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comments4.xml" ContentType="application/vnd.openxmlformats-officedocument.spreadsheetml.comments+xml"/>
  <Override PartName="/xl/threadedComments/threadedComment4.xml" ContentType="application/vnd.ms-excel.threaded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workbookPr defaultThemeVersion="166925"/>
  <mc:AlternateContent xmlns:mc="http://schemas.openxmlformats.org/markup-compatibility/2006">
    <mc:Choice Requires="x15">
      <x15ac:absPath xmlns:x15ac="http://schemas.microsoft.com/office/spreadsheetml/2010/11/ac" url="/Users/jferrer/proyectos/fireveg/fire-veg-aust/data/field-form/"/>
    </mc:Choice>
  </mc:AlternateContent>
  <xr:revisionPtr revIDLastSave="0" documentId="13_ncr:1_{630D746F-0AD5-D644-9BA6-48F103FEF57B}" xr6:coauthVersionLast="47" xr6:coauthVersionMax="47" xr10:uidLastSave="{00000000-0000-0000-0000-000000000000}"/>
  <bookViews>
    <workbookView xWindow="0" yWindow="500" windowWidth="28800" windowHeight="17500" tabRatio="694" activeTab="9" xr2:uid="{00000000-000D-0000-FFFF-FFFF00000000}"/>
  </bookViews>
  <sheets>
    <sheet name="BS1" sheetId="16" r:id="rId1"/>
    <sheet name="BS2" sheetId="17" r:id="rId2"/>
    <sheet name="MW1" sheetId="14" r:id="rId3"/>
    <sheet name="MW2" sheetId="15" r:id="rId4"/>
    <sheet name="HV1" sheetId="12" r:id="rId5"/>
    <sheet name="HV2" sheetId="13" r:id="rId6"/>
    <sheet name="SS1" sheetId="10" r:id="rId7"/>
    <sheet name="SS2" sheetId="11" r:id="rId8"/>
    <sheet name="BUD1" sheetId="36" r:id="rId9"/>
    <sheet name="BUD2" sheetId="35" r:id="rId10"/>
    <sheet name="GGE1" sheetId="8" r:id="rId11"/>
    <sheet name="GGE2" sheetId="9" r:id="rId12"/>
    <sheet name="GGW1" sheetId="6" r:id="rId13"/>
    <sheet name="GGW2" sheetId="7" r:id="rId14"/>
    <sheet name="CW1" sheetId="1" r:id="rId15"/>
    <sheet name="CW2" sheetId="5" r:id="rId16"/>
    <sheet name="CC1" sheetId="31" r:id="rId17"/>
    <sheet name="CC2" sheetId="32" r:id="rId18"/>
    <sheet name="EW1" sheetId="33" r:id="rId19"/>
    <sheet name="EW2" sheetId="34" r:id="rId20"/>
    <sheet name="Species Metadata" sheetId="4" r:id="rId21"/>
    <sheet name="Site" sheetId="18" r:id="rId22"/>
    <sheet name="PivotFreq_Mar+Nov2020" sheetId="44" r:id="rId23"/>
    <sheet name="Floristics" sheetId="19" r:id="rId24"/>
    <sheet name="PivotCount-Mar+Nov2020" sheetId="40" r:id="rId25"/>
    <sheet name="MaxCount-Mar+Nov2020_gt3" sheetId="41" r:id="rId26"/>
    <sheet name="MaxCount-Mar+Nov2020_allspp" sheetId="45" r:id="rId27"/>
    <sheet name="csvR_MaxCount_allspp" sheetId="46" r:id="rId28"/>
    <sheet name="MaxFreq-Mar+Nov2020_gt3" sheetId="42" r:id="rId29"/>
    <sheet name="Pivot-MarData" sheetId="20" r:id="rId30"/>
    <sheet name="Sheet4" sheetId="29" r:id="rId31"/>
    <sheet name="LiveResprouts_sum" sheetId="21" r:id="rId32"/>
    <sheet name="Sheet5" sheetId="30" r:id="rId33"/>
    <sheet name="FireKilled_sum" sheetId="27" r:id="rId34"/>
    <sheet name="Sheet3" sheetId="28" r:id="rId35"/>
    <sheet name="TotLive_freqscore" sheetId="22" r:id="rId36"/>
    <sheet name="FireSurvival" sheetId="23" r:id="rId37"/>
    <sheet name="Rfile-Ord" sheetId="25" r:id="rId38"/>
    <sheet name="R-surv" sheetId="26" r:id="rId39"/>
  </sheets>
  <externalReferences>
    <externalReference r:id="rId40"/>
  </externalReferences>
  <definedNames>
    <definedName name="_xlnm._FilterDatabase" localSheetId="0" hidden="1">'BS1'!$A$27:$P$455</definedName>
    <definedName name="_xlnm._FilterDatabase" localSheetId="1" hidden="1">'BS2'!$A$24:$P$374</definedName>
    <definedName name="_xlnm._FilterDatabase" localSheetId="8" hidden="1">'BUD1'!$A$24:$N$344</definedName>
    <definedName name="_xlnm._FilterDatabase" localSheetId="9" hidden="1">'BUD2'!$A$24:$N$167</definedName>
    <definedName name="_xlnm._FilterDatabase" localSheetId="16" hidden="1">'CC1'!$A$24:$P$370</definedName>
    <definedName name="_xlnm._FilterDatabase" localSheetId="17" hidden="1">'CC2'!$A$24:$P$225</definedName>
    <definedName name="_xlnm._FilterDatabase" localSheetId="27" hidden="1">csvR_MaxCount_allspp!$A$1:$EP$60</definedName>
    <definedName name="_xlnm._FilterDatabase" localSheetId="14" hidden="1">'CW1'!$A$24:$P$91</definedName>
    <definedName name="_xlnm._FilterDatabase" localSheetId="15" hidden="1">'CW2'!$A$24:$P$106</definedName>
    <definedName name="_xlnm._FilterDatabase" localSheetId="18" hidden="1">'EW1'!$A$24:$P$103</definedName>
    <definedName name="_xlnm._FilterDatabase" localSheetId="19" hidden="1">'EW2'!$A$24:$P$289</definedName>
    <definedName name="_xlnm._FilterDatabase" localSheetId="36" hidden="1">FireSurvival!$A$1:$H$305</definedName>
    <definedName name="_xlnm._FilterDatabase" localSheetId="23" hidden="1">Floristics!$A$2:$U$5237</definedName>
    <definedName name="_xlnm._FilterDatabase" localSheetId="10" hidden="1">'GGE1'!$A$24:$P$188</definedName>
    <definedName name="_xlnm._FilterDatabase" localSheetId="11" hidden="1">'GGE2'!$A$24:$P$146</definedName>
    <definedName name="_xlnm._FilterDatabase" localSheetId="12" hidden="1">'GGW1'!$A$24:$P$362</definedName>
    <definedName name="_xlnm._FilterDatabase" localSheetId="13" hidden="1">'GGW2'!$A$24:$P$119</definedName>
    <definedName name="_xlnm._FilterDatabase" localSheetId="4" hidden="1">'HV1'!$A$24:$R$367</definedName>
    <definedName name="_xlnm._FilterDatabase" localSheetId="5" hidden="1">'HV2'!$A$24:$P$507</definedName>
    <definedName name="_xlnm._FilterDatabase" localSheetId="31" hidden="1">LiveResprouts_sum!$A$1:$AO$104</definedName>
    <definedName name="_xlnm._FilterDatabase" localSheetId="26" hidden="1">'MaxCount-Mar+Nov2020_allspp'!$A$1:$EQ$167</definedName>
    <definedName name="_xlnm._FilterDatabase" localSheetId="25" hidden="1">'MaxCount-Mar+Nov2020_gt3'!$A$1:$EK$167</definedName>
    <definedName name="_xlnm._FilterDatabase" localSheetId="28" hidden="1">'MaxFreq-Mar+Nov2020_gt3'!$A$1:$EF$57</definedName>
    <definedName name="_xlnm._FilterDatabase" localSheetId="2" hidden="1">'MW1'!$A$24:$P$516</definedName>
    <definedName name="_xlnm._FilterDatabase" localSheetId="3" hidden="1">'MW2'!$A$24:$P$331</definedName>
    <definedName name="_xlnm._FilterDatabase" localSheetId="38" hidden="1">'R-surv'!$A$1:$J$204</definedName>
    <definedName name="_xlnm._FilterDatabase" localSheetId="32" hidden="1">Sheet5!$E$3:$G$1069</definedName>
    <definedName name="_xlnm._FilterDatabase" localSheetId="6" hidden="1">'SS1'!$A$24:$P$361</definedName>
    <definedName name="_xlnm._FilterDatabase" localSheetId="7" hidden="1">'SS2'!$A$24:$P$395</definedName>
    <definedName name="_xlnm._FilterDatabase" localSheetId="35" hidden="1">TotLive_freqscore!$AA$1:$AV$106</definedName>
  </definedNames>
  <calcPr calcId="191029"/>
  <pivotCaches>
    <pivotCache cacheId="8" r:id="rId41"/>
    <pivotCache cacheId="9" r:id="rId42"/>
    <pivotCache cacheId="10" r:id="rId43"/>
    <pivotCache cacheId="11" r:id="rId44"/>
    <pivotCache cacheId="12" r:id="rId45"/>
    <pivotCache cacheId="13" r:id="rId4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P85" i="46" l="1"/>
  <c r="EO85" i="46"/>
  <c r="EN85" i="46"/>
  <c r="EM85" i="46"/>
  <c r="EL85" i="46"/>
  <c r="EK85" i="46"/>
  <c r="EJ85" i="46"/>
  <c r="EI85" i="46"/>
  <c r="EH85" i="46"/>
  <c r="EG85" i="46"/>
  <c r="EF85" i="46"/>
  <c r="EE85" i="46"/>
  <c r="ED85" i="46"/>
  <c r="EC85" i="46"/>
  <c r="EB85" i="46"/>
  <c r="EA85" i="46"/>
  <c r="DZ85" i="46"/>
  <c r="DY85" i="46"/>
  <c r="DX85" i="46"/>
  <c r="DW85" i="46"/>
  <c r="DV85" i="46"/>
  <c r="DU85" i="46"/>
  <c r="DT85" i="46"/>
  <c r="DS85" i="46"/>
  <c r="DR85" i="46"/>
  <c r="DQ85" i="46"/>
  <c r="DP85" i="46"/>
  <c r="DO85" i="46"/>
  <c r="DN85" i="46"/>
  <c r="DM85" i="46"/>
  <c r="DL85" i="46"/>
  <c r="DK85" i="46"/>
  <c r="DJ85" i="46"/>
  <c r="DI85" i="46"/>
  <c r="DH85" i="46"/>
  <c r="DG85" i="46"/>
  <c r="DF85" i="46"/>
  <c r="DE85" i="46"/>
  <c r="DD85" i="46"/>
  <c r="DC85" i="46"/>
  <c r="DB85" i="46"/>
  <c r="DA85" i="46"/>
  <c r="CZ85" i="46"/>
  <c r="CY85" i="46"/>
  <c r="CX85" i="46"/>
  <c r="CW85" i="46"/>
  <c r="CV85" i="46"/>
  <c r="CU85" i="46"/>
  <c r="CT85" i="46"/>
  <c r="CS85" i="46"/>
  <c r="CR85" i="46"/>
  <c r="CQ85" i="46"/>
  <c r="CP85" i="46"/>
  <c r="CO85" i="46"/>
  <c r="CN85" i="46"/>
  <c r="CM85" i="46"/>
  <c r="CL85" i="46"/>
  <c r="CK85" i="46"/>
  <c r="CJ85" i="46"/>
  <c r="CI85" i="46"/>
  <c r="CH85" i="46"/>
  <c r="CG85" i="46"/>
  <c r="CF85" i="46"/>
  <c r="CE85" i="46"/>
  <c r="CD85" i="46"/>
  <c r="CC85" i="46"/>
  <c r="CB85" i="46"/>
  <c r="CA85" i="46"/>
  <c r="BZ85" i="46"/>
  <c r="BY85" i="46"/>
  <c r="BX85" i="46"/>
  <c r="BW85" i="46"/>
  <c r="BV85" i="46"/>
  <c r="BU85" i="46"/>
  <c r="BT85" i="46"/>
  <c r="BS85" i="46"/>
  <c r="BR85" i="46"/>
  <c r="BQ85" i="46"/>
  <c r="BP85" i="46"/>
  <c r="BO85" i="46"/>
  <c r="BN85" i="46"/>
  <c r="BM85" i="46"/>
  <c r="BL85" i="46"/>
  <c r="BK85" i="46"/>
  <c r="BJ85" i="46"/>
  <c r="BI85" i="46"/>
  <c r="BH85" i="46"/>
  <c r="BG85" i="46"/>
  <c r="BF85" i="46"/>
  <c r="BE85" i="46"/>
  <c r="BD85" i="46"/>
  <c r="BC85" i="46"/>
  <c r="BB85" i="46"/>
  <c r="BA85" i="46"/>
  <c r="AZ85" i="46"/>
  <c r="AY85" i="46"/>
  <c r="AX85" i="46"/>
  <c r="AW85" i="46"/>
  <c r="AV85" i="46"/>
  <c r="AU85" i="46"/>
  <c r="AT85" i="46"/>
  <c r="AS85" i="46"/>
  <c r="AR85" i="46"/>
  <c r="AQ85" i="46"/>
  <c r="AP85" i="46"/>
  <c r="AO85" i="46"/>
  <c r="AN85" i="46"/>
  <c r="AM85" i="46"/>
  <c r="AL85" i="46"/>
  <c r="AK85" i="46"/>
  <c r="AJ85" i="46"/>
  <c r="AI85" i="46"/>
  <c r="AH85" i="46"/>
  <c r="AG85" i="46"/>
  <c r="AF85" i="46"/>
  <c r="AE85" i="46"/>
  <c r="AD85" i="46"/>
  <c r="AC85" i="46"/>
  <c r="AB85" i="46"/>
  <c r="AA85" i="46"/>
  <c r="Z85" i="46"/>
  <c r="Y85" i="46"/>
  <c r="X85" i="46"/>
  <c r="W85" i="46"/>
  <c r="V85" i="46"/>
  <c r="U85" i="46"/>
  <c r="T85" i="46"/>
  <c r="S85" i="46"/>
  <c r="R85" i="46"/>
  <c r="Q85" i="46"/>
  <c r="P85" i="46"/>
  <c r="O85" i="46"/>
  <c r="N85" i="46"/>
  <c r="M85" i="46"/>
  <c r="L85" i="46"/>
  <c r="BE280" i="40"/>
  <c r="BE279" i="40"/>
  <c r="BE278" i="40"/>
  <c r="BE277" i="40"/>
  <c r="BE276" i="40"/>
  <c r="BE275" i="40"/>
  <c r="BE274" i="40"/>
  <c r="BE273" i="40"/>
  <c r="BE272" i="40"/>
  <c r="BE271" i="40"/>
  <c r="BE270" i="40"/>
  <c r="BE269" i="40"/>
  <c r="BE268" i="40"/>
  <c r="BE267" i="40"/>
  <c r="BE266" i="40"/>
  <c r="BE265" i="40"/>
  <c r="BE264" i="40"/>
  <c r="BE263" i="40"/>
  <c r="BE262" i="40"/>
  <c r="BE261" i="40"/>
  <c r="BE260" i="40"/>
  <c r="BE259" i="40"/>
  <c r="BE258" i="40"/>
  <c r="BE257" i="40"/>
  <c r="BE256" i="40"/>
  <c r="BE255" i="40"/>
  <c r="BE254" i="40"/>
  <c r="BE253" i="40"/>
  <c r="BE252" i="40"/>
  <c r="BE251" i="40"/>
  <c r="BE250" i="40"/>
  <c r="BE249" i="40"/>
  <c r="BE248" i="40"/>
  <c r="BE247" i="40"/>
  <c r="BE246" i="40"/>
  <c r="BE245" i="40"/>
  <c r="BE244" i="40"/>
  <c r="BE243" i="40"/>
  <c r="BE242" i="40"/>
  <c r="BE241" i="40"/>
  <c r="BE240" i="40"/>
  <c r="BE239" i="40"/>
  <c r="BE238" i="40"/>
  <c r="BE237" i="40"/>
  <c r="BE236" i="40"/>
  <c r="BE235" i="40"/>
  <c r="BE234" i="40"/>
  <c r="BE233" i="40"/>
  <c r="BE232" i="40"/>
  <c r="BE231" i="40"/>
  <c r="BE230" i="40"/>
  <c r="BE229" i="40"/>
  <c r="BE228" i="40"/>
  <c r="BE227" i="40"/>
  <c r="BE226" i="40"/>
  <c r="BE225" i="40"/>
  <c r="BE224" i="40"/>
  <c r="BE223" i="40"/>
  <c r="BE222" i="40"/>
  <c r="BE221" i="40"/>
  <c r="BE220" i="40"/>
  <c r="BE219" i="40"/>
  <c r="BE218" i="40"/>
  <c r="BE217" i="40"/>
  <c r="BE216" i="40"/>
  <c r="BE215" i="40"/>
  <c r="BE214" i="40"/>
  <c r="BE213" i="40"/>
  <c r="BE212" i="40"/>
  <c r="BE211" i="40"/>
  <c r="BE210" i="40"/>
  <c r="BE209" i="40"/>
  <c r="BE208" i="40"/>
  <c r="BE207" i="40"/>
  <c r="BE206" i="40"/>
  <c r="BE205" i="40"/>
  <c r="BE204" i="40"/>
  <c r="BE203" i="40"/>
  <c r="BE202" i="40"/>
  <c r="BE201" i="40"/>
  <c r="BE200" i="40"/>
  <c r="BE199" i="40"/>
  <c r="BE198" i="40"/>
  <c r="BE197" i="40"/>
  <c r="BE196" i="40"/>
  <c r="BE195" i="40"/>
  <c r="BE194" i="40"/>
  <c r="BE193" i="40"/>
  <c r="BE192" i="40"/>
  <c r="BE191" i="40"/>
  <c r="BE190" i="40"/>
  <c r="BE189" i="40"/>
  <c r="BE188" i="40"/>
  <c r="BE187" i="40"/>
  <c r="BE186" i="40"/>
  <c r="BE185" i="40"/>
  <c r="BE184" i="40"/>
  <c r="BE183" i="40"/>
  <c r="BE182" i="40"/>
  <c r="BE181" i="40"/>
  <c r="BE180" i="40"/>
  <c r="BE179" i="40"/>
  <c r="BE178" i="40"/>
  <c r="BE177" i="40"/>
  <c r="BE176" i="40"/>
  <c r="BE175" i="40"/>
  <c r="BE174" i="40"/>
  <c r="BE173" i="40"/>
  <c r="BE172" i="40"/>
  <c r="BE171" i="40"/>
  <c r="BE170" i="40"/>
  <c r="BE169" i="40"/>
  <c r="BE168" i="40"/>
  <c r="BE167" i="40"/>
  <c r="BE166" i="40"/>
  <c r="BE165" i="40"/>
  <c r="BE164" i="40"/>
  <c r="BE163" i="40"/>
  <c r="BE162" i="40"/>
  <c r="BE161" i="40"/>
  <c r="BE160" i="40"/>
  <c r="BE159" i="40"/>
  <c r="BE158" i="40"/>
  <c r="BE157" i="40"/>
  <c r="BE156" i="40"/>
  <c r="BE155" i="40"/>
  <c r="BE154" i="40"/>
  <c r="BE153" i="40"/>
  <c r="BE152" i="40"/>
  <c r="BE151" i="40"/>
  <c r="BE150" i="40"/>
  <c r="BE149" i="40"/>
  <c r="BE148" i="40"/>
  <c r="BE147" i="40"/>
  <c r="BE146" i="40"/>
  <c r="BB280" i="40"/>
  <c r="BB279" i="40"/>
  <c r="BB278" i="40"/>
  <c r="BB277" i="40"/>
  <c r="BB276" i="40"/>
  <c r="BB275" i="40"/>
  <c r="BB274" i="40"/>
  <c r="BB273" i="40"/>
  <c r="BB272" i="40"/>
  <c r="BB271" i="40"/>
  <c r="BB270" i="40"/>
  <c r="BB269" i="40"/>
  <c r="BB268" i="40"/>
  <c r="BB267" i="40"/>
  <c r="BB266" i="40"/>
  <c r="BB265" i="40"/>
  <c r="BB264" i="40"/>
  <c r="BB263" i="40"/>
  <c r="BB262" i="40"/>
  <c r="BB261" i="40"/>
  <c r="BB260" i="40"/>
  <c r="BB259" i="40"/>
  <c r="BB258" i="40"/>
  <c r="BB257" i="40"/>
  <c r="BB256" i="40"/>
  <c r="BB255" i="40"/>
  <c r="BB254" i="40"/>
  <c r="BB253" i="40"/>
  <c r="BB252" i="40"/>
  <c r="BB251" i="40"/>
  <c r="BB250" i="40"/>
  <c r="BB249" i="40"/>
  <c r="BB248" i="40"/>
  <c r="BB247" i="40"/>
  <c r="BB246" i="40"/>
  <c r="BB245" i="40"/>
  <c r="BB244" i="40"/>
  <c r="BB243" i="40"/>
  <c r="BB242" i="40"/>
  <c r="BB241" i="40"/>
  <c r="BB240" i="40"/>
  <c r="BB239" i="40"/>
  <c r="BB238" i="40"/>
  <c r="BB237" i="40"/>
  <c r="BB236" i="40"/>
  <c r="BB235" i="40"/>
  <c r="BB234" i="40"/>
  <c r="BB233" i="40"/>
  <c r="BB232" i="40"/>
  <c r="BB231" i="40"/>
  <c r="BB230" i="40"/>
  <c r="BB229" i="40"/>
  <c r="BB228" i="40"/>
  <c r="BB227" i="40"/>
  <c r="BB226" i="40"/>
  <c r="BB225" i="40"/>
  <c r="BB224" i="40"/>
  <c r="BB223" i="40"/>
  <c r="BB222" i="40"/>
  <c r="BB221" i="40"/>
  <c r="BB220" i="40"/>
  <c r="BB219" i="40"/>
  <c r="BB218" i="40"/>
  <c r="BB217" i="40"/>
  <c r="BB216" i="40"/>
  <c r="BB215" i="40"/>
  <c r="BB214" i="40"/>
  <c r="BB213" i="40"/>
  <c r="BB212" i="40"/>
  <c r="BB211" i="40"/>
  <c r="BB210" i="40"/>
  <c r="BB209" i="40"/>
  <c r="BB208" i="40"/>
  <c r="BB207" i="40"/>
  <c r="BB206" i="40"/>
  <c r="BB205" i="40"/>
  <c r="BB204" i="40"/>
  <c r="BB203" i="40"/>
  <c r="BB202" i="40"/>
  <c r="BB201" i="40"/>
  <c r="BB200" i="40"/>
  <c r="BB199" i="40"/>
  <c r="BB198" i="40"/>
  <c r="BB197" i="40"/>
  <c r="BB196" i="40"/>
  <c r="BB195" i="40"/>
  <c r="BB194" i="40"/>
  <c r="BB193" i="40"/>
  <c r="BB192" i="40"/>
  <c r="BB191" i="40"/>
  <c r="BB190" i="40"/>
  <c r="BB189" i="40"/>
  <c r="BB188" i="40"/>
  <c r="BB187" i="40"/>
  <c r="BB186" i="40"/>
  <c r="BB185" i="40"/>
  <c r="BB184" i="40"/>
  <c r="BB183" i="40"/>
  <c r="BB182" i="40"/>
  <c r="BB181" i="40"/>
  <c r="BB180" i="40"/>
  <c r="BB179" i="40"/>
  <c r="BB178" i="40"/>
  <c r="BB177" i="40"/>
  <c r="BB176" i="40"/>
  <c r="BB175" i="40"/>
  <c r="BB174" i="40"/>
  <c r="BB173" i="40"/>
  <c r="BB172" i="40"/>
  <c r="BB171" i="40"/>
  <c r="BB170" i="40"/>
  <c r="BB169" i="40"/>
  <c r="BB168" i="40"/>
  <c r="BB167" i="40"/>
  <c r="BB166" i="40"/>
  <c r="BB165" i="40"/>
  <c r="BB164" i="40"/>
  <c r="BB163" i="40"/>
  <c r="BB162" i="40"/>
  <c r="BB161" i="40"/>
  <c r="BB160" i="40"/>
  <c r="BB159" i="40"/>
  <c r="BB158" i="40"/>
  <c r="BB157" i="40"/>
  <c r="BB156" i="40"/>
  <c r="BB155" i="40"/>
  <c r="BB154" i="40"/>
  <c r="BB153" i="40"/>
  <c r="BB152" i="40"/>
  <c r="BB151" i="40"/>
  <c r="BB150" i="40"/>
  <c r="BB149" i="40"/>
  <c r="BB148" i="40"/>
  <c r="BB147" i="40"/>
  <c r="BB146" i="40"/>
  <c r="AY280" i="40"/>
  <c r="AY279" i="40"/>
  <c r="AY278" i="40"/>
  <c r="AY277" i="40"/>
  <c r="AY276" i="40"/>
  <c r="AY275" i="40"/>
  <c r="AY274" i="40"/>
  <c r="AY273" i="40"/>
  <c r="AY272" i="40"/>
  <c r="AY271" i="40"/>
  <c r="AY270" i="40"/>
  <c r="AY269" i="40"/>
  <c r="AY268" i="40"/>
  <c r="AY267" i="40"/>
  <c r="AY266" i="40"/>
  <c r="AY265" i="40"/>
  <c r="AY264" i="40"/>
  <c r="AY263" i="40"/>
  <c r="AY262" i="40"/>
  <c r="AY261" i="40"/>
  <c r="AY260" i="40"/>
  <c r="AY259" i="40"/>
  <c r="AY258" i="40"/>
  <c r="AY257" i="40"/>
  <c r="AY256" i="40"/>
  <c r="AY255" i="40"/>
  <c r="AY254" i="40"/>
  <c r="AY253" i="40"/>
  <c r="AY252" i="40"/>
  <c r="AY251" i="40"/>
  <c r="AY250" i="40"/>
  <c r="AY249" i="40"/>
  <c r="AY248" i="40"/>
  <c r="AY247" i="40"/>
  <c r="AY246" i="40"/>
  <c r="AY245" i="40"/>
  <c r="AY244" i="40"/>
  <c r="AY243" i="40"/>
  <c r="AY242" i="40"/>
  <c r="AY241" i="40"/>
  <c r="AY240" i="40"/>
  <c r="AY239" i="40"/>
  <c r="AY238" i="40"/>
  <c r="AY237" i="40"/>
  <c r="AY236" i="40"/>
  <c r="AY235" i="40"/>
  <c r="AY234" i="40"/>
  <c r="AY233" i="40"/>
  <c r="AY232" i="40"/>
  <c r="AY231" i="40"/>
  <c r="AY230" i="40"/>
  <c r="AY229" i="40"/>
  <c r="AY228" i="40"/>
  <c r="AY227" i="40"/>
  <c r="AY226" i="40"/>
  <c r="AY225" i="40"/>
  <c r="AY224" i="40"/>
  <c r="AY223" i="40"/>
  <c r="AY222" i="40"/>
  <c r="AY221" i="40"/>
  <c r="AY220" i="40"/>
  <c r="AY219" i="40"/>
  <c r="AY218" i="40"/>
  <c r="AY217" i="40"/>
  <c r="AY216" i="40"/>
  <c r="AY215" i="40"/>
  <c r="AY214" i="40"/>
  <c r="AY213" i="40"/>
  <c r="AY212" i="40"/>
  <c r="AY211" i="40"/>
  <c r="AY210" i="40"/>
  <c r="AY209" i="40"/>
  <c r="AY208" i="40"/>
  <c r="AY207" i="40"/>
  <c r="AY206" i="40"/>
  <c r="AY205" i="40"/>
  <c r="AY204" i="40"/>
  <c r="AY203" i="40"/>
  <c r="AY202" i="40"/>
  <c r="AY201" i="40"/>
  <c r="AY200" i="40"/>
  <c r="AY199" i="40"/>
  <c r="AY198" i="40"/>
  <c r="AY197" i="40"/>
  <c r="AY196" i="40"/>
  <c r="AY195" i="40"/>
  <c r="AY194" i="40"/>
  <c r="AY193" i="40"/>
  <c r="AY192" i="40"/>
  <c r="AY191" i="40"/>
  <c r="AY190" i="40"/>
  <c r="AY189" i="40"/>
  <c r="AY188" i="40"/>
  <c r="AY187" i="40"/>
  <c r="AY186" i="40"/>
  <c r="AY185" i="40"/>
  <c r="AY184" i="40"/>
  <c r="AY183" i="40"/>
  <c r="AY182" i="40"/>
  <c r="AY181" i="40"/>
  <c r="AY180" i="40"/>
  <c r="AY179" i="40"/>
  <c r="AY178" i="40"/>
  <c r="AY177" i="40"/>
  <c r="AY176" i="40"/>
  <c r="AY175" i="40"/>
  <c r="AY174" i="40"/>
  <c r="AY173" i="40"/>
  <c r="AY172" i="40"/>
  <c r="AY171" i="40"/>
  <c r="AY170" i="40"/>
  <c r="AY169" i="40"/>
  <c r="AY168" i="40"/>
  <c r="AY167" i="40"/>
  <c r="AY166" i="40"/>
  <c r="AY165" i="40"/>
  <c r="AY164" i="40"/>
  <c r="AY163" i="40"/>
  <c r="AY162" i="40"/>
  <c r="AY161" i="40"/>
  <c r="AY160" i="40"/>
  <c r="AY159" i="40"/>
  <c r="AY158" i="40"/>
  <c r="AY157" i="40"/>
  <c r="AY156" i="40"/>
  <c r="AY155" i="40"/>
  <c r="AY154" i="40"/>
  <c r="AY153" i="40"/>
  <c r="AY152" i="40"/>
  <c r="AY151" i="40"/>
  <c r="AY150" i="40"/>
  <c r="AY149" i="40"/>
  <c r="AY148" i="40"/>
  <c r="AY147" i="40"/>
  <c r="AY146" i="40"/>
  <c r="AV280" i="40"/>
  <c r="AV279" i="40"/>
  <c r="AV278" i="40"/>
  <c r="AV277" i="40"/>
  <c r="AV276" i="40"/>
  <c r="AV275" i="40"/>
  <c r="AV274" i="40"/>
  <c r="AV273" i="40"/>
  <c r="AV272" i="40"/>
  <c r="AV271" i="40"/>
  <c r="AV270" i="40"/>
  <c r="AV269" i="40"/>
  <c r="AV268" i="40"/>
  <c r="AV267" i="40"/>
  <c r="AV266" i="40"/>
  <c r="AV265" i="40"/>
  <c r="AV264" i="40"/>
  <c r="AV263" i="40"/>
  <c r="AV262" i="40"/>
  <c r="AV261" i="40"/>
  <c r="AV260" i="40"/>
  <c r="AV259" i="40"/>
  <c r="AV258" i="40"/>
  <c r="AV257" i="40"/>
  <c r="AV256" i="40"/>
  <c r="AV255" i="40"/>
  <c r="AV254" i="40"/>
  <c r="AV253" i="40"/>
  <c r="AV252" i="40"/>
  <c r="AV251" i="40"/>
  <c r="AV250" i="40"/>
  <c r="AV249" i="40"/>
  <c r="AV248" i="40"/>
  <c r="AV247" i="40"/>
  <c r="AV246" i="40"/>
  <c r="AV245" i="40"/>
  <c r="AV244" i="40"/>
  <c r="AV243" i="40"/>
  <c r="AV242" i="40"/>
  <c r="AV241" i="40"/>
  <c r="AV240" i="40"/>
  <c r="AV239" i="40"/>
  <c r="AV238" i="40"/>
  <c r="AV237" i="40"/>
  <c r="AV236" i="40"/>
  <c r="AV235" i="40"/>
  <c r="AV234" i="40"/>
  <c r="AV233" i="40"/>
  <c r="AV232" i="40"/>
  <c r="AV231" i="40"/>
  <c r="AV230" i="40"/>
  <c r="AV229" i="40"/>
  <c r="AV228" i="40"/>
  <c r="AV227" i="40"/>
  <c r="AV226" i="40"/>
  <c r="AV225" i="40"/>
  <c r="AV224" i="40"/>
  <c r="AV223" i="40"/>
  <c r="AV222" i="40"/>
  <c r="AV221" i="40"/>
  <c r="AV220" i="40"/>
  <c r="AV219" i="40"/>
  <c r="AV218" i="40"/>
  <c r="AV217" i="40"/>
  <c r="AV216" i="40"/>
  <c r="AV215" i="40"/>
  <c r="AV214" i="40"/>
  <c r="AV213" i="40"/>
  <c r="AV212" i="40"/>
  <c r="AV211" i="40"/>
  <c r="AV210" i="40"/>
  <c r="AV209" i="40"/>
  <c r="AV208" i="40"/>
  <c r="AV207" i="40"/>
  <c r="AV206" i="40"/>
  <c r="AV205" i="40"/>
  <c r="AV204" i="40"/>
  <c r="AV203" i="40"/>
  <c r="AV202" i="40"/>
  <c r="AV201" i="40"/>
  <c r="AV200" i="40"/>
  <c r="AV199" i="40"/>
  <c r="AV198" i="40"/>
  <c r="AV197" i="40"/>
  <c r="AV196" i="40"/>
  <c r="AV195" i="40"/>
  <c r="AV194" i="40"/>
  <c r="AV193" i="40"/>
  <c r="AV192" i="40"/>
  <c r="AV191" i="40"/>
  <c r="AV190" i="40"/>
  <c r="AV189" i="40"/>
  <c r="AV188" i="40"/>
  <c r="AV187" i="40"/>
  <c r="AV186" i="40"/>
  <c r="AV185" i="40"/>
  <c r="AV184" i="40"/>
  <c r="AV183" i="40"/>
  <c r="AV182" i="40"/>
  <c r="AV181" i="40"/>
  <c r="AV180" i="40"/>
  <c r="AV179" i="40"/>
  <c r="AV178" i="40"/>
  <c r="AV177" i="40"/>
  <c r="AV176" i="40"/>
  <c r="AV175" i="40"/>
  <c r="AV174" i="40"/>
  <c r="AV173" i="40"/>
  <c r="AV172" i="40"/>
  <c r="AV171" i="40"/>
  <c r="AV170" i="40"/>
  <c r="AV169" i="40"/>
  <c r="AV168" i="40"/>
  <c r="AV167" i="40"/>
  <c r="AV166" i="40"/>
  <c r="AV165" i="40"/>
  <c r="AV164" i="40"/>
  <c r="AV163" i="40"/>
  <c r="AV162" i="40"/>
  <c r="AV161" i="40"/>
  <c r="AV160" i="40"/>
  <c r="AV159" i="40"/>
  <c r="AV158" i="40"/>
  <c r="AV157" i="40"/>
  <c r="AV156" i="40"/>
  <c r="AV155" i="40"/>
  <c r="AV154" i="40"/>
  <c r="AV153" i="40"/>
  <c r="AV152" i="40"/>
  <c r="AV151" i="40"/>
  <c r="AV150" i="40"/>
  <c r="AV149" i="40"/>
  <c r="AV148" i="40"/>
  <c r="AV147" i="40"/>
  <c r="AV146" i="40"/>
  <c r="AS280" i="40"/>
  <c r="AS279" i="40"/>
  <c r="AS278" i="40"/>
  <c r="AS277" i="40"/>
  <c r="AS276" i="40"/>
  <c r="AS275" i="40"/>
  <c r="AS274" i="40"/>
  <c r="AS273" i="40"/>
  <c r="AS272" i="40"/>
  <c r="AS271" i="40"/>
  <c r="AS270" i="40"/>
  <c r="AS269" i="40"/>
  <c r="AS268" i="40"/>
  <c r="AS267" i="40"/>
  <c r="AS266" i="40"/>
  <c r="AS265" i="40"/>
  <c r="AS264" i="40"/>
  <c r="AS263" i="40"/>
  <c r="AS262" i="40"/>
  <c r="AS261" i="40"/>
  <c r="AS260" i="40"/>
  <c r="AS259" i="40"/>
  <c r="AS258" i="40"/>
  <c r="AS257" i="40"/>
  <c r="AS256" i="40"/>
  <c r="AS255" i="40"/>
  <c r="AS254" i="40"/>
  <c r="AS253" i="40"/>
  <c r="AS252" i="40"/>
  <c r="AS251" i="40"/>
  <c r="AS250" i="40"/>
  <c r="AS249" i="40"/>
  <c r="AS248" i="40"/>
  <c r="AS247" i="40"/>
  <c r="AS246" i="40"/>
  <c r="AS245" i="40"/>
  <c r="AS244" i="40"/>
  <c r="AS243" i="40"/>
  <c r="AS242" i="40"/>
  <c r="AS241" i="40"/>
  <c r="AS240" i="40"/>
  <c r="AS239" i="40"/>
  <c r="AS238" i="40"/>
  <c r="AS237" i="40"/>
  <c r="AS236" i="40"/>
  <c r="AS235" i="40"/>
  <c r="AS234" i="40"/>
  <c r="AS233" i="40"/>
  <c r="AS232" i="40"/>
  <c r="AS231" i="40"/>
  <c r="AS230" i="40"/>
  <c r="AS229" i="40"/>
  <c r="AS228" i="40"/>
  <c r="AS227" i="40"/>
  <c r="AS226" i="40"/>
  <c r="AS225" i="40"/>
  <c r="AS224" i="40"/>
  <c r="AS223" i="40"/>
  <c r="AS222" i="40"/>
  <c r="AS221" i="40"/>
  <c r="AS220" i="40"/>
  <c r="AS219" i="40"/>
  <c r="AS218" i="40"/>
  <c r="AS217" i="40"/>
  <c r="AS216" i="40"/>
  <c r="AS215" i="40"/>
  <c r="AS214" i="40"/>
  <c r="AS213" i="40"/>
  <c r="AS212" i="40"/>
  <c r="AS211" i="40"/>
  <c r="AS210" i="40"/>
  <c r="AS209" i="40"/>
  <c r="AS208" i="40"/>
  <c r="AS207" i="40"/>
  <c r="AS206" i="40"/>
  <c r="AS205" i="40"/>
  <c r="AS204" i="40"/>
  <c r="AS203" i="40"/>
  <c r="AS202" i="40"/>
  <c r="AS201" i="40"/>
  <c r="AS200" i="40"/>
  <c r="AS199" i="40"/>
  <c r="AS198" i="40"/>
  <c r="AS197" i="40"/>
  <c r="AS196" i="40"/>
  <c r="AS195" i="40"/>
  <c r="AS194" i="40"/>
  <c r="AS193" i="40"/>
  <c r="AS192" i="40"/>
  <c r="AS191" i="40"/>
  <c r="AS190" i="40"/>
  <c r="AS189" i="40"/>
  <c r="AS188" i="40"/>
  <c r="AS187" i="40"/>
  <c r="AS186" i="40"/>
  <c r="AS185" i="40"/>
  <c r="AS184" i="40"/>
  <c r="AS183" i="40"/>
  <c r="AS182" i="40"/>
  <c r="AS181" i="40"/>
  <c r="AS180" i="40"/>
  <c r="AS179" i="40"/>
  <c r="AS178" i="40"/>
  <c r="AS177" i="40"/>
  <c r="AS176" i="40"/>
  <c r="AS175" i="40"/>
  <c r="AS174" i="40"/>
  <c r="AS173" i="40"/>
  <c r="AS172" i="40"/>
  <c r="AS171" i="40"/>
  <c r="AS170" i="40"/>
  <c r="AS169" i="40"/>
  <c r="AS168" i="40"/>
  <c r="AS167" i="40"/>
  <c r="AS166" i="40"/>
  <c r="AS165" i="40"/>
  <c r="AS164" i="40"/>
  <c r="AS163" i="40"/>
  <c r="AS162" i="40"/>
  <c r="AS161" i="40"/>
  <c r="AS160" i="40"/>
  <c r="AS159" i="40"/>
  <c r="AS158" i="40"/>
  <c r="AS157" i="40"/>
  <c r="AS156" i="40"/>
  <c r="AS155" i="40"/>
  <c r="AS154" i="40"/>
  <c r="AS153" i="40"/>
  <c r="AS152" i="40"/>
  <c r="AS151" i="40"/>
  <c r="AS150" i="40"/>
  <c r="AS149" i="40"/>
  <c r="AS148" i="40"/>
  <c r="AS147" i="40"/>
  <c r="AS146" i="40"/>
  <c r="AP280" i="40"/>
  <c r="AP279" i="40"/>
  <c r="AP278" i="40"/>
  <c r="AP277" i="40"/>
  <c r="AP276" i="40"/>
  <c r="AP275" i="40"/>
  <c r="AP274" i="40"/>
  <c r="AP273" i="40"/>
  <c r="AP272" i="40"/>
  <c r="AP271" i="40"/>
  <c r="AP270" i="40"/>
  <c r="AP269" i="40"/>
  <c r="AP268" i="40"/>
  <c r="AP267" i="40"/>
  <c r="AP266" i="40"/>
  <c r="AP265" i="40"/>
  <c r="AP264" i="40"/>
  <c r="AP263" i="40"/>
  <c r="AP262" i="40"/>
  <c r="AP261" i="40"/>
  <c r="AP260" i="40"/>
  <c r="AP259" i="40"/>
  <c r="AP258" i="40"/>
  <c r="AP257" i="40"/>
  <c r="AP256" i="40"/>
  <c r="AP255" i="40"/>
  <c r="AP254" i="40"/>
  <c r="AP253" i="40"/>
  <c r="AP252" i="40"/>
  <c r="AP251" i="40"/>
  <c r="AP250" i="40"/>
  <c r="AP249" i="40"/>
  <c r="AP248" i="40"/>
  <c r="AP247" i="40"/>
  <c r="AP246" i="40"/>
  <c r="AP245" i="40"/>
  <c r="AP244" i="40"/>
  <c r="AP243" i="40"/>
  <c r="AP242" i="40"/>
  <c r="AP241" i="40"/>
  <c r="AP240" i="40"/>
  <c r="AP239" i="40"/>
  <c r="AP238" i="40"/>
  <c r="AP237" i="40"/>
  <c r="AP236" i="40"/>
  <c r="AP235" i="40"/>
  <c r="AP234" i="40"/>
  <c r="AP233" i="40"/>
  <c r="AP232" i="40"/>
  <c r="AP231" i="40"/>
  <c r="AP230" i="40"/>
  <c r="AP229" i="40"/>
  <c r="AP228" i="40"/>
  <c r="AP227" i="40"/>
  <c r="AP226" i="40"/>
  <c r="AP225" i="40"/>
  <c r="AP224" i="40"/>
  <c r="AP223" i="40"/>
  <c r="AP222" i="40"/>
  <c r="AP221" i="40"/>
  <c r="AP220" i="40"/>
  <c r="AP219" i="40"/>
  <c r="AP218" i="40"/>
  <c r="AP217" i="40"/>
  <c r="AP216" i="40"/>
  <c r="AP215" i="40"/>
  <c r="AP214" i="40"/>
  <c r="AP213" i="40"/>
  <c r="AP212" i="40"/>
  <c r="AP211" i="40"/>
  <c r="AP210" i="40"/>
  <c r="AP209" i="40"/>
  <c r="AP208" i="40"/>
  <c r="AP207" i="40"/>
  <c r="AP206" i="40"/>
  <c r="AP205" i="40"/>
  <c r="AP204" i="40"/>
  <c r="AP203" i="40"/>
  <c r="AP202" i="40"/>
  <c r="AP201" i="40"/>
  <c r="AP200" i="40"/>
  <c r="AP199" i="40"/>
  <c r="AP198" i="40"/>
  <c r="AP197" i="40"/>
  <c r="AP196" i="40"/>
  <c r="AP195" i="40"/>
  <c r="AP194" i="40"/>
  <c r="AP193" i="40"/>
  <c r="AP192" i="40"/>
  <c r="AP191" i="40"/>
  <c r="AP190" i="40"/>
  <c r="AP189" i="40"/>
  <c r="AP188" i="40"/>
  <c r="AP187" i="40"/>
  <c r="AP186" i="40"/>
  <c r="AP185" i="40"/>
  <c r="AP184" i="40"/>
  <c r="AP183" i="40"/>
  <c r="AP182" i="40"/>
  <c r="AP181" i="40"/>
  <c r="AP180" i="40"/>
  <c r="AP179" i="40"/>
  <c r="AP178" i="40"/>
  <c r="AP177" i="40"/>
  <c r="AP176" i="40"/>
  <c r="AP175" i="40"/>
  <c r="AP174" i="40"/>
  <c r="AP173" i="40"/>
  <c r="AP172" i="40"/>
  <c r="AP171" i="40"/>
  <c r="AP170" i="40"/>
  <c r="AP169" i="40"/>
  <c r="AP168" i="40"/>
  <c r="AP167" i="40"/>
  <c r="AP166" i="40"/>
  <c r="AP165" i="40"/>
  <c r="AP164" i="40"/>
  <c r="AP163" i="40"/>
  <c r="AP162" i="40"/>
  <c r="AP161" i="40"/>
  <c r="AP160" i="40"/>
  <c r="AP159" i="40"/>
  <c r="AP158" i="40"/>
  <c r="AP157" i="40"/>
  <c r="AP156" i="40"/>
  <c r="AP155" i="40"/>
  <c r="AP154" i="40"/>
  <c r="AP153" i="40"/>
  <c r="AP152" i="40"/>
  <c r="AP151" i="40"/>
  <c r="AP150" i="40"/>
  <c r="AP149" i="40"/>
  <c r="AP148" i="40"/>
  <c r="AP147" i="40"/>
  <c r="AP146" i="40"/>
  <c r="AM280" i="40"/>
  <c r="AM279" i="40"/>
  <c r="AM278" i="40"/>
  <c r="AM277" i="40"/>
  <c r="AM276" i="40"/>
  <c r="AM275" i="40"/>
  <c r="AM274" i="40"/>
  <c r="AM273" i="40"/>
  <c r="AM272" i="40"/>
  <c r="AM271" i="40"/>
  <c r="AM270" i="40"/>
  <c r="AM269" i="40"/>
  <c r="AM268" i="40"/>
  <c r="AM267" i="40"/>
  <c r="AM266" i="40"/>
  <c r="AM265" i="40"/>
  <c r="AM264" i="40"/>
  <c r="AM263" i="40"/>
  <c r="AM262" i="40"/>
  <c r="AM261" i="40"/>
  <c r="AM260" i="40"/>
  <c r="AM259" i="40"/>
  <c r="AM258" i="40"/>
  <c r="AM257" i="40"/>
  <c r="AM256" i="40"/>
  <c r="AM255" i="40"/>
  <c r="AM254" i="40"/>
  <c r="AM253" i="40"/>
  <c r="AM252" i="40"/>
  <c r="AM251" i="40"/>
  <c r="AM250" i="40"/>
  <c r="AM249" i="40"/>
  <c r="AM248" i="40"/>
  <c r="AM247" i="40"/>
  <c r="AM246" i="40"/>
  <c r="AM245" i="40"/>
  <c r="AM244" i="40"/>
  <c r="AM243" i="40"/>
  <c r="AM242" i="40"/>
  <c r="AM241" i="40"/>
  <c r="AM240" i="40"/>
  <c r="AM239" i="40"/>
  <c r="AM238" i="40"/>
  <c r="AM237" i="40"/>
  <c r="AM236" i="40"/>
  <c r="AM235" i="40"/>
  <c r="AM234" i="40"/>
  <c r="AM233" i="40"/>
  <c r="AM232" i="40"/>
  <c r="AM231" i="40"/>
  <c r="AM230" i="40"/>
  <c r="AM229" i="40"/>
  <c r="AM228" i="40"/>
  <c r="AM227" i="40"/>
  <c r="AM226" i="40"/>
  <c r="AM225" i="40"/>
  <c r="AM224" i="40"/>
  <c r="AM223" i="40"/>
  <c r="AM222" i="40"/>
  <c r="AM221" i="40"/>
  <c r="AM220" i="40"/>
  <c r="AM219" i="40"/>
  <c r="AM218" i="40"/>
  <c r="AM217" i="40"/>
  <c r="AM216" i="40"/>
  <c r="AM215" i="40"/>
  <c r="AM214" i="40"/>
  <c r="AM213" i="40"/>
  <c r="AM212" i="40"/>
  <c r="AM211" i="40"/>
  <c r="AM210" i="40"/>
  <c r="AM209" i="40"/>
  <c r="AM208" i="40"/>
  <c r="AM207" i="40"/>
  <c r="AM206" i="40"/>
  <c r="AM205" i="40"/>
  <c r="AM204" i="40"/>
  <c r="AM203" i="40"/>
  <c r="AM202" i="40"/>
  <c r="AM201" i="40"/>
  <c r="AM200" i="40"/>
  <c r="AM199" i="40"/>
  <c r="AM198" i="40"/>
  <c r="AM197" i="40"/>
  <c r="AM196" i="40"/>
  <c r="AM195" i="40"/>
  <c r="AM194" i="40"/>
  <c r="AM193" i="40"/>
  <c r="AM192" i="40"/>
  <c r="AM191" i="40"/>
  <c r="AM190" i="40"/>
  <c r="AM189" i="40"/>
  <c r="AM188" i="40"/>
  <c r="AM187" i="40"/>
  <c r="AM186" i="40"/>
  <c r="AM185" i="40"/>
  <c r="AM184" i="40"/>
  <c r="AM183" i="40"/>
  <c r="AM182" i="40"/>
  <c r="AM181" i="40"/>
  <c r="AM180" i="40"/>
  <c r="AM179" i="40"/>
  <c r="AM178" i="40"/>
  <c r="AM177" i="40"/>
  <c r="AM176" i="40"/>
  <c r="AM175" i="40"/>
  <c r="AM174" i="40"/>
  <c r="AM173" i="40"/>
  <c r="AM172" i="40"/>
  <c r="AM171" i="40"/>
  <c r="AM170" i="40"/>
  <c r="AM169" i="40"/>
  <c r="AM168" i="40"/>
  <c r="AM167" i="40"/>
  <c r="AM166" i="40"/>
  <c r="AM165" i="40"/>
  <c r="AM164" i="40"/>
  <c r="AM163" i="40"/>
  <c r="AM162" i="40"/>
  <c r="AM161" i="40"/>
  <c r="AM160" i="40"/>
  <c r="AM159" i="40"/>
  <c r="AM158" i="40"/>
  <c r="AM157" i="40"/>
  <c r="AM156" i="40"/>
  <c r="AM155" i="40"/>
  <c r="AM154" i="40"/>
  <c r="AM153" i="40"/>
  <c r="AM152" i="40"/>
  <c r="AM151" i="40"/>
  <c r="AM150" i="40"/>
  <c r="AM149" i="40"/>
  <c r="AM148" i="40"/>
  <c r="AM147" i="40"/>
  <c r="AM146" i="40"/>
  <c r="AJ280" i="40"/>
  <c r="AJ279" i="40"/>
  <c r="AJ278" i="40"/>
  <c r="AJ277" i="40"/>
  <c r="AJ276" i="40"/>
  <c r="AJ275" i="40"/>
  <c r="AJ274" i="40"/>
  <c r="AJ273" i="40"/>
  <c r="AJ272" i="40"/>
  <c r="AJ271" i="40"/>
  <c r="AJ270" i="40"/>
  <c r="AJ269" i="40"/>
  <c r="AJ268" i="40"/>
  <c r="AJ267" i="40"/>
  <c r="AJ266" i="40"/>
  <c r="AJ265" i="40"/>
  <c r="AJ264" i="40"/>
  <c r="AJ263" i="40"/>
  <c r="AJ262" i="40"/>
  <c r="AJ261" i="40"/>
  <c r="AJ260" i="40"/>
  <c r="AJ259" i="40"/>
  <c r="AJ258" i="40"/>
  <c r="AJ257" i="40"/>
  <c r="AJ256" i="40"/>
  <c r="AJ255" i="40"/>
  <c r="AJ254" i="40"/>
  <c r="AJ253" i="40"/>
  <c r="AJ252" i="40"/>
  <c r="AJ251" i="40"/>
  <c r="AJ250" i="40"/>
  <c r="AJ249" i="40"/>
  <c r="AJ248" i="40"/>
  <c r="AJ247" i="40"/>
  <c r="AJ246" i="40"/>
  <c r="AJ245" i="40"/>
  <c r="AJ244" i="40"/>
  <c r="AJ243" i="40"/>
  <c r="AJ242" i="40"/>
  <c r="AJ241" i="40"/>
  <c r="AJ240" i="40"/>
  <c r="AJ239" i="40"/>
  <c r="AJ238" i="40"/>
  <c r="AJ237" i="40"/>
  <c r="AJ236" i="40"/>
  <c r="AJ235" i="40"/>
  <c r="AJ234" i="40"/>
  <c r="AJ233" i="40"/>
  <c r="AJ232" i="40"/>
  <c r="AJ231" i="40"/>
  <c r="AJ230" i="40"/>
  <c r="AJ229" i="40"/>
  <c r="AJ228" i="40"/>
  <c r="AJ227" i="40"/>
  <c r="AJ226" i="40"/>
  <c r="AJ225" i="40"/>
  <c r="AJ224" i="40"/>
  <c r="AJ223" i="40"/>
  <c r="AJ222" i="40"/>
  <c r="AJ221" i="40"/>
  <c r="AJ220" i="40"/>
  <c r="AJ219" i="40"/>
  <c r="AJ218" i="40"/>
  <c r="AJ217" i="40"/>
  <c r="AJ216" i="40"/>
  <c r="AJ215" i="40"/>
  <c r="AJ214" i="40"/>
  <c r="AJ213" i="40"/>
  <c r="AJ212" i="40"/>
  <c r="AJ211" i="40"/>
  <c r="AJ210" i="40"/>
  <c r="AJ209" i="40"/>
  <c r="AJ208" i="40"/>
  <c r="AJ207" i="40"/>
  <c r="AJ206" i="40"/>
  <c r="AJ205" i="40"/>
  <c r="AJ204" i="40"/>
  <c r="AJ203" i="40"/>
  <c r="AJ202" i="40"/>
  <c r="AJ201" i="40"/>
  <c r="AJ200" i="40"/>
  <c r="AJ199" i="40"/>
  <c r="AJ198" i="40"/>
  <c r="AJ197" i="40"/>
  <c r="AJ196" i="40"/>
  <c r="AJ195" i="40"/>
  <c r="AJ194" i="40"/>
  <c r="AJ193" i="40"/>
  <c r="AJ192" i="40"/>
  <c r="AJ191" i="40"/>
  <c r="AJ190" i="40"/>
  <c r="AJ189" i="40"/>
  <c r="AJ188" i="40"/>
  <c r="AJ187" i="40"/>
  <c r="AJ186" i="40"/>
  <c r="AJ185" i="40"/>
  <c r="AJ184" i="40"/>
  <c r="AJ183" i="40"/>
  <c r="AJ182" i="40"/>
  <c r="AJ181" i="40"/>
  <c r="AJ180" i="40"/>
  <c r="AJ179" i="40"/>
  <c r="AJ178" i="40"/>
  <c r="AJ177" i="40"/>
  <c r="AJ176" i="40"/>
  <c r="AJ175" i="40"/>
  <c r="AJ174" i="40"/>
  <c r="AJ173" i="40"/>
  <c r="AJ172" i="40"/>
  <c r="AJ171" i="40"/>
  <c r="AJ170" i="40"/>
  <c r="AJ169" i="40"/>
  <c r="AJ168" i="40"/>
  <c r="AJ167" i="40"/>
  <c r="AJ166" i="40"/>
  <c r="AJ165" i="40"/>
  <c r="AJ164" i="40"/>
  <c r="AJ163" i="40"/>
  <c r="AJ162" i="40"/>
  <c r="AJ161" i="40"/>
  <c r="AJ160" i="40"/>
  <c r="AJ159" i="40"/>
  <c r="AJ158" i="40"/>
  <c r="AJ157" i="40"/>
  <c r="AJ156" i="40"/>
  <c r="AJ155" i="40"/>
  <c r="AJ154" i="40"/>
  <c r="AJ153" i="40"/>
  <c r="AJ152" i="40"/>
  <c r="AJ151" i="40"/>
  <c r="AJ150" i="40"/>
  <c r="AJ149" i="40"/>
  <c r="AJ148" i="40"/>
  <c r="AJ147" i="40"/>
  <c r="AJ146" i="40"/>
  <c r="AG280" i="40"/>
  <c r="AG279" i="40"/>
  <c r="AG278" i="40"/>
  <c r="AG277" i="40"/>
  <c r="AG276" i="40"/>
  <c r="AG275" i="40"/>
  <c r="AG274" i="40"/>
  <c r="AG273" i="40"/>
  <c r="AG272" i="40"/>
  <c r="AG271" i="40"/>
  <c r="AG270" i="40"/>
  <c r="AG269" i="40"/>
  <c r="AG268" i="40"/>
  <c r="AG267" i="40"/>
  <c r="AG266" i="40"/>
  <c r="AG265" i="40"/>
  <c r="AG264" i="40"/>
  <c r="AG263" i="40"/>
  <c r="AG262" i="40"/>
  <c r="AG261" i="40"/>
  <c r="AG260" i="40"/>
  <c r="AG259" i="40"/>
  <c r="AG258" i="40"/>
  <c r="AG257" i="40"/>
  <c r="AG256" i="40"/>
  <c r="AG255" i="40"/>
  <c r="AG254" i="40"/>
  <c r="AG253" i="40"/>
  <c r="AG252" i="40"/>
  <c r="AG251" i="40"/>
  <c r="AG250" i="40"/>
  <c r="AG249" i="40"/>
  <c r="AG248" i="40"/>
  <c r="AG247" i="40"/>
  <c r="AG246" i="40"/>
  <c r="AG245" i="40"/>
  <c r="AG244" i="40"/>
  <c r="AG243" i="40"/>
  <c r="AG242" i="40"/>
  <c r="AG241" i="40"/>
  <c r="AG240" i="40"/>
  <c r="AG239" i="40"/>
  <c r="AG238" i="40"/>
  <c r="AG237" i="40"/>
  <c r="AG236" i="40"/>
  <c r="AG235" i="40"/>
  <c r="AG234" i="40"/>
  <c r="AG233" i="40"/>
  <c r="AG232" i="40"/>
  <c r="AG231" i="40"/>
  <c r="AG230" i="40"/>
  <c r="AG229" i="40"/>
  <c r="AG228" i="40"/>
  <c r="AG227" i="40"/>
  <c r="AG226" i="40"/>
  <c r="AG225" i="40"/>
  <c r="AG224" i="40"/>
  <c r="AG223" i="40"/>
  <c r="AG222" i="40"/>
  <c r="AG221" i="40"/>
  <c r="AG220" i="40"/>
  <c r="AG219" i="40"/>
  <c r="AG218" i="40"/>
  <c r="AG217" i="40"/>
  <c r="AG216" i="40"/>
  <c r="AG215" i="40"/>
  <c r="AG214" i="40"/>
  <c r="AG213" i="40"/>
  <c r="AG212" i="40"/>
  <c r="AG211" i="40"/>
  <c r="AG210" i="40"/>
  <c r="AG209" i="40"/>
  <c r="AG208" i="40"/>
  <c r="AG207" i="40"/>
  <c r="AG206" i="40"/>
  <c r="AG205" i="40"/>
  <c r="AG204" i="40"/>
  <c r="AG203" i="40"/>
  <c r="AG202" i="40"/>
  <c r="AG201" i="40"/>
  <c r="AG200" i="40"/>
  <c r="AG199" i="40"/>
  <c r="AG198" i="40"/>
  <c r="AG197" i="40"/>
  <c r="AG196" i="40"/>
  <c r="AG195" i="40"/>
  <c r="AG194" i="40"/>
  <c r="AG193" i="40"/>
  <c r="AG192" i="40"/>
  <c r="AG191" i="40"/>
  <c r="AG190" i="40"/>
  <c r="AG189" i="40"/>
  <c r="AG188" i="40"/>
  <c r="AG187" i="40"/>
  <c r="AG186" i="40"/>
  <c r="AG185" i="40"/>
  <c r="AG184" i="40"/>
  <c r="AG183" i="40"/>
  <c r="AG182" i="40"/>
  <c r="AG181" i="40"/>
  <c r="AG180" i="40"/>
  <c r="AG179" i="40"/>
  <c r="AG178" i="40"/>
  <c r="AG177" i="40"/>
  <c r="AG176" i="40"/>
  <c r="AG175" i="40"/>
  <c r="AG174" i="40"/>
  <c r="AG173" i="40"/>
  <c r="AG172" i="40"/>
  <c r="AG171" i="40"/>
  <c r="AG170" i="40"/>
  <c r="AG169" i="40"/>
  <c r="AG168" i="40"/>
  <c r="AG167" i="40"/>
  <c r="AG166" i="40"/>
  <c r="AG165" i="40"/>
  <c r="AG164" i="40"/>
  <c r="AG163" i="40"/>
  <c r="AG162" i="40"/>
  <c r="AG161" i="40"/>
  <c r="AG160" i="40"/>
  <c r="AG159" i="40"/>
  <c r="AG158" i="40"/>
  <c r="AG157" i="40"/>
  <c r="AG156" i="40"/>
  <c r="AG155" i="40"/>
  <c r="AG154" i="40"/>
  <c r="AG153" i="40"/>
  <c r="AG152" i="40"/>
  <c r="AG151" i="40"/>
  <c r="AG150" i="40"/>
  <c r="AG149" i="40"/>
  <c r="AG148" i="40"/>
  <c r="AG147" i="40"/>
  <c r="AG146" i="40"/>
  <c r="AD280" i="40"/>
  <c r="AD279" i="40"/>
  <c r="AD278" i="40"/>
  <c r="AD277" i="40"/>
  <c r="AD276" i="40"/>
  <c r="AD275" i="40"/>
  <c r="AD274" i="40"/>
  <c r="AD273" i="40"/>
  <c r="AD272" i="40"/>
  <c r="AD271" i="40"/>
  <c r="AD270" i="40"/>
  <c r="AD269" i="40"/>
  <c r="AD268" i="40"/>
  <c r="AD267" i="40"/>
  <c r="AD266" i="40"/>
  <c r="AD265" i="40"/>
  <c r="AD264" i="40"/>
  <c r="AD263" i="40"/>
  <c r="AD262" i="40"/>
  <c r="AD261" i="40"/>
  <c r="AD260" i="40"/>
  <c r="AD259" i="40"/>
  <c r="AD258" i="40"/>
  <c r="AD257" i="40"/>
  <c r="AD256" i="40"/>
  <c r="AD255" i="40"/>
  <c r="AD254" i="40"/>
  <c r="AD253" i="40"/>
  <c r="AD252" i="40"/>
  <c r="AD251" i="40"/>
  <c r="AD250" i="40"/>
  <c r="AD249" i="40"/>
  <c r="AD248" i="40"/>
  <c r="AD247" i="40"/>
  <c r="AD246" i="40"/>
  <c r="AD245" i="40"/>
  <c r="AD244" i="40"/>
  <c r="AD243" i="40"/>
  <c r="AD242" i="40"/>
  <c r="AD241" i="40"/>
  <c r="AD240" i="40"/>
  <c r="AD239" i="40"/>
  <c r="AD238" i="40"/>
  <c r="AD237" i="40"/>
  <c r="AD236" i="40"/>
  <c r="AD235" i="40"/>
  <c r="AD234" i="40"/>
  <c r="AD233" i="40"/>
  <c r="AD232" i="40"/>
  <c r="AD231" i="40"/>
  <c r="AD230" i="40"/>
  <c r="AD229" i="40"/>
  <c r="AD228" i="40"/>
  <c r="AD227" i="40"/>
  <c r="AD226" i="40"/>
  <c r="AD225" i="40"/>
  <c r="AD224" i="40"/>
  <c r="AD223" i="40"/>
  <c r="AD222" i="40"/>
  <c r="AD221" i="40"/>
  <c r="AD220" i="40"/>
  <c r="AD219" i="40"/>
  <c r="AD218" i="40"/>
  <c r="AD217" i="40"/>
  <c r="AD216" i="40"/>
  <c r="AD215" i="40"/>
  <c r="AD214" i="40"/>
  <c r="AD213" i="40"/>
  <c r="AD212" i="40"/>
  <c r="AD211" i="40"/>
  <c r="AD210" i="40"/>
  <c r="AD209" i="40"/>
  <c r="AD208" i="40"/>
  <c r="AD207" i="40"/>
  <c r="AD206" i="40"/>
  <c r="AD205" i="40"/>
  <c r="AD204" i="40"/>
  <c r="AD203" i="40"/>
  <c r="AD202" i="40"/>
  <c r="AD201" i="40"/>
  <c r="AD200" i="40"/>
  <c r="AD199" i="40"/>
  <c r="AD198" i="40"/>
  <c r="AD197" i="40"/>
  <c r="AD196" i="40"/>
  <c r="AD195" i="40"/>
  <c r="AD194" i="40"/>
  <c r="AD193" i="40"/>
  <c r="AD192" i="40"/>
  <c r="AD191" i="40"/>
  <c r="AD190" i="40"/>
  <c r="AD189" i="40"/>
  <c r="AD188" i="40"/>
  <c r="AD187" i="40"/>
  <c r="AD186" i="40"/>
  <c r="AD185" i="40"/>
  <c r="AD184" i="40"/>
  <c r="AD183" i="40"/>
  <c r="AD182" i="40"/>
  <c r="AD181" i="40"/>
  <c r="AD180" i="40"/>
  <c r="AD179" i="40"/>
  <c r="AD178" i="40"/>
  <c r="AD177" i="40"/>
  <c r="AD176" i="40"/>
  <c r="AD175" i="40"/>
  <c r="AD174" i="40"/>
  <c r="AD173" i="40"/>
  <c r="AD172" i="40"/>
  <c r="AD171" i="40"/>
  <c r="AD170" i="40"/>
  <c r="AD169" i="40"/>
  <c r="AD168" i="40"/>
  <c r="AD167" i="40"/>
  <c r="AD166" i="40"/>
  <c r="AD165" i="40"/>
  <c r="AD164" i="40"/>
  <c r="AD163" i="40"/>
  <c r="AD162" i="40"/>
  <c r="AD161" i="40"/>
  <c r="AD160" i="40"/>
  <c r="AD159" i="40"/>
  <c r="AD158" i="40"/>
  <c r="AD157" i="40"/>
  <c r="AD156" i="40"/>
  <c r="AD155" i="40"/>
  <c r="AD154" i="40"/>
  <c r="AD153" i="40"/>
  <c r="AD152" i="40"/>
  <c r="AD151" i="40"/>
  <c r="AD150" i="40"/>
  <c r="AD149" i="40"/>
  <c r="AD148" i="40"/>
  <c r="AD147" i="40"/>
  <c r="AD146" i="40"/>
  <c r="AA280" i="40"/>
  <c r="AA279" i="40"/>
  <c r="AA278" i="40"/>
  <c r="AA277" i="40"/>
  <c r="AA276" i="40"/>
  <c r="AA275" i="40"/>
  <c r="AA274" i="40"/>
  <c r="AA273" i="40"/>
  <c r="AA272" i="40"/>
  <c r="AA271" i="40"/>
  <c r="AA270" i="40"/>
  <c r="AA269" i="40"/>
  <c r="AA268" i="40"/>
  <c r="AA267" i="40"/>
  <c r="AA266" i="40"/>
  <c r="AA265" i="40"/>
  <c r="AA264" i="40"/>
  <c r="AA263" i="40"/>
  <c r="AA262" i="40"/>
  <c r="AA261" i="40"/>
  <c r="AA260" i="40"/>
  <c r="AA259" i="40"/>
  <c r="AA258" i="40"/>
  <c r="AA257" i="40"/>
  <c r="AA256" i="40"/>
  <c r="AA255" i="40"/>
  <c r="AA254" i="40"/>
  <c r="AA253" i="40"/>
  <c r="AA252" i="40"/>
  <c r="AA251" i="40"/>
  <c r="AA250" i="40"/>
  <c r="AA249" i="40"/>
  <c r="AA248" i="40"/>
  <c r="AA247" i="40"/>
  <c r="AA246" i="40"/>
  <c r="AA245" i="40"/>
  <c r="AA244" i="40"/>
  <c r="AA243" i="40"/>
  <c r="AA242" i="40"/>
  <c r="AA241" i="40"/>
  <c r="AA240" i="40"/>
  <c r="AA239" i="40"/>
  <c r="AA238" i="40"/>
  <c r="AA237" i="40"/>
  <c r="AA236" i="40"/>
  <c r="AA235" i="40"/>
  <c r="AA234" i="40"/>
  <c r="AA233" i="40"/>
  <c r="AA232" i="40"/>
  <c r="AA231" i="40"/>
  <c r="AA230" i="40"/>
  <c r="AA229" i="40"/>
  <c r="AA228" i="40"/>
  <c r="AA227" i="40"/>
  <c r="AA226" i="40"/>
  <c r="AA225" i="40"/>
  <c r="AA224" i="40"/>
  <c r="AA223" i="40"/>
  <c r="AA222" i="40"/>
  <c r="AA221" i="40"/>
  <c r="AA220" i="40"/>
  <c r="AA219" i="40"/>
  <c r="AA218" i="40"/>
  <c r="AA217" i="40"/>
  <c r="AA216" i="40"/>
  <c r="AA215" i="40"/>
  <c r="AA214" i="40"/>
  <c r="AA213" i="40"/>
  <c r="AA212" i="40"/>
  <c r="AA211" i="40"/>
  <c r="AA210" i="40"/>
  <c r="AA209" i="40"/>
  <c r="AA208" i="40"/>
  <c r="AA207" i="40"/>
  <c r="AA206" i="40"/>
  <c r="AA205" i="40"/>
  <c r="AA204" i="40"/>
  <c r="AA203" i="40"/>
  <c r="AA202" i="40"/>
  <c r="AA201" i="40"/>
  <c r="AA200" i="40"/>
  <c r="AA199" i="40"/>
  <c r="AA198" i="40"/>
  <c r="AA197" i="40"/>
  <c r="AA196" i="40"/>
  <c r="AA195" i="40"/>
  <c r="AA194" i="40"/>
  <c r="AA193" i="40"/>
  <c r="AA192" i="40"/>
  <c r="AA191" i="40"/>
  <c r="AA190" i="40"/>
  <c r="AA189" i="40"/>
  <c r="AA188" i="40"/>
  <c r="AA187" i="40"/>
  <c r="AA186" i="40"/>
  <c r="AA185" i="40"/>
  <c r="AA184" i="40"/>
  <c r="AA183" i="40"/>
  <c r="AA182" i="40"/>
  <c r="AA181" i="40"/>
  <c r="AA180" i="40"/>
  <c r="AA179" i="40"/>
  <c r="AA178" i="40"/>
  <c r="AA177" i="40"/>
  <c r="AA176" i="40"/>
  <c r="AA175" i="40"/>
  <c r="AA174" i="40"/>
  <c r="AA173" i="40"/>
  <c r="AA172" i="40"/>
  <c r="AA171" i="40"/>
  <c r="AA170" i="40"/>
  <c r="AA169" i="40"/>
  <c r="AA168" i="40"/>
  <c r="AA167" i="40"/>
  <c r="AA166" i="40"/>
  <c r="AA165" i="40"/>
  <c r="AA164" i="40"/>
  <c r="AA163" i="40"/>
  <c r="AA162" i="40"/>
  <c r="AA161" i="40"/>
  <c r="AA160" i="40"/>
  <c r="AA159" i="40"/>
  <c r="AA158" i="40"/>
  <c r="AA157" i="40"/>
  <c r="AA156" i="40"/>
  <c r="AA155" i="40"/>
  <c r="AA154" i="40"/>
  <c r="AA153" i="40"/>
  <c r="AA152" i="40"/>
  <c r="AA151" i="40"/>
  <c r="AA150" i="40"/>
  <c r="AA149" i="40"/>
  <c r="AA148" i="40"/>
  <c r="AA147" i="40"/>
  <c r="AA146" i="40"/>
  <c r="X280" i="40"/>
  <c r="X279" i="40"/>
  <c r="X278" i="40"/>
  <c r="X277" i="40"/>
  <c r="X276" i="40"/>
  <c r="X275" i="40"/>
  <c r="X274" i="40"/>
  <c r="X273" i="40"/>
  <c r="X272" i="40"/>
  <c r="X271" i="40"/>
  <c r="X270" i="40"/>
  <c r="X269" i="40"/>
  <c r="X268" i="40"/>
  <c r="X267" i="40"/>
  <c r="X266" i="40"/>
  <c r="X265" i="40"/>
  <c r="X264" i="40"/>
  <c r="X263" i="40"/>
  <c r="X262" i="40"/>
  <c r="X261" i="40"/>
  <c r="X260" i="40"/>
  <c r="X259" i="40"/>
  <c r="X258" i="40"/>
  <c r="X257" i="40"/>
  <c r="X256" i="40"/>
  <c r="X255" i="40"/>
  <c r="X254" i="40"/>
  <c r="X253" i="40"/>
  <c r="X252" i="40"/>
  <c r="X251" i="40"/>
  <c r="X250" i="40"/>
  <c r="X249" i="40"/>
  <c r="X248" i="40"/>
  <c r="X247" i="40"/>
  <c r="X246" i="40"/>
  <c r="X245" i="40"/>
  <c r="X244" i="40"/>
  <c r="X243" i="40"/>
  <c r="X242" i="40"/>
  <c r="X241" i="40"/>
  <c r="X240" i="40"/>
  <c r="X239" i="40"/>
  <c r="X238" i="40"/>
  <c r="X237" i="40"/>
  <c r="X236" i="40"/>
  <c r="X235" i="40"/>
  <c r="X234" i="40"/>
  <c r="X233" i="40"/>
  <c r="X232" i="40"/>
  <c r="X231" i="40"/>
  <c r="X230" i="40"/>
  <c r="X229" i="40"/>
  <c r="X228" i="40"/>
  <c r="X227" i="40"/>
  <c r="X226" i="40"/>
  <c r="X225" i="40"/>
  <c r="X224" i="40"/>
  <c r="X223" i="40"/>
  <c r="X222" i="40"/>
  <c r="X221" i="40"/>
  <c r="X220" i="40"/>
  <c r="X219" i="40"/>
  <c r="X218" i="40"/>
  <c r="X217" i="40"/>
  <c r="X216" i="40"/>
  <c r="X215" i="40"/>
  <c r="X214" i="40"/>
  <c r="X213" i="40"/>
  <c r="X212" i="40"/>
  <c r="X211" i="40"/>
  <c r="X210" i="40"/>
  <c r="X209" i="40"/>
  <c r="X208" i="40"/>
  <c r="X207" i="40"/>
  <c r="X206" i="40"/>
  <c r="X205" i="40"/>
  <c r="X204" i="40"/>
  <c r="X203" i="40"/>
  <c r="X202" i="40"/>
  <c r="X201" i="40"/>
  <c r="X200" i="40"/>
  <c r="X199" i="40"/>
  <c r="X198" i="40"/>
  <c r="X197" i="40"/>
  <c r="X196" i="40"/>
  <c r="X195" i="40"/>
  <c r="X194" i="40"/>
  <c r="X193" i="40"/>
  <c r="X192" i="40"/>
  <c r="X191" i="40"/>
  <c r="X190" i="40"/>
  <c r="X189" i="40"/>
  <c r="X188" i="40"/>
  <c r="X187" i="40"/>
  <c r="X186" i="40"/>
  <c r="X185" i="40"/>
  <c r="X184" i="40"/>
  <c r="X183" i="40"/>
  <c r="X182" i="40"/>
  <c r="X181" i="40"/>
  <c r="X180" i="40"/>
  <c r="X179" i="40"/>
  <c r="X178" i="40"/>
  <c r="X177" i="40"/>
  <c r="X176" i="40"/>
  <c r="X175" i="40"/>
  <c r="X174" i="40"/>
  <c r="X173" i="40"/>
  <c r="X172" i="40"/>
  <c r="X171" i="40"/>
  <c r="X170" i="40"/>
  <c r="X169" i="40"/>
  <c r="X168" i="40"/>
  <c r="X167" i="40"/>
  <c r="X166" i="40"/>
  <c r="X165" i="40"/>
  <c r="X164" i="40"/>
  <c r="X163" i="40"/>
  <c r="X162" i="40"/>
  <c r="X161" i="40"/>
  <c r="X160" i="40"/>
  <c r="X159" i="40"/>
  <c r="X158" i="40"/>
  <c r="X157" i="40"/>
  <c r="X156" i="40"/>
  <c r="X155" i="40"/>
  <c r="X154" i="40"/>
  <c r="X153" i="40"/>
  <c r="X152" i="40"/>
  <c r="X151" i="40"/>
  <c r="X150" i="40"/>
  <c r="X149" i="40"/>
  <c r="X148" i="40"/>
  <c r="X147" i="40"/>
  <c r="X146" i="40"/>
  <c r="U280" i="40"/>
  <c r="U279" i="40"/>
  <c r="U278" i="40"/>
  <c r="U277" i="40"/>
  <c r="U276" i="40"/>
  <c r="U275" i="40"/>
  <c r="U274" i="40"/>
  <c r="U273" i="40"/>
  <c r="U272" i="40"/>
  <c r="U271" i="40"/>
  <c r="U270" i="40"/>
  <c r="U269" i="40"/>
  <c r="U268" i="40"/>
  <c r="U267" i="40"/>
  <c r="U266" i="40"/>
  <c r="U265" i="40"/>
  <c r="U264" i="40"/>
  <c r="U263" i="40"/>
  <c r="U262" i="40"/>
  <c r="U261" i="40"/>
  <c r="U260" i="40"/>
  <c r="U259" i="40"/>
  <c r="U258" i="40"/>
  <c r="U257" i="40"/>
  <c r="U256" i="40"/>
  <c r="U255" i="40"/>
  <c r="U254" i="40"/>
  <c r="U253" i="40"/>
  <c r="U252" i="40"/>
  <c r="U251" i="40"/>
  <c r="U250" i="40"/>
  <c r="U249" i="40"/>
  <c r="U248" i="40"/>
  <c r="U247" i="40"/>
  <c r="U246" i="40"/>
  <c r="U245" i="40"/>
  <c r="U244" i="40"/>
  <c r="U243" i="40"/>
  <c r="U242" i="40"/>
  <c r="U241" i="40"/>
  <c r="U240" i="40"/>
  <c r="U239" i="40"/>
  <c r="U238" i="40"/>
  <c r="U237" i="40"/>
  <c r="U236" i="40"/>
  <c r="U235" i="40"/>
  <c r="U234" i="40"/>
  <c r="U233" i="40"/>
  <c r="U232" i="40"/>
  <c r="U231" i="40"/>
  <c r="U230" i="40"/>
  <c r="U229" i="40"/>
  <c r="U228" i="40"/>
  <c r="U227" i="40"/>
  <c r="U226" i="40"/>
  <c r="U225" i="40"/>
  <c r="U224" i="40"/>
  <c r="U223" i="40"/>
  <c r="U222" i="40"/>
  <c r="U221" i="40"/>
  <c r="U220" i="40"/>
  <c r="U219" i="40"/>
  <c r="U218" i="40"/>
  <c r="U217" i="40"/>
  <c r="U216" i="40"/>
  <c r="U215" i="40"/>
  <c r="U214" i="40"/>
  <c r="U213" i="40"/>
  <c r="U212" i="40"/>
  <c r="U211" i="40"/>
  <c r="U210" i="40"/>
  <c r="U209" i="40"/>
  <c r="U208" i="40"/>
  <c r="U207" i="40"/>
  <c r="U206" i="40"/>
  <c r="U205" i="40"/>
  <c r="U204" i="40"/>
  <c r="U203" i="40"/>
  <c r="U202" i="40"/>
  <c r="U201" i="40"/>
  <c r="U200" i="40"/>
  <c r="U199" i="40"/>
  <c r="U198" i="40"/>
  <c r="U197" i="40"/>
  <c r="U196" i="40"/>
  <c r="U195" i="40"/>
  <c r="U194" i="40"/>
  <c r="U193" i="40"/>
  <c r="U192" i="40"/>
  <c r="U191" i="40"/>
  <c r="U190" i="40"/>
  <c r="U189" i="40"/>
  <c r="U188" i="40"/>
  <c r="U187" i="40"/>
  <c r="U186" i="40"/>
  <c r="U185" i="40"/>
  <c r="U184" i="40"/>
  <c r="U183" i="40"/>
  <c r="U182" i="40"/>
  <c r="U181" i="40"/>
  <c r="U180" i="40"/>
  <c r="U179" i="40"/>
  <c r="U178" i="40"/>
  <c r="U177" i="40"/>
  <c r="U176" i="40"/>
  <c r="U175" i="40"/>
  <c r="U174" i="40"/>
  <c r="U173" i="40"/>
  <c r="U172" i="40"/>
  <c r="U171" i="40"/>
  <c r="U170" i="40"/>
  <c r="U169" i="40"/>
  <c r="U168" i="40"/>
  <c r="U167" i="40"/>
  <c r="U166" i="40"/>
  <c r="U165" i="40"/>
  <c r="U164" i="40"/>
  <c r="U163" i="40"/>
  <c r="U162" i="40"/>
  <c r="U161" i="40"/>
  <c r="U160" i="40"/>
  <c r="U159" i="40"/>
  <c r="U158" i="40"/>
  <c r="U157" i="40"/>
  <c r="U156" i="40"/>
  <c r="U155" i="40"/>
  <c r="U154" i="40"/>
  <c r="U153" i="40"/>
  <c r="U152" i="40"/>
  <c r="U151" i="40"/>
  <c r="U150" i="40"/>
  <c r="U149" i="40"/>
  <c r="U148" i="40"/>
  <c r="U147" i="40"/>
  <c r="U146" i="40"/>
  <c r="R280" i="40"/>
  <c r="R279" i="40"/>
  <c r="R278" i="40"/>
  <c r="R277" i="40"/>
  <c r="R276" i="40"/>
  <c r="R275" i="40"/>
  <c r="R274" i="40"/>
  <c r="R273" i="40"/>
  <c r="R272" i="40"/>
  <c r="R271" i="40"/>
  <c r="R270" i="40"/>
  <c r="R269" i="40"/>
  <c r="R268" i="40"/>
  <c r="R267" i="40"/>
  <c r="R266" i="40"/>
  <c r="R265" i="40"/>
  <c r="R264" i="40"/>
  <c r="R263" i="40"/>
  <c r="R262" i="40"/>
  <c r="R261" i="40"/>
  <c r="R260" i="40"/>
  <c r="R259" i="40"/>
  <c r="R258" i="40"/>
  <c r="R257" i="40"/>
  <c r="R256" i="40"/>
  <c r="R255" i="40"/>
  <c r="R254" i="40"/>
  <c r="R253" i="40"/>
  <c r="R252" i="40"/>
  <c r="R251" i="40"/>
  <c r="R250" i="40"/>
  <c r="R249" i="40"/>
  <c r="R248" i="40"/>
  <c r="R247" i="40"/>
  <c r="R246" i="40"/>
  <c r="R245" i="40"/>
  <c r="R244" i="40"/>
  <c r="R243" i="40"/>
  <c r="R242" i="40"/>
  <c r="R241" i="40"/>
  <c r="R240" i="40"/>
  <c r="R239" i="40"/>
  <c r="R238" i="40"/>
  <c r="R237" i="40"/>
  <c r="R236" i="40"/>
  <c r="R235" i="40"/>
  <c r="R234" i="40"/>
  <c r="R233" i="40"/>
  <c r="R232" i="40"/>
  <c r="R231" i="40"/>
  <c r="R230" i="40"/>
  <c r="R229" i="40"/>
  <c r="R228" i="40"/>
  <c r="R227" i="40"/>
  <c r="R226" i="40"/>
  <c r="R225" i="40"/>
  <c r="R224" i="40"/>
  <c r="R223" i="40"/>
  <c r="R222" i="40"/>
  <c r="R221" i="40"/>
  <c r="R220" i="40"/>
  <c r="R219" i="40"/>
  <c r="R218" i="40"/>
  <c r="R217" i="40"/>
  <c r="R216" i="40"/>
  <c r="R215" i="40"/>
  <c r="R214" i="40"/>
  <c r="R213" i="40"/>
  <c r="R212" i="40"/>
  <c r="R211" i="40"/>
  <c r="R210" i="40"/>
  <c r="R209" i="40"/>
  <c r="R208" i="40"/>
  <c r="R207" i="40"/>
  <c r="R206" i="40"/>
  <c r="R205" i="40"/>
  <c r="R204" i="40"/>
  <c r="R203" i="40"/>
  <c r="R202" i="40"/>
  <c r="R201" i="40"/>
  <c r="R200" i="40"/>
  <c r="R199" i="40"/>
  <c r="R198" i="40"/>
  <c r="R197" i="40"/>
  <c r="R196" i="40"/>
  <c r="R195" i="40"/>
  <c r="R194" i="40"/>
  <c r="R193" i="40"/>
  <c r="R192" i="40"/>
  <c r="R191" i="40"/>
  <c r="R190" i="40"/>
  <c r="R189" i="40"/>
  <c r="R188" i="40"/>
  <c r="R187" i="40"/>
  <c r="R186" i="40"/>
  <c r="R185" i="40"/>
  <c r="R184" i="40"/>
  <c r="R183" i="40"/>
  <c r="R182" i="40"/>
  <c r="R181" i="40"/>
  <c r="R180" i="40"/>
  <c r="R179" i="40"/>
  <c r="R178" i="40"/>
  <c r="R177" i="40"/>
  <c r="R176" i="40"/>
  <c r="R175" i="40"/>
  <c r="R174" i="40"/>
  <c r="R173" i="40"/>
  <c r="R172" i="40"/>
  <c r="R171" i="40"/>
  <c r="R170" i="40"/>
  <c r="R169" i="40"/>
  <c r="R168" i="40"/>
  <c r="R167" i="40"/>
  <c r="R166" i="40"/>
  <c r="R165" i="40"/>
  <c r="R164" i="40"/>
  <c r="R163" i="40"/>
  <c r="R162" i="40"/>
  <c r="R161" i="40"/>
  <c r="R160" i="40"/>
  <c r="R159" i="40"/>
  <c r="R158" i="40"/>
  <c r="R157" i="40"/>
  <c r="R156" i="40"/>
  <c r="R155" i="40"/>
  <c r="R154" i="40"/>
  <c r="R153" i="40"/>
  <c r="R152" i="40"/>
  <c r="R151" i="40"/>
  <c r="R150" i="40"/>
  <c r="R149" i="40"/>
  <c r="R148" i="40"/>
  <c r="R147" i="40"/>
  <c r="R146" i="40"/>
  <c r="O280" i="40"/>
  <c r="O279" i="40"/>
  <c r="O278" i="40"/>
  <c r="O277" i="40"/>
  <c r="O276" i="40"/>
  <c r="O275" i="40"/>
  <c r="O274" i="40"/>
  <c r="O273" i="40"/>
  <c r="O272" i="40"/>
  <c r="O271" i="40"/>
  <c r="O270" i="40"/>
  <c r="O269" i="40"/>
  <c r="O268" i="40"/>
  <c r="O267" i="40"/>
  <c r="O266" i="40"/>
  <c r="O265" i="40"/>
  <c r="O264" i="40"/>
  <c r="O263" i="40"/>
  <c r="O262" i="40"/>
  <c r="O261" i="40"/>
  <c r="O260" i="40"/>
  <c r="O259" i="40"/>
  <c r="O258" i="40"/>
  <c r="O257" i="40"/>
  <c r="O256" i="40"/>
  <c r="O255" i="40"/>
  <c r="O254" i="40"/>
  <c r="O253" i="40"/>
  <c r="O252" i="40"/>
  <c r="O251" i="40"/>
  <c r="O250" i="40"/>
  <c r="O249" i="40"/>
  <c r="O248" i="40"/>
  <c r="O247" i="40"/>
  <c r="O246" i="40"/>
  <c r="O245" i="40"/>
  <c r="O244" i="40"/>
  <c r="O243" i="40"/>
  <c r="O242" i="40"/>
  <c r="O241" i="40"/>
  <c r="O240" i="40"/>
  <c r="O239" i="40"/>
  <c r="O238" i="40"/>
  <c r="O237" i="40"/>
  <c r="O236" i="40"/>
  <c r="O235" i="40"/>
  <c r="O234" i="40"/>
  <c r="O233" i="40"/>
  <c r="O232" i="40"/>
  <c r="O231" i="40"/>
  <c r="O230" i="40"/>
  <c r="O229" i="40"/>
  <c r="O228" i="40"/>
  <c r="O227" i="40"/>
  <c r="O226" i="40"/>
  <c r="O225" i="40"/>
  <c r="O224" i="40"/>
  <c r="O223" i="40"/>
  <c r="O222" i="40"/>
  <c r="O221" i="40"/>
  <c r="O220" i="40"/>
  <c r="O219" i="40"/>
  <c r="O218" i="40"/>
  <c r="O217" i="40"/>
  <c r="O216" i="40"/>
  <c r="O215" i="40"/>
  <c r="O214" i="40"/>
  <c r="O213" i="40"/>
  <c r="O212" i="40"/>
  <c r="O211" i="40"/>
  <c r="O210" i="40"/>
  <c r="O209" i="40"/>
  <c r="O208" i="40"/>
  <c r="O207" i="40"/>
  <c r="O206" i="40"/>
  <c r="O205" i="40"/>
  <c r="O204" i="40"/>
  <c r="O203" i="40"/>
  <c r="O202" i="40"/>
  <c r="O201" i="40"/>
  <c r="O200" i="40"/>
  <c r="O199" i="40"/>
  <c r="O198" i="40"/>
  <c r="O197" i="40"/>
  <c r="O196" i="40"/>
  <c r="O195" i="40"/>
  <c r="O194" i="40"/>
  <c r="O193" i="40"/>
  <c r="O192" i="40"/>
  <c r="O191" i="40"/>
  <c r="O190" i="40"/>
  <c r="O189" i="40"/>
  <c r="O188" i="40"/>
  <c r="O187" i="40"/>
  <c r="O186" i="40"/>
  <c r="O185" i="40"/>
  <c r="O184" i="40"/>
  <c r="O183" i="40"/>
  <c r="O182" i="40"/>
  <c r="O181" i="40"/>
  <c r="O180" i="40"/>
  <c r="O179" i="40"/>
  <c r="O178" i="40"/>
  <c r="O177" i="40"/>
  <c r="O176" i="40"/>
  <c r="O175" i="40"/>
  <c r="O174" i="40"/>
  <c r="O173" i="40"/>
  <c r="O172" i="40"/>
  <c r="O171" i="40"/>
  <c r="O170" i="40"/>
  <c r="O169" i="40"/>
  <c r="O168" i="40"/>
  <c r="O167" i="40"/>
  <c r="O166" i="40"/>
  <c r="O165" i="40"/>
  <c r="O164" i="40"/>
  <c r="O163" i="40"/>
  <c r="O162" i="40"/>
  <c r="O161" i="40"/>
  <c r="O160" i="40"/>
  <c r="O159" i="40"/>
  <c r="O158" i="40"/>
  <c r="O157" i="40"/>
  <c r="O156" i="40"/>
  <c r="O155" i="40"/>
  <c r="O154" i="40"/>
  <c r="O153" i="40"/>
  <c r="O152" i="40"/>
  <c r="O151" i="40"/>
  <c r="O150" i="40"/>
  <c r="O149" i="40"/>
  <c r="O148" i="40"/>
  <c r="O147" i="40"/>
  <c r="O146" i="40"/>
  <c r="L280" i="40"/>
  <c r="L279" i="40"/>
  <c r="L278" i="40"/>
  <c r="L277" i="40"/>
  <c r="L276" i="40"/>
  <c r="L275" i="40"/>
  <c r="L274" i="40"/>
  <c r="L273" i="40"/>
  <c r="L272" i="40"/>
  <c r="L271" i="40"/>
  <c r="L270" i="40"/>
  <c r="L269" i="40"/>
  <c r="L268" i="40"/>
  <c r="L267" i="40"/>
  <c r="L266" i="40"/>
  <c r="L265" i="40"/>
  <c r="L264" i="40"/>
  <c r="L263" i="40"/>
  <c r="L262" i="40"/>
  <c r="L261" i="40"/>
  <c r="L260" i="40"/>
  <c r="L259" i="40"/>
  <c r="L258" i="40"/>
  <c r="L257" i="40"/>
  <c r="L256" i="40"/>
  <c r="L255" i="40"/>
  <c r="L254" i="40"/>
  <c r="L253" i="40"/>
  <c r="L252" i="40"/>
  <c r="L251" i="40"/>
  <c r="L250" i="40"/>
  <c r="L249" i="40"/>
  <c r="L248" i="40"/>
  <c r="L247" i="40"/>
  <c r="L246" i="40"/>
  <c r="L245" i="40"/>
  <c r="L244" i="40"/>
  <c r="L243" i="40"/>
  <c r="L242" i="40"/>
  <c r="L241" i="40"/>
  <c r="L240" i="40"/>
  <c r="L239" i="40"/>
  <c r="L238" i="40"/>
  <c r="L237" i="40"/>
  <c r="L236" i="40"/>
  <c r="L235" i="40"/>
  <c r="L234" i="40"/>
  <c r="L233" i="40"/>
  <c r="L232" i="40"/>
  <c r="L231" i="40"/>
  <c r="L230" i="40"/>
  <c r="L229" i="40"/>
  <c r="L228" i="40"/>
  <c r="L227" i="40"/>
  <c r="L226" i="40"/>
  <c r="L225" i="40"/>
  <c r="L224" i="40"/>
  <c r="L223" i="40"/>
  <c r="L222" i="40"/>
  <c r="L221" i="40"/>
  <c r="L220" i="40"/>
  <c r="L219" i="40"/>
  <c r="L218" i="40"/>
  <c r="L217" i="40"/>
  <c r="L216" i="40"/>
  <c r="L215" i="40"/>
  <c r="L214" i="40"/>
  <c r="L213" i="40"/>
  <c r="L212" i="40"/>
  <c r="L211" i="40"/>
  <c r="L210" i="40"/>
  <c r="L209" i="40"/>
  <c r="L208" i="40"/>
  <c r="L207" i="40"/>
  <c r="L206" i="40"/>
  <c r="L205" i="40"/>
  <c r="L204" i="40"/>
  <c r="L203" i="40"/>
  <c r="L202" i="40"/>
  <c r="L201" i="40"/>
  <c r="L200" i="40"/>
  <c r="L199" i="40"/>
  <c r="L198" i="40"/>
  <c r="L197" i="40"/>
  <c r="L196" i="40"/>
  <c r="L195" i="40"/>
  <c r="L194" i="40"/>
  <c r="L193" i="40"/>
  <c r="L192" i="40"/>
  <c r="L191" i="40"/>
  <c r="L190" i="40"/>
  <c r="L189" i="40"/>
  <c r="L188" i="40"/>
  <c r="L187" i="40"/>
  <c r="L186" i="40"/>
  <c r="L185" i="40"/>
  <c r="L184" i="40"/>
  <c r="L183" i="40"/>
  <c r="L182" i="40"/>
  <c r="L181" i="40"/>
  <c r="L180" i="40"/>
  <c r="L179" i="40"/>
  <c r="L178" i="40"/>
  <c r="L177" i="40"/>
  <c r="L176" i="40"/>
  <c r="L175" i="40"/>
  <c r="L174" i="40"/>
  <c r="L173" i="40"/>
  <c r="L172" i="40"/>
  <c r="L171" i="40"/>
  <c r="L170" i="40"/>
  <c r="L169" i="40"/>
  <c r="L168" i="40"/>
  <c r="L167" i="40"/>
  <c r="L166" i="40"/>
  <c r="L165" i="40"/>
  <c r="L164" i="40"/>
  <c r="L163" i="40"/>
  <c r="L162" i="40"/>
  <c r="L161" i="40"/>
  <c r="L160" i="40"/>
  <c r="L159" i="40"/>
  <c r="L158" i="40"/>
  <c r="L157" i="40"/>
  <c r="L156" i="40"/>
  <c r="L155" i="40"/>
  <c r="L154" i="40"/>
  <c r="L153" i="40"/>
  <c r="L152" i="40"/>
  <c r="L151" i="40"/>
  <c r="L150" i="40"/>
  <c r="L149" i="40"/>
  <c r="L148" i="40"/>
  <c r="L147" i="40"/>
  <c r="L146" i="40"/>
  <c r="E280" i="40"/>
  <c r="E279" i="40"/>
  <c r="E278" i="40"/>
  <c r="E277" i="40"/>
  <c r="E276" i="40"/>
  <c r="E275" i="40"/>
  <c r="E274" i="40"/>
  <c r="E273" i="40"/>
  <c r="E272" i="40"/>
  <c r="E271" i="40"/>
  <c r="E270" i="40"/>
  <c r="E269" i="40"/>
  <c r="E268" i="40"/>
  <c r="E267" i="40"/>
  <c r="E266" i="40"/>
  <c r="E265" i="40"/>
  <c r="E264" i="40"/>
  <c r="E263" i="40"/>
  <c r="E262" i="40"/>
  <c r="E261" i="40"/>
  <c r="E260" i="40"/>
  <c r="E259" i="40"/>
  <c r="E258" i="40"/>
  <c r="E257" i="40"/>
  <c r="E256" i="40"/>
  <c r="E255" i="40"/>
  <c r="E254" i="40"/>
  <c r="E253" i="40"/>
  <c r="E252" i="40"/>
  <c r="E251" i="40"/>
  <c r="E250" i="40"/>
  <c r="E249" i="40"/>
  <c r="E248" i="40"/>
  <c r="E247" i="40"/>
  <c r="E246" i="40"/>
  <c r="E245" i="40"/>
  <c r="E244" i="40"/>
  <c r="E243" i="40"/>
  <c r="E242" i="40"/>
  <c r="E241" i="40"/>
  <c r="E240" i="40"/>
  <c r="E239" i="40"/>
  <c r="E238" i="40"/>
  <c r="E237" i="40"/>
  <c r="E236" i="40"/>
  <c r="E235" i="40"/>
  <c r="E234" i="40"/>
  <c r="E233" i="40"/>
  <c r="E232" i="40"/>
  <c r="E231" i="40"/>
  <c r="E230" i="40"/>
  <c r="E229" i="40"/>
  <c r="E228" i="40"/>
  <c r="E227" i="40"/>
  <c r="E226" i="40"/>
  <c r="E225" i="40"/>
  <c r="E224" i="40"/>
  <c r="E223" i="40"/>
  <c r="E222" i="40"/>
  <c r="E221" i="40"/>
  <c r="E220" i="40"/>
  <c r="E219" i="40"/>
  <c r="E218" i="40"/>
  <c r="E217" i="40"/>
  <c r="E216" i="40"/>
  <c r="E215" i="40"/>
  <c r="E214" i="40"/>
  <c r="E213" i="40"/>
  <c r="E212" i="40"/>
  <c r="E211" i="40"/>
  <c r="E210" i="40"/>
  <c r="E209" i="40"/>
  <c r="E208" i="40"/>
  <c r="E207" i="40"/>
  <c r="E206" i="40"/>
  <c r="E205" i="40"/>
  <c r="E204" i="40"/>
  <c r="E203" i="40"/>
  <c r="E202" i="40"/>
  <c r="E201" i="40"/>
  <c r="E200" i="40"/>
  <c r="E199" i="40"/>
  <c r="E198" i="40"/>
  <c r="E197" i="40"/>
  <c r="E196" i="40"/>
  <c r="E195" i="40"/>
  <c r="E194" i="40"/>
  <c r="E193" i="40"/>
  <c r="E192" i="40"/>
  <c r="E191" i="40"/>
  <c r="E190" i="40"/>
  <c r="E189" i="40"/>
  <c r="E188" i="40"/>
  <c r="E187" i="40"/>
  <c r="E186" i="40"/>
  <c r="E185" i="40"/>
  <c r="E184" i="40"/>
  <c r="E183" i="40"/>
  <c r="E182" i="40"/>
  <c r="E181" i="40"/>
  <c r="E180" i="40"/>
  <c r="E179" i="40"/>
  <c r="E178" i="40"/>
  <c r="E177" i="40"/>
  <c r="E176" i="40"/>
  <c r="E175" i="40"/>
  <c r="E174" i="40"/>
  <c r="E173" i="40"/>
  <c r="E172" i="40"/>
  <c r="E171" i="40"/>
  <c r="E170" i="40"/>
  <c r="E169" i="40"/>
  <c r="E168" i="40"/>
  <c r="E167" i="40"/>
  <c r="E166" i="40"/>
  <c r="E165" i="40"/>
  <c r="E164" i="40"/>
  <c r="E163" i="40"/>
  <c r="E162" i="40"/>
  <c r="E161" i="40"/>
  <c r="E160" i="40"/>
  <c r="E159" i="40"/>
  <c r="E158" i="40"/>
  <c r="E157" i="40"/>
  <c r="E156" i="40"/>
  <c r="E155" i="40"/>
  <c r="E154" i="40"/>
  <c r="E153" i="40"/>
  <c r="E152" i="40"/>
  <c r="E151" i="40"/>
  <c r="E150" i="40"/>
  <c r="E149" i="40"/>
  <c r="E148" i="40"/>
  <c r="E147" i="40"/>
  <c r="E146"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275" i="40"/>
  <c r="B276" i="40"/>
  <c r="B277" i="40"/>
  <c r="B278" i="40"/>
  <c r="B279" i="40"/>
  <c r="B280"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47" i="40"/>
  <c r="B148" i="40"/>
  <c r="B149" i="40"/>
  <c r="B150" i="40"/>
  <c r="B151" i="40"/>
  <c r="B152" i="40"/>
  <c r="B153" i="40"/>
  <c r="B154" i="40"/>
  <c r="B155" i="40"/>
  <c r="B156" i="40"/>
  <c r="B157" i="40"/>
  <c r="B146" i="40"/>
  <c r="S5102" i="19"/>
  <c r="S5100" i="19"/>
  <c r="S5099" i="19"/>
  <c r="S5098" i="19"/>
  <c r="S5096" i="19"/>
  <c r="S5094" i="19"/>
  <c r="S5093" i="19"/>
  <c r="S5092" i="19"/>
  <c r="S5090" i="19"/>
  <c r="S5089" i="19"/>
  <c r="S5088" i="19"/>
  <c r="S5087" i="19"/>
  <c r="S5086" i="19"/>
  <c r="S5085" i="19"/>
  <c r="S5084" i="19"/>
  <c r="S5083" i="19"/>
  <c r="S5081" i="19"/>
  <c r="S5080" i="19"/>
  <c r="S5078" i="19"/>
  <c r="S5077" i="19"/>
  <c r="S5076" i="19"/>
  <c r="S5074" i="19"/>
  <c r="S5063" i="19"/>
  <c r="S5056" i="19"/>
  <c r="S5055" i="19"/>
  <c r="S5053" i="19"/>
  <c r="S5046" i="19"/>
  <c r="S5038" i="19"/>
  <c r="S5037" i="19"/>
  <c r="S5029" i="19"/>
  <c r="S5027" i="19"/>
  <c r="S5024" i="19"/>
  <c r="S5005" i="19"/>
  <c r="S4999" i="19"/>
  <c r="S4994" i="19"/>
  <c r="S4966" i="19"/>
  <c r="S4964" i="19"/>
  <c r="S4957" i="19"/>
  <c r="S4954" i="19"/>
  <c r="S4947" i="19"/>
  <c r="S4945" i="19"/>
  <c r="S4944" i="19"/>
  <c r="S4937" i="19"/>
  <c r="S4935" i="19"/>
  <c r="S4934" i="19"/>
  <c r="S4930" i="19"/>
  <c r="S4929" i="19"/>
  <c r="S4924" i="19"/>
  <c r="S4917" i="19"/>
  <c r="S4912" i="19"/>
  <c r="S4910" i="19"/>
  <c r="S4903" i="19"/>
  <c r="S4894" i="19"/>
  <c r="S4892" i="19"/>
  <c r="S4887" i="19"/>
  <c r="S4886" i="19"/>
  <c r="S4875" i="19"/>
  <c r="S4874" i="19"/>
  <c r="S4873" i="19"/>
  <c r="S4870" i="19"/>
  <c r="S4866" i="19"/>
  <c r="S4863" i="19"/>
  <c r="S4861" i="19"/>
  <c r="S4858" i="19"/>
  <c r="S4857" i="19"/>
  <c r="S4853" i="19"/>
  <c r="S4847" i="19"/>
  <c r="S4840" i="19"/>
  <c r="S4839" i="19"/>
  <c r="S4830" i="19"/>
  <c r="S4829" i="19"/>
  <c r="S4824" i="19"/>
  <c r="S4817" i="19"/>
  <c r="S4808" i="19"/>
  <c r="S4805" i="19"/>
  <c r="S4795" i="19"/>
  <c r="S4794" i="19"/>
  <c r="S4788" i="19"/>
  <c r="S4786" i="19"/>
  <c r="S4785" i="19"/>
  <c r="S4778" i="19"/>
  <c r="S4776" i="19"/>
  <c r="S4775" i="19"/>
  <c r="S4690" i="19"/>
  <c r="S4688" i="19"/>
  <c r="S4675" i="19"/>
  <c r="S4672" i="19"/>
  <c r="S4670" i="19"/>
  <c r="S4669" i="19"/>
  <c r="S4667" i="19"/>
  <c r="S4660" i="19"/>
  <c r="S4659" i="19"/>
  <c r="S4654" i="19"/>
  <c r="S4649" i="19"/>
  <c r="S4645" i="19"/>
  <c r="S4639" i="19"/>
  <c r="S4628" i="19"/>
  <c r="S4624" i="19"/>
  <c r="S4608" i="19"/>
  <c r="S4602" i="19"/>
  <c r="S4601" i="19"/>
  <c r="S4596" i="19"/>
  <c r="S4583" i="19"/>
  <c r="S4578" i="19"/>
  <c r="S4575" i="19"/>
  <c r="S4572" i="19"/>
  <c r="S4567" i="19"/>
  <c r="S4562" i="19"/>
  <c r="S4558" i="19"/>
  <c r="S4554" i="19"/>
  <c r="S4549" i="19"/>
  <c r="S4544" i="19"/>
  <c r="S4538" i="19"/>
  <c r="S4534" i="19"/>
  <c r="S4529" i="19"/>
  <c r="S4524" i="19"/>
  <c r="S4521" i="19"/>
  <c r="S4514" i="19"/>
  <c r="S4507" i="19"/>
  <c r="S4505" i="19"/>
  <c r="S4503" i="19"/>
  <c r="S4499" i="19"/>
  <c r="S4493" i="19"/>
  <c r="S4492" i="19"/>
  <c r="S4489" i="19"/>
  <c r="S4455" i="19"/>
  <c r="S4447" i="19"/>
  <c r="S4440" i="19"/>
  <c r="S4436" i="19"/>
  <c r="S4339" i="19"/>
  <c r="S4336" i="19"/>
  <c r="S4333" i="19"/>
  <c r="S4332" i="19"/>
  <c r="S4330" i="19"/>
  <c r="S4326" i="19"/>
  <c r="S4325" i="19"/>
  <c r="S4323" i="19"/>
  <c r="S4319" i="19"/>
  <c r="S4317" i="19"/>
  <c r="S4314" i="19"/>
  <c r="S4312" i="19"/>
  <c r="S4309" i="19"/>
  <c r="S4306" i="19"/>
  <c r="S4303" i="19"/>
  <c r="S4301" i="19"/>
  <c r="S4300" i="19"/>
  <c r="S4297" i="19"/>
  <c r="S4296" i="19"/>
  <c r="S4295" i="19"/>
  <c r="S4294" i="19"/>
  <c r="S4292" i="19"/>
  <c r="S4290" i="19"/>
  <c r="S4289" i="19"/>
  <c r="S4288" i="19"/>
  <c r="S4285" i="19"/>
  <c r="S4282" i="19"/>
  <c r="S4278" i="19"/>
  <c r="S4276" i="19"/>
  <c r="S4275" i="19"/>
  <c r="S4272" i="19"/>
  <c r="S4269" i="19"/>
  <c r="S4268" i="19"/>
  <c r="S4264" i="19"/>
  <c r="S4261" i="19"/>
  <c r="S4257" i="19"/>
  <c r="S4256" i="19"/>
  <c r="S4253" i="19"/>
  <c r="S4252" i="19"/>
  <c r="S4249" i="19"/>
  <c r="S4248" i="19"/>
  <c r="S4247" i="19"/>
  <c r="S4246" i="19"/>
  <c r="S4244" i="19"/>
  <c r="S4240" i="19"/>
  <c r="S4239" i="19"/>
  <c r="S4238" i="19"/>
  <c r="S4236" i="19"/>
  <c r="S4232" i="19"/>
  <c r="S4231" i="19"/>
  <c r="S4227" i="19"/>
  <c r="S4225" i="19"/>
  <c r="S4224" i="19"/>
  <c r="S4223" i="19"/>
  <c r="S4222" i="19"/>
  <c r="S4216" i="19"/>
  <c r="S4214" i="19"/>
  <c r="S4211" i="19"/>
  <c r="S4206" i="19"/>
  <c r="S4205" i="19"/>
  <c r="S4204" i="19"/>
  <c r="S4199" i="19"/>
  <c r="S4177" i="19"/>
  <c r="S4174" i="19"/>
  <c r="S4164" i="19"/>
  <c r="S4159" i="19"/>
  <c r="S4146" i="19"/>
  <c r="S4114" i="19"/>
  <c r="S4103" i="19"/>
  <c r="S4091" i="19"/>
  <c r="S4079" i="19"/>
  <c r="S4077" i="19"/>
  <c r="S4049" i="19"/>
  <c r="S4048" i="19"/>
  <c r="S4034" i="19"/>
  <c r="S4031" i="19"/>
  <c r="S4024" i="19"/>
  <c r="S4016" i="19"/>
  <c r="S3999" i="19"/>
  <c r="S3995" i="19"/>
  <c r="S3994" i="19"/>
  <c r="S3982" i="19"/>
  <c r="S3970" i="19"/>
  <c r="S3968" i="19"/>
  <c r="S3938" i="19"/>
  <c r="S3930" i="19"/>
  <c r="S3921" i="19"/>
  <c r="S3915" i="19"/>
  <c r="S3908" i="19"/>
  <c r="S3906" i="19"/>
  <c r="S3904" i="19"/>
  <c r="S3889" i="19"/>
  <c r="S3884" i="19"/>
  <c r="S3876" i="19"/>
  <c r="S3874" i="19"/>
  <c r="S3871" i="19"/>
  <c r="S3864" i="19"/>
  <c r="S3863" i="19"/>
  <c r="S3862" i="19"/>
  <c r="S3859" i="19"/>
  <c r="S3852" i="19"/>
  <c r="S3851" i="19"/>
  <c r="S3848" i="19"/>
  <c r="S3840" i="19"/>
  <c r="S3839" i="19"/>
  <c r="S3833" i="19"/>
  <c r="S3830" i="19"/>
  <c r="S3829" i="19"/>
  <c r="S3822" i="19"/>
  <c r="S3815" i="19"/>
  <c r="S3814" i="19"/>
  <c r="S3808" i="19"/>
  <c r="S3807" i="19"/>
  <c r="S3798" i="19"/>
  <c r="S3797" i="19"/>
  <c r="S3786" i="19"/>
  <c r="S3785" i="19"/>
  <c r="S3784" i="19"/>
  <c r="S3772" i="19"/>
  <c r="S3762" i="19"/>
  <c r="S3758" i="19"/>
  <c r="S3757" i="19"/>
  <c r="S3755" i="19"/>
  <c r="S3745" i="19"/>
  <c r="S3744" i="19"/>
  <c r="S3741" i="19"/>
  <c r="S3737" i="19"/>
  <c r="S3731" i="19"/>
  <c r="S3726" i="19"/>
  <c r="S3725" i="19"/>
  <c r="S3724" i="19"/>
  <c r="S3719" i="19"/>
  <c r="S3717" i="19"/>
  <c r="S3716" i="19"/>
  <c r="S3715" i="19"/>
  <c r="S3708" i="19"/>
  <c r="S3706" i="19"/>
  <c r="S3705" i="19"/>
  <c r="S3700" i="19"/>
  <c r="S3693" i="19"/>
  <c r="S3690" i="19"/>
  <c r="S3689" i="19"/>
  <c r="S3688" i="19"/>
  <c r="S3682" i="19"/>
  <c r="S3681" i="19"/>
  <c r="S3680" i="19"/>
  <c r="S3678" i="19"/>
  <c r="S3674" i="19"/>
  <c r="S3673" i="19"/>
  <c r="S3671" i="19"/>
  <c r="S3670" i="19"/>
  <c r="S3662" i="19"/>
  <c r="S3660" i="19"/>
  <c r="S3658" i="19"/>
  <c r="S3657" i="19"/>
  <c r="S3643" i="19"/>
  <c r="S3620" i="19"/>
  <c r="S3609" i="19"/>
  <c r="S3602" i="19"/>
  <c r="S3598" i="19"/>
  <c r="S3594" i="19"/>
  <c r="S3591" i="19"/>
  <c r="S3585" i="19"/>
  <c r="S3584" i="19"/>
  <c r="S3580" i="19"/>
  <c r="S3579" i="19"/>
  <c r="S3574" i="19"/>
  <c r="S3572" i="19"/>
  <c r="S3567" i="19"/>
  <c r="S3566" i="19"/>
  <c r="S3560" i="19"/>
  <c r="S3559" i="19"/>
  <c r="S3554" i="19"/>
  <c r="S3553" i="19"/>
  <c r="S3549" i="19"/>
  <c r="S3547" i="19"/>
  <c r="S3538" i="19"/>
  <c r="S3532" i="19"/>
  <c r="S3529" i="19"/>
  <c r="S3525" i="19"/>
  <c r="S3524" i="19"/>
  <c r="S3512" i="19"/>
  <c r="S3511" i="19"/>
  <c r="S3510" i="19"/>
  <c r="S3507" i="19"/>
  <c r="S3504" i="19"/>
  <c r="S3499" i="19"/>
  <c r="S3497" i="19"/>
  <c r="S3489" i="19"/>
  <c r="S3483" i="19"/>
  <c r="S3479" i="19"/>
  <c r="S3475" i="19"/>
  <c r="S3473" i="19"/>
  <c r="S3469" i="19"/>
  <c r="S3463" i="19"/>
  <c r="S3460" i="19"/>
  <c r="S3454" i="19"/>
  <c r="S3452" i="19"/>
  <c r="S3448" i="19"/>
  <c r="S3447" i="19"/>
  <c r="S3437" i="19"/>
  <c r="S3428" i="19"/>
  <c r="S3426" i="19"/>
  <c r="S3411" i="19"/>
  <c r="S3410" i="19"/>
  <c r="S3399" i="19"/>
  <c r="S3398" i="19"/>
  <c r="S3385" i="19"/>
  <c r="S3382" i="19"/>
  <c r="S3370" i="19"/>
  <c r="S3369" i="19"/>
  <c r="S3360" i="19"/>
  <c r="S3359" i="19"/>
  <c r="S3356" i="19"/>
  <c r="S3353" i="19"/>
  <c r="S3350" i="19"/>
  <c r="S3348" i="19"/>
  <c r="S3347" i="19"/>
  <c r="S3342" i="19"/>
  <c r="S3341" i="19"/>
  <c r="S3335" i="19"/>
  <c r="S3333" i="19"/>
  <c r="S3330" i="19"/>
  <c r="S3328" i="19"/>
  <c r="S3321" i="19"/>
  <c r="S3320" i="19"/>
  <c r="S3319" i="19"/>
  <c r="S3310" i="19"/>
  <c r="S3309" i="19"/>
  <c r="S3308" i="19"/>
  <c r="S3297" i="19"/>
  <c r="S3296" i="19"/>
  <c r="S3292" i="19"/>
  <c r="S3290" i="19"/>
  <c r="S3281" i="19"/>
  <c r="S3279" i="19"/>
  <c r="S3278" i="19"/>
  <c r="S3277" i="19"/>
  <c r="S3267" i="19"/>
  <c r="S3266" i="19"/>
  <c r="S3265" i="19"/>
  <c r="S3263" i="19"/>
  <c r="S3257" i="19"/>
  <c r="S3256" i="19"/>
  <c r="S3251" i="19"/>
  <c r="S3250" i="19"/>
  <c r="S3237" i="19"/>
  <c r="S3236" i="19"/>
  <c r="S3235" i="19"/>
  <c r="S3223" i="19"/>
  <c r="S3221" i="19"/>
  <c r="S3220" i="19"/>
  <c r="S3218" i="19"/>
  <c r="S3203" i="19"/>
  <c r="S3202" i="19"/>
  <c r="S3194" i="19"/>
  <c r="S3178" i="19"/>
  <c r="S3175" i="19"/>
  <c r="S3169" i="19"/>
  <c r="S3165" i="19"/>
  <c r="S3162" i="19"/>
  <c r="S3161" i="19"/>
  <c r="S3156" i="19"/>
  <c r="S3154" i="19"/>
  <c r="S3147" i="19"/>
  <c r="S3144" i="19"/>
  <c r="S3140" i="19"/>
  <c r="S3138" i="19"/>
  <c r="S3133" i="19"/>
  <c r="S3114" i="19"/>
  <c r="S3113" i="19"/>
  <c r="S3112" i="19"/>
  <c r="S3103" i="19"/>
  <c r="S3101" i="19"/>
  <c r="S3092" i="19"/>
  <c r="S3089" i="19"/>
  <c r="S3088" i="19"/>
  <c r="S3082" i="19"/>
  <c r="S3080" i="19"/>
  <c r="S3077" i="19"/>
  <c r="S3071" i="19"/>
  <c r="S3070" i="19"/>
  <c r="S3060" i="19"/>
  <c r="S3057" i="19"/>
  <c r="S3056" i="19"/>
  <c r="S3042" i="19"/>
  <c r="S3041" i="19"/>
  <c r="S3028" i="19"/>
  <c r="S3020" i="19"/>
  <c r="S3016" i="19"/>
  <c r="S3014" i="19"/>
  <c r="S3008" i="19"/>
  <c r="S3004" i="19"/>
  <c r="S3000" i="19"/>
  <c r="S2996" i="19"/>
  <c r="S2988" i="19"/>
  <c r="S2981" i="19"/>
  <c r="S2970" i="19"/>
  <c r="S2951" i="19"/>
  <c r="S2946" i="19"/>
  <c r="S2926" i="19"/>
  <c r="S2916" i="19"/>
  <c r="S2913" i="19"/>
  <c r="S2910" i="19"/>
  <c r="S2909" i="19"/>
  <c r="S2908" i="19"/>
  <c r="S2906" i="19"/>
  <c r="S2903" i="19"/>
  <c r="S2901" i="19"/>
  <c r="S2897" i="19"/>
  <c r="S2894" i="19"/>
  <c r="S2893" i="19"/>
  <c r="S2890" i="19"/>
  <c r="S2887" i="19"/>
  <c r="S2886" i="19"/>
  <c r="S2882" i="19"/>
  <c r="S2881" i="19"/>
  <c r="S2878" i="19"/>
  <c r="S2874" i="19"/>
  <c r="S2867" i="19"/>
  <c r="S2864" i="19"/>
  <c r="S2863" i="19"/>
  <c r="S2858" i="19"/>
  <c r="S2857" i="19"/>
  <c r="S2855" i="19"/>
  <c r="S2854" i="19"/>
  <c r="S2850" i="19"/>
  <c r="S2849" i="19"/>
  <c r="S2844" i="19"/>
  <c r="S2838" i="19"/>
  <c r="S2837" i="19"/>
  <c r="S2836" i="19"/>
  <c r="S2835" i="19"/>
  <c r="S2833" i="19"/>
  <c r="S2826" i="19"/>
  <c r="S2824" i="19"/>
  <c r="S2815" i="19"/>
  <c r="S2814" i="19"/>
  <c r="S2808" i="19"/>
  <c r="S2804" i="19"/>
  <c r="S2803" i="19"/>
  <c r="S2800" i="19"/>
  <c r="S2795" i="19"/>
  <c r="S2794" i="19"/>
  <c r="S2791" i="19"/>
  <c r="S2784" i="19"/>
  <c r="S2782" i="19"/>
  <c r="S2779" i="19"/>
  <c r="S2777" i="19"/>
  <c r="S2774" i="19"/>
  <c r="S2769" i="19"/>
  <c r="S2768" i="19"/>
  <c r="S2764" i="19"/>
  <c r="S2755" i="19"/>
  <c r="S2754" i="19"/>
  <c r="S2751" i="19"/>
  <c r="S2749" i="19"/>
  <c r="S2743" i="19"/>
  <c r="S2742" i="19"/>
  <c r="S2741" i="19"/>
  <c r="S2736" i="19"/>
  <c r="S2730" i="19"/>
  <c r="S2726" i="19"/>
  <c r="S2724" i="19"/>
  <c r="S2723" i="19"/>
  <c r="S2714" i="19"/>
  <c r="S2711" i="19"/>
  <c r="S2710" i="19"/>
  <c r="S2709" i="19"/>
  <c r="S2706" i="19"/>
  <c r="S2702" i="19"/>
  <c r="S2701" i="19"/>
  <c r="S2700" i="19"/>
  <c r="S2694" i="19"/>
  <c r="S2690" i="19"/>
  <c r="S2687" i="19"/>
  <c r="S2684" i="19"/>
  <c r="S2677" i="19"/>
  <c r="S2676" i="19"/>
  <c r="S2673" i="19"/>
  <c r="S2671" i="19"/>
  <c r="S2663" i="19"/>
  <c r="S2660" i="19"/>
  <c r="S2659" i="19"/>
  <c r="S2650" i="19"/>
  <c r="S2648" i="19"/>
  <c r="S2647" i="19"/>
  <c r="S2646" i="19"/>
  <c r="S2645" i="19"/>
  <c r="S2637" i="19"/>
  <c r="S2636" i="19"/>
  <c r="S2635" i="19"/>
  <c r="S2630" i="19"/>
  <c r="S2623" i="19"/>
  <c r="S2620" i="19"/>
  <c r="S2618" i="19"/>
  <c r="S2611" i="19"/>
  <c r="S2610" i="19"/>
  <c r="S2607" i="19"/>
  <c r="S2604" i="19"/>
  <c r="S2600" i="19"/>
  <c r="S2594" i="19"/>
  <c r="S2593" i="19"/>
  <c r="S2592" i="19"/>
  <c r="S2586" i="19"/>
  <c r="S2581" i="19"/>
  <c r="S2580" i="19"/>
  <c r="S2579" i="19"/>
  <c r="S2577" i="19"/>
  <c r="S2576" i="19"/>
  <c r="S2570" i="19"/>
  <c r="S2569" i="19"/>
  <c r="S2565" i="19"/>
  <c r="S2557" i="19"/>
  <c r="S2554" i="19"/>
  <c r="S2553" i="19"/>
  <c r="S2546" i="19"/>
  <c r="S2544" i="19"/>
  <c r="S2543" i="19"/>
  <c r="S2541" i="19"/>
  <c r="S2540" i="19"/>
  <c r="S2536" i="19"/>
  <c r="S2534" i="19"/>
  <c r="S2533" i="19"/>
  <c r="S2532" i="19"/>
  <c r="S2531" i="19"/>
  <c r="S2527" i="19"/>
  <c r="S2526" i="19"/>
  <c r="S2525" i="19"/>
  <c r="S2524" i="19"/>
  <c r="S2523" i="19"/>
  <c r="S2521" i="19"/>
  <c r="S2518" i="19"/>
  <c r="S2517" i="19"/>
  <c r="S2516" i="19"/>
  <c r="S2512" i="19"/>
  <c r="S2509" i="19"/>
  <c r="S2508" i="19"/>
  <c r="S2506" i="19"/>
  <c r="S2505" i="19"/>
  <c r="S2501" i="19"/>
  <c r="S2498" i="19"/>
  <c r="S2497" i="19"/>
  <c r="S2496" i="19"/>
  <c r="S2495" i="19"/>
  <c r="S2488" i="19"/>
  <c r="S2487" i="19"/>
  <c r="S2485" i="19"/>
  <c r="S2481" i="19"/>
  <c r="S2478" i="19"/>
  <c r="S2476" i="19"/>
  <c r="S2474" i="19"/>
  <c r="S2472" i="19"/>
  <c r="S2467" i="19"/>
  <c r="S2466" i="19"/>
  <c r="S2465" i="19"/>
  <c r="S2464" i="19"/>
  <c r="S2458" i="19"/>
  <c r="S2457" i="19"/>
  <c r="S2456" i="19"/>
  <c r="S2454" i="19"/>
  <c r="S2450" i="19"/>
  <c r="S2446" i="19"/>
  <c r="S2444" i="19"/>
  <c r="S2439" i="19"/>
  <c r="S2437" i="19"/>
  <c r="S2436" i="19"/>
  <c r="S2435" i="19"/>
  <c r="S2431" i="19"/>
  <c r="S2430" i="19"/>
  <c r="S2428" i="19"/>
  <c r="S2427" i="19"/>
  <c r="S2423" i="19"/>
  <c r="S2422" i="19"/>
  <c r="S2421" i="19"/>
  <c r="S2420" i="19"/>
  <c r="S2415" i="19"/>
  <c r="S2414" i="19"/>
  <c r="S2413" i="19"/>
  <c r="S2411" i="19"/>
  <c r="S2408" i="19"/>
  <c r="S2405" i="19"/>
  <c r="S2403" i="19"/>
  <c r="S2402" i="19"/>
  <c r="S2395" i="19"/>
  <c r="S2394" i="19"/>
  <c r="S2392" i="19"/>
  <c r="S2391" i="19"/>
  <c r="S2387" i="19"/>
  <c r="S2384" i="19"/>
  <c r="S2382" i="19"/>
  <c r="S2381" i="19"/>
  <c r="S2375" i="19"/>
  <c r="S2374" i="19"/>
  <c r="S2373" i="19"/>
  <c r="S2367" i="19"/>
  <c r="S2366" i="19"/>
  <c r="S2364" i="19"/>
  <c r="S602" i="19"/>
  <c r="S578" i="19"/>
  <c r="S4956" i="19"/>
  <c r="S4941" i="19"/>
  <c r="S4914" i="19"/>
  <c r="S4900" i="19"/>
  <c r="S4885" i="19"/>
  <c r="S4867" i="19"/>
  <c r="S4851" i="19"/>
  <c r="S4681" i="19"/>
  <c r="S4673" i="19"/>
  <c r="S4661" i="19"/>
  <c r="S4636" i="19"/>
  <c r="S4609" i="19"/>
  <c r="S4592" i="19"/>
  <c r="S4551" i="19"/>
  <c r="S4511" i="19"/>
  <c r="S4491" i="19"/>
  <c r="S4488" i="19"/>
  <c r="S4337" i="19"/>
  <c r="S4329" i="19"/>
  <c r="S4322" i="19"/>
  <c r="S4316" i="19"/>
  <c r="S4310" i="19"/>
  <c r="S4302" i="19"/>
  <c r="S4291" i="19"/>
  <c r="S4287" i="19"/>
  <c r="S4277" i="19"/>
  <c r="S4273" i="19"/>
  <c r="S4267" i="19"/>
  <c r="S4258" i="19"/>
  <c r="S4250" i="19"/>
  <c r="S4243" i="19"/>
  <c r="S4233" i="19"/>
  <c r="S4226" i="19"/>
  <c r="S4218" i="19"/>
  <c r="S4212" i="19"/>
  <c r="S4200" i="19"/>
  <c r="S2872" i="19"/>
  <c r="S2868" i="19"/>
  <c r="S2547" i="19"/>
  <c r="S2537" i="19"/>
  <c r="S2529" i="19"/>
  <c r="S2513" i="19"/>
  <c r="S2502" i="19"/>
  <c r="S2492" i="19"/>
  <c r="S2482" i="19"/>
  <c r="S2471" i="19"/>
  <c r="S2461" i="19"/>
  <c r="S2451" i="19"/>
  <c r="S2440" i="19"/>
  <c r="S2433" i="19"/>
  <c r="S2424" i="19"/>
  <c r="S2418" i="19"/>
  <c r="S2409" i="19"/>
  <c r="S2399" i="19"/>
  <c r="S2388" i="19"/>
  <c r="S2378" i="19"/>
  <c r="S2369" i="19"/>
  <c r="S596" i="19"/>
  <c r="S592" i="19"/>
  <c r="C81" i="42" l="1"/>
  <c r="C107" i="42" s="1"/>
  <c r="C105" i="42"/>
  <c r="D81" i="42"/>
  <c r="E81" i="42"/>
  <c r="F81" i="42"/>
  <c r="G81" i="42"/>
  <c r="H81" i="42"/>
  <c r="I81" i="42"/>
  <c r="J81" i="42"/>
  <c r="J107" i="42" s="1"/>
  <c r="K81" i="42"/>
  <c r="L81" i="42"/>
  <c r="M81" i="42"/>
  <c r="N81" i="42"/>
  <c r="N107" i="42" s="1"/>
  <c r="O81" i="42"/>
  <c r="P81" i="42"/>
  <c r="Q81" i="42"/>
  <c r="R81" i="42"/>
  <c r="R107" i="42" s="1"/>
  <c r="S81" i="42"/>
  <c r="T81" i="42"/>
  <c r="U81" i="42"/>
  <c r="V81" i="42"/>
  <c r="V107" i="42" s="1"/>
  <c r="W81" i="42"/>
  <c r="X81" i="42"/>
  <c r="Y81" i="42"/>
  <c r="Z81" i="42"/>
  <c r="Z107" i="42" s="1"/>
  <c r="AA81" i="42"/>
  <c r="AB81" i="42"/>
  <c r="AC81" i="42"/>
  <c r="AD81" i="42"/>
  <c r="AD107" i="42" s="1"/>
  <c r="AE81" i="42"/>
  <c r="AF81" i="42"/>
  <c r="AG81" i="42"/>
  <c r="AH81" i="42"/>
  <c r="AH107" i="42" s="1"/>
  <c r="AI81" i="42"/>
  <c r="AJ81" i="42"/>
  <c r="AK81" i="42"/>
  <c r="AL81" i="42"/>
  <c r="AL107" i="42" s="1"/>
  <c r="AM81" i="42"/>
  <c r="AN81" i="42"/>
  <c r="AO81" i="42"/>
  <c r="AP81" i="42"/>
  <c r="AP107" i="42" s="1"/>
  <c r="AQ81" i="42"/>
  <c r="AR81" i="42"/>
  <c r="AS81" i="42"/>
  <c r="AT81" i="42"/>
  <c r="AT107" i="42" s="1"/>
  <c r="AU81" i="42"/>
  <c r="AV81" i="42"/>
  <c r="AW81" i="42"/>
  <c r="AX81" i="42"/>
  <c r="AX107" i="42" s="1"/>
  <c r="AY81" i="42"/>
  <c r="AZ81" i="42"/>
  <c r="BA81" i="42"/>
  <c r="BB81" i="42"/>
  <c r="BB107" i="42" s="1"/>
  <c r="BC81" i="42"/>
  <c r="BD81" i="42"/>
  <c r="BE81" i="42"/>
  <c r="BF81" i="42"/>
  <c r="BF107" i="42" s="1"/>
  <c r="BG81" i="42"/>
  <c r="BH81" i="42"/>
  <c r="BI81" i="42"/>
  <c r="BJ81" i="42"/>
  <c r="BJ107" i="42" s="1"/>
  <c r="BK81" i="42"/>
  <c r="BL81" i="42"/>
  <c r="BM81" i="42"/>
  <c r="BN81" i="42"/>
  <c r="BN107" i="42" s="1"/>
  <c r="BO81" i="42"/>
  <c r="BP81" i="42"/>
  <c r="BQ81" i="42"/>
  <c r="BR81" i="42"/>
  <c r="BR107" i="42" s="1"/>
  <c r="BS81" i="42"/>
  <c r="BT81" i="42"/>
  <c r="BU81" i="42"/>
  <c r="BV81" i="42"/>
  <c r="BV107" i="42" s="1"/>
  <c r="BW81" i="42"/>
  <c r="BX81" i="42"/>
  <c r="BY81" i="42"/>
  <c r="BZ81" i="42"/>
  <c r="BZ107" i="42" s="1"/>
  <c r="CA81" i="42"/>
  <c r="CB81" i="42"/>
  <c r="CC81" i="42"/>
  <c r="CD81" i="42"/>
  <c r="CD107" i="42" s="1"/>
  <c r="CE81" i="42"/>
  <c r="CF81" i="42"/>
  <c r="CG81" i="42"/>
  <c r="CH81" i="42"/>
  <c r="CH107" i="42" s="1"/>
  <c r="CI81" i="42"/>
  <c r="CJ81" i="42"/>
  <c r="CK81" i="42"/>
  <c r="CL81" i="42"/>
  <c r="CL107" i="42" s="1"/>
  <c r="CM81" i="42"/>
  <c r="CN81" i="42"/>
  <c r="CO81" i="42"/>
  <c r="CP81" i="42"/>
  <c r="CP107" i="42" s="1"/>
  <c r="CQ81" i="42"/>
  <c r="CR81" i="42"/>
  <c r="CS81" i="42"/>
  <c r="CT81" i="42"/>
  <c r="CT107" i="42" s="1"/>
  <c r="CU81" i="42"/>
  <c r="CV81" i="42"/>
  <c r="CW81" i="42"/>
  <c r="CX81" i="42"/>
  <c r="CX107" i="42" s="1"/>
  <c r="CY81" i="42"/>
  <c r="CZ81" i="42"/>
  <c r="DA81" i="42"/>
  <c r="DB81" i="42"/>
  <c r="DB107" i="42" s="1"/>
  <c r="DC81" i="42"/>
  <c r="DD81" i="42"/>
  <c r="DE81" i="42"/>
  <c r="DF81" i="42"/>
  <c r="DF107" i="42" s="1"/>
  <c r="DG81" i="42"/>
  <c r="DH81" i="42"/>
  <c r="DI81" i="42"/>
  <c r="DJ81" i="42"/>
  <c r="DJ107" i="42" s="1"/>
  <c r="DK81" i="42"/>
  <c r="DL81" i="42"/>
  <c r="DM81" i="42"/>
  <c r="DN81" i="42"/>
  <c r="DN107" i="42" s="1"/>
  <c r="DO81" i="42"/>
  <c r="DP81" i="42"/>
  <c r="DQ81" i="42"/>
  <c r="DR81" i="42"/>
  <c r="DR107" i="42" s="1"/>
  <c r="DS81" i="42"/>
  <c r="DT81" i="42"/>
  <c r="DU81" i="42"/>
  <c r="DV81" i="42"/>
  <c r="DV107" i="42" s="1"/>
  <c r="DW81" i="42"/>
  <c r="DX81" i="42"/>
  <c r="DY81" i="42"/>
  <c r="DZ81" i="42"/>
  <c r="EA81" i="42"/>
  <c r="EB81" i="42"/>
  <c r="EC81" i="42"/>
  <c r="ED81" i="42"/>
  <c r="ED107" i="42" s="1"/>
  <c r="EE81" i="42"/>
  <c r="EF81" i="42"/>
  <c r="EF105" i="42"/>
  <c r="EE105" i="42"/>
  <c r="ED105" i="42"/>
  <c r="EC105" i="42"/>
  <c r="EB105" i="42"/>
  <c r="EA105" i="42"/>
  <c r="DZ105" i="42"/>
  <c r="DY105" i="42"/>
  <c r="DX105" i="42"/>
  <c r="DW105" i="42"/>
  <c r="DV105" i="42"/>
  <c r="DU105" i="42"/>
  <c r="DT105" i="42"/>
  <c r="DS105" i="42"/>
  <c r="DR105" i="42"/>
  <c r="DQ105" i="42"/>
  <c r="DP105" i="42"/>
  <c r="DO105" i="42"/>
  <c r="DN105" i="42"/>
  <c r="DM105" i="42"/>
  <c r="DL105" i="42"/>
  <c r="DK105" i="42"/>
  <c r="DJ105" i="42"/>
  <c r="DI105" i="42"/>
  <c r="DH105" i="42"/>
  <c r="DG105" i="42"/>
  <c r="DF105" i="42"/>
  <c r="DE105" i="42"/>
  <c r="DD105" i="42"/>
  <c r="DC105" i="42"/>
  <c r="DB105" i="42"/>
  <c r="DA105" i="42"/>
  <c r="CZ105" i="42"/>
  <c r="CY105" i="42"/>
  <c r="CX105" i="42"/>
  <c r="CW105" i="42"/>
  <c r="CV105" i="42"/>
  <c r="CU105" i="42"/>
  <c r="CT105" i="42"/>
  <c r="CS105" i="42"/>
  <c r="CR105" i="42"/>
  <c r="CQ105" i="42"/>
  <c r="CP105" i="42"/>
  <c r="CO105" i="42"/>
  <c r="CN105" i="42"/>
  <c r="CM105" i="42"/>
  <c r="CL105" i="42"/>
  <c r="CK105" i="42"/>
  <c r="CJ105" i="42"/>
  <c r="CI105" i="42"/>
  <c r="CH105" i="42"/>
  <c r="CG105" i="42"/>
  <c r="CF105" i="42"/>
  <c r="CE105" i="42"/>
  <c r="CD105" i="42"/>
  <c r="CC105" i="42"/>
  <c r="CB105" i="42"/>
  <c r="CA105" i="42"/>
  <c r="BZ105" i="42"/>
  <c r="BY105" i="42"/>
  <c r="BX105" i="42"/>
  <c r="BX107" i="42" s="1"/>
  <c r="BW105" i="42"/>
  <c r="BV105" i="42"/>
  <c r="BU105" i="42"/>
  <c r="BT105" i="42"/>
  <c r="BS105" i="42"/>
  <c r="BR105" i="42"/>
  <c r="BQ105" i="42"/>
  <c r="BP105" i="42"/>
  <c r="BP107" i="42" s="1"/>
  <c r="BO105" i="42"/>
  <c r="BN105" i="42"/>
  <c r="BM105" i="42"/>
  <c r="BL105" i="42"/>
  <c r="BK105" i="42"/>
  <c r="BJ105" i="42"/>
  <c r="BI105" i="42"/>
  <c r="BH105" i="42"/>
  <c r="BH107" i="42" s="1"/>
  <c r="BG105" i="42"/>
  <c r="BF105" i="42"/>
  <c r="BE105" i="42"/>
  <c r="BD105" i="42"/>
  <c r="BC105" i="42"/>
  <c r="BB105" i="42"/>
  <c r="BA105" i="42"/>
  <c r="AZ105" i="42"/>
  <c r="AZ107" i="42" s="1"/>
  <c r="AY105" i="42"/>
  <c r="AX105" i="42"/>
  <c r="AW105" i="42"/>
  <c r="AV105" i="42"/>
  <c r="AU105" i="42"/>
  <c r="AT105" i="42"/>
  <c r="AS105" i="42"/>
  <c r="AR105" i="42"/>
  <c r="AR107" i="42" s="1"/>
  <c r="AQ105" i="42"/>
  <c r="AP105" i="42"/>
  <c r="AO105" i="42"/>
  <c r="AN105" i="42"/>
  <c r="AM105" i="42"/>
  <c r="AL105" i="42"/>
  <c r="AK105" i="42"/>
  <c r="AJ105" i="42"/>
  <c r="AJ107" i="42" s="1"/>
  <c r="AI105" i="42"/>
  <c r="AH105" i="42"/>
  <c r="AG105" i="42"/>
  <c r="AF105" i="42"/>
  <c r="AE105" i="42"/>
  <c r="AD105" i="42"/>
  <c r="AC105" i="42"/>
  <c r="AB105" i="42"/>
  <c r="AB107" i="42" s="1"/>
  <c r="AA105" i="42"/>
  <c r="Z105" i="42"/>
  <c r="Y105" i="42"/>
  <c r="X105" i="42"/>
  <c r="W105" i="42"/>
  <c r="V105" i="42"/>
  <c r="U105" i="42"/>
  <c r="T105" i="42"/>
  <c r="T107" i="42" s="1"/>
  <c r="S105" i="42"/>
  <c r="R105" i="42"/>
  <c r="Q105" i="42"/>
  <c r="P105" i="42"/>
  <c r="O105" i="42"/>
  <c r="N105" i="42"/>
  <c r="M105" i="42"/>
  <c r="L105" i="42"/>
  <c r="L107" i="42" s="1"/>
  <c r="K105" i="42"/>
  <c r="J105" i="42"/>
  <c r="I105" i="42"/>
  <c r="H105" i="42"/>
  <c r="G105" i="42"/>
  <c r="F105" i="42"/>
  <c r="E105" i="42"/>
  <c r="D105" i="42"/>
  <c r="S5237" i="19"/>
  <c r="S5236" i="19"/>
  <c r="S5235" i="19"/>
  <c r="S5234" i="19"/>
  <c r="S5233" i="19"/>
  <c r="S5232" i="19"/>
  <c r="S5231" i="19"/>
  <c r="S5230" i="19"/>
  <c r="S5229" i="19"/>
  <c r="S5228" i="19"/>
  <c r="S5227" i="19"/>
  <c r="S5226" i="19"/>
  <c r="S5225" i="19"/>
  <c r="S5224" i="19"/>
  <c r="S5223" i="19"/>
  <c r="S5222" i="19"/>
  <c r="S5221" i="19"/>
  <c r="S5220" i="19"/>
  <c r="S5219" i="19"/>
  <c r="S5218" i="19"/>
  <c r="S5217" i="19"/>
  <c r="S5216" i="19"/>
  <c r="S5215" i="19"/>
  <c r="S5214" i="19"/>
  <c r="S5213" i="19"/>
  <c r="S5212" i="19"/>
  <c r="S5211" i="19"/>
  <c r="S5210" i="19"/>
  <c r="S5209" i="19"/>
  <c r="S5208" i="19"/>
  <c r="S5207" i="19"/>
  <c r="S5206" i="19"/>
  <c r="S5205" i="19"/>
  <c r="S5204" i="19"/>
  <c r="S5203" i="19"/>
  <c r="S5202" i="19"/>
  <c r="S5201" i="19"/>
  <c r="S5200" i="19"/>
  <c r="S5199" i="19"/>
  <c r="S5198" i="19"/>
  <c r="S5197" i="19"/>
  <c r="S5196" i="19"/>
  <c r="S5195" i="19"/>
  <c r="S5194" i="19"/>
  <c r="S5193" i="19"/>
  <c r="S5192" i="19"/>
  <c r="S5191" i="19"/>
  <c r="S5190" i="19"/>
  <c r="S5189" i="19"/>
  <c r="S5188" i="19"/>
  <c r="S5187" i="19"/>
  <c r="S5186" i="19"/>
  <c r="S5185" i="19"/>
  <c r="S5184" i="19"/>
  <c r="S5183" i="19"/>
  <c r="S5182" i="19"/>
  <c r="S5181" i="19"/>
  <c r="S5180" i="19"/>
  <c r="S5179" i="19"/>
  <c r="S5178" i="19"/>
  <c r="S5177" i="19"/>
  <c r="S5176" i="19"/>
  <c r="S5175" i="19"/>
  <c r="S5174" i="19"/>
  <c r="S5173" i="19"/>
  <c r="S5172" i="19"/>
  <c r="S5171" i="19"/>
  <c r="S5170" i="19"/>
  <c r="S5169" i="19"/>
  <c r="S5168" i="19"/>
  <c r="S5167" i="19"/>
  <c r="S5166" i="19"/>
  <c r="S5165" i="19"/>
  <c r="S5164" i="19"/>
  <c r="S5163" i="19"/>
  <c r="S5162" i="19"/>
  <c r="S5161" i="19"/>
  <c r="S5160" i="19"/>
  <c r="S5159" i="19"/>
  <c r="S5158" i="19"/>
  <c r="S5157" i="19"/>
  <c r="S5156" i="19"/>
  <c r="S5155" i="19"/>
  <c r="S5154" i="19"/>
  <c r="S5153" i="19"/>
  <c r="S5152" i="19"/>
  <c r="S5151" i="19"/>
  <c r="S5150" i="19"/>
  <c r="S5149" i="19"/>
  <c r="S5148" i="19"/>
  <c r="S5147" i="19"/>
  <c r="S5146" i="19"/>
  <c r="S5145" i="19"/>
  <c r="S5144" i="19"/>
  <c r="S5143" i="19"/>
  <c r="S5142" i="19"/>
  <c r="S5141" i="19"/>
  <c r="S5140" i="19"/>
  <c r="S5139" i="19"/>
  <c r="S5138" i="19"/>
  <c r="S5137" i="19"/>
  <c r="S5136" i="19"/>
  <c r="S5135" i="19"/>
  <c r="S5134" i="19"/>
  <c r="S5133" i="19"/>
  <c r="S5132" i="19"/>
  <c r="S5131" i="19"/>
  <c r="S5130" i="19"/>
  <c r="S5129" i="19"/>
  <c r="S5128" i="19"/>
  <c r="S5127" i="19"/>
  <c r="S5126" i="19"/>
  <c r="S5125" i="19"/>
  <c r="S5124" i="19"/>
  <c r="S5123" i="19"/>
  <c r="S5122" i="19"/>
  <c r="S5121" i="19"/>
  <c r="S5120" i="19"/>
  <c r="S5119" i="19"/>
  <c r="S5118" i="19"/>
  <c r="S5117" i="19"/>
  <c r="S5116" i="19"/>
  <c r="S5115" i="19"/>
  <c r="S5114" i="19"/>
  <c r="S5113" i="19"/>
  <c r="S5112" i="19"/>
  <c r="S5111" i="19"/>
  <c r="S5110" i="19"/>
  <c r="S5109" i="19"/>
  <c r="S5108" i="19"/>
  <c r="S5107" i="19"/>
  <c r="S5106" i="19"/>
  <c r="S5105" i="19"/>
  <c r="S5104" i="19"/>
  <c r="S5103" i="19"/>
  <c r="S5101" i="19"/>
  <c r="S5097" i="19"/>
  <c r="S5095" i="19"/>
  <c r="S5091" i="19"/>
  <c r="S5082" i="19"/>
  <c r="S5079" i="19"/>
  <c r="S5075" i="19"/>
  <c r="S5073" i="19"/>
  <c r="S5072" i="19"/>
  <c r="S5071" i="19"/>
  <c r="S5070" i="19"/>
  <c r="S5069" i="19"/>
  <c r="S5068" i="19"/>
  <c r="S5067" i="19"/>
  <c r="S5066" i="19"/>
  <c r="S5065" i="19"/>
  <c r="S5064" i="19"/>
  <c r="S5062" i="19"/>
  <c r="S5061" i="19"/>
  <c r="S5060" i="19"/>
  <c r="S5059" i="19"/>
  <c r="S5058" i="19"/>
  <c r="S5057" i="19"/>
  <c r="S5054" i="19"/>
  <c r="S5052" i="19"/>
  <c r="S5051" i="19"/>
  <c r="S5050" i="19"/>
  <c r="S5049" i="19"/>
  <c r="S5048" i="19"/>
  <c r="S5047" i="19"/>
  <c r="S5045" i="19"/>
  <c r="S5044" i="19"/>
  <c r="S5043" i="19"/>
  <c r="S5042" i="19"/>
  <c r="S5041" i="19"/>
  <c r="S5040" i="19"/>
  <c r="S5039" i="19"/>
  <c r="S5036" i="19"/>
  <c r="S5035" i="19"/>
  <c r="S5034" i="19"/>
  <c r="S5033" i="19"/>
  <c r="S5032" i="19"/>
  <c r="S5031" i="19"/>
  <c r="S5030" i="19"/>
  <c r="S5028" i="19"/>
  <c r="S5026" i="19"/>
  <c r="S5025" i="19"/>
  <c r="S5023" i="19"/>
  <c r="S5022" i="19"/>
  <c r="S5021" i="19"/>
  <c r="S5020" i="19"/>
  <c r="S5019" i="19"/>
  <c r="S5018" i="19"/>
  <c r="S5017" i="19"/>
  <c r="S5016" i="19"/>
  <c r="S5015" i="19"/>
  <c r="S5014" i="19"/>
  <c r="S5013" i="19"/>
  <c r="S5012" i="19"/>
  <c r="S5011" i="19"/>
  <c r="S5010" i="19"/>
  <c r="S5009" i="19"/>
  <c r="S5008" i="19"/>
  <c r="S5007" i="19"/>
  <c r="S5006" i="19"/>
  <c r="S5004" i="19"/>
  <c r="S5003" i="19"/>
  <c r="S5002" i="19"/>
  <c r="S5001" i="19"/>
  <c r="S5000" i="19"/>
  <c r="S4998" i="19"/>
  <c r="S4997" i="19"/>
  <c r="S4996" i="19"/>
  <c r="S4995" i="19"/>
  <c r="S4993" i="19"/>
  <c r="S4992" i="19"/>
  <c r="S4991" i="19"/>
  <c r="S4990" i="19"/>
  <c r="S4989" i="19"/>
  <c r="S4988" i="19"/>
  <c r="S4987" i="19"/>
  <c r="S4986" i="19"/>
  <c r="S4985" i="19"/>
  <c r="S4984" i="19"/>
  <c r="S4983" i="19"/>
  <c r="S4982" i="19"/>
  <c r="S4981" i="19"/>
  <c r="S4980" i="19"/>
  <c r="S4979" i="19"/>
  <c r="S4978" i="19"/>
  <c r="S4977" i="19"/>
  <c r="S4976" i="19"/>
  <c r="S4975" i="19"/>
  <c r="S4974" i="19"/>
  <c r="S4973" i="19"/>
  <c r="S4972" i="19"/>
  <c r="S4971" i="19"/>
  <c r="S4970" i="19"/>
  <c r="S4969" i="19"/>
  <c r="S4968" i="19"/>
  <c r="S4967" i="19"/>
  <c r="S4965" i="19"/>
  <c r="S4963" i="19"/>
  <c r="S4962" i="19"/>
  <c r="S4961" i="19"/>
  <c r="S4960" i="19"/>
  <c r="S4959" i="19"/>
  <c r="S4958" i="19"/>
  <c r="S4955" i="19"/>
  <c r="S4953" i="19"/>
  <c r="S4952" i="19"/>
  <c r="S4951" i="19"/>
  <c r="S4950" i="19"/>
  <c r="S4949" i="19"/>
  <c r="S4948" i="19"/>
  <c r="S4946" i="19"/>
  <c r="S4943" i="19"/>
  <c r="S4942" i="19"/>
  <c r="S4940" i="19"/>
  <c r="S4939" i="19"/>
  <c r="S4938" i="19"/>
  <c r="S4936" i="19"/>
  <c r="S4933" i="19"/>
  <c r="S4932" i="19"/>
  <c r="S4931" i="19"/>
  <c r="S4928" i="19"/>
  <c r="S4927" i="19"/>
  <c r="S4926" i="19"/>
  <c r="S4925" i="19"/>
  <c r="S4923" i="19"/>
  <c r="S4922" i="19"/>
  <c r="S4921" i="19"/>
  <c r="S4920" i="19"/>
  <c r="S4919" i="19"/>
  <c r="S4918" i="19"/>
  <c r="S4916" i="19"/>
  <c r="S4915" i="19"/>
  <c r="S4913" i="19"/>
  <c r="S4911" i="19"/>
  <c r="S4909" i="19"/>
  <c r="S4908" i="19"/>
  <c r="S4907" i="19"/>
  <c r="S4906" i="19"/>
  <c r="S4905" i="19"/>
  <c r="S4904" i="19"/>
  <c r="S4902" i="19"/>
  <c r="S4901" i="19"/>
  <c r="S4899" i="19"/>
  <c r="S4898" i="19"/>
  <c r="S4897" i="19"/>
  <c r="S4896" i="19"/>
  <c r="S4895" i="19"/>
  <c r="S4893" i="19"/>
  <c r="S4891" i="19"/>
  <c r="S4890" i="19"/>
  <c r="S4889" i="19"/>
  <c r="S4888" i="19"/>
  <c r="S4884" i="19"/>
  <c r="S4883" i="19"/>
  <c r="S4882" i="19"/>
  <c r="S4881" i="19"/>
  <c r="S4880" i="19"/>
  <c r="S4879" i="19"/>
  <c r="S4878" i="19"/>
  <c r="S4877" i="19"/>
  <c r="S4876" i="19"/>
  <c r="S4872" i="19"/>
  <c r="S4871" i="19"/>
  <c r="S4869" i="19"/>
  <c r="S4868" i="19"/>
  <c r="S4865" i="19"/>
  <c r="S4864" i="19"/>
  <c r="S4862" i="19"/>
  <c r="S4860" i="19"/>
  <c r="S4859" i="19"/>
  <c r="S4856" i="19"/>
  <c r="S4855" i="19"/>
  <c r="S4854" i="19"/>
  <c r="S4852" i="19"/>
  <c r="S4850" i="19"/>
  <c r="S4849" i="19"/>
  <c r="S4848" i="19"/>
  <c r="S4846" i="19"/>
  <c r="S4845" i="19"/>
  <c r="S4844" i="19"/>
  <c r="S4843" i="19"/>
  <c r="S4842" i="19"/>
  <c r="S4841" i="19"/>
  <c r="S4838" i="19"/>
  <c r="S4837" i="19"/>
  <c r="S4836" i="19"/>
  <c r="S4835" i="19"/>
  <c r="S4834" i="19"/>
  <c r="S4833" i="19"/>
  <c r="S4832" i="19"/>
  <c r="S4831" i="19"/>
  <c r="S4828" i="19"/>
  <c r="S4827" i="19"/>
  <c r="S4826" i="19"/>
  <c r="S4825" i="19"/>
  <c r="S4823" i="19"/>
  <c r="S4822" i="19"/>
  <c r="S4821" i="19"/>
  <c r="S4820" i="19"/>
  <c r="S4819" i="19"/>
  <c r="S4818" i="19"/>
  <c r="S4816" i="19"/>
  <c r="S4815" i="19"/>
  <c r="S4814" i="19"/>
  <c r="S4813" i="19"/>
  <c r="S4812" i="19"/>
  <c r="S4811" i="19"/>
  <c r="S4810" i="19"/>
  <c r="S4809" i="19"/>
  <c r="S4807" i="19"/>
  <c r="S4806" i="19"/>
  <c r="S4804" i="19"/>
  <c r="S4803" i="19"/>
  <c r="S4802" i="19"/>
  <c r="S4801" i="19"/>
  <c r="S4800" i="19"/>
  <c r="S4799" i="19"/>
  <c r="S4798" i="19"/>
  <c r="S4797" i="19"/>
  <c r="S4796" i="19"/>
  <c r="S4793" i="19"/>
  <c r="S4792" i="19"/>
  <c r="S4791" i="19"/>
  <c r="S4790" i="19"/>
  <c r="S4789" i="19"/>
  <c r="S4787" i="19"/>
  <c r="S4784" i="19"/>
  <c r="S4783" i="19"/>
  <c r="S4782" i="19"/>
  <c r="S4781" i="19"/>
  <c r="S4780" i="19"/>
  <c r="S4779" i="19"/>
  <c r="S4777" i="19"/>
  <c r="S4774" i="19"/>
  <c r="S4773" i="19"/>
  <c r="S4772" i="19"/>
  <c r="S4771" i="19"/>
  <c r="S4770" i="19"/>
  <c r="S4769" i="19"/>
  <c r="S4768" i="19"/>
  <c r="S4767" i="19"/>
  <c r="S4766" i="19"/>
  <c r="S4765" i="19"/>
  <c r="S4764" i="19"/>
  <c r="S4763" i="19"/>
  <c r="S4762" i="19"/>
  <c r="S4761" i="19"/>
  <c r="S4760" i="19"/>
  <c r="S4759" i="19"/>
  <c r="S4758" i="19"/>
  <c r="S4757" i="19"/>
  <c r="S4756" i="19"/>
  <c r="S4755" i="19"/>
  <c r="S4754" i="19"/>
  <c r="S4753" i="19"/>
  <c r="S4752" i="19"/>
  <c r="S4751" i="19"/>
  <c r="S4750" i="19"/>
  <c r="S4749" i="19"/>
  <c r="S4748" i="19"/>
  <c r="S4747" i="19"/>
  <c r="S4746" i="19"/>
  <c r="S4745" i="19"/>
  <c r="S4744" i="19"/>
  <c r="S4743" i="19"/>
  <c r="S4742" i="19"/>
  <c r="S4741" i="19"/>
  <c r="S4740" i="19"/>
  <c r="S4739" i="19"/>
  <c r="S4738" i="19"/>
  <c r="S4737" i="19"/>
  <c r="S4736" i="19"/>
  <c r="S4735" i="19"/>
  <c r="S4734" i="19"/>
  <c r="S4733" i="19"/>
  <c r="S4732" i="19"/>
  <c r="S4731" i="19"/>
  <c r="S4730" i="19"/>
  <c r="S4729" i="19"/>
  <c r="S4728" i="19"/>
  <c r="S4727" i="19"/>
  <c r="S4726" i="19"/>
  <c r="S4725" i="19"/>
  <c r="S4724" i="19"/>
  <c r="S4723" i="19"/>
  <c r="S4722" i="19"/>
  <c r="S4721" i="19"/>
  <c r="S4720" i="19"/>
  <c r="S4719" i="19"/>
  <c r="S4718" i="19"/>
  <c r="S4717" i="19"/>
  <c r="S4716" i="19"/>
  <c r="S4715" i="19"/>
  <c r="S4714" i="19"/>
  <c r="S4713" i="19"/>
  <c r="S4712" i="19"/>
  <c r="S4711" i="19"/>
  <c r="S4710" i="19"/>
  <c r="S4709" i="19"/>
  <c r="S4708" i="19"/>
  <c r="S4707" i="19"/>
  <c r="S4706" i="19"/>
  <c r="S4705" i="19"/>
  <c r="S4704" i="19"/>
  <c r="S4703" i="19"/>
  <c r="S4702" i="19"/>
  <c r="S4701" i="19"/>
  <c r="S4700" i="19"/>
  <c r="S4699" i="19"/>
  <c r="S4698" i="19"/>
  <c r="S4697" i="19"/>
  <c r="S4696" i="19"/>
  <c r="S4695" i="19"/>
  <c r="S4694" i="19"/>
  <c r="S4693" i="19"/>
  <c r="S4692" i="19"/>
  <c r="S4691" i="19"/>
  <c r="S4689" i="19"/>
  <c r="S4687" i="19"/>
  <c r="S4686" i="19"/>
  <c r="S4685" i="19"/>
  <c r="S4684" i="19"/>
  <c r="S4683" i="19"/>
  <c r="S4682" i="19"/>
  <c r="S4680" i="19"/>
  <c r="S4679" i="19"/>
  <c r="S4678" i="19"/>
  <c r="S4677" i="19"/>
  <c r="S4676" i="19"/>
  <c r="S4674" i="19"/>
  <c r="S4671" i="19"/>
  <c r="S4668" i="19"/>
  <c r="S4666" i="19"/>
  <c r="S4665" i="19"/>
  <c r="S4664" i="19"/>
  <c r="S4663" i="19"/>
  <c r="S4662" i="19"/>
  <c r="S4658" i="19"/>
  <c r="S4657" i="19"/>
  <c r="S4656" i="19"/>
  <c r="S4655" i="19"/>
  <c r="S4653" i="19"/>
  <c r="S4652" i="19"/>
  <c r="S4651" i="19"/>
  <c r="S4650" i="19"/>
  <c r="S4648" i="19"/>
  <c r="S4647" i="19"/>
  <c r="S4646" i="19"/>
  <c r="S4644" i="19"/>
  <c r="S4643" i="19"/>
  <c r="S4642" i="19"/>
  <c r="S4641" i="19"/>
  <c r="S4640" i="19"/>
  <c r="S4638" i="19"/>
  <c r="S4637" i="19"/>
  <c r="S4635" i="19"/>
  <c r="S4634" i="19"/>
  <c r="S4633" i="19"/>
  <c r="S4632" i="19"/>
  <c r="S4631" i="19"/>
  <c r="S4630" i="19"/>
  <c r="S4629" i="19"/>
  <c r="S4627" i="19"/>
  <c r="S4626" i="19"/>
  <c r="S4625" i="19"/>
  <c r="S4623" i="19"/>
  <c r="S4622" i="19"/>
  <c r="S4621" i="19"/>
  <c r="S4620" i="19"/>
  <c r="S4619" i="19"/>
  <c r="S4618" i="19"/>
  <c r="S4617" i="19"/>
  <c r="S4616" i="19"/>
  <c r="S4615" i="19"/>
  <c r="S4614" i="19"/>
  <c r="S4613" i="19"/>
  <c r="S4612" i="19"/>
  <c r="S4611" i="19"/>
  <c r="S4610" i="19"/>
  <c r="S4607" i="19"/>
  <c r="S4606" i="19"/>
  <c r="S4605" i="19"/>
  <c r="S4604" i="19"/>
  <c r="S4603" i="19"/>
  <c r="S4600" i="19"/>
  <c r="S4599" i="19"/>
  <c r="S4598" i="19"/>
  <c r="S4597" i="19"/>
  <c r="S4595" i="19"/>
  <c r="S4594" i="19"/>
  <c r="S4593" i="19"/>
  <c r="S4591" i="19"/>
  <c r="S4590" i="19"/>
  <c r="S4589" i="19"/>
  <c r="S4588" i="19"/>
  <c r="S4587" i="19"/>
  <c r="S4586" i="19"/>
  <c r="S4585" i="19"/>
  <c r="S4584" i="19"/>
  <c r="S4582" i="19"/>
  <c r="S4581" i="19"/>
  <c r="S4580" i="19"/>
  <c r="S4579" i="19"/>
  <c r="S4577" i="19"/>
  <c r="S4576" i="19"/>
  <c r="S4574" i="19"/>
  <c r="S4573" i="19"/>
  <c r="S4571" i="19"/>
  <c r="S4570" i="19"/>
  <c r="S4569" i="19"/>
  <c r="S4568" i="19"/>
  <c r="S4566" i="19"/>
  <c r="S4565" i="19"/>
  <c r="S4564" i="19"/>
  <c r="S4563" i="19"/>
  <c r="S4561" i="19"/>
  <c r="S4560" i="19"/>
  <c r="S4559" i="19"/>
  <c r="S4557" i="19"/>
  <c r="S4556" i="19"/>
  <c r="S4555" i="19"/>
  <c r="S4553" i="19"/>
  <c r="S4552" i="19"/>
  <c r="S4550" i="19"/>
  <c r="S4548" i="19"/>
  <c r="S4547" i="19"/>
  <c r="S4546" i="19"/>
  <c r="S4545" i="19"/>
  <c r="S4543" i="19"/>
  <c r="S4542" i="19"/>
  <c r="S4541" i="19"/>
  <c r="S4540" i="19"/>
  <c r="S4539" i="19"/>
  <c r="S4537" i="19"/>
  <c r="S4536" i="19"/>
  <c r="S4535" i="19"/>
  <c r="S4533" i="19"/>
  <c r="S4532" i="19"/>
  <c r="S4531" i="19"/>
  <c r="S4530" i="19"/>
  <c r="S4528" i="19"/>
  <c r="S4527" i="19"/>
  <c r="S4526" i="19"/>
  <c r="S4525" i="19"/>
  <c r="S4523" i="19"/>
  <c r="S4522" i="19"/>
  <c r="S4520" i="19"/>
  <c r="S4519" i="19"/>
  <c r="S4518" i="19"/>
  <c r="S4517" i="19"/>
  <c r="S4516" i="19"/>
  <c r="S4515" i="19"/>
  <c r="S4513" i="19"/>
  <c r="S4512" i="19"/>
  <c r="S4510" i="19"/>
  <c r="S4509" i="19"/>
  <c r="S4508" i="19"/>
  <c r="S4506" i="19"/>
  <c r="S4504" i="19"/>
  <c r="S4502" i="19"/>
  <c r="S4501" i="19"/>
  <c r="S4500" i="19"/>
  <c r="S4498" i="19"/>
  <c r="S4497" i="19"/>
  <c r="S4496" i="19"/>
  <c r="S4495" i="19"/>
  <c r="S4494" i="19"/>
  <c r="S4490" i="19"/>
  <c r="S4487" i="19"/>
  <c r="S4486" i="19"/>
  <c r="S4485" i="19"/>
  <c r="S4484" i="19"/>
  <c r="S4483" i="19"/>
  <c r="S4482" i="19"/>
  <c r="S4481" i="19"/>
  <c r="S4480" i="19"/>
  <c r="S4479" i="19"/>
  <c r="S4478" i="19"/>
  <c r="S4477" i="19"/>
  <c r="S4476" i="19"/>
  <c r="S4475" i="19"/>
  <c r="S4474" i="19"/>
  <c r="S4473" i="19"/>
  <c r="S4472" i="19"/>
  <c r="S4471" i="19"/>
  <c r="S4470" i="19"/>
  <c r="S4469" i="19"/>
  <c r="S4468" i="19"/>
  <c r="S4467" i="19"/>
  <c r="S4466" i="19"/>
  <c r="S4465" i="19"/>
  <c r="S4464" i="19"/>
  <c r="S4463" i="19"/>
  <c r="S4462" i="19"/>
  <c r="S4461" i="19"/>
  <c r="S4460" i="19"/>
  <c r="S4459" i="19"/>
  <c r="S4458" i="19"/>
  <c r="S4457" i="19"/>
  <c r="S4456" i="19"/>
  <c r="S4454" i="19"/>
  <c r="S4453" i="19"/>
  <c r="S4452" i="19"/>
  <c r="S4451" i="19"/>
  <c r="S4450" i="19"/>
  <c r="S4449" i="19"/>
  <c r="S4448" i="19"/>
  <c r="S4446" i="19"/>
  <c r="S4445" i="19"/>
  <c r="S4444" i="19"/>
  <c r="S4443" i="19"/>
  <c r="S4442" i="19"/>
  <c r="S4441" i="19"/>
  <c r="S4439" i="19"/>
  <c r="S4438" i="19"/>
  <c r="S4437" i="19"/>
  <c r="S4435" i="19"/>
  <c r="S4434" i="19"/>
  <c r="S4433" i="19"/>
  <c r="S4432" i="19"/>
  <c r="S4431" i="19"/>
  <c r="S4430" i="19"/>
  <c r="S4429" i="19"/>
  <c r="S4428" i="19"/>
  <c r="S4427" i="19"/>
  <c r="S4426" i="19"/>
  <c r="S4425" i="19"/>
  <c r="S4424" i="19"/>
  <c r="S4423" i="19"/>
  <c r="S4422" i="19"/>
  <c r="S4421" i="19"/>
  <c r="S4420" i="19"/>
  <c r="S4419" i="19"/>
  <c r="S4418" i="19"/>
  <c r="S4417" i="19"/>
  <c r="S4416" i="19"/>
  <c r="S4415" i="19"/>
  <c r="S4414" i="19"/>
  <c r="S4413" i="19"/>
  <c r="S4412" i="19"/>
  <c r="S4411" i="19"/>
  <c r="S4410" i="19"/>
  <c r="S4409" i="19"/>
  <c r="S4408" i="19"/>
  <c r="S4407" i="19"/>
  <c r="S4406" i="19"/>
  <c r="S4405" i="19"/>
  <c r="S4404" i="19"/>
  <c r="S4403" i="19"/>
  <c r="S4402" i="19"/>
  <c r="S4401" i="19"/>
  <c r="S4400" i="19"/>
  <c r="S4399" i="19"/>
  <c r="S4398" i="19"/>
  <c r="S4397" i="19"/>
  <c r="S4396" i="19"/>
  <c r="S4395" i="19"/>
  <c r="S4394" i="19"/>
  <c r="S4393" i="19"/>
  <c r="S4392" i="19"/>
  <c r="S4391" i="19"/>
  <c r="S4390" i="19"/>
  <c r="S4389" i="19"/>
  <c r="S4388" i="19"/>
  <c r="S4387" i="19"/>
  <c r="S4386" i="19"/>
  <c r="S4385" i="19"/>
  <c r="S4384" i="19"/>
  <c r="S4383" i="19"/>
  <c r="S4382" i="19"/>
  <c r="S4381" i="19"/>
  <c r="S4380" i="19"/>
  <c r="S4379" i="19"/>
  <c r="S4378" i="19"/>
  <c r="S4377" i="19"/>
  <c r="S4376" i="19"/>
  <c r="S4375" i="19"/>
  <c r="S4374" i="19"/>
  <c r="S4373" i="19"/>
  <c r="S4372" i="19"/>
  <c r="S4371" i="19"/>
  <c r="S4370" i="19"/>
  <c r="S4369" i="19"/>
  <c r="S4368" i="19"/>
  <c r="S4367" i="19"/>
  <c r="S4366" i="19"/>
  <c r="S4365" i="19"/>
  <c r="S4364" i="19"/>
  <c r="S4363" i="19"/>
  <c r="S4362" i="19"/>
  <c r="S4361" i="19"/>
  <c r="S4360" i="19"/>
  <c r="S4359" i="19"/>
  <c r="S4358" i="19"/>
  <c r="S4357" i="19"/>
  <c r="S4356" i="19"/>
  <c r="S4355" i="19"/>
  <c r="S4354" i="19"/>
  <c r="S4353" i="19"/>
  <c r="S4352" i="19"/>
  <c r="S4351" i="19"/>
  <c r="S4350" i="19"/>
  <c r="S4349" i="19"/>
  <c r="S4348" i="19"/>
  <c r="S4347" i="19"/>
  <c r="S4346" i="19"/>
  <c r="S4345" i="19"/>
  <c r="S4344" i="19"/>
  <c r="S4343" i="19"/>
  <c r="S4342" i="19"/>
  <c r="S4341" i="19"/>
  <c r="S4340" i="19"/>
  <c r="S4338" i="19"/>
  <c r="S4335" i="19"/>
  <c r="S4334" i="19"/>
  <c r="S4331" i="19"/>
  <c r="S4328" i="19"/>
  <c r="S4327" i="19"/>
  <c r="S4324" i="19"/>
  <c r="S4321" i="19"/>
  <c r="S4320" i="19"/>
  <c r="S4318" i="19"/>
  <c r="S4315" i="19"/>
  <c r="S4313" i="19"/>
  <c r="S4311" i="19"/>
  <c r="S4308" i="19"/>
  <c r="S4307" i="19"/>
  <c r="S4305" i="19"/>
  <c r="S4304" i="19"/>
  <c r="S4299" i="19"/>
  <c r="S4298" i="19"/>
  <c r="S4293" i="19"/>
  <c r="S4286" i="19"/>
  <c r="S4284" i="19"/>
  <c r="S4283" i="19"/>
  <c r="S4281" i="19"/>
  <c r="S4280" i="19"/>
  <c r="S4279" i="19"/>
  <c r="S4274" i="19"/>
  <c r="S4271" i="19"/>
  <c r="S4270" i="19"/>
  <c r="S4266" i="19"/>
  <c r="S4265" i="19"/>
  <c r="S4263" i="19"/>
  <c r="S4262" i="19"/>
  <c r="S4260" i="19"/>
  <c r="S4259" i="19"/>
  <c r="S4255" i="19"/>
  <c r="S4254" i="19"/>
  <c r="S4251" i="19"/>
  <c r="S4245" i="19"/>
  <c r="S4242" i="19"/>
  <c r="S4241" i="19"/>
  <c r="S4237" i="19"/>
  <c r="S4235" i="19"/>
  <c r="S4234" i="19"/>
  <c r="S4230" i="19"/>
  <c r="S4229" i="19"/>
  <c r="S4228" i="19"/>
  <c r="S4221" i="19"/>
  <c r="S4220" i="19"/>
  <c r="S4219" i="19"/>
  <c r="S4217" i="19"/>
  <c r="S4215" i="19"/>
  <c r="S4213" i="19"/>
  <c r="S4210" i="19"/>
  <c r="S4209" i="19"/>
  <c r="S4208" i="19"/>
  <c r="S4207" i="19"/>
  <c r="S4203" i="19"/>
  <c r="S4202" i="19"/>
  <c r="S4201" i="19"/>
  <c r="S4198" i="19"/>
  <c r="S4197" i="19"/>
  <c r="S4196" i="19"/>
  <c r="S4195" i="19"/>
  <c r="S4194" i="19"/>
  <c r="S4193" i="19"/>
  <c r="S4192" i="19"/>
  <c r="S4191" i="19"/>
  <c r="S4190" i="19"/>
  <c r="S4189" i="19"/>
  <c r="S4188" i="19"/>
  <c r="S4187" i="19"/>
  <c r="S4186" i="19"/>
  <c r="S4185" i="19"/>
  <c r="S4184" i="19"/>
  <c r="S4183" i="19"/>
  <c r="S4182" i="19"/>
  <c r="S4181" i="19"/>
  <c r="S4180" i="19"/>
  <c r="S4179" i="19"/>
  <c r="S4178" i="19"/>
  <c r="S4176" i="19"/>
  <c r="S4175" i="19"/>
  <c r="S4173" i="19"/>
  <c r="S4172" i="19"/>
  <c r="S4171" i="19"/>
  <c r="S4170" i="19"/>
  <c r="S4169" i="19"/>
  <c r="S4168" i="19"/>
  <c r="S4167" i="19"/>
  <c r="S4166" i="19"/>
  <c r="S4165" i="19"/>
  <c r="S4163" i="19"/>
  <c r="S4162" i="19"/>
  <c r="S4161" i="19"/>
  <c r="S4160" i="19"/>
  <c r="S4158" i="19"/>
  <c r="S4157" i="19"/>
  <c r="S4156" i="19"/>
  <c r="S4155" i="19"/>
  <c r="S4154" i="19"/>
  <c r="S4153" i="19"/>
  <c r="S4152" i="19"/>
  <c r="S4151" i="19"/>
  <c r="S4150" i="19"/>
  <c r="S4149" i="19"/>
  <c r="S4148" i="19"/>
  <c r="S4147" i="19"/>
  <c r="S4145" i="19"/>
  <c r="S4144" i="19"/>
  <c r="S4143" i="19"/>
  <c r="S4142" i="19"/>
  <c r="S4141" i="19"/>
  <c r="S4140" i="19"/>
  <c r="S4139" i="19"/>
  <c r="S4138" i="19"/>
  <c r="S4137" i="19"/>
  <c r="S4136" i="19"/>
  <c r="S4135" i="19"/>
  <c r="S4134" i="19"/>
  <c r="S4133" i="19"/>
  <c r="S4132" i="19"/>
  <c r="S4131" i="19"/>
  <c r="S4130" i="19"/>
  <c r="S4129" i="19"/>
  <c r="S4128" i="19"/>
  <c r="S4127" i="19"/>
  <c r="S4126" i="19"/>
  <c r="S4125" i="19"/>
  <c r="S4124" i="19"/>
  <c r="S4123" i="19"/>
  <c r="S4122" i="19"/>
  <c r="S4121" i="19"/>
  <c r="S4120" i="19"/>
  <c r="S4119" i="19"/>
  <c r="S4118" i="19"/>
  <c r="S4117" i="19"/>
  <c r="S4116" i="19"/>
  <c r="S4115" i="19"/>
  <c r="S4113" i="19"/>
  <c r="S4112" i="19"/>
  <c r="S4111" i="19"/>
  <c r="S4110" i="19"/>
  <c r="S4109" i="19"/>
  <c r="S4108" i="19"/>
  <c r="S4107" i="19"/>
  <c r="S4106" i="19"/>
  <c r="S4105" i="19"/>
  <c r="S4104" i="19"/>
  <c r="S4102" i="19"/>
  <c r="S4101" i="19"/>
  <c r="S4100" i="19"/>
  <c r="S4099" i="19"/>
  <c r="S4098" i="19"/>
  <c r="S4097" i="19"/>
  <c r="S4096" i="19"/>
  <c r="S4095" i="19"/>
  <c r="S4094" i="19"/>
  <c r="S4093" i="19"/>
  <c r="S4092" i="19"/>
  <c r="S4090" i="19"/>
  <c r="S4089" i="19"/>
  <c r="S4088" i="19"/>
  <c r="S4087" i="19"/>
  <c r="S4086" i="19"/>
  <c r="S4085" i="19"/>
  <c r="S4084" i="19"/>
  <c r="S4083" i="19"/>
  <c r="S4082" i="19"/>
  <c r="S4081" i="19"/>
  <c r="S4080" i="19"/>
  <c r="S4078" i="19"/>
  <c r="S4076" i="19"/>
  <c r="S4075" i="19"/>
  <c r="S4074" i="19"/>
  <c r="S4073" i="19"/>
  <c r="S4072" i="19"/>
  <c r="S4071" i="19"/>
  <c r="S4070" i="19"/>
  <c r="S4069" i="19"/>
  <c r="S4068" i="19"/>
  <c r="S4067" i="19"/>
  <c r="S4066" i="19"/>
  <c r="S4065" i="19"/>
  <c r="S4064" i="19"/>
  <c r="S4063" i="19"/>
  <c r="S4062" i="19"/>
  <c r="S4061" i="19"/>
  <c r="S4060" i="19"/>
  <c r="S4059" i="19"/>
  <c r="S4058" i="19"/>
  <c r="S4057" i="19"/>
  <c r="S4056" i="19"/>
  <c r="S4055" i="19"/>
  <c r="S4054" i="19"/>
  <c r="S4053" i="19"/>
  <c r="S4052" i="19"/>
  <c r="S4051" i="19"/>
  <c r="S4050" i="19"/>
  <c r="S4047" i="19"/>
  <c r="S4046" i="19"/>
  <c r="S4045" i="19"/>
  <c r="S4044" i="19"/>
  <c r="S4043" i="19"/>
  <c r="S4042" i="19"/>
  <c r="S4041" i="19"/>
  <c r="S4040" i="19"/>
  <c r="S4039" i="19"/>
  <c r="S4038" i="19"/>
  <c r="S4037" i="19"/>
  <c r="S4036" i="19"/>
  <c r="S4035" i="19"/>
  <c r="S4033" i="19"/>
  <c r="S4032" i="19"/>
  <c r="S4030" i="19"/>
  <c r="S4029" i="19"/>
  <c r="S4028" i="19"/>
  <c r="S4027" i="19"/>
  <c r="S4026" i="19"/>
  <c r="S4025" i="19"/>
  <c r="S4023" i="19"/>
  <c r="S4022" i="19"/>
  <c r="S4021" i="19"/>
  <c r="S4020" i="19"/>
  <c r="S4019" i="19"/>
  <c r="S4018" i="19"/>
  <c r="S4017" i="19"/>
  <c r="S4015" i="19"/>
  <c r="S4014" i="19"/>
  <c r="S4013" i="19"/>
  <c r="S4012" i="19"/>
  <c r="S4011" i="19"/>
  <c r="S4010" i="19"/>
  <c r="S4009" i="19"/>
  <c r="S4008" i="19"/>
  <c r="S4007" i="19"/>
  <c r="S4006" i="19"/>
  <c r="S4005" i="19"/>
  <c r="S4004" i="19"/>
  <c r="S4003" i="19"/>
  <c r="S4002" i="19"/>
  <c r="S4001" i="19"/>
  <c r="S4000" i="19"/>
  <c r="S3998" i="19"/>
  <c r="S3997" i="19"/>
  <c r="S3996" i="19"/>
  <c r="S3993" i="19"/>
  <c r="S3992" i="19"/>
  <c r="S3991" i="19"/>
  <c r="S3990" i="19"/>
  <c r="S3989" i="19"/>
  <c r="S3988" i="19"/>
  <c r="S3987" i="19"/>
  <c r="S3986" i="19"/>
  <c r="S3985" i="19"/>
  <c r="S3984" i="19"/>
  <c r="S3983" i="19"/>
  <c r="S3981" i="19"/>
  <c r="S3980" i="19"/>
  <c r="S3979" i="19"/>
  <c r="S3978" i="19"/>
  <c r="S3977" i="19"/>
  <c r="S3976" i="19"/>
  <c r="S3975" i="19"/>
  <c r="S3974" i="19"/>
  <c r="S3973" i="19"/>
  <c r="S3972" i="19"/>
  <c r="S3971" i="19"/>
  <c r="S3969" i="19"/>
  <c r="S3967" i="19"/>
  <c r="S3966" i="19"/>
  <c r="S3965" i="19"/>
  <c r="S3964" i="19"/>
  <c r="S3963" i="19"/>
  <c r="S3962" i="19"/>
  <c r="S3961" i="19"/>
  <c r="S3960" i="19"/>
  <c r="S3959" i="19"/>
  <c r="S3958" i="19"/>
  <c r="S3957" i="19"/>
  <c r="S3956" i="19"/>
  <c r="S3955" i="19"/>
  <c r="S3954" i="19"/>
  <c r="S3953" i="19"/>
  <c r="S3952" i="19"/>
  <c r="S3951" i="19"/>
  <c r="S3950" i="19"/>
  <c r="S3949" i="19"/>
  <c r="S3948" i="19"/>
  <c r="S3947" i="19"/>
  <c r="S3946" i="19"/>
  <c r="S3945" i="19"/>
  <c r="S3944" i="19"/>
  <c r="S3943" i="19"/>
  <c r="S3942" i="19"/>
  <c r="S3941" i="19"/>
  <c r="S3940" i="19"/>
  <c r="S3939" i="19"/>
  <c r="S3937" i="19"/>
  <c r="S3936" i="19"/>
  <c r="S3935" i="19"/>
  <c r="S3934" i="19"/>
  <c r="S3933" i="19"/>
  <c r="S3932" i="19"/>
  <c r="S3931" i="19"/>
  <c r="S3929" i="19"/>
  <c r="S3928" i="19"/>
  <c r="S3927" i="19"/>
  <c r="S3926" i="19"/>
  <c r="S3925" i="19"/>
  <c r="S3924" i="19"/>
  <c r="S3923" i="19"/>
  <c r="S3922" i="19"/>
  <c r="S3920" i="19"/>
  <c r="S3919" i="19"/>
  <c r="S3918" i="19"/>
  <c r="S3917" i="19"/>
  <c r="S3916" i="19"/>
  <c r="S3914" i="19"/>
  <c r="S3913" i="19"/>
  <c r="S3912" i="19"/>
  <c r="S3911" i="19"/>
  <c r="S3910" i="19"/>
  <c r="S3909" i="19"/>
  <c r="S3907" i="19"/>
  <c r="S3905" i="19"/>
  <c r="S3903" i="19"/>
  <c r="S3902" i="19"/>
  <c r="S3901" i="19"/>
  <c r="S3900" i="19"/>
  <c r="S3899" i="19"/>
  <c r="S3898" i="19"/>
  <c r="S3897" i="19"/>
  <c r="S3896" i="19"/>
  <c r="S3895" i="19"/>
  <c r="S3894" i="19"/>
  <c r="S3893" i="19"/>
  <c r="S3892" i="19"/>
  <c r="S3891" i="19"/>
  <c r="S3890" i="19"/>
  <c r="S3888" i="19"/>
  <c r="S3887" i="19"/>
  <c r="S3886" i="19"/>
  <c r="S3885" i="19"/>
  <c r="S3883" i="19"/>
  <c r="S3882" i="19"/>
  <c r="S3881" i="19"/>
  <c r="S3880" i="19"/>
  <c r="S3879" i="19"/>
  <c r="S3878" i="19"/>
  <c r="S3877" i="19"/>
  <c r="S3875" i="19"/>
  <c r="S3873" i="19"/>
  <c r="S3872" i="19"/>
  <c r="S3870" i="19"/>
  <c r="S3869" i="19"/>
  <c r="S3868" i="19"/>
  <c r="S3867" i="19"/>
  <c r="S3866" i="19"/>
  <c r="S3865" i="19"/>
  <c r="S3861" i="19"/>
  <c r="S3860" i="19"/>
  <c r="S3858" i="19"/>
  <c r="S3857" i="19"/>
  <c r="S3856" i="19"/>
  <c r="S3855" i="19"/>
  <c r="S3854" i="19"/>
  <c r="S3853" i="19"/>
  <c r="S3850" i="19"/>
  <c r="S3849" i="19"/>
  <c r="S3847" i="19"/>
  <c r="S3846" i="19"/>
  <c r="S3845" i="19"/>
  <c r="S3844" i="19"/>
  <c r="S3843" i="19"/>
  <c r="S3842" i="19"/>
  <c r="S3841" i="19"/>
  <c r="S3838" i="19"/>
  <c r="S3837" i="19"/>
  <c r="S3836" i="19"/>
  <c r="S3835" i="19"/>
  <c r="S3834" i="19"/>
  <c r="S3832" i="19"/>
  <c r="S3831" i="19"/>
  <c r="S3828" i="19"/>
  <c r="S3827" i="19"/>
  <c r="S3826" i="19"/>
  <c r="S3825" i="19"/>
  <c r="S3824" i="19"/>
  <c r="S3823" i="19"/>
  <c r="S3821" i="19"/>
  <c r="S3820" i="19"/>
  <c r="S3819" i="19"/>
  <c r="S3818" i="19"/>
  <c r="S3817" i="19"/>
  <c r="S3816" i="19"/>
  <c r="S3813" i="19"/>
  <c r="S3812" i="19"/>
  <c r="S3811" i="19"/>
  <c r="S3810" i="19"/>
  <c r="S3809" i="19"/>
  <c r="S3806" i="19"/>
  <c r="S3805" i="19"/>
  <c r="S3804" i="19"/>
  <c r="S3803" i="19"/>
  <c r="S3802" i="19"/>
  <c r="S3801" i="19"/>
  <c r="S3800" i="19"/>
  <c r="S3799" i="19"/>
  <c r="S3796" i="19"/>
  <c r="S3795" i="19"/>
  <c r="S3794" i="19"/>
  <c r="S3793" i="19"/>
  <c r="S3792" i="19"/>
  <c r="S3791" i="19"/>
  <c r="S3790" i="19"/>
  <c r="S3789" i="19"/>
  <c r="S3788" i="19"/>
  <c r="S3787" i="19"/>
  <c r="S3783" i="19"/>
  <c r="S3782" i="19"/>
  <c r="S3781" i="19"/>
  <c r="S3780" i="19"/>
  <c r="S3779" i="19"/>
  <c r="S3778" i="19"/>
  <c r="S3777" i="19"/>
  <c r="S3776" i="19"/>
  <c r="S3775" i="19"/>
  <c r="S3774" i="19"/>
  <c r="S3773" i="19"/>
  <c r="S3771" i="19"/>
  <c r="S3770" i="19"/>
  <c r="S3769" i="19"/>
  <c r="S3768" i="19"/>
  <c r="S3767" i="19"/>
  <c r="S3766" i="19"/>
  <c r="S3765" i="19"/>
  <c r="S3764" i="19"/>
  <c r="S3763" i="19"/>
  <c r="S3761" i="19"/>
  <c r="S3760" i="19"/>
  <c r="S3759" i="19"/>
  <c r="S3756" i="19"/>
  <c r="S3754" i="19"/>
  <c r="S3753" i="19"/>
  <c r="S3752" i="19"/>
  <c r="S3751" i="19"/>
  <c r="S3750" i="19"/>
  <c r="S3749" i="19"/>
  <c r="S3748" i="19"/>
  <c r="S3747" i="19"/>
  <c r="S3746" i="19"/>
  <c r="S3743" i="19"/>
  <c r="S3742" i="19"/>
  <c r="S3740" i="19"/>
  <c r="S3739" i="19"/>
  <c r="S3738" i="19"/>
  <c r="S3736" i="19"/>
  <c r="S3735" i="19"/>
  <c r="S3734" i="19"/>
  <c r="S3733" i="19"/>
  <c r="S3732" i="19"/>
  <c r="S3730" i="19"/>
  <c r="S3729" i="19"/>
  <c r="S3728" i="19"/>
  <c r="S3727" i="19"/>
  <c r="S3723" i="19"/>
  <c r="S3722" i="19"/>
  <c r="S3721" i="19"/>
  <c r="S3720" i="19"/>
  <c r="S3718" i="19"/>
  <c r="S3714" i="19"/>
  <c r="S3713" i="19"/>
  <c r="S3712" i="19"/>
  <c r="S3711" i="19"/>
  <c r="S3710" i="19"/>
  <c r="S3709" i="19"/>
  <c r="S3707" i="19"/>
  <c r="S3704" i="19"/>
  <c r="S3703" i="19"/>
  <c r="S3702" i="19"/>
  <c r="S3701" i="19"/>
  <c r="S3699" i="19"/>
  <c r="S3698" i="19"/>
  <c r="S3697" i="19"/>
  <c r="S3696" i="19"/>
  <c r="S3695" i="19"/>
  <c r="S3694" i="19"/>
  <c r="S3692" i="19"/>
  <c r="S3691" i="19"/>
  <c r="S3687" i="19"/>
  <c r="S3686" i="19"/>
  <c r="S3685" i="19"/>
  <c r="S3684" i="19"/>
  <c r="S3683" i="19"/>
  <c r="S3679" i="19"/>
  <c r="S3677" i="19"/>
  <c r="S3676" i="19"/>
  <c r="S3675" i="19"/>
  <c r="S3672" i="19"/>
  <c r="S3669" i="19"/>
  <c r="S3668" i="19"/>
  <c r="S3667" i="19"/>
  <c r="S3666" i="19"/>
  <c r="S3665" i="19"/>
  <c r="S3664" i="19"/>
  <c r="S3663" i="19"/>
  <c r="S3661" i="19"/>
  <c r="S3659" i="19"/>
  <c r="S3656" i="19"/>
  <c r="S3655" i="19"/>
  <c r="S3654" i="19"/>
  <c r="S3653" i="19"/>
  <c r="S3652" i="19"/>
  <c r="S3651" i="19"/>
  <c r="S3650" i="19"/>
  <c r="S3649" i="19"/>
  <c r="S3648" i="19"/>
  <c r="S3647" i="19"/>
  <c r="S3646" i="19"/>
  <c r="S3645" i="19"/>
  <c r="S3644" i="19"/>
  <c r="S3642" i="19"/>
  <c r="S3641" i="19"/>
  <c r="S3640" i="19"/>
  <c r="S3639" i="19"/>
  <c r="S3638" i="19"/>
  <c r="S3637" i="19"/>
  <c r="S3636" i="19"/>
  <c r="S3635" i="19"/>
  <c r="S3634" i="19"/>
  <c r="S3633" i="19"/>
  <c r="S3632" i="19"/>
  <c r="S3631" i="19"/>
  <c r="S3630" i="19"/>
  <c r="S3629" i="19"/>
  <c r="S3628" i="19"/>
  <c r="S3627" i="19"/>
  <c r="S3626" i="19"/>
  <c r="S3625" i="19"/>
  <c r="S3624" i="19"/>
  <c r="S3623" i="19"/>
  <c r="S3622" i="19"/>
  <c r="S3621" i="19"/>
  <c r="S3619" i="19"/>
  <c r="S3618" i="19"/>
  <c r="S3617" i="19"/>
  <c r="S3616" i="19"/>
  <c r="S3615" i="19"/>
  <c r="S3614" i="19"/>
  <c r="S3613" i="19"/>
  <c r="S3612" i="19"/>
  <c r="S3611" i="19"/>
  <c r="S3610" i="19"/>
  <c r="S3608" i="19"/>
  <c r="S3607" i="19"/>
  <c r="S3606" i="19"/>
  <c r="S3605" i="19"/>
  <c r="S3604" i="19"/>
  <c r="S3603" i="19"/>
  <c r="S3601" i="19"/>
  <c r="S3600" i="19"/>
  <c r="S3599" i="19"/>
  <c r="S3597" i="19"/>
  <c r="S3596" i="19"/>
  <c r="S3595" i="19"/>
  <c r="S3593" i="19"/>
  <c r="S3592" i="19"/>
  <c r="S3590" i="19"/>
  <c r="S3589" i="19"/>
  <c r="S3588" i="19"/>
  <c r="S3587" i="19"/>
  <c r="S3586" i="19"/>
  <c r="S3583" i="19"/>
  <c r="S3582" i="19"/>
  <c r="S3581" i="19"/>
  <c r="S3578" i="19"/>
  <c r="S3577" i="19"/>
  <c r="S3576" i="19"/>
  <c r="S3575" i="19"/>
  <c r="S3573" i="19"/>
  <c r="S3571" i="19"/>
  <c r="S3570" i="19"/>
  <c r="S3569" i="19"/>
  <c r="S3568" i="19"/>
  <c r="S3565" i="19"/>
  <c r="S3564" i="19"/>
  <c r="S3563" i="19"/>
  <c r="S3562" i="19"/>
  <c r="S3561" i="19"/>
  <c r="S3558" i="19"/>
  <c r="S3557" i="19"/>
  <c r="S3556" i="19"/>
  <c r="S3555" i="19"/>
  <c r="S3552" i="19"/>
  <c r="S3551" i="19"/>
  <c r="S3550" i="19"/>
  <c r="S3548" i="19"/>
  <c r="S3546" i="19"/>
  <c r="S3545" i="19"/>
  <c r="S3544" i="19"/>
  <c r="S3543" i="19"/>
  <c r="S3542" i="19"/>
  <c r="S3541" i="19"/>
  <c r="S3540" i="19"/>
  <c r="S3539" i="19"/>
  <c r="S3537" i="19"/>
  <c r="S3536" i="19"/>
  <c r="S3535" i="19"/>
  <c r="S3534" i="19"/>
  <c r="S3533" i="19"/>
  <c r="S3531" i="19"/>
  <c r="S3530" i="19"/>
  <c r="S3528" i="19"/>
  <c r="S3527" i="19"/>
  <c r="S3526" i="19"/>
  <c r="S3523" i="19"/>
  <c r="S3522" i="19"/>
  <c r="S3521" i="19"/>
  <c r="S3520" i="19"/>
  <c r="S3519" i="19"/>
  <c r="S3518" i="19"/>
  <c r="S3517" i="19"/>
  <c r="S3516" i="19"/>
  <c r="S3515" i="19"/>
  <c r="S3514" i="19"/>
  <c r="S3513" i="19"/>
  <c r="S3509" i="19"/>
  <c r="S3508" i="19"/>
  <c r="S3506" i="19"/>
  <c r="S3505" i="19"/>
  <c r="S3503" i="19"/>
  <c r="S3502" i="19"/>
  <c r="S3501" i="19"/>
  <c r="S3500" i="19"/>
  <c r="S3498" i="19"/>
  <c r="S3496" i="19"/>
  <c r="S3495" i="19"/>
  <c r="S3494" i="19"/>
  <c r="S3493" i="19"/>
  <c r="S3492" i="19"/>
  <c r="S3491" i="19"/>
  <c r="S3490" i="19"/>
  <c r="S3488" i="19"/>
  <c r="S3487" i="19"/>
  <c r="S3486" i="19"/>
  <c r="S3485" i="19"/>
  <c r="S3484" i="19"/>
  <c r="S3482" i="19"/>
  <c r="S3481" i="19"/>
  <c r="S3480" i="19"/>
  <c r="S3478" i="19"/>
  <c r="S3477" i="19"/>
  <c r="S3476" i="19"/>
  <c r="S3474" i="19"/>
  <c r="S3472" i="19"/>
  <c r="S3471" i="19"/>
  <c r="S3470" i="19"/>
  <c r="S3468" i="19"/>
  <c r="S3467" i="19"/>
  <c r="S3466" i="19"/>
  <c r="S3465" i="19"/>
  <c r="S3464" i="19"/>
  <c r="S3462" i="19"/>
  <c r="S3461" i="19"/>
  <c r="S3459" i="19"/>
  <c r="S3458" i="19"/>
  <c r="S3457" i="19"/>
  <c r="S3456" i="19"/>
  <c r="S3455" i="19"/>
  <c r="S3453" i="19"/>
  <c r="S3451" i="19"/>
  <c r="S3450" i="19"/>
  <c r="S3449" i="19"/>
  <c r="S3446" i="19"/>
  <c r="S3445" i="19"/>
  <c r="S3444" i="19"/>
  <c r="S3443" i="19"/>
  <c r="S3442" i="19"/>
  <c r="S3441" i="19"/>
  <c r="S3440" i="19"/>
  <c r="S3439" i="19"/>
  <c r="S3438" i="19"/>
  <c r="S3436" i="19"/>
  <c r="S3435" i="19"/>
  <c r="S3434" i="19"/>
  <c r="S3433" i="19"/>
  <c r="S3432" i="19"/>
  <c r="S3431" i="19"/>
  <c r="S3430" i="19"/>
  <c r="S3429" i="19"/>
  <c r="S3427" i="19"/>
  <c r="S3425" i="19"/>
  <c r="S3424" i="19"/>
  <c r="S3423" i="19"/>
  <c r="S3422" i="19"/>
  <c r="S3421" i="19"/>
  <c r="S3420" i="19"/>
  <c r="S3419" i="19"/>
  <c r="S3418" i="19"/>
  <c r="S3417" i="19"/>
  <c r="S3416" i="19"/>
  <c r="S3415" i="19"/>
  <c r="S3414" i="19"/>
  <c r="S3413" i="19"/>
  <c r="S3412" i="19"/>
  <c r="S3409" i="19"/>
  <c r="S3408" i="19"/>
  <c r="S3407" i="19"/>
  <c r="S3406" i="19"/>
  <c r="S3405" i="19"/>
  <c r="S3404" i="19"/>
  <c r="S3403" i="19"/>
  <c r="S3402" i="19"/>
  <c r="S3401" i="19"/>
  <c r="S3400" i="19"/>
  <c r="S3397" i="19"/>
  <c r="S3396" i="19"/>
  <c r="S3395" i="19"/>
  <c r="S3394" i="19"/>
  <c r="S3393" i="19"/>
  <c r="S3392" i="19"/>
  <c r="S3391" i="19"/>
  <c r="S3390" i="19"/>
  <c r="S3389" i="19"/>
  <c r="S3388" i="19"/>
  <c r="S3387" i="19"/>
  <c r="S3386" i="19"/>
  <c r="S3384" i="19"/>
  <c r="S3383" i="19"/>
  <c r="S3381" i="19"/>
  <c r="S3380" i="19"/>
  <c r="S3379" i="19"/>
  <c r="S3378" i="19"/>
  <c r="S3377" i="19"/>
  <c r="S3376" i="19"/>
  <c r="S3375" i="19"/>
  <c r="S3374" i="19"/>
  <c r="S3373" i="19"/>
  <c r="S3372" i="19"/>
  <c r="S3371" i="19"/>
  <c r="S3368" i="19"/>
  <c r="S3367" i="19"/>
  <c r="S3366" i="19"/>
  <c r="S3365" i="19"/>
  <c r="S3364" i="19"/>
  <c r="S3363" i="19"/>
  <c r="S3362" i="19"/>
  <c r="S3361" i="19"/>
  <c r="S3358" i="19"/>
  <c r="S3357" i="19"/>
  <c r="S3355" i="19"/>
  <c r="S3354" i="19"/>
  <c r="S3352" i="19"/>
  <c r="S3351" i="19"/>
  <c r="S3349" i="19"/>
  <c r="S3346" i="19"/>
  <c r="S3345" i="19"/>
  <c r="S3344" i="19"/>
  <c r="S3343" i="19"/>
  <c r="S3340" i="19"/>
  <c r="S3339" i="19"/>
  <c r="S3338" i="19"/>
  <c r="S3337" i="19"/>
  <c r="S3336" i="19"/>
  <c r="S3334" i="19"/>
  <c r="S3332" i="19"/>
  <c r="S3331" i="19"/>
  <c r="S3329" i="19"/>
  <c r="S3327" i="19"/>
  <c r="S3326" i="19"/>
  <c r="S3325" i="19"/>
  <c r="S3324" i="19"/>
  <c r="S3323" i="19"/>
  <c r="S3322" i="19"/>
  <c r="S3318" i="19"/>
  <c r="S3317" i="19"/>
  <c r="S3316" i="19"/>
  <c r="S3315" i="19"/>
  <c r="S3314" i="19"/>
  <c r="S3313" i="19"/>
  <c r="S3312" i="19"/>
  <c r="S3311" i="19"/>
  <c r="S3307" i="19"/>
  <c r="S3306" i="19"/>
  <c r="S3305" i="19"/>
  <c r="S3304" i="19"/>
  <c r="S3303" i="19"/>
  <c r="S3302" i="19"/>
  <c r="S3301" i="19"/>
  <c r="S3300" i="19"/>
  <c r="S3299" i="19"/>
  <c r="S3298" i="19"/>
  <c r="S3295" i="19"/>
  <c r="S3294" i="19"/>
  <c r="S3293" i="19"/>
  <c r="S3291" i="19"/>
  <c r="S3289" i="19"/>
  <c r="S3288" i="19"/>
  <c r="S3287" i="19"/>
  <c r="S3286" i="19"/>
  <c r="S3285" i="19"/>
  <c r="S3284" i="19"/>
  <c r="S3283" i="19"/>
  <c r="S3282" i="19"/>
  <c r="S3280" i="19"/>
  <c r="S3276" i="19"/>
  <c r="S3275" i="19"/>
  <c r="S3274" i="19"/>
  <c r="S3273" i="19"/>
  <c r="S3272" i="19"/>
  <c r="S3271" i="19"/>
  <c r="S3270" i="19"/>
  <c r="S3269" i="19"/>
  <c r="S3268" i="19"/>
  <c r="S3264" i="19"/>
  <c r="S3262" i="19"/>
  <c r="S3261" i="19"/>
  <c r="S3260" i="19"/>
  <c r="S3259" i="19"/>
  <c r="S3258" i="19"/>
  <c r="S3255" i="19"/>
  <c r="S3254" i="19"/>
  <c r="S3253" i="19"/>
  <c r="S3252" i="19"/>
  <c r="S3249" i="19"/>
  <c r="S3248" i="19"/>
  <c r="S3247" i="19"/>
  <c r="S3246" i="19"/>
  <c r="S3245" i="19"/>
  <c r="S3244" i="19"/>
  <c r="S3243" i="19"/>
  <c r="S3242" i="19"/>
  <c r="S3241" i="19"/>
  <c r="S3240" i="19"/>
  <c r="S3239" i="19"/>
  <c r="S3238" i="19"/>
  <c r="S3234" i="19"/>
  <c r="S3233" i="19"/>
  <c r="S3232" i="19"/>
  <c r="S3231" i="19"/>
  <c r="S3230" i="19"/>
  <c r="S3229" i="19"/>
  <c r="S3228" i="19"/>
  <c r="S3227" i="19"/>
  <c r="S3226" i="19"/>
  <c r="S3225" i="19"/>
  <c r="S3224" i="19"/>
  <c r="S3222" i="19"/>
  <c r="S3219" i="19"/>
  <c r="S3217" i="19"/>
  <c r="S3216" i="19"/>
  <c r="S3215" i="19"/>
  <c r="S3214" i="19"/>
  <c r="S3213" i="19"/>
  <c r="S3212" i="19"/>
  <c r="S3211" i="19"/>
  <c r="S3210" i="19"/>
  <c r="S3209" i="19"/>
  <c r="S3208" i="19"/>
  <c r="S3207" i="19"/>
  <c r="S3206" i="19"/>
  <c r="S3205" i="19"/>
  <c r="S3204" i="19"/>
  <c r="S3201" i="19"/>
  <c r="S3200" i="19"/>
  <c r="S3199" i="19"/>
  <c r="S3198" i="19"/>
  <c r="S3197" i="19"/>
  <c r="S3196" i="19"/>
  <c r="S3195" i="19"/>
  <c r="S3193" i="19"/>
  <c r="S3192" i="19"/>
  <c r="S3191" i="19"/>
  <c r="S3190" i="19"/>
  <c r="S3189" i="19"/>
  <c r="S3188" i="19"/>
  <c r="S3187" i="19"/>
  <c r="S3186" i="19"/>
  <c r="S3185" i="19"/>
  <c r="S3184" i="19"/>
  <c r="S3183" i="19"/>
  <c r="S3182" i="19"/>
  <c r="S3181" i="19"/>
  <c r="S3180" i="19"/>
  <c r="S3179" i="19"/>
  <c r="S3177" i="19"/>
  <c r="S3176" i="19"/>
  <c r="S3174" i="19"/>
  <c r="S3173" i="19"/>
  <c r="S3172" i="19"/>
  <c r="S3171" i="19"/>
  <c r="S3170" i="19"/>
  <c r="S3168" i="19"/>
  <c r="S3167" i="19"/>
  <c r="S3166" i="19"/>
  <c r="S3164" i="19"/>
  <c r="S3163" i="19"/>
  <c r="S3160" i="19"/>
  <c r="S3159" i="19"/>
  <c r="S3158" i="19"/>
  <c r="S3157" i="19"/>
  <c r="S3155" i="19"/>
  <c r="S3153" i="19"/>
  <c r="S3152" i="19"/>
  <c r="S3151" i="19"/>
  <c r="S3150" i="19"/>
  <c r="S3149" i="19"/>
  <c r="S3148" i="19"/>
  <c r="S3146" i="19"/>
  <c r="S3145" i="19"/>
  <c r="S3143" i="19"/>
  <c r="S3142" i="19"/>
  <c r="S3141" i="19"/>
  <c r="S3139" i="19"/>
  <c r="S3137" i="19"/>
  <c r="S3136" i="19"/>
  <c r="S3135" i="19"/>
  <c r="S3134" i="19"/>
  <c r="S3132" i="19"/>
  <c r="S3131" i="19"/>
  <c r="S3130" i="19"/>
  <c r="S3129" i="19"/>
  <c r="S3128" i="19"/>
  <c r="S3127" i="19"/>
  <c r="S3126" i="19"/>
  <c r="S3125" i="19"/>
  <c r="S3124" i="19"/>
  <c r="S3123" i="19"/>
  <c r="S3122" i="19"/>
  <c r="S3121" i="19"/>
  <c r="S3120" i="19"/>
  <c r="S3119" i="19"/>
  <c r="S3118" i="19"/>
  <c r="S3117" i="19"/>
  <c r="S3116" i="19"/>
  <c r="S3115" i="19"/>
  <c r="S3111" i="19"/>
  <c r="S3110" i="19"/>
  <c r="S3109" i="19"/>
  <c r="S3108" i="19"/>
  <c r="S3107" i="19"/>
  <c r="S3106" i="19"/>
  <c r="S3105" i="19"/>
  <c r="S3104" i="19"/>
  <c r="S3102" i="19"/>
  <c r="S3100" i="19"/>
  <c r="S3099" i="19"/>
  <c r="S3098" i="19"/>
  <c r="S3097" i="19"/>
  <c r="S3096" i="19"/>
  <c r="S3095" i="19"/>
  <c r="S3094" i="19"/>
  <c r="S3093" i="19"/>
  <c r="S3091" i="19"/>
  <c r="S3090" i="19"/>
  <c r="S3087" i="19"/>
  <c r="S3086" i="19"/>
  <c r="S3085" i="19"/>
  <c r="S3084" i="19"/>
  <c r="S3083" i="19"/>
  <c r="S3081" i="19"/>
  <c r="S3079" i="19"/>
  <c r="S3078" i="19"/>
  <c r="S3076" i="19"/>
  <c r="S3075" i="19"/>
  <c r="S3074" i="19"/>
  <c r="S3073" i="19"/>
  <c r="S3072" i="19"/>
  <c r="S3069" i="19"/>
  <c r="S3068" i="19"/>
  <c r="S3067" i="19"/>
  <c r="S3066" i="19"/>
  <c r="S3065" i="19"/>
  <c r="S3064" i="19"/>
  <c r="S3063" i="19"/>
  <c r="S3062" i="19"/>
  <c r="S3061" i="19"/>
  <c r="S3059" i="19"/>
  <c r="S3058" i="19"/>
  <c r="S3055" i="19"/>
  <c r="S3054" i="19"/>
  <c r="S3053" i="19"/>
  <c r="S3052" i="19"/>
  <c r="S3051" i="19"/>
  <c r="S3050" i="19"/>
  <c r="S3049" i="19"/>
  <c r="S3048" i="19"/>
  <c r="S3047" i="19"/>
  <c r="S3046" i="19"/>
  <c r="S3045" i="19"/>
  <c r="S3044" i="19"/>
  <c r="S3043" i="19"/>
  <c r="S3040" i="19"/>
  <c r="S3039" i="19"/>
  <c r="S3038" i="19"/>
  <c r="S3037" i="19"/>
  <c r="S3036" i="19"/>
  <c r="S3035" i="19"/>
  <c r="S3034" i="19"/>
  <c r="S3033" i="19"/>
  <c r="S3032" i="19"/>
  <c r="S3031" i="19"/>
  <c r="S3030" i="19"/>
  <c r="S3029" i="19"/>
  <c r="S3027" i="19"/>
  <c r="S3026" i="19"/>
  <c r="S3025" i="19"/>
  <c r="S3024" i="19"/>
  <c r="S3023" i="19"/>
  <c r="S3022" i="19"/>
  <c r="S3021" i="19"/>
  <c r="S3019" i="19"/>
  <c r="S3018" i="19"/>
  <c r="S3017" i="19"/>
  <c r="S3015" i="19"/>
  <c r="S3013" i="19"/>
  <c r="S3012" i="19"/>
  <c r="S3011" i="19"/>
  <c r="S3010" i="19"/>
  <c r="S3009" i="19"/>
  <c r="S3007" i="19"/>
  <c r="S3006" i="19"/>
  <c r="S3005" i="19"/>
  <c r="S3003" i="19"/>
  <c r="S3002" i="19"/>
  <c r="S3001" i="19"/>
  <c r="S2999" i="19"/>
  <c r="S2998" i="19"/>
  <c r="S2997" i="19"/>
  <c r="S2995" i="19"/>
  <c r="S2994" i="19"/>
  <c r="S2993" i="19"/>
  <c r="S2992" i="19"/>
  <c r="S2991" i="19"/>
  <c r="S2990" i="19"/>
  <c r="S2989" i="19"/>
  <c r="S2987" i="19"/>
  <c r="S2986" i="19"/>
  <c r="S2985" i="19"/>
  <c r="S2984" i="19"/>
  <c r="S2983" i="19"/>
  <c r="S2982" i="19"/>
  <c r="S2980" i="19"/>
  <c r="S2979" i="19"/>
  <c r="S2978" i="19"/>
  <c r="S2977" i="19"/>
  <c r="S2976" i="19"/>
  <c r="S2975" i="19"/>
  <c r="S2974" i="19"/>
  <c r="S2973" i="19"/>
  <c r="S2972" i="19"/>
  <c r="S2971" i="19"/>
  <c r="S2969" i="19"/>
  <c r="S2968" i="19"/>
  <c r="S2967" i="19"/>
  <c r="S2966" i="19"/>
  <c r="S2965" i="19"/>
  <c r="S2964" i="19"/>
  <c r="S2963" i="19"/>
  <c r="S2962" i="19"/>
  <c r="S2961" i="19"/>
  <c r="S2960" i="19"/>
  <c r="S2959" i="19"/>
  <c r="S2958" i="19"/>
  <c r="S2957" i="19"/>
  <c r="S2956" i="19"/>
  <c r="S2955" i="19"/>
  <c r="S2954" i="19"/>
  <c r="S2953" i="19"/>
  <c r="S2952" i="19"/>
  <c r="S2950" i="19"/>
  <c r="S2949" i="19"/>
  <c r="S2948" i="19"/>
  <c r="S2947" i="19"/>
  <c r="S2945" i="19"/>
  <c r="S2944" i="19"/>
  <c r="S2943" i="19"/>
  <c r="S2942" i="19"/>
  <c r="S2941" i="19"/>
  <c r="S2940" i="19"/>
  <c r="S2939" i="19"/>
  <c r="S2938" i="19"/>
  <c r="S2937" i="19"/>
  <c r="S2936" i="19"/>
  <c r="S2935" i="19"/>
  <c r="S2934" i="19"/>
  <c r="S2933" i="19"/>
  <c r="S2932" i="19"/>
  <c r="S2931" i="19"/>
  <c r="S2930" i="19"/>
  <c r="S2929" i="19"/>
  <c r="S2928" i="19"/>
  <c r="S2927" i="19"/>
  <c r="S2925" i="19"/>
  <c r="S2924" i="19"/>
  <c r="S2923" i="19"/>
  <c r="S2922" i="19"/>
  <c r="S2921" i="19"/>
  <c r="S2920" i="19"/>
  <c r="S2919" i="19"/>
  <c r="S2918" i="19"/>
  <c r="S2917" i="19"/>
  <c r="S2915" i="19"/>
  <c r="S2914" i="19"/>
  <c r="S2912" i="19"/>
  <c r="S2911" i="19"/>
  <c r="S2907" i="19"/>
  <c r="S2905" i="19"/>
  <c r="S2904" i="19"/>
  <c r="S2902" i="19"/>
  <c r="S2900" i="19"/>
  <c r="S2899" i="19"/>
  <c r="S2898" i="19"/>
  <c r="S2896" i="19"/>
  <c r="S2895" i="19"/>
  <c r="S2892" i="19"/>
  <c r="S2891" i="19"/>
  <c r="S2889" i="19"/>
  <c r="S2888" i="19"/>
  <c r="S2885" i="19"/>
  <c r="S2884" i="19"/>
  <c r="S2883" i="19"/>
  <c r="S2880" i="19"/>
  <c r="S2879" i="19"/>
  <c r="S2877" i="19"/>
  <c r="S2876" i="19"/>
  <c r="S2875" i="19"/>
  <c r="S2873" i="19"/>
  <c r="S2871" i="19"/>
  <c r="S2870" i="19"/>
  <c r="S2869" i="19"/>
  <c r="S2866" i="19"/>
  <c r="S2865" i="19"/>
  <c r="S2862" i="19"/>
  <c r="S2861" i="19"/>
  <c r="S2860" i="19"/>
  <c r="S2859" i="19"/>
  <c r="S2856" i="19"/>
  <c r="S2853" i="19"/>
  <c r="S2852" i="19"/>
  <c r="S2851" i="19"/>
  <c r="S2848" i="19"/>
  <c r="S2847" i="19"/>
  <c r="S2846" i="19"/>
  <c r="S2845" i="19"/>
  <c r="S2843" i="19"/>
  <c r="S2842" i="19"/>
  <c r="S2841" i="19"/>
  <c r="S2840" i="19"/>
  <c r="S2839" i="19"/>
  <c r="S2834" i="19"/>
  <c r="S2832" i="19"/>
  <c r="S2831" i="19"/>
  <c r="S2830" i="19"/>
  <c r="S2829" i="19"/>
  <c r="S2828" i="19"/>
  <c r="S2827" i="19"/>
  <c r="S2825" i="19"/>
  <c r="S2823" i="19"/>
  <c r="S2822" i="19"/>
  <c r="S2821" i="19"/>
  <c r="S2820" i="19"/>
  <c r="S2819" i="19"/>
  <c r="S2818" i="19"/>
  <c r="S2817" i="19"/>
  <c r="S2816" i="19"/>
  <c r="S2813" i="19"/>
  <c r="S2812" i="19"/>
  <c r="S2811" i="19"/>
  <c r="S2810" i="19"/>
  <c r="S2809" i="19"/>
  <c r="S2807" i="19"/>
  <c r="S2806" i="19"/>
  <c r="S2805" i="19"/>
  <c r="S2802" i="19"/>
  <c r="S2801" i="19"/>
  <c r="S2799" i="19"/>
  <c r="S2798" i="19"/>
  <c r="S2797" i="19"/>
  <c r="S2796" i="19"/>
  <c r="S2793" i="19"/>
  <c r="S2792" i="19"/>
  <c r="S2790" i="19"/>
  <c r="S2789" i="19"/>
  <c r="S2788" i="19"/>
  <c r="S2787" i="19"/>
  <c r="S2786" i="19"/>
  <c r="S2785" i="19"/>
  <c r="S2783" i="19"/>
  <c r="S2781" i="19"/>
  <c r="S2780" i="19"/>
  <c r="S2778" i="19"/>
  <c r="S2776" i="19"/>
  <c r="S2775" i="19"/>
  <c r="S2773" i="19"/>
  <c r="S2772" i="19"/>
  <c r="S2771" i="19"/>
  <c r="S2770" i="19"/>
  <c r="S2767" i="19"/>
  <c r="S2766" i="19"/>
  <c r="S2765" i="19"/>
  <c r="S2763" i="19"/>
  <c r="S2762" i="19"/>
  <c r="S2761" i="19"/>
  <c r="S2760" i="19"/>
  <c r="S2759" i="19"/>
  <c r="S2758" i="19"/>
  <c r="S2757" i="19"/>
  <c r="S2756" i="19"/>
  <c r="S2753" i="19"/>
  <c r="S2752" i="19"/>
  <c r="S2750" i="19"/>
  <c r="S2748" i="19"/>
  <c r="S2747" i="19"/>
  <c r="S2746" i="19"/>
  <c r="S2745" i="19"/>
  <c r="S2744" i="19"/>
  <c r="S2740" i="19"/>
  <c r="S2739" i="19"/>
  <c r="S2738" i="19"/>
  <c r="S2737" i="19"/>
  <c r="S2735" i="19"/>
  <c r="S2734" i="19"/>
  <c r="S2733" i="19"/>
  <c r="S2732" i="19"/>
  <c r="S2731" i="19"/>
  <c r="S2729" i="19"/>
  <c r="S2728" i="19"/>
  <c r="S2727" i="19"/>
  <c r="S2725" i="19"/>
  <c r="S2722" i="19"/>
  <c r="S2721" i="19"/>
  <c r="S2720" i="19"/>
  <c r="S2719" i="19"/>
  <c r="S2718" i="19"/>
  <c r="S2717" i="19"/>
  <c r="S2716" i="19"/>
  <c r="S2715" i="19"/>
  <c r="S2713" i="19"/>
  <c r="S2712" i="19"/>
  <c r="S2708" i="19"/>
  <c r="S2707" i="19"/>
  <c r="S2705" i="19"/>
  <c r="S2704" i="19"/>
  <c r="S2703" i="19"/>
  <c r="S2699" i="19"/>
  <c r="S2698" i="19"/>
  <c r="S2697" i="19"/>
  <c r="S2696" i="19"/>
  <c r="S2695" i="19"/>
  <c r="S2693" i="19"/>
  <c r="S2692" i="19"/>
  <c r="S2691" i="19"/>
  <c r="S2689" i="19"/>
  <c r="S2688" i="19"/>
  <c r="S2686" i="19"/>
  <c r="S2685" i="19"/>
  <c r="S2683" i="19"/>
  <c r="S2682" i="19"/>
  <c r="S2681" i="19"/>
  <c r="S2680" i="19"/>
  <c r="S2679" i="19"/>
  <c r="S2678" i="19"/>
  <c r="S2675" i="19"/>
  <c r="S2674" i="19"/>
  <c r="S2672" i="19"/>
  <c r="S2670" i="19"/>
  <c r="S2669" i="19"/>
  <c r="S2668" i="19"/>
  <c r="S2667" i="19"/>
  <c r="S2666" i="19"/>
  <c r="S2665" i="19"/>
  <c r="S2664" i="19"/>
  <c r="S2662" i="19"/>
  <c r="S2661" i="19"/>
  <c r="S2658" i="19"/>
  <c r="S2657" i="19"/>
  <c r="S2656" i="19"/>
  <c r="S2655" i="19"/>
  <c r="S2654" i="19"/>
  <c r="S2653" i="19"/>
  <c r="S2652" i="19"/>
  <c r="S2651" i="19"/>
  <c r="S2649" i="19"/>
  <c r="S2644" i="19"/>
  <c r="S2643" i="19"/>
  <c r="S2642" i="19"/>
  <c r="S2641" i="19"/>
  <c r="S2640" i="19"/>
  <c r="S2639" i="19"/>
  <c r="S2638" i="19"/>
  <c r="S2634" i="19"/>
  <c r="S2633" i="19"/>
  <c r="S2632" i="19"/>
  <c r="S2631" i="19"/>
  <c r="S2629" i="19"/>
  <c r="S2628" i="19"/>
  <c r="S2627" i="19"/>
  <c r="S2626" i="19"/>
  <c r="S2625" i="19"/>
  <c r="S2624" i="19"/>
  <c r="S2622" i="19"/>
  <c r="S2621" i="19"/>
  <c r="S2619" i="19"/>
  <c r="S2617" i="19"/>
  <c r="S2616" i="19"/>
  <c r="S2615" i="19"/>
  <c r="S2614" i="19"/>
  <c r="S2613" i="19"/>
  <c r="S2612" i="19"/>
  <c r="S2609" i="19"/>
  <c r="S2608" i="19"/>
  <c r="S2606" i="19"/>
  <c r="S2605" i="19"/>
  <c r="S2603" i="19"/>
  <c r="S2602" i="19"/>
  <c r="S2601" i="19"/>
  <c r="S2599" i="19"/>
  <c r="S2598" i="19"/>
  <c r="S2597" i="19"/>
  <c r="S2596" i="19"/>
  <c r="S2595" i="19"/>
  <c r="S2591" i="19"/>
  <c r="S2590" i="19"/>
  <c r="S2589" i="19"/>
  <c r="S2588" i="19"/>
  <c r="S2587" i="19"/>
  <c r="S2585" i="19"/>
  <c r="S2584" i="19"/>
  <c r="S2583" i="19"/>
  <c r="S2582" i="19"/>
  <c r="S2578" i="19"/>
  <c r="S2575" i="19"/>
  <c r="S2574" i="19"/>
  <c r="S2573" i="19"/>
  <c r="S2572" i="19"/>
  <c r="S2571" i="19"/>
  <c r="S2568" i="19"/>
  <c r="S2567" i="19"/>
  <c r="S2566" i="19"/>
  <c r="S2564" i="19"/>
  <c r="S2563" i="19"/>
  <c r="S2562" i="19"/>
  <c r="S2561" i="19"/>
  <c r="S2560" i="19"/>
  <c r="S2559" i="19"/>
  <c r="S2558" i="19"/>
  <c r="S2556" i="19"/>
  <c r="S2555" i="19"/>
  <c r="S2552" i="19"/>
  <c r="S2551" i="19"/>
  <c r="S2550" i="19"/>
  <c r="S2549" i="19"/>
  <c r="S2548" i="19"/>
  <c r="S2545" i="19"/>
  <c r="S2542" i="19"/>
  <c r="S2539" i="19"/>
  <c r="S2538" i="19"/>
  <c r="S2535" i="19"/>
  <c r="S2530" i="19"/>
  <c r="S2528" i="19"/>
  <c r="S2522" i="19"/>
  <c r="S2520" i="19"/>
  <c r="S2519" i="19"/>
  <c r="S2515" i="19"/>
  <c r="S2514" i="19"/>
  <c r="S2511" i="19"/>
  <c r="S2510" i="19"/>
  <c r="S2507" i="19"/>
  <c r="S2504" i="19"/>
  <c r="S2503" i="19"/>
  <c r="S2500" i="19"/>
  <c r="S2499" i="19"/>
  <c r="S2494" i="19"/>
  <c r="S2493" i="19"/>
  <c r="S2491" i="19"/>
  <c r="S2490" i="19"/>
  <c r="S2489" i="19"/>
  <c r="S2486" i="19"/>
  <c r="S2484" i="19"/>
  <c r="S2483" i="19"/>
  <c r="S2480" i="19"/>
  <c r="S2479" i="19"/>
  <c r="S2477" i="19"/>
  <c r="S2475" i="19"/>
  <c r="S2473" i="19"/>
  <c r="S2470" i="19"/>
  <c r="S2469" i="19"/>
  <c r="S2468" i="19"/>
  <c r="S2463" i="19"/>
  <c r="S2462" i="19"/>
  <c r="S2460" i="19"/>
  <c r="S2459" i="19"/>
  <c r="S2455" i="19"/>
  <c r="S2453" i="19"/>
  <c r="S2452" i="19"/>
  <c r="S2449" i="19"/>
  <c r="S2448" i="19"/>
  <c r="S2447" i="19"/>
  <c r="S2445" i="19"/>
  <c r="S2443" i="19"/>
  <c r="S2442" i="19"/>
  <c r="S2441" i="19"/>
  <c r="S2438" i="19"/>
  <c r="S2434" i="19"/>
  <c r="S2432" i="19"/>
  <c r="S2429" i="19"/>
  <c r="S2426" i="19"/>
  <c r="S2425" i="19"/>
  <c r="S2419" i="19"/>
  <c r="S2417" i="19"/>
  <c r="S2416" i="19"/>
  <c r="S2412" i="19"/>
  <c r="S2410" i="19"/>
  <c r="S2407" i="19"/>
  <c r="S2406" i="19"/>
  <c r="S2404" i="19"/>
  <c r="S2401" i="19"/>
  <c r="S2400" i="19"/>
  <c r="S2398" i="19"/>
  <c r="S2397" i="19"/>
  <c r="S2396" i="19"/>
  <c r="S2393" i="19"/>
  <c r="S2390" i="19"/>
  <c r="S2389" i="19"/>
  <c r="S2386" i="19"/>
  <c r="S2385" i="19"/>
  <c r="S2383" i="19"/>
  <c r="S2380" i="19"/>
  <c r="S2379" i="19"/>
  <c r="S2377" i="19"/>
  <c r="S2376" i="19"/>
  <c r="S2372" i="19"/>
  <c r="S2371" i="19"/>
  <c r="S2370" i="19"/>
  <c r="S2368" i="19"/>
  <c r="S2365" i="19"/>
  <c r="S2363" i="19"/>
  <c r="S2362" i="19"/>
  <c r="S2361" i="19"/>
  <c r="S2360" i="19"/>
  <c r="S2359" i="19"/>
  <c r="S2358" i="19"/>
  <c r="S2357" i="19"/>
  <c r="S2356" i="19"/>
  <c r="S2355" i="19"/>
  <c r="S2354" i="19"/>
  <c r="S2353" i="19"/>
  <c r="S2352" i="19"/>
  <c r="S2351" i="19"/>
  <c r="S2350" i="19"/>
  <c r="S2349" i="19"/>
  <c r="S2348" i="19"/>
  <c r="S2347" i="19"/>
  <c r="S2346" i="19"/>
  <c r="S2345" i="19"/>
  <c r="S2344" i="19"/>
  <c r="S2343" i="19"/>
  <c r="S2342" i="19"/>
  <c r="S2341" i="19"/>
  <c r="S2340" i="19"/>
  <c r="S2339" i="19"/>
  <c r="S2338" i="19"/>
  <c r="S2337" i="19"/>
  <c r="S2336" i="19"/>
  <c r="S2335" i="19"/>
  <c r="S2334" i="19"/>
  <c r="S2333" i="19"/>
  <c r="S2332" i="19"/>
  <c r="S2331" i="19"/>
  <c r="S2330" i="19"/>
  <c r="S2329" i="19"/>
  <c r="S2328" i="19"/>
  <c r="S2327" i="19"/>
  <c r="S2326" i="19"/>
  <c r="S2325" i="19"/>
  <c r="S2324" i="19"/>
  <c r="S2323" i="19"/>
  <c r="S2322" i="19"/>
  <c r="S2321" i="19"/>
  <c r="S2320" i="19"/>
  <c r="S2319" i="19"/>
  <c r="S2318" i="19"/>
  <c r="S2317" i="19"/>
  <c r="S2316" i="19"/>
  <c r="S2315" i="19"/>
  <c r="S2314" i="19"/>
  <c r="S2313" i="19"/>
  <c r="S2312" i="19"/>
  <c r="S2311" i="19"/>
  <c r="S2310" i="19"/>
  <c r="S2309" i="19"/>
  <c r="S2308" i="19"/>
  <c r="S2307" i="19"/>
  <c r="S2306" i="19"/>
  <c r="S2305" i="19"/>
  <c r="S2304" i="19"/>
  <c r="S2303" i="19"/>
  <c r="S2302" i="19"/>
  <c r="S2301" i="19"/>
  <c r="S2300" i="19"/>
  <c r="S2299" i="19"/>
  <c r="S2298" i="19"/>
  <c r="S2297" i="19"/>
  <c r="S2296" i="19"/>
  <c r="S2295" i="19"/>
  <c r="S2294" i="19"/>
  <c r="S2293" i="19"/>
  <c r="S2292" i="19"/>
  <c r="S2291" i="19"/>
  <c r="S2290" i="19"/>
  <c r="S2289" i="19"/>
  <c r="S2288" i="19"/>
  <c r="S2287" i="19"/>
  <c r="S2286" i="19"/>
  <c r="S2285" i="19"/>
  <c r="S2284" i="19"/>
  <c r="S2283" i="19"/>
  <c r="S2282" i="19"/>
  <c r="S2281" i="19"/>
  <c r="S2280" i="19"/>
  <c r="S2279" i="19"/>
  <c r="S2278" i="19"/>
  <c r="S2277" i="19"/>
  <c r="S2276" i="19"/>
  <c r="S2275" i="19"/>
  <c r="S2274" i="19"/>
  <c r="S2273" i="19"/>
  <c r="S2272" i="19"/>
  <c r="S2271" i="19"/>
  <c r="S2270" i="19"/>
  <c r="S2269" i="19"/>
  <c r="S2268" i="19"/>
  <c r="S2267" i="19"/>
  <c r="S2266" i="19"/>
  <c r="S2265" i="19"/>
  <c r="S2264" i="19"/>
  <c r="S2263" i="19"/>
  <c r="S2262" i="19"/>
  <c r="S2261" i="19"/>
  <c r="S2260" i="19"/>
  <c r="S2259" i="19"/>
  <c r="S2258" i="19"/>
  <c r="S2257" i="19"/>
  <c r="S2256" i="19"/>
  <c r="S2255" i="19"/>
  <c r="S2254" i="19"/>
  <c r="S2253" i="19"/>
  <c r="S2252" i="19"/>
  <c r="S2251" i="19"/>
  <c r="S2250" i="19"/>
  <c r="S2249" i="19"/>
  <c r="S2248" i="19"/>
  <c r="S2247" i="19"/>
  <c r="S2246" i="19"/>
  <c r="S2245" i="19"/>
  <c r="S2244" i="19"/>
  <c r="S2243" i="19"/>
  <c r="S2242" i="19"/>
  <c r="S2241" i="19"/>
  <c r="S2240" i="19"/>
  <c r="S2239" i="19"/>
  <c r="S2238" i="19"/>
  <c r="S2237" i="19"/>
  <c r="S2236" i="19"/>
  <c r="S2235" i="19"/>
  <c r="S2234" i="19"/>
  <c r="S2233" i="19"/>
  <c r="S2232" i="19"/>
  <c r="S2231" i="19"/>
  <c r="S2230" i="19"/>
  <c r="S2229" i="19"/>
  <c r="S2228" i="19"/>
  <c r="S2227" i="19"/>
  <c r="S2226" i="19"/>
  <c r="S2225" i="19"/>
  <c r="S2224" i="19"/>
  <c r="S2223" i="19"/>
  <c r="S2222" i="19"/>
  <c r="S2221" i="19"/>
  <c r="S2220" i="19"/>
  <c r="S2219" i="19"/>
  <c r="S2218" i="19"/>
  <c r="S2217" i="19"/>
  <c r="S2216" i="19"/>
  <c r="S2215" i="19"/>
  <c r="S2214" i="19"/>
  <c r="S2213" i="19"/>
  <c r="S2212" i="19"/>
  <c r="S2211" i="19"/>
  <c r="S2210" i="19"/>
  <c r="S2209" i="19"/>
  <c r="S2208" i="19"/>
  <c r="S2207" i="19"/>
  <c r="S2206" i="19"/>
  <c r="S2205" i="19"/>
  <c r="S2204" i="19"/>
  <c r="S2203" i="19"/>
  <c r="S2202" i="19"/>
  <c r="S2201" i="19"/>
  <c r="S2200" i="19"/>
  <c r="S2199" i="19"/>
  <c r="S2198" i="19"/>
  <c r="S2197" i="19"/>
  <c r="S2196" i="19"/>
  <c r="S2195" i="19"/>
  <c r="S2194" i="19"/>
  <c r="S2193" i="19"/>
  <c r="S2192" i="19"/>
  <c r="S2191" i="19"/>
  <c r="S2190" i="19"/>
  <c r="S2189" i="19"/>
  <c r="S2188" i="19"/>
  <c r="S2187" i="19"/>
  <c r="S2186" i="19"/>
  <c r="S2185" i="19"/>
  <c r="S2184" i="19"/>
  <c r="S2183" i="19"/>
  <c r="S2182" i="19"/>
  <c r="S2181" i="19"/>
  <c r="S2180" i="19"/>
  <c r="S2179" i="19"/>
  <c r="S2178" i="19"/>
  <c r="S2177" i="19"/>
  <c r="S2176" i="19"/>
  <c r="S2175" i="19"/>
  <c r="S2174" i="19"/>
  <c r="S2173" i="19"/>
  <c r="S2172" i="19"/>
  <c r="S2171" i="19"/>
  <c r="S2170" i="19"/>
  <c r="S2169" i="19"/>
  <c r="S2168" i="19"/>
  <c r="S2167" i="19"/>
  <c r="S2166" i="19"/>
  <c r="S2165" i="19"/>
  <c r="S2164" i="19"/>
  <c r="S2163" i="19"/>
  <c r="S2162" i="19"/>
  <c r="S2161" i="19"/>
  <c r="S2160" i="19"/>
  <c r="S2159" i="19"/>
  <c r="S2158" i="19"/>
  <c r="S2157" i="19"/>
  <c r="S2156" i="19"/>
  <c r="S2155" i="19"/>
  <c r="S2154" i="19"/>
  <c r="S2153" i="19"/>
  <c r="S2152" i="19"/>
  <c r="S2151" i="19"/>
  <c r="S2150" i="19"/>
  <c r="S2149" i="19"/>
  <c r="S2148" i="19"/>
  <c r="S2147" i="19"/>
  <c r="S2146" i="19"/>
  <c r="S2145" i="19"/>
  <c r="S2144" i="19"/>
  <c r="S2143" i="19"/>
  <c r="S2142" i="19"/>
  <c r="S2141" i="19"/>
  <c r="S2140" i="19"/>
  <c r="S2139" i="19"/>
  <c r="S2138" i="19"/>
  <c r="S2137" i="19"/>
  <c r="S2136" i="19"/>
  <c r="S2135" i="19"/>
  <c r="S2134" i="19"/>
  <c r="S2133" i="19"/>
  <c r="S2132" i="19"/>
  <c r="S2131" i="19"/>
  <c r="S2130" i="19"/>
  <c r="S2129" i="19"/>
  <c r="S2128" i="19"/>
  <c r="S2127" i="19"/>
  <c r="S2126" i="19"/>
  <c r="S2125" i="19"/>
  <c r="S2124" i="19"/>
  <c r="S2123" i="19"/>
  <c r="S2122" i="19"/>
  <c r="S2121" i="19"/>
  <c r="S2120" i="19"/>
  <c r="S2119" i="19"/>
  <c r="S2118" i="19"/>
  <c r="S2117" i="19"/>
  <c r="S2116" i="19"/>
  <c r="S2115" i="19"/>
  <c r="S2114" i="19"/>
  <c r="S2113" i="19"/>
  <c r="S2112" i="19"/>
  <c r="S2111" i="19"/>
  <c r="S2110" i="19"/>
  <c r="S2109" i="19"/>
  <c r="S2108" i="19"/>
  <c r="S2107" i="19"/>
  <c r="S2106" i="19"/>
  <c r="S2105" i="19"/>
  <c r="S2104" i="19"/>
  <c r="S2103" i="19"/>
  <c r="S2102" i="19"/>
  <c r="S2101" i="19"/>
  <c r="S2100" i="19"/>
  <c r="S2099" i="19"/>
  <c r="S2098" i="19"/>
  <c r="S2097" i="19"/>
  <c r="S2096" i="19"/>
  <c r="S2095" i="19"/>
  <c r="S2094" i="19"/>
  <c r="S2093" i="19"/>
  <c r="S2092" i="19"/>
  <c r="S2091" i="19"/>
  <c r="S2090" i="19"/>
  <c r="S2089" i="19"/>
  <c r="S2088" i="19"/>
  <c r="S3" i="19"/>
  <c r="DZ107" i="42" l="1"/>
  <c r="CF107" i="42"/>
  <c r="CN107" i="42"/>
  <c r="EA107" i="42"/>
  <c r="DS107" i="42"/>
  <c r="DK107" i="42"/>
  <c r="DC107" i="42"/>
  <c r="CU107" i="42"/>
  <c r="CM107" i="42"/>
  <c r="CE107" i="42"/>
  <c r="BW107" i="42"/>
  <c r="BO107" i="42"/>
  <c r="BG107" i="42"/>
  <c r="AY107" i="42"/>
  <c r="AQ107" i="42"/>
  <c r="AI107" i="42"/>
  <c r="AA107" i="42"/>
  <c r="S107" i="42"/>
  <c r="K107" i="42"/>
  <c r="DY107" i="42"/>
  <c r="DQ107" i="42"/>
  <c r="DI107" i="42"/>
  <c r="DA107" i="42"/>
  <c r="CS107" i="42"/>
  <c r="CK107" i="42"/>
  <c r="CC107" i="42"/>
  <c r="BU107" i="42"/>
  <c r="BM107" i="42"/>
  <c r="BE107" i="42"/>
  <c r="AW107" i="42"/>
  <c r="AO107" i="42"/>
  <c r="AG107" i="42"/>
  <c r="Y107" i="42"/>
  <c r="Q107" i="42"/>
  <c r="I107" i="42"/>
  <c r="EF107" i="42"/>
  <c r="DX107" i="42"/>
  <c r="DP107" i="42"/>
  <c r="DH107" i="42"/>
  <c r="CZ107" i="42"/>
  <c r="CR107" i="42"/>
  <c r="CJ107" i="42"/>
  <c r="CB107" i="42"/>
  <c r="BT107" i="42"/>
  <c r="BL107" i="42"/>
  <c r="BD107" i="42"/>
  <c r="AV107" i="42"/>
  <c r="AN107" i="42"/>
  <c r="AF107" i="42"/>
  <c r="X107" i="42"/>
  <c r="P107" i="42"/>
  <c r="H107" i="42"/>
  <c r="EE107" i="42"/>
  <c r="DW107" i="42"/>
  <c r="DO107" i="42"/>
  <c r="DG107" i="42"/>
  <c r="CY107" i="42"/>
  <c r="CQ107" i="42"/>
  <c r="CI107" i="42"/>
  <c r="CA107" i="42"/>
  <c r="BS107" i="42"/>
  <c r="BK107" i="42"/>
  <c r="BC107" i="42"/>
  <c r="AU107" i="42"/>
  <c r="AM107" i="42"/>
  <c r="AE107" i="42"/>
  <c r="W107" i="42"/>
  <c r="O107" i="42"/>
  <c r="G107" i="42"/>
  <c r="F107" i="42"/>
  <c r="EC107" i="42"/>
  <c r="DU107" i="42"/>
  <c r="DM107" i="42"/>
  <c r="DE107" i="42"/>
  <c r="CW107" i="42"/>
  <c r="CO107" i="42"/>
  <c r="CG107" i="42"/>
  <c r="BY107" i="42"/>
  <c r="BQ107" i="42"/>
  <c r="BI107" i="42"/>
  <c r="BA107" i="42"/>
  <c r="AS107" i="42"/>
  <c r="AK107" i="42"/>
  <c r="AC107" i="42"/>
  <c r="U107" i="42"/>
  <c r="M107" i="42"/>
  <c r="E107" i="42"/>
  <c r="EB107" i="42"/>
  <c r="DT107" i="42"/>
  <c r="DL107" i="42"/>
  <c r="DD107" i="42"/>
  <c r="CV107" i="42"/>
  <c r="D107" i="42"/>
  <c r="C23" i="41"/>
  <c r="D23" i="41"/>
  <c r="E23" i="41"/>
  <c r="F23" i="41"/>
  <c r="G23" i="41"/>
  <c r="H23" i="41"/>
  <c r="I23" i="41"/>
  <c r="J23" i="41"/>
  <c r="K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M23" i="41"/>
  <c r="AN23" i="41"/>
  <c r="AO23" i="41"/>
  <c r="AP23" i="41"/>
  <c r="AQ23" i="41"/>
  <c r="AR23" i="41"/>
  <c r="AS23" i="41"/>
  <c r="AT23" i="41"/>
  <c r="AU23" i="41"/>
  <c r="AV23" i="41"/>
  <c r="AW23" i="41"/>
  <c r="AX23" i="41"/>
  <c r="AY23" i="41"/>
  <c r="AZ23" i="41"/>
  <c r="BA23" i="41"/>
  <c r="BB23" i="41"/>
  <c r="BC23" i="41"/>
  <c r="BD23" i="41"/>
  <c r="BE23" i="41"/>
  <c r="BF23" i="41"/>
  <c r="BG23" i="41"/>
  <c r="BH23" i="41"/>
  <c r="BI23" i="41"/>
  <c r="BJ23" i="41"/>
  <c r="BK23" i="41"/>
  <c r="BL23" i="41"/>
  <c r="BM23" i="41"/>
  <c r="BN23" i="41"/>
  <c r="BO23" i="41"/>
  <c r="BP23" i="41"/>
  <c r="BQ23" i="41"/>
  <c r="BR23" i="41"/>
  <c r="BS23" i="41"/>
  <c r="BT23" i="41"/>
  <c r="BU23" i="41"/>
  <c r="BV23" i="41"/>
  <c r="BW23" i="41"/>
  <c r="BX23" i="41"/>
  <c r="BY23" i="41"/>
  <c r="BZ23" i="41"/>
  <c r="CA23" i="41"/>
  <c r="CB23" i="41"/>
  <c r="CC23" i="41"/>
  <c r="CD23" i="41"/>
  <c r="CE23" i="41"/>
  <c r="CF23" i="41"/>
  <c r="CG23" i="41"/>
  <c r="CH23" i="41"/>
  <c r="CI23" i="41"/>
  <c r="CJ23" i="41"/>
  <c r="CK23" i="41"/>
  <c r="CL23" i="41"/>
  <c r="CM23" i="41"/>
  <c r="CN23" i="41"/>
  <c r="CO23" i="41"/>
  <c r="CP23" i="41"/>
  <c r="CQ23" i="41"/>
  <c r="CR23" i="41"/>
  <c r="CS23" i="41"/>
  <c r="CT23" i="41"/>
  <c r="CU23" i="41"/>
  <c r="CV23" i="41"/>
  <c r="CW23" i="41"/>
  <c r="CX23" i="41"/>
  <c r="CY23" i="41"/>
  <c r="CZ23" i="41"/>
  <c r="DA23" i="41"/>
  <c r="DB23" i="41"/>
  <c r="DC23" i="41"/>
  <c r="DD23" i="41"/>
  <c r="DE23" i="41"/>
  <c r="DF23" i="41"/>
  <c r="DG23" i="41"/>
  <c r="DH23" i="41"/>
  <c r="DI23" i="41"/>
  <c r="DJ23" i="41"/>
  <c r="DK23" i="41"/>
  <c r="DL23" i="41"/>
  <c r="DM23" i="41"/>
  <c r="DN23" i="41"/>
  <c r="DO23" i="41"/>
  <c r="DP23" i="41"/>
  <c r="DQ23" i="41"/>
  <c r="DR23" i="41"/>
  <c r="DS23" i="41"/>
  <c r="DT23" i="41"/>
  <c r="DU23" i="41"/>
  <c r="DV23" i="41"/>
  <c r="DW23" i="41"/>
  <c r="DX23" i="41"/>
  <c r="DY23" i="41"/>
  <c r="DZ23" i="41"/>
  <c r="EA23" i="41"/>
  <c r="EB23" i="41"/>
  <c r="EC23" i="41"/>
  <c r="ED23" i="41"/>
  <c r="EE23" i="41"/>
  <c r="EF23" i="41"/>
  <c r="EG23" i="41"/>
  <c r="B23" i="41"/>
  <c r="G1285" i="19"/>
  <c r="O5226" i="19" l="1"/>
  <c r="L277" i="34"/>
  <c r="O5228" i="19"/>
  <c r="O5141" i="19"/>
  <c r="L189" i="34"/>
  <c r="G1538" i="19"/>
  <c r="G1548" i="19"/>
  <c r="G1540" i="19"/>
  <c r="G1552" i="19"/>
  <c r="G1531" i="19"/>
  <c r="K4596" i="19"/>
  <c r="H260" i="6"/>
  <c r="I229" i="6"/>
  <c r="H229" i="6"/>
  <c r="L4566" i="19"/>
  <c r="K4566" i="19"/>
  <c r="K4546" i="19"/>
  <c r="K4541" i="19"/>
  <c r="K4526" i="19"/>
  <c r="K4516" i="19"/>
  <c r="K4512" i="19"/>
  <c r="K4509" i="19"/>
  <c r="H209" i="6"/>
  <c r="H204" i="6"/>
  <c r="H189" i="6"/>
  <c r="H179" i="6"/>
  <c r="H175" i="6"/>
  <c r="H172" i="6"/>
  <c r="G1269" i="19"/>
  <c r="U1300" i="19"/>
  <c r="T1300" i="19"/>
  <c r="S1300" i="19"/>
  <c r="W1300" i="19" s="1"/>
  <c r="G1299" i="19"/>
  <c r="G1300" i="19"/>
  <c r="C1300" i="19"/>
  <c r="G1264" i="19"/>
  <c r="G1277" i="19"/>
  <c r="G1291" i="19"/>
  <c r="G1204" i="19"/>
  <c r="G3761" i="19"/>
  <c r="C3926" i="19"/>
  <c r="G3926" i="19"/>
  <c r="AV65" i="18"/>
  <c r="AV64" i="18"/>
  <c r="G2107" i="19"/>
  <c r="C2107" i="19"/>
  <c r="G5104" i="19" l="1"/>
  <c r="G5105" i="19"/>
  <c r="G5106" i="19"/>
  <c r="G5107" i="19"/>
  <c r="G5108" i="19"/>
  <c r="G5109" i="19"/>
  <c r="G5110" i="19"/>
  <c r="G5111" i="19"/>
  <c r="G5112" i="19"/>
  <c r="G5113" i="19"/>
  <c r="G5114" i="19"/>
  <c r="G5115" i="19"/>
  <c r="G5116" i="19"/>
  <c r="G5117" i="19"/>
  <c r="G5118" i="19"/>
  <c r="G5119" i="19"/>
  <c r="G5120" i="19"/>
  <c r="G5121" i="19"/>
  <c r="G5122" i="19"/>
  <c r="G5123" i="19"/>
  <c r="G5124" i="19"/>
  <c r="G5125" i="19"/>
  <c r="G5126" i="19"/>
  <c r="G5127" i="19"/>
  <c r="G5128" i="19"/>
  <c r="G5129" i="19"/>
  <c r="G5130" i="19"/>
  <c r="G5131" i="19"/>
  <c r="G5132" i="19"/>
  <c r="G5133" i="19"/>
  <c r="G5134" i="19"/>
  <c r="G5135" i="19"/>
  <c r="G5136" i="19"/>
  <c r="G5137" i="19"/>
  <c r="G5138" i="19"/>
  <c r="G5139" i="19"/>
  <c r="G5140" i="19"/>
  <c r="G5141" i="19"/>
  <c r="G5142" i="19"/>
  <c r="G5143" i="19"/>
  <c r="G5144" i="19"/>
  <c r="G5145" i="19"/>
  <c r="G5146" i="19"/>
  <c r="G5147" i="19"/>
  <c r="G5148" i="19"/>
  <c r="G5149" i="19"/>
  <c r="G5150" i="19"/>
  <c r="G5151" i="19"/>
  <c r="G5152" i="19"/>
  <c r="G5153" i="19"/>
  <c r="G5154" i="19"/>
  <c r="G5155" i="19"/>
  <c r="G5156" i="19"/>
  <c r="G5157" i="19"/>
  <c r="G5158" i="19"/>
  <c r="G5159" i="19"/>
  <c r="G5160" i="19"/>
  <c r="G5161" i="19"/>
  <c r="G5162" i="19"/>
  <c r="G5163" i="19"/>
  <c r="G5164" i="19"/>
  <c r="G5165" i="19"/>
  <c r="G5166" i="19"/>
  <c r="G5167" i="19"/>
  <c r="G5168" i="19"/>
  <c r="G5169" i="19"/>
  <c r="G5170" i="19"/>
  <c r="G5171" i="19"/>
  <c r="G5172" i="19"/>
  <c r="G5173" i="19"/>
  <c r="G5174" i="19"/>
  <c r="G5175" i="19"/>
  <c r="G5176" i="19"/>
  <c r="G5177" i="19"/>
  <c r="G5178" i="19"/>
  <c r="G5179" i="19"/>
  <c r="G5180" i="19"/>
  <c r="G5181" i="19"/>
  <c r="G5182" i="19"/>
  <c r="G5183" i="19"/>
  <c r="G5184" i="19"/>
  <c r="G5185" i="19"/>
  <c r="G5186" i="19"/>
  <c r="G5187" i="19"/>
  <c r="G5188" i="19"/>
  <c r="G5189" i="19"/>
  <c r="G5190" i="19"/>
  <c r="G5191" i="19"/>
  <c r="G5192" i="19"/>
  <c r="G5193" i="19"/>
  <c r="G5194" i="19"/>
  <c r="G5195" i="19"/>
  <c r="G5196" i="19"/>
  <c r="G5197" i="19"/>
  <c r="G5198" i="19"/>
  <c r="G5199" i="19"/>
  <c r="G5200" i="19"/>
  <c r="G5201" i="19"/>
  <c r="G5202" i="19"/>
  <c r="G5203" i="19"/>
  <c r="G5204" i="19"/>
  <c r="G5205" i="19"/>
  <c r="G5206" i="19"/>
  <c r="G5207" i="19"/>
  <c r="G5208" i="19"/>
  <c r="G5209" i="19"/>
  <c r="G5210" i="19"/>
  <c r="G5211" i="19"/>
  <c r="G5212" i="19"/>
  <c r="G5213" i="19"/>
  <c r="G5214" i="19"/>
  <c r="G5215" i="19"/>
  <c r="G5216" i="19"/>
  <c r="G5217" i="19"/>
  <c r="G5218" i="19"/>
  <c r="G5219" i="19"/>
  <c r="G5220" i="19"/>
  <c r="G5221" i="19"/>
  <c r="G5222" i="19"/>
  <c r="G5223" i="19"/>
  <c r="G5224" i="19"/>
  <c r="G5225" i="19"/>
  <c r="G5226" i="19"/>
  <c r="G5227" i="19"/>
  <c r="G5228" i="19"/>
  <c r="G5229" i="19"/>
  <c r="G5230" i="19"/>
  <c r="G5231" i="19"/>
  <c r="G5232" i="19"/>
  <c r="G5233" i="19"/>
  <c r="G5234" i="19"/>
  <c r="G5235" i="19"/>
  <c r="G5236" i="19"/>
  <c r="G5237" i="19"/>
  <c r="C5103" i="19"/>
  <c r="C5104" i="19"/>
  <c r="C5105" i="19"/>
  <c r="C5106" i="19"/>
  <c r="C5107" i="19"/>
  <c r="C5108" i="19"/>
  <c r="C5109" i="19"/>
  <c r="C5110" i="19"/>
  <c r="C5111" i="19"/>
  <c r="C5112" i="19"/>
  <c r="C5113" i="19"/>
  <c r="C5114" i="19"/>
  <c r="C5115" i="19"/>
  <c r="C5116" i="19"/>
  <c r="C5117" i="19"/>
  <c r="C5118" i="19"/>
  <c r="C5119" i="19"/>
  <c r="C5120" i="19"/>
  <c r="C5121" i="19"/>
  <c r="C5122" i="19"/>
  <c r="C5123" i="19"/>
  <c r="C5124" i="19"/>
  <c r="C5125" i="19"/>
  <c r="C5126" i="19"/>
  <c r="C5127" i="19"/>
  <c r="C5128" i="19"/>
  <c r="C5129" i="19"/>
  <c r="C5130" i="19"/>
  <c r="C5131" i="19"/>
  <c r="C5132" i="19"/>
  <c r="C5133" i="19"/>
  <c r="C5134" i="19"/>
  <c r="C5135" i="19"/>
  <c r="C5136" i="19"/>
  <c r="C5137" i="19"/>
  <c r="C5138" i="19"/>
  <c r="C5139" i="19"/>
  <c r="C5140" i="19"/>
  <c r="C5141" i="19"/>
  <c r="C5142" i="19"/>
  <c r="C5143" i="19"/>
  <c r="C5144" i="19"/>
  <c r="C5145" i="19"/>
  <c r="C5146" i="19"/>
  <c r="C5147" i="19"/>
  <c r="C5148" i="19"/>
  <c r="C5149" i="19"/>
  <c r="C5150" i="19"/>
  <c r="C5151" i="19"/>
  <c r="C5152" i="19"/>
  <c r="C5153" i="19"/>
  <c r="C5154" i="19"/>
  <c r="C5155" i="19"/>
  <c r="C5156" i="19"/>
  <c r="C5157" i="19"/>
  <c r="C5158" i="19"/>
  <c r="C5159" i="19"/>
  <c r="C5160" i="19"/>
  <c r="C5161" i="19"/>
  <c r="C5162" i="19"/>
  <c r="C5163" i="19"/>
  <c r="C5164" i="19"/>
  <c r="C5165" i="19"/>
  <c r="C5166" i="19"/>
  <c r="C5167" i="19"/>
  <c r="C5168" i="19"/>
  <c r="C5169" i="19"/>
  <c r="C5170" i="19"/>
  <c r="C5171" i="19"/>
  <c r="C5172" i="19"/>
  <c r="C5173" i="19"/>
  <c r="C5174" i="19"/>
  <c r="C5175" i="19"/>
  <c r="C5176" i="19"/>
  <c r="C5177" i="19"/>
  <c r="C5178" i="19"/>
  <c r="C5179" i="19"/>
  <c r="C5180" i="19"/>
  <c r="C5181" i="19"/>
  <c r="C5182" i="19"/>
  <c r="C5183" i="19"/>
  <c r="C5184" i="19"/>
  <c r="C5185" i="19"/>
  <c r="C5186" i="19"/>
  <c r="C5187" i="19"/>
  <c r="C5188" i="19"/>
  <c r="C5189" i="19"/>
  <c r="C5190" i="19"/>
  <c r="C5191" i="19"/>
  <c r="C5192" i="19"/>
  <c r="C5193" i="19"/>
  <c r="C5194" i="19"/>
  <c r="C5195" i="19"/>
  <c r="C5196" i="19"/>
  <c r="C5197" i="19"/>
  <c r="C5198" i="19"/>
  <c r="C5199" i="19"/>
  <c r="C5200" i="19"/>
  <c r="C5201" i="19"/>
  <c r="C5202" i="19"/>
  <c r="C5203" i="19"/>
  <c r="C5204" i="19"/>
  <c r="C5205" i="19"/>
  <c r="C5206" i="19"/>
  <c r="C5207" i="19"/>
  <c r="C5208" i="19"/>
  <c r="C5209" i="19"/>
  <c r="C5210" i="19"/>
  <c r="C5211" i="19"/>
  <c r="C5212" i="19"/>
  <c r="C5213" i="19"/>
  <c r="C5214" i="19"/>
  <c r="C5215" i="19"/>
  <c r="C5216" i="19"/>
  <c r="C5217" i="19"/>
  <c r="C5218" i="19"/>
  <c r="C5219" i="19"/>
  <c r="C5220" i="19"/>
  <c r="C5221" i="19"/>
  <c r="C5222" i="19"/>
  <c r="C5223" i="19"/>
  <c r="C5224" i="19"/>
  <c r="C5225" i="19"/>
  <c r="C5226" i="19"/>
  <c r="C5227" i="19"/>
  <c r="C5228" i="19"/>
  <c r="C5229" i="19"/>
  <c r="C5230" i="19"/>
  <c r="C5231" i="19"/>
  <c r="C5232" i="19"/>
  <c r="C5233" i="19"/>
  <c r="C5234" i="19"/>
  <c r="C5235" i="19"/>
  <c r="C5236" i="19"/>
  <c r="C5237" i="19"/>
  <c r="G5076" i="19"/>
  <c r="G5077" i="19"/>
  <c r="G5078" i="19"/>
  <c r="G5079" i="19"/>
  <c r="G5080" i="19"/>
  <c r="G5081" i="19"/>
  <c r="G5082" i="19"/>
  <c r="G5083" i="19"/>
  <c r="G5084" i="19"/>
  <c r="G5085" i="19"/>
  <c r="G5086" i="19"/>
  <c r="G5087" i="19"/>
  <c r="G5088" i="19"/>
  <c r="G5089" i="19"/>
  <c r="G5090" i="19"/>
  <c r="G5091" i="19"/>
  <c r="G5092" i="19"/>
  <c r="G5093" i="19"/>
  <c r="G5094" i="19"/>
  <c r="G5095" i="19"/>
  <c r="G5096" i="19"/>
  <c r="G5097" i="19"/>
  <c r="G5098" i="19"/>
  <c r="G5099" i="19"/>
  <c r="G5100" i="19"/>
  <c r="G5101" i="19"/>
  <c r="G5102" i="19"/>
  <c r="G5103" i="19"/>
  <c r="C5076" i="19"/>
  <c r="C5077" i="19"/>
  <c r="C5078" i="19"/>
  <c r="C5079" i="19"/>
  <c r="C5080" i="19"/>
  <c r="C5081" i="19"/>
  <c r="C5082" i="19"/>
  <c r="C5083" i="19"/>
  <c r="C5084" i="19"/>
  <c r="C5085" i="19"/>
  <c r="C5086" i="19"/>
  <c r="C5087" i="19"/>
  <c r="C5088" i="19"/>
  <c r="C5089" i="19"/>
  <c r="C5090" i="19"/>
  <c r="C5091" i="19"/>
  <c r="C5092" i="19"/>
  <c r="C5093" i="19"/>
  <c r="C5094" i="19"/>
  <c r="C5095" i="19"/>
  <c r="C5096" i="19"/>
  <c r="C5097" i="19"/>
  <c r="C5098" i="19"/>
  <c r="C5099" i="19"/>
  <c r="C5100" i="19"/>
  <c r="C5101" i="19"/>
  <c r="C5102" i="19"/>
  <c r="G4968" i="19"/>
  <c r="G4969" i="19"/>
  <c r="G4970" i="19"/>
  <c r="G4971" i="19"/>
  <c r="G4972" i="19"/>
  <c r="G4973" i="19"/>
  <c r="G4974" i="19"/>
  <c r="G4975" i="19"/>
  <c r="G4976" i="19"/>
  <c r="G4977" i="19"/>
  <c r="G4978" i="19"/>
  <c r="G4979" i="19"/>
  <c r="G4980" i="19"/>
  <c r="G4981" i="19"/>
  <c r="G4982" i="19"/>
  <c r="G4983" i="19"/>
  <c r="G4984" i="19"/>
  <c r="G4985" i="19"/>
  <c r="G4986" i="19"/>
  <c r="G4987" i="19"/>
  <c r="G4988" i="19"/>
  <c r="G4989" i="19"/>
  <c r="G4990" i="19"/>
  <c r="G4991" i="19"/>
  <c r="G4992" i="19"/>
  <c r="G4993" i="19"/>
  <c r="G4994" i="19"/>
  <c r="G4995" i="19"/>
  <c r="G4996" i="19"/>
  <c r="G4997" i="19"/>
  <c r="G4998" i="19"/>
  <c r="G4999" i="19"/>
  <c r="G5000" i="19"/>
  <c r="G5001" i="19"/>
  <c r="G5002" i="19"/>
  <c r="G5003" i="19"/>
  <c r="G5004" i="19"/>
  <c r="G5005" i="19"/>
  <c r="G5006" i="19"/>
  <c r="G5007" i="19"/>
  <c r="G5008" i="19"/>
  <c r="G5009" i="19"/>
  <c r="G5010" i="19"/>
  <c r="G5011" i="19"/>
  <c r="G5012" i="19"/>
  <c r="G5013" i="19"/>
  <c r="G5014" i="19"/>
  <c r="G5015" i="19"/>
  <c r="G5016" i="19"/>
  <c r="G5017" i="19"/>
  <c r="G5018" i="19"/>
  <c r="G5019" i="19"/>
  <c r="G5020" i="19"/>
  <c r="G5021" i="19"/>
  <c r="G5022" i="19"/>
  <c r="G5023" i="19"/>
  <c r="G5024" i="19"/>
  <c r="G5025" i="19"/>
  <c r="G5026" i="19"/>
  <c r="G5027" i="19"/>
  <c r="G5028" i="19"/>
  <c r="G5029" i="19"/>
  <c r="G5030" i="19"/>
  <c r="G5031" i="19"/>
  <c r="G5032" i="19"/>
  <c r="G5033" i="19"/>
  <c r="G5034" i="19"/>
  <c r="G5035" i="19"/>
  <c r="G5036" i="19"/>
  <c r="G5037" i="19"/>
  <c r="G5038" i="19"/>
  <c r="G5039" i="19"/>
  <c r="G5040" i="19"/>
  <c r="G5041" i="19"/>
  <c r="G5042" i="19"/>
  <c r="G5043" i="19"/>
  <c r="G5044" i="19"/>
  <c r="G5045" i="19"/>
  <c r="G5046" i="19"/>
  <c r="G5047" i="19"/>
  <c r="G5048" i="19"/>
  <c r="G5049" i="19"/>
  <c r="G5050" i="19"/>
  <c r="G5051" i="19"/>
  <c r="G5052" i="19"/>
  <c r="G5053" i="19"/>
  <c r="G5054" i="19"/>
  <c r="G5055" i="19"/>
  <c r="G5056" i="19"/>
  <c r="G5057" i="19"/>
  <c r="G5058" i="19"/>
  <c r="G5059" i="19"/>
  <c r="G5060" i="19"/>
  <c r="G5061" i="19"/>
  <c r="G5062" i="19"/>
  <c r="G5063" i="19"/>
  <c r="G5064" i="19"/>
  <c r="G5065" i="19"/>
  <c r="G5066" i="19"/>
  <c r="G5067" i="19"/>
  <c r="G5068" i="19"/>
  <c r="G5069" i="19"/>
  <c r="G5070" i="19"/>
  <c r="G5071" i="19"/>
  <c r="G5072" i="19"/>
  <c r="G5073" i="19"/>
  <c r="G5074" i="19"/>
  <c r="G5075" i="19"/>
  <c r="C4968" i="19"/>
  <c r="C4969" i="19"/>
  <c r="C4970" i="19"/>
  <c r="C4971" i="19"/>
  <c r="C4972" i="19"/>
  <c r="C4973" i="19"/>
  <c r="C4974" i="19"/>
  <c r="C4975" i="19"/>
  <c r="C4976" i="19"/>
  <c r="C4977" i="19"/>
  <c r="C4978" i="19"/>
  <c r="C4979" i="19"/>
  <c r="C4980" i="19"/>
  <c r="C4981" i="19"/>
  <c r="C4982" i="19"/>
  <c r="C4983" i="19"/>
  <c r="C4984" i="19"/>
  <c r="C4985" i="19"/>
  <c r="C4986" i="19"/>
  <c r="C4987" i="19"/>
  <c r="C4988" i="19"/>
  <c r="C4989" i="19"/>
  <c r="C4990" i="19"/>
  <c r="C4991" i="19"/>
  <c r="C4992" i="19"/>
  <c r="C4993" i="19"/>
  <c r="C4994" i="19"/>
  <c r="C4995" i="19"/>
  <c r="C4996" i="19"/>
  <c r="C4997" i="19"/>
  <c r="C4998" i="19"/>
  <c r="C4999" i="19"/>
  <c r="C5000" i="19"/>
  <c r="C5001" i="19"/>
  <c r="C5002" i="19"/>
  <c r="C5003" i="19"/>
  <c r="C5004" i="19"/>
  <c r="C5005" i="19"/>
  <c r="C5006" i="19"/>
  <c r="C5007" i="19"/>
  <c r="C5008" i="19"/>
  <c r="C5009" i="19"/>
  <c r="C5010" i="19"/>
  <c r="C5011" i="19"/>
  <c r="C5012" i="19"/>
  <c r="C5013" i="19"/>
  <c r="C5014" i="19"/>
  <c r="C5015" i="19"/>
  <c r="C5016" i="19"/>
  <c r="C5017" i="19"/>
  <c r="C5018" i="19"/>
  <c r="C5019" i="19"/>
  <c r="C5020" i="19"/>
  <c r="C5021" i="19"/>
  <c r="C5022" i="19"/>
  <c r="C5023" i="19"/>
  <c r="C5024" i="19"/>
  <c r="C5025" i="19"/>
  <c r="C5026" i="19"/>
  <c r="C5027" i="19"/>
  <c r="C5028" i="19"/>
  <c r="C5029" i="19"/>
  <c r="C5030" i="19"/>
  <c r="C5031" i="19"/>
  <c r="C5032" i="19"/>
  <c r="C5033" i="19"/>
  <c r="C5034" i="19"/>
  <c r="C5035" i="19"/>
  <c r="C5036" i="19"/>
  <c r="C5037" i="19"/>
  <c r="C5038" i="19"/>
  <c r="C5039" i="19"/>
  <c r="C5040" i="19"/>
  <c r="C5041" i="19"/>
  <c r="C5042" i="19"/>
  <c r="C5043" i="19"/>
  <c r="C5044" i="19"/>
  <c r="C5045" i="19"/>
  <c r="C5046" i="19"/>
  <c r="C5047" i="19"/>
  <c r="C5048" i="19"/>
  <c r="C5049" i="19"/>
  <c r="C5050" i="19"/>
  <c r="C5051" i="19"/>
  <c r="C5052" i="19"/>
  <c r="C5053" i="19"/>
  <c r="C5054" i="19"/>
  <c r="C5055" i="19"/>
  <c r="C5056" i="19"/>
  <c r="C5057" i="19"/>
  <c r="C5058" i="19"/>
  <c r="C5059" i="19"/>
  <c r="C5060" i="19"/>
  <c r="C5061" i="19"/>
  <c r="C5062" i="19"/>
  <c r="C5063" i="19"/>
  <c r="C5064" i="19"/>
  <c r="C5065" i="19"/>
  <c r="C5066" i="19"/>
  <c r="C5067" i="19"/>
  <c r="C5068" i="19"/>
  <c r="C5069" i="19"/>
  <c r="C5070" i="19"/>
  <c r="C5071" i="19"/>
  <c r="C5072" i="19"/>
  <c r="C5073" i="19"/>
  <c r="C5074" i="19"/>
  <c r="C5075" i="19"/>
  <c r="G4772" i="19"/>
  <c r="G4773" i="19"/>
  <c r="G4774" i="19"/>
  <c r="G4775" i="19"/>
  <c r="G4776" i="19"/>
  <c r="G4777" i="19"/>
  <c r="G4778" i="19"/>
  <c r="G4779" i="19"/>
  <c r="G4780" i="19"/>
  <c r="G4781" i="19"/>
  <c r="G4782" i="19"/>
  <c r="G4783" i="19"/>
  <c r="G4784" i="19"/>
  <c r="G4785" i="19"/>
  <c r="G4786" i="19"/>
  <c r="G4787" i="19"/>
  <c r="G4788" i="19"/>
  <c r="G4789" i="19"/>
  <c r="G4790" i="19"/>
  <c r="G4791" i="19"/>
  <c r="G4792" i="19"/>
  <c r="G4793" i="19"/>
  <c r="G4794" i="19"/>
  <c r="G4795" i="19"/>
  <c r="G4796" i="19"/>
  <c r="G4797" i="19"/>
  <c r="G4798" i="19"/>
  <c r="G4799" i="19"/>
  <c r="G4800" i="19"/>
  <c r="G4801" i="19"/>
  <c r="G4802" i="19"/>
  <c r="G4803" i="19"/>
  <c r="G4804" i="19"/>
  <c r="G4805" i="19"/>
  <c r="G4806" i="19"/>
  <c r="G4807" i="19"/>
  <c r="G4808" i="19"/>
  <c r="G4809" i="19"/>
  <c r="G4810" i="19"/>
  <c r="G4811" i="19"/>
  <c r="G4812" i="19"/>
  <c r="G4813" i="19"/>
  <c r="G4814" i="19"/>
  <c r="G4815" i="19"/>
  <c r="G4816" i="19"/>
  <c r="G4817" i="19"/>
  <c r="G4818" i="19"/>
  <c r="G4819" i="19"/>
  <c r="G4820" i="19"/>
  <c r="G4821" i="19"/>
  <c r="G4822" i="19"/>
  <c r="G4823" i="19"/>
  <c r="G4824" i="19"/>
  <c r="G4825" i="19"/>
  <c r="G4826" i="19"/>
  <c r="G4827" i="19"/>
  <c r="G4828" i="19"/>
  <c r="G4829" i="19"/>
  <c r="G4830" i="19"/>
  <c r="G4831" i="19"/>
  <c r="G4832" i="19"/>
  <c r="G4833" i="19"/>
  <c r="G4834" i="19"/>
  <c r="G4835" i="19"/>
  <c r="G4836" i="19"/>
  <c r="G4837" i="19"/>
  <c r="G4838" i="19"/>
  <c r="G4839" i="19"/>
  <c r="G4840" i="19"/>
  <c r="G4841" i="19"/>
  <c r="G4842" i="19"/>
  <c r="G4843" i="19"/>
  <c r="G4844" i="19"/>
  <c r="G4845" i="19"/>
  <c r="G4846" i="19"/>
  <c r="G4847" i="19"/>
  <c r="G4848" i="19"/>
  <c r="G4849" i="19"/>
  <c r="G4850" i="19"/>
  <c r="G4851" i="19"/>
  <c r="G4852" i="19"/>
  <c r="G4853" i="19"/>
  <c r="G4854" i="19"/>
  <c r="G4855" i="19"/>
  <c r="G4856" i="19"/>
  <c r="G4857" i="19"/>
  <c r="G4858" i="19"/>
  <c r="G4859" i="19"/>
  <c r="G4860" i="19"/>
  <c r="G4861" i="19"/>
  <c r="G4862" i="19"/>
  <c r="G4863" i="19"/>
  <c r="G4864" i="19"/>
  <c r="G4865" i="19"/>
  <c r="G4866" i="19"/>
  <c r="G4867" i="19"/>
  <c r="G4868" i="19"/>
  <c r="G4869" i="19"/>
  <c r="G4870" i="19"/>
  <c r="G4871" i="19"/>
  <c r="G4872" i="19"/>
  <c r="G4873" i="19"/>
  <c r="G4874" i="19"/>
  <c r="G4875" i="19"/>
  <c r="G4876" i="19"/>
  <c r="G4877" i="19"/>
  <c r="G4878" i="19"/>
  <c r="G4879" i="19"/>
  <c r="G4880" i="19"/>
  <c r="G4881" i="19"/>
  <c r="G4882" i="19"/>
  <c r="G4883" i="19"/>
  <c r="G4884" i="19"/>
  <c r="G4885" i="19"/>
  <c r="G4886" i="19"/>
  <c r="G4887" i="19"/>
  <c r="G4888" i="19"/>
  <c r="G4889" i="19"/>
  <c r="G4890" i="19"/>
  <c r="G4891" i="19"/>
  <c r="G4892" i="19"/>
  <c r="G4893" i="19"/>
  <c r="G4894" i="19"/>
  <c r="G4895" i="19"/>
  <c r="G4896" i="19"/>
  <c r="G4897" i="19"/>
  <c r="G4898" i="19"/>
  <c r="G4899" i="19"/>
  <c r="G4900" i="19"/>
  <c r="G4901" i="19"/>
  <c r="G4902" i="19"/>
  <c r="G4903" i="19"/>
  <c r="G4904" i="19"/>
  <c r="G4905" i="19"/>
  <c r="G4906" i="19"/>
  <c r="G4907" i="19"/>
  <c r="G4908" i="19"/>
  <c r="G4909" i="19"/>
  <c r="G4910" i="19"/>
  <c r="G4911" i="19"/>
  <c r="G4912" i="19"/>
  <c r="G4913" i="19"/>
  <c r="G4914" i="19"/>
  <c r="G4915" i="19"/>
  <c r="G4916" i="19"/>
  <c r="G4917" i="19"/>
  <c r="G4918" i="19"/>
  <c r="G4919" i="19"/>
  <c r="G4920" i="19"/>
  <c r="G4921" i="19"/>
  <c r="G4922" i="19"/>
  <c r="G4923" i="19"/>
  <c r="G4924" i="19"/>
  <c r="G4925" i="19"/>
  <c r="G4926" i="19"/>
  <c r="G4927" i="19"/>
  <c r="G4928" i="19"/>
  <c r="G4929" i="19"/>
  <c r="G4930" i="19"/>
  <c r="G4931" i="19"/>
  <c r="G4932" i="19"/>
  <c r="G4933" i="19"/>
  <c r="G4934" i="19"/>
  <c r="G4935" i="19"/>
  <c r="G4936" i="19"/>
  <c r="G4937" i="19"/>
  <c r="G4938" i="19"/>
  <c r="G4939" i="19"/>
  <c r="G4940" i="19"/>
  <c r="G4941" i="19"/>
  <c r="G4942" i="19"/>
  <c r="G4943" i="19"/>
  <c r="G4944" i="19"/>
  <c r="G4945" i="19"/>
  <c r="G4946" i="19"/>
  <c r="G4947" i="19"/>
  <c r="G4948" i="19"/>
  <c r="G4949" i="19"/>
  <c r="G4950" i="19"/>
  <c r="G4951" i="19"/>
  <c r="G4952" i="19"/>
  <c r="G4953" i="19"/>
  <c r="G4954" i="19"/>
  <c r="G4955" i="19"/>
  <c r="G4956" i="19"/>
  <c r="G4957" i="19"/>
  <c r="G4958" i="19"/>
  <c r="G4959" i="19"/>
  <c r="G4960" i="19"/>
  <c r="G4961" i="19"/>
  <c r="G4962" i="19"/>
  <c r="G4963" i="19"/>
  <c r="G4964" i="19"/>
  <c r="G4965" i="19"/>
  <c r="G4966" i="19"/>
  <c r="G4967" i="19"/>
  <c r="C4773" i="19"/>
  <c r="C4774" i="19"/>
  <c r="C4775" i="19"/>
  <c r="C4776" i="19"/>
  <c r="C4777" i="19"/>
  <c r="C4778" i="19"/>
  <c r="C4779" i="19"/>
  <c r="C4780" i="19"/>
  <c r="C4781" i="19"/>
  <c r="C4782" i="19"/>
  <c r="C4783" i="19"/>
  <c r="C4784" i="19"/>
  <c r="C4785" i="19"/>
  <c r="C4786" i="19"/>
  <c r="C4787" i="19"/>
  <c r="C4788" i="19"/>
  <c r="C4789" i="19"/>
  <c r="C4790" i="19"/>
  <c r="C4791" i="19"/>
  <c r="C4792" i="19"/>
  <c r="C4793" i="19"/>
  <c r="C4794" i="19"/>
  <c r="C4795" i="19"/>
  <c r="C4796" i="19"/>
  <c r="C4797" i="19"/>
  <c r="C4798" i="19"/>
  <c r="C4799" i="19"/>
  <c r="C4800" i="19"/>
  <c r="C4801" i="19"/>
  <c r="C4802" i="19"/>
  <c r="C4803" i="19"/>
  <c r="C4804" i="19"/>
  <c r="C4805" i="19"/>
  <c r="C4806" i="19"/>
  <c r="C4807" i="19"/>
  <c r="C4808" i="19"/>
  <c r="C4809" i="19"/>
  <c r="C4810" i="19"/>
  <c r="C4811" i="19"/>
  <c r="C4812" i="19"/>
  <c r="C4813" i="19"/>
  <c r="C4814" i="19"/>
  <c r="C4815" i="19"/>
  <c r="C4816" i="19"/>
  <c r="C4817" i="19"/>
  <c r="C4818" i="19"/>
  <c r="C4819" i="19"/>
  <c r="C4820" i="19"/>
  <c r="C4821" i="19"/>
  <c r="C4822" i="19"/>
  <c r="C4823" i="19"/>
  <c r="C4824" i="19"/>
  <c r="C4825" i="19"/>
  <c r="C4826" i="19"/>
  <c r="C4827" i="19"/>
  <c r="C4828" i="19"/>
  <c r="C4829" i="19"/>
  <c r="C4830" i="19"/>
  <c r="C4831" i="19"/>
  <c r="C4832" i="19"/>
  <c r="C4833" i="19"/>
  <c r="C4834" i="19"/>
  <c r="C4835" i="19"/>
  <c r="C4836" i="19"/>
  <c r="C4837" i="19"/>
  <c r="C4838" i="19"/>
  <c r="C4839" i="19"/>
  <c r="C4840" i="19"/>
  <c r="C4841" i="19"/>
  <c r="C4842" i="19"/>
  <c r="C4843" i="19"/>
  <c r="C4844" i="19"/>
  <c r="C4845" i="19"/>
  <c r="C4846" i="19"/>
  <c r="C4847" i="19"/>
  <c r="C4848" i="19"/>
  <c r="C4849" i="19"/>
  <c r="C4850" i="19"/>
  <c r="C4851" i="19"/>
  <c r="C4852" i="19"/>
  <c r="C4853" i="19"/>
  <c r="C4854" i="19"/>
  <c r="C4855" i="19"/>
  <c r="C4856" i="19"/>
  <c r="C4857" i="19"/>
  <c r="C4858" i="19"/>
  <c r="C4859" i="19"/>
  <c r="C4860" i="19"/>
  <c r="C4861" i="19"/>
  <c r="C4862" i="19"/>
  <c r="C4863" i="19"/>
  <c r="C4864" i="19"/>
  <c r="C4865" i="19"/>
  <c r="C4866" i="19"/>
  <c r="C4867" i="19"/>
  <c r="C4868" i="19"/>
  <c r="C4869" i="19"/>
  <c r="C4870" i="19"/>
  <c r="C4871" i="19"/>
  <c r="C4872" i="19"/>
  <c r="C4873" i="19"/>
  <c r="C4874" i="19"/>
  <c r="C4875" i="19"/>
  <c r="C4876" i="19"/>
  <c r="C4877" i="19"/>
  <c r="C4878" i="19"/>
  <c r="C4879" i="19"/>
  <c r="C4880" i="19"/>
  <c r="C4881" i="19"/>
  <c r="C4882" i="19"/>
  <c r="C4883" i="19"/>
  <c r="C4884" i="19"/>
  <c r="C4885" i="19"/>
  <c r="C4886" i="19"/>
  <c r="C4887" i="19"/>
  <c r="C4888" i="19"/>
  <c r="C4889" i="19"/>
  <c r="C4890" i="19"/>
  <c r="C4891" i="19"/>
  <c r="C4892" i="19"/>
  <c r="C4893" i="19"/>
  <c r="C4894" i="19"/>
  <c r="C4895" i="19"/>
  <c r="C4896" i="19"/>
  <c r="C4897" i="19"/>
  <c r="C4898" i="19"/>
  <c r="C4899" i="19"/>
  <c r="C4900" i="19"/>
  <c r="C4901" i="19"/>
  <c r="C4902" i="19"/>
  <c r="C4903" i="19"/>
  <c r="C4904" i="19"/>
  <c r="C4905" i="19"/>
  <c r="C4906" i="19"/>
  <c r="C4907" i="19"/>
  <c r="C4908" i="19"/>
  <c r="C4909" i="19"/>
  <c r="C4910" i="19"/>
  <c r="C4911" i="19"/>
  <c r="C4912" i="19"/>
  <c r="C4913" i="19"/>
  <c r="C4914" i="19"/>
  <c r="C4915" i="19"/>
  <c r="C4916" i="19"/>
  <c r="C4917" i="19"/>
  <c r="C4918" i="19"/>
  <c r="C4919" i="19"/>
  <c r="C4920" i="19"/>
  <c r="C4921" i="19"/>
  <c r="C4922" i="19"/>
  <c r="C4923" i="19"/>
  <c r="C4924" i="19"/>
  <c r="C4925" i="19"/>
  <c r="C4926" i="19"/>
  <c r="C4927" i="19"/>
  <c r="C4928" i="19"/>
  <c r="C4929" i="19"/>
  <c r="C4930" i="19"/>
  <c r="C4931" i="19"/>
  <c r="C4932" i="19"/>
  <c r="C4933" i="19"/>
  <c r="C4934" i="19"/>
  <c r="C4935" i="19"/>
  <c r="C4936" i="19"/>
  <c r="C4937" i="19"/>
  <c r="C4938" i="19"/>
  <c r="C4939" i="19"/>
  <c r="C4940" i="19"/>
  <c r="C4941" i="19"/>
  <c r="C4942" i="19"/>
  <c r="C4943" i="19"/>
  <c r="C4944" i="19"/>
  <c r="C4945" i="19"/>
  <c r="C4946" i="19"/>
  <c r="C4947" i="19"/>
  <c r="C4948" i="19"/>
  <c r="C4949" i="19"/>
  <c r="C4950" i="19"/>
  <c r="C4951" i="19"/>
  <c r="C4952" i="19"/>
  <c r="C4953" i="19"/>
  <c r="C4954" i="19"/>
  <c r="C4955" i="19"/>
  <c r="C4956" i="19"/>
  <c r="C4957" i="19"/>
  <c r="C4958" i="19"/>
  <c r="C4959" i="19"/>
  <c r="C4960" i="19"/>
  <c r="C4961" i="19"/>
  <c r="C4962" i="19"/>
  <c r="C4963" i="19"/>
  <c r="C4964" i="19"/>
  <c r="C4965" i="19"/>
  <c r="C4966" i="19"/>
  <c r="C4967" i="19"/>
  <c r="C4772" i="19"/>
  <c r="G4749" i="19"/>
  <c r="G4750" i="19"/>
  <c r="G4751" i="19"/>
  <c r="G4752" i="19"/>
  <c r="G4753" i="19"/>
  <c r="G4754" i="19"/>
  <c r="G4755" i="19"/>
  <c r="G4757" i="19"/>
  <c r="G4758" i="19"/>
  <c r="G4759" i="19"/>
  <c r="G4761" i="19"/>
  <c r="G4762" i="19"/>
  <c r="G4763" i="19"/>
  <c r="G4764" i="19"/>
  <c r="G4765" i="19"/>
  <c r="G4766" i="19"/>
  <c r="G4767" i="19"/>
  <c r="G4768" i="19"/>
  <c r="G4769" i="19"/>
  <c r="G4770" i="19"/>
  <c r="G4771" i="19"/>
  <c r="G4756" i="19"/>
  <c r="G4760" i="19"/>
  <c r="C4748" i="19"/>
  <c r="C4749" i="19"/>
  <c r="C4750" i="19"/>
  <c r="C4751" i="19"/>
  <c r="C4752" i="19"/>
  <c r="C4753" i="19"/>
  <c r="C4754" i="19"/>
  <c r="C4755" i="19"/>
  <c r="C4757" i="19"/>
  <c r="C4758" i="19"/>
  <c r="C4759" i="19"/>
  <c r="C4761" i="19"/>
  <c r="C4762" i="19"/>
  <c r="C4763" i="19"/>
  <c r="C4764" i="19"/>
  <c r="C4765" i="19"/>
  <c r="C4766" i="19"/>
  <c r="C4767" i="19"/>
  <c r="C4768" i="19"/>
  <c r="C4769" i="19"/>
  <c r="C4770" i="19"/>
  <c r="C4771" i="19"/>
  <c r="C4756" i="19"/>
  <c r="C4760" i="19"/>
  <c r="G4733" i="19"/>
  <c r="G4734" i="19"/>
  <c r="G4735" i="19"/>
  <c r="G4736" i="19"/>
  <c r="G4737" i="19"/>
  <c r="G4738" i="19"/>
  <c r="G4739" i="19"/>
  <c r="G4740" i="19"/>
  <c r="G4741" i="19"/>
  <c r="G4742" i="19"/>
  <c r="G4743" i="19"/>
  <c r="G4744" i="19"/>
  <c r="G4745" i="19"/>
  <c r="G4746" i="19"/>
  <c r="G4747" i="19"/>
  <c r="G4748" i="19"/>
  <c r="C4734" i="19"/>
  <c r="C4735" i="19"/>
  <c r="C4736" i="19"/>
  <c r="C4737" i="19"/>
  <c r="C4738" i="19"/>
  <c r="C4739" i="19"/>
  <c r="C4740" i="19"/>
  <c r="C4741" i="19"/>
  <c r="C4742" i="19"/>
  <c r="C4743" i="19"/>
  <c r="C4744" i="19"/>
  <c r="C4745" i="19"/>
  <c r="C4746" i="19"/>
  <c r="C4747" i="19"/>
  <c r="C4733" i="19"/>
  <c r="C4693" i="19"/>
  <c r="C4694" i="19"/>
  <c r="C4695" i="19"/>
  <c r="C4699" i="19"/>
  <c r="C4703" i="19"/>
  <c r="C4704" i="19"/>
  <c r="C4705" i="19"/>
  <c r="C4706" i="19"/>
  <c r="C4711" i="19"/>
  <c r="C4712" i="19"/>
  <c r="C4713" i="19"/>
  <c r="C4716" i="19"/>
  <c r="C4717" i="19"/>
  <c r="C4718" i="19"/>
  <c r="C4719" i="19"/>
  <c r="C4722" i="19"/>
  <c r="C4724" i="19"/>
  <c r="C4726" i="19"/>
  <c r="C4727" i="19"/>
  <c r="C4729" i="19"/>
  <c r="C4730" i="19"/>
  <c r="C4696" i="19"/>
  <c r="C4697" i="19"/>
  <c r="C4698" i="19"/>
  <c r="C4700" i="19"/>
  <c r="C4701" i="19"/>
  <c r="C4702" i="19"/>
  <c r="C4707" i="19"/>
  <c r="C4708" i="19"/>
  <c r="C4709" i="19"/>
  <c r="C4710" i="19"/>
  <c r="C4714" i="19"/>
  <c r="C4715" i="19"/>
  <c r="C4720" i="19"/>
  <c r="C4721" i="19"/>
  <c r="C4723" i="19"/>
  <c r="C4725" i="19"/>
  <c r="C4728" i="19"/>
  <c r="C4731" i="19"/>
  <c r="C4732" i="19"/>
  <c r="G4694" i="19"/>
  <c r="G4695" i="19"/>
  <c r="G4699" i="19"/>
  <c r="G4703" i="19"/>
  <c r="G4704" i="19"/>
  <c r="G4705" i="19"/>
  <c r="G4706" i="19"/>
  <c r="G4711" i="19"/>
  <c r="G4712" i="19"/>
  <c r="G4713" i="19"/>
  <c r="G4716" i="19"/>
  <c r="G4717" i="19"/>
  <c r="G4718" i="19"/>
  <c r="G4719" i="19"/>
  <c r="G4722" i="19"/>
  <c r="G4724" i="19"/>
  <c r="G4726" i="19"/>
  <c r="G4727" i="19"/>
  <c r="G4729" i="19"/>
  <c r="G4730" i="19"/>
  <c r="G4696" i="19"/>
  <c r="G4697" i="19"/>
  <c r="G4698" i="19"/>
  <c r="G4700" i="19"/>
  <c r="G4701" i="19"/>
  <c r="G4702" i="19"/>
  <c r="G4707" i="19"/>
  <c r="G4708" i="19"/>
  <c r="G4709" i="19"/>
  <c r="G4710" i="19"/>
  <c r="G4714" i="19"/>
  <c r="G4715" i="19"/>
  <c r="G4720" i="19"/>
  <c r="G4721" i="19"/>
  <c r="G4723" i="19"/>
  <c r="G4725" i="19"/>
  <c r="G4728" i="19"/>
  <c r="G4731" i="19"/>
  <c r="G4732" i="19"/>
  <c r="G4488" i="19"/>
  <c r="G4489" i="19"/>
  <c r="G4490" i="19"/>
  <c r="G4491" i="19"/>
  <c r="G4492" i="19"/>
  <c r="G4493" i="19"/>
  <c r="G4494" i="19"/>
  <c r="G4495" i="19"/>
  <c r="G4496" i="19"/>
  <c r="G4497" i="19"/>
  <c r="G4498" i="19"/>
  <c r="G4499" i="19"/>
  <c r="G4500" i="19"/>
  <c r="G4501" i="19"/>
  <c r="G4502" i="19"/>
  <c r="G4503" i="19"/>
  <c r="G4504" i="19"/>
  <c r="G4505" i="19"/>
  <c r="G4506" i="19"/>
  <c r="G4507" i="19"/>
  <c r="G4508" i="19"/>
  <c r="G4509" i="19"/>
  <c r="G4510" i="19"/>
  <c r="G4511" i="19"/>
  <c r="G4512" i="19"/>
  <c r="G4513" i="19"/>
  <c r="G4514" i="19"/>
  <c r="G4515" i="19"/>
  <c r="G4516" i="19"/>
  <c r="G4517" i="19"/>
  <c r="G4518" i="19"/>
  <c r="G4519" i="19"/>
  <c r="G4520" i="19"/>
  <c r="G4521" i="19"/>
  <c r="G4522" i="19"/>
  <c r="G4523" i="19"/>
  <c r="G4524" i="19"/>
  <c r="G4525" i="19"/>
  <c r="G4526" i="19"/>
  <c r="G4527" i="19"/>
  <c r="G4528" i="19"/>
  <c r="G4529" i="19"/>
  <c r="G4530" i="19"/>
  <c r="G4531" i="19"/>
  <c r="G4532" i="19"/>
  <c r="G4533" i="19"/>
  <c r="G4534" i="19"/>
  <c r="G4535" i="19"/>
  <c r="G4536" i="19"/>
  <c r="G4537" i="19"/>
  <c r="G4538" i="19"/>
  <c r="G4539" i="19"/>
  <c r="G4540" i="19"/>
  <c r="G4541" i="19"/>
  <c r="G4542" i="19"/>
  <c r="G4543" i="19"/>
  <c r="G4544" i="19"/>
  <c r="G4545" i="19"/>
  <c r="G4546" i="19"/>
  <c r="G4547" i="19"/>
  <c r="G4548" i="19"/>
  <c r="G4549" i="19"/>
  <c r="G4550" i="19"/>
  <c r="G4551" i="19"/>
  <c r="G4552" i="19"/>
  <c r="G4553" i="19"/>
  <c r="G4554" i="19"/>
  <c r="G4555" i="19"/>
  <c r="G4556" i="19"/>
  <c r="G4557" i="19"/>
  <c r="G4558" i="19"/>
  <c r="G4559" i="19"/>
  <c r="G4560" i="19"/>
  <c r="G4561" i="19"/>
  <c r="G4562" i="19"/>
  <c r="G4563" i="19"/>
  <c r="G4564" i="19"/>
  <c r="G4565" i="19"/>
  <c r="G4566" i="19"/>
  <c r="G4567" i="19"/>
  <c r="G4568" i="19"/>
  <c r="G4569" i="19"/>
  <c r="G4570" i="19"/>
  <c r="G4571" i="19"/>
  <c r="G4572" i="19"/>
  <c r="G4573" i="19"/>
  <c r="G4574" i="19"/>
  <c r="G4575" i="19"/>
  <c r="G4576" i="19"/>
  <c r="G4577" i="19"/>
  <c r="G4578" i="19"/>
  <c r="G4579" i="19"/>
  <c r="G4580" i="19"/>
  <c r="G4581" i="19"/>
  <c r="G4582" i="19"/>
  <c r="G4583" i="19"/>
  <c r="G4584" i="19"/>
  <c r="G4585" i="19"/>
  <c r="G4586" i="19"/>
  <c r="G4587" i="19"/>
  <c r="G4588" i="19"/>
  <c r="G4589" i="19"/>
  <c r="G4590" i="19"/>
  <c r="G4591" i="19"/>
  <c r="G4592" i="19"/>
  <c r="G4593" i="19"/>
  <c r="G4594" i="19"/>
  <c r="G4595" i="19"/>
  <c r="G4596" i="19"/>
  <c r="G4597" i="19"/>
  <c r="G4598" i="19"/>
  <c r="G4599" i="19"/>
  <c r="G4600" i="19"/>
  <c r="G4601" i="19"/>
  <c r="G4602" i="19"/>
  <c r="G4603" i="19"/>
  <c r="G4604" i="19"/>
  <c r="G4605" i="19"/>
  <c r="G4606" i="19"/>
  <c r="G4607" i="19"/>
  <c r="G4608" i="19"/>
  <c r="G4609" i="19"/>
  <c r="G4610" i="19"/>
  <c r="G4611" i="19"/>
  <c r="G4612" i="19"/>
  <c r="G4613" i="19"/>
  <c r="G4614" i="19"/>
  <c r="G4615" i="19"/>
  <c r="G4616" i="19"/>
  <c r="G4617" i="19"/>
  <c r="G4618" i="19"/>
  <c r="G4619" i="19"/>
  <c r="G4620" i="19"/>
  <c r="G4621" i="19"/>
  <c r="G4622" i="19"/>
  <c r="G4623" i="19"/>
  <c r="G4624" i="19"/>
  <c r="G4625" i="19"/>
  <c r="G4626" i="19"/>
  <c r="G4627" i="19"/>
  <c r="G4628" i="19"/>
  <c r="G4629" i="19"/>
  <c r="G4630" i="19"/>
  <c r="G4631" i="19"/>
  <c r="G4632" i="19"/>
  <c r="G4633" i="19"/>
  <c r="G4634" i="19"/>
  <c r="G4635" i="19"/>
  <c r="G4636" i="19"/>
  <c r="G4637" i="19"/>
  <c r="G4638" i="19"/>
  <c r="G4639" i="19"/>
  <c r="G4640" i="19"/>
  <c r="G4641" i="19"/>
  <c r="G4642" i="19"/>
  <c r="G4643" i="19"/>
  <c r="G4644" i="19"/>
  <c r="G4645" i="19"/>
  <c r="G4646" i="19"/>
  <c r="G4647" i="19"/>
  <c r="G4648" i="19"/>
  <c r="G4649" i="19"/>
  <c r="G4650" i="19"/>
  <c r="G4651" i="19"/>
  <c r="G4652" i="19"/>
  <c r="G4653" i="19"/>
  <c r="G4654" i="19"/>
  <c r="G4655" i="19"/>
  <c r="G4656" i="19"/>
  <c r="G4657" i="19"/>
  <c r="G4658" i="19"/>
  <c r="G4659" i="19"/>
  <c r="G4660" i="19"/>
  <c r="G4661" i="19"/>
  <c r="G4662" i="19"/>
  <c r="G4663" i="19"/>
  <c r="G4664" i="19"/>
  <c r="G4665" i="19"/>
  <c r="G4666" i="19"/>
  <c r="G4667" i="19"/>
  <c r="G4668" i="19"/>
  <c r="G4669" i="19"/>
  <c r="G4670" i="19"/>
  <c r="G4671" i="19"/>
  <c r="G4672" i="19"/>
  <c r="G4673" i="19"/>
  <c r="G4674" i="19"/>
  <c r="G4675" i="19"/>
  <c r="G4676" i="19"/>
  <c r="G4677" i="19"/>
  <c r="G4678" i="19"/>
  <c r="G4679" i="19"/>
  <c r="G4680" i="19"/>
  <c r="G4681" i="19"/>
  <c r="G4682" i="19"/>
  <c r="G4683" i="19"/>
  <c r="G4684" i="19"/>
  <c r="G4685" i="19"/>
  <c r="G4686" i="19"/>
  <c r="G4687" i="19"/>
  <c r="G4688" i="19"/>
  <c r="G4689" i="19"/>
  <c r="G4690" i="19"/>
  <c r="G4691" i="19"/>
  <c r="G4692" i="19"/>
  <c r="G4693" i="19"/>
  <c r="C4488" i="19"/>
  <c r="C4489" i="19"/>
  <c r="C4490" i="19"/>
  <c r="C4491" i="19"/>
  <c r="C4492" i="19"/>
  <c r="C4493" i="19"/>
  <c r="C4494" i="19"/>
  <c r="C4495" i="19"/>
  <c r="C4496" i="19"/>
  <c r="C4497" i="19"/>
  <c r="C4498" i="19"/>
  <c r="C4499" i="19"/>
  <c r="C4500" i="19"/>
  <c r="C4501" i="19"/>
  <c r="C4502" i="19"/>
  <c r="C4503" i="19"/>
  <c r="C4504" i="19"/>
  <c r="C4505" i="19"/>
  <c r="C4506" i="19"/>
  <c r="C4507" i="19"/>
  <c r="C4508" i="19"/>
  <c r="C4509" i="19"/>
  <c r="C4510" i="19"/>
  <c r="C4511" i="19"/>
  <c r="C4512" i="19"/>
  <c r="C4513" i="19"/>
  <c r="C4514" i="19"/>
  <c r="C4515" i="19"/>
  <c r="C4516" i="19"/>
  <c r="C4517" i="19"/>
  <c r="C4518" i="19"/>
  <c r="C4519" i="19"/>
  <c r="C4520" i="19"/>
  <c r="C4521" i="19"/>
  <c r="C4522" i="19"/>
  <c r="C4523" i="19"/>
  <c r="C4524" i="19"/>
  <c r="C4525" i="19"/>
  <c r="C4526" i="19"/>
  <c r="C4527" i="19"/>
  <c r="C4528" i="19"/>
  <c r="C4529" i="19"/>
  <c r="C4530" i="19"/>
  <c r="C4531" i="19"/>
  <c r="C4532" i="19"/>
  <c r="C4533" i="19"/>
  <c r="C4534" i="19"/>
  <c r="C4535" i="19"/>
  <c r="C4536" i="19"/>
  <c r="C4537" i="19"/>
  <c r="C4538" i="19"/>
  <c r="C4539" i="19"/>
  <c r="C4540" i="19"/>
  <c r="C4541" i="19"/>
  <c r="C4542" i="19"/>
  <c r="C4543" i="19"/>
  <c r="C4544" i="19"/>
  <c r="C4545" i="19"/>
  <c r="C4546" i="19"/>
  <c r="C4547" i="19"/>
  <c r="C4548" i="19"/>
  <c r="C4549" i="19"/>
  <c r="C4550" i="19"/>
  <c r="C4551" i="19"/>
  <c r="C4552" i="19"/>
  <c r="C4553" i="19"/>
  <c r="C4554" i="19"/>
  <c r="C4555" i="19"/>
  <c r="C4556" i="19"/>
  <c r="C4557" i="19"/>
  <c r="C4558" i="19"/>
  <c r="C4559" i="19"/>
  <c r="C4560" i="19"/>
  <c r="C4561" i="19"/>
  <c r="C4562" i="19"/>
  <c r="C4563" i="19"/>
  <c r="C4564" i="19"/>
  <c r="C4565" i="19"/>
  <c r="C4566" i="19"/>
  <c r="C4567" i="19"/>
  <c r="C4568" i="19"/>
  <c r="C4569" i="19"/>
  <c r="C4570" i="19"/>
  <c r="C4571" i="19"/>
  <c r="C4572" i="19"/>
  <c r="C4573" i="19"/>
  <c r="C4574" i="19"/>
  <c r="C4575" i="19"/>
  <c r="C4576" i="19"/>
  <c r="C4577" i="19"/>
  <c r="C4578" i="19"/>
  <c r="C4579" i="19"/>
  <c r="C4580" i="19"/>
  <c r="C4581" i="19"/>
  <c r="C4582" i="19"/>
  <c r="C4583" i="19"/>
  <c r="C4584" i="19"/>
  <c r="C4585" i="19"/>
  <c r="C4586" i="19"/>
  <c r="C4587" i="19"/>
  <c r="C4588" i="19"/>
  <c r="C4589" i="19"/>
  <c r="C4590" i="19"/>
  <c r="C4591" i="19"/>
  <c r="C4592" i="19"/>
  <c r="C4593" i="19"/>
  <c r="C4594" i="19"/>
  <c r="C4595" i="19"/>
  <c r="C4596" i="19"/>
  <c r="C4597" i="19"/>
  <c r="C4598" i="19"/>
  <c r="C4599" i="19"/>
  <c r="C4600" i="19"/>
  <c r="C4601" i="19"/>
  <c r="C4602" i="19"/>
  <c r="C4603" i="19"/>
  <c r="C4604" i="19"/>
  <c r="C4605" i="19"/>
  <c r="C4606" i="19"/>
  <c r="C4607" i="19"/>
  <c r="C4608" i="19"/>
  <c r="C4609" i="19"/>
  <c r="C4610" i="19"/>
  <c r="C4611" i="19"/>
  <c r="C4612" i="19"/>
  <c r="C4613" i="19"/>
  <c r="C4614" i="19"/>
  <c r="C4615" i="19"/>
  <c r="C4616" i="19"/>
  <c r="C4617" i="19"/>
  <c r="C4618" i="19"/>
  <c r="C4619" i="19"/>
  <c r="C4620" i="19"/>
  <c r="C4621" i="19"/>
  <c r="C4622" i="19"/>
  <c r="C4623" i="19"/>
  <c r="C4624" i="19"/>
  <c r="C4625" i="19"/>
  <c r="C4626" i="19"/>
  <c r="C4627" i="19"/>
  <c r="C4628" i="19"/>
  <c r="C4629" i="19"/>
  <c r="C4630" i="19"/>
  <c r="C4631" i="19"/>
  <c r="C4632" i="19"/>
  <c r="C4633" i="19"/>
  <c r="C4634" i="19"/>
  <c r="C4635" i="19"/>
  <c r="C4636" i="19"/>
  <c r="C4637" i="19"/>
  <c r="C4638" i="19"/>
  <c r="C4639" i="19"/>
  <c r="C4640" i="19"/>
  <c r="C4641" i="19"/>
  <c r="C4642" i="19"/>
  <c r="C4643" i="19"/>
  <c r="C4644" i="19"/>
  <c r="C4645" i="19"/>
  <c r="C4646" i="19"/>
  <c r="C4647" i="19"/>
  <c r="C4648" i="19"/>
  <c r="C4649" i="19"/>
  <c r="C4650" i="19"/>
  <c r="C4651" i="19"/>
  <c r="C4652" i="19"/>
  <c r="C4653" i="19"/>
  <c r="C4654" i="19"/>
  <c r="C4655" i="19"/>
  <c r="C4656" i="19"/>
  <c r="C4657" i="19"/>
  <c r="C4658" i="19"/>
  <c r="C4659" i="19"/>
  <c r="C4660" i="19"/>
  <c r="C4661" i="19"/>
  <c r="C4662" i="19"/>
  <c r="C4663" i="19"/>
  <c r="C4664" i="19"/>
  <c r="C4665" i="19"/>
  <c r="C4666" i="19"/>
  <c r="C4667" i="19"/>
  <c r="C4668" i="19"/>
  <c r="C4669" i="19"/>
  <c r="C4670" i="19"/>
  <c r="C4671" i="19"/>
  <c r="C4672" i="19"/>
  <c r="C4673" i="19"/>
  <c r="C4674" i="19"/>
  <c r="C4675" i="19"/>
  <c r="C4676" i="19"/>
  <c r="C4677" i="19"/>
  <c r="C4678" i="19"/>
  <c r="C4679" i="19"/>
  <c r="C4680" i="19"/>
  <c r="C4681" i="19"/>
  <c r="C4682" i="19"/>
  <c r="C4683" i="19"/>
  <c r="C4684" i="19"/>
  <c r="C4685" i="19"/>
  <c r="C4686" i="19"/>
  <c r="C4687" i="19"/>
  <c r="C4688" i="19"/>
  <c r="C4689" i="19"/>
  <c r="C4690" i="19"/>
  <c r="C4691" i="19"/>
  <c r="C4692" i="19"/>
  <c r="G4435" i="19"/>
  <c r="G4436" i="19"/>
  <c r="G4437" i="19"/>
  <c r="G4440" i="19"/>
  <c r="G4441" i="19"/>
  <c r="G4443" i="19"/>
  <c r="G4444" i="19"/>
  <c r="G4445" i="19"/>
  <c r="G4446" i="19"/>
  <c r="G4447" i="19"/>
  <c r="G4448" i="19"/>
  <c r="G4451" i="19"/>
  <c r="G4453" i="19"/>
  <c r="G4455" i="19"/>
  <c r="G4456" i="19"/>
  <c r="G4458" i="19"/>
  <c r="G4461" i="19"/>
  <c r="G4464" i="19"/>
  <c r="G4465" i="19"/>
  <c r="G4467" i="19"/>
  <c r="G4470" i="19"/>
  <c r="G4472" i="19"/>
  <c r="G4473" i="19"/>
  <c r="G4474" i="19"/>
  <c r="G4475" i="19"/>
  <c r="G4476" i="19"/>
  <c r="G4477" i="19"/>
  <c r="G4478" i="19"/>
  <c r="G4480" i="19"/>
  <c r="G4481" i="19"/>
  <c r="G4483" i="19"/>
  <c r="G4484" i="19"/>
  <c r="G4486" i="19"/>
  <c r="G4487" i="19"/>
  <c r="G4438" i="19"/>
  <c r="G4439" i="19"/>
  <c r="G4442" i="19"/>
  <c r="G4449" i="19"/>
  <c r="G4450" i="19"/>
  <c r="G4452" i="19"/>
  <c r="G4454" i="19"/>
  <c r="G4457" i="19"/>
  <c r="G4459" i="19"/>
  <c r="G4460" i="19"/>
  <c r="G4462" i="19"/>
  <c r="G4463" i="19"/>
  <c r="G4466" i="19"/>
  <c r="G4468" i="19"/>
  <c r="G4469" i="19"/>
  <c r="G4471" i="19"/>
  <c r="G4479" i="19"/>
  <c r="G4482" i="19"/>
  <c r="G4485" i="19"/>
  <c r="C4435" i="19"/>
  <c r="C4436" i="19"/>
  <c r="C4437" i="19"/>
  <c r="C4440" i="19"/>
  <c r="C4441" i="19"/>
  <c r="C4443" i="19"/>
  <c r="C4444" i="19"/>
  <c r="C4445" i="19"/>
  <c r="C4446" i="19"/>
  <c r="C4447" i="19"/>
  <c r="C4448" i="19"/>
  <c r="C4451" i="19"/>
  <c r="C4453" i="19"/>
  <c r="C4455" i="19"/>
  <c r="C4456" i="19"/>
  <c r="C4458" i="19"/>
  <c r="C4461" i="19"/>
  <c r="C4464" i="19"/>
  <c r="C4465" i="19"/>
  <c r="C4467" i="19"/>
  <c r="C4470" i="19"/>
  <c r="C4472" i="19"/>
  <c r="C4473" i="19"/>
  <c r="C4474" i="19"/>
  <c r="C4475" i="19"/>
  <c r="C4476" i="19"/>
  <c r="C4477" i="19"/>
  <c r="C4478" i="19"/>
  <c r="C4480" i="19"/>
  <c r="C4481" i="19"/>
  <c r="C4483" i="19"/>
  <c r="C4484" i="19"/>
  <c r="C4486" i="19"/>
  <c r="C4487" i="19"/>
  <c r="C4438" i="19"/>
  <c r="C4439" i="19"/>
  <c r="C4442" i="19"/>
  <c r="C4449" i="19"/>
  <c r="C4450" i="19"/>
  <c r="C4452" i="19"/>
  <c r="C4454" i="19"/>
  <c r="C4457" i="19"/>
  <c r="C4459" i="19"/>
  <c r="C4460" i="19"/>
  <c r="C4462" i="19"/>
  <c r="C4463" i="19"/>
  <c r="C4466" i="19"/>
  <c r="C4468" i="19"/>
  <c r="C4469" i="19"/>
  <c r="C4471" i="19"/>
  <c r="C4479" i="19"/>
  <c r="C4482" i="19"/>
  <c r="C4485" i="19"/>
  <c r="G4340" i="19"/>
  <c r="G4347" i="19"/>
  <c r="G4351" i="19"/>
  <c r="G4352" i="19"/>
  <c r="G4360" i="19"/>
  <c r="G4361" i="19"/>
  <c r="G4365" i="19"/>
  <c r="G4366" i="19"/>
  <c r="G4373" i="19"/>
  <c r="G4374" i="19"/>
  <c r="G4381" i="19"/>
  <c r="G4382" i="19"/>
  <c r="G4383" i="19"/>
  <c r="G4388" i="19"/>
  <c r="G4389" i="19"/>
  <c r="G4395" i="19"/>
  <c r="G4396" i="19"/>
  <c r="G4397" i="19"/>
  <c r="G4398" i="19"/>
  <c r="G4399" i="19"/>
  <c r="G4402" i="19"/>
  <c r="G4403" i="19"/>
  <c r="G4407" i="19"/>
  <c r="G4410" i="19"/>
  <c r="G4411" i="19"/>
  <c r="G4412" i="19"/>
  <c r="G4413" i="19"/>
  <c r="G4414" i="19"/>
  <c r="G4416" i="19"/>
  <c r="G4419" i="19"/>
  <c r="G4421" i="19"/>
  <c r="G4422" i="19"/>
  <c r="G4424" i="19"/>
  <c r="G4426" i="19"/>
  <c r="G4428" i="19"/>
  <c r="G4429" i="19"/>
  <c r="G4430" i="19"/>
  <c r="G4431" i="19"/>
  <c r="G4432" i="19"/>
  <c r="G4433" i="19"/>
  <c r="G4341" i="19"/>
  <c r="G4342" i="19"/>
  <c r="G4343" i="19"/>
  <c r="G4344" i="19"/>
  <c r="G4345" i="19"/>
  <c r="G4346" i="19"/>
  <c r="G4348" i="19"/>
  <c r="G4349" i="19"/>
  <c r="G4350" i="19"/>
  <c r="G4353" i="19"/>
  <c r="G4354" i="19"/>
  <c r="G4355" i="19"/>
  <c r="G4356" i="19"/>
  <c r="G4357" i="19"/>
  <c r="G4358" i="19"/>
  <c r="G4359" i="19"/>
  <c r="G4362" i="19"/>
  <c r="G4363" i="19"/>
  <c r="G4364" i="19"/>
  <c r="G4367" i="19"/>
  <c r="G4368" i="19"/>
  <c r="G4369" i="19"/>
  <c r="G4370" i="19"/>
  <c r="G4371" i="19"/>
  <c r="G4372" i="19"/>
  <c r="G4375" i="19"/>
  <c r="G4376" i="19"/>
  <c r="G4377" i="19"/>
  <c r="G4378" i="19"/>
  <c r="G4379" i="19"/>
  <c r="G4380" i="19"/>
  <c r="G4384" i="19"/>
  <c r="G4385" i="19"/>
  <c r="G4386" i="19"/>
  <c r="G4387" i="19"/>
  <c r="G4390" i="19"/>
  <c r="G4391" i="19"/>
  <c r="G4392" i="19"/>
  <c r="G4393" i="19"/>
  <c r="G4394" i="19"/>
  <c r="G4400" i="19"/>
  <c r="G4401" i="19"/>
  <c r="G4404" i="19"/>
  <c r="G4405" i="19"/>
  <c r="G4406" i="19"/>
  <c r="G4408" i="19"/>
  <c r="G4409" i="19"/>
  <c r="G4415" i="19"/>
  <c r="G4417" i="19"/>
  <c r="G4418" i="19"/>
  <c r="G4420" i="19"/>
  <c r="G4423" i="19"/>
  <c r="G4425" i="19"/>
  <c r="G4427" i="19"/>
  <c r="G4434" i="19"/>
  <c r="C4347" i="19"/>
  <c r="C4351" i="19"/>
  <c r="C4352" i="19"/>
  <c r="C4360" i="19"/>
  <c r="C4361" i="19"/>
  <c r="C4365" i="19"/>
  <c r="C4366" i="19"/>
  <c r="C4373" i="19"/>
  <c r="C4374" i="19"/>
  <c r="C4381" i="19"/>
  <c r="C4382" i="19"/>
  <c r="C4383" i="19"/>
  <c r="C4388" i="19"/>
  <c r="C4389" i="19"/>
  <c r="C4395" i="19"/>
  <c r="C4396" i="19"/>
  <c r="C4397" i="19"/>
  <c r="C4398" i="19"/>
  <c r="C4399" i="19"/>
  <c r="C4402" i="19"/>
  <c r="C4403" i="19"/>
  <c r="C4407" i="19"/>
  <c r="C4410" i="19"/>
  <c r="C4411" i="19"/>
  <c r="C4412" i="19"/>
  <c r="C4413" i="19"/>
  <c r="C4414" i="19"/>
  <c r="C4416" i="19"/>
  <c r="C4419" i="19"/>
  <c r="C4421" i="19"/>
  <c r="C4422" i="19"/>
  <c r="C4424" i="19"/>
  <c r="C4426" i="19"/>
  <c r="C4428" i="19"/>
  <c r="C4429" i="19"/>
  <c r="C4430" i="19"/>
  <c r="C4431" i="19"/>
  <c r="C4432" i="19"/>
  <c r="C4433" i="19"/>
  <c r="C4341" i="19"/>
  <c r="C4342" i="19"/>
  <c r="C4343" i="19"/>
  <c r="C4344" i="19"/>
  <c r="C4345" i="19"/>
  <c r="C4346" i="19"/>
  <c r="C4348" i="19"/>
  <c r="C4349" i="19"/>
  <c r="C4350" i="19"/>
  <c r="C4353" i="19"/>
  <c r="C4354" i="19"/>
  <c r="C4355" i="19"/>
  <c r="C4356" i="19"/>
  <c r="C4357" i="19"/>
  <c r="C4358" i="19"/>
  <c r="C4359" i="19"/>
  <c r="C4362" i="19"/>
  <c r="C4363" i="19"/>
  <c r="C4364" i="19"/>
  <c r="C4367" i="19"/>
  <c r="C4368" i="19"/>
  <c r="C4369" i="19"/>
  <c r="C4370" i="19"/>
  <c r="C4371" i="19"/>
  <c r="C4372" i="19"/>
  <c r="C4375" i="19"/>
  <c r="C4376" i="19"/>
  <c r="C4377" i="19"/>
  <c r="C4378" i="19"/>
  <c r="C4379" i="19"/>
  <c r="C4380" i="19"/>
  <c r="C4384" i="19"/>
  <c r="C4385" i="19"/>
  <c r="C4386" i="19"/>
  <c r="C4387" i="19"/>
  <c r="C4390" i="19"/>
  <c r="C4391" i="19"/>
  <c r="C4392" i="19"/>
  <c r="C4393" i="19"/>
  <c r="C4394" i="19"/>
  <c r="C4400" i="19"/>
  <c r="C4401" i="19"/>
  <c r="C4404" i="19"/>
  <c r="C4405" i="19"/>
  <c r="C4406" i="19"/>
  <c r="C4408" i="19"/>
  <c r="C4409" i="19"/>
  <c r="C4415" i="19"/>
  <c r="C4417" i="19"/>
  <c r="C4418" i="19"/>
  <c r="C4420" i="19"/>
  <c r="C4423" i="19"/>
  <c r="C4425" i="19"/>
  <c r="C4427" i="19"/>
  <c r="C4434" i="19"/>
  <c r="C4340" i="19"/>
  <c r="G4205" i="19"/>
  <c r="G4206" i="19"/>
  <c r="G4207" i="19"/>
  <c r="G4208" i="19"/>
  <c r="G4209" i="19"/>
  <c r="G4210" i="19"/>
  <c r="G4211" i="19"/>
  <c r="G4212" i="19"/>
  <c r="G4213" i="19"/>
  <c r="G4214" i="19"/>
  <c r="G4215" i="19"/>
  <c r="G4216" i="19"/>
  <c r="G4217" i="19"/>
  <c r="G4218" i="19"/>
  <c r="G4219" i="19"/>
  <c r="G4220" i="19"/>
  <c r="G4221" i="19"/>
  <c r="G4222" i="19"/>
  <c r="G4223" i="19"/>
  <c r="G4224" i="19"/>
  <c r="G4225" i="19"/>
  <c r="G4226" i="19"/>
  <c r="G4227" i="19"/>
  <c r="G4228" i="19"/>
  <c r="G4229" i="19"/>
  <c r="G4230" i="19"/>
  <c r="G4231" i="19"/>
  <c r="G4232" i="19"/>
  <c r="G4233" i="19"/>
  <c r="G4234" i="19"/>
  <c r="G4235" i="19"/>
  <c r="G4236" i="19"/>
  <c r="G4237" i="19"/>
  <c r="G4238" i="19"/>
  <c r="G4239" i="19"/>
  <c r="G4240" i="19"/>
  <c r="G4241" i="19"/>
  <c r="G4242" i="19"/>
  <c r="G4243" i="19"/>
  <c r="G4244" i="19"/>
  <c r="G4245" i="19"/>
  <c r="G4246" i="19"/>
  <c r="G4247" i="19"/>
  <c r="G4248" i="19"/>
  <c r="G4249" i="19"/>
  <c r="G4250" i="19"/>
  <c r="G4251" i="19"/>
  <c r="G4252" i="19"/>
  <c r="G4253" i="19"/>
  <c r="G4254" i="19"/>
  <c r="G4255" i="19"/>
  <c r="G4256" i="19"/>
  <c r="G4257" i="19"/>
  <c r="G4258" i="19"/>
  <c r="G4259" i="19"/>
  <c r="G4260" i="19"/>
  <c r="G4261" i="19"/>
  <c r="G4262" i="19"/>
  <c r="G4263" i="19"/>
  <c r="G4264" i="19"/>
  <c r="G4265" i="19"/>
  <c r="G4266" i="19"/>
  <c r="G4267" i="19"/>
  <c r="G4268" i="19"/>
  <c r="G4269" i="19"/>
  <c r="G4270" i="19"/>
  <c r="G4271" i="19"/>
  <c r="G4272" i="19"/>
  <c r="G4273" i="19"/>
  <c r="G4274" i="19"/>
  <c r="G4275" i="19"/>
  <c r="G4276" i="19"/>
  <c r="G4277" i="19"/>
  <c r="G4278" i="19"/>
  <c r="G4279" i="19"/>
  <c r="G4280" i="19"/>
  <c r="G4281" i="19"/>
  <c r="G4282" i="19"/>
  <c r="G4283" i="19"/>
  <c r="G4284" i="19"/>
  <c r="G4285" i="19"/>
  <c r="G4286" i="19"/>
  <c r="G4287" i="19"/>
  <c r="G4288" i="19"/>
  <c r="G4289" i="19"/>
  <c r="G4290" i="19"/>
  <c r="G4291" i="19"/>
  <c r="G4292" i="19"/>
  <c r="G4293" i="19"/>
  <c r="G4294" i="19"/>
  <c r="G4295" i="19"/>
  <c r="G4296" i="19"/>
  <c r="G4297" i="19"/>
  <c r="G4298" i="19"/>
  <c r="G4299" i="19"/>
  <c r="G4300" i="19"/>
  <c r="G4301" i="19"/>
  <c r="G4302" i="19"/>
  <c r="G4303" i="19"/>
  <c r="G4304" i="19"/>
  <c r="G4305" i="19"/>
  <c r="G4306" i="19"/>
  <c r="G4307" i="19"/>
  <c r="G4308" i="19"/>
  <c r="G4309" i="19"/>
  <c r="G4310" i="19"/>
  <c r="G4311" i="19"/>
  <c r="G4312" i="19"/>
  <c r="G4313" i="19"/>
  <c r="G4314" i="19"/>
  <c r="G4315" i="19"/>
  <c r="G4316" i="19"/>
  <c r="G4317" i="19"/>
  <c r="G4318" i="19"/>
  <c r="G4319" i="19"/>
  <c r="G4320" i="19"/>
  <c r="G4321" i="19"/>
  <c r="G4322" i="19"/>
  <c r="G4323" i="19"/>
  <c r="G4324" i="19"/>
  <c r="G4325" i="19"/>
  <c r="G4326" i="19"/>
  <c r="G4327" i="19"/>
  <c r="G4328" i="19"/>
  <c r="G4329" i="19"/>
  <c r="G4330" i="19"/>
  <c r="G4331" i="19"/>
  <c r="G4332" i="19"/>
  <c r="G4333" i="19"/>
  <c r="G4334" i="19"/>
  <c r="G4335" i="19"/>
  <c r="G4336" i="19"/>
  <c r="G4337" i="19"/>
  <c r="G4338" i="19"/>
  <c r="G4339" i="19"/>
  <c r="G4199" i="19"/>
  <c r="G4200" i="19"/>
  <c r="G4201" i="19"/>
  <c r="G4202" i="19"/>
  <c r="G4203" i="19"/>
  <c r="G4204" i="19"/>
  <c r="C4199" i="19"/>
  <c r="C4200" i="19"/>
  <c r="C4201" i="19"/>
  <c r="C4202" i="19"/>
  <c r="C4203" i="19"/>
  <c r="C4204" i="19"/>
  <c r="C4205" i="19"/>
  <c r="C4206" i="19"/>
  <c r="C4207" i="19"/>
  <c r="C4208" i="19"/>
  <c r="C4209" i="19"/>
  <c r="C4210" i="19"/>
  <c r="C4211" i="19"/>
  <c r="C4212" i="19"/>
  <c r="C4213" i="19"/>
  <c r="C4214" i="19"/>
  <c r="C4215" i="19"/>
  <c r="C4216" i="19"/>
  <c r="C4217" i="19"/>
  <c r="C4218" i="19"/>
  <c r="C4219" i="19"/>
  <c r="C4220" i="19"/>
  <c r="C4221" i="19"/>
  <c r="C4222" i="19"/>
  <c r="C4223" i="19"/>
  <c r="C4224" i="19"/>
  <c r="C4225" i="19"/>
  <c r="C4226" i="19"/>
  <c r="C4227" i="19"/>
  <c r="C4228" i="19"/>
  <c r="C4229" i="19"/>
  <c r="C4230" i="19"/>
  <c r="C4231" i="19"/>
  <c r="C4232" i="19"/>
  <c r="C4233" i="19"/>
  <c r="C4234" i="19"/>
  <c r="C4235" i="19"/>
  <c r="C4236" i="19"/>
  <c r="C4237" i="19"/>
  <c r="C4238" i="19"/>
  <c r="C4239" i="19"/>
  <c r="C4240" i="19"/>
  <c r="C4241" i="19"/>
  <c r="C4242" i="19"/>
  <c r="C4243" i="19"/>
  <c r="C4244" i="19"/>
  <c r="C4245" i="19"/>
  <c r="C4246" i="19"/>
  <c r="C4247" i="19"/>
  <c r="C4248" i="19"/>
  <c r="C4249" i="19"/>
  <c r="C4250" i="19"/>
  <c r="C4251" i="19"/>
  <c r="C4252" i="19"/>
  <c r="C4253" i="19"/>
  <c r="C4254" i="19"/>
  <c r="C4255" i="19"/>
  <c r="C4256" i="19"/>
  <c r="C4257" i="19"/>
  <c r="C4258" i="19"/>
  <c r="C4259" i="19"/>
  <c r="C4260" i="19"/>
  <c r="C4261" i="19"/>
  <c r="C4262" i="19"/>
  <c r="C4263" i="19"/>
  <c r="C4264" i="19"/>
  <c r="C4265" i="19"/>
  <c r="C4266" i="19"/>
  <c r="C4267" i="19"/>
  <c r="C4268" i="19"/>
  <c r="C4269" i="19"/>
  <c r="C4270" i="19"/>
  <c r="C4271" i="19"/>
  <c r="C4272" i="19"/>
  <c r="C4273" i="19"/>
  <c r="C4274" i="19"/>
  <c r="C4275" i="19"/>
  <c r="C4276" i="19"/>
  <c r="C4277" i="19"/>
  <c r="C4278" i="19"/>
  <c r="C4279" i="19"/>
  <c r="C4280" i="19"/>
  <c r="C4281" i="19"/>
  <c r="C4282" i="19"/>
  <c r="C4283" i="19"/>
  <c r="C4284" i="19"/>
  <c r="C4285" i="19"/>
  <c r="C4286" i="19"/>
  <c r="C4287" i="19"/>
  <c r="C4288" i="19"/>
  <c r="C4289" i="19"/>
  <c r="C4290" i="19"/>
  <c r="C4291" i="19"/>
  <c r="C4292" i="19"/>
  <c r="C4293" i="19"/>
  <c r="C4294" i="19"/>
  <c r="C4295" i="19"/>
  <c r="C4296" i="19"/>
  <c r="C4297" i="19"/>
  <c r="C4298" i="19"/>
  <c r="C4299" i="19"/>
  <c r="C4300" i="19"/>
  <c r="C4301" i="19"/>
  <c r="C4302" i="19"/>
  <c r="C4303" i="19"/>
  <c r="C4304" i="19"/>
  <c r="C4305" i="19"/>
  <c r="C4306" i="19"/>
  <c r="C4307" i="19"/>
  <c r="C4308" i="19"/>
  <c r="C4309" i="19"/>
  <c r="C4310" i="19"/>
  <c r="C4311" i="19"/>
  <c r="C4312" i="19"/>
  <c r="C4313" i="19"/>
  <c r="C4314" i="19"/>
  <c r="C4315" i="19"/>
  <c r="C4316" i="19"/>
  <c r="C4317" i="19"/>
  <c r="C4318" i="19"/>
  <c r="C4319" i="19"/>
  <c r="C4320" i="19"/>
  <c r="C4321" i="19"/>
  <c r="C4322" i="19"/>
  <c r="C4323" i="19"/>
  <c r="C4324" i="19"/>
  <c r="C4325" i="19"/>
  <c r="C4326" i="19"/>
  <c r="C4327" i="19"/>
  <c r="C4328" i="19"/>
  <c r="C4329" i="19"/>
  <c r="C4330" i="19"/>
  <c r="C4331" i="19"/>
  <c r="C4332" i="19"/>
  <c r="C4333" i="19"/>
  <c r="C4334" i="19"/>
  <c r="C4335" i="19"/>
  <c r="C4336" i="19"/>
  <c r="C4337" i="19"/>
  <c r="C4338" i="19"/>
  <c r="C4339" i="19"/>
  <c r="G3880" i="19"/>
  <c r="G3881" i="19"/>
  <c r="G3882" i="19"/>
  <c r="G3883" i="19"/>
  <c r="G3884" i="19"/>
  <c r="G3885" i="19"/>
  <c r="G3886" i="19"/>
  <c r="G3887" i="19"/>
  <c r="G3888" i="19"/>
  <c r="G3889" i="19"/>
  <c r="G3890" i="19"/>
  <c r="G3891" i="19"/>
  <c r="G3892" i="19"/>
  <c r="G3893" i="19"/>
  <c r="G3894" i="19"/>
  <c r="G3895" i="19"/>
  <c r="G3896" i="19"/>
  <c r="G3897" i="19"/>
  <c r="G3898" i="19"/>
  <c r="G3899" i="19"/>
  <c r="G3900" i="19"/>
  <c r="G3901" i="19"/>
  <c r="G3902" i="19"/>
  <c r="G3903" i="19"/>
  <c r="G3904" i="19"/>
  <c r="G3905" i="19"/>
  <c r="G3906" i="19"/>
  <c r="G3907" i="19"/>
  <c r="G3908" i="19"/>
  <c r="G3909" i="19"/>
  <c r="G3910" i="19"/>
  <c r="G3911" i="19"/>
  <c r="G3912" i="19"/>
  <c r="G3913" i="19"/>
  <c r="G3914" i="19"/>
  <c r="G3915" i="19"/>
  <c r="G3916" i="19"/>
  <c r="G3917" i="19"/>
  <c r="G3918" i="19"/>
  <c r="G3919" i="19"/>
  <c r="G3920" i="19"/>
  <c r="G3921" i="19"/>
  <c r="G3922" i="19"/>
  <c r="G3923" i="19"/>
  <c r="G3924" i="19"/>
  <c r="G3925" i="19"/>
  <c r="G3927" i="19"/>
  <c r="G3928" i="19"/>
  <c r="G3929" i="19"/>
  <c r="G3930" i="19"/>
  <c r="G3931" i="19"/>
  <c r="G3932" i="19"/>
  <c r="G3933" i="19"/>
  <c r="G3934" i="19"/>
  <c r="G3935" i="19"/>
  <c r="G3936" i="19"/>
  <c r="G3937" i="19"/>
  <c r="G3938" i="19"/>
  <c r="G3939" i="19"/>
  <c r="G3940" i="19"/>
  <c r="G3941" i="19"/>
  <c r="G3942" i="19"/>
  <c r="G3943" i="19"/>
  <c r="G3944" i="19"/>
  <c r="G3945" i="19"/>
  <c r="G3946" i="19"/>
  <c r="G3947" i="19"/>
  <c r="G3948" i="19"/>
  <c r="G3949" i="19"/>
  <c r="G3950" i="19"/>
  <c r="G3951" i="19"/>
  <c r="G3952" i="19"/>
  <c r="G3953" i="19"/>
  <c r="G3954" i="19"/>
  <c r="G3955" i="19"/>
  <c r="G3956" i="19"/>
  <c r="G3957" i="19"/>
  <c r="G3958" i="19"/>
  <c r="G3959" i="19"/>
  <c r="G3960" i="19"/>
  <c r="G3961" i="19"/>
  <c r="G3962" i="19"/>
  <c r="G3963" i="19"/>
  <c r="G3964" i="19"/>
  <c r="G3965" i="19"/>
  <c r="G3966" i="19"/>
  <c r="G3967" i="19"/>
  <c r="G3968" i="19"/>
  <c r="G3969" i="19"/>
  <c r="G3970" i="19"/>
  <c r="G3971" i="19"/>
  <c r="G3972" i="19"/>
  <c r="G3973" i="19"/>
  <c r="G3974" i="19"/>
  <c r="G3975" i="19"/>
  <c r="G3976" i="19"/>
  <c r="G3977" i="19"/>
  <c r="G3978" i="19"/>
  <c r="G3979" i="19"/>
  <c r="G3980" i="19"/>
  <c r="G3981" i="19"/>
  <c r="G3982" i="19"/>
  <c r="G3983" i="19"/>
  <c r="G3984" i="19"/>
  <c r="G3985" i="19"/>
  <c r="G3986" i="19"/>
  <c r="G3987" i="19"/>
  <c r="G3988" i="19"/>
  <c r="G3989" i="19"/>
  <c r="G3990" i="19"/>
  <c r="G3991" i="19"/>
  <c r="G3992" i="19"/>
  <c r="G3993" i="19"/>
  <c r="G3994" i="19"/>
  <c r="G3995" i="19"/>
  <c r="G3996" i="19"/>
  <c r="G3997" i="19"/>
  <c r="G3998" i="19"/>
  <c r="G3999" i="19"/>
  <c r="G4000" i="19"/>
  <c r="G4001" i="19"/>
  <c r="G4002" i="19"/>
  <c r="G4003" i="19"/>
  <c r="G4004" i="19"/>
  <c r="G4005" i="19"/>
  <c r="G4006" i="19"/>
  <c r="G4007" i="19"/>
  <c r="G4008" i="19"/>
  <c r="G4009" i="19"/>
  <c r="G4010" i="19"/>
  <c r="G4011" i="19"/>
  <c r="G4012" i="19"/>
  <c r="G4013" i="19"/>
  <c r="G4014" i="19"/>
  <c r="G4015" i="19"/>
  <c r="G4016" i="19"/>
  <c r="G4017" i="19"/>
  <c r="G4018" i="19"/>
  <c r="G4019" i="19"/>
  <c r="G4020" i="19"/>
  <c r="G4021" i="19"/>
  <c r="G4022" i="19"/>
  <c r="G4023" i="19"/>
  <c r="G4024" i="19"/>
  <c r="G4025" i="19"/>
  <c r="G4026" i="19"/>
  <c r="G4027" i="19"/>
  <c r="G4028" i="19"/>
  <c r="G4029" i="19"/>
  <c r="G4030" i="19"/>
  <c r="G4031" i="19"/>
  <c r="G4032" i="19"/>
  <c r="G4033" i="19"/>
  <c r="G4034" i="19"/>
  <c r="G4035" i="19"/>
  <c r="G4036" i="19"/>
  <c r="G4037" i="19"/>
  <c r="G4038" i="19"/>
  <c r="G4039" i="19"/>
  <c r="G4040" i="19"/>
  <c r="G4041" i="19"/>
  <c r="G4042" i="19"/>
  <c r="G4043" i="19"/>
  <c r="G4044" i="19"/>
  <c r="G4045" i="19"/>
  <c r="G4046" i="19"/>
  <c r="G4047" i="19"/>
  <c r="G4048" i="19"/>
  <c r="G4049" i="19"/>
  <c r="G4050" i="19"/>
  <c r="G4051" i="19"/>
  <c r="G4052" i="19"/>
  <c r="G4053" i="19"/>
  <c r="G4054" i="19"/>
  <c r="G4055" i="19"/>
  <c r="G4056" i="19"/>
  <c r="G4057" i="19"/>
  <c r="G4058" i="19"/>
  <c r="G4059" i="19"/>
  <c r="G4060" i="19"/>
  <c r="G4061" i="19"/>
  <c r="G4062" i="19"/>
  <c r="G4063" i="19"/>
  <c r="G4064" i="19"/>
  <c r="G4065" i="19"/>
  <c r="G4066" i="19"/>
  <c r="G4067" i="19"/>
  <c r="G4068" i="19"/>
  <c r="G4069" i="19"/>
  <c r="G4070" i="19"/>
  <c r="G4071" i="19"/>
  <c r="G4072" i="19"/>
  <c r="G4073" i="19"/>
  <c r="G4074" i="19"/>
  <c r="G4075" i="19"/>
  <c r="G4076" i="19"/>
  <c r="G4077" i="19"/>
  <c r="G4078" i="19"/>
  <c r="G4079" i="19"/>
  <c r="G4080" i="19"/>
  <c r="G4081" i="19"/>
  <c r="G4082" i="19"/>
  <c r="G4083" i="19"/>
  <c r="G4084" i="19"/>
  <c r="G4085" i="19"/>
  <c r="G4086" i="19"/>
  <c r="G4087" i="19"/>
  <c r="G4088" i="19"/>
  <c r="G4089" i="19"/>
  <c r="G4090" i="19"/>
  <c r="G4091" i="19"/>
  <c r="G4092" i="19"/>
  <c r="G4093" i="19"/>
  <c r="G4094" i="19"/>
  <c r="G4095" i="19"/>
  <c r="G4096" i="19"/>
  <c r="G4097" i="19"/>
  <c r="G4098" i="19"/>
  <c r="G4099" i="19"/>
  <c r="G4100" i="19"/>
  <c r="G4101" i="19"/>
  <c r="G4102" i="19"/>
  <c r="G4103" i="19"/>
  <c r="G4104" i="19"/>
  <c r="G4105" i="19"/>
  <c r="G4106" i="19"/>
  <c r="G4107" i="19"/>
  <c r="G4108" i="19"/>
  <c r="G4109" i="19"/>
  <c r="G4110" i="19"/>
  <c r="G4111" i="19"/>
  <c r="G4112" i="19"/>
  <c r="G4113" i="19"/>
  <c r="G4114" i="19"/>
  <c r="G4115" i="19"/>
  <c r="G4116" i="19"/>
  <c r="G4117" i="19"/>
  <c r="G4118" i="19"/>
  <c r="G4119" i="19"/>
  <c r="G4120" i="19"/>
  <c r="G4121" i="19"/>
  <c r="G4122" i="19"/>
  <c r="G4123" i="19"/>
  <c r="G4124" i="19"/>
  <c r="G4125" i="19"/>
  <c r="G4126" i="19"/>
  <c r="G4127" i="19"/>
  <c r="G4128" i="19"/>
  <c r="G4129" i="19"/>
  <c r="G4130" i="19"/>
  <c r="G4131" i="19"/>
  <c r="G4132" i="19"/>
  <c r="G4133" i="19"/>
  <c r="G4134" i="19"/>
  <c r="G4135" i="19"/>
  <c r="G4136" i="19"/>
  <c r="G4137" i="19"/>
  <c r="G4138" i="19"/>
  <c r="G4139" i="19"/>
  <c r="G4140" i="19"/>
  <c r="G4141" i="19"/>
  <c r="G4142" i="19"/>
  <c r="G4143" i="19"/>
  <c r="G4144" i="19"/>
  <c r="G4145" i="19"/>
  <c r="G4146" i="19"/>
  <c r="G4147" i="19"/>
  <c r="G4148" i="19"/>
  <c r="G4149" i="19"/>
  <c r="G4150" i="19"/>
  <c r="G4151" i="19"/>
  <c r="G4152" i="19"/>
  <c r="G4153" i="19"/>
  <c r="G4154" i="19"/>
  <c r="G4155" i="19"/>
  <c r="G4156" i="19"/>
  <c r="G4157" i="19"/>
  <c r="G4158" i="19"/>
  <c r="G4159" i="19"/>
  <c r="G4160" i="19"/>
  <c r="G4161" i="19"/>
  <c r="G4162" i="19"/>
  <c r="G4163" i="19"/>
  <c r="G4164" i="19"/>
  <c r="G4165" i="19"/>
  <c r="G4166" i="19"/>
  <c r="G4167" i="19"/>
  <c r="G4168" i="19"/>
  <c r="G4169" i="19"/>
  <c r="G4170" i="19"/>
  <c r="G4171" i="19"/>
  <c r="G4172" i="19"/>
  <c r="G4173" i="19"/>
  <c r="G4174" i="19"/>
  <c r="G4175" i="19"/>
  <c r="G4176" i="19"/>
  <c r="G4177" i="19"/>
  <c r="G4178" i="19"/>
  <c r="G4179" i="19"/>
  <c r="G4180" i="19"/>
  <c r="G4181" i="19"/>
  <c r="G4182" i="19"/>
  <c r="G4183" i="19"/>
  <c r="G4184" i="19"/>
  <c r="G4185" i="19"/>
  <c r="G4186" i="19"/>
  <c r="G4187" i="19"/>
  <c r="G4188" i="19"/>
  <c r="G4189" i="19"/>
  <c r="G4190" i="19"/>
  <c r="G4191" i="19"/>
  <c r="G4192" i="19"/>
  <c r="G4193" i="19"/>
  <c r="G4194" i="19"/>
  <c r="G4195" i="19"/>
  <c r="G4196" i="19"/>
  <c r="G4197" i="19"/>
  <c r="G4198" i="19"/>
  <c r="C3881" i="19"/>
  <c r="C3882" i="19"/>
  <c r="C3883" i="19"/>
  <c r="C3884" i="19"/>
  <c r="C3885" i="19"/>
  <c r="C3886" i="19"/>
  <c r="C3887" i="19"/>
  <c r="C3888" i="19"/>
  <c r="C3889" i="19"/>
  <c r="C3890" i="19"/>
  <c r="C3891" i="19"/>
  <c r="C3892" i="19"/>
  <c r="C3893" i="19"/>
  <c r="C3894" i="19"/>
  <c r="C3895" i="19"/>
  <c r="C3896" i="19"/>
  <c r="C3897" i="19"/>
  <c r="C3898" i="19"/>
  <c r="C3899" i="19"/>
  <c r="C3900" i="19"/>
  <c r="C3901" i="19"/>
  <c r="C3902" i="19"/>
  <c r="C3903" i="19"/>
  <c r="C3904" i="19"/>
  <c r="C3905" i="19"/>
  <c r="C3906" i="19"/>
  <c r="C3907" i="19"/>
  <c r="C3908" i="19"/>
  <c r="C3909" i="19"/>
  <c r="C3910" i="19"/>
  <c r="C3911" i="19"/>
  <c r="C3912" i="19"/>
  <c r="C3913" i="19"/>
  <c r="C3914" i="19"/>
  <c r="C3915" i="19"/>
  <c r="C3916" i="19"/>
  <c r="C3917" i="19"/>
  <c r="C3918" i="19"/>
  <c r="C3919" i="19"/>
  <c r="C3920" i="19"/>
  <c r="C3921" i="19"/>
  <c r="C3922" i="19"/>
  <c r="C3923" i="19"/>
  <c r="C3924" i="19"/>
  <c r="C3925" i="19"/>
  <c r="C3927" i="19"/>
  <c r="C3928" i="19"/>
  <c r="C3929" i="19"/>
  <c r="C3930" i="19"/>
  <c r="C3931" i="19"/>
  <c r="C3932" i="19"/>
  <c r="C3933" i="19"/>
  <c r="C3934" i="19"/>
  <c r="C3935" i="19"/>
  <c r="C3936" i="19"/>
  <c r="C3937" i="19"/>
  <c r="C3938" i="19"/>
  <c r="C3939" i="19"/>
  <c r="C3940" i="19"/>
  <c r="C3941" i="19"/>
  <c r="C3942" i="19"/>
  <c r="C3943" i="19"/>
  <c r="C3944" i="19"/>
  <c r="C3945" i="19"/>
  <c r="C3946" i="19"/>
  <c r="C3947" i="19"/>
  <c r="C3948" i="19"/>
  <c r="C3949" i="19"/>
  <c r="C3950" i="19"/>
  <c r="C3951" i="19"/>
  <c r="C3952" i="19"/>
  <c r="C3953" i="19"/>
  <c r="C3954" i="19"/>
  <c r="C3955" i="19"/>
  <c r="C3956" i="19"/>
  <c r="C3957" i="19"/>
  <c r="C3958" i="19"/>
  <c r="C3959" i="19"/>
  <c r="C3960" i="19"/>
  <c r="C3961" i="19"/>
  <c r="C3962" i="19"/>
  <c r="C3963" i="19"/>
  <c r="C3964" i="19"/>
  <c r="C3965" i="19"/>
  <c r="C3966" i="19"/>
  <c r="C3967" i="19"/>
  <c r="C3968" i="19"/>
  <c r="C3969" i="19"/>
  <c r="C3970" i="19"/>
  <c r="C3971" i="19"/>
  <c r="C3972" i="19"/>
  <c r="C3973" i="19"/>
  <c r="C3974" i="19"/>
  <c r="C3975" i="19"/>
  <c r="C3976" i="19"/>
  <c r="C3977" i="19"/>
  <c r="C3978" i="19"/>
  <c r="C3979" i="19"/>
  <c r="C3980" i="19"/>
  <c r="C3981" i="19"/>
  <c r="C3982" i="19"/>
  <c r="C3983" i="19"/>
  <c r="C3984" i="19"/>
  <c r="C3985" i="19"/>
  <c r="C3986" i="19"/>
  <c r="C3987" i="19"/>
  <c r="C3988" i="19"/>
  <c r="C3989" i="19"/>
  <c r="C3990" i="19"/>
  <c r="C3991" i="19"/>
  <c r="C3992" i="19"/>
  <c r="C3993" i="19"/>
  <c r="C3994" i="19"/>
  <c r="C3995" i="19"/>
  <c r="C3996" i="19"/>
  <c r="C3997" i="19"/>
  <c r="C3998" i="19"/>
  <c r="C3999" i="19"/>
  <c r="C4000" i="19"/>
  <c r="C4001" i="19"/>
  <c r="C4002" i="19"/>
  <c r="C4003" i="19"/>
  <c r="C4004" i="19"/>
  <c r="C4005" i="19"/>
  <c r="C4006" i="19"/>
  <c r="C4007" i="19"/>
  <c r="C4008" i="19"/>
  <c r="C4009" i="19"/>
  <c r="C4010" i="19"/>
  <c r="C4011" i="19"/>
  <c r="C4012" i="19"/>
  <c r="C4013" i="19"/>
  <c r="C4014" i="19"/>
  <c r="C4015" i="19"/>
  <c r="C4016" i="19"/>
  <c r="C4017" i="19"/>
  <c r="C4018" i="19"/>
  <c r="C4019" i="19"/>
  <c r="C4020" i="19"/>
  <c r="C4021" i="19"/>
  <c r="C4022" i="19"/>
  <c r="C4023" i="19"/>
  <c r="C4024" i="19"/>
  <c r="C4025" i="19"/>
  <c r="C4026" i="19"/>
  <c r="C4027" i="19"/>
  <c r="C4028" i="19"/>
  <c r="C4029" i="19"/>
  <c r="C4030" i="19"/>
  <c r="C4031" i="19"/>
  <c r="C4032" i="19"/>
  <c r="C4033" i="19"/>
  <c r="C4034" i="19"/>
  <c r="C4035" i="19"/>
  <c r="C4036" i="19"/>
  <c r="C4037" i="19"/>
  <c r="C4038" i="19"/>
  <c r="C4039" i="19"/>
  <c r="C4040" i="19"/>
  <c r="C4041" i="19"/>
  <c r="C4042" i="19"/>
  <c r="C4043" i="19"/>
  <c r="C4044" i="19"/>
  <c r="C4045" i="19"/>
  <c r="C4046" i="19"/>
  <c r="C4047" i="19"/>
  <c r="C4048" i="19"/>
  <c r="C4049" i="19"/>
  <c r="C4050" i="19"/>
  <c r="C4051" i="19"/>
  <c r="C4052" i="19"/>
  <c r="C4053" i="19"/>
  <c r="C4054" i="19"/>
  <c r="C4055" i="19"/>
  <c r="C4056" i="19"/>
  <c r="C4057" i="19"/>
  <c r="C4058" i="19"/>
  <c r="C4059" i="19"/>
  <c r="C4060" i="19"/>
  <c r="C4061" i="19"/>
  <c r="C4062" i="19"/>
  <c r="C4063" i="19"/>
  <c r="C4064" i="19"/>
  <c r="C4065" i="19"/>
  <c r="C4066" i="19"/>
  <c r="C4067" i="19"/>
  <c r="C4068" i="19"/>
  <c r="C4069" i="19"/>
  <c r="C4070" i="19"/>
  <c r="C4071" i="19"/>
  <c r="C4072" i="19"/>
  <c r="C4073" i="19"/>
  <c r="C4074" i="19"/>
  <c r="C4075" i="19"/>
  <c r="C4076" i="19"/>
  <c r="C4077" i="19"/>
  <c r="C4078" i="19"/>
  <c r="C4079" i="19"/>
  <c r="C4080" i="19"/>
  <c r="C4081" i="19"/>
  <c r="C4082" i="19"/>
  <c r="C4083" i="19"/>
  <c r="C4084" i="19"/>
  <c r="C4085" i="19"/>
  <c r="C4086" i="19"/>
  <c r="C4087" i="19"/>
  <c r="C4088" i="19"/>
  <c r="C4089" i="19"/>
  <c r="C4090" i="19"/>
  <c r="C4091" i="19"/>
  <c r="C4092" i="19"/>
  <c r="C4093" i="19"/>
  <c r="C4094" i="19"/>
  <c r="C4095" i="19"/>
  <c r="C4096" i="19"/>
  <c r="C4097" i="19"/>
  <c r="C4098" i="19"/>
  <c r="C4099" i="19"/>
  <c r="C4100" i="19"/>
  <c r="C4101" i="19"/>
  <c r="C4102" i="19"/>
  <c r="C4103" i="19"/>
  <c r="C4104" i="19"/>
  <c r="C4105" i="19"/>
  <c r="C4106" i="19"/>
  <c r="C4107" i="19"/>
  <c r="C4108" i="19"/>
  <c r="C4109" i="19"/>
  <c r="C4110" i="19"/>
  <c r="C4111" i="19"/>
  <c r="C4112" i="19"/>
  <c r="C4113" i="19"/>
  <c r="C4114" i="19"/>
  <c r="C4115" i="19"/>
  <c r="C4116" i="19"/>
  <c r="C4117" i="19"/>
  <c r="C4118" i="19"/>
  <c r="C4119" i="19"/>
  <c r="C4120" i="19"/>
  <c r="C4121" i="19"/>
  <c r="C4122" i="19"/>
  <c r="C4123" i="19"/>
  <c r="C4124" i="19"/>
  <c r="C4125" i="19"/>
  <c r="C4126" i="19"/>
  <c r="C4127" i="19"/>
  <c r="C4128" i="19"/>
  <c r="C4129" i="19"/>
  <c r="C4130" i="19"/>
  <c r="C4131" i="19"/>
  <c r="C4132" i="19"/>
  <c r="C4133" i="19"/>
  <c r="C4134" i="19"/>
  <c r="C4135" i="19"/>
  <c r="C4136" i="19"/>
  <c r="C4137" i="19"/>
  <c r="C4138" i="19"/>
  <c r="C4139" i="19"/>
  <c r="C4140" i="19"/>
  <c r="C4141" i="19"/>
  <c r="C4142" i="19"/>
  <c r="C4143" i="19"/>
  <c r="C4144" i="19"/>
  <c r="C4145" i="19"/>
  <c r="C4146" i="19"/>
  <c r="C4147" i="19"/>
  <c r="C4148" i="19"/>
  <c r="C4149" i="19"/>
  <c r="C4150" i="19"/>
  <c r="C4151" i="19"/>
  <c r="C4152" i="19"/>
  <c r="C4153" i="19"/>
  <c r="C4154" i="19"/>
  <c r="C4155" i="19"/>
  <c r="C4156" i="19"/>
  <c r="C4157" i="19"/>
  <c r="C4158" i="19"/>
  <c r="C4159" i="19"/>
  <c r="C4160" i="19"/>
  <c r="C4161" i="19"/>
  <c r="C4162" i="19"/>
  <c r="C4163" i="19"/>
  <c r="C4164" i="19"/>
  <c r="C4165" i="19"/>
  <c r="C4166" i="19"/>
  <c r="C4167" i="19"/>
  <c r="C4168" i="19"/>
  <c r="C4169" i="19"/>
  <c r="C4170" i="19"/>
  <c r="C4171" i="19"/>
  <c r="C4172" i="19"/>
  <c r="C4173" i="19"/>
  <c r="C4174" i="19"/>
  <c r="C4175" i="19"/>
  <c r="C4176" i="19"/>
  <c r="C4177" i="19"/>
  <c r="C4178" i="19"/>
  <c r="C4179" i="19"/>
  <c r="C4180" i="19"/>
  <c r="C4181" i="19"/>
  <c r="C4182" i="19"/>
  <c r="C4183" i="19"/>
  <c r="C4184" i="19"/>
  <c r="C4185" i="19"/>
  <c r="C4186" i="19"/>
  <c r="C4187" i="19"/>
  <c r="C4188" i="19"/>
  <c r="C4189" i="19"/>
  <c r="C4190" i="19"/>
  <c r="C4191" i="19"/>
  <c r="C4192" i="19"/>
  <c r="C4193" i="19"/>
  <c r="C4194" i="19"/>
  <c r="C4195" i="19"/>
  <c r="C4196" i="19"/>
  <c r="C4197" i="19"/>
  <c r="C4198" i="19"/>
  <c r="C3880" i="19"/>
  <c r="G3657" i="19"/>
  <c r="G3658" i="19"/>
  <c r="G3659" i="19"/>
  <c r="G3660" i="19"/>
  <c r="G3661" i="19"/>
  <c r="G3669" i="19"/>
  <c r="G3670" i="19"/>
  <c r="G3671" i="19"/>
  <c r="G3672" i="19"/>
  <c r="G3676" i="19"/>
  <c r="G3677" i="19"/>
  <c r="G3678" i="19"/>
  <c r="G3679" i="19"/>
  <c r="G3685" i="19"/>
  <c r="G3686" i="19"/>
  <c r="G3687" i="19"/>
  <c r="G3688" i="19"/>
  <c r="G3689" i="19"/>
  <c r="G3692" i="19"/>
  <c r="G3693" i="19"/>
  <c r="G3694" i="19"/>
  <c r="G3695" i="19"/>
  <c r="G3703" i="19"/>
  <c r="G3704" i="19"/>
  <c r="G3705" i="19"/>
  <c r="G3706" i="19"/>
  <c r="G3707" i="19"/>
  <c r="G3712" i="19"/>
  <c r="G3713" i="19"/>
  <c r="G3714" i="19"/>
  <c r="G3715" i="19"/>
  <c r="G3716" i="19"/>
  <c r="G3717" i="19"/>
  <c r="G3722" i="19"/>
  <c r="G3723" i="19"/>
  <c r="G3724" i="19"/>
  <c r="G3725" i="19"/>
  <c r="G3734" i="19"/>
  <c r="G3735" i="19"/>
  <c r="G3736" i="19"/>
  <c r="G3737" i="19"/>
  <c r="G3738" i="19"/>
  <c r="G3739" i="19"/>
  <c r="G3742" i="19"/>
  <c r="G3743" i="19"/>
  <c r="G3744" i="19"/>
  <c r="G3745" i="19"/>
  <c r="G3746" i="19"/>
  <c r="G3756" i="19"/>
  <c r="G3757" i="19"/>
  <c r="G3758" i="19"/>
  <c r="G3759" i="19"/>
  <c r="G3760" i="19"/>
  <c r="G3768" i="19"/>
  <c r="G3769" i="19"/>
  <c r="G3770" i="19"/>
  <c r="G3771" i="19"/>
  <c r="G3772" i="19"/>
  <c r="G3773" i="19"/>
  <c r="G3781" i="19"/>
  <c r="G3782" i="19"/>
  <c r="G3783" i="19"/>
  <c r="G3784" i="19"/>
  <c r="G3785" i="19"/>
  <c r="G3795" i="19"/>
  <c r="G3796" i="19"/>
  <c r="G3797" i="19"/>
  <c r="G3798" i="19"/>
  <c r="G3812" i="19"/>
  <c r="G3813" i="19"/>
  <c r="G3814" i="19"/>
  <c r="G3815" i="19"/>
  <c r="G3826" i="19"/>
  <c r="G3827" i="19"/>
  <c r="G3828" i="19"/>
  <c r="G3829" i="19"/>
  <c r="G3830" i="19"/>
  <c r="G3837" i="19"/>
  <c r="G3838" i="19"/>
  <c r="G3839" i="19"/>
  <c r="G3840" i="19"/>
  <c r="G3849" i="19"/>
  <c r="G3850" i="19"/>
  <c r="G3851" i="19"/>
  <c r="G3852" i="19"/>
  <c r="G3853" i="19"/>
  <c r="G3860" i="19"/>
  <c r="G3861" i="19"/>
  <c r="G3862" i="19"/>
  <c r="G3863" i="19"/>
  <c r="G3870" i="19"/>
  <c r="G3871" i="19"/>
  <c r="G3872" i="19"/>
  <c r="G3873" i="19"/>
  <c r="G3874" i="19"/>
  <c r="G3875" i="19"/>
  <c r="G3662" i="19"/>
  <c r="G3663" i="19"/>
  <c r="G3664" i="19"/>
  <c r="G3665" i="19"/>
  <c r="G3666" i="19"/>
  <c r="G3667" i="19"/>
  <c r="G3673" i="19"/>
  <c r="G3674" i="19"/>
  <c r="G3675" i="19"/>
  <c r="G3680" i="19"/>
  <c r="G3681" i="19"/>
  <c r="G3682" i="19"/>
  <c r="G3683" i="19"/>
  <c r="G3690" i="19"/>
  <c r="G3684" i="19"/>
  <c r="G3691" i="19"/>
  <c r="G3696" i="19"/>
  <c r="G3697" i="19"/>
  <c r="G3698" i="19"/>
  <c r="G3699" i="19"/>
  <c r="G3700" i="19"/>
  <c r="G3668" i="19"/>
  <c r="G3701" i="19"/>
  <c r="G3702" i="19"/>
  <c r="G3708" i="19"/>
  <c r="G3709" i="19"/>
  <c r="G3710" i="19"/>
  <c r="G3711" i="19"/>
  <c r="G3718" i="19"/>
  <c r="G3719" i="19"/>
  <c r="G3720" i="19"/>
  <c r="G3721" i="19"/>
  <c r="G3726" i="19"/>
  <c r="G3727" i="19"/>
  <c r="G3728" i="19"/>
  <c r="G3729" i="19"/>
  <c r="G3730" i="19"/>
  <c r="G3731" i="19"/>
  <c r="G3732" i="19"/>
  <c r="G3733" i="19"/>
  <c r="G3740" i="19"/>
  <c r="G3741" i="19"/>
  <c r="G3747" i="19"/>
  <c r="G3748" i="19"/>
  <c r="G3749" i="19"/>
  <c r="G3750" i="19"/>
  <c r="G3751" i="19"/>
  <c r="G3752" i="19"/>
  <c r="G3753" i="19"/>
  <c r="G3754" i="19"/>
  <c r="G3755" i="19"/>
  <c r="G3762" i="19"/>
  <c r="G3763" i="19"/>
  <c r="G3764" i="19"/>
  <c r="G3765" i="19"/>
  <c r="G3766" i="19"/>
  <c r="G3767" i="19"/>
  <c r="G3774" i="19"/>
  <c r="G3775" i="19"/>
  <c r="G3776" i="19"/>
  <c r="G3777" i="19"/>
  <c r="G3778" i="19"/>
  <c r="G3779" i="19"/>
  <c r="G3780" i="19"/>
  <c r="G3786" i="19"/>
  <c r="G3787" i="19"/>
  <c r="G3788" i="19"/>
  <c r="G3789" i="19"/>
  <c r="G3790" i="19"/>
  <c r="G3791" i="19"/>
  <c r="G3792" i="19"/>
  <c r="G3793" i="19"/>
  <c r="G3794" i="19"/>
  <c r="G3799" i="19"/>
  <c r="G3800" i="19"/>
  <c r="G3801" i="19"/>
  <c r="G3802" i="19"/>
  <c r="G3803" i="19"/>
  <c r="G3804" i="19"/>
  <c r="G3805" i="19"/>
  <c r="G3806" i="19"/>
  <c r="G3807" i="19"/>
  <c r="G3808" i="19"/>
  <c r="G3809" i="19"/>
  <c r="G3810" i="19"/>
  <c r="G3811" i="19"/>
  <c r="G3816" i="19"/>
  <c r="G3817" i="19"/>
  <c r="G3818" i="19"/>
  <c r="G3819" i="19"/>
  <c r="G3820" i="19"/>
  <c r="G3821" i="19"/>
  <c r="G3822" i="19"/>
  <c r="G3823" i="19"/>
  <c r="G3824" i="19"/>
  <c r="G3825" i="19"/>
  <c r="G3831" i="19"/>
  <c r="G3832" i="19"/>
  <c r="G3833" i="19"/>
  <c r="G3834" i="19"/>
  <c r="G3835" i="19"/>
  <c r="G3836" i="19"/>
  <c r="G3841" i="19"/>
  <c r="G3842" i="19"/>
  <c r="G3843" i="19"/>
  <c r="G3844" i="19"/>
  <c r="G3845" i="19"/>
  <c r="G3846" i="19"/>
  <c r="G3847" i="19"/>
  <c r="G3848" i="19"/>
  <c r="G3854" i="19"/>
  <c r="G3855" i="19"/>
  <c r="G3856" i="19"/>
  <c r="G3857" i="19"/>
  <c r="G3858" i="19"/>
  <c r="G3859" i="19"/>
  <c r="G3864" i="19"/>
  <c r="G3865" i="19"/>
  <c r="G3866" i="19"/>
  <c r="G3867" i="19"/>
  <c r="G3868" i="19"/>
  <c r="G3869" i="19"/>
  <c r="G3876" i="19"/>
  <c r="G3877" i="19"/>
  <c r="G3878" i="19"/>
  <c r="G3879" i="19"/>
  <c r="C3657" i="19"/>
  <c r="C3658" i="19"/>
  <c r="C3659" i="19"/>
  <c r="C3660" i="19"/>
  <c r="C3661" i="19"/>
  <c r="C3669" i="19"/>
  <c r="C3670" i="19"/>
  <c r="C3671" i="19"/>
  <c r="C3672" i="19"/>
  <c r="C3676" i="19"/>
  <c r="C3677" i="19"/>
  <c r="C3678" i="19"/>
  <c r="C3679" i="19"/>
  <c r="C3685" i="19"/>
  <c r="C3686" i="19"/>
  <c r="C3687" i="19"/>
  <c r="C3688" i="19"/>
  <c r="C3689" i="19"/>
  <c r="C3692" i="19"/>
  <c r="C3693" i="19"/>
  <c r="C3694" i="19"/>
  <c r="C3695" i="19"/>
  <c r="C3703" i="19"/>
  <c r="C3704" i="19"/>
  <c r="C3705" i="19"/>
  <c r="C3706" i="19"/>
  <c r="C3707" i="19"/>
  <c r="C3712" i="19"/>
  <c r="C3713" i="19"/>
  <c r="C3714" i="19"/>
  <c r="C3715" i="19"/>
  <c r="C3716" i="19"/>
  <c r="C3717" i="19"/>
  <c r="C3722" i="19"/>
  <c r="C3723" i="19"/>
  <c r="C3724" i="19"/>
  <c r="C3725" i="19"/>
  <c r="C3734" i="19"/>
  <c r="C3735" i="19"/>
  <c r="C3736" i="19"/>
  <c r="C3737" i="19"/>
  <c r="C3738" i="19"/>
  <c r="C3739" i="19"/>
  <c r="C3742" i="19"/>
  <c r="C3743" i="19"/>
  <c r="C3744" i="19"/>
  <c r="C3745" i="19"/>
  <c r="C3746" i="19"/>
  <c r="C3756" i="19"/>
  <c r="C3757" i="19"/>
  <c r="C3758" i="19"/>
  <c r="C3759" i="19"/>
  <c r="C3760" i="19"/>
  <c r="C3761" i="19"/>
  <c r="C3768" i="19"/>
  <c r="C3769" i="19"/>
  <c r="C3770" i="19"/>
  <c r="C3771" i="19"/>
  <c r="C3772" i="19"/>
  <c r="C3773" i="19"/>
  <c r="C3781" i="19"/>
  <c r="C3782" i="19"/>
  <c r="C3783" i="19"/>
  <c r="C3784" i="19"/>
  <c r="C3785" i="19"/>
  <c r="C3795" i="19"/>
  <c r="C3796" i="19"/>
  <c r="C3797" i="19"/>
  <c r="C3798" i="19"/>
  <c r="C3812" i="19"/>
  <c r="C3813" i="19"/>
  <c r="C3814" i="19"/>
  <c r="C3815" i="19"/>
  <c r="C3826" i="19"/>
  <c r="C3827" i="19"/>
  <c r="C3828" i="19"/>
  <c r="C3829" i="19"/>
  <c r="C3830" i="19"/>
  <c r="C3837" i="19"/>
  <c r="C3838" i="19"/>
  <c r="C3839" i="19"/>
  <c r="C3840" i="19"/>
  <c r="C3849" i="19"/>
  <c r="C3850" i="19"/>
  <c r="C3851" i="19"/>
  <c r="C3852" i="19"/>
  <c r="C3853" i="19"/>
  <c r="C3860" i="19"/>
  <c r="C3861" i="19"/>
  <c r="C3862" i="19"/>
  <c r="C3863" i="19"/>
  <c r="C3870" i="19"/>
  <c r="C3871" i="19"/>
  <c r="C3872" i="19"/>
  <c r="C3873" i="19"/>
  <c r="C3874" i="19"/>
  <c r="C3875" i="19"/>
  <c r="C3662" i="19"/>
  <c r="C3663" i="19"/>
  <c r="C3664" i="19"/>
  <c r="C3665" i="19"/>
  <c r="C3666" i="19"/>
  <c r="C3667" i="19"/>
  <c r="C3673" i="19"/>
  <c r="C3674" i="19"/>
  <c r="C3675" i="19"/>
  <c r="C3680" i="19"/>
  <c r="C3681" i="19"/>
  <c r="C3682" i="19"/>
  <c r="C3683" i="19"/>
  <c r="C3690" i="19"/>
  <c r="C3684" i="19"/>
  <c r="C3691" i="19"/>
  <c r="C3696" i="19"/>
  <c r="C3697" i="19"/>
  <c r="C3698" i="19"/>
  <c r="C3699" i="19"/>
  <c r="C3700" i="19"/>
  <c r="C3668" i="19"/>
  <c r="C3701" i="19"/>
  <c r="C3702" i="19"/>
  <c r="C3708" i="19"/>
  <c r="C3709" i="19"/>
  <c r="C3710" i="19"/>
  <c r="C3711" i="19"/>
  <c r="C3718" i="19"/>
  <c r="C3719" i="19"/>
  <c r="C3720" i="19"/>
  <c r="C3721" i="19"/>
  <c r="C3726" i="19"/>
  <c r="C3727" i="19"/>
  <c r="C3728" i="19"/>
  <c r="C3729" i="19"/>
  <c r="C3730" i="19"/>
  <c r="C3731" i="19"/>
  <c r="C3732" i="19"/>
  <c r="C3733" i="19"/>
  <c r="C3740" i="19"/>
  <c r="C3741" i="19"/>
  <c r="C3747" i="19"/>
  <c r="C3748" i="19"/>
  <c r="C3749" i="19"/>
  <c r="C3750" i="19"/>
  <c r="C3751" i="19"/>
  <c r="C3752" i="19"/>
  <c r="C3753" i="19"/>
  <c r="C3754" i="19"/>
  <c r="C3755" i="19"/>
  <c r="C3762" i="19"/>
  <c r="C3763" i="19"/>
  <c r="C3764" i="19"/>
  <c r="C3765" i="19"/>
  <c r="C3766" i="19"/>
  <c r="C3767" i="19"/>
  <c r="C3774" i="19"/>
  <c r="C3775" i="19"/>
  <c r="C3776" i="19"/>
  <c r="C3777" i="19"/>
  <c r="C3778" i="19"/>
  <c r="C3779" i="19"/>
  <c r="C3780" i="19"/>
  <c r="C3786" i="19"/>
  <c r="C3787" i="19"/>
  <c r="C3788" i="19"/>
  <c r="C3789" i="19"/>
  <c r="C3790" i="19"/>
  <c r="C3791" i="19"/>
  <c r="C3792" i="19"/>
  <c r="C3793" i="19"/>
  <c r="C3794" i="19"/>
  <c r="C3799" i="19"/>
  <c r="C3800" i="19"/>
  <c r="C3801" i="19"/>
  <c r="C3802" i="19"/>
  <c r="C3803" i="19"/>
  <c r="C3804" i="19"/>
  <c r="C3805" i="19"/>
  <c r="C3806" i="19"/>
  <c r="C3807" i="19"/>
  <c r="C3808" i="19"/>
  <c r="C3809" i="19"/>
  <c r="C3810" i="19"/>
  <c r="C3811" i="19"/>
  <c r="C3816" i="19"/>
  <c r="C3817" i="19"/>
  <c r="C3818" i="19"/>
  <c r="C3819" i="19"/>
  <c r="C3820" i="19"/>
  <c r="C3821" i="19"/>
  <c r="C3822" i="19"/>
  <c r="C3823" i="19"/>
  <c r="C3824" i="19"/>
  <c r="C3825" i="19"/>
  <c r="C3831" i="19"/>
  <c r="C3832" i="19"/>
  <c r="C3833" i="19"/>
  <c r="C3834" i="19"/>
  <c r="C3835" i="19"/>
  <c r="C3836" i="19"/>
  <c r="C3841" i="19"/>
  <c r="C3842" i="19"/>
  <c r="C3843" i="19"/>
  <c r="C3844" i="19"/>
  <c r="C3845" i="19"/>
  <c r="C3846" i="19"/>
  <c r="C3847" i="19"/>
  <c r="C3848" i="19"/>
  <c r="C3854" i="19"/>
  <c r="C3855" i="19"/>
  <c r="C3856" i="19"/>
  <c r="C3857" i="19"/>
  <c r="C3858" i="19"/>
  <c r="C3859" i="19"/>
  <c r="C3864" i="19"/>
  <c r="C3865" i="19"/>
  <c r="C3866" i="19"/>
  <c r="C3867" i="19"/>
  <c r="C3868" i="19"/>
  <c r="C3869" i="19"/>
  <c r="C3876" i="19"/>
  <c r="C3877" i="19"/>
  <c r="C3878" i="19"/>
  <c r="C3879" i="19"/>
  <c r="G3468" i="19"/>
  <c r="G3469" i="19"/>
  <c r="G3470" i="19"/>
  <c r="G3471" i="19"/>
  <c r="G3472" i="19"/>
  <c r="G3473" i="19"/>
  <c r="G3481" i="19"/>
  <c r="G3475" i="19"/>
  <c r="G3482" i="19"/>
  <c r="G3484" i="19"/>
  <c r="G3485" i="19"/>
  <c r="G3479" i="19"/>
  <c r="G3492" i="19"/>
  <c r="G3493" i="19"/>
  <c r="G3494" i="19"/>
  <c r="G3483" i="19"/>
  <c r="G3495" i="19"/>
  <c r="G3496" i="19"/>
  <c r="G3498" i="19"/>
  <c r="G3500" i="19"/>
  <c r="G3501" i="19"/>
  <c r="G3489" i="19"/>
  <c r="G3505" i="19"/>
  <c r="G3506" i="19"/>
  <c r="G3508" i="19"/>
  <c r="G3509" i="19"/>
  <c r="G3510" i="19"/>
  <c r="G3513" i="19"/>
  <c r="G3514" i="19"/>
  <c r="G3497" i="19"/>
  <c r="G3515" i="19"/>
  <c r="G3499" i="19"/>
  <c r="G3519" i="19"/>
  <c r="G3520" i="19"/>
  <c r="G3521" i="19"/>
  <c r="G3522" i="19"/>
  <c r="G3504" i="19"/>
  <c r="G3523" i="19"/>
  <c r="G3526" i="19"/>
  <c r="G3507" i="19"/>
  <c r="G3527" i="19"/>
  <c r="G3534" i="19"/>
  <c r="G3535" i="19"/>
  <c r="G3511" i="19"/>
  <c r="G3512" i="19"/>
  <c r="G3536" i="19"/>
  <c r="G3537" i="19"/>
  <c r="G3539" i="19"/>
  <c r="G3540" i="19"/>
  <c r="G3541" i="19"/>
  <c r="G3544" i="19"/>
  <c r="G3545" i="19"/>
  <c r="G3546" i="19"/>
  <c r="G3548" i="19"/>
  <c r="G3550" i="19"/>
  <c r="G3551" i="19"/>
  <c r="G3524" i="19"/>
  <c r="G3525" i="19"/>
  <c r="G3552" i="19"/>
  <c r="G3557" i="19"/>
  <c r="G3558" i="19"/>
  <c r="G3529" i="19"/>
  <c r="G3561" i="19"/>
  <c r="G3562" i="19"/>
  <c r="G3532" i="19"/>
  <c r="G3563" i="19"/>
  <c r="G3564" i="19"/>
  <c r="G3569" i="19"/>
  <c r="G3570" i="19"/>
  <c r="G3571" i="19"/>
  <c r="G3538" i="19"/>
  <c r="G3573" i="19"/>
  <c r="G3575" i="19"/>
  <c r="G3576" i="19"/>
  <c r="G3577" i="19"/>
  <c r="G3578" i="19"/>
  <c r="G3581" i="19"/>
  <c r="G3582" i="19"/>
  <c r="G3583" i="19"/>
  <c r="G3547" i="19"/>
  <c r="G3586" i="19"/>
  <c r="G3549" i="19"/>
  <c r="G3588" i="19"/>
  <c r="G3589" i="19"/>
  <c r="G3590" i="19"/>
  <c r="G3553" i="19"/>
  <c r="G3554" i="19"/>
  <c r="G3592" i="19"/>
  <c r="G3593" i="19"/>
  <c r="G3599" i="19"/>
  <c r="G3600" i="19"/>
  <c r="G3559" i="19"/>
  <c r="G3560" i="19"/>
  <c r="G3601" i="19"/>
  <c r="G3603" i="19"/>
  <c r="G3606" i="19"/>
  <c r="G3607" i="19"/>
  <c r="G3608" i="19"/>
  <c r="G3566" i="19"/>
  <c r="G3567" i="19"/>
  <c r="G3610" i="19"/>
  <c r="G3611" i="19"/>
  <c r="G3613" i="19"/>
  <c r="G3614" i="19"/>
  <c r="G3572" i="19"/>
  <c r="G3615" i="19"/>
  <c r="G3574" i="19"/>
  <c r="G3616" i="19"/>
  <c r="G3619" i="19"/>
  <c r="G3621" i="19"/>
  <c r="G3622" i="19"/>
  <c r="G3579" i="19"/>
  <c r="G3580" i="19"/>
  <c r="G3626" i="19"/>
  <c r="G3627" i="19"/>
  <c r="G3628" i="19"/>
  <c r="G3584" i="19"/>
  <c r="G3585" i="19"/>
  <c r="G3629" i="19"/>
  <c r="G3630" i="19"/>
  <c r="G3631" i="19"/>
  <c r="G3632" i="19"/>
  <c r="G3636" i="19"/>
  <c r="G3591" i="19"/>
  <c r="G3640" i="19"/>
  <c r="G3641" i="19"/>
  <c r="G3594" i="19"/>
  <c r="G3642" i="19"/>
  <c r="G3649" i="19"/>
  <c r="G3650" i="19"/>
  <c r="G3598" i="19"/>
  <c r="G3651" i="19"/>
  <c r="G3474" i="19"/>
  <c r="G3476" i="19"/>
  <c r="G3602" i="19"/>
  <c r="G3477" i="19"/>
  <c r="G3478" i="19"/>
  <c r="G3480" i="19"/>
  <c r="G3486" i="19"/>
  <c r="G3487" i="19"/>
  <c r="G3488" i="19"/>
  <c r="G3609" i="19"/>
  <c r="G3490" i="19"/>
  <c r="G3491" i="19"/>
  <c r="G3502" i="19"/>
  <c r="G3503" i="19"/>
  <c r="G3516" i="19"/>
  <c r="G3517" i="19"/>
  <c r="G3518" i="19"/>
  <c r="G3528" i="19"/>
  <c r="G3530" i="19"/>
  <c r="G3531" i="19"/>
  <c r="G3620" i="19"/>
  <c r="G3533" i="19"/>
  <c r="G3542" i="19"/>
  <c r="G3543" i="19"/>
  <c r="G3555" i="19"/>
  <c r="G3556" i="19"/>
  <c r="G3565" i="19"/>
  <c r="G3568" i="19"/>
  <c r="G3587" i="19"/>
  <c r="G3595" i="19"/>
  <c r="G3596" i="19"/>
  <c r="G3597" i="19"/>
  <c r="G3604" i="19"/>
  <c r="G3605" i="19"/>
  <c r="G3612" i="19"/>
  <c r="G3617" i="19"/>
  <c r="G3618" i="19"/>
  <c r="G3623" i="19"/>
  <c r="G3624" i="19"/>
  <c r="G3625" i="19"/>
  <c r="G3633" i="19"/>
  <c r="G3634" i="19"/>
  <c r="G3635" i="19"/>
  <c r="G3643" i="19"/>
  <c r="G3637" i="19"/>
  <c r="G3638" i="19"/>
  <c r="G3639" i="19"/>
  <c r="G3644" i="19"/>
  <c r="G3645" i="19"/>
  <c r="G3646" i="19"/>
  <c r="G3647" i="19"/>
  <c r="G3648" i="19"/>
  <c r="G3652" i="19"/>
  <c r="G3653" i="19"/>
  <c r="G3654" i="19"/>
  <c r="G3655" i="19"/>
  <c r="G3656" i="19"/>
  <c r="C3469" i="19"/>
  <c r="C3470" i="19"/>
  <c r="C3471" i="19"/>
  <c r="C3472" i="19"/>
  <c r="C3473" i="19"/>
  <c r="C3481" i="19"/>
  <c r="C3475" i="19"/>
  <c r="C3482" i="19"/>
  <c r="C3484" i="19"/>
  <c r="C3485" i="19"/>
  <c r="C3479" i="19"/>
  <c r="C3492" i="19"/>
  <c r="C3493" i="19"/>
  <c r="C3494" i="19"/>
  <c r="C3483" i="19"/>
  <c r="C3495" i="19"/>
  <c r="C3496" i="19"/>
  <c r="C3498" i="19"/>
  <c r="C3500" i="19"/>
  <c r="C3501" i="19"/>
  <c r="C3489" i="19"/>
  <c r="C3505" i="19"/>
  <c r="C3506" i="19"/>
  <c r="C3508" i="19"/>
  <c r="C3509" i="19"/>
  <c r="C3510" i="19"/>
  <c r="C3513" i="19"/>
  <c r="C3514" i="19"/>
  <c r="C3497" i="19"/>
  <c r="C3515" i="19"/>
  <c r="C3499" i="19"/>
  <c r="C3519" i="19"/>
  <c r="C3520" i="19"/>
  <c r="C3521" i="19"/>
  <c r="C3522" i="19"/>
  <c r="C3504" i="19"/>
  <c r="C3523" i="19"/>
  <c r="C3526" i="19"/>
  <c r="C3507" i="19"/>
  <c r="C3527" i="19"/>
  <c r="C3534" i="19"/>
  <c r="C3535" i="19"/>
  <c r="C3511" i="19"/>
  <c r="C3512" i="19"/>
  <c r="C3536" i="19"/>
  <c r="C3537" i="19"/>
  <c r="C3539" i="19"/>
  <c r="C3540" i="19"/>
  <c r="C3541" i="19"/>
  <c r="C3544" i="19"/>
  <c r="C3545" i="19"/>
  <c r="C3546" i="19"/>
  <c r="C3548" i="19"/>
  <c r="C3550" i="19"/>
  <c r="C3551" i="19"/>
  <c r="C3524" i="19"/>
  <c r="C3525" i="19"/>
  <c r="C3552" i="19"/>
  <c r="C3557" i="19"/>
  <c r="C3558" i="19"/>
  <c r="C3529" i="19"/>
  <c r="C3561" i="19"/>
  <c r="C3562" i="19"/>
  <c r="C3532" i="19"/>
  <c r="C3563" i="19"/>
  <c r="C3564" i="19"/>
  <c r="C3569" i="19"/>
  <c r="C3570" i="19"/>
  <c r="C3571" i="19"/>
  <c r="C3538" i="19"/>
  <c r="C3573" i="19"/>
  <c r="C3575" i="19"/>
  <c r="C3576" i="19"/>
  <c r="C3577" i="19"/>
  <c r="C3578" i="19"/>
  <c r="C3581" i="19"/>
  <c r="C3582" i="19"/>
  <c r="C3583" i="19"/>
  <c r="C3547" i="19"/>
  <c r="C3586" i="19"/>
  <c r="C3549" i="19"/>
  <c r="C3588" i="19"/>
  <c r="C3589" i="19"/>
  <c r="C3590" i="19"/>
  <c r="C3553" i="19"/>
  <c r="C3554" i="19"/>
  <c r="C3592" i="19"/>
  <c r="C3593" i="19"/>
  <c r="C3599" i="19"/>
  <c r="C3600" i="19"/>
  <c r="C3559" i="19"/>
  <c r="C3560" i="19"/>
  <c r="C3601" i="19"/>
  <c r="C3603" i="19"/>
  <c r="C3606" i="19"/>
  <c r="C3607" i="19"/>
  <c r="C3608" i="19"/>
  <c r="C3566" i="19"/>
  <c r="C3567" i="19"/>
  <c r="C3610" i="19"/>
  <c r="C3611" i="19"/>
  <c r="C3613" i="19"/>
  <c r="C3614" i="19"/>
  <c r="C3572" i="19"/>
  <c r="C3615" i="19"/>
  <c r="C3574" i="19"/>
  <c r="C3616" i="19"/>
  <c r="C3619" i="19"/>
  <c r="C3621" i="19"/>
  <c r="C3622" i="19"/>
  <c r="C3579" i="19"/>
  <c r="C3580" i="19"/>
  <c r="C3626" i="19"/>
  <c r="C3627" i="19"/>
  <c r="C3628" i="19"/>
  <c r="C3584" i="19"/>
  <c r="C3585" i="19"/>
  <c r="C3629" i="19"/>
  <c r="C3630" i="19"/>
  <c r="C3631" i="19"/>
  <c r="C3632" i="19"/>
  <c r="C3636" i="19"/>
  <c r="C3591" i="19"/>
  <c r="C3640" i="19"/>
  <c r="C3641" i="19"/>
  <c r="C3594" i="19"/>
  <c r="C3642" i="19"/>
  <c r="C3649" i="19"/>
  <c r="C3650" i="19"/>
  <c r="C3598" i="19"/>
  <c r="C3651" i="19"/>
  <c r="C3474" i="19"/>
  <c r="C3476" i="19"/>
  <c r="C3602" i="19"/>
  <c r="C3477" i="19"/>
  <c r="C3478" i="19"/>
  <c r="C3480" i="19"/>
  <c r="C3486" i="19"/>
  <c r="C3487" i="19"/>
  <c r="C3488" i="19"/>
  <c r="C3609" i="19"/>
  <c r="C3490" i="19"/>
  <c r="C3491" i="19"/>
  <c r="C3502" i="19"/>
  <c r="C3503" i="19"/>
  <c r="C3516" i="19"/>
  <c r="C3517" i="19"/>
  <c r="C3518" i="19"/>
  <c r="C3528" i="19"/>
  <c r="C3530" i="19"/>
  <c r="C3531" i="19"/>
  <c r="C3620" i="19"/>
  <c r="C3533" i="19"/>
  <c r="C3542" i="19"/>
  <c r="C3543" i="19"/>
  <c r="C3555" i="19"/>
  <c r="C3556" i="19"/>
  <c r="C3565" i="19"/>
  <c r="C3568" i="19"/>
  <c r="C3587" i="19"/>
  <c r="C3595" i="19"/>
  <c r="C3596" i="19"/>
  <c r="C3597" i="19"/>
  <c r="C3604" i="19"/>
  <c r="C3605" i="19"/>
  <c r="C3612" i="19"/>
  <c r="C3617" i="19"/>
  <c r="C3618" i="19"/>
  <c r="C3623" i="19"/>
  <c r="C3624" i="19"/>
  <c r="C3625" i="19"/>
  <c r="C3633" i="19"/>
  <c r="C3634" i="19"/>
  <c r="C3635" i="19"/>
  <c r="C3643" i="19"/>
  <c r="C3637" i="19"/>
  <c r="C3638" i="19"/>
  <c r="C3639" i="19"/>
  <c r="C3644" i="19"/>
  <c r="C3645" i="19"/>
  <c r="C3646" i="19"/>
  <c r="C3647" i="19"/>
  <c r="C3648" i="19"/>
  <c r="C3652" i="19"/>
  <c r="C3653" i="19"/>
  <c r="C3654" i="19"/>
  <c r="C3655" i="19"/>
  <c r="C3656" i="19"/>
  <c r="C3468" i="19"/>
  <c r="C3199" i="19"/>
  <c r="C3200" i="19"/>
  <c r="C3201" i="19"/>
  <c r="C3202" i="19"/>
  <c r="C3203" i="19"/>
  <c r="C3204" i="19"/>
  <c r="C3205" i="19"/>
  <c r="C3206" i="19"/>
  <c r="C3207" i="19"/>
  <c r="C3208" i="19"/>
  <c r="C3209" i="19"/>
  <c r="C3210" i="19"/>
  <c r="C3211" i="19"/>
  <c r="C3212" i="19"/>
  <c r="C3213" i="19"/>
  <c r="C3214" i="19"/>
  <c r="C3215" i="19"/>
  <c r="C3216" i="19"/>
  <c r="C3217" i="19"/>
  <c r="C3218" i="19"/>
  <c r="C3219" i="19"/>
  <c r="C3220" i="19"/>
  <c r="C3221" i="19"/>
  <c r="C3222" i="19"/>
  <c r="C3223" i="19"/>
  <c r="C3224" i="19"/>
  <c r="C3225" i="19"/>
  <c r="C3226" i="19"/>
  <c r="C3227" i="19"/>
  <c r="C3228" i="19"/>
  <c r="C3229" i="19"/>
  <c r="C3230" i="19"/>
  <c r="C3231" i="19"/>
  <c r="C3232" i="19"/>
  <c r="C3233" i="19"/>
  <c r="C3234" i="19"/>
  <c r="C3235" i="19"/>
  <c r="C3236" i="19"/>
  <c r="C3237" i="19"/>
  <c r="C3238" i="19"/>
  <c r="C3239" i="19"/>
  <c r="C3240" i="19"/>
  <c r="C3241" i="19"/>
  <c r="C3242" i="19"/>
  <c r="C3243" i="19"/>
  <c r="C3244" i="19"/>
  <c r="C3245" i="19"/>
  <c r="C3246" i="19"/>
  <c r="C3247" i="19"/>
  <c r="C3248" i="19"/>
  <c r="C3249" i="19"/>
  <c r="C3250" i="19"/>
  <c r="C3251" i="19"/>
  <c r="C3252" i="19"/>
  <c r="C3253" i="19"/>
  <c r="C3254" i="19"/>
  <c r="C3255" i="19"/>
  <c r="C3256" i="19"/>
  <c r="C3257" i="19"/>
  <c r="C3258" i="19"/>
  <c r="C3259" i="19"/>
  <c r="C3260" i="19"/>
  <c r="C3261" i="19"/>
  <c r="C3262" i="19"/>
  <c r="C3263" i="19"/>
  <c r="C3264" i="19"/>
  <c r="C3265" i="19"/>
  <c r="C3266" i="19"/>
  <c r="C3267" i="19"/>
  <c r="C3268" i="19"/>
  <c r="C3269" i="19"/>
  <c r="C3270" i="19"/>
  <c r="C3271" i="19"/>
  <c r="C3272" i="19"/>
  <c r="C3273" i="19"/>
  <c r="C3274" i="19"/>
  <c r="C3275" i="19"/>
  <c r="C3276" i="19"/>
  <c r="C3277" i="19"/>
  <c r="C3278" i="19"/>
  <c r="C3279" i="19"/>
  <c r="C3280" i="19"/>
  <c r="C3281" i="19"/>
  <c r="C3282" i="19"/>
  <c r="C3283" i="19"/>
  <c r="C3284" i="19"/>
  <c r="C3285" i="19"/>
  <c r="C3286" i="19"/>
  <c r="C3287" i="19"/>
  <c r="C3288" i="19"/>
  <c r="C3289" i="19"/>
  <c r="C3290" i="19"/>
  <c r="C3291" i="19"/>
  <c r="C3292" i="19"/>
  <c r="C3293" i="19"/>
  <c r="C3294" i="19"/>
  <c r="C3295" i="19"/>
  <c r="C3296" i="19"/>
  <c r="C3297" i="19"/>
  <c r="C3298" i="19"/>
  <c r="C3299" i="19"/>
  <c r="C3300" i="19"/>
  <c r="C3301" i="19"/>
  <c r="C3302" i="19"/>
  <c r="C3303" i="19"/>
  <c r="C3304" i="19"/>
  <c r="C3305" i="19"/>
  <c r="C3306" i="19"/>
  <c r="C3307" i="19"/>
  <c r="C3308" i="19"/>
  <c r="C3309" i="19"/>
  <c r="C3310" i="19"/>
  <c r="C3311" i="19"/>
  <c r="C3312" i="19"/>
  <c r="C3313" i="19"/>
  <c r="C3314" i="19"/>
  <c r="C3315" i="19"/>
  <c r="C3316" i="19"/>
  <c r="C3317" i="19"/>
  <c r="C3318" i="19"/>
  <c r="C3319" i="19"/>
  <c r="C3320" i="19"/>
  <c r="C3321" i="19"/>
  <c r="C3322" i="19"/>
  <c r="C3323" i="19"/>
  <c r="C3324" i="19"/>
  <c r="C3325" i="19"/>
  <c r="C3326" i="19"/>
  <c r="C3327" i="19"/>
  <c r="C3328" i="19"/>
  <c r="C3329" i="19"/>
  <c r="C3330" i="19"/>
  <c r="C3331" i="19"/>
  <c r="C3332" i="19"/>
  <c r="C3333" i="19"/>
  <c r="C3334" i="19"/>
  <c r="C3335" i="19"/>
  <c r="C3336" i="19"/>
  <c r="C3337" i="19"/>
  <c r="C3338" i="19"/>
  <c r="C3339" i="19"/>
  <c r="C3340" i="19"/>
  <c r="C3341" i="19"/>
  <c r="C3342" i="19"/>
  <c r="C3343" i="19"/>
  <c r="C3344" i="19"/>
  <c r="C3345" i="19"/>
  <c r="C3346" i="19"/>
  <c r="C3347" i="19"/>
  <c r="C3348" i="19"/>
  <c r="C3349" i="19"/>
  <c r="C3350" i="19"/>
  <c r="C3351" i="19"/>
  <c r="C3352" i="19"/>
  <c r="C3353" i="19"/>
  <c r="C3354" i="19"/>
  <c r="C3355" i="19"/>
  <c r="C3356" i="19"/>
  <c r="C3357" i="19"/>
  <c r="C3358" i="19"/>
  <c r="C3359" i="19"/>
  <c r="C3360" i="19"/>
  <c r="C3361" i="19"/>
  <c r="C3362" i="19"/>
  <c r="C3363" i="19"/>
  <c r="C3364" i="19"/>
  <c r="C3365" i="19"/>
  <c r="C3366" i="19"/>
  <c r="C3367" i="19"/>
  <c r="C3368" i="19"/>
  <c r="C3369" i="19"/>
  <c r="C3370" i="19"/>
  <c r="C3371" i="19"/>
  <c r="C3372" i="19"/>
  <c r="C3373" i="19"/>
  <c r="C3374" i="19"/>
  <c r="C3375" i="19"/>
  <c r="C3376" i="19"/>
  <c r="C3377" i="19"/>
  <c r="C3378" i="19"/>
  <c r="C3379" i="19"/>
  <c r="C3380" i="19"/>
  <c r="C3381" i="19"/>
  <c r="C3382" i="19"/>
  <c r="C3383" i="19"/>
  <c r="C3384" i="19"/>
  <c r="C3385" i="19"/>
  <c r="C3386" i="19"/>
  <c r="C3387" i="19"/>
  <c r="C3388" i="19"/>
  <c r="C3389" i="19"/>
  <c r="C3390" i="19"/>
  <c r="C3391" i="19"/>
  <c r="C3392" i="19"/>
  <c r="C3393" i="19"/>
  <c r="C3394" i="19"/>
  <c r="C3395" i="19"/>
  <c r="C3396" i="19"/>
  <c r="C3397" i="19"/>
  <c r="C3398" i="19"/>
  <c r="C3399" i="19"/>
  <c r="C3400" i="19"/>
  <c r="C3401" i="19"/>
  <c r="C3402" i="19"/>
  <c r="C3403" i="19"/>
  <c r="C3404" i="19"/>
  <c r="C3405" i="19"/>
  <c r="C3406" i="19"/>
  <c r="C3407" i="19"/>
  <c r="C3408" i="19"/>
  <c r="C3409" i="19"/>
  <c r="C3410" i="19"/>
  <c r="C3411" i="19"/>
  <c r="C3412" i="19"/>
  <c r="C3413" i="19"/>
  <c r="C3414" i="19"/>
  <c r="C3415" i="19"/>
  <c r="C3416" i="19"/>
  <c r="C3417" i="19"/>
  <c r="C3418" i="19"/>
  <c r="C3419" i="19"/>
  <c r="C3420" i="19"/>
  <c r="C3421" i="19"/>
  <c r="C3422" i="19"/>
  <c r="C3423" i="19"/>
  <c r="C3424" i="19"/>
  <c r="C3425" i="19"/>
  <c r="C3426" i="19"/>
  <c r="C3427" i="19"/>
  <c r="C3428" i="19"/>
  <c r="C3429" i="19"/>
  <c r="C3430" i="19"/>
  <c r="C3431" i="19"/>
  <c r="C3432" i="19"/>
  <c r="C3433" i="19"/>
  <c r="C3434" i="19"/>
  <c r="C3435" i="19"/>
  <c r="C3436" i="19"/>
  <c r="C3437" i="19"/>
  <c r="C3438" i="19"/>
  <c r="C3439" i="19"/>
  <c r="C3440" i="19"/>
  <c r="C3441" i="19"/>
  <c r="C3442" i="19"/>
  <c r="C3443" i="19"/>
  <c r="C3444" i="19"/>
  <c r="C3445" i="19"/>
  <c r="C3446" i="19"/>
  <c r="C3447" i="19"/>
  <c r="C3448" i="19"/>
  <c r="C3449" i="19"/>
  <c r="C3450" i="19"/>
  <c r="C3451" i="19"/>
  <c r="C3452" i="19"/>
  <c r="C3453" i="19"/>
  <c r="C3454" i="19"/>
  <c r="C3455" i="19"/>
  <c r="C3456" i="19"/>
  <c r="C3457" i="19"/>
  <c r="C3458" i="19"/>
  <c r="C3459" i="19"/>
  <c r="C3460" i="19"/>
  <c r="C3461" i="19"/>
  <c r="C3462" i="19"/>
  <c r="C3463" i="19"/>
  <c r="C3464" i="19"/>
  <c r="C3465" i="19"/>
  <c r="C3466" i="19"/>
  <c r="C3467" i="19"/>
  <c r="C3195" i="19"/>
  <c r="C3196" i="19"/>
  <c r="C3197" i="19"/>
  <c r="C3198" i="19"/>
  <c r="G3195" i="19"/>
  <c r="G3196" i="19"/>
  <c r="G3197" i="19"/>
  <c r="G3198" i="19"/>
  <c r="G3199" i="19"/>
  <c r="G3200" i="19"/>
  <c r="G3201" i="19"/>
  <c r="G3202" i="19"/>
  <c r="G3203" i="19"/>
  <c r="G3204" i="19"/>
  <c r="G3205" i="19"/>
  <c r="G3206" i="19"/>
  <c r="G3207" i="19"/>
  <c r="G3208" i="19"/>
  <c r="G3209" i="19"/>
  <c r="G3210" i="19"/>
  <c r="G3211" i="19"/>
  <c r="G3212" i="19"/>
  <c r="G3213" i="19"/>
  <c r="G3214" i="19"/>
  <c r="G3215" i="19"/>
  <c r="G3216" i="19"/>
  <c r="G3217" i="19"/>
  <c r="G3218" i="19"/>
  <c r="G3219" i="19"/>
  <c r="G3220" i="19"/>
  <c r="G3221" i="19"/>
  <c r="G3222" i="19"/>
  <c r="G3223" i="19"/>
  <c r="G3224" i="19"/>
  <c r="G3225" i="19"/>
  <c r="G3226" i="19"/>
  <c r="G3227" i="19"/>
  <c r="G3228" i="19"/>
  <c r="G3229" i="19"/>
  <c r="G3230" i="19"/>
  <c r="G3231" i="19"/>
  <c r="G3232" i="19"/>
  <c r="G3233" i="19"/>
  <c r="G3234" i="19"/>
  <c r="G3235" i="19"/>
  <c r="G3236" i="19"/>
  <c r="G3237" i="19"/>
  <c r="G3238" i="19"/>
  <c r="G3239" i="19"/>
  <c r="G3240" i="19"/>
  <c r="G3241" i="19"/>
  <c r="G3242" i="19"/>
  <c r="G3243" i="19"/>
  <c r="G3244" i="19"/>
  <c r="G3245" i="19"/>
  <c r="G3246" i="19"/>
  <c r="G3247" i="19"/>
  <c r="G3248" i="19"/>
  <c r="G3249" i="19"/>
  <c r="G3250" i="19"/>
  <c r="G3251" i="19"/>
  <c r="G3252" i="19"/>
  <c r="G3253" i="19"/>
  <c r="G3254" i="19"/>
  <c r="G3255" i="19"/>
  <c r="G3256" i="19"/>
  <c r="G3257" i="19"/>
  <c r="G3258" i="19"/>
  <c r="G3259" i="19"/>
  <c r="G3260" i="19"/>
  <c r="G3261" i="19"/>
  <c r="G3262" i="19"/>
  <c r="G3263" i="19"/>
  <c r="G3264" i="19"/>
  <c r="G3265" i="19"/>
  <c r="G3266" i="19"/>
  <c r="G3267" i="19"/>
  <c r="G3268" i="19"/>
  <c r="G3269" i="19"/>
  <c r="G3270" i="19"/>
  <c r="G3271" i="19"/>
  <c r="G3272" i="19"/>
  <c r="G3273" i="19"/>
  <c r="G3274" i="19"/>
  <c r="G3275" i="19"/>
  <c r="G3276" i="19"/>
  <c r="G3277" i="19"/>
  <c r="G3278" i="19"/>
  <c r="G3279" i="19"/>
  <c r="G3280" i="19"/>
  <c r="G3281" i="19"/>
  <c r="G3282" i="19"/>
  <c r="G3283" i="19"/>
  <c r="G3284" i="19"/>
  <c r="G3285" i="19"/>
  <c r="G3286" i="19"/>
  <c r="G3287" i="19"/>
  <c r="G3288" i="19"/>
  <c r="G3289" i="19"/>
  <c r="G3290" i="19"/>
  <c r="G3291" i="19"/>
  <c r="G3292" i="19"/>
  <c r="G3293" i="19"/>
  <c r="G3294" i="19"/>
  <c r="G3295" i="19"/>
  <c r="G3296" i="19"/>
  <c r="G3297" i="19"/>
  <c r="G3298" i="19"/>
  <c r="G3299" i="19"/>
  <c r="G3300" i="19"/>
  <c r="G3301" i="19"/>
  <c r="G3302" i="19"/>
  <c r="G3303" i="19"/>
  <c r="G3304" i="19"/>
  <c r="G3305" i="19"/>
  <c r="G3306" i="19"/>
  <c r="G3307" i="19"/>
  <c r="G3308" i="19"/>
  <c r="G3309" i="19"/>
  <c r="G3310" i="19"/>
  <c r="G3311" i="19"/>
  <c r="G3312" i="19"/>
  <c r="G3313" i="19"/>
  <c r="G3314" i="19"/>
  <c r="G3315" i="19"/>
  <c r="G3316" i="19"/>
  <c r="G3317" i="19"/>
  <c r="G3318" i="19"/>
  <c r="G3319" i="19"/>
  <c r="G3320" i="19"/>
  <c r="G3321" i="19"/>
  <c r="G3322" i="19"/>
  <c r="G3323" i="19"/>
  <c r="G3324" i="19"/>
  <c r="G3325" i="19"/>
  <c r="G3326" i="19"/>
  <c r="G3327" i="19"/>
  <c r="G3328" i="19"/>
  <c r="G3329" i="19"/>
  <c r="G3330" i="19"/>
  <c r="G3331" i="19"/>
  <c r="G3332" i="19"/>
  <c r="G3333" i="19"/>
  <c r="G3334" i="19"/>
  <c r="G3335" i="19"/>
  <c r="G3336" i="19"/>
  <c r="G3337" i="19"/>
  <c r="G3338" i="19"/>
  <c r="G3339" i="19"/>
  <c r="G3340" i="19"/>
  <c r="G3341" i="19"/>
  <c r="G3342" i="19"/>
  <c r="G3343" i="19"/>
  <c r="G3344" i="19"/>
  <c r="G3345" i="19"/>
  <c r="G3346" i="19"/>
  <c r="G3347" i="19"/>
  <c r="G3348" i="19"/>
  <c r="G3349" i="19"/>
  <c r="G3350" i="19"/>
  <c r="G3351" i="19"/>
  <c r="G3352" i="19"/>
  <c r="G3353" i="19"/>
  <c r="G3354" i="19"/>
  <c r="G3355" i="19"/>
  <c r="G3356" i="19"/>
  <c r="G3357" i="19"/>
  <c r="G3358" i="19"/>
  <c r="G3359" i="19"/>
  <c r="G3360" i="19"/>
  <c r="G3361" i="19"/>
  <c r="G3362" i="19"/>
  <c r="G3363" i="19"/>
  <c r="G3364" i="19"/>
  <c r="G3365" i="19"/>
  <c r="G3366" i="19"/>
  <c r="G3367" i="19"/>
  <c r="G3368" i="19"/>
  <c r="G3369" i="19"/>
  <c r="G3370" i="19"/>
  <c r="G3371" i="19"/>
  <c r="G3372" i="19"/>
  <c r="G3373" i="19"/>
  <c r="G3374" i="19"/>
  <c r="G3375" i="19"/>
  <c r="G3376" i="19"/>
  <c r="G3377" i="19"/>
  <c r="G3378" i="19"/>
  <c r="G3379" i="19"/>
  <c r="G3380" i="19"/>
  <c r="G3381" i="19"/>
  <c r="G3382" i="19"/>
  <c r="G3383" i="19"/>
  <c r="G3384" i="19"/>
  <c r="G3385" i="19"/>
  <c r="G3386" i="19"/>
  <c r="G3387" i="19"/>
  <c r="G3388" i="19"/>
  <c r="G3389" i="19"/>
  <c r="G3390" i="19"/>
  <c r="G3391" i="19"/>
  <c r="G3392" i="19"/>
  <c r="G3393" i="19"/>
  <c r="G3394" i="19"/>
  <c r="G3395" i="19"/>
  <c r="G3396" i="19"/>
  <c r="G3397" i="19"/>
  <c r="G3398" i="19"/>
  <c r="G3399" i="19"/>
  <c r="G3400" i="19"/>
  <c r="G3401" i="19"/>
  <c r="G3402" i="19"/>
  <c r="G3403" i="19"/>
  <c r="G3404" i="19"/>
  <c r="G3405" i="19"/>
  <c r="G3406" i="19"/>
  <c r="G3407" i="19"/>
  <c r="G3408" i="19"/>
  <c r="G3409" i="19"/>
  <c r="G3410" i="19"/>
  <c r="G3411" i="19"/>
  <c r="G3412" i="19"/>
  <c r="G3413" i="19"/>
  <c r="G3414" i="19"/>
  <c r="G3415" i="19"/>
  <c r="G3416" i="19"/>
  <c r="G3417" i="19"/>
  <c r="G3418" i="19"/>
  <c r="G3419" i="19"/>
  <c r="G3420" i="19"/>
  <c r="G3421" i="19"/>
  <c r="G3422" i="19"/>
  <c r="G3423" i="19"/>
  <c r="G3424" i="19"/>
  <c r="G3425" i="19"/>
  <c r="G3426" i="19"/>
  <c r="G3427" i="19"/>
  <c r="G3428" i="19"/>
  <c r="G3429" i="19"/>
  <c r="G3430" i="19"/>
  <c r="G3431" i="19"/>
  <c r="G3432" i="19"/>
  <c r="G3433" i="19"/>
  <c r="G3434" i="19"/>
  <c r="G3435" i="19"/>
  <c r="G3436" i="19"/>
  <c r="G3437" i="19"/>
  <c r="G3438" i="19"/>
  <c r="G3439" i="19"/>
  <c r="G3440" i="19"/>
  <c r="G3441" i="19"/>
  <c r="G3442" i="19"/>
  <c r="G3443" i="19"/>
  <c r="G3444" i="19"/>
  <c r="G3445" i="19"/>
  <c r="G3446" i="19"/>
  <c r="G3447" i="19"/>
  <c r="G3448" i="19"/>
  <c r="G3449" i="19"/>
  <c r="G3450" i="19"/>
  <c r="G3451" i="19"/>
  <c r="G3452" i="19"/>
  <c r="G3453" i="19"/>
  <c r="G3454" i="19"/>
  <c r="G3455" i="19"/>
  <c r="G3456" i="19"/>
  <c r="G3457" i="19"/>
  <c r="G3458" i="19"/>
  <c r="G3459" i="19"/>
  <c r="G3460" i="19"/>
  <c r="G3461" i="19"/>
  <c r="G3462" i="19"/>
  <c r="G3463" i="19"/>
  <c r="G3464" i="19"/>
  <c r="G3465" i="19"/>
  <c r="G3466" i="19"/>
  <c r="G3467" i="19"/>
  <c r="G2992" i="19"/>
  <c r="G2993" i="19"/>
  <c r="G2994" i="19"/>
  <c r="G2995" i="19"/>
  <c r="G2996" i="19"/>
  <c r="G2997" i="19"/>
  <c r="G2998" i="19"/>
  <c r="G2999" i="19"/>
  <c r="G3000" i="19"/>
  <c r="G3001" i="19"/>
  <c r="G3002" i="19"/>
  <c r="G3003" i="19"/>
  <c r="G3004" i="19"/>
  <c r="G3005" i="19"/>
  <c r="G3006" i="19"/>
  <c r="G3007" i="19"/>
  <c r="G3008" i="19"/>
  <c r="G3009" i="19"/>
  <c r="G3010" i="19"/>
  <c r="G3011" i="19"/>
  <c r="G3012" i="19"/>
  <c r="G3013" i="19"/>
  <c r="G3014" i="19"/>
  <c r="G3015" i="19"/>
  <c r="G3016" i="19"/>
  <c r="G3017" i="19"/>
  <c r="G3018" i="19"/>
  <c r="G3019" i="19"/>
  <c r="G3020" i="19"/>
  <c r="G3021" i="19"/>
  <c r="G3022" i="19"/>
  <c r="G3023" i="19"/>
  <c r="G3024" i="19"/>
  <c r="G3025" i="19"/>
  <c r="G3026" i="19"/>
  <c r="G3027" i="19"/>
  <c r="G3028" i="19"/>
  <c r="G3029" i="19"/>
  <c r="G3030" i="19"/>
  <c r="G3031" i="19"/>
  <c r="G3032" i="19"/>
  <c r="G3033" i="19"/>
  <c r="G3034" i="19"/>
  <c r="G3035" i="19"/>
  <c r="G3036" i="19"/>
  <c r="G3037" i="19"/>
  <c r="G3038" i="19"/>
  <c r="G3039" i="19"/>
  <c r="G3040" i="19"/>
  <c r="G3041" i="19"/>
  <c r="G3042" i="19"/>
  <c r="G3043" i="19"/>
  <c r="G3044" i="19"/>
  <c r="G3045" i="19"/>
  <c r="G3046" i="19"/>
  <c r="G3047" i="19"/>
  <c r="G3048" i="19"/>
  <c r="G3049" i="19"/>
  <c r="G3050" i="19"/>
  <c r="G3051" i="19"/>
  <c r="G3052" i="19"/>
  <c r="G3053" i="19"/>
  <c r="G3054" i="19"/>
  <c r="G3055" i="19"/>
  <c r="G3056" i="19"/>
  <c r="G3057" i="19"/>
  <c r="G3058" i="19"/>
  <c r="G3059" i="19"/>
  <c r="G3060" i="19"/>
  <c r="G3061" i="19"/>
  <c r="G3062" i="19"/>
  <c r="G3063" i="19"/>
  <c r="G3064" i="19"/>
  <c r="G3065" i="19"/>
  <c r="G3066" i="19"/>
  <c r="G3067" i="19"/>
  <c r="G3068" i="19"/>
  <c r="G3069" i="19"/>
  <c r="G3070" i="19"/>
  <c r="G3071" i="19"/>
  <c r="G3072" i="19"/>
  <c r="G3073" i="19"/>
  <c r="G3074" i="19"/>
  <c r="G3075" i="19"/>
  <c r="G3076" i="19"/>
  <c r="G3077" i="19"/>
  <c r="G3078" i="19"/>
  <c r="G3079" i="19"/>
  <c r="G3080" i="19"/>
  <c r="G3081" i="19"/>
  <c r="G3082" i="19"/>
  <c r="G3083" i="19"/>
  <c r="G3084" i="19"/>
  <c r="G3085" i="19"/>
  <c r="G3086" i="19"/>
  <c r="G3087" i="19"/>
  <c r="G3088" i="19"/>
  <c r="G3089" i="19"/>
  <c r="G3090" i="19"/>
  <c r="G3091" i="19"/>
  <c r="G3092" i="19"/>
  <c r="G3093" i="19"/>
  <c r="G3094" i="19"/>
  <c r="G3095" i="19"/>
  <c r="G3096" i="19"/>
  <c r="G3097" i="19"/>
  <c r="G3098" i="19"/>
  <c r="G3099" i="19"/>
  <c r="G3100" i="19"/>
  <c r="G3101" i="19"/>
  <c r="G3102" i="19"/>
  <c r="G3103" i="19"/>
  <c r="G3104" i="19"/>
  <c r="G3105" i="19"/>
  <c r="G3106" i="19"/>
  <c r="G3107" i="19"/>
  <c r="G3108" i="19"/>
  <c r="G3109" i="19"/>
  <c r="G3110" i="19"/>
  <c r="G3111" i="19"/>
  <c r="G3112" i="19"/>
  <c r="G3113" i="19"/>
  <c r="G3114" i="19"/>
  <c r="G3115" i="19"/>
  <c r="G3116" i="19"/>
  <c r="G3117" i="19"/>
  <c r="G3118" i="19"/>
  <c r="G3119" i="19"/>
  <c r="G3120" i="19"/>
  <c r="G3121" i="19"/>
  <c r="G3122" i="19"/>
  <c r="G3123" i="19"/>
  <c r="G3124" i="19"/>
  <c r="G3125" i="19"/>
  <c r="G3126" i="19"/>
  <c r="G3127" i="19"/>
  <c r="G3128" i="19"/>
  <c r="G3129" i="19"/>
  <c r="G3130" i="19"/>
  <c r="G3131" i="19"/>
  <c r="G3132" i="19"/>
  <c r="G3133" i="19"/>
  <c r="G3134" i="19"/>
  <c r="G3135" i="19"/>
  <c r="G3136" i="19"/>
  <c r="G3137" i="19"/>
  <c r="G3138" i="19"/>
  <c r="G3139" i="19"/>
  <c r="G3140" i="19"/>
  <c r="G3141" i="19"/>
  <c r="G3142" i="19"/>
  <c r="G3143" i="19"/>
  <c r="G3144" i="19"/>
  <c r="G3145" i="19"/>
  <c r="G3146" i="19"/>
  <c r="G3147" i="19"/>
  <c r="G3148" i="19"/>
  <c r="G3149" i="19"/>
  <c r="G3150" i="19"/>
  <c r="G3151" i="19"/>
  <c r="G3152" i="19"/>
  <c r="G3153" i="19"/>
  <c r="G3154" i="19"/>
  <c r="G3155" i="19"/>
  <c r="G3156" i="19"/>
  <c r="G3157" i="19"/>
  <c r="G3158" i="19"/>
  <c r="G3159" i="19"/>
  <c r="G3160" i="19"/>
  <c r="G3161" i="19"/>
  <c r="G3162" i="19"/>
  <c r="G3163" i="19"/>
  <c r="G3164" i="19"/>
  <c r="G3165" i="19"/>
  <c r="G3166" i="19"/>
  <c r="G3167" i="19"/>
  <c r="G3168" i="19"/>
  <c r="G3169" i="19"/>
  <c r="G3170" i="19"/>
  <c r="G3171" i="19"/>
  <c r="G3172" i="19"/>
  <c r="G3173" i="19"/>
  <c r="G3174" i="19"/>
  <c r="G3175" i="19"/>
  <c r="G3176" i="19"/>
  <c r="G3177" i="19"/>
  <c r="G3178" i="19"/>
  <c r="G3179" i="19"/>
  <c r="G3180" i="19"/>
  <c r="G3181" i="19"/>
  <c r="G3182" i="19"/>
  <c r="G3183" i="19"/>
  <c r="G3184" i="19"/>
  <c r="G3185" i="19"/>
  <c r="G3186" i="19"/>
  <c r="G3187" i="19"/>
  <c r="G3188" i="19"/>
  <c r="G3189" i="19"/>
  <c r="G3190" i="19"/>
  <c r="G3191" i="19"/>
  <c r="G3192" i="19"/>
  <c r="G3193" i="19"/>
  <c r="G3194" i="19"/>
  <c r="C2993" i="19"/>
  <c r="C2994" i="19"/>
  <c r="C2995" i="19"/>
  <c r="C2996" i="19"/>
  <c r="C2997" i="19"/>
  <c r="C2998" i="19"/>
  <c r="C2999" i="19"/>
  <c r="C3000" i="19"/>
  <c r="C3001" i="19"/>
  <c r="C3002" i="19"/>
  <c r="C3003" i="19"/>
  <c r="C3004" i="19"/>
  <c r="C3005" i="19"/>
  <c r="C3006" i="19"/>
  <c r="C3007" i="19"/>
  <c r="C3008" i="19"/>
  <c r="C3009" i="19"/>
  <c r="C3010" i="19"/>
  <c r="C3011" i="19"/>
  <c r="C3012" i="19"/>
  <c r="C3013" i="19"/>
  <c r="C3014" i="19"/>
  <c r="C3015" i="19"/>
  <c r="C3016" i="19"/>
  <c r="C3017" i="19"/>
  <c r="C3018" i="19"/>
  <c r="C3019" i="19"/>
  <c r="C3020" i="19"/>
  <c r="C3021" i="19"/>
  <c r="C3022" i="19"/>
  <c r="C3023" i="19"/>
  <c r="C3024" i="19"/>
  <c r="C3025" i="19"/>
  <c r="C3026" i="19"/>
  <c r="C3027" i="19"/>
  <c r="C3028" i="19"/>
  <c r="C3029" i="19"/>
  <c r="C3030" i="19"/>
  <c r="C3031" i="19"/>
  <c r="C3032" i="19"/>
  <c r="C3033" i="19"/>
  <c r="C3034" i="19"/>
  <c r="C3035" i="19"/>
  <c r="C3036" i="19"/>
  <c r="C3037" i="19"/>
  <c r="C3038" i="19"/>
  <c r="C3039" i="19"/>
  <c r="C3040" i="19"/>
  <c r="C3041" i="19"/>
  <c r="C3042" i="19"/>
  <c r="C3043" i="19"/>
  <c r="C3044" i="19"/>
  <c r="C3045" i="19"/>
  <c r="C3046" i="19"/>
  <c r="C3047" i="19"/>
  <c r="C3048" i="19"/>
  <c r="C3049" i="19"/>
  <c r="C3050" i="19"/>
  <c r="C3051" i="19"/>
  <c r="C3052" i="19"/>
  <c r="C3053" i="19"/>
  <c r="C3054" i="19"/>
  <c r="C3055" i="19"/>
  <c r="C3056" i="19"/>
  <c r="C3057" i="19"/>
  <c r="C3058" i="19"/>
  <c r="C3059" i="19"/>
  <c r="C3060" i="19"/>
  <c r="C3061" i="19"/>
  <c r="C3062" i="19"/>
  <c r="C3063" i="19"/>
  <c r="C3064" i="19"/>
  <c r="C3065" i="19"/>
  <c r="C3066" i="19"/>
  <c r="C3067" i="19"/>
  <c r="C3068" i="19"/>
  <c r="C3069" i="19"/>
  <c r="C3070" i="19"/>
  <c r="C3071" i="19"/>
  <c r="C3072" i="19"/>
  <c r="C3073" i="19"/>
  <c r="C3074" i="19"/>
  <c r="C3075" i="19"/>
  <c r="C3076" i="19"/>
  <c r="C3077" i="19"/>
  <c r="C3078" i="19"/>
  <c r="C3079" i="19"/>
  <c r="C3080" i="19"/>
  <c r="C3081" i="19"/>
  <c r="C3082" i="19"/>
  <c r="C3083" i="19"/>
  <c r="C3084" i="19"/>
  <c r="C3085" i="19"/>
  <c r="C3086" i="19"/>
  <c r="C3087" i="19"/>
  <c r="C3088" i="19"/>
  <c r="C3089" i="19"/>
  <c r="C3090" i="19"/>
  <c r="C3091" i="19"/>
  <c r="C3092" i="19"/>
  <c r="C3093" i="19"/>
  <c r="C3094" i="19"/>
  <c r="C3095" i="19"/>
  <c r="C3096" i="19"/>
  <c r="C3097" i="19"/>
  <c r="C3098" i="19"/>
  <c r="C3099" i="19"/>
  <c r="C3100" i="19"/>
  <c r="C3101" i="19"/>
  <c r="C3102" i="19"/>
  <c r="C3103" i="19"/>
  <c r="C3104" i="19"/>
  <c r="C3105" i="19"/>
  <c r="C3106" i="19"/>
  <c r="C3107" i="19"/>
  <c r="C3108" i="19"/>
  <c r="C3109" i="19"/>
  <c r="C3110" i="19"/>
  <c r="C3111" i="19"/>
  <c r="C3112" i="19"/>
  <c r="C3113" i="19"/>
  <c r="C3114" i="19"/>
  <c r="C3115" i="19"/>
  <c r="C3116" i="19"/>
  <c r="C3117" i="19"/>
  <c r="C3118" i="19"/>
  <c r="C3119" i="19"/>
  <c r="C3120" i="19"/>
  <c r="C3121" i="19"/>
  <c r="C3122" i="19"/>
  <c r="C3123" i="19"/>
  <c r="C3124" i="19"/>
  <c r="C3125" i="19"/>
  <c r="C3126" i="19"/>
  <c r="C3127" i="19"/>
  <c r="C3128" i="19"/>
  <c r="C3129" i="19"/>
  <c r="C3130" i="19"/>
  <c r="C3131" i="19"/>
  <c r="C3132" i="19"/>
  <c r="C3133" i="19"/>
  <c r="C3134" i="19"/>
  <c r="C3135" i="19"/>
  <c r="C3136" i="19"/>
  <c r="C3137" i="19"/>
  <c r="C3138" i="19"/>
  <c r="C3139" i="19"/>
  <c r="C3140" i="19"/>
  <c r="C3141" i="19"/>
  <c r="C3142" i="19"/>
  <c r="C3143" i="19"/>
  <c r="C3144" i="19"/>
  <c r="C3145" i="19"/>
  <c r="C3146" i="19"/>
  <c r="C3147" i="19"/>
  <c r="C3148" i="19"/>
  <c r="C3149" i="19"/>
  <c r="C3150" i="19"/>
  <c r="C3151" i="19"/>
  <c r="C3152" i="19"/>
  <c r="C3153" i="19"/>
  <c r="C3154" i="19"/>
  <c r="C3155" i="19"/>
  <c r="C3156" i="19"/>
  <c r="C3157" i="19"/>
  <c r="C3158" i="19"/>
  <c r="C3159" i="19"/>
  <c r="C3160" i="19"/>
  <c r="C3161" i="19"/>
  <c r="C3162" i="19"/>
  <c r="C3163" i="19"/>
  <c r="C3164" i="19"/>
  <c r="C3165" i="19"/>
  <c r="C3166" i="19"/>
  <c r="C3167" i="19"/>
  <c r="C3168" i="19"/>
  <c r="C3169" i="19"/>
  <c r="C3170" i="19"/>
  <c r="C3171" i="19"/>
  <c r="C3172" i="19"/>
  <c r="C3173" i="19"/>
  <c r="C3174" i="19"/>
  <c r="C3175" i="19"/>
  <c r="C3176" i="19"/>
  <c r="C3177" i="19"/>
  <c r="C3178" i="19"/>
  <c r="C3179" i="19"/>
  <c r="C3180" i="19"/>
  <c r="C3181" i="19"/>
  <c r="C3182" i="19"/>
  <c r="C3183" i="19"/>
  <c r="C3184" i="19"/>
  <c r="C3185" i="19"/>
  <c r="C3186" i="19"/>
  <c r="C3187" i="19"/>
  <c r="C3188" i="19"/>
  <c r="C3189" i="19"/>
  <c r="C3190" i="19"/>
  <c r="C3191" i="19"/>
  <c r="C3192" i="19"/>
  <c r="C3193" i="19"/>
  <c r="C3194" i="19"/>
  <c r="C2992" i="19"/>
  <c r="G2812" i="19"/>
  <c r="G2813" i="19"/>
  <c r="G2814" i="19"/>
  <c r="G2815" i="19"/>
  <c r="G2816" i="19"/>
  <c r="G2817" i="19"/>
  <c r="G2818" i="19"/>
  <c r="G2819" i="19"/>
  <c r="G2820" i="19"/>
  <c r="G2821" i="19"/>
  <c r="G2822" i="19"/>
  <c r="G2823" i="19"/>
  <c r="G2824" i="19"/>
  <c r="G2825" i="19"/>
  <c r="G2826" i="19"/>
  <c r="G2827" i="19"/>
  <c r="G2828" i="19"/>
  <c r="G2829" i="19"/>
  <c r="G2830" i="19"/>
  <c r="G2831" i="19"/>
  <c r="G2832" i="19"/>
  <c r="G2833" i="19"/>
  <c r="G2834" i="19"/>
  <c r="G2835" i="19"/>
  <c r="G2836" i="19"/>
  <c r="G2837" i="19"/>
  <c r="G2838" i="19"/>
  <c r="G2839" i="19"/>
  <c r="G2840" i="19"/>
  <c r="G2841" i="19"/>
  <c r="G2842" i="19"/>
  <c r="G2843" i="19"/>
  <c r="G2844" i="19"/>
  <c r="G2845" i="19"/>
  <c r="G2846" i="19"/>
  <c r="G2847" i="19"/>
  <c r="G2848" i="19"/>
  <c r="G2849" i="19"/>
  <c r="G2850" i="19"/>
  <c r="G2851" i="19"/>
  <c r="G2852" i="19"/>
  <c r="G2853" i="19"/>
  <c r="G2854" i="19"/>
  <c r="G2855" i="19"/>
  <c r="G2856" i="19"/>
  <c r="G2857" i="19"/>
  <c r="G2858" i="19"/>
  <c r="G2859" i="19"/>
  <c r="G2860" i="19"/>
  <c r="G2861" i="19"/>
  <c r="G2862" i="19"/>
  <c r="G2863" i="19"/>
  <c r="G2864" i="19"/>
  <c r="G2865" i="19"/>
  <c r="G2866" i="19"/>
  <c r="G2867" i="19"/>
  <c r="G2868" i="19"/>
  <c r="G2869" i="19"/>
  <c r="G2870" i="19"/>
  <c r="G2871" i="19"/>
  <c r="G2872" i="19"/>
  <c r="G2873" i="19"/>
  <c r="G2874" i="19"/>
  <c r="G2875" i="19"/>
  <c r="G2876" i="19"/>
  <c r="G2877" i="19"/>
  <c r="G2878" i="19"/>
  <c r="G2879" i="19"/>
  <c r="G2880" i="19"/>
  <c r="G2881" i="19"/>
  <c r="G2882" i="19"/>
  <c r="G2883" i="19"/>
  <c r="G2884" i="19"/>
  <c r="G2885" i="19"/>
  <c r="G2886" i="19"/>
  <c r="G2887" i="19"/>
  <c r="G2888" i="19"/>
  <c r="G2889" i="19"/>
  <c r="G2890" i="19"/>
  <c r="G2891" i="19"/>
  <c r="G2892" i="19"/>
  <c r="G2893" i="19"/>
  <c r="G2894" i="19"/>
  <c r="G2895" i="19"/>
  <c r="G2896" i="19"/>
  <c r="G2897" i="19"/>
  <c r="G2898" i="19"/>
  <c r="G2899" i="19"/>
  <c r="G2900" i="19"/>
  <c r="G2901" i="19"/>
  <c r="G2902" i="19"/>
  <c r="G2903" i="19"/>
  <c r="G2904" i="19"/>
  <c r="G2905" i="19"/>
  <c r="G2906" i="19"/>
  <c r="G2907" i="19"/>
  <c r="G2908" i="19"/>
  <c r="G2909" i="19"/>
  <c r="G2910" i="19"/>
  <c r="G2911" i="19"/>
  <c r="G2912" i="19"/>
  <c r="G2913" i="19"/>
  <c r="G2914" i="19"/>
  <c r="G2915" i="19"/>
  <c r="G2916" i="19"/>
  <c r="G2917" i="19"/>
  <c r="G2918" i="19"/>
  <c r="G2919" i="19"/>
  <c r="G2920" i="19"/>
  <c r="G2921" i="19"/>
  <c r="G2922" i="19"/>
  <c r="G2923" i="19"/>
  <c r="G2924" i="19"/>
  <c r="G2925" i="19"/>
  <c r="G2926" i="19"/>
  <c r="G2927" i="19"/>
  <c r="G2928" i="19"/>
  <c r="G2929" i="19"/>
  <c r="G2930" i="19"/>
  <c r="G2931" i="19"/>
  <c r="G2932" i="19"/>
  <c r="G2933" i="19"/>
  <c r="G2934" i="19"/>
  <c r="G2935" i="19"/>
  <c r="G2936" i="19"/>
  <c r="G2937" i="19"/>
  <c r="G2938" i="19"/>
  <c r="G2939" i="19"/>
  <c r="G2940" i="19"/>
  <c r="G2941" i="19"/>
  <c r="G2942" i="19"/>
  <c r="G2943" i="19"/>
  <c r="G2944" i="19"/>
  <c r="G2945" i="19"/>
  <c r="G2946" i="19"/>
  <c r="G2947" i="19"/>
  <c r="G2948" i="19"/>
  <c r="G2949" i="19"/>
  <c r="G2950" i="19"/>
  <c r="G2951" i="19"/>
  <c r="G2952" i="19"/>
  <c r="G2953" i="19"/>
  <c r="G2954" i="19"/>
  <c r="G2955" i="19"/>
  <c r="G2956" i="19"/>
  <c r="G2957" i="19"/>
  <c r="G2958" i="19"/>
  <c r="G2959" i="19"/>
  <c r="G2960" i="19"/>
  <c r="G2961" i="19"/>
  <c r="G2962" i="19"/>
  <c r="G2963" i="19"/>
  <c r="G2964" i="19"/>
  <c r="G2965" i="19"/>
  <c r="G2966" i="19"/>
  <c r="G2967" i="19"/>
  <c r="G2968" i="19"/>
  <c r="G2969" i="19"/>
  <c r="G2970" i="19"/>
  <c r="G2971" i="19"/>
  <c r="G2972" i="19"/>
  <c r="G2973" i="19"/>
  <c r="G2974" i="19"/>
  <c r="G2975" i="19"/>
  <c r="G2976" i="19"/>
  <c r="G2977" i="19"/>
  <c r="G2978" i="19"/>
  <c r="G2979" i="19"/>
  <c r="G2980" i="19"/>
  <c r="G2981" i="19"/>
  <c r="G2982" i="19"/>
  <c r="G2983" i="19"/>
  <c r="G2984" i="19"/>
  <c r="G2985" i="19"/>
  <c r="G2986" i="19"/>
  <c r="G2987" i="19"/>
  <c r="G2988" i="19"/>
  <c r="G2989" i="19"/>
  <c r="G2990" i="19"/>
  <c r="G2991" i="19"/>
  <c r="C2816" i="19"/>
  <c r="C2817" i="19"/>
  <c r="C2818" i="19"/>
  <c r="C2819" i="19"/>
  <c r="C2820" i="19"/>
  <c r="C2821" i="19"/>
  <c r="C2822" i="19"/>
  <c r="C2823" i="19"/>
  <c r="C2824" i="19"/>
  <c r="C2825" i="19"/>
  <c r="C2826" i="19"/>
  <c r="C2827" i="19"/>
  <c r="C2828" i="19"/>
  <c r="C2829" i="19"/>
  <c r="C2830" i="19"/>
  <c r="C2831" i="19"/>
  <c r="C2832" i="19"/>
  <c r="C2833" i="19"/>
  <c r="C2834" i="19"/>
  <c r="C2835" i="19"/>
  <c r="C2836" i="19"/>
  <c r="C2837" i="19"/>
  <c r="C2838" i="19"/>
  <c r="C2839" i="19"/>
  <c r="C2840" i="19"/>
  <c r="C2841" i="19"/>
  <c r="C2842" i="19"/>
  <c r="C2843" i="19"/>
  <c r="C2844" i="19"/>
  <c r="C2845" i="19"/>
  <c r="C2846" i="19"/>
  <c r="C2847" i="19"/>
  <c r="C2848" i="19"/>
  <c r="C2849" i="19"/>
  <c r="C2850" i="19"/>
  <c r="C2851" i="19"/>
  <c r="C2852" i="19"/>
  <c r="C2853" i="19"/>
  <c r="C2854" i="19"/>
  <c r="C2855" i="19"/>
  <c r="C2856" i="19"/>
  <c r="C2857" i="19"/>
  <c r="C2858" i="19"/>
  <c r="C2859" i="19"/>
  <c r="C2860" i="19"/>
  <c r="C2861" i="19"/>
  <c r="C2862" i="19"/>
  <c r="C2863" i="19"/>
  <c r="C2864" i="19"/>
  <c r="C2865" i="19"/>
  <c r="C2866" i="19"/>
  <c r="C2867" i="19"/>
  <c r="C2868" i="19"/>
  <c r="C2869" i="19"/>
  <c r="C2870" i="19"/>
  <c r="C2871" i="19"/>
  <c r="C2872" i="19"/>
  <c r="C2873" i="19"/>
  <c r="C2874" i="19"/>
  <c r="C2875" i="19"/>
  <c r="C2876" i="19"/>
  <c r="C2877" i="19"/>
  <c r="C2878" i="19"/>
  <c r="C2879" i="19"/>
  <c r="C2880" i="19"/>
  <c r="C2881" i="19"/>
  <c r="C2882" i="19"/>
  <c r="C2883" i="19"/>
  <c r="C2884" i="19"/>
  <c r="C2885" i="19"/>
  <c r="C2886" i="19"/>
  <c r="C2887" i="19"/>
  <c r="C2888" i="19"/>
  <c r="C2889" i="19"/>
  <c r="C2890" i="19"/>
  <c r="C2891" i="19"/>
  <c r="C2892" i="19"/>
  <c r="C2893" i="19"/>
  <c r="C2894" i="19"/>
  <c r="C2895" i="19"/>
  <c r="C2896" i="19"/>
  <c r="C2897" i="19"/>
  <c r="C2898" i="19"/>
  <c r="C2899" i="19"/>
  <c r="C2900" i="19"/>
  <c r="C2901" i="19"/>
  <c r="C2902" i="19"/>
  <c r="C2903" i="19"/>
  <c r="C2904" i="19"/>
  <c r="C2905" i="19"/>
  <c r="C2906" i="19"/>
  <c r="C2907" i="19"/>
  <c r="C2908" i="19"/>
  <c r="C2909" i="19"/>
  <c r="C2910" i="19"/>
  <c r="C2911" i="19"/>
  <c r="C2912" i="19"/>
  <c r="C2913" i="19"/>
  <c r="C2914" i="19"/>
  <c r="C2915" i="19"/>
  <c r="C2916" i="19"/>
  <c r="C2917" i="19"/>
  <c r="C2918" i="19"/>
  <c r="C2919" i="19"/>
  <c r="C2920" i="19"/>
  <c r="C2921" i="19"/>
  <c r="C2922" i="19"/>
  <c r="C2923" i="19"/>
  <c r="C2924" i="19"/>
  <c r="C2925" i="19"/>
  <c r="C2926" i="19"/>
  <c r="C2927" i="19"/>
  <c r="C2928" i="19"/>
  <c r="C2929" i="19"/>
  <c r="C2930" i="19"/>
  <c r="C2931" i="19"/>
  <c r="C2932" i="19"/>
  <c r="C2933" i="19"/>
  <c r="C2934" i="19"/>
  <c r="C2935" i="19"/>
  <c r="C2936" i="19"/>
  <c r="C2937" i="19"/>
  <c r="C2938" i="19"/>
  <c r="C2939" i="19"/>
  <c r="C2940" i="19"/>
  <c r="C2941" i="19"/>
  <c r="C2942" i="19"/>
  <c r="C2943" i="19"/>
  <c r="C2944" i="19"/>
  <c r="C2945" i="19"/>
  <c r="C2946" i="19"/>
  <c r="C2947" i="19"/>
  <c r="C2948" i="19"/>
  <c r="C2949" i="19"/>
  <c r="C2950" i="19"/>
  <c r="C2951" i="19"/>
  <c r="C2952" i="19"/>
  <c r="C2953" i="19"/>
  <c r="C2954" i="19"/>
  <c r="C2955" i="19"/>
  <c r="C2956" i="19"/>
  <c r="C2957" i="19"/>
  <c r="C2958" i="19"/>
  <c r="C2959" i="19"/>
  <c r="C2960" i="19"/>
  <c r="C2961" i="19"/>
  <c r="C2962" i="19"/>
  <c r="C2963" i="19"/>
  <c r="C2964" i="19"/>
  <c r="C2965" i="19"/>
  <c r="C2966" i="19"/>
  <c r="C2967" i="19"/>
  <c r="C2968" i="19"/>
  <c r="C2969" i="19"/>
  <c r="C2970" i="19"/>
  <c r="C2971" i="19"/>
  <c r="C2972" i="19"/>
  <c r="C2973" i="19"/>
  <c r="C2974" i="19"/>
  <c r="C2975" i="19"/>
  <c r="C2976" i="19"/>
  <c r="C2977" i="19"/>
  <c r="C2978" i="19"/>
  <c r="C2979" i="19"/>
  <c r="C2980" i="19"/>
  <c r="C2981" i="19"/>
  <c r="C2982" i="19"/>
  <c r="C2983" i="19"/>
  <c r="C2984" i="19"/>
  <c r="C2985" i="19"/>
  <c r="C2986" i="19"/>
  <c r="C2987" i="19"/>
  <c r="C2988" i="19"/>
  <c r="C2989" i="19"/>
  <c r="C2990" i="19"/>
  <c r="C2991" i="19"/>
  <c r="C2812" i="19"/>
  <c r="C2813" i="19"/>
  <c r="C2814" i="19"/>
  <c r="C2815" i="19"/>
  <c r="G2640" i="19"/>
  <c r="G2548" i="19"/>
  <c r="G2549" i="19"/>
  <c r="G2550" i="19"/>
  <c r="G2551" i="19"/>
  <c r="G2552" i="19"/>
  <c r="G2553" i="19"/>
  <c r="G2554" i="19"/>
  <c r="G2555" i="19"/>
  <c r="G2556" i="19"/>
  <c r="G2557" i="19"/>
  <c r="G2558" i="19"/>
  <c r="G2562" i="19"/>
  <c r="G2563" i="19"/>
  <c r="G2564" i="19"/>
  <c r="G2565" i="19"/>
  <c r="G2566" i="19"/>
  <c r="G2567" i="19"/>
  <c r="G2568" i="19"/>
  <c r="G2569" i="19"/>
  <c r="G2570" i="19"/>
  <c r="G2573" i="19"/>
  <c r="G2574" i="19"/>
  <c r="G2575" i="19"/>
  <c r="G2576" i="19"/>
  <c r="G2577" i="19"/>
  <c r="G2578" i="19"/>
  <c r="G2579" i="19"/>
  <c r="G2580" i="19"/>
  <c r="G2581" i="19"/>
  <c r="G2582" i="19"/>
  <c r="G2583" i="19"/>
  <c r="G2584" i="19"/>
  <c r="G2588" i="19"/>
  <c r="G2589" i="19"/>
  <c r="G2590" i="19"/>
  <c r="G2591" i="19"/>
  <c r="G2592" i="19"/>
  <c r="G2593" i="19"/>
  <c r="G2594" i="19"/>
  <c r="G2595" i="19"/>
  <c r="G2596" i="19"/>
  <c r="G2597" i="19"/>
  <c r="G2598" i="19"/>
  <c r="G2599" i="19"/>
  <c r="G2600" i="19"/>
  <c r="G2602" i="19"/>
  <c r="G2603" i="19"/>
  <c r="G2604" i="19"/>
  <c r="G2605" i="19"/>
  <c r="G2606" i="19"/>
  <c r="G2607" i="19"/>
  <c r="G2608" i="19"/>
  <c r="G2609" i="19"/>
  <c r="G2610" i="19"/>
  <c r="G2611" i="19"/>
  <c r="G2612" i="19"/>
  <c r="G2614" i="19"/>
  <c r="G2615" i="19"/>
  <c r="G2616" i="19"/>
  <c r="G2617" i="19"/>
  <c r="G2618" i="19"/>
  <c r="G2619" i="19"/>
  <c r="G2620" i="19"/>
  <c r="G2621" i="19"/>
  <c r="G2622" i="19"/>
  <c r="G2623" i="19"/>
  <c r="G2624" i="19"/>
  <c r="G2628" i="19"/>
  <c r="G2629" i="19"/>
  <c r="G2630" i="19"/>
  <c r="G2631" i="19"/>
  <c r="G2632" i="19"/>
  <c r="G2633" i="19"/>
  <c r="G2634" i="19"/>
  <c r="G2635" i="19"/>
  <c r="G2636" i="19"/>
  <c r="G2637" i="19"/>
  <c r="G2638" i="19"/>
  <c r="G2641" i="19"/>
  <c r="G2642" i="19"/>
  <c r="G2643" i="19"/>
  <c r="G2644" i="19"/>
  <c r="G2645" i="19"/>
  <c r="G2646" i="19"/>
  <c r="G2647" i="19"/>
  <c r="G2648" i="19"/>
  <c r="G2649" i="19"/>
  <c r="G2650" i="19"/>
  <c r="G2651" i="19"/>
  <c r="G2652" i="19"/>
  <c r="G2653" i="19"/>
  <c r="G2654" i="19"/>
  <c r="G2657" i="19"/>
  <c r="G2658" i="19"/>
  <c r="G2659" i="19"/>
  <c r="G2660" i="19"/>
  <c r="G2661" i="19"/>
  <c r="G2662" i="19"/>
  <c r="G2663" i="19"/>
  <c r="G2667" i="19"/>
  <c r="G2668" i="19"/>
  <c r="G2669" i="19"/>
  <c r="G2670" i="19"/>
  <c r="G2671" i="19"/>
  <c r="G2672" i="19"/>
  <c r="G2673" i="19"/>
  <c r="G2674" i="19"/>
  <c r="G2675" i="19"/>
  <c r="G2676" i="19"/>
  <c r="G2677" i="19"/>
  <c r="G2680" i="19"/>
  <c r="G2681" i="19"/>
  <c r="G2682" i="19"/>
  <c r="G2683" i="19"/>
  <c r="G2684" i="19"/>
  <c r="G2685" i="19"/>
  <c r="G2686" i="19"/>
  <c r="G2687" i="19"/>
  <c r="G2688" i="19"/>
  <c r="G2689" i="19"/>
  <c r="G2690" i="19"/>
  <c r="G2695" i="19"/>
  <c r="G2696" i="19"/>
  <c r="G2697" i="19"/>
  <c r="G2698" i="19"/>
  <c r="G2699" i="19"/>
  <c r="G2700" i="19"/>
  <c r="G2701" i="19"/>
  <c r="G2702" i="19"/>
  <c r="G2703" i="19"/>
  <c r="G2707" i="19"/>
  <c r="G2708" i="19"/>
  <c r="G2709" i="19"/>
  <c r="G2710" i="19"/>
  <c r="G2711" i="19"/>
  <c r="G2712" i="19"/>
  <c r="G2713" i="19"/>
  <c r="G2714" i="19"/>
  <c r="G2718" i="19"/>
  <c r="G2719" i="19"/>
  <c r="G2720" i="19"/>
  <c r="G2721" i="19"/>
  <c r="G2722" i="19"/>
  <c r="G2723" i="19"/>
  <c r="G2724" i="19"/>
  <c r="G2725" i="19"/>
  <c r="G2726" i="19"/>
  <c r="G2732" i="19"/>
  <c r="G2733" i="19"/>
  <c r="G2734" i="19"/>
  <c r="G2735" i="19"/>
  <c r="G2736" i="19"/>
  <c r="G2737" i="19"/>
  <c r="G2738" i="19"/>
  <c r="G2739" i="19"/>
  <c r="G2740" i="19"/>
  <c r="G2741" i="19"/>
  <c r="G2742" i="19"/>
  <c r="G2743" i="19"/>
  <c r="G2746" i="19"/>
  <c r="G2747" i="19"/>
  <c r="G2748" i="19"/>
  <c r="G2749" i="19"/>
  <c r="G2750" i="19"/>
  <c r="G2751" i="19"/>
  <c r="G2752" i="19"/>
  <c r="G2753" i="19"/>
  <c r="G2754" i="19"/>
  <c r="G2755" i="19"/>
  <c r="G2760" i="19"/>
  <c r="G2761" i="19"/>
  <c r="G2762" i="19"/>
  <c r="G2763" i="19"/>
  <c r="G2764" i="19"/>
  <c r="G2765" i="19"/>
  <c r="G2766" i="19"/>
  <c r="G2767" i="19"/>
  <c r="G2768" i="19"/>
  <c r="G2769" i="19"/>
  <c r="G2770" i="19"/>
  <c r="G2771" i="19"/>
  <c r="G2775" i="19"/>
  <c r="G2776" i="19"/>
  <c r="G2777" i="19"/>
  <c r="G2778" i="19"/>
  <c r="G2779" i="19"/>
  <c r="G2780" i="19"/>
  <c r="G2781" i="19"/>
  <c r="G2782" i="19"/>
  <c r="G2783" i="19"/>
  <c r="G2784" i="19"/>
  <c r="G2788" i="19"/>
  <c r="G2789" i="19"/>
  <c r="G2790" i="19"/>
  <c r="G2791" i="19"/>
  <c r="G2792" i="19"/>
  <c r="G2793" i="19"/>
  <c r="G2794" i="19"/>
  <c r="G2795" i="19"/>
  <c r="G2796" i="19"/>
  <c r="G2801" i="19"/>
  <c r="G2802" i="19"/>
  <c r="G2803" i="19"/>
  <c r="G2804" i="19"/>
  <c r="G2805" i="19"/>
  <c r="G2559" i="19"/>
  <c r="G2560" i="19"/>
  <c r="G2561" i="19"/>
  <c r="G2571" i="19"/>
  <c r="G2572" i="19"/>
  <c r="G2585" i="19"/>
  <c r="G2586" i="19"/>
  <c r="G2587" i="19"/>
  <c r="G2601" i="19"/>
  <c r="G2613" i="19"/>
  <c r="G2625" i="19"/>
  <c r="G2626" i="19"/>
  <c r="G2627" i="19"/>
  <c r="G2639" i="19"/>
  <c r="G2655" i="19"/>
  <c r="G2656" i="19"/>
  <c r="G2664" i="19"/>
  <c r="G2665" i="19"/>
  <c r="G2666" i="19"/>
  <c r="G2678" i="19"/>
  <c r="G2679" i="19"/>
  <c r="G2691" i="19"/>
  <c r="G2692" i="19"/>
  <c r="G2693" i="19"/>
  <c r="G2694" i="19"/>
  <c r="G2704" i="19"/>
  <c r="G2705" i="19"/>
  <c r="G2706" i="19"/>
  <c r="G2715" i="19"/>
  <c r="G2716" i="19"/>
  <c r="G2717" i="19"/>
  <c r="G2727" i="19"/>
  <c r="G2728" i="19"/>
  <c r="G2729" i="19"/>
  <c r="G2730" i="19"/>
  <c r="G2731" i="19"/>
  <c r="G2744" i="19"/>
  <c r="G2745" i="19"/>
  <c r="G2756" i="19"/>
  <c r="G2757" i="19"/>
  <c r="G2758" i="19"/>
  <c r="G2759" i="19"/>
  <c r="G2772" i="19"/>
  <c r="G2773" i="19"/>
  <c r="G2774" i="19"/>
  <c r="G2785" i="19"/>
  <c r="G2786" i="19"/>
  <c r="G2787" i="19"/>
  <c r="G2797" i="19"/>
  <c r="G2798" i="19"/>
  <c r="G2799" i="19"/>
  <c r="G2800" i="19"/>
  <c r="G2806" i="19"/>
  <c r="G2807" i="19"/>
  <c r="G2808" i="19"/>
  <c r="G2809" i="19"/>
  <c r="G2810" i="19"/>
  <c r="G2811" i="19"/>
  <c r="C2549" i="19"/>
  <c r="C2550" i="19"/>
  <c r="C2551" i="19"/>
  <c r="C2552" i="19"/>
  <c r="C2553" i="19"/>
  <c r="C2554" i="19"/>
  <c r="C2555" i="19"/>
  <c r="C2556" i="19"/>
  <c r="C2557" i="19"/>
  <c r="C2558" i="19"/>
  <c r="C2562" i="19"/>
  <c r="C2563" i="19"/>
  <c r="C2564" i="19"/>
  <c r="C2565" i="19"/>
  <c r="C2566" i="19"/>
  <c r="C2567" i="19"/>
  <c r="C2568" i="19"/>
  <c r="C2569" i="19"/>
  <c r="C2570" i="19"/>
  <c r="C2573" i="19"/>
  <c r="C2574" i="19"/>
  <c r="C2575" i="19"/>
  <c r="C2576" i="19"/>
  <c r="C2577" i="19"/>
  <c r="C2578" i="19"/>
  <c r="C2579" i="19"/>
  <c r="C2580" i="19"/>
  <c r="C2581" i="19"/>
  <c r="C2582" i="19"/>
  <c r="C2583" i="19"/>
  <c r="C2584" i="19"/>
  <c r="C2588" i="19"/>
  <c r="C2589" i="19"/>
  <c r="C2590" i="19"/>
  <c r="C2591" i="19"/>
  <c r="C2592" i="19"/>
  <c r="C2593" i="19"/>
  <c r="C2594" i="19"/>
  <c r="C2595" i="19"/>
  <c r="C2596" i="19"/>
  <c r="C2597" i="19"/>
  <c r="C2598" i="19"/>
  <c r="C2599" i="19"/>
  <c r="C2600" i="19"/>
  <c r="C2602" i="19"/>
  <c r="C2603" i="19"/>
  <c r="C2604" i="19"/>
  <c r="C2605" i="19"/>
  <c r="C2606" i="19"/>
  <c r="C2607" i="19"/>
  <c r="C2608" i="19"/>
  <c r="C2609" i="19"/>
  <c r="C2610" i="19"/>
  <c r="C2611" i="19"/>
  <c r="C2612" i="19"/>
  <c r="C2614" i="19"/>
  <c r="C2615" i="19"/>
  <c r="C2616" i="19"/>
  <c r="C2617" i="19"/>
  <c r="C2618" i="19"/>
  <c r="C2619" i="19"/>
  <c r="C2620" i="19"/>
  <c r="C2621" i="19"/>
  <c r="C2622" i="19"/>
  <c r="C2623" i="19"/>
  <c r="C2624" i="19"/>
  <c r="C2628" i="19"/>
  <c r="C2629" i="19"/>
  <c r="C2630" i="19"/>
  <c r="C2631" i="19"/>
  <c r="C2632" i="19"/>
  <c r="C2633" i="19"/>
  <c r="C2634" i="19"/>
  <c r="C2635" i="19"/>
  <c r="C2636" i="19"/>
  <c r="C2637" i="19"/>
  <c r="C2638" i="19"/>
  <c r="C2641" i="19"/>
  <c r="C2642" i="19"/>
  <c r="C2643" i="19"/>
  <c r="C2644" i="19"/>
  <c r="C2645" i="19"/>
  <c r="C2646" i="19"/>
  <c r="C2647" i="19"/>
  <c r="C2648" i="19"/>
  <c r="C2649" i="19"/>
  <c r="C2650" i="19"/>
  <c r="C2651" i="19"/>
  <c r="C2652" i="19"/>
  <c r="C2653" i="19"/>
  <c r="C2654" i="19"/>
  <c r="C2657" i="19"/>
  <c r="C2658" i="19"/>
  <c r="C2659" i="19"/>
  <c r="C2660" i="19"/>
  <c r="C2661" i="19"/>
  <c r="C2662" i="19"/>
  <c r="C2663" i="19"/>
  <c r="C2667" i="19"/>
  <c r="C2668" i="19"/>
  <c r="C2669" i="19"/>
  <c r="C2670" i="19"/>
  <c r="C2671" i="19"/>
  <c r="C2672" i="19"/>
  <c r="C2673" i="19"/>
  <c r="C2674" i="19"/>
  <c r="C2675" i="19"/>
  <c r="C2676" i="19"/>
  <c r="C2677" i="19"/>
  <c r="C2680" i="19"/>
  <c r="C2681" i="19"/>
  <c r="C2682" i="19"/>
  <c r="C2683" i="19"/>
  <c r="C2684" i="19"/>
  <c r="C2685" i="19"/>
  <c r="C2686" i="19"/>
  <c r="C2687" i="19"/>
  <c r="C2688" i="19"/>
  <c r="C2689" i="19"/>
  <c r="C2690" i="19"/>
  <c r="C2695" i="19"/>
  <c r="C2696" i="19"/>
  <c r="C2697" i="19"/>
  <c r="C2698" i="19"/>
  <c r="C2699" i="19"/>
  <c r="C2700" i="19"/>
  <c r="C2701" i="19"/>
  <c r="C2702" i="19"/>
  <c r="C2703" i="19"/>
  <c r="C2707" i="19"/>
  <c r="C2708" i="19"/>
  <c r="C2709" i="19"/>
  <c r="C2710" i="19"/>
  <c r="C2711" i="19"/>
  <c r="C2712" i="19"/>
  <c r="C2713" i="19"/>
  <c r="C2714" i="19"/>
  <c r="C2718" i="19"/>
  <c r="C2719" i="19"/>
  <c r="C2720" i="19"/>
  <c r="C2721" i="19"/>
  <c r="C2722" i="19"/>
  <c r="C2723" i="19"/>
  <c r="C2724" i="19"/>
  <c r="C2725" i="19"/>
  <c r="C2726" i="19"/>
  <c r="C2732" i="19"/>
  <c r="C2733" i="19"/>
  <c r="C2734" i="19"/>
  <c r="C2735" i="19"/>
  <c r="C2736" i="19"/>
  <c r="C2737" i="19"/>
  <c r="C2738" i="19"/>
  <c r="C2739" i="19"/>
  <c r="C2740" i="19"/>
  <c r="C2741" i="19"/>
  <c r="C2742" i="19"/>
  <c r="C2743" i="19"/>
  <c r="C2746" i="19"/>
  <c r="C2747" i="19"/>
  <c r="C2748" i="19"/>
  <c r="C2749" i="19"/>
  <c r="C2750" i="19"/>
  <c r="C2751" i="19"/>
  <c r="C2752" i="19"/>
  <c r="C2753" i="19"/>
  <c r="C2754" i="19"/>
  <c r="C2755" i="19"/>
  <c r="C2760" i="19"/>
  <c r="C2761" i="19"/>
  <c r="C2762" i="19"/>
  <c r="C2763" i="19"/>
  <c r="C2764" i="19"/>
  <c r="C2765" i="19"/>
  <c r="C2766" i="19"/>
  <c r="C2767" i="19"/>
  <c r="C2768" i="19"/>
  <c r="C2769" i="19"/>
  <c r="C2770" i="19"/>
  <c r="C2771" i="19"/>
  <c r="C2775" i="19"/>
  <c r="C2776" i="19"/>
  <c r="C2777" i="19"/>
  <c r="C2778" i="19"/>
  <c r="C2779" i="19"/>
  <c r="C2780" i="19"/>
  <c r="C2781" i="19"/>
  <c r="C2782" i="19"/>
  <c r="C2783" i="19"/>
  <c r="C2784" i="19"/>
  <c r="C2788" i="19"/>
  <c r="C2789" i="19"/>
  <c r="C2790" i="19"/>
  <c r="C2791" i="19"/>
  <c r="C2792" i="19"/>
  <c r="C2793" i="19"/>
  <c r="C2794" i="19"/>
  <c r="C2795" i="19"/>
  <c r="C2796" i="19"/>
  <c r="C2801" i="19"/>
  <c r="C2802" i="19"/>
  <c r="C2803" i="19"/>
  <c r="C2804" i="19"/>
  <c r="C2805" i="19"/>
  <c r="C2559" i="19"/>
  <c r="C2560" i="19"/>
  <c r="C2561" i="19"/>
  <c r="C2571" i="19"/>
  <c r="C2572" i="19"/>
  <c r="C2585" i="19"/>
  <c r="C2586" i="19"/>
  <c r="C2587" i="19"/>
  <c r="C2601" i="19"/>
  <c r="C2613" i="19"/>
  <c r="C2625" i="19"/>
  <c r="C2626" i="19"/>
  <c r="C2627" i="19"/>
  <c r="C2639" i="19"/>
  <c r="C2640" i="19"/>
  <c r="C2655" i="19"/>
  <c r="C2656" i="19"/>
  <c r="C2664" i="19"/>
  <c r="C2665" i="19"/>
  <c r="C2666" i="19"/>
  <c r="C2678" i="19"/>
  <c r="C2679" i="19"/>
  <c r="C2691" i="19"/>
  <c r="C2692" i="19"/>
  <c r="C2693" i="19"/>
  <c r="C2694" i="19"/>
  <c r="C2704" i="19"/>
  <c r="C2705" i="19"/>
  <c r="C2706" i="19"/>
  <c r="C2715" i="19"/>
  <c r="C2716" i="19"/>
  <c r="C2717" i="19"/>
  <c r="C2727" i="19"/>
  <c r="C2728" i="19"/>
  <c r="C2729" i="19"/>
  <c r="C2730" i="19"/>
  <c r="C2731" i="19"/>
  <c r="C2744" i="19"/>
  <c r="C2745" i="19"/>
  <c r="C2756" i="19"/>
  <c r="C2757" i="19"/>
  <c r="C2758" i="19"/>
  <c r="C2759" i="19"/>
  <c r="C2772" i="19"/>
  <c r="C2773" i="19"/>
  <c r="C2774" i="19"/>
  <c r="C2785" i="19"/>
  <c r="C2786" i="19"/>
  <c r="C2787" i="19"/>
  <c r="C2797" i="19"/>
  <c r="C2798" i="19"/>
  <c r="C2799" i="19"/>
  <c r="C2800" i="19"/>
  <c r="C2806" i="19"/>
  <c r="C2807" i="19"/>
  <c r="C2808" i="19"/>
  <c r="C2809" i="19"/>
  <c r="C2810" i="19"/>
  <c r="C2811" i="19"/>
  <c r="C2548" i="19"/>
  <c r="R254" i="14"/>
  <c r="R255" i="14"/>
  <c r="R256" i="14"/>
  <c r="R257" i="14"/>
  <c r="R258" i="14"/>
  <c r="R259" i="14"/>
  <c r="R260" i="14"/>
  <c r="R261" i="14"/>
  <c r="R262" i="14"/>
  <c r="R263" i="14"/>
  <c r="R264" i="14"/>
  <c r="R265" i="14"/>
  <c r="R266" i="14"/>
  <c r="R267" i="14"/>
  <c r="R268" i="14"/>
  <c r="R269" i="14"/>
  <c r="R270" i="14"/>
  <c r="R271" i="14"/>
  <c r="R272" i="14"/>
  <c r="R273" i="14"/>
  <c r="R274" i="14"/>
  <c r="R275" i="14"/>
  <c r="R276" i="14"/>
  <c r="R277" i="14"/>
  <c r="R278" i="14"/>
  <c r="R279" i="14"/>
  <c r="R280" i="14"/>
  <c r="R281" i="14"/>
  <c r="R282" i="14"/>
  <c r="R283" i="14"/>
  <c r="R284" i="14"/>
  <c r="R285" i="14"/>
  <c r="R286" i="14"/>
  <c r="R287" i="14"/>
  <c r="R288" i="14"/>
  <c r="R289" i="14"/>
  <c r="R290" i="14"/>
  <c r="R291" i="14"/>
  <c r="R292" i="14"/>
  <c r="R293" i="14"/>
  <c r="R294" i="14"/>
  <c r="R295" i="14"/>
  <c r="R296" i="14"/>
  <c r="R297" i="14"/>
  <c r="R298" i="14"/>
  <c r="R299" i="14"/>
  <c r="R300" i="14"/>
  <c r="R301" i="14"/>
  <c r="R302" i="14"/>
  <c r="R303" i="14"/>
  <c r="R304" i="14"/>
  <c r="R305" i="14"/>
  <c r="R306" i="14"/>
  <c r="R307" i="14"/>
  <c r="R308" i="14"/>
  <c r="R309" i="14"/>
  <c r="R310" i="14"/>
  <c r="R311" i="14"/>
  <c r="R312" i="14"/>
  <c r="R313" i="14"/>
  <c r="R314" i="14"/>
  <c r="R315" i="14"/>
  <c r="R316" i="14"/>
  <c r="R317" i="14"/>
  <c r="R318" i="14"/>
  <c r="R319" i="14"/>
  <c r="R320" i="14"/>
  <c r="R321" i="14"/>
  <c r="R322" i="14"/>
  <c r="R323" i="14"/>
  <c r="R324" i="14"/>
  <c r="R325" i="14"/>
  <c r="R326" i="14"/>
  <c r="R327" i="14"/>
  <c r="R328" i="14"/>
  <c r="R329" i="14"/>
  <c r="R330" i="14"/>
  <c r="R331" i="14"/>
  <c r="R332" i="14"/>
  <c r="R333" i="14"/>
  <c r="R334" i="14"/>
  <c r="R335" i="14"/>
  <c r="R336" i="14"/>
  <c r="R337" i="14"/>
  <c r="R338" i="14"/>
  <c r="R339" i="14"/>
  <c r="R340" i="14"/>
  <c r="R341" i="14"/>
  <c r="R342" i="14"/>
  <c r="R343" i="14"/>
  <c r="R344" i="14"/>
  <c r="R345" i="14"/>
  <c r="R346" i="14"/>
  <c r="R347" i="14"/>
  <c r="R348" i="14"/>
  <c r="R349" i="14"/>
  <c r="R350" i="14"/>
  <c r="R351" i="14"/>
  <c r="R352" i="14"/>
  <c r="R353" i="14"/>
  <c r="R354" i="14"/>
  <c r="R355" i="14"/>
  <c r="R356" i="14"/>
  <c r="R357" i="14"/>
  <c r="R358" i="14"/>
  <c r="R359" i="14"/>
  <c r="R360" i="14"/>
  <c r="R361" i="14"/>
  <c r="R362" i="14"/>
  <c r="R363" i="14"/>
  <c r="R364" i="14"/>
  <c r="R365" i="14"/>
  <c r="R366" i="14"/>
  <c r="R367" i="14"/>
  <c r="R368" i="14"/>
  <c r="R369" i="14"/>
  <c r="R370" i="14"/>
  <c r="R371" i="14"/>
  <c r="R372" i="14"/>
  <c r="R373" i="14"/>
  <c r="R374" i="14"/>
  <c r="R375" i="14"/>
  <c r="R376" i="14"/>
  <c r="R377" i="14"/>
  <c r="R378" i="14"/>
  <c r="R379" i="14"/>
  <c r="R380" i="14"/>
  <c r="R381" i="14"/>
  <c r="R382" i="14"/>
  <c r="R383" i="14"/>
  <c r="R384" i="14"/>
  <c r="R385" i="14"/>
  <c r="R386" i="14"/>
  <c r="R387" i="14"/>
  <c r="R388" i="14"/>
  <c r="R389" i="14"/>
  <c r="R390" i="14"/>
  <c r="R391" i="14"/>
  <c r="R392" i="14"/>
  <c r="R393" i="14"/>
  <c r="R394" i="14"/>
  <c r="R395" i="14"/>
  <c r="R396" i="14"/>
  <c r="R397" i="14"/>
  <c r="R398" i="14"/>
  <c r="R399" i="14"/>
  <c r="R400" i="14"/>
  <c r="R401" i="14"/>
  <c r="R402" i="14"/>
  <c r="R403" i="14"/>
  <c r="R404" i="14"/>
  <c r="R405" i="14"/>
  <c r="R406" i="14"/>
  <c r="R407" i="14"/>
  <c r="R408" i="14"/>
  <c r="R409" i="14"/>
  <c r="R410" i="14"/>
  <c r="R411" i="14"/>
  <c r="R412" i="14"/>
  <c r="R413" i="14"/>
  <c r="R414" i="14"/>
  <c r="R415" i="14"/>
  <c r="R416" i="14"/>
  <c r="R417" i="14"/>
  <c r="R418" i="14"/>
  <c r="R419" i="14"/>
  <c r="R420" i="14"/>
  <c r="R421" i="14"/>
  <c r="R422" i="14"/>
  <c r="R423" i="14"/>
  <c r="R424" i="14"/>
  <c r="R425" i="14"/>
  <c r="R426" i="14"/>
  <c r="R427" i="14"/>
  <c r="R428" i="14"/>
  <c r="R429" i="14"/>
  <c r="R430" i="14"/>
  <c r="R431" i="14"/>
  <c r="R432" i="14"/>
  <c r="R433" i="14"/>
  <c r="R434" i="14"/>
  <c r="R435" i="14"/>
  <c r="R436" i="14"/>
  <c r="R437" i="14"/>
  <c r="R438" i="14"/>
  <c r="R439" i="14"/>
  <c r="R440" i="14"/>
  <c r="R441" i="14"/>
  <c r="R442" i="14"/>
  <c r="R443" i="14"/>
  <c r="R444" i="14"/>
  <c r="R445" i="14"/>
  <c r="R446" i="14"/>
  <c r="R447" i="14"/>
  <c r="R448" i="14"/>
  <c r="R449" i="14"/>
  <c r="R450" i="14"/>
  <c r="R451" i="14"/>
  <c r="R452" i="14"/>
  <c r="R453" i="14"/>
  <c r="R454" i="14"/>
  <c r="R455" i="14"/>
  <c r="R456" i="14"/>
  <c r="R457" i="14"/>
  <c r="R458" i="14"/>
  <c r="R459" i="14"/>
  <c r="R460" i="14"/>
  <c r="R461" i="14"/>
  <c r="R462" i="14"/>
  <c r="R463" i="14"/>
  <c r="R464" i="14"/>
  <c r="R465" i="14"/>
  <c r="R466" i="14"/>
  <c r="R467" i="14"/>
  <c r="R468" i="14"/>
  <c r="R469" i="14"/>
  <c r="R470" i="14"/>
  <c r="R471" i="14"/>
  <c r="R472" i="14"/>
  <c r="R473" i="14"/>
  <c r="R474" i="14"/>
  <c r="R475" i="14"/>
  <c r="R476" i="14"/>
  <c r="R477" i="14"/>
  <c r="R478" i="14"/>
  <c r="R479" i="14"/>
  <c r="R480" i="14"/>
  <c r="R481" i="14"/>
  <c r="R482" i="14"/>
  <c r="R483" i="14"/>
  <c r="R484" i="14"/>
  <c r="R485" i="14"/>
  <c r="R486" i="14"/>
  <c r="R487" i="14"/>
  <c r="R488" i="14"/>
  <c r="R489" i="14"/>
  <c r="R490" i="14"/>
  <c r="R491" i="14"/>
  <c r="R492" i="14"/>
  <c r="R493" i="14"/>
  <c r="R494" i="14"/>
  <c r="R495" i="14"/>
  <c r="R496" i="14"/>
  <c r="R497" i="14"/>
  <c r="R498" i="14"/>
  <c r="R499" i="14"/>
  <c r="R500" i="14"/>
  <c r="R501" i="14"/>
  <c r="R502" i="14"/>
  <c r="R503" i="14"/>
  <c r="R504" i="14"/>
  <c r="R505" i="14"/>
  <c r="R506" i="14"/>
  <c r="R507" i="14"/>
  <c r="R508" i="14"/>
  <c r="R509" i="14"/>
  <c r="R510" i="14"/>
  <c r="R511" i="14"/>
  <c r="R512" i="14"/>
  <c r="R513" i="14"/>
  <c r="R514" i="14"/>
  <c r="R515" i="14"/>
  <c r="R516" i="14"/>
  <c r="R253" i="14"/>
  <c r="R154" i="34"/>
  <c r="R155" i="34"/>
  <c r="R156" i="34"/>
  <c r="R157" i="34"/>
  <c r="R158" i="34"/>
  <c r="R159" i="34"/>
  <c r="R160" i="34"/>
  <c r="R161" i="34"/>
  <c r="R162" i="34"/>
  <c r="R163" i="34"/>
  <c r="R164" i="34"/>
  <c r="R165" i="34"/>
  <c r="R166" i="34"/>
  <c r="R167" i="34"/>
  <c r="R168" i="34"/>
  <c r="R169" i="34"/>
  <c r="R170" i="34"/>
  <c r="R171" i="34"/>
  <c r="R172" i="34"/>
  <c r="R173" i="34"/>
  <c r="R174" i="34"/>
  <c r="R175" i="34"/>
  <c r="R176" i="34"/>
  <c r="R177" i="34"/>
  <c r="R178" i="34"/>
  <c r="R179" i="34"/>
  <c r="R180" i="34"/>
  <c r="R181" i="34"/>
  <c r="R182" i="34"/>
  <c r="R183" i="34"/>
  <c r="R184" i="34"/>
  <c r="R185" i="34"/>
  <c r="R186" i="34"/>
  <c r="R187" i="34"/>
  <c r="R188" i="34"/>
  <c r="R189" i="34"/>
  <c r="R190" i="34"/>
  <c r="R191" i="34"/>
  <c r="R192" i="34"/>
  <c r="R193" i="34"/>
  <c r="R194" i="34"/>
  <c r="R195" i="34"/>
  <c r="R196" i="34"/>
  <c r="R197" i="34"/>
  <c r="R198" i="34"/>
  <c r="R199" i="34"/>
  <c r="R200" i="34"/>
  <c r="R201" i="34"/>
  <c r="R202" i="34"/>
  <c r="R203" i="34"/>
  <c r="R204" i="34"/>
  <c r="R205" i="34"/>
  <c r="R206" i="34"/>
  <c r="R207" i="34"/>
  <c r="R208" i="34"/>
  <c r="R209" i="34"/>
  <c r="R210" i="34"/>
  <c r="R211" i="34"/>
  <c r="R212" i="34"/>
  <c r="R213" i="34"/>
  <c r="R214" i="34"/>
  <c r="R215" i="34"/>
  <c r="R216" i="34"/>
  <c r="R217" i="34"/>
  <c r="R218" i="34"/>
  <c r="R219" i="34"/>
  <c r="R220" i="34"/>
  <c r="R221" i="34"/>
  <c r="R222" i="34"/>
  <c r="R223" i="34"/>
  <c r="R224" i="34"/>
  <c r="R225" i="34"/>
  <c r="R226" i="34"/>
  <c r="R227" i="34"/>
  <c r="R228" i="34"/>
  <c r="R229" i="34"/>
  <c r="R230" i="34"/>
  <c r="R231" i="34"/>
  <c r="R232" i="34"/>
  <c r="R233" i="34"/>
  <c r="R234" i="34"/>
  <c r="R235" i="34"/>
  <c r="R236" i="34"/>
  <c r="R237" i="34"/>
  <c r="R238" i="34"/>
  <c r="R239" i="34"/>
  <c r="R240" i="34"/>
  <c r="R241" i="34"/>
  <c r="R242" i="34"/>
  <c r="R243" i="34"/>
  <c r="R244" i="34"/>
  <c r="R245" i="34"/>
  <c r="R246" i="34"/>
  <c r="R247" i="34"/>
  <c r="R248" i="34"/>
  <c r="R249" i="34"/>
  <c r="R250" i="34"/>
  <c r="R251" i="34"/>
  <c r="R252" i="34"/>
  <c r="R253" i="34"/>
  <c r="R254" i="34"/>
  <c r="R255" i="34"/>
  <c r="R256" i="34"/>
  <c r="R257" i="34"/>
  <c r="R258" i="34"/>
  <c r="R259" i="34"/>
  <c r="R260" i="34"/>
  <c r="R261" i="34"/>
  <c r="R262" i="34"/>
  <c r="R263" i="34"/>
  <c r="R264" i="34"/>
  <c r="R265" i="34"/>
  <c r="R266" i="34"/>
  <c r="R267" i="34"/>
  <c r="R268" i="34"/>
  <c r="R269" i="34"/>
  <c r="R270" i="34"/>
  <c r="R271" i="34"/>
  <c r="R272" i="34"/>
  <c r="R273" i="34"/>
  <c r="R274" i="34"/>
  <c r="R275" i="34"/>
  <c r="R276" i="34"/>
  <c r="R277" i="34"/>
  <c r="R278" i="34"/>
  <c r="R279" i="34"/>
  <c r="R280" i="34"/>
  <c r="R281" i="34"/>
  <c r="R282" i="34"/>
  <c r="R283" i="34"/>
  <c r="R284" i="34"/>
  <c r="R285" i="34"/>
  <c r="R286" i="34"/>
  <c r="R287" i="34"/>
  <c r="R288" i="34"/>
  <c r="R289" i="34"/>
  <c r="R153" i="34"/>
  <c r="R77" i="33"/>
  <c r="R78" i="33"/>
  <c r="R79" i="33"/>
  <c r="R80" i="33"/>
  <c r="R81" i="33"/>
  <c r="R82" i="33"/>
  <c r="R83" i="33"/>
  <c r="R84" i="33"/>
  <c r="R85" i="33"/>
  <c r="R86" i="33"/>
  <c r="R87" i="33"/>
  <c r="R88" i="33"/>
  <c r="R89" i="33"/>
  <c r="R90" i="33"/>
  <c r="R91" i="33"/>
  <c r="R92" i="33"/>
  <c r="R93" i="33"/>
  <c r="R94" i="33"/>
  <c r="R95" i="33"/>
  <c r="R96" i="33"/>
  <c r="R97" i="33"/>
  <c r="R98" i="33"/>
  <c r="R99" i="33"/>
  <c r="R100" i="33"/>
  <c r="R101" i="33"/>
  <c r="R102" i="33"/>
  <c r="R103" i="33"/>
  <c r="R76" i="33"/>
  <c r="R118" i="32"/>
  <c r="R119" i="32"/>
  <c r="R120" i="32"/>
  <c r="R121" i="32"/>
  <c r="R122" i="32"/>
  <c r="R123" i="32"/>
  <c r="R124" i="32"/>
  <c r="R125" i="32"/>
  <c r="R126" i="32"/>
  <c r="R127" i="32"/>
  <c r="R128" i="32"/>
  <c r="R129" i="32"/>
  <c r="R130" i="32"/>
  <c r="R131" i="32"/>
  <c r="R132" i="32"/>
  <c r="R133" i="32"/>
  <c r="R134" i="32"/>
  <c r="R135" i="32"/>
  <c r="R136" i="32"/>
  <c r="R137" i="32"/>
  <c r="R138" i="32"/>
  <c r="R139" i="32"/>
  <c r="R140" i="32"/>
  <c r="R141" i="32"/>
  <c r="R142" i="32"/>
  <c r="R143" i="32"/>
  <c r="R144" i="32"/>
  <c r="R145" i="32"/>
  <c r="R146" i="32"/>
  <c r="R147" i="32"/>
  <c r="R148" i="32"/>
  <c r="R149" i="32"/>
  <c r="R150" i="32"/>
  <c r="R151" i="32"/>
  <c r="R152" i="32"/>
  <c r="R153" i="32"/>
  <c r="R154" i="32"/>
  <c r="R155" i="32"/>
  <c r="R156" i="32"/>
  <c r="R157" i="32"/>
  <c r="R158" i="32"/>
  <c r="R159" i="32"/>
  <c r="R160" i="32"/>
  <c r="R161" i="32"/>
  <c r="R162" i="32"/>
  <c r="R163" i="32"/>
  <c r="R164" i="32"/>
  <c r="R165" i="32"/>
  <c r="R166" i="32"/>
  <c r="R167" i="32"/>
  <c r="R168" i="32"/>
  <c r="R169" i="32"/>
  <c r="R170" i="32"/>
  <c r="R171" i="32"/>
  <c r="R172" i="32"/>
  <c r="R173" i="32"/>
  <c r="R174" i="32"/>
  <c r="R175" i="32"/>
  <c r="R176" i="32"/>
  <c r="R177" i="32"/>
  <c r="R178" i="32"/>
  <c r="R179" i="32"/>
  <c r="R180" i="32"/>
  <c r="R181" i="32"/>
  <c r="R182" i="32"/>
  <c r="R183" i="32"/>
  <c r="R184" i="32"/>
  <c r="R185" i="32"/>
  <c r="R186" i="32"/>
  <c r="R187" i="32"/>
  <c r="R188" i="32"/>
  <c r="R189" i="32"/>
  <c r="R190" i="32"/>
  <c r="R191" i="32"/>
  <c r="R192" i="32"/>
  <c r="R193" i="32"/>
  <c r="R194" i="32"/>
  <c r="R195" i="32"/>
  <c r="R196" i="32"/>
  <c r="R197" i="32"/>
  <c r="R198" i="32"/>
  <c r="R199" i="32"/>
  <c r="R200" i="32"/>
  <c r="R201" i="32"/>
  <c r="R202" i="32"/>
  <c r="R203" i="32"/>
  <c r="R204" i="32"/>
  <c r="R205" i="32"/>
  <c r="R206" i="32"/>
  <c r="R207" i="32"/>
  <c r="R208" i="32"/>
  <c r="R209" i="32"/>
  <c r="R210" i="32"/>
  <c r="R211" i="32"/>
  <c r="R212" i="32"/>
  <c r="R213" i="32"/>
  <c r="R214" i="32"/>
  <c r="R215" i="32"/>
  <c r="R216" i="32"/>
  <c r="R217" i="32"/>
  <c r="R218" i="32"/>
  <c r="R219" i="32"/>
  <c r="R220" i="32"/>
  <c r="R221" i="32"/>
  <c r="R222" i="32"/>
  <c r="R223" i="32"/>
  <c r="R224" i="32"/>
  <c r="R225" i="32"/>
  <c r="R177" i="31"/>
  <c r="R178" i="31"/>
  <c r="R179" i="31"/>
  <c r="R180" i="31"/>
  <c r="R181" i="31"/>
  <c r="R182" i="31"/>
  <c r="R183" i="31"/>
  <c r="R184" i="31"/>
  <c r="R185" i="31"/>
  <c r="R186" i="31"/>
  <c r="R187" i="31"/>
  <c r="R188" i="31"/>
  <c r="R189" i="31"/>
  <c r="R190" i="31"/>
  <c r="R191" i="31"/>
  <c r="R192" i="31"/>
  <c r="R193" i="31"/>
  <c r="R194" i="31"/>
  <c r="R195" i="31"/>
  <c r="R196" i="31"/>
  <c r="R197" i="31"/>
  <c r="R198" i="31"/>
  <c r="R199" i="31"/>
  <c r="R200" i="31"/>
  <c r="R201" i="31"/>
  <c r="R202" i="31"/>
  <c r="R203" i="31"/>
  <c r="R204" i="31"/>
  <c r="R205" i="31"/>
  <c r="R206" i="31"/>
  <c r="R207" i="31"/>
  <c r="R208" i="31"/>
  <c r="R209" i="31"/>
  <c r="R210" i="31"/>
  <c r="R211" i="31"/>
  <c r="R212" i="31"/>
  <c r="R213" i="31"/>
  <c r="R214" i="31"/>
  <c r="R215" i="31"/>
  <c r="R216" i="31"/>
  <c r="R217" i="31"/>
  <c r="R218" i="31"/>
  <c r="R219" i="31"/>
  <c r="R220" i="31"/>
  <c r="R221" i="31"/>
  <c r="R222" i="31"/>
  <c r="R223" i="31"/>
  <c r="R224" i="31"/>
  <c r="R225" i="31"/>
  <c r="R226" i="31"/>
  <c r="R227" i="31"/>
  <c r="R228" i="31"/>
  <c r="R229" i="31"/>
  <c r="R230" i="31"/>
  <c r="R231" i="31"/>
  <c r="R232" i="31"/>
  <c r="R233" i="31"/>
  <c r="R234" i="31"/>
  <c r="R235" i="31"/>
  <c r="R236" i="31"/>
  <c r="R237" i="31"/>
  <c r="R238" i="31"/>
  <c r="R239" i="31"/>
  <c r="R240" i="31"/>
  <c r="R241" i="31"/>
  <c r="R242" i="31"/>
  <c r="R243" i="31"/>
  <c r="R244" i="31"/>
  <c r="R245" i="31"/>
  <c r="R246" i="31"/>
  <c r="R247" i="31"/>
  <c r="R248" i="31"/>
  <c r="R249" i="31"/>
  <c r="R250" i="31"/>
  <c r="R251" i="31"/>
  <c r="R252" i="31"/>
  <c r="R253" i="31"/>
  <c r="R254" i="31"/>
  <c r="R255" i="31"/>
  <c r="R256" i="31"/>
  <c r="R257" i="31"/>
  <c r="R258" i="31"/>
  <c r="R259" i="31"/>
  <c r="R260" i="31"/>
  <c r="R261" i="31"/>
  <c r="R262" i="31"/>
  <c r="R263" i="31"/>
  <c r="R264" i="31"/>
  <c r="R265" i="31"/>
  <c r="R266" i="31"/>
  <c r="R267" i="31"/>
  <c r="R268" i="31"/>
  <c r="R269" i="31"/>
  <c r="R270" i="31"/>
  <c r="R271" i="31"/>
  <c r="R272" i="31"/>
  <c r="R273" i="31"/>
  <c r="R274" i="31"/>
  <c r="R275" i="31"/>
  <c r="R276" i="31"/>
  <c r="R277" i="31"/>
  <c r="R278" i="31"/>
  <c r="R279" i="31"/>
  <c r="R280" i="31"/>
  <c r="R281" i="31"/>
  <c r="R282" i="31"/>
  <c r="R283" i="31"/>
  <c r="R284" i="31"/>
  <c r="R285" i="31"/>
  <c r="R286" i="31"/>
  <c r="R287" i="31"/>
  <c r="R288" i="31"/>
  <c r="R289" i="31"/>
  <c r="R290" i="31"/>
  <c r="R291" i="31"/>
  <c r="R292" i="31"/>
  <c r="R293" i="31"/>
  <c r="R294" i="31"/>
  <c r="R295" i="31"/>
  <c r="R296" i="31"/>
  <c r="R297" i="31"/>
  <c r="R298" i="31"/>
  <c r="R299" i="31"/>
  <c r="R300" i="31"/>
  <c r="R301" i="31"/>
  <c r="R302" i="31"/>
  <c r="R303" i="31"/>
  <c r="R304" i="31"/>
  <c r="R305" i="31"/>
  <c r="R306" i="31"/>
  <c r="R307" i="31"/>
  <c r="R308" i="31"/>
  <c r="R309" i="31"/>
  <c r="R310" i="31"/>
  <c r="R311" i="31"/>
  <c r="R312" i="31"/>
  <c r="R313" i="31"/>
  <c r="R314" i="31"/>
  <c r="R315" i="31"/>
  <c r="R316" i="31"/>
  <c r="R317" i="31"/>
  <c r="R318" i="31"/>
  <c r="R319" i="31"/>
  <c r="R320" i="31"/>
  <c r="R321" i="31"/>
  <c r="R322" i="31"/>
  <c r="R323" i="31"/>
  <c r="R324" i="31"/>
  <c r="R325" i="31"/>
  <c r="R326" i="31"/>
  <c r="R327" i="31"/>
  <c r="R328" i="31"/>
  <c r="R329" i="31"/>
  <c r="R330" i="31"/>
  <c r="R331" i="31"/>
  <c r="R332" i="31"/>
  <c r="R333" i="31"/>
  <c r="R334" i="31"/>
  <c r="R335" i="31"/>
  <c r="R336" i="31"/>
  <c r="R337" i="31"/>
  <c r="R338" i="31"/>
  <c r="R339" i="31"/>
  <c r="R340" i="31"/>
  <c r="R341" i="31"/>
  <c r="R342" i="31"/>
  <c r="R343" i="31"/>
  <c r="R344" i="31"/>
  <c r="R345" i="31"/>
  <c r="R346" i="31"/>
  <c r="R347" i="31"/>
  <c r="R348" i="31"/>
  <c r="R349" i="31"/>
  <c r="R350" i="31"/>
  <c r="R351" i="31"/>
  <c r="R352" i="31"/>
  <c r="R353" i="31"/>
  <c r="R354" i="31"/>
  <c r="R355" i="31"/>
  <c r="R356" i="31"/>
  <c r="R357" i="31"/>
  <c r="R358" i="31"/>
  <c r="R359" i="31"/>
  <c r="R360" i="31"/>
  <c r="R361" i="31"/>
  <c r="R362" i="31"/>
  <c r="R363" i="31"/>
  <c r="R364" i="31"/>
  <c r="R365" i="31"/>
  <c r="R366" i="31"/>
  <c r="R367" i="31"/>
  <c r="R368" i="31"/>
  <c r="R369" i="31"/>
  <c r="R370" i="31"/>
  <c r="R176" i="31"/>
  <c r="R83" i="5"/>
  <c r="R84" i="5"/>
  <c r="R85" i="5"/>
  <c r="R86" i="5"/>
  <c r="R87" i="5"/>
  <c r="R88" i="5"/>
  <c r="R89" i="5"/>
  <c r="R90" i="5"/>
  <c r="R91" i="5"/>
  <c r="R92" i="5"/>
  <c r="R93" i="5"/>
  <c r="R94" i="5"/>
  <c r="R95" i="5"/>
  <c r="R96" i="5"/>
  <c r="R97" i="5"/>
  <c r="R98" i="5"/>
  <c r="R99" i="5"/>
  <c r="R100" i="5"/>
  <c r="R101" i="5"/>
  <c r="R102" i="5"/>
  <c r="R103" i="5"/>
  <c r="R104" i="5"/>
  <c r="R105" i="5"/>
  <c r="R106" i="5"/>
  <c r="R82" i="5"/>
  <c r="R76" i="1"/>
  <c r="R77" i="1"/>
  <c r="R78" i="1"/>
  <c r="R79" i="1"/>
  <c r="R80" i="1"/>
  <c r="R81" i="1"/>
  <c r="R82" i="1"/>
  <c r="R83" i="1"/>
  <c r="R84" i="1"/>
  <c r="R85" i="1"/>
  <c r="R86" i="1"/>
  <c r="R87" i="1"/>
  <c r="R88" i="1"/>
  <c r="R89" i="1"/>
  <c r="R90" i="1"/>
  <c r="R91" i="1"/>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81" i="7"/>
  <c r="R151" i="6" l="1"/>
  <c r="R152" i="6"/>
  <c r="R153" i="6"/>
  <c r="R154" i="6"/>
  <c r="R155" i="6"/>
  <c r="R156" i="6"/>
  <c r="R157" i="6"/>
  <c r="R158" i="6"/>
  <c r="R159" i="6"/>
  <c r="R160" i="6"/>
  <c r="R161" i="6"/>
  <c r="R162" i="6"/>
  <c r="R163" i="6"/>
  <c r="R164" i="6"/>
  <c r="R165" i="6"/>
  <c r="R166" i="6"/>
  <c r="R167" i="6"/>
  <c r="R168" i="6"/>
  <c r="R169" i="6"/>
  <c r="R170" i="6"/>
  <c r="R171" i="6"/>
  <c r="R172" i="6"/>
  <c r="R173" i="6"/>
  <c r="R174" i="6"/>
  <c r="R175" i="6"/>
  <c r="R176" i="6"/>
  <c r="R177" i="6"/>
  <c r="R178" i="6"/>
  <c r="R179" i="6"/>
  <c r="R180" i="6"/>
  <c r="R181" i="6"/>
  <c r="R182" i="6"/>
  <c r="R183" i="6"/>
  <c r="R184" i="6"/>
  <c r="R185" i="6"/>
  <c r="R186" i="6"/>
  <c r="R187" i="6"/>
  <c r="R188" i="6"/>
  <c r="R189" i="6"/>
  <c r="R190" i="6"/>
  <c r="R191" i="6"/>
  <c r="R192" i="6"/>
  <c r="R193" i="6"/>
  <c r="R194" i="6"/>
  <c r="R195" i="6"/>
  <c r="R196" i="6"/>
  <c r="R197" i="6"/>
  <c r="R198" i="6"/>
  <c r="R199" i="6"/>
  <c r="R200" i="6"/>
  <c r="R201" i="6"/>
  <c r="R202" i="6"/>
  <c r="R203" i="6"/>
  <c r="R204" i="6"/>
  <c r="R205" i="6"/>
  <c r="R206" i="6"/>
  <c r="R207" i="6"/>
  <c r="R208" i="6"/>
  <c r="R209" i="6"/>
  <c r="R210" i="6"/>
  <c r="R211" i="6"/>
  <c r="R212" i="6"/>
  <c r="R213" i="6"/>
  <c r="R214" i="6"/>
  <c r="R215" i="6"/>
  <c r="R216" i="6"/>
  <c r="R217" i="6"/>
  <c r="R218" i="6"/>
  <c r="R219" i="6"/>
  <c r="R220" i="6"/>
  <c r="R221" i="6"/>
  <c r="R222" i="6"/>
  <c r="R223" i="6"/>
  <c r="R224" i="6"/>
  <c r="R225" i="6"/>
  <c r="R226" i="6"/>
  <c r="R227" i="6"/>
  <c r="R228" i="6"/>
  <c r="R229" i="6"/>
  <c r="R230" i="6"/>
  <c r="R231" i="6"/>
  <c r="R232" i="6"/>
  <c r="R233" i="6"/>
  <c r="R234" i="6"/>
  <c r="R235" i="6"/>
  <c r="R236" i="6"/>
  <c r="R237" i="6"/>
  <c r="R238" i="6"/>
  <c r="R239" i="6"/>
  <c r="R240" i="6"/>
  <c r="R241" i="6"/>
  <c r="R242" i="6"/>
  <c r="R243" i="6"/>
  <c r="R244" i="6"/>
  <c r="R245" i="6"/>
  <c r="R246" i="6"/>
  <c r="R247" i="6"/>
  <c r="R248" i="6"/>
  <c r="R249" i="6"/>
  <c r="R250" i="6"/>
  <c r="R251" i="6"/>
  <c r="R252" i="6"/>
  <c r="R253" i="6"/>
  <c r="R254" i="6"/>
  <c r="R255" i="6"/>
  <c r="R256" i="6"/>
  <c r="R257" i="6"/>
  <c r="R258" i="6"/>
  <c r="R259" i="6"/>
  <c r="R260" i="6"/>
  <c r="R261" i="6"/>
  <c r="R262" i="6"/>
  <c r="R263" i="6"/>
  <c r="R264" i="6"/>
  <c r="R265" i="6"/>
  <c r="R266" i="6"/>
  <c r="R267" i="6"/>
  <c r="R268" i="6"/>
  <c r="R269" i="6"/>
  <c r="R270" i="6"/>
  <c r="R271" i="6"/>
  <c r="R272" i="6"/>
  <c r="R273" i="6"/>
  <c r="R274" i="6"/>
  <c r="R275" i="6"/>
  <c r="R276" i="6"/>
  <c r="R277" i="6"/>
  <c r="R278" i="6"/>
  <c r="R279" i="6"/>
  <c r="R280" i="6"/>
  <c r="R281" i="6"/>
  <c r="R282" i="6"/>
  <c r="R283" i="6"/>
  <c r="R284" i="6"/>
  <c r="R285" i="6"/>
  <c r="R286" i="6"/>
  <c r="R287" i="6"/>
  <c r="R288" i="6"/>
  <c r="R289" i="6"/>
  <c r="R290" i="6"/>
  <c r="R291" i="6"/>
  <c r="R292" i="6"/>
  <c r="R293" i="6"/>
  <c r="R294" i="6"/>
  <c r="R295" i="6"/>
  <c r="R296" i="6"/>
  <c r="R297" i="6"/>
  <c r="R298" i="6"/>
  <c r="R299" i="6"/>
  <c r="R300" i="6"/>
  <c r="R301" i="6"/>
  <c r="R302" i="6"/>
  <c r="R303" i="6"/>
  <c r="R304" i="6"/>
  <c r="R305" i="6"/>
  <c r="R306" i="6"/>
  <c r="R307" i="6"/>
  <c r="R308" i="6"/>
  <c r="R309" i="6"/>
  <c r="R310" i="6"/>
  <c r="R311" i="6"/>
  <c r="R312" i="6"/>
  <c r="R313" i="6"/>
  <c r="R314" i="6"/>
  <c r="R315" i="6"/>
  <c r="R316" i="6"/>
  <c r="R317" i="6"/>
  <c r="R318" i="6"/>
  <c r="R319" i="6"/>
  <c r="R320" i="6"/>
  <c r="R321" i="6"/>
  <c r="R322" i="6"/>
  <c r="R323" i="6"/>
  <c r="R324" i="6"/>
  <c r="R325" i="6"/>
  <c r="R326" i="6"/>
  <c r="R327" i="6"/>
  <c r="R328" i="6"/>
  <c r="R329" i="6"/>
  <c r="R330" i="6"/>
  <c r="R331" i="6"/>
  <c r="R332" i="6"/>
  <c r="R333" i="6"/>
  <c r="R334" i="6"/>
  <c r="R335" i="6"/>
  <c r="R336" i="6"/>
  <c r="R337" i="6"/>
  <c r="R338" i="6"/>
  <c r="R339" i="6"/>
  <c r="R340" i="6"/>
  <c r="R341" i="6"/>
  <c r="R342" i="6"/>
  <c r="R343" i="6"/>
  <c r="R344" i="6"/>
  <c r="R345" i="6"/>
  <c r="R346" i="6"/>
  <c r="R347" i="6"/>
  <c r="R348" i="6"/>
  <c r="R349" i="6"/>
  <c r="R350" i="6"/>
  <c r="R351" i="6"/>
  <c r="R352" i="6"/>
  <c r="R353" i="6"/>
  <c r="R354" i="6"/>
  <c r="R355" i="6"/>
  <c r="R356" i="6"/>
  <c r="R357" i="6"/>
  <c r="R358" i="6"/>
  <c r="R359" i="6"/>
  <c r="R360" i="6"/>
  <c r="R361" i="6"/>
  <c r="R362" i="6"/>
  <c r="R94" i="9"/>
  <c r="R95" i="9"/>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124" i="9"/>
  <c r="R125" i="9"/>
  <c r="R126" i="9"/>
  <c r="R127" i="9"/>
  <c r="R128" i="9"/>
  <c r="R129" i="9"/>
  <c r="R130" i="9"/>
  <c r="R131" i="9"/>
  <c r="R132" i="9"/>
  <c r="R133" i="9"/>
  <c r="R134" i="9"/>
  <c r="R135" i="9"/>
  <c r="R136" i="9"/>
  <c r="R137" i="9"/>
  <c r="R138" i="9"/>
  <c r="R139" i="9"/>
  <c r="R140" i="9"/>
  <c r="R141" i="9"/>
  <c r="R142" i="9"/>
  <c r="R143" i="9"/>
  <c r="R144" i="9"/>
  <c r="R145" i="9"/>
  <c r="R146" i="9"/>
  <c r="R93" i="9"/>
  <c r="R145"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94" i="8"/>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202" i="11"/>
  <c r="R203" i="11"/>
  <c r="R204" i="11"/>
  <c r="R205" i="11"/>
  <c r="R206" i="11"/>
  <c r="R207" i="11"/>
  <c r="R208" i="11"/>
  <c r="R209" i="11"/>
  <c r="R210" i="11"/>
  <c r="R211" i="11"/>
  <c r="R212" i="11"/>
  <c r="R213" i="1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73" i="11"/>
  <c r="R274" i="11"/>
  <c r="R275" i="11"/>
  <c r="R276" i="11"/>
  <c r="R277" i="11"/>
  <c r="R278" i="11"/>
  <c r="R279" i="11"/>
  <c r="R280" i="11"/>
  <c r="R281" i="11"/>
  <c r="R282" i="11"/>
  <c r="R283" i="11"/>
  <c r="R284" i="11"/>
  <c r="R285" i="11"/>
  <c r="R286" i="11"/>
  <c r="R287" i="11"/>
  <c r="R288" i="11"/>
  <c r="R289" i="11"/>
  <c r="R290" i="11"/>
  <c r="R291" i="11"/>
  <c r="R292" i="11"/>
  <c r="R293" i="11"/>
  <c r="R294" i="11"/>
  <c r="R295" i="11"/>
  <c r="R296" i="11"/>
  <c r="R297" i="11"/>
  <c r="R298" i="11"/>
  <c r="R299" i="11"/>
  <c r="R300" i="11"/>
  <c r="R301" i="11"/>
  <c r="R302" i="11"/>
  <c r="R303" i="11"/>
  <c r="R304" i="11"/>
  <c r="R305" i="11"/>
  <c r="R306" i="11"/>
  <c r="R307" i="11"/>
  <c r="R308" i="11"/>
  <c r="R309" i="11"/>
  <c r="R310" i="11"/>
  <c r="R311" i="11"/>
  <c r="R312" i="11"/>
  <c r="R313" i="11"/>
  <c r="R314" i="11"/>
  <c r="R315" i="11"/>
  <c r="R316" i="11"/>
  <c r="R317" i="11"/>
  <c r="R318" i="11"/>
  <c r="R319" i="11"/>
  <c r="R320" i="11"/>
  <c r="R321" i="11"/>
  <c r="R322" i="11"/>
  <c r="R323" i="11"/>
  <c r="R324" i="11"/>
  <c r="R325" i="11"/>
  <c r="R326" i="11"/>
  <c r="R327" i="11"/>
  <c r="R328" i="11"/>
  <c r="R329" i="11"/>
  <c r="R330" i="11"/>
  <c r="R331" i="11"/>
  <c r="R332" i="11"/>
  <c r="R333" i="11"/>
  <c r="R334" i="11"/>
  <c r="R335" i="11"/>
  <c r="R336" i="11"/>
  <c r="R337" i="11"/>
  <c r="R338" i="11"/>
  <c r="R339" i="11"/>
  <c r="R340" i="11"/>
  <c r="R341" i="11"/>
  <c r="R342" i="11"/>
  <c r="R343" i="11"/>
  <c r="R344" i="11"/>
  <c r="R345" i="11"/>
  <c r="R346" i="11"/>
  <c r="R347" i="11"/>
  <c r="R348" i="11"/>
  <c r="R349" i="11"/>
  <c r="R350" i="11"/>
  <c r="R351" i="11"/>
  <c r="R352" i="11"/>
  <c r="R353" i="11"/>
  <c r="R354" i="11"/>
  <c r="R355" i="11"/>
  <c r="R356" i="11"/>
  <c r="R357" i="11"/>
  <c r="R358" i="11"/>
  <c r="R359" i="11"/>
  <c r="R360" i="11"/>
  <c r="R361" i="11"/>
  <c r="R362" i="11"/>
  <c r="R363" i="11"/>
  <c r="R364" i="11"/>
  <c r="R365" i="11"/>
  <c r="R366" i="11"/>
  <c r="R367" i="11"/>
  <c r="R368" i="11"/>
  <c r="R369" i="11"/>
  <c r="R370" i="11"/>
  <c r="R371" i="11"/>
  <c r="R372" i="11"/>
  <c r="R373" i="11"/>
  <c r="R374" i="11"/>
  <c r="R375" i="11"/>
  <c r="R376" i="11"/>
  <c r="R377" i="11"/>
  <c r="R378" i="11"/>
  <c r="R379" i="11"/>
  <c r="R380" i="11"/>
  <c r="R381" i="11"/>
  <c r="R382" i="11"/>
  <c r="R383" i="11"/>
  <c r="R384" i="11"/>
  <c r="R385" i="11"/>
  <c r="R386" i="11"/>
  <c r="R387" i="11"/>
  <c r="R388" i="11"/>
  <c r="R389" i="11"/>
  <c r="R390" i="11"/>
  <c r="R391" i="11"/>
  <c r="R392" i="11"/>
  <c r="R393" i="11"/>
  <c r="R394" i="11"/>
  <c r="R395" i="11"/>
  <c r="R173" i="11"/>
  <c r="R173" i="10"/>
  <c r="R174" i="10"/>
  <c r="R175" i="10"/>
  <c r="R176" i="10"/>
  <c r="R177" i="10"/>
  <c r="R178" i="10"/>
  <c r="R179" i="10"/>
  <c r="R180" i="10"/>
  <c r="R181" i="10"/>
  <c r="R182" i="10"/>
  <c r="R183" i="10"/>
  <c r="R184" i="10"/>
  <c r="R185" i="10"/>
  <c r="R186" i="10"/>
  <c r="R187" i="10"/>
  <c r="R188" i="10"/>
  <c r="R189" i="10"/>
  <c r="R190" i="10"/>
  <c r="R191" i="10"/>
  <c r="R192" i="10"/>
  <c r="R193" i="10"/>
  <c r="R194" i="10"/>
  <c r="R195" i="10"/>
  <c r="R196" i="10"/>
  <c r="R197" i="10"/>
  <c r="R198" i="10"/>
  <c r="R199" i="10"/>
  <c r="R200" i="10"/>
  <c r="R201" i="10"/>
  <c r="R202" i="10"/>
  <c r="R203" i="10"/>
  <c r="R204" i="10"/>
  <c r="R205" i="10"/>
  <c r="R206" i="10"/>
  <c r="R207" i="10"/>
  <c r="R208" i="10"/>
  <c r="R209" i="10"/>
  <c r="R210" i="10"/>
  <c r="R211" i="10"/>
  <c r="R212" i="10"/>
  <c r="R213" i="10"/>
  <c r="R214" i="10"/>
  <c r="R215" i="10"/>
  <c r="R216" i="10"/>
  <c r="R217" i="10"/>
  <c r="R218" i="10"/>
  <c r="R219" i="10"/>
  <c r="R220" i="10"/>
  <c r="R221" i="10"/>
  <c r="R222" i="10"/>
  <c r="R223" i="10"/>
  <c r="R224" i="10"/>
  <c r="R225" i="10"/>
  <c r="R226" i="10"/>
  <c r="R227" i="10"/>
  <c r="R228" i="10"/>
  <c r="R229" i="10"/>
  <c r="R230" i="10"/>
  <c r="R231" i="10"/>
  <c r="R232" i="10"/>
  <c r="R233" i="10"/>
  <c r="R234" i="10"/>
  <c r="R235" i="10"/>
  <c r="R236" i="10"/>
  <c r="R237" i="10"/>
  <c r="R238" i="10"/>
  <c r="R239" i="10"/>
  <c r="R240" i="10"/>
  <c r="R241" i="10"/>
  <c r="R242" i="10"/>
  <c r="R243" i="10"/>
  <c r="R244" i="10"/>
  <c r="R245" i="10"/>
  <c r="R246" i="10"/>
  <c r="R247" i="10"/>
  <c r="R248" i="10"/>
  <c r="R249" i="10"/>
  <c r="R250" i="10"/>
  <c r="R251" i="10"/>
  <c r="R252" i="10"/>
  <c r="R253" i="10"/>
  <c r="R254" i="10"/>
  <c r="R255" i="10"/>
  <c r="R256" i="10"/>
  <c r="R257" i="10"/>
  <c r="R258" i="10"/>
  <c r="R259" i="10"/>
  <c r="R260" i="10"/>
  <c r="R261" i="10"/>
  <c r="R262" i="10"/>
  <c r="R263" i="10"/>
  <c r="R264" i="10"/>
  <c r="R265" i="10"/>
  <c r="R266" i="10"/>
  <c r="R267" i="10"/>
  <c r="R268" i="10"/>
  <c r="R269" i="10"/>
  <c r="R270" i="10"/>
  <c r="R271" i="10"/>
  <c r="R272" i="10"/>
  <c r="R273" i="10"/>
  <c r="R274" i="10"/>
  <c r="R275" i="10"/>
  <c r="R276" i="10"/>
  <c r="R277" i="10"/>
  <c r="R278" i="10"/>
  <c r="R279" i="10"/>
  <c r="R280" i="10"/>
  <c r="R281" i="10"/>
  <c r="R282" i="10"/>
  <c r="R283" i="10"/>
  <c r="R284" i="10"/>
  <c r="R285" i="10"/>
  <c r="R286" i="10"/>
  <c r="R287" i="10"/>
  <c r="R288" i="10"/>
  <c r="R289" i="10"/>
  <c r="R290" i="10"/>
  <c r="R291" i="10"/>
  <c r="R292" i="10"/>
  <c r="R293" i="10"/>
  <c r="R294" i="10"/>
  <c r="R295" i="10"/>
  <c r="R296" i="10"/>
  <c r="R297" i="10"/>
  <c r="R298" i="10"/>
  <c r="R299" i="10"/>
  <c r="R300" i="10"/>
  <c r="R301" i="10"/>
  <c r="R302" i="10"/>
  <c r="R303" i="10"/>
  <c r="R304" i="10"/>
  <c r="R305" i="10"/>
  <c r="R306" i="10"/>
  <c r="R307" i="10"/>
  <c r="R308" i="10"/>
  <c r="R309" i="10"/>
  <c r="R310" i="10"/>
  <c r="R311" i="10"/>
  <c r="R312" i="10"/>
  <c r="R313" i="10"/>
  <c r="R314" i="10"/>
  <c r="R315" i="10"/>
  <c r="R316" i="10"/>
  <c r="R317" i="10"/>
  <c r="R318" i="10"/>
  <c r="R319" i="10"/>
  <c r="R320" i="10"/>
  <c r="R321" i="10"/>
  <c r="R322" i="10"/>
  <c r="R323" i="10"/>
  <c r="R324" i="10"/>
  <c r="R325" i="10"/>
  <c r="R326" i="10"/>
  <c r="R327" i="10"/>
  <c r="R328" i="10"/>
  <c r="R329" i="10"/>
  <c r="R330" i="10"/>
  <c r="R331" i="10"/>
  <c r="R332" i="10"/>
  <c r="R333" i="10"/>
  <c r="R334" i="10"/>
  <c r="R335" i="10"/>
  <c r="R336" i="10"/>
  <c r="R337" i="10"/>
  <c r="R338" i="10"/>
  <c r="R339" i="10"/>
  <c r="R340" i="10"/>
  <c r="R341" i="10"/>
  <c r="R342" i="10"/>
  <c r="R343" i="10"/>
  <c r="R344" i="10"/>
  <c r="R345" i="10"/>
  <c r="R346" i="10"/>
  <c r="R347" i="10"/>
  <c r="R348" i="10"/>
  <c r="R349" i="10"/>
  <c r="R350" i="10"/>
  <c r="R351" i="10"/>
  <c r="R352" i="10"/>
  <c r="R353" i="10"/>
  <c r="R354" i="10"/>
  <c r="R355" i="10"/>
  <c r="R356" i="10"/>
  <c r="R357" i="10"/>
  <c r="R358" i="10"/>
  <c r="R359" i="10"/>
  <c r="R360" i="10"/>
  <c r="R361" i="10"/>
  <c r="R172" i="10"/>
  <c r="R236" i="13"/>
  <c r="R237" i="13"/>
  <c r="R238" i="13"/>
  <c r="R239" i="13"/>
  <c r="R240" i="13"/>
  <c r="R241" i="13"/>
  <c r="R242" i="13"/>
  <c r="R243" i="13"/>
  <c r="R244" i="13"/>
  <c r="R245" i="13"/>
  <c r="R246" i="13"/>
  <c r="R247" i="13"/>
  <c r="R248" i="13"/>
  <c r="R249" i="13"/>
  <c r="R250" i="13"/>
  <c r="R251" i="13"/>
  <c r="R252" i="13"/>
  <c r="R253" i="13"/>
  <c r="R254" i="13"/>
  <c r="R255" i="13"/>
  <c r="R256" i="13"/>
  <c r="R257" i="13"/>
  <c r="R258" i="13"/>
  <c r="R259" i="13"/>
  <c r="R260" i="13"/>
  <c r="R261" i="13"/>
  <c r="R262" i="13"/>
  <c r="R263" i="13"/>
  <c r="R264" i="13"/>
  <c r="R265" i="13"/>
  <c r="R266" i="13"/>
  <c r="R267" i="13"/>
  <c r="R268" i="13"/>
  <c r="R269" i="13"/>
  <c r="R270" i="13"/>
  <c r="R271" i="13"/>
  <c r="R272" i="13"/>
  <c r="R273" i="13"/>
  <c r="R274" i="13"/>
  <c r="R275" i="13"/>
  <c r="R276" i="13"/>
  <c r="R277" i="13"/>
  <c r="R278" i="13"/>
  <c r="R279" i="13"/>
  <c r="R280" i="13"/>
  <c r="R281" i="13"/>
  <c r="R282" i="13"/>
  <c r="R283" i="13"/>
  <c r="R284" i="13"/>
  <c r="R285" i="13"/>
  <c r="R286" i="13"/>
  <c r="R287" i="13"/>
  <c r="R288" i="13"/>
  <c r="R289" i="13"/>
  <c r="R290" i="13"/>
  <c r="R291" i="13"/>
  <c r="R292" i="13"/>
  <c r="R293" i="13"/>
  <c r="R294" i="13"/>
  <c r="R295" i="13"/>
  <c r="R296" i="13"/>
  <c r="R297" i="13"/>
  <c r="R298" i="13"/>
  <c r="R299" i="13"/>
  <c r="R300" i="13"/>
  <c r="R301" i="13"/>
  <c r="R302" i="13"/>
  <c r="R303" i="13"/>
  <c r="R304" i="13"/>
  <c r="R305" i="13"/>
  <c r="R306" i="13"/>
  <c r="R307" i="13"/>
  <c r="R308" i="13"/>
  <c r="R309" i="13"/>
  <c r="R310" i="13"/>
  <c r="R311" i="13"/>
  <c r="R312" i="13"/>
  <c r="R313" i="13"/>
  <c r="R314" i="13"/>
  <c r="R315" i="13"/>
  <c r="R316" i="13"/>
  <c r="R317" i="13"/>
  <c r="R318" i="13"/>
  <c r="R319" i="13"/>
  <c r="R320" i="13"/>
  <c r="R321" i="13"/>
  <c r="R322" i="13"/>
  <c r="R323" i="13"/>
  <c r="R324" i="13"/>
  <c r="R325" i="13"/>
  <c r="R326" i="13"/>
  <c r="R327" i="13"/>
  <c r="R328" i="13"/>
  <c r="R329" i="13"/>
  <c r="R330" i="13"/>
  <c r="R331" i="13"/>
  <c r="R332" i="13"/>
  <c r="R333" i="13"/>
  <c r="R334" i="13"/>
  <c r="R335" i="13"/>
  <c r="R336" i="13"/>
  <c r="R337" i="13"/>
  <c r="R338" i="13"/>
  <c r="R339" i="13"/>
  <c r="R340" i="13"/>
  <c r="R341" i="13"/>
  <c r="R342" i="13"/>
  <c r="R343" i="13"/>
  <c r="R344" i="13"/>
  <c r="R345" i="13"/>
  <c r="R346" i="13"/>
  <c r="R347" i="13"/>
  <c r="R348" i="13"/>
  <c r="R349" i="13"/>
  <c r="R350" i="13"/>
  <c r="R351" i="13"/>
  <c r="R352" i="13"/>
  <c r="R353" i="13"/>
  <c r="R354" i="13"/>
  <c r="R355" i="13"/>
  <c r="R356" i="13"/>
  <c r="R357" i="13"/>
  <c r="R358" i="13"/>
  <c r="R359" i="13"/>
  <c r="R360" i="13"/>
  <c r="R361" i="13"/>
  <c r="R362" i="13"/>
  <c r="R363" i="13"/>
  <c r="R364" i="13"/>
  <c r="R365" i="13"/>
  <c r="R366" i="13"/>
  <c r="R367" i="13"/>
  <c r="R368" i="13"/>
  <c r="R369" i="13"/>
  <c r="R370" i="13"/>
  <c r="R371" i="13"/>
  <c r="R372" i="13"/>
  <c r="R373" i="13"/>
  <c r="R374" i="13"/>
  <c r="R375" i="13"/>
  <c r="R376" i="13"/>
  <c r="R377" i="13"/>
  <c r="R378" i="13"/>
  <c r="R379" i="13"/>
  <c r="R380" i="13"/>
  <c r="R381" i="13"/>
  <c r="R382" i="13"/>
  <c r="R383" i="13"/>
  <c r="R384" i="13"/>
  <c r="R385" i="13"/>
  <c r="R386" i="13"/>
  <c r="R387" i="13"/>
  <c r="R388" i="13"/>
  <c r="R389" i="13"/>
  <c r="R390" i="13"/>
  <c r="R391" i="13"/>
  <c r="R392" i="13"/>
  <c r="R393" i="13"/>
  <c r="R394" i="13"/>
  <c r="R395" i="13"/>
  <c r="R396" i="13"/>
  <c r="R397" i="13"/>
  <c r="R398" i="13"/>
  <c r="R399" i="13"/>
  <c r="R400" i="13"/>
  <c r="R401" i="13"/>
  <c r="R402" i="13"/>
  <c r="R403" i="13"/>
  <c r="R404" i="13"/>
  <c r="R405" i="13"/>
  <c r="R406" i="13"/>
  <c r="R407" i="13"/>
  <c r="R408" i="13"/>
  <c r="R409" i="13"/>
  <c r="R410" i="13"/>
  <c r="R411" i="13"/>
  <c r="R412" i="13"/>
  <c r="R413" i="13"/>
  <c r="R414" i="13"/>
  <c r="R415" i="13"/>
  <c r="R416" i="13"/>
  <c r="R417" i="13"/>
  <c r="R418" i="13"/>
  <c r="R419" i="13"/>
  <c r="R420" i="13"/>
  <c r="R421" i="13"/>
  <c r="R422" i="13"/>
  <c r="R423" i="13"/>
  <c r="R424" i="13"/>
  <c r="R425" i="13"/>
  <c r="R426" i="13"/>
  <c r="R427" i="13"/>
  <c r="R428" i="13"/>
  <c r="R429" i="13"/>
  <c r="R430" i="13"/>
  <c r="R431" i="13"/>
  <c r="R432" i="13"/>
  <c r="R433" i="13"/>
  <c r="R434" i="13"/>
  <c r="R435" i="13"/>
  <c r="R436" i="13"/>
  <c r="R437" i="13"/>
  <c r="R438" i="13"/>
  <c r="R439" i="13"/>
  <c r="R440" i="13"/>
  <c r="R441" i="13"/>
  <c r="R442" i="13"/>
  <c r="R443" i="13"/>
  <c r="R444" i="13"/>
  <c r="R445" i="13"/>
  <c r="R446" i="13"/>
  <c r="R447" i="13"/>
  <c r="R448" i="13"/>
  <c r="R449" i="13"/>
  <c r="R450" i="13"/>
  <c r="R451" i="13"/>
  <c r="R452" i="13"/>
  <c r="R453" i="13"/>
  <c r="R454" i="13"/>
  <c r="R455" i="13"/>
  <c r="R456" i="13"/>
  <c r="R457" i="13"/>
  <c r="R458" i="13"/>
  <c r="R459" i="13"/>
  <c r="R460" i="13"/>
  <c r="R461" i="13"/>
  <c r="R462" i="13"/>
  <c r="R463" i="13"/>
  <c r="R464" i="13"/>
  <c r="R465" i="13"/>
  <c r="R466" i="13"/>
  <c r="R467" i="13"/>
  <c r="R468" i="13"/>
  <c r="R469" i="13"/>
  <c r="R470" i="13"/>
  <c r="R471" i="13"/>
  <c r="R472" i="13"/>
  <c r="R473" i="13"/>
  <c r="R474" i="13"/>
  <c r="R475" i="13"/>
  <c r="R476" i="13"/>
  <c r="R477" i="13"/>
  <c r="R478" i="13"/>
  <c r="R479" i="13"/>
  <c r="R480" i="13"/>
  <c r="R481" i="13"/>
  <c r="R482" i="13"/>
  <c r="R483" i="13"/>
  <c r="R484" i="13"/>
  <c r="R485" i="13"/>
  <c r="R486" i="13"/>
  <c r="R487" i="13"/>
  <c r="R488" i="13"/>
  <c r="R489" i="13"/>
  <c r="R490" i="13"/>
  <c r="R491" i="13"/>
  <c r="R492" i="13"/>
  <c r="R493" i="13"/>
  <c r="R494" i="13"/>
  <c r="R495" i="13"/>
  <c r="R496" i="13"/>
  <c r="R497" i="13"/>
  <c r="R498" i="13"/>
  <c r="R499" i="13"/>
  <c r="R500" i="13"/>
  <c r="R501" i="13"/>
  <c r="R502" i="13"/>
  <c r="R503" i="13"/>
  <c r="R504" i="13"/>
  <c r="R505" i="13"/>
  <c r="R506" i="13"/>
  <c r="R507" i="13"/>
  <c r="R235" i="13"/>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R301" i="12"/>
  <c r="R302" i="12"/>
  <c r="R303" i="12"/>
  <c r="R304" i="12"/>
  <c r="R305" i="12"/>
  <c r="R306" i="12"/>
  <c r="R307" i="12"/>
  <c r="R308" i="12"/>
  <c r="R309" i="12"/>
  <c r="R310" i="12"/>
  <c r="R311" i="12"/>
  <c r="R312" i="12"/>
  <c r="R313" i="12"/>
  <c r="R314" i="12"/>
  <c r="R315" i="12"/>
  <c r="R316" i="12"/>
  <c r="R317" i="12"/>
  <c r="R318" i="12"/>
  <c r="R319" i="12"/>
  <c r="R320" i="12"/>
  <c r="R321" i="12"/>
  <c r="R322" i="12"/>
  <c r="R323" i="12"/>
  <c r="R324" i="12"/>
  <c r="R325" i="12"/>
  <c r="R326" i="12"/>
  <c r="R327" i="12"/>
  <c r="R328" i="12"/>
  <c r="R329" i="12"/>
  <c r="R330" i="12"/>
  <c r="R331" i="12"/>
  <c r="R332" i="12"/>
  <c r="R333" i="12"/>
  <c r="R334" i="12"/>
  <c r="R335" i="12"/>
  <c r="R336" i="12"/>
  <c r="R337" i="12"/>
  <c r="R338" i="12"/>
  <c r="R339" i="12"/>
  <c r="R340" i="12"/>
  <c r="R341" i="12"/>
  <c r="R342" i="12"/>
  <c r="R343" i="12"/>
  <c r="R344" i="12"/>
  <c r="R345" i="12"/>
  <c r="R346" i="12"/>
  <c r="R347" i="12"/>
  <c r="R348" i="12"/>
  <c r="R349" i="12"/>
  <c r="R350" i="12"/>
  <c r="R351" i="12"/>
  <c r="R352" i="12"/>
  <c r="R353" i="12"/>
  <c r="R354" i="12"/>
  <c r="R355" i="12"/>
  <c r="R356" i="12"/>
  <c r="R357" i="12"/>
  <c r="R358" i="12"/>
  <c r="R359" i="12"/>
  <c r="R360" i="12"/>
  <c r="R361" i="12"/>
  <c r="R362" i="12"/>
  <c r="R363" i="12"/>
  <c r="R364" i="12"/>
  <c r="R365" i="12"/>
  <c r="R366" i="12"/>
  <c r="R367" i="12"/>
  <c r="R165" i="12"/>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152" i="15"/>
  <c r="G2366" i="19"/>
  <c r="G2369" i="19"/>
  <c r="G2364" i="19"/>
  <c r="G2368" i="19"/>
  <c r="G2375" i="19"/>
  <c r="G2378" i="19"/>
  <c r="G2374" i="19"/>
  <c r="G2376" i="19"/>
  <c r="G2372" i="19"/>
  <c r="G2371" i="19"/>
  <c r="G2373" i="19"/>
  <c r="G2384" i="19"/>
  <c r="G2388" i="19"/>
  <c r="G2380" i="19"/>
  <c r="G2379" i="19"/>
  <c r="G2381" i="19"/>
  <c r="G2385" i="19"/>
  <c r="G2395" i="19"/>
  <c r="G2394" i="19"/>
  <c r="G2399" i="19"/>
  <c r="G2390" i="19"/>
  <c r="G2392" i="19"/>
  <c r="G2398" i="19"/>
  <c r="G2389" i="19"/>
  <c r="G2393" i="19"/>
  <c r="G2391" i="19"/>
  <c r="G2402" i="19"/>
  <c r="G2409" i="19"/>
  <c r="G2405" i="19"/>
  <c r="G2404" i="19"/>
  <c r="G2401" i="19"/>
  <c r="G2403" i="19"/>
  <c r="G2406" i="19"/>
  <c r="G2415" i="19"/>
  <c r="G2418" i="19"/>
  <c r="G2414" i="19"/>
  <c r="G2416" i="19"/>
  <c r="G2411" i="19"/>
  <c r="G2413" i="19"/>
  <c r="G2410" i="19"/>
  <c r="G2422" i="19"/>
  <c r="G2424" i="19"/>
  <c r="G2420" i="19"/>
  <c r="G2421" i="19"/>
  <c r="G2419" i="19"/>
  <c r="G2423" i="19"/>
  <c r="G2430" i="19"/>
  <c r="G2433" i="19"/>
  <c r="G2428" i="19"/>
  <c r="G2426" i="19"/>
  <c r="G2427" i="19"/>
  <c r="G2437" i="19"/>
  <c r="G2436" i="19"/>
  <c r="G2440" i="19"/>
  <c r="G2438" i="19"/>
  <c r="G2434" i="19"/>
  <c r="G2439" i="19"/>
  <c r="G2435" i="19"/>
  <c r="G2446" i="19"/>
  <c r="G2451" i="19"/>
  <c r="G2448" i="19"/>
  <c r="G2444" i="19"/>
  <c r="G2443" i="19"/>
  <c r="G2457" i="19"/>
  <c r="G2456" i="19"/>
  <c r="G2461" i="19"/>
  <c r="G2459" i="19"/>
  <c r="G2453" i="19"/>
  <c r="G2452" i="19"/>
  <c r="G2454" i="19"/>
  <c r="G2467" i="19"/>
  <c r="G2466" i="19"/>
  <c r="G2471" i="19"/>
  <c r="G2469" i="19"/>
  <c r="G2468" i="19"/>
  <c r="G2464" i="19"/>
  <c r="G2463" i="19"/>
  <c r="G2465" i="19"/>
  <c r="G2477" i="19"/>
  <c r="G2482" i="19"/>
  <c r="G2476" i="19"/>
  <c r="G2479" i="19"/>
  <c r="G2474" i="19"/>
  <c r="G2473" i="19"/>
  <c r="G2488" i="19"/>
  <c r="G2487" i="19"/>
  <c r="G2492" i="19"/>
  <c r="G2483" i="19"/>
  <c r="G2490" i="19"/>
  <c r="G2486" i="19"/>
  <c r="G2489" i="19"/>
  <c r="G2485" i="19"/>
  <c r="G2484" i="19"/>
  <c r="G2498" i="19"/>
  <c r="G2497" i="19"/>
  <c r="G2502" i="19"/>
  <c r="G2493" i="19"/>
  <c r="G2499" i="19"/>
  <c r="G2496" i="19"/>
  <c r="G2501" i="19"/>
  <c r="G2495" i="19"/>
  <c r="G2494" i="19"/>
  <c r="G2509" i="19"/>
  <c r="G2508" i="19"/>
  <c r="G2513" i="19"/>
  <c r="G2503" i="19"/>
  <c r="G2510" i="19"/>
  <c r="G2512" i="19"/>
  <c r="G2506" i="19"/>
  <c r="G2505" i="19"/>
  <c r="G2518" i="19"/>
  <c r="G2517" i="19"/>
  <c r="G2516" i="19"/>
  <c r="G2515" i="19"/>
  <c r="G2526" i="19"/>
  <c r="G2525" i="19"/>
  <c r="G2529" i="19"/>
  <c r="G2524" i="19"/>
  <c r="G2520" i="19"/>
  <c r="G2534" i="19"/>
  <c r="G2533" i="19"/>
  <c r="G2537" i="19"/>
  <c r="G2530" i="19"/>
  <c r="G2532" i="19"/>
  <c r="G2536" i="19"/>
  <c r="G2531" i="19"/>
  <c r="G2544" i="19"/>
  <c r="G2547" i="19"/>
  <c r="G2543" i="19"/>
  <c r="G2542" i="19"/>
  <c r="G2546" i="19"/>
  <c r="G2540" i="19"/>
  <c r="G2541" i="19"/>
  <c r="G2539" i="19"/>
  <c r="G2363" i="19"/>
  <c r="G2365" i="19"/>
  <c r="G2377" i="19"/>
  <c r="G2370" i="19"/>
  <c r="G2386" i="19"/>
  <c r="G2382" i="19"/>
  <c r="G2383" i="19"/>
  <c r="G2387" i="19"/>
  <c r="G2396" i="19"/>
  <c r="G2397" i="19"/>
  <c r="G2408" i="19"/>
  <c r="G2407" i="19"/>
  <c r="G2400" i="19"/>
  <c r="G2417" i="19"/>
  <c r="G2412" i="19"/>
  <c r="G2425" i="19"/>
  <c r="G2429" i="19"/>
  <c r="G2432" i="19"/>
  <c r="G2431" i="19"/>
  <c r="G2447" i="19"/>
  <c r="G2449" i="19"/>
  <c r="G2442" i="19"/>
  <c r="G2445" i="19"/>
  <c r="G2450" i="19"/>
  <c r="G2441" i="19"/>
  <c r="G2460" i="19"/>
  <c r="G2455" i="19"/>
  <c r="G2458" i="19"/>
  <c r="G2462" i="19"/>
  <c r="G2470" i="19"/>
  <c r="G2472" i="19"/>
  <c r="G2475" i="19"/>
  <c r="G2480" i="19"/>
  <c r="G2478" i="19"/>
  <c r="G2481" i="19"/>
  <c r="G2491" i="19"/>
  <c r="G2500" i="19"/>
  <c r="G2507" i="19"/>
  <c r="G2504" i="19"/>
  <c r="G2511" i="19"/>
  <c r="G2514" i="19"/>
  <c r="G2519" i="19"/>
  <c r="G2523" i="19"/>
  <c r="G2527" i="19"/>
  <c r="G2528" i="19"/>
  <c r="G2521" i="19"/>
  <c r="G2522" i="19"/>
  <c r="G2535" i="19"/>
  <c r="G2545" i="19"/>
  <c r="G2538" i="19"/>
  <c r="G2367" i="19"/>
  <c r="C2366" i="19"/>
  <c r="C2369" i="19"/>
  <c r="C2364" i="19"/>
  <c r="C2368" i="19"/>
  <c r="C2375" i="19"/>
  <c r="C2378" i="19"/>
  <c r="C2374" i="19"/>
  <c r="C2376" i="19"/>
  <c r="C2372" i="19"/>
  <c r="C2371" i="19"/>
  <c r="C2373" i="19"/>
  <c r="C2384" i="19"/>
  <c r="C2388" i="19"/>
  <c r="C2380" i="19"/>
  <c r="C2379" i="19"/>
  <c r="C2381" i="19"/>
  <c r="C2385" i="19"/>
  <c r="C2395" i="19"/>
  <c r="C2394" i="19"/>
  <c r="C2399" i="19"/>
  <c r="C2390" i="19"/>
  <c r="C2392" i="19"/>
  <c r="C2398" i="19"/>
  <c r="C2389" i="19"/>
  <c r="C2393" i="19"/>
  <c r="C2391" i="19"/>
  <c r="C2402" i="19"/>
  <c r="C2409" i="19"/>
  <c r="C2405" i="19"/>
  <c r="C2404" i="19"/>
  <c r="C2401" i="19"/>
  <c r="C2403" i="19"/>
  <c r="C2406" i="19"/>
  <c r="C2415" i="19"/>
  <c r="C2418" i="19"/>
  <c r="C2414" i="19"/>
  <c r="C2416" i="19"/>
  <c r="C2411" i="19"/>
  <c r="C2413" i="19"/>
  <c r="C2410" i="19"/>
  <c r="C2422" i="19"/>
  <c r="C2424" i="19"/>
  <c r="C2420" i="19"/>
  <c r="C2421" i="19"/>
  <c r="C2419" i="19"/>
  <c r="C2423" i="19"/>
  <c r="C2430" i="19"/>
  <c r="C2433" i="19"/>
  <c r="C2428" i="19"/>
  <c r="C2426" i="19"/>
  <c r="C2427" i="19"/>
  <c r="C2437" i="19"/>
  <c r="C2436" i="19"/>
  <c r="C2440" i="19"/>
  <c r="C2438" i="19"/>
  <c r="C2434" i="19"/>
  <c r="C2439" i="19"/>
  <c r="C2435" i="19"/>
  <c r="C2446" i="19"/>
  <c r="C2451" i="19"/>
  <c r="C2448" i="19"/>
  <c r="C2444" i="19"/>
  <c r="C2443" i="19"/>
  <c r="C2457" i="19"/>
  <c r="C2456" i="19"/>
  <c r="C2461" i="19"/>
  <c r="C2459" i="19"/>
  <c r="C2453" i="19"/>
  <c r="C2452" i="19"/>
  <c r="C2454" i="19"/>
  <c r="C2467" i="19"/>
  <c r="C2466" i="19"/>
  <c r="C2471" i="19"/>
  <c r="C2469" i="19"/>
  <c r="C2468" i="19"/>
  <c r="C2464" i="19"/>
  <c r="C2463" i="19"/>
  <c r="C2465" i="19"/>
  <c r="C2477" i="19"/>
  <c r="C2482" i="19"/>
  <c r="C2476" i="19"/>
  <c r="C2479" i="19"/>
  <c r="C2474" i="19"/>
  <c r="C2473" i="19"/>
  <c r="C2488" i="19"/>
  <c r="C2487" i="19"/>
  <c r="C2492" i="19"/>
  <c r="C2483" i="19"/>
  <c r="C2490" i="19"/>
  <c r="C2486" i="19"/>
  <c r="C2489" i="19"/>
  <c r="C2485" i="19"/>
  <c r="C2484" i="19"/>
  <c r="C2498" i="19"/>
  <c r="C2497" i="19"/>
  <c r="C2502" i="19"/>
  <c r="C2493" i="19"/>
  <c r="C2499" i="19"/>
  <c r="C2496" i="19"/>
  <c r="C2501" i="19"/>
  <c r="C2495" i="19"/>
  <c r="C2494" i="19"/>
  <c r="C2509" i="19"/>
  <c r="C2508" i="19"/>
  <c r="C2513" i="19"/>
  <c r="C2503" i="19"/>
  <c r="C2510" i="19"/>
  <c r="C2512" i="19"/>
  <c r="C2506" i="19"/>
  <c r="C2505" i="19"/>
  <c r="C2518" i="19"/>
  <c r="C2517" i="19"/>
  <c r="C2516" i="19"/>
  <c r="C2515" i="19"/>
  <c r="C2526" i="19"/>
  <c r="C2525" i="19"/>
  <c r="C2529" i="19"/>
  <c r="C2524" i="19"/>
  <c r="C2520" i="19"/>
  <c r="C2534" i="19"/>
  <c r="C2533" i="19"/>
  <c r="C2537" i="19"/>
  <c r="C2530" i="19"/>
  <c r="C2532" i="19"/>
  <c r="C2536" i="19"/>
  <c r="C2531" i="19"/>
  <c r="C2544" i="19"/>
  <c r="C2547" i="19"/>
  <c r="C2543" i="19"/>
  <c r="C2542" i="19"/>
  <c r="C2546" i="19"/>
  <c r="C2540" i="19"/>
  <c r="C2541" i="19"/>
  <c r="C2539" i="19"/>
  <c r="C2363" i="19"/>
  <c r="C2365" i="19"/>
  <c r="C2377" i="19"/>
  <c r="C2370" i="19"/>
  <c r="C2386" i="19"/>
  <c r="C2382" i="19"/>
  <c r="C2383" i="19"/>
  <c r="C2387" i="19"/>
  <c r="C2396" i="19"/>
  <c r="C2397" i="19"/>
  <c r="C2408" i="19"/>
  <c r="C2407" i="19"/>
  <c r="C2400" i="19"/>
  <c r="C2417" i="19"/>
  <c r="C2412" i="19"/>
  <c r="C2425" i="19"/>
  <c r="C2429" i="19"/>
  <c r="C2432" i="19"/>
  <c r="C2431" i="19"/>
  <c r="C2447" i="19"/>
  <c r="C2449" i="19"/>
  <c r="C2442" i="19"/>
  <c r="C2445" i="19"/>
  <c r="C2450" i="19"/>
  <c r="C2441" i="19"/>
  <c r="C2460" i="19"/>
  <c r="C2455" i="19"/>
  <c r="C2458" i="19"/>
  <c r="C2462" i="19"/>
  <c r="C2470" i="19"/>
  <c r="C2472" i="19"/>
  <c r="C2475" i="19"/>
  <c r="C2480" i="19"/>
  <c r="C2478" i="19"/>
  <c r="C2481" i="19"/>
  <c r="C2491" i="19"/>
  <c r="C2500" i="19"/>
  <c r="C2507" i="19"/>
  <c r="C2504" i="19"/>
  <c r="C2511" i="19"/>
  <c r="C2514" i="19"/>
  <c r="C2519" i="19"/>
  <c r="C2523" i="19"/>
  <c r="C2527" i="19"/>
  <c r="C2528" i="19"/>
  <c r="C2521" i="19"/>
  <c r="C2522" i="19"/>
  <c r="C2535" i="19"/>
  <c r="C2545" i="19"/>
  <c r="C2538" i="19"/>
  <c r="C2367" i="19"/>
  <c r="AS23" i="18" l="1"/>
  <c r="AU23" i="18" s="1"/>
  <c r="AT23" i="18"/>
  <c r="AS24" i="18"/>
  <c r="AU24" i="18" s="1"/>
  <c r="AT24" i="18"/>
  <c r="AS25" i="18"/>
  <c r="AU25" i="18" s="1"/>
  <c r="AT25" i="18"/>
  <c r="AS26" i="18"/>
  <c r="AU26" i="18" s="1"/>
  <c r="AT26" i="18"/>
  <c r="AS27" i="18"/>
  <c r="AU27" i="18" s="1"/>
  <c r="AT27" i="18"/>
  <c r="AS28" i="18"/>
  <c r="AU28" i="18" s="1"/>
  <c r="AT28" i="18"/>
  <c r="AS29" i="18"/>
  <c r="AU29" i="18" s="1"/>
  <c r="AT29" i="18"/>
  <c r="AS30" i="18"/>
  <c r="AU30" i="18" s="1"/>
  <c r="AT30" i="18"/>
  <c r="AS31" i="18"/>
  <c r="AU31" i="18" s="1"/>
  <c r="AT31" i="18"/>
  <c r="AS32" i="18"/>
  <c r="AU32" i="18" s="1"/>
  <c r="AT32" i="18"/>
  <c r="AS33" i="18"/>
  <c r="AU33" i="18" s="1"/>
  <c r="AT33" i="18"/>
  <c r="AS34" i="18"/>
  <c r="AU34" i="18" s="1"/>
  <c r="AT34" i="18"/>
  <c r="AS35" i="18"/>
  <c r="AU35" i="18" s="1"/>
  <c r="AT35" i="18"/>
  <c r="AS36" i="18"/>
  <c r="AU36" i="18" s="1"/>
  <c r="AT36" i="18"/>
  <c r="AS37" i="18"/>
  <c r="AU37" i="18" s="1"/>
  <c r="AT37" i="18"/>
  <c r="AS38" i="18"/>
  <c r="AU38" i="18" s="1"/>
  <c r="AT38" i="18"/>
  <c r="AS39" i="18"/>
  <c r="AU39" i="18" s="1"/>
  <c r="AT39" i="18"/>
  <c r="AS40" i="18"/>
  <c r="AU40" i="18" s="1"/>
  <c r="AT40" i="18"/>
  <c r="AS41" i="18"/>
  <c r="AU41" i="18" s="1"/>
  <c r="AT41" i="18"/>
  <c r="AT22" i="18"/>
  <c r="AS22" i="18"/>
  <c r="AU22" i="18" s="1"/>
  <c r="S3" i="18"/>
  <c r="S2" i="18"/>
  <c r="V21" i="32"/>
  <c r="U21" i="32"/>
  <c r="V21" i="31"/>
  <c r="U21" i="31"/>
  <c r="G2089" i="19" l="1"/>
  <c r="G2090" i="19"/>
  <c r="G2091" i="19"/>
  <c r="G2092" i="19"/>
  <c r="G2093" i="19"/>
  <c r="G2094" i="19"/>
  <c r="G2095" i="19"/>
  <c r="G2096" i="19"/>
  <c r="G2097" i="19"/>
  <c r="G2098" i="19"/>
  <c r="G2099" i="19"/>
  <c r="G2100" i="19"/>
  <c r="G2101" i="19"/>
  <c r="G2102" i="19"/>
  <c r="G2103" i="19"/>
  <c r="G2104" i="19"/>
  <c r="G2105" i="19"/>
  <c r="G2106" i="19"/>
  <c r="G2108" i="19"/>
  <c r="G2109" i="19"/>
  <c r="G2110" i="19"/>
  <c r="G2111" i="19"/>
  <c r="G2112" i="19"/>
  <c r="G2113" i="19"/>
  <c r="G2114" i="19"/>
  <c r="G2115" i="19"/>
  <c r="G2116" i="19"/>
  <c r="G2117" i="19"/>
  <c r="G2118" i="19"/>
  <c r="G2119" i="19"/>
  <c r="G2120" i="19"/>
  <c r="G2121" i="19"/>
  <c r="G2122" i="19"/>
  <c r="G2123" i="19"/>
  <c r="G2124" i="19"/>
  <c r="G2125" i="19"/>
  <c r="G2126" i="19"/>
  <c r="G2127" i="19"/>
  <c r="G2128" i="19"/>
  <c r="G2129" i="19"/>
  <c r="G2130" i="19"/>
  <c r="G2131" i="19"/>
  <c r="G2132" i="19"/>
  <c r="G2133" i="19"/>
  <c r="G2134" i="19"/>
  <c r="G2135" i="19"/>
  <c r="G2136" i="19"/>
  <c r="G2137" i="19"/>
  <c r="G2138" i="19"/>
  <c r="G2139" i="19"/>
  <c r="G2140" i="19"/>
  <c r="G2141" i="19"/>
  <c r="G2142" i="19"/>
  <c r="G2143" i="19"/>
  <c r="G2144" i="19"/>
  <c r="G2145" i="19"/>
  <c r="G2146" i="19"/>
  <c r="G2147" i="19"/>
  <c r="G2148" i="19"/>
  <c r="G2149" i="19"/>
  <c r="G2150" i="19"/>
  <c r="G2151" i="19"/>
  <c r="G2152" i="19"/>
  <c r="G2153" i="19"/>
  <c r="G2154" i="19"/>
  <c r="G2155" i="19"/>
  <c r="G2156" i="19"/>
  <c r="G2157" i="19"/>
  <c r="G2158" i="19"/>
  <c r="G2159" i="19"/>
  <c r="G2160" i="19"/>
  <c r="G2161" i="19"/>
  <c r="G2162" i="19"/>
  <c r="G2163" i="19"/>
  <c r="G2164" i="19"/>
  <c r="G2165" i="19"/>
  <c r="G2166" i="19"/>
  <c r="G2167" i="19"/>
  <c r="G2168" i="19"/>
  <c r="G2169" i="19"/>
  <c r="G2170" i="19"/>
  <c r="G2171" i="19"/>
  <c r="G2172" i="19"/>
  <c r="G2173" i="19"/>
  <c r="G2174" i="19"/>
  <c r="G2175" i="19"/>
  <c r="G2176" i="19"/>
  <c r="G2177" i="19"/>
  <c r="G2178" i="19"/>
  <c r="G2179" i="19"/>
  <c r="G2180" i="19"/>
  <c r="G2181" i="19"/>
  <c r="G2182" i="19"/>
  <c r="G2183" i="19"/>
  <c r="G2184" i="19"/>
  <c r="G2185" i="19"/>
  <c r="G2186" i="19"/>
  <c r="G2187" i="19"/>
  <c r="G2188" i="19"/>
  <c r="G2189" i="19"/>
  <c r="G2190" i="19"/>
  <c r="G2191" i="19"/>
  <c r="G2192" i="19"/>
  <c r="G2193" i="19"/>
  <c r="G2194" i="19"/>
  <c r="G2195" i="19"/>
  <c r="G2196" i="19"/>
  <c r="G2197" i="19"/>
  <c r="G2198" i="19"/>
  <c r="G2199" i="19"/>
  <c r="G2200" i="19"/>
  <c r="G2201" i="19"/>
  <c r="G2202" i="19"/>
  <c r="G2203" i="19"/>
  <c r="G2204" i="19"/>
  <c r="G2205" i="19"/>
  <c r="G2206" i="19"/>
  <c r="G2207" i="19"/>
  <c r="G2208" i="19"/>
  <c r="G2209" i="19"/>
  <c r="G2210" i="19"/>
  <c r="G2211" i="19"/>
  <c r="G2212" i="19"/>
  <c r="G2213" i="19"/>
  <c r="G2214" i="19"/>
  <c r="G2215" i="19"/>
  <c r="G2216" i="19"/>
  <c r="G2217" i="19"/>
  <c r="G2218" i="19"/>
  <c r="G2219" i="19"/>
  <c r="G2220" i="19"/>
  <c r="G2221" i="19"/>
  <c r="G2222" i="19"/>
  <c r="G2223" i="19"/>
  <c r="G2224" i="19"/>
  <c r="G2225" i="19"/>
  <c r="G2226" i="19"/>
  <c r="G2227" i="19"/>
  <c r="G2228" i="19"/>
  <c r="G2229" i="19"/>
  <c r="G2230" i="19"/>
  <c r="G2231" i="19"/>
  <c r="G2232" i="19"/>
  <c r="G2233" i="19"/>
  <c r="G2234" i="19"/>
  <c r="G2235" i="19"/>
  <c r="G2236" i="19"/>
  <c r="G2237" i="19"/>
  <c r="G2238" i="19"/>
  <c r="G2239" i="19"/>
  <c r="G2240" i="19"/>
  <c r="G2241" i="19"/>
  <c r="G2242" i="19"/>
  <c r="G2243" i="19"/>
  <c r="G2244" i="19"/>
  <c r="G2245" i="19"/>
  <c r="G2246" i="19"/>
  <c r="G2247" i="19"/>
  <c r="G2248" i="19"/>
  <c r="G2249" i="19"/>
  <c r="G2250" i="19"/>
  <c r="G2251" i="19"/>
  <c r="G2252" i="19"/>
  <c r="G2253" i="19"/>
  <c r="G2254" i="19"/>
  <c r="G2255" i="19"/>
  <c r="G2256" i="19"/>
  <c r="G2257" i="19"/>
  <c r="G2258" i="19"/>
  <c r="G2259" i="19"/>
  <c r="G2260" i="19"/>
  <c r="G2261" i="19"/>
  <c r="G2262" i="19"/>
  <c r="G2263" i="19"/>
  <c r="G2264" i="19"/>
  <c r="G2265" i="19"/>
  <c r="G2266" i="19"/>
  <c r="G2267" i="19"/>
  <c r="G2268" i="19"/>
  <c r="G2269" i="19"/>
  <c r="G2270" i="19"/>
  <c r="G2271" i="19"/>
  <c r="G2272" i="19"/>
  <c r="G2273" i="19"/>
  <c r="G2274" i="19"/>
  <c r="G2275" i="19"/>
  <c r="G2276" i="19"/>
  <c r="G2277" i="19"/>
  <c r="G2278" i="19"/>
  <c r="G2279" i="19"/>
  <c r="G2280" i="19"/>
  <c r="G2281" i="19"/>
  <c r="G2282" i="19"/>
  <c r="G2283" i="19"/>
  <c r="G2284" i="19"/>
  <c r="G2285" i="19"/>
  <c r="G2286" i="19"/>
  <c r="G2287" i="19"/>
  <c r="G2288" i="19"/>
  <c r="G2289" i="19"/>
  <c r="G2290" i="19"/>
  <c r="G2291" i="19"/>
  <c r="G2292" i="19"/>
  <c r="G2293" i="19"/>
  <c r="G2294" i="19"/>
  <c r="G2295" i="19"/>
  <c r="G2296" i="19"/>
  <c r="G2297" i="19"/>
  <c r="G2298" i="19"/>
  <c r="G2299" i="19"/>
  <c r="G2300" i="19"/>
  <c r="G2301" i="19"/>
  <c r="G2302" i="19"/>
  <c r="G2303" i="19"/>
  <c r="G2304" i="19"/>
  <c r="G2305" i="19"/>
  <c r="G2306" i="19"/>
  <c r="G2307" i="19"/>
  <c r="G2308" i="19"/>
  <c r="G2309" i="19"/>
  <c r="G2310" i="19"/>
  <c r="G2311" i="19"/>
  <c r="G2312" i="19"/>
  <c r="G2313" i="19"/>
  <c r="G2314" i="19"/>
  <c r="G2315" i="19"/>
  <c r="G2316" i="19"/>
  <c r="G2317" i="19"/>
  <c r="G2318" i="19"/>
  <c r="G2319" i="19"/>
  <c r="G2320" i="19"/>
  <c r="G2321" i="19"/>
  <c r="G2322" i="19"/>
  <c r="G2323" i="19"/>
  <c r="G2324" i="19"/>
  <c r="G2325" i="19"/>
  <c r="G2326" i="19"/>
  <c r="G2327" i="19"/>
  <c r="G2328" i="19"/>
  <c r="G2329" i="19"/>
  <c r="G2330" i="19"/>
  <c r="G2331" i="19"/>
  <c r="G2332" i="19"/>
  <c r="G2333" i="19"/>
  <c r="G2334" i="19"/>
  <c r="G2335" i="19"/>
  <c r="G2336" i="19"/>
  <c r="G2337" i="19"/>
  <c r="G2338" i="19"/>
  <c r="G2339" i="19"/>
  <c r="G2340" i="19"/>
  <c r="G2341" i="19"/>
  <c r="G2342" i="19"/>
  <c r="G2343" i="19"/>
  <c r="G2344" i="19"/>
  <c r="G2345" i="19"/>
  <c r="G2346" i="19"/>
  <c r="G2347" i="19"/>
  <c r="G2348" i="19"/>
  <c r="G2349" i="19"/>
  <c r="G2350" i="19"/>
  <c r="G2351" i="19"/>
  <c r="G2352" i="19"/>
  <c r="G2353" i="19"/>
  <c r="G2354" i="19"/>
  <c r="G2355" i="19"/>
  <c r="G2356" i="19"/>
  <c r="G2357" i="19"/>
  <c r="G2358" i="19"/>
  <c r="G2359" i="19"/>
  <c r="G2360" i="19"/>
  <c r="G2361" i="19"/>
  <c r="G2362" i="19"/>
  <c r="G2088" i="19"/>
  <c r="C2362" i="19"/>
  <c r="C2361" i="19"/>
  <c r="C2360" i="19"/>
  <c r="C2359" i="19"/>
  <c r="C2358" i="19"/>
  <c r="C2357" i="19"/>
  <c r="C2356" i="19"/>
  <c r="C2355" i="19"/>
  <c r="C2354" i="19"/>
  <c r="C2353" i="19"/>
  <c r="C2352" i="19"/>
  <c r="C2351" i="19"/>
  <c r="C2350" i="19"/>
  <c r="C2349" i="19"/>
  <c r="C2348" i="19"/>
  <c r="C2347" i="19"/>
  <c r="C2346" i="19"/>
  <c r="C2345" i="19"/>
  <c r="C2344" i="19"/>
  <c r="C2343" i="19"/>
  <c r="C2342" i="19"/>
  <c r="C2341" i="19"/>
  <c r="C2340" i="19"/>
  <c r="C2339" i="19"/>
  <c r="C2338" i="19"/>
  <c r="C2337" i="19"/>
  <c r="C2336" i="19"/>
  <c r="C2335" i="19"/>
  <c r="C2334" i="19"/>
  <c r="C2333" i="19"/>
  <c r="C2332" i="19"/>
  <c r="C2331" i="19"/>
  <c r="C2330" i="19"/>
  <c r="C2329" i="19"/>
  <c r="C2328" i="19"/>
  <c r="C2327" i="19"/>
  <c r="C2326" i="19"/>
  <c r="C2325" i="19"/>
  <c r="C2324" i="19"/>
  <c r="C2323" i="19"/>
  <c r="C2322" i="19"/>
  <c r="C2321" i="19"/>
  <c r="C2320" i="19"/>
  <c r="C2319" i="19"/>
  <c r="C2318" i="19"/>
  <c r="C2317" i="19"/>
  <c r="C2316" i="19"/>
  <c r="C2315" i="19"/>
  <c r="C2314" i="19"/>
  <c r="C2313" i="19"/>
  <c r="C2312" i="19"/>
  <c r="C2311" i="19"/>
  <c r="C2310" i="19"/>
  <c r="C2309" i="19"/>
  <c r="C2308" i="19"/>
  <c r="C2307" i="19"/>
  <c r="C2306" i="19"/>
  <c r="C2305" i="19"/>
  <c r="C2304" i="19"/>
  <c r="C2303" i="19"/>
  <c r="C2302" i="19"/>
  <c r="C2301" i="19"/>
  <c r="C2300" i="19"/>
  <c r="C2299" i="19"/>
  <c r="C2298" i="19"/>
  <c r="C2297" i="19"/>
  <c r="C2296" i="19"/>
  <c r="C2295" i="19"/>
  <c r="C2294" i="19"/>
  <c r="C2293" i="19"/>
  <c r="C2292" i="19"/>
  <c r="C2291" i="19"/>
  <c r="C2290" i="19"/>
  <c r="C2289" i="19"/>
  <c r="C2288" i="19"/>
  <c r="C2287" i="19"/>
  <c r="C2286" i="19"/>
  <c r="C2285" i="19"/>
  <c r="C2284" i="19"/>
  <c r="C2283" i="19"/>
  <c r="C2282" i="19"/>
  <c r="C2281" i="19"/>
  <c r="C2280" i="19"/>
  <c r="C2279" i="19"/>
  <c r="C2278" i="19"/>
  <c r="C2277" i="19"/>
  <c r="C2276" i="19"/>
  <c r="C2275" i="19"/>
  <c r="C2274" i="19"/>
  <c r="C2273" i="19"/>
  <c r="C2272" i="19"/>
  <c r="C2271" i="19"/>
  <c r="C2270" i="19"/>
  <c r="C2269" i="19"/>
  <c r="C2268" i="19"/>
  <c r="C2267" i="19"/>
  <c r="C2266" i="19"/>
  <c r="C2265" i="19"/>
  <c r="C2264" i="19"/>
  <c r="C2263" i="19"/>
  <c r="C2262" i="19"/>
  <c r="C2261" i="19"/>
  <c r="C2260" i="19"/>
  <c r="C2259" i="19"/>
  <c r="C2258" i="19"/>
  <c r="C2257" i="19"/>
  <c r="C2256" i="19"/>
  <c r="C2255" i="19"/>
  <c r="C2254" i="19"/>
  <c r="C2253" i="19"/>
  <c r="C2252" i="19"/>
  <c r="C2251" i="19"/>
  <c r="C2250" i="19"/>
  <c r="C2249" i="19"/>
  <c r="C2248" i="19"/>
  <c r="C2247" i="19"/>
  <c r="C2246" i="19"/>
  <c r="C2245" i="19"/>
  <c r="C2244" i="19"/>
  <c r="C2243" i="19"/>
  <c r="C2242" i="19"/>
  <c r="C2241" i="19"/>
  <c r="C2240" i="19"/>
  <c r="C2239" i="19"/>
  <c r="C2238" i="19"/>
  <c r="C2237" i="19"/>
  <c r="C2236" i="19"/>
  <c r="C2235" i="19"/>
  <c r="C2234" i="19"/>
  <c r="C2233" i="19"/>
  <c r="C2232" i="19"/>
  <c r="C2231" i="19"/>
  <c r="C2230" i="19"/>
  <c r="C2229" i="19"/>
  <c r="C2228" i="19"/>
  <c r="C2227" i="19"/>
  <c r="C2226" i="19"/>
  <c r="C2225" i="19"/>
  <c r="C2224" i="19"/>
  <c r="C2223" i="19"/>
  <c r="C2222" i="19"/>
  <c r="C2221" i="19"/>
  <c r="C2220" i="19"/>
  <c r="C2219" i="19"/>
  <c r="C2218" i="19"/>
  <c r="C2217" i="19"/>
  <c r="C2216" i="19"/>
  <c r="C2215" i="19"/>
  <c r="C2214" i="19"/>
  <c r="C2213" i="19"/>
  <c r="C2212" i="19"/>
  <c r="C2211" i="19"/>
  <c r="C2210" i="19"/>
  <c r="C2209" i="19"/>
  <c r="C2208" i="19"/>
  <c r="C2207" i="19"/>
  <c r="C2206" i="19"/>
  <c r="C2205" i="19"/>
  <c r="C2204" i="19"/>
  <c r="C2203" i="19"/>
  <c r="C2202" i="19"/>
  <c r="C2201" i="19"/>
  <c r="C2200" i="19"/>
  <c r="C2199" i="19"/>
  <c r="C2198" i="19"/>
  <c r="C2197" i="19"/>
  <c r="C2196" i="19"/>
  <c r="C2195" i="19"/>
  <c r="C2194" i="19"/>
  <c r="C2193" i="19"/>
  <c r="C2192" i="19"/>
  <c r="C2191" i="19"/>
  <c r="C2190" i="19"/>
  <c r="C2189" i="19"/>
  <c r="C2188" i="19"/>
  <c r="C2187" i="19"/>
  <c r="C2186" i="19"/>
  <c r="C2185" i="19"/>
  <c r="C2184" i="19"/>
  <c r="C2183" i="19"/>
  <c r="C2182" i="19"/>
  <c r="C2181" i="19"/>
  <c r="C2180" i="19"/>
  <c r="C2179" i="19"/>
  <c r="C2178" i="19"/>
  <c r="C2177" i="19"/>
  <c r="C2176" i="19"/>
  <c r="C2175" i="19"/>
  <c r="C2174" i="19"/>
  <c r="C2173" i="19"/>
  <c r="C2172" i="19"/>
  <c r="C2171" i="19"/>
  <c r="C2170" i="19"/>
  <c r="C2169" i="19"/>
  <c r="C2168" i="19"/>
  <c r="C2167" i="19"/>
  <c r="C2166" i="19"/>
  <c r="C2165" i="19"/>
  <c r="C2164" i="19"/>
  <c r="C2163" i="19"/>
  <c r="C2162" i="19"/>
  <c r="C2161" i="19"/>
  <c r="C2160" i="19"/>
  <c r="C2159" i="19"/>
  <c r="C2158" i="19"/>
  <c r="C2157" i="19"/>
  <c r="C2156" i="19"/>
  <c r="C2155" i="19"/>
  <c r="C2154" i="19"/>
  <c r="C2153" i="19"/>
  <c r="C2152" i="19"/>
  <c r="C2151" i="19"/>
  <c r="C2150" i="19"/>
  <c r="C2149" i="19"/>
  <c r="C2148" i="19"/>
  <c r="C2147" i="19"/>
  <c r="C2146" i="19"/>
  <c r="C2145" i="19"/>
  <c r="C2144" i="19"/>
  <c r="C2143" i="19"/>
  <c r="C2142" i="19"/>
  <c r="C2141" i="19"/>
  <c r="C2140" i="19"/>
  <c r="C2139" i="19"/>
  <c r="C2138" i="19"/>
  <c r="C2137" i="19"/>
  <c r="C2136" i="19"/>
  <c r="C2135" i="19"/>
  <c r="C2134" i="19"/>
  <c r="C2133" i="19"/>
  <c r="C2132" i="19"/>
  <c r="C2131" i="19"/>
  <c r="C2130" i="19"/>
  <c r="C2129" i="19"/>
  <c r="C2128" i="19"/>
  <c r="C2127" i="19"/>
  <c r="C2126" i="19"/>
  <c r="C2125" i="19"/>
  <c r="C2124" i="19"/>
  <c r="C2123" i="19"/>
  <c r="C2122" i="19"/>
  <c r="C2121" i="19"/>
  <c r="C2120" i="19"/>
  <c r="C2119" i="19"/>
  <c r="C2118" i="19"/>
  <c r="C2117" i="19"/>
  <c r="C2116" i="19"/>
  <c r="C2115" i="19"/>
  <c r="C2114" i="19"/>
  <c r="C2113" i="19"/>
  <c r="C2112" i="19"/>
  <c r="C2111" i="19"/>
  <c r="C2110" i="19"/>
  <c r="C2109" i="19"/>
  <c r="C2108" i="19"/>
  <c r="C2106" i="19"/>
  <c r="C2105" i="19"/>
  <c r="C2104" i="19"/>
  <c r="C2103" i="19"/>
  <c r="C2102" i="19"/>
  <c r="C2101" i="19"/>
  <c r="C2100" i="19"/>
  <c r="C2099" i="19"/>
  <c r="C2098" i="19"/>
  <c r="C2097" i="19"/>
  <c r="C2096" i="19"/>
  <c r="C2095" i="19"/>
  <c r="C2094" i="19"/>
  <c r="C2093" i="19"/>
  <c r="C2092" i="19"/>
  <c r="C2091" i="19"/>
  <c r="C2090" i="19"/>
  <c r="C2089" i="19"/>
  <c r="C2088" i="19"/>
  <c r="I43" i="25" l="1"/>
  <c r="I44" i="25" s="1"/>
  <c r="J43" i="25"/>
  <c r="J44" i="25" s="1"/>
  <c r="K43" i="25"/>
  <c r="K44" i="25" s="1"/>
  <c r="L43" i="25"/>
  <c r="L44" i="25" s="1"/>
  <c r="M43" i="25"/>
  <c r="M44" i="25" s="1"/>
  <c r="N43" i="25"/>
  <c r="N44" i="25" s="1"/>
  <c r="O43" i="25"/>
  <c r="O44" i="25" s="1"/>
  <c r="P43" i="25"/>
  <c r="P44" i="25" s="1"/>
  <c r="Q43" i="25"/>
  <c r="Q44" i="25" s="1"/>
  <c r="R43" i="25"/>
  <c r="R44" i="25" s="1"/>
  <c r="S43" i="25"/>
  <c r="S44" i="25" s="1"/>
  <c r="T43" i="25"/>
  <c r="T44" i="25" s="1"/>
  <c r="U43" i="25"/>
  <c r="U44" i="25" s="1"/>
  <c r="V43" i="25"/>
  <c r="V44" i="25" s="1"/>
  <c r="W43" i="25"/>
  <c r="W44" i="25" s="1"/>
  <c r="X43" i="25"/>
  <c r="X44" i="25" s="1"/>
  <c r="Y43" i="25"/>
  <c r="Y44" i="25" s="1"/>
  <c r="Z43" i="25"/>
  <c r="Z44" i="25" s="1"/>
  <c r="AA43" i="25"/>
  <c r="AA44" i="25" s="1"/>
  <c r="AB43" i="25"/>
  <c r="AB44" i="25" s="1"/>
  <c r="AC43" i="25"/>
  <c r="AC44" i="25" s="1"/>
  <c r="AD43" i="25"/>
  <c r="AD44" i="25" s="1"/>
  <c r="AE43" i="25"/>
  <c r="AE44" i="25" s="1"/>
  <c r="AF43" i="25"/>
  <c r="AF44" i="25" s="1"/>
  <c r="AG43" i="25"/>
  <c r="AG44" i="25" s="1"/>
  <c r="AH43" i="25"/>
  <c r="AH44" i="25" s="1"/>
  <c r="AI43" i="25"/>
  <c r="AI44" i="25" s="1"/>
  <c r="AJ43" i="25"/>
  <c r="AJ44" i="25" s="1"/>
  <c r="AK43" i="25"/>
  <c r="AK44" i="25" s="1"/>
  <c r="AL43" i="25"/>
  <c r="AL44" i="25" s="1"/>
  <c r="AM43" i="25"/>
  <c r="AM44" i="25" s="1"/>
  <c r="AN43" i="25"/>
  <c r="AN44" i="25" s="1"/>
  <c r="AO43" i="25"/>
  <c r="AO44" i="25" s="1"/>
  <c r="AP43" i="25"/>
  <c r="AP44" i="25" s="1"/>
  <c r="AQ43" i="25"/>
  <c r="AQ44" i="25" s="1"/>
  <c r="AR43" i="25"/>
  <c r="AR44" i="25" s="1"/>
  <c r="AS43" i="25"/>
  <c r="AS44" i="25" s="1"/>
  <c r="AT43" i="25"/>
  <c r="AT44" i="25" s="1"/>
  <c r="AU43" i="25"/>
  <c r="AU44" i="25" s="1"/>
  <c r="AV43" i="25"/>
  <c r="AV44" i="25" s="1"/>
  <c r="AW43" i="25"/>
  <c r="AW44" i="25" s="1"/>
  <c r="AX43" i="25"/>
  <c r="AX44" i="25" s="1"/>
  <c r="AY43" i="25"/>
  <c r="AY44" i="25" s="1"/>
  <c r="AZ43" i="25"/>
  <c r="AZ44" i="25" s="1"/>
  <c r="BA43" i="25"/>
  <c r="BA44" i="25" s="1"/>
  <c r="BB43" i="25"/>
  <c r="BB44" i="25" s="1"/>
  <c r="BC43" i="25"/>
  <c r="BC44" i="25" s="1"/>
  <c r="BD43" i="25"/>
  <c r="BD44" i="25" s="1"/>
  <c r="BE43" i="25"/>
  <c r="BE44" i="25" s="1"/>
  <c r="BF43" i="25"/>
  <c r="BF44" i="25" s="1"/>
  <c r="BG43" i="25"/>
  <c r="BG44" i="25" s="1"/>
  <c r="BH43" i="25"/>
  <c r="BH44" i="25" s="1"/>
  <c r="BI43" i="25"/>
  <c r="BI44" i="25" s="1"/>
  <c r="BJ43" i="25"/>
  <c r="BJ44" i="25" s="1"/>
  <c r="BK43" i="25"/>
  <c r="BK44" i="25" s="1"/>
  <c r="BL43" i="25"/>
  <c r="BL44" i="25" s="1"/>
  <c r="BM43" i="25"/>
  <c r="BM44" i="25" s="1"/>
  <c r="BN43" i="25"/>
  <c r="BN44" i="25" s="1"/>
  <c r="BO43" i="25"/>
  <c r="BO44" i="25" s="1"/>
  <c r="BP43" i="25"/>
  <c r="BP44" i="25" s="1"/>
  <c r="BQ43" i="25"/>
  <c r="BQ44" i="25" s="1"/>
  <c r="BR43" i="25"/>
  <c r="BR44" i="25" s="1"/>
  <c r="BS43" i="25"/>
  <c r="BS44" i="25" s="1"/>
  <c r="BT43" i="25"/>
  <c r="BT44" i="25" s="1"/>
  <c r="BU43" i="25"/>
  <c r="BU44" i="25" s="1"/>
  <c r="BV43" i="25"/>
  <c r="BV44" i="25" s="1"/>
  <c r="BW43" i="25"/>
  <c r="BW44" i="25" s="1"/>
  <c r="BX43" i="25"/>
  <c r="BX44" i="25" s="1"/>
  <c r="BY43" i="25"/>
  <c r="BY44" i="25" s="1"/>
  <c r="BZ43" i="25"/>
  <c r="BZ44" i="25" s="1"/>
  <c r="CA43" i="25"/>
  <c r="CA44" i="25" s="1"/>
  <c r="CB43" i="25"/>
  <c r="CB44" i="25" s="1"/>
  <c r="CC43" i="25"/>
  <c r="CC44" i="25" s="1"/>
  <c r="CD43" i="25"/>
  <c r="CD44" i="25" s="1"/>
  <c r="CE43" i="25"/>
  <c r="CE44" i="25" s="1"/>
  <c r="CF43" i="25"/>
  <c r="CF44" i="25" s="1"/>
  <c r="CG43" i="25"/>
  <c r="CG44" i="25" s="1"/>
  <c r="CH43" i="25"/>
  <c r="CH44" i="25" s="1"/>
  <c r="CI43" i="25"/>
  <c r="CI44" i="25" s="1"/>
  <c r="CJ43" i="25"/>
  <c r="CJ44" i="25" s="1"/>
  <c r="CK43" i="25"/>
  <c r="CK44" i="25" s="1"/>
  <c r="CL43" i="25"/>
  <c r="CL44" i="25" s="1"/>
  <c r="CM43" i="25"/>
  <c r="CM44" i="25" s="1"/>
  <c r="CN43" i="25"/>
  <c r="CN44" i="25" s="1"/>
  <c r="CO43" i="25"/>
  <c r="CO44" i="25" s="1"/>
  <c r="CP43" i="25"/>
  <c r="CP44" i="25" s="1"/>
  <c r="CQ43" i="25"/>
  <c r="CQ44" i="25" s="1"/>
  <c r="CR43" i="25"/>
  <c r="CR44" i="25" s="1"/>
  <c r="CS43" i="25"/>
  <c r="CS44" i="25" s="1"/>
  <c r="CT43" i="25"/>
  <c r="CT44" i="25" s="1"/>
  <c r="CU43" i="25"/>
  <c r="CU44" i="25" s="1"/>
  <c r="CV43" i="25"/>
  <c r="CV44" i="25" s="1"/>
  <c r="CW43" i="25"/>
  <c r="CW44" i="25" s="1"/>
  <c r="CX43" i="25"/>
  <c r="CX44" i="25" s="1"/>
  <c r="CY43" i="25"/>
  <c r="CY44" i="25" s="1"/>
  <c r="H43" i="25"/>
  <c r="H44" i="25" s="1"/>
  <c r="S1537" i="19" l="1"/>
  <c r="W1537" i="19" s="1"/>
  <c r="S1516" i="19"/>
  <c r="W1516" i="19" s="1"/>
  <c r="S1513" i="19"/>
  <c r="W1513" i="19" s="1"/>
  <c r="S1510" i="19"/>
  <c r="W1510" i="19" s="1"/>
  <c r="S1509" i="19"/>
  <c r="W1509" i="19" s="1"/>
  <c r="S1502" i="19"/>
  <c r="W1502" i="19" s="1"/>
  <c r="S1501" i="19"/>
  <c r="W1501" i="19" s="1"/>
  <c r="S1497" i="19"/>
  <c r="W1497" i="19" s="1"/>
  <c r="S1495" i="19"/>
  <c r="W1495" i="19" s="1"/>
  <c r="S1490" i="19"/>
  <c r="W1490" i="19" s="1"/>
  <c r="S1485" i="19"/>
  <c r="W1485" i="19" s="1"/>
  <c r="S1483" i="19"/>
  <c r="W1483" i="19" s="1"/>
  <c r="S1481" i="19"/>
  <c r="W1481" i="19" s="1"/>
  <c r="S1475" i="19"/>
  <c r="W1475" i="19" s="1"/>
  <c r="S1474" i="19"/>
  <c r="W1474" i="19" s="1"/>
  <c r="S1465" i="19"/>
  <c r="W1465" i="19" s="1"/>
  <c r="S1461" i="19"/>
  <c r="W1461" i="19" s="1"/>
  <c r="S1455" i="19"/>
  <c r="W1455" i="19" s="1"/>
  <c r="S1452" i="19"/>
  <c r="W1452" i="19" s="1"/>
  <c r="S1444" i="19"/>
  <c r="W1444" i="19" s="1"/>
  <c r="S1438" i="19"/>
  <c r="W1438" i="19" s="1"/>
  <c r="S1428" i="19"/>
  <c r="W1428" i="19" s="1"/>
  <c r="S1427" i="19"/>
  <c r="W1427" i="19" s="1"/>
  <c r="S1426" i="19"/>
  <c r="W1426" i="19" s="1"/>
  <c r="S1418" i="19"/>
  <c r="W1418" i="19" s="1"/>
  <c r="S1417" i="19"/>
  <c r="W1417" i="19" s="1"/>
  <c r="S1416" i="19"/>
  <c r="W1416" i="19" s="1"/>
  <c r="S1415" i="19"/>
  <c r="W1415" i="19" s="1"/>
  <c r="S1411" i="19"/>
  <c r="W1411" i="19" s="1"/>
  <c r="S1406" i="19"/>
  <c r="W1406" i="19" s="1"/>
  <c r="S1261" i="19"/>
  <c r="W1261" i="19" s="1"/>
  <c r="S1257" i="19"/>
  <c r="W1257" i="19" s="1"/>
  <c r="S1256" i="19"/>
  <c r="W1256" i="19" s="1"/>
  <c r="S1254" i="19"/>
  <c r="W1254" i="19" s="1"/>
  <c r="S1253" i="19"/>
  <c r="W1253" i="19" s="1"/>
  <c r="S1252" i="19"/>
  <c r="W1252" i="19" s="1"/>
  <c r="S1248" i="19"/>
  <c r="W1248" i="19" s="1"/>
  <c r="S1246" i="19"/>
  <c r="W1246" i="19" s="1"/>
  <c r="S1245" i="19"/>
  <c r="W1245" i="19" s="1"/>
  <c r="S1243" i="19"/>
  <c r="W1243" i="19" s="1"/>
  <c r="S1242" i="19"/>
  <c r="W1242" i="19" s="1"/>
  <c r="S1241" i="19"/>
  <c r="W1241" i="19" s="1"/>
  <c r="S1238" i="19"/>
  <c r="W1238" i="19" s="1"/>
  <c r="S1237" i="19"/>
  <c r="W1237" i="19" s="1"/>
  <c r="S1236" i="19"/>
  <c r="W1236" i="19" s="1"/>
  <c r="S1231" i="19"/>
  <c r="W1231" i="19" s="1"/>
  <c r="S1230" i="19"/>
  <c r="W1230" i="19" s="1"/>
  <c r="S1229" i="19"/>
  <c r="W1229" i="19" s="1"/>
  <c r="S1228" i="19"/>
  <c r="W1228" i="19" s="1"/>
  <c r="S1225" i="19"/>
  <c r="W1225" i="19" s="1"/>
  <c r="S1224" i="19"/>
  <c r="W1224" i="19" s="1"/>
  <c r="S1223" i="19"/>
  <c r="W1223" i="19" s="1"/>
  <c r="S1220" i="19"/>
  <c r="W1220" i="19" s="1"/>
  <c r="S1219" i="19"/>
  <c r="W1219" i="19" s="1"/>
  <c r="S1218" i="19"/>
  <c r="W1218" i="19" s="1"/>
  <c r="S1212" i="19"/>
  <c r="W1212" i="19" s="1"/>
  <c r="S1211" i="19"/>
  <c r="W1211" i="19" s="1"/>
  <c r="S1210" i="19"/>
  <c r="W1210" i="19" s="1"/>
  <c r="S1209" i="19"/>
  <c r="W1209" i="19" s="1"/>
  <c r="S1208" i="19"/>
  <c r="W1208" i="19" s="1"/>
  <c r="S1204" i="19"/>
  <c r="W1204" i="19" s="1"/>
  <c r="S1203" i="19"/>
  <c r="W1203" i="19" s="1"/>
  <c r="S1202" i="19"/>
  <c r="W1202" i="19" s="1"/>
  <c r="S1201" i="19"/>
  <c r="W1201" i="19" s="1"/>
  <c r="S1200" i="19"/>
  <c r="W1200" i="19" s="1"/>
  <c r="S1199" i="19"/>
  <c r="W1199" i="19" s="1"/>
  <c r="S1196" i="19"/>
  <c r="W1196" i="19" s="1"/>
  <c r="S1195" i="19"/>
  <c r="W1195" i="19" s="1"/>
  <c r="S1194" i="19"/>
  <c r="W1194" i="19" s="1"/>
  <c r="S1193" i="19"/>
  <c r="W1193" i="19" s="1"/>
  <c r="S1191" i="19"/>
  <c r="W1191" i="19" s="1"/>
  <c r="S1189" i="19"/>
  <c r="W1189" i="19" s="1"/>
  <c r="S1187" i="19"/>
  <c r="W1187" i="19" s="1"/>
  <c r="S1186" i="19"/>
  <c r="W1186" i="19" s="1"/>
  <c r="S1182" i="19"/>
  <c r="W1182" i="19" s="1"/>
  <c r="S1181" i="19"/>
  <c r="W1181" i="19" s="1"/>
  <c r="S1180" i="19"/>
  <c r="W1180" i="19" s="1"/>
  <c r="S1177" i="19"/>
  <c r="W1177" i="19" s="1"/>
  <c r="S1176" i="19"/>
  <c r="W1176" i="19" s="1"/>
  <c r="S1175" i="19"/>
  <c r="W1175" i="19" s="1"/>
  <c r="S1174" i="19"/>
  <c r="W1174" i="19" s="1"/>
  <c r="S1169" i="19"/>
  <c r="W1169" i="19" s="1"/>
  <c r="S1168" i="19"/>
  <c r="W1168" i="19" s="1"/>
  <c r="S1167" i="19"/>
  <c r="W1167" i="19" s="1"/>
  <c r="S1164" i="19"/>
  <c r="W1164" i="19" s="1"/>
  <c r="S1163" i="19"/>
  <c r="W1163" i="19" s="1"/>
  <c r="S1162" i="19"/>
  <c r="W1162" i="19" s="1"/>
  <c r="S1161" i="19"/>
  <c r="W1161" i="19" s="1"/>
  <c r="S1158" i="19"/>
  <c r="W1158" i="19" s="1"/>
  <c r="S1157" i="19"/>
  <c r="W1157" i="19" s="1"/>
  <c r="S1154" i="19"/>
  <c r="W1154" i="19" s="1"/>
  <c r="S1151" i="19"/>
  <c r="W1151" i="19" s="1"/>
  <c r="S1149" i="19"/>
  <c r="W1149" i="19" s="1"/>
  <c r="S1145" i="19"/>
  <c r="W1145" i="19" s="1"/>
  <c r="S1144" i="19"/>
  <c r="W1144" i="19" s="1"/>
  <c r="S1142" i="19"/>
  <c r="W1142" i="19" s="1"/>
  <c r="S1139" i="19"/>
  <c r="W1139" i="19" s="1"/>
  <c r="S1137" i="19"/>
  <c r="W1137" i="19" s="1"/>
  <c r="S1135" i="19"/>
  <c r="W1135" i="19" s="1"/>
  <c r="S1134" i="19"/>
  <c r="W1134" i="19" s="1"/>
  <c r="S1129" i="19"/>
  <c r="W1129" i="19" s="1"/>
  <c r="S1128" i="19"/>
  <c r="W1128" i="19" s="1"/>
  <c r="S1123" i="19"/>
  <c r="W1123" i="19" s="1"/>
  <c r="S1114" i="19"/>
  <c r="W1114" i="19" s="1"/>
  <c r="S1113" i="19"/>
  <c r="W1113" i="19" s="1"/>
  <c r="S1112" i="19"/>
  <c r="W1112" i="19" s="1"/>
  <c r="S1109" i="19"/>
  <c r="W1109" i="19" s="1"/>
  <c r="S1103" i="19"/>
  <c r="W1103" i="19" s="1"/>
  <c r="S1102" i="19"/>
  <c r="W1102" i="19" s="1"/>
  <c r="S1096" i="19"/>
  <c r="W1096" i="19" s="1"/>
  <c r="S1094" i="19"/>
  <c r="W1094" i="19" s="1"/>
  <c r="S1089" i="19"/>
  <c r="W1089" i="19" s="1"/>
  <c r="S1087" i="19"/>
  <c r="W1087" i="19" s="1"/>
  <c r="S1085" i="19"/>
  <c r="W1085" i="19" s="1"/>
  <c r="S1083" i="19"/>
  <c r="W1083" i="19" s="1"/>
  <c r="S1079" i="19"/>
  <c r="W1079" i="19" s="1"/>
  <c r="S1067" i="19"/>
  <c r="W1067" i="19" s="1"/>
  <c r="S1066" i="19"/>
  <c r="W1066" i="19" s="1"/>
  <c r="S1061" i="19"/>
  <c r="W1061" i="19" s="1"/>
  <c r="S1060" i="19"/>
  <c r="W1060" i="19" s="1"/>
  <c r="S1052" i="19"/>
  <c r="W1052" i="19" s="1"/>
  <c r="S1048" i="19"/>
  <c r="W1048" i="19" s="1"/>
  <c r="S1047" i="19"/>
  <c r="W1047" i="19" s="1"/>
  <c r="S1042" i="19"/>
  <c r="W1042" i="19" s="1"/>
  <c r="S1037" i="19"/>
  <c r="W1037" i="19" s="1"/>
  <c r="S1032" i="19"/>
  <c r="W1032" i="19" s="1"/>
  <c r="S1026" i="19"/>
  <c r="W1026" i="19" s="1"/>
  <c r="S1023" i="19"/>
  <c r="W1023" i="19" s="1"/>
  <c r="S1022" i="19"/>
  <c r="W1022" i="19" s="1"/>
  <c r="S1012" i="19"/>
  <c r="W1012" i="19" s="1"/>
  <c r="S1007" i="19"/>
  <c r="W1007" i="19" s="1"/>
  <c r="S1003" i="19"/>
  <c r="W1003" i="19" s="1"/>
  <c r="S1001" i="19"/>
  <c r="W1001" i="19" s="1"/>
  <c r="S1000" i="19"/>
  <c r="W1000" i="19" s="1"/>
  <c r="S995" i="19"/>
  <c r="W995" i="19" s="1"/>
  <c r="S994" i="19"/>
  <c r="W994" i="19" s="1"/>
  <c r="S986" i="19"/>
  <c r="W986" i="19" s="1"/>
  <c r="S983" i="19"/>
  <c r="W983" i="19" s="1"/>
  <c r="S980" i="19"/>
  <c r="W980" i="19" s="1"/>
  <c r="S978" i="19"/>
  <c r="W978" i="19" s="1"/>
  <c r="S969" i="19"/>
  <c r="W969" i="19" s="1"/>
  <c r="S964" i="19"/>
  <c r="W964" i="19" s="1"/>
  <c r="S958" i="19"/>
  <c r="W958" i="19" s="1"/>
  <c r="S956" i="19"/>
  <c r="W956" i="19" s="1"/>
  <c r="S955" i="19"/>
  <c r="W955" i="19" s="1"/>
  <c r="S948" i="19"/>
  <c r="W948" i="19" s="1"/>
  <c r="S947" i="19"/>
  <c r="W947" i="19" s="1"/>
  <c r="S946" i="19"/>
  <c r="W946" i="19" s="1"/>
  <c r="S943" i="19"/>
  <c r="W943" i="19" s="1"/>
  <c r="S938" i="19"/>
  <c r="W938" i="19" s="1"/>
  <c r="S935" i="19"/>
  <c r="W935" i="19" s="1"/>
  <c r="S928" i="19"/>
  <c r="W928" i="19" s="1"/>
  <c r="S927" i="19"/>
  <c r="W927" i="19" s="1"/>
  <c r="S922" i="19"/>
  <c r="W922" i="19" s="1"/>
  <c r="S917" i="19"/>
  <c r="W917" i="19" s="1"/>
  <c r="S914" i="19"/>
  <c r="W914" i="19" s="1"/>
  <c r="S911" i="19"/>
  <c r="W911" i="19" s="1"/>
  <c r="S910" i="19"/>
  <c r="W910" i="19" s="1"/>
  <c r="S908" i="19"/>
  <c r="W908" i="19" s="1"/>
  <c r="S899" i="19"/>
  <c r="W899" i="19" s="1"/>
  <c r="S898" i="19"/>
  <c r="W898" i="19" s="1"/>
  <c r="S896" i="19"/>
  <c r="W896" i="19" s="1"/>
  <c r="S895" i="19"/>
  <c r="W895" i="19" s="1"/>
  <c r="S890" i="19"/>
  <c r="W890" i="19" s="1"/>
  <c r="S889" i="19"/>
  <c r="W889" i="19" s="1"/>
  <c r="S887" i="19"/>
  <c r="W887" i="19" s="1"/>
  <c r="S881" i="19"/>
  <c r="W881" i="19" s="1"/>
  <c r="S880" i="19"/>
  <c r="W880" i="19" s="1"/>
  <c r="S869" i="19"/>
  <c r="W869" i="19" s="1"/>
  <c r="S862" i="19"/>
  <c r="W862" i="19" s="1"/>
  <c r="S854" i="19"/>
  <c r="W854" i="19" s="1"/>
  <c r="S849" i="19"/>
  <c r="W849" i="19" s="1"/>
  <c r="S842" i="19"/>
  <c r="W842" i="19" s="1"/>
  <c r="S838" i="19"/>
  <c r="W838" i="19" s="1"/>
  <c r="S832" i="19"/>
  <c r="W832" i="19" s="1"/>
  <c r="S830" i="19"/>
  <c r="W830" i="19" s="1"/>
  <c r="S820" i="19"/>
  <c r="W820" i="19" s="1"/>
  <c r="S818" i="19"/>
  <c r="W818" i="19" s="1"/>
  <c r="S814" i="19"/>
  <c r="W814" i="19" s="1"/>
  <c r="S806" i="19"/>
  <c r="W806" i="19" s="1"/>
  <c r="S803" i="19"/>
  <c r="W803" i="19" s="1"/>
  <c r="S802" i="19"/>
  <c r="W802" i="19" s="1"/>
  <c r="S791" i="19"/>
  <c r="W791" i="19" s="1"/>
  <c r="S790" i="19"/>
  <c r="W790" i="19" s="1"/>
  <c r="S787" i="19"/>
  <c r="W787" i="19" s="1"/>
  <c r="S779" i="19"/>
  <c r="W779" i="19" s="1"/>
  <c r="S774" i="19"/>
  <c r="W774" i="19" s="1"/>
  <c r="S773" i="19"/>
  <c r="W773" i="19" s="1"/>
  <c r="S770" i="19"/>
  <c r="W770" i="19" s="1"/>
  <c r="S765" i="19"/>
  <c r="W765" i="19" s="1"/>
  <c r="S756" i="19"/>
  <c r="W756" i="19" s="1"/>
  <c r="S755" i="19"/>
  <c r="W755" i="19" s="1"/>
  <c r="S754" i="19"/>
  <c r="W754" i="19" s="1"/>
  <c r="S749" i="19"/>
  <c r="W749" i="19" s="1"/>
  <c r="S747" i="19"/>
  <c r="W747" i="19" s="1"/>
  <c r="S738" i="19"/>
  <c r="W738" i="19" s="1"/>
  <c r="S737" i="19"/>
  <c r="W737" i="19" s="1"/>
  <c r="S732" i="19"/>
  <c r="W732" i="19" s="1"/>
  <c r="S720" i="19"/>
  <c r="W720" i="19" s="1"/>
  <c r="S718" i="19"/>
  <c r="W718" i="19" s="1"/>
  <c r="S717" i="19"/>
  <c r="W717" i="19" s="1"/>
  <c r="S716" i="19"/>
  <c r="W716" i="19" s="1"/>
  <c r="S715" i="19"/>
  <c r="W715" i="19" s="1"/>
  <c r="S712" i="19"/>
  <c r="W712" i="19" s="1"/>
  <c r="S707" i="19"/>
  <c r="W707" i="19" s="1"/>
  <c r="S704" i="19"/>
  <c r="W704" i="19" s="1"/>
  <c r="S700" i="19"/>
  <c r="W700" i="19" s="1"/>
  <c r="S697" i="19"/>
  <c r="W697" i="19" s="1"/>
  <c r="S694" i="19"/>
  <c r="W694" i="19" s="1"/>
  <c r="S688" i="19"/>
  <c r="W688" i="19" s="1"/>
  <c r="S687" i="19"/>
  <c r="W687" i="19" s="1"/>
  <c r="S678" i="19"/>
  <c r="W678" i="19" s="1"/>
  <c r="S671" i="19"/>
  <c r="W671" i="19" s="1"/>
  <c r="S666" i="19"/>
  <c r="W666" i="19" s="1"/>
  <c r="S662" i="19"/>
  <c r="W662" i="19" s="1"/>
  <c r="S660" i="19"/>
  <c r="W660" i="19" s="1"/>
  <c r="S652" i="19"/>
  <c r="W652" i="19" s="1"/>
  <c r="S648" i="19"/>
  <c r="W648" i="19" s="1"/>
  <c r="S643" i="19"/>
  <c r="W643" i="19" s="1"/>
  <c r="S641" i="19"/>
  <c r="W641" i="19" s="1"/>
  <c r="S640" i="19"/>
  <c r="W640" i="19" s="1"/>
  <c r="S639" i="19"/>
  <c r="W639" i="19" s="1"/>
  <c r="S637" i="19"/>
  <c r="W637" i="19" s="1"/>
  <c r="S636" i="19"/>
  <c r="W636" i="19" s="1"/>
  <c r="S635" i="19"/>
  <c r="W635" i="19" s="1"/>
  <c r="S634" i="19"/>
  <c r="W634" i="19" s="1"/>
  <c r="S633" i="19"/>
  <c r="W633" i="19" s="1"/>
  <c r="S632" i="19"/>
  <c r="W632" i="19" s="1"/>
  <c r="S631" i="19"/>
  <c r="W631" i="19" s="1"/>
  <c r="S628" i="19"/>
  <c r="W628" i="19" s="1"/>
  <c r="S627" i="19"/>
  <c r="W627" i="19" s="1"/>
  <c r="S626" i="19"/>
  <c r="W626" i="19" s="1"/>
  <c r="S623" i="19"/>
  <c r="W623" i="19" s="1"/>
  <c r="S622" i="19"/>
  <c r="W622" i="19" s="1"/>
  <c r="S619" i="19"/>
  <c r="W619" i="19" s="1"/>
  <c r="S618" i="19"/>
  <c r="W618" i="19" s="1"/>
  <c r="S616" i="19"/>
  <c r="W616" i="19" s="1"/>
  <c r="S615" i="19"/>
  <c r="W615" i="19" s="1"/>
  <c r="S613" i="19"/>
  <c r="W613" i="19" s="1"/>
  <c r="S612" i="19"/>
  <c r="W612" i="19" s="1"/>
  <c r="S611" i="19"/>
  <c r="W611" i="19" s="1"/>
  <c r="S606" i="19"/>
  <c r="W606" i="19" s="1"/>
  <c r="S605" i="19"/>
  <c r="W605" i="19" s="1"/>
  <c r="S598" i="19"/>
  <c r="W598" i="19" s="1"/>
  <c r="S597" i="19"/>
  <c r="W597" i="19" s="1"/>
  <c r="S591" i="19"/>
  <c r="W591" i="19" s="1"/>
  <c r="S590" i="19"/>
  <c r="W590" i="19" s="1"/>
  <c r="S587" i="19"/>
  <c r="W587" i="19" s="1"/>
  <c r="S586" i="19"/>
  <c r="W586" i="19" s="1"/>
  <c r="S584" i="19"/>
  <c r="W584" i="19" s="1"/>
  <c r="S581" i="19"/>
  <c r="W581" i="19" s="1"/>
  <c r="S580" i="19"/>
  <c r="W580" i="19" s="1"/>
  <c r="S579" i="19"/>
  <c r="W579" i="19" s="1"/>
  <c r="S577" i="19"/>
  <c r="W577" i="19" s="1"/>
  <c r="S576" i="19"/>
  <c r="W576" i="19" s="1"/>
  <c r="S571" i="19"/>
  <c r="W571" i="19" s="1"/>
  <c r="S570" i="19"/>
  <c r="W570" i="19" s="1"/>
  <c r="S569" i="19"/>
  <c r="W569" i="19" s="1"/>
  <c r="S567" i="19"/>
  <c r="W567" i="19" s="1"/>
  <c r="S564" i="19"/>
  <c r="W564" i="19" s="1"/>
  <c r="S559" i="19"/>
  <c r="W559" i="19" s="1"/>
  <c r="S557" i="19"/>
  <c r="W557" i="19" s="1"/>
  <c r="S556" i="19"/>
  <c r="W556" i="19" s="1"/>
  <c r="S555" i="19"/>
  <c r="W555" i="19" s="1"/>
  <c r="S552" i="19"/>
  <c r="W552" i="19" s="1"/>
  <c r="S548" i="19"/>
  <c r="W548" i="19" s="1"/>
  <c r="S547" i="19"/>
  <c r="W547" i="19" s="1"/>
  <c r="S545" i="19"/>
  <c r="W545" i="19" s="1"/>
  <c r="S544" i="19"/>
  <c r="W544" i="19" s="1"/>
  <c r="S538" i="19"/>
  <c r="W538" i="19" s="1"/>
  <c r="S535" i="19"/>
  <c r="W535" i="19" s="1"/>
  <c r="S533" i="19"/>
  <c r="W533" i="19" s="1"/>
  <c r="S530" i="19"/>
  <c r="W530" i="19" s="1"/>
  <c r="S524" i="19"/>
  <c r="W524" i="19" s="1"/>
  <c r="S521" i="19"/>
  <c r="W521" i="19" s="1"/>
  <c r="S517" i="19"/>
  <c r="W517" i="19" s="1"/>
  <c r="S516" i="19"/>
  <c r="W516" i="19" s="1"/>
  <c r="S514" i="19"/>
  <c r="W514" i="19" s="1"/>
  <c r="S510" i="19"/>
  <c r="W510" i="19" s="1"/>
  <c r="S509" i="19"/>
  <c r="W509" i="19" s="1"/>
  <c r="S505" i="19"/>
  <c r="W505" i="19" s="1"/>
  <c r="S501" i="19"/>
  <c r="W501" i="19" s="1"/>
  <c r="S499" i="19"/>
  <c r="W499" i="19" s="1"/>
  <c r="S494" i="19"/>
  <c r="W494" i="19" s="1"/>
  <c r="S492" i="19"/>
  <c r="W492" i="19" s="1"/>
  <c r="S487" i="19"/>
  <c r="W487" i="19" s="1"/>
  <c r="S486" i="19"/>
  <c r="W486" i="19" s="1"/>
  <c r="S485" i="19"/>
  <c r="W485" i="19" s="1"/>
  <c r="S481" i="19"/>
  <c r="W481" i="19" s="1"/>
  <c r="S476" i="19"/>
  <c r="W476" i="19" s="1"/>
  <c r="S475" i="19"/>
  <c r="W475" i="19" s="1"/>
  <c r="S472" i="19"/>
  <c r="W472" i="19" s="1"/>
  <c r="S471" i="19"/>
  <c r="W471" i="19" s="1"/>
  <c r="S470" i="19"/>
  <c r="W470" i="19" s="1"/>
  <c r="S466" i="19"/>
  <c r="W466" i="19" s="1"/>
  <c r="S465" i="19"/>
  <c r="W465" i="19" s="1"/>
  <c r="S464" i="19"/>
  <c r="W464" i="19" s="1"/>
  <c r="S459" i="19"/>
  <c r="W459" i="19" s="1"/>
  <c r="S454" i="19"/>
  <c r="W454" i="19" s="1"/>
  <c r="S452" i="19"/>
  <c r="W452" i="19" s="1"/>
  <c r="S451" i="19"/>
  <c r="W451" i="19" s="1"/>
  <c r="S445" i="19"/>
  <c r="W445" i="19" s="1"/>
  <c r="S444" i="19"/>
  <c r="W444" i="19" s="1"/>
  <c r="S441" i="19"/>
  <c r="W441" i="19" s="1"/>
  <c r="S439" i="19"/>
  <c r="W439" i="19" s="1"/>
  <c r="S437" i="19"/>
  <c r="W437" i="19" s="1"/>
  <c r="S433" i="19"/>
  <c r="W433" i="19" s="1"/>
  <c r="S432" i="19"/>
  <c r="W432" i="19" s="1"/>
  <c r="S431" i="19"/>
  <c r="W431" i="19" s="1"/>
  <c r="S423" i="19"/>
  <c r="W423" i="19" s="1"/>
  <c r="S419" i="19"/>
  <c r="W419" i="19" s="1"/>
  <c r="S416" i="19"/>
  <c r="W416" i="19" s="1"/>
  <c r="S411" i="19"/>
  <c r="W411" i="19" s="1"/>
  <c r="S410" i="19"/>
  <c r="W410" i="19" s="1"/>
  <c r="S407" i="19"/>
  <c r="W407" i="19" s="1"/>
  <c r="S405" i="19"/>
  <c r="W405" i="19" s="1"/>
  <c r="S400" i="19"/>
  <c r="W400" i="19" s="1"/>
  <c r="S395" i="19"/>
  <c r="W395" i="19" s="1"/>
  <c r="S394" i="19"/>
  <c r="W394" i="19" s="1"/>
  <c r="S387" i="19"/>
  <c r="W387" i="19" s="1"/>
  <c r="S385" i="19"/>
  <c r="W385" i="19" s="1"/>
  <c r="S383" i="19"/>
  <c r="W383" i="19" s="1"/>
  <c r="S382" i="19"/>
  <c r="W382" i="19" s="1"/>
  <c r="S381" i="19"/>
  <c r="W381" i="19" s="1"/>
  <c r="S375" i="19"/>
  <c r="W375" i="19" s="1"/>
  <c r="S374" i="19"/>
  <c r="W374" i="19" s="1"/>
  <c r="S373" i="19"/>
  <c r="W373" i="19" s="1"/>
  <c r="S367" i="19"/>
  <c r="W367" i="19" s="1"/>
  <c r="S363" i="19"/>
  <c r="W363" i="19" s="1"/>
  <c r="S360" i="19"/>
  <c r="W360" i="19" s="1"/>
  <c r="S358" i="19"/>
  <c r="W358" i="19" s="1"/>
  <c r="S350" i="19"/>
  <c r="W350" i="19" s="1"/>
  <c r="S349" i="19"/>
  <c r="W349" i="19" s="1"/>
  <c r="S346" i="19"/>
  <c r="W346" i="19" s="1"/>
  <c r="S343" i="19"/>
  <c r="W343" i="19" s="1"/>
  <c r="S340" i="19"/>
  <c r="W340" i="19" s="1"/>
  <c r="S338" i="19"/>
  <c r="W338" i="19" s="1"/>
  <c r="S333" i="19"/>
  <c r="W333" i="19" s="1"/>
  <c r="S332" i="19"/>
  <c r="W332" i="19" s="1"/>
  <c r="S330" i="19"/>
  <c r="W330" i="19" s="1"/>
  <c r="S322" i="19"/>
  <c r="W322" i="19" s="1"/>
  <c r="S320" i="19"/>
  <c r="W320" i="19" s="1"/>
  <c r="S319" i="19"/>
  <c r="W319" i="19" s="1"/>
  <c r="S317" i="19"/>
  <c r="W317" i="19" s="1"/>
  <c r="S316" i="19"/>
  <c r="W316" i="19" s="1"/>
  <c r="S312" i="19"/>
  <c r="W312" i="19" s="1"/>
  <c r="S311" i="19"/>
  <c r="W311" i="19" s="1"/>
  <c r="S307" i="19"/>
  <c r="W307" i="19" s="1"/>
  <c r="S302" i="19"/>
  <c r="W302" i="19" s="1"/>
  <c r="S299" i="19"/>
  <c r="W299" i="19" s="1"/>
  <c r="S298" i="19"/>
  <c r="W298" i="19" s="1"/>
  <c r="S291" i="19"/>
  <c r="W291" i="19" s="1"/>
  <c r="S290" i="19"/>
  <c r="W290" i="19" s="1"/>
  <c r="S289" i="19"/>
  <c r="W289" i="19" s="1"/>
  <c r="S284" i="19"/>
  <c r="W284" i="19" s="1"/>
  <c r="S283" i="19"/>
  <c r="W283" i="19" s="1"/>
  <c r="S282" i="19"/>
  <c r="W282" i="19" s="1"/>
  <c r="S275" i="19"/>
  <c r="W275" i="19" s="1"/>
  <c r="S271" i="19"/>
  <c r="W271" i="19" s="1"/>
  <c r="S269" i="19"/>
  <c r="W269" i="19" s="1"/>
  <c r="S266" i="19"/>
  <c r="W266" i="19" s="1"/>
  <c r="S265" i="19"/>
  <c r="W265" i="19" s="1"/>
  <c r="S264" i="19"/>
  <c r="W264" i="19" s="1"/>
  <c r="S257" i="19"/>
  <c r="W257" i="19" s="1"/>
  <c r="S256" i="19"/>
  <c r="W256" i="19" s="1"/>
  <c r="S255" i="19"/>
  <c r="W255" i="19" s="1"/>
  <c r="S248" i="19"/>
  <c r="W248" i="19" s="1"/>
  <c r="S240" i="19"/>
  <c r="W240" i="19" s="1"/>
  <c r="S238" i="19"/>
  <c r="W238" i="19" s="1"/>
  <c r="S233" i="19"/>
  <c r="W233" i="19" s="1"/>
  <c r="S232" i="19"/>
  <c r="W232" i="19" s="1"/>
  <c r="S229" i="19"/>
  <c r="W229" i="19" s="1"/>
  <c r="S222" i="19"/>
  <c r="W222" i="19" s="1"/>
  <c r="S221" i="19"/>
  <c r="W221" i="19" s="1"/>
  <c r="S213" i="19"/>
  <c r="W213" i="19" s="1"/>
  <c r="S208" i="19"/>
  <c r="W208" i="19" s="1"/>
  <c r="S207" i="19"/>
  <c r="W207" i="19" s="1"/>
  <c r="S201" i="19"/>
  <c r="W201" i="19" s="1"/>
  <c r="S199" i="19"/>
  <c r="W199" i="19" s="1"/>
  <c r="S194" i="19"/>
  <c r="W194" i="19" s="1"/>
  <c r="S192" i="19"/>
  <c r="W192" i="19" s="1"/>
  <c r="S187" i="19"/>
  <c r="W187" i="19" s="1"/>
  <c r="S186" i="19"/>
  <c r="W186" i="19" s="1"/>
  <c r="S180" i="19"/>
  <c r="W180" i="19" s="1"/>
  <c r="S175" i="19"/>
  <c r="W175" i="19" s="1"/>
  <c r="S173" i="19"/>
  <c r="W173" i="19" s="1"/>
  <c r="S170" i="19"/>
  <c r="W170" i="19" s="1"/>
  <c r="S169" i="19"/>
  <c r="W169" i="19" s="1"/>
  <c r="S162" i="19"/>
  <c r="W162" i="19" s="1"/>
  <c r="S157" i="19"/>
  <c r="W157" i="19" s="1"/>
  <c r="S156" i="19"/>
  <c r="W156" i="19" s="1"/>
  <c r="S147" i="19"/>
  <c r="W147" i="19" s="1"/>
  <c r="S143" i="19"/>
  <c r="W143" i="19" s="1"/>
  <c r="S142" i="19"/>
  <c r="W142" i="19" s="1"/>
  <c r="S138" i="19"/>
  <c r="W138" i="19" s="1"/>
  <c r="S137" i="19"/>
  <c r="W137" i="19" s="1"/>
  <c r="S136" i="19"/>
  <c r="W136" i="19" s="1"/>
  <c r="S130" i="19"/>
  <c r="W130" i="19" s="1"/>
  <c r="S129" i="19"/>
  <c r="W129" i="19" s="1"/>
  <c r="S128" i="19"/>
  <c r="W128" i="19" s="1"/>
  <c r="S123" i="19"/>
  <c r="W123" i="19" s="1"/>
  <c r="S122" i="19"/>
  <c r="W122" i="19" s="1"/>
  <c r="S121" i="19"/>
  <c r="W121" i="19" s="1"/>
  <c r="S116" i="19"/>
  <c r="W116" i="19" s="1"/>
  <c r="S115" i="19"/>
  <c r="W115" i="19" s="1"/>
  <c r="S114" i="19"/>
  <c r="W114" i="19" s="1"/>
  <c r="S109" i="19"/>
  <c r="W109" i="19" s="1"/>
  <c r="S108" i="19"/>
  <c r="W108" i="19" s="1"/>
  <c r="S107" i="19"/>
  <c r="W107" i="19" s="1"/>
  <c r="S101" i="19"/>
  <c r="W101" i="19" s="1"/>
  <c r="S100" i="19"/>
  <c r="W100" i="19" s="1"/>
  <c r="S96" i="19"/>
  <c r="W96" i="19" s="1"/>
  <c r="S93" i="19"/>
  <c r="W93" i="19" s="1"/>
  <c r="S90" i="19"/>
  <c r="W90" i="19" s="1"/>
  <c r="S88" i="19"/>
  <c r="W88" i="19" s="1"/>
  <c r="S87" i="19"/>
  <c r="W87" i="19" s="1"/>
  <c r="S86" i="19"/>
  <c r="W86" i="19" s="1"/>
  <c r="S82" i="19"/>
  <c r="W82" i="19" s="1"/>
  <c r="S81" i="19"/>
  <c r="W81" i="19" s="1"/>
  <c r="S80" i="19"/>
  <c r="W80" i="19" s="1"/>
  <c r="S76" i="19"/>
  <c r="W76" i="19" s="1"/>
  <c r="S75" i="19"/>
  <c r="W75" i="19" s="1"/>
  <c r="S72" i="19"/>
  <c r="W72" i="19" s="1"/>
  <c r="S71" i="19"/>
  <c r="W71" i="19" s="1"/>
  <c r="S68" i="19"/>
  <c r="W68" i="19" s="1"/>
  <c r="S63" i="19"/>
  <c r="W63" i="19" s="1"/>
  <c r="S62" i="19"/>
  <c r="W62" i="19" s="1"/>
  <c r="S61" i="19"/>
  <c r="W61" i="19" s="1"/>
  <c r="S56" i="19"/>
  <c r="W56" i="19" s="1"/>
  <c r="S53" i="19"/>
  <c r="W53" i="19" s="1"/>
  <c r="S52" i="19"/>
  <c r="W52" i="19" s="1"/>
  <c r="S48" i="19"/>
  <c r="W48" i="19" s="1"/>
  <c r="S46" i="19"/>
  <c r="W46" i="19" s="1"/>
  <c r="S45" i="19"/>
  <c r="W45" i="19" s="1"/>
  <c r="S42" i="19"/>
  <c r="W42" i="19" s="1"/>
  <c r="S38" i="19"/>
  <c r="W38" i="19" s="1"/>
  <c r="S37" i="19"/>
  <c r="W37" i="19" s="1"/>
  <c r="S31" i="19"/>
  <c r="W31" i="19" s="1"/>
  <c r="S30" i="19"/>
  <c r="W30" i="19" s="1"/>
  <c r="S24" i="19"/>
  <c r="W24" i="19" s="1"/>
  <c r="S17" i="19"/>
  <c r="W17" i="19" s="1"/>
  <c r="S16" i="19"/>
  <c r="W16" i="19" s="1"/>
  <c r="S9" i="19"/>
  <c r="W9" i="19" s="1"/>
  <c r="S10" i="19"/>
  <c r="W10" i="19" s="1"/>
  <c r="S11" i="19"/>
  <c r="W11" i="19" s="1"/>
  <c r="S8" i="19"/>
  <c r="W8" i="19" s="1"/>
  <c r="S145" i="19"/>
  <c r="W145" i="19" s="1"/>
  <c r="G1255" i="19" l="1"/>
  <c r="K1251" i="19"/>
  <c r="S1251" i="19" s="1"/>
  <c r="W1251" i="19" s="1"/>
  <c r="K1247" i="19"/>
  <c r="S1247" i="19" s="1"/>
  <c r="W1247" i="19" s="1"/>
  <c r="K1240" i="19"/>
  <c r="S1240" i="19" s="1"/>
  <c r="W1240" i="19" s="1"/>
  <c r="K1235" i="19"/>
  <c r="S1235" i="19" s="1"/>
  <c r="W1235" i="19" s="1"/>
  <c r="K1227" i="19"/>
  <c r="S1227" i="19" s="1"/>
  <c r="W1227" i="19" s="1"/>
  <c r="K1222" i="19"/>
  <c r="S1222" i="19" s="1"/>
  <c r="W1222" i="19" s="1"/>
  <c r="K1216" i="19"/>
  <c r="S1216" i="19" s="1"/>
  <c r="W1216" i="19" s="1"/>
  <c r="K1207" i="19"/>
  <c r="S1207" i="19" s="1"/>
  <c r="W1207" i="19" s="1"/>
  <c r="K1198" i="19"/>
  <c r="S1198" i="19" s="1"/>
  <c r="W1198" i="19" s="1"/>
  <c r="K1192" i="19"/>
  <c r="S1192" i="19" s="1"/>
  <c r="W1192" i="19" s="1"/>
  <c r="K1188" i="19"/>
  <c r="S1188" i="19" s="1"/>
  <c r="W1188" i="19" s="1"/>
  <c r="K1179" i="19"/>
  <c r="S1179" i="19" s="1"/>
  <c r="W1179" i="19" s="1"/>
  <c r="K1172" i="19"/>
  <c r="S1172" i="19" s="1"/>
  <c r="W1172" i="19" s="1"/>
  <c r="K1166" i="19"/>
  <c r="S1166" i="19" s="1"/>
  <c r="W1166" i="19" s="1"/>
  <c r="K1156" i="19"/>
  <c r="S1156" i="19" s="1"/>
  <c r="W1156" i="19" s="1"/>
  <c r="K1150" i="19"/>
  <c r="S1150" i="19" s="1"/>
  <c r="W1150" i="19" s="1"/>
  <c r="K1143" i="19"/>
  <c r="S1143" i="19" s="1"/>
  <c r="W1143" i="19" s="1"/>
  <c r="K1136" i="19"/>
  <c r="S1136" i="19" s="1"/>
  <c r="W1136" i="19" s="1"/>
  <c r="G1423" i="19" l="1"/>
  <c r="G1259" i="19"/>
  <c r="G1249" i="19"/>
  <c r="G1205" i="19"/>
  <c r="G848" i="19"/>
  <c r="G841" i="19"/>
  <c r="G821" i="19"/>
  <c r="G807" i="19"/>
  <c r="G794" i="19"/>
  <c r="G366" i="19"/>
  <c r="S107" i="22" l="1"/>
  <c r="R107" i="22"/>
  <c r="Q107" i="22"/>
  <c r="P107" i="22"/>
  <c r="L107" i="22"/>
  <c r="C107" i="22"/>
  <c r="D107" i="22"/>
  <c r="E107" i="22"/>
  <c r="F107" i="22"/>
  <c r="G107" i="22"/>
  <c r="H107" i="22"/>
  <c r="I107" i="22"/>
  <c r="J107" i="22"/>
  <c r="K107" i="22"/>
  <c r="M107" i="22"/>
  <c r="N107" i="22"/>
  <c r="O107" i="22"/>
  <c r="B107" i="22"/>
  <c r="U3" i="21"/>
  <c r="CU3" i="25" l="1"/>
  <c r="CU4" i="25"/>
  <c r="CU5" i="25"/>
  <c r="CU6" i="25"/>
  <c r="CU7" i="25"/>
  <c r="CU8" i="25"/>
  <c r="CU9" i="25"/>
  <c r="CU10" i="25"/>
  <c r="CU11" i="25"/>
  <c r="CU12" i="25"/>
  <c r="CU13" i="25"/>
  <c r="CU14" i="25"/>
  <c r="CU15" i="25"/>
  <c r="CU16" i="25"/>
  <c r="CU17" i="25"/>
  <c r="CU18" i="25"/>
  <c r="CU19" i="25"/>
  <c r="CU2" i="25"/>
  <c r="L21" i="25"/>
  <c r="M21" i="25"/>
  <c r="N21" i="25"/>
  <c r="O21" i="25"/>
  <c r="P21" i="25"/>
  <c r="Q21" i="25"/>
  <c r="R21" i="25"/>
  <c r="S21" i="25"/>
  <c r="T21" i="25"/>
  <c r="U21" i="25"/>
  <c r="V21" i="25"/>
  <c r="W21" i="25"/>
  <c r="X21" i="25"/>
  <c r="Y21" i="25"/>
  <c r="Z21" i="25"/>
  <c r="AA21" i="25"/>
  <c r="AB21" i="25"/>
  <c r="AC21" i="25"/>
  <c r="AD21" i="25"/>
  <c r="AE21" i="25"/>
  <c r="AF21" i="25"/>
  <c r="AG21" i="25"/>
  <c r="AH21" i="25"/>
  <c r="AI21" i="25"/>
  <c r="AJ21" i="25"/>
  <c r="AK21" i="25"/>
  <c r="AL21" i="25"/>
  <c r="AM21" i="25"/>
  <c r="AN21" i="25"/>
  <c r="AO21" i="25"/>
  <c r="AP21" i="25"/>
  <c r="AQ21" i="25"/>
  <c r="AR21" i="25"/>
  <c r="AS21" i="25"/>
  <c r="AT21" i="25"/>
  <c r="AU21" i="25"/>
  <c r="AV21" i="25"/>
  <c r="AW21" i="25"/>
  <c r="AX21" i="25"/>
  <c r="AY21" i="25"/>
  <c r="AZ21" i="25"/>
  <c r="BA21" i="25"/>
  <c r="BB21" i="25"/>
  <c r="BC21" i="25"/>
  <c r="BD21" i="25"/>
  <c r="BE21" i="25"/>
  <c r="BF21" i="25"/>
  <c r="BG21" i="25"/>
  <c r="BH21" i="25"/>
  <c r="BI21" i="25"/>
  <c r="BJ21" i="25"/>
  <c r="BK21" i="25"/>
  <c r="BL21" i="25"/>
  <c r="BM21" i="25"/>
  <c r="BN21" i="25"/>
  <c r="BO21" i="25"/>
  <c r="BP21" i="25"/>
  <c r="BQ21" i="25"/>
  <c r="BR21" i="25"/>
  <c r="BS21" i="25"/>
  <c r="BT21" i="25"/>
  <c r="BU21" i="25"/>
  <c r="BV21" i="25"/>
  <c r="BW21" i="25"/>
  <c r="BX21" i="25"/>
  <c r="BY21" i="25"/>
  <c r="BZ21" i="25"/>
  <c r="CA21" i="25"/>
  <c r="CB21" i="25"/>
  <c r="CC21" i="25"/>
  <c r="CD21" i="25"/>
  <c r="CE21" i="25"/>
  <c r="CF21" i="25"/>
  <c r="CG21" i="25"/>
  <c r="CH21" i="25"/>
  <c r="CI21" i="25"/>
  <c r="CJ21" i="25"/>
  <c r="CK21" i="25"/>
  <c r="CL21" i="25"/>
  <c r="CM21" i="25"/>
  <c r="CN21" i="25"/>
  <c r="CO21" i="25"/>
  <c r="CP21" i="25"/>
  <c r="CQ21" i="25"/>
  <c r="CR21" i="25"/>
  <c r="CS21" i="25"/>
  <c r="CT21" i="25"/>
  <c r="I21" i="25"/>
  <c r="J21" i="25"/>
  <c r="K21" i="25"/>
  <c r="H21" i="25"/>
  <c r="U4" i="21"/>
  <c r="U5" i="21"/>
  <c r="U6" i="21"/>
  <c r="U7" i="21"/>
  <c r="U8" i="21"/>
  <c r="U9" i="21"/>
  <c r="U10" i="21"/>
  <c r="U11" i="21"/>
  <c r="U12" i="21"/>
  <c r="U13" i="21"/>
  <c r="U14" i="21"/>
  <c r="U15" i="21"/>
  <c r="U16" i="21"/>
  <c r="U17" i="21"/>
  <c r="U18" i="21"/>
  <c r="U19" i="21"/>
  <c r="U20" i="21"/>
  <c r="U21" i="21"/>
  <c r="U22" i="21"/>
  <c r="U23" i="21"/>
  <c r="U24" i="21"/>
  <c r="U25" i="21"/>
  <c r="U26" i="21"/>
  <c r="U27" i="21"/>
  <c r="U28" i="21"/>
  <c r="U29" i="21"/>
  <c r="U30" i="21"/>
  <c r="U31" i="21"/>
  <c r="U32" i="21"/>
  <c r="U33" i="21"/>
  <c r="U34" i="21"/>
  <c r="U35" i="21"/>
  <c r="U36" i="21"/>
  <c r="U37" i="21"/>
  <c r="U38" i="21"/>
  <c r="U39" i="21"/>
  <c r="U40" i="21"/>
  <c r="U41" i="21"/>
  <c r="U42" i="21"/>
  <c r="U43" i="21"/>
  <c r="U44" i="21"/>
  <c r="U45" i="21"/>
  <c r="U46" i="21"/>
  <c r="U47" i="21"/>
  <c r="U48" i="21"/>
  <c r="U49" i="21"/>
  <c r="U50" i="21"/>
  <c r="U51" i="21"/>
  <c r="U52" i="21"/>
  <c r="U53" i="21"/>
  <c r="U54" i="21"/>
  <c r="U55" i="21"/>
  <c r="U56" i="21"/>
  <c r="U57" i="21"/>
  <c r="U58" i="21"/>
  <c r="U59" i="21"/>
  <c r="U60" i="21"/>
  <c r="U61" i="21"/>
  <c r="U62" i="21"/>
  <c r="U63" i="21"/>
  <c r="U64" i="21"/>
  <c r="U65" i="21"/>
  <c r="U66" i="21"/>
  <c r="U67" i="21"/>
  <c r="U68" i="21"/>
  <c r="U69" i="21"/>
  <c r="U70" i="21"/>
  <c r="U71" i="21"/>
  <c r="U72" i="21"/>
  <c r="U73" i="21"/>
  <c r="U74" i="21"/>
  <c r="U75" i="21"/>
  <c r="U76" i="21"/>
  <c r="U77" i="21"/>
  <c r="U78" i="21"/>
  <c r="U79" i="21"/>
  <c r="U80" i="21"/>
  <c r="U81" i="21"/>
  <c r="U82" i="21"/>
  <c r="U83" i="21"/>
  <c r="U84" i="21"/>
  <c r="U85" i="21"/>
  <c r="U86" i="21"/>
  <c r="U87" i="21"/>
  <c r="U88" i="21"/>
  <c r="U89" i="21"/>
  <c r="U90" i="21"/>
  <c r="U91" i="21"/>
  <c r="U92" i="21"/>
  <c r="U93" i="21"/>
  <c r="U94" i="21"/>
  <c r="U95" i="21"/>
  <c r="U96" i="21"/>
  <c r="U97" i="21"/>
  <c r="U98" i="21"/>
  <c r="U99" i="21"/>
  <c r="U100" i="21"/>
  <c r="U101" i="21"/>
  <c r="U102" i="21"/>
  <c r="U103" i="21"/>
  <c r="U104" i="21"/>
  <c r="U2" i="21"/>
  <c r="S1994" i="19"/>
  <c r="W1994" i="19" s="1"/>
  <c r="S1956" i="19"/>
  <c r="W1956" i="19" s="1"/>
  <c r="S1675" i="19"/>
  <c r="W1675" i="19" s="1"/>
  <c r="T1675" i="19"/>
  <c r="U1675" i="19"/>
  <c r="S1676" i="19"/>
  <c r="W1676" i="19" s="1"/>
  <c r="T1676" i="19"/>
  <c r="U1676" i="19"/>
  <c r="S1677" i="19"/>
  <c r="W1677" i="19" s="1"/>
  <c r="T1677" i="19"/>
  <c r="U1677" i="19"/>
  <c r="S1678" i="19"/>
  <c r="W1678" i="19" s="1"/>
  <c r="T1678" i="19"/>
  <c r="U1678" i="19"/>
  <c r="S1679" i="19"/>
  <c r="W1679" i="19" s="1"/>
  <c r="T1679" i="19"/>
  <c r="U1679" i="19"/>
  <c r="S1680" i="19"/>
  <c r="W1680" i="19" s="1"/>
  <c r="T1680" i="19"/>
  <c r="U1680" i="19"/>
  <c r="S1681" i="19"/>
  <c r="W1681" i="19" s="1"/>
  <c r="T1681" i="19"/>
  <c r="U1681" i="19"/>
  <c r="S1682" i="19"/>
  <c r="W1682" i="19" s="1"/>
  <c r="T1682" i="19"/>
  <c r="U1682" i="19"/>
  <c r="S1683" i="19"/>
  <c r="W1683" i="19" s="1"/>
  <c r="T1683" i="19"/>
  <c r="U1683" i="19"/>
  <c r="S1684" i="19"/>
  <c r="W1684" i="19" s="1"/>
  <c r="T1684" i="19"/>
  <c r="U1684" i="19"/>
  <c r="S1685" i="19"/>
  <c r="W1685" i="19" s="1"/>
  <c r="T1685" i="19"/>
  <c r="U1685" i="19"/>
  <c r="S1686" i="19"/>
  <c r="W1686" i="19" s="1"/>
  <c r="T1686" i="19"/>
  <c r="U1686" i="19"/>
  <c r="S1687" i="19"/>
  <c r="W1687" i="19" s="1"/>
  <c r="T1687" i="19"/>
  <c r="U1687" i="19"/>
  <c r="S1688" i="19"/>
  <c r="W1688" i="19" s="1"/>
  <c r="T1688" i="19"/>
  <c r="U1688" i="19"/>
  <c r="S1689" i="19"/>
  <c r="W1689" i="19" s="1"/>
  <c r="T1689" i="19"/>
  <c r="U1689" i="19"/>
  <c r="S1690" i="19"/>
  <c r="W1690" i="19" s="1"/>
  <c r="T1690" i="19"/>
  <c r="U1690" i="19"/>
  <c r="S1691" i="19"/>
  <c r="W1691" i="19" s="1"/>
  <c r="T1691" i="19"/>
  <c r="U1691" i="19"/>
  <c r="S1692" i="19"/>
  <c r="W1692" i="19" s="1"/>
  <c r="T1692" i="19"/>
  <c r="U1692" i="19"/>
  <c r="S1693" i="19"/>
  <c r="W1693" i="19" s="1"/>
  <c r="T1693" i="19"/>
  <c r="U1693" i="19"/>
  <c r="S1694" i="19"/>
  <c r="W1694" i="19" s="1"/>
  <c r="T1694" i="19"/>
  <c r="U1694" i="19"/>
  <c r="S1695" i="19"/>
  <c r="W1695" i="19" s="1"/>
  <c r="T1695" i="19"/>
  <c r="U1695" i="19"/>
  <c r="S1696" i="19"/>
  <c r="W1696" i="19" s="1"/>
  <c r="T1696" i="19"/>
  <c r="U1696" i="19"/>
  <c r="S1697" i="19"/>
  <c r="W1697" i="19" s="1"/>
  <c r="T1697" i="19"/>
  <c r="U1697" i="19"/>
  <c r="S1698" i="19"/>
  <c r="W1698" i="19" s="1"/>
  <c r="T1698" i="19"/>
  <c r="U1698" i="19"/>
  <c r="S1699" i="19"/>
  <c r="W1699" i="19" s="1"/>
  <c r="T1699" i="19"/>
  <c r="U1699" i="19"/>
  <c r="S1700" i="19"/>
  <c r="W1700" i="19" s="1"/>
  <c r="T1700" i="19"/>
  <c r="U1700" i="19"/>
  <c r="S1701" i="19"/>
  <c r="W1701" i="19" s="1"/>
  <c r="T1701" i="19"/>
  <c r="U1701" i="19"/>
  <c r="S1702" i="19"/>
  <c r="W1702" i="19" s="1"/>
  <c r="T1702" i="19"/>
  <c r="U1702" i="19"/>
  <c r="S1703" i="19"/>
  <c r="W1703" i="19" s="1"/>
  <c r="T1703" i="19"/>
  <c r="U1703" i="19"/>
  <c r="S1704" i="19"/>
  <c r="W1704" i="19" s="1"/>
  <c r="T1704" i="19"/>
  <c r="U1704" i="19"/>
  <c r="S1705" i="19"/>
  <c r="W1705" i="19" s="1"/>
  <c r="T1705" i="19"/>
  <c r="U1705" i="19"/>
  <c r="S1706" i="19"/>
  <c r="W1706" i="19" s="1"/>
  <c r="T1706" i="19"/>
  <c r="U1706" i="19"/>
  <c r="S1707" i="19"/>
  <c r="W1707" i="19" s="1"/>
  <c r="T1707" i="19"/>
  <c r="U1707" i="19"/>
  <c r="S1708" i="19"/>
  <c r="W1708" i="19" s="1"/>
  <c r="T1708" i="19"/>
  <c r="U1708" i="19"/>
  <c r="S1709" i="19"/>
  <c r="W1709" i="19" s="1"/>
  <c r="T1709" i="19"/>
  <c r="U1709" i="19"/>
  <c r="S1710" i="19"/>
  <c r="W1710" i="19" s="1"/>
  <c r="T1710" i="19"/>
  <c r="U1710" i="19"/>
  <c r="S1711" i="19"/>
  <c r="W1711" i="19" s="1"/>
  <c r="T1711" i="19"/>
  <c r="U1711" i="19"/>
  <c r="S1712" i="19"/>
  <c r="W1712" i="19" s="1"/>
  <c r="T1712" i="19"/>
  <c r="U1712" i="19"/>
  <c r="S1713" i="19"/>
  <c r="W1713" i="19" s="1"/>
  <c r="T1713" i="19"/>
  <c r="U1713" i="19"/>
  <c r="S1714" i="19"/>
  <c r="W1714" i="19" s="1"/>
  <c r="T1714" i="19"/>
  <c r="U1714" i="19"/>
  <c r="S1715" i="19"/>
  <c r="W1715" i="19" s="1"/>
  <c r="T1715" i="19"/>
  <c r="U1715" i="19"/>
  <c r="S1716" i="19"/>
  <c r="W1716" i="19" s="1"/>
  <c r="T1716" i="19"/>
  <c r="U1716" i="19"/>
  <c r="S1717" i="19"/>
  <c r="W1717" i="19" s="1"/>
  <c r="T1717" i="19"/>
  <c r="U1717" i="19"/>
  <c r="S1718" i="19"/>
  <c r="W1718" i="19" s="1"/>
  <c r="T1718" i="19"/>
  <c r="U1718" i="19"/>
  <c r="S1719" i="19"/>
  <c r="W1719" i="19" s="1"/>
  <c r="T1719" i="19"/>
  <c r="U1719" i="19"/>
  <c r="S1720" i="19"/>
  <c r="W1720" i="19" s="1"/>
  <c r="T1720" i="19"/>
  <c r="U1720" i="19"/>
  <c r="S1721" i="19"/>
  <c r="W1721" i="19" s="1"/>
  <c r="T1721" i="19"/>
  <c r="U1721" i="19"/>
  <c r="S1722" i="19"/>
  <c r="W1722" i="19" s="1"/>
  <c r="T1722" i="19"/>
  <c r="U1722" i="19"/>
  <c r="S1723" i="19"/>
  <c r="W1723" i="19" s="1"/>
  <c r="T1723" i="19"/>
  <c r="U1723" i="19"/>
  <c r="S1724" i="19"/>
  <c r="W1724" i="19" s="1"/>
  <c r="T1724" i="19"/>
  <c r="U1724" i="19"/>
  <c r="S1725" i="19"/>
  <c r="W1725" i="19" s="1"/>
  <c r="T1725" i="19"/>
  <c r="U1725" i="19"/>
  <c r="S1726" i="19"/>
  <c r="W1726" i="19" s="1"/>
  <c r="T1726" i="19"/>
  <c r="U1726" i="19"/>
  <c r="S1727" i="19"/>
  <c r="W1727" i="19" s="1"/>
  <c r="T1727" i="19"/>
  <c r="U1727" i="19"/>
  <c r="S1728" i="19"/>
  <c r="W1728" i="19" s="1"/>
  <c r="T1728" i="19"/>
  <c r="U1728" i="19"/>
  <c r="S1729" i="19"/>
  <c r="W1729" i="19" s="1"/>
  <c r="T1729" i="19"/>
  <c r="U1729" i="19"/>
  <c r="S1730" i="19"/>
  <c r="W1730" i="19" s="1"/>
  <c r="T1730" i="19"/>
  <c r="U1730" i="19"/>
  <c r="S1731" i="19"/>
  <c r="W1731" i="19" s="1"/>
  <c r="T1731" i="19"/>
  <c r="U1731" i="19"/>
  <c r="S1732" i="19"/>
  <c r="W1732" i="19" s="1"/>
  <c r="T1732" i="19"/>
  <c r="U1732" i="19"/>
  <c r="S1733" i="19"/>
  <c r="W1733" i="19" s="1"/>
  <c r="T1733" i="19"/>
  <c r="U1733" i="19"/>
  <c r="S1734" i="19"/>
  <c r="W1734" i="19" s="1"/>
  <c r="T1734" i="19"/>
  <c r="U1734" i="19"/>
  <c r="S1735" i="19"/>
  <c r="W1735" i="19" s="1"/>
  <c r="T1735" i="19"/>
  <c r="U1735" i="19"/>
  <c r="S1736" i="19"/>
  <c r="W1736" i="19" s="1"/>
  <c r="T1736" i="19"/>
  <c r="U1736" i="19"/>
  <c r="S1737" i="19"/>
  <c r="W1737" i="19" s="1"/>
  <c r="T1737" i="19"/>
  <c r="U1737" i="19"/>
  <c r="S1738" i="19"/>
  <c r="W1738" i="19" s="1"/>
  <c r="T1738" i="19"/>
  <c r="U1738" i="19"/>
  <c r="S1739" i="19"/>
  <c r="W1739" i="19" s="1"/>
  <c r="T1739" i="19"/>
  <c r="U1739" i="19"/>
  <c r="S1740" i="19"/>
  <c r="W1740" i="19" s="1"/>
  <c r="T1740" i="19"/>
  <c r="U1740" i="19"/>
  <c r="S1741" i="19"/>
  <c r="W1741" i="19" s="1"/>
  <c r="T1741" i="19"/>
  <c r="U1741" i="19"/>
  <c r="S1742" i="19"/>
  <c r="W1742" i="19" s="1"/>
  <c r="T1742" i="19"/>
  <c r="U1742" i="19"/>
  <c r="S1743" i="19"/>
  <c r="W1743" i="19" s="1"/>
  <c r="T1743" i="19"/>
  <c r="U1743" i="19"/>
  <c r="S1744" i="19"/>
  <c r="W1744" i="19" s="1"/>
  <c r="T1744" i="19"/>
  <c r="U1744" i="19"/>
  <c r="S1745" i="19"/>
  <c r="W1745" i="19" s="1"/>
  <c r="T1745" i="19"/>
  <c r="U1745" i="19"/>
  <c r="S1746" i="19"/>
  <c r="W1746" i="19" s="1"/>
  <c r="T1746" i="19"/>
  <c r="U1746" i="19"/>
  <c r="S1747" i="19"/>
  <c r="W1747" i="19" s="1"/>
  <c r="T1747" i="19"/>
  <c r="U1747" i="19"/>
  <c r="S1748" i="19"/>
  <c r="W1748" i="19" s="1"/>
  <c r="T1748" i="19"/>
  <c r="U1748" i="19"/>
  <c r="S1749" i="19"/>
  <c r="W1749" i="19" s="1"/>
  <c r="T1749" i="19"/>
  <c r="U1749" i="19"/>
  <c r="S1750" i="19"/>
  <c r="W1750" i="19" s="1"/>
  <c r="T1750" i="19"/>
  <c r="U1750" i="19"/>
  <c r="S1751" i="19"/>
  <c r="W1751" i="19" s="1"/>
  <c r="T1751" i="19"/>
  <c r="U1751" i="19"/>
  <c r="S1752" i="19"/>
  <c r="W1752" i="19" s="1"/>
  <c r="T1752" i="19"/>
  <c r="U1752" i="19"/>
  <c r="S1753" i="19"/>
  <c r="W1753" i="19" s="1"/>
  <c r="T1753" i="19"/>
  <c r="U1753" i="19"/>
  <c r="S1754" i="19"/>
  <c r="W1754" i="19" s="1"/>
  <c r="T1754" i="19"/>
  <c r="U1754" i="19"/>
  <c r="S1755" i="19"/>
  <c r="W1755" i="19" s="1"/>
  <c r="T1755" i="19"/>
  <c r="U1755" i="19"/>
  <c r="S1756" i="19"/>
  <c r="W1756" i="19" s="1"/>
  <c r="T1756" i="19"/>
  <c r="U1756" i="19"/>
  <c r="S1757" i="19"/>
  <c r="W1757" i="19" s="1"/>
  <c r="T1757" i="19"/>
  <c r="U1757" i="19"/>
  <c r="S1758" i="19"/>
  <c r="W1758" i="19" s="1"/>
  <c r="T1758" i="19"/>
  <c r="U1758" i="19"/>
  <c r="S1759" i="19"/>
  <c r="W1759" i="19" s="1"/>
  <c r="T1759" i="19"/>
  <c r="U1759" i="19"/>
  <c r="S1760" i="19"/>
  <c r="W1760" i="19" s="1"/>
  <c r="T1760" i="19"/>
  <c r="U1760" i="19"/>
  <c r="S1761" i="19"/>
  <c r="W1761" i="19" s="1"/>
  <c r="T1761" i="19"/>
  <c r="U1761" i="19"/>
  <c r="S1762" i="19"/>
  <c r="W1762" i="19" s="1"/>
  <c r="T1762" i="19"/>
  <c r="U1762" i="19"/>
  <c r="S1763" i="19"/>
  <c r="W1763" i="19" s="1"/>
  <c r="T1763" i="19"/>
  <c r="U1763" i="19"/>
  <c r="S1764" i="19"/>
  <c r="W1764" i="19" s="1"/>
  <c r="T1764" i="19"/>
  <c r="U1764" i="19"/>
  <c r="S1765" i="19"/>
  <c r="W1765" i="19" s="1"/>
  <c r="T1765" i="19"/>
  <c r="U1765" i="19"/>
  <c r="S1766" i="19"/>
  <c r="W1766" i="19" s="1"/>
  <c r="T1766" i="19"/>
  <c r="U1766" i="19"/>
  <c r="S1767" i="19"/>
  <c r="W1767" i="19" s="1"/>
  <c r="T1767" i="19"/>
  <c r="U1767" i="19"/>
  <c r="S1768" i="19"/>
  <c r="W1768" i="19" s="1"/>
  <c r="T1768" i="19"/>
  <c r="U1768" i="19"/>
  <c r="S1769" i="19"/>
  <c r="W1769" i="19" s="1"/>
  <c r="T1769" i="19"/>
  <c r="U1769" i="19"/>
  <c r="S1770" i="19"/>
  <c r="W1770" i="19" s="1"/>
  <c r="T1770" i="19"/>
  <c r="U1770" i="19"/>
  <c r="S1771" i="19"/>
  <c r="W1771" i="19" s="1"/>
  <c r="T1771" i="19"/>
  <c r="U1771" i="19"/>
  <c r="S1772" i="19"/>
  <c r="W1772" i="19" s="1"/>
  <c r="T1772" i="19"/>
  <c r="U1772" i="19"/>
  <c r="S1773" i="19"/>
  <c r="W1773" i="19" s="1"/>
  <c r="T1773" i="19"/>
  <c r="U1773" i="19"/>
  <c r="S1774" i="19"/>
  <c r="W1774" i="19" s="1"/>
  <c r="T1774" i="19"/>
  <c r="U1774" i="19"/>
  <c r="S1775" i="19"/>
  <c r="W1775" i="19" s="1"/>
  <c r="T1775" i="19"/>
  <c r="U1775" i="19"/>
  <c r="S1776" i="19"/>
  <c r="W1776" i="19" s="1"/>
  <c r="T1776" i="19"/>
  <c r="U1776" i="19"/>
  <c r="S1777" i="19"/>
  <c r="W1777" i="19" s="1"/>
  <c r="T1777" i="19"/>
  <c r="U1777" i="19"/>
  <c r="S1778" i="19"/>
  <c r="W1778" i="19" s="1"/>
  <c r="T1778" i="19"/>
  <c r="U1778" i="19"/>
  <c r="S1779" i="19"/>
  <c r="W1779" i="19" s="1"/>
  <c r="T1779" i="19"/>
  <c r="U1779" i="19"/>
  <c r="S1780" i="19"/>
  <c r="W1780" i="19" s="1"/>
  <c r="T1780" i="19"/>
  <c r="U1780" i="19"/>
  <c r="S1781" i="19"/>
  <c r="W1781" i="19" s="1"/>
  <c r="T1781" i="19"/>
  <c r="U1781" i="19"/>
  <c r="S1782" i="19"/>
  <c r="W1782" i="19" s="1"/>
  <c r="T1782" i="19"/>
  <c r="U1782" i="19"/>
  <c r="S1783" i="19"/>
  <c r="W1783" i="19" s="1"/>
  <c r="T1783" i="19"/>
  <c r="U1783" i="19"/>
  <c r="S1784" i="19"/>
  <c r="W1784" i="19" s="1"/>
  <c r="T1784" i="19"/>
  <c r="U1784" i="19"/>
  <c r="S1785" i="19"/>
  <c r="W1785" i="19" s="1"/>
  <c r="T1785" i="19"/>
  <c r="U1785" i="19"/>
  <c r="S1786" i="19"/>
  <c r="W1786" i="19" s="1"/>
  <c r="T1786" i="19"/>
  <c r="U1786" i="19"/>
  <c r="S1787" i="19"/>
  <c r="W1787" i="19" s="1"/>
  <c r="T1787" i="19"/>
  <c r="U1787" i="19"/>
  <c r="S1788" i="19"/>
  <c r="W1788" i="19" s="1"/>
  <c r="T1788" i="19"/>
  <c r="U1788" i="19"/>
  <c r="S1789" i="19"/>
  <c r="W1789" i="19" s="1"/>
  <c r="T1789" i="19"/>
  <c r="U1789" i="19"/>
  <c r="S1790" i="19"/>
  <c r="W1790" i="19" s="1"/>
  <c r="T1790" i="19"/>
  <c r="U1790" i="19"/>
  <c r="S1791" i="19"/>
  <c r="W1791" i="19" s="1"/>
  <c r="T1791" i="19"/>
  <c r="U1791" i="19"/>
  <c r="S1792" i="19"/>
  <c r="W1792" i="19" s="1"/>
  <c r="T1792" i="19"/>
  <c r="U1792" i="19"/>
  <c r="S1793" i="19"/>
  <c r="W1793" i="19" s="1"/>
  <c r="T1793" i="19"/>
  <c r="U1793" i="19"/>
  <c r="S1794" i="19"/>
  <c r="W1794" i="19" s="1"/>
  <c r="T1794" i="19"/>
  <c r="U1794" i="19"/>
  <c r="S1795" i="19"/>
  <c r="W1795" i="19" s="1"/>
  <c r="T1795" i="19"/>
  <c r="U1795" i="19"/>
  <c r="S1796" i="19"/>
  <c r="W1796" i="19" s="1"/>
  <c r="T1796" i="19"/>
  <c r="U1796" i="19"/>
  <c r="S1797" i="19"/>
  <c r="W1797" i="19" s="1"/>
  <c r="T1797" i="19"/>
  <c r="U1797" i="19"/>
  <c r="S1798" i="19"/>
  <c r="W1798" i="19" s="1"/>
  <c r="T1798" i="19"/>
  <c r="U1798" i="19"/>
  <c r="S1799" i="19"/>
  <c r="W1799" i="19" s="1"/>
  <c r="T1799" i="19"/>
  <c r="U1799" i="19"/>
  <c r="S1800" i="19"/>
  <c r="W1800" i="19" s="1"/>
  <c r="T1800" i="19"/>
  <c r="U1800" i="19"/>
  <c r="S1801" i="19"/>
  <c r="W1801" i="19" s="1"/>
  <c r="T1801" i="19"/>
  <c r="U1801" i="19"/>
  <c r="S1802" i="19"/>
  <c r="W1802" i="19" s="1"/>
  <c r="T1802" i="19"/>
  <c r="U1802" i="19"/>
  <c r="S1803" i="19"/>
  <c r="W1803" i="19" s="1"/>
  <c r="T1803" i="19"/>
  <c r="U1803" i="19"/>
  <c r="S1804" i="19"/>
  <c r="W1804" i="19" s="1"/>
  <c r="T1804" i="19"/>
  <c r="U1804" i="19"/>
  <c r="S1805" i="19"/>
  <c r="W1805" i="19" s="1"/>
  <c r="T1805" i="19"/>
  <c r="U1805" i="19"/>
  <c r="S1806" i="19"/>
  <c r="W1806" i="19" s="1"/>
  <c r="T1806" i="19"/>
  <c r="U1806" i="19"/>
  <c r="S1807" i="19"/>
  <c r="W1807" i="19" s="1"/>
  <c r="T1807" i="19"/>
  <c r="U1807" i="19"/>
  <c r="S1808" i="19"/>
  <c r="W1808" i="19" s="1"/>
  <c r="T1808" i="19"/>
  <c r="U1808" i="19"/>
  <c r="S1809" i="19"/>
  <c r="W1809" i="19" s="1"/>
  <c r="T1809" i="19"/>
  <c r="U1809" i="19"/>
  <c r="S1810" i="19"/>
  <c r="W1810" i="19" s="1"/>
  <c r="T1810" i="19"/>
  <c r="U1810" i="19"/>
  <c r="S1811" i="19"/>
  <c r="W1811" i="19" s="1"/>
  <c r="T1811" i="19"/>
  <c r="U1811" i="19"/>
  <c r="S1812" i="19"/>
  <c r="W1812" i="19" s="1"/>
  <c r="T1812" i="19"/>
  <c r="U1812" i="19"/>
  <c r="S1813" i="19"/>
  <c r="W1813" i="19" s="1"/>
  <c r="T1813" i="19"/>
  <c r="U1813" i="19"/>
  <c r="S1814" i="19"/>
  <c r="W1814" i="19" s="1"/>
  <c r="T1814" i="19"/>
  <c r="U1814" i="19"/>
  <c r="S1815" i="19"/>
  <c r="W1815" i="19" s="1"/>
  <c r="T1815" i="19"/>
  <c r="U1815" i="19"/>
  <c r="S1816" i="19"/>
  <c r="W1816" i="19" s="1"/>
  <c r="T1816" i="19"/>
  <c r="U1816" i="19"/>
  <c r="S1817" i="19"/>
  <c r="W1817" i="19" s="1"/>
  <c r="T1817" i="19"/>
  <c r="U1817" i="19"/>
  <c r="S1818" i="19"/>
  <c r="W1818" i="19" s="1"/>
  <c r="T1818" i="19"/>
  <c r="U1818" i="19"/>
  <c r="S1819" i="19"/>
  <c r="W1819" i="19" s="1"/>
  <c r="T1819" i="19"/>
  <c r="U1819" i="19"/>
  <c r="S1820" i="19"/>
  <c r="W1820" i="19" s="1"/>
  <c r="T1820" i="19"/>
  <c r="U1820" i="19"/>
  <c r="S1821" i="19"/>
  <c r="W1821" i="19" s="1"/>
  <c r="T1821" i="19"/>
  <c r="U1821" i="19"/>
  <c r="S1822" i="19"/>
  <c r="W1822" i="19" s="1"/>
  <c r="T1822" i="19"/>
  <c r="U1822" i="19"/>
  <c r="S1823" i="19"/>
  <c r="W1823" i="19" s="1"/>
  <c r="T1823" i="19"/>
  <c r="U1823" i="19"/>
  <c r="S1824" i="19"/>
  <c r="W1824" i="19" s="1"/>
  <c r="T1824" i="19"/>
  <c r="U1824" i="19"/>
  <c r="S1825" i="19"/>
  <c r="W1825" i="19" s="1"/>
  <c r="T1825" i="19"/>
  <c r="U1825" i="19"/>
  <c r="S1826" i="19"/>
  <c r="W1826" i="19" s="1"/>
  <c r="T1826" i="19"/>
  <c r="U1826" i="19"/>
  <c r="S1827" i="19"/>
  <c r="W1827" i="19" s="1"/>
  <c r="T1827" i="19"/>
  <c r="U1827" i="19"/>
  <c r="S1828" i="19"/>
  <c r="W1828" i="19" s="1"/>
  <c r="T1828" i="19"/>
  <c r="U1828" i="19"/>
  <c r="S1829" i="19"/>
  <c r="W1829" i="19" s="1"/>
  <c r="T1829" i="19"/>
  <c r="U1829" i="19"/>
  <c r="S1830" i="19"/>
  <c r="W1830" i="19" s="1"/>
  <c r="T1830" i="19"/>
  <c r="U1830" i="19"/>
  <c r="S1831" i="19"/>
  <c r="W1831" i="19" s="1"/>
  <c r="T1831" i="19"/>
  <c r="U1831" i="19"/>
  <c r="S1832" i="19"/>
  <c r="W1832" i="19" s="1"/>
  <c r="T1832" i="19"/>
  <c r="U1832" i="19"/>
  <c r="S1833" i="19"/>
  <c r="W1833" i="19" s="1"/>
  <c r="T1833" i="19"/>
  <c r="U1833" i="19"/>
  <c r="S1834" i="19"/>
  <c r="W1834" i="19" s="1"/>
  <c r="T1834" i="19"/>
  <c r="U1834" i="19"/>
  <c r="S1835" i="19"/>
  <c r="W1835" i="19" s="1"/>
  <c r="T1835" i="19"/>
  <c r="U1835" i="19"/>
  <c r="S1836" i="19"/>
  <c r="W1836" i="19" s="1"/>
  <c r="T1836" i="19"/>
  <c r="U1836" i="19"/>
  <c r="S1837" i="19"/>
  <c r="W1837" i="19" s="1"/>
  <c r="T1837" i="19"/>
  <c r="U1837" i="19"/>
  <c r="S1838" i="19"/>
  <c r="W1838" i="19" s="1"/>
  <c r="T1838" i="19"/>
  <c r="U1838" i="19"/>
  <c r="S1839" i="19"/>
  <c r="W1839" i="19" s="1"/>
  <c r="T1839" i="19"/>
  <c r="U1839" i="19"/>
  <c r="S1840" i="19"/>
  <c r="W1840" i="19" s="1"/>
  <c r="T1840" i="19"/>
  <c r="U1840" i="19"/>
  <c r="S1841" i="19"/>
  <c r="W1841" i="19" s="1"/>
  <c r="T1841" i="19"/>
  <c r="U1841" i="19"/>
  <c r="S1842" i="19"/>
  <c r="W1842" i="19" s="1"/>
  <c r="T1842" i="19"/>
  <c r="U1842" i="19"/>
  <c r="S1843" i="19"/>
  <c r="W1843" i="19" s="1"/>
  <c r="T1843" i="19"/>
  <c r="U1843" i="19"/>
  <c r="S1844" i="19"/>
  <c r="W1844" i="19" s="1"/>
  <c r="T1844" i="19"/>
  <c r="U1844" i="19"/>
  <c r="S1845" i="19"/>
  <c r="W1845" i="19" s="1"/>
  <c r="T1845" i="19"/>
  <c r="U1845" i="19"/>
  <c r="S1846" i="19"/>
  <c r="W1846" i="19" s="1"/>
  <c r="T1846" i="19"/>
  <c r="U1846" i="19"/>
  <c r="S1847" i="19"/>
  <c r="W1847" i="19" s="1"/>
  <c r="T1847" i="19"/>
  <c r="U1847" i="19"/>
  <c r="S1848" i="19"/>
  <c r="W1848" i="19" s="1"/>
  <c r="T1848" i="19"/>
  <c r="U1848" i="19"/>
  <c r="S1849" i="19"/>
  <c r="W1849" i="19" s="1"/>
  <c r="T1849" i="19"/>
  <c r="U1849" i="19"/>
  <c r="S1850" i="19"/>
  <c r="W1850" i="19" s="1"/>
  <c r="T1850" i="19"/>
  <c r="U1850" i="19"/>
  <c r="S1851" i="19"/>
  <c r="W1851" i="19" s="1"/>
  <c r="T1851" i="19"/>
  <c r="U1851" i="19"/>
  <c r="S1852" i="19"/>
  <c r="W1852" i="19" s="1"/>
  <c r="T1852" i="19"/>
  <c r="U1852" i="19"/>
  <c r="S1853" i="19"/>
  <c r="W1853" i="19" s="1"/>
  <c r="T1853" i="19"/>
  <c r="U1853" i="19"/>
  <c r="S1854" i="19"/>
  <c r="W1854" i="19" s="1"/>
  <c r="T1854" i="19"/>
  <c r="U1854" i="19"/>
  <c r="S1855" i="19"/>
  <c r="W1855" i="19" s="1"/>
  <c r="T1855" i="19"/>
  <c r="U1855" i="19"/>
  <c r="S1856" i="19"/>
  <c r="W1856" i="19" s="1"/>
  <c r="T1856" i="19"/>
  <c r="U1856" i="19"/>
  <c r="S1857" i="19"/>
  <c r="W1857" i="19" s="1"/>
  <c r="T1857" i="19"/>
  <c r="U1857" i="19"/>
  <c r="S1858" i="19"/>
  <c r="W1858" i="19" s="1"/>
  <c r="T1858" i="19"/>
  <c r="U1858" i="19"/>
  <c r="S1859" i="19"/>
  <c r="W1859" i="19" s="1"/>
  <c r="T1859" i="19"/>
  <c r="U1859" i="19"/>
  <c r="S1860" i="19"/>
  <c r="W1860" i="19" s="1"/>
  <c r="T1860" i="19"/>
  <c r="U1860" i="19"/>
  <c r="S1861" i="19"/>
  <c r="W1861" i="19" s="1"/>
  <c r="T1861" i="19"/>
  <c r="U1861" i="19"/>
  <c r="S1862" i="19"/>
  <c r="W1862" i="19" s="1"/>
  <c r="T1862" i="19"/>
  <c r="U1862" i="19"/>
  <c r="S1863" i="19"/>
  <c r="W1863" i="19" s="1"/>
  <c r="T1863" i="19"/>
  <c r="U1863" i="19"/>
  <c r="S1864" i="19"/>
  <c r="W1864" i="19" s="1"/>
  <c r="T1864" i="19"/>
  <c r="U1864" i="19"/>
  <c r="S1865" i="19"/>
  <c r="W1865" i="19" s="1"/>
  <c r="T1865" i="19"/>
  <c r="U1865" i="19"/>
  <c r="S1866" i="19"/>
  <c r="W1866" i="19" s="1"/>
  <c r="T1866" i="19"/>
  <c r="U1866" i="19"/>
  <c r="S1867" i="19"/>
  <c r="W1867" i="19" s="1"/>
  <c r="T1867" i="19"/>
  <c r="U1867" i="19"/>
  <c r="S1868" i="19"/>
  <c r="W1868" i="19" s="1"/>
  <c r="T1868" i="19"/>
  <c r="U1868" i="19"/>
  <c r="S1869" i="19"/>
  <c r="W1869" i="19" s="1"/>
  <c r="T1869" i="19"/>
  <c r="U1869" i="19"/>
  <c r="S1870" i="19"/>
  <c r="W1870" i="19" s="1"/>
  <c r="T1870" i="19"/>
  <c r="U1870" i="19"/>
  <c r="S1871" i="19"/>
  <c r="W1871" i="19" s="1"/>
  <c r="T1871" i="19"/>
  <c r="U1871" i="19"/>
  <c r="S1872" i="19"/>
  <c r="W1872" i="19" s="1"/>
  <c r="T1872" i="19"/>
  <c r="U1872" i="19"/>
  <c r="S1873" i="19"/>
  <c r="W1873" i="19" s="1"/>
  <c r="T1873" i="19"/>
  <c r="U1873" i="19"/>
  <c r="S1874" i="19"/>
  <c r="W1874" i="19" s="1"/>
  <c r="T1874" i="19"/>
  <c r="U1874" i="19"/>
  <c r="S1875" i="19"/>
  <c r="W1875" i="19" s="1"/>
  <c r="T1875" i="19"/>
  <c r="U1875" i="19"/>
  <c r="S1876" i="19"/>
  <c r="W1876" i="19" s="1"/>
  <c r="T1876" i="19"/>
  <c r="U1876" i="19"/>
  <c r="S1877" i="19"/>
  <c r="W1877" i="19" s="1"/>
  <c r="T1877" i="19"/>
  <c r="U1877" i="19"/>
  <c r="S1878" i="19"/>
  <c r="W1878" i="19" s="1"/>
  <c r="T1878" i="19"/>
  <c r="U1878" i="19"/>
  <c r="S1879" i="19"/>
  <c r="W1879" i="19" s="1"/>
  <c r="T1879" i="19"/>
  <c r="U1879" i="19"/>
  <c r="S1880" i="19"/>
  <c r="W1880" i="19" s="1"/>
  <c r="T1880" i="19"/>
  <c r="U1880" i="19"/>
  <c r="S1881" i="19"/>
  <c r="W1881" i="19" s="1"/>
  <c r="T1881" i="19"/>
  <c r="U1881" i="19"/>
  <c r="S1882" i="19"/>
  <c r="W1882" i="19" s="1"/>
  <c r="T1882" i="19"/>
  <c r="U1882" i="19"/>
  <c r="S1883" i="19"/>
  <c r="W1883" i="19" s="1"/>
  <c r="T1883" i="19"/>
  <c r="U1883" i="19"/>
  <c r="S1884" i="19"/>
  <c r="W1884" i="19" s="1"/>
  <c r="T1884" i="19"/>
  <c r="U1884" i="19"/>
  <c r="S1885" i="19"/>
  <c r="W1885" i="19" s="1"/>
  <c r="T1885" i="19"/>
  <c r="U1885" i="19"/>
  <c r="S1886" i="19"/>
  <c r="W1886" i="19" s="1"/>
  <c r="T1886" i="19"/>
  <c r="U1886" i="19"/>
  <c r="S1887" i="19"/>
  <c r="W1887" i="19" s="1"/>
  <c r="T1887" i="19"/>
  <c r="U1887" i="19"/>
  <c r="S1888" i="19"/>
  <c r="W1888" i="19" s="1"/>
  <c r="T1888" i="19"/>
  <c r="U1888" i="19"/>
  <c r="S1889" i="19"/>
  <c r="W1889" i="19" s="1"/>
  <c r="T1889" i="19"/>
  <c r="U1889" i="19"/>
  <c r="S1890" i="19"/>
  <c r="W1890" i="19" s="1"/>
  <c r="T1890" i="19"/>
  <c r="U1890" i="19"/>
  <c r="S1891" i="19"/>
  <c r="W1891" i="19" s="1"/>
  <c r="T1891" i="19"/>
  <c r="U1891" i="19"/>
  <c r="S1892" i="19"/>
  <c r="W1892" i="19" s="1"/>
  <c r="T1892" i="19"/>
  <c r="U1892" i="19"/>
  <c r="S1893" i="19"/>
  <c r="W1893" i="19" s="1"/>
  <c r="T1893" i="19"/>
  <c r="U1893" i="19"/>
  <c r="S1894" i="19"/>
  <c r="W1894" i="19" s="1"/>
  <c r="T1894" i="19"/>
  <c r="U1894" i="19"/>
  <c r="S1895" i="19"/>
  <c r="W1895" i="19" s="1"/>
  <c r="T1895" i="19"/>
  <c r="U1895" i="19"/>
  <c r="S1896" i="19"/>
  <c r="W1896" i="19" s="1"/>
  <c r="T1896" i="19"/>
  <c r="U1896" i="19"/>
  <c r="S1897" i="19"/>
  <c r="W1897" i="19" s="1"/>
  <c r="T1897" i="19"/>
  <c r="U1897" i="19"/>
  <c r="S1898" i="19"/>
  <c r="W1898" i="19" s="1"/>
  <c r="T1898" i="19"/>
  <c r="U1898" i="19"/>
  <c r="S1899" i="19"/>
  <c r="W1899" i="19" s="1"/>
  <c r="T1899" i="19"/>
  <c r="U1899" i="19"/>
  <c r="S1900" i="19"/>
  <c r="W1900" i="19" s="1"/>
  <c r="T1900" i="19"/>
  <c r="U1900" i="19"/>
  <c r="S1901" i="19"/>
  <c r="W1901" i="19" s="1"/>
  <c r="T1901" i="19"/>
  <c r="U1901" i="19"/>
  <c r="S1902" i="19"/>
  <c r="W1902" i="19" s="1"/>
  <c r="T1902" i="19"/>
  <c r="U1902" i="19"/>
  <c r="S1903" i="19"/>
  <c r="W1903" i="19" s="1"/>
  <c r="T1903" i="19"/>
  <c r="U1903" i="19"/>
  <c r="S1904" i="19"/>
  <c r="W1904" i="19" s="1"/>
  <c r="T1904" i="19"/>
  <c r="U1904" i="19"/>
  <c r="S1905" i="19"/>
  <c r="W1905" i="19" s="1"/>
  <c r="T1905" i="19"/>
  <c r="U1905" i="19"/>
  <c r="S1906" i="19"/>
  <c r="W1906" i="19" s="1"/>
  <c r="T1906" i="19"/>
  <c r="U1906" i="19"/>
  <c r="S1907" i="19"/>
  <c r="W1907" i="19" s="1"/>
  <c r="T1907" i="19"/>
  <c r="U1907" i="19"/>
  <c r="S1908" i="19"/>
  <c r="W1908" i="19" s="1"/>
  <c r="T1908" i="19"/>
  <c r="U1908" i="19"/>
  <c r="S1909" i="19"/>
  <c r="W1909" i="19" s="1"/>
  <c r="T1909" i="19"/>
  <c r="U1909" i="19"/>
  <c r="S1910" i="19"/>
  <c r="W1910" i="19" s="1"/>
  <c r="T1910" i="19"/>
  <c r="U1910" i="19"/>
  <c r="S1911" i="19"/>
  <c r="W1911" i="19" s="1"/>
  <c r="T1911" i="19"/>
  <c r="U1911" i="19"/>
  <c r="S1912" i="19"/>
  <c r="W1912" i="19" s="1"/>
  <c r="T1912" i="19"/>
  <c r="U1912" i="19"/>
  <c r="S1913" i="19"/>
  <c r="W1913" i="19" s="1"/>
  <c r="T1913" i="19"/>
  <c r="U1913" i="19"/>
  <c r="S1914" i="19"/>
  <c r="W1914" i="19" s="1"/>
  <c r="T1914" i="19"/>
  <c r="U1914" i="19"/>
  <c r="S1915" i="19"/>
  <c r="W1915" i="19" s="1"/>
  <c r="T1915" i="19"/>
  <c r="U1915" i="19"/>
  <c r="S1916" i="19"/>
  <c r="W1916" i="19" s="1"/>
  <c r="T1916" i="19"/>
  <c r="U1916" i="19"/>
  <c r="S1917" i="19"/>
  <c r="W1917" i="19" s="1"/>
  <c r="T1917" i="19"/>
  <c r="U1917" i="19"/>
  <c r="S1918" i="19"/>
  <c r="W1918" i="19" s="1"/>
  <c r="T1918" i="19"/>
  <c r="U1918" i="19"/>
  <c r="S1919" i="19"/>
  <c r="W1919" i="19" s="1"/>
  <c r="T1919" i="19"/>
  <c r="U1919" i="19"/>
  <c r="S1920" i="19"/>
  <c r="W1920" i="19" s="1"/>
  <c r="T1920" i="19"/>
  <c r="U1920" i="19"/>
  <c r="S1921" i="19"/>
  <c r="W1921" i="19" s="1"/>
  <c r="T1921" i="19"/>
  <c r="U1921" i="19"/>
  <c r="S1922" i="19"/>
  <c r="W1922" i="19" s="1"/>
  <c r="T1922" i="19"/>
  <c r="U1922" i="19"/>
  <c r="S1923" i="19"/>
  <c r="W1923" i="19" s="1"/>
  <c r="T1923" i="19"/>
  <c r="U1923" i="19"/>
  <c r="S1924" i="19"/>
  <c r="W1924" i="19" s="1"/>
  <c r="T1924" i="19"/>
  <c r="U1924" i="19"/>
  <c r="S1925" i="19"/>
  <c r="W1925" i="19" s="1"/>
  <c r="T1925" i="19"/>
  <c r="U1925" i="19"/>
  <c r="S1926" i="19"/>
  <c r="W1926" i="19" s="1"/>
  <c r="T1926" i="19"/>
  <c r="U1926" i="19"/>
  <c r="S1927" i="19"/>
  <c r="W1927" i="19" s="1"/>
  <c r="T1927" i="19"/>
  <c r="U1927" i="19"/>
  <c r="S1928" i="19"/>
  <c r="W1928" i="19" s="1"/>
  <c r="T1928" i="19"/>
  <c r="U1928" i="19"/>
  <c r="S1929" i="19"/>
  <c r="W1929" i="19" s="1"/>
  <c r="T1929" i="19"/>
  <c r="U1929" i="19"/>
  <c r="S1930" i="19"/>
  <c r="W1930" i="19" s="1"/>
  <c r="T1930" i="19"/>
  <c r="U1930" i="19"/>
  <c r="S1931" i="19"/>
  <c r="W1931" i="19" s="1"/>
  <c r="T1931" i="19"/>
  <c r="U1931" i="19"/>
  <c r="S1932" i="19"/>
  <c r="W1932" i="19" s="1"/>
  <c r="T1932" i="19"/>
  <c r="U1932" i="19"/>
  <c r="S1933" i="19"/>
  <c r="W1933" i="19" s="1"/>
  <c r="T1933" i="19"/>
  <c r="U1933" i="19"/>
  <c r="S1934" i="19"/>
  <c r="W1934" i="19" s="1"/>
  <c r="T1934" i="19"/>
  <c r="U1934" i="19"/>
  <c r="S1935" i="19"/>
  <c r="W1935" i="19" s="1"/>
  <c r="T1935" i="19"/>
  <c r="U1935" i="19"/>
  <c r="S1936" i="19"/>
  <c r="W1936" i="19" s="1"/>
  <c r="T1936" i="19"/>
  <c r="U1936" i="19"/>
  <c r="S1937" i="19"/>
  <c r="W1937" i="19" s="1"/>
  <c r="T1937" i="19"/>
  <c r="U1937" i="19"/>
  <c r="S1938" i="19"/>
  <c r="W1938" i="19" s="1"/>
  <c r="T1938" i="19"/>
  <c r="U1938" i="19"/>
  <c r="S1939" i="19"/>
  <c r="W1939" i="19" s="1"/>
  <c r="T1939" i="19"/>
  <c r="U1939" i="19"/>
  <c r="S1940" i="19"/>
  <c r="W1940" i="19" s="1"/>
  <c r="T1940" i="19"/>
  <c r="U1940" i="19"/>
  <c r="S1941" i="19"/>
  <c r="W1941" i="19" s="1"/>
  <c r="T1941" i="19"/>
  <c r="U1941" i="19"/>
  <c r="S1942" i="19"/>
  <c r="W1942" i="19" s="1"/>
  <c r="T1942" i="19"/>
  <c r="U1942" i="19"/>
  <c r="S1943" i="19"/>
  <c r="W1943" i="19" s="1"/>
  <c r="T1943" i="19"/>
  <c r="U1943" i="19"/>
  <c r="S1944" i="19"/>
  <c r="W1944" i="19" s="1"/>
  <c r="T1944" i="19"/>
  <c r="U1944" i="19"/>
  <c r="S1945" i="19"/>
  <c r="W1945" i="19" s="1"/>
  <c r="T1945" i="19"/>
  <c r="U1945" i="19"/>
  <c r="S1946" i="19"/>
  <c r="W1946" i="19" s="1"/>
  <c r="T1946" i="19"/>
  <c r="U1946" i="19"/>
  <c r="S1947" i="19"/>
  <c r="W1947" i="19" s="1"/>
  <c r="T1947" i="19"/>
  <c r="U1947" i="19"/>
  <c r="S1948" i="19"/>
  <c r="W1948" i="19" s="1"/>
  <c r="T1948" i="19"/>
  <c r="U1948" i="19"/>
  <c r="S1949" i="19"/>
  <c r="W1949" i="19" s="1"/>
  <c r="T1949" i="19"/>
  <c r="U1949" i="19"/>
  <c r="S1950" i="19"/>
  <c r="W1950" i="19" s="1"/>
  <c r="T1950" i="19"/>
  <c r="U1950" i="19"/>
  <c r="S1951" i="19"/>
  <c r="W1951" i="19" s="1"/>
  <c r="T1951" i="19"/>
  <c r="U1951" i="19"/>
  <c r="S1952" i="19"/>
  <c r="W1952" i="19" s="1"/>
  <c r="T1952" i="19"/>
  <c r="U1952" i="19"/>
  <c r="S1953" i="19"/>
  <c r="W1953" i="19" s="1"/>
  <c r="T1953" i="19"/>
  <c r="U1953" i="19"/>
  <c r="S1954" i="19"/>
  <c r="W1954" i="19" s="1"/>
  <c r="T1954" i="19"/>
  <c r="U1954" i="19"/>
  <c r="S1955" i="19"/>
  <c r="W1955" i="19" s="1"/>
  <c r="T1955" i="19"/>
  <c r="U1955" i="19"/>
  <c r="T1956" i="19"/>
  <c r="U1956" i="19"/>
  <c r="S1957" i="19"/>
  <c r="W1957" i="19" s="1"/>
  <c r="T1957" i="19"/>
  <c r="U1957" i="19"/>
  <c r="S1958" i="19"/>
  <c r="W1958" i="19" s="1"/>
  <c r="T1958" i="19"/>
  <c r="U1958" i="19"/>
  <c r="S1959" i="19"/>
  <c r="W1959" i="19" s="1"/>
  <c r="T1959" i="19"/>
  <c r="U1959" i="19"/>
  <c r="S1960" i="19"/>
  <c r="W1960" i="19" s="1"/>
  <c r="T1960" i="19"/>
  <c r="U1960" i="19"/>
  <c r="S1961" i="19"/>
  <c r="W1961" i="19" s="1"/>
  <c r="T1961" i="19"/>
  <c r="U1961" i="19"/>
  <c r="S1962" i="19"/>
  <c r="W1962" i="19" s="1"/>
  <c r="T1962" i="19"/>
  <c r="U1962" i="19"/>
  <c r="S1963" i="19"/>
  <c r="W1963" i="19" s="1"/>
  <c r="T1963" i="19"/>
  <c r="U1963" i="19"/>
  <c r="S1964" i="19"/>
  <c r="W1964" i="19" s="1"/>
  <c r="T1964" i="19"/>
  <c r="U1964" i="19"/>
  <c r="S1965" i="19"/>
  <c r="W1965" i="19" s="1"/>
  <c r="T1965" i="19"/>
  <c r="U1965" i="19"/>
  <c r="S1966" i="19"/>
  <c r="W1966" i="19" s="1"/>
  <c r="T1966" i="19"/>
  <c r="U1966" i="19"/>
  <c r="S1967" i="19"/>
  <c r="W1967" i="19" s="1"/>
  <c r="T1967" i="19"/>
  <c r="U1967" i="19"/>
  <c r="S1968" i="19"/>
  <c r="W1968" i="19" s="1"/>
  <c r="T1968" i="19"/>
  <c r="U1968" i="19"/>
  <c r="S1969" i="19"/>
  <c r="W1969" i="19" s="1"/>
  <c r="T1969" i="19"/>
  <c r="U1969" i="19"/>
  <c r="S1970" i="19"/>
  <c r="W1970" i="19" s="1"/>
  <c r="T1970" i="19"/>
  <c r="U1970" i="19"/>
  <c r="S1971" i="19"/>
  <c r="W1971" i="19" s="1"/>
  <c r="T1971" i="19"/>
  <c r="U1971" i="19"/>
  <c r="S1972" i="19"/>
  <c r="W1972" i="19" s="1"/>
  <c r="T1972" i="19"/>
  <c r="U1972" i="19"/>
  <c r="S1973" i="19"/>
  <c r="W1973" i="19" s="1"/>
  <c r="T1973" i="19"/>
  <c r="U1973" i="19"/>
  <c r="S1974" i="19"/>
  <c r="W1974" i="19" s="1"/>
  <c r="T1974" i="19"/>
  <c r="U1974" i="19"/>
  <c r="S1975" i="19"/>
  <c r="W1975" i="19" s="1"/>
  <c r="T1975" i="19"/>
  <c r="U1975" i="19"/>
  <c r="S1976" i="19"/>
  <c r="W1976" i="19" s="1"/>
  <c r="T1976" i="19"/>
  <c r="U1976" i="19"/>
  <c r="S1977" i="19"/>
  <c r="W1977" i="19" s="1"/>
  <c r="T1977" i="19"/>
  <c r="U1977" i="19"/>
  <c r="S1978" i="19"/>
  <c r="W1978" i="19" s="1"/>
  <c r="T1978" i="19"/>
  <c r="U1978" i="19"/>
  <c r="S1979" i="19"/>
  <c r="W1979" i="19" s="1"/>
  <c r="T1979" i="19"/>
  <c r="U1979" i="19"/>
  <c r="S1980" i="19"/>
  <c r="W1980" i="19" s="1"/>
  <c r="T1980" i="19"/>
  <c r="U1980" i="19"/>
  <c r="S1981" i="19"/>
  <c r="W1981" i="19" s="1"/>
  <c r="T1981" i="19"/>
  <c r="U1981" i="19"/>
  <c r="S1982" i="19"/>
  <c r="W1982" i="19" s="1"/>
  <c r="T1982" i="19"/>
  <c r="U1982" i="19"/>
  <c r="S1983" i="19"/>
  <c r="W1983" i="19" s="1"/>
  <c r="T1983" i="19"/>
  <c r="U1983" i="19"/>
  <c r="S1984" i="19"/>
  <c r="W1984" i="19" s="1"/>
  <c r="T1984" i="19"/>
  <c r="U1984" i="19"/>
  <c r="S1985" i="19"/>
  <c r="W1985" i="19" s="1"/>
  <c r="T1985" i="19"/>
  <c r="U1985" i="19"/>
  <c r="S1986" i="19"/>
  <c r="W1986" i="19" s="1"/>
  <c r="T1986" i="19"/>
  <c r="U1986" i="19"/>
  <c r="S1987" i="19"/>
  <c r="W1987" i="19" s="1"/>
  <c r="T1987" i="19"/>
  <c r="U1987" i="19"/>
  <c r="S1988" i="19"/>
  <c r="W1988" i="19" s="1"/>
  <c r="T1988" i="19"/>
  <c r="U1988" i="19"/>
  <c r="S1989" i="19"/>
  <c r="W1989" i="19" s="1"/>
  <c r="T1989" i="19"/>
  <c r="U1989" i="19"/>
  <c r="S1990" i="19"/>
  <c r="W1990" i="19" s="1"/>
  <c r="T1990" i="19"/>
  <c r="U1990" i="19"/>
  <c r="S1991" i="19"/>
  <c r="W1991" i="19" s="1"/>
  <c r="T1991" i="19"/>
  <c r="U1991" i="19"/>
  <c r="S1992" i="19"/>
  <c r="W1992" i="19" s="1"/>
  <c r="T1992" i="19"/>
  <c r="U1992" i="19"/>
  <c r="S1993" i="19"/>
  <c r="W1993" i="19" s="1"/>
  <c r="T1993" i="19"/>
  <c r="U1993" i="19"/>
  <c r="T1994" i="19"/>
  <c r="U1994" i="19"/>
  <c r="S1995" i="19"/>
  <c r="W1995" i="19" s="1"/>
  <c r="T1995" i="19"/>
  <c r="U1995" i="19"/>
  <c r="S1996" i="19"/>
  <c r="W1996" i="19" s="1"/>
  <c r="T1996" i="19"/>
  <c r="U1996" i="19"/>
  <c r="S1997" i="19"/>
  <c r="W1997" i="19" s="1"/>
  <c r="T1997" i="19"/>
  <c r="U1997" i="19"/>
  <c r="S1998" i="19"/>
  <c r="W1998" i="19" s="1"/>
  <c r="T1998" i="19"/>
  <c r="U1998" i="19"/>
  <c r="S1999" i="19"/>
  <c r="W1999" i="19" s="1"/>
  <c r="T1999" i="19"/>
  <c r="U1999" i="19"/>
  <c r="S2000" i="19"/>
  <c r="W2000" i="19" s="1"/>
  <c r="T2000" i="19"/>
  <c r="U2000" i="19"/>
  <c r="S2001" i="19"/>
  <c r="W2001" i="19" s="1"/>
  <c r="T2001" i="19"/>
  <c r="U2001" i="19"/>
  <c r="S2002" i="19"/>
  <c r="W2002" i="19" s="1"/>
  <c r="T2002" i="19"/>
  <c r="U2002" i="19"/>
  <c r="S2003" i="19"/>
  <c r="W2003" i="19" s="1"/>
  <c r="T2003" i="19"/>
  <c r="U2003" i="19"/>
  <c r="S2004" i="19"/>
  <c r="W2004" i="19" s="1"/>
  <c r="T2004" i="19"/>
  <c r="U2004" i="19"/>
  <c r="S2005" i="19"/>
  <c r="W2005" i="19" s="1"/>
  <c r="T2005" i="19"/>
  <c r="U2005" i="19"/>
  <c r="S2006" i="19"/>
  <c r="W2006" i="19" s="1"/>
  <c r="T2006" i="19"/>
  <c r="U2006" i="19"/>
  <c r="S2007" i="19"/>
  <c r="W2007" i="19" s="1"/>
  <c r="T2007" i="19"/>
  <c r="U2007" i="19"/>
  <c r="S2008" i="19"/>
  <c r="W2008" i="19" s="1"/>
  <c r="T2008" i="19"/>
  <c r="U2008" i="19"/>
  <c r="S2009" i="19"/>
  <c r="W2009" i="19" s="1"/>
  <c r="T2009" i="19"/>
  <c r="U2009" i="19"/>
  <c r="S2010" i="19"/>
  <c r="W2010" i="19" s="1"/>
  <c r="T2010" i="19"/>
  <c r="U2010" i="19"/>
  <c r="S2011" i="19"/>
  <c r="W2011" i="19" s="1"/>
  <c r="T2011" i="19"/>
  <c r="U2011" i="19"/>
  <c r="S2012" i="19"/>
  <c r="W2012" i="19" s="1"/>
  <c r="T2012" i="19"/>
  <c r="U2012" i="19"/>
  <c r="S2013" i="19"/>
  <c r="W2013" i="19" s="1"/>
  <c r="T2013" i="19"/>
  <c r="U2013" i="19"/>
  <c r="S2014" i="19"/>
  <c r="W2014" i="19" s="1"/>
  <c r="T2014" i="19"/>
  <c r="U2014" i="19"/>
  <c r="S2015" i="19"/>
  <c r="W2015" i="19" s="1"/>
  <c r="T2015" i="19"/>
  <c r="U2015" i="19"/>
  <c r="S2016" i="19"/>
  <c r="W2016" i="19" s="1"/>
  <c r="T2016" i="19"/>
  <c r="U2016" i="19"/>
  <c r="S2017" i="19"/>
  <c r="W2017" i="19" s="1"/>
  <c r="T2017" i="19"/>
  <c r="U2017" i="19"/>
  <c r="S2018" i="19"/>
  <c r="W2018" i="19" s="1"/>
  <c r="T2018" i="19"/>
  <c r="U2018" i="19"/>
  <c r="S2019" i="19"/>
  <c r="W2019" i="19" s="1"/>
  <c r="T2019" i="19"/>
  <c r="U2019" i="19"/>
  <c r="S2020" i="19"/>
  <c r="W2020" i="19" s="1"/>
  <c r="T2020" i="19"/>
  <c r="U2020" i="19"/>
  <c r="S2021" i="19"/>
  <c r="W2021" i="19" s="1"/>
  <c r="T2021" i="19"/>
  <c r="U2021" i="19"/>
  <c r="S2022" i="19"/>
  <c r="W2022" i="19" s="1"/>
  <c r="T2022" i="19"/>
  <c r="U2022" i="19"/>
  <c r="S2023" i="19"/>
  <c r="W2023" i="19" s="1"/>
  <c r="T2023" i="19"/>
  <c r="U2023" i="19"/>
  <c r="S2024" i="19"/>
  <c r="W2024" i="19" s="1"/>
  <c r="T2024" i="19"/>
  <c r="U2024" i="19"/>
  <c r="S2025" i="19"/>
  <c r="W2025" i="19" s="1"/>
  <c r="T2025" i="19"/>
  <c r="U2025" i="19"/>
  <c r="S2026" i="19"/>
  <c r="W2026" i="19" s="1"/>
  <c r="T2026" i="19"/>
  <c r="U2026" i="19"/>
  <c r="S2027" i="19"/>
  <c r="W2027" i="19" s="1"/>
  <c r="T2027" i="19"/>
  <c r="U2027" i="19"/>
  <c r="S2028" i="19"/>
  <c r="W2028" i="19" s="1"/>
  <c r="T2028" i="19"/>
  <c r="U2028" i="19"/>
  <c r="S2029" i="19"/>
  <c r="W2029" i="19" s="1"/>
  <c r="T2029" i="19"/>
  <c r="U2029" i="19"/>
  <c r="S2030" i="19"/>
  <c r="W2030" i="19" s="1"/>
  <c r="T2030" i="19"/>
  <c r="U2030" i="19"/>
  <c r="S2031" i="19"/>
  <c r="W2031" i="19" s="1"/>
  <c r="T2031" i="19"/>
  <c r="U2031" i="19"/>
  <c r="S2032" i="19"/>
  <c r="W2032" i="19" s="1"/>
  <c r="T2032" i="19"/>
  <c r="U2032" i="19"/>
  <c r="S2033" i="19"/>
  <c r="W2033" i="19" s="1"/>
  <c r="T2033" i="19"/>
  <c r="U2033" i="19"/>
  <c r="S2034" i="19"/>
  <c r="W2034" i="19" s="1"/>
  <c r="T2034" i="19"/>
  <c r="U2034" i="19"/>
  <c r="S2035" i="19"/>
  <c r="W2035" i="19" s="1"/>
  <c r="T2035" i="19"/>
  <c r="U2035" i="19"/>
  <c r="S2036" i="19"/>
  <c r="W2036" i="19" s="1"/>
  <c r="T2036" i="19"/>
  <c r="U2036" i="19"/>
  <c r="S2037" i="19"/>
  <c r="W2037" i="19" s="1"/>
  <c r="T2037" i="19"/>
  <c r="U2037" i="19"/>
  <c r="S2038" i="19"/>
  <c r="W2038" i="19" s="1"/>
  <c r="T2038" i="19"/>
  <c r="U2038" i="19"/>
  <c r="S2039" i="19"/>
  <c r="W2039" i="19" s="1"/>
  <c r="T2039" i="19"/>
  <c r="U2039" i="19"/>
  <c r="S2040" i="19"/>
  <c r="W2040" i="19" s="1"/>
  <c r="T2040" i="19"/>
  <c r="U2040" i="19"/>
  <c r="S2041" i="19"/>
  <c r="W2041" i="19" s="1"/>
  <c r="T2041" i="19"/>
  <c r="U2041" i="19"/>
  <c r="S2042" i="19"/>
  <c r="W2042" i="19" s="1"/>
  <c r="T2042" i="19"/>
  <c r="U2042" i="19"/>
  <c r="S2043" i="19"/>
  <c r="W2043" i="19" s="1"/>
  <c r="T2043" i="19"/>
  <c r="U2043" i="19"/>
  <c r="S2044" i="19"/>
  <c r="W2044" i="19" s="1"/>
  <c r="T2044" i="19"/>
  <c r="U2044" i="19"/>
  <c r="S2045" i="19"/>
  <c r="W2045" i="19" s="1"/>
  <c r="T2045" i="19"/>
  <c r="U2045" i="19"/>
  <c r="S2046" i="19"/>
  <c r="W2046" i="19" s="1"/>
  <c r="T2046" i="19"/>
  <c r="U2046" i="19"/>
  <c r="S2047" i="19"/>
  <c r="W2047" i="19" s="1"/>
  <c r="T2047" i="19"/>
  <c r="U2047" i="19"/>
  <c r="S2048" i="19"/>
  <c r="W2048" i="19" s="1"/>
  <c r="T2048" i="19"/>
  <c r="U2048" i="19"/>
  <c r="S2049" i="19"/>
  <c r="W2049" i="19" s="1"/>
  <c r="T2049" i="19"/>
  <c r="U2049" i="19"/>
  <c r="S2050" i="19"/>
  <c r="W2050" i="19" s="1"/>
  <c r="T2050" i="19"/>
  <c r="U2050" i="19"/>
  <c r="S2051" i="19"/>
  <c r="W2051" i="19" s="1"/>
  <c r="T2051" i="19"/>
  <c r="U2051" i="19"/>
  <c r="S2052" i="19"/>
  <c r="W2052" i="19" s="1"/>
  <c r="T2052" i="19"/>
  <c r="U2052" i="19"/>
  <c r="S2053" i="19"/>
  <c r="W2053" i="19" s="1"/>
  <c r="T2053" i="19"/>
  <c r="U2053" i="19"/>
  <c r="S2054" i="19"/>
  <c r="W2054" i="19" s="1"/>
  <c r="T2054" i="19"/>
  <c r="U2054" i="19"/>
  <c r="S2055" i="19"/>
  <c r="W2055" i="19" s="1"/>
  <c r="T2055" i="19"/>
  <c r="U2055" i="19"/>
  <c r="S2056" i="19"/>
  <c r="W2056" i="19" s="1"/>
  <c r="T2056" i="19"/>
  <c r="U2056" i="19"/>
  <c r="S2057" i="19"/>
  <c r="W2057" i="19" s="1"/>
  <c r="T2057" i="19"/>
  <c r="U2057" i="19"/>
  <c r="S2058" i="19"/>
  <c r="W2058" i="19" s="1"/>
  <c r="T2058" i="19"/>
  <c r="U2058" i="19"/>
  <c r="S2059" i="19"/>
  <c r="W2059" i="19" s="1"/>
  <c r="T2059" i="19"/>
  <c r="U2059" i="19"/>
  <c r="S2060" i="19"/>
  <c r="W2060" i="19" s="1"/>
  <c r="T2060" i="19"/>
  <c r="U2060" i="19"/>
  <c r="S2061" i="19"/>
  <c r="W2061" i="19" s="1"/>
  <c r="T2061" i="19"/>
  <c r="U2061" i="19"/>
  <c r="S2062" i="19"/>
  <c r="W2062" i="19" s="1"/>
  <c r="T2062" i="19"/>
  <c r="U2062" i="19"/>
  <c r="S2063" i="19"/>
  <c r="W2063" i="19" s="1"/>
  <c r="T2063" i="19"/>
  <c r="U2063" i="19"/>
  <c r="S2064" i="19"/>
  <c r="W2064" i="19" s="1"/>
  <c r="T2064" i="19"/>
  <c r="U2064" i="19"/>
  <c r="S2065" i="19"/>
  <c r="W2065" i="19" s="1"/>
  <c r="T2065" i="19"/>
  <c r="U2065" i="19"/>
  <c r="S2066" i="19"/>
  <c r="W2066" i="19" s="1"/>
  <c r="T2066" i="19"/>
  <c r="U2066" i="19"/>
  <c r="S2067" i="19"/>
  <c r="W2067" i="19" s="1"/>
  <c r="T2067" i="19"/>
  <c r="U2067" i="19"/>
  <c r="S2068" i="19"/>
  <c r="W2068" i="19" s="1"/>
  <c r="T2068" i="19"/>
  <c r="U2068" i="19"/>
  <c r="S2069" i="19"/>
  <c r="W2069" i="19" s="1"/>
  <c r="T2069" i="19"/>
  <c r="U2069" i="19"/>
  <c r="S2070" i="19"/>
  <c r="W2070" i="19" s="1"/>
  <c r="T2070" i="19"/>
  <c r="U2070" i="19"/>
  <c r="S2071" i="19"/>
  <c r="W2071" i="19" s="1"/>
  <c r="T2071" i="19"/>
  <c r="U2071" i="19"/>
  <c r="S2072" i="19"/>
  <c r="W2072" i="19" s="1"/>
  <c r="T2072" i="19"/>
  <c r="U2072" i="19"/>
  <c r="S2073" i="19"/>
  <c r="W2073" i="19" s="1"/>
  <c r="T2073" i="19"/>
  <c r="U2073" i="19"/>
  <c r="S2074" i="19"/>
  <c r="W2074" i="19" s="1"/>
  <c r="T2074" i="19"/>
  <c r="U2074" i="19"/>
  <c r="S2075" i="19"/>
  <c r="W2075" i="19" s="1"/>
  <c r="T2075" i="19"/>
  <c r="U2075" i="19"/>
  <c r="S2076" i="19"/>
  <c r="W2076" i="19" s="1"/>
  <c r="T2076" i="19"/>
  <c r="U2076" i="19"/>
  <c r="S2077" i="19"/>
  <c r="W2077" i="19" s="1"/>
  <c r="T2077" i="19"/>
  <c r="U2077" i="19"/>
  <c r="S2078" i="19"/>
  <c r="T2078" i="19"/>
  <c r="U2078" i="19"/>
  <c r="S2079" i="19"/>
  <c r="W2079" i="19" s="1"/>
  <c r="T2079" i="19"/>
  <c r="U2079" i="19"/>
  <c r="S2080" i="19"/>
  <c r="W2080" i="19" s="1"/>
  <c r="T2080" i="19"/>
  <c r="U2080" i="19"/>
  <c r="S2081" i="19"/>
  <c r="W2081" i="19" s="1"/>
  <c r="T2081" i="19"/>
  <c r="U2081" i="19"/>
  <c r="S2082" i="19"/>
  <c r="W2082" i="19" s="1"/>
  <c r="T2082" i="19"/>
  <c r="U2082" i="19"/>
  <c r="S2083" i="19"/>
  <c r="W2083" i="19" s="1"/>
  <c r="T2083" i="19"/>
  <c r="U2083" i="19"/>
  <c r="S2084" i="19"/>
  <c r="W2084" i="19" s="1"/>
  <c r="T2084" i="19"/>
  <c r="U2084" i="19"/>
  <c r="S2085" i="19"/>
  <c r="W2085" i="19" s="1"/>
  <c r="T2085" i="19"/>
  <c r="U2085" i="19"/>
  <c r="S2086" i="19"/>
  <c r="W2086" i="19" s="1"/>
  <c r="T2086" i="19"/>
  <c r="U2086" i="19"/>
  <c r="S2087" i="19"/>
  <c r="W2087" i="19" s="1"/>
  <c r="T2087" i="19"/>
  <c r="U2087" i="19"/>
  <c r="U1642" i="19"/>
  <c r="W2078" i="19" l="1"/>
  <c r="CU21" i="25"/>
  <c r="AK21" i="18"/>
  <c r="AL21" i="18"/>
  <c r="AM21" i="18"/>
  <c r="AJ21" i="18"/>
  <c r="AE21" i="18"/>
  <c r="AC21" i="18"/>
  <c r="AD21" i="18"/>
  <c r="AB21" i="18"/>
  <c r="AA21" i="18"/>
  <c r="Y21" i="18"/>
  <c r="Z21" i="18"/>
  <c r="X21" i="18"/>
  <c r="R21" i="18"/>
  <c r="Q21" i="18"/>
  <c r="S21" i="18" s="1"/>
  <c r="O21" i="34"/>
  <c r="P21" i="18" s="1"/>
  <c r="N21" i="34"/>
  <c r="O21" i="18" s="1"/>
  <c r="G2084" i="19" l="1"/>
  <c r="G2071" i="19"/>
  <c r="G2063" i="19"/>
  <c r="G2081" i="19"/>
  <c r="G2073" i="19"/>
  <c r="G2070" i="19"/>
  <c r="G2060" i="19"/>
  <c r="G2066" i="19"/>
  <c r="G2056" i="19"/>
  <c r="G2052" i="19"/>
  <c r="G2047" i="19"/>
  <c r="G2085" i="19"/>
  <c r="G2077" i="19"/>
  <c r="G2062" i="19"/>
  <c r="G2045" i="19"/>
  <c r="G2038" i="19"/>
  <c r="G2035" i="19"/>
  <c r="G2031" i="19"/>
  <c r="G2030" i="19"/>
  <c r="G2025" i="19"/>
  <c r="G2020" i="19"/>
  <c r="G2018" i="19"/>
  <c r="G2065" i="19"/>
  <c r="G2041" i="19"/>
  <c r="G2029" i="19"/>
  <c r="G2080" i="19"/>
  <c r="G2024" i="19"/>
  <c r="G2061" i="19"/>
  <c r="G2050" i="19"/>
  <c r="G2034" i="19"/>
  <c r="G2074" i="19"/>
  <c r="G2059" i="19"/>
  <c r="G2048" i="19"/>
  <c r="G2042" i="19"/>
  <c r="G2027" i="19"/>
  <c r="G2021" i="19"/>
  <c r="G2058" i="19"/>
  <c r="G2049" i="19"/>
  <c r="G2044" i="19"/>
  <c r="G2037" i="19"/>
  <c r="G2028" i="19"/>
  <c r="G2023" i="19"/>
  <c r="G2016" i="19"/>
  <c r="G2083" i="19"/>
  <c r="G2076" i="19"/>
  <c r="G2064" i="19"/>
  <c r="G2055" i="19"/>
  <c r="G2040" i="19"/>
  <c r="G2033" i="19"/>
  <c r="G2017" i="19"/>
  <c r="G2087" i="19"/>
  <c r="G2086" i="19"/>
  <c r="G2082" i="19"/>
  <c r="G2078" i="19"/>
  <c r="G2075" i="19"/>
  <c r="G2069" i="19"/>
  <c r="G2068" i="19"/>
  <c r="G2067" i="19"/>
  <c r="G2053" i="19"/>
  <c r="G2051" i="19"/>
  <c r="G2043" i="19"/>
  <c r="G2039" i="19"/>
  <c r="G2079" i="19"/>
  <c r="G2072" i="19"/>
  <c r="G2057" i="19"/>
  <c r="G2054" i="19"/>
  <c r="G2046" i="19"/>
  <c r="G2036" i="19"/>
  <c r="G2032" i="19"/>
  <c r="G2026" i="19"/>
  <c r="G2022" i="19"/>
  <c r="G2019" i="19"/>
  <c r="G2015" i="19"/>
  <c r="C2082" i="19"/>
  <c r="C2083" i="19"/>
  <c r="C2084" i="19"/>
  <c r="C2085" i="19"/>
  <c r="C2086" i="19"/>
  <c r="C2087" i="19"/>
  <c r="C2081" i="19"/>
  <c r="C2080" i="19"/>
  <c r="C2079" i="19"/>
  <c r="C2078" i="19"/>
  <c r="C2077" i="19"/>
  <c r="C2076" i="19"/>
  <c r="C2075" i="19"/>
  <c r="C2074" i="19"/>
  <c r="C2073" i="19"/>
  <c r="C2072" i="19"/>
  <c r="C2071" i="19"/>
  <c r="C2070" i="19"/>
  <c r="C2069" i="19"/>
  <c r="C2068" i="19"/>
  <c r="C2067" i="19"/>
  <c r="C2066" i="19"/>
  <c r="C2065" i="19"/>
  <c r="C2064" i="19"/>
  <c r="C2063" i="19"/>
  <c r="C2062" i="19"/>
  <c r="C2061" i="19"/>
  <c r="C2060" i="19"/>
  <c r="C2059" i="19"/>
  <c r="C2058" i="19"/>
  <c r="C2057" i="19"/>
  <c r="C2056" i="19"/>
  <c r="C2055" i="19"/>
  <c r="C2054" i="19"/>
  <c r="C2053" i="19"/>
  <c r="C2052" i="19"/>
  <c r="C2051" i="19"/>
  <c r="C2050" i="19"/>
  <c r="C2049" i="19"/>
  <c r="C2048" i="19"/>
  <c r="C2047" i="19"/>
  <c r="C2046" i="19"/>
  <c r="C2045" i="19"/>
  <c r="C2044" i="19"/>
  <c r="C2043" i="19"/>
  <c r="C2042" i="19"/>
  <c r="C2041" i="19"/>
  <c r="C2040" i="19"/>
  <c r="C2039" i="19"/>
  <c r="C2038" i="19"/>
  <c r="C2037" i="19"/>
  <c r="C2036" i="19"/>
  <c r="C2035" i="19"/>
  <c r="C2034" i="19"/>
  <c r="C2033" i="19"/>
  <c r="C2032" i="19"/>
  <c r="C2031" i="19"/>
  <c r="C2029" i="19"/>
  <c r="C2030" i="19"/>
  <c r="C2028" i="19"/>
  <c r="C2027" i="19"/>
  <c r="C2026" i="19"/>
  <c r="C2025" i="19"/>
  <c r="C2024" i="19"/>
  <c r="C2023" i="19"/>
  <c r="C2019" i="19"/>
  <c r="C2022" i="19"/>
  <c r="C2021" i="19"/>
  <c r="C2020" i="19"/>
  <c r="C2018" i="19"/>
  <c r="C2017" i="19"/>
  <c r="C2016" i="19"/>
  <c r="C2015" i="19"/>
  <c r="G2007" i="19"/>
  <c r="G2008" i="19"/>
  <c r="G2009" i="19"/>
  <c r="G2010" i="19"/>
  <c r="G2011" i="19"/>
  <c r="G2012" i="19"/>
  <c r="G2013" i="19"/>
  <c r="G2014" i="19"/>
  <c r="C2014" i="19"/>
  <c r="C2013" i="19"/>
  <c r="C2012" i="19"/>
  <c r="C2011" i="19"/>
  <c r="C2010" i="19"/>
  <c r="C2009" i="19"/>
  <c r="C2008" i="19"/>
  <c r="C2007" i="19"/>
  <c r="G2006" i="19"/>
  <c r="G1999" i="19"/>
  <c r="G2000" i="19"/>
  <c r="G2001" i="19"/>
  <c r="G2002" i="19"/>
  <c r="G2003" i="19"/>
  <c r="G2004" i="19"/>
  <c r="G2005" i="19"/>
  <c r="C2006" i="19"/>
  <c r="C2005" i="19"/>
  <c r="C2004" i="19"/>
  <c r="C2003" i="19"/>
  <c r="C2002" i="19"/>
  <c r="C2001" i="19"/>
  <c r="C2000" i="19"/>
  <c r="C1999" i="19"/>
  <c r="G1993" i="19"/>
  <c r="G1994" i="19"/>
  <c r="G1995" i="19"/>
  <c r="G1996" i="19"/>
  <c r="G1997" i="19"/>
  <c r="G1998" i="19"/>
  <c r="C1998" i="19"/>
  <c r="C1997" i="19"/>
  <c r="C1996" i="19"/>
  <c r="G1987" i="19"/>
  <c r="G1986" i="19"/>
  <c r="G1988" i="19"/>
  <c r="G1989" i="19"/>
  <c r="G1990" i="19"/>
  <c r="G1991" i="19"/>
  <c r="G1992" i="19"/>
  <c r="C1995" i="19"/>
  <c r="C1994" i="19"/>
  <c r="C1993" i="19"/>
  <c r="C1992" i="19"/>
  <c r="C1991" i="19"/>
  <c r="C1990" i="19"/>
  <c r="C1989" i="19"/>
  <c r="C1988" i="19"/>
  <c r="G1967" i="19"/>
  <c r="G1968" i="19"/>
  <c r="G1969" i="19"/>
  <c r="G1970" i="19"/>
  <c r="G1971" i="19"/>
  <c r="G1972" i="19"/>
  <c r="G1973" i="19"/>
  <c r="G1974" i="19"/>
  <c r="G1975" i="19"/>
  <c r="G1976" i="19"/>
  <c r="G1977" i="19"/>
  <c r="G1978" i="19"/>
  <c r="G1979" i="19"/>
  <c r="G1980" i="19"/>
  <c r="G1981" i="19"/>
  <c r="G1982" i="19"/>
  <c r="G1983" i="19"/>
  <c r="G1984" i="19"/>
  <c r="G1985" i="19"/>
  <c r="C1987" i="19"/>
  <c r="C1986" i="19"/>
  <c r="C1985" i="19"/>
  <c r="C1984" i="19"/>
  <c r="C1983" i="19"/>
  <c r="C1982" i="19"/>
  <c r="C1981" i="19"/>
  <c r="C1980" i="19"/>
  <c r="C1979" i="19"/>
  <c r="C1978" i="19"/>
  <c r="C1977" i="19"/>
  <c r="C1976" i="19"/>
  <c r="C1975" i="19"/>
  <c r="C1974" i="19"/>
  <c r="C1973" i="19"/>
  <c r="C1972" i="19"/>
  <c r="C1971" i="19"/>
  <c r="C1970" i="19"/>
  <c r="C1969" i="19"/>
  <c r="C1968" i="19"/>
  <c r="C1967" i="19"/>
  <c r="G1962" i="19"/>
  <c r="G1963" i="19"/>
  <c r="G1964" i="19"/>
  <c r="G1965" i="19"/>
  <c r="G1966" i="19"/>
  <c r="C1966" i="19"/>
  <c r="C1965" i="19"/>
  <c r="C1964" i="19"/>
  <c r="C1963" i="19"/>
  <c r="C1962" i="19"/>
  <c r="G1960" i="19" l="1"/>
  <c r="G1961" i="19"/>
  <c r="C1961" i="19"/>
  <c r="C1960" i="19"/>
  <c r="C1959" i="19"/>
  <c r="C1958" i="19"/>
  <c r="C1957" i="19"/>
  <c r="C1956" i="19"/>
  <c r="C1955" i="19"/>
  <c r="G1952" i="19"/>
  <c r="G1953" i="19"/>
  <c r="G1954" i="19"/>
  <c r="G1955" i="19"/>
  <c r="G1956" i="19"/>
  <c r="G1957" i="19"/>
  <c r="G1958" i="19"/>
  <c r="G1959" i="19"/>
  <c r="C1954" i="19"/>
  <c r="C1953" i="19"/>
  <c r="C1952" i="19"/>
  <c r="C1951" i="19"/>
  <c r="C1950" i="19"/>
  <c r="G1947" i="19"/>
  <c r="G1948" i="19"/>
  <c r="G1949" i="19"/>
  <c r="G1950" i="19"/>
  <c r="G1951" i="19"/>
  <c r="C1949" i="19"/>
  <c r="C1948" i="19"/>
  <c r="C1947" i="19"/>
  <c r="C1946" i="19"/>
  <c r="G1938" i="19"/>
  <c r="G1939" i="19"/>
  <c r="G1940" i="19"/>
  <c r="G1941" i="19"/>
  <c r="G1942" i="19"/>
  <c r="G1943" i="19"/>
  <c r="G1944" i="19"/>
  <c r="G1945" i="19"/>
  <c r="G1946" i="19"/>
  <c r="C1945" i="19"/>
  <c r="C1941" i="19"/>
  <c r="C1942" i="19"/>
  <c r="C1943" i="19"/>
  <c r="C1944" i="19"/>
  <c r="C1940" i="19"/>
  <c r="G1828" i="19"/>
  <c r="G1829" i="19"/>
  <c r="G1830" i="19"/>
  <c r="G1831" i="19"/>
  <c r="G1832" i="19"/>
  <c r="G1833" i="19"/>
  <c r="G1834" i="19"/>
  <c r="G1835" i="19"/>
  <c r="G1836" i="19"/>
  <c r="G1837" i="19"/>
  <c r="G1838" i="19"/>
  <c r="G1839" i="19"/>
  <c r="G1840" i="19"/>
  <c r="G1841" i="19"/>
  <c r="G1842" i="19"/>
  <c r="G1843" i="19"/>
  <c r="G1844" i="19"/>
  <c r="G1845" i="19"/>
  <c r="G1846" i="19"/>
  <c r="G1847" i="19"/>
  <c r="G1848" i="19"/>
  <c r="G1849" i="19"/>
  <c r="G1850" i="19"/>
  <c r="G1851" i="19"/>
  <c r="G1852" i="19"/>
  <c r="G1853" i="19"/>
  <c r="G1854" i="19"/>
  <c r="G1855" i="19"/>
  <c r="G1856" i="19"/>
  <c r="G1857" i="19"/>
  <c r="G1858" i="19"/>
  <c r="G1859" i="19"/>
  <c r="G1860" i="19"/>
  <c r="G1861" i="19"/>
  <c r="G1862" i="19"/>
  <c r="G1863" i="19"/>
  <c r="G1864" i="19"/>
  <c r="G1865" i="19"/>
  <c r="G1866" i="19"/>
  <c r="G1867" i="19"/>
  <c r="G1868" i="19"/>
  <c r="G1869" i="19"/>
  <c r="G1870" i="19"/>
  <c r="G1871" i="19"/>
  <c r="G1872" i="19"/>
  <c r="G1873" i="19"/>
  <c r="G1874" i="19"/>
  <c r="G1875" i="19"/>
  <c r="G1876" i="19"/>
  <c r="G1877" i="19"/>
  <c r="G1878" i="19"/>
  <c r="G1879" i="19"/>
  <c r="G1880" i="19"/>
  <c r="G1881" i="19"/>
  <c r="G1882" i="19"/>
  <c r="G1883" i="19"/>
  <c r="G1884" i="19"/>
  <c r="G1885" i="19"/>
  <c r="G1886" i="19"/>
  <c r="G1887" i="19"/>
  <c r="G1888" i="19"/>
  <c r="G1889" i="19"/>
  <c r="G1890" i="19"/>
  <c r="G1891" i="19"/>
  <c r="G1892" i="19"/>
  <c r="G1893" i="19"/>
  <c r="G1894" i="19"/>
  <c r="G1895" i="19"/>
  <c r="G1896" i="19"/>
  <c r="G1897" i="19"/>
  <c r="G1898" i="19"/>
  <c r="G1899" i="19"/>
  <c r="G1900" i="19"/>
  <c r="G1901" i="19"/>
  <c r="G1902" i="19"/>
  <c r="G1903" i="19"/>
  <c r="G1904" i="19"/>
  <c r="G1905" i="19"/>
  <c r="G1906" i="19"/>
  <c r="G1907" i="19"/>
  <c r="G1908" i="19"/>
  <c r="G1909" i="19"/>
  <c r="G1910" i="19"/>
  <c r="G1911" i="19"/>
  <c r="G1912" i="19"/>
  <c r="G1913" i="19"/>
  <c r="G1914" i="19"/>
  <c r="G1915" i="19"/>
  <c r="G1916" i="19"/>
  <c r="G1917" i="19"/>
  <c r="G1918" i="19"/>
  <c r="G1919" i="19"/>
  <c r="G1920" i="19"/>
  <c r="G1921" i="19"/>
  <c r="G1922" i="19"/>
  <c r="G1923" i="19"/>
  <c r="G1924" i="19"/>
  <c r="G1925" i="19"/>
  <c r="G1926" i="19"/>
  <c r="G1927" i="19"/>
  <c r="G1928" i="19"/>
  <c r="G1929" i="19"/>
  <c r="G1930" i="19"/>
  <c r="G1931" i="19"/>
  <c r="G1932" i="19"/>
  <c r="G1933" i="19"/>
  <c r="G1934" i="19"/>
  <c r="G1935" i="19"/>
  <c r="G1936" i="19"/>
  <c r="G1937" i="19"/>
  <c r="C1939" i="19"/>
  <c r="C1938" i="19"/>
  <c r="C1937" i="19"/>
  <c r="C1936" i="19"/>
  <c r="C1935" i="19"/>
  <c r="C1934" i="19"/>
  <c r="C1933" i="19"/>
  <c r="C1932" i="19"/>
  <c r="C1931" i="19"/>
  <c r="C1930" i="19"/>
  <c r="C1929" i="19"/>
  <c r="C1928" i="19"/>
  <c r="C1927" i="19"/>
  <c r="C1926" i="19"/>
  <c r="C1925" i="19"/>
  <c r="C1924" i="19"/>
  <c r="C1923" i="19"/>
  <c r="C1922" i="19"/>
  <c r="C1921" i="19"/>
  <c r="C1920" i="19"/>
  <c r="C1919" i="19"/>
  <c r="C1918" i="19"/>
  <c r="C1917" i="19"/>
  <c r="C1914" i="19"/>
  <c r="C1915" i="19"/>
  <c r="C1916" i="19"/>
  <c r="C1913" i="19" l="1"/>
  <c r="S20" i="18"/>
  <c r="O21" i="33"/>
  <c r="P20" i="18" s="1"/>
  <c r="N21" i="33"/>
  <c r="O20" i="18" s="1"/>
  <c r="C1912" i="19" l="1"/>
  <c r="C1911" i="19"/>
  <c r="C1910" i="19"/>
  <c r="C1909" i="19"/>
  <c r="C1908" i="19"/>
  <c r="C1907" i="19"/>
  <c r="C1906" i="19"/>
  <c r="C1905" i="19"/>
  <c r="C1904" i="19"/>
  <c r="C1903" i="19"/>
  <c r="C1902" i="19"/>
  <c r="C1901" i="19"/>
  <c r="C1900" i="19"/>
  <c r="C1899" i="19"/>
  <c r="C1898" i="19"/>
  <c r="C1897" i="19"/>
  <c r="C1896" i="19"/>
  <c r="C1895" i="19"/>
  <c r="C1894" i="19"/>
  <c r="C1893" i="19"/>
  <c r="C1892" i="19"/>
  <c r="C1891" i="19"/>
  <c r="C1890" i="19"/>
  <c r="C1889" i="19"/>
  <c r="C1888" i="19"/>
  <c r="C1887" i="19"/>
  <c r="C1886" i="19"/>
  <c r="C1885" i="19"/>
  <c r="C1879" i="19"/>
  <c r="C1880" i="19"/>
  <c r="C1881" i="19"/>
  <c r="C1882" i="19"/>
  <c r="C1883" i="19"/>
  <c r="C1884" i="19"/>
  <c r="C1878" i="19"/>
  <c r="C1877" i="19"/>
  <c r="C1876" i="19"/>
  <c r="C1875" i="19"/>
  <c r="C1874" i="19"/>
  <c r="C1873" i="19"/>
  <c r="C1872" i="19"/>
  <c r="C1871" i="19"/>
  <c r="C1870" i="19"/>
  <c r="C1869" i="19"/>
  <c r="C1868" i="19"/>
  <c r="C1867" i="19"/>
  <c r="C1866" i="19"/>
  <c r="C1865" i="19"/>
  <c r="C1864" i="19"/>
  <c r="C1863" i="19"/>
  <c r="C1862" i="19"/>
  <c r="C1861" i="19"/>
  <c r="C1860" i="19"/>
  <c r="C1859" i="19"/>
  <c r="C1858" i="19"/>
  <c r="C1857" i="19"/>
  <c r="C1856" i="19"/>
  <c r="C1855" i="19"/>
  <c r="C1854" i="19"/>
  <c r="C1853" i="19"/>
  <c r="C1852" i="19"/>
  <c r="C1851" i="19"/>
  <c r="C1850" i="19"/>
  <c r="C1849" i="19"/>
  <c r="C1848" i="19"/>
  <c r="C1847" i="19"/>
  <c r="C1846" i="19"/>
  <c r="C1845" i="19"/>
  <c r="C1844" i="19"/>
  <c r="C1843" i="19"/>
  <c r="C1837" i="19"/>
  <c r="C1842" i="19"/>
  <c r="C1841" i="19"/>
  <c r="C1840" i="19"/>
  <c r="C1839" i="19"/>
  <c r="C1838" i="19"/>
  <c r="C1836" i="19"/>
  <c r="C1835" i="19"/>
  <c r="C1834" i="19"/>
  <c r="C1833" i="19"/>
  <c r="G1827" i="19"/>
  <c r="C1832" i="19"/>
  <c r="C1831" i="19"/>
  <c r="C1830" i="19"/>
  <c r="C1829" i="19"/>
  <c r="C1828" i="19"/>
  <c r="C1827" i="19"/>
  <c r="G1823" i="19"/>
  <c r="G1824" i="19"/>
  <c r="G1825" i="19"/>
  <c r="G1826" i="19"/>
  <c r="G1822" i="19"/>
  <c r="C1826" i="19"/>
  <c r="C1825" i="19"/>
  <c r="C1824" i="19"/>
  <c r="C1823" i="19"/>
  <c r="C1822" i="19"/>
  <c r="S19" i="18"/>
  <c r="O21" i="32"/>
  <c r="N21" i="32"/>
  <c r="C1821" i="19"/>
  <c r="C1820" i="19"/>
  <c r="G1814" i="19"/>
  <c r="G1815" i="19"/>
  <c r="G1816" i="19"/>
  <c r="G1817" i="19"/>
  <c r="G1818" i="19"/>
  <c r="G1819" i="19"/>
  <c r="G1820" i="19"/>
  <c r="G1821" i="19"/>
  <c r="C1819" i="19"/>
  <c r="C1818" i="19"/>
  <c r="C1817" i="19"/>
  <c r="C1816" i="19"/>
  <c r="C1815" i="19"/>
  <c r="C1814" i="19"/>
  <c r="G1810" i="19"/>
  <c r="G1811" i="19"/>
  <c r="G1812" i="19"/>
  <c r="G1813" i="19"/>
  <c r="C1813" i="19"/>
  <c r="C1812" i="19"/>
  <c r="C1811" i="19"/>
  <c r="C1810" i="19"/>
  <c r="G1804" i="19"/>
  <c r="G1805" i="19"/>
  <c r="G1806" i="19"/>
  <c r="G1807" i="19"/>
  <c r="G1808" i="19"/>
  <c r="G1809" i="19"/>
  <c r="C1809" i="19"/>
  <c r="C1807" i="19"/>
  <c r="C1808" i="19"/>
  <c r="C1806" i="19"/>
  <c r="C1805" i="19"/>
  <c r="C1804" i="19"/>
  <c r="G1798" i="19"/>
  <c r="G1799" i="19"/>
  <c r="G1800" i="19"/>
  <c r="G1801" i="19"/>
  <c r="G1802" i="19"/>
  <c r="G1803" i="19"/>
  <c r="C1803" i="19"/>
  <c r="C1802" i="19"/>
  <c r="C1801" i="19"/>
  <c r="C1800" i="19"/>
  <c r="C1799" i="19"/>
  <c r="C1798" i="19"/>
  <c r="G1787" i="19"/>
  <c r="G1788" i="19"/>
  <c r="G1789" i="19"/>
  <c r="G1790" i="19"/>
  <c r="G1791" i="19"/>
  <c r="G1792" i="19"/>
  <c r="G1793" i="19"/>
  <c r="G1794" i="19"/>
  <c r="G1795" i="19"/>
  <c r="G1796" i="19"/>
  <c r="G1797" i="19"/>
  <c r="C1797" i="19"/>
  <c r="C1796" i="19"/>
  <c r="C1795" i="19"/>
  <c r="C1794" i="19"/>
  <c r="C1793" i="19"/>
  <c r="C1792" i="19"/>
  <c r="C1791" i="19"/>
  <c r="C1790" i="19"/>
  <c r="C1789" i="19"/>
  <c r="C1788" i="19"/>
  <c r="C1787" i="19"/>
  <c r="G1779" i="19"/>
  <c r="G1780" i="19"/>
  <c r="G1781" i="19"/>
  <c r="G1782" i="19"/>
  <c r="G1783" i="19"/>
  <c r="G1784" i="19"/>
  <c r="G1785" i="19"/>
  <c r="G1786" i="19"/>
  <c r="C1786" i="19"/>
  <c r="C1785" i="19"/>
  <c r="C1784" i="19"/>
  <c r="C1783" i="19"/>
  <c r="C1782" i="19"/>
  <c r="C1781" i="19"/>
  <c r="C1780" i="19"/>
  <c r="C1779" i="19"/>
  <c r="G1773" i="19"/>
  <c r="G1774" i="19"/>
  <c r="G1775" i="19"/>
  <c r="G1776" i="19"/>
  <c r="G1777" i="19"/>
  <c r="G1778" i="19"/>
  <c r="C1778" i="19"/>
  <c r="C1777" i="19"/>
  <c r="C1776" i="19"/>
  <c r="C1775" i="19"/>
  <c r="C1774" i="19"/>
  <c r="C1773" i="19"/>
  <c r="G1766" i="19"/>
  <c r="G1767" i="19"/>
  <c r="G1768" i="19"/>
  <c r="G1769" i="19"/>
  <c r="G1770" i="19"/>
  <c r="G1771" i="19"/>
  <c r="G1772" i="19"/>
  <c r="G1757" i="19"/>
  <c r="G1758" i="19"/>
  <c r="G1759" i="19"/>
  <c r="G1760" i="19"/>
  <c r="G1761" i="19"/>
  <c r="G1762" i="19"/>
  <c r="G1763" i="19"/>
  <c r="G1764" i="19"/>
  <c r="G1765" i="19"/>
  <c r="C1772" i="19"/>
  <c r="C1771" i="19"/>
  <c r="C1770" i="19"/>
  <c r="C1769" i="19"/>
  <c r="C1768" i="19"/>
  <c r="C1767" i="19"/>
  <c r="C1766" i="19"/>
  <c r="C1765" i="19"/>
  <c r="C1764" i="19"/>
  <c r="G1749" i="19"/>
  <c r="G1750" i="19"/>
  <c r="G1751" i="19"/>
  <c r="G1752" i="19"/>
  <c r="G1753" i="19"/>
  <c r="G1754" i="19"/>
  <c r="G1755" i="19"/>
  <c r="G1756" i="19"/>
  <c r="C1763" i="19"/>
  <c r="C1762" i="19"/>
  <c r="C1761" i="19"/>
  <c r="C1760" i="19"/>
  <c r="C1759" i="19"/>
  <c r="C1758" i="19"/>
  <c r="C1757" i="19"/>
  <c r="C1756" i="19"/>
  <c r="C1755" i="19"/>
  <c r="C1754" i="19"/>
  <c r="C1753" i="19"/>
  <c r="C1752" i="19"/>
  <c r="C1751" i="19"/>
  <c r="C1750" i="19"/>
  <c r="C1749" i="19"/>
  <c r="G1743" i="19"/>
  <c r="G1744" i="19"/>
  <c r="G1745" i="19"/>
  <c r="G1746" i="19"/>
  <c r="G1747" i="19"/>
  <c r="G1748" i="19"/>
  <c r="C1748" i="19"/>
  <c r="C1747" i="19"/>
  <c r="C1746" i="19"/>
  <c r="C1745" i="19"/>
  <c r="C1744" i="19"/>
  <c r="C1743" i="19"/>
  <c r="G1736" i="19"/>
  <c r="G1737" i="19"/>
  <c r="G1738" i="19"/>
  <c r="G1739" i="19"/>
  <c r="G1740" i="19"/>
  <c r="G1741" i="19"/>
  <c r="G1742" i="19"/>
  <c r="C1742" i="19"/>
  <c r="C1741" i="19"/>
  <c r="C1740" i="19"/>
  <c r="C1739" i="19"/>
  <c r="C1738" i="19"/>
  <c r="C1737" i="19"/>
  <c r="C1736" i="19"/>
  <c r="G1681" i="19" l="1"/>
  <c r="G1682" i="19"/>
  <c r="G1683" i="19"/>
  <c r="G1684" i="19"/>
  <c r="G1685" i="19"/>
  <c r="G1686" i="19"/>
  <c r="G1687" i="19"/>
  <c r="G1688" i="19"/>
  <c r="G1689" i="19"/>
  <c r="G1690" i="19"/>
  <c r="G1691" i="19"/>
  <c r="G1692" i="19"/>
  <c r="G1693" i="19"/>
  <c r="G1694" i="19"/>
  <c r="G1695" i="19"/>
  <c r="G1696" i="19"/>
  <c r="G1697" i="19"/>
  <c r="G1698" i="19"/>
  <c r="G1699" i="19"/>
  <c r="G1700" i="19"/>
  <c r="G1701" i="19"/>
  <c r="G1702" i="19"/>
  <c r="G1703" i="19"/>
  <c r="G1704" i="19"/>
  <c r="G1705" i="19"/>
  <c r="G1706" i="19"/>
  <c r="G1707" i="19"/>
  <c r="G1708" i="19"/>
  <c r="G1709" i="19"/>
  <c r="G1710" i="19"/>
  <c r="G1711" i="19"/>
  <c r="G1712" i="19"/>
  <c r="G1713" i="19"/>
  <c r="G1714" i="19"/>
  <c r="G1715" i="19"/>
  <c r="G1716" i="19"/>
  <c r="G1717" i="19"/>
  <c r="G1718" i="19"/>
  <c r="G1719" i="19"/>
  <c r="G1720" i="19"/>
  <c r="G1721" i="19"/>
  <c r="G1722" i="19"/>
  <c r="G1723" i="19"/>
  <c r="G1724" i="19"/>
  <c r="G1725" i="19"/>
  <c r="G1726" i="19"/>
  <c r="G1727" i="19"/>
  <c r="G1728" i="19"/>
  <c r="G1729" i="19"/>
  <c r="G1730" i="19"/>
  <c r="G1731" i="19"/>
  <c r="G1732" i="19"/>
  <c r="G1733" i="19"/>
  <c r="G1734" i="19"/>
  <c r="G1735" i="19"/>
  <c r="G1675" i="19"/>
  <c r="G1676" i="19"/>
  <c r="G1677" i="19"/>
  <c r="G1678" i="19"/>
  <c r="G1679" i="19"/>
  <c r="G1680" i="19"/>
  <c r="C1735" i="19"/>
  <c r="C1734" i="19"/>
  <c r="C1733" i="19"/>
  <c r="C1732" i="19"/>
  <c r="C1731" i="19"/>
  <c r="C1730" i="19"/>
  <c r="C1729" i="19"/>
  <c r="C1728" i="19"/>
  <c r="C1727" i="19"/>
  <c r="C1726" i="19"/>
  <c r="C1725" i="19"/>
  <c r="C1724" i="19"/>
  <c r="C1723" i="19"/>
  <c r="C1722" i="19"/>
  <c r="C1721" i="19"/>
  <c r="C1720" i="19"/>
  <c r="C1719" i="19"/>
  <c r="C1718" i="19"/>
  <c r="C1717" i="19"/>
  <c r="C1716" i="19"/>
  <c r="C1715" i="19"/>
  <c r="C1714" i="19"/>
  <c r="C1713" i="19"/>
  <c r="C1712" i="19"/>
  <c r="C1711" i="19"/>
  <c r="C1710" i="19"/>
  <c r="C1709" i="19"/>
  <c r="C1708" i="19"/>
  <c r="C1707" i="19"/>
  <c r="C1706" i="19"/>
  <c r="C1705" i="19"/>
  <c r="C1704" i="19"/>
  <c r="C1701" i="19"/>
  <c r="C1702" i="19"/>
  <c r="C1703" i="19"/>
  <c r="C1700" i="19"/>
  <c r="C1699" i="19"/>
  <c r="C1698" i="19"/>
  <c r="C1697" i="19"/>
  <c r="C1696" i="19"/>
  <c r="C1695" i="19"/>
  <c r="C1694" i="19"/>
  <c r="C1693" i="19"/>
  <c r="C1692" i="19"/>
  <c r="C1691" i="19"/>
  <c r="C1690" i="19"/>
  <c r="C1689" i="19"/>
  <c r="C1688" i="19"/>
  <c r="C1687" i="19"/>
  <c r="C1686" i="19"/>
  <c r="C1685" i="19"/>
  <c r="C1684" i="19"/>
  <c r="C1683" i="19"/>
  <c r="C1677" i="19"/>
  <c r="C1678" i="19"/>
  <c r="C1679" i="19"/>
  <c r="C1680" i="19"/>
  <c r="C1681" i="19"/>
  <c r="C1682" i="19"/>
  <c r="C1676" i="19"/>
  <c r="C1675" i="19"/>
  <c r="S18" i="18"/>
  <c r="O21" i="31"/>
  <c r="N21" i="31"/>
  <c r="O18" i="18" l="1"/>
  <c r="P18" i="18"/>
  <c r="B9" i="26"/>
  <c r="C9" i="26"/>
  <c r="D9" i="26"/>
  <c r="B10" i="26"/>
  <c r="C10" i="26"/>
  <c r="D10" i="26"/>
  <c r="B11" i="26"/>
  <c r="C11" i="26"/>
  <c r="D11" i="26"/>
  <c r="B12" i="26"/>
  <c r="C12" i="26"/>
  <c r="D12" i="26"/>
  <c r="B13" i="26"/>
  <c r="C13" i="26"/>
  <c r="D13" i="26"/>
  <c r="B14" i="26"/>
  <c r="C14" i="26"/>
  <c r="D14" i="26"/>
  <c r="B15" i="26"/>
  <c r="C15" i="26"/>
  <c r="D15" i="26"/>
  <c r="B16" i="26"/>
  <c r="C16" i="26"/>
  <c r="D16" i="26"/>
  <c r="B17" i="26"/>
  <c r="C17" i="26"/>
  <c r="D17" i="26"/>
  <c r="B18" i="26"/>
  <c r="C18" i="26"/>
  <c r="D18" i="26"/>
  <c r="B19" i="26"/>
  <c r="C19" i="26"/>
  <c r="D19" i="26"/>
  <c r="B20" i="26"/>
  <c r="C20" i="26"/>
  <c r="D20" i="26"/>
  <c r="B21" i="26"/>
  <c r="C21" i="26"/>
  <c r="D21" i="26"/>
  <c r="B22" i="26"/>
  <c r="C22" i="26"/>
  <c r="D22" i="26"/>
  <c r="B23" i="26"/>
  <c r="C23" i="26"/>
  <c r="D23" i="26"/>
  <c r="B24" i="26"/>
  <c r="C24" i="26"/>
  <c r="D24" i="26"/>
  <c r="B25" i="26"/>
  <c r="C25" i="26"/>
  <c r="D25" i="26"/>
  <c r="B26" i="26"/>
  <c r="C26" i="26"/>
  <c r="D26" i="26"/>
  <c r="B27" i="26"/>
  <c r="C27" i="26"/>
  <c r="D27" i="26"/>
  <c r="B28" i="26"/>
  <c r="C28" i="26"/>
  <c r="D28" i="26"/>
  <c r="B29" i="26"/>
  <c r="C29" i="26"/>
  <c r="D29" i="26"/>
  <c r="B30" i="26"/>
  <c r="C30" i="26"/>
  <c r="D30" i="26"/>
  <c r="B31" i="26"/>
  <c r="C31" i="26"/>
  <c r="D31" i="26"/>
  <c r="B32" i="26"/>
  <c r="C32" i="26"/>
  <c r="D32" i="26"/>
  <c r="B33" i="26"/>
  <c r="C33" i="26"/>
  <c r="D33" i="26"/>
  <c r="B34" i="26"/>
  <c r="C34" i="26"/>
  <c r="D34" i="26"/>
  <c r="B35" i="26"/>
  <c r="C35" i="26"/>
  <c r="D35" i="26"/>
  <c r="B36" i="26"/>
  <c r="C36" i="26"/>
  <c r="D36" i="26"/>
  <c r="B37" i="26"/>
  <c r="C37" i="26"/>
  <c r="D37" i="26"/>
  <c r="B38" i="26"/>
  <c r="C38" i="26"/>
  <c r="D38" i="26"/>
  <c r="B39" i="26"/>
  <c r="C39" i="26"/>
  <c r="D39" i="26"/>
  <c r="B40" i="26"/>
  <c r="C40" i="26"/>
  <c r="D40" i="26"/>
  <c r="B41" i="26"/>
  <c r="C41" i="26"/>
  <c r="D41" i="26"/>
  <c r="B42" i="26"/>
  <c r="C42" i="26"/>
  <c r="D42" i="26"/>
  <c r="B43" i="26"/>
  <c r="C43" i="26"/>
  <c r="D43" i="26"/>
  <c r="B44" i="26"/>
  <c r="C44" i="26"/>
  <c r="D44" i="26"/>
  <c r="B45" i="26"/>
  <c r="C45" i="26"/>
  <c r="D45" i="26"/>
  <c r="B46" i="26"/>
  <c r="C46" i="26"/>
  <c r="D46" i="26"/>
  <c r="B47" i="26"/>
  <c r="C47" i="26"/>
  <c r="D47" i="26"/>
  <c r="B48" i="26"/>
  <c r="C48" i="26"/>
  <c r="D48" i="26"/>
  <c r="B49" i="26"/>
  <c r="C49" i="26"/>
  <c r="D49" i="26"/>
  <c r="B50" i="26"/>
  <c r="C50" i="26"/>
  <c r="D50" i="26"/>
  <c r="B51" i="26"/>
  <c r="C51" i="26"/>
  <c r="D51" i="26"/>
  <c r="B52" i="26"/>
  <c r="C52" i="26"/>
  <c r="D52" i="26"/>
  <c r="B53" i="26"/>
  <c r="C53" i="26"/>
  <c r="D53" i="26"/>
  <c r="B54" i="26"/>
  <c r="C54" i="26"/>
  <c r="D54" i="26"/>
  <c r="B55" i="26"/>
  <c r="C55" i="26"/>
  <c r="D55" i="26"/>
  <c r="B56" i="26"/>
  <c r="C56" i="26"/>
  <c r="D56" i="26"/>
  <c r="B57" i="26"/>
  <c r="C57" i="26"/>
  <c r="D57" i="26"/>
  <c r="B58" i="26"/>
  <c r="C58" i="26"/>
  <c r="D58" i="26"/>
  <c r="B59" i="26"/>
  <c r="C59" i="26"/>
  <c r="D59" i="26"/>
  <c r="B60" i="26"/>
  <c r="C60" i="26"/>
  <c r="D60" i="26"/>
  <c r="B61" i="26"/>
  <c r="C61" i="26"/>
  <c r="D61" i="26"/>
  <c r="B62" i="26"/>
  <c r="C62" i="26"/>
  <c r="D62" i="26"/>
  <c r="B63" i="26"/>
  <c r="C63" i="26"/>
  <c r="D63" i="26"/>
  <c r="B64" i="26"/>
  <c r="C64" i="26"/>
  <c r="D64" i="26"/>
  <c r="B65" i="26"/>
  <c r="C65" i="26"/>
  <c r="D65" i="26"/>
  <c r="B66" i="26"/>
  <c r="C66" i="26"/>
  <c r="D66" i="26"/>
  <c r="B67" i="26"/>
  <c r="C67" i="26"/>
  <c r="D67" i="26"/>
  <c r="B68" i="26"/>
  <c r="C68" i="26"/>
  <c r="D68" i="26"/>
  <c r="B69" i="26"/>
  <c r="C69" i="26"/>
  <c r="D69" i="26"/>
  <c r="B70" i="26"/>
  <c r="C70" i="26"/>
  <c r="D70" i="26"/>
  <c r="B71" i="26"/>
  <c r="C71" i="26"/>
  <c r="D71" i="26"/>
  <c r="B72" i="26"/>
  <c r="C72" i="26"/>
  <c r="D72" i="26"/>
  <c r="B73" i="26"/>
  <c r="C73" i="26"/>
  <c r="D73" i="26"/>
  <c r="B74" i="26"/>
  <c r="C74" i="26"/>
  <c r="D74" i="26"/>
  <c r="B75" i="26"/>
  <c r="C75" i="26"/>
  <c r="D75" i="26"/>
  <c r="B76" i="26"/>
  <c r="C76" i="26"/>
  <c r="D76" i="26"/>
  <c r="B77" i="26"/>
  <c r="C77" i="26"/>
  <c r="D77" i="26"/>
  <c r="B78" i="26"/>
  <c r="C78" i="26"/>
  <c r="D78" i="26"/>
  <c r="B79" i="26"/>
  <c r="C79" i="26"/>
  <c r="D79" i="26"/>
  <c r="B80" i="26"/>
  <c r="C80" i="26"/>
  <c r="D80" i="26"/>
  <c r="B81" i="26"/>
  <c r="C81" i="26"/>
  <c r="D81" i="26"/>
  <c r="B82" i="26"/>
  <c r="C82" i="26"/>
  <c r="D82" i="26"/>
  <c r="B83" i="26"/>
  <c r="C83" i="26"/>
  <c r="D83" i="26"/>
  <c r="B84" i="26"/>
  <c r="C84" i="26"/>
  <c r="D84" i="26"/>
  <c r="B85" i="26"/>
  <c r="C85" i="26"/>
  <c r="D85" i="26"/>
  <c r="B86" i="26"/>
  <c r="C86" i="26"/>
  <c r="D86" i="26"/>
  <c r="B87" i="26"/>
  <c r="C87" i="26"/>
  <c r="D87" i="26"/>
  <c r="B88" i="26"/>
  <c r="C88" i="26"/>
  <c r="D88" i="26"/>
  <c r="B89" i="26"/>
  <c r="C89" i="26"/>
  <c r="D89" i="26"/>
  <c r="B90" i="26"/>
  <c r="C90" i="26"/>
  <c r="D90" i="26"/>
  <c r="B91" i="26"/>
  <c r="C91" i="26"/>
  <c r="D91" i="26"/>
  <c r="B92" i="26"/>
  <c r="C92" i="26"/>
  <c r="D92" i="26"/>
  <c r="B93" i="26"/>
  <c r="C93" i="26"/>
  <c r="D93" i="26"/>
  <c r="B94" i="26"/>
  <c r="C94" i="26"/>
  <c r="D94" i="26"/>
  <c r="B95" i="26"/>
  <c r="C95" i="26"/>
  <c r="D95" i="26"/>
  <c r="B96" i="26"/>
  <c r="C96" i="26"/>
  <c r="D96" i="26"/>
  <c r="B97" i="26"/>
  <c r="C97" i="26"/>
  <c r="D97" i="26"/>
  <c r="B98" i="26"/>
  <c r="C98" i="26"/>
  <c r="D98" i="26"/>
  <c r="B99" i="26"/>
  <c r="C99" i="26"/>
  <c r="D99" i="26"/>
  <c r="B100" i="26"/>
  <c r="C100" i="26"/>
  <c r="D100" i="26"/>
  <c r="B101" i="26"/>
  <c r="C101" i="26"/>
  <c r="D101" i="26"/>
  <c r="B102" i="26"/>
  <c r="C102" i="26"/>
  <c r="D102" i="26"/>
  <c r="B103" i="26"/>
  <c r="C103" i="26"/>
  <c r="D103" i="26"/>
  <c r="B104" i="26"/>
  <c r="C104" i="26"/>
  <c r="D104" i="26"/>
  <c r="B105" i="26"/>
  <c r="C105" i="26"/>
  <c r="D105" i="26"/>
  <c r="B106" i="26"/>
  <c r="C106" i="26"/>
  <c r="D106" i="26"/>
  <c r="B107" i="26"/>
  <c r="C107" i="26"/>
  <c r="D107" i="26"/>
  <c r="B108" i="26"/>
  <c r="C108" i="26"/>
  <c r="D108" i="26"/>
  <c r="B109" i="26"/>
  <c r="C109" i="26"/>
  <c r="D109" i="26"/>
  <c r="B110" i="26"/>
  <c r="C110" i="26"/>
  <c r="D110" i="26"/>
  <c r="B111" i="26"/>
  <c r="C111" i="26"/>
  <c r="D111" i="26"/>
  <c r="B112" i="26"/>
  <c r="C112" i="26"/>
  <c r="D112" i="26"/>
  <c r="B113" i="26"/>
  <c r="C113" i="26"/>
  <c r="D113" i="26"/>
  <c r="B114" i="26"/>
  <c r="C114" i="26"/>
  <c r="D114" i="26"/>
  <c r="B115" i="26"/>
  <c r="C115" i="26"/>
  <c r="D115" i="26"/>
  <c r="B116" i="26"/>
  <c r="C116" i="26"/>
  <c r="D116" i="26"/>
  <c r="B117" i="26"/>
  <c r="C117" i="26"/>
  <c r="D117" i="26"/>
  <c r="B118" i="26"/>
  <c r="C118" i="26"/>
  <c r="D118" i="26"/>
  <c r="B119" i="26"/>
  <c r="C119" i="26"/>
  <c r="D119" i="26"/>
  <c r="B120" i="26"/>
  <c r="C120" i="26"/>
  <c r="D120" i="26"/>
  <c r="B121" i="26"/>
  <c r="C121" i="26"/>
  <c r="D121" i="26"/>
  <c r="B122" i="26"/>
  <c r="C122" i="26"/>
  <c r="D122" i="26"/>
  <c r="B123" i="26"/>
  <c r="C123" i="26"/>
  <c r="D123" i="26"/>
  <c r="B124" i="26"/>
  <c r="C124" i="26"/>
  <c r="D124" i="26"/>
  <c r="B125" i="26"/>
  <c r="C125" i="26"/>
  <c r="D125" i="26"/>
  <c r="B126" i="26"/>
  <c r="C126" i="26"/>
  <c r="D126" i="26"/>
  <c r="B127" i="26"/>
  <c r="C127" i="26"/>
  <c r="D127" i="26"/>
  <c r="B128" i="26"/>
  <c r="C128" i="26"/>
  <c r="D128" i="26"/>
  <c r="B129" i="26"/>
  <c r="C129" i="26"/>
  <c r="D129" i="26"/>
  <c r="B130" i="26"/>
  <c r="C130" i="26"/>
  <c r="D130" i="26"/>
  <c r="B131" i="26"/>
  <c r="C131" i="26"/>
  <c r="D131" i="26"/>
  <c r="B132" i="26"/>
  <c r="C132" i="26"/>
  <c r="D132" i="26"/>
  <c r="B133" i="26"/>
  <c r="C133" i="26"/>
  <c r="D133" i="26"/>
  <c r="B134" i="26"/>
  <c r="C134" i="26"/>
  <c r="D134" i="26"/>
  <c r="B135" i="26"/>
  <c r="C135" i="26"/>
  <c r="D135" i="26"/>
  <c r="B136" i="26"/>
  <c r="C136" i="26"/>
  <c r="D136" i="26"/>
  <c r="B137" i="26"/>
  <c r="C137" i="26"/>
  <c r="D137" i="26"/>
  <c r="B138" i="26"/>
  <c r="C138" i="26"/>
  <c r="D138" i="26"/>
  <c r="B139" i="26"/>
  <c r="C139" i="26"/>
  <c r="D139" i="26"/>
  <c r="B140" i="26"/>
  <c r="C140" i="26"/>
  <c r="D140" i="26"/>
  <c r="B141" i="26"/>
  <c r="C141" i="26"/>
  <c r="D141" i="26"/>
  <c r="B142" i="26"/>
  <c r="C142" i="26"/>
  <c r="D142" i="26"/>
  <c r="B143" i="26"/>
  <c r="C143" i="26"/>
  <c r="D143" i="26"/>
  <c r="B144" i="26"/>
  <c r="C144" i="26"/>
  <c r="D144" i="26"/>
  <c r="B145" i="26"/>
  <c r="C145" i="26"/>
  <c r="D145" i="26"/>
  <c r="B146" i="26"/>
  <c r="C146" i="26"/>
  <c r="D146" i="26"/>
  <c r="B147" i="26"/>
  <c r="C147" i="26"/>
  <c r="D147" i="26"/>
  <c r="B148" i="26"/>
  <c r="C148" i="26"/>
  <c r="D148" i="26"/>
  <c r="B149" i="26"/>
  <c r="C149" i="26"/>
  <c r="D149" i="26"/>
  <c r="B150" i="26"/>
  <c r="C150" i="26"/>
  <c r="D150" i="26"/>
  <c r="B151" i="26"/>
  <c r="C151" i="26"/>
  <c r="D151" i="26"/>
  <c r="B152" i="26"/>
  <c r="C152" i="26"/>
  <c r="D152" i="26"/>
  <c r="B153" i="26"/>
  <c r="C153" i="26"/>
  <c r="D153" i="26"/>
  <c r="B154" i="26"/>
  <c r="C154" i="26"/>
  <c r="D154" i="26"/>
  <c r="B155" i="26"/>
  <c r="C155" i="26"/>
  <c r="D155" i="26"/>
  <c r="B156" i="26"/>
  <c r="C156" i="26"/>
  <c r="D156" i="26"/>
  <c r="B157" i="26"/>
  <c r="C157" i="26"/>
  <c r="D157" i="26"/>
  <c r="B158" i="26"/>
  <c r="C158" i="26"/>
  <c r="D158" i="26"/>
  <c r="B159" i="26"/>
  <c r="C159" i="26"/>
  <c r="D159" i="26"/>
  <c r="B160" i="26"/>
  <c r="C160" i="26"/>
  <c r="D160" i="26"/>
  <c r="B161" i="26"/>
  <c r="C161" i="26"/>
  <c r="D161" i="26"/>
  <c r="B162" i="26"/>
  <c r="C162" i="26"/>
  <c r="D162" i="26"/>
  <c r="B163" i="26"/>
  <c r="C163" i="26"/>
  <c r="D163" i="26"/>
  <c r="B164" i="26"/>
  <c r="C164" i="26"/>
  <c r="D164" i="26"/>
  <c r="B165" i="26"/>
  <c r="C165" i="26"/>
  <c r="D165" i="26"/>
  <c r="B166" i="26"/>
  <c r="C166" i="26"/>
  <c r="D166" i="26"/>
  <c r="B167" i="26"/>
  <c r="C167" i="26"/>
  <c r="D167" i="26"/>
  <c r="B168" i="26"/>
  <c r="C168" i="26"/>
  <c r="D168" i="26"/>
  <c r="B169" i="26"/>
  <c r="C169" i="26"/>
  <c r="D169" i="26"/>
  <c r="B170" i="26"/>
  <c r="C170" i="26"/>
  <c r="D170" i="26"/>
  <c r="B171" i="26"/>
  <c r="C171" i="26"/>
  <c r="D171" i="26"/>
  <c r="B172" i="26"/>
  <c r="C172" i="26"/>
  <c r="D172" i="26"/>
  <c r="B173" i="26"/>
  <c r="C173" i="26"/>
  <c r="D173" i="26"/>
  <c r="B174" i="26"/>
  <c r="C174" i="26"/>
  <c r="D174" i="26"/>
  <c r="B175" i="26"/>
  <c r="C175" i="26"/>
  <c r="D175" i="26"/>
  <c r="B176" i="26"/>
  <c r="C176" i="26"/>
  <c r="D176" i="26"/>
  <c r="B177" i="26"/>
  <c r="C177" i="26"/>
  <c r="D177" i="26"/>
  <c r="B178" i="26"/>
  <c r="C178" i="26"/>
  <c r="D178" i="26"/>
  <c r="B179" i="26"/>
  <c r="C179" i="26"/>
  <c r="D179" i="26"/>
  <c r="B180" i="26"/>
  <c r="C180" i="26"/>
  <c r="D180" i="26"/>
  <c r="B181" i="26"/>
  <c r="C181" i="26"/>
  <c r="D181" i="26"/>
  <c r="B182" i="26"/>
  <c r="C182" i="26"/>
  <c r="D182" i="26"/>
  <c r="B183" i="26"/>
  <c r="C183" i="26"/>
  <c r="D183" i="26"/>
  <c r="B184" i="26"/>
  <c r="C184" i="26"/>
  <c r="D184" i="26"/>
  <c r="B185" i="26"/>
  <c r="C185" i="26"/>
  <c r="D185" i="26"/>
  <c r="B186" i="26"/>
  <c r="C186" i="26"/>
  <c r="D186" i="26"/>
  <c r="B187" i="26"/>
  <c r="C187" i="26"/>
  <c r="D187" i="26"/>
  <c r="B188" i="26"/>
  <c r="C188" i="26"/>
  <c r="D188" i="26"/>
  <c r="B189" i="26"/>
  <c r="C189" i="26"/>
  <c r="D189" i="26"/>
  <c r="B190" i="26"/>
  <c r="C190" i="26"/>
  <c r="D190" i="26"/>
  <c r="B191" i="26"/>
  <c r="C191" i="26"/>
  <c r="D191" i="26"/>
  <c r="B192" i="26"/>
  <c r="C192" i="26"/>
  <c r="D192" i="26"/>
  <c r="B193" i="26"/>
  <c r="C193" i="26"/>
  <c r="D193" i="26"/>
  <c r="B194" i="26"/>
  <c r="C194" i="26"/>
  <c r="D194" i="26"/>
  <c r="B195" i="26"/>
  <c r="C195" i="26"/>
  <c r="D195" i="26"/>
  <c r="B196" i="26"/>
  <c r="C196" i="26"/>
  <c r="D196" i="26"/>
  <c r="B197" i="26"/>
  <c r="C197" i="26"/>
  <c r="D197" i="26"/>
  <c r="B198" i="26"/>
  <c r="C198" i="26"/>
  <c r="D198" i="26"/>
  <c r="B199" i="26"/>
  <c r="C199" i="26"/>
  <c r="D199" i="26"/>
  <c r="B200" i="26"/>
  <c r="C200" i="26"/>
  <c r="D200" i="26"/>
  <c r="B201" i="26"/>
  <c r="C201" i="26"/>
  <c r="D201" i="26"/>
  <c r="B202" i="26"/>
  <c r="C202" i="26"/>
  <c r="D202" i="26"/>
  <c r="B203" i="26"/>
  <c r="C203" i="26"/>
  <c r="D203" i="26"/>
  <c r="B204" i="26"/>
  <c r="C204" i="26"/>
  <c r="D204" i="26"/>
  <c r="D2" i="26"/>
  <c r="D3" i="26"/>
  <c r="D4" i="26"/>
  <c r="D5" i="26"/>
  <c r="D6" i="26"/>
  <c r="D7" i="26"/>
  <c r="D8" i="26"/>
  <c r="D1" i="26"/>
  <c r="C2" i="26"/>
  <c r="C3" i="26"/>
  <c r="C4" i="26"/>
  <c r="C5" i="26"/>
  <c r="C6" i="26"/>
  <c r="C7" i="26"/>
  <c r="C8" i="26"/>
  <c r="C1" i="26"/>
  <c r="B2" i="26"/>
  <c r="B3" i="26"/>
  <c r="B4" i="26"/>
  <c r="B5" i="26"/>
  <c r="B6" i="26"/>
  <c r="B7" i="26"/>
  <c r="B8" i="26"/>
  <c r="B1" i="26"/>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106" i="30"/>
  <c r="G107" i="30"/>
  <c r="G108" i="30"/>
  <c r="G109" i="30"/>
  <c r="G110" i="30"/>
  <c r="G111" i="30"/>
  <c r="G112" i="30"/>
  <c r="G113" i="30"/>
  <c r="G114" i="30"/>
  <c r="G115" i="30"/>
  <c r="G116" i="30"/>
  <c r="G117" i="30"/>
  <c r="G118" i="30"/>
  <c r="G119" i="30"/>
  <c r="G120" i="30"/>
  <c r="G121" i="30"/>
  <c r="G122" i="30"/>
  <c r="G123" i="30"/>
  <c r="G124" i="30"/>
  <c r="G125" i="30"/>
  <c r="G126" i="30"/>
  <c r="G127" i="30"/>
  <c r="G128" i="30"/>
  <c r="G129" i="30"/>
  <c r="G130" i="30"/>
  <c r="G131" i="30"/>
  <c r="G132" i="30"/>
  <c r="G133" i="30"/>
  <c r="G134" i="30"/>
  <c r="G135" i="30"/>
  <c r="G136" i="30"/>
  <c r="G137" i="30"/>
  <c r="G138" i="30"/>
  <c r="G139" i="30"/>
  <c r="G140" i="30"/>
  <c r="G141" i="30"/>
  <c r="G142" i="30"/>
  <c r="G143" i="30"/>
  <c r="G144" i="30"/>
  <c r="G145" i="30"/>
  <c r="G146" i="30"/>
  <c r="G147" i="30"/>
  <c r="G148" i="30"/>
  <c r="G149" i="30"/>
  <c r="G150" i="30"/>
  <c r="G151" i="30"/>
  <c r="G152" i="30"/>
  <c r="G153" i="30"/>
  <c r="G154" i="30"/>
  <c r="G155" i="30"/>
  <c r="G156" i="30"/>
  <c r="G157" i="30"/>
  <c r="G158" i="30"/>
  <c r="G159" i="30"/>
  <c r="G160" i="30"/>
  <c r="G161" i="30"/>
  <c r="G162" i="30"/>
  <c r="G163" i="30"/>
  <c r="G164" i="30"/>
  <c r="G165" i="30"/>
  <c r="G166" i="30"/>
  <c r="G167" i="30"/>
  <c r="G168" i="30"/>
  <c r="G169" i="30"/>
  <c r="G170" i="30"/>
  <c r="G171" i="30"/>
  <c r="G172" i="30"/>
  <c r="G173" i="30"/>
  <c r="G174" i="30"/>
  <c r="G175" i="30"/>
  <c r="G176" i="30"/>
  <c r="G177" i="30"/>
  <c r="G178" i="30"/>
  <c r="G179" i="30"/>
  <c r="G180" i="30"/>
  <c r="G181" i="30"/>
  <c r="G182" i="30"/>
  <c r="G183" i="30"/>
  <c r="G184" i="30"/>
  <c r="G185" i="30"/>
  <c r="G186" i="30"/>
  <c r="G187" i="30"/>
  <c r="G188" i="30"/>
  <c r="G189" i="30"/>
  <c r="G190" i="30"/>
  <c r="G191" i="30"/>
  <c r="G192" i="30"/>
  <c r="G193" i="30"/>
  <c r="G194" i="30"/>
  <c r="G195" i="30"/>
  <c r="G196" i="30"/>
  <c r="G197" i="30"/>
  <c r="G198" i="30"/>
  <c r="G199" i="30"/>
  <c r="G200" i="30"/>
  <c r="G201" i="30"/>
  <c r="G202" i="30"/>
  <c r="G203" i="30"/>
  <c r="G204" i="30"/>
  <c r="G205" i="30"/>
  <c r="G206" i="30"/>
  <c r="G207" i="30"/>
  <c r="G208" i="30"/>
  <c r="G209" i="30"/>
  <c r="G210" i="30"/>
  <c r="G211" i="30"/>
  <c r="G212" i="30"/>
  <c r="G213" i="30"/>
  <c r="G214" i="30"/>
  <c r="G215" i="30"/>
  <c r="G216" i="30"/>
  <c r="G217" i="30"/>
  <c r="G218" i="30"/>
  <c r="G219" i="30"/>
  <c r="G220" i="30"/>
  <c r="G221" i="30"/>
  <c r="G222" i="30"/>
  <c r="G223" i="30"/>
  <c r="G224" i="30"/>
  <c r="G225" i="30"/>
  <c r="G226" i="30"/>
  <c r="G227" i="30"/>
  <c r="G228" i="30"/>
  <c r="G229" i="30"/>
  <c r="G230" i="30"/>
  <c r="G231" i="30"/>
  <c r="G232" i="30"/>
  <c r="G233" i="30"/>
  <c r="G234" i="30"/>
  <c r="G235" i="30"/>
  <c r="G236" i="30"/>
  <c r="G237" i="30"/>
  <c r="G238" i="30"/>
  <c r="G239" i="30"/>
  <c r="G240" i="30"/>
  <c r="G241" i="30"/>
  <c r="G242" i="30"/>
  <c r="G243" i="30"/>
  <c r="G244" i="30"/>
  <c r="G245" i="30"/>
  <c r="G246" i="30"/>
  <c r="G247" i="30"/>
  <c r="G248" i="30"/>
  <c r="G249" i="30"/>
  <c r="G250" i="30"/>
  <c r="G251" i="30"/>
  <c r="G252" i="30"/>
  <c r="G253" i="30"/>
  <c r="G254" i="30"/>
  <c r="G255" i="30"/>
  <c r="G256" i="30"/>
  <c r="G257" i="30"/>
  <c r="G258" i="30"/>
  <c r="G259" i="30"/>
  <c r="G260" i="30"/>
  <c r="G261" i="30"/>
  <c r="G262" i="30"/>
  <c r="G263" i="30"/>
  <c r="G264" i="30"/>
  <c r="G265" i="30"/>
  <c r="G266" i="30"/>
  <c r="G267" i="30"/>
  <c r="G268" i="30"/>
  <c r="G269" i="30"/>
  <c r="G270" i="30"/>
  <c r="G271" i="30"/>
  <c r="G272" i="30"/>
  <c r="G273" i="30"/>
  <c r="G274" i="30"/>
  <c r="G275" i="30"/>
  <c r="G276" i="30"/>
  <c r="G277" i="30"/>
  <c r="G278" i="30"/>
  <c r="G279" i="30"/>
  <c r="G280" i="30"/>
  <c r="G281" i="30"/>
  <c r="G282" i="30"/>
  <c r="G283" i="30"/>
  <c r="G284" i="30"/>
  <c r="G285" i="30"/>
  <c r="G286" i="30"/>
  <c r="G287" i="30"/>
  <c r="G288" i="30"/>
  <c r="G289" i="30"/>
  <c r="G290" i="30"/>
  <c r="G291" i="30"/>
  <c r="G292" i="30"/>
  <c r="G293" i="30"/>
  <c r="G294" i="30"/>
  <c r="G295" i="30"/>
  <c r="G296" i="30"/>
  <c r="G297" i="30"/>
  <c r="G298" i="30"/>
  <c r="G299" i="30"/>
  <c r="G300" i="30"/>
  <c r="G301" i="30"/>
  <c r="G302" i="30"/>
  <c r="G303" i="30"/>
  <c r="G304" i="30"/>
  <c r="G305" i="30"/>
  <c r="G306" i="30"/>
  <c r="G307" i="30"/>
  <c r="G308" i="30"/>
  <c r="G309" i="30"/>
  <c r="G310" i="30"/>
  <c r="G311" i="30"/>
  <c r="G312" i="30"/>
  <c r="G313" i="30"/>
  <c r="G314" i="30"/>
  <c r="G315" i="30"/>
  <c r="G316" i="30"/>
  <c r="G317" i="30"/>
  <c r="G318" i="30"/>
  <c r="G319" i="30"/>
  <c r="G320" i="30"/>
  <c r="G321" i="30"/>
  <c r="G322" i="30"/>
  <c r="G323" i="30"/>
  <c r="G324" i="30"/>
  <c r="G325" i="30"/>
  <c r="G326" i="30"/>
  <c r="G327" i="30"/>
  <c r="G328" i="30"/>
  <c r="G329" i="30"/>
  <c r="G330" i="30"/>
  <c r="G331" i="30"/>
  <c r="G332" i="30"/>
  <c r="G333" i="30"/>
  <c r="G334" i="30"/>
  <c r="G335" i="30"/>
  <c r="G336" i="30"/>
  <c r="G337" i="30"/>
  <c r="G338" i="30"/>
  <c r="G339" i="30"/>
  <c r="G340" i="30"/>
  <c r="G341" i="30"/>
  <c r="G342" i="30"/>
  <c r="G343" i="30"/>
  <c r="G344" i="30"/>
  <c r="G345" i="30"/>
  <c r="G346" i="30"/>
  <c r="G347" i="30"/>
  <c r="G348" i="30"/>
  <c r="G349" i="30"/>
  <c r="G350" i="30"/>
  <c r="G351" i="30"/>
  <c r="G352" i="30"/>
  <c r="G353" i="30"/>
  <c r="G354" i="30"/>
  <c r="G355" i="30"/>
  <c r="G356" i="30"/>
  <c r="G357" i="30"/>
  <c r="G358" i="30"/>
  <c r="G359" i="30"/>
  <c r="G360" i="30"/>
  <c r="G361" i="30"/>
  <c r="G362" i="30"/>
  <c r="G363" i="30"/>
  <c r="G364" i="30"/>
  <c r="G365" i="30"/>
  <c r="G366" i="30"/>
  <c r="G367" i="30"/>
  <c r="G368" i="30"/>
  <c r="G369" i="30"/>
  <c r="G370" i="30"/>
  <c r="G371" i="30"/>
  <c r="G372" i="30"/>
  <c r="G373" i="30"/>
  <c r="G374" i="30"/>
  <c r="G375" i="30"/>
  <c r="G376" i="30"/>
  <c r="G377" i="30"/>
  <c r="G378" i="30"/>
  <c r="G379" i="30"/>
  <c r="G380" i="30"/>
  <c r="G381" i="30"/>
  <c r="G382" i="30"/>
  <c r="G383" i="30"/>
  <c r="G384" i="30"/>
  <c r="G385" i="30"/>
  <c r="G386" i="30"/>
  <c r="G387" i="30"/>
  <c r="G388" i="30"/>
  <c r="G389" i="30"/>
  <c r="G390" i="30"/>
  <c r="G391" i="30"/>
  <c r="G392" i="30"/>
  <c r="G393" i="30"/>
  <c r="G394" i="30"/>
  <c r="G395" i="30"/>
  <c r="G396" i="30"/>
  <c r="G397" i="30"/>
  <c r="G398" i="30"/>
  <c r="G399" i="30"/>
  <c r="G400" i="30"/>
  <c r="G401" i="30"/>
  <c r="G402" i="30"/>
  <c r="G403" i="30"/>
  <c r="G404" i="30"/>
  <c r="G405" i="30"/>
  <c r="G406" i="30"/>
  <c r="G407" i="30"/>
  <c r="G408" i="30"/>
  <c r="G409" i="30"/>
  <c r="G410" i="30"/>
  <c r="G411" i="30"/>
  <c r="G412" i="30"/>
  <c r="G413" i="30"/>
  <c r="G414" i="30"/>
  <c r="G415" i="30"/>
  <c r="G416" i="30"/>
  <c r="G417" i="30"/>
  <c r="G418" i="30"/>
  <c r="G419" i="30"/>
  <c r="G420" i="30"/>
  <c r="G421" i="30"/>
  <c r="G422" i="30"/>
  <c r="G423" i="30"/>
  <c r="G424" i="30"/>
  <c r="G425" i="30"/>
  <c r="G426" i="30"/>
  <c r="G427" i="30"/>
  <c r="G428" i="30"/>
  <c r="G429" i="30"/>
  <c r="G430" i="30"/>
  <c r="G431" i="30"/>
  <c r="G432" i="30"/>
  <c r="G433" i="30"/>
  <c r="G434" i="30"/>
  <c r="G435" i="30"/>
  <c r="G436" i="30"/>
  <c r="G437" i="30"/>
  <c r="G438" i="30"/>
  <c r="G439" i="30"/>
  <c r="G440" i="30"/>
  <c r="G441" i="30"/>
  <c r="G442" i="30"/>
  <c r="G443" i="30"/>
  <c r="G444" i="30"/>
  <c r="G445" i="30"/>
  <c r="G446" i="30"/>
  <c r="G447" i="30"/>
  <c r="G448" i="30"/>
  <c r="G449" i="30"/>
  <c r="G450" i="30"/>
  <c r="G451" i="30"/>
  <c r="G452" i="30"/>
  <c r="G453" i="30"/>
  <c r="G454" i="30"/>
  <c r="G455" i="30"/>
  <c r="G456" i="30"/>
  <c r="G457" i="30"/>
  <c r="G458" i="30"/>
  <c r="G459" i="30"/>
  <c r="G460" i="30"/>
  <c r="G461" i="30"/>
  <c r="G462" i="30"/>
  <c r="G463" i="30"/>
  <c r="G464" i="30"/>
  <c r="G465" i="30"/>
  <c r="G466" i="30"/>
  <c r="G467" i="30"/>
  <c r="G468" i="30"/>
  <c r="G469" i="30"/>
  <c r="G470" i="30"/>
  <c r="G471" i="30"/>
  <c r="G472" i="30"/>
  <c r="G473" i="30"/>
  <c r="G474" i="30"/>
  <c r="G475" i="30"/>
  <c r="G476" i="30"/>
  <c r="G477" i="30"/>
  <c r="G478" i="30"/>
  <c r="G479" i="30"/>
  <c r="G480" i="30"/>
  <c r="G481" i="30"/>
  <c r="G482" i="30"/>
  <c r="G483" i="30"/>
  <c r="G484" i="30"/>
  <c r="G485" i="30"/>
  <c r="G486" i="30"/>
  <c r="G487" i="30"/>
  <c r="G488" i="30"/>
  <c r="G489" i="30"/>
  <c r="G490" i="30"/>
  <c r="G491" i="30"/>
  <c r="G492" i="30"/>
  <c r="G493" i="30"/>
  <c r="G494" i="30"/>
  <c r="G495" i="30"/>
  <c r="G496" i="30"/>
  <c r="G497" i="30"/>
  <c r="G498" i="30"/>
  <c r="G499" i="30"/>
  <c r="G500" i="30"/>
  <c r="G501" i="30"/>
  <c r="G502" i="30"/>
  <c r="G503" i="30"/>
  <c r="G504" i="30"/>
  <c r="G505" i="30"/>
  <c r="G506" i="30"/>
  <c r="G507" i="30"/>
  <c r="G508" i="30"/>
  <c r="G509" i="30"/>
  <c r="G510" i="30"/>
  <c r="G511" i="30"/>
  <c r="G512" i="30"/>
  <c r="G513" i="30"/>
  <c r="G514" i="30"/>
  <c r="G515" i="30"/>
  <c r="G516" i="30"/>
  <c r="G517" i="30"/>
  <c r="G518" i="30"/>
  <c r="G519" i="30"/>
  <c r="G520" i="30"/>
  <c r="G521" i="30"/>
  <c r="G522" i="30"/>
  <c r="G523" i="30"/>
  <c r="G524" i="30"/>
  <c r="G525" i="30"/>
  <c r="G526" i="30"/>
  <c r="G527" i="30"/>
  <c r="G528" i="30"/>
  <c r="G529" i="30"/>
  <c r="G530" i="30"/>
  <c r="G531" i="30"/>
  <c r="G532" i="30"/>
  <c r="G533" i="30"/>
  <c r="G534" i="30"/>
  <c r="G535" i="30"/>
  <c r="G536" i="30"/>
  <c r="G537" i="30"/>
  <c r="G538" i="30"/>
  <c r="G539" i="30"/>
  <c r="G540" i="30"/>
  <c r="G541" i="30"/>
  <c r="G542" i="30"/>
  <c r="G543" i="30"/>
  <c r="G544" i="30"/>
  <c r="G545" i="30"/>
  <c r="G546" i="30"/>
  <c r="G547" i="30"/>
  <c r="G548" i="30"/>
  <c r="G549" i="30"/>
  <c r="G550" i="30"/>
  <c r="G551" i="30"/>
  <c r="G552" i="30"/>
  <c r="G553" i="30"/>
  <c r="G554" i="30"/>
  <c r="G555" i="30"/>
  <c r="G556" i="30"/>
  <c r="G557" i="30"/>
  <c r="G558" i="30"/>
  <c r="G559" i="30"/>
  <c r="G560" i="30"/>
  <c r="G561" i="30"/>
  <c r="G562" i="30"/>
  <c r="G563" i="30"/>
  <c r="G564" i="30"/>
  <c r="G565" i="30"/>
  <c r="G566" i="30"/>
  <c r="G567" i="30"/>
  <c r="G568" i="30"/>
  <c r="G569" i="30"/>
  <c r="G570" i="30"/>
  <c r="G571" i="30"/>
  <c r="G572" i="30"/>
  <c r="G573" i="30"/>
  <c r="G574" i="30"/>
  <c r="G575" i="30"/>
  <c r="G576" i="30"/>
  <c r="G577" i="30"/>
  <c r="G578" i="30"/>
  <c r="G579" i="30"/>
  <c r="G580" i="30"/>
  <c r="G581" i="30"/>
  <c r="G582" i="30"/>
  <c r="G583" i="30"/>
  <c r="G584" i="30"/>
  <c r="G585" i="30"/>
  <c r="G586" i="30"/>
  <c r="G587" i="30"/>
  <c r="G588" i="30"/>
  <c r="G589" i="30"/>
  <c r="G590" i="30"/>
  <c r="G591" i="30"/>
  <c r="G592" i="30"/>
  <c r="G593" i="30"/>
  <c r="G594" i="30"/>
  <c r="G595" i="30"/>
  <c r="G596" i="30"/>
  <c r="G597" i="30"/>
  <c r="G598" i="30"/>
  <c r="G599" i="30"/>
  <c r="G600" i="30"/>
  <c r="G601" i="30"/>
  <c r="G602" i="30"/>
  <c r="G603" i="30"/>
  <c r="G604" i="30"/>
  <c r="G605" i="30"/>
  <c r="G606" i="30"/>
  <c r="G607" i="30"/>
  <c r="G608" i="30"/>
  <c r="G609" i="30"/>
  <c r="G610" i="30"/>
  <c r="G611" i="30"/>
  <c r="G612" i="30"/>
  <c r="G613" i="30"/>
  <c r="G614" i="30"/>
  <c r="G615" i="30"/>
  <c r="G616" i="30"/>
  <c r="G617" i="30"/>
  <c r="G618" i="30"/>
  <c r="G619" i="30"/>
  <c r="G620" i="30"/>
  <c r="G621" i="30"/>
  <c r="G622" i="30"/>
  <c r="G623" i="30"/>
  <c r="G624" i="30"/>
  <c r="G625" i="30"/>
  <c r="G626" i="30"/>
  <c r="G627" i="30"/>
  <c r="G628" i="30"/>
  <c r="G629" i="30"/>
  <c r="G630" i="30"/>
  <c r="G631" i="30"/>
  <c r="G632" i="30"/>
  <c r="G633" i="30"/>
  <c r="G634" i="30"/>
  <c r="G635" i="30"/>
  <c r="G636" i="30"/>
  <c r="G637" i="30"/>
  <c r="G638" i="30"/>
  <c r="G639" i="30"/>
  <c r="G640" i="30"/>
  <c r="G641" i="30"/>
  <c r="G642" i="30"/>
  <c r="G643" i="30"/>
  <c r="G644" i="30"/>
  <c r="G645" i="30"/>
  <c r="G646" i="30"/>
  <c r="G647" i="30"/>
  <c r="G648" i="30"/>
  <c r="G649" i="30"/>
  <c r="G650" i="30"/>
  <c r="G651" i="30"/>
  <c r="G652" i="30"/>
  <c r="G653" i="30"/>
  <c r="G654" i="30"/>
  <c r="G655" i="30"/>
  <c r="G656" i="30"/>
  <c r="G657" i="30"/>
  <c r="G658" i="30"/>
  <c r="G659" i="30"/>
  <c r="G660" i="30"/>
  <c r="G661" i="30"/>
  <c r="G662" i="30"/>
  <c r="G663" i="30"/>
  <c r="G664" i="30"/>
  <c r="G665" i="30"/>
  <c r="G666" i="30"/>
  <c r="G667" i="30"/>
  <c r="G668" i="30"/>
  <c r="G669" i="30"/>
  <c r="G670" i="30"/>
  <c r="G671" i="30"/>
  <c r="G672" i="30"/>
  <c r="G673" i="30"/>
  <c r="G674" i="30"/>
  <c r="G675" i="30"/>
  <c r="G676" i="30"/>
  <c r="G677" i="30"/>
  <c r="G678" i="30"/>
  <c r="G679" i="30"/>
  <c r="G680" i="30"/>
  <c r="G681" i="30"/>
  <c r="G682" i="30"/>
  <c r="G683" i="30"/>
  <c r="G684" i="30"/>
  <c r="G685" i="30"/>
  <c r="G686" i="30"/>
  <c r="G687" i="30"/>
  <c r="G688" i="30"/>
  <c r="G689" i="30"/>
  <c r="G690" i="30"/>
  <c r="G691" i="30"/>
  <c r="G692" i="30"/>
  <c r="G693" i="30"/>
  <c r="G694" i="30"/>
  <c r="G695" i="30"/>
  <c r="G696" i="30"/>
  <c r="G697" i="30"/>
  <c r="G698" i="30"/>
  <c r="G699" i="30"/>
  <c r="G700" i="30"/>
  <c r="G701" i="30"/>
  <c r="G702" i="30"/>
  <c r="G703" i="30"/>
  <c r="G704" i="30"/>
  <c r="G705" i="30"/>
  <c r="G706" i="30"/>
  <c r="G707" i="30"/>
  <c r="G708" i="30"/>
  <c r="G709" i="30"/>
  <c r="G710" i="30"/>
  <c r="G711" i="30"/>
  <c r="G712" i="30"/>
  <c r="G713" i="30"/>
  <c r="G714" i="30"/>
  <c r="G715" i="30"/>
  <c r="G716" i="30"/>
  <c r="G717" i="30"/>
  <c r="G718" i="30"/>
  <c r="G719" i="30"/>
  <c r="G720" i="30"/>
  <c r="G721" i="30"/>
  <c r="G722" i="30"/>
  <c r="G723" i="30"/>
  <c r="G724" i="30"/>
  <c r="G725" i="30"/>
  <c r="G726" i="30"/>
  <c r="G727" i="30"/>
  <c r="G728" i="30"/>
  <c r="G729" i="30"/>
  <c r="G730" i="30"/>
  <c r="G731" i="30"/>
  <c r="G732" i="30"/>
  <c r="G733" i="30"/>
  <c r="G734" i="30"/>
  <c r="G735" i="30"/>
  <c r="G736" i="30"/>
  <c r="G737" i="30"/>
  <c r="G738" i="30"/>
  <c r="G739" i="30"/>
  <c r="G740" i="30"/>
  <c r="G741" i="30"/>
  <c r="G742" i="30"/>
  <c r="G743" i="30"/>
  <c r="G744" i="30"/>
  <c r="G745" i="30"/>
  <c r="G746" i="30"/>
  <c r="G747" i="30"/>
  <c r="G748" i="30"/>
  <c r="G749" i="30"/>
  <c r="G750" i="30"/>
  <c r="G751" i="30"/>
  <c r="G752" i="30"/>
  <c r="G753" i="30"/>
  <c r="G754" i="30"/>
  <c r="G755" i="30"/>
  <c r="G756" i="30"/>
  <c r="G757" i="30"/>
  <c r="G758" i="30"/>
  <c r="G759" i="30"/>
  <c r="G760" i="30"/>
  <c r="G761" i="30"/>
  <c r="G762" i="30"/>
  <c r="G763" i="30"/>
  <c r="G764" i="30"/>
  <c r="G765" i="30"/>
  <c r="G766" i="30"/>
  <c r="G767" i="30"/>
  <c r="G768" i="30"/>
  <c r="G769" i="30"/>
  <c r="G770" i="30"/>
  <c r="G771" i="30"/>
  <c r="G772" i="30"/>
  <c r="G773" i="30"/>
  <c r="G774" i="30"/>
  <c r="G775" i="30"/>
  <c r="G776" i="30"/>
  <c r="G777" i="30"/>
  <c r="G778" i="30"/>
  <c r="G779" i="30"/>
  <c r="G780" i="30"/>
  <c r="G781" i="30"/>
  <c r="G782" i="30"/>
  <c r="G783" i="30"/>
  <c r="G784" i="30"/>
  <c r="G785" i="30"/>
  <c r="G786" i="30"/>
  <c r="G787" i="30"/>
  <c r="G788" i="30"/>
  <c r="G789" i="30"/>
  <c r="G790" i="30"/>
  <c r="G791" i="30"/>
  <c r="G792" i="30"/>
  <c r="G793" i="30"/>
  <c r="G794" i="30"/>
  <c r="G795" i="30"/>
  <c r="G796" i="30"/>
  <c r="G797" i="30"/>
  <c r="G798" i="30"/>
  <c r="G799" i="30"/>
  <c r="G800" i="30"/>
  <c r="G801" i="30"/>
  <c r="G802" i="30"/>
  <c r="G803" i="30"/>
  <c r="G804" i="30"/>
  <c r="G805" i="30"/>
  <c r="G806" i="30"/>
  <c r="G807" i="30"/>
  <c r="G808" i="30"/>
  <c r="G809" i="30"/>
  <c r="G810" i="30"/>
  <c r="G811" i="30"/>
  <c r="G812" i="30"/>
  <c r="G813" i="30"/>
  <c r="G814" i="30"/>
  <c r="G815" i="30"/>
  <c r="G816" i="30"/>
  <c r="G817" i="30"/>
  <c r="G818" i="30"/>
  <c r="G819" i="30"/>
  <c r="G820" i="30"/>
  <c r="G821" i="30"/>
  <c r="G822" i="30"/>
  <c r="G823" i="30"/>
  <c r="G824" i="30"/>
  <c r="G825" i="30"/>
  <c r="G826" i="30"/>
  <c r="G827" i="30"/>
  <c r="G828" i="30"/>
  <c r="G829" i="30"/>
  <c r="G830" i="30"/>
  <c r="G831" i="30"/>
  <c r="G832" i="30"/>
  <c r="G833" i="30"/>
  <c r="G834" i="30"/>
  <c r="G835" i="30"/>
  <c r="G836" i="30"/>
  <c r="G837" i="30"/>
  <c r="G838" i="30"/>
  <c r="G839" i="30"/>
  <c r="G840" i="30"/>
  <c r="G841" i="30"/>
  <c r="G842" i="30"/>
  <c r="G843" i="30"/>
  <c r="G844" i="30"/>
  <c r="G845" i="30"/>
  <c r="G846" i="30"/>
  <c r="G847" i="30"/>
  <c r="G848" i="30"/>
  <c r="G849" i="30"/>
  <c r="G850" i="30"/>
  <c r="G851" i="30"/>
  <c r="G852" i="30"/>
  <c r="G853" i="30"/>
  <c r="G854" i="30"/>
  <c r="G855" i="30"/>
  <c r="G856" i="30"/>
  <c r="G857" i="30"/>
  <c r="G858" i="30"/>
  <c r="G859" i="30"/>
  <c r="G860" i="30"/>
  <c r="G861" i="30"/>
  <c r="G862" i="30"/>
  <c r="G863" i="30"/>
  <c r="G864" i="30"/>
  <c r="G865" i="30"/>
  <c r="G866" i="30"/>
  <c r="G867" i="30"/>
  <c r="G868" i="30"/>
  <c r="G869" i="30"/>
  <c r="G870" i="30"/>
  <c r="G871" i="30"/>
  <c r="G872" i="30"/>
  <c r="G873" i="30"/>
  <c r="G874" i="30"/>
  <c r="G875" i="30"/>
  <c r="G876" i="30"/>
  <c r="G877" i="30"/>
  <c r="G878" i="30"/>
  <c r="G879" i="30"/>
  <c r="G880" i="30"/>
  <c r="G881" i="30"/>
  <c r="G882" i="30"/>
  <c r="G883" i="30"/>
  <c r="G884" i="30"/>
  <c r="G885" i="30"/>
  <c r="G886" i="30"/>
  <c r="G887" i="30"/>
  <c r="G888" i="30"/>
  <c r="G889" i="30"/>
  <c r="G890" i="30"/>
  <c r="G891" i="30"/>
  <c r="G892" i="30"/>
  <c r="G893" i="30"/>
  <c r="G894" i="30"/>
  <c r="G895" i="30"/>
  <c r="G896" i="30"/>
  <c r="G897" i="30"/>
  <c r="G898" i="30"/>
  <c r="G899" i="30"/>
  <c r="G900" i="30"/>
  <c r="G901" i="30"/>
  <c r="G902" i="30"/>
  <c r="G903" i="30"/>
  <c r="G904" i="30"/>
  <c r="G905" i="30"/>
  <c r="G906" i="30"/>
  <c r="G907" i="30"/>
  <c r="G908" i="30"/>
  <c r="G909" i="30"/>
  <c r="G910" i="30"/>
  <c r="G911" i="30"/>
  <c r="G912" i="30"/>
  <c r="G913" i="30"/>
  <c r="G914" i="30"/>
  <c r="G915" i="30"/>
  <c r="G916" i="30"/>
  <c r="G917" i="30"/>
  <c r="G918" i="30"/>
  <c r="G919" i="30"/>
  <c r="G920" i="30"/>
  <c r="G921" i="30"/>
  <c r="G922" i="30"/>
  <c r="G923" i="30"/>
  <c r="G924" i="30"/>
  <c r="G925" i="30"/>
  <c r="G926" i="30"/>
  <c r="G927" i="30"/>
  <c r="G928" i="30"/>
  <c r="G929" i="30"/>
  <c r="G930" i="30"/>
  <c r="G931" i="30"/>
  <c r="G932" i="30"/>
  <c r="G933" i="30"/>
  <c r="G934" i="30"/>
  <c r="G935" i="30"/>
  <c r="G936" i="30"/>
  <c r="G937" i="30"/>
  <c r="G938" i="30"/>
  <c r="G939" i="30"/>
  <c r="G940" i="30"/>
  <c r="G941" i="30"/>
  <c r="G942" i="30"/>
  <c r="G943" i="30"/>
  <c r="G944" i="30"/>
  <c r="G945" i="30"/>
  <c r="G946" i="30"/>
  <c r="G947" i="30"/>
  <c r="G948" i="30"/>
  <c r="G949" i="30"/>
  <c r="G950" i="30"/>
  <c r="G951" i="30"/>
  <c r="G952" i="30"/>
  <c r="G953" i="30"/>
  <c r="G954" i="30"/>
  <c r="G955" i="30"/>
  <c r="G956" i="30"/>
  <c r="G957" i="30"/>
  <c r="G958" i="30"/>
  <c r="G959" i="30"/>
  <c r="G960" i="30"/>
  <c r="G961" i="30"/>
  <c r="G962" i="30"/>
  <c r="G963" i="30"/>
  <c r="G964" i="30"/>
  <c r="G965" i="30"/>
  <c r="G966" i="30"/>
  <c r="G967" i="30"/>
  <c r="G968" i="30"/>
  <c r="G969" i="30"/>
  <c r="G970" i="30"/>
  <c r="G971" i="30"/>
  <c r="G972" i="30"/>
  <c r="G973" i="30"/>
  <c r="G974" i="30"/>
  <c r="G975" i="30"/>
  <c r="G976" i="30"/>
  <c r="G977" i="30"/>
  <c r="G978" i="30"/>
  <c r="G979" i="30"/>
  <c r="G980" i="30"/>
  <c r="G981" i="30"/>
  <c r="G982" i="30"/>
  <c r="G983" i="30"/>
  <c r="G984" i="30"/>
  <c r="G985" i="30"/>
  <c r="G986" i="30"/>
  <c r="G987" i="30"/>
  <c r="G988" i="30"/>
  <c r="G989" i="30"/>
  <c r="G990" i="30"/>
  <c r="G991" i="30"/>
  <c r="G992" i="30"/>
  <c r="G993" i="30"/>
  <c r="G994" i="30"/>
  <c r="G995" i="30"/>
  <c r="G996" i="30"/>
  <c r="G997" i="30"/>
  <c r="G998" i="30"/>
  <c r="G999" i="30"/>
  <c r="G1000" i="30"/>
  <c r="G1001" i="30"/>
  <c r="G1002" i="30"/>
  <c r="G1003" i="30"/>
  <c r="G1004" i="30"/>
  <c r="G1005" i="30"/>
  <c r="G1006" i="30"/>
  <c r="G1007" i="30"/>
  <c r="G1008" i="30"/>
  <c r="G1009" i="30"/>
  <c r="G1010" i="30"/>
  <c r="G1011" i="30"/>
  <c r="G1012" i="30"/>
  <c r="G1013" i="30"/>
  <c r="G1014" i="30"/>
  <c r="G1015" i="30"/>
  <c r="G1016" i="30"/>
  <c r="G1017" i="30"/>
  <c r="G1018" i="30"/>
  <c r="G1019" i="30"/>
  <c r="G1020" i="30"/>
  <c r="G1021" i="30"/>
  <c r="G1022" i="30"/>
  <c r="G1023" i="30"/>
  <c r="G1024" i="30"/>
  <c r="G1025" i="30"/>
  <c r="G1026" i="30"/>
  <c r="G1027" i="30"/>
  <c r="G1028" i="30"/>
  <c r="G1029" i="30"/>
  <c r="G1030" i="30"/>
  <c r="G1031" i="30"/>
  <c r="G1032" i="30"/>
  <c r="G1033" i="30"/>
  <c r="G1034" i="30"/>
  <c r="G1035" i="30"/>
  <c r="G1036" i="30"/>
  <c r="G1037" i="30"/>
  <c r="G1038" i="30"/>
  <c r="G1039" i="30"/>
  <c r="G1040" i="30"/>
  <c r="G1041" i="30"/>
  <c r="G1042" i="30"/>
  <c r="G1043" i="30"/>
  <c r="G1044" i="30"/>
  <c r="G1045" i="30"/>
  <c r="G1046" i="30"/>
  <c r="G1047" i="30"/>
  <c r="G1048" i="30"/>
  <c r="G1049" i="30"/>
  <c r="G1050" i="30"/>
  <c r="G1051" i="30"/>
  <c r="G1052" i="30"/>
  <c r="G1053" i="30"/>
  <c r="G1054" i="30"/>
  <c r="G1055" i="30"/>
  <c r="G1056" i="30"/>
  <c r="G1057" i="30"/>
  <c r="G1058" i="30"/>
  <c r="G1059" i="30"/>
  <c r="G1060" i="30"/>
  <c r="G1061" i="30"/>
  <c r="G1062" i="30"/>
  <c r="G1063" i="30"/>
  <c r="G1064" i="30"/>
  <c r="G1065" i="30"/>
  <c r="G1066" i="30"/>
  <c r="G1067" i="30"/>
  <c r="G1068" i="30"/>
  <c r="G5" i="30"/>
  <c r="I6" i="28"/>
  <c r="I7" i="28"/>
  <c r="I8" i="28"/>
  <c r="I9" i="28"/>
  <c r="I10" i="28"/>
  <c r="I11" i="28"/>
  <c r="I12" i="28"/>
  <c r="I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42" i="28"/>
  <c r="I43" i="28"/>
  <c r="I44" i="28"/>
  <c r="I45" i="28"/>
  <c r="I46" i="28"/>
  <c r="I47" i="28"/>
  <c r="I48"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137" i="28"/>
  <c r="I138" i="28"/>
  <c r="I139" i="28"/>
  <c r="I140" i="28"/>
  <c r="I141" i="28"/>
  <c r="I142" i="28"/>
  <c r="I143" i="28"/>
  <c r="I144" i="28"/>
  <c r="I145" i="28"/>
  <c r="I146" i="28"/>
  <c r="I147" i="28"/>
  <c r="I148" i="28"/>
  <c r="I149" i="28"/>
  <c r="I150" i="28"/>
  <c r="I151" i="28"/>
  <c r="I152" i="28"/>
  <c r="I153" i="28"/>
  <c r="I154" i="28"/>
  <c r="I155" i="28"/>
  <c r="I156" i="28"/>
  <c r="I157" i="28"/>
  <c r="I158" i="28"/>
  <c r="I159" i="28"/>
  <c r="I160" i="28"/>
  <c r="I161" i="28"/>
  <c r="I162" i="28"/>
  <c r="I163" i="28"/>
  <c r="I164" i="28"/>
  <c r="I165" i="28"/>
  <c r="I166" i="28"/>
  <c r="I167" i="28"/>
  <c r="I168" i="28"/>
  <c r="I169" i="28"/>
  <c r="I170" i="28"/>
  <c r="I171" i="28"/>
  <c r="I172" i="28"/>
  <c r="I173" i="28"/>
  <c r="I174" i="28"/>
  <c r="I175" i="28"/>
  <c r="I176" i="28"/>
  <c r="I177" i="28"/>
  <c r="I178" i="28"/>
  <c r="I179" i="28"/>
  <c r="I180" i="28"/>
  <c r="I181" i="28"/>
  <c r="I182" i="28"/>
  <c r="I183" i="28"/>
  <c r="I184" i="28"/>
  <c r="I185" i="28"/>
  <c r="I186" i="28"/>
  <c r="I187" i="28"/>
  <c r="I188" i="28"/>
  <c r="I189" i="28"/>
  <c r="I190" i="28"/>
  <c r="I191" i="28"/>
  <c r="I192" i="28"/>
  <c r="I193" i="28"/>
  <c r="I194" i="28"/>
  <c r="I195" i="28"/>
  <c r="I196" i="28"/>
  <c r="I197" i="28"/>
  <c r="I198" i="28"/>
  <c r="I199" i="28"/>
  <c r="I200" i="28"/>
  <c r="I201" i="28"/>
  <c r="I202" i="28"/>
  <c r="I203" i="28"/>
  <c r="I204" i="28"/>
  <c r="I205" i="28"/>
  <c r="I206" i="28"/>
  <c r="I207" i="28"/>
  <c r="I208" i="28"/>
  <c r="I209" i="28"/>
  <c r="I210" i="28"/>
  <c r="I211" i="28"/>
  <c r="I212" i="28"/>
  <c r="I213" i="28"/>
  <c r="I214" i="28"/>
  <c r="I215" i="28"/>
  <c r="I216" i="28"/>
  <c r="I217" i="28"/>
  <c r="I218" i="28"/>
  <c r="I219" i="28"/>
  <c r="I220" i="28"/>
  <c r="I221" i="28"/>
  <c r="I222" i="28"/>
  <c r="I223" i="28"/>
  <c r="I224" i="28"/>
  <c r="I225" i="28"/>
  <c r="I226" i="28"/>
  <c r="I227" i="28"/>
  <c r="I228" i="28"/>
  <c r="I229" i="28"/>
  <c r="I230" i="28"/>
  <c r="I231" i="28"/>
  <c r="I232" i="28"/>
  <c r="I233" i="28"/>
  <c r="I234" i="28"/>
  <c r="I235" i="28"/>
  <c r="I236" i="28"/>
  <c r="I237" i="28"/>
  <c r="I238" i="28"/>
  <c r="I239" i="28"/>
  <c r="I240" i="28"/>
  <c r="I241" i="28"/>
  <c r="I242" i="28"/>
  <c r="I243" i="28"/>
  <c r="I244" i="28"/>
  <c r="I245" i="28"/>
  <c r="I246" i="28"/>
  <c r="I247" i="28"/>
  <c r="I248" i="28"/>
  <c r="I249" i="28"/>
  <c r="I250" i="28"/>
  <c r="I251" i="28"/>
  <c r="I252" i="28"/>
  <c r="I253" i="28"/>
  <c r="I254" i="28"/>
  <c r="I255" i="28"/>
  <c r="I256" i="28"/>
  <c r="I257" i="28"/>
  <c r="I258" i="28"/>
  <c r="I259" i="28"/>
  <c r="I260" i="28"/>
  <c r="I261" i="28"/>
  <c r="I262" i="28"/>
  <c r="I263" i="28"/>
  <c r="I264" i="28"/>
  <c r="I265" i="28"/>
  <c r="I266" i="28"/>
  <c r="I267" i="28"/>
  <c r="I268" i="28"/>
  <c r="I269" i="28"/>
  <c r="I270" i="28"/>
  <c r="I271" i="28"/>
  <c r="I272" i="28"/>
  <c r="I273" i="28"/>
  <c r="I274" i="28"/>
  <c r="I275" i="28"/>
  <c r="I276" i="28"/>
  <c r="I277" i="28"/>
  <c r="I278" i="28"/>
  <c r="I279" i="28"/>
  <c r="I280" i="28"/>
  <c r="I281" i="28"/>
  <c r="I282" i="28"/>
  <c r="I283" i="28"/>
  <c r="I284" i="28"/>
  <c r="I285" i="28"/>
  <c r="I286" i="28"/>
  <c r="I287" i="28"/>
  <c r="I288" i="28"/>
  <c r="I289" i="28"/>
  <c r="I290" i="28"/>
  <c r="I291" i="28"/>
  <c r="I292" i="28"/>
  <c r="I293" i="28"/>
  <c r="I294" i="28"/>
  <c r="I295" i="28"/>
  <c r="I296" i="28"/>
  <c r="I297" i="28"/>
  <c r="I298" i="28"/>
  <c r="I299" i="28"/>
  <c r="I300" i="28"/>
  <c r="I301" i="28"/>
  <c r="I302" i="28"/>
  <c r="I303" i="28"/>
  <c r="I304" i="28"/>
  <c r="I305" i="28"/>
  <c r="I306" i="28"/>
  <c r="I307" i="28"/>
  <c r="I308" i="28"/>
  <c r="I309" i="28"/>
  <c r="I310" i="28"/>
  <c r="I311" i="28"/>
  <c r="I312" i="28"/>
  <c r="I313" i="28"/>
  <c r="I314" i="28"/>
  <c r="I315" i="28"/>
  <c r="I316" i="28"/>
  <c r="I317" i="28"/>
  <c r="I318" i="28"/>
  <c r="I319" i="28"/>
  <c r="I320" i="28"/>
  <c r="I321" i="28"/>
  <c r="I322" i="28"/>
  <c r="I323" i="28"/>
  <c r="I324" i="28"/>
  <c r="I325" i="28"/>
  <c r="I326" i="28"/>
  <c r="I327" i="28"/>
  <c r="I328" i="28"/>
  <c r="I329" i="28"/>
  <c r="I330" i="28"/>
  <c r="I331" i="28"/>
  <c r="I332" i="28"/>
  <c r="I333" i="28"/>
  <c r="I334" i="28"/>
  <c r="I335" i="28"/>
  <c r="I336" i="28"/>
  <c r="I337" i="28"/>
  <c r="I338" i="28"/>
  <c r="I339" i="28"/>
  <c r="I340" i="28"/>
  <c r="I341" i="28"/>
  <c r="I342" i="28"/>
  <c r="I343" i="28"/>
  <c r="I344" i="28"/>
  <c r="I345" i="28"/>
  <c r="I346" i="28"/>
  <c r="I347" i="28"/>
  <c r="I348" i="28"/>
  <c r="I349" i="28"/>
  <c r="I350" i="28"/>
  <c r="I351" i="28"/>
  <c r="I352" i="28"/>
  <c r="I353" i="28"/>
  <c r="I354" i="28"/>
  <c r="I355" i="28"/>
  <c r="I356" i="28"/>
  <c r="I357" i="28"/>
  <c r="I358" i="28"/>
  <c r="I359" i="28"/>
  <c r="I360" i="28"/>
  <c r="I361" i="28"/>
  <c r="I362" i="28"/>
  <c r="I363" i="28"/>
  <c r="I364" i="28"/>
  <c r="I365" i="28"/>
  <c r="I366" i="28"/>
  <c r="I367" i="28"/>
  <c r="I368" i="28"/>
  <c r="I369" i="28"/>
  <c r="I370" i="28"/>
  <c r="I371" i="28"/>
  <c r="I372" i="28"/>
  <c r="I373" i="28"/>
  <c r="I374" i="28"/>
  <c r="I375" i="28"/>
  <c r="I376" i="28"/>
  <c r="I377" i="28"/>
  <c r="I378" i="28"/>
  <c r="I379" i="28"/>
  <c r="I380" i="28"/>
  <c r="I381" i="28"/>
  <c r="I382" i="28"/>
  <c r="I383" i="28"/>
  <c r="I384" i="28"/>
  <c r="I385" i="28"/>
  <c r="I386" i="28"/>
  <c r="I387" i="28"/>
  <c r="I388" i="28"/>
  <c r="I389" i="28"/>
  <c r="I390" i="28"/>
  <c r="I391" i="28"/>
  <c r="I392" i="28"/>
  <c r="I393" i="28"/>
  <c r="I394" i="28"/>
  <c r="I395" i="28"/>
  <c r="I396" i="28"/>
  <c r="I397" i="28"/>
  <c r="I398" i="28"/>
  <c r="I399" i="28"/>
  <c r="I400" i="28"/>
  <c r="I401" i="28"/>
  <c r="I402" i="28"/>
  <c r="I403" i="28"/>
  <c r="I404" i="28"/>
  <c r="I405" i="28"/>
  <c r="I406" i="28"/>
  <c r="I407" i="28"/>
  <c r="I408" i="28"/>
  <c r="I409" i="28"/>
  <c r="I410" i="28"/>
  <c r="I411" i="28"/>
  <c r="I412" i="28"/>
  <c r="I413" i="28"/>
  <c r="I414" i="28"/>
  <c r="I415" i="28"/>
  <c r="I416" i="28"/>
  <c r="I417" i="28"/>
  <c r="I418" i="28"/>
  <c r="I419" i="28"/>
  <c r="I420" i="28"/>
  <c r="I421" i="28"/>
  <c r="I422" i="28"/>
  <c r="I423" i="28"/>
  <c r="I424" i="28"/>
  <c r="I425" i="28"/>
  <c r="I426" i="28"/>
  <c r="I427" i="28"/>
  <c r="I428" i="28"/>
  <c r="I429" i="28"/>
  <c r="I430" i="28"/>
  <c r="I431" i="28"/>
  <c r="I432" i="28"/>
  <c r="I433" i="28"/>
  <c r="I434" i="28"/>
  <c r="I435" i="28"/>
  <c r="I436" i="28"/>
  <c r="I437" i="28"/>
  <c r="I438" i="28"/>
  <c r="I439" i="28"/>
  <c r="I440" i="28"/>
  <c r="I441" i="28"/>
  <c r="I442" i="28"/>
  <c r="I443" i="28"/>
  <c r="I444" i="28"/>
  <c r="I445" i="28"/>
  <c r="I446" i="28"/>
  <c r="I447" i="28"/>
  <c r="I448" i="28"/>
  <c r="I449" i="28"/>
  <c r="I450" i="28"/>
  <c r="I451" i="28"/>
  <c r="I452" i="28"/>
  <c r="I453" i="28"/>
  <c r="I454" i="28"/>
  <c r="I455" i="28"/>
  <c r="I456" i="28"/>
  <c r="I457" i="28"/>
  <c r="I458" i="28"/>
  <c r="I459" i="28"/>
  <c r="I460" i="28"/>
  <c r="I461" i="28"/>
  <c r="I462" i="28"/>
  <c r="I463" i="28"/>
  <c r="I464" i="28"/>
  <c r="I465" i="28"/>
  <c r="I466" i="28"/>
  <c r="I467" i="28"/>
  <c r="I468" i="28"/>
  <c r="I469" i="28"/>
  <c r="I470" i="28"/>
  <c r="I471" i="28"/>
  <c r="I472" i="28"/>
  <c r="I473" i="28"/>
  <c r="I474" i="28"/>
  <c r="I475" i="28"/>
  <c r="I476" i="28"/>
  <c r="I477" i="28"/>
  <c r="I478" i="28"/>
  <c r="I479" i="28"/>
  <c r="I480" i="28"/>
  <c r="I481" i="28"/>
  <c r="I482" i="28"/>
  <c r="I483" i="28"/>
  <c r="I484" i="28"/>
  <c r="I485" i="28"/>
  <c r="I486" i="28"/>
  <c r="I487" i="28"/>
  <c r="I488" i="28"/>
  <c r="I489" i="28"/>
  <c r="I490" i="28"/>
  <c r="I491" i="28"/>
  <c r="I492" i="28"/>
  <c r="I493" i="28"/>
  <c r="I494" i="28"/>
  <c r="I495" i="28"/>
  <c r="I496" i="28"/>
  <c r="I497" i="28"/>
  <c r="I498" i="28"/>
  <c r="I499" i="28"/>
  <c r="I500" i="28"/>
  <c r="I501" i="28"/>
  <c r="I502" i="28"/>
  <c r="I503" i="28"/>
  <c r="I504" i="28"/>
  <c r="I505" i="28"/>
  <c r="I506" i="28"/>
  <c r="I507" i="28"/>
  <c r="I508" i="28"/>
  <c r="I509" i="28"/>
  <c r="I510" i="28"/>
  <c r="I511" i="28"/>
  <c r="I512" i="28"/>
  <c r="I513" i="28"/>
  <c r="I514" i="28"/>
  <c r="I515" i="28"/>
  <c r="I516" i="28"/>
  <c r="I517" i="28"/>
  <c r="I518" i="28"/>
  <c r="I519" i="28"/>
  <c r="I520" i="28"/>
  <c r="I521" i="28"/>
  <c r="I522" i="28"/>
  <c r="I523" i="28"/>
  <c r="I524" i="28"/>
  <c r="I525" i="28"/>
  <c r="I526" i="28"/>
  <c r="I527" i="28"/>
  <c r="I528" i="28"/>
  <c r="I529" i="28"/>
  <c r="I530" i="28"/>
  <c r="I531" i="28"/>
  <c r="I532" i="28"/>
  <c r="I533" i="28"/>
  <c r="I534" i="28"/>
  <c r="I535" i="28"/>
  <c r="I536" i="28"/>
  <c r="I537" i="28"/>
  <c r="I538" i="28"/>
  <c r="I539" i="28"/>
  <c r="I540" i="28"/>
  <c r="I541" i="28"/>
  <c r="I542" i="28"/>
  <c r="I543" i="28"/>
  <c r="I544" i="28"/>
  <c r="I545" i="28"/>
  <c r="I546" i="28"/>
  <c r="I547" i="28"/>
  <c r="I548" i="28"/>
  <c r="I549" i="28"/>
  <c r="I550" i="28"/>
  <c r="I551" i="28"/>
  <c r="I552" i="28"/>
  <c r="I553" i="28"/>
  <c r="I554" i="28"/>
  <c r="I555" i="28"/>
  <c r="I556" i="28"/>
  <c r="I557" i="28"/>
  <c r="I558" i="28"/>
  <c r="I559" i="28"/>
  <c r="I560" i="28"/>
  <c r="I561" i="28"/>
  <c r="I562" i="28"/>
  <c r="I563" i="28"/>
  <c r="I564" i="28"/>
  <c r="I565" i="28"/>
  <c r="I566" i="28"/>
  <c r="I567" i="28"/>
  <c r="I568" i="28"/>
  <c r="I569" i="28"/>
  <c r="I570" i="28"/>
  <c r="I571" i="28"/>
  <c r="I572" i="28"/>
  <c r="I573" i="28"/>
  <c r="I574" i="28"/>
  <c r="I575" i="28"/>
  <c r="I576" i="28"/>
  <c r="I577" i="28"/>
  <c r="I578" i="28"/>
  <c r="I579" i="28"/>
  <c r="I580" i="28"/>
  <c r="I581" i="28"/>
  <c r="I582" i="28"/>
  <c r="I583" i="28"/>
  <c r="I584" i="28"/>
  <c r="I585" i="28"/>
  <c r="I586" i="28"/>
  <c r="I587" i="28"/>
  <c r="I588" i="28"/>
  <c r="I589" i="28"/>
  <c r="I590" i="28"/>
  <c r="I591" i="28"/>
  <c r="I592" i="28"/>
  <c r="I593" i="28"/>
  <c r="I594" i="28"/>
  <c r="I595" i="28"/>
  <c r="I596" i="28"/>
  <c r="I597" i="28"/>
  <c r="I598" i="28"/>
  <c r="I599" i="28"/>
  <c r="I600" i="28"/>
  <c r="I601" i="28"/>
  <c r="I602" i="28"/>
  <c r="I603" i="28"/>
  <c r="I604" i="28"/>
  <c r="I605" i="28"/>
  <c r="I606" i="28"/>
  <c r="I607" i="28"/>
  <c r="I608" i="28"/>
  <c r="I609" i="28"/>
  <c r="I610" i="28"/>
  <c r="I611" i="28"/>
  <c r="I612" i="28"/>
  <c r="I613" i="28"/>
  <c r="I614" i="28"/>
  <c r="I615" i="28"/>
  <c r="I616" i="28"/>
  <c r="I617" i="28"/>
  <c r="I618" i="28"/>
  <c r="I619" i="28"/>
  <c r="I620" i="28"/>
  <c r="I621" i="28"/>
  <c r="I622" i="28"/>
  <c r="I623" i="28"/>
  <c r="I624" i="28"/>
  <c r="I625" i="28"/>
  <c r="I626" i="28"/>
  <c r="I627" i="28"/>
  <c r="I628" i="28"/>
  <c r="I629" i="28"/>
  <c r="I630" i="28"/>
  <c r="I631" i="28"/>
  <c r="I632" i="28"/>
  <c r="I633" i="28"/>
  <c r="I634" i="28"/>
  <c r="I635" i="28"/>
  <c r="I636" i="28"/>
  <c r="I637" i="28"/>
  <c r="I638" i="28"/>
  <c r="I639" i="28"/>
  <c r="I640" i="28"/>
  <c r="I641" i="28"/>
  <c r="I642" i="28"/>
  <c r="I643" i="28"/>
  <c r="I644" i="28"/>
  <c r="I645" i="28"/>
  <c r="I646" i="28"/>
  <c r="I647" i="28"/>
  <c r="I648" i="28"/>
  <c r="I649" i="28"/>
  <c r="I650" i="28"/>
  <c r="I651" i="28"/>
  <c r="I652" i="28"/>
  <c r="I653" i="28"/>
  <c r="I654" i="28"/>
  <c r="I655" i="28"/>
  <c r="I656" i="28"/>
  <c r="I657" i="28"/>
  <c r="I658" i="28"/>
  <c r="I659" i="28"/>
  <c r="I660" i="28"/>
  <c r="I661" i="28"/>
  <c r="I662" i="28"/>
  <c r="I663" i="28"/>
  <c r="I664" i="28"/>
  <c r="I665" i="28"/>
  <c r="I666" i="28"/>
  <c r="I667" i="28"/>
  <c r="I668" i="28"/>
  <c r="I669" i="28"/>
  <c r="I670" i="28"/>
  <c r="I671" i="28"/>
  <c r="I672" i="28"/>
  <c r="I673" i="28"/>
  <c r="I674" i="28"/>
  <c r="I675" i="28"/>
  <c r="I676" i="28"/>
  <c r="I677" i="28"/>
  <c r="I678" i="28"/>
  <c r="I679" i="28"/>
  <c r="I680" i="28"/>
  <c r="I681" i="28"/>
  <c r="I682" i="28"/>
  <c r="I683" i="28"/>
  <c r="I684" i="28"/>
  <c r="I685" i="28"/>
  <c r="I686" i="28"/>
  <c r="I687" i="28"/>
  <c r="I688" i="28"/>
  <c r="I689" i="28"/>
  <c r="I690" i="28"/>
  <c r="I691" i="28"/>
  <c r="I692" i="28"/>
  <c r="I693" i="28"/>
  <c r="I694" i="28"/>
  <c r="I695" i="28"/>
  <c r="I696" i="28"/>
  <c r="I697" i="28"/>
  <c r="I698" i="28"/>
  <c r="I699" i="28"/>
  <c r="I700" i="28"/>
  <c r="I701" i="28"/>
  <c r="I702" i="28"/>
  <c r="I703" i="28"/>
  <c r="I704" i="28"/>
  <c r="I705" i="28"/>
  <c r="I706" i="28"/>
  <c r="I707" i="28"/>
  <c r="I708" i="28"/>
  <c r="I709" i="28"/>
  <c r="I710" i="28"/>
  <c r="I711" i="28"/>
  <c r="I712" i="28"/>
  <c r="I713" i="28"/>
  <c r="I714" i="28"/>
  <c r="I715" i="28"/>
  <c r="I716" i="28"/>
  <c r="I717" i="28"/>
  <c r="I718" i="28"/>
  <c r="I719" i="28"/>
  <c r="I720" i="28"/>
  <c r="I721" i="28"/>
  <c r="I722" i="28"/>
  <c r="I723" i="28"/>
  <c r="I724" i="28"/>
  <c r="I725" i="28"/>
  <c r="I726" i="28"/>
  <c r="I727" i="28"/>
  <c r="I728" i="28"/>
  <c r="I729" i="28"/>
  <c r="I730" i="28"/>
  <c r="I731" i="28"/>
  <c r="I732" i="28"/>
  <c r="I733" i="28"/>
  <c r="I734" i="28"/>
  <c r="I735" i="28"/>
  <c r="I736" i="28"/>
  <c r="I737" i="28"/>
  <c r="I738" i="28"/>
  <c r="I739" i="28"/>
  <c r="I740" i="28"/>
  <c r="I741" i="28"/>
  <c r="I742" i="28"/>
  <c r="I743" i="28"/>
  <c r="I744" i="28"/>
  <c r="I745" i="28"/>
  <c r="I746" i="28"/>
  <c r="I747" i="28"/>
  <c r="I748" i="28"/>
  <c r="I749" i="28"/>
  <c r="I750" i="28"/>
  <c r="I751" i="28"/>
  <c r="I752" i="28"/>
  <c r="I753" i="28"/>
  <c r="I754" i="28"/>
  <c r="I755" i="28"/>
  <c r="I756" i="28"/>
  <c r="I757" i="28"/>
  <c r="I758" i="28"/>
  <c r="I759" i="28"/>
  <c r="I760" i="28"/>
  <c r="I761" i="28"/>
  <c r="I762" i="28"/>
  <c r="I763" i="28"/>
  <c r="I764" i="28"/>
  <c r="I765" i="28"/>
  <c r="I766" i="28"/>
  <c r="I767" i="28"/>
  <c r="I768" i="28"/>
  <c r="I769" i="28"/>
  <c r="I770" i="28"/>
  <c r="I771" i="28"/>
  <c r="I772" i="28"/>
  <c r="I773" i="28"/>
  <c r="I774" i="28"/>
  <c r="I775" i="28"/>
  <c r="I776" i="28"/>
  <c r="I777" i="28"/>
  <c r="I778" i="28"/>
  <c r="I779" i="28"/>
  <c r="I780" i="28"/>
  <c r="I781" i="28"/>
  <c r="I782" i="28"/>
  <c r="I783" i="28"/>
  <c r="I784" i="28"/>
  <c r="I785" i="28"/>
  <c r="I786" i="28"/>
  <c r="I787" i="28"/>
  <c r="I788" i="28"/>
  <c r="I789" i="28"/>
  <c r="I790" i="28"/>
  <c r="I791" i="28"/>
  <c r="I792" i="28"/>
  <c r="I793" i="28"/>
  <c r="I794" i="28"/>
  <c r="I795" i="28"/>
  <c r="I796" i="28"/>
  <c r="I797" i="28"/>
  <c r="I798" i="28"/>
  <c r="I799" i="28"/>
  <c r="I800" i="28"/>
  <c r="I801" i="28"/>
  <c r="I802" i="28"/>
  <c r="I803" i="28"/>
  <c r="I804" i="28"/>
  <c r="I805" i="28"/>
  <c r="I806" i="28"/>
  <c r="I807" i="28"/>
  <c r="I808" i="28"/>
  <c r="I809" i="28"/>
  <c r="I810" i="28"/>
  <c r="I811" i="28"/>
  <c r="I812" i="28"/>
  <c r="I813" i="28"/>
  <c r="I814" i="28"/>
  <c r="I815" i="28"/>
  <c r="I816" i="28"/>
  <c r="I817" i="28"/>
  <c r="I818" i="28"/>
  <c r="I819" i="28"/>
  <c r="I820" i="28"/>
  <c r="I821" i="28"/>
  <c r="I822" i="28"/>
  <c r="I823" i="28"/>
  <c r="I824" i="28"/>
  <c r="I825" i="28"/>
  <c r="I826" i="28"/>
  <c r="I827" i="28"/>
  <c r="I828" i="28"/>
  <c r="I829" i="28"/>
  <c r="I830" i="28"/>
  <c r="I831" i="28"/>
  <c r="I832" i="28"/>
  <c r="I833" i="28"/>
  <c r="I834" i="28"/>
  <c r="I835" i="28"/>
  <c r="I836" i="28"/>
  <c r="I837" i="28"/>
  <c r="I838" i="28"/>
  <c r="I839" i="28"/>
  <c r="I840" i="28"/>
  <c r="I841" i="28"/>
  <c r="I842" i="28"/>
  <c r="I843" i="28"/>
  <c r="I844" i="28"/>
  <c r="I845" i="28"/>
  <c r="I846" i="28"/>
  <c r="I847" i="28"/>
  <c r="I848" i="28"/>
  <c r="I849" i="28"/>
  <c r="I850" i="28"/>
  <c r="I851" i="28"/>
  <c r="I852" i="28"/>
  <c r="I853" i="28"/>
  <c r="I854" i="28"/>
  <c r="I855" i="28"/>
  <c r="I856" i="28"/>
  <c r="I857" i="28"/>
  <c r="I858" i="28"/>
  <c r="I859" i="28"/>
  <c r="I860" i="28"/>
  <c r="I861" i="28"/>
  <c r="I862" i="28"/>
  <c r="I863" i="28"/>
  <c r="I864" i="28"/>
  <c r="I865" i="28"/>
  <c r="I866" i="28"/>
  <c r="I867" i="28"/>
  <c r="I868" i="28"/>
  <c r="I869" i="28"/>
  <c r="I870" i="28"/>
  <c r="I871" i="28"/>
  <c r="I872" i="28"/>
  <c r="I873" i="28"/>
  <c r="I874" i="28"/>
  <c r="I875" i="28"/>
  <c r="I876" i="28"/>
  <c r="I877" i="28"/>
  <c r="I878" i="28"/>
  <c r="I879" i="28"/>
  <c r="I880" i="28"/>
  <c r="I881" i="28"/>
  <c r="I882" i="28"/>
  <c r="I883" i="28"/>
  <c r="I884" i="28"/>
  <c r="I885" i="28"/>
  <c r="I886" i="28"/>
  <c r="I887" i="28"/>
  <c r="I888" i="28"/>
  <c r="I889" i="28"/>
  <c r="I890" i="28"/>
  <c r="I891" i="28"/>
  <c r="I892" i="28"/>
  <c r="I893" i="28"/>
  <c r="I894" i="28"/>
  <c r="I895" i="28"/>
  <c r="I896" i="28"/>
  <c r="I897" i="28"/>
  <c r="I898" i="28"/>
  <c r="I899" i="28"/>
  <c r="I900" i="28"/>
  <c r="I901" i="28"/>
  <c r="I902" i="28"/>
  <c r="I903" i="28"/>
  <c r="I904" i="28"/>
  <c r="I905" i="28"/>
  <c r="I906" i="28"/>
  <c r="I907" i="28"/>
  <c r="I908" i="28"/>
  <c r="I909" i="28"/>
  <c r="I910" i="28"/>
  <c r="I911" i="28"/>
  <c r="I912" i="28"/>
  <c r="I913" i="28"/>
  <c r="I914" i="28"/>
  <c r="I915" i="28"/>
  <c r="I916" i="28"/>
  <c r="I917" i="28"/>
  <c r="I918" i="28"/>
  <c r="I919" i="28"/>
  <c r="I920" i="28"/>
  <c r="I921" i="28"/>
  <c r="I922" i="28"/>
  <c r="I923" i="28"/>
  <c r="I924" i="28"/>
  <c r="I925" i="28"/>
  <c r="I926" i="28"/>
  <c r="I927" i="28"/>
  <c r="I928" i="28"/>
  <c r="I929" i="28"/>
  <c r="I930" i="28"/>
  <c r="I931" i="28"/>
  <c r="I932" i="28"/>
  <c r="I933" i="28"/>
  <c r="I934" i="28"/>
  <c r="I935" i="28"/>
  <c r="I936" i="28"/>
  <c r="I937" i="28"/>
  <c r="I938" i="28"/>
  <c r="I939" i="28"/>
  <c r="I940" i="28"/>
  <c r="I941" i="28"/>
  <c r="I942" i="28"/>
  <c r="I943" i="28"/>
  <c r="I944" i="28"/>
  <c r="I945" i="28"/>
  <c r="I946" i="28"/>
  <c r="I947" i="28"/>
  <c r="I948" i="28"/>
  <c r="I949" i="28"/>
  <c r="I950" i="28"/>
  <c r="I951" i="28"/>
  <c r="I952" i="28"/>
  <c r="I953" i="28"/>
  <c r="I954" i="28"/>
  <c r="I955" i="28"/>
  <c r="I956" i="28"/>
  <c r="I957" i="28"/>
  <c r="I958" i="28"/>
  <c r="I959" i="28"/>
  <c r="I960" i="28"/>
  <c r="I961" i="28"/>
  <c r="I962" i="28"/>
  <c r="I963" i="28"/>
  <c r="I964" i="28"/>
  <c r="I965" i="28"/>
  <c r="I966" i="28"/>
  <c r="I967" i="28"/>
  <c r="I968" i="28"/>
  <c r="I969" i="28"/>
  <c r="I970" i="28"/>
  <c r="I971" i="28"/>
  <c r="I972" i="28"/>
  <c r="I973" i="28"/>
  <c r="I974" i="28"/>
  <c r="I975" i="28"/>
  <c r="I976" i="28"/>
  <c r="I977" i="28"/>
  <c r="I978" i="28"/>
  <c r="I979" i="28"/>
  <c r="I980" i="28"/>
  <c r="I981" i="28"/>
  <c r="I982" i="28"/>
  <c r="I983" i="28"/>
  <c r="I984" i="28"/>
  <c r="I985" i="28"/>
  <c r="I986" i="28"/>
  <c r="I987" i="28"/>
  <c r="I988" i="28"/>
  <c r="I989" i="28"/>
  <c r="I990" i="28"/>
  <c r="I991" i="28"/>
  <c r="I992" i="28"/>
  <c r="I993" i="28"/>
  <c r="I994" i="28"/>
  <c r="I995" i="28"/>
  <c r="I996" i="28"/>
  <c r="I997" i="28"/>
  <c r="I998" i="28"/>
  <c r="I999" i="28"/>
  <c r="I1000" i="28"/>
  <c r="I1001" i="28"/>
  <c r="I1002" i="28"/>
  <c r="I1003" i="28"/>
  <c r="I1004" i="28"/>
  <c r="I1005" i="28"/>
  <c r="I1006" i="28"/>
  <c r="I1007" i="28"/>
  <c r="I1008" i="28"/>
  <c r="I1009" i="28"/>
  <c r="I1010" i="28"/>
  <c r="I1011" i="28"/>
  <c r="I1012" i="28"/>
  <c r="I1013" i="28"/>
  <c r="I1014" i="28"/>
  <c r="I1015" i="28"/>
  <c r="I1016" i="28"/>
  <c r="I1017" i="28"/>
  <c r="I1018" i="28"/>
  <c r="I1019" i="28"/>
  <c r="I1020" i="28"/>
  <c r="I1021" i="28"/>
  <c r="I1022" i="28"/>
  <c r="I1023" i="28"/>
  <c r="I1024" i="28"/>
  <c r="I1025" i="28"/>
  <c r="I1026" i="28"/>
  <c r="I1027" i="28"/>
  <c r="I1028" i="28"/>
  <c r="I1029" i="28"/>
  <c r="I1030" i="28"/>
  <c r="I1031" i="28"/>
  <c r="I1032" i="28"/>
  <c r="I1033" i="28"/>
  <c r="I1034" i="28"/>
  <c r="I1035" i="28"/>
  <c r="I1036" i="28"/>
  <c r="I1037" i="28"/>
  <c r="I1038" i="28"/>
  <c r="I1039" i="28"/>
  <c r="I1040" i="28"/>
  <c r="I1041" i="28"/>
  <c r="I1042" i="28"/>
  <c r="I1043" i="28"/>
  <c r="I1044" i="28"/>
  <c r="I1045" i="28"/>
  <c r="I1046" i="28"/>
  <c r="I1047" i="28"/>
  <c r="I1048" i="28"/>
  <c r="I1049" i="28"/>
  <c r="I1050" i="28"/>
  <c r="I1051" i="28"/>
  <c r="I1052" i="28"/>
  <c r="I1053" i="28"/>
  <c r="I1054" i="28"/>
  <c r="I1055" i="28"/>
  <c r="I1056" i="28"/>
  <c r="I1057" i="28"/>
  <c r="I1058" i="28"/>
  <c r="I1059" i="28"/>
  <c r="I1060" i="28"/>
  <c r="I1061" i="28"/>
  <c r="I1062" i="28"/>
  <c r="I1063" i="28"/>
  <c r="I1064" i="28"/>
  <c r="I1065" i="28"/>
  <c r="I1066" i="28"/>
  <c r="I1067" i="28"/>
  <c r="I1068" i="28"/>
  <c r="I1069" i="28"/>
  <c r="I1070" i="28"/>
  <c r="I1071" i="28"/>
  <c r="I1072" i="28"/>
  <c r="I1073" i="28"/>
  <c r="I1074" i="28"/>
  <c r="I1075" i="28"/>
  <c r="I1076" i="28"/>
  <c r="I1077" i="28"/>
  <c r="I1078" i="28"/>
  <c r="I1079" i="28"/>
  <c r="I1080" i="28"/>
  <c r="I1081" i="28"/>
  <c r="I1082" i="28"/>
  <c r="I1083" i="28"/>
  <c r="I5" i="28"/>
  <c r="T312" i="19"/>
  <c r="G305" i="23"/>
  <c r="G304" i="23"/>
  <c r="G303" i="23"/>
  <c r="G302" i="23"/>
  <c r="G301" i="23"/>
  <c r="G300" i="23"/>
  <c r="G299" i="23"/>
  <c r="G298" i="23"/>
  <c r="G297" i="23"/>
  <c r="G296" i="23"/>
  <c r="G295" i="23"/>
  <c r="G294" i="23"/>
  <c r="G292" i="23"/>
  <c r="G291" i="23"/>
  <c r="G290" i="23"/>
  <c r="G288" i="23"/>
  <c r="G286" i="23"/>
  <c r="G285" i="23"/>
  <c r="G283" i="23"/>
  <c r="G282" i="23"/>
  <c r="G281" i="23"/>
  <c r="G279" i="23"/>
  <c r="G277" i="23"/>
  <c r="G275" i="23"/>
  <c r="G274" i="23"/>
  <c r="G273" i="23"/>
  <c r="G272" i="23"/>
  <c r="G271" i="23"/>
  <c r="G270" i="23"/>
  <c r="G268" i="23"/>
  <c r="G267" i="23"/>
  <c r="G266" i="23"/>
  <c r="G265" i="23"/>
  <c r="G264" i="23"/>
  <c r="G263" i="23"/>
  <c r="G262" i="23"/>
  <c r="G260" i="23"/>
  <c r="G259" i="23"/>
  <c r="G258" i="23"/>
  <c r="G256" i="23"/>
  <c r="G255" i="23"/>
  <c r="G253" i="23"/>
  <c r="G251" i="23"/>
  <c r="G249" i="23"/>
  <c r="G247" i="23"/>
  <c r="G245" i="23"/>
  <c r="G243" i="23"/>
  <c r="G242" i="23"/>
  <c r="G240" i="23"/>
  <c r="G238" i="23"/>
  <c r="G237" i="23"/>
  <c r="G236" i="23"/>
  <c r="G235" i="23"/>
  <c r="G233" i="23"/>
  <c r="G231" i="23"/>
  <c r="G230" i="23"/>
  <c r="G228" i="23"/>
  <c r="G227" i="23"/>
  <c r="G226" i="23"/>
  <c r="G225" i="23"/>
  <c r="G224" i="23"/>
  <c r="G222" i="23"/>
  <c r="G221" i="23"/>
  <c r="G219" i="23"/>
  <c r="G218" i="23"/>
  <c r="G217" i="23"/>
  <c r="G215" i="23"/>
  <c r="G213" i="23"/>
  <c r="G211" i="23"/>
  <c r="G209" i="23"/>
  <c r="G207" i="23"/>
  <c r="G205" i="23"/>
  <c r="G204" i="23"/>
  <c r="G203" i="23"/>
  <c r="G202" i="23"/>
  <c r="G201" i="23"/>
  <c r="G200" i="23"/>
  <c r="G199" i="23"/>
  <c r="G198" i="23"/>
  <c r="G197" i="23"/>
  <c r="G196" i="23"/>
  <c r="G195" i="23"/>
  <c r="G194" i="23"/>
  <c r="G193" i="23"/>
  <c r="G191" i="23"/>
  <c r="G190" i="23"/>
  <c r="G188" i="23"/>
  <c r="G187" i="23"/>
  <c r="G186" i="23"/>
  <c r="G185" i="23"/>
  <c r="G184" i="23"/>
  <c r="G183" i="23"/>
  <c r="G182" i="23"/>
  <c r="G181" i="23"/>
  <c r="G180" i="23"/>
  <c r="G179" i="23"/>
  <c r="G178" i="23"/>
  <c r="G177" i="23"/>
  <c r="G175" i="23"/>
  <c r="G173" i="23"/>
  <c r="G171" i="23"/>
  <c r="G170" i="23"/>
  <c r="G169" i="23"/>
  <c r="G168" i="23"/>
  <c r="G167" i="23"/>
  <c r="G166" i="23"/>
  <c r="G165" i="23"/>
  <c r="G164" i="23"/>
  <c r="G163" i="23"/>
  <c r="G161" i="23"/>
  <c r="G160" i="23"/>
  <c r="G159" i="23"/>
  <c r="G158" i="23"/>
  <c r="G157" i="23"/>
  <c r="G156" i="23"/>
  <c r="G155" i="23"/>
  <c r="G154" i="23"/>
  <c r="G153" i="23"/>
  <c r="G152" i="23"/>
  <c r="G151" i="23"/>
  <c r="G150" i="23"/>
  <c r="G149" i="23"/>
  <c r="G146" i="23"/>
  <c r="G145" i="23"/>
  <c r="G144" i="23"/>
  <c r="G143" i="23"/>
  <c r="G142" i="23"/>
  <c r="G140" i="23"/>
  <c r="G139" i="23"/>
  <c r="G138" i="23"/>
  <c r="G137" i="23"/>
  <c r="G136" i="23"/>
  <c r="G135" i="23"/>
  <c r="G134" i="23"/>
  <c r="G133" i="23"/>
  <c r="G131" i="23"/>
  <c r="G129" i="23"/>
  <c r="G127" i="23"/>
  <c r="G125" i="23"/>
  <c r="G123" i="23"/>
  <c r="G122" i="23"/>
  <c r="G121" i="23"/>
  <c r="G119" i="23"/>
  <c r="G117" i="23"/>
  <c r="G115" i="23"/>
  <c r="G114" i="23"/>
  <c r="G113" i="23"/>
  <c r="G112" i="23"/>
  <c r="G111" i="23"/>
  <c r="G110" i="23"/>
  <c r="G109" i="23"/>
  <c r="G108" i="23"/>
  <c r="G106" i="23"/>
  <c r="G105" i="23"/>
  <c r="G104" i="23"/>
  <c r="G103" i="23"/>
  <c r="G102" i="23"/>
  <c r="G100" i="23"/>
  <c r="G98" i="23"/>
  <c r="G97" i="23"/>
  <c r="G96" i="23"/>
  <c r="G95" i="23"/>
  <c r="G94" i="23"/>
  <c r="G93" i="23"/>
  <c r="G92" i="23"/>
  <c r="G91" i="23"/>
  <c r="G90" i="23"/>
  <c r="G89" i="23"/>
  <c r="G88" i="23"/>
  <c r="G87" i="23"/>
  <c r="G85" i="23"/>
  <c r="G83" i="23"/>
  <c r="G81" i="23"/>
  <c r="G80" i="23"/>
  <c r="G79" i="23"/>
  <c r="G78" i="23"/>
  <c r="G77" i="23"/>
  <c r="G76" i="23"/>
  <c r="G75" i="23"/>
  <c r="G73" i="23"/>
  <c r="G71" i="23"/>
  <c r="G69" i="23"/>
  <c r="G68" i="23"/>
  <c r="G66" i="23"/>
  <c r="G64" i="23"/>
  <c r="G63" i="23"/>
  <c r="G61" i="23"/>
  <c r="G59" i="23"/>
  <c r="G57" i="23"/>
  <c r="G56" i="23"/>
  <c r="G54" i="23"/>
  <c r="G52" i="23"/>
  <c r="G51" i="23"/>
  <c r="G50" i="23"/>
  <c r="G49" i="23"/>
  <c r="G47" i="23"/>
  <c r="G45" i="23"/>
  <c r="G43" i="23"/>
  <c r="G41" i="23"/>
  <c r="G40" i="23"/>
  <c r="G39" i="23"/>
  <c r="G38" i="23"/>
  <c r="G37" i="23"/>
  <c r="G36" i="23"/>
  <c r="G35" i="23"/>
  <c r="G34" i="23"/>
  <c r="G32" i="23"/>
  <c r="G31" i="23"/>
  <c r="G30" i="23"/>
  <c r="G29" i="23"/>
  <c r="G27" i="23"/>
  <c r="G26" i="23"/>
  <c r="G24" i="23"/>
  <c r="G23" i="23"/>
  <c r="G22" i="23"/>
  <c r="G21" i="23"/>
  <c r="G20" i="23"/>
  <c r="G19" i="23"/>
  <c r="G18" i="23"/>
  <c r="G16" i="23"/>
  <c r="G15" i="23"/>
  <c r="G13" i="23"/>
  <c r="G12" i="23"/>
  <c r="G11" i="23"/>
  <c r="G10" i="23"/>
  <c r="G9" i="23"/>
  <c r="G8" i="23"/>
  <c r="G7" i="23"/>
  <c r="G6" i="23"/>
  <c r="G5" i="23"/>
  <c r="G3" i="23"/>
  <c r="AT5" i="18" l="1"/>
  <c r="AT6" i="18"/>
  <c r="AT7" i="18"/>
  <c r="AT8" i="18"/>
  <c r="AT9" i="18"/>
  <c r="AT10" i="18"/>
  <c r="AT11" i="18"/>
  <c r="AT12" i="18"/>
  <c r="AT13" i="18"/>
  <c r="AT14" i="18"/>
  <c r="AT15" i="18"/>
  <c r="AT16" i="18"/>
  <c r="AT17" i="18"/>
  <c r="AT4" i="18"/>
  <c r="AS5" i="18"/>
  <c r="AU5" i="18" s="1"/>
  <c r="AS6" i="18"/>
  <c r="AU6" i="18" s="1"/>
  <c r="AS7" i="18"/>
  <c r="AU7" i="18" s="1"/>
  <c r="AS8" i="18"/>
  <c r="AU8" i="18" s="1"/>
  <c r="AS9" i="18"/>
  <c r="AU9" i="18" s="1"/>
  <c r="AS10" i="18"/>
  <c r="AU10" i="18" s="1"/>
  <c r="AS11" i="18"/>
  <c r="AU11" i="18" s="1"/>
  <c r="AS12" i="18"/>
  <c r="AU12" i="18" s="1"/>
  <c r="AS13" i="18"/>
  <c r="AU13" i="18" s="1"/>
  <c r="AS14" i="18"/>
  <c r="AU14" i="18" s="1"/>
  <c r="AS15" i="18"/>
  <c r="AU15" i="18" s="1"/>
  <c r="AS16" i="18"/>
  <c r="AU16" i="18" s="1"/>
  <c r="AS17" i="18"/>
  <c r="AU17" i="18" s="1"/>
  <c r="AS4" i="18"/>
  <c r="AU4" i="18" s="1"/>
  <c r="W3" i="19" l="1"/>
  <c r="S4" i="19"/>
  <c r="W4" i="19" s="1"/>
  <c r="T4" i="19"/>
  <c r="U4" i="19"/>
  <c r="S5" i="19"/>
  <c r="W5" i="19" s="1"/>
  <c r="T5" i="19"/>
  <c r="U5" i="19"/>
  <c r="S6" i="19"/>
  <c r="W6" i="19" s="1"/>
  <c r="T6" i="19"/>
  <c r="U6" i="19"/>
  <c r="S7" i="19"/>
  <c r="W7" i="19" s="1"/>
  <c r="T7" i="19"/>
  <c r="U7" i="19"/>
  <c r="T8" i="19"/>
  <c r="U8" i="19"/>
  <c r="T9" i="19"/>
  <c r="U9" i="19"/>
  <c r="T10" i="19"/>
  <c r="U10" i="19"/>
  <c r="T11" i="19"/>
  <c r="U11" i="19"/>
  <c r="S12" i="19"/>
  <c r="W12" i="19" s="1"/>
  <c r="T12" i="19"/>
  <c r="U12" i="19"/>
  <c r="S13" i="19"/>
  <c r="W13" i="19" s="1"/>
  <c r="T13" i="19"/>
  <c r="U13" i="19"/>
  <c r="S14" i="19"/>
  <c r="W14" i="19" s="1"/>
  <c r="T14" i="19"/>
  <c r="U14" i="19"/>
  <c r="S15" i="19"/>
  <c r="W15" i="19" s="1"/>
  <c r="T15" i="19"/>
  <c r="U15" i="19"/>
  <c r="T16" i="19"/>
  <c r="U16" i="19"/>
  <c r="T17" i="19"/>
  <c r="U17" i="19"/>
  <c r="S18" i="19"/>
  <c r="W18" i="19" s="1"/>
  <c r="T18" i="19"/>
  <c r="U18" i="19"/>
  <c r="S19" i="19"/>
  <c r="W19" i="19" s="1"/>
  <c r="T19" i="19"/>
  <c r="U19" i="19"/>
  <c r="S20" i="19"/>
  <c r="W20" i="19" s="1"/>
  <c r="T20" i="19"/>
  <c r="U20" i="19"/>
  <c r="S21" i="19"/>
  <c r="W21" i="19" s="1"/>
  <c r="T21" i="19"/>
  <c r="U21" i="19"/>
  <c r="S22" i="19"/>
  <c r="W22" i="19" s="1"/>
  <c r="T22" i="19"/>
  <c r="U22" i="19"/>
  <c r="S23" i="19"/>
  <c r="W23" i="19" s="1"/>
  <c r="T23" i="19"/>
  <c r="U23" i="19"/>
  <c r="T24" i="19"/>
  <c r="U24" i="19"/>
  <c r="S25" i="19"/>
  <c r="W25" i="19" s="1"/>
  <c r="T25" i="19"/>
  <c r="U25" i="19"/>
  <c r="S26" i="19"/>
  <c r="W26" i="19" s="1"/>
  <c r="T26" i="19"/>
  <c r="U26" i="19"/>
  <c r="S27" i="19"/>
  <c r="W27" i="19" s="1"/>
  <c r="T27" i="19"/>
  <c r="U27" i="19"/>
  <c r="S28" i="19"/>
  <c r="W28" i="19" s="1"/>
  <c r="T28" i="19"/>
  <c r="U28" i="19"/>
  <c r="S29" i="19"/>
  <c r="W29" i="19" s="1"/>
  <c r="T29" i="19"/>
  <c r="U29" i="19"/>
  <c r="T30" i="19"/>
  <c r="U30" i="19"/>
  <c r="T31" i="19"/>
  <c r="U31" i="19"/>
  <c r="S32" i="19"/>
  <c r="W32" i="19" s="1"/>
  <c r="T32" i="19"/>
  <c r="U32" i="19"/>
  <c r="S33" i="19"/>
  <c r="W33" i="19" s="1"/>
  <c r="T33" i="19"/>
  <c r="U33" i="19"/>
  <c r="S34" i="19"/>
  <c r="W34" i="19" s="1"/>
  <c r="T34" i="19"/>
  <c r="U34" i="19"/>
  <c r="S35" i="19"/>
  <c r="W35" i="19" s="1"/>
  <c r="T35" i="19"/>
  <c r="U35" i="19"/>
  <c r="S36" i="19"/>
  <c r="W36" i="19" s="1"/>
  <c r="T36" i="19"/>
  <c r="U36" i="19"/>
  <c r="T37" i="19"/>
  <c r="U37" i="19"/>
  <c r="T38" i="19"/>
  <c r="U38" i="19"/>
  <c r="S39" i="19"/>
  <c r="W39" i="19" s="1"/>
  <c r="T39" i="19"/>
  <c r="U39" i="19"/>
  <c r="S40" i="19"/>
  <c r="W40" i="19" s="1"/>
  <c r="T40" i="19"/>
  <c r="U40" i="19"/>
  <c r="S41" i="19"/>
  <c r="W41" i="19" s="1"/>
  <c r="T41" i="19"/>
  <c r="U41" i="19"/>
  <c r="T42" i="19"/>
  <c r="U42" i="19"/>
  <c r="S43" i="19"/>
  <c r="W43" i="19" s="1"/>
  <c r="T43" i="19"/>
  <c r="U43" i="19"/>
  <c r="S44" i="19"/>
  <c r="W44" i="19" s="1"/>
  <c r="T44" i="19"/>
  <c r="U44" i="19"/>
  <c r="T45" i="19"/>
  <c r="U45" i="19"/>
  <c r="T46" i="19"/>
  <c r="U46" i="19"/>
  <c r="S47" i="19"/>
  <c r="W47" i="19" s="1"/>
  <c r="T47" i="19"/>
  <c r="U47" i="19"/>
  <c r="T48" i="19"/>
  <c r="U48" i="19"/>
  <c r="S49" i="19"/>
  <c r="W49" i="19" s="1"/>
  <c r="T49" i="19"/>
  <c r="U49" i="19"/>
  <c r="S50" i="19"/>
  <c r="W50" i="19" s="1"/>
  <c r="T50" i="19"/>
  <c r="U50" i="19"/>
  <c r="S51" i="19"/>
  <c r="W51" i="19" s="1"/>
  <c r="T51" i="19"/>
  <c r="U51" i="19"/>
  <c r="T52" i="19"/>
  <c r="U52" i="19"/>
  <c r="T53" i="19"/>
  <c r="U53" i="19"/>
  <c r="S54" i="19"/>
  <c r="W54" i="19" s="1"/>
  <c r="T54" i="19"/>
  <c r="U54" i="19"/>
  <c r="S55" i="19"/>
  <c r="W55" i="19" s="1"/>
  <c r="T55" i="19"/>
  <c r="U55" i="19"/>
  <c r="T56" i="19"/>
  <c r="U56" i="19"/>
  <c r="S57" i="19"/>
  <c r="W57" i="19" s="1"/>
  <c r="T57" i="19"/>
  <c r="U57" i="19"/>
  <c r="S58" i="19"/>
  <c r="W58" i="19" s="1"/>
  <c r="T58" i="19"/>
  <c r="U58" i="19"/>
  <c r="S59" i="19"/>
  <c r="W59" i="19" s="1"/>
  <c r="T59" i="19"/>
  <c r="U59" i="19"/>
  <c r="S60" i="19"/>
  <c r="W60" i="19" s="1"/>
  <c r="T60" i="19"/>
  <c r="U60" i="19"/>
  <c r="T61" i="19"/>
  <c r="U61" i="19"/>
  <c r="T62" i="19"/>
  <c r="U62" i="19"/>
  <c r="T63" i="19"/>
  <c r="U63" i="19"/>
  <c r="S64" i="19"/>
  <c r="W64" i="19" s="1"/>
  <c r="T64" i="19"/>
  <c r="U64" i="19"/>
  <c r="S65" i="19"/>
  <c r="W65" i="19" s="1"/>
  <c r="T65" i="19"/>
  <c r="U65" i="19"/>
  <c r="S66" i="19"/>
  <c r="W66" i="19" s="1"/>
  <c r="T66" i="19"/>
  <c r="U66" i="19"/>
  <c r="S67" i="19"/>
  <c r="W67" i="19" s="1"/>
  <c r="T67" i="19"/>
  <c r="U67" i="19"/>
  <c r="T68" i="19"/>
  <c r="U68" i="19"/>
  <c r="S69" i="19"/>
  <c r="W69" i="19" s="1"/>
  <c r="T69" i="19"/>
  <c r="U69" i="19"/>
  <c r="S70" i="19"/>
  <c r="W70" i="19" s="1"/>
  <c r="T70" i="19"/>
  <c r="U70" i="19"/>
  <c r="T71" i="19"/>
  <c r="U71" i="19"/>
  <c r="T72" i="19"/>
  <c r="U72" i="19"/>
  <c r="S73" i="19"/>
  <c r="W73" i="19" s="1"/>
  <c r="T73" i="19"/>
  <c r="U73" i="19"/>
  <c r="S74" i="19"/>
  <c r="W74" i="19" s="1"/>
  <c r="T74" i="19"/>
  <c r="U74" i="19"/>
  <c r="T75" i="19"/>
  <c r="U75" i="19"/>
  <c r="T76" i="19"/>
  <c r="U76" i="19"/>
  <c r="S77" i="19"/>
  <c r="W77" i="19" s="1"/>
  <c r="T77" i="19"/>
  <c r="U77" i="19"/>
  <c r="S78" i="19"/>
  <c r="W78" i="19" s="1"/>
  <c r="T78" i="19"/>
  <c r="U78" i="19"/>
  <c r="S79" i="19"/>
  <c r="W79" i="19" s="1"/>
  <c r="T79" i="19"/>
  <c r="U79" i="19"/>
  <c r="T80" i="19"/>
  <c r="U80" i="19"/>
  <c r="T81" i="19"/>
  <c r="U81" i="19"/>
  <c r="T82" i="19"/>
  <c r="U82" i="19"/>
  <c r="S83" i="19"/>
  <c r="W83" i="19" s="1"/>
  <c r="T83" i="19"/>
  <c r="U83" i="19"/>
  <c r="S84" i="19"/>
  <c r="W84" i="19" s="1"/>
  <c r="T84" i="19"/>
  <c r="U84" i="19"/>
  <c r="S85" i="19"/>
  <c r="W85" i="19" s="1"/>
  <c r="T85" i="19"/>
  <c r="U85" i="19"/>
  <c r="T86" i="19"/>
  <c r="U86" i="19"/>
  <c r="T87" i="19"/>
  <c r="U87" i="19"/>
  <c r="T88" i="19"/>
  <c r="U88" i="19"/>
  <c r="S89" i="19"/>
  <c r="W89" i="19" s="1"/>
  <c r="T89" i="19"/>
  <c r="U89" i="19"/>
  <c r="T90" i="19"/>
  <c r="U90" i="19"/>
  <c r="S91" i="19"/>
  <c r="W91" i="19" s="1"/>
  <c r="T91" i="19"/>
  <c r="U91" i="19"/>
  <c r="S92" i="19"/>
  <c r="W92" i="19" s="1"/>
  <c r="T92" i="19"/>
  <c r="U92" i="19"/>
  <c r="T93" i="19"/>
  <c r="U93" i="19"/>
  <c r="S94" i="19"/>
  <c r="W94" i="19" s="1"/>
  <c r="T94" i="19"/>
  <c r="U94" i="19"/>
  <c r="S95" i="19"/>
  <c r="W95" i="19" s="1"/>
  <c r="T95" i="19"/>
  <c r="U95" i="19"/>
  <c r="T96" i="19"/>
  <c r="U96" i="19"/>
  <c r="S97" i="19"/>
  <c r="W97" i="19" s="1"/>
  <c r="T97" i="19"/>
  <c r="U97" i="19"/>
  <c r="S98" i="19"/>
  <c r="W98" i="19" s="1"/>
  <c r="T98" i="19"/>
  <c r="U98" i="19"/>
  <c r="S99" i="19"/>
  <c r="W99" i="19" s="1"/>
  <c r="T99" i="19"/>
  <c r="U99" i="19"/>
  <c r="T100" i="19"/>
  <c r="U100" i="19"/>
  <c r="T101" i="19"/>
  <c r="U101" i="19"/>
  <c r="S102" i="19"/>
  <c r="W102" i="19" s="1"/>
  <c r="T102" i="19"/>
  <c r="U102" i="19"/>
  <c r="S103" i="19"/>
  <c r="W103" i="19" s="1"/>
  <c r="T103" i="19"/>
  <c r="U103" i="19"/>
  <c r="S104" i="19"/>
  <c r="W104" i="19" s="1"/>
  <c r="T104" i="19"/>
  <c r="U104" i="19"/>
  <c r="S105" i="19"/>
  <c r="W105" i="19" s="1"/>
  <c r="T105" i="19"/>
  <c r="U105" i="19"/>
  <c r="S106" i="19"/>
  <c r="W106" i="19" s="1"/>
  <c r="T106" i="19"/>
  <c r="U106" i="19"/>
  <c r="T107" i="19"/>
  <c r="U107" i="19"/>
  <c r="T108" i="19"/>
  <c r="U108" i="19"/>
  <c r="T109" i="19"/>
  <c r="U109" i="19"/>
  <c r="S110" i="19"/>
  <c r="W110" i="19" s="1"/>
  <c r="T110" i="19"/>
  <c r="U110" i="19"/>
  <c r="S111" i="19"/>
  <c r="W111" i="19" s="1"/>
  <c r="T111" i="19"/>
  <c r="U111" i="19"/>
  <c r="S112" i="19"/>
  <c r="W112" i="19" s="1"/>
  <c r="T112" i="19"/>
  <c r="U112" i="19"/>
  <c r="S113" i="19"/>
  <c r="W113" i="19" s="1"/>
  <c r="T113" i="19"/>
  <c r="U113" i="19"/>
  <c r="T114" i="19"/>
  <c r="U114" i="19"/>
  <c r="T115" i="19"/>
  <c r="U115" i="19"/>
  <c r="T116" i="19"/>
  <c r="U116" i="19"/>
  <c r="S117" i="19"/>
  <c r="W117" i="19" s="1"/>
  <c r="T117" i="19"/>
  <c r="U117" i="19"/>
  <c r="S118" i="19"/>
  <c r="W118" i="19" s="1"/>
  <c r="T118" i="19"/>
  <c r="U118" i="19"/>
  <c r="S119" i="19"/>
  <c r="W119" i="19" s="1"/>
  <c r="T119" i="19"/>
  <c r="U119" i="19"/>
  <c r="S120" i="19"/>
  <c r="W120" i="19" s="1"/>
  <c r="T120" i="19"/>
  <c r="U120" i="19"/>
  <c r="T121" i="19"/>
  <c r="U121" i="19"/>
  <c r="T122" i="19"/>
  <c r="U122" i="19"/>
  <c r="T123" i="19"/>
  <c r="U123" i="19"/>
  <c r="S124" i="19"/>
  <c r="W124" i="19" s="1"/>
  <c r="T124" i="19"/>
  <c r="U124" i="19"/>
  <c r="S125" i="19"/>
  <c r="W125" i="19" s="1"/>
  <c r="T125" i="19"/>
  <c r="U125" i="19"/>
  <c r="S126" i="19"/>
  <c r="W126" i="19" s="1"/>
  <c r="T126" i="19"/>
  <c r="U126" i="19"/>
  <c r="S127" i="19"/>
  <c r="W127" i="19" s="1"/>
  <c r="T127" i="19"/>
  <c r="U127" i="19"/>
  <c r="T128" i="19"/>
  <c r="U128" i="19"/>
  <c r="T129" i="19"/>
  <c r="U129" i="19"/>
  <c r="T130" i="19"/>
  <c r="U130" i="19"/>
  <c r="S131" i="19"/>
  <c r="W131" i="19" s="1"/>
  <c r="T131" i="19"/>
  <c r="U131" i="19"/>
  <c r="S132" i="19"/>
  <c r="W132" i="19" s="1"/>
  <c r="T132" i="19"/>
  <c r="U132" i="19"/>
  <c r="S133" i="19"/>
  <c r="W133" i="19" s="1"/>
  <c r="T133" i="19"/>
  <c r="U133" i="19"/>
  <c r="S134" i="19"/>
  <c r="W134" i="19" s="1"/>
  <c r="T134" i="19"/>
  <c r="U134" i="19"/>
  <c r="S135" i="19"/>
  <c r="W135" i="19" s="1"/>
  <c r="T135" i="19"/>
  <c r="U135" i="19"/>
  <c r="T136" i="19"/>
  <c r="U136" i="19"/>
  <c r="T137" i="19"/>
  <c r="U137" i="19"/>
  <c r="T138" i="19"/>
  <c r="U138" i="19"/>
  <c r="S139" i="19"/>
  <c r="W139" i="19" s="1"/>
  <c r="T139" i="19"/>
  <c r="U139" i="19"/>
  <c r="S140" i="19"/>
  <c r="W140" i="19" s="1"/>
  <c r="T140" i="19"/>
  <c r="U140" i="19"/>
  <c r="S141" i="19"/>
  <c r="W141" i="19" s="1"/>
  <c r="T141" i="19"/>
  <c r="U141" i="19"/>
  <c r="T142" i="19"/>
  <c r="U142" i="19"/>
  <c r="T143" i="19"/>
  <c r="U143" i="19"/>
  <c r="S144" i="19"/>
  <c r="W144" i="19" s="1"/>
  <c r="T144" i="19"/>
  <c r="U144" i="19"/>
  <c r="T145" i="19"/>
  <c r="U145" i="19"/>
  <c r="S146" i="19"/>
  <c r="W146" i="19" s="1"/>
  <c r="T146" i="19"/>
  <c r="U146" i="19"/>
  <c r="T147" i="19"/>
  <c r="U147" i="19"/>
  <c r="S148" i="19"/>
  <c r="W148" i="19" s="1"/>
  <c r="T148" i="19"/>
  <c r="U148" i="19"/>
  <c r="S149" i="19"/>
  <c r="W149" i="19" s="1"/>
  <c r="T149" i="19"/>
  <c r="U149" i="19"/>
  <c r="S150" i="19"/>
  <c r="W150" i="19" s="1"/>
  <c r="T150" i="19"/>
  <c r="U150" i="19"/>
  <c r="S151" i="19"/>
  <c r="W151" i="19" s="1"/>
  <c r="T151" i="19"/>
  <c r="U151" i="19"/>
  <c r="S152" i="19"/>
  <c r="W152" i="19" s="1"/>
  <c r="T152" i="19"/>
  <c r="U152" i="19"/>
  <c r="S153" i="19"/>
  <c r="W153" i="19" s="1"/>
  <c r="T153" i="19"/>
  <c r="U153" i="19"/>
  <c r="S154" i="19"/>
  <c r="W154" i="19" s="1"/>
  <c r="T154" i="19"/>
  <c r="U154" i="19"/>
  <c r="S155" i="19"/>
  <c r="W155" i="19" s="1"/>
  <c r="T155" i="19"/>
  <c r="U155" i="19"/>
  <c r="T156" i="19"/>
  <c r="U156" i="19"/>
  <c r="T157" i="19"/>
  <c r="U157" i="19"/>
  <c r="S158" i="19"/>
  <c r="W158" i="19" s="1"/>
  <c r="T158" i="19"/>
  <c r="U158" i="19"/>
  <c r="S159" i="19"/>
  <c r="W159" i="19" s="1"/>
  <c r="T159" i="19"/>
  <c r="U159" i="19"/>
  <c r="S160" i="19"/>
  <c r="W160" i="19" s="1"/>
  <c r="T160" i="19"/>
  <c r="U160" i="19"/>
  <c r="S161" i="19"/>
  <c r="W161" i="19" s="1"/>
  <c r="T161" i="19"/>
  <c r="U161" i="19"/>
  <c r="T162" i="19"/>
  <c r="U162" i="19"/>
  <c r="S163" i="19"/>
  <c r="W163" i="19" s="1"/>
  <c r="T163" i="19"/>
  <c r="U163" i="19"/>
  <c r="S164" i="19"/>
  <c r="W164" i="19" s="1"/>
  <c r="T164" i="19"/>
  <c r="U164" i="19"/>
  <c r="S165" i="19"/>
  <c r="W165" i="19" s="1"/>
  <c r="T165" i="19"/>
  <c r="U165" i="19"/>
  <c r="S166" i="19"/>
  <c r="W166" i="19" s="1"/>
  <c r="T166" i="19"/>
  <c r="U166" i="19"/>
  <c r="S167" i="19"/>
  <c r="W167" i="19" s="1"/>
  <c r="T167" i="19"/>
  <c r="U167" i="19"/>
  <c r="S168" i="19"/>
  <c r="W168" i="19" s="1"/>
  <c r="T168" i="19"/>
  <c r="U168" i="19"/>
  <c r="T169" i="19"/>
  <c r="U169" i="19"/>
  <c r="T170" i="19"/>
  <c r="U170" i="19"/>
  <c r="S171" i="19"/>
  <c r="W171" i="19" s="1"/>
  <c r="T171" i="19"/>
  <c r="U171" i="19"/>
  <c r="S172" i="19"/>
  <c r="W172" i="19" s="1"/>
  <c r="T172" i="19"/>
  <c r="U172" i="19"/>
  <c r="T173" i="19"/>
  <c r="U173" i="19"/>
  <c r="S174" i="19"/>
  <c r="W174" i="19" s="1"/>
  <c r="T174" i="19"/>
  <c r="U174" i="19"/>
  <c r="T175" i="19"/>
  <c r="U175" i="19"/>
  <c r="S176" i="19"/>
  <c r="W176" i="19" s="1"/>
  <c r="T176" i="19"/>
  <c r="U176" i="19"/>
  <c r="S177" i="19"/>
  <c r="W177" i="19" s="1"/>
  <c r="T177" i="19"/>
  <c r="U177" i="19"/>
  <c r="S178" i="19"/>
  <c r="W178" i="19" s="1"/>
  <c r="T178" i="19"/>
  <c r="U178" i="19"/>
  <c r="S179" i="19"/>
  <c r="W179" i="19" s="1"/>
  <c r="T179" i="19"/>
  <c r="U179" i="19"/>
  <c r="T180" i="19"/>
  <c r="U180" i="19"/>
  <c r="S181" i="19"/>
  <c r="W181" i="19" s="1"/>
  <c r="T181" i="19"/>
  <c r="U181" i="19"/>
  <c r="S182" i="19"/>
  <c r="W182" i="19" s="1"/>
  <c r="T182" i="19"/>
  <c r="U182" i="19"/>
  <c r="S183" i="19"/>
  <c r="W183" i="19" s="1"/>
  <c r="T183" i="19"/>
  <c r="U183" i="19"/>
  <c r="S184" i="19"/>
  <c r="W184" i="19" s="1"/>
  <c r="T184" i="19"/>
  <c r="U184" i="19"/>
  <c r="S185" i="19"/>
  <c r="W185" i="19" s="1"/>
  <c r="T185" i="19"/>
  <c r="U185" i="19"/>
  <c r="T186" i="19"/>
  <c r="U186" i="19"/>
  <c r="T187" i="19"/>
  <c r="U187" i="19"/>
  <c r="S188" i="19"/>
  <c r="W188" i="19" s="1"/>
  <c r="T188" i="19"/>
  <c r="U188" i="19"/>
  <c r="S189" i="19"/>
  <c r="W189" i="19" s="1"/>
  <c r="T189" i="19"/>
  <c r="U189" i="19"/>
  <c r="S190" i="19"/>
  <c r="W190" i="19" s="1"/>
  <c r="T190" i="19"/>
  <c r="U190" i="19"/>
  <c r="S191" i="19"/>
  <c r="W191" i="19" s="1"/>
  <c r="T191" i="19"/>
  <c r="U191" i="19"/>
  <c r="T192" i="19"/>
  <c r="U192" i="19"/>
  <c r="S193" i="19"/>
  <c r="W193" i="19" s="1"/>
  <c r="T193" i="19"/>
  <c r="U193" i="19"/>
  <c r="T194" i="19"/>
  <c r="U194" i="19"/>
  <c r="S195" i="19"/>
  <c r="W195" i="19" s="1"/>
  <c r="T195" i="19"/>
  <c r="U195" i="19"/>
  <c r="S196" i="19"/>
  <c r="W196" i="19" s="1"/>
  <c r="T196" i="19"/>
  <c r="U196" i="19"/>
  <c r="S197" i="19"/>
  <c r="W197" i="19" s="1"/>
  <c r="T197" i="19"/>
  <c r="U197" i="19"/>
  <c r="S198" i="19"/>
  <c r="W198" i="19" s="1"/>
  <c r="T198" i="19"/>
  <c r="U198" i="19"/>
  <c r="T199" i="19"/>
  <c r="U199" i="19"/>
  <c r="S200" i="19"/>
  <c r="W200" i="19" s="1"/>
  <c r="T200" i="19"/>
  <c r="U200" i="19"/>
  <c r="T201" i="19"/>
  <c r="U201" i="19"/>
  <c r="S202" i="19"/>
  <c r="W202" i="19" s="1"/>
  <c r="T202" i="19"/>
  <c r="U202" i="19"/>
  <c r="S203" i="19"/>
  <c r="W203" i="19" s="1"/>
  <c r="T203" i="19"/>
  <c r="U203" i="19"/>
  <c r="S204" i="19"/>
  <c r="W204" i="19" s="1"/>
  <c r="T204" i="19"/>
  <c r="U204" i="19"/>
  <c r="S205" i="19"/>
  <c r="W205" i="19" s="1"/>
  <c r="T205" i="19"/>
  <c r="U205" i="19"/>
  <c r="S206" i="19"/>
  <c r="W206" i="19" s="1"/>
  <c r="T206" i="19"/>
  <c r="U206" i="19"/>
  <c r="T207" i="19"/>
  <c r="U207" i="19"/>
  <c r="T208" i="19"/>
  <c r="U208" i="19"/>
  <c r="S209" i="19"/>
  <c r="W209" i="19" s="1"/>
  <c r="T209" i="19"/>
  <c r="U209" i="19"/>
  <c r="S210" i="19"/>
  <c r="W210" i="19" s="1"/>
  <c r="T210" i="19"/>
  <c r="U210" i="19"/>
  <c r="S211" i="19"/>
  <c r="W211" i="19" s="1"/>
  <c r="T211" i="19"/>
  <c r="U211" i="19"/>
  <c r="S212" i="19"/>
  <c r="W212" i="19" s="1"/>
  <c r="T212" i="19"/>
  <c r="U212" i="19"/>
  <c r="T213" i="19"/>
  <c r="U213" i="19"/>
  <c r="S214" i="19"/>
  <c r="W214" i="19" s="1"/>
  <c r="T214" i="19"/>
  <c r="U214" i="19"/>
  <c r="S215" i="19"/>
  <c r="W215" i="19" s="1"/>
  <c r="T215" i="19"/>
  <c r="U215" i="19"/>
  <c r="S216" i="19"/>
  <c r="W216" i="19" s="1"/>
  <c r="T216" i="19"/>
  <c r="U216" i="19"/>
  <c r="S217" i="19"/>
  <c r="W217" i="19" s="1"/>
  <c r="T217" i="19"/>
  <c r="U217" i="19"/>
  <c r="S218" i="19"/>
  <c r="W218" i="19" s="1"/>
  <c r="T218" i="19"/>
  <c r="U218" i="19"/>
  <c r="S219" i="19"/>
  <c r="W219" i="19" s="1"/>
  <c r="T219" i="19"/>
  <c r="U219" i="19"/>
  <c r="S220" i="19"/>
  <c r="W220" i="19" s="1"/>
  <c r="T220" i="19"/>
  <c r="U220" i="19"/>
  <c r="T221" i="19"/>
  <c r="U221" i="19"/>
  <c r="T222" i="19"/>
  <c r="U222" i="19"/>
  <c r="S223" i="19"/>
  <c r="W223" i="19" s="1"/>
  <c r="T223" i="19"/>
  <c r="U223" i="19"/>
  <c r="S224" i="19"/>
  <c r="W224" i="19" s="1"/>
  <c r="T224" i="19"/>
  <c r="U224" i="19"/>
  <c r="S225" i="19"/>
  <c r="W225" i="19" s="1"/>
  <c r="T225" i="19"/>
  <c r="U225" i="19"/>
  <c r="S226" i="19"/>
  <c r="W226" i="19" s="1"/>
  <c r="T226" i="19"/>
  <c r="U226" i="19"/>
  <c r="S227" i="19"/>
  <c r="W227" i="19" s="1"/>
  <c r="T227" i="19"/>
  <c r="U227" i="19"/>
  <c r="S228" i="19"/>
  <c r="W228" i="19" s="1"/>
  <c r="T228" i="19"/>
  <c r="U228" i="19"/>
  <c r="T229" i="19"/>
  <c r="U229" i="19"/>
  <c r="S230" i="19"/>
  <c r="W230" i="19" s="1"/>
  <c r="T230" i="19"/>
  <c r="U230" i="19"/>
  <c r="S231" i="19"/>
  <c r="W231" i="19" s="1"/>
  <c r="T231" i="19"/>
  <c r="U231" i="19"/>
  <c r="T232" i="19"/>
  <c r="U232" i="19"/>
  <c r="T233" i="19"/>
  <c r="U233" i="19"/>
  <c r="S234" i="19"/>
  <c r="W234" i="19" s="1"/>
  <c r="T234" i="19"/>
  <c r="U234" i="19"/>
  <c r="S235" i="19"/>
  <c r="W235" i="19" s="1"/>
  <c r="T235" i="19"/>
  <c r="U235" i="19"/>
  <c r="S236" i="19"/>
  <c r="W236" i="19" s="1"/>
  <c r="T236" i="19"/>
  <c r="U236" i="19"/>
  <c r="S237" i="19"/>
  <c r="W237" i="19" s="1"/>
  <c r="T237" i="19"/>
  <c r="U237" i="19"/>
  <c r="T238" i="19"/>
  <c r="U238" i="19"/>
  <c r="S239" i="19"/>
  <c r="W239" i="19" s="1"/>
  <c r="T239" i="19"/>
  <c r="U239" i="19"/>
  <c r="T240" i="19"/>
  <c r="U240" i="19"/>
  <c r="S241" i="19"/>
  <c r="W241" i="19" s="1"/>
  <c r="T241" i="19"/>
  <c r="U241" i="19"/>
  <c r="S242" i="19"/>
  <c r="W242" i="19" s="1"/>
  <c r="T242" i="19"/>
  <c r="U242" i="19"/>
  <c r="S243" i="19"/>
  <c r="W243" i="19" s="1"/>
  <c r="T243" i="19"/>
  <c r="U243" i="19"/>
  <c r="S244" i="19"/>
  <c r="W244" i="19" s="1"/>
  <c r="T244" i="19"/>
  <c r="U244" i="19"/>
  <c r="S245" i="19"/>
  <c r="W245" i="19" s="1"/>
  <c r="T245" i="19"/>
  <c r="U245" i="19"/>
  <c r="S246" i="19"/>
  <c r="W246" i="19" s="1"/>
  <c r="T246" i="19"/>
  <c r="U246" i="19"/>
  <c r="S247" i="19"/>
  <c r="W247" i="19" s="1"/>
  <c r="T247" i="19"/>
  <c r="U247" i="19"/>
  <c r="T248" i="19"/>
  <c r="U248" i="19"/>
  <c r="S249" i="19"/>
  <c r="W249" i="19" s="1"/>
  <c r="T249" i="19"/>
  <c r="U249" i="19"/>
  <c r="S250" i="19"/>
  <c r="W250" i="19" s="1"/>
  <c r="T250" i="19"/>
  <c r="U250" i="19"/>
  <c r="S251" i="19"/>
  <c r="W251" i="19" s="1"/>
  <c r="T251" i="19"/>
  <c r="U251" i="19"/>
  <c r="S252" i="19"/>
  <c r="W252" i="19" s="1"/>
  <c r="T252" i="19"/>
  <c r="U252" i="19"/>
  <c r="S253" i="19"/>
  <c r="W253" i="19" s="1"/>
  <c r="T253" i="19"/>
  <c r="U253" i="19"/>
  <c r="S254" i="19"/>
  <c r="W254" i="19" s="1"/>
  <c r="T254" i="19"/>
  <c r="U254" i="19"/>
  <c r="T255" i="19"/>
  <c r="U255" i="19"/>
  <c r="T256" i="19"/>
  <c r="U256" i="19"/>
  <c r="T257" i="19"/>
  <c r="U257" i="19"/>
  <c r="S258" i="19"/>
  <c r="W258" i="19" s="1"/>
  <c r="T258" i="19"/>
  <c r="U258" i="19"/>
  <c r="S259" i="19"/>
  <c r="W259" i="19" s="1"/>
  <c r="T259" i="19"/>
  <c r="U259" i="19"/>
  <c r="S260" i="19"/>
  <c r="W260" i="19" s="1"/>
  <c r="T260" i="19"/>
  <c r="U260" i="19"/>
  <c r="S261" i="19"/>
  <c r="W261" i="19" s="1"/>
  <c r="T261" i="19"/>
  <c r="U261" i="19"/>
  <c r="S262" i="19"/>
  <c r="W262" i="19" s="1"/>
  <c r="T262" i="19"/>
  <c r="U262" i="19"/>
  <c r="S263" i="19"/>
  <c r="W263" i="19" s="1"/>
  <c r="T263" i="19"/>
  <c r="U263" i="19"/>
  <c r="T264" i="19"/>
  <c r="U264" i="19"/>
  <c r="T265" i="19"/>
  <c r="U265" i="19"/>
  <c r="T266" i="19"/>
  <c r="U266" i="19"/>
  <c r="S267" i="19"/>
  <c r="W267" i="19" s="1"/>
  <c r="T267" i="19"/>
  <c r="U267" i="19"/>
  <c r="S268" i="19"/>
  <c r="W268" i="19" s="1"/>
  <c r="T268" i="19"/>
  <c r="U268" i="19"/>
  <c r="T269" i="19"/>
  <c r="U269" i="19"/>
  <c r="S270" i="19"/>
  <c r="W270" i="19" s="1"/>
  <c r="T270" i="19"/>
  <c r="U270" i="19"/>
  <c r="T271" i="19"/>
  <c r="U271" i="19"/>
  <c r="S272" i="19"/>
  <c r="W272" i="19" s="1"/>
  <c r="T272" i="19"/>
  <c r="U272" i="19"/>
  <c r="S273" i="19"/>
  <c r="W273" i="19" s="1"/>
  <c r="T273" i="19"/>
  <c r="U273" i="19"/>
  <c r="S274" i="19"/>
  <c r="W274" i="19" s="1"/>
  <c r="T274" i="19"/>
  <c r="U274" i="19"/>
  <c r="T275" i="19"/>
  <c r="U275" i="19"/>
  <c r="S276" i="19"/>
  <c r="W276" i="19" s="1"/>
  <c r="T276" i="19"/>
  <c r="U276" i="19"/>
  <c r="S277" i="19"/>
  <c r="W277" i="19" s="1"/>
  <c r="T277" i="19"/>
  <c r="U277" i="19"/>
  <c r="S278" i="19"/>
  <c r="W278" i="19" s="1"/>
  <c r="T278" i="19"/>
  <c r="U278" i="19"/>
  <c r="S279" i="19"/>
  <c r="W279" i="19" s="1"/>
  <c r="T279" i="19"/>
  <c r="U279" i="19"/>
  <c r="S280" i="19"/>
  <c r="W280" i="19" s="1"/>
  <c r="T280" i="19"/>
  <c r="U280" i="19"/>
  <c r="S281" i="19"/>
  <c r="W281" i="19" s="1"/>
  <c r="T281" i="19"/>
  <c r="U281" i="19"/>
  <c r="T282" i="19"/>
  <c r="U282" i="19"/>
  <c r="T283" i="19"/>
  <c r="U283" i="19"/>
  <c r="T284" i="19"/>
  <c r="U284" i="19"/>
  <c r="S285" i="19"/>
  <c r="W285" i="19" s="1"/>
  <c r="T285" i="19"/>
  <c r="U285" i="19"/>
  <c r="S286" i="19"/>
  <c r="W286" i="19" s="1"/>
  <c r="T286" i="19"/>
  <c r="U286" i="19"/>
  <c r="S287" i="19"/>
  <c r="W287" i="19" s="1"/>
  <c r="T287" i="19"/>
  <c r="U287" i="19"/>
  <c r="S288" i="19"/>
  <c r="W288" i="19" s="1"/>
  <c r="T288" i="19"/>
  <c r="U288" i="19"/>
  <c r="T289" i="19"/>
  <c r="U289" i="19"/>
  <c r="T290" i="19"/>
  <c r="U290" i="19"/>
  <c r="T291" i="19"/>
  <c r="U291" i="19"/>
  <c r="S292" i="19"/>
  <c r="W292" i="19" s="1"/>
  <c r="T292" i="19"/>
  <c r="U292" i="19"/>
  <c r="S293" i="19"/>
  <c r="W293" i="19" s="1"/>
  <c r="T293" i="19"/>
  <c r="U293" i="19"/>
  <c r="S294" i="19"/>
  <c r="W294" i="19" s="1"/>
  <c r="T294" i="19"/>
  <c r="U294" i="19"/>
  <c r="S295" i="19"/>
  <c r="W295" i="19" s="1"/>
  <c r="T295" i="19"/>
  <c r="U295" i="19"/>
  <c r="S296" i="19"/>
  <c r="W296" i="19" s="1"/>
  <c r="T296" i="19"/>
  <c r="U296" i="19"/>
  <c r="S297" i="19"/>
  <c r="W297" i="19" s="1"/>
  <c r="T297" i="19"/>
  <c r="U297" i="19"/>
  <c r="T298" i="19"/>
  <c r="U298" i="19"/>
  <c r="T299" i="19"/>
  <c r="U299" i="19"/>
  <c r="S300" i="19"/>
  <c r="W300" i="19" s="1"/>
  <c r="T300" i="19"/>
  <c r="U300" i="19"/>
  <c r="S301" i="19"/>
  <c r="W301" i="19" s="1"/>
  <c r="T301" i="19"/>
  <c r="U301" i="19"/>
  <c r="T302" i="19"/>
  <c r="U302" i="19"/>
  <c r="S303" i="19"/>
  <c r="W303" i="19" s="1"/>
  <c r="T303" i="19"/>
  <c r="U303" i="19"/>
  <c r="S304" i="19"/>
  <c r="W304" i="19" s="1"/>
  <c r="T304" i="19"/>
  <c r="U304" i="19"/>
  <c r="S305" i="19"/>
  <c r="W305" i="19" s="1"/>
  <c r="T305" i="19"/>
  <c r="U305" i="19"/>
  <c r="S306" i="19"/>
  <c r="W306" i="19" s="1"/>
  <c r="T306" i="19"/>
  <c r="U306" i="19"/>
  <c r="T307" i="19"/>
  <c r="U307" i="19"/>
  <c r="S308" i="19"/>
  <c r="W308" i="19" s="1"/>
  <c r="T308" i="19"/>
  <c r="U308" i="19"/>
  <c r="S309" i="19"/>
  <c r="W309" i="19" s="1"/>
  <c r="T309" i="19"/>
  <c r="U309" i="19"/>
  <c r="S310" i="19"/>
  <c r="W310" i="19" s="1"/>
  <c r="T310" i="19"/>
  <c r="U310" i="19"/>
  <c r="T311" i="19"/>
  <c r="U311" i="19"/>
  <c r="U312" i="19"/>
  <c r="S313" i="19"/>
  <c r="W313" i="19" s="1"/>
  <c r="T313" i="19"/>
  <c r="U313" i="19"/>
  <c r="S314" i="19"/>
  <c r="W314" i="19" s="1"/>
  <c r="T314" i="19"/>
  <c r="U314" i="19"/>
  <c r="S315" i="19"/>
  <c r="W315" i="19" s="1"/>
  <c r="T315" i="19"/>
  <c r="U315" i="19"/>
  <c r="T316" i="19"/>
  <c r="U316" i="19"/>
  <c r="T317" i="19"/>
  <c r="U317" i="19"/>
  <c r="S318" i="19"/>
  <c r="W318" i="19" s="1"/>
  <c r="T318" i="19"/>
  <c r="U318" i="19"/>
  <c r="T319" i="19"/>
  <c r="U319" i="19"/>
  <c r="T320" i="19"/>
  <c r="U320" i="19"/>
  <c r="S321" i="19"/>
  <c r="W321" i="19" s="1"/>
  <c r="T321" i="19"/>
  <c r="U321" i="19"/>
  <c r="T322" i="19"/>
  <c r="U322" i="19"/>
  <c r="S323" i="19"/>
  <c r="W323" i="19" s="1"/>
  <c r="T323" i="19"/>
  <c r="U323" i="19"/>
  <c r="S324" i="19"/>
  <c r="W324" i="19" s="1"/>
  <c r="T324" i="19"/>
  <c r="U324" i="19"/>
  <c r="S325" i="19"/>
  <c r="W325" i="19" s="1"/>
  <c r="T325" i="19"/>
  <c r="U325" i="19"/>
  <c r="S326" i="19"/>
  <c r="W326" i="19" s="1"/>
  <c r="T326" i="19"/>
  <c r="U326" i="19"/>
  <c r="S327" i="19"/>
  <c r="W327" i="19" s="1"/>
  <c r="T327" i="19"/>
  <c r="U327" i="19"/>
  <c r="S328" i="19"/>
  <c r="W328" i="19" s="1"/>
  <c r="T328" i="19"/>
  <c r="U328" i="19"/>
  <c r="S329" i="19"/>
  <c r="W329" i="19" s="1"/>
  <c r="T329" i="19"/>
  <c r="U329" i="19"/>
  <c r="T330" i="19"/>
  <c r="U330" i="19"/>
  <c r="S331" i="19"/>
  <c r="W331" i="19" s="1"/>
  <c r="T331" i="19"/>
  <c r="U331" i="19"/>
  <c r="T332" i="19"/>
  <c r="U332" i="19"/>
  <c r="T333" i="19"/>
  <c r="U333" i="19"/>
  <c r="S334" i="19"/>
  <c r="W334" i="19" s="1"/>
  <c r="T334" i="19"/>
  <c r="U334" i="19"/>
  <c r="S335" i="19"/>
  <c r="W335" i="19" s="1"/>
  <c r="T335" i="19"/>
  <c r="U335" i="19"/>
  <c r="S336" i="19"/>
  <c r="W336" i="19" s="1"/>
  <c r="T336" i="19"/>
  <c r="U336" i="19"/>
  <c r="S337" i="19"/>
  <c r="W337" i="19" s="1"/>
  <c r="T337" i="19"/>
  <c r="U337" i="19"/>
  <c r="T338" i="19"/>
  <c r="U338" i="19"/>
  <c r="S339" i="19"/>
  <c r="W339" i="19" s="1"/>
  <c r="T339" i="19"/>
  <c r="U339" i="19"/>
  <c r="T340" i="19"/>
  <c r="U340" i="19"/>
  <c r="S341" i="19"/>
  <c r="W341" i="19" s="1"/>
  <c r="T341" i="19"/>
  <c r="U341" i="19"/>
  <c r="S342" i="19"/>
  <c r="W342" i="19" s="1"/>
  <c r="T342" i="19"/>
  <c r="U342" i="19"/>
  <c r="T343" i="19"/>
  <c r="U343" i="19"/>
  <c r="S344" i="19"/>
  <c r="W344" i="19" s="1"/>
  <c r="T344" i="19"/>
  <c r="U344" i="19"/>
  <c r="S345" i="19"/>
  <c r="W345" i="19" s="1"/>
  <c r="T345" i="19"/>
  <c r="U345" i="19"/>
  <c r="T346" i="19"/>
  <c r="U346" i="19"/>
  <c r="S347" i="19"/>
  <c r="W347" i="19" s="1"/>
  <c r="T347" i="19"/>
  <c r="U347" i="19"/>
  <c r="S348" i="19"/>
  <c r="W348" i="19" s="1"/>
  <c r="T348" i="19"/>
  <c r="U348" i="19"/>
  <c r="T349" i="19"/>
  <c r="U349" i="19"/>
  <c r="T350" i="19"/>
  <c r="U350" i="19"/>
  <c r="S351" i="19"/>
  <c r="W351" i="19" s="1"/>
  <c r="T351" i="19"/>
  <c r="U351" i="19"/>
  <c r="S352" i="19"/>
  <c r="W352" i="19" s="1"/>
  <c r="T352" i="19"/>
  <c r="U352" i="19"/>
  <c r="S353" i="19"/>
  <c r="W353" i="19" s="1"/>
  <c r="T353" i="19"/>
  <c r="U353" i="19"/>
  <c r="S354" i="19"/>
  <c r="W354" i="19" s="1"/>
  <c r="T354" i="19"/>
  <c r="U354" i="19"/>
  <c r="S355" i="19"/>
  <c r="W355" i="19" s="1"/>
  <c r="T355" i="19"/>
  <c r="U355" i="19"/>
  <c r="S356" i="19"/>
  <c r="W356" i="19" s="1"/>
  <c r="T356" i="19"/>
  <c r="U356" i="19"/>
  <c r="S357" i="19"/>
  <c r="W357" i="19" s="1"/>
  <c r="T357" i="19"/>
  <c r="U357" i="19"/>
  <c r="T358" i="19"/>
  <c r="U358" i="19"/>
  <c r="S359" i="19"/>
  <c r="W359" i="19" s="1"/>
  <c r="T359" i="19"/>
  <c r="U359" i="19"/>
  <c r="T360" i="19"/>
  <c r="U360" i="19"/>
  <c r="S361" i="19"/>
  <c r="W361" i="19" s="1"/>
  <c r="T361" i="19"/>
  <c r="U361" i="19"/>
  <c r="S362" i="19"/>
  <c r="W362" i="19" s="1"/>
  <c r="T362" i="19"/>
  <c r="U362" i="19"/>
  <c r="T363" i="19"/>
  <c r="U363" i="19"/>
  <c r="S364" i="19"/>
  <c r="W364" i="19" s="1"/>
  <c r="T364" i="19"/>
  <c r="U364" i="19"/>
  <c r="S365" i="19"/>
  <c r="W365" i="19" s="1"/>
  <c r="T365" i="19"/>
  <c r="U365" i="19"/>
  <c r="S366" i="19"/>
  <c r="W366" i="19" s="1"/>
  <c r="T366" i="19"/>
  <c r="U366" i="19"/>
  <c r="T367" i="19"/>
  <c r="U367" i="19"/>
  <c r="S368" i="19"/>
  <c r="W368" i="19" s="1"/>
  <c r="T368" i="19"/>
  <c r="U368" i="19"/>
  <c r="S369" i="19"/>
  <c r="W369" i="19" s="1"/>
  <c r="T369" i="19"/>
  <c r="U369" i="19"/>
  <c r="S370" i="19"/>
  <c r="W370" i="19" s="1"/>
  <c r="T370" i="19"/>
  <c r="U370" i="19"/>
  <c r="S371" i="19"/>
  <c r="W371" i="19" s="1"/>
  <c r="T371" i="19"/>
  <c r="U371" i="19"/>
  <c r="S372" i="19"/>
  <c r="W372" i="19" s="1"/>
  <c r="T372" i="19"/>
  <c r="U372" i="19"/>
  <c r="T373" i="19"/>
  <c r="U373" i="19"/>
  <c r="T374" i="19"/>
  <c r="U374" i="19"/>
  <c r="T375" i="19"/>
  <c r="U375" i="19"/>
  <c r="S376" i="19"/>
  <c r="W376" i="19" s="1"/>
  <c r="T376" i="19"/>
  <c r="U376" i="19"/>
  <c r="S377" i="19"/>
  <c r="W377" i="19" s="1"/>
  <c r="T377" i="19"/>
  <c r="U377" i="19"/>
  <c r="S378" i="19"/>
  <c r="W378" i="19" s="1"/>
  <c r="T378" i="19"/>
  <c r="U378" i="19"/>
  <c r="S379" i="19"/>
  <c r="W379" i="19" s="1"/>
  <c r="T379" i="19"/>
  <c r="U379" i="19"/>
  <c r="S380" i="19"/>
  <c r="W380" i="19" s="1"/>
  <c r="T380" i="19"/>
  <c r="U380" i="19"/>
  <c r="T381" i="19"/>
  <c r="U381" i="19"/>
  <c r="T382" i="19"/>
  <c r="U382" i="19"/>
  <c r="T383" i="19"/>
  <c r="U383" i="19"/>
  <c r="S384" i="19"/>
  <c r="W384" i="19" s="1"/>
  <c r="T384" i="19"/>
  <c r="U384" i="19"/>
  <c r="T385" i="19"/>
  <c r="U385" i="19"/>
  <c r="S386" i="19"/>
  <c r="W386" i="19" s="1"/>
  <c r="T386" i="19"/>
  <c r="U386" i="19"/>
  <c r="T387" i="19"/>
  <c r="U387" i="19"/>
  <c r="S388" i="19"/>
  <c r="W388" i="19" s="1"/>
  <c r="T388" i="19"/>
  <c r="U388" i="19"/>
  <c r="S389" i="19"/>
  <c r="W389" i="19" s="1"/>
  <c r="T389" i="19"/>
  <c r="U389" i="19"/>
  <c r="S390" i="19"/>
  <c r="W390" i="19" s="1"/>
  <c r="T390" i="19"/>
  <c r="U390" i="19"/>
  <c r="S391" i="19"/>
  <c r="W391" i="19" s="1"/>
  <c r="T391" i="19"/>
  <c r="U391" i="19"/>
  <c r="S392" i="19"/>
  <c r="W392" i="19" s="1"/>
  <c r="T392" i="19"/>
  <c r="U392" i="19"/>
  <c r="S393" i="19"/>
  <c r="W393" i="19" s="1"/>
  <c r="T393" i="19"/>
  <c r="U393" i="19"/>
  <c r="T394" i="19"/>
  <c r="U394" i="19"/>
  <c r="T395" i="19"/>
  <c r="U395" i="19"/>
  <c r="S396" i="19"/>
  <c r="W396" i="19" s="1"/>
  <c r="T396" i="19"/>
  <c r="U396" i="19"/>
  <c r="S397" i="19"/>
  <c r="W397" i="19" s="1"/>
  <c r="T397" i="19"/>
  <c r="U397" i="19"/>
  <c r="S398" i="19"/>
  <c r="W398" i="19" s="1"/>
  <c r="T398" i="19"/>
  <c r="U398" i="19"/>
  <c r="S399" i="19"/>
  <c r="W399" i="19" s="1"/>
  <c r="T399" i="19"/>
  <c r="U399" i="19"/>
  <c r="T400" i="19"/>
  <c r="U400" i="19"/>
  <c r="S401" i="19"/>
  <c r="W401" i="19" s="1"/>
  <c r="T401" i="19"/>
  <c r="U401" i="19"/>
  <c r="S402" i="19"/>
  <c r="W402" i="19" s="1"/>
  <c r="T402" i="19"/>
  <c r="U402" i="19"/>
  <c r="S403" i="19"/>
  <c r="W403" i="19" s="1"/>
  <c r="T403" i="19"/>
  <c r="U403" i="19"/>
  <c r="S404" i="19"/>
  <c r="W404" i="19" s="1"/>
  <c r="T404" i="19"/>
  <c r="U404" i="19"/>
  <c r="T405" i="19"/>
  <c r="U405" i="19"/>
  <c r="S406" i="19"/>
  <c r="W406" i="19" s="1"/>
  <c r="T406" i="19"/>
  <c r="U406" i="19"/>
  <c r="T407" i="19"/>
  <c r="U407" i="19"/>
  <c r="S408" i="19"/>
  <c r="W408" i="19" s="1"/>
  <c r="T408" i="19"/>
  <c r="U408" i="19"/>
  <c r="S409" i="19"/>
  <c r="W409" i="19" s="1"/>
  <c r="T409" i="19"/>
  <c r="U409" i="19"/>
  <c r="T410" i="19"/>
  <c r="U410" i="19"/>
  <c r="T411" i="19"/>
  <c r="U411" i="19"/>
  <c r="S412" i="19"/>
  <c r="W412" i="19" s="1"/>
  <c r="T412" i="19"/>
  <c r="U412" i="19"/>
  <c r="S413" i="19"/>
  <c r="W413" i="19" s="1"/>
  <c r="T413" i="19"/>
  <c r="U413" i="19"/>
  <c r="S414" i="19"/>
  <c r="W414" i="19" s="1"/>
  <c r="T414" i="19"/>
  <c r="U414" i="19"/>
  <c r="S415" i="19"/>
  <c r="W415" i="19" s="1"/>
  <c r="T415" i="19"/>
  <c r="U415" i="19"/>
  <c r="T416" i="19"/>
  <c r="U416" i="19"/>
  <c r="S417" i="19"/>
  <c r="W417" i="19" s="1"/>
  <c r="T417" i="19"/>
  <c r="U417" i="19"/>
  <c r="S418" i="19"/>
  <c r="W418" i="19" s="1"/>
  <c r="T418" i="19"/>
  <c r="U418" i="19"/>
  <c r="T419" i="19"/>
  <c r="U419" i="19"/>
  <c r="S420" i="19"/>
  <c r="W420" i="19" s="1"/>
  <c r="T420" i="19"/>
  <c r="U420" i="19"/>
  <c r="S421" i="19"/>
  <c r="W421" i="19" s="1"/>
  <c r="T421" i="19"/>
  <c r="U421" i="19"/>
  <c r="S422" i="19"/>
  <c r="W422" i="19" s="1"/>
  <c r="T422" i="19"/>
  <c r="U422" i="19"/>
  <c r="T423" i="19"/>
  <c r="U423" i="19"/>
  <c r="S424" i="19"/>
  <c r="W424" i="19" s="1"/>
  <c r="T424" i="19"/>
  <c r="U424" i="19"/>
  <c r="S425" i="19"/>
  <c r="W425" i="19" s="1"/>
  <c r="T425" i="19"/>
  <c r="U425" i="19"/>
  <c r="S426" i="19"/>
  <c r="W426" i="19" s="1"/>
  <c r="T426" i="19"/>
  <c r="U426" i="19"/>
  <c r="S427" i="19"/>
  <c r="W427" i="19" s="1"/>
  <c r="T427" i="19"/>
  <c r="U427" i="19"/>
  <c r="S428" i="19"/>
  <c r="W428" i="19" s="1"/>
  <c r="T428" i="19"/>
  <c r="U428" i="19"/>
  <c r="S429" i="19"/>
  <c r="W429" i="19" s="1"/>
  <c r="T429" i="19"/>
  <c r="U429" i="19"/>
  <c r="S430" i="19"/>
  <c r="W430" i="19" s="1"/>
  <c r="T430" i="19"/>
  <c r="U430" i="19"/>
  <c r="T431" i="19"/>
  <c r="U431" i="19"/>
  <c r="T432" i="19"/>
  <c r="U432" i="19"/>
  <c r="T433" i="19"/>
  <c r="U433" i="19"/>
  <c r="S434" i="19"/>
  <c r="W434" i="19" s="1"/>
  <c r="T434" i="19"/>
  <c r="U434" i="19"/>
  <c r="S435" i="19"/>
  <c r="W435" i="19" s="1"/>
  <c r="T435" i="19"/>
  <c r="U435" i="19"/>
  <c r="S436" i="19"/>
  <c r="W436" i="19" s="1"/>
  <c r="T436" i="19"/>
  <c r="U436" i="19"/>
  <c r="T437" i="19"/>
  <c r="U437" i="19"/>
  <c r="S438" i="19"/>
  <c r="W438" i="19" s="1"/>
  <c r="T438" i="19"/>
  <c r="U438" i="19"/>
  <c r="T439" i="19"/>
  <c r="U439" i="19"/>
  <c r="S440" i="19"/>
  <c r="W440" i="19" s="1"/>
  <c r="T440" i="19"/>
  <c r="U440" i="19"/>
  <c r="T441" i="19"/>
  <c r="U441" i="19"/>
  <c r="S442" i="19"/>
  <c r="W442" i="19" s="1"/>
  <c r="T442" i="19"/>
  <c r="U442" i="19"/>
  <c r="S443" i="19"/>
  <c r="W443" i="19" s="1"/>
  <c r="T443" i="19"/>
  <c r="U443" i="19"/>
  <c r="T444" i="19"/>
  <c r="U444" i="19"/>
  <c r="T445" i="19"/>
  <c r="U445" i="19"/>
  <c r="S446" i="19"/>
  <c r="W446" i="19" s="1"/>
  <c r="T446" i="19"/>
  <c r="U446" i="19"/>
  <c r="S447" i="19"/>
  <c r="W447" i="19" s="1"/>
  <c r="T447" i="19"/>
  <c r="U447" i="19"/>
  <c r="S448" i="19"/>
  <c r="W448" i="19" s="1"/>
  <c r="T448" i="19"/>
  <c r="U448" i="19"/>
  <c r="S449" i="19"/>
  <c r="W449" i="19" s="1"/>
  <c r="T449" i="19"/>
  <c r="U449" i="19"/>
  <c r="S450" i="19"/>
  <c r="W450" i="19" s="1"/>
  <c r="T450" i="19"/>
  <c r="U450" i="19"/>
  <c r="T451" i="19"/>
  <c r="U451" i="19"/>
  <c r="T452" i="19"/>
  <c r="U452" i="19"/>
  <c r="S453" i="19"/>
  <c r="W453" i="19" s="1"/>
  <c r="T453" i="19"/>
  <c r="U453" i="19"/>
  <c r="T454" i="19"/>
  <c r="U454" i="19"/>
  <c r="S455" i="19"/>
  <c r="W455" i="19" s="1"/>
  <c r="T455" i="19"/>
  <c r="U455" i="19"/>
  <c r="S456" i="19"/>
  <c r="W456" i="19" s="1"/>
  <c r="T456" i="19"/>
  <c r="U456" i="19"/>
  <c r="S457" i="19"/>
  <c r="W457" i="19" s="1"/>
  <c r="T457" i="19"/>
  <c r="U457" i="19"/>
  <c r="S458" i="19"/>
  <c r="W458" i="19" s="1"/>
  <c r="T458" i="19"/>
  <c r="U458" i="19"/>
  <c r="T459" i="19"/>
  <c r="U459" i="19"/>
  <c r="S460" i="19"/>
  <c r="W460" i="19" s="1"/>
  <c r="T460" i="19"/>
  <c r="U460" i="19"/>
  <c r="S461" i="19"/>
  <c r="W461" i="19" s="1"/>
  <c r="T461" i="19"/>
  <c r="U461" i="19"/>
  <c r="S462" i="19"/>
  <c r="W462" i="19" s="1"/>
  <c r="T462" i="19"/>
  <c r="U462" i="19"/>
  <c r="S463" i="19"/>
  <c r="W463" i="19" s="1"/>
  <c r="T463" i="19"/>
  <c r="U463" i="19"/>
  <c r="T464" i="19"/>
  <c r="U464" i="19"/>
  <c r="T465" i="19"/>
  <c r="U465" i="19"/>
  <c r="T466" i="19"/>
  <c r="U466" i="19"/>
  <c r="S467" i="19"/>
  <c r="W467" i="19" s="1"/>
  <c r="T467" i="19"/>
  <c r="U467" i="19"/>
  <c r="S468" i="19"/>
  <c r="W468" i="19" s="1"/>
  <c r="T468" i="19"/>
  <c r="U468" i="19"/>
  <c r="S469" i="19"/>
  <c r="W469" i="19" s="1"/>
  <c r="T469" i="19"/>
  <c r="U469" i="19"/>
  <c r="T470" i="19"/>
  <c r="U470" i="19"/>
  <c r="T471" i="19"/>
  <c r="U471" i="19"/>
  <c r="T472" i="19"/>
  <c r="U472" i="19"/>
  <c r="S473" i="19"/>
  <c r="W473" i="19" s="1"/>
  <c r="T473" i="19"/>
  <c r="U473" i="19"/>
  <c r="S474" i="19"/>
  <c r="W474" i="19" s="1"/>
  <c r="T474" i="19"/>
  <c r="U474" i="19"/>
  <c r="T475" i="19"/>
  <c r="U475" i="19"/>
  <c r="T476" i="19"/>
  <c r="U476" i="19"/>
  <c r="S477" i="19"/>
  <c r="W477" i="19" s="1"/>
  <c r="T477" i="19"/>
  <c r="U477" i="19"/>
  <c r="S478" i="19"/>
  <c r="W478" i="19" s="1"/>
  <c r="T478" i="19"/>
  <c r="U478" i="19"/>
  <c r="S479" i="19"/>
  <c r="W479" i="19" s="1"/>
  <c r="T479" i="19"/>
  <c r="U479" i="19"/>
  <c r="S480" i="19"/>
  <c r="W480" i="19" s="1"/>
  <c r="T480" i="19"/>
  <c r="U480" i="19"/>
  <c r="T481" i="19"/>
  <c r="U481" i="19"/>
  <c r="S482" i="19"/>
  <c r="W482" i="19" s="1"/>
  <c r="T482" i="19"/>
  <c r="U482" i="19"/>
  <c r="S483" i="19"/>
  <c r="W483" i="19" s="1"/>
  <c r="T483" i="19"/>
  <c r="U483" i="19"/>
  <c r="S484" i="19"/>
  <c r="W484" i="19" s="1"/>
  <c r="T484" i="19"/>
  <c r="U484" i="19"/>
  <c r="T485" i="19"/>
  <c r="U485" i="19"/>
  <c r="T486" i="19"/>
  <c r="U486" i="19"/>
  <c r="T487" i="19"/>
  <c r="U487" i="19"/>
  <c r="S488" i="19"/>
  <c r="W488" i="19" s="1"/>
  <c r="T488" i="19"/>
  <c r="U488" i="19"/>
  <c r="S489" i="19"/>
  <c r="W489" i="19" s="1"/>
  <c r="T489" i="19"/>
  <c r="U489" i="19"/>
  <c r="S490" i="19"/>
  <c r="W490" i="19" s="1"/>
  <c r="T490" i="19"/>
  <c r="U490" i="19"/>
  <c r="S491" i="19"/>
  <c r="W491" i="19" s="1"/>
  <c r="T491" i="19"/>
  <c r="U491" i="19"/>
  <c r="T492" i="19"/>
  <c r="U492" i="19"/>
  <c r="S493" i="19"/>
  <c r="W493" i="19" s="1"/>
  <c r="T493" i="19"/>
  <c r="U493" i="19"/>
  <c r="T494" i="19"/>
  <c r="U494" i="19"/>
  <c r="S495" i="19"/>
  <c r="W495" i="19" s="1"/>
  <c r="T495" i="19"/>
  <c r="U495" i="19"/>
  <c r="S496" i="19"/>
  <c r="W496" i="19" s="1"/>
  <c r="T496" i="19"/>
  <c r="U496" i="19"/>
  <c r="S497" i="19"/>
  <c r="W497" i="19" s="1"/>
  <c r="T497" i="19"/>
  <c r="U497" i="19"/>
  <c r="S498" i="19"/>
  <c r="W498" i="19" s="1"/>
  <c r="T498" i="19"/>
  <c r="U498" i="19"/>
  <c r="T499" i="19"/>
  <c r="U499" i="19"/>
  <c r="S500" i="19"/>
  <c r="W500" i="19" s="1"/>
  <c r="T500" i="19"/>
  <c r="U500" i="19"/>
  <c r="T501" i="19"/>
  <c r="U501" i="19"/>
  <c r="S502" i="19"/>
  <c r="W502" i="19" s="1"/>
  <c r="T502" i="19"/>
  <c r="U502" i="19"/>
  <c r="S503" i="19"/>
  <c r="W503" i="19" s="1"/>
  <c r="T503" i="19"/>
  <c r="U503" i="19"/>
  <c r="S504" i="19"/>
  <c r="W504" i="19" s="1"/>
  <c r="T504" i="19"/>
  <c r="U504" i="19"/>
  <c r="T505" i="19"/>
  <c r="U505" i="19"/>
  <c r="S506" i="19"/>
  <c r="W506" i="19" s="1"/>
  <c r="T506" i="19"/>
  <c r="U506" i="19"/>
  <c r="S507" i="19"/>
  <c r="W507" i="19" s="1"/>
  <c r="T507" i="19"/>
  <c r="U507" i="19"/>
  <c r="S508" i="19"/>
  <c r="W508" i="19" s="1"/>
  <c r="T508" i="19"/>
  <c r="U508" i="19"/>
  <c r="T509" i="19"/>
  <c r="U509" i="19"/>
  <c r="T510" i="19"/>
  <c r="U510" i="19"/>
  <c r="S511" i="19"/>
  <c r="W511" i="19" s="1"/>
  <c r="T511" i="19"/>
  <c r="U511" i="19"/>
  <c r="S512" i="19"/>
  <c r="W512" i="19" s="1"/>
  <c r="T512" i="19"/>
  <c r="U512" i="19"/>
  <c r="S513" i="19"/>
  <c r="W513" i="19" s="1"/>
  <c r="T513" i="19"/>
  <c r="U513" i="19"/>
  <c r="T514" i="19"/>
  <c r="U514" i="19"/>
  <c r="S515" i="19"/>
  <c r="W515" i="19" s="1"/>
  <c r="T515" i="19"/>
  <c r="U515" i="19"/>
  <c r="T516" i="19"/>
  <c r="U516" i="19"/>
  <c r="T517" i="19"/>
  <c r="U517" i="19"/>
  <c r="S518" i="19"/>
  <c r="W518" i="19" s="1"/>
  <c r="T518" i="19"/>
  <c r="U518" i="19"/>
  <c r="S519" i="19"/>
  <c r="W519" i="19" s="1"/>
  <c r="T519" i="19"/>
  <c r="U519" i="19"/>
  <c r="S520" i="19"/>
  <c r="W520" i="19" s="1"/>
  <c r="T520" i="19"/>
  <c r="U520" i="19"/>
  <c r="T521" i="19"/>
  <c r="U521" i="19"/>
  <c r="S522" i="19"/>
  <c r="W522" i="19" s="1"/>
  <c r="T522" i="19"/>
  <c r="U522" i="19"/>
  <c r="S523" i="19"/>
  <c r="W523" i="19" s="1"/>
  <c r="T523" i="19"/>
  <c r="U523" i="19"/>
  <c r="T524" i="19"/>
  <c r="U524" i="19"/>
  <c r="S525" i="19"/>
  <c r="W525" i="19" s="1"/>
  <c r="T525" i="19"/>
  <c r="U525" i="19"/>
  <c r="S526" i="19"/>
  <c r="W526" i="19" s="1"/>
  <c r="T526" i="19"/>
  <c r="U526" i="19"/>
  <c r="S527" i="19"/>
  <c r="W527" i="19" s="1"/>
  <c r="T527" i="19"/>
  <c r="U527" i="19"/>
  <c r="S528" i="19"/>
  <c r="W528" i="19" s="1"/>
  <c r="T528" i="19"/>
  <c r="U528" i="19"/>
  <c r="S529" i="19"/>
  <c r="W529" i="19" s="1"/>
  <c r="T529" i="19"/>
  <c r="U529" i="19"/>
  <c r="T530" i="19"/>
  <c r="U530" i="19"/>
  <c r="S531" i="19"/>
  <c r="W531" i="19" s="1"/>
  <c r="T531" i="19"/>
  <c r="U531" i="19"/>
  <c r="S532" i="19"/>
  <c r="W532" i="19" s="1"/>
  <c r="T532" i="19"/>
  <c r="U532" i="19"/>
  <c r="T533" i="19"/>
  <c r="U533" i="19"/>
  <c r="S534" i="19"/>
  <c r="W534" i="19" s="1"/>
  <c r="T534" i="19"/>
  <c r="U534" i="19"/>
  <c r="T535" i="19"/>
  <c r="U535" i="19"/>
  <c r="S536" i="19"/>
  <c r="W536" i="19" s="1"/>
  <c r="T536" i="19"/>
  <c r="U536" i="19"/>
  <c r="S537" i="19"/>
  <c r="W537" i="19" s="1"/>
  <c r="T537" i="19"/>
  <c r="U537" i="19"/>
  <c r="T538" i="19"/>
  <c r="U538" i="19"/>
  <c r="S539" i="19"/>
  <c r="W539" i="19" s="1"/>
  <c r="T539" i="19"/>
  <c r="U539" i="19"/>
  <c r="S540" i="19"/>
  <c r="W540" i="19" s="1"/>
  <c r="T540" i="19"/>
  <c r="U540" i="19"/>
  <c r="S541" i="19"/>
  <c r="W541" i="19" s="1"/>
  <c r="T541" i="19"/>
  <c r="U541" i="19"/>
  <c r="S542" i="19"/>
  <c r="W542" i="19" s="1"/>
  <c r="T542" i="19"/>
  <c r="U542" i="19"/>
  <c r="S543" i="19"/>
  <c r="W543" i="19" s="1"/>
  <c r="T543" i="19"/>
  <c r="U543" i="19"/>
  <c r="T544" i="19"/>
  <c r="U544" i="19"/>
  <c r="T545" i="19"/>
  <c r="U545" i="19"/>
  <c r="S546" i="19"/>
  <c r="W546" i="19" s="1"/>
  <c r="T546" i="19"/>
  <c r="U546" i="19"/>
  <c r="T547" i="19"/>
  <c r="U547" i="19"/>
  <c r="T548" i="19"/>
  <c r="U548" i="19"/>
  <c r="S549" i="19"/>
  <c r="W549" i="19" s="1"/>
  <c r="T549" i="19"/>
  <c r="U549" i="19"/>
  <c r="S550" i="19"/>
  <c r="W550" i="19" s="1"/>
  <c r="T550" i="19"/>
  <c r="U550" i="19"/>
  <c r="S551" i="19"/>
  <c r="W551" i="19" s="1"/>
  <c r="T551" i="19"/>
  <c r="U551" i="19"/>
  <c r="T552" i="19"/>
  <c r="U552" i="19"/>
  <c r="S553" i="19"/>
  <c r="W553" i="19" s="1"/>
  <c r="T553" i="19"/>
  <c r="U553" i="19"/>
  <c r="S554" i="19"/>
  <c r="W554" i="19" s="1"/>
  <c r="T554" i="19"/>
  <c r="U554" i="19"/>
  <c r="T555" i="19"/>
  <c r="U555" i="19"/>
  <c r="T556" i="19"/>
  <c r="U556" i="19"/>
  <c r="T557" i="19"/>
  <c r="U557" i="19"/>
  <c r="S558" i="19"/>
  <c r="W558" i="19" s="1"/>
  <c r="T558" i="19"/>
  <c r="U558" i="19"/>
  <c r="T559" i="19"/>
  <c r="U559" i="19"/>
  <c r="S560" i="19"/>
  <c r="W560" i="19" s="1"/>
  <c r="T560" i="19"/>
  <c r="U560" i="19"/>
  <c r="S561" i="19"/>
  <c r="W561" i="19" s="1"/>
  <c r="T561" i="19"/>
  <c r="U561" i="19"/>
  <c r="S562" i="19"/>
  <c r="W562" i="19" s="1"/>
  <c r="T562" i="19"/>
  <c r="U562" i="19"/>
  <c r="S563" i="19"/>
  <c r="W563" i="19" s="1"/>
  <c r="T563" i="19"/>
  <c r="U563" i="19"/>
  <c r="T564" i="19"/>
  <c r="U564" i="19"/>
  <c r="S565" i="19"/>
  <c r="W565" i="19" s="1"/>
  <c r="T565" i="19"/>
  <c r="U565" i="19"/>
  <c r="S566" i="19"/>
  <c r="W566" i="19" s="1"/>
  <c r="T566" i="19"/>
  <c r="U566" i="19"/>
  <c r="T567" i="19"/>
  <c r="U567" i="19"/>
  <c r="S568" i="19"/>
  <c r="W568" i="19" s="1"/>
  <c r="T568" i="19"/>
  <c r="U568" i="19"/>
  <c r="T569" i="19"/>
  <c r="U569" i="19"/>
  <c r="T570" i="19"/>
  <c r="U570" i="19"/>
  <c r="T571" i="19"/>
  <c r="U571" i="19"/>
  <c r="S572" i="19"/>
  <c r="W572" i="19" s="1"/>
  <c r="T572" i="19"/>
  <c r="U572" i="19"/>
  <c r="S573" i="19"/>
  <c r="W573" i="19" s="1"/>
  <c r="T573" i="19"/>
  <c r="U573" i="19"/>
  <c r="S574" i="19"/>
  <c r="W574" i="19" s="1"/>
  <c r="T574" i="19"/>
  <c r="U574" i="19"/>
  <c r="S575" i="19"/>
  <c r="W575" i="19" s="1"/>
  <c r="T575" i="19"/>
  <c r="U575" i="19"/>
  <c r="T576" i="19"/>
  <c r="U576" i="19"/>
  <c r="T577" i="19"/>
  <c r="U577" i="19"/>
  <c r="W578" i="19"/>
  <c r="T578" i="19"/>
  <c r="U578" i="19"/>
  <c r="T579" i="19"/>
  <c r="U579" i="19"/>
  <c r="T580" i="19"/>
  <c r="U580" i="19"/>
  <c r="T581" i="19"/>
  <c r="U581" i="19"/>
  <c r="S582" i="19"/>
  <c r="W582" i="19" s="1"/>
  <c r="T582" i="19"/>
  <c r="U582" i="19"/>
  <c r="S583" i="19"/>
  <c r="W583" i="19" s="1"/>
  <c r="T583" i="19"/>
  <c r="U583" i="19"/>
  <c r="T584" i="19"/>
  <c r="U584" i="19"/>
  <c r="S585" i="19"/>
  <c r="W585" i="19" s="1"/>
  <c r="T585" i="19"/>
  <c r="U585" i="19"/>
  <c r="T586" i="19"/>
  <c r="U586" i="19"/>
  <c r="T587" i="19"/>
  <c r="U587" i="19"/>
  <c r="S588" i="19"/>
  <c r="W588" i="19" s="1"/>
  <c r="T588" i="19"/>
  <c r="U588" i="19"/>
  <c r="S589" i="19"/>
  <c r="W589" i="19" s="1"/>
  <c r="T589" i="19"/>
  <c r="U589" i="19"/>
  <c r="T590" i="19"/>
  <c r="U590" i="19"/>
  <c r="T591" i="19"/>
  <c r="U591" i="19"/>
  <c r="W592" i="19"/>
  <c r="T592" i="19"/>
  <c r="U592" i="19"/>
  <c r="S593" i="19"/>
  <c r="W593" i="19" s="1"/>
  <c r="T593" i="19"/>
  <c r="U593" i="19"/>
  <c r="S594" i="19"/>
  <c r="W594" i="19" s="1"/>
  <c r="T594" i="19"/>
  <c r="U594" i="19"/>
  <c r="S595" i="19"/>
  <c r="W595" i="19" s="1"/>
  <c r="T595" i="19"/>
  <c r="U595" i="19"/>
  <c r="W596" i="19"/>
  <c r="T596" i="19"/>
  <c r="U596" i="19"/>
  <c r="T597" i="19"/>
  <c r="U597" i="19"/>
  <c r="T598" i="19"/>
  <c r="U598" i="19"/>
  <c r="S599" i="19"/>
  <c r="W599" i="19" s="1"/>
  <c r="T599" i="19"/>
  <c r="U599" i="19"/>
  <c r="S600" i="19"/>
  <c r="W600" i="19" s="1"/>
  <c r="T600" i="19"/>
  <c r="U600" i="19"/>
  <c r="S601" i="19"/>
  <c r="W601" i="19" s="1"/>
  <c r="T601" i="19"/>
  <c r="U601" i="19"/>
  <c r="W602" i="19"/>
  <c r="T602" i="19"/>
  <c r="U602" i="19"/>
  <c r="S603" i="19"/>
  <c r="W603" i="19" s="1"/>
  <c r="T603" i="19"/>
  <c r="U603" i="19"/>
  <c r="S604" i="19"/>
  <c r="W604" i="19" s="1"/>
  <c r="T604" i="19"/>
  <c r="U604" i="19"/>
  <c r="T605" i="19"/>
  <c r="U605" i="19"/>
  <c r="T606" i="19"/>
  <c r="U606" i="19"/>
  <c r="S607" i="19"/>
  <c r="W607" i="19" s="1"/>
  <c r="T607" i="19"/>
  <c r="U607" i="19"/>
  <c r="S608" i="19"/>
  <c r="W608" i="19" s="1"/>
  <c r="T608" i="19"/>
  <c r="U608" i="19"/>
  <c r="S609" i="19"/>
  <c r="W609" i="19" s="1"/>
  <c r="T609" i="19"/>
  <c r="U609" i="19"/>
  <c r="S610" i="19"/>
  <c r="W610" i="19" s="1"/>
  <c r="T610" i="19"/>
  <c r="U610" i="19"/>
  <c r="T611" i="19"/>
  <c r="U611" i="19"/>
  <c r="T612" i="19"/>
  <c r="U612" i="19"/>
  <c r="T613" i="19"/>
  <c r="U613" i="19"/>
  <c r="S614" i="19"/>
  <c r="W614" i="19" s="1"/>
  <c r="T614" i="19"/>
  <c r="U614" i="19"/>
  <c r="T615" i="19"/>
  <c r="U615" i="19"/>
  <c r="T616" i="19"/>
  <c r="U616" i="19"/>
  <c r="S617" i="19"/>
  <c r="W617" i="19" s="1"/>
  <c r="T617" i="19"/>
  <c r="U617" i="19"/>
  <c r="T618" i="19"/>
  <c r="U618" i="19"/>
  <c r="T619" i="19"/>
  <c r="U619" i="19"/>
  <c r="S620" i="19"/>
  <c r="W620" i="19" s="1"/>
  <c r="T620" i="19"/>
  <c r="U620" i="19"/>
  <c r="S621" i="19"/>
  <c r="W621" i="19" s="1"/>
  <c r="T621" i="19"/>
  <c r="U621" i="19"/>
  <c r="T622" i="19"/>
  <c r="U622" i="19"/>
  <c r="T623" i="19"/>
  <c r="U623" i="19"/>
  <c r="S624" i="19"/>
  <c r="W624" i="19" s="1"/>
  <c r="T624" i="19"/>
  <c r="U624" i="19"/>
  <c r="S625" i="19"/>
  <c r="W625" i="19" s="1"/>
  <c r="T625" i="19"/>
  <c r="U625" i="19"/>
  <c r="T626" i="19"/>
  <c r="U626" i="19"/>
  <c r="T627" i="19"/>
  <c r="U627" i="19"/>
  <c r="T628" i="19"/>
  <c r="U628" i="19"/>
  <c r="S629" i="19"/>
  <c r="W629" i="19" s="1"/>
  <c r="T629" i="19"/>
  <c r="U629" i="19"/>
  <c r="S630" i="19"/>
  <c r="W630" i="19" s="1"/>
  <c r="T630" i="19"/>
  <c r="U630" i="19"/>
  <c r="T631" i="19"/>
  <c r="U631" i="19"/>
  <c r="T632" i="19"/>
  <c r="U632" i="19"/>
  <c r="T633" i="19"/>
  <c r="U633" i="19"/>
  <c r="T634" i="19"/>
  <c r="U634" i="19"/>
  <c r="T635" i="19"/>
  <c r="U635" i="19"/>
  <c r="T636" i="19"/>
  <c r="U636" i="19"/>
  <c r="T637" i="19"/>
  <c r="U637" i="19"/>
  <c r="S638" i="19"/>
  <c r="W638" i="19" s="1"/>
  <c r="T638" i="19"/>
  <c r="U638" i="19"/>
  <c r="T639" i="19"/>
  <c r="U639" i="19"/>
  <c r="T640" i="19"/>
  <c r="U640" i="19"/>
  <c r="T641" i="19"/>
  <c r="U641" i="19"/>
  <c r="S642" i="19"/>
  <c r="W642" i="19" s="1"/>
  <c r="T642" i="19"/>
  <c r="U642" i="19"/>
  <c r="T643" i="19"/>
  <c r="U643" i="19"/>
  <c r="S644" i="19"/>
  <c r="W644" i="19" s="1"/>
  <c r="T644" i="19"/>
  <c r="U644" i="19"/>
  <c r="S645" i="19"/>
  <c r="W645" i="19" s="1"/>
  <c r="T645" i="19"/>
  <c r="U645" i="19"/>
  <c r="S646" i="19"/>
  <c r="W646" i="19" s="1"/>
  <c r="T646" i="19"/>
  <c r="U646" i="19"/>
  <c r="S647" i="19"/>
  <c r="W647" i="19" s="1"/>
  <c r="T647" i="19"/>
  <c r="U647" i="19"/>
  <c r="T648" i="19"/>
  <c r="U648" i="19"/>
  <c r="S649" i="19"/>
  <c r="W649" i="19" s="1"/>
  <c r="T649" i="19"/>
  <c r="U649" i="19"/>
  <c r="S650" i="19"/>
  <c r="W650" i="19" s="1"/>
  <c r="T650" i="19"/>
  <c r="U650" i="19"/>
  <c r="S651" i="19"/>
  <c r="W651" i="19" s="1"/>
  <c r="T651" i="19"/>
  <c r="U651" i="19"/>
  <c r="T652" i="19"/>
  <c r="U652" i="19"/>
  <c r="S653" i="19"/>
  <c r="W653" i="19" s="1"/>
  <c r="T653" i="19"/>
  <c r="U653" i="19"/>
  <c r="S654" i="19"/>
  <c r="W654" i="19" s="1"/>
  <c r="T654" i="19"/>
  <c r="U654" i="19"/>
  <c r="S655" i="19"/>
  <c r="W655" i="19" s="1"/>
  <c r="T655" i="19"/>
  <c r="U655" i="19"/>
  <c r="S656" i="19"/>
  <c r="W656" i="19" s="1"/>
  <c r="T656" i="19"/>
  <c r="U656" i="19"/>
  <c r="S657" i="19"/>
  <c r="W657" i="19" s="1"/>
  <c r="T657" i="19"/>
  <c r="U657" i="19"/>
  <c r="S658" i="19"/>
  <c r="W658" i="19" s="1"/>
  <c r="T658" i="19"/>
  <c r="U658" i="19"/>
  <c r="S659" i="19"/>
  <c r="W659" i="19" s="1"/>
  <c r="T659" i="19"/>
  <c r="U659" i="19"/>
  <c r="T660" i="19"/>
  <c r="U660" i="19"/>
  <c r="S661" i="19"/>
  <c r="W661" i="19" s="1"/>
  <c r="T661" i="19"/>
  <c r="U661" i="19"/>
  <c r="T662" i="19"/>
  <c r="U662" i="19"/>
  <c r="S663" i="19"/>
  <c r="W663" i="19" s="1"/>
  <c r="T663" i="19"/>
  <c r="U663" i="19"/>
  <c r="S664" i="19"/>
  <c r="W664" i="19" s="1"/>
  <c r="T664" i="19"/>
  <c r="U664" i="19"/>
  <c r="S665" i="19"/>
  <c r="W665" i="19" s="1"/>
  <c r="T665" i="19"/>
  <c r="U665" i="19"/>
  <c r="T666" i="19"/>
  <c r="U666" i="19"/>
  <c r="S667" i="19"/>
  <c r="W667" i="19" s="1"/>
  <c r="T667" i="19"/>
  <c r="U667" i="19"/>
  <c r="S668" i="19"/>
  <c r="W668" i="19" s="1"/>
  <c r="T668" i="19"/>
  <c r="U668" i="19"/>
  <c r="S669" i="19"/>
  <c r="W669" i="19" s="1"/>
  <c r="T669" i="19"/>
  <c r="U669" i="19"/>
  <c r="S670" i="19"/>
  <c r="W670" i="19" s="1"/>
  <c r="T670" i="19"/>
  <c r="U670" i="19"/>
  <c r="T671" i="19"/>
  <c r="U671" i="19"/>
  <c r="S672" i="19"/>
  <c r="W672" i="19" s="1"/>
  <c r="T672" i="19"/>
  <c r="U672" i="19"/>
  <c r="S673" i="19"/>
  <c r="W673" i="19" s="1"/>
  <c r="T673" i="19"/>
  <c r="U673" i="19"/>
  <c r="S674" i="19"/>
  <c r="W674" i="19" s="1"/>
  <c r="T674" i="19"/>
  <c r="U674" i="19"/>
  <c r="S675" i="19"/>
  <c r="W675" i="19" s="1"/>
  <c r="T675" i="19"/>
  <c r="U675" i="19"/>
  <c r="S676" i="19"/>
  <c r="W676" i="19" s="1"/>
  <c r="T676" i="19"/>
  <c r="U676" i="19"/>
  <c r="S677" i="19"/>
  <c r="W677" i="19" s="1"/>
  <c r="T677" i="19"/>
  <c r="U677" i="19"/>
  <c r="T678" i="19"/>
  <c r="U678" i="19"/>
  <c r="S679" i="19"/>
  <c r="W679" i="19" s="1"/>
  <c r="T679" i="19"/>
  <c r="U679" i="19"/>
  <c r="S680" i="19"/>
  <c r="W680" i="19" s="1"/>
  <c r="T680" i="19"/>
  <c r="U680" i="19"/>
  <c r="S681" i="19"/>
  <c r="W681" i="19" s="1"/>
  <c r="T681" i="19"/>
  <c r="U681" i="19"/>
  <c r="S682" i="19"/>
  <c r="W682" i="19" s="1"/>
  <c r="T682" i="19"/>
  <c r="U682" i="19"/>
  <c r="S683" i="19"/>
  <c r="W683" i="19" s="1"/>
  <c r="T683" i="19"/>
  <c r="U683" i="19"/>
  <c r="S684" i="19"/>
  <c r="W684" i="19" s="1"/>
  <c r="T684" i="19"/>
  <c r="U684" i="19"/>
  <c r="S685" i="19"/>
  <c r="W685" i="19" s="1"/>
  <c r="T685" i="19"/>
  <c r="U685" i="19"/>
  <c r="S686" i="19"/>
  <c r="W686" i="19" s="1"/>
  <c r="T686" i="19"/>
  <c r="U686" i="19"/>
  <c r="T687" i="19"/>
  <c r="U687" i="19"/>
  <c r="T688" i="19"/>
  <c r="U688" i="19"/>
  <c r="S689" i="19"/>
  <c r="W689" i="19" s="1"/>
  <c r="T689" i="19"/>
  <c r="U689" i="19"/>
  <c r="S690" i="19"/>
  <c r="W690" i="19" s="1"/>
  <c r="T690" i="19"/>
  <c r="U690" i="19"/>
  <c r="S691" i="19"/>
  <c r="W691" i="19" s="1"/>
  <c r="T691" i="19"/>
  <c r="U691" i="19"/>
  <c r="S692" i="19"/>
  <c r="W692" i="19" s="1"/>
  <c r="T692" i="19"/>
  <c r="U692" i="19"/>
  <c r="S693" i="19"/>
  <c r="W693" i="19" s="1"/>
  <c r="T693" i="19"/>
  <c r="U693" i="19"/>
  <c r="T694" i="19"/>
  <c r="U694" i="19"/>
  <c r="S695" i="19"/>
  <c r="W695" i="19" s="1"/>
  <c r="T695" i="19"/>
  <c r="U695" i="19"/>
  <c r="S696" i="19"/>
  <c r="W696" i="19" s="1"/>
  <c r="T696" i="19"/>
  <c r="U696" i="19"/>
  <c r="T697" i="19"/>
  <c r="U697" i="19"/>
  <c r="S698" i="19"/>
  <c r="W698" i="19" s="1"/>
  <c r="T698" i="19"/>
  <c r="U698" i="19"/>
  <c r="S699" i="19"/>
  <c r="W699" i="19" s="1"/>
  <c r="T699" i="19"/>
  <c r="U699" i="19"/>
  <c r="T700" i="19"/>
  <c r="U700" i="19"/>
  <c r="S701" i="19"/>
  <c r="W701" i="19" s="1"/>
  <c r="T701" i="19"/>
  <c r="U701" i="19"/>
  <c r="S702" i="19"/>
  <c r="W702" i="19" s="1"/>
  <c r="T702" i="19"/>
  <c r="U702" i="19"/>
  <c r="S703" i="19"/>
  <c r="W703" i="19" s="1"/>
  <c r="T703" i="19"/>
  <c r="U703" i="19"/>
  <c r="T704" i="19"/>
  <c r="U704" i="19"/>
  <c r="S705" i="19"/>
  <c r="W705" i="19" s="1"/>
  <c r="T705" i="19"/>
  <c r="U705" i="19"/>
  <c r="S706" i="19"/>
  <c r="W706" i="19" s="1"/>
  <c r="T706" i="19"/>
  <c r="U706" i="19"/>
  <c r="T707" i="19"/>
  <c r="U707" i="19"/>
  <c r="S708" i="19"/>
  <c r="W708" i="19" s="1"/>
  <c r="T708" i="19"/>
  <c r="U708" i="19"/>
  <c r="S709" i="19"/>
  <c r="W709" i="19" s="1"/>
  <c r="T709" i="19"/>
  <c r="U709" i="19"/>
  <c r="S710" i="19"/>
  <c r="W710" i="19" s="1"/>
  <c r="T710" i="19"/>
  <c r="U710" i="19"/>
  <c r="S711" i="19"/>
  <c r="W711" i="19" s="1"/>
  <c r="T711" i="19"/>
  <c r="U711" i="19"/>
  <c r="T712" i="19"/>
  <c r="U712" i="19"/>
  <c r="S713" i="19"/>
  <c r="W713" i="19" s="1"/>
  <c r="T713" i="19"/>
  <c r="U713" i="19"/>
  <c r="S714" i="19"/>
  <c r="W714" i="19" s="1"/>
  <c r="T714" i="19"/>
  <c r="U714" i="19"/>
  <c r="T715" i="19"/>
  <c r="U715" i="19"/>
  <c r="T716" i="19"/>
  <c r="U716" i="19"/>
  <c r="T717" i="19"/>
  <c r="U717" i="19"/>
  <c r="T718" i="19"/>
  <c r="U718" i="19"/>
  <c r="S719" i="19"/>
  <c r="W719" i="19" s="1"/>
  <c r="T719" i="19"/>
  <c r="U719" i="19"/>
  <c r="T720" i="19"/>
  <c r="U720" i="19"/>
  <c r="S721" i="19"/>
  <c r="W721" i="19" s="1"/>
  <c r="T721" i="19"/>
  <c r="U721" i="19"/>
  <c r="S722" i="19"/>
  <c r="W722" i="19" s="1"/>
  <c r="T722" i="19"/>
  <c r="U722" i="19"/>
  <c r="S723" i="19"/>
  <c r="W723" i="19" s="1"/>
  <c r="T723" i="19"/>
  <c r="U723" i="19"/>
  <c r="S724" i="19"/>
  <c r="W724" i="19" s="1"/>
  <c r="T724" i="19"/>
  <c r="U724" i="19"/>
  <c r="S725" i="19"/>
  <c r="W725" i="19" s="1"/>
  <c r="T725" i="19"/>
  <c r="U725" i="19"/>
  <c r="S726" i="19"/>
  <c r="W726" i="19" s="1"/>
  <c r="T726" i="19"/>
  <c r="U726" i="19"/>
  <c r="S727" i="19"/>
  <c r="W727" i="19" s="1"/>
  <c r="T727" i="19"/>
  <c r="U727" i="19"/>
  <c r="S728" i="19"/>
  <c r="W728" i="19" s="1"/>
  <c r="T728" i="19"/>
  <c r="U728" i="19"/>
  <c r="S729" i="19"/>
  <c r="W729" i="19" s="1"/>
  <c r="T729" i="19"/>
  <c r="U729" i="19"/>
  <c r="S730" i="19"/>
  <c r="W730" i="19" s="1"/>
  <c r="T730" i="19"/>
  <c r="U730" i="19"/>
  <c r="S731" i="19"/>
  <c r="W731" i="19" s="1"/>
  <c r="T731" i="19"/>
  <c r="U731" i="19"/>
  <c r="T732" i="19"/>
  <c r="U732" i="19"/>
  <c r="S733" i="19"/>
  <c r="W733" i="19" s="1"/>
  <c r="T733" i="19"/>
  <c r="U733" i="19"/>
  <c r="S734" i="19"/>
  <c r="W734" i="19" s="1"/>
  <c r="T734" i="19"/>
  <c r="U734" i="19"/>
  <c r="S735" i="19"/>
  <c r="W735" i="19" s="1"/>
  <c r="T735" i="19"/>
  <c r="U735" i="19"/>
  <c r="S736" i="19"/>
  <c r="W736" i="19" s="1"/>
  <c r="T736" i="19"/>
  <c r="U736" i="19"/>
  <c r="T737" i="19"/>
  <c r="U737" i="19"/>
  <c r="T738" i="19"/>
  <c r="U738" i="19"/>
  <c r="S739" i="19"/>
  <c r="W739" i="19" s="1"/>
  <c r="T739" i="19"/>
  <c r="U739" i="19"/>
  <c r="S740" i="19"/>
  <c r="W740" i="19" s="1"/>
  <c r="T740" i="19"/>
  <c r="U740" i="19"/>
  <c r="S741" i="19"/>
  <c r="W741" i="19" s="1"/>
  <c r="T741" i="19"/>
  <c r="U741" i="19"/>
  <c r="S742" i="19"/>
  <c r="W742" i="19" s="1"/>
  <c r="T742" i="19"/>
  <c r="U742" i="19"/>
  <c r="S743" i="19"/>
  <c r="W743" i="19" s="1"/>
  <c r="T743" i="19"/>
  <c r="U743" i="19"/>
  <c r="S744" i="19"/>
  <c r="W744" i="19" s="1"/>
  <c r="T744" i="19"/>
  <c r="U744" i="19"/>
  <c r="S745" i="19"/>
  <c r="W745" i="19" s="1"/>
  <c r="T745" i="19"/>
  <c r="U745" i="19"/>
  <c r="S746" i="19"/>
  <c r="W746" i="19" s="1"/>
  <c r="T746" i="19"/>
  <c r="U746" i="19"/>
  <c r="T747" i="19"/>
  <c r="U747" i="19"/>
  <c r="S748" i="19"/>
  <c r="W748" i="19" s="1"/>
  <c r="T748" i="19"/>
  <c r="U748" i="19"/>
  <c r="T749" i="19"/>
  <c r="U749" i="19"/>
  <c r="S750" i="19"/>
  <c r="W750" i="19" s="1"/>
  <c r="T750" i="19"/>
  <c r="U750" i="19"/>
  <c r="S751" i="19"/>
  <c r="W751" i="19" s="1"/>
  <c r="T751" i="19"/>
  <c r="U751" i="19"/>
  <c r="S752" i="19"/>
  <c r="W752" i="19" s="1"/>
  <c r="T752" i="19"/>
  <c r="U752" i="19"/>
  <c r="S753" i="19"/>
  <c r="W753" i="19" s="1"/>
  <c r="T753" i="19"/>
  <c r="U753" i="19"/>
  <c r="T754" i="19"/>
  <c r="U754" i="19"/>
  <c r="T755" i="19"/>
  <c r="U755" i="19"/>
  <c r="T756" i="19"/>
  <c r="U756" i="19"/>
  <c r="S757" i="19"/>
  <c r="W757" i="19" s="1"/>
  <c r="T757" i="19"/>
  <c r="U757" i="19"/>
  <c r="S758" i="19"/>
  <c r="W758" i="19" s="1"/>
  <c r="T758" i="19"/>
  <c r="U758" i="19"/>
  <c r="S759" i="19"/>
  <c r="W759" i="19" s="1"/>
  <c r="T759" i="19"/>
  <c r="U759" i="19"/>
  <c r="S760" i="19"/>
  <c r="W760" i="19" s="1"/>
  <c r="T760" i="19"/>
  <c r="U760" i="19"/>
  <c r="S761" i="19"/>
  <c r="W761" i="19" s="1"/>
  <c r="T761" i="19"/>
  <c r="U761" i="19"/>
  <c r="S762" i="19"/>
  <c r="W762" i="19" s="1"/>
  <c r="T762" i="19"/>
  <c r="U762" i="19"/>
  <c r="S763" i="19"/>
  <c r="W763" i="19" s="1"/>
  <c r="T763" i="19"/>
  <c r="U763" i="19"/>
  <c r="S764" i="19"/>
  <c r="W764" i="19" s="1"/>
  <c r="T764" i="19"/>
  <c r="U764" i="19"/>
  <c r="T765" i="19"/>
  <c r="U765" i="19"/>
  <c r="S766" i="19"/>
  <c r="W766" i="19" s="1"/>
  <c r="T766" i="19"/>
  <c r="U766" i="19"/>
  <c r="S767" i="19"/>
  <c r="W767" i="19" s="1"/>
  <c r="T767" i="19"/>
  <c r="U767" i="19"/>
  <c r="S768" i="19"/>
  <c r="W768" i="19" s="1"/>
  <c r="T768" i="19"/>
  <c r="U768" i="19"/>
  <c r="S769" i="19"/>
  <c r="W769" i="19" s="1"/>
  <c r="T769" i="19"/>
  <c r="U769" i="19"/>
  <c r="T770" i="19"/>
  <c r="U770" i="19"/>
  <c r="S771" i="19"/>
  <c r="W771" i="19" s="1"/>
  <c r="T771" i="19"/>
  <c r="U771" i="19"/>
  <c r="S772" i="19"/>
  <c r="W772" i="19" s="1"/>
  <c r="T772" i="19"/>
  <c r="U772" i="19"/>
  <c r="T773" i="19"/>
  <c r="U773" i="19"/>
  <c r="T774" i="19"/>
  <c r="U774" i="19"/>
  <c r="S775" i="19"/>
  <c r="W775" i="19" s="1"/>
  <c r="T775" i="19"/>
  <c r="U775" i="19"/>
  <c r="S776" i="19"/>
  <c r="W776" i="19" s="1"/>
  <c r="T776" i="19"/>
  <c r="U776" i="19"/>
  <c r="S777" i="19"/>
  <c r="W777" i="19" s="1"/>
  <c r="T777" i="19"/>
  <c r="U777" i="19"/>
  <c r="S778" i="19"/>
  <c r="W778" i="19" s="1"/>
  <c r="T778" i="19"/>
  <c r="U778" i="19"/>
  <c r="T779" i="19"/>
  <c r="U779" i="19"/>
  <c r="S780" i="19"/>
  <c r="W780" i="19" s="1"/>
  <c r="T780" i="19"/>
  <c r="U780" i="19"/>
  <c r="S781" i="19"/>
  <c r="W781" i="19" s="1"/>
  <c r="T781" i="19"/>
  <c r="U781" i="19"/>
  <c r="S782" i="19"/>
  <c r="W782" i="19" s="1"/>
  <c r="T782" i="19"/>
  <c r="U782" i="19"/>
  <c r="S783" i="19"/>
  <c r="W783" i="19" s="1"/>
  <c r="T783" i="19"/>
  <c r="U783" i="19"/>
  <c r="S784" i="19"/>
  <c r="W784" i="19" s="1"/>
  <c r="T784" i="19"/>
  <c r="U784" i="19"/>
  <c r="S785" i="19"/>
  <c r="W785" i="19" s="1"/>
  <c r="T785" i="19"/>
  <c r="U785" i="19"/>
  <c r="S786" i="19"/>
  <c r="W786" i="19" s="1"/>
  <c r="T786" i="19"/>
  <c r="U786" i="19"/>
  <c r="T787" i="19"/>
  <c r="U787" i="19"/>
  <c r="S788" i="19"/>
  <c r="W788" i="19" s="1"/>
  <c r="T788" i="19"/>
  <c r="U788" i="19"/>
  <c r="S789" i="19"/>
  <c r="W789" i="19" s="1"/>
  <c r="T789" i="19"/>
  <c r="U789" i="19"/>
  <c r="T790" i="19"/>
  <c r="U790" i="19"/>
  <c r="T791" i="19"/>
  <c r="U791" i="19"/>
  <c r="S792" i="19"/>
  <c r="W792" i="19" s="1"/>
  <c r="T792" i="19"/>
  <c r="U792" i="19"/>
  <c r="S793" i="19"/>
  <c r="W793" i="19" s="1"/>
  <c r="T793" i="19"/>
  <c r="U793" i="19"/>
  <c r="S794" i="19"/>
  <c r="W794" i="19" s="1"/>
  <c r="T794" i="19"/>
  <c r="U794" i="19"/>
  <c r="S795" i="19"/>
  <c r="W795" i="19" s="1"/>
  <c r="T795" i="19"/>
  <c r="U795" i="19"/>
  <c r="S796" i="19"/>
  <c r="W796" i="19" s="1"/>
  <c r="T796" i="19"/>
  <c r="U796" i="19"/>
  <c r="S797" i="19"/>
  <c r="W797" i="19" s="1"/>
  <c r="T797" i="19"/>
  <c r="U797" i="19"/>
  <c r="S798" i="19"/>
  <c r="W798" i="19" s="1"/>
  <c r="T798" i="19"/>
  <c r="U798" i="19"/>
  <c r="S799" i="19"/>
  <c r="W799" i="19" s="1"/>
  <c r="T799" i="19"/>
  <c r="U799" i="19"/>
  <c r="S800" i="19"/>
  <c r="W800" i="19" s="1"/>
  <c r="T800" i="19"/>
  <c r="U800" i="19"/>
  <c r="S801" i="19"/>
  <c r="W801" i="19" s="1"/>
  <c r="T801" i="19"/>
  <c r="U801" i="19"/>
  <c r="T802" i="19"/>
  <c r="U802" i="19"/>
  <c r="T803" i="19"/>
  <c r="U803" i="19"/>
  <c r="S804" i="19"/>
  <c r="W804" i="19" s="1"/>
  <c r="T804" i="19"/>
  <c r="U804" i="19"/>
  <c r="S805" i="19"/>
  <c r="W805" i="19" s="1"/>
  <c r="T805" i="19"/>
  <c r="U805" i="19"/>
  <c r="T806" i="19"/>
  <c r="U806" i="19"/>
  <c r="S807" i="19"/>
  <c r="W807" i="19" s="1"/>
  <c r="T807" i="19"/>
  <c r="U807" i="19"/>
  <c r="S808" i="19"/>
  <c r="W808" i="19" s="1"/>
  <c r="T808" i="19"/>
  <c r="U808" i="19"/>
  <c r="S809" i="19"/>
  <c r="W809" i="19" s="1"/>
  <c r="T809" i="19"/>
  <c r="U809" i="19"/>
  <c r="S810" i="19"/>
  <c r="W810" i="19" s="1"/>
  <c r="T810" i="19"/>
  <c r="U810" i="19"/>
  <c r="S811" i="19"/>
  <c r="W811" i="19" s="1"/>
  <c r="T811" i="19"/>
  <c r="U811" i="19"/>
  <c r="S812" i="19"/>
  <c r="W812" i="19" s="1"/>
  <c r="T812" i="19"/>
  <c r="U812" i="19"/>
  <c r="S813" i="19"/>
  <c r="W813" i="19" s="1"/>
  <c r="T813" i="19"/>
  <c r="U813" i="19"/>
  <c r="T814" i="19"/>
  <c r="U814" i="19"/>
  <c r="S815" i="19"/>
  <c r="W815" i="19" s="1"/>
  <c r="T815" i="19"/>
  <c r="U815" i="19"/>
  <c r="S816" i="19"/>
  <c r="W816" i="19" s="1"/>
  <c r="T816" i="19"/>
  <c r="U816" i="19"/>
  <c r="S817" i="19"/>
  <c r="W817" i="19" s="1"/>
  <c r="T817" i="19"/>
  <c r="U817" i="19"/>
  <c r="T818" i="19"/>
  <c r="U818" i="19"/>
  <c r="S819" i="19"/>
  <c r="W819" i="19" s="1"/>
  <c r="T819" i="19"/>
  <c r="U819" i="19"/>
  <c r="T820" i="19"/>
  <c r="U820" i="19"/>
  <c r="S821" i="19"/>
  <c r="W821" i="19" s="1"/>
  <c r="T821" i="19"/>
  <c r="U821" i="19"/>
  <c r="S822" i="19"/>
  <c r="W822" i="19" s="1"/>
  <c r="T822" i="19"/>
  <c r="U822" i="19"/>
  <c r="S823" i="19"/>
  <c r="W823" i="19" s="1"/>
  <c r="T823" i="19"/>
  <c r="U823" i="19"/>
  <c r="S824" i="19"/>
  <c r="W824" i="19" s="1"/>
  <c r="T824" i="19"/>
  <c r="U824" i="19"/>
  <c r="S825" i="19"/>
  <c r="W825" i="19" s="1"/>
  <c r="T825" i="19"/>
  <c r="U825" i="19"/>
  <c r="S826" i="19"/>
  <c r="W826" i="19" s="1"/>
  <c r="T826" i="19"/>
  <c r="U826" i="19"/>
  <c r="S827" i="19"/>
  <c r="W827" i="19" s="1"/>
  <c r="T827" i="19"/>
  <c r="U827" i="19"/>
  <c r="S828" i="19"/>
  <c r="W828" i="19" s="1"/>
  <c r="T828" i="19"/>
  <c r="U828" i="19"/>
  <c r="S829" i="19"/>
  <c r="W829" i="19" s="1"/>
  <c r="T829" i="19"/>
  <c r="U829" i="19"/>
  <c r="T830" i="19"/>
  <c r="U830" i="19"/>
  <c r="S831" i="19"/>
  <c r="W831" i="19" s="1"/>
  <c r="T831" i="19"/>
  <c r="U831" i="19"/>
  <c r="T832" i="19"/>
  <c r="U832" i="19"/>
  <c r="S833" i="19"/>
  <c r="W833" i="19" s="1"/>
  <c r="T833" i="19"/>
  <c r="U833" i="19"/>
  <c r="S834" i="19"/>
  <c r="W834" i="19" s="1"/>
  <c r="T834" i="19"/>
  <c r="U834" i="19"/>
  <c r="S835" i="19"/>
  <c r="W835" i="19" s="1"/>
  <c r="T835" i="19"/>
  <c r="U835" i="19"/>
  <c r="S836" i="19"/>
  <c r="W836" i="19" s="1"/>
  <c r="T836" i="19"/>
  <c r="U836" i="19"/>
  <c r="S837" i="19"/>
  <c r="W837" i="19" s="1"/>
  <c r="T837" i="19"/>
  <c r="U837" i="19"/>
  <c r="T838" i="19"/>
  <c r="U838" i="19"/>
  <c r="S839" i="19"/>
  <c r="W839" i="19" s="1"/>
  <c r="T839" i="19"/>
  <c r="U839" i="19"/>
  <c r="S840" i="19"/>
  <c r="W840" i="19" s="1"/>
  <c r="T840" i="19"/>
  <c r="U840" i="19"/>
  <c r="S841" i="19"/>
  <c r="W841" i="19" s="1"/>
  <c r="T841" i="19"/>
  <c r="U841" i="19"/>
  <c r="T842" i="19"/>
  <c r="U842" i="19"/>
  <c r="S843" i="19"/>
  <c r="W843" i="19" s="1"/>
  <c r="T843" i="19"/>
  <c r="U843" i="19"/>
  <c r="S844" i="19"/>
  <c r="W844" i="19" s="1"/>
  <c r="T844" i="19"/>
  <c r="U844" i="19"/>
  <c r="S845" i="19"/>
  <c r="W845" i="19" s="1"/>
  <c r="T845" i="19"/>
  <c r="U845" i="19"/>
  <c r="S846" i="19"/>
  <c r="W846" i="19" s="1"/>
  <c r="T846" i="19"/>
  <c r="U846" i="19"/>
  <c r="S847" i="19"/>
  <c r="W847" i="19" s="1"/>
  <c r="T847" i="19"/>
  <c r="U847" i="19"/>
  <c r="S848" i="19"/>
  <c r="W848" i="19" s="1"/>
  <c r="T848" i="19"/>
  <c r="U848" i="19"/>
  <c r="T849" i="19"/>
  <c r="U849" i="19"/>
  <c r="S850" i="19"/>
  <c r="W850" i="19" s="1"/>
  <c r="T850" i="19"/>
  <c r="U850" i="19"/>
  <c r="S851" i="19"/>
  <c r="W851" i="19" s="1"/>
  <c r="T851" i="19"/>
  <c r="U851" i="19"/>
  <c r="S852" i="19"/>
  <c r="W852" i="19" s="1"/>
  <c r="T852" i="19"/>
  <c r="U852" i="19"/>
  <c r="S853" i="19"/>
  <c r="W853" i="19" s="1"/>
  <c r="T853" i="19"/>
  <c r="U853" i="19"/>
  <c r="T854" i="19"/>
  <c r="U854" i="19"/>
  <c r="S855" i="19"/>
  <c r="W855" i="19" s="1"/>
  <c r="T855" i="19"/>
  <c r="U855" i="19"/>
  <c r="S856" i="19"/>
  <c r="W856" i="19" s="1"/>
  <c r="T856" i="19"/>
  <c r="U856" i="19"/>
  <c r="S857" i="19"/>
  <c r="W857" i="19" s="1"/>
  <c r="T857" i="19"/>
  <c r="U857" i="19"/>
  <c r="S858" i="19"/>
  <c r="W858" i="19" s="1"/>
  <c r="T858" i="19"/>
  <c r="U858" i="19"/>
  <c r="S859" i="19"/>
  <c r="W859" i="19" s="1"/>
  <c r="T859" i="19"/>
  <c r="U859" i="19"/>
  <c r="S860" i="19"/>
  <c r="W860" i="19" s="1"/>
  <c r="T860" i="19"/>
  <c r="U860" i="19"/>
  <c r="S861" i="19"/>
  <c r="W861" i="19" s="1"/>
  <c r="T861" i="19"/>
  <c r="U861" i="19"/>
  <c r="T862" i="19"/>
  <c r="U862" i="19"/>
  <c r="S863" i="19"/>
  <c r="W863" i="19" s="1"/>
  <c r="T863" i="19"/>
  <c r="U863" i="19"/>
  <c r="S864" i="19"/>
  <c r="W864" i="19" s="1"/>
  <c r="T864" i="19"/>
  <c r="U864" i="19"/>
  <c r="S865" i="19"/>
  <c r="W865" i="19" s="1"/>
  <c r="T865" i="19"/>
  <c r="U865" i="19"/>
  <c r="S866" i="19"/>
  <c r="W866" i="19" s="1"/>
  <c r="T866" i="19"/>
  <c r="U866" i="19"/>
  <c r="S867" i="19"/>
  <c r="W867" i="19" s="1"/>
  <c r="T867" i="19"/>
  <c r="U867" i="19"/>
  <c r="S868" i="19"/>
  <c r="W868" i="19" s="1"/>
  <c r="T868" i="19"/>
  <c r="U868" i="19"/>
  <c r="T869" i="19"/>
  <c r="U869" i="19"/>
  <c r="S870" i="19"/>
  <c r="W870" i="19" s="1"/>
  <c r="T870" i="19"/>
  <c r="U870" i="19"/>
  <c r="S871" i="19"/>
  <c r="W871" i="19" s="1"/>
  <c r="T871" i="19"/>
  <c r="U871" i="19"/>
  <c r="S872" i="19"/>
  <c r="W872" i="19" s="1"/>
  <c r="T872" i="19"/>
  <c r="U872" i="19"/>
  <c r="S873" i="19"/>
  <c r="W873" i="19" s="1"/>
  <c r="T873" i="19"/>
  <c r="U873" i="19"/>
  <c r="S874" i="19"/>
  <c r="W874" i="19" s="1"/>
  <c r="T874" i="19"/>
  <c r="U874" i="19"/>
  <c r="S875" i="19"/>
  <c r="W875" i="19" s="1"/>
  <c r="T875" i="19"/>
  <c r="U875" i="19"/>
  <c r="S876" i="19"/>
  <c r="W876" i="19" s="1"/>
  <c r="T876" i="19"/>
  <c r="U876" i="19"/>
  <c r="S877" i="19"/>
  <c r="W877" i="19" s="1"/>
  <c r="T877" i="19"/>
  <c r="U877" i="19"/>
  <c r="S878" i="19"/>
  <c r="W878" i="19" s="1"/>
  <c r="T878" i="19"/>
  <c r="U878" i="19"/>
  <c r="S879" i="19"/>
  <c r="W879" i="19" s="1"/>
  <c r="T879" i="19"/>
  <c r="U879" i="19"/>
  <c r="T880" i="19"/>
  <c r="U880" i="19"/>
  <c r="T881" i="19"/>
  <c r="U881" i="19"/>
  <c r="S882" i="19"/>
  <c r="W882" i="19" s="1"/>
  <c r="T882" i="19"/>
  <c r="U882" i="19"/>
  <c r="S883" i="19"/>
  <c r="W883" i="19" s="1"/>
  <c r="T883" i="19"/>
  <c r="U883" i="19"/>
  <c r="S884" i="19"/>
  <c r="W884" i="19" s="1"/>
  <c r="T884" i="19"/>
  <c r="U884" i="19"/>
  <c r="S885" i="19"/>
  <c r="W885" i="19" s="1"/>
  <c r="T885" i="19"/>
  <c r="U885" i="19"/>
  <c r="S886" i="19"/>
  <c r="W886" i="19" s="1"/>
  <c r="T886" i="19"/>
  <c r="U886" i="19"/>
  <c r="T887" i="19"/>
  <c r="U887" i="19"/>
  <c r="S888" i="19"/>
  <c r="W888" i="19" s="1"/>
  <c r="T888" i="19"/>
  <c r="U888" i="19"/>
  <c r="T889" i="19"/>
  <c r="U889" i="19"/>
  <c r="T890" i="19"/>
  <c r="U890" i="19"/>
  <c r="S891" i="19"/>
  <c r="W891" i="19" s="1"/>
  <c r="T891" i="19"/>
  <c r="U891" i="19"/>
  <c r="S892" i="19"/>
  <c r="W892" i="19" s="1"/>
  <c r="T892" i="19"/>
  <c r="U892" i="19"/>
  <c r="S893" i="19"/>
  <c r="W893" i="19" s="1"/>
  <c r="T893" i="19"/>
  <c r="U893" i="19"/>
  <c r="S894" i="19"/>
  <c r="W894" i="19" s="1"/>
  <c r="T894" i="19"/>
  <c r="U894" i="19"/>
  <c r="T895" i="19"/>
  <c r="U895" i="19"/>
  <c r="T896" i="19"/>
  <c r="U896" i="19"/>
  <c r="S897" i="19"/>
  <c r="W897" i="19" s="1"/>
  <c r="T897" i="19"/>
  <c r="U897" i="19"/>
  <c r="T898" i="19"/>
  <c r="U898" i="19"/>
  <c r="T899" i="19"/>
  <c r="U899" i="19"/>
  <c r="S900" i="19"/>
  <c r="W900" i="19" s="1"/>
  <c r="T900" i="19"/>
  <c r="U900" i="19"/>
  <c r="S901" i="19"/>
  <c r="W901" i="19" s="1"/>
  <c r="T901" i="19"/>
  <c r="U901" i="19"/>
  <c r="S902" i="19"/>
  <c r="W902" i="19" s="1"/>
  <c r="T902" i="19"/>
  <c r="U902" i="19"/>
  <c r="S903" i="19"/>
  <c r="W903" i="19" s="1"/>
  <c r="T903" i="19"/>
  <c r="U903" i="19"/>
  <c r="S904" i="19"/>
  <c r="W904" i="19" s="1"/>
  <c r="T904" i="19"/>
  <c r="U904" i="19"/>
  <c r="S905" i="19"/>
  <c r="W905" i="19" s="1"/>
  <c r="T905" i="19"/>
  <c r="U905" i="19"/>
  <c r="S906" i="19"/>
  <c r="W906" i="19" s="1"/>
  <c r="T906" i="19"/>
  <c r="U906" i="19"/>
  <c r="S907" i="19"/>
  <c r="W907" i="19" s="1"/>
  <c r="T907" i="19"/>
  <c r="U907" i="19"/>
  <c r="T908" i="19"/>
  <c r="U908" i="19"/>
  <c r="S909" i="19"/>
  <c r="W909" i="19" s="1"/>
  <c r="T909" i="19"/>
  <c r="U909" i="19"/>
  <c r="T910" i="19"/>
  <c r="U910" i="19"/>
  <c r="T911" i="19"/>
  <c r="U911" i="19"/>
  <c r="S912" i="19"/>
  <c r="W912" i="19" s="1"/>
  <c r="T912" i="19"/>
  <c r="U912" i="19"/>
  <c r="S913" i="19"/>
  <c r="W913" i="19" s="1"/>
  <c r="T913" i="19"/>
  <c r="U913" i="19"/>
  <c r="T914" i="19"/>
  <c r="U914" i="19"/>
  <c r="S915" i="19"/>
  <c r="W915" i="19" s="1"/>
  <c r="T915" i="19"/>
  <c r="U915" i="19"/>
  <c r="S916" i="19"/>
  <c r="W916" i="19" s="1"/>
  <c r="T916" i="19"/>
  <c r="U916" i="19"/>
  <c r="T917" i="19"/>
  <c r="U917" i="19"/>
  <c r="S918" i="19"/>
  <c r="W918" i="19" s="1"/>
  <c r="T918" i="19"/>
  <c r="U918" i="19"/>
  <c r="S919" i="19"/>
  <c r="W919" i="19" s="1"/>
  <c r="T919" i="19"/>
  <c r="U919" i="19"/>
  <c r="S920" i="19"/>
  <c r="W920" i="19" s="1"/>
  <c r="T920" i="19"/>
  <c r="U920" i="19"/>
  <c r="S921" i="19"/>
  <c r="W921" i="19" s="1"/>
  <c r="T921" i="19"/>
  <c r="U921" i="19"/>
  <c r="T922" i="19"/>
  <c r="U922" i="19"/>
  <c r="S923" i="19"/>
  <c r="W923" i="19" s="1"/>
  <c r="T923" i="19"/>
  <c r="U923" i="19"/>
  <c r="S924" i="19"/>
  <c r="W924" i="19" s="1"/>
  <c r="T924" i="19"/>
  <c r="U924" i="19"/>
  <c r="S925" i="19"/>
  <c r="W925" i="19" s="1"/>
  <c r="T925" i="19"/>
  <c r="U925" i="19"/>
  <c r="S926" i="19"/>
  <c r="W926" i="19" s="1"/>
  <c r="T926" i="19"/>
  <c r="U926" i="19"/>
  <c r="T927" i="19"/>
  <c r="U927" i="19"/>
  <c r="T928" i="19"/>
  <c r="U928" i="19"/>
  <c r="S929" i="19"/>
  <c r="W929" i="19" s="1"/>
  <c r="T929" i="19"/>
  <c r="U929" i="19"/>
  <c r="S930" i="19"/>
  <c r="W930" i="19" s="1"/>
  <c r="T930" i="19"/>
  <c r="U930" i="19"/>
  <c r="S931" i="19"/>
  <c r="W931" i="19" s="1"/>
  <c r="T931" i="19"/>
  <c r="U931" i="19"/>
  <c r="S932" i="19"/>
  <c r="W932" i="19" s="1"/>
  <c r="T932" i="19"/>
  <c r="U932" i="19"/>
  <c r="S933" i="19"/>
  <c r="W933" i="19" s="1"/>
  <c r="T933" i="19"/>
  <c r="U933" i="19"/>
  <c r="S934" i="19"/>
  <c r="W934" i="19" s="1"/>
  <c r="T934" i="19"/>
  <c r="U934" i="19"/>
  <c r="T935" i="19"/>
  <c r="U935" i="19"/>
  <c r="S936" i="19"/>
  <c r="W936" i="19" s="1"/>
  <c r="T936" i="19"/>
  <c r="U936" i="19"/>
  <c r="S937" i="19"/>
  <c r="W937" i="19" s="1"/>
  <c r="T937" i="19"/>
  <c r="U937" i="19"/>
  <c r="T938" i="19"/>
  <c r="U938" i="19"/>
  <c r="S939" i="19"/>
  <c r="W939" i="19" s="1"/>
  <c r="T939" i="19"/>
  <c r="U939" i="19"/>
  <c r="S940" i="19"/>
  <c r="W940" i="19" s="1"/>
  <c r="T940" i="19"/>
  <c r="U940" i="19"/>
  <c r="S941" i="19"/>
  <c r="W941" i="19" s="1"/>
  <c r="T941" i="19"/>
  <c r="U941" i="19"/>
  <c r="S942" i="19"/>
  <c r="W942" i="19" s="1"/>
  <c r="T942" i="19"/>
  <c r="U942" i="19"/>
  <c r="T943" i="19"/>
  <c r="U943" i="19"/>
  <c r="S944" i="19"/>
  <c r="W944" i="19" s="1"/>
  <c r="T944" i="19"/>
  <c r="U944" i="19"/>
  <c r="S945" i="19"/>
  <c r="W945" i="19" s="1"/>
  <c r="T945" i="19"/>
  <c r="U945" i="19"/>
  <c r="T946" i="19"/>
  <c r="U946" i="19"/>
  <c r="T947" i="19"/>
  <c r="U947" i="19"/>
  <c r="T948" i="19"/>
  <c r="U948" i="19"/>
  <c r="S949" i="19"/>
  <c r="W949" i="19" s="1"/>
  <c r="T949" i="19"/>
  <c r="U949" i="19"/>
  <c r="S950" i="19"/>
  <c r="W950" i="19" s="1"/>
  <c r="T950" i="19"/>
  <c r="U950" i="19"/>
  <c r="S951" i="19"/>
  <c r="W951" i="19" s="1"/>
  <c r="T951" i="19"/>
  <c r="U951" i="19"/>
  <c r="S952" i="19"/>
  <c r="W952" i="19" s="1"/>
  <c r="T952" i="19"/>
  <c r="U952" i="19"/>
  <c r="S953" i="19"/>
  <c r="W953" i="19" s="1"/>
  <c r="T953" i="19"/>
  <c r="U953" i="19"/>
  <c r="S954" i="19"/>
  <c r="W954" i="19" s="1"/>
  <c r="T954" i="19"/>
  <c r="U954" i="19"/>
  <c r="T955" i="19"/>
  <c r="U955" i="19"/>
  <c r="T956" i="19"/>
  <c r="U956" i="19"/>
  <c r="S957" i="19"/>
  <c r="W957" i="19" s="1"/>
  <c r="T957" i="19"/>
  <c r="U957" i="19"/>
  <c r="T958" i="19"/>
  <c r="U958" i="19"/>
  <c r="S959" i="19"/>
  <c r="W959" i="19" s="1"/>
  <c r="T959" i="19"/>
  <c r="U959" i="19"/>
  <c r="S960" i="19"/>
  <c r="W960" i="19" s="1"/>
  <c r="T960" i="19"/>
  <c r="U960" i="19"/>
  <c r="S961" i="19"/>
  <c r="W961" i="19" s="1"/>
  <c r="T961" i="19"/>
  <c r="U961" i="19"/>
  <c r="S962" i="19"/>
  <c r="W962" i="19" s="1"/>
  <c r="T962" i="19"/>
  <c r="U962" i="19"/>
  <c r="S963" i="19"/>
  <c r="W963" i="19" s="1"/>
  <c r="T963" i="19"/>
  <c r="U963" i="19"/>
  <c r="T964" i="19"/>
  <c r="U964" i="19"/>
  <c r="S965" i="19"/>
  <c r="W965" i="19" s="1"/>
  <c r="T965" i="19"/>
  <c r="U965" i="19"/>
  <c r="S966" i="19"/>
  <c r="W966" i="19" s="1"/>
  <c r="T966" i="19"/>
  <c r="U966" i="19"/>
  <c r="S967" i="19"/>
  <c r="W967" i="19" s="1"/>
  <c r="T967" i="19"/>
  <c r="U967" i="19"/>
  <c r="S968" i="19"/>
  <c r="W968" i="19" s="1"/>
  <c r="T968" i="19"/>
  <c r="U968" i="19"/>
  <c r="T969" i="19"/>
  <c r="U969" i="19"/>
  <c r="S970" i="19"/>
  <c r="W970" i="19" s="1"/>
  <c r="T970" i="19"/>
  <c r="U970" i="19"/>
  <c r="S971" i="19"/>
  <c r="W971" i="19" s="1"/>
  <c r="T971" i="19"/>
  <c r="U971" i="19"/>
  <c r="S972" i="19"/>
  <c r="W972" i="19" s="1"/>
  <c r="T972" i="19"/>
  <c r="U972" i="19"/>
  <c r="S973" i="19"/>
  <c r="W973" i="19" s="1"/>
  <c r="T973" i="19"/>
  <c r="U973" i="19"/>
  <c r="S974" i="19"/>
  <c r="W974" i="19" s="1"/>
  <c r="T974" i="19"/>
  <c r="U974" i="19"/>
  <c r="S975" i="19"/>
  <c r="W975" i="19" s="1"/>
  <c r="T975" i="19"/>
  <c r="U975" i="19"/>
  <c r="S976" i="19"/>
  <c r="W976" i="19" s="1"/>
  <c r="T976" i="19"/>
  <c r="U976" i="19"/>
  <c r="S977" i="19"/>
  <c r="W977" i="19" s="1"/>
  <c r="T977" i="19"/>
  <c r="U977" i="19"/>
  <c r="T978" i="19"/>
  <c r="U978" i="19"/>
  <c r="S979" i="19"/>
  <c r="W979" i="19" s="1"/>
  <c r="T979" i="19"/>
  <c r="U979" i="19"/>
  <c r="T980" i="19"/>
  <c r="U980" i="19"/>
  <c r="S981" i="19"/>
  <c r="W981" i="19" s="1"/>
  <c r="T981" i="19"/>
  <c r="U981" i="19"/>
  <c r="S982" i="19"/>
  <c r="W982" i="19" s="1"/>
  <c r="T982" i="19"/>
  <c r="U982" i="19"/>
  <c r="T983" i="19"/>
  <c r="U983" i="19"/>
  <c r="S984" i="19"/>
  <c r="W984" i="19" s="1"/>
  <c r="T984" i="19"/>
  <c r="U984" i="19"/>
  <c r="S985" i="19"/>
  <c r="W985" i="19" s="1"/>
  <c r="T985" i="19"/>
  <c r="U985" i="19"/>
  <c r="T986" i="19"/>
  <c r="U986" i="19"/>
  <c r="S987" i="19"/>
  <c r="W987" i="19" s="1"/>
  <c r="T987" i="19"/>
  <c r="U987" i="19"/>
  <c r="S988" i="19"/>
  <c r="W988" i="19" s="1"/>
  <c r="T988" i="19"/>
  <c r="U988" i="19"/>
  <c r="S989" i="19"/>
  <c r="W989" i="19" s="1"/>
  <c r="T989" i="19"/>
  <c r="U989" i="19"/>
  <c r="S990" i="19"/>
  <c r="W990" i="19" s="1"/>
  <c r="T990" i="19"/>
  <c r="U990" i="19"/>
  <c r="S991" i="19"/>
  <c r="W991" i="19" s="1"/>
  <c r="T991" i="19"/>
  <c r="U991" i="19"/>
  <c r="S992" i="19"/>
  <c r="W992" i="19" s="1"/>
  <c r="T992" i="19"/>
  <c r="U992" i="19"/>
  <c r="S993" i="19"/>
  <c r="W993" i="19" s="1"/>
  <c r="T993" i="19"/>
  <c r="U993" i="19"/>
  <c r="T994" i="19"/>
  <c r="U994" i="19"/>
  <c r="T995" i="19"/>
  <c r="U995" i="19"/>
  <c r="S996" i="19"/>
  <c r="W996" i="19" s="1"/>
  <c r="T996" i="19"/>
  <c r="U996" i="19"/>
  <c r="S997" i="19"/>
  <c r="W997" i="19" s="1"/>
  <c r="T997" i="19"/>
  <c r="U997" i="19"/>
  <c r="S998" i="19"/>
  <c r="W998" i="19" s="1"/>
  <c r="T998" i="19"/>
  <c r="U998" i="19"/>
  <c r="S999" i="19"/>
  <c r="W999" i="19" s="1"/>
  <c r="T999" i="19"/>
  <c r="U999" i="19"/>
  <c r="T1000" i="19"/>
  <c r="U1000" i="19"/>
  <c r="T1001" i="19"/>
  <c r="U1001" i="19"/>
  <c r="S1002" i="19"/>
  <c r="W1002" i="19" s="1"/>
  <c r="T1002" i="19"/>
  <c r="U1002" i="19"/>
  <c r="T1003" i="19"/>
  <c r="U1003" i="19"/>
  <c r="S1004" i="19"/>
  <c r="W1004" i="19" s="1"/>
  <c r="T1004" i="19"/>
  <c r="U1004" i="19"/>
  <c r="S1005" i="19"/>
  <c r="W1005" i="19" s="1"/>
  <c r="T1005" i="19"/>
  <c r="U1005" i="19"/>
  <c r="S1006" i="19"/>
  <c r="W1006" i="19" s="1"/>
  <c r="T1006" i="19"/>
  <c r="U1006" i="19"/>
  <c r="T1007" i="19"/>
  <c r="U1007" i="19"/>
  <c r="S1008" i="19"/>
  <c r="W1008" i="19" s="1"/>
  <c r="T1008" i="19"/>
  <c r="U1008" i="19"/>
  <c r="S1009" i="19"/>
  <c r="W1009" i="19" s="1"/>
  <c r="T1009" i="19"/>
  <c r="U1009" i="19"/>
  <c r="S1010" i="19"/>
  <c r="W1010" i="19" s="1"/>
  <c r="T1010" i="19"/>
  <c r="U1010" i="19"/>
  <c r="S1011" i="19"/>
  <c r="W1011" i="19" s="1"/>
  <c r="T1011" i="19"/>
  <c r="U1011" i="19"/>
  <c r="T1012" i="19"/>
  <c r="U1012" i="19"/>
  <c r="S1013" i="19"/>
  <c r="W1013" i="19" s="1"/>
  <c r="T1013" i="19"/>
  <c r="U1013" i="19"/>
  <c r="S1014" i="19"/>
  <c r="W1014" i="19" s="1"/>
  <c r="T1014" i="19"/>
  <c r="U1014" i="19"/>
  <c r="S1015" i="19"/>
  <c r="W1015" i="19" s="1"/>
  <c r="T1015" i="19"/>
  <c r="U1015" i="19"/>
  <c r="S1016" i="19"/>
  <c r="W1016" i="19" s="1"/>
  <c r="T1016" i="19"/>
  <c r="U1016" i="19"/>
  <c r="S1017" i="19"/>
  <c r="W1017" i="19" s="1"/>
  <c r="T1017" i="19"/>
  <c r="U1017" i="19"/>
  <c r="S1018" i="19"/>
  <c r="W1018" i="19" s="1"/>
  <c r="T1018" i="19"/>
  <c r="U1018" i="19"/>
  <c r="S1019" i="19"/>
  <c r="W1019" i="19" s="1"/>
  <c r="T1019" i="19"/>
  <c r="U1019" i="19"/>
  <c r="S1020" i="19"/>
  <c r="W1020" i="19" s="1"/>
  <c r="T1020" i="19"/>
  <c r="U1020" i="19"/>
  <c r="S1021" i="19"/>
  <c r="W1021" i="19" s="1"/>
  <c r="T1021" i="19"/>
  <c r="U1021" i="19"/>
  <c r="T1022" i="19"/>
  <c r="U1022" i="19"/>
  <c r="T1023" i="19"/>
  <c r="U1023" i="19"/>
  <c r="S1024" i="19"/>
  <c r="W1024" i="19" s="1"/>
  <c r="T1024" i="19"/>
  <c r="U1024" i="19"/>
  <c r="S1025" i="19"/>
  <c r="W1025" i="19" s="1"/>
  <c r="T1025" i="19"/>
  <c r="U1025" i="19"/>
  <c r="T1026" i="19"/>
  <c r="U1026" i="19"/>
  <c r="S1027" i="19"/>
  <c r="W1027" i="19" s="1"/>
  <c r="T1027" i="19"/>
  <c r="U1027" i="19"/>
  <c r="S1028" i="19"/>
  <c r="W1028" i="19" s="1"/>
  <c r="T1028" i="19"/>
  <c r="U1028" i="19"/>
  <c r="S1029" i="19"/>
  <c r="W1029" i="19" s="1"/>
  <c r="T1029" i="19"/>
  <c r="U1029" i="19"/>
  <c r="S1030" i="19"/>
  <c r="W1030" i="19" s="1"/>
  <c r="T1030" i="19"/>
  <c r="U1030" i="19"/>
  <c r="S1031" i="19"/>
  <c r="W1031" i="19" s="1"/>
  <c r="T1031" i="19"/>
  <c r="U1031" i="19"/>
  <c r="T1032" i="19"/>
  <c r="U1032" i="19"/>
  <c r="S1033" i="19"/>
  <c r="W1033" i="19" s="1"/>
  <c r="T1033" i="19"/>
  <c r="U1033" i="19"/>
  <c r="S1034" i="19"/>
  <c r="W1034" i="19" s="1"/>
  <c r="T1034" i="19"/>
  <c r="U1034" i="19"/>
  <c r="S1035" i="19"/>
  <c r="W1035" i="19" s="1"/>
  <c r="T1035" i="19"/>
  <c r="U1035" i="19"/>
  <c r="S1036" i="19"/>
  <c r="W1036" i="19" s="1"/>
  <c r="T1036" i="19"/>
  <c r="U1036" i="19"/>
  <c r="T1037" i="19"/>
  <c r="U1037" i="19"/>
  <c r="S1038" i="19"/>
  <c r="W1038" i="19" s="1"/>
  <c r="T1038" i="19"/>
  <c r="U1038" i="19"/>
  <c r="S1039" i="19"/>
  <c r="W1039" i="19" s="1"/>
  <c r="T1039" i="19"/>
  <c r="U1039" i="19"/>
  <c r="S1040" i="19"/>
  <c r="W1040" i="19" s="1"/>
  <c r="T1040" i="19"/>
  <c r="U1040" i="19"/>
  <c r="S1041" i="19"/>
  <c r="W1041" i="19" s="1"/>
  <c r="T1041" i="19"/>
  <c r="U1041" i="19"/>
  <c r="T1042" i="19"/>
  <c r="U1042" i="19"/>
  <c r="S1043" i="19"/>
  <c r="W1043" i="19" s="1"/>
  <c r="T1043" i="19"/>
  <c r="U1043" i="19"/>
  <c r="S1044" i="19"/>
  <c r="W1044" i="19" s="1"/>
  <c r="T1044" i="19"/>
  <c r="U1044" i="19"/>
  <c r="S1045" i="19"/>
  <c r="W1045" i="19" s="1"/>
  <c r="T1045" i="19"/>
  <c r="U1045" i="19"/>
  <c r="S1046" i="19"/>
  <c r="W1046" i="19" s="1"/>
  <c r="T1046" i="19"/>
  <c r="U1046" i="19"/>
  <c r="T1047" i="19"/>
  <c r="U1047" i="19"/>
  <c r="T1048" i="19"/>
  <c r="U1048" i="19"/>
  <c r="S1049" i="19"/>
  <c r="W1049" i="19" s="1"/>
  <c r="T1049" i="19"/>
  <c r="U1049" i="19"/>
  <c r="S1050" i="19"/>
  <c r="W1050" i="19" s="1"/>
  <c r="T1050" i="19"/>
  <c r="U1050" i="19"/>
  <c r="S1051" i="19"/>
  <c r="W1051" i="19" s="1"/>
  <c r="T1051" i="19"/>
  <c r="U1051" i="19"/>
  <c r="T1052" i="19"/>
  <c r="U1052" i="19"/>
  <c r="S1053" i="19"/>
  <c r="W1053" i="19" s="1"/>
  <c r="T1053" i="19"/>
  <c r="U1053" i="19"/>
  <c r="S1054" i="19"/>
  <c r="W1054" i="19" s="1"/>
  <c r="T1054" i="19"/>
  <c r="U1054" i="19"/>
  <c r="S1055" i="19"/>
  <c r="W1055" i="19" s="1"/>
  <c r="T1055" i="19"/>
  <c r="U1055" i="19"/>
  <c r="S1056" i="19"/>
  <c r="W1056" i="19" s="1"/>
  <c r="T1056" i="19"/>
  <c r="U1056" i="19"/>
  <c r="S1057" i="19"/>
  <c r="W1057" i="19" s="1"/>
  <c r="T1057" i="19"/>
  <c r="U1057" i="19"/>
  <c r="S1058" i="19"/>
  <c r="W1058" i="19" s="1"/>
  <c r="T1058" i="19"/>
  <c r="U1058" i="19"/>
  <c r="S1059" i="19"/>
  <c r="W1059" i="19" s="1"/>
  <c r="T1059" i="19"/>
  <c r="U1059" i="19"/>
  <c r="T1060" i="19"/>
  <c r="U1060" i="19"/>
  <c r="T1061" i="19"/>
  <c r="U1061" i="19"/>
  <c r="S1062" i="19"/>
  <c r="W1062" i="19" s="1"/>
  <c r="T1062" i="19"/>
  <c r="U1062" i="19"/>
  <c r="S1063" i="19"/>
  <c r="W1063" i="19" s="1"/>
  <c r="T1063" i="19"/>
  <c r="U1063" i="19"/>
  <c r="S1064" i="19"/>
  <c r="W1064" i="19" s="1"/>
  <c r="T1064" i="19"/>
  <c r="U1064" i="19"/>
  <c r="S1065" i="19"/>
  <c r="W1065" i="19" s="1"/>
  <c r="T1065" i="19"/>
  <c r="U1065" i="19"/>
  <c r="T1066" i="19"/>
  <c r="U1066" i="19"/>
  <c r="T1067" i="19"/>
  <c r="U1067" i="19"/>
  <c r="S1068" i="19"/>
  <c r="W1068" i="19" s="1"/>
  <c r="T1068" i="19"/>
  <c r="U1068" i="19"/>
  <c r="S1069" i="19"/>
  <c r="W1069" i="19" s="1"/>
  <c r="T1069" i="19"/>
  <c r="U1069" i="19"/>
  <c r="S1070" i="19"/>
  <c r="W1070" i="19" s="1"/>
  <c r="T1070" i="19"/>
  <c r="U1070" i="19"/>
  <c r="S1071" i="19"/>
  <c r="W1071" i="19" s="1"/>
  <c r="T1071" i="19"/>
  <c r="U1071" i="19"/>
  <c r="S1072" i="19"/>
  <c r="W1072" i="19" s="1"/>
  <c r="T1072" i="19"/>
  <c r="U1072" i="19"/>
  <c r="S1073" i="19"/>
  <c r="W1073" i="19" s="1"/>
  <c r="T1073" i="19"/>
  <c r="U1073" i="19"/>
  <c r="S1074" i="19"/>
  <c r="W1074" i="19" s="1"/>
  <c r="T1074" i="19"/>
  <c r="U1074" i="19"/>
  <c r="S1075" i="19"/>
  <c r="W1075" i="19" s="1"/>
  <c r="T1075" i="19"/>
  <c r="U1075" i="19"/>
  <c r="S1076" i="19"/>
  <c r="W1076" i="19" s="1"/>
  <c r="T1076" i="19"/>
  <c r="U1076" i="19"/>
  <c r="S1077" i="19"/>
  <c r="W1077" i="19" s="1"/>
  <c r="T1077" i="19"/>
  <c r="U1077" i="19"/>
  <c r="S1078" i="19"/>
  <c r="W1078" i="19" s="1"/>
  <c r="T1078" i="19"/>
  <c r="U1078" i="19"/>
  <c r="T1079" i="19"/>
  <c r="U1079" i="19"/>
  <c r="S1080" i="19"/>
  <c r="W1080" i="19" s="1"/>
  <c r="T1080" i="19"/>
  <c r="U1080" i="19"/>
  <c r="S1081" i="19"/>
  <c r="W1081" i="19" s="1"/>
  <c r="T1081" i="19"/>
  <c r="U1081" i="19"/>
  <c r="S1082" i="19"/>
  <c r="W1082" i="19" s="1"/>
  <c r="T1082" i="19"/>
  <c r="U1082" i="19"/>
  <c r="T1083" i="19"/>
  <c r="U1083" i="19"/>
  <c r="S1084" i="19"/>
  <c r="W1084" i="19" s="1"/>
  <c r="T1084" i="19"/>
  <c r="U1084" i="19"/>
  <c r="T1085" i="19"/>
  <c r="U1085" i="19"/>
  <c r="S1086" i="19"/>
  <c r="W1086" i="19" s="1"/>
  <c r="T1086" i="19"/>
  <c r="U1086" i="19"/>
  <c r="T1087" i="19"/>
  <c r="U1087" i="19"/>
  <c r="S1088" i="19"/>
  <c r="W1088" i="19" s="1"/>
  <c r="T1088" i="19"/>
  <c r="U1088" i="19"/>
  <c r="T1089" i="19"/>
  <c r="U1089" i="19"/>
  <c r="S1090" i="19"/>
  <c r="W1090" i="19" s="1"/>
  <c r="T1090" i="19"/>
  <c r="U1090" i="19"/>
  <c r="S1091" i="19"/>
  <c r="W1091" i="19" s="1"/>
  <c r="T1091" i="19"/>
  <c r="U1091" i="19"/>
  <c r="S1092" i="19"/>
  <c r="W1092" i="19" s="1"/>
  <c r="T1092" i="19"/>
  <c r="U1092" i="19"/>
  <c r="S1093" i="19"/>
  <c r="W1093" i="19" s="1"/>
  <c r="T1093" i="19"/>
  <c r="U1093" i="19"/>
  <c r="T1094" i="19"/>
  <c r="U1094" i="19"/>
  <c r="S1095" i="19"/>
  <c r="W1095" i="19" s="1"/>
  <c r="T1095" i="19"/>
  <c r="U1095" i="19"/>
  <c r="T1096" i="19"/>
  <c r="U1096" i="19"/>
  <c r="S1097" i="19"/>
  <c r="W1097" i="19" s="1"/>
  <c r="T1097" i="19"/>
  <c r="U1097" i="19"/>
  <c r="S1098" i="19"/>
  <c r="W1098" i="19" s="1"/>
  <c r="T1098" i="19"/>
  <c r="U1098" i="19"/>
  <c r="S1099" i="19"/>
  <c r="W1099" i="19" s="1"/>
  <c r="T1099" i="19"/>
  <c r="U1099" i="19"/>
  <c r="S1100" i="19"/>
  <c r="W1100" i="19" s="1"/>
  <c r="T1100" i="19"/>
  <c r="U1100" i="19"/>
  <c r="S1101" i="19"/>
  <c r="W1101" i="19" s="1"/>
  <c r="T1101" i="19"/>
  <c r="U1101" i="19"/>
  <c r="T1102" i="19"/>
  <c r="U1102" i="19"/>
  <c r="T1103" i="19"/>
  <c r="U1103" i="19"/>
  <c r="S1104" i="19"/>
  <c r="W1104" i="19" s="1"/>
  <c r="T1104" i="19"/>
  <c r="U1104" i="19"/>
  <c r="S1105" i="19"/>
  <c r="W1105" i="19" s="1"/>
  <c r="T1105" i="19"/>
  <c r="U1105" i="19"/>
  <c r="S1106" i="19"/>
  <c r="W1106" i="19" s="1"/>
  <c r="T1106" i="19"/>
  <c r="U1106" i="19"/>
  <c r="S1107" i="19"/>
  <c r="W1107" i="19" s="1"/>
  <c r="T1107" i="19"/>
  <c r="U1107" i="19"/>
  <c r="S1108" i="19"/>
  <c r="W1108" i="19" s="1"/>
  <c r="T1108" i="19"/>
  <c r="U1108" i="19"/>
  <c r="T1109" i="19"/>
  <c r="U1109" i="19"/>
  <c r="S1110" i="19"/>
  <c r="W1110" i="19" s="1"/>
  <c r="T1110" i="19"/>
  <c r="U1110" i="19"/>
  <c r="S1111" i="19"/>
  <c r="W1111" i="19" s="1"/>
  <c r="T1111" i="19"/>
  <c r="U1111" i="19"/>
  <c r="T1112" i="19"/>
  <c r="U1112" i="19"/>
  <c r="T1113" i="19"/>
  <c r="U1113" i="19"/>
  <c r="T1114" i="19"/>
  <c r="U1114" i="19"/>
  <c r="S1115" i="19"/>
  <c r="W1115" i="19" s="1"/>
  <c r="T1115" i="19"/>
  <c r="U1115" i="19"/>
  <c r="S1116" i="19"/>
  <c r="W1116" i="19" s="1"/>
  <c r="T1116" i="19"/>
  <c r="U1116" i="19"/>
  <c r="S1117" i="19"/>
  <c r="W1117" i="19" s="1"/>
  <c r="T1117" i="19"/>
  <c r="U1117" i="19"/>
  <c r="S1118" i="19"/>
  <c r="W1118" i="19" s="1"/>
  <c r="T1118" i="19"/>
  <c r="U1118" i="19"/>
  <c r="S1119" i="19"/>
  <c r="W1119" i="19" s="1"/>
  <c r="T1119" i="19"/>
  <c r="U1119" i="19"/>
  <c r="S1120" i="19"/>
  <c r="W1120" i="19" s="1"/>
  <c r="T1120" i="19"/>
  <c r="U1120" i="19"/>
  <c r="S1121" i="19"/>
  <c r="W1121" i="19" s="1"/>
  <c r="T1121" i="19"/>
  <c r="U1121" i="19"/>
  <c r="S1122" i="19"/>
  <c r="W1122" i="19" s="1"/>
  <c r="T1122" i="19"/>
  <c r="U1122" i="19"/>
  <c r="T1123" i="19"/>
  <c r="U1123" i="19"/>
  <c r="S1124" i="19"/>
  <c r="W1124" i="19" s="1"/>
  <c r="T1124" i="19"/>
  <c r="U1124" i="19"/>
  <c r="S1125" i="19"/>
  <c r="W1125" i="19" s="1"/>
  <c r="T1125" i="19"/>
  <c r="U1125" i="19"/>
  <c r="S1126" i="19"/>
  <c r="W1126" i="19" s="1"/>
  <c r="T1126" i="19"/>
  <c r="U1126" i="19"/>
  <c r="S1127" i="19"/>
  <c r="W1127" i="19" s="1"/>
  <c r="T1127" i="19"/>
  <c r="U1127" i="19"/>
  <c r="T1128" i="19"/>
  <c r="U1128" i="19"/>
  <c r="T1129" i="19"/>
  <c r="U1129" i="19"/>
  <c r="S1130" i="19"/>
  <c r="W1130" i="19" s="1"/>
  <c r="T1130" i="19"/>
  <c r="U1130" i="19"/>
  <c r="S1131" i="19"/>
  <c r="W1131" i="19" s="1"/>
  <c r="T1131" i="19"/>
  <c r="U1131" i="19"/>
  <c r="S1132" i="19"/>
  <c r="W1132" i="19" s="1"/>
  <c r="T1132" i="19"/>
  <c r="U1132" i="19"/>
  <c r="S1133" i="19"/>
  <c r="W1133" i="19" s="1"/>
  <c r="T1133" i="19"/>
  <c r="U1133" i="19"/>
  <c r="T1134" i="19"/>
  <c r="U1134" i="19"/>
  <c r="T1135" i="19"/>
  <c r="U1135" i="19"/>
  <c r="T1136" i="19"/>
  <c r="U1136" i="19"/>
  <c r="T1137" i="19"/>
  <c r="U1137" i="19"/>
  <c r="S1138" i="19"/>
  <c r="W1138" i="19" s="1"/>
  <c r="T1138" i="19"/>
  <c r="U1138" i="19"/>
  <c r="T1139" i="19"/>
  <c r="U1139" i="19"/>
  <c r="S1140" i="19"/>
  <c r="W1140" i="19" s="1"/>
  <c r="T1140" i="19"/>
  <c r="U1140" i="19"/>
  <c r="S1141" i="19"/>
  <c r="W1141" i="19" s="1"/>
  <c r="T1141" i="19"/>
  <c r="U1141" i="19"/>
  <c r="T1142" i="19"/>
  <c r="U1142" i="19"/>
  <c r="T1143" i="19"/>
  <c r="U1143" i="19"/>
  <c r="T1144" i="19"/>
  <c r="U1144" i="19"/>
  <c r="T1145" i="19"/>
  <c r="U1145" i="19"/>
  <c r="S1146" i="19"/>
  <c r="W1146" i="19" s="1"/>
  <c r="T1146" i="19"/>
  <c r="U1146" i="19"/>
  <c r="S1147" i="19"/>
  <c r="W1147" i="19" s="1"/>
  <c r="T1147" i="19"/>
  <c r="U1147" i="19"/>
  <c r="S1148" i="19"/>
  <c r="W1148" i="19" s="1"/>
  <c r="T1148" i="19"/>
  <c r="U1148" i="19"/>
  <c r="T1149" i="19"/>
  <c r="U1149" i="19"/>
  <c r="T1150" i="19"/>
  <c r="U1150" i="19"/>
  <c r="T1151" i="19"/>
  <c r="U1151" i="19"/>
  <c r="S1152" i="19"/>
  <c r="W1152" i="19" s="1"/>
  <c r="T1152" i="19"/>
  <c r="U1152" i="19"/>
  <c r="S1153" i="19"/>
  <c r="W1153" i="19" s="1"/>
  <c r="T1153" i="19"/>
  <c r="U1153" i="19"/>
  <c r="T1154" i="19"/>
  <c r="U1154" i="19"/>
  <c r="S1155" i="19"/>
  <c r="W1155" i="19" s="1"/>
  <c r="T1155" i="19"/>
  <c r="U1155" i="19"/>
  <c r="T1156" i="19"/>
  <c r="U1156" i="19"/>
  <c r="T1157" i="19"/>
  <c r="U1157" i="19"/>
  <c r="T1158" i="19"/>
  <c r="U1158" i="19"/>
  <c r="S1159" i="19"/>
  <c r="W1159" i="19" s="1"/>
  <c r="T1159" i="19"/>
  <c r="U1159" i="19"/>
  <c r="S1160" i="19"/>
  <c r="W1160" i="19" s="1"/>
  <c r="T1160" i="19"/>
  <c r="U1160" i="19"/>
  <c r="T1161" i="19"/>
  <c r="U1161" i="19"/>
  <c r="T1162" i="19"/>
  <c r="U1162" i="19"/>
  <c r="T1163" i="19"/>
  <c r="U1163" i="19"/>
  <c r="T1164" i="19"/>
  <c r="U1164" i="19"/>
  <c r="S1165" i="19"/>
  <c r="W1165" i="19" s="1"/>
  <c r="T1165" i="19"/>
  <c r="U1165" i="19"/>
  <c r="T1166" i="19"/>
  <c r="U1166" i="19"/>
  <c r="T1167" i="19"/>
  <c r="U1167" i="19"/>
  <c r="T1168" i="19"/>
  <c r="U1168" i="19"/>
  <c r="T1169" i="19"/>
  <c r="U1169" i="19"/>
  <c r="S1170" i="19"/>
  <c r="W1170" i="19" s="1"/>
  <c r="T1170" i="19"/>
  <c r="U1170" i="19"/>
  <c r="S1171" i="19"/>
  <c r="W1171" i="19" s="1"/>
  <c r="T1171" i="19"/>
  <c r="U1171" i="19"/>
  <c r="T1172" i="19"/>
  <c r="U1172" i="19"/>
  <c r="S1173" i="19"/>
  <c r="W1173" i="19" s="1"/>
  <c r="T1173" i="19"/>
  <c r="U1173" i="19"/>
  <c r="T1174" i="19"/>
  <c r="U1174" i="19"/>
  <c r="T1175" i="19"/>
  <c r="U1175" i="19"/>
  <c r="T1176" i="19"/>
  <c r="U1176" i="19"/>
  <c r="T1177" i="19"/>
  <c r="U1177" i="19"/>
  <c r="S1178" i="19"/>
  <c r="W1178" i="19" s="1"/>
  <c r="T1178" i="19"/>
  <c r="U1178" i="19"/>
  <c r="T1179" i="19"/>
  <c r="U1179" i="19"/>
  <c r="T1180" i="19"/>
  <c r="U1180" i="19"/>
  <c r="T1181" i="19"/>
  <c r="U1181" i="19"/>
  <c r="T1182" i="19"/>
  <c r="U1182" i="19"/>
  <c r="S1183" i="19"/>
  <c r="W1183" i="19" s="1"/>
  <c r="T1183" i="19"/>
  <c r="U1183" i="19"/>
  <c r="S1184" i="19"/>
  <c r="W1184" i="19" s="1"/>
  <c r="T1184" i="19"/>
  <c r="U1184" i="19"/>
  <c r="S1185" i="19"/>
  <c r="W1185" i="19" s="1"/>
  <c r="T1185" i="19"/>
  <c r="U1185" i="19"/>
  <c r="T1186" i="19"/>
  <c r="U1186" i="19"/>
  <c r="T1187" i="19"/>
  <c r="U1187" i="19"/>
  <c r="T1188" i="19"/>
  <c r="U1188" i="19"/>
  <c r="T1189" i="19"/>
  <c r="U1189" i="19"/>
  <c r="S1190" i="19"/>
  <c r="W1190" i="19" s="1"/>
  <c r="T1190" i="19"/>
  <c r="U1190" i="19"/>
  <c r="T1191" i="19"/>
  <c r="U1191" i="19"/>
  <c r="T1192" i="19"/>
  <c r="U1192" i="19"/>
  <c r="T1193" i="19"/>
  <c r="U1193" i="19"/>
  <c r="T1194" i="19"/>
  <c r="U1194" i="19"/>
  <c r="T1195" i="19"/>
  <c r="U1195" i="19"/>
  <c r="T1196" i="19"/>
  <c r="U1196" i="19"/>
  <c r="S1197" i="19"/>
  <c r="W1197" i="19" s="1"/>
  <c r="T1197" i="19"/>
  <c r="U1197" i="19"/>
  <c r="T1198" i="19"/>
  <c r="U1198" i="19"/>
  <c r="T1199" i="19"/>
  <c r="U1199" i="19"/>
  <c r="T1200" i="19"/>
  <c r="U1200" i="19"/>
  <c r="T1201" i="19"/>
  <c r="U1201" i="19"/>
  <c r="T1202" i="19"/>
  <c r="U1202" i="19"/>
  <c r="T1203" i="19"/>
  <c r="U1203" i="19"/>
  <c r="T1204" i="19"/>
  <c r="U1204" i="19"/>
  <c r="S1205" i="19"/>
  <c r="W1205" i="19" s="1"/>
  <c r="T1205" i="19"/>
  <c r="U1205" i="19"/>
  <c r="S1206" i="19"/>
  <c r="W1206" i="19" s="1"/>
  <c r="T1206" i="19"/>
  <c r="U1206" i="19"/>
  <c r="T1207" i="19"/>
  <c r="U1207" i="19"/>
  <c r="T1208" i="19"/>
  <c r="U1208" i="19"/>
  <c r="T1209" i="19"/>
  <c r="U1209" i="19"/>
  <c r="T1210" i="19"/>
  <c r="U1210" i="19"/>
  <c r="T1211" i="19"/>
  <c r="U1211" i="19"/>
  <c r="T1212" i="19"/>
  <c r="U1212" i="19"/>
  <c r="S1213" i="19"/>
  <c r="W1213" i="19" s="1"/>
  <c r="T1213" i="19"/>
  <c r="U1213" i="19"/>
  <c r="S1214" i="19"/>
  <c r="W1214" i="19" s="1"/>
  <c r="T1214" i="19"/>
  <c r="U1214" i="19"/>
  <c r="S1215" i="19"/>
  <c r="W1215" i="19" s="1"/>
  <c r="T1215" i="19"/>
  <c r="U1215" i="19"/>
  <c r="T1216" i="19"/>
  <c r="U1216" i="19"/>
  <c r="S1217" i="19"/>
  <c r="W1217" i="19" s="1"/>
  <c r="T1217" i="19"/>
  <c r="U1217" i="19"/>
  <c r="T1218" i="19"/>
  <c r="U1218" i="19"/>
  <c r="T1219" i="19"/>
  <c r="U1219" i="19"/>
  <c r="T1220" i="19"/>
  <c r="U1220" i="19"/>
  <c r="S1221" i="19"/>
  <c r="W1221" i="19" s="1"/>
  <c r="T1221" i="19"/>
  <c r="U1221" i="19"/>
  <c r="T1222" i="19"/>
  <c r="U1222" i="19"/>
  <c r="T1223" i="19"/>
  <c r="U1223" i="19"/>
  <c r="T1224" i="19"/>
  <c r="U1224" i="19"/>
  <c r="T1225" i="19"/>
  <c r="U1225" i="19"/>
  <c r="S1226" i="19"/>
  <c r="W1226" i="19" s="1"/>
  <c r="T1226" i="19"/>
  <c r="U1226" i="19"/>
  <c r="T1227" i="19"/>
  <c r="U1227" i="19"/>
  <c r="T1228" i="19"/>
  <c r="U1228" i="19"/>
  <c r="T1229" i="19"/>
  <c r="U1229" i="19"/>
  <c r="T1230" i="19"/>
  <c r="U1230" i="19"/>
  <c r="T1231" i="19"/>
  <c r="U1231" i="19"/>
  <c r="S1232" i="19"/>
  <c r="W1232" i="19" s="1"/>
  <c r="T1232" i="19"/>
  <c r="U1232" i="19"/>
  <c r="S1233" i="19"/>
  <c r="W1233" i="19" s="1"/>
  <c r="T1233" i="19"/>
  <c r="U1233" i="19"/>
  <c r="S1234" i="19"/>
  <c r="W1234" i="19" s="1"/>
  <c r="T1234" i="19"/>
  <c r="U1234" i="19"/>
  <c r="T1235" i="19"/>
  <c r="U1235" i="19"/>
  <c r="T1236" i="19"/>
  <c r="U1236" i="19"/>
  <c r="T1237" i="19"/>
  <c r="U1237" i="19"/>
  <c r="T1238" i="19"/>
  <c r="U1238" i="19"/>
  <c r="S1239" i="19"/>
  <c r="W1239" i="19" s="1"/>
  <c r="T1239" i="19"/>
  <c r="U1239" i="19"/>
  <c r="T1240" i="19"/>
  <c r="U1240" i="19"/>
  <c r="T1241" i="19"/>
  <c r="U1241" i="19"/>
  <c r="T1242" i="19"/>
  <c r="U1242" i="19"/>
  <c r="T1243" i="19"/>
  <c r="U1243" i="19"/>
  <c r="S1244" i="19"/>
  <c r="W1244" i="19" s="1"/>
  <c r="T1244" i="19"/>
  <c r="U1244" i="19"/>
  <c r="T1245" i="19"/>
  <c r="U1245" i="19"/>
  <c r="T1246" i="19"/>
  <c r="U1246" i="19"/>
  <c r="T1247" i="19"/>
  <c r="U1247" i="19"/>
  <c r="T1248" i="19"/>
  <c r="U1248" i="19"/>
  <c r="S1249" i="19"/>
  <c r="W1249" i="19" s="1"/>
  <c r="T1249" i="19"/>
  <c r="U1249" i="19"/>
  <c r="S1250" i="19"/>
  <c r="W1250" i="19" s="1"/>
  <c r="T1250" i="19"/>
  <c r="U1250" i="19"/>
  <c r="T1251" i="19"/>
  <c r="U1251" i="19"/>
  <c r="T1252" i="19"/>
  <c r="U1252" i="19"/>
  <c r="T1253" i="19"/>
  <c r="U1253" i="19"/>
  <c r="T1254" i="19"/>
  <c r="U1254" i="19"/>
  <c r="S1255" i="19"/>
  <c r="W1255" i="19" s="1"/>
  <c r="T1255" i="19"/>
  <c r="U1255" i="19"/>
  <c r="T1256" i="19"/>
  <c r="U1256" i="19"/>
  <c r="T1257" i="19"/>
  <c r="U1257" i="19"/>
  <c r="S1258" i="19"/>
  <c r="W1258" i="19" s="1"/>
  <c r="T1258" i="19"/>
  <c r="U1258" i="19"/>
  <c r="S1259" i="19"/>
  <c r="W1259" i="19" s="1"/>
  <c r="T1259" i="19"/>
  <c r="U1259" i="19"/>
  <c r="S1260" i="19"/>
  <c r="W1260" i="19" s="1"/>
  <c r="T1260" i="19"/>
  <c r="U1260" i="19"/>
  <c r="T1261" i="19"/>
  <c r="U1261" i="19"/>
  <c r="S1262" i="19"/>
  <c r="W1262" i="19" s="1"/>
  <c r="T1262" i="19"/>
  <c r="U1262" i="19"/>
  <c r="S1263" i="19"/>
  <c r="W1263" i="19" s="1"/>
  <c r="T1263" i="19"/>
  <c r="U1263" i="19"/>
  <c r="S1264" i="19"/>
  <c r="W1264" i="19" s="1"/>
  <c r="T1264" i="19"/>
  <c r="U1264" i="19"/>
  <c r="S1265" i="19"/>
  <c r="W1265" i="19" s="1"/>
  <c r="T1265" i="19"/>
  <c r="U1265" i="19"/>
  <c r="S1266" i="19"/>
  <c r="W1266" i="19" s="1"/>
  <c r="T1266" i="19"/>
  <c r="U1266" i="19"/>
  <c r="S1267" i="19"/>
  <c r="W1267" i="19" s="1"/>
  <c r="T1267" i="19"/>
  <c r="U1267" i="19"/>
  <c r="S1268" i="19"/>
  <c r="W1268" i="19" s="1"/>
  <c r="T1268" i="19"/>
  <c r="U1268" i="19"/>
  <c r="S1269" i="19"/>
  <c r="W1269" i="19" s="1"/>
  <c r="T1269" i="19"/>
  <c r="U1269" i="19"/>
  <c r="S1270" i="19"/>
  <c r="W1270" i="19" s="1"/>
  <c r="T1270" i="19"/>
  <c r="U1270" i="19"/>
  <c r="S1271" i="19"/>
  <c r="W1271" i="19" s="1"/>
  <c r="T1271" i="19"/>
  <c r="U1271" i="19"/>
  <c r="S1272" i="19"/>
  <c r="W1272" i="19" s="1"/>
  <c r="T1272" i="19"/>
  <c r="U1272" i="19"/>
  <c r="S1273" i="19"/>
  <c r="W1273" i="19" s="1"/>
  <c r="T1273" i="19"/>
  <c r="U1273" i="19"/>
  <c r="S1274" i="19"/>
  <c r="W1274" i="19" s="1"/>
  <c r="T1274" i="19"/>
  <c r="U1274" i="19"/>
  <c r="S1275" i="19"/>
  <c r="W1275" i="19" s="1"/>
  <c r="T1275" i="19"/>
  <c r="U1275" i="19"/>
  <c r="S1276" i="19"/>
  <c r="W1276" i="19" s="1"/>
  <c r="T1276" i="19"/>
  <c r="U1276" i="19"/>
  <c r="S1277" i="19"/>
  <c r="W1277" i="19" s="1"/>
  <c r="T1277" i="19"/>
  <c r="U1277" i="19"/>
  <c r="S1278" i="19"/>
  <c r="W1278" i="19" s="1"/>
  <c r="T1278" i="19"/>
  <c r="U1278" i="19"/>
  <c r="S1279" i="19"/>
  <c r="W1279" i="19" s="1"/>
  <c r="T1279" i="19"/>
  <c r="U1279" i="19"/>
  <c r="S1280" i="19"/>
  <c r="W1280" i="19" s="1"/>
  <c r="T1280" i="19"/>
  <c r="U1280" i="19"/>
  <c r="S1281" i="19"/>
  <c r="W1281" i="19" s="1"/>
  <c r="T1281" i="19"/>
  <c r="U1281" i="19"/>
  <c r="S1282" i="19"/>
  <c r="W1282" i="19" s="1"/>
  <c r="T1282" i="19"/>
  <c r="U1282" i="19"/>
  <c r="S1283" i="19"/>
  <c r="W1283" i="19" s="1"/>
  <c r="T1283" i="19"/>
  <c r="U1283" i="19"/>
  <c r="S1284" i="19"/>
  <c r="W1284" i="19" s="1"/>
  <c r="T1284" i="19"/>
  <c r="U1284" i="19"/>
  <c r="S1285" i="19"/>
  <c r="W1285" i="19" s="1"/>
  <c r="T1285" i="19"/>
  <c r="U1285" i="19"/>
  <c r="S1286" i="19"/>
  <c r="W1286" i="19" s="1"/>
  <c r="T1286" i="19"/>
  <c r="U1286" i="19"/>
  <c r="S1287" i="19"/>
  <c r="W1287" i="19" s="1"/>
  <c r="T1287" i="19"/>
  <c r="U1287" i="19"/>
  <c r="S1288" i="19"/>
  <c r="W1288" i="19" s="1"/>
  <c r="T1288" i="19"/>
  <c r="U1288" i="19"/>
  <c r="S1289" i="19"/>
  <c r="W1289" i="19" s="1"/>
  <c r="T1289" i="19"/>
  <c r="U1289" i="19"/>
  <c r="S1290" i="19"/>
  <c r="W1290" i="19" s="1"/>
  <c r="T1290" i="19"/>
  <c r="U1290" i="19"/>
  <c r="S1291" i="19"/>
  <c r="W1291" i="19" s="1"/>
  <c r="T1291" i="19"/>
  <c r="U1291" i="19"/>
  <c r="S1292" i="19"/>
  <c r="W1292" i="19" s="1"/>
  <c r="T1292" i="19"/>
  <c r="U1292" i="19"/>
  <c r="S1293" i="19"/>
  <c r="W1293" i="19" s="1"/>
  <c r="T1293" i="19"/>
  <c r="U1293" i="19"/>
  <c r="S1294" i="19"/>
  <c r="W1294" i="19" s="1"/>
  <c r="T1294" i="19"/>
  <c r="U1294" i="19"/>
  <c r="S1295" i="19"/>
  <c r="W1295" i="19" s="1"/>
  <c r="T1295" i="19"/>
  <c r="U1295" i="19"/>
  <c r="S1296" i="19"/>
  <c r="W1296" i="19" s="1"/>
  <c r="T1296" i="19"/>
  <c r="U1296" i="19"/>
  <c r="S1297" i="19"/>
  <c r="W1297" i="19" s="1"/>
  <c r="T1297" i="19"/>
  <c r="U1297" i="19"/>
  <c r="S1298" i="19"/>
  <c r="W1298" i="19" s="1"/>
  <c r="T1298" i="19"/>
  <c r="U1298" i="19"/>
  <c r="S1299" i="19"/>
  <c r="W1299" i="19" s="1"/>
  <c r="T1299" i="19"/>
  <c r="U1299" i="19"/>
  <c r="S1301" i="19"/>
  <c r="W1301" i="19" s="1"/>
  <c r="T1301" i="19"/>
  <c r="U1301" i="19"/>
  <c r="S1302" i="19"/>
  <c r="W1302" i="19" s="1"/>
  <c r="T1302" i="19"/>
  <c r="U1302" i="19"/>
  <c r="S1303" i="19"/>
  <c r="W1303" i="19" s="1"/>
  <c r="T1303" i="19"/>
  <c r="U1303" i="19"/>
  <c r="S1304" i="19"/>
  <c r="W1304" i="19" s="1"/>
  <c r="T1304" i="19"/>
  <c r="U1304" i="19"/>
  <c r="S1305" i="19"/>
  <c r="W1305" i="19" s="1"/>
  <c r="T1305" i="19"/>
  <c r="U1305" i="19"/>
  <c r="S1306" i="19"/>
  <c r="W1306" i="19" s="1"/>
  <c r="T1306" i="19"/>
  <c r="U1306" i="19"/>
  <c r="S1307" i="19"/>
  <c r="W1307" i="19" s="1"/>
  <c r="T1307" i="19"/>
  <c r="U1307" i="19"/>
  <c r="S1308" i="19"/>
  <c r="W1308" i="19" s="1"/>
  <c r="T1308" i="19"/>
  <c r="U1308" i="19"/>
  <c r="S1309" i="19"/>
  <c r="W1309" i="19" s="1"/>
  <c r="T1309" i="19"/>
  <c r="U1309" i="19"/>
  <c r="S1310" i="19"/>
  <c r="W1310" i="19" s="1"/>
  <c r="T1310" i="19"/>
  <c r="U1310" i="19"/>
  <c r="S1311" i="19"/>
  <c r="W1311" i="19" s="1"/>
  <c r="T1311" i="19"/>
  <c r="U1311" i="19"/>
  <c r="S1312" i="19"/>
  <c r="W1312" i="19" s="1"/>
  <c r="T1312" i="19"/>
  <c r="U1312" i="19"/>
  <c r="S1313" i="19"/>
  <c r="W1313" i="19" s="1"/>
  <c r="T1313" i="19"/>
  <c r="U1313" i="19"/>
  <c r="S1314" i="19"/>
  <c r="W1314" i="19" s="1"/>
  <c r="T1314" i="19"/>
  <c r="U1314" i="19"/>
  <c r="S1315" i="19"/>
  <c r="W1315" i="19" s="1"/>
  <c r="T1315" i="19"/>
  <c r="U1315" i="19"/>
  <c r="S1316" i="19"/>
  <c r="W1316" i="19" s="1"/>
  <c r="T1316" i="19"/>
  <c r="U1316" i="19"/>
  <c r="S1317" i="19"/>
  <c r="W1317" i="19" s="1"/>
  <c r="T1317" i="19"/>
  <c r="U1317" i="19"/>
  <c r="S1318" i="19"/>
  <c r="W1318" i="19" s="1"/>
  <c r="T1318" i="19"/>
  <c r="U1318" i="19"/>
  <c r="S1319" i="19"/>
  <c r="W1319" i="19" s="1"/>
  <c r="T1319" i="19"/>
  <c r="U1319" i="19"/>
  <c r="S1320" i="19"/>
  <c r="W1320" i="19" s="1"/>
  <c r="T1320" i="19"/>
  <c r="U1320" i="19"/>
  <c r="S1321" i="19"/>
  <c r="W1321" i="19" s="1"/>
  <c r="T1321" i="19"/>
  <c r="U1321" i="19"/>
  <c r="S1322" i="19"/>
  <c r="W1322" i="19" s="1"/>
  <c r="T1322" i="19"/>
  <c r="U1322" i="19"/>
  <c r="S1323" i="19"/>
  <c r="W1323" i="19" s="1"/>
  <c r="T1323" i="19"/>
  <c r="U1323" i="19"/>
  <c r="S1324" i="19"/>
  <c r="W1324" i="19" s="1"/>
  <c r="T1324" i="19"/>
  <c r="U1324" i="19"/>
  <c r="S1325" i="19"/>
  <c r="W1325" i="19" s="1"/>
  <c r="T1325" i="19"/>
  <c r="U1325" i="19"/>
  <c r="S1326" i="19"/>
  <c r="W1326" i="19" s="1"/>
  <c r="T1326" i="19"/>
  <c r="U1326" i="19"/>
  <c r="S1327" i="19"/>
  <c r="W1327" i="19" s="1"/>
  <c r="T1327" i="19"/>
  <c r="U1327" i="19"/>
  <c r="S1328" i="19"/>
  <c r="W1328" i="19" s="1"/>
  <c r="T1328" i="19"/>
  <c r="U1328" i="19"/>
  <c r="S1329" i="19"/>
  <c r="W1329" i="19" s="1"/>
  <c r="T1329" i="19"/>
  <c r="U1329" i="19"/>
  <c r="S1330" i="19"/>
  <c r="W1330" i="19" s="1"/>
  <c r="T1330" i="19"/>
  <c r="U1330" i="19"/>
  <c r="S1331" i="19"/>
  <c r="W1331" i="19" s="1"/>
  <c r="T1331" i="19"/>
  <c r="U1331" i="19"/>
  <c r="S1332" i="19"/>
  <c r="W1332" i="19" s="1"/>
  <c r="T1332" i="19"/>
  <c r="U1332" i="19"/>
  <c r="S1333" i="19"/>
  <c r="W1333" i="19" s="1"/>
  <c r="T1333" i="19"/>
  <c r="U1333" i="19"/>
  <c r="S1334" i="19"/>
  <c r="W1334" i="19" s="1"/>
  <c r="T1334" i="19"/>
  <c r="U1334" i="19"/>
  <c r="S1335" i="19"/>
  <c r="W1335" i="19" s="1"/>
  <c r="T1335" i="19"/>
  <c r="U1335" i="19"/>
  <c r="S1336" i="19"/>
  <c r="W1336" i="19" s="1"/>
  <c r="T1336" i="19"/>
  <c r="U1336" i="19"/>
  <c r="S1337" i="19"/>
  <c r="W1337" i="19" s="1"/>
  <c r="T1337" i="19"/>
  <c r="U1337" i="19"/>
  <c r="S1338" i="19"/>
  <c r="W1338" i="19" s="1"/>
  <c r="T1338" i="19"/>
  <c r="U1338" i="19"/>
  <c r="S1339" i="19"/>
  <c r="W1339" i="19" s="1"/>
  <c r="T1339" i="19"/>
  <c r="U1339" i="19"/>
  <c r="S1340" i="19"/>
  <c r="W1340" i="19" s="1"/>
  <c r="T1340" i="19"/>
  <c r="U1340" i="19"/>
  <c r="S1341" i="19"/>
  <c r="W1341" i="19" s="1"/>
  <c r="T1341" i="19"/>
  <c r="U1341" i="19"/>
  <c r="S1342" i="19"/>
  <c r="W1342" i="19" s="1"/>
  <c r="T1342" i="19"/>
  <c r="U1342" i="19"/>
  <c r="S1343" i="19"/>
  <c r="W1343" i="19" s="1"/>
  <c r="T1343" i="19"/>
  <c r="U1343" i="19"/>
  <c r="S1344" i="19"/>
  <c r="W1344" i="19" s="1"/>
  <c r="T1344" i="19"/>
  <c r="U1344" i="19"/>
  <c r="S1345" i="19"/>
  <c r="W1345" i="19" s="1"/>
  <c r="T1345" i="19"/>
  <c r="U1345" i="19"/>
  <c r="S1346" i="19"/>
  <c r="W1346" i="19" s="1"/>
  <c r="T1346" i="19"/>
  <c r="U1346" i="19"/>
  <c r="S1347" i="19"/>
  <c r="W1347" i="19" s="1"/>
  <c r="T1347" i="19"/>
  <c r="U1347" i="19"/>
  <c r="S1348" i="19"/>
  <c r="W1348" i="19" s="1"/>
  <c r="T1348" i="19"/>
  <c r="U1348" i="19"/>
  <c r="S1349" i="19"/>
  <c r="W1349" i="19" s="1"/>
  <c r="T1349" i="19"/>
  <c r="U1349" i="19"/>
  <c r="S1350" i="19"/>
  <c r="W1350" i="19" s="1"/>
  <c r="T1350" i="19"/>
  <c r="U1350" i="19"/>
  <c r="S1351" i="19"/>
  <c r="W1351" i="19" s="1"/>
  <c r="T1351" i="19"/>
  <c r="U1351" i="19"/>
  <c r="S1352" i="19"/>
  <c r="W1352" i="19" s="1"/>
  <c r="T1352" i="19"/>
  <c r="U1352" i="19"/>
  <c r="S1353" i="19"/>
  <c r="W1353" i="19" s="1"/>
  <c r="T1353" i="19"/>
  <c r="U1353" i="19"/>
  <c r="S1354" i="19"/>
  <c r="W1354" i="19" s="1"/>
  <c r="T1354" i="19"/>
  <c r="U1354" i="19"/>
  <c r="S1355" i="19"/>
  <c r="W1355" i="19" s="1"/>
  <c r="T1355" i="19"/>
  <c r="U1355" i="19"/>
  <c r="S1356" i="19"/>
  <c r="W1356" i="19" s="1"/>
  <c r="T1356" i="19"/>
  <c r="U1356" i="19"/>
  <c r="S1357" i="19"/>
  <c r="W1357" i="19" s="1"/>
  <c r="T1357" i="19"/>
  <c r="U1357" i="19"/>
  <c r="S1358" i="19"/>
  <c r="W1358" i="19" s="1"/>
  <c r="T1358" i="19"/>
  <c r="U1358" i="19"/>
  <c r="S1359" i="19"/>
  <c r="W1359" i="19" s="1"/>
  <c r="T1359" i="19"/>
  <c r="U1359" i="19"/>
  <c r="S1360" i="19"/>
  <c r="W1360" i="19" s="1"/>
  <c r="T1360" i="19"/>
  <c r="U1360" i="19"/>
  <c r="S1361" i="19"/>
  <c r="W1361" i="19" s="1"/>
  <c r="T1361" i="19"/>
  <c r="U1361" i="19"/>
  <c r="S1362" i="19"/>
  <c r="W1362" i="19" s="1"/>
  <c r="T1362" i="19"/>
  <c r="U1362" i="19"/>
  <c r="S1363" i="19"/>
  <c r="W1363" i="19" s="1"/>
  <c r="T1363" i="19"/>
  <c r="U1363" i="19"/>
  <c r="S1364" i="19"/>
  <c r="W1364" i="19" s="1"/>
  <c r="T1364" i="19"/>
  <c r="U1364" i="19"/>
  <c r="S1365" i="19"/>
  <c r="W1365" i="19" s="1"/>
  <c r="T1365" i="19"/>
  <c r="U1365" i="19"/>
  <c r="S1366" i="19"/>
  <c r="W1366" i="19" s="1"/>
  <c r="T1366" i="19"/>
  <c r="U1366" i="19"/>
  <c r="S1367" i="19"/>
  <c r="W1367" i="19" s="1"/>
  <c r="T1367" i="19"/>
  <c r="U1367" i="19"/>
  <c r="S1368" i="19"/>
  <c r="W1368" i="19" s="1"/>
  <c r="T1368" i="19"/>
  <c r="U1368" i="19"/>
  <c r="S1369" i="19"/>
  <c r="W1369" i="19" s="1"/>
  <c r="T1369" i="19"/>
  <c r="U1369" i="19"/>
  <c r="S1370" i="19"/>
  <c r="W1370" i="19" s="1"/>
  <c r="T1370" i="19"/>
  <c r="U1370" i="19"/>
  <c r="S1371" i="19"/>
  <c r="W1371" i="19" s="1"/>
  <c r="T1371" i="19"/>
  <c r="U1371" i="19"/>
  <c r="S1372" i="19"/>
  <c r="W1372" i="19" s="1"/>
  <c r="T1372" i="19"/>
  <c r="U1372" i="19"/>
  <c r="S1373" i="19"/>
  <c r="W1373" i="19" s="1"/>
  <c r="T1373" i="19"/>
  <c r="U1373" i="19"/>
  <c r="S1374" i="19"/>
  <c r="W1374" i="19" s="1"/>
  <c r="T1374" i="19"/>
  <c r="U1374" i="19"/>
  <c r="S1375" i="19"/>
  <c r="W1375" i="19" s="1"/>
  <c r="T1375" i="19"/>
  <c r="U1375" i="19"/>
  <c r="S1376" i="19"/>
  <c r="W1376" i="19" s="1"/>
  <c r="T1376" i="19"/>
  <c r="U1376" i="19"/>
  <c r="S1377" i="19"/>
  <c r="W1377" i="19" s="1"/>
  <c r="T1377" i="19"/>
  <c r="U1377" i="19"/>
  <c r="S1378" i="19"/>
  <c r="W1378" i="19" s="1"/>
  <c r="T1378" i="19"/>
  <c r="U1378" i="19"/>
  <c r="S1379" i="19"/>
  <c r="W1379" i="19" s="1"/>
  <c r="T1379" i="19"/>
  <c r="U1379" i="19"/>
  <c r="S1380" i="19"/>
  <c r="W1380" i="19" s="1"/>
  <c r="T1380" i="19"/>
  <c r="U1380" i="19"/>
  <c r="S1381" i="19"/>
  <c r="W1381" i="19" s="1"/>
  <c r="T1381" i="19"/>
  <c r="U1381" i="19"/>
  <c r="S1382" i="19"/>
  <c r="W1382" i="19" s="1"/>
  <c r="T1382" i="19"/>
  <c r="U1382" i="19"/>
  <c r="S1383" i="19"/>
  <c r="W1383" i="19" s="1"/>
  <c r="T1383" i="19"/>
  <c r="U1383" i="19"/>
  <c r="S1384" i="19"/>
  <c r="W1384" i="19" s="1"/>
  <c r="T1384" i="19"/>
  <c r="U1384" i="19"/>
  <c r="S1385" i="19"/>
  <c r="W1385" i="19" s="1"/>
  <c r="T1385" i="19"/>
  <c r="U1385" i="19"/>
  <c r="S1386" i="19"/>
  <c r="W1386" i="19" s="1"/>
  <c r="T1386" i="19"/>
  <c r="U1386" i="19"/>
  <c r="S1387" i="19"/>
  <c r="W1387" i="19" s="1"/>
  <c r="T1387" i="19"/>
  <c r="U1387" i="19"/>
  <c r="S1388" i="19"/>
  <c r="W1388" i="19" s="1"/>
  <c r="T1388" i="19"/>
  <c r="U1388" i="19"/>
  <c r="S1389" i="19"/>
  <c r="W1389" i="19" s="1"/>
  <c r="T1389" i="19"/>
  <c r="U1389" i="19"/>
  <c r="S1390" i="19"/>
  <c r="W1390" i="19" s="1"/>
  <c r="T1390" i="19"/>
  <c r="U1390" i="19"/>
  <c r="S1391" i="19"/>
  <c r="W1391" i="19" s="1"/>
  <c r="T1391" i="19"/>
  <c r="U1391" i="19"/>
  <c r="S1392" i="19"/>
  <c r="W1392" i="19" s="1"/>
  <c r="T1392" i="19"/>
  <c r="U1392" i="19"/>
  <c r="S1393" i="19"/>
  <c r="W1393" i="19" s="1"/>
  <c r="T1393" i="19"/>
  <c r="U1393" i="19"/>
  <c r="S1394" i="19"/>
  <c r="W1394" i="19" s="1"/>
  <c r="T1394" i="19"/>
  <c r="U1394" i="19"/>
  <c r="S1395" i="19"/>
  <c r="W1395" i="19" s="1"/>
  <c r="T1395" i="19"/>
  <c r="U1395" i="19"/>
  <c r="S1396" i="19"/>
  <c r="W1396" i="19" s="1"/>
  <c r="T1396" i="19"/>
  <c r="U1396" i="19"/>
  <c r="S1397" i="19"/>
  <c r="W1397" i="19" s="1"/>
  <c r="T1397" i="19"/>
  <c r="U1397" i="19"/>
  <c r="S1398" i="19"/>
  <c r="W1398" i="19" s="1"/>
  <c r="T1398" i="19"/>
  <c r="U1398" i="19"/>
  <c r="S1399" i="19"/>
  <c r="W1399" i="19" s="1"/>
  <c r="T1399" i="19"/>
  <c r="U1399" i="19"/>
  <c r="S1400" i="19"/>
  <c r="W1400" i="19" s="1"/>
  <c r="T1400" i="19"/>
  <c r="U1400" i="19"/>
  <c r="S1401" i="19"/>
  <c r="W1401" i="19" s="1"/>
  <c r="T1401" i="19"/>
  <c r="U1401" i="19"/>
  <c r="S1402" i="19"/>
  <c r="W1402" i="19" s="1"/>
  <c r="T1402" i="19"/>
  <c r="U1402" i="19"/>
  <c r="S1403" i="19"/>
  <c r="W1403" i="19" s="1"/>
  <c r="T1403" i="19"/>
  <c r="U1403" i="19"/>
  <c r="S1404" i="19"/>
  <c r="W1404" i="19" s="1"/>
  <c r="T1404" i="19"/>
  <c r="U1404" i="19"/>
  <c r="S1405" i="19"/>
  <c r="W1405" i="19" s="1"/>
  <c r="T1405" i="19"/>
  <c r="U1405" i="19"/>
  <c r="T1406" i="19"/>
  <c r="U1406" i="19"/>
  <c r="S1407" i="19"/>
  <c r="W1407" i="19" s="1"/>
  <c r="T1407" i="19"/>
  <c r="U1407" i="19"/>
  <c r="S1408" i="19"/>
  <c r="W1408" i="19" s="1"/>
  <c r="T1408" i="19"/>
  <c r="U1408" i="19"/>
  <c r="S1409" i="19"/>
  <c r="W1409" i="19" s="1"/>
  <c r="T1409" i="19"/>
  <c r="U1409" i="19"/>
  <c r="S1410" i="19"/>
  <c r="W1410" i="19" s="1"/>
  <c r="T1410" i="19"/>
  <c r="U1410" i="19"/>
  <c r="T1411" i="19"/>
  <c r="U1411" i="19"/>
  <c r="S1412" i="19"/>
  <c r="W1412" i="19" s="1"/>
  <c r="T1412" i="19"/>
  <c r="U1412" i="19"/>
  <c r="S1413" i="19"/>
  <c r="W1413" i="19" s="1"/>
  <c r="T1413" i="19"/>
  <c r="U1413" i="19"/>
  <c r="S1414" i="19"/>
  <c r="W1414" i="19" s="1"/>
  <c r="T1414" i="19"/>
  <c r="U1414" i="19"/>
  <c r="T1415" i="19"/>
  <c r="U1415" i="19"/>
  <c r="T1416" i="19"/>
  <c r="U1416" i="19"/>
  <c r="T1417" i="19"/>
  <c r="U1417" i="19"/>
  <c r="T1418" i="19"/>
  <c r="U1418" i="19"/>
  <c r="S1419" i="19"/>
  <c r="W1419" i="19" s="1"/>
  <c r="T1419" i="19"/>
  <c r="U1419" i="19"/>
  <c r="S1420" i="19"/>
  <c r="W1420" i="19" s="1"/>
  <c r="T1420" i="19"/>
  <c r="U1420" i="19"/>
  <c r="S1421" i="19"/>
  <c r="W1421" i="19" s="1"/>
  <c r="T1421" i="19"/>
  <c r="U1421" i="19"/>
  <c r="S1422" i="19"/>
  <c r="W1422" i="19" s="1"/>
  <c r="T1422" i="19"/>
  <c r="U1422" i="19"/>
  <c r="S1423" i="19"/>
  <c r="W1423" i="19" s="1"/>
  <c r="T1423" i="19"/>
  <c r="U1423" i="19"/>
  <c r="S1424" i="19"/>
  <c r="W1424" i="19" s="1"/>
  <c r="T1424" i="19"/>
  <c r="U1424" i="19"/>
  <c r="S1425" i="19"/>
  <c r="W1425" i="19" s="1"/>
  <c r="T1425" i="19"/>
  <c r="U1425" i="19"/>
  <c r="T1426" i="19"/>
  <c r="U1426" i="19"/>
  <c r="T1427" i="19"/>
  <c r="U1427" i="19"/>
  <c r="T1428" i="19"/>
  <c r="U1428" i="19"/>
  <c r="S1429" i="19"/>
  <c r="W1429" i="19" s="1"/>
  <c r="T1429" i="19"/>
  <c r="U1429" i="19"/>
  <c r="S1430" i="19"/>
  <c r="W1430" i="19" s="1"/>
  <c r="T1430" i="19"/>
  <c r="U1430" i="19"/>
  <c r="S1431" i="19"/>
  <c r="W1431" i="19" s="1"/>
  <c r="T1431" i="19"/>
  <c r="U1431" i="19"/>
  <c r="S1432" i="19"/>
  <c r="W1432" i="19" s="1"/>
  <c r="T1432" i="19"/>
  <c r="U1432" i="19"/>
  <c r="S1433" i="19"/>
  <c r="W1433" i="19" s="1"/>
  <c r="T1433" i="19"/>
  <c r="U1433" i="19"/>
  <c r="S1434" i="19"/>
  <c r="W1434" i="19" s="1"/>
  <c r="T1434" i="19"/>
  <c r="U1434" i="19"/>
  <c r="S1435" i="19"/>
  <c r="W1435" i="19" s="1"/>
  <c r="T1435" i="19"/>
  <c r="U1435" i="19"/>
  <c r="S1436" i="19"/>
  <c r="W1436" i="19" s="1"/>
  <c r="T1436" i="19"/>
  <c r="U1436" i="19"/>
  <c r="S1437" i="19"/>
  <c r="W1437" i="19" s="1"/>
  <c r="T1437" i="19"/>
  <c r="U1437" i="19"/>
  <c r="T1438" i="19"/>
  <c r="U1438" i="19"/>
  <c r="S1439" i="19"/>
  <c r="W1439" i="19" s="1"/>
  <c r="T1439" i="19"/>
  <c r="U1439" i="19"/>
  <c r="S1440" i="19"/>
  <c r="W1440" i="19" s="1"/>
  <c r="T1440" i="19"/>
  <c r="U1440" i="19"/>
  <c r="S1441" i="19"/>
  <c r="W1441" i="19" s="1"/>
  <c r="T1441" i="19"/>
  <c r="U1441" i="19"/>
  <c r="S1442" i="19"/>
  <c r="W1442" i="19" s="1"/>
  <c r="T1442" i="19"/>
  <c r="U1442" i="19"/>
  <c r="S1443" i="19"/>
  <c r="W1443" i="19" s="1"/>
  <c r="T1443" i="19"/>
  <c r="U1443" i="19"/>
  <c r="T1444" i="19"/>
  <c r="U1444" i="19"/>
  <c r="S1445" i="19"/>
  <c r="W1445" i="19" s="1"/>
  <c r="T1445" i="19"/>
  <c r="U1445" i="19"/>
  <c r="S1446" i="19"/>
  <c r="W1446" i="19" s="1"/>
  <c r="T1446" i="19"/>
  <c r="U1446" i="19"/>
  <c r="S1447" i="19"/>
  <c r="W1447" i="19" s="1"/>
  <c r="T1447" i="19"/>
  <c r="U1447" i="19"/>
  <c r="S1448" i="19"/>
  <c r="W1448" i="19" s="1"/>
  <c r="T1448" i="19"/>
  <c r="U1448" i="19"/>
  <c r="S1449" i="19"/>
  <c r="W1449" i="19" s="1"/>
  <c r="T1449" i="19"/>
  <c r="U1449" i="19"/>
  <c r="S1450" i="19"/>
  <c r="W1450" i="19" s="1"/>
  <c r="T1450" i="19"/>
  <c r="U1450" i="19"/>
  <c r="S1451" i="19"/>
  <c r="W1451" i="19" s="1"/>
  <c r="T1451" i="19"/>
  <c r="U1451" i="19"/>
  <c r="T1452" i="19"/>
  <c r="U1452" i="19"/>
  <c r="S1453" i="19"/>
  <c r="W1453" i="19" s="1"/>
  <c r="T1453" i="19"/>
  <c r="U1453" i="19"/>
  <c r="S1454" i="19"/>
  <c r="W1454" i="19" s="1"/>
  <c r="T1454" i="19"/>
  <c r="U1454" i="19"/>
  <c r="T1455" i="19"/>
  <c r="U1455" i="19"/>
  <c r="S1456" i="19"/>
  <c r="W1456" i="19" s="1"/>
  <c r="T1456" i="19"/>
  <c r="U1456" i="19"/>
  <c r="S1457" i="19"/>
  <c r="W1457" i="19" s="1"/>
  <c r="T1457" i="19"/>
  <c r="U1457" i="19"/>
  <c r="S1458" i="19"/>
  <c r="W1458" i="19" s="1"/>
  <c r="T1458" i="19"/>
  <c r="U1458" i="19"/>
  <c r="S1459" i="19"/>
  <c r="W1459" i="19" s="1"/>
  <c r="T1459" i="19"/>
  <c r="U1459" i="19"/>
  <c r="S1460" i="19"/>
  <c r="W1460" i="19" s="1"/>
  <c r="T1460" i="19"/>
  <c r="U1460" i="19"/>
  <c r="T1461" i="19"/>
  <c r="U1461" i="19"/>
  <c r="S1462" i="19"/>
  <c r="W1462" i="19" s="1"/>
  <c r="T1462" i="19"/>
  <c r="U1462" i="19"/>
  <c r="S1463" i="19"/>
  <c r="W1463" i="19" s="1"/>
  <c r="T1463" i="19"/>
  <c r="U1463" i="19"/>
  <c r="S1464" i="19"/>
  <c r="W1464" i="19" s="1"/>
  <c r="T1464" i="19"/>
  <c r="U1464" i="19"/>
  <c r="T1465" i="19"/>
  <c r="U1465" i="19"/>
  <c r="S1466" i="19"/>
  <c r="W1466" i="19" s="1"/>
  <c r="T1466" i="19"/>
  <c r="U1466" i="19"/>
  <c r="S1467" i="19"/>
  <c r="W1467" i="19" s="1"/>
  <c r="T1467" i="19"/>
  <c r="U1467" i="19"/>
  <c r="S1468" i="19"/>
  <c r="W1468" i="19" s="1"/>
  <c r="T1468" i="19"/>
  <c r="U1468" i="19"/>
  <c r="S1469" i="19"/>
  <c r="W1469" i="19" s="1"/>
  <c r="T1469" i="19"/>
  <c r="U1469" i="19"/>
  <c r="S1470" i="19"/>
  <c r="W1470" i="19" s="1"/>
  <c r="T1470" i="19"/>
  <c r="U1470" i="19"/>
  <c r="S1471" i="19"/>
  <c r="W1471" i="19" s="1"/>
  <c r="T1471" i="19"/>
  <c r="U1471" i="19"/>
  <c r="S1472" i="19"/>
  <c r="W1472" i="19" s="1"/>
  <c r="T1472" i="19"/>
  <c r="U1472" i="19"/>
  <c r="S1473" i="19"/>
  <c r="W1473" i="19" s="1"/>
  <c r="T1473" i="19"/>
  <c r="U1473" i="19"/>
  <c r="T1474" i="19"/>
  <c r="U1474" i="19"/>
  <c r="T1475" i="19"/>
  <c r="U1475" i="19"/>
  <c r="S1476" i="19"/>
  <c r="W1476" i="19" s="1"/>
  <c r="T1476" i="19"/>
  <c r="U1476" i="19"/>
  <c r="S1477" i="19"/>
  <c r="W1477" i="19" s="1"/>
  <c r="T1477" i="19"/>
  <c r="U1477" i="19"/>
  <c r="S1478" i="19"/>
  <c r="W1478" i="19" s="1"/>
  <c r="T1478" i="19"/>
  <c r="U1478" i="19"/>
  <c r="S1479" i="19"/>
  <c r="W1479" i="19" s="1"/>
  <c r="T1479" i="19"/>
  <c r="U1479" i="19"/>
  <c r="S1480" i="19"/>
  <c r="W1480" i="19" s="1"/>
  <c r="T1480" i="19"/>
  <c r="U1480" i="19"/>
  <c r="T1481" i="19"/>
  <c r="U1481" i="19"/>
  <c r="S1482" i="19"/>
  <c r="W1482" i="19" s="1"/>
  <c r="T1482" i="19"/>
  <c r="U1482" i="19"/>
  <c r="T1483" i="19"/>
  <c r="U1483" i="19"/>
  <c r="S1484" i="19"/>
  <c r="W1484" i="19" s="1"/>
  <c r="T1484" i="19"/>
  <c r="U1484" i="19"/>
  <c r="T1485" i="19"/>
  <c r="U1485" i="19"/>
  <c r="S1486" i="19"/>
  <c r="W1486" i="19" s="1"/>
  <c r="T1486" i="19"/>
  <c r="U1486" i="19"/>
  <c r="S1487" i="19"/>
  <c r="W1487" i="19" s="1"/>
  <c r="T1487" i="19"/>
  <c r="U1487" i="19"/>
  <c r="S1488" i="19"/>
  <c r="W1488" i="19" s="1"/>
  <c r="T1488" i="19"/>
  <c r="U1488" i="19"/>
  <c r="S1489" i="19"/>
  <c r="W1489" i="19" s="1"/>
  <c r="T1489" i="19"/>
  <c r="U1489" i="19"/>
  <c r="T1490" i="19"/>
  <c r="U1490" i="19"/>
  <c r="S1491" i="19"/>
  <c r="W1491" i="19" s="1"/>
  <c r="T1491" i="19"/>
  <c r="U1491" i="19"/>
  <c r="S1492" i="19"/>
  <c r="W1492" i="19" s="1"/>
  <c r="T1492" i="19"/>
  <c r="U1492" i="19"/>
  <c r="S1493" i="19"/>
  <c r="W1493" i="19" s="1"/>
  <c r="T1493" i="19"/>
  <c r="U1493" i="19"/>
  <c r="S1494" i="19"/>
  <c r="W1494" i="19" s="1"/>
  <c r="T1494" i="19"/>
  <c r="U1494" i="19"/>
  <c r="T1495" i="19"/>
  <c r="U1495" i="19"/>
  <c r="S1496" i="19"/>
  <c r="W1496" i="19" s="1"/>
  <c r="T1496" i="19"/>
  <c r="U1496" i="19"/>
  <c r="T1497" i="19"/>
  <c r="U1497" i="19"/>
  <c r="S1498" i="19"/>
  <c r="W1498" i="19" s="1"/>
  <c r="T1498" i="19"/>
  <c r="U1498" i="19"/>
  <c r="S1499" i="19"/>
  <c r="W1499" i="19" s="1"/>
  <c r="T1499" i="19"/>
  <c r="U1499" i="19"/>
  <c r="S1500" i="19"/>
  <c r="W1500" i="19" s="1"/>
  <c r="T1500" i="19"/>
  <c r="U1500" i="19"/>
  <c r="T1501" i="19"/>
  <c r="U1501" i="19"/>
  <c r="T1502" i="19"/>
  <c r="U1502" i="19"/>
  <c r="S1503" i="19"/>
  <c r="W1503" i="19" s="1"/>
  <c r="T1503" i="19"/>
  <c r="U1503" i="19"/>
  <c r="S1504" i="19"/>
  <c r="W1504" i="19" s="1"/>
  <c r="T1504" i="19"/>
  <c r="U1504" i="19"/>
  <c r="S1505" i="19"/>
  <c r="W1505" i="19" s="1"/>
  <c r="T1505" i="19"/>
  <c r="U1505" i="19"/>
  <c r="S1506" i="19"/>
  <c r="W1506" i="19" s="1"/>
  <c r="T1506" i="19"/>
  <c r="U1506" i="19"/>
  <c r="S1507" i="19"/>
  <c r="W1507" i="19" s="1"/>
  <c r="T1507" i="19"/>
  <c r="U1507" i="19"/>
  <c r="S1508" i="19"/>
  <c r="W1508" i="19" s="1"/>
  <c r="T1508" i="19"/>
  <c r="U1508" i="19"/>
  <c r="T1509" i="19"/>
  <c r="U1509" i="19"/>
  <c r="T1510" i="19"/>
  <c r="U1510" i="19"/>
  <c r="S1511" i="19"/>
  <c r="W1511" i="19" s="1"/>
  <c r="T1511" i="19"/>
  <c r="U1511" i="19"/>
  <c r="S1512" i="19"/>
  <c r="W1512" i="19" s="1"/>
  <c r="T1512" i="19"/>
  <c r="U1512" i="19"/>
  <c r="T1513" i="19"/>
  <c r="U1513" i="19"/>
  <c r="S1514" i="19"/>
  <c r="W1514" i="19" s="1"/>
  <c r="T1514" i="19"/>
  <c r="U1514" i="19"/>
  <c r="S1515" i="19"/>
  <c r="W1515" i="19" s="1"/>
  <c r="T1515" i="19"/>
  <c r="U1515" i="19"/>
  <c r="T1516" i="19"/>
  <c r="U1516" i="19"/>
  <c r="S1517" i="19"/>
  <c r="W1517" i="19" s="1"/>
  <c r="T1517" i="19"/>
  <c r="U1517" i="19"/>
  <c r="S1518" i="19"/>
  <c r="W1518" i="19" s="1"/>
  <c r="T1518" i="19"/>
  <c r="U1518" i="19"/>
  <c r="S1519" i="19"/>
  <c r="W1519" i="19" s="1"/>
  <c r="T1519" i="19"/>
  <c r="U1519" i="19"/>
  <c r="S1520" i="19"/>
  <c r="W1520" i="19" s="1"/>
  <c r="T1520" i="19"/>
  <c r="U1520" i="19"/>
  <c r="S1521" i="19"/>
  <c r="W1521" i="19" s="1"/>
  <c r="T1521" i="19"/>
  <c r="U1521" i="19"/>
  <c r="S1522" i="19"/>
  <c r="W1522" i="19" s="1"/>
  <c r="T1522" i="19"/>
  <c r="U1522" i="19"/>
  <c r="S1523" i="19"/>
  <c r="W1523" i="19" s="1"/>
  <c r="T1523" i="19"/>
  <c r="U1523" i="19"/>
  <c r="S1524" i="19"/>
  <c r="W1524" i="19" s="1"/>
  <c r="T1524" i="19"/>
  <c r="U1524" i="19"/>
  <c r="S1525" i="19"/>
  <c r="W1525" i="19" s="1"/>
  <c r="T1525" i="19"/>
  <c r="U1525" i="19"/>
  <c r="S1526" i="19"/>
  <c r="W1526" i="19" s="1"/>
  <c r="T1526" i="19"/>
  <c r="U1526" i="19"/>
  <c r="S1527" i="19"/>
  <c r="W1527" i="19" s="1"/>
  <c r="T1527" i="19"/>
  <c r="U1527" i="19"/>
  <c r="S1528" i="19"/>
  <c r="W1528" i="19" s="1"/>
  <c r="T1528" i="19"/>
  <c r="U1528" i="19"/>
  <c r="S1529" i="19"/>
  <c r="W1529" i="19" s="1"/>
  <c r="T1529" i="19"/>
  <c r="U1529" i="19"/>
  <c r="S1530" i="19"/>
  <c r="W1530" i="19" s="1"/>
  <c r="T1530" i="19"/>
  <c r="U1530" i="19"/>
  <c r="S1531" i="19"/>
  <c r="W1531" i="19" s="1"/>
  <c r="T1531" i="19"/>
  <c r="U1531" i="19"/>
  <c r="S1532" i="19"/>
  <c r="W1532" i="19" s="1"/>
  <c r="T1532" i="19"/>
  <c r="U1532" i="19"/>
  <c r="S1533" i="19"/>
  <c r="W1533" i="19" s="1"/>
  <c r="T1533" i="19"/>
  <c r="U1533" i="19"/>
  <c r="S1534" i="19"/>
  <c r="W1534" i="19" s="1"/>
  <c r="T1534" i="19"/>
  <c r="U1534" i="19"/>
  <c r="S1535" i="19"/>
  <c r="W1535" i="19" s="1"/>
  <c r="T1535" i="19"/>
  <c r="U1535" i="19"/>
  <c r="S1536" i="19"/>
  <c r="W1536" i="19" s="1"/>
  <c r="T1536" i="19"/>
  <c r="U1536" i="19"/>
  <c r="T1537" i="19"/>
  <c r="U1537" i="19"/>
  <c r="S1538" i="19"/>
  <c r="W1538" i="19" s="1"/>
  <c r="T1538" i="19"/>
  <c r="U1538" i="19"/>
  <c r="S1539" i="19"/>
  <c r="W1539" i="19" s="1"/>
  <c r="T1539" i="19"/>
  <c r="U1539" i="19"/>
  <c r="S1540" i="19"/>
  <c r="W1540" i="19" s="1"/>
  <c r="T1540" i="19"/>
  <c r="U1540" i="19"/>
  <c r="S1541" i="19"/>
  <c r="W1541" i="19" s="1"/>
  <c r="T1541" i="19"/>
  <c r="U1541" i="19"/>
  <c r="S1542" i="19"/>
  <c r="W1542" i="19" s="1"/>
  <c r="T1542" i="19"/>
  <c r="U1542" i="19"/>
  <c r="S1543" i="19"/>
  <c r="W1543" i="19" s="1"/>
  <c r="T1543" i="19"/>
  <c r="U1543" i="19"/>
  <c r="S1544" i="19"/>
  <c r="W1544" i="19" s="1"/>
  <c r="T1544" i="19"/>
  <c r="U1544" i="19"/>
  <c r="S1545" i="19"/>
  <c r="W1545" i="19" s="1"/>
  <c r="T1545" i="19"/>
  <c r="U1545" i="19"/>
  <c r="S1546" i="19"/>
  <c r="W1546" i="19" s="1"/>
  <c r="T1546" i="19"/>
  <c r="U1546" i="19"/>
  <c r="S1547" i="19"/>
  <c r="W1547" i="19" s="1"/>
  <c r="T1547" i="19"/>
  <c r="U1547" i="19"/>
  <c r="S1548" i="19"/>
  <c r="W1548" i="19" s="1"/>
  <c r="T1548" i="19"/>
  <c r="U1548" i="19"/>
  <c r="S1549" i="19"/>
  <c r="W1549" i="19" s="1"/>
  <c r="T1549" i="19"/>
  <c r="U1549" i="19"/>
  <c r="S1550" i="19"/>
  <c r="W1550" i="19" s="1"/>
  <c r="T1550" i="19"/>
  <c r="U1550" i="19"/>
  <c r="S1551" i="19"/>
  <c r="W1551" i="19" s="1"/>
  <c r="T1551" i="19"/>
  <c r="U1551" i="19"/>
  <c r="S1552" i="19"/>
  <c r="W1552" i="19" s="1"/>
  <c r="T1552" i="19"/>
  <c r="U1552" i="19"/>
  <c r="S1553" i="19"/>
  <c r="W1553" i="19" s="1"/>
  <c r="T1553" i="19"/>
  <c r="U1553" i="19"/>
  <c r="S1554" i="19"/>
  <c r="W1554" i="19" s="1"/>
  <c r="T1554" i="19"/>
  <c r="U1554" i="19"/>
  <c r="S1555" i="19"/>
  <c r="W1555" i="19" s="1"/>
  <c r="T1555" i="19"/>
  <c r="U1555" i="19"/>
  <c r="S1556" i="19"/>
  <c r="W1556" i="19" s="1"/>
  <c r="T1556" i="19"/>
  <c r="U1556" i="19"/>
  <c r="S1557" i="19"/>
  <c r="W1557" i="19" s="1"/>
  <c r="T1557" i="19"/>
  <c r="U1557" i="19"/>
  <c r="S1558" i="19"/>
  <c r="W1558" i="19" s="1"/>
  <c r="T1558" i="19"/>
  <c r="U1558" i="19"/>
  <c r="S1559" i="19"/>
  <c r="W1559" i="19" s="1"/>
  <c r="T1559" i="19"/>
  <c r="U1559" i="19"/>
  <c r="S1560" i="19"/>
  <c r="W1560" i="19" s="1"/>
  <c r="T1560" i="19"/>
  <c r="U1560" i="19"/>
  <c r="S1561" i="19"/>
  <c r="W1561" i="19" s="1"/>
  <c r="T1561" i="19"/>
  <c r="U1561" i="19"/>
  <c r="S1562" i="19"/>
  <c r="W1562" i="19" s="1"/>
  <c r="T1562" i="19"/>
  <c r="U1562" i="19"/>
  <c r="S1563" i="19"/>
  <c r="W1563" i="19" s="1"/>
  <c r="T1563" i="19"/>
  <c r="U1563" i="19"/>
  <c r="S1564" i="19"/>
  <c r="W1564" i="19" s="1"/>
  <c r="T1564" i="19"/>
  <c r="U1564" i="19"/>
  <c r="S1565" i="19"/>
  <c r="W1565" i="19" s="1"/>
  <c r="T1565" i="19"/>
  <c r="U1565" i="19"/>
  <c r="S1566" i="19"/>
  <c r="W1566" i="19" s="1"/>
  <c r="T1566" i="19"/>
  <c r="U1566" i="19"/>
  <c r="S1567" i="19"/>
  <c r="W1567" i="19" s="1"/>
  <c r="T1567" i="19"/>
  <c r="U1567" i="19"/>
  <c r="S1568" i="19"/>
  <c r="W1568" i="19" s="1"/>
  <c r="T1568" i="19"/>
  <c r="U1568" i="19"/>
  <c r="S1569" i="19"/>
  <c r="W1569" i="19" s="1"/>
  <c r="T1569" i="19"/>
  <c r="U1569" i="19"/>
  <c r="S1570" i="19"/>
  <c r="W1570" i="19" s="1"/>
  <c r="T1570" i="19"/>
  <c r="U1570" i="19"/>
  <c r="S1571" i="19"/>
  <c r="W1571" i="19" s="1"/>
  <c r="T1571" i="19"/>
  <c r="U1571" i="19"/>
  <c r="S1572" i="19"/>
  <c r="W1572" i="19" s="1"/>
  <c r="T1572" i="19"/>
  <c r="U1572" i="19"/>
  <c r="S1573" i="19"/>
  <c r="W1573" i="19" s="1"/>
  <c r="T1573" i="19"/>
  <c r="U1573" i="19"/>
  <c r="S1574" i="19"/>
  <c r="W1574" i="19" s="1"/>
  <c r="T1574" i="19"/>
  <c r="U1574" i="19"/>
  <c r="S1575" i="19"/>
  <c r="W1575" i="19" s="1"/>
  <c r="T1575" i="19"/>
  <c r="U1575" i="19"/>
  <c r="S1576" i="19"/>
  <c r="W1576" i="19" s="1"/>
  <c r="T1576" i="19"/>
  <c r="U1576" i="19"/>
  <c r="S1577" i="19"/>
  <c r="W1577" i="19" s="1"/>
  <c r="T1577" i="19"/>
  <c r="U1577" i="19"/>
  <c r="S1578" i="19"/>
  <c r="W1578" i="19" s="1"/>
  <c r="T1578" i="19"/>
  <c r="U1578" i="19"/>
  <c r="S1579" i="19"/>
  <c r="W1579" i="19" s="1"/>
  <c r="T1579" i="19"/>
  <c r="U1579" i="19"/>
  <c r="S1580" i="19"/>
  <c r="W1580" i="19" s="1"/>
  <c r="T1580" i="19"/>
  <c r="U1580" i="19"/>
  <c r="S1581" i="19"/>
  <c r="W1581" i="19" s="1"/>
  <c r="T1581" i="19"/>
  <c r="U1581" i="19"/>
  <c r="S1582" i="19"/>
  <c r="W1582" i="19" s="1"/>
  <c r="T1582" i="19"/>
  <c r="U1582" i="19"/>
  <c r="S1583" i="19"/>
  <c r="W1583" i="19" s="1"/>
  <c r="T1583" i="19"/>
  <c r="U1583" i="19"/>
  <c r="S1584" i="19"/>
  <c r="W1584" i="19" s="1"/>
  <c r="T1584" i="19"/>
  <c r="U1584" i="19"/>
  <c r="S1585" i="19"/>
  <c r="W1585" i="19" s="1"/>
  <c r="T1585" i="19"/>
  <c r="U1585" i="19"/>
  <c r="S1586" i="19"/>
  <c r="W1586" i="19" s="1"/>
  <c r="T1586" i="19"/>
  <c r="U1586" i="19"/>
  <c r="S1587" i="19"/>
  <c r="W1587" i="19" s="1"/>
  <c r="T1587" i="19"/>
  <c r="U1587" i="19"/>
  <c r="S1588" i="19"/>
  <c r="W1588" i="19" s="1"/>
  <c r="T1588" i="19"/>
  <c r="U1588" i="19"/>
  <c r="S1589" i="19"/>
  <c r="W1589" i="19" s="1"/>
  <c r="T1589" i="19"/>
  <c r="U1589" i="19"/>
  <c r="S1590" i="19"/>
  <c r="W1590" i="19" s="1"/>
  <c r="T1590" i="19"/>
  <c r="U1590" i="19"/>
  <c r="S1591" i="19"/>
  <c r="W1591" i="19" s="1"/>
  <c r="T1591" i="19"/>
  <c r="U1591" i="19"/>
  <c r="S1592" i="19"/>
  <c r="W1592" i="19" s="1"/>
  <c r="T1592" i="19"/>
  <c r="U1592" i="19"/>
  <c r="S1593" i="19"/>
  <c r="W1593" i="19" s="1"/>
  <c r="T1593" i="19"/>
  <c r="U1593" i="19"/>
  <c r="S1594" i="19"/>
  <c r="W1594" i="19" s="1"/>
  <c r="T1594" i="19"/>
  <c r="U1594" i="19"/>
  <c r="S1595" i="19"/>
  <c r="W1595" i="19" s="1"/>
  <c r="T1595" i="19"/>
  <c r="U1595" i="19"/>
  <c r="S1596" i="19"/>
  <c r="W1596" i="19" s="1"/>
  <c r="T1596" i="19"/>
  <c r="U1596" i="19"/>
  <c r="S1597" i="19"/>
  <c r="W1597" i="19" s="1"/>
  <c r="T1597" i="19"/>
  <c r="U1597" i="19"/>
  <c r="S1598" i="19"/>
  <c r="W1598" i="19" s="1"/>
  <c r="T1598" i="19"/>
  <c r="U1598" i="19"/>
  <c r="S1599" i="19"/>
  <c r="W1599" i="19" s="1"/>
  <c r="T1599" i="19"/>
  <c r="U1599" i="19"/>
  <c r="S1600" i="19"/>
  <c r="W1600" i="19" s="1"/>
  <c r="T1600" i="19"/>
  <c r="U1600" i="19"/>
  <c r="S1601" i="19"/>
  <c r="W1601" i="19" s="1"/>
  <c r="T1601" i="19"/>
  <c r="U1601" i="19"/>
  <c r="S1602" i="19"/>
  <c r="W1602" i="19" s="1"/>
  <c r="T1602" i="19"/>
  <c r="U1602" i="19"/>
  <c r="S1603" i="19"/>
  <c r="W1603" i="19" s="1"/>
  <c r="T1603" i="19"/>
  <c r="U1603" i="19"/>
  <c r="S1604" i="19"/>
  <c r="W1604" i="19" s="1"/>
  <c r="T1604" i="19"/>
  <c r="U1604" i="19"/>
  <c r="S1605" i="19"/>
  <c r="W1605" i="19" s="1"/>
  <c r="T1605" i="19"/>
  <c r="U1605" i="19"/>
  <c r="S1606" i="19"/>
  <c r="W1606" i="19" s="1"/>
  <c r="T1606" i="19"/>
  <c r="U1606" i="19"/>
  <c r="S1607" i="19"/>
  <c r="W1607" i="19" s="1"/>
  <c r="T1607" i="19"/>
  <c r="U1607" i="19"/>
  <c r="S1608" i="19"/>
  <c r="W1608" i="19" s="1"/>
  <c r="T1608" i="19"/>
  <c r="U1608" i="19"/>
  <c r="S1609" i="19"/>
  <c r="W1609" i="19" s="1"/>
  <c r="T1609" i="19"/>
  <c r="U1609" i="19"/>
  <c r="S1610" i="19"/>
  <c r="W1610" i="19" s="1"/>
  <c r="T1610" i="19"/>
  <c r="U1610" i="19"/>
  <c r="S1611" i="19"/>
  <c r="W1611" i="19" s="1"/>
  <c r="T1611" i="19"/>
  <c r="U1611" i="19"/>
  <c r="S1612" i="19"/>
  <c r="W1612" i="19" s="1"/>
  <c r="T1612" i="19"/>
  <c r="U1612" i="19"/>
  <c r="S1613" i="19"/>
  <c r="W1613" i="19" s="1"/>
  <c r="T1613" i="19"/>
  <c r="U1613" i="19"/>
  <c r="S1614" i="19"/>
  <c r="W1614" i="19" s="1"/>
  <c r="T1614" i="19"/>
  <c r="U1614" i="19"/>
  <c r="S1615" i="19"/>
  <c r="W1615" i="19" s="1"/>
  <c r="T1615" i="19"/>
  <c r="U1615" i="19"/>
  <c r="S1616" i="19"/>
  <c r="W1616" i="19" s="1"/>
  <c r="T1616" i="19"/>
  <c r="U1616" i="19"/>
  <c r="S1617" i="19"/>
  <c r="W1617" i="19" s="1"/>
  <c r="T1617" i="19"/>
  <c r="U1617" i="19"/>
  <c r="S1618" i="19"/>
  <c r="W1618" i="19" s="1"/>
  <c r="T1618" i="19"/>
  <c r="U1618" i="19"/>
  <c r="S1619" i="19"/>
  <c r="W1619" i="19" s="1"/>
  <c r="T1619" i="19"/>
  <c r="U1619" i="19"/>
  <c r="S1620" i="19"/>
  <c r="W1620" i="19" s="1"/>
  <c r="T1620" i="19"/>
  <c r="U1620" i="19"/>
  <c r="S1621" i="19"/>
  <c r="W1621" i="19" s="1"/>
  <c r="T1621" i="19"/>
  <c r="U1621" i="19"/>
  <c r="S1622" i="19"/>
  <c r="W1622" i="19" s="1"/>
  <c r="T1622" i="19"/>
  <c r="U1622" i="19"/>
  <c r="S1623" i="19"/>
  <c r="W1623" i="19" s="1"/>
  <c r="T1623" i="19"/>
  <c r="U1623" i="19"/>
  <c r="S1624" i="19"/>
  <c r="W1624" i="19" s="1"/>
  <c r="T1624" i="19"/>
  <c r="U1624" i="19"/>
  <c r="S1625" i="19"/>
  <c r="W1625" i="19" s="1"/>
  <c r="T1625" i="19"/>
  <c r="U1625" i="19"/>
  <c r="S1626" i="19"/>
  <c r="W1626" i="19" s="1"/>
  <c r="T1626" i="19"/>
  <c r="U1626" i="19"/>
  <c r="S1627" i="19"/>
  <c r="W1627" i="19" s="1"/>
  <c r="T1627" i="19"/>
  <c r="U1627" i="19"/>
  <c r="S1628" i="19"/>
  <c r="W1628" i="19" s="1"/>
  <c r="T1628" i="19"/>
  <c r="U1628" i="19"/>
  <c r="S1629" i="19"/>
  <c r="W1629" i="19" s="1"/>
  <c r="T1629" i="19"/>
  <c r="U1629" i="19"/>
  <c r="S1630" i="19"/>
  <c r="W1630" i="19" s="1"/>
  <c r="T1630" i="19"/>
  <c r="U1630" i="19"/>
  <c r="S1631" i="19"/>
  <c r="W1631" i="19" s="1"/>
  <c r="T1631" i="19"/>
  <c r="U1631" i="19"/>
  <c r="S1632" i="19"/>
  <c r="W1632" i="19" s="1"/>
  <c r="T1632" i="19"/>
  <c r="U1632" i="19"/>
  <c r="S1633" i="19"/>
  <c r="W1633" i="19" s="1"/>
  <c r="T1633" i="19"/>
  <c r="U1633" i="19"/>
  <c r="S1634" i="19"/>
  <c r="W1634" i="19" s="1"/>
  <c r="T1634" i="19"/>
  <c r="U1634" i="19"/>
  <c r="S1635" i="19"/>
  <c r="W1635" i="19" s="1"/>
  <c r="T1635" i="19"/>
  <c r="U1635" i="19"/>
  <c r="S1636" i="19"/>
  <c r="W1636" i="19" s="1"/>
  <c r="T1636" i="19"/>
  <c r="U1636" i="19"/>
  <c r="S1637" i="19"/>
  <c r="W1637" i="19" s="1"/>
  <c r="T1637" i="19"/>
  <c r="U1637" i="19"/>
  <c r="S1638" i="19"/>
  <c r="W1638" i="19" s="1"/>
  <c r="T1638" i="19"/>
  <c r="U1638" i="19"/>
  <c r="S1639" i="19"/>
  <c r="W1639" i="19" s="1"/>
  <c r="T1639" i="19"/>
  <c r="U1639" i="19"/>
  <c r="S1640" i="19"/>
  <c r="W1640" i="19" s="1"/>
  <c r="T1640" i="19"/>
  <c r="U1640" i="19"/>
  <c r="S1641" i="19"/>
  <c r="W1641" i="19" s="1"/>
  <c r="T1641" i="19"/>
  <c r="U1641" i="19"/>
  <c r="S1642" i="19"/>
  <c r="W1642" i="19" s="1"/>
  <c r="T1642" i="19"/>
  <c r="S1643" i="19"/>
  <c r="W1643" i="19" s="1"/>
  <c r="T1643" i="19"/>
  <c r="U1643" i="19"/>
  <c r="S1644" i="19"/>
  <c r="W1644" i="19" s="1"/>
  <c r="T1644" i="19"/>
  <c r="U1644" i="19"/>
  <c r="S1645" i="19"/>
  <c r="W1645" i="19" s="1"/>
  <c r="T1645" i="19"/>
  <c r="U1645" i="19"/>
  <c r="S1646" i="19"/>
  <c r="W1646" i="19" s="1"/>
  <c r="T1646" i="19"/>
  <c r="U1646" i="19"/>
  <c r="S1647" i="19"/>
  <c r="W1647" i="19" s="1"/>
  <c r="T1647" i="19"/>
  <c r="U1647" i="19"/>
  <c r="S1648" i="19"/>
  <c r="W1648" i="19" s="1"/>
  <c r="T1648" i="19"/>
  <c r="U1648" i="19"/>
  <c r="S1649" i="19"/>
  <c r="W1649" i="19" s="1"/>
  <c r="T1649" i="19"/>
  <c r="U1649" i="19"/>
  <c r="S1650" i="19"/>
  <c r="W1650" i="19" s="1"/>
  <c r="T1650" i="19"/>
  <c r="U1650" i="19"/>
  <c r="S1651" i="19"/>
  <c r="W1651" i="19" s="1"/>
  <c r="T1651" i="19"/>
  <c r="U1651" i="19"/>
  <c r="S1652" i="19"/>
  <c r="W1652" i="19" s="1"/>
  <c r="T1652" i="19"/>
  <c r="U1652" i="19"/>
  <c r="S1653" i="19"/>
  <c r="W1653" i="19" s="1"/>
  <c r="T1653" i="19"/>
  <c r="U1653" i="19"/>
  <c r="S1654" i="19"/>
  <c r="W1654" i="19" s="1"/>
  <c r="T1654" i="19"/>
  <c r="U1654" i="19"/>
  <c r="S1655" i="19"/>
  <c r="W1655" i="19" s="1"/>
  <c r="T1655" i="19"/>
  <c r="U1655" i="19"/>
  <c r="S1656" i="19"/>
  <c r="W1656" i="19" s="1"/>
  <c r="T1656" i="19"/>
  <c r="U1656" i="19"/>
  <c r="S1657" i="19"/>
  <c r="W1657" i="19" s="1"/>
  <c r="T1657" i="19"/>
  <c r="U1657" i="19"/>
  <c r="S1658" i="19"/>
  <c r="W1658" i="19" s="1"/>
  <c r="T1658" i="19"/>
  <c r="U1658" i="19"/>
  <c r="S1659" i="19"/>
  <c r="W1659" i="19" s="1"/>
  <c r="T1659" i="19"/>
  <c r="U1659" i="19"/>
  <c r="S1660" i="19"/>
  <c r="W1660" i="19" s="1"/>
  <c r="T1660" i="19"/>
  <c r="U1660" i="19"/>
  <c r="S1661" i="19"/>
  <c r="W1661" i="19" s="1"/>
  <c r="T1661" i="19"/>
  <c r="U1661" i="19"/>
  <c r="S1662" i="19"/>
  <c r="W1662" i="19" s="1"/>
  <c r="T1662" i="19"/>
  <c r="U1662" i="19"/>
  <c r="S1663" i="19"/>
  <c r="W1663" i="19" s="1"/>
  <c r="T1663" i="19"/>
  <c r="U1663" i="19"/>
  <c r="S1664" i="19"/>
  <c r="W1664" i="19" s="1"/>
  <c r="T1664" i="19"/>
  <c r="U1664" i="19"/>
  <c r="S1665" i="19"/>
  <c r="W1665" i="19" s="1"/>
  <c r="T1665" i="19"/>
  <c r="U1665" i="19"/>
  <c r="S1666" i="19"/>
  <c r="W1666" i="19" s="1"/>
  <c r="T1666" i="19"/>
  <c r="U1666" i="19"/>
  <c r="S1667" i="19"/>
  <c r="W1667" i="19" s="1"/>
  <c r="T1667" i="19"/>
  <c r="U1667" i="19"/>
  <c r="S1668" i="19"/>
  <c r="W1668" i="19" s="1"/>
  <c r="T1668" i="19"/>
  <c r="U1668" i="19"/>
  <c r="S1669" i="19"/>
  <c r="W1669" i="19" s="1"/>
  <c r="T1669" i="19"/>
  <c r="U1669" i="19"/>
  <c r="S1670" i="19"/>
  <c r="W1670" i="19" s="1"/>
  <c r="T1670" i="19"/>
  <c r="U1670" i="19"/>
  <c r="S1671" i="19"/>
  <c r="W1671" i="19" s="1"/>
  <c r="T1671" i="19"/>
  <c r="U1671" i="19"/>
  <c r="S1672" i="19"/>
  <c r="W1672" i="19" s="1"/>
  <c r="T1672" i="19"/>
  <c r="U1672" i="19"/>
  <c r="S1673" i="19"/>
  <c r="W1673" i="19" s="1"/>
  <c r="T1673" i="19"/>
  <c r="U1673" i="19"/>
  <c r="S1674" i="19"/>
  <c r="W1674" i="19" s="1"/>
  <c r="T1674" i="19"/>
  <c r="U1674" i="19"/>
  <c r="U3" i="19"/>
  <c r="T3" i="19"/>
  <c r="R17" i="18"/>
  <c r="Q17" i="18"/>
  <c r="R16" i="18"/>
  <c r="Q16" i="18"/>
  <c r="R15" i="18"/>
  <c r="Q15" i="18"/>
  <c r="R14" i="18"/>
  <c r="Q14" i="18"/>
  <c r="R13" i="18"/>
  <c r="Q13" i="18"/>
  <c r="R12" i="18"/>
  <c r="Q12" i="18"/>
  <c r="R11" i="18"/>
  <c r="Q11" i="18"/>
  <c r="R10" i="18"/>
  <c r="Q10" i="18"/>
  <c r="R9" i="18"/>
  <c r="Q9" i="18"/>
  <c r="R8" i="18"/>
  <c r="S8" i="18" s="1"/>
  <c r="Q8" i="18"/>
  <c r="R7" i="18"/>
  <c r="Q7" i="18"/>
  <c r="R6" i="18"/>
  <c r="Q6" i="18"/>
  <c r="R5" i="18"/>
  <c r="Q5" i="18"/>
  <c r="S12" i="18"/>
  <c r="R4" i="18"/>
  <c r="Q4" i="18"/>
  <c r="S13" i="18" l="1"/>
  <c r="S17" i="18"/>
  <c r="S6" i="18"/>
  <c r="S14" i="18"/>
  <c r="S9" i="18"/>
  <c r="S4" i="18"/>
  <c r="S7" i="18"/>
  <c r="S11" i="18"/>
  <c r="S16" i="18"/>
  <c r="S15" i="18"/>
  <c r="S10" i="18"/>
  <c r="S5" i="18"/>
  <c r="C7" i="18"/>
  <c r="B7" i="18"/>
  <c r="G1620" i="19" l="1"/>
  <c r="G1621" i="19"/>
  <c r="G1622" i="19"/>
  <c r="G1623" i="19"/>
  <c r="G1624" i="19"/>
  <c r="G1625" i="19"/>
  <c r="G1626" i="19"/>
  <c r="G1627" i="19"/>
  <c r="G1628" i="19"/>
  <c r="G1629" i="19"/>
  <c r="G1630" i="19"/>
  <c r="G1631" i="19"/>
  <c r="G1632" i="19"/>
  <c r="G1633" i="19"/>
  <c r="G1634" i="19"/>
  <c r="G1635" i="19"/>
  <c r="G1636" i="19"/>
  <c r="G1637" i="19"/>
  <c r="G1638" i="19"/>
  <c r="G1639" i="19"/>
  <c r="G1640" i="19"/>
  <c r="G1641" i="19"/>
  <c r="G1642" i="19"/>
  <c r="G1643" i="19"/>
  <c r="G1644" i="19"/>
  <c r="G1645" i="19"/>
  <c r="G1646" i="19"/>
  <c r="G1647" i="19"/>
  <c r="G1648" i="19"/>
  <c r="G1649" i="19"/>
  <c r="G1650" i="19"/>
  <c r="G1651" i="19"/>
  <c r="G1652" i="19"/>
  <c r="G1653" i="19"/>
  <c r="G1654" i="19"/>
  <c r="G1655" i="19"/>
  <c r="G1656" i="19"/>
  <c r="G1657" i="19"/>
  <c r="G1658" i="19"/>
  <c r="G1659" i="19"/>
  <c r="G1660" i="19"/>
  <c r="G1661" i="19"/>
  <c r="G1662" i="19"/>
  <c r="G1663" i="19"/>
  <c r="G1664" i="19"/>
  <c r="G1665" i="19"/>
  <c r="G1666" i="19"/>
  <c r="G1667" i="19"/>
  <c r="G1668" i="19"/>
  <c r="G1669" i="19"/>
  <c r="G1670" i="19"/>
  <c r="G1671" i="19"/>
  <c r="G1672" i="19"/>
  <c r="G1673" i="19"/>
  <c r="G1674"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AK17" i="18"/>
  <c r="AL17" i="18"/>
  <c r="AM17" i="18"/>
  <c r="AJ17" i="18"/>
  <c r="AG17" i="18"/>
  <c r="AH17" i="18"/>
  <c r="AI17" i="18"/>
  <c r="AF17" i="18"/>
  <c r="AC17" i="18"/>
  <c r="AD17" i="18"/>
  <c r="AE17" i="18"/>
  <c r="AB17" i="18"/>
  <c r="Y17" i="18"/>
  <c r="Z17" i="18"/>
  <c r="AA17" i="18"/>
  <c r="X17" i="18"/>
  <c r="N17" i="18"/>
  <c r="M17" i="18"/>
  <c r="L17" i="18"/>
  <c r="K17" i="18"/>
  <c r="J17" i="18"/>
  <c r="B17" i="18"/>
  <c r="E17" i="18"/>
  <c r="C17" i="18"/>
  <c r="O21" i="5"/>
  <c r="N21" i="5"/>
  <c r="G1571" i="19"/>
  <c r="G1572" i="19"/>
  <c r="G1573" i="19"/>
  <c r="G1574" i="19"/>
  <c r="G1575" i="19"/>
  <c r="G1576" i="19"/>
  <c r="G1577" i="19"/>
  <c r="G1578" i="19"/>
  <c r="G1579" i="19"/>
  <c r="G1580" i="19"/>
  <c r="G1581" i="19"/>
  <c r="G1582" i="19"/>
  <c r="G1583" i="19"/>
  <c r="G1584" i="19"/>
  <c r="G1585" i="19"/>
  <c r="G1586" i="19"/>
  <c r="G1587" i="19"/>
  <c r="G1588" i="19"/>
  <c r="G1589" i="19"/>
  <c r="G1590" i="19"/>
  <c r="G1591" i="19"/>
  <c r="G1592" i="19"/>
  <c r="G1593" i="19"/>
  <c r="G1594" i="19"/>
  <c r="G1595" i="19"/>
  <c r="G1596" i="19"/>
  <c r="G1597" i="19"/>
  <c r="G1598" i="19"/>
  <c r="G1599" i="19"/>
  <c r="G1600" i="19"/>
  <c r="G1601" i="19"/>
  <c r="G1602" i="19"/>
  <c r="G1603" i="19"/>
  <c r="G1604" i="19"/>
  <c r="G1605" i="19"/>
  <c r="G1606" i="19"/>
  <c r="G1607" i="19"/>
  <c r="G1608" i="19"/>
  <c r="G1610" i="19"/>
  <c r="G1611" i="19"/>
  <c r="G1612" i="19"/>
  <c r="G1613" i="19"/>
  <c r="G1614" i="19"/>
  <c r="G1615" i="19"/>
  <c r="G1616" i="19"/>
  <c r="G1617" i="19"/>
  <c r="G1618" i="19"/>
  <c r="G1619"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571" i="19"/>
  <c r="AK16" i="18"/>
  <c r="AL16" i="18"/>
  <c r="AM16" i="18"/>
  <c r="AJ16" i="18"/>
  <c r="AG16" i="18"/>
  <c r="AH16" i="18"/>
  <c r="AI16" i="18"/>
  <c r="AF16" i="18"/>
  <c r="AC16" i="18"/>
  <c r="AD16" i="18"/>
  <c r="AE16" i="18"/>
  <c r="AB16" i="18"/>
  <c r="Y16" i="18"/>
  <c r="Z16" i="18"/>
  <c r="AA16" i="18"/>
  <c r="X16" i="18"/>
  <c r="N16" i="18"/>
  <c r="M16" i="18"/>
  <c r="L16" i="18"/>
  <c r="K16" i="18"/>
  <c r="J16" i="18"/>
  <c r="B16" i="18"/>
  <c r="E16" i="18"/>
  <c r="C16" i="18"/>
  <c r="O21" i="1"/>
  <c r="N21" i="1"/>
  <c r="G1330" i="19"/>
  <c r="G1331" i="19"/>
  <c r="G1332" i="19"/>
  <c r="G1333" i="19"/>
  <c r="G1334" i="19"/>
  <c r="G1335" i="19"/>
  <c r="G1336" i="19"/>
  <c r="G1337" i="19"/>
  <c r="G1338" i="19"/>
  <c r="G1339" i="19"/>
  <c r="G1340" i="19"/>
  <c r="G1341" i="19"/>
  <c r="G1342" i="19"/>
  <c r="G1343" i="19"/>
  <c r="G1344" i="19"/>
  <c r="G1345" i="19"/>
  <c r="G1346" i="19"/>
  <c r="G1347" i="19"/>
  <c r="G1348" i="19"/>
  <c r="G1349" i="19"/>
  <c r="G1350" i="19"/>
  <c r="G1351" i="19"/>
  <c r="G1352" i="19"/>
  <c r="G1353" i="19"/>
  <c r="G1354" i="19"/>
  <c r="G1355" i="19"/>
  <c r="G1356" i="19"/>
  <c r="G1357" i="19"/>
  <c r="G1358" i="19"/>
  <c r="G1359" i="19"/>
  <c r="G1360" i="19"/>
  <c r="G1361" i="19"/>
  <c r="G1362" i="19"/>
  <c r="G1363" i="19"/>
  <c r="G1364" i="19"/>
  <c r="G1365" i="19"/>
  <c r="G1366" i="19"/>
  <c r="G1367" i="19"/>
  <c r="G1368" i="19"/>
  <c r="G1369" i="19"/>
  <c r="G1370" i="19"/>
  <c r="G1371" i="19"/>
  <c r="G1372" i="19"/>
  <c r="G1373" i="19"/>
  <c r="G1374" i="19"/>
  <c r="G1375" i="19"/>
  <c r="G1376" i="19"/>
  <c r="G1377" i="19"/>
  <c r="G1378" i="19"/>
  <c r="G1379" i="19"/>
  <c r="G1380" i="19"/>
  <c r="G1381" i="19"/>
  <c r="G1382" i="19"/>
  <c r="G1383" i="19"/>
  <c r="G1384" i="19"/>
  <c r="G1385" i="19"/>
  <c r="G1386" i="19"/>
  <c r="G1387" i="19"/>
  <c r="G1388" i="19"/>
  <c r="G1389" i="19"/>
  <c r="G1390" i="19"/>
  <c r="G1391" i="19"/>
  <c r="G1392"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32" i="19"/>
  <c r="C1333" i="19"/>
  <c r="C1334" i="19"/>
  <c r="C1335" i="19"/>
  <c r="C1330" i="19"/>
  <c r="C1331" i="19"/>
  <c r="AK13" i="18"/>
  <c r="AL13" i="18"/>
  <c r="AM13" i="18"/>
  <c r="AJ13" i="18"/>
  <c r="AG13" i="18"/>
  <c r="AH13" i="18"/>
  <c r="AI13" i="18"/>
  <c r="AF13" i="18"/>
  <c r="AC13" i="18"/>
  <c r="AD13" i="18"/>
  <c r="AE13" i="18"/>
  <c r="AB13" i="18"/>
  <c r="Y13" i="18"/>
  <c r="Z13" i="18"/>
  <c r="AA13" i="18"/>
  <c r="X13" i="18"/>
  <c r="N13" i="18"/>
  <c r="M13" i="18"/>
  <c r="L13" i="18"/>
  <c r="K13" i="18"/>
  <c r="J13" i="18"/>
  <c r="C13" i="18"/>
  <c r="E13" i="18"/>
  <c r="B13" i="18"/>
  <c r="O21" i="9"/>
  <c r="N21" i="9"/>
  <c r="G1263" i="19"/>
  <c r="G1265" i="19"/>
  <c r="G1266" i="19"/>
  <c r="G1267" i="19"/>
  <c r="G1268" i="19"/>
  <c r="G1270" i="19"/>
  <c r="G1271" i="19"/>
  <c r="G1272" i="19"/>
  <c r="G1273" i="19"/>
  <c r="G1274" i="19"/>
  <c r="G1275" i="19"/>
  <c r="G1276" i="19"/>
  <c r="G1278" i="19"/>
  <c r="G1279" i="19"/>
  <c r="G1280" i="19"/>
  <c r="G1281" i="19"/>
  <c r="G1282" i="19"/>
  <c r="G1283" i="19"/>
  <c r="G1284" i="19"/>
  <c r="G1286" i="19"/>
  <c r="G1287" i="19"/>
  <c r="G1288" i="19"/>
  <c r="G1289" i="19"/>
  <c r="G1290" i="19"/>
  <c r="G1292" i="19"/>
  <c r="G1293" i="19"/>
  <c r="G1294" i="19"/>
  <c r="G1295" i="19"/>
  <c r="G1296" i="19"/>
  <c r="G1297" i="19"/>
  <c r="G1298" i="19"/>
  <c r="G1301" i="19"/>
  <c r="G1302" i="19"/>
  <c r="G1303" i="19"/>
  <c r="G1304" i="19"/>
  <c r="G1305" i="19"/>
  <c r="G1306" i="19"/>
  <c r="G1307" i="19"/>
  <c r="G1308" i="19"/>
  <c r="G1309" i="19"/>
  <c r="G1310" i="19"/>
  <c r="G1311" i="19"/>
  <c r="G1312" i="19"/>
  <c r="G1313" i="19"/>
  <c r="G1314" i="19"/>
  <c r="G1315" i="19"/>
  <c r="G1316" i="19"/>
  <c r="G1317" i="19"/>
  <c r="G1318" i="19"/>
  <c r="G1319" i="19"/>
  <c r="G1320" i="19"/>
  <c r="G1321" i="19"/>
  <c r="G1322" i="19"/>
  <c r="G1323" i="19"/>
  <c r="G1324" i="19"/>
  <c r="G1325" i="19"/>
  <c r="G1326" i="19"/>
  <c r="G1327" i="19"/>
  <c r="G1328" i="19"/>
  <c r="G1329"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264" i="19"/>
  <c r="C1263" i="19"/>
  <c r="AK12" i="18"/>
  <c r="AL12" i="18"/>
  <c r="AM12" i="18"/>
  <c r="AJ12" i="18"/>
  <c r="AG12" i="18"/>
  <c r="AH12" i="18"/>
  <c r="AI12" i="18"/>
  <c r="AF12" i="18"/>
  <c r="AC12" i="18"/>
  <c r="AD12" i="18"/>
  <c r="AE12" i="18"/>
  <c r="AB12" i="18"/>
  <c r="Y12" i="18"/>
  <c r="Z12" i="18"/>
  <c r="AA12" i="18"/>
  <c r="X12" i="18"/>
  <c r="N12" i="18"/>
  <c r="M12" i="18"/>
  <c r="L12" i="18"/>
  <c r="K12" i="18"/>
  <c r="J12" i="18"/>
  <c r="B12" i="18"/>
  <c r="E12" i="18"/>
  <c r="C12" i="18"/>
  <c r="O21" i="8"/>
  <c r="N21" i="8"/>
  <c r="G1135" i="19"/>
  <c r="G1136" i="19"/>
  <c r="G1137" i="19"/>
  <c r="G1138" i="19"/>
  <c r="G1139" i="19"/>
  <c r="G1140" i="19"/>
  <c r="G1141" i="19"/>
  <c r="G1142" i="19"/>
  <c r="G1143" i="19"/>
  <c r="G1144" i="19"/>
  <c r="G1145" i="19"/>
  <c r="G1146" i="19"/>
  <c r="G1147" i="19"/>
  <c r="G1148" i="19"/>
  <c r="G1149" i="19"/>
  <c r="G1150" i="19"/>
  <c r="G1151" i="19"/>
  <c r="G1152" i="19"/>
  <c r="G1153" i="19"/>
  <c r="G1154" i="19"/>
  <c r="G1155" i="19"/>
  <c r="G1156" i="19"/>
  <c r="G1157" i="19"/>
  <c r="G1158" i="19"/>
  <c r="G1159" i="19"/>
  <c r="G1160" i="19"/>
  <c r="G1161" i="19"/>
  <c r="G1162" i="19"/>
  <c r="G1163" i="19"/>
  <c r="G1164" i="19"/>
  <c r="G1165" i="19"/>
  <c r="G1166" i="19"/>
  <c r="G1167" i="19"/>
  <c r="G1168" i="19"/>
  <c r="G1169" i="19"/>
  <c r="G1170" i="19"/>
  <c r="G1171" i="19"/>
  <c r="G1172" i="19"/>
  <c r="G1173" i="19"/>
  <c r="G1174" i="19"/>
  <c r="G1175" i="19"/>
  <c r="G1176" i="19"/>
  <c r="G1177" i="19"/>
  <c r="G1178" i="19"/>
  <c r="G1179" i="19"/>
  <c r="G1180" i="19"/>
  <c r="G1181" i="19"/>
  <c r="G1182" i="19"/>
  <c r="G1183" i="19"/>
  <c r="G1184" i="19"/>
  <c r="G1185" i="19"/>
  <c r="G1186" i="19"/>
  <c r="G1187" i="19"/>
  <c r="G1188" i="19"/>
  <c r="G1189" i="19"/>
  <c r="G1190" i="19"/>
  <c r="G1191" i="19"/>
  <c r="G1192" i="19"/>
  <c r="G1193" i="19"/>
  <c r="G1194" i="19"/>
  <c r="G1195" i="19"/>
  <c r="G1196" i="19"/>
  <c r="G1197" i="19"/>
  <c r="G1198" i="19"/>
  <c r="G1199" i="19"/>
  <c r="G1200" i="19"/>
  <c r="G1201" i="19"/>
  <c r="G1202" i="19"/>
  <c r="G1203" i="19"/>
  <c r="G1206" i="19"/>
  <c r="G1207" i="19"/>
  <c r="G1208" i="19"/>
  <c r="G1209" i="19"/>
  <c r="G1210" i="19"/>
  <c r="G1211" i="19"/>
  <c r="G1212" i="19"/>
  <c r="G1213" i="19"/>
  <c r="G1214" i="19"/>
  <c r="G1215" i="19"/>
  <c r="G1216" i="19"/>
  <c r="G1218" i="19"/>
  <c r="G1219" i="19"/>
  <c r="G1220" i="19"/>
  <c r="G1221" i="19"/>
  <c r="G1222" i="19"/>
  <c r="G1223" i="19"/>
  <c r="G1224" i="19"/>
  <c r="G1225" i="19"/>
  <c r="G1226" i="19"/>
  <c r="G1227" i="19"/>
  <c r="G1228" i="19"/>
  <c r="G1229" i="19"/>
  <c r="G1230" i="19"/>
  <c r="G1231" i="19"/>
  <c r="G1232" i="19"/>
  <c r="G1233" i="19"/>
  <c r="G1234" i="19"/>
  <c r="G1235" i="19"/>
  <c r="G1236" i="19"/>
  <c r="G1237" i="19"/>
  <c r="G1238" i="19"/>
  <c r="G1239" i="19"/>
  <c r="G1240" i="19"/>
  <c r="G1241" i="19"/>
  <c r="G1242" i="19"/>
  <c r="G1243" i="19"/>
  <c r="G1244" i="19"/>
  <c r="G1245" i="19"/>
  <c r="G1246" i="19"/>
  <c r="G1247" i="19"/>
  <c r="G1248" i="19"/>
  <c r="G1250" i="19"/>
  <c r="G1251" i="19"/>
  <c r="G1252" i="19"/>
  <c r="G1253" i="19"/>
  <c r="G1254" i="19"/>
  <c r="G1256" i="19"/>
  <c r="G1257" i="19"/>
  <c r="G1258" i="19"/>
  <c r="G1260" i="19"/>
  <c r="G1261" i="19"/>
  <c r="G1262"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AK11" i="18"/>
  <c r="AL11" i="18"/>
  <c r="AM11" i="18"/>
  <c r="AJ11" i="18"/>
  <c r="AG11" i="18"/>
  <c r="AH11" i="18"/>
  <c r="AI11" i="18"/>
  <c r="AF11" i="18"/>
  <c r="AC11" i="18"/>
  <c r="AD11" i="18"/>
  <c r="AE11" i="18"/>
  <c r="AB11" i="18"/>
  <c r="Y11" i="18"/>
  <c r="Z11" i="18"/>
  <c r="AA11" i="18"/>
  <c r="X11" i="18"/>
  <c r="N11" i="18"/>
  <c r="M11" i="18"/>
  <c r="L11" i="18"/>
  <c r="K11" i="18"/>
  <c r="J11" i="18"/>
  <c r="B11" i="18"/>
  <c r="E11" i="18"/>
  <c r="C11" i="18"/>
  <c r="O21" i="11"/>
  <c r="N21" i="11"/>
  <c r="G990" i="19"/>
  <c r="G991" i="19"/>
  <c r="G992" i="19"/>
  <c r="G993" i="19"/>
  <c r="G994" i="19"/>
  <c r="G995" i="19"/>
  <c r="G996" i="19"/>
  <c r="G997" i="19"/>
  <c r="G998" i="19"/>
  <c r="G999" i="19"/>
  <c r="G1000" i="19"/>
  <c r="G1001" i="19"/>
  <c r="G1002" i="19"/>
  <c r="G1003" i="19"/>
  <c r="G1004" i="19"/>
  <c r="G1005" i="19"/>
  <c r="G1006" i="19"/>
  <c r="G1007" i="19"/>
  <c r="G1008" i="19"/>
  <c r="G1009" i="19"/>
  <c r="G1010" i="19"/>
  <c r="G1011" i="19"/>
  <c r="G1012" i="19"/>
  <c r="G1013" i="19"/>
  <c r="G1014" i="19"/>
  <c r="G1015" i="19"/>
  <c r="G1016" i="19"/>
  <c r="G1017" i="19"/>
  <c r="G1018" i="19"/>
  <c r="G1019" i="19"/>
  <c r="G1020" i="19"/>
  <c r="G1021" i="19"/>
  <c r="G1022" i="19"/>
  <c r="G1023" i="19"/>
  <c r="G1024" i="19"/>
  <c r="G1025" i="19"/>
  <c r="G1026" i="19"/>
  <c r="G1027" i="19"/>
  <c r="G1028" i="19"/>
  <c r="G1029" i="19"/>
  <c r="G1030" i="19"/>
  <c r="G1031" i="19"/>
  <c r="G1032" i="19"/>
  <c r="G1033" i="19"/>
  <c r="G1034" i="19"/>
  <c r="G1035" i="19"/>
  <c r="G1036" i="19"/>
  <c r="G1037" i="19"/>
  <c r="G1038" i="19"/>
  <c r="G1039" i="19"/>
  <c r="G1040" i="19"/>
  <c r="G1041" i="19"/>
  <c r="G1042" i="19"/>
  <c r="G1043" i="19"/>
  <c r="G1044" i="19"/>
  <c r="G1045" i="19"/>
  <c r="G1046" i="19"/>
  <c r="G1047" i="19"/>
  <c r="G1048" i="19"/>
  <c r="G1049" i="19"/>
  <c r="G1050" i="19"/>
  <c r="G1051" i="19"/>
  <c r="G1052" i="19"/>
  <c r="G1053" i="19"/>
  <c r="G1054" i="19"/>
  <c r="G1055" i="19"/>
  <c r="G1056" i="19"/>
  <c r="G1057" i="19"/>
  <c r="G1058" i="19"/>
  <c r="G1059" i="19"/>
  <c r="G1060" i="19"/>
  <c r="G1061" i="19"/>
  <c r="G1062" i="19"/>
  <c r="G1063" i="19"/>
  <c r="G1064" i="19"/>
  <c r="G1065" i="19"/>
  <c r="G1066" i="19"/>
  <c r="G1067" i="19"/>
  <c r="G1068" i="19"/>
  <c r="G1069" i="19"/>
  <c r="G1070" i="19"/>
  <c r="G1071" i="19"/>
  <c r="G1072" i="19"/>
  <c r="G1073" i="19"/>
  <c r="G1074" i="19"/>
  <c r="G1075" i="19"/>
  <c r="G1076" i="19"/>
  <c r="G1077" i="19"/>
  <c r="G1078" i="19"/>
  <c r="G1079" i="19"/>
  <c r="G1080" i="19"/>
  <c r="G1081" i="19"/>
  <c r="G1082" i="19"/>
  <c r="G1083" i="19"/>
  <c r="G1084" i="19"/>
  <c r="G1085" i="19"/>
  <c r="G1086" i="19"/>
  <c r="G1087" i="19"/>
  <c r="G1088" i="19"/>
  <c r="G1089" i="19"/>
  <c r="G1090" i="19"/>
  <c r="G1091" i="19"/>
  <c r="G1092" i="19"/>
  <c r="G1093" i="19"/>
  <c r="G1094" i="19"/>
  <c r="G1095" i="19"/>
  <c r="G1096" i="19"/>
  <c r="G1097" i="19"/>
  <c r="G1098" i="19"/>
  <c r="G1099" i="19"/>
  <c r="G1100" i="19"/>
  <c r="G1101" i="19"/>
  <c r="G1102" i="19"/>
  <c r="G1103" i="19"/>
  <c r="G1104" i="19"/>
  <c r="G1105" i="19"/>
  <c r="G1106" i="19"/>
  <c r="G1107" i="19"/>
  <c r="G1108" i="19"/>
  <c r="G1109" i="19"/>
  <c r="G1110" i="19"/>
  <c r="G1111" i="19"/>
  <c r="G1112" i="19"/>
  <c r="G1113" i="19"/>
  <c r="G1114" i="19"/>
  <c r="G1115" i="19"/>
  <c r="G1116" i="19"/>
  <c r="G1117" i="19"/>
  <c r="G1118" i="19"/>
  <c r="G1119" i="19"/>
  <c r="G1120" i="19"/>
  <c r="G1121" i="19"/>
  <c r="G1122" i="19"/>
  <c r="G1123" i="19"/>
  <c r="G1124" i="19"/>
  <c r="G1125" i="19"/>
  <c r="G1126" i="19"/>
  <c r="G1127" i="19"/>
  <c r="G1128" i="19"/>
  <c r="G1129" i="19"/>
  <c r="G1130" i="19"/>
  <c r="G1131" i="19"/>
  <c r="G1132" i="19"/>
  <c r="G1133" i="19"/>
  <c r="G1134"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991" i="19"/>
  <c r="C990" i="19"/>
  <c r="AK10" i="18"/>
  <c r="AL10" i="18"/>
  <c r="AM10" i="18"/>
  <c r="AJ10" i="18"/>
  <c r="AG10" i="18"/>
  <c r="AH10" i="18"/>
  <c r="AI10" i="18"/>
  <c r="AF10" i="18"/>
  <c r="AC10" i="18"/>
  <c r="AD10" i="18"/>
  <c r="AE10" i="18"/>
  <c r="AB10" i="18"/>
  <c r="Y10" i="18"/>
  <c r="Z10" i="18"/>
  <c r="AA10" i="18"/>
  <c r="X10" i="18"/>
  <c r="N10" i="18"/>
  <c r="M10" i="18"/>
  <c r="L10" i="18"/>
  <c r="K10" i="18"/>
  <c r="J10" i="18"/>
  <c r="B10" i="18"/>
  <c r="E10" i="18"/>
  <c r="C10" i="18"/>
  <c r="O21" i="10"/>
  <c r="N21" i="10"/>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782" i="19"/>
  <c r="C783" i="19"/>
  <c r="G782" i="19"/>
  <c r="G783" i="19"/>
  <c r="G784" i="19"/>
  <c r="G785" i="19"/>
  <c r="G786" i="19"/>
  <c r="G787" i="19"/>
  <c r="G788" i="19"/>
  <c r="G789" i="19"/>
  <c r="G790" i="19"/>
  <c r="G791" i="19"/>
  <c r="G792" i="19"/>
  <c r="G793" i="19"/>
  <c r="G795" i="19"/>
  <c r="G796" i="19"/>
  <c r="G797" i="19"/>
  <c r="G798" i="19"/>
  <c r="G799" i="19"/>
  <c r="G800" i="19"/>
  <c r="G801" i="19"/>
  <c r="G802" i="19"/>
  <c r="G803" i="19"/>
  <c r="G804" i="19"/>
  <c r="G805" i="19"/>
  <c r="G806" i="19"/>
  <c r="G808" i="19"/>
  <c r="G809" i="19"/>
  <c r="G810" i="19"/>
  <c r="G811" i="19"/>
  <c r="G812" i="19"/>
  <c r="G813" i="19"/>
  <c r="G814" i="19"/>
  <c r="G815" i="19"/>
  <c r="G816" i="19"/>
  <c r="G817" i="19"/>
  <c r="G818" i="19"/>
  <c r="G819" i="19"/>
  <c r="G820" i="19"/>
  <c r="G822" i="19"/>
  <c r="G823" i="19"/>
  <c r="G824" i="19"/>
  <c r="G825" i="19"/>
  <c r="G826" i="19"/>
  <c r="G827" i="19"/>
  <c r="G828" i="19"/>
  <c r="G829" i="19"/>
  <c r="G830" i="19"/>
  <c r="G831" i="19"/>
  <c r="G832" i="19"/>
  <c r="G833" i="19"/>
  <c r="G834" i="19"/>
  <c r="G835" i="19"/>
  <c r="G836" i="19"/>
  <c r="G837" i="19"/>
  <c r="G838" i="19"/>
  <c r="G839" i="19"/>
  <c r="G840" i="19"/>
  <c r="G842" i="19"/>
  <c r="G843" i="19"/>
  <c r="G844" i="19"/>
  <c r="G845" i="19"/>
  <c r="G846" i="19"/>
  <c r="G847" i="19"/>
  <c r="G849" i="19"/>
  <c r="G850" i="19"/>
  <c r="G851" i="19"/>
  <c r="G852" i="19"/>
  <c r="G853" i="19"/>
  <c r="G854" i="19"/>
  <c r="G855" i="19"/>
  <c r="G856" i="19"/>
  <c r="G857" i="19"/>
  <c r="G858" i="19"/>
  <c r="G859" i="19"/>
  <c r="G860" i="19"/>
  <c r="G861" i="19"/>
  <c r="G862" i="19"/>
  <c r="G863" i="19"/>
  <c r="G864" i="19"/>
  <c r="G865" i="19"/>
  <c r="G866" i="19"/>
  <c r="G867" i="19"/>
  <c r="G868" i="19"/>
  <c r="G869" i="19"/>
  <c r="G870" i="19"/>
  <c r="G871" i="19"/>
  <c r="G872" i="19"/>
  <c r="G873" i="19"/>
  <c r="G874" i="19"/>
  <c r="G875" i="19"/>
  <c r="G876" i="19"/>
  <c r="G877" i="19"/>
  <c r="G878" i="19"/>
  <c r="G879" i="19"/>
  <c r="G880" i="19"/>
  <c r="G881" i="19"/>
  <c r="G882" i="19"/>
  <c r="G883" i="19"/>
  <c r="G884" i="19"/>
  <c r="G885" i="19"/>
  <c r="G886" i="19"/>
  <c r="G887" i="19"/>
  <c r="G888" i="19"/>
  <c r="G889" i="19"/>
  <c r="G890" i="19"/>
  <c r="G891" i="19"/>
  <c r="G892" i="19"/>
  <c r="G893" i="19"/>
  <c r="G894" i="19"/>
  <c r="G895" i="19"/>
  <c r="G896" i="19"/>
  <c r="G897" i="19"/>
  <c r="G898" i="19"/>
  <c r="G899" i="19"/>
  <c r="G900" i="19"/>
  <c r="G901" i="19"/>
  <c r="G902" i="19"/>
  <c r="G903" i="19"/>
  <c r="G904" i="19"/>
  <c r="G905" i="19"/>
  <c r="G906" i="19"/>
  <c r="G907" i="19"/>
  <c r="G908" i="19"/>
  <c r="G909" i="19"/>
  <c r="G910" i="19"/>
  <c r="G911" i="19"/>
  <c r="G912" i="19"/>
  <c r="G913" i="19"/>
  <c r="G914" i="19"/>
  <c r="G915" i="19"/>
  <c r="G916" i="19"/>
  <c r="G917" i="19"/>
  <c r="G918" i="19"/>
  <c r="G919" i="19"/>
  <c r="G920" i="19"/>
  <c r="G921" i="19"/>
  <c r="G922" i="19"/>
  <c r="G923" i="19"/>
  <c r="G924" i="19"/>
  <c r="G925" i="19"/>
  <c r="G926" i="19"/>
  <c r="G927" i="19"/>
  <c r="G928" i="19"/>
  <c r="G929" i="19"/>
  <c r="G930" i="19"/>
  <c r="G931" i="19"/>
  <c r="G932" i="19"/>
  <c r="G933" i="19"/>
  <c r="G934" i="19"/>
  <c r="G935" i="19"/>
  <c r="G936" i="19"/>
  <c r="G937" i="19"/>
  <c r="G938" i="19"/>
  <c r="G939" i="19"/>
  <c r="G940" i="19"/>
  <c r="G941" i="19"/>
  <c r="G942" i="19"/>
  <c r="G943" i="19"/>
  <c r="G944" i="19"/>
  <c r="G945" i="19"/>
  <c r="G946" i="19"/>
  <c r="G947" i="19"/>
  <c r="G948" i="19"/>
  <c r="G949" i="19"/>
  <c r="G950" i="19"/>
  <c r="G951" i="19"/>
  <c r="G952" i="19"/>
  <c r="G953" i="19"/>
  <c r="G954" i="19"/>
  <c r="G955" i="19"/>
  <c r="G956" i="19"/>
  <c r="G957" i="19"/>
  <c r="G958" i="19"/>
  <c r="G959" i="19"/>
  <c r="G960" i="19"/>
  <c r="G961" i="19"/>
  <c r="G962" i="19"/>
  <c r="G963" i="19"/>
  <c r="G964" i="19"/>
  <c r="G965" i="19"/>
  <c r="G966" i="19"/>
  <c r="G967" i="19"/>
  <c r="G968" i="19"/>
  <c r="G969" i="19"/>
  <c r="G970" i="19"/>
  <c r="G971" i="19"/>
  <c r="G972" i="19"/>
  <c r="G973" i="19"/>
  <c r="G974" i="19"/>
  <c r="G975" i="19"/>
  <c r="G976" i="19"/>
  <c r="G977" i="19"/>
  <c r="G978" i="19"/>
  <c r="G979" i="19"/>
  <c r="G980" i="19"/>
  <c r="G981" i="19"/>
  <c r="G982" i="19"/>
  <c r="G983" i="19"/>
  <c r="G984" i="19"/>
  <c r="G985" i="19"/>
  <c r="G986" i="19"/>
  <c r="G987" i="19"/>
  <c r="G988" i="19"/>
  <c r="G989" i="19"/>
  <c r="AK9" i="18"/>
  <c r="AL9" i="18"/>
  <c r="AM9" i="18"/>
  <c r="AJ9" i="18"/>
  <c r="AG9" i="18"/>
  <c r="AH9" i="18"/>
  <c r="AI9" i="18"/>
  <c r="AF9" i="18"/>
  <c r="AC9" i="18"/>
  <c r="AD9" i="18"/>
  <c r="AE9" i="18"/>
  <c r="AB9" i="18"/>
  <c r="Y9" i="18"/>
  <c r="Z9" i="18"/>
  <c r="AA9" i="18"/>
  <c r="X9" i="18"/>
  <c r="N9" i="18"/>
  <c r="M9" i="18"/>
  <c r="L9" i="18"/>
  <c r="K9" i="18"/>
  <c r="J9" i="18"/>
  <c r="E9" i="18"/>
  <c r="C9" i="18"/>
  <c r="B9" i="18"/>
  <c r="O21" i="13"/>
  <c r="N21" i="13"/>
  <c r="G644" i="19"/>
  <c r="G645" i="19"/>
  <c r="G646" i="19"/>
  <c r="G647" i="19"/>
  <c r="G648" i="19"/>
  <c r="G649" i="19"/>
  <c r="G650" i="19"/>
  <c r="G651" i="19"/>
  <c r="G652" i="19"/>
  <c r="G653" i="19"/>
  <c r="G654" i="19"/>
  <c r="G655" i="19"/>
  <c r="G656" i="19"/>
  <c r="G657" i="19"/>
  <c r="G658" i="19"/>
  <c r="G659" i="19"/>
  <c r="G660" i="19"/>
  <c r="G661" i="19"/>
  <c r="G662" i="19"/>
  <c r="G663" i="19"/>
  <c r="G664" i="19"/>
  <c r="G665" i="19"/>
  <c r="G666" i="19"/>
  <c r="G667" i="19"/>
  <c r="G668" i="19"/>
  <c r="G669" i="19"/>
  <c r="G670" i="19"/>
  <c r="G671" i="19"/>
  <c r="G672" i="19"/>
  <c r="G673" i="19"/>
  <c r="G674" i="19"/>
  <c r="G675" i="19"/>
  <c r="G676" i="19"/>
  <c r="G677" i="19"/>
  <c r="G678" i="19"/>
  <c r="G679" i="19"/>
  <c r="G680" i="19"/>
  <c r="G681" i="19"/>
  <c r="G682" i="19"/>
  <c r="G683" i="19"/>
  <c r="G684" i="19"/>
  <c r="G685" i="19"/>
  <c r="G686" i="19"/>
  <c r="G687" i="19"/>
  <c r="G688" i="19"/>
  <c r="G689" i="19"/>
  <c r="G690" i="19"/>
  <c r="G691" i="19"/>
  <c r="G692" i="19"/>
  <c r="G693" i="19"/>
  <c r="G694" i="19"/>
  <c r="G695" i="19"/>
  <c r="G696" i="19"/>
  <c r="G697" i="19"/>
  <c r="G698" i="19"/>
  <c r="G699" i="19"/>
  <c r="G700" i="19"/>
  <c r="G701" i="19"/>
  <c r="G702" i="19"/>
  <c r="G703" i="19"/>
  <c r="G704" i="19"/>
  <c r="G705" i="19"/>
  <c r="G706" i="19"/>
  <c r="G707" i="19"/>
  <c r="G708" i="19"/>
  <c r="G709" i="19"/>
  <c r="G710" i="19"/>
  <c r="G711" i="19"/>
  <c r="G712" i="19"/>
  <c r="G713" i="19"/>
  <c r="G714" i="19"/>
  <c r="G715" i="19"/>
  <c r="G716" i="19"/>
  <c r="G717" i="19"/>
  <c r="G718" i="19"/>
  <c r="G719" i="19"/>
  <c r="G720" i="19"/>
  <c r="G721" i="19"/>
  <c r="G722" i="19"/>
  <c r="G723" i="19"/>
  <c r="G724" i="19"/>
  <c r="G725" i="19"/>
  <c r="G726" i="19"/>
  <c r="G727" i="19"/>
  <c r="G728" i="19"/>
  <c r="G729" i="19"/>
  <c r="G730" i="19"/>
  <c r="G731" i="19"/>
  <c r="G732" i="19"/>
  <c r="G733" i="19"/>
  <c r="G734" i="19"/>
  <c r="G735" i="19"/>
  <c r="G736" i="19"/>
  <c r="G737" i="19"/>
  <c r="G738" i="19"/>
  <c r="G739" i="19"/>
  <c r="G740" i="19"/>
  <c r="G741" i="19"/>
  <c r="G742" i="19"/>
  <c r="G743" i="19"/>
  <c r="G744" i="19"/>
  <c r="G745" i="19"/>
  <c r="G746" i="19"/>
  <c r="G747" i="19"/>
  <c r="G748" i="19"/>
  <c r="G749" i="19"/>
  <c r="G750" i="19"/>
  <c r="G751" i="19"/>
  <c r="G752" i="19"/>
  <c r="G753" i="19"/>
  <c r="G754" i="19"/>
  <c r="G755" i="19"/>
  <c r="G756" i="19"/>
  <c r="G757" i="19"/>
  <c r="G758" i="19"/>
  <c r="G759" i="19"/>
  <c r="G760" i="19"/>
  <c r="G761" i="19"/>
  <c r="G762" i="19"/>
  <c r="G763" i="19"/>
  <c r="G764" i="19"/>
  <c r="G765" i="19"/>
  <c r="G766" i="19"/>
  <c r="G767" i="19"/>
  <c r="G768" i="19"/>
  <c r="G769" i="19"/>
  <c r="G770" i="19"/>
  <c r="G771" i="19"/>
  <c r="G772" i="19"/>
  <c r="G773" i="19"/>
  <c r="G774" i="19"/>
  <c r="G775" i="19"/>
  <c r="G776" i="19"/>
  <c r="G777" i="19"/>
  <c r="G778" i="19"/>
  <c r="G779" i="19"/>
  <c r="G780" i="19"/>
  <c r="G781"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645" i="19"/>
  <c r="C644" i="19"/>
  <c r="AK8" i="18"/>
  <c r="AL8" i="18"/>
  <c r="AM8" i="18"/>
  <c r="AJ8" i="18"/>
  <c r="AG8" i="18"/>
  <c r="AH8" i="18"/>
  <c r="AI8" i="18"/>
  <c r="AF8" i="18"/>
  <c r="AC8" i="18"/>
  <c r="AD8" i="18"/>
  <c r="AE8" i="18"/>
  <c r="AB8" i="18"/>
  <c r="Y8" i="18"/>
  <c r="Z8" i="18"/>
  <c r="AA8" i="18"/>
  <c r="X8" i="18"/>
  <c r="N8" i="18"/>
  <c r="M8" i="18"/>
  <c r="L8" i="18"/>
  <c r="K8" i="18"/>
  <c r="J8" i="18"/>
  <c r="E8" i="18"/>
  <c r="B8" i="18"/>
  <c r="C8" i="18"/>
  <c r="O21" i="12"/>
  <c r="N21" i="12"/>
  <c r="P17" i="18" l="1"/>
  <c r="O17" i="18"/>
  <c r="O16" i="18"/>
  <c r="P16" i="18"/>
  <c r="O13" i="18"/>
  <c r="P13" i="18"/>
  <c r="O12" i="18"/>
  <c r="P12" i="18"/>
  <c r="O11" i="18"/>
  <c r="P11" i="18"/>
  <c r="P10" i="18"/>
  <c r="O10" i="18"/>
  <c r="O9" i="18"/>
  <c r="P9" i="18"/>
  <c r="O8" i="18"/>
  <c r="P8" i="18"/>
  <c r="G519" i="19"/>
  <c r="G520" i="19"/>
  <c r="G521" i="19"/>
  <c r="G522" i="19"/>
  <c r="G523" i="19"/>
  <c r="G524" i="19"/>
  <c r="G526" i="19"/>
  <c r="G527" i="19"/>
  <c r="G528" i="19"/>
  <c r="G529" i="19"/>
  <c r="G530" i="19"/>
  <c r="G531" i="19"/>
  <c r="G532" i="19"/>
  <c r="G533" i="19"/>
  <c r="G534" i="19"/>
  <c r="G535" i="19"/>
  <c r="G536" i="19"/>
  <c r="G537" i="19"/>
  <c r="G538" i="19"/>
  <c r="G539" i="19"/>
  <c r="G540" i="19"/>
  <c r="G541" i="19"/>
  <c r="G542" i="19"/>
  <c r="G543" i="19"/>
  <c r="G544" i="19"/>
  <c r="G545" i="19"/>
  <c r="G546" i="19"/>
  <c r="G547" i="19"/>
  <c r="G548" i="19"/>
  <c r="G549" i="19"/>
  <c r="G550" i="19"/>
  <c r="G551" i="19"/>
  <c r="G552" i="19"/>
  <c r="G553" i="19"/>
  <c r="G554" i="19"/>
  <c r="G555" i="19"/>
  <c r="G556" i="19"/>
  <c r="G557" i="19"/>
  <c r="G558" i="19"/>
  <c r="G559" i="19"/>
  <c r="G560" i="19"/>
  <c r="G561" i="19"/>
  <c r="G562" i="19"/>
  <c r="G563" i="19"/>
  <c r="G564" i="19"/>
  <c r="G565" i="19"/>
  <c r="G566" i="19"/>
  <c r="G567" i="19"/>
  <c r="G568" i="19"/>
  <c r="G569" i="19"/>
  <c r="G570" i="19"/>
  <c r="G571" i="19"/>
  <c r="G572" i="19"/>
  <c r="G573" i="19"/>
  <c r="G574" i="19"/>
  <c r="G575" i="19"/>
  <c r="G576" i="19"/>
  <c r="G577" i="19"/>
  <c r="G578" i="19"/>
  <c r="G579" i="19"/>
  <c r="G580" i="19"/>
  <c r="G581" i="19"/>
  <c r="G582" i="19"/>
  <c r="G583" i="19"/>
  <c r="G584" i="19"/>
  <c r="G585" i="19"/>
  <c r="G586" i="19"/>
  <c r="G587" i="19"/>
  <c r="G588" i="19"/>
  <c r="G589" i="19"/>
  <c r="G590" i="19"/>
  <c r="G591" i="19"/>
  <c r="G592" i="19"/>
  <c r="G593" i="19"/>
  <c r="G594" i="19"/>
  <c r="G595" i="19"/>
  <c r="G596" i="19"/>
  <c r="G597" i="19"/>
  <c r="G598" i="19"/>
  <c r="G599" i="19"/>
  <c r="G600" i="19"/>
  <c r="G601" i="19"/>
  <c r="G602" i="19"/>
  <c r="G603" i="19"/>
  <c r="G604" i="19"/>
  <c r="G605" i="19"/>
  <c r="G606" i="19"/>
  <c r="G607" i="19"/>
  <c r="G608" i="19"/>
  <c r="G609" i="19"/>
  <c r="G610" i="19"/>
  <c r="G611" i="19"/>
  <c r="G612" i="19"/>
  <c r="G613" i="19"/>
  <c r="G614" i="19"/>
  <c r="G615" i="19"/>
  <c r="G616" i="19"/>
  <c r="G617" i="19"/>
  <c r="G618" i="19"/>
  <c r="G619" i="19"/>
  <c r="G620" i="19"/>
  <c r="G621" i="19"/>
  <c r="G622" i="19"/>
  <c r="G623" i="19"/>
  <c r="G624" i="19"/>
  <c r="G625" i="19"/>
  <c r="G626" i="19"/>
  <c r="G627" i="19"/>
  <c r="G628" i="19"/>
  <c r="G629" i="19"/>
  <c r="G630" i="19"/>
  <c r="G631" i="19"/>
  <c r="G632" i="19"/>
  <c r="G633" i="19"/>
  <c r="G634" i="19"/>
  <c r="G635" i="19"/>
  <c r="G636" i="19"/>
  <c r="G637" i="19"/>
  <c r="G638" i="19"/>
  <c r="G639" i="19"/>
  <c r="G640" i="19"/>
  <c r="G641" i="19"/>
  <c r="G642" i="19"/>
  <c r="G643"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AK7" i="18"/>
  <c r="AL7" i="18"/>
  <c r="AM7" i="18"/>
  <c r="AJ7" i="18"/>
  <c r="AG7" i="18"/>
  <c r="AH7" i="18"/>
  <c r="AI7" i="18"/>
  <c r="AF7" i="18"/>
  <c r="AC7" i="18"/>
  <c r="AD7" i="18"/>
  <c r="AE7" i="18"/>
  <c r="AB7" i="18"/>
  <c r="Y7" i="18"/>
  <c r="Z7" i="18"/>
  <c r="AA7" i="18"/>
  <c r="X7" i="18"/>
  <c r="N7" i="18"/>
  <c r="M7" i="18"/>
  <c r="L7" i="18"/>
  <c r="K7" i="18"/>
  <c r="J7" i="18"/>
  <c r="E7" i="18"/>
  <c r="G293" i="19"/>
  <c r="G294" i="19"/>
  <c r="G295" i="19"/>
  <c r="G296" i="19"/>
  <c r="G297" i="19"/>
  <c r="G298" i="19"/>
  <c r="G299" i="19"/>
  <c r="G300" i="19"/>
  <c r="G301" i="19"/>
  <c r="G302" i="19"/>
  <c r="G303" i="19"/>
  <c r="G304" i="19"/>
  <c r="G305" i="19"/>
  <c r="G306"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G339" i="19"/>
  <c r="G340" i="19"/>
  <c r="G341" i="19"/>
  <c r="G342" i="19"/>
  <c r="G343" i="19"/>
  <c r="G344" i="19"/>
  <c r="G345" i="19"/>
  <c r="G346" i="19"/>
  <c r="G347" i="19"/>
  <c r="G348" i="19"/>
  <c r="G349" i="19"/>
  <c r="G350" i="19"/>
  <c r="G351" i="19"/>
  <c r="G352" i="19"/>
  <c r="G353" i="19"/>
  <c r="G354" i="19"/>
  <c r="G355" i="19"/>
  <c r="G356" i="19"/>
  <c r="G357" i="19"/>
  <c r="G358" i="19"/>
  <c r="G359" i="19"/>
  <c r="G360" i="19"/>
  <c r="G361" i="19"/>
  <c r="G362" i="19"/>
  <c r="G363" i="19"/>
  <c r="G364" i="19"/>
  <c r="G365"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3" i="19"/>
  <c r="G394" i="19"/>
  <c r="G395" i="19"/>
  <c r="G396" i="19"/>
  <c r="G397" i="19"/>
  <c r="G398" i="19"/>
  <c r="G399" i="19"/>
  <c r="G400" i="19"/>
  <c r="G401" i="19"/>
  <c r="G402" i="19"/>
  <c r="G403" i="19"/>
  <c r="G404" i="19"/>
  <c r="G405" i="19"/>
  <c r="G406" i="19"/>
  <c r="G407" i="19"/>
  <c r="G408" i="19"/>
  <c r="G409" i="19"/>
  <c r="G410" i="19"/>
  <c r="G411" i="19"/>
  <c r="G412" i="19"/>
  <c r="G413" i="19"/>
  <c r="G414" i="19"/>
  <c r="G415" i="19"/>
  <c r="G416" i="19"/>
  <c r="G417" i="19"/>
  <c r="G418" i="19"/>
  <c r="G419" i="19"/>
  <c r="G420" i="19"/>
  <c r="G421" i="19"/>
  <c r="G422" i="19"/>
  <c r="G423" i="19"/>
  <c r="G424" i="19"/>
  <c r="G425" i="19"/>
  <c r="G426" i="19"/>
  <c r="G427" i="19"/>
  <c r="G428" i="19"/>
  <c r="G429" i="19"/>
  <c r="G430" i="19"/>
  <c r="G431" i="19"/>
  <c r="G432" i="19"/>
  <c r="G433" i="19"/>
  <c r="G434" i="19"/>
  <c r="G435" i="19"/>
  <c r="G436" i="19"/>
  <c r="G437"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80" i="19"/>
  <c r="G481" i="19"/>
  <c r="G482" i="19"/>
  <c r="G483" i="19"/>
  <c r="G484" i="19"/>
  <c r="G485" i="19"/>
  <c r="G486" i="19"/>
  <c r="G487" i="19"/>
  <c r="G488" i="19"/>
  <c r="G489" i="19"/>
  <c r="G490" i="19"/>
  <c r="G491" i="19"/>
  <c r="G492" i="19"/>
  <c r="G493" i="19"/>
  <c r="G494" i="19"/>
  <c r="G495" i="19"/>
  <c r="G496" i="19"/>
  <c r="G497" i="19"/>
  <c r="G498" i="19"/>
  <c r="G499" i="19"/>
  <c r="G500" i="19"/>
  <c r="G501" i="19"/>
  <c r="G502" i="19"/>
  <c r="G503" i="19"/>
  <c r="G504" i="19"/>
  <c r="G505" i="19"/>
  <c r="G506" i="19"/>
  <c r="G507" i="19"/>
  <c r="G508" i="19"/>
  <c r="G509" i="19"/>
  <c r="G510" i="19"/>
  <c r="G511" i="19"/>
  <c r="G512" i="19"/>
  <c r="G513" i="19"/>
  <c r="G514" i="19"/>
  <c r="G515" i="19"/>
  <c r="G516" i="19"/>
  <c r="G517" i="19"/>
  <c r="G518"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293" i="19"/>
  <c r="AK6" i="18"/>
  <c r="AL6" i="18"/>
  <c r="AM6" i="18"/>
  <c r="AJ6" i="18"/>
  <c r="AG6" i="18"/>
  <c r="AH6" i="18"/>
  <c r="AI6" i="18"/>
  <c r="AF6" i="18"/>
  <c r="AC6" i="18"/>
  <c r="AD6" i="18"/>
  <c r="AE6" i="18"/>
  <c r="AB6" i="18"/>
  <c r="Y6" i="18"/>
  <c r="Z6" i="18"/>
  <c r="AA6" i="18"/>
  <c r="X6" i="18"/>
  <c r="N6" i="18"/>
  <c r="M6" i="18"/>
  <c r="L6" i="18"/>
  <c r="K6" i="18"/>
  <c r="J6" i="18"/>
  <c r="E6" i="18"/>
  <c r="C6" i="18"/>
  <c r="B6" i="18"/>
  <c r="O21" i="15"/>
  <c r="N21" i="15"/>
  <c r="O21" i="14"/>
  <c r="N21" i="14"/>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393" i="19"/>
  <c r="C1394" i="19"/>
  <c r="C1395" i="19"/>
  <c r="G1393" i="19"/>
  <c r="G1394" i="19"/>
  <c r="G1395" i="19"/>
  <c r="G1396" i="19"/>
  <c r="G1397" i="19"/>
  <c r="G1398" i="19"/>
  <c r="G1399" i="19"/>
  <c r="G1400" i="19"/>
  <c r="G1401" i="19"/>
  <c r="G1402" i="19"/>
  <c r="G1403" i="19"/>
  <c r="G1404" i="19"/>
  <c r="G1405" i="19"/>
  <c r="G1406" i="19"/>
  <c r="G1407" i="19"/>
  <c r="G1408" i="19"/>
  <c r="G1409" i="19"/>
  <c r="G1410" i="19"/>
  <c r="G1411" i="19"/>
  <c r="G1412" i="19"/>
  <c r="G1413" i="19"/>
  <c r="G1414" i="19"/>
  <c r="G1415" i="19"/>
  <c r="G1416" i="19"/>
  <c r="G1417" i="19"/>
  <c r="G1418" i="19"/>
  <c r="G1419" i="19"/>
  <c r="G1420" i="19"/>
  <c r="G1421" i="19"/>
  <c r="G1422" i="19"/>
  <c r="G1424" i="19"/>
  <c r="G1425" i="19"/>
  <c r="G1426" i="19"/>
  <c r="G1427" i="19"/>
  <c r="G1428" i="19"/>
  <c r="G1429" i="19"/>
  <c r="G1430" i="19"/>
  <c r="G1431" i="19"/>
  <c r="G1432" i="19"/>
  <c r="G1433" i="19"/>
  <c r="G1434" i="19"/>
  <c r="G1435" i="19"/>
  <c r="G1436" i="19"/>
  <c r="G1437" i="19"/>
  <c r="G1438" i="19"/>
  <c r="G1439" i="19"/>
  <c r="G1440" i="19"/>
  <c r="G1441" i="19"/>
  <c r="G1442" i="19"/>
  <c r="G1443" i="19"/>
  <c r="G1444" i="19"/>
  <c r="G1445" i="19"/>
  <c r="G1446" i="19"/>
  <c r="G1447" i="19"/>
  <c r="G1448" i="19"/>
  <c r="G1449" i="19"/>
  <c r="G1450" i="19"/>
  <c r="G1451" i="19"/>
  <c r="G1452" i="19"/>
  <c r="G1453" i="19"/>
  <c r="G1454" i="19"/>
  <c r="G1455" i="19"/>
  <c r="G1456" i="19"/>
  <c r="G1457" i="19"/>
  <c r="G1458" i="19"/>
  <c r="G1459" i="19"/>
  <c r="G1460" i="19"/>
  <c r="G1461" i="19"/>
  <c r="G1462" i="19"/>
  <c r="G1463" i="19"/>
  <c r="G1464" i="19"/>
  <c r="G1465" i="19"/>
  <c r="G1466" i="19"/>
  <c r="G1467" i="19"/>
  <c r="G1468" i="19"/>
  <c r="G1469" i="19"/>
  <c r="G1470" i="19"/>
  <c r="G1471" i="19"/>
  <c r="G1472" i="19"/>
  <c r="G1473" i="19"/>
  <c r="G1474" i="19"/>
  <c r="G1475" i="19"/>
  <c r="G1476" i="19"/>
  <c r="G1477" i="19"/>
  <c r="G1478" i="19"/>
  <c r="G1479" i="19"/>
  <c r="G1480" i="19"/>
  <c r="G1481" i="19"/>
  <c r="G1482" i="19"/>
  <c r="G1483" i="19"/>
  <c r="G1484" i="19"/>
  <c r="G1485" i="19"/>
  <c r="G1486" i="19"/>
  <c r="G1487" i="19"/>
  <c r="G1488" i="19"/>
  <c r="G1489" i="19"/>
  <c r="G1490" i="19"/>
  <c r="G1491" i="19"/>
  <c r="G1492" i="19"/>
  <c r="G1493" i="19"/>
  <c r="G1494" i="19"/>
  <c r="G1495" i="19"/>
  <c r="G1496" i="19"/>
  <c r="G1497" i="19"/>
  <c r="G1498" i="19"/>
  <c r="G1499" i="19"/>
  <c r="G1500" i="19"/>
  <c r="G1501" i="19"/>
  <c r="G1502" i="19"/>
  <c r="G1503" i="19"/>
  <c r="G1504" i="19"/>
  <c r="G1505" i="19"/>
  <c r="G1506" i="19"/>
  <c r="G1507" i="19"/>
  <c r="G1508" i="19"/>
  <c r="G1509" i="19"/>
  <c r="G1510" i="19"/>
  <c r="G1511" i="19"/>
  <c r="G1512" i="19"/>
  <c r="G1513" i="19"/>
  <c r="G1514" i="19"/>
  <c r="G1515" i="19"/>
  <c r="G1516" i="19"/>
  <c r="C1517" i="19"/>
  <c r="G1517" i="19"/>
  <c r="C1518" i="19"/>
  <c r="G1518" i="19"/>
  <c r="C1519" i="19"/>
  <c r="G1519" i="19"/>
  <c r="C1520" i="19"/>
  <c r="G1520" i="19"/>
  <c r="C1521" i="19"/>
  <c r="G1521" i="19"/>
  <c r="C1522" i="19"/>
  <c r="G1522" i="19"/>
  <c r="C1523" i="19"/>
  <c r="G1523" i="19"/>
  <c r="C1524" i="19"/>
  <c r="G1524" i="19"/>
  <c r="C1525" i="19"/>
  <c r="G1525" i="19"/>
  <c r="C1526" i="19"/>
  <c r="G1526" i="19"/>
  <c r="C1527" i="19"/>
  <c r="G1527" i="19"/>
  <c r="C1528" i="19"/>
  <c r="G1528" i="19"/>
  <c r="C1529" i="19"/>
  <c r="G1529" i="19"/>
  <c r="C1530" i="19"/>
  <c r="G1530" i="19"/>
  <c r="C1531" i="19"/>
  <c r="C1532" i="19"/>
  <c r="G1532" i="19"/>
  <c r="C1533" i="19"/>
  <c r="G1533" i="19"/>
  <c r="C1534" i="19"/>
  <c r="G1534" i="19"/>
  <c r="C1535" i="19"/>
  <c r="G1535" i="19"/>
  <c r="C1536" i="19"/>
  <c r="C1537" i="19"/>
  <c r="C1538" i="19"/>
  <c r="C1539" i="19"/>
  <c r="G1539" i="19"/>
  <c r="C1540" i="19"/>
  <c r="C1541" i="19"/>
  <c r="G1541" i="19"/>
  <c r="C1542" i="19"/>
  <c r="G1542" i="19"/>
  <c r="C1543" i="19"/>
  <c r="G1543" i="19"/>
  <c r="C1544" i="19"/>
  <c r="G1544" i="19"/>
  <c r="C1545" i="19"/>
  <c r="G1545" i="19"/>
  <c r="C1546" i="19"/>
  <c r="G1546" i="19"/>
  <c r="C1547" i="19"/>
  <c r="G1547" i="19"/>
  <c r="C1548" i="19"/>
  <c r="C1549" i="19"/>
  <c r="G1549" i="19"/>
  <c r="C1550" i="19"/>
  <c r="G1550" i="19"/>
  <c r="C1551" i="19"/>
  <c r="G1551" i="19"/>
  <c r="C1552" i="19"/>
  <c r="C1553" i="19"/>
  <c r="G1553" i="19"/>
  <c r="C1554" i="19"/>
  <c r="G1554" i="19"/>
  <c r="C1555" i="19"/>
  <c r="G1555" i="19"/>
  <c r="C1556" i="19"/>
  <c r="G1556" i="19"/>
  <c r="C1557" i="19"/>
  <c r="G1557" i="19"/>
  <c r="C1558" i="19"/>
  <c r="G1558" i="19"/>
  <c r="C1559" i="19"/>
  <c r="G1559" i="19"/>
  <c r="C1560" i="19"/>
  <c r="G1560" i="19"/>
  <c r="C1561" i="19"/>
  <c r="G1561" i="19"/>
  <c r="C1562" i="19"/>
  <c r="G1562" i="19"/>
  <c r="C1563" i="19"/>
  <c r="G1563" i="19"/>
  <c r="C1564" i="19"/>
  <c r="G1564" i="19"/>
  <c r="C1565" i="19"/>
  <c r="G1565" i="19"/>
  <c r="C1566" i="19"/>
  <c r="G1566" i="19"/>
  <c r="C1567" i="19"/>
  <c r="G1567" i="19"/>
  <c r="C1568" i="19"/>
  <c r="G1568" i="19"/>
  <c r="C1569" i="19"/>
  <c r="G1569" i="19"/>
  <c r="C1570" i="19"/>
  <c r="G1570" i="19"/>
  <c r="AK14" i="18"/>
  <c r="AL14" i="18"/>
  <c r="AM14" i="18"/>
  <c r="AJ14" i="18"/>
  <c r="AG14" i="18"/>
  <c r="AH14" i="18"/>
  <c r="AI14" i="18"/>
  <c r="AF14" i="18"/>
  <c r="AC14" i="18"/>
  <c r="AD14" i="18"/>
  <c r="AE14" i="18"/>
  <c r="AB14" i="18"/>
  <c r="Y14" i="18"/>
  <c r="Z14" i="18"/>
  <c r="AA14" i="18"/>
  <c r="X14" i="18"/>
  <c r="N14" i="18"/>
  <c r="M14" i="18"/>
  <c r="L14" i="18"/>
  <c r="K14" i="18"/>
  <c r="J14" i="18"/>
  <c r="E14" i="18"/>
  <c r="C14" i="18"/>
  <c r="B14" i="18"/>
  <c r="O21" i="6"/>
  <c r="N21" i="6"/>
  <c r="P6" i="18" l="1"/>
  <c r="O6" i="18"/>
  <c r="O14" i="18"/>
  <c r="P14" i="18"/>
  <c r="O7" i="18"/>
  <c r="P7" i="18"/>
  <c r="AK15" i="18"/>
  <c r="AL15" i="18"/>
  <c r="AM15" i="18"/>
  <c r="AJ15" i="18"/>
  <c r="AG15" i="18"/>
  <c r="AH15" i="18"/>
  <c r="AI15" i="18"/>
  <c r="AF15" i="18"/>
  <c r="AC15" i="18"/>
  <c r="AD15" i="18"/>
  <c r="AE15" i="18"/>
  <c r="AB15" i="18"/>
  <c r="Y15" i="18"/>
  <c r="Z15" i="18"/>
  <c r="AA15" i="18"/>
  <c r="X15" i="18"/>
  <c r="O21" i="7"/>
  <c r="N21" i="7"/>
  <c r="N15" i="18"/>
  <c r="M15" i="18"/>
  <c r="L15" i="18"/>
  <c r="K15" i="18"/>
  <c r="J15" i="18"/>
  <c r="E15" i="18"/>
  <c r="C15" i="18"/>
  <c r="B15" i="18"/>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3" i="19"/>
  <c r="G4"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3" i="19"/>
  <c r="AK4" i="18"/>
  <c r="AL4" i="18"/>
  <c r="AM4" i="18"/>
  <c r="AJ4" i="18"/>
  <c r="AG4" i="18"/>
  <c r="AH4" i="18"/>
  <c r="AI4" i="18"/>
  <c r="AF4" i="18"/>
  <c r="AC4" i="18"/>
  <c r="AD4" i="18"/>
  <c r="AE4" i="18"/>
  <c r="AB4" i="18"/>
  <c r="X4" i="18"/>
  <c r="Y4" i="18"/>
  <c r="Z4" i="18"/>
  <c r="AA4" i="18"/>
  <c r="L24" i="16"/>
  <c r="K24" i="16"/>
  <c r="N4" i="18"/>
  <c r="M4" i="18"/>
  <c r="L4" i="18"/>
  <c r="K4" i="18"/>
  <c r="J4" i="18"/>
  <c r="E4" i="18"/>
  <c r="C4" i="18"/>
  <c r="B4" i="18"/>
  <c r="C5" i="18"/>
  <c r="B5" i="18"/>
  <c r="O4" i="18" l="1"/>
  <c r="P4" i="18"/>
  <c r="O15" i="18"/>
  <c r="P15" i="18"/>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144" i="19"/>
  <c r="C150" i="19" l="1"/>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145" i="19"/>
  <c r="C146" i="19"/>
  <c r="C147" i="19"/>
  <c r="C148" i="19"/>
  <c r="C149" i="19"/>
  <c r="C144" i="19"/>
  <c r="N5" i="18"/>
  <c r="M5" i="18"/>
  <c r="L5" i="18"/>
  <c r="K5" i="18"/>
  <c r="AK5" i="18"/>
  <c r="AL5" i="18"/>
  <c r="AM5" i="18"/>
  <c r="AJ5" i="18"/>
  <c r="AG5" i="18"/>
  <c r="AH5" i="18"/>
  <c r="AI5" i="18"/>
  <c r="AF5" i="18"/>
  <c r="AC5" i="18"/>
  <c r="AD5" i="18"/>
  <c r="AE5" i="18"/>
  <c r="AB5" i="18"/>
  <c r="Y5" i="18"/>
  <c r="Z5" i="18"/>
  <c r="AA5" i="18"/>
  <c r="X5" i="18"/>
  <c r="J5" i="18"/>
  <c r="O21" i="17"/>
  <c r="P5" i="18" s="1"/>
  <c r="N21" i="17"/>
  <c r="O5" i="18" s="1"/>
  <c r="E5"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tc={280DC640-1E66-47B4-BD52-C0C1A1B462E7}</author>
  </authors>
  <commentList>
    <comment ref="O267" authorId="0" shapeId="0" xr:uid="{280DC640-1E66-47B4-BD52-C0C1A1B462E7}">
      <text>
        <t>[Threaded comment]
Your version of Excel allows you to read this threaded comment; however, any edits to it will get removed if the file is opened in a newer version of Excel. Learn more: https://go.microsoft.com/fwlink/?linkid=870924
Comment:
    David - can you check this comment on the scan and edit? Not sure what it says.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tc={41737E77-30AD-4CAA-BD05-2233203C2994}</author>
  </authors>
  <commentList>
    <comment ref="O151" authorId="0" shapeId="0" xr:uid="{41737E77-30AD-4CAA-BD05-2233203C2994}">
      <text>
        <t>[Threaded comment]
Your version of Excel allows you to read this threaded comment; however, any edits to it will get removed if the file is opened in a newer version of Excel. Learn more: https://go.microsoft.com/fwlink/?linkid=870924
Comment:
    David, can you check the scan of this note and update it? Thanks!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tc={AFA5EF49-8A7F-434A-A54E-EA104E827B0E}</author>
  </authors>
  <commentList>
    <comment ref="AE46" authorId="0" shapeId="0" xr:uid="{AFA5EF49-8A7F-434A-A54E-EA104E827B0E}">
      <text>
        <t>[Threaded comment]
Your version of Excel allows you to read this threaded comment; however, any edits to it will get removed if the file is opened in a newer version of Excel. Learn more: https://go.microsoft.com/fwlink/?linkid=870924
Comment:
    estimated from photos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tc={6145291B-B28A-4806-936B-EAD9A87883E1}</author>
    <author>tc={1F366BE4-299E-4000-BC58-8C8074D46E75}</author>
  </authors>
  <commentList>
    <comment ref="R3606" authorId="0" shapeId="0" xr:uid="{6145291B-B28A-4806-936B-EAD9A87883E1}">
      <text>
        <t>[Threaded comment]
Your version of Excel allows you to read this threaded comment; however, any edits to it will get removed if the file is opened in a newer version of Excel. Learn more: https://go.microsoft.com/fwlink/?linkid=870924
Comment:
    David - can you check this comment on the scan and edit? Not sure what it says.</t>
      </text>
    </comment>
    <comment ref="R4488" authorId="1" shapeId="0" xr:uid="{1F366BE4-299E-4000-BC58-8C8074D46E75}">
      <text>
        <t>[Threaded comment]
Your version of Excel allows you to read this threaded comment; however, any edits to it will get removed if the file is opened in a newer version of Excel. Learn more: https://go.microsoft.com/fwlink/?linkid=870924
Comment:
    David, can you check the scan of this note and update it? Thanks!</t>
      </text>
    </comment>
  </commentList>
</comments>
</file>

<file path=xl/sharedStrings.xml><?xml version="1.0" encoding="utf-8"?>
<sst xmlns="http://schemas.openxmlformats.org/spreadsheetml/2006/main" count="58125" uniqueCount="1095">
  <si>
    <t>Date</t>
  </si>
  <si>
    <t>How inferred</t>
  </si>
  <si>
    <t>Most recent fire</t>
  </si>
  <si>
    <t>Penultimate fire</t>
  </si>
  <si>
    <t>Antecedent fire</t>
  </si>
  <si>
    <t>Peat consumption</t>
  </si>
  <si>
    <t>Species</t>
  </si>
  <si>
    <t>Observers:</t>
  </si>
  <si>
    <t>Cause of ignition</t>
  </si>
  <si>
    <t>Sample unit area:</t>
  </si>
  <si>
    <t># samples recorded:</t>
  </si>
  <si>
    <t>Site description:</t>
  </si>
  <si>
    <t>Latitude/Northing:</t>
  </si>
  <si>
    <t>Longitude/Easting:</t>
  </si>
  <si>
    <t>Elevation:</t>
  </si>
  <si>
    <t>Error GPS:</t>
  </si>
  <si>
    <t>Vegetation formation:</t>
  </si>
  <si>
    <t>Plant Community Type:</t>
  </si>
  <si>
    <t>Threatened Ecological Community:</t>
  </si>
  <si>
    <t>Species responses</t>
  </si>
  <si>
    <t>Reprodv</t>
  </si>
  <si>
    <t>NonRepr</t>
  </si>
  <si>
    <t>Trait</t>
  </si>
  <si>
    <t>Definition</t>
  </si>
  <si>
    <t>Examples</t>
  </si>
  <si>
    <t>Reproductive status</t>
  </si>
  <si>
    <t>Evidence of reproduction since last fire</t>
  </si>
  <si>
    <t>Remains of reproductive structures or stems on or beneath plants</t>
  </si>
  <si>
    <t>No evidence of reproduction since last fire</t>
  </si>
  <si>
    <t>Reproductive structures absent</t>
  </si>
  <si>
    <t>Recovery organ</t>
  </si>
  <si>
    <t>Epicormic</t>
  </si>
  <si>
    <t>Resprouting from epicormic meristematic tissues or buds beneath bark on woody aerial stems</t>
  </si>
  <si>
    <t>Most forest &amp; woodland eucalypts</t>
  </si>
  <si>
    <t>Resprouting from active shoots protected by crowded leaf bases on woody aerial stems</t>
  </si>
  <si>
    <t>Arborescent Xanthorrhoea, Kingia, cycads, palms</t>
  </si>
  <si>
    <t>Resprouting from meristematic tissues or buds at the base of woody stems or lignotubers at or just below the soil surface</t>
  </si>
  <si>
    <t>Mallee eucalypts, certain Proteaceae, Myrtaceae</t>
  </si>
  <si>
    <t>Resprouting from non-woody nodular subsoil organs (bulbs, corms, tubers, taproots) with active shoots or dormant buds</t>
  </si>
  <si>
    <t>Orchids, liliies, grasses, taprooted daisies</t>
  </si>
  <si>
    <t>Rhizome</t>
  </si>
  <si>
    <t>Rhizomatous grasses, sedges, shrubs &amp; ferns (eg. bracken, acacia)</t>
  </si>
  <si>
    <t>None</t>
  </si>
  <si>
    <t>No vegetative recovered - killed by fire</t>
  </si>
  <si>
    <t>Dead remains only</t>
  </si>
  <si>
    <t>Seedbank type</t>
  </si>
  <si>
    <t>Canopy</t>
  </si>
  <si>
    <t>Canopy seedbank: Seeds retained in serotinos or bradysporous woody fruits in the plant canopy and released after scorch (may also be released spontaneously)</t>
  </si>
  <si>
    <t>Some species of Banksia, Hakea, Allocasuarina, Leptosperum, Eucalypts, Callitris</t>
  </si>
  <si>
    <t>Soil persistent seedbank: Seeds  or fruits released from the parent plant at maturity, with a non-trivial fraction that remains viable in the soil for more than one year and able to germinate after fire</t>
  </si>
  <si>
    <t>Many species of Fabaceae, Ericaceae, Rutaceae, Rhamnaceae, Grevillea, Persoonia</t>
  </si>
  <si>
    <t>Transient</t>
  </si>
  <si>
    <t>Transient seedbank: Seeds  or fruits released from the parent plant at maturity and do not remain viable in the soil for more than one year (i.e. germinate or die within one year)</t>
  </si>
  <si>
    <t>Some grasses, figs, orchids, most lilioid genera, Syzygium, Loranthaceae</t>
  </si>
  <si>
    <t>Not a canopy seedbank, but could be with soil persistent ot transient</t>
  </si>
  <si>
    <t>No evidence of serotinous fruits, but otherwsie uncertain</t>
  </si>
  <si>
    <t>Life stage</t>
  </si>
  <si>
    <t>Live sprout</t>
  </si>
  <si>
    <t>Live established plants that survived and resprouted after 100% foliage scorch in the last fire event</t>
  </si>
  <si>
    <t>Scorched parts of plants visible above or below ground and attached to living tissue</t>
  </si>
  <si>
    <t>Live escape</t>
  </si>
  <si>
    <t>Live established plants that avoided 100% foliage scorch in the last fire event</t>
  </si>
  <si>
    <t>Prefire foliage alive, without ot without some portion of the canopy or branches scorched</t>
  </si>
  <si>
    <t>Live recruit</t>
  </si>
  <si>
    <t xml:space="preserve">Live plants inferred to have emerged after the last fire event </t>
  </si>
  <si>
    <t>Inferred from size and absence of scorched tissues</t>
  </si>
  <si>
    <t>Dead sprout</t>
  </si>
  <si>
    <t>Dead established plants that survived and resprouted after 100% foliage scorch in the last fire event, and died subsequently</t>
  </si>
  <si>
    <t>Scorched parts of plants above or below ground and attached to post-fire shoots now dead</t>
  </si>
  <si>
    <t>Dead recruit</t>
  </si>
  <si>
    <t xml:space="preserve">Dead plants inferred to have emerged after the last fire event </t>
  </si>
  <si>
    <t>Fire killed</t>
  </si>
  <si>
    <t>Burnt remains with no evidence of new post-fire tissue</t>
  </si>
  <si>
    <t>If fire occurred &lt;1 year ago, search carefully for signs of small shoots emerging from stems or soil</t>
  </si>
  <si>
    <t>Quadrat #</t>
  </si>
  <si>
    <t>Recruits</t>
  </si>
  <si>
    <t># live</t>
  </si>
  <si>
    <t>#  reproductive</t>
  </si>
  <si>
    <t>Zone/Projection:</t>
  </si>
  <si>
    <t>Fire History</t>
  </si>
  <si>
    <t>Site information</t>
  </si>
  <si>
    <t>Largest shrub twigs consumed (mm diam):</t>
  </si>
  <si>
    <t>Raw values (N=10):</t>
  </si>
  <si>
    <t>Brown cover %</t>
  </si>
  <si>
    <t>Live cover %</t>
  </si>
  <si>
    <t>Foliage consumed %</t>
  </si>
  <si>
    <t>Stratum</t>
  </si>
  <si>
    <t xml:space="preserve">Scorch height </t>
  </si>
  <si>
    <t>Height (m) Lower est</t>
  </si>
  <si>
    <t>Height (m) Upper est</t>
  </si>
  <si>
    <t>Height (m) Best est</t>
  </si>
  <si>
    <t>Max depth consumed (cm)</t>
  </si>
  <si>
    <t>Structure and fire severity variables</t>
  </si>
  <si>
    <t>Predominant species used:</t>
  </si>
  <si>
    <t># killed in fire</t>
  </si>
  <si>
    <t># died post-fire</t>
  </si>
  <si>
    <r>
      <t xml:space="preserve">resprout organ </t>
    </r>
    <r>
      <rPr>
        <sz val="8"/>
        <color theme="1"/>
        <rFont val="Calibri"/>
        <family val="2"/>
        <scheme val="minor"/>
      </rPr>
      <t>(epicormic,ligno, crown, basal, tuber,rhiz,stol)</t>
    </r>
  </si>
  <si>
    <r>
      <t xml:space="preserve">seedbank type </t>
    </r>
    <r>
      <rPr>
        <sz val="8"/>
        <color theme="1"/>
        <rFont val="Calibri"/>
        <family val="2"/>
        <scheme val="minor"/>
      </rPr>
      <t>(canopy, soil, transient, other(not canopy)</t>
    </r>
  </si>
  <si>
    <t>Adults</t>
  </si>
  <si>
    <r>
      <rPr>
        <b/>
        <sz val="11"/>
        <color rgb="FF000000"/>
        <rFont val="Calibri"/>
        <family val="2"/>
      </rPr>
      <t>Survey notes:</t>
    </r>
    <r>
      <rPr>
        <sz val="11"/>
        <color rgb="FF000000"/>
        <rFont val="Calibri"/>
        <family val="2"/>
        <charset val="1"/>
      </rPr>
      <t xml:space="preserve"> For counts of resprouts/recruits live/died/killed/reproductive mark "0" for none present, or NC if not counted/checked. </t>
    </r>
  </si>
  <si>
    <t>% of plot containing unburnt peat</t>
  </si>
  <si>
    <t>% of plot containing burnt peat</t>
  </si>
  <si>
    <t># Live unburnt (no response to fire)</t>
  </si>
  <si>
    <t xml:space="preserve"> # resprouted &amp; died post-fire</t>
  </si>
  <si>
    <t># resprouted &amp; live</t>
  </si>
  <si>
    <t>Date of Sampling: 4/3/20</t>
  </si>
  <si>
    <t>Sample Identifier: GGW2</t>
  </si>
  <si>
    <t>Sample Identifier: GGE1</t>
  </si>
  <si>
    <t>Sample Identifier: GGE2</t>
  </si>
  <si>
    <t>Sample Identifier: SS1</t>
  </si>
  <si>
    <t>Sample Identifier: SS2</t>
  </si>
  <si>
    <t>Location (text): Happy Valley 1</t>
  </si>
  <si>
    <t>Location (text): Marangaroo West 1</t>
  </si>
  <si>
    <t>Sample Identifier: MW1</t>
  </si>
  <si>
    <t>Date of Sampling: 6/3/20</t>
  </si>
  <si>
    <t>Location (text): Marangaroo West 2</t>
  </si>
  <si>
    <t>Sample Identifier: MW2</t>
  </si>
  <si>
    <t xml:space="preserve">Sample Identifier: BS2 </t>
  </si>
  <si>
    <t>Observers: DHB &amp; LSW</t>
  </si>
  <si>
    <t>lightning</t>
  </si>
  <si>
    <t xml:space="preserve">Sample unit area: </t>
  </si>
  <si>
    <t># samples recorded: 20</t>
  </si>
  <si>
    <t>Error GPS: 1</t>
  </si>
  <si>
    <t>Vegetation formation: Heath swamp</t>
  </si>
  <si>
    <t>NPSS</t>
  </si>
  <si>
    <t xml:space="preserve">Structure and fire severity </t>
  </si>
  <si>
    <t>Callistemon pityoides</t>
  </si>
  <si>
    <t>Baloskion australe</t>
  </si>
  <si>
    <t>Gonocarpus micranthus</t>
  </si>
  <si>
    <t>Empodisma minus</t>
  </si>
  <si>
    <t xml:space="preserve">Luzula sp. </t>
  </si>
  <si>
    <t>Drosera binata</t>
  </si>
  <si>
    <t>Lepidosperma limicola</t>
  </si>
  <si>
    <t>Baeckia linifolia</t>
  </si>
  <si>
    <t>Baumea rubiginosa</t>
  </si>
  <si>
    <t>Leptospermum grandifolium</t>
  </si>
  <si>
    <t>Schoenus maschalinus</t>
  </si>
  <si>
    <t>Olearia quercifolia</t>
  </si>
  <si>
    <t>Pultenaea divarivata</t>
  </si>
  <si>
    <t>Xyris ustulata</t>
  </si>
  <si>
    <t xml:space="preserve">Leptospermum grandifolium </t>
  </si>
  <si>
    <t>Gymnoschoenus sphaerocephalus</t>
  </si>
  <si>
    <t>Banksia marginata</t>
  </si>
  <si>
    <t>Utricularia dichotoma</t>
  </si>
  <si>
    <t>Tetrahena turfosa</t>
  </si>
  <si>
    <t>with cone</t>
  </si>
  <si>
    <t>Observers: DAK &amp; DHB</t>
  </si>
  <si>
    <t>Site description: Drainage line, water flowing through transect. Peaty sand over friable sandstone.</t>
  </si>
  <si>
    <t>Site description: Valley side fed by seepage water. Peaty sand over friable sandstone.</t>
  </si>
  <si>
    <t>Shrubs pre-fire</t>
  </si>
  <si>
    <t>Ground layer pre-fire</t>
  </si>
  <si>
    <t>Shrubs post-fire</t>
  </si>
  <si>
    <t>Ground layer (excl shrubs) post-fire</t>
  </si>
  <si>
    <t>0-5</t>
  </si>
  <si>
    <t xml:space="preserve">Latitude/Northing: </t>
  </si>
  <si>
    <t>6299342</t>
  </si>
  <si>
    <t>Ground layer (excl shrubs) pre-fire</t>
  </si>
  <si>
    <t>Sprengelia incarnata</t>
  </si>
  <si>
    <t>Pultenaea divaricata</t>
  </si>
  <si>
    <t>Gleichenia dicarpa</t>
  </si>
  <si>
    <t>Schoenus pachylepis</t>
  </si>
  <si>
    <t>Epacris paludosa</t>
  </si>
  <si>
    <t>Xyris operculata</t>
  </si>
  <si>
    <t>Baumea acuta</t>
  </si>
  <si>
    <t>Grevillea acanthifolia</t>
  </si>
  <si>
    <t>Thelymitra sp.</t>
  </si>
  <si>
    <t>Pimelea linifolia</t>
  </si>
  <si>
    <t>Schoenus lepidosperma</t>
  </si>
  <si>
    <t>Drosera peltata</t>
  </si>
  <si>
    <t>Cirsium vulgare</t>
  </si>
  <si>
    <t>? Missing data</t>
  </si>
  <si>
    <t>Site description: Transect bearing 28 degrees downslope along swamp drainage line</t>
  </si>
  <si>
    <t>1</t>
  </si>
  <si>
    <t>10-15</t>
  </si>
  <si>
    <t xml:space="preserve">Tetraria capillaris </t>
  </si>
  <si>
    <t>Quadrat in stream</t>
  </si>
  <si>
    <t xml:space="preserve">Longitude/Easting: </t>
  </si>
  <si>
    <t>238812</t>
  </si>
  <si>
    <t xml:space="preserve">Error GPS: </t>
  </si>
  <si>
    <t>Site description: Swamp valley floor with fluffy orange &amp; grey soils</t>
  </si>
  <si>
    <t>3</t>
  </si>
  <si>
    <t xml:space="preserve">Xyris ustulata </t>
  </si>
  <si>
    <t>Dicot seedling</t>
  </si>
  <si>
    <t>Eucalyptus seedling</t>
  </si>
  <si>
    <t>Dicot seedling (Grev?)</t>
  </si>
  <si>
    <t>Tetraria capillaris</t>
  </si>
  <si>
    <t>Epacris sp.</t>
  </si>
  <si>
    <t>Leptospermum continentale</t>
  </si>
  <si>
    <t>Dampiera stricta</t>
  </si>
  <si>
    <t>Lepyrodia scariosa</t>
  </si>
  <si>
    <t>Entolasia stricta</t>
  </si>
  <si>
    <t>Conospermum taxifolium</t>
  </si>
  <si>
    <t>Site</t>
  </si>
  <si>
    <t>Northing</t>
  </si>
  <si>
    <t>Easting</t>
  </si>
  <si>
    <t>BS1</t>
  </si>
  <si>
    <t>BS2</t>
  </si>
  <si>
    <t>Valley</t>
  </si>
  <si>
    <t>side</t>
  </si>
  <si>
    <t>Elev</t>
  </si>
  <si>
    <t>Fire interval</t>
  </si>
  <si>
    <t>Scorch hgt</t>
  </si>
  <si>
    <t>Mean</t>
  </si>
  <si>
    <t>SE</t>
  </si>
  <si>
    <t>Prefire shbhgt lower</t>
  </si>
  <si>
    <t>Prefire shbhgt upper</t>
  </si>
  <si>
    <t>Prefire shbhgt mode</t>
  </si>
  <si>
    <t>Prefire shbcov</t>
  </si>
  <si>
    <t>Postfire shbhgt lower</t>
  </si>
  <si>
    <t>Postfire shbhgt upper</t>
  </si>
  <si>
    <t>Postfire shbhgt mode</t>
  </si>
  <si>
    <t>Postfire shbcov</t>
  </si>
  <si>
    <t>Prefire hrbhgt lower</t>
  </si>
  <si>
    <t>Prefire hrbhgt upper</t>
  </si>
  <si>
    <t>Prefire hrbhgt mode</t>
  </si>
  <si>
    <t>Prefire hrbcov</t>
  </si>
  <si>
    <t>Postfire hrbhgt lower</t>
  </si>
  <si>
    <t>Postfire hrbhgt upper</t>
  </si>
  <si>
    <t>Postfire hrbhgt mode</t>
  </si>
  <si>
    <t>Postfire hrbcov</t>
  </si>
  <si>
    <t>Shb foliage scorch</t>
  </si>
  <si>
    <t>Shb foliage c'sume</t>
  </si>
  <si>
    <t>Herb foliage scorch</t>
  </si>
  <si>
    <t>Herb foliage c'sume</t>
  </si>
  <si>
    <t>Twig diam mean</t>
  </si>
  <si>
    <t>Twig diam se</t>
  </si>
  <si>
    <t>CAPS #</t>
  </si>
  <si>
    <t>Label</t>
  </si>
  <si>
    <t>Tetrarrhena turfosa</t>
  </si>
  <si>
    <t>Baeckea linifolia</t>
  </si>
  <si>
    <t>Celmisia longifolia</t>
  </si>
  <si>
    <t>Drosera spatulata</t>
  </si>
  <si>
    <t>Grevillea acanthifolia subsp. acanthifolia</t>
  </si>
  <si>
    <t>rhizome</t>
  </si>
  <si>
    <t>tussock</t>
  </si>
  <si>
    <t>basal</t>
  </si>
  <si>
    <t>lignotuber</t>
  </si>
  <si>
    <t>none</t>
  </si>
  <si>
    <t>non-canopy</t>
  </si>
  <si>
    <t>soil-persistent</t>
  </si>
  <si>
    <t>transient</t>
  </si>
  <si>
    <t>s</t>
  </si>
  <si>
    <t>canopy</t>
  </si>
  <si>
    <t xml:space="preserve">Location (text): </t>
  </si>
  <si>
    <t xml:space="preserve">Observers: </t>
  </si>
  <si>
    <t>D.Keith, L.Watts, D.Benson</t>
  </si>
  <si>
    <t>Sample Identifier:</t>
  </si>
  <si>
    <t>RFS records</t>
  </si>
  <si>
    <t>lightning - Gospers Mtn</t>
  </si>
  <si>
    <t xml:space="preserve">Date of Sampling: </t>
  </si>
  <si>
    <t>1 x 1 m</t>
  </si>
  <si>
    <t>Site description: Elevated flank of swamp, damp black humic sandy loam</t>
  </si>
  <si>
    <t>Hgt (m) Lower est</t>
  </si>
  <si>
    <t>Hgt(m) Upper est</t>
  </si>
  <si>
    <t>Hgt (m) Best est</t>
  </si>
  <si>
    <t>Tree (postfire)</t>
  </si>
  <si>
    <t>na</t>
  </si>
  <si>
    <t>Mid-canopy (postfire)</t>
  </si>
  <si>
    <t>Shrubs (postfire)</t>
  </si>
  <si>
    <t>Ground layer (excl shrubs) postfire</t>
  </si>
  <si>
    <t>Tree  (prefire)</t>
  </si>
  <si>
    <t>Heath swamp</t>
  </si>
  <si>
    <t>Mid-canopy (prefire)</t>
  </si>
  <si>
    <t>Shrubs (prefire)</t>
  </si>
  <si>
    <t>Ground layer (excl shrubs) prefire</t>
  </si>
  <si>
    <t>Newnes Plateau Shrub Swamp</t>
  </si>
  <si>
    <t>Boronia deanei, lreptospermum, Grevillea</t>
  </si>
  <si>
    <t>Boronia deanei</t>
  </si>
  <si>
    <t>Lindsaea linearis</t>
  </si>
  <si>
    <t>Genoplesium fimbriatum</t>
  </si>
  <si>
    <t>tuber</t>
  </si>
  <si>
    <t>Grevillea acanthifolia subsp acanthifolia</t>
  </si>
  <si>
    <t>Dillwynia stipulifera</t>
  </si>
  <si>
    <t>Schoenus moorei</t>
  </si>
  <si>
    <t>Schoenus villosus</t>
  </si>
  <si>
    <t>Patersonia fragilis</t>
  </si>
  <si>
    <t>NA</t>
  </si>
  <si>
    <t>seedbank tysoil-persistente (canosoil-persistentyanosoil-persistenty, soil, transient, other(not canosoil-persistentyanosoil-persistenty)</t>
  </si>
  <si>
    <t>canosoil-persistenty</t>
  </si>
  <si>
    <t>Middle reaches of Gang Gang West swamp, Newnes Plateau</t>
  </si>
  <si>
    <t>Doug Benson, Laura Watts</t>
  </si>
  <si>
    <t>Newnes Plaeau Shrub Swamp</t>
  </si>
  <si>
    <t>56</t>
  </si>
  <si>
    <t>GGW2</t>
  </si>
  <si>
    <t>heath swamp</t>
  </si>
  <si>
    <t>Undermined</t>
  </si>
  <si>
    <t>no</t>
  </si>
  <si>
    <t>GGW1</t>
  </si>
  <si>
    <t>floor</t>
  </si>
  <si>
    <t>yes</t>
  </si>
  <si>
    <t>Eucalyptus</t>
  </si>
  <si>
    <t>EUCA</t>
  </si>
  <si>
    <t>D. Keith, T. Mason</t>
  </si>
  <si>
    <t xml:space="preserve">Sample Identifier: </t>
  </si>
  <si>
    <t>Site description: Swamp valley side elevated above drainage lie with grey-black humic soils</t>
  </si>
  <si>
    <t>Location (text): Gang Gang West 1 valley side</t>
  </si>
  <si>
    <t>Baeckea linifolia, Leptospermum grandifolium</t>
  </si>
  <si>
    <t>Xyris gracilis</t>
  </si>
  <si>
    <t>Epacris obtusifolia</t>
  </si>
  <si>
    <t>Thysanotus tuberosus</t>
  </si>
  <si>
    <t>D. Benson, L.Watts</t>
  </si>
  <si>
    <t>MW2</t>
  </si>
  <si>
    <t>1x1m2</t>
  </si>
  <si>
    <t xml:space="preserve"># samples recorded: </t>
  </si>
  <si>
    <t>resprout?</t>
  </si>
  <si>
    <t>dead adults nearby</t>
  </si>
  <si>
    <t>killed adults nearby</t>
  </si>
  <si>
    <t>MW1</t>
  </si>
  <si>
    <t>Eucalyptus mannifera</t>
  </si>
  <si>
    <t>Lycopodiella lateralis</t>
  </si>
  <si>
    <t xml:space="preserve">Elevation: </t>
  </si>
  <si>
    <t xml:space="preserve">Gleichenia dicarpa </t>
  </si>
  <si>
    <t xml:space="preserve">Grevillea acanthifolia subsp. acanthifolia </t>
  </si>
  <si>
    <t>LUZU</t>
  </si>
  <si>
    <t>Shrubs pre fire</t>
  </si>
  <si>
    <t>Shrubs post fire</t>
  </si>
  <si>
    <t>Ground layer pre fire</t>
  </si>
  <si>
    <t>Ground layer post fire</t>
  </si>
  <si>
    <t>Comesperma retusum</t>
  </si>
  <si>
    <t>Sowerbaea juncea</t>
  </si>
  <si>
    <t>HV1</t>
  </si>
  <si>
    <t>1x1m</t>
  </si>
  <si>
    <t>D.Benson, T.Mason</t>
  </si>
  <si>
    <t>Site description: Valley side of swamp with wet, grey-black, peaty soils</t>
  </si>
  <si>
    <t>army exercise</t>
  </si>
  <si>
    <t>Grevillea, Leptospermum</t>
  </si>
  <si>
    <t>HV2</t>
  </si>
  <si>
    <t>Observers: DAK &amp; LSW</t>
  </si>
  <si>
    <t>Error GPS: unknown</t>
  </si>
  <si>
    <t>Cyperaceae seedling</t>
  </si>
  <si>
    <t>Carex appressa</t>
  </si>
  <si>
    <t>Leptospermum juniperinum</t>
  </si>
  <si>
    <t>Flat leaf monocot</t>
  </si>
  <si>
    <t>Newnes Plateau Shrub Swamps</t>
  </si>
  <si>
    <t>D.Keith, L. Watts</t>
  </si>
  <si>
    <t>Location (text): Happy Valley 2 on the valley floor 20 m downsream from track crossing</t>
  </si>
  <si>
    <t>Leptospermum</t>
  </si>
  <si>
    <t>Poaceae sp. (Broad leaf)</t>
  </si>
  <si>
    <t>Isolepis sp.</t>
  </si>
  <si>
    <t>SS1</t>
  </si>
  <si>
    <t>Observers: DAK &amp; LW</t>
  </si>
  <si>
    <t>Elevation: 1128</t>
  </si>
  <si>
    <t>D.Keith, L.Watts</t>
  </si>
  <si>
    <t>Date of Sampling:</t>
  </si>
  <si>
    <t xml:space="preserve"> 5/3/2020</t>
  </si>
  <si>
    <t>Site description: Valley side of swamp with damp, humic grey sandy loam</t>
  </si>
  <si>
    <t>Newnes Plateau shrub swamp</t>
  </si>
  <si>
    <t>Lightning strike</t>
  </si>
  <si>
    <t>Baeckea utilis</t>
  </si>
  <si>
    <t>Observers: DB, TM, LW, DAK</t>
  </si>
  <si>
    <t>Leptospermum obovatum</t>
  </si>
  <si>
    <t>Hypericum japonicum</t>
  </si>
  <si>
    <t>Dichelachne sp.</t>
  </si>
  <si>
    <t xml:space="preserve">Geranium sp. </t>
  </si>
  <si>
    <t>found!</t>
  </si>
  <si>
    <t>Senecio</t>
  </si>
  <si>
    <t>D. Benson, T.Mason, L. Watts, D.Keith</t>
  </si>
  <si>
    <t>SS2</t>
  </si>
  <si>
    <t>Site description: Swamp valley floor with deep blac, waterlogged peaty soiis</t>
  </si>
  <si>
    <t>Thelionema</t>
  </si>
  <si>
    <t>Galium propinquum</t>
  </si>
  <si>
    <t>GERA</t>
  </si>
  <si>
    <t>Observers: DB &amp; TM</t>
  </si>
  <si>
    <t>GGE1</t>
  </si>
  <si>
    <t>Newnes Palteau Shrub Swamp</t>
  </si>
  <si>
    <t>Site description: Elevated valley side of swamp with oxidised orange sandy loams after fire, surface we from recent rain but dry beneath surface</t>
  </si>
  <si>
    <t>Eucalyptus sp.</t>
  </si>
  <si>
    <t>Allocasuarina nana</t>
  </si>
  <si>
    <t>GGE2</t>
  </si>
  <si>
    <t>Site description: Valley floor of swamp with 'fluffy' oxidised orange-grey sandy loam, damp on surface, dry below</t>
  </si>
  <si>
    <t>Location (text): Gang Gang East swam pvalley floor</t>
  </si>
  <si>
    <t>Leptospermum, Epacris</t>
  </si>
  <si>
    <t>Senecio sp.</t>
  </si>
  <si>
    <t>Observers: DAK DHB &amp; LW</t>
  </si>
  <si>
    <t>records</t>
  </si>
  <si>
    <t>Gospers Mtn lightning strike</t>
  </si>
  <si>
    <t>Pre 1980</t>
  </si>
  <si>
    <t>DHB pers comms</t>
  </si>
  <si>
    <t>ND</t>
  </si>
  <si>
    <t>missing %</t>
  </si>
  <si>
    <t xml:space="preserve"> </t>
  </si>
  <si>
    <t>D.Keith, D.Benson, L.Watts</t>
  </si>
  <si>
    <t>CW1</t>
  </si>
  <si>
    <t xml:space="preserve">Zone/Projection: </t>
  </si>
  <si>
    <t>Observers: DK &amp; TM</t>
  </si>
  <si>
    <t>Elevation: 1089</t>
  </si>
  <si>
    <t xml:space="preserve">Location (text): Carne West swamp valley side. Flank of swamp, 10m downslope from treeline. 40m and 230 degrees from end of vehicle track. </t>
  </si>
  <si>
    <t>Site description: Swamp valley side with deep orange-grey oxidised fluffy  sandy loam,wet on surface, dry below. Undermined - longwall. Some vegetation dead prior to fire from mining impacts.</t>
  </si>
  <si>
    <t>Site description: soil damp on surface, dry below &amp; fluffy orange &amp; grey compressible, 20m across swamp from CW1 drainage line</t>
  </si>
  <si>
    <t>CW2</t>
  </si>
  <si>
    <t xml:space="preserve">Sample Identifier: CW2 </t>
  </si>
  <si>
    <t>Location (text): Carne West swamp valley floor, tag BH75</t>
  </si>
  <si>
    <t>Nenes Plateau Shrub Swamp</t>
  </si>
  <si>
    <t>6/3/2020</t>
  </si>
  <si>
    <t>20</t>
  </si>
  <si>
    <t>D.Benson, .Watts</t>
  </si>
  <si>
    <t>241924.067971999</t>
  </si>
  <si>
    <t>6302797.05803</t>
  </si>
  <si>
    <t>1053</t>
  </si>
  <si>
    <t>1093</t>
  </si>
  <si>
    <t xml:space="preserve">Vegetation formation: </t>
  </si>
  <si>
    <t>6303023.53275</t>
  </si>
  <si>
    <t>240091.709804999</t>
  </si>
  <si>
    <t>1066</t>
  </si>
  <si>
    <t>Newnes plateau shrub swamp</t>
  </si>
  <si>
    <t>1997-98</t>
  </si>
  <si>
    <t>NPWS records</t>
  </si>
  <si>
    <t>Name</t>
  </si>
  <si>
    <t>Gospers Mtn</t>
  </si>
  <si>
    <t>State mine</t>
  </si>
  <si>
    <t>Peat depth burnt</t>
  </si>
  <si>
    <t>Peat extent burnt</t>
  </si>
  <si>
    <t>Peat fire index</t>
  </si>
  <si>
    <t>0-0.2</t>
  </si>
  <si>
    <t>total live</t>
  </si>
  <si>
    <t>seedling/adult</t>
  </si>
  <si>
    <t>fire survial</t>
  </si>
  <si>
    <t>notes</t>
  </si>
  <si>
    <t>Row Labels</t>
  </si>
  <si>
    <t>Grand Total</t>
  </si>
  <si>
    <t>Count of # resprouted &amp; live</t>
  </si>
  <si>
    <t>Sum of # resprouted &amp; live</t>
  </si>
  <si>
    <t>tot</t>
  </si>
  <si>
    <t>Sum of total live</t>
  </si>
  <si>
    <t>Sum of # killed in fire</t>
  </si>
  <si>
    <t>out</t>
  </si>
  <si>
    <t>Delete rows with tot=0 prior to analysis</t>
  </si>
  <si>
    <t>Crown</t>
  </si>
  <si>
    <t>Tuber</t>
  </si>
  <si>
    <t>Tussock</t>
  </si>
  <si>
    <t>Resprouting from buried woody or non-woody horizontal organs capable of lateral spread</t>
  </si>
  <si>
    <t>Shoots protected and resprouting within tightly clustered tillers and resprouting from withough significant lateral spread</t>
  </si>
  <si>
    <t>Tussock grasses, tussock sedges, sedges and grasses with very short rhizomes</t>
  </si>
  <si>
    <t>Lignotuber</t>
  </si>
  <si>
    <t>Stolons</t>
  </si>
  <si>
    <t>Resprouting from non-woody horizontal organs on or just below the soil surface</t>
  </si>
  <si>
    <t>Stoloniferous grasses</t>
  </si>
  <si>
    <t>Non-canopy</t>
  </si>
  <si>
    <t>Soil-persistent</t>
  </si>
  <si>
    <t>Column Labels</t>
  </si>
  <si>
    <t>Symbol</t>
  </si>
  <si>
    <t>Site_freqscore</t>
  </si>
  <si>
    <t>Biomass A</t>
  </si>
  <si>
    <t>Biomass B</t>
  </si>
  <si>
    <t>Biomass C</t>
  </si>
  <si>
    <t>Biomass D</t>
  </si>
  <si>
    <t>CV biomass</t>
  </si>
  <si>
    <t>Mean dry (60C) biomass (g)</t>
  </si>
  <si>
    <t>Mean biomass (g/m2)</t>
  </si>
  <si>
    <t>R</t>
  </si>
  <si>
    <t>L</t>
  </si>
  <si>
    <t>Recovery Organ</t>
  </si>
  <si>
    <t>N</t>
  </si>
  <si>
    <t>WN</t>
  </si>
  <si>
    <t>T</t>
  </si>
  <si>
    <t>B</t>
  </si>
  <si>
    <t>E</t>
  </si>
  <si>
    <t>B1</t>
  </si>
  <si>
    <t>R1</t>
  </si>
  <si>
    <t>Sum all (prefire)</t>
  </si>
  <si>
    <t>Respr</t>
  </si>
  <si>
    <t>Kill</t>
  </si>
  <si>
    <t>Tot</t>
  </si>
  <si>
    <t>Quads</t>
  </si>
  <si>
    <t>#VALUE!</t>
  </si>
  <si>
    <t>Killed</t>
  </si>
  <si>
    <t>ResprLive</t>
  </si>
  <si>
    <t>Sum</t>
  </si>
  <si>
    <t>(blank)</t>
  </si>
  <si>
    <t>sum</t>
  </si>
  <si>
    <t>live resprout</t>
  </si>
  <si>
    <t>killed</t>
  </si>
  <si>
    <t>From pvots:</t>
  </si>
  <si>
    <t>CC1</t>
  </si>
  <si>
    <t xml:space="preserve">Location (text): Carne Central swamp east valley side. Flank of swamp, 25m north of logger. </t>
  </si>
  <si>
    <t>Site description: Swamp valley side with deep grey-black peaty loam,wet on surface. Undermined - longwall.</t>
  </si>
  <si>
    <t>CC2</t>
  </si>
  <si>
    <t>Notochloe microdon</t>
  </si>
  <si>
    <t>incl 1 sick</t>
  </si>
  <si>
    <t>Viola sieberiana</t>
  </si>
  <si>
    <t>Epacris microphylla</t>
  </si>
  <si>
    <t>Leptospermum myrtifolium</t>
  </si>
  <si>
    <t>Mitrasacme serpyllifolia</t>
  </si>
  <si>
    <t>Craspedia</t>
  </si>
  <si>
    <t>Stylidium graminifolium</t>
  </si>
  <si>
    <t>Eucalyptus blaxlandii</t>
  </si>
  <si>
    <t>Eucalyptus radiata</t>
  </si>
  <si>
    <t>Marchantia</t>
  </si>
  <si>
    <t>Xanthosia dissecta</t>
  </si>
  <si>
    <t>Asteraceae</t>
  </si>
  <si>
    <t>EW1</t>
  </si>
  <si>
    <t>EW2</t>
  </si>
  <si>
    <t>unidentified (cotyledons)</t>
  </si>
  <si>
    <t>Hypochoeris radicata</t>
  </si>
  <si>
    <t>moss</t>
  </si>
  <si>
    <t>crown</t>
  </si>
  <si>
    <t>stolon</t>
  </si>
  <si>
    <t>Epilobium billardiereanum subsp. billardiereanum</t>
  </si>
  <si>
    <t>epicormic</t>
  </si>
  <si>
    <t>Eucalyptus oreades</t>
  </si>
  <si>
    <t>Hydrocotyle peduncularis</t>
  </si>
  <si>
    <t>Lactuca serriola</t>
  </si>
  <si>
    <t>Juncus planifolius</t>
  </si>
  <si>
    <t>Conyza sp.</t>
  </si>
  <si>
    <t>Centaurium erythraea</t>
  </si>
  <si>
    <t>Poaceae sp.</t>
  </si>
  <si>
    <t>Myriophyllum</t>
  </si>
  <si>
    <t>Gamochaeta sp.</t>
  </si>
  <si>
    <t>Chrysocephalum apiculatum</t>
  </si>
  <si>
    <t>Senecio hispidulus var. hispidulus</t>
  </si>
  <si>
    <t>Oxalis perennans</t>
  </si>
  <si>
    <t>spathulate herb</t>
  </si>
  <si>
    <t>Dichondra repens</t>
  </si>
  <si>
    <t>Viola betonicifolia</t>
  </si>
  <si>
    <t>Eucalyptus dalrympleana subsp. Dalrympleana</t>
  </si>
  <si>
    <t>GDA</t>
  </si>
  <si>
    <t>Location (text): East Wolgan swamp east valley side. Lower slope of swamp, c.10 above drainage line, near Lembit's plot</t>
  </si>
  <si>
    <t>Newnes Plateau Srub Swamp</t>
  </si>
  <si>
    <t>D.Benson, M. Keith</t>
  </si>
  <si>
    <t>Location (text): East Wolgan swamp valley floor, along narrow drainage line. Near Lembit's plot</t>
  </si>
  <si>
    <t>Site description: Swamp valley foor with deep unconsolidated mineral sediments, damp-dry on surface. Undermined - longwall. Signs of sedimentation</t>
  </si>
  <si>
    <t>Eucalyptus dalrympleana subsp. dalrympleana</t>
  </si>
  <si>
    <t>#liveResprout-AllSites</t>
  </si>
  <si>
    <t>#firekilled_allsites</t>
  </si>
  <si>
    <t>include exotics</t>
  </si>
  <si>
    <t>Ordination</t>
  </si>
  <si>
    <t xml:space="preserve">include unidentified spp except where... </t>
  </si>
  <si>
    <t>exclude</t>
  </si>
  <si>
    <t>.</t>
  </si>
  <si>
    <t>Replicate</t>
  </si>
  <si>
    <t>Eualyptus spp</t>
  </si>
  <si>
    <t>Valleyfac</t>
  </si>
  <si>
    <t>Miningfac</t>
  </si>
  <si>
    <t>corrected from B. acuta</t>
  </si>
  <si>
    <t>native spp count</t>
  </si>
  <si>
    <t>Spprich (exclude exotics &amp; post-March emergents in CC &amp; EW)</t>
  </si>
  <si>
    <t>likely Carex gaud (Nov)</t>
  </si>
  <si>
    <t>exclude?</t>
  </si>
  <si>
    <t>exclude - emerged post Mar in other sites'</t>
  </si>
  <si>
    <t>include - other grasses emerged by Mar in other sites</t>
  </si>
  <si>
    <t>include - Epac pal emerged by May in other sites</t>
  </si>
  <si>
    <t>include - other Leptospermum spp emerged by May in other sites</t>
  </si>
  <si>
    <t>include - Eucs emerged by May in other sites</t>
  </si>
  <si>
    <t>exclude - non vascular</t>
  </si>
  <si>
    <t>exclude - exotic</t>
  </si>
  <si>
    <t>exclude - cotyledons emerged post-Mar</t>
  </si>
  <si>
    <t>Dichelachne inaequiglumis</t>
  </si>
  <si>
    <t>Asperula gunnii</t>
  </si>
  <si>
    <t>initially misID'd as Galium prop</t>
  </si>
  <si>
    <t>found! But double-check Nov census for Carex gaud cf Thelio</t>
  </si>
  <si>
    <t>Senecio glomeratus</t>
  </si>
  <si>
    <t>Carex gaudichaudiana</t>
  </si>
  <si>
    <t>initially incorrectly ID as S. lepidosperma</t>
  </si>
  <si>
    <t>initialy incorrect ID as Thysanotus tuberosus</t>
  </si>
  <si>
    <t>Geranium potentilloides</t>
  </si>
  <si>
    <t xml:space="preserve">Geranium potentilloides </t>
  </si>
  <si>
    <t>Thelymitra venosa</t>
  </si>
  <si>
    <t>Prunella vulgaris</t>
  </si>
  <si>
    <t>Conyza sumatrensis</t>
  </si>
  <si>
    <t>Isotoma fluviatilis subsp. australis</t>
  </si>
  <si>
    <t>Isolepis habra</t>
  </si>
  <si>
    <t>Caesia vittata var. minor</t>
  </si>
  <si>
    <t>likely misID Sowerbaea (not found in 2nd survey) for Carex gaudichaudiana</t>
  </si>
  <si>
    <t>likely misID Thysanotus (not found in 2nd survey) for Carex gaudichaudiana</t>
  </si>
  <si>
    <t>combined tally for formwe Thys &amp; Sow</t>
  </si>
  <si>
    <t>Thelionema caespitosum</t>
  </si>
  <si>
    <t>BUD1</t>
  </si>
  <si>
    <t>BUD2</t>
  </si>
  <si>
    <t>originally 'broad-leaf grass'</t>
  </si>
  <si>
    <t>orginally 'Broad-leaf grass'</t>
  </si>
  <si>
    <t>Lachnagrostis filiforme</t>
  </si>
  <si>
    <t>Lachnagrostis filiformis</t>
  </si>
  <si>
    <t>originally misID'd as Tetrarrhena</t>
  </si>
  <si>
    <t>not found in Nov survey - doubtful ID, misID'd at SS2</t>
  </si>
  <si>
    <t>omitted from not found in Nov survey - doubtful ID, misID'd at SS2</t>
  </si>
  <si>
    <t>confirmed in Nov survey, previously Asteraceae</t>
  </si>
  <si>
    <t>species confirmed in Nov survey</t>
  </si>
  <si>
    <t>Final data for March 2020 - proofed &amp; IDs updated Dec 2020</t>
  </si>
  <si>
    <t>combined tally for former Thys &amp; Sow</t>
  </si>
  <si>
    <t>live present</t>
  </si>
  <si>
    <t>notes2</t>
  </si>
  <si>
    <t>Sum of live present</t>
  </si>
  <si>
    <t>Bearing</t>
  </si>
  <si>
    <r>
      <t>327</t>
    </r>
    <r>
      <rPr>
        <sz val="11"/>
        <color rgb="FF000000"/>
        <rFont val="Calibri"/>
        <family val="2"/>
      </rPr>
      <t>˚</t>
    </r>
  </si>
  <si>
    <t>Obs</t>
  </si>
  <si>
    <t>IB DAK TM</t>
  </si>
  <si>
    <t>Start</t>
  </si>
  <si>
    <t>Stop</t>
  </si>
  <si>
    <t>Broad swamp - elevated rise on margin, 8m south of big tree, bearing 327˚ Q1to20</t>
  </si>
  <si>
    <t>Census</t>
  </si>
  <si>
    <t>Second survey</t>
  </si>
  <si>
    <t>most Empodisma is Lepyrodia scariosa (all Empo records in first survey changed to Lepy except Q19 &amp; 20), but there is some Empo in the transect - check Nov census to correct occurrences</t>
  </si>
  <si>
    <t>corrected to Lepyrodia from Empodisla</t>
  </si>
  <si>
    <t>added, both present in Nov survey</t>
  </si>
  <si>
    <t>Sphaerolobium vimineum</t>
  </si>
  <si>
    <r>
      <t>Schiz</t>
    </r>
    <r>
      <rPr>
        <sz val="11"/>
        <color rgb="FFFF0000"/>
        <rFont val="Calibri"/>
        <family val="2"/>
      </rPr>
      <t>a</t>
    </r>
    <r>
      <rPr>
        <sz val="11"/>
        <color rgb="FF000000"/>
        <rFont val="Calibri"/>
        <family val="2"/>
        <charset val="1"/>
      </rPr>
      <t>ea bifida</t>
    </r>
  </si>
  <si>
    <t>Goodenia bellidifolia</t>
  </si>
  <si>
    <r>
      <t>Linds</t>
    </r>
    <r>
      <rPr>
        <sz val="11"/>
        <color rgb="FFFF0000"/>
        <rFont val="Calibri"/>
        <family val="2"/>
      </rPr>
      <t>a</t>
    </r>
    <r>
      <rPr>
        <sz val="11"/>
        <color rgb="FF000000"/>
        <rFont val="Calibri"/>
        <family val="2"/>
        <charset val="1"/>
      </rPr>
      <t>ea linearis</t>
    </r>
  </si>
  <si>
    <r>
      <t xml:space="preserve">Drosera </t>
    </r>
    <r>
      <rPr>
        <sz val="11"/>
        <color rgb="FFFF0000"/>
        <rFont val="Calibri"/>
        <family val="2"/>
      </rPr>
      <t>spatulata</t>
    </r>
  </si>
  <si>
    <r>
      <t xml:space="preserve">Thelymitra </t>
    </r>
    <r>
      <rPr>
        <sz val="11"/>
        <color rgb="FFFF0000"/>
        <rFont val="Calibri"/>
        <family val="2"/>
      </rPr>
      <t>venosa</t>
    </r>
  </si>
  <si>
    <r>
      <t>Pimelea lin</t>
    </r>
    <r>
      <rPr>
        <sz val="11"/>
        <color rgb="FFFF0000"/>
        <rFont val="Calibri"/>
        <family val="2"/>
      </rPr>
      <t>ifolia</t>
    </r>
  </si>
  <si>
    <t>Haemodorum planifolium</t>
  </si>
  <si>
    <r>
      <t>Schiz</t>
    </r>
    <r>
      <rPr>
        <sz val="11"/>
        <color rgb="FFFF0000"/>
        <rFont val="Calibri"/>
        <family val="2"/>
      </rPr>
      <t>a</t>
    </r>
    <r>
      <rPr>
        <sz val="11"/>
        <rFont val="Calibri"/>
        <family val="2"/>
        <charset val="1"/>
      </rPr>
      <t>ea bifida</t>
    </r>
  </si>
  <si>
    <t>Mitrasacme pilosa</t>
  </si>
  <si>
    <t>Nov 2021 census</t>
  </si>
  <si>
    <t>none recorded</t>
  </si>
  <si>
    <t>duplicate record for Lepy scar changed to Empo min</t>
  </si>
  <si>
    <t>duplicate record for Lepy scar changed to Empo minu</t>
  </si>
  <si>
    <t>assumed 3 new seedlings</t>
  </si>
  <si>
    <t>combined two counts for Q12 3+3</t>
  </si>
  <si>
    <t>combined two counts for Q12 2+1</t>
  </si>
  <si>
    <t>combined 2 entries 3+3</t>
  </si>
  <si>
    <t>combined 2 entries 2+1</t>
  </si>
  <si>
    <t>1 live + 2 dead in Mar</t>
  </si>
  <si>
    <t>not found, presumed grazed</t>
  </si>
  <si>
    <t>none live</t>
  </si>
  <si>
    <t>possibly two late sprouters incl in 7</t>
  </si>
  <si>
    <t>likely one late sprouter from dead count in Mar</t>
  </si>
  <si>
    <t>2 killed recorded in Nov</t>
  </si>
  <si>
    <t>corrected</t>
  </si>
  <si>
    <t>possibly slow sprouters among 3 dead in Mar</t>
  </si>
  <si>
    <t>not recorded</t>
  </si>
  <si>
    <t>seedling not resprout?</t>
  </si>
  <si>
    <t>moved from reprod resprout to seedling</t>
  </si>
  <si>
    <t>ID corrected from Patersonia</t>
  </si>
  <si>
    <t>possibly 1 slow srouter recorded dead in Mar</t>
  </si>
  <si>
    <t>verified &amp; corrected 21/3/2021</t>
  </si>
  <si>
    <t>Nov2021 census</t>
  </si>
  <si>
    <t xml:space="preserve">Tetrarrhena turfosa </t>
  </si>
  <si>
    <t>dicotyledons only</t>
  </si>
  <si>
    <r>
      <t>31</t>
    </r>
    <r>
      <rPr>
        <sz val="11"/>
        <color rgb="FF000000"/>
        <rFont val="Calibri"/>
        <family val="2"/>
      </rPr>
      <t>˚</t>
    </r>
  </si>
  <si>
    <t>LW DB</t>
  </si>
  <si>
    <t>Location (text): Broad Swamp c 100m west of lone tree in drainage line, bearing 31˚ Q1to20</t>
  </si>
  <si>
    <t xml:space="preserve">Nov2021 census </t>
  </si>
  <si>
    <t>IB DK LW</t>
  </si>
  <si>
    <t>DB LW</t>
  </si>
  <si>
    <t>from photos</t>
  </si>
  <si>
    <r>
      <t>322</t>
    </r>
    <r>
      <rPr>
        <sz val="11"/>
        <color rgb="FF000000"/>
        <rFont val="Calibri"/>
        <family val="2"/>
      </rPr>
      <t>˚</t>
    </r>
  </si>
  <si>
    <t>IB DK</t>
  </si>
  <si>
    <t>Location (text): Sunny Side swamp on the elevated valley side across drainage zone, bearing Q1to20 322˚</t>
  </si>
  <si>
    <r>
      <t>331</t>
    </r>
    <r>
      <rPr>
        <sz val="11"/>
        <color rgb="FF000000"/>
        <rFont val="Calibri"/>
        <family val="2"/>
      </rPr>
      <t>˚</t>
    </r>
  </si>
  <si>
    <t>Location (text): Sunny Side swamp valley floor, , bearing 331˚ Q1to20</t>
  </si>
  <si>
    <t>Q1&gt;Q20</t>
  </si>
  <si>
    <t>Sth&gt;Nth</t>
  </si>
  <si>
    <r>
      <t>216</t>
    </r>
    <r>
      <rPr>
        <sz val="11"/>
        <color rgb="FF000000"/>
        <rFont val="Calibri"/>
        <family val="2"/>
      </rPr>
      <t>˚</t>
    </r>
  </si>
  <si>
    <t>DK IB</t>
  </si>
  <si>
    <t>Location (text): Gang Gang East swamp valley side, bearing 216˚ Q1to20</t>
  </si>
  <si>
    <t>DK IB LW</t>
  </si>
  <si>
    <t>LW IB</t>
  </si>
  <si>
    <t>DK DB</t>
  </si>
  <si>
    <t>Ian Baird, Doug Benson</t>
  </si>
  <si>
    <t>Hydrocotyle sibthorpioides</t>
  </si>
  <si>
    <t>Dianella caerulea</t>
  </si>
  <si>
    <t>Euchiton involucratus</t>
  </si>
  <si>
    <t>Pseudognaphalium luteo-album</t>
  </si>
  <si>
    <t>Carex inversa</t>
  </si>
  <si>
    <t>Juncus continuus</t>
  </si>
  <si>
    <t>previously misID'd as Gamochaeta</t>
  </si>
  <si>
    <t>previously misID'd as Euc dalrympleana</t>
  </si>
  <si>
    <t>previously misID'd as Tetrarrhena</t>
  </si>
  <si>
    <t>David Keith, Ian Baird, Doug Benson</t>
  </si>
  <si>
    <t>Poa labillardieri</t>
  </si>
  <si>
    <t xml:space="preserve">added to March census </t>
  </si>
  <si>
    <t>previously assigned to Lept myrt, but acut leaves in Nov survey</t>
  </si>
  <si>
    <t>killed individual added to March adata</t>
  </si>
  <si>
    <t>resprouts flowering nearby</t>
  </si>
  <si>
    <t>need flowers to confirm. Could be C. paludicola (other candidates are C. canens, C. vaiabilis)</t>
  </si>
  <si>
    <t>added from Nov survey</t>
  </si>
  <si>
    <t>killed individual from Nov added to March adata</t>
  </si>
  <si>
    <t>Galium leiocarpum</t>
  </si>
  <si>
    <t>Cyperus gracilis</t>
  </si>
  <si>
    <t>epicormic, lignotuber</t>
  </si>
  <si>
    <t>soil persistent</t>
  </si>
  <si>
    <t>Nov2020 survey</t>
  </si>
  <si>
    <t>check ID Galium?</t>
  </si>
  <si>
    <t>Sediment depth (mm) 1</t>
  </si>
  <si>
    <t>Sediment depth (mm) 2</t>
  </si>
  <si>
    <t>Sediment depth (mm) 3</t>
  </si>
  <si>
    <t>Sediment depth (mm) 4</t>
  </si>
  <si>
    <t>Sediment depth (mm) 5</t>
  </si>
  <si>
    <t>Nov 2020 survey</t>
  </si>
  <si>
    <r>
      <t xml:space="preserve">Carex </t>
    </r>
    <r>
      <rPr>
        <sz val="11"/>
        <color rgb="FFFF0000"/>
        <rFont val="Calibri"/>
        <family val="2"/>
      </rPr>
      <t>gaudichaudiana</t>
    </r>
  </si>
  <si>
    <t>Deyeuxia innominata</t>
  </si>
  <si>
    <t>previously Flat leaf monocot</t>
  </si>
  <si>
    <t>previously 'flat leaf monocot'</t>
  </si>
  <si>
    <t>2 entries combined</t>
  </si>
  <si>
    <t>Eleochaeris acuta</t>
  </si>
  <si>
    <t>Lepyrodia anarthria</t>
  </si>
  <si>
    <t>previously misID'd as Patersonia</t>
  </si>
  <si>
    <t>could it be Drosera spathulata? (in Nov survey)</t>
  </si>
  <si>
    <t>tuber &amp; rhizome</t>
  </si>
  <si>
    <t>flowering nearby</t>
  </si>
  <si>
    <t>Nov2020 census</t>
  </si>
  <si>
    <r>
      <t xml:space="preserve">Celmisia </t>
    </r>
    <r>
      <rPr>
        <sz val="11"/>
        <color rgb="FFFF0000"/>
        <rFont val="Calibri"/>
        <family val="2"/>
      </rPr>
      <t>longifolia</t>
    </r>
  </si>
  <si>
    <t>Biomass E</t>
  </si>
  <si>
    <t>Mar2020</t>
  </si>
  <si>
    <t>Nov2020</t>
  </si>
  <si>
    <t>corrected from site photos (not 0.7)</t>
  </si>
  <si>
    <t>corrected from site photos (not 0.6)</t>
  </si>
  <si>
    <t>corrected from site photos (not 3)</t>
  </si>
  <si>
    <t>corrected from site photos (not 0.5)</t>
  </si>
  <si>
    <t>corrected from photos from 0.4</t>
  </si>
  <si>
    <t>corrected from photos from 0.5</t>
  </si>
  <si>
    <t>corrected from photos from 0.6</t>
  </si>
  <si>
    <t>corrected from photos from 0.7</t>
  </si>
  <si>
    <t>corrected from photos from 10</t>
  </si>
  <si>
    <t>corrected from photos from 15</t>
  </si>
  <si>
    <t>corrected from photos from 5</t>
  </si>
  <si>
    <t>order reversed - transcriptionm error</t>
  </si>
  <si>
    <t>Eucalytpus spp.</t>
  </si>
  <si>
    <t xml:space="preserve">Epacris obtusifolia </t>
  </si>
  <si>
    <t xml:space="preserve">Baumea rubiginosa </t>
  </si>
  <si>
    <t>1 killed</t>
  </si>
  <si>
    <t>?</t>
  </si>
  <si>
    <t>Nov 2020 census</t>
  </si>
  <si>
    <t>Eucalyptus spp.</t>
  </si>
  <si>
    <t xml:space="preserve">Juncus planifolius </t>
  </si>
  <si>
    <t>Viola sieberi</t>
  </si>
  <si>
    <t>Note: Big ..?</t>
  </si>
  <si>
    <t>Eleocharis acuta</t>
  </si>
  <si>
    <t>Conyza</t>
  </si>
  <si>
    <t>Isolepis gaudichaudiana</t>
  </si>
  <si>
    <t xml:space="preserve">Leptospermum polygalifolium </t>
  </si>
  <si>
    <t xml:space="preserve">Gonocarpus micranthus </t>
  </si>
  <si>
    <t>Narrow leaf E. mannifera</t>
  </si>
  <si>
    <t>November 2020 census</t>
  </si>
  <si>
    <t>Buds</t>
  </si>
  <si>
    <t>Older than cotyledons</t>
  </si>
  <si>
    <t>Caesia parviflora var. minor</t>
  </si>
  <si>
    <t>Lindsea linearis</t>
  </si>
  <si>
    <t>Almost… died?</t>
  </si>
  <si>
    <t>No data?</t>
  </si>
  <si>
    <t>No data</t>
  </si>
  <si>
    <t>sick</t>
  </si>
  <si>
    <t>Daisy seedling</t>
  </si>
  <si>
    <t>oreades</t>
  </si>
  <si>
    <t>Only one green shoot - looks very sick</t>
  </si>
  <si>
    <t>3cm out of plot</t>
  </si>
  <si>
    <t>Baumea acuta updated to B rubig</t>
  </si>
  <si>
    <t>0.5m south of post</t>
  </si>
  <si>
    <t>1m west</t>
  </si>
  <si>
    <t>Budgary Swamp 1</t>
  </si>
  <si>
    <t>Lightning Gospers Mtn</t>
  </si>
  <si>
    <t>Early 2000s</t>
  </si>
  <si>
    <t xml:space="preserve">Site description: </t>
  </si>
  <si>
    <t>Marginal terrace of narrow long swamp, peaty sandy loam with quartz. Surface grey.</t>
  </si>
  <si>
    <r>
      <t>Tag B101 (Sth) B102 (Nth) Bearing 151</t>
    </r>
    <r>
      <rPr>
        <sz val="11"/>
        <color rgb="FF000000"/>
        <rFont val="Calibri"/>
        <family val="2"/>
      </rPr>
      <t>˚</t>
    </r>
  </si>
  <si>
    <t>GDA94</t>
  </si>
  <si>
    <t>3m</t>
  </si>
  <si>
    <t>Note</t>
  </si>
  <si>
    <t xml:space="preserve">Caesia parviflora var. minor  </t>
  </si>
  <si>
    <t>(flowering in transect)</t>
  </si>
  <si>
    <t>Nothing noted as Caesia sp.on data sheet?</t>
  </si>
  <si>
    <t>6?</t>
  </si>
  <si>
    <t>Hibbertia cf. riparia</t>
  </si>
  <si>
    <t xml:space="preserve">Eucalyptus radiata </t>
  </si>
  <si>
    <t>3?</t>
  </si>
  <si>
    <r>
      <t>Hibbertia</t>
    </r>
    <r>
      <rPr>
        <sz val="11"/>
        <color rgb="FFFF0000"/>
        <rFont val="Calibri"/>
        <family val="2"/>
      </rPr>
      <t xml:space="preserve"> cf. riparia</t>
    </r>
  </si>
  <si>
    <r>
      <t xml:space="preserve">Schizaea </t>
    </r>
    <r>
      <rPr>
        <sz val="11"/>
        <color rgb="FFFF0000"/>
        <rFont val="Calibri"/>
        <family val="2"/>
      </rPr>
      <t>bifida</t>
    </r>
  </si>
  <si>
    <r>
      <t xml:space="preserve">Rytidosporum </t>
    </r>
    <r>
      <rPr>
        <sz val="11"/>
        <color rgb="FFFF0000"/>
        <rFont val="Calibri"/>
        <family val="2"/>
      </rPr>
      <t>spp.</t>
    </r>
  </si>
  <si>
    <t>Budgary Swamp 2</t>
  </si>
  <si>
    <r>
      <t>35</t>
    </r>
    <r>
      <rPr>
        <sz val="11"/>
        <color rgb="FF000000"/>
        <rFont val="Calibri"/>
        <family val="2"/>
      </rPr>
      <t>˚S</t>
    </r>
  </si>
  <si>
    <t>BU2A</t>
  </si>
  <si>
    <t>12pm</t>
  </si>
  <si>
    <t>Tags</t>
  </si>
  <si>
    <t>B103, B100</t>
  </si>
  <si>
    <t>Creekline with peat to 0.5m deep, narrow valley. Shrub layer absent.</t>
  </si>
  <si>
    <t>Native spp richness</t>
  </si>
  <si>
    <r>
      <t>Baeck</t>
    </r>
    <r>
      <rPr>
        <sz val="11"/>
        <color rgb="FFFF0000"/>
        <rFont val="Calibri"/>
        <family val="2"/>
      </rPr>
      <t>e</t>
    </r>
    <r>
      <rPr>
        <sz val="11"/>
        <color rgb="FF000000"/>
        <rFont val="Calibri"/>
        <family val="2"/>
        <charset val="1"/>
      </rPr>
      <t xml:space="preserve">a linifolia </t>
    </r>
  </si>
  <si>
    <t>missing data?</t>
  </si>
  <si>
    <t>uncertain ID</t>
  </si>
  <si>
    <t>resprout? Originally inferred to be seedlings</t>
  </si>
  <si>
    <r>
      <t>Baeck</t>
    </r>
    <r>
      <rPr>
        <sz val="11"/>
        <color rgb="FFFF0000"/>
        <rFont val="Calibri"/>
        <family val="2"/>
      </rPr>
      <t>e</t>
    </r>
    <r>
      <rPr>
        <sz val="11"/>
        <color rgb="FF000000"/>
        <rFont val="Calibri"/>
        <family val="2"/>
        <charset val="1"/>
      </rPr>
      <t>a linifolia</t>
    </r>
  </si>
  <si>
    <r>
      <t xml:space="preserve">Schoenus </t>
    </r>
    <r>
      <rPr>
        <sz val="11"/>
        <color rgb="FFFF0000"/>
        <rFont val="Calibri"/>
        <family val="2"/>
      </rPr>
      <t>pachylepis</t>
    </r>
  </si>
  <si>
    <r>
      <t>Thelio</t>
    </r>
    <r>
      <rPr>
        <sz val="11"/>
        <color rgb="FFFF0000"/>
        <rFont val="Calibri"/>
        <family val="2"/>
      </rPr>
      <t>n</t>
    </r>
    <r>
      <rPr>
        <sz val="11"/>
        <color rgb="FF000000"/>
        <rFont val="Calibri"/>
        <family val="2"/>
        <charset val="1"/>
      </rPr>
      <t>ema caespitos</t>
    </r>
    <r>
      <rPr>
        <sz val="11"/>
        <color rgb="FFFF0000"/>
        <rFont val="Calibri"/>
        <family val="2"/>
      </rPr>
      <t>um</t>
    </r>
  </si>
  <si>
    <r>
      <t>Thelionema caespitos</t>
    </r>
    <r>
      <rPr>
        <sz val="11"/>
        <color rgb="FFFF0000"/>
        <rFont val="Calibri"/>
        <family val="2"/>
      </rPr>
      <t>um</t>
    </r>
  </si>
  <si>
    <t>wrong column</t>
  </si>
  <si>
    <r>
      <t>Viola sieberi</t>
    </r>
    <r>
      <rPr>
        <sz val="11"/>
        <color rgb="FFFF0000"/>
        <rFont val="Calibri"/>
        <family val="2"/>
      </rPr>
      <t>ana</t>
    </r>
  </si>
  <si>
    <t>mis ID as Galium prop</t>
  </si>
  <si>
    <r>
      <t>Eleocha</t>
    </r>
    <r>
      <rPr>
        <sz val="11"/>
        <color rgb="FFFF0000"/>
        <rFont val="Calibri"/>
        <family val="2"/>
      </rPr>
      <t>e</t>
    </r>
    <r>
      <rPr>
        <sz val="11"/>
        <color rgb="FF000000"/>
        <rFont val="Calibri"/>
        <family val="2"/>
        <charset val="1"/>
      </rPr>
      <t>ris acuta</t>
    </r>
  </si>
  <si>
    <r>
      <t>Senecio</t>
    </r>
    <r>
      <rPr>
        <sz val="11"/>
        <color rgb="FFFF0000"/>
        <rFont val="Calibri"/>
        <family val="2"/>
      </rPr>
      <t xml:space="preserve"> glomeratus</t>
    </r>
  </si>
  <si>
    <r>
      <t xml:space="preserve">Wahlenbergia </t>
    </r>
    <r>
      <rPr>
        <sz val="11"/>
        <color rgb="FFFF0000"/>
        <rFont val="Calibri"/>
        <family val="2"/>
      </rPr>
      <t>ceracea</t>
    </r>
  </si>
  <si>
    <t>specimen of Juncus sandwithii collected  in bag from ths site but not recorded on data sheer</t>
  </si>
  <si>
    <r>
      <t xml:space="preserve">Grevillea acanthifolia </t>
    </r>
    <r>
      <rPr>
        <sz val="11"/>
        <color rgb="FFFF0000"/>
        <rFont val="Calibri"/>
        <family val="2"/>
      </rPr>
      <t>subsp. acanthifolia</t>
    </r>
  </si>
  <si>
    <t>resprouts not seedlings</t>
  </si>
  <si>
    <t>?canadensis</t>
  </si>
  <si>
    <t>no specimen but likely rugulosa</t>
  </si>
  <si>
    <t>probably habra</t>
  </si>
  <si>
    <t>Leptospermum polygalifolium</t>
  </si>
  <si>
    <t>Didymus sp. (1 weevil) in this quadrat</t>
  </si>
  <si>
    <r>
      <t>Hydrocotyle</t>
    </r>
    <r>
      <rPr>
        <sz val="11"/>
        <color rgb="FFFF0000"/>
        <rFont val="Calibri"/>
        <family val="2"/>
      </rPr>
      <t xml:space="preserve"> sibthorpioides</t>
    </r>
  </si>
  <si>
    <t>no specimen, presumed rugulosa as per CC2</t>
  </si>
  <si>
    <t>near</t>
  </si>
  <si>
    <t>nearby transect</t>
  </si>
  <si>
    <r>
      <t xml:space="preserve">Hypolepis </t>
    </r>
    <r>
      <rPr>
        <sz val="11"/>
        <color rgb="FFFF0000"/>
        <rFont val="Calibri"/>
        <family val="2"/>
      </rPr>
      <t>rugosula</t>
    </r>
  </si>
  <si>
    <r>
      <t xml:space="preserve">Comesperma </t>
    </r>
    <r>
      <rPr>
        <sz val="11"/>
        <color rgb="FFFF0000"/>
        <rFont val="Calibri"/>
        <family val="2"/>
      </rPr>
      <t>retusum</t>
    </r>
  </si>
  <si>
    <r>
      <t>Comesperma</t>
    </r>
    <r>
      <rPr>
        <sz val="11"/>
        <color rgb="FFFF0000"/>
        <rFont val="Calibri"/>
        <family val="2"/>
      </rPr>
      <t xml:space="preserve"> retusum</t>
    </r>
  </si>
  <si>
    <r>
      <t xml:space="preserve">Eucalyptus </t>
    </r>
    <r>
      <rPr>
        <sz val="11"/>
        <color rgb="FFFF0000"/>
        <rFont val="Calibri"/>
        <family val="2"/>
      </rPr>
      <t>oreades</t>
    </r>
  </si>
  <si>
    <r>
      <t xml:space="preserve">Baumea </t>
    </r>
    <r>
      <rPr>
        <sz val="11"/>
        <color rgb="FFFF0000"/>
        <rFont val="Calibri"/>
        <family val="2"/>
      </rPr>
      <t>rubiginosa</t>
    </r>
  </si>
  <si>
    <r>
      <t xml:space="preserve">Hydrocotyle </t>
    </r>
    <r>
      <rPr>
        <sz val="11"/>
        <color rgb="FFFF0000"/>
        <rFont val="Calibri"/>
        <family val="2"/>
      </rPr>
      <t>sibthorpioides</t>
    </r>
  </si>
  <si>
    <r>
      <t>Lachnagrostis filiform</t>
    </r>
    <r>
      <rPr>
        <sz val="11"/>
        <color rgb="FFFF0000"/>
        <rFont val="Calibri"/>
        <family val="2"/>
      </rPr>
      <t>is</t>
    </r>
  </si>
  <si>
    <t>re-interpreted as resprout (not recruit) in Apr2021 census</t>
  </si>
  <si>
    <t>misID in census1 corrected from P. fragilis to P. longifolia (hairy leaves)</t>
  </si>
  <si>
    <r>
      <t xml:space="preserve">Patersonia </t>
    </r>
    <r>
      <rPr>
        <sz val="11"/>
        <color rgb="FFFF0000"/>
        <rFont val="Calibri"/>
        <family val="2"/>
      </rPr>
      <t>longifolia</t>
    </r>
  </si>
  <si>
    <t>misID in census2 corrected from P. fragilis to P. longifolia (hairy leaves)</t>
  </si>
  <si>
    <t>misID in census1 corrected from P. fragilis to P. longifolia</t>
  </si>
  <si>
    <t>corrected from 0 to 2</t>
  </si>
  <si>
    <t>Persoonia recedens</t>
  </si>
  <si>
    <t>corrected from Conospermum taxifolium to Persoonia recedens based on larger individuals</t>
  </si>
  <si>
    <t>corrected from resprouts to recruits</t>
  </si>
  <si>
    <t>persistent-soil</t>
  </si>
  <si>
    <t>corrected from 80 to 40 to allow for 40 misID'd Boronia deanei</t>
  </si>
  <si>
    <t>misID'd as Baeckea linifolia in census1 - distinguished in census3</t>
  </si>
  <si>
    <t>Apr2021</t>
  </si>
  <si>
    <t>Sediment depth (mm) 6</t>
  </si>
  <si>
    <t>Sediment depth (mm) 7</t>
  </si>
  <si>
    <t>Sediment depth (mm) 8</t>
  </si>
  <si>
    <t>Sediment depth (mm) 9</t>
  </si>
  <si>
    <t>Sediment depth (mm) 10</t>
  </si>
  <si>
    <t>specimen verified as Notochloe</t>
  </si>
  <si>
    <t>overlooked in Nov2020, recorded in Apr2021</t>
  </si>
  <si>
    <r>
      <t xml:space="preserve">Petrophile </t>
    </r>
    <r>
      <rPr>
        <sz val="11"/>
        <color rgb="FFFF0000"/>
        <rFont val="Calibri"/>
        <family val="2"/>
      </rPr>
      <t>canescens</t>
    </r>
  </si>
  <si>
    <t>ID verified in Apr2021</t>
  </si>
  <si>
    <t>ID confirmed Apr2021</t>
  </si>
  <si>
    <t>ID corrected from Entolasia stricta Apr2021</t>
  </si>
  <si>
    <t>ID corrected from Pultenaea divaricata Apr2021</t>
  </si>
  <si>
    <t>Almaleea incurvata</t>
  </si>
  <si>
    <t>ID corrected from Pultenaea divaricata, confirmed Apr2021</t>
  </si>
  <si>
    <t>corrected from resprout to recruit</t>
  </si>
  <si>
    <t>corrected from 8 dead to 8 live recruits</t>
  </si>
  <si>
    <t>corrected from 4 dead to 4 live recruits</t>
  </si>
  <si>
    <t>ID corrected from Pultenaea divaricata Apr2021, 1 live recruit, not dead</t>
  </si>
  <si>
    <t>corrected from dead to live recruits, moved 14 resprouts to Sowerbaea</t>
  </si>
  <si>
    <t>corrected from dead to live recruits, moved 14 resprouts with 2 reproductive, to Sowerbaea</t>
  </si>
  <si>
    <t>ID corrected from Pultenaea divaricata Apr2021, corrected dead to live recuits</t>
  </si>
  <si>
    <t>corrected dead to live recuits</t>
  </si>
  <si>
    <t>corrected dead to live recruits</t>
  </si>
  <si>
    <t>ID corrected from Pultenaea divaricata, confirmed Apr2021; corrected dead to live recruits</t>
  </si>
  <si>
    <t>corrected dead to live recruits, and reproductive resprouts to killed</t>
  </si>
  <si>
    <t xml:space="preserve">corrected typo 4 killed </t>
  </si>
  <si>
    <t>corrected ID from Tetraraia capillaris to Lepyrodia anarthria</t>
  </si>
  <si>
    <t>ID corrected from Tetrarrhena turfose to Deyeuxia innominata from NOV2020 census</t>
  </si>
  <si>
    <t>two individuals previously recorded as recruits were corrected to resprouts based on Apr 2021</t>
  </si>
  <si>
    <t>ID corrected from Tetrarrhena turfosa to Deyeuxia innominata</t>
  </si>
  <si>
    <t>ID corrected from Tetraria capillaris to Lepyrodia anarthria based on Apr 2021 observations</t>
  </si>
  <si>
    <t>could it be Drosera spathulata or additional D. binata? (in Nov survey), check Mar 2020 datasheet</t>
  </si>
  <si>
    <t>Lepyrodia anarthria confirmed in same plot in Apr2021, so Tetaria capillaris corrected</t>
  </si>
  <si>
    <t>Isolepis 1. Specimens of Isolepis 1 &amp; 3 collected in Apr 2021 were both I. habra. No Isolepis present in Q1 in Apr 2021. Most were buried or inundated by water flow. Assume Isolepis 1 = I. gaudichaudiana in this Q</t>
  </si>
  <si>
    <t>Isolepis 1. Specimens of Isolepis 1 &amp; 3 collected in Apr 2021 were both I. habra. Isolepis present in Q2 in Apr 2021. Assume Isolepis 3 = I. habra in this Q, specimen confirmed in Q3</t>
  </si>
  <si>
    <r>
      <t xml:space="preserve">Isolepis </t>
    </r>
    <r>
      <rPr>
        <sz val="11"/>
        <color rgb="FFFF0000"/>
        <rFont val="Calibri"/>
        <family val="2"/>
      </rPr>
      <t>habra</t>
    </r>
  </si>
  <si>
    <r>
      <t xml:space="preserve">Isolepis </t>
    </r>
    <r>
      <rPr>
        <sz val="11"/>
        <color rgb="FFFF0000"/>
        <rFont val="Calibri"/>
        <family val="2"/>
      </rPr>
      <t>gaudichaudiana</t>
    </r>
  </si>
  <si>
    <t>Isolepis 1. Specimens of Isolepis 1 &amp; 3 collected in Apr 2021 were both I. habra. No Isolepis present in Q1 . Most were buried or inundated by water flow. Specimen of Isolepis 1 from Q4 in Apr 2021 was I. habra</t>
  </si>
  <si>
    <t>Isolepis 3. Specimens of Isolepis 1 &amp; 3 collected in Apr 2021 were both I. habra. Isolepis 3 present in Q3 in Apr 2021 confirmed with specimen as I. habra</t>
  </si>
  <si>
    <t>Isolepis 3. Specimens of Isolepis 1 &amp; 3 collected in Apr 2021 were both I. habra. Isolepis present in Q2 in Apr 2021. Assume Isolepis 3 = I. habra in this Q, specimen confirmed in Q3</t>
  </si>
  <si>
    <t>Isolepis 1. Specimens of Isolepis 1 &amp; 3 collected in Apr 2021 were both I. habra. No Isolepis present in Q1 in Apr 2021. Most were buried or inundated by water flow. Assume Isolepis 1 = I. gaudichaudiana in this Q because Isolepis 3 = I. habra confirmed in Q3</t>
  </si>
  <si>
    <t>Isolepis 1. Specimens of Isolepis 1 &amp; 3 collected in Apr 2021 were both I. habra. No Isolepis present in Q1 in Apr 2021. Most were buried or inundated by water flow. Assume Isolepis 1 = I. gaudichaudiana in this Q because Isolepis 3 = I. habra also recorded in Q8</t>
  </si>
  <si>
    <t>Isolepis 1. Specimens of Isolepis 1 &amp; 3 collected in Apr 2021 were both I. habra. No Isolepis present in Q10 in Apr 2021 likely because inundated by water flow. Assume Isolepis 1 = I. gaudichaudiana in this Q</t>
  </si>
  <si>
    <t>Isolepis 1. Specimens of Isolepis 1 &amp; 3 collected in Apr 2021 were both I. habra. No Isolepis present in Q7 in Apr 2021. Most were buried or inundated by water flow. Assume Isolepis 1 = I. gaudichaudiana in this Q because Isolepis 3 = I. habra confirmed in Q3</t>
  </si>
  <si>
    <t>Isolepis 1. Specimens of Isolepis 1 &amp; 3 collected in Apr 2021 were both I. habra. No Isolepis present in Q11 in Apr 2021. Most were buried or inundated by water flow. Assume Isolepis 1 = I. gaudichaudiana in this Q because I. habra likely to survive inundation</t>
  </si>
  <si>
    <t>Isolepis 1. Specimens of Isolepis 1 &amp; 3 collected in Apr 2021 were both I. habra. Dead Isolepis only present in Q1 in Apr 2021. Most were buried or inundated by water flow. Assume Isolepis 1 = I. gaudichaudiana in this Q because that species is more susceptibel to inundation</t>
  </si>
  <si>
    <t>Isolepis 1. Specimens of Isolepis 1 &amp; 3 collected in Apr 2021 were both I. habra. Isolepis habra present in Q14 in Apr 2021. Assume Isolepis 1 = I. habra in this Q</t>
  </si>
  <si>
    <t>Isolepis 1. Specimens of Isolepis 1 &amp; 3 collected in Apr 2021 were both I. habra. Isolepis habra present in Q15 in Apr 2021. Assume Isolepis 1 = I. habra in this Q</t>
  </si>
  <si>
    <t>Isolepis 1. Specimens of Isolepis 1 &amp; 3 collected in Apr 2021 were both I. habra. No Isolepis present in Q16 in Apr 2021, but I. habra in Q15. Most were buried or inundated by water flow. Assume Isolepis 1 = I. habra in this Q</t>
  </si>
  <si>
    <t>Isolepis 1. Specimens of Isolepis 1 &amp; 3 collected in Apr 2021 were both I. habra. No Isolepis present in Q17 in Apr 2021, but I. habra in Q18. Most were buried or inundated by water flow. Assume Isolepis 1 = I. habra in this Q</t>
  </si>
  <si>
    <t>Isolepis 1. Specimens of Isolepis 1 &amp; 3 collected in Apr 2021 were both I. habra. Isolepis 1 present in Q19 in Apr 2021, but I. habra in Q18. Assume Isolepis 1 = I. habra in this Q</t>
  </si>
  <si>
    <t>Isolepis 1. Specimens of Isolepis 1 &amp; 3 collected in Apr 2021 were both I. habra. Isolepis 1 present in Q20 in Apr 2021, but I. habra in Q18. Assume Isolepis 1 = I. habra in this Q</t>
  </si>
  <si>
    <t>ID corrected from Isolepis subtilissima to Isolepis habra based on Apr 2021 observations</t>
  </si>
  <si>
    <r>
      <t xml:space="preserve">Leptospermum </t>
    </r>
    <r>
      <rPr>
        <sz val="11"/>
        <color rgb="FFFF0000"/>
        <rFont val="Calibri"/>
        <family val="2"/>
      </rPr>
      <t>obovatum</t>
    </r>
  </si>
  <si>
    <t>ID corrected from L. grandifolium (also in Q4) based on Apr2021 observation</t>
  </si>
  <si>
    <t>[Note from Nov2020: Tetra? Not sure if turf or cap; most likely Tetraria, given occurrence in Q7 &amp; 9] Recorded as Lepyrodia anarthria in Apr2021</t>
  </si>
  <si>
    <t>uncertain ID. Recorded as Tetraria capillaris in Apr2021 following Nov2020, but Lepyrodia recorded in Q8 in Apr2021 census, not Tetraria. Lepyrodia anarthira seems more likely</t>
  </si>
  <si>
    <t>ID as Tetraria capillaris in Nov2020, not recorded in Apr2021, but Lepyrodia recorded in Q8 in Apr2021 census, not Tetraria. Lepyrodia anarthira seems more likely</t>
  </si>
  <si>
    <t>more likely Isolepis habra than I. subtilissima as orginally recorded in Nov2020</t>
  </si>
  <si>
    <t>uncertain ID. Stolon, so could be Isolepis subtillissima, as originally recorded in Nov2020, but confirmed ID from Q1 in Apr 2021 was Isolepis habra</t>
  </si>
  <si>
    <r>
      <t xml:space="preserve">Geranium </t>
    </r>
    <r>
      <rPr>
        <sz val="11"/>
        <color rgb="FFFF0000"/>
        <rFont val="Calibri"/>
        <family val="2"/>
      </rPr>
      <t>neglectum</t>
    </r>
    <r>
      <rPr>
        <sz val="11"/>
        <color rgb="FF000000"/>
        <rFont val="Calibri"/>
        <family val="2"/>
        <charset val="1"/>
      </rPr>
      <t xml:space="preserve"> </t>
    </r>
  </si>
  <si>
    <t>ID confirmed with flowering specimen Apr2021</t>
  </si>
  <si>
    <r>
      <t xml:space="preserve">Geranium </t>
    </r>
    <r>
      <rPr>
        <sz val="11"/>
        <color rgb="FFFF0000"/>
        <rFont val="Calibri"/>
        <family val="2"/>
      </rPr>
      <t>neglectum</t>
    </r>
  </si>
  <si>
    <r>
      <t xml:space="preserve">Cyperus </t>
    </r>
    <r>
      <rPr>
        <sz val="11"/>
        <color rgb="FFFF0000"/>
        <rFont val="Calibri"/>
        <family val="2"/>
      </rPr>
      <t>sanguinolentus</t>
    </r>
  </si>
  <si>
    <t>ID corrected from Cyperus gracilis based on flowering specimen in Apr2021</t>
  </si>
  <si>
    <r>
      <t xml:space="preserve">Conyza </t>
    </r>
    <r>
      <rPr>
        <sz val="11"/>
        <color rgb="FFFF0000"/>
        <rFont val="Calibri"/>
        <family val="2"/>
      </rPr>
      <t>sumatrensis</t>
    </r>
  </si>
  <si>
    <t>ID confirmed with fruiting specimen Apr2021</t>
  </si>
  <si>
    <t>ID uncertain, mostly simple leaves, could be M. gracile var. lineare</t>
  </si>
  <si>
    <r>
      <t>Myriophyllum</t>
    </r>
    <r>
      <rPr>
        <sz val="11"/>
        <color rgb="FFFF0000"/>
        <rFont val="Calibri"/>
        <family val="2"/>
      </rPr>
      <t xml:space="preserve"> simulans</t>
    </r>
  </si>
  <si>
    <r>
      <t>Myrioph</t>
    </r>
    <r>
      <rPr>
        <sz val="11"/>
        <color rgb="FFFF0000"/>
        <rFont val="Calibri"/>
        <family val="2"/>
      </rPr>
      <t>yl</t>
    </r>
    <r>
      <rPr>
        <sz val="11"/>
        <color rgb="FF000000"/>
        <rFont val="Calibri"/>
        <family val="2"/>
        <charset val="1"/>
      </rPr>
      <t xml:space="preserve">lum </t>
    </r>
    <r>
      <rPr>
        <sz val="11"/>
        <color rgb="FFFF0000"/>
        <rFont val="Calibri"/>
        <family val="2"/>
      </rPr>
      <t>simulans</t>
    </r>
  </si>
  <si>
    <r>
      <rPr>
        <sz val="11"/>
        <rFont val="Calibri"/>
        <family val="2"/>
      </rPr>
      <t>Myriophyllum</t>
    </r>
    <r>
      <rPr>
        <sz val="11"/>
        <color rgb="FFFF0000"/>
        <rFont val="Calibri"/>
        <family val="2"/>
        <charset val="1"/>
      </rPr>
      <t xml:space="preserve"> simulans</t>
    </r>
  </si>
  <si>
    <r>
      <t xml:space="preserve">Myriophyllum </t>
    </r>
    <r>
      <rPr>
        <sz val="11"/>
        <color rgb="FFFF0000"/>
        <rFont val="Calibri"/>
        <family val="2"/>
      </rPr>
      <t>simulans</t>
    </r>
  </si>
  <si>
    <r>
      <t xml:space="preserve">Dichelachne </t>
    </r>
    <r>
      <rPr>
        <sz val="11"/>
        <color rgb="FFFF0000"/>
        <rFont val="Calibri"/>
        <family val="2"/>
      </rPr>
      <t>inaequiglumis</t>
    </r>
  </si>
  <si>
    <t>ID corrected from Holcus lanatus to Deyeuxia brachyathera based on fruiting specimens Apr2021</t>
  </si>
  <si>
    <t>Deyeuxia brachyathera</t>
  </si>
  <si>
    <r>
      <t xml:space="preserve">Senecio </t>
    </r>
    <r>
      <rPr>
        <sz val="11"/>
        <color rgb="FFFF0000"/>
        <rFont val="Calibri"/>
        <family val="2"/>
      </rPr>
      <t>diaschides</t>
    </r>
  </si>
  <si>
    <t>original ID was Asteraceae, but likely Senecio diaschides</t>
  </si>
  <si>
    <t>ID corrected from Senecio glomeratus to Senecio diaschides based on flowering specimen from Apr2021; resprouters corrected to recruits</t>
  </si>
  <si>
    <t>resprouters corrected to recruits</t>
  </si>
  <si>
    <t>ID confirmed based on dead specimens; resprouters corrected to recruits</t>
  </si>
  <si>
    <t>Senecio diaschides</t>
  </si>
  <si>
    <t>Deyeuxia microseta</t>
  </si>
  <si>
    <t>no specimen but likely C. sumatrensis</t>
  </si>
  <si>
    <t>uncertain ID, changed from E. gunnii to E. billardieranum subsp. Hydrophilum on the basis of confirmed specimen from CC2</t>
  </si>
  <si>
    <r>
      <t xml:space="preserve">Epilobium </t>
    </r>
    <r>
      <rPr>
        <sz val="11"/>
        <color rgb="FFFF0000"/>
        <rFont val="Calibri"/>
        <family val="2"/>
      </rPr>
      <t>billarieranum subsp. hydrophilum</t>
    </r>
  </si>
  <si>
    <t>reproductive in wrong column - corrected</t>
  </si>
  <si>
    <r>
      <t xml:space="preserve">Eucalyptus </t>
    </r>
    <r>
      <rPr>
        <sz val="11"/>
        <color rgb="FFFF0000"/>
        <rFont val="Calibri"/>
        <family val="2"/>
      </rPr>
      <t>mannifera</t>
    </r>
  </si>
  <si>
    <t>four unidentifed eucs split between E. oreades &amp; E, mannifera on basis of observations in Nov2020</t>
  </si>
  <si>
    <t>four unidentifed eucs split between E. oreades &amp; E, mannifera on basis of observations in Nov2021</t>
  </si>
  <si>
    <r>
      <t xml:space="preserve">Epilobium </t>
    </r>
    <r>
      <rPr>
        <sz val="11"/>
        <color rgb="FFFF0000"/>
        <rFont val="Calibri"/>
        <family val="2"/>
      </rPr>
      <t>billardiereanum subsp. hydrophilum</t>
    </r>
  </si>
  <si>
    <t>confirmed in Apr2021</t>
  </si>
  <si>
    <t>ID corrected based on Apr2021 observations</t>
  </si>
  <si>
    <t>ID corrected from Tetraria capillaris to Lepyrodia anarthria based on Apr2021 obsvervations</t>
  </si>
  <si>
    <t>changed back to L. myrtifolium on basis of Apr2021 observations [in Nov2020 thought erroneously to have been previously misID'd as L. myrtifolium]</t>
  </si>
  <si>
    <t>uncertain ID, possibly Isolepis</t>
  </si>
  <si>
    <r>
      <t xml:space="preserve">Epacris </t>
    </r>
    <r>
      <rPr>
        <sz val="11"/>
        <color rgb="FFFF0000"/>
        <rFont val="Calibri"/>
        <family val="2"/>
      </rPr>
      <t>microphylla</t>
    </r>
  </si>
  <si>
    <t>ID corrected from Epacris paludosa to Epacris microphylla on basis of Apr2021 observations</t>
  </si>
  <si>
    <t>ID corrected on basis of Apr2021 observations</t>
  </si>
  <si>
    <t>ID corrected on basis of Apr2021 observations, recruits corrected to resprouts</t>
  </si>
  <si>
    <t>uncertain ID, but corrected from Cyperus gracilis to Isolepis habra on basis on Apr2021 observations</t>
  </si>
  <si>
    <t>formerly G. propinquum [suggested as Asperula in Apr2021]</t>
  </si>
  <si>
    <r>
      <t xml:space="preserve">Epilobium billardiereanum subsp. </t>
    </r>
    <r>
      <rPr>
        <sz val="11"/>
        <color rgb="FFFF0000"/>
        <rFont val="Calibri"/>
        <family val="2"/>
      </rPr>
      <t>hydrophilum</t>
    </r>
  </si>
  <si>
    <t>ID corrected from subsp biilardieranum to subsp hydrophilum based on specimen from Apr2021</t>
  </si>
  <si>
    <t>Originally ID'd as Asteraceae - Conyza sumatrensis recorded in same quadrat in Nov2020</t>
  </si>
  <si>
    <t>Postfire treehgt lower</t>
  </si>
  <si>
    <t>Postfire treehgt upper</t>
  </si>
  <si>
    <t>Postfire treehgt mode</t>
  </si>
  <si>
    <t>Postfire treecov</t>
  </si>
  <si>
    <t>ID corrected from tetraria capillaris to Lepyrodia scariosa on basis of Apr2021 observations</t>
  </si>
  <si>
    <t>ID corrected from tetraria capillaris to Lepyrodia scariosa on basis of Apr2021 observations; tally added to existing Lepy scar tally</t>
  </si>
  <si>
    <t>ID corrected from tetraria capillaris to Lepyrodia scariosa on basis of Apr2021 observations; tally missing but 1 added to existing Lepy scar tally</t>
  </si>
  <si>
    <t>No data - maybe mixed up with crossed out Tetrarr turf which had (11) crossed out; ID corrected from tetraria capillaris to Lepyrodia scariosa on basis of Apr2021 observations; tally missing but 1 added to existing Lepy scar tally</t>
  </si>
  <si>
    <t>includes tally of misID'd Tetraria capillaris</t>
  </si>
  <si>
    <t>ID corrected from Tetraria capillaris to Lepyrodia scariosa based on Apr2021 observations</t>
  </si>
  <si>
    <t>2 entries on datasheet combined</t>
  </si>
  <si>
    <t>uncertain ID, 2nd entry on datasheet, likely Q12 but could be Q13, only 1 individual found in Apr2021 in accordance with 1st entry in Nov2020</t>
  </si>
  <si>
    <r>
      <t xml:space="preserve">Xyris </t>
    </r>
    <r>
      <rPr>
        <sz val="11"/>
        <color rgb="FFFF0000"/>
        <rFont val="Calibri"/>
        <family val="2"/>
      </rPr>
      <t>ustulata</t>
    </r>
  </si>
  <si>
    <t>ID corrected on basis of Nov2020 &amp; Apr2021 observations</t>
  </si>
  <si>
    <t>ID confirmed with fruiting specimen from Apr2020 [previously uncertain ID could be Comesperma defoliatum or C sphaerocaprum]</t>
  </si>
  <si>
    <t>Compesperma defoliatum</t>
  </si>
  <si>
    <t>Comesperma defoliatum</t>
  </si>
  <si>
    <r>
      <t xml:space="preserve">Eucalyptus </t>
    </r>
    <r>
      <rPr>
        <sz val="11"/>
        <color rgb="FFFF0000"/>
        <rFont val="Calibri"/>
        <family val="2"/>
      </rPr>
      <t>radiata</t>
    </r>
  </si>
  <si>
    <t>ID confirmed based on Apr2021 observations</t>
  </si>
  <si>
    <t>killed adult or live seedling? Live recruit confirmed Apr2021</t>
  </si>
  <si>
    <r>
      <t>Centaurium erythr</t>
    </r>
    <r>
      <rPr>
        <sz val="11"/>
        <color rgb="FFFF0000"/>
        <rFont val="Calibri"/>
        <family val="2"/>
      </rPr>
      <t>a</t>
    </r>
    <r>
      <rPr>
        <sz val="11"/>
        <rFont val="Calibri"/>
        <family val="2"/>
        <charset val="1"/>
      </rPr>
      <t>ea</t>
    </r>
  </si>
  <si>
    <t>ID corrected from Isotoma fluivatilis subsp. australis to Cotula australis based on fruiting specimens from Apr2021</t>
  </si>
  <si>
    <t>ID corrected from Isotoma fluivatilis subsp. australis to Cotula australis based on fruiting specimens from Apr2021[previously mis ID'd as Mitrasacme serpyllifolia]</t>
  </si>
  <si>
    <t>Cotula alpina</t>
  </si>
  <si>
    <t>ID corrected from Isotoma fluivatilis subsp. australis to Cotula alpina based on fruiting specimens from Apr2021</t>
  </si>
  <si>
    <t>ID corrected from Isotoma fluivatilis subsp. australis to Cotula alpina based on fruiting specimens from Apr2021 [previously mis ID'd as Mitrasacme serpyllifolia]</t>
  </si>
  <si>
    <t>ID corrected based on Apr2021 observations; tally combined with Pseudognaphalium luteo-album</t>
  </si>
  <si>
    <t>ID corrected based on Apr2021 observations; tally combined with duplicate record</t>
  </si>
  <si>
    <t>ID corrected from Chrysocephalum apiculatum to Pseudognaphalium luteo-album based on Apr2021 observations</t>
  </si>
  <si>
    <t>ID corrected from Chrysocephalum apiculatum to Pseudognaphalium luteo-album based on Apr2021 observations; tally combined with Pseudognaphalium</t>
  </si>
  <si>
    <t>ID corrected from Chrysocephalum apiculatum to Pseudognaphalium luteo-album based on Apr2021 observations; tally combined with duplicate record</t>
  </si>
  <si>
    <t>tally combined with that for Gamochaeta</t>
  </si>
  <si>
    <t>tally combined with that for previously misID'd Gamochaeta</t>
  </si>
  <si>
    <t>ID uncertain - Sonchus asper?</t>
  </si>
  <si>
    <t>Mar 2020 census</t>
  </si>
  <si>
    <r>
      <t>Lycopodi</t>
    </r>
    <r>
      <rPr>
        <sz val="11"/>
        <color rgb="FFFF0000"/>
        <rFont val="Calibri"/>
        <family val="2"/>
      </rPr>
      <t>ella</t>
    </r>
    <r>
      <rPr>
        <sz val="11"/>
        <color rgb="FF000000"/>
        <rFont val="Calibri"/>
        <family val="2"/>
        <charset val="1"/>
      </rPr>
      <t xml:space="preserve"> lateral</t>
    </r>
    <r>
      <rPr>
        <sz val="11"/>
        <color rgb="FFFF0000"/>
        <rFont val="Calibri"/>
        <family val="2"/>
      </rPr>
      <t>is</t>
    </r>
  </si>
  <si>
    <t>previously flat leaf monocot</t>
  </si>
  <si>
    <r>
      <t>Eucalyptus sp</t>
    </r>
    <r>
      <rPr>
        <sz val="11"/>
        <color rgb="FFFF0000"/>
        <rFont val="Calibri"/>
        <family val="2"/>
      </rPr>
      <t>p</t>
    </r>
    <r>
      <rPr>
        <sz val="11"/>
        <color rgb="FF000000"/>
        <rFont val="Calibri"/>
        <family val="2"/>
        <charset val="1"/>
      </rPr>
      <t>.</t>
    </r>
  </si>
  <si>
    <t>most likely Euc oreades</t>
  </si>
  <si>
    <t>could be Euc mannifera</t>
  </si>
  <si>
    <r>
      <t xml:space="preserve">Luzula </t>
    </r>
    <r>
      <rPr>
        <sz val="11"/>
        <color rgb="FFFF0000"/>
        <rFont val="Calibri"/>
        <family val="2"/>
      </rPr>
      <t>spp.</t>
    </r>
  </si>
  <si>
    <t>could have been Euc mannifera, nearby quads</t>
  </si>
  <si>
    <r>
      <t>Luzula</t>
    </r>
    <r>
      <rPr>
        <sz val="11"/>
        <color rgb="FFFF0000"/>
        <rFont val="Calibri"/>
        <family val="2"/>
      </rPr>
      <t xml:space="preserve"> spp.</t>
    </r>
  </si>
  <si>
    <r>
      <t>Luzula sp</t>
    </r>
    <r>
      <rPr>
        <sz val="11"/>
        <color rgb="FFFF0000"/>
        <rFont val="Calibri"/>
        <family val="2"/>
      </rPr>
      <t>p</t>
    </r>
    <r>
      <rPr>
        <sz val="11"/>
        <color rgb="FF000000"/>
        <rFont val="Calibri"/>
        <family val="2"/>
        <charset val="1"/>
      </rPr>
      <t xml:space="preserve">. </t>
    </r>
  </si>
  <si>
    <t>uncertain ID - Euchiton involucratus in other sites, Pseudoghalium nearby (latter seems unlikely)</t>
  </si>
  <si>
    <r>
      <t xml:space="preserve">Euchiton </t>
    </r>
    <r>
      <rPr>
        <sz val="11"/>
        <color rgb="FFFF0000"/>
        <rFont val="Calibri"/>
        <family val="2"/>
      </rPr>
      <t>involucratus</t>
    </r>
  </si>
  <si>
    <t>uncertain ID, Euchiton involucratus in other sites (Pseudognaphalium nearby but unlikely to be uncertain ID here)</t>
  </si>
  <si>
    <r>
      <t>Hypoch</t>
    </r>
    <r>
      <rPr>
        <sz val="11"/>
        <color rgb="FFFF0000"/>
        <rFont val="Calibri"/>
        <family val="2"/>
      </rPr>
      <t>o</t>
    </r>
    <r>
      <rPr>
        <sz val="11"/>
        <color rgb="FF000000"/>
        <rFont val="Calibri"/>
        <family val="2"/>
        <charset val="1"/>
      </rPr>
      <t>eris radicata</t>
    </r>
  </si>
  <si>
    <t>ID'd as Brassicaceae, resembled Rorippa but specimen lost</t>
  </si>
  <si>
    <t>Rorippa gigantea</t>
  </si>
  <si>
    <r>
      <t>Senecio sp</t>
    </r>
    <r>
      <rPr>
        <sz val="11"/>
        <color rgb="FFFF0000"/>
        <rFont val="Calibri"/>
        <family val="2"/>
      </rPr>
      <t>p</t>
    </r>
    <r>
      <rPr>
        <sz val="11"/>
        <color rgb="FF000000"/>
        <rFont val="Calibri"/>
        <family val="2"/>
        <charset val="1"/>
      </rPr>
      <t>.</t>
    </r>
  </si>
  <si>
    <t>guessing S. hispidulus but needs confirmation</t>
  </si>
  <si>
    <t>Isolepis #1 recorded in March as Schoenus maschalinus, assumed to be I.habra on basis of Nov record in same quadrat</t>
  </si>
  <si>
    <r>
      <t>Hypolepis rug</t>
    </r>
    <r>
      <rPr>
        <sz val="11"/>
        <color rgb="FFFF0000"/>
        <rFont val="Calibri"/>
        <family val="2"/>
      </rPr>
      <t>osul</t>
    </r>
    <r>
      <rPr>
        <sz val="11"/>
        <color rgb="FF000000"/>
        <rFont val="Calibri"/>
        <family val="2"/>
        <charset val="1"/>
      </rPr>
      <t>a</t>
    </r>
  </si>
  <si>
    <r>
      <t xml:space="preserve">Senecio </t>
    </r>
    <r>
      <rPr>
        <sz val="11"/>
        <color rgb="FFFF0000"/>
        <rFont val="Calibri"/>
        <family val="2"/>
      </rPr>
      <t>spp.</t>
    </r>
  </si>
  <si>
    <r>
      <t>Senecio</t>
    </r>
    <r>
      <rPr>
        <sz val="11"/>
        <color rgb="FFFF0000"/>
        <rFont val="Calibri"/>
        <family val="2"/>
      </rPr>
      <t xml:space="preserve"> spp.</t>
    </r>
  </si>
  <si>
    <r>
      <t>lig</t>
    </r>
    <r>
      <rPr>
        <sz val="11"/>
        <color rgb="FFFF0000"/>
        <rFont val="Calibri"/>
        <family val="2"/>
      </rPr>
      <t>n</t>
    </r>
    <r>
      <rPr>
        <sz val="11"/>
        <color rgb="FF000000"/>
        <rFont val="Calibri"/>
        <family val="2"/>
        <charset val="1"/>
      </rPr>
      <t>otuber</t>
    </r>
  </si>
  <si>
    <t>Census#</t>
  </si>
  <si>
    <t>Cyperus sanguinolentus</t>
  </si>
  <si>
    <t>Epilobium billardiereanum subsp. hydrophilum</t>
  </si>
  <si>
    <t>Geranium neglectum</t>
  </si>
  <si>
    <t>Hypolepis rugosula</t>
  </si>
  <si>
    <t>Luzula spp.</t>
  </si>
  <si>
    <t>Myriophyllum simulans</t>
  </si>
  <si>
    <t>Patersonia longifolia</t>
  </si>
  <si>
    <t>Petrophile canescens</t>
  </si>
  <si>
    <t>Rytidosporum spp.</t>
  </si>
  <si>
    <t>Schizaea bifida</t>
  </si>
  <si>
    <t>Senecio spp.</t>
  </si>
  <si>
    <t>Wahlenbergia ceracea</t>
  </si>
  <si>
    <r>
      <t>Luzula sp</t>
    </r>
    <r>
      <rPr>
        <sz val="11"/>
        <color rgb="FFFF0000"/>
        <rFont val="Calibri"/>
        <family val="2"/>
      </rPr>
      <t>p</t>
    </r>
    <r>
      <rPr>
        <sz val="11"/>
        <color rgb="FF000000"/>
        <rFont val="Calibri"/>
        <family val="2"/>
        <charset val="1"/>
      </rPr>
      <t>.</t>
    </r>
  </si>
  <si>
    <t>Count of # Live unburnt (no response to fire)</t>
  </si>
  <si>
    <t>BS1 Count of # Live unburnt (no response to fire)</t>
  </si>
  <si>
    <t>BS1 Count of # resprouted &amp; live</t>
  </si>
  <si>
    <t>BS2 Count of # Live unburnt (no response to fire)</t>
  </si>
  <si>
    <t>BS2 Count of # resprouted &amp; live</t>
  </si>
  <si>
    <t>BUD1 Count of # Live unburnt (no response to fire)</t>
  </si>
  <si>
    <t>BUD1 Count of # resprouted &amp; live</t>
  </si>
  <si>
    <t>BUD2 Count of # Live unburnt (no response to fire)</t>
  </si>
  <si>
    <t>BUD2 Count of # resprouted &amp; live</t>
  </si>
  <si>
    <t>CC1 Count of # Live unburnt (no response to fire)</t>
  </si>
  <si>
    <t>CC1 Count of # resprouted &amp; live</t>
  </si>
  <si>
    <t>CC2 Count of # Live unburnt (no response to fire)</t>
  </si>
  <si>
    <t>CC2 Count of # resprouted &amp; live</t>
  </si>
  <si>
    <t>CW1 Count of # Live unburnt (no response to fire)</t>
  </si>
  <si>
    <t>CW1 Count of # resprouted &amp; live</t>
  </si>
  <si>
    <t>CW2 Count of # Live unburnt (no response to fire)</t>
  </si>
  <si>
    <t>CW2 Count of # resprouted &amp; live</t>
  </si>
  <si>
    <t>EW1 Count of # Live unburnt (no response to fire)</t>
  </si>
  <si>
    <t>EW1 Count of # resprouted &amp; live</t>
  </si>
  <si>
    <t>EW2 Count of # Live unburnt (no response to fire)</t>
  </si>
  <si>
    <t>EW2 Count of # resprouted &amp; live</t>
  </si>
  <si>
    <t>GGE1 Count of # Live unburnt (no response to fire)</t>
  </si>
  <si>
    <t>GGE1 Count of # resprouted &amp; live</t>
  </si>
  <si>
    <t>GGE2 Count of # Live unburnt (no response to fire)</t>
  </si>
  <si>
    <t>GGE2 Count of # resprouted &amp; live</t>
  </si>
  <si>
    <t>GGW1 Count of # Live unburnt (no response to fire)</t>
  </si>
  <si>
    <t>GGW1 Count of # resprouted &amp; live</t>
  </si>
  <si>
    <t>GGW2 Count of # Live unburnt (no response to fire)</t>
  </si>
  <si>
    <t>GGW2 Count of # resprouted &amp; live</t>
  </si>
  <si>
    <t>HV1 Count of # Live unburnt (no response to fire)</t>
  </si>
  <si>
    <t>HV1 Count of # resprouted &amp; live</t>
  </si>
  <si>
    <t>HV2 Count of # Live unburnt (no response to fire)</t>
  </si>
  <si>
    <t>HV2 Count of # resprouted &amp; live</t>
  </si>
  <si>
    <t>MW1 Count of # Live unburnt (no response to fire)</t>
  </si>
  <si>
    <t>MW1 Count of # resprouted &amp; live</t>
  </si>
  <si>
    <t>MW2 Count of # Live unburnt (no response to fire)</t>
  </si>
  <si>
    <t>MW2 Count of # resprouted &amp; live</t>
  </si>
  <si>
    <t>SS1 Count of # Live unburnt (no response to fire)</t>
  </si>
  <si>
    <t>SS1 Count of # resprouted &amp; live</t>
  </si>
  <si>
    <t>BS1 Count of # live</t>
  </si>
  <si>
    <t>BS2 Count of # live</t>
  </si>
  <si>
    <t>BUD1 Count of # live</t>
  </si>
  <si>
    <t>BUD2 Count of # live</t>
  </si>
  <si>
    <t>CC1 Count of # live</t>
  </si>
  <si>
    <t>CC2 Count of # live</t>
  </si>
  <si>
    <t>CW1 Count of # live</t>
  </si>
  <si>
    <t>CW2 Count of # live</t>
  </si>
  <si>
    <t>EW1 Count of # live</t>
  </si>
  <si>
    <t>EW2 Count of # live</t>
  </si>
  <si>
    <t>GGE1 Count of # live</t>
  </si>
  <si>
    <t>GGE2 Count of # live</t>
  </si>
  <si>
    <t>GGW1 Count of # live</t>
  </si>
  <si>
    <t>GGW2 Count of # live</t>
  </si>
  <si>
    <t>HV1 Count of # live</t>
  </si>
  <si>
    <t>HV2 Count of # live</t>
  </si>
  <si>
    <t>MW1 Count of # live</t>
  </si>
  <si>
    <t>MW2 Count of # live</t>
  </si>
  <si>
    <t>SS1 Count of # live</t>
  </si>
  <si>
    <t>Count of # live</t>
  </si>
  <si>
    <t>Max count of census 1 &amp; 2</t>
  </si>
  <si>
    <t>Max Count of census 1 (Mar 2020) &amp; 2 (Nov 2020)</t>
  </si>
  <si>
    <t>Raw counts of p[ants</t>
  </si>
  <si>
    <r>
      <t>Eleoch</t>
    </r>
    <r>
      <rPr>
        <sz val="11"/>
        <color rgb="FFFF0000"/>
        <rFont val="Calibri"/>
        <family val="2"/>
      </rPr>
      <t>ar</t>
    </r>
    <r>
      <rPr>
        <sz val="11"/>
        <color rgb="FF000000"/>
        <rFont val="Calibri"/>
        <family val="2"/>
        <charset val="1"/>
      </rPr>
      <t>is acuta</t>
    </r>
  </si>
  <si>
    <t>count</t>
  </si>
  <si>
    <t>BS1 Total</t>
  </si>
  <si>
    <t>BS2 Total</t>
  </si>
  <si>
    <t>BUD1 Total</t>
  </si>
  <si>
    <t>BUD2 Total</t>
  </si>
  <si>
    <t>CC1 Total</t>
  </si>
  <si>
    <t>CC2 Total</t>
  </si>
  <si>
    <t>CW1 Total</t>
  </si>
  <si>
    <t>CW2 Total</t>
  </si>
  <si>
    <t>EW1 Total</t>
  </si>
  <si>
    <t>EW2 Total</t>
  </si>
  <si>
    <t>GGE1 Total</t>
  </si>
  <si>
    <t>GGE2 Total</t>
  </si>
  <si>
    <t>GGW1 Total</t>
  </si>
  <si>
    <t>GGW2 Total</t>
  </si>
  <si>
    <t>HV1 Total</t>
  </si>
  <si>
    <t>HV2 Total</t>
  </si>
  <si>
    <t>MW1 Total</t>
  </si>
  <si>
    <t>MW2 Total</t>
  </si>
  <si>
    <t>SS1 Total</t>
  </si>
  <si>
    <t>SS2 Total</t>
  </si>
  <si>
    <t>Count of total live</t>
  </si>
  <si>
    <t>Deyeuxia innomita</t>
  </si>
  <si>
    <t>Lachgrostis filiformis</t>
  </si>
  <si>
    <t>Oxalis perenns</t>
  </si>
  <si>
    <t>Pseudogphalium luteo-album</t>
  </si>
  <si>
    <t>Sprengelia incarta</t>
  </si>
  <si>
    <t>Tetrarrhe turfosa</t>
  </si>
  <si>
    <t>Max Frequency</t>
  </si>
  <si>
    <t>not 3</t>
  </si>
  <si>
    <t>not 1</t>
  </si>
  <si>
    <t>not 4</t>
  </si>
  <si>
    <t>Corrections are for records of killed plants that Pivot included in counts of live</t>
  </si>
  <si>
    <t>not 12</t>
  </si>
  <si>
    <t>not 11</t>
  </si>
  <si>
    <t>not 10</t>
  </si>
  <si>
    <t>not 5</t>
  </si>
  <si>
    <t>not 9</t>
  </si>
  <si>
    <t>missing entry corrected</t>
  </si>
  <si>
    <t>missing value corrected</t>
  </si>
  <si>
    <t>not 6</t>
  </si>
  <si>
    <t>Colour</t>
  </si>
  <si>
    <t>csv for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</si>
</sst>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yyyy;@"/>
    <numFmt numFmtId="165" formatCode="0.0000"/>
  </numFmts>
  <fonts count="27" x14ac:knownFonts="1">
    <font>
      <sz val="11"/>
      <color rgb="FF000000"/>
      <name val="Calibri"/>
      <family val="2"/>
      <charset val="1"/>
    </font>
    <font>
      <sz val="10"/>
      <color rgb="FF000000"/>
      <name val="Calibri"/>
      <family val="2"/>
      <charset val="1"/>
    </font>
    <font>
      <sz val="11"/>
      <color rgb="FF000000"/>
      <name val="Calibri"/>
      <family val="2"/>
    </font>
    <font>
      <b/>
      <sz val="11"/>
      <color rgb="FF000000"/>
      <name val="Calibri"/>
      <family val="2"/>
    </font>
    <font>
      <b/>
      <i/>
      <sz val="11"/>
      <color rgb="FF000000"/>
      <name val="Calibri"/>
      <family val="2"/>
      <charset val="1"/>
    </font>
    <font>
      <b/>
      <sz val="11"/>
      <color theme="1"/>
      <name val="Calibri"/>
      <family val="2"/>
      <scheme val="minor"/>
    </font>
    <font>
      <sz val="10"/>
      <color theme="1"/>
      <name val="Calibri"/>
      <family val="2"/>
      <scheme val="minor"/>
    </font>
    <font>
      <sz val="11"/>
      <name val="Calibri"/>
      <family val="2"/>
      <charset val="1"/>
    </font>
    <font>
      <sz val="11"/>
      <name val="Calibri"/>
      <family val="2"/>
    </font>
    <font>
      <sz val="8"/>
      <color theme="1"/>
      <name val="Calibri"/>
      <family val="2"/>
      <scheme val="minor"/>
    </font>
    <font>
      <sz val="9"/>
      <color rgb="FF000000"/>
      <name val="Calibri"/>
      <family val="2"/>
      <charset val="1"/>
    </font>
    <font>
      <sz val="8"/>
      <color rgb="FF000000"/>
      <name val="Calibri"/>
      <family val="2"/>
      <charset val="1"/>
    </font>
    <font>
      <sz val="11"/>
      <color theme="0" tint="-0.249977111117893"/>
      <name val="Calibri"/>
      <family val="2"/>
      <charset val="1"/>
    </font>
    <font>
      <sz val="11"/>
      <color rgb="FFFF0000"/>
      <name val="Calibri"/>
      <family val="2"/>
      <charset val="1"/>
    </font>
    <font>
      <sz val="11"/>
      <color rgb="FFFF0000"/>
      <name val="Cambria"/>
      <family val="1"/>
    </font>
    <font>
      <sz val="11"/>
      <color theme="0" tint="-0.249977111117893"/>
      <name val="Cambria"/>
      <family val="1"/>
    </font>
    <font>
      <sz val="10"/>
      <color rgb="FF000000"/>
      <name val="Calibri"/>
      <family val="2"/>
    </font>
    <font>
      <b/>
      <sz val="11"/>
      <color theme="4"/>
      <name val="Calibri"/>
      <family val="2"/>
    </font>
    <font>
      <b/>
      <sz val="12"/>
      <color theme="4"/>
      <name val="Calibri"/>
      <family val="2"/>
    </font>
    <font>
      <sz val="10"/>
      <color rgb="FFFF0000"/>
      <name val="Calibri"/>
      <family val="2"/>
      <charset val="1"/>
    </font>
    <font>
      <sz val="11"/>
      <color rgb="FFFF0000"/>
      <name val="Calibri"/>
      <family val="2"/>
    </font>
    <font>
      <sz val="8"/>
      <name val="Calibri"/>
      <family val="2"/>
      <charset val="1"/>
    </font>
    <font>
      <sz val="11"/>
      <color theme="4"/>
      <name val="Calibri"/>
      <family val="2"/>
      <charset val="1"/>
    </font>
    <font>
      <sz val="11"/>
      <color rgb="FF000000"/>
      <name val="Cambria"/>
      <family val="1"/>
    </font>
    <font>
      <sz val="9"/>
      <color rgb="FFFF0000"/>
      <name val="Calibri"/>
      <family val="2"/>
      <charset val="1"/>
    </font>
    <font>
      <sz val="10"/>
      <name val="Calibri"/>
      <family val="2"/>
      <charset val="1"/>
    </font>
    <font>
      <b/>
      <sz val="11"/>
      <color theme="1"/>
      <name val="Calibri"/>
      <family val="2"/>
      <charset val="1"/>
    </font>
  </fonts>
  <fills count="14">
    <fill>
      <patternFill patternType="none"/>
    </fill>
    <fill>
      <patternFill patternType="gray125"/>
    </fill>
    <fill>
      <patternFill patternType="solid">
        <fgColor theme="1"/>
        <bgColor indexed="64"/>
      </patternFill>
    </fill>
    <fill>
      <patternFill patternType="solid">
        <fgColor theme="0"/>
        <bgColor rgb="FF003300"/>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4" tint="0.79998168889431442"/>
        <bgColor rgb="FF003300"/>
      </patternFill>
    </fill>
    <fill>
      <patternFill patternType="solid">
        <fgColor theme="0" tint="-0.14999847407452621"/>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0" tint="-0.14999847407452621"/>
        <bgColor theme="0" tint="-0.14999847407452621"/>
      </patternFill>
    </fill>
  </fills>
  <borders count="26">
    <border>
      <left/>
      <right/>
      <top/>
      <bottom/>
      <diagonal/>
    </border>
    <border>
      <left style="thin">
        <color auto="1"/>
      </left>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medium">
        <color indexed="64"/>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right/>
      <top style="medium">
        <color indexed="64"/>
      </top>
      <bottom style="thin">
        <color auto="1"/>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bottom/>
      <diagonal/>
    </border>
    <border>
      <left/>
      <right style="medium">
        <color indexed="64"/>
      </right>
      <top style="medium">
        <color indexed="64"/>
      </top>
      <bottom style="medium">
        <color indexed="64"/>
      </bottom>
      <diagonal/>
    </border>
    <border>
      <left/>
      <right/>
      <top/>
      <bottom style="thin">
        <color theme="4" tint="0.39997558519241921"/>
      </bottom>
      <diagonal/>
    </border>
  </borders>
  <cellStyleXfs count="1">
    <xf numFmtId="0" fontId="0" fillId="0" borderId="0"/>
  </cellStyleXfs>
  <cellXfs count="673">
    <xf numFmtId="0" fontId="0" fillId="0" borderId="0" xfId="0"/>
    <xf numFmtId="0" fontId="0" fillId="0" borderId="0" xfId="0" applyAlignment="1">
      <alignment wrapText="1"/>
    </xf>
    <xf numFmtId="0" fontId="0" fillId="0" borderId="1" xfId="0" applyFont="1" applyBorder="1" applyAlignment="1">
      <alignment wrapText="1"/>
    </xf>
    <xf numFmtId="0" fontId="0" fillId="0" borderId="3" xfId="0" applyBorder="1"/>
    <xf numFmtId="0" fontId="0" fillId="0" borderId="4" xfId="0" applyBorder="1"/>
    <xf numFmtId="0" fontId="0" fillId="0" borderId="5" xfId="0" applyFont="1" applyBorder="1" applyAlignment="1">
      <alignment wrapText="1"/>
    </xf>
    <xf numFmtId="0" fontId="0" fillId="0" borderId="0" xfId="0" applyBorder="1" applyAlignment="1">
      <alignment wrapText="1"/>
    </xf>
    <xf numFmtId="0" fontId="0" fillId="0" borderId="0" xfId="0" applyBorder="1"/>
    <xf numFmtId="0" fontId="0" fillId="0" borderId="6" xfId="0" applyBorder="1"/>
    <xf numFmtId="0" fontId="0" fillId="0" borderId="7" xfId="0" applyBorder="1"/>
    <xf numFmtId="0" fontId="0" fillId="0" borderId="12" xfId="0" applyBorder="1"/>
    <xf numFmtId="0" fontId="0" fillId="0" borderId="6" xfId="0" applyBorder="1" applyAlignment="1">
      <alignment wrapText="1"/>
    </xf>
    <xf numFmtId="0" fontId="0" fillId="0" borderId="10" xfId="0" applyBorder="1" applyAlignment="1">
      <alignment wrapText="1"/>
    </xf>
    <xf numFmtId="0" fontId="0" fillId="0" borderId="11" xfId="0" applyBorder="1" applyAlignment="1">
      <alignment wrapText="1"/>
    </xf>
    <xf numFmtId="0" fontId="0" fillId="0" borderId="8" xfId="0" applyFont="1" applyBorder="1" applyAlignment="1">
      <alignment vertical="top"/>
    </xf>
    <xf numFmtId="0" fontId="1" fillId="0" borderId="7" xfId="0" applyFont="1" applyBorder="1" applyAlignment="1">
      <alignment wrapText="1"/>
    </xf>
    <xf numFmtId="0" fontId="0" fillId="0" borderId="5" xfId="0" applyFont="1" applyBorder="1" applyAlignment="1">
      <alignment vertical="top"/>
    </xf>
    <xf numFmtId="0" fontId="0" fillId="0" borderId="1" xfId="0" applyBorder="1"/>
    <xf numFmtId="0" fontId="0" fillId="0" borderId="7" xfId="0" applyFont="1" applyBorder="1" applyAlignment="1">
      <alignment wrapText="1"/>
    </xf>
    <xf numFmtId="0" fontId="0" fillId="0" borderId="13" xfId="0" applyBorder="1"/>
    <xf numFmtId="0" fontId="0" fillId="0" borderId="0" xfId="0" applyAlignment="1">
      <alignment horizontal="left" vertical="top" wrapText="1"/>
    </xf>
    <xf numFmtId="0" fontId="0" fillId="0" borderId="3" xfId="0" applyFont="1" applyBorder="1" applyAlignment="1">
      <alignment horizontal="left" vertical="top" wrapText="1"/>
    </xf>
    <xf numFmtId="0" fontId="4" fillId="0" borderId="0" xfId="0" applyFont="1" applyAlignment="1">
      <alignment horizontal="left" vertical="top"/>
    </xf>
    <xf numFmtId="0" fontId="0" fillId="0" borderId="2" xfId="0" applyFont="1" applyBorder="1" applyAlignment="1">
      <alignment horizontal="left" vertical="top" wrapText="1"/>
    </xf>
    <xf numFmtId="0" fontId="0" fillId="0" borderId="0" xfId="0" applyFont="1" applyBorder="1" applyAlignment="1">
      <alignment horizontal="left" vertical="top" wrapText="1"/>
    </xf>
    <xf numFmtId="0" fontId="4" fillId="0" borderId="0" xfId="0" applyFont="1" applyAlignment="1">
      <alignment horizontal="left" vertical="top" wrapText="1"/>
    </xf>
    <xf numFmtId="0" fontId="0" fillId="0" borderId="5" xfId="0" applyBorder="1" applyAlignment="1">
      <alignment wrapText="1"/>
    </xf>
    <xf numFmtId="0" fontId="0" fillId="2" borderId="7" xfId="0" applyFill="1" applyBorder="1"/>
    <xf numFmtId="0" fontId="0" fillId="0" borderId="0" xfId="0" applyFont="1" applyBorder="1" applyAlignment="1">
      <alignment vertical="top"/>
    </xf>
    <xf numFmtId="0" fontId="0" fillId="0" borderId="6" xfId="0" applyFont="1" applyBorder="1" applyAlignment="1">
      <alignment vertical="top"/>
    </xf>
    <xf numFmtId="0" fontId="0" fillId="0" borderId="15" xfId="0" applyBorder="1" applyAlignment="1">
      <alignment wrapText="1"/>
    </xf>
    <xf numFmtId="0" fontId="0" fillId="0" borderId="13" xfId="0" applyBorder="1" applyAlignment="1">
      <alignment horizontal="center" vertical="center" wrapText="1"/>
    </xf>
    <xf numFmtId="0" fontId="0" fillId="0" borderId="2" xfId="0" applyBorder="1"/>
    <xf numFmtId="0" fontId="0" fillId="0" borderId="3" xfId="0" applyFont="1" applyBorder="1" applyAlignment="1">
      <alignment wrapText="1"/>
    </xf>
    <xf numFmtId="0" fontId="0" fillId="0" borderId="1" xfId="0" applyBorder="1" applyAlignment="1"/>
    <xf numFmtId="0" fontId="0" fillId="0" borderId="3" xfId="0" applyBorder="1" applyAlignment="1"/>
    <xf numFmtId="0" fontId="0" fillId="0" borderId="4" xfId="0" applyBorder="1" applyAlignment="1"/>
    <xf numFmtId="0" fontId="0" fillId="0" borderId="8" xfId="0" applyBorder="1" applyAlignment="1"/>
    <xf numFmtId="0" fontId="0" fillId="0" borderId="6" xfId="0" applyBorder="1" applyAlignment="1"/>
    <xf numFmtId="0" fontId="3" fillId="0" borderId="0" xfId="0" applyFont="1" applyBorder="1" applyAlignment="1"/>
    <xf numFmtId="0" fontId="1" fillId="0" borderId="0" xfId="0" applyFont="1" applyBorder="1"/>
    <xf numFmtId="0" fontId="1" fillId="0" borderId="0" xfId="0" applyFont="1" applyBorder="1" applyAlignment="1">
      <alignment horizontal="center" wrapText="1"/>
    </xf>
    <xf numFmtId="0" fontId="1" fillId="0" borderId="0" xfId="0" applyFont="1" applyBorder="1" applyAlignment="1">
      <alignment wrapText="1"/>
    </xf>
    <xf numFmtId="0" fontId="0" fillId="4" borderId="7" xfId="0" applyFill="1" applyBorder="1"/>
    <xf numFmtId="0" fontId="0" fillId="3" borderId="7" xfId="0" applyFill="1" applyBorder="1"/>
    <xf numFmtId="0" fontId="0" fillId="0" borderId="0" xfId="0" applyBorder="1" applyAlignment="1">
      <alignment horizontal="center"/>
    </xf>
    <xf numFmtId="0" fontId="0" fillId="0" borderId="11" xfId="0" applyBorder="1" applyAlignment="1"/>
    <xf numFmtId="0" fontId="0" fillId="0" borderId="0" xfId="0" applyBorder="1" applyAlignment="1"/>
    <xf numFmtId="0" fontId="0" fillId="3" borderId="6" xfId="0" applyFill="1" applyBorder="1"/>
    <xf numFmtId="0" fontId="0" fillId="0" borderId="0" xfId="0" applyFont="1" applyBorder="1" applyAlignment="1">
      <alignment wrapText="1"/>
    </xf>
    <xf numFmtId="0" fontId="0" fillId="4" borderId="0" xfId="0" applyFont="1" applyFill="1" applyBorder="1" applyAlignment="1">
      <alignment wrapText="1"/>
    </xf>
    <xf numFmtId="0" fontId="0" fillId="0" borderId="0" xfId="0" applyBorder="1" applyAlignment="1">
      <alignment vertical="top" wrapText="1"/>
    </xf>
    <xf numFmtId="0" fontId="0" fillId="0" borderId="7" xfId="0" applyBorder="1" applyAlignment="1"/>
    <xf numFmtId="0" fontId="3" fillId="0" borderId="7" xfId="0" applyFont="1" applyBorder="1" applyAlignment="1"/>
    <xf numFmtId="0" fontId="0" fillId="0" borderId="6" xfId="0" applyFont="1" applyBorder="1" applyAlignment="1">
      <alignment vertical="top" wrapText="1"/>
    </xf>
    <xf numFmtId="0" fontId="0" fillId="0" borderId="10" xfId="0" applyBorder="1" applyAlignment="1">
      <alignment vertical="top" wrapText="1"/>
    </xf>
    <xf numFmtId="0" fontId="0" fillId="0" borderId="10" xfId="0" applyFont="1" applyBorder="1" applyAlignment="1">
      <alignment vertical="top"/>
    </xf>
    <xf numFmtId="0" fontId="0" fillId="0" borderId="9" xfId="0" applyFont="1" applyBorder="1" applyAlignment="1">
      <alignment vertical="top" wrapText="1"/>
    </xf>
    <xf numFmtId="0" fontId="0" fillId="4" borderId="9" xfId="0" applyFont="1" applyFill="1" applyBorder="1" applyAlignment="1">
      <alignment vertical="top" wrapText="1"/>
    </xf>
    <xf numFmtId="0" fontId="7" fillId="0" borderId="9" xfId="0" applyFont="1" applyBorder="1" applyAlignment="1">
      <alignment horizontal="left" vertical="top" wrapText="1"/>
    </xf>
    <xf numFmtId="0" fontId="0" fillId="0" borderId="9" xfId="0" applyFont="1" applyBorder="1" applyAlignment="1">
      <alignment vertical="top"/>
    </xf>
    <xf numFmtId="0" fontId="0" fillId="0" borderId="12" xfId="0" applyFont="1" applyBorder="1" applyAlignment="1">
      <alignment vertical="top"/>
    </xf>
    <xf numFmtId="0" fontId="0" fillId="0" borderId="4" xfId="0" applyBorder="1" applyAlignment="1">
      <alignment vertical="top" wrapText="1"/>
    </xf>
    <xf numFmtId="0" fontId="0" fillId="0" borderId="14" xfId="0" applyBorder="1" applyAlignment="1"/>
    <xf numFmtId="0" fontId="0" fillId="0" borderId="13" xfId="0" applyBorder="1" applyAlignment="1"/>
    <xf numFmtId="0" fontId="1" fillId="0" borderId="2" xfId="0" applyFont="1" applyBorder="1" applyAlignment="1">
      <alignment wrapText="1"/>
    </xf>
    <xf numFmtId="0" fontId="1" fillId="0" borderId="12" xfId="0" applyFont="1" applyBorder="1" applyAlignment="1">
      <alignment wrapText="1"/>
    </xf>
    <xf numFmtId="0" fontId="1" fillId="0" borderId="3" xfId="0" applyFont="1" applyBorder="1"/>
    <xf numFmtId="0" fontId="0" fillId="0" borderId="11" xfId="0" applyFont="1" applyBorder="1" applyAlignment="1">
      <alignment vertical="top"/>
    </xf>
    <xf numFmtId="0" fontId="0" fillId="0" borderId="2" xfId="0" applyFont="1" applyBorder="1" applyAlignment="1">
      <alignment vertical="top"/>
    </xf>
    <xf numFmtId="0" fontId="0" fillId="0" borderId="5" xfId="0" applyBorder="1" applyAlignment="1">
      <alignment vertical="top" wrapText="1"/>
    </xf>
    <xf numFmtId="0" fontId="1" fillId="0" borderId="7" xfId="0" applyFont="1" applyBorder="1" applyAlignment="1">
      <alignment horizontal="center" vertical="center" wrapText="1"/>
    </xf>
    <xf numFmtId="0" fontId="0" fillId="0" borderId="7" xfId="0" applyBorder="1" applyAlignment="1">
      <alignment horizontal="center" vertical="center" wrapText="1"/>
    </xf>
    <xf numFmtId="0" fontId="1" fillId="0" borderId="7" xfId="0" applyFont="1" applyFill="1" applyBorder="1" applyAlignment="1">
      <alignment horizontal="center" vertical="center" wrapText="1"/>
    </xf>
    <xf numFmtId="0" fontId="0" fillId="0" borderId="1" xfId="0" applyBorder="1" applyAlignment="1">
      <alignment wrapText="1"/>
    </xf>
    <xf numFmtId="0" fontId="0" fillId="0" borderId="21" xfId="0" applyBorder="1"/>
    <xf numFmtId="0" fontId="0" fillId="0" borderId="15" xfId="0" applyBorder="1" applyAlignment="1">
      <alignment horizontal="left" vertical="center"/>
    </xf>
    <xf numFmtId="0" fontId="2" fillId="0" borderId="15" xfId="0" applyFont="1" applyBorder="1" applyAlignment="1">
      <alignment horizontal="left" vertical="center"/>
    </xf>
    <xf numFmtId="0" fontId="0" fillId="0" borderId="13" xfId="0" applyBorder="1" applyAlignment="1">
      <alignment horizontal="center" vertical="center" textRotation="90" wrapText="1"/>
    </xf>
    <xf numFmtId="0" fontId="6" fillId="0" borderId="13" xfId="0" applyFont="1" applyBorder="1" applyAlignment="1">
      <alignment horizontal="center" vertical="center" textRotation="90" wrapText="1"/>
    </xf>
    <xf numFmtId="0" fontId="0" fillId="0" borderId="15" xfId="0" applyBorder="1" applyAlignment="1">
      <alignment horizontal="left" vertical="center" wrapText="1"/>
    </xf>
    <xf numFmtId="0" fontId="0" fillId="0" borderId="15" xfId="0" applyBorder="1" applyAlignment="1">
      <alignment horizontal="center"/>
    </xf>
    <xf numFmtId="0" fontId="3" fillId="0" borderId="1" xfId="0" applyFont="1" applyBorder="1" applyAlignment="1"/>
    <xf numFmtId="0" fontId="3" fillId="0" borderId="4" xfId="0" applyFont="1" applyBorder="1" applyAlignment="1"/>
    <xf numFmtId="0" fontId="2" fillId="0" borderId="4" xfId="0" applyFont="1" applyBorder="1" applyAlignment="1"/>
    <xf numFmtId="0" fontId="0" fillId="0" borderId="2" xfId="0" applyBorder="1" applyAlignment="1"/>
    <xf numFmtId="0" fontId="0" fillId="0" borderId="3" xfId="0" applyBorder="1" applyAlignment="1">
      <alignment wrapText="1"/>
    </xf>
    <xf numFmtId="0" fontId="0" fillId="0" borderId="4" xfId="0" applyBorder="1" applyAlignment="1">
      <alignment wrapText="1"/>
    </xf>
    <xf numFmtId="0" fontId="3" fillId="0" borderId="3" xfId="0" applyFont="1" applyBorder="1" applyAlignment="1">
      <alignment wrapText="1"/>
    </xf>
    <xf numFmtId="0" fontId="6" fillId="0" borderId="16" xfId="0" applyFont="1" applyBorder="1" applyAlignment="1">
      <alignment horizontal="center" vertical="center" wrapText="1"/>
    </xf>
    <xf numFmtId="0" fontId="5" fillId="0" borderId="15" xfId="0" applyFont="1" applyBorder="1" applyAlignment="1">
      <alignment horizontal="left" wrapText="1"/>
    </xf>
    <xf numFmtId="0" fontId="0" fillId="0" borderId="6" xfId="0" applyBorder="1" applyAlignment="1">
      <alignment horizontal="left"/>
    </xf>
    <xf numFmtId="0" fontId="0" fillId="0" borderId="0" xfId="0" applyFont="1" applyBorder="1" applyAlignment="1">
      <alignment vertical="top" wrapText="1"/>
    </xf>
    <xf numFmtId="0" fontId="0" fillId="0" borderId="7" xfId="0" applyBorder="1" applyAlignment="1">
      <alignment horizontal="left"/>
    </xf>
    <xf numFmtId="0" fontId="8" fillId="0" borderId="1" xfId="0" applyFont="1" applyBorder="1" applyAlignment="1"/>
    <xf numFmtId="0" fontId="8" fillId="0" borderId="4" xfId="0" applyFont="1" applyBorder="1" applyAlignment="1"/>
    <xf numFmtId="0" fontId="8" fillId="0" borderId="2" xfId="0" applyFont="1" applyBorder="1" applyAlignment="1"/>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4" xfId="0" applyFont="1" applyBorder="1" applyAlignment="1">
      <alignment horizontal="center" wrapText="1"/>
    </xf>
    <xf numFmtId="0" fontId="0" fillId="0" borderId="6" xfId="0" applyBorder="1" applyAlignment="1">
      <alignment horizontal="left"/>
    </xf>
    <xf numFmtId="17" fontId="0" fillId="0" borderId="7" xfId="0" applyNumberFormat="1" applyBorder="1" applyAlignment="1">
      <alignment horizontal="left"/>
    </xf>
    <xf numFmtId="0" fontId="3" fillId="0" borderId="0" xfId="0" applyFont="1"/>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Font="1" applyBorder="1" applyAlignment="1">
      <alignment horizontal="center" wrapText="1"/>
    </xf>
    <xf numFmtId="0" fontId="0" fillId="0" borderId="7" xfId="0" applyBorder="1" applyAlignment="1">
      <alignment horizontal="left"/>
    </xf>
    <xf numFmtId="0" fontId="0" fillId="0" borderId="7" xfId="0" applyBorder="1" applyAlignment="1">
      <alignment horizontal="center"/>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4" xfId="0" applyFont="1" applyBorder="1" applyAlignment="1">
      <alignment horizontal="center" wrapText="1"/>
    </xf>
    <xf numFmtId="0" fontId="0" fillId="0" borderId="4" xfId="0" applyFill="1" applyBorder="1"/>
    <xf numFmtId="49" fontId="0" fillId="0" borderId="6" xfId="0" applyNumberFormat="1" applyFont="1" applyBorder="1" applyAlignment="1">
      <alignment vertical="top" wrapText="1"/>
    </xf>
    <xf numFmtId="49" fontId="0" fillId="0" borderId="9" xfId="0" applyNumberFormat="1" applyFont="1" applyBorder="1" applyAlignment="1">
      <alignment vertical="top" wrapText="1"/>
    </xf>
    <xf numFmtId="49" fontId="0" fillId="4" borderId="9" xfId="0" applyNumberFormat="1" applyFont="1" applyFill="1" applyBorder="1" applyAlignment="1">
      <alignment vertical="top" wrapText="1"/>
    </xf>
    <xf numFmtId="49" fontId="0" fillId="0" borderId="10" xfId="0" applyNumberFormat="1" applyBorder="1" applyAlignment="1">
      <alignment vertical="top" wrapText="1"/>
    </xf>
    <xf numFmtId="49" fontId="0" fillId="0" borderId="4" xfId="0" applyNumberFormat="1" applyBorder="1" applyAlignment="1">
      <alignment vertical="top" wrapText="1"/>
    </xf>
    <xf numFmtId="49" fontId="7" fillId="0" borderId="9" xfId="0" applyNumberFormat="1" applyFont="1" applyBorder="1" applyAlignment="1">
      <alignment horizontal="left" vertical="top" wrapText="1"/>
    </xf>
    <xf numFmtId="49" fontId="0" fillId="0" borderId="4" xfId="0" applyNumberFormat="1" applyFont="1" applyBorder="1" applyAlignment="1">
      <alignment vertical="top"/>
    </xf>
    <xf numFmtId="49" fontId="0" fillId="0" borderId="10" xfId="0" applyNumberFormat="1" applyBorder="1" applyAlignment="1">
      <alignment wrapText="1"/>
    </xf>
    <xf numFmtId="49" fontId="0" fillId="0" borderId="10" xfId="0" applyNumberFormat="1" applyFont="1" applyBorder="1" applyAlignment="1">
      <alignment vertical="top"/>
    </xf>
    <xf numFmtId="49" fontId="0" fillId="0" borderId="12" xfId="0" applyNumberFormat="1" applyFont="1" applyBorder="1" applyAlignment="1">
      <alignment vertical="top"/>
    </xf>
    <xf numFmtId="49" fontId="0" fillId="0" borderId="9" xfId="0" applyNumberFormat="1" applyFont="1" applyBorder="1" applyAlignment="1">
      <alignment vertical="top"/>
    </xf>
    <xf numFmtId="49" fontId="8" fillId="0" borderId="1" xfId="0" applyNumberFormat="1" applyFont="1" applyBorder="1" applyAlignment="1"/>
    <xf numFmtId="49" fontId="0" fillId="0" borderId="0" xfId="0" applyNumberFormat="1"/>
    <xf numFmtId="0" fontId="0" fillId="5" borderId="0" xfId="0" applyFill="1"/>
    <xf numFmtId="0" fontId="0" fillId="5" borderId="7" xfId="0" applyFill="1" applyBorder="1"/>
    <xf numFmtId="0" fontId="0" fillId="0" borderId="11" xfId="0" applyBorder="1" applyAlignment="1">
      <alignment horizontal="center" vertical="center" wrapText="1"/>
    </xf>
    <xf numFmtId="0" fontId="1" fillId="0" borderId="9" xfId="0" applyFont="1" applyBorder="1" applyAlignment="1">
      <alignment vertical="top" wrapText="1"/>
    </xf>
    <xf numFmtId="0" fontId="10" fillId="0" borderId="9" xfId="0" applyFont="1" applyBorder="1" applyAlignment="1">
      <alignment vertical="top" wrapText="1"/>
    </xf>
    <xf numFmtId="14" fontId="11" fillId="0" borderId="7" xfId="0" applyNumberFormat="1" applyFont="1" applyBorder="1" applyAlignment="1">
      <alignment horizontal="left"/>
    </xf>
    <xf numFmtId="14" fontId="10" fillId="0" borderId="9" xfId="0" applyNumberFormat="1" applyFont="1" applyBorder="1" applyAlignment="1">
      <alignment vertical="top" wrapText="1"/>
    </xf>
    <xf numFmtId="0" fontId="0" fillId="4" borderId="9" xfId="0" applyFont="1" applyFill="1" applyBorder="1" applyAlignment="1">
      <alignment horizontal="left" vertical="top" wrapText="1"/>
    </xf>
    <xf numFmtId="0" fontId="0" fillId="2" borderId="7" xfId="0" applyFill="1" applyBorder="1" applyAlignment="1">
      <alignment horizontal="center"/>
    </xf>
    <xf numFmtId="0" fontId="0" fillId="0" borderId="4" xfId="0" applyBorder="1" applyAlignment="1">
      <alignment horizontal="center"/>
    </xf>
    <xf numFmtId="0" fontId="0" fillId="3" borderId="7" xfId="0" applyFill="1" applyBorder="1" applyAlignment="1">
      <alignment horizontal="center"/>
    </xf>
    <xf numFmtId="0" fontId="0" fillId="4" borderId="7" xfId="0" applyFill="1" applyBorder="1" applyAlignment="1">
      <alignment horizontal="center"/>
    </xf>
    <xf numFmtId="0" fontId="10" fillId="0" borderId="4" xfId="0" applyFont="1" applyBorder="1" applyAlignment="1">
      <alignment vertical="top" wrapText="1"/>
    </xf>
    <xf numFmtId="0" fontId="0" fillId="0" borderId="5" xfId="0" applyBorder="1"/>
    <xf numFmtId="0" fontId="8" fillId="0" borderId="3" xfId="0" applyFont="1" applyBorder="1" applyAlignment="1"/>
    <xf numFmtId="0" fontId="3" fillId="0" borderId="3" xfId="0" applyFont="1" applyBorder="1" applyAlignment="1"/>
    <xf numFmtId="0" fontId="0" fillId="0" borderId="9" xfId="0" applyBorder="1" applyAlignment="1"/>
    <xf numFmtId="0" fontId="1" fillId="0" borderId="7" xfId="0" applyFont="1" applyBorder="1" applyAlignment="1">
      <alignment horizontal="center" wrapText="1"/>
    </xf>
    <xf numFmtId="0" fontId="0" fillId="0" borderId="13" xfId="0" applyBorder="1" applyAlignment="1">
      <alignment wrapText="1"/>
    </xf>
    <xf numFmtId="0" fontId="0" fillId="0" borderId="13" xfId="0" applyBorder="1" applyAlignment="1">
      <alignment horizontal="center"/>
    </xf>
    <xf numFmtId="0" fontId="0" fillId="0" borderId="12" xfId="0" applyBorder="1" applyAlignment="1">
      <alignment horizontal="center"/>
    </xf>
    <xf numFmtId="0" fontId="0" fillId="0" borderId="1" xfId="0" applyBorder="1" applyAlignment="1">
      <alignment horizontal="center"/>
    </xf>
    <xf numFmtId="0" fontId="0" fillId="0" borderId="7" xfId="0" applyFont="1" applyBorder="1" applyAlignment="1">
      <alignment vertical="top" wrapText="1"/>
    </xf>
    <xf numFmtId="0" fontId="0" fillId="0" borderId="10" xfId="0" applyFill="1" applyBorder="1" applyAlignment="1">
      <alignment horizontal="center"/>
    </xf>
    <xf numFmtId="0" fontId="5" fillId="0" borderId="22" xfId="0" applyFont="1" applyBorder="1" applyAlignment="1">
      <alignment wrapText="1"/>
    </xf>
    <xf numFmtId="0" fontId="0" fillId="0" borderId="7" xfId="0" applyBorder="1" applyAlignment="1">
      <alignment vertical="top" wrapText="1"/>
    </xf>
    <xf numFmtId="0" fontId="0" fillId="0" borderId="7" xfId="0" applyBorder="1" applyAlignment="1">
      <alignment horizontal="center" wrapText="1"/>
    </xf>
    <xf numFmtId="0" fontId="0" fillId="0" borderId="7" xfId="0" applyBorder="1" applyAlignment="1">
      <alignment wrapText="1"/>
    </xf>
    <xf numFmtId="0" fontId="5" fillId="0" borderId="15" xfId="0" applyFont="1" applyBorder="1" applyAlignment="1">
      <alignment wrapText="1"/>
    </xf>
    <xf numFmtId="0" fontId="5" fillId="0" borderId="19" xfId="0" applyFont="1" applyBorder="1" applyAlignment="1"/>
    <xf numFmtId="0" fontId="0" fillId="0" borderId="4" xfId="0" applyFont="1" applyBorder="1" applyAlignment="1">
      <alignment wrapText="1"/>
    </xf>
    <xf numFmtId="0" fontId="0" fillId="0" borderId="23" xfId="0" applyFont="1" applyFill="1" applyBorder="1" applyAlignment="1">
      <alignment wrapText="1"/>
    </xf>
    <xf numFmtId="49" fontId="11" fillId="5" borderId="4" xfId="0" applyNumberFormat="1" applyFont="1" applyFill="1" applyBorder="1" applyAlignment="1">
      <alignment vertical="top"/>
    </xf>
    <xf numFmtId="0" fontId="0" fillId="5" borderId="9" xfId="0" applyFont="1" applyFill="1" applyBorder="1" applyAlignment="1">
      <alignment vertical="top" wrapText="1"/>
    </xf>
    <xf numFmtId="164" fontId="11" fillId="5" borderId="7" xfId="0" applyNumberFormat="1" applyFont="1" applyFill="1" applyBorder="1" applyAlignment="1">
      <alignment horizontal="left"/>
    </xf>
    <xf numFmtId="0" fontId="0" fillId="5" borderId="7" xfId="0" applyFill="1" applyBorder="1" applyAlignment="1"/>
    <xf numFmtId="0" fontId="0" fillId="5" borderId="4" xfId="0" applyFill="1" applyBorder="1" applyAlignment="1">
      <alignment horizontal="center"/>
    </xf>
    <xf numFmtId="0" fontId="0" fillId="5" borderId="7" xfId="0" applyFill="1" applyBorder="1" applyAlignment="1">
      <alignment horizontal="center"/>
    </xf>
    <xf numFmtId="0" fontId="0" fillId="0" borderId="13" xfId="0" applyBorder="1" applyAlignment="1">
      <alignment vertical="top"/>
    </xf>
    <xf numFmtId="0" fontId="0" fillId="0" borderId="12" xfId="0" applyBorder="1" applyAlignment="1">
      <alignment vertical="top"/>
    </xf>
    <xf numFmtId="0" fontId="0" fillId="0" borderId="7" xfId="0" applyBorder="1" applyAlignment="1">
      <alignment vertical="top"/>
    </xf>
    <xf numFmtId="0" fontId="0" fillId="0" borderId="1" xfId="0" applyBorder="1" applyAlignment="1">
      <alignment vertical="top"/>
    </xf>
    <xf numFmtId="0" fontId="0" fillId="0" borderId="4" xfId="0" applyBorder="1" applyAlignment="1">
      <alignment vertical="top"/>
    </xf>
    <xf numFmtId="0" fontId="0" fillId="0" borderId="4" xfId="0" applyFont="1" applyBorder="1" applyAlignment="1">
      <alignment vertical="top" wrapText="1"/>
    </xf>
    <xf numFmtId="0" fontId="0" fillId="5" borderId="7" xfId="0" applyFill="1" applyBorder="1" applyAlignment="1">
      <alignment vertical="top"/>
    </xf>
    <xf numFmtId="0" fontId="0" fillId="5" borderId="1" xfId="0" applyFill="1" applyBorder="1" applyAlignment="1">
      <alignment vertical="top"/>
    </xf>
    <xf numFmtId="0" fontId="0" fillId="5" borderId="4" xfId="0" applyFill="1" applyBorder="1" applyAlignment="1">
      <alignment vertical="top"/>
    </xf>
    <xf numFmtId="0" fontId="0" fillId="0" borderId="7" xfId="0" applyFill="1" applyBorder="1"/>
    <xf numFmtId="0" fontId="7" fillId="5" borderId="7" xfId="0" applyFont="1" applyFill="1" applyBorder="1" applyAlignment="1"/>
    <xf numFmtId="0" fontId="7" fillId="5" borderId="7" xfId="0" applyFont="1" applyFill="1" applyBorder="1"/>
    <xf numFmtId="0" fontId="0" fillId="0" borderId="7" xfId="0" applyFill="1" applyBorder="1" applyAlignment="1"/>
    <xf numFmtId="0" fontId="7" fillId="0" borderId="7" xfId="0" applyFont="1" applyBorder="1" applyAlignment="1"/>
    <xf numFmtId="0" fontId="7" fillId="0" borderId="7" xfId="0" applyFont="1" applyBorder="1"/>
    <xf numFmtId="0" fontId="11" fillId="0" borderId="9" xfId="0" applyFont="1" applyBorder="1" applyAlignment="1">
      <alignment vertical="top" wrapText="1"/>
    </xf>
    <xf numFmtId="14" fontId="11" fillId="0" borderId="9" xfId="0" applyNumberFormat="1" applyFont="1" applyBorder="1" applyAlignment="1">
      <alignment vertical="top" wrapText="1"/>
    </xf>
    <xf numFmtId="0" fontId="0" fillId="0" borderId="0" xfId="0" applyFill="1"/>
    <xf numFmtId="0" fontId="11" fillId="0" borderId="4" xfId="0" applyFont="1" applyBorder="1" applyAlignment="1">
      <alignment vertical="top"/>
    </xf>
    <xf numFmtId="0" fontId="0" fillId="0" borderId="0" xfId="0" applyAlignment="1">
      <alignment vertical="top"/>
    </xf>
    <xf numFmtId="0" fontId="0" fillId="0" borderId="6" xfId="0" applyBorder="1" applyAlignment="1">
      <alignment vertical="top"/>
    </xf>
    <xf numFmtId="0" fontId="3" fillId="0" borderId="1" xfId="0" applyFont="1" applyBorder="1" applyAlignment="1">
      <alignment vertical="top"/>
    </xf>
    <xf numFmtId="0" fontId="3" fillId="0" borderId="0" xfId="0" applyFont="1" applyBorder="1" applyAlignment="1">
      <alignment vertical="top"/>
    </xf>
    <xf numFmtId="0" fontId="0" fillId="0" borderId="3" xfId="0" applyBorder="1" applyAlignment="1">
      <alignment vertical="top"/>
    </xf>
    <xf numFmtId="0" fontId="0" fillId="0" borderId="8" xfId="0" applyBorder="1" applyAlignment="1">
      <alignment vertical="top"/>
    </xf>
    <xf numFmtId="0" fontId="0" fillId="0" borderId="2" xfId="0" applyBorder="1" applyAlignment="1">
      <alignment vertical="top"/>
    </xf>
    <xf numFmtId="0" fontId="0" fillId="0" borderId="0" xfId="0" applyBorder="1" applyAlignment="1">
      <alignment horizontal="center" vertical="top"/>
    </xf>
    <xf numFmtId="0" fontId="0" fillId="0" borderId="15" xfId="0" applyBorder="1" applyAlignment="1">
      <alignment horizontal="left" vertical="top"/>
    </xf>
    <xf numFmtId="0" fontId="6" fillId="0" borderId="16" xfId="0" applyFont="1" applyBorder="1" applyAlignment="1">
      <alignment horizontal="center" vertical="top" wrapText="1"/>
    </xf>
    <xf numFmtId="0" fontId="5" fillId="0" borderId="21" xfId="0" applyFont="1" applyBorder="1" applyAlignment="1">
      <alignment wrapText="1"/>
    </xf>
    <xf numFmtId="14" fontId="11" fillId="5" borderId="7" xfId="0" applyNumberFormat="1" applyFont="1" applyFill="1" applyBorder="1" applyAlignment="1">
      <alignment horizontal="left"/>
    </xf>
    <xf numFmtId="0" fontId="0" fillId="5" borderId="7" xfId="0" applyFill="1" applyBorder="1" applyAlignment="1">
      <alignment horizontal="left"/>
    </xf>
    <xf numFmtId="0" fontId="8" fillId="0" borderId="1" xfId="0" applyNumberFormat="1" applyFont="1" applyBorder="1" applyAlignment="1"/>
    <xf numFmtId="0" fontId="0" fillId="5" borderId="0" xfId="0" applyFill="1" applyBorder="1"/>
    <xf numFmtId="49" fontId="0" fillId="0" borderId="7" xfId="0" applyNumberFormat="1" applyFont="1" applyBorder="1" applyAlignment="1">
      <alignment vertical="top" wrapText="1"/>
    </xf>
    <xf numFmtId="0" fontId="11" fillId="5" borderId="4" xfId="0" applyFont="1" applyFill="1" applyBorder="1" applyAlignment="1">
      <alignment vertical="top"/>
    </xf>
    <xf numFmtId="49" fontId="11" fillId="0" borderId="9" xfId="0" applyNumberFormat="1" applyFont="1" applyBorder="1" applyAlignment="1">
      <alignment vertical="top" wrapText="1"/>
    </xf>
    <xf numFmtId="1" fontId="0" fillId="0" borderId="0" xfId="0" applyNumberFormat="1"/>
    <xf numFmtId="1" fontId="0" fillId="0" borderId="4" xfId="0" applyNumberFormat="1" applyBorder="1" applyAlignment="1">
      <alignment vertical="top" wrapText="1"/>
    </xf>
    <xf numFmtId="1" fontId="0" fillId="0" borderId="9" xfId="0" applyNumberFormat="1" applyFont="1" applyBorder="1" applyAlignment="1">
      <alignment vertical="top" wrapText="1"/>
    </xf>
    <xf numFmtId="1" fontId="0" fillId="0" borderId="6" xfId="0" applyNumberFormat="1" applyFont="1" applyBorder="1" applyAlignment="1">
      <alignment vertical="top" wrapText="1"/>
    </xf>
    <xf numFmtId="1" fontId="7" fillId="0" borderId="9" xfId="0" applyNumberFormat="1" applyFont="1" applyBorder="1" applyAlignment="1">
      <alignment horizontal="left" vertical="top" wrapText="1"/>
    </xf>
    <xf numFmtId="49" fontId="11" fillId="0" borderId="4" xfId="0" applyNumberFormat="1" applyFont="1" applyBorder="1" applyAlignment="1">
      <alignment vertical="top"/>
    </xf>
    <xf numFmtId="49" fontId="0" fillId="0" borderId="0" xfId="0" applyNumberFormat="1" applyAlignment="1">
      <alignment horizontal="right"/>
    </xf>
    <xf numFmtId="0" fontId="6" fillId="0" borderId="23" xfId="0" applyFont="1" applyFill="1" applyBorder="1" applyAlignment="1">
      <alignment horizontal="center" vertical="center" textRotation="90" wrapText="1"/>
    </xf>
    <xf numFmtId="0" fontId="0" fillId="0" borderId="0" xfId="0" pivotButton="1"/>
    <xf numFmtId="0" fontId="0" fillId="0" borderId="0" xfId="0" applyAlignment="1">
      <alignment horizontal="left"/>
    </xf>
    <xf numFmtId="0" fontId="0" fillId="0" borderId="0" xfId="0" applyNumberFormat="1"/>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165" fontId="0" fillId="0" borderId="0" xfId="0" applyNumberFormat="1"/>
    <xf numFmtId="0" fontId="0" fillId="0" borderId="0" xfId="0" applyAlignment="1">
      <alignment horizontal="left" indent="1"/>
    </xf>
    <xf numFmtId="0" fontId="12" fillId="0" borderId="0" xfId="0" applyFont="1"/>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0" fillId="0" borderId="0" xfId="0" applyAlignment="1">
      <alignment horizontal="left" indent="7"/>
    </xf>
    <xf numFmtId="0" fontId="0" fillId="0" borderId="0" xfId="0" applyAlignment="1">
      <alignment horizontal="left" indent="8"/>
    </xf>
    <xf numFmtId="0" fontId="0" fillId="0" borderId="0" xfId="0" applyAlignment="1">
      <alignment horizontal="left" indent="9"/>
    </xf>
    <xf numFmtId="0" fontId="0" fillId="0" borderId="0" xfId="0" applyAlignment="1">
      <alignment horizontal="left" indent="10"/>
    </xf>
    <xf numFmtId="0" fontId="0" fillId="0" borderId="0" xfId="0" applyAlignment="1">
      <alignment horizontal="left" indent="11"/>
    </xf>
    <xf numFmtId="0" fontId="0" fillId="0" borderId="0" xfId="0" applyAlignment="1">
      <alignment horizontal="left" indent="12"/>
    </xf>
    <xf numFmtId="0" fontId="0" fillId="0" borderId="0" xfId="0" applyAlignment="1">
      <alignment horizontal="left" indent="13"/>
    </xf>
    <xf numFmtId="0" fontId="0" fillId="0" borderId="0" xfId="0" applyAlignment="1">
      <alignment horizontal="left" indent="14"/>
    </xf>
    <xf numFmtId="0" fontId="6" fillId="0" borderId="16" xfId="0" applyFont="1" applyBorder="1" applyAlignment="1">
      <alignment horizontal="center" vertical="center" wrapText="1"/>
    </xf>
    <xf numFmtId="0" fontId="0" fillId="0" borderId="6" xfId="0" applyBorder="1" applyAlignment="1">
      <alignment horizontal="left"/>
    </xf>
    <xf numFmtId="0" fontId="5" fillId="0" borderId="15" xfId="0" applyFont="1" applyBorder="1" applyAlignment="1">
      <alignment horizontal="left" wrapText="1"/>
    </xf>
    <xf numFmtId="0" fontId="0" fillId="0" borderId="0" xfId="0" applyFont="1" applyBorder="1" applyAlignment="1">
      <alignment vertical="top"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5" xfId="0" applyFont="1" applyFill="1" applyBorder="1" applyAlignment="1">
      <alignment vertical="top" wrapText="1"/>
    </xf>
    <xf numFmtId="0" fontId="0" fillId="0" borderId="10" xfId="0" applyFont="1" applyFill="1" applyBorder="1" applyAlignment="1">
      <alignment vertical="top" wrapText="1"/>
    </xf>
    <xf numFmtId="0" fontId="0" fillId="0" borderId="10" xfId="0" applyFill="1" applyBorder="1"/>
    <xf numFmtId="0" fontId="0" fillId="0" borderId="23" xfId="0" applyFill="1" applyBorder="1"/>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0" fontId="0" fillId="0" borderId="5" xfId="0" applyFont="1" applyFill="1" applyBorder="1" applyAlignment="1">
      <alignment wrapText="1"/>
    </xf>
    <xf numFmtId="0" fontId="0" fillId="0" borderId="0" xfId="0" applyFont="1" applyFill="1" applyBorder="1" applyAlignment="1">
      <alignment vertical="top" wrapText="1"/>
    </xf>
    <xf numFmtId="0" fontId="0" fillId="0" borderId="0" xfId="0" applyFill="1" applyBorder="1"/>
    <xf numFmtId="0" fontId="0" fillId="0" borderId="3" xfId="0" applyFont="1" applyBorder="1" applyAlignment="1">
      <alignment vertical="top"/>
    </xf>
    <xf numFmtId="0" fontId="0" fillId="0" borderId="0" xfId="0" applyAlignment="1">
      <alignment horizontal="left" indent="15"/>
    </xf>
    <xf numFmtId="0" fontId="0" fillId="0" borderId="0" xfId="0" applyAlignment="1">
      <alignment horizontal="left" indent="16"/>
    </xf>
    <xf numFmtId="0" fontId="0" fillId="0" borderId="0" xfId="0" applyAlignment="1">
      <alignment horizontal="left" indent="17"/>
    </xf>
    <xf numFmtId="0" fontId="0" fillId="0" borderId="0" xfId="0" applyAlignment="1">
      <alignment horizontal="left" indent="18"/>
    </xf>
    <xf numFmtId="0" fontId="0" fillId="6" borderId="0" xfId="0" applyFill="1"/>
    <xf numFmtId="0" fontId="12" fillId="6" borderId="0" xfId="0" applyFont="1" applyFill="1"/>
    <xf numFmtId="0" fontId="0" fillId="7" borderId="0" xfId="0" applyFill="1"/>
    <xf numFmtId="0" fontId="1" fillId="0" borderId="13" xfId="0" applyFont="1" applyBorder="1" applyAlignment="1">
      <alignment horizontal="left"/>
    </xf>
    <xf numFmtId="0" fontId="1" fillId="0" borderId="12" xfId="0" applyFont="1" applyBorder="1" applyAlignment="1">
      <alignment horizontal="left"/>
    </xf>
    <xf numFmtId="0" fontId="1" fillId="0" borderId="7" xfId="0" applyFont="1" applyBorder="1" applyAlignment="1">
      <alignment horizontal="left"/>
    </xf>
    <xf numFmtId="0" fontId="1" fillId="0" borderId="1" xfId="0" applyFont="1" applyBorder="1" applyAlignment="1">
      <alignment horizontal="left"/>
    </xf>
    <xf numFmtId="0" fontId="1" fillId="0" borderId="4" xfId="0" applyFont="1" applyBorder="1" applyAlignment="1">
      <alignment horizontal="left"/>
    </xf>
    <xf numFmtId="0" fontId="0" fillId="0" borderId="6" xfId="0" applyFont="1" applyBorder="1" applyAlignment="1">
      <alignment wrapText="1"/>
    </xf>
    <xf numFmtId="0" fontId="1" fillId="0" borderId="14" xfId="0" applyFont="1" applyBorder="1" applyAlignment="1">
      <alignment horizontal="left"/>
    </xf>
    <xf numFmtId="0" fontId="1" fillId="0" borderId="9" xfId="0" applyFont="1" applyBorder="1" applyAlignment="1">
      <alignment horizontal="left"/>
    </xf>
    <xf numFmtId="0" fontId="1" fillId="0" borderId="8" xfId="0" applyFont="1" applyBorder="1" applyAlignment="1">
      <alignment horizontal="left"/>
    </xf>
    <xf numFmtId="0" fontId="0" fillId="0" borderId="7" xfId="0" applyFont="1" applyFill="1" applyBorder="1" applyAlignment="1">
      <alignment wrapText="1"/>
    </xf>
    <xf numFmtId="0" fontId="5" fillId="0" borderId="21" xfId="0" applyFont="1" applyBorder="1" applyAlignment="1"/>
    <xf numFmtId="0" fontId="1" fillId="0" borderId="13" xfId="0" applyFont="1" applyBorder="1" applyAlignment="1">
      <alignment horizontal="left" vertical="top"/>
    </xf>
    <xf numFmtId="0" fontId="1" fillId="0" borderId="12" xfId="0" applyFont="1" applyBorder="1" applyAlignment="1">
      <alignment horizontal="left" vertical="top"/>
    </xf>
    <xf numFmtId="0" fontId="1" fillId="0" borderId="7" xfId="0" applyFont="1" applyBorder="1" applyAlignment="1">
      <alignment horizontal="left" vertical="top"/>
    </xf>
    <xf numFmtId="0" fontId="1" fillId="0" borderId="1" xfId="0" applyFont="1" applyBorder="1" applyAlignment="1">
      <alignment horizontal="left" vertical="top"/>
    </xf>
    <xf numFmtId="0" fontId="1" fillId="0" borderId="4" xfId="0" applyFont="1" applyBorder="1" applyAlignment="1">
      <alignment horizontal="left" vertical="top"/>
    </xf>
    <xf numFmtId="0" fontId="1" fillId="0" borderId="7" xfId="0" applyFont="1" applyBorder="1" applyAlignment="1">
      <alignment horizontal="left" vertical="top" wrapText="1"/>
    </xf>
    <xf numFmtId="0" fontId="1" fillId="5" borderId="4" xfId="0" applyFont="1" applyFill="1" applyBorder="1" applyAlignment="1">
      <alignment horizontal="left" vertical="top"/>
    </xf>
    <xf numFmtId="0" fontId="1" fillId="5" borderId="1" xfId="0" applyFont="1" applyFill="1" applyBorder="1" applyAlignment="1">
      <alignment horizontal="left" vertical="top"/>
    </xf>
    <xf numFmtId="0" fontId="1" fillId="5" borderId="7" xfId="0" applyFont="1" applyFill="1" applyBorder="1" applyAlignment="1">
      <alignment horizontal="left" vertical="top"/>
    </xf>
    <xf numFmtId="0" fontId="0" fillId="0" borderId="3" xfId="0" applyFont="1" applyBorder="1" applyAlignment="1"/>
    <xf numFmtId="0" fontId="0" fillId="0" borderId="1" xfId="0" applyFont="1" applyBorder="1" applyAlignment="1">
      <alignment horizontal="center"/>
    </xf>
    <xf numFmtId="0" fontId="0" fillId="0" borderId="3" xfId="0" applyFont="1" applyBorder="1" applyAlignment="1">
      <alignment horizontal="center"/>
    </xf>
    <xf numFmtId="0" fontId="0" fillId="0" borderId="4" xfId="0" applyFont="1" applyBorder="1" applyAlignment="1">
      <alignment horizontal="center"/>
    </xf>
    <xf numFmtId="0" fontId="0" fillId="0" borderId="1" xfId="0" applyFont="1" applyBorder="1" applyAlignment="1">
      <alignment horizontal="left"/>
    </xf>
    <xf numFmtId="0" fontId="1" fillId="5" borderId="7" xfId="0" applyFont="1" applyFill="1" applyBorder="1" applyAlignment="1">
      <alignment horizontal="left"/>
    </xf>
    <xf numFmtId="0" fontId="1" fillId="0" borderId="7" xfId="0" applyFont="1" applyFill="1" applyBorder="1" applyAlignment="1">
      <alignment horizontal="left"/>
    </xf>
    <xf numFmtId="0" fontId="1" fillId="0" borderId="10" xfId="0" applyFont="1" applyFill="1" applyBorder="1" applyAlignment="1">
      <alignment horizontal="left"/>
    </xf>
    <xf numFmtId="0" fontId="13" fillId="0" borderId="7" xfId="0" applyFont="1" applyBorder="1" applyAlignment="1">
      <alignment vertical="top" wrapText="1"/>
    </xf>
    <xf numFmtId="0" fontId="1" fillId="0" borderId="23" xfId="0" applyFont="1" applyFill="1" applyBorder="1" applyAlignment="1">
      <alignment horizontal="left"/>
    </xf>
    <xf numFmtId="0" fontId="0" fillId="0" borderId="0" xfId="0" applyFont="1" applyFill="1" applyBorder="1" applyAlignment="1">
      <alignment vertical="top"/>
    </xf>
    <xf numFmtId="0" fontId="1" fillId="5" borderId="23" xfId="0" applyFont="1" applyFill="1" applyBorder="1" applyAlignment="1">
      <alignment horizontal="left"/>
    </xf>
    <xf numFmtId="0" fontId="13" fillId="0" borderId="7" xfId="0" applyFont="1" applyBorder="1" applyAlignment="1">
      <alignment wrapText="1"/>
    </xf>
    <xf numFmtId="0" fontId="13" fillId="0" borderId="1" xfId="0" applyFont="1" applyBorder="1" applyAlignment="1">
      <alignment vertical="top" wrapText="1"/>
    </xf>
    <xf numFmtId="0" fontId="13" fillId="0" borderId="1" xfId="0" applyFont="1" applyBorder="1" applyAlignment="1">
      <alignment wrapText="1"/>
    </xf>
    <xf numFmtId="0" fontId="13" fillId="0" borderId="5" xfId="0" applyFont="1" applyFill="1" applyBorder="1" applyAlignment="1">
      <alignment vertical="top" wrapText="1"/>
    </xf>
    <xf numFmtId="49" fontId="13" fillId="0" borderId="7" xfId="0" applyNumberFormat="1" applyFont="1" applyBorder="1" applyAlignment="1">
      <alignment vertical="top" wrapText="1"/>
    </xf>
    <xf numFmtId="0" fontId="14" fillId="0" borderId="0" xfId="0" applyFont="1" applyAlignment="1">
      <alignment vertical="center"/>
    </xf>
    <xf numFmtId="0" fontId="13" fillId="0" borderId="4" xfId="0" applyFont="1" applyBorder="1"/>
    <xf numFmtId="0" fontId="2" fillId="0" borderId="0" xfId="0" applyFont="1" applyBorder="1" applyAlignment="1">
      <alignment vertical="center"/>
    </xf>
    <xf numFmtId="49" fontId="0" fillId="0" borderId="0" xfId="0" applyNumberFormat="1" applyBorder="1"/>
    <xf numFmtId="0" fontId="0" fillId="0" borderId="5" xfId="0" applyFill="1" applyBorder="1"/>
    <xf numFmtId="0" fontId="6" fillId="0" borderId="5" xfId="0" applyFont="1" applyFill="1" applyBorder="1" applyAlignment="1">
      <alignment horizontal="center" vertical="center" textRotation="90" wrapText="1"/>
    </xf>
    <xf numFmtId="0" fontId="15" fillId="0" borderId="0" xfId="0" applyFont="1" applyAlignment="1">
      <alignment vertical="center"/>
    </xf>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7" xfId="0" applyFont="1" applyBorder="1" applyAlignment="1">
      <alignment horizontal="center" wrapText="1"/>
    </xf>
    <xf numFmtId="0" fontId="0" fillId="0" borderId="3" xfId="0" applyFont="1" applyBorder="1" applyAlignment="1">
      <alignment vertical="top" wrapText="1"/>
    </xf>
    <xf numFmtId="0" fontId="0" fillId="0" borderId="7" xfId="0" applyBorder="1" applyAlignment="1">
      <alignment horizontal="center"/>
    </xf>
    <xf numFmtId="0" fontId="0" fillId="0" borderId="3" xfId="0" applyFont="1" applyBorder="1" applyAlignment="1">
      <alignment horizontal="center"/>
    </xf>
    <xf numFmtId="0" fontId="0" fillId="0" borderId="1" xfId="0" applyFont="1" applyBorder="1" applyAlignment="1">
      <alignment horizontal="center" wrapText="1"/>
    </xf>
    <xf numFmtId="0" fontId="6" fillId="0" borderId="16" xfId="0" applyFont="1" applyBorder="1" applyAlignment="1">
      <alignment horizontal="center" vertical="center" wrapText="1"/>
    </xf>
    <xf numFmtId="0" fontId="0" fillId="0" borderId="6" xfId="0" applyBorder="1" applyAlignment="1">
      <alignment horizontal="left"/>
    </xf>
    <xf numFmtId="0" fontId="0" fillId="0" borderId="1" xfId="0" applyFont="1" applyBorder="1" applyAlignment="1">
      <alignment vertical="top" wrapText="1"/>
    </xf>
    <xf numFmtId="0" fontId="0" fillId="0" borderId="7" xfId="0" applyBorder="1" applyAlignment="1">
      <alignment horizontal="left"/>
    </xf>
    <xf numFmtId="0" fontId="0" fillId="0" borderId="1" xfId="0" applyFont="1" applyBorder="1" applyAlignment="1">
      <alignment vertical="top"/>
    </xf>
    <xf numFmtId="0" fontId="0" fillId="0" borderId="3" xfId="0" applyFont="1" applyBorder="1" applyAlignment="1">
      <alignment vertical="top"/>
    </xf>
    <xf numFmtId="0" fontId="5" fillId="0" borderId="15" xfId="0" applyFont="1" applyBorder="1" applyAlignment="1">
      <alignment horizontal="left" wrapText="1"/>
    </xf>
    <xf numFmtId="0" fontId="0" fillId="0" borderId="3" xfId="0" applyBorder="1" applyAlignment="1">
      <alignment horizontal="center" wrapText="1"/>
    </xf>
    <xf numFmtId="20" fontId="0" fillId="0" borderId="0" xfId="0" applyNumberFormat="1"/>
    <xf numFmtId="14" fontId="0" fillId="0" borderId="0" xfId="0" applyNumberFormat="1"/>
    <xf numFmtId="0" fontId="0" fillId="0" borderId="0" xfId="0" applyAlignment="1">
      <alignment horizontal="center" wrapText="1"/>
    </xf>
    <xf numFmtId="0" fontId="16" fillId="0" borderId="0" xfId="0" applyFont="1" applyAlignment="1">
      <alignment wrapText="1"/>
    </xf>
    <xf numFmtId="14" fontId="16" fillId="0" borderId="0" xfId="0" applyNumberFormat="1" applyFont="1" applyBorder="1"/>
    <xf numFmtId="0" fontId="16" fillId="0" borderId="0" xfId="0" applyFont="1"/>
    <xf numFmtId="0" fontId="17" fillId="0" borderId="0" xfId="0" applyFont="1"/>
    <xf numFmtId="0" fontId="1" fillId="8" borderId="7" xfId="0" applyFont="1" applyFill="1" applyBorder="1" applyAlignment="1">
      <alignment horizontal="left"/>
    </xf>
    <xf numFmtId="0" fontId="0" fillId="8" borderId="3" xfId="0" applyFill="1" applyBorder="1" applyAlignment="1">
      <alignment wrapText="1"/>
    </xf>
    <xf numFmtId="0" fontId="0" fillId="8" borderId="7" xfId="0" applyFill="1" applyBorder="1"/>
    <xf numFmtId="0" fontId="0" fillId="8" borderId="4" xfId="0" applyFill="1" applyBorder="1"/>
    <xf numFmtId="0" fontId="0" fillId="8" borderId="1" xfId="0" applyFill="1" applyBorder="1"/>
    <xf numFmtId="0" fontId="0" fillId="8" borderId="7" xfId="0" applyFill="1" applyBorder="1" applyAlignment="1">
      <alignment wrapText="1"/>
    </xf>
    <xf numFmtId="0" fontId="1" fillId="0" borderId="0" xfId="0" applyFont="1" applyFill="1" applyBorder="1" applyAlignment="1">
      <alignment horizontal="left"/>
    </xf>
    <xf numFmtId="0" fontId="19" fillId="0" borderId="4" xfId="0" applyFont="1" applyBorder="1" applyAlignment="1">
      <alignment horizontal="left"/>
    </xf>
    <xf numFmtId="0" fontId="19" fillId="0" borderId="7" xfId="0" applyFont="1" applyBorder="1" applyAlignment="1">
      <alignment horizontal="left"/>
    </xf>
    <xf numFmtId="0" fontId="19" fillId="0" borderId="1" xfId="0" applyFont="1" applyBorder="1" applyAlignment="1">
      <alignment horizontal="left"/>
    </xf>
    <xf numFmtId="14" fontId="10" fillId="0" borderId="0" xfId="0" applyNumberFormat="1" applyFont="1"/>
    <xf numFmtId="0" fontId="0" fillId="0" borderId="1" xfId="0" applyBorder="1" applyAlignment="1">
      <alignment vertical="top" wrapText="1"/>
    </xf>
    <xf numFmtId="0" fontId="0" fillId="5" borderId="1" xfId="0" applyFill="1" applyBorder="1" applyAlignment="1">
      <alignment vertical="top" wrapText="1"/>
    </xf>
    <xf numFmtId="0" fontId="1" fillId="8" borderId="3" xfId="0" applyFont="1" applyFill="1" applyBorder="1" applyAlignment="1">
      <alignment horizontal="left"/>
    </xf>
    <xf numFmtId="0" fontId="1" fillId="8" borderId="1" xfId="0" applyFont="1" applyFill="1" applyBorder="1" applyAlignment="1">
      <alignment horizontal="left"/>
    </xf>
    <xf numFmtId="0" fontId="1" fillId="8" borderId="4" xfId="0" applyFont="1" applyFill="1" applyBorder="1" applyAlignment="1">
      <alignment horizontal="left"/>
    </xf>
    <xf numFmtId="0" fontId="7" fillId="0" borderId="1" xfId="0" applyFont="1" applyBorder="1" applyAlignment="1">
      <alignment vertical="top" wrapText="1"/>
    </xf>
    <xf numFmtId="0" fontId="0" fillId="5" borderId="7" xfId="0" applyFill="1" applyBorder="1" applyAlignment="1">
      <alignment vertical="top" wrapText="1"/>
    </xf>
    <xf numFmtId="0" fontId="13" fillId="8" borderId="7" xfId="0" applyFont="1" applyFill="1" applyBorder="1"/>
    <xf numFmtId="0" fontId="13" fillId="5" borderId="7" xfId="0" applyFont="1" applyFill="1" applyBorder="1" applyAlignment="1">
      <alignment vertical="top" wrapText="1"/>
    </xf>
    <xf numFmtId="0" fontId="13" fillId="0" borderId="0" xfId="0" applyFont="1"/>
    <xf numFmtId="0" fontId="13" fillId="0" borderId="7" xfId="0" applyFont="1" applyBorder="1" applyAlignment="1">
      <alignment horizontal="center"/>
    </xf>
    <xf numFmtId="0" fontId="13" fillId="7" borderId="0" xfId="0" applyFont="1" applyFill="1"/>
    <xf numFmtId="0" fontId="22" fillId="0" borderId="0" xfId="0" applyFont="1"/>
    <xf numFmtId="0" fontId="0" fillId="0" borderId="1" xfId="0" applyBorder="1" applyAlignment="1">
      <alignment horizontal="center" wrapText="1"/>
    </xf>
    <xf numFmtId="0" fontId="0" fillId="0" borderId="4" xfId="0" applyBorder="1" applyAlignment="1">
      <alignment horizontal="center" wrapText="1"/>
    </xf>
    <xf numFmtId="0" fontId="0" fillId="8" borderId="1" xfId="0" applyFill="1" applyBorder="1" applyAlignment="1">
      <alignment wrapText="1"/>
    </xf>
    <xf numFmtId="0" fontId="0" fillId="8" borderId="7" xfId="0" applyFill="1" applyBorder="1" applyAlignment="1">
      <alignment horizontal="center" wrapText="1"/>
    </xf>
    <xf numFmtId="0" fontId="17" fillId="8" borderId="0" xfId="0" applyFont="1" applyFill="1"/>
    <xf numFmtId="0" fontId="0" fillId="8" borderId="0" xfId="0" applyFill="1"/>
    <xf numFmtId="20" fontId="0" fillId="8" borderId="0" xfId="0" applyNumberFormat="1" applyFill="1"/>
    <xf numFmtId="14" fontId="0" fillId="8" borderId="0" xfId="0" applyNumberFormat="1" applyFill="1"/>
    <xf numFmtId="0" fontId="0" fillId="8" borderId="0" xfId="0" applyFill="1" applyAlignment="1">
      <alignment horizontal="center" wrapText="1"/>
    </xf>
    <xf numFmtId="0" fontId="1" fillId="8" borderId="7"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7" xfId="0" applyFill="1" applyBorder="1"/>
    <xf numFmtId="14" fontId="10" fillId="8" borderId="0" xfId="0" applyNumberFormat="1" applyFont="1" applyFill="1"/>
    <xf numFmtId="0" fontId="2" fillId="0" borderId="0" xfId="0" applyFont="1" applyFill="1" applyBorder="1" applyAlignment="1">
      <alignment vertical="center"/>
    </xf>
    <xf numFmtId="0" fontId="13" fillId="0" borderId="0" xfId="0" applyFont="1" applyBorder="1"/>
    <xf numFmtId="14" fontId="16" fillId="0" borderId="0" xfId="0" applyNumberFormat="1" applyFont="1"/>
    <xf numFmtId="16" fontId="0" fillId="8" borderId="0" xfId="0" applyNumberFormat="1" applyFill="1"/>
    <xf numFmtId="0" fontId="0" fillId="0" borderId="3" xfId="0" applyBorder="1" applyAlignment="1">
      <alignment vertical="top" wrapText="1"/>
    </xf>
    <xf numFmtId="0" fontId="0" fillId="8" borderId="7" xfId="0" applyFill="1" applyBorder="1" applyAlignment="1">
      <alignment vertical="top" wrapText="1"/>
    </xf>
    <xf numFmtId="0" fontId="0" fillId="8" borderId="1" xfId="0" applyFill="1" applyBorder="1" applyAlignment="1">
      <alignment vertical="top" wrapText="1"/>
    </xf>
    <xf numFmtId="0" fontId="1" fillId="8" borderId="13" xfId="0" applyFont="1" applyFill="1" applyBorder="1" applyAlignment="1">
      <alignment horizontal="left"/>
    </xf>
    <xf numFmtId="0" fontId="1" fillId="8" borderId="12" xfId="0" applyFont="1" applyFill="1" applyBorder="1" applyAlignment="1">
      <alignment horizontal="left"/>
    </xf>
    <xf numFmtId="0" fontId="0" fillId="8" borderId="1" xfId="0" applyFill="1" applyBorder="1" applyAlignment="1">
      <alignment horizontal="center" vertical="top" wrapText="1"/>
    </xf>
    <xf numFmtId="0" fontId="0" fillId="8" borderId="3" xfId="0" applyFill="1" applyBorder="1" applyAlignment="1">
      <alignment horizontal="center" vertical="top" wrapText="1"/>
    </xf>
    <xf numFmtId="0" fontId="0" fillId="8" borderId="4" xfId="0" applyFill="1" applyBorder="1" applyAlignment="1">
      <alignment horizontal="center" vertical="top" wrapText="1"/>
    </xf>
    <xf numFmtId="0" fontId="0" fillId="8" borderId="3" xfId="0" applyFill="1" applyBorder="1" applyAlignment="1">
      <alignment vertical="top" wrapText="1"/>
    </xf>
    <xf numFmtId="0" fontId="13" fillId="8" borderId="7" xfId="0" applyFont="1" applyFill="1" applyBorder="1" applyAlignment="1">
      <alignment vertical="top" wrapText="1"/>
    </xf>
    <xf numFmtId="49" fontId="13" fillId="8" borderId="7" xfId="0" applyNumberFormat="1" applyFont="1" applyFill="1" applyBorder="1" applyAlignment="1">
      <alignment vertical="top" wrapText="1"/>
    </xf>
    <xf numFmtId="0" fontId="13" fillId="8" borderId="1" xfId="0" applyFont="1" applyFill="1" applyBorder="1" applyAlignment="1">
      <alignment vertical="top" wrapText="1"/>
    </xf>
    <xf numFmtId="0" fontId="13" fillId="8" borderId="1" xfId="0" applyFont="1" applyFill="1" applyBorder="1" applyAlignment="1">
      <alignment wrapText="1"/>
    </xf>
    <xf numFmtId="0" fontId="7" fillId="8" borderId="7" xfId="0" applyFont="1" applyFill="1" applyBorder="1" applyAlignment="1">
      <alignment vertical="top" wrapText="1"/>
    </xf>
    <xf numFmtId="0" fontId="7" fillId="8" borderId="1" xfId="0" applyFont="1" applyFill="1" applyBorder="1" applyAlignment="1">
      <alignment vertical="top" wrapText="1"/>
    </xf>
    <xf numFmtId="0" fontId="7" fillId="8" borderId="7" xfId="0" applyFont="1" applyFill="1" applyBorder="1"/>
    <xf numFmtId="0" fontId="1" fillId="8" borderId="7" xfId="0" applyFont="1" applyFill="1" applyBorder="1" applyAlignment="1">
      <alignment wrapText="1"/>
    </xf>
    <xf numFmtId="0" fontId="0" fillId="0" borderId="23" xfId="0" applyBorder="1" applyAlignment="1">
      <alignment wrapText="1"/>
    </xf>
    <xf numFmtId="0" fontId="0" fillId="8" borderId="23" xfId="0" applyFill="1" applyBorder="1" applyAlignment="1">
      <alignment wrapText="1"/>
    </xf>
    <xf numFmtId="49" fontId="0" fillId="8" borderId="7" xfId="0" applyNumberFormat="1" applyFill="1" applyBorder="1" applyAlignment="1">
      <alignment vertical="top" wrapText="1"/>
    </xf>
    <xf numFmtId="0" fontId="0" fillId="8" borderId="8" xfId="0" applyFill="1" applyBorder="1" applyAlignment="1">
      <alignment wrapText="1"/>
    </xf>
    <xf numFmtId="0" fontId="1" fillId="8" borderId="9" xfId="0" applyFont="1" applyFill="1" applyBorder="1" applyAlignment="1">
      <alignment horizontal="left"/>
    </xf>
    <xf numFmtId="0" fontId="1" fillId="8" borderId="14" xfId="0" applyFont="1" applyFill="1" applyBorder="1" applyAlignment="1">
      <alignment horizontal="left"/>
    </xf>
    <xf numFmtId="0" fontId="1" fillId="8" borderId="8" xfId="0" applyFont="1" applyFill="1" applyBorder="1" applyAlignment="1">
      <alignment horizontal="left"/>
    </xf>
    <xf numFmtId="17" fontId="0" fillId="0" borderId="0" xfId="0" applyNumberFormat="1"/>
    <xf numFmtId="0" fontId="0" fillId="8" borderId="1" xfId="0" applyFill="1" applyBorder="1" applyAlignment="1">
      <alignment vertical="top"/>
    </xf>
    <xf numFmtId="0" fontId="0" fillId="8" borderId="7" xfId="0" applyFill="1" applyBorder="1" applyAlignment="1">
      <alignment horizontal="center" vertical="top" wrapText="1"/>
    </xf>
    <xf numFmtId="0" fontId="0" fillId="8" borderId="7" xfId="0" applyFill="1" applyBorder="1" applyAlignment="1">
      <alignment vertical="top"/>
    </xf>
    <xf numFmtId="49" fontId="0" fillId="8" borderId="1" xfId="0" applyNumberFormat="1" applyFill="1" applyBorder="1" applyAlignment="1">
      <alignment vertical="top" wrapText="1"/>
    </xf>
    <xf numFmtId="0" fontId="0" fillId="8" borderId="3" xfId="0" applyFill="1" applyBorder="1" applyAlignment="1">
      <alignment vertical="top"/>
    </xf>
    <xf numFmtId="0" fontId="0" fillId="8" borderId="1" xfId="0" applyFill="1" applyBorder="1" applyAlignment="1">
      <alignment horizontal="center" vertical="top"/>
    </xf>
    <xf numFmtId="0" fontId="0" fillId="8" borderId="3" xfId="0" applyFill="1" applyBorder="1"/>
    <xf numFmtId="0" fontId="0" fillId="8" borderId="1" xfId="0" applyFill="1" applyBorder="1" applyAlignment="1">
      <alignment horizontal="center"/>
    </xf>
    <xf numFmtId="0" fontId="0" fillId="8" borderId="1" xfId="0" applyFill="1" applyBorder="1" applyAlignment="1">
      <alignment horizontal="center" wrapText="1"/>
    </xf>
    <xf numFmtId="0" fontId="0" fillId="8" borderId="3" xfId="0" applyFill="1" applyBorder="1" applyAlignment="1">
      <alignment horizontal="center" wrapText="1"/>
    </xf>
    <xf numFmtId="0" fontId="0" fillId="8" borderId="4" xfId="0" applyFill="1" applyBorder="1" applyAlignment="1">
      <alignment horizontal="center" wrapText="1"/>
    </xf>
    <xf numFmtId="0" fontId="0" fillId="8" borderId="4" xfId="0" applyFill="1" applyBorder="1" applyAlignment="1">
      <alignment horizontal="left"/>
    </xf>
    <xf numFmtId="0" fontId="0" fillId="8" borderId="7" xfId="0" applyFill="1" applyBorder="1" applyAlignment="1">
      <alignment horizontal="left"/>
    </xf>
    <xf numFmtId="0" fontId="0" fillId="8" borderId="1" xfId="0" applyFill="1" applyBorder="1" applyAlignment="1">
      <alignment horizontal="left"/>
    </xf>
    <xf numFmtId="0" fontId="1" fillId="0" borderId="23" xfId="0" applyFont="1" applyBorder="1" applyAlignment="1">
      <alignment horizontal="left"/>
    </xf>
    <xf numFmtId="0" fontId="1" fillId="0" borderId="0" xfId="0" applyFont="1" applyAlignment="1">
      <alignment horizontal="left"/>
    </xf>
    <xf numFmtId="0" fontId="0" fillId="0" borderId="3" xfId="0" applyFont="1" applyBorder="1" applyAlignment="1">
      <alignment horizontal="center"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8" borderId="1" xfId="0" applyFill="1" applyBorder="1" applyAlignment="1">
      <alignment horizontal="center" wrapText="1"/>
    </xf>
    <xf numFmtId="0" fontId="13" fillId="0" borderId="7" xfId="0" applyFont="1" applyBorder="1"/>
    <xf numFmtId="0" fontId="13" fillId="0" borderId="6" xfId="0" applyFont="1" applyBorder="1"/>
    <xf numFmtId="0" fontId="13" fillId="0" borderId="7" xfId="0" applyFont="1" applyBorder="1" applyAlignment="1"/>
    <xf numFmtId="0" fontId="13" fillId="0" borderId="6" xfId="0" applyFont="1" applyBorder="1" applyAlignment="1"/>
    <xf numFmtId="0" fontId="13" fillId="0" borderId="4" xfId="0" applyFont="1" applyBorder="1" applyAlignment="1"/>
    <xf numFmtId="0" fontId="0" fillId="8" borderId="7" xfId="0" applyFont="1" applyFill="1" applyBorder="1" applyAlignment="1">
      <alignment vertical="top" wrapText="1"/>
    </xf>
    <xf numFmtId="0" fontId="0" fillId="5" borderId="1" xfId="0" applyFill="1" applyBorder="1" applyAlignment="1">
      <alignment wrapText="1"/>
    </xf>
    <xf numFmtId="0" fontId="0" fillId="0" borderId="1" xfId="0" applyFill="1" applyBorder="1"/>
    <xf numFmtId="0" fontId="18" fillId="0" borderId="0" xfId="0" applyFont="1" applyFill="1"/>
    <xf numFmtId="0" fontId="0" fillId="0" borderId="21" xfId="0" applyFill="1" applyBorder="1"/>
    <xf numFmtId="0" fontId="3" fillId="0" borderId="22" xfId="0" applyFont="1" applyFill="1" applyBorder="1" applyAlignment="1">
      <alignment horizontal="center"/>
    </xf>
    <xf numFmtId="0" fontId="0" fillId="0" borderId="22" xfId="0" applyFill="1" applyBorder="1" applyAlignment="1">
      <alignment horizontal="center"/>
    </xf>
    <xf numFmtId="0" fontId="3" fillId="0" borderId="21" xfId="0" applyFont="1" applyFill="1" applyBorder="1" applyAlignment="1">
      <alignment horizontal="center"/>
    </xf>
    <xf numFmtId="0" fontId="3" fillId="0" borderId="24" xfId="0" applyFont="1" applyFill="1" applyBorder="1" applyAlignment="1">
      <alignment horizontal="center"/>
    </xf>
    <xf numFmtId="0" fontId="6" fillId="0" borderId="13" xfId="0" applyFont="1" applyFill="1" applyBorder="1" applyAlignment="1">
      <alignment horizontal="center" vertical="center" textRotation="90" wrapText="1"/>
    </xf>
    <xf numFmtId="0" fontId="0" fillId="0" borderId="7" xfId="0" applyFill="1" applyBorder="1" applyAlignment="1">
      <alignment wrapText="1"/>
    </xf>
    <xf numFmtId="0" fontId="0" fillId="8" borderId="10" xfId="0" applyFill="1" applyBorder="1" applyAlignment="1">
      <alignment vertical="top" wrapText="1"/>
    </xf>
    <xf numFmtId="14" fontId="10" fillId="8" borderId="7" xfId="0" applyNumberFormat="1" applyFont="1" applyFill="1" applyBorder="1" applyAlignment="1">
      <alignment wrapText="1"/>
    </xf>
    <xf numFmtId="0" fontId="0" fillId="8" borderId="1" xfId="0" applyFont="1" applyFill="1" applyBorder="1" applyAlignment="1">
      <alignment wrapText="1"/>
    </xf>
    <xf numFmtId="0" fontId="0" fillId="8" borderId="1" xfId="0" applyFont="1" applyFill="1" applyBorder="1" applyAlignment="1">
      <alignment vertical="top" wrapText="1"/>
    </xf>
    <xf numFmtId="0" fontId="0" fillId="0" borderId="0" xfId="0" applyAlignment="1"/>
    <xf numFmtId="0" fontId="6" fillId="0" borderId="16" xfId="0" applyFont="1" applyBorder="1" applyAlignment="1">
      <alignment horizontal="center" vertical="center"/>
    </xf>
    <xf numFmtId="0" fontId="0" fillId="0" borderId="7" xfId="0" applyFont="1" applyBorder="1" applyAlignment="1">
      <alignment vertical="top"/>
    </xf>
    <xf numFmtId="0" fontId="1" fillId="8" borderId="23" xfId="0" applyFont="1" applyFill="1" applyBorder="1" applyAlignment="1">
      <alignment horizontal="left"/>
    </xf>
    <xf numFmtId="0" fontId="1" fillId="8" borderId="5" xfId="0" applyFont="1" applyFill="1" applyBorder="1" applyAlignment="1">
      <alignment horizontal="left"/>
    </xf>
    <xf numFmtId="0" fontId="19" fillId="8" borderId="7" xfId="0" applyFont="1" applyFill="1" applyBorder="1" applyAlignment="1">
      <alignment horizontal="left"/>
    </xf>
    <xf numFmtId="49" fontId="0" fillId="0" borderId="7" xfId="0" applyNumberFormat="1" applyBorder="1" applyAlignment="1">
      <alignment vertical="top" wrapText="1"/>
    </xf>
    <xf numFmtId="0" fontId="0" fillId="0" borderId="6" xfId="0" applyBorder="1" applyAlignment="1">
      <alignment vertical="top" wrapText="1"/>
    </xf>
    <xf numFmtId="0" fontId="3" fillId="0" borderId="7" xfId="0" applyFont="1" applyBorder="1"/>
    <xf numFmtId="0" fontId="3" fillId="0" borderId="1" xfId="0" applyFont="1" applyBorder="1"/>
    <xf numFmtId="0" fontId="3" fillId="0" borderId="4" xfId="0" applyFont="1" applyBorder="1"/>
    <xf numFmtId="0" fontId="2" fillId="0" borderId="4" xfId="0" applyFont="1" applyBorder="1"/>
    <xf numFmtId="0" fontId="0" fillId="0" borderId="9" xfId="0" applyBorder="1" applyAlignment="1">
      <alignment vertical="top" wrapText="1"/>
    </xf>
    <xf numFmtId="164" fontId="11" fillId="0" borderId="7" xfId="0" applyNumberFormat="1" applyFont="1" applyBorder="1" applyAlignment="1">
      <alignment horizontal="left"/>
    </xf>
    <xf numFmtId="0" fontId="0" fillId="4" borderId="9" xfId="0" applyFill="1" applyBorder="1" applyAlignment="1">
      <alignment vertical="top" wrapText="1"/>
    </xf>
    <xf numFmtId="0" fontId="0" fillId="4" borderId="0" xfId="0" applyFill="1" applyAlignment="1">
      <alignment wrapText="1"/>
    </xf>
    <xf numFmtId="0" fontId="0" fillId="0" borderId="0" xfId="0" applyAlignment="1">
      <alignment vertical="top" wrapText="1"/>
    </xf>
    <xf numFmtId="0" fontId="0" fillId="0" borderId="14" xfId="0" applyBorder="1"/>
    <xf numFmtId="0" fontId="0" fillId="0" borderId="8" xfId="0" applyBorder="1"/>
    <xf numFmtId="0" fontId="0" fillId="0" borderId="11" xfId="0" applyBorder="1"/>
    <xf numFmtId="0" fontId="23" fillId="5" borderId="0" xfId="0" applyFont="1" applyFill="1" applyAlignment="1">
      <alignment vertical="center" wrapText="1"/>
    </xf>
    <xf numFmtId="0" fontId="0" fillId="5" borderId="0" xfId="0" applyFill="1" applyAlignment="1">
      <alignment wrapText="1"/>
    </xf>
    <xf numFmtId="0" fontId="8" fillId="0" borderId="2" xfId="0" applyFont="1" applyBorder="1"/>
    <xf numFmtId="0" fontId="8" fillId="0" borderId="1" xfId="0" applyFont="1" applyBorder="1"/>
    <xf numFmtId="0" fontId="1" fillId="0" borderId="0" xfId="0" applyFont="1" applyAlignment="1">
      <alignment wrapText="1"/>
    </xf>
    <xf numFmtId="0" fontId="1" fillId="0" borderId="0" xfId="0" applyFont="1" applyAlignment="1">
      <alignment horizontal="center" wrapText="1"/>
    </xf>
    <xf numFmtId="0" fontId="0" fillId="0" borderId="5" xfId="0" applyBorder="1" applyAlignment="1">
      <alignment vertical="top"/>
    </xf>
    <xf numFmtId="0" fontId="0" fillId="5" borderId="0" xfId="0" applyFill="1" applyAlignment="1">
      <alignment vertical="top" wrapText="1"/>
    </xf>
    <xf numFmtId="0" fontId="0" fillId="0" borderId="10" xfId="0" applyBorder="1" applyAlignment="1">
      <alignment vertical="top"/>
    </xf>
    <xf numFmtId="0" fontId="0" fillId="0" borderId="9" xfId="0" applyBorder="1" applyAlignment="1">
      <alignment vertical="top"/>
    </xf>
    <xf numFmtId="0" fontId="0" fillId="0" borderId="11" xfId="0" applyBorder="1" applyAlignment="1">
      <alignment vertical="top"/>
    </xf>
    <xf numFmtId="0" fontId="0" fillId="0" borderId="0" xfId="0" applyAlignment="1">
      <alignment horizontal="center"/>
    </xf>
    <xf numFmtId="0" fontId="1" fillId="0" borderId="0" xfId="0" applyFont="1"/>
    <xf numFmtId="0" fontId="0" fillId="0" borderId="13" xfId="0" applyBorder="1" applyAlignment="1">
      <alignment horizontal="center" vertical="center"/>
    </xf>
    <xf numFmtId="49" fontId="0" fillId="0" borderId="7" xfId="0" applyNumberFormat="1" applyBorder="1" applyAlignment="1">
      <alignment vertical="top"/>
    </xf>
    <xf numFmtId="0" fontId="0" fillId="8" borderId="23" xfId="0" applyFill="1" applyBorder="1"/>
    <xf numFmtId="14" fontId="10" fillId="8" borderId="4" xfId="0" applyNumberFormat="1" applyFont="1" applyFill="1" applyBorder="1" applyAlignment="1">
      <alignment horizontal="center" wrapText="1"/>
    </xf>
    <xf numFmtId="0" fontId="13" fillId="0" borderId="1" xfId="0" applyFont="1" applyBorder="1"/>
    <xf numFmtId="0" fontId="13" fillId="8" borderId="7" xfId="0" applyFont="1" applyFill="1" applyBorder="1" applyAlignment="1">
      <alignment wrapText="1"/>
    </xf>
    <xf numFmtId="14" fontId="10" fillId="8" borderId="4" xfId="0" applyNumberFormat="1" applyFont="1" applyFill="1" applyBorder="1" applyAlignment="1">
      <alignment horizontal="center" vertical="top" wrapText="1"/>
    </xf>
    <xf numFmtId="0" fontId="0" fillId="0" borderId="1" xfId="0" applyFill="1" applyBorder="1" applyAlignment="1">
      <alignment wrapText="1"/>
    </xf>
    <xf numFmtId="0" fontId="0" fillId="5" borderId="7" xfId="0" applyFill="1" applyBorder="1" applyAlignment="1">
      <alignment wrapText="1"/>
    </xf>
    <xf numFmtId="0" fontId="1" fillId="8" borderId="0" xfId="0" applyFont="1" applyFill="1" applyBorder="1" applyAlignment="1">
      <alignment horizontal="left"/>
    </xf>
    <xf numFmtId="0" fontId="13" fillId="0" borderId="3" xfId="0" applyFont="1" applyBorder="1" applyAlignment="1">
      <alignment wrapText="1"/>
    </xf>
    <xf numFmtId="0" fontId="13" fillId="8" borderId="1" xfId="0" applyFont="1" applyFill="1" applyBorder="1"/>
    <xf numFmtId="0" fontId="19" fillId="8" borderId="1" xfId="0" applyFont="1" applyFill="1" applyBorder="1" applyAlignment="1">
      <alignment horizontal="left"/>
    </xf>
    <xf numFmtId="0" fontId="13" fillId="0" borderId="7" xfId="0" applyFont="1" applyBorder="1" applyAlignment="1">
      <alignment vertical="top"/>
    </xf>
    <xf numFmtId="0" fontId="13" fillId="0" borderId="1" xfId="0" applyFont="1" applyBorder="1" applyAlignment="1">
      <alignment vertical="top"/>
    </xf>
    <xf numFmtId="0" fontId="13" fillId="8" borderId="7" xfId="0" applyFont="1" applyFill="1" applyBorder="1" applyAlignment="1">
      <alignment vertical="top"/>
    </xf>
    <xf numFmtId="49" fontId="0" fillId="8" borderId="7" xfId="0" applyNumberFormat="1" applyFill="1" applyBorder="1" applyAlignment="1">
      <alignment vertical="top"/>
    </xf>
    <xf numFmtId="0" fontId="13" fillId="8" borderId="1" xfId="0" applyFont="1" applyFill="1" applyBorder="1" applyAlignment="1">
      <alignment vertical="top"/>
    </xf>
    <xf numFmtId="0" fontId="13" fillId="8" borderId="4" xfId="0" applyFont="1" applyFill="1" applyBorder="1"/>
    <xf numFmtId="0" fontId="19" fillId="8" borderId="4" xfId="0" applyFont="1" applyFill="1" applyBorder="1" applyAlignment="1">
      <alignment horizontal="left"/>
    </xf>
    <xf numFmtId="0" fontId="0" fillId="8" borderId="6" xfId="0" applyFont="1" applyFill="1" applyBorder="1" applyAlignment="1">
      <alignment horizontal="center" wrapText="1"/>
    </xf>
    <xf numFmtId="0" fontId="0" fillId="8" borderId="9" xfId="0" applyFont="1" applyFill="1" applyBorder="1" applyAlignment="1">
      <alignment horizontal="center" wrapText="1"/>
    </xf>
    <xf numFmtId="0" fontId="0" fillId="8" borderId="3" xfId="0" applyFont="1" applyFill="1" applyBorder="1" applyAlignment="1">
      <alignment horizontal="center" wrapText="1"/>
    </xf>
    <xf numFmtId="0" fontId="0" fillId="8" borderId="4" xfId="0" applyFont="1" applyFill="1" applyBorder="1" applyAlignment="1">
      <alignment horizontal="center" wrapText="1"/>
    </xf>
    <xf numFmtId="0" fontId="0" fillId="8" borderId="0" xfId="0" applyFill="1" applyAlignment="1">
      <alignment wrapText="1"/>
    </xf>
    <xf numFmtId="14" fontId="10" fillId="8" borderId="9" xfId="0" applyNumberFormat="1" applyFont="1" applyFill="1" applyBorder="1" applyAlignment="1">
      <alignment horizontal="center" wrapText="1"/>
    </xf>
    <xf numFmtId="0" fontId="0" fillId="0" borderId="1" xfId="0" applyFont="1" applyBorder="1" applyAlignment="1">
      <alignment vertical="top" wrapText="1"/>
    </xf>
    <xf numFmtId="0" fontId="0" fillId="8" borderId="7" xfId="0" applyFill="1" applyBorder="1" applyAlignment="1">
      <alignment horizontal="center" wrapText="1"/>
    </xf>
    <xf numFmtId="0" fontId="0" fillId="8" borderId="4" xfId="0" applyFill="1" applyBorder="1" applyAlignment="1">
      <alignment horizontal="center" vertical="top" wrapText="1"/>
    </xf>
    <xf numFmtId="0" fontId="20" fillId="5" borderId="7" xfId="0" applyFont="1" applyFill="1" applyBorder="1" applyAlignment="1">
      <alignment vertical="top" wrapText="1"/>
    </xf>
    <xf numFmtId="0" fontId="13" fillId="0" borderId="10" xfId="0" applyFont="1" applyBorder="1" applyAlignment="1">
      <alignment vertical="top" wrapText="1"/>
    </xf>
    <xf numFmtId="0" fontId="13" fillId="0" borderId="10" xfId="0" applyFont="1" applyBorder="1" applyAlignment="1">
      <alignment wrapText="1"/>
    </xf>
    <xf numFmtId="0" fontId="13" fillId="0" borderId="7" xfId="0" applyFont="1" applyBorder="1" applyAlignment="1">
      <alignment horizontal="center" wrapText="1"/>
    </xf>
    <xf numFmtId="14" fontId="24" fillId="0" borderId="0" xfId="0" applyNumberFormat="1" applyFont="1"/>
    <xf numFmtId="0" fontId="13" fillId="8" borderId="23" xfId="0" applyFont="1" applyFill="1" applyBorder="1" applyAlignment="1">
      <alignment wrapText="1"/>
    </xf>
    <xf numFmtId="0" fontId="13" fillId="5" borderId="1" xfId="0" applyFont="1" applyFill="1" applyBorder="1" applyAlignment="1">
      <alignment vertical="top" wrapText="1"/>
    </xf>
    <xf numFmtId="0" fontId="13" fillId="0" borderId="1" xfId="0" applyFont="1" applyBorder="1" applyAlignment="1">
      <alignment horizontal="center" vertical="top" wrapText="1"/>
    </xf>
    <xf numFmtId="0" fontId="13" fillId="0" borderId="3" xfId="0" applyFont="1" applyBorder="1" applyAlignment="1">
      <alignment horizontal="center" vertical="top" wrapText="1"/>
    </xf>
    <xf numFmtId="0" fontId="13" fillId="0" borderId="3" xfId="0" applyFont="1" applyBorder="1" applyAlignment="1">
      <alignment vertical="top" wrapText="1"/>
    </xf>
    <xf numFmtId="0" fontId="13" fillId="0" borderId="0" xfId="0" applyFont="1" applyBorder="1" applyAlignment="1">
      <alignment horizontal="center" vertical="top" wrapText="1"/>
    </xf>
    <xf numFmtId="0" fontId="13" fillId="0" borderId="0" xfId="0" applyFont="1" applyBorder="1" applyAlignment="1">
      <alignment vertical="top" wrapText="1"/>
    </xf>
    <xf numFmtId="0" fontId="19" fillId="0" borderId="0" xfId="0" applyFont="1" applyBorder="1" applyAlignment="1">
      <alignment horizontal="left"/>
    </xf>
    <xf numFmtId="0" fontId="13" fillId="8" borderId="23" xfId="0" applyFont="1" applyFill="1" applyBorder="1"/>
    <xf numFmtId="0" fontId="13" fillId="8" borderId="3" xfId="0" applyFont="1" applyFill="1" applyBorder="1" applyAlignment="1">
      <alignment horizontal="center" vertical="top" wrapText="1"/>
    </xf>
    <xf numFmtId="0" fontId="13" fillId="8" borderId="4" xfId="0" applyFont="1" applyFill="1" applyBorder="1" applyAlignment="1">
      <alignment horizontal="center" vertical="top" wrapText="1"/>
    </xf>
    <xf numFmtId="14" fontId="24" fillId="8" borderId="4" xfId="0" applyNumberFormat="1" applyFont="1" applyFill="1" applyBorder="1" applyAlignment="1">
      <alignment horizontal="center" vertical="top" wrapText="1"/>
    </xf>
    <xf numFmtId="0" fontId="20" fillId="8" borderId="1" xfId="0" applyFont="1" applyFill="1" applyBorder="1" applyAlignment="1">
      <alignment wrapText="1"/>
    </xf>
    <xf numFmtId="0" fontId="13" fillId="8" borderId="1" xfId="0" applyFont="1" applyFill="1" applyBorder="1" applyAlignment="1">
      <alignment horizontal="center" wrapText="1"/>
    </xf>
    <xf numFmtId="0" fontId="7" fillId="0" borderId="0" xfId="0" applyFont="1"/>
    <xf numFmtId="0" fontId="20" fillId="8" borderId="1" xfId="0" applyFont="1" applyFill="1" applyBorder="1" applyAlignment="1">
      <alignment vertical="top" wrapText="1"/>
    </xf>
    <xf numFmtId="0" fontId="0" fillId="10" borderId="7" xfId="0" applyFill="1" applyBorder="1" applyAlignment="1">
      <alignment wrapText="1"/>
    </xf>
    <xf numFmtId="0" fontId="13" fillId="5" borderId="1" xfId="0" applyFont="1" applyFill="1" applyBorder="1" applyAlignment="1">
      <alignment wrapText="1"/>
    </xf>
    <xf numFmtId="0" fontId="20" fillId="5" borderId="1" xfId="0" applyFont="1" applyFill="1" applyBorder="1" applyAlignment="1">
      <alignment wrapText="1"/>
    </xf>
    <xf numFmtId="0" fontId="25" fillId="0" borderId="23" xfId="0" applyFont="1" applyFill="1" applyBorder="1" applyAlignment="1">
      <alignment horizontal="left"/>
    </xf>
    <xf numFmtId="0" fontId="13" fillId="10" borderId="1" xfId="0" applyFont="1" applyFill="1" applyBorder="1" applyAlignment="1">
      <alignment wrapText="1"/>
    </xf>
    <xf numFmtId="0" fontId="13" fillId="0" borderId="4" xfId="0" applyFont="1" applyBorder="1" applyAlignment="1">
      <alignment wrapText="1"/>
    </xf>
    <xf numFmtId="0" fontId="13" fillId="5" borderId="7" xfId="0" applyFont="1" applyFill="1" applyBorder="1" applyAlignment="1">
      <alignment wrapText="1"/>
    </xf>
    <xf numFmtId="0" fontId="20" fillId="8" borderId="7" xfId="0" applyFont="1" applyFill="1" applyBorder="1" applyAlignment="1">
      <alignment vertical="top" wrapText="1"/>
    </xf>
    <xf numFmtId="0" fontId="13" fillId="8" borderId="0" xfId="0" applyFont="1" applyFill="1"/>
    <xf numFmtId="0" fontId="13" fillId="0" borderId="1" xfId="0" applyFont="1" applyFill="1" applyBorder="1" applyAlignment="1">
      <alignment vertical="top" wrapText="1"/>
    </xf>
    <xf numFmtId="0" fontId="0" fillId="11" borderId="7" xfId="0" applyFill="1" applyBorder="1" applyAlignment="1">
      <alignment wrapText="1"/>
    </xf>
    <xf numFmtId="0" fontId="13" fillId="11" borderId="1" xfId="0" applyFont="1" applyFill="1" applyBorder="1" applyAlignment="1">
      <alignment wrapText="1"/>
    </xf>
    <xf numFmtId="0" fontId="0" fillId="11" borderId="3" xfId="0" applyFill="1" applyBorder="1" applyAlignment="1">
      <alignment vertical="top" wrapText="1"/>
    </xf>
    <xf numFmtId="0" fontId="1" fillId="11" borderId="7" xfId="0" applyFont="1" applyFill="1" applyBorder="1" applyAlignment="1">
      <alignment horizontal="left"/>
    </xf>
    <xf numFmtId="0" fontId="0" fillId="11" borderId="0" xfId="0" applyFill="1"/>
    <xf numFmtId="0" fontId="1" fillId="11" borderId="5" xfId="0" applyFont="1" applyFill="1" applyBorder="1" applyAlignment="1">
      <alignment horizontal="left"/>
    </xf>
    <xf numFmtId="0" fontId="19" fillId="11" borderId="7" xfId="0" applyFont="1" applyFill="1" applyBorder="1" applyAlignment="1">
      <alignment horizontal="left"/>
    </xf>
    <xf numFmtId="0" fontId="0" fillId="11" borderId="1" xfId="0" applyFill="1" applyBorder="1" applyAlignment="1">
      <alignment wrapText="1"/>
    </xf>
    <xf numFmtId="0" fontId="0" fillId="0" borderId="1" xfId="0" applyFont="1" applyFill="1" applyBorder="1" applyAlignment="1">
      <alignment wrapText="1"/>
    </xf>
    <xf numFmtId="0" fontId="0" fillId="0" borderId="7" xfId="0" applyFont="1" applyFill="1" applyBorder="1" applyAlignment="1">
      <alignment vertical="top" wrapText="1"/>
    </xf>
    <xf numFmtId="0" fontId="0" fillId="11" borderId="1" xfId="0" applyFill="1" applyBorder="1" applyAlignment="1">
      <alignment vertical="top" wrapText="1"/>
    </xf>
    <xf numFmtId="0" fontId="0" fillId="11" borderId="3" xfId="0" applyFont="1" applyFill="1" applyBorder="1" applyAlignment="1">
      <alignment wrapText="1"/>
    </xf>
    <xf numFmtId="0" fontId="1" fillId="11" borderId="4" xfId="0" applyFont="1" applyFill="1" applyBorder="1" applyAlignment="1">
      <alignment horizontal="left"/>
    </xf>
    <xf numFmtId="0" fontId="1" fillId="11" borderId="1" xfId="0" applyFont="1" applyFill="1" applyBorder="1" applyAlignment="1">
      <alignment horizontal="left"/>
    </xf>
    <xf numFmtId="0" fontId="13" fillId="11" borderId="1" xfId="0" applyFont="1" applyFill="1" applyBorder="1" applyAlignment="1">
      <alignment vertical="top" wrapText="1"/>
    </xf>
    <xf numFmtId="0" fontId="0" fillId="11" borderId="0" xfId="0" applyFill="1" applyAlignment="1">
      <alignment wrapText="1"/>
    </xf>
    <xf numFmtId="0" fontId="13" fillId="4" borderId="1" xfId="0" applyFont="1" applyFill="1" applyBorder="1" applyAlignment="1">
      <alignment vertical="top" wrapText="1"/>
    </xf>
    <xf numFmtId="0" fontId="26" fillId="12" borderId="0" xfId="0" applyFont="1" applyFill="1"/>
    <xf numFmtId="0" fontId="26" fillId="12" borderId="25" xfId="0" applyFont="1" applyFill="1" applyBorder="1"/>
    <xf numFmtId="0" fontId="26" fillId="13" borderId="0" xfId="0" applyFont="1" applyFill="1"/>
    <xf numFmtId="0" fontId="26" fillId="13" borderId="25" xfId="0" applyFont="1" applyFill="1" applyBorder="1"/>
    <xf numFmtId="0" fontId="13" fillId="5" borderId="0" xfId="0" applyFont="1" applyFill="1"/>
    <xf numFmtId="0" fontId="13" fillId="5" borderId="0" xfId="0" applyFont="1" applyFill="1" applyAlignment="1">
      <alignment horizontal="left"/>
    </xf>
    <xf numFmtId="0" fontId="26" fillId="12" borderId="0" xfId="0" applyFont="1" applyFill="1" applyBorder="1"/>
    <xf numFmtId="0" fontId="26" fillId="13" borderId="0" xfId="0" applyFont="1" applyFill="1" applyBorder="1"/>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4" xfId="0" applyFont="1" applyBorder="1" applyAlignment="1">
      <alignment horizontal="center" wrapText="1"/>
    </xf>
    <xf numFmtId="0" fontId="0" fillId="0" borderId="1"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3" fillId="0" borderId="1" xfId="0" applyFont="1" applyBorder="1" applyAlignment="1">
      <alignment horizontal="left" wrapText="1"/>
    </xf>
    <xf numFmtId="0" fontId="3" fillId="0" borderId="3" xfId="0" applyFont="1" applyBorder="1" applyAlignment="1">
      <alignment horizontal="left" wrapText="1"/>
    </xf>
    <xf numFmtId="0" fontId="0" fillId="0" borderId="0" xfId="0" applyAlignment="1">
      <alignment horizontal="center" wrapText="1"/>
    </xf>
    <xf numFmtId="0" fontId="0" fillId="0" borderId="1" xfId="0" applyFont="1" applyBorder="1" applyAlignment="1">
      <alignment horizontal="left" vertical="top" wrapText="1"/>
    </xf>
    <xf numFmtId="0" fontId="0" fillId="0" borderId="3" xfId="0" applyFont="1" applyBorder="1" applyAlignment="1">
      <alignment horizontal="left" vertical="top" wrapText="1"/>
    </xf>
    <xf numFmtId="0" fontId="0" fillId="0" borderId="1"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7" fillId="0" borderId="1" xfId="0" applyFont="1" applyBorder="1" applyAlignment="1">
      <alignment horizontal="left" vertical="top" wrapText="1"/>
    </xf>
    <xf numFmtId="0" fontId="7" fillId="0" borderId="3" xfId="0" applyFont="1" applyBorder="1" applyAlignment="1">
      <alignment horizontal="left" vertical="top" wrapText="1"/>
    </xf>
    <xf numFmtId="0" fontId="0" fillId="0" borderId="8" xfId="0" applyFont="1" applyBorder="1" applyAlignment="1">
      <alignment horizontal="left" vertical="top" wrapText="1"/>
    </xf>
    <xf numFmtId="0" fontId="0" fillId="0" borderId="6" xfId="0" applyFont="1" applyBorder="1" applyAlignment="1">
      <alignment horizontal="left" vertical="top" wrapText="1"/>
    </xf>
    <xf numFmtId="0" fontId="0" fillId="4" borderId="1" xfId="0" applyFont="1" applyFill="1" applyBorder="1" applyAlignment="1">
      <alignment vertical="top" wrapText="1"/>
    </xf>
    <xf numFmtId="0" fontId="0" fillId="4" borderId="3" xfId="0" applyFont="1" applyFill="1" applyBorder="1" applyAlignment="1">
      <alignment vertical="top" wrapText="1"/>
    </xf>
    <xf numFmtId="0" fontId="0" fillId="0" borderId="5" xfId="0" applyFont="1" applyBorder="1" applyAlignment="1">
      <alignment vertical="top" wrapText="1"/>
    </xf>
    <xf numFmtId="0" fontId="0" fillId="0" borderId="0" xfId="0" applyFont="1" applyBorder="1" applyAlignment="1">
      <alignment vertical="top" wrapText="1"/>
    </xf>
    <xf numFmtId="0" fontId="0" fillId="0" borderId="6" xfId="0" applyBorder="1" applyAlignment="1">
      <alignment horizontal="left"/>
    </xf>
    <xf numFmtId="0" fontId="0" fillId="0" borderId="1" xfId="0" applyBorder="1" applyAlignment="1">
      <alignment horizontal="left" vertical="top" wrapText="1"/>
    </xf>
    <xf numFmtId="0" fontId="0" fillId="0" borderId="3" xfId="0" applyBorder="1" applyAlignment="1">
      <alignment horizontal="left" vertical="top"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7" xfId="0" applyBorder="1" applyAlignment="1">
      <alignment horizontal="center"/>
    </xf>
    <xf numFmtId="0" fontId="3" fillId="0" borderId="2" xfId="0" applyFont="1" applyBorder="1" applyAlignment="1">
      <alignment horizontal="left" wrapText="1"/>
    </xf>
    <xf numFmtId="0" fontId="0" fillId="0" borderId="2" xfId="0" applyBorder="1" applyAlignment="1">
      <alignment horizontal="left" wrapText="1"/>
    </xf>
    <xf numFmtId="0" fontId="0" fillId="0" borderId="0" xfId="0" applyBorder="1" applyAlignment="1">
      <alignment horizontal="left" wrapText="1"/>
    </xf>
    <xf numFmtId="0" fontId="0" fillId="0" borderId="1" xfId="0" applyFont="1" applyBorder="1" applyAlignment="1">
      <alignment vertical="top"/>
    </xf>
    <xf numFmtId="0" fontId="0" fillId="0" borderId="3" xfId="0" applyFont="1" applyBorder="1" applyAlignment="1">
      <alignment vertical="top"/>
    </xf>
    <xf numFmtId="0" fontId="0" fillId="0" borderId="7" xfId="0" applyFont="1" applyBorder="1" applyAlignment="1">
      <alignment horizontal="center" wrapText="1"/>
    </xf>
    <xf numFmtId="0" fontId="0" fillId="0" borderId="7" xfId="0" applyBorder="1" applyAlignment="1">
      <alignment horizontal="left" wrapText="1"/>
    </xf>
    <xf numFmtId="0" fontId="0" fillId="0" borderId="13" xfId="0" applyBorder="1" applyAlignment="1">
      <alignment horizontal="left"/>
    </xf>
    <xf numFmtId="0" fontId="5" fillId="0" borderId="19" xfId="0" applyFont="1" applyBorder="1" applyAlignment="1">
      <alignment horizontal="left" wrapText="1"/>
    </xf>
    <xf numFmtId="0" fontId="5" fillId="0" borderId="15" xfId="0" applyFont="1" applyBorder="1" applyAlignment="1">
      <alignment horizontal="left" wrapText="1"/>
    </xf>
    <xf numFmtId="0" fontId="3" fillId="0" borderId="15"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0" fillId="8" borderId="1" xfId="0" applyFill="1" applyBorder="1" applyAlignment="1">
      <alignment horizontal="center" wrapText="1"/>
    </xf>
    <xf numFmtId="0" fontId="0" fillId="8" borderId="3" xfId="0" applyFill="1" applyBorder="1" applyAlignment="1">
      <alignment horizontal="center" wrapText="1"/>
    </xf>
    <xf numFmtId="0" fontId="0" fillId="8" borderId="4" xfId="0" applyFill="1" applyBorder="1" applyAlignment="1">
      <alignment horizontal="center" wrapText="1"/>
    </xf>
    <xf numFmtId="0" fontId="0" fillId="8" borderId="7" xfId="0" applyFill="1" applyBorder="1" applyAlignment="1">
      <alignment horizontal="center" wrapText="1"/>
    </xf>
    <xf numFmtId="0" fontId="0" fillId="0" borderId="11" xfId="0" applyBorder="1" applyAlignment="1">
      <alignment horizontal="left" wrapText="1"/>
    </xf>
    <xf numFmtId="0" fontId="3" fillId="0" borderId="0" xfId="0" applyFont="1"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0" fillId="8" borderId="0" xfId="0" applyFill="1" applyAlignment="1">
      <alignment horizontal="center" wrapText="1"/>
    </xf>
    <xf numFmtId="0" fontId="0" fillId="0" borderId="3" xfId="0" applyBorder="1" applyAlignment="1">
      <alignment horizontal="center" wrapText="1"/>
    </xf>
    <xf numFmtId="0" fontId="0" fillId="0" borderId="1" xfId="0" applyFont="1" applyBorder="1" applyAlignment="1">
      <alignment horizontal="center"/>
    </xf>
    <xf numFmtId="0" fontId="0" fillId="0" borderId="3" xfId="0" applyFont="1" applyBorder="1" applyAlignment="1">
      <alignment horizontal="center"/>
    </xf>
    <xf numFmtId="0" fontId="0" fillId="0" borderId="4" xfId="0" applyFont="1" applyBorder="1" applyAlignment="1">
      <alignment horizontal="center"/>
    </xf>
    <xf numFmtId="0" fontId="0" fillId="8" borderId="1" xfId="0" applyFill="1" applyBorder="1" applyAlignment="1">
      <alignment horizontal="center"/>
    </xf>
    <xf numFmtId="0" fontId="0" fillId="8" borderId="3" xfId="0" applyFill="1" applyBorder="1" applyAlignment="1">
      <alignment horizontal="center"/>
    </xf>
    <xf numFmtId="0" fontId="0" fillId="8" borderId="4" xfId="0" applyFill="1" applyBorder="1" applyAlignment="1">
      <alignment horizontal="center"/>
    </xf>
    <xf numFmtId="0" fontId="0" fillId="0" borderId="1" xfId="0" applyBorder="1" applyAlignment="1">
      <alignment horizontal="center" wrapText="1"/>
    </xf>
    <xf numFmtId="0" fontId="0" fillId="0" borderId="4" xfId="0" applyBorder="1" applyAlignment="1">
      <alignment horizontal="center" wrapText="1"/>
    </xf>
    <xf numFmtId="0" fontId="0" fillId="8" borderId="1" xfId="0" applyFill="1" applyBorder="1" applyAlignment="1">
      <alignment horizontal="center" vertical="top" wrapText="1"/>
    </xf>
    <xf numFmtId="0" fontId="0" fillId="8" borderId="3" xfId="0" applyFill="1" applyBorder="1" applyAlignment="1">
      <alignment horizontal="center" vertical="top" wrapText="1"/>
    </xf>
    <xf numFmtId="0" fontId="0" fillId="8" borderId="4" xfId="0" applyFill="1" applyBorder="1" applyAlignment="1">
      <alignment horizontal="center" vertical="top" wrapText="1"/>
    </xf>
    <xf numFmtId="0" fontId="0" fillId="8" borderId="7" xfId="0" applyFill="1" applyBorder="1" applyAlignment="1">
      <alignment horizontal="center" vertical="top" wrapText="1"/>
    </xf>
    <xf numFmtId="0" fontId="0" fillId="0" borderId="1" xfId="0" applyFont="1" applyBorder="1" applyAlignment="1">
      <alignment horizontal="center" vertical="top" wrapText="1"/>
    </xf>
    <xf numFmtId="0" fontId="0" fillId="0" borderId="3" xfId="0" applyFont="1" applyBorder="1" applyAlignment="1">
      <alignment horizontal="center" vertical="top" wrapText="1"/>
    </xf>
    <xf numFmtId="0" fontId="0" fillId="0" borderId="4" xfId="0" applyFont="1" applyBorder="1" applyAlignment="1">
      <alignment horizontal="center" vertical="top" wrapText="1"/>
    </xf>
    <xf numFmtId="0" fontId="0" fillId="0" borderId="7" xfId="0" applyFont="1" applyBorder="1" applyAlignment="1">
      <alignment horizontal="center" vertical="top" wrapText="1"/>
    </xf>
    <xf numFmtId="0" fontId="0" fillId="5" borderId="5" xfId="0" applyFont="1" applyFill="1" applyBorder="1" applyAlignment="1">
      <alignment vertical="top" wrapText="1"/>
    </xf>
    <xf numFmtId="0" fontId="0" fillId="5" borderId="0" xfId="0" applyFont="1" applyFill="1" applyBorder="1" applyAlignment="1">
      <alignment vertical="top" wrapText="1"/>
    </xf>
    <xf numFmtId="0" fontId="0" fillId="5" borderId="7" xfId="0" applyFill="1" applyBorder="1" applyAlignment="1">
      <alignment horizontal="center"/>
    </xf>
    <xf numFmtId="0" fontId="0" fillId="0" borderId="1"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7" xfId="0" applyBorder="1" applyAlignment="1">
      <alignment horizontal="center" vertical="top" wrapText="1"/>
    </xf>
    <xf numFmtId="0" fontId="13" fillId="0" borderId="1" xfId="0" applyFont="1" applyBorder="1" applyAlignment="1">
      <alignment horizontal="center" wrapText="1"/>
    </xf>
    <xf numFmtId="0" fontId="13" fillId="0" borderId="3" xfId="0" applyFont="1" applyBorder="1" applyAlignment="1">
      <alignment horizontal="center" wrapText="1"/>
    </xf>
    <xf numFmtId="0" fontId="13" fillId="0" borderId="4" xfId="0" applyFont="1" applyBorder="1" applyAlignment="1">
      <alignment horizontal="center" wrapText="1"/>
    </xf>
    <xf numFmtId="0" fontId="13" fillId="0" borderId="1" xfId="0" applyFont="1" applyBorder="1" applyAlignment="1">
      <alignment horizontal="center" vertical="top" wrapText="1"/>
    </xf>
    <xf numFmtId="0" fontId="13" fillId="0" borderId="3" xfId="0" applyFont="1" applyBorder="1" applyAlignment="1">
      <alignment horizontal="center" vertical="top" wrapText="1"/>
    </xf>
    <xf numFmtId="0" fontId="13" fillId="0" borderId="4" xfId="0" applyFont="1" applyBorder="1" applyAlignment="1">
      <alignment horizontal="center" vertical="top" wrapText="1"/>
    </xf>
    <xf numFmtId="0" fontId="3" fillId="0" borderId="0" xfId="0" applyFont="1" applyAlignment="1">
      <alignment horizontal="left"/>
    </xf>
    <xf numFmtId="0" fontId="0" fillId="0" borderId="8" xfId="0" applyBorder="1" applyAlignment="1">
      <alignment horizontal="left" vertical="top" wrapText="1"/>
    </xf>
    <xf numFmtId="0" fontId="0" fillId="0" borderId="6" xfId="0" applyBorder="1" applyAlignment="1">
      <alignment horizontal="left" vertical="top" wrapText="1"/>
    </xf>
    <xf numFmtId="0" fontId="0" fillId="4" borderId="1" xfId="0" applyFill="1" applyBorder="1" applyAlignment="1">
      <alignment vertical="top" wrapText="1"/>
    </xf>
    <xf numFmtId="0" fontId="0" fillId="4" borderId="3" xfId="0" applyFill="1" applyBorder="1" applyAlignment="1">
      <alignment vertical="top" wrapText="1"/>
    </xf>
    <xf numFmtId="0" fontId="0" fillId="0" borderId="5" xfId="0" applyBorder="1" applyAlignment="1">
      <alignment vertical="top" wrapText="1"/>
    </xf>
    <xf numFmtId="0" fontId="0" fillId="0" borderId="0" xfId="0" applyAlignment="1">
      <alignment vertical="top" wrapText="1"/>
    </xf>
    <xf numFmtId="0" fontId="0" fillId="0" borderId="1" xfId="0" applyBorder="1" applyAlignment="1">
      <alignment vertical="top" wrapText="1"/>
    </xf>
    <xf numFmtId="0" fontId="0" fillId="0" borderId="3" xfId="0" applyBorder="1" applyAlignment="1">
      <alignment vertical="top" wrapText="1"/>
    </xf>
    <xf numFmtId="0" fontId="1" fillId="0" borderId="7" xfId="0" applyFont="1" applyBorder="1" applyAlignment="1">
      <alignment horizontal="center"/>
    </xf>
    <xf numFmtId="0" fontId="0" fillId="0" borderId="0" xfId="0" applyAlignment="1">
      <alignment horizontal="left" wrapText="1"/>
    </xf>
    <xf numFmtId="0" fontId="0" fillId="0" borderId="7" xfId="0" applyBorder="1" applyAlignment="1">
      <alignment horizontal="center" wrapText="1"/>
    </xf>
    <xf numFmtId="0" fontId="10" fillId="0" borderId="7" xfId="0" applyFont="1" applyBorder="1" applyAlignment="1">
      <alignment horizontal="center"/>
    </xf>
    <xf numFmtId="0" fontId="0" fillId="11" borderId="1" xfId="0" applyFill="1" applyBorder="1" applyAlignment="1">
      <alignment horizontal="center" wrapText="1"/>
    </xf>
    <xf numFmtId="0" fontId="0" fillId="11" borderId="3" xfId="0" applyFill="1" applyBorder="1" applyAlignment="1">
      <alignment horizontal="center" wrapText="1"/>
    </xf>
    <xf numFmtId="0" fontId="0" fillId="11" borderId="4" xfId="0" applyFill="1" applyBorder="1" applyAlignment="1">
      <alignment horizontal="center" wrapText="1"/>
    </xf>
    <xf numFmtId="0" fontId="0" fillId="0" borderId="8" xfId="0" applyFont="1" applyBorder="1" applyAlignment="1">
      <alignment horizontal="center" wrapText="1"/>
    </xf>
    <xf numFmtId="0" fontId="0" fillId="0" borderId="6" xfId="0" applyFont="1" applyBorder="1" applyAlignment="1">
      <alignment horizontal="center" wrapText="1"/>
    </xf>
    <xf numFmtId="0" fontId="0" fillId="0" borderId="9" xfId="0" applyFont="1" applyBorder="1" applyAlignment="1">
      <alignment horizontal="center" wrapText="1"/>
    </xf>
    <xf numFmtId="0" fontId="0" fillId="8" borderId="1" xfId="0" applyFill="1" applyBorder="1" applyAlignment="1">
      <alignment horizontal="center" vertical="top"/>
    </xf>
    <xf numFmtId="0" fontId="0" fillId="8" borderId="3" xfId="0" applyFill="1" applyBorder="1" applyAlignment="1">
      <alignment horizontal="center" vertical="top"/>
    </xf>
    <xf numFmtId="0" fontId="0" fillId="8" borderId="4" xfId="0" applyFill="1" applyBorder="1" applyAlignment="1">
      <alignment horizontal="center" vertical="top"/>
    </xf>
    <xf numFmtId="0" fontId="0" fillId="11" borderId="1" xfId="0" applyFont="1" applyFill="1" applyBorder="1" applyAlignment="1">
      <alignment horizontal="center" wrapText="1"/>
    </xf>
    <xf numFmtId="0" fontId="0" fillId="11" borderId="3" xfId="0" applyFont="1" applyFill="1" applyBorder="1" applyAlignment="1">
      <alignment horizontal="center" wrapText="1"/>
    </xf>
    <xf numFmtId="0" fontId="0" fillId="11" borderId="4" xfId="0" applyFont="1" applyFill="1" applyBorder="1" applyAlignment="1">
      <alignment horizontal="center" wrapText="1"/>
    </xf>
  </cellXfs>
  <cellStyles count="1">
    <cellStyle name="Normal" xfId="0" builtinId="0"/>
  </cellStyles>
  <dxfs count="0"/>
  <tableStyles count="0" defaultTableStyle="TableStyleMedium2" defaultPivotStyle="PivotStyleLight16"/>
  <colors>
    <indexedColors>
      <rgbColor rgb="FF000000"/>
      <rgbColor rgb="FFF2F2F2"/>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6.xml"/><Relationship Id="rId20" Type="http://schemas.openxmlformats.org/officeDocument/2006/relationships/worksheet" Target="worksheets/sheet20.xml"/><Relationship Id="rId41"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Data/Tarawi/DatabaseDesign/Mallee_Database_Oct_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sus"/>
      <sheetName val="Site"/>
      <sheetName val="CensusObserver"/>
      <sheetName val="Observer"/>
      <sheetName val="SiteEvent"/>
      <sheetName val="MgtEvent"/>
      <sheetName val="MgtEventType"/>
      <sheetName val="Event"/>
      <sheetName val="FireEvent"/>
      <sheetName val="FireEventType"/>
      <sheetName val="Herbivore"/>
      <sheetName val="Demographic"/>
      <sheetName val="SubPlot"/>
      <sheetName val="PlantObs"/>
      <sheetName val="VegStructure"/>
      <sheetName val="CAPS"/>
      <sheetName val="KW Data Entry Notes"/>
      <sheetName val="Sheet1"/>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SpeciesCode</v>
          </cell>
          <cell r="H1" t="str">
            <v>Halaragis odont</v>
          </cell>
        </row>
        <row r="2">
          <cell r="A2">
            <v>1000</v>
          </cell>
          <cell r="H2" t="str">
            <v>Atriplex cinerea</v>
          </cell>
        </row>
        <row r="3">
          <cell r="A3">
            <v>10000</v>
          </cell>
          <cell r="H3" t="str">
            <v>Linaria dalmatica</v>
          </cell>
        </row>
        <row r="4">
          <cell r="A4">
            <v>10001</v>
          </cell>
          <cell r="H4" t="str">
            <v>Urochloa fasciculata var. reticulata</v>
          </cell>
        </row>
        <row r="5">
          <cell r="A5">
            <v>10002</v>
          </cell>
          <cell r="H5" t="str">
            <v>Zieria smithii subsp. smithii</v>
          </cell>
        </row>
        <row r="6">
          <cell r="A6">
            <v>10003</v>
          </cell>
          <cell r="H6" t="str">
            <v>Zieria smithii subsp. tomentosa</v>
          </cell>
        </row>
        <row r="7">
          <cell r="A7">
            <v>10004</v>
          </cell>
          <cell r="H7" t="str">
            <v>Ozothamnus stirlingii</v>
          </cell>
        </row>
        <row r="8">
          <cell r="A8">
            <v>10005</v>
          </cell>
          <cell r="H8" t="str">
            <v>Crepis foetida subsp. vulgaris</v>
          </cell>
        </row>
        <row r="9">
          <cell r="A9">
            <v>10006</v>
          </cell>
          <cell r="H9" t="str">
            <v>Styphelia angustifolia</v>
          </cell>
        </row>
        <row r="10">
          <cell r="A10">
            <v>10007</v>
          </cell>
          <cell r="H10" t="str">
            <v>Grevillea jephcottii</v>
          </cell>
        </row>
        <row r="11">
          <cell r="A11">
            <v>10008</v>
          </cell>
          <cell r="H11" t="str">
            <v>Grevillea diffusa subsp. evansiana</v>
          </cell>
        </row>
        <row r="12">
          <cell r="A12">
            <v>10009</v>
          </cell>
          <cell r="H12" t="str">
            <v>Grevillea parviflora subsp. parviflora</v>
          </cell>
        </row>
        <row r="13">
          <cell r="A13">
            <v>1001</v>
          </cell>
          <cell r="H13" t="str">
            <v>Cyperus ?*polystachyos</v>
          </cell>
        </row>
        <row r="14">
          <cell r="A14">
            <v>10010</v>
          </cell>
          <cell r="H14" t="str">
            <v>Grevillea linearifolia 'narrower-leaved Sydney form'</v>
          </cell>
        </row>
        <row r="15">
          <cell r="A15">
            <v>10011</v>
          </cell>
          <cell r="H15" t="str">
            <v>Grevillea linearifolia 'Hawkesbury Sandstone form'</v>
          </cell>
        </row>
        <row r="16">
          <cell r="A16">
            <v>10012</v>
          </cell>
          <cell r="H16" t="str">
            <v>Grevillea linearifolia 'southern sandstone form'</v>
          </cell>
        </row>
        <row r="17">
          <cell r="A17">
            <v>10013</v>
          </cell>
          <cell r="H17" t="str">
            <v>Grevillea linearifolia 'Southern Submontane form'</v>
          </cell>
        </row>
        <row r="18">
          <cell r="A18">
            <v>10014</v>
          </cell>
          <cell r="H18" t="str">
            <v>Grevillea linearifolia 'Western Slopes form'</v>
          </cell>
        </row>
        <row r="19">
          <cell r="A19">
            <v>10015</v>
          </cell>
          <cell r="H19" t="str">
            <v>Grevillea linearifolia 'Kanangra/Braidwood form'</v>
          </cell>
        </row>
        <row r="20">
          <cell r="A20">
            <v>10016</v>
          </cell>
          <cell r="H20" t="str">
            <v>Banksia ericifolia var. ericifolia</v>
          </cell>
        </row>
        <row r="21">
          <cell r="A21">
            <v>10017</v>
          </cell>
          <cell r="H21" t="str">
            <v>Eucalyptus opaca</v>
          </cell>
        </row>
        <row r="22">
          <cell r="A22">
            <v>10018</v>
          </cell>
          <cell r="H22" t="str">
            <v>Eucalyptus vicina</v>
          </cell>
        </row>
        <row r="23">
          <cell r="A23">
            <v>10019</v>
          </cell>
          <cell r="H23" t="str">
            <v>Eucalyptus denticulata</v>
          </cell>
        </row>
        <row r="24">
          <cell r="A24">
            <v>1002</v>
          </cell>
          <cell r="H24" t="str">
            <v>Cyperus ?*tenellus</v>
          </cell>
        </row>
        <row r="25">
          <cell r="A25">
            <v>10020</v>
          </cell>
          <cell r="H25" t="str">
            <v>Eucalyptus corticosa</v>
          </cell>
        </row>
        <row r="26">
          <cell r="A26">
            <v>10021</v>
          </cell>
          <cell r="H26" t="str">
            <v>Eucalyptus triplex</v>
          </cell>
        </row>
        <row r="27">
          <cell r="A27">
            <v>10022</v>
          </cell>
          <cell r="H27" t="str">
            <v>Eucalyptus praecox</v>
          </cell>
        </row>
        <row r="28">
          <cell r="A28">
            <v>10023</v>
          </cell>
          <cell r="H28" t="str">
            <v>Eucalyptus populnea subsp. bimbil</v>
          </cell>
        </row>
        <row r="29">
          <cell r="A29">
            <v>10024</v>
          </cell>
          <cell r="H29" t="str">
            <v>Eucalyptus apothalassica</v>
          </cell>
        </row>
        <row r="30">
          <cell r="A30">
            <v>10025</v>
          </cell>
          <cell r="H30" t="str">
            <v>Eucalyptus yangoura</v>
          </cell>
        </row>
        <row r="31">
          <cell r="A31">
            <v>10026</v>
          </cell>
          <cell r="H31" t="str">
            <v>Eucalyptus imitans</v>
          </cell>
        </row>
        <row r="32">
          <cell r="A32">
            <v>10027</v>
          </cell>
          <cell r="H32" t="str">
            <v>Eucalyptus ralla</v>
          </cell>
        </row>
        <row r="33">
          <cell r="A33">
            <v>10028</v>
          </cell>
          <cell r="H33" t="str">
            <v>Eucalyptus tenella</v>
          </cell>
        </row>
        <row r="34">
          <cell r="A34">
            <v>10029</v>
          </cell>
          <cell r="H34" t="str">
            <v>Eucalyptus obstans</v>
          </cell>
        </row>
        <row r="35">
          <cell r="A35">
            <v>1003</v>
          </cell>
          <cell r="H35" t="str">
            <v>Brunoniella australis</v>
          </cell>
        </row>
        <row r="36">
          <cell r="A36">
            <v>10030</v>
          </cell>
          <cell r="H36" t="str">
            <v>Eucalyptus laophila</v>
          </cell>
        </row>
        <row r="37">
          <cell r="A37">
            <v>10031</v>
          </cell>
          <cell r="H37" t="str">
            <v>Acmena smithii (Type form)</v>
          </cell>
        </row>
        <row r="38">
          <cell r="A38">
            <v>10032</v>
          </cell>
          <cell r="H38" t="str">
            <v>Acmena smithii (Small-leaved Race)</v>
          </cell>
        </row>
        <row r="39">
          <cell r="A39">
            <v>10033</v>
          </cell>
          <cell r="H39" t="str">
            <v>Acmena smithii (Rheophytic race)</v>
          </cell>
        </row>
        <row r="40">
          <cell r="A40">
            <v>10034</v>
          </cell>
          <cell r="H40" t="str">
            <v>Kunzea sp. E</v>
          </cell>
        </row>
        <row r="41">
          <cell r="A41">
            <v>10035</v>
          </cell>
          <cell r="H41" t="str">
            <v>Kunzea sp. B</v>
          </cell>
        </row>
        <row r="42">
          <cell r="A42">
            <v>10036</v>
          </cell>
          <cell r="H42" t="str">
            <v>Leptospermum macrocarpum</v>
          </cell>
        </row>
        <row r="43">
          <cell r="A43">
            <v>10037</v>
          </cell>
          <cell r="H43" t="str">
            <v>Melaleuca lanceolata subsp. lanceolata</v>
          </cell>
        </row>
        <row r="44">
          <cell r="A44">
            <v>10038</v>
          </cell>
          <cell r="H44" t="str">
            <v>Darwinia taxifolia subsp. taxifolia</v>
          </cell>
        </row>
        <row r="45">
          <cell r="A45">
            <v>10039</v>
          </cell>
          <cell r="H45" t="str">
            <v>Darwinia taxifolia subsp. macrolaena</v>
          </cell>
        </row>
        <row r="46">
          <cell r="A46">
            <v>1004</v>
          </cell>
          <cell r="H46" t="str">
            <v>Brunoniella pumilio</v>
          </cell>
        </row>
        <row r="47">
          <cell r="A47">
            <v>10040</v>
          </cell>
          <cell r="H47" t="str">
            <v>Rotala rotundifolia</v>
          </cell>
        </row>
        <row r="48">
          <cell r="A48">
            <v>10041</v>
          </cell>
          <cell r="H48" t="str">
            <v>Cuphea hyssopifolia</v>
          </cell>
        </row>
        <row r="49">
          <cell r="A49">
            <v>10042</v>
          </cell>
          <cell r="H49" t="str">
            <v>Lythrum wilsonii</v>
          </cell>
        </row>
        <row r="50">
          <cell r="A50">
            <v>10043</v>
          </cell>
          <cell r="H50" t="str">
            <v>Epilobium billardierianum subsp. intermedium</v>
          </cell>
        </row>
        <row r="51">
          <cell r="A51">
            <v>10044</v>
          </cell>
          <cell r="H51" t="str">
            <v>Boronia warrumbunglensis</v>
          </cell>
        </row>
        <row r="52">
          <cell r="A52">
            <v>10045</v>
          </cell>
          <cell r="H52" t="str">
            <v>Zieria southwellii</v>
          </cell>
        </row>
        <row r="53">
          <cell r="A53">
            <v>10046</v>
          </cell>
          <cell r="H53" t="str">
            <v>Correa alba var. alba</v>
          </cell>
        </row>
        <row r="54">
          <cell r="A54">
            <v>10047</v>
          </cell>
          <cell r="H54" t="str">
            <v>Eriostemon scaber subsp. latifolius</v>
          </cell>
        </row>
        <row r="55">
          <cell r="A55">
            <v>10048</v>
          </cell>
          <cell r="H55" t="str">
            <v>Phebalium glandulosum subsp. angustifolium</v>
          </cell>
        </row>
        <row r="56">
          <cell r="A56">
            <v>10049</v>
          </cell>
          <cell r="H56" t="str">
            <v>Phebalium sp. A</v>
          </cell>
        </row>
        <row r="57">
          <cell r="A57">
            <v>1005</v>
          </cell>
          <cell r="H57" t="str">
            <v>Dipteracanthus corynothecus</v>
          </cell>
        </row>
        <row r="58">
          <cell r="A58">
            <v>10050</v>
          </cell>
          <cell r="H58" t="str">
            <v>Toxicodendron succedaneum</v>
          </cell>
        </row>
        <row r="59">
          <cell r="A59">
            <v>10051</v>
          </cell>
          <cell r="H59" t="str">
            <v>Chamaecrista sp. A</v>
          </cell>
        </row>
        <row r="60">
          <cell r="A60">
            <v>10052</v>
          </cell>
          <cell r="H60" t="str">
            <v>Senna corymbosa</v>
          </cell>
        </row>
        <row r="61">
          <cell r="A61">
            <v>10053</v>
          </cell>
          <cell r="H61" t="str">
            <v>Senna artemisioides nothosubsp. coriacea</v>
          </cell>
        </row>
        <row r="62">
          <cell r="A62">
            <v>10054</v>
          </cell>
          <cell r="H62" t="str">
            <v>Senna artemisioides subsp. quadrifolia</v>
          </cell>
        </row>
        <row r="63">
          <cell r="A63">
            <v>10055</v>
          </cell>
          <cell r="H63" t="str">
            <v>Petalostylis labicheoides var. labicheoides</v>
          </cell>
        </row>
        <row r="64">
          <cell r="A64">
            <v>10056</v>
          </cell>
          <cell r="H64" t="str">
            <v>Neptunia dimorphantha</v>
          </cell>
        </row>
        <row r="65">
          <cell r="A65">
            <v>10057</v>
          </cell>
          <cell r="H65" t="str">
            <v>Acacia sparsifolia</v>
          </cell>
        </row>
        <row r="66">
          <cell r="A66">
            <v>10058</v>
          </cell>
          <cell r="H66" t="str">
            <v>Acacia mucronata subsp. longifolia</v>
          </cell>
        </row>
        <row r="67">
          <cell r="A67">
            <v>10059</v>
          </cell>
          <cell r="H67" t="str">
            <v>Acacia verticillata var. verticillata</v>
          </cell>
        </row>
        <row r="68">
          <cell r="A68">
            <v>1006</v>
          </cell>
          <cell r="H68" t="str">
            <v>Hygrophila salicifolia</v>
          </cell>
        </row>
        <row r="69">
          <cell r="A69">
            <v>10060</v>
          </cell>
          <cell r="H69" t="str">
            <v>Acacia verticillata var. ovoidea</v>
          </cell>
        </row>
        <row r="70">
          <cell r="A70">
            <v>10061</v>
          </cell>
          <cell r="H70" t="str">
            <v>Acacia carneorum</v>
          </cell>
        </row>
        <row r="71">
          <cell r="A71">
            <v>10062</v>
          </cell>
          <cell r="H71" t="str">
            <v>Eucalyptus sp. 'Cattai'</v>
          </cell>
        </row>
        <row r="72">
          <cell r="A72">
            <v>10063</v>
          </cell>
          <cell r="H72" t="str">
            <v>Acacia furfuracea</v>
          </cell>
        </row>
        <row r="73">
          <cell r="A73">
            <v>10064</v>
          </cell>
          <cell r="H73" t="str">
            <v>Acacia muelleriana</v>
          </cell>
        </row>
        <row r="74">
          <cell r="A74">
            <v>10065</v>
          </cell>
          <cell r="H74" t="str">
            <v>Vigna vexillata var. angustifolia</v>
          </cell>
        </row>
        <row r="75">
          <cell r="A75">
            <v>10066</v>
          </cell>
          <cell r="H75" t="str">
            <v>Vigna lanceolata var. latifolia</v>
          </cell>
        </row>
        <row r="76">
          <cell r="A76">
            <v>10067</v>
          </cell>
          <cell r="H76" t="str">
            <v>Vigna lanceolata var. filiformis</v>
          </cell>
        </row>
        <row r="77">
          <cell r="A77">
            <v>10068</v>
          </cell>
          <cell r="H77" t="str">
            <v>Vigna radiata var. setulosa</v>
          </cell>
        </row>
        <row r="78">
          <cell r="A78">
            <v>10069</v>
          </cell>
          <cell r="H78" t="str">
            <v>Swainsona bracteata</v>
          </cell>
        </row>
        <row r="79">
          <cell r="A79">
            <v>1007</v>
          </cell>
          <cell r="H79" t="str">
            <v>Justicia bonneyana</v>
          </cell>
        </row>
        <row r="80">
          <cell r="A80">
            <v>10070</v>
          </cell>
          <cell r="H80" t="str">
            <v>Swainsona cadellii</v>
          </cell>
        </row>
        <row r="81">
          <cell r="A81">
            <v>10071</v>
          </cell>
          <cell r="H81" t="str">
            <v>Lotus tetragonolobus</v>
          </cell>
        </row>
        <row r="82">
          <cell r="A82">
            <v>10072</v>
          </cell>
          <cell r="H82" t="str">
            <v>Vicia monantha subsp. monantha</v>
          </cell>
        </row>
        <row r="83">
          <cell r="A83">
            <v>10073</v>
          </cell>
          <cell r="H83" t="str">
            <v>Vicia villosa subsp. villosa</v>
          </cell>
        </row>
        <row r="84">
          <cell r="A84">
            <v>10074</v>
          </cell>
          <cell r="H84" t="str">
            <v>Vicia villosa subsp. eriocarpa</v>
          </cell>
        </row>
        <row r="85">
          <cell r="A85">
            <v>10075</v>
          </cell>
          <cell r="H85" t="str">
            <v>Vicia villosa subsp. microphylla</v>
          </cell>
        </row>
        <row r="86">
          <cell r="A86">
            <v>10076</v>
          </cell>
          <cell r="H86" t="str">
            <v>Vicia villosa subsp. varia</v>
          </cell>
        </row>
        <row r="87">
          <cell r="A87">
            <v>10077</v>
          </cell>
          <cell r="H87" t="str">
            <v>Vicia villosa subsp. pseudocracca</v>
          </cell>
        </row>
        <row r="88">
          <cell r="A88">
            <v>10078</v>
          </cell>
          <cell r="H88" t="str">
            <v>Medicago tornata</v>
          </cell>
        </row>
        <row r="89">
          <cell r="A89">
            <v>10079</v>
          </cell>
          <cell r="H89" t="str">
            <v>Daviesia mimosoides subsp. acris</v>
          </cell>
        </row>
        <row r="90">
          <cell r="A90">
            <v>1008</v>
          </cell>
          <cell r="H90" t="str">
            <v>Justicia eranthemoides</v>
          </cell>
        </row>
        <row r="91">
          <cell r="A91">
            <v>10080</v>
          </cell>
          <cell r="H91" t="str">
            <v>Pultenaea gunni subsp. gunni</v>
          </cell>
        </row>
        <row r="92">
          <cell r="A92">
            <v>10081</v>
          </cell>
          <cell r="H92" t="str">
            <v>Pultenaea sp. C</v>
          </cell>
        </row>
        <row r="93">
          <cell r="A93">
            <v>10082</v>
          </cell>
          <cell r="H93" t="str">
            <v>Pultenaea sp. H</v>
          </cell>
        </row>
        <row r="94">
          <cell r="A94">
            <v>10083</v>
          </cell>
          <cell r="H94" t="str">
            <v>Pultenaea sp. F</v>
          </cell>
        </row>
        <row r="95">
          <cell r="A95">
            <v>10084</v>
          </cell>
          <cell r="H95" t="str">
            <v>Pultenaea sp. I</v>
          </cell>
        </row>
        <row r="96">
          <cell r="A96">
            <v>10085</v>
          </cell>
          <cell r="H96" t="str">
            <v>Dillwynia sp. C</v>
          </cell>
        </row>
        <row r="97">
          <cell r="A97">
            <v>10086</v>
          </cell>
          <cell r="H97" t="str">
            <v>Bossiaea rhombifolia subsp. concolor</v>
          </cell>
        </row>
        <row r="98">
          <cell r="A98">
            <v>10087</v>
          </cell>
          <cell r="H98" t="str">
            <v>Hovea sp. D</v>
          </cell>
        </row>
        <row r="99">
          <cell r="A99">
            <v>10088</v>
          </cell>
          <cell r="H99" t="str">
            <v>Crotalaria agatiflora subsp. agatiflora</v>
          </cell>
        </row>
        <row r="100">
          <cell r="A100">
            <v>10089</v>
          </cell>
          <cell r="H100" t="str">
            <v>Crotalaria incana subsp. purpurascens</v>
          </cell>
        </row>
        <row r="101">
          <cell r="A101">
            <v>1009</v>
          </cell>
          <cell r="H101" t="str">
            <v>Justicia hygrophiloides</v>
          </cell>
        </row>
        <row r="102">
          <cell r="A102">
            <v>10090</v>
          </cell>
          <cell r="H102" t="str">
            <v>Lupinus incana</v>
          </cell>
        </row>
        <row r="103">
          <cell r="A103">
            <v>10091</v>
          </cell>
          <cell r="H103" t="str">
            <v>Lupinus pilosus</v>
          </cell>
        </row>
        <row r="104">
          <cell r="A104">
            <v>10092</v>
          </cell>
          <cell r="H104" t="str">
            <v>Comesperma ericinum f. A</v>
          </cell>
        </row>
        <row r="105">
          <cell r="A105">
            <v>10093</v>
          </cell>
          <cell r="H105" t="str">
            <v>Geranium molle subsp. molle</v>
          </cell>
        </row>
        <row r="106">
          <cell r="A106">
            <v>10094</v>
          </cell>
          <cell r="H106" t="str">
            <v>Comesperma ericinum f. B</v>
          </cell>
        </row>
        <row r="107">
          <cell r="A107">
            <v>10095</v>
          </cell>
          <cell r="H107" t="str">
            <v>Zygophyllum simile</v>
          </cell>
        </row>
        <row r="108">
          <cell r="A108">
            <v>10096</v>
          </cell>
          <cell r="H108" t="str">
            <v>Geranium dissectum</v>
          </cell>
        </row>
        <row r="109">
          <cell r="A109">
            <v>10097</v>
          </cell>
          <cell r="H109" t="str">
            <v>Geranium purpureum subsp. purpureum</v>
          </cell>
        </row>
        <row r="110">
          <cell r="A110">
            <v>10098</v>
          </cell>
          <cell r="H110" t="str">
            <v>Pelargonium x asperum</v>
          </cell>
        </row>
        <row r="111">
          <cell r="A111">
            <v>10099</v>
          </cell>
          <cell r="H111" t="str">
            <v>Pelargonium x domesticum</v>
          </cell>
        </row>
        <row r="112">
          <cell r="A112">
            <v>1010</v>
          </cell>
          <cell r="H112" t="str">
            <v>Pseuderanthemum variabile</v>
          </cell>
        </row>
        <row r="113">
          <cell r="A113">
            <v>10100</v>
          </cell>
          <cell r="H113" t="str">
            <v>Bursaria spinosa var. spinosa</v>
          </cell>
        </row>
        <row r="114">
          <cell r="A114">
            <v>10101</v>
          </cell>
          <cell r="H114" t="str">
            <v>Bursaria spinosa var. australis</v>
          </cell>
        </row>
        <row r="115">
          <cell r="A115">
            <v>10102</v>
          </cell>
          <cell r="H115" t="str">
            <v>Bursaria longisepala var. pilosa</v>
          </cell>
        </row>
        <row r="116">
          <cell r="A116">
            <v>10103</v>
          </cell>
          <cell r="H116" t="str">
            <v>Sollya heterophylla</v>
          </cell>
        </row>
        <row r="117">
          <cell r="A117">
            <v>10104</v>
          </cell>
          <cell r="H117" t="str">
            <v>Dichosciadium ranunculaceum var. ranunculaceum</v>
          </cell>
        </row>
        <row r="118">
          <cell r="A118">
            <v>10105</v>
          </cell>
          <cell r="H118" t="str">
            <v>Pastinaca sativa subsp. sativa</v>
          </cell>
        </row>
        <row r="119">
          <cell r="A119">
            <v>10106</v>
          </cell>
          <cell r="H119" t="str">
            <v>Daucus glochidiatus f. E</v>
          </cell>
        </row>
        <row r="120">
          <cell r="A120">
            <v>10107</v>
          </cell>
          <cell r="H120" t="str">
            <v>Daucus glochidiatus f. B</v>
          </cell>
        </row>
        <row r="121">
          <cell r="A121">
            <v>10108</v>
          </cell>
          <cell r="H121" t="str">
            <v>Daucus glochidiatus f. G</v>
          </cell>
        </row>
        <row r="122">
          <cell r="A122">
            <v>10109</v>
          </cell>
          <cell r="H122" t="str">
            <v>Daucus glochidiatus f. A</v>
          </cell>
        </row>
        <row r="123">
          <cell r="A123">
            <v>1011</v>
          </cell>
          <cell r="H123" t="str">
            <v>Rostellularia peploides</v>
          </cell>
        </row>
        <row r="124">
          <cell r="A124">
            <v>10110</v>
          </cell>
          <cell r="H124" t="str">
            <v>Wahlenbergia planiflora</v>
          </cell>
        </row>
        <row r="125">
          <cell r="A125">
            <v>10111</v>
          </cell>
          <cell r="H125" t="str">
            <v>Monopsis simplex var. simplex</v>
          </cell>
        </row>
        <row r="126">
          <cell r="A126">
            <v>10112</v>
          </cell>
          <cell r="H126" t="str">
            <v>Pratia sp. A</v>
          </cell>
        </row>
        <row r="127">
          <cell r="A127">
            <v>10113</v>
          </cell>
          <cell r="H127" t="str">
            <v>Logfia gallica</v>
          </cell>
        </row>
        <row r="128">
          <cell r="A128">
            <v>10114</v>
          </cell>
          <cell r="H128" t="str">
            <v>Veronica brownii</v>
          </cell>
        </row>
        <row r="129">
          <cell r="A129">
            <v>10115</v>
          </cell>
          <cell r="H129" t="str">
            <v>Senecio pterophorus</v>
          </cell>
        </row>
        <row r="130">
          <cell r="A130">
            <v>10116</v>
          </cell>
          <cell r="H130" t="str">
            <v>Stipa rudis subsp. australis</v>
          </cell>
        </row>
        <row r="131">
          <cell r="A131">
            <v>10117</v>
          </cell>
          <cell r="H131" t="str">
            <v>Elephantopus mollis</v>
          </cell>
        </row>
        <row r="132">
          <cell r="A132">
            <v>10118</v>
          </cell>
          <cell r="H132" t="str">
            <v>Hypsela tridens</v>
          </cell>
        </row>
        <row r="133">
          <cell r="A133">
            <v>10119</v>
          </cell>
          <cell r="H133" t="str">
            <v>Enteropogon unispiceus</v>
          </cell>
        </row>
        <row r="134">
          <cell r="A134">
            <v>1012</v>
          </cell>
          <cell r="H134" t="str">
            <v>Thunbergia alata</v>
          </cell>
        </row>
        <row r="135">
          <cell r="A135">
            <v>10120</v>
          </cell>
          <cell r="H135" t="str">
            <v>Brachycome basaltica var. gracilis</v>
          </cell>
        </row>
        <row r="136">
          <cell r="A136">
            <v>10121</v>
          </cell>
          <cell r="H136" t="str">
            <v>Brachycome tenuiscapa var. tenuiscapa</v>
          </cell>
        </row>
        <row r="137">
          <cell r="A137">
            <v>10122</v>
          </cell>
          <cell r="H137" t="str">
            <v>Brachycome tadgellii</v>
          </cell>
        </row>
        <row r="138">
          <cell r="A138">
            <v>10123</v>
          </cell>
          <cell r="H138" t="str">
            <v>Brachycome eriogona</v>
          </cell>
        </row>
        <row r="139">
          <cell r="A139">
            <v>10124</v>
          </cell>
          <cell r="H139" t="str">
            <v>Brachycome dichromosomatica var. alba</v>
          </cell>
        </row>
        <row r="140">
          <cell r="A140">
            <v>10125</v>
          </cell>
          <cell r="H140" t="str">
            <v>Brachycome perpusilla var. tenella</v>
          </cell>
        </row>
        <row r="141">
          <cell r="A141">
            <v>10126</v>
          </cell>
          <cell r="H141" t="str">
            <v>Brachycome formosa</v>
          </cell>
        </row>
        <row r="142">
          <cell r="A142">
            <v>10127</v>
          </cell>
          <cell r="H142" t="str">
            <v>Calotis porphyroglossa</v>
          </cell>
        </row>
        <row r="143">
          <cell r="A143">
            <v>10128</v>
          </cell>
          <cell r="H143" t="str">
            <v>Calotis cuneata var. pubescens</v>
          </cell>
        </row>
        <row r="144">
          <cell r="A144">
            <v>10129</v>
          </cell>
          <cell r="H144" t="str">
            <v>Erigeron sp. A</v>
          </cell>
        </row>
        <row r="145">
          <cell r="A145">
            <v>1013</v>
          </cell>
          <cell r="H145" t="str">
            <v>Xerothamnella parvifolia</v>
          </cell>
        </row>
        <row r="146">
          <cell r="A146">
            <v>10130</v>
          </cell>
          <cell r="H146" t="str">
            <v>Erigeron sp. B</v>
          </cell>
        </row>
        <row r="147">
          <cell r="A147">
            <v>10131</v>
          </cell>
          <cell r="H147" t="str">
            <v>Celmisia species A</v>
          </cell>
        </row>
        <row r="148">
          <cell r="A148">
            <v>10132</v>
          </cell>
          <cell r="H148" t="str">
            <v>Celmisia sp. B</v>
          </cell>
        </row>
        <row r="149">
          <cell r="A149">
            <v>10133</v>
          </cell>
          <cell r="H149" t="str">
            <v>Celmisia sp. C</v>
          </cell>
        </row>
        <row r="150">
          <cell r="A150">
            <v>10134</v>
          </cell>
          <cell r="H150" t="str">
            <v>Olearia incana</v>
          </cell>
        </row>
        <row r="151">
          <cell r="A151">
            <v>10135</v>
          </cell>
          <cell r="H151" t="str">
            <v>Olearia minor</v>
          </cell>
        </row>
        <row r="152">
          <cell r="A152">
            <v>10136</v>
          </cell>
          <cell r="H152" t="str">
            <v>Olearia passerinoides</v>
          </cell>
        </row>
        <row r="153">
          <cell r="A153">
            <v>10137</v>
          </cell>
          <cell r="H153" t="str">
            <v>Olearia suffruticosa</v>
          </cell>
        </row>
        <row r="154">
          <cell r="A154">
            <v>10138</v>
          </cell>
          <cell r="H154" t="str">
            <v>Conyza canadensis var. canadensis</v>
          </cell>
        </row>
        <row r="155">
          <cell r="A155">
            <v>10139</v>
          </cell>
          <cell r="H155" t="str">
            <v>Euchiton fordianus</v>
          </cell>
        </row>
        <row r="156">
          <cell r="A156">
            <v>1014</v>
          </cell>
          <cell r="H156" t="str">
            <v>Acer negundo</v>
          </cell>
        </row>
        <row r="157">
          <cell r="A157">
            <v>10140</v>
          </cell>
          <cell r="H157" t="str">
            <v>Gnaphalium diamantinense</v>
          </cell>
        </row>
        <row r="158">
          <cell r="A158">
            <v>10141</v>
          </cell>
          <cell r="H158" t="str">
            <v>Gnaphalium sp. E</v>
          </cell>
        </row>
        <row r="159">
          <cell r="A159">
            <v>10142</v>
          </cell>
          <cell r="H159" t="str">
            <v>Gamochaeta calviceps</v>
          </cell>
        </row>
        <row r="160">
          <cell r="A160">
            <v>10143</v>
          </cell>
          <cell r="H160" t="str">
            <v>Gamochaeta pensylvanica</v>
          </cell>
        </row>
        <row r="161">
          <cell r="A161">
            <v>10144</v>
          </cell>
          <cell r="H161" t="str">
            <v>Gamochaeta spicata</v>
          </cell>
        </row>
        <row r="162">
          <cell r="A162">
            <v>10145</v>
          </cell>
          <cell r="H162" t="str">
            <v>Gamochaeta americana</v>
          </cell>
        </row>
        <row r="163">
          <cell r="A163">
            <v>10146</v>
          </cell>
          <cell r="H163" t="str">
            <v>Cassinia leptocephala subsp. A</v>
          </cell>
        </row>
        <row r="164">
          <cell r="A164">
            <v>10147</v>
          </cell>
          <cell r="H164" t="str">
            <v>Rhodanthe diffusa subsp. diffusa</v>
          </cell>
        </row>
        <row r="165">
          <cell r="A165">
            <v>10148</v>
          </cell>
          <cell r="H165" t="str">
            <v>Rhodanthe diffusa subsp. leucactina</v>
          </cell>
        </row>
        <row r="166">
          <cell r="A166">
            <v>10149</v>
          </cell>
          <cell r="H166" t="str">
            <v>Craspedia maxgrayi</v>
          </cell>
        </row>
        <row r="167">
          <cell r="A167">
            <v>1015</v>
          </cell>
          <cell r="H167" t="str">
            <v>Acer pseudoplatanus</v>
          </cell>
        </row>
        <row r="168">
          <cell r="A168">
            <v>10150</v>
          </cell>
          <cell r="H168" t="str">
            <v>Craspedia crocata</v>
          </cell>
        </row>
        <row r="169">
          <cell r="A169">
            <v>10151</v>
          </cell>
          <cell r="H169" t="str">
            <v>Craspedia paludicola</v>
          </cell>
        </row>
        <row r="170">
          <cell r="A170">
            <v>10152</v>
          </cell>
          <cell r="H170" t="str">
            <v>Craspedia costiniana</v>
          </cell>
        </row>
        <row r="171">
          <cell r="A171">
            <v>10153</v>
          </cell>
          <cell r="H171" t="str">
            <v>Craspedia lamicola</v>
          </cell>
        </row>
        <row r="172">
          <cell r="A172">
            <v>10154</v>
          </cell>
          <cell r="H172" t="str">
            <v>Craspedia haplorrhiza</v>
          </cell>
        </row>
        <row r="173">
          <cell r="A173">
            <v>10155</v>
          </cell>
          <cell r="H173" t="str">
            <v>Pycnosorus chrysanthes</v>
          </cell>
        </row>
        <row r="174">
          <cell r="A174">
            <v>10156</v>
          </cell>
          <cell r="H174" t="str">
            <v>Ozothamnus hookeri</v>
          </cell>
        </row>
        <row r="175">
          <cell r="A175">
            <v>10157</v>
          </cell>
          <cell r="H175" t="str">
            <v>Ozothamnus alpinus</v>
          </cell>
        </row>
        <row r="176">
          <cell r="A176">
            <v>10158</v>
          </cell>
          <cell r="H176" t="str">
            <v>Ozothamnus turbinatus</v>
          </cell>
        </row>
        <row r="177">
          <cell r="A177">
            <v>10159</v>
          </cell>
          <cell r="H177" t="str">
            <v>Millotia tenuifolia var. tenuifolia</v>
          </cell>
        </row>
        <row r="178">
          <cell r="A178">
            <v>1016</v>
          </cell>
          <cell r="H178" t="str">
            <v>Agave americana</v>
          </cell>
        </row>
        <row r="179">
          <cell r="A179">
            <v>10160</v>
          </cell>
          <cell r="H179" t="str">
            <v>Millotia macrocarpa</v>
          </cell>
        </row>
        <row r="180">
          <cell r="A180">
            <v>10161</v>
          </cell>
          <cell r="H180" t="str">
            <v>Eriochlamys sp. A</v>
          </cell>
        </row>
        <row r="181">
          <cell r="A181">
            <v>10162</v>
          </cell>
          <cell r="H181" t="str">
            <v>Myriocephalus pluriflorus</v>
          </cell>
        </row>
        <row r="182">
          <cell r="A182">
            <v>10163</v>
          </cell>
          <cell r="H182" t="str">
            <v>Pycnosorus thompsonianus</v>
          </cell>
        </row>
        <row r="183">
          <cell r="A183">
            <v>10164</v>
          </cell>
          <cell r="H183" t="str">
            <v>Verbesina encelioides subsp. encelioides</v>
          </cell>
        </row>
        <row r="184">
          <cell r="A184">
            <v>10165</v>
          </cell>
          <cell r="H184" t="str">
            <v>Gaillardia x grandiflora</v>
          </cell>
        </row>
        <row r="185">
          <cell r="A185">
            <v>10166</v>
          </cell>
          <cell r="H185" t="str">
            <v>Schkuhria pinnata var. abrotanoides</v>
          </cell>
        </row>
        <row r="186">
          <cell r="A186">
            <v>10167</v>
          </cell>
          <cell r="H186" t="str">
            <v>Chrysanthemum coronarium</v>
          </cell>
        </row>
        <row r="187">
          <cell r="A187">
            <v>10168</v>
          </cell>
          <cell r="H187" t="str">
            <v>Leucanthemum maximum</v>
          </cell>
        </row>
        <row r="188">
          <cell r="A188">
            <v>10169</v>
          </cell>
          <cell r="H188" t="str">
            <v>Centipeda minima var. lanuginosa</v>
          </cell>
        </row>
        <row r="189">
          <cell r="A189">
            <v>1017</v>
          </cell>
          <cell r="H189" t="str">
            <v>Cordyline fruticosa</v>
          </cell>
        </row>
        <row r="190">
          <cell r="A190">
            <v>10170</v>
          </cell>
          <cell r="H190" t="str">
            <v>Senecio anethifolius</v>
          </cell>
        </row>
        <row r="191">
          <cell r="A191">
            <v>10171</v>
          </cell>
          <cell r="H191" t="str">
            <v>Senecio tamoides</v>
          </cell>
        </row>
        <row r="192">
          <cell r="A192">
            <v>10172</v>
          </cell>
          <cell r="H192" t="str">
            <v>Senecio leptocarpus</v>
          </cell>
        </row>
        <row r="193">
          <cell r="A193">
            <v>10173</v>
          </cell>
          <cell r="H193" t="str">
            <v>Senecio vagus subsp. vagus</v>
          </cell>
        </row>
        <row r="194">
          <cell r="A194">
            <v>10174</v>
          </cell>
          <cell r="H194" t="str">
            <v>Senecio sp. C</v>
          </cell>
        </row>
        <row r="195">
          <cell r="A195">
            <v>10175</v>
          </cell>
          <cell r="H195" t="str">
            <v>Calendula officinalis</v>
          </cell>
        </row>
        <row r="196">
          <cell r="A196">
            <v>10176</v>
          </cell>
          <cell r="H196" t="str">
            <v>Osteospermum ecklonis</v>
          </cell>
        </row>
        <row r="197">
          <cell r="A197">
            <v>10177</v>
          </cell>
          <cell r="H197" t="str">
            <v>Cymbonotus sp. A</v>
          </cell>
        </row>
        <row r="198">
          <cell r="A198">
            <v>10178</v>
          </cell>
          <cell r="H198" t="str">
            <v>Onopordum illyricum subsp. illyricum</v>
          </cell>
        </row>
        <row r="199">
          <cell r="A199">
            <v>10179</v>
          </cell>
          <cell r="H199" t="str">
            <v>Centaurea sp. A</v>
          </cell>
        </row>
        <row r="200">
          <cell r="A200">
            <v>1018</v>
          </cell>
          <cell r="H200" t="str">
            <v>Cordyline stricta</v>
          </cell>
        </row>
        <row r="201">
          <cell r="A201">
            <v>10180</v>
          </cell>
          <cell r="H201" t="str">
            <v>Centaurea sp. B</v>
          </cell>
        </row>
        <row r="202">
          <cell r="A202">
            <v>10181</v>
          </cell>
          <cell r="H202" t="str">
            <v>Lapsana communis subsp. communis</v>
          </cell>
        </row>
        <row r="203">
          <cell r="A203">
            <v>10182</v>
          </cell>
          <cell r="H203" t="str">
            <v>Leontodon taraxacoides subsp. taraxacoides</v>
          </cell>
        </row>
        <row r="204">
          <cell r="A204">
            <v>10183</v>
          </cell>
          <cell r="H204" t="str">
            <v>Picris squarrosa</v>
          </cell>
        </row>
        <row r="205">
          <cell r="A205">
            <v>10184</v>
          </cell>
          <cell r="H205" t="str">
            <v>Sonchus hydrophilus</v>
          </cell>
        </row>
        <row r="206">
          <cell r="A206">
            <v>10185</v>
          </cell>
          <cell r="H206" t="str">
            <v>Solanum hystrix</v>
          </cell>
        </row>
        <row r="207">
          <cell r="A207">
            <v>10186</v>
          </cell>
          <cell r="H207" t="str">
            <v>Physalis philadelphica</v>
          </cell>
        </row>
        <row r="208">
          <cell r="A208">
            <v>10187</v>
          </cell>
          <cell r="H208" t="str">
            <v>Cuscuta victoriana</v>
          </cell>
        </row>
        <row r="209">
          <cell r="A209">
            <v>10188</v>
          </cell>
          <cell r="H209" t="str">
            <v>Wilsonia humilis</v>
          </cell>
        </row>
        <row r="210">
          <cell r="A210">
            <v>10189</v>
          </cell>
          <cell r="H210" t="str">
            <v>Convolvulus microsepalus</v>
          </cell>
        </row>
        <row r="211">
          <cell r="A211">
            <v>1019</v>
          </cell>
          <cell r="H211" t="str">
            <v>Doryanthes excelsa</v>
          </cell>
        </row>
        <row r="212">
          <cell r="A212">
            <v>10190</v>
          </cell>
          <cell r="H212" t="str">
            <v>Halgania andromedifolia</v>
          </cell>
        </row>
        <row r="213">
          <cell r="A213">
            <v>10191</v>
          </cell>
          <cell r="H213" t="str">
            <v>Cynoglossum creticum</v>
          </cell>
        </row>
        <row r="214">
          <cell r="A214">
            <v>10192</v>
          </cell>
          <cell r="H214" t="str">
            <v>Heliotropium brachygyne</v>
          </cell>
        </row>
        <row r="215">
          <cell r="A215">
            <v>10193</v>
          </cell>
          <cell r="H215" t="str">
            <v>Styphelia laeta subsp. latifolia</v>
          </cell>
        </row>
        <row r="216">
          <cell r="A216">
            <v>10194</v>
          </cell>
          <cell r="H216" t="str">
            <v>Leucopogon collinus</v>
          </cell>
        </row>
        <row r="217">
          <cell r="A217">
            <v>10195</v>
          </cell>
          <cell r="H217" t="str">
            <v>Leucopogon fletcheri subsp. brevisepalus</v>
          </cell>
        </row>
        <row r="218">
          <cell r="A218">
            <v>10196</v>
          </cell>
          <cell r="H218" t="str">
            <v>Dipsacus fullonum subsp. fullonum</v>
          </cell>
        </row>
        <row r="219">
          <cell r="A219">
            <v>10197</v>
          </cell>
          <cell r="H219" t="str">
            <v>Goodenia heterophylla subsp. heterophylla</v>
          </cell>
        </row>
        <row r="220">
          <cell r="A220">
            <v>10198</v>
          </cell>
          <cell r="H220" t="str">
            <v>Goodenia heterophylla subsp. montana</v>
          </cell>
        </row>
        <row r="221">
          <cell r="A221">
            <v>10199</v>
          </cell>
          <cell r="H221" t="str">
            <v>Scaevola albida var. pallida</v>
          </cell>
        </row>
        <row r="222">
          <cell r="A222">
            <v>1020</v>
          </cell>
          <cell r="H222" t="str">
            <v>Doryanthes palmeri</v>
          </cell>
        </row>
        <row r="223">
          <cell r="A223">
            <v>10200</v>
          </cell>
          <cell r="H223" t="str">
            <v>Logania sp. A</v>
          </cell>
        </row>
        <row r="224">
          <cell r="A224">
            <v>10201</v>
          </cell>
          <cell r="H224" t="str">
            <v>Mitrasacme pilosa var. pilosa</v>
          </cell>
        </row>
        <row r="225">
          <cell r="A225">
            <v>10202</v>
          </cell>
          <cell r="H225" t="str">
            <v>Mitrasacme pilosa var. stuartii</v>
          </cell>
        </row>
        <row r="226">
          <cell r="A226">
            <v>10203</v>
          </cell>
          <cell r="H226" t="str">
            <v>Asperula gemella</v>
          </cell>
        </row>
        <row r="227">
          <cell r="A227">
            <v>10204</v>
          </cell>
          <cell r="H227" t="str">
            <v>Nerium oleander</v>
          </cell>
        </row>
        <row r="228">
          <cell r="A228">
            <v>10205</v>
          </cell>
          <cell r="H228" t="str">
            <v>Tecoma capensis</v>
          </cell>
        </row>
        <row r="229">
          <cell r="A229">
            <v>10206</v>
          </cell>
          <cell r="H229" t="str">
            <v>Tecoma stans</v>
          </cell>
        </row>
        <row r="230">
          <cell r="A230">
            <v>10207</v>
          </cell>
          <cell r="H230" t="str">
            <v>Eremophila bowmanii subsp. bowmanii</v>
          </cell>
        </row>
        <row r="231">
          <cell r="A231">
            <v>10208</v>
          </cell>
          <cell r="H231" t="str">
            <v>Eremophila bowmanii subsp. nutans</v>
          </cell>
        </row>
        <row r="232">
          <cell r="A232">
            <v>10209</v>
          </cell>
          <cell r="H232" t="str">
            <v>Eremophila divaricata subsp. divaricata</v>
          </cell>
        </row>
        <row r="233">
          <cell r="A233">
            <v>1021</v>
          </cell>
          <cell r="H233" t="str">
            <v>Yucca aloifolia</v>
          </cell>
        </row>
        <row r="234">
          <cell r="A234">
            <v>10210</v>
          </cell>
          <cell r="H234" t="str">
            <v>Eremophila divaricata subsp. callewatta</v>
          </cell>
        </row>
        <row r="235">
          <cell r="A235">
            <v>10211</v>
          </cell>
          <cell r="H235" t="str">
            <v>Eremophila latrobei subsp. latrobei</v>
          </cell>
        </row>
        <row r="236">
          <cell r="A236">
            <v>10212</v>
          </cell>
          <cell r="H236" t="str">
            <v>Eremophila latrobei subsp. glabra</v>
          </cell>
        </row>
        <row r="237">
          <cell r="A237">
            <v>10213</v>
          </cell>
          <cell r="H237" t="str">
            <v>Myoporum platycarpum subsp. perbellum</v>
          </cell>
        </row>
        <row r="238">
          <cell r="A238">
            <v>10214</v>
          </cell>
          <cell r="H238" t="str">
            <v>Bacopa caroliniana</v>
          </cell>
        </row>
        <row r="239">
          <cell r="A239">
            <v>10215</v>
          </cell>
          <cell r="H239" t="str">
            <v>Glossostigma cleistanthum</v>
          </cell>
        </row>
        <row r="240">
          <cell r="A240">
            <v>10216</v>
          </cell>
          <cell r="H240" t="str">
            <v>Kickxia spuria subsp. integrifolia</v>
          </cell>
        </row>
        <row r="241">
          <cell r="A241">
            <v>10217</v>
          </cell>
          <cell r="H241" t="str">
            <v>Kickxia elatine subsp. elatine</v>
          </cell>
        </row>
        <row r="242">
          <cell r="A242">
            <v>10218</v>
          </cell>
          <cell r="H242" t="str">
            <v>Nuttallanthus canadensis var. canadensis</v>
          </cell>
        </row>
        <row r="243">
          <cell r="A243">
            <v>10219</v>
          </cell>
          <cell r="H243" t="str">
            <v>Nemesia strumosa</v>
          </cell>
        </row>
        <row r="244">
          <cell r="A244">
            <v>1022</v>
          </cell>
          <cell r="H244" t="str">
            <v>Aptenia cordifolia</v>
          </cell>
        </row>
        <row r="245">
          <cell r="A245">
            <v>10220</v>
          </cell>
          <cell r="H245" t="str">
            <v>Derwentia velutina</v>
          </cell>
        </row>
        <row r="246">
          <cell r="A246">
            <v>10221</v>
          </cell>
          <cell r="H246" t="str">
            <v>Veronica catenata</v>
          </cell>
        </row>
        <row r="247">
          <cell r="A247">
            <v>10222</v>
          </cell>
          <cell r="H247" t="str">
            <v>Euphrasia ruptura</v>
          </cell>
        </row>
        <row r="248">
          <cell r="A248">
            <v>10223</v>
          </cell>
          <cell r="H248" t="str">
            <v>Selago thunbergii</v>
          </cell>
        </row>
        <row r="249">
          <cell r="A249">
            <v>10224</v>
          </cell>
          <cell r="H249" t="str">
            <v>Plantago myosuros subsp. myosuros</v>
          </cell>
        </row>
        <row r="250">
          <cell r="A250">
            <v>10225</v>
          </cell>
          <cell r="H250" t="str">
            <v>Utricularia beaugleholei</v>
          </cell>
        </row>
        <row r="251">
          <cell r="A251">
            <v>10226</v>
          </cell>
          <cell r="H251" t="str">
            <v>Hypoestes floribunda</v>
          </cell>
        </row>
        <row r="252">
          <cell r="A252">
            <v>10227</v>
          </cell>
          <cell r="H252" t="str">
            <v>Hypoestes floribunda var. floribunda</v>
          </cell>
        </row>
        <row r="253">
          <cell r="A253">
            <v>10228</v>
          </cell>
          <cell r="H253" t="str">
            <v>Hypoestes antennifera</v>
          </cell>
        </row>
        <row r="254">
          <cell r="A254">
            <v>10229</v>
          </cell>
          <cell r="H254" t="str">
            <v>Orthosiphon aristatus</v>
          </cell>
        </row>
        <row r="255">
          <cell r="A255">
            <v>1023</v>
          </cell>
          <cell r="H255" t="str">
            <v>Carpobrotus aequilaterus</v>
          </cell>
        </row>
        <row r="256">
          <cell r="A256">
            <v>10230</v>
          </cell>
          <cell r="H256" t="str">
            <v>Plectranthus verticillatus</v>
          </cell>
        </row>
        <row r="257">
          <cell r="A257">
            <v>10231</v>
          </cell>
          <cell r="H257" t="str">
            <v>Plectranthus neochilus</v>
          </cell>
        </row>
        <row r="258">
          <cell r="A258">
            <v>10232</v>
          </cell>
          <cell r="H258" t="str">
            <v>Plectranthus ornatus</v>
          </cell>
        </row>
        <row r="259">
          <cell r="A259">
            <v>10233</v>
          </cell>
          <cell r="H259" t="str">
            <v>Mentha x rotundifolia</v>
          </cell>
        </row>
        <row r="260">
          <cell r="A260">
            <v>10234</v>
          </cell>
          <cell r="H260" t="str">
            <v>Mentha x spicata</v>
          </cell>
        </row>
        <row r="261">
          <cell r="A261">
            <v>10235</v>
          </cell>
          <cell r="H261" t="str">
            <v>Mentha x piperita nothomorph piperita</v>
          </cell>
        </row>
        <row r="262">
          <cell r="A262">
            <v>10236</v>
          </cell>
          <cell r="H262" t="str">
            <v>Mentha x piperita nothomorph citrata</v>
          </cell>
        </row>
        <row r="263">
          <cell r="A263">
            <v>10237</v>
          </cell>
          <cell r="H263" t="str">
            <v>Origanum vulgare</v>
          </cell>
        </row>
        <row r="264">
          <cell r="A264">
            <v>10238</v>
          </cell>
          <cell r="H264" t="str">
            <v>Melissa officinalis subsp. officinalis</v>
          </cell>
        </row>
        <row r="265">
          <cell r="A265">
            <v>10239</v>
          </cell>
          <cell r="H265" t="str">
            <v>Ballota nigra subsp. foetida</v>
          </cell>
        </row>
        <row r="266">
          <cell r="A266">
            <v>1024</v>
          </cell>
          <cell r="H266" t="str">
            <v>Carpobrotus edulis</v>
          </cell>
        </row>
        <row r="267">
          <cell r="A267">
            <v>10240</v>
          </cell>
          <cell r="H267" t="str">
            <v>Prostanthera sp. A</v>
          </cell>
        </row>
        <row r="268">
          <cell r="A268">
            <v>10241</v>
          </cell>
          <cell r="H268" t="str">
            <v>Prostanthera sp. C</v>
          </cell>
        </row>
        <row r="269">
          <cell r="A269">
            <v>10242</v>
          </cell>
          <cell r="H269" t="str">
            <v>Prostanthera sp. E</v>
          </cell>
        </row>
        <row r="270">
          <cell r="A270">
            <v>10243</v>
          </cell>
          <cell r="H270" t="str">
            <v>Prostanthera saxicola var. saxicola</v>
          </cell>
        </row>
        <row r="271">
          <cell r="A271">
            <v>10244</v>
          </cell>
          <cell r="H271" t="str">
            <v>Prostanthera saxicola var. montana</v>
          </cell>
        </row>
        <row r="272">
          <cell r="A272">
            <v>10245</v>
          </cell>
          <cell r="H272" t="str">
            <v>Prostanthera saxicola var. bracteolata</v>
          </cell>
        </row>
        <row r="273">
          <cell r="A273">
            <v>10246</v>
          </cell>
          <cell r="H273" t="str">
            <v>Teucrium sp. D</v>
          </cell>
        </row>
        <row r="274">
          <cell r="A274">
            <v>10247</v>
          </cell>
          <cell r="H274" t="str">
            <v>Sagittaria montevidensis subsp. montevidensis</v>
          </cell>
        </row>
        <row r="275">
          <cell r="A275">
            <v>10248</v>
          </cell>
          <cell r="H275" t="str">
            <v>Sagittaria montevidensis subsp. calycina</v>
          </cell>
        </row>
        <row r="276">
          <cell r="A276">
            <v>10249</v>
          </cell>
          <cell r="H276" t="str">
            <v>Eucalyptus canaliculata &lt;--&gt; punctata</v>
          </cell>
        </row>
        <row r="277">
          <cell r="A277">
            <v>1025</v>
          </cell>
          <cell r="H277" t="str">
            <v>Carpobrotus glaucescens</v>
          </cell>
        </row>
        <row r="278">
          <cell r="A278">
            <v>10250</v>
          </cell>
          <cell r="H278" t="str">
            <v>Urochloa notochthona</v>
          </cell>
        </row>
        <row r="279">
          <cell r="A279">
            <v>10251</v>
          </cell>
          <cell r="H279" t="str">
            <v>Triglochin striatum</v>
          </cell>
        </row>
        <row r="280">
          <cell r="A280">
            <v>10252</v>
          </cell>
          <cell r="H280" t="str">
            <v>Triglochin turriferum</v>
          </cell>
        </row>
        <row r="281">
          <cell r="A281">
            <v>10253</v>
          </cell>
          <cell r="H281" t="str">
            <v>Triglochin hexagonum</v>
          </cell>
        </row>
        <row r="282">
          <cell r="A282">
            <v>10254</v>
          </cell>
          <cell r="H282" t="str">
            <v>Triglochin calcitrapum</v>
          </cell>
        </row>
        <row r="283">
          <cell r="A283">
            <v>10255</v>
          </cell>
          <cell r="H283" t="str">
            <v>Triglochin centrocarpum</v>
          </cell>
        </row>
        <row r="284">
          <cell r="A284">
            <v>10256</v>
          </cell>
          <cell r="H284" t="str">
            <v>Protasparagus virgatus</v>
          </cell>
        </row>
        <row r="285">
          <cell r="A285">
            <v>10257</v>
          </cell>
          <cell r="H285" t="str">
            <v>Hypoxis vaginata</v>
          </cell>
        </row>
        <row r="286">
          <cell r="A286">
            <v>10258</v>
          </cell>
          <cell r="H286" t="str">
            <v>Corynotheca micrantha var. divaricata</v>
          </cell>
        </row>
        <row r="287">
          <cell r="A287">
            <v>10259</v>
          </cell>
          <cell r="H287" t="str">
            <v>Dichopogon sp. A</v>
          </cell>
        </row>
        <row r="288">
          <cell r="A288">
            <v>1026</v>
          </cell>
          <cell r="H288" t="str">
            <v>Disphyma clavellatum</v>
          </cell>
        </row>
        <row r="289">
          <cell r="A289">
            <v>10260</v>
          </cell>
          <cell r="H289" t="str">
            <v>Arthropodium sp. A</v>
          </cell>
        </row>
        <row r="290">
          <cell r="A290">
            <v>10261</v>
          </cell>
          <cell r="H290" t="str">
            <v>Laxmannia orientalis</v>
          </cell>
        </row>
        <row r="291">
          <cell r="A291">
            <v>10262</v>
          </cell>
          <cell r="H291" t="str">
            <v>Ornithogalum longibracteatum</v>
          </cell>
        </row>
        <row r="292">
          <cell r="A292">
            <v>10263</v>
          </cell>
          <cell r="H292" t="str">
            <v>Muscari armeniacum</v>
          </cell>
        </row>
        <row r="293">
          <cell r="A293">
            <v>10264</v>
          </cell>
          <cell r="H293" t="str">
            <v>Watsonia meriana</v>
          </cell>
        </row>
        <row r="294">
          <cell r="A294">
            <v>10265</v>
          </cell>
          <cell r="H294" t="str">
            <v>Watsonia borbonica subsp. ardernei</v>
          </cell>
        </row>
        <row r="295">
          <cell r="A295">
            <v>10266</v>
          </cell>
          <cell r="H295" t="str">
            <v>Romulea flava var. minor</v>
          </cell>
        </row>
        <row r="296">
          <cell r="A296">
            <v>10267</v>
          </cell>
          <cell r="H296" t="str">
            <v>Ixia polystachya</v>
          </cell>
        </row>
        <row r="297">
          <cell r="A297">
            <v>10268</v>
          </cell>
          <cell r="H297" t="str">
            <v>Ixia maculata</v>
          </cell>
        </row>
        <row r="298">
          <cell r="A298">
            <v>10269</v>
          </cell>
          <cell r="H298" t="str">
            <v>Sparaxis tricolor</v>
          </cell>
        </row>
        <row r="299">
          <cell r="A299">
            <v>1027</v>
          </cell>
          <cell r="H299" t="str">
            <v>Galenia secunda</v>
          </cell>
        </row>
        <row r="300">
          <cell r="A300">
            <v>10270</v>
          </cell>
          <cell r="H300" t="str">
            <v>Sparaxis bulbifera</v>
          </cell>
        </row>
        <row r="301">
          <cell r="A301">
            <v>10271</v>
          </cell>
          <cell r="H301" t="str">
            <v>Crocosmia x crocosmiiflora</v>
          </cell>
        </row>
        <row r="302">
          <cell r="A302">
            <v>10272</v>
          </cell>
          <cell r="H302" t="str">
            <v>Diuris pardina</v>
          </cell>
        </row>
        <row r="303">
          <cell r="A303">
            <v>10273</v>
          </cell>
          <cell r="H303" t="str">
            <v>Diuris semilunulata</v>
          </cell>
        </row>
        <row r="304">
          <cell r="A304">
            <v>10274</v>
          </cell>
          <cell r="H304" t="str">
            <v>Diuris x polymorpha</v>
          </cell>
        </row>
        <row r="305">
          <cell r="A305">
            <v>10275</v>
          </cell>
          <cell r="H305" t="str">
            <v>Thelymitra media var. media</v>
          </cell>
        </row>
        <row r="306">
          <cell r="A306">
            <v>10276</v>
          </cell>
          <cell r="H306" t="str">
            <v>Thelymitra merraniae</v>
          </cell>
        </row>
        <row r="307">
          <cell r="A307">
            <v>10277</v>
          </cell>
          <cell r="H307" t="str">
            <v>Thelymitra rubra</v>
          </cell>
        </row>
        <row r="308">
          <cell r="A308">
            <v>10278</v>
          </cell>
          <cell r="H308" t="str">
            <v>Thelymitra x irregularis</v>
          </cell>
        </row>
        <row r="309">
          <cell r="A309">
            <v>10279</v>
          </cell>
          <cell r="H309" t="str">
            <v>Prasophyllum lindleyanum</v>
          </cell>
        </row>
        <row r="310">
          <cell r="A310">
            <v>1028</v>
          </cell>
          <cell r="H310" t="str">
            <v>Gunniopsis papillata</v>
          </cell>
        </row>
        <row r="311">
          <cell r="A311">
            <v>10280</v>
          </cell>
          <cell r="H311" t="str">
            <v>Prasophyllum candidum</v>
          </cell>
        </row>
        <row r="312">
          <cell r="A312">
            <v>10281</v>
          </cell>
          <cell r="H312" t="str">
            <v>Prasophyllum sylvestre</v>
          </cell>
        </row>
        <row r="313">
          <cell r="A313">
            <v>10282</v>
          </cell>
          <cell r="H313" t="str">
            <v>Prasophyllum appendiculatum</v>
          </cell>
        </row>
        <row r="314">
          <cell r="A314">
            <v>10283</v>
          </cell>
          <cell r="H314" t="str">
            <v>Pterostylis tunstallii</v>
          </cell>
        </row>
        <row r="315">
          <cell r="A315">
            <v>10284</v>
          </cell>
          <cell r="H315" t="str">
            <v>Pterostylis sp. F</v>
          </cell>
        </row>
        <row r="316">
          <cell r="A316">
            <v>10285</v>
          </cell>
          <cell r="H316" t="str">
            <v>Pterostylis pusilla</v>
          </cell>
        </row>
        <row r="317">
          <cell r="A317">
            <v>10286</v>
          </cell>
          <cell r="H317" t="str">
            <v>Pterostylis x conoglossa</v>
          </cell>
        </row>
        <row r="318">
          <cell r="A318">
            <v>10287</v>
          </cell>
          <cell r="H318" t="str">
            <v>Pterostylis x furcillata</v>
          </cell>
        </row>
        <row r="319">
          <cell r="A319">
            <v>10288</v>
          </cell>
          <cell r="H319" t="str">
            <v>Pterostylis x ingens</v>
          </cell>
        </row>
        <row r="320">
          <cell r="A320">
            <v>10289</v>
          </cell>
          <cell r="H320" t="str">
            <v>Chiloglottis valida</v>
          </cell>
        </row>
        <row r="321">
          <cell r="A321">
            <v>1029</v>
          </cell>
          <cell r="H321" t="str">
            <v>Gunniopsis quadrifida</v>
          </cell>
        </row>
        <row r="322">
          <cell r="A322">
            <v>10290</v>
          </cell>
          <cell r="H322" t="str">
            <v>Chiloglottis chlorantha</v>
          </cell>
        </row>
        <row r="323">
          <cell r="A323">
            <v>10291</v>
          </cell>
          <cell r="H323" t="str">
            <v>Chiloglottis seminuda</v>
          </cell>
        </row>
        <row r="324">
          <cell r="A324">
            <v>10292</v>
          </cell>
          <cell r="H324" t="str">
            <v>Chiloglottis x pescottiana</v>
          </cell>
        </row>
        <row r="325">
          <cell r="A325">
            <v>10293</v>
          </cell>
          <cell r="H325" t="str">
            <v>Caladenia flaccida</v>
          </cell>
        </row>
        <row r="326">
          <cell r="A326">
            <v>10294</v>
          </cell>
          <cell r="H326" t="str">
            <v>Caladenia leptoclavia</v>
          </cell>
        </row>
        <row r="327">
          <cell r="A327">
            <v>10295</v>
          </cell>
          <cell r="H327" t="str">
            <v>Caladenia phaeoclavia</v>
          </cell>
        </row>
        <row r="328">
          <cell r="A328">
            <v>10296</v>
          </cell>
          <cell r="H328" t="str">
            <v>Caladenia verrucosa</v>
          </cell>
        </row>
        <row r="329">
          <cell r="A329">
            <v>10297</v>
          </cell>
          <cell r="H329" t="str">
            <v>Caladenia aestiva</v>
          </cell>
        </row>
        <row r="330">
          <cell r="A330">
            <v>10298</v>
          </cell>
          <cell r="H330" t="str">
            <v>Caladenia stellata</v>
          </cell>
        </row>
        <row r="331">
          <cell r="A331">
            <v>10299</v>
          </cell>
          <cell r="H331" t="str">
            <v>Caladenia fitzgeraldii</v>
          </cell>
        </row>
        <row r="332">
          <cell r="A332">
            <v>1030</v>
          </cell>
          <cell r="H332" t="str">
            <v>Gunniopsis septifraga</v>
          </cell>
        </row>
        <row r="333">
          <cell r="A333">
            <v>10300</v>
          </cell>
          <cell r="H333" t="str">
            <v>Caladenia hildae</v>
          </cell>
        </row>
        <row r="334">
          <cell r="A334">
            <v>10301</v>
          </cell>
          <cell r="H334" t="str">
            <v>Caladenia cleistantha</v>
          </cell>
        </row>
        <row r="335">
          <cell r="A335">
            <v>10302</v>
          </cell>
          <cell r="H335" t="str">
            <v>Caladenia pusilla</v>
          </cell>
        </row>
        <row r="336">
          <cell r="A336">
            <v>10303</v>
          </cell>
          <cell r="H336" t="str">
            <v>Caladenia latifolia</v>
          </cell>
        </row>
        <row r="337">
          <cell r="A337">
            <v>10304</v>
          </cell>
          <cell r="H337" t="str">
            <v>Dendrobium x kestevenii</v>
          </cell>
        </row>
        <row r="338">
          <cell r="A338">
            <v>10305</v>
          </cell>
          <cell r="H338" t="str">
            <v>Commelina africana</v>
          </cell>
        </row>
        <row r="339">
          <cell r="A339">
            <v>10306</v>
          </cell>
          <cell r="H339" t="str">
            <v>Juncus laeviusculus</v>
          </cell>
        </row>
        <row r="340">
          <cell r="A340">
            <v>10307</v>
          </cell>
          <cell r="H340" t="str">
            <v>Juncus laeviusculus subsp. illawarrensis</v>
          </cell>
        </row>
        <row r="341">
          <cell r="A341">
            <v>10308</v>
          </cell>
          <cell r="H341" t="str">
            <v>Juncus alexandri</v>
          </cell>
        </row>
        <row r="342">
          <cell r="A342">
            <v>10309</v>
          </cell>
          <cell r="H342" t="str">
            <v>Juncus alexandri subsp. alexandri</v>
          </cell>
        </row>
        <row r="343">
          <cell r="A343">
            <v>1031</v>
          </cell>
          <cell r="H343" t="str">
            <v>Lampranthus albus</v>
          </cell>
        </row>
        <row r="344">
          <cell r="A344">
            <v>10310</v>
          </cell>
          <cell r="H344" t="str">
            <v>Juncus semisolidus</v>
          </cell>
        </row>
        <row r="345">
          <cell r="A345">
            <v>10311</v>
          </cell>
          <cell r="H345" t="str">
            <v>Juncus psammophilus</v>
          </cell>
        </row>
        <row r="346">
          <cell r="A346">
            <v>10312</v>
          </cell>
          <cell r="H346" t="str">
            <v>Juncus dolichanthus</v>
          </cell>
        </row>
        <row r="347">
          <cell r="A347">
            <v>10313</v>
          </cell>
          <cell r="H347" t="str">
            <v>Juncus acutiflorus</v>
          </cell>
        </row>
        <row r="348">
          <cell r="A348">
            <v>10314</v>
          </cell>
          <cell r="H348" t="str">
            <v>Luzula flaccida f. A</v>
          </cell>
        </row>
        <row r="349">
          <cell r="A349">
            <v>10315</v>
          </cell>
          <cell r="H349" t="str">
            <v>Luzula flaccida f. B</v>
          </cell>
        </row>
        <row r="350">
          <cell r="A350">
            <v>10316</v>
          </cell>
          <cell r="H350" t="str">
            <v>Luzula australasica subsp. dura</v>
          </cell>
        </row>
        <row r="351">
          <cell r="A351">
            <v>10317</v>
          </cell>
          <cell r="H351" t="str">
            <v>Luzula acutifolia subsp. nana</v>
          </cell>
        </row>
        <row r="352">
          <cell r="A352">
            <v>10318</v>
          </cell>
          <cell r="H352" t="str">
            <v>Comesperma breviflorum</v>
          </cell>
        </row>
        <row r="353">
          <cell r="A353">
            <v>10319</v>
          </cell>
          <cell r="H353" t="str">
            <v>Schoenus evansiana</v>
          </cell>
        </row>
        <row r="354">
          <cell r="A354">
            <v>1032</v>
          </cell>
          <cell r="H354" t="str">
            <v>Lampranthus tegens</v>
          </cell>
        </row>
        <row r="355">
          <cell r="A355">
            <v>10320</v>
          </cell>
          <cell r="H355" t="str">
            <v>Lepidosperma evansianum</v>
          </cell>
        </row>
        <row r="356">
          <cell r="A356">
            <v>10321</v>
          </cell>
          <cell r="H356" t="str">
            <v>Homoranthus bornhardtiensis</v>
          </cell>
        </row>
        <row r="357">
          <cell r="A357">
            <v>10322</v>
          </cell>
          <cell r="H357" t="str">
            <v>Homoranthus croftianus</v>
          </cell>
        </row>
        <row r="358">
          <cell r="A358">
            <v>10323</v>
          </cell>
          <cell r="H358" t="str">
            <v>Dillwynia glaucula</v>
          </cell>
        </row>
        <row r="359">
          <cell r="A359">
            <v>10324</v>
          </cell>
          <cell r="H359" t="str">
            <v>Acacia cf. blakei</v>
          </cell>
        </row>
        <row r="360">
          <cell r="A360">
            <v>10325</v>
          </cell>
          <cell r="H360" t="str">
            <v>Enneapogon virens</v>
          </cell>
        </row>
        <row r="361">
          <cell r="A361">
            <v>10326</v>
          </cell>
          <cell r="H361" t="str">
            <v>Sida argentea</v>
          </cell>
        </row>
        <row r="362">
          <cell r="A362">
            <v>10327</v>
          </cell>
          <cell r="H362" t="str">
            <v>Sporobolus disjunctus</v>
          </cell>
        </row>
        <row r="363">
          <cell r="A363">
            <v>10328</v>
          </cell>
          <cell r="H363" t="str">
            <v>Bromus alopecuros</v>
          </cell>
        </row>
        <row r="364">
          <cell r="A364">
            <v>10329</v>
          </cell>
          <cell r="H364" t="str">
            <v>Eleocharis macbarronii</v>
          </cell>
        </row>
        <row r="365">
          <cell r="A365">
            <v>1033</v>
          </cell>
          <cell r="H365" t="str">
            <v>Mesembryanthemum aitonis</v>
          </cell>
        </row>
        <row r="366">
          <cell r="A366">
            <v>10330</v>
          </cell>
          <cell r="H366" t="str">
            <v>Caustis recurvata var. hirsuta</v>
          </cell>
        </row>
        <row r="367">
          <cell r="A367">
            <v>10331</v>
          </cell>
          <cell r="H367" t="str">
            <v>Cyperus betchei subsp. betchei</v>
          </cell>
        </row>
        <row r="368">
          <cell r="A368">
            <v>10332</v>
          </cell>
          <cell r="H368" t="str">
            <v>Cyperus secumbens</v>
          </cell>
        </row>
        <row r="369">
          <cell r="A369">
            <v>10333</v>
          </cell>
          <cell r="H369" t="str">
            <v>Cyperus vorsteri</v>
          </cell>
        </row>
        <row r="370">
          <cell r="A370">
            <v>10334</v>
          </cell>
          <cell r="H370" t="str">
            <v>Uncinia sulcata</v>
          </cell>
        </row>
        <row r="371">
          <cell r="A371">
            <v>10335</v>
          </cell>
          <cell r="H371" t="str">
            <v>Carex arenaria</v>
          </cell>
        </row>
        <row r="372">
          <cell r="A372">
            <v>10336</v>
          </cell>
          <cell r="H372" t="str">
            <v>Carex ovalis</v>
          </cell>
        </row>
        <row r="373">
          <cell r="A373">
            <v>10337</v>
          </cell>
          <cell r="H373" t="str">
            <v>Carex archeri</v>
          </cell>
        </row>
        <row r="374">
          <cell r="A374">
            <v>10338</v>
          </cell>
          <cell r="H374" t="str">
            <v>Restio tetraphyllus subsp. tetraphyllus</v>
          </cell>
        </row>
        <row r="375">
          <cell r="A375">
            <v>10339</v>
          </cell>
          <cell r="H375" t="str">
            <v>Centrolepis aristata</v>
          </cell>
        </row>
        <row r="376">
          <cell r="A376">
            <v>1034</v>
          </cell>
          <cell r="H376" t="str">
            <v>Mesembryanthemum crystallinum</v>
          </cell>
        </row>
        <row r="377">
          <cell r="A377">
            <v>10340</v>
          </cell>
          <cell r="H377" t="str">
            <v>Centrolepis eremica</v>
          </cell>
        </row>
        <row r="378">
          <cell r="A378">
            <v>10341</v>
          </cell>
          <cell r="H378" t="str">
            <v>Ischaemum afrum</v>
          </cell>
        </row>
        <row r="379">
          <cell r="A379">
            <v>10342</v>
          </cell>
          <cell r="H379" t="str">
            <v>Miscanthus sinensis var. sinensis</v>
          </cell>
        </row>
        <row r="380">
          <cell r="A380">
            <v>10343</v>
          </cell>
          <cell r="H380" t="str">
            <v>Miscanthus sinensis var. zebrinus</v>
          </cell>
        </row>
        <row r="381">
          <cell r="A381">
            <v>10344</v>
          </cell>
          <cell r="H381" t="str">
            <v>Miscanthus sinensis var. variegatus</v>
          </cell>
        </row>
        <row r="382">
          <cell r="A382">
            <v>10345</v>
          </cell>
          <cell r="H382" t="str">
            <v>Saccharum officinarum</v>
          </cell>
        </row>
        <row r="383">
          <cell r="A383">
            <v>10346</v>
          </cell>
          <cell r="H383" t="str">
            <v>Bothriochloa bladhii subsp. bladhii</v>
          </cell>
        </row>
        <row r="384">
          <cell r="A384">
            <v>10347</v>
          </cell>
          <cell r="H384" t="str">
            <v>Dichanthium sericeum subsp. humilius</v>
          </cell>
        </row>
        <row r="385">
          <cell r="A385">
            <v>10348</v>
          </cell>
          <cell r="H385" t="str">
            <v>Xanthosia pilosa f. A</v>
          </cell>
        </row>
        <row r="386">
          <cell r="A386">
            <v>10349</v>
          </cell>
          <cell r="H386" t="str">
            <v>Xanthosia pilosa f. B</v>
          </cell>
        </row>
        <row r="387">
          <cell r="A387">
            <v>1035</v>
          </cell>
          <cell r="H387" t="str">
            <v>Mesembryanthemum nodiflorum</v>
          </cell>
        </row>
        <row r="388">
          <cell r="A388">
            <v>10350</v>
          </cell>
          <cell r="H388" t="str">
            <v>Xanthosia pilosa f. C</v>
          </cell>
        </row>
        <row r="389">
          <cell r="A389">
            <v>10351</v>
          </cell>
          <cell r="H389" t="str">
            <v>Casuarina cunninghamiana x glauca</v>
          </cell>
        </row>
        <row r="390">
          <cell r="A390">
            <v>10352</v>
          </cell>
          <cell r="H390" t="str">
            <v>Oryza sativa</v>
          </cell>
        </row>
        <row r="391">
          <cell r="A391">
            <v>10353</v>
          </cell>
          <cell r="H391" t="str">
            <v>Panicum capillare var. occidentale</v>
          </cell>
        </row>
        <row r="392">
          <cell r="A392">
            <v>10354</v>
          </cell>
          <cell r="H392" t="str">
            <v>Brachiara eruciformis</v>
          </cell>
        </row>
        <row r="393">
          <cell r="A393">
            <v>10355</v>
          </cell>
          <cell r="H393" t="str">
            <v>Paspalum regnellii</v>
          </cell>
        </row>
        <row r="394">
          <cell r="A394">
            <v>10356</v>
          </cell>
          <cell r="H394" t="str">
            <v>Panicum coloratum var. coloratum</v>
          </cell>
        </row>
        <row r="395">
          <cell r="A395">
            <v>10357</v>
          </cell>
          <cell r="H395" t="str">
            <v>Diplachne uninervia</v>
          </cell>
        </row>
        <row r="396">
          <cell r="A396">
            <v>10358</v>
          </cell>
          <cell r="H396" t="str">
            <v>Danthonia sp. A</v>
          </cell>
        </row>
        <row r="397">
          <cell r="A397">
            <v>10359</v>
          </cell>
          <cell r="H397" t="str">
            <v>Cortaderia jubata</v>
          </cell>
        </row>
        <row r="398">
          <cell r="A398">
            <v>1036</v>
          </cell>
          <cell r="H398" t="str">
            <v>Psilocaulon tenue</v>
          </cell>
        </row>
        <row r="399">
          <cell r="A399">
            <v>10360</v>
          </cell>
          <cell r="H399" t="str">
            <v>Agrostis viridis</v>
          </cell>
        </row>
        <row r="400">
          <cell r="A400">
            <v>10361</v>
          </cell>
          <cell r="H400" t="str">
            <v>Deyeuxia innominata</v>
          </cell>
        </row>
        <row r="401">
          <cell r="A401">
            <v>10362</v>
          </cell>
          <cell r="H401" t="str">
            <v>Avena strigosa</v>
          </cell>
        </row>
        <row r="402">
          <cell r="A402">
            <v>10363</v>
          </cell>
          <cell r="H402" t="str">
            <v>Avena byzantina</v>
          </cell>
        </row>
        <row r="403">
          <cell r="A403">
            <v>10364</v>
          </cell>
          <cell r="H403" t="str">
            <v>Festuca rubra subsp. rubra</v>
          </cell>
        </row>
        <row r="404">
          <cell r="A404">
            <v>10365</v>
          </cell>
          <cell r="H404" t="str">
            <v>Nassella hyalina</v>
          </cell>
        </row>
        <row r="405">
          <cell r="A405">
            <v>10366</v>
          </cell>
          <cell r="H405" t="str">
            <v>Nassella megapotamia</v>
          </cell>
        </row>
        <row r="406">
          <cell r="A406">
            <v>10367</v>
          </cell>
          <cell r="H406" t="str">
            <v>Austrostipa elegantissima</v>
          </cell>
        </row>
        <row r="407">
          <cell r="A407">
            <v>10368</v>
          </cell>
          <cell r="H407" t="str">
            <v>Austrostipa tuckeri</v>
          </cell>
        </row>
        <row r="408">
          <cell r="A408">
            <v>10369</v>
          </cell>
          <cell r="H408" t="str">
            <v>Austrostipa platychaeta</v>
          </cell>
        </row>
        <row r="409">
          <cell r="A409">
            <v>1037</v>
          </cell>
          <cell r="H409" t="str">
            <v>Sarcozona praecox</v>
          </cell>
        </row>
        <row r="410">
          <cell r="A410">
            <v>10370</v>
          </cell>
          <cell r="H410" t="str">
            <v>Austrostipa acrociliata</v>
          </cell>
        </row>
        <row r="411">
          <cell r="A411">
            <v>10371</v>
          </cell>
          <cell r="H411" t="str">
            <v>Austrostipa verticillata</v>
          </cell>
        </row>
        <row r="412">
          <cell r="A412">
            <v>10372</v>
          </cell>
          <cell r="H412" t="str">
            <v>Austrostipa stipoides</v>
          </cell>
        </row>
        <row r="413">
          <cell r="A413">
            <v>10373</v>
          </cell>
          <cell r="H413" t="str">
            <v>Austrostipa drummondii</v>
          </cell>
        </row>
        <row r="414">
          <cell r="A414">
            <v>10374</v>
          </cell>
          <cell r="H414" t="str">
            <v>Austrostipa trichophylla</v>
          </cell>
        </row>
        <row r="415">
          <cell r="A415">
            <v>10375</v>
          </cell>
          <cell r="H415" t="str">
            <v>Austrostipa nitida</v>
          </cell>
        </row>
        <row r="416">
          <cell r="A416">
            <v>10376</v>
          </cell>
          <cell r="H416" t="str">
            <v>Austrostipa nodosa</v>
          </cell>
        </row>
        <row r="417">
          <cell r="A417">
            <v>10377</v>
          </cell>
          <cell r="H417" t="str">
            <v>Austrostipa scabra</v>
          </cell>
        </row>
        <row r="418">
          <cell r="A418">
            <v>10378</v>
          </cell>
          <cell r="H418" t="str">
            <v>Austrostipa scabra subsp. scabra</v>
          </cell>
        </row>
        <row r="419">
          <cell r="A419">
            <v>10379</v>
          </cell>
          <cell r="H419" t="str">
            <v>Austrostipa scabra subsp. falcata</v>
          </cell>
        </row>
        <row r="420">
          <cell r="A420">
            <v>1038</v>
          </cell>
          <cell r="H420" t="str">
            <v>Tetragonia eremaea</v>
          </cell>
        </row>
        <row r="421">
          <cell r="A421">
            <v>10380</v>
          </cell>
          <cell r="H421" t="str">
            <v>Austrostipa nullanulla</v>
          </cell>
        </row>
        <row r="422">
          <cell r="A422">
            <v>10381</v>
          </cell>
          <cell r="H422" t="str">
            <v>Achnatherum caudatum</v>
          </cell>
        </row>
        <row r="423">
          <cell r="A423">
            <v>10382</v>
          </cell>
          <cell r="H423" t="str">
            <v>Austrostipa setacea</v>
          </cell>
        </row>
        <row r="424">
          <cell r="A424">
            <v>10383</v>
          </cell>
          <cell r="H424" t="str">
            <v>Austrostipa blackii</v>
          </cell>
        </row>
        <row r="425">
          <cell r="A425">
            <v>10384</v>
          </cell>
          <cell r="H425" t="str">
            <v>Austrostipa aristiglumis</v>
          </cell>
        </row>
        <row r="426">
          <cell r="A426">
            <v>10385</v>
          </cell>
          <cell r="H426" t="str">
            <v>Austrostipa gibbosa</v>
          </cell>
        </row>
        <row r="427">
          <cell r="A427">
            <v>10386</v>
          </cell>
          <cell r="H427" t="str">
            <v>Austrostipa bigeniculata</v>
          </cell>
        </row>
        <row r="428">
          <cell r="A428">
            <v>10387</v>
          </cell>
          <cell r="H428" t="str">
            <v>Austrostipa stuposa</v>
          </cell>
        </row>
        <row r="429">
          <cell r="A429">
            <v>10388</v>
          </cell>
          <cell r="H429" t="str">
            <v>Austrostipa wakoolica</v>
          </cell>
        </row>
        <row r="430">
          <cell r="A430">
            <v>10389</v>
          </cell>
          <cell r="H430" t="str">
            <v>Austrostipa metatoris</v>
          </cell>
        </row>
        <row r="431">
          <cell r="A431">
            <v>1039</v>
          </cell>
          <cell r="H431" t="str">
            <v>Tetragonia nigrescens</v>
          </cell>
        </row>
        <row r="432">
          <cell r="A432">
            <v>10390</v>
          </cell>
          <cell r="H432" t="str">
            <v>Austrostipa flavescens</v>
          </cell>
        </row>
        <row r="433">
          <cell r="A433">
            <v>10391</v>
          </cell>
          <cell r="H433" t="str">
            <v>Austrostipa puberula</v>
          </cell>
        </row>
        <row r="434">
          <cell r="A434">
            <v>10392</v>
          </cell>
          <cell r="H434" t="str">
            <v>Austrostipa eremophila</v>
          </cell>
        </row>
        <row r="435">
          <cell r="A435">
            <v>10393</v>
          </cell>
          <cell r="H435" t="str">
            <v>Austrostipa mollis</v>
          </cell>
        </row>
        <row r="436">
          <cell r="A436">
            <v>10394</v>
          </cell>
          <cell r="H436" t="str">
            <v>Austrostipa semibarbata</v>
          </cell>
        </row>
        <row r="437">
          <cell r="A437">
            <v>10395</v>
          </cell>
          <cell r="H437" t="str">
            <v>Austrostipa densiflora</v>
          </cell>
        </row>
        <row r="438">
          <cell r="A438">
            <v>10396</v>
          </cell>
          <cell r="H438" t="str">
            <v>Austrostipa rudis</v>
          </cell>
        </row>
        <row r="439">
          <cell r="A439">
            <v>10397</v>
          </cell>
          <cell r="H439" t="str">
            <v>Austrostipa rudis subsp. rudis</v>
          </cell>
        </row>
        <row r="440">
          <cell r="A440">
            <v>10398</v>
          </cell>
          <cell r="H440" t="str">
            <v>Austrostipa rudis subsp. nervosa</v>
          </cell>
        </row>
        <row r="441">
          <cell r="A441">
            <v>10399</v>
          </cell>
          <cell r="H441" t="str">
            <v>Austrostipa rudis subsp. australis</v>
          </cell>
        </row>
        <row r="442">
          <cell r="A442">
            <v>1040</v>
          </cell>
          <cell r="H442" t="str">
            <v>Tetragonia tetragonoides</v>
          </cell>
        </row>
        <row r="443">
          <cell r="A443">
            <v>10400</v>
          </cell>
          <cell r="H443" t="str">
            <v>Austrostipa pubinodis</v>
          </cell>
        </row>
        <row r="444">
          <cell r="A444">
            <v>10401</v>
          </cell>
          <cell r="H444" t="str">
            <v>Brachyscome basaltica var. gracilis</v>
          </cell>
        </row>
        <row r="445">
          <cell r="A445">
            <v>10402</v>
          </cell>
          <cell r="H445" t="str">
            <v>Brachyscome sp. B</v>
          </cell>
        </row>
        <row r="446">
          <cell r="A446">
            <v>10403</v>
          </cell>
          <cell r="H446" t="str">
            <v>Brachyscome ciliaris var. subintegrifolia</v>
          </cell>
        </row>
        <row r="447">
          <cell r="A447">
            <v>10404</v>
          </cell>
          <cell r="H447" t="str">
            <v>Brachyscome dichromosomatica var. alba</v>
          </cell>
        </row>
        <row r="448">
          <cell r="A448">
            <v>10405</v>
          </cell>
          <cell r="H448" t="str">
            <v>Brachyscome eriogona</v>
          </cell>
        </row>
        <row r="449">
          <cell r="A449">
            <v>10406</v>
          </cell>
          <cell r="H449" t="str">
            <v>Brachyscome heterodonta var. heterodonta</v>
          </cell>
        </row>
        <row r="450">
          <cell r="A450">
            <v>10407</v>
          </cell>
          <cell r="H450" t="str">
            <v>Brachyscome heterodonta var. A</v>
          </cell>
        </row>
        <row r="451">
          <cell r="A451">
            <v>10408</v>
          </cell>
          <cell r="H451" t="str">
            <v>Brachyscome multifida var. multifida</v>
          </cell>
        </row>
        <row r="452">
          <cell r="A452">
            <v>10409</v>
          </cell>
          <cell r="H452" t="str">
            <v>Brachyscome perpusilla var. tenella</v>
          </cell>
        </row>
        <row r="453">
          <cell r="A453">
            <v>1041</v>
          </cell>
          <cell r="H453" t="str">
            <v>Akania lucens</v>
          </cell>
        </row>
        <row r="454">
          <cell r="A454">
            <v>10410</v>
          </cell>
          <cell r="H454" t="str">
            <v>Brachyscome multifida var. dilatata</v>
          </cell>
        </row>
        <row r="455">
          <cell r="A455">
            <v>10411</v>
          </cell>
          <cell r="H455" t="str">
            <v>Brachyscome radicans</v>
          </cell>
        </row>
        <row r="456">
          <cell r="A456">
            <v>10412</v>
          </cell>
          <cell r="H456" t="str">
            <v>Brachyscome sp. A</v>
          </cell>
        </row>
        <row r="457">
          <cell r="A457">
            <v>10413</v>
          </cell>
          <cell r="H457" t="str">
            <v>Brachyscome tadgellii</v>
          </cell>
        </row>
        <row r="458">
          <cell r="A458">
            <v>10414</v>
          </cell>
          <cell r="H458" t="str">
            <v>Brachyscome tenuiscapa var. tenuiscapa</v>
          </cell>
        </row>
        <row r="459">
          <cell r="A459">
            <v>10415</v>
          </cell>
          <cell r="H459" t="str">
            <v>Adiantum pubescens</v>
          </cell>
        </row>
        <row r="460">
          <cell r="A460">
            <v>10416</v>
          </cell>
          <cell r="H460" t="str">
            <v>Trophis scandens</v>
          </cell>
        </row>
        <row r="461">
          <cell r="A461">
            <v>10417</v>
          </cell>
          <cell r="H461" t="str">
            <v>Trophis scandens subsp. scandens</v>
          </cell>
        </row>
        <row r="462">
          <cell r="A462">
            <v>10418</v>
          </cell>
          <cell r="H462" t="str">
            <v>Agapanthus praecox subsp. orientalis</v>
          </cell>
        </row>
        <row r="463">
          <cell r="A463">
            <v>10419</v>
          </cell>
          <cell r="H463" t="str">
            <v>Aloe ciliaris</v>
          </cell>
        </row>
        <row r="464">
          <cell r="A464">
            <v>1042</v>
          </cell>
          <cell r="H464" t="str">
            <v>Alangium villosum</v>
          </cell>
        </row>
        <row r="465">
          <cell r="A465">
            <v>10420</v>
          </cell>
          <cell r="H465" t="str">
            <v>Amaranthus blitum</v>
          </cell>
        </row>
        <row r="466">
          <cell r="A466">
            <v>10421</v>
          </cell>
          <cell r="H466" t="str">
            <v>Apium prostratum subsp. howense</v>
          </cell>
        </row>
        <row r="467">
          <cell r="A467">
            <v>10422</v>
          </cell>
          <cell r="H467" t="str">
            <v>Arundinaria simonii f. variegata</v>
          </cell>
        </row>
        <row r="468">
          <cell r="A468">
            <v>10423</v>
          </cell>
          <cell r="H468" t="str">
            <v>Asplenium australasicum f. australasicum</v>
          </cell>
        </row>
        <row r="469">
          <cell r="A469">
            <v>10424</v>
          </cell>
          <cell r="H469" t="str">
            <v>Asplenium milnei</v>
          </cell>
        </row>
        <row r="470">
          <cell r="A470">
            <v>10425</v>
          </cell>
          <cell r="H470" t="str">
            <v>Asplenium surrogatum</v>
          </cell>
        </row>
        <row r="471">
          <cell r="A471">
            <v>10426</v>
          </cell>
          <cell r="H471" t="str">
            <v>Atractocarpus stipularis</v>
          </cell>
        </row>
        <row r="472">
          <cell r="A472">
            <v>10427</v>
          </cell>
          <cell r="H472" t="str">
            <v>Avicennia marina subsp. australasica</v>
          </cell>
        </row>
        <row r="473">
          <cell r="A473">
            <v>10428</v>
          </cell>
          <cell r="H473" t="str">
            <v>Blechnum contiguum</v>
          </cell>
        </row>
        <row r="474">
          <cell r="A474">
            <v>10429</v>
          </cell>
          <cell r="H474" t="str">
            <v>Blechnum geniculatum</v>
          </cell>
        </row>
        <row r="475">
          <cell r="A475">
            <v>1043</v>
          </cell>
          <cell r="H475" t="str">
            <v>Alisma plantago-aquatica</v>
          </cell>
        </row>
        <row r="476">
          <cell r="A476">
            <v>10430</v>
          </cell>
          <cell r="H476" t="str">
            <v>Blechnum howeanum</v>
          </cell>
        </row>
        <row r="477">
          <cell r="A477">
            <v>10431</v>
          </cell>
          <cell r="H477" t="str">
            <v>Boerhavia tetrandra</v>
          </cell>
        </row>
        <row r="478">
          <cell r="A478">
            <v>10432</v>
          </cell>
          <cell r="H478" t="str">
            <v>Brachyscome segmentosa</v>
          </cell>
        </row>
        <row r="479">
          <cell r="A479">
            <v>10433</v>
          </cell>
          <cell r="H479" t="str">
            <v>Caesalpinia major</v>
          </cell>
        </row>
        <row r="480">
          <cell r="A480">
            <v>10434</v>
          </cell>
          <cell r="H480" t="str">
            <v>Callisia fragrans</v>
          </cell>
        </row>
        <row r="481">
          <cell r="A481">
            <v>10435</v>
          </cell>
          <cell r="H481" t="str">
            <v>Calystegia affinis</v>
          </cell>
        </row>
        <row r="482">
          <cell r="A482">
            <v>10436</v>
          </cell>
          <cell r="H482" t="str">
            <v>Canna x generalis</v>
          </cell>
        </row>
        <row r="483">
          <cell r="A483">
            <v>10437</v>
          </cell>
          <cell r="H483" t="str">
            <v>Celtis conferta subsp. amblyphylla</v>
          </cell>
        </row>
        <row r="484">
          <cell r="A484">
            <v>10438</v>
          </cell>
          <cell r="H484" t="str">
            <v>Cephalomanes bauerianum</v>
          </cell>
        </row>
        <row r="485">
          <cell r="A485">
            <v>10439</v>
          </cell>
          <cell r="H485" t="str">
            <v>Cheilanthes sieberi</v>
          </cell>
        </row>
        <row r="486">
          <cell r="A486">
            <v>1044</v>
          </cell>
          <cell r="H486" t="str">
            <v>Damasonium minus</v>
          </cell>
        </row>
        <row r="487">
          <cell r="A487">
            <v>10440</v>
          </cell>
          <cell r="H487" t="str">
            <v>Chionochloa howensis</v>
          </cell>
        </row>
        <row r="488">
          <cell r="A488">
            <v>10441</v>
          </cell>
          <cell r="H488" t="str">
            <v>Citrus x jambhiri</v>
          </cell>
        </row>
        <row r="489">
          <cell r="A489">
            <v>10442</v>
          </cell>
          <cell r="H489" t="str">
            <v>Conyza sumatrensis</v>
          </cell>
        </row>
        <row r="490">
          <cell r="A490">
            <v>10443</v>
          </cell>
          <cell r="H490" t="str">
            <v>Coprosma huttoniana</v>
          </cell>
        </row>
        <row r="491">
          <cell r="A491">
            <v>10444</v>
          </cell>
          <cell r="H491" t="str">
            <v>Coprosma inopinata</v>
          </cell>
        </row>
        <row r="492">
          <cell r="A492">
            <v>10445</v>
          </cell>
          <cell r="H492" t="str">
            <v>Crassula sieberiana subsp. sieberiana</v>
          </cell>
        </row>
        <row r="493">
          <cell r="A493">
            <v>10446</v>
          </cell>
          <cell r="H493" t="str">
            <v>Crassula sieberiana subsp. tetramera</v>
          </cell>
        </row>
        <row r="494">
          <cell r="A494">
            <v>10447</v>
          </cell>
          <cell r="H494" t="str">
            <v>Dendrobium macropus subsp. howeanum</v>
          </cell>
        </row>
        <row r="495">
          <cell r="A495">
            <v>10448</v>
          </cell>
          <cell r="H495" t="str">
            <v>Drypetes deplanchei subsp. affinis</v>
          </cell>
        </row>
        <row r="496">
          <cell r="A496">
            <v>10449</v>
          </cell>
          <cell r="H496" t="str">
            <v>Elatostema grande</v>
          </cell>
        </row>
        <row r="497">
          <cell r="A497">
            <v>1045</v>
          </cell>
          <cell r="H497" t="str">
            <v>Sagittaria graminea</v>
          </cell>
        </row>
        <row r="498">
          <cell r="A498">
            <v>10450</v>
          </cell>
          <cell r="H498" t="str">
            <v>Elymus multiflorus var. kingianus</v>
          </cell>
        </row>
        <row r="499">
          <cell r="A499">
            <v>10451</v>
          </cell>
          <cell r="H499" t="str">
            <v>Ficus macrophylla subsp. columnaris</v>
          </cell>
        </row>
        <row r="500">
          <cell r="A500">
            <v>10452</v>
          </cell>
          <cell r="H500" t="str">
            <v>Geniostoma huttonii</v>
          </cell>
        </row>
        <row r="501">
          <cell r="A501">
            <v>10453</v>
          </cell>
          <cell r="H501" t="str">
            <v>Gladiolus x hortulanus</v>
          </cell>
        </row>
        <row r="502">
          <cell r="A502">
            <v>10454</v>
          </cell>
          <cell r="H502" t="str">
            <v>Grammitis nudicarpa</v>
          </cell>
        </row>
        <row r="503">
          <cell r="A503">
            <v>10455</v>
          </cell>
          <cell r="H503" t="str">
            <v>Hippeastrum puniceum</v>
          </cell>
        </row>
        <row r="504">
          <cell r="A504">
            <v>10456</v>
          </cell>
          <cell r="H504" t="str">
            <v>Huperzia australiana</v>
          </cell>
        </row>
        <row r="505">
          <cell r="A505">
            <v>10457</v>
          </cell>
          <cell r="H505" t="str">
            <v>Huperzia varia</v>
          </cell>
        </row>
        <row r="506">
          <cell r="A506">
            <v>10458</v>
          </cell>
          <cell r="H506" t="str">
            <v>Hymenophyllum howense</v>
          </cell>
        </row>
        <row r="507">
          <cell r="A507">
            <v>10459</v>
          </cell>
          <cell r="H507" t="str">
            <v>Jasminum didymum subsp. didymum</v>
          </cell>
        </row>
        <row r="508">
          <cell r="A508">
            <v>1046</v>
          </cell>
          <cell r="H508" t="str">
            <v>Sagittaria montevidensis</v>
          </cell>
        </row>
        <row r="509">
          <cell r="A509">
            <v>10460</v>
          </cell>
          <cell r="H509" t="str">
            <v>Korthalsella emersa</v>
          </cell>
        </row>
        <row r="510">
          <cell r="A510">
            <v>10461</v>
          </cell>
          <cell r="H510" t="str">
            <v>Lagunaria patersonia subsp. patersonia</v>
          </cell>
        </row>
        <row r="511">
          <cell r="A511">
            <v>10462</v>
          </cell>
          <cell r="H511" t="str">
            <v>Lagunaria patersonia subsp. bracteatus</v>
          </cell>
        </row>
        <row r="512">
          <cell r="A512">
            <v>10463</v>
          </cell>
          <cell r="H512" t="str">
            <v>Lepidium nesophilum</v>
          </cell>
        </row>
        <row r="513">
          <cell r="A513">
            <v>10464</v>
          </cell>
          <cell r="H513" t="str">
            <v>Leptopteris moorei</v>
          </cell>
        </row>
        <row r="514">
          <cell r="A514">
            <v>10465</v>
          </cell>
          <cell r="H514" t="str">
            <v>Lobelia anceps</v>
          </cell>
        </row>
        <row r="515">
          <cell r="A515">
            <v>10466</v>
          </cell>
          <cell r="H515" t="str">
            <v>Lolium rigidum var. rigidum</v>
          </cell>
        </row>
        <row r="516">
          <cell r="A516">
            <v>10467</v>
          </cell>
          <cell r="H516" t="str">
            <v>Lolium rigidum var. rottboellioides</v>
          </cell>
        </row>
        <row r="517">
          <cell r="A517">
            <v>10468</v>
          </cell>
          <cell r="H517" t="str">
            <v>Macropiper excelsum subsp. psittacorum</v>
          </cell>
        </row>
        <row r="518">
          <cell r="A518">
            <v>10469</v>
          </cell>
          <cell r="H518" t="str">
            <v>Macropiper hooglandii</v>
          </cell>
        </row>
        <row r="519">
          <cell r="A519">
            <v>1047</v>
          </cell>
          <cell r="H519" t="str">
            <v>Sagittaria sagittifolia</v>
          </cell>
        </row>
        <row r="520">
          <cell r="A520">
            <v>10470</v>
          </cell>
          <cell r="H520" t="str">
            <v>Marattia howeana</v>
          </cell>
        </row>
        <row r="521">
          <cell r="A521">
            <v>10471</v>
          </cell>
          <cell r="H521" t="str">
            <v>Marsdenia tubulosa</v>
          </cell>
        </row>
        <row r="522">
          <cell r="A522">
            <v>10472</v>
          </cell>
          <cell r="H522" t="str">
            <v>Melicope polybotrya</v>
          </cell>
        </row>
        <row r="523">
          <cell r="A523">
            <v>10473</v>
          </cell>
          <cell r="H523" t="str">
            <v>Melicytus novae-zelandae subsp. centurionis</v>
          </cell>
        </row>
        <row r="524">
          <cell r="A524">
            <v>10474</v>
          </cell>
          <cell r="H524" t="str">
            <v>Metrosideros sclerocarpa</v>
          </cell>
        </row>
        <row r="525">
          <cell r="A525">
            <v>10475</v>
          </cell>
          <cell r="H525" t="str">
            <v>Muehlenbeckia complexa</v>
          </cell>
        </row>
        <row r="526">
          <cell r="A526">
            <v>10476</v>
          </cell>
          <cell r="H526" t="str">
            <v>Narcissus tazetta</v>
          </cell>
        </row>
        <row r="527">
          <cell r="A527">
            <v>10477</v>
          </cell>
          <cell r="H527" t="str">
            <v>Nicotiana forsteri</v>
          </cell>
        </row>
        <row r="528">
          <cell r="A528">
            <v>10478</v>
          </cell>
          <cell r="H528" t="str">
            <v>Nicotiana tabacum</v>
          </cell>
        </row>
        <row r="529">
          <cell r="A529">
            <v>10479</v>
          </cell>
          <cell r="H529" t="str">
            <v>Olearia elliptica subsp. praetermissa</v>
          </cell>
        </row>
        <row r="530">
          <cell r="A530">
            <v>1048</v>
          </cell>
          <cell r="H530" t="str">
            <v>Aloe arborescens</v>
          </cell>
        </row>
        <row r="531">
          <cell r="A531">
            <v>10480</v>
          </cell>
          <cell r="H531" t="str">
            <v>Olearia elliptica subsp. elliptica</v>
          </cell>
        </row>
        <row r="532">
          <cell r="A532">
            <v>10481</v>
          </cell>
          <cell r="H532" t="str">
            <v>Ophioglossum coriaceum</v>
          </cell>
        </row>
        <row r="533">
          <cell r="A533">
            <v>10482</v>
          </cell>
          <cell r="H533" t="str">
            <v>Ophioglossum lusitanicum</v>
          </cell>
        </row>
        <row r="534">
          <cell r="A534">
            <v>10483</v>
          </cell>
          <cell r="H534" t="str">
            <v>Ophioglossum petiolatum</v>
          </cell>
        </row>
        <row r="535">
          <cell r="A535">
            <v>10484</v>
          </cell>
          <cell r="H535" t="str">
            <v>Pandorea pandorana subsp. austrocaledonica</v>
          </cell>
        </row>
        <row r="536">
          <cell r="A536">
            <v>10485</v>
          </cell>
          <cell r="H536" t="str">
            <v>Pandorea pandorana subsp. pandorana</v>
          </cell>
        </row>
        <row r="537">
          <cell r="A537">
            <v>10486</v>
          </cell>
          <cell r="H537" t="str">
            <v>Parsonsia howeana</v>
          </cell>
        </row>
        <row r="538">
          <cell r="A538">
            <v>10487</v>
          </cell>
          <cell r="H538" t="str">
            <v>Passiflora herbertiana subsp. insulae-howei</v>
          </cell>
        </row>
        <row r="539">
          <cell r="A539">
            <v>10488</v>
          </cell>
          <cell r="H539" t="str">
            <v>Pellaea nana</v>
          </cell>
        </row>
        <row r="540">
          <cell r="A540">
            <v>10489</v>
          </cell>
          <cell r="H540" t="str">
            <v>Pellaea calidirupium</v>
          </cell>
        </row>
        <row r="541">
          <cell r="A541">
            <v>1049</v>
          </cell>
          <cell r="H541" t="str">
            <v>Alternanthera nodiflora</v>
          </cell>
        </row>
        <row r="542">
          <cell r="A542">
            <v>10490</v>
          </cell>
          <cell r="H542" t="str">
            <v>Pellaea viridis var. viridis</v>
          </cell>
        </row>
        <row r="543">
          <cell r="A543">
            <v>10491</v>
          </cell>
          <cell r="H543" t="str">
            <v>Petunia x hybrida</v>
          </cell>
        </row>
        <row r="544">
          <cell r="A544">
            <v>10492</v>
          </cell>
          <cell r="H544" t="str">
            <v>Phymatosorus pustulatus subsp. howensis</v>
          </cell>
        </row>
        <row r="545">
          <cell r="A545">
            <v>10493</v>
          </cell>
          <cell r="H545" t="str">
            <v>Pisonia brunoniana</v>
          </cell>
        </row>
        <row r="546">
          <cell r="A546">
            <v>10494</v>
          </cell>
          <cell r="H546" t="str">
            <v>Pouteria myrsinoides subsp. reticulata</v>
          </cell>
        </row>
        <row r="547">
          <cell r="A547">
            <v>10495</v>
          </cell>
          <cell r="H547" t="str">
            <v>Psidium cattleianum var. cattleianum</v>
          </cell>
        </row>
        <row r="548">
          <cell r="A548">
            <v>10496</v>
          </cell>
          <cell r="H548" t="str">
            <v>Punica granatum</v>
          </cell>
        </row>
        <row r="549">
          <cell r="A549">
            <v>10497</v>
          </cell>
          <cell r="H549" t="str">
            <v>Rottboellia coelorachis</v>
          </cell>
        </row>
        <row r="550">
          <cell r="A550">
            <v>10498</v>
          </cell>
          <cell r="H550" t="str">
            <v>Austrodanthonia racemosa</v>
          </cell>
        </row>
        <row r="551">
          <cell r="A551">
            <v>10499</v>
          </cell>
          <cell r="H551" t="str">
            <v>Austrodanthonia racemosa var. racemosa</v>
          </cell>
        </row>
        <row r="552">
          <cell r="A552">
            <v>1050</v>
          </cell>
          <cell r="H552" t="str">
            <v>Alternanthera philoxeroides</v>
          </cell>
        </row>
        <row r="553">
          <cell r="A553">
            <v>10500</v>
          </cell>
          <cell r="H553" t="str">
            <v>Austrodanthonia racemosa var. obtusata</v>
          </cell>
        </row>
        <row r="554">
          <cell r="A554">
            <v>10501</v>
          </cell>
          <cell r="H554" t="str">
            <v>Rytidosperma unarede</v>
          </cell>
        </row>
        <row r="555">
          <cell r="A555">
            <v>10502</v>
          </cell>
          <cell r="H555" t="str">
            <v>Scaevola taccada</v>
          </cell>
        </row>
        <row r="556">
          <cell r="A556">
            <v>10503</v>
          </cell>
          <cell r="H556" t="str">
            <v>Senecio howeanus</v>
          </cell>
        </row>
        <row r="557">
          <cell r="A557">
            <v>10504</v>
          </cell>
          <cell r="H557" t="str">
            <v>Senecio pauciradiatus</v>
          </cell>
        </row>
        <row r="558">
          <cell r="A558">
            <v>10505</v>
          </cell>
          <cell r="H558" t="str">
            <v>Senna septemtrionalis</v>
          </cell>
        </row>
        <row r="559">
          <cell r="A559">
            <v>10506</v>
          </cell>
          <cell r="H559" t="str">
            <v>Stephania japonica var. timoriensis</v>
          </cell>
        </row>
        <row r="560">
          <cell r="A560">
            <v>10507</v>
          </cell>
          <cell r="H560" t="str">
            <v>Tetragonia implexicoma</v>
          </cell>
        </row>
        <row r="561">
          <cell r="A561">
            <v>10508</v>
          </cell>
          <cell r="H561" t="str">
            <v>Tradescantia fluminensis</v>
          </cell>
        </row>
        <row r="562">
          <cell r="A562">
            <v>10509</v>
          </cell>
          <cell r="H562" t="str">
            <v>Tradescantia spathacea</v>
          </cell>
        </row>
        <row r="563">
          <cell r="A563">
            <v>1051</v>
          </cell>
          <cell r="H563" t="str">
            <v>Amaranthus albus</v>
          </cell>
        </row>
        <row r="564">
          <cell r="A564">
            <v>10510</v>
          </cell>
          <cell r="H564" t="str">
            <v>Trophis scandens subsp. megacarpa</v>
          </cell>
        </row>
        <row r="565">
          <cell r="A565">
            <v>10511</v>
          </cell>
          <cell r="H565" t="str">
            <v>Westringia viminalis</v>
          </cell>
        </row>
        <row r="566">
          <cell r="A566">
            <v>10512</v>
          </cell>
          <cell r="H566" t="str">
            <v>Wollastonia biflora</v>
          </cell>
        </row>
        <row r="567">
          <cell r="A567">
            <v>10513</v>
          </cell>
          <cell r="H567" t="str">
            <v>Xylosma maidenii</v>
          </cell>
        </row>
        <row r="568">
          <cell r="A568">
            <v>10514</v>
          </cell>
          <cell r="H568" t="str">
            <v>Xylosma parvifolium</v>
          </cell>
        </row>
        <row r="569">
          <cell r="A569">
            <v>10515</v>
          </cell>
          <cell r="H569" t="str">
            <v>Zygogynum howeanum</v>
          </cell>
        </row>
        <row r="570">
          <cell r="A570">
            <v>10516</v>
          </cell>
          <cell r="H570" t="str">
            <v>Adiantum atroviride</v>
          </cell>
        </row>
        <row r="571">
          <cell r="A571">
            <v>10517</v>
          </cell>
          <cell r="H571" t="str">
            <v>Sticherus urceolatus</v>
          </cell>
        </row>
        <row r="572">
          <cell r="A572">
            <v>10518</v>
          </cell>
          <cell r="H572" t="str">
            <v>Grammitis billardierei</v>
          </cell>
        </row>
        <row r="573">
          <cell r="A573">
            <v>10519</v>
          </cell>
          <cell r="H573" t="str">
            <v>Blechnum patersonii subsp. patersonii</v>
          </cell>
        </row>
        <row r="574">
          <cell r="A574">
            <v>1052</v>
          </cell>
          <cell r="H574" t="str">
            <v>Amaranthus cruentus</v>
          </cell>
        </row>
        <row r="575">
          <cell r="A575">
            <v>10520</v>
          </cell>
          <cell r="H575" t="str">
            <v>Blechnum patersonii subsp. queenslandicum</v>
          </cell>
        </row>
        <row r="576">
          <cell r="A576">
            <v>10521</v>
          </cell>
          <cell r="H576" t="str">
            <v>Blechnum penna-marina subsp. alpina</v>
          </cell>
        </row>
        <row r="577">
          <cell r="A577">
            <v>10522</v>
          </cell>
          <cell r="H577" t="str">
            <v>Doodia linearis</v>
          </cell>
        </row>
        <row r="578">
          <cell r="A578">
            <v>10523</v>
          </cell>
          <cell r="H578" t="str">
            <v>Doodia australis</v>
          </cell>
        </row>
        <row r="579">
          <cell r="A579">
            <v>10524</v>
          </cell>
          <cell r="H579" t="str">
            <v>Macrozamia montana</v>
          </cell>
        </row>
        <row r="580">
          <cell r="A580">
            <v>10525</v>
          </cell>
          <cell r="H580" t="str">
            <v>Macrozamia reducta</v>
          </cell>
        </row>
        <row r="581">
          <cell r="A581">
            <v>10526</v>
          </cell>
          <cell r="H581" t="str">
            <v>Macrozamia concinna</v>
          </cell>
        </row>
        <row r="582">
          <cell r="A582">
            <v>10527</v>
          </cell>
          <cell r="H582" t="str">
            <v>Macrozamia elegans</v>
          </cell>
        </row>
        <row r="583">
          <cell r="A583">
            <v>10528</v>
          </cell>
          <cell r="H583" t="str">
            <v>Macrozamia flexuosa</v>
          </cell>
        </row>
        <row r="584">
          <cell r="A584">
            <v>10529</v>
          </cell>
          <cell r="H584" t="str">
            <v>Macrozamia glaucophylla</v>
          </cell>
        </row>
        <row r="585">
          <cell r="A585">
            <v>1053</v>
          </cell>
          <cell r="H585" t="str">
            <v>Amaranthus deflexus</v>
          </cell>
        </row>
        <row r="586">
          <cell r="A586">
            <v>10530</v>
          </cell>
          <cell r="H586" t="str">
            <v>Macrozamia humilis</v>
          </cell>
        </row>
        <row r="587">
          <cell r="A587">
            <v>10531</v>
          </cell>
          <cell r="H587" t="str">
            <v>Macrozamia plurinervia</v>
          </cell>
        </row>
        <row r="588">
          <cell r="A588">
            <v>10532</v>
          </cell>
          <cell r="H588" t="str">
            <v>Macrozamia polymorpha</v>
          </cell>
        </row>
        <row r="589">
          <cell r="A589">
            <v>10533</v>
          </cell>
          <cell r="H589" t="str">
            <v>Pinus contorta</v>
          </cell>
        </row>
        <row r="590">
          <cell r="A590">
            <v>10534</v>
          </cell>
          <cell r="H590" t="str">
            <v>Meiogyne stenopetala subsp. stenopetala</v>
          </cell>
        </row>
        <row r="591">
          <cell r="A591">
            <v>10535</v>
          </cell>
          <cell r="H591" t="str">
            <v>Aristolochia littoralis</v>
          </cell>
        </row>
        <row r="592">
          <cell r="A592">
            <v>10536</v>
          </cell>
          <cell r="H592" t="str">
            <v>Pararistolochia laheyana</v>
          </cell>
        </row>
        <row r="593">
          <cell r="A593">
            <v>10537</v>
          </cell>
          <cell r="H593" t="str">
            <v>Pararistolochia praevenosa</v>
          </cell>
        </row>
        <row r="594">
          <cell r="A594">
            <v>10538</v>
          </cell>
          <cell r="H594" t="str">
            <v>Phytolacca dioica</v>
          </cell>
        </row>
        <row r="595">
          <cell r="A595">
            <v>10539</v>
          </cell>
          <cell r="H595" t="str">
            <v>Macarthuria neo-cambrica</v>
          </cell>
        </row>
        <row r="596">
          <cell r="A596">
            <v>1054</v>
          </cell>
          <cell r="H596" t="str">
            <v>Amaranthus grandiflorus</v>
          </cell>
        </row>
        <row r="597">
          <cell r="A597">
            <v>10540</v>
          </cell>
          <cell r="H597" t="str">
            <v>Tetragonia moorei</v>
          </cell>
        </row>
        <row r="598">
          <cell r="A598">
            <v>10541</v>
          </cell>
          <cell r="H598" t="str">
            <v>Sclerolaena deserticola</v>
          </cell>
        </row>
        <row r="599">
          <cell r="A599">
            <v>10542</v>
          </cell>
          <cell r="H599" t="str">
            <v>Aerva japonica</v>
          </cell>
        </row>
        <row r="600">
          <cell r="A600">
            <v>10543</v>
          </cell>
          <cell r="H600" t="str">
            <v>Aerva javanica</v>
          </cell>
        </row>
        <row r="601">
          <cell r="A601">
            <v>10544</v>
          </cell>
          <cell r="H601" t="str">
            <v>Amaranthus cuspidifolius</v>
          </cell>
        </row>
        <row r="602">
          <cell r="A602">
            <v>10545</v>
          </cell>
          <cell r="H602" t="str">
            <v>Paronychia franciscana</v>
          </cell>
        </row>
        <row r="603">
          <cell r="A603">
            <v>10546</v>
          </cell>
          <cell r="H603" t="str">
            <v>Drymaria cordata subsp. cordata</v>
          </cell>
        </row>
        <row r="604">
          <cell r="A604">
            <v>10547</v>
          </cell>
          <cell r="H604" t="str">
            <v>Silene latifolia subsp. alba</v>
          </cell>
        </row>
        <row r="605">
          <cell r="A605">
            <v>10548</v>
          </cell>
          <cell r="H605" t="str">
            <v>Sagina namadgi</v>
          </cell>
        </row>
        <row r="606">
          <cell r="A606">
            <v>10549</v>
          </cell>
          <cell r="H606" t="str">
            <v>Sagina maritima</v>
          </cell>
        </row>
        <row r="607">
          <cell r="A607">
            <v>1055</v>
          </cell>
          <cell r="H607" t="str">
            <v>Amaranthus hybridus</v>
          </cell>
        </row>
        <row r="608">
          <cell r="A608">
            <v>10550</v>
          </cell>
          <cell r="H608" t="str">
            <v>Cerastium vulgare</v>
          </cell>
        </row>
        <row r="609">
          <cell r="A609">
            <v>10551</v>
          </cell>
          <cell r="H609" t="str">
            <v>Muehlenbeckia tuggeranong</v>
          </cell>
        </row>
        <row r="610">
          <cell r="A610">
            <v>10552</v>
          </cell>
          <cell r="H610" t="str">
            <v>Hibbertia decumbens</v>
          </cell>
        </row>
        <row r="611">
          <cell r="A611">
            <v>10553</v>
          </cell>
          <cell r="H611" t="str">
            <v>Hibbertia hirta</v>
          </cell>
        </row>
        <row r="612">
          <cell r="A612">
            <v>10554</v>
          </cell>
          <cell r="H612" t="str">
            <v>Hibbertia aspera subsp. aspera</v>
          </cell>
        </row>
        <row r="613">
          <cell r="A613">
            <v>10555</v>
          </cell>
          <cell r="H613" t="str">
            <v>Hibbertia aspera subsp. pilosifolia</v>
          </cell>
        </row>
        <row r="614">
          <cell r="A614">
            <v>10556</v>
          </cell>
          <cell r="H614" t="str">
            <v>Hibbertia cistiflora subsp. cistiflora</v>
          </cell>
        </row>
        <row r="615">
          <cell r="A615">
            <v>10557</v>
          </cell>
          <cell r="H615" t="str">
            <v>Hibbertia notabilis</v>
          </cell>
        </row>
        <row r="616">
          <cell r="A616">
            <v>10558</v>
          </cell>
          <cell r="H616" t="str">
            <v>Hibbertia rhynchocalyx</v>
          </cell>
        </row>
        <row r="617">
          <cell r="A617">
            <v>10559</v>
          </cell>
          <cell r="H617" t="str">
            <v>Lasiopetalum behrii</v>
          </cell>
        </row>
        <row r="618">
          <cell r="A618">
            <v>1056</v>
          </cell>
          <cell r="H618" t="str">
            <v>Amaranthus lividus</v>
          </cell>
        </row>
        <row r="619">
          <cell r="A619">
            <v>10560</v>
          </cell>
          <cell r="H619" t="str">
            <v>Trema tomentosa var. viridis</v>
          </cell>
        </row>
        <row r="620">
          <cell r="A620">
            <v>10561</v>
          </cell>
          <cell r="H620" t="str">
            <v>Phyllanthus carpentariae</v>
          </cell>
        </row>
        <row r="621">
          <cell r="A621">
            <v>10562</v>
          </cell>
          <cell r="H621" t="str">
            <v>Phyllanthus maderaspatensis</v>
          </cell>
        </row>
        <row r="622">
          <cell r="A622">
            <v>10563</v>
          </cell>
          <cell r="H622" t="str">
            <v>Adriana tomentosa var. hookeri</v>
          </cell>
        </row>
        <row r="623">
          <cell r="A623">
            <v>10564</v>
          </cell>
          <cell r="H623" t="str">
            <v>Adriana tomentosa var. tomentosa</v>
          </cell>
        </row>
        <row r="624">
          <cell r="A624">
            <v>10565</v>
          </cell>
          <cell r="H624" t="str">
            <v>Viola fuscoviolacea</v>
          </cell>
        </row>
        <row r="625">
          <cell r="A625">
            <v>10566</v>
          </cell>
          <cell r="H625" t="str">
            <v>Cardamine astoniae</v>
          </cell>
        </row>
        <row r="626">
          <cell r="A626">
            <v>10567</v>
          </cell>
          <cell r="H626" t="str">
            <v>Cardamine franklinensis</v>
          </cell>
        </row>
        <row r="627">
          <cell r="A627">
            <v>10568</v>
          </cell>
          <cell r="H627" t="str">
            <v>Cardamine microthrix</v>
          </cell>
        </row>
        <row r="628">
          <cell r="A628">
            <v>10569</v>
          </cell>
          <cell r="H628" t="str">
            <v>Cardamine moirensis</v>
          </cell>
        </row>
        <row r="629">
          <cell r="A629">
            <v>1057</v>
          </cell>
          <cell r="H629" t="str">
            <v>Amaranthus macrocarpus</v>
          </cell>
        </row>
        <row r="630">
          <cell r="A630">
            <v>10570</v>
          </cell>
          <cell r="H630" t="str">
            <v>Cardamine papillata</v>
          </cell>
        </row>
        <row r="631">
          <cell r="A631">
            <v>10571</v>
          </cell>
          <cell r="H631" t="str">
            <v>Cardamine robusta</v>
          </cell>
        </row>
        <row r="632">
          <cell r="A632">
            <v>10572</v>
          </cell>
          <cell r="H632" t="str">
            <v>Anagallis minima</v>
          </cell>
        </row>
        <row r="633">
          <cell r="A633">
            <v>10573</v>
          </cell>
          <cell r="H633" t="str">
            <v>Rubus x novus</v>
          </cell>
        </row>
        <row r="634">
          <cell r="A634">
            <v>10574</v>
          </cell>
          <cell r="H634" t="str">
            <v>Spiraea x billiardii</v>
          </cell>
        </row>
        <row r="635">
          <cell r="A635">
            <v>10575</v>
          </cell>
          <cell r="H635" t="str">
            <v>Philotheca angustifolius subsp. angustifolius</v>
          </cell>
        </row>
        <row r="636">
          <cell r="A636">
            <v>10576</v>
          </cell>
          <cell r="H636" t="str">
            <v>Philotheca brevifolia</v>
          </cell>
        </row>
        <row r="637">
          <cell r="A637">
            <v>10577</v>
          </cell>
          <cell r="H637" t="str">
            <v>Philotheca buxifolia</v>
          </cell>
        </row>
        <row r="638">
          <cell r="A638">
            <v>10578</v>
          </cell>
          <cell r="H638" t="str">
            <v>Philotheca buxifolia subsp. buxifolia</v>
          </cell>
        </row>
        <row r="639">
          <cell r="A639">
            <v>10579</v>
          </cell>
          <cell r="H639" t="str">
            <v>Philotheca buxifolia subsp. obovata</v>
          </cell>
        </row>
        <row r="640">
          <cell r="A640">
            <v>1058</v>
          </cell>
          <cell r="H640" t="str">
            <v>Amaranthus mitchellii</v>
          </cell>
        </row>
        <row r="641">
          <cell r="A641">
            <v>10580</v>
          </cell>
          <cell r="H641" t="str">
            <v>Philotheca buxifolia subsp. falcata</v>
          </cell>
        </row>
        <row r="642">
          <cell r="A642">
            <v>10581</v>
          </cell>
          <cell r="H642" t="str">
            <v>Philotheca cuticularis</v>
          </cell>
        </row>
        <row r="643">
          <cell r="A643">
            <v>10582</v>
          </cell>
          <cell r="H643" t="str">
            <v>Philotheca difformis</v>
          </cell>
        </row>
        <row r="644">
          <cell r="A644">
            <v>10583</v>
          </cell>
          <cell r="H644" t="str">
            <v>Philotheca difformis subsp. difformis</v>
          </cell>
        </row>
        <row r="645">
          <cell r="A645">
            <v>10584</v>
          </cell>
          <cell r="H645" t="str">
            <v>Philotheca difformis subsp. smithiana</v>
          </cell>
        </row>
        <row r="646">
          <cell r="A646">
            <v>10585</v>
          </cell>
          <cell r="H646" t="str">
            <v>Philotheca ericifolia</v>
          </cell>
        </row>
        <row r="647">
          <cell r="A647">
            <v>10586</v>
          </cell>
          <cell r="H647" t="str">
            <v>Philotheca hispidula</v>
          </cell>
        </row>
        <row r="648">
          <cell r="A648">
            <v>10587</v>
          </cell>
          <cell r="H648" t="str">
            <v>Philotheca linearis</v>
          </cell>
        </row>
        <row r="649">
          <cell r="A649">
            <v>10588</v>
          </cell>
          <cell r="H649" t="str">
            <v>Philotheca myoporoides</v>
          </cell>
        </row>
        <row r="650">
          <cell r="A650">
            <v>10589</v>
          </cell>
          <cell r="H650" t="str">
            <v>Philotheca myoporoides subsp. acuta</v>
          </cell>
        </row>
        <row r="651">
          <cell r="A651">
            <v>1059</v>
          </cell>
          <cell r="H651" t="str">
            <v>Amaranthus muricatus</v>
          </cell>
        </row>
        <row r="652">
          <cell r="A652">
            <v>10590</v>
          </cell>
          <cell r="H652" t="str">
            <v>Philotheca myoporoides subsp. brevipedunculata</v>
          </cell>
        </row>
        <row r="653">
          <cell r="A653">
            <v>10591</v>
          </cell>
          <cell r="H653" t="str">
            <v>Philotheca myoporoides subsp. conduplicata</v>
          </cell>
        </row>
        <row r="654">
          <cell r="A654">
            <v>10592</v>
          </cell>
          <cell r="H654" t="str">
            <v>Philotheca myoporoides subsp. epilosa</v>
          </cell>
        </row>
        <row r="655">
          <cell r="A655">
            <v>10593</v>
          </cell>
          <cell r="H655" t="str">
            <v>Philotheca myoporoides subsp. myoporoides</v>
          </cell>
        </row>
        <row r="656">
          <cell r="A656">
            <v>10594</v>
          </cell>
          <cell r="H656" t="str">
            <v>Philotheca obovalis</v>
          </cell>
        </row>
        <row r="657">
          <cell r="A657">
            <v>10595</v>
          </cell>
          <cell r="H657" t="str">
            <v>Philotheca salsolifolia subsp. pedicellata</v>
          </cell>
        </row>
        <row r="658">
          <cell r="A658">
            <v>10596</v>
          </cell>
          <cell r="H658" t="str">
            <v>Philotheca salsolifolia subsp. salsolifolia</v>
          </cell>
        </row>
        <row r="659">
          <cell r="A659">
            <v>10597</v>
          </cell>
          <cell r="H659" t="str">
            <v>Philotheca scabra</v>
          </cell>
        </row>
        <row r="660">
          <cell r="A660">
            <v>10598</v>
          </cell>
          <cell r="H660" t="str">
            <v>Philotheca scabra subsp. latifolia</v>
          </cell>
        </row>
        <row r="661">
          <cell r="A661">
            <v>10599</v>
          </cell>
          <cell r="H661" t="str">
            <v>Philotheca scabra subsp. scabra</v>
          </cell>
        </row>
        <row r="662">
          <cell r="A662">
            <v>1060</v>
          </cell>
          <cell r="H662" t="str">
            <v>Amaranthus powellii</v>
          </cell>
        </row>
        <row r="663">
          <cell r="A663">
            <v>10600</v>
          </cell>
          <cell r="H663" t="str">
            <v>Philotheca trachyphylla</v>
          </cell>
        </row>
        <row r="664">
          <cell r="A664">
            <v>10601</v>
          </cell>
          <cell r="H664" t="str">
            <v>Philotheca virgata</v>
          </cell>
        </row>
        <row r="665">
          <cell r="A665">
            <v>10602</v>
          </cell>
          <cell r="H665" t="str">
            <v>Sporadanthus caudatus</v>
          </cell>
        </row>
        <row r="666">
          <cell r="A666">
            <v>10603</v>
          </cell>
          <cell r="H666" t="str">
            <v>Sporadanthus gracilis</v>
          </cell>
        </row>
        <row r="667">
          <cell r="A667">
            <v>10604</v>
          </cell>
          <cell r="H667" t="str">
            <v>Sporadanthus interruptus</v>
          </cell>
        </row>
        <row r="668">
          <cell r="A668">
            <v>10605</v>
          </cell>
          <cell r="H668" t="str">
            <v>Baloskion australe</v>
          </cell>
        </row>
        <row r="669">
          <cell r="A669">
            <v>10606</v>
          </cell>
          <cell r="H669" t="str">
            <v>Baloskion fimbriatum</v>
          </cell>
        </row>
        <row r="670">
          <cell r="A670">
            <v>10607</v>
          </cell>
          <cell r="H670" t="str">
            <v>Baloskion gracile</v>
          </cell>
        </row>
        <row r="671">
          <cell r="A671">
            <v>10608</v>
          </cell>
          <cell r="H671" t="str">
            <v>Baloskion longipes</v>
          </cell>
        </row>
        <row r="672">
          <cell r="A672">
            <v>10609</v>
          </cell>
          <cell r="H672" t="str">
            <v>Baloskion pallens</v>
          </cell>
        </row>
        <row r="673">
          <cell r="A673">
            <v>1061</v>
          </cell>
          <cell r="H673" t="str">
            <v>Amaranthus quitensis</v>
          </cell>
        </row>
        <row r="674">
          <cell r="A674">
            <v>10610</v>
          </cell>
          <cell r="H674" t="str">
            <v>Baloskion stenocoleum</v>
          </cell>
        </row>
        <row r="675">
          <cell r="A675">
            <v>10611</v>
          </cell>
          <cell r="H675" t="str">
            <v>Baloskion tenuiculme</v>
          </cell>
        </row>
        <row r="676">
          <cell r="A676">
            <v>10612</v>
          </cell>
          <cell r="H676" t="str">
            <v>Baloskion tetraphyllum</v>
          </cell>
        </row>
        <row r="677">
          <cell r="A677">
            <v>10613</v>
          </cell>
          <cell r="H677" t="str">
            <v>Baloskion tetraphyllum subsp. tetraphyllum</v>
          </cell>
        </row>
        <row r="678">
          <cell r="A678">
            <v>10614</v>
          </cell>
          <cell r="H678" t="str">
            <v>Baloskion tetraphyllum subsp. meiostachyum</v>
          </cell>
        </row>
        <row r="679">
          <cell r="A679">
            <v>10615</v>
          </cell>
          <cell r="H679" t="str">
            <v>Eurychorda complanata</v>
          </cell>
        </row>
        <row r="680">
          <cell r="A680">
            <v>10616</v>
          </cell>
          <cell r="H680" t="str">
            <v>Guringalia dimorpha</v>
          </cell>
        </row>
        <row r="681">
          <cell r="A681">
            <v>10617</v>
          </cell>
          <cell r="H681" t="str">
            <v>Saropsis fastigiata</v>
          </cell>
        </row>
        <row r="682">
          <cell r="A682">
            <v>10618</v>
          </cell>
          <cell r="H682" t="str">
            <v>Austrodanthonia alpicola</v>
          </cell>
        </row>
        <row r="683">
          <cell r="A683">
            <v>10619</v>
          </cell>
          <cell r="H683" t="str">
            <v>Austrodanthonia auriculata</v>
          </cell>
        </row>
        <row r="684">
          <cell r="A684">
            <v>1062</v>
          </cell>
          <cell r="H684" t="str">
            <v>Amaranthus retroflexus</v>
          </cell>
        </row>
        <row r="685">
          <cell r="A685">
            <v>10620</v>
          </cell>
          <cell r="H685" t="str">
            <v>Austrodanthonia bipartita</v>
          </cell>
        </row>
        <row r="686">
          <cell r="A686">
            <v>10621</v>
          </cell>
          <cell r="H686" t="str">
            <v>Austrodanthonia caespitosa</v>
          </cell>
        </row>
        <row r="687">
          <cell r="A687">
            <v>10622</v>
          </cell>
          <cell r="H687" t="str">
            <v>Austrodanthonia carphoides</v>
          </cell>
        </row>
        <row r="688">
          <cell r="A688">
            <v>10623</v>
          </cell>
          <cell r="H688" t="str">
            <v>Austrodanthonia duttoniana</v>
          </cell>
        </row>
        <row r="689">
          <cell r="A689">
            <v>10624</v>
          </cell>
          <cell r="H689" t="str">
            <v>Austrodanthonia eriantha</v>
          </cell>
        </row>
        <row r="690">
          <cell r="A690">
            <v>10625</v>
          </cell>
          <cell r="H690" t="str">
            <v>Austrodanthonia fulva</v>
          </cell>
        </row>
        <row r="691">
          <cell r="A691">
            <v>10626</v>
          </cell>
          <cell r="H691" t="str">
            <v>Austrodanthonia induta</v>
          </cell>
        </row>
        <row r="692">
          <cell r="A692">
            <v>10627</v>
          </cell>
          <cell r="H692" t="str">
            <v>Austrodanthonia laevis</v>
          </cell>
        </row>
        <row r="693">
          <cell r="A693">
            <v>10628</v>
          </cell>
          <cell r="H693" t="str">
            <v>Austrodanthonia monticola</v>
          </cell>
        </row>
        <row r="694">
          <cell r="A694">
            <v>10629</v>
          </cell>
          <cell r="H694" t="str">
            <v>Austrodanthonia penicillata</v>
          </cell>
        </row>
        <row r="695">
          <cell r="A695">
            <v>1063</v>
          </cell>
          <cell r="H695" t="str">
            <v>Amaranthus spinosus</v>
          </cell>
        </row>
        <row r="696">
          <cell r="A696">
            <v>10630</v>
          </cell>
          <cell r="H696" t="str">
            <v>Austrodanthonia pilosa</v>
          </cell>
        </row>
        <row r="697">
          <cell r="A697">
            <v>10631</v>
          </cell>
          <cell r="H697" t="str">
            <v>Austrodanthonia richardsonii</v>
          </cell>
        </row>
        <row r="698">
          <cell r="A698">
            <v>10632</v>
          </cell>
          <cell r="H698" t="str">
            <v>Austrodanthonia setacea</v>
          </cell>
        </row>
        <row r="699">
          <cell r="A699">
            <v>10633</v>
          </cell>
          <cell r="H699" t="str">
            <v>Austrodanthonia tenuior</v>
          </cell>
        </row>
        <row r="700">
          <cell r="A700">
            <v>10634</v>
          </cell>
          <cell r="H700" t="str">
            <v>Joycea pallida</v>
          </cell>
        </row>
        <row r="701">
          <cell r="A701">
            <v>10635</v>
          </cell>
          <cell r="H701" t="str">
            <v>Notodanthonia longifolia</v>
          </cell>
        </row>
        <row r="702">
          <cell r="A702">
            <v>10636</v>
          </cell>
          <cell r="H702" t="str">
            <v>Notodanthonia semiannularis</v>
          </cell>
        </row>
        <row r="703">
          <cell r="A703">
            <v>10637</v>
          </cell>
          <cell r="H703" t="str">
            <v>Rytidosperma nivicola</v>
          </cell>
        </row>
        <row r="704">
          <cell r="A704">
            <v>10638</v>
          </cell>
          <cell r="H704" t="str">
            <v>Rytidosperma nudiflorum</v>
          </cell>
        </row>
        <row r="705">
          <cell r="A705">
            <v>10639</v>
          </cell>
          <cell r="H705" t="str">
            <v>Rytidosperma procerum</v>
          </cell>
        </row>
        <row r="706">
          <cell r="A706">
            <v>1064</v>
          </cell>
          <cell r="H706" t="str">
            <v>Amaranthus viridis</v>
          </cell>
        </row>
        <row r="707">
          <cell r="A707">
            <v>10640</v>
          </cell>
          <cell r="H707" t="str">
            <v>Gamochaeta antillarum</v>
          </cell>
        </row>
        <row r="708">
          <cell r="A708">
            <v>10641</v>
          </cell>
          <cell r="H708" t="str">
            <v>Lycopodiella cernua</v>
          </cell>
        </row>
        <row r="709">
          <cell r="A709">
            <v>10642</v>
          </cell>
          <cell r="H709" t="str">
            <v>Lycopodiella serpentina</v>
          </cell>
        </row>
        <row r="710">
          <cell r="A710">
            <v>10643</v>
          </cell>
          <cell r="H710" t="str">
            <v>Asplenium attenuatum var. attenuatum</v>
          </cell>
        </row>
        <row r="711">
          <cell r="A711">
            <v>10644</v>
          </cell>
          <cell r="H711" t="str">
            <v>Asplenium attenuatum var. indivisum</v>
          </cell>
        </row>
        <row r="712">
          <cell r="A712">
            <v>10645</v>
          </cell>
          <cell r="H712" t="str">
            <v>Asplenium goudeyi</v>
          </cell>
        </row>
        <row r="713">
          <cell r="A713">
            <v>10646</v>
          </cell>
          <cell r="H713" t="str">
            <v>Asplenium obtusatum subsp. northlandicum</v>
          </cell>
        </row>
        <row r="714">
          <cell r="A714">
            <v>10647</v>
          </cell>
          <cell r="H714" t="str">
            <v>Davallia solida var. pyxidata</v>
          </cell>
        </row>
        <row r="715">
          <cell r="A715">
            <v>10648</v>
          </cell>
          <cell r="H715" t="str">
            <v>Silene uniflora subsp. uniflora</v>
          </cell>
        </row>
        <row r="716">
          <cell r="A716">
            <v>10649</v>
          </cell>
          <cell r="H716" t="str">
            <v>Salix alba var. alba</v>
          </cell>
        </row>
        <row r="717">
          <cell r="A717">
            <v>1065</v>
          </cell>
          <cell r="H717" t="str">
            <v>Deeringia arborescens</v>
          </cell>
        </row>
        <row r="718">
          <cell r="A718">
            <v>10650</v>
          </cell>
          <cell r="H718" t="str">
            <v>Salix alba var. vitellina</v>
          </cell>
        </row>
        <row r="719">
          <cell r="A719">
            <v>10651</v>
          </cell>
          <cell r="H719" t="str">
            <v>Salix calodendron</v>
          </cell>
        </row>
        <row r="720">
          <cell r="A720">
            <v>10652</v>
          </cell>
          <cell r="H720" t="str">
            <v>Salix fragilis var. fragilis</v>
          </cell>
        </row>
        <row r="721">
          <cell r="A721">
            <v>10653</v>
          </cell>
          <cell r="H721" t="str">
            <v>Salix glaucophylloides</v>
          </cell>
        </row>
        <row r="722">
          <cell r="A722">
            <v>10654</v>
          </cell>
          <cell r="H722" t="str">
            <v>Salix humboldtiana</v>
          </cell>
        </row>
        <row r="723">
          <cell r="A723">
            <v>10655</v>
          </cell>
          <cell r="H723" t="str">
            <v>Salix matsudana</v>
          </cell>
        </row>
        <row r="724">
          <cell r="A724">
            <v>10656</v>
          </cell>
          <cell r="H724" t="str">
            <v>Salix alba x matsudana</v>
          </cell>
        </row>
        <row r="725">
          <cell r="A725">
            <v>10657</v>
          </cell>
          <cell r="H725" t="str">
            <v>Salix nigra</v>
          </cell>
        </row>
        <row r="726">
          <cell r="A726">
            <v>10658</v>
          </cell>
          <cell r="H726" t="str">
            <v>Salix purpurea</v>
          </cell>
        </row>
        <row r="727">
          <cell r="A727">
            <v>10659</v>
          </cell>
          <cell r="H727" t="str">
            <v>Salix x pendulina</v>
          </cell>
        </row>
        <row r="728">
          <cell r="A728">
            <v>1066</v>
          </cell>
          <cell r="H728" t="str">
            <v>Froelichia gracilis</v>
          </cell>
        </row>
        <row r="729">
          <cell r="A729">
            <v>10660</v>
          </cell>
          <cell r="H729" t="str">
            <v>Salix x reichardtii</v>
          </cell>
        </row>
        <row r="730">
          <cell r="A730">
            <v>10661</v>
          </cell>
          <cell r="H730" t="str">
            <v>Salix x rubens</v>
          </cell>
        </row>
        <row r="731">
          <cell r="A731">
            <v>10662</v>
          </cell>
          <cell r="H731" t="str">
            <v>Salix x sepulcralis var. chrysocoma</v>
          </cell>
        </row>
        <row r="732">
          <cell r="A732">
            <v>10663</v>
          </cell>
          <cell r="H732" t="str">
            <v>Salix x sepulcralis var. sepulcralis</v>
          </cell>
        </row>
        <row r="733">
          <cell r="A733">
            <v>10664</v>
          </cell>
          <cell r="H733" t="str">
            <v>Salix x sericans</v>
          </cell>
        </row>
        <row r="734">
          <cell r="A734">
            <v>10665</v>
          </cell>
          <cell r="H734" t="str">
            <v>Ribes uva-crispa</v>
          </cell>
        </row>
        <row r="735">
          <cell r="A735">
            <v>10666</v>
          </cell>
          <cell r="H735" t="str">
            <v>Eucalyptus subcaerulea</v>
          </cell>
        </row>
        <row r="736">
          <cell r="A736">
            <v>10667</v>
          </cell>
          <cell r="H736" t="str">
            <v>Cullen australasicum</v>
          </cell>
        </row>
        <row r="737">
          <cell r="A737">
            <v>10668</v>
          </cell>
          <cell r="H737" t="str">
            <v>Cullen cinereum</v>
          </cell>
        </row>
        <row r="738">
          <cell r="A738">
            <v>10669</v>
          </cell>
          <cell r="H738" t="str">
            <v>Cullen discolor</v>
          </cell>
        </row>
        <row r="739">
          <cell r="A739">
            <v>1067</v>
          </cell>
          <cell r="H739" t="str">
            <v>Nyssanthes diffusa</v>
          </cell>
        </row>
        <row r="740">
          <cell r="A740">
            <v>10670</v>
          </cell>
          <cell r="H740" t="str">
            <v>Cullen graveolens</v>
          </cell>
        </row>
        <row r="741">
          <cell r="A741">
            <v>10671</v>
          </cell>
          <cell r="H741" t="str">
            <v>Cullen microcephalum</v>
          </cell>
        </row>
        <row r="742">
          <cell r="A742">
            <v>10672</v>
          </cell>
          <cell r="H742" t="str">
            <v>Cullen pallidum</v>
          </cell>
        </row>
        <row r="743">
          <cell r="A743">
            <v>10673</v>
          </cell>
          <cell r="H743" t="str">
            <v>Cullen patens</v>
          </cell>
        </row>
        <row r="744">
          <cell r="A744">
            <v>10674</v>
          </cell>
          <cell r="H744" t="str">
            <v>Cullen tenax</v>
          </cell>
        </row>
        <row r="745">
          <cell r="A745">
            <v>10675</v>
          </cell>
          <cell r="H745" t="str">
            <v>Babingtonia angusta</v>
          </cell>
        </row>
        <row r="746">
          <cell r="A746">
            <v>10676</v>
          </cell>
          <cell r="H746" t="str">
            <v>Babingtonia collina</v>
          </cell>
        </row>
        <row r="747">
          <cell r="A747">
            <v>10677</v>
          </cell>
          <cell r="H747" t="str">
            <v>Babingtonia crassa</v>
          </cell>
        </row>
        <row r="748">
          <cell r="A748">
            <v>10678</v>
          </cell>
          <cell r="H748" t="str">
            <v>Babingtonia pluriflora</v>
          </cell>
        </row>
        <row r="749">
          <cell r="A749">
            <v>10679</v>
          </cell>
          <cell r="H749" t="str">
            <v>Babingtonia similis</v>
          </cell>
        </row>
        <row r="750">
          <cell r="A750">
            <v>1068</v>
          </cell>
          <cell r="H750" t="str">
            <v>Nyssanthes erecta</v>
          </cell>
        </row>
        <row r="751">
          <cell r="A751">
            <v>10680</v>
          </cell>
          <cell r="H751" t="str">
            <v>Ochrosperma oligomerum</v>
          </cell>
        </row>
        <row r="752">
          <cell r="A752">
            <v>10681</v>
          </cell>
          <cell r="H752" t="str">
            <v>Eryngium ovinum</v>
          </cell>
        </row>
        <row r="753">
          <cell r="A753">
            <v>10682</v>
          </cell>
          <cell r="H753" t="str">
            <v>Picris altissima</v>
          </cell>
        </row>
        <row r="754">
          <cell r="A754">
            <v>10683</v>
          </cell>
          <cell r="H754" t="str">
            <v>Picris angustifolia</v>
          </cell>
        </row>
        <row r="755">
          <cell r="A755">
            <v>10684</v>
          </cell>
          <cell r="H755" t="str">
            <v>Picris angustifolia subsp. angustifolia</v>
          </cell>
        </row>
        <row r="756">
          <cell r="A756">
            <v>10685</v>
          </cell>
          <cell r="H756" t="str">
            <v>Picris angustifolia subsp. carolorum-henricorum</v>
          </cell>
        </row>
        <row r="757">
          <cell r="A757">
            <v>10686</v>
          </cell>
          <cell r="H757" t="str">
            <v>Picris angustifolia subsp. merxmulleri</v>
          </cell>
        </row>
        <row r="758">
          <cell r="A758">
            <v>10687</v>
          </cell>
          <cell r="H758" t="str">
            <v>Picris barbarorum</v>
          </cell>
        </row>
        <row r="759">
          <cell r="A759">
            <v>10688</v>
          </cell>
          <cell r="H759" t="str">
            <v>Picris burbidgei</v>
          </cell>
        </row>
        <row r="760">
          <cell r="A760">
            <v>10689</v>
          </cell>
          <cell r="H760" t="str">
            <v>Brachyloma daphnoides subsp. daphnoides</v>
          </cell>
        </row>
        <row r="761">
          <cell r="A761">
            <v>1069</v>
          </cell>
          <cell r="H761" t="str">
            <v>Ptilotus atriplicifolius</v>
          </cell>
        </row>
        <row r="762">
          <cell r="A762">
            <v>10690</v>
          </cell>
          <cell r="H762" t="str">
            <v>Brachyloma daphnoides subsp. glabrum</v>
          </cell>
        </row>
        <row r="763">
          <cell r="A763">
            <v>10691</v>
          </cell>
          <cell r="H763" t="str">
            <v>Brachyloma daphnoides subsp. pubescens</v>
          </cell>
        </row>
        <row r="764">
          <cell r="A764">
            <v>10692</v>
          </cell>
          <cell r="H764" t="str">
            <v>Abrus precatorius subsp. precatorius</v>
          </cell>
        </row>
        <row r="765">
          <cell r="A765">
            <v>10693</v>
          </cell>
          <cell r="H765" t="str">
            <v>Aeschynomene brevifolia</v>
          </cell>
        </row>
        <row r="766">
          <cell r="A766">
            <v>10694</v>
          </cell>
          <cell r="H766" t="str">
            <v>Ardisia crenata</v>
          </cell>
        </row>
        <row r="767">
          <cell r="A767">
            <v>10695</v>
          </cell>
          <cell r="H767" t="str">
            <v>Belvisia mucronata var. mucronata</v>
          </cell>
        </row>
        <row r="768">
          <cell r="A768">
            <v>10696</v>
          </cell>
          <cell r="H768" t="str">
            <v>Breynia cernua</v>
          </cell>
        </row>
        <row r="769">
          <cell r="A769">
            <v>10697</v>
          </cell>
          <cell r="H769" t="str">
            <v>Briedelia exaltata</v>
          </cell>
        </row>
        <row r="770">
          <cell r="A770">
            <v>10698</v>
          </cell>
          <cell r="H770" t="str">
            <v>Freesia hybrid</v>
          </cell>
        </row>
        <row r="771">
          <cell r="A771">
            <v>10699</v>
          </cell>
          <cell r="H771" t="str">
            <v>Hardenbergia comptoniana</v>
          </cell>
        </row>
        <row r="772">
          <cell r="A772">
            <v>1070</v>
          </cell>
          <cell r="H772" t="str">
            <v>Ptilotus erubescens</v>
          </cell>
        </row>
        <row r="773">
          <cell r="A773">
            <v>10700</v>
          </cell>
          <cell r="H773" t="str">
            <v>Hygrophila brasiliensis</v>
          </cell>
        </row>
        <row r="774">
          <cell r="A774">
            <v>10701</v>
          </cell>
          <cell r="H774" t="str">
            <v>Lamium purpureum</v>
          </cell>
        </row>
        <row r="775">
          <cell r="A775">
            <v>10702</v>
          </cell>
          <cell r="H775" t="str">
            <v>Deparia petersenii subsp. congrua</v>
          </cell>
        </row>
        <row r="776">
          <cell r="A776">
            <v>10703</v>
          </cell>
          <cell r="H776" t="str">
            <v>Tapeinosperma flueckigeri</v>
          </cell>
        </row>
        <row r="777">
          <cell r="A777">
            <v>10704</v>
          </cell>
          <cell r="H777" t="str">
            <v>Drypetes deplanchei subsp. deplanchei</v>
          </cell>
        </row>
        <row r="778">
          <cell r="A778">
            <v>10705</v>
          </cell>
          <cell r="H778" t="str">
            <v>Podolobium aciculiferum</v>
          </cell>
        </row>
        <row r="779">
          <cell r="A779">
            <v>10706</v>
          </cell>
          <cell r="H779" t="str">
            <v>Podolobium alpestre</v>
          </cell>
        </row>
        <row r="780">
          <cell r="A780">
            <v>10707</v>
          </cell>
          <cell r="H780" t="str">
            <v>Podolobium procumbens</v>
          </cell>
        </row>
        <row r="781">
          <cell r="A781">
            <v>10708</v>
          </cell>
          <cell r="H781" t="str">
            <v>Podolobium scandens</v>
          </cell>
        </row>
        <row r="782">
          <cell r="A782">
            <v>10709</v>
          </cell>
          <cell r="H782" t="str">
            <v>Podolobium scandens var. scandens</v>
          </cell>
        </row>
        <row r="783">
          <cell r="A783">
            <v>1071</v>
          </cell>
          <cell r="H783" t="str">
            <v>Ptilotus exaltatus</v>
          </cell>
        </row>
        <row r="784">
          <cell r="A784">
            <v>10710</v>
          </cell>
          <cell r="H784" t="str">
            <v>Podolobium scandens var. obovatum</v>
          </cell>
        </row>
        <row r="785">
          <cell r="A785">
            <v>10711</v>
          </cell>
          <cell r="H785" t="str">
            <v>Prasophyllum tadgellianum</v>
          </cell>
        </row>
        <row r="786">
          <cell r="A786">
            <v>10712</v>
          </cell>
          <cell r="H786" t="str">
            <v>Caladenia alpina</v>
          </cell>
        </row>
        <row r="787">
          <cell r="A787">
            <v>10713</v>
          </cell>
          <cell r="H787" t="str">
            <v>Lissanthe strigosa subsp. strigosa</v>
          </cell>
        </row>
        <row r="788">
          <cell r="A788">
            <v>10714</v>
          </cell>
          <cell r="H788" t="str">
            <v>Lissanthe strigosa subsp. subuluta</v>
          </cell>
        </row>
        <row r="789">
          <cell r="A789">
            <v>10715</v>
          </cell>
          <cell r="H789" t="str">
            <v>Verbena aristigera</v>
          </cell>
        </row>
        <row r="790">
          <cell r="A790">
            <v>10716</v>
          </cell>
          <cell r="H790" t="str">
            <v>Verbena caracasana</v>
          </cell>
        </row>
        <row r="791">
          <cell r="A791">
            <v>10717</v>
          </cell>
          <cell r="H791" t="str">
            <v>Verbena gaudichaudii</v>
          </cell>
        </row>
        <row r="792">
          <cell r="A792">
            <v>10718</v>
          </cell>
          <cell r="H792" t="str">
            <v>Verbena incompta</v>
          </cell>
        </row>
        <row r="793">
          <cell r="A793">
            <v>10719</v>
          </cell>
          <cell r="H793" t="str">
            <v>Verbena macrostachya</v>
          </cell>
        </row>
        <row r="794">
          <cell r="A794">
            <v>1072</v>
          </cell>
          <cell r="H794" t="str">
            <v>Ptilotus extenuatus</v>
          </cell>
        </row>
        <row r="795">
          <cell r="A795">
            <v>10720</v>
          </cell>
          <cell r="H795" t="str">
            <v>Verbena quadrangularis</v>
          </cell>
        </row>
        <row r="796">
          <cell r="A796">
            <v>10721</v>
          </cell>
          <cell r="H796" t="str">
            <v>Verbena x brasiliensis</v>
          </cell>
        </row>
        <row r="797">
          <cell r="A797">
            <v>10722</v>
          </cell>
          <cell r="H797" t="str">
            <v>Eucalyptus albens &lt;--&gt; moluccana</v>
          </cell>
        </row>
        <row r="798">
          <cell r="A798">
            <v>10723</v>
          </cell>
          <cell r="H798" t="str">
            <v>Persoonia pauciflora</v>
          </cell>
        </row>
        <row r="799">
          <cell r="A799">
            <v>10724</v>
          </cell>
          <cell r="H799" t="str">
            <v>Leionema ambiens</v>
          </cell>
        </row>
        <row r="800">
          <cell r="A800">
            <v>10725</v>
          </cell>
          <cell r="H800" t="str">
            <v>Leionema carruthersii</v>
          </cell>
        </row>
        <row r="801">
          <cell r="A801">
            <v>10726</v>
          </cell>
          <cell r="H801" t="str">
            <v>Leionema coxii</v>
          </cell>
        </row>
        <row r="802">
          <cell r="A802">
            <v>10727</v>
          </cell>
          <cell r="H802" t="str">
            <v>Leionema dentatum</v>
          </cell>
        </row>
        <row r="803">
          <cell r="A803">
            <v>10728</v>
          </cell>
          <cell r="H803" t="str">
            <v>Leionema diosmeum</v>
          </cell>
        </row>
        <row r="804">
          <cell r="A804">
            <v>10729</v>
          </cell>
          <cell r="H804" t="str">
            <v>Leionema elatius</v>
          </cell>
        </row>
        <row r="805">
          <cell r="A805">
            <v>1073</v>
          </cell>
          <cell r="H805" t="str">
            <v>Ptilotus gaudichaudii</v>
          </cell>
        </row>
        <row r="806">
          <cell r="A806">
            <v>10730</v>
          </cell>
          <cell r="H806" t="str">
            <v>Leionema elatius subsp. elatius</v>
          </cell>
        </row>
        <row r="807">
          <cell r="A807">
            <v>10731</v>
          </cell>
          <cell r="H807" t="str">
            <v>Leionema elatius subsp. beckleri</v>
          </cell>
        </row>
        <row r="808">
          <cell r="A808">
            <v>10732</v>
          </cell>
          <cell r="H808" t="str">
            <v>Leionema lachnaeoides</v>
          </cell>
        </row>
        <row r="809">
          <cell r="A809">
            <v>10733</v>
          </cell>
          <cell r="H809" t="str">
            <v>Leionema lamprophyllum</v>
          </cell>
        </row>
        <row r="810">
          <cell r="A810">
            <v>10734</v>
          </cell>
          <cell r="H810" t="str">
            <v>Leionema phylicifolium</v>
          </cell>
        </row>
        <row r="811">
          <cell r="A811">
            <v>10735</v>
          </cell>
          <cell r="H811" t="str">
            <v>Leionema ralstonii</v>
          </cell>
        </row>
        <row r="812">
          <cell r="A812">
            <v>10736</v>
          </cell>
          <cell r="H812" t="str">
            <v>Leionema rotundifolium</v>
          </cell>
        </row>
        <row r="813">
          <cell r="A813">
            <v>10737</v>
          </cell>
          <cell r="H813" t="str">
            <v>Leionema sympetalum</v>
          </cell>
        </row>
        <row r="814">
          <cell r="A814">
            <v>10738</v>
          </cell>
          <cell r="H814" t="str">
            <v>Leionema viridiflorum</v>
          </cell>
        </row>
        <row r="815">
          <cell r="A815">
            <v>10739</v>
          </cell>
          <cell r="H815" t="str">
            <v>Nematolepis elliptica</v>
          </cell>
        </row>
        <row r="816">
          <cell r="A816">
            <v>1074</v>
          </cell>
          <cell r="H816" t="str">
            <v>Ptilotus indivisus</v>
          </cell>
        </row>
        <row r="817">
          <cell r="A817">
            <v>10740</v>
          </cell>
          <cell r="H817" t="str">
            <v>Nematolepis ovatifolia</v>
          </cell>
        </row>
        <row r="818">
          <cell r="A818">
            <v>10741</v>
          </cell>
          <cell r="H818" t="str">
            <v>Nematolepis rhytidophylla</v>
          </cell>
        </row>
        <row r="819">
          <cell r="A819">
            <v>10742</v>
          </cell>
          <cell r="H819" t="str">
            <v>Nematolepis squamea subsp. squamea</v>
          </cell>
        </row>
        <row r="820">
          <cell r="A820">
            <v>10743</v>
          </cell>
          <cell r="H820" t="str">
            <v>Goodia lotifolia var. lotifolia</v>
          </cell>
        </row>
        <row r="821">
          <cell r="A821">
            <v>10744</v>
          </cell>
          <cell r="H821" t="str">
            <v>Goodia lotifolia var. pubescens</v>
          </cell>
        </row>
        <row r="822">
          <cell r="A822">
            <v>10745</v>
          </cell>
          <cell r="H822" t="str">
            <v>Prostanthera cryptandroides subsp. cryptandroides</v>
          </cell>
        </row>
        <row r="823">
          <cell r="A823">
            <v>10746</v>
          </cell>
          <cell r="H823" t="str">
            <v>Prostanthera cryptandroides subsp. euphrasioides</v>
          </cell>
        </row>
        <row r="824">
          <cell r="A824">
            <v>10747</v>
          </cell>
          <cell r="H824" t="str">
            <v>Syncarpia glomulifera subsp. glabra</v>
          </cell>
        </row>
        <row r="825">
          <cell r="A825">
            <v>10748</v>
          </cell>
          <cell r="H825" t="str">
            <v>Syncarpia glomulifera subsp. glomulifera</v>
          </cell>
        </row>
        <row r="826">
          <cell r="A826">
            <v>10749</v>
          </cell>
          <cell r="H826" t="str">
            <v>Typhonium sp. aff. brownii</v>
          </cell>
        </row>
        <row r="827">
          <cell r="A827">
            <v>1075</v>
          </cell>
          <cell r="H827" t="str">
            <v>Ptilotus latifolius</v>
          </cell>
        </row>
        <row r="828">
          <cell r="A828">
            <v>10750</v>
          </cell>
          <cell r="H828" t="str">
            <v>Boronia angustisepala</v>
          </cell>
        </row>
        <row r="829">
          <cell r="A829">
            <v>10751</v>
          </cell>
          <cell r="H829" t="str">
            <v>Boronia boliviensis</v>
          </cell>
        </row>
        <row r="830">
          <cell r="A830">
            <v>10752</v>
          </cell>
          <cell r="H830" t="str">
            <v>Boronia coerulescens subsp. coerulescens</v>
          </cell>
        </row>
        <row r="831">
          <cell r="A831">
            <v>10753</v>
          </cell>
          <cell r="H831" t="str">
            <v>Asystasia gangetica</v>
          </cell>
        </row>
        <row r="832">
          <cell r="A832">
            <v>10754</v>
          </cell>
          <cell r="H832" t="str">
            <v>Cineraria lyratiformis</v>
          </cell>
        </row>
        <row r="833">
          <cell r="A833">
            <v>10755</v>
          </cell>
          <cell r="H833" t="str">
            <v>Abelia x grandiflora</v>
          </cell>
        </row>
        <row r="834">
          <cell r="A834">
            <v>10756</v>
          </cell>
          <cell r="H834" t="str">
            <v>Trifolium vesiculosum</v>
          </cell>
        </row>
        <row r="835">
          <cell r="A835">
            <v>10757</v>
          </cell>
          <cell r="H835" t="str">
            <v>Coprosma baueri</v>
          </cell>
        </row>
        <row r="836">
          <cell r="A836">
            <v>10758</v>
          </cell>
          <cell r="H836" t="str">
            <v>Citrus x taitensis</v>
          </cell>
        </row>
        <row r="837">
          <cell r="A837">
            <v>10759</v>
          </cell>
          <cell r="H837" t="str">
            <v>Citrus australasica</v>
          </cell>
        </row>
        <row r="838">
          <cell r="A838">
            <v>1076</v>
          </cell>
          <cell r="H838" t="str">
            <v>Ptilotus leucocomus</v>
          </cell>
        </row>
        <row r="839">
          <cell r="A839">
            <v>10760</v>
          </cell>
          <cell r="H839" t="str">
            <v>Citrus glauca</v>
          </cell>
        </row>
        <row r="840">
          <cell r="A840">
            <v>10761</v>
          </cell>
          <cell r="H840" t="str">
            <v>Jasminum mesnyi</v>
          </cell>
        </row>
        <row r="841">
          <cell r="A841">
            <v>10762</v>
          </cell>
          <cell r="H841" t="str">
            <v>Persicaria filiformis</v>
          </cell>
        </row>
        <row r="842">
          <cell r="A842">
            <v>10763</v>
          </cell>
          <cell r="H842" t="str">
            <v>Capparis velutina</v>
          </cell>
        </row>
        <row r="843">
          <cell r="A843">
            <v>10764</v>
          </cell>
          <cell r="H843" t="str">
            <v>Chionogentias cunninghamii subsp. cunninghamii</v>
          </cell>
        </row>
        <row r="844">
          <cell r="A844">
            <v>10765</v>
          </cell>
          <cell r="H844" t="str">
            <v>Diuris arenaria</v>
          </cell>
        </row>
        <row r="845">
          <cell r="A845">
            <v>10766</v>
          </cell>
          <cell r="H845" t="str">
            <v>Eucalyptus quinniorum</v>
          </cell>
        </row>
        <row r="846">
          <cell r="A846">
            <v>10767</v>
          </cell>
          <cell r="H846" t="str">
            <v>Genoplesium ectopum</v>
          </cell>
        </row>
        <row r="847">
          <cell r="A847">
            <v>10768</v>
          </cell>
          <cell r="H847" t="str">
            <v>Grevillea arenaria subsp. arenaria</v>
          </cell>
        </row>
        <row r="848">
          <cell r="A848">
            <v>10769</v>
          </cell>
          <cell r="H848" t="str">
            <v>Grevillea arenaria subsp. canescens</v>
          </cell>
        </row>
        <row r="849">
          <cell r="A849">
            <v>1077</v>
          </cell>
          <cell r="H849" t="str">
            <v>Ptilotus macrocephalus</v>
          </cell>
        </row>
        <row r="850">
          <cell r="A850">
            <v>10770</v>
          </cell>
          <cell r="H850" t="str">
            <v>Hypoestes aristata</v>
          </cell>
        </row>
        <row r="851">
          <cell r="A851">
            <v>10771</v>
          </cell>
          <cell r="H851" t="str">
            <v>Hypoestes phyllostachya</v>
          </cell>
        </row>
        <row r="852">
          <cell r="A852">
            <v>10772</v>
          </cell>
          <cell r="H852" t="str">
            <v>Brassica napus</v>
          </cell>
        </row>
        <row r="853">
          <cell r="A853">
            <v>10773</v>
          </cell>
          <cell r="H853" t="str">
            <v>Fuchsia magellanica</v>
          </cell>
        </row>
        <row r="854">
          <cell r="A854">
            <v>10774</v>
          </cell>
          <cell r="H854" t="str">
            <v>Sesamum indicum</v>
          </cell>
        </row>
        <row r="855">
          <cell r="A855">
            <v>10775</v>
          </cell>
          <cell r="H855" t="str">
            <v>Sedum album</v>
          </cell>
        </row>
        <row r="856">
          <cell r="A856">
            <v>10776</v>
          </cell>
          <cell r="H856" t="str">
            <v>Sedum rupestre</v>
          </cell>
        </row>
        <row r="857">
          <cell r="A857">
            <v>10777</v>
          </cell>
          <cell r="H857" t="str">
            <v>Grevillea parviflora subsp. supplicans</v>
          </cell>
        </row>
        <row r="858">
          <cell r="A858">
            <v>10778</v>
          </cell>
          <cell r="H858" t="str">
            <v>Acacia acuminata subsp. burkittii</v>
          </cell>
        </row>
        <row r="859">
          <cell r="A859">
            <v>10779</v>
          </cell>
          <cell r="H859" t="str">
            <v>Nymphaea caerulea subsp. zanzibarensis</v>
          </cell>
        </row>
        <row r="860">
          <cell r="A860">
            <v>1078</v>
          </cell>
          <cell r="H860" t="str">
            <v>Ptilotus nobilis</v>
          </cell>
        </row>
        <row r="861">
          <cell r="A861">
            <v>10780</v>
          </cell>
          <cell r="H861" t="str">
            <v>Acacia aureocrinita</v>
          </cell>
        </row>
        <row r="862">
          <cell r="A862">
            <v>10781</v>
          </cell>
          <cell r="H862" t="str">
            <v>Acacia clandullensis</v>
          </cell>
        </row>
        <row r="863">
          <cell r="A863">
            <v>10782</v>
          </cell>
          <cell r="H863" t="str">
            <v>Acacia cremiflora</v>
          </cell>
        </row>
        <row r="864">
          <cell r="A864">
            <v>10783</v>
          </cell>
          <cell r="H864" t="str">
            <v>Acacia piligera</v>
          </cell>
        </row>
        <row r="865">
          <cell r="A865">
            <v>10784</v>
          </cell>
          <cell r="H865" t="str">
            <v>Acacia sertiformis</v>
          </cell>
        </row>
        <row r="866">
          <cell r="A866">
            <v>10785</v>
          </cell>
          <cell r="H866" t="str">
            <v>Acacia undulifolia</v>
          </cell>
        </row>
        <row r="867">
          <cell r="A867">
            <v>10786</v>
          </cell>
          <cell r="H867" t="str">
            <v>Acacia disparrima subsp. disparrima</v>
          </cell>
        </row>
        <row r="868">
          <cell r="A868">
            <v>10787</v>
          </cell>
          <cell r="H868" t="str">
            <v>Acacia blakei subsp. blakei</v>
          </cell>
        </row>
        <row r="869">
          <cell r="A869">
            <v>10788</v>
          </cell>
          <cell r="H869" t="str">
            <v>Acacia blakei subsp. diphylla</v>
          </cell>
        </row>
        <row r="870">
          <cell r="A870">
            <v>10789</v>
          </cell>
          <cell r="H870" t="str">
            <v>Acacia leucolobia</v>
          </cell>
        </row>
        <row r="871">
          <cell r="A871">
            <v>1079</v>
          </cell>
          <cell r="H871" t="str">
            <v>Ptilotus obovatus</v>
          </cell>
        </row>
        <row r="872">
          <cell r="A872">
            <v>10790</v>
          </cell>
          <cell r="H872" t="str">
            <v>Acacia longifolia subsp. longifolia</v>
          </cell>
        </row>
        <row r="873">
          <cell r="A873">
            <v>10791</v>
          </cell>
          <cell r="H873" t="str">
            <v>Acacia longifolia subsp. sophorae</v>
          </cell>
        </row>
        <row r="874">
          <cell r="A874">
            <v>10792</v>
          </cell>
          <cell r="H874" t="str">
            <v>Acacia pedina</v>
          </cell>
        </row>
        <row r="875">
          <cell r="A875">
            <v>10793</v>
          </cell>
          <cell r="H875" t="str">
            <v>Acacia terminalis subsp. angustifolia</v>
          </cell>
        </row>
        <row r="876">
          <cell r="A876">
            <v>10794</v>
          </cell>
          <cell r="H876" t="str">
            <v>Acacia terminalis subsp. aurea</v>
          </cell>
        </row>
        <row r="877">
          <cell r="A877">
            <v>10795</v>
          </cell>
          <cell r="H877" t="str">
            <v>Acacia terminalis subsp. botrycephala</v>
          </cell>
        </row>
        <row r="878">
          <cell r="A878">
            <v>10796</v>
          </cell>
          <cell r="H878" t="str">
            <v>Acacia williamsiana</v>
          </cell>
        </row>
        <row r="879">
          <cell r="A879">
            <v>10797</v>
          </cell>
          <cell r="H879" t="str">
            <v>Correa reflexa var. speciosa</v>
          </cell>
        </row>
        <row r="880">
          <cell r="A880">
            <v>10798</v>
          </cell>
          <cell r="H880" t="str">
            <v>Correa glabra var. glabra</v>
          </cell>
        </row>
        <row r="881">
          <cell r="A881">
            <v>10799</v>
          </cell>
          <cell r="H881" t="str">
            <v>Correa glabra var. leucoclada</v>
          </cell>
        </row>
        <row r="882">
          <cell r="A882">
            <v>1080</v>
          </cell>
          <cell r="H882" t="str">
            <v>Ptilotus parvifolius</v>
          </cell>
        </row>
        <row r="883">
          <cell r="A883">
            <v>10800</v>
          </cell>
          <cell r="H883" t="str">
            <v>Dillwynia crispa</v>
          </cell>
        </row>
        <row r="884">
          <cell r="A884">
            <v>10801</v>
          </cell>
          <cell r="H884" t="str">
            <v>Hakea archaeoides</v>
          </cell>
        </row>
        <row r="885">
          <cell r="A885">
            <v>10802</v>
          </cell>
          <cell r="H885" t="str">
            <v>Hakea dohertyi</v>
          </cell>
        </row>
        <row r="886">
          <cell r="A886">
            <v>10803</v>
          </cell>
          <cell r="H886" t="str">
            <v>Hakea laevipes subsp. graniticola</v>
          </cell>
        </row>
        <row r="887">
          <cell r="A887">
            <v>10804</v>
          </cell>
          <cell r="H887" t="str">
            <v>Hakea laevipes subsp. laevipes</v>
          </cell>
        </row>
        <row r="888">
          <cell r="A888">
            <v>10805</v>
          </cell>
          <cell r="H888" t="str">
            <v>Hakea lorea subsp. lorea</v>
          </cell>
        </row>
        <row r="889">
          <cell r="A889">
            <v>10806</v>
          </cell>
          <cell r="H889" t="str">
            <v>Hakea salicifolia subsp. salicifolia</v>
          </cell>
        </row>
        <row r="890">
          <cell r="A890">
            <v>10807</v>
          </cell>
          <cell r="H890" t="str">
            <v>Hakea salicifolia subsp. angustifolia</v>
          </cell>
        </row>
        <row r="891">
          <cell r="A891">
            <v>10808</v>
          </cell>
          <cell r="H891" t="str">
            <v>Hakea teretifolia subsp. teretifolia</v>
          </cell>
        </row>
        <row r="892">
          <cell r="A892">
            <v>10809</v>
          </cell>
          <cell r="H892" t="str">
            <v>Hakea teretifolia subsp. hirsuta</v>
          </cell>
        </row>
        <row r="893">
          <cell r="A893">
            <v>1081</v>
          </cell>
          <cell r="H893" t="str">
            <v>Ptilotus polystachyus var. polystachyus</v>
          </cell>
        </row>
        <row r="894">
          <cell r="A894">
            <v>10810</v>
          </cell>
          <cell r="H894" t="str">
            <v>Pomaderris paniculosa subsp. paniculosa</v>
          </cell>
        </row>
        <row r="895">
          <cell r="A895">
            <v>10811</v>
          </cell>
          <cell r="H895" t="str">
            <v>Rubus moluccanus var. moluccanus</v>
          </cell>
        </row>
        <row r="896">
          <cell r="A896">
            <v>10812</v>
          </cell>
          <cell r="H896" t="str">
            <v>Rubus molluccanus var. trilobus</v>
          </cell>
        </row>
        <row r="897">
          <cell r="A897">
            <v>10813</v>
          </cell>
          <cell r="H897" t="str">
            <v>Rubus rosifolius var. rosifolius</v>
          </cell>
        </row>
        <row r="898">
          <cell r="A898">
            <v>10814</v>
          </cell>
          <cell r="H898" t="str">
            <v>Rubus rosifolius var. commersonii</v>
          </cell>
        </row>
        <row r="899">
          <cell r="A899">
            <v>10815</v>
          </cell>
          <cell r="H899" t="str">
            <v>Rubus x novus</v>
          </cell>
        </row>
        <row r="900">
          <cell r="A900">
            <v>10816</v>
          </cell>
          <cell r="H900" t="str">
            <v>Dinosperma erythrococcum</v>
          </cell>
        </row>
        <row r="901">
          <cell r="A901">
            <v>10817</v>
          </cell>
          <cell r="H901" t="str">
            <v>Banksia integrifolia subsp. monticola</v>
          </cell>
        </row>
        <row r="902">
          <cell r="A902">
            <v>10818</v>
          </cell>
          <cell r="H902" t="str">
            <v>Austrosteenisia blackii var. blackii</v>
          </cell>
        </row>
        <row r="903">
          <cell r="A903">
            <v>10819</v>
          </cell>
          <cell r="H903" t="str">
            <v>Chamaecrista biddulphiana</v>
          </cell>
        </row>
        <row r="904">
          <cell r="A904">
            <v>1082</v>
          </cell>
          <cell r="H904" t="str">
            <v>Ptilotus seminudus</v>
          </cell>
        </row>
        <row r="905">
          <cell r="A905">
            <v>10820</v>
          </cell>
          <cell r="H905" t="str">
            <v>Chamaecrista maritima</v>
          </cell>
        </row>
        <row r="906">
          <cell r="A906">
            <v>10821</v>
          </cell>
          <cell r="H906" t="str">
            <v>Chamaecrista nomame var. nomame</v>
          </cell>
        </row>
        <row r="907">
          <cell r="A907">
            <v>10822</v>
          </cell>
          <cell r="H907" t="str">
            <v>Chamaecrista rotundifolia var. rotundifolia</v>
          </cell>
        </row>
        <row r="908">
          <cell r="A908">
            <v>10823</v>
          </cell>
          <cell r="H908" t="str">
            <v>Neptunia gracilis f. gracilis</v>
          </cell>
        </row>
        <row r="909">
          <cell r="A909">
            <v>10824</v>
          </cell>
          <cell r="H909" t="str">
            <v>Pultenaea forsythiana</v>
          </cell>
        </row>
        <row r="910">
          <cell r="A910">
            <v>10825</v>
          </cell>
          <cell r="H910" t="str">
            <v>Pultenaea lapidosa</v>
          </cell>
        </row>
        <row r="911">
          <cell r="A911">
            <v>10826</v>
          </cell>
          <cell r="H911" t="str">
            <v>Uraria lagopodioides</v>
          </cell>
        </row>
        <row r="912">
          <cell r="A912">
            <v>10827</v>
          </cell>
          <cell r="H912" t="str">
            <v>Daviesia ulicifolia subsp. aridicola</v>
          </cell>
        </row>
        <row r="913">
          <cell r="A913">
            <v>10828</v>
          </cell>
          <cell r="H913" t="str">
            <v>Daviesia ulicifolia subsp. pilligensis</v>
          </cell>
        </row>
        <row r="914">
          <cell r="A914">
            <v>10829</v>
          </cell>
          <cell r="H914" t="str">
            <v>Daviesia ulicifolia subsp. ruscifolia</v>
          </cell>
        </row>
        <row r="915">
          <cell r="A915">
            <v>1083</v>
          </cell>
          <cell r="H915" t="str">
            <v>Ptilotus spathulatus</v>
          </cell>
        </row>
        <row r="916">
          <cell r="A916">
            <v>10830</v>
          </cell>
          <cell r="H916" t="str">
            <v>Daviesia ulicifolia subsp. stenophylla</v>
          </cell>
        </row>
        <row r="917">
          <cell r="A917">
            <v>10831</v>
          </cell>
          <cell r="H917" t="str">
            <v>Daviesia ulicifolia subsp. ulicifolia</v>
          </cell>
        </row>
        <row r="918">
          <cell r="A918">
            <v>10832</v>
          </cell>
          <cell r="H918" t="str">
            <v>Vigna vexillata var. youngiae</v>
          </cell>
        </row>
        <row r="919">
          <cell r="A919">
            <v>10833</v>
          </cell>
          <cell r="H919" t="str">
            <v>Lupinus arboreus x polyphyllus</v>
          </cell>
        </row>
        <row r="920">
          <cell r="A920">
            <v>10834</v>
          </cell>
          <cell r="H920" t="str">
            <v>Celmisia costiniana</v>
          </cell>
        </row>
        <row r="921">
          <cell r="A921">
            <v>10835</v>
          </cell>
          <cell r="H921" t="str">
            <v>Celmisia pugioniformis</v>
          </cell>
        </row>
        <row r="922">
          <cell r="A922">
            <v>10836</v>
          </cell>
          <cell r="H922" t="str">
            <v>Celmisia tomentella</v>
          </cell>
        </row>
        <row r="923">
          <cell r="A923">
            <v>10837</v>
          </cell>
          <cell r="H923" t="str">
            <v>Dracophyllum macranthum</v>
          </cell>
        </row>
        <row r="924">
          <cell r="A924">
            <v>10838</v>
          </cell>
          <cell r="H924" t="str">
            <v>Dracophyllum oceanicum</v>
          </cell>
        </row>
        <row r="925">
          <cell r="A925">
            <v>10839</v>
          </cell>
          <cell r="H925" t="str">
            <v>Epacris celata</v>
          </cell>
        </row>
        <row r="926">
          <cell r="A926">
            <v>1084</v>
          </cell>
          <cell r="H926" t="str">
            <v>Euroschinus falcatus</v>
          </cell>
        </row>
        <row r="927">
          <cell r="A927">
            <v>10840</v>
          </cell>
          <cell r="H927" t="str">
            <v>Epacris crassifolia subsp. crassifolia</v>
          </cell>
        </row>
        <row r="928">
          <cell r="A928">
            <v>10841</v>
          </cell>
          <cell r="H928" t="str">
            <v>Epacris crassifolia subsp. macroflora</v>
          </cell>
        </row>
        <row r="929">
          <cell r="A929">
            <v>10842</v>
          </cell>
          <cell r="H929" t="str">
            <v>Epacris gunnii</v>
          </cell>
        </row>
        <row r="930">
          <cell r="A930">
            <v>10843</v>
          </cell>
          <cell r="H930" t="str">
            <v>Epacris lanuginosa</v>
          </cell>
        </row>
        <row r="931">
          <cell r="A931">
            <v>10844</v>
          </cell>
          <cell r="H931" t="str">
            <v>Epacris lithophila</v>
          </cell>
        </row>
        <row r="932">
          <cell r="A932">
            <v>10845</v>
          </cell>
          <cell r="H932" t="str">
            <v>Epacris pinoidea</v>
          </cell>
        </row>
        <row r="933">
          <cell r="A933">
            <v>10846</v>
          </cell>
          <cell r="H933" t="str">
            <v>Chionogentias polysperes</v>
          </cell>
        </row>
        <row r="934">
          <cell r="A934">
            <v>10847</v>
          </cell>
          <cell r="H934" t="str">
            <v>Harnieria hygrophiloides</v>
          </cell>
        </row>
        <row r="935">
          <cell r="A935">
            <v>10848</v>
          </cell>
          <cell r="H935" t="str">
            <v>Elaeocarpus sp. Rocky Creek</v>
          </cell>
        </row>
        <row r="936">
          <cell r="A936">
            <v>10849</v>
          </cell>
          <cell r="H936" t="str">
            <v>Achnatherum brachychaetum</v>
          </cell>
        </row>
        <row r="937">
          <cell r="A937">
            <v>1085</v>
          </cell>
          <cell r="H937" t="str">
            <v>Rhodosphaera rhodanthema</v>
          </cell>
        </row>
        <row r="938">
          <cell r="A938">
            <v>10850</v>
          </cell>
          <cell r="H938" t="str">
            <v>Rytidosperma vickeryae</v>
          </cell>
        </row>
        <row r="939">
          <cell r="A939">
            <v>10851</v>
          </cell>
          <cell r="H939" t="str">
            <v>Caladenia callitrophila</v>
          </cell>
        </row>
        <row r="940">
          <cell r="A940">
            <v>10852</v>
          </cell>
          <cell r="H940" t="str">
            <v>Epidendrum ibaguense</v>
          </cell>
        </row>
        <row r="941">
          <cell r="A941">
            <v>10853</v>
          </cell>
          <cell r="H941" t="str">
            <v>Pyrorchis nigricans</v>
          </cell>
        </row>
        <row r="942">
          <cell r="A942">
            <v>10854</v>
          </cell>
          <cell r="H942" t="str">
            <v>Aponogeton elongatus subsp. elongatus</v>
          </cell>
        </row>
        <row r="943">
          <cell r="A943">
            <v>10855</v>
          </cell>
          <cell r="H943" t="str">
            <v>Ottelia ovalifolia subsp. ovalifolia</v>
          </cell>
        </row>
        <row r="944">
          <cell r="A944">
            <v>10856</v>
          </cell>
          <cell r="H944" t="str">
            <v>Lepilaena preissii</v>
          </cell>
        </row>
        <row r="945">
          <cell r="A945">
            <v>10857</v>
          </cell>
          <cell r="H945" t="str">
            <v>Alstroemeria aurea</v>
          </cell>
        </row>
        <row r="946">
          <cell r="A946">
            <v>10858</v>
          </cell>
          <cell r="H946" t="str">
            <v>Moraea collina</v>
          </cell>
        </row>
        <row r="947">
          <cell r="A947">
            <v>10859</v>
          </cell>
          <cell r="H947" t="str">
            <v>Moraea flaccida</v>
          </cell>
        </row>
        <row r="948">
          <cell r="A948">
            <v>1086</v>
          </cell>
          <cell r="H948" t="str">
            <v>Schinus areira</v>
          </cell>
        </row>
        <row r="949">
          <cell r="A949">
            <v>10860</v>
          </cell>
          <cell r="H949" t="str">
            <v>Moraea miniata</v>
          </cell>
        </row>
        <row r="950">
          <cell r="A950">
            <v>10861</v>
          </cell>
          <cell r="H950" t="str">
            <v>Moraea ochroleuca</v>
          </cell>
        </row>
        <row r="951">
          <cell r="A951">
            <v>10862</v>
          </cell>
          <cell r="H951" t="str">
            <v>Moraea setifolia</v>
          </cell>
        </row>
        <row r="952">
          <cell r="A952">
            <v>10863</v>
          </cell>
          <cell r="H952" t="str">
            <v>Hibbertia empetrifolia subsp. empetrifolia</v>
          </cell>
        </row>
        <row r="953">
          <cell r="A953">
            <v>10864</v>
          </cell>
          <cell r="H953" t="str">
            <v>Hibbertia empetrifolia subsp. uncinata</v>
          </cell>
        </row>
        <row r="954">
          <cell r="A954">
            <v>10865</v>
          </cell>
          <cell r="H954" t="str">
            <v>Atractocarpus benthamianus</v>
          </cell>
        </row>
        <row r="955">
          <cell r="A955">
            <v>10866</v>
          </cell>
          <cell r="H955" t="str">
            <v>Atractocarpus benthamianus subsp. benthamianus</v>
          </cell>
        </row>
        <row r="956">
          <cell r="A956">
            <v>10867</v>
          </cell>
          <cell r="H956" t="str">
            <v>Atractocarpus benthamianus subsp. glaber</v>
          </cell>
        </row>
        <row r="957">
          <cell r="A957">
            <v>10868</v>
          </cell>
          <cell r="H957" t="str">
            <v>Atractocarpus chartaceus</v>
          </cell>
        </row>
        <row r="958">
          <cell r="A958">
            <v>10869</v>
          </cell>
          <cell r="H958" t="str">
            <v>Leionema sp. Hungryway Creek</v>
          </cell>
        </row>
        <row r="959">
          <cell r="A959">
            <v>1087</v>
          </cell>
          <cell r="H959" t="str">
            <v>Fissistigma stenopetala</v>
          </cell>
        </row>
        <row r="960">
          <cell r="A960">
            <v>10870</v>
          </cell>
          <cell r="H960" t="str">
            <v>Rhysotoechia bifoliolata subsp. bifoliolata</v>
          </cell>
        </row>
        <row r="961">
          <cell r="A961">
            <v>10871</v>
          </cell>
          <cell r="H961" t="str">
            <v>Eryngium paludosum</v>
          </cell>
        </row>
        <row r="962">
          <cell r="A962">
            <v>10872</v>
          </cell>
          <cell r="H962" t="str">
            <v>Banksia penicillata</v>
          </cell>
        </row>
        <row r="963">
          <cell r="A963">
            <v>10873</v>
          </cell>
          <cell r="H963" t="str">
            <v>Banksia paludosa subsp. astrolux</v>
          </cell>
        </row>
        <row r="964">
          <cell r="A964">
            <v>10874</v>
          </cell>
          <cell r="H964" t="str">
            <v>Banksia paludosa subsp. paludosa</v>
          </cell>
        </row>
        <row r="965">
          <cell r="A965">
            <v>10875</v>
          </cell>
          <cell r="H965" t="str">
            <v>Persoonia hirsuta subsp. 'Yengo National Park'</v>
          </cell>
        </row>
        <row r="966">
          <cell r="A966">
            <v>10876</v>
          </cell>
          <cell r="H966" t="str">
            <v>Prostanthera ringens variant 'Broad-leaved'</v>
          </cell>
        </row>
        <row r="967">
          <cell r="A967">
            <v>10877</v>
          </cell>
          <cell r="H967" t="str">
            <v>Prostanthera ringens variant 'Narrow-leaved'</v>
          </cell>
        </row>
        <row r="968">
          <cell r="A968">
            <v>10878</v>
          </cell>
          <cell r="H968" t="str">
            <v>Dianella admixta</v>
          </cell>
        </row>
        <row r="969">
          <cell r="A969">
            <v>10879</v>
          </cell>
          <cell r="H969" t="str">
            <v>Dianella sp. aff. revoluta</v>
          </cell>
        </row>
        <row r="970">
          <cell r="A970">
            <v>1088</v>
          </cell>
          <cell r="H970" t="str">
            <v>Polyalthia nitidissima</v>
          </cell>
        </row>
        <row r="971">
          <cell r="A971">
            <v>10880</v>
          </cell>
          <cell r="H971" t="str">
            <v>Dianella sp. aff. tarda 'Pilliga'</v>
          </cell>
        </row>
        <row r="972">
          <cell r="A972">
            <v>10881</v>
          </cell>
          <cell r="H972" t="str">
            <v>Platysace sp. aff. linearifolia</v>
          </cell>
        </row>
        <row r="973">
          <cell r="A973">
            <v>10882</v>
          </cell>
          <cell r="H973" t="str">
            <v>Lobelia sp. aff. gibbosa 'succulent'</v>
          </cell>
        </row>
        <row r="974">
          <cell r="A974">
            <v>10883</v>
          </cell>
          <cell r="H974" t="str">
            <v>Melichrus sp. aff. erubescens</v>
          </cell>
        </row>
        <row r="975">
          <cell r="A975">
            <v>10884</v>
          </cell>
          <cell r="H975" t="str">
            <v>Asterolasia buckinghamii</v>
          </cell>
        </row>
        <row r="976">
          <cell r="A976">
            <v>10885</v>
          </cell>
          <cell r="H976" t="str">
            <v>Asterolasia buxifolia</v>
          </cell>
        </row>
        <row r="977">
          <cell r="A977">
            <v>10886</v>
          </cell>
          <cell r="H977" t="str">
            <v>Asterolasia rivularis</v>
          </cell>
        </row>
        <row r="978">
          <cell r="A978">
            <v>10887</v>
          </cell>
          <cell r="H978" t="str">
            <v>Asterolasia sp. nov. aff. hexapetala</v>
          </cell>
        </row>
        <row r="979">
          <cell r="A979">
            <v>10888</v>
          </cell>
          <cell r="H979" t="str">
            <v>Eucalyptus oresbia</v>
          </cell>
        </row>
        <row r="980">
          <cell r="A980">
            <v>10889</v>
          </cell>
          <cell r="H980" t="str">
            <v>Eucalyptus camaldulensis &lt;--&gt; chloroclada</v>
          </cell>
        </row>
        <row r="981">
          <cell r="A981">
            <v>1089</v>
          </cell>
          <cell r="H981" t="str">
            <v>Rauwenhoffia leichhardtii</v>
          </cell>
        </row>
        <row r="982">
          <cell r="A982">
            <v>10890</v>
          </cell>
          <cell r="H982" t="str">
            <v>Eucalyptus canobolensis</v>
          </cell>
        </row>
        <row r="983">
          <cell r="A983">
            <v>10891</v>
          </cell>
          <cell r="H983" t="str">
            <v>Eucalyptus oleosa subsp. oleosa</v>
          </cell>
        </row>
        <row r="984">
          <cell r="A984">
            <v>10892</v>
          </cell>
          <cell r="H984" t="str">
            <v>Rhytidosporum diosmoides</v>
          </cell>
        </row>
        <row r="985">
          <cell r="A985">
            <v>10893</v>
          </cell>
          <cell r="H985" t="str">
            <v>Rhytidosporum inconspicuum</v>
          </cell>
        </row>
        <row r="986">
          <cell r="A986">
            <v>10894</v>
          </cell>
          <cell r="H986" t="str">
            <v>Symphytum officinale subsp. officinale</v>
          </cell>
        </row>
        <row r="987">
          <cell r="A987">
            <v>10895</v>
          </cell>
          <cell r="H987" t="str">
            <v>Marsdenia pleiadenia</v>
          </cell>
        </row>
        <row r="988">
          <cell r="A988">
            <v>10896</v>
          </cell>
          <cell r="H988" t="str">
            <v>Marsdenia viridiflora subsp. viridiflora</v>
          </cell>
        </row>
        <row r="989">
          <cell r="A989">
            <v>10897</v>
          </cell>
          <cell r="H989" t="str">
            <v>Campsis x tagliabuana</v>
          </cell>
        </row>
        <row r="990">
          <cell r="A990">
            <v>10898</v>
          </cell>
          <cell r="H990" t="str">
            <v>Duranta erecta</v>
          </cell>
        </row>
        <row r="991">
          <cell r="A991">
            <v>10899</v>
          </cell>
          <cell r="H991" t="str">
            <v>Callitriche brutia</v>
          </cell>
        </row>
        <row r="992">
          <cell r="A992">
            <v>1090</v>
          </cell>
          <cell r="H992" t="str">
            <v>Aciphylla glacialis</v>
          </cell>
        </row>
        <row r="993">
          <cell r="A993">
            <v>10900</v>
          </cell>
          <cell r="H993" t="str">
            <v>Dianella tarda</v>
          </cell>
        </row>
        <row r="994">
          <cell r="A994">
            <v>10901</v>
          </cell>
          <cell r="H994" t="str">
            <v>Dianella porracea</v>
          </cell>
        </row>
        <row r="995">
          <cell r="A995">
            <v>10902</v>
          </cell>
          <cell r="H995" t="str">
            <v>Carex klaphakei</v>
          </cell>
        </row>
        <row r="996">
          <cell r="A996">
            <v>10903</v>
          </cell>
          <cell r="H996" t="str">
            <v>Carex buxbaumii</v>
          </cell>
        </row>
        <row r="997">
          <cell r="A997">
            <v>10904</v>
          </cell>
          <cell r="H997" t="str">
            <v>Melinis repens</v>
          </cell>
        </row>
        <row r="998">
          <cell r="A998">
            <v>10905</v>
          </cell>
          <cell r="H998" t="str">
            <v>Prosopis pallida</v>
          </cell>
        </row>
        <row r="999">
          <cell r="A999">
            <v>10906</v>
          </cell>
          <cell r="H999" t="str">
            <v>Chrysocephalum serpens</v>
          </cell>
        </row>
        <row r="1000">
          <cell r="A1000">
            <v>10907</v>
          </cell>
          <cell r="H1000" t="str">
            <v>Dillwynia crispii</v>
          </cell>
        </row>
        <row r="1001">
          <cell r="A1001">
            <v>10908</v>
          </cell>
          <cell r="H1001" t="str">
            <v>Dillwynia palustris</v>
          </cell>
        </row>
        <row r="1002">
          <cell r="A1002">
            <v>10909</v>
          </cell>
          <cell r="H1002" t="str">
            <v>Leionema lamprophyllum subsp. obovatum</v>
          </cell>
        </row>
        <row r="1003">
          <cell r="A1003">
            <v>1091</v>
          </cell>
          <cell r="H1003" t="str">
            <v>Aciphylla simplicifolia</v>
          </cell>
        </row>
        <row r="1004">
          <cell r="A1004">
            <v>10910</v>
          </cell>
          <cell r="H1004" t="str">
            <v>Leionema lamprophyllum subsp. orbiculare</v>
          </cell>
        </row>
        <row r="1005">
          <cell r="A1005">
            <v>10911</v>
          </cell>
          <cell r="H1005" t="str">
            <v>Olearia stenophylla</v>
          </cell>
        </row>
        <row r="1006">
          <cell r="A1006">
            <v>10912</v>
          </cell>
          <cell r="H1006" t="str">
            <v>Cyperus teneristolon</v>
          </cell>
        </row>
        <row r="1007">
          <cell r="A1007">
            <v>10913</v>
          </cell>
          <cell r="H1007" t="str">
            <v>Jasminum polyanthum</v>
          </cell>
        </row>
        <row r="1008">
          <cell r="A1008">
            <v>10914</v>
          </cell>
          <cell r="H1008" t="str">
            <v>Philotheca ciliata</v>
          </cell>
        </row>
        <row r="1009">
          <cell r="A1009">
            <v>10915</v>
          </cell>
          <cell r="H1009" t="str">
            <v>Erigeron nitidus</v>
          </cell>
        </row>
        <row r="1010">
          <cell r="A1010">
            <v>10916</v>
          </cell>
          <cell r="H1010" t="str">
            <v>Erigeron paludicola</v>
          </cell>
        </row>
        <row r="1011">
          <cell r="A1011">
            <v>10917</v>
          </cell>
          <cell r="H1011" t="str">
            <v>Grevillea juniperina subsp. juniperina</v>
          </cell>
        </row>
        <row r="1012">
          <cell r="A1012">
            <v>10918</v>
          </cell>
          <cell r="H1012" t="str">
            <v>Schinus terebinthifolius</v>
          </cell>
        </row>
        <row r="1013">
          <cell r="A1013">
            <v>10919</v>
          </cell>
          <cell r="H1013" t="str">
            <v>Acacia coriacea subsp. sericophylla</v>
          </cell>
        </row>
        <row r="1014">
          <cell r="A1014">
            <v>1092</v>
          </cell>
          <cell r="H1014" t="str">
            <v>Actinotus forsythii</v>
          </cell>
        </row>
        <row r="1015">
          <cell r="A1015">
            <v>10920</v>
          </cell>
          <cell r="H1015" t="str">
            <v>Acacia lanigera var. lanigera</v>
          </cell>
        </row>
        <row r="1016">
          <cell r="A1016">
            <v>10921</v>
          </cell>
          <cell r="H1016" t="str">
            <v>Acacia lanigera var. gracilipes</v>
          </cell>
        </row>
        <row r="1017">
          <cell r="A1017">
            <v>10922</v>
          </cell>
          <cell r="H1017" t="str">
            <v>Acacia penninervis var. penninervis</v>
          </cell>
        </row>
        <row r="1018">
          <cell r="A1018">
            <v>10923</v>
          </cell>
          <cell r="H1018" t="str">
            <v>Acacia penninervis var. longiracemosa</v>
          </cell>
        </row>
        <row r="1019">
          <cell r="A1019">
            <v>10924</v>
          </cell>
          <cell r="H1019" t="str">
            <v>Cotoneaster lactea</v>
          </cell>
        </row>
        <row r="1020">
          <cell r="A1020">
            <v>10925</v>
          </cell>
          <cell r="H1020" t="str">
            <v>Pterostylis atrans</v>
          </cell>
        </row>
        <row r="1021">
          <cell r="A1021">
            <v>10926</v>
          </cell>
          <cell r="H1021" t="str">
            <v>Pterostylis hians</v>
          </cell>
        </row>
        <row r="1022">
          <cell r="A1022">
            <v>10927</v>
          </cell>
          <cell r="H1022" t="str">
            <v>Caladenia actensis</v>
          </cell>
        </row>
        <row r="1023">
          <cell r="A1023">
            <v>10928</v>
          </cell>
          <cell r="H1023" t="str">
            <v>Caladenia amnicola</v>
          </cell>
        </row>
        <row r="1024">
          <cell r="A1024">
            <v>10929</v>
          </cell>
          <cell r="H1024" t="str">
            <v>Caladenia hillmanii</v>
          </cell>
        </row>
        <row r="1025">
          <cell r="A1025">
            <v>1093</v>
          </cell>
          <cell r="H1025" t="str">
            <v>Actinotus gibbonsii</v>
          </cell>
        </row>
        <row r="1026">
          <cell r="A1026">
            <v>10930</v>
          </cell>
          <cell r="H1026" t="str">
            <v>Caladenia porphyrea</v>
          </cell>
        </row>
        <row r="1027">
          <cell r="A1027">
            <v>10931</v>
          </cell>
          <cell r="H1027" t="str">
            <v>Caladenia rileyi</v>
          </cell>
        </row>
        <row r="1028">
          <cell r="A1028">
            <v>10932</v>
          </cell>
          <cell r="H1028" t="str">
            <v>Caladenia subtilis</v>
          </cell>
        </row>
        <row r="1029">
          <cell r="A1029">
            <v>10933</v>
          </cell>
          <cell r="H1029" t="str">
            <v>Dendrobium comptonii</v>
          </cell>
        </row>
        <row r="1030">
          <cell r="A1030">
            <v>10934</v>
          </cell>
          <cell r="H1030" t="str">
            <v>Prasophyllum canaliculatum</v>
          </cell>
        </row>
        <row r="1031">
          <cell r="A1031">
            <v>10935</v>
          </cell>
          <cell r="H1031" t="str">
            <v>Prasophyllum sphacelatum</v>
          </cell>
        </row>
        <row r="1032">
          <cell r="A1032">
            <v>10936</v>
          </cell>
          <cell r="H1032" t="str">
            <v>Diuris sp. aff. chrysantha</v>
          </cell>
        </row>
        <row r="1033">
          <cell r="A1033">
            <v>10937</v>
          </cell>
          <cell r="H1033" t="str">
            <v>Dodonaea stenozyga</v>
          </cell>
        </row>
        <row r="1034">
          <cell r="A1034">
            <v>10938</v>
          </cell>
          <cell r="H1034" t="str">
            <v>Correa lawrenciana var. genoensis</v>
          </cell>
        </row>
        <row r="1035">
          <cell r="A1035">
            <v>10939</v>
          </cell>
          <cell r="H1035" t="str">
            <v>Correa lawrenceana var. latrobeana</v>
          </cell>
        </row>
        <row r="1036">
          <cell r="A1036">
            <v>1094</v>
          </cell>
          <cell r="H1036" t="str">
            <v>Actinotus helianthi</v>
          </cell>
        </row>
        <row r="1037">
          <cell r="A1037">
            <v>10940</v>
          </cell>
          <cell r="H1037" t="str">
            <v>Chamaesyce maculata</v>
          </cell>
        </row>
        <row r="1038">
          <cell r="A1038">
            <v>10941</v>
          </cell>
          <cell r="H1038" t="str">
            <v>Pinus nigra var. corsicana</v>
          </cell>
        </row>
        <row r="1039">
          <cell r="A1039">
            <v>10942</v>
          </cell>
          <cell r="H1039" t="str">
            <v>Acacia sp. 'Myall Creek'</v>
          </cell>
        </row>
        <row r="1040">
          <cell r="A1040">
            <v>10943</v>
          </cell>
          <cell r="H1040" t="str">
            <v>Davidsonia jerseyana</v>
          </cell>
        </row>
        <row r="1041">
          <cell r="A1041">
            <v>10944</v>
          </cell>
          <cell r="H1041" t="str">
            <v>Davidsonia johnsonii</v>
          </cell>
        </row>
        <row r="1042">
          <cell r="A1042">
            <v>10945</v>
          </cell>
          <cell r="H1042" t="str">
            <v>Rytidosperma australe</v>
          </cell>
        </row>
        <row r="1043">
          <cell r="A1043">
            <v>10946</v>
          </cell>
          <cell r="H1043" t="str">
            <v>Rytidosperma pumilum</v>
          </cell>
        </row>
        <row r="1044">
          <cell r="A1044">
            <v>10947</v>
          </cell>
          <cell r="H1044" t="str">
            <v>Rytidosperma oreophilum</v>
          </cell>
        </row>
        <row r="1045">
          <cell r="A1045">
            <v>10948</v>
          </cell>
          <cell r="H1045" t="str">
            <v>Notodanthonia unarede</v>
          </cell>
        </row>
        <row r="1046">
          <cell r="A1046">
            <v>10949</v>
          </cell>
          <cell r="H1046" t="str">
            <v>Eucalyptus alligatrix subsp. alligatrix</v>
          </cell>
        </row>
        <row r="1047">
          <cell r="A1047">
            <v>1095</v>
          </cell>
          <cell r="H1047" t="str">
            <v>Actinotus minor</v>
          </cell>
        </row>
        <row r="1048">
          <cell r="A1048">
            <v>10950</v>
          </cell>
          <cell r="H1048" t="str">
            <v>Grevillea aff. obtusiflora</v>
          </cell>
        </row>
        <row r="1049">
          <cell r="A1049">
            <v>10951</v>
          </cell>
          <cell r="H1049" t="str">
            <v>Grevillea macleayana</v>
          </cell>
        </row>
        <row r="1050">
          <cell r="A1050">
            <v>10952</v>
          </cell>
          <cell r="H1050" t="str">
            <v>Grevillea brevifolia subsp. brevifolia</v>
          </cell>
        </row>
        <row r="1051">
          <cell r="A1051">
            <v>10953</v>
          </cell>
          <cell r="H1051" t="str">
            <v>Grevillea buxifolia subsp. ecorniculata</v>
          </cell>
        </row>
        <row r="1052">
          <cell r="A1052">
            <v>10954</v>
          </cell>
          <cell r="H1052" t="str">
            <v>Grevillea diffusa subsp. constablei</v>
          </cell>
        </row>
        <row r="1053">
          <cell r="A1053">
            <v>10955</v>
          </cell>
          <cell r="H1053" t="str">
            <v>Grevillea epicroca</v>
          </cell>
        </row>
        <row r="1054">
          <cell r="A1054">
            <v>10956</v>
          </cell>
          <cell r="H1054" t="str">
            <v>Grevillea floribunda subsp. floribunda</v>
          </cell>
        </row>
        <row r="1055">
          <cell r="A1055">
            <v>10957</v>
          </cell>
          <cell r="H1055" t="str">
            <v>Grevillea rosmarinifolia subsp. rosmarinifolia</v>
          </cell>
        </row>
        <row r="1056">
          <cell r="A1056">
            <v>10958</v>
          </cell>
          <cell r="H1056" t="str">
            <v>Grevillea rosmarinifolia subsp. glabella</v>
          </cell>
        </row>
        <row r="1057">
          <cell r="A1057">
            <v>10959</v>
          </cell>
          <cell r="H1057" t="str">
            <v>Grevillea humilis</v>
          </cell>
        </row>
        <row r="1058">
          <cell r="A1058">
            <v>1096</v>
          </cell>
          <cell r="H1058" t="str">
            <v>Actinotus paddisonii</v>
          </cell>
        </row>
        <row r="1059">
          <cell r="A1059">
            <v>10960</v>
          </cell>
          <cell r="H1059" t="str">
            <v>Grevillea humilis subsp. humilis</v>
          </cell>
        </row>
        <row r="1060">
          <cell r="A1060">
            <v>10961</v>
          </cell>
          <cell r="H1060" t="str">
            <v>Grevillea humilis subsp. lucens</v>
          </cell>
        </row>
        <row r="1061">
          <cell r="A1061">
            <v>10962</v>
          </cell>
          <cell r="H1061" t="str">
            <v>Grevillea humilis subsp. maritima</v>
          </cell>
        </row>
        <row r="1062">
          <cell r="A1062">
            <v>10963</v>
          </cell>
          <cell r="H1062" t="str">
            <v>Grevillea imberbis</v>
          </cell>
        </row>
        <row r="1063">
          <cell r="A1063">
            <v>10964</v>
          </cell>
          <cell r="H1063" t="str">
            <v>Grevillea irrasa</v>
          </cell>
        </row>
        <row r="1064">
          <cell r="A1064">
            <v>10965</v>
          </cell>
          <cell r="H1064" t="str">
            <v>Grevillea irrasa subsp. irrasa</v>
          </cell>
        </row>
        <row r="1065">
          <cell r="A1065">
            <v>10966</v>
          </cell>
          <cell r="H1065" t="str">
            <v>Grevillea irrasa subsp. didymochiton</v>
          </cell>
        </row>
        <row r="1066">
          <cell r="A1066">
            <v>10967</v>
          </cell>
          <cell r="H1066" t="str">
            <v>Grevillea juniperina subsp. allojohnsonii</v>
          </cell>
        </row>
        <row r="1067">
          <cell r="A1067">
            <v>10968</v>
          </cell>
          <cell r="H1067" t="str">
            <v>Grevillea juniperina subsp. amphitricha</v>
          </cell>
        </row>
        <row r="1068">
          <cell r="A1068">
            <v>10969</v>
          </cell>
          <cell r="H1068" t="str">
            <v>Grevillea juniperina subsp. fortis</v>
          </cell>
        </row>
        <row r="1069">
          <cell r="A1069">
            <v>1097</v>
          </cell>
          <cell r="H1069" t="str">
            <v>Aegopodium podagraria</v>
          </cell>
        </row>
        <row r="1070">
          <cell r="A1070">
            <v>10970</v>
          </cell>
          <cell r="H1070" t="str">
            <v>Grevillea juniperina subsp. sulphurea</v>
          </cell>
        </row>
        <row r="1071">
          <cell r="A1071">
            <v>10971</v>
          </cell>
          <cell r="H1071" t="str">
            <v>Grevillea juniperina subsp. trinervis</v>
          </cell>
        </row>
        <row r="1072">
          <cell r="A1072">
            <v>10972</v>
          </cell>
          <cell r="H1072" t="str">
            <v>Grevillea juniperina subsp. villosa</v>
          </cell>
        </row>
        <row r="1073">
          <cell r="A1073">
            <v>10973</v>
          </cell>
          <cell r="H1073" t="str">
            <v>Grevillea neurophylla</v>
          </cell>
        </row>
        <row r="1074">
          <cell r="A1074">
            <v>10974</v>
          </cell>
          <cell r="H1074" t="str">
            <v>Grevillea neurophylla subsp. neurophylla</v>
          </cell>
        </row>
        <row r="1075">
          <cell r="A1075">
            <v>10975</v>
          </cell>
          <cell r="H1075" t="str">
            <v>Grevillea neurophylla subsp. fluviatilis</v>
          </cell>
        </row>
        <row r="1076">
          <cell r="A1076">
            <v>10976</v>
          </cell>
          <cell r="H1076" t="str">
            <v>Grevillea parvula</v>
          </cell>
        </row>
        <row r="1077">
          <cell r="A1077">
            <v>10977</v>
          </cell>
          <cell r="H1077" t="str">
            <v>Grevillea patulifolia</v>
          </cell>
        </row>
        <row r="1078">
          <cell r="A1078">
            <v>10978</v>
          </cell>
          <cell r="H1078" t="str">
            <v>Grevillea ramosissima subsp. ramosissima</v>
          </cell>
        </row>
        <row r="1079">
          <cell r="A1079">
            <v>10979</v>
          </cell>
          <cell r="H1079" t="str">
            <v>Grevillea sericea subsp. sericea</v>
          </cell>
        </row>
        <row r="1080">
          <cell r="A1080">
            <v>1098</v>
          </cell>
          <cell r="H1080" t="str">
            <v>Ammi majus</v>
          </cell>
        </row>
        <row r="1081">
          <cell r="A1081">
            <v>10980</v>
          </cell>
          <cell r="H1081" t="str">
            <v>Grevillea sericea subsp. riparia</v>
          </cell>
        </row>
        <row r="1082">
          <cell r="A1082">
            <v>10981</v>
          </cell>
          <cell r="H1082" t="str">
            <v>Grevillea sp. 'Baldy Range'</v>
          </cell>
        </row>
        <row r="1083">
          <cell r="A1083">
            <v>10982</v>
          </cell>
          <cell r="H1083" t="str">
            <v>Grevillea sp. 'Bemboka'</v>
          </cell>
        </row>
        <row r="1084">
          <cell r="A1084">
            <v>10983</v>
          </cell>
          <cell r="H1084" t="str">
            <v>Grevillea victoriae subsp. nivalis</v>
          </cell>
        </row>
        <row r="1085">
          <cell r="A1085">
            <v>10984</v>
          </cell>
          <cell r="H1085" t="str">
            <v>Grevillea virgata</v>
          </cell>
        </row>
        <row r="1086">
          <cell r="A1086">
            <v>10985</v>
          </cell>
          <cell r="H1086" t="str">
            <v>Grevillea viridiflava</v>
          </cell>
        </row>
        <row r="1087">
          <cell r="A1087">
            <v>10986</v>
          </cell>
          <cell r="H1087" t="str">
            <v>Grevillea wiradjuri</v>
          </cell>
        </row>
        <row r="1088">
          <cell r="A1088">
            <v>10987</v>
          </cell>
          <cell r="H1088" t="str">
            <v>Phyllanthus oblanceolatus</v>
          </cell>
        </row>
        <row r="1089">
          <cell r="A1089">
            <v>10988</v>
          </cell>
          <cell r="H1089" t="str">
            <v>Philotheca angustifolia subsp. angustifolia</v>
          </cell>
        </row>
        <row r="1090">
          <cell r="A1090">
            <v>10989</v>
          </cell>
          <cell r="H1090" t="str">
            <v>Philotheca myoporoides subsp. obovatifolia</v>
          </cell>
        </row>
        <row r="1091">
          <cell r="A1091">
            <v>1099</v>
          </cell>
          <cell r="H1091" t="str">
            <v>Ammi visnaga</v>
          </cell>
        </row>
        <row r="1092">
          <cell r="A1092">
            <v>10990</v>
          </cell>
          <cell r="H1092" t="str">
            <v>Philotheca reichenbachii</v>
          </cell>
        </row>
        <row r="1093">
          <cell r="A1093">
            <v>10991</v>
          </cell>
          <cell r="H1093" t="str">
            <v>Callerya australis</v>
          </cell>
        </row>
        <row r="1094">
          <cell r="A1094">
            <v>10992</v>
          </cell>
          <cell r="H1094" t="str">
            <v>Callerya megasperma</v>
          </cell>
        </row>
        <row r="1095">
          <cell r="A1095">
            <v>10993</v>
          </cell>
          <cell r="H1095" t="str">
            <v>Phebalium glandulosum subsp. nitidum</v>
          </cell>
        </row>
        <row r="1096">
          <cell r="A1096">
            <v>10994</v>
          </cell>
          <cell r="H1096" t="str">
            <v>Pomaderris aspera x cinerea</v>
          </cell>
        </row>
        <row r="1097">
          <cell r="A1097">
            <v>10995</v>
          </cell>
          <cell r="H1097" t="str">
            <v>Pomaderris pilifera</v>
          </cell>
        </row>
        <row r="1098">
          <cell r="A1098">
            <v>10996</v>
          </cell>
          <cell r="H1098" t="str">
            <v>Acacia atrox</v>
          </cell>
        </row>
        <row r="1099">
          <cell r="A1099">
            <v>10997</v>
          </cell>
          <cell r="H1099" t="str">
            <v>Boronia amabilis</v>
          </cell>
        </row>
        <row r="1100">
          <cell r="A1100">
            <v>10998</v>
          </cell>
          <cell r="H1100" t="str">
            <v>Sphaerocionium lyallii</v>
          </cell>
        </row>
        <row r="1101">
          <cell r="A1101">
            <v>10999</v>
          </cell>
          <cell r="H1101" t="str">
            <v>Anetholea anisata</v>
          </cell>
        </row>
        <row r="1102">
          <cell r="A1102">
            <v>1100</v>
          </cell>
          <cell r="H1102" t="str">
            <v>Anethum graveolens</v>
          </cell>
        </row>
        <row r="1103">
          <cell r="A1103">
            <v>11000</v>
          </cell>
          <cell r="H1103" t="str">
            <v>Echinochloa crusgalli</v>
          </cell>
        </row>
        <row r="1104">
          <cell r="A1104">
            <v>11001</v>
          </cell>
          <cell r="H1104" t="str">
            <v>Caustis blakei subsp. blakei</v>
          </cell>
        </row>
        <row r="1105">
          <cell r="A1105">
            <v>11002</v>
          </cell>
          <cell r="H1105" t="str">
            <v>Eragrostis exigua</v>
          </cell>
        </row>
        <row r="1106">
          <cell r="A1106">
            <v>11003</v>
          </cell>
          <cell r="H1106" t="str">
            <v>Schoenoplectus californicus</v>
          </cell>
        </row>
        <row r="1107">
          <cell r="A1107">
            <v>11004</v>
          </cell>
          <cell r="H1107" t="str">
            <v>Neonotonia wightii</v>
          </cell>
        </row>
        <row r="1108">
          <cell r="A1108">
            <v>11005</v>
          </cell>
          <cell r="H1108" t="str">
            <v>Acacia nova-anglica</v>
          </cell>
        </row>
        <row r="1109">
          <cell r="A1109">
            <v>11006</v>
          </cell>
          <cell r="H1109" t="str">
            <v>Acacia dealbata subsp. dealbata</v>
          </cell>
        </row>
        <row r="1110">
          <cell r="A1110">
            <v>11007</v>
          </cell>
          <cell r="H1110" t="str">
            <v>Acacia dealbata subsp. subalpina</v>
          </cell>
        </row>
        <row r="1111">
          <cell r="A1111">
            <v>11008</v>
          </cell>
          <cell r="H1111" t="str">
            <v>Picea abies</v>
          </cell>
        </row>
        <row r="1112">
          <cell r="A1112">
            <v>11009</v>
          </cell>
          <cell r="H1112" t="str">
            <v>Microsorum pustulatum subsp. pustulatum</v>
          </cell>
        </row>
        <row r="1113">
          <cell r="A1113">
            <v>1101</v>
          </cell>
          <cell r="H1113" t="str">
            <v>Apium graveolens</v>
          </cell>
        </row>
        <row r="1114">
          <cell r="A1114">
            <v>11010</v>
          </cell>
          <cell r="H1114" t="str">
            <v>Microsorum pustulatum subsp. howense</v>
          </cell>
        </row>
        <row r="1115">
          <cell r="A1115">
            <v>11011</v>
          </cell>
          <cell r="H1115" t="str">
            <v>Brachyscome nodosa</v>
          </cell>
        </row>
        <row r="1116">
          <cell r="A1116">
            <v>11012</v>
          </cell>
          <cell r="H1116" t="str">
            <v>Brachyscome smithwhitei</v>
          </cell>
        </row>
        <row r="1117">
          <cell r="A1117">
            <v>11013</v>
          </cell>
          <cell r="H1117" t="str">
            <v>Sorghum x almum</v>
          </cell>
        </row>
        <row r="1118">
          <cell r="A1118">
            <v>11014</v>
          </cell>
          <cell r="H1118" t="str">
            <v>Hovea pedunculata</v>
          </cell>
        </row>
        <row r="1119">
          <cell r="A1119">
            <v>11015</v>
          </cell>
          <cell r="H1119" t="str">
            <v>Hovea heterophylla</v>
          </cell>
        </row>
        <row r="1120">
          <cell r="A1120">
            <v>11016</v>
          </cell>
          <cell r="H1120" t="str">
            <v>Bursaria calcicola</v>
          </cell>
        </row>
        <row r="1121">
          <cell r="A1121">
            <v>11017</v>
          </cell>
          <cell r="H1121" t="str">
            <v>Bursaria spinosa subsp. lasiophylla</v>
          </cell>
        </row>
        <row r="1122">
          <cell r="A1122">
            <v>11018</v>
          </cell>
          <cell r="H1122" t="str">
            <v>Bursaria spinosa subsp. spinosa</v>
          </cell>
        </row>
        <row r="1123">
          <cell r="A1123">
            <v>11019</v>
          </cell>
          <cell r="H1123" t="str">
            <v>Calocephalus lacteus</v>
          </cell>
        </row>
        <row r="1124">
          <cell r="A1124">
            <v>1102</v>
          </cell>
          <cell r="H1124" t="str">
            <v>Apium insulare</v>
          </cell>
        </row>
        <row r="1125">
          <cell r="A1125">
            <v>11020</v>
          </cell>
          <cell r="H1125" t="str">
            <v>Correa lawrenceana</v>
          </cell>
        </row>
        <row r="1126">
          <cell r="A1126">
            <v>11021</v>
          </cell>
          <cell r="H1126" t="str">
            <v>Correa lawrenceana var. cordifolia</v>
          </cell>
        </row>
        <row r="1127">
          <cell r="A1127">
            <v>11022</v>
          </cell>
          <cell r="H1127" t="str">
            <v>Correa lawrenceana var. glandulifera</v>
          </cell>
        </row>
        <row r="1128">
          <cell r="A1128">
            <v>11023</v>
          </cell>
          <cell r="H1128" t="str">
            <v>Correa lawrenceana var. macrocalyx</v>
          </cell>
        </row>
        <row r="1129">
          <cell r="A1129">
            <v>11024</v>
          </cell>
          <cell r="H1129" t="str">
            <v>Correa lawrenceana var. rosea</v>
          </cell>
        </row>
        <row r="1130">
          <cell r="A1130">
            <v>11025</v>
          </cell>
          <cell r="H1130" t="str">
            <v>Erigeron bellidioides</v>
          </cell>
        </row>
        <row r="1131">
          <cell r="A1131">
            <v>11026</v>
          </cell>
          <cell r="H1131" t="str">
            <v>Gompholobium inconspicuum</v>
          </cell>
        </row>
        <row r="1132">
          <cell r="A1132">
            <v>11027</v>
          </cell>
          <cell r="H1132" t="str">
            <v>Grammitis poeppigiana</v>
          </cell>
        </row>
        <row r="1133">
          <cell r="A1133">
            <v>11028</v>
          </cell>
          <cell r="H1133" t="str">
            <v>Lepidosperma viscidum</v>
          </cell>
        </row>
        <row r="1134">
          <cell r="A1134">
            <v>11029</v>
          </cell>
          <cell r="H1134" t="str">
            <v>Lupinus polyphyllus</v>
          </cell>
        </row>
        <row r="1135">
          <cell r="A1135">
            <v>1103</v>
          </cell>
          <cell r="H1135" t="str">
            <v>Apium leptophyllum</v>
          </cell>
        </row>
        <row r="1136">
          <cell r="A1136">
            <v>11030</v>
          </cell>
          <cell r="H1136" t="str">
            <v>Pterostylis monticola</v>
          </cell>
        </row>
        <row r="1137">
          <cell r="A1137">
            <v>11031</v>
          </cell>
          <cell r="H1137" t="str">
            <v>Schoenus evansianus</v>
          </cell>
        </row>
        <row r="1138">
          <cell r="A1138">
            <v>11032</v>
          </cell>
          <cell r="H1138" t="str">
            <v>Schoenus tesquorum</v>
          </cell>
        </row>
        <row r="1139">
          <cell r="A1139">
            <v>11033</v>
          </cell>
          <cell r="H1139" t="str">
            <v>Senecio pectinatus var. major</v>
          </cell>
        </row>
        <row r="1140">
          <cell r="A1140">
            <v>11034</v>
          </cell>
          <cell r="H1140" t="str">
            <v>Senecio pinnatifolius var. pleiocephalus</v>
          </cell>
        </row>
        <row r="1141">
          <cell r="A1141">
            <v>11035</v>
          </cell>
          <cell r="H1141" t="str">
            <v>Xyris bracteata</v>
          </cell>
        </row>
        <row r="1142">
          <cell r="A1142">
            <v>11036</v>
          </cell>
          <cell r="H1142" t="str">
            <v>Zieria caducibracteata</v>
          </cell>
        </row>
        <row r="1143">
          <cell r="A1143">
            <v>11037</v>
          </cell>
          <cell r="H1143" t="str">
            <v>Aponogeton queenslandicus</v>
          </cell>
        </row>
        <row r="1144">
          <cell r="A1144">
            <v>11038</v>
          </cell>
          <cell r="H1144" t="str">
            <v>Abelmoschus manihot subsp. manihot</v>
          </cell>
        </row>
        <row r="1145">
          <cell r="A1145">
            <v>11039</v>
          </cell>
          <cell r="H1145" t="str">
            <v>Acacia beadleana</v>
          </cell>
        </row>
        <row r="1146">
          <cell r="A1146">
            <v>1104</v>
          </cell>
          <cell r="H1146" t="str">
            <v>Apium prostratum</v>
          </cell>
        </row>
        <row r="1147">
          <cell r="A1147">
            <v>11040</v>
          </cell>
          <cell r="H1147" t="str">
            <v>Acacia nana</v>
          </cell>
        </row>
        <row r="1148">
          <cell r="A1148">
            <v>11041</v>
          </cell>
          <cell r="H1148" t="str">
            <v>Acacia pulchella var. pulchella</v>
          </cell>
        </row>
        <row r="1149">
          <cell r="A1149">
            <v>11042</v>
          </cell>
          <cell r="H1149" t="str">
            <v>Acacia sparsiflora</v>
          </cell>
        </row>
        <row r="1150">
          <cell r="A1150">
            <v>11043</v>
          </cell>
          <cell r="H1150" t="str">
            <v>Acroceras macrum</v>
          </cell>
        </row>
        <row r="1151">
          <cell r="A1151">
            <v>11044</v>
          </cell>
          <cell r="H1151" t="str">
            <v>Alectryon coriaceous</v>
          </cell>
        </row>
        <row r="1152">
          <cell r="A1152">
            <v>11045</v>
          </cell>
          <cell r="H1152" t="str">
            <v>Amaranthus caudatus</v>
          </cell>
        </row>
        <row r="1153">
          <cell r="A1153">
            <v>11046</v>
          </cell>
          <cell r="H1153" t="str">
            <v>Aotus subglauca var. subglauca</v>
          </cell>
        </row>
        <row r="1154">
          <cell r="A1154">
            <v>11047</v>
          </cell>
          <cell r="H1154" t="str">
            <v>Araujia sericifera</v>
          </cell>
        </row>
        <row r="1155">
          <cell r="A1155">
            <v>11048</v>
          </cell>
          <cell r="H1155" t="str">
            <v>Bacopa procumbens</v>
          </cell>
        </row>
        <row r="1156">
          <cell r="A1156">
            <v>11049</v>
          </cell>
          <cell r="H1156" t="str">
            <v>Banksia ericifolia subsp. ericifolia</v>
          </cell>
        </row>
        <row r="1157">
          <cell r="A1157">
            <v>1105</v>
          </cell>
          <cell r="H1157" t="str">
            <v>Bupleurum lancifolium</v>
          </cell>
        </row>
        <row r="1158">
          <cell r="A1158">
            <v>11050</v>
          </cell>
          <cell r="H1158" t="str">
            <v>Banksia ericifolia subsp. macrantha</v>
          </cell>
        </row>
        <row r="1159">
          <cell r="A1159">
            <v>11051</v>
          </cell>
          <cell r="H1159" t="str">
            <v>Beyeria lechenaultii</v>
          </cell>
        </row>
        <row r="1160">
          <cell r="A1160">
            <v>11052</v>
          </cell>
          <cell r="H1160" t="str">
            <v>Boehmeria macrophylla</v>
          </cell>
        </row>
        <row r="1161">
          <cell r="A1161">
            <v>11053</v>
          </cell>
          <cell r="H1161" t="str">
            <v>Bothriochloa pertusa</v>
          </cell>
        </row>
        <row r="1162">
          <cell r="A1162">
            <v>11054</v>
          </cell>
          <cell r="H1162" t="str">
            <v>Brachiaria eruciformis</v>
          </cell>
        </row>
        <row r="1163">
          <cell r="A1163">
            <v>11055</v>
          </cell>
          <cell r="H1163" t="str">
            <v>Brachychiton x vinicolor</v>
          </cell>
        </row>
        <row r="1164">
          <cell r="A1164">
            <v>11056</v>
          </cell>
          <cell r="H1164" t="str">
            <v>Brachyscome dentata</v>
          </cell>
        </row>
        <row r="1165">
          <cell r="A1165">
            <v>11057</v>
          </cell>
          <cell r="H1165" t="str">
            <v>Brunoniella spiciflora</v>
          </cell>
        </row>
        <row r="1166">
          <cell r="A1166">
            <v>11058</v>
          </cell>
          <cell r="H1166" t="str">
            <v>Campanula rapunculoides</v>
          </cell>
        </row>
        <row r="1167">
          <cell r="A1167">
            <v>11059</v>
          </cell>
          <cell r="H1167" t="str">
            <v>Cassine curtipendula</v>
          </cell>
        </row>
        <row r="1168">
          <cell r="A1168">
            <v>1106</v>
          </cell>
          <cell r="H1168" t="str">
            <v>Centella asiatica</v>
          </cell>
        </row>
        <row r="1169">
          <cell r="A1169">
            <v>11060</v>
          </cell>
          <cell r="H1169" t="str">
            <v>Celtis laevigata</v>
          </cell>
        </row>
        <row r="1170">
          <cell r="A1170">
            <v>11061</v>
          </cell>
          <cell r="H1170" t="str">
            <v>Centaurea maculosa</v>
          </cell>
        </row>
        <row r="1171">
          <cell r="A1171">
            <v>11062</v>
          </cell>
          <cell r="H1171" t="str">
            <v>Citriobatus linearis</v>
          </cell>
        </row>
        <row r="1172">
          <cell r="A1172">
            <v>11063</v>
          </cell>
          <cell r="H1172" t="str">
            <v>Conyza primulifolia</v>
          </cell>
        </row>
        <row r="1173">
          <cell r="A1173">
            <v>11064</v>
          </cell>
          <cell r="H1173" t="str">
            <v>Coriandrum sativum</v>
          </cell>
        </row>
        <row r="1174">
          <cell r="A1174">
            <v>11065</v>
          </cell>
          <cell r="H1174" t="str">
            <v>Cotula turbinata</v>
          </cell>
        </row>
        <row r="1175">
          <cell r="A1175">
            <v>11066</v>
          </cell>
          <cell r="H1175" t="str">
            <v>Cressa australis</v>
          </cell>
        </row>
        <row r="1176">
          <cell r="A1176">
            <v>11067</v>
          </cell>
          <cell r="H1176" t="str">
            <v>Crithmum maritimum</v>
          </cell>
        </row>
        <row r="1177">
          <cell r="A1177">
            <v>11068</v>
          </cell>
          <cell r="H1177" t="str">
            <v>Crotalaria brevis</v>
          </cell>
        </row>
        <row r="1178">
          <cell r="A1178">
            <v>11069</v>
          </cell>
          <cell r="H1178" t="str">
            <v>Crowea exalata subsp. exalata</v>
          </cell>
        </row>
        <row r="1179">
          <cell r="A1179">
            <v>1107</v>
          </cell>
          <cell r="H1179" t="str">
            <v>Conium maculatum</v>
          </cell>
        </row>
        <row r="1180">
          <cell r="A1180">
            <v>11070</v>
          </cell>
          <cell r="H1180" t="str">
            <v>Cryptandra armata</v>
          </cell>
        </row>
        <row r="1181">
          <cell r="A1181">
            <v>11071</v>
          </cell>
          <cell r="H1181" t="str">
            <v>Cucumis metuliferus</v>
          </cell>
        </row>
        <row r="1182">
          <cell r="A1182">
            <v>11072</v>
          </cell>
          <cell r="H1182" t="str">
            <v>Cucumis myriocarpus subsp. leptodermis</v>
          </cell>
        </row>
        <row r="1183">
          <cell r="A1183">
            <v>11073</v>
          </cell>
          <cell r="H1183" t="str">
            <v>Cupaniopsis baileyana</v>
          </cell>
        </row>
        <row r="1184">
          <cell r="A1184">
            <v>11074</v>
          </cell>
          <cell r="H1184" t="str">
            <v>Cyperus secubans</v>
          </cell>
        </row>
        <row r="1185">
          <cell r="A1185">
            <v>11075</v>
          </cell>
          <cell r="H1185" t="str">
            <v>Cytisus scoparius subsp. scoparius</v>
          </cell>
        </row>
        <row r="1186">
          <cell r="A1186">
            <v>11076</v>
          </cell>
          <cell r="H1186" t="str">
            <v>Dicranopteris linearis var. linearis</v>
          </cell>
        </row>
        <row r="1187">
          <cell r="A1187">
            <v>11077</v>
          </cell>
          <cell r="H1187" t="str">
            <v>Dillwynia elegans</v>
          </cell>
        </row>
        <row r="1188">
          <cell r="A1188">
            <v>11078</v>
          </cell>
          <cell r="H1188" t="str">
            <v>Dimorphocoma minutula</v>
          </cell>
        </row>
        <row r="1189">
          <cell r="A1189">
            <v>11079</v>
          </cell>
          <cell r="H1189" t="str">
            <v>Dysoxylum mollissimum subsp. molle</v>
          </cell>
        </row>
        <row r="1190">
          <cell r="A1190">
            <v>1108</v>
          </cell>
          <cell r="H1190" t="str">
            <v>Daucus carota</v>
          </cell>
        </row>
        <row r="1191">
          <cell r="A1191">
            <v>11080</v>
          </cell>
          <cell r="H1191" t="str">
            <v>Elaeocarpus eumundii</v>
          </cell>
        </row>
        <row r="1192">
          <cell r="A1192">
            <v>11081</v>
          </cell>
          <cell r="H1192" t="str">
            <v>Eleocharis parvula</v>
          </cell>
        </row>
        <row r="1193">
          <cell r="A1193">
            <v>11082</v>
          </cell>
          <cell r="H1193" t="str">
            <v>Elymus multiflorus</v>
          </cell>
        </row>
        <row r="1194">
          <cell r="A1194">
            <v>11083</v>
          </cell>
          <cell r="H1194" t="str">
            <v>Epilobium billardiereanum</v>
          </cell>
        </row>
        <row r="1195">
          <cell r="A1195">
            <v>11084</v>
          </cell>
          <cell r="H1195" t="str">
            <v>Epilobium billardiereanum subsp. billardiereanum</v>
          </cell>
        </row>
        <row r="1196">
          <cell r="A1196">
            <v>11085</v>
          </cell>
          <cell r="H1196" t="str">
            <v>Epilobium billardiereanum subsp. cinereum</v>
          </cell>
        </row>
        <row r="1197">
          <cell r="A1197">
            <v>11086</v>
          </cell>
          <cell r="H1197" t="str">
            <v>Epilobium billardiereanum subsp. hydrophilum</v>
          </cell>
        </row>
        <row r="1198">
          <cell r="A1198">
            <v>11087</v>
          </cell>
          <cell r="H1198" t="str">
            <v>Epilobium billardiereanum subsp. intermedium</v>
          </cell>
        </row>
        <row r="1199">
          <cell r="A1199">
            <v>11088</v>
          </cell>
          <cell r="H1199" t="str">
            <v>Eriachne pallescens var. pallescens</v>
          </cell>
        </row>
        <row r="1200">
          <cell r="A1200">
            <v>11089</v>
          </cell>
          <cell r="H1200" t="str">
            <v>Eriachne pulchella subsp. pulchella</v>
          </cell>
        </row>
        <row r="1201">
          <cell r="A1201">
            <v>1109</v>
          </cell>
          <cell r="H1201" t="str">
            <v>Daucus glochidiatus</v>
          </cell>
        </row>
        <row r="1202">
          <cell r="A1202">
            <v>11090</v>
          </cell>
          <cell r="H1202" t="str">
            <v>Erica glandulosa</v>
          </cell>
        </row>
        <row r="1203">
          <cell r="A1203">
            <v>11091</v>
          </cell>
          <cell r="H1203" t="str">
            <v>Erythrina lysistemon</v>
          </cell>
        </row>
        <row r="1204">
          <cell r="A1204">
            <v>11092</v>
          </cell>
          <cell r="H1204" t="str">
            <v>Euchiton poliochlorus</v>
          </cell>
        </row>
        <row r="1205">
          <cell r="A1205">
            <v>11093</v>
          </cell>
          <cell r="H1205" t="str">
            <v>Geijera salicifolia var. salicifolia</v>
          </cell>
        </row>
        <row r="1206">
          <cell r="A1206">
            <v>11094</v>
          </cell>
          <cell r="H1206" t="str">
            <v>Gompholobium foliolosum</v>
          </cell>
        </row>
        <row r="1207">
          <cell r="A1207">
            <v>11095</v>
          </cell>
          <cell r="H1207" t="str">
            <v>Homoranthus melanostictus</v>
          </cell>
        </row>
        <row r="1208">
          <cell r="A1208">
            <v>11096</v>
          </cell>
          <cell r="H1208" t="str">
            <v>Hypericum bellum subsp. bellum</v>
          </cell>
        </row>
        <row r="1209">
          <cell r="A1209">
            <v>11097</v>
          </cell>
          <cell r="H1209" t="str">
            <v>Hypericum elodes</v>
          </cell>
        </row>
        <row r="1210">
          <cell r="A1210">
            <v>11098</v>
          </cell>
          <cell r="H1210" t="str">
            <v>Hypericum hypericoides</v>
          </cell>
        </row>
        <row r="1211">
          <cell r="A1211">
            <v>11099</v>
          </cell>
          <cell r="H1211" t="str">
            <v>Hypericum moserianum</v>
          </cell>
        </row>
        <row r="1212">
          <cell r="A1212">
            <v>1110</v>
          </cell>
          <cell r="H1212" t="str">
            <v>Dichosciadium ranunculaceum</v>
          </cell>
        </row>
        <row r="1213">
          <cell r="A1213">
            <v>11100</v>
          </cell>
          <cell r="H1213" t="str">
            <v>Indigofera decora</v>
          </cell>
        </row>
        <row r="1214">
          <cell r="A1214">
            <v>11101</v>
          </cell>
          <cell r="H1214" t="str">
            <v>Juncus subnodulosus</v>
          </cell>
        </row>
        <row r="1215">
          <cell r="A1215">
            <v>11102</v>
          </cell>
          <cell r="H1215" t="str">
            <v>Lastreopsis microsora subsp. microsora</v>
          </cell>
        </row>
        <row r="1216">
          <cell r="A1216">
            <v>11103</v>
          </cell>
          <cell r="H1216" t="str">
            <v>Leonurus cardiaca</v>
          </cell>
        </row>
        <row r="1217">
          <cell r="A1217">
            <v>11104</v>
          </cell>
          <cell r="H1217" t="str">
            <v>Leptorhynchos scaber</v>
          </cell>
        </row>
        <row r="1218">
          <cell r="A1218">
            <v>11105</v>
          </cell>
          <cell r="H1218" t="str">
            <v>Leptospermum luehmannii</v>
          </cell>
        </row>
        <row r="1219">
          <cell r="A1219">
            <v>11106</v>
          </cell>
          <cell r="H1219" t="str">
            <v>Leucanthemum x superbum</v>
          </cell>
        </row>
        <row r="1220">
          <cell r="A1220">
            <v>11107</v>
          </cell>
          <cell r="H1220" t="str">
            <v>Linaria nigricans</v>
          </cell>
        </row>
        <row r="1221">
          <cell r="A1221">
            <v>11108</v>
          </cell>
          <cell r="H1221" t="str">
            <v>Lissanthe strigosa subsp. subulata</v>
          </cell>
        </row>
        <row r="1222">
          <cell r="A1222">
            <v>11109</v>
          </cell>
          <cell r="H1222" t="str">
            <v>Lobelia membranacea</v>
          </cell>
        </row>
        <row r="1223">
          <cell r="A1223">
            <v>1111</v>
          </cell>
          <cell r="H1223" t="str">
            <v>Diplaspis hydrocotyle</v>
          </cell>
        </row>
        <row r="1224">
          <cell r="A1224">
            <v>11110</v>
          </cell>
          <cell r="H1224" t="str">
            <v>Ludwigia longifolia</v>
          </cell>
        </row>
        <row r="1225">
          <cell r="A1225">
            <v>11111</v>
          </cell>
          <cell r="H1225" t="str">
            <v>Malva australiana</v>
          </cell>
        </row>
        <row r="1226">
          <cell r="A1226">
            <v>11112</v>
          </cell>
          <cell r="H1226" t="str">
            <v>Malva dendromorpha</v>
          </cell>
        </row>
        <row r="1227">
          <cell r="A1227">
            <v>11113</v>
          </cell>
          <cell r="H1227" t="str">
            <v>Malva linnaei</v>
          </cell>
        </row>
        <row r="1228">
          <cell r="A1228">
            <v>11114</v>
          </cell>
          <cell r="H1228" t="str">
            <v>Manihot grahamii</v>
          </cell>
        </row>
        <row r="1229">
          <cell r="A1229">
            <v>11115</v>
          </cell>
          <cell r="H1229" t="str">
            <v>Maurandya barclayana</v>
          </cell>
        </row>
        <row r="1230">
          <cell r="A1230">
            <v>11116</v>
          </cell>
          <cell r="H1230" t="str">
            <v>Melaleuca acuminata subsp. acuminata</v>
          </cell>
        </row>
        <row r="1231">
          <cell r="A1231">
            <v>11117</v>
          </cell>
          <cell r="H1231" t="str">
            <v>Melaleuca armillaris subsp. armillaris</v>
          </cell>
        </row>
        <row r="1232">
          <cell r="A1232">
            <v>11118</v>
          </cell>
          <cell r="H1232" t="str">
            <v>Millotia greevesii subsp. greevesii</v>
          </cell>
        </row>
        <row r="1233">
          <cell r="A1233">
            <v>11119</v>
          </cell>
          <cell r="H1233" t="str">
            <v>Millotia greevesii subsp. glandulosa</v>
          </cell>
        </row>
        <row r="1234">
          <cell r="A1234">
            <v>1112</v>
          </cell>
          <cell r="H1234" t="str">
            <v>Eryngium decaisneanum</v>
          </cell>
        </row>
        <row r="1235">
          <cell r="A1235">
            <v>11120</v>
          </cell>
          <cell r="H1235" t="str">
            <v>Minuria scoparia</v>
          </cell>
        </row>
        <row r="1236">
          <cell r="A1236">
            <v>11121</v>
          </cell>
          <cell r="H1236" t="str">
            <v>Mitrasacme pygmaea</v>
          </cell>
        </row>
        <row r="1237">
          <cell r="A1237">
            <v>11122</v>
          </cell>
          <cell r="H1237" t="str">
            <v>Muelleranthus trifoliatus</v>
          </cell>
        </row>
        <row r="1238">
          <cell r="A1238">
            <v>11123</v>
          </cell>
          <cell r="H1238" t="str">
            <v>Myagrum perfoliatum</v>
          </cell>
        </row>
        <row r="1239">
          <cell r="A1239">
            <v>11124</v>
          </cell>
          <cell r="H1239" t="str">
            <v>Nerine filifolia</v>
          </cell>
        </row>
        <row r="1240">
          <cell r="A1240">
            <v>11125</v>
          </cell>
          <cell r="H1240" t="str">
            <v>Nuttallanthus canadensis</v>
          </cell>
        </row>
        <row r="1241">
          <cell r="A1241">
            <v>11126</v>
          </cell>
          <cell r="H1241" t="str">
            <v>Omalanthus stillingifolius</v>
          </cell>
        </row>
        <row r="1242">
          <cell r="A1242">
            <v>11127</v>
          </cell>
          <cell r="H1242" t="str">
            <v>Ozothamnus dendroideus</v>
          </cell>
        </row>
        <row r="1243">
          <cell r="A1243">
            <v>11128</v>
          </cell>
          <cell r="H1243" t="str">
            <v>Passiflora coccinea</v>
          </cell>
        </row>
        <row r="1244">
          <cell r="A1244">
            <v>11129</v>
          </cell>
          <cell r="H1244" t="str">
            <v>Pelargonium asperum</v>
          </cell>
        </row>
        <row r="1245">
          <cell r="A1245">
            <v>1113</v>
          </cell>
          <cell r="H1245" t="str">
            <v>Eryngium expansum</v>
          </cell>
        </row>
        <row r="1246">
          <cell r="A1246">
            <v>11130</v>
          </cell>
          <cell r="H1246" t="str">
            <v>Pentzia incana</v>
          </cell>
        </row>
        <row r="1247">
          <cell r="A1247">
            <v>11131</v>
          </cell>
          <cell r="H1247" t="str">
            <v>Peperomia blanda var. floribunda</v>
          </cell>
        </row>
        <row r="1248">
          <cell r="A1248">
            <v>11132</v>
          </cell>
          <cell r="H1248" t="str">
            <v>Phaseolus lunatus</v>
          </cell>
        </row>
        <row r="1249">
          <cell r="A1249">
            <v>11133</v>
          </cell>
          <cell r="H1249" t="str">
            <v>Phlebodium aureum</v>
          </cell>
        </row>
        <row r="1250">
          <cell r="A1250">
            <v>11134</v>
          </cell>
          <cell r="H1250" t="str">
            <v>Phyla canescens</v>
          </cell>
        </row>
        <row r="1251">
          <cell r="A1251">
            <v>11135</v>
          </cell>
          <cell r="H1251" t="str">
            <v>Phyla nodiflora var. nodiflora</v>
          </cell>
        </row>
        <row r="1252">
          <cell r="A1252">
            <v>11136</v>
          </cell>
          <cell r="H1252" t="str">
            <v>Phyllangium sulcatum</v>
          </cell>
        </row>
        <row r="1253">
          <cell r="A1253">
            <v>11137</v>
          </cell>
          <cell r="H1253" t="str">
            <v>Physalis pubescens</v>
          </cell>
        </row>
        <row r="1254">
          <cell r="A1254">
            <v>11138</v>
          </cell>
          <cell r="H1254" t="str">
            <v>Pinus elliottii</v>
          </cell>
        </row>
        <row r="1255">
          <cell r="A1255">
            <v>11139</v>
          </cell>
          <cell r="H1255" t="str">
            <v>Pisum sativum var. arvense</v>
          </cell>
        </row>
        <row r="1256">
          <cell r="A1256">
            <v>1114</v>
          </cell>
          <cell r="H1256" t="str">
            <v>Eryngium maritimum</v>
          </cell>
        </row>
        <row r="1257">
          <cell r="A1257">
            <v>11140</v>
          </cell>
          <cell r="H1257" t="str">
            <v>Pithecoctenium cynanchoides</v>
          </cell>
        </row>
        <row r="1258">
          <cell r="A1258">
            <v>11141</v>
          </cell>
          <cell r="H1258" t="str">
            <v>Plagiobothrys plurisepaleus</v>
          </cell>
        </row>
        <row r="1259">
          <cell r="A1259">
            <v>11142</v>
          </cell>
          <cell r="H1259" t="str">
            <v>Platysace heterophylla var. heterophylla</v>
          </cell>
        </row>
        <row r="1260">
          <cell r="A1260">
            <v>11143</v>
          </cell>
          <cell r="H1260" t="str">
            <v>Poa poiformis var. poiformis</v>
          </cell>
        </row>
        <row r="1261">
          <cell r="A1261">
            <v>11144</v>
          </cell>
          <cell r="H1261" t="str">
            <v>Polycalymma stuartii</v>
          </cell>
        </row>
        <row r="1262">
          <cell r="A1262">
            <v>11145</v>
          </cell>
          <cell r="H1262" t="str">
            <v>Polypogon chilensis</v>
          </cell>
        </row>
        <row r="1263">
          <cell r="A1263">
            <v>11146</v>
          </cell>
          <cell r="H1263" t="str">
            <v>Pseudognaphalium luteo-album</v>
          </cell>
        </row>
        <row r="1264">
          <cell r="A1264">
            <v>11147</v>
          </cell>
          <cell r="H1264" t="str">
            <v>Pultenaea hartmanii</v>
          </cell>
        </row>
        <row r="1265">
          <cell r="A1265">
            <v>11148</v>
          </cell>
          <cell r="H1265" t="str">
            <v>Pyrrosia confluens var. confluens</v>
          </cell>
        </row>
        <row r="1266">
          <cell r="A1266">
            <v>11149</v>
          </cell>
          <cell r="H1266" t="str">
            <v>Rapanea myrtillina</v>
          </cell>
        </row>
        <row r="1267">
          <cell r="A1267">
            <v>1115</v>
          </cell>
          <cell r="H1267" t="str">
            <v>Eryngium plantagineum</v>
          </cell>
        </row>
        <row r="1268">
          <cell r="A1268">
            <v>11150</v>
          </cell>
          <cell r="H1268" t="str">
            <v>Ruppia tuberosa</v>
          </cell>
        </row>
        <row r="1269">
          <cell r="A1269">
            <v>11151</v>
          </cell>
          <cell r="H1269" t="str">
            <v>Rutidosis murchisonii</v>
          </cell>
        </row>
        <row r="1270">
          <cell r="A1270">
            <v>11152</v>
          </cell>
          <cell r="H1270" t="str">
            <v>Salsola tragus</v>
          </cell>
        </row>
        <row r="1271">
          <cell r="A1271">
            <v>11153</v>
          </cell>
          <cell r="H1271" t="str">
            <v>Salsola tragus subsp. tragus</v>
          </cell>
        </row>
        <row r="1272">
          <cell r="A1272">
            <v>11154</v>
          </cell>
          <cell r="H1272" t="str">
            <v>Salsola tragus subsp. grandiflora</v>
          </cell>
        </row>
        <row r="1273">
          <cell r="A1273">
            <v>11155</v>
          </cell>
          <cell r="H1273" t="str">
            <v>Salsola tragus subsp. pontica</v>
          </cell>
        </row>
        <row r="1274">
          <cell r="A1274">
            <v>11156</v>
          </cell>
          <cell r="H1274" t="str">
            <v>Salsola tragus 'strobilifera'</v>
          </cell>
        </row>
        <row r="1275">
          <cell r="A1275">
            <v>11157</v>
          </cell>
          <cell r="H1275" t="str">
            <v>Scaevola collina</v>
          </cell>
        </row>
        <row r="1276">
          <cell r="A1276">
            <v>11158</v>
          </cell>
          <cell r="H1276" t="str">
            <v>Scorpiurus muricatus</v>
          </cell>
        </row>
        <row r="1277">
          <cell r="A1277">
            <v>11159</v>
          </cell>
          <cell r="H1277" t="str">
            <v>Scorzonera laciniata</v>
          </cell>
        </row>
        <row r="1278">
          <cell r="A1278">
            <v>1116</v>
          </cell>
          <cell r="H1278" t="str">
            <v>Eryngium rostratum</v>
          </cell>
        </row>
        <row r="1279">
          <cell r="A1279">
            <v>11160</v>
          </cell>
          <cell r="H1279" t="str">
            <v>Selenodesmium obscurum</v>
          </cell>
        </row>
        <row r="1280">
          <cell r="A1280">
            <v>11161</v>
          </cell>
          <cell r="H1280" t="str">
            <v>Senecio angulatus</v>
          </cell>
        </row>
        <row r="1281">
          <cell r="A1281">
            <v>11162</v>
          </cell>
          <cell r="H1281" t="str">
            <v>Senecio glastifolius</v>
          </cell>
        </row>
        <row r="1282">
          <cell r="A1282">
            <v>11163</v>
          </cell>
          <cell r="H1282" t="str">
            <v>Senecio macroglossus</v>
          </cell>
        </row>
        <row r="1283">
          <cell r="A1283">
            <v>11164</v>
          </cell>
          <cell r="H1283" t="str">
            <v>Senecio picridioides</v>
          </cell>
        </row>
        <row r="1284">
          <cell r="A1284">
            <v>11165</v>
          </cell>
          <cell r="H1284" t="str">
            <v>Senna notabilis</v>
          </cell>
        </row>
        <row r="1285">
          <cell r="A1285">
            <v>11166</v>
          </cell>
          <cell r="H1285" t="str">
            <v>Senna phyllodinea</v>
          </cell>
        </row>
        <row r="1286">
          <cell r="A1286">
            <v>11167</v>
          </cell>
          <cell r="H1286" t="str">
            <v>Setaria poiretiana</v>
          </cell>
        </row>
        <row r="1287">
          <cell r="A1287">
            <v>11168</v>
          </cell>
          <cell r="H1287" t="str">
            <v>Solanum hispidum</v>
          </cell>
        </row>
        <row r="1288">
          <cell r="A1288">
            <v>11169</v>
          </cell>
          <cell r="H1288" t="str">
            <v>Sophora tomentosa subsp. australis</v>
          </cell>
        </row>
        <row r="1289">
          <cell r="A1289">
            <v>1117</v>
          </cell>
          <cell r="H1289" t="str">
            <v>Eryngium vesiculosum</v>
          </cell>
        </row>
        <row r="1290">
          <cell r="A1290">
            <v>11170</v>
          </cell>
          <cell r="H1290" t="str">
            <v>Spergularia bocconei</v>
          </cell>
        </row>
        <row r="1291">
          <cell r="A1291">
            <v>11171</v>
          </cell>
          <cell r="H1291" t="str">
            <v>Sporobolus blakei</v>
          </cell>
        </row>
        <row r="1292">
          <cell r="A1292">
            <v>11172</v>
          </cell>
          <cell r="H1292" t="str">
            <v>Sporobolus fertilis</v>
          </cell>
        </row>
        <row r="1293">
          <cell r="A1293">
            <v>11173</v>
          </cell>
          <cell r="H1293" t="str">
            <v>Sporobolus natalensis</v>
          </cell>
        </row>
        <row r="1294">
          <cell r="A1294">
            <v>11174</v>
          </cell>
          <cell r="H1294" t="str">
            <v>Sporobolus sessilis</v>
          </cell>
        </row>
        <row r="1295">
          <cell r="A1295">
            <v>11175</v>
          </cell>
          <cell r="H1295" t="str">
            <v>Sticherus flabellatus var. flabellatus</v>
          </cell>
        </row>
        <row r="1296">
          <cell r="A1296">
            <v>11176</v>
          </cell>
          <cell r="H1296" t="str">
            <v>Striga parviflora</v>
          </cell>
        </row>
        <row r="1297">
          <cell r="A1297">
            <v>11177</v>
          </cell>
          <cell r="H1297" t="str">
            <v>Swainsona queenslandica</v>
          </cell>
        </row>
        <row r="1298">
          <cell r="A1298">
            <v>11178</v>
          </cell>
          <cell r="H1298" t="str">
            <v>Synoum glandulosum subsp. glandulosum</v>
          </cell>
        </row>
        <row r="1299">
          <cell r="A1299">
            <v>11179</v>
          </cell>
          <cell r="H1299" t="str">
            <v>Syzygium fullagarii</v>
          </cell>
        </row>
        <row r="1300">
          <cell r="A1300">
            <v>1118</v>
          </cell>
          <cell r="H1300" t="str">
            <v>Foeniculum vulgare</v>
          </cell>
        </row>
        <row r="1301">
          <cell r="A1301">
            <v>11180</v>
          </cell>
          <cell r="H1301" t="str">
            <v>Tamarix ramosissima</v>
          </cell>
        </row>
        <row r="1302">
          <cell r="A1302">
            <v>11181</v>
          </cell>
          <cell r="H1302" t="str">
            <v>Tasmannia xerophila subsp. xerophila</v>
          </cell>
        </row>
        <row r="1303">
          <cell r="A1303">
            <v>11182</v>
          </cell>
          <cell r="H1303" t="str">
            <v>Tephrosia supina</v>
          </cell>
        </row>
        <row r="1304">
          <cell r="A1304">
            <v>11183</v>
          </cell>
          <cell r="H1304" t="str">
            <v>Tetragonia decumbens</v>
          </cell>
        </row>
        <row r="1305">
          <cell r="A1305">
            <v>11184</v>
          </cell>
          <cell r="H1305" t="str">
            <v>Torenia fournieri</v>
          </cell>
        </row>
        <row r="1306">
          <cell r="A1306">
            <v>11185</v>
          </cell>
          <cell r="H1306" t="str">
            <v>Tetragonia tetragonioides</v>
          </cell>
        </row>
        <row r="1307">
          <cell r="A1307">
            <v>11186</v>
          </cell>
          <cell r="H1307" t="str">
            <v>Trifolium alexandrinum</v>
          </cell>
        </row>
        <row r="1308">
          <cell r="A1308">
            <v>11187</v>
          </cell>
          <cell r="H1308" t="str">
            <v>Verbena africana</v>
          </cell>
        </row>
        <row r="1309">
          <cell r="A1309">
            <v>11188</v>
          </cell>
          <cell r="H1309" t="str">
            <v>Vigna racemosa</v>
          </cell>
        </row>
        <row r="1310">
          <cell r="A1310">
            <v>11189</v>
          </cell>
          <cell r="H1310" t="str">
            <v>Vigna vexillata var. youngiana</v>
          </cell>
        </row>
        <row r="1311">
          <cell r="A1311">
            <v>1119</v>
          </cell>
          <cell r="H1311" t="str">
            <v>Gingidia algens</v>
          </cell>
        </row>
        <row r="1312">
          <cell r="A1312">
            <v>11190</v>
          </cell>
          <cell r="H1312" t="str">
            <v>Viola sieberiana</v>
          </cell>
        </row>
        <row r="1313">
          <cell r="A1313">
            <v>11191</v>
          </cell>
          <cell r="H1313" t="str">
            <v>Wedelia trilobata</v>
          </cell>
        </row>
        <row r="1314">
          <cell r="A1314">
            <v>11192</v>
          </cell>
          <cell r="H1314" t="str">
            <v>Wollemia nobilis</v>
          </cell>
        </row>
        <row r="1315">
          <cell r="A1315">
            <v>11193</v>
          </cell>
          <cell r="H1315" t="str">
            <v>Xanthosia tasmanica</v>
          </cell>
        </row>
        <row r="1316">
          <cell r="A1316">
            <v>11194</v>
          </cell>
          <cell r="H1316" t="str">
            <v>Axonopus fissifolius</v>
          </cell>
        </row>
        <row r="1317">
          <cell r="A1317">
            <v>11195</v>
          </cell>
          <cell r="H1317" t="str">
            <v>Cyclospermum leptophyllum</v>
          </cell>
        </row>
        <row r="1318">
          <cell r="A1318">
            <v>11196</v>
          </cell>
          <cell r="H1318" t="str">
            <v>Poa labillardierei var. labillardierei</v>
          </cell>
        </row>
        <row r="1319">
          <cell r="A1319">
            <v>11197</v>
          </cell>
          <cell r="H1319" t="str">
            <v>Diuris sp. (Oaklands, D.L. Jones 5380)</v>
          </cell>
        </row>
        <row r="1320">
          <cell r="A1320">
            <v>11198</v>
          </cell>
          <cell r="H1320" t="str">
            <v>Eidothea sp. nov.</v>
          </cell>
        </row>
        <row r="1321">
          <cell r="A1321">
            <v>11199</v>
          </cell>
          <cell r="H1321" t="str">
            <v>Triadica sebifera</v>
          </cell>
        </row>
        <row r="1322">
          <cell r="A1322">
            <v>1120</v>
          </cell>
          <cell r="H1322" t="str">
            <v>Gingidia harveyana</v>
          </cell>
        </row>
        <row r="1323">
          <cell r="A1323">
            <v>11200</v>
          </cell>
          <cell r="H1323" t="str">
            <v>Geranium robertianum</v>
          </cell>
        </row>
        <row r="1324">
          <cell r="A1324">
            <v>11201</v>
          </cell>
          <cell r="H1324" t="str">
            <v>Auranticarpa rhombifolia</v>
          </cell>
        </row>
        <row r="1325">
          <cell r="A1325">
            <v>11202</v>
          </cell>
          <cell r="H1325" t="str">
            <v>Pittosporum angustifolium</v>
          </cell>
        </row>
        <row r="1326">
          <cell r="A1326">
            <v>11203</v>
          </cell>
          <cell r="H1326" t="str">
            <v>Pittosporum lancifolium</v>
          </cell>
        </row>
        <row r="1327">
          <cell r="A1327">
            <v>11204</v>
          </cell>
          <cell r="H1327" t="str">
            <v>Pittosporum multiflorum</v>
          </cell>
        </row>
        <row r="1328">
          <cell r="A1328">
            <v>11205</v>
          </cell>
          <cell r="H1328" t="str">
            <v>Pittosporum spinescens</v>
          </cell>
        </row>
        <row r="1329">
          <cell r="A1329">
            <v>11206</v>
          </cell>
          <cell r="H1329" t="str">
            <v>Pittosporum viscidum</v>
          </cell>
        </row>
        <row r="1330">
          <cell r="A1330">
            <v>11207</v>
          </cell>
          <cell r="H1330" t="str">
            <v>Brachyscome ascendens</v>
          </cell>
        </row>
        <row r="1331">
          <cell r="A1331">
            <v>11208</v>
          </cell>
          <cell r="H1331" t="str">
            <v>Justicia betonica</v>
          </cell>
        </row>
        <row r="1332">
          <cell r="A1332">
            <v>11209</v>
          </cell>
          <cell r="H1332" t="str">
            <v>Opuntia leptocaulis</v>
          </cell>
        </row>
        <row r="1333">
          <cell r="A1333">
            <v>1121</v>
          </cell>
          <cell r="H1333" t="str">
            <v>Gingidia montana</v>
          </cell>
        </row>
        <row r="1334">
          <cell r="A1334">
            <v>11210</v>
          </cell>
          <cell r="H1334" t="str">
            <v>Hyacinthoides non-scripta</v>
          </cell>
        </row>
        <row r="1335">
          <cell r="A1335">
            <v>11211</v>
          </cell>
          <cell r="H1335" t="str">
            <v>Deutzia scabra</v>
          </cell>
        </row>
        <row r="1336">
          <cell r="A1336">
            <v>11212</v>
          </cell>
          <cell r="H1336" t="str">
            <v>Viola riviniana</v>
          </cell>
        </row>
        <row r="1337">
          <cell r="A1337">
            <v>11213</v>
          </cell>
          <cell r="H1337" t="str">
            <v>Berberis thunbergii</v>
          </cell>
        </row>
        <row r="1338">
          <cell r="A1338">
            <v>11214</v>
          </cell>
          <cell r="H1338" t="str">
            <v>Tillandsia usneoides</v>
          </cell>
        </row>
        <row r="1339">
          <cell r="A1339">
            <v>11215</v>
          </cell>
          <cell r="H1339" t="str">
            <v>Erica arborea</v>
          </cell>
        </row>
        <row r="1340">
          <cell r="A1340">
            <v>11216</v>
          </cell>
          <cell r="H1340" t="str">
            <v>Chamaesyce ophthalmica</v>
          </cell>
        </row>
        <row r="1341">
          <cell r="A1341">
            <v>11217</v>
          </cell>
          <cell r="H1341" t="str">
            <v>Euryomyrtus ramosissima</v>
          </cell>
        </row>
        <row r="1342">
          <cell r="A1342">
            <v>11218</v>
          </cell>
          <cell r="H1342" t="str">
            <v>Euryomyrtus ramosissima subsp. ramosissima</v>
          </cell>
        </row>
        <row r="1343">
          <cell r="A1343">
            <v>11219</v>
          </cell>
          <cell r="H1343" t="str">
            <v>Euryomyrtus ramosissima subsp. prostrata</v>
          </cell>
        </row>
        <row r="1344">
          <cell r="A1344">
            <v>1122</v>
          </cell>
          <cell r="H1344" t="str">
            <v>Hydrocotyle algida</v>
          </cell>
        </row>
        <row r="1345">
          <cell r="A1345">
            <v>11220</v>
          </cell>
          <cell r="H1345" t="str">
            <v>Olea europaea subsp. cuspidata</v>
          </cell>
        </row>
        <row r="1346">
          <cell r="A1346">
            <v>11221</v>
          </cell>
          <cell r="H1346" t="str">
            <v>Dillwynia sp. 'trichopoda'</v>
          </cell>
        </row>
        <row r="1347">
          <cell r="A1347">
            <v>11222</v>
          </cell>
          <cell r="H1347" t="str">
            <v>Ulmus parvifolia</v>
          </cell>
        </row>
        <row r="1348">
          <cell r="A1348">
            <v>11223</v>
          </cell>
          <cell r="H1348" t="str">
            <v>Opuntia monacantha</v>
          </cell>
        </row>
        <row r="1349">
          <cell r="A1349">
            <v>11224</v>
          </cell>
          <cell r="H1349" t="str">
            <v>Paraserianthes lophantha subsp. lophantha</v>
          </cell>
        </row>
        <row r="1350">
          <cell r="A1350">
            <v>11225</v>
          </cell>
          <cell r="H1350" t="str">
            <v>Pomaderris prunifolia var. prunifolia</v>
          </cell>
        </row>
        <row r="1351">
          <cell r="A1351">
            <v>11226</v>
          </cell>
          <cell r="H1351" t="str">
            <v>Adiantum hispidulum var. hispidulum</v>
          </cell>
        </row>
        <row r="1352">
          <cell r="A1352">
            <v>11227</v>
          </cell>
          <cell r="H1352" t="str">
            <v>Adiantum hispidulum var. pubescens</v>
          </cell>
        </row>
        <row r="1353">
          <cell r="A1353">
            <v>11228</v>
          </cell>
          <cell r="H1353" t="str">
            <v>Cyanicula caerulea</v>
          </cell>
        </row>
        <row r="1354">
          <cell r="A1354">
            <v>11229</v>
          </cell>
          <cell r="H1354" t="str">
            <v>Cyanicula deformis</v>
          </cell>
        </row>
        <row r="1355">
          <cell r="A1355">
            <v>1123</v>
          </cell>
          <cell r="H1355" t="str">
            <v>Hydrocotyle bonariensis</v>
          </cell>
        </row>
        <row r="1356">
          <cell r="A1356">
            <v>11230</v>
          </cell>
          <cell r="H1356" t="str">
            <v>Sagittaria platyphylla</v>
          </cell>
        </row>
        <row r="1357">
          <cell r="A1357">
            <v>11231</v>
          </cell>
          <cell r="H1357" t="str">
            <v>Lygodium japonicum</v>
          </cell>
        </row>
        <row r="1358">
          <cell r="A1358">
            <v>11232</v>
          </cell>
          <cell r="H1358" t="str">
            <v>Diuris chryseopsis</v>
          </cell>
        </row>
        <row r="1359">
          <cell r="A1359">
            <v>11233</v>
          </cell>
          <cell r="H1359" t="str">
            <v>Caladenia attenuata</v>
          </cell>
        </row>
        <row r="1360">
          <cell r="A1360">
            <v>11234</v>
          </cell>
          <cell r="H1360" t="str">
            <v>Epacris purpurascens var. onosmiflora</v>
          </cell>
        </row>
        <row r="1361">
          <cell r="A1361">
            <v>11235</v>
          </cell>
          <cell r="H1361" t="str">
            <v>Picris angustifolia subsp. merxmuelleri</v>
          </cell>
        </row>
        <row r="1362">
          <cell r="A1362">
            <v>11236</v>
          </cell>
          <cell r="H1362" t="str">
            <v>Rubus moluccanus var. trilobus</v>
          </cell>
        </row>
        <row r="1363">
          <cell r="A1363">
            <v>11237</v>
          </cell>
          <cell r="H1363" t="str">
            <v>Senecio vagus subsp. eglandulosus</v>
          </cell>
        </row>
        <row r="1364">
          <cell r="A1364">
            <v>11238</v>
          </cell>
          <cell r="H1364" t="str">
            <v>Xanthosia scopulicola</v>
          </cell>
        </row>
        <row r="1365">
          <cell r="A1365">
            <v>11239</v>
          </cell>
          <cell r="H1365" t="str">
            <v>Xanthosia stellata</v>
          </cell>
        </row>
        <row r="1366">
          <cell r="A1366">
            <v>1124</v>
          </cell>
          <cell r="H1366" t="str">
            <v>Hydrocotyle callicarpa</v>
          </cell>
        </row>
        <row r="1367">
          <cell r="A1367">
            <v>11240</v>
          </cell>
          <cell r="H1367" t="str">
            <v>Xanthosia ternifolia</v>
          </cell>
        </row>
        <row r="1368">
          <cell r="A1368">
            <v>11241</v>
          </cell>
          <cell r="H1368" t="str">
            <v>Hygrophila costata</v>
          </cell>
        </row>
        <row r="1369">
          <cell r="A1369">
            <v>11242</v>
          </cell>
          <cell r="H1369" t="str">
            <v>Pultenaea gunnii subsp. gunnii</v>
          </cell>
        </row>
        <row r="1370">
          <cell r="A1370">
            <v>11243</v>
          </cell>
          <cell r="H1370" t="str">
            <v>Pultenaea humilis</v>
          </cell>
        </row>
        <row r="1371">
          <cell r="A1371">
            <v>11244</v>
          </cell>
          <cell r="H1371" t="str">
            <v>Spergularia sp. B</v>
          </cell>
        </row>
        <row r="1372">
          <cell r="A1372">
            <v>11245</v>
          </cell>
          <cell r="H1372" t="str">
            <v>Acacia verticillata subsp. verticillata</v>
          </cell>
        </row>
        <row r="1373">
          <cell r="A1373">
            <v>11246</v>
          </cell>
          <cell r="H1373" t="str">
            <v>Caladenia capillata</v>
          </cell>
        </row>
        <row r="1374">
          <cell r="A1374">
            <v>11247</v>
          </cell>
          <cell r="H1374" t="str">
            <v>Eucalyptus saxicola</v>
          </cell>
        </row>
        <row r="1375">
          <cell r="A1375">
            <v>11248</v>
          </cell>
          <cell r="H1375" t="str">
            <v>Genoplesium insignis</v>
          </cell>
        </row>
        <row r="1376">
          <cell r="A1376">
            <v>11249</v>
          </cell>
          <cell r="H1376" t="str">
            <v>Bracteantha palustris</v>
          </cell>
        </row>
        <row r="1377">
          <cell r="A1377">
            <v>1125</v>
          </cell>
          <cell r="H1377" t="str">
            <v>Hydrocotyle foveolata</v>
          </cell>
        </row>
        <row r="1378">
          <cell r="A1378">
            <v>11250</v>
          </cell>
          <cell r="H1378" t="str">
            <v>Hibbertia superans</v>
          </cell>
        </row>
        <row r="1379">
          <cell r="A1379">
            <v>11251</v>
          </cell>
          <cell r="H1379" t="str">
            <v>Homoranthus binghiensis</v>
          </cell>
        </row>
        <row r="1380">
          <cell r="A1380">
            <v>11252</v>
          </cell>
          <cell r="H1380" t="str">
            <v>Hibbertia praemorsa</v>
          </cell>
        </row>
        <row r="1381">
          <cell r="A1381">
            <v>11253</v>
          </cell>
          <cell r="H1381" t="str">
            <v>Craspedia uniflora</v>
          </cell>
        </row>
        <row r="1382">
          <cell r="A1382">
            <v>11254</v>
          </cell>
          <cell r="H1382" t="str">
            <v>Hakea laevipes</v>
          </cell>
        </row>
        <row r="1383">
          <cell r="A1383">
            <v>11255</v>
          </cell>
          <cell r="H1383" t="str">
            <v>Phoenix dactylifera</v>
          </cell>
        </row>
        <row r="1384">
          <cell r="A1384">
            <v>11256</v>
          </cell>
          <cell r="H1384" t="str">
            <v>Fraxinus angustifolia</v>
          </cell>
        </row>
        <row r="1385">
          <cell r="A1385">
            <v>11257</v>
          </cell>
          <cell r="H1385" t="str">
            <v>Rapanea sp. 'Richmond River'</v>
          </cell>
        </row>
        <row r="1386">
          <cell r="A1386">
            <v>11258</v>
          </cell>
          <cell r="H1386" t="str">
            <v>Genoplesium vernale</v>
          </cell>
        </row>
        <row r="1387">
          <cell r="A1387">
            <v>11259</v>
          </cell>
          <cell r="H1387" t="str">
            <v>Hibbertia tenuifolia</v>
          </cell>
        </row>
        <row r="1388">
          <cell r="A1388">
            <v>1126</v>
          </cell>
          <cell r="H1388" t="str">
            <v>Hydrocotyle geraniifolia</v>
          </cell>
        </row>
        <row r="1389">
          <cell r="A1389">
            <v>11260</v>
          </cell>
          <cell r="H1389" t="str">
            <v>Eucalyptus apothalassica x chloroclada</v>
          </cell>
        </row>
        <row r="1390">
          <cell r="A1390">
            <v>11261</v>
          </cell>
          <cell r="H1390" t="str">
            <v>Eucalyptus crebra x microcarpa</v>
          </cell>
        </row>
        <row r="1391">
          <cell r="A1391">
            <v>11262</v>
          </cell>
          <cell r="H1391" t="str">
            <v>Persoonia sericea x terminalis</v>
          </cell>
        </row>
        <row r="1392">
          <cell r="A1392">
            <v>11263</v>
          </cell>
          <cell r="H1392" t="str">
            <v>Agrostis bettyae</v>
          </cell>
        </row>
        <row r="1393">
          <cell r="A1393">
            <v>11264</v>
          </cell>
          <cell r="H1393" t="str">
            <v>Agrostis joyceae</v>
          </cell>
        </row>
        <row r="1394">
          <cell r="A1394">
            <v>11265</v>
          </cell>
          <cell r="H1394" t="str">
            <v>Agrostis propinqua</v>
          </cell>
        </row>
        <row r="1395">
          <cell r="A1395">
            <v>11266</v>
          </cell>
          <cell r="H1395" t="str">
            <v>Agrostis thompsoniae</v>
          </cell>
        </row>
        <row r="1396">
          <cell r="A1396">
            <v>11267</v>
          </cell>
          <cell r="H1396" t="str">
            <v>Astrotricha sp. 4</v>
          </cell>
        </row>
        <row r="1397">
          <cell r="A1397">
            <v>11268</v>
          </cell>
          <cell r="H1397" t="str">
            <v>Astrotricha sp. 5</v>
          </cell>
        </row>
        <row r="1398">
          <cell r="A1398">
            <v>11269</v>
          </cell>
          <cell r="H1398" t="str">
            <v>Celmisia 'pulchella'</v>
          </cell>
        </row>
        <row r="1399">
          <cell r="A1399">
            <v>1127</v>
          </cell>
          <cell r="H1399" t="str">
            <v>Hydrocotyle javanica</v>
          </cell>
        </row>
        <row r="1400">
          <cell r="A1400">
            <v>11270</v>
          </cell>
          <cell r="H1400" t="str">
            <v>Euchiton collinus</v>
          </cell>
        </row>
        <row r="1401">
          <cell r="A1401">
            <v>11271</v>
          </cell>
          <cell r="H1401" t="str">
            <v>Potamogeton cheesemanii</v>
          </cell>
        </row>
        <row r="1402">
          <cell r="A1402">
            <v>11272</v>
          </cell>
          <cell r="H1402" t="str">
            <v>Diuris monticola</v>
          </cell>
        </row>
        <row r="1403">
          <cell r="A1403">
            <v>11273</v>
          </cell>
          <cell r="H1403" t="str">
            <v>Deyeuxia talariata</v>
          </cell>
        </row>
        <row r="1404">
          <cell r="A1404">
            <v>11274</v>
          </cell>
          <cell r="H1404" t="str">
            <v>Glycine latrobeana</v>
          </cell>
        </row>
        <row r="1405">
          <cell r="A1405">
            <v>11275</v>
          </cell>
          <cell r="H1405" t="str">
            <v>Podolepis sp aff robusta (N.E. Alps)</v>
          </cell>
        </row>
        <row r="1406">
          <cell r="A1406">
            <v>11276</v>
          </cell>
          <cell r="H1406" t="str">
            <v>Scleranthus brockiei</v>
          </cell>
        </row>
        <row r="1407">
          <cell r="A1407">
            <v>11277</v>
          </cell>
          <cell r="H1407" t="str">
            <v>Scleranthus fasciculatus</v>
          </cell>
        </row>
        <row r="1408">
          <cell r="A1408">
            <v>11278</v>
          </cell>
          <cell r="H1408" t="str">
            <v>Senecio sp. 1</v>
          </cell>
        </row>
        <row r="1409">
          <cell r="A1409">
            <v>11279</v>
          </cell>
          <cell r="H1409" t="str">
            <v>Senecio sp. nov. (Kiandra)</v>
          </cell>
        </row>
        <row r="1410">
          <cell r="A1410">
            <v>1128</v>
          </cell>
          <cell r="H1410" t="str">
            <v>Hydrocotyle laxiflora</v>
          </cell>
        </row>
        <row r="1411">
          <cell r="A1411">
            <v>11280</v>
          </cell>
          <cell r="H1411" t="str">
            <v>Craspedia viscosa ms</v>
          </cell>
        </row>
        <row r="1412">
          <cell r="A1412">
            <v>11281</v>
          </cell>
          <cell r="H1412" t="str">
            <v>Hovea sp. aff. heterophylla (Kiandra)</v>
          </cell>
        </row>
        <row r="1413">
          <cell r="A1413">
            <v>11282</v>
          </cell>
          <cell r="H1413" t="str">
            <v>Leptospermum sp. aff. grandifolium</v>
          </cell>
        </row>
        <row r="1414">
          <cell r="A1414">
            <v>11283</v>
          </cell>
          <cell r="H1414" t="str">
            <v>Senecio sp. P</v>
          </cell>
        </row>
        <row r="1415">
          <cell r="A1415">
            <v>11284</v>
          </cell>
          <cell r="H1415" t="str">
            <v>Leontodon sp. (Kosciuszko NP)</v>
          </cell>
        </row>
        <row r="1416">
          <cell r="A1416">
            <v>11285</v>
          </cell>
          <cell r="H1416" t="str">
            <v>Stylidium montanum</v>
          </cell>
        </row>
        <row r="1417">
          <cell r="A1417">
            <v>11286</v>
          </cell>
          <cell r="H1417" t="str">
            <v>Zieria sp. aff. smithii</v>
          </cell>
        </row>
        <row r="1418">
          <cell r="A1418">
            <v>11287</v>
          </cell>
          <cell r="H1418" t="str">
            <v>Acanthus spinosus</v>
          </cell>
        </row>
        <row r="1419">
          <cell r="A1419">
            <v>11288</v>
          </cell>
          <cell r="H1419" t="str">
            <v>Platanus x acerifolia</v>
          </cell>
        </row>
        <row r="1420">
          <cell r="A1420">
            <v>11289</v>
          </cell>
          <cell r="H1420" t="str">
            <v>Monstera deliciosa</v>
          </cell>
        </row>
        <row r="1421">
          <cell r="A1421">
            <v>1129</v>
          </cell>
          <cell r="H1421" t="str">
            <v>Hydrocotyle pedicellosa</v>
          </cell>
        </row>
        <row r="1422">
          <cell r="A1422">
            <v>11290</v>
          </cell>
          <cell r="H1422" t="str">
            <v>Eucalyptus albens x crebra</v>
          </cell>
        </row>
        <row r="1423">
          <cell r="A1423">
            <v>11291</v>
          </cell>
          <cell r="H1423" t="str">
            <v>Eucalyptus crebra x fibrosa</v>
          </cell>
        </row>
        <row r="1424">
          <cell r="A1424">
            <v>11292</v>
          </cell>
          <cell r="H1424" t="str">
            <v>Acacia paradoxa</v>
          </cell>
        </row>
        <row r="1425">
          <cell r="A1425">
            <v>11293</v>
          </cell>
          <cell r="H1425" t="str">
            <v>Calotis pubescens</v>
          </cell>
        </row>
        <row r="1426">
          <cell r="A1426">
            <v>11294</v>
          </cell>
          <cell r="H1426" t="str">
            <v>Eucalyptus boliviana</v>
          </cell>
        </row>
        <row r="1427">
          <cell r="A1427">
            <v>11295</v>
          </cell>
          <cell r="H1427" t="str">
            <v>Leptorhynchos orientalis</v>
          </cell>
        </row>
        <row r="1428">
          <cell r="A1428">
            <v>11296</v>
          </cell>
          <cell r="H1428" t="str">
            <v>Baeckea utilis var. utilis</v>
          </cell>
        </row>
        <row r="1429">
          <cell r="A1429">
            <v>11297</v>
          </cell>
          <cell r="H1429" t="str">
            <v>Brachyscome spathulata subsp. spathulata</v>
          </cell>
        </row>
        <row r="1430">
          <cell r="A1430">
            <v>11298</v>
          </cell>
          <cell r="H1430" t="str">
            <v>Diplaspis nivis</v>
          </cell>
        </row>
        <row r="1431">
          <cell r="A1431">
            <v>11299</v>
          </cell>
          <cell r="H1431" t="str">
            <v>Olearia phlogopappa var. phlogopappa</v>
          </cell>
        </row>
        <row r="1432">
          <cell r="A1432">
            <v>1130</v>
          </cell>
          <cell r="H1432" t="str">
            <v>Hydrocotyle peduncularis</v>
          </cell>
        </row>
        <row r="1433">
          <cell r="A1433">
            <v>11300</v>
          </cell>
          <cell r="H1433" t="str">
            <v>Drosera peltata subsp. peltata</v>
          </cell>
        </row>
        <row r="1434">
          <cell r="A1434">
            <v>11301</v>
          </cell>
          <cell r="H1434" t="str">
            <v>Prasophyllum retroflexum</v>
          </cell>
        </row>
        <row r="1435">
          <cell r="A1435">
            <v>11302</v>
          </cell>
          <cell r="H1435" t="str">
            <v>Olearia phlogopappa var. flavescens</v>
          </cell>
        </row>
        <row r="1436">
          <cell r="A1436">
            <v>11303</v>
          </cell>
          <cell r="H1436" t="str">
            <v>Rubus fruticosus sp. agg.</v>
          </cell>
        </row>
        <row r="1437">
          <cell r="A1437">
            <v>11304</v>
          </cell>
          <cell r="H1437" t="str">
            <v>Haloragis exalata subsp. exalata var. exalata</v>
          </cell>
        </row>
        <row r="1438">
          <cell r="A1438">
            <v>11305</v>
          </cell>
          <cell r="H1438" t="str">
            <v>Haloragis exalata subsp. exalata var. laevis</v>
          </cell>
        </row>
        <row r="1439">
          <cell r="A1439">
            <v>11306</v>
          </cell>
          <cell r="H1439" t="str">
            <v>Quassia sp. 'Mt Nardi'</v>
          </cell>
        </row>
        <row r="1440">
          <cell r="A1440">
            <v>11307</v>
          </cell>
          <cell r="H1440" t="str">
            <v>Brachyscome petrophila</v>
          </cell>
        </row>
        <row r="1441">
          <cell r="A1441">
            <v>11308</v>
          </cell>
          <cell r="H1441" t="str">
            <v>Syncarpia hillii</v>
          </cell>
        </row>
        <row r="1442">
          <cell r="A1442">
            <v>11309</v>
          </cell>
          <cell r="H1442" t="str">
            <v>Pultenaea alea</v>
          </cell>
        </row>
        <row r="1443">
          <cell r="A1443">
            <v>1131</v>
          </cell>
          <cell r="H1443" t="str">
            <v>Hydrocotyle trachycarpa</v>
          </cell>
        </row>
        <row r="1444">
          <cell r="A1444">
            <v>11310</v>
          </cell>
          <cell r="H1444" t="str">
            <v>Vittadinia scabra</v>
          </cell>
        </row>
        <row r="1445">
          <cell r="A1445">
            <v>11311</v>
          </cell>
          <cell r="H1445" t="str">
            <v>Convolvulus tedmoorei</v>
          </cell>
        </row>
        <row r="1446">
          <cell r="A1446">
            <v>11312</v>
          </cell>
          <cell r="H1446" t="str">
            <v>Prasophyllum sp. Majors Creek</v>
          </cell>
        </row>
        <row r="1447">
          <cell r="A1447">
            <v>11313</v>
          </cell>
          <cell r="H1447" t="str">
            <v>Eucalyptus cladocalyx</v>
          </cell>
        </row>
        <row r="1448">
          <cell r="A1448">
            <v>11314</v>
          </cell>
          <cell r="H1448" t="str">
            <v>Eucalyptus gomphocephala</v>
          </cell>
        </row>
        <row r="1449">
          <cell r="A1449">
            <v>11315</v>
          </cell>
          <cell r="H1449" t="str">
            <v>Eucalyptus sp. aff. albens</v>
          </cell>
        </row>
        <row r="1450">
          <cell r="A1450">
            <v>11316</v>
          </cell>
          <cell r="H1450" t="str">
            <v>Ajuga sp. aff. australis</v>
          </cell>
        </row>
        <row r="1451">
          <cell r="A1451">
            <v>11317</v>
          </cell>
          <cell r="H1451" t="str">
            <v>Prostanthera sp. aff. staurophylla</v>
          </cell>
        </row>
        <row r="1452">
          <cell r="A1452">
            <v>11318</v>
          </cell>
          <cell r="H1452" t="str">
            <v>Goodenia sp. aff. hederacea</v>
          </cell>
        </row>
        <row r="1453">
          <cell r="A1453">
            <v>11319</v>
          </cell>
          <cell r="H1453" t="str">
            <v>Solanum nobile</v>
          </cell>
        </row>
        <row r="1454">
          <cell r="A1454">
            <v>1132</v>
          </cell>
          <cell r="H1454" t="str">
            <v>Hydrocotyle tripartita</v>
          </cell>
        </row>
        <row r="1455">
          <cell r="A1455">
            <v>11320</v>
          </cell>
          <cell r="H1455" t="str">
            <v>Glycine stenophita</v>
          </cell>
        </row>
        <row r="1456">
          <cell r="A1456">
            <v>11321</v>
          </cell>
          <cell r="H1456" t="str">
            <v>Araucaria bidwillii</v>
          </cell>
        </row>
        <row r="1457">
          <cell r="A1457">
            <v>11322</v>
          </cell>
          <cell r="H1457" t="str">
            <v>Brachyscome chrysoglossa</v>
          </cell>
        </row>
        <row r="1458">
          <cell r="A1458">
            <v>11323</v>
          </cell>
          <cell r="H1458" t="str">
            <v>Bossiaea buxifolia x prostrata</v>
          </cell>
        </row>
        <row r="1459">
          <cell r="A1459">
            <v>11324</v>
          </cell>
          <cell r="H1459" t="str">
            <v>Acanthus mollis</v>
          </cell>
        </row>
        <row r="1460">
          <cell r="A1460">
            <v>11325</v>
          </cell>
          <cell r="H1460" t="str">
            <v>Euphorbia pulcherrima</v>
          </cell>
        </row>
        <row r="1461">
          <cell r="A1461">
            <v>11326</v>
          </cell>
          <cell r="H1461" t="str">
            <v>Metrosideros excelsa</v>
          </cell>
        </row>
        <row r="1462">
          <cell r="A1462">
            <v>11327</v>
          </cell>
          <cell r="H1462" t="str">
            <v>Musa acuminata</v>
          </cell>
        </row>
        <row r="1463">
          <cell r="A1463">
            <v>11328</v>
          </cell>
          <cell r="H1463" t="str">
            <v>Ophiopogon japonicus</v>
          </cell>
        </row>
        <row r="1464">
          <cell r="A1464">
            <v>11329</v>
          </cell>
          <cell r="H1464" t="str">
            <v>Philodendron bipinnatifidum</v>
          </cell>
        </row>
        <row r="1465">
          <cell r="A1465">
            <v>1133</v>
          </cell>
          <cell r="H1465" t="str">
            <v>Hydrocotyle verticillata</v>
          </cell>
        </row>
        <row r="1466">
          <cell r="A1466">
            <v>11330</v>
          </cell>
          <cell r="H1466" t="str">
            <v>Quercus robur</v>
          </cell>
        </row>
        <row r="1467">
          <cell r="A1467">
            <v>11331</v>
          </cell>
          <cell r="H1467" t="str">
            <v>Rosmarinus officinalis</v>
          </cell>
        </row>
        <row r="1468">
          <cell r="A1468">
            <v>11332</v>
          </cell>
          <cell r="H1468" t="str">
            <v>Wisteria sinensis</v>
          </cell>
        </row>
        <row r="1469">
          <cell r="A1469">
            <v>11333</v>
          </cell>
          <cell r="H1469" t="str">
            <v>Ajuga reptans</v>
          </cell>
        </row>
        <row r="1470">
          <cell r="A1470">
            <v>11334</v>
          </cell>
          <cell r="H1470" t="str">
            <v>Caladium bicolor</v>
          </cell>
        </row>
        <row r="1471">
          <cell r="A1471">
            <v>11335</v>
          </cell>
          <cell r="H1471" t="str">
            <v>Acacia argyrotricha</v>
          </cell>
        </row>
        <row r="1472">
          <cell r="A1472">
            <v>11336</v>
          </cell>
          <cell r="H1472" t="str">
            <v>Acacia everistii</v>
          </cell>
        </row>
        <row r="1473">
          <cell r="A1473">
            <v>11337</v>
          </cell>
          <cell r="H1473" t="str">
            <v>Acacia semilunata</v>
          </cell>
        </row>
        <row r="1474">
          <cell r="A1474">
            <v>11338</v>
          </cell>
          <cell r="H1474" t="str">
            <v>Aristida lazaridis</v>
          </cell>
        </row>
        <row r="1475">
          <cell r="A1475">
            <v>11339</v>
          </cell>
          <cell r="H1475" t="str">
            <v>Daviesia filipes</v>
          </cell>
        </row>
        <row r="1476">
          <cell r="A1476">
            <v>1134</v>
          </cell>
          <cell r="H1476" t="str">
            <v>Lilaeopsis polyantha</v>
          </cell>
        </row>
        <row r="1477">
          <cell r="A1477">
            <v>11340</v>
          </cell>
          <cell r="H1477" t="str">
            <v>Desmodium trichostachyum</v>
          </cell>
        </row>
        <row r="1478">
          <cell r="A1478">
            <v>11341</v>
          </cell>
          <cell r="H1478" t="str">
            <v>Eucalyptus terrica</v>
          </cell>
        </row>
        <row r="1479">
          <cell r="A1479">
            <v>11342</v>
          </cell>
          <cell r="H1479" t="str">
            <v>Eucalyptus crebra x melliodora</v>
          </cell>
        </row>
        <row r="1480">
          <cell r="A1480">
            <v>11343</v>
          </cell>
          <cell r="H1480" t="str">
            <v>Eucalyptus crebra x melanophloia</v>
          </cell>
        </row>
        <row r="1481">
          <cell r="A1481">
            <v>11344</v>
          </cell>
          <cell r="H1481" t="str">
            <v>Eucalyptus nubila x pilligaensis</v>
          </cell>
        </row>
        <row r="1482">
          <cell r="A1482">
            <v>11345</v>
          </cell>
          <cell r="H1482" t="str">
            <v>Eucalyptus melanophloia x moluccana</v>
          </cell>
        </row>
        <row r="1483">
          <cell r="A1483">
            <v>11346</v>
          </cell>
          <cell r="H1483" t="str">
            <v>Eucalyptus melanophloia x populnea</v>
          </cell>
        </row>
        <row r="1484">
          <cell r="A1484">
            <v>11347</v>
          </cell>
          <cell r="H1484" t="str">
            <v>Macrozamia cranei</v>
          </cell>
        </row>
        <row r="1485">
          <cell r="A1485">
            <v>11348</v>
          </cell>
          <cell r="H1485" t="str">
            <v>Macrozamia crassifolia</v>
          </cell>
        </row>
        <row r="1486">
          <cell r="A1486">
            <v>11349</v>
          </cell>
          <cell r="H1486" t="str">
            <v>Macrozamia machinii</v>
          </cell>
        </row>
        <row r="1487">
          <cell r="A1487">
            <v>1135</v>
          </cell>
          <cell r="H1487" t="str">
            <v>Oreomyrrhis argentea</v>
          </cell>
        </row>
        <row r="1488">
          <cell r="A1488">
            <v>11350</v>
          </cell>
          <cell r="H1488" t="str">
            <v>Portulaca australis</v>
          </cell>
        </row>
        <row r="1489">
          <cell r="A1489">
            <v>11351</v>
          </cell>
          <cell r="H1489" t="str">
            <v>Triodia vella</v>
          </cell>
        </row>
        <row r="1490">
          <cell r="A1490">
            <v>11352</v>
          </cell>
          <cell r="H1490" t="str">
            <v>Astroloma conostephioides</v>
          </cell>
        </row>
        <row r="1491">
          <cell r="A1491">
            <v>11353</v>
          </cell>
          <cell r="H1491" t="str">
            <v>Liquidambar styraciflua</v>
          </cell>
        </row>
        <row r="1492">
          <cell r="A1492">
            <v>11354</v>
          </cell>
          <cell r="H1492" t="str">
            <v>Phoenix canariensis</v>
          </cell>
        </row>
        <row r="1493">
          <cell r="A1493">
            <v>11355</v>
          </cell>
          <cell r="H1493" t="str">
            <v>Photinia glabra</v>
          </cell>
        </row>
        <row r="1494">
          <cell r="A1494">
            <v>11356</v>
          </cell>
          <cell r="H1494" t="str">
            <v>Caryota urens</v>
          </cell>
        </row>
        <row r="1495">
          <cell r="A1495">
            <v>11357</v>
          </cell>
          <cell r="H1495" t="str">
            <v>Cedrus deodara</v>
          </cell>
        </row>
        <row r="1496">
          <cell r="A1496">
            <v>11358</v>
          </cell>
          <cell r="H1496" t="str">
            <v>Cupressus macrocarpa</v>
          </cell>
        </row>
        <row r="1497">
          <cell r="A1497">
            <v>11359</v>
          </cell>
          <cell r="H1497" t="str">
            <v>Cupressus sempervirens</v>
          </cell>
        </row>
        <row r="1498">
          <cell r="A1498">
            <v>1136</v>
          </cell>
          <cell r="H1498" t="str">
            <v>Oreomyrrhis brevipes</v>
          </cell>
        </row>
        <row r="1499">
          <cell r="A1499">
            <v>11360</v>
          </cell>
          <cell r="H1499" t="str">
            <v>Thismia clavarioides</v>
          </cell>
        </row>
        <row r="1500">
          <cell r="A1500">
            <v>11361</v>
          </cell>
          <cell r="H1500" t="str">
            <v>Juniperus spp.</v>
          </cell>
        </row>
        <row r="1501">
          <cell r="A1501">
            <v>11362</v>
          </cell>
          <cell r="H1501" t="str">
            <v>Lagerstroemia indica</v>
          </cell>
        </row>
        <row r="1502">
          <cell r="A1502">
            <v>11363</v>
          </cell>
          <cell r="H1502" t="str">
            <v>Picea pungens</v>
          </cell>
        </row>
        <row r="1503">
          <cell r="A1503">
            <v>11364</v>
          </cell>
          <cell r="H1503" t="str">
            <v>Citrus x limon</v>
          </cell>
        </row>
        <row r="1504">
          <cell r="A1504">
            <v>11365</v>
          </cell>
          <cell r="H1504" t="str">
            <v>Eidothea hardeniana</v>
          </cell>
        </row>
        <row r="1505">
          <cell r="A1505">
            <v>11366</v>
          </cell>
          <cell r="H1505" t="str">
            <v>Citrullus spp.</v>
          </cell>
        </row>
        <row r="1506">
          <cell r="A1506">
            <v>11367</v>
          </cell>
          <cell r="H1506" t="str">
            <v>Acalypha wilkesiana</v>
          </cell>
        </row>
        <row r="1507">
          <cell r="A1507">
            <v>11368</v>
          </cell>
          <cell r="H1507" t="str">
            <v>Erythrina indica</v>
          </cell>
        </row>
        <row r="1508">
          <cell r="A1508">
            <v>11369</v>
          </cell>
          <cell r="H1508" t="str">
            <v>Carya illinoensis</v>
          </cell>
        </row>
        <row r="1509">
          <cell r="A1509">
            <v>1137</v>
          </cell>
          <cell r="H1509" t="str">
            <v>Oreomyrrhis ciliata</v>
          </cell>
        </row>
        <row r="1510">
          <cell r="A1510">
            <v>11371</v>
          </cell>
          <cell r="H1510" t="str">
            <v>Angophora robur x subvelutina</v>
          </cell>
        </row>
        <row r="1511">
          <cell r="A1511">
            <v>11372</v>
          </cell>
          <cell r="H1511" t="str">
            <v>Lamprothamnium papulosum</v>
          </cell>
        </row>
        <row r="1512">
          <cell r="A1512">
            <v>11373</v>
          </cell>
          <cell r="H1512" t="str">
            <v>Leucochrysum albicans subsp. albicans var. albicans</v>
          </cell>
        </row>
        <row r="1513">
          <cell r="A1513">
            <v>11374</v>
          </cell>
          <cell r="H1513" t="str">
            <v>Leucochrysum albicans subsp. albicans var. tricolor</v>
          </cell>
        </row>
        <row r="1514">
          <cell r="A1514">
            <v>11375</v>
          </cell>
          <cell r="H1514" t="str">
            <v>Viburnum opulus</v>
          </cell>
        </row>
        <row r="1515">
          <cell r="A1515">
            <v>11376</v>
          </cell>
          <cell r="H1515" t="str">
            <v>Utricularia stellaris</v>
          </cell>
        </row>
        <row r="1516">
          <cell r="A1516">
            <v>11377</v>
          </cell>
          <cell r="H1516" t="str">
            <v>Xerochrysum bracteatum</v>
          </cell>
        </row>
        <row r="1517">
          <cell r="A1517">
            <v>11378</v>
          </cell>
          <cell r="H1517" t="str">
            <v>Xerochrysum palustre</v>
          </cell>
        </row>
        <row r="1518">
          <cell r="A1518">
            <v>11379</v>
          </cell>
          <cell r="H1518" t="str">
            <v>Xerochrysum subundulatum</v>
          </cell>
        </row>
        <row r="1519">
          <cell r="A1519">
            <v>1138</v>
          </cell>
          <cell r="H1519" t="str">
            <v>Oreomyrrhis eriopoda</v>
          </cell>
        </row>
        <row r="1520">
          <cell r="A1520">
            <v>11380</v>
          </cell>
          <cell r="H1520" t="str">
            <v>Xerochrysum viscosum</v>
          </cell>
        </row>
        <row r="1521">
          <cell r="A1521">
            <v>11381</v>
          </cell>
          <cell r="H1521" t="str">
            <v>Oldenlandia mitrasacmoides subsp. trachymenoides</v>
          </cell>
        </row>
        <row r="1522">
          <cell r="A1522">
            <v>11382</v>
          </cell>
          <cell r="H1522" t="str">
            <v>Hedyotis trachymenoides</v>
          </cell>
        </row>
        <row r="1523">
          <cell r="A1523">
            <v>11383</v>
          </cell>
          <cell r="H1523" t="str">
            <v>Utricularia inflexa var. stellaris</v>
          </cell>
        </row>
        <row r="1524">
          <cell r="A1524">
            <v>11384</v>
          </cell>
          <cell r="H1524" t="str">
            <v>Lomatia ilicifolia x silaifolia</v>
          </cell>
        </row>
        <row r="1525">
          <cell r="A1525">
            <v>11385</v>
          </cell>
          <cell r="H1525" t="str">
            <v>Eucalyptus blakelyi &lt;--&gt; dealbata</v>
          </cell>
        </row>
        <row r="1526">
          <cell r="A1526">
            <v>11386</v>
          </cell>
          <cell r="H1526" t="str">
            <v>Pultenaea tuberculata</v>
          </cell>
        </row>
        <row r="1527">
          <cell r="A1527">
            <v>11387</v>
          </cell>
          <cell r="H1527" t="str">
            <v>Lachnagrostis billardierei subsp. billardierei</v>
          </cell>
        </row>
        <row r="1528">
          <cell r="A1528">
            <v>11388</v>
          </cell>
          <cell r="H1528" t="str">
            <v>Lachnagrostis filiformis</v>
          </cell>
        </row>
        <row r="1529">
          <cell r="A1529">
            <v>11389</v>
          </cell>
          <cell r="H1529" t="str">
            <v>Hovea speciosa</v>
          </cell>
        </row>
        <row r="1530">
          <cell r="A1530">
            <v>1139</v>
          </cell>
          <cell r="H1530" t="str">
            <v>Oreomyrrhis pulvinifica</v>
          </cell>
        </row>
        <row r="1531">
          <cell r="A1531">
            <v>11390</v>
          </cell>
          <cell r="H1531" t="str">
            <v>Malus pumila</v>
          </cell>
        </row>
        <row r="1532">
          <cell r="A1532">
            <v>11391</v>
          </cell>
          <cell r="H1532" t="str">
            <v>Kunzea sp. 'Wadbilliga'</v>
          </cell>
        </row>
        <row r="1533">
          <cell r="A1533">
            <v>11392</v>
          </cell>
          <cell r="H1533" t="str">
            <v>Kunzea sp. 'Mt Cookem'</v>
          </cell>
        </row>
        <row r="1534">
          <cell r="A1534">
            <v>11393</v>
          </cell>
          <cell r="H1534" t="str">
            <v>Themeda sp. aff. australis</v>
          </cell>
        </row>
        <row r="1535">
          <cell r="A1535">
            <v>11394</v>
          </cell>
          <cell r="H1535" t="str">
            <v>Lachnagrostis aemula</v>
          </cell>
        </row>
        <row r="1536">
          <cell r="A1536">
            <v>11395</v>
          </cell>
          <cell r="H1536" t="str">
            <v>Lachnagrostis aequata</v>
          </cell>
        </row>
        <row r="1537">
          <cell r="A1537">
            <v>11396</v>
          </cell>
          <cell r="H1537" t="str">
            <v>Lachnagrostis meionectes</v>
          </cell>
        </row>
        <row r="1538">
          <cell r="A1538">
            <v>11397</v>
          </cell>
          <cell r="H1538" t="str">
            <v>Gossia acmenoides</v>
          </cell>
        </row>
        <row r="1539">
          <cell r="A1539">
            <v>11398</v>
          </cell>
          <cell r="H1539" t="str">
            <v>Gossia bidwillii</v>
          </cell>
        </row>
        <row r="1540">
          <cell r="A1540">
            <v>11399</v>
          </cell>
          <cell r="H1540" t="str">
            <v>Gossia punctata</v>
          </cell>
        </row>
        <row r="1541">
          <cell r="A1541">
            <v>1140</v>
          </cell>
          <cell r="H1541" t="str">
            <v>Oschatzia cuneifolia</v>
          </cell>
        </row>
        <row r="1542">
          <cell r="A1542">
            <v>11400</v>
          </cell>
          <cell r="H1542" t="str">
            <v>Gossia hillii</v>
          </cell>
        </row>
        <row r="1543">
          <cell r="A1543">
            <v>11401</v>
          </cell>
          <cell r="H1543" t="str">
            <v>Lenwebbia prominens</v>
          </cell>
        </row>
        <row r="1544">
          <cell r="A1544">
            <v>11402</v>
          </cell>
          <cell r="H1544" t="str">
            <v>Pterostylis sp. aff. tunstallii</v>
          </cell>
        </row>
        <row r="1545">
          <cell r="A1545">
            <v>11403</v>
          </cell>
          <cell r="H1545" t="str">
            <v>Micromyrtus spp.</v>
          </cell>
        </row>
        <row r="1546">
          <cell r="A1546">
            <v>11404</v>
          </cell>
          <cell r="H1546" t="str">
            <v>Austrodanthonia procera</v>
          </cell>
        </row>
        <row r="1547">
          <cell r="A1547">
            <v>11405</v>
          </cell>
          <cell r="H1547" t="str">
            <v>Convolvulus angustissimus subsp. angustissimus</v>
          </cell>
        </row>
        <row r="1548">
          <cell r="A1548">
            <v>11406</v>
          </cell>
          <cell r="H1548" t="str">
            <v>Verbena rigida var. rigida</v>
          </cell>
        </row>
        <row r="1549">
          <cell r="A1549">
            <v>11407</v>
          </cell>
          <cell r="H1549" t="str">
            <v>Pultenaea mollis</v>
          </cell>
        </row>
        <row r="1550">
          <cell r="A1550">
            <v>11408</v>
          </cell>
          <cell r="H1550" t="str">
            <v>Chara spp.</v>
          </cell>
        </row>
        <row r="1551">
          <cell r="A1551">
            <v>11409</v>
          </cell>
          <cell r="H1551" t="str">
            <v>Dodonaea sinuolata x viscosa</v>
          </cell>
        </row>
        <row r="1552">
          <cell r="A1552">
            <v>1141</v>
          </cell>
          <cell r="H1552" t="str">
            <v>Pastinaca sativa</v>
          </cell>
        </row>
        <row r="1553">
          <cell r="A1553">
            <v>11410</v>
          </cell>
          <cell r="H1553" t="str">
            <v>Dodonaea viscosa subsp. cuneata x spatulata</v>
          </cell>
        </row>
        <row r="1554">
          <cell r="A1554">
            <v>11411</v>
          </cell>
          <cell r="H1554" t="str">
            <v>Pentachondra dehiscens</v>
          </cell>
        </row>
        <row r="1555">
          <cell r="A1555">
            <v>11412</v>
          </cell>
          <cell r="H1555" t="str">
            <v>Pouteria australis</v>
          </cell>
        </row>
        <row r="1556">
          <cell r="A1556">
            <v>11413</v>
          </cell>
          <cell r="H1556" t="str">
            <v>Pouteria chartacea</v>
          </cell>
        </row>
        <row r="1557">
          <cell r="A1557">
            <v>11414</v>
          </cell>
          <cell r="H1557" t="str">
            <v>Pouteria cotinifolia var. cotinifolia</v>
          </cell>
        </row>
        <row r="1558">
          <cell r="A1558">
            <v>11415</v>
          </cell>
          <cell r="H1558" t="str">
            <v>Pouteria cotinifolia var. pubescens</v>
          </cell>
        </row>
        <row r="1559">
          <cell r="A1559">
            <v>11416</v>
          </cell>
          <cell r="H1559" t="str">
            <v>Pouteria howeana</v>
          </cell>
        </row>
        <row r="1560">
          <cell r="A1560">
            <v>11417</v>
          </cell>
          <cell r="H1560" t="str">
            <v>Pouteria myrsinifolia</v>
          </cell>
        </row>
        <row r="1561">
          <cell r="A1561">
            <v>11418</v>
          </cell>
          <cell r="H1561" t="str">
            <v>Pouteria pohlmaniana var. pohlmaniana</v>
          </cell>
        </row>
        <row r="1562">
          <cell r="A1562">
            <v>11419</v>
          </cell>
          <cell r="H1562" t="str">
            <v>Pouteria queenslandica</v>
          </cell>
        </row>
        <row r="1563">
          <cell r="A1563">
            <v>1142</v>
          </cell>
          <cell r="H1563" t="str">
            <v>Platysace clelandii</v>
          </cell>
        </row>
        <row r="1564">
          <cell r="A1564">
            <v>11420</v>
          </cell>
          <cell r="H1564" t="str">
            <v>Cryptocarya spp.</v>
          </cell>
        </row>
        <row r="1565">
          <cell r="A1565">
            <v>11421</v>
          </cell>
          <cell r="H1565" t="str">
            <v>Paulownia tomentosa</v>
          </cell>
        </row>
        <row r="1566">
          <cell r="A1566">
            <v>11422</v>
          </cell>
          <cell r="H1566" t="str">
            <v>Hibbertia puberula</v>
          </cell>
        </row>
        <row r="1567">
          <cell r="A1567">
            <v>11423</v>
          </cell>
          <cell r="H1567" t="str">
            <v>Cordyline australis</v>
          </cell>
        </row>
        <row r="1568">
          <cell r="A1568">
            <v>11424</v>
          </cell>
          <cell r="H1568" t="str">
            <v>Fraxinus spp.</v>
          </cell>
        </row>
        <row r="1569">
          <cell r="A1569">
            <v>11425</v>
          </cell>
          <cell r="H1569" t="str">
            <v>Lavandula spp.</v>
          </cell>
        </row>
        <row r="1570">
          <cell r="A1570">
            <v>11426</v>
          </cell>
          <cell r="H1570" t="str">
            <v>Phormium tenax</v>
          </cell>
        </row>
        <row r="1571">
          <cell r="A1571">
            <v>11427</v>
          </cell>
          <cell r="H1571" t="str">
            <v>Podocarpus falcatus</v>
          </cell>
        </row>
        <row r="1572">
          <cell r="A1572">
            <v>11428</v>
          </cell>
          <cell r="H1572" t="str">
            <v>Cupressus spp.</v>
          </cell>
        </row>
        <row r="1573">
          <cell r="A1573">
            <v>11429</v>
          </cell>
          <cell r="H1573" t="str">
            <v>Ficus benjamina</v>
          </cell>
        </row>
        <row r="1574">
          <cell r="A1574">
            <v>1143</v>
          </cell>
          <cell r="H1574" t="str">
            <v>Platysace ericoides</v>
          </cell>
        </row>
        <row r="1575">
          <cell r="A1575">
            <v>11430</v>
          </cell>
          <cell r="H1575" t="str">
            <v>Ficus lyrata</v>
          </cell>
        </row>
        <row r="1576">
          <cell r="A1576">
            <v>11431</v>
          </cell>
          <cell r="H1576" t="str">
            <v>Impatiens balsamina</v>
          </cell>
        </row>
        <row r="1577">
          <cell r="A1577">
            <v>11432</v>
          </cell>
          <cell r="H1577" t="str">
            <v>Agonis flexuosa</v>
          </cell>
        </row>
        <row r="1578">
          <cell r="A1578">
            <v>11433</v>
          </cell>
          <cell r="H1578" t="str">
            <v>Philodendron selloum</v>
          </cell>
        </row>
        <row r="1579">
          <cell r="A1579">
            <v>11434</v>
          </cell>
          <cell r="H1579" t="str">
            <v>Pittosporum tobira</v>
          </cell>
        </row>
        <row r="1580">
          <cell r="A1580">
            <v>11435</v>
          </cell>
          <cell r="H1580" t="str">
            <v>Archontophoenix alexandrae</v>
          </cell>
        </row>
        <row r="1581">
          <cell r="A1581">
            <v>11436</v>
          </cell>
          <cell r="H1581" t="str">
            <v>Aspidistra elatior</v>
          </cell>
        </row>
        <row r="1582">
          <cell r="A1582">
            <v>11437</v>
          </cell>
          <cell r="H1582" t="str">
            <v>Pterostylis sp. aff. revoluta</v>
          </cell>
        </row>
        <row r="1583">
          <cell r="A1583">
            <v>11438</v>
          </cell>
          <cell r="H1583" t="str">
            <v>Eugenia uniflora</v>
          </cell>
        </row>
        <row r="1584">
          <cell r="A1584">
            <v>11439</v>
          </cell>
          <cell r="H1584" t="str">
            <v>Euchiton japonicus</v>
          </cell>
        </row>
        <row r="1585">
          <cell r="A1585">
            <v>1144</v>
          </cell>
          <cell r="H1585" t="str">
            <v>Platysace lanceolata</v>
          </cell>
        </row>
        <row r="1586">
          <cell r="A1586">
            <v>11440</v>
          </cell>
          <cell r="H1586" t="str">
            <v>Hibbertia scandens var. oxyphylla</v>
          </cell>
        </row>
        <row r="1587">
          <cell r="A1587">
            <v>11441</v>
          </cell>
          <cell r="H1587" t="str">
            <v>Solanum amourense</v>
          </cell>
        </row>
        <row r="1588">
          <cell r="A1588">
            <v>11442</v>
          </cell>
          <cell r="H1588" t="str">
            <v>Solanum celatum</v>
          </cell>
        </row>
        <row r="1589">
          <cell r="A1589">
            <v>11443</v>
          </cell>
          <cell r="H1589" t="str">
            <v>Solanum limitare</v>
          </cell>
        </row>
        <row r="1590">
          <cell r="A1590">
            <v>11444</v>
          </cell>
          <cell r="H1590" t="str">
            <v>Bertya species E</v>
          </cell>
        </row>
        <row r="1591">
          <cell r="A1591">
            <v>11445</v>
          </cell>
          <cell r="H1591" t="str">
            <v>Melaleuca sp. Megalong Valley</v>
          </cell>
        </row>
        <row r="1592">
          <cell r="A1592">
            <v>11446</v>
          </cell>
          <cell r="H1592" t="str">
            <v>Batrachospermum theaquum</v>
          </cell>
        </row>
        <row r="1593">
          <cell r="A1593">
            <v>11447</v>
          </cell>
          <cell r="H1593" t="str">
            <v>Eupatorium lindleyanum</v>
          </cell>
        </row>
        <row r="1594">
          <cell r="A1594">
            <v>11448</v>
          </cell>
          <cell r="H1594" t="str">
            <v>Thelymitra adorata</v>
          </cell>
        </row>
        <row r="1595">
          <cell r="A1595">
            <v>11449</v>
          </cell>
          <cell r="H1595" t="str">
            <v>Thelymitra angustifolia</v>
          </cell>
        </row>
        <row r="1596">
          <cell r="A1596">
            <v>1145</v>
          </cell>
          <cell r="H1596" t="str">
            <v>Platysace linearifolia</v>
          </cell>
        </row>
        <row r="1597">
          <cell r="A1597">
            <v>11450</v>
          </cell>
          <cell r="H1597" t="str">
            <v>Persoonia levis x myrtilloides subsp. myrtilloides</v>
          </cell>
        </row>
        <row r="1598">
          <cell r="A1598">
            <v>11451</v>
          </cell>
          <cell r="H1598" t="str">
            <v>Telopea mongaensis x oreades</v>
          </cell>
        </row>
        <row r="1599">
          <cell r="A1599">
            <v>11452</v>
          </cell>
          <cell r="H1599" t="str">
            <v>Veronica species 2</v>
          </cell>
        </row>
        <row r="1600">
          <cell r="A1600">
            <v>11453</v>
          </cell>
          <cell r="H1600" t="str">
            <v>Stylidium armeria</v>
          </cell>
        </row>
        <row r="1601">
          <cell r="A1601">
            <v>11454</v>
          </cell>
          <cell r="H1601" t="str">
            <v>Diuris behrii</v>
          </cell>
        </row>
        <row r="1602">
          <cell r="A1602">
            <v>11455</v>
          </cell>
          <cell r="H1602" t="str">
            <v>Prasophyllum bagoensis</v>
          </cell>
        </row>
        <row r="1603">
          <cell r="A1603">
            <v>11456</v>
          </cell>
          <cell r="H1603" t="str">
            <v>Hovea mucronata</v>
          </cell>
        </row>
        <row r="1604">
          <cell r="A1604">
            <v>11457</v>
          </cell>
          <cell r="H1604" t="str">
            <v>Austrostipa variabilis</v>
          </cell>
        </row>
        <row r="1605">
          <cell r="A1605">
            <v>11458</v>
          </cell>
          <cell r="H1605" t="str">
            <v>Cymbopogon exaltatus</v>
          </cell>
        </row>
        <row r="1606">
          <cell r="A1606">
            <v>11459</v>
          </cell>
          <cell r="H1606" t="str">
            <v>Anzia minor</v>
          </cell>
        </row>
        <row r="1607">
          <cell r="A1607">
            <v>1146</v>
          </cell>
          <cell r="H1607" t="str">
            <v>Platysace stephensonii</v>
          </cell>
        </row>
        <row r="1608">
          <cell r="A1608">
            <v>11460</v>
          </cell>
          <cell r="H1608" t="str">
            <v>Chroodiscus megalophthalmus</v>
          </cell>
        </row>
        <row r="1609">
          <cell r="A1609">
            <v>11461</v>
          </cell>
          <cell r="H1609" t="str">
            <v>Flavoparmelia haysomii</v>
          </cell>
        </row>
        <row r="1610">
          <cell r="A1610">
            <v>11462</v>
          </cell>
          <cell r="H1610" t="str">
            <v>Heterodea muelleri</v>
          </cell>
        </row>
        <row r="1611">
          <cell r="A1611">
            <v>11463</v>
          </cell>
          <cell r="H1611" t="str">
            <v>Hypogymnia enteromorphoides</v>
          </cell>
        </row>
        <row r="1612">
          <cell r="A1612">
            <v>11464</v>
          </cell>
          <cell r="H1612" t="str">
            <v>Hypogymnia tubularis</v>
          </cell>
        </row>
        <row r="1613">
          <cell r="A1613">
            <v>11465</v>
          </cell>
          <cell r="H1613" t="str">
            <v>Hypogymnia pulverata</v>
          </cell>
        </row>
        <row r="1614">
          <cell r="A1614">
            <v>11466</v>
          </cell>
          <cell r="H1614" t="str">
            <v>Hypogymnia subphysodes</v>
          </cell>
        </row>
        <row r="1615">
          <cell r="A1615">
            <v>11467</v>
          </cell>
          <cell r="H1615" t="str">
            <v>Hypotrachyna brevirhiza</v>
          </cell>
        </row>
        <row r="1616">
          <cell r="A1616">
            <v>11468</v>
          </cell>
          <cell r="H1616" t="str">
            <v>Hypotrachyna lividescens</v>
          </cell>
        </row>
        <row r="1617">
          <cell r="A1617">
            <v>11469</v>
          </cell>
          <cell r="H1617" t="str">
            <v>Hypotrachyna revoluta</v>
          </cell>
        </row>
        <row r="1618">
          <cell r="A1618">
            <v>1147</v>
          </cell>
          <cell r="H1618" t="str">
            <v>Scandix pecten-veneris</v>
          </cell>
        </row>
        <row r="1619">
          <cell r="A1619">
            <v>11470</v>
          </cell>
          <cell r="H1619" t="str">
            <v>Hypotrachyna osseoalba</v>
          </cell>
        </row>
        <row r="1620">
          <cell r="A1620">
            <v>11471</v>
          </cell>
          <cell r="H1620" t="str">
            <v>Hypotrachyna proserpinensis</v>
          </cell>
        </row>
        <row r="1621">
          <cell r="A1621">
            <v>11472</v>
          </cell>
          <cell r="H1621" t="str">
            <v>Hypotrachyna revoluta</v>
          </cell>
        </row>
        <row r="1622">
          <cell r="A1622">
            <v>11473</v>
          </cell>
          <cell r="H1622" t="str">
            <v>Leioderma sorediatum</v>
          </cell>
        </row>
        <row r="1623">
          <cell r="A1623">
            <v>11474</v>
          </cell>
          <cell r="H1623" t="str">
            <v>Menegazzia nothofagi</v>
          </cell>
        </row>
        <row r="1624">
          <cell r="A1624">
            <v>11475</v>
          </cell>
          <cell r="H1624" t="str">
            <v>Neofuscelia spp.</v>
          </cell>
        </row>
        <row r="1625">
          <cell r="A1625">
            <v>11476</v>
          </cell>
          <cell r="H1625" t="str">
            <v>Neophyllis melacarpa</v>
          </cell>
        </row>
        <row r="1626">
          <cell r="A1626">
            <v>11477</v>
          </cell>
          <cell r="H1626" t="str">
            <v>Pannaria microphyllizans</v>
          </cell>
        </row>
        <row r="1627">
          <cell r="A1627">
            <v>11478</v>
          </cell>
          <cell r="H1627" t="str">
            <v>Pannoparmelia wilsonii</v>
          </cell>
        </row>
        <row r="1628">
          <cell r="A1628">
            <v>11479</v>
          </cell>
          <cell r="H1628" t="str">
            <v>Paraparmelia spp.</v>
          </cell>
        </row>
        <row r="1629">
          <cell r="A1629">
            <v>1148</v>
          </cell>
          <cell r="H1629" t="str">
            <v>Schizeilema fragoseum</v>
          </cell>
        </row>
        <row r="1630">
          <cell r="A1630">
            <v>11480</v>
          </cell>
          <cell r="H1630" t="str">
            <v>Parmelia erumpens</v>
          </cell>
        </row>
        <row r="1631">
          <cell r="A1631">
            <v>11481</v>
          </cell>
          <cell r="H1631" t="str">
            <v>Parmelia signifera</v>
          </cell>
        </row>
        <row r="1632">
          <cell r="A1632">
            <v>11482</v>
          </cell>
          <cell r="H1632" t="str">
            <v>Parmelia sulcata</v>
          </cell>
        </row>
        <row r="1633">
          <cell r="A1633">
            <v>11483</v>
          </cell>
          <cell r="H1633" t="str">
            <v>Parmelia tenuirima</v>
          </cell>
        </row>
        <row r="1634">
          <cell r="A1634">
            <v>11484</v>
          </cell>
          <cell r="H1634" t="str">
            <v>Parmeliella spp.</v>
          </cell>
        </row>
        <row r="1635">
          <cell r="A1635">
            <v>11485</v>
          </cell>
          <cell r="H1635" t="str">
            <v>Parmelina conlabrosa</v>
          </cell>
        </row>
        <row r="1636">
          <cell r="A1636">
            <v>11486</v>
          </cell>
          <cell r="H1636" t="str">
            <v>Parmelina pseudorelicina</v>
          </cell>
        </row>
        <row r="1637">
          <cell r="A1637">
            <v>11487</v>
          </cell>
          <cell r="H1637" t="str">
            <v>Parmelinopsis afrorevoluta</v>
          </cell>
        </row>
        <row r="1638">
          <cell r="A1638">
            <v>11488</v>
          </cell>
          <cell r="H1638" t="str">
            <v>Parmelinopsis horrescens</v>
          </cell>
        </row>
        <row r="1639">
          <cell r="A1639">
            <v>11489</v>
          </cell>
          <cell r="H1639" t="str">
            <v>Parmelinopsis cf. jamesii</v>
          </cell>
        </row>
        <row r="1640">
          <cell r="A1640">
            <v>1149</v>
          </cell>
          <cell r="H1640" t="str">
            <v>Sium latifolium</v>
          </cell>
        </row>
        <row r="1641">
          <cell r="A1641">
            <v>11490</v>
          </cell>
          <cell r="H1641" t="str">
            <v>Parmelinopsis subfatiscens</v>
          </cell>
        </row>
        <row r="1642">
          <cell r="A1642">
            <v>11491</v>
          </cell>
          <cell r="H1642" t="str">
            <v>Parmotrema cf. mellissii</v>
          </cell>
        </row>
        <row r="1643">
          <cell r="A1643">
            <v>11492</v>
          </cell>
          <cell r="H1643" t="str">
            <v>Parmotrema chinense</v>
          </cell>
        </row>
        <row r="1644">
          <cell r="A1644">
            <v>11493</v>
          </cell>
          <cell r="H1644" t="str">
            <v>Parmotrema rampoddense</v>
          </cell>
        </row>
        <row r="1645">
          <cell r="A1645">
            <v>11494</v>
          </cell>
          <cell r="H1645" t="str">
            <v>Punctelia pseudocoralloidea</v>
          </cell>
        </row>
        <row r="1646">
          <cell r="A1646">
            <v>11495</v>
          </cell>
          <cell r="H1646" t="str">
            <v>Relicina abtrusa</v>
          </cell>
        </row>
        <row r="1647">
          <cell r="A1647">
            <v>11496</v>
          </cell>
          <cell r="H1647" t="str">
            <v>Relicina cf. sydneyensis</v>
          </cell>
        </row>
        <row r="1648">
          <cell r="A1648">
            <v>11497</v>
          </cell>
          <cell r="H1648" t="str">
            <v>Relicina subnigra</v>
          </cell>
        </row>
        <row r="1649">
          <cell r="A1649">
            <v>11498</v>
          </cell>
          <cell r="H1649" t="str">
            <v>Rimelia cf. cetrata</v>
          </cell>
        </row>
        <row r="1650">
          <cell r="A1650">
            <v>11499</v>
          </cell>
          <cell r="H1650" t="str">
            <v>Siphula spp.</v>
          </cell>
        </row>
        <row r="1651">
          <cell r="A1651">
            <v>1150</v>
          </cell>
          <cell r="H1651" t="str">
            <v>Torilis nodosa</v>
          </cell>
        </row>
        <row r="1652">
          <cell r="A1652">
            <v>11500</v>
          </cell>
          <cell r="H1652" t="str">
            <v>Thysanothecium spp.</v>
          </cell>
        </row>
        <row r="1653">
          <cell r="A1653">
            <v>11501</v>
          </cell>
          <cell r="H1653" t="str">
            <v>Usnea spp.</v>
          </cell>
        </row>
        <row r="1654">
          <cell r="A1654">
            <v>11502</v>
          </cell>
          <cell r="H1654" t="str">
            <v>Xanthoparmelia australasica</v>
          </cell>
        </row>
        <row r="1655">
          <cell r="A1655">
            <v>11503</v>
          </cell>
          <cell r="H1655" t="str">
            <v>Flavoparmelia cf. haysomii</v>
          </cell>
        </row>
        <row r="1656">
          <cell r="A1656">
            <v>11504</v>
          </cell>
          <cell r="H1656" t="str">
            <v>Flavoparmelia euplecta</v>
          </cell>
        </row>
        <row r="1657">
          <cell r="A1657">
            <v>11505</v>
          </cell>
          <cell r="H1657" t="str">
            <v>Flavoparmelia spp.</v>
          </cell>
        </row>
        <row r="1658">
          <cell r="A1658">
            <v>11506</v>
          </cell>
          <cell r="H1658" t="str">
            <v>Heterodermia spp.</v>
          </cell>
        </row>
        <row r="1659">
          <cell r="A1659">
            <v>11507</v>
          </cell>
          <cell r="H1659" t="str">
            <v>Hypogymnia cf. enteromorphoides</v>
          </cell>
        </row>
        <row r="1660">
          <cell r="A1660">
            <v>11508</v>
          </cell>
          <cell r="H1660" t="str">
            <v>Hypogymnia cf. tubularis</v>
          </cell>
        </row>
        <row r="1661">
          <cell r="A1661">
            <v>11509</v>
          </cell>
          <cell r="H1661" t="str">
            <v>Hypogymnia spp.</v>
          </cell>
        </row>
        <row r="1662">
          <cell r="A1662">
            <v>1151</v>
          </cell>
          <cell r="H1662" t="str">
            <v>Trachymene cyanopetala</v>
          </cell>
        </row>
        <row r="1663">
          <cell r="A1663">
            <v>11510</v>
          </cell>
          <cell r="H1663" t="str">
            <v>Hypotrachyna cf. brevirhiza</v>
          </cell>
        </row>
        <row r="1664">
          <cell r="A1664">
            <v>11511</v>
          </cell>
          <cell r="H1664" t="str">
            <v>Hypotrachyna cf. lividescens</v>
          </cell>
        </row>
        <row r="1665">
          <cell r="A1665">
            <v>11512</v>
          </cell>
          <cell r="H1665" t="str">
            <v>Hypotrachyna cf. revoluta</v>
          </cell>
        </row>
        <row r="1666">
          <cell r="A1666">
            <v>11513</v>
          </cell>
          <cell r="H1666" t="str">
            <v>Hypotrachyna spp.</v>
          </cell>
        </row>
        <row r="1667">
          <cell r="A1667">
            <v>11514</v>
          </cell>
          <cell r="H1667" t="str">
            <v>Menegazzia cf. nothofagi</v>
          </cell>
        </row>
        <row r="1668">
          <cell r="A1668">
            <v>11515</v>
          </cell>
          <cell r="H1668" t="str">
            <v>Parmelia cf. erumpens</v>
          </cell>
        </row>
        <row r="1669">
          <cell r="A1669">
            <v>11516</v>
          </cell>
          <cell r="H1669" t="str">
            <v>Parmelina spp.</v>
          </cell>
        </row>
        <row r="1670">
          <cell r="A1670">
            <v>11517</v>
          </cell>
          <cell r="H1670" t="str">
            <v>Parmelinopsis cf. afrorevoluta</v>
          </cell>
        </row>
        <row r="1671">
          <cell r="A1671">
            <v>11518</v>
          </cell>
          <cell r="H1671" t="str">
            <v>Parmelinopsis cf. horrescens</v>
          </cell>
        </row>
        <row r="1672">
          <cell r="A1672">
            <v>11519</v>
          </cell>
          <cell r="H1672" t="str">
            <v>Menegazzia spp.</v>
          </cell>
        </row>
        <row r="1673">
          <cell r="A1673">
            <v>1152</v>
          </cell>
          <cell r="H1673" t="str">
            <v>Trachymene glaucifolia</v>
          </cell>
        </row>
        <row r="1674">
          <cell r="A1674">
            <v>11520</v>
          </cell>
          <cell r="H1674" t="str">
            <v>Parmelinopsis cf. horrescens/jamesii</v>
          </cell>
        </row>
        <row r="1675">
          <cell r="A1675">
            <v>11521</v>
          </cell>
          <cell r="H1675" t="str">
            <v>Parmotrema mellissii</v>
          </cell>
        </row>
        <row r="1676">
          <cell r="A1676">
            <v>11522</v>
          </cell>
          <cell r="H1676" t="str">
            <v>Parmotrema spp.</v>
          </cell>
        </row>
        <row r="1677">
          <cell r="A1677">
            <v>11523</v>
          </cell>
          <cell r="H1677" t="str">
            <v>Punctelia spp.</v>
          </cell>
        </row>
        <row r="1678">
          <cell r="A1678">
            <v>11524</v>
          </cell>
          <cell r="H1678" t="str">
            <v>Relicina cf. abtrusa</v>
          </cell>
        </row>
        <row r="1679">
          <cell r="A1679">
            <v>11525</v>
          </cell>
          <cell r="H1679" t="str">
            <v>Relicina spp.</v>
          </cell>
        </row>
        <row r="1680">
          <cell r="A1680">
            <v>11526</v>
          </cell>
          <cell r="H1680" t="str">
            <v>Relicina sydneyensis</v>
          </cell>
        </row>
        <row r="1681">
          <cell r="A1681">
            <v>11527</v>
          </cell>
          <cell r="H1681" t="str">
            <v>Rimelia reticulata</v>
          </cell>
        </row>
        <row r="1682">
          <cell r="A1682">
            <v>11528</v>
          </cell>
          <cell r="H1682" t="str">
            <v>Xanthoparmelia spp.</v>
          </cell>
        </row>
        <row r="1683">
          <cell r="A1683">
            <v>11529</v>
          </cell>
          <cell r="H1683" t="str">
            <v>Hypogymnia cf. enteromorphoides</v>
          </cell>
        </row>
        <row r="1684">
          <cell r="A1684">
            <v>1153</v>
          </cell>
          <cell r="H1684" t="str">
            <v>Trachymene humilis</v>
          </cell>
        </row>
        <row r="1685">
          <cell r="A1685">
            <v>11530</v>
          </cell>
          <cell r="H1685" t="str">
            <v>Vinca minor</v>
          </cell>
        </row>
        <row r="1686">
          <cell r="A1686">
            <v>11531</v>
          </cell>
          <cell r="H1686" t="str">
            <v>Petrorhagia prolifera</v>
          </cell>
        </row>
        <row r="1687">
          <cell r="A1687">
            <v>11532</v>
          </cell>
          <cell r="H1687" t="str">
            <v>Nandina spp.</v>
          </cell>
        </row>
        <row r="1688">
          <cell r="A1688">
            <v>11533</v>
          </cell>
          <cell r="H1688" t="str">
            <v>Eucalyptus camfieldii x capitellata</v>
          </cell>
        </row>
        <row r="1689">
          <cell r="A1689">
            <v>11534</v>
          </cell>
          <cell r="H1689" t="str">
            <v>Goebelobryum spp.</v>
          </cell>
        </row>
        <row r="1690">
          <cell r="A1690">
            <v>11535</v>
          </cell>
          <cell r="H1690" t="str">
            <v>Lethocolea spp.</v>
          </cell>
        </row>
        <row r="1691">
          <cell r="A1691">
            <v>11536</v>
          </cell>
          <cell r="H1691" t="str">
            <v>Riccardia crassa</v>
          </cell>
        </row>
        <row r="1692">
          <cell r="A1692">
            <v>11537</v>
          </cell>
          <cell r="H1692" t="str">
            <v>Riccardia spp.</v>
          </cell>
        </row>
        <row r="1693">
          <cell r="A1693">
            <v>11538</v>
          </cell>
          <cell r="H1693" t="str">
            <v>Senecio interpositus</v>
          </cell>
        </row>
        <row r="1694">
          <cell r="A1694">
            <v>11539</v>
          </cell>
          <cell r="H1694" t="str">
            <v>Asterella spp.</v>
          </cell>
        </row>
        <row r="1695">
          <cell r="A1695">
            <v>1154</v>
          </cell>
          <cell r="H1695" t="str">
            <v>Trachymene incisa</v>
          </cell>
        </row>
        <row r="1696">
          <cell r="A1696">
            <v>11540</v>
          </cell>
          <cell r="H1696" t="str">
            <v>Plagiochasma spp.</v>
          </cell>
        </row>
        <row r="1697">
          <cell r="A1697">
            <v>11541</v>
          </cell>
          <cell r="H1697" t="str">
            <v>Reboulia spp.</v>
          </cell>
        </row>
        <row r="1698">
          <cell r="A1698">
            <v>11542</v>
          </cell>
          <cell r="H1698" t="str">
            <v>Cephaloziella spp.</v>
          </cell>
        </row>
        <row r="1699">
          <cell r="A1699">
            <v>11543</v>
          </cell>
          <cell r="H1699" t="str">
            <v>Tolypella spp.</v>
          </cell>
        </row>
        <row r="1700">
          <cell r="A1700">
            <v>11544</v>
          </cell>
          <cell r="H1700" t="str">
            <v>Cladonia spp.</v>
          </cell>
        </row>
        <row r="1701">
          <cell r="A1701">
            <v>11545</v>
          </cell>
          <cell r="H1701" t="str">
            <v>Cladonia terrae-novae</v>
          </cell>
        </row>
        <row r="1702">
          <cell r="A1702">
            <v>11546</v>
          </cell>
          <cell r="H1702" t="str">
            <v>Eucalyptus torelliana</v>
          </cell>
        </row>
        <row r="1703">
          <cell r="A1703">
            <v>11547</v>
          </cell>
          <cell r="H1703" t="str">
            <v>Campylopus spp.</v>
          </cell>
        </row>
        <row r="1704">
          <cell r="A1704">
            <v>11548</v>
          </cell>
          <cell r="H1704" t="str">
            <v>Dicranoloma spp.</v>
          </cell>
        </row>
        <row r="1705">
          <cell r="A1705">
            <v>11549</v>
          </cell>
          <cell r="H1705" t="str">
            <v>Fossombronia spp.</v>
          </cell>
        </row>
        <row r="1706">
          <cell r="A1706">
            <v>1155</v>
          </cell>
          <cell r="H1706" t="str">
            <v>Trachymene ochracea</v>
          </cell>
        </row>
        <row r="1707">
          <cell r="A1707">
            <v>11550</v>
          </cell>
          <cell r="H1707" t="str">
            <v>Heteroscyphus spp.</v>
          </cell>
        </row>
        <row r="1708">
          <cell r="A1708">
            <v>11551</v>
          </cell>
          <cell r="H1708" t="str">
            <v>Lophocolea spp.</v>
          </cell>
        </row>
        <row r="1709">
          <cell r="A1709">
            <v>11552</v>
          </cell>
          <cell r="H1709" t="str">
            <v>Grimmia spp.</v>
          </cell>
        </row>
        <row r="1710">
          <cell r="A1710">
            <v>11553</v>
          </cell>
          <cell r="H1710" t="str">
            <v>Frullania spp.</v>
          </cell>
        </row>
        <row r="1711">
          <cell r="A1711">
            <v>11554</v>
          </cell>
          <cell r="H1711" t="str">
            <v>Jamesoniella spp.</v>
          </cell>
        </row>
        <row r="1712">
          <cell r="A1712">
            <v>11555</v>
          </cell>
          <cell r="H1712" t="str">
            <v>Gackstroemia spp.</v>
          </cell>
        </row>
        <row r="1713">
          <cell r="A1713">
            <v>11556</v>
          </cell>
          <cell r="H1713" t="str">
            <v>Acromastigum spp.</v>
          </cell>
        </row>
        <row r="1714">
          <cell r="A1714">
            <v>11557</v>
          </cell>
          <cell r="H1714" t="str">
            <v>Bazzania spp.</v>
          </cell>
        </row>
        <row r="1715">
          <cell r="A1715">
            <v>11558</v>
          </cell>
          <cell r="H1715" t="str">
            <v>Kurzia spp.</v>
          </cell>
        </row>
        <row r="1716">
          <cell r="A1716">
            <v>11559</v>
          </cell>
          <cell r="H1716" t="str">
            <v>Lepidozia spp.</v>
          </cell>
        </row>
        <row r="1717">
          <cell r="A1717">
            <v>1156</v>
          </cell>
          <cell r="H1717" t="str">
            <v>Trachymene ornata</v>
          </cell>
        </row>
        <row r="1718">
          <cell r="A1718">
            <v>11560</v>
          </cell>
          <cell r="H1718" t="str">
            <v>Telaranea centipes</v>
          </cell>
        </row>
        <row r="1719">
          <cell r="A1719">
            <v>11561</v>
          </cell>
          <cell r="H1719" t="str">
            <v>Zoopsis spp.</v>
          </cell>
        </row>
        <row r="1720">
          <cell r="A1720">
            <v>11562</v>
          </cell>
          <cell r="H1720" t="str">
            <v>Lunularia cruciata</v>
          </cell>
        </row>
        <row r="1721">
          <cell r="A1721">
            <v>11563</v>
          </cell>
          <cell r="H1721" t="str">
            <v>Marchantia pileata</v>
          </cell>
        </row>
        <row r="1722">
          <cell r="A1722">
            <v>11564</v>
          </cell>
          <cell r="H1722" t="str">
            <v>Megalospora tuberculosa</v>
          </cell>
        </row>
        <row r="1723">
          <cell r="A1723">
            <v>11565</v>
          </cell>
          <cell r="H1723" t="str">
            <v>Symphyogyna spp.</v>
          </cell>
        </row>
        <row r="1724">
          <cell r="A1724">
            <v>11566</v>
          </cell>
          <cell r="H1724" t="str">
            <v>Barbula spp.</v>
          </cell>
        </row>
        <row r="1725">
          <cell r="A1725">
            <v>11567</v>
          </cell>
          <cell r="H1725" t="str">
            <v>Persoonia sp. 'Macleay Gorges'</v>
          </cell>
        </row>
        <row r="1726">
          <cell r="A1726">
            <v>11568</v>
          </cell>
          <cell r="H1726" t="str">
            <v>Psilosiphon scoparium</v>
          </cell>
        </row>
        <row r="1727">
          <cell r="A1727">
            <v>11569</v>
          </cell>
          <cell r="H1727" t="str">
            <v>Radula spp.</v>
          </cell>
        </row>
        <row r="1728">
          <cell r="A1728">
            <v>1157</v>
          </cell>
          <cell r="H1728" t="str">
            <v>Trachymene procumbens</v>
          </cell>
        </row>
        <row r="1729">
          <cell r="A1729">
            <v>11570</v>
          </cell>
          <cell r="H1729" t="str">
            <v>Riccia bifurca</v>
          </cell>
        </row>
        <row r="1730">
          <cell r="A1730">
            <v>11571</v>
          </cell>
          <cell r="H1730" t="str">
            <v>Riccia spp.</v>
          </cell>
        </row>
        <row r="1731">
          <cell r="A1731">
            <v>11572</v>
          </cell>
          <cell r="H1731" t="str">
            <v>Wijkia spp.</v>
          </cell>
        </row>
        <row r="1732">
          <cell r="A1732">
            <v>11573</v>
          </cell>
          <cell r="H1732" t="str">
            <v>Targionia spp.</v>
          </cell>
        </row>
        <row r="1733">
          <cell r="A1733">
            <v>11574</v>
          </cell>
          <cell r="H1733" t="str">
            <v>Thelotrema novaezelandiae</v>
          </cell>
        </row>
        <row r="1734">
          <cell r="A1734">
            <v>11575</v>
          </cell>
          <cell r="H1734" t="str">
            <v>Jungermannia spp.</v>
          </cell>
        </row>
        <row r="1735">
          <cell r="A1735">
            <v>11576</v>
          </cell>
          <cell r="H1735" t="str">
            <v>Leptopteris spp.</v>
          </cell>
        </row>
        <row r="1736">
          <cell r="A1736">
            <v>11577</v>
          </cell>
          <cell r="H1736" t="str">
            <v>Anagallis arvensis var. caerulea</v>
          </cell>
        </row>
        <row r="1737">
          <cell r="A1737">
            <v>11578</v>
          </cell>
          <cell r="H1737" t="str">
            <v>Citharexylum spinosum</v>
          </cell>
        </row>
        <row r="1738">
          <cell r="A1738">
            <v>11579</v>
          </cell>
          <cell r="H1738" t="str">
            <v>Dietes bicolor</v>
          </cell>
        </row>
        <row r="1739">
          <cell r="A1739">
            <v>1158</v>
          </cell>
          <cell r="H1739" t="str">
            <v>Trachymene saniculifolia</v>
          </cell>
        </row>
        <row r="1740">
          <cell r="A1740">
            <v>11580</v>
          </cell>
          <cell r="H1740" t="str">
            <v>Acacia fasciculifera</v>
          </cell>
        </row>
        <row r="1741">
          <cell r="A1741">
            <v>11581</v>
          </cell>
          <cell r="H1741" t="str">
            <v>Acacia howittii</v>
          </cell>
        </row>
        <row r="1742">
          <cell r="A1742">
            <v>11582</v>
          </cell>
          <cell r="H1742" t="str">
            <v>Acacia nanodealbata</v>
          </cell>
        </row>
        <row r="1743">
          <cell r="A1743">
            <v>11583</v>
          </cell>
          <cell r="H1743" t="str">
            <v>Dimorphotheca sinuata</v>
          </cell>
        </row>
        <row r="1744">
          <cell r="A1744">
            <v>11584</v>
          </cell>
          <cell r="H1744" t="str">
            <v>Diospyros kaki</v>
          </cell>
        </row>
        <row r="1745">
          <cell r="A1745">
            <v>11585</v>
          </cell>
          <cell r="H1745" t="str">
            <v>Phaseolus vulgaris</v>
          </cell>
        </row>
        <row r="1746">
          <cell r="A1746">
            <v>11586</v>
          </cell>
          <cell r="H1746" t="str">
            <v>Pittosporum eugenioides</v>
          </cell>
        </row>
        <row r="1747">
          <cell r="A1747">
            <v>11587</v>
          </cell>
          <cell r="H1747" t="str">
            <v>Rubus moluccanus</v>
          </cell>
        </row>
        <row r="1748">
          <cell r="A1748">
            <v>11588</v>
          </cell>
          <cell r="H1748" t="str">
            <v>Ravenala madagascariensis</v>
          </cell>
        </row>
        <row r="1749">
          <cell r="A1749">
            <v>11589</v>
          </cell>
          <cell r="H1749" t="str">
            <v>Dawsonia polytrichoides</v>
          </cell>
        </row>
        <row r="1750">
          <cell r="A1750">
            <v>1159</v>
          </cell>
          <cell r="H1750" t="str">
            <v>Uldinia ceratocarpa</v>
          </cell>
        </row>
        <row r="1751">
          <cell r="A1751">
            <v>11590</v>
          </cell>
          <cell r="H1751" t="str">
            <v>Hypnodendron vitiense</v>
          </cell>
        </row>
        <row r="1752">
          <cell r="A1752">
            <v>11591</v>
          </cell>
          <cell r="H1752" t="str">
            <v>Betula pendula</v>
          </cell>
        </row>
        <row r="1753">
          <cell r="A1753">
            <v>11592</v>
          </cell>
          <cell r="H1753" t="str">
            <v>Arbutus unedo</v>
          </cell>
        </row>
        <row r="1754">
          <cell r="A1754">
            <v>11593</v>
          </cell>
          <cell r="H1754" t="str">
            <v>Liriodendron tulipifera</v>
          </cell>
        </row>
        <row r="1755">
          <cell r="A1755">
            <v>11594</v>
          </cell>
          <cell r="H1755" t="str">
            <v>Pyrus communis</v>
          </cell>
        </row>
        <row r="1756">
          <cell r="A1756">
            <v>11595</v>
          </cell>
          <cell r="H1756" t="str">
            <v>Camellia japonica</v>
          </cell>
        </row>
        <row r="1757">
          <cell r="A1757">
            <v>11596</v>
          </cell>
          <cell r="H1757" t="str">
            <v>Camellia sasanqua</v>
          </cell>
        </row>
        <row r="1758">
          <cell r="A1758">
            <v>11597</v>
          </cell>
          <cell r="H1758" t="str">
            <v>Washingtonia robusta</v>
          </cell>
        </row>
        <row r="1759">
          <cell r="A1759">
            <v>11598</v>
          </cell>
          <cell r="H1759" t="str">
            <v>Boronia hapalophylla</v>
          </cell>
        </row>
        <row r="1760">
          <cell r="A1760">
            <v>11599</v>
          </cell>
          <cell r="H1760" t="str">
            <v>Cyclophyllum longipetalum</v>
          </cell>
        </row>
        <row r="1761">
          <cell r="A1761">
            <v>1160</v>
          </cell>
          <cell r="H1761" t="str">
            <v>Xanthosia atkinsoniana</v>
          </cell>
        </row>
        <row r="1762">
          <cell r="A1762">
            <v>11600</v>
          </cell>
          <cell r="H1762" t="str">
            <v>Eucalyptus cannonii &lt;--&gt; macrorhyncha</v>
          </cell>
        </row>
        <row r="1763">
          <cell r="A1763">
            <v>11601</v>
          </cell>
          <cell r="H1763" t="str">
            <v>Spathodea campanulata</v>
          </cell>
        </row>
        <row r="1764">
          <cell r="A1764">
            <v>11602</v>
          </cell>
          <cell r="H1764" t="str">
            <v>Ipomoea batatas</v>
          </cell>
        </row>
        <row r="1765">
          <cell r="A1765">
            <v>11603</v>
          </cell>
          <cell r="H1765" t="str">
            <v>Inga edulis</v>
          </cell>
        </row>
        <row r="1766">
          <cell r="A1766">
            <v>11604</v>
          </cell>
          <cell r="H1766" t="str">
            <v>Calamus caryotoides</v>
          </cell>
        </row>
        <row r="1767">
          <cell r="A1767">
            <v>11605</v>
          </cell>
          <cell r="H1767" t="str">
            <v>Solanum silvestre</v>
          </cell>
        </row>
        <row r="1768">
          <cell r="A1768">
            <v>11606</v>
          </cell>
          <cell r="H1768" t="str">
            <v>Glycine clandestina (broad leaf form)</v>
          </cell>
        </row>
        <row r="1769">
          <cell r="A1769">
            <v>11607</v>
          </cell>
          <cell r="H1769" t="str">
            <v>Boronia anemonifolia subsp. variabilis</v>
          </cell>
        </row>
        <row r="1770">
          <cell r="A1770">
            <v>11608</v>
          </cell>
          <cell r="H1770" t="str">
            <v>Pyrus pyrifolia</v>
          </cell>
        </row>
        <row r="1771">
          <cell r="A1771">
            <v>11609</v>
          </cell>
          <cell r="H1771" t="str">
            <v>Eucalyptus citriodora</v>
          </cell>
        </row>
        <row r="1772">
          <cell r="A1772">
            <v>1161</v>
          </cell>
          <cell r="H1772" t="str">
            <v>Xanthosia dissecta</v>
          </cell>
        </row>
        <row r="1773">
          <cell r="A1773">
            <v>11610</v>
          </cell>
          <cell r="H1773" t="str">
            <v>Asterolasia sp. 'Dungowan Creek'</v>
          </cell>
        </row>
        <row r="1774">
          <cell r="A1774">
            <v>11611</v>
          </cell>
          <cell r="H1774" t="str">
            <v>Boronia sp. 'Shannon Creek'</v>
          </cell>
        </row>
        <row r="1775">
          <cell r="A1775">
            <v>11612</v>
          </cell>
          <cell r="H1775" t="str">
            <v>Eucalyptus castrensis</v>
          </cell>
        </row>
        <row r="1776">
          <cell r="A1776">
            <v>11613</v>
          </cell>
          <cell r="H1776" t="str">
            <v>Babingtonia granitica</v>
          </cell>
        </row>
        <row r="1777">
          <cell r="A1777">
            <v>11614</v>
          </cell>
          <cell r="H1777" t="str">
            <v>Hovea cymbiformis</v>
          </cell>
        </row>
        <row r="1778">
          <cell r="A1778">
            <v>11615</v>
          </cell>
          <cell r="H1778" t="str">
            <v>Glycine pacifica</v>
          </cell>
        </row>
        <row r="1779">
          <cell r="A1779">
            <v>11616</v>
          </cell>
          <cell r="H1779" t="str">
            <v>Convolvulus graminetinus</v>
          </cell>
        </row>
        <row r="1780">
          <cell r="A1780">
            <v>11617</v>
          </cell>
          <cell r="H1780" t="str">
            <v>Convolvulus wimmerensis</v>
          </cell>
        </row>
        <row r="1781">
          <cell r="A1781">
            <v>11618</v>
          </cell>
          <cell r="H1781" t="str">
            <v>Convolvulus recurvatus</v>
          </cell>
        </row>
        <row r="1782">
          <cell r="A1782">
            <v>11619</v>
          </cell>
          <cell r="H1782" t="str">
            <v>Hovea apiculata</v>
          </cell>
        </row>
        <row r="1783">
          <cell r="A1783">
            <v>1162</v>
          </cell>
          <cell r="H1783" t="str">
            <v>Xanthosia pilosa</v>
          </cell>
        </row>
        <row r="1784">
          <cell r="A1784">
            <v>11620</v>
          </cell>
          <cell r="H1784" t="str">
            <v>Convolvulus recurvatus subsp. nullarborensis</v>
          </cell>
        </row>
        <row r="1785">
          <cell r="A1785">
            <v>11621</v>
          </cell>
          <cell r="H1785" t="str">
            <v>Convolvulus recurvatus subsp. recurvatus</v>
          </cell>
        </row>
        <row r="1786">
          <cell r="A1786">
            <v>11622</v>
          </cell>
          <cell r="H1786" t="str">
            <v>Senecio distalilobatus</v>
          </cell>
        </row>
        <row r="1787">
          <cell r="A1787">
            <v>11623</v>
          </cell>
          <cell r="H1787" t="str">
            <v>Senecio brevitubulus</v>
          </cell>
        </row>
        <row r="1788">
          <cell r="A1788">
            <v>11624</v>
          </cell>
          <cell r="H1788" t="str">
            <v>Senecio glomeratus subsp. longifructus</v>
          </cell>
        </row>
        <row r="1789">
          <cell r="A1789">
            <v>11625</v>
          </cell>
          <cell r="H1789" t="str">
            <v>Senecio glomeratus subsp. glomeratus</v>
          </cell>
        </row>
        <row r="1790">
          <cell r="A1790">
            <v>11626</v>
          </cell>
          <cell r="H1790" t="str">
            <v>Senecio longicollaris</v>
          </cell>
        </row>
        <row r="1791">
          <cell r="A1791">
            <v>11627</v>
          </cell>
          <cell r="H1791" t="str">
            <v>Senecio queenslandicus</v>
          </cell>
        </row>
        <row r="1792">
          <cell r="A1792">
            <v>11628</v>
          </cell>
          <cell r="H1792" t="str">
            <v>Senecio phelleus</v>
          </cell>
        </row>
        <row r="1793">
          <cell r="A1793">
            <v>11629</v>
          </cell>
          <cell r="H1793" t="str">
            <v>Senecio microbasis</v>
          </cell>
        </row>
        <row r="1794">
          <cell r="A1794">
            <v>1163</v>
          </cell>
          <cell r="H1794" t="str">
            <v>Xanthosia tridentata</v>
          </cell>
        </row>
        <row r="1795">
          <cell r="A1795">
            <v>11630</v>
          </cell>
          <cell r="H1795" t="str">
            <v>Senecio scabrellus</v>
          </cell>
        </row>
        <row r="1796">
          <cell r="A1796">
            <v>11631</v>
          </cell>
          <cell r="H1796" t="str">
            <v>Senecio nigrapicus</v>
          </cell>
        </row>
        <row r="1797">
          <cell r="A1797">
            <v>11632</v>
          </cell>
          <cell r="H1797" t="str">
            <v>Senecio longipilus</v>
          </cell>
        </row>
        <row r="1798">
          <cell r="A1798">
            <v>11633</v>
          </cell>
          <cell r="H1798" t="str">
            <v>Senecio macrocarpus</v>
          </cell>
        </row>
        <row r="1799">
          <cell r="A1799">
            <v>11634</v>
          </cell>
          <cell r="H1799" t="str">
            <v>Senecio prenanthoides</v>
          </cell>
        </row>
        <row r="1800">
          <cell r="A1800">
            <v>11635</v>
          </cell>
          <cell r="H1800" t="str">
            <v>Senecio extensus</v>
          </cell>
        </row>
        <row r="1801">
          <cell r="A1801">
            <v>11636</v>
          </cell>
          <cell r="H1801" t="str">
            <v>Senecio lageniformis</v>
          </cell>
        </row>
        <row r="1802">
          <cell r="A1802">
            <v>11637</v>
          </cell>
          <cell r="H1802" t="str">
            <v>Thelymitra brevifolia</v>
          </cell>
        </row>
        <row r="1803">
          <cell r="A1803">
            <v>11638</v>
          </cell>
          <cell r="H1803" t="str">
            <v>Thelymitra atronitida</v>
          </cell>
        </row>
        <row r="1804">
          <cell r="A1804">
            <v>11639</v>
          </cell>
          <cell r="H1804" t="str">
            <v>Thelymitra peniculata</v>
          </cell>
        </row>
        <row r="1805">
          <cell r="A1805">
            <v>1164</v>
          </cell>
          <cell r="H1805" t="str">
            <v>Alstonia constricta</v>
          </cell>
        </row>
        <row r="1806">
          <cell r="A1806">
            <v>11640</v>
          </cell>
          <cell r="H1806" t="str">
            <v>Thelymitra planicola</v>
          </cell>
        </row>
        <row r="1807">
          <cell r="A1807">
            <v>11641</v>
          </cell>
          <cell r="H1807" t="str">
            <v>Thelymitra holmesii</v>
          </cell>
        </row>
        <row r="1808">
          <cell r="A1808">
            <v>11642</v>
          </cell>
          <cell r="H1808" t="str">
            <v>Olearia brevipedunculata</v>
          </cell>
        </row>
        <row r="1809">
          <cell r="A1809">
            <v>11643</v>
          </cell>
          <cell r="H1809" t="str">
            <v>Rotala tripartita</v>
          </cell>
        </row>
        <row r="1810">
          <cell r="A1810">
            <v>11644</v>
          </cell>
          <cell r="H1810" t="str">
            <v>Pultenaea maritima</v>
          </cell>
        </row>
        <row r="1811">
          <cell r="A1811">
            <v>11645</v>
          </cell>
          <cell r="H1811" t="str">
            <v>Rostraria spp.</v>
          </cell>
        </row>
        <row r="1812">
          <cell r="A1812">
            <v>11646</v>
          </cell>
          <cell r="H1812" t="str">
            <v>Gladiolus dalenii</v>
          </cell>
        </row>
        <row r="1813">
          <cell r="A1813">
            <v>11647</v>
          </cell>
          <cell r="H1813" t="str">
            <v>Eragrostis alveiformis</v>
          </cell>
        </row>
        <row r="1814">
          <cell r="A1814">
            <v>11648</v>
          </cell>
          <cell r="H1814" t="str">
            <v>Juncus subsecundus x usitatus</v>
          </cell>
        </row>
        <row r="1815">
          <cell r="A1815">
            <v>11649</v>
          </cell>
          <cell r="H1815" t="str">
            <v>Diuris ochroma</v>
          </cell>
        </row>
        <row r="1816">
          <cell r="A1816">
            <v>1165</v>
          </cell>
          <cell r="H1816" t="str">
            <v>Alyxia buxifolia</v>
          </cell>
        </row>
        <row r="1817">
          <cell r="A1817">
            <v>11650</v>
          </cell>
          <cell r="H1817" t="str">
            <v>Commersonia rosea</v>
          </cell>
        </row>
        <row r="1818">
          <cell r="A1818">
            <v>11651</v>
          </cell>
          <cell r="H1818" t="str">
            <v>Phebalium squamulosum</v>
          </cell>
        </row>
        <row r="1819">
          <cell r="A1819">
            <v>11652</v>
          </cell>
          <cell r="H1819" t="str">
            <v>Bossiaea sp. aff. riparia (Gulf Plain)</v>
          </cell>
        </row>
        <row r="1820">
          <cell r="A1820">
            <v>11653</v>
          </cell>
          <cell r="H1820" t="str">
            <v>Cassinia sp. aff. uncata</v>
          </cell>
        </row>
        <row r="1821">
          <cell r="A1821">
            <v>11654</v>
          </cell>
          <cell r="H1821" t="str">
            <v>Hieracium aurantiacum</v>
          </cell>
        </row>
        <row r="1822">
          <cell r="A1822">
            <v>11655</v>
          </cell>
          <cell r="H1822" t="str">
            <v>Caladenia arenaria x concinna</v>
          </cell>
        </row>
        <row r="1823">
          <cell r="A1823">
            <v>11656</v>
          </cell>
          <cell r="H1823" t="str">
            <v>Craspedia sp. aff. crocata (Bogong Swamp)</v>
          </cell>
        </row>
        <row r="1824">
          <cell r="A1824">
            <v>11657</v>
          </cell>
          <cell r="H1824" t="str">
            <v>Diuris sp. aff. dendrobioides</v>
          </cell>
        </row>
        <row r="1825">
          <cell r="A1825">
            <v>11658</v>
          </cell>
          <cell r="H1825" t="str">
            <v>Geranium sp. 7</v>
          </cell>
        </row>
        <row r="1826">
          <cell r="A1826">
            <v>11659</v>
          </cell>
          <cell r="H1826" t="str">
            <v>Nitella partita</v>
          </cell>
        </row>
        <row r="1827">
          <cell r="A1827">
            <v>1166</v>
          </cell>
          <cell r="H1827" t="str">
            <v>Alyxia lindii</v>
          </cell>
        </row>
        <row r="1828">
          <cell r="A1828">
            <v>11660</v>
          </cell>
          <cell r="H1828" t="str">
            <v>Monstera spp.</v>
          </cell>
        </row>
        <row r="1829">
          <cell r="A1829">
            <v>11661</v>
          </cell>
          <cell r="H1829" t="str">
            <v>Goodenia sp. 'Nocoleche'</v>
          </cell>
        </row>
        <row r="1830">
          <cell r="A1830">
            <v>11662</v>
          </cell>
          <cell r="H1830" t="str">
            <v>Ficus carica</v>
          </cell>
        </row>
        <row r="1831">
          <cell r="A1831">
            <v>11663</v>
          </cell>
          <cell r="H1831" t="str">
            <v>Hydrangea spp.</v>
          </cell>
        </row>
        <row r="1832">
          <cell r="A1832">
            <v>11664</v>
          </cell>
          <cell r="H1832" t="str">
            <v>Larix spp.</v>
          </cell>
        </row>
        <row r="1833">
          <cell r="A1833">
            <v>11665</v>
          </cell>
          <cell r="H1833" t="str">
            <v>Betula spp.</v>
          </cell>
        </row>
        <row r="1834">
          <cell r="A1834">
            <v>11666</v>
          </cell>
          <cell r="H1834" t="str">
            <v>Magnolia grandiflora</v>
          </cell>
        </row>
        <row r="1835">
          <cell r="A1835">
            <v>11667</v>
          </cell>
          <cell r="H1835" t="str">
            <v>Euryomyrtus denticulata</v>
          </cell>
        </row>
        <row r="1836">
          <cell r="A1836">
            <v>11668</v>
          </cell>
          <cell r="H1836" t="str">
            <v>Kunzea sp. 'Badja Carpet'</v>
          </cell>
        </row>
        <row r="1837">
          <cell r="A1837">
            <v>11669</v>
          </cell>
          <cell r="H1837" t="str">
            <v>Agave attenuata</v>
          </cell>
        </row>
        <row r="1838">
          <cell r="A1838">
            <v>1167</v>
          </cell>
          <cell r="H1838" t="str">
            <v>Alyxia ruscifolia</v>
          </cell>
        </row>
        <row r="1839">
          <cell r="A1839">
            <v>11670</v>
          </cell>
          <cell r="H1839" t="str">
            <v>Bauhinia galpini</v>
          </cell>
        </row>
        <row r="1840">
          <cell r="A1840">
            <v>11671</v>
          </cell>
          <cell r="H1840" t="str">
            <v>Dypsis lutescens</v>
          </cell>
        </row>
        <row r="1841">
          <cell r="A1841">
            <v>11672</v>
          </cell>
          <cell r="H1841" t="str">
            <v>Melilotus spp.</v>
          </cell>
        </row>
        <row r="1842">
          <cell r="A1842">
            <v>11673</v>
          </cell>
          <cell r="H1842" t="str">
            <v>Harpephyllum caffrum</v>
          </cell>
        </row>
        <row r="1843">
          <cell r="A1843">
            <v>11674</v>
          </cell>
          <cell r="H1843" t="str">
            <v>Plumbago auriculata</v>
          </cell>
        </row>
        <row r="1844">
          <cell r="A1844">
            <v>11675</v>
          </cell>
          <cell r="H1844" t="str">
            <v>Quercus palustris</v>
          </cell>
        </row>
        <row r="1845">
          <cell r="A1845">
            <v>11676</v>
          </cell>
          <cell r="H1845" t="str">
            <v>Viburnum tinus</v>
          </cell>
        </row>
        <row r="1846">
          <cell r="A1846">
            <v>11677</v>
          </cell>
          <cell r="H1846" t="str">
            <v>Acer palmatum</v>
          </cell>
        </row>
        <row r="1847">
          <cell r="A1847">
            <v>11678</v>
          </cell>
          <cell r="H1847" t="str">
            <v>Acer buergerianum</v>
          </cell>
        </row>
        <row r="1848">
          <cell r="A1848">
            <v>11679</v>
          </cell>
          <cell r="H1848" t="str">
            <v>Gordonia axillaris</v>
          </cell>
        </row>
        <row r="1849">
          <cell r="A1849">
            <v>1168</v>
          </cell>
          <cell r="H1849" t="str">
            <v>Alyxia squamulosa</v>
          </cell>
        </row>
        <row r="1850">
          <cell r="A1850">
            <v>11681</v>
          </cell>
          <cell r="H1850" t="str">
            <v>Caladenia arenaria x stellata</v>
          </cell>
        </row>
        <row r="1851">
          <cell r="A1851">
            <v>11682</v>
          </cell>
          <cell r="H1851" t="str">
            <v>Crassula argentea</v>
          </cell>
        </row>
        <row r="1852">
          <cell r="A1852">
            <v>11683</v>
          </cell>
          <cell r="H1852" t="str">
            <v>Liquidambar spp.</v>
          </cell>
        </row>
        <row r="1853">
          <cell r="A1853">
            <v>11684</v>
          </cell>
          <cell r="H1853" t="str">
            <v>Homoranthus thomasii</v>
          </cell>
        </row>
        <row r="1854">
          <cell r="A1854">
            <v>11685</v>
          </cell>
          <cell r="H1854" t="str">
            <v>Vesselowskya venusta</v>
          </cell>
        </row>
        <row r="1855">
          <cell r="A1855">
            <v>11686</v>
          </cell>
          <cell r="H1855" t="str">
            <v>Sarga leiocladum</v>
          </cell>
        </row>
        <row r="1856">
          <cell r="A1856">
            <v>11687</v>
          </cell>
          <cell r="H1856" t="str">
            <v>Abelia chinensis</v>
          </cell>
        </row>
        <row r="1857">
          <cell r="A1857">
            <v>11688</v>
          </cell>
          <cell r="H1857" t="str">
            <v>Buxus microphylla</v>
          </cell>
        </row>
        <row r="1858">
          <cell r="A1858">
            <v>11689</v>
          </cell>
          <cell r="H1858" t="str">
            <v>Citrus X aurantium</v>
          </cell>
        </row>
        <row r="1859">
          <cell r="A1859">
            <v>1169</v>
          </cell>
          <cell r="H1859" t="str">
            <v>Catharanthus roseus</v>
          </cell>
        </row>
        <row r="1860">
          <cell r="A1860">
            <v>11690</v>
          </cell>
          <cell r="H1860" t="str">
            <v>Dietes grandiflora</v>
          </cell>
        </row>
        <row r="1861">
          <cell r="A1861">
            <v>11691</v>
          </cell>
          <cell r="H1861" t="str">
            <v>Erigeron glaucus</v>
          </cell>
        </row>
        <row r="1862">
          <cell r="A1862">
            <v>11692</v>
          </cell>
          <cell r="H1862" t="str">
            <v>Festuca glauca</v>
          </cell>
        </row>
        <row r="1863">
          <cell r="A1863">
            <v>11693</v>
          </cell>
          <cell r="H1863" t="str">
            <v>Gladiolus communis</v>
          </cell>
        </row>
        <row r="1864">
          <cell r="A1864">
            <v>11694</v>
          </cell>
          <cell r="H1864" t="str">
            <v>Hibiscus schizopetalus</v>
          </cell>
        </row>
        <row r="1865">
          <cell r="A1865">
            <v>11695</v>
          </cell>
          <cell r="H1865" t="str">
            <v>Hibiscus rosa-sinensis</v>
          </cell>
        </row>
        <row r="1866">
          <cell r="A1866">
            <v>11696</v>
          </cell>
          <cell r="H1866" t="str">
            <v>Jasminum fluminense</v>
          </cell>
        </row>
        <row r="1867">
          <cell r="A1867">
            <v>11697</v>
          </cell>
          <cell r="H1867" t="str">
            <v>Lilium philippinense</v>
          </cell>
        </row>
        <row r="1868">
          <cell r="A1868">
            <v>11698</v>
          </cell>
          <cell r="H1868" t="str">
            <v>Wisteria floribunda</v>
          </cell>
        </row>
        <row r="1869">
          <cell r="A1869">
            <v>11699</v>
          </cell>
          <cell r="H1869" t="str">
            <v>Clivia miniata</v>
          </cell>
        </row>
        <row r="1870">
          <cell r="A1870">
            <v>1170</v>
          </cell>
          <cell r="H1870" t="str">
            <v>Ervatamia angustisepala</v>
          </cell>
        </row>
        <row r="1871">
          <cell r="A1871">
            <v>11700</v>
          </cell>
          <cell r="H1871" t="str">
            <v>Choisya ternata</v>
          </cell>
        </row>
        <row r="1872">
          <cell r="A1872">
            <v>11701</v>
          </cell>
          <cell r="H1872" t="str">
            <v>Pelargonium peltatum</v>
          </cell>
        </row>
        <row r="1873">
          <cell r="A1873">
            <v>11702</v>
          </cell>
          <cell r="H1873" t="str">
            <v>Plumeria rubra</v>
          </cell>
        </row>
        <row r="1874">
          <cell r="A1874">
            <v>11703</v>
          </cell>
          <cell r="H1874" t="str">
            <v>Vicia sativa subsp. nigra</v>
          </cell>
        </row>
        <row r="1875">
          <cell r="A1875">
            <v>11704</v>
          </cell>
          <cell r="H1875" t="str">
            <v>Ulmus procera</v>
          </cell>
        </row>
        <row r="1876">
          <cell r="A1876">
            <v>11705</v>
          </cell>
          <cell r="H1876" t="str">
            <v>Narcissus jonquilla</v>
          </cell>
        </row>
        <row r="1877">
          <cell r="A1877">
            <v>11706</v>
          </cell>
          <cell r="H1877" t="str">
            <v>Bougainvillea spectabilis</v>
          </cell>
        </row>
        <row r="1878">
          <cell r="A1878">
            <v>11707</v>
          </cell>
          <cell r="H1878" t="str">
            <v>Caladenia sp. aff. carnea</v>
          </cell>
        </row>
        <row r="1879">
          <cell r="A1879">
            <v>11708</v>
          </cell>
          <cell r="H1879" t="str">
            <v>Chiloglottis sp. aff. valida (1)</v>
          </cell>
        </row>
        <row r="1880">
          <cell r="A1880">
            <v>11709</v>
          </cell>
          <cell r="H1880" t="str">
            <v>Chiloglottis sp. aff. valida (2)</v>
          </cell>
        </row>
        <row r="1881">
          <cell r="A1881">
            <v>1171</v>
          </cell>
          <cell r="H1881" t="str">
            <v>Melodinus acutiflorus</v>
          </cell>
        </row>
        <row r="1882">
          <cell r="A1882">
            <v>11710</v>
          </cell>
          <cell r="H1882" t="str">
            <v>Microtis sp. aff. unifolia</v>
          </cell>
        </row>
        <row r="1883">
          <cell r="A1883">
            <v>11711</v>
          </cell>
          <cell r="H1883" t="str">
            <v>Prasophyllum sp. aff. canaliculatum</v>
          </cell>
        </row>
        <row r="1884">
          <cell r="A1884">
            <v>11712</v>
          </cell>
          <cell r="H1884" t="str">
            <v>Prasophyllum alpestre</v>
          </cell>
        </row>
        <row r="1885">
          <cell r="A1885">
            <v>11713</v>
          </cell>
          <cell r="H1885" t="str">
            <v>Prasophyllum sp. aff. alpestre</v>
          </cell>
        </row>
        <row r="1886">
          <cell r="A1886">
            <v>11714</v>
          </cell>
          <cell r="H1886" t="str">
            <v>Prasophyllum sp. aff. odoratum</v>
          </cell>
        </row>
        <row r="1887">
          <cell r="A1887">
            <v>11715</v>
          </cell>
          <cell r="H1887" t="str">
            <v>Prasophyllum sp. aff. sphacelatum (1)</v>
          </cell>
        </row>
        <row r="1888">
          <cell r="A1888">
            <v>11716</v>
          </cell>
          <cell r="H1888" t="str">
            <v>Prasophyllum sp. aff. sphacelatum (2)</v>
          </cell>
        </row>
        <row r="1889">
          <cell r="A1889">
            <v>11717</v>
          </cell>
          <cell r="H1889" t="str">
            <v>Pterostylis sp. aff. cycnocephala</v>
          </cell>
        </row>
        <row r="1890">
          <cell r="A1890">
            <v>11718</v>
          </cell>
          <cell r="H1890" t="str">
            <v>Thelymitra sp. aff. ixioides</v>
          </cell>
        </row>
        <row r="1891">
          <cell r="A1891">
            <v>11719</v>
          </cell>
          <cell r="H1891" t="str">
            <v>Pterostylis monticola(decurved galea form)</v>
          </cell>
        </row>
        <row r="1892">
          <cell r="A1892">
            <v>1172</v>
          </cell>
          <cell r="H1892" t="str">
            <v>Melodinus australis</v>
          </cell>
        </row>
        <row r="1893">
          <cell r="A1893">
            <v>11720</v>
          </cell>
          <cell r="H1893" t="str">
            <v>Ficus rubiginosa f. rubiginosa</v>
          </cell>
        </row>
        <row r="1894">
          <cell r="A1894">
            <v>11721</v>
          </cell>
          <cell r="H1894" t="str">
            <v>Eucalyptus albens x moluccana</v>
          </cell>
        </row>
        <row r="1895">
          <cell r="A1895">
            <v>11722</v>
          </cell>
          <cell r="H1895" t="str">
            <v>Gamochaeta spp.</v>
          </cell>
        </row>
        <row r="1896">
          <cell r="A1896">
            <v>11723</v>
          </cell>
          <cell r="H1896" t="str">
            <v>Eucalyptus eugenioides x globoidea</v>
          </cell>
        </row>
        <row r="1897">
          <cell r="A1897">
            <v>11724</v>
          </cell>
          <cell r="H1897" t="str">
            <v>Stephania japonica var. japonica</v>
          </cell>
        </row>
        <row r="1898">
          <cell r="A1898">
            <v>11725</v>
          </cell>
          <cell r="H1898" t="str">
            <v>Strelitzia nicolai</v>
          </cell>
        </row>
        <row r="1899">
          <cell r="A1899">
            <v>11726</v>
          </cell>
          <cell r="H1899" t="str">
            <v>Strelitzia reginae</v>
          </cell>
        </row>
        <row r="1900">
          <cell r="A1900">
            <v>11727</v>
          </cell>
          <cell r="H1900" t="str">
            <v>Rosa primula</v>
          </cell>
        </row>
        <row r="1901">
          <cell r="A1901">
            <v>11728</v>
          </cell>
          <cell r="H1901" t="str">
            <v>Schefflera arboricola</v>
          </cell>
        </row>
        <row r="1902">
          <cell r="A1902">
            <v>11729</v>
          </cell>
          <cell r="H1902" t="str">
            <v>Phebalium bifidum</v>
          </cell>
        </row>
        <row r="1903">
          <cell r="A1903">
            <v>1173</v>
          </cell>
          <cell r="H1903" t="str">
            <v>Melodinus guilfoylei</v>
          </cell>
        </row>
        <row r="1904">
          <cell r="A1904">
            <v>11730</v>
          </cell>
          <cell r="H1904" t="str">
            <v>Lomandra glauca subsp. glauca</v>
          </cell>
        </row>
        <row r="1905">
          <cell r="A1905">
            <v>11731</v>
          </cell>
          <cell r="H1905" t="str">
            <v>Syagrus romanzoffiana</v>
          </cell>
        </row>
        <row r="1906">
          <cell r="A1906">
            <v>11732</v>
          </cell>
          <cell r="H1906" t="str">
            <v>Washingtonia filifera</v>
          </cell>
        </row>
        <row r="1907">
          <cell r="A1907">
            <v>11733</v>
          </cell>
          <cell r="H1907" t="str">
            <v>Rubus anglocandicans</v>
          </cell>
        </row>
        <row r="1908">
          <cell r="A1908">
            <v>11734</v>
          </cell>
          <cell r="H1908" t="str">
            <v>Xanthorrhoea media subsp. media</v>
          </cell>
        </row>
        <row r="1909">
          <cell r="A1909">
            <v>11735</v>
          </cell>
          <cell r="H1909" t="str">
            <v>Cerastium holosteoides</v>
          </cell>
        </row>
        <row r="1910">
          <cell r="A1910">
            <v>11736</v>
          </cell>
          <cell r="H1910" t="str">
            <v>Dillwynia retorta var. retorta</v>
          </cell>
        </row>
        <row r="1911">
          <cell r="A1911">
            <v>11737</v>
          </cell>
          <cell r="H1911" t="str">
            <v>Citrus reticulata</v>
          </cell>
        </row>
        <row r="1912">
          <cell r="A1912">
            <v>11738</v>
          </cell>
          <cell r="H1912" t="str">
            <v>Tibouchina urvilleana</v>
          </cell>
        </row>
        <row r="1913">
          <cell r="A1913">
            <v>11739</v>
          </cell>
          <cell r="H1913" t="str">
            <v>Alnus acuminata</v>
          </cell>
        </row>
        <row r="1914">
          <cell r="A1914">
            <v>1174</v>
          </cell>
          <cell r="H1914" t="str">
            <v>Neisosperma poweri</v>
          </cell>
        </row>
        <row r="1915">
          <cell r="A1915">
            <v>11740</v>
          </cell>
          <cell r="H1915" t="str">
            <v>Populus pyramidalis</v>
          </cell>
        </row>
        <row r="1916">
          <cell r="A1916">
            <v>11741</v>
          </cell>
          <cell r="H1916" t="str">
            <v>Michelia figo</v>
          </cell>
        </row>
        <row r="1917">
          <cell r="A1917">
            <v>11742</v>
          </cell>
          <cell r="H1917" t="str">
            <v>Hydrangea macrophylla</v>
          </cell>
        </row>
        <row r="1918">
          <cell r="A1918">
            <v>11743</v>
          </cell>
          <cell r="H1918" t="str">
            <v>Ranunculus lappaceus var. lappaceus</v>
          </cell>
        </row>
        <row r="1919">
          <cell r="A1919">
            <v>11744</v>
          </cell>
          <cell r="H1919" t="str">
            <v>Xanthorrhoea resinosa subsp. resinosa</v>
          </cell>
        </row>
        <row r="1920">
          <cell r="A1920">
            <v>11745</v>
          </cell>
          <cell r="H1920" t="str">
            <v>Trachelospermum jasminoides</v>
          </cell>
        </row>
        <row r="1921">
          <cell r="A1921">
            <v>11746</v>
          </cell>
          <cell r="H1921" t="str">
            <v>Cocos plumosa</v>
          </cell>
        </row>
        <row r="1922">
          <cell r="A1922">
            <v>11747</v>
          </cell>
          <cell r="H1922" t="str">
            <v>Ficus microcarpa var. hillii</v>
          </cell>
        </row>
        <row r="1923">
          <cell r="A1923">
            <v>11748</v>
          </cell>
          <cell r="H1923" t="str">
            <v>Corymbia citriodora</v>
          </cell>
        </row>
        <row r="1924">
          <cell r="A1924">
            <v>11749</v>
          </cell>
          <cell r="H1924" t="str">
            <v>Aloe mitriformis</v>
          </cell>
        </row>
        <row r="1925">
          <cell r="A1925">
            <v>1175</v>
          </cell>
          <cell r="H1925" t="str">
            <v>Ochrosia elliptica</v>
          </cell>
        </row>
        <row r="1926">
          <cell r="A1926">
            <v>11750</v>
          </cell>
          <cell r="H1926" t="str">
            <v>Backhousia citriodora</v>
          </cell>
        </row>
        <row r="1927">
          <cell r="A1927">
            <v>11751</v>
          </cell>
          <cell r="H1927" t="str">
            <v>Cycas revoluta</v>
          </cell>
        </row>
        <row r="1928">
          <cell r="A1928">
            <v>11752</v>
          </cell>
          <cell r="H1928" t="str">
            <v>Corymbia ficifolia</v>
          </cell>
        </row>
        <row r="1929">
          <cell r="A1929">
            <v>11753</v>
          </cell>
          <cell r="H1929" t="str">
            <v>Linum monogynum</v>
          </cell>
        </row>
        <row r="1930">
          <cell r="A1930">
            <v>11754</v>
          </cell>
          <cell r="H1930" t="str">
            <v>Bertya longistylar (sp. nova)</v>
          </cell>
        </row>
        <row r="1931">
          <cell r="A1931">
            <v>11755</v>
          </cell>
          <cell r="H1931" t="str">
            <v>Photinia x fraseri</v>
          </cell>
        </row>
        <row r="1932">
          <cell r="A1932">
            <v>11756</v>
          </cell>
          <cell r="H1932" t="str">
            <v>Persoonia levis x linearis</v>
          </cell>
        </row>
        <row r="1933">
          <cell r="A1933">
            <v>11757</v>
          </cell>
          <cell r="H1933" t="str">
            <v>Plumeria obtusa</v>
          </cell>
        </row>
        <row r="1934">
          <cell r="A1934">
            <v>11758</v>
          </cell>
          <cell r="H1934" t="str">
            <v>Corymbia calophylla</v>
          </cell>
        </row>
        <row r="1935">
          <cell r="A1935">
            <v>11759</v>
          </cell>
          <cell r="H1935" t="str">
            <v>Cedrus spp.</v>
          </cell>
        </row>
        <row r="1936">
          <cell r="A1936">
            <v>1176</v>
          </cell>
          <cell r="H1936" t="str">
            <v>Ochrosia moorei</v>
          </cell>
        </row>
        <row r="1937">
          <cell r="A1937">
            <v>11760</v>
          </cell>
          <cell r="H1937" t="str">
            <v>Carica papaya</v>
          </cell>
        </row>
        <row r="1938">
          <cell r="A1938">
            <v>11761</v>
          </cell>
          <cell r="H1938" t="str">
            <v>Ginkgo biloba</v>
          </cell>
        </row>
        <row r="1939">
          <cell r="A1939">
            <v>11762</v>
          </cell>
          <cell r="H1939" t="str">
            <v>Salvia officinalis</v>
          </cell>
        </row>
        <row r="1940">
          <cell r="A1940">
            <v>11763</v>
          </cell>
          <cell r="H1940" t="str">
            <v>Cuphea ignea</v>
          </cell>
        </row>
        <row r="1941">
          <cell r="A1941">
            <v>11764</v>
          </cell>
          <cell r="H1941" t="str">
            <v>Fragaria vesca</v>
          </cell>
        </row>
        <row r="1942">
          <cell r="A1942">
            <v>11765</v>
          </cell>
          <cell r="H1942" t="str">
            <v>Malvaviscus arboreus</v>
          </cell>
        </row>
        <row r="1943">
          <cell r="A1943">
            <v>11766</v>
          </cell>
          <cell r="H1943" t="str">
            <v>Portulacaria afra</v>
          </cell>
        </row>
        <row r="1944">
          <cell r="A1944">
            <v>11767</v>
          </cell>
          <cell r="H1944" t="str">
            <v>Vitis vinifera</v>
          </cell>
        </row>
        <row r="1945">
          <cell r="A1945">
            <v>11768</v>
          </cell>
          <cell r="H1945" t="str">
            <v>Beaucarnea recurvata</v>
          </cell>
        </row>
        <row r="1946">
          <cell r="A1946">
            <v>11769</v>
          </cell>
          <cell r="H1946" t="str">
            <v>Russelia equisetiformis</v>
          </cell>
        </row>
        <row r="1947">
          <cell r="A1947">
            <v>1177</v>
          </cell>
          <cell r="H1947" t="str">
            <v>Parsonsia brownii</v>
          </cell>
        </row>
        <row r="1948">
          <cell r="A1948">
            <v>11770</v>
          </cell>
          <cell r="H1948" t="str">
            <v>Saxifraga umbrosa</v>
          </cell>
        </row>
        <row r="1949">
          <cell r="A1949">
            <v>11771</v>
          </cell>
          <cell r="H1949" t="str">
            <v>Setaria geniculata var. pauciseta</v>
          </cell>
        </row>
        <row r="1950">
          <cell r="A1950">
            <v>11772</v>
          </cell>
          <cell r="H1950" t="str">
            <v>Liquidambar orientalis</v>
          </cell>
        </row>
        <row r="1951">
          <cell r="A1951">
            <v>11773</v>
          </cell>
          <cell r="H1951" t="str">
            <v>Xanthorrhoea australis subsp. australis</v>
          </cell>
        </row>
        <row r="1952">
          <cell r="A1952">
            <v>11774</v>
          </cell>
          <cell r="H1952" t="str">
            <v>Epidendrum radicans</v>
          </cell>
        </row>
        <row r="1953">
          <cell r="A1953">
            <v>11775</v>
          </cell>
          <cell r="H1953" t="str">
            <v>Strobilanthes isophyllus</v>
          </cell>
        </row>
        <row r="1954">
          <cell r="A1954">
            <v>11776</v>
          </cell>
          <cell r="H1954" t="str">
            <v>Gardenia angusta</v>
          </cell>
        </row>
        <row r="1955">
          <cell r="A1955">
            <v>11777</v>
          </cell>
          <cell r="H1955" t="str">
            <v>Agapanthus africanus</v>
          </cell>
        </row>
        <row r="1956">
          <cell r="A1956">
            <v>11778</v>
          </cell>
          <cell r="H1956" t="str">
            <v>Aloe vera</v>
          </cell>
        </row>
        <row r="1957">
          <cell r="A1957">
            <v>11779</v>
          </cell>
          <cell r="H1957" t="str">
            <v>Dietes vegeta</v>
          </cell>
        </row>
        <row r="1958">
          <cell r="A1958">
            <v>1178</v>
          </cell>
          <cell r="H1958" t="str">
            <v>Parsonsia eucalyptophylla</v>
          </cell>
        </row>
        <row r="1959">
          <cell r="A1959">
            <v>11780</v>
          </cell>
          <cell r="H1959" t="str">
            <v>Crassula ovata</v>
          </cell>
        </row>
        <row r="1960">
          <cell r="A1960">
            <v>11781</v>
          </cell>
          <cell r="H1960" t="str">
            <v>Phoenix spp.</v>
          </cell>
        </row>
        <row r="1961">
          <cell r="A1961">
            <v>11782</v>
          </cell>
          <cell r="H1961" t="str">
            <v>Drejerella guttata</v>
          </cell>
        </row>
        <row r="1962">
          <cell r="A1962">
            <v>11783</v>
          </cell>
          <cell r="H1962" t="str">
            <v>Musa paradisiaca</v>
          </cell>
        </row>
        <row r="1963">
          <cell r="A1963">
            <v>11784</v>
          </cell>
          <cell r="H1963" t="str">
            <v>Asparagus aethiopicus</v>
          </cell>
        </row>
        <row r="1964">
          <cell r="A1964">
            <v>11785</v>
          </cell>
          <cell r="H1964" t="str">
            <v>Asparagus plumosus</v>
          </cell>
        </row>
        <row r="1965">
          <cell r="A1965">
            <v>11786</v>
          </cell>
          <cell r="H1965" t="str">
            <v>Lomatia myricoides x silaifolia</v>
          </cell>
        </row>
        <row r="1966">
          <cell r="A1966">
            <v>11787</v>
          </cell>
          <cell r="H1966" t="str">
            <v>Abelia floribunda</v>
          </cell>
        </row>
        <row r="1967">
          <cell r="A1967">
            <v>11788</v>
          </cell>
          <cell r="H1967" t="str">
            <v>Nicotiana sanderae</v>
          </cell>
        </row>
        <row r="1968">
          <cell r="A1968">
            <v>11789</v>
          </cell>
          <cell r="H1968" t="str">
            <v>Pinus patula</v>
          </cell>
        </row>
        <row r="1969">
          <cell r="A1969">
            <v>1179</v>
          </cell>
          <cell r="H1969" t="str">
            <v>Parsonsia fulva</v>
          </cell>
        </row>
        <row r="1970">
          <cell r="A1970">
            <v>11790</v>
          </cell>
          <cell r="H1970" t="str">
            <v>Jasminum officinale</v>
          </cell>
        </row>
        <row r="1971">
          <cell r="A1971">
            <v>11791</v>
          </cell>
          <cell r="H1971" t="str">
            <v>Begonia coccinea</v>
          </cell>
        </row>
        <row r="1972">
          <cell r="A1972">
            <v>11792</v>
          </cell>
          <cell r="H1972" t="str">
            <v>Geranium lucidum</v>
          </cell>
        </row>
        <row r="1973">
          <cell r="A1973">
            <v>11793</v>
          </cell>
          <cell r="H1973" t="str">
            <v>Pittosporum tenuifolium</v>
          </cell>
        </row>
        <row r="1974">
          <cell r="A1974">
            <v>11794</v>
          </cell>
          <cell r="H1974" t="str">
            <v>Agathis robusta</v>
          </cell>
        </row>
        <row r="1975">
          <cell r="A1975">
            <v>11795</v>
          </cell>
          <cell r="H1975" t="str">
            <v>Yucca brevifolia</v>
          </cell>
        </row>
        <row r="1976">
          <cell r="A1976">
            <v>11796</v>
          </cell>
          <cell r="H1976" t="str">
            <v>Grevillea banksii</v>
          </cell>
        </row>
        <row r="1977">
          <cell r="A1977">
            <v>11797</v>
          </cell>
          <cell r="H1977" t="str">
            <v>Hebe speciosa</v>
          </cell>
        </row>
        <row r="1978">
          <cell r="A1978">
            <v>11798</v>
          </cell>
          <cell r="H1978" t="str">
            <v>Impatiens oliveri</v>
          </cell>
        </row>
        <row r="1979">
          <cell r="A1979">
            <v>11799</v>
          </cell>
          <cell r="H1979" t="str">
            <v>Rhododendron indicum</v>
          </cell>
        </row>
        <row r="1980">
          <cell r="A1980">
            <v>1180</v>
          </cell>
          <cell r="H1980" t="str">
            <v>Parsonsia induplicata</v>
          </cell>
        </row>
        <row r="1981">
          <cell r="A1981">
            <v>11800</v>
          </cell>
          <cell r="H1981" t="str">
            <v>Neoregelia carolinae</v>
          </cell>
        </row>
        <row r="1982">
          <cell r="A1982">
            <v>11801</v>
          </cell>
          <cell r="H1982" t="str">
            <v>Impatiens sultani</v>
          </cell>
        </row>
        <row r="1983">
          <cell r="A1983">
            <v>11802</v>
          </cell>
          <cell r="H1983" t="str">
            <v>Eucalyptus pilularis x piperita</v>
          </cell>
        </row>
        <row r="1984">
          <cell r="A1984">
            <v>11803</v>
          </cell>
          <cell r="H1984" t="str">
            <v>Jasminum rex</v>
          </cell>
        </row>
        <row r="1985">
          <cell r="A1985">
            <v>11804</v>
          </cell>
          <cell r="H1985" t="str">
            <v>Fatsia japonica</v>
          </cell>
        </row>
        <row r="1986">
          <cell r="A1986">
            <v>11805</v>
          </cell>
          <cell r="H1986" t="str">
            <v>Caesalpinia ferrea</v>
          </cell>
        </row>
        <row r="1987">
          <cell r="A1987">
            <v>11806</v>
          </cell>
          <cell r="H1987" t="str">
            <v>Corybas dowlingii</v>
          </cell>
        </row>
        <row r="1988">
          <cell r="A1988">
            <v>11807</v>
          </cell>
          <cell r="H1988" t="str">
            <v>Viburnum japonicum</v>
          </cell>
        </row>
        <row r="1989">
          <cell r="A1989">
            <v>11808</v>
          </cell>
          <cell r="H1989" t="str">
            <v>Dillwynia sp. 'Yetholme'</v>
          </cell>
        </row>
        <row r="1990">
          <cell r="A1990">
            <v>11809</v>
          </cell>
          <cell r="H1990" t="str">
            <v>Senecio bathurstianus</v>
          </cell>
        </row>
        <row r="1991">
          <cell r="A1991">
            <v>1181</v>
          </cell>
          <cell r="H1991" t="str">
            <v>Parsonsia lanceolata</v>
          </cell>
        </row>
        <row r="1992">
          <cell r="A1992">
            <v>11810</v>
          </cell>
          <cell r="H1992" t="str">
            <v>Pultenaea setulosa</v>
          </cell>
        </row>
        <row r="1993">
          <cell r="A1993">
            <v>11811</v>
          </cell>
          <cell r="H1993" t="str">
            <v>Speculantha sp. aff. parviflora</v>
          </cell>
        </row>
        <row r="1994">
          <cell r="A1994">
            <v>11812</v>
          </cell>
          <cell r="H1994" t="str">
            <v>Pomaderris sp. aff. intermedia</v>
          </cell>
        </row>
        <row r="1995">
          <cell r="A1995">
            <v>11813</v>
          </cell>
          <cell r="H1995" t="str">
            <v>Paraserianthes lophantha</v>
          </cell>
        </row>
        <row r="1996">
          <cell r="A1996">
            <v>11814</v>
          </cell>
          <cell r="H1996" t="str">
            <v>Hibbertia sp. aff. riparia</v>
          </cell>
        </row>
        <row r="1997">
          <cell r="A1997">
            <v>11815</v>
          </cell>
          <cell r="H1997" t="str">
            <v>Thelychiton speciosus</v>
          </cell>
        </row>
        <row r="1998">
          <cell r="A1998">
            <v>11816</v>
          </cell>
          <cell r="H1998" t="str">
            <v>Syzygium wilsonii</v>
          </cell>
        </row>
        <row r="1999">
          <cell r="A1999">
            <v>11817</v>
          </cell>
          <cell r="H1999" t="str">
            <v>Gahnia sieberi</v>
          </cell>
        </row>
        <row r="2000">
          <cell r="A2000">
            <v>11818</v>
          </cell>
          <cell r="H2000" t="str">
            <v>Dockrillia striolata</v>
          </cell>
        </row>
        <row r="2001">
          <cell r="A2001">
            <v>11819</v>
          </cell>
          <cell r="H2001" t="str">
            <v>Senecio linearifolius var. dangarensis</v>
          </cell>
        </row>
        <row r="2002">
          <cell r="A2002">
            <v>1182</v>
          </cell>
          <cell r="H2002" t="str">
            <v>Parsonsia latifolia</v>
          </cell>
        </row>
        <row r="2003">
          <cell r="A2003">
            <v>11820</v>
          </cell>
          <cell r="H2003" t="str">
            <v>Prasophyllum aff. occidentale D</v>
          </cell>
        </row>
        <row r="2004">
          <cell r="A2004">
            <v>11821</v>
          </cell>
          <cell r="H2004" t="str">
            <v>Pterostylis despectans</v>
          </cell>
        </row>
        <row r="2005">
          <cell r="A2005">
            <v>11822</v>
          </cell>
          <cell r="H2005" t="str">
            <v>Banksia conferta subsp. conferta</v>
          </cell>
        </row>
        <row r="2006">
          <cell r="A2006">
            <v>11823</v>
          </cell>
          <cell r="H2006" t="str">
            <v>Apium prostratum var. filiforme</v>
          </cell>
        </row>
        <row r="2007">
          <cell r="A2007">
            <v>11824</v>
          </cell>
          <cell r="H2007" t="str">
            <v>Apium prostratum var. prostratum</v>
          </cell>
        </row>
        <row r="2008">
          <cell r="A2008">
            <v>11825</v>
          </cell>
          <cell r="H2008" t="str">
            <v>Arachnorchis actensis</v>
          </cell>
        </row>
        <row r="2009">
          <cell r="A2009">
            <v>11826</v>
          </cell>
          <cell r="H2009" t="str">
            <v>Arachnorchis aestiva</v>
          </cell>
        </row>
        <row r="2010">
          <cell r="A2010">
            <v>11827</v>
          </cell>
          <cell r="H2010" t="str">
            <v>Arachnorchis amnicola</v>
          </cell>
        </row>
        <row r="2011">
          <cell r="A2011">
            <v>11828</v>
          </cell>
          <cell r="H2011" t="str">
            <v>Thynninorchis huntianus</v>
          </cell>
        </row>
        <row r="2012">
          <cell r="A2012">
            <v>11829</v>
          </cell>
          <cell r="H2012" t="str">
            <v>Aquilegia vulgaris</v>
          </cell>
        </row>
        <row r="2013">
          <cell r="A2013">
            <v>1183</v>
          </cell>
          <cell r="H2013" t="str">
            <v>Parsonsia lilacina</v>
          </cell>
        </row>
        <row r="2014">
          <cell r="A2014">
            <v>11830</v>
          </cell>
          <cell r="H2014" t="str">
            <v>Siloxerus multiflorus</v>
          </cell>
        </row>
        <row r="2015">
          <cell r="A2015">
            <v>11831</v>
          </cell>
          <cell r="H2015" t="str">
            <v>Leptorhynchos squamatus subsp. squamatus</v>
          </cell>
        </row>
        <row r="2016">
          <cell r="A2016">
            <v>11832</v>
          </cell>
          <cell r="H2016" t="str">
            <v>Parthenocissus tricuspidata</v>
          </cell>
        </row>
        <row r="2017">
          <cell r="A2017">
            <v>11833</v>
          </cell>
          <cell r="H2017" t="str">
            <v>Arachnorchis callitrophila</v>
          </cell>
        </row>
        <row r="2018">
          <cell r="A2018">
            <v>11834</v>
          </cell>
          <cell r="H2018" t="str">
            <v>Arachnorchis fitzgeraldii</v>
          </cell>
        </row>
        <row r="2019">
          <cell r="A2019">
            <v>11835</v>
          </cell>
          <cell r="H2019" t="str">
            <v>Arachnorchis rileyi</v>
          </cell>
        </row>
        <row r="2020">
          <cell r="A2020">
            <v>11836</v>
          </cell>
          <cell r="H2020" t="str">
            <v>Arachnorchis subtilis</v>
          </cell>
        </row>
        <row r="2021">
          <cell r="A2021">
            <v>11837</v>
          </cell>
          <cell r="H2021" t="str">
            <v>Petalochilus curtisepalus</v>
          </cell>
        </row>
        <row r="2022">
          <cell r="A2022">
            <v>11838</v>
          </cell>
          <cell r="H2022" t="str">
            <v>Petalochilus hillmanii</v>
          </cell>
        </row>
        <row r="2023">
          <cell r="A2023">
            <v>11839</v>
          </cell>
          <cell r="H2023" t="str">
            <v>Petalochilus minor</v>
          </cell>
        </row>
        <row r="2024">
          <cell r="A2024">
            <v>1184</v>
          </cell>
          <cell r="H2024" t="str">
            <v>Parsonsia rotata</v>
          </cell>
        </row>
        <row r="2025">
          <cell r="A2025">
            <v>11840</v>
          </cell>
          <cell r="H2025" t="str">
            <v>Convolvulus clementii</v>
          </cell>
        </row>
        <row r="2026">
          <cell r="A2026">
            <v>11841</v>
          </cell>
          <cell r="H2026" t="str">
            <v>Convolvulus angustissimus subsp. fililobus</v>
          </cell>
        </row>
        <row r="2027">
          <cell r="A2027">
            <v>11842</v>
          </cell>
          <cell r="H2027" t="str">
            <v>Liriope muscari</v>
          </cell>
        </row>
        <row r="2028">
          <cell r="A2028">
            <v>11843</v>
          </cell>
          <cell r="H2028" t="str">
            <v>Phoenix reclinata</v>
          </cell>
        </row>
        <row r="2029">
          <cell r="A2029">
            <v>11844</v>
          </cell>
          <cell r="H2029" t="str">
            <v>Alpinia zerumbet</v>
          </cell>
        </row>
        <row r="2030">
          <cell r="A2030">
            <v>11845</v>
          </cell>
          <cell r="H2030" t="str">
            <v>Petalochilus quadrifarius</v>
          </cell>
        </row>
        <row r="2031">
          <cell r="A2031">
            <v>11846</v>
          </cell>
          <cell r="H2031" t="str">
            <v>Stegostyla angustata</v>
          </cell>
        </row>
        <row r="2032">
          <cell r="A2032">
            <v>11847</v>
          </cell>
          <cell r="H2032" t="str">
            <v>Stegostyla dimorpha</v>
          </cell>
        </row>
        <row r="2033">
          <cell r="A2033">
            <v>11848</v>
          </cell>
          <cell r="H2033" t="str">
            <v>Stegostyla lyallii</v>
          </cell>
        </row>
        <row r="2034">
          <cell r="A2034">
            <v>11849</v>
          </cell>
          <cell r="H2034" t="str">
            <v>Stegostyla testacea</v>
          </cell>
        </row>
        <row r="2035">
          <cell r="A2035">
            <v>1185</v>
          </cell>
          <cell r="H2035" t="str">
            <v>Parsonsia straminea</v>
          </cell>
        </row>
        <row r="2036">
          <cell r="A2036">
            <v>11850</v>
          </cell>
          <cell r="H2036" t="str">
            <v>Jonesiopsis filamentosa</v>
          </cell>
        </row>
        <row r="2037">
          <cell r="A2037">
            <v>11851</v>
          </cell>
          <cell r="H2037" t="str">
            <v>Caladenia montana</v>
          </cell>
        </row>
        <row r="2038">
          <cell r="A2038">
            <v>11852</v>
          </cell>
          <cell r="H2038" t="str">
            <v>Microseris sp. 3</v>
          </cell>
        </row>
        <row r="2039">
          <cell r="A2039">
            <v>11853</v>
          </cell>
          <cell r="H2039" t="str">
            <v>Cocos nucifera</v>
          </cell>
        </row>
        <row r="2040">
          <cell r="A2040">
            <v>11854</v>
          </cell>
          <cell r="H2040" t="str">
            <v>Betula populifolia</v>
          </cell>
        </row>
        <row r="2041">
          <cell r="A2041">
            <v>11855</v>
          </cell>
          <cell r="H2041" t="str">
            <v>Populus tremula</v>
          </cell>
        </row>
        <row r="2042">
          <cell r="A2042">
            <v>11856</v>
          </cell>
          <cell r="H2042" t="str">
            <v>Magnolia macrophylla</v>
          </cell>
        </row>
        <row r="2043">
          <cell r="A2043">
            <v>11857</v>
          </cell>
          <cell r="H2043" t="str">
            <v>Pyrus calleryana</v>
          </cell>
        </row>
        <row r="2044">
          <cell r="A2044">
            <v>11858</v>
          </cell>
          <cell r="H2044" t="str">
            <v>Ulmus americana</v>
          </cell>
        </row>
        <row r="2045">
          <cell r="A2045">
            <v>11859</v>
          </cell>
          <cell r="H2045" t="str">
            <v>Asparagus virgatus</v>
          </cell>
        </row>
        <row r="2046">
          <cell r="A2046">
            <v>1186</v>
          </cell>
          <cell r="H2046" t="str">
            <v>Parsonsia tenuis</v>
          </cell>
        </row>
        <row r="2047">
          <cell r="A2047">
            <v>11860</v>
          </cell>
          <cell r="H2047" t="str">
            <v>Dockrillia linguiformis</v>
          </cell>
        </row>
        <row r="2048">
          <cell r="A2048">
            <v>11861</v>
          </cell>
          <cell r="H2048" t="str">
            <v>Coleonema pulchellum</v>
          </cell>
        </row>
        <row r="2049">
          <cell r="A2049">
            <v>11862</v>
          </cell>
          <cell r="H2049" t="str">
            <v>Spiraea cantoniensis</v>
          </cell>
        </row>
        <row r="2050">
          <cell r="A2050">
            <v>11863</v>
          </cell>
          <cell r="H2050" t="str">
            <v>Viola banksii</v>
          </cell>
        </row>
        <row r="2051">
          <cell r="A2051">
            <v>11864</v>
          </cell>
          <cell r="H2051" t="str">
            <v>Drypetes deplanchei</v>
          </cell>
        </row>
        <row r="2052">
          <cell r="A2052">
            <v>11865</v>
          </cell>
          <cell r="H2052" t="str">
            <v>Thelymitra simulata</v>
          </cell>
        </row>
        <row r="2053">
          <cell r="A2053">
            <v>11866</v>
          </cell>
          <cell r="H2053" t="str">
            <v>Calochilus sp. aff. gracillimus</v>
          </cell>
        </row>
        <row r="2054">
          <cell r="A2054">
            <v>11867</v>
          </cell>
          <cell r="H2054" t="str">
            <v>Chiloglottis sp. aff valida #2 Sphagnum</v>
          </cell>
        </row>
        <row r="2055">
          <cell r="A2055">
            <v>11868</v>
          </cell>
          <cell r="H2055" t="str">
            <v>Thelymitra nuda x simulata</v>
          </cell>
        </row>
        <row r="2056">
          <cell r="A2056">
            <v>11869</v>
          </cell>
          <cell r="H2056" t="str">
            <v>Thelymitra sp. aff pauciflora #2</v>
          </cell>
        </row>
        <row r="2057">
          <cell r="A2057">
            <v>1187</v>
          </cell>
          <cell r="H2057" t="str">
            <v>Parsonsia ventricosa</v>
          </cell>
        </row>
        <row r="2058">
          <cell r="A2058">
            <v>11870</v>
          </cell>
          <cell r="H2058" t="str">
            <v>Thelymitra sp. aff pauciflora #3</v>
          </cell>
        </row>
        <row r="2059">
          <cell r="A2059">
            <v>11871</v>
          </cell>
          <cell r="H2059" t="str">
            <v>Chiloglottis sp. aff valida #3</v>
          </cell>
        </row>
        <row r="2060">
          <cell r="A2060">
            <v>11872</v>
          </cell>
          <cell r="H2060" t="str">
            <v>Pterostylis sp. aff cycnocephala #1</v>
          </cell>
        </row>
        <row r="2061">
          <cell r="A2061">
            <v>11873</v>
          </cell>
          <cell r="H2061" t="str">
            <v>Pterostylis sp. aff cycnocephala #2</v>
          </cell>
        </row>
        <row r="2062">
          <cell r="A2062">
            <v>11874</v>
          </cell>
          <cell r="H2062" t="str">
            <v>Gastrodia sp. aff sesamoides</v>
          </cell>
        </row>
        <row r="2063">
          <cell r="A2063">
            <v>11875</v>
          </cell>
          <cell r="H2063" t="str">
            <v>Caladenia sp. aff. pusilla</v>
          </cell>
        </row>
        <row r="2064">
          <cell r="A2064">
            <v>11876</v>
          </cell>
          <cell r="H2064" t="str">
            <v>Pterostylis sp. aff. parviflora</v>
          </cell>
        </row>
        <row r="2065">
          <cell r="A2065">
            <v>11877</v>
          </cell>
          <cell r="H2065" t="str">
            <v>Spiranthes australis</v>
          </cell>
        </row>
        <row r="2066">
          <cell r="A2066">
            <v>11878</v>
          </cell>
          <cell r="H2066" t="str">
            <v>Stegostyla sp. aff gracilis</v>
          </cell>
        </row>
        <row r="2067">
          <cell r="A2067">
            <v>11879</v>
          </cell>
          <cell r="H2067" t="str">
            <v>Thelymitra sp. aff erosa</v>
          </cell>
        </row>
        <row r="2068">
          <cell r="A2068">
            <v>1188</v>
          </cell>
          <cell r="H2068" t="str">
            <v>Thevetia peruviana</v>
          </cell>
        </row>
        <row r="2069">
          <cell r="A2069">
            <v>11880</v>
          </cell>
          <cell r="H2069" t="str">
            <v>Thelymitra juncifolia x media</v>
          </cell>
        </row>
        <row r="2070">
          <cell r="A2070">
            <v>11881</v>
          </cell>
          <cell r="H2070" t="str">
            <v>Thelymitra nuda x pauciflora</v>
          </cell>
        </row>
        <row r="2071">
          <cell r="A2071">
            <v>11882</v>
          </cell>
          <cell r="H2071" t="str">
            <v>Thelymitra ixioides x nuda</v>
          </cell>
        </row>
        <row r="2072">
          <cell r="A2072">
            <v>11883</v>
          </cell>
          <cell r="H2072" t="str">
            <v>Thelymitra sp. aff pauciflora #1</v>
          </cell>
        </row>
        <row r="2073">
          <cell r="A2073">
            <v>11884</v>
          </cell>
          <cell r="H2073" t="str">
            <v>Caladenia sp. aff montana</v>
          </cell>
        </row>
        <row r="2074">
          <cell r="A2074">
            <v>11885</v>
          </cell>
          <cell r="H2074" t="str">
            <v>Caladenia sp. aff. gracilis</v>
          </cell>
        </row>
        <row r="2075">
          <cell r="A2075">
            <v>11886</v>
          </cell>
          <cell r="H2075" t="str">
            <v>Desmodium triflorum</v>
          </cell>
        </row>
        <row r="2076">
          <cell r="A2076">
            <v>11887</v>
          </cell>
          <cell r="H2076" t="str">
            <v>Melichrus sp. Gibberagee</v>
          </cell>
        </row>
        <row r="2077">
          <cell r="A2077">
            <v>11888</v>
          </cell>
          <cell r="H2077" t="str">
            <v>Diospyros major var. ebenus</v>
          </cell>
        </row>
        <row r="2078">
          <cell r="A2078">
            <v>11889</v>
          </cell>
          <cell r="H2078" t="str">
            <v>Amyema scandens subsp. plicatula</v>
          </cell>
        </row>
        <row r="2079">
          <cell r="A2079">
            <v>1189</v>
          </cell>
          <cell r="H2079" t="str">
            <v>Vinca major</v>
          </cell>
        </row>
        <row r="2080">
          <cell r="A2080">
            <v>11890</v>
          </cell>
          <cell r="H2080" t="str">
            <v>Amyema plicatula</v>
          </cell>
        </row>
        <row r="2081">
          <cell r="A2081">
            <v>11891</v>
          </cell>
          <cell r="H2081" t="str">
            <v>Daphnandra sp. C Illawarra</v>
          </cell>
        </row>
        <row r="2082">
          <cell r="A2082">
            <v>11892</v>
          </cell>
          <cell r="H2082" t="str">
            <v>Eucalyptus sp. Cattai</v>
          </cell>
        </row>
        <row r="2083">
          <cell r="A2083">
            <v>11893</v>
          </cell>
          <cell r="H2083" t="str">
            <v>Eucalyptus sp. Howes Swamp Creek</v>
          </cell>
        </row>
        <row r="2084">
          <cell r="A2084">
            <v>11894</v>
          </cell>
          <cell r="H2084" t="str">
            <v>Gossia fragrantissima</v>
          </cell>
        </row>
        <row r="2085">
          <cell r="A2085">
            <v>11895</v>
          </cell>
          <cell r="H2085" t="str">
            <v>Pultenaea sp. Genowlan Point</v>
          </cell>
        </row>
        <row r="2086">
          <cell r="A2086">
            <v>11896</v>
          </cell>
          <cell r="H2086" t="str">
            <v>Rapanea sp. A Richmond River</v>
          </cell>
        </row>
        <row r="2087">
          <cell r="A2087">
            <v>11897</v>
          </cell>
          <cell r="H2087" t="str">
            <v>Phaius tankarvilleae</v>
          </cell>
        </row>
        <row r="2088">
          <cell r="A2088">
            <v>11898</v>
          </cell>
          <cell r="H2088" t="str">
            <v>Citrus sinensis</v>
          </cell>
        </row>
        <row r="2089">
          <cell r="A2089">
            <v>11899</v>
          </cell>
          <cell r="H2089" t="str">
            <v>Brachychiton rupestris</v>
          </cell>
        </row>
        <row r="2090">
          <cell r="A2090">
            <v>1190</v>
          </cell>
          <cell r="H2090" t="str">
            <v>Aponogeton distachyos</v>
          </cell>
        </row>
        <row r="2091">
          <cell r="A2091">
            <v>11900</v>
          </cell>
          <cell r="H2091" t="str">
            <v>Eucalyptus propinqua var. propinqua</v>
          </cell>
        </row>
        <row r="2092">
          <cell r="A2092">
            <v>11901</v>
          </cell>
          <cell r="H2092" t="str">
            <v>Nereia lophocladia</v>
          </cell>
        </row>
        <row r="2093">
          <cell r="A2093">
            <v>11902</v>
          </cell>
          <cell r="H2093" t="str">
            <v>Vanvoorstia bennettiana</v>
          </cell>
        </row>
        <row r="2094">
          <cell r="A2094">
            <v>11903</v>
          </cell>
          <cell r="H2094" t="str">
            <v>Juncus planifolius</v>
          </cell>
        </row>
        <row r="2095">
          <cell r="A2095">
            <v>11904</v>
          </cell>
          <cell r="H2095" t="str">
            <v>Dillwynia retorta species complex</v>
          </cell>
        </row>
        <row r="2096">
          <cell r="A2096">
            <v>11905</v>
          </cell>
          <cell r="H2096" t="str">
            <v>Senna form taxon 'filifolia'</v>
          </cell>
        </row>
        <row r="2097">
          <cell r="A2097">
            <v>11906</v>
          </cell>
          <cell r="H2097" t="str">
            <v>Salix matsudana</v>
          </cell>
        </row>
        <row r="2098">
          <cell r="A2098">
            <v>11907</v>
          </cell>
          <cell r="H2098" t="str">
            <v>Kunzea sp. 'Mt Kaputar'</v>
          </cell>
        </row>
        <row r="2099">
          <cell r="A2099">
            <v>11908</v>
          </cell>
          <cell r="H2099" t="str">
            <v>Eragrostis sterilis</v>
          </cell>
        </row>
        <row r="2100">
          <cell r="A2100">
            <v>11909</v>
          </cell>
          <cell r="H2100" t="str">
            <v>Albizia julibrissin</v>
          </cell>
        </row>
        <row r="2101">
          <cell r="A2101">
            <v>1191</v>
          </cell>
          <cell r="H2101" t="str">
            <v>Ilex aquifolium</v>
          </cell>
        </row>
        <row r="2102">
          <cell r="A2102">
            <v>11910</v>
          </cell>
          <cell r="H2102" t="str">
            <v>Allium schoenoprasum</v>
          </cell>
        </row>
        <row r="2103">
          <cell r="A2103">
            <v>11911</v>
          </cell>
          <cell r="H2103" t="str">
            <v>Prostanthera staurophylla sensu stricto</v>
          </cell>
        </row>
        <row r="2104">
          <cell r="A2104">
            <v>11912</v>
          </cell>
          <cell r="H2104" t="str">
            <v>Pentas lanceolata</v>
          </cell>
        </row>
        <row r="2105">
          <cell r="A2105">
            <v>11914</v>
          </cell>
          <cell r="H2105" t="str">
            <v>Aralia spp.</v>
          </cell>
        </row>
        <row r="2106">
          <cell r="A2106">
            <v>11915</v>
          </cell>
          <cell r="H2106" t="str">
            <v>Astrotricha sp. Wallagaraugh</v>
          </cell>
        </row>
        <row r="2107">
          <cell r="A2107">
            <v>11916</v>
          </cell>
          <cell r="H2107" t="str">
            <v>Chrysanthemum frutescens</v>
          </cell>
        </row>
        <row r="2108">
          <cell r="A2108">
            <v>11917</v>
          </cell>
          <cell r="H2108" t="str">
            <v>Cissus rhombifolia</v>
          </cell>
        </row>
        <row r="2109">
          <cell r="A2109">
            <v>11918</v>
          </cell>
          <cell r="H2109" t="str">
            <v>Dracaena marginata</v>
          </cell>
        </row>
        <row r="2110">
          <cell r="A2110">
            <v>11919</v>
          </cell>
          <cell r="H2110" t="str">
            <v>Cleome spinosa</v>
          </cell>
        </row>
        <row r="2111">
          <cell r="A2111">
            <v>1192</v>
          </cell>
          <cell r="H2111" t="str">
            <v>Alocasia macrorrhizos</v>
          </cell>
        </row>
        <row r="2112">
          <cell r="A2112">
            <v>11920</v>
          </cell>
          <cell r="H2112" t="str">
            <v>Hymenocallis littoralis</v>
          </cell>
        </row>
        <row r="2113">
          <cell r="A2113">
            <v>11921</v>
          </cell>
          <cell r="H2113" t="str">
            <v>Ipomoea horsfalliae</v>
          </cell>
        </row>
        <row r="2114">
          <cell r="A2114">
            <v>11922</v>
          </cell>
          <cell r="H2114" t="str">
            <v>Petroselinum crispum</v>
          </cell>
        </row>
        <row r="2115">
          <cell r="A2115">
            <v>11923</v>
          </cell>
          <cell r="H2115" t="str">
            <v>Glycine tabacina complex</v>
          </cell>
        </row>
        <row r="2116">
          <cell r="A2116">
            <v>11924</v>
          </cell>
          <cell r="H2116" t="str">
            <v>Metasequoia glyptostroboides</v>
          </cell>
        </row>
        <row r="2117">
          <cell r="A2117">
            <v>11925</v>
          </cell>
          <cell r="H2117" t="str">
            <v>Fortunella japonica</v>
          </cell>
        </row>
        <row r="2118">
          <cell r="A2118">
            <v>11926</v>
          </cell>
          <cell r="H2118" t="str">
            <v>Tipuana tipu</v>
          </cell>
        </row>
        <row r="2119">
          <cell r="A2119">
            <v>11927</v>
          </cell>
          <cell r="H2119" t="str">
            <v>Dockrillia teretifolia</v>
          </cell>
        </row>
        <row r="2120">
          <cell r="A2120">
            <v>11928</v>
          </cell>
          <cell r="H2120" t="str">
            <v>Bromus hordeaceus subsp. molliformis</v>
          </cell>
        </row>
        <row r="2121">
          <cell r="A2121">
            <v>11929</v>
          </cell>
          <cell r="H2121" t="str">
            <v>Cheiranthera linearis</v>
          </cell>
        </row>
        <row r="2122">
          <cell r="A2122">
            <v>1193</v>
          </cell>
          <cell r="H2122" t="str">
            <v>Arum italicum</v>
          </cell>
        </row>
        <row r="2123">
          <cell r="A2123">
            <v>11930</v>
          </cell>
          <cell r="H2123" t="str">
            <v>Araucaria araucana</v>
          </cell>
        </row>
        <row r="2124">
          <cell r="A2124">
            <v>11931</v>
          </cell>
          <cell r="H2124" t="str">
            <v>Cucurbita pepo</v>
          </cell>
        </row>
        <row r="2125">
          <cell r="A2125">
            <v>11932</v>
          </cell>
          <cell r="H2125" t="str">
            <v>Cynoglossum australe var. australe</v>
          </cell>
        </row>
        <row r="2126">
          <cell r="A2126">
            <v>11933</v>
          </cell>
          <cell r="H2126" t="str">
            <v>Echinostephia aculeata</v>
          </cell>
        </row>
        <row r="2127">
          <cell r="A2127">
            <v>11934</v>
          </cell>
          <cell r="H2127" t="str">
            <v>Acacia simmonsiana var. bacharoides</v>
          </cell>
        </row>
        <row r="2128">
          <cell r="A2128">
            <v>11935</v>
          </cell>
          <cell r="H2128" t="str">
            <v>Dracophyllum secundum "Bulli Tops form"</v>
          </cell>
        </row>
        <row r="2129">
          <cell r="A2129">
            <v>11936</v>
          </cell>
          <cell r="H2129" t="str">
            <v>Senna form taxon 'zygophylla'</v>
          </cell>
        </row>
        <row r="2130">
          <cell r="A2130">
            <v>11937</v>
          </cell>
          <cell r="H2130" t="str">
            <v>Cakile edentula subsp. edentula</v>
          </cell>
        </row>
        <row r="2131">
          <cell r="A2131">
            <v>11938</v>
          </cell>
          <cell r="H2131" t="str">
            <v>Psydrax odorata subsp. buxifolia</v>
          </cell>
        </row>
        <row r="2132">
          <cell r="A2132">
            <v>11939</v>
          </cell>
          <cell r="H2132" t="str">
            <v>Boerhavia erecta</v>
          </cell>
        </row>
        <row r="2133">
          <cell r="A2133">
            <v>1194</v>
          </cell>
          <cell r="H2133" t="str">
            <v>Colocasia esculenta</v>
          </cell>
        </row>
        <row r="2134">
          <cell r="A2134">
            <v>11940</v>
          </cell>
          <cell r="H2134" t="str">
            <v>Acacia nilotica</v>
          </cell>
        </row>
        <row r="2135">
          <cell r="A2135">
            <v>11941</v>
          </cell>
          <cell r="H2135" t="str">
            <v>Onopordum tauricum</v>
          </cell>
        </row>
        <row r="2136">
          <cell r="A2136">
            <v>11942</v>
          </cell>
          <cell r="H2136" t="str">
            <v>Psydrax odorata</v>
          </cell>
        </row>
        <row r="2137">
          <cell r="A2137">
            <v>11943</v>
          </cell>
          <cell r="H2137" t="str">
            <v>Psydrax oleifolia</v>
          </cell>
        </row>
        <row r="2138">
          <cell r="A2138">
            <v>11944</v>
          </cell>
          <cell r="H2138" t="str">
            <v>Psydrax latifolia</v>
          </cell>
        </row>
        <row r="2139">
          <cell r="A2139">
            <v>11945</v>
          </cell>
          <cell r="H2139" t="str">
            <v>Psydrax lamprophylla</v>
          </cell>
        </row>
        <row r="2140">
          <cell r="A2140">
            <v>11946</v>
          </cell>
          <cell r="H2140" t="str">
            <v>Schoenoplectus subulatus</v>
          </cell>
        </row>
        <row r="2141">
          <cell r="A2141">
            <v>11947</v>
          </cell>
          <cell r="H2141" t="str">
            <v>Homalanthus populifolius</v>
          </cell>
        </row>
        <row r="2142">
          <cell r="A2142">
            <v>11948</v>
          </cell>
          <cell r="H2142" t="str">
            <v>Myrsine howittiana</v>
          </cell>
        </row>
        <row r="2143">
          <cell r="A2143">
            <v>11949</v>
          </cell>
          <cell r="H2143" t="str">
            <v>Myrsine mccomishii</v>
          </cell>
        </row>
        <row r="2144">
          <cell r="A2144">
            <v>1195</v>
          </cell>
          <cell r="H2144" t="str">
            <v>Gymnostachys anceps</v>
          </cell>
        </row>
        <row r="2145">
          <cell r="A2145">
            <v>11950</v>
          </cell>
          <cell r="H2145" t="str">
            <v>Myrsine platystigma</v>
          </cell>
        </row>
        <row r="2146">
          <cell r="A2146">
            <v>11951</v>
          </cell>
          <cell r="H2146" t="str">
            <v>Myrsine richmondensis</v>
          </cell>
        </row>
        <row r="2147">
          <cell r="A2147">
            <v>11952</v>
          </cell>
          <cell r="H2147" t="str">
            <v>Myrsine subsessilis</v>
          </cell>
        </row>
        <row r="2148">
          <cell r="A2148">
            <v>11953</v>
          </cell>
          <cell r="H2148" t="str">
            <v>Myrsine variabilis</v>
          </cell>
        </row>
        <row r="2149">
          <cell r="A2149">
            <v>11954</v>
          </cell>
          <cell r="H2149" t="str">
            <v>Chrysopogon filipes</v>
          </cell>
        </row>
        <row r="2150">
          <cell r="A2150">
            <v>11955</v>
          </cell>
          <cell r="H2150" t="str">
            <v>Potentilla indica</v>
          </cell>
        </row>
        <row r="2151">
          <cell r="A2151">
            <v>11956</v>
          </cell>
          <cell r="H2151" t="str">
            <v>Niemeyera antiloga</v>
          </cell>
        </row>
        <row r="2152">
          <cell r="A2152">
            <v>11957</v>
          </cell>
          <cell r="H2152" t="str">
            <v>Niemeyera whitei</v>
          </cell>
        </row>
        <row r="2153">
          <cell r="A2153">
            <v>11958</v>
          </cell>
          <cell r="H2153" t="str">
            <v>Morinda canthoides</v>
          </cell>
        </row>
        <row r="2154">
          <cell r="A2154">
            <v>11959</v>
          </cell>
          <cell r="H2154" t="str">
            <v>Lagenophora gracilis</v>
          </cell>
        </row>
        <row r="2155">
          <cell r="A2155">
            <v>1196</v>
          </cell>
          <cell r="H2155" t="str">
            <v>Pothos longipes</v>
          </cell>
        </row>
        <row r="2156">
          <cell r="A2156">
            <v>11960</v>
          </cell>
          <cell r="H2156" t="str">
            <v>Lagenophora stipitata</v>
          </cell>
        </row>
        <row r="2157">
          <cell r="A2157">
            <v>11961</v>
          </cell>
          <cell r="H2157" t="str">
            <v>Glandularia incisa</v>
          </cell>
        </row>
        <row r="2158">
          <cell r="A2158">
            <v>11962</v>
          </cell>
          <cell r="H2158" t="str">
            <v>Senna form taxon 'artemisioides'</v>
          </cell>
        </row>
        <row r="2159">
          <cell r="A2159">
            <v>11963</v>
          </cell>
          <cell r="H2159" t="str">
            <v>Senna form taxon 'sturtii'</v>
          </cell>
        </row>
        <row r="2160">
          <cell r="A2160">
            <v>11964</v>
          </cell>
          <cell r="H2160" t="str">
            <v>Prostanthera incisa var. incisa</v>
          </cell>
        </row>
        <row r="2161">
          <cell r="A2161">
            <v>11965</v>
          </cell>
          <cell r="H2161" t="str">
            <v>Apium prostratum subsp. prostratum</v>
          </cell>
        </row>
        <row r="2162">
          <cell r="A2162">
            <v>11966</v>
          </cell>
          <cell r="H2162" t="str">
            <v>Acrothamnus hookeri</v>
          </cell>
        </row>
        <row r="2163">
          <cell r="A2163">
            <v>11967</v>
          </cell>
          <cell r="H2163" t="str">
            <v>Calochilus robertsonii (golden form)</v>
          </cell>
        </row>
        <row r="2164">
          <cell r="A2164">
            <v>11968</v>
          </cell>
          <cell r="H2164" t="str">
            <v>Caladenia sp. aff catenata var. warnervalensis</v>
          </cell>
        </row>
        <row r="2165">
          <cell r="A2165">
            <v>11969</v>
          </cell>
          <cell r="H2165" t="str">
            <v>Hebeloma aminophilum</v>
          </cell>
        </row>
        <row r="2166">
          <cell r="A2166">
            <v>1197</v>
          </cell>
          <cell r="H2166" t="str">
            <v>Typhonium eliosurum</v>
          </cell>
        </row>
        <row r="2167">
          <cell r="A2167">
            <v>11970</v>
          </cell>
          <cell r="H2167" t="str">
            <v>Setaria distans</v>
          </cell>
        </row>
        <row r="2168">
          <cell r="A2168">
            <v>11971</v>
          </cell>
          <cell r="H2168" t="str">
            <v>Corunastylis fimbriata</v>
          </cell>
        </row>
        <row r="2169">
          <cell r="A2169">
            <v>11972</v>
          </cell>
          <cell r="H2169" t="str">
            <v>Pinus sylvestris</v>
          </cell>
        </row>
        <row r="2170">
          <cell r="A2170">
            <v>11973</v>
          </cell>
          <cell r="H2170" t="str">
            <v>Acacia melvillei/homalophylla complex</v>
          </cell>
        </row>
        <row r="2171">
          <cell r="A2171">
            <v>11974</v>
          </cell>
          <cell r="H2171" t="str">
            <v>Babingtonia crassa group sens. lat</v>
          </cell>
        </row>
        <row r="2172">
          <cell r="A2172">
            <v>11975</v>
          </cell>
          <cell r="H2172" t="str">
            <v>Carex tasmanica</v>
          </cell>
        </row>
        <row r="2173">
          <cell r="A2173">
            <v>11976</v>
          </cell>
          <cell r="H2173" t="str">
            <v>Chamaesyce sparrmanii</v>
          </cell>
        </row>
        <row r="2174">
          <cell r="A2174">
            <v>11977</v>
          </cell>
          <cell r="H2174" t="str">
            <v>Chromolaena odorata</v>
          </cell>
        </row>
        <row r="2175">
          <cell r="A2175">
            <v>11978</v>
          </cell>
          <cell r="H2175" t="str">
            <v>Citrus limon</v>
          </cell>
        </row>
        <row r="2176">
          <cell r="A2176">
            <v>11979</v>
          </cell>
          <cell r="H2176" t="str">
            <v>Citrus x paradisi</v>
          </cell>
        </row>
        <row r="2177">
          <cell r="A2177">
            <v>1198</v>
          </cell>
          <cell r="H2177" t="str">
            <v>Zantedeschia aethiopica</v>
          </cell>
        </row>
        <row r="2178">
          <cell r="A2178">
            <v>11980</v>
          </cell>
          <cell r="H2178" t="str">
            <v>Cryptomeria japonica</v>
          </cell>
        </row>
        <row r="2179">
          <cell r="A2179">
            <v>11981</v>
          </cell>
          <cell r="H2179" t="str">
            <v>Cupressus glabra</v>
          </cell>
        </row>
        <row r="2180">
          <cell r="A2180">
            <v>11982</v>
          </cell>
          <cell r="H2180" t="str">
            <v>Cupressus arizonica var. glabra</v>
          </cell>
        </row>
        <row r="2181">
          <cell r="A2181">
            <v>11983</v>
          </cell>
          <cell r="H2181" t="str">
            <v>Cussonia spicata</v>
          </cell>
        </row>
        <row r="2182">
          <cell r="A2182">
            <v>11984</v>
          </cell>
          <cell r="H2182" t="str">
            <v>Dendrobium speciosum var. speciosum</v>
          </cell>
        </row>
        <row r="2183">
          <cell r="A2183">
            <v>11985</v>
          </cell>
          <cell r="H2183" t="str">
            <v>Eucalyptus piperita x racemosa</v>
          </cell>
        </row>
        <row r="2184">
          <cell r="A2184">
            <v>11986</v>
          </cell>
          <cell r="H2184" t="str">
            <v>Hakea linearis</v>
          </cell>
        </row>
        <row r="2185">
          <cell r="A2185">
            <v>11987</v>
          </cell>
          <cell r="H2185" t="str">
            <v>Metrosideros tomentosa</v>
          </cell>
        </row>
        <row r="2186">
          <cell r="A2186">
            <v>11988</v>
          </cell>
          <cell r="H2186" t="str">
            <v>Phormium colensoi</v>
          </cell>
        </row>
        <row r="2187">
          <cell r="A2187">
            <v>11989</v>
          </cell>
          <cell r="H2187" t="str">
            <v>Pilea cadeiri</v>
          </cell>
        </row>
        <row r="2188">
          <cell r="A2188">
            <v>1199</v>
          </cell>
          <cell r="H2188" t="str">
            <v>Astrotricha asperifolia</v>
          </cell>
        </row>
        <row r="2189">
          <cell r="A2189">
            <v>11990</v>
          </cell>
          <cell r="H2189" t="str">
            <v>Platanus orientalis</v>
          </cell>
        </row>
        <row r="2190">
          <cell r="A2190">
            <v>11991</v>
          </cell>
          <cell r="H2190" t="str">
            <v>Plectranthus saccatus</v>
          </cell>
        </row>
        <row r="2191">
          <cell r="A2191">
            <v>11992</v>
          </cell>
          <cell r="H2191" t="str">
            <v>Rhaphiolepis umbellata</v>
          </cell>
        </row>
        <row r="2192">
          <cell r="A2192">
            <v>11993</v>
          </cell>
          <cell r="H2192" t="str">
            <v>Roystonea oleracea</v>
          </cell>
        </row>
        <row r="2193">
          <cell r="A2193">
            <v>11994</v>
          </cell>
          <cell r="H2193" t="str">
            <v>Schefflera polybotrya</v>
          </cell>
        </row>
        <row r="2194">
          <cell r="A2194">
            <v>11995</v>
          </cell>
          <cell r="H2194" t="str">
            <v>Weigela florida</v>
          </cell>
        </row>
        <row r="2195">
          <cell r="A2195">
            <v>11996</v>
          </cell>
          <cell r="H2195" t="str">
            <v>Xylomelum occidentale</v>
          </cell>
        </row>
        <row r="2196">
          <cell r="A2196">
            <v>11997</v>
          </cell>
          <cell r="H2196" t="str">
            <v>Dypsis madagascariensis</v>
          </cell>
        </row>
        <row r="2197">
          <cell r="A2197">
            <v>11998</v>
          </cell>
          <cell r="H2197" t="str">
            <v>Chrysalidocarpus madagascariensis</v>
          </cell>
        </row>
        <row r="2198">
          <cell r="A2198">
            <v>11999</v>
          </cell>
          <cell r="H2198" t="str">
            <v>Eucomis bicolor</v>
          </cell>
        </row>
        <row r="2199">
          <cell r="A2199">
            <v>1200</v>
          </cell>
          <cell r="H2199" t="str">
            <v>Astrotricha crassifolia</v>
          </cell>
        </row>
        <row r="2200">
          <cell r="A2200">
            <v>12000</v>
          </cell>
          <cell r="H2200" t="str">
            <v>Eucomis comosa</v>
          </cell>
        </row>
        <row r="2201">
          <cell r="A2201">
            <v>12001</v>
          </cell>
          <cell r="H2201" t="str">
            <v>Odontonema tubiforme</v>
          </cell>
        </row>
        <row r="2202">
          <cell r="A2202">
            <v>12002</v>
          </cell>
          <cell r="H2202" t="str">
            <v>Prostanthera sp. Boonoo Boonoo</v>
          </cell>
        </row>
        <row r="2203">
          <cell r="A2203">
            <v>12003</v>
          </cell>
          <cell r="H2203" t="str">
            <v>Prostanthera petraea</v>
          </cell>
        </row>
        <row r="2204">
          <cell r="A2204">
            <v>12004</v>
          </cell>
          <cell r="H2204" t="str">
            <v>Philotheca epilosa</v>
          </cell>
        </row>
        <row r="2205">
          <cell r="A2205">
            <v>12005</v>
          </cell>
          <cell r="H2205" t="str">
            <v>Agiortia cicatricata</v>
          </cell>
        </row>
        <row r="2206">
          <cell r="A2206">
            <v>12006</v>
          </cell>
          <cell r="H2206" t="str">
            <v>X Cupressocyparis leylandii</v>
          </cell>
        </row>
        <row r="2207">
          <cell r="A2207">
            <v>12007</v>
          </cell>
          <cell r="H2207" t="str">
            <v>Cupressus torulosa</v>
          </cell>
        </row>
        <row r="2208">
          <cell r="A2208">
            <v>12008</v>
          </cell>
          <cell r="H2208" t="str">
            <v>Cupressus lusitanica subsp. torulosa</v>
          </cell>
        </row>
        <row r="2209">
          <cell r="A2209">
            <v>12009</v>
          </cell>
          <cell r="H2209" t="str">
            <v>Livistona muelleri</v>
          </cell>
        </row>
        <row r="2210">
          <cell r="A2210">
            <v>1201</v>
          </cell>
          <cell r="H2210" t="str">
            <v>Astrotricha floccosa</v>
          </cell>
        </row>
        <row r="2211">
          <cell r="A2211">
            <v>12010</v>
          </cell>
          <cell r="H2211" t="str">
            <v>Athertonia diversifolia</v>
          </cell>
        </row>
        <row r="2212">
          <cell r="A2212">
            <v>12011</v>
          </cell>
          <cell r="H2212" t="str">
            <v>Agiortia pedicellata</v>
          </cell>
        </row>
        <row r="2213">
          <cell r="A2213">
            <v>12012</v>
          </cell>
          <cell r="H2213" t="str">
            <v>Spartium junceum</v>
          </cell>
        </row>
        <row r="2214">
          <cell r="A2214">
            <v>12013</v>
          </cell>
          <cell r="H2214" t="str">
            <v>Paenula storyi</v>
          </cell>
        </row>
        <row r="2215">
          <cell r="A2215">
            <v>12014</v>
          </cell>
          <cell r="H2215" t="str">
            <v>Goodenia nocoleche</v>
          </cell>
        </row>
        <row r="2216">
          <cell r="A2216">
            <v>12015</v>
          </cell>
          <cell r="H2216" t="str">
            <v>Senna form taxon 'coriacea'</v>
          </cell>
        </row>
        <row r="2217">
          <cell r="A2217">
            <v>12016</v>
          </cell>
          <cell r="H2217" t="str">
            <v>Senna form taxon 'petiolaris'</v>
          </cell>
        </row>
        <row r="2218">
          <cell r="A2218">
            <v>12017</v>
          </cell>
          <cell r="H2218" t="str">
            <v>Astrotricha longifolia f. 'Inland'</v>
          </cell>
        </row>
        <row r="2219">
          <cell r="A2219">
            <v>12018</v>
          </cell>
          <cell r="H2219" t="str">
            <v>Trachymene clivicola</v>
          </cell>
        </row>
        <row r="2220">
          <cell r="A2220">
            <v>12019</v>
          </cell>
          <cell r="H2220" t="str">
            <v>Prunus campanulata</v>
          </cell>
        </row>
        <row r="2221">
          <cell r="A2221">
            <v>1202</v>
          </cell>
          <cell r="H2221" t="str">
            <v>Astrotricha latifolia</v>
          </cell>
        </row>
        <row r="2222">
          <cell r="A2222">
            <v>12020</v>
          </cell>
          <cell r="H2222" t="str">
            <v>Crotalaria montana var. angustifolia</v>
          </cell>
        </row>
        <row r="2223">
          <cell r="A2223">
            <v>12021</v>
          </cell>
          <cell r="H2223" t="str">
            <v>Bauhinia syringifolia</v>
          </cell>
        </row>
        <row r="2224">
          <cell r="A2224">
            <v>12022</v>
          </cell>
          <cell r="H2224" t="str">
            <v>Tabebuia chrysotricha</v>
          </cell>
        </row>
        <row r="2225">
          <cell r="A2225">
            <v>12023</v>
          </cell>
          <cell r="H2225" t="str">
            <v>Eucalyptus transcontinentalis</v>
          </cell>
        </row>
        <row r="2226">
          <cell r="A2226">
            <v>12024</v>
          </cell>
          <cell r="H2226" t="str">
            <v>Ptilotus polystachyus</v>
          </cell>
        </row>
        <row r="2227">
          <cell r="A2227">
            <v>12025</v>
          </cell>
          <cell r="H2227" t="str">
            <v>Eucalyptus alligatrix</v>
          </cell>
        </row>
        <row r="2228">
          <cell r="A2228">
            <v>12026</v>
          </cell>
          <cell r="H2228" t="str">
            <v>Pinus pinea</v>
          </cell>
        </row>
        <row r="2229">
          <cell r="A2229">
            <v>12027</v>
          </cell>
          <cell r="H2229" t="str">
            <v>Macropiper excelsum var. psittacorum</v>
          </cell>
        </row>
        <row r="2230">
          <cell r="A2230">
            <v>12028</v>
          </cell>
          <cell r="H2230" t="str">
            <v>Polycarpaea breviflora</v>
          </cell>
        </row>
        <row r="2231">
          <cell r="A2231">
            <v>12029</v>
          </cell>
          <cell r="H2231" t="str">
            <v>Pultenaea gunnii</v>
          </cell>
        </row>
        <row r="2232">
          <cell r="A2232">
            <v>1203</v>
          </cell>
          <cell r="H2232" t="str">
            <v>Astrotricha ledifolia</v>
          </cell>
        </row>
        <row r="2233">
          <cell r="A2233">
            <v>12030</v>
          </cell>
          <cell r="H2233" t="str">
            <v>Asterolasia asteriscophora sensu lato</v>
          </cell>
        </row>
        <row r="2234">
          <cell r="A2234">
            <v>12031</v>
          </cell>
          <cell r="H2234" t="str">
            <v>Stylosanthes humilis</v>
          </cell>
        </row>
        <row r="2235">
          <cell r="A2235">
            <v>12032</v>
          </cell>
          <cell r="H2235" t="str">
            <v>Acacia homalophylla &lt;--&gt; melvillei</v>
          </cell>
        </row>
        <row r="2236">
          <cell r="A2236">
            <v>12033</v>
          </cell>
          <cell r="H2236" t="str">
            <v>Pouteria cotinifolia</v>
          </cell>
        </row>
        <row r="2237">
          <cell r="A2237">
            <v>12034</v>
          </cell>
          <cell r="H2237" t="str">
            <v>Cephalomanes caudatum</v>
          </cell>
        </row>
        <row r="2238">
          <cell r="A2238">
            <v>12035</v>
          </cell>
          <cell r="H2238" t="str">
            <v>Myrsine subsessilis subsp. subsessilis</v>
          </cell>
        </row>
        <row r="2239">
          <cell r="A2239">
            <v>12036</v>
          </cell>
          <cell r="H2239" t="str">
            <v>Panicum decompositum var. tenuius</v>
          </cell>
        </row>
        <row r="2240">
          <cell r="A2240">
            <v>12037</v>
          </cell>
          <cell r="H2240" t="str">
            <v>Mahonia aquifolium</v>
          </cell>
        </row>
        <row r="2241">
          <cell r="A2241">
            <v>12038</v>
          </cell>
          <cell r="H2241" t="str">
            <v>Monachather paradoxus</v>
          </cell>
        </row>
        <row r="2242">
          <cell r="A2242">
            <v>12039</v>
          </cell>
          <cell r="H2242" t="str">
            <v>Gamochaeta antillana</v>
          </cell>
        </row>
        <row r="2243">
          <cell r="A2243">
            <v>1204</v>
          </cell>
          <cell r="H2243" t="str">
            <v>Astrotricha linearis</v>
          </cell>
        </row>
        <row r="2244">
          <cell r="A2244">
            <v>12040</v>
          </cell>
          <cell r="H2244" t="str">
            <v>Stylidium paniculatum</v>
          </cell>
        </row>
        <row r="2245">
          <cell r="A2245">
            <v>12041</v>
          </cell>
          <cell r="H2245" t="str">
            <v>Mucuna gigantea subsp. gigantea</v>
          </cell>
        </row>
        <row r="2246">
          <cell r="A2246">
            <v>12042</v>
          </cell>
          <cell r="H2246" t="str">
            <v>Acacia ramulosa var. ramulosa</v>
          </cell>
        </row>
        <row r="2247">
          <cell r="A2247">
            <v>12043</v>
          </cell>
          <cell r="H2247" t="str">
            <v>Strobilanthes anisophyllus</v>
          </cell>
        </row>
        <row r="2248">
          <cell r="A2248">
            <v>12044</v>
          </cell>
          <cell r="H2248" t="str">
            <v>Stylosanthes guianensis</v>
          </cell>
        </row>
        <row r="2249">
          <cell r="A2249">
            <v>12045</v>
          </cell>
          <cell r="H2249" t="str">
            <v>Pomaderris graniticola</v>
          </cell>
        </row>
        <row r="2250">
          <cell r="A2250">
            <v>12046</v>
          </cell>
          <cell r="H2250" t="str">
            <v>Davallia solida</v>
          </cell>
        </row>
        <row r="2251">
          <cell r="A2251">
            <v>12047</v>
          </cell>
          <cell r="H2251" t="str">
            <v>Emilia sonchifolia var. javanica</v>
          </cell>
        </row>
        <row r="2252">
          <cell r="A2252">
            <v>12048</v>
          </cell>
          <cell r="H2252" t="str">
            <v>Cestrum fasciculatum</v>
          </cell>
        </row>
        <row r="2253">
          <cell r="A2253">
            <v>12049</v>
          </cell>
          <cell r="H2253" t="str">
            <v>Leiocarpa panaetioides</v>
          </cell>
        </row>
        <row r="2254">
          <cell r="A2254">
            <v>1205</v>
          </cell>
          <cell r="H2254" t="str">
            <v>Astrotricha longifolia</v>
          </cell>
        </row>
        <row r="2255">
          <cell r="A2255">
            <v>12050</v>
          </cell>
          <cell r="H2255" t="str">
            <v>Adriana tomentosa</v>
          </cell>
        </row>
        <row r="2256">
          <cell r="A2256">
            <v>12051</v>
          </cell>
          <cell r="H2256" t="str">
            <v>Lepyrodia verruculosa</v>
          </cell>
        </row>
        <row r="2257">
          <cell r="A2257">
            <v>12052</v>
          </cell>
          <cell r="H2257" t="str">
            <v>Cyperus prolifer</v>
          </cell>
        </row>
        <row r="2258">
          <cell r="A2258">
            <v>12053</v>
          </cell>
          <cell r="H2258" t="str">
            <v>Hieracium murorum</v>
          </cell>
        </row>
        <row r="2259">
          <cell r="A2259">
            <v>12054</v>
          </cell>
          <cell r="H2259" t="str">
            <v>Crotalaria lunata</v>
          </cell>
        </row>
        <row r="2260">
          <cell r="A2260">
            <v>12055</v>
          </cell>
          <cell r="H2260" t="str">
            <v>Nymphaea caerulea</v>
          </cell>
        </row>
        <row r="2261">
          <cell r="A2261">
            <v>12056</v>
          </cell>
          <cell r="H2261" t="str">
            <v>Crotalaria distans subsp. mediocris</v>
          </cell>
        </row>
        <row r="2262">
          <cell r="A2262">
            <v>12057</v>
          </cell>
          <cell r="H2262" t="str">
            <v>Centranthus macrosiphon</v>
          </cell>
        </row>
        <row r="2263">
          <cell r="A2263">
            <v>12058</v>
          </cell>
          <cell r="H2263" t="str">
            <v>Acrothamnus maccraei</v>
          </cell>
        </row>
        <row r="2264">
          <cell r="A2264">
            <v>12059</v>
          </cell>
          <cell r="H2264" t="str">
            <v>Acrothamnus montanus</v>
          </cell>
        </row>
        <row r="2265">
          <cell r="A2265">
            <v>1206</v>
          </cell>
          <cell r="H2265" t="str">
            <v>Cephalaralia cephalobotrys</v>
          </cell>
        </row>
        <row r="2266">
          <cell r="A2266">
            <v>12060</v>
          </cell>
          <cell r="H2266" t="str">
            <v>Indigofera triflora</v>
          </cell>
        </row>
        <row r="2267">
          <cell r="A2267">
            <v>12061</v>
          </cell>
          <cell r="H2267" t="str">
            <v>Melicytus dentatus</v>
          </cell>
        </row>
        <row r="2268">
          <cell r="A2268">
            <v>12062</v>
          </cell>
          <cell r="H2268" t="str">
            <v>Leptorhynchos squamatus subsp. alpinus</v>
          </cell>
        </row>
        <row r="2269">
          <cell r="A2269">
            <v>12063</v>
          </cell>
          <cell r="H2269" t="str">
            <v>Fallopia japonica</v>
          </cell>
        </row>
        <row r="2270">
          <cell r="A2270">
            <v>12064</v>
          </cell>
          <cell r="H2270" t="str">
            <v>Hakea lorea</v>
          </cell>
        </row>
        <row r="2271">
          <cell r="A2271">
            <v>12065</v>
          </cell>
          <cell r="H2271" t="str">
            <v>Cotoneaster simonsii</v>
          </cell>
        </row>
        <row r="2272">
          <cell r="A2272">
            <v>12066</v>
          </cell>
          <cell r="H2272" t="str">
            <v>Wahlenbergia planiflora subsp. longipilis</v>
          </cell>
        </row>
        <row r="2273">
          <cell r="A2273">
            <v>12067</v>
          </cell>
          <cell r="H2273" t="str">
            <v>Prasophyllum pyriforme</v>
          </cell>
        </row>
        <row r="2274">
          <cell r="A2274">
            <v>12068</v>
          </cell>
          <cell r="H2274" t="str">
            <v>Caladenia praecox</v>
          </cell>
        </row>
        <row r="2275">
          <cell r="A2275">
            <v>12069</v>
          </cell>
          <cell r="H2275" t="str">
            <v>Caladenia platichila</v>
          </cell>
        </row>
        <row r="2276">
          <cell r="A2276">
            <v>1207</v>
          </cell>
          <cell r="H2276" t="str">
            <v>Hedera helix</v>
          </cell>
        </row>
        <row r="2277">
          <cell r="A2277">
            <v>12070</v>
          </cell>
          <cell r="H2277" t="str">
            <v>Pultenaea sp. 'Gibraltar Range'</v>
          </cell>
        </row>
        <row r="2278">
          <cell r="A2278">
            <v>12071</v>
          </cell>
          <cell r="H2278" t="str">
            <v>Brachyscome sp. 1</v>
          </cell>
        </row>
        <row r="2279">
          <cell r="A2279">
            <v>12072</v>
          </cell>
          <cell r="H2279" t="str">
            <v>Acacia sibirica</v>
          </cell>
        </row>
        <row r="2280">
          <cell r="A2280">
            <v>12073</v>
          </cell>
          <cell r="H2280" t="str">
            <v>Drosera burmanni</v>
          </cell>
        </row>
        <row r="2281">
          <cell r="A2281">
            <v>12074</v>
          </cell>
          <cell r="H2281" t="str">
            <v>Wahlenbergia gymnoclada</v>
          </cell>
        </row>
        <row r="2282">
          <cell r="A2282">
            <v>12075</v>
          </cell>
          <cell r="H2282" t="str">
            <v>Achillea filipendulina</v>
          </cell>
        </row>
        <row r="2283">
          <cell r="A2283">
            <v>12076</v>
          </cell>
          <cell r="H2283" t="str">
            <v>Acacia disparrima</v>
          </cell>
        </row>
        <row r="2284">
          <cell r="A2284">
            <v>12077</v>
          </cell>
          <cell r="H2284" t="str">
            <v>Cylindropuntia fulgida</v>
          </cell>
        </row>
        <row r="2285">
          <cell r="A2285">
            <v>12078</v>
          </cell>
          <cell r="H2285" t="str">
            <v>Acacia pulchella</v>
          </cell>
        </row>
        <row r="2286">
          <cell r="A2286">
            <v>12079</v>
          </cell>
          <cell r="H2286" t="str">
            <v>Lotus subbiflorus</v>
          </cell>
        </row>
        <row r="2287">
          <cell r="A2287">
            <v>1208</v>
          </cell>
          <cell r="H2287" t="str">
            <v>Polyscias cissodendron</v>
          </cell>
        </row>
        <row r="2288">
          <cell r="A2288">
            <v>12080</v>
          </cell>
          <cell r="H2288" t="str">
            <v>Senna circinnata</v>
          </cell>
        </row>
        <row r="2289">
          <cell r="A2289">
            <v>12081</v>
          </cell>
          <cell r="H2289" t="str">
            <v>Bothriochloa decipiens var. cloncurriensis</v>
          </cell>
        </row>
        <row r="2290">
          <cell r="A2290">
            <v>12082</v>
          </cell>
          <cell r="H2290" t="str">
            <v>Senna form taxon 'pruinosa'</v>
          </cell>
        </row>
        <row r="2291">
          <cell r="A2291">
            <v>12083</v>
          </cell>
          <cell r="H2291" t="str">
            <v>Hemichroa diandra</v>
          </cell>
        </row>
        <row r="2292">
          <cell r="A2292">
            <v>12084</v>
          </cell>
          <cell r="H2292" t="str">
            <v>Lythrum paradoxum</v>
          </cell>
        </row>
        <row r="2293">
          <cell r="A2293">
            <v>12085</v>
          </cell>
          <cell r="H2293" t="str">
            <v>Crowea exalata subsp. obcordata</v>
          </cell>
        </row>
        <row r="2294">
          <cell r="A2294">
            <v>12086</v>
          </cell>
          <cell r="H2294" t="str">
            <v>Epacris rhombifolia</v>
          </cell>
        </row>
        <row r="2295">
          <cell r="A2295">
            <v>12087</v>
          </cell>
          <cell r="H2295" t="str">
            <v>Spergularia media</v>
          </cell>
        </row>
        <row r="2296">
          <cell r="A2296">
            <v>12088</v>
          </cell>
          <cell r="H2296" t="str">
            <v>Crotalaria retusa</v>
          </cell>
        </row>
        <row r="2297">
          <cell r="A2297">
            <v>12089</v>
          </cell>
          <cell r="H2297" t="str">
            <v>Cyperus nutans</v>
          </cell>
        </row>
        <row r="2298">
          <cell r="A2298">
            <v>1209</v>
          </cell>
          <cell r="H2298" t="str">
            <v>Polyscias elegans</v>
          </cell>
        </row>
        <row r="2299">
          <cell r="A2299">
            <v>12090</v>
          </cell>
          <cell r="H2299" t="str">
            <v>Lachnagrostis billardierei</v>
          </cell>
        </row>
        <row r="2300">
          <cell r="A2300">
            <v>12091</v>
          </cell>
          <cell r="H2300" t="str">
            <v>Astrotricha longifolia f. 'Coastal'</v>
          </cell>
        </row>
        <row r="2301">
          <cell r="A2301">
            <v>12092</v>
          </cell>
          <cell r="H2301" t="str">
            <v>Oldenlandia corymbosa</v>
          </cell>
        </row>
        <row r="2302">
          <cell r="A2302">
            <v>12093</v>
          </cell>
          <cell r="H2302" t="str">
            <v>Symphytum officinale</v>
          </cell>
        </row>
        <row r="2303">
          <cell r="A2303">
            <v>12094</v>
          </cell>
          <cell r="H2303" t="str">
            <v>Pinus halepensis</v>
          </cell>
        </row>
        <row r="2304">
          <cell r="A2304">
            <v>12095</v>
          </cell>
          <cell r="H2304" t="str">
            <v>Ranunculus meristus</v>
          </cell>
        </row>
        <row r="2305">
          <cell r="A2305">
            <v>12096</v>
          </cell>
          <cell r="H2305" t="str">
            <v>Grevillea oldei x speciosa</v>
          </cell>
        </row>
        <row r="2306">
          <cell r="A2306">
            <v>12097</v>
          </cell>
          <cell r="H2306" t="str">
            <v>Ranunculus pentandrus var. platycarpus</v>
          </cell>
        </row>
        <row r="2307">
          <cell r="A2307">
            <v>12098</v>
          </cell>
          <cell r="H2307" t="str">
            <v>Chrysocephalum semicalvum</v>
          </cell>
        </row>
        <row r="2308">
          <cell r="A2308">
            <v>12099</v>
          </cell>
          <cell r="H2308" t="str">
            <v>Calyptocarpus vialis</v>
          </cell>
        </row>
        <row r="2309">
          <cell r="A2309">
            <v>1210</v>
          </cell>
          <cell r="H2309" t="str">
            <v>Polyscias murrayi</v>
          </cell>
        </row>
        <row r="2310">
          <cell r="A2310">
            <v>12100</v>
          </cell>
          <cell r="H2310" t="str">
            <v>Crassula colligata</v>
          </cell>
        </row>
        <row r="2311">
          <cell r="A2311">
            <v>12101</v>
          </cell>
          <cell r="H2311" t="str">
            <v>Crassula colligata subsp. colligata</v>
          </cell>
        </row>
        <row r="2312">
          <cell r="A2312">
            <v>12102</v>
          </cell>
          <cell r="H2312" t="str">
            <v>Salix x sepulcralis</v>
          </cell>
        </row>
        <row r="2313">
          <cell r="A2313">
            <v>12103</v>
          </cell>
          <cell r="H2313" t="str">
            <v>Verbascum nigrum</v>
          </cell>
        </row>
        <row r="2314">
          <cell r="A2314">
            <v>12104</v>
          </cell>
          <cell r="H2314" t="str">
            <v>Grevillea aspleniifolia x beadleana</v>
          </cell>
        </row>
        <row r="2315">
          <cell r="A2315">
            <v>12105</v>
          </cell>
          <cell r="H2315" t="str">
            <v>Leiocarpa tomentosa</v>
          </cell>
        </row>
        <row r="2316">
          <cell r="A2316">
            <v>12106</v>
          </cell>
          <cell r="H2316" t="str">
            <v>Grevillea brevifolia</v>
          </cell>
        </row>
        <row r="2317">
          <cell r="A2317">
            <v>12107</v>
          </cell>
          <cell r="H2317" t="str">
            <v>Ranunculus scleratus</v>
          </cell>
        </row>
        <row r="2318">
          <cell r="A2318">
            <v>12108</v>
          </cell>
          <cell r="H2318" t="str">
            <v>Millotia muelleri</v>
          </cell>
        </row>
        <row r="2319">
          <cell r="A2319">
            <v>12109</v>
          </cell>
          <cell r="H2319" t="str">
            <v>Caelospermum paniculatum</v>
          </cell>
        </row>
        <row r="2320">
          <cell r="A2320">
            <v>1211</v>
          </cell>
          <cell r="H2320" t="str">
            <v>Polyscias sambucifolia</v>
          </cell>
        </row>
        <row r="2321">
          <cell r="A2321">
            <v>12110</v>
          </cell>
          <cell r="H2321" t="str">
            <v>Anigozanthos flavidus</v>
          </cell>
        </row>
        <row r="2322">
          <cell r="A2322">
            <v>12111</v>
          </cell>
          <cell r="H2322" t="str">
            <v>Myosotis laxa</v>
          </cell>
        </row>
        <row r="2323">
          <cell r="A2323">
            <v>12112</v>
          </cell>
          <cell r="H2323" t="str">
            <v>Walwhalleya subxerophila</v>
          </cell>
        </row>
        <row r="2324">
          <cell r="A2324">
            <v>12113</v>
          </cell>
          <cell r="H2324" t="str">
            <v>Deutzia crenata</v>
          </cell>
        </row>
        <row r="2325">
          <cell r="A2325">
            <v>12114</v>
          </cell>
          <cell r="H2325" t="str">
            <v>Grevillea sp. aff. oxyantha 'Throsby Trig'</v>
          </cell>
        </row>
        <row r="2326">
          <cell r="A2326">
            <v>12115</v>
          </cell>
          <cell r="H2326" t="str">
            <v>Acacia simmonsiana</v>
          </cell>
        </row>
        <row r="2327">
          <cell r="A2327">
            <v>12116</v>
          </cell>
          <cell r="H2327" t="str">
            <v>Verbena bonariensis var. bonariensis</v>
          </cell>
        </row>
        <row r="2328">
          <cell r="A2328">
            <v>12117</v>
          </cell>
          <cell r="H2328" t="str">
            <v>Zieria minutiflora subsp. trichocarpa</v>
          </cell>
        </row>
        <row r="2329">
          <cell r="A2329">
            <v>12118</v>
          </cell>
          <cell r="H2329" t="str">
            <v>Lobelia stenophylla</v>
          </cell>
        </row>
        <row r="2330">
          <cell r="A2330">
            <v>12119</v>
          </cell>
          <cell r="H2330" t="str">
            <v>Callistemon sp. aff. pallidus 'Gibraltar Range'</v>
          </cell>
        </row>
        <row r="2331">
          <cell r="A2331">
            <v>1212</v>
          </cell>
          <cell r="H2331" t="str">
            <v>Tetrapanax papyrifer</v>
          </cell>
        </row>
        <row r="2332">
          <cell r="A2332">
            <v>12120</v>
          </cell>
          <cell r="H2332" t="str">
            <v>Gynura drymophila var. glabrifolia</v>
          </cell>
        </row>
        <row r="2333">
          <cell r="A2333">
            <v>12121</v>
          </cell>
          <cell r="H2333" t="str">
            <v>Pinus mugo</v>
          </cell>
        </row>
        <row r="2334">
          <cell r="A2334">
            <v>12122</v>
          </cell>
          <cell r="H2334" t="str">
            <v>Oenothera laciniata</v>
          </cell>
        </row>
        <row r="2335">
          <cell r="A2335">
            <v>12123</v>
          </cell>
          <cell r="H2335" t="str">
            <v>Paspalum longifolium</v>
          </cell>
        </row>
        <row r="2336">
          <cell r="A2336">
            <v>12124</v>
          </cell>
          <cell r="H2336" t="str">
            <v>Hovea asperifolia</v>
          </cell>
        </row>
        <row r="2337">
          <cell r="A2337">
            <v>12125</v>
          </cell>
          <cell r="H2337" t="str">
            <v>Oldenlandia corymbosa var. corymbosa</v>
          </cell>
        </row>
        <row r="2338">
          <cell r="A2338">
            <v>12126</v>
          </cell>
          <cell r="H2338" t="str">
            <v>Myosotis laxa subsp. caespitosa</v>
          </cell>
        </row>
        <row r="2339">
          <cell r="A2339">
            <v>12127</v>
          </cell>
          <cell r="H2339" t="str">
            <v>Yakirra australiensis var. australiensis</v>
          </cell>
        </row>
        <row r="2340">
          <cell r="A2340">
            <v>12128</v>
          </cell>
          <cell r="H2340" t="str">
            <v>Bertya opponens</v>
          </cell>
        </row>
        <row r="2341">
          <cell r="A2341">
            <v>12129</v>
          </cell>
          <cell r="H2341" t="str">
            <v>Astrotricha umbrosa</v>
          </cell>
        </row>
        <row r="2342">
          <cell r="A2342">
            <v>1213</v>
          </cell>
          <cell r="H2342" t="str">
            <v>Araucaria cunninghamii</v>
          </cell>
        </row>
        <row r="2343">
          <cell r="A2343">
            <v>12130</v>
          </cell>
          <cell r="H2343" t="str">
            <v>Juniperus conferta</v>
          </cell>
        </row>
        <row r="2344">
          <cell r="A2344">
            <v>12131</v>
          </cell>
          <cell r="H2344" t="str">
            <v>Lyperanthus serratus</v>
          </cell>
        </row>
        <row r="2345">
          <cell r="A2345">
            <v>12132</v>
          </cell>
          <cell r="H2345" t="str">
            <v>Prostanthera stenophylla</v>
          </cell>
        </row>
        <row r="2346">
          <cell r="A2346">
            <v>12133</v>
          </cell>
          <cell r="H2346" t="str">
            <v>Passiflora tarminiana</v>
          </cell>
        </row>
        <row r="2347">
          <cell r="A2347">
            <v>12134</v>
          </cell>
          <cell r="H2347" t="str">
            <v>Cephalomanes obscurum</v>
          </cell>
        </row>
        <row r="2348">
          <cell r="A2348">
            <v>12135</v>
          </cell>
          <cell r="H2348" t="str">
            <v>Halosarcia halocnemoides subsp. halocnemoides</v>
          </cell>
        </row>
        <row r="2349">
          <cell r="A2349">
            <v>12136</v>
          </cell>
          <cell r="H2349" t="str">
            <v>Asparagus africanus</v>
          </cell>
        </row>
        <row r="2350">
          <cell r="A2350">
            <v>12137</v>
          </cell>
          <cell r="H2350" t="str">
            <v>Solanum curvicuspe</v>
          </cell>
        </row>
        <row r="2351">
          <cell r="A2351">
            <v>12138</v>
          </cell>
          <cell r="H2351" t="str">
            <v>Solanum neoanglicum</v>
          </cell>
        </row>
        <row r="2352">
          <cell r="A2352">
            <v>12139</v>
          </cell>
          <cell r="H2352" t="str">
            <v>Ipomoea brasiliensis</v>
          </cell>
        </row>
        <row r="2353">
          <cell r="A2353">
            <v>1214</v>
          </cell>
          <cell r="H2353" t="str">
            <v>Araucaria heterophylla</v>
          </cell>
        </row>
        <row r="2354">
          <cell r="A2354">
            <v>12140</v>
          </cell>
          <cell r="H2354" t="str">
            <v>Physostegia virginiana</v>
          </cell>
        </row>
        <row r="2355">
          <cell r="A2355">
            <v>12141</v>
          </cell>
          <cell r="H2355" t="str">
            <v>Mentha piperita</v>
          </cell>
        </row>
        <row r="2356">
          <cell r="A2356">
            <v>12142</v>
          </cell>
          <cell r="H2356" t="str">
            <v>Buddleja dysophylla</v>
          </cell>
        </row>
        <row r="2357">
          <cell r="A2357">
            <v>12143</v>
          </cell>
          <cell r="H2357" t="str">
            <v>Gynura drymophila</v>
          </cell>
        </row>
        <row r="2358">
          <cell r="A2358">
            <v>12144</v>
          </cell>
          <cell r="H2358" t="str">
            <v>Heliotropium moorei</v>
          </cell>
        </row>
        <row r="2359">
          <cell r="A2359">
            <v>12145</v>
          </cell>
          <cell r="H2359" t="str">
            <v>Stephanophysum longifolium</v>
          </cell>
        </row>
        <row r="2360">
          <cell r="A2360">
            <v>12146</v>
          </cell>
          <cell r="H2360" t="str">
            <v>Microcybe multiflora var. bacharoides</v>
          </cell>
        </row>
        <row r="2361">
          <cell r="A2361">
            <v>12147</v>
          </cell>
          <cell r="H2361" t="str">
            <v>Glycine rubiginosa</v>
          </cell>
        </row>
        <row r="2362">
          <cell r="A2362">
            <v>12148</v>
          </cell>
          <cell r="H2362" t="str">
            <v>Acacia acanthoclada subsp. acanthoclada</v>
          </cell>
        </row>
        <row r="2363">
          <cell r="A2363">
            <v>12149</v>
          </cell>
          <cell r="H2363" t="str">
            <v>Aristida queenslandica</v>
          </cell>
        </row>
        <row r="2364">
          <cell r="A2364">
            <v>1215</v>
          </cell>
          <cell r="H2364" t="str">
            <v>Calamus muelleri</v>
          </cell>
        </row>
        <row r="2365">
          <cell r="A2365">
            <v>12150</v>
          </cell>
          <cell r="H2365" t="str">
            <v>Solanum spirale</v>
          </cell>
        </row>
        <row r="2366">
          <cell r="A2366">
            <v>12151</v>
          </cell>
          <cell r="H2366" t="str">
            <v>Pultenaea sericea</v>
          </cell>
        </row>
        <row r="2367">
          <cell r="A2367">
            <v>12152</v>
          </cell>
          <cell r="H2367" t="str">
            <v>Caladenia venusta</v>
          </cell>
        </row>
        <row r="2368">
          <cell r="A2368">
            <v>12153</v>
          </cell>
          <cell r="H2368" t="str">
            <v>Alopecurus aequalis</v>
          </cell>
        </row>
        <row r="2369">
          <cell r="A2369">
            <v>12154</v>
          </cell>
          <cell r="H2369" t="str">
            <v>Senna glutinosa</v>
          </cell>
        </row>
        <row r="2370">
          <cell r="A2370">
            <v>12155</v>
          </cell>
          <cell r="H2370" t="str">
            <v>Crotalaria distans subsp. macaulayae</v>
          </cell>
        </row>
        <row r="2371">
          <cell r="A2371">
            <v>12156</v>
          </cell>
          <cell r="H2371" t="str">
            <v>Senna form taxon 'glutinosa'</v>
          </cell>
        </row>
        <row r="2372">
          <cell r="A2372">
            <v>12157</v>
          </cell>
          <cell r="H2372" t="str">
            <v>Vachellia farnesiana</v>
          </cell>
        </row>
        <row r="2373">
          <cell r="A2373">
            <v>12158</v>
          </cell>
          <cell r="H2373" t="str">
            <v>Leonurus japonicus</v>
          </cell>
        </row>
        <row r="2374">
          <cell r="A2374">
            <v>12159</v>
          </cell>
          <cell r="H2374" t="str">
            <v>Boronia coerulescens</v>
          </cell>
        </row>
        <row r="2375">
          <cell r="A2375">
            <v>1216</v>
          </cell>
          <cell r="H2375" t="str">
            <v>Hedyscepe canterburyana</v>
          </cell>
        </row>
        <row r="2376">
          <cell r="A2376">
            <v>12160</v>
          </cell>
          <cell r="H2376" t="str">
            <v>Pandanus tectorius</v>
          </cell>
        </row>
        <row r="2377">
          <cell r="A2377">
            <v>12161</v>
          </cell>
          <cell r="H2377" t="str">
            <v>Austrodanthonia oreophila</v>
          </cell>
        </row>
        <row r="2378">
          <cell r="A2378">
            <v>12162</v>
          </cell>
          <cell r="H2378" t="str">
            <v>Prasophyllum caudiculum</v>
          </cell>
        </row>
        <row r="2379">
          <cell r="A2379">
            <v>12163</v>
          </cell>
          <cell r="H2379" t="str">
            <v>Opuntia schickendantzii</v>
          </cell>
        </row>
        <row r="2380">
          <cell r="A2380">
            <v>12164</v>
          </cell>
          <cell r="H2380" t="str">
            <v>Haloragodendron gibsonii</v>
          </cell>
        </row>
        <row r="2381">
          <cell r="A2381">
            <v>12165</v>
          </cell>
          <cell r="H2381" t="str">
            <v>Carex divulsa</v>
          </cell>
        </row>
        <row r="2382">
          <cell r="A2382">
            <v>12166</v>
          </cell>
          <cell r="H2382" t="str">
            <v>Lawrencia spicata</v>
          </cell>
        </row>
        <row r="2383">
          <cell r="A2383">
            <v>12167</v>
          </cell>
          <cell r="H2383" t="str">
            <v>Cyperus dietrichiae</v>
          </cell>
        </row>
        <row r="2384">
          <cell r="A2384">
            <v>12168</v>
          </cell>
          <cell r="H2384" t="str">
            <v>Callitriche capricorni</v>
          </cell>
        </row>
        <row r="2385">
          <cell r="A2385">
            <v>12169</v>
          </cell>
          <cell r="H2385" t="str">
            <v>Pipturus hawaiiensis x pachyphyllus</v>
          </cell>
        </row>
        <row r="2386">
          <cell r="A2386">
            <v>1217</v>
          </cell>
          <cell r="H2386" t="str">
            <v>Howea belmoreana</v>
          </cell>
        </row>
        <row r="2387">
          <cell r="A2387">
            <v>12170</v>
          </cell>
          <cell r="H2387" t="str">
            <v>Cucumis anguria</v>
          </cell>
        </row>
        <row r="2388">
          <cell r="A2388">
            <v>12171</v>
          </cell>
          <cell r="H2388" t="str">
            <v>Ranunculus sardous</v>
          </cell>
        </row>
        <row r="2389">
          <cell r="A2389">
            <v>12172</v>
          </cell>
          <cell r="H2389" t="str">
            <v>Elytrigia pungens</v>
          </cell>
        </row>
        <row r="2390">
          <cell r="A2390">
            <v>12173</v>
          </cell>
          <cell r="H2390" t="str">
            <v>Crotalaria medicaginea var. neglecta</v>
          </cell>
        </row>
        <row r="2391">
          <cell r="A2391">
            <v>12174</v>
          </cell>
          <cell r="H2391" t="str">
            <v>Ipomoea wightii var. wightii</v>
          </cell>
        </row>
        <row r="2392">
          <cell r="A2392">
            <v>12175</v>
          </cell>
          <cell r="H2392" t="str">
            <v>Hovea lorata</v>
          </cell>
        </row>
        <row r="2393">
          <cell r="A2393">
            <v>12176</v>
          </cell>
          <cell r="H2393" t="str">
            <v>Hovea graniticola</v>
          </cell>
        </row>
        <row r="2394">
          <cell r="A2394">
            <v>12177</v>
          </cell>
          <cell r="H2394" t="str">
            <v>Fraxinus angustifolia subsp. angustifolia</v>
          </cell>
        </row>
        <row r="2395">
          <cell r="A2395">
            <v>12178</v>
          </cell>
          <cell r="H2395" t="str">
            <v>Eucalyptus costata subsp. murrayana</v>
          </cell>
        </row>
        <row r="2396">
          <cell r="A2396">
            <v>12179</v>
          </cell>
          <cell r="H2396" t="str">
            <v>Billardiera mutabilis</v>
          </cell>
        </row>
        <row r="2397">
          <cell r="A2397">
            <v>1218</v>
          </cell>
          <cell r="H2397" t="str">
            <v>Howea forsteriana</v>
          </cell>
        </row>
        <row r="2398">
          <cell r="A2398">
            <v>12180</v>
          </cell>
          <cell r="H2398" t="str">
            <v>Dysoxylum gaudichudianum</v>
          </cell>
        </row>
        <row r="2399">
          <cell r="A2399">
            <v>12181</v>
          </cell>
          <cell r="H2399" t="str">
            <v>Leionema sp.</v>
          </cell>
        </row>
        <row r="2400">
          <cell r="A2400">
            <v>12182</v>
          </cell>
          <cell r="H2400" t="str">
            <v>Vicia faba</v>
          </cell>
        </row>
        <row r="2401">
          <cell r="A2401">
            <v>12183</v>
          </cell>
          <cell r="H2401" t="str">
            <v>Gahnia howeana</v>
          </cell>
        </row>
        <row r="2402">
          <cell r="A2402">
            <v>12184</v>
          </cell>
          <cell r="H2402" t="str">
            <v>Rosa luciae</v>
          </cell>
        </row>
        <row r="2403">
          <cell r="A2403">
            <v>12185</v>
          </cell>
          <cell r="H2403" t="str">
            <v>Leiocarpa semicalva subsp. semicalva</v>
          </cell>
        </row>
        <row r="2404">
          <cell r="A2404">
            <v>12186</v>
          </cell>
          <cell r="H2404" t="str">
            <v>Cylindropuntia tunicata</v>
          </cell>
        </row>
        <row r="2405">
          <cell r="A2405">
            <v>12187</v>
          </cell>
          <cell r="H2405" t="str">
            <v>Cissus clematidea</v>
          </cell>
        </row>
        <row r="2406">
          <cell r="A2406">
            <v>12188</v>
          </cell>
          <cell r="H2406" t="str">
            <v>Cylindropuntia spinosior</v>
          </cell>
        </row>
        <row r="2407">
          <cell r="A2407">
            <v>12189</v>
          </cell>
          <cell r="H2407" t="str">
            <v>Asterolasia rupestris subsp. rupestris</v>
          </cell>
        </row>
        <row r="2408">
          <cell r="A2408">
            <v>1219</v>
          </cell>
          <cell r="H2408" t="str">
            <v>Lepidorrhachis mooreana</v>
          </cell>
        </row>
        <row r="2409">
          <cell r="A2409">
            <v>12190</v>
          </cell>
          <cell r="H2409" t="str">
            <v>Asterolasia asteriscophora subsp. asteriscophora</v>
          </cell>
        </row>
        <row r="2410">
          <cell r="A2410">
            <v>12191</v>
          </cell>
          <cell r="H2410" t="str">
            <v>Asterolasia rupestris subsp. recurva</v>
          </cell>
        </row>
        <row r="2411">
          <cell r="A2411">
            <v>12192</v>
          </cell>
          <cell r="H2411" t="str">
            <v>Boronia anemonifolia subsp. wadbilligensis</v>
          </cell>
        </row>
        <row r="2412">
          <cell r="A2412">
            <v>12193</v>
          </cell>
          <cell r="H2412" t="str">
            <v>Desmanthus virgatus</v>
          </cell>
        </row>
        <row r="2413">
          <cell r="A2413">
            <v>12194</v>
          </cell>
          <cell r="H2413" t="str">
            <v>Arthrochilus sabulosus</v>
          </cell>
        </row>
        <row r="2414">
          <cell r="A2414">
            <v>12195</v>
          </cell>
          <cell r="H2414" t="str">
            <v>Agave vivipara</v>
          </cell>
        </row>
        <row r="2415">
          <cell r="A2415">
            <v>12196</v>
          </cell>
          <cell r="H2415" t="str">
            <v>Rubus rugosus var. thwaitsii</v>
          </cell>
        </row>
        <row r="2416">
          <cell r="A2416">
            <v>12197</v>
          </cell>
          <cell r="H2416" t="str">
            <v>Chiloglottis jeanesii</v>
          </cell>
        </row>
        <row r="2417">
          <cell r="A2417">
            <v>12198</v>
          </cell>
          <cell r="H2417" t="str">
            <v>Acmella grandiflora</v>
          </cell>
        </row>
        <row r="2418">
          <cell r="A2418">
            <v>12199</v>
          </cell>
          <cell r="H2418" t="str">
            <v>Melilotus siculus</v>
          </cell>
        </row>
        <row r="2419">
          <cell r="A2419">
            <v>1220</v>
          </cell>
          <cell r="H2419" t="str">
            <v>Linospadix monostachyos</v>
          </cell>
        </row>
        <row r="2420">
          <cell r="A2420">
            <v>12200</v>
          </cell>
          <cell r="H2420" t="str">
            <v>Grevillea willisii</v>
          </cell>
        </row>
        <row r="2421">
          <cell r="A2421">
            <v>12201</v>
          </cell>
          <cell r="H2421" t="str">
            <v>Clerodendrum floribundum var. floribundum</v>
          </cell>
        </row>
        <row r="2422">
          <cell r="A2422">
            <v>12202</v>
          </cell>
          <cell r="H2422" t="str">
            <v>Galium sp. 'Wingecarribee Swamp-Wildes Meadow'</v>
          </cell>
        </row>
        <row r="2423">
          <cell r="A2423">
            <v>12203</v>
          </cell>
          <cell r="H2423" t="str">
            <v>Cylindropuntia fulgida f. monstruosa</v>
          </cell>
        </row>
        <row r="2424">
          <cell r="A2424">
            <v>12204</v>
          </cell>
          <cell r="H2424" t="str">
            <v>Pultenaea rostrata</v>
          </cell>
        </row>
        <row r="2425">
          <cell r="A2425">
            <v>12205</v>
          </cell>
          <cell r="H2425" t="str">
            <v>Crowea exalata subsp. magnifolia</v>
          </cell>
        </row>
        <row r="2426">
          <cell r="A2426">
            <v>12206</v>
          </cell>
          <cell r="H2426" t="str">
            <v>Croton setigerus</v>
          </cell>
        </row>
        <row r="2427">
          <cell r="A2427">
            <v>12207</v>
          </cell>
          <cell r="H2427" t="str">
            <v>Utricularia sandersonii</v>
          </cell>
        </row>
        <row r="2428">
          <cell r="A2428">
            <v>12208</v>
          </cell>
          <cell r="H2428" t="str">
            <v>Lysimachia fortunei</v>
          </cell>
        </row>
        <row r="2429">
          <cell r="A2429">
            <v>12209</v>
          </cell>
          <cell r="H2429" t="str">
            <v>Hovea asperifolia subsp. asperifolia</v>
          </cell>
        </row>
        <row r="2430">
          <cell r="A2430">
            <v>1221</v>
          </cell>
          <cell r="H2430" t="str">
            <v>Livistona australis</v>
          </cell>
        </row>
        <row r="2431">
          <cell r="A2431">
            <v>12210</v>
          </cell>
          <cell r="H2431" t="str">
            <v>Pultenaea robusta</v>
          </cell>
        </row>
        <row r="2432">
          <cell r="A2432">
            <v>12211</v>
          </cell>
          <cell r="H2432" t="str">
            <v>Hyparrhenia rufa</v>
          </cell>
        </row>
        <row r="2433">
          <cell r="A2433">
            <v>12212</v>
          </cell>
          <cell r="H2433" t="str">
            <v>Cylindropuntia prolifera</v>
          </cell>
        </row>
        <row r="2434">
          <cell r="A2434">
            <v>12213</v>
          </cell>
          <cell r="H2434" t="str">
            <v>Diuris fucosa</v>
          </cell>
        </row>
        <row r="2435">
          <cell r="A2435">
            <v>12214</v>
          </cell>
          <cell r="H2435" t="str">
            <v>Cylindropuntia kleiniae</v>
          </cell>
        </row>
        <row r="2436">
          <cell r="A2436">
            <v>12215</v>
          </cell>
          <cell r="H2436" t="str">
            <v>Cylindropuntia rosea</v>
          </cell>
        </row>
        <row r="2437">
          <cell r="A2437">
            <v>12216</v>
          </cell>
          <cell r="H2437" t="str">
            <v>Murdannia keisak</v>
          </cell>
        </row>
        <row r="2438">
          <cell r="A2438">
            <v>12217</v>
          </cell>
          <cell r="H2438" t="str">
            <v>Chiloglottis triceratops</v>
          </cell>
        </row>
        <row r="2439">
          <cell r="A2439">
            <v>12218</v>
          </cell>
          <cell r="H2439" t="str">
            <v>Chiloglottis truncata</v>
          </cell>
        </row>
        <row r="2440">
          <cell r="A2440">
            <v>12219</v>
          </cell>
          <cell r="H2440" t="str">
            <v>Zieria sp. 'Cathedral Rock'</v>
          </cell>
        </row>
        <row r="2441">
          <cell r="A2441">
            <v>1222</v>
          </cell>
          <cell r="H2441" t="str">
            <v>Aristolochia praevenosa</v>
          </cell>
        </row>
        <row r="2442">
          <cell r="A2442">
            <v>12220</v>
          </cell>
          <cell r="H2442" t="str">
            <v>Opuntia elata</v>
          </cell>
        </row>
        <row r="2443">
          <cell r="A2443">
            <v>12221</v>
          </cell>
          <cell r="H2443" t="str">
            <v>Senecio pinnatifolius</v>
          </cell>
        </row>
        <row r="2444">
          <cell r="A2444">
            <v>12222</v>
          </cell>
          <cell r="H2444" t="str">
            <v>Sarracenia leucophylla</v>
          </cell>
        </row>
        <row r="2445">
          <cell r="A2445">
            <v>12223</v>
          </cell>
          <cell r="H2445" t="str">
            <v>Setaria incrassata</v>
          </cell>
        </row>
        <row r="2446">
          <cell r="A2446">
            <v>12224</v>
          </cell>
          <cell r="H2446" t="str">
            <v>Pultenaea parrisiae</v>
          </cell>
        </row>
        <row r="2447">
          <cell r="A2447">
            <v>12225</v>
          </cell>
          <cell r="H2447" t="str">
            <v>Mimosa pudica var. hispida</v>
          </cell>
        </row>
        <row r="2448">
          <cell r="A2448">
            <v>12226</v>
          </cell>
          <cell r="H2448" t="str">
            <v>Chionogentias cunninghamii</v>
          </cell>
        </row>
        <row r="2449">
          <cell r="A2449">
            <v>12227</v>
          </cell>
          <cell r="H2449" t="str">
            <v>Asterolasia rupestris</v>
          </cell>
        </row>
        <row r="2450">
          <cell r="A2450">
            <v>12228</v>
          </cell>
          <cell r="H2450" t="str">
            <v>Nematolepis squamea</v>
          </cell>
        </row>
        <row r="2451">
          <cell r="A2451">
            <v>12229</v>
          </cell>
          <cell r="H2451" t="str">
            <v>Centaurea stoebe subsp. micranthos</v>
          </cell>
        </row>
        <row r="2452">
          <cell r="A2452">
            <v>1223</v>
          </cell>
          <cell r="H2452" t="str">
            <v>Araujia hortorum</v>
          </cell>
        </row>
        <row r="2453">
          <cell r="A2453">
            <v>12230</v>
          </cell>
          <cell r="H2453" t="str">
            <v>Dianella tenuissima</v>
          </cell>
        </row>
        <row r="2454">
          <cell r="A2454">
            <v>12231</v>
          </cell>
          <cell r="H2454" t="str">
            <v>Calystegia sepium subsp. roseata</v>
          </cell>
        </row>
        <row r="2455">
          <cell r="A2455">
            <v>12232</v>
          </cell>
          <cell r="H2455" t="str">
            <v>Convolvulus crispifolius</v>
          </cell>
        </row>
        <row r="2456">
          <cell r="A2456">
            <v>12233</v>
          </cell>
          <cell r="H2456" t="str">
            <v>Billardiera rubens</v>
          </cell>
        </row>
        <row r="2457">
          <cell r="A2457">
            <v>12234</v>
          </cell>
          <cell r="H2457" t="str">
            <v>Fallopia sachalinensis</v>
          </cell>
        </row>
        <row r="2458">
          <cell r="A2458">
            <v>12235</v>
          </cell>
          <cell r="H2458" t="str">
            <v>Billardiera macrantha</v>
          </cell>
        </row>
        <row r="2459">
          <cell r="A2459">
            <v>12236</v>
          </cell>
          <cell r="H2459" t="str">
            <v>Billardiera heterophylla</v>
          </cell>
        </row>
        <row r="2460">
          <cell r="A2460">
            <v>12237</v>
          </cell>
          <cell r="H2460" t="str">
            <v>Cupressus lusitanica</v>
          </cell>
        </row>
        <row r="2461">
          <cell r="A2461">
            <v>12238</v>
          </cell>
          <cell r="H2461" t="str">
            <v>Epidendrum radicans x secundum hybrid complex</v>
          </cell>
        </row>
        <row r="2462">
          <cell r="A2462">
            <v>12239</v>
          </cell>
          <cell r="H2462" t="str">
            <v>Macrotyloma uniflorum</v>
          </cell>
        </row>
        <row r="2463">
          <cell r="A2463">
            <v>1224</v>
          </cell>
          <cell r="H2463" t="str">
            <v>Asclepias curassavica</v>
          </cell>
        </row>
        <row r="2464">
          <cell r="A2464">
            <v>12240</v>
          </cell>
          <cell r="H2464" t="str">
            <v>Alstonia constricta type form</v>
          </cell>
        </row>
        <row r="2465">
          <cell r="A2465">
            <v>12241</v>
          </cell>
          <cell r="H2465" t="str">
            <v>Meiogyne stenopetala</v>
          </cell>
        </row>
        <row r="2466">
          <cell r="A2466">
            <v>12242</v>
          </cell>
          <cell r="H2466" t="str">
            <v>Caladenia leptochila</v>
          </cell>
        </row>
        <row r="2467">
          <cell r="A2467">
            <v>12243</v>
          </cell>
          <cell r="H2467" t="str">
            <v>Lessertia frutescens</v>
          </cell>
        </row>
        <row r="2468">
          <cell r="A2468">
            <v>12244</v>
          </cell>
          <cell r="H2468" t="str">
            <v>Prasophyllum paulinae</v>
          </cell>
        </row>
        <row r="2469">
          <cell r="A2469">
            <v>12245</v>
          </cell>
          <cell r="H2469" t="str">
            <v>Hieracium aurantiacum subsp. carpathicola</v>
          </cell>
        </row>
        <row r="2470">
          <cell r="A2470">
            <v>12246</v>
          </cell>
          <cell r="H2470" t="str">
            <v>Alnus glutinosa</v>
          </cell>
        </row>
        <row r="2471">
          <cell r="A2471">
            <v>12247</v>
          </cell>
          <cell r="H2471" t="str">
            <v>Chamaesyce hyssopifolia</v>
          </cell>
        </row>
        <row r="2472">
          <cell r="A2472">
            <v>12248</v>
          </cell>
          <cell r="H2472" t="str">
            <v>Boerhavia schomburgkiana</v>
          </cell>
        </row>
        <row r="2473">
          <cell r="A2473">
            <v>12249</v>
          </cell>
          <cell r="H2473" t="str">
            <v>Uromyrtus lamingtonensis</v>
          </cell>
        </row>
        <row r="2474">
          <cell r="A2474">
            <v>1225</v>
          </cell>
          <cell r="H2474" t="str">
            <v>Cynanchum carnosum</v>
          </cell>
        </row>
        <row r="2475">
          <cell r="A2475">
            <v>12250</v>
          </cell>
          <cell r="H2475" t="str">
            <v>Boronia inflexa</v>
          </cell>
        </row>
        <row r="2476">
          <cell r="A2476">
            <v>12251</v>
          </cell>
          <cell r="H2476" t="str">
            <v>Podolepis tepperi</v>
          </cell>
        </row>
        <row r="2477">
          <cell r="A2477">
            <v>12252</v>
          </cell>
          <cell r="H2477" t="str">
            <v>Juglans regia</v>
          </cell>
        </row>
        <row r="2478">
          <cell r="A2478">
            <v>12253</v>
          </cell>
          <cell r="H2478" t="str">
            <v>Dendrobium pugioniforme x schoeninum</v>
          </cell>
        </row>
        <row r="2479">
          <cell r="A2479">
            <v>12254</v>
          </cell>
          <cell r="H2479" t="str">
            <v>Coprosma robusta</v>
          </cell>
        </row>
        <row r="2480">
          <cell r="A2480">
            <v>12255</v>
          </cell>
          <cell r="H2480" t="str">
            <v>Convolvulus angustissimus</v>
          </cell>
        </row>
        <row r="2481">
          <cell r="A2481">
            <v>12256</v>
          </cell>
          <cell r="H2481" t="str">
            <v>Convolvulus farinosus</v>
          </cell>
        </row>
        <row r="2482">
          <cell r="A2482">
            <v>12257</v>
          </cell>
          <cell r="H2482" t="str">
            <v>Boronia anemonifolia subsp. anemonifolia</v>
          </cell>
        </row>
        <row r="2483">
          <cell r="A2483">
            <v>12258</v>
          </cell>
          <cell r="H2483" t="str">
            <v>Crassula spathulata</v>
          </cell>
        </row>
        <row r="2484">
          <cell r="A2484">
            <v>12259</v>
          </cell>
          <cell r="H2484" t="str">
            <v>Justicia caudata</v>
          </cell>
        </row>
        <row r="2485">
          <cell r="A2485">
            <v>1226</v>
          </cell>
          <cell r="H2485" t="str">
            <v>Cynanchum elegans</v>
          </cell>
        </row>
        <row r="2486">
          <cell r="A2486">
            <v>12260</v>
          </cell>
          <cell r="H2486" t="str">
            <v>Ceiba speciosa</v>
          </cell>
        </row>
        <row r="2487">
          <cell r="A2487">
            <v>12261</v>
          </cell>
          <cell r="H2487" t="str">
            <v>Aesculus indica</v>
          </cell>
        </row>
        <row r="2488">
          <cell r="A2488">
            <v>12262</v>
          </cell>
          <cell r="H2488" t="str">
            <v>Tradescantia pallida</v>
          </cell>
        </row>
        <row r="2489">
          <cell r="A2489">
            <v>12263</v>
          </cell>
          <cell r="H2489" t="str">
            <v>Pittosporum crassifolium</v>
          </cell>
        </row>
        <row r="2490">
          <cell r="A2490">
            <v>12264</v>
          </cell>
          <cell r="H2490" t="str">
            <v>Galactia tenuiflora var. villosa</v>
          </cell>
        </row>
        <row r="2491">
          <cell r="A2491">
            <v>12265</v>
          </cell>
          <cell r="H2491" t="str">
            <v>Galactia tenuiflora var. lucida</v>
          </cell>
        </row>
        <row r="2492">
          <cell r="A2492">
            <v>12266</v>
          </cell>
          <cell r="H2492" t="str">
            <v>Zieria sp. 'Oxley Wild Rivers N.P.'</v>
          </cell>
        </row>
        <row r="2493">
          <cell r="A2493">
            <v>12267</v>
          </cell>
          <cell r="H2493" t="str">
            <v>Pultenaea elusa</v>
          </cell>
        </row>
        <row r="2494">
          <cell r="A2494">
            <v>12268</v>
          </cell>
          <cell r="H2494" t="str">
            <v>Leionema sp. Colo River</v>
          </cell>
        </row>
        <row r="2495">
          <cell r="A2495">
            <v>12269</v>
          </cell>
          <cell r="H2495" t="str">
            <v>Centaurea stoebe</v>
          </cell>
        </row>
        <row r="2496">
          <cell r="A2496">
            <v>1227</v>
          </cell>
          <cell r="H2496" t="str">
            <v>Gomphocarpus fruticosus</v>
          </cell>
        </row>
        <row r="2497">
          <cell r="A2497">
            <v>12270</v>
          </cell>
          <cell r="H2497" t="str">
            <v>Bertya tasmanica</v>
          </cell>
        </row>
        <row r="2498">
          <cell r="A2498">
            <v>12271</v>
          </cell>
          <cell r="H2498" t="str">
            <v>Chionogentias muelleriana</v>
          </cell>
        </row>
        <row r="2499">
          <cell r="A2499">
            <v>12272</v>
          </cell>
          <cell r="H2499" t="str">
            <v>Rubus rugosus</v>
          </cell>
        </row>
        <row r="2500">
          <cell r="A2500">
            <v>12273</v>
          </cell>
          <cell r="H2500" t="str">
            <v>Solanum laxum</v>
          </cell>
        </row>
        <row r="2501">
          <cell r="A2501">
            <v>12274</v>
          </cell>
          <cell r="H2501" t="str">
            <v>Malephora crocea</v>
          </cell>
        </row>
        <row r="2502">
          <cell r="A2502">
            <v>12275</v>
          </cell>
          <cell r="H2502" t="str">
            <v>Cassinia maritima</v>
          </cell>
        </row>
        <row r="2503">
          <cell r="A2503">
            <v>12276</v>
          </cell>
          <cell r="H2503" t="str">
            <v>Acacia irrorata subsp. irrorata x mearnsii</v>
          </cell>
        </row>
        <row r="2504">
          <cell r="A2504">
            <v>12277</v>
          </cell>
          <cell r="H2504" t="str">
            <v>Sideritis lanata</v>
          </cell>
        </row>
        <row r="2505">
          <cell r="A2505">
            <v>12278</v>
          </cell>
          <cell r="H2505" t="str">
            <v>Drypetes vernicosa</v>
          </cell>
        </row>
        <row r="2506">
          <cell r="A2506">
            <v>12279</v>
          </cell>
          <cell r="H2506" t="str">
            <v>Drypetes acuminata</v>
          </cell>
        </row>
        <row r="2507">
          <cell r="A2507">
            <v>1228</v>
          </cell>
          <cell r="H2507" t="str">
            <v>Gomphocarpus physocarpus</v>
          </cell>
        </row>
        <row r="2508">
          <cell r="A2508">
            <v>12280</v>
          </cell>
          <cell r="H2508" t="str">
            <v>Prasophyllum amoenum</v>
          </cell>
        </row>
        <row r="2509">
          <cell r="A2509">
            <v>12281</v>
          </cell>
          <cell r="H2509" t="str">
            <v>Prasophyllum occidentale</v>
          </cell>
        </row>
        <row r="2510">
          <cell r="A2510">
            <v>12282</v>
          </cell>
          <cell r="H2510" t="str">
            <v>Prasophyllum rostratum</v>
          </cell>
        </row>
        <row r="2511">
          <cell r="A2511">
            <v>12283</v>
          </cell>
          <cell r="H2511" t="str">
            <v>Prasophyllum parviflorum</v>
          </cell>
        </row>
        <row r="2512">
          <cell r="A2512">
            <v>12284</v>
          </cell>
          <cell r="H2512" t="str">
            <v>Prasophyllum brownii</v>
          </cell>
        </row>
        <row r="2513">
          <cell r="A2513">
            <v>12285</v>
          </cell>
          <cell r="H2513" t="str">
            <v>Prasophyllum pruinosum</v>
          </cell>
        </row>
        <row r="2514">
          <cell r="A2514">
            <v>12286</v>
          </cell>
          <cell r="H2514" t="str">
            <v>Eucalyptus racemosa subsp. racemosa</v>
          </cell>
        </row>
        <row r="2515">
          <cell r="A2515">
            <v>12287</v>
          </cell>
          <cell r="H2515" t="str">
            <v>Eucalyptus racemosa subsp. rossii</v>
          </cell>
        </row>
        <row r="2516">
          <cell r="A2516">
            <v>12288</v>
          </cell>
          <cell r="H2516" t="str">
            <v>Banksia marginata x paludosa subsp. subsp. astrolux</v>
          </cell>
        </row>
        <row r="2517">
          <cell r="A2517">
            <v>12289</v>
          </cell>
          <cell r="H2517" t="str">
            <v>Caladenia cardiochila</v>
          </cell>
        </row>
        <row r="2518">
          <cell r="A2518">
            <v>1229</v>
          </cell>
          <cell r="H2518" t="str">
            <v>Leichhardtia australis</v>
          </cell>
        </row>
        <row r="2519">
          <cell r="A2519">
            <v>12290</v>
          </cell>
          <cell r="H2519" t="str">
            <v>Leionema ceratogynum</v>
          </cell>
        </row>
        <row r="2520">
          <cell r="A2520">
            <v>12291</v>
          </cell>
          <cell r="H2520" t="str">
            <v>Caladenia echidnachila</v>
          </cell>
        </row>
        <row r="2521">
          <cell r="A2521">
            <v>12292</v>
          </cell>
          <cell r="H2521" t="str">
            <v>Caladenia gracillima</v>
          </cell>
        </row>
        <row r="2522">
          <cell r="A2522">
            <v>12293</v>
          </cell>
          <cell r="H2522" t="str">
            <v>Gonocarpus hirtus</v>
          </cell>
        </row>
        <row r="2523">
          <cell r="A2523">
            <v>12294</v>
          </cell>
          <cell r="H2523" t="str">
            <v>Solanum hapalum</v>
          </cell>
        </row>
        <row r="2524">
          <cell r="A2524">
            <v>12295</v>
          </cell>
          <cell r="H2524" t="str">
            <v>Solanum parvifolium subsp. parvifolium</v>
          </cell>
        </row>
        <row r="2525">
          <cell r="A2525">
            <v>12296</v>
          </cell>
          <cell r="H2525" t="str">
            <v>Solanum mitchellianum</v>
          </cell>
        </row>
        <row r="2526">
          <cell r="A2526">
            <v>12297</v>
          </cell>
          <cell r="H2526" t="str">
            <v>Solanum chrysotrichum</v>
          </cell>
        </row>
        <row r="2527">
          <cell r="A2527">
            <v>12298</v>
          </cell>
          <cell r="H2527" t="str">
            <v>Solanum ditrichum</v>
          </cell>
        </row>
        <row r="2528">
          <cell r="A2528">
            <v>12299</v>
          </cell>
          <cell r="H2528" t="str">
            <v>Solanum vicinum</v>
          </cell>
        </row>
        <row r="2529">
          <cell r="A2529">
            <v>1230</v>
          </cell>
          <cell r="H2529" t="str">
            <v>Leichhardtia leptophylla</v>
          </cell>
        </row>
        <row r="2530">
          <cell r="A2530">
            <v>12300</v>
          </cell>
          <cell r="H2530" t="str">
            <v>Caladenia bicalliata</v>
          </cell>
        </row>
        <row r="2531">
          <cell r="A2531">
            <v>12301</v>
          </cell>
          <cell r="H2531" t="str">
            <v>Solanum stenopterum</v>
          </cell>
        </row>
        <row r="2532">
          <cell r="A2532">
            <v>12302</v>
          </cell>
          <cell r="H2532" t="str">
            <v>Dillwynia rupestris</v>
          </cell>
        </row>
        <row r="2533">
          <cell r="A2533">
            <v>12303</v>
          </cell>
          <cell r="H2533" t="str">
            <v>Diuris sp. aff. chrysantha (North Coast)</v>
          </cell>
        </row>
        <row r="2534">
          <cell r="A2534">
            <v>12304</v>
          </cell>
          <cell r="H2534" t="str">
            <v>Solanum rixosum</v>
          </cell>
        </row>
        <row r="2535">
          <cell r="A2535">
            <v>12305</v>
          </cell>
          <cell r="H2535" t="str">
            <v>Phaius tankervilleae</v>
          </cell>
        </row>
        <row r="2536">
          <cell r="A2536">
            <v>12306</v>
          </cell>
          <cell r="H2536" t="str">
            <v>Prasophyllum diversiflorum</v>
          </cell>
        </row>
        <row r="2537">
          <cell r="A2537">
            <v>12307</v>
          </cell>
          <cell r="H2537" t="str">
            <v>Solanum jucundum</v>
          </cell>
        </row>
        <row r="2538">
          <cell r="A2538">
            <v>12308</v>
          </cell>
          <cell r="H2538" t="str">
            <v>Solanum ammophilum</v>
          </cell>
        </row>
        <row r="2539">
          <cell r="A2539">
            <v>12309</v>
          </cell>
          <cell r="H2539" t="str">
            <v>Cassia brewsteri</v>
          </cell>
        </row>
        <row r="2540">
          <cell r="A2540">
            <v>1231</v>
          </cell>
          <cell r="H2540" t="str">
            <v>Marsdenia flavescens</v>
          </cell>
        </row>
        <row r="2541">
          <cell r="A2541">
            <v>12310</v>
          </cell>
          <cell r="H2541" t="str">
            <v>Peperomia blanda</v>
          </cell>
        </row>
        <row r="2542">
          <cell r="A2542">
            <v>12311</v>
          </cell>
          <cell r="H2542" t="str">
            <v>Psydrax lamprophylla f. lamprophylla</v>
          </cell>
        </row>
        <row r="2543">
          <cell r="A2543">
            <v>12312</v>
          </cell>
          <cell r="H2543" t="str">
            <v>Senna pleurocarpa</v>
          </cell>
        </row>
        <row r="2544">
          <cell r="A2544">
            <v>12313</v>
          </cell>
          <cell r="H2544" t="str">
            <v>Psydrax odorata subsp. australiana</v>
          </cell>
        </row>
        <row r="2545">
          <cell r="A2545">
            <v>12314</v>
          </cell>
          <cell r="H2545" t="str">
            <v>Celtis conferta</v>
          </cell>
        </row>
        <row r="2546">
          <cell r="A2546">
            <v>12315</v>
          </cell>
          <cell r="H2546" t="str">
            <v>Psydrax odorata subsp. buxifolia f. buxifolia</v>
          </cell>
        </row>
        <row r="2547">
          <cell r="A2547">
            <v>12316</v>
          </cell>
          <cell r="H2547" t="str">
            <v>Psydrax odorata subsp. australiana f. australiana</v>
          </cell>
        </row>
        <row r="2548">
          <cell r="A2548">
            <v>12317</v>
          </cell>
          <cell r="H2548" t="str">
            <v>Psydrax odorata subsp. australiana f. subnitida</v>
          </cell>
        </row>
        <row r="2549">
          <cell r="A2549">
            <v>12318</v>
          </cell>
          <cell r="H2549" t="str">
            <v>Prasophyllum wilkinsoniorum</v>
          </cell>
        </row>
        <row r="2550">
          <cell r="A2550">
            <v>12319</v>
          </cell>
          <cell r="H2550" t="str">
            <v>Prasophyllum solstitium</v>
          </cell>
        </row>
        <row r="2551">
          <cell r="A2551">
            <v>1232</v>
          </cell>
          <cell r="H2551" t="str">
            <v>Marsdenia fraseri</v>
          </cell>
        </row>
        <row r="2552">
          <cell r="A2552">
            <v>12320</v>
          </cell>
          <cell r="H2552" t="str">
            <v>Isotoma sessiliflora</v>
          </cell>
        </row>
        <row r="2553">
          <cell r="A2553">
            <v>12321</v>
          </cell>
          <cell r="H2553" t="str">
            <v>Isotoma tridens</v>
          </cell>
        </row>
        <row r="2554">
          <cell r="A2554">
            <v>12322</v>
          </cell>
          <cell r="H2554" t="str">
            <v>Carex leporina</v>
          </cell>
        </row>
        <row r="2555">
          <cell r="A2555">
            <v>12323</v>
          </cell>
          <cell r="H2555" t="str">
            <v>Spyridium scortechinii</v>
          </cell>
        </row>
        <row r="2556">
          <cell r="A2556">
            <v>12324</v>
          </cell>
          <cell r="H2556" t="str">
            <v>Spyridium buxifolium</v>
          </cell>
        </row>
        <row r="2557">
          <cell r="A2557">
            <v>12325</v>
          </cell>
          <cell r="H2557" t="str">
            <v>Leptospermum benwellii</v>
          </cell>
        </row>
        <row r="2558">
          <cell r="A2558">
            <v>12326</v>
          </cell>
          <cell r="H2558" t="str">
            <v>Lamium galeobdolon</v>
          </cell>
        </row>
        <row r="2559">
          <cell r="A2559">
            <v>12327</v>
          </cell>
          <cell r="H2559" t="str">
            <v>Senna artemisioides &lt;--&gt; zygophylla</v>
          </cell>
        </row>
        <row r="2560">
          <cell r="A2560">
            <v>12328</v>
          </cell>
          <cell r="H2560" t="str">
            <v>Gibasis pelludica</v>
          </cell>
        </row>
        <row r="2561">
          <cell r="A2561">
            <v>12329</v>
          </cell>
          <cell r="H2561" t="str">
            <v>Clytostoma callistegioides</v>
          </cell>
        </row>
        <row r="2562">
          <cell r="A2562">
            <v>1233</v>
          </cell>
          <cell r="H2562" t="str">
            <v>Marsdenia longiloba</v>
          </cell>
        </row>
        <row r="2563">
          <cell r="A2563">
            <v>12330</v>
          </cell>
          <cell r="H2563" t="str">
            <v>Philotheca brucei</v>
          </cell>
        </row>
        <row r="2564">
          <cell r="A2564">
            <v>12331</v>
          </cell>
          <cell r="H2564" t="str">
            <v>Arundinaria simonii</v>
          </cell>
        </row>
        <row r="2565">
          <cell r="A2565">
            <v>12332</v>
          </cell>
          <cell r="H2565" t="str">
            <v>Goodenia rosulata</v>
          </cell>
        </row>
        <row r="2566">
          <cell r="A2566">
            <v>12333</v>
          </cell>
          <cell r="H2566" t="str">
            <v>Philotheca deserti</v>
          </cell>
        </row>
        <row r="2567">
          <cell r="A2567">
            <v>12334</v>
          </cell>
          <cell r="H2567" t="str">
            <v>Philotheca nodiflora</v>
          </cell>
        </row>
        <row r="2568">
          <cell r="A2568">
            <v>12335</v>
          </cell>
          <cell r="H2568" t="str">
            <v>Eichornia crassipes</v>
          </cell>
        </row>
        <row r="2569">
          <cell r="A2569">
            <v>12336</v>
          </cell>
          <cell r="H2569" t="str">
            <v>Cardamine gunnii variant Type variant</v>
          </cell>
        </row>
        <row r="2570">
          <cell r="A2570">
            <v>12337</v>
          </cell>
          <cell r="H2570" t="str">
            <v>Poranthera obovata</v>
          </cell>
        </row>
        <row r="2571">
          <cell r="A2571">
            <v>12338</v>
          </cell>
          <cell r="H2571" t="str">
            <v>Hakea macraeana</v>
          </cell>
        </row>
        <row r="2572">
          <cell r="A2572">
            <v>12339</v>
          </cell>
          <cell r="H2572" t="str">
            <v>Vicia sativa subsp. cordata</v>
          </cell>
        </row>
        <row r="2573">
          <cell r="A2573">
            <v>1234</v>
          </cell>
          <cell r="H2573" t="str">
            <v>Marsdenia rostrata</v>
          </cell>
        </row>
        <row r="2574">
          <cell r="A2574">
            <v>12340</v>
          </cell>
          <cell r="H2574" t="str">
            <v>Sorghum bicolor subsp. almum</v>
          </cell>
        </row>
        <row r="2575">
          <cell r="A2575">
            <v>12341</v>
          </cell>
          <cell r="H2575" t="str">
            <v>Philotheca gardneri</v>
          </cell>
        </row>
        <row r="2576">
          <cell r="A2576">
            <v>12342</v>
          </cell>
          <cell r="H2576" t="str">
            <v>Pultenaea rodwayi</v>
          </cell>
        </row>
        <row r="2577">
          <cell r="A2577">
            <v>12343</v>
          </cell>
          <cell r="H2577" t="str">
            <v>Lobelia darlingensis</v>
          </cell>
        </row>
        <row r="2578">
          <cell r="A2578">
            <v>12344</v>
          </cell>
          <cell r="H2578" t="str">
            <v>Kunzea sp. 'Braidwood'</v>
          </cell>
        </row>
        <row r="2579">
          <cell r="A2579">
            <v>12345</v>
          </cell>
          <cell r="H2579" t="str">
            <v>Neptunia amplexicaulis</v>
          </cell>
        </row>
        <row r="2580">
          <cell r="A2580">
            <v>12346</v>
          </cell>
          <cell r="H2580" t="str">
            <v>Bertya linearifolia</v>
          </cell>
        </row>
        <row r="2581">
          <cell r="A2581">
            <v>12347</v>
          </cell>
          <cell r="H2581" t="str">
            <v>Panicum decompositum var. tenuior</v>
          </cell>
        </row>
        <row r="2582">
          <cell r="A2582">
            <v>12348</v>
          </cell>
          <cell r="H2582" t="str">
            <v>Rostellularia adscendens var. latifolia</v>
          </cell>
        </row>
        <row r="2583">
          <cell r="A2583">
            <v>12349</v>
          </cell>
          <cell r="H2583" t="str">
            <v>Deparia petersenii</v>
          </cell>
        </row>
        <row r="2584">
          <cell r="A2584">
            <v>1235</v>
          </cell>
          <cell r="H2584" t="str">
            <v>Marsdenia suaveolens</v>
          </cell>
        </row>
        <row r="2585">
          <cell r="A2585">
            <v>12350</v>
          </cell>
          <cell r="H2585" t="str">
            <v>Cyrtomium falcatum</v>
          </cell>
        </row>
        <row r="2586">
          <cell r="A2586">
            <v>12351</v>
          </cell>
          <cell r="H2586" t="str">
            <v>Pseudofumaria alba</v>
          </cell>
        </row>
        <row r="2587">
          <cell r="A2587">
            <v>12352</v>
          </cell>
          <cell r="H2587" t="str">
            <v>Pomaderris paniculosa</v>
          </cell>
        </row>
        <row r="2588">
          <cell r="A2588">
            <v>12353</v>
          </cell>
          <cell r="H2588" t="str">
            <v>Pouteria pohlmaniana</v>
          </cell>
        </row>
        <row r="2589">
          <cell r="A2589">
            <v>12354</v>
          </cell>
          <cell r="H2589" t="str">
            <v>Pellaea viridis</v>
          </cell>
        </row>
        <row r="2590">
          <cell r="A2590">
            <v>12355</v>
          </cell>
          <cell r="H2590" t="str">
            <v>Boronia barkeriana subsp. gymnopetala</v>
          </cell>
        </row>
        <row r="2591">
          <cell r="A2591">
            <v>12356</v>
          </cell>
          <cell r="H2591" t="str">
            <v>Boronia inflexa subsp. inflexa</v>
          </cell>
        </row>
        <row r="2592">
          <cell r="A2592">
            <v>12357</v>
          </cell>
          <cell r="H2592" t="str">
            <v>Boronia barkeriana subsp. angustifolia</v>
          </cell>
        </row>
        <row r="2593">
          <cell r="A2593">
            <v>12358</v>
          </cell>
          <cell r="H2593" t="str">
            <v>Boronia inflexa subsp. torringtonensis</v>
          </cell>
        </row>
        <row r="2594">
          <cell r="A2594">
            <v>12359</v>
          </cell>
          <cell r="H2594" t="str">
            <v>Boronia deanei subsp. acutifolia</v>
          </cell>
        </row>
        <row r="2595">
          <cell r="A2595">
            <v>1236</v>
          </cell>
          <cell r="H2595" t="str">
            <v>Marsdenia suberosa</v>
          </cell>
        </row>
        <row r="2596">
          <cell r="A2596">
            <v>12360</v>
          </cell>
          <cell r="H2596" t="str">
            <v>Callistemon sp. 'Megalong Valley'</v>
          </cell>
        </row>
        <row r="2597">
          <cell r="A2597">
            <v>12361</v>
          </cell>
          <cell r="H2597" t="str">
            <v>Boronia occidentalis</v>
          </cell>
        </row>
        <row r="2598">
          <cell r="A2598">
            <v>12362</v>
          </cell>
          <cell r="H2598" t="str">
            <v>Genoplesium ruppii</v>
          </cell>
        </row>
        <row r="2599">
          <cell r="A2599">
            <v>12363</v>
          </cell>
          <cell r="H2599" t="str">
            <v>Cassinia leptocephala subsp. everettiae</v>
          </cell>
        </row>
        <row r="2600">
          <cell r="A2600">
            <v>12364</v>
          </cell>
          <cell r="H2600" t="str">
            <v>Boronia barkeriana subsp. barkeriana</v>
          </cell>
        </row>
        <row r="2601">
          <cell r="A2601">
            <v>12365</v>
          </cell>
          <cell r="H2601" t="str">
            <v>Grevillea juniperina subsp. amphitricha &lt;--&gt; villosa</v>
          </cell>
        </row>
        <row r="2602">
          <cell r="A2602">
            <v>12366</v>
          </cell>
          <cell r="H2602" t="str">
            <v>Grevillea juniperina subsp. sulphurea &lt;--&gt; trinervis</v>
          </cell>
        </row>
        <row r="2603">
          <cell r="A2603">
            <v>12367</v>
          </cell>
          <cell r="H2603" t="str">
            <v>Solanum lycopersicum</v>
          </cell>
        </row>
        <row r="2604">
          <cell r="A2604">
            <v>12368</v>
          </cell>
          <cell r="H2604" t="str">
            <v>Prosopis juliflora var. juliflora</v>
          </cell>
        </row>
        <row r="2605">
          <cell r="A2605">
            <v>12369</v>
          </cell>
          <cell r="H2605" t="str">
            <v>Boronia sp. aff. granitica (Bolivia Hill)</v>
          </cell>
        </row>
        <row r="2606">
          <cell r="A2606">
            <v>1237</v>
          </cell>
          <cell r="H2606" t="str">
            <v>Rhyncharrhena linearis</v>
          </cell>
        </row>
        <row r="2607">
          <cell r="A2607">
            <v>12370</v>
          </cell>
          <cell r="H2607" t="str">
            <v>Bertya cunninghamii subsp. cunninghamii</v>
          </cell>
        </row>
        <row r="2608">
          <cell r="A2608">
            <v>12371</v>
          </cell>
          <cell r="H2608" t="str">
            <v>Grevillea juniperina subsp. amphitricha &lt;--&gt; sulphurea</v>
          </cell>
        </row>
        <row r="2609">
          <cell r="A2609">
            <v>12372</v>
          </cell>
          <cell r="H2609" t="str">
            <v>Cardamine gunnii variant spathulate-leaved</v>
          </cell>
        </row>
        <row r="2610">
          <cell r="A2610">
            <v>12373</v>
          </cell>
          <cell r="H2610" t="str">
            <v>Polyscias sambucifolia subsp. sambucifolia</v>
          </cell>
        </row>
        <row r="2611">
          <cell r="A2611">
            <v>12374</v>
          </cell>
          <cell r="H2611" t="str">
            <v>Polyscias sambucifolia subsp. leptophylla</v>
          </cell>
        </row>
        <row r="2612">
          <cell r="A2612">
            <v>12375</v>
          </cell>
          <cell r="H2612" t="str">
            <v>Polyscias sambucifolia subsp. decomposita</v>
          </cell>
        </row>
        <row r="2613">
          <cell r="A2613">
            <v>12376</v>
          </cell>
          <cell r="H2613" t="str">
            <v>Indigofera triflora</v>
          </cell>
        </row>
        <row r="2614">
          <cell r="A2614">
            <v>12377</v>
          </cell>
          <cell r="H2614" t="str">
            <v>Jacksonia sp. 'Little Plain'</v>
          </cell>
        </row>
        <row r="2615">
          <cell r="A2615">
            <v>12378</v>
          </cell>
          <cell r="H2615" t="str">
            <v>Lotus preslii</v>
          </cell>
        </row>
        <row r="2616">
          <cell r="A2616">
            <v>12379</v>
          </cell>
          <cell r="H2616" t="str">
            <v>Kunzea sp. 'Middle Brother Mtn'</v>
          </cell>
        </row>
        <row r="2617">
          <cell r="A2617">
            <v>1238</v>
          </cell>
          <cell r="H2617" t="str">
            <v>Thozetia racemosa</v>
          </cell>
        </row>
        <row r="2618">
          <cell r="A2618">
            <v>12380</v>
          </cell>
          <cell r="H2618" t="str">
            <v>Bertya cunninghamii subsp. pubiramula</v>
          </cell>
        </row>
        <row r="2619">
          <cell r="A2619">
            <v>12381</v>
          </cell>
          <cell r="H2619" t="str">
            <v>Bertya tasmanica subsp. vestita 'Fine-haired'</v>
          </cell>
        </row>
        <row r="2620">
          <cell r="A2620">
            <v>12382</v>
          </cell>
          <cell r="H2620" t="str">
            <v>Erodium carolinianum</v>
          </cell>
        </row>
        <row r="2621">
          <cell r="A2621">
            <v>12383</v>
          </cell>
          <cell r="H2621" t="str">
            <v>Dillwynia retorta species complex</v>
          </cell>
        </row>
        <row r="2622">
          <cell r="A2622">
            <v>12384</v>
          </cell>
          <cell r="H2622" t="str">
            <v>Prostanthera lasianthos variant 'subcoriacea'</v>
          </cell>
        </row>
        <row r="2623">
          <cell r="A2623">
            <v>12385</v>
          </cell>
          <cell r="H2623" t="str">
            <v>Bertya cunninghamii subsp. rupicola</v>
          </cell>
        </row>
        <row r="2624">
          <cell r="A2624">
            <v>12386</v>
          </cell>
          <cell r="H2624" t="str">
            <v>Bertya riparia</v>
          </cell>
        </row>
        <row r="2625">
          <cell r="A2625">
            <v>12387</v>
          </cell>
          <cell r="H2625" t="str">
            <v>Solanum serpens</v>
          </cell>
        </row>
        <row r="2626">
          <cell r="A2626">
            <v>12388</v>
          </cell>
          <cell r="H2626" t="str">
            <v>Solanum acanthodapis</v>
          </cell>
        </row>
        <row r="2627">
          <cell r="A2627">
            <v>12389</v>
          </cell>
          <cell r="H2627" t="str">
            <v>Bertya tasmanica subsp. vestita 'Typical'</v>
          </cell>
        </row>
        <row r="2628">
          <cell r="A2628">
            <v>1239</v>
          </cell>
          <cell r="H2628" t="str">
            <v>Tweedia coerulea</v>
          </cell>
        </row>
        <row r="2629">
          <cell r="A2629">
            <v>12390</v>
          </cell>
          <cell r="H2629" t="str">
            <v>Zieria fraseri subsp. compacta</v>
          </cell>
        </row>
        <row r="2630">
          <cell r="A2630">
            <v>12391</v>
          </cell>
          <cell r="H2630" t="str">
            <v>Dillwynia phylicoides species complex</v>
          </cell>
        </row>
        <row r="2631">
          <cell r="A2631">
            <v>12392</v>
          </cell>
          <cell r="H2631" t="str">
            <v>Brachyscome sp. 1</v>
          </cell>
        </row>
        <row r="2632">
          <cell r="A2632">
            <v>12393</v>
          </cell>
          <cell r="H2632" t="str">
            <v>Rostellularia adscendens var. adscendens</v>
          </cell>
        </row>
        <row r="2633">
          <cell r="A2633">
            <v>12394</v>
          </cell>
          <cell r="H2633" t="str">
            <v>Rostellularia adscendens var. pogonanthera</v>
          </cell>
        </row>
        <row r="2634">
          <cell r="A2634">
            <v>12395</v>
          </cell>
          <cell r="H2634" t="str">
            <v>Crotalaria cunninghamii subsp. sturtii</v>
          </cell>
        </row>
        <row r="2635">
          <cell r="A2635">
            <v>12396</v>
          </cell>
          <cell r="H2635" t="str">
            <v>Chamaecrista nomame</v>
          </cell>
        </row>
        <row r="2636">
          <cell r="A2636">
            <v>12397</v>
          </cell>
          <cell r="H2636" t="str">
            <v>Chamaecrista rotundifolia</v>
          </cell>
        </row>
        <row r="2637">
          <cell r="A2637">
            <v>12398</v>
          </cell>
          <cell r="H2637" t="str">
            <v>Corynotheca micrantha</v>
          </cell>
        </row>
        <row r="2638">
          <cell r="A2638">
            <v>12399</v>
          </cell>
          <cell r="H2638" t="str">
            <v>Crassula sarmentosa</v>
          </cell>
        </row>
        <row r="2639">
          <cell r="A2639">
            <v>1240</v>
          </cell>
          <cell r="H2639" t="str">
            <v>Tylophora barbata</v>
          </cell>
        </row>
        <row r="2640">
          <cell r="A2640">
            <v>12400</v>
          </cell>
          <cell r="H2640" t="str">
            <v>Hyalosperma glutinosum</v>
          </cell>
        </row>
        <row r="2641">
          <cell r="A2641">
            <v>12401</v>
          </cell>
          <cell r="H2641" t="str">
            <v>Myoporum boninense</v>
          </cell>
        </row>
        <row r="2642">
          <cell r="A2642">
            <v>12402</v>
          </cell>
          <cell r="H2642" t="str">
            <v>Orobanche cernua</v>
          </cell>
        </row>
        <row r="2643">
          <cell r="A2643">
            <v>12403</v>
          </cell>
          <cell r="H2643" t="str">
            <v>Solanum physalifolium</v>
          </cell>
        </row>
        <row r="2644">
          <cell r="A2644">
            <v>12404</v>
          </cell>
          <cell r="H2644" t="str">
            <v>Urochloa fasciculata</v>
          </cell>
        </row>
        <row r="2645">
          <cell r="A2645">
            <v>12405</v>
          </cell>
          <cell r="H2645" t="str">
            <v>Boronia imlayensis</v>
          </cell>
        </row>
        <row r="2646">
          <cell r="A2646">
            <v>12406</v>
          </cell>
          <cell r="H2646" t="str">
            <v>Boronia deanei subsp. deanei</v>
          </cell>
        </row>
        <row r="2647">
          <cell r="A2647">
            <v>12407</v>
          </cell>
          <cell r="H2647" t="str">
            <v>Genoplesium littorale</v>
          </cell>
        </row>
        <row r="2648">
          <cell r="A2648">
            <v>12408</v>
          </cell>
          <cell r="H2648" t="str">
            <v>Genoplesium bishopii</v>
          </cell>
        </row>
        <row r="2649">
          <cell r="A2649">
            <v>12409</v>
          </cell>
          <cell r="H2649" t="str">
            <v>Owenia reliqua</v>
          </cell>
        </row>
        <row r="2650">
          <cell r="A2650">
            <v>1241</v>
          </cell>
          <cell r="H2650" t="str">
            <v>Tylophora biglandulosa</v>
          </cell>
        </row>
        <row r="2651">
          <cell r="A2651">
            <v>12410</v>
          </cell>
          <cell r="H2651" t="str">
            <v>Acaena echinata var. echinata</v>
          </cell>
        </row>
        <row r="2652">
          <cell r="A2652">
            <v>12411</v>
          </cell>
          <cell r="H2652" t="str">
            <v>Acaena echinata var. retrorsumpilosa</v>
          </cell>
        </row>
        <row r="2653">
          <cell r="A2653">
            <v>12412</v>
          </cell>
          <cell r="H2653" t="str">
            <v>Acaena echinata var. tylacantha</v>
          </cell>
        </row>
        <row r="2654">
          <cell r="A2654">
            <v>12413</v>
          </cell>
          <cell r="H2654" t="str">
            <v>Acaena echinata var. subglabricalyx</v>
          </cell>
        </row>
        <row r="2655">
          <cell r="A2655">
            <v>12414</v>
          </cell>
          <cell r="H2655" t="str">
            <v>Ipomoea wightii</v>
          </cell>
        </row>
        <row r="2656">
          <cell r="A2656">
            <v>12415</v>
          </cell>
          <cell r="H2656" t="str">
            <v>Leionema scopulinum</v>
          </cell>
        </row>
        <row r="2657">
          <cell r="A2657">
            <v>12416</v>
          </cell>
          <cell r="H2657" t="str">
            <v>Ficinia nodosa</v>
          </cell>
        </row>
        <row r="2658">
          <cell r="A2658">
            <v>12417</v>
          </cell>
          <cell r="H2658" t="str">
            <v>Melaleuca interioris</v>
          </cell>
        </row>
        <row r="2659">
          <cell r="A2659">
            <v>12418</v>
          </cell>
          <cell r="H2659" t="str">
            <v>Cassinia venusta</v>
          </cell>
        </row>
        <row r="2660">
          <cell r="A2660">
            <v>12419</v>
          </cell>
          <cell r="H2660" t="str">
            <v>Odontonema tubaeforme</v>
          </cell>
        </row>
        <row r="2661">
          <cell r="A2661">
            <v>1242</v>
          </cell>
          <cell r="H2661" t="str">
            <v>Tylophora crebriflora</v>
          </cell>
        </row>
        <row r="2662">
          <cell r="A2662">
            <v>12420</v>
          </cell>
          <cell r="H2662" t="str">
            <v>Polypremum procumbens</v>
          </cell>
        </row>
        <row r="2663">
          <cell r="A2663">
            <v>12421</v>
          </cell>
          <cell r="H2663" t="str">
            <v>Paspalum mandiocanum</v>
          </cell>
        </row>
        <row r="2664">
          <cell r="A2664">
            <v>12422</v>
          </cell>
          <cell r="H2664" t="str">
            <v>Glandularia aristigera</v>
          </cell>
        </row>
        <row r="2665">
          <cell r="A2665">
            <v>12423</v>
          </cell>
          <cell r="H2665" t="str">
            <v>Leiocarpa serpens</v>
          </cell>
        </row>
        <row r="2666">
          <cell r="A2666">
            <v>12424</v>
          </cell>
          <cell r="H2666" t="str">
            <v>Crassula tetramera</v>
          </cell>
        </row>
        <row r="2667">
          <cell r="A2667">
            <v>12425</v>
          </cell>
          <cell r="H2667" t="str">
            <v>Cassinia telfordii</v>
          </cell>
        </row>
        <row r="2668">
          <cell r="A2668">
            <v>12426</v>
          </cell>
          <cell r="H2668" t="str">
            <v>Rumex x pratensis</v>
          </cell>
        </row>
        <row r="2669">
          <cell r="A2669">
            <v>12427</v>
          </cell>
          <cell r="H2669" t="str">
            <v>Everistia vacciniifolia var. nervosa</v>
          </cell>
        </row>
        <row r="2670">
          <cell r="A2670">
            <v>12428</v>
          </cell>
          <cell r="H2670" t="str">
            <v>Hymenophyllum lyalii</v>
          </cell>
        </row>
        <row r="2671">
          <cell r="A2671">
            <v>12429</v>
          </cell>
          <cell r="H2671" t="str">
            <v>Grevillea triternata GRAFT</v>
          </cell>
        </row>
        <row r="2672">
          <cell r="A2672">
            <v>1243</v>
          </cell>
          <cell r="H2672" t="str">
            <v>Tylophora grandiflora</v>
          </cell>
        </row>
        <row r="2673">
          <cell r="A2673">
            <v>12430</v>
          </cell>
          <cell r="H2673" t="str">
            <v>Pherosphaera fitzgeraldii</v>
          </cell>
        </row>
        <row r="2674">
          <cell r="A2674">
            <v>12431</v>
          </cell>
          <cell r="H2674" t="str">
            <v>Eremophila gilesii</v>
          </cell>
        </row>
        <row r="2675">
          <cell r="A2675">
            <v>12432</v>
          </cell>
          <cell r="H2675" t="str">
            <v>Agiortia pleiosperma</v>
          </cell>
        </row>
        <row r="2676">
          <cell r="A2676">
            <v>12433</v>
          </cell>
          <cell r="H2676" t="str">
            <v>Coatesia paniculata</v>
          </cell>
        </row>
        <row r="2677">
          <cell r="A2677">
            <v>12434</v>
          </cell>
          <cell r="H2677" t="str">
            <v>Syzygium anisatum</v>
          </cell>
        </row>
        <row r="2678">
          <cell r="A2678">
            <v>12435</v>
          </cell>
          <cell r="H2678" t="str">
            <v>Logania granitica</v>
          </cell>
        </row>
        <row r="2679">
          <cell r="A2679">
            <v>12436</v>
          </cell>
          <cell r="H2679" t="str">
            <v>Pouzolzia australis</v>
          </cell>
        </row>
        <row r="2680">
          <cell r="A2680">
            <v>12437</v>
          </cell>
          <cell r="H2680" t="str">
            <v>Passiflora miniata</v>
          </cell>
        </row>
        <row r="2681">
          <cell r="A2681">
            <v>12438</v>
          </cell>
          <cell r="H2681" t="str">
            <v>Utricularia livida</v>
          </cell>
        </row>
        <row r="2682">
          <cell r="A2682">
            <v>12439</v>
          </cell>
          <cell r="H2682" t="str">
            <v>Opuntia sp. sensu I.Telford (1984)</v>
          </cell>
        </row>
        <row r="2683">
          <cell r="A2683">
            <v>1244</v>
          </cell>
          <cell r="H2683" t="str">
            <v>Tylophora paniculata</v>
          </cell>
        </row>
        <row r="2684">
          <cell r="A2684">
            <v>12440</v>
          </cell>
          <cell r="H2684" t="str">
            <v>Bryophyllum x houghtonii</v>
          </cell>
        </row>
        <row r="2685">
          <cell r="A2685">
            <v>12441</v>
          </cell>
          <cell r="H2685" t="str">
            <v>Acacia serpentinicola</v>
          </cell>
        </row>
        <row r="2686">
          <cell r="A2686">
            <v>12443</v>
          </cell>
          <cell r="H2686" t="str">
            <v>Planchonella sp.</v>
          </cell>
        </row>
        <row r="2687">
          <cell r="A2687">
            <v>12444</v>
          </cell>
          <cell r="H2687" t="str">
            <v>Planchonella queenslandica</v>
          </cell>
        </row>
        <row r="2688">
          <cell r="A2688">
            <v>12445</v>
          </cell>
          <cell r="H2688" t="str">
            <v>Stapelia gigantea</v>
          </cell>
        </row>
        <row r="2689">
          <cell r="A2689">
            <v>12446</v>
          </cell>
          <cell r="H2689" t="str">
            <v>Pinus nigra</v>
          </cell>
        </row>
        <row r="2690">
          <cell r="A2690">
            <v>12447</v>
          </cell>
          <cell r="H2690" t="str">
            <v>Silene latifolia</v>
          </cell>
        </row>
        <row r="2691">
          <cell r="A2691">
            <v>12448</v>
          </cell>
          <cell r="H2691" t="str">
            <v>Tabebuia impetiginosa</v>
          </cell>
        </row>
        <row r="2692">
          <cell r="A2692">
            <v>12449</v>
          </cell>
          <cell r="H2692" t="str">
            <v>Chamaecyparis lawsoniana</v>
          </cell>
        </row>
        <row r="2693">
          <cell r="A2693">
            <v>1245</v>
          </cell>
          <cell r="H2693" t="str">
            <v>Tylophora woollsii</v>
          </cell>
        </row>
        <row r="2694">
          <cell r="A2694">
            <v>12450</v>
          </cell>
          <cell r="H2694" t="str">
            <v>Cistus salviifolius</v>
          </cell>
        </row>
        <row r="2695">
          <cell r="A2695">
            <v>12451</v>
          </cell>
          <cell r="H2695" t="str">
            <v>Senna multijuga</v>
          </cell>
        </row>
        <row r="2696">
          <cell r="A2696">
            <v>12452</v>
          </cell>
          <cell r="H2696" t="str">
            <v>Cereus uruguayanus</v>
          </cell>
        </row>
        <row r="2697">
          <cell r="A2697">
            <v>12453</v>
          </cell>
          <cell r="H2697" t="str">
            <v>Dendrobium pugioniforme x striolatum</v>
          </cell>
        </row>
        <row r="2698">
          <cell r="A2698">
            <v>12454</v>
          </cell>
          <cell r="H2698" t="str">
            <v>Hesperis matronalis</v>
          </cell>
        </row>
        <row r="2699">
          <cell r="A2699">
            <v>12455</v>
          </cell>
          <cell r="H2699" t="str">
            <v>Melaleuca diosmatifolia</v>
          </cell>
        </row>
        <row r="2700">
          <cell r="A2700">
            <v>12456</v>
          </cell>
          <cell r="H2700" t="str">
            <v>Dahlia sp.</v>
          </cell>
        </row>
        <row r="2701">
          <cell r="A2701">
            <v>12457</v>
          </cell>
          <cell r="H2701" t="str">
            <v>Watsonia borbonica</v>
          </cell>
        </row>
        <row r="2702">
          <cell r="A2702">
            <v>12458</v>
          </cell>
          <cell r="H2702" t="str">
            <v>Cylindropuntia leptocaulis</v>
          </cell>
        </row>
        <row r="2703">
          <cell r="A2703">
            <v>12459</v>
          </cell>
          <cell r="H2703" t="str">
            <v>Arum italicum subsp. italicum</v>
          </cell>
        </row>
        <row r="2704">
          <cell r="A2704">
            <v>1246</v>
          </cell>
          <cell r="H2704" t="str">
            <v>Abrotanella nivigena</v>
          </cell>
        </row>
        <row r="2705">
          <cell r="A2705">
            <v>12460</v>
          </cell>
          <cell r="H2705" t="str">
            <v>Harrisia tortuosa</v>
          </cell>
        </row>
        <row r="2706">
          <cell r="A2706">
            <v>12461</v>
          </cell>
          <cell r="H2706" t="str">
            <v>Crinum moorei</v>
          </cell>
        </row>
        <row r="2707">
          <cell r="A2707">
            <v>12462</v>
          </cell>
          <cell r="H2707" t="str">
            <v>Oenothera biennis</v>
          </cell>
        </row>
        <row r="2708">
          <cell r="A2708">
            <v>12463</v>
          </cell>
          <cell r="H2708" t="str">
            <v>Plectranthus ecklonii</v>
          </cell>
        </row>
        <row r="2709">
          <cell r="A2709">
            <v>12464</v>
          </cell>
          <cell r="H2709" t="str">
            <v>Bergenia x schmidtii</v>
          </cell>
        </row>
        <row r="2710">
          <cell r="A2710">
            <v>12465</v>
          </cell>
          <cell r="H2710" t="str">
            <v>Pyracantha crenatoserrata</v>
          </cell>
        </row>
        <row r="2711">
          <cell r="A2711">
            <v>12466</v>
          </cell>
          <cell r="H2711" t="str">
            <v>Tradescantia blossfeldiana</v>
          </cell>
        </row>
        <row r="2712">
          <cell r="A2712">
            <v>12467</v>
          </cell>
          <cell r="H2712" t="str">
            <v>Spyridium burragorang</v>
          </cell>
        </row>
        <row r="2713">
          <cell r="A2713">
            <v>12468</v>
          </cell>
          <cell r="H2713" t="str">
            <v>Philotheca angustifolia</v>
          </cell>
        </row>
        <row r="2714">
          <cell r="A2714">
            <v>12469</v>
          </cell>
          <cell r="H2714" t="str">
            <v>Hypericum bellum</v>
          </cell>
        </row>
        <row r="2715">
          <cell r="A2715">
            <v>1247</v>
          </cell>
          <cell r="H2715" t="str">
            <v>Acanthocladium dockeri</v>
          </cell>
        </row>
        <row r="2716">
          <cell r="A2716">
            <v>12470</v>
          </cell>
          <cell r="H2716" t="str">
            <v>Drosanthemum candens</v>
          </cell>
        </row>
        <row r="2717">
          <cell r="A2717">
            <v>12471</v>
          </cell>
          <cell r="H2717" t="str">
            <v>Alstonia constricta f. narrow-leaved pubescent</v>
          </cell>
        </row>
        <row r="2718">
          <cell r="A2718">
            <v>12472</v>
          </cell>
          <cell r="H2718" t="str">
            <v>Alstonia constricta f. pubescent</v>
          </cell>
        </row>
        <row r="2719">
          <cell r="A2719">
            <v>12473</v>
          </cell>
          <cell r="H2719" t="str">
            <v>Carissa ovata f. small-leaved</v>
          </cell>
        </row>
        <row r="2720">
          <cell r="A2720">
            <v>12474</v>
          </cell>
          <cell r="H2720" t="str">
            <v>Carissa ovata f. large-leaved</v>
          </cell>
        </row>
        <row r="2721">
          <cell r="A2721">
            <v>12475</v>
          </cell>
          <cell r="H2721" t="str">
            <v>Astrotricha longifolia f. 'Tweed Heads'</v>
          </cell>
        </row>
        <row r="2722">
          <cell r="A2722">
            <v>12476</v>
          </cell>
          <cell r="H2722" t="str">
            <v>Astrotricha sp. B</v>
          </cell>
        </row>
        <row r="2723">
          <cell r="A2723">
            <v>12477</v>
          </cell>
          <cell r="H2723" t="str">
            <v>Erigeron sessilifolius</v>
          </cell>
        </row>
        <row r="2724">
          <cell r="A2724">
            <v>12478</v>
          </cell>
          <cell r="H2724" t="str">
            <v>Podolepis sp. aff. neglecta</v>
          </cell>
        </row>
        <row r="2725">
          <cell r="A2725">
            <v>12479</v>
          </cell>
          <cell r="H2725" t="str">
            <v>Gnaphalium sp. J (aff. sphaericum)</v>
          </cell>
        </row>
        <row r="2726">
          <cell r="A2726">
            <v>1248</v>
          </cell>
          <cell r="H2726" t="str">
            <v>Acanthospermum australe</v>
          </cell>
        </row>
        <row r="2727">
          <cell r="A2727">
            <v>12480</v>
          </cell>
          <cell r="H2727" t="str">
            <v>Sclerolaena calcarata f. B</v>
          </cell>
        </row>
        <row r="2728">
          <cell r="A2728">
            <v>12481</v>
          </cell>
          <cell r="H2728" t="str">
            <v>Sclerolaena calcarata f. A</v>
          </cell>
        </row>
        <row r="2729">
          <cell r="A2729">
            <v>12482</v>
          </cell>
          <cell r="H2729" t="str">
            <v>Halosarcia pterygospermum subsp. pterygospermum</v>
          </cell>
        </row>
        <row r="2730">
          <cell r="A2730">
            <v>12483</v>
          </cell>
          <cell r="H2730" t="str">
            <v>Senna form taxon 'alicia'</v>
          </cell>
        </row>
        <row r="2731">
          <cell r="A2731">
            <v>12484</v>
          </cell>
          <cell r="H2731" t="str">
            <v>Senna form taxon 'helmsii'</v>
          </cell>
        </row>
        <row r="2732">
          <cell r="A2732">
            <v>12485</v>
          </cell>
          <cell r="H2732" t="str">
            <v>Senna form taxon 'oligophylla'</v>
          </cell>
        </row>
        <row r="2733">
          <cell r="A2733">
            <v>12486</v>
          </cell>
          <cell r="H2733" t="str">
            <v>Senna form taxon 'quadrifolia'</v>
          </cell>
        </row>
        <row r="2734">
          <cell r="A2734">
            <v>12487</v>
          </cell>
          <cell r="H2734" t="str">
            <v>Barklya syringifolia</v>
          </cell>
        </row>
        <row r="2735">
          <cell r="A2735">
            <v>12488</v>
          </cell>
          <cell r="H2735" t="str">
            <v>Dillwynia sp. 'Barren Grounds'</v>
          </cell>
        </row>
        <row r="2736">
          <cell r="A2736">
            <v>12489</v>
          </cell>
          <cell r="H2736" t="str">
            <v>Pultenaea sp. K</v>
          </cell>
        </row>
        <row r="2737">
          <cell r="A2737">
            <v>1249</v>
          </cell>
          <cell r="H2737" t="str">
            <v>Achillea distans</v>
          </cell>
        </row>
        <row r="2738">
          <cell r="A2738">
            <v>12490</v>
          </cell>
          <cell r="H2738" t="str">
            <v>Acacia irrorata subsp. irrorata x mearnsii</v>
          </cell>
        </row>
        <row r="2739">
          <cell r="A2739">
            <v>12491</v>
          </cell>
          <cell r="H2739" t="str">
            <v>Cephalomanes atrovirens subsp. atrovirens</v>
          </cell>
        </row>
        <row r="2740">
          <cell r="A2740">
            <v>12492</v>
          </cell>
          <cell r="H2740" t="str">
            <v>Prostanthera lasianthos variant 'typical'</v>
          </cell>
        </row>
        <row r="2741">
          <cell r="A2741">
            <v>12493</v>
          </cell>
          <cell r="H2741" t="str">
            <v>Prostanthera lasianthos variant 'New England smooth-leaved'</v>
          </cell>
        </row>
        <row r="2742">
          <cell r="A2742">
            <v>12494</v>
          </cell>
          <cell r="H2742" t="str">
            <v>Prostanthera lasianthos var. subcoriacea</v>
          </cell>
        </row>
        <row r="2743">
          <cell r="A2743">
            <v>12495</v>
          </cell>
          <cell r="H2743" t="str">
            <v>Prostanthera lasianthos variant 'rheophytic'</v>
          </cell>
        </row>
        <row r="2744">
          <cell r="A2744">
            <v>12496</v>
          </cell>
          <cell r="H2744" t="str">
            <v>Prostanthera lasianthos variant 'Girraween/Polblue'</v>
          </cell>
        </row>
        <row r="2745">
          <cell r="A2745">
            <v>12497</v>
          </cell>
          <cell r="H2745" t="str">
            <v>Ficus obliqua var. petiolaris</v>
          </cell>
        </row>
        <row r="2746">
          <cell r="A2746">
            <v>12498</v>
          </cell>
          <cell r="H2746" t="str">
            <v>Leptospermum myrtifolium &lt;--&gt; obovatum</v>
          </cell>
        </row>
        <row r="2747">
          <cell r="A2747">
            <v>12499</v>
          </cell>
          <cell r="H2747" t="str">
            <v>Kunzea sp. A</v>
          </cell>
        </row>
        <row r="2748">
          <cell r="A2748">
            <v>125</v>
          </cell>
          <cell r="H2748" t="str">
            <v>Acacia sp.1</v>
          </cell>
        </row>
        <row r="2749">
          <cell r="A2749">
            <v>1250</v>
          </cell>
          <cell r="H2749" t="str">
            <v>Achillea millefolium</v>
          </cell>
        </row>
        <row r="2750">
          <cell r="A2750">
            <v>12500</v>
          </cell>
          <cell r="H2750" t="str">
            <v>Kunzea sp. D</v>
          </cell>
        </row>
        <row r="2751">
          <cell r="A2751">
            <v>12501</v>
          </cell>
          <cell r="H2751" t="str">
            <v>Dendrobium fairfaxii x pugioniforme</v>
          </cell>
        </row>
        <row r="2752">
          <cell r="A2752">
            <v>12502</v>
          </cell>
          <cell r="H2752" t="str">
            <v>Dendrobium linguiforme x pugioniforme</v>
          </cell>
        </row>
        <row r="2753">
          <cell r="A2753">
            <v>12503</v>
          </cell>
          <cell r="H2753" t="str">
            <v>Dendrobium mortii x pugioniforme</v>
          </cell>
        </row>
        <row r="2754">
          <cell r="A2754">
            <v>12504</v>
          </cell>
          <cell r="H2754" t="str">
            <v>Dendrobium (pugioniforme x striolatum) x pugioniforme</v>
          </cell>
        </row>
        <row r="2755">
          <cell r="A2755">
            <v>12505</v>
          </cell>
          <cell r="H2755" t="str">
            <v>Dendrobium mortii x schoeninum</v>
          </cell>
        </row>
        <row r="2756">
          <cell r="A2756">
            <v>12506</v>
          </cell>
          <cell r="H2756" t="str">
            <v>Thelymitra sp. aff. malvina</v>
          </cell>
        </row>
        <row r="2757">
          <cell r="A2757">
            <v>12507</v>
          </cell>
          <cell r="H2757" t="str">
            <v>Pterostylis sp. 'Botany Bay'</v>
          </cell>
        </row>
        <row r="2758">
          <cell r="A2758">
            <v>12508</v>
          </cell>
          <cell r="H2758" t="str">
            <v>Dendrobium linguiforme x teretifolium</v>
          </cell>
        </row>
        <row r="2759">
          <cell r="A2759">
            <v>12509</v>
          </cell>
          <cell r="H2759" t="str">
            <v>Pinus ponderosa</v>
          </cell>
        </row>
        <row r="2760">
          <cell r="A2760">
            <v>1251</v>
          </cell>
          <cell r="H2760" t="str">
            <v>Acomis acoma</v>
          </cell>
        </row>
        <row r="2761">
          <cell r="A2761">
            <v>12510</v>
          </cell>
          <cell r="H2761" t="str">
            <v>Avena fatua x sativa</v>
          </cell>
        </row>
        <row r="2762">
          <cell r="A2762">
            <v>12511</v>
          </cell>
          <cell r="H2762" t="str">
            <v>Sorghum almum</v>
          </cell>
        </row>
        <row r="2763">
          <cell r="A2763">
            <v>12512</v>
          </cell>
          <cell r="H2763" t="str">
            <v>Banksia cunninghamii subsp. a sensu harden (1991)</v>
          </cell>
        </row>
        <row r="2764">
          <cell r="A2764">
            <v>12513</v>
          </cell>
          <cell r="H2764" t="str">
            <v>Acaena anserovina</v>
          </cell>
        </row>
        <row r="2765">
          <cell r="A2765">
            <v>12514</v>
          </cell>
          <cell r="H2765" t="str">
            <v>Jagera pseudorhus var. pseudorhus</v>
          </cell>
        </row>
        <row r="2766">
          <cell r="A2766">
            <v>12515</v>
          </cell>
          <cell r="H2766" t="str">
            <v>Stylidium tenerum</v>
          </cell>
        </row>
        <row r="2767">
          <cell r="A2767">
            <v>12516</v>
          </cell>
          <cell r="H2767" t="str">
            <v>Racosperma aduncum</v>
          </cell>
        </row>
        <row r="2768">
          <cell r="A2768">
            <v>12517</v>
          </cell>
          <cell r="H2768" t="str">
            <v>Crepidomanes vitiense</v>
          </cell>
        </row>
        <row r="2769">
          <cell r="A2769">
            <v>12518</v>
          </cell>
          <cell r="H2769" t="str">
            <v>Crepidomanes saxifragoides</v>
          </cell>
        </row>
        <row r="2770">
          <cell r="A2770">
            <v>12519</v>
          </cell>
          <cell r="H2770" t="str">
            <v>Harrisia martinii</v>
          </cell>
        </row>
        <row r="2771">
          <cell r="A2771">
            <v>1252</v>
          </cell>
          <cell r="H2771" t="str">
            <v>Acroptilon repens</v>
          </cell>
        </row>
        <row r="2772">
          <cell r="A2772">
            <v>12520</v>
          </cell>
          <cell r="H2772" t="str">
            <v>Crepidomanes venosum</v>
          </cell>
        </row>
        <row r="2773">
          <cell r="A2773">
            <v>12521</v>
          </cell>
          <cell r="H2773" t="str">
            <v>Brassica x napus</v>
          </cell>
        </row>
        <row r="2774">
          <cell r="A2774">
            <v>12522</v>
          </cell>
          <cell r="H2774" t="str">
            <v>Trichomanes tahitense</v>
          </cell>
        </row>
        <row r="2775">
          <cell r="A2775">
            <v>12523</v>
          </cell>
          <cell r="H2775" t="str">
            <v>Elaeodendron australe var. australe</v>
          </cell>
        </row>
        <row r="2776">
          <cell r="A2776">
            <v>12524</v>
          </cell>
          <cell r="H2776" t="str">
            <v>Zygophyllum billardierei var. bilobum</v>
          </cell>
        </row>
        <row r="2777">
          <cell r="A2777">
            <v>12525</v>
          </cell>
          <cell r="H2777" t="str">
            <v>Pomaderris walshii</v>
          </cell>
        </row>
        <row r="2778">
          <cell r="A2778">
            <v>12526</v>
          </cell>
          <cell r="H2778" t="str">
            <v>Corymbia torelliana</v>
          </cell>
        </row>
        <row r="2779">
          <cell r="A2779">
            <v>12527</v>
          </cell>
          <cell r="H2779" t="str">
            <v>Eucalyptus haemastoma x racemosa</v>
          </cell>
        </row>
        <row r="2780">
          <cell r="A2780">
            <v>12528</v>
          </cell>
          <cell r="H2780" t="str">
            <v>Bertya sp. (Chambigne NR, M. Fatemi 24)</v>
          </cell>
        </row>
        <row r="2781">
          <cell r="A2781">
            <v>12529</v>
          </cell>
          <cell r="H2781" t="str">
            <v>Sporobolus laxus</v>
          </cell>
        </row>
        <row r="2782">
          <cell r="A2782">
            <v>1253</v>
          </cell>
          <cell r="H2782" t="str">
            <v>Actinobole uliginosum</v>
          </cell>
        </row>
        <row r="2783">
          <cell r="A2783">
            <v>12530</v>
          </cell>
          <cell r="H2783" t="str">
            <v>Eucalyptus caliginosa &lt;--&gt; laevopinea</v>
          </cell>
        </row>
        <row r="2784">
          <cell r="A2784">
            <v>12531</v>
          </cell>
          <cell r="H2784" t="str">
            <v>Koelreuteria paniculata</v>
          </cell>
        </row>
        <row r="2785">
          <cell r="A2785">
            <v>12532</v>
          </cell>
          <cell r="H2785" t="str">
            <v>Angophora floribunda x leiocarpa</v>
          </cell>
        </row>
        <row r="2786">
          <cell r="A2786">
            <v>12533</v>
          </cell>
          <cell r="H2786" t="str">
            <v>Cyperus gymnocaulos &lt;--&gt; vaginatus</v>
          </cell>
        </row>
        <row r="2787">
          <cell r="A2787">
            <v>12534</v>
          </cell>
          <cell r="H2787" t="str">
            <v>Cissus australis</v>
          </cell>
        </row>
        <row r="2788">
          <cell r="A2788">
            <v>12535</v>
          </cell>
          <cell r="H2788" t="str">
            <v>Eucalyptus ptychocarpa</v>
          </cell>
        </row>
        <row r="2789">
          <cell r="A2789">
            <v>12536</v>
          </cell>
          <cell r="H2789" t="str">
            <v>Corymbia ptychocarpa</v>
          </cell>
        </row>
        <row r="2790">
          <cell r="A2790">
            <v>12537</v>
          </cell>
          <cell r="H2790" t="str">
            <v>Strelitzia juncea</v>
          </cell>
        </row>
        <row r="2791">
          <cell r="A2791">
            <v>12538</v>
          </cell>
          <cell r="H2791" t="str">
            <v>Crepis angustifolia</v>
          </cell>
        </row>
        <row r="2792">
          <cell r="A2792">
            <v>12539</v>
          </cell>
          <cell r="H2792" t="str">
            <v>Dawsonia spp.</v>
          </cell>
        </row>
        <row r="2793">
          <cell r="A2793">
            <v>1254</v>
          </cell>
          <cell r="H2793" t="str">
            <v>Actites megalocarpa</v>
          </cell>
        </row>
        <row r="2794">
          <cell r="A2794">
            <v>12540</v>
          </cell>
          <cell r="H2794" t="str">
            <v>Boletus barragensis</v>
          </cell>
        </row>
        <row r="2795">
          <cell r="A2795">
            <v>12541</v>
          </cell>
          <cell r="H2795" t="str">
            <v>Cycas cairnsiana</v>
          </cell>
        </row>
        <row r="2796">
          <cell r="A2796">
            <v>12542</v>
          </cell>
          <cell r="H2796" t="str">
            <v>Senecio spathulatus var. attenuatus</v>
          </cell>
        </row>
        <row r="2797">
          <cell r="A2797">
            <v>12543</v>
          </cell>
          <cell r="H2797" t="str">
            <v>Pterostylis subtilis</v>
          </cell>
        </row>
        <row r="2798">
          <cell r="A2798">
            <v>12544</v>
          </cell>
          <cell r="H2798" t="str">
            <v>Lomaria capensis</v>
          </cell>
        </row>
        <row r="2799">
          <cell r="A2799">
            <v>12545</v>
          </cell>
          <cell r="H2799" t="str">
            <v>Pterostylis barringtonensis</v>
          </cell>
        </row>
        <row r="2800">
          <cell r="A2800">
            <v>12546</v>
          </cell>
          <cell r="H2800" t="str">
            <v>Hibbertia sp. nov. 'Menai'</v>
          </cell>
        </row>
        <row r="2801">
          <cell r="A2801">
            <v>12547</v>
          </cell>
          <cell r="H2801" t="str">
            <v>Eucalyptus elegans</v>
          </cell>
        </row>
        <row r="2802">
          <cell r="A2802">
            <v>12548</v>
          </cell>
          <cell r="H2802" t="str">
            <v>Hibbertia crinita</v>
          </cell>
        </row>
        <row r="2803">
          <cell r="A2803">
            <v>12549</v>
          </cell>
          <cell r="H2803" t="str">
            <v>Hibbertia patens</v>
          </cell>
        </row>
        <row r="2804">
          <cell r="A2804">
            <v>1255</v>
          </cell>
          <cell r="H2804" t="str">
            <v>Ageratina adenophora</v>
          </cell>
        </row>
        <row r="2805">
          <cell r="A2805">
            <v>12550</v>
          </cell>
          <cell r="H2805" t="str">
            <v>Cassinia hewsoniae</v>
          </cell>
        </row>
        <row r="2806">
          <cell r="A2806">
            <v>12551</v>
          </cell>
          <cell r="H2806" t="str">
            <v>Cyperus nervulosus</v>
          </cell>
        </row>
        <row r="2807">
          <cell r="A2807">
            <v>12552</v>
          </cell>
          <cell r="H2807" t="str">
            <v>Pultenaea tarik</v>
          </cell>
        </row>
        <row r="2808">
          <cell r="A2808">
            <v>12553</v>
          </cell>
          <cell r="H2808" t="str">
            <v>Pyrrosia confluens var. dielsii</v>
          </cell>
        </row>
        <row r="2809">
          <cell r="A2809">
            <v>12554</v>
          </cell>
          <cell r="H2809" t="str">
            <v>Vachellia farnesiana var. farnesiana</v>
          </cell>
        </row>
        <row r="2810">
          <cell r="A2810">
            <v>12555</v>
          </cell>
          <cell r="H2810" t="str">
            <v>Homoranthus bebo</v>
          </cell>
        </row>
        <row r="2811">
          <cell r="A2811">
            <v>12556</v>
          </cell>
          <cell r="H2811" t="str">
            <v>Strelitzia alba</v>
          </cell>
        </row>
        <row r="2812">
          <cell r="A2812">
            <v>12557</v>
          </cell>
          <cell r="H2812" t="str">
            <v>Lupinus albus</v>
          </cell>
        </row>
        <row r="2813">
          <cell r="A2813">
            <v>12558</v>
          </cell>
          <cell r="H2813" t="str">
            <v>Myrmechila platyptera</v>
          </cell>
        </row>
        <row r="2814">
          <cell r="A2814">
            <v>12559</v>
          </cell>
          <cell r="H2814" t="str">
            <v>Wodyetia bifurcata</v>
          </cell>
        </row>
        <row r="2815">
          <cell r="A2815">
            <v>1256</v>
          </cell>
          <cell r="H2815" t="str">
            <v>Ageratina riparia</v>
          </cell>
        </row>
        <row r="2816">
          <cell r="A2816">
            <v>12560</v>
          </cell>
          <cell r="H2816" t="str">
            <v>Lepidosperma cf. laterale</v>
          </cell>
        </row>
        <row r="2817">
          <cell r="A2817">
            <v>12561</v>
          </cell>
          <cell r="H2817" t="str">
            <v>Eucalyptus blakelyi x chloroclada</v>
          </cell>
        </row>
        <row r="2818">
          <cell r="A2818">
            <v>12562</v>
          </cell>
          <cell r="H2818" t="str">
            <v>Grevillea sericea x shiressii</v>
          </cell>
        </row>
        <row r="2819">
          <cell r="A2819">
            <v>12563</v>
          </cell>
          <cell r="H2819" t="str">
            <v>Angophora floribunda x inopina</v>
          </cell>
        </row>
        <row r="2820">
          <cell r="A2820">
            <v>12564</v>
          </cell>
          <cell r="H2820" t="str">
            <v>Odontonema callistachyum</v>
          </cell>
        </row>
        <row r="2821">
          <cell r="A2821">
            <v>12565</v>
          </cell>
          <cell r="H2821" t="str">
            <v>Gardenia jasminoides</v>
          </cell>
        </row>
        <row r="2822">
          <cell r="A2822">
            <v>12566</v>
          </cell>
          <cell r="H2822" t="str">
            <v>Anigozanthos rufus</v>
          </cell>
        </row>
        <row r="2823">
          <cell r="A2823">
            <v>12567</v>
          </cell>
          <cell r="H2823" t="str">
            <v>Bauhinia petersiana</v>
          </cell>
        </row>
        <row r="2824">
          <cell r="A2824">
            <v>12568</v>
          </cell>
          <cell r="H2824" t="str">
            <v>Ctenanthe compressa</v>
          </cell>
        </row>
        <row r="2825">
          <cell r="A2825">
            <v>12569</v>
          </cell>
          <cell r="H2825" t="str">
            <v>Eucalyptus punctata var. longirostrata</v>
          </cell>
        </row>
        <row r="2826">
          <cell r="A2826">
            <v>1257</v>
          </cell>
          <cell r="H2826" t="str">
            <v>Ageratum conyzoides</v>
          </cell>
        </row>
        <row r="2827">
          <cell r="A2827">
            <v>12570</v>
          </cell>
          <cell r="H2827" t="str">
            <v>Dendrocnide spp.</v>
          </cell>
        </row>
        <row r="2828">
          <cell r="A2828">
            <v>12571</v>
          </cell>
          <cell r="H2828" t="str">
            <v>Lophostemon spp.</v>
          </cell>
        </row>
        <row r="2829">
          <cell r="A2829">
            <v>12572</v>
          </cell>
          <cell r="H2829" t="str">
            <v>Acronychia spp.</v>
          </cell>
        </row>
        <row r="2830">
          <cell r="A2830">
            <v>12573</v>
          </cell>
          <cell r="H2830" t="str">
            <v>Syzygium jambos</v>
          </cell>
        </row>
        <row r="2831">
          <cell r="A2831">
            <v>12574</v>
          </cell>
          <cell r="H2831" t="str">
            <v>Feijoa sellowiana</v>
          </cell>
        </row>
        <row r="2832">
          <cell r="A2832">
            <v>12575</v>
          </cell>
          <cell r="H2832" t="str">
            <v>Omalanthus nutans</v>
          </cell>
        </row>
        <row r="2833">
          <cell r="A2833">
            <v>12576</v>
          </cell>
          <cell r="H2833" t="str">
            <v>Leucopogon sp. aff. ericoides</v>
          </cell>
        </row>
        <row r="2834">
          <cell r="A2834">
            <v>12577</v>
          </cell>
          <cell r="H2834" t="str">
            <v>Diuris sp. aff. aurea</v>
          </cell>
        </row>
        <row r="2835">
          <cell r="A2835">
            <v>12578</v>
          </cell>
          <cell r="H2835" t="str">
            <v>Erythrina sykesii</v>
          </cell>
        </row>
        <row r="2836">
          <cell r="A2836">
            <v>12579</v>
          </cell>
          <cell r="H2836" t="str">
            <v>Fraxinus excelsior</v>
          </cell>
        </row>
        <row r="2837">
          <cell r="A2837">
            <v>1258</v>
          </cell>
          <cell r="H2837" t="str">
            <v>Ageratum houstonianum</v>
          </cell>
        </row>
        <row r="2838">
          <cell r="A2838">
            <v>12580</v>
          </cell>
          <cell r="H2838" t="str">
            <v>Viola silicestris</v>
          </cell>
        </row>
        <row r="2839">
          <cell r="A2839">
            <v>12581</v>
          </cell>
          <cell r="H2839" t="str">
            <v>Grevillea linearifolia x parviflora</v>
          </cell>
        </row>
        <row r="2840">
          <cell r="A2840">
            <v>12582</v>
          </cell>
          <cell r="H2840" t="str">
            <v>Sphagnum novozelandicum</v>
          </cell>
        </row>
        <row r="2841">
          <cell r="A2841">
            <v>12583</v>
          </cell>
          <cell r="H2841" t="str">
            <v>Grevillea curviloba</v>
          </cell>
        </row>
        <row r="2842">
          <cell r="A2842">
            <v>12584</v>
          </cell>
          <cell r="H2842" t="str">
            <v>Acaena anserinifolia</v>
          </cell>
        </row>
        <row r="2843">
          <cell r="A2843">
            <v>12585</v>
          </cell>
          <cell r="H2843" t="str">
            <v>Neonotonia wightii var. wightii</v>
          </cell>
        </row>
        <row r="2844">
          <cell r="A2844">
            <v>12586</v>
          </cell>
          <cell r="H2844" t="str">
            <v>Plectranthus oertendahlii</v>
          </cell>
        </row>
        <row r="2845">
          <cell r="A2845">
            <v>12587</v>
          </cell>
          <cell r="H2845" t="str">
            <v>Pyrus ussuriensis</v>
          </cell>
        </row>
        <row r="2846">
          <cell r="A2846">
            <v>12588</v>
          </cell>
          <cell r="H2846" t="str">
            <v>Robinia pseudoacacia f. frisia</v>
          </cell>
        </row>
        <row r="2847">
          <cell r="A2847">
            <v>12589</v>
          </cell>
          <cell r="H2847" t="str">
            <v>Taxodium distichum</v>
          </cell>
        </row>
        <row r="2848">
          <cell r="A2848">
            <v>1259</v>
          </cell>
          <cell r="H2848" t="str">
            <v>Ambrosia artemisiifolia</v>
          </cell>
        </row>
        <row r="2849">
          <cell r="A2849">
            <v>12590</v>
          </cell>
          <cell r="H2849" t="str">
            <v>Typha australis</v>
          </cell>
        </row>
        <row r="2850">
          <cell r="A2850">
            <v>12591</v>
          </cell>
          <cell r="H2850" t="str">
            <v>Chrysocephalum sp. nov.</v>
          </cell>
        </row>
        <row r="2851">
          <cell r="A2851">
            <v>12592</v>
          </cell>
          <cell r="H2851" t="str">
            <v>Megathyrsus maximus var. maximus</v>
          </cell>
        </row>
        <row r="2852">
          <cell r="A2852">
            <v>12593</v>
          </cell>
          <cell r="H2852" t="str">
            <v>Trochocarpa montana</v>
          </cell>
        </row>
        <row r="2853">
          <cell r="A2853">
            <v>12594</v>
          </cell>
          <cell r="H2853" t="str">
            <v>Bromus mollis</v>
          </cell>
        </row>
        <row r="2854">
          <cell r="A2854">
            <v>12595</v>
          </cell>
          <cell r="H2854" t="str">
            <v>Serrafalcus mollis</v>
          </cell>
        </row>
        <row r="2855">
          <cell r="A2855">
            <v>12596</v>
          </cell>
          <cell r="H2855" t="str">
            <v>Dillwynia phylicoides var. phylicoides</v>
          </cell>
        </row>
        <row r="2856">
          <cell r="A2856">
            <v>12597</v>
          </cell>
          <cell r="H2856" t="str">
            <v>Olearia sp. aff. elliptica</v>
          </cell>
        </row>
        <row r="2857">
          <cell r="A2857">
            <v>12598</v>
          </cell>
          <cell r="H2857" t="str">
            <v>Cheiranthera telfordii</v>
          </cell>
        </row>
        <row r="2858">
          <cell r="A2858">
            <v>12599</v>
          </cell>
          <cell r="H2858" t="str">
            <v>Lomandra sp. aff. multiflora</v>
          </cell>
        </row>
        <row r="2859">
          <cell r="A2859">
            <v>126</v>
          </cell>
          <cell r="H2859" t="str">
            <v>Acacia sp.4</v>
          </cell>
        </row>
        <row r="2860">
          <cell r="A2860">
            <v>1260</v>
          </cell>
          <cell r="H2860" t="str">
            <v>Ambrosia confertiflora</v>
          </cell>
        </row>
        <row r="2861">
          <cell r="A2861">
            <v>12600</v>
          </cell>
          <cell r="H2861" t="str">
            <v>Grevillea shiressii x speciosa</v>
          </cell>
        </row>
        <row r="2862">
          <cell r="A2862">
            <v>12601</v>
          </cell>
          <cell r="H2862" t="str">
            <v>Prasophyllum innubum</v>
          </cell>
        </row>
        <row r="2863">
          <cell r="A2863">
            <v>12602</v>
          </cell>
          <cell r="H2863" t="str">
            <v>Prasophyllum keltonii</v>
          </cell>
        </row>
        <row r="2864">
          <cell r="A2864">
            <v>12603</v>
          </cell>
          <cell r="H2864" t="str">
            <v>Hakea laurina</v>
          </cell>
        </row>
        <row r="2865">
          <cell r="A2865">
            <v>12604</v>
          </cell>
          <cell r="H2865" t="str">
            <v>Xanthoparmelia tasmanica</v>
          </cell>
        </row>
        <row r="2866">
          <cell r="A2866">
            <v>12605</v>
          </cell>
          <cell r="H2866" t="str">
            <v>Xanthoparmelia subprolixa</v>
          </cell>
        </row>
        <row r="2867">
          <cell r="A2867">
            <v>12606</v>
          </cell>
          <cell r="H2867" t="str">
            <v>Xanthoparmelia flavescentireagens</v>
          </cell>
        </row>
        <row r="2868">
          <cell r="A2868">
            <v>12607</v>
          </cell>
          <cell r="H2868" t="str">
            <v>Xanthoparmelia furcata</v>
          </cell>
        </row>
        <row r="2869">
          <cell r="A2869">
            <v>12608</v>
          </cell>
          <cell r="H2869" t="str">
            <v>Xanthoparmelia murina</v>
          </cell>
        </row>
        <row r="2870">
          <cell r="A2870">
            <v>12609</v>
          </cell>
          <cell r="H2870" t="str">
            <v>Xanthoparmelia neotinctina</v>
          </cell>
        </row>
        <row r="2871">
          <cell r="A2871">
            <v>1261</v>
          </cell>
          <cell r="H2871" t="str">
            <v>Ambrosia psilostachya</v>
          </cell>
        </row>
        <row r="2872">
          <cell r="A2872">
            <v>12610</v>
          </cell>
          <cell r="H2872" t="str">
            <v>Xanthoparmelia pseudohypoleia</v>
          </cell>
        </row>
        <row r="2873">
          <cell r="A2873">
            <v>12611</v>
          </cell>
          <cell r="H2873" t="str">
            <v>Ramboldia petraeoides</v>
          </cell>
        </row>
        <row r="2874">
          <cell r="A2874">
            <v>12612</v>
          </cell>
          <cell r="H2874" t="str">
            <v>Lecanora farinacea</v>
          </cell>
        </row>
        <row r="2875">
          <cell r="A2875">
            <v>12613</v>
          </cell>
          <cell r="H2875" t="str">
            <v>Buellia substellulans</v>
          </cell>
        </row>
        <row r="2876">
          <cell r="A2876">
            <v>12614</v>
          </cell>
          <cell r="H2876" t="str">
            <v>Cladia aggregata</v>
          </cell>
        </row>
        <row r="2877">
          <cell r="A2877">
            <v>12615</v>
          </cell>
          <cell r="H2877" t="str">
            <v>Cladonia cervicornis subsp. verticillata</v>
          </cell>
        </row>
        <row r="2878">
          <cell r="A2878">
            <v>12616</v>
          </cell>
          <cell r="H2878" t="str">
            <v>Cladonia ramulosa</v>
          </cell>
        </row>
        <row r="2879">
          <cell r="A2879">
            <v>12617</v>
          </cell>
          <cell r="H2879" t="str">
            <v>Protasparagus falcatus</v>
          </cell>
        </row>
        <row r="2880">
          <cell r="A2880">
            <v>12618</v>
          </cell>
          <cell r="H2880" t="str">
            <v>Rhizocarpon geographicum</v>
          </cell>
        </row>
        <row r="2881">
          <cell r="A2881">
            <v>1262</v>
          </cell>
          <cell r="H2881" t="str">
            <v>Ambrosia tenuifolia</v>
          </cell>
        </row>
        <row r="2882">
          <cell r="A2882">
            <v>12620</v>
          </cell>
          <cell r="H2882" t="str">
            <v>Zieria compacta</v>
          </cell>
        </row>
        <row r="2883">
          <cell r="A2883">
            <v>12621</v>
          </cell>
          <cell r="H2883" t="str">
            <v>Tephromela atra</v>
          </cell>
        </row>
        <row r="2884">
          <cell r="A2884">
            <v>12622</v>
          </cell>
          <cell r="H2884" t="str">
            <v>Candelariella vitellina</v>
          </cell>
        </row>
        <row r="2885">
          <cell r="A2885">
            <v>12623</v>
          </cell>
          <cell r="H2885" t="str">
            <v>Paraporpidia leptocarpa</v>
          </cell>
        </row>
        <row r="2886">
          <cell r="A2886">
            <v>12624</v>
          </cell>
          <cell r="H2886" t="str">
            <v>Parmelina labrosa</v>
          </cell>
        </row>
        <row r="2887">
          <cell r="A2887">
            <v>12625</v>
          </cell>
          <cell r="H2887" t="str">
            <v>Ramalina celastri</v>
          </cell>
        </row>
        <row r="2888">
          <cell r="A2888">
            <v>12626</v>
          </cell>
          <cell r="H2888" t="str">
            <v>Asystasia gangetica subsp. micrantha</v>
          </cell>
        </row>
        <row r="2889">
          <cell r="A2889">
            <v>12627</v>
          </cell>
          <cell r="H2889" t="str">
            <v>Eranthemum pulchellum</v>
          </cell>
        </row>
        <row r="2890">
          <cell r="A2890">
            <v>12628</v>
          </cell>
          <cell r="H2890" t="str">
            <v>Hypoestes sanguinolenta</v>
          </cell>
        </row>
        <row r="2891">
          <cell r="A2891">
            <v>12629</v>
          </cell>
          <cell r="H2891" t="str">
            <v>Mackaya bella</v>
          </cell>
        </row>
        <row r="2892">
          <cell r="A2892">
            <v>1263</v>
          </cell>
          <cell r="H2892" t="str">
            <v>Ammobium alatum</v>
          </cell>
        </row>
        <row r="2893">
          <cell r="A2893">
            <v>12630</v>
          </cell>
          <cell r="H2893" t="str">
            <v>Ruellia dipteracanthus</v>
          </cell>
        </row>
        <row r="2894">
          <cell r="A2894">
            <v>12631</v>
          </cell>
          <cell r="H2894" t="str">
            <v>Ruellia squarrosa</v>
          </cell>
        </row>
        <row r="2895">
          <cell r="A2895">
            <v>12632</v>
          </cell>
          <cell r="H2895" t="str">
            <v>Ruellia tweediana</v>
          </cell>
        </row>
        <row r="2896">
          <cell r="A2896">
            <v>12633</v>
          </cell>
          <cell r="H2896" t="str">
            <v>Adiantum hispidulum var. hypoglaucum</v>
          </cell>
        </row>
        <row r="2897">
          <cell r="A2897">
            <v>12634</v>
          </cell>
          <cell r="H2897" t="str">
            <v>Adiantum raddianum</v>
          </cell>
        </row>
        <row r="2898">
          <cell r="A2898">
            <v>12635</v>
          </cell>
          <cell r="H2898" t="str">
            <v>Pityrogramma calomelanos var. austroamericana</v>
          </cell>
        </row>
        <row r="2899">
          <cell r="A2899">
            <v>12636</v>
          </cell>
          <cell r="H2899" t="str">
            <v>Carpobrotus modestus</v>
          </cell>
        </row>
        <row r="2900">
          <cell r="A2900">
            <v>12637</v>
          </cell>
          <cell r="H2900" t="str">
            <v>Drosanthemum floribundum</v>
          </cell>
        </row>
        <row r="2901">
          <cell r="A2901">
            <v>12638</v>
          </cell>
          <cell r="H2901" t="str">
            <v>Gunniopsis zygophylloides</v>
          </cell>
        </row>
        <row r="2902">
          <cell r="A2902">
            <v>12639</v>
          </cell>
          <cell r="H2902" t="str">
            <v>Damasonium australe</v>
          </cell>
        </row>
        <row r="2903">
          <cell r="A2903">
            <v>1264</v>
          </cell>
          <cell r="H2903" t="str">
            <v>Ammobium craspedioides</v>
          </cell>
        </row>
        <row r="2904">
          <cell r="A2904">
            <v>12640</v>
          </cell>
          <cell r="H2904" t="str">
            <v>Sagittaria graminea var. weatherbiana</v>
          </cell>
        </row>
        <row r="2905">
          <cell r="A2905">
            <v>12641</v>
          </cell>
          <cell r="H2905" t="str">
            <v>Amaranthus blitoides</v>
          </cell>
        </row>
        <row r="2906">
          <cell r="A2906">
            <v>12642</v>
          </cell>
          <cell r="H2906" t="str">
            <v>Amaranthus paniculatus</v>
          </cell>
        </row>
        <row r="2907">
          <cell r="A2907">
            <v>12643</v>
          </cell>
          <cell r="H2907" t="str">
            <v>Deeringia celosioides</v>
          </cell>
        </row>
        <row r="2908">
          <cell r="A2908">
            <v>12644</v>
          </cell>
          <cell r="H2908" t="str">
            <v>Crinum norfolkianum</v>
          </cell>
        </row>
        <row r="2909">
          <cell r="A2909">
            <v>12645</v>
          </cell>
          <cell r="H2909" t="str">
            <v>Zephyranthes grandiflora</v>
          </cell>
        </row>
        <row r="2910">
          <cell r="A2910">
            <v>12646</v>
          </cell>
          <cell r="H2910" t="str">
            <v>Prunus avium</v>
          </cell>
        </row>
        <row r="2911">
          <cell r="A2911">
            <v>12647</v>
          </cell>
          <cell r="H2911" t="str">
            <v>Prunus serrulata</v>
          </cell>
        </row>
        <row r="2912">
          <cell r="A2912">
            <v>12648</v>
          </cell>
          <cell r="H2912" t="str">
            <v>Melodorum leichhardtii</v>
          </cell>
        </row>
        <row r="2913">
          <cell r="A2913">
            <v>12649</v>
          </cell>
          <cell r="H2913" t="str">
            <v>Arthropodium fimbriatum</v>
          </cell>
        </row>
        <row r="2914">
          <cell r="A2914">
            <v>1265</v>
          </cell>
          <cell r="H2914" t="str">
            <v>Angianthus brachypappus</v>
          </cell>
        </row>
        <row r="2915">
          <cell r="A2915">
            <v>12650</v>
          </cell>
          <cell r="H2915" t="str">
            <v>Angelica archangelica</v>
          </cell>
        </row>
        <row r="2916">
          <cell r="A2916">
            <v>12651</v>
          </cell>
          <cell r="H2916" t="str">
            <v>Apium australe</v>
          </cell>
        </row>
        <row r="2917">
          <cell r="A2917">
            <v>12652</v>
          </cell>
          <cell r="H2917" t="str">
            <v>Eryngium sp. nov. (Basalt Caps)</v>
          </cell>
        </row>
        <row r="2918">
          <cell r="A2918">
            <v>12653</v>
          </cell>
          <cell r="H2918" t="str">
            <v>Hydrocotyle digitata</v>
          </cell>
        </row>
        <row r="2919">
          <cell r="A2919">
            <v>12654</v>
          </cell>
          <cell r="H2919" t="str">
            <v>Hydrocotyle gaudichaudi</v>
          </cell>
        </row>
        <row r="2920">
          <cell r="A2920">
            <v>12655</v>
          </cell>
          <cell r="H2920" t="str">
            <v>Hydrocotyle rivularis</v>
          </cell>
        </row>
        <row r="2921">
          <cell r="A2921">
            <v>12656</v>
          </cell>
          <cell r="H2921" t="str">
            <v>Hydrocotyle sp. A</v>
          </cell>
        </row>
        <row r="2922">
          <cell r="A2922">
            <v>12657</v>
          </cell>
          <cell r="H2922" t="str">
            <v>Hydrocotyle torquata</v>
          </cell>
        </row>
        <row r="2923">
          <cell r="A2923">
            <v>12658</v>
          </cell>
          <cell r="H2923" t="str">
            <v>Lilaeopsis fistulosa</v>
          </cell>
        </row>
        <row r="2924">
          <cell r="A2924">
            <v>12659</v>
          </cell>
          <cell r="H2924" t="str">
            <v>Pastinacea sativa subsp. sativa</v>
          </cell>
        </row>
        <row r="2925">
          <cell r="A2925">
            <v>1266</v>
          </cell>
          <cell r="H2925" t="str">
            <v>Angianthus burkittii</v>
          </cell>
        </row>
        <row r="2926">
          <cell r="A2926">
            <v>12660</v>
          </cell>
          <cell r="H2926" t="str">
            <v>Platysace lanceolata var. ovata</v>
          </cell>
        </row>
        <row r="2927">
          <cell r="A2927">
            <v>12661</v>
          </cell>
          <cell r="H2927" t="str">
            <v>Tordylium apulum</v>
          </cell>
        </row>
        <row r="2928">
          <cell r="A2928">
            <v>12662</v>
          </cell>
          <cell r="H2928" t="str">
            <v>Trachymene composita var. composita</v>
          </cell>
        </row>
        <row r="2929">
          <cell r="A2929">
            <v>12663</v>
          </cell>
          <cell r="H2929" t="str">
            <v>Trachymene composita var. robertsonii</v>
          </cell>
        </row>
        <row r="2930">
          <cell r="A2930">
            <v>12664</v>
          </cell>
          <cell r="H2930" t="str">
            <v>Trachymene thysanocarpa</v>
          </cell>
        </row>
        <row r="2931">
          <cell r="A2931">
            <v>12665</v>
          </cell>
          <cell r="H2931" t="str">
            <v>Acokanthera oblongifolia</v>
          </cell>
        </row>
        <row r="2932">
          <cell r="A2932">
            <v>12666</v>
          </cell>
          <cell r="H2932" t="str">
            <v>Alyxia ruscifolia subsp. ruscifolia</v>
          </cell>
        </row>
        <row r="2933">
          <cell r="A2933">
            <v>12667</v>
          </cell>
          <cell r="H2933" t="str">
            <v>Fockea glabra</v>
          </cell>
        </row>
        <row r="2934">
          <cell r="A2934">
            <v>12668</v>
          </cell>
          <cell r="H2934" t="str">
            <v>Gymnema sp. A</v>
          </cell>
        </row>
        <row r="2935">
          <cell r="A2935">
            <v>12669</v>
          </cell>
          <cell r="H2935" t="str">
            <v>Secamone elliptica subsp. elliptica</v>
          </cell>
        </row>
        <row r="2936">
          <cell r="A2936">
            <v>1267</v>
          </cell>
          <cell r="H2936" t="str">
            <v>Angianthus strictus</v>
          </cell>
        </row>
        <row r="2937">
          <cell r="A2937">
            <v>12670</v>
          </cell>
          <cell r="H2937" t="str">
            <v>Tylophora calcarata</v>
          </cell>
        </row>
        <row r="2938">
          <cell r="A2938">
            <v>12671</v>
          </cell>
          <cell r="H2938" t="str">
            <v>Alocasia zebrina</v>
          </cell>
        </row>
        <row r="2939">
          <cell r="A2939">
            <v>12672</v>
          </cell>
          <cell r="H2939" t="str">
            <v>Colocasia esculenta var. aquatilis</v>
          </cell>
        </row>
        <row r="2940">
          <cell r="A2940">
            <v>12673</v>
          </cell>
          <cell r="H2940" t="str">
            <v>Homalomena lauterbachii</v>
          </cell>
        </row>
        <row r="2941">
          <cell r="A2941">
            <v>12674</v>
          </cell>
          <cell r="H2941" t="str">
            <v>Typhonium clemeshae</v>
          </cell>
        </row>
        <row r="2942">
          <cell r="A2942">
            <v>12675</v>
          </cell>
          <cell r="H2942" t="str">
            <v>Astrotricha sp. Deua</v>
          </cell>
        </row>
        <row r="2943">
          <cell r="A2943">
            <v>12676</v>
          </cell>
          <cell r="H2943" t="str">
            <v>Astrotricha sp. Mount Boss</v>
          </cell>
        </row>
        <row r="2944">
          <cell r="A2944">
            <v>12677</v>
          </cell>
          <cell r="H2944" t="str">
            <v>Astrotricha sp. 'Nadgee'</v>
          </cell>
        </row>
        <row r="2945">
          <cell r="A2945">
            <v>12678</v>
          </cell>
          <cell r="H2945" t="str">
            <v>Astrotricha sp. nov. A</v>
          </cell>
        </row>
        <row r="2946">
          <cell r="A2946">
            <v>12679</v>
          </cell>
          <cell r="H2946" t="str">
            <v>Astrotricha sp. 'Tweed Heads'</v>
          </cell>
        </row>
        <row r="2947">
          <cell r="A2947">
            <v>1268</v>
          </cell>
          <cell r="H2947" t="str">
            <v>Angianthus tomentosus</v>
          </cell>
        </row>
        <row r="2948">
          <cell r="A2948">
            <v>12680</v>
          </cell>
          <cell r="H2948" t="str">
            <v>Astrotricha sp. Watchimbark</v>
          </cell>
        </row>
        <row r="2949">
          <cell r="A2949">
            <v>12681</v>
          </cell>
          <cell r="H2949" t="str">
            <v>Meryta sinclairii</v>
          </cell>
        </row>
        <row r="2950">
          <cell r="A2950">
            <v>12682</v>
          </cell>
          <cell r="H2950" t="str">
            <v>Trevesia palmata</v>
          </cell>
        </row>
        <row r="2951">
          <cell r="A2951">
            <v>12683</v>
          </cell>
          <cell r="H2951" t="str">
            <v>Araucaria scopulorum</v>
          </cell>
        </row>
        <row r="2952">
          <cell r="A2952">
            <v>12684</v>
          </cell>
          <cell r="H2952" t="str">
            <v>Aristolochia meridionalis subsp. meridionalis</v>
          </cell>
        </row>
        <row r="2953">
          <cell r="A2953">
            <v>12685</v>
          </cell>
          <cell r="H2953" t="str">
            <v>Asparagus macowanii</v>
          </cell>
        </row>
        <row r="2954">
          <cell r="A2954">
            <v>12686</v>
          </cell>
          <cell r="H2954" t="str">
            <v>Anthemis nobilis</v>
          </cell>
        </row>
        <row r="2955">
          <cell r="A2955">
            <v>12687</v>
          </cell>
          <cell r="H2955" t="str">
            <v>Arctotis maidenii</v>
          </cell>
        </row>
        <row r="2956">
          <cell r="A2956">
            <v>12688</v>
          </cell>
          <cell r="H2956" t="str">
            <v>Argyranthemum frutescens</v>
          </cell>
        </row>
        <row r="2957">
          <cell r="A2957">
            <v>12689</v>
          </cell>
          <cell r="H2957" t="str">
            <v>Argyrotegium fordianum</v>
          </cell>
        </row>
        <row r="2958">
          <cell r="A2958">
            <v>1269</v>
          </cell>
          <cell r="H2958" t="str">
            <v>Anthemis arvensis</v>
          </cell>
        </row>
        <row r="2959">
          <cell r="A2959">
            <v>12690</v>
          </cell>
          <cell r="H2959" t="str">
            <v>Argyrotegium mackayi</v>
          </cell>
        </row>
        <row r="2960">
          <cell r="A2960">
            <v>12691</v>
          </cell>
          <cell r="H2960" t="str">
            <v>Artemisia absinthium</v>
          </cell>
        </row>
        <row r="2961">
          <cell r="A2961">
            <v>12692</v>
          </cell>
          <cell r="H2961" t="str">
            <v>Artemisia ludoviciana</v>
          </cell>
        </row>
        <row r="2962">
          <cell r="A2962">
            <v>12693</v>
          </cell>
          <cell r="H2962" t="str">
            <v>Aster stellulatus</v>
          </cell>
        </row>
        <row r="2963">
          <cell r="A2963">
            <v>12694</v>
          </cell>
          <cell r="H2963" t="str">
            <v>Bellis perennis</v>
          </cell>
        </row>
        <row r="2964">
          <cell r="A2964">
            <v>12695</v>
          </cell>
          <cell r="H2964" t="str">
            <v>Bidens alba var. radiata</v>
          </cell>
        </row>
        <row r="2965">
          <cell r="A2965">
            <v>12696</v>
          </cell>
          <cell r="H2965" t="str">
            <v>Bidens aurea</v>
          </cell>
        </row>
        <row r="2966">
          <cell r="A2966">
            <v>12697</v>
          </cell>
          <cell r="H2966" t="str">
            <v>Brachyscome heterodonta var. chrysoglossa</v>
          </cell>
        </row>
        <row r="2967">
          <cell r="A2967">
            <v>12698</v>
          </cell>
          <cell r="H2967" t="str">
            <v>Brachyscome nivalis var. alpina</v>
          </cell>
        </row>
        <row r="2968">
          <cell r="A2968">
            <v>12699</v>
          </cell>
          <cell r="H2968" t="str">
            <v>Brachyscome nivalis var. nivalis</v>
          </cell>
        </row>
        <row r="2969">
          <cell r="A2969">
            <v>1270</v>
          </cell>
          <cell r="H2969" t="str">
            <v>Anthemis cotula</v>
          </cell>
        </row>
        <row r="2970">
          <cell r="A2970">
            <v>12700</v>
          </cell>
          <cell r="H2970" t="str">
            <v>Bracteantha sp. 'Mt Merino'</v>
          </cell>
        </row>
        <row r="2971">
          <cell r="A2971">
            <v>12701</v>
          </cell>
          <cell r="H2971" t="str">
            <v>Calocephalus multiflorus</v>
          </cell>
        </row>
        <row r="2972">
          <cell r="A2972">
            <v>12702</v>
          </cell>
          <cell r="H2972" t="str">
            <v>Calotis xanthosoidea</v>
          </cell>
        </row>
        <row r="2973">
          <cell r="A2973">
            <v>12703</v>
          </cell>
          <cell r="H2973" t="str">
            <v>Cassinia accipitrum</v>
          </cell>
        </row>
        <row r="2974">
          <cell r="A2974">
            <v>12704</v>
          </cell>
          <cell r="H2974" t="str">
            <v>Cassinia copensis</v>
          </cell>
        </row>
        <row r="2975">
          <cell r="A2975">
            <v>12705</v>
          </cell>
          <cell r="H2975" t="str">
            <v>Cassinia decipiens</v>
          </cell>
        </row>
        <row r="2976">
          <cell r="A2976">
            <v>12706</v>
          </cell>
          <cell r="H2976" t="str">
            <v>Cassinia lepschii</v>
          </cell>
        </row>
        <row r="2977">
          <cell r="A2977">
            <v>12707</v>
          </cell>
          <cell r="H2977" t="str">
            <v>Cassinia macrocephala subsp. macrocephala</v>
          </cell>
        </row>
        <row r="2978">
          <cell r="A2978">
            <v>12708</v>
          </cell>
          <cell r="H2978" t="str">
            <v>Cassinia macrocephala subsp. tenuis</v>
          </cell>
        </row>
        <row r="2979">
          <cell r="A2979">
            <v>12709</v>
          </cell>
          <cell r="H2979" t="str">
            <v>Cassinia monticola</v>
          </cell>
        </row>
        <row r="2980">
          <cell r="A2980">
            <v>1271</v>
          </cell>
          <cell r="H2980" t="str">
            <v>Arctium lappa</v>
          </cell>
        </row>
        <row r="2981">
          <cell r="A2981">
            <v>12710</v>
          </cell>
          <cell r="H2981" t="str">
            <v>Cassinia ochracea</v>
          </cell>
        </row>
        <row r="2982">
          <cell r="A2982">
            <v>12711</v>
          </cell>
          <cell r="H2982" t="str">
            <v>Cassinia straminea</v>
          </cell>
        </row>
        <row r="2983">
          <cell r="A2983">
            <v>12712</v>
          </cell>
          <cell r="H2983" t="str">
            <v>Cassinia theresae</v>
          </cell>
        </row>
        <row r="2984">
          <cell r="A2984">
            <v>12713</v>
          </cell>
          <cell r="H2984" t="str">
            <v>Celmisia longifolia subsp. paludosa m.s.</v>
          </cell>
        </row>
        <row r="2985">
          <cell r="A2985">
            <v>12714</v>
          </cell>
          <cell r="H2985" t="str">
            <v>Centipeda crateriformis</v>
          </cell>
        </row>
        <row r="2986">
          <cell r="A2986">
            <v>12715</v>
          </cell>
          <cell r="H2986" t="str">
            <v>Centipeda crateriformis subsp. compacta</v>
          </cell>
        </row>
        <row r="2987">
          <cell r="A2987">
            <v>12716</v>
          </cell>
          <cell r="H2987" t="str">
            <v>Centipeda crateriformis subsp. crateriformis</v>
          </cell>
        </row>
        <row r="2988">
          <cell r="A2988">
            <v>12717</v>
          </cell>
          <cell r="H2988" t="str">
            <v>Centipeda elatinoides</v>
          </cell>
        </row>
        <row r="2989">
          <cell r="A2989">
            <v>12718</v>
          </cell>
          <cell r="H2989" t="str">
            <v>Centipeda nidiformis</v>
          </cell>
        </row>
        <row r="2990">
          <cell r="A2990">
            <v>12719</v>
          </cell>
          <cell r="H2990" t="str">
            <v>Centipeda pleiocephala</v>
          </cell>
        </row>
        <row r="2991">
          <cell r="A2991">
            <v>1272</v>
          </cell>
          <cell r="H2991" t="str">
            <v>Arctium minus</v>
          </cell>
        </row>
        <row r="2992">
          <cell r="A2992">
            <v>12720</v>
          </cell>
          <cell r="H2992" t="str">
            <v>Chondrilla canescens</v>
          </cell>
        </row>
        <row r="2993">
          <cell r="A2993">
            <v>12721</v>
          </cell>
          <cell r="H2993" t="str">
            <v>Chrysanthemum leucanthemum</v>
          </cell>
        </row>
        <row r="2994">
          <cell r="A2994">
            <v>12722</v>
          </cell>
          <cell r="H2994" t="str">
            <v>Chrysocephalum semiamplexicaule</v>
          </cell>
        </row>
        <row r="2995">
          <cell r="A2995">
            <v>12723</v>
          </cell>
          <cell r="H2995" t="str">
            <v>Cirsium arvense var. arvense</v>
          </cell>
        </row>
        <row r="2996">
          <cell r="A2996">
            <v>12724</v>
          </cell>
          <cell r="H2996" t="str">
            <v>Conyza aegyptiaca</v>
          </cell>
        </row>
        <row r="2997">
          <cell r="A2997">
            <v>12725</v>
          </cell>
          <cell r="H2997" t="str">
            <v>Conyza viscidula</v>
          </cell>
        </row>
        <row r="2998">
          <cell r="A2998">
            <v>12726</v>
          </cell>
          <cell r="H2998" t="str">
            <v>Cotula reptans</v>
          </cell>
        </row>
        <row r="2999">
          <cell r="A2999">
            <v>12727</v>
          </cell>
          <cell r="H2999" t="str">
            <v>Craspedia sp. A</v>
          </cell>
        </row>
        <row r="3000">
          <cell r="A3000">
            <v>12728</v>
          </cell>
          <cell r="H3000" t="str">
            <v>Craspedia sp. B</v>
          </cell>
        </row>
        <row r="3001">
          <cell r="A3001">
            <v>12729</v>
          </cell>
          <cell r="H3001" t="str">
            <v>Craspedia sp. D</v>
          </cell>
        </row>
        <row r="3002">
          <cell r="A3002">
            <v>1273</v>
          </cell>
          <cell r="H3002" t="str">
            <v>Arctotheca calendula</v>
          </cell>
        </row>
        <row r="3003">
          <cell r="A3003">
            <v>12730</v>
          </cell>
          <cell r="H3003" t="str">
            <v>Craspedia sp. E</v>
          </cell>
        </row>
        <row r="3004">
          <cell r="A3004">
            <v>12731</v>
          </cell>
          <cell r="H3004" t="str">
            <v>Craspedia sp. F</v>
          </cell>
        </row>
        <row r="3005">
          <cell r="A3005">
            <v>12732</v>
          </cell>
          <cell r="H3005" t="str">
            <v>Craspedia sp. G</v>
          </cell>
        </row>
        <row r="3006">
          <cell r="A3006">
            <v>12733</v>
          </cell>
          <cell r="H3006" t="str">
            <v>Craspedia sp. H</v>
          </cell>
        </row>
        <row r="3007">
          <cell r="A3007">
            <v>12734</v>
          </cell>
          <cell r="H3007" t="str">
            <v>Craspedia sp. J</v>
          </cell>
        </row>
        <row r="3008">
          <cell r="A3008">
            <v>12735</v>
          </cell>
          <cell r="H3008" t="str">
            <v>Craspedia sp. K</v>
          </cell>
        </row>
        <row r="3009">
          <cell r="A3009">
            <v>12736</v>
          </cell>
          <cell r="H3009" t="str">
            <v>Craspedia sylvestris</v>
          </cell>
        </row>
        <row r="3010">
          <cell r="A3010">
            <v>12737</v>
          </cell>
          <cell r="H3010" t="str">
            <v>Craspedia 'Wingecarribee'</v>
          </cell>
        </row>
        <row r="3011">
          <cell r="A3011">
            <v>12738</v>
          </cell>
          <cell r="H3011" t="str">
            <v>Crepis foetida subsp. foetida</v>
          </cell>
        </row>
        <row r="3012">
          <cell r="A3012">
            <v>12739</v>
          </cell>
          <cell r="H3012" t="str">
            <v>Cymbonotus maidenii</v>
          </cell>
        </row>
        <row r="3013">
          <cell r="A3013">
            <v>1274</v>
          </cell>
          <cell r="H3013" t="str">
            <v>Arctotheca nivea</v>
          </cell>
        </row>
        <row r="3014">
          <cell r="A3014">
            <v>12740</v>
          </cell>
          <cell r="H3014" t="str">
            <v>Cynara cardunculus subsp. cardunculus</v>
          </cell>
        </row>
        <row r="3015">
          <cell r="A3015">
            <v>12741</v>
          </cell>
          <cell r="H3015" t="str">
            <v>Cynara cardunculus subsp. flavescens</v>
          </cell>
        </row>
        <row r="3016">
          <cell r="A3016">
            <v>12742</v>
          </cell>
          <cell r="H3016" t="str">
            <v>Echinops exaltatus</v>
          </cell>
        </row>
        <row r="3017">
          <cell r="A3017">
            <v>12743</v>
          </cell>
          <cell r="H3017" t="str">
            <v>Eriochlamys cupularis</v>
          </cell>
        </row>
        <row r="3018">
          <cell r="A3018">
            <v>12744</v>
          </cell>
          <cell r="H3018" t="str">
            <v>Eriochlamys squamata</v>
          </cell>
        </row>
        <row r="3019">
          <cell r="A3019">
            <v>12745</v>
          </cell>
          <cell r="H3019" t="str">
            <v>Euchiton delicatus</v>
          </cell>
        </row>
        <row r="3020">
          <cell r="A3020">
            <v>12746</v>
          </cell>
          <cell r="H3020" t="str">
            <v>Euchiton sp. E</v>
          </cell>
        </row>
        <row r="3021">
          <cell r="A3021">
            <v>12747</v>
          </cell>
          <cell r="H3021" t="str">
            <v>Euchiton sp. G (aff. audax)</v>
          </cell>
        </row>
        <row r="3022">
          <cell r="A3022">
            <v>12748</v>
          </cell>
          <cell r="H3022" t="str">
            <v>Gamochaeta purpurea</v>
          </cell>
        </row>
        <row r="3023">
          <cell r="A3023">
            <v>12749</v>
          </cell>
          <cell r="H3023" t="str">
            <v>Gazania linearis</v>
          </cell>
        </row>
        <row r="3024">
          <cell r="A3024">
            <v>1275</v>
          </cell>
          <cell r="H3024" t="str">
            <v>Arctotis stoechadifolia</v>
          </cell>
        </row>
        <row r="3025">
          <cell r="A3025">
            <v>12750</v>
          </cell>
          <cell r="H3025" t="str">
            <v>Gnaphalium indutum subsp. acuminatum</v>
          </cell>
        </row>
        <row r="3026">
          <cell r="A3026">
            <v>12751</v>
          </cell>
          <cell r="H3026" t="str">
            <v>Gnaphalium japonicum</v>
          </cell>
        </row>
        <row r="3027">
          <cell r="A3027">
            <v>12752</v>
          </cell>
          <cell r="H3027" t="str">
            <v>Gynura aurantiaca</v>
          </cell>
        </row>
        <row r="3028">
          <cell r="A3028">
            <v>12753</v>
          </cell>
          <cell r="H3028" t="str">
            <v>Hedypnois rhagadioloides subsp. rhagadioloides</v>
          </cell>
        </row>
        <row r="3029">
          <cell r="A3029">
            <v>12754</v>
          </cell>
          <cell r="H3029" t="str">
            <v>Helichrysum apiculatum f. 'A'</v>
          </cell>
        </row>
        <row r="3030">
          <cell r="A3030">
            <v>12755</v>
          </cell>
          <cell r="H3030" t="str">
            <v>Helichrysum apiculatum var. minor</v>
          </cell>
        </row>
        <row r="3031">
          <cell r="A3031">
            <v>12756</v>
          </cell>
          <cell r="H3031" t="str">
            <v>Helichrysum apiculatum var. racemosum</v>
          </cell>
        </row>
        <row r="3032">
          <cell r="A3032">
            <v>12757</v>
          </cell>
          <cell r="H3032" t="str">
            <v>Helichrysum boormanii var. boormanii</v>
          </cell>
        </row>
        <row r="3033">
          <cell r="A3033">
            <v>12758</v>
          </cell>
          <cell r="H3033" t="str">
            <v>Helichrysum obcordatum subsp. major</v>
          </cell>
        </row>
        <row r="3034">
          <cell r="A3034">
            <v>12759</v>
          </cell>
          <cell r="H3034" t="str">
            <v>Helichrysum ramosissimum</v>
          </cell>
        </row>
        <row r="3035">
          <cell r="A3035">
            <v>1276</v>
          </cell>
          <cell r="H3035" t="str">
            <v>Arrhenechthites mixta</v>
          </cell>
        </row>
        <row r="3036">
          <cell r="A3036">
            <v>12760</v>
          </cell>
          <cell r="H3036" t="str">
            <v>Helichrysum semipapposum f. maidenii</v>
          </cell>
        </row>
        <row r="3037">
          <cell r="A3037">
            <v>12761</v>
          </cell>
          <cell r="H3037" t="str">
            <v>Helichrysum semipapposum var. brevifolium</v>
          </cell>
        </row>
        <row r="3038">
          <cell r="A3038">
            <v>12762</v>
          </cell>
          <cell r="H3038" t="str">
            <v>Helichrysum sp. nov.</v>
          </cell>
        </row>
        <row r="3039">
          <cell r="A3039">
            <v>12763</v>
          </cell>
          <cell r="H3039" t="str">
            <v>Hemistepta lyrata</v>
          </cell>
        </row>
        <row r="3040">
          <cell r="A3040">
            <v>12764</v>
          </cell>
          <cell r="H3040" t="str">
            <v>Ixiochlamys filicifolia</v>
          </cell>
        </row>
        <row r="3041">
          <cell r="A3041">
            <v>12765</v>
          </cell>
          <cell r="H3041" t="str">
            <v>Lagenophora montana</v>
          </cell>
        </row>
        <row r="3042">
          <cell r="A3042">
            <v>12766</v>
          </cell>
          <cell r="H3042" t="str">
            <v>Leiocarpa brevicompta</v>
          </cell>
        </row>
        <row r="3043">
          <cell r="A3043">
            <v>12767</v>
          </cell>
          <cell r="H3043" t="str">
            <v>Leiocarpa leptolepis</v>
          </cell>
        </row>
        <row r="3044">
          <cell r="A3044">
            <v>12768</v>
          </cell>
          <cell r="H3044" t="str">
            <v>Leiocarpa semicalva</v>
          </cell>
        </row>
        <row r="3045">
          <cell r="A3045">
            <v>12769</v>
          </cell>
          <cell r="H3045" t="str">
            <v>Leiocarpa websteri</v>
          </cell>
        </row>
        <row r="3046">
          <cell r="A3046">
            <v>1277</v>
          </cell>
          <cell r="H3046" t="str">
            <v>Artemisia arborescens</v>
          </cell>
        </row>
        <row r="3047">
          <cell r="A3047">
            <v>12770</v>
          </cell>
          <cell r="H3047" t="str">
            <v>Leptinella reptans</v>
          </cell>
        </row>
        <row r="3048">
          <cell r="A3048">
            <v>12771</v>
          </cell>
          <cell r="H3048" t="str">
            <v>Ligularia tusseloginea</v>
          </cell>
        </row>
        <row r="3049">
          <cell r="A3049">
            <v>12772</v>
          </cell>
          <cell r="H3049" t="str">
            <v>Mauranthemum paludosum</v>
          </cell>
        </row>
        <row r="3050">
          <cell r="A3050">
            <v>12773</v>
          </cell>
          <cell r="H3050" t="str">
            <v>Microseris forsteri</v>
          </cell>
        </row>
        <row r="3051">
          <cell r="A3051">
            <v>12774</v>
          </cell>
          <cell r="H3051" t="str">
            <v>Monoculus monstrosus</v>
          </cell>
        </row>
        <row r="3052">
          <cell r="A3052">
            <v>12775</v>
          </cell>
          <cell r="H3052" t="str">
            <v>Olearia phlogopappa var. subrepanda</v>
          </cell>
        </row>
        <row r="3053">
          <cell r="A3053">
            <v>12776</v>
          </cell>
          <cell r="H3053" t="str">
            <v>Olearia tomentosa subsp. A</v>
          </cell>
        </row>
        <row r="3054">
          <cell r="A3054">
            <v>12777</v>
          </cell>
          <cell r="H3054" t="str">
            <v>Oncosiphon piluliferum</v>
          </cell>
        </row>
        <row r="3055">
          <cell r="A3055">
            <v>12778</v>
          </cell>
          <cell r="H3055" t="str">
            <v>Ozothamnus argophyllus subsp. argophyllus</v>
          </cell>
        </row>
        <row r="3056">
          <cell r="A3056">
            <v>12779</v>
          </cell>
          <cell r="H3056" t="str">
            <v>Ozothamnus eriocephalus</v>
          </cell>
        </row>
        <row r="3057">
          <cell r="A3057">
            <v>1278</v>
          </cell>
          <cell r="H3057" t="str">
            <v>Artemisia verlotorum</v>
          </cell>
        </row>
        <row r="3058">
          <cell r="A3058">
            <v>12780</v>
          </cell>
          <cell r="H3058" t="str">
            <v>Ozothamnus sp. (Boonoo Boonoo)</v>
          </cell>
        </row>
        <row r="3059">
          <cell r="A3059">
            <v>12781</v>
          </cell>
          <cell r="H3059" t="str">
            <v>Ozothamnus sp. Ebor Falls</v>
          </cell>
        </row>
        <row r="3060">
          <cell r="A3060">
            <v>12782</v>
          </cell>
          <cell r="H3060" t="str">
            <v>Paquerina scapigera MS</v>
          </cell>
        </row>
        <row r="3061">
          <cell r="A3061">
            <v>12783</v>
          </cell>
          <cell r="H3061" t="str">
            <v>Pentzia globosa</v>
          </cell>
        </row>
        <row r="3062">
          <cell r="A3062">
            <v>12784</v>
          </cell>
          <cell r="H3062" t="str">
            <v>Pluchea dunlopii</v>
          </cell>
        </row>
        <row r="3063">
          <cell r="A3063">
            <v>12785</v>
          </cell>
          <cell r="H3063" t="str">
            <v>Podolepis acuminata</v>
          </cell>
        </row>
        <row r="3064">
          <cell r="A3064">
            <v>12786</v>
          </cell>
          <cell r="H3064" t="str">
            <v>Podolepis sp. nov. (Bulga)</v>
          </cell>
        </row>
        <row r="3065">
          <cell r="A3065">
            <v>12787</v>
          </cell>
          <cell r="H3065" t="str">
            <v>Rhodanthe chlorocephala subsp. rosea</v>
          </cell>
        </row>
        <row r="3066">
          <cell r="A3066">
            <v>12788</v>
          </cell>
          <cell r="H3066" t="str">
            <v>Rhodanthe citrina</v>
          </cell>
        </row>
        <row r="3067">
          <cell r="A3067">
            <v>12789</v>
          </cell>
          <cell r="H3067" t="str">
            <v>Rhodanthe manglesii</v>
          </cell>
        </row>
        <row r="3068">
          <cell r="A3068">
            <v>1279</v>
          </cell>
          <cell r="H3068" t="str">
            <v>Aster novi-belgii</v>
          </cell>
        </row>
        <row r="3069">
          <cell r="A3069">
            <v>12790</v>
          </cell>
          <cell r="H3069" t="str">
            <v>Rhodanthe sp. Point Lookout</v>
          </cell>
        </row>
        <row r="3070">
          <cell r="A3070">
            <v>12791</v>
          </cell>
          <cell r="H3070" t="str">
            <v>Rutidosis helichrysoides subsp. helichrysoides</v>
          </cell>
        </row>
        <row r="3071">
          <cell r="A3071">
            <v>12792</v>
          </cell>
          <cell r="H3071" t="str">
            <v>Santolina chamaecyparissus</v>
          </cell>
        </row>
        <row r="3072">
          <cell r="A3072">
            <v>12793</v>
          </cell>
          <cell r="H3072" t="str">
            <v>Schoenia ramosissima</v>
          </cell>
        </row>
        <row r="3073">
          <cell r="A3073">
            <v>12794</v>
          </cell>
          <cell r="H3073" t="str">
            <v>Scorzonera laciniata var. calcitrapifolia</v>
          </cell>
        </row>
        <row r="3074">
          <cell r="A3074">
            <v>12795</v>
          </cell>
          <cell r="H3074" t="str">
            <v>Senecio anethifolius subsp. anethifolius</v>
          </cell>
        </row>
        <row r="3075">
          <cell r="A3075">
            <v>12796</v>
          </cell>
          <cell r="H3075" t="str">
            <v>Senecio anethifolius var. anethifolius</v>
          </cell>
        </row>
        <row r="3076">
          <cell r="A3076">
            <v>12797</v>
          </cell>
          <cell r="H3076" t="str">
            <v>Senecio australis</v>
          </cell>
        </row>
        <row r="3077">
          <cell r="A3077">
            <v>12798</v>
          </cell>
          <cell r="H3077" t="str">
            <v>Senecio campylocarpus</v>
          </cell>
        </row>
        <row r="3078">
          <cell r="A3078">
            <v>12799</v>
          </cell>
          <cell r="H3078" t="str">
            <v>Senecio dangarensis ms</v>
          </cell>
        </row>
        <row r="3079">
          <cell r="A3079">
            <v>1280</v>
          </cell>
          <cell r="H3079" t="str">
            <v>Aster subulatus</v>
          </cell>
        </row>
        <row r="3080">
          <cell r="A3080">
            <v>12800</v>
          </cell>
          <cell r="H3080" t="str">
            <v>Senecio dolichocephalus</v>
          </cell>
        </row>
        <row r="3081">
          <cell r="A3081">
            <v>12801</v>
          </cell>
          <cell r="H3081" t="str">
            <v>Senecio esleri</v>
          </cell>
        </row>
        <row r="3082">
          <cell r="A3082">
            <v>12802</v>
          </cell>
          <cell r="H3082" t="str">
            <v>Senecio lacustrinus</v>
          </cell>
        </row>
        <row r="3083">
          <cell r="A3083">
            <v>12803</v>
          </cell>
          <cell r="H3083" t="str">
            <v>Senecio lanibracteus</v>
          </cell>
        </row>
        <row r="3084">
          <cell r="A3084">
            <v>12804</v>
          </cell>
          <cell r="H3084" t="str">
            <v>Senecio linearifolius var. arachnoideus</v>
          </cell>
        </row>
        <row r="3085">
          <cell r="A3085">
            <v>12805</v>
          </cell>
          <cell r="H3085" t="str">
            <v>Senecio linearifolius var. denticulatus</v>
          </cell>
        </row>
        <row r="3086">
          <cell r="A3086">
            <v>12806</v>
          </cell>
          <cell r="H3086" t="str">
            <v>Senecio linearifolius var. glaucus ms.</v>
          </cell>
        </row>
        <row r="3087">
          <cell r="A3087">
            <v>12807</v>
          </cell>
          <cell r="H3087" t="str">
            <v>Senecio linearifolius var. intermedius</v>
          </cell>
        </row>
        <row r="3088">
          <cell r="A3088">
            <v>12808</v>
          </cell>
          <cell r="H3088" t="str">
            <v>Senecio linearifolius var. latifolius</v>
          </cell>
        </row>
        <row r="3089">
          <cell r="A3089">
            <v>12809</v>
          </cell>
          <cell r="H3089" t="str">
            <v>Senecio linearifolius var. macrodontus</v>
          </cell>
        </row>
        <row r="3090">
          <cell r="A3090">
            <v>1281</v>
          </cell>
          <cell r="H3090" t="str">
            <v>Baccharis halimifolia</v>
          </cell>
        </row>
        <row r="3091">
          <cell r="A3091">
            <v>12810</v>
          </cell>
          <cell r="H3091" t="str">
            <v>Senecio pinnatifolius var. maritimus</v>
          </cell>
        </row>
        <row r="3092">
          <cell r="A3092">
            <v>12811</v>
          </cell>
          <cell r="H3092" t="str">
            <v>Senecio pinnatifolius var. pinnatifolius</v>
          </cell>
        </row>
        <row r="3093">
          <cell r="A3093">
            <v>12812</v>
          </cell>
          <cell r="H3093" t="str">
            <v>Senecio pinnatifolius var. serratus</v>
          </cell>
        </row>
        <row r="3094">
          <cell r="A3094">
            <v>12813</v>
          </cell>
          <cell r="H3094" t="str">
            <v>Senecio productus subsp. productus</v>
          </cell>
        </row>
        <row r="3095">
          <cell r="A3095">
            <v>12814</v>
          </cell>
          <cell r="H3095" t="str">
            <v>Senecio psilophyllus</v>
          </cell>
        </row>
        <row r="3096">
          <cell r="A3096">
            <v>12815</v>
          </cell>
          <cell r="H3096" t="str">
            <v>Sphagneticola trilobata</v>
          </cell>
        </row>
        <row r="3097">
          <cell r="A3097">
            <v>12816</v>
          </cell>
          <cell r="H3097" t="str">
            <v>Tagetes patula</v>
          </cell>
        </row>
        <row r="3098">
          <cell r="A3098">
            <v>12817</v>
          </cell>
          <cell r="H3098" t="str">
            <v>Telfordia obovata</v>
          </cell>
        </row>
        <row r="3099">
          <cell r="A3099">
            <v>12818</v>
          </cell>
          <cell r="H3099" t="str">
            <v>Telfordia whitei</v>
          </cell>
        </row>
        <row r="3100">
          <cell r="A3100">
            <v>12819</v>
          </cell>
          <cell r="H3100" t="str">
            <v>Ursinia speciosa</v>
          </cell>
        </row>
        <row r="3101">
          <cell r="A3101">
            <v>1282</v>
          </cell>
          <cell r="H3101" t="str">
            <v>Bedfordia arborescens</v>
          </cell>
        </row>
        <row r="3102">
          <cell r="A3102">
            <v>12820</v>
          </cell>
          <cell r="H3102" t="str">
            <v>Venidium fastuosum</v>
          </cell>
        </row>
        <row r="3103">
          <cell r="A3103">
            <v>12821</v>
          </cell>
          <cell r="H3103" t="str">
            <v>Vittadinia cervicularis var. occidentalis</v>
          </cell>
        </row>
        <row r="3104">
          <cell r="A3104">
            <v>12822</v>
          </cell>
          <cell r="H3104" t="str">
            <v>Waitzia acuminata var. acuminata</v>
          </cell>
        </row>
        <row r="3105">
          <cell r="A3105">
            <v>12823</v>
          </cell>
          <cell r="H3105" t="str">
            <v>Xerochrysum bracteatum subsp. barringtonense</v>
          </cell>
        </row>
        <row r="3106">
          <cell r="A3106">
            <v>12824</v>
          </cell>
          <cell r="H3106" t="str">
            <v>Xerochrysum bracteatum subsp. bracteatum</v>
          </cell>
        </row>
        <row r="3107">
          <cell r="A3107">
            <v>12825</v>
          </cell>
          <cell r="H3107" t="str">
            <v>Xerochrysum bracteatum subsp. interiore</v>
          </cell>
        </row>
        <row r="3108">
          <cell r="A3108">
            <v>12826</v>
          </cell>
          <cell r="H3108" t="str">
            <v>Xerochrysum bracteatum subsp. lanatum</v>
          </cell>
        </row>
        <row r="3109">
          <cell r="A3109">
            <v>12827</v>
          </cell>
          <cell r="H3109" t="str">
            <v>Xerochrysum leucopsideum</v>
          </cell>
        </row>
        <row r="3110">
          <cell r="A3110">
            <v>12828</v>
          </cell>
          <cell r="H3110" t="str">
            <v>Xerochrysum sp. nov. Glencoe</v>
          </cell>
        </row>
        <row r="3111">
          <cell r="A3111">
            <v>12829</v>
          </cell>
          <cell r="H3111" t="str">
            <v>Diplazium esculentum</v>
          </cell>
        </row>
        <row r="3112">
          <cell r="A3112">
            <v>1283</v>
          </cell>
          <cell r="H3112" t="str">
            <v>Bidens pilosa</v>
          </cell>
        </row>
        <row r="3113">
          <cell r="A3113">
            <v>12830</v>
          </cell>
          <cell r="H3113" t="str">
            <v>Impatiens sodenii</v>
          </cell>
        </row>
        <row r="3114">
          <cell r="A3114">
            <v>12831</v>
          </cell>
          <cell r="H3114" t="str">
            <v>Porphyra pulchella</v>
          </cell>
        </row>
        <row r="3115">
          <cell r="A3115">
            <v>12832</v>
          </cell>
          <cell r="H3115" t="str">
            <v>Begonia cucullata</v>
          </cell>
        </row>
        <row r="3116">
          <cell r="A3116">
            <v>12833</v>
          </cell>
          <cell r="H3116" t="str">
            <v>Berberis lycium</v>
          </cell>
        </row>
        <row r="3117">
          <cell r="A3117">
            <v>12834</v>
          </cell>
          <cell r="H3117" t="str">
            <v>Betula pubescens</v>
          </cell>
        </row>
        <row r="3118">
          <cell r="A3118">
            <v>12835</v>
          </cell>
          <cell r="H3118" t="str">
            <v>Pandorea pandorana subsp. pandorana 'inland form'</v>
          </cell>
        </row>
        <row r="3119">
          <cell r="A3119">
            <v>12836</v>
          </cell>
          <cell r="H3119" t="str">
            <v>Tabebuia chrysantha</v>
          </cell>
        </row>
        <row r="3120">
          <cell r="A3120">
            <v>12837</v>
          </cell>
          <cell r="H3120" t="str">
            <v>Blandfordia grandiflora subsp. (orange-yellow flowers)</v>
          </cell>
        </row>
        <row r="3121">
          <cell r="A3121">
            <v>12838</v>
          </cell>
          <cell r="H3121" t="str">
            <v>Blandfordia grandiflora subsp. (red-yellow flowers)</v>
          </cell>
        </row>
        <row r="3122">
          <cell r="A3122">
            <v>12839</v>
          </cell>
          <cell r="H3122" t="str">
            <v>Blandfordia grandiflora subsp. (yellow flowers)</v>
          </cell>
        </row>
        <row r="3123">
          <cell r="A3123">
            <v>1284</v>
          </cell>
          <cell r="H3123" t="str">
            <v>Bidens subalternans</v>
          </cell>
        </row>
        <row r="3124">
          <cell r="A3124">
            <v>12840</v>
          </cell>
          <cell r="H3124" t="str">
            <v>Halgania cyanea var. tuberculosa</v>
          </cell>
        </row>
        <row r="3125">
          <cell r="A3125">
            <v>12841</v>
          </cell>
          <cell r="H3125" t="str">
            <v>Nonea lutea</v>
          </cell>
        </row>
        <row r="3126">
          <cell r="A3126">
            <v>12842</v>
          </cell>
          <cell r="H3126" t="str">
            <v>Trichodesma zeylanicum var. zeylanicum</v>
          </cell>
        </row>
        <row r="3127">
          <cell r="A3127">
            <v>12843</v>
          </cell>
          <cell r="H3127" t="str">
            <v>Alyssum alyssoides</v>
          </cell>
        </row>
        <row r="3128">
          <cell r="A3128">
            <v>12844</v>
          </cell>
          <cell r="H3128" t="str">
            <v>Lepidium draba subsp. draba</v>
          </cell>
        </row>
        <row r="3129">
          <cell r="A3129">
            <v>12845</v>
          </cell>
          <cell r="H3129" t="str">
            <v>Lepidium rotundum</v>
          </cell>
        </row>
        <row r="3130">
          <cell r="A3130">
            <v>12846</v>
          </cell>
          <cell r="H3130" t="str">
            <v>Billbergia pyramidalis</v>
          </cell>
        </row>
        <row r="3131">
          <cell r="A3131">
            <v>12847</v>
          </cell>
          <cell r="H3131" t="str">
            <v>Buddleja lindleyana</v>
          </cell>
        </row>
        <row r="3132">
          <cell r="A3132">
            <v>12848</v>
          </cell>
          <cell r="H3132" t="str">
            <v>Buddleja variabilis</v>
          </cell>
        </row>
        <row r="3133">
          <cell r="A3133">
            <v>12849</v>
          </cell>
          <cell r="H3133" t="str">
            <v>Wahlenbergia stricta subsp. A</v>
          </cell>
        </row>
        <row r="3134">
          <cell r="A3134">
            <v>1285</v>
          </cell>
          <cell r="H3134" t="str">
            <v>Bidens tripartita</v>
          </cell>
        </row>
        <row r="3135">
          <cell r="A3135">
            <v>12850</v>
          </cell>
          <cell r="H3135" t="str">
            <v>Canna indica var. flava</v>
          </cell>
        </row>
        <row r="3136">
          <cell r="A3136">
            <v>12852</v>
          </cell>
          <cell r="H3136" t="str">
            <v>Scleranthus gracilis</v>
          </cell>
        </row>
        <row r="3137">
          <cell r="A3137">
            <v>12853</v>
          </cell>
          <cell r="H3137" t="str">
            <v>Spergularia australasica</v>
          </cell>
        </row>
        <row r="3138">
          <cell r="A3138">
            <v>12854</v>
          </cell>
          <cell r="H3138" t="str">
            <v>Spergularia diandroides</v>
          </cell>
        </row>
        <row r="3139">
          <cell r="A3139">
            <v>12855</v>
          </cell>
          <cell r="H3139" t="str">
            <v>Spergularia moorei</v>
          </cell>
        </row>
        <row r="3140">
          <cell r="A3140">
            <v>12856</v>
          </cell>
          <cell r="H3140" t="str">
            <v>Casuarina equisetifolia subsp. equisetifolia</v>
          </cell>
        </row>
        <row r="3141">
          <cell r="A3141">
            <v>12857</v>
          </cell>
          <cell r="H3141" t="str">
            <v>Casuarina prinsepiana</v>
          </cell>
        </row>
        <row r="3142">
          <cell r="A3142">
            <v>12858</v>
          </cell>
          <cell r="H3142" t="str">
            <v>Cassine curtipetala</v>
          </cell>
        </row>
        <row r="3143">
          <cell r="A3143">
            <v>12859</v>
          </cell>
          <cell r="H3143" t="str">
            <v>Atriplex flabelliformis</v>
          </cell>
        </row>
        <row r="3144">
          <cell r="A3144">
            <v>1286</v>
          </cell>
          <cell r="H3144" t="str">
            <v>Brachycome aculeata</v>
          </cell>
        </row>
        <row r="3145">
          <cell r="A3145">
            <v>12860</v>
          </cell>
          <cell r="H3145" t="str">
            <v>Bassia sclerolaenoides</v>
          </cell>
        </row>
        <row r="3146">
          <cell r="A3146">
            <v>12861</v>
          </cell>
          <cell r="H3146" t="str">
            <v>Chenopodium bontei</v>
          </cell>
        </row>
        <row r="3147">
          <cell r="A3147">
            <v>12862</v>
          </cell>
          <cell r="H3147" t="str">
            <v>Chenopodium glaucum subsp. ambiguum</v>
          </cell>
        </row>
        <row r="3148">
          <cell r="A3148">
            <v>12863</v>
          </cell>
          <cell r="H3148" t="str">
            <v>Dissocarpus paradoxus var. paradoxus</v>
          </cell>
        </row>
        <row r="3149">
          <cell r="A3149">
            <v>12864</v>
          </cell>
          <cell r="H3149" t="str">
            <v>Enchylaena tomentosa subsp. (coastal glabrous form)</v>
          </cell>
        </row>
        <row r="3150">
          <cell r="A3150">
            <v>12865</v>
          </cell>
          <cell r="H3150" t="str">
            <v>Enchylaena tomentosa subsp. (hairy or type form)</v>
          </cell>
        </row>
        <row r="3151">
          <cell r="A3151">
            <v>12866</v>
          </cell>
          <cell r="H3151" t="str">
            <v>Enchylaena tomentosa var. glabra (coastal glabrous form)</v>
          </cell>
        </row>
        <row r="3152">
          <cell r="A3152">
            <v>12867</v>
          </cell>
          <cell r="H3152" t="str">
            <v>Enchylaena tomentosa var. glabra (hairy or type form)</v>
          </cell>
        </row>
        <row r="3153">
          <cell r="A3153">
            <v>12868</v>
          </cell>
          <cell r="H3153" t="str">
            <v>Enchylaena tomentosa var. tomentosa (hairy or type form)</v>
          </cell>
        </row>
        <row r="3154">
          <cell r="A3154">
            <v>12869</v>
          </cell>
          <cell r="H3154" t="str">
            <v>Maireana polypterygia</v>
          </cell>
        </row>
        <row r="3155">
          <cell r="A3155">
            <v>1287</v>
          </cell>
          <cell r="H3155" t="str">
            <v>Brachycome angustifolia</v>
          </cell>
        </row>
        <row r="3156">
          <cell r="A3156">
            <v>12870</v>
          </cell>
          <cell r="H3156" t="str">
            <v>Rhagodia hastata</v>
          </cell>
        </row>
        <row r="3157">
          <cell r="A3157">
            <v>12871</v>
          </cell>
          <cell r="H3157" t="str">
            <v>Sclerolaena bicornis var. bifidum</v>
          </cell>
        </row>
        <row r="3158">
          <cell r="A3158">
            <v>12872</v>
          </cell>
          <cell r="H3158" t="str">
            <v>Sclerolaena diacantha var. deminuta</v>
          </cell>
        </row>
        <row r="3159">
          <cell r="A3159">
            <v>12873</v>
          </cell>
          <cell r="H3159" t="str">
            <v>Sclerolaena sp. A</v>
          </cell>
        </row>
        <row r="3160">
          <cell r="A3160">
            <v>12874</v>
          </cell>
          <cell r="H3160" t="str">
            <v>Sclerolaena sp. B</v>
          </cell>
        </row>
        <row r="3161">
          <cell r="A3161">
            <v>12875</v>
          </cell>
          <cell r="H3161" t="str">
            <v>Bactrophora vermicularis</v>
          </cell>
        </row>
        <row r="3162">
          <cell r="A3162">
            <v>12876</v>
          </cell>
          <cell r="H3162" t="str">
            <v>Hypericum kouytchense</v>
          </cell>
        </row>
        <row r="3163">
          <cell r="A3163">
            <v>12877</v>
          </cell>
          <cell r="H3163" t="str">
            <v>Hypericum patulum</v>
          </cell>
        </row>
        <row r="3164">
          <cell r="A3164">
            <v>12878</v>
          </cell>
          <cell r="H3164" t="str">
            <v>Hypericum perforatum var. angustifolium</v>
          </cell>
        </row>
        <row r="3165">
          <cell r="A3165">
            <v>12879</v>
          </cell>
          <cell r="H3165" t="str">
            <v>Hypericum perforatum var. perforatum</v>
          </cell>
        </row>
        <row r="3166">
          <cell r="A3166">
            <v>1288</v>
          </cell>
          <cell r="H3166" t="str">
            <v>Brachycome basaltica</v>
          </cell>
        </row>
        <row r="3167">
          <cell r="A3167">
            <v>12880</v>
          </cell>
          <cell r="H3167" t="str">
            <v>Commelina diffusa</v>
          </cell>
        </row>
        <row r="3168">
          <cell r="A3168">
            <v>12881</v>
          </cell>
          <cell r="H3168" t="str">
            <v>Murdannia gigantea</v>
          </cell>
        </row>
        <row r="3169">
          <cell r="A3169">
            <v>12882</v>
          </cell>
          <cell r="H3169" t="str">
            <v>Bonamia media var. villosa</v>
          </cell>
        </row>
        <row r="3170">
          <cell r="A3170">
            <v>12883</v>
          </cell>
          <cell r="H3170" t="str">
            <v>Duperreya commixta</v>
          </cell>
        </row>
        <row r="3171">
          <cell r="A3171">
            <v>12884</v>
          </cell>
          <cell r="H3171" t="str">
            <v>Ipomoea carnea</v>
          </cell>
        </row>
        <row r="3172">
          <cell r="A3172">
            <v>12885</v>
          </cell>
          <cell r="H3172" t="str">
            <v>Operculina aequisepala</v>
          </cell>
        </row>
        <row r="3173">
          <cell r="A3173">
            <v>12886</v>
          </cell>
          <cell r="H3173" t="str">
            <v>Cornus capitata</v>
          </cell>
        </row>
        <row r="3174">
          <cell r="A3174">
            <v>12887</v>
          </cell>
          <cell r="H3174" t="str">
            <v>Tapeinocheilos ananassae</v>
          </cell>
        </row>
        <row r="3175">
          <cell r="A3175">
            <v>12888</v>
          </cell>
          <cell r="H3175" t="str">
            <v>Bryophyllum fedtschenkoi</v>
          </cell>
        </row>
        <row r="3176">
          <cell r="A3176">
            <v>12889</v>
          </cell>
          <cell r="H3176" t="str">
            <v>Crassula ericoides</v>
          </cell>
        </row>
        <row r="3177">
          <cell r="A3177">
            <v>1289</v>
          </cell>
          <cell r="H3177" t="str">
            <v>Brachycome campylocarpa</v>
          </cell>
        </row>
        <row r="3178">
          <cell r="A3178">
            <v>12890</v>
          </cell>
          <cell r="H3178" t="str">
            <v>Crassula multicava subsp. multicava</v>
          </cell>
        </row>
        <row r="3179">
          <cell r="A3179">
            <v>12891</v>
          </cell>
          <cell r="H3179" t="str">
            <v>Kalanchoe prolifera</v>
          </cell>
        </row>
        <row r="3180">
          <cell r="A3180">
            <v>12892</v>
          </cell>
          <cell r="H3180" t="str">
            <v>Cucumis melo subsp. melo</v>
          </cell>
        </row>
        <row r="3181">
          <cell r="A3181">
            <v>12893</v>
          </cell>
          <cell r="H3181" t="str">
            <v>Callicoma sp. 'Whian Whian'</v>
          </cell>
        </row>
        <row r="3182">
          <cell r="A3182">
            <v>12894</v>
          </cell>
          <cell r="H3182" t="str">
            <v>Callitris rhomboidea subsp. 'dwarf blue'</v>
          </cell>
        </row>
        <row r="3183">
          <cell r="A3183">
            <v>12895</v>
          </cell>
          <cell r="H3183" t="str">
            <v>Cupressus arizonica var. arizonica</v>
          </cell>
        </row>
        <row r="3184">
          <cell r="A3184">
            <v>12896</v>
          </cell>
          <cell r="H3184" t="str">
            <v>Juniperus chinensis</v>
          </cell>
        </row>
        <row r="3185">
          <cell r="A3185">
            <v>12897</v>
          </cell>
          <cell r="H3185" t="str">
            <v>Bolboschoenus robustus</v>
          </cell>
        </row>
        <row r="3186">
          <cell r="A3186">
            <v>12898</v>
          </cell>
          <cell r="H3186" t="str">
            <v>Cyperus castaneus var. castaneus</v>
          </cell>
        </row>
        <row r="3187">
          <cell r="A3187">
            <v>12899</v>
          </cell>
          <cell r="H3187" t="str">
            <v>Cyperus reflexus var. reflexus</v>
          </cell>
        </row>
        <row r="3188">
          <cell r="A3188">
            <v>1290</v>
          </cell>
          <cell r="H3188" t="str">
            <v>Brachycome cardiocarpa</v>
          </cell>
        </row>
        <row r="3189">
          <cell r="A3189">
            <v>12900</v>
          </cell>
          <cell r="H3189" t="str">
            <v>Fimbristylis communis</v>
          </cell>
        </row>
        <row r="3190">
          <cell r="A3190">
            <v>12901</v>
          </cell>
          <cell r="H3190" t="str">
            <v>Fimbristylis pauciflora</v>
          </cell>
        </row>
        <row r="3191">
          <cell r="A3191">
            <v>12902</v>
          </cell>
          <cell r="H3191" t="str">
            <v>Isolepis cernua var. cernua</v>
          </cell>
        </row>
        <row r="3192">
          <cell r="A3192">
            <v>12903</v>
          </cell>
          <cell r="H3192" t="str">
            <v>Lepidosperma ensiforme</v>
          </cell>
        </row>
        <row r="3193">
          <cell r="A3193">
            <v>12904</v>
          </cell>
          <cell r="H3193" t="str">
            <v>Lepidosperma planifolium</v>
          </cell>
        </row>
        <row r="3194">
          <cell r="A3194">
            <v>12905</v>
          </cell>
          <cell r="H3194" t="str">
            <v>Mesomelaena pseudostygia</v>
          </cell>
        </row>
        <row r="3195">
          <cell r="A3195">
            <v>12906</v>
          </cell>
          <cell r="H3195" t="str">
            <v>Rhynchospora brownii subsp. brownii</v>
          </cell>
        </row>
        <row r="3196">
          <cell r="A3196">
            <v>12907</v>
          </cell>
          <cell r="H3196" t="str">
            <v>Hypolepis elegans subsp. elegans</v>
          </cell>
        </row>
        <row r="3197">
          <cell r="A3197">
            <v>12908</v>
          </cell>
          <cell r="H3197" t="str">
            <v>Hibbertia astrotricha</v>
          </cell>
        </row>
        <row r="3198">
          <cell r="A3198">
            <v>12909</v>
          </cell>
          <cell r="H3198" t="str">
            <v>Hibbertia dentata var. calva</v>
          </cell>
        </row>
        <row r="3199">
          <cell r="A3199">
            <v>1291</v>
          </cell>
          <cell r="H3199" t="str">
            <v>Brachycome ciliaris</v>
          </cell>
        </row>
        <row r="3200">
          <cell r="A3200">
            <v>12910</v>
          </cell>
          <cell r="H3200" t="str">
            <v>Hibbertia dentata var. dentata</v>
          </cell>
        </row>
        <row r="3201">
          <cell r="A3201">
            <v>12911</v>
          </cell>
          <cell r="H3201" t="str">
            <v>Hibbertia linearis var. obtusifolia</v>
          </cell>
        </row>
        <row r="3202">
          <cell r="A3202">
            <v>12912</v>
          </cell>
          <cell r="H3202" t="str">
            <v>Hibbertia oligodonta</v>
          </cell>
        </row>
        <row r="3203">
          <cell r="A3203">
            <v>12913</v>
          </cell>
          <cell r="H3203" t="str">
            <v>Hibbertia scandens var. glabra</v>
          </cell>
        </row>
        <row r="3204">
          <cell r="A3204">
            <v>12914</v>
          </cell>
          <cell r="H3204" t="str">
            <v>Hibbertia sp. A</v>
          </cell>
        </row>
        <row r="3205">
          <cell r="A3205">
            <v>12915</v>
          </cell>
          <cell r="H3205" t="str">
            <v>Hibbertia sp. G</v>
          </cell>
        </row>
        <row r="3206">
          <cell r="A3206">
            <v>12916</v>
          </cell>
          <cell r="H3206" t="str">
            <v>Hibbertia stricta var. pedunculata</v>
          </cell>
        </row>
        <row r="3207">
          <cell r="A3207">
            <v>12917</v>
          </cell>
          <cell r="H3207" t="str">
            <v>Hibbertia tetragona</v>
          </cell>
        </row>
        <row r="3208">
          <cell r="A3208">
            <v>12918</v>
          </cell>
          <cell r="H3208" t="str">
            <v>Sixalix atropurpurea</v>
          </cell>
        </row>
        <row r="3209">
          <cell r="A3209">
            <v>12919</v>
          </cell>
          <cell r="H3209" t="str">
            <v>Drosera peltata subsp. auriculata</v>
          </cell>
        </row>
        <row r="3210">
          <cell r="A3210">
            <v>1292</v>
          </cell>
          <cell r="H3210" t="str">
            <v>Brachycome ciliocarpa</v>
          </cell>
        </row>
        <row r="3211">
          <cell r="A3211">
            <v>12920</v>
          </cell>
          <cell r="H3211" t="str">
            <v>Phanerophlebia falcata</v>
          </cell>
        </row>
        <row r="3212">
          <cell r="A3212">
            <v>12921</v>
          </cell>
          <cell r="H3212" t="str">
            <v>Elaeagnus umbellata</v>
          </cell>
        </row>
        <row r="3213">
          <cell r="A3213">
            <v>12922</v>
          </cell>
          <cell r="H3213" t="str">
            <v>Aristotelia chilensis</v>
          </cell>
        </row>
        <row r="3214">
          <cell r="A3214">
            <v>12923</v>
          </cell>
          <cell r="H3214" t="str">
            <v>Tetratheca ciliata var. alba</v>
          </cell>
        </row>
        <row r="3215">
          <cell r="A3215">
            <v>12924</v>
          </cell>
          <cell r="H3215" t="str">
            <v>Equisetum hyemale</v>
          </cell>
        </row>
        <row r="3216">
          <cell r="A3216">
            <v>12925</v>
          </cell>
          <cell r="H3216" t="str">
            <v>Acrotriche aggregata subsp. group B</v>
          </cell>
        </row>
        <row r="3217">
          <cell r="A3217">
            <v>12926</v>
          </cell>
          <cell r="H3217" t="str">
            <v>Acrotriche aggregata subsp. group D</v>
          </cell>
        </row>
        <row r="3218">
          <cell r="A3218">
            <v>12927</v>
          </cell>
          <cell r="H3218" t="str">
            <v>Acrotriche divaricata subsp. group B</v>
          </cell>
        </row>
        <row r="3219">
          <cell r="A3219">
            <v>12928</v>
          </cell>
          <cell r="H3219" t="str">
            <v>Epacris microphylla var. gunnii</v>
          </cell>
        </row>
        <row r="3220">
          <cell r="A3220">
            <v>12929</v>
          </cell>
          <cell r="H3220" t="str">
            <v>Gaultheria appressa var. appressa</v>
          </cell>
        </row>
        <row r="3221">
          <cell r="A3221">
            <v>1293</v>
          </cell>
          <cell r="H3221" t="str">
            <v>Brachycome curvicarpa</v>
          </cell>
        </row>
        <row r="3222">
          <cell r="A3222">
            <v>12930</v>
          </cell>
          <cell r="H3222" t="str">
            <v>Gaultheria appressa var. glabra</v>
          </cell>
        </row>
        <row r="3223">
          <cell r="A3223">
            <v>12931</v>
          </cell>
          <cell r="H3223" t="str">
            <v>Leptecophylla juniperina subsp. juniperina</v>
          </cell>
        </row>
        <row r="3224">
          <cell r="A3224">
            <v>12932</v>
          </cell>
          <cell r="H3224" t="str">
            <v>Leucopogon lanceolatus subsp. group A</v>
          </cell>
        </row>
        <row r="3225">
          <cell r="A3225">
            <v>12933</v>
          </cell>
          <cell r="H3225" t="str">
            <v>Leucopogon lanceolatus subsp. group B</v>
          </cell>
        </row>
        <row r="3226">
          <cell r="A3226">
            <v>12934</v>
          </cell>
          <cell r="H3226" t="str">
            <v>Leucopogon lanceolatus subsp. group C</v>
          </cell>
        </row>
        <row r="3227">
          <cell r="A3227">
            <v>12935</v>
          </cell>
          <cell r="H3227" t="str">
            <v>Leucopogon lanceolatus subsp. group D</v>
          </cell>
        </row>
        <row r="3228">
          <cell r="A3228">
            <v>12936</v>
          </cell>
          <cell r="H3228" t="str">
            <v>Leucopogon lanceolatus subsp. group E</v>
          </cell>
        </row>
        <row r="3229">
          <cell r="A3229">
            <v>12937</v>
          </cell>
          <cell r="H3229" t="str">
            <v>Leucopogon lanceolatus subsp. group F</v>
          </cell>
        </row>
        <row r="3230">
          <cell r="A3230">
            <v>12938</v>
          </cell>
          <cell r="H3230" t="str">
            <v>Leucopogon virgatus var. virgatus</v>
          </cell>
        </row>
        <row r="3231">
          <cell r="A3231">
            <v>12939</v>
          </cell>
          <cell r="H3231" t="str">
            <v>Lissanthe pedicellata</v>
          </cell>
        </row>
        <row r="3232">
          <cell r="A3232">
            <v>1294</v>
          </cell>
          <cell r="H3232" t="str">
            <v>Brachycome debilis</v>
          </cell>
        </row>
        <row r="3233">
          <cell r="A3233">
            <v>12940</v>
          </cell>
          <cell r="H3233" t="str">
            <v>Lissanthe pleiosperma</v>
          </cell>
        </row>
        <row r="3234">
          <cell r="A3234">
            <v>12941</v>
          </cell>
          <cell r="H3234" t="str">
            <v>Melichrus erubescens subsp. group 1</v>
          </cell>
        </row>
        <row r="3235">
          <cell r="A3235">
            <v>12942</v>
          </cell>
          <cell r="H3235" t="str">
            <v>Melichrus erubescens subsp. group 2</v>
          </cell>
        </row>
        <row r="3236">
          <cell r="A3236">
            <v>12943</v>
          </cell>
          <cell r="H3236" t="str">
            <v>Melichrus urceolatus subsp. group 1</v>
          </cell>
        </row>
        <row r="3237">
          <cell r="A3237">
            <v>12944</v>
          </cell>
          <cell r="H3237" t="str">
            <v>Melichrus urceolatus subsp. group 2</v>
          </cell>
        </row>
        <row r="3238">
          <cell r="A3238">
            <v>12945</v>
          </cell>
          <cell r="H3238" t="str">
            <v>Monotoca aenigma</v>
          </cell>
        </row>
        <row r="3239">
          <cell r="A3239">
            <v>12946</v>
          </cell>
          <cell r="H3239" t="str">
            <v>Monotoca minutiflora</v>
          </cell>
        </row>
        <row r="3240">
          <cell r="A3240">
            <v>12947</v>
          </cell>
          <cell r="H3240" t="str">
            <v>Rhododendron ponticum</v>
          </cell>
        </row>
        <row r="3241">
          <cell r="A3241">
            <v>12948</v>
          </cell>
          <cell r="H3241" t="str">
            <v>Sprengelia incarnata f. B</v>
          </cell>
        </row>
        <row r="3242">
          <cell r="A3242">
            <v>12949</v>
          </cell>
          <cell r="H3242" t="str">
            <v>Sprengelia incarnata f. 'incarnata'</v>
          </cell>
        </row>
        <row r="3243">
          <cell r="A3243">
            <v>1295</v>
          </cell>
          <cell r="H3243" t="str">
            <v>Brachycome decipiens</v>
          </cell>
        </row>
        <row r="3244">
          <cell r="A3244">
            <v>12950</v>
          </cell>
          <cell r="H3244" t="str">
            <v>Sprengelia incarnata var. brevistylis</v>
          </cell>
        </row>
        <row r="3245">
          <cell r="A3245">
            <v>12951</v>
          </cell>
          <cell r="H3245" t="str">
            <v>Styphelia triflora subsp. group A</v>
          </cell>
        </row>
        <row r="3246">
          <cell r="A3246">
            <v>12952</v>
          </cell>
          <cell r="H3246" t="str">
            <v>Styphelia triflora subsp. group B</v>
          </cell>
        </row>
        <row r="3247">
          <cell r="A3247">
            <v>12953</v>
          </cell>
          <cell r="H3247" t="str">
            <v>Styphelia triflora subsp. group C</v>
          </cell>
        </row>
        <row r="3248">
          <cell r="A3248">
            <v>12954</v>
          </cell>
          <cell r="H3248" t="str">
            <v>Styphelia triflora subsp. group D</v>
          </cell>
        </row>
        <row r="3249">
          <cell r="A3249">
            <v>12955</v>
          </cell>
          <cell r="H3249" t="str">
            <v>Eriocaulon nanum</v>
          </cell>
        </row>
        <row r="3250">
          <cell r="A3250">
            <v>12956</v>
          </cell>
          <cell r="H3250" t="str">
            <v>Actephila grandifolia</v>
          </cell>
        </row>
        <row r="3251">
          <cell r="A3251">
            <v>12957</v>
          </cell>
          <cell r="H3251" t="str">
            <v>Bertya pomaderroides var. angustifolia</v>
          </cell>
        </row>
        <row r="3252">
          <cell r="A3252">
            <v>12958</v>
          </cell>
          <cell r="H3252" t="str">
            <v>Bertya pomaderroides var. pomaderroides</v>
          </cell>
        </row>
        <row r="3253">
          <cell r="A3253">
            <v>12959</v>
          </cell>
          <cell r="H3253" t="str">
            <v>Bertya tasmanica subsp. vestita 'Glabrous ovary'</v>
          </cell>
        </row>
        <row r="3254">
          <cell r="A3254">
            <v>1296</v>
          </cell>
          <cell r="H3254" t="str">
            <v>Brachycome dichromosomatica</v>
          </cell>
        </row>
        <row r="3255">
          <cell r="A3255">
            <v>12960</v>
          </cell>
          <cell r="H3255" t="str">
            <v>Bertya tasmanica subsp. vestita 'Golden-haired'</v>
          </cell>
        </row>
        <row r="3256">
          <cell r="A3256">
            <v>12961</v>
          </cell>
          <cell r="H3256" t="str">
            <v>Breynia nivosa</v>
          </cell>
        </row>
        <row r="3257">
          <cell r="A3257">
            <v>12962</v>
          </cell>
          <cell r="H3257" t="str">
            <v>Chamaesyce inappendiculata</v>
          </cell>
        </row>
        <row r="3258">
          <cell r="A3258">
            <v>12963</v>
          </cell>
          <cell r="H3258" t="str">
            <v>Chamaesyce thymifolia</v>
          </cell>
        </row>
        <row r="3259">
          <cell r="A3259">
            <v>12964</v>
          </cell>
          <cell r="H3259" t="str">
            <v>Euphorbia maconochieana</v>
          </cell>
        </row>
        <row r="3260">
          <cell r="A3260">
            <v>12965</v>
          </cell>
          <cell r="H3260" t="str">
            <v>Euphorbia tannensis subsp. tannensis</v>
          </cell>
        </row>
        <row r="3261">
          <cell r="A3261">
            <v>12966</v>
          </cell>
          <cell r="H3261" t="str">
            <v>Glochidion perakense var. supra-axillare</v>
          </cell>
        </row>
        <row r="3262">
          <cell r="A3262">
            <v>12967</v>
          </cell>
          <cell r="H3262" t="str">
            <v>Phyllanthus sp. A</v>
          </cell>
        </row>
        <row r="3263">
          <cell r="A3263">
            <v>12968</v>
          </cell>
          <cell r="H3263" t="str">
            <v>Phyllanthus sp. B</v>
          </cell>
        </row>
        <row r="3264">
          <cell r="A3264">
            <v>12969</v>
          </cell>
          <cell r="H3264" t="str">
            <v>Phyllanthus virgatus complex</v>
          </cell>
        </row>
        <row r="3265">
          <cell r="A3265">
            <v>1297</v>
          </cell>
          <cell r="H3265" t="str">
            <v>Brachycome dissectifolia</v>
          </cell>
        </row>
        <row r="3266">
          <cell r="A3266">
            <v>12970</v>
          </cell>
          <cell r="H3266" t="str">
            <v>Pseudanthus orbicularis</v>
          </cell>
        </row>
        <row r="3267">
          <cell r="A3267">
            <v>12971</v>
          </cell>
          <cell r="H3267" t="str">
            <v>Pseudanthus pauciflorus</v>
          </cell>
        </row>
        <row r="3268">
          <cell r="A3268">
            <v>12972</v>
          </cell>
          <cell r="H3268" t="str">
            <v>Pseudanthus pauciflorus subsp. pauciflorus</v>
          </cell>
        </row>
        <row r="3269">
          <cell r="A3269">
            <v>12973</v>
          </cell>
          <cell r="H3269" t="str">
            <v>Caesalpinia traceyi</v>
          </cell>
        </row>
        <row r="3270">
          <cell r="A3270">
            <v>12974</v>
          </cell>
          <cell r="H3270" t="str">
            <v>Cassia eremophila var. coriacea</v>
          </cell>
        </row>
        <row r="3271">
          <cell r="A3271">
            <v>12975</v>
          </cell>
          <cell r="H3271" t="str">
            <v>Cassia eremophila var. zygophylla</v>
          </cell>
        </row>
        <row r="3272">
          <cell r="A3272">
            <v>12976</v>
          </cell>
          <cell r="H3272" t="str">
            <v>Senna coluteoides var. glabrata</v>
          </cell>
        </row>
        <row r="3273">
          <cell r="A3273">
            <v>12977</v>
          </cell>
          <cell r="H3273" t="str">
            <v>Senna pleurocarpa var. longifolia</v>
          </cell>
        </row>
        <row r="3274">
          <cell r="A3274">
            <v>12978</v>
          </cell>
          <cell r="H3274" t="str">
            <v>Abrus precatorius subsp. africanus</v>
          </cell>
        </row>
        <row r="3275">
          <cell r="A3275">
            <v>12979</v>
          </cell>
          <cell r="H3275" t="str">
            <v>Aeschynomene aspera</v>
          </cell>
        </row>
        <row r="3276">
          <cell r="A3276">
            <v>1298</v>
          </cell>
          <cell r="H3276" t="str">
            <v>Brachycome diversifolia</v>
          </cell>
        </row>
        <row r="3277">
          <cell r="A3277">
            <v>12980</v>
          </cell>
          <cell r="H3277" t="str">
            <v>Aeschynomene indica var. glandulosa</v>
          </cell>
        </row>
        <row r="3278">
          <cell r="A3278">
            <v>12981</v>
          </cell>
          <cell r="H3278" t="str">
            <v>Aeschynomene villosa var. mexicana</v>
          </cell>
        </row>
        <row r="3279">
          <cell r="A3279">
            <v>12982</v>
          </cell>
          <cell r="H3279" t="str">
            <v>Chorizema cordatum</v>
          </cell>
        </row>
        <row r="3280">
          <cell r="A3280">
            <v>12983</v>
          </cell>
          <cell r="H3280" t="str">
            <v>Clitoria ternatea</v>
          </cell>
        </row>
        <row r="3281">
          <cell r="A3281">
            <v>12984</v>
          </cell>
          <cell r="H3281" t="str">
            <v>Crotalaria novae-hollandiae</v>
          </cell>
        </row>
        <row r="3282">
          <cell r="A3282">
            <v>12985</v>
          </cell>
          <cell r="H3282" t="str">
            <v>Crotalaria spectabilis subsp. spectabilis</v>
          </cell>
        </row>
        <row r="3283">
          <cell r="A3283">
            <v>12986</v>
          </cell>
          <cell r="H3283" t="str">
            <v>Crotalaria virgulata subsp. grantiana</v>
          </cell>
        </row>
        <row r="3284">
          <cell r="A3284">
            <v>12987</v>
          </cell>
          <cell r="H3284" t="str">
            <v>Desmodium microphyllum</v>
          </cell>
        </row>
        <row r="3285">
          <cell r="A3285">
            <v>12988</v>
          </cell>
          <cell r="H3285" t="str">
            <v>Desmodium varians var. gunnii</v>
          </cell>
        </row>
        <row r="3286">
          <cell r="A3286">
            <v>12989</v>
          </cell>
          <cell r="H3286" t="str">
            <v>Dillwynia ericifolia</v>
          </cell>
        </row>
        <row r="3287">
          <cell r="A3287">
            <v>1299</v>
          </cell>
          <cell r="H3287" t="str">
            <v>Brachycome exilis</v>
          </cell>
        </row>
        <row r="3288">
          <cell r="A3288">
            <v>12990</v>
          </cell>
          <cell r="H3288" t="str">
            <v>Dillwynia laxiflora</v>
          </cell>
        </row>
        <row r="3289">
          <cell r="A3289">
            <v>12991</v>
          </cell>
          <cell r="H3289" t="str">
            <v>Dillwynia retorta subsp. A</v>
          </cell>
        </row>
        <row r="3290">
          <cell r="A3290">
            <v>12992</v>
          </cell>
          <cell r="H3290" t="str">
            <v>Dillwynia retorta subsp. C</v>
          </cell>
        </row>
        <row r="3291">
          <cell r="A3291">
            <v>12993</v>
          </cell>
          <cell r="H3291" t="str">
            <v>Dillwynia retorta var. phylicoides</v>
          </cell>
        </row>
        <row r="3292">
          <cell r="A3292">
            <v>12994</v>
          </cell>
          <cell r="H3292" t="str">
            <v>Dillwynia sericea subsp. rudis</v>
          </cell>
        </row>
        <row r="3293">
          <cell r="A3293">
            <v>12995</v>
          </cell>
          <cell r="H3293" t="str">
            <v>Dillwynia sp. nov. 'Ebor'</v>
          </cell>
        </row>
        <row r="3294">
          <cell r="A3294">
            <v>12996</v>
          </cell>
          <cell r="H3294" t="str">
            <v>Erythrina sp. 'Croftby'</v>
          </cell>
        </row>
        <row r="3295">
          <cell r="A3295">
            <v>12997</v>
          </cell>
          <cell r="H3295" t="str">
            <v>Erythrina variegata</v>
          </cell>
        </row>
        <row r="3296">
          <cell r="A3296">
            <v>12998</v>
          </cell>
          <cell r="H3296" t="str">
            <v>Eutaxia myrtifolia</v>
          </cell>
        </row>
        <row r="3297">
          <cell r="A3297">
            <v>12999</v>
          </cell>
          <cell r="H3297" t="str">
            <v>Genista monosperma</v>
          </cell>
        </row>
        <row r="3298">
          <cell r="A3298">
            <v>1300</v>
          </cell>
          <cell r="H3298" t="str">
            <v>Brachycome goniocarpa</v>
          </cell>
        </row>
        <row r="3299">
          <cell r="A3299">
            <v>13000</v>
          </cell>
          <cell r="H3299" t="str">
            <v>Glycine appressa</v>
          </cell>
        </row>
        <row r="3300">
          <cell r="A3300">
            <v>13001</v>
          </cell>
          <cell r="H3300" t="str">
            <v>Glycine clandestina var. sericea</v>
          </cell>
        </row>
        <row r="3301">
          <cell r="A3301">
            <v>13002</v>
          </cell>
          <cell r="H3301" t="str">
            <v>Glycine cracens ms.</v>
          </cell>
        </row>
        <row r="3302">
          <cell r="A3302">
            <v>13003</v>
          </cell>
          <cell r="H3302" t="str">
            <v>Glycine tabacina subsp. A</v>
          </cell>
        </row>
        <row r="3303">
          <cell r="A3303">
            <v>13004</v>
          </cell>
          <cell r="H3303" t="str">
            <v>Glycine tabacina subsp. 'B'</v>
          </cell>
        </row>
        <row r="3304">
          <cell r="A3304">
            <v>13005</v>
          </cell>
          <cell r="H3304" t="str">
            <v>Glycine tabacina 'l' form f. 'l'</v>
          </cell>
        </row>
        <row r="3305">
          <cell r="A3305">
            <v>13006</v>
          </cell>
          <cell r="H3305" t="str">
            <v>Glycine tomentosa complex</v>
          </cell>
        </row>
        <row r="3306">
          <cell r="A3306">
            <v>13007</v>
          </cell>
          <cell r="H3306" t="str">
            <v>Glycyrrhiza psoraleoides</v>
          </cell>
        </row>
        <row r="3307">
          <cell r="A3307">
            <v>13008</v>
          </cell>
          <cell r="H3307" t="str">
            <v>Gompholobium aspalathoides</v>
          </cell>
        </row>
        <row r="3308">
          <cell r="A3308">
            <v>13009</v>
          </cell>
          <cell r="H3308" t="str">
            <v>Gompholobium ecostatum</v>
          </cell>
        </row>
        <row r="3309">
          <cell r="A3309">
            <v>1301</v>
          </cell>
          <cell r="H3309" t="str">
            <v>Brachycome gracilis</v>
          </cell>
        </row>
        <row r="3310">
          <cell r="A3310">
            <v>13010</v>
          </cell>
          <cell r="H3310" t="str">
            <v>Hedysarum coronarium</v>
          </cell>
        </row>
        <row r="3311">
          <cell r="A3311">
            <v>13011</v>
          </cell>
          <cell r="H3311" t="str">
            <v>Hovea impressinerva</v>
          </cell>
        </row>
        <row r="3312">
          <cell r="A3312">
            <v>13012</v>
          </cell>
          <cell r="H3312" t="str">
            <v>Hovea ramulosa</v>
          </cell>
        </row>
        <row r="3313">
          <cell r="A3313">
            <v>13013</v>
          </cell>
          <cell r="H3313" t="str">
            <v>Hovea similis</v>
          </cell>
        </row>
        <row r="3314">
          <cell r="A3314">
            <v>13014</v>
          </cell>
          <cell r="H3314" t="str">
            <v>Hovea sp. P</v>
          </cell>
        </row>
        <row r="3315">
          <cell r="A3315">
            <v>13015</v>
          </cell>
          <cell r="H3315" t="str">
            <v>Hovea sp. R</v>
          </cell>
        </row>
        <row r="3316">
          <cell r="A3316">
            <v>13016</v>
          </cell>
          <cell r="H3316" t="str">
            <v>Indigofera australis subsp. australis</v>
          </cell>
        </row>
        <row r="3317">
          <cell r="A3317">
            <v>13017</v>
          </cell>
          <cell r="H3317" t="str">
            <v>Indigofera spicata</v>
          </cell>
        </row>
        <row r="3318">
          <cell r="A3318">
            <v>13018</v>
          </cell>
          <cell r="H3318" t="str">
            <v>Jacksonia scoparia var. gonoclada</v>
          </cell>
        </row>
        <row r="3319">
          <cell r="A3319">
            <v>13019</v>
          </cell>
          <cell r="H3319" t="str">
            <v>Lathyrus tingitanus</v>
          </cell>
        </row>
        <row r="3320">
          <cell r="A3320">
            <v>1302</v>
          </cell>
          <cell r="H3320" t="str">
            <v>Brachycome graminea</v>
          </cell>
        </row>
        <row r="3321">
          <cell r="A3321">
            <v>13020</v>
          </cell>
          <cell r="H3321" t="str">
            <v>Lonchocarpus blackii</v>
          </cell>
        </row>
        <row r="3322">
          <cell r="A3322">
            <v>13021</v>
          </cell>
          <cell r="H3322" t="str">
            <v>Lotus australis var. austroglaber</v>
          </cell>
        </row>
        <row r="3323">
          <cell r="A3323">
            <v>13022</v>
          </cell>
          <cell r="H3323" t="str">
            <v>Lotus coccineus</v>
          </cell>
        </row>
        <row r="3324">
          <cell r="A3324">
            <v>13023</v>
          </cell>
          <cell r="H3324" t="str">
            <v>Lotus corniculatus var. tenuifolius</v>
          </cell>
        </row>
        <row r="3325">
          <cell r="A3325">
            <v>13024</v>
          </cell>
          <cell r="H3325" t="str">
            <v>Lotus tenuis</v>
          </cell>
        </row>
        <row r="3326">
          <cell r="A3326">
            <v>13025</v>
          </cell>
          <cell r="H3326" t="str">
            <v>Maackia amurensis</v>
          </cell>
        </row>
        <row r="3327">
          <cell r="A3327">
            <v>13026</v>
          </cell>
          <cell r="H3327" t="str">
            <v>Macroptilium lathyroides var. semierectum</v>
          </cell>
        </row>
        <row r="3328">
          <cell r="A3328">
            <v>13027</v>
          </cell>
          <cell r="H3328" t="str">
            <v>Medicago denticulata</v>
          </cell>
        </row>
        <row r="3329">
          <cell r="A3329">
            <v>13028</v>
          </cell>
          <cell r="H3329" t="str">
            <v>Medicago hispida var. inermis</v>
          </cell>
        </row>
        <row r="3330">
          <cell r="A3330">
            <v>13029</v>
          </cell>
          <cell r="H3330" t="str">
            <v>Medicago italica</v>
          </cell>
        </row>
        <row r="3331">
          <cell r="A3331">
            <v>1303</v>
          </cell>
          <cell r="H3331" t="str">
            <v>Brachycome heterodonta</v>
          </cell>
        </row>
        <row r="3332">
          <cell r="A3332">
            <v>13030</v>
          </cell>
          <cell r="H3332" t="str">
            <v>Medicago laciniata var. laciniata</v>
          </cell>
        </row>
        <row r="3333">
          <cell r="A3333">
            <v>13031</v>
          </cell>
          <cell r="H3333" t="str">
            <v>Medicago maculata</v>
          </cell>
        </row>
        <row r="3334">
          <cell r="A3334">
            <v>13032</v>
          </cell>
          <cell r="H3334" t="str">
            <v>Medicago polymorpha var. brevispina</v>
          </cell>
        </row>
        <row r="3335">
          <cell r="A3335">
            <v>13033</v>
          </cell>
          <cell r="H3335" t="str">
            <v>Millettia caffra</v>
          </cell>
        </row>
        <row r="3336">
          <cell r="A3336">
            <v>13034</v>
          </cell>
          <cell r="H3336" t="str">
            <v>Mirbelia aotoides</v>
          </cell>
        </row>
        <row r="3337">
          <cell r="A3337">
            <v>13035</v>
          </cell>
          <cell r="H3337" t="str">
            <v>Mirbelia floribunda</v>
          </cell>
        </row>
        <row r="3338">
          <cell r="A3338">
            <v>13036</v>
          </cell>
          <cell r="H3338" t="str">
            <v>Podolobium staurophyllum</v>
          </cell>
        </row>
        <row r="3339">
          <cell r="A3339">
            <v>13037</v>
          </cell>
          <cell r="H3339" t="str">
            <v>Pterocarpus indicus</v>
          </cell>
        </row>
        <row r="3340">
          <cell r="A3340">
            <v>13038</v>
          </cell>
          <cell r="H3340" t="str">
            <v>Pueraria lobata var. lobata</v>
          </cell>
        </row>
        <row r="3341">
          <cell r="A3341">
            <v>13039</v>
          </cell>
          <cell r="H3341" t="str">
            <v>Pultenaea cuneata</v>
          </cell>
        </row>
        <row r="3342">
          <cell r="A3342">
            <v>1304</v>
          </cell>
          <cell r="H3342" t="str">
            <v>Brachycome leptocarpa</v>
          </cell>
        </row>
        <row r="3343">
          <cell r="A3343">
            <v>13040</v>
          </cell>
          <cell r="H3343" t="str">
            <v>Pultenaea daphnoides var. obcordata</v>
          </cell>
        </row>
        <row r="3344">
          <cell r="A3344">
            <v>13041</v>
          </cell>
          <cell r="H3344" t="str">
            <v>Pultenaea sp. 'Newnes'</v>
          </cell>
        </row>
        <row r="3345">
          <cell r="A3345">
            <v>13042</v>
          </cell>
          <cell r="H3345" t="str">
            <v>Pultenaea ternata</v>
          </cell>
        </row>
        <row r="3346">
          <cell r="A3346">
            <v>13043</v>
          </cell>
          <cell r="H3346" t="str">
            <v>Pultenaea trinervia</v>
          </cell>
        </row>
        <row r="3347">
          <cell r="A3347">
            <v>13044</v>
          </cell>
          <cell r="H3347" t="str">
            <v>Pultenaea villifera var. glabrescens</v>
          </cell>
        </row>
        <row r="3348">
          <cell r="A3348">
            <v>13045</v>
          </cell>
          <cell r="H3348" t="str">
            <v>Pultenaea villosa var. latifolia</v>
          </cell>
        </row>
        <row r="3349">
          <cell r="A3349">
            <v>13046</v>
          </cell>
          <cell r="H3349" t="str">
            <v>Scorpiurus vermiculata</v>
          </cell>
        </row>
        <row r="3350">
          <cell r="A3350">
            <v>13047</v>
          </cell>
          <cell r="H3350" t="str">
            <v>Sophora tetraptera</v>
          </cell>
        </row>
        <row r="3351">
          <cell r="A3351">
            <v>13048</v>
          </cell>
          <cell r="H3351" t="str">
            <v>Stylosanthes guianensis var. robusta</v>
          </cell>
        </row>
        <row r="3352">
          <cell r="A3352">
            <v>13049</v>
          </cell>
          <cell r="H3352" t="str">
            <v>Swainsona galegifolia subsp. galegifolia</v>
          </cell>
        </row>
        <row r="3353">
          <cell r="A3353">
            <v>1305</v>
          </cell>
          <cell r="H3353" t="str">
            <v>Brachycome lineariloba</v>
          </cell>
        </row>
        <row r="3354">
          <cell r="A3354">
            <v>13050</v>
          </cell>
          <cell r="H3354" t="str">
            <v>Swainsona microphylla subsp. microphylla</v>
          </cell>
        </row>
        <row r="3355">
          <cell r="A3355">
            <v>13051</v>
          </cell>
          <cell r="H3355" t="str">
            <v>Swainsona murrayana subsp. murrayana</v>
          </cell>
        </row>
        <row r="3356">
          <cell r="A3356">
            <v>13052</v>
          </cell>
          <cell r="H3356" t="str">
            <v>Swainsona oroboides subsp. oroboides</v>
          </cell>
        </row>
        <row r="3357">
          <cell r="A3357">
            <v>13053</v>
          </cell>
          <cell r="H3357" t="str">
            <v>Swainsona oroboides subsp. reticulata</v>
          </cell>
        </row>
        <row r="3358">
          <cell r="A3358">
            <v>13054</v>
          </cell>
          <cell r="H3358" t="str">
            <v>Tephrosia brachyodon var. brachyodon</v>
          </cell>
        </row>
        <row r="3359">
          <cell r="A3359">
            <v>13055</v>
          </cell>
          <cell r="H3359" t="str">
            <v>Tephrosia leptoclada</v>
          </cell>
        </row>
        <row r="3360">
          <cell r="A3360">
            <v>13056</v>
          </cell>
          <cell r="H3360" t="str">
            <v>Tephrosia purpurea</v>
          </cell>
        </row>
        <row r="3361">
          <cell r="A3361">
            <v>13057</v>
          </cell>
          <cell r="H3361" t="str">
            <v>Tephrosia remotiflora</v>
          </cell>
        </row>
        <row r="3362">
          <cell r="A3362">
            <v>13058</v>
          </cell>
          <cell r="H3362" t="str">
            <v>Tetragonolobus purpureus</v>
          </cell>
        </row>
        <row r="3363">
          <cell r="A3363">
            <v>13059</v>
          </cell>
          <cell r="H3363" t="str">
            <v>Trifolium alexandrinum var. serotinum</v>
          </cell>
        </row>
        <row r="3364">
          <cell r="A3364">
            <v>1306</v>
          </cell>
          <cell r="H3364" t="str">
            <v>Brachycome melanocarpa</v>
          </cell>
        </row>
        <row r="3365">
          <cell r="A3365">
            <v>13060</v>
          </cell>
          <cell r="H3365" t="str">
            <v>Trifolium arvense var. arvense</v>
          </cell>
        </row>
        <row r="3366">
          <cell r="A3366">
            <v>13061</v>
          </cell>
          <cell r="H3366" t="str">
            <v>Trifolium campestre var. campestre</v>
          </cell>
        </row>
        <row r="3367">
          <cell r="A3367">
            <v>13062</v>
          </cell>
          <cell r="H3367" t="str">
            <v>Trifolium cherleri</v>
          </cell>
        </row>
        <row r="3368">
          <cell r="A3368">
            <v>13063</v>
          </cell>
          <cell r="H3368" t="str">
            <v>Trifolium hybridum var. hybridum</v>
          </cell>
        </row>
        <row r="3369">
          <cell r="A3369">
            <v>13064</v>
          </cell>
          <cell r="H3369" t="str">
            <v>Trifolium michelianum</v>
          </cell>
        </row>
        <row r="3370">
          <cell r="A3370">
            <v>13065</v>
          </cell>
          <cell r="H3370" t="str">
            <v>Trifolium micranthum</v>
          </cell>
        </row>
        <row r="3371">
          <cell r="A3371">
            <v>13066</v>
          </cell>
          <cell r="H3371" t="str">
            <v>Trifolium pilulare</v>
          </cell>
        </row>
        <row r="3372">
          <cell r="A3372">
            <v>13067</v>
          </cell>
          <cell r="H3372" t="str">
            <v>Trifolium resupinatum subsp. suaveolens</v>
          </cell>
        </row>
        <row r="3373">
          <cell r="A3373">
            <v>13068</v>
          </cell>
          <cell r="H3373" t="str">
            <v>Trifolium spumosum</v>
          </cell>
        </row>
        <row r="3374">
          <cell r="A3374">
            <v>13069</v>
          </cell>
          <cell r="H3374" t="str">
            <v>Trifolium stellatum</v>
          </cell>
        </row>
        <row r="3375">
          <cell r="A3375">
            <v>1307</v>
          </cell>
          <cell r="H3375" t="str">
            <v>Brachycome microcarpa</v>
          </cell>
        </row>
        <row r="3376">
          <cell r="A3376">
            <v>13070</v>
          </cell>
          <cell r="H3376" t="str">
            <v>Vigna radiata var. radiata</v>
          </cell>
        </row>
        <row r="3377">
          <cell r="A3377">
            <v>13071</v>
          </cell>
          <cell r="H3377" t="str">
            <v>Acacia aneura var. aneura</v>
          </cell>
        </row>
        <row r="3378">
          <cell r="A3378">
            <v>13072</v>
          </cell>
          <cell r="H3378" t="str">
            <v>Acacia aneura var. intermedia</v>
          </cell>
        </row>
        <row r="3379">
          <cell r="A3379">
            <v>13073</v>
          </cell>
          <cell r="H3379" t="str">
            <v>Acacia aneura var. major</v>
          </cell>
        </row>
        <row r="3380">
          <cell r="A3380">
            <v>13074</v>
          </cell>
          <cell r="H3380" t="str">
            <v>Acacia aneura var. tenuis</v>
          </cell>
        </row>
        <row r="3381">
          <cell r="A3381">
            <v>13075</v>
          </cell>
          <cell r="H3381" t="str">
            <v>Acacia aneura s. lat.</v>
          </cell>
        </row>
        <row r="3382">
          <cell r="A3382">
            <v>13076</v>
          </cell>
          <cell r="H3382" t="str">
            <v>Acacia aprepta</v>
          </cell>
        </row>
        <row r="3383">
          <cell r="A3383">
            <v>13077</v>
          </cell>
          <cell r="H3383" t="str">
            <v>Acacia basedowii</v>
          </cell>
        </row>
        <row r="3384">
          <cell r="A3384">
            <v>13078</v>
          </cell>
          <cell r="H3384" t="str">
            <v>Acacia bivenosa subsp. wayi</v>
          </cell>
        </row>
        <row r="3385">
          <cell r="A3385">
            <v>13079</v>
          </cell>
          <cell r="H3385" t="str">
            <v>Acacia bivenosa var. borealis</v>
          </cell>
        </row>
        <row r="3386">
          <cell r="A3386">
            <v>1308</v>
          </cell>
          <cell r="H3386" t="str">
            <v>Brachycome muelleroides</v>
          </cell>
        </row>
        <row r="3387">
          <cell r="A3387">
            <v>13080</v>
          </cell>
          <cell r="H3387" t="str">
            <v>Acacia caleyi</v>
          </cell>
        </row>
        <row r="3388">
          <cell r="A3388">
            <v>13081</v>
          </cell>
          <cell r="H3388" t="str">
            <v>Acacia cyclops</v>
          </cell>
        </row>
        <row r="3389">
          <cell r="A3389">
            <v>13082</v>
          </cell>
          <cell r="H3389" t="str">
            <v>Acacia decora subsp. fallens</v>
          </cell>
        </row>
        <row r="3390">
          <cell r="A3390">
            <v>13083</v>
          </cell>
          <cell r="H3390" t="str">
            <v>Acacia decora subsp. squamatus</v>
          </cell>
        </row>
        <row r="3391">
          <cell r="A3391">
            <v>13084</v>
          </cell>
          <cell r="H3391" t="str">
            <v>Acacia diffusa</v>
          </cell>
        </row>
        <row r="3392">
          <cell r="A3392">
            <v>13085</v>
          </cell>
          <cell r="H3392" t="str">
            <v>Acacia dysophylla</v>
          </cell>
        </row>
        <row r="3393">
          <cell r="A3393">
            <v>13086</v>
          </cell>
          <cell r="H3393" t="str">
            <v>Acacia fauntleroyi</v>
          </cell>
        </row>
        <row r="3394">
          <cell r="A3394">
            <v>13087</v>
          </cell>
          <cell r="H3394" t="str">
            <v>Acacia glandulicarpa</v>
          </cell>
        </row>
        <row r="3395">
          <cell r="A3395">
            <v>13088</v>
          </cell>
          <cell r="H3395" t="str">
            <v>Acacia hunteriana</v>
          </cell>
        </row>
        <row r="3396">
          <cell r="A3396">
            <v>13089</v>
          </cell>
          <cell r="H3396" t="str">
            <v>Acacia inamabilis</v>
          </cell>
        </row>
        <row r="3397">
          <cell r="A3397">
            <v>1309</v>
          </cell>
          <cell r="H3397" t="str">
            <v>Brachycome multifida</v>
          </cell>
        </row>
        <row r="3398">
          <cell r="A3398">
            <v>13090</v>
          </cell>
          <cell r="H3398" t="str">
            <v>Acacia jibberdingensis</v>
          </cell>
        </row>
        <row r="3399">
          <cell r="A3399">
            <v>13091</v>
          </cell>
          <cell r="H3399" t="str">
            <v>Acacia juniperina</v>
          </cell>
        </row>
        <row r="3400">
          <cell r="A3400">
            <v>13092</v>
          </cell>
          <cell r="H3400" t="str">
            <v>Acacia juniperina var. brownei</v>
          </cell>
        </row>
        <row r="3401">
          <cell r="A3401">
            <v>13093</v>
          </cell>
          <cell r="H3401" t="str">
            <v>Acacia latifolia</v>
          </cell>
        </row>
        <row r="3402">
          <cell r="A3402">
            <v>13094</v>
          </cell>
          <cell r="H3402" t="str">
            <v>Acacia mariae</v>
          </cell>
        </row>
        <row r="3403">
          <cell r="A3403">
            <v>13095</v>
          </cell>
          <cell r="H3403" t="str">
            <v>Acacia obcordata</v>
          </cell>
        </row>
        <row r="3404">
          <cell r="A3404">
            <v>13096</v>
          </cell>
          <cell r="H3404" t="str">
            <v>Acacia omalophylla</v>
          </cell>
        </row>
        <row r="3405">
          <cell r="A3405">
            <v>13097</v>
          </cell>
          <cell r="H3405" t="str">
            <v>Acacia oreades</v>
          </cell>
        </row>
        <row r="3406">
          <cell r="A3406">
            <v>13098</v>
          </cell>
          <cell r="H3406" t="str">
            <v>Acacia papyrocarpa</v>
          </cell>
        </row>
        <row r="3407">
          <cell r="A3407">
            <v>13099</v>
          </cell>
          <cell r="H3407" t="str">
            <v>Acacia siculiformis var. bossiaeoides</v>
          </cell>
        </row>
        <row r="3408">
          <cell r="A3408">
            <v>131</v>
          </cell>
          <cell r="H3408" t="str">
            <v>Daviesia sp.</v>
          </cell>
        </row>
        <row r="3409">
          <cell r="A3409">
            <v>1310</v>
          </cell>
          <cell r="H3409" t="str">
            <v>Brachycome nivalis</v>
          </cell>
        </row>
        <row r="3410">
          <cell r="A3410">
            <v>13100</v>
          </cell>
          <cell r="H3410" t="str">
            <v>Acacia spectabilis var. stuartii</v>
          </cell>
        </row>
        <row r="3411">
          <cell r="A3411">
            <v>13101</v>
          </cell>
          <cell r="H3411" t="str">
            <v>Acacia stipuligera</v>
          </cell>
        </row>
        <row r="3412">
          <cell r="A3412">
            <v>13102</v>
          </cell>
          <cell r="H3412" t="str">
            <v>Acacia strigosa var. brevifolia</v>
          </cell>
        </row>
        <row r="3413">
          <cell r="A3413">
            <v>13103</v>
          </cell>
          <cell r="H3413" t="str">
            <v>Acacia viscidula var. angustifolia</v>
          </cell>
        </row>
        <row r="3414">
          <cell r="A3414">
            <v>13104</v>
          </cell>
          <cell r="H3414" t="str">
            <v>Acacia wattsiana</v>
          </cell>
        </row>
        <row r="3415">
          <cell r="A3415">
            <v>13105</v>
          </cell>
          <cell r="H3415" t="str">
            <v>Albizia pruinosa</v>
          </cell>
        </row>
        <row r="3416">
          <cell r="A3416">
            <v>13106</v>
          </cell>
          <cell r="H3416" t="str">
            <v>Leucaena leucocephala subsp. glabrata</v>
          </cell>
        </row>
        <row r="3417">
          <cell r="A3417">
            <v>13107</v>
          </cell>
          <cell r="H3417" t="str">
            <v>Leucaena leucocephala subsp. leucocephala</v>
          </cell>
        </row>
        <row r="3418">
          <cell r="A3418">
            <v>13108</v>
          </cell>
          <cell r="H3418" t="str">
            <v>Serianthes calycina</v>
          </cell>
        </row>
        <row r="3419">
          <cell r="A3419">
            <v>13109</v>
          </cell>
          <cell r="H3419" t="str">
            <v>Serianthes sachetae</v>
          </cell>
        </row>
        <row r="3420">
          <cell r="A3420">
            <v>1311</v>
          </cell>
          <cell r="H3420" t="str">
            <v>Brachycome nova-anglica</v>
          </cell>
        </row>
        <row r="3421">
          <cell r="A3421">
            <v>13110</v>
          </cell>
          <cell r="H3421" t="str">
            <v>Caeseria pachyphylla</v>
          </cell>
        </row>
        <row r="3422">
          <cell r="A3422">
            <v>13111</v>
          </cell>
          <cell r="H3422" t="str">
            <v>Centaurium pulchellum</v>
          </cell>
        </row>
        <row r="3423">
          <cell r="A3423">
            <v>13112</v>
          </cell>
          <cell r="H3423" t="str">
            <v>Chionogentias diemensis</v>
          </cell>
        </row>
        <row r="3424">
          <cell r="A3424">
            <v>13113</v>
          </cell>
          <cell r="H3424" t="str">
            <v>Sebaea zeyheri subsp. cleistantha</v>
          </cell>
        </row>
        <row r="3425">
          <cell r="A3425">
            <v>13114</v>
          </cell>
          <cell r="H3425" t="str">
            <v>Erodium janszii</v>
          </cell>
        </row>
        <row r="3426">
          <cell r="A3426">
            <v>13115</v>
          </cell>
          <cell r="H3426" t="str">
            <v>Geranium sp. 2</v>
          </cell>
        </row>
        <row r="3427">
          <cell r="A3427">
            <v>13116</v>
          </cell>
          <cell r="H3427" t="str">
            <v>Geranium sp. A</v>
          </cell>
        </row>
        <row r="3428">
          <cell r="A3428">
            <v>13117</v>
          </cell>
          <cell r="H3428" t="str">
            <v>Geranium sp. B</v>
          </cell>
        </row>
        <row r="3429">
          <cell r="A3429">
            <v>13118</v>
          </cell>
          <cell r="H3429" t="str">
            <v>Geranium sp. C</v>
          </cell>
        </row>
        <row r="3430">
          <cell r="A3430">
            <v>13119</v>
          </cell>
          <cell r="H3430" t="str">
            <v>Pelargonium australe subsp. australe</v>
          </cell>
        </row>
        <row r="3431">
          <cell r="A3431">
            <v>1312</v>
          </cell>
          <cell r="H3431" t="str">
            <v>Brachycome obovata</v>
          </cell>
        </row>
        <row r="3432">
          <cell r="A3432">
            <v>13120</v>
          </cell>
          <cell r="H3432" t="str">
            <v>Pelargonium littorale subsp. helmsii</v>
          </cell>
        </row>
        <row r="3433">
          <cell r="A3433">
            <v>13121</v>
          </cell>
          <cell r="H3433" t="str">
            <v>Pelargonium littorale subsp. inodorum</v>
          </cell>
        </row>
        <row r="3434">
          <cell r="A3434">
            <v>13122</v>
          </cell>
          <cell r="H3434" t="str">
            <v>Pelargonium quercifolium</v>
          </cell>
        </row>
        <row r="3435">
          <cell r="A3435">
            <v>13123</v>
          </cell>
          <cell r="H3435" t="str">
            <v>Goodenia concinna</v>
          </cell>
        </row>
        <row r="3436">
          <cell r="A3436">
            <v>13124</v>
          </cell>
          <cell r="H3436" t="str">
            <v>Goodenia lancifolia</v>
          </cell>
        </row>
        <row r="3437">
          <cell r="A3437">
            <v>13125</v>
          </cell>
          <cell r="H3437" t="str">
            <v>Goodenia paludicola</v>
          </cell>
        </row>
        <row r="3438">
          <cell r="A3438">
            <v>13126</v>
          </cell>
          <cell r="H3438" t="str">
            <v>Lechenaultia biloba</v>
          </cell>
        </row>
        <row r="3439">
          <cell r="A3439">
            <v>13127</v>
          </cell>
          <cell r="H3439" t="str">
            <v>Haemodorum planifolium subsp. brevistylum</v>
          </cell>
        </row>
        <row r="3440">
          <cell r="A3440">
            <v>13128</v>
          </cell>
          <cell r="H3440" t="str">
            <v>Haemodorum planifolium subsp. planifolium</v>
          </cell>
        </row>
        <row r="3441">
          <cell r="A3441">
            <v>13129</v>
          </cell>
          <cell r="H3441" t="str">
            <v>Myriophyllum simulans var. simulans</v>
          </cell>
        </row>
        <row r="3442">
          <cell r="A3442">
            <v>1313</v>
          </cell>
          <cell r="H3442" t="str">
            <v>Brachycome papillosa</v>
          </cell>
        </row>
        <row r="3443">
          <cell r="A3443">
            <v>13130</v>
          </cell>
          <cell r="H3443" t="str">
            <v>Halophila ovalis subsp. ovalis</v>
          </cell>
        </row>
        <row r="3444">
          <cell r="A3444">
            <v>13131</v>
          </cell>
          <cell r="H3444" t="str">
            <v>Vallisneria americana</v>
          </cell>
        </row>
        <row r="3445">
          <cell r="A3445">
            <v>13132</v>
          </cell>
          <cell r="H3445" t="str">
            <v>Hypoxis hygrometrica var. hypoglaucum</v>
          </cell>
        </row>
        <row r="3446">
          <cell r="A3446">
            <v>13133</v>
          </cell>
          <cell r="H3446" t="str">
            <v>Hypoxis pusilla</v>
          </cell>
        </row>
        <row r="3447">
          <cell r="A3447">
            <v>13134</v>
          </cell>
          <cell r="H3447" t="str">
            <v>Ferraria crispa</v>
          </cell>
        </row>
        <row r="3448">
          <cell r="A3448">
            <v>13135</v>
          </cell>
          <cell r="H3448" t="str">
            <v>Freesia alba</v>
          </cell>
        </row>
        <row r="3449">
          <cell r="A3449">
            <v>13136</v>
          </cell>
          <cell r="H3449" t="str">
            <v>Iris laevigata</v>
          </cell>
        </row>
        <row r="3450">
          <cell r="A3450">
            <v>13137</v>
          </cell>
          <cell r="H3450" t="str">
            <v>Patersonia sericea var. sericea</v>
          </cell>
        </row>
        <row r="3451">
          <cell r="A3451">
            <v>13138</v>
          </cell>
          <cell r="H3451" t="str">
            <v>Juglans ailantifolia</v>
          </cell>
        </row>
        <row r="3452">
          <cell r="A3452">
            <v>13139</v>
          </cell>
          <cell r="H3452" t="str">
            <v>Juncus capensis var. macranthus</v>
          </cell>
        </row>
        <row r="3453">
          <cell r="A3453">
            <v>1314</v>
          </cell>
          <cell r="H3453" t="str">
            <v>Brachycome perpusilla</v>
          </cell>
        </row>
        <row r="3454">
          <cell r="A3454">
            <v>13140</v>
          </cell>
          <cell r="H3454" t="str">
            <v>Juncus sp. Q</v>
          </cell>
        </row>
        <row r="3455">
          <cell r="A3455">
            <v>13141</v>
          </cell>
          <cell r="H3455" t="str">
            <v>Juncus subsecundus subsp. congregatus</v>
          </cell>
        </row>
        <row r="3456">
          <cell r="A3456">
            <v>13142</v>
          </cell>
          <cell r="H3456" t="str">
            <v>Triglochin nana</v>
          </cell>
        </row>
        <row r="3457">
          <cell r="A3457">
            <v>13143</v>
          </cell>
          <cell r="H3457" t="str">
            <v>Triglochin sp. A</v>
          </cell>
        </row>
        <row r="3458">
          <cell r="A3458">
            <v>13144</v>
          </cell>
          <cell r="H3458" t="str">
            <v>Triglochin sp. B</v>
          </cell>
        </row>
        <row r="3459">
          <cell r="A3459">
            <v>13145</v>
          </cell>
          <cell r="H3459" t="str">
            <v>Clerodendrum tomentosum var. tomentosum</v>
          </cell>
        </row>
        <row r="3460">
          <cell r="A3460">
            <v>13146</v>
          </cell>
          <cell r="H3460" t="str">
            <v>Dicrastylis cordifolia var. cordifolia</v>
          </cell>
        </row>
        <row r="3461">
          <cell r="A3461">
            <v>13147</v>
          </cell>
          <cell r="H3461" t="str">
            <v>Glechoma hederacea</v>
          </cell>
        </row>
        <row r="3462">
          <cell r="A3462">
            <v>13148</v>
          </cell>
          <cell r="H3462" t="str">
            <v>Lamium galeobdolon subsp. argentatum</v>
          </cell>
        </row>
        <row r="3463">
          <cell r="A3463">
            <v>13149</v>
          </cell>
          <cell r="H3463" t="str">
            <v>Lavandula latifolia</v>
          </cell>
        </row>
        <row r="3464">
          <cell r="A3464">
            <v>1315</v>
          </cell>
          <cell r="H3464" t="str">
            <v>Brachycome procumbens</v>
          </cell>
        </row>
        <row r="3465">
          <cell r="A3465">
            <v>13150</v>
          </cell>
          <cell r="H3465" t="str">
            <v>Plectranthus scutellarioides</v>
          </cell>
        </row>
        <row r="3466">
          <cell r="A3466">
            <v>13151</v>
          </cell>
          <cell r="H3466" t="str">
            <v>Plectranthus sp. Point Lookout</v>
          </cell>
        </row>
        <row r="3467">
          <cell r="A3467">
            <v>13152</v>
          </cell>
          <cell r="H3467" t="str">
            <v>Prostanthera campbellii</v>
          </cell>
        </row>
        <row r="3468">
          <cell r="A3468">
            <v>13153</v>
          </cell>
          <cell r="H3468" t="str">
            <v>Prostanthera incisa var. pubescens</v>
          </cell>
        </row>
        <row r="3469">
          <cell r="A3469">
            <v>13154</v>
          </cell>
          <cell r="H3469" t="str">
            <v>Prostanthera ovalifolia var. latifolia</v>
          </cell>
        </row>
        <row r="3470">
          <cell r="A3470">
            <v>13155</v>
          </cell>
          <cell r="H3470" t="str">
            <v>Prostanthera parviflora</v>
          </cell>
        </row>
        <row r="3471">
          <cell r="A3471">
            <v>13156</v>
          </cell>
          <cell r="H3471" t="str">
            <v>Prostanthera sejuncta subsp. sejuncta</v>
          </cell>
        </row>
        <row r="3472">
          <cell r="A3472">
            <v>13157</v>
          </cell>
          <cell r="H3472" t="str">
            <v>Prostanthera sejuncta subsp. subspinescens</v>
          </cell>
        </row>
        <row r="3473">
          <cell r="A3473">
            <v>13158</v>
          </cell>
          <cell r="H3473" t="str">
            <v>Prostanthera sp. (Mt Kaputar)</v>
          </cell>
        </row>
        <row r="3474">
          <cell r="A3474">
            <v>13159</v>
          </cell>
          <cell r="H3474" t="str">
            <v>Prostanthera sp. 'Manly Dam'</v>
          </cell>
        </row>
        <row r="3475">
          <cell r="A3475">
            <v>1316</v>
          </cell>
          <cell r="H3475" t="str">
            <v>Brachycome ptychocarpa</v>
          </cell>
        </row>
        <row r="3476">
          <cell r="A3476">
            <v>13160</v>
          </cell>
          <cell r="H3476" t="str">
            <v>Prostanthera sp. 'Tumut'</v>
          </cell>
        </row>
        <row r="3477">
          <cell r="A3477">
            <v>13161</v>
          </cell>
          <cell r="H3477" t="str">
            <v>Teucrium argutum var. incisum</v>
          </cell>
        </row>
        <row r="3478">
          <cell r="A3478">
            <v>13162</v>
          </cell>
          <cell r="H3478" t="str">
            <v>Teucrium racemosum var. polymorphum</v>
          </cell>
        </row>
        <row r="3479">
          <cell r="A3479">
            <v>13163</v>
          </cell>
          <cell r="H3479" t="str">
            <v>Teucrium racemosum var. tripartitum</v>
          </cell>
        </row>
        <row r="3480">
          <cell r="A3480">
            <v>13164</v>
          </cell>
          <cell r="H3480" t="str">
            <v>Vitex lucens</v>
          </cell>
        </row>
        <row r="3481">
          <cell r="A3481">
            <v>13165</v>
          </cell>
          <cell r="H3481" t="str">
            <v>Westringia brevifolia var. raleighii</v>
          </cell>
        </row>
        <row r="3482">
          <cell r="A3482">
            <v>13166</v>
          </cell>
          <cell r="H3482" t="str">
            <v>Westringia eremicola var. quaterna</v>
          </cell>
        </row>
        <row r="3483">
          <cell r="A3483">
            <v>13167</v>
          </cell>
          <cell r="H3483" t="str">
            <v>Akebia quinata</v>
          </cell>
        </row>
        <row r="3484">
          <cell r="A3484">
            <v>13168</v>
          </cell>
          <cell r="H3484" t="str">
            <v>Cassytha paniculata</v>
          </cell>
        </row>
        <row r="3485">
          <cell r="A3485">
            <v>13169</v>
          </cell>
          <cell r="H3485" t="str">
            <v>Cryptocarya onoprienkoana</v>
          </cell>
        </row>
        <row r="3486">
          <cell r="A3486">
            <v>1317</v>
          </cell>
          <cell r="H3486" t="str">
            <v>Brachycome radicans</v>
          </cell>
        </row>
        <row r="3487">
          <cell r="A3487">
            <v>13170</v>
          </cell>
          <cell r="H3487" t="str">
            <v>Cryptocarya triplinervis var. riparia</v>
          </cell>
        </row>
        <row r="3488">
          <cell r="A3488">
            <v>13171</v>
          </cell>
          <cell r="H3488" t="str">
            <v>Endiandra cowleyana</v>
          </cell>
        </row>
        <row r="3489">
          <cell r="A3489">
            <v>13172</v>
          </cell>
          <cell r="H3489" t="str">
            <v>Litsea glutinosa</v>
          </cell>
        </row>
        <row r="3490">
          <cell r="A3490">
            <v>13173</v>
          </cell>
          <cell r="H3490" t="str">
            <v>Utricularia gibba subsp. exoleta</v>
          </cell>
        </row>
        <row r="3491">
          <cell r="A3491">
            <v>13174</v>
          </cell>
          <cell r="H3491" t="str">
            <v>Acromastigum furcatifolium</v>
          </cell>
        </row>
        <row r="3492">
          <cell r="A3492">
            <v>13175</v>
          </cell>
          <cell r="H3492" t="str">
            <v>Telaranea lindenbergii</v>
          </cell>
        </row>
        <row r="3493">
          <cell r="A3493">
            <v>13176</v>
          </cell>
          <cell r="H3493" t="str">
            <v>Lilium lancifolium</v>
          </cell>
        </row>
        <row r="3494">
          <cell r="A3494">
            <v>13177</v>
          </cell>
          <cell r="H3494" t="str">
            <v>Hydrocleys nymphoides</v>
          </cell>
        </row>
        <row r="3495">
          <cell r="A3495">
            <v>13178</v>
          </cell>
          <cell r="H3495" t="str">
            <v>Lindsaea ensifolia subsp. ensifolia</v>
          </cell>
        </row>
        <row r="3496">
          <cell r="A3496">
            <v>13179</v>
          </cell>
          <cell r="H3496" t="str">
            <v>Lobelia gibbosa var. browniana</v>
          </cell>
        </row>
        <row r="3497">
          <cell r="A3497">
            <v>1318</v>
          </cell>
          <cell r="H3497" t="str">
            <v>Brachycome readeri</v>
          </cell>
        </row>
        <row r="3498">
          <cell r="A3498">
            <v>13180</v>
          </cell>
          <cell r="H3498" t="str">
            <v>Lobelia pratioides</v>
          </cell>
        </row>
        <row r="3499">
          <cell r="A3499">
            <v>13181</v>
          </cell>
          <cell r="H3499" t="str">
            <v>Lobelia sp. A</v>
          </cell>
        </row>
        <row r="3500">
          <cell r="A3500">
            <v>13182</v>
          </cell>
          <cell r="H3500" t="str">
            <v>Monopsis debilis var. depressa</v>
          </cell>
        </row>
        <row r="3501">
          <cell r="A3501">
            <v>13183</v>
          </cell>
          <cell r="H3501" t="str">
            <v>Chilianthus oleaceus</v>
          </cell>
        </row>
        <row r="3502">
          <cell r="A3502">
            <v>13184</v>
          </cell>
          <cell r="H3502" t="str">
            <v>Logania albiflora subsp. A</v>
          </cell>
        </row>
        <row r="3503">
          <cell r="A3503">
            <v>13185</v>
          </cell>
          <cell r="H3503" t="str">
            <v>Logania albiflora subsp. IE</v>
          </cell>
        </row>
        <row r="3504">
          <cell r="A3504">
            <v>13186</v>
          </cell>
          <cell r="H3504" t="str">
            <v>Logania albiflora subsp. IS</v>
          </cell>
        </row>
        <row r="3505">
          <cell r="A3505">
            <v>13187</v>
          </cell>
          <cell r="H3505" t="str">
            <v>Logania albiflora subsp. W</v>
          </cell>
        </row>
        <row r="3506">
          <cell r="A3506">
            <v>13188</v>
          </cell>
          <cell r="H3506" t="str">
            <v>Logania floribunda</v>
          </cell>
        </row>
        <row r="3507">
          <cell r="A3507">
            <v>13189</v>
          </cell>
          <cell r="H3507" t="str">
            <v>Lomandra sp. nov. (aff. glauca)</v>
          </cell>
        </row>
        <row r="3508">
          <cell r="A3508">
            <v>1319</v>
          </cell>
          <cell r="H3508" t="str">
            <v>Brachycome rigidula</v>
          </cell>
        </row>
        <row r="3509">
          <cell r="A3509">
            <v>13190</v>
          </cell>
          <cell r="H3509" t="str">
            <v>Lysiana subfalcata subsp. subfalcata</v>
          </cell>
        </row>
        <row r="3510">
          <cell r="A3510">
            <v>13191</v>
          </cell>
          <cell r="H3510" t="str">
            <v>Lycopodiella diffusa</v>
          </cell>
        </row>
        <row r="3511">
          <cell r="A3511">
            <v>13192</v>
          </cell>
          <cell r="H3511" t="str">
            <v>Ammannia multiflora var. multiflora</v>
          </cell>
        </row>
        <row r="3512">
          <cell r="A3512">
            <v>13193</v>
          </cell>
          <cell r="H3512" t="str">
            <v>Rotala occultiflora</v>
          </cell>
        </row>
        <row r="3513">
          <cell r="A3513">
            <v>13194</v>
          </cell>
          <cell r="H3513" t="str">
            <v>Michelia doltsopa</v>
          </cell>
        </row>
        <row r="3514">
          <cell r="A3514">
            <v>13195</v>
          </cell>
          <cell r="H3514" t="str">
            <v>Cotoneaster coriaceus</v>
          </cell>
        </row>
        <row r="3515">
          <cell r="A3515">
            <v>13196</v>
          </cell>
          <cell r="H3515" t="str">
            <v>Cotoneaster horizontalis</v>
          </cell>
        </row>
        <row r="3516">
          <cell r="A3516">
            <v>13197</v>
          </cell>
          <cell r="H3516" t="str">
            <v>Crataegus monogyna subsp. monogyna</v>
          </cell>
        </row>
        <row r="3517">
          <cell r="A3517">
            <v>13198</v>
          </cell>
          <cell r="H3517" t="str">
            <v>Crataegus phaenopyrum</v>
          </cell>
        </row>
        <row r="3518">
          <cell r="A3518">
            <v>13199</v>
          </cell>
          <cell r="H3518" t="str">
            <v>Sorbus aucuparia</v>
          </cell>
        </row>
        <row r="3519">
          <cell r="A3519">
            <v>1320</v>
          </cell>
          <cell r="H3519" t="str">
            <v>Brachycome scapiformis</v>
          </cell>
        </row>
        <row r="3520">
          <cell r="A3520">
            <v>13200</v>
          </cell>
          <cell r="H3520" t="str">
            <v>Spiraea douglasii var. menziesii</v>
          </cell>
        </row>
        <row r="3521">
          <cell r="A3521">
            <v>13201</v>
          </cell>
          <cell r="H3521" t="str">
            <v>Abutilon pictum</v>
          </cell>
        </row>
        <row r="3522">
          <cell r="A3522">
            <v>13202</v>
          </cell>
          <cell r="H3522" t="str">
            <v>Hibiscus sturtii var. campylochlamys</v>
          </cell>
        </row>
        <row r="3523">
          <cell r="A3523">
            <v>13203</v>
          </cell>
          <cell r="H3523" t="str">
            <v>Hibiscus trionum var. trionum</v>
          </cell>
        </row>
        <row r="3524">
          <cell r="A3524">
            <v>13204</v>
          </cell>
          <cell r="H3524" t="str">
            <v>Hibiscus trionum var. vesicarius</v>
          </cell>
        </row>
        <row r="3525">
          <cell r="A3525">
            <v>13205</v>
          </cell>
          <cell r="H3525" t="str">
            <v>Malva rotundifolia</v>
          </cell>
        </row>
        <row r="3526">
          <cell r="A3526">
            <v>13206</v>
          </cell>
          <cell r="H3526" t="str">
            <v>Malvaviscus arboreus var. penduliflorus</v>
          </cell>
        </row>
        <row r="3527">
          <cell r="A3527">
            <v>13207</v>
          </cell>
          <cell r="H3527" t="str">
            <v>Plagianthus microphyllus</v>
          </cell>
        </row>
        <row r="3528">
          <cell r="A3528">
            <v>13208</v>
          </cell>
          <cell r="H3528" t="str">
            <v>Sida atherophora</v>
          </cell>
        </row>
        <row r="3529">
          <cell r="A3529">
            <v>13209</v>
          </cell>
          <cell r="H3529" t="str">
            <v>Sida mollis</v>
          </cell>
        </row>
        <row r="3530">
          <cell r="A3530">
            <v>1321</v>
          </cell>
          <cell r="H3530" t="str">
            <v>Brachycome scapigera</v>
          </cell>
        </row>
        <row r="3531">
          <cell r="A3531">
            <v>13210</v>
          </cell>
          <cell r="H3531" t="str">
            <v>Sida rhombifolia subsp. retusa</v>
          </cell>
        </row>
        <row r="3532">
          <cell r="A3532">
            <v>13211</v>
          </cell>
          <cell r="H3532" t="str">
            <v>Sida virgata</v>
          </cell>
        </row>
        <row r="3533">
          <cell r="A3533">
            <v>13212</v>
          </cell>
          <cell r="H3533" t="str">
            <v>Proboscidea jussieui</v>
          </cell>
        </row>
        <row r="3534">
          <cell r="A3534">
            <v>13213</v>
          </cell>
          <cell r="H3534" t="str">
            <v>Melastoma denticulatum</v>
          </cell>
        </row>
        <row r="3535">
          <cell r="A3535">
            <v>13214</v>
          </cell>
          <cell r="H3535" t="str">
            <v>Melastoma malabathricum</v>
          </cell>
        </row>
        <row r="3536">
          <cell r="A3536">
            <v>13215</v>
          </cell>
          <cell r="H3536" t="str">
            <v>Turraea obtusifolia</v>
          </cell>
        </row>
        <row r="3537">
          <cell r="A3537">
            <v>13216</v>
          </cell>
          <cell r="H3537" t="str">
            <v>Atherosperma moschatum subsp. integrifolium</v>
          </cell>
        </row>
        <row r="3538">
          <cell r="A3538">
            <v>13217</v>
          </cell>
          <cell r="H3538" t="str">
            <v>Atherosperma moschatum subsp. moschatum</v>
          </cell>
        </row>
        <row r="3539">
          <cell r="A3539">
            <v>13218</v>
          </cell>
          <cell r="H3539" t="str">
            <v>Daphnandra apatela</v>
          </cell>
        </row>
        <row r="3540">
          <cell r="A3540">
            <v>13219</v>
          </cell>
          <cell r="H3540" t="str">
            <v>Daphnandra johnsonii</v>
          </cell>
        </row>
        <row r="3541">
          <cell r="A3541">
            <v>1322</v>
          </cell>
          <cell r="H3541" t="str">
            <v>Brachycome segmentosa</v>
          </cell>
        </row>
        <row r="3542">
          <cell r="A3542">
            <v>13220</v>
          </cell>
          <cell r="H3542" t="str">
            <v>Daphnandra melasmena</v>
          </cell>
        </row>
        <row r="3543">
          <cell r="A3543">
            <v>13221</v>
          </cell>
          <cell r="H3543" t="str">
            <v>Palmeria foremanii</v>
          </cell>
        </row>
        <row r="3544">
          <cell r="A3544">
            <v>13222</v>
          </cell>
          <cell r="H3544" t="str">
            <v>Ficus damaropsis</v>
          </cell>
        </row>
        <row r="3545">
          <cell r="A3545">
            <v>13223</v>
          </cell>
          <cell r="H3545" t="str">
            <v>Ficus drupacea</v>
          </cell>
        </row>
        <row r="3546">
          <cell r="A3546">
            <v>13224</v>
          </cell>
          <cell r="H3546" t="str">
            <v>Ficus eugenioides</v>
          </cell>
        </row>
        <row r="3547">
          <cell r="A3547">
            <v>13225</v>
          </cell>
          <cell r="H3547" t="str">
            <v>Ficus rubiginosa f. glabrescens</v>
          </cell>
        </row>
        <row r="3548">
          <cell r="A3548">
            <v>13226</v>
          </cell>
          <cell r="H3548" t="str">
            <v>Eremophila crassifolia</v>
          </cell>
        </row>
        <row r="3549">
          <cell r="A3549">
            <v>13227</v>
          </cell>
          <cell r="H3549" t="str">
            <v>Eremophila maculata subsp. maculata</v>
          </cell>
        </row>
        <row r="3550">
          <cell r="A3550">
            <v>13228</v>
          </cell>
          <cell r="H3550" t="str">
            <v>Eremophila maculata var. maculata</v>
          </cell>
        </row>
        <row r="3551">
          <cell r="A3551">
            <v>13229</v>
          </cell>
          <cell r="H3551" t="str">
            <v>Myoporum insulare subsp. A</v>
          </cell>
        </row>
        <row r="3552">
          <cell r="A3552">
            <v>1323</v>
          </cell>
          <cell r="H3552" t="str">
            <v>Brachycome stolonifera</v>
          </cell>
        </row>
        <row r="3553">
          <cell r="A3553">
            <v>13230</v>
          </cell>
          <cell r="H3553" t="str">
            <v>Myoporum insulare subsp. B</v>
          </cell>
        </row>
        <row r="3554">
          <cell r="A3554">
            <v>13231</v>
          </cell>
          <cell r="H3554" t="str">
            <v>Anagallis arvensis subsp. arvensis</v>
          </cell>
        </row>
        <row r="3555">
          <cell r="A3555">
            <v>13232</v>
          </cell>
          <cell r="H3555" t="str">
            <v>Rapanea richmondii</v>
          </cell>
        </row>
        <row r="3556">
          <cell r="A3556">
            <v>13233</v>
          </cell>
          <cell r="H3556" t="str">
            <v>Tapeinosperma repandulum</v>
          </cell>
        </row>
        <row r="3557">
          <cell r="A3557">
            <v>13234</v>
          </cell>
          <cell r="H3557" t="str">
            <v>Angophora jungens</v>
          </cell>
        </row>
        <row r="3558">
          <cell r="A3558">
            <v>13235</v>
          </cell>
          <cell r="H3558" t="str">
            <v>Backhousia angustifolia</v>
          </cell>
        </row>
        <row r="3559">
          <cell r="A3559">
            <v>13236</v>
          </cell>
          <cell r="H3559" t="str">
            <v>Baeckea diffusa</v>
          </cell>
        </row>
        <row r="3560">
          <cell r="A3560">
            <v>13237</v>
          </cell>
          <cell r="H3560" t="str">
            <v>Callistemon lilacinus</v>
          </cell>
        </row>
        <row r="3561">
          <cell r="A3561">
            <v>13238</v>
          </cell>
          <cell r="H3561" t="str">
            <v>Callistemon sp. nov. Rock of Gibraltar</v>
          </cell>
        </row>
        <row r="3562">
          <cell r="A3562">
            <v>13239</v>
          </cell>
          <cell r="H3562" t="str">
            <v>Calothamnus quadrifidus</v>
          </cell>
        </row>
        <row r="3563">
          <cell r="A3563">
            <v>1324</v>
          </cell>
          <cell r="H3563" t="str">
            <v>Brachycome stuartii</v>
          </cell>
        </row>
        <row r="3564">
          <cell r="A3564">
            <v>13240</v>
          </cell>
          <cell r="H3564" t="str">
            <v>Calytrix achaeta</v>
          </cell>
        </row>
        <row r="3565">
          <cell r="A3565">
            <v>13241</v>
          </cell>
          <cell r="H3565" t="str">
            <v>Calytrix acutifolia</v>
          </cell>
        </row>
        <row r="3566">
          <cell r="A3566">
            <v>13242</v>
          </cell>
          <cell r="H3566" t="str">
            <v>Calytrix tetragona subsp. broad petalled form</v>
          </cell>
        </row>
        <row r="3567">
          <cell r="A3567">
            <v>13243</v>
          </cell>
          <cell r="H3567" t="str">
            <v>Calytrix tetragona subsp. narrow petalled form</v>
          </cell>
        </row>
        <row r="3568">
          <cell r="A3568">
            <v>13244</v>
          </cell>
          <cell r="H3568" t="str">
            <v>Calytrix tetragona subsp. prostrate form</v>
          </cell>
        </row>
        <row r="3569">
          <cell r="A3569">
            <v>13245</v>
          </cell>
          <cell r="H3569" t="str">
            <v>Decaspermum parviflorum</v>
          </cell>
        </row>
        <row r="3570">
          <cell r="A3570">
            <v>13246</v>
          </cell>
          <cell r="H3570" t="str">
            <v>Eucalyptus blakelyi subsp. blakelyi</v>
          </cell>
        </row>
        <row r="3571">
          <cell r="A3571">
            <v>13247</v>
          </cell>
          <cell r="H3571" t="str">
            <v>Eucalyptus blakelyi subsp. irrorata</v>
          </cell>
        </row>
        <row r="3572">
          <cell r="A3572">
            <v>13248</v>
          </cell>
          <cell r="H3572" t="str">
            <v>Eucalyptus burdettiana</v>
          </cell>
        </row>
        <row r="3573">
          <cell r="A3573">
            <v>13249</v>
          </cell>
          <cell r="H3573" t="str">
            <v>Eucalyptus calycogona subsp. orientis</v>
          </cell>
        </row>
        <row r="3574">
          <cell r="A3574">
            <v>1325</v>
          </cell>
          <cell r="H3574" t="str">
            <v>Brachycome tenuiscapa</v>
          </cell>
        </row>
        <row r="3575">
          <cell r="A3575">
            <v>13250</v>
          </cell>
          <cell r="H3575" t="str">
            <v>Eucalyptus camaldulensis subsp. camaldulensis</v>
          </cell>
        </row>
        <row r="3576">
          <cell r="A3576">
            <v>13251</v>
          </cell>
          <cell r="H3576" t="str">
            <v>Eucalyptus casca</v>
          </cell>
        </row>
        <row r="3577">
          <cell r="A3577">
            <v>13252</v>
          </cell>
          <cell r="H3577" t="str">
            <v>Eucalyptus cinerea subsp. triplex</v>
          </cell>
        </row>
        <row r="3578">
          <cell r="A3578">
            <v>13253</v>
          </cell>
          <cell r="H3578" t="str">
            <v>Eucalyptus croajingolensis subsp. blanda</v>
          </cell>
        </row>
        <row r="3579">
          <cell r="A3579">
            <v>13254</v>
          </cell>
          <cell r="H3579" t="str">
            <v>Eucalyptus x dixsonii</v>
          </cell>
        </row>
        <row r="3580">
          <cell r="A3580">
            <v>13255</v>
          </cell>
          <cell r="H3580" t="str">
            <v>Eucalyptus exserta subsp. umbellata</v>
          </cell>
        </row>
        <row r="3581">
          <cell r="A3581">
            <v>13256</v>
          </cell>
          <cell r="H3581" t="str">
            <v>Eucalyptus goniocalyx subsp. goniocalyx</v>
          </cell>
        </row>
        <row r="3582">
          <cell r="A3582">
            <v>13257</v>
          </cell>
          <cell r="H3582" t="str">
            <v>Eucalyptus gracilis subsp. gracilis</v>
          </cell>
        </row>
        <row r="3583">
          <cell r="A3583">
            <v>13258</v>
          </cell>
          <cell r="H3583" t="str">
            <v>Eucalyptus gregsoniana subsp. pauciflora</v>
          </cell>
        </row>
        <row r="3584">
          <cell r="A3584">
            <v>13259</v>
          </cell>
          <cell r="H3584" t="str">
            <v>Eucalyptus gymnanthera</v>
          </cell>
        </row>
        <row r="3585">
          <cell r="A3585">
            <v>1326</v>
          </cell>
          <cell r="H3585" t="str">
            <v>Brachycome trachycarpa</v>
          </cell>
        </row>
        <row r="3586">
          <cell r="A3586">
            <v>13260</v>
          </cell>
          <cell r="H3586" t="str">
            <v>Eucalyptus haemastoma var. sclerophylla</v>
          </cell>
        </row>
        <row r="3587">
          <cell r="A3587">
            <v>13261</v>
          </cell>
          <cell r="H3587" t="str">
            <v>Eucalyptus macleayana</v>
          </cell>
        </row>
        <row r="3588">
          <cell r="A3588">
            <v>13262</v>
          </cell>
          <cell r="H3588" t="str">
            <v>Eucalyptus melliodora var. brachycarpa</v>
          </cell>
        </row>
        <row r="3589">
          <cell r="A3589">
            <v>13263</v>
          </cell>
          <cell r="H3589" t="str">
            <v>Eucalyptus melliodora var. elliptocarpa</v>
          </cell>
        </row>
        <row r="3590">
          <cell r="A3590">
            <v>13264</v>
          </cell>
          <cell r="H3590" t="str">
            <v>Eucalyptus melliodora var. rosea</v>
          </cell>
        </row>
        <row r="3591">
          <cell r="A3591">
            <v>13265</v>
          </cell>
          <cell r="H3591" t="str">
            <v>Eucalyptus misella</v>
          </cell>
        </row>
        <row r="3592">
          <cell r="A3592">
            <v>13266</v>
          </cell>
          <cell r="H3592" t="str">
            <v>Eucalyptus nobilis subsp. nobilis</v>
          </cell>
        </row>
        <row r="3593">
          <cell r="A3593">
            <v>13267</v>
          </cell>
          <cell r="H3593" t="str">
            <v>Eucalyptus nubila subsp. nubila</v>
          </cell>
        </row>
        <row r="3594">
          <cell r="A3594">
            <v>13268</v>
          </cell>
          <cell r="H3594" t="str">
            <v>Eucalyptus obtusa</v>
          </cell>
        </row>
        <row r="3595">
          <cell r="A3595">
            <v>13269</v>
          </cell>
          <cell r="H3595" t="str">
            <v>Eucalyptus obtusa subsp. obtusa</v>
          </cell>
        </row>
        <row r="3596">
          <cell r="A3596">
            <v>1327</v>
          </cell>
          <cell r="H3596" t="str">
            <v>Brachycome whitei</v>
          </cell>
        </row>
        <row r="3597">
          <cell r="A3597">
            <v>13270</v>
          </cell>
          <cell r="H3597" t="str">
            <v>Eucalyptus odorata</v>
          </cell>
        </row>
        <row r="3598">
          <cell r="A3598">
            <v>13271</v>
          </cell>
          <cell r="H3598" t="str">
            <v>Eucalyptus ovata subsp. ovata</v>
          </cell>
        </row>
        <row r="3599">
          <cell r="A3599">
            <v>13272</v>
          </cell>
          <cell r="H3599" t="str">
            <v>Eucalyptus permixta</v>
          </cell>
        </row>
        <row r="3600">
          <cell r="A3600">
            <v>13273</v>
          </cell>
          <cell r="H3600" t="str">
            <v>Eucalyptus praecox subsp. praecox</v>
          </cell>
        </row>
        <row r="3601">
          <cell r="A3601">
            <v>13274</v>
          </cell>
          <cell r="H3601" t="str">
            <v>Eucalyptus punctata subsp. arenicola</v>
          </cell>
        </row>
        <row r="3602">
          <cell r="A3602">
            <v>13275</v>
          </cell>
          <cell r="H3602" t="str">
            <v>Eucalyptus punctata subsp. dimidiata</v>
          </cell>
        </row>
        <row r="3603">
          <cell r="A3603">
            <v>13276</v>
          </cell>
          <cell r="H3603" t="str">
            <v>Eucalyptus punctata subsp. punctata</v>
          </cell>
        </row>
        <row r="3604">
          <cell r="A3604">
            <v>13277</v>
          </cell>
          <cell r="H3604" t="str">
            <v>Eucalyptus punctata subsp. wianamattica</v>
          </cell>
        </row>
        <row r="3605">
          <cell r="A3605">
            <v>13278</v>
          </cell>
          <cell r="H3605" t="str">
            <v>Eucalyptus ravida</v>
          </cell>
        </row>
        <row r="3606">
          <cell r="A3606">
            <v>13279</v>
          </cell>
          <cell r="H3606" t="str">
            <v>Eucalyptus scias subsp. tanyula</v>
          </cell>
        </row>
        <row r="3607">
          <cell r="A3607">
            <v>1328</v>
          </cell>
          <cell r="H3607" t="str">
            <v>Calendula arvensis</v>
          </cell>
        </row>
        <row r="3608">
          <cell r="A3608">
            <v>13280</v>
          </cell>
          <cell r="H3608" t="str">
            <v>Eucalyptus sclerophylla subsp. inland form</v>
          </cell>
        </row>
        <row r="3609">
          <cell r="A3609">
            <v>13281</v>
          </cell>
          <cell r="H3609" t="str">
            <v>Eucalyptus siderophloia subsp. (glaucous form)</v>
          </cell>
        </row>
        <row r="3610">
          <cell r="A3610">
            <v>13282</v>
          </cell>
          <cell r="H3610" t="str">
            <v>Eucalyptus subdita</v>
          </cell>
        </row>
        <row r="3611">
          <cell r="A3611">
            <v>13283</v>
          </cell>
          <cell r="H3611" t="str">
            <v>Eucalyptus tereticornis subsp. tereticornis</v>
          </cell>
        </row>
        <row r="3612">
          <cell r="A3612">
            <v>13284</v>
          </cell>
          <cell r="H3612" t="str">
            <v>Eucalyptus urceolaris</v>
          </cell>
        </row>
        <row r="3613">
          <cell r="A3613">
            <v>13285</v>
          </cell>
          <cell r="H3613" t="str">
            <v>Eucalyptus urceolaris subsp. urceolaris</v>
          </cell>
        </row>
        <row r="3614">
          <cell r="A3614">
            <v>13286</v>
          </cell>
          <cell r="H3614" t="str">
            <v>Eucalyptus viminalis subsp. luxurians</v>
          </cell>
        </row>
        <row r="3615">
          <cell r="A3615">
            <v>13287</v>
          </cell>
          <cell r="H3615" t="str">
            <v>Eucalyptus viminalis subsp. maculosa</v>
          </cell>
        </row>
        <row r="3616">
          <cell r="A3616">
            <v>13288</v>
          </cell>
          <cell r="H3616" t="str">
            <v>Eucalyptus woollsiana</v>
          </cell>
        </row>
        <row r="3617">
          <cell r="A3617">
            <v>13289</v>
          </cell>
          <cell r="H3617" t="str">
            <v>Harmogia densifolia</v>
          </cell>
        </row>
        <row r="3618">
          <cell r="A3618">
            <v>1329</v>
          </cell>
          <cell r="H3618" t="str">
            <v>Calendula palaestina</v>
          </cell>
        </row>
        <row r="3619">
          <cell r="A3619">
            <v>13290</v>
          </cell>
          <cell r="H3619" t="str">
            <v>Homoranthus sp. 'Torrington'</v>
          </cell>
        </row>
        <row r="3620">
          <cell r="A3620">
            <v>13291</v>
          </cell>
          <cell r="H3620" t="str">
            <v>Kardomia odontocalyx</v>
          </cell>
        </row>
        <row r="3621">
          <cell r="A3621">
            <v>13292</v>
          </cell>
          <cell r="H3621" t="str">
            <v>Kardomia prominens</v>
          </cell>
        </row>
        <row r="3622">
          <cell r="A3622">
            <v>13293</v>
          </cell>
          <cell r="H3622" t="str">
            <v>Kardomia silvestris</v>
          </cell>
        </row>
        <row r="3623">
          <cell r="A3623">
            <v>13294</v>
          </cell>
          <cell r="H3623" t="str">
            <v>Melaleuca citrolens</v>
          </cell>
        </row>
        <row r="3624">
          <cell r="A3624">
            <v>13295</v>
          </cell>
          <cell r="H3624" t="str">
            <v>Melaleuca decussata</v>
          </cell>
        </row>
        <row r="3625">
          <cell r="A3625">
            <v>13296</v>
          </cell>
          <cell r="H3625" t="str">
            <v>Micromyrtus uniovula</v>
          </cell>
        </row>
        <row r="3626">
          <cell r="A3626">
            <v>13297</v>
          </cell>
          <cell r="H3626" t="str">
            <v>Sannantha collina</v>
          </cell>
        </row>
        <row r="3627">
          <cell r="A3627">
            <v>13298</v>
          </cell>
          <cell r="H3627" t="str">
            <v>Sannantha cunninghamii</v>
          </cell>
        </row>
        <row r="3628">
          <cell r="A3628">
            <v>13299</v>
          </cell>
          <cell r="H3628" t="str">
            <v>Sannantha similis</v>
          </cell>
        </row>
        <row r="3629">
          <cell r="A3629">
            <v>133</v>
          </cell>
          <cell r="H3629" t="str">
            <v>Dillwynia sp. ( Gibralter Range )</v>
          </cell>
        </row>
        <row r="3630">
          <cell r="A3630">
            <v>1330</v>
          </cell>
          <cell r="H3630" t="str">
            <v>Calocephalus citreus</v>
          </cell>
        </row>
        <row r="3631">
          <cell r="A3631">
            <v>13300</v>
          </cell>
          <cell r="H3631" t="str">
            <v>Syncarpia vertholenii</v>
          </cell>
        </row>
        <row r="3632">
          <cell r="A3632">
            <v>13301</v>
          </cell>
          <cell r="H3632" t="str">
            <v>Syzygium fibrosum</v>
          </cell>
        </row>
        <row r="3633">
          <cell r="A3633">
            <v>13302</v>
          </cell>
          <cell r="H3633" t="str">
            <v>Nelumbo nucifera</v>
          </cell>
        </row>
        <row r="3634">
          <cell r="A3634">
            <v>13303</v>
          </cell>
          <cell r="H3634" t="str">
            <v>Nymphaea nouchali</v>
          </cell>
        </row>
        <row r="3635">
          <cell r="A3635">
            <v>13304</v>
          </cell>
          <cell r="H3635" t="str">
            <v>Ligustrum chinense</v>
          </cell>
        </row>
        <row r="3636">
          <cell r="A3636">
            <v>13305</v>
          </cell>
          <cell r="H3636" t="str">
            <v>Ludwigia repens</v>
          </cell>
        </row>
        <row r="3637">
          <cell r="A3637">
            <v>13306</v>
          </cell>
          <cell r="H3637" t="str">
            <v>Oenothera drummondii subsp. drummondii</v>
          </cell>
        </row>
        <row r="3638">
          <cell r="A3638">
            <v>13307</v>
          </cell>
          <cell r="H3638" t="str">
            <v>Oenothera longiflora subsp. longiflora</v>
          </cell>
        </row>
        <row r="3639">
          <cell r="A3639">
            <v>13308</v>
          </cell>
          <cell r="H3639" t="str">
            <v>Acianthella amplexicaulis</v>
          </cell>
        </row>
        <row r="3640">
          <cell r="A3640">
            <v>13309</v>
          </cell>
          <cell r="H3640" t="str">
            <v>Acianthus fornicatus var. fornicatus</v>
          </cell>
        </row>
        <row r="3641">
          <cell r="A3641">
            <v>1331</v>
          </cell>
          <cell r="H3641" t="str">
            <v>Calocephalus platycephalus</v>
          </cell>
        </row>
        <row r="3642">
          <cell r="A3642">
            <v>13310</v>
          </cell>
          <cell r="H3642" t="str">
            <v>Bunochilus longifolius</v>
          </cell>
        </row>
        <row r="3643">
          <cell r="A3643">
            <v>13311</v>
          </cell>
          <cell r="H3643" t="str">
            <v>Caladenia fragrantissima</v>
          </cell>
        </row>
        <row r="3644">
          <cell r="A3644">
            <v>13312</v>
          </cell>
          <cell r="H3644" t="str">
            <v>Caladenia parva</v>
          </cell>
        </row>
        <row r="3645">
          <cell r="A3645">
            <v>13313</v>
          </cell>
          <cell r="H3645" t="str">
            <v>Caladenia transitoria</v>
          </cell>
        </row>
        <row r="3646">
          <cell r="A3646">
            <v>13314</v>
          </cell>
          <cell r="H3646" t="str">
            <v>Calochilus herbaceus</v>
          </cell>
        </row>
        <row r="3647">
          <cell r="A3647">
            <v>13315</v>
          </cell>
          <cell r="H3647" t="str">
            <v>Corunastylis ectopa</v>
          </cell>
        </row>
        <row r="3648">
          <cell r="A3648">
            <v>13316</v>
          </cell>
          <cell r="H3648" t="str">
            <v>Corunastylis rufa</v>
          </cell>
        </row>
        <row r="3649">
          <cell r="A3649">
            <v>13317</v>
          </cell>
          <cell r="H3649" t="str">
            <v>Corybas diemeniens</v>
          </cell>
        </row>
        <row r="3650">
          <cell r="A3650">
            <v>13318</v>
          </cell>
          <cell r="H3650" t="str">
            <v>Cymbidium iridifolium</v>
          </cell>
        </row>
        <row r="3651">
          <cell r="A3651">
            <v>13319</v>
          </cell>
          <cell r="H3651" t="str">
            <v>Dendrobium rex</v>
          </cell>
        </row>
        <row r="3652">
          <cell r="A3652">
            <v>1332</v>
          </cell>
          <cell r="H3652" t="str">
            <v>Calocephalus sonderi</v>
          </cell>
        </row>
        <row r="3653">
          <cell r="A3653">
            <v>13320</v>
          </cell>
          <cell r="H3653" t="str">
            <v>Dendrobium teretifolium var. fairfaxii</v>
          </cell>
        </row>
        <row r="3654">
          <cell r="A3654">
            <v>13321</v>
          </cell>
          <cell r="H3654" t="str">
            <v>Diplodium coccinum</v>
          </cell>
        </row>
        <row r="3655">
          <cell r="A3655">
            <v>13322</v>
          </cell>
          <cell r="H3655" t="str">
            <v>Diplodium torquatum</v>
          </cell>
        </row>
        <row r="3656">
          <cell r="A3656">
            <v>13323</v>
          </cell>
          <cell r="H3656" t="str">
            <v>Diuris callitrophila</v>
          </cell>
        </row>
        <row r="3657">
          <cell r="A3657">
            <v>13324</v>
          </cell>
          <cell r="H3657" t="str">
            <v>Diuris elongata</v>
          </cell>
        </row>
        <row r="3658">
          <cell r="A3658">
            <v>13325</v>
          </cell>
          <cell r="H3658" t="str">
            <v>Diuris flavopurpurea</v>
          </cell>
        </row>
        <row r="3659">
          <cell r="A3659">
            <v>13326</v>
          </cell>
          <cell r="H3659" t="str">
            <v>Diuris lineata</v>
          </cell>
        </row>
        <row r="3660">
          <cell r="A3660">
            <v>13327</v>
          </cell>
          <cell r="H3660" t="str">
            <v>Diuris minor</v>
          </cell>
        </row>
        <row r="3661">
          <cell r="A3661">
            <v>13328</v>
          </cell>
          <cell r="H3661" t="str">
            <v>Diuris palachila</v>
          </cell>
        </row>
        <row r="3662">
          <cell r="A3662">
            <v>13329</v>
          </cell>
          <cell r="H3662" t="str">
            <v>Diuris palustris</v>
          </cell>
        </row>
        <row r="3663">
          <cell r="A3663">
            <v>1333</v>
          </cell>
          <cell r="H3663" t="str">
            <v>Calomeria amaranthoides</v>
          </cell>
        </row>
        <row r="3664">
          <cell r="A3664">
            <v>13330</v>
          </cell>
          <cell r="H3664" t="str">
            <v>Diuris punctata var. longissima</v>
          </cell>
        </row>
        <row r="3665">
          <cell r="A3665">
            <v>13331</v>
          </cell>
          <cell r="H3665" t="str">
            <v>Diuris punctata group</v>
          </cell>
        </row>
        <row r="3666">
          <cell r="A3666">
            <v>13332</v>
          </cell>
          <cell r="H3666" t="str">
            <v>Diuris sp. 'Colo River'</v>
          </cell>
        </row>
        <row r="3667">
          <cell r="A3667">
            <v>13333</v>
          </cell>
          <cell r="H3667" t="str">
            <v>Dockrillia fairfaxii</v>
          </cell>
        </row>
        <row r="3668">
          <cell r="A3668">
            <v>13334</v>
          </cell>
          <cell r="H3668" t="str">
            <v>Eriochilus sp. 'New England'</v>
          </cell>
        </row>
        <row r="3669">
          <cell r="A3669">
            <v>13335</v>
          </cell>
          <cell r="H3669" t="str">
            <v>Genoplesium formosum</v>
          </cell>
        </row>
        <row r="3670">
          <cell r="A3670">
            <v>13336</v>
          </cell>
          <cell r="H3670" t="str">
            <v>Genoplesium oliganthum</v>
          </cell>
        </row>
        <row r="3671">
          <cell r="A3671">
            <v>13337</v>
          </cell>
          <cell r="H3671" t="str">
            <v>Genoplesium ostrinum</v>
          </cell>
        </row>
        <row r="3672">
          <cell r="A3672">
            <v>13338</v>
          </cell>
          <cell r="H3672" t="str">
            <v>Microtis rufa</v>
          </cell>
        </row>
        <row r="3673">
          <cell r="A3673">
            <v>13339</v>
          </cell>
          <cell r="H3673" t="str">
            <v>Nemacianthus caudatus</v>
          </cell>
        </row>
        <row r="3674">
          <cell r="A3674">
            <v>1334</v>
          </cell>
          <cell r="H3674" t="str">
            <v>Calotis ancyrocarpa</v>
          </cell>
        </row>
        <row r="3675">
          <cell r="A3675">
            <v>13340</v>
          </cell>
          <cell r="H3675" t="str">
            <v>Pheladenia deformis</v>
          </cell>
        </row>
        <row r="3676">
          <cell r="A3676">
            <v>13341</v>
          </cell>
          <cell r="H3676" t="str">
            <v>Prasophyllum anomalum</v>
          </cell>
        </row>
        <row r="3677">
          <cell r="A3677">
            <v>13342</v>
          </cell>
          <cell r="H3677" t="str">
            <v>Prasophyllum bowdenae</v>
          </cell>
        </row>
        <row r="3678">
          <cell r="A3678">
            <v>13343</v>
          </cell>
          <cell r="H3678" t="str">
            <v>Prasophyllum caricetum</v>
          </cell>
        </row>
        <row r="3679">
          <cell r="A3679">
            <v>13344</v>
          </cell>
          <cell r="H3679" t="str">
            <v>Prasophyllum gracile</v>
          </cell>
        </row>
        <row r="3680">
          <cell r="A3680">
            <v>13345</v>
          </cell>
          <cell r="H3680" t="str">
            <v>Prasophyllum morrisii var. intermedium</v>
          </cell>
        </row>
        <row r="3681">
          <cell r="A3681">
            <v>13346</v>
          </cell>
          <cell r="H3681" t="str">
            <v>Pterostylis barbata</v>
          </cell>
        </row>
        <row r="3682">
          <cell r="A3682">
            <v>13347</v>
          </cell>
          <cell r="H3682" t="str">
            <v>Pterostylis brevisepala</v>
          </cell>
        </row>
        <row r="3683">
          <cell r="A3683">
            <v>13348</v>
          </cell>
          <cell r="H3683" t="str">
            <v>Pterostylis chocolatinus</v>
          </cell>
        </row>
        <row r="3684">
          <cell r="A3684">
            <v>13349</v>
          </cell>
          <cell r="H3684" t="str">
            <v>Pterostylis gibbosa subsp. gibbosa</v>
          </cell>
        </row>
        <row r="3685">
          <cell r="A3685">
            <v>1335</v>
          </cell>
          <cell r="H3685" t="str">
            <v>Calotis anthemoides</v>
          </cell>
        </row>
        <row r="3686">
          <cell r="A3686">
            <v>13350</v>
          </cell>
          <cell r="H3686" t="str">
            <v>Pterostylis gibbosa subsp. mitchellii</v>
          </cell>
        </row>
        <row r="3687">
          <cell r="A3687">
            <v>13351</v>
          </cell>
          <cell r="H3687" t="str">
            <v>Pterostylis lineata</v>
          </cell>
        </row>
        <row r="3688">
          <cell r="A3688">
            <v>13352</v>
          </cell>
          <cell r="H3688" t="str">
            <v>Pterostylis nutans var. hispidula</v>
          </cell>
        </row>
        <row r="3689">
          <cell r="A3689">
            <v>13353</v>
          </cell>
          <cell r="H3689" t="str">
            <v>Pterostylis nutans var. nutans</v>
          </cell>
        </row>
        <row r="3690">
          <cell r="A3690">
            <v>13354</v>
          </cell>
          <cell r="H3690" t="str">
            <v>Pterostylis oblonga</v>
          </cell>
        </row>
        <row r="3691">
          <cell r="A3691">
            <v>13355</v>
          </cell>
          <cell r="H3691" t="str">
            <v>Pterostylis parca</v>
          </cell>
        </row>
        <row r="3692">
          <cell r="A3692">
            <v>13356</v>
          </cell>
          <cell r="H3692" t="str">
            <v>Pterostylis rubescens</v>
          </cell>
        </row>
        <row r="3693">
          <cell r="A3693">
            <v>13357</v>
          </cell>
          <cell r="H3693" t="str">
            <v>Pterostylis rufa subsp. aciculiformis</v>
          </cell>
        </row>
        <row r="3694">
          <cell r="A3694">
            <v>13358</v>
          </cell>
          <cell r="H3694" t="str">
            <v>Pterostylis rufa subsp. rufa</v>
          </cell>
        </row>
        <row r="3695">
          <cell r="A3695">
            <v>13359</v>
          </cell>
          <cell r="H3695" t="str">
            <v>Pterostylis scabra var. robusta</v>
          </cell>
        </row>
        <row r="3696">
          <cell r="A3696">
            <v>1336</v>
          </cell>
          <cell r="H3696" t="str">
            <v>Calotis cuneata</v>
          </cell>
        </row>
        <row r="3697">
          <cell r="A3697">
            <v>13360</v>
          </cell>
          <cell r="H3697" t="str">
            <v>Pterostylis squamata</v>
          </cell>
        </row>
        <row r="3698">
          <cell r="A3698">
            <v>13361</v>
          </cell>
          <cell r="H3698" t="str">
            <v>Pterostylis tenuis</v>
          </cell>
        </row>
        <row r="3699">
          <cell r="A3699">
            <v>13362</v>
          </cell>
          <cell r="H3699" t="str">
            <v>Pterostylis uliginosa</v>
          </cell>
        </row>
        <row r="3700">
          <cell r="A3700">
            <v>13363</v>
          </cell>
          <cell r="H3700" t="str">
            <v>Rostranthus suaveolens</v>
          </cell>
        </row>
        <row r="3701">
          <cell r="A3701">
            <v>13364</v>
          </cell>
          <cell r="H3701" t="str">
            <v>Sarcochilus fitzgeraldii var. aemulus</v>
          </cell>
        </row>
        <row r="3702">
          <cell r="A3702">
            <v>13365</v>
          </cell>
          <cell r="H3702" t="str">
            <v>Spiranthes lancea</v>
          </cell>
        </row>
        <row r="3703">
          <cell r="A3703">
            <v>13366</v>
          </cell>
          <cell r="H3703" t="str">
            <v>Thelymitra alpina</v>
          </cell>
        </row>
        <row r="3704">
          <cell r="A3704">
            <v>13367</v>
          </cell>
          <cell r="H3704" t="str">
            <v>Thelymitra erosa subsp. alpicola</v>
          </cell>
        </row>
        <row r="3705">
          <cell r="A3705">
            <v>13368</v>
          </cell>
          <cell r="H3705" t="str">
            <v>Thelymitra ixioides var. truncata</v>
          </cell>
        </row>
        <row r="3706">
          <cell r="A3706">
            <v>13369</v>
          </cell>
          <cell r="H3706" t="str">
            <v>Thelymitra kangaloonica</v>
          </cell>
        </row>
        <row r="3707">
          <cell r="A3707">
            <v>1337</v>
          </cell>
          <cell r="H3707" t="str">
            <v>Calotis cuneifolia</v>
          </cell>
        </row>
        <row r="3708">
          <cell r="A3708">
            <v>13370</v>
          </cell>
          <cell r="H3708" t="str">
            <v>Thelymitra longiloba</v>
          </cell>
        </row>
        <row r="3709">
          <cell r="A3709">
            <v>13371</v>
          </cell>
          <cell r="H3709" t="str">
            <v>Thelymitra pauciflora subsp. pauciflora</v>
          </cell>
        </row>
        <row r="3710">
          <cell r="A3710">
            <v>13372</v>
          </cell>
          <cell r="H3710" t="str">
            <v>Thelymitra venosa subsp. magnifica</v>
          </cell>
        </row>
        <row r="3711">
          <cell r="A3711">
            <v>13373</v>
          </cell>
          <cell r="H3711" t="str">
            <v>Univiscidiatus amplexicaulis</v>
          </cell>
        </row>
        <row r="3712">
          <cell r="A3712">
            <v>13374</v>
          </cell>
          <cell r="H3712" t="str">
            <v>Leptopteris superba</v>
          </cell>
        </row>
        <row r="3713">
          <cell r="A3713">
            <v>13375</v>
          </cell>
          <cell r="H3713" t="str">
            <v>Oxalis corniculata subsp. corniculata</v>
          </cell>
        </row>
        <row r="3714">
          <cell r="A3714">
            <v>13376</v>
          </cell>
          <cell r="H3714" t="str">
            <v>Oxalis corniculata subsp. pilosa</v>
          </cell>
        </row>
        <row r="3715">
          <cell r="A3715">
            <v>13377</v>
          </cell>
          <cell r="H3715" t="str">
            <v>Oxalis corymbosa</v>
          </cell>
        </row>
        <row r="3716">
          <cell r="A3716">
            <v>13378</v>
          </cell>
          <cell r="H3716" t="str">
            <v>Oxalis hirta</v>
          </cell>
        </row>
        <row r="3717">
          <cell r="A3717">
            <v>13379</v>
          </cell>
          <cell r="H3717" t="str">
            <v>Oxalis martiana</v>
          </cell>
        </row>
        <row r="3718">
          <cell r="A3718">
            <v>1338</v>
          </cell>
          <cell r="H3718" t="str">
            <v>Calotis cymbacantha</v>
          </cell>
        </row>
        <row r="3719">
          <cell r="A3719">
            <v>13380</v>
          </cell>
          <cell r="H3719" t="str">
            <v>Oxalis vallicola</v>
          </cell>
        </row>
        <row r="3720">
          <cell r="A3720">
            <v>13381</v>
          </cell>
          <cell r="H3720" t="str">
            <v>Dianella brevicaulis</v>
          </cell>
        </row>
        <row r="3721">
          <cell r="A3721">
            <v>13382</v>
          </cell>
          <cell r="H3721" t="str">
            <v>Dianella chlorocarpa</v>
          </cell>
        </row>
        <row r="3722">
          <cell r="A3722">
            <v>13383</v>
          </cell>
          <cell r="H3722" t="str">
            <v>Thelionema caespitosum var. caeruleum</v>
          </cell>
        </row>
        <row r="3723">
          <cell r="A3723">
            <v>13384</v>
          </cell>
          <cell r="H3723" t="str">
            <v>Pinus durangensis</v>
          </cell>
        </row>
        <row r="3724">
          <cell r="A3724">
            <v>13385</v>
          </cell>
          <cell r="H3724" t="str">
            <v>Piper hederaceum var. hederaceum</v>
          </cell>
        </row>
        <row r="3725">
          <cell r="A3725">
            <v>13386</v>
          </cell>
          <cell r="H3725" t="str">
            <v>Billardiera cymosa subsp. cymosa</v>
          </cell>
        </row>
        <row r="3726">
          <cell r="A3726">
            <v>13387</v>
          </cell>
          <cell r="H3726" t="str">
            <v>Billardiera fusiformis</v>
          </cell>
        </row>
        <row r="3727">
          <cell r="A3727">
            <v>13388</v>
          </cell>
          <cell r="H3727" t="str">
            <v>Billardiera longiflora var. longiflora</v>
          </cell>
        </row>
        <row r="3728">
          <cell r="A3728">
            <v>13389</v>
          </cell>
          <cell r="H3728" t="str">
            <v>Bursaria reevesii</v>
          </cell>
        </row>
        <row r="3729">
          <cell r="A3729">
            <v>1339</v>
          </cell>
          <cell r="H3729" t="str">
            <v>Calotis dentex</v>
          </cell>
        </row>
        <row r="3730">
          <cell r="A3730">
            <v>13390</v>
          </cell>
          <cell r="H3730" t="str">
            <v>Cheiranthera telfordii</v>
          </cell>
        </row>
        <row r="3731">
          <cell r="A3731">
            <v>13391</v>
          </cell>
          <cell r="H3731" t="str">
            <v>Pittosporum ralphii</v>
          </cell>
        </row>
        <row r="3732">
          <cell r="A3732">
            <v>13392</v>
          </cell>
          <cell r="H3732" t="str">
            <v>Plantago arenaria</v>
          </cell>
        </row>
        <row r="3733">
          <cell r="A3733">
            <v>13393</v>
          </cell>
          <cell r="H3733" t="str">
            <v>Plantago hirtella</v>
          </cell>
        </row>
        <row r="3734">
          <cell r="A3734">
            <v>13394</v>
          </cell>
          <cell r="H3734" t="str">
            <v>Veronica densifolia</v>
          </cell>
        </row>
        <row r="3735">
          <cell r="A3735">
            <v>13395</v>
          </cell>
          <cell r="H3735" t="str">
            <v>Veronica derwentiana subsp. derwentiana</v>
          </cell>
        </row>
        <row r="3736">
          <cell r="A3736">
            <v>13396</v>
          </cell>
          <cell r="H3736" t="str">
            <v>Veronica derwentiana subsp. maideniana</v>
          </cell>
        </row>
        <row r="3737">
          <cell r="A3737">
            <v>13397</v>
          </cell>
          <cell r="H3737" t="str">
            <v>Veronica grosseserrata</v>
          </cell>
        </row>
        <row r="3738">
          <cell r="A3738">
            <v>13398</v>
          </cell>
          <cell r="H3738" t="str">
            <v>Veronica nivea</v>
          </cell>
        </row>
        <row r="3739">
          <cell r="A3739">
            <v>13399</v>
          </cell>
          <cell r="H3739" t="str">
            <v>Veronica peregrina subsp. peregrina</v>
          </cell>
        </row>
        <row r="3740">
          <cell r="A3740">
            <v>134</v>
          </cell>
          <cell r="H3740" t="str">
            <v>Dillwynia sp. ( Sassafras area )</v>
          </cell>
        </row>
        <row r="3741">
          <cell r="A3741">
            <v>1340</v>
          </cell>
          <cell r="H3741" t="str">
            <v>Calotis erinacea</v>
          </cell>
        </row>
        <row r="3742">
          <cell r="A3742">
            <v>13400</v>
          </cell>
          <cell r="H3742" t="str">
            <v>Veronica peregrina subsp. xalapensis</v>
          </cell>
        </row>
        <row r="3743">
          <cell r="A3743">
            <v>13401</v>
          </cell>
          <cell r="H3743" t="str">
            <v>Veronica perfoliata</v>
          </cell>
        </row>
        <row r="3744">
          <cell r="A3744">
            <v>13402</v>
          </cell>
          <cell r="H3744" t="str">
            <v>Veronica serpyllifolia subsp. humifusa</v>
          </cell>
        </row>
        <row r="3745">
          <cell r="A3745">
            <v>13403</v>
          </cell>
          <cell r="H3745" t="str">
            <v>Veronica serpyllifolia subsp. serpyllifolia</v>
          </cell>
        </row>
        <row r="3746">
          <cell r="A3746">
            <v>13404</v>
          </cell>
          <cell r="H3746" t="str">
            <v>Veronica sobolifera</v>
          </cell>
        </row>
        <row r="3747">
          <cell r="A3747">
            <v>13405</v>
          </cell>
          <cell r="H3747" t="str">
            <v>Veronica sp. 1 (aff. notabilis)</v>
          </cell>
        </row>
        <row r="3748">
          <cell r="A3748">
            <v>13406</v>
          </cell>
          <cell r="H3748" t="str">
            <v>Veronica subtilis</v>
          </cell>
        </row>
        <row r="3749">
          <cell r="A3749">
            <v>13407</v>
          </cell>
          <cell r="H3749" t="str">
            <v>Limonium hyblaeum</v>
          </cell>
        </row>
        <row r="3750">
          <cell r="A3750">
            <v>13408</v>
          </cell>
          <cell r="H3750" t="str">
            <v>Agropyron scabrum var. plurinerve</v>
          </cell>
        </row>
        <row r="3751">
          <cell r="A3751">
            <v>13409</v>
          </cell>
          <cell r="H3751" t="str">
            <v>Agropyron scabrum var. scabrum</v>
          </cell>
        </row>
        <row r="3752">
          <cell r="A3752">
            <v>1341</v>
          </cell>
          <cell r="H3752" t="str">
            <v>Calotis glandulosa</v>
          </cell>
        </row>
        <row r="3753">
          <cell r="A3753">
            <v>13410</v>
          </cell>
          <cell r="H3753" t="str">
            <v>Agrostis contracta</v>
          </cell>
        </row>
        <row r="3754">
          <cell r="A3754">
            <v>13411</v>
          </cell>
          <cell r="H3754" t="str">
            <v>Aristida queenslandica var. dissimilis</v>
          </cell>
        </row>
        <row r="3755">
          <cell r="A3755">
            <v>13412</v>
          </cell>
          <cell r="H3755" t="str">
            <v>Arundinella simonii f. variegata</v>
          </cell>
        </row>
        <row r="3756">
          <cell r="A3756">
            <v>13413</v>
          </cell>
          <cell r="H3756" t="str">
            <v>Austrodanthonia pilosa var. pilosa</v>
          </cell>
        </row>
        <row r="3757">
          <cell r="A3757">
            <v>13414</v>
          </cell>
          <cell r="H3757" t="str">
            <v>Bothriochloa bladhii subsp. glabra</v>
          </cell>
        </row>
        <row r="3758">
          <cell r="A3758">
            <v>13415</v>
          </cell>
          <cell r="H3758" t="str">
            <v>Bothriochloa insculpta</v>
          </cell>
        </row>
        <row r="3759">
          <cell r="A3759">
            <v>13416</v>
          </cell>
          <cell r="H3759" t="str">
            <v>Bromus haenkeanus</v>
          </cell>
        </row>
        <row r="3760">
          <cell r="A3760">
            <v>13417</v>
          </cell>
          <cell r="H3760" t="str">
            <v>Bromus rigidus</v>
          </cell>
        </row>
        <row r="3761">
          <cell r="A3761">
            <v>13418</v>
          </cell>
          <cell r="H3761" t="str">
            <v>Cenchrus robustus</v>
          </cell>
        </row>
        <row r="3762">
          <cell r="A3762">
            <v>13419</v>
          </cell>
          <cell r="H3762" t="str">
            <v>Chloris barbata</v>
          </cell>
        </row>
        <row r="3763">
          <cell r="A3763">
            <v>1342</v>
          </cell>
          <cell r="H3763" t="str">
            <v>Calotis hispidula</v>
          </cell>
        </row>
        <row r="3764">
          <cell r="A3764">
            <v>13420</v>
          </cell>
          <cell r="H3764" t="str">
            <v>Cynodon dactylon var. dactylon</v>
          </cell>
        </row>
        <row r="3765">
          <cell r="A3765">
            <v>13421</v>
          </cell>
          <cell r="H3765" t="str">
            <v>Cynodon nlemfuensis var. nlemfuensis</v>
          </cell>
        </row>
        <row r="3766">
          <cell r="A3766">
            <v>13422</v>
          </cell>
          <cell r="H3766" t="str">
            <v>Cynodon plectostachyum</v>
          </cell>
        </row>
        <row r="3767">
          <cell r="A3767">
            <v>13423</v>
          </cell>
          <cell r="H3767" t="str">
            <v>Deyeuxia densa</v>
          </cell>
        </row>
        <row r="3768">
          <cell r="A3768">
            <v>13424</v>
          </cell>
          <cell r="H3768" t="str">
            <v>Dichanthium aristatum</v>
          </cell>
        </row>
        <row r="3769">
          <cell r="A3769">
            <v>13425</v>
          </cell>
          <cell r="H3769" t="str">
            <v>Dichelachne sciurea</v>
          </cell>
        </row>
        <row r="3770">
          <cell r="A3770">
            <v>13426</v>
          </cell>
          <cell r="H3770" t="str">
            <v>Digitaria eriantha</v>
          </cell>
        </row>
        <row r="3771">
          <cell r="A3771">
            <v>13427</v>
          </cell>
          <cell r="H3771" t="str">
            <v>Digitaria minima</v>
          </cell>
        </row>
        <row r="3772">
          <cell r="A3772">
            <v>13428</v>
          </cell>
          <cell r="H3772" t="str">
            <v>Digitaria sp. Q3</v>
          </cell>
        </row>
        <row r="3773">
          <cell r="A3773">
            <v>13429</v>
          </cell>
          <cell r="H3773" t="str">
            <v>Elymus fertilis</v>
          </cell>
        </row>
        <row r="3774">
          <cell r="A3774">
            <v>1343</v>
          </cell>
          <cell r="H3774" t="str">
            <v>Calotis inermis</v>
          </cell>
        </row>
        <row r="3775">
          <cell r="A3775">
            <v>13430</v>
          </cell>
          <cell r="H3775" t="str">
            <v>Elymus rectisetus</v>
          </cell>
        </row>
        <row r="3776">
          <cell r="A3776">
            <v>13431</v>
          </cell>
          <cell r="H3776" t="str">
            <v>Elymus repens</v>
          </cell>
        </row>
        <row r="3777">
          <cell r="A3777">
            <v>13432</v>
          </cell>
          <cell r="H3777" t="str">
            <v>Elymus scaber subsp. rectisetus</v>
          </cell>
        </row>
        <row r="3778">
          <cell r="A3778">
            <v>13433</v>
          </cell>
          <cell r="H3778" t="str">
            <v>Elymus sp. B</v>
          </cell>
        </row>
        <row r="3779">
          <cell r="A3779">
            <v>13434</v>
          </cell>
          <cell r="H3779" t="str">
            <v>Entolasia stricta var. hirsuta</v>
          </cell>
        </row>
        <row r="3780">
          <cell r="A3780">
            <v>13435</v>
          </cell>
          <cell r="H3780" t="str">
            <v>Eragrostis aspera</v>
          </cell>
        </row>
        <row r="3781">
          <cell r="A3781">
            <v>13436</v>
          </cell>
          <cell r="H3781" t="str">
            <v>Eragrostis intermedia</v>
          </cell>
        </row>
        <row r="3782">
          <cell r="A3782">
            <v>13437</v>
          </cell>
          <cell r="H3782" t="str">
            <v>Eragrostis lanicaulis</v>
          </cell>
        </row>
        <row r="3783">
          <cell r="A3783">
            <v>13438</v>
          </cell>
          <cell r="H3783" t="str">
            <v>Eragrostis lehmanniana</v>
          </cell>
        </row>
        <row r="3784">
          <cell r="A3784">
            <v>13439</v>
          </cell>
          <cell r="H3784" t="str">
            <v>Eragrostis mexicana subsp. mexicana</v>
          </cell>
        </row>
        <row r="3785">
          <cell r="A3785">
            <v>1344</v>
          </cell>
          <cell r="H3785" t="str">
            <v>Calotis lappulacea</v>
          </cell>
        </row>
        <row r="3786">
          <cell r="A3786">
            <v>13440</v>
          </cell>
          <cell r="H3786" t="str">
            <v>Eragrostis plana</v>
          </cell>
        </row>
        <row r="3787">
          <cell r="A3787">
            <v>13441</v>
          </cell>
          <cell r="H3787" t="str">
            <v>Eragrostis sp. A</v>
          </cell>
        </row>
        <row r="3788">
          <cell r="A3788">
            <v>13442</v>
          </cell>
          <cell r="H3788" t="str">
            <v>Eragrostis sp. 'Pilliga Scrub'</v>
          </cell>
        </row>
        <row r="3789">
          <cell r="A3789">
            <v>13443</v>
          </cell>
          <cell r="H3789" t="str">
            <v>Eragrostis superba</v>
          </cell>
        </row>
        <row r="3790">
          <cell r="A3790">
            <v>13444</v>
          </cell>
          <cell r="H3790" t="str">
            <v>Eriachne armittii</v>
          </cell>
        </row>
        <row r="3791">
          <cell r="A3791">
            <v>13445</v>
          </cell>
          <cell r="H3791" t="str">
            <v>Eriochloa annulata</v>
          </cell>
        </row>
        <row r="3792">
          <cell r="A3792">
            <v>13446</v>
          </cell>
          <cell r="H3792" t="str">
            <v>Eriochloa ramosa var. pseudoacrotricha</v>
          </cell>
        </row>
        <row r="3793">
          <cell r="A3793">
            <v>13447</v>
          </cell>
          <cell r="H3793" t="str">
            <v>Festuca duriuscula var. aristata</v>
          </cell>
        </row>
        <row r="3794">
          <cell r="A3794">
            <v>13448</v>
          </cell>
          <cell r="H3794" t="str">
            <v>Hordeum vulgare var. hexastichon</v>
          </cell>
        </row>
        <row r="3795">
          <cell r="A3795">
            <v>13449</v>
          </cell>
          <cell r="H3795" t="str">
            <v>Isachne miliacea</v>
          </cell>
        </row>
        <row r="3796">
          <cell r="A3796">
            <v>1345</v>
          </cell>
          <cell r="H3796" t="str">
            <v>Calotis latiuscula</v>
          </cell>
        </row>
        <row r="3797">
          <cell r="A3797">
            <v>13450</v>
          </cell>
          <cell r="H3797" t="str">
            <v>Lachnagrostis plebeia</v>
          </cell>
        </row>
        <row r="3798">
          <cell r="A3798">
            <v>13451</v>
          </cell>
          <cell r="H3798" t="str">
            <v>Nassella tenuissima</v>
          </cell>
        </row>
        <row r="3799">
          <cell r="A3799">
            <v>13452</v>
          </cell>
          <cell r="H3799" t="str">
            <v>Oplismenus aemulus var. lasiorhachis</v>
          </cell>
        </row>
        <row r="3800">
          <cell r="A3800">
            <v>13453</v>
          </cell>
          <cell r="H3800" t="str">
            <v>Panicum racemosum</v>
          </cell>
        </row>
        <row r="3801">
          <cell r="A3801">
            <v>13454</v>
          </cell>
          <cell r="H3801" t="str">
            <v>Pappophorum pallidum</v>
          </cell>
        </row>
        <row r="3802">
          <cell r="A3802">
            <v>13455</v>
          </cell>
          <cell r="H3802" t="str">
            <v>Paspalum bisulcatum</v>
          </cell>
        </row>
        <row r="3803">
          <cell r="A3803">
            <v>13456</v>
          </cell>
          <cell r="H3803" t="str">
            <v>Phalaris lemmonii</v>
          </cell>
        </row>
        <row r="3804">
          <cell r="A3804">
            <v>13457</v>
          </cell>
          <cell r="H3804" t="str">
            <v>Poa curvula</v>
          </cell>
        </row>
        <row r="3805">
          <cell r="A3805">
            <v>13458</v>
          </cell>
          <cell r="H3805" t="str">
            <v>Poa eremophila</v>
          </cell>
        </row>
        <row r="3806">
          <cell r="A3806">
            <v>13459</v>
          </cell>
          <cell r="H3806" t="str">
            <v>Poa infirma</v>
          </cell>
        </row>
        <row r="3807">
          <cell r="A3807">
            <v>1346</v>
          </cell>
          <cell r="H3807" t="str">
            <v>Calotis multicaulis</v>
          </cell>
        </row>
        <row r="3808">
          <cell r="A3808">
            <v>13460</v>
          </cell>
          <cell r="H3808" t="str">
            <v>Poa labillardierei subsp. nervosa</v>
          </cell>
        </row>
        <row r="3809">
          <cell r="A3809">
            <v>13461</v>
          </cell>
          <cell r="H3809" t="str">
            <v>Poa nemoralis</v>
          </cell>
        </row>
        <row r="3810">
          <cell r="A3810">
            <v>13462</v>
          </cell>
          <cell r="H3810" t="str">
            <v>Poa sieberiana var. sieberiana (fine leaf form)</v>
          </cell>
        </row>
        <row r="3811">
          <cell r="A3811">
            <v>13463</v>
          </cell>
          <cell r="H3811" t="str">
            <v>Polypogon lutosus</v>
          </cell>
        </row>
        <row r="3812">
          <cell r="A3812">
            <v>13464</v>
          </cell>
          <cell r="H3812" t="str">
            <v>Puccinellia airoides</v>
          </cell>
        </row>
        <row r="3813">
          <cell r="A3813">
            <v>13465</v>
          </cell>
          <cell r="H3813" t="str">
            <v>Puccinellia fasciculata</v>
          </cell>
        </row>
        <row r="3814">
          <cell r="A3814">
            <v>13466</v>
          </cell>
          <cell r="H3814" t="str">
            <v>Puccinellia sp. A</v>
          </cell>
        </row>
        <row r="3815">
          <cell r="A3815">
            <v>13467</v>
          </cell>
          <cell r="H3815" t="str">
            <v>Setaria dielsii</v>
          </cell>
        </row>
        <row r="3816">
          <cell r="A3816">
            <v>13468</v>
          </cell>
          <cell r="H3816" t="str">
            <v>Setaria parviflora</v>
          </cell>
        </row>
        <row r="3817">
          <cell r="A3817">
            <v>13469</v>
          </cell>
          <cell r="H3817" t="str">
            <v>Sporobolus javensis</v>
          </cell>
        </row>
        <row r="3818">
          <cell r="A3818">
            <v>1347</v>
          </cell>
          <cell r="H3818" t="str">
            <v>Calotis scabiosifolia</v>
          </cell>
        </row>
        <row r="3819">
          <cell r="A3819">
            <v>13470</v>
          </cell>
          <cell r="H3819" t="str">
            <v>Stipa muelleri</v>
          </cell>
        </row>
        <row r="3820">
          <cell r="A3820">
            <v>13471</v>
          </cell>
          <cell r="H3820" t="str">
            <v>Triodia marginata</v>
          </cell>
        </row>
        <row r="3821">
          <cell r="A3821">
            <v>13472</v>
          </cell>
          <cell r="H3821" t="str">
            <v>Triodia mitchellii var. mitchellii</v>
          </cell>
        </row>
        <row r="3822">
          <cell r="A3822">
            <v>13473</v>
          </cell>
          <cell r="H3822" t="str">
            <v>Uniola latifolia</v>
          </cell>
        </row>
        <row r="3823">
          <cell r="A3823">
            <v>13474</v>
          </cell>
          <cell r="H3823" t="str">
            <v>Vulpia myuros f. myuros</v>
          </cell>
        </row>
        <row r="3824">
          <cell r="A3824">
            <v>13475</v>
          </cell>
          <cell r="H3824" t="str">
            <v>Walwhalleya proluta</v>
          </cell>
        </row>
        <row r="3825">
          <cell r="A3825">
            <v>13476</v>
          </cell>
          <cell r="H3825" t="str">
            <v>Walwhalleya pungens</v>
          </cell>
        </row>
        <row r="3826">
          <cell r="A3826">
            <v>13477</v>
          </cell>
          <cell r="H3826" t="str">
            <v>Whalleya proluta</v>
          </cell>
        </row>
        <row r="3827">
          <cell r="A3827">
            <v>13478</v>
          </cell>
          <cell r="H3827" t="str">
            <v>Whiteochloa cymbiformis</v>
          </cell>
        </row>
        <row r="3828">
          <cell r="A3828">
            <v>13479</v>
          </cell>
          <cell r="H3828" t="str">
            <v>Whiteochloa semitonsa</v>
          </cell>
        </row>
        <row r="3829">
          <cell r="A3829">
            <v>1348</v>
          </cell>
          <cell r="H3829" t="str">
            <v>Calotis scapigera</v>
          </cell>
        </row>
        <row r="3830">
          <cell r="A3830">
            <v>13480</v>
          </cell>
          <cell r="H3830" t="str">
            <v>Afrocarpus falcatus</v>
          </cell>
        </row>
        <row r="3831">
          <cell r="A3831">
            <v>13481</v>
          </cell>
          <cell r="H3831" t="str">
            <v>Comesperma hispidulum</v>
          </cell>
        </row>
        <row r="3832">
          <cell r="A3832">
            <v>13482</v>
          </cell>
          <cell r="H3832" t="str">
            <v>Polygala veronicea</v>
          </cell>
        </row>
        <row r="3833">
          <cell r="A3833">
            <v>13483</v>
          </cell>
          <cell r="H3833" t="str">
            <v>Muehlenbeckia horrida subsp. horrida</v>
          </cell>
        </row>
        <row r="3834">
          <cell r="A3834">
            <v>13484</v>
          </cell>
          <cell r="H3834" t="str">
            <v>Muehlenbeckia rhyticarya subsp. rhyticarya</v>
          </cell>
        </row>
        <row r="3835">
          <cell r="A3835">
            <v>13485</v>
          </cell>
          <cell r="H3835" t="str">
            <v>Persicaria attenuata subsp. attenuata</v>
          </cell>
        </row>
        <row r="3836">
          <cell r="A3836">
            <v>13486</v>
          </cell>
          <cell r="H3836" t="str">
            <v>Polygonum bellardii</v>
          </cell>
        </row>
        <row r="3837">
          <cell r="A3837">
            <v>13487</v>
          </cell>
          <cell r="H3837" t="str">
            <v>Calandrinia corrigioloides</v>
          </cell>
        </row>
        <row r="3838">
          <cell r="A3838">
            <v>13488</v>
          </cell>
          <cell r="H3838" t="str">
            <v>Potamogeton octandrus</v>
          </cell>
        </row>
        <row r="3839">
          <cell r="A3839">
            <v>13489</v>
          </cell>
          <cell r="H3839" t="str">
            <v>Potamogeton sulcatus</v>
          </cell>
        </row>
        <row r="3840">
          <cell r="A3840">
            <v>1349</v>
          </cell>
          <cell r="H3840" t="str">
            <v>Calotis squamigera</v>
          </cell>
        </row>
        <row r="3841">
          <cell r="A3841">
            <v>13490</v>
          </cell>
          <cell r="H3841" t="str">
            <v>Primula malacoides</v>
          </cell>
        </row>
        <row r="3842">
          <cell r="A3842">
            <v>13491</v>
          </cell>
          <cell r="H3842" t="str">
            <v>Banksia collina</v>
          </cell>
        </row>
        <row r="3843">
          <cell r="A3843">
            <v>13492</v>
          </cell>
          <cell r="H3843" t="str">
            <v>Banksia oblongifolia var. minor</v>
          </cell>
        </row>
        <row r="3844">
          <cell r="A3844">
            <v>13493</v>
          </cell>
          <cell r="H3844" t="str">
            <v>Banksia sphaerocarpa var. violacea</v>
          </cell>
        </row>
        <row r="3845">
          <cell r="A3845">
            <v>13494</v>
          </cell>
          <cell r="H3845" t="str">
            <v>Conospermum volubile</v>
          </cell>
        </row>
        <row r="3846">
          <cell r="A3846">
            <v>13495</v>
          </cell>
          <cell r="H3846" t="str">
            <v>Dryandra insulanemorecincta</v>
          </cell>
        </row>
        <row r="3847">
          <cell r="A3847">
            <v>13496</v>
          </cell>
          <cell r="H3847" t="str">
            <v>Grevillea bemboka</v>
          </cell>
        </row>
        <row r="3848">
          <cell r="A3848">
            <v>13497</v>
          </cell>
          <cell r="H3848" t="str">
            <v>Grevillea buxifolia subsp. buxifolia race 'A'</v>
          </cell>
        </row>
        <row r="3849">
          <cell r="A3849">
            <v>13498</v>
          </cell>
          <cell r="H3849" t="str">
            <v>Grevillea buxifolia subsp. buxifolia race 'C'</v>
          </cell>
        </row>
        <row r="3850">
          <cell r="A3850">
            <v>13499</v>
          </cell>
          <cell r="H3850" t="str">
            <v>Grevillea diversifolia var. lobata</v>
          </cell>
        </row>
        <row r="3851">
          <cell r="A3851">
            <v>1350</v>
          </cell>
          <cell r="H3851" t="str">
            <v>Camptacra barbata</v>
          </cell>
        </row>
        <row r="3852">
          <cell r="A3852">
            <v>13500</v>
          </cell>
          <cell r="H3852" t="str">
            <v>Grevillea humifusa</v>
          </cell>
        </row>
        <row r="3853">
          <cell r="A3853">
            <v>13501</v>
          </cell>
          <cell r="H3853" t="str">
            <v>Grevillea ilicifolia subsp. ilicifolia</v>
          </cell>
        </row>
        <row r="3854">
          <cell r="A3854">
            <v>13502</v>
          </cell>
          <cell r="H3854" t="str">
            <v>Grevillea juncifolia subsp. juncifolia</v>
          </cell>
        </row>
        <row r="3855">
          <cell r="A3855">
            <v>13503</v>
          </cell>
          <cell r="H3855" t="str">
            <v>Grevillea juniperina complex</v>
          </cell>
        </row>
        <row r="3856">
          <cell r="A3856">
            <v>13504</v>
          </cell>
          <cell r="H3856" t="str">
            <v>Grevillea laurifolia subsp. laurifolia</v>
          </cell>
        </row>
        <row r="3857">
          <cell r="A3857">
            <v>13505</v>
          </cell>
          <cell r="H3857" t="str">
            <v>Grevillea linearifolia f. 'C'</v>
          </cell>
        </row>
        <row r="3858">
          <cell r="A3858">
            <v>13506</v>
          </cell>
          <cell r="H3858" t="str">
            <v>Grevillea linearifolia complex</v>
          </cell>
        </row>
        <row r="3859">
          <cell r="A3859">
            <v>13507</v>
          </cell>
          <cell r="H3859" t="str">
            <v>Grevillea nematophylla subsp. nematophylla</v>
          </cell>
        </row>
        <row r="3860">
          <cell r="A3860">
            <v>13508</v>
          </cell>
          <cell r="H3860" t="str">
            <v>Hakea cucullata</v>
          </cell>
        </row>
        <row r="3861">
          <cell r="A3861">
            <v>13509</v>
          </cell>
          <cell r="H3861" t="str">
            <v>Hakea multilineata</v>
          </cell>
        </row>
        <row r="3862">
          <cell r="A3862">
            <v>1351</v>
          </cell>
          <cell r="H3862" t="str">
            <v>Camptacra brachycomoides</v>
          </cell>
        </row>
        <row r="3863">
          <cell r="A3863">
            <v>13510</v>
          </cell>
          <cell r="H3863" t="str">
            <v>Hakea nodosa</v>
          </cell>
        </row>
        <row r="3864">
          <cell r="A3864">
            <v>13511</v>
          </cell>
          <cell r="H3864" t="str">
            <v>Hakea sp. 'Berrara'</v>
          </cell>
        </row>
        <row r="3865">
          <cell r="A3865">
            <v>13512</v>
          </cell>
          <cell r="H3865" t="str">
            <v>Hakea undulata</v>
          </cell>
        </row>
        <row r="3866">
          <cell r="A3866">
            <v>13513</v>
          </cell>
          <cell r="H3866" t="str">
            <v>Isopogon anemonifolius var. tenuifolius</v>
          </cell>
        </row>
        <row r="3867">
          <cell r="A3867">
            <v>13514</v>
          </cell>
          <cell r="H3867" t="str">
            <v>Telopea speciosissima subsp. speciosissima</v>
          </cell>
        </row>
        <row r="3868">
          <cell r="A3868">
            <v>13515</v>
          </cell>
          <cell r="H3868" t="str">
            <v>Acrostichum aureum</v>
          </cell>
        </row>
        <row r="3869">
          <cell r="A3869">
            <v>13516</v>
          </cell>
          <cell r="H3869" t="str">
            <v>Pteris hirsuta</v>
          </cell>
        </row>
        <row r="3870">
          <cell r="A3870">
            <v>13517</v>
          </cell>
          <cell r="H3870" t="str">
            <v>Adonis annua</v>
          </cell>
        </row>
        <row r="3871">
          <cell r="A3871">
            <v>13518</v>
          </cell>
          <cell r="H3871" t="str">
            <v>Clematis aristata var. longiseta</v>
          </cell>
        </row>
        <row r="3872">
          <cell r="A3872">
            <v>13519</v>
          </cell>
          <cell r="H3872" t="str">
            <v>Clematis decipiens</v>
          </cell>
        </row>
        <row r="3873">
          <cell r="A3873">
            <v>1352</v>
          </cell>
          <cell r="H3873" t="str">
            <v>Carduus macrocephalus</v>
          </cell>
        </row>
        <row r="3874">
          <cell r="A3874">
            <v>13520</v>
          </cell>
          <cell r="H3874" t="str">
            <v>Clematis leptophylla</v>
          </cell>
        </row>
        <row r="3875">
          <cell r="A3875">
            <v>13521</v>
          </cell>
          <cell r="H3875" t="str">
            <v>Clematis montana</v>
          </cell>
        </row>
        <row r="3876">
          <cell r="A3876">
            <v>13522</v>
          </cell>
          <cell r="H3876" t="str">
            <v>Clematis pickeringii</v>
          </cell>
        </row>
        <row r="3877">
          <cell r="A3877">
            <v>13523</v>
          </cell>
          <cell r="H3877" t="str">
            <v>Myosurus australis</v>
          </cell>
        </row>
        <row r="3878">
          <cell r="A3878">
            <v>13524</v>
          </cell>
          <cell r="H3878" t="str">
            <v>Psychrophila introloba</v>
          </cell>
        </row>
        <row r="3879">
          <cell r="A3879">
            <v>13525</v>
          </cell>
          <cell r="H3879" t="str">
            <v>Ranunculus muelleri var. muelleri</v>
          </cell>
        </row>
        <row r="3880">
          <cell r="A3880">
            <v>13526</v>
          </cell>
          <cell r="H3880" t="str">
            <v>Chordifex dimorpha</v>
          </cell>
        </row>
        <row r="3881">
          <cell r="A3881">
            <v>13527</v>
          </cell>
          <cell r="H3881" t="str">
            <v>Chordifex dimorphus</v>
          </cell>
        </row>
        <row r="3882">
          <cell r="A3882">
            <v>13528</v>
          </cell>
          <cell r="H3882" t="str">
            <v>Chordifex fastigiatus</v>
          </cell>
        </row>
        <row r="3883">
          <cell r="A3883">
            <v>13529</v>
          </cell>
          <cell r="H3883" t="str">
            <v>Lepyrodia cryptica</v>
          </cell>
        </row>
        <row r="3884">
          <cell r="A3884">
            <v>1353</v>
          </cell>
          <cell r="H3884" t="str">
            <v>Carduus nutans</v>
          </cell>
        </row>
        <row r="3885">
          <cell r="A3885">
            <v>13530</v>
          </cell>
          <cell r="H3885" t="str">
            <v>Lepyrodia cryptica subsp. verruculosa</v>
          </cell>
        </row>
        <row r="3886">
          <cell r="A3886">
            <v>13531</v>
          </cell>
          <cell r="H3886" t="str">
            <v>Lepyrodia imitans</v>
          </cell>
        </row>
        <row r="3887">
          <cell r="A3887">
            <v>13532</v>
          </cell>
          <cell r="H3887" t="str">
            <v>Lepyrodia oligocolea</v>
          </cell>
        </row>
        <row r="3888">
          <cell r="A3888">
            <v>13533</v>
          </cell>
          <cell r="H3888" t="str">
            <v>Cryptandra ericifolia</v>
          </cell>
        </row>
        <row r="3889">
          <cell r="A3889">
            <v>13534</v>
          </cell>
          <cell r="H3889" t="str">
            <v>Cryptandra magniflora</v>
          </cell>
        </row>
        <row r="3890">
          <cell r="A3890">
            <v>13535</v>
          </cell>
          <cell r="H3890" t="str">
            <v>Cryptandra propinqua subsp. propinqua</v>
          </cell>
        </row>
        <row r="3891">
          <cell r="A3891">
            <v>13536</v>
          </cell>
          <cell r="H3891" t="str">
            <v>Cryptandra speciosa subsp. speciosa</v>
          </cell>
        </row>
        <row r="3892">
          <cell r="A3892">
            <v>13537</v>
          </cell>
          <cell r="H3892" t="str">
            <v>Phylica plumosa</v>
          </cell>
        </row>
        <row r="3893">
          <cell r="A3893">
            <v>13538</v>
          </cell>
          <cell r="H3893" t="str">
            <v>Stenanthemum leucophractum</v>
          </cell>
        </row>
        <row r="3894">
          <cell r="A3894">
            <v>13539</v>
          </cell>
          <cell r="H3894" t="str">
            <v>Ziziphus jujuba</v>
          </cell>
        </row>
        <row r="3895">
          <cell r="A3895">
            <v>1354</v>
          </cell>
          <cell r="H3895" t="str">
            <v>Carduus pycnocephalus</v>
          </cell>
        </row>
        <row r="3896">
          <cell r="A3896">
            <v>13540</v>
          </cell>
          <cell r="H3896" t="str">
            <v>Acaena agnipila var. agnipila</v>
          </cell>
        </row>
        <row r="3897">
          <cell r="A3897">
            <v>13541</v>
          </cell>
          <cell r="H3897" t="str">
            <v>Acaena agnipila var. tenuispica</v>
          </cell>
        </row>
        <row r="3898">
          <cell r="A3898">
            <v>13542</v>
          </cell>
          <cell r="H3898" t="str">
            <v>Acaena pallida</v>
          </cell>
        </row>
        <row r="3899">
          <cell r="A3899">
            <v>13543</v>
          </cell>
          <cell r="H3899" t="str">
            <v>Aphanes inexspectata</v>
          </cell>
        </row>
        <row r="3900">
          <cell r="A3900">
            <v>13544</v>
          </cell>
          <cell r="H3900" t="str">
            <v>Chaemomeles japonica</v>
          </cell>
        </row>
        <row r="3901">
          <cell r="A3901">
            <v>13545</v>
          </cell>
          <cell r="H3901" t="str">
            <v>Margyricarpus pinnatus</v>
          </cell>
        </row>
        <row r="3902">
          <cell r="A3902">
            <v>13546</v>
          </cell>
          <cell r="H3902" t="str">
            <v>Potentilla vesca</v>
          </cell>
        </row>
        <row r="3903">
          <cell r="A3903">
            <v>13547</v>
          </cell>
          <cell r="H3903" t="str">
            <v>Rosa wichuraiana</v>
          </cell>
        </row>
        <row r="3904">
          <cell r="A3904">
            <v>13548</v>
          </cell>
          <cell r="H3904" t="str">
            <v>Rubus idaeus</v>
          </cell>
        </row>
        <row r="3905">
          <cell r="A3905">
            <v>13549</v>
          </cell>
          <cell r="H3905" t="str">
            <v>Rubus laudatus</v>
          </cell>
        </row>
        <row r="3906">
          <cell r="A3906">
            <v>1355</v>
          </cell>
          <cell r="H3906" t="str">
            <v>Carduus tenuiflorus</v>
          </cell>
        </row>
        <row r="3907">
          <cell r="A3907">
            <v>13550</v>
          </cell>
          <cell r="H3907" t="str">
            <v>Rubus leucostachys</v>
          </cell>
        </row>
        <row r="3908">
          <cell r="A3908">
            <v>13551</v>
          </cell>
          <cell r="H3908" t="str">
            <v>Rubus loganobaccus</v>
          </cell>
        </row>
        <row r="3909">
          <cell r="A3909">
            <v>13552</v>
          </cell>
          <cell r="H3909" t="str">
            <v>Rubus phaeocarpus</v>
          </cell>
        </row>
        <row r="3910">
          <cell r="A3910">
            <v>13553</v>
          </cell>
          <cell r="H3910" t="str">
            <v>Rubus philadelphicus</v>
          </cell>
        </row>
        <row r="3911">
          <cell r="A3911">
            <v>13554</v>
          </cell>
          <cell r="H3911" t="str">
            <v>Rubus polyanthemus</v>
          </cell>
        </row>
        <row r="3912">
          <cell r="A3912">
            <v>13555</v>
          </cell>
          <cell r="H3912" t="str">
            <v>Galium palustre</v>
          </cell>
        </row>
        <row r="3913">
          <cell r="A3913">
            <v>13556</v>
          </cell>
          <cell r="H3913" t="str">
            <v>Pavetta australiensis var. australiensis</v>
          </cell>
        </row>
        <row r="3914">
          <cell r="A3914">
            <v>13557</v>
          </cell>
          <cell r="H3914" t="str">
            <v>Psydrax odorata f. australiana</v>
          </cell>
        </row>
        <row r="3915">
          <cell r="A3915">
            <v>13558</v>
          </cell>
          <cell r="H3915" t="str">
            <v>Psydrax odorata f. buxifolia</v>
          </cell>
        </row>
        <row r="3916">
          <cell r="A3916">
            <v>13559</v>
          </cell>
          <cell r="H3916" t="str">
            <v>Psydrax odorata f. subnitida</v>
          </cell>
        </row>
        <row r="3917">
          <cell r="A3917">
            <v>1356</v>
          </cell>
          <cell r="H3917" t="str">
            <v>Carpesium cernuum</v>
          </cell>
        </row>
        <row r="3918">
          <cell r="A3918">
            <v>13560</v>
          </cell>
          <cell r="H3918" t="str">
            <v>Synaptantha tillaeacea var. tillaeacea</v>
          </cell>
        </row>
        <row r="3919">
          <cell r="A3919">
            <v>13561</v>
          </cell>
          <cell r="H3919" t="str">
            <v>Triflorensia cameronii</v>
          </cell>
        </row>
        <row r="3920">
          <cell r="A3920">
            <v>13562</v>
          </cell>
          <cell r="H3920" t="str">
            <v>Ruscus hypophyllum</v>
          </cell>
        </row>
        <row r="3921">
          <cell r="A3921">
            <v>13563</v>
          </cell>
          <cell r="H3921" t="str">
            <v>Acronychia baueri</v>
          </cell>
        </row>
        <row r="3922">
          <cell r="A3922">
            <v>13564</v>
          </cell>
          <cell r="H3922" t="str">
            <v>Acronychia melicopoides var. lasiantha</v>
          </cell>
        </row>
        <row r="3923">
          <cell r="A3923">
            <v>13565</v>
          </cell>
          <cell r="H3923" t="str">
            <v>Boronia caerulescens subsp. caerulescens</v>
          </cell>
        </row>
        <row r="3924">
          <cell r="A3924">
            <v>13566</v>
          </cell>
          <cell r="H3924" t="str">
            <v>Boronia ledifolia var. glabra</v>
          </cell>
        </row>
        <row r="3925">
          <cell r="A3925">
            <v>13567</v>
          </cell>
          <cell r="H3925" t="str">
            <v>Boronia nana var. pubescens</v>
          </cell>
        </row>
        <row r="3926">
          <cell r="A3926">
            <v>13568</v>
          </cell>
          <cell r="H3926" t="str">
            <v>Bosistoa sapindiformis</v>
          </cell>
        </row>
        <row r="3927">
          <cell r="A3927">
            <v>13569</v>
          </cell>
          <cell r="H3927" t="str">
            <v>Dinosperma melanophloia</v>
          </cell>
        </row>
        <row r="3928">
          <cell r="A3928">
            <v>1357</v>
          </cell>
          <cell r="H3928" t="str">
            <v>Carthamus dentatus</v>
          </cell>
        </row>
        <row r="3929">
          <cell r="A3929">
            <v>13570</v>
          </cell>
          <cell r="H3929" t="str">
            <v>Eriostemon coxii</v>
          </cell>
        </row>
        <row r="3930">
          <cell r="A3930">
            <v>13571</v>
          </cell>
          <cell r="H3930" t="str">
            <v>Eriostemon dolabratus var. latifolius</v>
          </cell>
        </row>
        <row r="3931">
          <cell r="A3931">
            <v>13572</v>
          </cell>
          <cell r="H3931" t="str">
            <v>Eriostemon lamprophyllus</v>
          </cell>
        </row>
        <row r="3932">
          <cell r="A3932">
            <v>13573</v>
          </cell>
          <cell r="H3932" t="str">
            <v>Flindersia brayleyana</v>
          </cell>
        </row>
        <row r="3933">
          <cell r="A3933">
            <v>13574</v>
          </cell>
          <cell r="H3933" t="str">
            <v>Flindersia oxleyana</v>
          </cell>
        </row>
        <row r="3934">
          <cell r="A3934">
            <v>13575</v>
          </cell>
          <cell r="H3934" t="str">
            <v>Glycosmis citrifolia</v>
          </cell>
        </row>
        <row r="3935">
          <cell r="A3935">
            <v>13576</v>
          </cell>
          <cell r="H3935" t="str">
            <v>Leionema sp. Macleay Gorges</v>
          </cell>
        </row>
        <row r="3936">
          <cell r="A3936">
            <v>13577</v>
          </cell>
          <cell r="H3936" t="str">
            <v>Phebalium squamulosum subsp. alpinum</v>
          </cell>
        </row>
        <row r="3937">
          <cell r="A3937">
            <v>13578</v>
          </cell>
          <cell r="H3937" t="str">
            <v>Philotheca conduplicata</v>
          </cell>
        </row>
        <row r="3938">
          <cell r="A3938">
            <v>13579</v>
          </cell>
          <cell r="H3938" t="str">
            <v>Philotheca obovatifolia</v>
          </cell>
        </row>
        <row r="3939">
          <cell r="A3939">
            <v>1358</v>
          </cell>
          <cell r="H3939" t="str">
            <v>Carthamus lanatus</v>
          </cell>
        </row>
        <row r="3940">
          <cell r="A3940">
            <v>13580</v>
          </cell>
          <cell r="H3940" t="str">
            <v>Philotheca papillata</v>
          </cell>
        </row>
        <row r="3941">
          <cell r="A3941">
            <v>13581</v>
          </cell>
          <cell r="H3941" t="str">
            <v>Zieria arborescens subsp. 'europhylla'</v>
          </cell>
        </row>
        <row r="3942">
          <cell r="A3942">
            <v>13582</v>
          </cell>
          <cell r="H3942" t="str">
            <v>Zieria aspalathoides subsp. aspalathoides</v>
          </cell>
        </row>
        <row r="3943">
          <cell r="A3943">
            <v>13583</v>
          </cell>
          <cell r="H3943" t="str">
            <v>Zieria cytisoides subsp. B</v>
          </cell>
        </row>
        <row r="3944">
          <cell r="A3944">
            <v>13584</v>
          </cell>
          <cell r="H3944" t="str">
            <v>Zieria cytisoides subsp. cytisoides</v>
          </cell>
        </row>
        <row r="3945">
          <cell r="A3945">
            <v>13585</v>
          </cell>
          <cell r="H3945" t="str">
            <v>Zieria furfuracea subsp. furfuracea</v>
          </cell>
        </row>
        <row r="3946">
          <cell r="A3946">
            <v>13586</v>
          </cell>
          <cell r="H3946" t="str">
            <v>Zieria minutiflora subsp. minutiflora</v>
          </cell>
        </row>
        <row r="3947">
          <cell r="A3947">
            <v>13587</v>
          </cell>
          <cell r="H3947" t="str">
            <v>Zieria sp. New England NP</v>
          </cell>
        </row>
        <row r="3948">
          <cell r="A3948">
            <v>13588</v>
          </cell>
          <cell r="H3948" t="str">
            <v>Populus balsamifera</v>
          </cell>
        </row>
        <row r="3949">
          <cell r="A3949">
            <v>13589</v>
          </cell>
          <cell r="H3949" t="str">
            <v>Salix humboldtiana</v>
          </cell>
        </row>
        <row r="3950">
          <cell r="A3950">
            <v>1359</v>
          </cell>
          <cell r="H3950" t="str">
            <v>Carthamus tinctorius</v>
          </cell>
        </row>
        <row r="3951">
          <cell r="A3951">
            <v>13590</v>
          </cell>
          <cell r="H3951" t="str">
            <v>Salix myricoides</v>
          </cell>
        </row>
        <row r="3952">
          <cell r="A3952">
            <v>13591</v>
          </cell>
          <cell r="H3952" t="str">
            <v>Salix rubens</v>
          </cell>
        </row>
        <row r="3953">
          <cell r="A3953">
            <v>13592</v>
          </cell>
          <cell r="H3953" t="str">
            <v>Salvinia auriculata</v>
          </cell>
        </row>
        <row r="3954">
          <cell r="A3954">
            <v>13593</v>
          </cell>
          <cell r="H3954" t="str">
            <v>Salvinia radula</v>
          </cell>
        </row>
        <row r="3955">
          <cell r="A3955">
            <v>13594</v>
          </cell>
          <cell r="H3955" t="str">
            <v>Choretrum chrysathum</v>
          </cell>
        </row>
        <row r="3956">
          <cell r="A3956">
            <v>13595</v>
          </cell>
          <cell r="H3956" t="str">
            <v>Acer saccharinum</v>
          </cell>
        </row>
        <row r="3957">
          <cell r="A3957">
            <v>13596</v>
          </cell>
          <cell r="H3957" t="str">
            <v>Asarina scandens</v>
          </cell>
        </row>
        <row r="3958">
          <cell r="A3958">
            <v>13597</v>
          </cell>
          <cell r="H3958" t="str">
            <v>Linaria canadensis var. canadensis</v>
          </cell>
        </row>
        <row r="3959">
          <cell r="A3959">
            <v>13598</v>
          </cell>
          <cell r="H3959" t="str">
            <v>Linaria purpurea</v>
          </cell>
        </row>
        <row r="3960">
          <cell r="A3960">
            <v>13599</v>
          </cell>
          <cell r="H3960" t="str">
            <v>Parahebe arenaria</v>
          </cell>
        </row>
        <row r="3961">
          <cell r="A3961">
            <v>1360</v>
          </cell>
          <cell r="H3961" t="str">
            <v>Cassinia aculeata</v>
          </cell>
        </row>
        <row r="3962">
          <cell r="A3962">
            <v>13600</v>
          </cell>
          <cell r="H3962" t="str">
            <v>Parahebe derwentiana subsp. derwentiana</v>
          </cell>
        </row>
        <row r="3963">
          <cell r="A3963">
            <v>13601</v>
          </cell>
          <cell r="H3963" t="str">
            <v>Parahebe derwentiana subsp. subglauca</v>
          </cell>
        </row>
        <row r="3964">
          <cell r="A3964">
            <v>13602</v>
          </cell>
          <cell r="H3964" t="str">
            <v>Stemodia floribunda</v>
          </cell>
        </row>
        <row r="3965">
          <cell r="A3965">
            <v>13603</v>
          </cell>
          <cell r="H3965" t="str">
            <v>Ailanthus imberbiflora</v>
          </cell>
        </row>
        <row r="3966">
          <cell r="A3966">
            <v>13604</v>
          </cell>
          <cell r="H3966" t="str">
            <v>Anthocercis scabrella</v>
          </cell>
        </row>
        <row r="3967">
          <cell r="A3967">
            <v>13605</v>
          </cell>
          <cell r="H3967" t="str">
            <v>Anthocercis viscosa subsp. viscosa</v>
          </cell>
        </row>
        <row r="3968">
          <cell r="A3968">
            <v>13606</v>
          </cell>
          <cell r="H3968" t="str">
            <v>Cestrum x cultum</v>
          </cell>
        </row>
        <row r="3969">
          <cell r="A3969">
            <v>13607</v>
          </cell>
          <cell r="H3969" t="str">
            <v>Lycopersicon pimpinellifolium</v>
          </cell>
        </row>
        <row r="3970">
          <cell r="A3970">
            <v>13608</v>
          </cell>
          <cell r="H3970" t="str">
            <v>Solanum shirleyanum</v>
          </cell>
        </row>
        <row r="3971">
          <cell r="A3971">
            <v>13609</v>
          </cell>
          <cell r="H3971" t="str">
            <v>Stackhousia scoparia</v>
          </cell>
        </row>
        <row r="3972">
          <cell r="A3972">
            <v>1361</v>
          </cell>
          <cell r="H3972" t="str">
            <v>Cassinia adunca</v>
          </cell>
        </row>
        <row r="3973">
          <cell r="A3973">
            <v>13610</v>
          </cell>
          <cell r="H3973" t="str">
            <v>Brachychiton australis</v>
          </cell>
        </row>
        <row r="3974">
          <cell r="A3974">
            <v>13611</v>
          </cell>
          <cell r="H3974" t="str">
            <v>Commersonia sp. 'Mt Tinbeerwah'</v>
          </cell>
        </row>
        <row r="3975">
          <cell r="A3975">
            <v>13612</v>
          </cell>
          <cell r="H3975" t="str">
            <v>Hannafordia bissillii subsp. bissillii</v>
          </cell>
        </row>
        <row r="3976">
          <cell r="A3976">
            <v>13613</v>
          </cell>
          <cell r="H3976" t="str">
            <v>Keraudrenia nephrosperma</v>
          </cell>
        </row>
        <row r="3977">
          <cell r="A3977">
            <v>13614</v>
          </cell>
          <cell r="H3977" t="str">
            <v>Lasiopetalum dasyphyllum</v>
          </cell>
        </row>
        <row r="3978">
          <cell r="A3978">
            <v>13615</v>
          </cell>
          <cell r="H3978" t="str">
            <v>Melhania incana</v>
          </cell>
        </row>
        <row r="3979">
          <cell r="A3979">
            <v>13616</v>
          </cell>
          <cell r="H3979" t="str">
            <v>Rulingia pannosa</v>
          </cell>
        </row>
        <row r="3980">
          <cell r="A3980">
            <v>13617</v>
          </cell>
          <cell r="H3980" t="str">
            <v>Seringia collina</v>
          </cell>
        </row>
        <row r="3981">
          <cell r="A3981">
            <v>13618</v>
          </cell>
          <cell r="H3981" t="str">
            <v>Seringia corollata</v>
          </cell>
        </row>
        <row r="3982">
          <cell r="A3982">
            <v>13619</v>
          </cell>
          <cell r="H3982" t="str">
            <v>Seringia hillii</v>
          </cell>
        </row>
        <row r="3983">
          <cell r="A3983">
            <v>1362</v>
          </cell>
          <cell r="H3983" t="str">
            <v>Cassinia arcuata</v>
          </cell>
        </row>
        <row r="3984">
          <cell r="A3984">
            <v>13620</v>
          </cell>
          <cell r="H3984" t="str">
            <v>Seringia hookeriana</v>
          </cell>
        </row>
        <row r="3985">
          <cell r="A3985">
            <v>13621</v>
          </cell>
          <cell r="H3985" t="str">
            <v>Stylidium ornatum</v>
          </cell>
        </row>
        <row r="3986">
          <cell r="A3986">
            <v>13622</v>
          </cell>
          <cell r="H3986" t="str">
            <v>Pimelea cremnophila</v>
          </cell>
        </row>
        <row r="3987">
          <cell r="A3987">
            <v>13623</v>
          </cell>
          <cell r="H3987" t="str">
            <v>Pimelea dichotoma</v>
          </cell>
        </row>
        <row r="3988">
          <cell r="A3988">
            <v>13624</v>
          </cell>
          <cell r="H3988" t="str">
            <v>Pimelea hirsuta</v>
          </cell>
        </row>
        <row r="3989">
          <cell r="A3989">
            <v>13625</v>
          </cell>
          <cell r="H3989" t="str">
            <v>Pimelea linifolia subsp. rubiginosa</v>
          </cell>
        </row>
        <row r="3990">
          <cell r="A3990">
            <v>13626</v>
          </cell>
          <cell r="H3990" t="str">
            <v>Tilia americana</v>
          </cell>
        </row>
        <row r="3991">
          <cell r="A3991">
            <v>13627</v>
          </cell>
          <cell r="H3991" t="str">
            <v>Ulmus glabra</v>
          </cell>
        </row>
        <row r="3992">
          <cell r="A3992">
            <v>13628</v>
          </cell>
          <cell r="H3992" t="str">
            <v>Ulmus hollandica</v>
          </cell>
        </row>
        <row r="3993">
          <cell r="A3993">
            <v>13629</v>
          </cell>
          <cell r="H3993" t="str">
            <v>Ulmus minor</v>
          </cell>
        </row>
        <row r="3994">
          <cell r="A3994">
            <v>1363</v>
          </cell>
          <cell r="H3994" t="str">
            <v>Cassinia aureonitens</v>
          </cell>
        </row>
        <row r="3995">
          <cell r="A3995">
            <v>13630</v>
          </cell>
          <cell r="H3995" t="str">
            <v>Elatostema reticulatum var. grande</v>
          </cell>
        </row>
        <row r="3996">
          <cell r="A3996">
            <v>13631</v>
          </cell>
          <cell r="H3996" t="str">
            <v>Pilea serpyllifolia</v>
          </cell>
        </row>
        <row r="3997">
          <cell r="A3997">
            <v>13632</v>
          </cell>
          <cell r="H3997" t="str">
            <v>Aloysia citrodora</v>
          </cell>
        </row>
        <row r="3998">
          <cell r="A3998">
            <v>13633</v>
          </cell>
          <cell r="H3998" t="str">
            <v>Lantana camara var. camara</v>
          </cell>
        </row>
        <row r="3999">
          <cell r="A3999">
            <v>13634</v>
          </cell>
          <cell r="H3999" t="str">
            <v>Stachytarpheta angustifolia</v>
          </cell>
        </row>
        <row r="4000">
          <cell r="A4000">
            <v>13635</v>
          </cell>
          <cell r="H4000" t="str">
            <v>Stachytarpheta mutabilis</v>
          </cell>
        </row>
        <row r="4001">
          <cell r="A4001">
            <v>13636</v>
          </cell>
          <cell r="H4001" t="str">
            <v>Verbena supina var. erecta</v>
          </cell>
        </row>
        <row r="4002">
          <cell r="A4002">
            <v>13637</v>
          </cell>
          <cell r="H4002" t="str">
            <v>Melicytus sp. 'Mount Morgan'</v>
          </cell>
        </row>
        <row r="4003">
          <cell r="A4003">
            <v>13638</v>
          </cell>
          <cell r="H4003" t="str">
            <v>Viola concaulescens</v>
          </cell>
        </row>
        <row r="4004">
          <cell r="A4004">
            <v>13639</v>
          </cell>
          <cell r="H4004" t="str">
            <v>Viola eminens</v>
          </cell>
        </row>
        <row r="4005">
          <cell r="A4005">
            <v>1364</v>
          </cell>
          <cell r="H4005" t="str">
            <v>Cassinia compacta</v>
          </cell>
        </row>
        <row r="4006">
          <cell r="A4006">
            <v>13640</v>
          </cell>
          <cell r="H4006" t="str">
            <v>Viola hydromajestica</v>
          </cell>
        </row>
        <row r="4007">
          <cell r="A4007">
            <v>13641</v>
          </cell>
          <cell r="H4007" t="str">
            <v>Viola perreniformis</v>
          </cell>
        </row>
        <row r="4008">
          <cell r="A4008">
            <v>13642</v>
          </cell>
          <cell r="H4008" t="str">
            <v>Ampelopsis brevipedunculata</v>
          </cell>
        </row>
        <row r="4009">
          <cell r="A4009">
            <v>13643</v>
          </cell>
          <cell r="H4009" t="str">
            <v>Xanthorrhoea sp. nov. 'Kurri Kurri'</v>
          </cell>
        </row>
        <row r="4010">
          <cell r="A4010">
            <v>13644</v>
          </cell>
          <cell r="H4010" t="str">
            <v>Xyris cheumatophila</v>
          </cell>
        </row>
        <row r="4011">
          <cell r="A4011">
            <v>13645</v>
          </cell>
          <cell r="H4011" t="str">
            <v>Macrozamia sp. Bundarra</v>
          </cell>
        </row>
        <row r="4012">
          <cell r="A4012">
            <v>13646</v>
          </cell>
          <cell r="H4012" t="str">
            <v>Macrozamia sp. 'Howell'</v>
          </cell>
        </row>
        <row r="4013">
          <cell r="A4013">
            <v>13647</v>
          </cell>
          <cell r="H4013" t="str">
            <v>Macrozamia sp. Tamworth</v>
          </cell>
        </row>
        <row r="4014">
          <cell r="A4014">
            <v>13648</v>
          </cell>
          <cell r="H4014" t="str">
            <v>Macrozamia sp. Warialda</v>
          </cell>
        </row>
        <row r="4015">
          <cell r="A4015">
            <v>13649</v>
          </cell>
          <cell r="H4015" t="str">
            <v>Zostera muelleri subsp. capricorni</v>
          </cell>
        </row>
        <row r="4016">
          <cell r="A4016">
            <v>1365</v>
          </cell>
          <cell r="H4016" t="str">
            <v>Cassinia cunninghamii</v>
          </cell>
        </row>
        <row r="4017">
          <cell r="A4017">
            <v>13650</v>
          </cell>
          <cell r="H4017" t="str">
            <v>Cinnamomum baileyanum</v>
          </cell>
        </row>
        <row r="4018">
          <cell r="A4018">
            <v>13651</v>
          </cell>
          <cell r="H4018" t="str">
            <v>Eucalyptus patentinervis</v>
          </cell>
        </row>
        <row r="4019">
          <cell r="A4019">
            <v>13652</v>
          </cell>
          <cell r="H4019" t="str">
            <v>Nymphaea violacea</v>
          </cell>
        </row>
        <row r="4020">
          <cell r="A4020">
            <v>13653</v>
          </cell>
          <cell r="H4020" t="str">
            <v>Chiloglottis sphaerula</v>
          </cell>
        </row>
        <row r="4021">
          <cell r="A4021">
            <v>13654</v>
          </cell>
          <cell r="H4021" t="str">
            <v>Leiocarpa sp. Uralla</v>
          </cell>
        </row>
        <row r="4022">
          <cell r="A4022">
            <v>13655</v>
          </cell>
          <cell r="H4022" t="str">
            <v>Carex sp. Bendemeer</v>
          </cell>
        </row>
        <row r="4023">
          <cell r="A4023">
            <v>13656</v>
          </cell>
          <cell r="H4023" t="str">
            <v>Cydonia oblonga</v>
          </cell>
        </row>
        <row r="4024">
          <cell r="A4024">
            <v>13657</v>
          </cell>
          <cell r="H4024" t="str">
            <v>Calochilus pulchellus</v>
          </cell>
        </row>
        <row r="4025">
          <cell r="A4025">
            <v>13658</v>
          </cell>
          <cell r="H4025" t="str">
            <v>Pterostylis concinna x obtusa</v>
          </cell>
        </row>
        <row r="4026">
          <cell r="A4026">
            <v>13659</v>
          </cell>
          <cell r="H4026" t="str">
            <v>Thelymitra sp. adorata</v>
          </cell>
        </row>
        <row r="4027">
          <cell r="A4027">
            <v>1366</v>
          </cell>
          <cell r="H4027" t="str">
            <v>Cassinia denticulata</v>
          </cell>
        </row>
        <row r="4028">
          <cell r="A4028">
            <v>13660</v>
          </cell>
          <cell r="H4028" t="str">
            <v>Taxus spp.</v>
          </cell>
        </row>
        <row r="4029">
          <cell r="A4029">
            <v>13661</v>
          </cell>
          <cell r="H4029" t="str">
            <v>Solanum melongena</v>
          </cell>
        </row>
        <row r="4030">
          <cell r="A4030">
            <v>13662</v>
          </cell>
          <cell r="H4030" t="str">
            <v>Allium cepa</v>
          </cell>
        </row>
        <row r="4031">
          <cell r="A4031">
            <v>13663</v>
          </cell>
          <cell r="H4031" t="str">
            <v>Leptochloa decipiens subsp. asthenes</v>
          </cell>
        </row>
        <row r="4032">
          <cell r="A4032">
            <v>13664</v>
          </cell>
          <cell r="H4032" t="str">
            <v>Rosulabryum subfasciculatum</v>
          </cell>
        </row>
        <row r="4033">
          <cell r="A4033">
            <v>13665</v>
          </cell>
          <cell r="H4033" t="str">
            <v>Abelia x grandiflora</v>
          </cell>
        </row>
        <row r="4034">
          <cell r="A4034">
            <v>13666</v>
          </cell>
          <cell r="H4034" t="str">
            <v>Orthrosanthus multiflorus</v>
          </cell>
        </row>
        <row r="4035">
          <cell r="A4035">
            <v>13667</v>
          </cell>
          <cell r="H4035" t="str">
            <v>Glycine tabacina sens. lat.</v>
          </cell>
        </row>
        <row r="4036">
          <cell r="A4036">
            <v>13668</v>
          </cell>
          <cell r="H4036" t="str">
            <v>Hibbertia obtusifolia sens. lat.</v>
          </cell>
        </row>
        <row r="4037">
          <cell r="A4037">
            <v>13669</v>
          </cell>
          <cell r="H4037" t="str">
            <v>Triglochin procerum sens. lat.</v>
          </cell>
        </row>
        <row r="4038">
          <cell r="A4038">
            <v>1367</v>
          </cell>
          <cell r="H4038" t="str">
            <v>Cassinia laevis</v>
          </cell>
        </row>
        <row r="4039">
          <cell r="A4039">
            <v>13670</v>
          </cell>
          <cell r="H4039" t="str">
            <v>Glycine clandestina species complex</v>
          </cell>
        </row>
        <row r="4040">
          <cell r="A4040">
            <v>13671</v>
          </cell>
          <cell r="H4040" t="str">
            <v>Asparagus falcatus</v>
          </cell>
        </row>
        <row r="4041">
          <cell r="A4041">
            <v>13672</v>
          </cell>
          <cell r="H4041" t="str">
            <v>Cedrus atlantica</v>
          </cell>
        </row>
        <row r="4042">
          <cell r="A4042">
            <v>13673</v>
          </cell>
          <cell r="H4042" t="str">
            <v>Lavandula angustifolia</v>
          </cell>
        </row>
        <row r="4043">
          <cell r="A4043">
            <v>13674</v>
          </cell>
          <cell r="H4043" t="str">
            <v>Hedychium coronarium</v>
          </cell>
        </row>
        <row r="4044">
          <cell r="A4044">
            <v>13675</v>
          </cell>
          <cell r="H4044" t="str">
            <v>Corunastylis trifida</v>
          </cell>
        </row>
        <row r="4045">
          <cell r="A4045">
            <v>13676</v>
          </cell>
          <cell r="H4045" t="str">
            <v>Lactuca serriola f. serriola</v>
          </cell>
        </row>
        <row r="4046">
          <cell r="A4046">
            <v>13677</v>
          </cell>
          <cell r="H4046" t="str">
            <v>Lactuca serriola f. integrifolia</v>
          </cell>
        </row>
        <row r="4047">
          <cell r="A4047">
            <v>13678</v>
          </cell>
          <cell r="H4047" t="str">
            <v>Poa labillardieri</v>
          </cell>
        </row>
        <row r="4048">
          <cell r="A4048">
            <v>13679</v>
          </cell>
          <cell r="H4048" t="str">
            <v>Eucalyptus parramattensis x robusta subsp. decadens</v>
          </cell>
        </row>
        <row r="4049">
          <cell r="A4049">
            <v>1368</v>
          </cell>
          <cell r="H4049" t="str">
            <v>Cassinia leptocephala</v>
          </cell>
        </row>
        <row r="4050">
          <cell r="A4050">
            <v>13680</v>
          </cell>
          <cell r="H4050" t="str">
            <v>Eucalyptus sp. aff. agglomerata</v>
          </cell>
        </row>
        <row r="4051">
          <cell r="A4051">
            <v>13681</v>
          </cell>
          <cell r="H4051" t="str">
            <v>Prasophyllum sp. Moama</v>
          </cell>
        </row>
        <row r="4052">
          <cell r="A4052">
            <v>13682</v>
          </cell>
          <cell r="H4052" t="str">
            <v>Omphalotus nidiformis</v>
          </cell>
        </row>
        <row r="4053">
          <cell r="A4053">
            <v>13683</v>
          </cell>
          <cell r="H4053" t="str">
            <v>Hygrocybe graminicolor</v>
          </cell>
        </row>
        <row r="4054">
          <cell r="A4054">
            <v>13684</v>
          </cell>
          <cell r="H4054" t="str">
            <v>Hygrocybe stevensoniae</v>
          </cell>
        </row>
        <row r="4055">
          <cell r="A4055">
            <v>13685</v>
          </cell>
          <cell r="H4055" t="str">
            <v>Pseudohydnum gelatinosum</v>
          </cell>
        </row>
        <row r="4056">
          <cell r="A4056">
            <v>13686</v>
          </cell>
          <cell r="H4056" t="str">
            <v>Amanita punctata</v>
          </cell>
        </row>
        <row r="4057">
          <cell r="A4057">
            <v>13687</v>
          </cell>
          <cell r="H4057" t="str">
            <v>Anthracophyllum archeri</v>
          </cell>
        </row>
        <row r="4058">
          <cell r="A4058">
            <v>13688</v>
          </cell>
          <cell r="H4058" t="str">
            <v>Clavaria miniata</v>
          </cell>
        </row>
        <row r="4059">
          <cell r="A4059">
            <v>13689</v>
          </cell>
          <cell r="H4059" t="str">
            <v>Macrolepiota clelandii</v>
          </cell>
        </row>
        <row r="4060">
          <cell r="A4060">
            <v>1369</v>
          </cell>
          <cell r="H4060" t="str">
            <v>Cassinia longifolia</v>
          </cell>
        </row>
        <row r="4061">
          <cell r="A4061">
            <v>13690</v>
          </cell>
          <cell r="H4061" t="str">
            <v>Tricholomopsis rutilans</v>
          </cell>
        </row>
        <row r="4062">
          <cell r="A4062">
            <v>13691</v>
          </cell>
          <cell r="H4062" t="str">
            <v>Conyza madagascariensis</v>
          </cell>
        </row>
        <row r="4063">
          <cell r="A4063">
            <v>13692</v>
          </cell>
          <cell r="H4063" t="str">
            <v>Calomnion complanatum</v>
          </cell>
        </row>
        <row r="4064">
          <cell r="A4064">
            <v>13693</v>
          </cell>
          <cell r="H4064" t="str">
            <v>Phoenix roebelinii</v>
          </cell>
        </row>
        <row r="4065">
          <cell r="A4065">
            <v>13694</v>
          </cell>
          <cell r="H4065" t="str">
            <v>Alpinia calcarata</v>
          </cell>
        </row>
        <row r="4066">
          <cell r="A4066">
            <v>13695</v>
          </cell>
          <cell r="H4066" t="str">
            <v>Melaleuca leucadendra</v>
          </cell>
        </row>
        <row r="4067">
          <cell r="A4067">
            <v>13696</v>
          </cell>
          <cell r="H4067" t="str">
            <v>Endiandra muelleri subsp. bracteata</v>
          </cell>
        </row>
        <row r="4068">
          <cell r="A4068">
            <v>13697</v>
          </cell>
          <cell r="H4068" t="str">
            <v>Neoachmandra cunninghamii</v>
          </cell>
        </row>
        <row r="4069">
          <cell r="A4069">
            <v>13698</v>
          </cell>
          <cell r="H4069" t="str">
            <v>Cyanthillium cinereum</v>
          </cell>
        </row>
        <row r="4070">
          <cell r="A4070">
            <v>13699</v>
          </cell>
          <cell r="H4070" t="str">
            <v>Dockrillia bowmanii</v>
          </cell>
        </row>
        <row r="4071">
          <cell r="A4071">
            <v>1370</v>
          </cell>
          <cell r="H4071" t="str">
            <v>Cassinia quinquefaria</v>
          </cell>
        </row>
        <row r="4072">
          <cell r="A4072">
            <v>13700</v>
          </cell>
          <cell r="H4072" t="str">
            <v>Abies spp.</v>
          </cell>
        </row>
        <row r="4073">
          <cell r="A4073">
            <v>13701</v>
          </cell>
          <cell r="H4073" t="str">
            <v>Psoralea eriantha</v>
          </cell>
        </row>
        <row r="4074">
          <cell r="A4074">
            <v>13702</v>
          </cell>
          <cell r="H4074" t="str">
            <v>Archontophoenix spp.</v>
          </cell>
        </row>
        <row r="4075">
          <cell r="A4075">
            <v>13703</v>
          </cell>
          <cell r="H4075" t="str">
            <v>Dracaena spp.</v>
          </cell>
        </row>
        <row r="4076">
          <cell r="A4076">
            <v>13704</v>
          </cell>
          <cell r="H4076" t="str">
            <v>Liriope spp.</v>
          </cell>
        </row>
        <row r="4077">
          <cell r="A4077">
            <v>13705</v>
          </cell>
          <cell r="H4077" t="str">
            <v>Magnolia x soulangeana</v>
          </cell>
        </row>
        <row r="4078">
          <cell r="A4078">
            <v>13706</v>
          </cell>
          <cell r="H4078" t="str">
            <v>Phyllota spp.</v>
          </cell>
        </row>
        <row r="4079">
          <cell r="A4079">
            <v>13707</v>
          </cell>
          <cell r="H4079" t="str">
            <v>Rothmannia globosa</v>
          </cell>
        </row>
        <row r="4080">
          <cell r="A4080">
            <v>13708</v>
          </cell>
          <cell r="H4080" t="str">
            <v>Osteospermum fruticosum</v>
          </cell>
        </row>
        <row r="4081">
          <cell r="A4081">
            <v>13709</v>
          </cell>
          <cell r="H4081" t="str">
            <v>Buxus spp.</v>
          </cell>
        </row>
        <row r="4082">
          <cell r="A4082">
            <v>1371</v>
          </cell>
          <cell r="H4082" t="str">
            <v>Cassinia subtropica</v>
          </cell>
        </row>
        <row r="4083">
          <cell r="A4083">
            <v>13710</v>
          </cell>
          <cell r="H4083" t="str">
            <v>Celosia spp.</v>
          </cell>
        </row>
        <row r="4084">
          <cell r="A4084">
            <v>13711</v>
          </cell>
          <cell r="H4084" t="str">
            <v>Tagetes erecta</v>
          </cell>
        </row>
        <row r="4085">
          <cell r="A4085">
            <v>13712</v>
          </cell>
          <cell r="H4085" t="str">
            <v>Pentaschistis pallida</v>
          </cell>
        </row>
        <row r="4086">
          <cell r="A4086">
            <v>13713</v>
          </cell>
          <cell r="H4086" t="str">
            <v>Verbena bonariensis var. bonariensis</v>
          </cell>
        </row>
        <row r="4087">
          <cell r="A4087">
            <v>13714</v>
          </cell>
          <cell r="H4087" t="str">
            <v>Hydrocotyle bowlesioides</v>
          </cell>
        </row>
        <row r="4088">
          <cell r="A4088">
            <v>13715</v>
          </cell>
          <cell r="H4088" t="str">
            <v>Lamprocapnos spectabilis</v>
          </cell>
        </row>
        <row r="4089">
          <cell r="A4089">
            <v>13716</v>
          </cell>
          <cell r="H4089" t="str">
            <v>Juniperus horizontalis</v>
          </cell>
        </row>
        <row r="4090">
          <cell r="A4090">
            <v>13717</v>
          </cell>
          <cell r="H4090" t="str">
            <v>Anthemis tinctoria</v>
          </cell>
        </row>
        <row r="4091">
          <cell r="A4091">
            <v>13718</v>
          </cell>
          <cell r="H4091" t="str">
            <v>Juniperus virginiana</v>
          </cell>
        </row>
        <row r="4092">
          <cell r="A4092">
            <v>13719</v>
          </cell>
          <cell r="H4092" t="str">
            <v>Poa orthoclada</v>
          </cell>
        </row>
        <row r="4093">
          <cell r="A4093">
            <v>1372</v>
          </cell>
          <cell r="H4093" t="str">
            <v>Cassinia tenuifolia</v>
          </cell>
        </row>
        <row r="4094">
          <cell r="A4094">
            <v>13720</v>
          </cell>
          <cell r="H4094" t="str">
            <v>Eucalyptus sp. aff. fibrosa (Pokolbin)</v>
          </cell>
        </row>
        <row r="4095">
          <cell r="A4095">
            <v>13721</v>
          </cell>
          <cell r="H4095" t="str">
            <v>Caladenia catenata var. warnervalensis</v>
          </cell>
        </row>
        <row r="4096">
          <cell r="A4096">
            <v>13722</v>
          </cell>
          <cell r="H4096" t="str">
            <v>Diplodium obtusum</v>
          </cell>
        </row>
        <row r="4097">
          <cell r="A4097">
            <v>13723</v>
          </cell>
          <cell r="H4097" t="str">
            <v>Diplodium grandiflorum</v>
          </cell>
        </row>
        <row r="4098">
          <cell r="A4098">
            <v>13724</v>
          </cell>
          <cell r="H4098" t="str">
            <v>Taurantha ophioglossa</v>
          </cell>
        </row>
        <row r="4099">
          <cell r="A4099">
            <v>13725</v>
          </cell>
          <cell r="H4099" t="str">
            <v>Speculantha parviflora</v>
          </cell>
        </row>
        <row r="4100">
          <cell r="A4100">
            <v>13726</v>
          </cell>
          <cell r="H4100" t="str">
            <v>Corunastylis woollsii</v>
          </cell>
        </row>
        <row r="4101">
          <cell r="A4101">
            <v>13727</v>
          </cell>
          <cell r="H4101" t="str">
            <v>Corunastylis densa</v>
          </cell>
        </row>
        <row r="4102">
          <cell r="A4102">
            <v>13728</v>
          </cell>
          <cell r="H4102" t="str">
            <v>Microseris sp. Snowfields</v>
          </cell>
        </row>
        <row r="4103">
          <cell r="A4103">
            <v>13729</v>
          </cell>
          <cell r="H4103" t="str">
            <v>Umbilicaria spp.</v>
          </cell>
        </row>
        <row r="4104">
          <cell r="A4104">
            <v>1373</v>
          </cell>
          <cell r="H4104" t="str">
            <v>Cassinia theodori</v>
          </cell>
        </row>
        <row r="4105">
          <cell r="A4105">
            <v>13730</v>
          </cell>
          <cell r="H4105" t="str">
            <v>Lecanora polytropa</v>
          </cell>
        </row>
        <row r="4106">
          <cell r="A4106">
            <v>13731</v>
          </cell>
          <cell r="H4106" t="str">
            <v>Uncinia spp.</v>
          </cell>
        </row>
        <row r="4107">
          <cell r="A4107">
            <v>13732</v>
          </cell>
          <cell r="H4107" t="str">
            <v>Thamnolia vermicularis</v>
          </cell>
        </row>
        <row r="4108">
          <cell r="A4108">
            <v>13733</v>
          </cell>
          <cell r="H4108" t="str">
            <v>Scutellinia spp.</v>
          </cell>
        </row>
        <row r="4109">
          <cell r="A4109">
            <v>13734</v>
          </cell>
          <cell r="H4109" t="str">
            <v>Themeda ciliata</v>
          </cell>
        </row>
        <row r="4110">
          <cell r="A4110">
            <v>13735</v>
          </cell>
          <cell r="H4110" t="str">
            <v>Riccia multifida</v>
          </cell>
        </row>
        <row r="4111">
          <cell r="A4111">
            <v>13736</v>
          </cell>
          <cell r="H4111" t="str">
            <v>Riccia spongiosula</v>
          </cell>
        </row>
        <row r="4112">
          <cell r="A4112">
            <v>13737</v>
          </cell>
          <cell r="H4112" t="str">
            <v>Chiloscyphus semiteres</v>
          </cell>
        </row>
        <row r="4113">
          <cell r="A4113">
            <v>13738</v>
          </cell>
          <cell r="H4113" t="str">
            <v>Funaria hygrometrica</v>
          </cell>
        </row>
        <row r="4114">
          <cell r="A4114">
            <v>13739</v>
          </cell>
          <cell r="H4114" t="str">
            <v>Ricciella spp.</v>
          </cell>
        </row>
        <row r="4115">
          <cell r="A4115">
            <v>1374</v>
          </cell>
          <cell r="H4115" t="str">
            <v>Cassinia trinerva</v>
          </cell>
        </row>
        <row r="4116">
          <cell r="A4116">
            <v>13740</v>
          </cell>
          <cell r="H4116" t="str">
            <v>Amyema maidenii subsp. maidenii</v>
          </cell>
        </row>
        <row r="4117">
          <cell r="A4117">
            <v>13741</v>
          </cell>
          <cell r="H4117" t="str">
            <v>Riccia limbata</v>
          </cell>
        </row>
        <row r="4118">
          <cell r="A4118">
            <v>13742</v>
          </cell>
          <cell r="H4118" t="str">
            <v>Chondropsis semiviridis</v>
          </cell>
        </row>
        <row r="4119">
          <cell r="A4119">
            <v>13743</v>
          </cell>
          <cell r="H4119" t="str">
            <v>Zygophyllum L.</v>
          </cell>
        </row>
        <row r="4120">
          <cell r="A4120">
            <v>13744</v>
          </cell>
          <cell r="H4120" t="str">
            <v>Diplodium pulchellum</v>
          </cell>
        </row>
        <row r="4121">
          <cell r="A4121">
            <v>13745</v>
          </cell>
          <cell r="H4121" t="str">
            <v>Coronidium elatum</v>
          </cell>
        </row>
        <row r="4122">
          <cell r="A4122">
            <v>13746</v>
          </cell>
          <cell r="H4122" t="str">
            <v>Anzybas unguiculatus</v>
          </cell>
        </row>
        <row r="4123">
          <cell r="A4123">
            <v>13747</v>
          </cell>
          <cell r="H4123" t="str">
            <v>Baeckea diosmifolia x imbricata</v>
          </cell>
        </row>
        <row r="4124">
          <cell r="A4124">
            <v>13748</v>
          </cell>
          <cell r="H4124" t="str">
            <v>Alocasia macrorrhiza var. brisbanensis</v>
          </cell>
        </row>
        <row r="4125">
          <cell r="A4125">
            <v>13749</v>
          </cell>
          <cell r="H4125" t="str">
            <v>Pelargonium striatellum</v>
          </cell>
        </row>
        <row r="4126">
          <cell r="A4126">
            <v>1375</v>
          </cell>
          <cell r="H4126" t="str">
            <v>Cassinia uncata</v>
          </cell>
        </row>
        <row r="4127">
          <cell r="A4127">
            <v>13750</v>
          </cell>
          <cell r="H4127" t="str">
            <v>Dracaena sanderiana</v>
          </cell>
        </row>
        <row r="4128">
          <cell r="A4128">
            <v>13751</v>
          </cell>
          <cell r="H4128" t="str">
            <v>Sannantha pluriflora</v>
          </cell>
        </row>
        <row r="4129">
          <cell r="A4129">
            <v>13752</v>
          </cell>
          <cell r="H4129" t="str">
            <v>Correa lawrenceana var. genoensis</v>
          </cell>
        </row>
        <row r="4130">
          <cell r="A4130">
            <v>13753</v>
          </cell>
          <cell r="H4130" t="str">
            <v>Diuris curta</v>
          </cell>
        </row>
        <row r="4131">
          <cell r="A4131">
            <v>13754</v>
          </cell>
          <cell r="H4131" t="str">
            <v>Scaevola striata</v>
          </cell>
        </row>
        <row r="4132">
          <cell r="A4132">
            <v>13755</v>
          </cell>
          <cell r="H4132" t="str">
            <v>Xerochrysum papillosum</v>
          </cell>
        </row>
        <row r="4133">
          <cell r="A4133">
            <v>13756</v>
          </cell>
          <cell r="H4133" t="str">
            <v>Buchloe dactyloides</v>
          </cell>
        </row>
        <row r="4134">
          <cell r="A4134">
            <v>13757</v>
          </cell>
          <cell r="H4134" t="str">
            <v>Dizygotheca elegantissima</v>
          </cell>
        </row>
        <row r="4135">
          <cell r="A4135">
            <v>13758</v>
          </cell>
          <cell r="H4135" t="str">
            <v>Comesperma latifolium</v>
          </cell>
        </row>
        <row r="4136">
          <cell r="A4136">
            <v>13759</v>
          </cell>
          <cell r="H4136" t="str">
            <v>Eriochilus petricola</v>
          </cell>
        </row>
        <row r="4137">
          <cell r="A4137">
            <v>1376</v>
          </cell>
          <cell r="H4137" t="str">
            <v>Celmisia asteliifolia</v>
          </cell>
        </row>
        <row r="4138">
          <cell r="A4138">
            <v>13760</v>
          </cell>
          <cell r="H4138" t="str">
            <v>Alnus spp.</v>
          </cell>
        </row>
        <row r="4139">
          <cell r="A4139">
            <v>13761</v>
          </cell>
          <cell r="H4139" t="str">
            <v>Homalanthus spp.</v>
          </cell>
        </row>
        <row r="4140">
          <cell r="A4140">
            <v>13763</v>
          </cell>
          <cell r="H4140" t="str">
            <v>Chamaecyparis obtusa</v>
          </cell>
        </row>
        <row r="4141">
          <cell r="A4141">
            <v>13764</v>
          </cell>
          <cell r="H4141" t="str">
            <v>Cymbopogon citratus</v>
          </cell>
        </row>
        <row r="4142">
          <cell r="A4142">
            <v>13765</v>
          </cell>
          <cell r="H4142" t="str">
            <v>Senecio minimus var. minimus</v>
          </cell>
        </row>
        <row r="4143">
          <cell r="A4143">
            <v>13767</v>
          </cell>
          <cell r="H4143" t="str">
            <v>Colchicum autumnale</v>
          </cell>
        </row>
        <row r="4144">
          <cell r="A4144">
            <v>13768</v>
          </cell>
          <cell r="H4144" t="str">
            <v>Cordyline obtecta</v>
          </cell>
        </row>
        <row r="4145">
          <cell r="A4145">
            <v>13769</v>
          </cell>
          <cell r="H4145" t="str">
            <v>Hibiscus syriacus</v>
          </cell>
        </row>
        <row r="4146">
          <cell r="A4146">
            <v>1377</v>
          </cell>
          <cell r="H4146" t="str">
            <v>Celmisia longifolia</v>
          </cell>
        </row>
        <row r="4147">
          <cell r="A4147">
            <v>13770</v>
          </cell>
          <cell r="H4147" t="str">
            <v>Hydrocotyle ranunculoides</v>
          </cell>
        </row>
        <row r="4148">
          <cell r="A4148">
            <v>13771</v>
          </cell>
          <cell r="H4148" t="str">
            <v>Hypericum humifusum</v>
          </cell>
        </row>
        <row r="4149">
          <cell r="A4149">
            <v>13772</v>
          </cell>
          <cell r="H4149" t="str">
            <v>Grevillea hodgei</v>
          </cell>
        </row>
        <row r="4150">
          <cell r="A4150">
            <v>13773</v>
          </cell>
          <cell r="H4150" t="str">
            <v>Trifolium aureum</v>
          </cell>
        </row>
        <row r="4151">
          <cell r="A4151">
            <v>13774</v>
          </cell>
          <cell r="H4151" t="str">
            <v>Bifora testiculata</v>
          </cell>
        </row>
        <row r="4152">
          <cell r="A4152">
            <v>13775</v>
          </cell>
          <cell r="H4152" t="str">
            <v>Eucalyptus crenulata</v>
          </cell>
        </row>
        <row r="4153">
          <cell r="A4153">
            <v>13776</v>
          </cell>
          <cell r="H4153" t="str">
            <v>Persicaria aviculare</v>
          </cell>
        </row>
        <row r="4154">
          <cell r="A4154">
            <v>13777</v>
          </cell>
          <cell r="H4154" t="str">
            <v>Melaleuca nesophila</v>
          </cell>
        </row>
        <row r="4155">
          <cell r="A4155">
            <v>13778</v>
          </cell>
          <cell r="H4155" t="str">
            <v>Prostanthera sejuncta</v>
          </cell>
        </row>
        <row r="4156">
          <cell r="A4156">
            <v>13779</v>
          </cell>
          <cell r="H4156" t="str">
            <v>Plumeria alba</v>
          </cell>
        </row>
        <row r="4157">
          <cell r="A4157">
            <v>1378</v>
          </cell>
          <cell r="H4157" t="str">
            <v>Centaurea calcitrapa</v>
          </cell>
        </row>
        <row r="4158">
          <cell r="A4158">
            <v>13780</v>
          </cell>
          <cell r="H4158" t="str">
            <v>Sporobolus coromandelianus</v>
          </cell>
        </row>
        <row r="4159">
          <cell r="A4159">
            <v>13781</v>
          </cell>
          <cell r="H4159" t="str">
            <v>Platanus x hybrida</v>
          </cell>
        </row>
        <row r="4160">
          <cell r="A4160">
            <v>13782</v>
          </cell>
          <cell r="H4160" t="str">
            <v>Bertya sp. (Clouds Creek, M. Fatemi 4)</v>
          </cell>
        </row>
        <row r="4161">
          <cell r="A4161">
            <v>13783</v>
          </cell>
          <cell r="H4161" t="str">
            <v>Bossiaea fragrans</v>
          </cell>
        </row>
        <row r="4162">
          <cell r="A4162">
            <v>13784</v>
          </cell>
          <cell r="H4162" t="str">
            <v>Alyogyne huegelii</v>
          </cell>
        </row>
        <row r="4163">
          <cell r="A4163">
            <v>13785</v>
          </cell>
          <cell r="H4163" t="str">
            <v>Prasophyllum sp. aff. appendiculatum</v>
          </cell>
        </row>
        <row r="4164">
          <cell r="A4164">
            <v>13786</v>
          </cell>
          <cell r="H4164" t="str">
            <v>Bossiaea bombayensis</v>
          </cell>
        </row>
        <row r="4165">
          <cell r="A4165">
            <v>13787</v>
          </cell>
          <cell r="H4165" t="str">
            <v>Cayratia japonica</v>
          </cell>
        </row>
        <row r="4166">
          <cell r="A4166">
            <v>13788</v>
          </cell>
          <cell r="H4166" t="str">
            <v>Diploglottis spp.</v>
          </cell>
        </row>
        <row r="4167">
          <cell r="A4167">
            <v>13789</v>
          </cell>
          <cell r="H4167" t="str">
            <v>Fontainea venosa</v>
          </cell>
        </row>
        <row r="4168">
          <cell r="A4168">
            <v>1379</v>
          </cell>
          <cell r="H4168" t="str">
            <v>Centaurea cyanus</v>
          </cell>
        </row>
        <row r="4169">
          <cell r="A4169">
            <v>13790</v>
          </cell>
          <cell r="H4169" t="str">
            <v>Hevea brasiliensis</v>
          </cell>
        </row>
        <row r="4170">
          <cell r="A4170">
            <v>13791</v>
          </cell>
          <cell r="H4170" t="str">
            <v>Chrysalidocarpus lucubensis</v>
          </cell>
        </row>
        <row r="4171">
          <cell r="A4171">
            <v>13792</v>
          </cell>
          <cell r="H4171" t="str">
            <v>Owenia venosa</v>
          </cell>
        </row>
        <row r="4172">
          <cell r="A4172">
            <v>13793</v>
          </cell>
          <cell r="H4172" t="str">
            <v>Buckinghamia celsissima</v>
          </cell>
        </row>
        <row r="4173">
          <cell r="A4173">
            <v>13794</v>
          </cell>
          <cell r="H4173" t="str">
            <v>Thelychiton gracilicaulis</v>
          </cell>
        </row>
        <row r="4174">
          <cell r="A4174">
            <v>13795</v>
          </cell>
          <cell r="H4174" t="str">
            <v>Avena sterilis subsp. sterilis</v>
          </cell>
        </row>
        <row r="4175">
          <cell r="A4175">
            <v>13796</v>
          </cell>
          <cell r="H4175" t="str">
            <v>Blennospora drummondii</v>
          </cell>
        </row>
        <row r="4176">
          <cell r="A4176">
            <v>13797</v>
          </cell>
          <cell r="H4176" t="str">
            <v>Leptorhynchos tenuifolius</v>
          </cell>
        </row>
        <row r="4177">
          <cell r="A4177">
            <v>13798</v>
          </cell>
          <cell r="H4177" t="str">
            <v>Pimelea spinescens subsp. spinescens</v>
          </cell>
        </row>
        <row r="4178">
          <cell r="A4178">
            <v>13799</v>
          </cell>
          <cell r="H4178" t="str">
            <v>Goodenia lanata</v>
          </cell>
        </row>
        <row r="4179">
          <cell r="A4179">
            <v>1380</v>
          </cell>
          <cell r="H4179" t="str">
            <v>Centaurea isnardii</v>
          </cell>
        </row>
        <row r="4180">
          <cell r="A4180">
            <v>13800</v>
          </cell>
          <cell r="H4180" t="str">
            <v>Syzygium smithii</v>
          </cell>
        </row>
        <row r="4181">
          <cell r="A4181">
            <v>13801</v>
          </cell>
          <cell r="H4181" t="str">
            <v>Lomatia fraseri x silaifolia</v>
          </cell>
        </row>
        <row r="4182">
          <cell r="A4182">
            <v>13802</v>
          </cell>
          <cell r="H4182" t="str">
            <v>Dawsonia superba</v>
          </cell>
        </row>
        <row r="4183">
          <cell r="A4183">
            <v>13803</v>
          </cell>
          <cell r="H4183" t="str">
            <v>Casimiroa edulis</v>
          </cell>
        </row>
        <row r="4184">
          <cell r="A4184">
            <v>13804</v>
          </cell>
          <cell r="H4184" t="str">
            <v>Actinidia chinensis</v>
          </cell>
        </row>
        <row r="4185">
          <cell r="A4185">
            <v>13805</v>
          </cell>
          <cell r="H4185" t="str">
            <v>Ackama paniculosa</v>
          </cell>
        </row>
        <row r="4186">
          <cell r="A4186">
            <v>13806</v>
          </cell>
          <cell r="H4186" t="str">
            <v>Riccardia bipinnatifida</v>
          </cell>
        </row>
        <row r="4187">
          <cell r="A4187">
            <v>13807</v>
          </cell>
          <cell r="H4187" t="str">
            <v>Chiloscyphus fissistipus</v>
          </cell>
        </row>
        <row r="4188">
          <cell r="A4188">
            <v>13808</v>
          </cell>
          <cell r="H4188" t="str">
            <v>Lepidozia ulothrix</v>
          </cell>
        </row>
        <row r="4189">
          <cell r="A4189">
            <v>13809</v>
          </cell>
          <cell r="H4189" t="str">
            <v>Dicranoloma dicarpum</v>
          </cell>
        </row>
        <row r="4190">
          <cell r="A4190">
            <v>1381</v>
          </cell>
          <cell r="H4190" t="str">
            <v>Centaurea jacea</v>
          </cell>
        </row>
        <row r="4191">
          <cell r="A4191">
            <v>13810</v>
          </cell>
          <cell r="H4191" t="str">
            <v>Symphyogyna podophylla</v>
          </cell>
        </row>
        <row r="4192">
          <cell r="A4192">
            <v>13811</v>
          </cell>
          <cell r="H4192" t="str">
            <v>Radula compacta</v>
          </cell>
        </row>
        <row r="4193">
          <cell r="A4193">
            <v>13812</v>
          </cell>
          <cell r="H4193" t="str">
            <v>Riccardia aequicellularis</v>
          </cell>
        </row>
        <row r="4194">
          <cell r="A4194">
            <v>13813</v>
          </cell>
          <cell r="H4194" t="str">
            <v>Mesochaete undulata</v>
          </cell>
        </row>
        <row r="4195">
          <cell r="A4195">
            <v>13814</v>
          </cell>
          <cell r="H4195" t="str">
            <v>Lethocolea squamata</v>
          </cell>
        </row>
        <row r="4196">
          <cell r="A4196">
            <v>13815</v>
          </cell>
          <cell r="H4196" t="str">
            <v>Targionia lorbeeriana</v>
          </cell>
        </row>
        <row r="4197">
          <cell r="A4197">
            <v>13816</v>
          </cell>
          <cell r="H4197" t="str">
            <v>Rosulabryum billarderi</v>
          </cell>
        </row>
        <row r="4198">
          <cell r="A4198">
            <v>13817</v>
          </cell>
          <cell r="H4198" t="str">
            <v>Campylopus clavatus</v>
          </cell>
        </row>
        <row r="4199">
          <cell r="A4199">
            <v>13818</v>
          </cell>
          <cell r="H4199" t="str">
            <v>Hypogymnia billardieri</v>
          </cell>
        </row>
        <row r="4200">
          <cell r="A4200">
            <v>13819</v>
          </cell>
          <cell r="H4200" t="str">
            <v>Flavoparmelia rutidota</v>
          </cell>
        </row>
        <row r="4201">
          <cell r="A4201">
            <v>1382</v>
          </cell>
          <cell r="H4201" t="str">
            <v>Centaurea melitensis</v>
          </cell>
        </row>
        <row r="4202">
          <cell r="A4202">
            <v>13820</v>
          </cell>
          <cell r="H4202" t="str">
            <v>Punctelia subalbicans</v>
          </cell>
        </row>
        <row r="4203">
          <cell r="A4203">
            <v>13821</v>
          </cell>
          <cell r="H4203" t="str">
            <v>Melanelia piliferella</v>
          </cell>
        </row>
        <row r="4204">
          <cell r="A4204">
            <v>13822</v>
          </cell>
          <cell r="H4204" t="str">
            <v>Fossombronia intestinalis</v>
          </cell>
        </row>
        <row r="4205">
          <cell r="A4205">
            <v>13823</v>
          </cell>
          <cell r="H4205" t="str">
            <v>Prasophyllum pallens</v>
          </cell>
        </row>
        <row r="4206">
          <cell r="A4206">
            <v>13824</v>
          </cell>
          <cell r="H4206" t="str">
            <v>Lophocolea semiteres</v>
          </cell>
        </row>
        <row r="4207">
          <cell r="A4207">
            <v>13825</v>
          </cell>
          <cell r="H4207" t="str">
            <v>Hibiscus sp.aff. trionum</v>
          </cell>
        </row>
        <row r="4208">
          <cell r="A4208">
            <v>13826</v>
          </cell>
          <cell r="H4208" t="str">
            <v>Angophora costata x hispida</v>
          </cell>
        </row>
        <row r="4209">
          <cell r="A4209">
            <v>13828</v>
          </cell>
          <cell r="H4209" t="str">
            <v>Crassocephalum spp.</v>
          </cell>
        </row>
        <row r="4210">
          <cell r="A4210">
            <v>13829</v>
          </cell>
          <cell r="H4210" t="str">
            <v>Livistona chinensis</v>
          </cell>
        </row>
        <row r="4211">
          <cell r="A4211">
            <v>1383</v>
          </cell>
          <cell r="H4211" t="str">
            <v>Centaurea solstitialis</v>
          </cell>
        </row>
        <row r="4212">
          <cell r="A4212">
            <v>13830</v>
          </cell>
          <cell r="H4212" t="str">
            <v>Malus floribunda</v>
          </cell>
        </row>
        <row r="4213">
          <cell r="A4213">
            <v>13831</v>
          </cell>
          <cell r="H4213" t="str">
            <v>Hookerochloa eriopoda</v>
          </cell>
        </row>
        <row r="4214">
          <cell r="A4214">
            <v>13832</v>
          </cell>
          <cell r="H4214" t="str">
            <v>Brachyscome linearifolia</v>
          </cell>
        </row>
        <row r="4215">
          <cell r="A4215">
            <v>13833</v>
          </cell>
          <cell r="H4215" t="str">
            <v>Brachyscome sieberi</v>
          </cell>
        </row>
        <row r="4216">
          <cell r="A4216">
            <v>13834</v>
          </cell>
          <cell r="H4216" t="str">
            <v>Schenkia spicata</v>
          </cell>
        </row>
        <row r="4217">
          <cell r="A4217">
            <v>13835</v>
          </cell>
          <cell r="H4217" t="str">
            <v>Cheiranthera borealis</v>
          </cell>
        </row>
        <row r="4218">
          <cell r="A4218">
            <v>13836</v>
          </cell>
          <cell r="H4218" t="str">
            <v>Coronidium scorpioides</v>
          </cell>
        </row>
        <row r="4219">
          <cell r="A4219">
            <v>13837</v>
          </cell>
          <cell r="H4219" t="str">
            <v>Malva preissiana</v>
          </cell>
        </row>
        <row r="4220">
          <cell r="A4220">
            <v>13838</v>
          </cell>
          <cell r="H4220" t="str">
            <v>Galium leiocarpum</v>
          </cell>
        </row>
        <row r="4221">
          <cell r="A4221">
            <v>13839</v>
          </cell>
          <cell r="H4221" t="str">
            <v>Ozothamnus cupressoides</v>
          </cell>
        </row>
        <row r="4222">
          <cell r="A4222">
            <v>1384</v>
          </cell>
          <cell r="H4222" t="str">
            <v>Centipeda cunninghamii</v>
          </cell>
        </row>
        <row r="4223">
          <cell r="A4223">
            <v>13841</v>
          </cell>
          <cell r="H4223" t="str">
            <v>Spergularia brevifolia</v>
          </cell>
        </row>
        <row r="4224">
          <cell r="A4224">
            <v>13842</v>
          </cell>
          <cell r="H4224" t="str">
            <v>Azalea spp.</v>
          </cell>
        </row>
        <row r="4225">
          <cell r="A4225">
            <v>13843</v>
          </cell>
          <cell r="H4225" t="str">
            <v>Pycnoporus coccineus</v>
          </cell>
        </row>
        <row r="4226">
          <cell r="A4226">
            <v>13844</v>
          </cell>
          <cell r="H4226" t="str">
            <v>Geodorum terrestre</v>
          </cell>
        </row>
        <row r="4227">
          <cell r="A4227">
            <v>13845</v>
          </cell>
          <cell r="H4227" t="str">
            <v>Petrorhagia dubia</v>
          </cell>
        </row>
        <row r="4228">
          <cell r="A4228">
            <v>13846</v>
          </cell>
          <cell r="H4228" t="str">
            <v>Atriplex acutibractea subsp. karoniensis</v>
          </cell>
        </row>
        <row r="4229">
          <cell r="A4229">
            <v>13847</v>
          </cell>
          <cell r="H4229" t="str">
            <v>Austrodanthonia setacea var. setacea</v>
          </cell>
        </row>
        <row r="4230">
          <cell r="A4230">
            <v>13848</v>
          </cell>
          <cell r="H4230" t="str">
            <v>Austrostipa curticoma</v>
          </cell>
        </row>
        <row r="4231">
          <cell r="A4231">
            <v>13849</v>
          </cell>
          <cell r="H4231" t="str">
            <v>Austrostipa oligostachya</v>
          </cell>
        </row>
        <row r="4232">
          <cell r="A4232">
            <v>1385</v>
          </cell>
          <cell r="H4232" t="str">
            <v>Centipeda racemosa</v>
          </cell>
        </row>
        <row r="4233">
          <cell r="A4233">
            <v>13850</v>
          </cell>
          <cell r="H4233" t="str">
            <v>Austrostipa tenuifolia</v>
          </cell>
        </row>
        <row r="4234">
          <cell r="A4234">
            <v>13851</v>
          </cell>
          <cell r="H4234" t="str">
            <v>Cardamine lineariloba</v>
          </cell>
        </row>
        <row r="4235">
          <cell r="A4235">
            <v>13852</v>
          </cell>
          <cell r="H4235" t="str">
            <v>Ehrharta erecta var. erecta</v>
          </cell>
        </row>
        <row r="4236">
          <cell r="A4236">
            <v>13853</v>
          </cell>
          <cell r="H4236" t="str">
            <v>Eragrostis infecunda</v>
          </cell>
        </row>
        <row r="4237">
          <cell r="A4237">
            <v>13854</v>
          </cell>
          <cell r="H4237" t="str">
            <v>Eucalyptus neglecta</v>
          </cell>
        </row>
        <row r="4238">
          <cell r="A4238">
            <v>13855</v>
          </cell>
          <cell r="H4238" t="str">
            <v>Eucalyptus socialis subsp. socialis</v>
          </cell>
        </row>
        <row r="4239">
          <cell r="A4239">
            <v>13856</v>
          </cell>
          <cell r="H4239" t="str">
            <v>Frankenia sessilis</v>
          </cell>
        </row>
        <row r="4240">
          <cell r="A4240">
            <v>13857</v>
          </cell>
          <cell r="H4240" t="str">
            <v>Geum urbanum var. strictum</v>
          </cell>
        </row>
        <row r="4241">
          <cell r="A4241">
            <v>13858</v>
          </cell>
          <cell r="H4241" t="str">
            <v>Goodenia macmillanii</v>
          </cell>
        </row>
        <row r="4242">
          <cell r="A4242">
            <v>13859</v>
          </cell>
          <cell r="H4242" t="str">
            <v>Haloragis brownii</v>
          </cell>
        </row>
        <row r="4243">
          <cell r="A4243">
            <v>1386</v>
          </cell>
          <cell r="H4243" t="str">
            <v>Centipeda thespidioides</v>
          </cell>
        </row>
        <row r="4244">
          <cell r="A4244">
            <v>13860</v>
          </cell>
          <cell r="H4244" t="str">
            <v>Hydrocotyle medicaginoides</v>
          </cell>
        </row>
        <row r="4245">
          <cell r="A4245">
            <v>13861</v>
          </cell>
          <cell r="H4245" t="str">
            <v>Luzula campestris</v>
          </cell>
        </row>
        <row r="4246">
          <cell r="A4246">
            <v>13862</v>
          </cell>
          <cell r="H4246" t="str">
            <v>Maireana oppositifolia</v>
          </cell>
        </row>
        <row r="4247">
          <cell r="A4247">
            <v>13863</v>
          </cell>
          <cell r="H4247" t="str">
            <v>Microseris scapigera</v>
          </cell>
        </row>
        <row r="4248">
          <cell r="A4248">
            <v>13864</v>
          </cell>
          <cell r="H4248" t="str">
            <v>Ozothamnus sp. 1</v>
          </cell>
        </row>
        <row r="4249">
          <cell r="A4249">
            <v>13865</v>
          </cell>
          <cell r="H4249" t="str">
            <v>Pentapogon quadrifidus var. quadrifidus</v>
          </cell>
        </row>
        <row r="4250">
          <cell r="A4250">
            <v>13866</v>
          </cell>
          <cell r="H4250" t="str">
            <v>Pentaschistis airoides subsp. airoides</v>
          </cell>
        </row>
        <row r="4251">
          <cell r="A4251">
            <v>13867</v>
          </cell>
          <cell r="H4251" t="str">
            <v>Poa australis</v>
          </cell>
        </row>
        <row r="4252">
          <cell r="A4252">
            <v>13868</v>
          </cell>
          <cell r="H4252" t="str">
            <v>Poa hothamensis</v>
          </cell>
        </row>
        <row r="4253">
          <cell r="A4253">
            <v>13869</v>
          </cell>
          <cell r="H4253" t="str">
            <v>Podolepis sp. 1</v>
          </cell>
        </row>
        <row r="4254">
          <cell r="A4254">
            <v>1387</v>
          </cell>
          <cell r="H4254" t="str">
            <v>Centratherum muticum</v>
          </cell>
        </row>
        <row r="4255">
          <cell r="A4255">
            <v>13870</v>
          </cell>
          <cell r="H4255" t="str">
            <v>Ranunculus sceleratus subsp. sceleratus</v>
          </cell>
        </row>
        <row r="4256">
          <cell r="A4256">
            <v>13871</v>
          </cell>
          <cell r="H4256" t="str">
            <v>Sclerostegia moniliformis</v>
          </cell>
        </row>
        <row r="4257">
          <cell r="A4257">
            <v>13872</v>
          </cell>
          <cell r="H4257" t="str">
            <v>Silene apetala var. apetala</v>
          </cell>
        </row>
        <row r="4258">
          <cell r="A4258">
            <v>13873</v>
          </cell>
          <cell r="H4258" t="str">
            <v>Sphaeromorphaea australis</v>
          </cell>
        </row>
        <row r="4259">
          <cell r="A4259">
            <v>13874</v>
          </cell>
          <cell r="H4259" t="str">
            <v>Stellaria caespitosa</v>
          </cell>
        </row>
        <row r="4260">
          <cell r="A4260">
            <v>13875</v>
          </cell>
          <cell r="H4260" t="str">
            <v>Trifolium angustifolium var. angustifolium</v>
          </cell>
        </row>
        <row r="4261">
          <cell r="A4261">
            <v>13876</v>
          </cell>
          <cell r="H4261" t="str">
            <v>Trifolium fragiferum var. fragiferum</v>
          </cell>
        </row>
        <row r="4262">
          <cell r="A4262">
            <v>13877</v>
          </cell>
          <cell r="H4262" t="str">
            <v>Trifolium repens var. repens</v>
          </cell>
        </row>
        <row r="4263">
          <cell r="A4263">
            <v>13878</v>
          </cell>
          <cell r="H4263" t="str">
            <v>Trifolium tomentosum var. tomentosum</v>
          </cell>
        </row>
        <row r="4264">
          <cell r="A4264">
            <v>13879</v>
          </cell>
          <cell r="H4264" t="str">
            <v>Vallisneria americana var. americana</v>
          </cell>
        </row>
        <row r="4265">
          <cell r="A4265">
            <v>1388</v>
          </cell>
          <cell r="H4265" t="str">
            <v>Ceratogyne obionoides</v>
          </cell>
        </row>
        <row r="4266">
          <cell r="A4266">
            <v>13880</v>
          </cell>
          <cell r="H4266" t="str">
            <v>Wurmbea latifolia subsp. vanessae</v>
          </cell>
        </row>
        <row r="4267">
          <cell r="A4267">
            <v>13881</v>
          </cell>
          <cell r="H4267" t="str">
            <v>Zygophyllum aurantiacum subsp. aurantiacum</v>
          </cell>
        </row>
        <row r="4268">
          <cell r="A4268">
            <v>13882</v>
          </cell>
          <cell r="H4268" t="str">
            <v>Hordeum murinum</v>
          </cell>
        </row>
        <row r="4269">
          <cell r="A4269">
            <v>13883</v>
          </cell>
          <cell r="H4269" t="str">
            <v>Spiraea douglasii</v>
          </cell>
        </row>
        <row r="4270">
          <cell r="A4270">
            <v>13884</v>
          </cell>
          <cell r="H4270" t="str">
            <v>Cucumis maderaspatanus</v>
          </cell>
        </row>
        <row r="4271">
          <cell r="A4271">
            <v>13885</v>
          </cell>
          <cell r="H4271" t="str">
            <v>Coronidium spp.</v>
          </cell>
        </row>
        <row r="4272">
          <cell r="A4272">
            <v>13886</v>
          </cell>
          <cell r="H4272" t="str">
            <v>Tropilis radiata</v>
          </cell>
        </row>
        <row r="4273">
          <cell r="A4273">
            <v>13887</v>
          </cell>
          <cell r="H4273" t="str">
            <v>Oxysepala lamingtonensis</v>
          </cell>
        </row>
        <row r="4274">
          <cell r="A4274">
            <v>13888</v>
          </cell>
          <cell r="H4274" t="str">
            <v>Phebalium sylvaticum</v>
          </cell>
        </row>
        <row r="4275">
          <cell r="A4275">
            <v>13889</v>
          </cell>
          <cell r="H4275" t="str">
            <v>Phebalium verrucosum</v>
          </cell>
        </row>
        <row r="4276">
          <cell r="A4276">
            <v>1389</v>
          </cell>
          <cell r="H4276" t="str">
            <v>Chamomilla recutita</v>
          </cell>
        </row>
        <row r="4277">
          <cell r="A4277">
            <v>13890</v>
          </cell>
          <cell r="H4277" t="str">
            <v>Melaleuca sp. Waratah trig.</v>
          </cell>
        </row>
        <row r="4278">
          <cell r="A4278">
            <v>13891</v>
          </cell>
          <cell r="H4278" t="str">
            <v>Xerochrysum frutescens</v>
          </cell>
        </row>
        <row r="4279">
          <cell r="A4279">
            <v>13892</v>
          </cell>
          <cell r="H4279" t="str">
            <v>Calotis sp. aff. dentex</v>
          </cell>
        </row>
        <row r="4280">
          <cell r="A4280">
            <v>13893</v>
          </cell>
          <cell r="H4280" t="str">
            <v>Galium leptogonium</v>
          </cell>
        </row>
        <row r="4281">
          <cell r="A4281">
            <v>13894</v>
          </cell>
          <cell r="H4281" t="str">
            <v>Lonicera nitida</v>
          </cell>
        </row>
        <row r="4282">
          <cell r="A4282">
            <v>13895</v>
          </cell>
          <cell r="H4282" t="str">
            <v>Eremophila drummondii</v>
          </cell>
        </row>
        <row r="4283">
          <cell r="A4283">
            <v>13896</v>
          </cell>
          <cell r="H4283" t="str">
            <v>Eupatorium megalophyllum</v>
          </cell>
        </row>
        <row r="4284">
          <cell r="A4284">
            <v>13897</v>
          </cell>
          <cell r="H4284" t="str">
            <v>Butia capitata</v>
          </cell>
        </row>
        <row r="4285">
          <cell r="A4285">
            <v>13898</v>
          </cell>
          <cell r="H4285" t="str">
            <v>Diuris behrii x maculata</v>
          </cell>
        </row>
        <row r="4286">
          <cell r="A4286">
            <v>13899</v>
          </cell>
          <cell r="H4286" t="str">
            <v>Schistidium spp.</v>
          </cell>
        </row>
        <row r="4287">
          <cell r="A4287">
            <v>1390</v>
          </cell>
          <cell r="H4287" t="str">
            <v>Chamomilla suaveolens</v>
          </cell>
        </row>
        <row r="4288">
          <cell r="A4288">
            <v>13900</v>
          </cell>
          <cell r="H4288" t="str">
            <v>Ceratodon purpureus</v>
          </cell>
        </row>
        <row r="4289">
          <cell r="A4289">
            <v>13901</v>
          </cell>
          <cell r="H4289" t="str">
            <v>Ptychostomum pseudotriquetrum</v>
          </cell>
        </row>
        <row r="4290">
          <cell r="A4290">
            <v>13902</v>
          </cell>
          <cell r="H4290" t="str">
            <v>Hibbertia sp. Bankstown</v>
          </cell>
        </row>
        <row r="4291">
          <cell r="A4291">
            <v>13903</v>
          </cell>
          <cell r="H4291" t="str">
            <v>Syzygium hodgkinsoniae</v>
          </cell>
        </row>
        <row r="4292">
          <cell r="A4292">
            <v>13904</v>
          </cell>
          <cell r="H4292" t="str">
            <v>Cucurbita spp.</v>
          </cell>
        </row>
        <row r="4293">
          <cell r="A4293">
            <v>13905</v>
          </cell>
          <cell r="H4293" t="str">
            <v>Sannantha angusta</v>
          </cell>
        </row>
        <row r="4294">
          <cell r="A4294">
            <v>13906</v>
          </cell>
          <cell r="H4294" t="str">
            <v>Sannantha crassa</v>
          </cell>
        </row>
        <row r="4295">
          <cell r="A4295">
            <v>13907</v>
          </cell>
          <cell r="H4295" t="str">
            <v>Caladenia sp. 'Mt Warning'</v>
          </cell>
        </row>
        <row r="4296">
          <cell r="A4296">
            <v>13908</v>
          </cell>
          <cell r="H4296" t="str">
            <v>Dodonaea rupicola</v>
          </cell>
        </row>
        <row r="4297">
          <cell r="A4297">
            <v>13909</v>
          </cell>
          <cell r="H4297" t="str">
            <v>Gynura drymophila var. pubescens</v>
          </cell>
        </row>
        <row r="4298">
          <cell r="A4298">
            <v>1391</v>
          </cell>
          <cell r="H4298" t="str">
            <v>Chondrilla juncea</v>
          </cell>
        </row>
        <row r="4299">
          <cell r="A4299">
            <v>13910</v>
          </cell>
          <cell r="H4299" t="str">
            <v>Leucopogon sp. aff. setiger</v>
          </cell>
        </row>
        <row r="4300">
          <cell r="A4300">
            <v>13911</v>
          </cell>
          <cell r="H4300" t="str">
            <v>Opercularia sp. nov.</v>
          </cell>
        </row>
        <row r="4301">
          <cell r="A4301">
            <v>13912</v>
          </cell>
          <cell r="H4301" t="str">
            <v>Prostanthera sp. 'South Obelisk'</v>
          </cell>
        </row>
        <row r="4302">
          <cell r="A4302">
            <v>13913</v>
          </cell>
          <cell r="H4302" t="str">
            <v>Pterostylis bicornis</v>
          </cell>
        </row>
        <row r="4303">
          <cell r="A4303">
            <v>13914</v>
          </cell>
          <cell r="H4303" t="str">
            <v>Acacia torulosa</v>
          </cell>
        </row>
        <row r="4304">
          <cell r="A4304">
            <v>13915</v>
          </cell>
          <cell r="H4304" t="str">
            <v>Acacia beckleri subsp. beckleri</v>
          </cell>
        </row>
        <row r="4305">
          <cell r="A4305">
            <v>13916</v>
          </cell>
          <cell r="H4305" t="str">
            <v>Acacia leprosa var. graveolens</v>
          </cell>
        </row>
        <row r="4306">
          <cell r="A4306">
            <v>13917</v>
          </cell>
          <cell r="H4306" t="str">
            <v>Acacia leprosa var. leprosa</v>
          </cell>
        </row>
        <row r="4307">
          <cell r="A4307">
            <v>13918</v>
          </cell>
          <cell r="H4307" t="str">
            <v>Acacia leprosa var. uninervia</v>
          </cell>
        </row>
        <row r="4308">
          <cell r="A4308">
            <v>13919</v>
          </cell>
          <cell r="H4308" t="str">
            <v>Acacia minyura</v>
          </cell>
        </row>
        <row r="4309">
          <cell r="A4309">
            <v>1392</v>
          </cell>
          <cell r="H4309" t="str">
            <v>Chrysanthemoides monilifera</v>
          </cell>
        </row>
        <row r="4310">
          <cell r="A4310">
            <v>13920</v>
          </cell>
          <cell r="H4310" t="str">
            <v>Actites megalocarpus</v>
          </cell>
        </row>
        <row r="4311">
          <cell r="A4311">
            <v>13921</v>
          </cell>
          <cell r="H4311" t="str">
            <v>Adriana urticoides</v>
          </cell>
        </row>
        <row r="4312">
          <cell r="A4312">
            <v>13922</v>
          </cell>
          <cell r="H4312" t="str">
            <v>Adriana urticoides var. hookeri</v>
          </cell>
        </row>
        <row r="4313">
          <cell r="A4313">
            <v>13923</v>
          </cell>
          <cell r="H4313" t="str">
            <v>Allittia cardiocarpa</v>
          </cell>
        </row>
        <row r="4314">
          <cell r="A4314">
            <v>13924</v>
          </cell>
          <cell r="H4314" t="str">
            <v>Amelichloa brachychaeta</v>
          </cell>
        </row>
        <row r="4315">
          <cell r="A4315">
            <v>13925</v>
          </cell>
          <cell r="H4315" t="str">
            <v>Amelichloa caudata</v>
          </cell>
        </row>
        <row r="4316">
          <cell r="A4316">
            <v>13926</v>
          </cell>
          <cell r="H4316" t="str">
            <v>Argyrotegium poliochlorum</v>
          </cell>
        </row>
        <row r="4317">
          <cell r="A4317">
            <v>13927</v>
          </cell>
          <cell r="H4317" t="str">
            <v>Arthropteris beckleri x tenella</v>
          </cell>
        </row>
        <row r="4318">
          <cell r="A4318">
            <v>13928</v>
          </cell>
          <cell r="H4318" t="str">
            <v>Banksia spinulosa var. collina-spinulosa intergrade</v>
          </cell>
        </row>
        <row r="4319">
          <cell r="A4319">
            <v>13929</v>
          </cell>
          <cell r="H4319" t="str">
            <v>Berberis aquifolium</v>
          </cell>
        </row>
        <row r="4320">
          <cell r="A4320">
            <v>1393</v>
          </cell>
          <cell r="H4320" t="str">
            <v>Chrysanthemum segetum</v>
          </cell>
        </row>
        <row r="4321">
          <cell r="A4321">
            <v>13930</v>
          </cell>
          <cell r="H4321" t="str">
            <v>Bertya tasmanica var. Fine hairs</v>
          </cell>
        </row>
        <row r="4322">
          <cell r="A4322">
            <v>13931</v>
          </cell>
          <cell r="H4322" t="str">
            <v>Bertya tasmanica var. Glabrous ovary</v>
          </cell>
        </row>
        <row r="4323">
          <cell r="A4323">
            <v>13932</v>
          </cell>
          <cell r="H4323" t="str">
            <v>Bertya tasmanica var. Golden hairs</v>
          </cell>
        </row>
        <row r="4324">
          <cell r="A4324">
            <v>13933</v>
          </cell>
          <cell r="H4324" t="str">
            <v>Bertya tasmanica var. Typical variant</v>
          </cell>
        </row>
        <row r="4325">
          <cell r="A4325">
            <v>13934</v>
          </cell>
          <cell r="H4325" t="str">
            <v>Beyeria lanceolata</v>
          </cell>
        </row>
        <row r="4326">
          <cell r="A4326">
            <v>13935</v>
          </cell>
          <cell r="H4326" t="str">
            <v>Brachyscome brownii</v>
          </cell>
        </row>
        <row r="4327">
          <cell r="A4327">
            <v>13936</v>
          </cell>
          <cell r="H4327" t="str">
            <v>Brachyscome kaputarensis</v>
          </cell>
        </row>
        <row r="4328">
          <cell r="A4328">
            <v>13937</v>
          </cell>
          <cell r="H4328" t="str">
            <v>Brachyscome mittagongensis</v>
          </cell>
        </row>
        <row r="4329">
          <cell r="A4329">
            <v>13938</v>
          </cell>
          <cell r="H4329" t="str">
            <v>Brachyscome procumbens subsp. procumbens</v>
          </cell>
        </row>
        <row r="4330">
          <cell r="A4330">
            <v>13939</v>
          </cell>
          <cell r="H4330" t="str">
            <v>Brachyscome procumbens subsp. wombelongensis</v>
          </cell>
        </row>
        <row r="4331">
          <cell r="A4331">
            <v>1394</v>
          </cell>
          <cell r="H4331" t="str">
            <v>Chrysocoryne pusilla</v>
          </cell>
        </row>
        <row r="4332">
          <cell r="A4332">
            <v>13940</v>
          </cell>
          <cell r="H4332" t="str">
            <v>Brachyscome salkiniae</v>
          </cell>
        </row>
        <row r="4333">
          <cell r="A4333">
            <v>13941</v>
          </cell>
          <cell r="H4333" t="str">
            <v>Brachyscome willisii</v>
          </cell>
        </row>
        <row r="4334">
          <cell r="A4334">
            <v>13942</v>
          </cell>
          <cell r="H4334" t="str">
            <v>Brugmansia x candida</v>
          </cell>
        </row>
        <row r="4335">
          <cell r="A4335">
            <v>13943</v>
          </cell>
          <cell r="H4335" t="str">
            <v>Brugmansia suaveolens</v>
          </cell>
        </row>
        <row r="4336">
          <cell r="A4336">
            <v>13944</v>
          </cell>
          <cell r="H4336" t="str">
            <v>Caladenia atrovespa</v>
          </cell>
        </row>
        <row r="4337">
          <cell r="A4337">
            <v>13945</v>
          </cell>
          <cell r="H4337" t="str">
            <v>Caladenia branwhitei</v>
          </cell>
        </row>
        <row r="4338">
          <cell r="A4338">
            <v>13946</v>
          </cell>
          <cell r="H4338" t="str">
            <v>Caladenia cadyi</v>
          </cell>
        </row>
        <row r="4339">
          <cell r="A4339">
            <v>13947</v>
          </cell>
          <cell r="H4339" t="str">
            <v>Caladenia mentiens</v>
          </cell>
        </row>
        <row r="4340">
          <cell r="A4340">
            <v>13948</v>
          </cell>
          <cell r="H4340" t="str">
            <v>Caladenia oreophila</v>
          </cell>
        </row>
        <row r="4341">
          <cell r="A4341">
            <v>13949</v>
          </cell>
          <cell r="H4341" t="str">
            <v>Caladenia orestes</v>
          </cell>
        </row>
        <row r="4342">
          <cell r="A4342">
            <v>1395</v>
          </cell>
          <cell r="H4342" t="str">
            <v>Chthonocephalus pseudevax</v>
          </cell>
        </row>
        <row r="4343">
          <cell r="A4343">
            <v>13950</v>
          </cell>
          <cell r="H4343" t="str">
            <v>Caladenia osmera</v>
          </cell>
        </row>
        <row r="4344">
          <cell r="A4344">
            <v>13951</v>
          </cell>
          <cell r="H4344" t="str">
            <v>Caladenia peisleyi</v>
          </cell>
        </row>
        <row r="4345">
          <cell r="A4345">
            <v>13952</v>
          </cell>
          <cell r="H4345" t="str">
            <v>Caladenia ustulata</v>
          </cell>
        </row>
        <row r="4346">
          <cell r="A4346">
            <v>13953</v>
          </cell>
          <cell r="H4346" t="str">
            <v>Caladenia whiteheadii</v>
          </cell>
        </row>
        <row r="4347">
          <cell r="A4347">
            <v>13954</v>
          </cell>
          <cell r="H4347" t="str">
            <v>Cassinia macrocephala subsp. petrapendula</v>
          </cell>
        </row>
        <row r="4348">
          <cell r="A4348">
            <v>13955</v>
          </cell>
          <cell r="H4348" t="str">
            <v>Cassinia macrocephala subsp. storyi</v>
          </cell>
        </row>
        <row r="4349">
          <cell r="A4349">
            <v>13956</v>
          </cell>
          <cell r="H4349" t="str">
            <v>Cassinia thinicola</v>
          </cell>
        </row>
        <row r="4350">
          <cell r="A4350">
            <v>13957</v>
          </cell>
          <cell r="H4350" t="str">
            <v>Centratherum australianum</v>
          </cell>
        </row>
        <row r="4351">
          <cell r="A4351">
            <v>13958</v>
          </cell>
          <cell r="H4351" t="str">
            <v>Commersonia breviseta</v>
          </cell>
        </row>
        <row r="4352">
          <cell r="A4352">
            <v>13959</v>
          </cell>
          <cell r="H4352" t="str">
            <v>Coronidium elatum subsp. elatum</v>
          </cell>
        </row>
        <row r="4353">
          <cell r="A4353">
            <v>1396</v>
          </cell>
          <cell r="H4353" t="str">
            <v>Cichorium endivia</v>
          </cell>
        </row>
        <row r="4354">
          <cell r="A4354">
            <v>13960</v>
          </cell>
          <cell r="H4354" t="str">
            <v>Coronidium elatum subsp. vellerosum</v>
          </cell>
        </row>
        <row r="4355">
          <cell r="A4355">
            <v>13961</v>
          </cell>
          <cell r="H4355" t="str">
            <v>Coronidium oxylepis</v>
          </cell>
        </row>
        <row r="4356">
          <cell r="A4356">
            <v>13962</v>
          </cell>
          <cell r="H4356" t="str">
            <v>Coronidium oxylepis subsp. lanatum</v>
          </cell>
        </row>
        <row r="4357">
          <cell r="A4357">
            <v>13963</v>
          </cell>
          <cell r="H4357" t="str">
            <v>Coronidium oxylepis subsp. oxylepis</v>
          </cell>
        </row>
        <row r="4358">
          <cell r="A4358">
            <v>13964</v>
          </cell>
          <cell r="H4358" t="str">
            <v>Coronidium telfordii</v>
          </cell>
        </row>
        <row r="4359">
          <cell r="A4359">
            <v>13965</v>
          </cell>
          <cell r="H4359" t="str">
            <v>Cotoneaster x watereri</v>
          </cell>
        </row>
        <row r="4360">
          <cell r="A4360">
            <v>13966</v>
          </cell>
          <cell r="H4360" t="str">
            <v>Coronidium waddelliae</v>
          </cell>
        </row>
        <row r="4361">
          <cell r="A4361">
            <v>13967</v>
          </cell>
          <cell r="H4361" t="str">
            <v>Dendrobium gracilicaule var. howeanum</v>
          </cell>
        </row>
        <row r="4362">
          <cell r="A4362">
            <v>13968</v>
          </cell>
          <cell r="H4362" t="str">
            <v>Diteilis simmondsii</v>
          </cell>
        </row>
        <row r="4363">
          <cell r="A4363">
            <v>13969</v>
          </cell>
          <cell r="H4363" t="str">
            <v>Diuris nigromontana</v>
          </cell>
        </row>
        <row r="4364">
          <cell r="A4364">
            <v>1397</v>
          </cell>
          <cell r="H4364" t="str">
            <v>Cichorium intybus</v>
          </cell>
        </row>
        <row r="4365">
          <cell r="A4365">
            <v>13970</v>
          </cell>
          <cell r="H4365" t="str">
            <v>Diuris orientis</v>
          </cell>
        </row>
        <row r="4366">
          <cell r="A4366">
            <v>13971</v>
          </cell>
          <cell r="H4366" t="str">
            <v>Diuris subalpina</v>
          </cell>
        </row>
        <row r="4367">
          <cell r="A4367">
            <v>13972</v>
          </cell>
          <cell r="H4367" t="str">
            <v>Diuris unica</v>
          </cell>
        </row>
        <row r="4368">
          <cell r="A4368">
            <v>13973</v>
          </cell>
          <cell r="H4368" t="str">
            <v>Echinops bannaticus</v>
          </cell>
        </row>
        <row r="4369">
          <cell r="A4369">
            <v>13974</v>
          </cell>
          <cell r="H4369" t="str">
            <v>Elymus plurinervis</v>
          </cell>
        </row>
        <row r="4370">
          <cell r="A4370">
            <v>13975</v>
          </cell>
          <cell r="H4370" t="str">
            <v>Emex spinosa</v>
          </cell>
        </row>
        <row r="4371">
          <cell r="A4371">
            <v>13976</v>
          </cell>
          <cell r="H4371" t="str">
            <v>Empusa habenarina</v>
          </cell>
        </row>
        <row r="4372">
          <cell r="A4372">
            <v>13977</v>
          </cell>
          <cell r="H4372" t="str">
            <v>Eragrostis trichophora</v>
          </cell>
        </row>
        <row r="4373">
          <cell r="A4373">
            <v>13978</v>
          </cell>
          <cell r="H4373" t="str">
            <v>Eriochilus magenteus</v>
          </cell>
        </row>
        <row r="4374">
          <cell r="A4374">
            <v>13979</v>
          </cell>
          <cell r="H4374" t="str">
            <v>Erythrina numerosa</v>
          </cell>
        </row>
        <row r="4375">
          <cell r="A4375">
            <v>1398</v>
          </cell>
          <cell r="H4375" t="str">
            <v>Cineraria lyrata</v>
          </cell>
        </row>
        <row r="4376">
          <cell r="A4376">
            <v>13980</v>
          </cell>
          <cell r="H4376" t="str">
            <v>Euchiton limosus</v>
          </cell>
        </row>
        <row r="4377">
          <cell r="A4377">
            <v>13981</v>
          </cell>
          <cell r="H4377" t="str">
            <v>Euphorbia lathyris</v>
          </cell>
        </row>
        <row r="4378">
          <cell r="A4378">
            <v>13982</v>
          </cell>
          <cell r="H4378" t="str">
            <v>Euroschinus papuanus</v>
          </cell>
        </row>
        <row r="4379">
          <cell r="A4379">
            <v>13983</v>
          </cell>
          <cell r="H4379" t="str">
            <v>Diuris parvipetala</v>
          </cell>
        </row>
        <row r="4380">
          <cell r="A4380">
            <v>13984</v>
          </cell>
          <cell r="H4380" t="str">
            <v>Everistia vacciniifolia</v>
          </cell>
        </row>
        <row r="4381">
          <cell r="A4381">
            <v>13985</v>
          </cell>
          <cell r="H4381" t="str">
            <v>Fallopia x bohemica</v>
          </cell>
        </row>
        <row r="4382">
          <cell r="A4382">
            <v>13986</v>
          </cell>
          <cell r="H4382" t="str">
            <v>Gastrodia surcula</v>
          </cell>
        </row>
        <row r="4383">
          <cell r="A4383">
            <v>13987</v>
          </cell>
          <cell r="H4383" t="str">
            <v>Genoplesium insigne</v>
          </cell>
        </row>
        <row r="4384">
          <cell r="A4384">
            <v>13988</v>
          </cell>
          <cell r="H4384" t="str">
            <v>Gladiolus hortulanus</v>
          </cell>
        </row>
        <row r="4385">
          <cell r="A4385">
            <v>13989</v>
          </cell>
          <cell r="H4385" t="str">
            <v>Glossocardia bidens</v>
          </cell>
        </row>
        <row r="4386">
          <cell r="A4386">
            <v>1399</v>
          </cell>
          <cell r="H4386" t="str">
            <v>Cirsium arvense</v>
          </cell>
        </row>
        <row r="4387">
          <cell r="A4387">
            <v>13990</v>
          </cell>
          <cell r="H4387" t="str">
            <v>Haloragis exalata var. laevis</v>
          </cell>
        </row>
        <row r="4388">
          <cell r="A4388">
            <v>13991</v>
          </cell>
          <cell r="H4388" t="str">
            <v>Hemerocallis fulva</v>
          </cell>
        </row>
        <row r="4389">
          <cell r="A4389">
            <v>13992</v>
          </cell>
          <cell r="H4389" t="str">
            <v>Hibbertia simulans</v>
          </cell>
        </row>
        <row r="4390">
          <cell r="A4390">
            <v>13993</v>
          </cell>
          <cell r="H4390" t="str">
            <v>Hibiscus pedunculatus</v>
          </cell>
        </row>
        <row r="4391">
          <cell r="A4391">
            <v>13994</v>
          </cell>
          <cell r="H4391" t="str">
            <v>Homalanthus stillingiifolius</v>
          </cell>
        </row>
        <row r="4392">
          <cell r="A4392">
            <v>13995</v>
          </cell>
          <cell r="H4392" t="str">
            <v>Impatiens balfouri</v>
          </cell>
        </row>
        <row r="4393">
          <cell r="A4393">
            <v>13996</v>
          </cell>
          <cell r="H4393" t="str">
            <v>Kardomia jucunda</v>
          </cell>
        </row>
        <row r="4394">
          <cell r="A4394">
            <v>13997</v>
          </cell>
          <cell r="H4394" t="str">
            <v>Kleinia articulata</v>
          </cell>
        </row>
        <row r="4395">
          <cell r="A4395">
            <v>13998</v>
          </cell>
          <cell r="H4395" t="str">
            <v>Lepidium draba</v>
          </cell>
        </row>
        <row r="4396">
          <cell r="A4396">
            <v>13999</v>
          </cell>
          <cell r="H4396" t="str">
            <v>Linaria canadensis</v>
          </cell>
        </row>
        <row r="4397">
          <cell r="A4397">
            <v>140</v>
          </cell>
          <cell r="H4397" t="str">
            <v>Oxylobium sp. ( Mt. Warning-Gibralter Range )</v>
          </cell>
        </row>
        <row r="4398">
          <cell r="A4398">
            <v>1400</v>
          </cell>
          <cell r="H4398" t="str">
            <v>Cirsium vulgare</v>
          </cell>
        </row>
        <row r="4399">
          <cell r="A4399">
            <v>14000</v>
          </cell>
          <cell r="H4399" t="str">
            <v>Lobelia simplicicaulis</v>
          </cell>
        </row>
        <row r="4400">
          <cell r="A4400">
            <v>14001</v>
          </cell>
          <cell r="H4400" t="str">
            <v>Megathyrsus maximus</v>
          </cell>
        </row>
        <row r="4401">
          <cell r="A4401">
            <v>14002</v>
          </cell>
          <cell r="H4401" t="str">
            <v>Oenothera curtiflora</v>
          </cell>
        </row>
        <row r="4402">
          <cell r="A4402">
            <v>14003</v>
          </cell>
          <cell r="H4402" t="str">
            <v>Oenothera lindheimeri</v>
          </cell>
        </row>
        <row r="4403">
          <cell r="A4403">
            <v>14004</v>
          </cell>
          <cell r="H4403" t="str">
            <v>Olearia ramulosa var. stricta</v>
          </cell>
        </row>
        <row r="4404">
          <cell r="A4404">
            <v>14005</v>
          </cell>
          <cell r="H4404" t="str">
            <v>Persoonia lanceolata x levis</v>
          </cell>
        </row>
        <row r="4405">
          <cell r="A4405">
            <v>14006</v>
          </cell>
          <cell r="H4405" t="str">
            <v>Persoonia levis x oxycoccoides</v>
          </cell>
        </row>
        <row r="4406">
          <cell r="A4406">
            <v>14007</v>
          </cell>
          <cell r="H4406" t="str">
            <v>Rauvolfia tetraphylla</v>
          </cell>
        </row>
        <row r="4407">
          <cell r="A4407">
            <v>14008</v>
          </cell>
          <cell r="H4407" t="str">
            <v>Philotheca hispidula x myoporoides</v>
          </cell>
        </row>
        <row r="4408">
          <cell r="A4408">
            <v>14009</v>
          </cell>
          <cell r="H4408" t="str">
            <v>Physalis hederifolia</v>
          </cell>
        </row>
        <row r="4409">
          <cell r="A4409">
            <v>1401</v>
          </cell>
          <cell r="H4409" t="str">
            <v>Cnicus benedictus</v>
          </cell>
        </row>
        <row r="4410">
          <cell r="A4410">
            <v>14010</v>
          </cell>
          <cell r="H4410" t="str">
            <v>Physalis longifolia</v>
          </cell>
        </row>
        <row r="4411">
          <cell r="A4411">
            <v>14011</v>
          </cell>
          <cell r="H4411" t="str">
            <v>Planchonella howeana</v>
          </cell>
        </row>
        <row r="4412">
          <cell r="A4412">
            <v>14012</v>
          </cell>
          <cell r="H4412" t="str">
            <v>Pomaderris andromedifolia f. 'andromedifolia'</v>
          </cell>
        </row>
        <row r="4413">
          <cell r="A4413">
            <v>14013</v>
          </cell>
          <cell r="H4413" t="str">
            <v>Pomaderris andromedifolia f. 'narrow-leaved'</v>
          </cell>
        </row>
        <row r="4414">
          <cell r="A4414">
            <v>14014</v>
          </cell>
          <cell r="H4414" t="str">
            <v>Pomaderris andromedifolia f. 'small-leaved'</v>
          </cell>
        </row>
        <row r="4415">
          <cell r="A4415">
            <v>14015</v>
          </cell>
          <cell r="H4415" t="str">
            <v>Poranthera oreophila</v>
          </cell>
        </row>
        <row r="4416">
          <cell r="A4416">
            <v>14016</v>
          </cell>
          <cell r="H4416" t="str">
            <v>Potamogeton tricarinatus auct. non</v>
          </cell>
        </row>
        <row r="4417">
          <cell r="A4417">
            <v>14017</v>
          </cell>
          <cell r="H4417" t="str">
            <v>Prasophyllum bagoense</v>
          </cell>
        </row>
        <row r="4418">
          <cell r="A4418">
            <v>14018</v>
          </cell>
          <cell r="H4418" t="str">
            <v>Prasophyllum venustum</v>
          </cell>
        </row>
        <row r="4419">
          <cell r="A4419">
            <v>14019</v>
          </cell>
          <cell r="H4419" t="str">
            <v>Prasophyllum viriosum</v>
          </cell>
        </row>
        <row r="4420">
          <cell r="A4420">
            <v>1402</v>
          </cell>
          <cell r="H4420" t="str">
            <v>Conyza albida</v>
          </cell>
        </row>
        <row r="4421">
          <cell r="A4421">
            <v>14020</v>
          </cell>
          <cell r="H4421" t="str">
            <v>Pterostylis aneba</v>
          </cell>
        </row>
        <row r="4422">
          <cell r="A4422">
            <v>14021</v>
          </cell>
          <cell r="H4422" t="str">
            <v>Pterostylis clivicola</v>
          </cell>
        </row>
        <row r="4423">
          <cell r="A4423">
            <v>14022</v>
          </cell>
          <cell r="H4423" t="str">
            <v>Pterostylis crassicaulis</v>
          </cell>
        </row>
        <row r="4424">
          <cell r="A4424">
            <v>14023</v>
          </cell>
          <cell r="H4424" t="str">
            <v>Pterostylis jonesii</v>
          </cell>
        </row>
        <row r="4425">
          <cell r="A4425">
            <v>14024</v>
          </cell>
          <cell r="H4425" t="str">
            <v>Pterostylis loganii</v>
          </cell>
        </row>
        <row r="4426">
          <cell r="A4426">
            <v>14025</v>
          </cell>
          <cell r="H4426" t="str">
            <v>Pterostylis macrosepala</v>
          </cell>
        </row>
        <row r="4427">
          <cell r="A4427">
            <v>14026</v>
          </cell>
          <cell r="H4427" t="str">
            <v>Pterostylis melagramma</v>
          </cell>
        </row>
        <row r="4428">
          <cell r="A4428">
            <v>14027</v>
          </cell>
          <cell r="H4428" t="str">
            <v>Pterostylis smaragdyna</v>
          </cell>
        </row>
        <row r="4429">
          <cell r="A4429">
            <v>14028</v>
          </cell>
          <cell r="H4429" t="str">
            <v>Pterostylis stenosepala</v>
          </cell>
        </row>
        <row r="4430">
          <cell r="A4430">
            <v>14029</v>
          </cell>
          <cell r="H4430" t="str">
            <v>Pterostylis tasmanica</v>
          </cell>
        </row>
        <row r="4431">
          <cell r="A4431">
            <v>1403</v>
          </cell>
          <cell r="H4431" t="str">
            <v>Conyza bilbaoana</v>
          </cell>
        </row>
        <row r="4432">
          <cell r="A4432">
            <v>14030</v>
          </cell>
          <cell r="H4432" t="str">
            <v>Pterostylis umbrina</v>
          </cell>
        </row>
        <row r="4433">
          <cell r="A4433">
            <v>14031</v>
          </cell>
          <cell r="H4433" t="str">
            <v>Ptilotus remotiflorus</v>
          </cell>
        </row>
        <row r="4434">
          <cell r="A4434">
            <v>14032</v>
          </cell>
          <cell r="H4434" t="str">
            <v>Rhaponticum repens</v>
          </cell>
        </row>
        <row r="4435">
          <cell r="A4435">
            <v>14033</v>
          </cell>
          <cell r="H4435" t="str">
            <v>Ricinocarpos linearifolius</v>
          </cell>
        </row>
        <row r="4436">
          <cell r="A4436">
            <v>14034</v>
          </cell>
          <cell r="H4436" t="str">
            <v>Rubus niveus</v>
          </cell>
        </row>
        <row r="4437">
          <cell r="A4437">
            <v>14035</v>
          </cell>
          <cell r="H4437" t="str">
            <v>Scorzonera laciniata var. laciniata</v>
          </cell>
        </row>
        <row r="4438">
          <cell r="A4438">
            <v>14036</v>
          </cell>
          <cell r="H4438" t="str">
            <v>Sedum caespitosum</v>
          </cell>
        </row>
        <row r="4439">
          <cell r="A4439">
            <v>14037</v>
          </cell>
          <cell r="H4439" t="str">
            <v>Senecio brigalowensis</v>
          </cell>
        </row>
        <row r="4440">
          <cell r="A4440">
            <v>14038</v>
          </cell>
          <cell r="H4440" t="str">
            <v>Senecio depressicola</v>
          </cell>
        </row>
        <row r="4441">
          <cell r="A4441">
            <v>14039</v>
          </cell>
          <cell r="H4441" t="str">
            <v>Senecio pinnatifolius var. alpinus</v>
          </cell>
        </row>
        <row r="4442">
          <cell r="A4442">
            <v>1404</v>
          </cell>
          <cell r="H4442" t="str">
            <v>Conyza bonariensis</v>
          </cell>
        </row>
        <row r="4443">
          <cell r="A4443">
            <v>14040</v>
          </cell>
          <cell r="H4443" t="str">
            <v>Senecio pinnatifolius var. lanceolatus</v>
          </cell>
        </row>
        <row r="4444">
          <cell r="A4444">
            <v>14041</v>
          </cell>
          <cell r="H4444" t="str">
            <v>Senecio productus</v>
          </cell>
        </row>
        <row r="4445">
          <cell r="A4445">
            <v>14042</v>
          </cell>
          <cell r="H4445" t="str">
            <v>Senecio spanomerus</v>
          </cell>
        </row>
        <row r="4446">
          <cell r="A4446">
            <v>14043</v>
          </cell>
          <cell r="H4446" t="str">
            <v>Senna multijuga subsp. lindleyana</v>
          </cell>
        </row>
        <row r="4447">
          <cell r="A4447">
            <v>14044</v>
          </cell>
          <cell r="H4447" t="str">
            <v>Solanum armourense</v>
          </cell>
        </row>
        <row r="4448">
          <cell r="A4448">
            <v>14045</v>
          </cell>
          <cell r="H4448" t="str">
            <v>Stylosanthes guianensis var. guianensis</v>
          </cell>
        </row>
        <row r="4449">
          <cell r="A4449">
            <v>14046</v>
          </cell>
          <cell r="H4449" t="str">
            <v>Symphoricarpos albus</v>
          </cell>
        </row>
        <row r="4450">
          <cell r="A4450">
            <v>14047</v>
          </cell>
          <cell r="H4450" t="str">
            <v>Symphoricarpos albus var. laevigatus</v>
          </cell>
        </row>
        <row r="4451">
          <cell r="A4451">
            <v>14048</v>
          </cell>
          <cell r="H4451" t="str">
            <v>Thinopyrum ponticum</v>
          </cell>
        </row>
        <row r="4452">
          <cell r="A4452">
            <v>14049</v>
          </cell>
          <cell r="H4452" t="str">
            <v>Tolpis barbata</v>
          </cell>
        </row>
        <row r="4453">
          <cell r="A4453">
            <v>1405</v>
          </cell>
          <cell r="H4453" t="str">
            <v>Conyza canadensis</v>
          </cell>
        </row>
        <row r="4454">
          <cell r="A4454">
            <v>14050</v>
          </cell>
          <cell r="H4454" t="str">
            <v>Tradescantia cerinthoides</v>
          </cell>
        </row>
        <row r="4455">
          <cell r="A4455">
            <v>14051</v>
          </cell>
          <cell r="H4455" t="str">
            <v>Tragopogon porrifolius subsp. porrifolius</v>
          </cell>
        </row>
        <row r="4456">
          <cell r="A4456">
            <v>14052</v>
          </cell>
          <cell r="H4456" t="str">
            <v>Tripleurospermum maritimum subsp. inodorum</v>
          </cell>
        </row>
        <row r="4457">
          <cell r="A4457">
            <v>14053</v>
          </cell>
          <cell r="H4457" t="str">
            <v>Veronica arenaria</v>
          </cell>
        </row>
        <row r="4458">
          <cell r="A4458">
            <v>14054</v>
          </cell>
          <cell r="H4458" t="str">
            <v>Vittadinia cuneata f. minor</v>
          </cell>
        </row>
        <row r="4459">
          <cell r="A4459">
            <v>14055</v>
          </cell>
          <cell r="H4459" t="str">
            <v>Westringia parvifolia</v>
          </cell>
        </row>
        <row r="4460">
          <cell r="A4460">
            <v>14056</v>
          </cell>
          <cell r="H4460" t="str">
            <v>Zephyranthes carinata</v>
          </cell>
        </row>
        <row r="4461">
          <cell r="A4461">
            <v>14057</v>
          </cell>
          <cell r="H4461" t="str">
            <v>Zoysia matrella</v>
          </cell>
        </row>
        <row r="4462">
          <cell r="A4462">
            <v>14058</v>
          </cell>
          <cell r="H4462" t="str">
            <v>Austrostipa muelleri</v>
          </cell>
        </row>
        <row r="4463">
          <cell r="A4463">
            <v>14059</v>
          </cell>
          <cell r="H4463" t="str">
            <v>Codium fragile</v>
          </cell>
        </row>
        <row r="4464">
          <cell r="A4464">
            <v>1406</v>
          </cell>
          <cell r="H4464" t="str">
            <v>Conyza chilensis</v>
          </cell>
        </row>
        <row r="4465">
          <cell r="A4465">
            <v>14060</v>
          </cell>
          <cell r="H4465" t="str">
            <v>Hormosira banksii</v>
          </cell>
        </row>
        <row r="4466">
          <cell r="A4466">
            <v>14061</v>
          </cell>
          <cell r="H4466" t="str">
            <v>Adriana urticoides var. urticoides</v>
          </cell>
        </row>
        <row r="4467">
          <cell r="A4467">
            <v>14062</v>
          </cell>
          <cell r="H4467" t="str">
            <v>Lepidosperma australe</v>
          </cell>
        </row>
        <row r="4468">
          <cell r="A4468">
            <v>14063</v>
          </cell>
          <cell r="H4468" t="str">
            <v>Lomandra juncea</v>
          </cell>
        </row>
        <row r="4469">
          <cell r="A4469">
            <v>14064</v>
          </cell>
          <cell r="H4469" t="str">
            <v>Lembophyllum divulsum</v>
          </cell>
        </row>
        <row r="4470">
          <cell r="A4470">
            <v>14065</v>
          </cell>
          <cell r="H4470" t="str">
            <v>Pyrrhobryum paramattense</v>
          </cell>
        </row>
        <row r="4471">
          <cell r="A4471">
            <v>14066</v>
          </cell>
          <cell r="H4471" t="str">
            <v>Hydrocotyle paludosa</v>
          </cell>
        </row>
        <row r="4472">
          <cell r="A4472">
            <v>14067</v>
          </cell>
          <cell r="H4472" t="str">
            <v>Crassula alata</v>
          </cell>
        </row>
        <row r="4473">
          <cell r="A4473">
            <v>14068</v>
          </cell>
          <cell r="H4473" t="str">
            <v>Dendrobium macropus</v>
          </cell>
        </row>
        <row r="4474">
          <cell r="A4474">
            <v>14069</v>
          </cell>
          <cell r="H4474" t="str">
            <v>Coprosma sp. nov (Papadopulos/Baker)</v>
          </cell>
        </row>
        <row r="4475">
          <cell r="A4475">
            <v>1407</v>
          </cell>
          <cell r="H4475" t="str">
            <v>Conyza leucantha</v>
          </cell>
        </row>
        <row r="4476">
          <cell r="A4476">
            <v>14070</v>
          </cell>
          <cell r="H4476" t="str">
            <v>Myrsine myrtillina x platystigma</v>
          </cell>
        </row>
        <row r="4477">
          <cell r="A4477">
            <v>14071</v>
          </cell>
          <cell r="H4477" t="str">
            <v>Metrosideros kermadecensis</v>
          </cell>
        </row>
        <row r="4478">
          <cell r="A4478">
            <v>14072</v>
          </cell>
          <cell r="H4478" t="str">
            <v>Sargassum spp.</v>
          </cell>
        </row>
        <row r="4479">
          <cell r="A4479">
            <v>14073</v>
          </cell>
          <cell r="H4479" t="str">
            <v>Phaeophyceae spp.</v>
          </cell>
        </row>
        <row r="4480">
          <cell r="A4480">
            <v>14074</v>
          </cell>
          <cell r="H4480" t="str">
            <v>Ulva spp.</v>
          </cell>
        </row>
        <row r="4481">
          <cell r="A4481">
            <v>14075</v>
          </cell>
          <cell r="H4481" t="str">
            <v>Laurencia spp.</v>
          </cell>
        </row>
        <row r="4482">
          <cell r="A4482">
            <v>14076</v>
          </cell>
          <cell r="H4482" t="str">
            <v>Eucalyptus acmenoides x pilularis</v>
          </cell>
        </row>
        <row r="4483">
          <cell r="A4483">
            <v>14077</v>
          </cell>
          <cell r="H4483" t="str">
            <v>Leptospermum scoparium var. scoparium</v>
          </cell>
        </row>
        <row r="4484">
          <cell r="A4484">
            <v>14078</v>
          </cell>
          <cell r="H4484" t="str">
            <v>Melicope rubra</v>
          </cell>
        </row>
        <row r="4485">
          <cell r="A4485">
            <v>14079</v>
          </cell>
          <cell r="H4485" t="str">
            <v>Apium sp. nov. (Ebor Falls)</v>
          </cell>
        </row>
        <row r="4486">
          <cell r="A4486">
            <v>1408</v>
          </cell>
          <cell r="H4486" t="str">
            <v>Conyza parva</v>
          </cell>
        </row>
        <row r="4487">
          <cell r="A4487">
            <v>14080</v>
          </cell>
          <cell r="H4487" t="str">
            <v>Bertya sp. nov. (Limbri)</v>
          </cell>
        </row>
        <row r="4488">
          <cell r="A4488">
            <v>14081</v>
          </cell>
          <cell r="H4488" t="str">
            <v>Corunastylis sp. nov. (Howell)</v>
          </cell>
        </row>
        <row r="4489">
          <cell r="A4489">
            <v>14082</v>
          </cell>
          <cell r="H4489" t="str">
            <v>Eucalyptus sp. aff. dwyeri</v>
          </cell>
        </row>
        <row r="4490">
          <cell r="A4490">
            <v>14083</v>
          </cell>
          <cell r="H4490" t="str">
            <v>Eucalyptus sp. aff. macrorhyncha</v>
          </cell>
        </row>
        <row r="4491">
          <cell r="A4491">
            <v>14084</v>
          </cell>
          <cell r="H4491" t="str">
            <v>Oligochaetochilus praetermissus</v>
          </cell>
        </row>
        <row r="4492">
          <cell r="A4492">
            <v>14085</v>
          </cell>
          <cell r="H4492" t="str">
            <v>Persoonia cornifolia x fastigiata</v>
          </cell>
        </row>
        <row r="4493">
          <cell r="A4493">
            <v>14086</v>
          </cell>
          <cell r="H4493" t="str">
            <v>Genoplesium trifidum ined.</v>
          </cell>
        </row>
        <row r="4494">
          <cell r="A4494">
            <v>14087</v>
          </cell>
          <cell r="H4494" t="str">
            <v>Genoplesium laminatum ined.</v>
          </cell>
        </row>
        <row r="4495">
          <cell r="A4495">
            <v>14088</v>
          </cell>
          <cell r="H4495" t="str">
            <v>Bulbophyllum lamingtonense</v>
          </cell>
        </row>
        <row r="4496">
          <cell r="A4496">
            <v>14089</v>
          </cell>
          <cell r="H4496" t="str">
            <v>Cerastium pumilum</v>
          </cell>
        </row>
        <row r="4497">
          <cell r="A4497">
            <v>1409</v>
          </cell>
          <cell r="H4497" t="str">
            <v>Coreopsis lanceolata</v>
          </cell>
        </row>
        <row r="4498">
          <cell r="A4498">
            <v>14090</v>
          </cell>
          <cell r="H4498" t="str">
            <v>Cestichis coelogynoides</v>
          </cell>
        </row>
        <row r="4499">
          <cell r="A4499">
            <v>14091</v>
          </cell>
          <cell r="H4499" t="str">
            <v>Cestichis reflexa</v>
          </cell>
        </row>
        <row r="4500">
          <cell r="A4500">
            <v>14092</v>
          </cell>
          <cell r="H4500" t="str">
            <v>Cestichis swenssonii</v>
          </cell>
        </row>
        <row r="4501">
          <cell r="A4501">
            <v>14093</v>
          </cell>
          <cell r="H4501" t="str">
            <v>Clematicissus opaca</v>
          </cell>
        </row>
        <row r="4502">
          <cell r="A4502">
            <v>14094</v>
          </cell>
          <cell r="H4502" t="str">
            <v>Thonandia longifolia</v>
          </cell>
        </row>
        <row r="4503">
          <cell r="A4503">
            <v>14095</v>
          </cell>
          <cell r="H4503" t="str">
            <v>Dianella sp. aff. longifolia (Pilliga)</v>
          </cell>
        </row>
        <row r="4504">
          <cell r="A4504">
            <v>14096</v>
          </cell>
          <cell r="H4504" t="str">
            <v>Macrozamia sp. aff. stenomera</v>
          </cell>
        </row>
        <row r="4505">
          <cell r="A4505">
            <v>14097</v>
          </cell>
          <cell r="H4505" t="str">
            <v>Pterostylis sp. aff. hamata (NT)</v>
          </cell>
        </row>
        <row r="4506">
          <cell r="A4506">
            <v>14098</v>
          </cell>
          <cell r="H4506" t="str">
            <v>Pterostylis sp. aff. biseta</v>
          </cell>
        </row>
        <row r="4507">
          <cell r="A4507">
            <v>14099</v>
          </cell>
          <cell r="H4507" t="str">
            <v>Solanum sp. nov.</v>
          </cell>
        </row>
        <row r="4508">
          <cell r="A4508">
            <v>1410</v>
          </cell>
          <cell r="H4508" t="str">
            <v>Cosmos bipinnatus</v>
          </cell>
        </row>
        <row r="4509">
          <cell r="A4509">
            <v>14100</v>
          </cell>
          <cell r="H4509" t="str">
            <v>Stellaria sp. aff. angustifolia</v>
          </cell>
        </row>
        <row r="4510">
          <cell r="A4510">
            <v>14101</v>
          </cell>
          <cell r="H4510" t="str">
            <v>Panicum sp. A</v>
          </cell>
        </row>
        <row r="4511">
          <cell r="A4511">
            <v>14102</v>
          </cell>
          <cell r="H4511" t="str">
            <v>Prostanthera sp. aff. marifolia</v>
          </cell>
        </row>
        <row r="4512">
          <cell r="A4512">
            <v>14103</v>
          </cell>
          <cell r="H4512" t="str">
            <v>Acer craibianum</v>
          </cell>
        </row>
        <row r="4513">
          <cell r="A4513">
            <v>14104</v>
          </cell>
          <cell r="H4513" t="str">
            <v>Billbergia nutans</v>
          </cell>
        </row>
        <row r="4514">
          <cell r="A4514">
            <v>14105</v>
          </cell>
          <cell r="H4514" t="str">
            <v>Chaenomeles speciosa</v>
          </cell>
        </row>
        <row r="4515">
          <cell r="A4515">
            <v>14106</v>
          </cell>
          <cell r="H4515" t="str">
            <v>Poncirus trifoliata</v>
          </cell>
        </row>
        <row r="4516">
          <cell r="A4516">
            <v>14107</v>
          </cell>
          <cell r="H4516" t="str">
            <v>Ixia viridiflora</v>
          </cell>
        </row>
        <row r="4517">
          <cell r="A4517">
            <v>14108</v>
          </cell>
          <cell r="H4517" t="str">
            <v>Argyrodendron actinophyllum subsp. actinophyllum</v>
          </cell>
        </row>
        <row r="4518">
          <cell r="A4518">
            <v>14109</v>
          </cell>
          <cell r="H4518" t="str">
            <v>Freesia alba x leichtlinii</v>
          </cell>
        </row>
        <row r="4519">
          <cell r="A4519">
            <v>1411</v>
          </cell>
          <cell r="H4519" t="str">
            <v>Cotula alpina</v>
          </cell>
        </row>
        <row r="4520">
          <cell r="A4520">
            <v>14110</v>
          </cell>
          <cell r="H4520" t="str">
            <v>Babiana angustifolia</v>
          </cell>
        </row>
        <row r="4521">
          <cell r="A4521">
            <v>14111</v>
          </cell>
          <cell r="H4521" t="str">
            <v>Caulerpa geminata</v>
          </cell>
        </row>
        <row r="4522">
          <cell r="A4522">
            <v>14112</v>
          </cell>
          <cell r="H4522" t="str">
            <v>Acacia armata</v>
          </cell>
        </row>
        <row r="4523">
          <cell r="A4523">
            <v>14113</v>
          </cell>
          <cell r="H4523" t="str">
            <v>Acacia drummondii</v>
          </cell>
        </row>
        <row r="4524">
          <cell r="A4524">
            <v>14114</v>
          </cell>
          <cell r="H4524" t="str">
            <v>Eucalyptus x aequans</v>
          </cell>
        </row>
        <row r="4525">
          <cell r="A4525">
            <v>14115</v>
          </cell>
          <cell r="H4525" t="str">
            <v>Eucalyptus x affinis</v>
          </cell>
        </row>
        <row r="4526">
          <cell r="A4526">
            <v>14116</v>
          </cell>
          <cell r="H4526" t="str">
            <v>Eucalyptus x anomala</v>
          </cell>
        </row>
        <row r="4527">
          <cell r="A4527">
            <v>14117</v>
          </cell>
          <cell r="H4527" t="str">
            <v>Eucalyptus x auburnensis</v>
          </cell>
        </row>
        <row r="4528">
          <cell r="A4528">
            <v>14118</v>
          </cell>
          <cell r="H4528" t="str">
            <v>Eucalyptus x barmedmanensis</v>
          </cell>
        </row>
        <row r="4529">
          <cell r="A4529">
            <v>14119</v>
          </cell>
          <cell r="H4529" t="str">
            <v>Eucalyptus x beasleyi</v>
          </cell>
        </row>
        <row r="4530">
          <cell r="A4530">
            <v>1412</v>
          </cell>
          <cell r="H4530" t="str">
            <v>Cotula australis</v>
          </cell>
        </row>
        <row r="4531">
          <cell r="A4531">
            <v>14120</v>
          </cell>
          <cell r="H4531" t="str">
            <v>Eucalyptus x bipileata</v>
          </cell>
        </row>
        <row r="4532">
          <cell r="A4532">
            <v>14121</v>
          </cell>
          <cell r="H4532" t="str">
            <v>Eucalyptus x blackburniana</v>
          </cell>
        </row>
        <row r="4533">
          <cell r="A4533">
            <v>14122</v>
          </cell>
          <cell r="H4533" t="str">
            <v>Eucalyptus x boormanii</v>
          </cell>
        </row>
        <row r="4534">
          <cell r="A4534">
            <v>14123</v>
          </cell>
          <cell r="H4534" t="str">
            <v>Eucalyptus x brevirostris</v>
          </cell>
        </row>
        <row r="4535">
          <cell r="A4535">
            <v>14124</v>
          </cell>
          <cell r="H4535" t="str">
            <v>Eucalyptus x bucknellii</v>
          </cell>
        </row>
        <row r="4536">
          <cell r="A4536">
            <v>14125</v>
          </cell>
          <cell r="H4536" t="str">
            <v>Eucalyptus x callanii</v>
          </cell>
        </row>
        <row r="4537">
          <cell r="A4537">
            <v>14126</v>
          </cell>
          <cell r="H4537" t="str">
            <v>Eucalyptus x chisholmii</v>
          </cell>
        </row>
        <row r="4538">
          <cell r="A4538">
            <v>14127</v>
          </cell>
          <cell r="H4538" t="str">
            <v>Eucalyptus x congener</v>
          </cell>
        </row>
        <row r="4539">
          <cell r="A4539">
            <v>14128</v>
          </cell>
          <cell r="H4539" t="str">
            <v>Eucalyptus x crawfordii</v>
          </cell>
        </row>
        <row r="4540">
          <cell r="A4540">
            <v>14129</v>
          </cell>
          <cell r="H4540" t="str">
            <v>Eucalyptus x currabubula</v>
          </cell>
        </row>
        <row r="4541">
          <cell r="A4541">
            <v>1413</v>
          </cell>
          <cell r="H4541" t="str">
            <v>Cotula bipinnata</v>
          </cell>
        </row>
        <row r="4542">
          <cell r="A4542">
            <v>14130</v>
          </cell>
          <cell r="H4542" t="str">
            <v>Eucalyptus x dorisiana</v>
          </cell>
        </row>
        <row r="4543">
          <cell r="A4543">
            <v>14131</v>
          </cell>
          <cell r="H4543" t="str">
            <v>Eucalyptus x ednaeana</v>
          </cell>
        </row>
        <row r="4544">
          <cell r="A4544">
            <v>14132</v>
          </cell>
          <cell r="H4544" t="str">
            <v>Eucalyptus x forthiana</v>
          </cell>
        </row>
        <row r="4545">
          <cell r="A4545">
            <v>14133</v>
          </cell>
          <cell r="H4545" t="str">
            <v>Eucalyptus x hybrida</v>
          </cell>
        </row>
        <row r="4546">
          <cell r="A4546">
            <v>14134</v>
          </cell>
          <cell r="H4546" t="str">
            <v>Eucalyptus x insizwaensis</v>
          </cell>
        </row>
        <row r="4547">
          <cell r="A4547">
            <v>14135</v>
          </cell>
          <cell r="H4547" t="str">
            <v>Eucalyptus x joyceae</v>
          </cell>
        </row>
        <row r="4548">
          <cell r="A4548">
            <v>14136</v>
          </cell>
          <cell r="H4548" t="str">
            <v>Eucalyptus x kalangadooensis</v>
          </cell>
        </row>
        <row r="4549">
          <cell r="A4549">
            <v>14137</v>
          </cell>
          <cell r="H4549" t="str">
            <v>Eucalyptus x kirtoniana</v>
          </cell>
        </row>
        <row r="4550">
          <cell r="A4550">
            <v>14138</v>
          </cell>
          <cell r="H4550" t="str">
            <v>Eucalyptus x laseronii</v>
          </cell>
        </row>
        <row r="4551">
          <cell r="A4551">
            <v>14139</v>
          </cell>
          <cell r="H4551" t="str">
            <v>Eucalyptus x leptocarpa</v>
          </cell>
        </row>
        <row r="4552">
          <cell r="A4552">
            <v>1414</v>
          </cell>
          <cell r="H4552" t="str">
            <v>Cotula coronopifolia</v>
          </cell>
        </row>
        <row r="4553">
          <cell r="A4553">
            <v>14140</v>
          </cell>
          <cell r="H4553" t="str">
            <v>Eucalyptus x mcclatchiei</v>
          </cell>
        </row>
        <row r="4554">
          <cell r="A4554">
            <v>14141</v>
          </cell>
          <cell r="H4554" t="str">
            <v>Eucalyptus x montana</v>
          </cell>
        </row>
        <row r="4555">
          <cell r="A4555">
            <v>14142</v>
          </cell>
          <cell r="H4555" t="str">
            <v>Eucalyptus x murphyi</v>
          </cell>
        </row>
        <row r="4556">
          <cell r="A4556">
            <v>14143</v>
          </cell>
          <cell r="H4556" t="str">
            <v>Eucalyptus x nowraensis</v>
          </cell>
        </row>
        <row r="4557">
          <cell r="A4557">
            <v>14144</v>
          </cell>
          <cell r="H4557" t="str">
            <v>Eucalyptus x oxypoma</v>
          </cell>
        </row>
        <row r="4558">
          <cell r="A4558">
            <v>14145</v>
          </cell>
          <cell r="H4558" t="str">
            <v>Eucalyptus x paradoxa</v>
          </cell>
        </row>
        <row r="4559">
          <cell r="A4559">
            <v>14146</v>
          </cell>
          <cell r="H4559" t="str">
            <v>Eucalyptus x penrithensis</v>
          </cell>
        </row>
        <row r="4560">
          <cell r="A4560">
            <v>14147</v>
          </cell>
          <cell r="H4560" t="str">
            <v>Eucalyptus x petrophila</v>
          </cell>
        </row>
        <row r="4561">
          <cell r="A4561">
            <v>14148</v>
          </cell>
          <cell r="H4561" t="str">
            <v>Eucalyptus x pseudopiperita</v>
          </cell>
        </row>
        <row r="4562">
          <cell r="A4562">
            <v>14149</v>
          </cell>
          <cell r="H4562" t="str">
            <v>Eucalyptus x pygmaea</v>
          </cell>
        </row>
        <row r="4563">
          <cell r="A4563">
            <v>1415</v>
          </cell>
          <cell r="H4563" t="str">
            <v>Cotula filicula</v>
          </cell>
        </row>
        <row r="4564">
          <cell r="A4564">
            <v>14150</v>
          </cell>
          <cell r="H4564" t="str">
            <v>Eucalyptus x radiodives</v>
          </cell>
        </row>
        <row r="4565">
          <cell r="A4565">
            <v>14151</v>
          </cell>
          <cell r="H4565" t="str">
            <v>Eucalyptus x rameliana</v>
          </cell>
        </row>
        <row r="4566">
          <cell r="A4566">
            <v>14152</v>
          </cell>
          <cell r="H4566" t="str">
            <v>Eucalyptus x rariflora</v>
          </cell>
        </row>
        <row r="4567">
          <cell r="A4567">
            <v>14153</v>
          </cell>
          <cell r="H4567" t="str">
            <v>Eucalyptus x rigescens</v>
          </cell>
        </row>
        <row r="4568">
          <cell r="A4568">
            <v>14154</v>
          </cell>
          <cell r="H4568" t="str">
            <v>Eucalyptus x rivularis</v>
          </cell>
        </row>
        <row r="4569">
          <cell r="A4569">
            <v>14155</v>
          </cell>
          <cell r="H4569" t="str">
            <v>Eucalyptus x robsonae</v>
          </cell>
        </row>
        <row r="4570">
          <cell r="A4570">
            <v>14156</v>
          </cell>
          <cell r="H4570" t="str">
            <v>Eucalyptus x stellaris</v>
          </cell>
        </row>
        <row r="4571">
          <cell r="A4571">
            <v>14157</v>
          </cell>
          <cell r="H4571" t="str">
            <v>Eucalyptus x stopfordii</v>
          </cell>
        </row>
        <row r="4572">
          <cell r="A4572">
            <v>14158</v>
          </cell>
          <cell r="H4572" t="str">
            <v>Eucalyptus x studleyensis</v>
          </cell>
        </row>
        <row r="4573">
          <cell r="A4573">
            <v>14159</v>
          </cell>
          <cell r="H4573" t="str">
            <v>Eucalyptus x subviridis</v>
          </cell>
        </row>
        <row r="4574">
          <cell r="A4574">
            <v>1416</v>
          </cell>
          <cell r="H4574" t="str">
            <v>Cotula longipes</v>
          </cell>
        </row>
        <row r="4575">
          <cell r="A4575">
            <v>14160</v>
          </cell>
          <cell r="H4575" t="str">
            <v>Eucalyptus x taylori</v>
          </cell>
        </row>
        <row r="4576">
          <cell r="A4576">
            <v>14161</v>
          </cell>
          <cell r="H4576" t="str">
            <v>Eucalyptus x tenandrensis</v>
          </cell>
        </row>
        <row r="4577">
          <cell r="A4577">
            <v>14162</v>
          </cell>
          <cell r="H4577" t="str">
            <v>Eucalyptus x tephrophloia</v>
          </cell>
        </row>
        <row r="4578">
          <cell r="A4578">
            <v>14163</v>
          </cell>
          <cell r="H4578" t="str">
            <v>Eucalyptus x tinghaensis</v>
          </cell>
        </row>
        <row r="4579">
          <cell r="A4579">
            <v>14164</v>
          </cell>
          <cell r="H4579" t="str">
            <v>Eucalyptus x unialata</v>
          </cell>
        </row>
        <row r="4580">
          <cell r="A4580">
            <v>14165</v>
          </cell>
          <cell r="H4580" t="str">
            <v>Eucalyptus x virgata</v>
          </cell>
        </row>
        <row r="4581">
          <cell r="A4581">
            <v>14166</v>
          </cell>
          <cell r="H4581" t="str">
            <v>Eucalyptus x vitrea</v>
          </cell>
        </row>
        <row r="4582">
          <cell r="A4582">
            <v>14167</v>
          </cell>
          <cell r="H4582" t="str">
            <v>Eucalyptus x wardii</v>
          </cell>
        </row>
        <row r="4583">
          <cell r="A4583">
            <v>14168</v>
          </cell>
          <cell r="H4583" t="str">
            <v>Eucalyptus x westoni</v>
          </cell>
        </row>
        <row r="4584">
          <cell r="A4584">
            <v>14169</v>
          </cell>
          <cell r="H4584" t="str">
            <v>Eucalyptus x yagobiei</v>
          </cell>
        </row>
        <row r="4585">
          <cell r="A4585">
            <v>1417</v>
          </cell>
          <cell r="H4585" t="str">
            <v>Craspedia chrysantha</v>
          </cell>
        </row>
        <row r="4586">
          <cell r="A4586">
            <v>14170</v>
          </cell>
          <cell r="H4586" t="str">
            <v>Banksia ericifolia x spinulosa</v>
          </cell>
        </row>
        <row r="4587">
          <cell r="A4587">
            <v>14171</v>
          </cell>
          <cell r="H4587" t="str">
            <v>Angophora costata x euryphylla</v>
          </cell>
        </row>
        <row r="4588">
          <cell r="A4588">
            <v>14172</v>
          </cell>
          <cell r="H4588" t="str">
            <v>Eucalyptus beyeriana &lt;--&gt; crebra</v>
          </cell>
        </row>
        <row r="4589">
          <cell r="A4589">
            <v>14173</v>
          </cell>
          <cell r="H4589" t="str">
            <v>Eucalyptus blakelyi x dwyeri</v>
          </cell>
        </row>
        <row r="4590">
          <cell r="A4590">
            <v>14174</v>
          </cell>
          <cell r="H4590" t="str">
            <v>Eucalyptus crebra x nubila</v>
          </cell>
        </row>
        <row r="4591">
          <cell r="A4591">
            <v>14175</v>
          </cell>
          <cell r="H4591" t="str">
            <v>Eucalyptus crebra x pilligaensis</v>
          </cell>
        </row>
        <row r="4592">
          <cell r="A4592">
            <v>14176</v>
          </cell>
          <cell r="H4592" t="str">
            <v>Eucalyptus dealbata x dwyeri</v>
          </cell>
        </row>
        <row r="4593">
          <cell r="A4593">
            <v>14177</v>
          </cell>
          <cell r="H4593" t="str">
            <v>Eucalyptus biturbinata &lt;--&gt; punctata</v>
          </cell>
        </row>
        <row r="4594">
          <cell r="A4594">
            <v>14178</v>
          </cell>
          <cell r="H4594" t="str">
            <v>Eucalyptus melanophloia x moluccana</v>
          </cell>
        </row>
        <row r="4595">
          <cell r="A4595">
            <v>14179</v>
          </cell>
          <cell r="H4595" t="str">
            <v>Eucalyptus microcarpa x pilligaensis</v>
          </cell>
        </row>
        <row r="4596">
          <cell r="A4596">
            <v>1418</v>
          </cell>
          <cell r="H4596" t="str">
            <v>Craspedia globosa</v>
          </cell>
        </row>
        <row r="4597">
          <cell r="A4597">
            <v>14180</v>
          </cell>
          <cell r="H4597" t="str">
            <v>Eucalyptus microcarpa &lt;--&gt; viridis</v>
          </cell>
        </row>
        <row r="4598">
          <cell r="A4598">
            <v>14181</v>
          </cell>
          <cell r="H4598" t="str">
            <v>Eucalyptus robusta x saligna</v>
          </cell>
        </row>
        <row r="4599">
          <cell r="A4599">
            <v>14182</v>
          </cell>
          <cell r="H4599" t="str">
            <v>Eucalyptus sideroxylon &lt;--&gt; viridis</v>
          </cell>
        </row>
        <row r="4600">
          <cell r="A4600">
            <v>14183</v>
          </cell>
          <cell r="H4600" t="str">
            <v>Cassinia sp. nov. aff. uncata/adunca</v>
          </cell>
        </row>
        <row r="4601">
          <cell r="A4601">
            <v>14184</v>
          </cell>
          <cell r="H4601" t="str">
            <v>Eucalyptus sp. aff. macrorhyncha</v>
          </cell>
        </row>
        <row r="4602">
          <cell r="A4602">
            <v>14185</v>
          </cell>
          <cell r="H4602" t="str">
            <v>Eucalyptus agglomerata x eugenioides</v>
          </cell>
        </row>
        <row r="4603">
          <cell r="A4603">
            <v>14186</v>
          </cell>
          <cell r="H4603" t="str">
            <v>Cystoseira trinodis</v>
          </cell>
        </row>
        <row r="4604">
          <cell r="A4604">
            <v>14187</v>
          </cell>
          <cell r="H4604" t="str">
            <v>Codium harveyi</v>
          </cell>
        </row>
        <row r="4605">
          <cell r="A4605">
            <v>14188</v>
          </cell>
          <cell r="H4605" t="str">
            <v>Hypnea spinella</v>
          </cell>
        </row>
        <row r="4606">
          <cell r="A4606">
            <v>14189</v>
          </cell>
          <cell r="H4606" t="str">
            <v>Callistemon sp. aff. flavovirens</v>
          </cell>
        </row>
        <row r="4607">
          <cell r="A4607">
            <v>1419</v>
          </cell>
          <cell r="H4607" t="str">
            <v>Craspedia leucantha</v>
          </cell>
        </row>
        <row r="4608">
          <cell r="A4608">
            <v>14190</v>
          </cell>
          <cell r="H4608" t="str">
            <v>Chaetomorpha billardierii</v>
          </cell>
        </row>
        <row r="4609">
          <cell r="A4609">
            <v>14191</v>
          </cell>
          <cell r="H4609" t="str">
            <v>Rhizoclonium riparium</v>
          </cell>
        </row>
        <row r="4610">
          <cell r="A4610">
            <v>14192</v>
          </cell>
          <cell r="H4610" t="str">
            <v>Allocasuarina gracilis</v>
          </cell>
        </row>
        <row r="4611">
          <cell r="A4611">
            <v>14193</v>
          </cell>
          <cell r="H4611" t="str">
            <v>Sphagnum australe</v>
          </cell>
        </row>
        <row r="4612">
          <cell r="A4612">
            <v>14194</v>
          </cell>
          <cell r="H4612" t="str">
            <v>Pelargonium sp. (G.W. Carr 10345)</v>
          </cell>
        </row>
        <row r="4613">
          <cell r="A4613">
            <v>14195</v>
          </cell>
          <cell r="H4613" t="str">
            <v>Lycopodium scariosum</v>
          </cell>
        </row>
        <row r="4614">
          <cell r="A4614">
            <v>14196</v>
          </cell>
          <cell r="H4614" t="str">
            <v>Lycopodium decurrens</v>
          </cell>
        </row>
        <row r="4615">
          <cell r="A4615">
            <v>14197</v>
          </cell>
          <cell r="H4615" t="str">
            <v>Diphasium scariosum</v>
          </cell>
        </row>
        <row r="4616">
          <cell r="A4616">
            <v>14198</v>
          </cell>
          <cell r="H4616" t="str">
            <v>Eucalyptus blakelyi &lt;--&gt; tereticornis</v>
          </cell>
        </row>
        <row r="4617">
          <cell r="A4617">
            <v>14199</v>
          </cell>
          <cell r="H4617" t="str">
            <v>Pterostylis sp. aff. longifolia 'Carabost'</v>
          </cell>
        </row>
        <row r="4618">
          <cell r="A4618">
            <v>1420</v>
          </cell>
          <cell r="H4618" t="str">
            <v>Craspedia pleiocephala</v>
          </cell>
        </row>
        <row r="4619">
          <cell r="A4619">
            <v>14200</v>
          </cell>
          <cell r="H4619" t="str">
            <v>Telopea mongaensis &lt;--&gt; speciosissima</v>
          </cell>
        </row>
        <row r="4620">
          <cell r="A4620">
            <v>14201</v>
          </cell>
          <cell r="H4620" t="str">
            <v>Philotheca buxifolia &lt;--&gt; scabra</v>
          </cell>
        </row>
        <row r="4621">
          <cell r="A4621">
            <v>14202</v>
          </cell>
          <cell r="H4621" t="str">
            <v>Persoonia mollis &lt;--&gt; ledifolia</v>
          </cell>
        </row>
        <row r="4622">
          <cell r="A4622">
            <v>14203</v>
          </cell>
          <cell r="H4622" t="str">
            <v>Grevillea sp. aff. diffusa</v>
          </cell>
        </row>
        <row r="4623">
          <cell r="A4623">
            <v>14204</v>
          </cell>
          <cell r="H4623" t="str">
            <v>Grevillea diffusa x sericea</v>
          </cell>
        </row>
        <row r="4624">
          <cell r="A4624">
            <v>14205</v>
          </cell>
          <cell r="H4624" t="str">
            <v>Lepidosperma sp. aff. concavum</v>
          </cell>
        </row>
        <row r="4625">
          <cell r="A4625">
            <v>14206</v>
          </cell>
          <cell r="H4625" t="str">
            <v>Acacia buxifolia &lt;--&gt; leucolobia</v>
          </cell>
        </row>
        <row r="4626">
          <cell r="A4626">
            <v>14207</v>
          </cell>
          <cell r="H4626" t="str">
            <v>Persoonia mollis ledifolia &lt;--&gt; livens</v>
          </cell>
        </row>
        <row r="4627">
          <cell r="A4627">
            <v>14208</v>
          </cell>
          <cell r="H4627" t="str">
            <v>Coronidium boormanii</v>
          </cell>
        </row>
        <row r="4628">
          <cell r="A4628">
            <v>14209</v>
          </cell>
          <cell r="H4628" t="str">
            <v>Coronidium elatum subsp. minus</v>
          </cell>
        </row>
        <row r="4629">
          <cell r="A4629">
            <v>1421</v>
          </cell>
          <cell r="H4629" t="str">
            <v>Crassocephalum crepidioides</v>
          </cell>
        </row>
        <row r="4630">
          <cell r="A4630">
            <v>14210</v>
          </cell>
          <cell r="H4630" t="str">
            <v>Coronidium kaputaricum</v>
          </cell>
        </row>
        <row r="4631">
          <cell r="A4631">
            <v>14211</v>
          </cell>
          <cell r="H4631" t="str">
            <v>Coronidium lindsayanum</v>
          </cell>
        </row>
        <row r="4632">
          <cell r="A4632">
            <v>14212</v>
          </cell>
          <cell r="H4632" t="str">
            <v>Diuris eborensis</v>
          </cell>
        </row>
        <row r="4633">
          <cell r="A4633">
            <v>14213</v>
          </cell>
          <cell r="H4633" t="str">
            <v>Pterostylis major</v>
          </cell>
        </row>
        <row r="4634">
          <cell r="A4634">
            <v>14214</v>
          </cell>
          <cell r="H4634" t="str">
            <v>Pterostylis pedina</v>
          </cell>
        </row>
        <row r="4635">
          <cell r="A4635">
            <v>14215</v>
          </cell>
          <cell r="H4635" t="str">
            <v>Pterostylis riparia</v>
          </cell>
        </row>
        <row r="4636">
          <cell r="A4636">
            <v>14216</v>
          </cell>
          <cell r="H4636" t="str">
            <v>Zieria arborescens subsp. glabrifolia</v>
          </cell>
        </row>
        <row r="4637">
          <cell r="A4637">
            <v>14217</v>
          </cell>
          <cell r="H4637" t="str">
            <v>Pterostylis sp. aff. parviflora (lin.spls)</v>
          </cell>
        </row>
        <row r="4638">
          <cell r="A4638">
            <v>14218</v>
          </cell>
          <cell r="H4638" t="str">
            <v>Pterostylis sp. aff. parviflora (Brindab.)</v>
          </cell>
        </row>
        <row r="4639">
          <cell r="A4639">
            <v>14219</v>
          </cell>
          <cell r="H4639" t="str">
            <v>Pterostylis sp. aff. parviflora (spring)</v>
          </cell>
        </row>
        <row r="4640">
          <cell r="A4640">
            <v>1422</v>
          </cell>
          <cell r="H4640" t="str">
            <v>Cratystylis conocephala</v>
          </cell>
        </row>
        <row r="4641">
          <cell r="A4641">
            <v>14220</v>
          </cell>
          <cell r="H4641" t="str">
            <v>Pterostylis sp. aff. parviflora (dw.crded)</v>
          </cell>
        </row>
        <row r="4642">
          <cell r="A4642">
            <v>14221</v>
          </cell>
          <cell r="H4642" t="str">
            <v>Pterostylis sp. aff. parviflora (lg redbr)</v>
          </cell>
        </row>
        <row r="4643">
          <cell r="A4643">
            <v>14222</v>
          </cell>
          <cell r="H4643" t="str">
            <v>Pterostylis sp. aff. parviflora (sstn hth)</v>
          </cell>
        </row>
        <row r="4644">
          <cell r="A4644">
            <v>14223</v>
          </cell>
          <cell r="H4644" t="str">
            <v>Pterostylis sp. aff. parviflora (Ebor)</v>
          </cell>
        </row>
        <row r="4645">
          <cell r="A4645">
            <v>14224</v>
          </cell>
          <cell r="H4645" t="str">
            <v>Uvaria leichhardtii</v>
          </cell>
        </row>
        <row r="4646">
          <cell r="A4646">
            <v>14225</v>
          </cell>
          <cell r="H4646" t="str">
            <v>Pultenaea microphylla var. cuneata</v>
          </cell>
        </row>
        <row r="4647">
          <cell r="A4647">
            <v>14226</v>
          </cell>
          <cell r="H4647" t="str">
            <v>Eucalyptus expressa</v>
          </cell>
        </row>
        <row r="4648">
          <cell r="A4648">
            <v>14227</v>
          </cell>
          <cell r="H4648" t="str">
            <v>Platycerium grande</v>
          </cell>
        </row>
        <row r="4649">
          <cell r="A4649">
            <v>14228</v>
          </cell>
          <cell r="H4649" t="str">
            <v>Jacksonia ramosissima</v>
          </cell>
        </row>
        <row r="4650">
          <cell r="A4650">
            <v>14229</v>
          </cell>
          <cell r="H4650" t="str">
            <v>Lepidosperma muelleri</v>
          </cell>
        </row>
        <row r="4651">
          <cell r="A4651">
            <v>1423</v>
          </cell>
          <cell r="H4651" t="str">
            <v>Crepis capillaris</v>
          </cell>
        </row>
        <row r="4652">
          <cell r="A4652">
            <v>14230</v>
          </cell>
          <cell r="H4652" t="str">
            <v>Mangifera spp.</v>
          </cell>
        </row>
        <row r="4653">
          <cell r="A4653">
            <v>14231</v>
          </cell>
          <cell r="H4653" t="str">
            <v>Elymus multiflorus subsp. kingianus</v>
          </cell>
        </row>
        <row r="4654">
          <cell r="A4654">
            <v>14232</v>
          </cell>
          <cell r="H4654" t="str">
            <v>Platanus hispanica</v>
          </cell>
        </row>
        <row r="4655">
          <cell r="A4655">
            <v>14233</v>
          </cell>
          <cell r="H4655" t="str">
            <v>Kardomia granitica</v>
          </cell>
        </row>
        <row r="4656">
          <cell r="A4656">
            <v>14234</v>
          </cell>
          <cell r="H4656" t="str">
            <v>Vachellia karroo</v>
          </cell>
        </row>
        <row r="4657">
          <cell r="A4657">
            <v>14235</v>
          </cell>
          <cell r="H4657" t="str">
            <v>Colvillea racemosa</v>
          </cell>
        </row>
        <row r="4658">
          <cell r="A4658">
            <v>14236</v>
          </cell>
          <cell r="H4658" t="str">
            <v>Triglochin procerum sens. lat.</v>
          </cell>
        </row>
        <row r="4659">
          <cell r="A4659">
            <v>14237</v>
          </cell>
          <cell r="H4659" t="str">
            <v>Fraxinus angustifolia subsp. oxycarpa</v>
          </cell>
        </row>
        <row r="4660">
          <cell r="A4660">
            <v>14238</v>
          </cell>
          <cell r="H4660" t="str">
            <v>Cassinia ozothamnoides</v>
          </cell>
        </row>
        <row r="4661">
          <cell r="A4661">
            <v>14239</v>
          </cell>
          <cell r="H4661" t="str">
            <v>Cassinia scabrida</v>
          </cell>
        </row>
        <row r="4662">
          <cell r="A4662">
            <v>1424</v>
          </cell>
          <cell r="H4662" t="str">
            <v>Crepis foetida</v>
          </cell>
        </row>
        <row r="4663">
          <cell r="A4663">
            <v>14240</v>
          </cell>
          <cell r="H4663" t="str">
            <v>Virgilia capensis</v>
          </cell>
        </row>
        <row r="4664">
          <cell r="A4664">
            <v>14241</v>
          </cell>
          <cell r="H4664" t="str">
            <v>Calodendrum capense</v>
          </cell>
        </row>
        <row r="4665">
          <cell r="A4665">
            <v>14242</v>
          </cell>
          <cell r="H4665" t="str">
            <v>Hypericum perforatum subsp. veronense</v>
          </cell>
        </row>
        <row r="4666">
          <cell r="A4666">
            <v>14243</v>
          </cell>
          <cell r="H4666" t="str">
            <v>Lagenophora huegelii</v>
          </cell>
        </row>
        <row r="4667">
          <cell r="A4667">
            <v>14244</v>
          </cell>
          <cell r="H4667" t="str">
            <v>Michelia yunnanensis</v>
          </cell>
        </row>
        <row r="4668">
          <cell r="A4668">
            <v>14245</v>
          </cell>
          <cell r="H4668" t="str">
            <v>Pittosporum bicolor x undulatum</v>
          </cell>
        </row>
        <row r="4669">
          <cell r="A4669">
            <v>14246</v>
          </cell>
          <cell r="H4669" t="str">
            <v>Vallisneria australis</v>
          </cell>
        </row>
        <row r="4670">
          <cell r="A4670">
            <v>14247</v>
          </cell>
          <cell r="H4670" t="str">
            <v>Viola betonicifolia subsp. novaguineeensis</v>
          </cell>
        </row>
        <row r="4671">
          <cell r="A4671">
            <v>14248</v>
          </cell>
          <cell r="H4671" t="str">
            <v>Acacia browniana</v>
          </cell>
        </row>
        <row r="4672">
          <cell r="A4672">
            <v>14249</v>
          </cell>
          <cell r="H4672" t="str">
            <v>Bossiaea grayi</v>
          </cell>
        </row>
        <row r="4673">
          <cell r="A4673">
            <v>1425</v>
          </cell>
          <cell r="H4673" t="str">
            <v>Crepis setosa</v>
          </cell>
        </row>
        <row r="4674">
          <cell r="A4674">
            <v>14250</v>
          </cell>
          <cell r="H4674" t="str">
            <v>Bossiaea milesiae</v>
          </cell>
        </row>
        <row r="4675">
          <cell r="A4675">
            <v>14251</v>
          </cell>
          <cell r="H4675" t="str">
            <v>Amphipogon sericeus</v>
          </cell>
        </row>
        <row r="4676">
          <cell r="A4676">
            <v>14252</v>
          </cell>
          <cell r="H4676" t="str">
            <v>Angophora x clelandii</v>
          </cell>
        </row>
        <row r="4677">
          <cell r="A4677">
            <v>14253</v>
          </cell>
          <cell r="H4677" t="str">
            <v>Eremophila glabra subsp. murrayana</v>
          </cell>
        </row>
        <row r="4678">
          <cell r="A4678">
            <v>14254</v>
          </cell>
          <cell r="H4678" t="str">
            <v>Opercularia scabrida</v>
          </cell>
        </row>
        <row r="4679">
          <cell r="A4679">
            <v>14255</v>
          </cell>
          <cell r="H4679" t="str">
            <v>Senna artemisioides subsp. X coriacea</v>
          </cell>
        </row>
        <row r="4680">
          <cell r="A4680">
            <v>14256</v>
          </cell>
          <cell r="H4680" t="str">
            <v>Olearia pimeleoides subsp. pimeleoides</v>
          </cell>
        </row>
        <row r="4681">
          <cell r="A4681">
            <v>14257</v>
          </cell>
          <cell r="H4681" t="str">
            <v>Meibomia trichostachya</v>
          </cell>
        </row>
        <row r="4682">
          <cell r="A4682">
            <v>14258</v>
          </cell>
          <cell r="H4682" t="str">
            <v>Heterostemma acuminatum</v>
          </cell>
        </row>
        <row r="4683">
          <cell r="A4683">
            <v>14259</v>
          </cell>
          <cell r="H4683" t="str">
            <v>Pterostylis ventricosa</v>
          </cell>
        </row>
        <row r="4684">
          <cell r="A4684">
            <v>1426</v>
          </cell>
          <cell r="H4684" t="str">
            <v>Cymbonotus lawsonianus</v>
          </cell>
        </row>
        <row r="4685">
          <cell r="A4685">
            <v>14260</v>
          </cell>
          <cell r="H4685" t="str">
            <v>Pterostylis vernalis</v>
          </cell>
        </row>
        <row r="4686">
          <cell r="A4686">
            <v>14261</v>
          </cell>
          <cell r="H4686" t="str">
            <v>Veronica derwentiana subsp. subglauca</v>
          </cell>
        </row>
        <row r="4687">
          <cell r="A4687">
            <v>14262</v>
          </cell>
          <cell r="H4687" t="str">
            <v>Veronica derwentiana</v>
          </cell>
        </row>
        <row r="4688">
          <cell r="A4688">
            <v>14263</v>
          </cell>
          <cell r="H4688" t="str">
            <v>Banksia violacea</v>
          </cell>
        </row>
        <row r="4689">
          <cell r="A4689">
            <v>14264</v>
          </cell>
          <cell r="H4689" t="str">
            <v>Cupressus leylandii</v>
          </cell>
        </row>
        <row r="4690">
          <cell r="A4690">
            <v>14265</v>
          </cell>
          <cell r="H4690" t="str">
            <v>Davidia involucrata</v>
          </cell>
        </row>
        <row r="4691">
          <cell r="A4691">
            <v>14266</v>
          </cell>
          <cell r="H4691" t="str">
            <v>Spiraea x arguta</v>
          </cell>
        </row>
        <row r="4692">
          <cell r="A4692">
            <v>14267</v>
          </cell>
          <cell r="H4692" t="str">
            <v>Psiadia altissima</v>
          </cell>
        </row>
        <row r="4693">
          <cell r="A4693">
            <v>14268</v>
          </cell>
          <cell r="H4693" t="str">
            <v>Bouteloua dactyloides</v>
          </cell>
        </row>
        <row r="4694">
          <cell r="A4694">
            <v>14269</v>
          </cell>
          <cell r="H4694" t="str">
            <v>Castilleja exserta</v>
          </cell>
        </row>
        <row r="4695">
          <cell r="A4695">
            <v>1427</v>
          </cell>
          <cell r="H4695" t="str">
            <v>Cymbonotus preissianus</v>
          </cell>
        </row>
        <row r="4696">
          <cell r="A4696">
            <v>14270</v>
          </cell>
          <cell r="H4696" t="str">
            <v>Castilleja species</v>
          </cell>
        </row>
        <row r="4697">
          <cell r="A4697">
            <v>14271</v>
          </cell>
          <cell r="H4697" t="str">
            <v>Lomandra multiflora subsp. dura</v>
          </cell>
        </row>
        <row r="4698">
          <cell r="A4698">
            <v>14272</v>
          </cell>
          <cell r="H4698" t="str">
            <v>Nymphoides spp.</v>
          </cell>
        </row>
        <row r="4699">
          <cell r="A4699">
            <v>14273</v>
          </cell>
          <cell r="H4699" t="str">
            <v>Tecticornia indica</v>
          </cell>
        </row>
        <row r="4700">
          <cell r="A4700">
            <v>14274</v>
          </cell>
          <cell r="H4700" t="str">
            <v>Tecticornia indica subsp. bidens</v>
          </cell>
        </row>
        <row r="4701">
          <cell r="A4701">
            <v>14275</v>
          </cell>
          <cell r="H4701" t="str">
            <v>Tecticornia indica subsp. leiostachya</v>
          </cell>
        </row>
        <row r="4702">
          <cell r="A4702">
            <v>14276</v>
          </cell>
          <cell r="H4702" t="str">
            <v>Craspedia adenophora</v>
          </cell>
        </row>
        <row r="4703">
          <cell r="A4703">
            <v>14277</v>
          </cell>
          <cell r="H4703" t="str">
            <v>Psychotria exigua</v>
          </cell>
        </row>
        <row r="4704">
          <cell r="A4704">
            <v>14278</v>
          </cell>
          <cell r="H4704" t="str">
            <v>Tecticornia halocnemoides</v>
          </cell>
        </row>
        <row r="4705">
          <cell r="A4705">
            <v>14279</v>
          </cell>
          <cell r="H4705" t="str">
            <v>Tecticornia halocnemoides subsp. halocnemoides</v>
          </cell>
        </row>
        <row r="4706">
          <cell r="A4706">
            <v>1428</v>
          </cell>
          <cell r="H4706" t="str">
            <v>Cynara cardunculus</v>
          </cell>
        </row>
        <row r="4707">
          <cell r="A4707">
            <v>14280</v>
          </cell>
          <cell r="H4707" t="str">
            <v>Tecticornia halocnemoides subsp. longispicata</v>
          </cell>
        </row>
        <row r="4708">
          <cell r="A4708">
            <v>14281</v>
          </cell>
          <cell r="H4708" t="str">
            <v>Tecticornia lylei</v>
          </cell>
        </row>
        <row r="4709">
          <cell r="A4709">
            <v>14282</v>
          </cell>
          <cell r="H4709" t="str">
            <v>Tecticornia nitida</v>
          </cell>
        </row>
        <row r="4710">
          <cell r="A4710">
            <v>14283</v>
          </cell>
          <cell r="H4710" t="str">
            <v>Tecticornia pergranulata</v>
          </cell>
        </row>
        <row r="4711">
          <cell r="A4711">
            <v>14284</v>
          </cell>
          <cell r="H4711" t="str">
            <v>Tecticornia pergranulata subsp. divaricata</v>
          </cell>
        </row>
        <row r="4712">
          <cell r="A4712">
            <v>14285</v>
          </cell>
          <cell r="H4712" t="str">
            <v>Tecticornia pergranulata subsp. pergranulata</v>
          </cell>
        </row>
        <row r="4713">
          <cell r="A4713">
            <v>14286</v>
          </cell>
          <cell r="H4713" t="str">
            <v>Tecticornia pluriflora</v>
          </cell>
        </row>
        <row r="4714">
          <cell r="A4714">
            <v>14287</v>
          </cell>
          <cell r="H4714" t="str">
            <v>Tecticornia pruinosa</v>
          </cell>
        </row>
        <row r="4715">
          <cell r="A4715">
            <v>14288</v>
          </cell>
          <cell r="H4715" t="str">
            <v>Tecticornia pterygosperma subsp. pterygosperma</v>
          </cell>
        </row>
        <row r="4716">
          <cell r="A4716">
            <v>14289</v>
          </cell>
          <cell r="H4716" t="str">
            <v>Tecticornia pterygosperma</v>
          </cell>
        </row>
        <row r="4717">
          <cell r="A4717">
            <v>1429</v>
          </cell>
          <cell r="H4717" t="str">
            <v>Cynara scolymus</v>
          </cell>
        </row>
        <row r="4718">
          <cell r="A4718">
            <v>14290</v>
          </cell>
          <cell r="H4718" t="str">
            <v>Corymbia maculata &lt;--&gt; variegata intergrade</v>
          </cell>
        </row>
        <row r="4719">
          <cell r="A4719">
            <v>14291</v>
          </cell>
          <cell r="H4719" t="str">
            <v>Acianthus sp. aff. fornicatus (NT)</v>
          </cell>
        </row>
        <row r="4720">
          <cell r="A4720">
            <v>14292</v>
          </cell>
          <cell r="H4720" t="str">
            <v>Persoonia acuminata x media</v>
          </cell>
        </row>
        <row r="4721">
          <cell r="A4721">
            <v>14293</v>
          </cell>
          <cell r="H4721" t="str">
            <v>Homoranthus sp. aff. flavescens</v>
          </cell>
        </row>
        <row r="4722">
          <cell r="A4722">
            <v>14294</v>
          </cell>
          <cell r="H4722" t="str">
            <v>Telfordia sp. aff. obovata</v>
          </cell>
        </row>
        <row r="4723">
          <cell r="A4723">
            <v>14295</v>
          </cell>
          <cell r="H4723" t="str">
            <v>Eucalyptus sp. aff. fibrosa (Yarrawa)</v>
          </cell>
        </row>
        <row r="4724">
          <cell r="A4724">
            <v>14296</v>
          </cell>
          <cell r="H4724" t="str">
            <v>Funaria spp.</v>
          </cell>
        </row>
        <row r="4725">
          <cell r="A4725">
            <v>14297</v>
          </cell>
          <cell r="H4725" t="str">
            <v>Eucalyptus pulchella</v>
          </cell>
        </row>
        <row r="4726">
          <cell r="A4726">
            <v>14298</v>
          </cell>
          <cell r="H4726" t="str">
            <v>Thuja plicata</v>
          </cell>
        </row>
        <row r="4727">
          <cell r="A4727">
            <v>14299</v>
          </cell>
          <cell r="H4727" t="str">
            <v>Pentameris pallida</v>
          </cell>
        </row>
        <row r="4728">
          <cell r="A4728">
            <v>1430</v>
          </cell>
          <cell r="H4728" t="str">
            <v>Dichrocephala integrifolia</v>
          </cell>
        </row>
        <row r="4729">
          <cell r="A4729">
            <v>14300</v>
          </cell>
          <cell r="H4729" t="str">
            <v>Pentameris airoides</v>
          </cell>
        </row>
        <row r="4730">
          <cell r="A4730">
            <v>14301</v>
          </cell>
          <cell r="H4730" t="str">
            <v>Pentameris airoides subsp. airoides</v>
          </cell>
        </row>
        <row r="4731">
          <cell r="A4731">
            <v>14302</v>
          </cell>
          <cell r="H4731" t="str">
            <v>Rytidosperma alpicola</v>
          </cell>
        </row>
        <row r="4732">
          <cell r="A4732">
            <v>14303</v>
          </cell>
          <cell r="H4732" t="str">
            <v>Rytidosperma auriculatum</v>
          </cell>
        </row>
        <row r="4733">
          <cell r="A4733">
            <v>14304</v>
          </cell>
          <cell r="H4733" t="str">
            <v>Rytidosperma bipartitum</v>
          </cell>
        </row>
        <row r="4734">
          <cell r="A4734">
            <v>14305</v>
          </cell>
          <cell r="H4734" t="str">
            <v>Rytidosperma caespitosum</v>
          </cell>
        </row>
        <row r="4735">
          <cell r="A4735">
            <v>14306</v>
          </cell>
          <cell r="H4735" t="str">
            <v>Rytidosperma carphoides</v>
          </cell>
        </row>
        <row r="4736">
          <cell r="A4736">
            <v>14307</v>
          </cell>
          <cell r="H4736" t="str">
            <v>Rytidosperma duttonianum</v>
          </cell>
        </row>
        <row r="4737">
          <cell r="A4737">
            <v>14308</v>
          </cell>
          <cell r="H4737" t="str">
            <v>Rytidosperma erianthum</v>
          </cell>
        </row>
        <row r="4738">
          <cell r="A4738">
            <v>14309</v>
          </cell>
          <cell r="H4738" t="str">
            <v>Rytidosperma fulvum</v>
          </cell>
        </row>
        <row r="4739">
          <cell r="A4739">
            <v>1431</v>
          </cell>
          <cell r="H4739" t="str">
            <v>Dichromochlamys dentatifolia</v>
          </cell>
        </row>
        <row r="4740">
          <cell r="A4740">
            <v>14310</v>
          </cell>
          <cell r="H4740" t="str">
            <v>Rytidosperma indutum</v>
          </cell>
        </row>
        <row r="4741">
          <cell r="A4741">
            <v>14311</v>
          </cell>
          <cell r="H4741" t="str">
            <v>Rytidosperma laeve</v>
          </cell>
        </row>
        <row r="4742">
          <cell r="A4742">
            <v>14312</v>
          </cell>
          <cell r="H4742" t="str">
            <v>Rytidosperma longifolium</v>
          </cell>
        </row>
        <row r="4743">
          <cell r="A4743">
            <v>14313</v>
          </cell>
          <cell r="H4743" t="str">
            <v>Rytidosperma monticola</v>
          </cell>
        </row>
        <row r="4744">
          <cell r="A4744">
            <v>14314</v>
          </cell>
          <cell r="H4744" t="str">
            <v>Rytidosperma pallidum</v>
          </cell>
        </row>
        <row r="4745">
          <cell r="A4745">
            <v>14315</v>
          </cell>
          <cell r="H4745" t="str">
            <v>Rytidosperma penicillatum</v>
          </cell>
        </row>
        <row r="4746">
          <cell r="A4746">
            <v>14316</v>
          </cell>
          <cell r="H4746" t="str">
            <v>Rytidosperma pilosum</v>
          </cell>
        </row>
        <row r="4747">
          <cell r="A4747">
            <v>14317</v>
          </cell>
          <cell r="H4747" t="str">
            <v>Rytidosperma racemosum</v>
          </cell>
        </row>
        <row r="4748">
          <cell r="A4748">
            <v>14318</v>
          </cell>
          <cell r="H4748" t="str">
            <v>Rytidosperma racemosum var. racemosum</v>
          </cell>
        </row>
        <row r="4749">
          <cell r="A4749">
            <v>14319</v>
          </cell>
          <cell r="H4749" t="str">
            <v>Rytidosperma racemosum var. obtusatum</v>
          </cell>
        </row>
        <row r="4750">
          <cell r="A4750">
            <v>1432</v>
          </cell>
          <cell r="H4750" t="str">
            <v>Dimorphotheca pluvialis</v>
          </cell>
        </row>
        <row r="4751">
          <cell r="A4751">
            <v>14320</v>
          </cell>
          <cell r="H4751" t="str">
            <v>Rytidosperma richardsonii</v>
          </cell>
        </row>
        <row r="4752">
          <cell r="A4752">
            <v>14321</v>
          </cell>
          <cell r="H4752" t="str">
            <v>Rytidosperma semiannulare</v>
          </cell>
        </row>
        <row r="4753">
          <cell r="A4753">
            <v>14322</v>
          </cell>
          <cell r="H4753" t="str">
            <v>Rytidosperma setaceum</v>
          </cell>
        </row>
        <row r="4754">
          <cell r="A4754">
            <v>14323</v>
          </cell>
          <cell r="H4754" t="str">
            <v>Rytidosperma tenuius</v>
          </cell>
        </row>
        <row r="4755">
          <cell r="A4755">
            <v>14324</v>
          </cell>
          <cell r="H4755" t="str">
            <v>Chaerophyllum eriopodum</v>
          </cell>
        </row>
        <row r="4756">
          <cell r="A4756">
            <v>14325</v>
          </cell>
          <cell r="H4756" t="str">
            <v>Quercus suber</v>
          </cell>
        </row>
        <row r="4757">
          <cell r="A4757">
            <v>14326</v>
          </cell>
          <cell r="H4757" t="str">
            <v>Eucalyptus sargentii subsp. sargentii</v>
          </cell>
        </row>
        <row r="4758">
          <cell r="A4758">
            <v>14327</v>
          </cell>
          <cell r="H4758" t="str">
            <v>Medicago sativa subsp. sativa</v>
          </cell>
        </row>
        <row r="4759">
          <cell r="A4759">
            <v>14328</v>
          </cell>
          <cell r="H4759" t="str">
            <v>Amaryllis spp.</v>
          </cell>
        </row>
        <row r="4760">
          <cell r="A4760">
            <v>14329</v>
          </cell>
          <cell r="H4760" t="str">
            <v>Callistemon megalongensis</v>
          </cell>
        </row>
        <row r="4761">
          <cell r="A4761">
            <v>1433</v>
          </cell>
          <cell r="H4761" t="str">
            <v>Dittrichia graveolens</v>
          </cell>
        </row>
        <row r="4762">
          <cell r="A4762">
            <v>14330</v>
          </cell>
          <cell r="H4762" t="str">
            <v>Callistemon sp. nov. 'purpurascens'</v>
          </cell>
        </row>
        <row r="4763">
          <cell r="A4763">
            <v>14331</v>
          </cell>
          <cell r="H4763" t="str">
            <v>Conyza floribunda</v>
          </cell>
        </row>
        <row r="4764">
          <cell r="A4764">
            <v>14332</v>
          </cell>
          <cell r="H4764" t="str">
            <v>Petrophile fucifolia</v>
          </cell>
        </row>
        <row r="4765">
          <cell r="A4765">
            <v>14333</v>
          </cell>
          <cell r="H4765" t="str">
            <v>Citriobatus multiflorus</v>
          </cell>
        </row>
        <row r="4766">
          <cell r="A4766">
            <v>14334</v>
          </cell>
          <cell r="H4766" t="str">
            <v>Casuarina torulosa</v>
          </cell>
        </row>
        <row r="4767">
          <cell r="A4767">
            <v>14335</v>
          </cell>
          <cell r="H4767" t="str">
            <v>Banksia aspleniifolia</v>
          </cell>
        </row>
        <row r="4768">
          <cell r="A4768">
            <v>14336</v>
          </cell>
          <cell r="H4768" t="str">
            <v>Rubus vulgaris</v>
          </cell>
        </row>
        <row r="4769">
          <cell r="A4769">
            <v>14337</v>
          </cell>
          <cell r="H4769" t="str">
            <v>Dockrillia banksii</v>
          </cell>
        </row>
        <row r="4770">
          <cell r="A4770">
            <v>14338</v>
          </cell>
          <cell r="H4770" t="str">
            <v>Eucalyptus campaspe</v>
          </cell>
        </row>
        <row r="4771">
          <cell r="A4771">
            <v>14339</v>
          </cell>
          <cell r="H4771" t="str">
            <v>Eucalyptus urna</v>
          </cell>
        </row>
        <row r="4772">
          <cell r="A4772">
            <v>1434</v>
          </cell>
          <cell r="H4772" t="str">
            <v>Echinops sphaerocephalus</v>
          </cell>
        </row>
        <row r="4773">
          <cell r="A4773">
            <v>14340</v>
          </cell>
          <cell r="H4773" t="str">
            <v>Eucalyptus fibrosa subsp. nubilis</v>
          </cell>
        </row>
        <row r="4774">
          <cell r="A4774">
            <v>14341</v>
          </cell>
          <cell r="H4774" t="str">
            <v>Solanum sulphureum</v>
          </cell>
        </row>
        <row r="4775">
          <cell r="A4775">
            <v>14342</v>
          </cell>
          <cell r="H4775" t="str">
            <v>Zostera nigricaulis</v>
          </cell>
        </row>
        <row r="4776">
          <cell r="A4776">
            <v>14343</v>
          </cell>
          <cell r="H4776" t="str">
            <v>Alyxia ilicifolia subsp. magnifolia</v>
          </cell>
        </row>
        <row r="4777">
          <cell r="A4777">
            <v>14344</v>
          </cell>
          <cell r="H4777" t="str">
            <v>Anisomeles malabarica</v>
          </cell>
        </row>
        <row r="4778">
          <cell r="A4778">
            <v>14345</v>
          </cell>
          <cell r="H4778" t="str">
            <v>Aristolochia pubera</v>
          </cell>
        </row>
        <row r="4779">
          <cell r="A4779">
            <v>14346</v>
          </cell>
          <cell r="H4779" t="str">
            <v>Arthropodium paniculatum</v>
          </cell>
        </row>
        <row r="4780">
          <cell r="A4780">
            <v>14347</v>
          </cell>
          <cell r="H4780" t="str">
            <v>Acacia flavescens</v>
          </cell>
        </row>
        <row r="4781">
          <cell r="A4781">
            <v>14348</v>
          </cell>
          <cell r="H4781" t="str">
            <v>Acacia glaucocarpa</v>
          </cell>
        </row>
        <row r="4782">
          <cell r="A4782">
            <v>14349</v>
          </cell>
          <cell r="H4782" t="str">
            <v>Acacia hubbardiana</v>
          </cell>
        </row>
        <row r="4783">
          <cell r="A4783">
            <v>1435</v>
          </cell>
          <cell r="H4783" t="str">
            <v>Eclipta prostrata</v>
          </cell>
        </row>
        <row r="4784">
          <cell r="A4784">
            <v>14350</v>
          </cell>
          <cell r="H4784" t="str">
            <v>Acacia loroloba</v>
          </cell>
        </row>
        <row r="4785">
          <cell r="A4785">
            <v>14351</v>
          </cell>
          <cell r="H4785" t="str">
            <v>Alectryon reticulatus</v>
          </cell>
        </row>
        <row r="4786">
          <cell r="A4786">
            <v>14352</v>
          </cell>
          <cell r="H4786" t="str">
            <v>Arytera foveolata</v>
          </cell>
        </row>
        <row r="4787">
          <cell r="A4787">
            <v>14353</v>
          </cell>
          <cell r="H4787" t="str">
            <v>Astrotricha glabra</v>
          </cell>
        </row>
        <row r="4788">
          <cell r="A4788">
            <v>14354</v>
          </cell>
          <cell r="H4788" t="str">
            <v>Banksia integrifolia subsp. compar</v>
          </cell>
        </row>
        <row r="4789">
          <cell r="A4789">
            <v>14355</v>
          </cell>
          <cell r="H4789" t="str">
            <v>Bauhinia purpurea</v>
          </cell>
        </row>
        <row r="4790">
          <cell r="A4790">
            <v>14356</v>
          </cell>
          <cell r="H4790" t="str">
            <v>Brachychiton bidwillii</v>
          </cell>
        </row>
        <row r="4791">
          <cell r="A4791">
            <v>14357</v>
          </cell>
          <cell r="H4791" t="str">
            <v>Brunfelsia australis</v>
          </cell>
        </row>
        <row r="4792">
          <cell r="A4792">
            <v>14358</v>
          </cell>
          <cell r="H4792" t="str">
            <v>Bursaria incana</v>
          </cell>
        </row>
        <row r="4793">
          <cell r="A4793">
            <v>14359</v>
          </cell>
          <cell r="H4793" t="str">
            <v>Callistemon salignus var. Yeppoon</v>
          </cell>
        </row>
        <row r="4794">
          <cell r="A4794">
            <v>1436</v>
          </cell>
          <cell r="H4794" t="str">
            <v>Elachanthus pusillus</v>
          </cell>
        </row>
        <row r="4795">
          <cell r="A4795">
            <v>14360</v>
          </cell>
          <cell r="H4795" t="str">
            <v>Centipeda minima subsp. minima</v>
          </cell>
        </row>
        <row r="4796">
          <cell r="A4796">
            <v>14361</v>
          </cell>
          <cell r="H4796" t="str">
            <v>Ceriops tagal</v>
          </cell>
        </row>
        <row r="4797">
          <cell r="A4797">
            <v>14362</v>
          </cell>
          <cell r="H4797" t="str">
            <v>Citrus australis</v>
          </cell>
        </row>
        <row r="4798">
          <cell r="A4798">
            <v>14363</v>
          </cell>
          <cell r="H4798" t="str">
            <v>Comesperma esulifolium</v>
          </cell>
        </row>
        <row r="4799">
          <cell r="A4799">
            <v>14364</v>
          </cell>
          <cell r="H4799" t="str">
            <v>Commelina lanceolata</v>
          </cell>
        </row>
        <row r="4800">
          <cell r="A4800">
            <v>14365</v>
          </cell>
          <cell r="H4800" t="str">
            <v>Conyza canadensis var. pusilla</v>
          </cell>
        </row>
        <row r="4801">
          <cell r="A4801">
            <v>14366</v>
          </cell>
          <cell r="H4801" t="str">
            <v>Corymbia citriodora subsp. variegata</v>
          </cell>
        </row>
        <row r="4802">
          <cell r="A4802">
            <v>14367</v>
          </cell>
          <cell r="H4802" t="str">
            <v>Cryptocarya macdonaldii</v>
          </cell>
        </row>
        <row r="4803">
          <cell r="A4803">
            <v>14368</v>
          </cell>
          <cell r="H4803" t="str">
            <v>Cyclophyllum coprosmoides</v>
          </cell>
        </row>
        <row r="4804">
          <cell r="A4804">
            <v>14369</v>
          </cell>
          <cell r="H4804" t="str">
            <v>Cynanchum bowmanii</v>
          </cell>
        </row>
        <row r="4805">
          <cell r="A4805">
            <v>1437</v>
          </cell>
          <cell r="H4805" t="str">
            <v>Enydra fluctuans</v>
          </cell>
        </row>
        <row r="4806">
          <cell r="A4806">
            <v>14370</v>
          </cell>
          <cell r="H4806" t="str">
            <v>Cyperus curvistylis</v>
          </cell>
        </row>
        <row r="4807">
          <cell r="A4807">
            <v>14371</v>
          </cell>
          <cell r="H4807" t="str">
            <v>Cyperus javanicus</v>
          </cell>
        </row>
        <row r="4808">
          <cell r="A4808">
            <v>14372</v>
          </cell>
          <cell r="H4808" t="str">
            <v>Desmodium heterocarpon subsp. angustifolium</v>
          </cell>
        </row>
        <row r="4809">
          <cell r="A4809">
            <v>14373</v>
          </cell>
          <cell r="H4809" t="str">
            <v>Eucalyptus glaucina x tereticornis</v>
          </cell>
        </row>
        <row r="4810">
          <cell r="A4810">
            <v>14374</v>
          </cell>
          <cell r="H4810" t="str">
            <v>Dianella rara</v>
          </cell>
        </row>
        <row r="4811">
          <cell r="A4811">
            <v>14375</v>
          </cell>
          <cell r="H4811" t="str">
            <v>Dichelachne sp. (Brisbane)</v>
          </cell>
        </row>
        <row r="4812">
          <cell r="A4812">
            <v>14376</v>
          </cell>
          <cell r="H4812" t="str">
            <v>Diospyros geminata</v>
          </cell>
        </row>
        <row r="4813">
          <cell r="A4813">
            <v>14377</v>
          </cell>
          <cell r="H4813" t="str">
            <v>Diplatia furcata</v>
          </cell>
        </row>
        <row r="4814">
          <cell r="A4814">
            <v>14378</v>
          </cell>
          <cell r="H4814" t="str">
            <v>Diplocyclos palmatus subsp. palmatus</v>
          </cell>
        </row>
        <row r="4815">
          <cell r="A4815">
            <v>14379</v>
          </cell>
          <cell r="H4815" t="str">
            <v>Dissiliaria baloghioides</v>
          </cell>
        </row>
        <row r="4816">
          <cell r="A4816">
            <v>1438</v>
          </cell>
          <cell r="H4816" t="str">
            <v>Epaltes cunninghamii</v>
          </cell>
        </row>
        <row r="4817">
          <cell r="A4817">
            <v>14380</v>
          </cell>
          <cell r="H4817" t="str">
            <v>Doodia heterophylla</v>
          </cell>
        </row>
        <row r="4818">
          <cell r="A4818">
            <v>14381</v>
          </cell>
          <cell r="H4818" t="str">
            <v>Drosera lanata</v>
          </cell>
        </row>
        <row r="4819">
          <cell r="A4819">
            <v>14382</v>
          </cell>
          <cell r="H4819" t="str">
            <v>Eriochloa fatmensis</v>
          </cell>
        </row>
        <row r="4820">
          <cell r="A4820">
            <v>14383</v>
          </cell>
          <cell r="H4820" t="str">
            <v>Eriochloa decumbens</v>
          </cell>
        </row>
        <row r="4821">
          <cell r="A4821">
            <v>14384</v>
          </cell>
          <cell r="H4821" t="str">
            <v>Eucalyptus carnea x racemosa</v>
          </cell>
        </row>
        <row r="4822">
          <cell r="A4822">
            <v>14385</v>
          </cell>
          <cell r="H4822" t="str">
            <v>Eucalyptus dura</v>
          </cell>
        </row>
        <row r="4823">
          <cell r="A4823">
            <v>14386</v>
          </cell>
          <cell r="H4823" t="str">
            <v>Eucalyptus helidonica</v>
          </cell>
        </row>
        <row r="4824">
          <cell r="A4824">
            <v>14387</v>
          </cell>
          <cell r="H4824" t="str">
            <v>Eucalyptus longirostrata</v>
          </cell>
        </row>
        <row r="4825">
          <cell r="A4825">
            <v>14388</v>
          </cell>
          <cell r="H4825" t="str">
            <v>Eucalyptus melanoleuca</v>
          </cell>
        </row>
        <row r="4826">
          <cell r="A4826">
            <v>14389</v>
          </cell>
          <cell r="H4826" t="str">
            <v>Eucalyptus orgadophila</v>
          </cell>
        </row>
        <row r="4827">
          <cell r="A4827">
            <v>1439</v>
          </cell>
          <cell r="H4827" t="str">
            <v>Erechtites valerianifolia</v>
          </cell>
        </row>
        <row r="4828">
          <cell r="A4828">
            <v>14390</v>
          </cell>
          <cell r="H4828" t="str">
            <v>Eucalyptus taurina</v>
          </cell>
        </row>
        <row r="4829">
          <cell r="A4829">
            <v>14391</v>
          </cell>
          <cell r="H4829" t="str">
            <v>Euroschinus falcatus var. angustifolius</v>
          </cell>
        </row>
        <row r="4830">
          <cell r="A4830">
            <v>14392</v>
          </cell>
          <cell r="H4830" t="str">
            <v>Maughania parviflora</v>
          </cell>
        </row>
        <row r="4831">
          <cell r="A4831">
            <v>14393</v>
          </cell>
          <cell r="H4831" t="str">
            <v>Flemingia parviflora</v>
          </cell>
        </row>
        <row r="4832">
          <cell r="A4832">
            <v>14394</v>
          </cell>
          <cell r="H4832" t="str">
            <v>Gamochaeta subfalcata</v>
          </cell>
        </row>
        <row r="4833">
          <cell r="A4833">
            <v>14395</v>
          </cell>
          <cell r="H4833" t="str">
            <v>Glycine clandestina var. clandestina</v>
          </cell>
        </row>
        <row r="4834">
          <cell r="A4834">
            <v>14396</v>
          </cell>
          <cell r="H4834" t="str">
            <v>Bauhinia x blakeana</v>
          </cell>
        </row>
        <row r="4835">
          <cell r="A4835">
            <v>14397</v>
          </cell>
          <cell r="H4835" t="str">
            <v>Goodenia sp. 'Mt Castletower'</v>
          </cell>
        </row>
        <row r="4836">
          <cell r="A4836">
            <v>14398</v>
          </cell>
          <cell r="H4836" t="str">
            <v>Grevillea leiophylla</v>
          </cell>
        </row>
        <row r="4837">
          <cell r="A4837">
            <v>14399</v>
          </cell>
          <cell r="H4837" t="str">
            <v>Halosarcia halocnemoides subsp. tenuis</v>
          </cell>
        </row>
        <row r="4838">
          <cell r="A4838">
            <v>1440</v>
          </cell>
          <cell r="H4838" t="str">
            <v>Erigeron conyzoides</v>
          </cell>
        </row>
        <row r="4839">
          <cell r="A4839">
            <v>14400</v>
          </cell>
          <cell r="H4839" t="str">
            <v>Tecticornia halocnemoides subsp. tenuis</v>
          </cell>
        </row>
        <row r="4840">
          <cell r="A4840">
            <v>14401</v>
          </cell>
          <cell r="H4840" t="str">
            <v>Halosarcia pergranulata subsp. queenslandica</v>
          </cell>
        </row>
        <row r="4841">
          <cell r="A4841">
            <v>14402</v>
          </cell>
          <cell r="H4841" t="str">
            <v>Tecticornia pergranulata subsp. queenslandica</v>
          </cell>
        </row>
        <row r="4842">
          <cell r="A4842">
            <v>14403</v>
          </cell>
          <cell r="H4842" t="str">
            <v>Hibiscus divaricatus</v>
          </cell>
        </row>
        <row r="4843">
          <cell r="A4843">
            <v>14404</v>
          </cell>
          <cell r="H4843" t="str">
            <v>Hovea planifolia</v>
          </cell>
        </row>
        <row r="4844">
          <cell r="A4844">
            <v>14405</v>
          </cell>
          <cell r="H4844" t="str">
            <v>Hovea sp. Dalby</v>
          </cell>
        </row>
        <row r="4845">
          <cell r="A4845">
            <v>14406</v>
          </cell>
          <cell r="H4845" t="str">
            <v>Indigofera suffruticosa</v>
          </cell>
        </row>
        <row r="4846">
          <cell r="A4846">
            <v>14407</v>
          </cell>
          <cell r="H4846" t="str">
            <v>Indigofera tinctoria</v>
          </cell>
        </row>
        <row r="4847">
          <cell r="A4847">
            <v>14408</v>
          </cell>
          <cell r="H4847" t="str">
            <v>Jasminum didymum subsp. racemosum</v>
          </cell>
        </row>
        <row r="4848">
          <cell r="A4848">
            <v>14409</v>
          </cell>
          <cell r="H4848" t="str">
            <v>Keraudrenia sp. Hannaford</v>
          </cell>
        </row>
        <row r="4849">
          <cell r="A4849">
            <v>1441</v>
          </cell>
          <cell r="H4849" t="str">
            <v>Erigeron karvinskianus</v>
          </cell>
        </row>
        <row r="4850">
          <cell r="A4850">
            <v>14410</v>
          </cell>
          <cell r="H4850" t="str">
            <v>Leptochloa fusca</v>
          </cell>
        </row>
        <row r="4851">
          <cell r="A4851">
            <v>14411</v>
          </cell>
          <cell r="H4851" t="str">
            <v>Leucopogon pimelioides</v>
          </cell>
        </row>
        <row r="4852">
          <cell r="A4852">
            <v>14412</v>
          </cell>
          <cell r="H4852" t="str">
            <v>Limnophila aromatica</v>
          </cell>
        </row>
        <row r="4853">
          <cell r="A4853">
            <v>14413</v>
          </cell>
          <cell r="H4853" t="str">
            <v>Livistona decipiens</v>
          </cell>
        </row>
        <row r="4854">
          <cell r="A4854">
            <v>14414</v>
          </cell>
          <cell r="H4854" t="str">
            <v>Livistona decora</v>
          </cell>
        </row>
        <row r="4855">
          <cell r="A4855">
            <v>14415</v>
          </cell>
          <cell r="H4855" t="str">
            <v>Lobelia purpurascens</v>
          </cell>
        </row>
        <row r="4856">
          <cell r="A4856">
            <v>14416</v>
          </cell>
          <cell r="H4856" t="str">
            <v>Lophostemon confertus x grandiflorus</v>
          </cell>
        </row>
        <row r="4857">
          <cell r="A4857">
            <v>14417</v>
          </cell>
          <cell r="H4857" t="str">
            <v>Lumnitzera racemosa</v>
          </cell>
        </row>
        <row r="4858">
          <cell r="A4858">
            <v>14418</v>
          </cell>
          <cell r="H4858" t="str">
            <v>Lysicarpus angustifolius</v>
          </cell>
        </row>
        <row r="4859">
          <cell r="A4859">
            <v>14419</v>
          </cell>
          <cell r="H4859" t="str">
            <v>Mallotus megadontus</v>
          </cell>
        </row>
        <row r="4860">
          <cell r="A4860">
            <v>1442</v>
          </cell>
          <cell r="H4860" t="str">
            <v>Erigeron pappocromus</v>
          </cell>
        </row>
        <row r="4861">
          <cell r="A4861">
            <v>14420</v>
          </cell>
          <cell r="H4861" t="str">
            <v>Malvastrum americanum var. americanum</v>
          </cell>
        </row>
        <row r="4862">
          <cell r="A4862">
            <v>14421</v>
          </cell>
          <cell r="H4862" t="str">
            <v>Megathyrsus maximum var. pubiglumis</v>
          </cell>
        </row>
        <row r="4863">
          <cell r="A4863">
            <v>14422</v>
          </cell>
          <cell r="H4863" t="str">
            <v>Melaleuca saligna</v>
          </cell>
        </row>
        <row r="4864">
          <cell r="A4864">
            <v>14423</v>
          </cell>
          <cell r="H4864" t="str">
            <v>Melichrus sp. Isla Gorge</v>
          </cell>
        </row>
        <row r="4865">
          <cell r="A4865">
            <v>14424</v>
          </cell>
          <cell r="H4865" t="str">
            <v>Mentha grandiflora</v>
          </cell>
        </row>
        <row r="4866">
          <cell r="A4866">
            <v>14425</v>
          </cell>
          <cell r="H4866" t="str">
            <v>Monotoca sp. Fraser Island</v>
          </cell>
        </row>
        <row r="4867">
          <cell r="A4867">
            <v>14426</v>
          </cell>
          <cell r="H4867" t="str">
            <v>Neonotonia wightii var. longicauda</v>
          </cell>
        </row>
        <row r="4868">
          <cell r="A4868">
            <v>14427</v>
          </cell>
          <cell r="H4868" t="str">
            <v>Ottelia alismoides</v>
          </cell>
        </row>
        <row r="4869">
          <cell r="A4869">
            <v>14428</v>
          </cell>
          <cell r="H4869" t="str">
            <v>Ottochloa nodosa</v>
          </cell>
        </row>
        <row r="4870">
          <cell r="A4870">
            <v>14429</v>
          </cell>
          <cell r="H4870" t="str">
            <v>Parsonsia brisbanensis</v>
          </cell>
        </row>
        <row r="4871">
          <cell r="A4871">
            <v>1443</v>
          </cell>
          <cell r="H4871" t="str">
            <v>Erigeron setosus</v>
          </cell>
        </row>
        <row r="4872">
          <cell r="A4872">
            <v>14430</v>
          </cell>
          <cell r="H4872" t="str">
            <v>Peripleura hispidula</v>
          </cell>
        </row>
        <row r="4873">
          <cell r="A4873">
            <v>14431</v>
          </cell>
          <cell r="H4873" t="str">
            <v>Peripleura hispidula var. hispidula</v>
          </cell>
        </row>
        <row r="4874">
          <cell r="A4874">
            <v>14432</v>
          </cell>
          <cell r="H4874" t="str">
            <v>Petrophile shirleyae</v>
          </cell>
        </row>
        <row r="4875">
          <cell r="A4875">
            <v>14433</v>
          </cell>
          <cell r="H4875" t="str">
            <v>Philotheca queenslandica</v>
          </cell>
        </row>
        <row r="4876">
          <cell r="A4876">
            <v>14434</v>
          </cell>
          <cell r="H4876" t="str">
            <v>Phyllanthus indigoferoides</v>
          </cell>
        </row>
        <row r="4877">
          <cell r="A4877">
            <v>14435</v>
          </cell>
          <cell r="H4877" t="str">
            <v>Phyllanthus mitchellii</v>
          </cell>
        </row>
        <row r="4878">
          <cell r="A4878">
            <v>14436</v>
          </cell>
          <cell r="H4878" t="str">
            <v>Pilidiostigma rhytispermum</v>
          </cell>
        </row>
        <row r="4879">
          <cell r="A4879">
            <v>14437</v>
          </cell>
          <cell r="H4879" t="str">
            <v>Pittosporum venulosum</v>
          </cell>
        </row>
        <row r="4880">
          <cell r="A4880">
            <v>14438</v>
          </cell>
          <cell r="H4880" t="str">
            <v>Pomaderris canescens</v>
          </cell>
        </row>
        <row r="4881">
          <cell r="A4881">
            <v>14439</v>
          </cell>
          <cell r="H4881" t="str">
            <v>Portulaca pilosa var. pilosa</v>
          </cell>
        </row>
        <row r="4882">
          <cell r="A4882">
            <v>1444</v>
          </cell>
          <cell r="H4882" t="str">
            <v>Eriocephalus africanus</v>
          </cell>
        </row>
        <row r="4883">
          <cell r="A4883">
            <v>14440</v>
          </cell>
          <cell r="H4883" t="str">
            <v>Pyrrosia lanceolata</v>
          </cell>
        </row>
        <row r="4884">
          <cell r="A4884">
            <v>14441</v>
          </cell>
          <cell r="H4884" t="str">
            <v>Rapanea porosa</v>
          </cell>
        </row>
        <row r="4885">
          <cell r="A4885">
            <v>14442</v>
          </cell>
          <cell r="H4885" t="str">
            <v>Myrsine porosa</v>
          </cell>
        </row>
        <row r="4886">
          <cell r="A4886">
            <v>14443</v>
          </cell>
          <cell r="H4886" t="str">
            <v>Rapanea sp. (Mt Ballow)</v>
          </cell>
        </row>
        <row r="4887">
          <cell r="A4887">
            <v>14444</v>
          </cell>
          <cell r="H4887" t="str">
            <v>Myrsine angusta</v>
          </cell>
        </row>
        <row r="4888">
          <cell r="A4888">
            <v>14445</v>
          </cell>
          <cell r="H4888" t="str">
            <v>Rhynchosia minima var. minima</v>
          </cell>
        </row>
        <row r="4889">
          <cell r="A4889">
            <v>14446</v>
          </cell>
          <cell r="H4889" t="str">
            <v>Scleria sphacelata</v>
          </cell>
        </row>
        <row r="4890">
          <cell r="A4890">
            <v>14447</v>
          </cell>
          <cell r="H4890" t="str">
            <v>Sida cardiophylla</v>
          </cell>
        </row>
        <row r="4891">
          <cell r="A4891">
            <v>14448</v>
          </cell>
          <cell r="H4891" t="str">
            <v>Borreria multicaulis</v>
          </cell>
        </row>
        <row r="4892">
          <cell r="A4892">
            <v>14449</v>
          </cell>
          <cell r="H4892" t="str">
            <v>Spermacoce multicaulis</v>
          </cell>
        </row>
        <row r="4893">
          <cell r="A4893">
            <v>1445</v>
          </cell>
          <cell r="H4893" t="str">
            <v>Eriochlamys behrii</v>
          </cell>
        </row>
        <row r="4894">
          <cell r="A4894">
            <v>14450</v>
          </cell>
          <cell r="H4894" t="str">
            <v>Sporobolus australasicus</v>
          </cell>
        </row>
        <row r="4895">
          <cell r="A4895">
            <v>14451</v>
          </cell>
          <cell r="H4895" t="str">
            <v>Suaeda arbusculoides</v>
          </cell>
        </row>
        <row r="4896">
          <cell r="A4896">
            <v>14452</v>
          </cell>
          <cell r="H4896" t="str">
            <v>Tecomanthe hillii</v>
          </cell>
        </row>
        <row r="4897">
          <cell r="A4897">
            <v>14453</v>
          </cell>
          <cell r="H4897" t="str">
            <v>Tephrosia purpurea var. purpurea</v>
          </cell>
        </row>
        <row r="4898">
          <cell r="A4898">
            <v>14454</v>
          </cell>
          <cell r="H4898" t="str">
            <v>Vitex lignum-vitae</v>
          </cell>
        </row>
        <row r="4899">
          <cell r="A4899">
            <v>14455</v>
          </cell>
          <cell r="H4899" t="str">
            <v>Xylomelum salicinum</v>
          </cell>
        </row>
        <row r="4900">
          <cell r="A4900">
            <v>14456</v>
          </cell>
          <cell r="H4900" t="str">
            <v>Zieria collina</v>
          </cell>
        </row>
        <row r="4901">
          <cell r="A4901">
            <v>14457</v>
          </cell>
          <cell r="H4901" t="str">
            <v>Zingiber zerumbet</v>
          </cell>
        </row>
        <row r="4902">
          <cell r="A4902">
            <v>14458</v>
          </cell>
          <cell r="H4902" t="str">
            <v>Zornia dyctiocarpa var. filifolia</v>
          </cell>
        </row>
        <row r="4903">
          <cell r="A4903">
            <v>14459</v>
          </cell>
          <cell r="H4903" t="str">
            <v>Alternanthera brasiliana</v>
          </cell>
        </row>
        <row r="4904">
          <cell r="A4904">
            <v>1446</v>
          </cell>
          <cell r="H4904" t="str">
            <v>Erodiophyllum elderi</v>
          </cell>
        </row>
        <row r="4905">
          <cell r="A4905">
            <v>14460</v>
          </cell>
          <cell r="H4905" t="str">
            <v>Lomandra confertifolia x longifolia</v>
          </cell>
        </row>
        <row r="4906">
          <cell r="A4906">
            <v>14461</v>
          </cell>
          <cell r="H4906" t="str">
            <v>Dichelachne montana</v>
          </cell>
        </row>
        <row r="4907">
          <cell r="A4907">
            <v>14462</v>
          </cell>
          <cell r="H4907" t="str">
            <v>Lastreopsis shepherdii</v>
          </cell>
        </row>
        <row r="4908">
          <cell r="A4908">
            <v>14463</v>
          </cell>
          <cell r="H4908" t="str">
            <v>Endiandra microneura</v>
          </cell>
        </row>
        <row r="4909">
          <cell r="A4909">
            <v>14464</v>
          </cell>
          <cell r="H4909" t="str">
            <v>Lobelia andrewsii</v>
          </cell>
        </row>
        <row r="4910">
          <cell r="A4910">
            <v>14465</v>
          </cell>
          <cell r="H4910" t="str">
            <v>Tecticornia tenuis</v>
          </cell>
        </row>
        <row r="4911">
          <cell r="A4911">
            <v>14466</v>
          </cell>
          <cell r="H4911" t="str">
            <v>Tecticornia arbuscula</v>
          </cell>
        </row>
        <row r="4912">
          <cell r="A4912">
            <v>14467</v>
          </cell>
          <cell r="H4912" t="str">
            <v>Tecticornia disarticulata</v>
          </cell>
        </row>
        <row r="4913">
          <cell r="A4913">
            <v>14468</v>
          </cell>
          <cell r="H4913" t="str">
            <v>Tecticornia medullosa</v>
          </cell>
        </row>
        <row r="4914">
          <cell r="A4914">
            <v>14469</v>
          </cell>
          <cell r="H4914" t="str">
            <v>Myriophyllum sp. aff. variifolium</v>
          </cell>
        </row>
        <row r="4915">
          <cell r="A4915">
            <v>1447</v>
          </cell>
          <cell r="H4915" t="str">
            <v>Ethulia conyzoides</v>
          </cell>
        </row>
        <row r="4916">
          <cell r="A4916">
            <v>14470</v>
          </cell>
          <cell r="H4916" t="str">
            <v>Persicaria strigosa f. 2</v>
          </cell>
        </row>
        <row r="4917">
          <cell r="A4917">
            <v>14471</v>
          </cell>
          <cell r="H4917" t="str">
            <v>Polygonum monspeliense</v>
          </cell>
        </row>
        <row r="4918">
          <cell r="A4918">
            <v>14472</v>
          </cell>
          <cell r="H4918" t="str">
            <v>Ricciocarpus natans</v>
          </cell>
        </row>
        <row r="4919">
          <cell r="A4919">
            <v>14473</v>
          </cell>
          <cell r="H4919" t="str">
            <v>Juncus polyanthemos x usitatus</v>
          </cell>
        </row>
        <row r="4920">
          <cell r="A4920">
            <v>14474</v>
          </cell>
          <cell r="H4920" t="str">
            <v>Scirpus hamulosus</v>
          </cell>
        </row>
        <row r="4921">
          <cell r="A4921">
            <v>14475</v>
          </cell>
          <cell r="H4921" t="str">
            <v>Cyperus hamulosus</v>
          </cell>
        </row>
        <row r="4922">
          <cell r="A4922">
            <v>14476</v>
          </cell>
          <cell r="H4922" t="str">
            <v>Leptochloa asthenes</v>
          </cell>
        </row>
        <row r="4923">
          <cell r="A4923">
            <v>14477</v>
          </cell>
          <cell r="H4923" t="str">
            <v>Hibbertia glabrescens</v>
          </cell>
        </row>
        <row r="4924">
          <cell r="A4924">
            <v>14478</v>
          </cell>
          <cell r="H4924" t="str">
            <v>Apium tenuifolium</v>
          </cell>
        </row>
        <row r="4925">
          <cell r="A4925">
            <v>14479</v>
          </cell>
          <cell r="H4925" t="str">
            <v>Cotoneaster glaucophylla subsp. serotinus</v>
          </cell>
        </row>
        <row r="4926">
          <cell r="A4926">
            <v>1448</v>
          </cell>
          <cell r="H4926" t="str">
            <v>Ewartia nubigena</v>
          </cell>
        </row>
        <row r="4927">
          <cell r="A4927">
            <v>14480</v>
          </cell>
          <cell r="H4927" t="str">
            <v>Cupressus arizonica</v>
          </cell>
        </row>
        <row r="4928">
          <cell r="A4928">
            <v>14481</v>
          </cell>
          <cell r="H4928" t="str">
            <v>Dianella amoena</v>
          </cell>
        </row>
        <row r="4929">
          <cell r="A4929">
            <v>14482</v>
          </cell>
          <cell r="H4929" t="str">
            <v>Diuris lanceolata x sulphurea</v>
          </cell>
        </row>
        <row r="4930">
          <cell r="A4930">
            <v>14483</v>
          </cell>
          <cell r="H4930" t="str">
            <v>Phyllanthus sp. C</v>
          </cell>
        </row>
        <row r="4931">
          <cell r="A4931">
            <v>14484</v>
          </cell>
          <cell r="H4931" t="str">
            <v>Phyllanthus australis</v>
          </cell>
        </row>
        <row r="4932">
          <cell r="A4932">
            <v>14485</v>
          </cell>
          <cell r="H4932" t="str">
            <v>Danhatchia australis</v>
          </cell>
        </row>
        <row r="4933">
          <cell r="A4933">
            <v>14486</v>
          </cell>
          <cell r="H4933" t="str">
            <v>Homoranthus papillatus</v>
          </cell>
        </row>
        <row r="4934">
          <cell r="A4934">
            <v>14487</v>
          </cell>
          <cell r="H4934" t="str">
            <v>Acacia sp. aff. atrox</v>
          </cell>
        </row>
        <row r="4935">
          <cell r="A4935">
            <v>14488</v>
          </cell>
          <cell r="H4935" t="str">
            <v>Eucalyptus fibrosa x punctata</v>
          </cell>
        </row>
        <row r="4936">
          <cell r="A4936">
            <v>14489</v>
          </cell>
          <cell r="H4936" t="str">
            <v>Eucalyptus sp. aff. dealbata 'Glen Gallic'</v>
          </cell>
        </row>
        <row r="4937">
          <cell r="A4937">
            <v>1449</v>
          </cell>
          <cell r="H4937" t="str">
            <v>Facelis retusa</v>
          </cell>
        </row>
        <row r="4938">
          <cell r="A4938">
            <v>14490</v>
          </cell>
          <cell r="H4938" t="str">
            <v>Test test</v>
          </cell>
        </row>
        <row r="4939">
          <cell r="A4939">
            <v>14491</v>
          </cell>
          <cell r="H4939" t="str">
            <v>Grevillea x gaudichaudii</v>
          </cell>
        </row>
        <row r="4940">
          <cell r="A4940">
            <v>14492</v>
          </cell>
          <cell r="H4940" t="str">
            <v>Populus nigra</v>
          </cell>
        </row>
        <row r="4941">
          <cell r="A4941">
            <v>14493</v>
          </cell>
          <cell r="H4941" t="str">
            <v>Gamochaeta coarctata</v>
          </cell>
        </row>
        <row r="4942">
          <cell r="A4942">
            <v>14496</v>
          </cell>
          <cell r="H4942" t="str">
            <v>Persicaria strigosa f. 1</v>
          </cell>
        </row>
        <row r="4943">
          <cell r="A4943">
            <v>14497</v>
          </cell>
          <cell r="H4943" t="str">
            <v>Thelymitra sp. Kangaloon</v>
          </cell>
        </row>
        <row r="4944">
          <cell r="A4944">
            <v>14498</v>
          </cell>
          <cell r="H4944" t="str">
            <v>Prasophyllum sp. Wybong</v>
          </cell>
        </row>
        <row r="4945">
          <cell r="A4945">
            <v>14499</v>
          </cell>
          <cell r="H4945" t="str">
            <v>Cortinarius archeri</v>
          </cell>
        </row>
        <row r="4946">
          <cell r="A4946">
            <v>1450</v>
          </cell>
          <cell r="H4946" t="str">
            <v>Galinsoga parviflora</v>
          </cell>
        </row>
        <row r="4947">
          <cell r="A4947">
            <v>14500</v>
          </cell>
          <cell r="H4947" t="str">
            <v>Corunastylis sp. Charmhaven (NSW896673)</v>
          </cell>
        </row>
        <row r="4948">
          <cell r="A4948">
            <v>14501</v>
          </cell>
          <cell r="H4948" t="str">
            <v>Rhapis excelsa</v>
          </cell>
        </row>
        <row r="4949">
          <cell r="A4949">
            <v>14502</v>
          </cell>
          <cell r="H4949" t="str">
            <v>Aeonium arboreum</v>
          </cell>
        </row>
        <row r="4950">
          <cell r="A4950">
            <v>14503</v>
          </cell>
          <cell r="H4950" t="str">
            <v>Euonymus japonicus</v>
          </cell>
        </row>
        <row r="4951">
          <cell r="A4951">
            <v>14504</v>
          </cell>
          <cell r="H4951" t="str">
            <v>Solanum viarum</v>
          </cell>
        </row>
        <row r="4952">
          <cell r="A4952">
            <v>14505</v>
          </cell>
          <cell r="H4952" t="str">
            <v>Yucca gloriosa</v>
          </cell>
        </row>
        <row r="4953">
          <cell r="A4953">
            <v>14506</v>
          </cell>
          <cell r="H4953" t="str">
            <v>Eucalyptus nobilis &lt;--&gt; viminalis</v>
          </cell>
        </row>
        <row r="4954">
          <cell r="A4954">
            <v>14507</v>
          </cell>
          <cell r="H4954" t="str">
            <v>Acacia sp. aff. irrorata</v>
          </cell>
        </row>
        <row r="4955">
          <cell r="A4955">
            <v>14508</v>
          </cell>
          <cell r="H4955" t="str">
            <v>Backhousia sp. aff. myrtifolia</v>
          </cell>
        </row>
        <row r="4956">
          <cell r="A4956">
            <v>14509</v>
          </cell>
          <cell r="H4956" t="str">
            <v>Asperula sp. aff. scoparia</v>
          </cell>
        </row>
        <row r="4957">
          <cell r="A4957">
            <v>1451</v>
          </cell>
          <cell r="H4957" t="str">
            <v>Gamolepis chrysanthemoides</v>
          </cell>
        </row>
        <row r="4958">
          <cell r="A4958">
            <v>14510</v>
          </cell>
          <cell r="H4958" t="str">
            <v>Olearia sp. aff. chrysophylla</v>
          </cell>
        </row>
        <row r="4959">
          <cell r="A4959">
            <v>14511</v>
          </cell>
          <cell r="H4959" t="str">
            <v>Olearia sp. aff. oppositifolia</v>
          </cell>
        </row>
        <row r="4960">
          <cell r="A4960">
            <v>14512</v>
          </cell>
          <cell r="H4960" t="str">
            <v>Acacia sp. aff. williamsiana</v>
          </cell>
        </row>
        <row r="4961">
          <cell r="A4961">
            <v>14513</v>
          </cell>
          <cell r="H4961" t="str">
            <v>Acacia sp. aff. rubida (Macleay-Apsley)</v>
          </cell>
        </row>
        <row r="4962">
          <cell r="A4962">
            <v>14514</v>
          </cell>
          <cell r="H4962" t="str">
            <v>Eucalyptus sp. aff. cameronii (Macleay-Apsley)</v>
          </cell>
        </row>
        <row r="4963">
          <cell r="A4963">
            <v>14515</v>
          </cell>
          <cell r="H4963" t="str">
            <v>Hibbertia sp. aff. obtusifolia (Macleay-Apsley)</v>
          </cell>
        </row>
        <row r="4964">
          <cell r="A4964">
            <v>14516</v>
          </cell>
          <cell r="H4964" t="str">
            <v>Olearia sp. aff. chrysophylla (Macleay-Apsley)</v>
          </cell>
        </row>
        <row r="4965">
          <cell r="A4965">
            <v>14517</v>
          </cell>
          <cell r="H4965" t="str">
            <v>Parsonsia sp. aff. leichhardtii (Macleay-Apsley)</v>
          </cell>
        </row>
        <row r="4966">
          <cell r="A4966">
            <v>14518</v>
          </cell>
          <cell r="H4966" t="str">
            <v>Persoonia sp. aff. linearis (Macleay-Apsley)</v>
          </cell>
        </row>
        <row r="4967">
          <cell r="A4967">
            <v>14519</v>
          </cell>
          <cell r="H4967" t="str">
            <v>Westringia sp. aff. glabra (Macleay-Apsley)</v>
          </cell>
        </row>
        <row r="4968">
          <cell r="A4968">
            <v>1452</v>
          </cell>
          <cell r="H4968" t="str">
            <v>Gazania ringens</v>
          </cell>
        </row>
        <row r="4969">
          <cell r="A4969">
            <v>14520</v>
          </cell>
          <cell r="H4969" t="str">
            <v>Solanum sp. aff. prinophyllum (Macleay-Apsley)</v>
          </cell>
        </row>
        <row r="4970">
          <cell r="A4970">
            <v>14521</v>
          </cell>
          <cell r="H4970" t="str">
            <v>Laurus nobilis</v>
          </cell>
        </row>
        <row r="4971">
          <cell r="A4971">
            <v>14522</v>
          </cell>
          <cell r="H4971" t="str">
            <v>Angophora floribunda x subvelutina</v>
          </cell>
        </row>
        <row r="4972">
          <cell r="A4972">
            <v>14523</v>
          </cell>
          <cell r="H4972" t="str">
            <v>Tulbaghia violacea</v>
          </cell>
        </row>
        <row r="4973">
          <cell r="A4973">
            <v>14524</v>
          </cell>
          <cell r="H4973" t="str">
            <v>Catenella nipae</v>
          </cell>
        </row>
        <row r="4974">
          <cell r="A4974">
            <v>14525</v>
          </cell>
          <cell r="H4974" t="str">
            <v>Cladophora spp.</v>
          </cell>
        </row>
        <row r="4975">
          <cell r="A4975">
            <v>14526</v>
          </cell>
          <cell r="H4975" t="str">
            <v>Stachys byzantina</v>
          </cell>
        </row>
        <row r="4976">
          <cell r="A4976">
            <v>14527</v>
          </cell>
          <cell r="H4976" t="str">
            <v>Senecio niveoplanus</v>
          </cell>
        </row>
        <row r="4977">
          <cell r="A4977">
            <v>14528</v>
          </cell>
          <cell r="H4977" t="str">
            <v>Pelargonium  x hortorum</v>
          </cell>
        </row>
        <row r="4978">
          <cell r="A4978">
            <v>14529</v>
          </cell>
          <cell r="H4978" t="str">
            <v>Dysphania pumilio</v>
          </cell>
        </row>
        <row r="4979">
          <cell r="A4979">
            <v>1453</v>
          </cell>
          <cell r="H4979" t="str">
            <v>Gnaphalium americanum</v>
          </cell>
        </row>
        <row r="4980">
          <cell r="A4980">
            <v>14530</v>
          </cell>
          <cell r="H4980" t="str">
            <v>Lolium perenne x rigidum</v>
          </cell>
        </row>
        <row r="4981">
          <cell r="A4981">
            <v>14531</v>
          </cell>
          <cell r="H4981" t="str">
            <v>Aspidistra spp.</v>
          </cell>
        </row>
        <row r="4982">
          <cell r="A4982">
            <v>14532</v>
          </cell>
          <cell r="H4982" t="str">
            <v>Thryptomene saxicola</v>
          </cell>
        </row>
        <row r="4983">
          <cell r="A4983">
            <v>14533</v>
          </cell>
          <cell r="H4983" t="str">
            <v>Ardisia elliptica</v>
          </cell>
        </row>
        <row r="4984">
          <cell r="A4984">
            <v>14534</v>
          </cell>
          <cell r="H4984" t="str">
            <v>Pterostylis sp. aff. reflexa</v>
          </cell>
        </row>
        <row r="4985">
          <cell r="A4985">
            <v>14535</v>
          </cell>
          <cell r="H4985" t="str">
            <v>Koelreuteria spp.</v>
          </cell>
        </row>
        <row r="4986">
          <cell r="A4986">
            <v>14536</v>
          </cell>
          <cell r="H4986" t="str">
            <v>Metrosideros collina</v>
          </cell>
        </row>
        <row r="4987">
          <cell r="A4987">
            <v>14537</v>
          </cell>
          <cell r="H4987" t="str">
            <v>Syngonium podophyllum</v>
          </cell>
        </row>
        <row r="4988">
          <cell r="A4988">
            <v>14538</v>
          </cell>
          <cell r="H4988" t="str">
            <v>Elaeocarpus sedentarius</v>
          </cell>
        </row>
        <row r="4989">
          <cell r="A4989">
            <v>14539</v>
          </cell>
          <cell r="H4989" t="str">
            <v>Senna artemisioides subsp. X artemisioides</v>
          </cell>
        </row>
        <row r="4990">
          <cell r="A4990">
            <v>1454</v>
          </cell>
          <cell r="H4990" t="str">
            <v>Gnaphalium argentifolium</v>
          </cell>
        </row>
        <row r="4991">
          <cell r="A4991">
            <v>14540</v>
          </cell>
          <cell r="H4991" t="str">
            <v>Bossiaea concolor</v>
          </cell>
        </row>
        <row r="4992">
          <cell r="A4992">
            <v>14541</v>
          </cell>
          <cell r="H4992" t="str">
            <v>Goodia pubescens</v>
          </cell>
        </row>
        <row r="4993">
          <cell r="A4993">
            <v>14542</v>
          </cell>
          <cell r="H4993" t="str">
            <v>Duma florulenta</v>
          </cell>
        </row>
        <row r="4994">
          <cell r="A4994">
            <v>14543</v>
          </cell>
          <cell r="H4994" t="str">
            <v>Duma horrida</v>
          </cell>
        </row>
        <row r="4995">
          <cell r="A4995">
            <v>14544</v>
          </cell>
          <cell r="H4995" t="str">
            <v>Duma horrida subsp. horrida</v>
          </cell>
        </row>
        <row r="4996">
          <cell r="A4996">
            <v>14545</v>
          </cell>
          <cell r="H4996" t="str">
            <v>Gentianella barringtonensis</v>
          </cell>
        </row>
        <row r="4997">
          <cell r="A4997">
            <v>14546</v>
          </cell>
          <cell r="H4997" t="str">
            <v>Gentianella cunninghamii</v>
          </cell>
        </row>
        <row r="4998">
          <cell r="A4998">
            <v>14547</v>
          </cell>
          <cell r="H4998" t="str">
            <v>Gentianella cunninghamii subsp. cunninghamii</v>
          </cell>
        </row>
        <row r="4999">
          <cell r="A4999">
            <v>14548</v>
          </cell>
          <cell r="H4999" t="str">
            <v>Gentianella muelleriana</v>
          </cell>
        </row>
        <row r="5000">
          <cell r="A5000">
            <v>14549</v>
          </cell>
          <cell r="H5000" t="str">
            <v>Gentianella muelleriana subsp. jingerensis</v>
          </cell>
        </row>
        <row r="5001">
          <cell r="A5001">
            <v>1455</v>
          </cell>
          <cell r="H5001" t="str">
            <v>Gnaphalium calviceps</v>
          </cell>
        </row>
        <row r="5002">
          <cell r="A5002">
            <v>14550</v>
          </cell>
          <cell r="H5002" t="str">
            <v>Gentianella muelleriana subsp. alpestris</v>
          </cell>
        </row>
        <row r="5003">
          <cell r="A5003">
            <v>14551</v>
          </cell>
          <cell r="H5003" t="str">
            <v>Gentianella polysperes</v>
          </cell>
        </row>
        <row r="5004">
          <cell r="A5004">
            <v>14552</v>
          </cell>
          <cell r="H5004" t="str">
            <v>Gentianella sylvicola</v>
          </cell>
        </row>
        <row r="5005">
          <cell r="A5005">
            <v>14553</v>
          </cell>
          <cell r="H5005" t="str">
            <v>Planchonella pubescens</v>
          </cell>
        </row>
        <row r="5006">
          <cell r="A5006">
            <v>14554</v>
          </cell>
          <cell r="H5006" t="str">
            <v>Banksia neoanglica</v>
          </cell>
        </row>
        <row r="5007">
          <cell r="A5007">
            <v>14555</v>
          </cell>
          <cell r="H5007" t="str">
            <v>Podomitrium phyllanthus</v>
          </cell>
        </row>
        <row r="5008">
          <cell r="A5008">
            <v>14556</v>
          </cell>
          <cell r="H5008" t="str">
            <v>Macromitrium repandum</v>
          </cell>
        </row>
        <row r="5009">
          <cell r="A5009">
            <v>14557</v>
          </cell>
          <cell r="H5009" t="str">
            <v>Kurzia hippurioides</v>
          </cell>
        </row>
        <row r="5010">
          <cell r="A5010">
            <v>14558</v>
          </cell>
          <cell r="H5010" t="str">
            <v>Leptolejeunea subacuta</v>
          </cell>
        </row>
        <row r="5011">
          <cell r="A5011">
            <v>14559</v>
          </cell>
          <cell r="H5011" t="str">
            <v>Cynanchum viminale</v>
          </cell>
        </row>
        <row r="5012">
          <cell r="A5012">
            <v>1456</v>
          </cell>
          <cell r="H5012" t="str">
            <v>Gnaphalium coarctatum</v>
          </cell>
        </row>
        <row r="5013">
          <cell r="A5013">
            <v>14560</v>
          </cell>
          <cell r="H5013" t="str">
            <v>Cynanchum viminale subsp. australe</v>
          </cell>
        </row>
        <row r="5014">
          <cell r="A5014">
            <v>14561</v>
          </cell>
          <cell r="H5014" t="str">
            <v>Cynanchum viminale subsp. brunonianum</v>
          </cell>
        </row>
        <row r="5015">
          <cell r="A5015">
            <v>14562</v>
          </cell>
          <cell r="H5015" t="str">
            <v>Tylimanthus diversifolius</v>
          </cell>
        </row>
        <row r="5016">
          <cell r="A5016">
            <v>14563</v>
          </cell>
          <cell r="H5016" t="str">
            <v>Pseudotsuga menziesii</v>
          </cell>
        </row>
        <row r="5017">
          <cell r="A5017">
            <v>14564</v>
          </cell>
          <cell r="H5017" t="str">
            <v>Hibbertia stricta subsp. furcatula</v>
          </cell>
        </row>
        <row r="5018">
          <cell r="A5018">
            <v>14565</v>
          </cell>
          <cell r="H5018" t="str">
            <v>Rhaponticum australe</v>
          </cell>
        </row>
        <row r="5019">
          <cell r="A5019">
            <v>14566</v>
          </cell>
          <cell r="H5019" t="str">
            <v>Populus x canescens</v>
          </cell>
        </row>
        <row r="5020">
          <cell r="A5020">
            <v>14567</v>
          </cell>
          <cell r="H5020" t="str">
            <v>Wahlenbergia x multicaulis</v>
          </cell>
        </row>
        <row r="5021">
          <cell r="A5021">
            <v>14568</v>
          </cell>
          <cell r="H5021" t="str">
            <v>Rosulabryum capillare</v>
          </cell>
        </row>
        <row r="5022">
          <cell r="A5022">
            <v>14569</v>
          </cell>
          <cell r="H5022" t="str">
            <v>Macromitrium hortoniae</v>
          </cell>
        </row>
        <row r="5023">
          <cell r="A5023">
            <v>1457</v>
          </cell>
          <cell r="H5023" t="str">
            <v>Gnaphalium gymnocephalum</v>
          </cell>
        </row>
        <row r="5024">
          <cell r="A5024">
            <v>14570</v>
          </cell>
          <cell r="H5024" t="str">
            <v>Macromitrium caloblastoides</v>
          </cell>
        </row>
        <row r="5025">
          <cell r="A5025">
            <v>14571</v>
          </cell>
          <cell r="H5025" t="str">
            <v>Macromitrium ligulaefolium</v>
          </cell>
        </row>
        <row r="5026">
          <cell r="A5026">
            <v>14572</v>
          </cell>
          <cell r="H5026" t="str">
            <v>Macromitrium ligulare</v>
          </cell>
        </row>
        <row r="5027">
          <cell r="A5027">
            <v>14573</v>
          </cell>
          <cell r="H5027" t="str">
            <v>Lejeunea flava</v>
          </cell>
        </row>
        <row r="5028">
          <cell r="A5028">
            <v>14574</v>
          </cell>
          <cell r="H5028" t="str">
            <v>Radula novae-hollandiae</v>
          </cell>
        </row>
        <row r="5029">
          <cell r="A5029">
            <v>14575</v>
          </cell>
          <cell r="H5029" t="str">
            <v>Fissidens oblongifolius</v>
          </cell>
        </row>
        <row r="5030">
          <cell r="A5030">
            <v>14576</v>
          </cell>
          <cell r="H5030" t="str">
            <v>Fissidens pallidus</v>
          </cell>
        </row>
        <row r="5031">
          <cell r="A5031">
            <v>14577</v>
          </cell>
          <cell r="H5031" t="str">
            <v>Dimorphotheca ecklonis</v>
          </cell>
        </row>
        <row r="5032">
          <cell r="A5032">
            <v>14578</v>
          </cell>
          <cell r="H5032" t="str">
            <v>Orbea variegata</v>
          </cell>
        </row>
        <row r="5033">
          <cell r="A5033">
            <v>14579</v>
          </cell>
          <cell r="H5033" t="str">
            <v>Persicaria chinensis</v>
          </cell>
        </row>
        <row r="5034">
          <cell r="A5034">
            <v>1458</v>
          </cell>
          <cell r="H5034" t="str">
            <v>Gnaphalium indutum</v>
          </cell>
        </row>
        <row r="5035">
          <cell r="A5035">
            <v>1459</v>
          </cell>
          <cell r="H5035" t="str">
            <v>Gnaphalium involucratum</v>
          </cell>
        </row>
        <row r="5036">
          <cell r="A5036">
            <v>1460</v>
          </cell>
          <cell r="H5036" t="str">
            <v>Gnaphalium pensylvanicum</v>
          </cell>
        </row>
        <row r="5037">
          <cell r="A5037">
            <v>1461</v>
          </cell>
          <cell r="H5037" t="str">
            <v>Gnaphalium purpureum</v>
          </cell>
        </row>
        <row r="5038">
          <cell r="A5038">
            <v>1462</v>
          </cell>
          <cell r="H5038" t="str">
            <v>Gnaphalium sphaericum</v>
          </cell>
        </row>
        <row r="5039">
          <cell r="A5039">
            <v>1463</v>
          </cell>
          <cell r="H5039" t="str">
            <v>Gnaphalium traversii</v>
          </cell>
        </row>
        <row r="5040">
          <cell r="A5040">
            <v>1464</v>
          </cell>
          <cell r="H5040" t="str">
            <v>Gnaphalium umbricola</v>
          </cell>
        </row>
        <row r="5041">
          <cell r="A5041">
            <v>1465</v>
          </cell>
          <cell r="H5041" t="str">
            <v>Gnephosis eriocarpa</v>
          </cell>
        </row>
        <row r="5042">
          <cell r="A5042">
            <v>1466</v>
          </cell>
          <cell r="H5042" t="str">
            <v>Gnephosis foliata</v>
          </cell>
        </row>
        <row r="5043">
          <cell r="A5043">
            <v>1467</v>
          </cell>
          <cell r="H5043" t="str">
            <v>Gnephosis skirrophora</v>
          </cell>
        </row>
        <row r="5044">
          <cell r="A5044">
            <v>1468</v>
          </cell>
          <cell r="H5044" t="str">
            <v>Grindelia camporum</v>
          </cell>
        </row>
        <row r="5045">
          <cell r="A5045">
            <v>1469</v>
          </cell>
          <cell r="H5045" t="str">
            <v>Guizotia abyssinica</v>
          </cell>
        </row>
        <row r="5046">
          <cell r="A5046">
            <v>1470</v>
          </cell>
          <cell r="H5046" t="str">
            <v>Haeckeria ozothamnoides</v>
          </cell>
        </row>
        <row r="5047">
          <cell r="A5047">
            <v>1471</v>
          </cell>
          <cell r="H5047" t="str">
            <v>Hedypnois rhagodioloides</v>
          </cell>
        </row>
        <row r="5048">
          <cell r="A5048">
            <v>1472</v>
          </cell>
          <cell r="H5048" t="str">
            <v>Helianthus annuus</v>
          </cell>
        </row>
        <row r="5049">
          <cell r="A5049">
            <v>1473</v>
          </cell>
          <cell r="H5049" t="str">
            <v>Helianthus ciliaris</v>
          </cell>
        </row>
        <row r="5050">
          <cell r="A5050">
            <v>1474</v>
          </cell>
          <cell r="H5050" t="str">
            <v>Helianthus tuberosus</v>
          </cell>
        </row>
        <row r="5051">
          <cell r="A5051">
            <v>1475</v>
          </cell>
          <cell r="H5051" t="str">
            <v>Helichrysum acuminatum</v>
          </cell>
        </row>
        <row r="5052">
          <cell r="A5052">
            <v>1476</v>
          </cell>
          <cell r="H5052" t="str">
            <v>Helichrysum adenophorum</v>
          </cell>
        </row>
        <row r="5053">
          <cell r="A5053">
            <v>1477</v>
          </cell>
          <cell r="H5053" t="str">
            <v>Helichrysum adnatum</v>
          </cell>
        </row>
        <row r="5054">
          <cell r="A5054">
            <v>1478</v>
          </cell>
          <cell r="H5054" t="str">
            <v>Helichrysum alpinum</v>
          </cell>
        </row>
        <row r="5055">
          <cell r="A5055">
            <v>1479</v>
          </cell>
          <cell r="H5055" t="str">
            <v>Helichrysum ambiguum</v>
          </cell>
        </row>
        <row r="5056">
          <cell r="A5056">
            <v>1480</v>
          </cell>
          <cell r="H5056" t="str">
            <v>Helichrysum argophyllum</v>
          </cell>
        </row>
        <row r="5057">
          <cell r="A5057">
            <v>1481</v>
          </cell>
          <cell r="H5057" t="str">
            <v>Helichrysum baxteri</v>
          </cell>
        </row>
        <row r="5058">
          <cell r="A5058">
            <v>1482</v>
          </cell>
          <cell r="H5058" t="str">
            <v>Helichrysum bidwillii</v>
          </cell>
        </row>
        <row r="5059">
          <cell r="A5059">
            <v>1483</v>
          </cell>
          <cell r="H5059" t="str">
            <v>Helichrysum boormanii</v>
          </cell>
        </row>
        <row r="5060">
          <cell r="A5060">
            <v>1484</v>
          </cell>
          <cell r="H5060" t="str">
            <v>Helichrysum calvertianum</v>
          </cell>
        </row>
        <row r="5061">
          <cell r="A5061">
            <v>1485</v>
          </cell>
          <cell r="H5061" t="str">
            <v>Helichrysum cassinioides</v>
          </cell>
        </row>
        <row r="5062">
          <cell r="A5062">
            <v>1486</v>
          </cell>
          <cell r="H5062" t="str">
            <v>Helichrysum collinum</v>
          </cell>
        </row>
        <row r="5063">
          <cell r="A5063">
            <v>1487</v>
          </cell>
          <cell r="H5063" t="str">
            <v>Helichrysum conditum</v>
          </cell>
        </row>
        <row r="5064">
          <cell r="A5064">
            <v>1488</v>
          </cell>
          <cell r="H5064" t="str">
            <v>Helichrysum cuneifolium</v>
          </cell>
        </row>
        <row r="5065">
          <cell r="A5065">
            <v>1489</v>
          </cell>
          <cell r="H5065" t="str">
            <v>Helichrysum dendroideum</v>
          </cell>
        </row>
        <row r="5066">
          <cell r="A5066">
            <v>1490</v>
          </cell>
          <cell r="H5066" t="str">
            <v>Helichrysum diosmifolium</v>
          </cell>
        </row>
        <row r="5067">
          <cell r="A5067">
            <v>1491</v>
          </cell>
          <cell r="H5067" t="str">
            <v>Helichrysum diotophyllum</v>
          </cell>
        </row>
        <row r="5068">
          <cell r="A5068">
            <v>1492</v>
          </cell>
          <cell r="H5068" t="str">
            <v>Helichrysum elatum</v>
          </cell>
        </row>
        <row r="5069">
          <cell r="A5069">
            <v>1493</v>
          </cell>
          <cell r="H5069" t="str">
            <v>Helichrysum hookeri</v>
          </cell>
        </row>
        <row r="5070">
          <cell r="A5070">
            <v>1494</v>
          </cell>
          <cell r="H5070" t="str">
            <v>Helichrysum leucopsideum</v>
          </cell>
        </row>
        <row r="5071">
          <cell r="A5071">
            <v>1495</v>
          </cell>
          <cell r="H5071" t="str">
            <v>Helichrysum obcordatum</v>
          </cell>
        </row>
        <row r="5072">
          <cell r="A5072">
            <v>1496</v>
          </cell>
          <cell r="H5072" t="str">
            <v>Helichrysum obovatum</v>
          </cell>
        </row>
        <row r="5073">
          <cell r="A5073">
            <v>1497</v>
          </cell>
          <cell r="H5073" t="str">
            <v>Helichrysum obtusifolium</v>
          </cell>
        </row>
        <row r="5074">
          <cell r="A5074">
            <v>1498</v>
          </cell>
          <cell r="H5074" t="str">
            <v>Helichrysum paralium</v>
          </cell>
        </row>
        <row r="5075">
          <cell r="A5075">
            <v>1499</v>
          </cell>
          <cell r="H5075" t="str">
            <v>Helichrysum podolepidium</v>
          </cell>
        </row>
        <row r="5076">
          <cell r="A5076">
            <v>1500</v>
          </cell>
          <cell r="H5076" t="str">
            <v>Helichrysum rosmarinifolium</v>
          </cell>
        </row>
        <row r="5077">
          <cell r="A5077">
            <v>1501</v>
          </cell>
          <cell r="H5077" t="str">
            <v>Helichrysum rufescens</v>
          </cell>
        </row>
        <row r="5078">
          <cell r="A5078">
            <v>1502</v>
          </cell>
          <cell r="H5078" t="str">
            <v>Helichrysum rutidolepis</v>
          </cell>
        </row>
        <row r="5079">
          <cell r="A5079">
            <v>1503</v>
          </cell>
          <cell r="H5079" t="str">
            <v>Helichrysum scorpioides</v>
          </cell>
        </row>
        <row r="5080">
          <cell r="A5080">
            <v>1504</v>
          </cell>
          <cell r="H5080" t="str">
            <v>Helichrysum secundiflorum</v>
          </cell>
        </row>
        <row r="5081">
          <cell r="A5081">
            <v>1505</v>
          </cell>
          <cell r="H5081" t="str">
            <v>Helichrysum semifertile</v>
          </cell>
        </row>
        <row r="5082">
          <cell r="A5082">
            <v>1506</v>
          </cell>
          <cell r="H5082" t="str">
            <v>Helichrysum semipapposum</v>
          </cell>
        </row>
        <row r="5083">
          <cell r="A5083">
            <v>1507</v>
          </cell>
          <cell r="H5083" t="str">
            <v>Helichrysum stirlingii</v>
          </cell>
        </row>
        <row r="5084">
          <cell r="A5084">
            <v>1508</v>
          </cell>
          <cell r="H5084" t="str">
            <v>Helichrysum tesselatum</v>
          </cell>
        </row>
        <row r="5085">
          <cell r="A5085">
            <v>1509</v>
          </cell>
          <cell r="H5085" t="str">
            <v>Helichrysum thyrsoideum</v>
          </cell>
        </row>
        <row r="5086">
          <cell r="A5086">
            <v>151</v>
          </cell>
          <cell r="H5086" t="str">
            <v>Pultenaea species 1</v>
          </cell>
        </row>
        <row r="5087">
          <cell r="A5087">
            <v>1510</v>
          </cell>
          <cell r="H5087" t="str">
            <v>Helichrysum tuckeri</v>
          </cell>
        </row>
        <row r="5088">
          <cell r="A5088">
            <v>1511</v>
          </cell>
          <cell r="H5088" t="str">
            <v>Helichrysum vagans</v>
          </cell>
        </row>
        <row r="5089">
          <cell r="A5089">
            <v>1512</v>
          </cell>
          <cell r="H5089" t="str">
            <v>Helichrysum viscosum</v>
          </cell>
        </row>
        <row r="5090">
          <cell r="A5090">
            <v>1513</v>
          </cell>
          <cell r="H5090" t="str">
            <v>Helichrysum whitei</v>
          </cell>
        </row>
        <row r="5091">
          <cell r="A5091">
            <v>1514</v>
          </cell>
          <cell r="H5091" t="str">
            <v>Helipterum albicans</v>
          </cell>
        </row>
        <row r="5092">
          <cell r="A5092">
            <v>1515</v>
          </cell>
          <cell r="H5092" t="str">
            <v>Helipterum anthemoides</v>
          </cell>
        </row>
        <row r="5093">
          <cell r="A5093">
            <v>1516</v>
          </cell>
          <cell r="H5093" t="str">
            <v>Helipterum australe</v>
          </cell>
        </row>
        <row r="5094">
          <cell r="A5094">
            <v>1517</v>
          </cell>
          <cell r="H5094" t="str">
            <v>Helipterum corymbiflorum</v>
          </cell>
        </row>
        <row r="5095">
          <cell r="A5095">
            <v>1518</v>
          </cell>
          <cell r="H5095" t="str">
            <v>Helipterum demissum</v>
          </cell>
        </row>
        <row r="5096">
          <cell r="A5096">
            <v>1519</v>
          </cell>
          <cell r="H5096" t="str">
            <v>Helipterum diffusum</v>
          </cell>
        </row>
        <row r="5097">
          <cell r="A5097">
            <v>152</v>
          </cell>
          <cell r="H5097" t="str">
            <v>Pultenaea sp.4</v>
          </cell>
        </row>
        <row r="5098">
          <cell r="A5098">
            <v>1520</v>
          </cell>
          <cell r="H5098" t="str">
            <v>Helipterum floribundum</v>
          </cell>
        </row>
        <row r="5099">
          <cell r="A5099">
            <v>1521</v>
          </cell>
          <cell r="H5099" t="str">
            <v>Helipterum hyalospermum</v>
          </cell>
        </row>
        <row r="5100">
          <cell r="A5100">
            <v>1522</v>
          </cell>
          <cell r="H5100" t="str">
            <v>Helipterum jessenii</v>
          </cell>
        </row>
        <row r="5101">
          <cell r="A5101">
            <v>1523</v>
          </cell>
          <cell r="H5101" t="str">
            <v>Helipterum laeve</v>
          </cell>
        </row>
        <row r="5102">
          <cell r="A5102">
            <v>1524</v>
          </cell>
          <cell r="H5102" t="str">
            <v>Helipterum microglossum</v>
          </cell>
        </row>
        <row r="5103">
          <cell r="A5103">
            <v>1525</v>
          </cell>
          <cell r="H5103" t="str">
            <v>Helipterum molle</v>
          </cell>
        </row>
        <row r="5104">
          <cell r="A5104">
            <v>1526</v>
          </cell>
          <cell r="H5104" t="str">
            <v>Helipterum moschatum</v>
          </cell>
        </row>
        <row r="5105">
          <cell r="A5105">
            <v>1527</v>
          </cell>
          <cell r="H5105" t="str">
            <v>Helipterum polygalifolium</v>
          </cell>
        </row>
        <row r="5106">
          <cell r="A5106">
            <v>1528</v>
          </cell>
          <cell r="H5106" t="str">
            <v>Helipterum polyphyllum</v>
          </cell>
        </row>
        <row r="5107">
          <cell r="A5107">
            <v>1529</v>
          </cell>
          <cell r="H5107" t="str">
            <v>Helipterum praecox</v>
          </cell>
        </row>
        <row r="5108">
          <cell r="A5108">
            <v>1530</v>
          </cell>
          <cell r="H5108" t="str">
            <v>Helipterum pterochaetum</v>
          </cell>
        </row>
        <row r="5109">
          <cell r="A5109">
            <v>1531</v>
          </cell>
          <cell r="H5109" t="str">
            <v>Helipterum pygmaeum</v>
          </cell>
        </row>
        <row r="5110">
          <cell r="A5110">
            <v>1532</v>
          </cell>
          <cell r="H5110" t="str">
            <v>Helipterum saxatile</v>
          </cell>
        </row>
        <row r="5111">
          <cell r="A5111">
            <v>1533</v>
          </cell>
          <cell r="H5111" t="str">
            <v>Helipterum strictum</v>
          </cell>
        </row>
        <row r="5112">
          <cell r="A5112">
            <v>1534</v>
          </cell>
          <cell r="H5112" t="str">
            <v>Helipterum stuartianum</v>
          </cell>
        </row>
        <row r="5113">
          <cell r="A5113">
            <v>1535</v>
          </cell>
          <cell r="H5113" t="str">
            <v>Helipterum tietkensii</v>
          </cell>
        </row>
        <row r="5114">
          <cell r="A5114">
            <v>1536</v>
          </cell>
          <cell r="H5114" t="str">
            <v>Helipterum troedelii</v>
          </cell>
        </row>
        <row r="5115">
          <cell r="A5115">
            <v>1537</v>
          </cell>
          <cell r="H5115" t="str">
            <v>Helipterum uniflorum</v>
          </cell>
        </row>
        <row r="5116">
          <cell r="A5116">
            <v>1538</v>
          </cell>
          <cell r="H5116" t="str">
            <v>Hemizonia pungens</v>
          </cell>
        </row>
        <row r="5117">
          <cell r="A5117">
            <v>1539</v>
          </cell>
          <cell r="H5117" t="str">
            <v>Heterotheca grandiflora</v>
          </cell>
        </row>
        <row r="5118">
          <cell r="A5118">
            <v>1540</v>
          </cell>
          <cell r="H5118" t="str">
            <v>Hypochaeris glabra</v>
          </cell>
        </row>
        <row r="5119">
          <cell r="A5119">
            <v>1541</v>
          </cell>
          <cell r="H5119" t="str">
            <v>Hypochaeris microcephala</v>
          </cell>
        </row>
        <row r="5120">
          <cell r="A5120">
            <v>1542</v>
          </cell>
          <cell r="H5120" t="str">
            <v>Isoetopsis graminifolia</v>
          </cell>
        </row>
        <row r="5121">
          <cell r="A5121">
            <v>1543</v>
          </cell>
          <cell r="H5121" t="str">
            <v>Ixiochlamys cuneifolia</v>
          </cell>
        </row>
        <row r="5122">
          <cell r="A5122">
            <v>1544</v>
          </cell>
          <cell r="H5122" t="str">
            <v>Ixiochlamys nana</v>
          </cell>
        </row>
        <row r="5123">
          <cell r="A5123">
            <v>1545</v>
          </cell>
          <cell r="H5123" t="str">
            <v>Ixiolaena brevicompta</v>
          </cell>
        </row>
        <row r="5124">
          <cell r="A5124">
            <v>1546</v>
          </cell>
          <cell r="H5124" t="str">
            <v>Ixiolaena leptolepis</v>
          </cell>
        </row>
        <row r="5125">
          <cell r="A5125">
            <v>1547</v>
          </cell>
          <cell r="H5125" t="str">
            <v>Ixiolaena tomentosa</v>
          </cell>
        </row>
        <row r="5126">
          <cell r="A5126">
            <v>1548</v>
          </cell>
          <cell r="H5126" t="str">
            <v>Kippistia suaedifolia</v>
          </cell>
        </row>
        <row r="5127">
          <cell r="A5127">
            <v>1549</v>
          </cell>
          <cell r="H5127" t="str">
            <v>Lactuca saligna</v>
          </cell>
        </row>
        <row r="5128">
          <cell r="A5128">
            <v>1550</v>
          </cell>
          <cell r="H5128" t="str">
            <v>Lactuca serriola</v>
          </cell>
        </row>
        <row r="5129">
          <cell r="A5129">
            <v>1551</v>
          </cell>
          <cell r="H5129" t="str">
            <v>Lagenifera stipitata</v>
          </cell>
        </row>
        <row r="5130">
          <cell r="A5130">
            <v>1552</v>
          </cell>
          <cell r="H5130" t="str">
            <v>Lapsana communis</v>
          </cell>
        </row>
        <row r="5131">
          <cell r="A5131">
            <v>1553</v>
          </cell>
          <cell r="H5131" t="str">
            <v>Leontodon taraxacoides</v>
          </cell>
        </row>
        <row r="5132">
          <cell r="A5132">
            <v>1554</v>
          </cell>
          <cell r="H5132" t="str">
            <v>Leptorhynchos elongatus</v>
          </cell>
        </row>
        <row r="5133">
          <cell r="A5133">
            <v>1555</v>
          </cell>
          <cell r="H5133" t="str">
            <v>Leptorhynchos nitidulus</v>
          </cell>
        </row>
        <row r="5134">
          <cell r="A5134">
            <v>1556</v>
          </cell>
          <cell r="H5134" t="str">
            <v>Leptorhynchos panaetioides</v>
          </cell>
        </row>
        <row r="5135">
          <cell r="A5135">
            <v>1557</v>
          </cell>
          <cell r="H5135" t="str">
            <v>Leptorhynchos squamatus</v>
          </cell>
        </row>
        <row r="5136">
          <cell r="A5136">
            <v>1558</v>
          </cell>
          <cell r="H5136" t="str">
            <v>Leptorhynchos tetrachaetus</v>
          </cell>
        </row>
        <row r="5137">
          <cell r="A5137">
            <v>1559</v>
          </cell>
          <cell r="H5137" t="str">
            <v>Leptorhynchos waitzia</v>
          </cell>
        </row>
        <row r="5138">
          <cell r="A5138">
            <v>1560</v>
          </cell>
          <cell r="H5138" t="str">
            <v>Leucanthemum vulgare</v>
          </cell>
        </row>
        <row r="5139">
          <cell r="A5139">
            <v>1561</v>
          </cell>
          <cell r="H5139" t="str">
            <v>Leuzea australis</v>
          </cell>
        </row>
        <row r="5140">
          <cell r="A5140">
            <v>1562</v>
          </cell>
          <cell r="H5140" t="str">
            <v>Lordhowea insularis</v>
          </cell>
        </row>
        <row r="5141">
          <cell r="A5141">
            <v>1563</v>
          </cell>
          <cell r="H5141" t="str">
            <v>Madia sativa</v>
          </cell>
        </row>
        <row r="5142">
          <cell r="A5142">
            <v>1564</v>
          </cell>
          <cell r="H5142" t="str">
            <v>Matricaria perforata</v>
          </cell>
        </row>
        <row r="5143">
          <cell r="A5143">
            <v>1565</v>
          </cell>
          <cell r="H5143" t="str">
            <v>Melanthera biflora</v>
          </cell>
        </row>
        <row r="5144">
          <cell r="A5144">
            <v>1566</v>
          </cell>
          <cell r="H5144" t="str">
            <v>Microseris lanceolata</v>
          </cell>
        </row>
        <row r="5145">
          <cell r="A5145">
            <v>1567</v>
          </cell>
          <cell r="H5145" t="str">
            <v>Millotia greevesii</v>
          </cell>
        </row>
        <row r="5146">
          <cell r="A5146">
            <v>1568</v>
          </cell>
          <cell r="H5146" t="str">
            <v>Millotia myosotidifolia</v>
          </cell>
        </row>
        <row r="5147">
          <cell r="A5147">
            <v>1569</v>
          </cell>
          <cell r="H5147" t="str">
            <v>Millotia tenuifolia</v>
          </cell>
        </row>
        <row r="5148">
          <cell r="A5148">
            <v>1570</v>
          </cell>
          <cell r="H5148" t="str">
            <v>Minuria annua</v>
          </cell>
        </row>
        <row r="5149">
          <cell r="A5149">
            <v>1571</v>
          </cell>
          <cell r="H5149" t="str">
            <v>Minuria cunninghamii</v>
          </cell>
        </row>
        <row r="5150">
          <cell r="A5150">
            <v>1572</v>
          </cell>
          <cell r="H5150" t="str">
            <v>Minuria denticulata</v>
          </cell>
        </row>
        <row r="5151">
          <cell r="A5151">
            <v>1573</v>
          </cell>
          <cell r="H5151" t="str">
            <v>Minuria integerrima</v>
          </cell>
        </row>
        <row r="5152">
          <cell r="A5152">
            <v>1574</v>
          </cell>
          <cell r="H5152" t="str">
            <v>Minuria leptophylla</v>
          </cell>
        </row>
        <row r="5153">
          <cell r="A5153">
            <v>1575</v>
          </cell>
          <cell r="H5153" t="str">
            <v>Montanoa bipinnatifida</v>
          </cell>
        </row>
        <row r="5154">
          <cell r="A5154">
            <v>1576</v>
          </cell>
          <cell r="H5154" t="str">
            <v>Myriocephalus rhizocephalus</v>
          </cell>
        </row>
        <row r="5155">
          <cell r="A5155">
            <v>1577</v>
          </cell>
          <cell r="H5155" t="str">
            <v>Myriocephalus stuartii</v>
          </cell>
        </row>
        <row r="5156">
          <cell r="A5156">
            <v>1578</v>
          </cell>
          <cell r="H5156" t="str">
            <v>Olearia algida</v>
          </cell>
        </row>
        <row r="5157">
          <cell r="A5157">
            <v>1579</v>
          </cell>
          <cell r="H5157" t="str">
            <v>Olearia alpicola</v>
          </cell>
        </row>
        <row r="5158">
          <cell r="A5158">
            <v>1580</v>
          </cell>
          <cell r="H5158" t="str">
            <v>Olearia argophylla</v>
          </cell>
        </row>
        <row r="5159">
          <cell r="A5159">
            <v>1581</v>
          </cell>
          <cell r="H5159" t="str">
            <v>Olearia asterotricha</v>
          </cell>
        </row>
        <row r="5160">
          <cell r="A5160">
            <v>1582</v>
          </cell>
          <cell r="H5160" t="str">
            <v>Olearia axillaris</v>
          </cell>
        </row>
        <row r="5161">
          <cell r="A5161">
            <v>1583</v>
          </cell>
          <cell r="H5161" t="str">
            <v>Olearia ballii</v>
          </cell>
        </row>
        <row r="5162">
          <cell r="A5162">
            <v>1584</v>
          </cell>
          <cell r="H5162" t="str">
            <v>Olearia calcarea</v>
          </cell>
        </row>
        <row r="5163">
          <cell r="A5163">
            <v>1585</v>
          </cell>
          <cell r="H5163" t="str">
            <v>Olearia canescens</v>
          </cell>
        </row>
        <row r="5164">
          <cell r="A5164">
            <v>1586</v>
          </cell>
          <cell r="H5164" t="str">
            <v>Olearia chrysophylla</v>
          </cell>
        </row>
        <row r="5165">
          <cell r="A5165">
            <v>1587</v>
          </cell>
          <cell r="H5165" t="str">
            <v>Olearia cordata</v>
          </cell>
        </row>
        <row r="5166">
          <cell r="A5166">
            <v>1588</v>
          </cell>
          <cell r="H5166" t="str">
            <v>Olearia cydoniifolia</v>
          </cell>
        </row>
        <row r="5167">
          <cell r="A5167">
            <v>1589</v>
          </cell>
          <cell r="H5167" t="str">
            <v>Olearia decurrens</v>
          </cell>
        </row>
        <row r="5168">
          <cell r="A5168">
            <v>1590</v>
          </cell>
          <cell r="H5168" t="str">
            <v>Olearia elliptica</v>
          </cell>
        </row>
        <row r="5169">
          <cell r="A5169">
            <v>1591</v>
          </cell>
          <cell r="H5169" t="str">
            <v>Olearia erubescens</v>
          </cell>
        </row>
        <row r="5170">
          <cell r="A5170">
            <v>1592</v>
          </cell>
          <cell r="H5170" t="str">
            <v>Olearia flocktoniae</v>
          </cell>
        </row>
        <row r="5171">
          <cell r="A5171">
            <v>1593</v>
          </cell>
          <cell r="H5171" t="str">
            <v>Olearia floribunda</v>
          </cell>
        </row>
        <row r="5172">
          <cell r="A5172">
            <v>1594</v>
          </cell>
          <cell r="H5172" t="str">
            <v>Olearia glandulosa</v>
          </cell>
        </row>
        <row r="5173">
          <cell r="A5173">
            <v>1595</v>
          </cell>
          <cell r="H5173" t="str">
            <v>Olearia gravis</v>
          </cell>
        </row>
        <row r="5174">
          <cell r="A5174">
            <v>1596</v>
          </cell>
          <cell r="H5174" t="str">
            <v>Olearia iodochroa</v>
          </cell>
        </row>
        <row r="5175">
          <cell r="A5175">
            <v>1597</v>
          </cell>
          <cell r="H5175" t="str">
            <v>Olearia lepidophylla</v>
          </cell>
        </row>
        <row r="5176">
          <cell r="A5176">
            <v>1598</v>
          </cell>
          <cell r="H5176" t="str">
            <v>Olearia lirata</v>
          </cell>
        </row>
        <row r="5177">
          <cell r="A5177">
            <v>1599</v>
          </cell>
          <cell r="H5177" t="str">
            <v>Olearia magniflora</v>
          </cell>
        </row>
        <row r="5178">
          <cell r="A5178">
            <v>16</v>
          </cell>
          <cell r="H5178" t="str">
            <v>Grevillea iaspicula</v>
          </cell>
        </row>
        <row r="5179">
          <cell r="A5179">
            <v>1600</v>
          </cell>
          <cell r="H5179" t="str">
            <v>Olearia megalophylla</v>
          </cell>
        </row>
        <row r="5180">
          <cell r="A5180">
            <v>1601</v>
          </cell>
          <cell r="H5180" t="str">
            <v>Olearia microphylla</v>
          </cell>
        </row>
        <row r="5181">
          <cell r="A5181">
            <v>1602</v>
          </cell>
          <cell r="H5181" t="str">
            <v>Olearia mooneyi</v>
          </cell>
        </row>
        <row r="5182">
          <cell r="A5182">
            <v>1603</v>
          </cell>
          <cell r="H5182" t="str">
            <v>Olearia muelleri</v>
          </cell>
        </row>
        <row r="5183">
          <cell r="A5183">
            <v>1604</v>
          </cell>
          <cell r="H5183" t="str">
            <v>Olearia myrsinoides</v>
          </cell>
        </row>
        <row r="5184">
          <cell r="A5184">
            <v>1605</v>
          </cell>
          <cell r="H5184" t="str">
            <v>Olearia nernstii</v>
          </cell>
        </row>
        <row r="5185">
          <cell r="A5185">
            <v>1606</v>
          </cell>
          <cell r="H5185" t="str">
            <v>Olearia oliganthema</v>
          </cell>
        </row>
        <row r="5186">
          <cell r="A5186">
            <v>1607</v>
          </cell>
          <cell r="H5186" t="str">
            <v>Olearia phlogopappa</v>
          </cell>
        </row>
        <row r="5187">
          <cell r="A5187">
            <v>1608</v>
          </cell>
          <cell r="H5187" t="str">
            <v>Olearia pimeleoides</v>
          </cell>
        </row>
        <row r="5188">
          <cell r="A5188">
            <v>1609</v>
          </cell>
          <cell r="H5188" t="str">
            <v>Olearia quercifolia</v>
          </cell>
        </row>
        <row r="5189">
          <cell r="A5189">
            <v>1610</v>
          </cell>
          <cell r="H5189" t="str">
            <v>Olearia ramosissima</v>
          </cell>
        </row>
        <row r="5190">
          <cell r="A5190">
            <v>1611</v>
          </cell>
          <cell r="H5190" t="str">
            <v>Olearia ramulosa</v>
          </cell>
        </row>
        <row r="5191">
          <cell r="A5191">
            <v>1612</v>
          </cell>
          <cell r="H5191" t="str">
            <v>Olearia rosmarinifolia</v>
          </cell>
        </row>
        <row r="5192">
          <cell r="A5192">
            <v>1613</v>
          </cell>
          <cell r="H5192" t="str">
            <v>Olearia rudis</v>
          </cell>
        </row>
        <row r="5193">
          <cell r="A5193">
            <v>1614</v>
          </cell>
          <cell r="H5193" t="str">
            <v>Olearia stilwelliae</v>
          </cell>
        </row>
        <row r="5194">
          <cell r="A5194">
            <v>1615</v>
          </cell>
          <cell r="H5194" t="str">
            <v>Olearia subspicata</v>
          </cell>
        </row>
        <row r="5195">
          <cell r="A5195">
            <v>1616</v>
          </cell>
          <cell r="H5195" t="str">
            <v>Olearia tenuifolia</v>
          </cell>
        </row>
        <row r="5196">
          <cell r="A5196">
            <v>1617</v>
          </cell>
          <cell r="H5196" t="str">
            <v>Olearia tomentosa</v>
          </cell>
        </row>
        <row r="5197">
          <cell r="A5197">
            <v>1618</v>
          </cell>
          <cell r="H5197" t="str">
            <v>Olearia viscidula</v>
          </cell>
        </row>
        <row r="5198">
          <cell r="A5198">
            <v>1619</v>
          </cell>
          <cell r="H5198" t="str">
            <v>Onopordum acanthium</v>
          </cell>
        </row>
        <row r="5199">
          <cell r="A5199">
            <v>1620</v>
          </cell>
          <cell r="H5199" t="str">
            <v>Onopordum acaulon</v>
          </cell>
        </row>
        <row r="5200">
          <cell r="A5200">
            <v>1621</v>
          </cell>
          <cell r="H5200" t="str">
            <v>Onopordum illyricum</v>
          </cell>
        </row>
        <row r="5201">
          <cell r="A5201">
            <v>1622</v>
          </cell>
          <cell r="H5201" t="str">
            <v>Osteospermum clandestinum</v>
          </cell>
        </row>
        <row r="5202">
          <cell r="A5202">
            <v>1623</v>
          </cell>
          <cell r="H5202" t="str">
            <v>Parantennaria uniceps</v>
          </cell>
        </row>
        <row r="5203">
          <cell r="A5203">
            <v>1624</v>
          </cell>
          <cell r="H5203" t="str">
            <v>Parthenium hysterophorus</v>
          </cell>
        </row>
        <row r="5204">
          <cell r="A5204">
            <v>1625</v>
          </cell>
          <cell r="H5204" t="str">
            <v>Picris echioides</v>
          </cell>
        </row>
        <row r="5205">
          <cell r="A5205">
            <v>1626</v>
          </cell>
          <cell r="H5205" t="str">
            <v>Picris hieracioides</v>
          </cell>
        </row>
        <row r="5206">
          <cell r="A5206">
            <v>1627</v>
          </cell>
          <cell r="H5206" t="str">
            <v>Pluchea baccharoides</v>
          </cell>
        </row>
        <row r="5207">
          <cell r="A5207">
            <v>1628</v>
          </cell>
          <cell r="H5207" t="str">
            <v>Pluchea dentex</v>
          </cell>
        </row>
        <row r="5208">
          <cell r="A5208">
            <v>1629</v>
          </cell>
          <cell r="H5208" t="str">
            <v>Podolepis arachnoidea</v>
          </cell>
        </row>
        <row r="5209">
          <cell r="A5209">
            <v>1630</v>
          </cell>
          <cell r="H5209" t="str">
            <v>Podolepis canescens</v>
          </cell>
        </row>
        <row r="5210">
          <cell r="A5210">
            <v>1631</v>
          </cell>
          <cell r="H5210" t="str">
            <v>Podolepis capillaris</v>
          </cell>
        </row>
        <row r="5211">
          <cell r="A5211">
            <v>1632</v>
          </cell>
          <cell r="H5211" t="str">
            <v>Podolepis hieracioides</v>
          </cell>
        </row>
        <row r="5212">
          <cell r="A5212">
            <v>1633</v>
          </cell>
          <cell r="H5212" t="str">
            <v>Podolepis jaceoides</v>
          </cell>
        </row>
        <row r="5213">
          <cell r="A5213">
            <v>1634</v>
          </cell>
          <cell r="H5213" t="str">
            <v>Podolepis longipedata</v>
          </cell>
        </row>
        <row r="5214">
          <cell r="A5214">
            <v>1635</v>
          </cell>
          <cell r="H5214" t="str">
            <v>Podolepis muelleri</v>
          </cell>
        </row>
        <row r="5215">
          <cell r="A5215">
            <v>1636</v>
          </cell>
          <cell r="H5215" t="str">
            <v>Podolepis neglecta</v>
          </cell>
        </row>
        <row r="5216">
          <cell r="A5216">
            <v>1637</v>
          </cell>
          <cell r="H5216" t="str">
            <v>Podolepis robusta</v>
          </cell>
        </row>
        <row r="5217">
          <cell r="A5217">
            <v>1638</v>
          </cell>
          <cell r="H5217" t="str">
            <v>Podospermum resedifolium</v>
          </cell>
        </row>
        <row r="5218">
          <cell r="A5218">
            <v>1639</v>
          </cell>
          <cell r="H5218" t="str">
            <v>Podotheca angustifolia</v>
          </cell>
        </row>
        <row r="5219">
          <cell r="A5219">
            <v>1640</v>
          </cell>
          <cell r="H5219" t="str">
            <v>Pterocaulon redolens</v>
          </cell>
        </row>
        <row r="5220">
          <cell r="A5220">
            <v>1641</v>
          </cell>
          <cell r="H5220" t="str">
            <v>Reichardia tingitana</v>
          </cell>
        </row>
        <row r="5221">
          <cell r="A5221">
            <v>1642</v>
          </cell>
          <cell r="H5221" t="str">
            <v>Rutidosis helichrysoides</v>
          </cell>
        </row>
        <row r="5222">
          <cell r="A5222">
            <v>1643</v>
          </cell>
          <cell r="H5222" t="str">
            <v>Rutidosis heterogama</v>
          </cell>
        </row>
        <row r="5223">
          <cell r="A5223">
            <v>1644</v>
          </cell>
          <cell r="H5223" t="str">
            <v>Rutidosis leiolepis</v>
          </cell>
        </row>
        <row r="5224">
          <cell r="A5224">
            <v>1645</v>
          </cell>
          <cell r="H5224" t="str">
            <v>Rutidosis leptorrhynchoides</v>
          </cell>
        </row>
        <row r="5225">
          <cell r="A5225">
            <v>1646</v>
          </cell>
          <cell r="H5225" t="str">
            <v>Rutidosis multiflora</v>
          </cell>
        </row>
        <row r="5226">
          <cell r="A5226">
            <v>1647</v>
          </cell>
          <cell r="H5226" t="str">
            <v>Saussurea carthamoides</v>
          </cell>
        </row>
        <row r="5227">
          <cell r="A5227">
            <v>1648</v>
          </cell>
          <cell r="H5227" t="str">
            <v>Schkuhria pinnata</v>
          </cell>
        </row>
        <row r="5228">
          <cell r="A5228">
            <v>1649</v>
          </cell>
          <cell r="H5228" t="str">
            <v>Scolymus hispanicus</v>
          </cell>
        </row>
        <row r="5229">
          <cell r="A5229">
            <v>1650</v>
          </cell>
          <cell r="H5229" t="str">
            <v>Scolymus maculatus</v>
          </cell>
        </row>
        <row r="5230">
          <cell r="A5230">
            <v>1651</v>
          </cell>
          <cell r="H5230" t="str">
            <v>Senecio amygdalifolius</v>
          </cell>
        </row>
        <row r="5231">
          <cell r="A5231">
            <v>1652</v>
          </cell>
          <cell r="H5231" t="str">
            <v>Senecio behrianus</v>
          </cell>
        </row>
        <row r="5232">
          <cell r="A5232">
            <v>1653</v>
          </cell>
          <cell r="H5232" t="str">
            <v>Senecio bipinnatisectus</v>
          </cell>
        </row>
        <row r="5233">
          <cell r="A5233">
            <v>1654</v>
          </cell>
          <cell r="H5233" t="str">
            <v>Senecio biserratus</v>
          </cell>
        </row>
        <row r="5234">
          <cell r="A5234">
            <v>1655</v>
          </cell>
          <cell r="H5234" t="str">
            <v>Senecio crassiflorus</v>
          </cell>
        </row>
        <row r="5235">
          <cell r="A5235">
            <v>1656</v>
          </cell>
          <cell r="H5235" t="str">
            <v>Senecio cunninghamii</v>
          </cell>
        </row>
        <row r="5236">
          <cell r="A5236">
            <v>1657</v>
          </cell>
          <cell r="H5236" t="str">
            <v>Senecio daltonii</v>
          </cell>
        </row>
        <row r="5237">
          <cell r="A5237">
            <v>1658</v>
          </cell>
          <cell r="H5237" t="str">
            <v>Senecio elegans</v>
          </cell>
        </row>
        <row r="5238">
          <cell r="A5238">
            <v>1659</v>
          </cell>
          <cell r="H5238" t="str">
            <v>Senecio georgianus</v>
          </cell>
        </row>
        <row r="5239">
          <cell r="A5239">
            <v>1660</v>
          </cell>
          <cell r="H5239" t="str">
            <v>Senecio glomeratus</v>
          </cell>
        </row>
        <row r="5240">
          <cell r="A5240">
            <v>1661</v>
          </cell>
          <cell r="H5240" t="str">
            <v>Senecio glossanthus</v>
          </cell>
        </row>
        <row r="5241">
          <cell r="A5241">
            <v>1662</v>
          </cell>
          <cell r="H5241" t="str">
            <v>Senecio gregorii</v>
          </cell>
        </row>
        <row r="5242">
          <cell r="A5242">
            <v>1663</v>
          </cell>
          <cell r="H5242" t="str">
            <v>Senecio gunnii</v>
          </cell>
        </row>
        <row r="5243">
          <cell r="A5243">
            <v>1664</v>
          </cell>
          <cell r="H5243" t="str">
            <v>Senecio hispidulus</v>
          </cell>
        </row>
        <row r="5244">
          <cell r="A5244">
            <v>1665</v>
          </cell>
          <cell r="H5244" t="str">
            <v>Senecio jacobaea</v>
          </cell>
        </row>
        <row r="5245">
          <cell r="A5245">
            <v>1666</v>
          </cell>
          <cell r="H5245" t="str">
            <v>Senecio lautus</v>
          </cell>
        </row>
        <row r="5246">
          <cell r="A5246">
            <v>1667</v>
          </cell>
          <cell r="H5246" t="str">
            <v>Senecio linearifolius</v>
          </cell>
        </row>
        <row r="5247">
          <cell r="A5247">
            <v>1668</v>
          </cell>
          <cell r="H5247" t="str">
            <v>Senecio macranthus</v>
          </cell>
        </row>
        <row r="5248">
          <cell r="A5248">
            <v>1669</v>
          </cell>
          <cell r="H5248" t="str">
            <v>Senecio magnificus</v>
          </cell>
        </row>
        <row r="5249">
          <cell r="A5249">
            <v>167</v>
          </cell>
          <cell r="H5249" t="str">
            <v>Baloghia marmorata</v>
          </cell>
        </row>
        <row r="5250">
          <cell r="A5250">
            <v>1670</v>
          </cell>
          <cell r="H5250" t="str">
            <v>Senecio mikanioides</v>
          </cell>
        </row>
        <row r="5251">
          <cell r="A5251">
            <v>1671</v>
          </cell>
          <cell r="H5251" t="str">
            <v>Senecio minimus</v>
          </cell>
        </row>
        <row r="5252">
          <cell r="A5252">
            <v>1672</v>
          </cell>
          <cell r="H5252" t="str">
            <v>Senecio pectinatus</v>
          </cell>
        </row>
        <row r="5253">
          <cell r="A5253">
            <v>1673</v>
          </cell>
          <cell r="H5253" t="str">
            <v>Senecio petasitis</v>
          </cell>
        </row>
        <row r="5254">
          <cell r="A5254">
            <v>1674</v>
          </cell>
          <cell r="H5254" t="str">
            <v>Senecio platylepis</v>
          </cell>
        </row>
        <row r="5255">
          <cell r="A5255">
            <v>1675</v>
          </cell>
          <cell r="H5255" t="str">
            <v>Senecio quadridentatus</v>
          </cell>
        </row>
        <row r="5256">
          <cell r="A5256">
            <v>1676</v>
          </cell>
          <cell r="H5256" t="str">
            <v>Senecio runcinifolius</v>
          </cell>
        </row>
        <row r="5257">
          <cell r="A5257">
            <v>1677</v>
          </cell>
          <cell r="H5257" t="str">
            <v>Senecio squarrosus</v>
          </cell>
        </row>
        <row r="5258">
          <cell r="A5258">
            <v>1678</v>
          </cell>
          <cell r="H5258" t="str">
            <v>Senecio tuberculatus</v>
          </cell>
        </row>
        <row r="5259">
          <cell r="A5259">
            <v>1679</v>
          </cell>
          <cell r="H5259" t="str">
            <v>Senecio vagus</v>
          </cell>
        </row>
        <row r="5260">
          <cell r="A5260">
            <v>1680</v>
          </cell>
          <cell r="H5260" t="str">
            <v>Senecio velleioides</v>
          </cell>
        </row>
        <row r="5261">
          <cell r="A5261">
            <v>1681</v>
          </cell>
          <cell r="H5261" t="str">
            <v>Senecio vulgaris</v>
          </cell>
        </row>
        <row r="5262">
          <cell r="A5262">
            <v>1682</v>
          </cell>
          <cell r="H5262" t="str">
            <v>Sigesbeckia microcephala</v>
          </cell>
        </row>
        <row r="5263">
          <cell r="A5263">
            <v>1683</v>
          </cell>
          <cell r="H5263" t="str">
            <v>Sigesbeckia orientalis</v>
          </cell>
        </row>
        <row r="5264">
          <cell r="A5264">
            <v>1684</v>
          </cell>
          <cell r="H5264" t="str">
            <v>Silybum marianum</v>
          </cell>
        </row>
        <row r="5265">
          <cell r="A5265">
            <v>1685</v>
          </cell>
          <cell r="H5265" t="str">
            <v>Solidago canadensis</v>
          </cell>
        </row>
        <row r="5266">
          <cell r="A5266">
            <v>1686</v>
          </cell>
          <cell r="H5266" t="str">
            <v>Soliva anthemifolia</v>
          </cell>
        </row>
        <row r="5267">
          <cell r="A5267">
            <v>1687</v>
          </cell>
          <cell r="H5267" t="str">
            <v>Soliva pterosperma</v>
          </cell>
        </row>
        <row r="5268">
          <cell r="A5268">
            <v>1688</v>
          </cell>
          <cell r="H5268" t="str">
            <v>Soliva stolonifera</v>
          </cell>
        </row>
        <row r="5269">
          <cell r="A5269">
            <v>1689</v>
          </cell>
          <cell r="H5269" t="str">
            <v>Sonchus asper</v>
          </cell>
        </row>
        <row r="5270">
          <cell r="A5270">
            <v>1690</v>
          </cell>
          <cell r="H5270" t="str">
            <v>Sonchus oleraceus</v>
          </cell>
        </row>
        <row r="5271">
          <cell r="A5271">
            <v>1691</v>
          </cell>
          <cell r="H5271" t="str">
            <v>Spilanthes grandiflora</v>
          </cell>
        </row>
        <row r="5272">
          <cell r="A5272">
            <v>1692</v>
          </cell>
          <cell r="H5272" t="str">
            <v>Stevia eupatoria</v>
          </cell>
        </row>
        <row r="5273">
          <cell r="A5273">
            <v>1693</v>
          </cell>
          <cell r="H5273" t="str">
            <v>Stuartina hamata</v>
          </cell>
        </row>
        <row r="5274">
          <cell r="A5274">
            <v>1694</v>
          </cell>
          <cell r="H5274" t="str">
            <v>Stuartina muelleri</v>
          </cell>
        </row>
        <row r="5275">
          <cell r="A5275">
            <v>1695</v>
          </cell>
          <cell r="H5275" t="str">
            <v>Tagetes minuta</v>
          </cell>
        </row>
        <row r="5276">
          <cell r="A5276">
            <v>1696</v>
          </cell>
          <cell r="H5276" t="str">
            <v>Tanacetum parthenium</v>
          </cell>
        </row>
        <row r="5277">
          <cell r="A5277">
            <v>1697</v>
          </cell>
          <cell r="H5277" t="str">
            <v>Tanacetum vulgare</v>
          </cell>
        </row>
        <row r="5278">
          <cell r="A5278">
            <v>1698</v>
          </cell>
          <cell r="H5278" t="str">
            <v>Taraxacum officinale</v>
          </cell>
        </row>
        <row r="5279">
          <cell r="A5279">
            <v>1699</v>
          </cell>
          <cell r="H5279" t="str">
            <v>Tithonia diversifolia</v>
          </cell>
        </row>
        <row r="5280">
          <cell r="A5280">
            <v>1700</v>
          </cell>
          <cell r="H5280" t="str">
            <v>Tithonia rotundifolia</v>
          </cell>
        </row>
        <row r="5281">
          <cell r="A5281">
            <v>1701</v>
          </cell>
          <cell r="H5281" t="str">
            <v>Tolpis umbellata</v>
          </cell>
        </row>
        <row r="5282">
          <cell r="A5282">
            <v>1702</v>
          </cell>
          <cell r="H5282" t="str">
            <v>Toxanthes perpusilla</v>
          </cell>
        </row>
        <row r="5283">
          <cell r="A5283">
            <v>1703</v>
          </cell>
          <cell r="H5283" t="str">
            <v>Tragopogon dubius</v>
          </cell>
        </row>
        <row r="5284">
          <cell r="A5284">
            <v>1704</v>
          </cell>
          <cell r="H5284" t="str">
            <v>Tragopogon porrifolius</v>
          </cell>
        </row>
        <row r="5285">
          <cell r="A5285">
            <v>1705</v>
          </cell>
          <cell r="H5285" t="str">
            <v>Urospermum picroides</v>
          </cell>
        </row>
        <row r="5286">
          <cell r="A5286">
            <v>1706</v>
          </cell>
          <cell r="H5286" t="str">
            <v>Ursinia chrysanthemoides</v>
          </cell>
        </row>
        <row r="5287">
          <cell r="A5287">
            <v>1707</v>
          </cell>
          <cell r="H5287" t="str">
            <v>Vellereophyton dealbatum</v>
          </cell>
        </row>
        <row r="5288">
          <cell r="A5288">
            <v>1708</v>
          </cell>
          <cell r="H5288" t="str">
            <v>Verbesina encelioides</v>
          </cell>
        </row>
        <row r="5289">
          <cell r="A5289">
            <v>1709</v>
          </cell>
          <cell r="H5289" t="str">
            <v>Vittadinia cervicularis</v>
          </cell>
        </row>
        <row r="5290">
          <cell r="A5290">
            <v>1710</v>
          </cell>
          <cell r="H5290" t="str">
            <v>Vittadinia condyloides</v>
          </cell>
        </row>
        <row r="5291">
          <cell r="A5291">
            <v>1711</v>
          </cell>
          <cell r="H5291" t="str">
            <v>Vittadinia cuneata</v>
          </cell>
        </row>
        <row r="5292">
          <cell r="A5292">
            <v>1712</v>
          </cell>
          <cell r="H5292" t="str">
            <v>Vittadinia dissecta</v>
          </cell>
        </row>
        <row r="5293">
          <cell r="A5293">
            <v>1713</v>
          </cell>
          <cell r="H5293" t="str">
            <v>Vittadinia eremaea</v>
          </cell>
        </row>
        <row r="5294">
          <cell r="A5294">
            <v>1714</v>
          </cell>
          <cell r="H5294" t="str">
            <v>Vittadinia gracilis</v>
          </cell>
        </row>
        <row r="5295">
          <cell r="A5295">
            <v>1715</v>
          </cell>
          <cell r="H5295" t="str">
            <v>Vittadinia hispidula</v>
          </cell>
        </row>
        <row r="5296">
          <cell r="A5296">
            <v>1716</v>
          </cell>
          <cell r="H5296" t="str">
            <v>Vittadinia muelleri</v>
          </cell>
        </row>
        <row r="5297">
          <cell r="A5297">
            <v>1717</v>
          </cell>
          <cell r="H5297" t="str">
            <v>Vittadinia pterochaeta</v>
          </cell>
        </row>
        <row r="5298">
          <cell r="A5298">
            <v>1718</v>
          </cell>
          <cell r="H5298" t="str">
            <v>Vittadinia pustulata</v>
          </cell>
        </row>
        <row r="5299">
          <cell r="A5299">
            <v>1719</v>
          </cell>
          <cell r="H5299" t="str">
            <v>Vittadinia sulcata</v>
          </cell>
        </row>
        <row r="5300">
          <cell r="A5300">
            <v>172</v>
          </cell>
          <cell r="H5300" t="str">
            <v>Fontainea australis</v>
          </cell>
        </row>
        <row r="5301">
          <cell r="A5301">
            <v>1720</v>
          </cell>
          <cell r="H5301" t="str">
            <v>Vittadinia tenuissima</v>
          </cell>
        </row>
        <row r="5302">
          <cell r="A5302">
            <v>1721</v>
          </cell>
          <cell r="H5302" t="str">
            <v>Waitzia acuminata</v>
          </cell>
        </row>
        <row r="5303">
          <cell r="A5303">
            <v>1722</v>
          </cell>
          <cell r="H5303" t="str">
            <v>Waitzia citrina</v>
          </cell>
        </row>
        <row r="5304">
          <cell r="A5304">
            <v>1723</v>
          </cell>
          <cell r="H5304" t="str">
            <v>Wedelia glauca</v>
          </cell>
        </row>
        <row r="5305">
          <cell r="A5305">
            <v>1724</v>
          </cell>
          <cell r="H5305" t="str">
            <v>Wedelia spilanthoides</v>
          </cell>
        </row>
        <row r="5306">
          <cell r="A5306">
            <v>1725</v>
          </cell>
          <cell r="H5306" t="str">
            <v>Xanthium ambrosioides</v>
          </cell>
        </row>
        <row r="5307">
          <cell r="A5307">
            <v>1726</v>
          </cell>
          <cell r="H5307" t="str">
            <v>Xanthium cavanillesii</v>
          </cell>
        </row>
        <row r="5308">
          <cell r="A5308">
            <v>1727</v>
          </cell>
          <cell r="H5308" t="str">
            <v>Xanthium italicum</v>
          </cell>
        </row>
        <row r="5309">
          <cell r="A5309">
            <v>1728</v>
          </cell>
          <cell r="H5309" t="str">
            <v>Xanthium orientale</v>
          </cell>
        </row>
        <row r="5310">
          <cell r="A5310">
            <v>1729</v>
          </cell>
          <cell r="H5310" t="str">
            <v>Xanthium spinosum</v>
          </cell>
        </row>
        <row r="5311">
          <cell r="A5311">
            <v>173</v>
          </cell>
          <cell r="H5311" t="str">
            <v>Fontainea oraria</v>
          </cell>
        </row>
        <row r="5312">
          <cell r="A5312">
            <v>1730</v>
          </cell>
          <cell r="H5312" t="str">
            <v>Youngia japonica</v>
          </cell>
        </row>
        <row r="5313">
          <cell r="A5313">
            <v>1731</v>
          </cell>
          <cell r="H5313" t="str">
            <v>Zinnia peruviana</v>
          </cell>
        </row>
        <row r="5314">
          <cell r="A5314">
            <v>1732</v>
          </cell>
          <cell r="H5314" t="str">
            <v>Impatiens wallerana</v>
          </cell>
        </row>
        <row r="5315">
          <cell r="A5315">
            <v>1733</v>
          </cell>
          <cell r="H5315" t="str">
            <v>Anredera cordifolia</v>
          </cell>
        </row>
        <row r="5316">
          <cell r="A5316">
            <v>1734</v>
          </cell>
          <cell r="H5316" t="str">
            <v>Berberis aristata</v>
          </cell>
        </row>
        <row r="5317">
          <cell r="A5317">
            <v>1735</v>
          </cell>
          <cell r="H5317" t="str">
            <v>Berberis darwinii</v>
          </cell>
        </row>
        <row r="5318">
          <cell r="A5318">
            <v>1736</v>
          </cell>
          <cell r="H5318" t="str">
            <v>Mahonia leschenaultii</v>
          </cell>
        </row>
        <row r="5319">
          <cell r="A5319">
            <v>1737</v>
          </cell>
          <cell r="H5319" t="str">
            <v>Macfadyena unguis-cati</v>
          </cell>
        </row>
        <row r="5320">
          <cell r="A5320">
            <v>1738</v>
          </cell>
          <cell r="H5320" t="str">
            <v>Pandorea baileyana</v>
          </cell>
        </row>
        <row r="5321">
          <cell r="A5321">
            <v>1739</v>
          </cell>
          <cell r="H5321" t="str">
            <v>Pandorea jasminoides</v>
          </cell>
        </row>
        <row r="5322">
          <cell r="A5322">
            <v>1740</v>
          </cell>
          <cell r="H5322" t="str">
            <v>Pandorea pandorana</v>
          </cell>
        </row>
        <row r="5323">
          <cell r="A5323">
            <v>1741</v>
          </cell>
          <cell r="H5323" t="str">
            <v>Pyrostegia venusta</v>
          </cell>
        </row>
        <row r="5324">
          <cell r="A5324">
            <v>1742</v>
          </cell>
          <cell r="H5324" t="str">
            <v>Amsinckia calycina</v>
          </cell>
        </row>
        <row r="5325">
          <cell r="A5325">
            <v>1743</v>
          </cell>
          <cell r="H5325" t="str">
            <v>Amsinckia intermedia</v>
          </cell>
        </row>
        <row r="5326">
          <cell r="A5326">
            <v>1744</v>
          </cell>
          <cell r="H5326" t="str">
            <v>Amsinckia lycopsoides</v>
          </cell>
        </row>
        <row r="5327">
          <cell r="A5327">
            <v>1745</v>
          </cell>
          <cell r="H5327" t="str">
            <v>Anchusa officinalis</v>
          </cell>
        </row>
        <row r="5328">
          <cell r="A5328">
            <v>1746</v>
          </cell>
          <cell r="H5328" t="str">
            <v>Borago officinalis</v>
          </cell>
        </row>
        <row r="5329">
          <cell r="A5329">
            <v>1747</v>
          </cell>
          <cell r="H5329" t="str">
            <v>Cynoglossum australe</v>
          </cell>
        </row>
        <row r="5330">
          <cell r="A5330">
            <v>1748</v>
          </cell>
          <cell r="H5330" t="str">
            <v>Cynoglossum latifolium</v>
          </cell>
        </row>
        <row r="5331">
          <cell r="A5331">
            <v>1749</v>
          </cell>
          <cell r="H5331" t="str">
            <v>Cynoglossum suaveolens</v>
          </cell>
        </row>
        <row r="5332">
          <cell r="A5332">
            <v>1750</v>
          </cell>
          <cell r="H5332" t="str">
            <v>Echium italicum</v>
          </cell>
        </row>
        <row r="5333">
          <cell r="A5333">
            <v>1751</v>
          </cell>
          <cell r="H5333" t="str">
            <v>Echium plantagineum</v>
          </cell>
        </row>
        <row r="5334">
          <cell r="A5334">
            <v>1752</v>
          </cell>
          <cell r="H5334" t="str">
            <v>Echium vulgare</v>
          </cell>
        </row>
        <row r="5335">
          <cell r="A5335">
            <v>1753</v>
          </cell>
          <cell r="H5335" t="str">
            <v>Ehretia acuminata</v>
          </cell>
        </row>
        <row r="5336">
          <cell r="A5336">
            <v>1754</v>
          </cell>
          <cell r="H5336" t="str">
            <v>Ehretia membranifolia</v>
          </cell>
        </row>
        <row r="5337">
          <cell r="A5337">
            <v>1755</v>
          </cell>
          <cell r="H5337" t="str">
            <v>Halgania cyanea</v>
          </cell>
        </row>
        <row r="5338">
          <cell r="A5338">
            <v>1756</v>
          </cell>
          <cell r="H5338" t="str">
            <v>Halgania lavandulacea</v>
          </cell>
        </row>
        <row r="5339">
          <cell r="A5339">
            <v>1757</v>
          </cell>
          <cell r="H5339" t="str">
            <v>Halgania preissiana</v>
          </cell>
        </row>
        <row r="5340">
          <cell r="A5340">
            <v>1758</v>
          </cell>
          <cell r="H5340" t="str">
            <v>Heliotropium amplexicaule</v>
          </cell>
        </row>
        <row r="5341">
          <cell r="A5341">
            <v>1759</v>
          </cell>
          <cell r="H5341" t="str">
            <v>Heliotropium asperrimum</v>
          </cell>
        </row>
        <row r="5342">
          <cell r="A5342">
            <v>1760</v>
          </cell>
          <cell r="H5342" t="str">
            <v>Heliotropium curassavicum</v>
          </cell>
        </row>
        <row r="5343">
          <cell r="A5343">
            <v>1761</v>
          </cell>
          <cell r="H5343" t="str">
            <v>Heliotropium europaeum</v>
          </cell>
        </row>
        <row r="5344">
          <cell r="A5344">
            <v>1762</v>
          </cell>
          <cell r="H5344" t="str">
            <v>Heliotropium supinum</v>
          </cell>
        </row>
        <row r="5345">
          <cell r="A5345">
            <v>1763</v>
          </cell>
          <cell r="H5345" t="str">
            <v>Lithospermum arvense</v>
          </cell>
        </row>
        <row r="5346">
          <cell r="A5346">
            <v>1764</v>
          </cell>
          <cell r="H5346" t="str">
            <v>Lycopsis arvensis</v>
          </cell>
        </row>
        <row r="5347">
          <cell r="A5347">
            <v>1765</v>
          </cell>
          <cell r="H5347" t="str">
            <v>Myosotis australis</v>
          </cell>
        </row>
        <row r="5348">
          <cell r="A5348">
            <v>1766</v>
          </cell>
          <cell r="H5348" t="str">
            <v>Myosotis caespitosa</v>
          </cell>
        </row>
        <row r="5349">
          <cell r="A5349">
            <v>1767</v>
          </cell>
          <cell r="H5349" t="str">
            <v>Myosotis discolor</v>
          </cell>
        </row>
        <row r="5350">
          <cell r="A5350">
            <v>1768</v>
          </cell>
          <cell r="H5350" t="str">
            <v>Myosotis suaveolens</v>
          </cell>
        </row>
        <row r="5351">
          <cell r="A5351">
            <v>1769</v>
          </cell>
          <cell r="H5351" t="str">
            <v>Myosotis sylvatica</v>
          </cell>
        </row>
        <row r="5352">
          <cell r="A5352">
            <v>1770</v>
          </cell>
          <cell r="H5352" t="str">
            <v>Neatostema apulum</v>
          </cell>
        </row>
        <row r="5353">
          <cell r="A5353">
            <v>1771</v>
          </cell>
          <cell r="H5353" t="str">
            <v>Omphalolappula concava</v>
          </cell>
        </row>
        <row r="5354">
          <cell r="A5354">
            <v>1772</v>
          </cell>
          <cell r="H5354" t="str">
            <v>Plagiobothrys canescens</v>
          </cell>
        </row>
        <row r="5355">
          <cell r="A5355">
            <v>1773</v>
          </cell>
          <cell r="H5355" t="str">
            <v>Plagiobothrys elachanthus</v>
          </cell>
        </row>
        <row r="5356">
          <cell r="A5356">
            <v>1774</v>
          </cell>
          <cell r="H5356" t="str">
            <v>Trichodesma zeylanicum</v>
          </cell>
        </row>
        <row r="5357">
          <cell r="A5357">
            <v>1775</v>
          </cell>
          <cell r="H5357" t="str">
            <v>Alyssum linifolium</v>
          </cell>
        </row>
        <row r="5358">
          <cell r="A5358">
            <v>1776</v>
          </cell>
          <cell r="H5358" t="str">
            <v>Alyssum minus</v>
          </cell>
        </row>
        <row r="5359">
          <cell r="A5359">
            <v>1777</v>
          </cell>
          <cell r="H5359" t="str">
            <v>Arabidella eremigena</v>
          </cell>
        </row>
        <row r="5360">
          <cell r="A5360">
            <v>1778</v>
          </cell>
          <cell r="H5360" t="str">
            <v>Arabidella nasturtium</v>
          </cell>
        </row>
        <row r="5361">
          <cell r="A5361">
            <v>1779</v>
          </cell>
          <cell r="H5361" t="str">
            <v>Arabidella procumbens</v>
          </cell>
        </row>
        <row r="5362">
          <cell r="A5362">
            <v>1780</v>
          </cell>
          <cell r="H5362" t="str">
            <v>Arabidella trisecta</v>
          </cell>
        </row>
        <row r="5363">
          <cell r="A5363">
            <v>1781</v>
          </cell>
          <cell r="H5363" t="str">
            <v>Arabidopsis thaliana</v>
          </cell>
        </row>
        <row r="5364">
          <cell r="A5364">
            <v>1782</v>
          </cell>
          <cell r="H5364" t="str">
            <v>Barbarea australis</v>
          </cell>
        </row>
        <row r="5365">
          <cell r="A5365">
            <v>1783</v>
          </cell>
          <cell r="H5365" t="str">
            <v>Barbarea verna</v>
          </cell>
        </row>
        <row r="5366">
          <cell r="A5366">
            <v>1784</v>
          </cell>
          <cell r="H5366" t="str">
            <v>Blennodia canescens</v>
          </cell>
        </row>
        <row r="5367">
          <cell r="A5367">
            <v>1785</v>
          </cell>
          <cell r="H5367" t="str">
            <v>Blennodia pterosperma</v>
          </cell>
        </row>
        <row r="5368">
          <cell r="A5368">
            <v>1786</v>
          </cell>
          <cell r="H5368" t="str">
            <v>Brassica fruticulosa</v>
          </cell>
        </row>
        <row r="5369">
          <cell r="A5369">
            <v>1787</v>
          </cell>
          <cell r="H5369" t="str">
            <v>Brassica juncea</v>
          </cell>
        </row>
        <row r="5370">
          <cell r="A5370">
            <v>1788</v>
          </cell>
          <cell r="H5370" t="str">
            <v>Brassica nigra</v>
          </cell>
        </row>
        <row r="5371">
          <cell r="A5371">
            <v>1789</v>
          </cell>
          <cell r="H5371" t="str">
            <v>Brassica rapa</v>
          </cell>
        </row>
        <row r="5372">
          <cell r="A5372">
            <v>1790</v>
          </cell>
          <cell r="H5372" t="str">
            <v>Brassica tournefortii</v>
          </cell>
        </row>
        <row r="5373">
          <cell r="A5373">
            <v>1791</v>
          </cell>
          <cell r="H5373" t="str">
            <v>Cakile edentula</v>
          </cell>
        </row>
        <row r="5374">
          <cell r="A5374">
            <v>1792</v>
          </cell>
          <cell r="H5374" t="str">
            <v>Cakile maritima</v>
          </cell>
        </row>
        <row r="5375">
          <cell r="A5375">
            <v>1793</v>
          </cell>
          <cell r="H5375" t="str">
            <v>Camelina alyssum</v>
          </cell>
        </row>
        <row r="5376">
          <cell r="A5376">
            <v>1794</v>
          </cell>
          <cell r="H5376" t="str">
            <v>Capsella bursa-pastoris</v>
          </cell>
        </row>
        <row r="5377">
          <cell r="A5377">
            <v>1795</v>
          </cell>
          <cell r="H5377" t="str">
            <v>Cardamine hirsuta</v>
          </cell>
        </row>
        <row r="5378">
          <cell r="A5378">
            <v>1796</v>
          </cell>
          <cell r="H5378" t="str">
            <v>Cardamine lilacina</v>
          </cell>
        </row>
        <row r="5379">
          <cell r="A5379">
            <v>1797</v>
          </cell>
          <cell r="H5379" t="str">
            <v>Cardaria draba</v>
          </cell>
        </row>
        <row r="5380">
          <cell r="A5380">
            <v>1798</v>
          </cell>
          <cell r="H5380" t="str">
            <v>Carrichtera annua</v>
          </cell>
        </row>
        <row r="5381">
          <cell r="A5381">
            <v>1799</v>
          </cell>
          <cell r="H5381" t="str">
            <v>Conringia orientalis</v>
          </cell>
        </row>
        <row r="5382">
          <cell r="A5382">
            <v>1800</v>
          </cell>
          <cell r="H5382" t="str">
            <v>Coronopus didymus</v>
          </cell>
        </row>
        <row r="5383">
          <cell r="A5383">
            <v>1801</v>
          </cell>
          <cell r="H5383" t="str">
            <v>Cuphonotus andraeanus</v>
          </cell>
        </row>
        <row r="5384">
          <cell r="A5384">
            <v>1802</v>
          </cell>
          <cell r="H5384" t="str">
            <v>Cuphonotus humistratus</v>
          </cell>
        </row>
        <row r="5385">
          <cell r="A5385">
            <v>1803</v>
          </cell>
          <cell r="H5385" t="str">
            <v>Descurainia sophia</v>
          </cell>
        </row>
        <row r="5386">
          <cell r="A5386">
            <v>1804</v>
          </cell>
          <cell r="H5386" t="str">
            <v>Diplotaxis muralis</v>
          </cell>
        </row>
        <row r="5387">
          <cell r="A5387">
            <v>1805</v>
          </cell>
          <cell r="H5387" t="str">
            <v>Diplotaxis tenuifolia</v>
          </cell>
        </row>
        <row r="5388">
          <cell r="A5388">
            <v>1806</v>
          </cell>
          <cell r="H5388" t="str">
            <v>Drabastrum alpestre</v>
          </cell>
        </row>
        <row r="5389">
          <cell r="A5389">
            <v>1807</v>
          </cell>
          <cell r="H5389" t="str">
            <v>Erophila verna</v>
          </cell>
        </row>
        <row r="5390">
          <cell r="A5390">
            <v>1808</v>
          </cell>
          <cell r="H5390" t="str">
            <v>Eruca sativa</v>
          </cell>
        </row>
        <row r="5391">
          <cell r="A5391">
            <v>1809</v>
          </cell>
          <cell r="H5391" t="str">
            <v>Erysimum repandum</v>
          </cell>
        </row>
        <row r="5392">
          <cell r="A5392">
            <v>1810</v>
          </cell>
          <cell r="H5392" t="str">
            <v>Geococcus pusillus</v>
          </cell>
        </row>
        <row r="5393">
          <cell r="A5393">
            <v>1811</v>
          </cell>
          <cell r="H5393" t="str">
            <v>Harmsiodoxa blennodioides</v>
          </cell>
        </row>
        <row r="5394">
          <cell r="A5394">
            <v>1812</v>
          </cell>
          <cell r="H5394" t="str">
            <v>Harmsiodoxa brevipes</v>
          </cell>
        </row>
        <row r="5395">
          <cell r="A5395">
            <v>1813</v>
          </cell>
          <cell r="H5395" t="str">
            <v>Harmsiodoxa puberula</v>
          </cell>
        </row>
        <row r="5396">
          <cell r="A5396">
            <v>1814</v>
          </cell>
          <cell r="H5396" t="str">
            <v>Hirschfeldia incana</v>
          </cell>
        </row>
        <row r="5397">
          <cell r="A5397">
            <v>1815</v>
          </cell>
          <cell r="H5397" t="str">
            <v>Lepidium africanum</v>
          </cell>
        </row>
        <row r="5398">
          <cell r="A5398">
            <v>1816</v>
          </cell>
          <cell r="H5398" t="str">
            <v>Lepidium aschersonii</v>
          </cell>
        </row>
        <row r="5399">
          <cell r="A5399">
            <v>1817</v>
          </cell>
          <cell r="H5399" t="str">
            <v>Lepidium bonariense</v>
          </cell>
        </row>
        <row r="5400">
          <cell r="A5400">
            <v>1818</v>
          </cell>
          <cell r="H5400" t="str">
            <v>Lepidium campestre</v>
          </cell>
        </row>
        <row r="5401">
          <cell r="A5401">
            <v>1819</v>
          </cell>
          <cell r="H5401" t="str">
            <v>Lepidium densiflorum</v>
          </cell>
        </row>
        <row r="5402">
          <cell r="A5402">
            <v>1820</v>
          </cell>
          <cell r="H5402" t="str">
            <v>Lepidium fasciculatum</v>
          </cell>
        </row>
        <row r="5403">
          <cell r="A5403">
            <v>1821</v>
          </cell>
          <cell r="H5403" t="str">
            <v>Lepidium howei-insulae</v>
          </cell>
        </row>
        <row r="5404">
          <cell r="A5404">
            <v>1822</v>
          </cell>
          <cell r="H5404" t="str">
            <v>Lepidium hyssopifolium</v>
          </cell>
        </row>
        <row r="5405">
          <cell r="A5405">
            <v>1823</v>
          </cell>
          <cell r="H5405" t="str">
            <v>Lepidium leptopetalum</v>
          </cell>
        </row>
        <row r="5406">
          <cell r="A5406">
            <v>1824</v>
          </cell>
          <cell r="H5406" t="str">
            <v>Lepidium monoplocoides</v>
          </cell>
        </row>
        <row r="5407">
          <cell r="A5407">
            <v>1825</v>
          </cell>
          <cell r="H5407" t="str">
            <v>Lepidium muelleri-ferdinandi</v>
          </cell>
        </row>
        <row r="5408">
          <cell r="A5408">
            <v>1826</v>
          </cell>
          <cell r="H5408" t="str">
            <v>Lepidium oxytrichum</v>
          </cell>
        </row>
        <row r="5409">
          <cell r="A5409">
            <v>1827</v>
          </cell>
          <cell r="H5409" t="str">
            <v>Lepidium papillosum</v>
          </cell>
        </row>
        <row r="5410">
          <cell r="A5410">
            <v>1828</v>
          </cell>
          <cell r="H5410" t="str">
            <v>Lepidium perfoliatum</v>
          </cell>
        </row>
        <row r="5411">
          <cell r="A5411">
            <v>1829</v>
          </cell>
          <cell r="H5411" t="str">
            <v>Lepidium phlebopetalum</v>
          </cell>
        </row>
        <row r="5412">
          <cell r="A5412">
            <v>1830</v>
          </cell>
          <cell r="H5412" t="str">
            <v>Lepidium pseudotasmanicum</v>
          </cell>
        </row>
        <row r="5413">
          <cell r="A5413">
            <v>1831</v>
          </cell>
          <cell r="H5413" t="str">
            <v>Lepidium sagittulatum</v>
          </cell>
        </row>
        <row r="5414">
          <cell r="A5414">
            <v>1832</v>
          </cell>
          <cell r="H5414" t="str">
            <v>Lepidium virginicum</v>
          </cell>
        </row>
        <row r="5415">
          <cell r="A5415">
            <v>1833</v>
          </cell>
          <cell r="H5415" t="str">
            <v>Lobularia maritima</v>
          </cell>
        </row>
        <row r="5416">
          <cell r="A5416">
            <v>1834</v>
          </cell>
          <cell r="H5416" t="str">
            <v>Lunaria annua</v>
          </cell>
        </row>
        <row r="5417">
          <cell r="A5417">
            <v>1835</v>
          </cell>
          <cell r="H5417" t="str">
            <v>Menkea australis</v>
          </cell>
        </row>
        <row r="5418">
          <cell r="A5418">
            <v>1836</v>
          </cell>
          <cell r="H5418" t="str">
            <v>Pachymitus cardaminoides</v>
          </cell>
        </row>
        <row r="5419">
          <cell r="A5419">
            <v>1837</v>
          </cell>
          <cell r="H5419" t="str">
            <v>Phlegmatospermum cochlearinum</v>
          </cell>
        </row>
        <row r="5420">
          <cell r="A5420">
            <v>1838</v>
          </cell>
          <cell r="H5420" t="str">
            <v>Phlegmatospermum eremaeum</v>
          </cell>
        </row>
        <row r="5421">
          <cell r="A5421">
            <v>1839</v>
          </cell>
          <cell r="H5421" t="str">
            <v>Raphanus raphanistrum</v>
          </cell>
        </row>
        <row r="5422">
          <cell r="A5422">
            <v>1840</v>
          </cell>
          <cell r="H5422" t="str">
            <v>Raphanus sativus</v>
          </cell>
        </row>
        <row r="5423">
          <cell r="A5423">
            <v>1841</v>
          </cell>
          <cell r="H5423" t="str">
            <v>Rapistrum rugosum</v>
          </cell>
        </row>
        <row r="5424">
          <cell r="A5424">
            <v>1842</v>
          </cell>
          <cell r="H5424" t="str">
            <v>Rorippa dictyosperma</v>
          </cell>
        </row>
        <row r="5425">
          <cell r="A5425">
            <v>1843</v>
          </cell>
          <cell r="H5425" t="str">
            <v>Rorippa eustylis</v>
          </cell>
        </row>
        <row r="5426">
          <cell r="A5426">
            <v>1844</v>
          </cell>
          <cell r="H5426" t="str">
            <v>Rorippa gigantea</v>
          </cell>
        </row>
        <row r="5427">
          <cell r="A5427">
            <v>1845</v>
          </cell>
          <cell r="H5427" t="str">
            <v>Rorippa islandica</v>
          </cell>
        </row>
        <row r="5428">
          <cell r="A5428">
            <v>1846</v>
          </cell>
          <cell r="H5428" t="str">
            <v>Rorippa laciniata</v>
          </cell>
        </row>
        <row r="5429">
          <cell r="A5429">
            <v>1847</v>
          </cell>
          <cell r="H5429" t="str">
            <v>Rorippa microphylla</v>
          </cell>
        </row>
        <row r="5430">
          <cell r="A5430">
            <v>1848</v>
          </cell>
          <cell r="H5430" t="str">
            <v>Rorippa nasturtium-aquaticum</v>
          </cell>
        </row>
        <row r="5431">
          <cell r="A5431">
            <v>1849</v>
          </cell>
          <cell r="H5431" t="str">
            <v>Sinapis alba</v>
          </cell>
        </row>
        <row r="5432">
          <cell r="A5432">
            <v>1850</v>
          </cell>
          <cell r="H5432" t="str">
            <v>Sinapis arvensis</v>
          </cell>
        </row>
        <row r="5433">
          <cell r="A5433">
            <v>1851</v>
          </cell>
          <cell r="H5433" t="str">
            <v>Sisymbrium altissimum</v>
          </cell>
        </row>
        <row r="5434">
          <cell r="A5434">
            <v>1852</v>
          </cell>
          <cell r="H5434" t="str">
            <v>Sisymbrium erysimoides</v>
          </cell>
        </row>
        <row r="5435">
          <cell r="A5435">
            <v>1853</v>
          </cell>
          <cell r="H5435" t="str">
            <v>Sisymbrium irio</v>
          </cell>
        </row>
        <row r="5436">
          <cell r="A5436">
            <v>1854</v>
          </cell>
          <cell r="H5436" t="str">
            <v>Sisymbrium officinale</v>
          </cell>
        </row>
        <row r="5437">
          <cell r="A5437">
            <v>1855</v>
          </cell>
          <cell r="H5437" t="str">
            <v>Sisymbrium orientale</v>
          </cell>
        </row>
        <row r="5438">
          <cell r="A5438">
            <v>1856</v>
          </cell>
          <cell r="H5438" t="str">
            <v>Sisymbrium thellungii</v>
          </cell>
        </row>
        <row r="5439">
          <cell r="A5439">
            <v>1857</v>
          </cell>
          <cell r="H5439" t="str">
            <v>Stenopetalum lineare</v>
          </cell>
        </row>
        <row r="5440">
          <cell r="A5440">
            <v>1858</v>
          </cell>
          <cell r="H5440" t="str">
            <v>Stenopetalum nutans</v>
          </cell>
        </row>
        <row r="5441">
          <cell r="A5441">
            <v>1859</v>
          </cell>
          <cell r="H5441" t="str">
            <v>Stenopetalum sphaerocarpum</v>
          </cell>
        </row>
        <row r="5442">
          <cell r="A5442">
            <v>1860</v>
          </cell>
          <cell r="H5442" t="str">
            <v>Stenopetalum velutinum</v>
          </cell>
        </row>
        <row r="5443">
          <cell r="A5443">
            <v>1861</v>
          </cell>
          <cell r="H5443" t="str">
            <v>Thlaspi arvense</v>
          </cell>
        </row>
        <row r="5444">
          <cell r="A5444">
            <v>1862</v>
          </cell>
          <cell r="H5444" t="str">
            <v>Turritis glabra</v>
          </cell>
        </row>
        <row r="5445">
          <cell r="A5445">
            <v>1863</v>
          </cell>
          <cell r="H5445" t="str">
            <v>Brunonia australis</v>
          </cell>
        </row>
        <row r="5446">
          <cell r="A5446">
            <v>1864</v>
          </cell>
          <cell r="H5446" t="str">
            <v>Thismia rodwayi</v>
          </cell>
        </row>
        <row r="5447">
          <cell r="A5447">
            <v>1865</v>
          </cell>
          <cell r="H5447" t="str">
            <v>Canarium australasicum</v>
          </cell>
        </row>
        <row r="5448">
          <cell r="A5448">
            <v>1866</v>
          </cell>
          <cell r="H5448" t="str">
            <v>Brasenia schreberi</v>
          </cell>
        </row>
        <row r="5449">
          <cell r="A5449">
            <v>1867</v>
          </cell>
          <cell r="H5449" t="str">
            <v>Cabomba caroliniana</v>
          </cell>
        </row>
        <row r="5450">
          <cell r="A5450">
            <v>1868</v>
          </cell>
          <cell r="H5450" t="str">
            <v>Cylindropuntia imbricata</v>
          </cell>
        </row>
        <row r="5451">
          <cell r="A5451">
            <v>1869</v>
          </cell>
          <cell r="H5451" t="str">
            <v>Eriocereus martinii</v>
          </cell>
        </row>
        <row r="5452">
          <cell r="A5452">
            <v>1870</v>
          </cell>
          <cell r="H5452" t="str">
            <v>Eriocereus tortuosus</v>
          </cell>
        </row>
        <row r="5453">
          <cell r="A5453">
            <v>1871</v>
          </cell>
          <cell r="H5453" t="str">
            <v>Hylocereus undatus</v>
          </cell>
        </row>
        <row r="5454">
          <cell r="A5454">
            <v>1872</v>
          </cell>
          <cell r="H5454" t="str">
            <v>Opuntia aurantiaca</v>
          </cell>
        </row>
        <row r="5455">
          <cell r="A5455">
            <v>1873</v>
          </cell>
          <cell r="H5455" t="str">
            <v>Opuntia microdasys</v>
          </cell>
        </row>
        <row r="5456">
          <cell r="A5456">
            <v>1874</v>
          </cell>
          <cell r="H5456" t="str">
            <v>Opuntia paraguayensis</v>
          </cell>
        </row>
        <row r="5457">
          <cell r="A5457">
            <v>1875</v>
          </cell>
          <cell r="H5457" t="str">
            <v>Opuntia stricta</v>
          </cell>
        </row>
        <row r="5458">
          <cell r="A5458">
            <v>1876</v>
          </cell>
          <cell r="H5458" t="str">
            <v>Opuntia vulgaris</v>
          </cell>
        </row>
        <row r="5459">
          <cell r="A5459">
            <v>1877</v>
          </cell>
          <cell r="H5459" t="str">
            <v>Caesalpinia bonduc</v>
          </cell>
        </row>
        <row r="5460">
          <cell r="A5460">
            <v>1878</v>
          </cell>
          <cell r="H5460" t="str">
            <v>Caesalpinia decapetala</v>
          </cell>
        </row>
        <row r="5461">
          <cell r="A5461">
            <v>1879</v>
          </cell>
          <cell r="H5461" t="str">
            <v>Caesalpinia gilliesii</v>
          </cell>
        </row>
        <row r="5462">
          <cell r="A5462">
            <v>1880</v>
          </cell>
          <cell r="H5462" t="str">
            <v>Caesalpinia scortechinii</v>
          </cell>
        </row>
        <row r="5463">
          <cell r="A5463">
            <v>1881</v>
          </cell>
          <cell r="H5463" t="str">
            <v>Caesalpinia subtropica</v>
          </cell>
        </row>
        <row r="5464">
          <cell r="A5464">
            <v>1882</v>
          </cell>
          <cell r="H5464" t="str">
            <v>Cassia aciphylla</v>
          </cell>
        </row>
        <row r="5465">
          <cell r="A5465">
            <v>1883</v>
          </cell>
          <cell r="H5465" t="str">
            <v>Cassia artemisioides</v>
          </cell>
        </row>
        <row r="5466">
          <cell r="A5466">
            <v>1884</v>
          </cell>
          <cell r="H5466" t="str">
            <v>Cassia barclayana</v>
          </cell>
        </row>
        <row r="5467">
          <cell r="A5467">
            <v>1885</v>
          </cell>
          <cell r="H5467" t="str">
            <v>Cassia circinnata</v>
          </cell>
        </row>
        <row r="5468">
          <cell r="A5468">
            <v>1886</v>
          </cell>
          <cell r="H5468" t="str">
            <v>Cassia coluteoides</v>
          </cell>
        </row>
        <row r="5469">
          <cell r="A5469">
            <v>1887</v>
          </cell>
          <cell r="H5469" t="str">
            <v>Cassia coronilloides</v>
          </cell>
        </row>
        <row r="5470">
          <cell r="A5470">
            <v>1888</v>
          </cell>
          <cell r="H5470" t="str">
            <v>Cassia didymobotrya</v>
          </cell>
        </row>
        <row r="5471">
          <cell r="A5471">
            <v>1889</v>
          </cell>
          <cell r="H5471" t="str">
            <v>Cassia eremophila</v>
          </cell>
        </row>
        <row r="5472">
          <cell r="A5472">
            <v>1890</v>
          </cell>
          <cell r="H5472" t="str">
            <v>Cassia floribunda</v>
          </cell>
        </row>
        <row r="5473">
          <cell r="A5473">
            <v>1891</v>
          </cell>
          <cell r="H5473" t="str">
            <v>Cassia helmsii</v>
          </cell>
        </row>
        <row r="5474">
          <cell r="A5474">
            <v>1892</v>
          </cell>
          <cell r="H5474" t="str">
            <v>Cassia marksiana</v>
          </cell>
        </row>
        <row r="5475">
          <cell r="A5475">
            <v>1893</v>
          </cell>
          <cell r="H5475" t="str">
            <v>Cassia occidentalis</v>
          </cell>
        </row>
        <row r="5476">
          <cell r="A5476">
            <v>1894</v>
          </cell>
          <cell r="H5476" t="str">
            <v>Cassia odorata</v>
          </cell>
        </row>
        <row r="5477">
          <cell r="A5477">
            <v>1895</v>
          </cell>
          <cell r="H5477" t="str">
            <v>Cassia oligophylla</v>
          </cell>
        </row>
        <row r="5478">
          <cell r="A5478">
            <v>1896</v>
          </cell>
          <cell r="H5478" t="str">
            <v>Cassia phyllodinea</v>
          </cell>
        </row>
        <row r="5479">
          <cell r="A5479">
            <v>1897</v>
          </cell>
          <cell r="H5479" t="str">
            <v>Cassia pleurocarpa</v>
          </cell>
        </row>
        <row r="5480">
          <cell r="A5480">
            <v>1898</v>
          </cell>
          <cell r="H5480" t="str">
            <v>Cassia pruinosa</v>
          </cell>
        </row>
        <row r="5481">
          <cell r="A5481">
            <v>1899</v>
          </cell>
          <cell r="H5481" t="str">
            <v>Cassia tomentosa</v>
          </cell>
        </row>
        <row r="5482">
          <cell r="A5482">
            <v>1900</v>
          </cell>
          <cell r="H5482" t="str">
            <v>Ceratonia siliqua</v>
          </cell>
        </row>
        <row r="5483">
          <cell r="A5483">
            <v>1901</v>
          </cell>
          <cell r="H5483" t="str">
            <v>Gleditsia triacanthos</v>
          </cell>
        </row>
        <row r="5484">
          <cell r="A5484">
            <v>1902</v>
          </cell>
          <cell r="H5484" t="str">
            <v>Lysiphyllum carronii</v>
          </cell>
        </row>
        <row r="5485">
          <cell r="A5485">
            <v>1903</v>
          </cell>
          <cell r="H5485" t="str">
            <v>Lysiphyllum gilvum</v>
          </cell>
        </row>
        <row r="5486">
          <cell r="A5486">
            <v>1904</v>
          </cell>
          <cell r="H5486" t="str">
            <v>Lysiphyllum hookeri</v>
          </cell>
        </row>
        <row r="5487">
          <cell r="A5487">
            <v>1905</v>
          </cell>
          <cell r="H5487" t="str">
            <v>Petalostylis labicheoides</v>
          </cell>
        </row>
        <row r="5488">
          <cell r="A5488">
            <v>1906</v>
          </cell>
          <cell r="H5488" t="str">
            <v>Callitriche cyclocarpa</v>
          </cell>
        </row>
        <row r="5489">
          <cell r="A5489">
            <v>1907</v>
          </cell>
          <cell r="H5489" t="str">
            <v>Callitriche muelleri</v>
          </cell>
        </row>
        <row r="5490">
          <cell r="A5490">
            <v>1908</v>
          </cell>
          <cell r="H5490" t="str">
            <v>Callitriche sonderi</v>
          </cell>
        </row>
        <row r="5491">
          <cell r="A5491">
            <v>1909</v>
          </cell>
          <cell r="H5491" t="str">
            <v>Callitriche stagnalis</v>
          </cell>
        </row>
        <row r="5492">
          <cell r="A5492">
            <v>1910</v>
          </cell>
          <cell r="H5492" t="str">
            <v>Callitriche umbonata</v>
          </cell>
        </row>
        <row r="5493">
          <cell r="A5493">
            <v>1911</v>
          </cell>
          <cell r="H5493" t="str">
            <v>Hypsela sessiliflora</v>
          </cell>
        </row>
        <row r="5494">
          <cell r="A5494">
            <v>1912</v>
          </cell>
          <cell r="H5494" t="str">
            <v>Isotoma anethifolia</v>
          </cell>
        </row>
        <row r="5495">
          <cell r="A5495">
            <v>1913</v>
          </cell>
          <cell r="H5495" t="str">
            <v>Isotoma axillaris</v>
          </cell>
        </row>
        <row r="5496">
          <cell r="A5496">
            <v>1914</v>
          </cell>
          <cell r="H5496" t="str">
            <v>Isotoma fluviatilis</v>
          </cell>
        </row>
        <row r="5497">
          <cell r="A5497">
            <v>1915</v>
          </cell>
          <cell r="H5497" t="str">
            <v>Isotoma petraea</v>
          </cell>
        </row>
        <row r="5498">
          <cell r="A5498">
            <v>1916</v>
          </cell>
          <cell r="H5498" t="str">
            <v>Lobelia alata</v>
          </cell>
        </row>
        <row r="5499">
          <cell r="A5499">
            <v>1917</v>
          </cell>
          <cell r="H5499" t="str">
            <v>Lobelia gibbosa</v>
          </cell>
        </row>
        <row r="5500">
          <cell r="A5500">
            <v>1918</v>
          </cell>
          <cell r="H5500" t="str">
            <v>Lobelia gracilis</v>
          </cell>
        </row>
        <row r="5501">
          <cell r="A5501">
            <v>1919</v>
          </cell>
          <cell r="H5501" t="str">
            <v>Lobelia trigonocaulis</v>
          </cell>
        </row>
        <row r="5502">
          <cell r="A5502">
            <v>1920</v>
          </cell>
          <cell r="H5502" t="str">
            <v>Lobellia dentata</v>
          </cell>
        </row>
        <row r="5503">
          <cell r="A5503">
            <v>1921</v>
          </cell>
          <cell r="H5503" t="str">
            <v>Monopsis simplex</v>
          </cell>
        </row>
        <row r="5504">
          <cell r="A5504">
            <v>1922</v>
          </cell>
          <cell r="H5504" t="str">
            <v>Pratia concolor</v>
          </cell>
        </row>
        <row r="5505">
          <cell r="A5505">
            <v>1923</v>
          </cell>
          <cell r="H5505" t="str">
            <v>Pratia darlingensis</v>
          </cell>
        </row>
        <row r="5506">
          <cell r="A5506">
            <v>1924</v>
          </cell>
          <cell r="H5506" t="str">
            <v>Pratia puberula</v>
          </cell>
        </row>
        <row r="5507">
          <cell r="A5507">
            <v>1925</v>
          </cell>
          <cell r="H5507" t="str">
            <v>Pratia purpurascens</v>
          </cell>
        </row>
        <row r="5508">
          <cell r="A5508">
            <v>1926</v>
          </cell>
          <cell r="H5508" t="str">
            <v>Pratia surrepens</v>
          </cell>
        </row>
        <row r="5509">
          <cell r="A5509">
            <v>1927</v>
          </cell>
          <cell r="H5509" t="str">
            <v>Triodanis perfoliata</v>
          </cell>
        </row>
        <row r="5510">
          <cell r="A5510">
            <v>1928</v>
          </cell>
          <cell r="H5510" t="str">
            <v>Wahlenbergia ceracea</v>
          </cell>
        </row>
        <row r="5511">
          <cell r="A5511">
            <v>1929</v>
          </cell>
          <cell r="H5511" t="str">
            <v>Wahlenbergia communis</v>
          </cell>
        </row>
        <row r="5512">
          <cell r="A5512">
            <v>1930</v>
          </cell>
          <cell r="H5512" t="str">
            <v>Wahlenbergia densifolia</v>
          </cell>
        </row>
        <row r="5513">
          <cell r="A5513">
            <v>1931</v>
          </cell>
          <cell r="H5513" t="str">
            <v>Wahlenbergia fluminalis</v>
          </cell>
        </row>
        <row r="5514">
          <cell r="A5514">
            <v>1932</v>
          </cell>
          <cell r="H5514" t="str">
            <v>Wahlenbergia gloriosa</v>
          </cell>
        </row>
        <row r="5515">
          <cell r="A5515">
            <v>1933</v>
          </cell>
          <cell r="H5515" t="str">
            <v>Wahlenbergia gracilenta</v>
          </cell>
        </row>
        <row r="5516">
          <cell r="A5516">
            <v>1934</v>
          </cell>
          <cell r="H5516" t="str">
            <v>Wahlenbergia gracilis</v>
          </cell>
        </row>
        <row r="5517">
          <cell r="A5517">
            <v>1935</v>
          </cell>
          <cell r="H5517" t="str">
            <v>Wahlenbergia graniticola</v>
          </cell>
        </row>
        <row r="5518">
          <cell r="A5518">
            <v>1936</v>
          </cell>
          <cell r="H5518" t="str">
            <v>Wahlenbergia insulae-howei</v>
          </cell>
        </row>
        <row r="5519">
          <cell r="A5519">
            <v>1937</v>
          </cell>
          <cell r="H5519" t="str">
            <v>Wahlenbergia multicaulis</v>
          </cell>
        </row>
        <row r="5520">
          <cell r="A5520">
            <v>1938</v>
          </cell>
          <cell r="H5520" t="str">
            <v>Wahlenbergia stricta</v>
          </cell>
        </row>
        <row r="5521">
          <cell r="A5521">
            <v>1939</v>
          </cell>
          <cell r="H5521" t="str">
            <v>Cannabis sativa</v>
          </cell>
        </row>
        <row r="5522">
          <cell r="A5522">
            <v>1940</v>
          </cell>
          <cell r="H5522" t="str">
            <v>Humulus lupulus</v>
          </cell>
        </row>
        <row r="5523">
          <cell r="A5523">
            <v>1941</v>
          </cell>
          <cell r="H5523" t="str">
            <v>Canna indica</v>
          </cell>
        </row>
        <row r="5524">
          <cell r="A5524">
            <v>1942</v>
          </cell>
          <cell r="H5524" t="str">
            <v>Apophyllum anomalum</v>
          </cell>
        </row>
        <row r="5525">
          <cell r="A5525">
            <v>1943</v>
          </cell>
          <cell r="H5525" t="str">
            <v>Capparis arborea</v>
          </cell>
        </row>
        <row r="5526">
          <cell r="A5526">
            <v>1944</v>
          </cell>
          <cell r="H5526" t="str">
            <v>Capparis loranthifolia</v>
          </cell>
        </row>
        <row r="5527">
          <cell r="A5527">
            <v>1945</v>
          </cell>
          <cell r="H5527" t="str">
            <v>Capparis mitchellii</v>
          </cell>
        </row>
        <row r="5528">
          <cell r="A5528">
            <v>1946</v>
          </cell>
          <cell r="H5528" t="str">
            <v>Capparis sarmentosa</v>
          </cell>
        </row>
        <row r="5529">
          <cell r="A5529">
            <v>1947</v>
          </cell>
          <cell r="H5529" t="str">
            <v>Cleome hasslerana</v>
          </cell>
        </row>
        <row r="5530">
          <cell r="A5530">
            <v>1948</v>
          </cell>
          <cell r="H5530" t="str">
            <v>Cleome monophylla</v>
          </cell>
        </row>
        <row r="5531">
          <cell r="A5531">
            <v>1949</v>
          </cell>
          <cell r="H5531" t="str">
            <v>Polanisia dodecandra</v>
          </cell>
        </row>
        <row r="5532">
          <cell r="A5532">
            <v>1950</v>
          </cell>
          <cell r="H5532" t="str">
            <v>Leycesteria formosa</v>
          </cell>
        </row>
        <row r="5533">
          <cell r="A5533">
            <v>1951</v>
          </cell>
          <cell r="H5533" t="str">
            <v>Lonicera fragrantissima</v>
          </cell>
        </row>
        <row r="5534">
          <cell r="A5534">
            <v>1952</v>
          </cell>
          <cell r="H5534" t="str">
            <v>Lonicera japonica</v>
          </cell>
        </row>
        <row r="5535">
          <cell r="A5535">
            <v>1953</v>
          </cell>
          <cell r="H5535" t="str">
            <v>Sambucus australasica</v>
          </cell>
        </row>
        <row r="5536">
          <cell r="A5536">
            <v>1954</v>
          </cell>
          <cell r="H5536" t="str">
            <v>Sambucus gaudichaudiana</v>
          </cell>
        </row>
        <row r="5537">
          <cell r="A5537">
            <v>1955</v>
          </cell>
          <cell r="H5537" t="str">
            <v>Sambucus nigra</v>
          </cell>
        </row>
        <row r="5538">
          <cell r="A5538">
            <v>1956</v>
          </cell>
          <cell r="H5538" t="str">
            <v>Viburnum suspensum</v>
          </cell>
        </row>
        <row r="5539">
          <cell r="A5539">
            <v>1957</v>
          </cell>
          <cell r="H5539" t="str">
            <v>Agrostemma githago</v>
          </cell>
        </row>
        <row r="5540">
          <cell r="A5540">
            <v>1958</v>
          </cell>
          <cell r="H5540" t="str">
            <v>Arenaria serpyllifolia</v>
          </cell>
        </row>
        <row r="5541">
          <cell r="A5541">
            <v>1959</v>
          </cell>
          <cell r="H5541" t="str">
            <v>Cerastium fontanum</v>
          </cell>
        </row>
        <row r="5542">
          <cell r="A5542">
            <v>1960</v>
          </cell>
          <cell r="H5542" t="str">
            <v>Cerastium glomeratum</v>
          </cell>
        </row>
        <row r="5543">
          <cell r="A5543">
            <v>1961</v>
          </cell>
          <cell r="H5543" t="str">
            <v>Cerastium semidecandrum</v>
          </cell>
        </row>
        <row r="5544">
          <cell r="A5544">
            <v>1962</v>
          </cell>
          <cell r="H5544" t="str">
            <v>Colobanthus affinis</v>
          </cell>
        </row>
        <row r="5545">
          <cell r="A5545">
            <v>1963</v>
          </cell>
          <cell r="H5545" t="str">
            <v>Colobanthus apetalus</v>
          </cell>
        </row>
        <row r="5546">
          <cell r="A5546">
            <v>1964</v>
          </cell>
          <cell r="H5546" t="str">
            <v>Colobanthus nivicola</v>
          </cell>
        </row>
        <row r="5547">
          <cell r="A5547">
            <v>1965</v>
          </cell>
          <cell r="H5547" t="str">
            <v>Colobanthus pulvinatus</v>
          </cell>
        </row>
        <row r="5548">
          <cell r="A5548">
            <v>1966</v>
          </cell>
          <cell r="H5548" t="str">
            <v>Dianthus armeria</v>
          </cell>
        </row>
        <row r="5549">
          <cell r="A5549">
            <v>1967</v>
          </cell>
          <cell r="H5549" t="str">
            <v>Dianthus barbatus</v>
          </cell>
        </row>
        <row r="5550">
          <cell r="A5550">
            <v>1968</v>
          </cell>
          <cell r="H5550" t="str">
            <v>Drymaria cordata</v>
          </cell>
        </row>
        <row r="5551">
          <cell r="A5551">
            <v>1969</v>
          </cell>
          <cell r="H5551" t="str">
            <v>Gypsophila australis</v>
          </cell>
        </row>
        <row r="5552">
          <cell r="A5552">
            <v>1970</v>
          </cell>
          <cell r="H5552" t="str">
            <v>Herniaria hirsuta</v>
          </cell>
        </row>
        <row r="5553">
          <cell r="A5553">
            <v>1971</v>
          </cell>
          <cell r="H5553" t="str">
            <v>Lychnis chalcedonica</v>
          </cell>
        </row>
        <row r="5554">
          <cell r="A5554">
            <v>1972</v>
          </cell>
          <cell r="H5554" t="str">
            <v>Lychnis coronaria</v>
          </cell>
        </row>
        <row r="5555">
          <cell r="A5555">
            <v>1973</v>
          </cell>
          <cell r="H5555" t="str">
            <v>Moenchia erecta</v>
          </cell>
        </row>
        <row r="5556">
          <cell r="A5556">
            <v>1974</v>
          </cell>
          <cell r="H5556" t="str">
            <v>Paronychia brasiliana</v>
          </cell>
        </row>
        <row r="5557">
          <cell r="A5557">
            <v>1975</v>
          </cell>
          <cell r="H5557" t="str">
            <v>Petrorhagia nanteulii</v>
          </cell>
        </row>
        <row r="5558">
          <cell r="A5558">
            <v>1976</v>
          </cell>
          <cell r="H5558" t="str">
            <v>Petrorhagia velutina</v>
          </cell>
        </row>
        <row r="5559">
          <cell r="A5559">
            <v>1977</v>
          </cell>
          <cell r="H5559" t="str">
            <v>Polycarpaea corymbosa</v>
          </cell>
        </row>
        <row r="5560">
          <cell r="A5560">
            <v>1978</v>
          </cell>
          <cell r="H5560" t="str">
            <v>Polycarpaea spirostylis</v>
          </cell>
        </row>
        <row r="5561">
          <cell r="A5561">
            <v>1979</v>
          </cell>
          <cell r="H5561" t="str">
            <v>Polycarpon tetraphyllum</v>
          </cell>
        </row>
        <row r="5562">
          <cell r="A5562">
            <v>1980</v>
          </cell>
          <cell r="H5562" t="str">
            <v>Sagina apetala</v>
          </cell>
        </row>
        <row r="5563">
          <cell r="A5563">
            <v>1981</v>
          </cell>
          <cell r="H5563" t="str">
            <v>Sagina procumbens</v>
          </cell>
        </row>
        <row r="5564">
          <cell r="A5564">
            <v>1982</v>
          </cell>
          <cell r="H5564" t="str">
            <v>Saponaria calabrica</v>
          </cell>
        </row>
        <row r="5565">
          <cell r="A5565">
            <v>1983</v>
          </cell>
          <cell r="H5565" t="str">
            <v>Saponaria officinalis</v>
          </cell>
        </row>
        <row r="5566">
          <cell r="A5566">
            <v>1984</v>
          </cell>
          <cell r="H5566" t="str">
            <v>Scleranthus annuus</v>
          </cell>
        </row>
        <row r="5567">
          <cell r="A5567">
            <v>1985</v>
          </cell>
          <cell r="H5567" t="str">
            <v>Scleranthus biflorus</v>
          </cell>
        </row>
        <row r="5568">
          <cell r="A5568">
            <v>1986</v>
          </cell>
          <cell r="H5568" t="str">
            <v>Scleranthus diander</v>
          </cell>
        </row>
        <row r="5569">
          <cell r="A5569">
            <v>1987</v>
          </cell>
          <cell r="H5569" t="str">
            <v>Scleranthus minusculus</v>
          </cell>
        </row>
        <row r="5570">
          <cell r="A5570">
            <v>1988</v>
          </cell>
          <cell r="H5570" t="str">
            <v>Scleranthus pungens</v>
          </cell>
        </row>
        <row r="5571">
          <cell r="A5571">
            <v>1989</v>
          </cell>
          <cell r="H5571" t="str">
            <v>Scleranthus singuliflorus</v>
          </cell>
        </row>
        <row r="5572">
          <cell r="A5572">
            <v>1990</v>
          </cell>
          <cell r="H5572" t="str">
            <v>Silene apetala</v>
          </cell>
        </row>
        <row r="5573">
          <cell r="A5573">
            <v>1991</v>
          </cell>
          <cell r="H5573" t="str">
            <v>Silene gallica</v>
          </cell>
        </row>
        <row r="5574">
          <cell r="A5574">
            <v>1992</v>
          </cell>
          <cell r="H5574" t="str">
            <v>Silene noctiflora</v>
          </cell>
        </row>
        <row r="5575">
          <cell r="A5575">
            <v>1993</v>
          </cell>
          <cell r="H5575" t="str">
            <v>Silene nocturna</v>
          </cell>
        </row>
        <row r="5576">
          <cell r="A5576">
            <v>1994</v>
          </cell>
          <cell r="H5576" t="str">
            <v>Silene pratensis</v>
          </cell>
        </row>
        <row r="5577">
          <cell r="A5577">
            <v>1995</v>
          </cell>
          <cell r="H5577" t="str">
            <v>Silene vulgaris</v>
          </cell>
        </row>
        <row r="5578">
          <cell r="A5578">
            <v>1996</v>
          </cell>
          <cell r="H5578" t="str">
            <v>Spergula arvensis</v>
          </cell>
        </row>
        <row r="5579">
          <cell r="A5579">
            <v>1997</v>
          </cell>
          <cell r="H5579" t="str">
            <v>Spergula pentandra</v>
          </cell>
        </row>
        <row r="5580">
          <cell r="A5580">
            <v>1998</v>
          </cell>
          <cell r="H5580" t="str">
            <v>Spergularia diandra</v>
          </cell>
        </row>
        <row r="5581">
          <cell r="A5581">
            <v>1999</v>
          </cell>
          <cell r="H5581" t="str">
            <v>Spergularia levis</v>
          </cell>
        </row>
        <row r="5582">
          <cell r="A5582">
            <v>2000</v>
          </cell>
          <cell r="H5582" t="str">
            <v>Spergularia marina</v>
          </cell>
        </row>
        <row r="5583">
          <cell r="A5583">
            <v>2001</v>
          </cell>
          <cell r="H5583" t="str">
            <v>Spergularia rubra</v>
          </cell>
        </row>
        <row r="5584">
          <cell r="A5584">
            <v>2002</v>
          </cell>
          <cell r="H5584" t="str">
            <v>Stellaria angustifolia</v>
          </cell>
        </row>
        <row r="5585">
          <cell r="A5585">
            <v>2003</v>
          </cell>
          <cell r="H5585" t="str">
            <v>Stellaria filiformis</v>
          </cell>
        </row>
        <row r="5586">
          <cell r="A5586">
            <v>2004</v>
          </cell>
          <cell r="H5586" t="str">
            <v>Stellaria flaccida</v>
          </cell>
        </row>
        <row r="5587">
          <cell r="A5587">
            <v>2005</v>
          </cell>
          <cell r="H5587" t="str">
            <v>Stellaria graminea</v>
          </cell>
        </row>
        <row r="5588">
          <cell r="A5588">
            <v>2006</v>
          </cell>
          <cell r="H5588" t="str">
            <v>Stellaria media</v>
          </cell>
        </row>
        <row r="5589">
          <cell r="A5589">
            <v>2007</v>
          </cell>
          <cell r="H5589" t="str">
            <v>Stellaria multiflora</v>
          </cell>
        </row>
        <row r="5590">
          <cell r="A5590">
            <v>2008</v>
          </cell>
          <cell r="H5590" t="str">
            <v>Stellaria pungens</v>
          </cell>
        </row>
        <row r="5591">
          <cell r="A5591">
            <v>2009</v>
          </cell>
          <cell r="H5591" t="str">
            <v>Vaccaria pyramidata</v>
          </cell>
        </row>
        <row r="5592">
          <cell r="A5592">
            <v>2010</v>
          </cell>
          <cell r="H5592" t="str">
            <v>Allocasuarina distyla</v>
          </cell>
        </row>
        <row r="5593">
          <cell r="A5593">
            <v>2011</v>
          </cell>
          <cell r="H5593" t="str">
            <v>Allocasuarina inophloia</v>
          </cell>
        </row>
        <row r="5594">
          <cell r="A5594">
            <v>2012</v>
          </cell>
          <cell r="H5594" t="str">
            <v>Allocasuarina littoralis</v>
          </cell>
        </row>
        <row r="5595">
          <cell r="A5595">
            <v>2013</v>
          </cell>
          <cell r="H5595" t="str">
            <v>Allocasuarina luehmannii</v>
          </cell>
        </row>
        <row r="5596">
          <cell r="A5596">
            <v>2014</v>
          </cell>
          <cell r="H5596" t="str">
            <v>Allocasuarina nana</v>
          </cell>
        </row>
        <row r="5597">
          <cell r="A5597">
            <v>2015</v>
          </cell>
          <cell r="H5597" t="str">
            <v>Allocasuarina paludosa</v>
          </cell>
        </row>
        <row r="5598">
          <cell r="A5598">
            <v>2016</v>
          </cell>
          <cell r="H5598" t="str">
            <v>Allocasuarina rigida</v>
          </cell>
        </row>
        <row r="5599">
          <cell r="A5599">
            <v>2017</v>
          </cell>
          <cell r="H5599" t="str">
            <v>Allocasuarina torulosa</v>
          </cell>
        </row>
        <row r="5600">
          <cell r="A5600">
            <v>2018</v>
          </cell>
          <cell r="H5600" t="str">
            <v>Allocasuarina verticillata</v>
          </cell>
        </row>
        <row r="5601">
          <cell r="A5601">
            <v>2019</v>
          </cell>
          <cell r="H5601" t="str">
            <v>Casuarina cristata</v>
          </cell>
        </row>
        <row r="5602">
          <cell r="A5602">
            <v>202</v>
          </cell>
          <cell r="H5602" t="str">
            <v>Zieria sp. 1</v>
          </cell>
        </row>
        <row r="5603">
          <cell r="A5603">
            <v>2020</v>
          </cell>
          <cell r="H5603" t="str">
            <v>Casuarina cunninghamiana</v>
          </cell>
        </row>
        <row r="5604">
          <cell r="A5604">
            <v>2021</v>
          </cell>
          <cell r="H5604" t="str">
            <v>Casuarina equisetifolia</v>
          </cell>
        </row>
        <row r="5605">
          <cell r="A5605">
            <v>2022</v>
          </cell>
          <cell r="H5605" t="str">
            <v>Casuarina glauca</v>
          </cell>
        </row>
        <row r="5606">
          <cell r="A5606">
            <v>2023</v>
          </cell>
          <cell r="H5606" t="str">
            <v>Casuarina obesa</v>
          </cell>
        </row>
        <row r="5607">
          <cell r="A5607">
            <v>2024</v>
          </cell>
          <cell r="H5607" t="str">
            <v>Casuarina stricta</v>
          </cell>
        </row>
        <row r="5608">
          <cell r="A5608">
            <v>2025</v>
          </cell>
          <cell r="H5608" t="str">
            <v>Apatophyllum constablei</v>
          </cell>
        </row>
        <row r="5609">
          <cell r="A5609">
            <v>2026</v>
          </cell>
          <cell r="H5609" t="str">
            <v>Celastrus australis</v>
          </cell>
        </row>
        <row r="5610">
          <cell r="A5610">
            <v>2027</v>
          </cell>
          <cell r="H5610" t="str">
            <v>Celastrus subspicatus</v>
          </cell>
        </row>
        <row r="5611">
          <cell r="A5611">
            <v>2028</v>
          </cell>
          <cell r="H5611" t="str">
            <v>Denhamia pittosporoides</v>
          </cell>
        </row>
        <row r="5612">
          <cell r="A5612">
            <v>2029</v>
          </cell>
          <cell r="H5612" t="str">
            <v>Elaeodendron australe</v>
          </cell>
        </row>
        <row r="5613">
          <cell r="A5613">
            <v>203</v>
          </cell>
          <cell r="H5613" t="str">
            <v>Zieria sp. 2</v>
          </cell>
        </row>
        <row r="5614">
          <cell r="A5614">
            <v>2030</v>
          </cell>
          <cell r="H5614" t="str">
            <v>Elaeodendron curtipendulum</v>
          </cell>
        </row>
        <row r="5615">
          <cell r="A5615">
            <v>2031</v>
          </cell>
          <cell r="H5615" t="str">
            <v>Hedraianthera porphyropetala</v>
          </cell>
        </row>
        <row r="5616">
          <cell r="A5616">
            <v>2032</v>
          </cell>
          <cell r="H5616" t="str">
            <v>Maytenus bilocularis</v>
          </cell>
        </row>
        <row r="5617">
          <cell r="A5617">
            <v>2033</v>
          </cell>
          <cell r="H5617" t="str">
            <v>Maytenus cunninghamii</v>
          </cell>
        </row>
        <row r="5618">
          <cell r="A5618">
            <v>2034</v>
          </cell>
          <cell r="H5618" t="str">
            <v>Maytenus disperma</v>
          </cell>
        </row>
        <row r="5619">
          <cell r="A5619">
            <v>2035</v>
          </cell>
          <cell r="H5619" t="str">
            <v>Maytenus silvestris</v>
          </cell>
        </row>
        <row r="5620">
          <cell r="A5620">
            <v>2036</v>
          </cell>
          <cell r="H5620" t="str">
            <v>Siphonodon australe</v>
          </cell>
        </row>
        <row r="5621">
          <cell r="A5621">
            <v>2037</v>
          </cell>
          <cell r="H5621" t="str">
            <v>Aphelia gracilis</v>
          </cell>
        </row>
        <row r="5622">
          <cell r="A5622">
            <v>2038</v>
          </cell>
          <cell r="H5622" t="str">
            <v>Centrolepis fascicularis</v>
          </cell>
        </row>
        <row r="5623">
          <cell r="A5623">
            <v>2039</v>
          </cell>
          <cell r="H5623" t="str">
            <v>Centrolepis glabra</v>
          </cell>
        </row>
        <row r="5624">
          <cell r="A5624">
            <v>204</v>
          </cell>
          <cell r="H5624" t="str">
            <v>Zieria sp.3</v>
          </cell>
        </row>
        <row r="5625">
          <cell r="A5625">
            <v>2040</v>
          </cell>
          <cell r="H5625" t="str">
            <v>Centrolepis polygyna</v>
          </cell>
        </row>
        <row r="5626">
          <cell r="A5626">
            <v>2041</v>
          </cell>
          <cell r="H5626" t="str">
            <v>Centrolepis strigosa</v>
          </cell>
        </row>
        <row r="5627">
          <cell r="A5627">
            <v>2042</v>
          </cell>
          <cell r="H5627" t="str">
            <v>Ceratophyllum demersum</v>
          </cell>
        </row>
        <row r="5628">
          <cell r="A5628">
            <v>2043</v>
          </cell>
          <cell r="H5628" t="str">
            <v>Atriplex acutibractea</v>
          </cell>
        </row>
        <row r="5629">
          <cell r="A5629">
            <v>2044</v>
          </cell>
          <cell r="H5629" t="str">
            <v>Atriplex acutiloba</v>
          </cell>
        </row>
        <row r="5630">
          <cell r="A5630">
            <v>2045</v>
          </cell>
          <cell r="H5630" t="str">
            <v>Atriplex angulata</v>
          </cell>
        </row>
        <row r="5631">
          <cell r="A5631">
            <v>2046</v>
          </cell>
          <cell r="H5631" t="str">
            <v>Atriplex australasica</v>
          </cell>
        </row>
        <row r="5632">
          <cell r="A5632">
            <v>2047</v>
          </cell>
          <cell r="H5632" t="str">
            <v>Atriplex conduplicata</v>
          </cell>
        </row>
        <row r="5633">
          <cell r="A5633">
            <v>2048</v>
          </cell>
          <cell r="H5633" t="str">
            <v>Atriplex crassipes</v>
          </cell>
        </row>
        <row r="5634">
          <cell r="A5634">
            <v>2049</v>
          </cell>
          <cell r="H5634" t="str">
            <v>Atriplex eardleyae</v>
          </cell>
        </row>
        <row r="5635">
          <cell r="A5635">
            <v>205</v>
          </cell>
          <cell r="H5635" t="str">
            <v>Zieria sp.5</v>
          </cell>
        </row>
        <row r="5636">
          <cell r="A5636">
            <v>2050</v>
          </cell>
          <cell r="H5636" t="str">
            <v>Atriplex elachophylla</v>
          </cell>
        </row>
        <row r="5637">
          <cell r="A5637">
            <v>2051</v>
          </cell>
          <cell r="H5637" t="str">
            <v>Atriplex fissivalvis</v>
          </cell>
        </row>
        <row r="5638">
          <cell r="A5638">
            <v>2052</v>
          </cell>
          <cell r="H5638" t="str">
            <v>Atriplex hastata</v>
          </cell>
        </row>
        <row r="5639">
          <cell r="A5639">
            <v>2053</v>
          </cell>
          <cell r="H5639" t="str">
            <v>Atriplex holocarpa</v>
          </cell>
        </row>
        <row r="5640">
          <cell r="A5640">
            <v>2054</v>
          </cell>
          <cell r="H5640" t="str">
            <v>Atriplex intermedia</v>
          </cell>
        </row>
        <row r="5641">
          <cell r="A5641">
            <v>2055</v>
          </cell>
          <cell r="H5641" t="str">
            <v>Atriplex limbata</v>
          </cell>
        </row>
        <row r="5642">
          <cell r="A5642">
            <v>2056</v>
          </cell>
          <cell r="H5642" t="str">
            <v>Atriplex lindleyi</v>
          </cell>
        </row>
        <row r="5643">
          <cell r="A5643">
            <v>2057</v>
          </cell>
          <cell r="H5643" t="str">
            <v>Atriplex lobativalvis</v>
          </cell>
        </row>
        <row r="5644">
          <cell r="A5644">
            <v>2058</v>
          </cell>
          <cell r="H5644" t="str">
            <v>Atriplex macropterocarpa</v>
          </cell>
        </row>
        <row r="5645">
          <cell r="A5645">
            <v>2059</v>
          </cell>
          <cell r="H5645" t="str">
            <v>Atriplex microcarpa</v>
          </cell>
        </row>
        <row r="5646">
          <cell r="A5646">
            <v>206</v>
          </cell>
          <cell r="H5646" t="str">
            <v>Zieria sp. 6</v>
          </cell>
        </row>
        <row r="5647">
          <cell r="A5647">
            <v>2060</v>
          </cell>
          <cell r="H5647" t="str">
            <v>Atriplex morrisii</v>
          </cell>
        </row>
        <row r="5648">
          <cell r="A5648">
            <v>2061</v>
          </cell>
          <cell r="H5648" t="str">
            <v>Atriplex muelleri</v>
          </cell>
        </row>
        <row r="5649">
          <cell r="A5649">
            <v>2062</v>
          </cell>
          <cell r="H5649" t="str">
            <v>Atriplex nessorhina</v>
          </cell>
        </row>
        <row r="5650">
          <cell r="A5650">
            <v>2063</v>
          </cell>
          <cell r="H5650" t="str">
            <v>Atriplex nummularia</v>
          </cell>
        </row>
        <row r="5651">
          <cell r="A5651">
            <v>2064</v>
          </cell>
          <cell r="H5651" t="str">
            <v>Atriplex papillata</v>
          </cell>
        </row>
        <row r="5652">
          <cell r="A5652">
            <v>2065</v>
          </cell>
          <cell r="H5652" t="str">
            <v>Atriplex patula</v>
          </cell>
        </row>
        <row r="5653">
          <cell r="A5653">
            <v>2066</v>
          </cell>
          <cell r="H5653" t="str">
            <v>Atriplex pseudocampanulata</v>
          </cell>
        </row>
        <row r="5654">
          <cell r="A5654">
            <v>2067</v>
          </cell>
          <cell r="H5654" t="str">
            <v>Atriplex pterocarpa</v>
          </cell>
        </row>
        <row r="5655">
          <cell r="A5655">
            <v>2068</v>
          </cell>
          <cell r="H5655" t="str">
            <v>Atriplex pumilio</v>
          </cell>
        </row>
        <row r="5656">
          <cell r="A5656">
            <v>2069</v>
          </cell>
          <cell r="H5656" t="str">
            <v>Atriplex quinii</v>
          </cell>
        </row>
        <row r="5657">
          <cell r="A5657">
            <v>207</v>
          </cell>
          <cell r="H5657" t="str">
            <v>Zieria sp.7</v>
          </cell>
        </row>
        <row r="5658">
          <cell r="A5658">
            <v>2070</v>
          </cell>
          <cell r="H5658" t="str">
            <v>Atriplex semibaccata</v>
          </cell>
        </row>
        <row r="5659">
          <cell r="A5659">
            <v>2071</v>
          </cell>
          <cell r="H5659" t="str">
            <v>Atriplex spinibractea</v>
          </cell>
        </row>
        <row r="5660">
          <cell r="A5660">
            <v>2072</v>
          </cell>
          <cell r="H5660" t="str">
            <v>Atriplex spongiosa</v>
          </cell>
        </row>
        <row r="5661">
          <cell r="A5661">
            <v>2073</v>
          </cell>
          <cell r="H5661" t="str">
            <v>Atriplex stipitata</v>
          </cell>
        </row>
        <row r="5662">
          <cell r="A5662">
            <v>2074</v>
          </cell>
          <cell r="H5662" t="str">
            <v>Atriplex sturtii</v>
          </cell>
        </row>
        <row r="5663">
          <cell r="A5663">
            <v>2075</v>
          </cell>
          <cell r="H5663" t="str">
            <v>Atriplex suberecta</v>
          </cell>
        </row>
        <row r="5664">
          <cell r="A5664">
            <v>2076</v>
          </cell>
          <cell r="H5664" t="str">
            <v>Atriplex turbinata</v>
          </cell>
        </row>
        <row r="5665">
          <cell r="A5665">
            <v>2077</v>
          </cell>
          <cell r="H5665" t="str">
            <v>Atriplex velutinella</v>
          </cell>
        </row>
        <row r="5666">
          <cell r="A5666">
            <v>2078</v>
          </cell>
          <cell r="H5666" t="str">
            <v>Atriplex vesicaria</v>
          </cell>
        </row>
        <row r="5667">
          <cell r="A5667">
            <v>2079</v>
          </cell>
          <cell r="H5667" t="str">
            <v>Babbagia acroptera</v>
          </cell>
        </row>
        <row r="5668">
          <cell r="A5668">
            <v>208</v>
          </cell>
          <cell r="H5668" t="str">
            <v>Zieria sp.8</v>
          </cell>
        </row>
        <row r="5669">
          <cell r="A5669">
            <v>2080</v>
          </cell>
          <cell r="H5669" t="str">
            <v>Babbagia dipterocarpa</v>
          </cell>
        </row>
        <row r="5670">
          <cell r="A5670">
            <v>2081</v>
          </cell>
          <cell r="H5670" t="str">
            <v>Babbagia pentaptera</v>
          </cell>
        </row>
        <row r="5671">
          <cell r="A5671">
            <v>2082</v>
          </cell>
          <cell r="H5671" t="str">
            <v>Babbagia scleroptera</v>
          </cell>
        </row>
        <row r="5672">
          <cell r="A5672">
            <v>2083</v>
          </cell>
          <cell r="H5672" t="str">
            <v>Beta vulgaris</v>
          </cell>
        </row>
        <row r="5673">
          <cell r="A5673">
            <v>2084</v>
          </cell>
          <cell r="H5673" t="str">
            <v>Chenopodium album</v>
          </cell>
        </row>
        <row r="5674">
          <cell r="A5674">
            <v>2085</v>
          </cell>
          <cell r="H5674" t="str">
            <v>Chenopodium ambrosioides</v>
          </cell>
        </row>
        <row r="5675">
          <cell r="A5675">
            <v>2086</v>
          </cell>
          <cell r="H5675" t="str">
            <v>Chenopodium auricomiforme</v>
          </cell>
        </row>
        <row r="5676">
          <cell r="A5676">
            <v>2087</v>
          </cell>
          <cell r="H5676" t="str">
            <v>Chenopodium auricomum</v>
          </cell>
        </row>
        <row r="5677">
          <cell r="A5677">
            <v>2088</v>
          </cell>
          <cell r="H5677" t="str">
            <v>Chenopodium carinatum</v>
          </cell>
        </row>
        <row r="5678">
          <cell r="A5678">
            <v>2089</v>
          </cell>
          <cell r="H5678" t="str">
            <v>Chenopodium cristatum</v>
          </cell>
        </row>
        <row r="5679">
          <cell r="A5679">
            <v>209</v>
          </cell>
          <cell r="H5679" t="str">
            <v>Zieria sp.9</v>
          </cell>
        </row>
        <row r="5680">
          <cell r="A5680">
            <v>2090</v>
          </cell>
          <cell r="H5680" t="str">
            <v>Chenopodium curvispicatum</v>
          </cell>
        </row>
        <row r="5681">
          <cell r="A5681">
            <v>2091</v>
          </cell>
          <cell r="H5681" t="str">
            <v>Chenopodium desertorum</v>
          </cell>
        </row>
        <row r="5682">
          <cell r="A5682">
            <v>2092</v>
          </cell>
          <cell r="H5682" t="str">
            <v>Chenopodium detestans</v>
          </cell>
        </row>
        <row r="5683">
          <cell r="A5683">
            <v>2093</v>
          </cell>
          <cell r="H5683" t="str">
            <v>Chenopodium erosum</v>
          </cell>
        </row>
        <row r="5684">
          <cell r="A5684">
            <v>2094</v>
          </cell>
          <cell r="H5684" t="str">
            <v>Chenopodium glaucum</v>
          </cell>
        </row>
        <row r="5685">
          <cell r="A5685">
            <v>2095</v>
          </cell>
          <cell r="H5685" t="str">
            <v>Chenopodium melanocarpum</v>
          </cell>
        </row>
        <row r="5686">
          <cell r="A5686">
            <v>2096</v>
          </cell>
          <cell r="H5686" t="str">
            <v>Chenopodium multifidum</v>
          </cell>
        </row>
        <row r="5687">
          <cell r="A5687">
            <v>2097</v>
          </cell>
          <cell r="H5687" t="str">
            <v>Chenopodium murale</v>
          </cell>
        </row>
        <row r="5688">
          <cell r="A5688">
            <v>2098</v>
          </cell>
          <cell r="H5688" t="str">
            <v>Chenopodium nitrariaceum</v>
          </cell>
        </row>
        <row r="5689">
          <cell r="A5689">
            <v>2099</v>
          </cell>
          <cell r="H5689" t="str">
            <v>Chenopodium pumilio</v>
          </cell>
        </row>
        <row r="5690">
          <cell r="A5690">
            <v>210</v>
          </cell>
          <cell r="H5690" t="str">
            <v>Zieria sp. 10</v>
          </cell>
        </row>
        <row r="5691">
          <cell r="A5691">
            <v>2100</v>
          </cell>
          <cell r="H5691" t="str">
            <v>Chenopodium truncatum</v>
          </cell>
        </row>
        <row r="5692">
          <cell r="A5692">
            <v>2101</v>
          </cell>
          <cell r="H5692" t="str">
            <v>Chenopodium vulvaria</v>
          </cell>
        </row>
        <row r="5693">
          <cell r="A5693">
            <v>2102</v>
          </cell>
          <cell r="H5693" t="str">
            <v>Dissocarpus biflorus</v>
          </cell>
        </row>
        <row r="5694">
          <cell r="A5694">
            <v>2103</v>
          </cell>
          <cell r="H5694" t="str">
            <v>Dissocarpus paradoxus</v>
          </cell>
        </row>
        <row r="5695">
          <cell r="A5695">
            <v>2104</v>
          </cell>
          <cell r="H5695" t="str">
            <v>Dysphania glomulifera</v>
          </cell>
        </row>
        <row r="5696">
          <cell r="A5696">
            <v>2105</v>
          </cell>
          <cell r="H5696" t="str">
            <v>Dysphania kalpari</v>
          </cell>
        </row>
        <row r="5697">
          <cell r="A5697">
            <v>2106</v>
          </cell>
          <cell r="H5697" t="str">
            <v>Dysphania littoralis</v>
          </cell>
        </row>
        <row r="5698">
          <cell r="A5698">
            <v>2107</v>
          </cell>
          <cell r="H5698" t="str">
            <v>Dysphania platycarpa</v>
          </cell>
        </row>
        <row r="5699">
          <cell r="A5699">
            <v>2108</v>
          </cell>
          <cell r="H5699" t="str">
            <v>Dysphania rhadinostachya</v>
          </cell>
        </row>
        <row r="5700">
          <cell r="A5700">
            <v>2109</v>
          </cell>
          <cell r="H5700" t="str">
            <v>Dysphania simulans</v>
          </cell>
        </row>
        <row r="5701">
          <cell r="A5701">
            <v>211</v>
          </cell>
          <cell r="H5701" t="str">
            <v>Zieria sp. 14</v>
          </cell>
        </row>
        <row r="5702">
          <cell r="A5702">
            <v>2110</v>
          </cell>
          <cell r="H5702" t="str">
            <v>Einadia hastata</v>
          </cell>
        </row>
        <row r="5703">
          <cell r="A5703">
            <v>2111</v>
          </cell>
          <cell r="H5703" t="str">
            <v>Einadia nutans</v>
          </cell>
        </row>
        <row r="5704">
          <cell r="A5704">
            <v>2112</v>
          </cell>
          <cell r="H5704" t="str">
            <v>Einadia polygonoides</v>
          </cell>
        </row>
        <row r="5705">
          <cell r="A5705">
            <v>2113</v>
          </cell>
          <cell r="H5705" t="str">
            <v>Einadia trigonos</v>
          </cell>
        </row>
        <row r="5706">
          <cell r="A5706">
            <v>2114</v>
          </cell>
          <cell r="H5706" t="str">
            <v>Enchylaena tomentosa</v>
          </cell>
        </row>
        <row r="5707">
          <cell r="A5707">
            <v>2115</v>
          </cell>
          <cell r="H5707" t="str">
            <v>Halosarcia indica</v>
          </cell>
        </row>
        <row r="5708">
          <cell r="A5708">
            <v>2116</v>
          </cell>
          <cell r="H5708" t="str">
            <v>Halosarcia pergranulata</v>
          </cell>
        </row>
        <row r="5709">
          <cell r="A5709">
            <v>2117</v>
          </cell>
          <cell r="H5709" t="str">
            <v>Halosarcia pluriflora</v>
          </cell>
        </row>
        <row r="5710">
          <cell r="A5710">
            <v>2118</v>
          </cell>
          <cell r="H5710" t="str">
            <v>Halosarcia pterygospermum</v>
          </cell>
        </row>
        <row r="5711">
          <cell r="A5711">
            <v>2119</v>
          </cell>
          <cell r="H5711" t="str">
            <v>Maireana aphylla</v>
          </cell>
        </row>
        <row r="5712">
          <cell r="A5712">
            <v>212</v>
          </cell>
          <cell r="H5712" t="str">
            <v>Zieria sp. 15</v>
          </cell>
        </row>
        <row r="5713">
          <cell r="A5713">
            <v>2120</v>
          </cell>
          <cell r="H5713" t="str">
            <v>Maireana appressa</v>
          </cell>
        </row>
        <row r="5714">
          <cell r="A5714">
            <v>2121</v>
          </cell>
          <cell r="H5714" t="str">
            <v>Maireana astrotricha</v>
          </cell>
        </row>
        <row r="5715">
          <cell r="A5715">
            <v>2122</v>
          </cell>
          <cell r="H5715" t="str">
            <v>Maireana brevifolia</v>
          </cell>
        </row>
        <row r="5716">
          <cell r="A5716">
            <v>2123</v>
          </cell>
          <cell r="H5716" t="str">
            <v>Maireana campanulata</v>
          </cell>
        </row>
        <row r="5717">
          <cell r="A5717">
            <v>2124</v>
          </cell>
          <cell r="H5717" t="str">
            <v>Maireana cheelii</v>
          </cell>
        </row>
        <row r="5718">
          <cell r="A5718">
            <v>2125</v>
          </cell>
          <cell r="H5718" t="str">
            <v>Maireana ciliata</v>
          </cell>
        </row>
        <row r="5719">
          <cell r="A5719">
            <v>2126</v>
          </cell>
          <cell r="H5719" t="str">
            <v>Maireana coronata</v>
          </cell>
        </row>
        <row r="5720">
          <cell r="A5720">
            <v>2127</v>
          </cell>
          <cell r="H5720" t="str">
            <v>Maireana decalvans</v>
          </cell>
        </row>
        <row r="5721">
          <cell r="A5721">
            <v>2128</v>
          </cell>
          <cell r="H5721" t="str">
            <v>Maireana enchylaenoides</v>
          </cell>
        </row>
        <row r="5722">
          <cell r="A5722">
            <v>2129</v>
          </cell>
          <cell r="H5722" t="str">
            <v>Maireana eriantha</v>
          </cell>
        </row>
        <row r="5723">
          <cell r="A5723">
            <v>2130</v>
          </cell>
          <cell r="H5723" t="str">
            <v>Maireana erioclada</v>
          </cell>
        </row>
        <row r="5724">
          <cell r="A5724">
            <v>2131</v>
          </cell>
          <cell r="H5724" t="str">
            <v>Maireana excavata</v>
          </cell>
        </row>
        <row r="5725">
          <cell r="A5725">
            <v>2132</v>
          </cell>
          <cell r="H5725" t="str">
            <v>Maireana georgei</v>
          </cell>
        </row>
        <row r="5726">
          <cell r="A5726">
            <v>2133</v>
          </cell>
          <cell r="H5726" t="str">
            <v>Maireana humillima</v>
          </cell>
        </row>
        <row r="5727">
          <cell r="A5727">
            <v>2134</v>
          </cell>
          <cell r="H5727" t="str">
            <v>Maireana integra</v>
          </cell>
        </row>
        <row r="5728">
          <cell r="A5728">
            <v>2135</v>
          </cell>
          <cell r="H5728" t="str">
            <v>Maireana lanosa</v>
          </cell>
        </row>
        <row r="5729">
          <cell r="A5729">
            <v>2136</v>
          </cell>
          <cell r="H5729" t="str">
            <v>Maireana lobiflora</v>
          </cell>
        </row>
        <row r="5730">
          <cell r="A5730">
            <v>2137</v>
          </cell>
          <cell r="H5730" t="str">
            <v>Maireana microcarpa</v>
          </cell>
        </row>
        <row r="5731">
          <cell r="A5731">
            <v>2138</v>
          </cell>
          <cell r="H5731" t="str">
            <v>Maireana microphylla</v>
          </cell>
        </row>
        <row r="5732">
          <cell r="A5732">
            <v>2139</v>
          </cell>
          <cell r="H5732" t="str">
            <v>Maireana ovata</v>
          </cell>
        </row>
        <row r="5733">
          <cell r="A5733">
            <v>214</v>
          </cell>
          <cell r="H5733" t="str">
            <v>Quassia species 1</v>
          </cell>
        </row>
        <row r="5734">
          <cell r="A5734">
            <v>2140</v>
          </cell>
          <cell r="H5734" t="str">
            <v>Maireana pentagona</v>
          </cell>
        </row>
        <row r="5735">
          <cell r="A5735">
            <v>2141</v>
          </cell>
          <cell r="H5735" t="str">
            <v>Maireana pentatropis</v>
          </cell>
        </row>
        <row r="5736">
          <cell r="A5736">
            <v>2142</v>
          </cell>
          <cell r="H5736" t="str">
            <v>Maireana pyramidata</v>
          </cell>
        </row>
        <row r="5737">
          <cell r="A5737">
            <v>2143</v>
          </cell>
          <cell r="H5737" t="str">
            <v>Maireana radiata</v>
          </cell>
        </row>
        <row r="5738">
          <cell r="A5738">
            <v>2144</v>
          </cell>
          <cell r="H5738" t="str">
            <v>Maireana rohrlachii</v>
          </cell>
        </row>
        <row r="5739">
          <cell r="A5739">
            <v>2145</v>
          </cell>
          <cell r="H5739" t="str">
            <v>Maireana schistocarpa</v>
          </cell>
        </row>
        <row r="5740">
          <cell r="A5740">
            <v>2146</v>
          </cell>
          <cell r="H5740" t="str">
            <v>Eriochiton sclerolaenoides</v>
          </cell>
        </row>
        <row r="5741">
          <cell r="A5741">
            <v>2147</v>
          </cell>
          <cell r="H5741" t="str">
            <v>Maireana sedifolia</v>
          </cell>
        </row>
        <row r="5742">
          <cell r="A5742">
            <v>2148</v>
          </cell>
          <cell r="H5742" t="str">
            <v>Maireana spongiocarpa</v>
          </cell>
        </row>
        <row r="5743">
          <cell r="A5743">
            <v>2149</v>
          </cell>
          <cell r="H5743" t="str">
            <v>Maireana tomentosa</v>
          </cell>
        </row>
        <row r="5744">
          <cell r="A5744">
            <v>215</v>
          </cell>
          <cell r="H5744" t="str">
            <v>Quassia sp. 2</v>
          </cell>
        </row>
        <row r="5745">
          <cell r="A5745">
            <v>2150</v>
          </cell>
          <cell r="H5745" t="str">
            <v>Maireana trichoptera</v>
          </cell>
        </row>
        <row r="5746">
          <cell r="A5746">
            <v>2151</v>
          </cell>
          <cell r="H5746" t="str">
            <v>Maireana triptera</v>
          </cell>
        </row>
        <row r="5747">
          <cell r="A5747">
            <v>2152</v>
          </cell>
          <cell r="H5747" t="str">
            <v>Maireana turbinata</v>
          </cell>
        </row>
        <row r="5748">
          <cell r="A5748">
            <v>2153</v>
          </cell>
          <cell r="H5748" t="str">
            <v>Maireana villosa</v>
          </cell>
        </row>
        <row r="5749">
          <cell r="A5749">
            <v>2154</v>
          </cell>
          <cell r="H5749" t="str">
            <v>Malacocera albolanata</v>
          </cell>
        </row>
        <row r="5750">
          <cell r="A5750">
            <v>2155</v>
          </cell>
          <cell r="H5750" t="str">
            <v>Malacocera tricornis</v>
          </cell>
        </row>
        <row r="5751">
          <cell r="A5751">
            <v>2156</v>
          </cell>
          <cell r="H5751" t="str">
            <v>Neobassia proceriflora</v>
          </cell>
        </row>
        <row r="5752">
          <cell r="A5752">
            <v>2157</v>
          </cell>
          <cell r="H5752" t="str">
            <v>Pachycornia triandra</v>
          </cell>
        </row>
        <row r="5753">
          <cell r="A5753">
            <v>2158</v>
          </cell>
          <cell r="H5753" t="str">
            <v>Rhagodia baccata</v>
          </cell>
        </row>
        <row r="5754">
          <cell r="A5754">
            <v>2159</v>
          </cell>
          <cell r="H5754" t="str">
            <v>Rhagodia candolleana</v>
          </cell>
        </row>
        <row r="5755">
          <cell r="A5755">
            <v>2160</v>
          </cell>
          <cell r="H5755" t="str">
            <v>Rhagodia parabolica</v>
          </cell>
        </row>
        <row r="5756">
          <cell r="A5756">
            <v>2161</v>
          </cell>
          <cell r="H5756" t="str">
            <v>Rhagodia spinescens</v>
          </cell>
        </row>
        <row r="5757">
          <cell r="A5757">
            <v>2162</v>
          </cell>
          <cell r="H5757" t="str">
            <v>Rhagodia ulicina</v>
          </cell>
        </row>
        <row r="5758">
          <cell r="A5758">
            <v>2163</v>
          </cell>
          <cell r="H5758" t="str">
            <v>Salsola kali</v>
          </cell>
        </row>
        <row r="5759">
          <cell r="A5759">
            <v>2164</v>
          </cell>
          <cell r="H5759" t="str">
            <v>Sarcocornia quinqueflora</v>
          </cell>
        </row>
        <row r="5760">
          <cell r="A5760">
            <v>2165</v>
          </cell>
          <cell r="H5760" t="str">
            <v>Scleroblitum atriplicinum</v>
          </cell>
        </row>
        <row r="5761">
          <cell r="A5761">
            <v>2166</v>
          </cell>
          <cell r="H5761" t="str">
            <v>Sclerolaena glabra</v>
          </cell>
        </row>
        <row r="5762">
          <cell r="A5762">
            <v>2167</v>
          </cell>
          <cell r="H5762" t="str">
            <v>Sclerolaena anisacanthoides</v>
          </cell>
        </row>
        <row r="5763">
          <cell r="A5763">
            <v>2168</v>
          </cell>
          <cell r="H5763" t="str">
            <v>Sclerolaena articulata</v>
          </cell>
        </row>
        <row r="5764">
          <cell r="A5764">
            <v>2169</v>
          </cell>
          <cell r="H5764" t="str">
            <v>Sclerolaena bicornis</v>
          </cell>
        </row>
        <row r="5765">
          <cell r="A5765">
            <v>2170</v>
          </cell>
          <cell r="H5765" t="str">
            <v>Sclerolaena birchii</v>
          </cell>
        </row>
        <row r="5766">
          <cell r="A5766">
            <v>2171</v>
          </cell>
          <cell r="H5766" t="str">
            <v>Sclerolaena blackiana</v>
          </cell>
        </row>
        <row r="5767">
          <cell r="A5767">
            <v>2172</v>
          </cell>
          <cell r="H5767" t="str">
            <v>Sclerolaena calcarata</v>
          </cell>
        </row>
        <row r="5768">
          <cell r="A5768">
            <v>2173</v>
          </cell>
          <cell r="H5768" t="str">
            <v>Sclerolaena constricta</v>
          </cell>
        </row>
        <row r="5769">
          <cell r="A5769">
            <v>2174</v>
          </cell>
          <cell r="H5769" t="str">
            <v>Sclerolaena convexula</v>
          </cell>
        </row>
        <row r="5770">
          <cell r="A5770">
            <v>2175</v>
          </cell>
          <cell r="H5770" t="str">
            <v>Sclerolaena cuneata</v>
          </cell>
        </row>
        <row r="5771">
          <cell r="A5771">
            <v>2176</v>
          </cell>
          <cell r="H5771" t="str">
            <v>Sclerolaena decurrens</v>
          </cell>
        </row>
        <row r="5772">
          <cell r="A5772">
            <v>2177</v>
          </cell>
          <cell r="H5772" t="str">
            <v>Sclerolaena diacantha</v>
          </cell>
        </row>
        <row r="5773">
          <cell r="A5773">
            <v>2178</v>
          </cell>
          <cell r="H5773" t="str">
            <v>Sclerolaena divaricata</v>
          </cell>
        </row>
        <row r="5774">
          <cell r="A5774">
            <v>2179</v>
          </cell>
          <cell r="H5774" t="str">
            <v>Sclerolaena eriacantha</v>
          </cell>
        </row>
        <row r="5775">
          <cell r="A5775">
            <v>2180</v>
          </cell>
          <cell r="H5775" t="str">
            <v>Sclerolaena intricata</v>
          </cell>
        </row>
        <row r="5776">
          <cell r="A5776">
            <v>2181</v>
          </cell>
          <cell r="H5776" t="str">
            <v>Sclerolaena johnsonii</v>
          </cell>
        </row>
        <row r="5777">
          <cell r="A5777">
            <v>2182</v>
          </cell>
          <cell r="H5777" t="str">
            <v>Sclerolaena lanicuspis</v>
          </cell>
        </row>
        <row r="5778">
          <cell r="A5778">
            <v>2183</v>
          </cell>
          <cell r="H5778" t="str">
            <v>Sclerolaena limbata</v>
          </cell>
        </row>
        <row r="5779">
          <cell r="A5779">
            <v>2184</v>
          </cell>
          <cell r="H5779" t="str">
            <v>Sclerolaena longicuspis</v>
          </cell>
        </row>
        <row r="5780">
          <cell r="A5780">
            <v>2185</v>
          </cell>
          <cell r="H5780" t="str">
            <v>Sclerolaena muricata</v>
          </cell>
        </row>
        <row r="5781">
          <cell r="A5781">
            <v>2186</v>
          </cell>
          <cell r="H5781" t="str">
            <v>Sclerolaena obliquicuspis</v>
          </cell>
        </row>
        <row r="5782">
          <cell r="A5782">
            <v>2187</v>
          </cell>
          <cell r="H5782" t="str">
            <v>Sclerolaena oppositicuspis</v>
          </cell>
        </row>
        <row r="5783">
          <cell r="A5783">
            <v>2188</v>
          </cell>
          <cell r="H5783" t="str">
            <v>Sclerolaena parallelicuspis</v>
          </cell>
        </row>
        <row r="5784">
          <cell r="A5784">
            <v>2189</v>
          </cell>
          <cell r="H5784" t="str">
            <v>Sclerolaena parviflora</v>
          </cell>
        </row>
        <row r="5785">
          <cell r="A5785">
            <v>2190</v>
          </cell>
          <cell r="H5785" t="str">
            <v>Sclerolaena patenticuspis</v>
          </cell>
        </row>
        <row r="5786">
          <cell r="A5786">
            <v>2191</v>
          </cell>
          <cell r="H5786" t="str">
            <v>Sclerolaena tetracuspis</v>
          </cell>
        </row>
        <row r="5787">
          <cell r="A5787">
            <v>2192</v>
          </cell>
          <cell r="H5787" t="str">
            <v>Sclerolaena tricuspis</v>
          </cell>
        </row>
        <row r="5788">
          <cell r="A5788">
            <v>2193</v>
          </cell>
          <cell r="H5788" t="str">
            <v>Sclerolaena tubata</v>
          </cell>
        </row>
        <row r="5789">
          <cell r="A5789">
            <v>2194</v>
          </cell>
          <cell r="H5789" t="str">
            <v>Sclerolaena uniflora</v>
          </cell>
        </row>
        <row r="5790">
          <cell r="A5790">
            <v>2195</v>
          </cell>
          <cell r="H5790" t="str">
            <v>Sclerolaena ventricosa</v>
          </cell>
        </row>
        <row r="5791">
          <cell r="A5791">
            <v>2196</v>
          </cell>
          <cell r="H5791" t="str">
            <v>Sclerostegia arbuscula</v>
          </cell>
        </row>
        <row r="5792">
          <cell r="A5792">
            <v>2197</v>
          </cell>
          <cell r="H5792" t="str">
            <v>Sclerostegia disarticulata</v>
          </cell>
        </row>
        <row r="5793">
          <cell r="A5793">
            <v>2198</v>
          </cell>
          <cell r="H5793" t="str">
            <v>Sclerostegia medullosa</v>
          </cell>
        </row>
        <row r="5794">
          <cell r="A5794">
            <v>2199</v>
          </cell>
          <cell r="H5794" t="str">
            <v>Sclerostegia tenuis</v>
          </cell>
        </row>
        <row r="5795">
          <cell r="A5795">
            <v>2200</v>
          </cell>
          <cell r="H5795" t="str">
            <v>Suaeda australis</v>
          </cell>
        </row>
        <row r="5796">
          <cell r="A5796">
            <v>2201</v>
          </cell>
          <cell r="H5796" t="str">
            <v>Threlkeldia inchoata</v>
          </cell>
        </row>
        <row r="5797">
          <cell r="A5797">
            <v>2202</v>
          </cell>
          <cell r="H5797" t="str">
            <v>Hypericum androsaemum</v>
          </cell>
        </row>
        <row r="5798">
          <cell r="A5798">
            <v>2203</v>
          </cell>
          <cell r="H5798" t="str">
            <v>Hypericum japonicum</v>
          </cell>
        </row>
        <row r="5799">
          <cell r="A5799">
            <v>2204</v>
          </cell>
          <cell r="H5799" t="str">
            <v>Hypericum perforatum</v>
          </cell>
        </row>
        <row r="5800">
          <cell r="A5800">
            <v>2205</v>
          </cell>
          <cell r="H5800" t="str">
            <v>Streblus glaber</v>
          </cell>
        </row>
        <row r="5801">
          <cell r="A5801">
            <v>2206</v>
          </cell>
          <cell r="H5801" t="str">
            <v>Aneilema acuminatum</v>
          </cell>
        </row>
        <row r="5802">
          <cell r="A5802">
            <v>2207</v>
          </cell>
          <cell r="H5802" t="str">
            <v>Aneilema biflorum</v>
          </cell>
        </row>
        <row r="5803">
          <cell r="A5803">
            <v>2208</v>
          </cell>
          <cell r="H5803" t="str">
            <v>Commelina benghalensis</v>
          </cell>
        </row>
        <row r="5804">
          <cell r="A5804">
            <v>2209</v>
          </cell>
          <cell r="H5804" t="str">
            <v>Commelina cyanea</v>
          </cell>
        </row>
        <row r="5805">
          <cell r="A5805">
            <v>2210</v>
          </cell>
          <cell r="H5805" t="str">
            <v>Dichorisandra thyrsiflora</v>
          </cell>
        </row>
        <row r="5806">
          <cell r="A5806">
            <v>2211</v>
          </cell>
          <cell r="H5806" t="str">
            <v>Pollia crispata</v>
          </cell>
        </row>
        <row r="5807">
          <cell r="A5807">
            <v>2212</v>
          </cell>
          <cell r="H5807" t="str">
            <v>Tradescantia albiflora</v>
          </cell>
        </row>
        <row r="5808">
          <cell r="A5808">
            <v>2213</v>
          </cell>
          <cell r="H5808" t="str">
            <v>Zebrina pendula</v>
          </cell>
        </row>
        <row r="5809">
          <cell r="A5809">
            <v>2214</v>
          </cell>
          <cell r="H5809" t="str">
            <v>Bonamia linearis</v>
          </cell>
        </row>
        <row r="5810">
          <cell r="A5810">
            <v>2215</v>
          </cell>
          <cell r="H5810" t="str">
            <v>Calystegia marginata</v>
          </cell>
        </row>
        <row r="5811">
          <cell r="A5811">
            <v>2216</v>
          </cell>
          <cell r="H5811" t="str">
            <v>Calystegia sepium</v>
          </cell>
        </row>
        <row r="5812">
          <cell r="A5812">
            <v>2217</v>
          </cell>
          <cell r="H5812" t="str">
            <v>Calystegia silvatica</v>
          </cell>
        </row>
        <row r="5813">
          <cell r="A5813">
            <v>2218</v>
          </cell>
          <cell r="H5813" t="str">
            <v>Calystegia soldanella</v>
          </cell>
        </row>
        <row r="5814">
          <cell r="A5814">
            <v>2219</v>
          </cell>
          <cell r="H5814" t="str">
            <v>Convolvulus arvensis</v>
          </cell>
        </row>
        <row r="5815">
          <cell r="A5815">
            <v>2220</v>
          </cell>
          <cell r="H5815" t="str">
            <v>Convolvulus erubescens</v>
          </cell>
        </row>
        <row r="5816">
          <cell r="A5816">
            <v>2221</v>
          </cell>
          <cell r="H5816" t="str">
            <v>Dichondra micrantha</v>
          </cell>
        </row>
        <row r="5817">
          <cell r="A5817">
            <v>2222</v>
          </cell>
          <cell r="H5817" t="str">
            <v>Dichondra repens</v>
          </cell>
        </row>
        <row r="5818">
          <cell r="A5818">
            <v>2223</v>
          </cell>
          <cell r="H5818" t="str">
            <v>Evolvulus alsinoides</v>
          </cell>
        </row>
        <row r="5819">
          <cell r="A5819">
            <v>2224</v>
          </cell>
          <cell r="H5819" t="str">
            <v>Ipomoea alba</v>
          </cell>
        </row>
        <row r="5820">
          <cell r="A5820">
            <v>2225</v>
          </cell>
          <cell r="H5820" t="str">
            <v>Ipomoea cairica</v>
          </cell>
        </row>
        <row r="5821">
          <cell r="A5821">
            <v>2226</v>
          </cell>
          <cell r="H5821" t="str">
            <v>Ipomoea hederifolia</v>
          </cell>
        </row>
        <row r="5822">
          <cell r="A5822">
            <v>2227</v>
          </cell>
          <cell r="H5822" t="str">
            <v>Ipomoea indica</v>
          </cell>
        </row>
        <row r="5823">
          <cell r="A5823">
            <v>2228</v>
          </cell>
          <cell r="H5823" t="str">
            <v>Ipomoea lonchophylla</v>
          </cell>
        </row>
        <row r="5824">
          <cell r="A5824">
            <v>2229</v>
          </cell>
          <cell r="H5824" t="str">
            <v>Ipomoea purpurea</v>
          </cell>
        </row>
        <row r="5825">
          <cell r="A5825">
            <v>2230</v>
          </cell>
          <cell r="H5825" t="str">
            <v>Ipomoea quamoclit</v>
          </cell>
        </row>
        <row r="5826">
          <cell r="A5826">
            <v>2231</v>
          </cell>
          <cell r="H5826" t="str">
            <v>Polymeria calycina</v>
          </cell>
        </row>
        <row r="5827">
          <cell r="A5827">
            <v>2232</v>
          </cell>
          <cell r="H5827" t="str">
            <v>Polymeria longifolia</v>
          </cell>
        </row>
        <row r="5828">
          <cell r="A5828">
            <v>2233</v>
          </cell>
          <cell r="H5828" t="str">
            <v>Porana sericea</v>
          </cell>
        </row>
        <row r="5829">
          <cell r="A5829">
            <v>2234</v>
          </cell>
          <cell r="H5829" t="str">
            <v>Wilsonia backhousei</v>
          </cell>
        </row>
        <row r="5830">
          <cell r="A5830">
            <v>2235</v>
          </cell>
          <cell r="H5830" t="str">
            <v>Wilsonia rotundifolia</v>
          </cell>
        </row>
        <row r="5831">
          <cell r="A5831">
            <v>2236</v>
          </cell>
          <cell r="H5831" t="str">
            <v>Cotyledon orbiculata</v>
          </cell>
        </row>
        <row r="5832">
          <cell r="A5832">
            <v>2237</v>
          </cell>
          <cell r="H5832" t="str">
            <v>Crassula colorata</v>
          </cell>
        </row>
        <row r="5833">
          <cell r="A5833">
            <v>2238</v>
          </cell>
          <cell r="H5833" t="str">
            <v>Crassula helmsii</v>
          </cell>
        </row>
        <row r="5834">
          <cell r="A5834">
            <v>2239</v>
          </cell>
          <cell r="H5834" t="str">
            <v>Crassula macrantha</v>
          </cell>
        </row>
        <row r="5835">
          <cell r="A5835">
            <v>2240</v>
          </cell>
          <cell r="H5835" t="str">
            <v>Crassula multicava</v>
          </cell>
        </row>
        <row r="5836">
          <cell r="A5836">
            <v>2241</v>
          </cell>
          <cell r="H5836" t="str">
            <v>Crassula purpurata</v>
          </cell>
        </row>
        <row r="5837">
          <cell r="A5837">
            <v>2242</v>
          </cell>
          <cell r="H5837" t="str">
            <v>Crassula sieberiana</v>
          </cell>
        </row>
        <row r="5838">
          <cell r="A5838">
            <v>2243</v>
          </cell>
          <cell r="H5838" t="str">
            <v>Kalanchoe daigremontiana</v>
          </cell>
        </row>
        <row r="5839">
          <cell r="A5839">
            <v>2244</v>
          </cell>
          <cell r="H5839" t="str">
            <v>Kalanchoe longiflora</v>
          </cell>
        </row>
        <row r="5840">
          <cell r="A5840">
            <v>2245</v>
          </cell>
          <cell r="H5840" t="str">
            <v>Kalanchoe pinnata</v>
          </cell>
        </row>
        <row r="5841">
          <cell r="A5841">
            <v>2246</v>
          </cell>
          <cell r="H5841" t="str">
            <v>Kalanchoe tubiflora</v>
          </cell>
        </row>
        <row r="5842">
          <cell r="A5842">
            <v>2247</v>
          </cell>
          <cell r="H5842" t="str">
            <v>Sedum acre</v>
          </cell>
        </row>
        <row r="5843">
          <cell r="A5843">
            <v>2248</v>
          </cell>
          <cell r="H5843" t="str">
            <v>Sedum dendroideum</v>
          </cell>
        </row>
        <row r="5844">
          <cell r="A5844">
            <v>2249</v>
          </cell>
          <cell r="H5844" t="str">
            <v>Citrullus colocynthis</v>
          </cell>
        </row>
        <row r="5845">
          <cell r="A5845">
            <v>2250</v>
          </cell>
          <cell r="H5845" t="str">
            <v>Citrullus lanatus</v>
          </cell>
        </row>
        <row r="5846">
          <cell r="A5846">
            <v>2251</v>
          </cell>
          <cell r="H5846" t="str">
            <v>Cucumis africanus</v>
          </cell>
        </row>
        <row r="5847">
          <cell r="A5847">
            <v>2252</v>
          </cell>
          <cell r="H5847" t="str">
            <v>Cucumis dipsaceus</v>
          </cell>
        </row>
        <row r="5848">
          <cell r="A5848">
            <v>2253</v>
          </cell>
          <cell r="H5848" t="str">
            <v>Cucumis melo</v>
          </cell>
        </row>
        <row r="5849">
          <cell r="A5849">
            <v>2254</v>
          </cell>
          <cell r="H5849" t="str">
            <v>Cucumis myriocarpus</v>
          </cell>
        </row>
        <row r="5850">
          <cell r="A5850">
            <v>2255</v>
          </cell>
          <cell r="H5850" t="str">
            <v>Cucurbita maxima</v>
          </cell>
        </row>
        <row r="5851">
          <cell r="A5851">
            <v>2256</v>
          </cell>
          <cell r="H5851" t="str">
            <v>Ecballium elaterium</v>
          </cell>
        </row>
        <row r="5852">
          <cell r="A5852">
            <v>2257</v>
          </cell>
          <cell r="H5852" t="str">
            <v>Lagenaria siceraria</v>
          </cell>
        </row>
        <row r="5853">
          <cell r="A5853">
            <v>2258</v>
          </cell>
          <cell r="H5853" t="str">
            <v>Momordica balsamina</v>
          </cell>
        </row>
        <row r="5854">
          <cell r="A5854">
            <v>2259</v>
          </cell>
          <cell r="H5854" t="str">
            <v>Momordica charantia</v>
          </cell>
        </row>
        <row r="5855">
          <cell r="A5855">
            <v>2260</v>
          </cell>
          <cell r="H5855" t="str">
            <v>Sechium edule</v>
          </cell>
        </row>
        <row r="5856">
          <cell r="A5856">
            <v>2261</v>
          </cell>
          <cell r="H5856" t="str">
            <v>Sicyos australis</v>
          </cell>
        </row>
        <row r="5857">
          <cell r="A5857">
            <v>2262</v>
          </cell>
          <cell r="H5857" t="str">
            <v>Trichosanthes subvelutina</v>
          </cell>
        </row>
        <row r="5858">
          <cell r="A5858">
            <v>2263</v>
          </cell>
          <cell r="H5858" t="str">
            <v>Zehneria cunninghamii</v>
          </cell>
        </row>
        <row r="5859">
          <cell r="A5859">
            <v>2264</v>
          </cell>
          <cell r="H5859" t="str">
            <v>Zehneria micrantha</v>
          </cell>
        </row>
        <row r="5860">
          <cell r="A5860">
            <v>2265</v>
          </cell>
          <cell r="H5860" t="str">
            <v>Acrophyllum australe</v>
          </cell>
        </row>
        <row r="5861">
          <cell r="A5861">
            <v>2266</v>
          </cell>
          <cell r="H5861" t="str">
            <v>Aphanopetalum resinosum</v>
          </cell>
        </row>
        <row r="5862">
          <cell r="A5862">
            <v>2267</v>
          </cell>
          <cell r="H5862" t="str">
            <v>Bauera capitata</v>
          </cell>
        </row>
        <row r="5863">
          <cell r="A5863">
            <v>2268</v>
          </cell>
          <cell r="H5863" t="str">
            <v>Bauera rubioides</v>
          </cell>
        </row>
        <row r="5864">
          <cell r="A5864">
            <v>2269</v>
          </cell>
          <cell r="H5864" t="str">
            <v>Caldcluvia paniculosa</v>
          </cell>
        </row>
        <row r="5865">
          <cell r="A5865">
            <v>2270</v>
          </cell>
          <cell r="H5865" t="str">
            <v>Callicoma serratifolia</v>
          </cell>
        </row>
        <row r="5866">
          <cell r="A5866">
            <v>2271</v>
          </cell>
          <cell r="H5866" t="str">
            <v>Ceratopetalum apetalum</v>
          </cell>
        </row>
        <row r="5867">
          <cell r="A5867">
            <v>2272</v>
          </cell>
          <cell r="H5867" t="str">
            <v>Ceratopetalum gummiferum</v>
          </cell>
        </row>
        <row r="5868">
          <cell r="A5868">
            <v>2273</v>
          </cell>
          <cell r="H5868" t="str">
            <v>Geissois benthamiana</v>
          </cell>
        </row>
        <row r="5869">
          <cell r="A5869">
            <v>2274</v>
          </cell>
          <cell r="H5869" t="str">
            <v>Pseudoweinmannia lachnocarpa</v>
          </cell>
        </row>
        <row r="5870">
          <cell r="A5870">
            <v>2275</v>
          </cell>
          <cell r="H5870" t="str">
            <v>Schizomeria ovata</v>
          </cell>
        </row>
        <row r="5871">
          <cell r="A5871">
            <v>2276</v>
          </cell>
          <cell r="H5871" t="str">
            <v>Vesselowskya rubifolia</v>
          </cell>
        </row>
        <row r="5872">
          <cell r="A5872">
            <v>2277</v>
          </cell>
          <cell r="H5872" t="str">
            <v>Callitris baileyi</v>
          </cell>
        </row>
        <row r="5873">
          <cell r="A5873">
            <v>2278</v>
          </cell>
          <cell r="H5873" t="str">
            <v>Callitris columellaris</v>
          </cell>
        </row>
        <row r="5874">
          <cell r="A5874">
            <v>2279</v>
          </cell>
          <cell r="H5874" t="str">
            <v>Callitris endlicheri</v>
          </cell>
        </row>
        <row r="5875">
          <cell r="A5875">
            <v>2280</v>
          </cell>
          <cell r="H5875" t="str">
            <v>Callitris macleayana</v>
          </cell>
        </row>
        <row r="5876">
          <cell r="A5876">
            <v>2281</v>
          </cell>
          <cell r="H5876" t="str">
            <v>Callitris monticola</v>
          </cell>
        </row>
        <row r="5877">
          <cell r="A5877">
            <v>2282</v>
          </cell>
          <cell r="H5877" t="str">
            <v>Callitris muelleri</v>
          </cell>
        </row>
        <row r="5878">
          <cell r="A5878">
            <v>2283</v>
          </cell>
          <cell r="H5878" t="str">
            <v>Callitris oblonga</v>
          </cell>
        </row>
        <row r="5879">
          <cell r="A5879">
            <v>2284</v>
          </cell>
          <cell r="H5879" t="str">
            <v>Callitris preissii</v>
          </cell>
        </row>
        <row r="5880">
          <cell r="A5880">
            <v>2285</v>
          </cell>
          <cell r="H5880" t="str">
            <v>Callitris rhomboidea</v>
          </cell>
        </row>
        <row r="5881">
          <cell r="A5881">
            <v>2286</v>
          </cell>
          <cell r="H5881" t="str">
            <v>Cuscuta australis</v>
          </cell>
        </row>
        <row r="5882">
          <cell r="A5882">
            <v>2287</v>
          </cell>
          <cell r="H5882" t="str">
            <v>Cuscuta campestris</v>
          </cell>
        </row>
        <row r="5883">
          <cell r="A5883">
            <v>2288</v>
          </cell>
          <cell r="H5883" t="str">
            <v>Cuscuta epithymum</v>
          </cell>
        </row>
        <row r="5884">
          <cell r="A5884">
            <v>2289</v>
          </cell>
          <cell r="H5884" t="str">
            <v>Cuscuta racemosa</v>
          </cell>
        </row>
        <row r="5885">
          <cell r="A5885">
            <v>2290</v>
          </cell>
          <cell r="H5885" t="str">
            <v>Cuscuta suaveolens</v>
          </cell>
        </row>
        <row r="5886">
          <cell r="A5886">
            <v>2291</v>
          </cell>
          <cell r="H5886" t="str">
            <v>Cuscuta tasmanica</v>
          </cell>
        </row>
        <row r="5887">
          <cell r="A5887">
            <v>2292</v>
          </cell>
          <cell r="H5887" t="str">
            <v>Cuscuta tatei</v>
          </cell>
        </row>
        <row r="5888">
          <cell r="A5888">
            <v>2293</v>
          </cell>
          <cell r="H5888" t="str">
            <v>Halodule uninervis</v>
          </cell>
        </row>
        <row r="5889">
          <cell r="A5889">
            <v>2294</v>
          </cell>
          <cell r="H5889" t="str">
            <v>Baumea acuta</v>
          </cell>
        </row>
        <row r="5890">
          <cell r="A5890">
            <v>2295</v>
          </cell>
          <cell r="H5890" t="str">
            <v>Baumea arthrophylla</v>
          </cell>
        </row>
        <row r="5891">
          <cell r="A5891">
            <v>2296</v>
          </cell>
          <cell r="H5891" t="str">
            <v>Baumea articulata</v>
          </cell>
        </row>
        <row r="5892">
          <cell r="A5892">
            <v>2297</v>
          </cell>
          <cell r="H5892" t="str">
            <v>Baumea gunnii</v>
          </cell>
        </row>
        <row r="5893">
          <cell r="A5893">
            <v>2298</v>
          </cell>
          <cell r="H5893" t="str">
            <v>Baumea johnsonii</v>
          </cell>
        </row>
        <row r="5894">
          <cell r="A5894">
            <v>2299</v>
          </cell>
          <cell r="H5894" t="str">
            <v>Baumea juncea</v>
          </cell>
        </row>
        <row r="5895">
          <cell r="A5895">
            <v>2300</v>
          </cell>
          <cell r="H5895" t="str">
            <v>Baumea muelleri</v>
          </cell>
        </row>
        <row r="5896">
          <cell r="A5896">
            <v>2301</v>
          </cell>
          <cell r="H5896" t="str">
            <v>Baumea nuda</v>
          </cell>
        </row>
        <row r="5897">
          <cell r="A5897">
            <v>2302</v>
          </cell>
          <cell r="H5897" t="str">
            <v>Baumea rubiginosa</v>
          </cell>
        </row>
        <row r="5898">
          <cell r="A5898">
            <v>2303</v>
          </cell>
          <cell r="H5898" t="str">
            <v>Baumea teretifolia</v>
          </cell>
        </row>
        <row r="5899">
          <cell r="A5899">
            <v>2304</v>
          </cell>
          <cell r="H5899" t="str">
            <v>Baumea tetragona</v>
          </cell>
        </row>
        <row r="5900">
          <cell r="A5900">
            <v>2305</v>
          </cell>
          <cell r="H5900" t="str">
            <v>Bolboschoenus caldwellii</v>
          </cell>
        </row>
        <row r="5901">
          <cell r="A5901">
            <v>2306</v>
          </cell>
          <cell r="H5901" t="str">
            <v>Bolboschoenus fluviatilis</v>
          </cell>
        </row>
        <row r="5902">
          <cell r="A5902">
            <v>2307</v>
          </cell>
          <cell r="H5902" t="str">
            <v>Bolboschoenus medianus</v>
          </cell>
        </row>
        <row r="5903">
          <cell r="A5903">
            <v>2308</v>
          </cell>
          <cell r="H5903" t="str">
            <v>Bulbostylis densa</v>
          </cell>
        </row>
        <row r="5904">
          <cell r="A5904">
            <v>2309</v>
          </cell>
          <cell r="H5904" t="str">
            <v>Bulbostylis pyriformis</v>
          </cell>
        </row>
        <row r="5905">
          <cell r="A5905">
            <v>2310</v>
          </cell>
          <cell r="H5905" t="str">
            <v>Carex appressa</v>
          </cell>
        </row>
        <row r="5906">
          <cell r="A5906">
            <v>2311</v>
          </cell>
          <cell r="H5906" t="str">
            <v>Carex bichenoviana</v>
          </cell>
        </row>
        <row r="5907">
          <cell r="A5907">
            <v>2312</v>
          </cell>
          <cell r="H5907" t="str">
            <v>Carex blakei</v>
          </cell>
        </row>
        <row r="5908">
          <cell r="A5908">
            <v>2313</v>
          </cell>
          <cell r="H5908" t="str">
            <v>Carex breviculmis</v>
          </cell>
        </row>
        <row r="5909">
          <cell r="A5909">
            <v>2314</v>
          </cell>
          <cell r="H5909" t="str">
            <v>Carex brownii</v>
          </cell>
        </row>
        <row r="5910">
          <cell r="A5910">
            <v>2315</v>
          </cell>
          <cell r="H5910" t="str">
            <v>Carex canescens</v>
          </cell>
        </row>
        <row r="5911">
          <cell r="A5911">
            <v>2316</v>
          </cell>
          <cell r="H5911" t="str">
            <v>Carex capillacea</v>
          </cell>
        </row>
        <row r="5912">
          <cell r="A5912">
            <v>2317</v>
          </cell>
          <cell r="H5912" t="str">
            <v>Carex cephalotes</v>
          </cell>
        </row>
        <row r="5913">
          <cell r="A5913">
            <v>2318</v>
          </cell>
          <cell r="H5913" t="str">
            <v>Carex chlorantha</v>
          </cell>
        </row>
        <row r="5914">
          <cell r="A5914">
            <v>2319</v>
          </cell>
          <cell r="H5914" t="str">
            <v>Carex declinata</v>
          </cell>
        </row>
        <row r="5915">
          <cell r="A5915">
            <v>2320</v>
          </cell>
          <cell r="H5915" t="str">
            <v>Carex echinata</v>
          </cell>
        </row>
        <row r="5916">
          <cell r="A5916">
            <v>2321</v>
          </cell>
          <cell r="H5916" t="str">
            <v>Carex fascicularis</v>
          </cell>
        </row>
        <row r="5917">
          <cell r="A5917">
            <v>2322</v>
          </cell>
          <cell r="H5917" t="str">
            <v>Carex gaudichaudiana</v>
          </cell>
        </row>
        <row r="5918">
          <cell r="A5918">
            <v>2323</v>
          </cell>
          <cell r="H5918" t="str">
            <v>Carex hattoriana</v>
          </cell>
        </row>
        <row r="5919">
          <cell r="A5919">
            <v>2324</v>
          </cell>
          <cell r="H5919" t="str">
            <v>Carex hebes</v>
          </cell>
        </row>
        <row r="5920">
          <cell r="A5920">
            <v>2325</v>
          </cell>
          <cell r="H5920" t="str">
            <v>Carex hubbardii</v>
          </cell>
        </row>
        <row r="5921">
          <cell r="A5921">
            <v>2326</v>
          </cell>
          <cell r="H5921" t="str">
            <v>Carex hypandra</v>
          </cell>
        </row>
        <row r="5922">
          <cell r="A5922">
            <v>2327</v>
          </cell>
          <cell r="H5922" t="str">
            <v>Carex inversa</v>
          </cell>
        </row>
        <row r="5923">
          <cell r="A5923">
            <v>2328</v>
          </cell>
          <cell r="H5923" t="str">
            <v>Carex iynx</v>
          </cell>
        </row>
        <row r="5924">
          <cell r="A5924">
            <v>2329</v>
          </cell>
          <cell r="H5924" t="str">
            <v>Carex jackiana</v>
          </cell>
        </row>
        <row r="5925">
          <cell r="A5925">
            <v>2330</v>
          </cell>
          <cell r="H5925" t="str">
            <v>Carex lobolepis</v>
          </cell>
        </row>
        <row r="5926">
          <cell r="A5926">
            <v>2331</v>
          </cell>
          <cell r="H5926" t="str">
            <v>Carex longebrachiata</v>
          </cell>
        </row>
        <row r="5927">
          <cell r="A5927">
            <v>2332</v>
          </cell>
          <cell r="H5927" t="str">
            <v>Carex lophocarpa</v>
          </cell>
        </row>
        <row r="5928">
          <cell r="A5928">
            <v>2333</v>
          </cell>
          <cell r="H5928" t="str">
            <v>Carex neurochlamys</v>
          </cell>
        </row>
        <row r="5929">
          <cell r="A5929">
            <v>2334</v>
          </cell>
          <cell r="H5929" t="str">
            <v>Carex polyantha</v>
          </cell>
        </row>
        <row r="5930">
          <cell r="A5930">
            <v>2335</v>
          </cell>
          <cell r="H5930" t="str">
            <v>Carex pumila</v>
          </cell>
        </row>
        <row r="5931">
          <cell r="A5931">
            <v>2336</v>
          </cell>
          <cell r="H5931" t="str">
            <v>Carex raleighii</v>
          </cell>
        </row>
        <row r="5932">
          <cell r="A5932">
            <v>2337</v>
          </cell>
          <cell r="H5932" t="str">
            <v>Carex tereticaulis</v>
          </cell>
        </row>
        <row r="5933">
          <cell r="A5933">
            <v>2338</v>
          </cell>
          <cell r="H5933" t="str">
            <v>Carpha alpina</v>
          </cell>
        </row>
        <row r="5934">
          <cell r="A5934">
            <v>2339</v>
          </cell>
          <cell r="H5934" t="str">
            <v>Carpha nivicola</v>
          </cell>
        </row>
        <row r="5935">
          <cell r="A5935">
            <v>2340</v>
          </cell>
          <cell r="H5935" t="str">
            <v>Caustis blakei</v>
          </cell>
        </row>
        <row r="5936">
          <cell r="A5936">
            <v>2341</v>
          </cell>
          <cell r="H5936" t="str">
            <v>Caustis flexuosa</v>
          </cell>
        </row>
        <row r="5937">
          <cell r="A5937">
            <v>2342</v>
          </cell>
          <cell r="H5937" t="str">
            <v>Caustis pentandra</v>
          </cell>
        </row>
        <row r="5938">
          <cell r="A5938">
            <v>2343</v>
          </cell>
          <cell r="H5938" t="str">
            <v>Caustis recurvata</v>
          </cell>
        </row>
        <row r="5939">
          <cell r="A5939">
            <v>2344</v>
          </cell>
          <cell r="H5939" t="str">
            <v>Chorizandra cymbaria</v>
          </cell>
        </row>
        <row r="5940">
          <cell r="A5940">
            <v>2345</v>
          </cell>
          <cell r="H5940" t="str">
            <v>Chorizandra sphaerocephala</v>
          </cell>
        </row>
        <row r="5941">
          <cell r="A5941">
            <v>2346</v>
          </cell>
          <cell r="H5941" t="str">
            <v>Cladium procerum</v>
          </cell>
        </row>
        <row r="5942">
          <cell r="A5942">
            <v>2347</v>
          </cell>
          <cell r="H5942" t="str">
            <v>Cyathochaeta diandra</v>
          </cell>
        </row>
        <row r="5943">
          <cell r="A5943">
            <v>2348</v>
          </cell>
          <cell r="H5943" t="str">
            <v>Cyperus albostriatus</v>
          </cell>
        </row>
        <row r="5944">
          <cell r="A5944">
            <v>2349</v>
          </cell>
          <cell r="H5944" t="str">
            <v>Cyperus alterniflorus</v>
          </cell>
        </row>
        <row r="5945">
          <cell r="A5945">
            <v>2350</v>
          </cell>
          <cell r="H5945" t="str">
            <v>Cyperus betchei</v>
          </cell>
        </row>
        <row r="5946">
          <cell r="A5946">
            <v>2351</v>
          </cell>
          <cell r="H5946" t="str">
            <v>Cyperus bifax</v>
          </cell>
        </row>
        <row r="5947">
          <cell r="A5947">
            <v>2352</v>
          </cell>
          <cell r="H5947" t="str">
            <v>Cyperus bowmannii</v>
          </cell>
        </row>
        <row r="5948">
          <cell r="A5948">
            <v>2353</v>
          </cell>
          <cell r="H5948" t="str">
            <v>Cyperus brevifolius</v>
          </cell>
        </row>
        <row r="5949">
          <cell r="A5949">
            <v>2354</v>
          </cell>
          <cell r="H5949" t="str">
            <v>Cyperus bulbosus</v>
          </cell>
        </row>
        <row r="5950">
          <cell r="A5950">
            <v>2355</v>
          </cell>
          <cell r="H5950" t="str">
            <v>Cyperus clarus</v>
          </cell>
        </row>
        <row r="5951">
          <cell r="A5951">
            <v>2356</v>
          </cell>
          <cell r="H5951" t="str">
            <v>Cyperus compressus</v>
          </cell>
        </row>
        <row r="5952">
          <cell r="A5952">
            <v>2357</v>
          </cell>
          <cell r="H5952" t="str">
            <v>Cyperus concinnus</v>
          </cell>
        </row>
        <row r="5953">
          <cell r="A5953">
            <v>2358</v>
          </cell>
          <cell r="H5953" t="str">
            <v>Cyperus congestus</v>
          </cell>
        </row>
        <row r="5954">
          <cell r="A5954">
            <v>2359</v>
          </cell>
          <cell r="H5954" t="str">
            <v>Cyperus cyperoides</v>
          </cell>
        </row>
        <row r="5955">
          <cell r="A5955">
            <v>2360</v>
          </cell>
          <cell r="H5955" t="str">
            <v>Cyperus disjunctus</v>
          </cell>
        </row>
        <row r="5956">
          <cell r="A5956">
            <v>2361</v>
          </cell>
          <cell r="H5956" t="str">
            <v>Cyperus dubius</v>
          </cell>
        </row>
        <row r="5957">
          <cell r="A5957">
            <v>2362</v>
          </cell>
          <cell r="H5957" t="str">
            <v>Cyperus eleusinoides</v>
          </cell>
        </row>
        <row r="5958">
          <cell r="A5958">
            <v>2363</v>
          </cell>
          <cell r="H5958" t="str">
            <v>Cyperus enervis</v>
          </cell>
        </row>
        <row r="5959">
          <cell r="A5959">
            <v>2364</v>
          </cell>
          <cell r="H5959" t="str">
            <v>Cyperus eragrostis</v>
          </cell>
        </row>
        <row r="5960">
          <cell r="A5960">
            <v>2365</v>
          </cell>
          <cell r="H5960" t="str">
            <v>Cyperus esculentus</v>
          </cell>
        </row>
        <row r="5961">
          <cell r="A5961">
            <v>2366</v>
          </cell>
          <cell r="H5961" t="str">
            <v>Cyperus exaltatus</v>
          </cell>
        </row>
        <row r="5962">
          <cell r="A5962">
            <v>2367</v>
          </cell>
          <cell r="H5962" t="str">
            <v>Cyperus filipes</v>
          </cell>
        </row>
        <row r="5963">
          <cell r="A5963">
            <v>2368</v>
          </cell>
          <cell r="H5963" t="str">
            <v>Cyperus flaccidus</v>
          </cell>
        </row>
        <row r="5964">
          <cell r="A5964">
            <v>2369</v>
          </cell>
          <cell r="H5964" t="str">
            <v>Cyperus flavescens</v>
          </cell>
        </row>
        <row r="5965">
          <cell r="A5965">
            <v>2370</v>
          </cell>
          <cell r="H5965" t="str">
            <v>Cyperus flavidus</v>
          </cell>
        </row>
        <row r="5966">
          <cell r="A5966">
            <v>2371</v>
          </cell>
          <cell r="H5966" t="str">
            <v>Cyperus flavus</v>
          </cell>
        </row>
        <row r="5967">
          <cell r="A5967">
            <v>2372</v>
          </cell>
          <cell r="H5967" t="str">
            <v>Cyperus fulvus</v>
          </cell>
        </row>
        <row r="5968">
          <cell r="A5968">
            <v>2373</v>
          </cell>
          <cell r="H5968" t="str">
            <v>Cyperus gilesii</v>
          </cell>
        </row>
        <row r="5969">
          <cell r="A5969">
            <v>2374</v>
          </cell>
          <cell r="H5969" t="str">
            <v>Cyperus gracilis</v>
          </cell>
        </row>
        <row r="5970">
          <cell r="A5970">
            <v>2375</v>
          </cell>
          <cell r="H5970" t="str">
            <v>Cyperus gunnii</v>
          </cell>
        </row>
        <row r="5971">
          <cell r="A5971">
            <v>2376</v>
          </cell>
          <cell r="H5971" t="str">
            <v>Cyperus gymnocaulos</v>
          </cell>
        </row>
        <row r="5972">
          <cell r="A5972">
            <v>2377</v>
          </cell>
          <cell r="H5972" t="str">
            <v>Cyperus imbecillis</v>
          </cell>
        </row>
        <row r="5973">
          <cell r="A5973">
            <v>2378</v>
          </cell>
          <cell r="H5973" t="str">
            <v>Cyperus involucratus</v>
          </cell>
        </row>
        <row r="5974">
          <cell r="A5974">
            <v>2379</v>
          </cell>
          <cell r="H5974" t="str">
            <v>Cyperus laevigatus</v>
          </cell>
        </row>
        <row r="5975">
          <cell r="A5975">
            <v>2380</v>
          </cell>
          <cell r="H5975" t="str">
            <v>Cyperus laevis</v>
          </cell>
        </row>
        <row r="5976">
          <cell r="A5976">
            <v>2381</v>
          </cell>
          <cell r="H5976" t="str">
            <v>Cyperus leiocaulon</v>
          </cell>
        </row>
        <row r="5977">
          <cell r="A5977">
            <v>2382</v>
          </cell>
          <cell r="H5977" t="str">
            <v>Cyperus lhotskyanus</v>
          </cell>
        </row>
        <row r="5978">
          <cell r="A5978">
            <v>2383</v>
          </cell>
          <cell r="H5978" t="str">
            <v>Cyperus lucidus</v>
          </cell>
        </row>
        <row r="5979">
          <cell r="A5979">
            <v>2384</v>
          </cell>
          <cell r="H5979" t="str">
            <v>Cyperus mirus</v>
          </cell>
        </row>
        <row r="5980">
          <cell r="A5980">
            <v>2385</v>
          </cell>
          <cell r="H5980" t="str">
            <v>Cyperus odoratus</v>
          </cell>
        </row>
        <row r="5981">
          <cell r="A5981">
            <v>2386</v>
          </cell>
          <cell r="H5981" t="str">
            <v>Cyperus papyrus</v>
          </cell>
        </row>
        <row r="5982">
          <cell r="A5982">
            <v>2387</v>
          </cell>
          <cell r="H5982" t="str">
            <v>Cyperus pilosus</v>
          </cell>
        </row>
        <row r="5983">
          <cell r="A5983">
            <v>2388</v>
          </cell>
          <cell r="H5983" t="str">
            <v>Cyperus platystylis</v>
          </cell>
        </row>
        <row r="5984">
          <cell r="A5984">
            <v>2389</v>
          </cell>
          <cell r="H5984" t="str">
            <v>Cyperus procerus</v>
          </cell>
        </row>
        <row r="5985">
          <cell r="A5985">
            <v>2390</v>
          </cell>
          <cell r="H5985" t="str">
            <v>Cyperus pygmaeus</v>
          </cell>
        </row>
        <row r="5986">
          <cell r="A5986">
            <v>2391</v>
          </cell>
          <cell r="H5986" t="str">
            <v>Cyperus reflexus</v>
          </cell>
        </row>
        <row r="5987">
          <cell r="A5987">
            <v>2392</v>
          </cell>
          <cell r="H5987" t="str">
            <v>Cyperus rigidellus</v>
          </cell>
        </row>
        <row r="5988">
          <cell r="A5988">
            <v>2393</v>
          </cell>
          <cell r="H5988" t="str">
            <v>Cyperus rotundus</v>
          </cell>
        </row>
        <row r="5989">
          <cell r="A5989">
            <v>2394</v>
          </cell>
          <cell r="H5989" t="str">
            <v>Cyperus rupicolus</v>
          </cell>
        </row>
        <row r="5990">
          <cell r="A5990">
            <v>2395</v>
          </cell>
          <cell r="H5990" t="str">
            <v>Cyperus sanguinolentus</v>
          </cell>
        </row>
        <row r="5991">
          <cell r="A5991">
            <v>2396</v>
          </cell>
          <cell r="H5991" t="str">
            <v>Cyperus scaber</v>
          </cell>
        </row>
        <row r="5992">
          <cell r="A5992">
            <v>2397</v>
          </cell>
          <cell r="H5992" t="str">
            <v>Cyperus sculptus</v>
          </cell>
        </row>
        <row r="5993">
          <cell r="A5993">
            <v>2398</v>
          </cell>
          <cell r="H5993" t="str">
            <v>Cyperus sesquiflorus</v>
          </cell>
        </row>
        <row r="5994">
          <cell r="A5994">
            <v>2399</v>
          </cell>
          <cell r="H5994" t="str">
            <v>Cyperus sphaeroideus</v>
          </cell>
        </row>
        <row r="5995">
          <cell r="A5995">
            <v>240</v>
          </cell>
          <cell r="H5995" t="str">
            <v>Pomaderris sp.3</v>
          </cell>
        </row>
        <row r="5996">
          <cell r="A5996">
            <v>2400</v>
          </cell>
          <cell r="H5996" t="str">
            <v>Cyperus stradbrokensis</v>
          </cell>
        </row>
        <row r="5997">
          <cell r="A5997">
            <v>2401</v>
          </cell>
          <cell r="H5997" t="str">
            <v>Cyperus subpinnatus</v>
          </cell>
        </row>
        <row r="5998">
          <cell r="A5998">
            <v>2402</v>
          </cell>
          <cell r="H5998" t="str">
            <v>Cyperus subulatus</v>
          </cell>
        </row>
        <row r="5999">
          <cell r="A5999">
            <v>2403</v>
          </cell>
          <cell r="H5999" t="str">
            <v>Cyperus tetraphyllus</v>
          </cell>
        </row>
        <row r="6000">
          <cell r="A6000">
            <v>2404</v>
          </cell>
          <cell r="H6000" t="str">
            <v>Cyperus trinervis</v>
          </cell>
        </row>
        <row r="6001">
          <cell r="A6001">
            <v>2405</v>
          </cell>
          <cell r="H6001" t="str">
            <v>Cyperus tuberosus</v>
          </cell>
        </row>
        <row r="6002">
          <cell r="A6002">
            <v>2406</v>
          </cell>
          <cell r="H6002" t="str">
            <v>Cyperus unioloides</v>
          </cell>
        </row>
        <row r="6003">
          <cell r="A6003">
            <v>2407</v>
          </cell>
          <cell r="H6003" t="str">
            <v>Cyperus victoriensis</v>
          </cell>
        </row>
        <row r="6004">
          <cell r="A6004">
            <v>2408</v>
          </cell>
          <cell r="H6004" t="str">
            <v>Eleocharis acuta</v>
          </cell>
        </row>
        <row r="6005">
          <cell r="A6005">
            <v>2409</v>
          </cell>
          <cell r="H6005" t="str">
            <v>Eleocharis atricha</v>
          </cell>
        </row>
        <row r="6006">
          <cell r="A6006">
            <v>2410</v>
          </cell>
          <cell r="H6006" t="str">
            <v>Eleocharis blakeana</v>
          </cell>
        </row>
        <row r="6007">
          <cell r="A6007">
            <v>2411</v>
          </cell>
          <cell r="H6007" t="str">
            <v>Eleocharis cylindrostachys</v>
          </cell>
        </row>
        <row r="6008">
          <cell r="A6008">
            <v>2412</v>
          </cell>
          <cell r="H6008" t="str">
            <v>Eleocharis dietrichiana</v>
          </cell>
        </row>
        <row r="6009">
          <cell r="A6009">
            <v>2413</v>
          </cell>
          <cell r="H6009" t="str">
            <v>Eleocharis equisetina</v>
          </cell>
        </row>
        <row r="6010">
          <cell r="A6010">
            <v>2414</v>
          </cell>
          <cell r="H6010" t="str">
            <v>Eleocharis gracilis</v>
          </cell>
        </row>
        <row r="6011">
          <cell r="A6011">
            <v>2415</v>
          </cell>
          <cell r="H6011" t="str">
            <v>Eleocharis minuta</v>
          </cell>
        </row>
        <row r="6012">
          <cell r="A6012">
            <v>2416</v>
          </cell>
          <cell r="H6012" t="str">
            <v>Eleocharis obicis</v>
          </cell>
        </row>
        <row r="6013">
          <cell r="A6013">
            <v>2417</v>
          </cell>
          <cell r="H6013" t="str">
            <v>Eleocharis pachycarpa</v>
          </cell>
        </row>
        <row r="6014">
          <cell r="A6014">
            <v>2418</v>
          </cell>
          <cell r="H6014" t="str">
            <v>Eleocharis pallens</v>
          </cell>
        </row>
        <row r="6015">
          <cell r="A6015">
            <v>2419</v>
          </cell>
          <cell r="H6015" t="str">
            <v>Eleocharis parodii</v>
          </cell>
        </row>
        <row r="6016">
          <cell r="A6016">
            <v>2420</v>
          </cell>
          <cell r="H6016" t="str">
            <v>Eleocharis philippinensis</v>
          </cell>
        </row>
        <row r="6017">
          <cell r="A6017">
            <v>2421</v>
          </cell>
          <cell r="H6017" t="str">
            <v>Eleocharis plana</v>
          </cell>
        </row>
        <row r="6018">
          <cell r="A6018">
            <v>2422</v>
          </cell>
          <cell r="H6018" t="str">
            <v>Eleocharis pusilla</v>
          </cell>
        </row>
        <row r="6019">
          <cell r="A6019">
            <v>2423</v>
          </cell>
          <cell r="H6019" t="str">
            <v>Eleocharis tetraquetra</v>
          </cell>
        </row>
        <row r="6020">
          <cell r="A6020">
            <v>2424</v>
          </cell>
          <cell r="H6020" t="str">
            <v>Exocarya scleroides</v>
          </cell>
        </row>
        <row r="6021">
          <cell r="A6021">
            <v>2425</v>
          </cell>
          <cell r="H6021" t="str">
            <v>Fimbristylis aestivalis</v>
          </cell>
        </row>
        <row r="6022">
          <cell r="A6022">
            <v>2426</v>
          </cell>
          <cell r="H6022" t="str">
            <v>Fimbristylis bisumbellata</v>
          </cell>
        </row>
        <row r="6023">
          <cell r="A6023">
            <v>2427</v>
          </cell>
          <cell r="H6023" t="str">
            <v>Fimbristylis ovata</v>
          </cell>
        </row>
        <row r="6024">
          <cell r="A6024">
            <v>2428</v>
          </cell>
          <cell r="H6024" t="str">
            <v>Fimbristylis tristachya</v>
          </cell>
        </row>
        <row r="6025">
          <cell r="A6025">
            <v>2429</v>
          </cell>
          <cell r="H6025" t="str">
            <v>Fimbristylis velata</v>
          </cell>
        </row>
        <row r="6026">
          <cell r="A6026">
            <v>2430</v>
          </cell>
          <cell r="H6026" t="str">
            <v>Fuirena incrassata</v>
          </cell>
        </row>
        <row r="6027">
          <cell r="A6027">
            <v>2431</v>
          </cell>
          <cell r="H6027" t="str">
            <v>Gahnia aspera</v>
          </cell>
        </row>
        <row r="6028">
          <cell r="A6028">
            <v>2432</v>
          </cell>
          <cell r="H6028" t="str">
            <v>Gahnia clarkei</v>
          </cell>
        </row>
        <row r="6029">
          <cell r="A6029">
            <v>2433</v>
          </cell>
          <cell r="H6029" t="str">
            <v>Gahnia erythrocarpa</v>
          </cell>
        </row>
        <row r="6030">
          <cell r="A6030">
            <v>2434</v>
          </cell>
          <cell r="H6030" t="str">
            <v>Gahnia filifolia</v>
          </cell>
        </row>
        <row r="6031">
          <cell r="A6031">
            <v>2435</v>
          </cell>
          <cell r="H6031" t="str">
            <v>Gahnia filum</v>
          </cell>
        </row>
        <row r="6032">
          <cell r="A6032">
            <v>2436</v>
          </cell>
          <cell r="H6032" t="str">
            <v>Gahnia grandis</v>
          </cell>
        </row>
        <row r="6033">
          <cell r="A6033">
            <v>2437</v>
          </cell>
          <cell r="H6033" t="str">
            <v>Gahnia insignis</v>
          </cell>
        </row>
        <row r="6034">
          <cell r="A6034">
            <v>2438</v>
          </cell>
          <cell r="H6034" t="str">
            <v>Gahnia lanigera</v>
          </cell>
        </row>
        <row r="6035">
          <cell r="A6035">
            <v>2439</v>
          </cell>
          <cell r="H6035" t="str">
            <v>Gahnia melanocarpa</v>
          </cell>
        </row>
        <row r="6036">
          <cell r="A6036">
            <v>2440</v>
          </cell>
          <cell r="H6036" t="str">
            <v>Gahnia microstachya</v>
          </cell>
        </row>
        <row r="6037">
          <cell r="A6037">
            <v>2441</v>
          </cell>
          <cell r="H6037" t="str">
            <v>Gahnia radula</v>
          </cell>
        </row>
        <row r="6038">
          <cell r="A6038">
            <v>2442</v>
          </cell>
          <cell r="H6038" t="str">
            <v>Gahnia sieberiana</v>
          </cell>
        </row>
        <row r="6039">
          <cell r="A6039">
            <v>2443</v>
          </cell>
          <cell r="H6039" t="str">
            <v>Gahnia subaequiglumis</v>
          </cell>
        </row>
        <row r="6040">
          <cell r="A6040">
            <v>2444</v>
          </cell>
          <cell r="H6040" t="str">
            <v>Gahnia xanthocarpa</v>
          </cell>
        </row>
        <row r="6041">
          <cell r="A6041">
            <v>2445</v>
          </cell>
          <cell r="H6041" t="str">
            <v>Gymnoschoenus sphaerocephalus</v>
          </cell>
        </row>
        <row r="6042">
          <cell r="A6042">
            <v>2446</v>
          </cell>
          <cell r="H6042" t="str">
            <v>Isolepis aucklandica</v>
          </cell>
        </row>
        <row r="6043">
          <cell r="A6043">
            <v>2447</v>
          </cell>
          <cell r="H6043" t="str">
            <v>Isolepis australiensis</v>
          </cell>
        </row>
        <row r="6044">
          <cell r="A6044">
            <v>2448</v>
          </cell>
          <cell r="H6044" t="str">
            <v>Isolepis cernua</v>
          </cell>
        </row>
        <row r="6045">
          <cell r="A6045">
            <v>2449</v>
          </cell>
          <cell r="H6045" t="str">
            <v>Isolepis congrua</v>
          </cell>
        </row>
        <row r="6046">
          <cell r="A6046">
            <v>2450</v>
          </cell>
          <cell r="H6046" t="str">
            <v>Isolepis fluitans</v>
          </cell>
        </row>
        <row r="6047">
          <cell r="A6047">
            <v>2451</v>
          </cell>
          <cell r="H6047" t="str">
            <v>Isolepis habra</v>
          </cell>
        </row>
        <row r="6048">
          <cell r="A6048">
            <v>2452</v>
          </cell>
          <cell r="H6048" t="str">
            <v>Isolepis hookeriana</v>
          </cell>
        </row>
        <row r="6049">
          <cell r="A6049">
            <v>2453</v>
          </cell>
          <cell r="H6049" t="str">
            <v>Isolepis hystrix</v>
          </cell>
        </row>
        <row r="6050">
          <cell r="A6050">
            <v>2454</v>
          </cell>
          <cell r="H6050" t="str">
            <v>Isolepis inundata</v>
          </cell>
        </row>
        <row r="6051">
          <cell r="A6051">
            <v>2455</v>
          </cell>
          <cell r="H6051" t="str">
            <v>Isolepis marginata</v>
          </cell>
        </row>
        <row r="6052">
          <cell r="A6052">
            <v>2456</v>
          </cell>
          <cell r="H6052" t="str">
            <v>Isolepis montivaga</v>
          </cell>
        </row>
        <row r="6053">
          <cell r="A6053">
            <v>2457</v>
          </cell>
          <cell r="H6053" t="str">
            <v>Isolepis nodosa</v>
          </cell>
        </row>
        <row r="6054">
          <cell r="A6054">
            <v>2458</v>
          </cell>
          <cell r="H6054" t="str">
            <v>Isolepis platycarpa</v>
          </cell>
        </row>
        <row r="6055">
          <cell r="A6055">
            <v>2459</v>
          </cell>
          <cell r="H6055" t="str">
            <v>Isolepis producta</v>
          </cell>
        </row>
        <row r="6056">
          <cell r="A6056">
            <v>2460</v>
          </cell>
          <cell r="H6056" t="str">
            <v>Isolepis prolifera</v>
          </cell>
        </row>
        <row r="6057">
          <cell r="A6057">
            <v>2461</v>
          </cell>
          <cell r="H6057" t="str">
            <v>Isolepis sepulchralis</v>
          </cell>
        </row>
        <row r="6058">
          <cell r="A6058">
            <v>2462</v>
          </cell>
          <cell r="H6058" t="str">
            <v>Isolepis stellata</v>
          </cell>
        </row>
        <row r="6059">
          <cell r="A6059">
            <v>2463</v>
          </cell>
          <cell r="H6059" t="str">
            <v>Isolepis subtilissima</v>
          </cell>
        </row>
        <row r="6060">
          <cell r="A6060">
            <v>2464</v>
          </cell>
          <cell r="H6060" t="str">
            <v>Isolepis victoriensis</v>
          </cell>
        </row>
        <row r="6061">
          <cell r="A6061">
            <v>2465</v>
          </cell>
          <cell r="H6061" t="str">
            <v>Lepidosperma filiforme</v>
          </cell>
        </row>
        <row r="6062">
          <cell r="A6062">
            <v>2466</v>
          </cell>
          <cell r="H6062" t="str">
            <v>Lepidosperma flexuosum</v>
          </cell>
        </row>
        <row r="6063">
          <cell r="A6063">
            <v>2467</v>
          </cell>
          <cell r="H6063" t="str">
            <v>Lepidosperma forsythii</v>
          </cell>
        </row>
        <row r="6064">
          <cell r="A6064">
            <v>2468</v>
          </cell>
          <cell r="H6064" t="str">
            <v>Lepidosperma gladiatum</v>
          </cell>
        </row>
        <row r="6065">
          <cell r="A6065">
            <v>2469</v>
          </cell>
          <cell r="H6065" t="str">
            <v>Lepidosperma limicola</v>
          </cell>
        </row>
        <row r="6066">
          <cell r="A6066">
            <v>2470</v>
          </cell>
          <cell r="H6066" t="str">
            <v>Lepidosperma longitudinale</v>
          </cell>
        </row>
        <row r="6067">
          <cell r="A6067">
            <v>2471</v>
          </cell>
          <cell r="H6067" t="str">
            <v>Lepidosperma neesii</v>
          </cell>
        </row>
        <row r="6068">
          <cell r="A6068">
            <v>2472</v>
          </cell>
          <cell r="H6068" t="str">
            <v>Lepidosperma quadrangulatum</v>
          </cell>
        </row>
        <row r="6069">
          <cell r="A6069">
            <v>2473</v>
          </cell>
          <cell r="H6069" t="str">
            <v>Lepidosperma semiteres</v>
          </cell>
        </row>
        <row r="6070">
          <cell r="A6070">
            <v>2474</v>
          </cell>
          <cell r="H6070" t="str">
            <v>Lepidosperma tortuosum</v>
          </cell>
        </row>
        <row r="6071">
          <cell r="A6071">
            <v>2475</v>
          </cell>
          <cell r="H6071" t="str">
            <v>Lepidosperma urophorum</v>
          </cell>
        </row>
        <row r="6072">
          <cell r="A6072">
            <v>2476</v>
          </cell>
          <cell r="H6072" t="str">
            <v>Lepironia articulata</v>
          </cell>
        </row>
        <row r="6073">
          <cell r="A6073">
            <v>2477</v>
          </cell>
          <cell r="H6073" t="str">
            <v>Machaerina insularis</v>
          </cell>
        </row>
        <row r="6074">
          <cell r="A6074">
            <v>2478</v>
          </cell>
          <cell r="H6074" t="str">
            <v>Oreobolus distichus</v>
          </cell>
        </row>
        <row r="6075">
          <cell r="A6075">
            <v>2479</v>
          </cell>
          <cell r="H6075" t="str">
            <v>Oreobolus oxycarpus</v>
          </cell>
        </row>
        <row r="6076">
          <cell r="A6076">
            <v>2480</v>
          </cell>
          <cell r="H6076" t="str">
            <v>Oreobolus pumilio</v>
          </cell>
        </row>
        <row r="6077">
          <cell r="A6077">
            <v>2481</v>
          </cell>
          <cell r="H6077" t="str">
            <v>Ptilanthelium deustum</v>
          </cell>
        </row>
        <row r="6078">
          <cell r="A6078">
            <v>2482</v>
          </cell>
          <cell r="H6078" t="str">
            <v>Rhynchospora brownii</v>
          </cell>
        </row>
        <row r="6079">
          <cell r="A6079">
            <v>2483</v>
          </cell>
          <cell r="H6079" t="str">
            <v>Rhynchospora corymbosa</v>
          </cell>
        </row>
        <row r="6080">
          <cell r="A6080">
            <v>2484</v>
          </cell>
          <cell r="H6080" t="str">
            <v>Rhynchospora rubra</v>
          </cell>
        </row>
        <row r="6081">
          <cell r="A6081">
            <v>2485</v>
          </cell>
          <cell r="H6081" t="str">
            <v>Schoenoplectus dissachanthus</v>
          </cell>
        </row>
        <row r="6082">
          <cell r="A6082">
            <v>2486</v>
          </cell>
          <cell r="H6082" t="str">
            <v>Schoenoplectus erectus</v>
          </cell>
        </row>
        <row r="6083">
          <cell r="A6083">
            <v>2487</v>
          </cell>
          <cell r="H6083" t="str">
            <v>Schoenoplectus lineolatus</v>
          </cell>
        </row>
        <row r="6084">
          <cell r="A6084">
            <v>2488</v>
          </cell>
          <cell r="H6084" t="str">
            <v>Schoenoplectus litoralis</v>
          </cell>
        </row>
        <row r="6085">
          <cell r="A6085">
            <v>2489</v>
          </cell>
          <cell r="H6085" t="str">
            <v>Schoenoplectus pungens</v>
          </cell>
        </row>
        <row r="6086">
          <cell r="A6086">
            <v>2490</v>
          </cell>
          <cell r="H6086" t="str">
            <v>Schoenoplectus validus</v>
          </cell>
        </row>
        <row r="6087">
          <cell r="A6087">
            <v>2491</v>
          </cell>
          <cell r="H6087" t="str">
            <v>Schoenus apogon</v>
          </cell>
        </row>
        <row r="6088">
          <cell r="A6088">
            <v>2492</v>
          </cell>
          <cell r="H6088" t="str">
            <v>Schoenus brevifolius</v>
          </cell>
        </row>
        <row r="6089">
          <cell r="A6089">
            <v>2493</v>
          </cell>
          <cell r="H6089" t="str">
            <v>Schoenus calostachyus</v>
          </cell>
        </row>
        <row r="6090">
          <cell r="A6090">
            <v>2494</v>
          </cell>
          <cell r="H6090" t="str">
            <v>Schoenus calyptratus</v>
          </cell>
        </row>
        <row r="6091">
          <cell r="A6091">
            <v>2495</v>
          </cell>
          <cell r="H6091" t="str">
            <v>Schoenus ericetorum</v>
          </cell>
        </row>
        <row r="6092">
          <cell r="A6092">
            <v>2496</v>
          </cell>
          <cell r="H6092" t="str">
            <v>Schoenus imberbis</v>
          </cell>
        </row>
        <row r="6093">
          <cell r="A6093">
            <v>2497</v>
          </cell>
          <cell r="H6093" t="str">
            <v>Schoenus kennyi</v>
          </cell>
        </row>
        <row r="6094">
          <cell r="A6094">
            <v>2498</v>
          </cell>
          <cell r="H6094" t="str">
            <v>Schoenus latelaminatus</v>
          </cell>
        </row>
        <row r="6095">
          <cell r="A6095">
            <v>2499</v>
          </cell>
          <cell r="H6095" t="str">
            <v>Schoenus maschalinus</v>
          </cell>
        </row>
        <row r="6096">
          <cell r="A6096">
            <v>2500</v>
          </cell>
          <cell r="H6096" t="str">
            <v>Schoenus melanostachys</v>
          </cell>
        </row>
        <row r="6097">
          <cell r="A6097">
            <v>2501</v>
          </cell>
          <cell r="H6097" t="str">
            <v>Schoenus moorei</v>
          </cell>
        </row>
        <row r="6098">
          <cell r="A6098">
            <v>2502</v>
          </cell>
          <cell r="H6098" t="str">
            <v>Schoenus nitens</v>
          </cell>
        </row>
        <row r="6099">
          <cell r="A6099">
            <v>2503</v>
          </cell>
          <cell r="H6099" t="str">
            <v>Schoenus pachylepis</v>
          </cell>
        </row>
        <row r="6100">
          <cell r="A6100">
            <v>2504</v>
          </cell>
          <cell r="H6100" t="str">
            <v>Schoenus paludosus</v>
          </cell>
        </row>
        <row r="6101">
          <cell r="A6101">
            <v>2505</v>
          </cell>
          <cell r="H6101" t="str">
            <v>Schoenus scabripes</v>
          </cell>
        </row>
        <row r="6102">
          <cell r="A6102">
            <v>2506</v>
          </cell>
          <cell r="H6102" t="str">
            <v>Schoenus subaphyllus</v>
          </cell>
        </row>
        <row r="6103">
          <cell r="A6103">
            <v>2507</v>
          </cell>
          <cell r="H6103" t="str">
            <v>Schoenus turbinatus</v>
          </cell>
        </row>
        <row r="6104">
          <cell r="A6104">
            <v>2508</v>
          </cell>
          <cell r="H6104" t="str">
            <v>Schoenus villosus</v>
          </cell>
        </row>
        <row r="6105">
          <cell r="A6105">
            <v>2509</v>
          </cell>
          <cell r="H6105" t="str">
            <v>Scirpus cernuus</v>
          </cell>
        </row>
        <row r="6106">
          <cell r="A6106">
            <v>251</v>
          </cell>
          <cell r="H6106" t="str">
            <v>Pimelea sp.6</v>
          </cell>
        </row>
        <row r="6107">
          <cell r="A6107">
            <v>2510</v>
          </cell>
          <cell r="H6107" t="str">
            <v>Scirpus crassiusculus</v>
          </cell>
        </row>
        <row r="6108">
          <cell r="A6108">
            <v>2511</v>
          </cell>
          <cell r="H6108" t="str">
            <v>Scirpus erectus</v>
          </cell>
        </row>
        <row r="6109">
          <cell r="A6109">
            <v>2512</v>
          </cell>
          <cell r="H6109" t="str">
            <v>Scirpus polystachyus</v>
          </cell>
        </row>
        <row r="6110">
          <cell r="A6110">
            <v>2513</v>
          </cell>
          <cell r="H6110" t="str">
            <v>Scleria laevis</v>
          </cell>
        </row>
        <row r="6111">
          <cell r="A6111">
            <v>2514</v>
          </cell>
          <cell r="H6111" t="str">
            <v>Scleria mackaviensis</v>
          </cell>
        </row>
        <row r="6112">
          <cell r="A6112">
            <v>2515</v>
          </cell>
          <cell r="H6112" t="str">
            <v>Scleria tricuspidata</v>
          </cell>
        </row>
        <row r="6113">
          <cell r="A6113">
            <v>2516</v>
          </cell>
          <cell r="H6113" t="str">
            <v>Tetraria capillaris</v>
          </cell>
        </row>
        <row r="6114">
          <cell r="A6114">
            <v>2517</v>
          </cell>
          <cell r="H6114" t="str">
            <v>Trachystylis stradbrokensis</v>
          </cell>
        </row>
        <row r="6115">
          <cell r="A6115">
            <v>2518</v>
          </cell>
          <cell r="H6115" t="str">
            <v>Tricostularia pauciflora</v>
          </cell>
        </row>
        <row r="6116">
          <cell r="A6116">
            <v>2519</v>
          </cell>
          <cell r="H6116" t="str">
            <v>Uncinia compacta</v>
          </cell>
        </row>
        <row r="6117">
          <cell r="A6117">
            <v>2520</v>
          </cell>
          <cell r="H6117" t="str">
            <v>Uncinia debilior</v>
          </cell>
        </row>
        <row r="6118">
          <cell r="A6118">
            <v>2521</v>
          </cell>
          <cell r="H6118" t="str">
            <v>Uncinia flaccida</v>
          </cell>
        </row>
        <row r="6119">
          <cell r="A6119">
            <v>2522</v>
          </cell>
          <cell r="H6119" t="str">
            <v>Uncinia sinclairii</v>
          </cell>
        </row>
        <row r="6120">
          <cell r="A6120">
            <v>2523</v>
          </cell>
          <cell r="H6120" t="str">
            <v>Uncinia tenella</v>
          </cell>
        </row>
        <row r="6121">
          <cell r="A6121">
            <v>2524</v>
          </cell>
          <cell r="H6121" t="str">
            <v>Davidsonia pruriens</v>
          </cell>
        </row>
        <row r="6122">
          <cell r="A6122">
            <v>2525</v>
          </cell>
          <cell r="H6122" t="str">
            <v>Adrastaea salicifolia</v>
          </cell>
        </row>
        <row r="6123">
          <cell r="A6123">
            <v>2526</v>
          </cell>
          <cell r="H6123" t="str">
            <v>Hibbertia acicularis</v>
          </cell>
        </row>
        <row r="6124">
          <cell r="A6124">
            <v>2527</v>
          </cell>
          <cell r="H6124" t="str">
            <v>Hibbertia aspera</v>
          </cell>
        </row>
        <row r="6125">
          <cell r="A6125">
            <v>2528</v>
          </cell>
          <cell r="H6125" t="str">
            <v>Hibbertia bracteata</v>
          </cell>
        </row>
        <row r="6126">
          <cell r="A6126">
            <v>2529</v>
          </cell>
          <cell r="H6126" t="str">
            <v>Hibbertia calycina</v>
          </cell>
        </row>
        <row r="6127">
          <cell r="A6127">
            <v>2530</v>
          </cell>
          <cell r="H6127" t="str">
            <v>Hibbertia cistiflora</v>
          </cell>
        </row>
        <row r="6128">
          <cell r="A6128">
            <v>2531</v>
          </cell>
          <cell r="H6128" t="str">
            <v>Hibbertia cistoidea</v>
          </cell>
        </row>
        <row r="6129">
          <cell r="A6129">
            <v>2532</v>
          </cell>
          <cell r="H6129" t="str">
            <v>Hibbertia dentata</v>
          </cell>
        </row>
        <row r="6130">
          <cell r="A6130">
            <v>2533</v>
          </cell>
          <cell r="H6130" t="str">
            <v>Hibbertia diffusa</v>
          </cell>
        </row>
        <row r="6131">
          <cell r="A6131">
            <v>2534</v>
          </cell>
          <cell r="H6131" t="str">
            <v>Hibbertia elata</v>
          </cell>
        </row>
        <row r="6132">
          <cell r="A6132">
            <v>2535</v>
          </cell>
          <cell r="H6132" t="str">
            <v>Hibbertia empetrifolia</v>
          </cell>
        </row>
        <row r="6133">
          <cell r="A6133">
            <v>2536</v>
          </cell>
          <cell r="H6133" t="str">
            <v>Hibbertia fasciculata</v>
          </cell>
        </row>
        <row r="6134">
          <cell r="A6134">
            <v>2537</v>
          </cell>
          <cell r="H6134" t="str">
            <v>Hibbertia hermanniifolia</v>
          </cell>
        </row>
        <row r="6135">
          <cell r="A6135">
            <v>2538</v>
          </cell>
          <cell r="H6135" t="str">
            <v>Hibbertia hexandra</v>
          </cell>
        </row>
        <row r="6136">
          <cell r="A6136">
            <v>2539</v>
          </cell>
          <cell r="H6136" t="str">
            <v>Hibbertia linearis</v>
          </cell>
        </row>
        <row r="6137">
          <cell r="A6137">
            <v>2540</v>
          </cell>
          <cell r="H6137" t="str">
            <v>Hibbertia monogyna</v>
          </cell>
        </row>
        <row r="6138">
          <cell r="A6138">
            <v>2541</v>
          </cell>
          <cell r="H6138" t="str">
            <v>Hibbertia nitida</v>
          </cell>
        </row>
        <row r="6139">
          <cell r="A6139">
            <v>2542</v>
          </cell>
          <cell r="H6139" t="str">
            <v>Hibbertia obtusifolia</v>
          </cell>
        </row>
        <row r="6140">
          <cell r="A6140">
            <v>2543</v>
          </cell>
          <cell r="H6140" t="str">
            <v>Hibbertia pedunculata</v>
          </cell>
        </row>
        <row r="6141">
          <cell r="A6141">
            <v>2544</v>
          </cell>
          <cell r="H6141" t="str">
            <v>Hibbertia procumbens</v>
          </cell>
        </row>
        <row r="6142">
          <cell r="A6142">
            <v>2545</v>
          </cell>
          <cell r="H6142" t="str">
            <v>Hibbertia riparia</v>
          </cell>
        </row>
        <row r="6143">
          <cell r="A6143">
            <v>2546</v>
          </cell>
          <cell r="H6143" t="str">
            <v>Hibbertia rufa</v>
          </cell>
        </row>
        <row r="6144">
          <cell r="A6144">
            <v>2547</v>
          </cell>
          <cell r="H6144" t="str">
            <v>Hibbertia saligna</v>
          </cell>
        </row>
        <row r="6145">
          <cell r="A6145">
            <v>2548</v>
          </cell>
          <cell r="H6145" t="str">
            <v>Hibbertia scandens</v>
          </cell>
        </row>
        <row r="6146">
          <cell r="A6146">
            <v>2549</v>
          </cell>
          <cell r="H6146" t="str">
            <v>Hibbertia sericea</v>
          </cell>
        </row>
        <row r="6147">
          <cell r="A6147">
            <v>2550</v>
          </cell>
          <cell r="H6147" t="str">
            <v>Hibbertia serpyllifolia</v>
          </cell>
        </row>
        <row r="6148">
          <cell r="A6148">
            <v>2551</v>
          </cell>
          <cell r="H6148" t="str">
            <v>Hibbertia vestita</v>
          </cell>
        </row>
        <row r="6149">
          <cell r="A6149">
            <v>2552</v>
          </cell>
          <cell r="H6149" t="str">
            <v>Hibbertia virgata</v>
          </cell>
        </row>
        <row r="6150">
          <cell r="A6150">
            <v>2553</v>
          </cell>
          <cell r="H6150" t="str">
            <v>Dipsacus fullonum</v>
          </cell>
        </row>
        <row r="6151">
          <cell r="A6151">
            <v>2554</v>
          </cell>
          <cell r="H6151" t="str">
            <v>Scabiosa atropurpurea</v>
          </cell>
        </row>
        <row r="6152">
          <cell r="A6152">
            <v>2555</v>
          </cell>
          <cell r="H6152" t="str">
            <v>Drosera arcturi</v>
          </cell>
        </row>
        <row r="6153">
          <cell r="A6153">
            <v>2556</v>
          </cell>
          <cell r="H6153" t="str">
            <v>Drosera auriculata</v>
          </cell>
        </row>
        <row r="6154">
          <cell r="A6154">
            <v>2557</v>
          </cell>
          <cell r="H6154" t="str">
            <v>Drosera binata</v>
          </cell>
        </row>
        <row r="6155">
          <cell r="A6155">
            <v>2558</v>
          </cell>
          <cell r="H6155" t="str">
            <v>Drosera glanduligera</v>
          </cell>
        </row>
        <row r="6156">
          <cell r="A6156">
            <v>2559</v>
          </cell>
          <cell r="H6156" t="str">
            <v>Drosera peltata</v>
          </cell>
        </row>
        <row r="6157">
          <cell r="A6157">
            <v>2560</v>
          </cell>
          <cell r="H6157" t="str">
            <v>Drosera pygmaea</v>
          </cell>
        </row>
        <row r="6158">
          <cell r="A6158">
            <v>2561</v>
          </cell>
          <cell r="H6158" t="str">
            <v>Drosera spatulata</v>
          </cell>
        </row>
        <row r="6159">
          <cell r="A6159">
            <v>2562</v>
          </cell>
          <cell r="H6159" t="str">
            <v>Diospyros australis</v>
          </cell>
        </row>
        <row r="6160">
          <cell r="A6160">
            <v>2563</v>
          </cell>
          <cell r="H6160" t="str">
            <v>Diospyros fasciculosa</v>
          </cell>
        </row>
        <row r="6161">
          <cell r="A6161">
            <v>2564</v>
          </cell>
          <cell r="H6161" t="str">
            <v>Diospyros mabacea</v>
          </cell>
        </row>
        <row r="6162">
          <cell r="A6162">
            <v>2565</v>
          </cell>
          <cell r="H6162" t="str">
            <v>Diospyros major</v>
          </cell>
        </row>
        <row r="6163">
          <cell r="A6163">
            <v>2566</v>
          </cell>
          <cell r="H6163" t="str">
            <v>Diospyros pentamera</v>
          </cell>
        </row>
        <row r="6164">
          <cell r="A6164">
            <v>2567</v>
          </cell>
          <cell r="H6164" t="str">
            <v>Aristotelia australasica</v>
          </cell>
        </row>
        <row r="6165">
          <cell r="A6165">
            <v>2568</v>
          </cell>
          <cell r="H6165" t="str">
            <v>Elaeocarpus costatus</v>
          </cell>
        </row>
        <row r="6166">
          <cell r="A6166">
            <v>2569</v>
          </cell>
          <cell r="H6166" t="str">
            <v>Elaeocarpus eumundi</v>
          </cell>
        </row>
        <row r="6167">
          <cell r="A6167">
            <v>2570</v>
          </cell>
          <cell r="H6167" t="str">
            <v>Elaeocarpus grandis</v>
          </cell>
        </row>
        <row r="6168">
          <cell r="A6168">
            <v>2571</v>
          </cell>
          <cell r="H6168" t="str">
            <v>Elaeocarpus holopetalus</v>
          </cell>
        </row>
        <row r="6169">
          <cell r="A6169">
            <v>2572</v>
          </cell>
          <cell r="H6169" t="str">
            <v>Elaeocarpus kirtonii</v>
          </cell>
        </row>
        <row r="6170">
          <cell r="A6170">
            <v>2573</v>
          </cell>
          <cell r="H6170" t="str">
            <v>Elaeocarpus obovatus</v>
          </cell>
        </row>
        <row r="6171">
          <cell r="A6171">
            <v>2574</v>
          </cell>
          <cell r="H6171" t="str">
            <v>Elaeocarpus reticulatus</v>
          </cell>
        </row>
        <row r="6172">
          <cell r="A6172">
            <v>2575</v>
          </cell>
          <cell r="H6172" t="str">
            <v>Elaeocarpus williamsianus</v>
          </cell>
        </row>
        <row r="6173">
          <cell r="A6173">
            <v>2576</v>
          </cell>
          <cell r="H6173" t="str">
            <v>Sloanea australis</v>
          </cell>
        </row>
        <row r="6174">
          <cell r="A6174">
            <v>2577</v>
          </cell>
          <cell r="H6174" t="str">
            <v>Sloanea woollsii</v>
          </cell>
        </row>
        <row r="6175">
          <cell r="A6175">
            <v>2578</v>
          </cell>
          <cell r="H6175" t="str">
            <v>Bergia perennis</v>
          </cell>
        </row>
        <row r="6176">
          <cell r="A6176">
            <v>2579</v>
          </cell>
          <cell r="H6176" t="str">
            <v>Elatine gratioloides</v>
          </cell>
        </row>
        <row r="6177">
          <cell r="A6177">
            <v>2580</v>
          </cell>
          <cell r="H6177" t="str">
            <v>Acrotriche aggregata</v>
          </cell>
        </row>
        <row r="6178">
          <cell r="A6178">
            <v>2581</v>
          </cell>
          <cell r="H6178" t="str">
            <v>Acrotriche divaricata</v>
          </cell>
        </row>
        <row r="6179">
          <cell r="A6179">
            <v>2582</v>
          </cell>
          <cell r="H6179" t="str">
            <v>Acrotriche rigida</v>
          </cell>
        </row>
        <row r="6180">
          <cell r="A6180">
            <v>2583</v>
          </cell>
          <cell r="H6180" t="str">
            <v>Acrotriche serrulata</v>
          </cell>
        </row>
        <row r="6181">
          <cell r="A6181">
            <v>2584</v>
          </cell>
          <cell r="H6181" t="str">
            <v>Astroloma humifusum</v>
          </cell>
        </row>
        <row r="6182">
          <cell r="A6182">
            <v>2585</v>
          </cell>
          <cell r="H6182" t="str">
            <v>Astroloma pinifolium</v>
          </cell>
        </row>
        <row r="6183">
          <cell r="A6183">
            <v>2586</v>
          </cell>
          <cell r="H6183" t="str">
            <v>Brachyloma daphnoides</v>
          </cell>
        </row>
        <row r="6184">
          <cell r="A6184">
            <v>2587</v>
          </cell>
          <cell r="H6184" t="str">
            <v>Brachyloma scortechinii</v>
          </cell>
        </row>
        <row r="6185">
          <cell r="A6185">
            <v>2588</v>
          </cell>
          <cell r="H6185" t="str">
            <v>Dracophyllum fitzgeraldii</v>
          </cell>
        </row>
        <row r="6186">
          <cell r="A6186">
            <v>2589</v>
          </cell>
          <cell r="H6186" t="str">
            <v>Dracophyllum secundum</v>
          </cell>
        </row>
        <row r="6187">
          <cell r="A6187">
            <v>2590</v>
          </cell>
          <cell r="H6187" t="str">
            <v>Epacris apiculata</v>
          </cell>
        </row>
        <row r="6188">
          <cell r="A6188">
            <v>2591</v>
          </cell>
          <cell r="H6188" t="str">
            <v>Epacris breviflora</v>
          </cell>
        </row>
        <row r="6189">
          <cell r="A6189">
            <v>2592</v>
          </cell>
          <cell r="H6189" t="str">
            <v>Epacris calvertiana</v>
          </cell>
        </row>
        <row r="6190">
          <cell r="A6190">
            <v>2593</v>
          </cell>
          <cell r="H6190" t="str">
            <v>Epacris coriacea</v>
          </cell>
        </row>
        <row r="6191">
          <cell r="A6191">
            <v>2594</v>
          </cell>
          <cell r="H6191" t="str">
            <v>Epacris crassifolia</v>
          </cell>
        </row>
        <row r="6192">
          <cell r="A6192">
            <v>2595</v>
          </cell>
          <cell r="H6192" t="str">
            <v>Epacris glacialis</v>
          </cell>
        </row>
        <row r="6193">
          <cell r="A6193">
            <v>2596</v>
          </cell>
          <cell r="H6193" t="str">
            <v>Epacris hamiltonii</v>
          </cell>
        </row>
        <row r="6194">
          <cell r="A6194">
            <v>2597</v>
          </cell>
          <cell r="H6194" t="str">
            <v>Epacris impressa</v>
          </cell>
        </row>
        <row r="6195">
          <cell r="A6195">
            <v>2598</v>
          </cell>
          <cell r="H6195" t="str">
            <v>Epacris longiflora</v>
          </cell>
        </row>
        <row r="6196">
          <cell r="A6196">
            <v>2599</v>
          </cell>
          <cell r="H6196" t="str">
            <v>Epacris microphylla</v>
          </cell>
        </row>
        <row r="6197">
          <cell r="A6197">
            <v>2600</v>
          </cell>
          <cell r="H6197" t="str">
            <v>Epacris mucronulata</v>
          </cell>
        </row>
        <row r="6198">
          <cell r="A6198">
            <v>2601</v>
          </cell>
          <cell r="H6198" t="str">
            <v>Epacris muelleri</v>
          </cell>
        </row>
        <row r="6199">
          <cell r="A6199">
            <v>2602</v>
          </cell>
          <cell r="H6199" t="str">
            <v>Epacris obtusifolia</v>
          </cell>
        </row>
        <row r="6200">
          <cell r="A6200">
            <v>2603</v>
          </cell>
          <cell r="H6200" t="str">
            <v>Epacris paludosa</v>
          </cell>
        </row>
        <row r="6201">
          <cell r="A6201">
            <v>2604</v>
          </cell>
          <cell r="H6201" t="str">
            <v>Epacris petrophila</v>
          </cell>
        </row>
        <row r="6202">
          <cell r="A6202">
            <v>2605</v>
          </cell>
          <cell r="H6202" t="str">
            <v>Epacris pulchella</v>
          </cell>
        </row>
        <row r="6203">
          <cell r="A6203">
            <v>2606</v>
          </cell>
          <cell r="H6203" t="str">
            <v>Epacris purpurascens</v>
          </cell>
        </row>
        <row r="6204">
          <cell r="A6204">
            <v>2607</v>
          </cell>
          <cell r="H6204" t="str">
            <v>Epacris reclinata</v>
          </cell>
        </row>
        <row r="6205">
          <cell r="A6205">
            <v>2608</v>
          </cell>
          <cell r="H6205" t="str">
            <v>Epacris rigida</v>
          </cell>
        </row>
        <row r="6206">
          <cell r="A6206">
            <v>2609</v>
          </cell>
          <cell r="H6206" t="str">
            <v>Epacris robusta</v>
          </cell>
        </row>
        <row r="6207">
          <cell r="A6207">
            <v>2610</v>
          </cell>
          <cell r="H6207" t="str">
            <v>Leucopogon amplexicaulis</v>
          </cell>
        </row>
        <row r="6208">
          <cell r="A6208">
            <v>2611</v>
          </cell>
          <cell r="H6208" t="str">
            <v>Leucopogon appressus</v>
          </cell>
        </row>
        <row r="6209">
          <cell r="A6209">
            <v>2612</v>
          </cell>
          <cell r="H6209" t="str">
            <v>Leucopogon attenuatus</v>
          </cell>
        </row>
        <row r="6210">
          <cell r="A6210">
            <v>2613</v>
          </cell>
          <cell r="H6210" t="str">
            <v>Leucopogon biflorus</v>
          </cell>
        </row>
        <row r="6211">
          <cell r="A6211">
            <v>2614</v>
          </cell>
          <cell r="H6211" t="str">
            <v>Leucopogon confertus</v>
          </cell>
        </row>
        <row r="6212">
          <cell r="A6212">
            <v>2615</v>
          </cell>
          <cell r="H6212" t="str">
            <v>Leucopogon deformis</v>
          </cell>
        </row>
        <row r="6213">
          <cell r="A6213">
            <v>2616</v>
          </cell>
          <cell r="H6213" t="str">
            <v>Leucopogon ericoides</v>
          </cell>
        </row>
        <row r="6214">
          <cell r="A6214">
            <v>2617</v>
          </cell>
          <cell r="H6214" t="str">
            <v>Leucopogon esquamatus</v>
          </cell>
        </row>
        <row r="6215">
          <cell r="A6215">
            <v>2618</v>
          </cell>
          <cell r="H6215" t="str">
            <v>Leucopogon exolasius</v>
          </cell>
        </row>
        <row r="6216">
          <cell r="A6216">
            <v>2619</v>
          </cell>
          <cell r="H6216" t="str">
            <v>Leucopogon fletcheri</v>
          </cell>
        </row>
        <row r="6217">
          <cell r="A6217">
            <v>2620</v>
          </cell>
          <cell r="H6217" t="str">
            <v>Leucopogon fraseri</v>
          </cell>
        </row>
        <row r="6218">
          <cell r="A6218">
            <v>2621</v>
          </cell>
          <cell r="H6218" t="str">
            <v>Leucopogon gelidus</v>
          </cell>
        </row>
        <row r="6219">
          <cell r="A6219">
            <v>2622</v>
          </cell>
          <cell r="H6219" t="str">
            <v>Leucopogon hookeri</v>
          </cell>
        </row>
        <row r="6220">
          <cell r="A6220">
            <v>2623</v>
          </cell>
          <cell r="H6220" t="str">
            <v>Leucopogon juniperinus</v>
          </cell>
        </row>
        <row r="6221">
          <cell r="A6221">
            <v>2624</v>
          </cell>
          <cell r="H6221" t="str">
            <v>Leucopogon lanceolatus</v>
          </cell>
        </row>
        <row r="6222">
          <cell r="A6222">
            <v>2625</v>
          </cell>
          <cell r="H6222" t="str">
            <v>Leucopogon leptospermoides</v>
          </cell>
        </row>
        <row r="6223">
          <cell r="A6223">
            <v>2626</v>
          </cell>
          <cell r="H6223" t="str">
            <v>Leucopogon maccraei</v>
          </cell>
        </row>
        <row r="6224">
          <cell r="A6224">
            <v>2627</v>
          </cell>
          <cell r="H6224" t="str">
            <v>Leucopogon margarodes</v>
          </cell>
        </row>
        <row r="6225">
          <cell r="A6225">
            <v>2628</v>
          </cell>
          <cell r="H6225" t="str">
            <v>Leucopogon melaleucoides</v>
          </cell>
        </row>
        <row r="6226">
          <cell r="A6226">
            <v>2629</v>
          </cell>
          <cell r="H6226" t="str">
            <v>Leucopogon microphyllus</v>
          </cell>
        </row>
        <row r="6227">
          <cell r="A6227">
            <v>2630</v>
          </cell>
          <cell r="H6227" t="str">
            <v>Leucopogon muticus</v>
          </cell>
        </row>
        <row r="6228">
          <cell r="A6228">
            <v>2631</v>
          </cell>
          <cell r="H6228" t="str">
            <v>Leucopogon neoanglicus</v>
          </cell>
        </row>
        <row r="6229">
          <cell r="A6229">
            <v>2632</v>
          </cell>
          <cell r="H6229" t="str">
            <v>Leucopogon parviflorus</v>
          </cell>
        </row>
        <row r="6230">
          <cell r="A6230">
            <v>2633</v>
          </cell>
          <cell r="H6230" t="str">
            <v>Leucopogon pedicillatus</v>
          </cell>
        </row>
        <row r="6231">
          <cell r="A6231">
            <v>2634</v>
          </cell>
          <cell r="H6231" t="str">
            <v>Leucopogon pleiospermus</v>
          </cell>
        </row>
        <row r="6232">
          <cell r="A6232">
            <v>2635</v>
          </cell>
          <cell r="H6232" t="str">
            <v>Leucopogon recurvisepalus</v>
          </cell>
        </row>
        <row r="6233">
          <cell r="A6233">
            <v>2636</v>
          </cell>
          <cell r="H6233" t="str">
            <v>Leucopogon rodwayi</v>
          </cell>
        </row>
        <row r="6234">
          <cell r="A6234">
            <v>2637</v>
          </cell>
          <cell r="H6234" t="str">
            <v>Leucopogon rufus</v>
          </cell>
        </row>
        <row r="6235">
          <cell r="A6235">
            <v>2638</v>
          </cell>
          <cell r="H6235" t="str">
            <v>Leucopogon setiger</v>
          </cell>
        </row>
        <row r="6236">
          <cell r="A6236">
            <v>2639</v>
          </cell>
          <cell r="H6236" t="str">
            <v>Leucopogon virgatus</v>
          </cell>
        </row>
        <row r="6237">
          <cell r="A6237">
            <v>2640</v>
          </cell>
          <cell r="H6237" t="str">
            <v>Lissanthe montana</v>
          </cell>
        </row>
        <row r="6238">
          <cell r="A6238">
            <v>2641</v>
          </cell>
          <cell r="H6238" t="str">
            <v>Lissanthe sapida</v>
          </cell>
        </row>
        <row r="6239">
          <cell r="A6239">
            <v>2642</v>
          </cell>
          <cell r="H6239" t="str">
            <v>Lissanthe strigosa</v>
          </cell>
        </row>
        <row r="6240">
          <cell r="A6240">
            <v>2643</v>
          </cell>
          <cell r="H6240" t="str">
            <v>Melichrus adpressus</v>
          </cell>
        </row>
        <row r="6241">
          <cell r="A6241">
            <v>2644</v>
          </cell>
          <cell r="H6241" t="str">
            <v>Melichrus erubescens</v>
          </cell>
        </row>
        <row r="6242">
          <cell r="A6242">
            <v>2645</v>
          </cell>
          <cell r="H6242" t="str">
            <v>Melichrus procumbens</v>
          </cell>
        </row>
        <row r="6243">
          <cell r="A6243">
            <v>2646</v>
          </cell>
          <cell r="H6243" t="str">
            <v>Melichrus urceolatus</v>
          </cell>
        </row>
        <row r="6244">
          <cell r="A6244">
            <v>2647</v>
          </cell>
          <cell r="H6244" t="str">
            <v>Monotoca elliptica</v>
          </cell>
        </row>
        <row r="6245">
          <cell r="A6245">
            <v>2648</v>
          </cell>
          <cell r="H6245" t="str">
            <v>Monotoca ledifolia</v>
          </cell>
        </row>
        <row r="6246">
          <cell r="A6246">
            <v>2649</v>
          </cell>
          <cell r="H6246" t="str">
            <v>Monotoca scoparia</v>
          </cell>
        </row>
        <row r="6247">
          <cell r="A6247">
            <v>2650</v>
          </cell>
          <cell r="H6247" t="str">
            <v>Pentachondra pumila</v>
          </cell>
        </row>
        <row r="6248">
          <cell r="A6248">
            <v>2651</v>
          </cell>
          <cell r="H6248" t="str">
            <v>Richea continentis</v>
          </cell>
        </row>
        <row r="6249">
          <cell r="A6249">
            <v>2652</v>
          </cell>
          <cell r="H6249" t="str">
            <v>Rupicola gnidioides</v>
          </cell>
        </row>
        <row r="6250">
          <cell r="A6250">
            <v>2653</v>
          </cell>
          <cell r="H6250" t="str">
            <v>Rupicola sprengelioides</v>
          </cell>
        </row>
        <row r="6251">
          <cell r="A6251">
            <v>2654</v>
          </cell>
          <cell r="H6251" t="str">
            <v>Sprengelia incarnata</v>
          </cell>
        </row>
        <row r="6252">
          <cell r="A6252">
            <v>2655</v>
          </cell>
          <cell r="H6252" t="str">
            <v>Sprengelia sprengelioides</v>
          </cell>
        </row>
        <row r="6253">
          <cell r="A6253">
            <v>2656</v>
          </cell>
          <cell r="H6253" t="str">
            <v>Springelia monticola</v>
          </cell>
        </row>
        <row r="6254">
          <cell r="A6254">
            <v>2657</v>
          </cell>
          <cell r="H6254" t="str">
            <v>Styphelia adscendens</v>
          </cell>
        </row>
        <row r="6255">
          <cell r="A6255">
            <v>2658</v>
          </cell>
          <cell r="H6255" t="str">
            <v>Styphelia laeta</v>
          </cell>
        </row>
        <row r="6256">
          <cell r="A6256">
            <v>2659</v>
          </cell>
          <cell r="H6256" t="str">
            <v>Styphelia longifolia</v>
          </cell>
        </row>
        <row r="6257">
          <cell r="A6257">
            <v>2660</v>
          </cell>
          <cell r="H6257" t="str">
            <v>Styphelia triflora</v>
          </cell>
        </row>
        <row r="6258">
          <cell r="A6258">
            <v>2661</v>
          </cell>
          <cell r="H6258" t="str">
            <v>Styphelia tubiflora</v>
          </cell>
        </row>
        <row r="6259">
          <cell r="A6259">
            <v>2662</v>
          </cell>
          <cell r="H6259" t="str">
            <v>Styphelia viridis</v>
          </cell>
        </row>
        <row r="6260">
          <cell r="A6260">
            <v>2663</v>
          </cell>
          <cell r="H6260" t="str">
            <v>Trochocarpa laurina</v>
          </cell>
        </row>
        <row r="6261">
          <cell r="A6261">
            <v>2664</v>
          </cell>
          <cell r="H6261" t="str">
            <v>Woollsia pungens</v>
          </cell>
        </row>
        <row r="6262">
          <cell r="A6262">
            <v>2665</v>
          </cell>
          <cell r="H6262" t="str">
            <v>Erica lusitanica</v>
          </cell>
        </row>
        <row r="6263">
          <cell r="A6263">
            <v>2666</v>
          </cell>
          <cell r="H6263" t="str">
            <v>Gaultheria appressa</v>
          </cell>
        </row>
        <row r="6264">
          <cell r="A6264">
            <v>2667</v>
          </cell>
          <cell r="H6264" t="str">
            <v>Eriocaulon australasicum</v>
          </cell>
        </row>
        <row r="6265">
          <cell r="A6265">
            <v>2668</v>
          </cell>
          <cell r="H6265" t="str">
            <v>Eriocaulon australe</v>
          </cell>
        </row>
        <row r="6266">
          <cell r="A6266">
            <v>2669</v>
          </cell>
          <cell r="H6266" t="str">
            <v>Eriocaulon carsonii</v>
          </cell>
        </row>
        <row r="6267">
          <cell r="A6267">
            <v>2670</v>
          </cell>
          <cell r="H6267" t="str">
            <v>Eriocaulon scariosum</v>
          </cell>
        </row>
        <row r="6268">
          <cell r="A6268">
            <v>2671</v>
          </cell>
          <cell r="H6268" t="str">
            <v>Erythroxylum australe</v>
          </cell>
        </row>
        <row r="6269">
          <cell r="A6269">
            <v>2672</v>
          </cell>
          <cell r="H6269" t="str">
            <v>Eucryphia moorei</v>
          </cell>
        </row>
        <row r="6270">
          <cell r="A6270">
            <v>2673</v>
          </cell>
          <cell r="H6270" t="str">
            <v>Acalypha capillipes</v>
          </cell>
        </row>
        <row r="6271">
          <cell r="A6271">
            <v>2674</v>
          </cell>
          <cell r="H6271" t="str">
            <v>Acalypha nemorum</v>
          </cell>
        </row>
        <row r="6272">
          <cell r="A6272">
            <v>2675</v>
          </cell>
          <cell r="H6272" t="str">
            <v>Actephila lindleyi</v>
          </cell>
        </row>
        <row r="6273">
          <cell r="A6273">
            <v>2676</v>
          </cell>
          <cell r="H6273" t="str">
            <v>Adriana hookeri</v>
          </cell>
        </row>
        <row r="6274">
          <cell r="A6274">
            <v>2677</v>
          </cell>
          <cell r="H6274" t="str">
            <v>Amperea xiphoclada</v>
          </cell>
        </row>
        <row r="6275">
          <cell r="A6275">
            <v>2678</v>
          </cell>
          <cell r="H6275" t="str">
            <v>Austrobuxus swainii</v>
          </cell>
        </row>
        <row r="6276">
          <cell r="A6276">
            <v>2679</v>
          </cell>
          <cell r="H6276" t="str">
            <v>Baloghia lucida</v>
          </cell>
        </row>
        <row r="6277">
          <cell r="A6277">
            <v>2680</v>
          </cell>
          <cell r="H6277" t="str">
            <v>Bertya astrotricha</v>
          </cell>
        </row>
        <row r="6278">
          <cell r="A6278">
            <v>2681</v>
          </cell>
          <cell r="H6278" t="str">
            <v>Bertya cunninghamii</v>
          </cell>
        </row>
        <row r="6279">
          <cell r="A6279">
            <v>2682</v>
          </cell>
          <cell r="H6279" t="str">
            <v>Bertya findlayi</v>
          </cell>
        </row>
        <row r="6280">
          <cell r="A6280">
            <v>2683</v>
          </cell>
          <cell r="H6280" t="str">
            <v>Bertya gummifera</v>
          </cell>
        </row>
        <row r="6281">
          <cell r="A6281">
            <v>2684</v>
          </cell>
          <cell r="H6281" t="str">
            <v>Bertya mitchellii</v>
          </cell>
        </row>
        <row r="6282">
          <cell r="A6282">
            <v>2685</v>
          </cell>
          <cell r="H6282" t="str">
            <v>Bertya mollissima</v>
          </cell>
        </row>
        <row r="6283">
          <cell r="A6283">
            <v>2686</v>
          </cell>
          <cell r="H6283" t="str">
            <v>Bertya oblonga</v>
          </cell>
        </row>
        <row r="6284">
          <cell r="A6284">
            <v>2687</v>
          </cell>
          <cell r="H6284" t="str">
            <v>Bertya oleifolia</v>
          </cell>
        </row>
        <row r="6285">
          <cell r="A6285">
            <v>2688</v>
          </cell>
          <cell r="H6285" t="str">
            <v>Bertya pinifolia</v>
          </cell>
        </row>
        <row r="6286">
          <cell r="A6286">
            <v>2689</v>
          </cell>
          <cell r="H6286" t="str">
            <v>Bertya pomaderroides</v>
          </cell>
        </row>
        <row r="6287">
          <cell r="A6287">
            <v>2690</v>
          </cell>
          <cell r="H6287" t="str">
            <v>Bertya rosmarinifolia</v>
          </cell>
        </row>
        <row r="6288">
          <cell r="A6288">
            <v>2691</v>
          </cell>
          <cell r="H6288" t="str">
            <v>Beyeria lasiocarpa</v>
          </cell>
        </row>
        <row r="6289">
          <cell r="A6289">
            <v>2692</v>
          </cell>
          <cell r="H6289" t="str">
            <v>Beyeria lechenaultii</v>
          </cell>
        </row>
        <row r="6290">
          <cell r="A6290">
            <v>2693</v>
          </cell>
          <cell r="H6290" t="str">
            <v>Beyeria opaca</v>
          </cell>
        </row>
        <row r="6291">
          <cell r="A6291">
            <v>2694</v>
          </cell>
          <cell r="H6291" t="str">
            <v>Beyeria viscosa</v>
          </cell>
        </row>
        <row r="6292">
          <cell r="A6292">
            <v>2695</v>
          </cell>
          <cell r="H6292" t="str">
            <v>Breynia oblongifolia</v>
          </cell>
        </row>
        <row r="6293">
          <cell r="A6293">
            <v>2696</v>
          </cell>
          <cell r="H6293" t="str">
            <v>Bridelia exaltata</v>
          </cell>
        </row>
        <row r="6294">
          <cell r="A6294">
            <v>2697</v>
          </cell>
          <cell r="H6294" t="str">
            <v>Chrozophora tinctoria</v>
          </cell>
        </row>
        <row r="6295">
          <cell r="A6295">
            <v>2698</v>
          </cell>
          <cell r="H6295" t="str">
            <v>Claoxylon australe</v>
          </cell>
        </row>
        <row r="6296">
          <cell r="A6296">
            <v>2699</v>
          </cell>
          <cell r="H6296" t="str">
            <v>Cleistanthus cunninghamii</v>
          </cell>
        </row>
        <row r="6297">
          <cell r="A6297">
            <v>2700</v>
          </cell>
          <cell r="H6297" t="str">
            <v>Coelebogyne ilicifolia</v>
          </cell>
        </row>
        <row r="6298">
          <cell r="A6298">
            <v>2701</v>
          </cell>
          <cell r="H6298" t="str">
            <v>Croton acronychioides</v>
          </cell>
        </row>
        <row r="6299">
          <cell r="A6299">
            <v>2702</v>
          </cell>
          <cell r="H6299" t="str">
            <v>Croton capitatus</v>
          </cell>
        </row>
        <row r="6300">
          <cell r="A6300">
            <v>2703</v>
          </cell>
          <cell r="H6300" t="str">
            <v>Croton insularis</v>
          </cell>
        </row>
        <row r="6301">
          <cell r="A6301">
            <v>2704</v>
          </cell>
          <cell r="H6301" t="str">
            <v>Croton phebalioides</v>
          </cell>
        </row>
        <row r="6302">
          <cell r="A6302">
            <v>2705</v>
          </cell>
          <cell r="H6302" t="str">
            <v>Croton stigmatosus</v>
          </cell>
        </row>
        <row r="6303">
          <cell r="A6303">
            <v>2706</v>
          </cell>
          <cell r="H6303" t="str">
            <v>Croton verreauxii</v>
          </cell>
        </row>
        <row r="6304">
          <cell r="A6304">
            <v>2707</v>
          </cell>
          <cell r="H6304" t="str">
            <v>Drypetes australasica</v>
          </cell>
        </row>
        <row r="6305">
          <cell r="A6305">
            <v>2708</v>
          </cell>
          <cell r="H6305" t="str">
            <v>Eremocarpus setiger</v>
          </cell>
        </row>
        <row r="6306">
          <cell r="A6306">
            <v>2709</v>
          </cell>
          <cell r="H6306" t="str">
            <v>Euphorbia cyathophora</v>
          </cell>
        </row>
        <row r="6307">
          <cell r="A6307">
            <v>2710</v>
          </cell>
          <cell r="H6307" t="str">
            <v>Euphorbia dallachyana</v>
          </cell>
        </row>
        <row r="6308">
          <cell r="A6308">
            <v>2711</v>
          </cell>
          <cell r="H6308" t="str">
            <v>Euphorbia dentata</v>
          </cell>
        </row>
        <row r="6309">
          <cell r="A6309">
            <v>2712</v>
          </cell>
          <cell r="H6309" t="str">
            <v>Euphorbia depauperata</v>
          </cell>
        </row>
        <row r="6310">
          <cell r="A6310">
            <v>2713</v>
          </cell>
          <cell r="H6310" t="str">
            <v>Euphorbia eremophila</v>
          </cell>
        </row>
        <row r="6311">
          <cell r="A6311">
            <v>2714</v>
          </cell>
          <cell r="H6311" t="str">
            <v>Euphorbia falcata</v>
          </cell>
        </row>
        <row r="6312">
          <cell r="A6312">
            <v>2715</v>
          </cell>
          <cell r="H6312" t="str">
            <v>Euphorbia helioscopia</v>
          </cell>
        </row>
        <row r="6313">
          <cell r="A6313">
            <v>2716</v>
          </cell>
          <cell r="H6313" t="str">
            <v>Euphorbia lathyrus</v>
          </cell>
        </row>
        <row r="6314">
          <cell r="A6314">
            <v>2717</v>
          </cell>
          <cell r="H6314" t="str">
            <v>Euphorbia macgillivrayi</v>
          </cell>
        </row>
        <row r="6315">
          <cell r="A6315">
            <v>2718</v>
          </cell>
          <cell r="H6315" t="str">
            <v>Euphorbia marginata</v>
          </cell>
        </row>
        <row r="6316">
          <cell r="A6316">
            <v>2719</v>
          </cell>
          <cell r="H6316" t="str">
            <v>Euphorbia nutans</v>
          </cell>
        </row>
        <row r="6317">
          <cell r="A6317">
            <v>2720</v>
          </cell>
          <cell r="H6317" t="str">
            <v>Euphorbia parvicaruncula</v>
          </cell>
        </row>
        <row r="6318">
          <cell r="A6318">
            <v>2721</v>
          </cell>
          <cell r="H6318" t="str">
            <v>Euphorbia peplus</v>
          </cell>
        </row>
        <row r="6319">
          <cell r="A6319">
            <v>2722</v>
          </cell>
          <cell r="H6319" t="str">
            <v>Euphorbia planiticola</v>
          </cell>
        </row>
        <row r="6320">
          <cell r="A6320">
            <v>2723</v>
          </cell>
          <cell r="H6320" t="str">
            <v>Euphorbia prostrata</v>
          </cell>
        </row>
        <row r="6321">
          <cell r="A6321">
            <v>2724</v>
          </cell>
          <cell r="H6321" t="str">
            <v>Euphorbia sparrmanii</v>
          </cell>
        </row>
        <row r="6322">
          <cell r="A6322">
            <v>2725</v>
          </cell>
          <cell r="H6322" t="str">
            <v>Euphorbia stevenii</v>
          </cell>
        </row>
        <row r="6323">
          <cell r="A6323">
            <v>2726</v>
          </cell>
          <cell r="H6323" t="str">
            <v>Euphorbia tannensis</v>
          </cell>
        </row>
        <row r="6324">
          <cell r="A6324">
            <v>2727</v>
          </cell>
          <cell r="H6324" t="str">
            <v>Euphorbia terracina</v>
          </cell>
        </row>
        <row r="6325">
          <cell r="A6325">
            <v>2728</v>
          </cell>
          <cell r="H6325" t="str">
            <v>Euphorbia thymifolia</v>
          </cell>
        </row>
        <row r="6326">
          <cell r="A6326">
            <v>2729</v>
          </cell>
          <cell r="H6326" t="str">
            <v>Excoecaria dallachyana</v>
          </cell>
        </row>
        <row r="6327">
          <cell r="A6327">
            <v>2730</v>
          </cell>
          <cell r="H6327" t="str">
            <v>Glochidion ferdinandii</v>
          </cell>
        </row>
        <row r="6328">
          <cell r="A6328">
            <v>2731</v>
          </cell>
          <cell r="H6328" t="str">
            <v>Glochidion perakense</v>
          </cell>
        </row>
        <row r="6329">
          <cell r="A6329">
            <v>2732</v>
          </cell>
          <cell r="H6329" t="str">
            <v>Macaranga tanarius</v>
          </cell>
        </row>
        <row r="6330">
          <cell r="A6330">
            <v>2733</v>
          </cell>
          <cell r="H6330" t="str">
            <v>Mallotus claoxyloides</v>
          </cell>
        </row>
        <row r="6331">
          <cell r="A6331">
            <v>2734</v>
          </cell>
          <cell r="H6331" t="str">
            <v>Mallotus discolor</v>
          </cell>
        </row>
        <row r="6332">
          <cell r="A6332">
            <v>2735</v>
          </cell>
          <cell r="H6332" t="str">
            <v>Mallotus philippensis</v>
          </cell>
        </row>
        <row r="6333">
          <cell r="A6333">
            <v>2736</v>
          </cell>
          <cell r="H6333" t="str">
            <v>Micrantheum ericoides</v>
          </cell>
        </row>
        <row r="6334">
          <cell r="A6334">
            <v>2737</v>
          </cell>
          <cell r="H6334" t="str">
            <v>Micrantheum hexandrum</v>
          </cell>
        </row>
        <row r="6335">
          <cell r="A6335">
            <v>2738</v>
          </cell>
          <cell r="H6335" t="str">
            <v>Monotaxis linifolia</v>
          </cell>
        </row>
        <row r="6336">
          <cell r="A6336">
            <v>2739</v>
          </cell>
          <cell r="H6336" t="str">
            <v>Monotaxis macrophylla</v>
          </cell>
        </row>
        <row r="6337">
          <cell r="A6337">
            <v>2740</v>
          </cell>
          <cell r="H6337" t="str">
            <v>Omalanthus populifolius</v>
          </cell>
        </row>
        <row r="6338">
          <cell r="A6338">
            <v>2741</v>
          </cell>
          <cell r="H6338" t="str">
            <v>Omalanthus stillingiifolius</v>
          </cell>
        </row>
        <row r="6339">
          <cell r="A6339">
            <v>2742</v>
          </cell>
          <cell r="H6339" t="str">
            <v>Petalostigma triloculare</v>
          </cell>
        </row>
        <row r="6340">
          <cell r="A6340">
            <v>2743</v>
          </cell>
          <cell r="H6340" t="str">
            <v>Phyllanthus filicaulis</v>
          </cell>
        </row>
        <row r="6341">
          <cell r="A6341">
            <v>2744</v>
          </cell>
          <cell r="H6341" t="str">
            <v>Phyllanthus fuernrohrii</v>
          </cell>
        </row>
        <row r="6342">
          <cell r="A6342">
            <v>2745</v>
          </cell>
          <cell r="H6342" t="str">
            <v>Phyllanthus gasstroemii</v>
          </cell>
        </row>
        <row r="6343">
          <cell r="A6343">
            <v>2746</v>
          </cell>
          <cell r="H6343" t="str">
            <v>Phyllanthus gunnii</v>
          </cell>
        </row>
        <row r="6344">
          <cell r="A6344">
            <v>2747</v>
          </cell>
          <cell r="H6344" t="str">
            <v>Phyllanthus hebecarpus</v>
          </cell>
        </row>
        <row r="6345">
          <cell r="A6345">
            <v>2748</v>
          </cell>
          <cell r="H6345" t="str">
            <v>Phyllanthus lacunarius</v>
          </cell>
        </row>
        <row r="6346">
          <cell r="A6346">
            <v>2749</v>
          </cell>
          <cell r="H6346" t="str">
            <v>Phyllanthus rhytidospermus</v>
          </cell>
        </row>
        <row r="6347">
          <cell r="A6347">
            <v>2750</v>
          </cell>
          <cell r="H6347" t="str">
            <v>Phyllanthus subcrenulatus</v>
          </cell>
        </row>
        <row r="6348">
          <cell r="A6348">
            <v>2751</v>
          </cell>
          <cell r="H6348" t="str">
            <v>Phyllanthus tenellus</v>
          </cell>
        </row>
        <row r="6349">
          <cell r="A6349">
            <v>2752</v>
          </cell>
          <cell r="H6349" t="str">
            <v>Phyllanthus thymoides</v>
          </cell>
        </row>
        <row r="6350">
          <cell r="A6350">
            <v>2753</v>
          </cell>
          <cell r="H6350" t="str">
            <v>Poranthera corymbosa</v>
          </cell>
        </row>
        <row r="6351">
          <cell r="A6351">
            <v>2754</v>
          </cell>
          <cell r="H6351" t="str">
            <v>Poranthera ericifolia</v>
          </cell>
        </row>
        <row r="6352">
          <cell r="A6352">
            <v>2755</v>
          </cell>
          <cell r="H6352" t="str">
            <v>Pseudanthus divaricatissimus</v>
          </cell>
        </row>
        <row r="6353">
          <cell r="A6353">
            <v>2756</v>
          </cell>
          <cell r="H6353" t="str">
            <v>Pseudanthus orientalis</v>
          </cell>
        </row>
        <row r="6354">
          <cell r="A6354">
            <v>2757</v>
          </cell>
          <cell r="H6354" t="str">
            <v>Pseudanthus pimeleoides</v>
          </cell>
        </row>
        <row r="6355">
          <cell r="A6355">
            <v>2758</v>
          </cell>
          <cell r="H6355" t="str">
            <v>Ricinocarpos bowmanii</v>
          </cell>
        </row>
        <row r="6356">
          <cell r="A6356">
            <v>2759</v>
          </cell>
          <cell r="H6356" t="str">
            <v>Ricinocarpos pinifolius</v>
          </cell>
        </row>
        <row r="6357">
          <cell r="A6357">
            <v>2760</v>
          </cell>
          <cell r="H6357" t="str">
            <v>Ricinocarpos speciosus</v>
          </cell>
        </row>
        <row r="6358">
          <cell r="A6358">
            <v>2761</v>
          </cell>
          <cell r="H6358" t="str">
            <v>Ricinus communis</v>
          </cell>
        </row>
        <row r="6359">
          <cell r="A6359">
            <v>2762</v>
          </cell>
          <cell r="H6359" t="str">
            <v>Sauropus albiflorus</v>
          </cell>
        </row>
        <row r="6360">
          <cell r="A6360">
            <v>2763</v>
          </cell>
          <cell r="H6360" t="str">
            <v>Sauropus ramosissimus</v>
          </cell>
        </row>
        <row r="6361">
          <cell r="A6361">
            <v>2764</v>
          </cell>
          <cell r="H6361" t="str">
            <v>Sauropus thesioides</v>
          </cell>
        </row>
        <row r="6362">
          <cell r="A6362">
            <v>2765</v>
          </cell>
          <cell r="H6362" t="str">
            <v>Tragia novae-hollandiae</v>
          </cell>
        </row>
        <row r="6363">
          <cell r="A6363">
            <v>2766</v>
          </cell>
          <cell r="H6363" t="str">
            <v>Vernicia fordii</v>
          </cell>
        </row>
        <row r="6364">
          <cell r="A6364">
            <v>2767</v>
          </cell>
          <cell r="H6364" t="str">
            <v>Eupomatia bennettii</v>
          </cell>
        </row>
        <row r="6365">
          <cell r="A6365">
            <v>2768</v>
          </cell>
          <cell r="H6365" t="str">
            <v>Eupomatia laurina</v>
          </cell>
        </row>
        <row r="6366">
          <cell r="A6366">
            <v>2769</v>
          </cell>
          <cell r="H6366" t="str">
            <v>Alhagi pseudoalhagi</v>
          </cell>
        </row>
        <row r="6367">
          <cell r="A6367">
            <v>2770</v>
          </cell>
          <cell r="H6367" t="str">
            <v>Aotus ericoides</v>
          </cell>
        </row>
        <row r="6368">
          <cell r="A6368">
            <v>2771</v>
          </cell>
          <cell r="H6368" t="str">
            <v>Aotus lanigera</v>
          </cell>
        </row>
        <row r="6369">
          <cell r="A6369">
            <v>2772</v>
          </cell>
          <cell r="H6369" t="str">
            <v>Aotus mollis</v>
          </cell>
        </row>
        <row r="6370">
          <cell r="A6370">
            <v>2773</v>
          </cell>
          <cell r="H6370" t="str">
            <v>Aotus subglauca</v>
          </cell>
        </row>
        <row r="6371">
          <cell r="A6371">
            <v>2774</v>
          </cell>
          <cell r="H6371" t="str">
            <v>Astragalus hamosus</v>
          </cell>
        </row>
        <row r="6372">
          <cell r="A6372">
            <v>2775</v>
          </cell>
          <cell r="H6372" t="str">
            <v>Bossiaea bracteosa</v>
          </cell>
        </row>
        <row r="6373">
          <cell r="A6373">
            <v>2776</v>
          </cell>
          <cell r="H6373" t="str">
            <v>Bossiaea buxifolia</v>
          </cell>
        </row>
        <row r="6374">
          <cell r="A6374">
            <v>2777</v>
          </cell>
          <cell r="H6374" t="str">
            <v>Bossiaea cinerea</v>
          </cell>
        </row>
        <row r="6375">
          <cell r="A6375">
            <v>2778</v>
          </cell>
          <cell r="H6375" t="str">
            <v>Bossiaea ensata</v>
          </cell>
        </row>
        <row r="6376">
          <cell r="A6376">
            <v>2779</v>
          </cell>
          <cell r="H6376" t="str">
            <v>Bossiaea foliosa</v>
          </cell>
        </row>
        <row r="6377">
          <cell r="A6377">
            <v>2780</v>
          </cell>
          <cell r="H6377" t="str">
            <v>Bossiaea heterophylla</v>
          </cell>
        </row>
        <row r="6378">
          <cell r="A6378">
            <v>2781</v>
          </cell>
          <cell r="H6378" t="str">
            <v>Bossiaea kiamensis</v>
          </cell>
        </row>
        <row r="6379">
          <cell r="A6379">
            <v>2782</v>
          </cell>
          <cell r="H6379" t="str">
            <v>Bossiaea lenticularis</v>
          </cell>
        </row>
        <row r="6380">
          <cell r="A6380">
            <v>2783</v>
          </cell>
          <cell r="H6380" t="str">
            <v>Bossiaea neo-anglica</v>
          </cell>
        </row>
        <row r="6381">
          <cell r="A6381">
            <v>2784</v>
          </cell>
          <cell r="H6381" t="str">
            <v>Bossiaea obcordata</v>
          </cell>
        </row>
        <row r="6382">
          <cell r="A6382">
            <v>2785</v>
          </cell>
          <cell r="H6382" t="str">
            <v>Bossiaea oligosperma</v>
          </cell>
        </row>
        <row r="6383">
          <cell r="A6383">
            <v>2786</v>
          </cell>
          <cell r="H6383" t="str">
            <v>Bossiaea prostrata</v>
          </cell>
        </row>
        <row r="6384">
          <cell r="A6384">
            <v>2787</v>
          </cell>
          <cell r="H6384" t="str">
            <v>Bossiaea rhombifolia</v>
          </cell>
        </row>
        <row r="6385">
          <cell r="A6385">
            <v>2788</v>
          </cell>
          <cell r="H6385" t="str">
            <v>Bossiaea riparia</v>
          </cell>
        </row>
        <row r="6386">
          <cell r="A6386">
            <v>2789</v>
          </cell>
          <cell r="H6386" t="str">
            <v>Bossiaea scolopendria</v>
          </cell>
        </row>
        <row r="6387">
          <cell r="A6387">
            <v>2790</v>
          </cell>
          <cell r="H6387" t="str">
            <v>Bossiaea scortechinii</v>
          </cell>
        </row>
        <row r="6388">
          <cell r="A6388">
            <v>2791</v>
          </cell>
          <cell r="H6388" t="str">
            <v>Bossiaea stephensonii</v>
          </cell>
        </row>
        <row r="6389">
          <cell r="A6389">
            <v>2792</v>
          </cell>
          <cell r="H6389" t="str">
            <v>Bossiaea walkeri</v>
          </cell>
        </row>
        <row r="6390">
          <cell r="A6390">
            <v>2793</v>
          </cell>
          <cell r="H6390" t="str">
            <v>Burtonia foliolosa</v>
          </cell>
        </row>
        <row r="6391">
          <cell r="A6391">
            <v>2794</v>
          </cell>
          <cell r="H6391" t="str">
            <v>Cajanus cajan</v>
          </cell>
        </row>
        <row r="6392">
          <cell r="A6392">
            <v>2795</v>
          </cell>
          <cell r="H6392" t="str">
            <v>Carmichaelia exsul</v>
          </cell>
        </row>
        <row r="6393">
          <cell r="A6393">
            <v>2796</v>
          </cell>
          <cell r="H6393" t="str">
            <v>Castanospermum australe</v>
          </cell>
        </row>
        <row r="6394">
          <cell r="A6394">
            <v>2797</v>
          </cell>
          <cell r="H6394" t="str">
            <v>Chorizema parviflorum</v>
          </cell>
        </row>
        <row r="6395">
          <cell r="A6395">
            <v>2798</v>
          </cell>
          <cell r="H6395" t="str">
            <v>Clianthus formosus</v>
          </cell>
        </row>
        <row r="6396">
          <cell r="A6396">
            <v>2799</v>
          </cell>
          <cell r="H6396" t="str">
            <v>Coronilla varia</v>
          </cell>
        </row>
        <row r="6397">
          <cell r="A6397">
            <v>2800</v>
          </cell>
          <cell r="H6397" t="str">
            <v>Crotalaria agatiflora</v>
          </cell>
        </row>
        <row r="6398">
          <cell r="A6398">
            <v>2801</v>
          </cell>
          <cell r="H6398" t="str">
            <v>Crotalaria dissitiflora</v>
          </cell>
        </row>
        <row r="6399">
          <cell r="A6399">
            <v>2802</v>
          </cell>
          <cell r="H6399" t="str">
            <v>Crotalaria distans</v>
          </cell>
        </row>
        <row r="6400">
          <cell r="A6400">
            <v>2803</v>
          </cell>
          <cell r="H6400" t="str">
            <v>Crotalaria eremaea</v>
          </cell>
        </row>
        <row r="6401">
          <cell r="A6401">
            <v>2804</v>
          </cell>
          <cell r="H6401" t="str">
            <v>Crotalaria grahamiana</v>
          </cell>
        </row>
        <row r="6402">
          <cell r="A6402">
            <v>2805</v>
          </cell>
          <cell r="H6402" t="str">
            <v>Crotalaria incana</v>
          </cell>
        </row>
        <row r="6403">
          <cell r="A6403">
            <v>2806</v>
          </cell>
          <cell r="H6403" t="str">
            <v>Crotalaria lanceolata</v>
          </cell>
        </row>
        <row r="6404">
          <cell r="A6404">
            <v>2807</v>
          </cell>
          <cell r="H6404" t="str">
            <v>Crotalaria mitchellii</v>
          </cell>
        </row>
        <row r="6405">
          <cell r="A6405">
            <v>2808</v>
          </cell>
          <cell r="H6405" t="str">
            <v>Crotalaria pallida</v>
          </cell>
        </row>
        <row r="6406">
          <cell r="A6406">
            <v>2809</v>
          </cell>
          <cell r="H6406" t="str">
            <v>Crotalaria semperflorens</v>
          </cell>
        </row>
        <row r="6407">
          <cell r="A6407">
            <v>2810</v>
          </cell>
          <cell r="H6407" t="str">
            <v>Crotalaria smithiana</v>
          </cell>
        </row>
        <row r="6408">
          <cell r="A6408">
            <v>2811</v>
          </cell>
          <cell r="H6408" t="str">
            <v>Crotalaria spectabilis</v>
          </cell>
        </row>
        <row r="6409">
          <cell r="A6409">
            <v>2812</v>
          </cell>
          <cell r="H6409" t="str">
            <v>Crotalaria virgulata</v>
          </cell>
        </row>
        <row r="6410">
          <cell r="A6410">
            <v>2813</v>
          </cell>
          <cell r="H6410" t="str">
            <v>Crotalaria zanzibarica</v>
          </cell>
        </row>
        <row r="6411">
          <cell r="A6411">
            <v>2814</v>
          </cell>
          <cell r="H6411" t="str">
            <v>Cytisus proliferus</v>
          </cell>
        </row>
        <row r="6412">
          <cell r="A6412">
            <v>2815</v>
          </cell>
          <cell r="H6412" t="str">
            <v>Cytisus scoparius</v>
          </cell>
        </row>
        <row r="6413">
          <cell r="A6413">
            <v>2816</v>
          </cell>
          <cell r="H6413" t="str">
            <v>Daviesia acicularis</v>
          </cell>
        </row>
        <row r="6414">
          <cell r="A6414">
            <v>2817</v>
          </cell>
          <cell r="H6414" t="str">
            <v>Daviesia arborea</v>
          </cell>
        </row>
        <row r="6415">
          <cell r="A6415">
            <v>2818</v>
          </cell>
          <cell r="H6415" t="str">
            <v>Daviesia arenaria</v>
          </cell>
        </row>
        <row r="6416">
          <cell r="A6416">
            <v>2819</v>
          </cell>
          <cell r="H6416" t="str">
            <v>Daviesia brevifolia</v>
          </cell>
        </row>
        <row r="6417">
          <cell r="A6417">
            <v>2820</v>
          </cell>
          <cell r="H6417" t="str">
            <v>Daviesia buxifolia</v>
          </cell>
        </row>
        <row r="6418">
          <cell r="A6418">
            <v>2821</v>
          </cell>
          <cell r="H6418" t="str">
            <v>Daviesia corymbosa</v>
          </cell>
        </row>
        <row r="6419">
          <cell r="A6419">
            <v>2822</v>
          </cell>
          <cell r="H6419" t="str">
            <v>Daviesia genistifolia</v>
          </cell>
        </row>
        <row r="6420">
          <cell r="A6420">
            <v>2823</v>
          </cell>
          <cell r="H6420" t="str">
            <v>Daviesia latifolia</v>
          </cell>
        </row>
        <row r="6421">
          <cell r="A6421">
            <v>2824</v>
          </cell>
          <cell r="H6421" t="str">
            <v>Daviesia mimosoides</v>
          </cell>
        </row>
        <row r="6422">
          <cell r="A6422">
            <v>2825</v>
          </cell>
          <cell r="H6422" t="str">
            <v>Daviesia pubigera</v>
          </cell>
        </row>
        <row r="6423">
          <cell r="A6423">
            <v>2826</v>
          </cell>
          <cell r="H6423" t="str">
            <v>Daviesia squarrosa</v>
          </cell>
        </row>
        <row r="6424">
          <cell r="A6424">
            <v>2827</v>
          </cell>
          <cell r="H6424" t="str">
            <v>Daviesia ulicifolia</v>
          </cell>
        </row>
        <row r="6425">
          <cell r="A6425">
            <v>2828</v>
          </cell>
          <cell r="H6425" t="str">
            <v>Daviesia umbellulata</v>
          </cell>
        </row>
        <row r="6426">
          <cell r="A6426">
            <v>2829</v>
          </cell>
          <cell r="H6426" t="str">
            <v>Daviesia virgata</v>
          </cell>
        </row>
        <row r="6427">
          <cell r="A6427">
            <v>2830</v>
          </cell>
          <cell r="H6427" t="str">
            <v>Daviesia wyattiana</v>
          </cell>
        </row>
        <row r="6428">
          <cell r="A6428">
            <v>2831</v>
          </cell>
          <cell r="H6428" t="str">
            <v>Daviesia alata</v>
          </cell>
        </row>
        <row r="6429">
          <cell r="A6429">
            <v>2832</v>
          </cell>
          <cell r="H6429" t="str">
            <v>Derris involuta</v>
          </cell>
        </row>
        <row r="6430">
          <cell r="A6430">
            <v>2833</v>
          </cell>
          <cell r="H6430" t="str">
            <v>Desmodium acanthocladum</v>
          </cell>
        </row>
        <row r="6431">
          <cell r="A6431">
            <v>2834</v>
          </cell>
          <cell r="H6431" t="str">
            <v>Desmodium brachypodum</v>
          </cell>
        </row>
        <row r="6432">
          <cell r="A6432">
            <v>2835</v>
          </cell>
          <cell r="H6432" t="str">
            <v>Desmodium campylocaulon</v>
          </cell>
        </row>
        <row r="6433">
          <cell r="A6433">
            <v>2836</v>
          </cell>
          <cell r="H6433" t="str">
            <v>Desmodium gangeticum</v>
          </cell>
        </row>
        <row r="6434">
          <cell r="A6434">
            <v>2837</v>
          </cell>
          <cell r="H6434" t="str">
            <v>Desmodium heterocarpon</v>
          </cell>
        </row>
        <row r="6435">
          <cell r="A6435">
            <v>2838</v>
          </cell>
          <cell r="H6435" t="str">
            <v>Desmodium nemorosum</v>
          </cell>
        </row>
        <row r="6436">
          <cell r="A6436">
            <v>2839</v>
          </cell>
          <cell r="H6436" t="str">
            <v>Desmodium rhytidophyllum</v>
          </cell>
        </row>
        <row r="6437">
          <cell r="A6437">
            <v>2840</v>
          </cell>
          <cell r="H6437" t="str">
            <v>Desmodium varians</v>
          </cell>
        </row>
        <row r="6438">
          <cell r="A6438">
            <v>2841</v>
          </cell>
          <cell r="H6438" t="str">
            <v>Dillwynia acicularis</v>
          </cell>
        </row>
        <row r="6439">
          <cell r="A6439">
            <v>2842</v>
          </cell>
          <cell r="H6439" t="str">
            <v>Dillwynia cinerascens</v>
          </cell>
        </row>
        <row r="6440">
          <cell r="A6440">
            <v>2843</v>
          </cell>
          <cell r="H6440" t="str">
            <v>Dillwynia floribunda</v>
          </cell>
        </row>
        <row r="6441">
          <cell r="A6441">
            <v>2844</v>
          </cell>
          <cell r="H6441" t="str">
            <v>Dillwynia glaberrima</v>
          </cell>
        </row>
        <row r="6442">
          <cell r="A6442">
            <v>2845</v>
          </cell>
          <cell r="H6442" t="str">
            <v>Dillwynia hispida</v>
          </cell>
        </row>
        <row r="6443">
          <cell r="A6443">
            <v>2846</v>
          </cell>
          <cell r="H6443" t="str">
            <v>Dillwynia juniperina</v>
          </cell>
        </row>
        <row r="6444">
          <cell r="A6444">
            <v>2847</v>
          </cell>
          <cell r="H6444" t="str">
            <v>Dillwynia parvifolia</v>
          </cell>
        </row>
        <row r="6445">
          <cell r="A6445">
            <v>2848</v>
          </cell>
          <cell r="H6445" t="str">
            <v>Dillwynia prostrata</v>
          </cell>
        </row>
        <row r="6446">
          <cell r="A6446">
            <v>2849</v>
          </cell>
          <cell r="H6446" t="str">
            <v>Dillwynia ramosissima</v>
          </cell>
        </row>
        <row r="6447">
          <cell r="A6447">
            <v>2850</v>
          </cell>
          <cell r="H6447" t="str">
            <v>Dillwynia retorta</v>
          </cell>
        </row>
        <row r="6448">
          <cell r="A6448">
            <v>2851</v>
          </cell>
          <cell r="H6448" t="str">
            <v>Dillwynia sericea</v>
          </cell>
        </row>
        <row r="6449">
          <cell r="A6449">
            <v>2852</v>
          </cell>
          <cell r="H6449" t="str">
            <v>Dillwynia stipulifera</v>
          </cell>
        </row>
        <row r="6450">
          <cell r="A6450">
            <v>2853</v>
          </cell>
          <cell r="H6450" t="str">
            <v>Dillwynia tenuifolia</v>
          </cell>
        </row>
        <row r="6451">
          <cell r="A6451">
            <v>2854</v>
          </cell>
          <cell r="H6451" t="str">
            <v>Dipogon lignosus</v>
          </cell>
        </row>
        <row r="6452">
          <cell r="A6452">
            <v>2855</v>
          </cell>
          <cell r="H6452" t="str">
            <v>Eutaxia microphylla</v>
          </cell>
        </row>
        <row r="6453">
          <cell r="A6453">
            <v>2856</v>
          </cell>
          <cell r="H6453" t="str">
            <v>Genista linifolia</v>
          </cell>
        </row>
        <row r="6454">
          <cell r="A6454">
            <v>2857</v>
          </cell>
          <cell r="H6454" t="str">
            <v>Genista maderensis</v>
          </cell>
        </row>
        <row r="6455">
          <cell r="A6455">
            <v>2858</v>
          </cell>
          <cell r="H6455" t="str">
            <v>Genista monspessulana</v>
          </cell>
        </row>
        <row r="6456">
          <cell r="A6456">
            <v>2859</v>
          </cell>
          <cell r="H6456" t="str">
            <v>Glycine canescens</v>
          </cell>
        </row>
        <row r="6457">
          <cell r="A6457">
            <v>2860</v>
          </cell>
          <cell r="H6457" t="str">
            <v>Glycine clandestina</v>
          </cell>
        </row>
        <row r="6458">
          <cell r="A6458">
            <v>2861</v>
          </cell>
          <cell r="H6458" t="str">
            <v>Glycine tabacina</v>
          </cell>
        </row>
        <row r="6459">
          <cell r="A6459">
            <v>2862</v>
          </cell>
          <cell r="H6459" t="str">
            <v>Glycyrrhiza acanthocarpa</v>
          </cell>
        </row>
        <row r="6460">
          <cell r="A6460">
            <v>2863</v>
          </cell>
          <cell r="H6460" t="str">
            <v>Glycyrrhiza glabra</v>
          </cell>
        </row>
        <row r="6461">
          <cell r="A6461">
            <v>2864</v>
          </cell>
          <cell r="H6461" t="str">
            <v>Gompholobium glabratum</v>
          </cell>
        </row>
        <row r="6462">
          <cell r="A6462">
            <v>2865</v>
          </cell>
          <cell r="H6462" t="str">
            <v>Gompholobium grandiflorum</v>
          </cell>
        </row>
        <row r="6463">
          <cell r="A6463">
            <v>2866</v>
          </cell>
          <cell r="H6463" t="str">
            <v>Gompholobium latifolium</v>
          </cell>
        </row>
        <row r="6464">
          <cell r="A6464">
            <v>2867</v>
          </cell>
          <cell r="H6464" t="str">
            <v>Gompholobium minus</v>
          </cell>
        </row>
        <row r="6465">
          <cell r="A6465">
            <v>2868</v>
          </cell>
          <cell r="H6465" t="str">
            <v>Gompholobium pinnatum</v>
          </cell>
        </row>
        <row r="6466">
          <cell r="A6466">
            <v>2869</v>
          </cell>
          <cell r="H6466" t="str">
            <v>Gompholobium uncinatum</v>
          </cell>
        </row>
        <row r="6467">
          <cell r="A6467">
            <v>2870</v>
          </cell>
          <cell r="H6467" t="str">
            <v>Gompholobium virgatum</v>
          </cell>
        </row>
        <row r="6468">
          <cell r="A6468">
            <v>2871</v>
          </cell>
          <cell r="H6468" t="str">
            <v>Goodia lotifolia</v>
          </cell>
        </row>
        <row r="6469">
          <cell r="A6469">
            <v>2872</v>
          </cell>
          <cell r="H6469" t="str">
            <v>Goodia medicaginea</v>
          </cell>
        </row>
        <row r="6470">
          <cell r="A6470">
            <v>2873</v>
          </cell>
          <cell r="H6470" t="str">
            <v>Hardenbergia violacea</v>
          </cell>
        </row>
        <row r="6471">
          <cell r="A6471">
            <v>2874</v>
          </cell>
          <cell r="H6471" t="str">
            <v>Hovea acutifolia</v>
          </cell>
        </row>
        <row r="6472">
          <cell r="A6472">
            <v>2875</v>
          </cell>
          <cell r="H6472" t="str">
            <v>Hovea lanceolata</v>
          </cell>
        </row>
        <row r="6473">
          <cell r="A6473">
            <v>2876</v>
          </cell>
          <cell r="H6473" t="str">
            <v>Hovea linearis</v>
          </cell>
        </row>
        <row r="6474">
          <cell r="A6474">
            <v>2877</v>
          </cell>
          <cell r="H6474" t="str">
            <v>Hovea longifolia</v>
          </cell>
        </row>
        <row r="6475">
          <cell r="A6475">
            <v>2878</v>
          </cell>
          <cell r="H6475" t="str">
            <v>Hovea longipes</v>
          </cell>
        </row>
        <row r="6476">
          <cell r="A6476">
            <v>2879</v>
          </cell>
          <cell r="H6476" t="str">
            <v>Hovea pannosa</v>
          </cell>
        </row>
        <row r="6477">
          <cell r="A6477">
            <v>2880</v>
          </cell>
          <cell r="H6477" t="str">
            <v>Hovea purpurea</v>
          </cell>
        </row>
        <row r="6478">
          <cell r="A6478">
            <v>2881</v>
          </cell>
          <cell r="H6478" t="str">
            <v>Hovea rosmarinifolia</v>
          </cell>
        </row>
        <row r="6479">
          <cell r="A6479">
            <v>2882</v>
          </cell>
          <cell r="H6479" t="str">
            <v>Indigofera australis</v>
          </cell>
        </row>
        <row r="6480">
          <cell r="A6480">
            <v>2883</v>
          </cell>
          <cell r="H6480" t="str">
            <v>Indigofera basedowii</v>
          </cell>
        </row>
        <row r="6481">
          <cell r="A6481">
            <v>2884</v>
          </cell>
          <cell r="H6481" t="str">
            <v>Indigofera brevidens</v>
          </cell>
        </row>
        <row r="6482">
          <cell r="A6482">
            <v>2885</v>
          </cell>
          <cell r="H6482" t="str">
            <v>Indigofera coronillifolia</v>
          </cell>
        </row>
        <row r="6483">
          <cell r="A6483">
            <v>2886</v>
          </cell>
          <cell r="H6483" t="str">
            <v>Indigofera efoliata</v>
          </cell>
        </row>
        <row r="6484">
          <cell r="A6484">
            <v>2887</v>
          </cell>
          <cell r="H6484" t="str">
            <v>Indigofera leucotricha</v>
          </cell>
        </row>
        <row r="6485">
          <cell r="A6485">
            <v>2888</v>
          </cell>
          <cell r="H6485" t="str">
            <v>Indigophora adesmiifolia</v>
          </cell>
        </row>
        <row r="6486">
          <cell r="A6486">
            <v>2889</v>
          </cell>
          <cell r="H6486" t="str">
            <v>Isotropis atropurpurea</v>
          </cell>
        </row>
        <row r="6487">
          <cell r="A6487">
            <v>2890</v>
          </cell>
          <cell r="H6487" t="str">
            <v>Isotropis wheeleri</v>
          </cell>
        </row>
        <row r="6488">
          <cell r="A6488">
            <v>2891</v>
          </cell>
          <cell r="H6488" t="str">
            <v>Jacksonia clarkei</v>
          </cell>
        </row>
        <row r="6489">
          <cell r="A6489">
            <v>2892</v>
          </cell>
          <cell r="H6489" t="str">
            <v>Jacksonia scoparia</v>
          </cell>
        </row>
        <row r="6490">
          <cell r="A6490">
            <v>2893</v>
          </cell>
          <cell r="H6490" t="str">
            <v>Jacksonia stackhousei</v>
          </cell>
        </row>
        <row r="6491">
          <cell r="A6491">
            <v>2894</v>
          </cell>
          <cell r="H6491" t="str">
            <v>Jacksonia turnerana</v>
          </cell>
        </row>
        <row r="6492">
          <cell r="A6492">
            <v>2895</v>
          </cell>
          <cell r="H6492" t="str">
            <v>Kennedia procurrens</v>
          </cell>
        </row>
        <row r="6493">
          <cell r="A6493">
            <v>2896</v>
          </cell>
          <cell r="H6493" t="str">
            <v>Kennedia prostrata</v>
          </cell>
        </row>
        <row r="6494">
          <cell r="A6494">
            <v>2897</v>
          </cell>
          <cell r="H6494" t="str">
            <v>Kennedia retrorsa</v>
          </cell>
        </row>
        <row r="6495">
          <cell r="A6495">
            <v>2898</v>
          </cell>
          <cell r="H6495" t="str">
            <v>Kennedia rubicunda</v>
          </cell>
        </row>
        <row r="6496">
          <cell r="A6496">
            <v>2899</v>
          </cell>
          <cell r="H6496" t="str">
            <v>Kunstleria blackii</v>
          </cell>
        </row>
        <row r="6497">
          <cell r="A6497">
            <v>2900</v>
          </cell>
          <cell r="H6497" t="str">
            <v>Lablab purpureus</v>
          </cell>
        </row>
        <row r="6498">
          <cell r="A6498">
            <v>2901</v>
          </cell>
          <cell r="H6498" t="str">
            <v>Lathyrus angulatus</v>
          </cell>
        </row>
        <row r="6499">
          <cell r="A6499">
            <v>2902</v>
          </cell>
          <cell r="H6499" t="str">
            <v>Lathyrus latifolius</v>
          </cell>
        </row>
        <row r="6500">
          <cell r="A6500">
            <v>2903</v>
          </cell>
          <cell r="H6500" t="str">
            <v>Lespedeza juncea</v>
          </cell>
        </row>
        <row r="6501">
          <cell r="A6501">
            <v>2904</v>
          </cell>
          <cell r="H6501" t="str">
            <v>Lotononis bainesii</v>
          </cell>
        </row>
        <row r="6502">
          <cell r="A6502">
            <v>2905</v>
          </cell>
          <cell r="H6502" t="str">
            <v>Lotus angustissimus</v>
          </cell>
        </row>
        <row r="6503">
          <cell r="A6503">
            <v>2906</v>
          </cell>
          <cell r="H6503" t="str">
            <v>Lotus australis</v>
          </cell>
        </row>
        <row r="6504">
          <cell r="A6504">
            <v>2907</v>
          </cell>
          <cell r="H6504" t="str">
            <v>Lotus corniculatus</v>
          </cell>
        </row>
        <row r="6505">
          <cell r="A6505">
            <v>2908</v>
          </cell>
          <cell r="H6505" t="str">
            <v>Lotus cruentus</v>
          </cell>
        </row>
        <row r="6506">
          <cell r="A6506">
            <v>2909</v>
          </cell>
          <cell r="H6506" t="str">
            <v>Lotus hispidus</v>
          </cell>
        </row>
        <row r="6507">
          <cell r="A6507">
            <v>2910</v>
          </cell>
          <cell r="H6507" t="str">
            <v>Lotus pedunculatus</v>
          </cell>
        </row>
        <row r="6508">
          <cell r="A6508">
            <v>2911</v>
          </cell>
          <cell r="H6508" t="str">
            <v>Lupinus angustifolius</v>
          </cell>
        </row>
        <row r="6509">
          <cell r="A6509">
            <v>2912</v>
          </cell>
          <cell r="H6509" t="str">
            <v>Lupinus cosentinii</v>
          </cell>
        </row>
        <row r="6510">
          <cell r="A6510">
            <v>2913</v>
          </cell>
          <cell r="H6510" t="str">
            <v>Lupinus hirsutus</v>
          </cell>
        </row>
        <row r="6511">
          <cell r="A6511">
            <v>2914</v>
          </cell>
          <cell r="H6511" t="str">
            <v>Lupinus luteus</v>
          </cell>
        </row>
        <row r="6512">
          <cell r="A6512">
            <v>2915</v>
          </cell>
          <cell r="H6512" t="str">
            <v>Macrotyloma axillaris</v>
          </cell>
        </row>
        <row r="6513">
          <cell r="A6513">
            <v>2916</v>
          </cell>
          <cell r="H6513" t="str">
            <v>Medicago arabica</v>
          </cell>
        </row>
        <row r="6514">
          <cell r="A6514">
            <v>2917</v>
          </cell>
          <cell r="H6514" t="str">
            <v>Medicago intertexta</v>
          </cell>
        </row>
        <row r="6515">
          <cell r="A6515">
            <v>2918</v>
          </cell>
          <cell r="H6515" t="str">
            <v>Medicago laciniata</v>
          </cell>
        </row>
        <row r="6516">
          <cell r="A6516">
            <v>2919</v>
          </cell>
          <cell r="H6516" t="str">
            <v>Medicago lupulina</v>
          </cell>
        </row>
        <row r="6517">
          <cell r="A6517">
            <v>2920</v>
          </cell>
          <cell r="H6517" t="str">
            <v>Medicago minima</v>
          </cell>
        </row>
        <row r="6518">
          <cell r="A6518">
            <v>2921</v>
          </cell>
          <cell r="H6518" t="str">
            <v>Medicago orbicularis</v>
          </cell>
        </row>
        <row r="6519">
          <cell r="A6519">
            <v>2922</v>
          </cell>
          <cell r="H6519" t="str">
            <v>Medicago polymorpha</v>
          </cell>
        </row>
        <row r="6520">
          <cell r="A6520">
            <v>2923</v>
          </cell>
          <cell r="H6520" t="str">
            <v>Medicago praecox</v>
          </cell>
        </row>
        <row r="6521">
          <cell r="A6521">
            <v>2924</v>
          </cell>
          <cell r="H6521" t="str">
            <v>Medicago sativa</v>
          </cell>
        </row>
        <row r="6522">
          <cell r="A6522">
            <v>2925</v>
          </cell>
          <cell r="H6522" t="str">
            <v>Medicago scutellata</v>
          </cell>
        </row>
        <row r="6523">
          <cell r="A6523">
            <v>2926</v>
          </cell>
          <cell r="H6523" t="str">
            <v>Medicago truncatula</v>
          </cell>
        </row>
        <row r="6524">
          <cell r="A6524">
            <v>2927</v>
          </cell>
          <cell r="H6524" t="str">
            <v>Melilotus albus</v>
          </cell>
        </row>
        <row r="6525">
          <cell r="A6525">
            <v>2928</v>
          </cell>
          <cell r="H6525" t="str">
            <v>Melilotus indicus</v>
          </cell>
        </row>
        <row r="6526">
          <cell r="A6526">
            <v>2929</v>
          </cell>
          <cell r="H6526" t="str">
            <v>Melilotus messanensis</v>
          </cell>
        </row>
        <row r="6527">
          <cell r="A6527">
            <v>2930</v>
          </cell>
          <cell r="H6527" t="str">
            <v>Melilotus officinalis</v>
          </cell>
        </row>
        <row r="6528">
          <cell r="A6528">
            <v>2931</v>
          </cell>
          <cell r="H6528" t="str">
            <v>Mellettia australis</v>
          </cell>
        </row>
        <row r="6529">
          <cell r="A6529">
            <v>2932</v>
          </cell>
          <cell r="H6529" t="str">
            <v>Mellettia megasperma</v>
          </cell>
        </row>
        <row r="6530">
          <cell r="A6530">
            <v>2933</v>
          </cell>
          <cell r="H6530" t="str">
            <v>Mirbelia baueri</v>
          </cell>
        </row>
        <row r="6531">
          <cell r="A6531">
            <v>2934</v>
          </cell>
          <cell r="H6531" t="str">
            <v>Mirbelia confertiflora</v>
          </cell>
        </row>
        <row r="6532">
          <cell r="A6532">
            <v>2935</v>
          </cell>
          <cell r="H6532" t="str">
            <v>Mirbelia oxylobioides</v>
          </cell>
        </row>
        <row r="6533">
          <cell r="A6533">
            <v>2936</v>
          </cell>
          <cell r="H6533" t="str">
            <v>Mirbelia platylobioides</v>
          </cell>
        </row>
        <row r="6534">
          <cell r="A6534">
            <v>2937</v>
          </cell>
          <cell r="H6534" t="str">
            <v>Mirbelia pungens</v>
          </cell>
        </row>
        <row r="6535">
          <cell r="A6535">
            <v>2938</v>
          </cell>
          <cell r="H6535" t="str">
            <v>Mirbelia rubiifolia</v>
          </cell>
        </row>
        <row r="6536">
          <cell r="A6536">
            <v>2939</v>
          </cell>
          <cell r="H6536" t="str">
            <v>Mirbelia speciosa</v>
          </cell>
        </row>
        <row r="6537">
          <cell r="A6537">
            <v>2940</v>
          </cell>
          <cell r="H6537" t="str">
            <v>Muelleranthus stipularis</v>
          </cell>
        </row>
        <row r="6538">
          <cell r="A6538">
            <v>2941</v>
          </cell>
          <cell r="H6538" t="str">
            <v>Muelleranthus trifoliolatus</v>
          </cell>
        </row>
        <row r="6539">
          <cell r="A6539">
            <v>2942</v>
          </cell>
          <cell r="H6539" t="str">
            <v>Onobrychis viciifolia</v>
          </cell>
        </row>
        <row r="6540">
          <cell r="A6540">
            <v>2943</v>
          </cell>
          <cell r="H6540" t="str">
            <v>Ornithopus compressus</v>
          </cell>
        </row>
        <row r="6541">
          <cell r="A6541">
            <v>2944</v>
          </cell>
          <cell r="H6541" t="str">
            <v>Ornithopus pinnatus</v>
          </cell>
        </row>
        <row r="6542">
          <cell r="A6542">
            <v>2945</v>
          </cell>
          <cell r="H6542" t="str">
            <v>Ornithopus sativus</v>
          </cell>
        </row>
        <row r="6543">
          <cell r="A6543">
            <v>2946</v>
          </cell>
          <cell r="H6543" t="str">
            <v>Oxylobium aciculiferum</v>
          </cell>
        </row>
        <row r="6544">
          <cell r="A6544">
            <v>2947</v>
          </cell>
          <cell r="H6544" t="str">
            <v>Oxylobium alpestre</v>
          </cell>
        </row>
        <row r="6545">
          <cell r="A6545">
            <v>2948</v>
          </cell>
          <cell r="H6545" t="str">
            <v>Oxylobium arborescens</v>
          </cell>
        </row>
        <row r="6546">
          <cell r="A6546">
            <v>2949</v>
          </cell>
          <cell r="H6546" t="str">
            <v>Oxylobium cordifolium</v>
          </cell>
        </row>
        <row r="6547">
          <cell r="A6547">
            <v>2950</v>
          </cell>
          <cell r="H6547" t="str">
            <v>Oxylobium ellipticum</v>
          </cell>
        </row>
        <row r="6548">
          <cell r="A6548">
            <v>2951</v>
          </cell>
          <cell r="H6548" t="str">
            <v>Oxylobium ilicifolium</v>
          </cell>
        </row>
        <row r="6549">
          <cell r="A6549">
            <v>2952</v>
          </cell>
          <cell r="H6549" t="str">
            <v>Oxylobium procumbens</v>
          </cell>
        </row>
        <row r="6550">
          <cell r="A6550">
            <v>2953</v>
          </cell>
          <cell r="H6550" t="str">
            <v>Oxylobium pulteneae</v>
          </cell>
        </row>
        <row r="6551">
          <cell r="A6551">
            <v>2954</v>
          </cell>
          <cell r="H6551" t="str">
            <v>Oxylobium robustum</v>
          </cell>
        </row>
        <row r="6552">
          <cell r="A6552">
            <v>2955</v>
          </cell>
          <cell r="H6552" t="str">
            <v>Oxylobium scandens</v>
          </cell>
        </row>
        <row r="6553">
          <cell r="A6553">
            <v>2956</v>
          </cell>
          <cell r="H6553" t="str">
            <v>Phyllota grandiflora</v>
          </cell>
        </row>
        <row r="6554">
          <cell r="A6554">
            <v>2957</v>
          </cell>
          <cell r="H6554" t="str">
            <v>Phyllota humifusa</v>
          </cell>
        </row>
        <row r="6555">
          <cell r="A6555">
            <v>2958</v>
          </cell>
          <cell r="H6555" t="str">
            <v>Phyllota phylicoides</v>
          </cell>
        </row>
        <row r="6556">
          <cell r="A6556">
            <v>2959</v>
          </cell>
          <cell r="H6556" t="str">
            <v>Phyllota squarrosa</v>
          </cell>
        </row>
        <row r="6557">
          <cell r="A6557">
            <v>2960</v>
          </cell>
          <cell r="H6557" t="str">
            <v>Pisum sativum</v>
          </cell>
        </row>
        <row r="6558">
          <cell r="A6558">
            <v>2961</v>
          </cell>
          <cell r="H6558" t="str">
            <v>Platylobium formosum</v>
          </cell>
        </row>
        <row r="6559">
          <cell r="A6559">
            <v>2962</v>
          </cell>
          <cell r="H6559" t="str">
            <v>Psoralea adscendens</v>
          </cell>
        </row>
        <row r="6560">
          <cell r="A6560">
            <v>2963</v>
          </cell>
          <cell r="H6560" t="str">
            <v>Psoralea australasica</v>
          </cell>
        </row>
        <row r="6561">
          <cell r="A6561">
            <v>2964</v>
          </cell>
          <cell r="H6561" t="str">
            <v>Psoralea cinerea</v>
          </cell>
        </row>
        <row r="6562">
          <cell r="A6562">
            <v>2965</v>
          </cell>
          <cell r="H6562" t="str">
            <v>Psoralea graveolens</v>
          </cell>
        </row>
        <row r="6563">
          <cell r="A6563">
            <v>2966</v>
          </cell>
          <cell r="H6563" t="str">
            <v>Psoralea pallida</v>
          </cell>
        </row>
        <row r="6564">
          <cell r="A6564">
            <v>2967</v>
          </cell>
          <cell r="H6564" t="str">
            <v>Psoralea parva</v>
          </cell>
        </row>
        <row r="6565">
          <cell r="A6565">
            <v>2968</v>
          </cell>
          <cell r="H6565" t="str">
            <v>Psoralea patens</v>
          </cell>
        </row>
        <row r="6566">
          <cell r="A6566">
            <v>2969</v>
          </cell>
          <cell r="H6566" t="str">
            <v>Psoralea pinnata</v>
          </cell>
        </row>
        <row r="6567">
          <cell r="A6567">
            <v>2970</v>
          </cell>
          <cell r="H6567" t="str">
            <v>Psoralea tenax</v>
          </cell>
        </row>
        <row r="6568">
          <cell r="A6568">
            <v>2971</v>
          </cell>
          <cell r="H6568" t="str">
            <v>Ptychosema anomalum</v>
          </cell>
        </row>
        <row r="6569">
          <cell r="A6569">
            <v>2972</v>
          </cell>
          <cell r="H6569" t="str">
            <v>Pueraria lobata</v>
          </cell>
        </row>
        <row r="6570">
          <cell r="A6570">
            <v>2973</v>
          </cell>
          <cell r="H6570" t="str">
            <v>Pultenaea altissima</v>
          </cell>
        </row>
        <row r="6571">
          <cell r="A6571">
            <v>2974</v>
          </cell>
          <cell r="H6571" t="str">
            <v>Pultenaea aristata</v>
          </cell>
        </row>
        <row r="6572">
          <cell r="A6572">
            <v>2975</v>
          </cell>
          <cell r="H6572" t="str">
            <v>Pultenaea baeuerlenii</v>
          </cell>
        </row>
        <row r="6573">
          <cell r="A6573">
            <v>2976</v>
          </cell>
          <cell r="H6573" t="str">
            <v>Pultenaea benthamii</v>
          </cell>
        </row>
        <row r="6574">
          <cell r="A6574">
            <v>2977</v>
          </cell>
          <cell r="H6574" t="str">
            <v>Pultenaea blakelyi</v>
          </cell>
        </row>
        <row r="6575">
          <cell r="A6575">
            <v>2978</v>
          </cell>
          <cell r="H6575" t="str">
            <v>Pultenaea boormanii</v>
          </cell>
        </row>
        <row r="6576">
          <cell r="A6576">
            <v>2979</v>
          </cell>
          <cell r="H6576" t="str">
            <v>Pultenaea brunioides</v>
          </cell>
        </row>
        <row r="6577">
          <cell r="A6577">
            <v>2980</v>
          </cell>
          <cell r="H6577" t="str">
            <v>Pultenaea cambagei</v>
          </cell>
        </row>
        <row r="6578">
          <cell r="A6578">
            <v>2981</v>
          </cell>
          <cell r="H6578" t="str">
            <v>Pultenaea cambellii</v>
          </cell>
        </row>
        <row r="6579">
          <cell r="A6579">
            <v>2982</v>
          </cell>
          <cell r="H6579" t="str">
            <v>Pultenaea canescens</v>
          </cell>
        </row>
        <row r="6580">
          <cell r="A6580">
            <v>2983</v>
          </cell>
          <cell r="H6580" t="str">
            <v>Pultenaea capitellata</v>
          </cell>
        </row>
        <row r="6581">
          <cell r="A6581">
            <v>2984</v>
          </cell>
          <cell r="H6581" t="str">
            <v>Pultenaea cunninghamii</v>
          </cell>
        </row>
        <row r="6582">
          <cell r="A6582">
            <v>2985</v>
          </cell>
          <cell r="H6582" t="str">
            <v>Pultenaea daphnoides</v>
          </cell>
        </row>
        <row r="6583">
          <cell r="A6583">
            <v>2986</v>
          </cell>
          <cell r="H6583" t="str">
            <v>Pultenaea dentata</v>
          </cell>
        </row>
        <row r="6584">
          <cell r="A6584">
            <v>2987</v>
          </cell>
          <cell r="H6584" t="str">
            <v>Pultenaea divaricata</v>
          </cell>
        </row>
        <row r="6585">
          <cell r="A6585">
            <v>2988</v>
          </cell>
          <cell r="H6585" t="str">
            <v>Pultenaea echinula</v>
          </cell>
        </row>
        <row r="6586">
          <cell r="A6586">
            <v>2989</v>
          </cell>
          <cell r="H6586" t="str">
            <v>Pultenaea elliptica</v>
          </cell>
        </row>
        <row r="6587">
          <cell r="A6587">
            <v>299</v>
          </cell>
          <cell r="H6587" t="str">
            <v>Eucalyptus sp.4</v>
          </cell>
        </row>
        <row r="6588">
          <cell r="A6588">
            <v>2990</v>
          </cell>
          <cell r="H6588" t="str">
            <v>Pultenaea euchila</v>
          </cell>
        </row>
        <row r="6589">
          <cell r="A6589">
            <v>2991</v>
          </cell>
          <cell r="H6589" t="str">
            <v>Pultenaea fasciculata</v>
          </cell>
        </row>
        <row r="6590">
          <cell r="A6590">
            <v>2992</v>
          </cell>
          <cell r="H6590" t="str">
            <v>Pultenaea ferruginea</v>
          </cell>
        </row>
        <row r="6591">
          <cell r="A6591">
            <v>2993</v>
          </cell>
          <cell r="H6591" t="str">
            <v>Pultenaea flexilis</v>
          </cell>
        </row>
        <row r="6592">
          <cell r="A6592">
            <v>2994</v>
          </cell>
          <cell r="H6592" t="str">
            <v>Pultenaea foliolosa</v>
          </cell>
        </row>
        <row r="6593">
          <cell r="A6593">
            <v>2995</v>
          </cell>
          <cell r="H6593" t="str">
            <v>Pultenaea glabra</v>
          </cell>
        </row>
        <row r="6594">
          <cell r="A6594">
            <v>2996</v>
          </cell>
          <cell r="H6594" t="str">
            <v>Pultenaea hartmannii</v>
          </cell>
        </row>
        <row r="6595">
          <cell r="A6595">
            <v>2997</v>
          </cell>
          <cell r="H6595" t="str">
            <v>Pultenaea hispidula</v>
          </cell>
        </row>
        <row r="6596">
          <cell r="A6596">
            <v>2998</v>
          </cell>
          <cell r="H6596" t="str">
            <v>Pultenaea incurvata</v>
          </cell>
        </row>
        <row r="6597">
          <cell r="A6597">
            <v>2999</v>
          </cell>
          <cell r="H6597" t="str">
            <v>Pultenaea juniperina</v>
          </cell>
        </row>
        <row r="6598">
          <cell r="A6598">
            <v>30</v>
          </cell>
          <cell r="H6598" t="str">
            <v>Hakea species 2</v>
          </cell>
        </row>
        <row r="6599">
          <cell r="A6599">
            <v>3000</v>
          </cell>
          <cell r="H6599" t="str">
            <v>Pultenaea largiflorens</v>
          </cell>
        </row>
        <row r="6600">
          <cell r="A6600">
            <v>3001</v>
          </cell>
          <cell r="H6600" t="str">
            <v>Pultenaea laxiflora</v>
          </cell>
        </row>
        <row r="6601">
          <cell r="A6601">
            <v>3002</v>
          </cell>
          <cell r="H6601" t="str">
            <v>Pultenaea linophylla</v>
          </cell>
        </row>
        <row r="6602">
          <cell r="A6602">
            <v>3003</v>
          </cell>
          <cell r="H6602" t="str">
            <v>Pultenaea microphylla</v>
          </cell>
        </row>
        <row r="6603">
          <cell r="A6603">
            <v>3004</v>
          </cell>
          <cell r="H6603" t="str">
            <v>Pultenaea myrtoides</v>
          </cell>
        </row>
        <row r="6604">
          <cell r="A6604">
            <v>3005</v>
          </cell>
          <cell r="H6604" t="str">
            <v>Pultenaea paleacea</v>
          </cell>
        </row>
        <row r="6605">
          <cell r="A6605">
            <v>3006</v>
          </cell>
          <cell r="H6605" t="str">
            <v>Pultenaea paludosa</v>
          </cell>
        </row>
        <row r="6606">
          <cell r="A6606">
            <v>3007</v>
          </cell>
          <cell r="H6606" t="str">
            <v>Pultenaea parviflora</v>
          </cell>
        </row>
        <row r="6607">
          <cell r="A6607">
            <v>3008</v>
          </cell>
          <cell r="H6607" t="str">
            <v>Pultenaea pedunculata</v>
          </cell>
        </row>
        <row r="6608">
          <cell r="A6608">
            <v>3009</v>
          </cell>
          <cell r="H6608" t="str">
            <v>Pultenaea petiolaris</v>
          </cell>
        </row>
        <row r="6609">
          <cell r="A6609">
            <v>3010</v>
          </cell>
          <cell r="H6609" t="str">
            <v>Pultenaea platyphylla</v>
          </cell>
        </row>
        <row r="6610">
          <cell r="A6610">
            <v>3011</v>
          </cell>
          <cell r="H6610" t="str">
            <v>Pultenaea polifolia</v>
          </cell>
        </row>
        <row r="6611">
          <cell r="A6611">
            <v>3012</v>
          </cell>
          <cell r="H6611" t="str">
            <v>Pultenaea procumbens</v>
          </cell>
        </row>
        <row r="6612">
          <cell r="A6612">
            <v>3013</v>
          </cell>
          <cell r="H6612" t="str">
            <v>Pultenaea pycnocephala</v>
          </cell>
        </row>
        <row r="6613">
          <cell r="A6613">
            <v>3014</v>
          </cell>
          <cell r="H6613" t="str">
            <v>Pultenaea retusa</v>
          </cell>
        </row>
        <row r="6614">
          <cell r="A6614">
            <v>3015</v>
          </cell>
          <cell r="H6614" t="str">
            <v>Pultenaea rosmarinifolia</v>
          </cell>
        </row>
        <row r="6615">
          <cell r="A6615">
            <v>3016</v>
          </cell>
          <cell r="H6615" t="str">
            <v>Pultenaea scabra</v>
          </cell>
        </row>
        <row r="6616">
          <cell r="A6616">
            <v>3017</v>
          </cell>
          <cell r="H6616" t="str">
            <v>Pultenaea spinosa</v>
          </cell>
        </row>
        <row r="6617">
          <cell r="A6617">
            <v>3018</v>
          </cell>
          <cell r="H6617" t="str">
            <v>Pultenaea stipularis</v>
          </cell>
        </row>
        <row r="6618">
          <cell r="A6618">
            <v>3019</v>
          </cell>
          <cell r="H6618" t="str">
            <v>Pultenaea stuartiana</v>
          </cell>
        </row>
        <row r="6619">
          <cell r="A6619">
            <v>3020</v>
          </cell>
          <cell r="H6619" t="str">
            <v>Pultenaea subspicata</v>
          </cell>
        </row>
        <row r="6620">
          <cell r="A6620">
            <v>3021</v>
          </cell>
          <cell r="H6620" t="str">
            <v>Pultenaea subternata</v>
          </cell>
        </row>
        <row r="6621">
          <cell r="A6621">
            <v>3022</v>
          </cell>
          <cell r="H6621" t="str">
            <v>Pultenaea villifera</v>
          </cell>
        </row>
        <row r="6622">
          <cell r="A6622">
            <v>3023</v>
          </cell>
          <cell r="H6622" t="str">
            <v>Pultenaea villosa</v>
          </cell>
        </row>
        <row r="6623">
          <cell r="A6623">
            <v>3024</v>
          </cell>
          <cell r="H6623" t="str">
            <v>Pultenaea viscosa</v>
          </cell>
        </row>
        <row r="6624">
          <cell r="A6624">
            <v>3025</v>
          </cell>
          <cell r="H6624" t="str">
            <v>Pultenaea vrolandii</v>
          </cell>
        </row>
        <row r="6625">
          <cell r="A6625">
            <v>3026</v>
          </cell>
          <cell r="H6625" t="str">
            <v>Rhynchosia australis</v>
          </cell>
        </row>
        <row r="6626">
          <cell r="A6626">
            <v>3027</v>
          </cell>
          <cell r="H6626" t="str">
            <v>Rhynchosia cunninghamii</v>
          </cell>
        </row>
        <row r="6627">
          <cell r="A6627">
            <v>3028</v>
          </cell>
          <cell r="H6627" t="str">
            <v>Robinia pseudoacacia</v>
          </cell>
        </row>
        <row r="6628">
          <cell r="A6628">
            <v>3029</v>
          </cell>
          <cell r="H6628" t="str">
            <v>Sesbania cannabina</v>
          </cell>
        </row>
        <row r="6629">
          <cell r="A6629">
            <v>3030</v>
          </cell>
          <cell r="H6629" t="str">
            <v>Sophora fraseri</v>
          </cell>
        </row>
        <row r="6630">
          <cell r="A6630">
            <v>3031</v>
          </cell>
          <cell r="H6630" t="str">
            <v>Sophora howinsula</v>
          </cell>
        </row>
        <row r="6631">
          <cell r="A6631">
            <v>3032</v>
          </cell>
          <cell r="H6631" t="str">
            <v>Sophora tomentosa</v>
          </cell>
        </row>
        <row r="6632">
          <cell r="A6632">
            <v>3033</v>
          </cell>
          <cell r="H6632" t="str">
            <v>Sphaerolobium vimineum</v>
          </cell>
        </row>
        <row r="6633">
          <cell r="A6633">
            <v>3034</v>
          </cell>
          <cell r="H6633" t="str">
            <v>Sutherlandia frutescens</v>
          </cell>
        </row>
        <row r="6634">
          <cell r="A6634">
            <v>3035</v>
          </cell>
          <cell r="H6634" t="str">
            <v>Swainsona brachycarpa</v>
          </cell>
        </row>
        <row r="6635">
          <cell r="A6635">
            <v>3036</v>
          </cell>
          <cell r="H6635" t="str">
            <v>Swainsona burkittii</v>
          </cell>
        </row>
        <row r="6636">
          <cell r="A6636">
            <v>3037</v>
          </cell>
          <cell r="H6636" t="str">
            <v>Swainsona campylantha</v>
          </cell>
        </row>
        <row r="6637">
          <cell r="A6637">
            <v>3038</v>
          </cell>
          <cell r="H6637" t="str">
            <v>Swainsona fissimontana</v>
          </cell>
        </row>
        <row r="6638">
          <cell r="A6638">
            <v>3039</v>
          </cell>
          <cell r="H6638" t="str">
            <v>Swainsona flavicarinata</v>
          </cell>
        </row>
        <row r="6639">
          <cell r="A6639">
            <v>3040</v>
          </cell>
          <cell r="H6639" t="str">
            <v>Swainsona fraseri</v>
          </cell>
        </row>
        <row r="6640">
          <cell r="A6640">
            <v>3041</v>
          </cell>
          <cell r="H6640" t="str">
            <v>Swainsona galegifolia</v>
          </cell>
        </row>
        <row r="6641">
          <cell r="A6641">
            <v>3042</v>
          </cell>
          <cell r="H6641" t="str">
            <v>Swainsona greyana</v>
          </cell>
        </row>
        <row r="6642">
          <cell r="A6642">
            <v>3043</v>
          </cell>
          <cell r="H6642" t="str">
            <v>Swainsona laxa</v>
          </cell>
        </row>
        <row r="6643">
          <cell r="A6643">
            <v>3044</v>
          </cell>
          <cell r="H6643" t="str">
            <v>Swainsona luteola</v>
          </cell>
        </row>
        <row r="6644">
          <cell r="A6644">
            <v>3045</v>
          </cell>
          <cell r="H6644" t="str">
            <v>Swainsona microcalyx</v>
          </cell>
        </row>
        <row r="6645">
          <cell r="A6645">
            <v>3046</v>
          </cell>
          <cell r="H6645" t="str">
            <v>Swainsona microphylla</v>
          </cell>
        </row>
        <row r="6646">
          <cell r="A6646">
            <v>3047</v>
          </cell>
          <cell r="H6646" t="str">
            <v>Swainsona monticola</v>
          </cell>
        </row>
        <row r="6647">
          <cell r="A6647">
            <v>3048</v>
          </cell>
          <cell r="H6647" t="str">
            <v>Swainsona murrayana</v>
          </cell>
        </row>
        <row r="6648">
          <cell r="A6648">
            <v>3049</v>
          </cell>
          <cell r="H6648" t="str">
            <v>Swainsona oligophylla</v>
          </cell>
        </row>
        <row r="6649">
          <cell r="A6649">
            <v>3050</v>
          </cell>
          <cell r="H6649" t="str">
            <v>Swainsona oliveri</v>
          </cell>
        </row>
        <row r="6650">
          <cell r="A6650">
            <v>3051</v>
          </cell>
          <cell r="H6650" t="str">
            <v>Swainsona oroboides</v>
          </cell>
        </row>
        <row r="6651">
          <cell r="A6651">
            <v>3052</v>
          </cell>
          <cell r="H6651" t="str">
            <v>Swainsona parviflora</v>
          </cell>
        </row>
        <row r="6652">
          <cell r="A6652">
            <v>3053</v>
          </cell>
          <cell r="H6652" t="str">
            <v>Swainsona phacoides</v>
          </cell>
        </row>
        <row r="6653">
          <cell r="A6653">
            <v>3054</v>
          </cell>
          <cell r="H6653" t="str">
            <v>Swainsona plagiotropis</v>
          </cell>
        </row>
        <row r="6654">
          <cell r="A6654">
            <v>3055</v>
          </cell>
          <cell r="H6654" t="str">
            <v>Swainsona procumbens</v>
          </cell>
        </row>
        <row r="6655">
          <cell r="A6655">
            <v>3056</v>
          </cell>
          <cell r="H6655" t="str">
            <v>Swainsona recta</v>
          </cell>
        </row>
        <row r="6656">
          <cell r="A6656">
            <v>3057</v>
          </cell>
          <cell r="H6656" t="str">
            <v>Swainsona rigida</v>
          </cell>
        </row>
        <row r="6657">
          <cell r="A6657">
            <v>3058</v>
          </cell>
          <cell r="H6657" t="str">
            <v>Swainsona stipularis</v>
          </cell>
        </row>
        <row r="6658">
          <cell r="A6658">
            <v>3059</v>
          </cell>
          <cell r="H6658" t="str">
            <v>Swainsona swainsonioides</v>
          </cell>
        </row>
        <row r="6659">
          <cell r="A6659">
            <v>3060</v>
          </cell>
          <cell r="H6659" t="str">
            <v>Swainsona viridis</v>
          </cell>
        </row>
        <row r="6660">
          <cell r="A6660">
            <v>3061</v>
          </cell>
          <cell r="H6660" t="str">
            <v>Templetonia aculeata</v>
          </cell>
        </row>
        <row r="6661">
          <cell r="A6661">
            <v>3062</v>
          </cell>
          <cell r="H6661" t="str">
            <v>Templetonia egena</v>
          </cell>
        </row>
        <row r="6662">
          <cell r="A6662">
            <v>3063</v>
          </cell>
          <cell r="H6662" t="str">
            <v>Templetonia stenophylla</v>
          </cell>
        </row>
        <row r="6663">
          <cell r="A6663">
            <v>3064</v>
          </cell>
          <cell r="H6663" t="str">
            <v>Templetonia sulcata</v>
          </cell>
        </row>
        <row r="6664">
          <cell r="A6664">
            <v>3065</v>
          </cell>
          <cell r="H6664" t="str">
            <v>Tephrosia brachyodon</v>
          </cell>
        </row>
        <row r="6665">
          <cell r="A6665">
            <v>3066</v>
          </cell>
          <cell r="H6665" t="str">
            <v>Tephrosia glomeruliflora</v>
          </cell>
        </row>
        <row r="6666">
          <cell r="A6666">
            <v>3067</v>
          </cell>
          <cell r="H6666" t="str">
            <v>Tephrosia grandiflora</v>
          </cell>
        </row>
        <row r="6667">
          <cell r="A6667">
            <v>3068</v>
          </cell>
          <cell r="H6667" t="str">
            <v>Tephrosia inandensis</v>
          </cell>
        </row>
        <row r="6668">
          <cell r="A6668">
            <v>3069</v>
          </cell>
          <cell r="H6668" t="str">
            <v>Tephrosia sphaerospora</v>
          </cell>
        </row>
        <row r="6669">
          <cell r="A6669">
            <v>3070</v>
          </cell>
          <cell r="H6669" t="str">
            <v>Trifolium alexandrium</v>
          </cell>
        </row>
        <row r="6670">
          <cell r="A6670">
            <v>3071</v>
          </cell>
          <cell r="H6670" t="str">
            <v>Trifolium ambiguum</v>
          </cell>
        </row>
        <row r="6671">
          <cell r="A6671">
            <v>3072</v>
          </cell>
          <cell r="H6671" t="str">
            <v>Trifolium angustifolium</v>
          </cell>
        </row>
        <row r="6672">
          <cell r="A6672">
            <v>3073</v>
          </cell>
          <cell r="H6672" t="str">
            <v>Trifolium arvense</v>
          </cell>
        </row>
        <row r="6673">
          <cell r="A6673">
            <v>3074</v>
          </cell>
          <cell r="H6673" t="str">
            <v>Trifolium campestre</v>
          </cell>
        </row>
        <row r="6674">
          <cell r="A6674">
            <v>3075</v>
          </cell>
          <cell r="H6674" t="str">
            <v>Trifolium cernuum</v>
          </cell>
        </row>
        <row r="6675">
          <cell r="A6675">
            <v>3076</v>
          </cell>
          <cell r="H6675" t="str">
            <v>Trifolium dubium</v>
          </cell>
        </row>
        <row r="6676">
          <cell r="A6676">
            <v>3077</v>
          </cell>
          <cell r="H6676" t="str">
            <v>Trifolium fragiferum</v>
          </cell>
        </row>
        <row r="6677">
          <cell r="A6677">
            <v>3078</v>
          </cell>
          <cell r="H6677" t="str">
            <v>Trifolium globosum</v>
          </cell>
        </row>
        <row r="6678">
          <cell r="A6678">
            <v>3079</v>
          </cell>
          <cell r="H6678" t="str">
            <v>Trifolium glomeratum</v>
          </cell>
        </row>
        <row r="6679">
          <cell r="A6679">
            <v>3080</v>
          </cell>
          <cell r="H6679" t="str">
            <v>Trifolium hirtum</v>
          </cell>
        </row>
        <row r="6680">
          <cell r="A6680">
            <v>3081</v>
          </cell>
          <cell r="H6680" t="str">
            <v>Trifolium hybridum</v>
          </cell>
        </row>
        <row r="6681">
          <cell r="A6681">
            <v>3082</v>
          </cell>
          <cell r="H6681" t="str">
            <v>Trifolium incarnatum</v>
          </cell>
        </row>
        <row r="6682">
          <cell r="A6682">
            <v>3083</v>
          </cell>
          <cell r="H6682" t="str">
            <v>Trifolium ornithopodioides</v>
          </cell>
        </row>
        <row r="6683">
          <cell r="A6683">
            <v>3084</v>
          </cell>
          <cell r="H6683" t="str">
            <v>Trifolium pratense</v>
          </cell>
        </row>
        <row r="6684">
          <cell r="A6684">
            <v>3085</v>
          </cell>
          <cell r="H6684" t="str">
            <v>Trifolium repens</v>
          </cell>
        </row>
        <row r="6685">
          <cell r="A6685">
            <v>3086</v>
          </cell>
          <cell r="H6685" t="str">
            <v>Trifolium resupinatum</v>
          </cell>
        </row>
        <row r="6686">
          <cell r="A6686">
            <v>3087</v>
          </cell>
          <cell r="H6686" t="str">
            <v>Trifolium scabrum</v>
          </cell>
        </row>
        <row r="6687">
          <cell r="A6687">
            <v>3088</v>
          </cell>
          <cell r="H6687" t="str">
            <v>Trifolium striatum</v>
          </cell>
        </row>
        <row r="6688">
          <cell r="A6688">
            <v>3089</v>
          </cell>
          <cell r="H6688" t="str">
            <v>Trifolium subterraneum</v>
          </cell>
        </row>
        <row r="6689">
          <cell r="A6689">
            <v>3090</v>
          </cell>
          <cell r="H6689" t="str">
            <v>Trifolium suffocatum</v>
          </cell>
        </row>
        <row r="6690">
          <cell r="A6690">
            <v>3091</v>
          </cell>
          <cell r="H6690" t="str">
            <v>Trifolium tomentosum</v>
          </cell>
        </row>
        <row r="6691">
          <cell r="A6691">
            <v>3092</v>
          </cell>
          <cell r="H6691" t="str">
            <v>Trigonella suavissima</v>
          </cell>
        </row>
        <row r="6692">
          <cell r="A6692">
            <v>3093</v>
          </cell>
          <cell r="H6692" t="str">
            <v>Ulex europaeus</v>
          </cell>
        </row>
        <row r="6693">
          <cell r="A6693">
            <v>3094</v>
          </cell>
          <cell r="H6693" t="str">
            <v>Vicia disperma</v>
          </cell>
        </row>
        <row r="6694">
          <cell r="A6694">
            <v>3095</v>
          </cell>
          <cell r="H6694" t="str">
            <v>Vicia hirsuta</v>
          </cell>
        </row>
        <row r="6695">
          <cell r="A6695">
            <v>3096</v>
          </cell>
          <cell r="H6695" t="str">
            <v>Vicia monantha</v>
          </cell>
        </row>
        <row r="6696">
          <cell r="A6696">
            <v>3097</v>
          </cell>
          <cell r="H6696" t="str">
            <v>Vicia sativa</v>
          </cell>
        </row>
        <row r="6697">
          <cell r="A6697">
            <v>3098</v>
          </cell>
          <cell r="H6697" t="str">
            <v>Vicia tetrasperma</v>
          </cell>
        </row>
        <row r="6698">
          <cell r="A6698">
            <v>3099</v>
          </cell>
          <cell r="H6698" t="str">
            <v>Vicia villosa</v>
          </cell>
        </row>
        <row r="6699">
          <cell r="A6699">
            <v>3100</v>
          </cell>
          <cell r="H6699" t="str">
            <v>Vigna lanceolata</v>
          </cell>
        </row>
        <row r="6700">
          <cell r="A6700">
            <v>3101</v>
          </cell>
          <cell r="H6700" t="str">
            <v>Vigna luteola</v>
          </cell>
        </row>
        <row r="6701">
          <cell r="A6701">
            <v>3102</v>
          </cell>
          <cell r="H6701" t="str">
            <v>Vigna marina</v>
          </cell>
        </row>
        <row r="6702">
          <cell r="A6702">
            <v>3103</v>
          </cell>
          <cell r="H6702" t="str">
            <v>Vigna radiata</v>
          </cell>
        </row>
        <row r="6703">
          <cell r="A6703">
            <v>3104</v>
          </cell>
          <cell r="H6703" t="str">
            <v>Vigna vexillata</v>
          </cell>
        </row>
        <row r="6704">
          <cell r="A6704">
            <v>3105</v>
          </cell>
          <cell r="H6704" t="str">
            <v>Viminaria juncea</v>
          </cell>
        </row>
        <row r="6705">
          <cell r="A6705">
            <v>3106</v>
          </cell>
          <cell r="H6705" t="str">
            <v>Zornia dyctiocarpa</v>
          </cell>
        </row>
        <row r="6706">
          <cell r="A6706">
            <v>3107</v>
          </cell>
          <cell r="H6706" t="str">
            <v>Nothofagus moorei</v>
          </cell>
        </row>
        <row r="6707">
          <cell r="A6707">
            <v>3108</v>
          </cell>
          <cell r="H6707" t="str">
            <v>Casearia multinervosa</v>
          </cell>
        </row>
        <row r="6708">
          <cell r="A6708">
            <v>3109</v>
          </cell>
          <cell r="H6708" t="str">
            <v>Dovyalis caffra</v>
          </cell>
        </row>
        <row r="6709">
          <cell r="A6709">
            <v>3110</v>
          </cell>
          <cell r="H6709" t="str">
            <v>Scolopia braunii</v>
          </cell>
        </row>
        <row r="6710">
          <cell r="A6710">
            <v>3111</v>
          </cell>
          <cell r="H6710" t="str">
            <v>Streptothamnus beckleri</v>
          </cell>
        </row>
        <row r="6711">
          <cell r="A6711">
            <v>3112</v>
          </cell>
          <cell r="H6711" t="str">
            <v>Streptothamnus moorei</v>
          </cell>
        </row>
        <row r="6712">
          <cell r="A6712">
            <v>3113</v>
          </cell>
          <cell r="H6712" t="str">
            <v>Xylosma ovatum</v>
          </cell>
        </row>
        <row r="6713">
          <cell r="A6713">
            <v>3114</v>
          </cell>
          <cell r="H6713" t="str">
            <v>Xylosma terrae-reginae</v>
          </cell>
        </row>
        <row r="6714">
          <cell r="A6714">
            <v>3115</v>
          </cell>
          <cell r="H6714" t="str">
            <v>Frankenia angustipetala</v>
          </cell>
        </row>
        <row r="6715">
          <cell r="A6715">
            <v>3116</v>
          </cell>
          <cell r="H6715" t="str">
            <v>Frankenia connata</v>
          </cell>
        </row>
        <row r="6716">
          <cell r="A6716">
            <v>3117</v>
          </cell>
          <cell r="H6716" t="str">
            <v>Frankenia crispa</v>
          </cell>
        </row>
        <row r="6717">
          <cell r="A6717">
            <v>3118</v>
          </cell>
          <cell r="H6717" t="str">
            <v>Frankenia foliosa</v>
          </cell>
        </row>
        <row r="6718">
          <cell r="A6718">
            <v>3119</v>
          </cell>
          <cell r="H6718" t="str">
            <v>Frankenia gracilis</v>
          </cell>
        </row>
        <row r="6719">
          <cell r="A6719">
            <v>3120</v>
          </cell>
          <cell r="H6719" t="str">
            <v>Frankenia hamata</v>
          </cell>
        </row>
        <row r="6720">
          <cell r="A6720">
            <v>3121</v>
          </cell>
          <cell r="H6720" t="str">
            <v>Frankenia serpyllifolia</v>
          </cell>
        </row>
        <row r="6721">
          <cell r="A6721">
            <v>3122</v>
          </cell>
          <cell r="H6721" t="str">
            <v>Frankenia uncinata</v>
          </cell>
        </row>
        <row r="6722">
          <cell r="A6722">
            <v>3123</v>
          </cell>
          <cell r="H6722" t="str">
            <v>Corydalis lutea</v>
          </cell>
        </row>
        <row r="6723">
          <cell r="A6723">
            <v>3124</v>
          </cell>
          <cell r="H6723" t="str">
            <v>Fumaria bastardii</v>
          </cell>
        </row>
        <row r="6724">
          <cell r="A6724">
            <v>3125</v>
          </cell>
          <cell r="H6724" t="str">
            <v>Fumaria capreolata</v>
          </cell>
        </row>
        <row r="6725">
          <cell r="A6725">
            <v>3126</v>
          </cell>
          <cell r="H6725" t="str">
            <v>Fumaria densiflora</v>
          </cell>
        </row>
        <row r="6726">
          <cell r="A6726">
            <v>3127</v>
          </cell>
          <cell r="H6726" t="str">
            <v>Fumaria indica</v>
          </cell>
        </row>
        <row r="6727">
          <cell r="A6727">
            <v>3128</v>
          </cell>
          <cell r="H6727" t="str">
            <v>Fumaria muralis</v>
          </cell>
        </row>
        <row r="6728">
          <cell r="A6728">
            <v>3129</v>
          </cell>
          <cell r="H6728" t="str">
            <v>Fumaria officinalis</v>
          </cell>
        </row>
        <row r="6729">
          <cell r="A6729">
            <v>3130</v>
          </cell>
          <cell r="H6729" t="str">
            <v>Fumaria parviflora</v>
          </cell>
        </row>
        <row r="6730">
          <cell r="A6730">
            <v>3131</v>
          </cell>
          <cell r="H6730" t="str">
            <v>Centaurium erythraea</v>
          </cell>
        </row>
        <row r="6731">
          <cell r="A6731">
            <v>3132</v>
          </cell>
          <cell r="H6731" t="str">
            <v>Centaurium spicatum</v>
          </cell>
        </row>
        <row r="6732">
          <cell r="A6732">
            <v>3133</v>
          </cell>
          <cell r="H6732" t="str">
            <v>Centaurium tenuiflorum</v>
          </cell>
        </row>
        <row r="6733">
          <cell r="A6733">
            <v>3134</v>
          </cell>
          <cell r="H6733" t="str">
            <v>Cicendia filiformis</v>
          </cell>
        </row>
        <row r="6734">
          <cell r="A6734">
            <v>3135</v>
          </cell>
          <cell r="H6734" t="str">
            <v>Cicendia quadrangularis</v>
          </cell>
        </row>
        <row r="6735">
          <cell r="A6735">
            <v>3136</v>
          </cell>
          <cell r="H6735" t="str">
            <v>Gentianella diemensis</v>
          </cell>
        </row>
        <row r="6736">
          <cell r="A6736">
            <v>3137</v>
          </cell>
          <cell r="H6736" t="str">
            <v>Sebaea ovata</v>
          </cell>
        </row>
        <row r="6737">
          <cell r="A6737">
            <v>3138</v>
          </cell>
          <cell r="H6737" t="str">
            <v>Erodium aureum</v>
          </cell>
        </row>
        <row r="6738">
          <cell r="A6738">
            <v>3139</v>
          </cell>
          <cell r="H6738" t="str">
            <v>Erodium botrys</v>
          </cell>
        </row>
        <row r="6739">
          <cell r="A6739">
            <v>3140</v>
          </cell>
          <cell r="H6739" t="str">
            <v>Erodium brachycarpum</v>
          </cell>
        </row>
        <row r="6740">
          <cell r="A6740">
            <v>3141</v>
          </cell>
          <cell r="H6740" t="str">
            <v>Erodium cicutarium</v>
          </cell>
        </row>
        <row r="6741">
          <cell r="A6741">
            <v>3142</v>
          </cell>
          <cell r="H6741" t="str">
            <v>Erodium crinitum</v>
          </cell>
        </row>
        <row r="6742">
          <cell r="A6742">
            <v>3143</v>
          </cell>
          <cell r="H6742" t="str">
            <v>Erodium cygnorum</v>
          </cell>
        </row>
        <row r="6743">
          <cell r="A6743">
            <v>3144</v>
          </cell>
          <cell r="H6743" t="str">
            <v>Erodium malacoides</v>
          </cell>
        </row>
        <row r="6744">
          <cell r="A6744">
            <v>3145</v>
          </cell>
          <cell r="H6744" t="str">
            <v>Erodium moschatum</v>
          </cell>
        </row>
        <row r="6745">
          <cell r="A6745">
            <v>3146</v>
          </cell>
          <cell r="H6745" t="str">
            <v>Geranium antrorsum</v>
          </cell>
        </row>
        <row r="6746">
          <cell r="A6746">
            <v>3147</v>
          </cell>
          <cell r="H6746" t="str">
            <v>Geranium graniticola</v>
          </cell>
        </row>
        <row r="6747">
          <cell r="A6747">
            <v>3148</v>
          </cell>
          <cell r="H6747" t="str">
            <v>Geranium homeanum</v>
          </cell>
        </row>
        <row r="6748">
          <cell r="A6748">
            <v>3149</v>
          </cell>
          <cell r="H6748" t="str">
            <v>Geranium molle</v>
          </cell>
        </row>
        <row r="6749">
          <cell r="A6749">
            <v>3150</v>
          </cell>
          <cell r="H6749" t="str">
            <v>Geranium neglectum</v>
          </cell>
        </row>
        <row r="6750">
          <cell r="A6750">
            <v>3151</v>
          </cell>
          <cell r="H6750" t="str">
            <v>Geranium obtusisepalum</v>
          </cell>
        </row>
        <row r="6751">
          <cell r="A6751">
            <v>3152</v>
          </cell>
          <cell r="H6751" t="str">
            <v>Geranium potentilloides</v>
          </cell>
        </row>
        <row r="6752">
          <cell r="A6752">
            <v>3153</v>
          </cell>
          <cell r="H6752" t="str">
            <v>Geranium purpureum</v>
          </cell>
        </row>
        <row r="6753">
          <cell r="A6753">
            <v>3154</v>
          </cell>
          <cell r="H6753" t="str">
            <v>Geranium retrorsum</v>
          </cell>
        </row>
        <row r="6754">
          <cell r="A6754">
            <v>3155</v>
          </cell>
          <cell r="H6754" t="str">
            <v>Geranium sessiliflorum</v>
          </cell>
        </row>
        <row r="6755">
          <cell r="A6755">
            <v>3156</v>
          </cell>
          <cell r="H6755" t="str">
            <v>Geranium solanderi</v>
          </cell>
        </row>
        <row r="6756">
          <cell r="A6756">
            <v>3157</v>
          </cell>
          <cell r="H6756" t="str">
            <v>Pelargonium australe</v>
          </cell>
        </row>
        <row r="6757">
          <cell r="A6757">
            <v>3158</v>
          </cell>
          <cell r="H6757" t="str">
            <v>Pelargonium capitatum</v>
          </cell>
        </row>
        <row r="6758">
          <cell r="A6758">
            <v>3159</v>
          </cell>
          <cell r="H6758" t="str">
            <v>Pelargonium fragrans</v>
          </cell>
        </row>
        <row r="6759">
          <cell r="A6759">
            <v>3160</v>
          </cell>
          <cell r="H6759" t="str">
            <v>Pelargonium helmsii</v>
          </cell>
        </row>
        <row r="6760">
          <cell r="A6760">
            <v>3161</v>
          </cell>
          <cell r="H6760" t="str">
            <v>Pelargonium inodorum</v>
          </cell>
        </row>
        <row r="6761">
          <cell r="A6761">
            <v>3162</v>
          </cell>
          <cell r="H6761" t="str">
            <v>Pelargonium rodneyanum</v>
          </cell>
        </row>
        <row r="6762">
          <cell r="A6762">
            <v>3163</v>
          </cell>
          <cell r="H6762" t="str">
            <v>Fieldia australis</v>
          </cell>
        </row>
        <row r="6763">
          <cell r="A6763">
            <v>3164</v>
          </cell>
          <cell r="H6763" t="str">
            <v>Negria rhabdothamnoides</v>
          </cell>
        </row>
        <row r="6764">
          <cell r="A6764">
            <v>3165</v>
          </cell>
          <cell r="H6764" t="str">
            <v>Selago corymbosa</v>
          </cell>
        </row>
        <row r="6765">
          <cell r="A6765">
            <v>3166</v>
          </cell>
          <cell r="H6765" t="str">
            <v>Coopernookia barbata</v>
          </cell>
        </row>
        <row r="6766">
          <cell r="A6766">
            <v>3167</v>
          </cell>
          <cell r="H6766" t="str">
            <v>Coopernookia chisholmii</v>
          </cell>
        </row>
        <row r="6767">
          <cell r="A6767">
            <v>3168</v>
          </cell>
          <cell r="H6767" t="str">
            <v>Dampiera adpressa</v>
          </cell>
        </row>
        <row r="6768">
          <cell r="A6768">
            <v>3169</v>
          </cell>
          <cell r="H6768" t="str">
            <v>Dampiera lanceolata</v>
          </cell>
        </row>
        <row r="6769">
          <cell r="A6769">
            <v>3170</v>
          </cell>
          <cell r="H6769" t="str">
            <v>Dampiera maideniana</v>
          </cell>
        </row>
        <row r="6770">
          <cell r="A6770">
            <v>3171</v>
          </cell>
          <cell r="H6770" t="str">
            <v>Dampiera oblongata</v>
          </cell>
        </row>
        <row r="6771">
          <cell r="A6771">
            <v>3172</v>
          </cell>
          <cell r="H6771" t="str">
            <v>Dampiera purpurea</v>
          </cell>
        </row>
        <row r="6772">
          <cell r="A6772">
            <v>3173</v>
          </cell>
          <cell r="H6772" t="str">
            <v>Dampiera scottiana</v>
          </cell>
        </row>
        <row r="6773">
          <cell r="A6773">
            <v>3174</v>
          </cell>
          <cell r="H6773" t="str">
            <v>Dampiera stricta</v>
          </cell>
        </row>
        <row r="6774">
          <cell r="A6774">
            <v>3175</v>
          </cell>
          <cell r="H6774" t="str">
            <v>Goodenia bellidifolia</v>
          </cell>
        </row>
        <row r="6775">
          <cell r="A6775">
            <v>3176</v>
          </cell>
          <cell r="H6775" t="str">
            <v>Goodenia calcarata</v>
          </cell>
        </row>
        <row r="6776">
          <cell r="A6776">
            <v>3177</v>
          </cell>
          <cell r="H6776" t="str">
            <v>Goodenia cycloptera</v>
          </cell>
        </row>
        <row r="6777">
          <cell r="A6777">
            <v>3178</v>
          </cell>
          <cell r="H6777" t="str">
            <v>Goodenia decurrens</v>
          </cell>
        </row>
        <row r="6778">
          <cell r="A6778">
            <v>3179</v>
          </cell>
          <cell r="H6778" t="str">
            <v>Goodenia dimorpha</v>
          </cell>
        </row>
        <row r="6779">
          <cell r="A6779">
            <v>3180</v>
          </cell>
          <cell r="H6779" t="str">
            <v>Goodenia elongata</v>
          </cell>
        </row>
        <row r="6780">
          <cell r="A6780">
            <v>3181</v>
          </cell>
          <cell r="H6780" t="str">
            <v>Goodenia fascicularis</v>
          </cell>
        </row>
        <row r="6781">
          <cell r="A6781">
            <v>3182</v>
          </cell>
          <cell r="H6781" t="str">
            <v>Goodenia glabra</v>
          </cell>
        </row>
        <row r="6782">
          <cell r="A6782">
            <v>3183</v>
          </cell>
          <cell r="H6782" t="str">
            <v>Goodenia glauca</v>
          </cell>
        </row>
        <row r="6783">
          <cell r="A6783">
            <v>3184</v>
          </cell>
          <cell r="H6783" t="str">
            <v>Goodenia glomerata</v>
          </cell>
        </row>
        <row r="6784">
          <cell r="A6784">
            <v>3185</v>
          </cell>
          <cell r="H6784" t="str">
            <v>Goodenia gracilis</v>
          </cell>
        </row>
        <row r="6785">
          <cell r="A6785">
            <v>3186</v>
          </cell>
          <cell r="H6785" t="str">
            <v>Goodenia grandiflora</v>
          </cell>
        </row>
        <row r="6786">
          <cell r="A6786">
            <v>3187</v>
          </cell>
          <cell r="H6786" t="str">
            <v>Goodenia havilandii</v>
          </cell>
        </row>
        <row r="6787">
          <cell r="A6787">
            <v>3188</v>
          </cell>
          <cell r="H6787" t="str">
            <v>Goodenia hederacea</v>
          </cell>
        </row>
        <row r="6788">
          <cell r="A6788">
            <v>3189</v>
          </cell>
          <cell r="H6788" t="str">
            <v>Goodenia heteromera</v>
          </cell>
        </row>
        <row r="6789">
          <cell r="A6789">
            <v>3190</v>
          </cell>
          <cell r="H6789" t="str">
            <v>Goodenia heterophylla</v>
          </cell>
        </row>
        <row r="6790">
          <cell r="A6790">
            <v>3191</v>
          </cell>
          <cell r="H6790" t="str">
            <v>Goodenia humilis</v>
          </cell>
        </row>
        <row r="6791">
          <cell r="A6791">
            <v>3192</v>
          </cell>
          <cell r="H6791" t="str">
            <v>Goodenia ovata</v>
          </cell>
        </row>
        <row r="6792">
          <cell r="A6792">
            <v>3193</v>
          </cell>
          <cell r="H6792" t="str">
            <v>Goodenia pinnatifida</v>
          </cell>
        </row>
        <row r="6793">
          <cell r="A6793">
            <v>3194</v>
          </cell>
          <cell r="H6793" t="str">
            <v>Goodenia pusilliflora</v>
          </cell>
        </row>
        <row r="6794">
          <cell r="A6794">
            <v>3195</v>
          </cell>
          <cell r="H6794" t="str">
            <v>Goodenia rostrivalvis</v>
          </cell>
        </row>
        <row r="6795">
          <cell r="A6795">
            <v>3196</v>
          </cell>
          <cell r="H6795" t="str">
            <v>Goodenia rotundifolia</v>
          </cell>
        </row>
        <row r="6796">
          <cell r="A6796">
            <v>3197</v>
          </cell>
          <cell r="H6796" t="str">
            <v>Goodenia stelligera</v>
          </cell>
        </row>
        <row r="6797">
          <cell r="A6797">
            <v>3198</v>
          </cell>
          <cell r="H6797" t="str">
            <v>Goodenia stephensonii</v>
          </cell>
        </row>
        <row r="6798">
          <cell r="A6798">
            <v>3199</v>
          </cell>
          <cell r="H6798" t="str">
            <v>Goodenia varia</v>
          </cell>
        </row>
        <row r="6799">
          <cell r="A6799">
            <v>3200</v>
          </cell>
          <cell r="H6799" t="str">
            <v>Lechenaultia divaricata</v>
          </cell>
        </row>
        <row r="6800">
          <cell r="A6800">
            <v>3201</v>
          </cell>
          <cell r="H6800" t="str">
            <v>Scaevola aemula</v>
          </cell>
        </row>
        <row r="6801">
          <cell r="A6801">
            <v>3202</v>
          </cell>
          <cell r="H6801" t="str">
            <v>Scaevola albida</v>
          </cell>
        </row>
        <row r="6802">
          <cell r="A6802">
            <v>3203</v>
          </cell>
          <cell r="H6802" t="str">
            <v>Scaevola calendulacea</v>
          </cell>
        </row>
        <row r="6803">
          <cell r="A6803">
            <v>3204</v>
          </cell>
          <cell r="H6803" t="str">
            <v>Scaevola depauperata</v>
          </cell>
        </row>
        <row r="6804">
          <cell r="A6804">
            <v>3205</v>
          </cell>
          <cell r="H6804" t="str">
            <v>Scaevola hookeri</v>
          </cell>
        </row>
        <row r="6805">
          <cell r="A6805">
            <v>3206</v>
          </cell>
          <cell r="H6805" t="str">
            <v>Scaevola humilis</v>
          </cell>
        </row>
        <row r="6806">
          <cell r="A6806">
            <v>3207</v>
          </cell>
          <cell r="H6806" t="str">
            <v>Scaevola ovalifolia</v>
          </cell>
        </row>
        <row r="6807">
          <cell r="A6807">
            <v>3208</v>
          </cell>
          <cell r="H6807" t="str">
            <v>Scaevola ramosissima</v>
          </cell>
        </row>
        <row r="6808">
          <cell r="A6808">
            <v>3209</v>
          </cell>
          <cell r="H6808" t="str">
            <v>Scaevola spinescens</v>
          </cell>
        </row>
        <row r="6809">
          <cell r="A6809">
            <v>3210</v>
          </cell>
          <cell r="H6809" t="str">
            <v>Selliera radicans</v>
          </cell>
        </row>
        <row r="6810">
          <cell r="A6810">
            <v>3211</v>
          </cell>
          <cell r="H6810" t="str">
            <v>Velleia arguta</v>
          </cell>
        </row>
        <row r="6811">
          <cell r="A6811">
            <v>3212</v>
          </cell>
          <cell r="H6811" t="str">
            <v>Velleia connata</v>
          </cell>
        </row>
        <row r="6812">
          <cell r="A6812">
            <v>3213</v>
          </cell>
          <cell r="H6812" t="str">
            <v>Velleia glabrata</v>
          </cell>
        </row>
        <row r="6813">
          <cell r="A6813">
            <v>3214</v>
          </cell>
          <cell r="H6813" t="str">
            <v>Velleia lyrata</v>
          </cell>
        </row>
        <row r="6814">
          <cell r="A6814">
            <v>3215</v>
          </cell>
          <cell r="H6814" t="str">
            <v>Velleia montana</v>
          </cell>
        </row>
        <row r="6815">
          <cell r="A6815">
            <v>3216</v>
          </cell>
          <cell r="H6815" t="str">
            <v>Velleia paradoxa</v>
          </cell>
        </row>
        <row r="6816">
          <cell r="A6816">
            <v>3217</v>
          </cell>
          <cell r="H6816" t="str">
            <v>Velleia parvisepta</v>
          </cell>
        </row>
        <row r="6817">
          <cell r="A6817">
            <v>3218</v>
          </cell>
          <cell r="H6817" t="str">
            <v>Velleia perfoliata</v>
          </cell>
        </row>
        <row r="6818">
          <cell r="A6818">
            <v>3219</v>
          </cell>
          <cell r="H6818" t="str">
            <v>Velleia spathulata</v>
          </cell>
        </row>
        <row r="6819">
          <cell r="A6819">
            <v>3220</v>
          </cell>
          <cell r="H6819" t="str">
            <v>Abrophyllum ornans</v>
          </cell>
        </row>
        <row r="6820">
          <cell r="A6820">
            <v>3221</v>
          </cell>
          <cell r="H6820" t="str">
            <v>Anopterus macleayanus</v>
          </cell>
        </row>
        <row r="6821">
          <cell r="A6821">
            <v>3222</v>
          </cell>
          <cell r="H6821" t="str">
            <v>Argophyllum nullumense</v>
          </cell>
        </row>
        <row r="6822">
          <cell r="A6822">
            <v>3223</v>
          </cell>
          <cell r="H6822" t="str">
            <v>Corokia carpodetoides</v>
          </cell>
        </row>
        <row r="6823">
          <cell r="A6823">
            <v>3224</v>
          </cell>
          <cell r="H6823" t="str">
            <v>Corokia whiteana</v>
          </cell>
        </row>
        <row r="6824">
          <cell r="A6824">
            <v>3225</v>
          </cell>
          <cell r="H6824" t="str">
            <v>Cuttsia viburnea</v>
          </cell>
        </row>
        <row r="6825">
          <cell r="A6825">
            <v>3226</v>
          </cell>
          <cell r="H6825" t="str">
            <v>Escallonia montevidensis</v>
          </cell>
        </row>
        <row r="6826">
          <cell r="A6826">
            <v>3227</v>
          </cell>
          <cell r="H6826" t="str">
            <v>Polyosma cunninghamii</v>
          </cell>
        </row>
        <row r="6827">
          <cell r="A6827">
            <v>3228</v>
          </cell>
          <cell r="H6827" t="str">
            <v>Quintinia sieberi</v>
          </cell>
        </row>
        <row r="6828">
          <cell r="A6828">
            <v>3229</v>
          </cell>
          <cell r="H6828" t="str">
            <v>Quintinia verdonii</v>
          </cell>
        </row>
        <row r="6829">
          <cell r="A6829">
            <v>3230</v>
          </cell>
          <cell r="H6829" t="str">
            <v>Ribes urva-ursi</v>
          </cell>
        </row>
        <row r="6830">
          <cell r="A6830">
            <v>3231</v>
          </cell>
          <cell r="H6830" t="str">
            <v>Codonocarpus attenuatus</v>
          </cell>
        </row>
        <row r="6831">
          <cell r="A6831">
            <v>3232</v>
          </cell>
          <cell r="H6831" t="str">
            <v>Codonocarpus cotinifolius</v>
          </cell>
        </row>
        <row r="6832">
          <cell r="A6832">
            <v>3233</v>
          </cell>
          <cell r="H6832" t="str">
            <v>Codonocarpus pyramidalis</v>
          </cell>
        </row>
        <row r="6833">
          <cell r="A6833">
            <v>3234</v>
          </cell>
          <cell r="H6833" t="str">
            <v>Didymotheca thesioides</v>
          </cell>
        </row>
        <row r="6834">
          <cell r="A6834">
            <v>3235</v>
          </cell>
          <cell r="H6834" t="str">
            <v>Gyrostemon australasicus</v>
          </cell>
        </row>
        <row r="6835">
          <cell r="A6835">
            <v>3236</v>
          </cell>
          <cell r="H6835" t="str">
            <v>Haemodorum planifolium</v>
          </cell>
        </row>
        <row r="6836">
          <cell r="A6836">
            <v>3237</v>
          </cell>
          <cell r="H6836" t="str">
            <v>Haemodorum tenuifolium</v>
          </cell>
        </row>
        <row r="6837">
          <cell r="A6837">
            <v>3238</v>
          </cell>
          <cell r="H6837" t="str">
            <v>Glischrocaryon behrii</v>
          </cell>
        </row>
        <row r="6838">
          <cell r="A6838">
            <v>3239</v>
          </cell>
          <cell r="H6838" t="str">
            <v>Gonocarpus chinensis</v>
          </cell>
        </row>
        <row r="6839">
          <cell r="A6839">
            <v>3240</v>
          </cell>
          <cell r="H6839" t="str">
            <v>Gonocarpus elatus</v>
          </cell>
        </row>
        <row r="6840">
          <cell r="A6840">
            <v>3241</v>
          </cell>
          <cell r="H6840" t="str">
            <v>Gonocarpus humilis</v>
          </cell>
        </row>
        <row r="6841">
          <cell r="A6841">
            <v>3242</v>
          </cell>
          <cell r="H6841" t="str">
            <v>Gonocarpus longifolius</v>
          </cell>
        </row>
        <row r="6842">
          <cell r="A6842">
            <v>3243</v>
          </cell>
          <cell r="H6842" t="str">
            <v>Gonocarpus micranthus</v>
          </cell>
        </row>
        <row r="6843">
          <cell r="A6843">
            <v>3244</v>
          </cell>
          <cell r="H6843" t="str">
            <v>Gonocarpus montanus</v>
          </cell>
        </row>
        <row r="6844">
          <cell r="A6844">
            <v>3245</v>
          </cell>
          <cell r="H6844" t="str">
            <v>Gonocarpus oreophilus</v>
          </cell>
        </row>
        <row r="6845">
          <cell r="A6845">
            <v>3246</v>
          </cell>
          <cell r="H6845" t="str">
            <v>Gonocarpus salsoloides</v>
          </cell>
        </row>
        <row r="6846">
          <cell r="A6846">
            <v>3247</v>
          </cell>
          <cell r="H6846" t="str">
            <v>Gonocarpus tetragynus</v>
          </cell>
        </row>
        <row r="6847">
          <cell r="A6847">
            <v>3248</v>
          </cell>
          <cell r="H6847" t="str">
            <v>Gonocarpus teucrioides</v>
          </cell>
        </row>
        <row r="6848">
          <cell r="A6848">
            <v>3249</v>
          </cell>
          <cell r="H6848" t="str">
            <v>Haloragis aspera</v>
          </cell>
        </row>
        <row r="6849">
          <cell r="A6849">
            <v>3250</v>
          </cell>
          <cell r="H6849" t="str">
            <v>Haloragis exalata</v>
          </cell>
        </row>
        <row r="6850">
          <cell r="A6850">
            <v>3251</v>
          </cell>
          <cell r="H6850" t="str">
            <v>Haloragis glauca</v>
          </cell>
        </row>
        <row r="6851">
          <cell r="A6851">
            <v>3252</v>
          </cell>
          <cell r="H6851" t="str">
            <v>Haloragis heterophylla</v>
          </cell>
        </row>
        <row r="6852">
          <cell r="A6852">
            <v>3253</v>
          </cell>
          <cell r="H6852" t="str">
            <v>Haloragis odontocarpa</v>
          </cell>
        </row>
        <row r="6853">
          <cell r="A6853">
            <v>3254</v>
          </cell>
          <cell r="H6853" t="str">
            <v>Haloragis serra</v>
          </cell>
        </row>
        <row r="6854">
          <cell r="A6854">
            <v>3255</v>
          </cell>
          <cell r="H6854" t="str">
            <v>Haloragis stricta</v>
          </cell>
        </row>
        <row r="6855">
          <cell r="A6855">
            <v>3256</v>
          </cell>
          <cell r="H6855" t="str">
            <v>Haloragodendron baeuerlenii</v>
          </cell>
        </row>
        <row r="6856">
          <cell r="A6856">
            <v>3257</v>
          </cell>
          <cell r="H6856" t="str">
            <v>Haloragodendron lucasii</v>
          </cell>
        </row>
        <row r="6857">
          <cell r="A6857">
            <v>3258</v>
          </cell>
          <cell r="H6857" t="str">
            <v>Haloragodendron monospermum</v>
          </cell>
        </row>
        <row r="6858">
          <cell r="A6858">
            <v>3259</v>
          </cell>
          <cell r="H6858" t="str">
            <v>Myriophyllum aquaticum</v>
          </cell>
        </row>
        <row r="6859">
          <cell r="A6859">
            <v>3260</v>
          </cell>
          <cell r="H6859" t="str">
            <v>Myriophyllum elatinoides</v>
          </cell>
        </row>
        <row r="6860">
          <cell r="A6860">
            <v>3261</v>
          </cell>
          <cell r="H6860" t="str">
            <v>Myriophyllum gracile</v>
          </cell>
        </row>
        <row r="6861">
          <cell r="A6861">
            <v>3262</v>
          </cell>
          <cell r="H6861" t="str">
            <v>Myriophyllum integrifolium</v>
          </cell>
        </row>
        <row r="6862">
          <cell r="A6862">
            <v>3263</v>
          </cell>
          <cell r="H6862" t="str">
            <v>Myriophyllum latifolium</v>
          </cell>
        </row>
        <row r="6863">
          <cell r="A6863">
            <v>3264</v>
          </cell>
          <cell r="H6863" t="str">
            <v>Myriophyllum pedunculatum</v>
          </cell>
        </row>
        <row r="6864">
          <cell r="A6864">
            <v>3265</v>
          </cell>
          <cell r="H6864" t="str">
            <v>Myriophyllum propinquum</v>
          </cell>
        </row>
        <row r="6865">
          <cell r="A6865">
            <v>3266</v>
          </cell>
          <cell r="H6865" t="str">
            <v>Loeseneriella barbata</v>
          </cell>
        </row>
        <row r="6866">
          <cell r="A6866">
            <v>3267</v>
          </cell>
          <cell r="H6866" t="str">
            <v>Trithuria submersa</v>
          </cell>
        </row>
        <row r="6867">
          <cell r="A6867">
            <v>3268</v>
          </cell>
          <cell r="H6867" t="str">
            <v>Egeria densa</v>
          </cell>
        </row>
        <row r="6868">
          <cell r="A6868">
            <v>3269</v>
          </cell>
          <cell r="H6868" t="str">
            <v>Elodea canadensis</v>
          </cell>
        </row>
        <row r="6869">
          <cell r="A6869">
            <v>3270</v>
          </cell>
          <cell r="H6869" t="str">
            <v>Halophila decipiens</v>
          </cell>
        </row>
        <row r="6870">
          <cell r="A6870">
            <v>3271</v>
          </cell>
          <cell r="H6870" t="str">
            <v>Halophila ovalis</v>
          </cell>
        </row>
        <row r="6871">
          <cell r="A6871">
            <v>3272</v>
          </cell>
          <cell r="H6871" t="str">
            <v>Hydrocharis dubia</v>
          </cell>
        </row>
        <row r="6872">
          <cell r="A6872">
            <v>3273</v>
          </cell>
          <cell r="H6872" t="str">
            <v>Vallisneria gigantea</v>
          </cell>
        </row>
        <row r="6873">
          <cell r="A6873">
            <v>3274</v>
          </cell>
          <cell r="H6873" t="str">
            <v>Phacelia tanacetifolia</v>
          </cell>
        </row>
        <row r="6874">
          <cell r="A6874">
            <v>3275</v>
          </cell>
          <cell r="H6874" t="str">
            <v>Citronella moorei</v>
          </cell>
        </row>
        <row r="6875">
          <cell r="A6875">
            <v>3276</v>
          </cell>
          <cell r="H6875" t="str">
            <v>Pennantia cunninghamii</v>
          </cell>
        </row>
        <row r="6876">
          <cell r="A6876">
            <v>3277</v>
          </cell>
          <cell r="H6876" t="str">
            <v>Anomatheca laxa</v>
          </cell>
        </row>
        <row r="6877">
          <cell r="A6877">
            <v>3278</v>
          </cell>
          <cell r="H6877" t="str">
            <v>Babiana stricta</v>
          </cell>
        </row>
        <row r="6878">
          <cell r="A6878">
            <v>3279</v>
          </cell>
          <cell r="H6878" t="str">
            <v>Chasmanthe floribunda</v>
          </cell>
        </row>
        <row r="6879">
          <cell r="A6879">
            <v>3280</v>
          </cell>
          <cell r="H6879" t="str">
            <v>Crocosmia crocosmiiflora</v>
          </cell>
        </row>
        <row r="6880">
          <cell r="A6880">
            <v>3281</v>
          </cell>
          <cell r="H6880" t="str">
            <v>Dierama pendulum</v>
          </cell>
        </row>
        <row r="6881">
          <cell r="A6881">
            <v>3282</v>
          </cell>
          <cell r="H6881" t="str">
            <v>Dierama pulcherrimum</v>
          </cell>
        </row>
        <row r="6882">
          <cell r="A6882">
            <v>3283</v>
          </cell>
          <cell r="H6882" t="str">
            <v>Dietes robinsoniana</v>
          </cell>
        </row>
        <row r="6883">
          <cell r="A6883">
            <v>3284</v>
          </cell>
          <cell r="H6883" t="str">
            <v>Diplarrena moroea</v>
          </cell>
        </row>
        <row r="6884">
          <cell r="A6884">
            <v>3285</v>
          </cell>
          <cell r="H6884" t="str">
            <v>Freesia refracta</v>
          </cell>
        </row>
        <row r="6885">
          <cell r="A6885">
            <v>3286</v>
          </cell>
          <cell r="H6885" t="str">
            <v>Gladiolus angustus</v>
          </cell>
        </row>
        <row r="6886">
          <cell r="A6886">
            <v>3287</v>
          </cell>
          <cell r="H6886" t="str">
            <v>Gladiolus carneus</v>
          </cell>
        </row>
        <row r="6887">
          <cell r="A6887">
            <v>3288</v>
          </cell>
          <cell r="H6887" t="str">
            <v>Gladiolus gueinzii</v>
          </cell>
        </row>
        <row r="6888">
          <cell r="A6888">
            <v>3289</v>
          </cell>
          <cell r="H6888" t="str">
            <v>Gladiolus undulatus</v>
          </cell>
        </row>
        <row r="6889">
          <cell r="A6889">
            <v>3290</v>
          </cell>
          <cell r="H6889" t="str">
            <v>Gynandriris setifolia</v>
          </cell>
        </row>
        <row r="6890">
          <cell r="A6890">
            <v>3291</v>
          </cell>
          <cell r="H6890" t="str">
            <v>Herbertia lahue</v>
          </cell>
        </row>
        <row r="6891">
          <cell r="A6891">
            <v>3292</v>
          </cell>
          <cell r="H6891" t="str">
            <v>Homeria collina</v>
          </cell>
        </row>
        <row r="6892">
          <cell r="A6892">
            <v>3293</v>
          </cell>
          <cell r="H6892" t="str">
            <v>Homeria flaccida</v>
          </cell>
        </row>
        <row r="6893">
          <cell r="A6893">
            <v>3294</v>
          </cell>
          <cell r="H6893" t="str">
            <v>Homeria miniata</v>
          </cell>
        </row>
        <row r="6894">
          <cell r="A6894">
            <v>3295</v>
          </cell>
          <cell r="H6894" t="str">
            <v>Homeria ochroleuca</v>
          </cell>
        </row>
        <row r="6895">
          <cell r="A6895">
            <v>3296</v>
          </cell>
          <cell r="H6895" t="str">
            <v>Iris germanica</v>
          </cell>
        </row>
        <row r="6896">
          <cell r="A6896">
            <v>3297</v>
          </cell>
          <cell r="H6896" t="str">
            <v>Ixia flexuosa</v>
          </cell>
        </row>
        <row r="6897">
          <cell r="A6897">
            <v>3298</v>
          </cell>
          <cell r="H6897" t="str">
            <v>Libertia paniculata</v>
          </cell>
        </row>
        <row r="6898">
          <cell r="A6898">
            <v>3299</v>
          </cell>
          <cell r="H6898" t="str">
            <v>Libertia pulchella</v>
          </cell>
        </row>
        <row r="6899">
          <cell r="A6899">
            <v>3300</v>
          </cell>
          <cell r="H6899" t="str">
            <v>Patersonia fragilis</v>
          </cell>
        </row>
        <row r="6900">
          <cell r="A6900">
            <v>3301</v>
          </cell>
          <cell r="H6900" t="str">
            <v>Patersonia glabrata</v>
          </cell>
        </row>
        <row r="6901">
          <cell r="A6901">
            <v>3302</v>
          </cell>
          <cell r="H6901" t="str">
            <v>Patersonia longifolia</v>
          </cell>
        </row>
        <row r="6902">
          <cell r="A6902">
            <v>3303</v>
          </cell>
          <cell r="H6902" t="str">
            <v>Patersonia sericea</v>
          </cell>
        </row>
        <row r="6903">
          <cell r="A6903">
            <v>3304</v>
          </cell>
          <cell r="H6903" t="str">
            <v>Romulea minutiflora</v>
          </cell>
        </row>
        <row r="6904">
          <cell r="A6904">
            <v>3305</v>
          </cell>
          <cell r="H6904" t="str">
            <v>Romulea rosea</v>
          </cell>
        </row>
        <row r="6905">
          <cell r="A6905">
            <v>3306</v>
          </cell>
          <cell r="H6905" t="str">
            <v>Sisyrinchium iridifolium</v>
          </cell>
        </row>
        <row r="6906">
          <cell r="A6906">
            <v>3307</v>
          </cell>
          <cell r="H6906" t="str">
            <v>Sisyrinchium micranthum</v>
          </cell>
        </row>
        <row r="6907">
          <cell r="A6907">
            <v>3308</v>
          </cell>
          <cell r="H6907" t="str">
            <v>Tritonia lineata</v>
          </cell>
        </row>
        <row r="6908">
          <cell r="A6908">
            <v>3309</v>
          </cell>
          <cell r="H6908" t="str">
            <v>Watsonia bulbillifera</v>
          </cell>
        </row>
        <row r="6909">
          <cell r="A6909">
            <v>3310</v>
          </cell>
          <cell r="H6909" t="str">
            <v>Watsonia pyramidata</v>
          </cell>
        </row>
        <row r="6910">
          <cell r="A6910">
            <v>3311</v>
          </cell>
          <cell r="H6910" t="str">
            <v>Juncus acuminatus</v>
          </cell>
        </row>
        <row r="6911">
          <cell r="A6911">
            <v>3312</v>
          </cell>
          <cell r="H6911" t="str">
            <v>Juncus acutus</v>
          </cell>
        </row>
        <row r="6912">
          <cell r="A6912">
            <v>3313</v>
          </cell>
          <cell r="H6912" t="str">
            <v>Juncus amabilis</v>
          </cell>
        </row>
        <row r="6913">
          <cell r="A6913">
            <v>3314</v>
          </cell>
          <cell r="H6913" t="str">
            <v>Juncus antarcticus</v>
          </cell>
        </row>
        <row r="6914">
          <cell r="A6914">
            <v>3315</v>
          </cell>
          <cell r="H6914" t="str">
            <v>Juncus aridicola</v>
          </cell>
        </row>
        <row r="6915">
          <cell r="A6915">
            <v>3316</v>
          </cell>
          <cell r="H6915" t="str">
            <v>Juncus articulatus</v>
          </cell>
        </row>
        <row r="6916">
          <cell r="A6916">
            <v>3317</v>
          </cell>
          <cell r="H6916" t="str">
            <v>Juncus australis</v>
          </cell>
        </row>
        <row r="6917">
          <cell r="A6917">
            <v>3318</v>
          </cell>
          <cell r="H6917" t="str">
            <v>Juncus bufonius</v>
          </cell>
        </row>
        <row r="6918">
          <cell r="A6918">
            <v>3319</v>
          </cell>
          <cell r="H6918" t="str">
            <v>Juncus bulbosus</v>
          </cell>
        </row>
        <row r="6919">
          <cell r="A6919">
            <v>3320</v>
          </cell>
          <cell r="H6919" t="str">
            <v>Juncus caespiticius</v>
          </cell>
        </row>
        <row r="6920">
          <cell r="A6920">
            <v>3321</v>
          </cell>
          <cell r="H6920" t="str">
            <v>Juncus canadensis</v>
          </cell>
        </row>
        <row r="6921">
          <cell r="A6921">
            <v>3322</v>
          </cell>
          <cell r="H6921" t="str">
            <v>Juncus capensis</v>
          </cell>
        </row>
        <row r="6922">
          <cell r="A6922">
            <v>3323</v>
          </cell>
          <cell r="H6922" t="str">
            <v>Juncus capillaceus</v>
          </cell>
        </row>
        <row r="6923">
          <cell r="A6923">
            <v>3324</v>
          </cell>
          <cell r="H6923" t="str">
            <v>Juncus capitatus</v>
          </cell>
        </row>
        <row r="6924">
          <cell r="A6924">
            <v>3325</v>
          </cell>
          <cell r="H6924" t="str">
            <v>Juncus cognatus</v>
          </cell>
        </row>
        <row r="6925">
          <cell r="A6925">
            <v>3326</v>
          </cell>
          <cell r="H6925" t="str">
            <v>Juncus continuus</v>
          </cell>
        </row>
        <row r="6926">
          <cell r="A6926">
            <v>3327</v>
          </cell>
          <cell r="H6926" t="str">
            <v>Juncus effusus</v>
          </cell>
        </row>
        <row r="6927">
          <cell r="A6927">
            <v>3328</v>
          </cell>
          <cell r="H6927" t="str">
            <v>Juncus falcatus</v>
          </cell>
        </row>
        <row r="6928">
          <cell r="A6928">
            <v>3329</v>
          </cell>
          <cell r="H6928" t="str">
            <v>Juncus filicaulis</v>
          </cell>
        </row>
        <row r="6929">
          <cell r="A6929">
            <v>3330</v>
          </cell>
          <cell r="H6929" t="str">
            <v>Juncus flavidus</v>
          </cell>
        </row>
        <row r="6930">
          <cell r="A6930">
            <v>3331</v>
          </cell>
          <cell r="H6930" t="str">
            <v>Juncus gregiflorus</v>
          </cell>
        </row>
        <row r="6931">
          <cell r="A6931">
            <v>3332</v>
          </cell>
          <cell r="H6931" t="str">
            <v>Juncus holoschoenus</v>
          </cell>
        </row>
        <row r="6932">
          <cell r="A6932">
            <v>3333</v>
          </cell>
          <cell r="H6932" t="str">
            <v>Juncus homalocaulis</v>
          </cell>
        </row>
        <row r="6933">
          <cell r="A6933">
            <v>3334</v>
          </cell>
          <cell r="H6933" t="str">
            <v>Juncus imbricatus</v>
          </cell>
        </row>
        <row r="6934">
          <cell r="A6934">
            <v>3335</v>
          </cell>
          <cell r="H6934" t="str">
            <v>Juncus ingens</v>
          </cell>
        </row>
        <row r="6935">
          <cell r="A6935">
            <v>3336</v>
          </cell>
          <cell r="H6935" t="str">
            <v>Juncus kraussii</v>
          </cell>
        </row>
        <row r="6936">
          <cell r="A6936">
            <v>3337</v>
          </cell>
          <cell r="H6936" t="str">
            <v>Juncus microcephalus</v>
          </cell>
        </row>
        <row r="6937">
          <cell r="A6937">
            <v>3338</v>
          </cell>
          <cell r="H6937" t="str">
            <v>Juncus pallidus</v>
          </cell>
        </row>
        <row r="6938">
          <cell r="A6938">
            <v>3339</v>
          </cell>
          <cell r="H6938" t="str">
            <v>Juncus pauciflorus</v>
          </cell>
        </row>
        <row r="6939">
          <cell r="A6939">
            <v>3340</v>
          </cell>
          <cell r="H6939" t="str">
            <v>Juncus planifolius</v>
          </cell>
        </row>
        <row r="6940">
          <cell r="A6940">
            <v>3341</v>
          </cell>
          <cell r="H6940" t="str">
            <v>Juncus polyanthemus</v>
          </cell>
        </row>
        <row r="6941">
          <cell r="A6941">
            <v>3342</v>
          </cell>
          <cell r="H6941" t="str">
            <v>Juncus prismatocarpus</v>
          </cell>
        </row>
        <row r="6942">
          <cell r="A6942">
            <v>3343</v>
          </cell>
          <cell r="H6942" t="str">
            <v>Juncus procerus</v>
          </cell>
        </row>
        <row r="6943">
          <cell r="A6943">
            <v>3344</v>
          </cell>
          <cell r="H6943" t="str">
            <v>Juncus radula</v>
          </cell>
        </row>
        <row r="6944">
          <cell r="A6944">
            <v>3345</v>
          </cell>
          <cell r="H6944" t="str">
            <v>Juncus revolutus</v>
          </cell>
        </row>
        <row r="6945">
          <cell r="A6945">
            <v>3346</v>
          </cell>
          <cell r="H6945" t="str">
            <v>Juncus sandwithii</v>
          </cell>
        </row>
        <row r="6946">
          <cell r="A6946">
            <v>3347</v>
          </cell>
          <cell r="H6946" t="str">
            <v>Juncus sarophorus</v>
          </cell>
        </row>
        <row r="6947">
          <cell r="A6947">
            <v>3348</v>
          </cell>
          <cell r="H6947" t="str">
            <v>Juncus subsecundus</v>
          </cell>
        </row>
        <row r="6948">
          <cell r="A6948">
            <v>3349</v>
          </cell>
          <cell r="H6948" t="str">
            <v>Juncus tenuis</v>
          </cell>
        </row>
        <row r="6949">
          <cell r="A6949">
            <v>3350</v>
          </cell>
          <cell r="H6949" t="str">
            <v>Juncus usitatus</v>
          </cell>
        </row>
        <row r="6950">
          <cell r="A6950">
            <v>3351</v>
          </cell>
          <cell r="H6950" t="str">
            <v>Juncus vaginatus</v>
          </cell>
        </row>
        <row r="6951">
          <cell r="A6951">
            <v>3352</v>
          </cell>
          <cell r="H6951" t="str">
            <v>Luzula acutifolia</v>
          </cell>
        </row>
        <row r="6952">
          <cell r="A6952">
            <v>3353</v>
          </cell>
          <cell r="H6952" t="str">
            <v>Luzula alpestris</v>
          </cell>
        </row>
        <row r="6953">
          <cell r="A6953">
            <v>3354</v>
          </cell>
          <cell r="H6953" t="str">
            <v>Luzula atrata</v>
          </cell>
        </row>
        <row r="6954">
          <cell r="A6954">
            <v>3355</v>
          </cell>
          <cell r="H6954" t="str">
            <v>Luzula australasica</v>
          </cell>
        </row>
        <row r="6955">
          <cell r="A6955">
            <v>3356</v>
          </cell>
          <cell r="H6955" t="str">
            <v>Luzula densiflora</v>
          </cell>
        </row>
        <row r="6956">
          <cell r="A6956">
            <v>3357</v>
          </cell>
          <cell r="H6956" t="str">
            <v>Luzula flaccida</v>
          </cell>
        </row>
        <row r="6957">
          <cell r="A6957">
            <v>3358</v>
          </cell>
          <cell r="H6957" t="str">
            <v>Luzula longiflora</v>
          </cell>
        </row>
        <row r="6958">
          <cell r="A6958">
            <v>3359</v>
          </cell>
          <cell r="H6958" t="str">
            <v>Luzula meridionalis</v>
          </cell>
        </row>
        <row r="6959">
          <cell r="A6959">
            <v>3360</v>
          </cell>
          <cell r="H6959" t="str">
            <v>Luzula novae-cambriae</v>
          </cell>
        </row>
        <row r="6960">
          <cell r="A6960">
            <v>3361</v>
          </cell>
          <cell r="H6960" t="str">
            <v>Luzula ovata</v>
          </cell>
        </row>
        <row r="6961">
          <cell r="A6961">
            <v>3362</v>
          </cell>
          <cell r="H6961" t="str">
            <v>Lilaea scilloides</v>
          </cell>
        </row>
        <row r="6962">
          <cell r="A6962">
            <v>3363</v>
          </cell>
          <cell r="H6962" t="str">
            <v>Maundia triglochinoides</v>
          </cell>
        </row>
        <row r="6963">
          <cell r="A6963">
            <v>3364</v>
          </cell>
          <cell r="H6963" t="str">
            <v>Triglochin calcitrapa</v>
          </cell>
        </row>
        <row r="6964">
          <cell r="A6964">
            <v>3365</v>
          </cell>
          <cell r="H6964" t="str">
            <v>Triglochin centrocarpa</v>
          </cell>
        </row>
        <row r="6965">
          <cell r="A6965">
            <v>3366</v>
          </cell>
          <cell r="H6965" t="str">
            <v>Triglochin dubia</v>
          </cell>
        </row>
        <row r="6966">
          <cell r="A6966">
            <v>3367</v>
          </cell>
          <cell r="H6966" t="str">
            <v>Triglochin hexagona</v>
          </cell>
        </row>
        <row r="6967">
          <cell r="A6967">
            <v>3368</v>
          </cell>
          <cell r="H6967" t="str">
            <v>Triglochin procera</v>
          </cell>
        </row>
        <row r="6968">
          <cell r="A6968">
            <v>3369</v>
          </cell>
          <cell r="H6968" t="str">
            <v>Triglochin striata</v>
          </cell>
        </row>
        <row r="6969">
          <cell r="A6969">
            <v>3370</v>
          </cell>
          <cell r="H6969" t="str">
            <v>Triglochin turrifera</v>
          </cell>
        </row>
        <row r="6970">
          <cell r="A6970">
            <v>3371</v>
          </cell>
          <cell r="H6970" t="str">
            <v>Ajuga australis</v>
          </cell>
        </row>
        <row r="6971">
          <cell r="A6971">
            <v>3372</v>
          </cell>
          <cell r="H6971" t="str">
            <v>Ballota nigra</v>
          </cell>
        </row>
        <row r="6972">
          <cell r="A6972">
            <v>3373</v>
          </cell>
          <cell r="H6972" t="str">
            <v>Coleus spicatus</v>
          </cell>
        </row>
        <row r="6973">
          <cell r="A6973">
            <v>3374</v>
          </cell>
          <cell r="H6973" t="str">
            <v>Dracocephalum moldavica</v>
          </cell>
        </row>
        <row r="6974">
          <cell r="A6974">
            <v>3375</v>
          </cell>
          <cell r="H6974" t="str">
            <v>Hemigenia cuneifolia</v>
          </cell>
        </row>
        <row r="6975">
          <cell r="A6975">
            <v>3376</v>
          </cell>
          <cell r="H6975" t="str">
            <v>Hemigenia purpurea</v>
          </cell>
        </row>
        <row r="6976">
          <cell r="A6976">
            <v>3377</v>
          </cell>
          <cell r="H6976" t="str">
            <v>Lamium amplexicaule</v>
          </cell>
        </row>
        <row r="6977">
          <cell r="A6977">
            <v>3378</v>
          </cell>
          <cell r="H6977" t="str">
            <v>Lavandula stoechas</v>
          </cell>
        </row>
        <row r="6978">
          <cell r="A6978">
            <v>3379</v>
          </cell>
          <cell r="H6978" t="str">
            <v>Leonurus sibiricus</v>
          </cell>
        </row>
        <row r="6979">
          <cell r="A6979">
            <v>3380</v>
          </cell>
          <cell r="H6979" t="str">
            <v>Lycopus australis</v>
          </cell>
        </row>
        <row r="6980">
          <cell r="A6980">
            <v>3381</v>
          </cell>
          <cell r="H6980" t="str">
            <v>Marrubium vulgare</v>
          </cell>
        </row>
        <row r="6981">
          <cell r="A6981">
            <v>3382</v>
          </cell>
          <cell r="H6981" t="str">
            <v>Melissa officinalis</v>
          </cell>
        </row>
        <row r="6982">
          <cell r="A6982">
            <v>3383</v>
          </cell>
          <cell r="H6982" t="str">
            <v>Mentha australis</v>
          </cell>
        </row>
        <row r="6983">
          <cell r="A6983">
            <v>3384</v>
          </cell>
          <cell r="H6983" t="str">
            <v>Mentha diemenica</v>
          </cell>
        </row>
        <row r="6984">
          <cell r="A6984">
            <v>3385</v>
          </cell>
          <cell r="H6984" t="str">
            <v>Mentha laxiflora</v>
          </cell>
        </row>
        <row r="6985">
          <cell r="A6985">
            <v>3386</v>
          </cell>
          <cell r="H6985" t="str">
            <v>Mentha pulegium</v>
          </cell>
        </row>
        <row r="6986">
          <cell r="A6986">
            <v>3387</v>
          </cell>
          <cell r="H6986" t="str">
            <v>Mentha satureioides</v>
          </cell>
        </row>
        <row r="6987">
          <cell r="A6987">
            <v>3388</v>
          </cell>
          <cell r="H6987" t="str">
            <v>Mentha spicata</v>
          </cell>
        </row>
        <row r="6988">
          <cell r="A6988">
            <v>3389</v>
          </cell>
          <cell r="H6988" t="str">
            <v>Moluccella laevis</v>
          </cell>
        </row>
        <row r="6989">
          <cell r="A6989">
            <v>3390</v>
          </cell>
          <cell r="H6989" t="str">
            <v>Nepeta cataria</v>
          </cell>
        </row>
        <row r="6990">
          <cell r="A6990">
            <v>3391</v>
          </cell>
          <cell r="H6990" t="str">
            <v>Plectranthus alloplectus</v>
          </cell>
        </row>
        <row r="6991">
          <cell r="A6991">
            <v>3392</v>
          </cell>
          <cell r="H6991" t="str">
            <v>Plectranthus apreptus</v>
          </cell>
        </row>
        <row r="6992">
          <cell r="A6992">
            <v>3393</v>
          </cell>
          <cell r="H6992" t="str">
            <v>Plectranthus argentatus</v>
          </cell>
        </row>
        <row r="6993">
          <cell r="A6993">
            <v>3394</v>
          </cell>
          <cell r="H6993" t="str">
            <v>Plectranthus cilatus</v>
          </cell>
        </row>
        <row r="6994">
          <cell r="A6994">
            <v>3395</v>
          </cell>
          <cell r="H6994" t="str">
            <v>Plectranthus cruciflora</v>
          </cell>
        </row>
        <row r="6995">
          <cell r="A6995">
            <v>3396</v>
          </cell>
          <cell r="H6995" t="str">
            <v>Plectranthus graveolens</v>
          </cell>
        </row>
        <row r="6996">
          <cell r="A6996">
            <v>3397</v>
          </cell>
          <cell r="H6996" t="str">
            <v>Plectranthus parviflorus</v>
          </cell>
        </row>
        <row r="6997">
          <cell r="A6997">
            <v>3398</v>
          </cell>
          <cell r="H6997" t="str">
            <v>Plectranthus suaveolens</v>
          </cell>
        </row>
        <row r="6998">
          <cell r="A6998">
            <v>3399</v>
          </cell>
          <cell r="H6998" t="str">
            <v>Prostanthera aspalathoides</v>
          </cell>
        </row>
        <row r="6999">
          <cell r="A6999">
            <v>3400</v>
          </cell>
          <cell r="H6999" t="str">
            <v>Prostanthera caerulea</v>
          </cell>
        </row>
        <row r="7000">
          <cell r="A7000">
            <v>3401</v>
          </cell>
          <cell r="H7000" t="str">
            <v>Prostanthera cineolifera</v>
          </cell>
        </row>
        <row r="7001">
          <cell r="A7001">
            <v>3402</v>
          </cell>
          <cell r="H7001" t="str">
            <v>Prostanthera cryptandroides</v>
          </cell>
        </row>
        <row r="7002">
          <cell r="A7002">
            <v>3403</v>
          </cell>
          <cell r="H7002" t="str">
            <v>Prostanthera cuneata</v>
          </cell>
        </row>
        <row r="7003">
          <cell r="A7003">
            <v>3404</v>
          </cell>
          <cell r="H7003" t="str">
            <v>Prostanthera densa</v>
          </cell>
        </row>
        <row r="7004">
          <cell r="A7004">
            <v>3405</v>
          </cell>
          <cell r="H7004" t="str">
            <v>Prostanthera denticulata</v>
          </cell>
        </row>
        <row r="7005">
          <cell r="A7005">
            <v>3406</v>
          </cell>
          <cell r="H7005" t="str">
            <v>Prostanthera discolor</v>
          </cell>
        </row>
        <row r="7006">
          <cell r="A7006">
            <v>3407</v>
          </cell>
          <cell r="H7006" t="str">
            <v>Prostanthera empetrifolia</v>
          </cell>
        </row>
        <row r="7007">
          <cell r="A7007">
            <v>3408</v>
          </cell>
          <cell r="H7007" t="str">
            <v>Prostanthera euphrasioides</v>
          </cell>
        </row>
        <row r="7008">
          <cell r="A7008">
            <v>3409</v>
          </cell>
          <cell r="H7008" t="str">
            <v>Prostanthera granitica</v>
          </cell>
        </row>
        <row r="7009">
          <cell r="A7009">
            <v>341</v>
          </cell>
          <cell r="H7009" t="str">
            <v>Hydrocotyle species 1</v>
          </cell>
        </row>
        <row r="7010">
          <cell r="A7010">
            <v>3410</v>
          </cell>
          <cell r="H7010" t="str">
            <v>Prostanthera hirtula</v>
          </cell>
        </row>
        <row r="7011">
          <cell r="A7011">
            <v>3411</v>
          </cell>
          <cell r="H7011" t="str">
            <v>Prostanthera howelliae</v>
          </cell>
        </row>
        <row r="7012">
          <cell r="A7012">
            <v>3412</v>
          </cell>
          <cell r="H7012" t="str">
            <v>Prostanthera incana</v>
          </cell>
        </row>
        <row r="7013">
          <cell r="A7013">
            <v>3413</v>
          </cell>
          <cell r="H7013" t="str">
            <v>Prostanthera incisa</v>
          </cell>
        </row>
        <row r="7014">
          <cell r="A7014">
            <v>3414</v>
          </cell>
          <cell r="H7014" t="str">
            <v>Prostanthera lanceolata</v>
          </cell>
        </row>
        <row r="7015">
          <cell r="A7015">
            <v>3415</v>
          </cell>
          <cell r="H7015" t="str">
            <v>Prostanthera lasianthos</v>
          </cell>
        </row>
        <row r="7016">
          <cell r="A7016">
            <v>3416</v>
          </cell>
          <cell r="H7016" t="str">
            <v>Prostanthera leichhardtii</v>
          </cell>
        </row>
        <row r="7017">
          <cell r="A7017">
            <v>3417</v>
          </cell>
          <cell r="H7017" t="str">
            <v>Prostanthera linearis</v>
          </cell>
        </row>
        <row r="7018">
          <cell r="A7018">
            <v>3418</v>
          </cell>
          <cell r="H7018" t="str">
            <v>Prostanthera marifolia</v>
          </cell>
        </row>
        <row r="7019">
          <cell r="A7019">
            <v>3419</v>
          </cell>
          <cell r="H7019" t="str">
            <v>Prostanthera melissifolia</v>
          </cell>
        </row>
        <row r="7020">
          <cell r="A7020">
            <v>3420</v>
          </cell>
          <cell r="H7020" t="str">
            <v>Prostanthera microphylla</v>
          </cell>
        </row>
        <row r="7021">
          <cell r="A7021">
            <v>3421</v>
          </cell>
          <cell r="H7021" t="str">
            <v>Prostanthera nivea</v>
          </cell>
        </row>
        <row r="7022">
          <cell r="A7022">
            <v>3422</v>
          </cell>
          <cell r="H7022" t="str">
            <v>Prostanthera odoratissima</v>
          </cell>
        </row>
        <row r="7023">
          <cell r="A7023">
            <v>3423</v>
          </cell>
          <cell r="H7023" t="str">
            <v>Prostanthera ovalifolia</v>
          </cell>
        </row>
        <row r="7024">
          <cell r="A7024">
            <v>3424</v>
          </cell>
          <cell r="H7024" t="str">
            <v>Prostanthera phylicifolia</v>
          </cell>
        </row>
        <row r="7025">
          <cell r="A7025">
            <v>3425</v>
          </cell>
          <cell r="H7025" t="str">
            <v>Prostanthera prunelloides</v>
          </cell>
        </row>
        <row r="7026">
          <cell r="A7026">
            <v>3426</v>
          </cell>
          <cell r="H7026" t="str">
            <v>Prostanthera rhombea</v>
          </cell>
        </row>
        <row r="7027">
          <cell r="A7027">
            <v>3427</v>
          </cell>
          <cell r="H7027" t="str">
            <v>Prostanthera rotundifolia</v>
          </cell>
        </row>
        <row r="7028">
          <cell r="A7028">
            <v>3428</v>
          </cell>
          <cell r="H7028" t="str">
            <v>Prostanthera rugosa</v>
          </cell>
        </row>
        <row r="7029">
          <cell r="A7029">
            <v>3429</v>
          </cell>
          <cell r="H7029" t="str">
            <v>Prostanthera saxicola</v>
          </cell>
        </row>
        <row r="7030">
          <cell r="A7030">
            <v>3430</v>
          </cell>
          <cell r="H7030" t="str">
            <v>Prostanthera scutellarioides</v>
          </cell>
        </row>
        <row r="7031">
          <cell r="A7031">
            <v>3431</v>
          </cell>
          <cell r="H7031" t="str">
            <v>Prostanthera sieberi</v>
          </cell>
        </row>
        <row r="7032">
          <cell r="A7032">
            <v>3432</v>
          </cell>
          <cell r="H7032" t="str">
            <v>Prostanthera spinosa</v>
          </cell>
        </row>
        <row r="7033">
          <cell r="A7033">
            <v>3433</v>
          </cell>
          <cell r="H7033" t="str">
            <v>Prostanthera staurophylla</v>
          </cell>
        </row>
        <row r="7034">
          <cell r="A7034">
            <v>3434</v>
          </cell>
          <cell r="H7034" t="str">
            <v>Prostanthera striatiflora</v>
          </cell>
        </row>
        <row r="7035">
          <cell r="A7035">
            <v>3435</v>
          </cell>
          <cell r="H7035" t="str">
            <v>Prostanthera stricta</v>
          </cell>
        </row>
        <row r="7036">
          <cell r="A7036">
            <v>3436</v>
          </cell>
          <cell r="H7036" t="str">
            <v>Prostanthera teretifolia</v>
          </cell>
        </row>
        <row r="7037">
          <cell r="A7037">
            <v>3437</v>
          </cell>
          <cell r="H7037" t="str">
            <v>Prostanthera violaceae</v>
          </cell>
        </row>
        <row r="7038">
          <cell r="A7038">
            <v>3438</v>
          </cell>
          <cell r="H7038" t="str">
            <v>Prostanthera walteri</v>
          </cell>
        </row>
        <row r="7039">
          <cell r="A7039">
            <v>3439</v>
          </cell>
          <cell r="H7039" t="str">
            <v>Prunella laciniata</v>
          </cell>
        </row>
        <row r="7040">
          <cell r="A7040">
            <v>3440</v>
          </cell>
          <cell r="H7040" t="str">
            <v>Prunella vulgaris</v>
          </cell>
        </row>
        <row r="7041">
          <cell r="A7041">
            <v>3441</v>
          </cell>
          <cell r="H7041" t="str">
            <v>Salvia aethiopis</v>
          </cell>
        </row>
        <row r="7042">
          <cell r="A7042">
            <v>3442</v>
          </cell>
          <cell r="H7042" t="str">
            <v>Salvia coccinea</v>
          </cell>
        </row>
        <row r="7043">
          <cell r="A7043">
            <v>3443</v>
          </cell>
          <cell r="H7043" t="str">
            <v>Salvia leucantha</v>
          </cell>
        </row>
        <row r="7044">
          <cell r="A7044">
            <v>3444</v>
          </cell>
          <cell r="H7044" t="str">
            <v>Salvia plebeia</v>
          </cell>
        </row>
        <row r="7045">
          <cell r="A7045">
            <v>3445</v>
          </cell>
          <cell r="H7045" t="str">
            <v>Salvia reflexa</v>
          </cell>
        </row>
        <row r="7046">
          <cell r="A7046">
            <v>3446</v>
          </cell>
          <cell r="H7046" t="str">
            <v>Salvia verbenaca</v>
          </cell>
        </row>
        <row r="7047">
          <cell r="A7047">
            <v>3447</v>
          </cell>
          <cell r="H7047" t="str">
            <v>Scutellaria humilis</v>
          </cell>
        </row>
        <row r="7048">
          <cell r="A7048">
            <v>3448</v>
          </cell>
          <cell r="H7048" t="str">
            <v>Scutellaria mollis</v>
          </cell>
        </row>
        <row r="7049">
          <cell r="A7049">
            <v>3449</v>
          </cell>
          <cell r="H7049" t="str">
            <v>Scutellaria racemosa</v>
          </cell>
        </row>
        <row r="7050">
          <cell r="A7050">
            <v>3450</v>
          </cell>
          <cell r="H7050" t="str">
            <v>Stachys arvensis</v>
          </cell>
        </row>
        <row r="7051">
          <cell r="A7051">
            <v>3451</v>
          </cell>
          <cell r="H7051" t="str">
            <v>Teucrium argutum</v>
          </cell>
        </row>
        <row r="7052">
          <cell r="A7052">
            <v>3452</v>
          </cell>
          <cell r="H7052" t="str">
            <v>Teucrium corymbosum</v>
          </cell>
        </row>
        <row r="7053">
          <cell r="A7053">
            <v>3453</v>
          </cell>
          <cell r="H7053" t="str">
            <v>Teucrium racemosum</v>
          </cell>
        </row>
        <row r="7054">
          <cell r="A7054">
            <v>3454</v>
          </cell>
          <cell r="H7054" t="str">
            <v>Teucrium sessiliflorum</v>
          </cell>
        </row>
        <row r="7055">
          <cell r="A7055">
            <v>3455</v>
          </cell>
          <cell r="H7055" t="str">
            <v>Westringia amabilis</v>
          </cell>
        </row>
        <row r="7056">
          <cell r="A7056">
            <v>3456</v>
          </cell>
          <cell r="H7056" t="str">
            <v>Westringia blakeana</v>
          </cell>
        </row>
        <row r="7057">
          <cell r="A7057">
            <v>3457</v>
          </cell>
          <cell r="H7057" t="str">
            <v>Westringia cheelii</v>
          </cell>
        </row>
        <row r="7058">
          <cell r="A7058">
            <v>3458</v>
          </cell>
          <cell r="H7058" t="str">
            <v>Westringia eremicola</v>
          </cell>
        </row>
        <row r="7059">
          <cell r="A7059">
            <v>3459</v>
          </cell>
          <cell r="H7059" t="str">
            <v>Westringia fruticosa</v>
          </cell>
        </row>
        <row r="7060">
          <cell r="A7060">
            <v>3460</v>
          </cell>
          <cell r="H7060" t="str">
            <v>Westringia glabra</v>
          </cell>
        </row>
        <row r="7061">
          <cell r="A7061">
            <v>3461</v>
          </cell>
          <cell r="H7061" t="str">
            <v>Westringia longifolia</v>
          </cell>
        </row>
        <row r="7062">
          <cell r="A7062">
            <v>3462</v>
          </cell>
          <cell r="H7062" t="str">
            <v>Westringia lucida</v>
          </cell>
        </row>
        <row r="7063">
          <cell r="A7063">
            <v>3463</v>
          </cell>
          <cell r="H7063" t="str">
            <v>Westringia rigida</v>
          </cell>
        </row>
        <row r="7064">
          <cell r="A7064">
            <v>3464</v>
          </cell>
          <cell r="H7064" t="str">
            <v>Westringia sericea</v>
          </cell>
        </row>
        <row r="7065">
          <cell r="A7065">
            <v>3465</v>
          </cell>
          <cell r="H7065" t="str">
            <v>Beilschmiedia elliptica</v>
          </cell>
        </row>
        <row r="7066">
          <cell r="A7066">
            <v>3466</v>
          </cell>
          <cell r="H7066" t="str">
            <v>Beilschmiedia obtusifolia</v>
          </cell>
        </row>
        <row r="7067">
          <cell r="A7067">
            <v>3467</v>
          </cell>
          <cell r="H7067" t="str">
            <v>Cassytha glabella</v>
          </cell>
        </row>
        <row r="7068">
          <cell r="A7068">
            <v>3468</v>
          </cell>
          <cell r="H7068" t="str">
            <v>Cassytha melantha</v>
          </cell>
        </row>
        <row r="7069">
          <cell r="A7069">
            <v>3469</v>
          </cell>
          <cell r="H7069" t="str">
            <v>Cassytha pubescens</v>
          </cell>
        </row>
        <row r="7070">
          <cell r="A7070">
            <v>3470</v>
          </cell>
          <cell r="H7070" t="str">
            <v>Cassytha racemosa</v>
          </cell>
        </row>
        <row r="7071">
          <cell r="A7071">
            <v>3471</v>
          </cell>
          <cell r="H7071" t="str">
            <v>Cinnamomum camphora</v>
          </cell>
        </row>
        <row r="7072">
          <cell r="A7072">
            <v>3472</v>
          </cell>
          <cell r="H7072" t="str">
            <v>Cinnamomum oliveri</v>
          </cell>
        </row>
        <row r="7073">
          <cell r="A7073">
            <v>3473</v>
          </cell>
          <cell r="H7073" t="str">
            <v>Cinnamomum virens</v>
          </cell>
        </row>
        <row r="7074">
          <cell r="A7074">
            <v>3474</v>
          </cell>
          <cell r="H7074" t="str">
            <v>Cryptocarya bidwillii</v>
          </cell>
        </row>
        <row r="7075">
          <cell r="A7075">
            <v>3475</v>
          </cell>
          <cell r="H7075" t="str">
            <v>Cryptocarya erythroxylon</v>
          </cell>
        </row>
        <row r="7076">
          <cell r="A7076">
            <v>3476</v>
          </cell>
          <cell r="H7076" t="str">
            <v>Cryptocarya floydii</v>
          </cell>
        </row>
        <row r="7077">
          <cell r="A7077">
            <v>3477</v>
          </cell>
          <cell r="H7077" t="str">
            <v>Cryptocarya foetida</v>
          </cell>
        </row>
        <row r="7078">
          <cell r="A7078">
            <v>3478</v>
          </cell>
          <cell r="H7078" t="str">
            <v>Cryptocarya foveolata</v>
          </cell>
        </row>
        <row r="7079">
          <cell r="A7079">
            <v>3479</v>
          </cell>
          <cell r="H7079" t="str">
            <v>Cryptocarya glaucescens</v>
          </cell>
        </row>
        <row r="7080">
          <cell r="A7080">
            <v>3480</v>
          </cell>
          <cell r="H7080" t="str">
            <v>Cryptocarya gregsonii</v>
          </cell>
        </row>
        <row r="7081">
          <cell r="A7081">
            <v>3481</v>
          </cell>
          <cell r="H7081" t="str">
            <v>Cryptocarya laevigata</v>
          </cell>
        </row>
        <row r="7082">
          <cell r="A7082">
            <v>3482</v>
          </cell>
          <cell r="H7082" t="str">
            <v>Cryptocarya meisnerana</v>
          </cell>
        </row>
        <row r="7083">
          <cell r="A7083">
            <v>3483</v>
          </cell>
          <cell r="H7083" t="str">
            <v>Cryptocarya microneura</v>
          </cell>
        </row>
        <row r="7084">
          <cell r="A7084">
            <v>3484</v>
          </cell>
          <cell r="H7084" t="str">
            <v>Cryptocarya obovata</v>
          </cell>
        </row>
        <row r="7085">
          <cell r="A7085">
            <v>3485</v>
          </cell>
          <cell r="H7085" t="str">
            <v>Cryptocarya rigida</v>
          </cell>
        </row>
        <row r="7086">
          <cell r="A7086">
            <v>3486</v>
          </cell>
          <cell r="H7086" t="str">
            <v>Cryptocarya triplinervis</v>
          </cell>
        </row>
        <row r="7087">
          <cell r="A7087">
            <v>3487</v>
          </cell>
          <cell r="H7087" t="str">
            <v>Endiandra compressa</v>
          </cell>
        </row>
        <row r="7088">
          <cell r="A7088">
            <v>3488</v>
          </cell>
          <cell r="H7088" t="str">
            <v>Endiandra crassiflora</v>
          </cell>
        </row>
        <row r="7089">
          <cell r="A7089">
            <v>3489</v>
          </cell>
          <cell r="H7089" t="str">
            <v>Endiandra discolor</v>
          </cell>
        </row>
        <row r="7090">
          <cell r="A7090">
            <v>3490</v>
          </cell>
          <cell r="H7090" t="str">
            <v>Endiandra globosa</v>
          </cell>
        </row>
        <row r="7091">
          <cell r="A7091">
            <v>3491</v>
          </cell>
          <cell r="H7091" t="str">
            <v>Endiandra hayesii</v>
          </cell>
        </row>
        <row r="7092">
          <cell r="A7092">
            <v>3492</v>
          </cell>
          <cell r="H7092" t="str">
            <v>Endiandra introrsa</v>
          </cell>
        </row>
        <row r="7093">
          <cell r="A7093">
            <v>3493</v>
          </cell>
          <cell r="H7093" t="str">
            <v>Endiandra muelleri</v>
          </cell>
        </row>
        <row r="7094">
          <cell r="A7094">
            <v>3494</v>
          </cell>
          <cell r="H7094" t="str">
            <v>Endiandra pubens</v>
          </cell>
        </row>
        <row r="7095">
          <cell r="A7095">
            <v>3495</v>
          </cell>
          <cell r="H7095" t="str">
            <v>Endiandra sieberi</v>
          </cell>
        </row>
        <row r="7096">
          <cell r="A7096">
            <v>3496</v>
          </cell>
          <cell r="H7096" t="str">
            <v>Endiandra virens</v>
          </cell>
        </row>
        <row r="7097">
          <cell r="A7097">
            <v>3497</v>
          </cell>
          <cell r="H7097" t="str">
            <v>Litsea leefeana</v>
          </cell>
        </row>
        <row r="7098">
          <cell r="A7098">
            <v>3498</v>
          </cell>
          <cell r="H7098" t="str">
            <v>Litsea reticulata</v>
          </cell>
        </row>
        <row r="7099">
          <cell r="A7099">
            <v>3499</v>
          </cell>
          <cell r="H7099" t="str">
            <v>Neolitsea dealbata</v>
          </cell>
        </row>
        <row r="7100">
          <cell r="A7100">
            <v>3500</v>
          </cell>
          <cell r="H7100" t="str">
            <v>Lemna minor</v>
          </cell>
        </row>
        <row r="7101">
          <cell r="A7101">
            <v>3501</v>
          </cell>
          <cell r="H7101" t="str">
            <v>Lemna trisulca</v>
          </cell>
        </row>
        <row r="7102">
          <cell r="A7102">
            <v>3502</v>
          </cell>
          <cell r="H7102" t="str">
            <v>Spirodela oligorrhiza</v>
          </cell>
        </row>
        <row r="7103">
          <cell r="A7103">
            <v>3503</v>
          </cell>
          <cell r="H7103" t="str">
            <v>Spirodela pusilla</v>
          </cell>
        </row>
        <row r="7104">
          <cell r="A7104">
            <v>3504</v>
          </cell>
          <cell r="H7104" t="str">
            <v>Wolffia australiana</v>
          </cell>
        </row>
        <row r="7105">
          <cell r="A7105">
            <v>3505</v>
          </cell>
          <cell r="H7105" t="str">
            <v>Utricularia australis</v>
          </cell>
        </row>
        <row r="7106">
          <cell r="A7106">
            <v>3506</v>
          </cell>
          <cell r="H7106" t="str">
            <v>Utricularia biloba</v>
          </cell>
        </row>
        <row r="7107">
          <cell r="A7107">
            <v>3507</v>
          </cell>
          <cell r="H7107" t="str">
            <v>Utricularia dichotoma</v>
          </cell>
        </row>
        <row r="7108">
          <cell r="A7108">
            <v>3508</v>
          </cell>
          <cell r="H7108" t="str">
            <v>Utricularia lateriflora</v>
          </cell>
        </row>
        <row r="7109">
          <cell r="A7109">
            <v>3509</v>
          </cell>
          <cell r="H7109" t="str">
            <v>Utricularia monanthos</v>
          </cell>
        </row>
        <row r="7110">
          <cell r="A7110">
            <v>3510</v>
          </cell>
          <cell r="H7110" t="str">
            <v>Allania endlicheri</v>
          </cell>
        </row>
        <row r="7111">
          <cell r="A7111">
            <v>3511</v>
          </cell>
          <cell r="H7111" t="str">
            <v>Allium ampeloprasum</v>
          </cell>
        </row>
        <row r="7112">
          <cell r="A7112">
            <v>3512</v>
          </cell>
          <cell r="H7112" t="str">
            <v>Allium neapolitanum</v>
          </cell>
        </row>
        <row r="7113">
          <cell r="A7113">
            <v>3513</v>
          </cell>
          <cell r="H7113" t="str">
            <v>Allium triquetrum</v>
          </cell>
        </row>
        <row r="7114">
          <cell r="A7114">
            <v>3514</v>
          </cell>
          <cell r="H7114" t="str">
            <v>Allium vineale</v>
          </cell>
        </row>
        <row r="7115">
          <cell r="A7115">
            <v>3515</v>
          </cell>
          <cell r="H7115" t="str">
            <v>Alstroemeria psittacina</v>
          </cell>
        </row>
        <row r="7116">
          <cell r="A7116">
            <v>3516</v>
          </cell>
          <cell r="H7116" t="str">
            <v>Amaryllis belladonna</v>
          </cell>
        </row>
        <row r="7117">
          <cell r="A7117">
            <v>3517</v>
          </cell>
          <cell r="H7117" t="str">
            <v>Arthropodium milleflorum</v>
          </cell>
        </row>
        <row r="7118">
          <cell r="A7118">
            <v>3518</v>
          </cell>
          <cell r="H7118" t="str">
            <v>Arthropodium minus</v>
          </cell>
        </row>
        <row r="7119">
          <cell r="A7119">
            <v>3519</v>
          </cell>
          <cell r="H7119" t="str">
            <v>Asparagus asparagoides</v>
          </cell>
        </row>
        <row r="7120">
          <cell r="A7120">
            <v>3520</v>
          </cell>
          <cell r="H7120" t="str">
            <v>Asparagus densiflorus</v>
          </cell>
        </row>
        <row r="7121">
          <cell r="A7121">
            <v>3521</v>
          </cell>
          <cell r="H7121" t="str">
            <v>Asparagus officinalis</v>
          </cell>
        </row>
        <row r="7122">
          <cell r="A7122">
            <v>3522</v>
          </cell>
          <cell r="H7122" t="str">
            <v>Asparagus scandens</v>
          </cell>
        </row>
        <row r="7123">
          <cell r="A7123">
            <v>3523</v>
          </cell>
          <cell r="H7123" t="str">
            <v>Asparagus setaceus</v>
          </cell>
        </row>
        <row r="7124">
          <cell r="A7124">
            <v>3524</v>
          </cell>
          <cell r="H7124" t="str">
            <v>Asphodelus fistulosus</v>
          </cell>
        </row>
        <row r="7125">
          <cell r="A7125">
            <v>3525</v>
          </cell>
          <cell r="H7125" t="str">
            <v>Astelia alpina</v>
          </cell>
        </row>
        <row r="7126">
          <cell r="A7126">
            <v>3526</v>
          </cell>
          <cell r="H7126" t="str">
            <v>Astelia psychrocharis</v>
          </cell>
        </row>
        <row r="7127">
          <cell r="A7127">
            <v>3527</v>
          </cell>
          <cell r="H7127" t="str">
            <v>Blandfordia cunninghamii</v>
          </cell>
        </row>
        <row r="7128">
          <cell r="A7128">
            <v>3528</v>
          </cell>
          <cell r="H7128" t="str">
            <v>Blandfordia grandiflora</v>
          </cell>
        </row>
        <row r="7129">
          <cell r="A7129">
            <v>3529</v>
          </cell>
          <cell r="H7129" t="str">
            <v>Blandfordia nobilis</v>
          </cell>
        </row>
        <row r="7130">
          <cell r="A7130">
            <v>3530</v>
          </cell>
          <cell r="H7130" t="str">
            <v>Bulbine alata</v>
          </cell>
        </row>
        <row r="7131">
          <cell r="A7131">
            <v>3531</v>
          </cell>
          <cell r="H7131" t="str">
            <v>Bulbine bulbosa</v>
          </cell>
        </row>
        <row r="7132">
          <cell r="A7132">
            <v>3532</v>
          </cell>
          <cell r="H7132" t="str">
            <v>Bulbine semibarbata</v>
          </cell>
        </row>
        <row r="7133">
          <cell r="A7133">
            <v>3533</v>
          </cell>
          <cell r="H7133" t="str">
            <v>Burchardia umbellata</v>
          </cell>
        </row>
        <row r="7134">
          <cell r="A7134">
            <v>3534</v>
          </cell>
          <cell r="H7134" t="str">
            <v>Caesia alpina</v>
          </cell>
        </row>
        <row r="7135">
          <cell r="A7135">
            <v>3535</v>
          </cell>
          <cell r="H7135" t="str">
            <v>Caesia parviflora</v>
          </cell>
        </row>
        <row r="7136">
          <cell r="A7136">
            <v>3536</v>
          </cell>
          <cell r="H7136" t="str">
            <v>Caesia vittata</v>
          </cell>
        </row>
        <row r="7137">
          <cell r="A7137">
            <v>3537</v>
          </cell>
          <cell r="H7137" t="str">
            <v>Calostemma purpureum</v>
          </cell>
        </row>
        <row r="7138">
          <cell r="A7138">
            <v>3538</v>
          </cell>
          <cell r="H7138" t="str">
            <v>Chlorophytum comosum</v>
          </cell>
        </row>
        <row r="7139">
          <cell r="A7139">
            <v>3539</v>
          </cell>
          <cell r="H7139" t="str">
            <v>Crinum pedunculatum</v>
          </cell>
        </row>
        <row r="7140">
          <cell r="A7140">
            <v>3540</v>
          </cell>
          <cell r="H7140" t="str">
            <v>Dianella caerulea</v>
          </cell>
        </row>
        <row r="7141">
          <cell r="A7141">
            <v>3541</v>
          </cell>
          <cell r="H7141" t="str">
            <v>Dianella intermedia</v>
          </cell>
        </row>
        <row r="7142">
          <cell r="A7142">
            <v>3542</v>
          </cell>
          <cell r="H7142" t="str">
            <v>Dianella revoluta</v>
          </cell>
        </row>
        <row r="7143">
          <cell r="A7143">
            <v>3543</v>
          </cell>
          <cell r="H7143" t="str">
            <v>Dianella tasmanica</v>
          </cell>
        </row>
        <row r="7144">
          <cell r="A7144">
            <v>3544</v>
          </cell>
          <cell r="H7144" t="str">
            <v>Dichopogon fimbriatus</v>
          </cell>
        </row>
        <row r="7145">
          <cell r="A7145">
            <v>3545</v>
          </cell>
          <cell r="H7145" t="str">
            <v>Dichopogon strictus</v>
          </cell>
        </row>
        <row r="7146">
          <cell r="A7146">
            <v>3546</v>
          </cell>
          <cell r="H7146" t="str">
            <v>Drymophila cyanocarpa</v>
          </cell>
        </row>
        <row r="7147">
          <cell r="A7147">
            <v>3547</v>
          </cell>
          <cell r="H7147" t="str">
            <v>Drymophila moorei</v>
          </cell>
        </row>
        <row r="7148">
          <cell r="A7148">
            <v>3548</v>
          </cell>
          <cell r="H7148" t="str">
            <v>Gloriosa superba</v>
          </cell>
        </row>
        <row r="7149">
          <cell r="A7149">
            <v>3549</v>
          </cell>
          <cell r="H7149" t="str">
            <v>Herpolirion novae-zelandiae</v>
          </cell>
        </row>
        <row r="7150">
          <cell r="A7150">
            <v>3550</v>
          </cell>
          <cell r="H7150" t="str">
            <v>Hymenocallis caribaea</v>
          </cell>
        </row>
        <row r="7151">
          <cell r="A7151">
            <v>3551</v>
          </cell>
          <cell r="H7151" t="str">
            <v>Hypoxis glabella</v>
          </cell>
        </row>
        <row r="7152">
          <cell r="A7152">
            <v>3552</v>
          </cell>
          <cell r="H7152" t="str">
            <v>Hypoxis hookeri</v>
          </cell>
        </row>
        <row r="7153">
          <cell r="A7153">
            <v>3553</v>
          </cell>
          <cell r="H7153" t="str">
            <v>Hypoxis hygrometrica</v>
          </cell>
        </row>
        <row r="7154">
          <cell r="A7154">
            <v>3554</v>
          </cell>
          <cell r="H7154" t="str">
            <v>Ipheion uniflorum</v>
          </cell>
        </row>
        <row r="7155">
          <cell r="A7155">
            <v>3555</v>
          </cell>
          <cell r="H7155" t="str">
            <v>Kreysigia multiflora</v>
          </cell>
        </row>
        <row r="7156">
          <cell r="A7156">
            <v>3556</v>
          </cell>
          <cell r="H7156" t="str">
            <v>Laxmannia gracilis</v>
          </cell>
        </row>
        <row r="7157">
          <cell r="A7157">
            <v>3557</v>
          </cell>
          <cell r="H7157" t="str">
            <v>Laxmannia sessiliflora</v>
          </cell>
        </row>
        <row r="7158">
          <cell r="A7158">
            <v>3558</v>
          </cell>
          <cell r="H7158" t="str">
            <v>Leucojum aestivum</v>
          </cell>
        </row>
        <row r="7159">
          <cell r="A7159">
            <v>3559</v>
          </cell>
          <cell r="H7159" t="str">
            <v>Lilium formosanum</v>
          </cell>
        </row>
        <row r="7160">
          <cell r="A7160">
            <v>3560</v>
          </cell>
          <cell r="H7160" t="str">
            <v>Muscari comosum</v>
          </cell>
        </row>
        <row r="7161">
          <cell r="A7161">
            <v>3561</v>
          </cell>
          <cell r="H7161" t="str">
            <v>Nothoscordum inodorum</v>
          </cell>
        </row>
        <row r="7162">
          <cell r="A7162">
            <v>3562</v>
          </cell>
          <cell r="H7162" t="str">
            <v>Ornithogalum caudatum</v>
          </cell>
        </row>
        <row r="7163">
          <cell r="A7163">
            <v>3563</v>
          </cell>
          <cell r="H7163" t="str">
            <v>Ornithogalum pyramidale</v>
          </cell>
        </row>
        <row r="7164">
          <cell r="A7164">
            <v>3564</v>
          </cell>
          <cell r="H7164" t="str">
            <v>Ornithogalum umbellatum</v>
          </cell>
        </row>
        <row r="7165">
          <cell r="A7165">
            <v>3565</v>
          </cell>
          <cell r="H7165" t="str">
            <v>Proiphys cunninghamii</v>
          </cell>
        </row>
        <row r="7166">
          <cell r="A7166">
            <v>3566</v>
          </cell>
          <cell r="H7166" t="str">
            <v>Schelhammera undulata</v>
          </cell>
        </row>
        <row r="7167">
          <cell r="A7167">
            <v>3567</v>
          </cell>
          <cell r="H7167" t="str">
            <v>Sowerbaea juncea</v>
          </cell>
        </row>
        <row r="7168">
          <cell r="A7168">
            <v>3568</v>
          </cell>
          <cell r="H7168" t="str">
            <v>Stypandra caespitosa</v>
          </cell>
        </row>
        <row r="7169">
          <cell r="A7169">
            <v>3569</v>
          </cell>
          <cell r="H7169" t="str">
            <v>Stypandra glauca</v>
          </cell>
        </row>
        <row r="7170">
          <cell r="A7170">
            <v>3570</v>
          </cell>
          <cell r="H7170" t="str">
            <v>Stypandra umbellata</v>
          </cell>
        </row>
        <row r="7171">
          <cell r="A7171">
            <v>3571</v>
          </cell>
          <cell r="H7171" t="str">
            <v>Thysanotus baueri</v>
          </cell>
        </row>
        <row r="7172">
          <cell r="A7172">
            <v>3572</v>
          </cell>
          <cell r="H7172" t="str">
            <v>Thysanotus juncifolius</v>
          </cell>
        </row>
        <row r="7173">
          <cell r="A7173">
            <v>3573</v>
          </cell>
          <cell r="H7173" t="str">
            <v>Thysanotus patersonii</v>
          </cell>
        </row>
        <row r="7174">
          <cell r="A7174">
            <v>3574</v>
          </cell>
          <cell r="H7174" t="str">
            <v>Thysanotus tuberosus</v>
          </cell>
        </row>
        <row r="7175">
          <cell r="A7175">
            <v>3575</v>
          </cell>
          <cell r="H7175" t="str">
            <v>Thysanotus virgatus</v>
          </cell>
        </row>
        <row r="7176">
          <cell r="A7176">
            <v>3576</v>
          </cell>
          <cell r="H7176" t="str">
            <v>Trachyandra divaricata</v>
          </cell>
        </row>
        <row r="7177">
          <cell r="A7177">
            <v>3577</v>
          </cell>
          <cell r="H7177" t="str">
            <v>Tricoryne simplex</v>
          </cell>
        </row>
        <row r="7178">
          <cell r="A7178">
            <v>3578</v>
          </cell>
          <cell r="H7178" t="str">
            <v>Wurmbea biglandulosa</v>
          </cell>
        </row>
        <row r="7179">
          <cell r="A7179">
            <v>3579</v>
          </cell>
          <cell r="H7179" t="str">
            <v>Wurmbea dioica</v>
          </cell>
        </row>
        <row r="7180">
          <cell r="A7180">
            <v>358</v>
          </cell>
          <cell r="H7180" t="str">
            <v>Rupicola sp.1</v>
          </cell>
        </row>
        <row r="7181">
          <cell r="A7181">
            <v>3580</v>
          </cell>
          <cell r="H7181" t="str">
            <v>Wurmbea latifolia</v>
          </cell>
        </row>
        <row r="7182">
          <cell r="A7182">
            <v>3581</v>
          </cell>
          <cell r="H7182" t="str">
            <v>Wurmbea uniflora</v>
          </cell>
        </row>
        <row r="7183">
          <cell r="A7183">
            <v>3582</v>
          </cell>
          <cell r="H7183" t="str">
            <v>Zephyranthes candida</v>
          </cell>
        </row>
        <row r="7184">
          <cell r="A7184">
            <v>3583</v>
          </cell>
          <cell r="H7184" t="str">
            <v>Linum marginale</v>
          </cell>
        </row>
        <row r="7185">
          <cell r="A7185">
            <v>3584</v>
          </cell>
          <cell r="H7185" t="str">
            <v>Linum trigynum</v>
          </cell>
        </row>
        <row r="7186">
          <cell r="A7186">
            <v>3585</v>
          </cell>
          <cell r="H7186" t="str">
            <v>Linum usitatissimum</v>
          </cell>
        </row>
        <row r="7187">
          <cell r="A7187">
            <v>3586</v>
          </cell>
          <cell r="H7187" t="str">
            <v>Gelsemium sempervirens</v>
          </cell>
        </row>
        <row r="7188">
          <cell r="A7188">
            <v>3587</v>
          </cell>
          <cell r="H7188" t="str">
            <v>Geniostoma petiolosum</v>
          </cell>
        </row>
        <row r="7189">
          <cell r="A7189">
            <v>3588</v>
          </cell>
          <cell r="H7189" t="str">
            <v>Logania albiflora</v>
          </cell>
        </row>
        <row r="7190">
          <cell r="A7190">
            <v>3589</v>
          </cell>
          <cell r="H7190" t="str">
            <v>Logania nuda</v>
          </cell>
        </row>
        <row r="7191">
          <cell r="A7191">
            <v>3590</v>
          </cell>
          <cell r="H7191" t="str">
            <v>Logania pusilla</v>
          </cell>
        </row>
        <row r="7192">
          <cell r="A7192">
            <v>3591</v>
          </cell>
          <cell r="H7192" t="str">
            <v>Mitrasacme alsinoides</v>
          </cell>
        </row>
        <row r="7193">
          <cell r="A7193">
            <v>3592</v>
          </cell>
          <cell r="H7193" t="str">
            <v>Mitrasacme paludosa</v>
          </cell>
        </row>
        <row r="7194">
          <cell r="A7194">
            <v>3593</v>
          </cell>
          <cell r="H7194" t="str">
            <v>Mitrasacme paradoxa</v>
          </cell>
        </row>
        <row r="7195">
          <cell r="A7195">
            <v>3594</v>
          </cell>
          <cell r="H7195" t="str">
            <v>Mitrasacme pilosa</v>
          </cell>
        </row>
        <row r="7196">
          <cell r="A7196">
            <v>3595</v>
          </cell>
          <cell r="H7196" t="str">
            <v>Mitrasacme polymorpha</v>
          </cell>
        </row>
        <row r="7197">
          <cell r="A7197">
            <v>3596</v>
          </cell>
          <cell r="H7197" t="str">
            <v>Mitrasacme serpyllifolia</v>
          </cell>
        </row>
        <row r="7198">
          <cell r="A7198">
            <v>3597</v>
          </cell>
          <cell r="H7198" t="str">
            <v>Nicodemia madagascariensis</v>
          </cell>
        </row>
        <row r="7199">
          <cell r="A7199">
            <v>3598</v>
          </cell>
          <cell r="H7199" t="str">
            <v>Strychnos arborea</v>
          </cell>
        </row>
        <row r="7200">
          <cell r="A7200">
            <v>3599</v>
          </cell>
          <cell r="H7200" t="str">
            <v>Amyema cambagei</v>
          </cell>
        </row>
        <row r="7201">
          <cell r="A7201">
            <v>3600</v>
          </cell>
          <cell r="H7201" t="str">
            <v>Amyema congener</v>
          </cell>
        </row>
        <row r="7202">
          <cell r="A7202">
            <v>3601</v>
          </cell>
          <cell r="H7202" t="str">
            <v>Amyema conspicua</v>
          </cell>
        </row>
        <row r="7203">
          <cell r="A7203">
            <v>3602</v>
          </cell>
          <cell r="H7203" t="str">
            <v>Amyema gaudichaudii</v>
          </cell>
        </row>
        <row r="7204">
          <cell r="A7204">
            <v>3603</v>
          </cell>
          <cell r="H7204" t="str">
            <v>Amyema linophyllum</v>
          </cell>
        </row>
        <row r="7205">
          <cell r="A7205">
            <v>3604</v>
          </cell>
          <cell r="H7205" t="str">
            <v>Amyema lucasii</v>
          </cell>
        </row>
        <row r="7206">
          <cell r="A7206">
            <v>3605</v>
          </cell>
          <cell r="H7206" t="str">
            <v>Amyema maidenii</v>
          </cell>
        </row>
        <row r="7207">
          <cell r="A7207">
            <v>3606</v>
          </cell>
          <cell r="H7207" t="str">
            <v>Amyema miraculosum</v>
          </cell>
        </row>
        <row r="7208">
          <cell r="A7208">
            <v>3607</v>
          </cell>
          <cell r="H7208" t="str">
            <v>Amyema pendula</v>
          </cell>
        </row>
        <row r="7209">
          <cell r="A7209">
            <v>3608</v>
          </cell>
          <cell r="H7209" t="str">
            <v>Amyema preissii</v>
          </cell>
        </row>
        <row r="7210">
          <cell r="A7210">
            <v>3609</v>
          </cell>
          <cell r="H7210" t="str">
            <v>Amyema quandang</v>
          </cell>
        </row>
        <row r="7211">
          <cell r="A7211">
            <v>361</v>
          </cell>
          <cell r="H7211" t="str">
            <v>Styphelia sp. 1</v>
          </cell>
        </row>
        <row r="7212">
          <cell r="A7212">
            <v>3610</v>
          </cell>
          <cell r="H7212" t="str">
            <v>Amylotheca dictyophleba</v>
          </cell>
        </row>
        <row r="7213">
          <cell r="A7213">
            <v>3611</v>
          </cell>
          <cell r="H7213" t="str">
            <v>Atkinsonia ligustrina</v>
          </cell>
        </row>
        <row r="7214">
          <cell r="A7214">
            <v>3612</v>
          </cell>
          <cell r="H7214" t="str">
            <v>Benthamina alyxifolia</v>
          </cell>
        </row>
        <row r="7215">
          <cell r="A7215">
            <v>3613</v>
          </cell>
          <cell r="H7215" t="str">
            <v>Dendrophthoe vitellina</v>
          </cell>
        </row>
        <row r="7216">
          <cell r="A7216">
            <v>3614</v>
          </cell>
          <cell r="H7216" t="str">
            <v>Diplatia grandibractea</v>
          </cell>
        </row>
        <row r="7217">
          <cell r="A7217">
            <v>3615</v>
          </cell>
          <cell r="H7217" t="str">
            <v>Lysiana exocarpi</v>
          </cell>
        </row>
        <row r="7218">
          <cell r="A7218">
            <v>3616</v>
          </cell>
          <cell r="H7218" t="str">
            <v>Lysiana linearifolia</v>
          </cell>
        </row>
        <row r="7219">
          <cell r="A7219">
            <v>3617</v>
          </cell>
          <cell r="H7219" t="str">
            <v>Lysiana murrayi</v>
          </cell>
        </row>
        <row r="7220">
          <cell r="A7220">
            <v>3618</v>
          </cell>
          <cell r="H7220" t="str">
            <v>Muellerina bidwillii</v>
          </cell>
        </row>
        <row r="7221">
          <cell r="A7221">
            <v>3619</v>
          </cell>
          <cell r="H7221" t="str">
            <v>Muellerina celastroides</v>
          </cell>
        </row>
        <row r="7222">
          <cell r="A7222">
            <v>3620</v>
          </cell>
          <cell r="H7222" t="str">
            <v>Muellerina eucalyptoides</v>
          </cell>
        </row>
        <row r="7223">
          <cell r="A7223">
            <v>3621</v>
          </cell>
          <cell r="H7223" t="str">
            <v>Muellerina myrtifolia</v>
          </cell>
        </row>
        <row r="7224">
          <cell r="A7224">
            <v>3622</v>
          </cell>
          <cell r="H7224" t="str">
            <v>Cuphea carthagenensis</v>
          </cell>
        </row>
        <row r="7225">
          <cell r="A7225">
            <v>3623</v>
          </cell>
          <cell r="H7225" t="str">
            <v>Lythrum hyssopifolia</v>
          </cell>
        </row>
        <row r="7226">
          <cell r="A7226">
            <v>3624</v>
          </cell>
          <cell r="H7226" t="str">
            <v>Abelmoschus moschatus</v>
          </cell>
        </row>
        <row r="7227">
          <cell r="A7227">
            <v>3625</v>
          </cell>
          <cell r="H7227" t="str">
            <v>Abutilon calliphyllum</v>
          </cell>
        </row>
        <row r="7228">
          <cell r="A7228">
            <v>3626</v>
          </cell>
          <cell r="H7228" t="str">
            <v>Abutilon cryptopetalum</v>
          </cell>
        </row>
        <row r="7229">
          <cell r="A7229">
            <v>3627</v>
          </cell>
          <cell r="H7229" t="str">
            <v>Abutilon fraseri</v>
          </cell>
        </row>
        <row r="7230">
          <cell r="A7230">
            <v>3628</v>
          </cell>
          <cell r="H7230" t="str">
            <v>Abutilon grandifolium</v>
          </cell>
        </row>
        <row r="7231">
          <cell r="A7231">
            <v>3629</v>
          </cell>
          <cell r="H7231" t="str">
            <v>Abutilon halophilum</v>
          </cell>
        </row>
        <row r="7232">
          <cell r="A7232">
            <v>363</v>
          </cell>
          <cell r="H7232" t="str">
            <v>Rapanea species 1</v>
          </cell>
        </row>
        <row r="7233">
          <cell r="A7233">
            <v>3630</v>
          </cell>
          <cell r="H7233" t="str">
            <v>Abutilon macrum</v>
          </cell>
        </row>
        <row r="7234">
          <cell r="A7234">
            <v>3631</v>
          </cell>
          <cell r="H7234" t="str">
            <v>Abutilon malvifolium</v>
          </cell>
        </row>
        <row r="7235">
          <cell r="A7235">
            <v>3632</v>
          </cell>
          <cell r="H7235" t="str">
            <v>Abutilon oxycarpum</v>
          </cell>
        </row>
        <row r="7236">
          <cell r="A7236">
            <v>3633</v>
          </cell>
          <cell r="H7236" t="str">
            <v>Abutilon theophrasti</v>
          </cell>
        </row>
        <row r="7237">
          <cell r="A7237">
            <v>3634</v>
          </cell>
          <cell r="H7237" t="str">
            <v>Abutilon tubulosum</v>
          </cell>
        </row>
        <row r="7238">
          <cell r="A7238">
            <v>3635</v>
          </cell>
          <cell r="H7238" t="str">
            <v>Althaea rosea</v>
          </cell>
        </row>
        <row r="7239">
          <cell r="A7239">
            <v>3636</v>
          </cell>
          <cell r="H7239" t="str">
            <v>Anoda cristata</v>
          </cell>
        </row>
        <row r="7240">
          <cell r="A7240">
            <v>3637</v>
          </cell>
          <cell r="H7240" t="str">
            <v>Gossypium peruvianum</v>
          </cell>
        </row>
        <row r="7241">
          <cell r="A7241">
            <v>3638</v>
          </cell>
          <cell r="H7241" t="str">
            <v>Gossypium sturtianum</v>
          </cell>
        </row>
        <row r="7242">
          <cell r="A7242">
            <v>3639</v>
          </cell>
          <cell r="H7242" t="str">
            <v>Gynatrix pulchella</v>
          </cell>
        </row>
        <row r="7243">
          <cell r="A7243">
            <v>3640</v>
          </cell>
          <cell r="H7243" t="str">
            <v>Hibiscus brachysiphonius</v>
          </cell>
        </row>
        <row r="7244">
          <cell r="A7244">
            <v>3641</v>
          </cell>
          <cell r="H7244" t="str">
            <v>Hibiscus diversifolius</v>
          </cell>
        </row>
        <row r="7245">
          <cell r="A7245">
            <v>3642</v>
          </cell>
          <cell r="H7245" t="str">
            <v>Hibiscus heterophyllus</v>
          </cell>
        </row>
        <row r="7246">
          <cell r="A7246">
            <v>3643</v>
          </cell>
          <cell r="H7246" t="str">
            <v>Hibiscus krichauffianus</v>
          </cell>
        </row>
        <row r="7247">
          <cell r="A7247">
            <v>3644</v>
          </cell>
          <cell r="H7247" t="str">
            <v>Hibiscus mutabilis</v>
          </cell>
        </row>
        <row r="7248">
          <cell r="A7248">
            <v>3645</v>
          </cell>
          <cell r="H7248" t="str">
            <v>Hibiscus splendens</v>
          </cell>
        </row>
        <row r="7249">
          <cell r="A7249">
            <v>3646</v>
          </cell>
          <cell r="H7249" t="str">
            <v>Hibiscus sturtii</v>
          </cell>
        </row>
        <row r="7250">
          <cell r="A7250">
            <v>3647</v>
          </cell>
          <cell r="H7250" t="str">
            <v>Hibiscus tiliaceus</v>
          </cell>
        </row>
        <row r="7251">
          <cell r="A7251">
            <v>3648</v>
          </cell>
          <cell r="H7251" t="str">
            <v>Hibiscus trionum</v>
          </cell>
        </row>
        <row r="7252">
          <cell r="A7252">
            <v>3649</v>
          </cell>
          <cell r="H7252" t="str">
            <v>Howittia trilocularis</v>
          </cell>
        </row>
        <row r="7253">
          <cell r="A7253">
            <v>3650</v>
          </cell>
          <cell r="H7253" t="str">
            <v>Lagunaria patersonia</v>
          </cell>
        </row>
        <row r="7254">
          <cell r="A7254">
            <v>3651</v>
          </cell>
          <cell r="H7254" t="str">
            <v>Lavatera arborea</v>
          </cell>
        </row>
        <row r="7255">
          <cell r="A7255">
            <v>3652</v>
          </cell>
          <cell r="H7255" t="str">
            <v>Lavatera cretica</v>
          </cell>
        </row>
        <row r="7256">
          <cell r="A7256">
            <v>3653</v>
          </cell>
          <cell r="H7256" t="str">
            <v>Lavatera mauritanica</v>
          </cell>
        </row>
        <row r="7257">
          <cell r="A7257">
            <v>3654</v>
          </cell>
          <cell r="H7257" t="str">
            <v>Lavatera plebeia</v>
          </cell>
        </row>
        <row r="7258">
          <cell r="A7258">
            <v>3655</v>
          </cell>
          <cell r="H7258" t="str">
            <v>Malva neglecta</v>
          </cell>
        </row>
        <row r="7259">
          <cell r="A7259">
            <v>3656</v>
          </cell>
          <cell r="H7259" t="str">
            <v>Malva nicaeensis</v>
          </cell>
        </row>
        <row r="7260">
          <cell r="A7260">
            <v>3657</v>
          </cell>
          <cell r="H7260" t="str">
            <v>Malva parviflora</v>
          </cell>
        </row>
        <row r="7261">
          <cell r="A7261">
            <v>3658</v>
          </cell>
          <cell r="H7261" t="str">
            <v>Malva sylvestris</v>
          </cell>
        </row>
        <row r="7262">
          <cell r="A7262">
            <v>3659</v>
          </cell>
          <cell r="H7262" t="str">
            <v>Malvastrum coromandelianum</v>
          </cell>
        </row>
        <row r="7263">
          <cell r="A7263">
            <v>3660</v>
          </cell>
          <cell r="H7263" t="str">
            <v>Modiola caroliniana</v>
          </cell>
        </row>
        <row r="7264">
          <cell r="A7264">
            <v>3661</v>
          </cell>
          <cell r="H7264" t="str">
            <v>Radyera farragei</v>
          </cell>
        </row>
        <row r="7265">
          <cell r="A7265">
            <v>3662</v>
          </cell>
          <cell r="H7265" t="str">
            <v>Selenothamnus squamatus</v>
          </cell>
        </row>
        <row r="7266">
          <cell r="A7266">
            <v>3663</v>
          </cell>
          <cell r="H7266" t="str">
            <v>Sida ammophila</v>
          </cell>
        </row>
        <row r="7267">
          <cell r="A7267">
            <v>3664</v>
          </cell>
          <cell r="H7267" t="str">
            <v>Sida corrugata</v>
          </cell>
        </row>
        <row r="7268">
          <cell r="A7268">
            <v>3665</v>
          </cell>
          <cell r="H7268" t="str">
            <v>Sida cryphiopetala</v>
          </cell>
        </row>
        <row r="7269">
          <cell r="A7269">
            <v>3666</v>
          </cell>
          <cell r="H7269" t="str">
            <v>Sida cunninghamii</v>
          </cell>
        </row>
        <row r="7270">
          <cell r="A7270">
            <v>3667</v>
          </cell>
          <cell r="H7270" t="str">
            <v>Sida filiformis</v>
          </cell>
        </row>
        <row r="7271">
          <cell r="A7271">
            <v>3668</v>
          </cell>
          <cell r="H7271" t="str">
            <v>Sida goniocarpa</v>
          </cell>
        </row>
        <row r="7272">
          <cell r="A7272">
            <v>3669</v>
          </cell>
          <cell r="H7272" t="str">
            <v>Sida intricata</v>
          </cell>
        </row>
        <row r="7273">
          <cell r="A7273">
            <v>367</v>
          </cell>
          <cell r="H7273" t="str">
            <v>Gentiana baeuerlenii</v>
          </cell>
        </row>
        <row r="7274">
          <cell r="A7274">
            <v>3670</v>
          </cell>
          <cell r="H7274" t="str">
            <v>Sida leprosa</v>
          </cell>
        </row>
        <row r="7275">
          <cell r="A7275">
            <v>3671</v>
          </cell>
          <cell r="H7275" t="str">
            <v>Sida petrophila</v>
          </cell>
        </row>
        <row r="7276">
          <cell r="A7276">
            <v>3672</v>
          </cell>
          <cell r="H7276" t="str">
            <v>Sida platycalyx</v>
          </cell>
        </row>
        <row r="7277">
          <cell r="A7277">
            <v>3673</v>
          </cell>
          <cell r="H7277" t="str">
            <v>Sida rhombifolia</v>
          </cell>
        </row>
        <row r="7278">
          <cell r="A7278">
            <v>3674</v>
          </cell>
          <cell r="H7278" t="str">
            <v>Sida trichopoda</v>
          </cell>
        </row>
        <row r="7279">
          <cell r="A7279">
            <v>3675</v>
          </cell>
          <cell r="H7279" t="str">
            <v>Melastoma affine</v>
          </cell>
        </row>
        <row r="7280">
          <cell r="A7280">
            <v>3676</v>
          </cell>
          <cell r="H7280" t="str">
            <v>Dysoxylum fraserianum</v>
          </cell>
        </row>
        <row r="7281">
          <cell r="A7281">
            <v>3677</v>
          </cell>
          <cell r="H7281" t="str">
            <v>Dysoxylum muelleri</v>
          </cell>
        </row>
        <row r="7282">
          <cell r="A7282">
            <v>3678</v>
          </cell>
          <cell r="H7282" t="str">
            <v>Dysoxylum pachyphyllum</v>
          </cell>
        </row>
        <row r="7283">
          <cell r="A7283">
            <v>3679</v>
          </cell>
          <cell r="H7283" t="str">
            <v>Dysoxylum rufum</v>
          </cell>
        </row>
        <row r="7284">
          <cell r="A7284">
            <v>3680</v>
          </cell>
          <cell r="H7284" t="str">
            <v>Melia azedarach</v>
          </cell>
        </row>
        <row r="7285">
          <cell r="A7285">
            <v>3681</v>
          </cell>
          <cell r="H7285" t="str">
            <v>Owenia acidula</v>
          </cell>
        </row>
        <row r="7286">
          <cell r="A7286">
            <v>3682</v>
          </cell>
          <cell r="H7286" t="str">
            <v>Owenia cepiodora</v>
          </cell>
        </row>
        <row r="7287">
          <cell r="A7287">
            <v>3683</v>
          </cell>
          <cell r="H7287" t="str">
            <v>Synoum glandulosum</v>
          </cell>
        </row>
        <row r="7288">
          <cell r="A7288">
            <v>3684</v>
          </cell>
          <cell r="H7288" t="str">
            <v>Melianthus major</v>
          </cell>
        </row>
        <row r="7289">
          <cell r="A7289">
            <v>3685</v>
          </cell>
          <cell r="H7289" t="str">
            <v>Carronia multisepalea</v>
          </cell>
        </row>
        <row r="7290">
          <cell r="A7290">
            <v>3686</v>
          </cell>
          <cell r="H7290" t="str">
            <v>Legnephora moorei</v>
          </cell>
        </row>
        <row r="7291">
          <cell r="A7291">
            <v>3687</v>
          </cell>
          <cell r="H7291" t="str">
            <v>Pleogyne australis</v>
          </cell>
        </row>
        <row r="7292">
          <cell r="A7292">
            <v>3688</v>
          </cell>
          <cell r="H7292" t="str">
            <v>Sarcopetalum harveyanum</v>
          </cell>
        </row>
        <row r="7293">
          <cell r="A7293">
            <v>3689</v>
          </cell>
          <cell r="H7293" t="str">
            <v>Stephania aculeata</v>
          </cell>
        </row>
        <row r="7294">
          <cell r="A7294">
            <v>3690</v>
          </cell>
          <cell r="H7294" t="str">
            <v>Stephania japonica</v>
          </cell>
        </row>
        <row r="7295">
          <cell r="A7295">
            <v>3691</v>
          </cell>
          <cell r="H7295" t="str">
            <v>Tinospora tinosporoides</v>
          </cell>
        </row>
        <row r="7296">
          <cell r="A7296">
            <v>3692</v>
          </cell>
          <cell r="H7296" t="str">
            <v>Villarsia exaltata</v>
          </cell>
        </row>
        <row r="7297">
          <cell r="A7297">
            <v>3693</v>
          </cell>
          <cell r="H7297" t="str">
            <v>Villarsia reniformis</v>
          </cell>
        </row>
        <row r="7298">
          <cell r="A7298">
            <v>3694</v>
          </cell>
          <cell r="H7298" t="str">
            <v>Abarema grandiflora</v>
          </cell>
        </row>
        <row r="7299">
          <cell r="A7299">
            <v>3695</v>
          </cell>
          <cell r="H7299" t="str">
            <v>Abarema hendersonii</v>
          </cell>
        </row>
        <row r="7300">
          <cell r="A7300">
            <v>3696</v>
          </cell>
          <cell r="H7300" t="str">
            <v>Abarema muelleriana</v>
          </cell>
        </row>
        <row r="7301">
          <cell r="A7301">
            <v>3697</v>
          </cell>
          <cell r="H7301" t="str">
            <v>Abarema sapindoides</v>
          </cell>
        </row>
        <row r="7302">
          <cell r="A7302">
            <v>3698</v>
          </cell>
          <cell r="H7302" t="str">
            <v>Acacia acanthoclada</v>
          </cell>
        </row>
        <row r="7303">
          <cell r="A7303">
            <v>3699</v>
          </cell>
          <cell r="H7303" t="str">
            <v>Acacia acinacea</v>
          </cell>
        </row>
        <row r="7304">
          <cell r="A7304">
            <v>3700</v>
          </cell>
          <cell r="H7304" t="str">
            <v>Acacia aculeatissima</v>
          </cell>
        </row>
        <row r="7305">
          <cell r="A7305">
            <v>3701</v>
          </cell>
          <cell r="H7305" t="str">
            <v>Acacia adunca</v>
          </cell>
        </row>
        <row r="7306">
          <cell r="A7306">
            <v>3702</v>
          </cell>
          <cell r="H7306" t="str">
            <v>Acacia alpina</v>
          </cell>
        </row>
        <row r="7307">
          <cell r="A7307">
            <v>3703</v>
          </cell>
          <cell r="H7307" t="str">
            <v>Acacia amblygona</v>
          </cell>
        </row>
        <row r="7308">
          <cell r="A7308">
            <v>3704</v>
          </cell>
          <cell r="H7308" t="str">
            <v>Acacia amoena</v>
          </cell>
        </row>
        <row r="7309">
          <cell r="A7309">
            <v>3705</v>
          </cell>
          <cell r="H7309" t="str">
            <v>Acacia aneura</v>
          </cell>
        </row>
        <row r="7310">
          <cell r="A7310">
            <v>3706</v>
          </cell>
          <cell r="H7310" t="str">
            <v>Acacia asparagoides</v>
          </cell>
        </row>
        <row r="7311">
          <cell r="A7311">
            <v>3707</v>
          </cell>
          <cell r="H7311" t="str">
            <v>Acacia aspera</v>
          </cell>
        </row>
        <row r="7312">
          <cell r="A7312">
            <v>3708</v>
          </cell>
          <cell r="H7312" t="str">
            <v>Acacia ausfeldii</v>
          </cell>
        </row>
        <row r="7313">
          <cell r="A7313">
            <v>3709</v>
          </cell>
          <cell r="H7313" t="str">
            <v>Acacia baeuerlenii</v>
          </cell>
        </row>
        <row r="7314">
          <cell r="A7314">
            <v>3710</v>
          </cell>
          <cell r="H7314" t="str">
            <v>Acacia baileyana</v>
          </cell>
        </row>
        <row r="7315">
          <cell r="A7315">
            <v>3711</v>
          </cell>
          <cell r="H7315" t="str">
            <v>Acacia bakeri</v>
          </cell>
        </row>
        <row r="7316">
          <cell r="A7316">
            <v>3712</v>
          </cell>
          <cell r="H7316" t="str">
            <v>Acacia barringtonensis</v>
          </cell>
        </row>
        <row r="7317">
          <cell r="A7317">
            <v>3713</v>
          </cell>
          <cell r="H7317" t="str">
            <v>Acacia baueri</v>
          </cell>
        </row>
        <row r="7318">
          <cell r="A7318">
            <v>3714</v>
          </cell>
          <cell r="H7318" t="str">
            <v>Acacia beckleri</v>
          </cell>
        </row>
        <row r="7319">
          <cell r="A7319">
            <v>3715</v>
          </cell>
          <cell r="H7319" t="str">
            <v>Acacia betchei</v>
          </cell>
        </row>
        <row r="7320">
          <cell r="A7320">
            <v>3716</v>
          </cell>
          <cell r="H7320" t="str">
            <v>Acacia binervata</v>
          </cell>
        </row>
        <row r="7321">
          <cell r="A7321">
            <v>3717</v>
          </cell>
          <cell r="H7321" t="str">
            <v>Acacia binervia</v>
          </cell>
        </row>
        <row r="7322">
          <cell r="A7322">
            <v>3718</v>
          </cell>
          <cell r="H7322" t="str">
            <v>Acacia birlottoo</v>
          </cell>
        </row>
        <row r="7323">
          <cell r="A7323">
            <v>3719</v>
          </cell>
          <cell r="H7323" t="str">
            <v>Acacia blakei</v>
          </cell>
        </row>
        <row r="7324">
          <cell r="A7324">
            <v>3720</v>
          </cell>
          <cell r="H7324" t="str">
            <v>Acacia boormanii</v>
          </cell>
        </row>
        <row r="7325">
          <cell r="A7325">
            <v>3721</v>
          </cell>
          <cell r="H7325" t="str">
            <v>Acacia brachybotrya</v>
          </cell>
        </row>
        <row r="7326">
          <cell r="A7326">
            <v>3722</v>
          </cell>
          <cell r="H7326" t="str">
            <v>Acacia brachystachya</v>
          </cell>
        </row>
        <row r="7327">
          <cell r="A7327">
            <v>3723</v>
          </cell>
          <cell r="H7327" t="str">
            <v>Acacia brownii</v>
          </cell>
        </row>
        <row r="7328">
          <cell r="A7328">
            <v>3724</v>
          </cell>
          <cell r="H7328" t="str">
            <v>Acacia brunioides</v>
          </cell>
        </row>
        <row r="7329">
          <cell r="A7329">
            <v>3725</v>
          </cell>
          <cell r="H7329" t="str">
            <v>Acacia burbidgeae</v>
          </cell>
        </row>
        <row r="7330">
          <cell r="A7330">
            <v>3726</v>
          </cell>
          <cell r="H7330" t="str">
            <v>Acacia burrowii</v>
          </cell>
        </row>
        <row r="7331">
          <cell r="A7331">
            <v>3727</v>
          </cell>
          <cell r="H7331" t="str">
            <v>Acacia buxifolia</v>
          </cell>
        </row>
        <row r="7332">
          <cell r="A7332">
            <v>3728</v>
          </cell>
          <cell r="H7332" t="str">
            <v>Acacia bynoeana</v>
          </cell>
        </row>
        <row r="7333">
          <cell r="A7333">
            <v>3729</v>
          </cell>
          <cell r="H7333" t="str">
            <v>Acacia caesiella</v>
          </cell>
        </row>
        <row r="7334">
          <cell r="A7334">
            <v>3730</v>
          </cell>
          <cell r="H7334" t="str">
            <v>Acacia calamifolia</v>
          </cell>
        </row>
        <row r="7335">
          <cell r="A7335">
            <v>3731</v>
          </cell>
          <cell r="H7335" t="str">
            <v>Acacia cambagei</v>
          </cell>
        </row>
        <row r="7336">
          <cell r="A7336">
            <v>3732</v>
          </cell>
          <cell r="H7336" t="str">
            <v>Acacia cana</v>
          </cell>
        </row>
        <row r="7337">
          <cell r="A7337">
            <v>3733</v>
          </cell>
          <cell r="H7337" t="str">
            <v>Acacia cardiophylla</v>
          </cell>
        </row>
        <row r="7338">
          <cell r="A7338">
            <v>3734</v>
          </cell>
          <cell r="H7338" t="str">
            <v>Acacia carnei</v>
          </cell>
        </row>
        <row r="7339">
          <cell r="A7339">
            <v>3735</v>
          </cell>
          <cell r="H7339" t="str">
            <v>Acacia caroleae</v>
          </cell>
        </row>
        <row r="7340">
          <cell r="A7340">
            <v>3736</v>
          </cell>
          <cell r="H7340" t="str">
            <v>Acacia centrinervia</v>
          </cell>
        </row>
        <row r="7341">
          <cell r="A7341">
            <v>3737</v>
          </cell>
          <cell r="H7341" t="str">
            <v>Acacia chalkeri</v>
          </cell>
        </row>
        <row r="7342">
          <cell r="A7342">
            <v>3738</v>
          </cell>
          <cell r="H7342" t="str">
            <v>Acacia cheelii</v>
          </cell>
        </row>
        <row r="7343">
          <cell r="A7343">
            <v>3739</v>
          </cell>
          <cell r="H7343" t="str">
            <v>Acacia chrysotricha</v>
          </cell>
        </row>
        <row r="7344">
          <cell r="A7344">
            <v>3740</v>
          </cell>
          <cell r="H7344" t="str">
            <v>Acacia clivicola</v>
          </cell>
        </row>
        <row r="7345">
          <cell r="A7345">
            <v>3741</v>
          </cell>
          <cell r="H7345" t="str">
            <v>Acacia clunies-rossiae</v>
          </cell>
        </row>
        <row r="7346">
          <cell r="A7346">
            <v>3742</v>
          </cell>
          <cell r="H7346" t="str">
            <v>Acacia cognata</v>
          </cell>
        </row>
        <row r="7347">
          <cell r="A7347">
            <v>3743</v>
          </cell>
          <cell r="H7347" t="str">
            <v>Acacia colletioides</v>
          </cell>
        </row>
        <row r="7348">
          <cell r="A7348">
            <v>3744</v>
          </cell>
          <cell r="H7348" t="str">
            <v>Acacia complanata</v>
          </cell>
        </row>
        <row r="7349">
          <cell r="A7349">
            <v>3745</v>
          </cell>
          <cell r="H7349" t="str">
            <v>Acacia concurrens</v>
          </cell>
        </row>
        <row r="7350">
          <cell r="A7350">
            <v>3746</v>
          </cell>
          <cell r="H7350" t="str">
            <v>Acacia conferta</v>
          </cell>
        </row>
        <row r="7351">
          <cell r="A7351">
            <v>3747</v>
          </cell>
          <cell r="H7351" t="str">
            <v>Acacia constablei</v>
          </cell>
        </row>
        <row r="7352">
          <cell r="A7352">
            <v>3748</v>
          </cell>
          <cell r="H7352" t="str">
            <v>Acacia continua</v>
          </cell>
        </row>
        <row r="7353">
          <cell r="A7353">
            <v>3749</v>
          </cell>
          <cell r="H7353" t="str">
            <v>Acacia coriacea</v>
          </cell>
        </row>
        <row r="7354">
          <cell r="A7354">
            <v>3750</v>
          </cell>
          <cell r="H7354" t="str">
            <v>Acacia costiniana</v>
          </cell>
        </row>
        <row r="7355">
          <cell r="A7355">
            <v>3751</v>
          </cell>
          <cell r="H7355" t="str">
            <v>Acacia covenyi</v>
          </cell>
        </row>
        <row r="7356">
          <cell r="A7356">
            <v>3752</v>
          </cell>
          <cell r="H7356" t="str">
            <v>Acacia cowleana</v>
          </cell>
        </row>
        <row r="7357">
          <cell r="A7357">
            <v>3753</v>
          </cell>
          <cell r="H7357" t="str">
            <v>Acacia crassa</v>
          </cell>
        </row>
        <row r="7358">
          <cell r="A7358">
            <v>3754</v>
          </cell>
          <cell r="H7358" t="str">
            <v>Acacia cultriformis</v>
          </cell>
        </row>
        <row r="7359">
          <cell r="A7359">
            <v>3755</v>
          </cell>
          <cell r="H7359" t="str">
            <v>Acacia curranii</v>
          </cell>
        </row>
        <row r="7360">
          <cell r="A7360">
            <v>3756</v>
          </cell>
          <cell r="H7360" t="str">
            <v>Acacia dallachiana</v>
          </cell>
        </row>
        <row r="7361">
          <cell r="A7361">
            <v>3757</v>
          </cell>
          <cell r="H7361" t="str">
            <v>Acacia dawsonii</v>
          </cell>
        </row>
        <row r="7362">
          <cell r="A7362">
            <v>3758</v>
          </cell>
          <cell r="H7362" t="str">
            <v>Acacia dealbata</v>
          </cell>
        </row>
        <row r="7363">
          <cell r="A7363">
            <v>3759</v>
          </cell>
          <cell r="H7363" t="str">
            <v>Acacia deanei</v>
          </cell>
        </row>
        <row r="7364">
          <cell r="A7364">
            <v>3760</v>
          </cell>
          <cell r="H7364" t="str">
            <v>Acacia debilis</v>
          </cell>
        </row>
        <row r="7365">
          <cell r="A7365">
            <v>3761</v>
          </cell>
          <cell r="H7365" t="str">
            <v>Acacia decora</v>
          </cell>
        </row>
        <row r="7366">
          <cell r="A7366">
            <v>3762</v>
          </cell>
          <cell r="H7366" t="str">
            <v>Acacia decurrens</v>
          </cell>
        </row>
        <row r="7367">
          <cell r="A7367">
            <v>3763</v>
          </cell>
          <cell r="H7367" t="str">
            <v>Acacia difformis</v>
          </cell>
        </row>
        <row r="7368">
          <cell r="A7368">
            <v>3764</v>
          </cell>
          <cell r="H7368" t="str">
            <v>Acacia diphylla</v>
          </cell>
        </row>
        <row r="7369">
          <cell r="A7369">
            <v>3765</v>
          </cell>
          <cell r="H7369" t="str">
            <v>Acacia doratoxylon</v>
          </cell>
        </row>
        <row r="7370">
          <cell r="A7370">
            <v>3766</v>
          </cell>
          <cell r="H7370" t="str">
            <v>Acacia dorothea</v>
          </cell>
        </row>
        <row r="7371">
          <cell r="A7371">
            <v>3767</v>
          </cell>
          <cell r="H7371" t="str">
            <v>Acacia echinula</v>
          </cell>
        </row>
        <row r="7372">
          <cell r="A7372">
            <v>3768</v>
          </cell>
          <cell r="H7372" t="str">
            <v>Acacia elata</v>
          </cell>
        </row>
        <row r="7373">
          <cell r="A7373">
            <v>3769</v>
          </cell>
          <cell r="H7373" t="str">
            <v>Acacia elongata</v>
          </cell>
        </row>
        <row r="7374">
          <cell r="A7374">
            <v>3770</v>
          </cell>
          <cell r="H7374" t="str">
            <v>Acacia excelsa</v>
          </cell>
        </row>
        <row r="7375">
          <cell r="A7375">
            <v>3771</v>
          </cell>
          <cell r="H7375" t="str">
            <v>Acacia falcata</v>
          </cell>
        </row>
        <row r="7376">
          <cell r="A7376">
            <v>3772</v>
          </cell>
          <cell r="H7376" t="str">
            <v>Acacia falciformis</v>
          </cell>
        </row>
        <row r="7377">
          <cell r="A7377">
            <v>3773</v>
          </cell>
          <cell r="H7377" t="str">
            <v>Acacia filicifolia</v>
          </cell>
        </row>
        <row r="7378">
          <cell r="A7378">
            <v>3774</v>
          </cell>
          <cell r="H7378" t="str">
            <v>Acacia fimbriata</v>
          </cell>
        </row>
        <row r="7379">
          <cell r="A7379">
            <v>3775</v>
          </cell>
          <cell r="H7379" t="str">
            <v>Acacia flexifolia</v>
          </cell>
        </row>
        <row r="7380">
          <cell r="A7380">
            <v>3776</v>
          </cell>
          <cell r="H7380" t="str">
            <v>Acacia flocktoniae</v>
          </cell>
        </row>
        <row r="7381">
          <cell r="A7381">
            <v>3777</v>
          </cell>
          <cell r="H7381" t="str">
            <v>Acacia floribunda</v>
          </cell>
        </row>
        <row r="7382">
          <cell r="A7382">
            <v>3778</v>
          </cell>
          <cell r="H7382" t="str">
            <v>Acacia floydii</v>
          </cell>
        </row>
        <row r="7383">
          <cell r="A7383">
            <v>3779</v>
          </cell>
          <cell r="H7383" t="str">
            <v>Acacia forsythii</v>
          </cell>
        </row>
        <row r="7384">
          <cell r="A7384">
            <v>3780</v>
          </cell>
          <cell r="H7384" t="str">
            <v>Acacia fulva</v>
          </cell>
        </row>
        <row r="7385">
          <cell r="A7385">
            <v>3781</v>
          </cell>
          <cell r="H7385" t="str">
            <v>Acacia genistifolia</v>
          </cell>
        </row>
        <row r="7386">
          <cell r="A7386">
            <v>3782</v>
          </cell>
          <cell r="H7386" t="str">
            <v>Acacia georgensis</v>
          </cell>
        </row>
        <row r="7387">
          <cell r="A7387">
            <v>3783</v>
          </cell>
          <cell r="H7387" t="str">
            <v>Acacia gladiiformis</v>
          </cell>
        </row>
        <row r="7388">
          <cell r="A7388">
            <v>3784</v>
          </cell>
          <cell r="H7388" t="str">
            <v>Acacia granitica</v>
          </cell>
        </row>
        <row r="7389">
          <cell r="A7389">
            <v>3785</v>
          </cell>
          <cell r="H7389" t="str">
            <v>Acacia gunnii</v>
          </cell>
        </row>
        <row r="7390">
          <cell r="A7390">
            <v>3786</v>
          </cell>
          <cell r="H7390" t="str">
            <v>Acacia hakeoides</v>
          </cell>
        </row>
        <row r="7391">
          <cell r="A7391">
            <v>3787</v>
          </cell>
          <cell r="H7391" t="str">
            <v>Acacia hamiltoniana</v>
          </cell>
        </row>
        <row r="7392">
          <cell r="A7392">
            <v>3788</v>
          </cell>
          <cell r="H7392" t="str">
            <v>Acacia harpophylla</v>
          </cell>
        </row>
        <row r="7393">
          <cell r="A7393">
            <v>3789</v>
          </cell>
          <cell r="H7393" t="str">
            <v>Acacia havilandii</v>
          </cell>
        </row>
        <row r="7394">
          <cell r="A7394">
            <v>3790</v>
          </cell>
          <cell r="H7394" t="str">
            <v>Acacia hispidula</v>
          </cell>
        </row>
        <row r="7395">
          <cell r="A7395">
            <v>3791</v>
          </cell>
          <cell r="H7395" t="str">
            <v>Acacia homalophylla</v>
          </cell>
        </row>
        <row r="7396">
          <cell r="A7396">
            <v>3792</v>
          </cell>
          <cell r="H7396" t="str">
            <v>Acacia implexa</v>
          </cell>
        </row>
        <row r="7397">
          <cell r="A7397">
            <v>3793</v>
          </cell>
          <cell r="H7397" t="str">
            <v>Acacia ingramii</v>
          </cell>
        </row>
        <row r="7398">
          <cell r="A7398">
            <v>3794</v>
          </cell>
          <cell r="H7398" t="str">
            <v>Acacia irrorata</v>
          </cell>
        </row>
        <row r="7399">
          <cell r="A7399">
            <v>3795</v>
          </cell>
          <cell r="H7399" t="str">
            <v>Acacia ixiophylla</v>
          </cell>
        </row>
        <row r="7400">
          <cell r="A7400">
            <v>3796</v>
          </cell>
          <cell r="H7400" t="str">
            <v>Acacia ixodes</v>
          </cell>
        </row>
        <row r="7401">
          <cell r="A7401">
            <v>3797</v>
          </cell>
          <cell r="H7401" t="str">
            <v>Acacia jennerae</v>
          </cell>
        </row>
        <row r="7402">
          <cell r="A7402">
            <v>3798</v>
          </cell>
          <cell r="H7402" t="str">
            <v>Acacia johnsonii</v>
          </cell>
        </row>
        <row r="7403">
          <cell r="A7403">
            <v>3799</v>
          </cell>
          <cell r="H7403" t="str">
            <v>Acacia jonesii</v>
          </cell>
        </row>
        <row r="7404">
          <cell r="A7404">
            <v>3800</v>
          </cell>
          <cell r="H7404" t="str">
            <v>Acacia jucunda</v>
          </cell>
        </row>
        <row r="7405">
          <cell r="A7405">
            <v>3801</v>
          </cell>
          <cell r="H7405" t="str">
            <v>Acacia julifera</v>
          </cell>
        </row>
        <row r="7406">
          <cell r="A7406">
            <v>3802</v>
          </cell>
          <cell r="H7406" t="str">
            <v>Acacia juncifolia</v>
          </cell>
        </row>
        <row r="7407">
          <cell r="A7407">
            <v>3803</v>
          </cell>
          <cell r="H7407" t="str">
            <v>Acacia kettlewelliae</v>
          </cell>
        </row>
        <row r="7408">
          <cell r="A7408">
            <v>3804</v>
          </cell>
          <cell r="H7408" t="str">
            <v>Acacia kybeanensis</v>
          </cell>
        </row>
        <row r="7409">
          <cell r="A7409">
            <v>3805</v>
          </cell>
          <cell r="H7409" t="str">
            <v>Acacia kydrensis</v>
          </cell>
        </row>
        <row r="7410">
          <cell r="A7410">
            <v>3806</v>
          </cell>
          <cell r="H7410" t="str">
            <v>Acacia lanigera</v>
          </cell>
        </row>
        <row r="7411">
          <cell r="A7411">
            <v>3807</v>
          </cell>
          <cell r="H7411" t="str">
            <v>Acacia latisepala</v>
          </cell>
        </row>
        <row r="7412">
          <cell r="A7412">
            <v>3808</v>
          </cell>
          <cell r="H7412" t="str">
            <v>Acacia leiocalyx</v>
          </cell>
        </row>
        <row r="7413">
          <cell r="A7413">
            <v>3809</v>
          </cell>
          <cell r="H7413" t="str">
            <v>Acacia leprosa</v>
          </cell>
        </row>
        <row r="7414">
          <cell r="A7414">
            <v>3810</v>
          </cell>
          <cell r="H7414" t="str">
            <v>Acacia leptoclada</v>
          </cell>
        </row>
        <row r="7415">
          <cell r="A7415">
            <v>3811</v>
          </cell>
          <cell r="H7415" t="str">
            <v>Acacia leucoclada</v>
          </cell>
        </row>
        <row r="7416">
          <cell r="A7416">
            <v>3812</v>
          </cell>
          <cell r="H7416" t="str">
            <v>Acacia linearifolia</v>
          </cell>
        </row>
        <row r="7417">
          <cell r="A7417">
            <v>3813</v>
          </cell>
          <cell r="H7417" t="str">
            <v>Acacia lineata</v>
          </cell>
        </row>
        <row r="7418">
          <cell r="A7418">
            <v>3814</v>
          </cell>
          <cell r="H7418" t="str">
            <v>Acacia linifolia</v>
          </cell>
        </row>
        <row r="7419">
          <cell r="A7419">
            <v>3815</v>
          </cell>
          <cell r="H7419" t="str">
            <v>Acacia loderi</v>
          </cell>
        </row>
        <row r="7420">
          <cell r="A7420">
            <v>3816</v>
          </cell>
          <cell r="H7420" t="str">
            <v>Acacia longifolia</v>
          </cell>
        </row>
        <row r="7421">
          <cell r="A7421">
            <v>3817</v>
          </cell>
          <cell r="H7421" t="str">
            <v>Acacia longissima</v>
          </cell>
        </row>
        <row r="7422">
          <cell r="A7422">
            <v>3818</v>
          </cell>
          <cell r="H7422" t="str">
            <v>Acacia lucasii</v>
          </cell>
        </row>
        <row r="7423">
          <cell r="A7423">
            <v>3819</v>
          </cell>
          <cell r="H7423" t="str">
            <v>Acacia mabelliae</v>
          </cell>
        </row>
        <row r="7424">
          <cell r="A7424">
            <v>3820</v>
          </cell>
          <cell r="H7424" t="str">
            <v>Acacia macnuttiana</v>
          </cell>
        </row>
        <row r="7425">
          <cell r="A7425">
            <v>3821</v>
          </cell>
          <cell r="H7425" t="str">
            <v>Acacia maidenii</v>
          </cell>
        </row>
        <row r="7426">
          <cell r="A7426">
            <v>3822</v>
          </cell>
          <cell r="H7426" t="str">
            <v>Acacia maitlandii</v>
          </cell>
        </row>
        <row r="7427">
          <cell r="A7427">
            <v>3823</v>
          </cell>
          <cell r="H7427" t="str">
            <v>Acacia mearnsii</v>
          </cell>
        </row>
        <row r="7428">
          <cell r="A7428">
            <v>3824</v>
          </cell>
          <cell r="H7428" t="str">
            <v>Acacia melanoxylon</v>
          </cell>
        </row>
        <row r="7429">
          <cell r="A7429">
            <v>3825</v>
          </cell>
          <cell r="H7429" t="str">
            <v>Acacia melvillei</v>
          </cell>
        </row>
        <row r="7430">
          <cell r="A7430">
            <v>3826</v>
          </cell>
          <cell r="H7430" t="str">
            <v>Acacia microcarpa</v>
          </cell>
        </row>
        <row r="7431">
          <cell r="A7431">
            <v>3827</v>
          </cell>
          <cell r="H7431" t="str">
            <v>Acacia mitchellii</v>
          </cell>
        </row>
        <row r="7432">
          <cell r="A7432">
            <v>3828</v>
          </cell>
          <cell r="H7432" t="str">
            <v>Acacia mollifolia</v>
          </cell>
        </row>
        <row r="7433">
          <cell r="A7433">
            <v>3829</v>
          </cell>
          <cell r="H7433" t="str">
            <v>Acacia montana</v>
          </cell>
        </row>
        <row r="7434">
          <cell r="A7434">
            <v>3830</v>
          </cell>
          <cell r="H7434" t="str">
            <v>Acacia mucronata</v>
          </cell>
        </row>
        <row r="7435">
          <cell r="A7435">
            <v>3831</v>
          </cell>
          <cell r="H7435" t="str">
            <v>Acacia muellerana</v>
          </cell>
        </row>
        <row r="7436">
          <cell r="A7436">
            <v>3832</v>
          </cell>
          <cell r="H7436" t="str">
            <v>Acacia murrayana</v>
          </cell>
        </row>
        <row r="7437">
          <cell r="A7437">
            <v>3833</v>
          </cell>
          <cell r="H7437" t="str">
            <v>Acacia murrumboensis</v>
          </cell>
        </row>
        <row r="7438">
          <cell r="A7438">
            <v>3834</v>
          </cell>
          <cell r="H7438" t="str">
            <v>Acacia myrtifolia</v>
          </cell>
        </row>
        <row r="7439">
          <cell r="A7439">
            <v>3835</v>
          </cell>
          <cell r="H7439" t="str">
            <v>Acacia neriifolia</v>
          </cell>
        </row>
        <row r="7440">
          <cell r="A7440">
            <v>3836</v>
          </cell>
          <cell r="H7440" t="str">
            <v>Acacia notabilis</v>
          </cell>
        </row>
        <row r="7441">
          <cell r="A7441">
            <v>3837</v>
          </cell>
          <cell r="H7441" t="str">
            <v>Acacia obliquinervia</v>
          </cell>
        </row>
        <row r="7442">
          <cell r="A7442">
            <v>3838</v>
          </cell>
          <cell r="H7442" t="str">
            <v>Acacia obtusata</v>
          </cell>
        </row>
        <row r="7443">
          <cell r="A7443">
            <v>3839</v>
          </cell>
          <cell r="H7443" t="str">
            <v>Acacia obtusifolia</v>
          </cell>
        </row>
        <row r="7444">
          <cell r="A7444">
            <v>3840</v>
          </cell>
          <cell r="H7444" t="str">
            <v>Acacia olsenii</v>
          </cell>
        </row>
        <row r="7445">
          <cell r="A7445">
            <v>3841</v>
          </cell>
          <cell r="H7445" t="str">
            <v>Acacia orites</v>
          </cell>
        </row>
        <row r="7446">
          <cell r="A7446">
            <v>3842</v>
          </cell>
          <cell r="H7446" t="str">
            <v>Acacia oshanesii</v>
          </cell>
        </row>
        <row r="7447">
          <cell r="A7447">
            <v>3843</v>
          </cell>
          <cell r="H7447" t="str">
            <v>Acacia oswaldii</v>
          </cell>
        </row>
        <row r="7448">
          <cell r="A7448">
            <v>3844</v>
          </cell>
          <cell r="H7448" t="str">
            <v>Acacia oxycedrus</v>
          </cell>
        </row>
        <row r="7449">
          <cell r="A7449">
            <v>3845</v>
          </cell>
          <cell r="H7449" t="str">
            <v>Acacia paradoxa</v>
          </cell>
        </row>
        <row r="7450">
          <cell r="A7450">
            <v>3846</v>
          </cell>
          <cell r="H7450" t="str">
            <v>Acacia parramattensis</v>
          </cell>
        </row>
        <row r="7451">
          <cell r="A7451">
            <v>3847</v>
          </cell>
          <cell r="H7451" t="str">
            <v>Acacia parvipinnula</v>
          </cell>
        </row>
        <row r="7452">
          <cell r="A7452">
            <v>3848</v>
          </cell>
          <cell r="H7452" t="str">
            <v>Acacia pendula</v>
          </cell>
        </row>
        <row r="7453">
          <cell r="A7453">
            <v>3849</v>
          </cell>
          <cell r="H7453" t="str">
            <v>Acacia penninervis</v>
          </cell>
        </row>
        <row r="7454">
          <cell r="A7454">
            <v>3850</v>
          </cell>
          <cell r="H7454" t="str">
            <v>Acacia petraea</v>
          </cell>
        </row>
        <row r="7455">
          <cell r="A7455">
            <v>3851</v>
          </cell>
          <cell r="H7455" t="str">
            <v>Acacia phasmoides</v>
          </cell>
        </row>
        <row r="7456">
          <cell r="A7456">
            <v>3852</v>
          </cell>
          <cell r="H7456" t="str">
            <v>Acacia pilligaensis</v>
          </cell>
        </row>
        <row r="7457">
          <cell r="A7457">
            <v>3853</v>
          </cell>
          <cell r="H7457" t="str">
            <v>Acacia podalyriifolia</v>
          </cell>
        </row>
        <row r="7458">
          <cell r="A7458">
            <v>3854</v>
          </cell>
          <cell r="H7458" t="str">
            <v>Acacia polybotrya</v>
          </cell>
        </row>
        <row r="7459">
          <cell r="A7459">
            <v>3855</v>
          </cell>
          <cell r="H7459" t="str">
            <v>Acacia pravifolia</v>
          </cell>
        </row>
        <row r="7460">
          <cell r="A7460">
            <v>3856</v>
          </cell>
          <cell r="H7460" t="str">
            <v>Acacia pravissima</v>
          </cell>
        </row>
        <row r="7461">
          <cell r="A7461">
            <v>3857</v>
          </cell>
          <cell r="H7461" t="str">
            <v>Acacia prominens</v>
          </cell>
        </row>
        <row r="7462">
          <cell r="A7462">
            <v>3858</v>
          </cell>
          <cell r="H7462" t="str">
            <v>Acacia pruinosa</v>
          </cell>
        </row>
        <row r="7463">
          <cell r="A7463">
            <v>3859</v>
          </cell>
          <cell r="H7463" t="str">
            <v>Acacia ptychoclada</v>
          </cell>
        </row>
        <row r="7464">
          <cell r="A7464">
            <v>3860</v>
          </cell>
          <cell r="H7464" t="str">
            <v>Acacia pubescens</v>
          </cell>
        </row>
        <row r="7465">
          <cell r="A7465">
            <v>3861</v>
          </cell>
          <cell r="H7465" t="str">
            <v>Acacia pycnantha</v>
          </cell>
        </row>
        <row r="7466">
          <cell r="A7466">
            <v>3862</v>
          </cell>
          <cell r="H7466" t="str">
            <v>Acacia pycnostachya</v>
          </cell>
        </row>
        <row r="7467">
          <cell r="A7467">
            <v>3863</v>
          </cell>
          <cell r="H7467" t="str">
            <v>Acacia quadrilateralis</v>
          </cell>
        </row>
        <row r="7468">
          <cell r="A7468">
            <v>3864</v>
          </cell>
          <cell r="H7468" t="str">
            <v>Acacia ramulosa</v>
          </cell>
        </row>
        <row r="7469">
          <cell r="A7469">
            <v>3865</v>
          </cell>
          <cell r="H7469" t="str">
            <v>Acacia resinicostata</v>
          </cell>
        </row>
        <row r="7470">
          <cell r="A7470">
            <v>3866</v>
          </cell>
          <cell r="H7470" t="str">
            <v>Acacia rhigiophylla</v>
          </cell>
        </row>
        <row r="7471">
          <cell r="A7471">
            <v>3867</v>
          </cell>
          <cell r="H7471" t="str">
            <v>Acacia rigens</v>
          </cell>
        </row>
        <row r="7472">
          <cell r="A7472">
            <v>3868</v>
          </cell>
          <cell r="H7472" t="str">
            <v>Acacia rivalis</v>
          </cell>
        </row>
        <row r="7473">
          <cell r="A7473">
            <v>3869</v>
          </cell>
          <cell r="H7473" t="str">
            <v>Acacia rubida</v>
          </cell>
        </row>
        <row r="7474">
          <cell r="A7474">
            <v>3870</v>
          </cell>
          <cell r="H7474" t="str">
            <v>Acacia ruppii</v>
          </cell>
        </row>
        <row r="7475">
          <cell r="A7475">
            <v>3871</v>
          </cell>
          <cell r="H7475" t="str">
            <v>Acacia saliciformis</v>
          </cell>
        </row>
        <row r="7476">
          <cell r="A7476">
            <v>3872</v>
          </cell>
          <cell r="H7476" t="str">
            <v>Acacia salicina</v>
          </cell>
        </row>
        <row r="7477">
          <cell r="A7477">
            <v>3873</v>
          </cell>
          <cell r="H7477" t="str">
            <v>Acacia saligna</v>
          </cell>
        </row>
        <row r="7478">
          <cell r="A7478">
            <v>3874</v>
          </cell>
          <cell r="H7478" t="str">
            <v>Acacia schinoides</v>
          </cell>
        </row>
        <row r="7479">
          <cell r="A7479">
            <v>3875</v>
          </cell>
          <cell r="H7479" t="str">
            <v>Acacia sclerophylla</v>
          </cell>
        </row>
        <row r="7480">
          <cell r="A7480">
            <v>3876</v>
          </cell>
          <cell r="H7480" t="str">
            <v>Acacia siculiformis</v>
          </cell>
        </row>
        <row r="7481">
          <cell r="A7481">
            <v>3877</v>
          </cell>
          <cell r="H7481" t="str">
            <v>Acacia silvestris</v>
          </cell>
        </row>
        <row r="7482">
          <cell r="A7482">
            <v>3878</v>
          </cell>
          <cell r="H7482" t="str">
            <v>Acacia spectabilis</v>
          </cell>
        </row>
        <row r="7483">
          <cell r="A7483">
            <v>3879</v>
          </cell>
          <cell r="H7483" t="str">
            <v>Acacia stenophylla</v>
          </cell>
        </row>
        <row r="7484">
          <cell r="A7484">
            <v>3880</v>
          </cell>
          <cell r="H7484" t="str">
            <v>Acacia stricta</v>
          </cell>
        </row>
        <row r="7485">
          <cell r="A7485">
            <v>3881</v>
          </cell>
          <cell r="H7485" t="str">
            <v>Acacia suaveolens</v>
          </cell>
        </row>
        <row r="7486">
          <cell r="A7486">
            <v>3882</v>
          </cell>
          <cell r="H7486" t="str">
            <v>Acacia subporosa</v>
          </cell>
        </row>
        <row r="7487">
          <cell r="A7487">
            <v>3883</v>
          </cell>
          <cell r="H7487" t="str">
            <v>Acacia subtilinervis</v>
          </cell>
        </row>
        <row r="7488">
          <cell r="A7488">
            <v>3884</v>
          </cell>
          <cell r="H7488" t="str">
            <v>Acacia subulata</v>
          </cell>
        </row>
        <row r="7489">
          <cell r="A7489">
            <v>3885</v>
          </cell>
          <cell r="H7489" t="str">
            <v>Acacia terminalis</v>
          </cell>
        </row>
        <row r="7490">
          <cell r="A7490">
            <v>3886</v>
          </cell>
          <cell r="H7490" t="str">
            <v>Acacia tetragonophylla</v>
          </cell>
        </row>
        <row r="7491">
          <cell r="A7491">
            <v>3887</v>
          </cell>
          <cell r="H7491" t="str">
            <v>Acacia tindaleae</v>
          </cell>
        </row>
        <row r="7492">
          <cell r="A7492">
            <v>3888</v>
          </cell>
          <cell r="H7492" t="str">
            <v>Acacia torringtonensis</v>
          </cell>
        </row>
        <row r="7493">
          <cell r="A7493">
            <v>3889</v>
          </cell>
          <cell r="H7493" t="str">
            <v>Acacia trachyphloia</v>
          </cell>
        </row>
        <row r="7494">
          <cell r="A7494">
            <v>3890</v>
          </cell>
          <cell r="H7494" t="str">
            <v>Acacia trinervata</v>
          </cell>
        </row>
        <row r="7495">
          <cell r="A7495">
            <v>3891</v>
          </cell>
          <cell r="H7495" t="str">
            <v>Acacia trineura</v>
          </cell>
        </row>
        <row r="7496">
          <cell r="A7496">
            <v>3892</v>
          </cell>
          <cell r="H7496" t="str">
            <v>Acacia triptera</v>
          </cell>
        </row>
        <row r="7497">
          <cell r="A7497">
            <v>3893</v>
          </cell>
          <cell r="H7497" t="str">
            <v>Acacia ulicifolia</v>
          </cell>
        </row>
        <row r="7498">
          <cell r="A7498">
            <v>3894</v>
          </cell>
          <cell r="H7498" t="str">
            <v>Acacia uncinata</v>
          </cell>
        </row>
        <row r="7499">
          <cell r="A7499">
            <v>3895</v>
          </cell>
          <cell r="H7499" t="str">
            <v>Acacia verniciflua</v>
          </cell>
        </row>
        <row r="7500">
          <cell r="A7500">
            <v>3896</v>
          </cell>
          <cell r="H7500" t="str">
            <v>Acacia verticillata</v>
          </cell>
        </row>
        <row r="7501">
          <cell r="A7501">
            <v>3897</v>
          </cell>
          <cell r="H7501" t="str">
            <v>Acacia vestita</v>
          </cell>
        </row>
        <row r="7502">
          <cell r="A7502">
            <v>3898</v>
          </cell>
          <cell r="H7502" t="str">
            <v>Acacia victoriae</v>
          </cell>
        </row>
        <row r="7503">
          <cell r="A7503">
            <v>3899</v>
          </cell>
          <cell r="H7503" t="str">
            <v>Acacia viscidula</v>
          </cell>
        </row>
        <row r="7504">
          <cell r="A7504">
            <v>3900</v>
          </cell>
          <cell r="H7504" t="str">
            <v>Acacia wilhelmiana</v>
          </cell>
        </row>
        <row r="7505">
          <cell r="A7505">
            <v>3901</v>
          </cell>
          <cell r="H7505" t="str">
            <v>Albizia lophantha</v>
          </cell>
        </row>
        <row r="7506">
          <cell r="A7506">
            <v>3902</v>
          </cell>
          <cell r="H7506" t="str">
            <v>Mimosa pudica</v>
          </cell>
        </row>
        <row r="7507">
          <cell r="A7507">
            <v>3903</v>
          </cell>
          <cell r="H7507" t="str">
            <v>Prosopis glandulosa</v>
          </cell>
        </row>
        <row r="7508">
          <cell r="A7508">
            <v>3904</v>
          </cell>
          <cell r="H7508" t="str">
            <v>Prosopis juliflora</v>
          </cell>
        </row>
        <row r="7509">
          <cell r="A7509">
            <v>3905</v>
          </cell>
          <cell r="H7509" t="str">
            <v>Prosopis velutina</v>
          </cell>
        </row>
        <row r="7510">
          <cell r="A7510">
            <v>3906</v>
          </cell>
          <cell r="H7510" t="str">
            <v>Glinus orygioides</v>
          </cell>
        </row>
        <row r="7511">
          <cell r="A7511">
            <v>3907</v>
          </cell>
          <cell r="H7511" t="str">
            <v>Macarthuria neocambrica</v>
          </cell>
        </row>
        <row r="7512">
          <cell r="A7512">
            <v>3908</v>
          </cell>
          <cell r="H7512" t="str">
            <v>Mollugo cerviana</v>
          </cell>
        </row>
        <row r="7513">
          <cell r="A7513">
            <v>3909</v>
          </cell>
          <cell r="H7513" t="str">
            <v>Mollugo verticillata</v>
          </cell>
        </row>
        <row r="7514">
          <cell r="A7514">
            <v>3910</v>
          </cell>
          <cell r="H7514" t="str">
            <v>Atherosperma moschatum</v>
          </cell>
        </row>
        <row r="7515">
          <cell r="A7515">
            <v>3911</v>
          </cell>
          <cell r="H7515" t="str">
            <v>Daphnandra micrantha</v>
          </cell>
        </row>
        <row r="7516">
          <cell r="A7516">
            <v>3912</v>
          </cell>
          <cell r="H7516" t="str">
            <v>Daphnandra tenuipes</v>
          </cell>
        </row>
        <row r="7517">
          <cell r="A7517">
            <v>3913</v>
          </cell>
          <cell r="H7517" t="str">
            <v>Doryphora sassafras</v>
          </cell>
        </row>
        <row r="7518">
          <cell r="A7518">
            <v>3914</v>
          </cell>
          <cell r="H7518" t="str">
            <v>Hedycarya angustifolia</v>
          </cell>
        </row>
        <row r="7519">
          <cell r="A7519">
            <v>3915</v>
          </cell>
          <cell r="H7519" t="str">
            <v>Palmeria scandens</v>
          </cell>
        </row>
        <row r="7520">
          <cell r="A7520">
            <v>3916</v>
          </cell>
          <cell r="H7520" t="str">
            <v>Piptocalyx moorei</v>
          </cell>
        </row>
        <row r="7521">
          <cell r="A7521">
            <v>3917</v>
          </cell>
          <cell r="H7521" t="str">
            <v>Wilkiea austroqueenslandica</v>
          </cell>
        </row>
        <row r="7522">
          <cell r="A7522">
            <v>3918</v>
          </cell>
          <cell r="H7522" t="str">
            <v>Wilkiea huegeliana</v>
          </cell>
        </row>
        <row r="7523">
          <cell r="A7523">
            <v>3919</v>
          </cell>
          <cell r="H7523" t="str">
            <v>Wilkiea macrophylla</v>
          </cell>
        </row>
        <row r="7524">
          <cell r="A7524">
            <v>3920</v>
          </cell>
          <cell r="H7524" t="str">
            <v>Ficus columnaris</v>
          </cell>
        </row>
        <row r="7525">
          <cell r="A7525">
            <v>3921</v>
          </cell>
          <cell r="H7525" t="str">
            <v>Ficus fraseri</v>
          </cell>
        </row>
        <row r="7526">
          <cell r="A7526">
            <v>3922</v>
          </cell>
          <cell r="H7526" t="str">
            <v>Ficus macrophylla</v>
          </cell>
        </row>
        <row r="7527">
          <cell r="A7527">
            <v>3923</v>
          </cell>
          <cell r="H7527" t="str">
            <v>Ficus pumila</v>
          </cell>
        </row>
        <row r="7528">
          <cell r="A7528">
            <v>3924</v>
          </cell>
          <cell r="H7528" t="str">
            <v>Ficus rubiginosa</v>
          </cell>
        </row>
        <row r="7529">
          <cell r="A7529">
            <v>3925</v>
          </cell>
          <cell r="H7529" t="str">
            <v>Ficus superba</v>
          </cell>
        </row>
        <row r="7530">
          <cell r="A7530">
            <v>3926</v>
          </cell>
          <cell r="H7530" t="str">
            <v>Ficus virens</v>
          </cell>
        </row>
        <row r="7531">
          <cell r="A7531">
            <v>3927</v>
          </cell>
          <cell r="H7531" t="str">
            <v>Ficus watkinsiana</v>
          </cell>
        </row>
        <row r="7532">
          <cell r="A7532">
            <v>3928</v>
          </cell>
          <cell r="H7532" t="str">
            <v>Maclura cochinchinensis</v>
          </cell>
        </row>
        <row r="7533">
          <cell r="A7533">
            <v>3929</v>
          </cell>
          <cell r="H7533" t="str">
            <v>Maclura pomifera</v>
          </cell>
        </row>
        <row r="7534">
          <cell r="A7534">
            <v>3930</v>
          </cell>
          <cell r="H7534" t="str">
            <v>Morus alba</v>
          </cell>
        </row>
        <row r="7535">
          <cell r="A7535">
            <v>3931</v>
          </cell>
          <cell r="H7535" t="str">
            <v>Streblus brunonianus</v>
          </cell>
        </row>
        <row r="7536">
          <cell r="A7536">
            <v>3932</v>
          </cell>
          <cell r="H7536" t="str">
            <v>Eremophila alternifolia</v>
          </cell>
        </row>
        <row r="7537">
          <cell r="A7537">
            <v>3933</v>
          </cell>
          <cell r="H7537" t="str">
            <v>Eremophila bignoniiflora</v>
          </cell>
        </row>
        <row r="7538">
          <cell r="A7538">
            <v>3934</v>
          </cell>
          <cell r="H7538" t="str">
            <v>Eremophila bowmanii</v>
          </cell>
        </row>
        <row r="7539">
          <cell r="A7539">
            <v>3935</v>
          </cell>
          <cell r="H7539" t="str">
            <v>Eremophila divaricata</v>
          </cell>
        </row>
        <row r="7540">
          <cell r="A7540">
            <v>3936</v>
          </cell>
          <cell r="H7540" t="str">
            <v>Eremophila duttonii</v>
          </cell>
        </row>
        <row r="7541">
          <cell r="A7541">
            <v>3937</v>
          </cell>
          <cell r="H7541" t="str">
            <v>Eremophila freelingii</v>
          </cell>
        </row>
        <row r="7542">
          <cell r="A7542">
            <v>3938</v>
          </cell>
          <cell r="H7542" t="str">
            <v>Eremophila gilesii</v>
          </cell>
        </row>
        <row r="7543">
          <cell r="A7543">
            <v>3939</v>
          </cell>
          <cell r="H7543" t="str">
            <v>Eremophila glabra</v>
          </cell>
        </row>
        <row r="7544">
          <cell r="A7544">
            <v>3940</v>
          </cell>
          <cell r="H7544" t="str">
            <v>Eremophila goodwinii</v>
          </cell>
        </row>
        <row r="7545">
          <cell r="A7545">
            <v>3941</v>
          </cell>
          <cell r="H7545" t="str">
            <v>Eremophila latrobei</v>
          </cell>
        </row>
        <row r="7546">
          <cell r="A7546">
            <v>3942</v>
          </cell>
          <cell r="H7546" t="str">
            <v>Eremophila longifolia</v>
          </cell>
        </row>
        <row r="7547">
          <cell r="A7547">
            <v>3943</v>
          </cell>
          <cell r="H7547" t="str">
            <v>Eremophila maculata</v>
          </cell>
        </row>
        <row r="7548">
          <cell r="A7548">
            <v>3944</v>
          </cell>
          <cell r="H7548" t="str">
            <v>Eremophila mitchellii</v>
          </cell>
        </row>
        <row r="7549">
          <cell r="A7549">
            <v>3945</v>
          </cell>
          <cell r="H7549" t="str">
            <v>Eremophila oppositifolia</v>
          </cell>
        </row>
        <row r="7550">
          <cell r="A7550">
            <v>3946</v>
          </cell>
          <cell r="H7550" t="str">
            <v>Eremophila polyclada</v>
          </cell>
        </row>
        <row r="7551">
          <cell r="A7551">
            <v>3947</v>
          </cell>
          <cell r="H7551" t="str">
            <v>Eremophila scoparia</v>
          </cell>
        </row>
        <row r="7552">
          <cell r="A7552">
            <v>3948</v>
          </cell>
          <cell r="H7552" t="str">
            <v>Eremophila serrulata</v>
          </cell>
        </row>
        <row r="7553">
          <cell r="A7553">
            <v>3949</v>
          </cell>
          <cell r="H7553" t="str">
            <v>Eremophila sturtii</v>
          </cell>
        </row>
        <row r="7554">
          <cell r="A7554">
            <v>3950</v>
          </cell>
          <cell r="H7554" t="str">
            <v>Myoporum betcheanum</v>
          </cell>
        </row>
        <row r="7555">
          <cell r="A7555">
            <v>3951</v>
          </cell>
          <cell r="H7555" t="str">
            <v>Myoporum debile</v>
          </cell>
        </row>
        <row r="7556">
          <cell r="A7556">
            <v>3952</v>
          </cell>
          <cell r="H7556" t="str">
            <v>Myoporum deserti</v>
          </cell>
        </row>
        <row r="7557">
          <cell r="A7557">
            <v>3953</v>
          </cell>
          <cell r="H7557" t="str">
            <v>Myoporum floribundum</v>
          </cell>
        </row>
        <row r="7558">
          <cell r="A7558">
            <v>3954</v>
          </cell>
          <cell r="H7558" t="str">
            <v>Myoporum insulare</v>
          </cell>
        </row>
        <row r="7559">
          <cell r="A7559">
            <v>3955</v>
          </cell>
          <cell r="H7559" t="str">
            <v>Myoporum montanum</v>
          </cell>
        </row>
        <row r="7560">
          <cell r="A7560">
            <v>3956</v>
          </cell>
          <cell r="H7560" t="str">
            <v>Myoporum parvifolium</v>
          </cell>
        </row>
        <row r="7561">
          <cell r="A7561">
            <v>3957</v>
          </cell>
          <cell r="H7561" t="str">
            <v>Myoporum platycarpum</v>
          </cell>
        </row>
        <row r="7562">
          <cell r="A7562">
            <v>3958</v>
          </cell>
          <cell r="H7562" t="str">
            <v>Ardisia bakeri</v>
          </cell>
        </row>
        <row r="7563">
          <cell r="A7563">
            <v>3959</v>
          </cell>
          <cell r="H7563" t="str">
            <v>Embelia australiana</v>
          </cell>
        </row>
        <row r="7564">
          <cell r="A7564">
            <v>3960</v>
          </cell>
          <cell r="H7564" t="str">
            <v>Rapanea howittiana</v>
          </cell>
        </row>
        <row r="7565">
          <cell r="A7565">
            <v>3961</v>
          </cell>
          <cell r="H7565" t="str">
            <v>Rapanea mccomishii</v>
          </cell>
        </row>
        <row r="7566">
          <cell r="A7566">
            <v>3962</v>
          </cell>
          <cell r="H7566" t="str">
            <v>Rapanea myrtilliana</v>
          </cell>
        </row>
        <row r="7567">
          <cell r="A7567">
            <v>3963</v>
          </cell>
          <cell r="H7567" t="str">
            <v>Rapanea platystigma</v>
          </cell>
        </row>
        <row r="7568">
          <cell r="A7568">
            <v>3964</v>
          </cell>
          <cell r="H7568" t="str">
            <v>Rapanea subsessilis</v>
          </cell>
        </row>
        <row r="7569">
          <cell r="A7569">
            <v>3965</v>
          </cell>
          <cell r="H7569" t="str">
            <v>Rapanea variabilis</v>
          </cell>
        </row>
        <row r="7570">
          <cell r="A7570">
            <v>3966</v>
          </cell>
          <cell r="H7570" t="str">
            <v>Acmena brachyandra</v>
          </cell>
        </row>
        <row r="7571">
          <cell r="A7571">
            <v>3967</v>
          </cell>
          <cell r="H7571" t="str">
            <v>Acmena hemilampra</v>
          </cell>
        </row>
        <row r="7572">
          <cell r="A7572">
            <v>3968</v>
          </cell>
          <cell r="H7572" t="str">
            <v>Acmena smithii</v>
          </cell>
        </row>
        <row r="7573">
          <cell r="A7573">
            <v>3969</v>
          </cell>
          <cell r="H7573" t="str">
            <v>Angophora bakeri</v>
          </cell>
        </row>
        <row r="7574">
          <cell r="A7574">
            <v>3970</v>
          </cell>
          <cell r="H7574" t="str">
            <v>Angophora costata</v>
          </cell>
        </row>
        <row r="7575">
          <cell r="A7575">
            <v>3971</v>
          </cell>
          <cell r="H7575" t="str">
            <v>Angophora floribunda</v>
          </cell>
        </row>
        <row r="7576">
          <cell r="A7576">
            <v>3972</v>
          </cell>
          <cell r="H7576" t="str">
            <v>Angophora hispida</v>
          </cell>
        </row>
        <row r="7577">
          <cell r="A7577">
            <v>3973</v>
          </cell>
          <cell r="H7577" t="str">
            <v>Angophora melanoxylon</v>
          </cell>
        </row>
        <row r="7578">
          <cell r="A7578">
            <v>3974</v>
          </cell>
          <cell r="H7578" t="str">
            <v>Angophora subvelutina</v>
          </cell>
        </row>
        <row r="7579">
          <cell r="A7579">
            <v>3975</v>
          </cell>
          <cell r="H7579" t="str">
            <v>Angophora woodsiana</v>
          </cell>
        </row>
        <row r="7580">
          <cell r="A7580">
            <v>3976</v>
          </cell>
          <cell r="H7580" t="str">
            <v>Archirhodomyrtus beckleri</v>
          </cell>
        </row>
        <row r="7581">
          <cell r="A7581">
            <v>3977</v>
          </cell>
          <cell r="H7581" t="str">
            <v>Austromyrtus acmenoides</v>
          </cell>
        </row>
        <row r="7582">
          <cell r="A7582">
            <v>3978</v>
          </cell>
          <cell r="H7582" t="str">
            <v>Austromyrtus bidwillii</v>
          </cell>
        </row>
        <row r="7583">
          <cell r="A7583">
            <v>3979</v>
          </cell>
          <cell r="H7583" t="str">
            <v>Austromyrtus dulcis</v>
          </cell>
        </row>
        <row r="7584">
          <cell r="A7584">
            <v>3980</v>
          </cell>
          <cell r="H7584" t="str">
            <v>Austromyrtus fragrantissima</v>
          </cell>
        </row>
        <row r="7585">
          <cell r="A7585">
            <v>3981</v>
          </cell>
          <cell r="H7585" t="str">
            <v>Austromyrtus lasioclada</v>
          </cell>
        </row>
        <row r="7586">
          <cell r="A7586">
            <v>3982</v>
          </cell>
          <cell r="H7586" t="str">
            <v>Austromyrtus tenuifolia</v>
          </cell>
        </row>
        <row r="7587">
          <cell r="A7587">
            <v>3983</v>
          </cell>
          <cell r="H7587" t="str">
            <v>Backhousia anisata</v>
          </cell>
        </row>
        <row r="7588">
          <cell r="A7588">
            <v>3984</v>
          </cell>
          <cell r="H7588" t="str">
            <v>Backhousia myrtifolia</v>
          </cell>
        </row>
        <row r="7589">
          <cell r="A7589">
            <v>3985</v>
          </cell>
          <cell r="H7589" t="str">
            <v>Backhousia sciadophora</v>
          </cell>
        </row>
        <row r="7590">
          <cell r="A7590">
            <v>3986</v>
          </cell>
          <cell r="H7590" t="str">
            <v>Baeckea brevifolia</v>
          </cell>
        </row>
        <row r="7591">
          <cell r="A7591">
            <v>3987</v>
          </cell>
          <cell r="H7591" t="str">
            <v>Baeckea camphorata</v>
          </cell>
        </row>
        <row r="7592">
          <cell r="A7592">
            <v>3988</v>
          </cell>
          <cell r="H7592" t="str">
            <v>Baeckea citriodora</v>
          </cell>
        </row>
        <row r="7593">
          <cell r="A7593">
            <v>3989</v>
          </cell>
          <cell r="H7593" t="str">
            <v>Baeckea crassifolia</v>
          </cell>
        </row>
        <row r="7594">
          <cell r="A7594">
            <v>3990</v>
          </cell>
          <cell r="H7594" t="str">
            <v>Baeckea cunninghamii</v>
          </cell>
        </row>
        <row r="7595">
          <cell r="A7595">
            <v>3991</v>
          </cell>
          <cell r="H7595" t="str">
            <v>Baeckea densifolia</v>
          </cell>
        </row>
        <row r="7596">
          <cell r="A7596">
            <v>3992</v>
          </cell>
          <cell r="H7596" t="str">
            <v>Baeckea denticulata</v>
          </cell>
        </row>
        <row r="7597">
          <cell r="A7597">
            <v>3993</v>
          </cell>
          <cell r="H7597" t="str">
            <v>Baeckea diosmifolia</v>
          </cell>
        </row>
        <row r="7598">
          <cell r="A7598">
            <v>3994</v>
          </cell>
          <cell r="H7598" t="str">
            <v>Baeckea gunniana</v>
          </cell>
        </row>
        <row r="7599">
          <cell r="A7599">
            <v>3995</v>
          </cell>
          <cell r="H7599" t="str">
            <v>Baeckea imbricata</v>
          </cell>
        </row>
        <row r="7600">
          <cell r="A7600">
            <v>3996</v>
          </cell>
          <cell r="H7600" t="str">
            <v>Baeckea linearis</v>
          </cell>
        </row>
        <row r="7601">
          <cell r="A7601">
            <v>3997</v>
          </cell>
          <cell r="H7601" t="str">
            <v>Baeckea linifolia</v>
          </cell>
        </row>
        <row r="7602">
          <cell r="A7602">
            <v>3998</v>
          </cell>
          <cell r="H7602" t="str">
            <v>Baeckea ramosissima</v>
          </cell>
        </row>
        <row r="7603">
          <cell r="A7603">
            <v>3999</v>
          </cell>
          <cell r="H7603" t="str">
            <v>Baeckea stenophylla</v>
          </cell>
        </row>
        <row r="7604">
          <cell r="A7604">
            <v>40</v>
          </cell>
          <cell r="H7604" t="str">
            <v>Persoonia sp.2</v>
          </cell>
        </row>
        <row r="7605">
          <cell r="A7605">
            <v>4000</v>
          </cell>
          <cell r="H7605" t="str">
            <v>Baeckea utilis</v>
          </cell>
        </row>
        <row r="7606">
          <cell r="A7606">
            <v>4001</v>
          </cell>
          <cell r="H7606" t="str">
            <v>Baeckea virgata</v>
          </cell>
        </row>
        <row r="7607">
          <cell r="A7607">
            <v>4002</v>
          </cell>
          <cell r="H7607" t="str">
            <v>Callistemon acuminatus</v>
          </cell>
        </row>
        <row r="7608">
          <cell r="A7608">
            <v>4003</v>
          </cell>
          <cell r="H7608" t="str">
            <v>Callistemon brachyandrus</v>
          </cell>
        </row>
        <row r="7609">
          <cell r="A7609">
            <v>4004</v>
          </cell>
          <cell r="H7609" t="str">
            <v>Callistemon citrinus</v>
          </cell>
        </row>
        <row r="7610">
          <cell r="A7610">
            <v>4005</v>
          </cell>
          <cell r="H7610" t="str">
            <v>Callistemon comboynensis</v>
          </cell>
        </row>
        <row r="7611">
          <cell r="A7611">
            <v>4006</v>
          </cell>
          <cell r="H7611" t="str">
            <v>Callistemon flavovirens</v>
          </cell>
        </row>
        <row r="7612">
          <cell r="A7612">
            <v>4007</v>
          </cell>
          <cell r="H7612" t="str">
            <v>Callistemon linearifolius</v>
          </cell>
        </row>
        <row r="7613">
          <cell r="A7613">
            <v>4008</v>
          </cell>
          <cell r="H7613" t="str">
            <v>Callistemon linearis</v>
          </cell>
        </row>
        <row r="7614">
          <cell r="A7614">
            <v>4009</v>
          </cell>
          <cell r="H7614" t="str">
            <v>Callistemon montanus</v>
          </cell>
        </row>
        <row r="7615">
          <cell r="A7615">
            <v>4010</v>
          </cell>
          <cell r="H7615" t="str">
            <v>Callistemon pachyphyllus</v>
          </cell>
        </row>
        <row r="7616">
          <cell r="A7616">
            <v>4011</v>
          </cell>
          <cell r="H7616" t="str">
            <v>Callistemon pallidus</v>
          </cell>
        </row>
        <row r="7617">
          <cell r="A7617">
            <v>4012</v>
          </cell>
          <cell r="H7617" t="str">
            <v>Callistemon paludosus</v>
          </cell>
        </row>
        <row r="7618">
          <cell r="A7618">
            <v>4013</v>
          </cell>
          <cell r="H7618" t="str">
            <v>Callistemon pinifolius</v>
          </cell>
        </row>
        <row r="7619">
          <cell r="A7619">
            <v>4014</v>
          </cell>
          <cell r="H7619" t="str">
            <v>Callistemon rigidus</v>
          </cell>
        </row>
        <row r="7620">
          <cell r="A7620">
            <v>4015</v>
          </cell>
          <cell r="H7620" t="str">
            <v>Callistemon salignus</v>
          </cell>
        </row>
        <row r="7621">
          <cell r="A7621">
            <v>4016</v>
          </cell>
          <cell r="H7621" t="str">
            <v>Callistemon shiressii</v>
          </cell>
        </row>
        <row r="7622">
          <cell r="A7622">
            <v>4017</v>
          </cell>
          <cell r="H7622" t="str">
            <v>Callistemon sieberi</v>
          </cell>
        </row>
        <row r="7623">
          <cell r="A7623">
            <v>4018</v>
          </cell>
          <cell r="H7623" t="str">
            <v>Callistemon subulatus</v>
          </cell>
        </row>
        <row r="7624">
          <cell r="A7624">
            <v>4019</v>
          </cell>
          <cell r="H7624" t="str">
            <v>Callistemon viminalis</v>
          </cell>
        </row>
        <row r="7625">
          <cell r="A7625">
            <v>4020</v>
          </cell>
          <cell r="H7625" t="str">
            <v>Calytrix longiflora</v>
          </cell>
        </row>
        <row r="7626">
          <cell r="A7626">
            <v>4021</v>
          </cell>
          <cell r="H7626" t="str">
            <v>Calytrix tetragona</v>
          </cell>
        </row>
        <row r="7627">
          <cell r="A7627">
            <v>4022</v>
          </cell>
          <cell r="H7627" t="str">
            <v>Choricarpia leptopetala</v>
          </cell>
        </row>
        <row r="7628">
          <cell r="A7628">
            <v>4023</v>
          </cell>
          <cell r="H7628" t="str">
            <v>Cleistocalyx fullagarii</v>
          </cell>
        </row>
        <row r="7629">
          <cell r="A7629">
            <v>4024</v>
          </cell>
          <cell r="H7629" t="str">
            <v>Darwinia biflora</v>
          </cell>
        </row>
        <row r="7630">
          <cell r="A7630">
            <v>4025</v>
          </cell>
          <cell r="H7630" t="str">
            <v>Darwinia camptostylis</v>
          </cell>
        </row>
        <row r="7631">
          <cell r="A7631">
            <v>4026</v>
          </cell>
          <cell r="H7631" t="str">
            <v>Darwinia diminuta</v>
          </cell>
        </row>
        <row r="7632">
          <cell r="A7632">
            <v>4027</v>
          </cell>
          <cell r="H7632" t="str">
            <v>Darwinia fascicularis</v>
          </cell>
        </row>
        <row r="7633">
          <cell r="A7633">
            <v>4028</v>
          </cell>
          <cell r="H7633" t="str">
            <v>Darwinia glaucophylla</v>
          </cell>
        </row>
        <row r="7634">
          <cell r="A7634">
            <v>4029</v>
          </cell>
          <cell r="H7634" t="str">
            <v>Darwinia grandiflora</v>
          </cell>
        </row>
        <row r="7635">
          <cell r="A7635">
            <v>4030</v>
          </cell>
          <cell r="H7635" t="str">
            <v>Darwinia leptantha</v>
          </cell>
        </row>
        <row r="7636">
          <cell r="A7636">
            <v>4031</v>
          </cell>
          <cell r="H7636" t="str">
            <v>Darwinia peduncularis</v>
          </cell>
        </row>
        <row r="7637">
          <cell r="A7637">
            <v>4032</v>
          </cell>
          <cell r="H7637" t="str">
            <v>Darwinia procera</v>
          </cell>
        </row>
        <row r="7638">
          <cell r="A7638">
            <v>4033</v>
          </cell>
          <cell r="H7638" t="str">
            <v>Darwinia taxifolia</v>
          </cell>
        </row>
        <row r="7639">
          <cell r="A7639">
            <v>4034</v>
          </cell>
          <cell r="H7639" t="str">
            <v>Decaspermum paniculatum</v>
          </cell>
        </row>
        <row r="7640">
          <cell r="A7640">
            <v>4035</v>
          </cell>
          <cell r="H7640" t="str">
            <v>Eucalyptus acaciiformis</v>
          </cell>
        </row>
        <row r="7641">
          <cell r="A7641">
            <v>4036</v>
          </cell>
          <cell r="H7641" t="str">
            <v>Eucalyptus acmenioides</v>
          </cell>
        </row>
        <row r="7642">
          <cell r="A7642">
            <v>4037</v>
          </cell>
          <cell r="H7642" t="str">
            <v>Eucalyptus agglomerata</v>
          </cell>
        </row>
        <row r="7643">
          <cell r="A7643">
            <v>4038</v>
          </cell>
          <cell r="H7643" t="str">
            <v>Eucalyptus aggregata</v>
          </cell>
        </row>
        <row r="7644">
          <cell r="A7644">
            <v>4039</v>
          </cell>
          <cell r="H7644" t="str">
            <v>Eucalyptus albens</v>
          </cell>
        </row>
        <row r="7645">
          <cell r="A7645">
            <v>4040</v>
          </cell>
          <cell r="H7645" t="str">
            <v>Eucalyptus amplifolia</v>
          </cell>
        </row>
        <row r="7646">
          <cell r="A7646">
            <v>4041</v>
          </cell>
          <cell r="H7646" t="str">
            <v>Eucalyptus andrewsii</v>
          </cell>
        </row>
        <row r="7647">
          <cell r="A7647">
            <v>4042</v>
          </cell>
          <cell r="H7647" t="str">
            <v>Eucalyptus angophoroides</v>
          </cell>
        </row>
        <row r="7648">
          <cell r="A7648">
            <v>4043</v>
          </cell>
          <cell r="H7648" t="str">
            <v>Eucalyptus apiculata</v>
          </cell>
        </row>
        <row r="7649">
          <cell r="A7649">
            <v>4044</v>
          </cell>
          <cell r="H7649" t="str">
            <v>Eucalyptus approximans</v>
          </cell>
        </row>
        <row r="7650">
          <cell r="A7650">
            <v>4045</v>
          </cell>
          <cell r="H7650" t="str">
            <v>Eucalyptus aromaphloia</v>
          </cell>
        </row>
        <row r="7651">
          <cell r="A7651">
            <v>4046</v>
          </cell>
          <cell r="H7651" t="str">
            <v>Eucalyptus badjensis</v>
          </cell>
        </row>
        <row r="7652">
          <cell r="A7652">
            <v>4047</v>
          </cell>
          <cell r="H7652" t="str">
            <v>Eucalyptus baeuerlenii</v>
          </cell>
        </row>
        <row r="7653">
          <cell r="A7653">
            <v>4048</v>
          </cell>
          <cell r="H7653" t="str">
            <v>Eucalyptus baileyana</v>
          </cell>
        </row>
        <row r="7654">
          <cell r="A7654">
            <v>4049</v>
          </cell>
          <cell r="H7654" t="str">
            <v>Eucalyptus bakeri</v>
          </cell>
        </row>
        <row r="7655">
          <cell r="A7655">
            <v>4050</v>
          </cell>
          <cell r="H7655" t="str">
            <v>Eucalyptus bancroftii</v>
          </cell>
        </row>
        <row r="7656">
          <cell r="A7656">
            <v>4051</v>
          </cell>
          <cell r="H7656" t="str">
            <v>Eucalyptus banksii</v>
          </cell>
        </row>
        <row r="7657">
          <cell r="A7657">
            <v>4052</v>
          </cell>
          <cell r="H7657" t="str">
            <v>Eucalyptus bauerana</v>
          </cell>
        </row>
        <row r="7658">
          <cell r="A7658">
            <v>4053</v>
          </cell>
          <cell r="H7658" t="str">
            <v>Eucalyptus baxteri</v>
          </cell>
        </row>
        <row r="7659">
          <cell r="A7659">
            <v>4054</v>
          </cell>
          <cell r="H7659" t="str">
            <v>Eucalyptus behriana</v>
          </cell>
        </row>
        <row r="7660">
          <cell r="A7660">
            <v>4055</v>
          </cell>
          <cell r="H7660" t="str">
            <v>Eucalyptus benthamii</v>
          </cell>
        </row>
        <row r="7661">
          <cell r="A7661">
            <v>4056</v>
          </cell>
          <cell r="H7661" t="str">
            <v>Eucalyptus beyeri</v>
          </cell>
        </row>
        <row r="7662">
          <cell r="A7662">
            <v>4057</v>
          </cell>
          <cell r="H7662" t="str">
            <v>Eucalyptus blakelyi</v>
          </cell>
        </row>
        <row r="7663">
          <cell r="A7663">
            <v>4058</v>
          </cell>
          <cell r="H7663" t="str">
            <v>Eucalyptus blaxlandii</v>
          </cell>
        </row>
        <row r="7664">
          <cell r="A7664">
            <v>4059</v>
          </cell>
          <cell r="H7664" t="str">
            <v>Eucalyptus bosistoana</v>
          </cell>
        </row>
        <row r="7665">
          <cell r="A7665">
            <v>4060</v>
          </cell>
          <cell r="H7665" t="str">
            <v>Eucalyptus botryoides</v>
          </cell>
        </row>
        <row r="7666">
          <cell r="A7666">
            <v>4061</v>
          </cell>
          <cell r="H7666" t="str">
            <v>Eucalyptus bridgesiana</v>
          </cell>
        </row>
        <row r="7667">
          <cell r="A7667">
            <v>4062</v>
          </cell>
          <cell r="H7667" t="str">
            <v>Eucalyptus burgessiana</v>
          </cell>
        </row>
        <row r="7668">
          <cell r="A7668">
            <v>4063</v>
          </cell>
          <cell r="H7668" t="str">
            <v>Eucalyptus caleyi</v>
          </cell>
        </row>
        <row r="7669">
          <cell r="A7669">
            <v>4064</v>
          </cell>
          <cell r="H7669" t="str">
            <v>Eucalyptus caliginosa</v>
          </cell>
        </row>
        <row r="7670">
          <cell r="A7670">
            <v>4065</v>
          </cell>
          <cell r="H7670" t="str">
            <v>Eucalyptus calycogona</v>
          </cell>
        </row>
        <row r="7671">
          <cell r="A7671">
            <v>4066</v>
          </cell>
          <cell r="H7671" t="str">
            <v>Eucalyptus cameronii</v>
          </cell>
        </row>
        <row r="7672">
          <cell r="A7672">
            <v>4067</v>
          </cell>
          <cell r="H7672" t="str">
            <v>Eucalyptus camfieldii</v>
          </cell>
        </row>
        <row r="7673">
          <cell r="A7673">
            <v>4068</v>
          </cell>
          <cell r="H7673" t="str">
            <v>Eucalyptus camphora</v>
          </cell>
        </row>
        <row r="7674">
          <cell r="A7674">
            <v>4069</v>
          </cell>
          <cell r="H7674" t="str">
            <v>Eucalyptus capitellata</v>
          </cell>
        </row>
        <row r="7675">
          <cell r="A7675">
            <v>4070</v>
          </cell>
          <cell r="H7675" t="str">
            <v>Eucalyptus chapmaniana</v>
          </cell>
        </row>
        <row r="7676">
          <cell r="A7676">
            <v>4071</v>
          </cell>
          <cell r="H7676" t="str">
            <v>Eucalyptus cinerea</v>
          </cell>
        </row>
        <row r="7677">
          <cell r="A7677">
            <v>4072</v>
          </cell>
          <cell r="H7677" t="str">
            <v>Eucalyptus conica</v>
          </cell>
        </row>
        <row r="7678">
          <cell r="A7678">
            <v>4073</v>
          </cell>
          <cell r="H7678" t="str">
            <v>Eucalyptus consideniana</v>
          </cell>
        </row>
        <row r="7679">
          <cell r="A7679">
            <v>4074</v>
          </cell>
          <cell r="H7679" t="str">
            <v>Eucalyptus crebra</v>
          </cell>
        </row>
        <row r="7680">
          <cell r="A7680">
            <v>4075</v>
          </cell>
          <cell r="H7680" t="str">
            <v>Eucalyptus cypellocarpa</v>
          </cell>
        </row>
        <row r="7681">
          <cell r="A7681">
            <v>4076</v>
          </cell>
          <cell r="H7681" t="str">
            <v>Eucalyptus dalrympleana</v>
          </cell>
        </row>
        <row r="7682">
          <cell r="A7682">
            <v>4077</v>
          </cell>
          <cell r="H7682" t="str">
            <v>Eucalyptus dawsonii</v>
          </cell>
        </row>
        <row r="7683">
          <cell r="A7683">
            <v>4078</v>
          </cell>
          <cell r="H7683" t="str">
            <v>Eucalyptus dealbata</v>
          </cell>
        </row>
        <row r="7684">
          <cell r="A7684">
            <v>4079</v>
          </cell>
          <cell r="H7684" t="str">
            <v>Eucalyptus deanei</v>
          </cell>
        </row>
        <row r="7685">
          <cell r="A7685">
            <v>408</v>
          </cell>
          <cell r="H7685" t="str">
            <v>Euphrasia sp.1</v>
          </cell>
        </row>
        <row r="7686">
          <cell r="A7686">
            <v>4080</v>
          </cell>
          <cell r="H7686" t="str">
            <v>Eucalyptus delegatensis</v>
          </cell>
        </row>
        <row r="7687">
          <cell r="A7687">
            <v>4081</v>
          </cell>
          <cell r="H7687" t="str">
            <v>Eucalyptus dendromorpha</v>
          </cell>
        </row>
        <row r="7688">
          <cell r="A7688">
            <v>4082</v>
          </cell>
          <cell r="H7688" t="str">
            <v>Eucalyptus dives</v>
          </cell>
        </row>
        <row r="7689">
          <cell r="A7689">
            <v>4083</v>
          </cell>
          <cell r="H7689" t="str">
            <v>Eucalyptus dumosa</v>
          </cell>
        </row>
        <row r="7690">
          <cell r="A7690">
            <v>4084</v>
          </cell>
          <cell r="H7690" t="str">
            <v>Eucalyptus dunnii</v>
          </cell>
        </row>
        <row r="7691">
          <cell r="A7691">
            <v>4085</v>
          </cell>
          <cell r="H7691" t="str">
            <v>Eucalyptus dwyeri</v>
          </cell>
        </row>
        <row r="7692">
          <cell r="A7692">
            <v>4086</v>
          </cell>
          <cell r="H7692" t="str">
            <v>Eucalyptus elata</v>
          </cell>
        </row>
        <row r="7693">
          <cell r="A7693">
            <v>4087</v>
          </cell>
          <cell r="H7693" t="str">
            <v>Eucalyptus eugenioides</v>
          </cell>
        </row>
        <row r="7694">
          <cell r="A7694">
            <v>4088</v>
          </cell>
          <cell r="H7694" t="str">
            <v>Eucalyptus eximia</v>
          </cell>
        </row>
        <row r="7695">
          <cell r="A7695">
            <v>4089</v>
          </cell>
          <cell r="H7695" t="str">
            <v>Eucalyptus exserta</v>
          </cell>
        </row>
        <row r="7696">
          <cell r="A7696">
            <v>409</v>
          </cell>
          <cell r="H7696" t="str">
            <v>Parahebe sp.1</v>
          </cell>
        </row>
        <row r="7697">
          <cell r="A7697">
            <v>4090</v>
          </cell>
          <cell r="H7697" t="str">
            <v>Eucalyptus fastigata</v>
          </cell>
        </row>
        <row r="7698">
          <cell r="A7698">
            <v>4091</v>
          </cell>
          <cell r="H7698" t="str">
            <v>Eucalyptus fibrosa</v>
          </cell>
        </row>
        <row r="7699">
          <cell r="A7699">
            <v>4092</v>
          </cell>
          <cell r="H7699" t="str">
            <v>Eucalyptus foecunda</v>
          </cell>
        </row>
        <row r="7700">
          <cell r="A7700">
            <v>4093</v>
          </cell>
          <cell r="H7700" t="str">
            <v>Eucalyptus fraxinoides</v>
          </cell>
        </row>
        <row r="7701">
          <cell r="A7701">
            <v>4094</v>
          </cell>
          <cell r="H7701" t="str">
            <v>Eucalyptus gillii</v>
          </cell>
        </row>
        <row r="7702">
          <cell r="A7702">
            <v>4095</v>
          </cell>
          <cell r="H7702" t="str">
            <v>Eucalyptus glaucescens</v>
          </cell>
        </row>
        <row r="7703">
          <cell r="A7703">
            <v>4096</v>
          </cell>
          <cell r="H7703" t="str">
            <v>Eucalyptus glaucina</v>
          </cell>
        </row>
        <row r="7704">
          <cell r="A7704">
            <v>4097</v>
          </cell>
          <cell r="H7704" t="str">
            <v>Eucalyptus globoidea</v>
          </cell>
        </row>
        <row r="7705">
          <cell r="A7705">
            <v>4098</v>
          </cell>
          <cell r="H7705" t="str">
            <v>Eucalyptus globulus</v>
          </cell>
        </row>
        <row r="7706">
          <cell r="A7706">
            <v>4099</v>
          </cell>
          <cell r="H7706" t="str">
            <v>Eucalyptus goniocalyx</v>
          </cell>
        </row>
        <row r="7707">
          <cell r="A7707">
            <v>41</v>
          </cell>
          <cell r="H7707" t="str">
            <v>Persoonia sp.3</v>
          </cell>
        </row>
        <row r="7708">
          <cell r="A7708">
            <v>4100</v>
          </cell>
          <cell r="H7708" t="str">
            <v>Eucalyptus gracilis</v>
          </cell>
        </row>
        <row r="7709">
          <cell r="A7709">
            <v>4101</v>
          </cell>
          <cell r="H7709" t="str">
            <v>Eucalyptus grandis</v>
          </cell>
        </row>
        <row r="7710">
          <cell r="A7710">
            <v>4102</v>
          </cell>
          <cell r="H7710" t="str">
            <v>Eucalyptus gregsoniana</v>
          </cell>
        </row>
        <row r="7711">
          <cell r="A7711">
            <v>4103</v>
          </cell>
          <cell r="H7711" t="str">
            <v>Eucalyptus gummifera</v>
          </cell>
        </row>
        <row r="7712">
          <cell r="A7712">
            <v>4104</v>
          </cell>
          <cell r="H7712" t="str">
            <v>Eucalyptus haemastoma</v>
          </cell>
        </row>
        <row r="7713">
          <cell r="A7713">
            <v>4105</v>
          </cell>
          <cell r="H7713" t="str">
            <v>Eucalyptus henryi</v>
          </cell>
        </row>
        <row r="7714">
          <cell r="A7714">
            <v>4106</v>
          </cell>
          <cell r="H7714" t="str">
            <v>Eucalyptus imlayensis</v>
          </cell>
        </row>
        <row r="7715">
          <cell r="A7715">
            <v>4107</v>
          </cell>
          <cell r="H7715" t="str">
            <v>Eucalyptus incrassata</v>
          </cell>
        </row>
        <row r="7716">
          <cell r="A7716">
            <v>4108</v>
          </cell>
          <cell r="H7716" t="str">
            <v>Eucalyptus intermedia</v>
          </cell>
        </row>
        <row r="7717">
          <cell r="A7717">
            <v>4109</v>
          </cell>
          <cell r="H7717" t="str">
            <v>Eucalyptus intertexta</v>
          </cell>
        </row>
        <row r="7718">
          <cell r="A7718">
            <v>4110</v>
          </cell>
          <cell r="H7718" t="str">
            <v>Eucalyptus kartzoffiana</v>
          </cell>
        </row>
        <row r="7719">
          <cell r="A7719">
            <v>4111</v>
          </cell>
          <cell r="H7719" t="str">
            <v>Eucalyptus kybeanensis</v>
          </cell>
        </row>
        <row r="7720">
          <cell r="A7720">
            <v>4112</v>
          </cell>
          <cell r="H7720" t="str">
            <v>Eucalyptus laevopinea</v>
          </cell>
        </row>
        <row r="7721">
          <cell r="A7721">
            <v>4113</v>
          </cell>
          <cell r="H7721" t="str">
            <v>Eucalyptus largeana</v>
          </cell>
        </row>
        <row r="7722">
          <cell r="A7722">
            <v>4114</v>
          </cell>
          <cell r="H7722" t="str">
            <v>Eucalyptus largiflorens</v>
          </cell>
        </row>
        <row r="7723">
          <cell r="A7723">
            <v>4115</v>
          </cell>
          <cell r="H7723" t="str">
            <v>Eucalyptus leucoxylon</v>
          </cell>
        </row>
        <row r="7724">
          <cell r="A7724">
            <v>4116</v>
          </cell>
          <cell r="H7724" t="str">
            <v>Eucalyptus luehmanniana</v>
          </cell>
        </row>
        <row r="7725">
          <cell r="A7725">
            <v>4117</v>
          </cell>
          <cell r="H7725" t="str">
            <v>Eucalyptus ligustrina</v>
          </cell>
        </row>
        <row r="7726">
          <cell r="A7726">
            <v>4118</v>
          </cell>
          <cell r="H7726" t="str">
            <v>Eucalyptus longifolia</v>
          </cell>
        </row>
        <row r="7727">
          <cell r="A7727">
            <v>4119</v>
          </cell>
          <cell r="H7727" t="str">
            <v>Eucalyptus macarthurii</v>
          </cell>
        </row>
        <row r="7728">
          <cell r="A7728">
            <v>4120</v>
          </cell>
          <cell r="H7728" t="str">
            <v>Eucalyptus macrorhyncha</v>
          </cell>
        </row>
        <row r="7729">
          <cell r="A7729">
            <v>4121</v>
          </cell>
          <cell r="H7729" t="str">
            <v>Eucalyptus maculata</v>
          </cell>
        </row>
        <row r="7730">
          <cell r="A7730">
            <v>4122</v>
          </cell>
          <cell r="H7730" t="str">
            <v>Eucalyptus mannifera</v>
          </cell>
        </row>
        <row r="7731">
          <cell r="A7731">
            <v>4123</v>
          </cell>
          <cell r="H7731" t="str">
            <v>Eucalyptus mckieana</v>
          </cell>
        </row>
        <row r="7732">
          <cell r="A7732">
            <v>4124</v>
          </cell>
          <cell r="H7732" t="str">
            <v>Eucalyptus melanophloia</v>
          </cell>
        </row>
        <row r="7733">
          <cell r="A7733">
            <v>4125</v>
          </cell>
          <cell r="H7733" t="str">
            <v>Eucalyptus melliodora</v>
          </cell>
        </row>
        <row r="7734">
          <cell r="A7734">
            <v>4126</v>
          </cell>
          <cell r="H7734" t="str">
            <v>Eucalyptus michaeliana</v>
          </cell>
        </row>
        <row r="7735">
          <cell r="A7735">
            <v>4127</v>
          </cell>
          <cell r="H7735" t="str">
            <v>Eucalyptus microcarpa</v>
          </cell>
        </row>
        <row r="7736">
          <cell r="A7736">
            <v>4128</v>
          </cell>
          <cell r="H7736" t="str">
            <v>Eucalyptus microcorys</v>
          </cell>
        </row>
        <row r="7737">
          <cell r="A7737">
            <v>4129</v>
          </cell>
          <cell r="H7737" t="str">
            <v>Eucalyptus moluccana</v>
          </cell>
        </row>
        <row r="7738">
          <cell r="A7738">
            <v>4130</v>
          </cell>
          <cell r="H7738" t="str">
            <v>Eucalyptus moorei</v>
          </cell>
        </row>
        <row r="7739">
          <cell r="A7739">
            <v>4131</v>
          </cell>
          <cell r="H7739" t="str">
            <v>Eucalyptus morrisii</v>
          </cell>
        </row>
        <row r="7740">
          <cell r="A7740">
            <v>4132</v>
          </cell>
          <cell r="H7740" t="str">
            <v>Eucalyptus muelleriana</v>
          </cell>
        </row>
        <row r="7741">
          <cell r="A7741">
            <v>4133</v>
          </cell>
          <cell r="H7741" t="str">
            <v>Eucalyptus multicaulis</v>
          </cell>
        </row>
        <row r="7742">
          <cell r="A7742">
            <v>4134</v>
          </cell>
          <cell r="H7742" t="str">
            <v>Eucalyptus nicholii</v>
          </cell>
        </row>
        <row r="7743">
          <cell r="A7743">
            <v>4135</v>
          </cell>
          <cell r="H7743" t="str">
            <v>Eucalyptus nigra</v>
          </cell>
        </row>
        <row r="7744">
          <cell r="A7744">
            <v>4136</v>
          </cell>
          <cell r="H7744" t="str">
            <v>Eucalyptus nitens</v>
          </cell>
        </row>
        <row r="7745">
          <cell r="A7745">
            <v>4137</v>
          </cell>
          <cell r="H7745" t="str">
            <v>Eucalyptus nortonii</v>
          </cell>
        </row>
        <row r="7746">
          <cell r="A7746">
            <v>4138</v>
          </cell>
          <cell r="H7746" t="str">
            <v>Eucalyptus notabilis</v>
          </cell>
        </row>
        <row r="7747">
          <cell r="A7747">
            <v>4139</v>
          </cell>
          <cell r="H7747" t="str">
            <v>Eucalyptus nova-anglica</v>
          </cell>
        </row>
        <row r="7748">
          <cell r="A7748">
            <v>4140</v>
          </cell>
          <cell r="H7748" t="str">
            <v>Eucalyptus obliqua</v>
          </cell>
        </row>
        <row r="7749">
          <cell r="A7749">
            <v>4141</v>
          </cell>
          <cell r="H7749" t="str">
            <v>Eucalyptus oblonga</v>
          </cell>
        </row>
        <row r="7750">
          <cell r="A7750">
            <v>4142</v>
          </cell>
          <cell r="H7750" t="str">
            <v>Eucalyptus obtusiflora</v>
          </cell>
        </row>
        <row r="7751">
          <cell r="A7751">
            <v>4143</v>
          </cell>
          <cell r="H7751" t="str">
            <v>Eucalyptus ochrophloia</v>
          </cell>
        </row>
        <row r="7752">
          <cell r="A7752">
            <v>4144</v>
          </cell>
          <cell r="H7752" t="str">
            <v>Eucalyptus oleosa</v>
          </cell>
        </row>
        <row r="7753">
          <cell r="A7753">
            <v>4145</v>
          </cell>
          <cell r="H7753" t="str">
            <v>Eucalyptus oreades</v>
          </cell>
        </row>
        <row r="7754">
          <cell r="A7754">
            <v>4146</v>
          </cell>
          <cell r="H7754" t="str">
            <v>Eucalyptus ovata</v>
          </cell>
        </row>
        <row r="7755">
          <cell r="A7755">
            <v>4147</v>
          </cell>
          <cell r="H7755" t="str">
            <v>Eucalyptus paliformis</v>
          </cell>
        </row>
        <row r="7756">
          <cell r="A7756">
            <v>4148</v>
          </cell>
          <cell r="H7756" t="str">
            <v>Eucalyptus panda</v>
          </cell>
        </row>
        <row r="7757">
          <cell r="A7757">
            <v>4149</v>
          </cell>
          <cell r="H7757" t="str">
            <v>Eucalyptus paniculata</v>
          </cell>
        </row>
        <row r="7758">
          <cell r="A7758">
            <v>4150</v>
          </cell>
          <cell r="H7758" t="str">
            <v>Eucalyptus parramattensis</v>
          </cell>
        </row>
        <row r="7759">
          <cell r="A7759">
            <v>4151</v>
          </cell>
          <cell r="H7759" t="str">
            <v>Eucalyptus pauciflora</v>
          </cell>
        </row>
        <row r="7760">
          <cell r="A7760">
            <v>4152</v>
          </cell>
          <cell r="H7760" t="str">
            <v>Eucalyptus pellita</v>
          </cell>
        </row>
        <row r="7761">
          <cell r="A7761">
            <v>4153</v>
          </cell>
          <cell r="H7761" t="str">
            <v>Eucalyptus perriniana</v>
          </cell>
        </row>
        <row r="7762">
          <cell r="A7762">
            <v>4154</v>
          </cell>
          <cell r="H7762" t="str">
            <v>Eucalyptus pilligaensis</v>
          </cell>
        </row>
        <row r="7763">
          <cell r="A7763">
            <v>4155</v>
          </cell>
          <cell r="H7763" t="str">
            <v>Eucalyptus pilularis</v>
          </cell>
        </row>
        <row r="7764">
          <cell r="A7764">
            <v>4156</v>
          </cell>
          <cell r="H7764" t="str">
            <v>Eucalyptus piperita</v>
          </cell>
        </row>
        <row r="7765">
          <cell r="A7765">
            <v>4157</v>
          </cell>
          <cell r="H7765" t="str">
            <v>Eucalyptus planchoniana</v>
          </cell>
        </row>
        <row r="7766">
          <cell r="A7766">
            <v>4158</v>
          </cell>
          <cell r="H7766" t="str">
            <v>Eucalyptus polyanthemos</v>
          </cell>
        </row>
        <row r="7767">
          <cell r="A7767">
            <v>4159</v>
          </cell>
          <cell r="H7767" t="str">
            <v>Eucalyptus polybractea</v>
          </cell>
        </row>
        <row r="7768">
          <cell r="A7768">
            <v>4160</v>
          </cell>
          <cell r="H7768" t="str">
            <v>Eucalyptus populnea</v>
          </cell>
        </row>
        <row r="7769">
          <cell r="A7769">
            <v>4161</v>
          </cell>
          <cell r="H7769" t="str">
            <v>Eucalyptus porosa</v>
          </cell>
        </row>
        <row r="7770">
          <cell r="A7770">
            <v>4162</v>
          </cell>
          <cell r="H7770" t="str">
            <v>Eucalyptus propinqua</v>
          </cell>
        </row>
        <row r="7771">
          <cell r="A7771">
            <v>4163</v>
          </cell>
          <cell r="H7771" t="str">
            <v>Eucalyptus pulverulenta</v>
          </cell>
        </row>
        <row r="7772">
          <cell r="A7772">
            <v>4164</v>
          </cell>
          <cell r="H7772" t="str">
            <v>Eucalyptus pumila</v>
          </cell>
        </row>
        <row r="7773">
          <cell r="A7773">
            <v>4165</v>
          </cell>
          <cell r="H7773" t="str">
            <v>Eucalyptus punctata</v>
          </cell>
        </row>
        <row r="7774">
          <cell r="A7774">
            <v>4166</v>
          </cell>
          <cell r="H7774" t="str">
            <v>Eucalyptus pyrocarpa</v>
          </cell>
        </row>
        <row r="7775">
          <cell r="A7775">
            <v>4167</v>
          </cell>
          <cell r="H7775" t="str">
            <v>Eucalyptus quadrangulata</v>
          </cell>
        </row>
        <row r="7776">
          <cell r="A7776">
            <v>4168</v>
          </cell>
          <cell r="H7776" t="str">
            <v>Eucalyptus racemosa</v>
          </cell>
        </row>
        <row r="7777">
          <cell r="A7777">
            <v>4169</v>
          </cell>
          <cell r="H7777" t="str">
            <v>Eucalyptus radiata</v>
          </cell>
        </row>
        <row r="7778">
          <cell r="A7778">
            <v>417</v>
          </cell>
          <cell r="H7778" t="str">
            <v>Wahlenbergia sp.3</v>
          </cell>
        </row>
        <row r="7779">
          <cell r="A7779">
            <v>4170</v>
          </cell>
          <cell r="H7779" t="str">
            <v>Eucalyptus resinifera</v>
          </cell>
        </row>
        <row r="7780">
          <cell r="A7780">
            <v>4171</v>
          </cell>
          <cell r="H7780" t="str">
            <v>Eucalyptus robusta</v>
          </cell>
        </row>
        <row r="7781">
          <cell r="A7781">
            <v>4172</v>
          </cell>
          <cell r="H7781" t="str">
            <v>Eucalyptus rossii</v>
          </cell>
        </row>
        <row r="7782">
          <cell r="A7782">
            <v>4173</v>
          </cell>
          <cell r="H7782" t="str">
            <v>Eucalyptus rubida</v>
          </cell>
        </row>
        <row r="7783">
          <cell r="A7783">
            <v>4174</v>
          </cell>
          <cell r="H7783" t="str">
            <v>Eucalyptus rudderi</v>
          </cell>
        </row>
        <row r="7784">
          <cell r="A7784">
            <v>4175</v>
          </cell>
          <cell r="H7784" t="str">
            <v>Eucalyptus rummeryi</v>
          </cell>
        </row>
        <row r="7785">
          <cell r="A7785">
            <v>4176</v>
          </cell>
          <cell r="H7785" t="str">
            <v>Eucalyptus rupicola</v>
          </cell>
        </row>
        <row r="7786">
          <cell r="A7786">
            <v>4177</v>
          </cell>
          <cell r="H7786" t="str">
            <v>Eucalyptus saligna</v>
          </cell>
        </row>
        <row r="7787">
          <cell r="A7787">
            <v>4178</v>
          </cell>
          <cell r="H7787" t="str">
            <v>Eucalyptus sclerophylla</v>
          </cell>
        </row>
        <row r="7788">
          <cell r="A7788">
            <v>4179</v>
          </cell>
          <cell r="H7788" t="str">
            <v>Eucalyptus seeana</v>
          </cell>
        </row>
        <row r="7789">
          <cell r="A7789">
            <v>4180</v>
          </cell>
          <cell r="H7789" t="str">
            <v>Eucalyptus siderophloia</v>
          </cell>
        </row>
        <row r="7790">
          <cell r="A7790">
            <v>4181</v>
          </cell>
          <cell r="H7790" t="str">
            <v>Eucalyptus sideroxylon</v>
          </cell>
        </row>
        <row r="7791">
          <cell r="A7791">
            <v>4182</v>
          </cell>
          <cell r="H7791" t="str">
            <v>Eucalyptus sieberi</v>
          </cell>
        </row>
        <row r="7792">
          <cell r="A7792">
            <v>4183</v>
          </cell>
          <cell r="H7792" t="str">
            <v>Eucalyptus signata</v>
          </cell>
        </row>
        <row r="7793">
          <cell r="A7793">
            <v>4184</v>
          </cell>
          <cell r="H7793" t="str">
            <v>Eucalyptus smithii</v>
          </cell>
        </row>
        <row r="7794">
          <cell r="A7794">
            <v>4185</v>
          </cell>
          <cell r="H7794" t="str">
            <v>Eucalyptus socialis</v>
          </cell>
        </row>
        <row r="7795">
          <cell r="A7795">
            <v>4186</v>
          </cell>
          <cell r="H7795" t="str">
            <v>Eucalyptus squamosa</v>
          </cell>
        </row>
        <row r="7796">
          <cell r="A7796">
            <v>4187</v>
          </cell>
          <cell r="H7796" t="str">
            <v>Eucalyptus stellulata</v>
          </cell>
        </row>
        <row r="7797">
          <cell r="A7797">
            <v>4188</v>
          </cell>
          <cell r="H7797" t="str">
            <v>Eucalyptus stenostoma</v>
          </cell>
        </row>
        <row r="7798">
          <cell r="A7798">
            <v>4189</v>
          </cell>
          <cell r="H7798" t="str">
            <v>Eucalyptus stricta</v>
          </cell>
        </row>
        <row r="7799">
          <cell r="A7799">
            <v>4190</v>
          </cell>
          <cell r="H7799" t="str">
            <v>Eucalyptus sturgissiana</v>
          </cell>
        </row>
        <row r="7800">
          <cell r="A7800">
            <v>4191</v>
          </cell>
          <cell r="H7800" t="str">
            <v>Eucalyptus tereticornis</v>
          </cell>
        </row>
        <row r="7801">
          <cell r="A7801">
            <v>4192</v>
          </cell>
          <cell r="H7801" t="str">
            <v>Eucalyptus tessellaris</v>
          </cell>
        </row>
        <row r="7802">
          <cell r="A7802">
            <v>4193</v>
          </cell>
          <cell r="H7802" t="str">
            <v>Eucalyptus tetrapleura</v>
          </cell>
        </row>
        <row r="7803">
          <cell r="A7803">
            <v>4194</v>
          </cell>
          <cell r="H7803" t="str">
            <v>Eucalyptus trachyphloia</v>
          </cell>
        </row>
        <row r="7804">
          <cell r="A7804">
            <v>4195</v>
          </cell>
          <cell r="H7804" t="str">
            <v>Eucalyptus triflora</v>
          </cell>
        </row>
        <row r="7805">
          <cell r="A7805">
            <v>4196</v>
          </cell>
          <cell r="H7805" t="str">
            <v>Eucalyptus umbra</v>
          </cell>
        </row>
        <row r="7806">
          <cell r="A7806">
            <v>4197</v>
          </cell>
          <cell r="H7806" t="str">
            <v>Eucalyptus viminalis</v>
          </cell>
        </row>
        <row r="7807">
          <cell r="A7807">
            <v>4198</v>
          </cell>
          <cell r="H7807" t="str">
            <v>Eucalyptus viridis</v>
          </cell>
        </row>
        <row r="7808">
          <cell r="A7808">
            <v>4199</v>
          </cell>
          <cell r="H7808" t="str">
            <v>Eucalyptus youmanii</v>
          </cell>
        </row>
        <row r="7809">
          <cell r="A7809">
            <v>42</v>
          </cell>
          <cell r="H7809" t="str">
            <v>Persoonia sp.10</v>
          </cell>
        </row>
        <row r="7810">
          <cell r="A7810">
            <v>4200</v>
          </cell>
          <cell r="H7810" t="str">
            <v>Glomulifera syncarpia</v>
          </cell>
        </row>
        <row r="7811">
          <cell r="A7811">
            <v>4201</v>
          </cell>
          <cell r="H7811" t="str">
            <v>Homoranthus darwinioides</v>
          </cell>
        </row>
        <row r="7812">
          <cell r="A7812">
            <v>4202</v>
          </cell>
          <cell r="H7812" t="str">
            <v>Homoranthus flavescens</v>
          </cell>
        </row>
        <row r="7813">
          <cell r="A7813">
            <v>4203</v>
          </cell>
          <cell r="H7813" t="str">
            <v>Homoranthus virgatus</v>
          </cell>
        </row>
        <row r="7814">
          <cell r="A7814">
            <v>4204</v>
          </cell>
          <cell r="H7814" t="str">
            <v>Kunzea ambigua</v>
          </cell>
        </row>
        <row r="7815">
          <cell r="A7815">
            <v>4205</v>
          </cell>
          <cell r="H7815" t="str">
            <v>Kunzea bracteolata</v>
          </cell>
        </row>
        <row r="7816">
          <cell r="A7816">
            <v>4206</v>
          </cell>
          <cell r="H7816" t="str">
            <v>Kunzea cambagei</v>
          </cell>
        </row>
        <row r="7817">
          <cell r="A7817">
            <v>4207</v>
          </cell>
          <cell r="H7817" t="str">
            <v>Kunzea capitata</v>
          </cell>
        </row>
        <row r="7818">
          <cell r="A7818">
            <v>4208</v>
          </cell>
          <cell r="H7818" t="str">
            <v>Kunzea ericoides</v>
          </cell>
        </row>
        <row r="7819">
          <cell r="A7819">
            <v>4209</v>
          </cell>
          <cell r="H7819" t="str">
            <v>Kunzea muelleri</v>
          </cell>
        </row>
        <row r="7820">
          <cell r="A7820">
            <v>4210</v>
          </cell>
          <cell r="H7820" t="str">
            <v>Kunzea opposita</v>
          </cell>
        </row>
        <row r="7821">
          <cell r="A7821">
            <v>4211</v>
          </cell>
          <cell r="H7821" t="str">
            <v>Kunzea parvifolia</v>
          </cell>
        </row>
        <row r="7822">
          <cell r="A7822">
            <v>4212</v>
          </cell>
          <cell r="H7822" t="str">
            <v>Kunzea rupestris</v>
          </cell>
        </row>
        <row r="7823">
          <cell r="A7823">
            <v>4213</v>
          </cell>
          <cell r="H7823" t="str">
            <v>Leptospermum arachnoides</v>
          </cell>
        </row>
        <row r="7824">
          <cell r="A7824">
            <v>4214</v>
          </cell>
          <cell r="H7824" t="str">
            <v>Leptospermum attenuatum</v>
          </cell>
        </row>
        <row r="7825">
          <cell r="A7825">
            <v>4215</v>
          </cell>
          <cell r="H7825" t="str">
            <v>Leptospermum brachyandrum</v>
          </cell>
        </row>
        <row r="7826">
          <cell r="A7826">
            <v>4216</v>
          </cell>
          <cell r="H7826" t="str">
            <v>Leptospermum brevipes</v>
          </cell>
        </row>
        <row r="7827">
          <cell r="A7827">
            <v>4217</v>
          </cell>
          <cell r="H7827" t="str">
            <v>Leptospermum coriaceum</v>
          </cell>
        </row>
        <row r="7828">
          <cell r="A7828">
            <v>4218</v>
          </cell>
          <cell r="H7828" t="str">
            <v>Leptospermum emarginatum</v>
          </cell>
        </row>
        <row r="7829">
          <cell r="A7829">
            <v>4219</v>
          </cell>
          <cell r="H7829" t="str">
            <v>Leptospermum epacridoideum</v>
          </cell>
        </row>
        <row r="7830">
          <cell r="A7830">
            <v>4220</v>
          </cell>
          <cell r="H7830" t="str">
            <v>Leptospermum flavescens</v>
          </cell>
        </row>
        <row r="7831">
          <cell r="A7831">
            <v>4221</v>
          </cell>
          <cell r="H7831" t="str">
            <v>Leptospermum juniperinum</v>
          </cell>
        </row>
        <row r="7832">
          <cell r="A7832">
            <v>4222</v>
          </cell>
          <cell r="H7832" t="str">
            <v>Leptospermum laevigatum</v>
          </cell>
        </row>
        <row r="7833">
          <cell r="A7833">
            <v>4223</v>
          </cell>
          <cell r="H7833" t="str">
            <v>Leptospermum lanigerum</v>
          </cell>
        </row>
        <row r="7834">
          <cell r="A7834">
            <v>4224</v>
          </cell>
          <cell r="H7834" t="str">
            <v>Leptospermum liversidgei</v>
          </cell>
        </row>
        <row r="7835">
          <cell r="A7835">
            <v>4225</v>
          </cell>
          <cell r="H7835" t="str">
            <v>Leptospermum microcarpum</v>
          </cell>
        </row>
        <row r="7836">
          <cell r="A7836">
            <v>4226</v>
          </cell>
          <cell r="H7836" t="str">
            <v>Leptospermum micromyrtus</v>
          </cell>
        </row>
        <row r="7837">
          <cell r="A7837">
            <v>4227</v>
          </cell>
          <cell r="H7837" t="str">
            <v>Leptospermum minutifolium</v>
          </cell>
        </row>
        <row r="7838">
          <cell r="A7838">
            <v>4228</v>
          </cell>
          <cell r="H7838" t="str">
            <v>Leptospermum multicaule</v>
          </cell>
        </row>
        <row r="7839">
          <cell r="A7839">
            <v>4229</v>
          </cell>
          <cell r="H7839" t="str">
            <v>Leptospermum myrsinoides</v>
          </cell>
        </row>
        <row r="7840">
          <cell r="A7840">
            <v>4230</v>
          </cell>
          <cell r="H7840" t="str">
            <v>Leptospermum myrtifolium</v>
          </cell>
        </row>
        <row r="7841">
          <cell r="A7841">
            <v>4231</v>
          </cell>
          <cell r="H7841" t="str">
            <v>Leptospermum nitidum</v>
          </cell>
        </row>
        <row r="7842">
          <cell r="A7842">
            <v>4232</v>
          </cell>
          <cell r="H7842" t="str">
            <v>Leptospermum obovatum</v>
          </cell>
        </row>
        <row r="7843">
          <cell r="A7843">
            <v>4233</v>
          </cell>
          <cell r="H7843" t="str">
            <v>Leptospermum parvifolium</v>
          </cell>
        </row>
        <row r="7844">
          <cell r="A7844">
            <v>4234</v>
          </cell>
          <cell r="H7844" t="str">
            <v>Leptospermum petersonii</v>
          </cell>
        </row>
        <row r="7845">
          <cell r="A7845">
            <v>4235</v>
          </cell>
          <cell r="H7845" t="str">
            <v>Leptospermum scoparium</v>
          </cell>
        </row>
        <row r="7846">
          <cell r="A7846">
            <v>4236</v>
          </cell>
          <cell r="H7846" t="str">
            <v>Leptospermum semibaccatum</v>
          </cell>
        </row>
        <row r="7847">
          <cell r="A7847">
            <v>4237</v>
          </cell>
          <cell r="H7847" t="str">
            <v>Leptospermum speciosum</v>
          </cell>
        </row>
        <row r="7848">
          <cell r="A7848">
            <v>4238</v>
          </cell>
          <cell r="H7848" t="str">
            <v>Leptospermum sphaerocarpum</v>
          </cell>
        </row>
        <row r="7849">
          <cell r="A7849">
            <v>4239</v>
          </cell>
          <cell r="H7849" t="str">
            <v>Leptospermum squarrosum</v>
          </cell>
        </row>
        <row r="7850">
          <cell r="A7850">
            <v>4240</v>
          </cell>
          <cell r="H7850" t="str">
            <v>Leptospermum trivalve</v>
          </cell>
        </row>
        <row r="7851">
          <cell r="A7851">
            <v>4241</v>
          </cell>
          <cell r="H7851" t="str">
            <v>Leptospermum whitei</v>
          </cell>
        </row>
        <row r="7852">
          <cell r="A7852">
            <v>4242</v>
          </cell>
          <cell r="H7852" t="str">
            <v>Lophostemon confertus</v>
          </cell>
        </row>
        <row r="7853">
          <cell r="A7853">
            <v>4243</v>
          </cell>
          <cell r="H7853" t="str">
            <v>Lophostemon suaveolens</v>
          </cell>
        </row>
        <row r="7854">
          <cell r="A7854">
            <v>4244</v>
          </cell>
          <cell r="H7854" t="str">
            <v>Melaleuca adnata</v>
          </cell>
        </row>
        <row r="7855">
          <cell r="A7855">
            <v>4245</v>
          </cell>
          <cell r="H7855" t="str">
            <v>Melaleuca alternifolia</v>
          </cell>
        </row>
        <row r="7856">
          <cell r="A7856">
            <v>4246</v>
          </cell>
          <cell r="H7856" t="str">
            <v>Melaleuca armillaris</v>
          </cell>
        </row>
        <row r="7857">
          <cell r="A7857">
            <v>4247</v>
          </cell>
          <cell r="H7857" t="str">
            <v>Melaleuca capitata</v>
          </cell>
        </row>
        <row r="7858">
          <cell r="A7858">
            <v>4248</v>
          </cell>
          <cell r="H7858" t="str">
            <v>Melaleuca deanei</v>
          </cell>
        </row>
        <row r="7859">
          <cell r="A7859">
            <v>4249</v>
          </cell>
          <cell r="H7859" t="str">
            <v>Melaleuca decora</v>
          </cell>
        </row>
        <row r="7860">
          <cell r="A7860">
            <v>4250</v>
          </cell>
          <cell r="H7860" t="str">
            <v>Melaleuca erubescens</v>
          </cell>
        </row>
        <row r="7861">
          <cell r="A7861">
            <v>4251</v>
          </cell>
          <cell r="H7861" t="str">
            <v>Melaleuca glomerata</v>
          </cell>
        </row>
        <row r="7862">
          <cell r="A7862">
            <v>4252</v>
          </cell>
          <cell r="H7862" t="str">
            <v>Melaleuca groveana</v>
          </cell>
        </row>
        <row r="7863">
          <cell r="A7863">
            <v>4253</v>
          </cell>
          <cell r="H7863" t="str">
            <v>Melaleuca howeana</v>
          </cell>
        </row>
        <row r="7864">
          <cell r="A7864">
            <v>4254</v>
          </cell>
          <cell r="H7864" t="str">
            <v>Melaleuca hypericifolia</v>
          </cell>
        </row>
        <row r="7865">
          <cell r="A7865">
            <v>4255</v>
          </cell>
          <cell r="H7865" t="str">
            <v>Melaleuca irbyana</v>
          </cell>
        </row>
        <row r="7866">
          <cell r="A7866">
            <v>4256</v>
          </cell>
          <cell r="H7866" t="str">
            <v>Melaleuca lanceolata</v>
          </cell>
        </row>
        <row r="7867">
          <cell r="A7867">
            <v>4257</v>
          </cell>
          <cell r="H7867" t="str">
            <v>Melaleuca linariifolia</v>
          </cell>
        </row>
        <row r="7868">
          <cell r="A7868">
            <v>4258</v>
          </cell>
          <cell r="H7868" t="str">
            <v>Melaleuca nodosa</v>
          </cell>
        </row>
        <row r="7869">
          <cell r="A7869">
            <v>4259</v>
          </cell>
          <cell r="H7869" t="str">
            <v>Melaleuca pauciflora</v>
          </cell>
        </row>
        <row r="7870">
          <cell r="A7870">
            <v>4260</v>
          </cell>
          <cell r="H7870" t="str">
            <v>Melaleuca quinquenervia</v>
          </cell>
        </row>
        <row r="7871">
          <cell r="A7871">
            <v>4261</v>
          </cell>
          <cell r="H7871" t="str">
            <v>Melaleuca sieberi</v>
          </cell>
        </row>
        <row r="7872">
          <cell r="A7872">
            <v>4262</v>
          </cell>
          <cell r="H7872" t="str">
            <v>Melaleuca squamea</v>
          </cell>
        </row>
        <row r="7873">
          <cell r="A7873">
            <v>4263</v>
          </cell>
          <cell r="H7873" t="str">
            <v>Melaleuca squarrosa</v>
          </cell>
        </row>
        <row r="7874">
          <cell r="A7874">
            <v>4264</v>
          </cell>
          <cell r="H7874" t="str">
            <v>Melaleuca styphelioides</v>
          </cell>
        </row>
        <row r="7875">
          <cell r="A7875">
            <v>4265</v>
          </cell>
          <cell r="H7875" t="str">
            <v>Melaleuca ternifolia</v>
          </cell>
        </row>
        <row r="7876">
          <cell r="A7876">
            <v>4266</v>
          </cell>
          <cell r="H7876" t="str">
            <v>Melaleuca thymifolia</v>
          </cell>
        </row>
        <row r="7877">
          <cell r="A7877">
            <v>4267</v>
          </cell>
          <cell r="H7877" t="str">
            <v>Melaleuca trichostachya</v>
          </cell>
        </row>
        <row r="7878">
          <cell r="A7878">
            <v>4268</v>
          </cell>
          <cell r="H7878" t="str">
            <v>Melaleuca uncinata</v>
          </cell>
        </row>
        <row r="7879">
          <cell r="A7879">
            <v>4269</v>
          </cell>
          <cell r="H7879" t="str">
            <v>Metrosideros nervulosa</v>
          </cell>
        </row>
        <row r="7880">
          <cell r="A7880">
            <v>4270</v>
          </cell>
          <cell r="H7880" t="str">
            <v>Metrosideros villosa</v>
          </cell>
        </row>
        <row r="7881">
          <cell r="A7881">
            <v>4271</v>
          </cell>
          <cell r="H7881" t="str">
            <v>Micromyrtus blakelyi</v>
          </cell>
        </row>
        <row r="7882">
          <cell r="A7882">
            <v>4272</v>
          </cell>
          <cell r="H7882" t="str">
            <v>Micromyrtus ciliata</v>
          </cell>
        </row>
        <row r="7883">
          <cell r="A7883">
            <v>4273</v>
          </cell>
          <cell r="H7883" t="str">
            <v>Micromyrtus hexamera</v>
          </cell>
        </row>
        <row r="7884">
          <cell r="A7884">
            <v>4274</v>
          </cell>
          <cell r="H7884" t="str">
            <v>Micromyrtus minutiflora</v>
          </cell>
        </row>
        <row r="7885">
          <cell r="A7885">
            <v>4275</v>
          </cell>
          <cell r="H7885" t="str">
            <v>Micromyrtus sessilis</v>
          </cell>
        </row>
        <row r="7886">
          <cell r="A7886">
            <v>4276</v>
          </cell>
          <cell r="H7886" t="str">
            <v>Micromyrtus striata</v>
          </cell>
        </row>
        <row r="7887">
          <cell r="A7887">
            <v>4277</v>
          </cell>
          <cell r="H7887" t="str">
            <v>Pilidiostigma glabrum</v>
          </cell>
        </row>
        <row r="7888">
          <cell r="A7888">
            <v>4278</v>
          </cell>
          <cell r="H7888" t="str">
            <v>Psidium cattleianum</v>
          </cell>
        </row>
        <row r="7889">
          <cell r="A7889">
            <v>4279</v>
          </cell>
          <cell r="H7889" t="str">
            <v>Psidium guajava</v>
          </cell>
        </row>
        <row r="7890">
          <cell r="A7890">
            <v>4280</v>
          </cell>
          <cell r="H7890" t="str">
            <v>Rhodamnia argentea</v>
          </cell>
        </row>
        <row r="7891">
          <cell r="A7891">
            <v>4281</v>
          </cell>
          <cell r="H7891" t="str">
            <v>Rhodamnia costata</v>
          </cell>
        </row>
        <row r="7892">
          <cell r="A7892">
            <v>4282</v>
          </cell>
          <cell r="H7892" t="str">
            <v>Rhodamnia maideniana</v>
          </cell>
        </row>
        <row r="7893">
          <cell r="A7893">
            <v>4283</v>
          </cell>
          <cell r="H7893" t="str">
            <v>Rhodamnia rubescens</v>
          </cell>
        </row>
        <row r="7894">
          <cell r="A7894">
            <v>4284</v>
          </cell>
          <cell r="H7894" t="str">
            <v>Rhodomyrtus psidioides</v>
          </cell>
        </row>
        <row r="7895">
          <cell r="A7895">
            <v>4285</v>
          </cell>
          <cell r="H7895" t="str">
            <v>Syzygium coolminianum</v>
          </cell>
        </row>
        <row r="7896">
          <cell r="A7896">
            <v>4286</v>
          </cell>
          <cell r="H7896" t="str">
            <v>Syzygium corynanthum</v>
          </cell>
        </row>
        <row r="7897">
          <cell r="A7897">
            <v>4287</v>
          </cell>
          <cell r="H7897" t="str">
            <v>Syzygium crebrinerve</v>
          </cell>
        </row>
        <row r="7898">
          <cell r="A7898">
            <v>4288</v>
          </cell>
          <cell r="H7898" t="str">
            <v>Syzygium floribundum</v>
          </cell>
        </row>
        <row r="7899">
          <cell r="A7899">
            <v>4289</v>
          </cell>
          <cell r="H7899" t="str">
            <v>Syzygium francisii</v>
          </cell>
        </row>
        <row r="7900">
          <cell r="A7900">
            <v>4290</v>
          </cell>
          <cell r="H7900" t="str">
            <v>Syzygium hodgkinsoniae</v>
          </cell>
        </row>
        <row r="7901">
          <cell r="A7901">
            <v>4291</v>
          </cell>
          <cell r="H7901" t="str">
            <v>Syzygium luehmannii</v>
          </cell>
        </row>
        <row r="7902">
          <cell r="A7902">
            <v>4292</v>
          </cell>
          <cell r="H7902" t="str">
            <v>Syzygium moorei</v>
          </cell>
        </row>
        <row r="7903">
          <cell r="A7903">
            <v>4293</v>
          </cell>
          <cell r="H7903" t="str">
            <v>Syzygium paniculatum</v>
          </cell>
        </row>
        <row r="7904">
          <cell r="A7904">
            <v>4294</v>
          </cell>
          <cell r="H7904" t="str">
            <v>Thryptomene micrantha</v>
          </cell>
        </row>
        <row r="7905">
          <cell r="A7905">
            <v>4295</v>
          </cell>
          <cell r="H7905" t="str">
            <v>Tristania neriifolia</v>
          </cell>
        </row>
        <row r="7906">
          <cell r="A7906">
            <v>4296</v>
          </cell>
          <cell r="H7906" t="str">
            <v>Tristaniopsis collina</v>
          </cell>
        </row>
        <row r="7907">
          <cell r="A7907">
            <v>4297</v>
          </cell>
          <cell r="H7907" t="str">
            <v>Tristaniopsis laurina</v>
          </cell>
        </row>
        <row r="7908">
          <cell r="A7908">
            <v>4298</v>
          </cell>
          <cell r="H7908" t="str">
            <v>Uromyrtus australis</v>
          </cell>
        </row>
        <row r="7909">
          <cell r="A7909">
            <v>4299</v>
          </cell>
          <cell r="H7909" t="str">
            <v>Najas marina</v>
          </cell>
        </row>
        <row r="7910">
          <cell r="A7910">
            <v>4300</v>
          </cell>
          <cell r="H7910" t="str">
            <v>Mirabilis jalapa</v>
          </cell>
        </row>
        <row r="7911">
          <cell r="A7911">
            <v>4301</v>
          </cell>
          <cell r="H7911" t="str">
            <v>Pisonia aculeata</v>
          </cell>
        </row>
        <row r="7912">
          <cell r="A7912">
            <v>4302</v>
          </cell>
          <cell r="H7912" t="str">
            <v>Pisonia umbellifera</v>
          </cell>
        </row>
        <row r="7913">
          <cell r="A7913">
            <v>4303</v>
          </cell>
          <cell r="H7913" t="str">
            <v>Nymphaea alba</v>
          </cell>
        </row>
        <row r="7914">
          <cell r="A7914">
            <v>4304</v>
          </cell>
          <cell r="H7914" t="str">
            <v>Nymphaea capensis</v>
          </cell>
        </row>
        <row r="7915">
          <cell r="A7915">
            <v>4305</v>
          </cell>
          <cell r="H7915" t="str">
            <v>Nymphaea mexicana</v>
          </cell>
        </row>
        <row r="7916">
          <cell r="A7916">
            <v>4306</v>
          </cell>
          <cell r="H7916" t="str">
            <v>Ochna serrulata</v>
          </cell>
        </row>
        <row r="7917">
          <cell r="A7917">
            <v>4307</v>
          </cell>
          <cell r="H7917" t="str">
            <v>Olax retusa</v>
          </cell>
        </row>
        <row r="7918">
          <cell r="A7918">
            <v>4308</v>
          </cell>
          <cell r="H7918" t="str">
            <v>Chionanthus quadristamineus</v>
          </cell>
        </row>
        <row r="7919">
          <cell r="A7919">
            <v>4309</v>
          </cell>
          <cell r="H7919" t="str">
            <v>Jasminum singuliflorum</v>
          </cell>
        </row>
        <row r="7920">
          <cell r="A7920">
            <v>4310</v>
          </cell>
          <cell r="H7920" t="str">
            <v>Jasminum suavissimum</v>
          </cell>
        </row>
        <row r="7921">
          <cell r="A7921">
            <v>4311</v>
          </cell>
          <cell r="H7921" t="str">
            <v>Jasminum volubile</v>
          </cell>
        </row>
        <row r="7922">
          <cell r="A7922">
            <v>4312</v>
          </cell>
          <cell r="H7922" t="str">
            <v>Ligustrum lucidum</v>
          </cell>
        </row>
        <row r="7923">
          <cell r="A7923">
            <v>4313</v>
          </cell>
          <cell r="H7923" t="str">
            <v>Ligustrum sinense</v>
          </cell>
        </row>
        <row r="7924">
          <cell r="A7924">
            <v>4314</v>
          </cell>
          <cell r="H7924" t="str">
            <v>Ligustrum vulgare</v>
          </cell>
        </row>
        <row r="7925">
          <cell r="A7925">
            <v>4315</v>
          </cell>
          <cell r="H7925" t="str">
            <v>Nestegis ligustrina</v>
          </cell>
        </row>
        <row r="7926">
          <cell r="A7926">
            <v>4316</v>
          </cell>
          <cell r="H7926" t="str">
            <v>Notelaea johnsonii</v>
          </cell>
        </row>
        <row r="7927">
          <cell r="A7927">
            <v>4317</v>
          </cell>
          <cell r="H7927" t="str">
            <v>Notelaea linearis</v>
          </cell>
        </row>
        <row r="7928">
          <cell r="A7928">
            <v>4318</v>
          </cell>
          <cell r="H7928" t="str">
            <v>Notelaea longifolia</v>
          </cell>
        </row>
        <row r="7929">
          <cell r="A7929">
            <v>4319</v>
          </cell>
          <cell r="H7929" t="str">
            <v>Notelaea microcarpa</v>
          </cell>
        </row>
        <row r="7930">
          <cell r="A7930">
            <v>4320</v>
          </cell>
          <cell r="H7930" t="str">
            <v>Notelaea neglecta</v>
          </cell>
        </row>
        <row r="7931">
          <cell r="A7931">
            <v>4321</v>
          </cell>
          <cell r="H7931" t="str">
            <v>Notelaea ovata</v>
          </cell>
        </row>
        <row r="7932">
          <cell r="A7932">
            <v>4322</v>
          </cell>
          <cell r="H7932" t="str">
            <v>Notelaea venosa</v>
          </cell>
        </row>
        <row r="7933">
          <cell r="A7933">
            <v>4323</v>
          </cell>
          <cell r="H7933" t="str">
            <v>Olea africana</v>
          </cell>
        </row>
        <row r="7934">
          <cell r="A7934">
            <v>4324</v>
          </cell>
          <cell r="H7934" t="str">
            <v>Olea europaea</v>
          </cell>
        </row>
        <row r="7935">
          <cell r="A7935">
            <v>4325</v>
          </cell>
          <cell r="H7935" t="str">
            <v>Olea paniculata</v>
          </cell>
        </row>
        <row r="7936">
          <cell r="A7936">
            <v>4326</v>
          </cell>
          <cell r="H7936" t="str">
            <v>Epilobium billardierianum</v>
          </cell>
        </row>
        <row r="7937">
          <cell r="A7937">
            <v>4327</v>
          </cell>
          <cell r="H7937" t="str">
            <v>Epilobium ciliatum</v>
          </cell>
        </row>
        <row r="7938">
          <cell r="A7938">
            <v>4328</v>
          </cell>
          <cell r="H7938" t="str">
            <v>Epilobium curtisiae</v>
          </cell>
        </row>
        <row r="7939">
          <cell r="A7939">
            <v>4329</v>
          </cell>
          <cell r="H7939" t="str">
            <v>Epilobium gunnianum</v>
          </cell>
        </row>
        <row r="7940">
          <cell r="A7940">
            <v>433</v>
          </cell>
          <cell r="H7940" t="str">
            <v>Helichrysum sp.1</v>
          </cell>
        </row>
        <row r="7941">
          <cell r="A7941">
            <v>4330</v>
          </cell>
          <cell r="H7941" t="str">
            <v>Epilobium hirtigerum</v>
          </cell>
        </row>
        <row r="7942">
          <cell r="A7942">
            <v>4331</v>
          </cell>
          <cell r="H7942" t="str">
            <v>Epilobium pallidiflorum</v>
          </cell>
        </row>
        <row r="7943">
          <cell r="A7943">
            <v>4332</v>
          </cell>
          <cell r="H7943" t="str">
            <v>Epilobium sarmentaceum</v>
          </cell>
        </row>
        <row r="7944">
          <cell r="A7944">
            <v>4333</v>
          </cell>
          <cell r="H7944" t="str">
            <v>Epilobium tasmanicum</v>
          </cell>
        </row>
        <row r="7945">
          <cell r="A7945">
            <v>4334</v>
          </cell>
          <cell r="H7945" t="str">
            <v>Gaura lindheimeri</v>
          </cell>
        </row>
        <row r="7946">
          <cell r="A7946">
            <v>4335</v>
          </cell>
          <cell r="H7946" t="str">
            <v>Gaura parviflora</v>
          </cell>
        </row>
        <row r="7947">
          <cell r="A7947">
            <v>4336</v>
          </cell>
          <cell r="H7947" t="str">
            <v>Ludwigia palustris</v>
          </cell>
        </row>
        <row r="7948">
          <cell r="A7948">
            <v>4337</v>
          </cell>
          <cell r="H7948" t="str">
            <v>Ludwigia peploides</v>
          </cell>
        </row>
        <row r="7949">
          <cell r="A7949">
            <v>4338</v>
          </cell>
          <cell r="H7949" t="str">
            <v>Ludwigia peruviana</v>
          </cell>
        </row>
        <row r="7950">
          <cell r="A7950">
            <v>4339</v>
          </cell>
          <cell r="H7950" t="str">
            <v>Oenothera affinis</v>
          </cell>
        </row>
        <row r="7951">
          <cell r="A7951">
            <v>4340</v>
          </cell>
          <cell r="H7951" t="str">
            <v>Oenothera drummondii</v>
          </cell>
        </row>
        <row r="7952">
          <cell r="A7952">
            <v>4341</v>
          </cell>
          <cell r="H7952" t="str">
            <v>Oenothera erythrosepala</v>
          </cell>
        </row>
        <row r="7953">
          <cell r="A7953">
            <v>4342</v>
          </cell>
          <cell r="H7953" t="str">
            <v>Oenothera indecora</v>
          </cell>
        </row>
        <row r="7954">
          <cell r="A7954">
            <v>4343</v>
          </cell>
          <cell r="H7954" t="str">
            <v>Oenothera longiflora</v>
          </cell>
        </row>
        <row r="7955">
          <cell r="A7955">
            <v>4344</v>
          </cell>
          <cell r="H7955" t="str">
            <v>Oenothera mollissima</v>
          </cell>
        </row>
        <row r="7956">
          <cell r="A7956">
            <v>4345</v>
          </cell>
          <cell r="H7956" t="str">
            <v>Oenothera rosea</v>
          </cell>
        </row>
        <row r="7957">
          <cell r="A7957">
            <v>4346</v>
          </cell>
          <cell r="H7957" t="str">
            <v>Oenothera speciosa</v>
          </cell>
        </row>
        <row r="7958">
          <cell r="A7958">
            <v>4347</v>
          </cell>
          <cell r="H7958" t="str">
            <v>Oenothera stricta</v>
          </cell>
        </row>
        <row r="7959">
          <cell r="A7959">
            <v>4348</v>
          </cell>
          <cell r="H7959" t="str">
            <v>Oenothera tetraptera</v>
          </cell>
        </row>
        <row r="7960">
          <cell r="A7960">
            <v>4349</v>
          </cell>
          <cell r="H7960" t="str">
            <v>Oenothera triloba</v>
          </cell>
        </row>
        <row r="7961">
          <cell r="A7961">
            <v>4350</v>
          </cell>
          <cell r="H7961" t="str">
            <v>Acianthus amplexicaulis</v>
          </cell>
        </row>
        <row r="7962">
          <cell r="A7962">
            <v>4351</v>
          </cell>
          <cell r="H7962" t="str">
            <v>Acianthus caudatus</v>
          </cell>
        </row>
        <row r="7963">
          <cell r="A7963">
            <v>4352</v>
          </cell>
          <cell r="H7963" t="str">
            <v>Acianthus exsertus</v>
          </cell>
        </row>
        <row r="7964">
          <cell r="A7964">
            <v>4353</v>
          </cell>
          <cell r="H7964" t="str">
            <v>Acianthus fornicatus</v>
          </cell>
        </row>
        <row r="7965">
          <cell r="A7965">
            <v>4354</v>
          </cell>
          <cell r="H7965" t="str">
            <v>Acianthus ledwardii</v>
          </cell>
        </row>
        <row r="7966">
          <cell r="A7966">
            <v>4355</v>
          </cell>
          <cell r="H7966" t="str">
            <v>Acianthus reniformis</v>
          </cell>
        </row>
        <row r="7967">
          <cell r="A7967">
            <v>4356</v>
          </cell>
          <cell r="H7967" t="str">
            <v>Adenochilus nortonii</v>
          </cell>
        </row>
        <row r="7968">
          <cell r="A7968">
            <v>4357</v>
          </cell>
          <cell r="H7968" t="str">
            <v>Arthrochilus huntianus</v>
          </cell>
        </row>
        <row r="7969">
          <cell r="A7969">
            <v>4358</v>
          </cell>
          <cell r="H7969" t="str">
            <v>Arthrochilus irritabilis</v>
          </cell>
        </row>
        <row r="7970">
          <cell r="A7970">
            <v>4359</v>
          </cell>
          <cell r="H7970" t="str">
            <v>Bulbophyllum aurantiacum</v>
          </cell>
        </row>
        <row r="7971">
          <cell r="A7971">
            <v>4360</v>
          </cell>
          <cell r="H7971" t="str">
            <v>Bulbophyllum bracteatum</v>
          </cell>
        </row>
        <row r="7972">
          <cell r="A7972">
            <v>4361</v>
          </cell>
          <cell r="H7972" t="str">
            <v>Bulbophyllum crassulifolium</v>
          </cell>
        </row>
        <row r="7973">
          <cell r="A7973">
            <v>4362</v>
          </cell>
          <cell r="H7973" t="str">
            <v>Bulbophyllum elisae</v>
          </cell>
        </row>
        <row r="7974">
          <cell r="A7974">
            <v>4363</v>
          </cell>
          <cell r="H7974" t="str">
            <v>Bulbophyllum exiguum</v>
          </cell>
        </row>
        <row r="7975">
          <cell r="A7975">
            <v>4364</v>
          </cell>
          <cell r="H7975" t="str">
            <v>Bulbophyllum globuliforme</v>
          </cell>
        </row>
        <row r="7976">
          <cell r="A7976">
            <v>4365</v>
          </cell>
          <cell r="H7976" t="str">
            <v>Bulbophyllum minutissimum</v>
          </cell>
        </row>
        <row r="7977">
          <cell r="A7977">
            <v>4366</v>
          </cell>
          <cell r="H7977" t="str">
            <v>Bulbophyllum tuberculatum</v>
          </cell>
        </row>
        <row r="7978">
          <cell r="A7978">
            <v>4367</v>
          </cell>
          <cell r="H7978" t="str">
            <v>Bulbophyllum weinthalii</v>
          </cell>
        </row>
        <row r="7979">
          <cell r="A7979">
            <v>4368</v>
          </cell>
          <cell r="H7979" t="str">
            <v>Burnettia cuneata</v>
          </cell>
        </row>
        <row r="7980">
          <cell r="A7980">
            <v>4369</v>
          </cell>
          <cell r="H7980" t="str">
            <v>Caladenia alba</v>
          </cell>
        </row>
        <row r="7981">
          <cell r="A7981">
            <v>4370</v>
          </cell>
          <cell r="H7981" t="str">
            <v>Caladenia angustata</v>
          </cell>
        </row>
        <row r="7982">
          <cell r="A7982">
            <v>4371</v>
          </cell>
          <cell r="H7982" t="str">
            <v>Caladenia aurantiaca</v>
          </cell>
        </row>
        <row r="7983">
          <cell r="A7983">
            <v>4372</v>
          </cell>
          <cell r="H7983" t="str">
            <v>Caladenia caerulea</v>
          </cell>
        </row>
        <row r="7984">
          <cell r="A7984">
            <v>4373</v>
          </cell>
          <cell r="H7984" t="str">
            <v>Caladenia carnea</v>
          </cell>
        </row>
        <row r="7985">
          <cell r="A7985">
            <v>4374</v>
          </cell>
          <cell r="H7985" t="str">
            <v>Caladenia clavigera</v>
          </cell>
        </row>
        <row r="7986">
          <cell r="A7986">
            <v>4375</v>
          </cell>
          <cell r="H7986" t="str">
            <v>Caladenia congesta</v>
          </cell>
        </row>
        <row r="7987">
          <cell r="A7987">
            <v>4376</v>
          </cell>
          <cell r="H7987" t="str">
            <v>Caladenia cucullata</v>
          </cell>
        </row>
        <row r="7988">
          <cell r="A7988">
            <v>4377</v>
          </cell>
          <cell r="H7988" t="str">
            <v>Caladenia deformis</v>
          </cell>
        </row>
        <row r="7989">
          <cell r="A7989">
            <v>4378</v>
          </cell>
          <cell r="H7989" t="str">
            <v>Caladenia dilatata</v>
          </cell>
        </row>
        <row r="7990">
          <cell r="A7990">
            <v>4379</v>
          </cell>
          <cell r="H7990" t="str">
            <v>Caladenia dimorpha</v>
          </cell>
        </row>
        <row r="7991">
          <cell r="A7991">
            <v>4380</v>
          </cell>
          <cell r="H7991" t="str">
            <v>Caladenia filamentosa</v>
          </cell>
        </row>
        <row r="7992">
          <cell r="A7992">
            <v>4381</v>
          </cell>
          <cell r="H7992" t="str">
            <v>Caladenia holmesii</v>
          </cell>
        </row>
        <row r="7993">
          <cell r="A7993">
            <v>4382</v>
          </cell>
          <cell r="H7993" t="str">
            <v>Caladenia iridescens</v>
          </cell>
        </row>
        <row r="7994">
          <cell r="A7994">
            <v>4383</v>
          </cell>
          <cell r="H7994" t="str">
            <v>Caladenia lyallii</v>
          </cell>
        </row>
        <row r="7995">
          <cell r="A7995">
            <v>4384</v>
          </cell>
          <cell r="H7995" t="str">
            <v>Caladenia patersonii</v>
          </cell>
        </row>
        <row r="7996">
          <cell r="A7996">
            <v>4385</v>
          </cell>
          <cell r="H7996" t="str">
            <v>Caladenia reticulata</v>
          </cell>
        </row>
        <row r="7997">
          <cell r="A7997">
            <v>4386</v>
          </cell>
          <cell r="H7997" t="str">
            <v>Caladenia tessellata</v>
          </cell>
        </row>
        <row r="7998">
          <cell r="A7998">
            <v>4387</v>
          </cell>
          <cell r="H7998" t="str">
            <v>Caladenia testacea</v>
          </cell>
        </row>
        <row r="7999">
          <cell r="A7999">
            <v>4388</v>
          </cell>
          <cell r="H7999" t="str">
            <v>Calanthe triplicata</v>
          </cell>
        </row>
        <row r="8000">
          <cell r="A8000">
            <v>4389</v>
          </cell>
          <cell r="H8000" t="str">
            <v>Caleana major</v>
          </cell>
        </row>
        <row r="8001">
          <cell r="A8001">
            <v>4390</v>
          </cell>
          <cell r="H8001" t="str">
            <v>Calochilus campestris</v>
          </cell>
        </row>
        <row r="8002">
          <cell r="A8002">
            <v>4391</v>
          </cell>
          <cell r="H8002" t="str">
            <v>Calochilus gracillimus</v>
          </cell>
        </row>
        <row r="8003">
          <cell r="A8003">
            <v>4392</v>
          </cell>
          <cell r="H8003" t="str">
            <v>Calochilus grandiflorus</v>
          </cell>
        </row>
        <row r="8004">
          <cell r="A8004">
            <v>4393</v>
          </cell>
          <cell r="H8004" t="str">
            <v>Calochilus imberbis</v>
          </cell>
        </row>
        <row r="8005">
          <cell r="A8005">
            <v>4394</v>
          </cell>
          <cell r="H8005" t="str">
            <v>Calochilus paludosus</v>
          </cell>
        </row>
        <row r="8006">
          <cell r="A8006">
            <v>4395</v>
          </cell>
          <cell r="H8006" t="str">
            <v>Calochilus robertsonii</v>
          </cell>
        </row>
        <row r="8007">
          <cell r="A8007">
            <v>4396</v>
          </cell>
          <cell r="H8007" t="str">
            <v>Cheirostylis ovata</v>
          </cell>
        </row>
        <row r="8008">
          <cell r="A8008">
            <v>4397</v>
          </cell>
          <cell r="H8008" t="str">
            <v>Chiloglottis cornuta</v>
          </cell>
        </row>
        <row r="8009">
          <cell r="A8009">
            <v>4398</v>
          </cell>
          <cell r="H8009" t="str">
            <v>Chiloglottis dockrillii</v>
          </cell>
        </row>
        <row r="8010">
          <cell r="A8010">
            <v>4399</v>
          </cell>
          <cell r="H8010" t="str">
            <v>Chiloglottis formicifera</v>
          </cell>
        </row>
        <row r="8011">
          <cell r="A8011">
            <v>4400</v>
          </cell>
          <cell r="H8011" t="str">
            <v>Chiloglottis gunnii</v>
          </cell>
        </row>
        <row r="8012">
          <cell r="A8012">
            <v>4401</v>
          </cell>
          <cell r="H8012" t="str">
            <v>Chiloglottis pescottiana</v>
          </cell>
        </row>
        <row r="8013">
          <cell r="A8013">
            <v>4402</v>
          </cell>
          <cell r="H8013" t="str">
            <v>Chiloglottis reflexa</v>
          </cell>
        </row>
        <row r="8014">
          <cell r="A8014">
            <v>4403</v>
          </cell>
          <cell r="H8014" t="str">
            <v>Chiloglottis trapeziformis</v>
          </cell>
        </row>
        <row r="8015">
          <cell r="A8015">
            <v>4404</v>
          </cell>
          <cell r="H8015" t="str">
            <v>Corybas aconitiflorus</v>
          </cell>
        </row>
        <row r="8016">
          <cell r="A8016">
            <v>4405</v>
          </cell>
          <cell r="H8016" t="str">
            <v>Corybas diemenicus</v>
          </cell>
        </row>
        <row r="8017">
          <cell r="A8017">
            <v>4406</v>
          </cell>
          <cell r="H8017" t="str">
            <v>Corybas dilatatus</v>
          </cell>
        </row>
        <row r="8018">
          <cell r="A8018">
            <v>4407</v>
          </cell>
          <cell r="H8018" t="str">
            <v>Corybas fimbriatus</v>
          </cell>
        </row>
        <row r="8019">
          <cell r="A8019">
            <v>4408</v>
          </cell>
          <cell r="H8019" t="str">
            <v>Corybas fordhamii</v>
          </cell>
        </row>
        <row r="8020">
          <cell r="A8020">
            <v>4409</v>
          </cell>
          <cell r="H8020" t="str">
            <v>Corybas hispidus</v>
          </cell>
        </row>
        <row r="8021">
          <cell r="A8021">
            <v>4410</v>
          </cell>
          <cell r="H8021" t="str">
            <v>Corybas pruinosus</v>
          </cell>
        </row>
        <row r="8022">
          <cell r="A8022">
            <v>4411</v>
          </cell>
          <cell r="H8022" t="str">
            <v>Corybas undulatus</v>
          </cell>
        </row>
        <row r="8023">
          <cell r="A8023">
            <v>4412</v>
          </cell>
          <cell r="H8023" t="str">
            <v>Corybas unguiculatus</v>
          </cell>
        </row>
        <row r="8024">
          <cell r="A8024">
            <v>4413</v>
          </cell>
          <cell r="H8024" t="str">
            <v>Cryptanthemis slateri</v>
          </cell>
        </row>
        <row r="8025">
          <cell r="A8025">
            <v>4414</v>
          </cell>
          <cell r="H8025" t="str">
            <v>Cryptostylis erecta</v>
          </cell>
        </row>
        <row r="8026">
          <cell r="A8026">
            <v>4415</v>
          </cell>
          <cell r="H8026" t="str">
            <v>Cryptostylis hunteriana</v>
          </cell>
        </row>
        <row r="8027">
          <cell r="A8027">
            <v>4416</v>
          </cell>
          <cell r="H8027" t="str">
            <v>Cryptostylis leptochila</v>
          </cell>
        </row>
        <row r="8028">
          <cell r="A8028">
            <v>4417</v>
          </cell>
          <cell r="H8028" t="str">
            <v>Cryptostylis subulata</v>
          </cell>
        </row>
        <row r="8029">
          <cell r="A8029">
            <v>4418</v>
          </cell>
          <cell r="H8029" t="str">
            <v>Cymbidium madidum</v>
          </cell>
        </row>
        <row r="8030">
          <cell r="A8030">
            <v>4419</v>
          </cell>
          <cell r="H8030" t="str">
            <v>Cymbidium suave</v>
          </cell>
        </row>
        <row r="8031">
          <cell r="A8031">
            <v>442</v>
          </cell>
          <cell r="H8031" t="str">
            <v>Olearia sp.2</v>
          </cell>
        </row>
        <row r="8032">
          <cell r="A8032">
            <v>4420</v>
          </cell>
          <cell r="H8032" t="str">
            <v>Dendrobium aemulum</v>
          </cell>
        </row>
        <row r="8033">
          <cell r="A8033">
            <v>4421</v>
          </cell>
          <cell r="H8033" t="str">
            <v>Dendrobium beckleri</v>
          </cell>
        </row>
        <row r="8034">
          <cell r="A8034">
            <v>4422</v>
          </cell>
          <cell r="H8034" t="str">
            <v>Dendrobium cucumerinum</v>
          </cell>
        </row>
        <row r="8035">
          <cell r="A8035">
            <v>4423</v>
          </cell>
          <cell r="H8035" t="str">
            <v>Dendrobium falcorostrum</v>
          </cell>
        </row>
        <row r="8036">
          <cell r="A8036">
            <v>4424</v>
          </cell>
          <cell r="H8036" t="str">
            <v>Dendrobium gracilicaule</v>
          </cell>
        </row>
        <row r="8037">
          <cell r="A8037">
            <v>4425</v>
          </cell>
          <cell r="H8037" t="str">
            <v>Dendrobium kingianum</v>
          </cell>
        </row>
        <row r="8038">
          <cell r="A8038">
            <v>4426</v>
          </cell>
          <cell r="H8038" t="str">
            <v>Dendrobium linguiforme</v>
          </cell>
        </row>
        <row r="8039">
          <cell r="A8039">
            <v>4427</v>
          </cell>
          <cell r="H8039" t="str">
            <v>Dendrobium monophyllum</v>
          </cell>
        </row>
        <row r="8040">
          <cell r="A8040">
            <v>4428</v>
          </cell>
          <cell r="H8040" t="str">
            <v>Dendrobium moorei</v>
          </cell>
        </row>
        <row r="8041">
          <cell r="A8041">
            <v>4429</v>
          </cell>
          <cell r="H8041" t="str">
            <v>Dendrobium mortii</v>
          </cell>
        </row>
        <row r="8042">
          <cell r="A8042">
            <v>4430</v>
          </cell>
          <cell r="H8042" t="str">
            <v>Dendrobium pugioniforme</v>
          </cell>
        </row>
        <row r="8043">
          <cell r="A8043">
            <v>4431</v>
          </cell>
          <cell r="H8043" t="str">
            <v>Dendrobium schneiderae</v>
          </cell>
        </row>
        <row r="8044">
          <cell r="A8044">
            <v>4432</v>
          </cell>
          <cell r="H8044" t="str">
            <v>Dendrobium speciosum</v>
          </cell>
        </row>
        <row r="8045">
          <cell r="A8045">
            <v>4433</v>
          </cell>
          <cell r="H8045" t="str">
            <v>Dendrobium striolatum</v>
          </cell>
        </row>
        <row r="8046">
          <cell r="A8046">
            <v>4434</v>
          </cell>
          <cell r="H8046" t="str">
            <v>Dendrobium tenuissimum</v>
          </cell>
        </row>
        <row r="8047">
          <cell r="A8047">
            <v>4435</v>
          </cell>
          <cell r="H8047" t="str">
            <v>Dendrobium teretifolium</v>
          </cell>
        </row>
        <row r="8048">
          <cell r="A8048">
            <v>4436</v>
          </cell>
          <cell r="H8048" t="str">
            <v>Dendrobium tetragonum</v>
          </cell>
        </row>
        <row r="8049">
          <cell r="A8049">
            <v>4437</v>
          </cell>
          <cell r="H8049" t="str">
            <v>Dipodium hamiltonianum</v>
          </cell>
        </row>
        <row r="8050">
          <cell r="A8050">
            <v>4438</v>
          </cell>
          <cell r="H8050" t="str">
            <v>Diuris abbreviata</v>
          </cell>
        </row>
        <row r="8051">
          <cell r="A8051">
            <v>4439</v>
          </cell>
          <cell r="H8051" t="str">
            <v>Diuris aequalis</v>
          </cell>
        </row>
        <row r="8052">
          <cell r="A8052">
            <v>4440</v>
          </cell>
          <cell r="H8052" t="str">
            <v>Diuris althoferi</v>
          </cell>
        </row>
        <row r="8053">
          <cell r="A8053">
            <v>4441</v>
          </cell>
          <cell r="H8053" t="str">
            <v>Diuris aurea</v>
          </cell>
        </row>
        <row r="8054">
          <cell r="A8054">
            <v>4442</v>
          </cell>
          <cell r="H8054" t="str">
            <v>Diuris bracteata</v>
          </cell>
        </row>
        <row r="8055">
          <cell r="A8055">
            <v>4443</v>
          </cell>
          <cell r="H8055" t="str">
            <v>Diuris brevifolia</v>
          </cell>
        </row>
        <row r="8056">
          <cell r="A8056">
            <v>4444</v>
          </cell>
          <cell r="H8056" t="str">
            <v>Diuris brevissima</v>
          </cell>
        </row>
        <row r="8057">
          <cell r="A8057">
            <v>4445</v>
          </cell>
          <cell r="H8057" t="str">
            <v>Diuris goonooensis</v>
          </cell>
        </row>
        <row r="8058">
          <cell r="A8058">
            <v>4446</v>
          </cell>
          <cell r="H8058" t="str">
            <v>Diuris longifolia</v>
          </cell>
        </row>
        <row r="8059">
          <cell r="A8059">
            <v>4447</v>
          </cell>
          <cell r="H8059" t="str">
            <v>Diuris maculata</v>
          </cell>
        </row>
        <row r="8060">
          <cell r="A8060">
            <v>4448</v>
          </cell>
          <cell r="H8060" t="str">
            <v>Diuris maculosissima</v>
          </cell>
        </row>
        <row r="8061">
          <cell r="A8061">
            <v>4449</v>
          </cell>
          <cell r="H8061" t="str">
            <v>Diuris pallens</v>
          </cell>
        </row>
        <row r="8062">
          <cell r="A8062">
            <v>4450</v>
          </cell>
          <cell r="H8062" t="str">
            <v>Diuris pedunculata</v>
          </cell>
        </row>
        <row r="8063">
          <cell r="A8063">
            <v>4451</v>
          </cell>
          <cell r="H8063" t="str">
            <v>Diuris platichila</v>
          </cell>
        </row>
        <row r="8064">
          <cell r="A8064">
            <v>4452</v>
          </cell>
          <cell r="H8064" t="str">
            <v>Diuris polymorpha</v>
          </cell>
        </row>
        <row r="8065">
          <cell r="A8065">
            <v>4453</v>
          </cell>
          <cell r="H8065" t="str">
            <v>Diuris punctata</v>
          </cell>
        </row>
        <row r="8066">
          <cell r="A8066">
            <v>4454</v>
          </cell>
          <cell r="H8066" t="str">
            <v>Diuris secundiflora</v>
          </cell>
        </row>
        <row r="8067">
          <cell r="A8067">
            <v>4455</v>
          </cell>
          <cell r="H8067" t="str">
            <v>Diuris sheaffiana</v>
          </cell>
        </row>
        <row r="8068">
          <cell r="A8068">
            <v>4456</v>
          </cell>
          <cell r="H8068" t="str">
            <v>Diuris sulphurea</v>
          </cell>
        </row>
        <row r="8069">
          <cell r="A8069">
            <v>4457</v>
          </cell>
          <cell r="H8069" t="str">
            <v>Diuris tricolor</v>
          </cell>
        </row>
        <row r="8070">
          <cell r="A8070">
            <v>4458</v>
          </cell>
          <cell r="H8070" t="str">
            <v>Diuris venosa</v>
          </cell>
        </row>
        <row r="8071">
          <cell r="A8071">
            <v>4459</v>
          </cell>
          <cell r="H8071" t="str">
            <v>Epipogium roseum</v>
          </cell>
        </row>
        <row r="8072">
          <cell r="A8072">
            <v>4460</v>
          </cell>
          <cell r="H8072" t="str">
            <v>Eriochilus cucullatus</v>
          </cell>
        </row>
        <row r="8073">
          <cell r="A8073">
            <v>4461</v>
          </cell>
          <cell r="H8073" t="str">
            <v>Galeola cassythoides</v>
          </cell>
        </row>
        <row r="8074">
          <cell r="A8074">
            <v>4462</v>
          </cell>
          <cell r="H8074" t="str">
            <v>Galeola foliata</v>
          </cell>
        </row>
        <row r="8075">
          <cell r="A8075">
            <v>4463</v>
          </cell>
          <cell r="H8075" t="str">
            <v>Gastrodia sesamoides</v>
          </cell>
        </row>
        <row r="8076">
          <cell r="A8076">
            <v>4464</v>
          </cell>
          <cell r="H8076" t="str">
            <v>Genoplesium baueri</v>
          </cell>
        </row>
        <row r="8077">
          <cell r="A8077">
            <v>4465</v>
          </cell>
          <cell r="H8077" t="str">
            <v>Glossodia major</v>
          </cell>
        </row>
        <row r="8078">
          <cell r="A8078">
            <v>4466</v>
          </cell>
          <cell r="H8078" t="str">
            <v>Glossodia minor</v>
          </cell>
        </row>
        <row r="8079">
          <cell r="A8079">
            <v>4467</v>
          </cell>
          <cell r="H8079" t="str">
            <v>Liparis coelogynoides</v>
          </cell>
        </row>
        <row r="8080">
          <cell r="A8080">
            <v>4468</v>
          </cell>
          <cell r="H8080" t="str">
            <v>Liparis habenarina</v>
          </cell>
        </row>
        <row r="8081">
          <cell r="A8081">
            <v>4469</v>
          </cell>
          <cell r="H8081" t="str">
            <v>Liparis reflexa</v>
          </cell>
        </row>
        <row r="8082">
          <cell r="A8082">
            <v>4470</v>
          </cell>
          <cell r="H8082" t="str">
            <v>Liparis simmondsii</v>
          </cell>
        </row>
        <row r="8083">
          <cell r="A8083">
            <v>4471</v>
          </cell>
          <cell r="H8083" t="str">
            <v>Lyperanthus nigricans</v>
          </cell>
        </row>
        <row r="8084">
          <cell r="A8084">
            <v>4472</v>
          </cell>
          <cell r="H8084" t="str">
            <v>Lyperanthus suaveolens</v>
          </cell>
        </row>
        <row r="8085">
          <cell r="A8085">
            <v>4473</v>
          </cell>
          <cell r="H8085" t="str">
            <v>Microtis unifolia</v>
          </cell>
        </row>
        <row r="8086">
          <cell r="A8086">
            <v>4474</v>
          </cell>
          <cell r="H8086" t="str">
            <v>Oberonia muellerana</v>
          </cell>
        </row>
        <row r="8087">
          <cell r="A8087">
            <v>4475</v>
          </cell>
          <cell r="H8087" t="str">
            <v>Oberonia palmicola</v>
          </cell>
        </row>
        <row r="8088">
          <cell r="A8088">
            <v>4476</v>
          </cell>
          <cell r="H8088" t="str">
            <v>Orthoceras strictum</v>
          </cell>
        </row>
        <row r="8089">
          <cell r="A8089">
            <v>4477</v>
          </cell>
          <cell r="H8089" t="str">
            <v>Papillilabium beckleri</v>
          </cell>
        </row>
        <row r="8090">
          <cell r="A8090">
            <v>4478</v>
          </cell>
          <cell r="H8090" t="str">
            <v>Paracaleana minor</v>
          </cell>
        </row>
        <row r="8091">
          <cell r="A8091">
            <v>4479</v>
          </cell>
          <cell r="H8091" t="str">
            <v>Peristeranthus hillii</v>
          </cell>
        </row>
        <row r="8092">
          <cell r="A8092">
            <v>4480</v>
          </cell>
          <cell r="H8092" t="str">
            <v>Phaius australis</v>
          </cell>
        </row>
        <row r="8093">
          <cell r="A8093">
            <v>4481</v>
          </cell>
          <cell r="H8093" t="str">
            <v>Phaius tancarvilleae</v>
          </cell>
        </row>
        <row r="8094">
          <cell r="A8094">
            <v>4482</v>
          </cell>
          <cell r="H8094" t="str">
            <v>Plectorrhiza erecta</v>
          </cell>
        </row>
        <row r="8095">
          <cell r="A8095">
            <v>4483</v>
          </cell>
          <cell r="H8095" t="str">
            <v>Plectorrhiza tridentata</v>
          </cell>
        </row>
        <row r="8096">
          <cell r="A8096">
            <v>4484</v>
          </cell>
          <cell r="H8096" t="str">
            <v>Prasophyllum acuminatum</v>
          </cell>
        </row>
        <row r="8097">
          <cell r="A8097">
            <v>4485</v>
          </cell>
          <cell r="H8097" t="str">
            <v>Prasophyllum albiglans</v>
          </cell>
        </row>
        <row r="8098">
          <cell r="A8098">
            <v>4486</v>
          </cell>
          <cell r="H8098" t="str">
            <v>Prasophyllum alpinum</v>
          </cell>
        </row>
        <row r="8099">
          <cell r="A8099">
            <v>4487</v>
          </cell>
          <cell r="H8099" t="str">
            <v>Prasophyllum ansatum</v>
          </cell>
        </row>
        <row r="8100">
          <cell r="A8100">
            <v>4488</v>
          </cell>
          <cell r="H8100" t="str">
            <v>Prasophyllum apostasioides</v>
          </cell>
        </row>
        <row r="8101">
          <cell r="A8101">
            <v>4489</v>
          </cell>
          <cell r="H8101" t="str">
            <v>Prasophyllum archeri</v>
          </cell>
        </row>
        <row r="8102">
          <cell r="A8102">
            <v>4490</v>
          </cell>
          <cell r="H8102" t="str">
            <v>Prasophyllum aureoviride</v>
          </cell>
        </row>
        <row r="8103">
          <cell r="A8103">
            <v>4491</v>
          </cell>
          <cell r="H8103" t="str">
            <v>Prasophyllum australe</v>
          </cell>
        </row>
        <row r="8104">
          <cell r="A8104">
            <v>4492</v>
          </cell>
          <cell r="H8104" t="str">
            <v>Prasophyllum beaugleholei</v>
          </cell>
        </row>
        <row r="8105">
          <cell r="A8105">
            <v>4493</v>
          </cell>
          <cell r="H8105" t="str">
            <v>Prasophyllum brachystachyum</v>
          </cell>
        </row>
        <row r="8106">
          <cell r="A8106">
            <v>4494</v>
          </cell>
          <cell r="H8106" t="str">
            <v>Prasophyllum brevilabre</v>
          </cell>
        </row>
        <row r="8107">
          <cell r="A8107">
            <v>4495</v>
          </cell>
          <cell r="H8107" t="str">
            <v>Prasophyllum densum</v>
          </cell>
        </row>
        <row r="8108">
          <cell r="A8108">
            <v>4496</v>
          </cell>
          <cell r="H8108" t="str">
            <v>Prasophyllum despectans</v>
          </cell>
        </row>
        <row r="8109">
          <cell r="A8109">
            <v>4497</v>
          </cell>
          <cell r="H8109" t="str">
            <v>Prasophyllum elatum</v>
          </cell>
        </row>
        <row r="8110">
          <cell r="A8110">
            <v>4498</v>
          </cell>
          <cell r="H8110" t="str">
            <v>Prasophyllum eriochilum</v>
          </cell>
        </row>
        <row r="8111">
          <cell r="A8111">
            <v>4499</v>
          </cell>
          <cell r="H8111" t="str">
            <v>Prasophyllum filiforme</v>
          </cell>
        </row>
        <row r="8112">
          <cell r="A8112">
            <v>4500</v>
          </cell>
          <cell r="H8112" t="str">
            <v>Prasophyllum fimbriatum</v>
          </cell>
        </row>
        <row r="8113">
          <cell r="A8113">
            <v>4501</v>
          </cell>
          <cell r="H8113" t="str">
            <v>Prasophyllum fitzgeraldii</v>
          </cell>
        </row>
        <row r="8114">
          <cell r="A8114">
            <v>4502</v>
          </cell>
          <cell r="H8114" t="str">
            <v>Prasophyllum flavum</v>
          </cell>
        </row>
        <row r="8115">
          <cell r="A8115">
            <v>4503</v>
          </cell>
          <cell r="H8115" t="str">
            <v>Prasophyllum frenchii</v>
          </cell>
        </row>
        <row r="8116">
          <cell r="A8116">
            <v>4504</v>
          </cell>
          <cell r="H8116" t="str">
            <v>Prasophyllum fuscum</v>
          </cell>
        </row>
        <row r="8117">
          <cell r="A8117">
            <v>4505</v>
          </cell>
          <cell r="H8117" t="str">
            <v>Prasophyllum hopsonii</v>
          </cell>
        </row>
        <row r="8118">
          <cell r="A8118">
            <v>4506</v>
          </cell>
          <cell r="H8118" t="str">
            <v>Prasophyllum laminatum</v>
          </cell>
        </row>
        <row r="8119">
          <cell r="A8119">
            <v>4507</v>
          </cell>
          <cell r="H8119" t="str">
            <v>Prasophyllum longisepalum</v>
          </cell>
        </row>
        <row r="8120">
          <cell r="A8120">
            <v>4508</v>
          </cell>
          <cell r="H8120" t="str">
            <v>Prasophyllum mollissimum</v>
          </cell>
        </row>
        <row r="8121">
          <cell r="A8121">
            <v>4509</v>
          </cell>
          <cell r="H8121" t="str">
            <v>Prasophyllum morrisii</v>
          </cell>
        </row>
        <row r="8122">
          <cell r="A8122">
            <v>4510</v>
          </cell>
          <cell r="H8122" t="str">
            <v>Prasophyllum mucronatum</v>
          </cell>
        </row>
        <row r="8123">
          <cell r="A8123">
            <v>4511</v>
          </cell>
          <cell r="H8123" t="str">
            <v>Prasophyllum nichollsianum</v>
          </cell>
        </row>
        <row r="8124">
          <cell r="A8124">
            <v>4512</v>
          </cell>
          <cell r="H8124" t="str">
            <v>Prasophyllum nigricans</v>
          </cell>
        </row>
        <row r="8125">
          <cell r="A8125">
            <v>4513</v>
          </cell>
          <cell r="H8125" t="str">
            <v>Prasophyllum nublingii</v>
          </cell>
        </row>
        <row r="8126">
          <cell r="A8126">
            <v>4514</v>
          </cell>
          <cell r="H8126" t="str">
            <v>Prasophyllum nudum</v>
          </cell>
        </row>
        <row r="8127">
          <cell r="A8127">
            <v>4515</v>
          </cell>
          <cell r="H8127" t="str">
            <v>Prasophyllum obovatum</v>
          </cell>
        </row>
        <row r="8128">
          <cell r="A8128">
            <v>4516</v>
          </cell>
          <cell r="H8128" t="str">
            <v>Prasophyllum odoratum</v>
          </cell>
        </row>
        <row r="8129">
          <cell r="A8129">
            <v>4517</v>
          </cell>
          <cell r="H8129" t="str">
            <v>Prasophyllum patens</v>
          </cell>
        </row>
        <row r="8130">
          <cell r="A8130">
            <v>4518</v>
          </cell>
          <cell r="H8130" t="str">
            <v>Prasophyllum plumosum</v>
          </cell>
        </row>
        <row r="8131">
          <cell r="A8131">
            <v>4519</v>
          </cell>
          <cell r="H8131" t="str">
            <v>Prasophyllum reflexum</v>
          </cell>
        </row>
        <row r="8132">
          <cell r="A8132">
            <v>4520</v>
          </cell>
          <cell r="H8132" t="str">
            <v>Prasophyllum rogersii</v>
          </cell>
        </row>
        <row r="8133">
          <cell r="A8133">
            <v>4521</v>
          </cell>
          <cell r="H8133" t="str">
            <v>Prasophyllum rufum</v>
          </cell>
        </row>
        <row r="8134">
          <cell r="A8134">
            <v>4522</v>
          </cell>
          <cell r="H8134" t="str">
            <v>Prasophyllum ruppii</v>
          </cell>
        </row>
        <row r="8135">
          <cell r="A8135">
            <v>4523</v>
          </cell>
          <cell r="H8135" t="str">
            <v>Prasophyllum sagittiferum</v>
          </cell>
        </row>
        <row r="8136">
          <cell r="A8136">
            <v>4524</v>
          </cell>
          <cell r="H8136" t="str">
            <v>Prasophyllum striatum</v>
          </cell>
        </row>
        <row r="8137">
          <cell r="A8137">
            <v>4525</v>
          </cell>
          <cell r="H8137" t="str">
            <v>Prasophyllum suttonii</v>
          </cell>
        </row>
        <row r="8138">
          <cell r="A8138">
            <v>4526</v>
          </cell>
          <cell r="H8138" t="str">
            <v>Prasophyllum transversum</v>
          </cell>
        </row>
        <row r="8139">
          <cell r="A8139">
            <v>4527</v>
          </cell>
          <cell r="H8139" t="str">
            <v>Prasophyllum trifidum</v>
          </cell>
        </row>
        <row r="8140">
          <cell r="A8140">
            <v>4528</v>
          </cell>
          <cell r="H8140" t="str">
            <v>Prasophyllum truncatum</v>
          </cell>
        </row>
        <row r="8141">
          <cell r="A8141">
            <v>4529</v>
          </cell>
          <cell r="H8141" t="str">
            <v>Prasophyllum unicum</v>
          </cell>
        </row>
        <row r="8142">
          <cell r="A8142">
            <v>4530</v>
          </cell>
          <cell r="H8142" t="str">
            <v>Prasophyllum uroglossum</v>
          </cell>
        </row>
        <row r="8143">
          <cell r="A8143">
            <v>4531</v>
          </cell>
          <cell r="H8143" t="str">
            <v>Prasophyllum viride</v>
          </cell>
        </row>
        <row r="8144">
          <cell r="A8144">
            <v>4532</v>
          </cell>
          <cell r="H8144" t="str">
            <v>Prasophyllum wilsoniense</v>
          </cell>
        </row>
        <row r="8145">
          <cell r="A8145">
            <v>4533</v>
          </cell>
          <cell r="H8145" t="str">
            <v>Prasophyllum woollsii</v>
          </cell>
        </row>
        <row r="8146">
          <cell r="A8146">
            <v>4534</v>
          </cell>
          <cell r="H8146" t="str">
            <v>Pteroceras spathulatus</v>
          </cell>
        </row>
        <row r="8147">
          <cell r="A8147">
            <v>4535</v>
          </cell>
          <cell r="H8147" t="str">
            <v>Pterostylis acuminata</v>
          </cell>
        </row>
        <row r="8148">
          <cell r="A8148">
            <v>4536</v>
          </cell>
          <cell r="H8148" t="str">
            <v>Pterostylis alata</v>
          </cell>
        </row>
        <row r="8149">
          <cell r="A8149">
            <v>4537</v>
          </cell>
          <cell r="H8149" t="str">
            <v>Pterostylis alpina</v>
          </cell>
        </row>
        <row r="8150">
          <cell r="A8150">
            <v>4538</v>
          </cell>
          <cell r="H8150" t="str">
            <v>Pterostylis alveata</v>
          </cell>
        </row>
        <row r="8151">
          <cell r="A8151">
            <v>4539</v>
          </cell>
          <cell r="H8151" t="str">
            <v>Pterostylis baptistii</v>
          </cell>
        </row>
        <row r="8152">
          <cell r="A8152">
            <v>4540</v>
          </cell>
          <cell r="H8152" t="str">
            <v>Pterostylis biseta</v>
          </cell>
        </row>
        <row r="8153">
          <cell r="A8153">
            <v>4541</v>
          </cell>
          <cell r="H8153" t="str">
            <v>Pterostylis boormanii</v>
          </cell>
        </row>
        <row r="8154">
          <cell r="A8154">
            <v>4542</v>
          </cell>
          <cell r="H8154" t="str">
            <v>Pterostylis ceriflora</v>
          </cell>
        </row>
        <row r="8155">
          <cell r="A8155">
            <v>4543</v>
          </cell>
          <cell r="H8155" t="str">
            <v>Pterostylis coccinea</v>
          </cell>
        </row>
        <row r="8156">
          <cell r="A8156">
            <v>4544</v>
          </cell>
          <cell r="H8156" t="str">
            <v>Pterostylis concinna</v>
          </cell>
        </row>
        <row r="8157">
          <cell r="A8157">
            <v>4545</v>
          </cell>
          <cell r="H8157" t="str">
            <v>Pterostylis curta</v>
          </cell>
        </row>
        <row r="8158">
          <cell r="A8158">
            <v>4546</v>
          </cell>
          <cell r="H8158" t="str">
            <v>Pterostylis daintreana</v>
          </cell>
        </row>
        <row r="8159">
          <cell r="A8159">
            <v>4547</v>
          </cell>
          <cell r="H8159" t="str">
            <v>Pterostylis decurva</v>
          </cell>
        </row>
        <row r="8160">
          <cell r="A8160">
            <v>4548</v>
          </cell>
          <cell r="H8160" t="str">
            <v>Pterostylis falcata</v>
          </cell>
        </row>
        <row r="8161">
          <cell r="A8161">
            <v>4549</v>
          </cell>
          <cell r="H8161" t="str">
            <v>Pterostylis fischii</v>
          </cell>
        </row>
        <row r="8162">
          <cell r="A8162">
            <v>4550</v>
          </cell>
          <cell r="H8162" t="str">
            <v>Pterostylis foliata</v>
          </cell>
        </row>
        <row r="8163">
          <cell r="A8163">
            <v>4551</v>
          </cell>
          <cell r="H8163" t="str">
            <v>Pterostylis furcata</v>
          </cell>
        </row>
        <row r="8164">
          <cell r="A8164">
            <v>4552</v>
          </cell>
          <cell r="H8164" t="str">
            <v>Pterostylis furcillata</v>
          </cell>
        </row>
        <row r="8165">
          <cell r="A8165">
            <v>4553</v>
          </cell>
          <cell r="H8165" t="str">
            <v>Pterostylis gibbosa</v>
          </cell>
        </row>
        <row r="8166">
          <cell r="A8166">
            <v>4554</v>
          </cell>
          <cell r="H8166" t="str">
            <v>Pterostylis grandiflora</v>
          </cell>
        </row>
        <row r="8167">
          <cell r="A8167">
            <v>4555</v>
          </cell>
          <cell r="H8167" t="str">
            <v>Pterostylis hamata</v>
          </cell>
        </row>
        <row r="8168">
          <cell r="A8168">
            <v>4556</v>
          </cell>
          <cell r="H8168" t="str">
            <v>Pterostylis hildae</v>
          </cell>
        </row>
        <row r="8169">
          <cell r="A8169">
            <v>4557</v>
          </cell>
          <cell r="H8169" t="str">
            <v>Pterostylis laxa</v>
          </cell>
        </row>
        <row r="8170">
          <cell r="A8170">
            <v>4558</v>
          </cell>
          <cell r="H8170" t="str">
            <v>Pterostylis longicurva</v>
          </cell>
        </row>
        <row r="8171">
          <cell r="A8171">
            <v>4559</v>
          </cell>
          <cell r="H8171" t="str">
            <v>Pterostylis longifolia</v>
          </cell>
        </row>
        <row r="8172">
          <cell r="A8172">
            <v>4560</v>
          </cell>
          <cell r="H8172" t="str">
            <v>Pterostylis mutica</v>
          </cell>
        </row>
        <row r="8173">
          <cell r="A8173">
            <v>4561</v>
          </cell>
          <cell r="H8173" t="str">
            <v>Pterostylis nana</v>
          </cell>
        </row>
        <row r="8174">
          <cell r="A8174">
            <v>4562</v>
          </cell>
          <cell r="H8174" t="str">
            <v>Pterostylis nutans</v>
          </cell>
        </row>
        <row r="8175">
          <cell r="A8175">
            <v>4563</v>
          </cell>
          <cell r="H8175" t="str">
            <v>Pterostylis obtusa</v>
          </cell>
        </row>
        <row r="8176">
          <cell r="A8176">
            <v>4564</v>
          </cell>
          <cell r="H8176" t="str">
            <v>Pterostylis ophioglossa</v>
          </cell>
        </row>
        <row r="8177">
          <cell r="A8177">
            <v>4565</v>
          </cell>
          <cell r="H8177" t="str">
            <v>Pterostylis oreophila</v>
          </cell>
        </row>
        <row r="8178">
          <cell r="A8178">
            <v>4566</v>
          </cell>
          <cell r="H8178" t="str">
            <v>Pterostylis parviflora</v>
          </cell>
        </row>
        <row r="8179">
          <cell r="A8179">
            <v>4567</v>
          </cell>
          <cell r="H8179" t="str">
            <v>Pterostylis pedoglossa</v>
          </cell>
        </row>
        <row r="8180">
          <cell r="A8180">
            <v>4568</v>
          </cell>
          <cell r="H8180" t="str">
            <v>Pterostylis pedunculata</v>
          </cell>
        </row>
        <row r="8181">
          <cell r="A8181">
            <v>4569</v>
          </cell>
          <cell r="H8181" t="str">
            <v>Pterostylis plumosa</v>
          </cell>
        </row>
        <row r="8182">
          <cell r="A8182">
            <v>4570</v>
          </cell>
          <cell r="H8182" t="str">
            <v>Pterostylis pulchella</v>
          </cell>
        </row>
        <row r="8183">
          <cell r="A8183">
            <v>4571</v>
          </cell>
          <cell r="H8183" t="str">
            <v>Pterostylis reflexa</v>
          </cell>
        </row>
        <row r="8184">
          <cell r="A8184">
            <v>4572</v>
          </cell>
          <cell r="H8184" t="str">
            <v>Pterostylis revoluta</v>
          </cell>
        </row>
        <row r="8185">
          <cell r="A8185">
            <v>4573</v>
          </cell>
          <cell r="H8185" t="str">
            <v>Pterostylis rufa</v>
          </cell>
        </row>
        <row r="8186">
          <cell r="A8186">
            <v>4574</v>
          </cell>
          <cell r="H8186" t="str">
            <v>Pterostylis scabra</v>
          </cell>
        </row>
        <row r="8187">
          <cell r="A8187">
            <v>4575</v>
          </cell>
          <cell r="H8187" t="str">
            <v>Pterostylis truncata</v>
          </cell>
        </row>
        <row r="8188">
          <cell r="A8188">
            <v>4576</v>
          </cell>
          <cell r="H8188" t="str">
            <v>Pterostylis woollsii</v>
          </cell>
        </row>
        <row r="8189">
          <cell r="A8189">
            <v>4577</v>
          </cell>
          <cell r="H8189" t="str">
            <v>Rhinerrhiza divitiflora</v>
          </cell>
        </row>
        <row r="8190">
          <cell r="A8190">
            <v>4578</v>
          </cell>
          <cell r="H8190" t="str">
            <v>Rimacola elliptica</v>
          </cell>
        </row>
        <row r="8191">
          <cell r="A8191">
            <v>4579</v>
          </cell>
          <cell r="H8191" t="str">
            <v>Sarcochilus australis</v>
          </cell>
        </row>
        <row r="8192">
          <cell r="A8192">
            <v>4580</v>
          </cell>
          <cell r="H8192" t="str">
            <v>Sarcochilus ceciliae</v>
          </cell>
        </row>
        <row r="8193">
          <cell r="A8193">
            <v>4581</v>
          </cell>
          <cell r="H8193" t="str">
            <v>Sarcochilus dilatatus</v>
          </cell>
        </row>
        <row r="8194">
          <cell r="A8194">
            <v>4582</v>
          </cell>
          <cell r="H8194" t="str">
            <v>Sarcochilus falcatus</v>
          </cell>
        </row>
        <row r="8195">
          <cell r="A8195">
            <v>4583</v>
          </cell>
          <cell r="H8195" t="str">
            <v>Sarcochilus fitzgeraldii</v>
          </cell>
        </row>
        <row r="8196">
          <cell r="A8196">
            <v>4584</v>
          </cell>
          <cell r="H8196" t="str">
            <v>Sarcochilus hartmannii</v>
          </cell>
        </row>
        <row r="8197">
          <cell r="A8197">
            <v>4585</v>
          </cell>
          <cell r="H8197" t="str">
            <v>Sarcochilus hillii</v>
          </cell>
        </row>
        <row r="8198">
          <cell r="A8198">
            <v>4586</v>
          </cell>
          <cell r="H8198" t="str">
            <v>Sarcochilus olivaceus</v>
          </cell>
        </row>
        <row r="8199">
          <cell r="A8199">
            <v>4587</v>
          </cell>
          <cell r="H8199" t="str">
            <v>Sarcochilus weinthalii</v>
          </cell>
        </row>
        <row r="8200">
          <cell r="A8200">
            <v>4588</v>
          </cell>
          <cell r="H8200" t="str">
            <v>Schistotylus purpuratus</v>
          </cell>
        </row>
        <row r="8201">
          <cell r="A8201">
            <v>4589</v>
          </cell>
          <cell r="H8201" t="str">
            <v>Spiranthes sinensis</v>
          </cell>
        </row>
        <row r="8202">
          <cell r="A8202">
            <v>4590</v>
          </cell>
          <cell r="H8202" t="str">
            <v>Taeniophyllum glandulosum</v>
          </cell>
        </row>
        <row r="8203">
          <cell r="A8203">
            <v>4591</v>
          </cell>
          <cell r="H8203" t="str">
            <v>Thelymitra aristata</v>
          </cell>
        </row>
        <row r="8204">
          <cell r="A8204">
            <v>4592</v>
          </cell>
          <cell r="H8204" t="str">
            <v>Thelymitra carnea</v>
          </cell>
        </row>
        <row r="8205">
          <cell r="A8205">
            <v>4593</v>
          </cell>
          <cell r="H8205" t="str">
            <v>Thelymitra chasmogama</v>
          </cell>
        </row>
        <row r="8206">
          <cell r="A8206">
            <v>4594</v>
          </cell>
          <cell r="H8206" t="str">
            <v>Thelymitra circumsepta</v>
          </cell>
        </row>
        <row r="8207">
          <cell r="A8207">
            <v>4595</v>
          </cell>
          <cell r="H8207" t="str">
            <v>Thelymitra flexuosa</v>
          </cell>
        </row>
        <row r="8208">
          <cell r="A8208">
            <v>4596</v>
          </cell>
          <cell r="H8208" t="str">
            <v>Thelymitra irregularis</v>
          </cell>
        </row>
        <row r="8209">
          <cell r="A8209">
            <v>4597</v>
          </cell>
          <cell r="H8209" t="str">
            <v>Thelymitra ixioides</v>
          </cell>
        </row>
        <row r="8210">
          <cell r="A8210">
            <v>4598</v>
          </cell>
          <cell r="H8210" t="str">
            <v>Thelymitra longifolia</v>
          </cell>
        </row>
        <row r="8211">
          <cell r="A8211">
            <v>4599</v>
          </cell>
          <cell r="H8211" t="str">
            <v>Thelymitra luteocilium</v>
          </cell>
        </row>
        <row r="8212">
          <cell r="A8212">
            <v>4600</v>
          </cell>
          <cell r="H8212" t="str">
            <v>Thelymitra media</v>
          </cell>
        </row>
        <row r="8213">
          <cell r="A8213">
            <v>4601</v>
          </cell>
          <cell r="H8213" t="str">
            <v>Thelymitra nuda</v>
          </cell>
        </row>
        <row r="8214">
          <cell r="A8214">
            <v>4602</v>
          </cell>
          <cell r="H8214" t="str">
            <v>Thelymitra pauciflora</v>
          </cell>
        </row>
        <row r="8215">
          <cell r="A8215">
            <v>4603</v>
          </cell>
          <cell r="H8215" t="str">
            <v>Thelymitra purpurata</v>
          </cell>
        </row>
        <row r="8216">
          <cell r="A8216">
            <v>4604</v>
          </cell>
          <cell r="H8216" t="str">
            <v>Thelymitra venosa</v>
          </cell>
        </row>
        <row r="8217">
          <cell r="A8217">
            <v>4605</v>
          </cell>
          <cell r="H8217" t="str">
            <v>Zeuxine oblonga</v>
          </cell>
        </row>
        <row r="8218">
          <cell r="A8218">
            <v>4606</v>
          </cell>
          <cell r="H8218" t="str">
            <v>Orobanche australiana</v>
          </cell>
        </row>
        <row r="8219">
          <cell r="A8219">
            <v>4607</v>
          </cell>
          <cell r="H8219" t="str">
            <v>Orobanche minor</v>
          </cell>
        </row>
        <row r="8220">
          <cell r="A8220">
            <v>4608</v>
          </cell>
          <cell r="H8220" t="str">
            <v>Oxalis articulata</v>
          </cell>
        </row>
        <row r="8221">
          <cell r="A8221">
            <v>4609</v>
          </cell>
          <cell r="H8221" t="str">
            <v>Oxalis bifurca</v>
          </cell>
        </row>
        <row r="8222">
          <cell r="A8222">
            <v>4610</v>
          </cell>
          <cell r="H8222" t="str">
            <v>Oxalis bowiei</v>
          </cell>
        </row>
        <row r="8223">
          <cell r="A8223">
            <v>4611</v>
          </cell>
          <cell r="H8223" t="str">
            <v>Oxalis brasiliensis</v>
          </cell>
        </row>
        <row r="8224">
          <cell r="A8224">
            <v>4612</v>
          </cell>
          <cell r="H8224" t="str">
            <v>Oxalis chnoodes</v>
          </cell>
        </row>
        <row r="8225">
          <cell r="A8225">
            <v>4613</v>
          </cell>
          <cell r="H8225" t="str">
            <v>Oxalis corniculata</v>
          </cell>
        </row>
        <row r="8226">
          <cell r="A8226">
            <v>4614</v>
          </cell>
          <cell r="H8226" t="str">
            <v>Oxalis debilis</v>
          </cell>
        </row>
        <row r="8227">
          <cell r="A8227">
            <v>4615</v>
          </cell>
          <cell r="H8227" t="str">
            <v>Oxalis exilis</v>
          </cell>
        </row>
        <row r="8228">
          <cell r="A8228">
            <v>4616</v>
          </cell>
          <cell r="H8228" t="str">
            <v>Oxalis flava</v>
          </cell>
        </row>
        <row r="8229">
          <cell r="A8229">
            <v>4617</v>
          </cell>
          <cell r="H8229" t="str">
            <v>Oxalis incarnata</v>
          </cell>
        </row>
        <row r="8230">
          <cell r="A8230">
            <v>4618</v>
          </cell>
          <cell r="H8230" t="str">
            <v>Oxalis latifolia</v>
          </cell>
        </row>
        <row r="8231">
          <cell r="A8231">
            <v>4619</v>
          </cell>
          <cell r="H8231" t="str">
            <v>Oxalis mallobolba</v>
          </cell>
        </row>
        <row r="8232">
          <cell r="A8232">
            <v>4620</v>
          </cell>
          <cell r="H8232" t="str">
            <v>Oxalis perdicaria</v>
          </cell>
        </row>
        <row r="8233">
          <cell r="A8233">
            <v>4621</v>
          </cell>
          <cell r="H8233" t="str">
            <v>Oxalis perennans</v>
          </cell>
        </row>
        <row r="8234">
          <cell r="A8234">
            <v>4622</v>
          </cell>
          <cell r="H8234" t="str">
            <v>Oxalis pes-caprae</v>
          </cell>
        </row>
        <row r="8235">
          <cell r="A8235">
            <v>4623</v>
          </cell>
          <cell r="H8235" t="str">
            <v>Oxalis purpurea</v>
          </cell>
        </row>
        <row r="8236">
          <cell r="A8236">
            <v>4624</v>
          </cell>
          <cell r="H8236" t="str">
            <v>Oxalis radicosa</v>
          </cell>
        </row>
        <row r="8237">
          <cell r="A8237">
            <v>4625</v>
          </cell>
          <cell r="H8237" t="str">
            <v>Oxalis rubens</v>
          </cell>
        </row>
        <row r="8238">
          <cell r="A8238">
            <v>4626</v>
          </cell>
          <cell r="H8238" t="str">
            <v>Oxalis tetraphylla</v>
          </cell>
        </row>
        <row r="8239">
          <cell r="A8239">
            <v>4627</v>
          </cell>
          <cell r="H8239" t="str">
            <v>Freycinetia excelsa</v>
          </cell>
        </row>
        <row r="8240">
          <cell r="A8240">
            <v>4628</v>
          </cell>
          <cell r="H8240" t="str">
            <v>Pandanus forsteri</v>
          </cell>
        </row>
        <row r="8241">
          <cell r="A8241">
            <v>4629</v>
          </cell>
          <cell r="H8241" t="str">
            <v>Pandanus pedunculatus</v>
          </cell>
        </row>
        <row r="8242">
          <cell r="A8242">
            <v>4630</v>
          </cell>
          <cell r="H8242" t="str">
            <v>Argemone ochroleuca</v>
          </cell>
        </row>
        <row r="8243">
          <cell r="A8243">
            <v>4631</v>
          </cell>
          <cell r="H8243" t="str">
            <v>Argemone subfusiformis</v>
          </cell>
        </row>
        <row r="8244">
          <cell r="A8244">
            <v>4632</v>
          </cell>
          <cell r="H8244" t="str">
            <v>Eschscholzia californica</v>
          </cell>
        </row>
        <row r="8245">
          <cell r="A8245">
            <v>4633</v>
          </cell>
          <cell r="H8245" t="str">
            <v>Glaucium corniculatum</v>
          </cell>
        </row>
        <row r="8246">
          <cell r="A8246">
            <v>4634</v>
          </cell>
          <cell r="H8246" t="str">
            <v>Glaucium flavum</v>
          </cell>
        </row>
        <row r="8247">
          <cell r="A8247">
            <v>4635</v>
          </cell>
          <cell r="H8247" t="str">
            <v>Papaver aculeatum</v>
          </cell>
        </row>
        <row r="8248">
          <cell r="A8248">
            <v>4636</v>
          </cell>
          <cell r="H8248" t="str">
            <v>Papaver argemone</v>
          </cell>
        </row>
        <row r="8249">
          <cell r="A8249">
            <v>4637</v>
          </cell>
          <cell r="H8249" t="str">
            <v>Papaver dubium</v>
          </cell>
        </row>
        <row r="8250">
          <cell r="A8250">
            <v>4638</v>
          </cell>
          <cell r="H8250" t="str">
            <v>Papaver hybridum</v>
          </cell>
        </row>
        <row r="8251">
          <cell r="A8251">
            <v>4639</v>
          </cell>
          <cell r="H8251" t="str">
            <v>Papaver rhoeas</v>
          </cell>
        </row>
        <row r="8252">
          <cell r="A8252">
            <v>4640</v>
          </cell>
          <cell r="H8252" t="str">
            <v>Papaver somniferum</v>
          </cell>
        </row>
        <row r="8253">
          <cell r="A8253">
            <v>4641</v>
          </cell>
          <cell r="H8253" t="str">
            <v>Passiflora aurantia</v>
          </cell>
        </row>
        <row r="8254">
          <cell r="A8254">
            <v>4642</v>
          </cell>
          <cell r="H8254" t="str">
            <v>Passiflora cinnabarina</v>
          </cell>
        </row>
        <row r="8255">
          <cell r="A8255">
            <v>4643</v>
          </cell>
          <cell r="H8255" t="str">
            <v>Passiflora edulis</v>
          </cell>
        </row>
        <row r="8256">
          <cell r="A8256">
            <v>4644</v>
          </cell>
          <cell r="H8256" t="str">
            <v>Passiflora filamentosa</v>
          </cell>
        </row>
        <row r="8257">
          <cell r="A8257">
            <v>4645</v>
          </cell>
          <cell r="H8257" t="str">
            <v>Passiflora foetida</v>
          </cell>
        </row>
        <row r="8258">
          <cell r="A8258">
            <v>4646</v>
          </cell>
          <cell r="H8258" t="str">
            <v>Passiflora herbertiana</v>
          </cell>
        </row>
        <row r="8259">
          <cell r="A8259">
            <v>4647</v>
          </cell>
          <cell r="H8259" t="str">
            <v>Passiflora mollissima</v>
          </cell>
        </row>
        <row r="8260">
          <cell r="A8260">
            <v>4648</v>
          </cell>
          <cell r="H8260" t="str">
            <v>Passiflora morifolia</v>
          </cell>
        </row>
        <row r="8261">
          <cell r="A8261">
            <v>4649</v>
          </cell>
          <cell r="H8261" t="str">
            <v>Passiflora suberosa</v>
          </cell>
        </row>
        <row r="8262">
          <cell r="A8262">
            <v>4650</v>
          </cell>
          <cell r="H8262" t="str">
            <v>Passiflora subpeltata</v>
          </cell>
        </row>
        <row r="8263">
          <cell r="A8263">
            <v>4651</v>
          </cell>
          <cell r="H8263" t="str">
            <v>Ibicella lutea</v>
          </cell>
        </row>
        <row r="8264">
          <cell r="A8264">
            <v>4652</v>
          </cell>
          <cell r="H8264" t="str">
            <v>Martynia annua</v>
          </cell>
        </row>
        <row r="8265">
          <cell r="A8265">
            <v>4653</v>
          </cell>
          <cell r="H8265" t="str">
            <v>Proboscidea fragrans</v>
          </cell>
        </row>
        <row r="8266">
          <cell r="A8266">
            <v>4654</v>
          </cell>
          <cell r="H8266" t="str">
            <v>Proboscidea louisianica</v>
          </cell>
        </row>
        <row r="8267">
          <cell r="A8267">
            <v>4655</v>
          </cell>
          <cell r="H8267" t="str">
            <v>Helmholtzia glaberrima</v>
          </cell>
        </row>
        <row r="8268">
          <cell r="A8268">
            <v>4656</v>
          </cell>
          <cell r="H8268" t="str">
            <v>Monococcus echinophorus</v>
          </cell>
        </row>
        <row r="8269">
          <cell r="A8269">
            <v>4657</v>
          </cell>
          <cell r="H8269" t="str">
            <v>Phytolacca americana</v>
          </cell>
        </row>
        <row r="8270">
          <cell r="A8270">
            <v>4658</v>
          </cell>
          <cell r="H8270" t="str">
            <v>Phytolacca octandra</v>
          </cell>
        </row>
        <row r="8271">
          <cell r="A8271">
            <v>4659</v>
          </cell>
          <cell r="H8271" t="str">
            <v>Rivina humilis</v>
          </cell>
        </row>
        <row r="8272">
          <cell r="A8272">
            <v>4660</v>
          </cell>
          <cell r="H8272" t="str">
            <v>Pinus pinaster</v>
          </cell>
        </row>
        <row r="8273">
          <cell r="A8273">
            <v>4661</v>
          </cell>
          <cell r="H8273" t="str">
            <v>Pinus radiata</v>
          </cell>
        </row>
        <row r="8274">
          <cell r="A8274">
            <v>4662</v>
          </cell>
          <cell r="H8274" t="str">
            <v>Macropiper excelsum</v>
          </cell>
        </row>
        <row r="8275">
          <cell r="A8275">
            <v>4663</v>
          </cell>
          <cell r="H8275" t="str">
            <v>Peperomia leptostachya</v>
          </cell>
        </row>
        <row r="8276">
          <cell r="A8276">
            <v>4664</v>
          </cell>
          <cell r="H8276" t="str">
            <v>Peperomia tetraphylla</v>
          </cell>
        </row>
        <row r="8277">
          <cell r="A8277">
            <v>4665</v>
          </cell>
          <cell r="H8277" t="str">
            <v>Peperomia urvilleana</v>
          </cell>
        </row>
        <row r="8278">
          <cell r="A8278">
            <v>4666</v>
          </cell>
          <cell r="H8278" t="str">
            <v>Piper novae-hollandiae</v>
          </cell>
        </row>
        <row r="8279">
          <cell r="A8279">
            <v>4667</v>
          </cell>
          <cell r="H8279" t="str">
            <v>Billardiera alpina</v>
          </cell>
        </row>
        <row r="8280">
          <cell r="A8280">
            <v>4668</v>
          </cell>
          <cell r="H8280" t="str">
            <v>Billardiera longiflora</v>
          </cell>
        </row>
        <row r="8281">
          <cell r="A8281">
            <v>4669</v>
          </cell>
          <cell r="H8281" t="str">
            <v>Billardiera procumbens</v>
          </cell>
        </row>
        <row r="8282">
          <cell r="A8282">
            <v>4670</v>
          </cell>
          <cell r="H8282" t="str">
            <v>Billardiera prostrata</v>
          </cell>
        </row>
        <row r="8283">
          <cell r="A8283">
            <v>4671</v>
          </cell>
          <cell r="H8283" t="str">
            <v>Billardiera scandens</v>
          </cell>
        </row>
        <row r="8284">
          <cell r="A8284">
            <v>4672</v>
          </cell>
          <cell r="H8284" t="str">
            <v>Billardiera versicolor</v>
          </cell>
        </row>
        <row r="8285">
          <cell r="A8285">
            <v>4673</v>
          </cell>
          <cell r="H8285" t="str">
            <v>Bursaria longisepala</v>
          </cell>
        </row>
        <row r="8286">
          <cell r="A8286">
            <v>4674</v>
          </cell>
          <cell r="H8286" t="str">
            <v>Bursaria spinosa</v>
          </cell>
        </row>
        <row r="8287">
          <cell r="A8287">
            <v>4675</v>
          </cell>
          <cell r="H8287" t="str">
            <v>Cheiranthera cyanea</v>
          </cell>
        </row>
        <row r="8288">
          <cell r="A8288">
            <v>4676</v>
          </cell>
          <cell r="H8288" t="str">
            <v>Citriobatus lancifolius</v>
          </cell>
        </row>
        <row r="8289">
          <cell r="A8289">
            <v>4677</v>
          </cell>
          <cell r="H8289" t="str">
            <v>Citriobatus pauciflorus</v>
          </cell>
        </row>
        <row r="8290">
          <cell r="A8290">
            <v>4678</v>
          </cell>
          <cell r="H8290" t="str">
            <v>Hymenosporum flavum</v>
          </cell>
        </row>
        <row r="8291">
          <cell r="A8291">
            <v>4679</v>
          </cell>
          <cell r="H8291" t="str">
            <v>Pittosporum bicolor</v>
          </cell>
        </row>
        <row r="8292">
          <cell r="A8292">
            <v>4680</v>
          </cell>
          <cell r="H8292" t="str">
            <v>Pittosporum erioloma</v>
          </cell>
        </row>
        <row r="8293">
          <cell r="A8293">
            <v>4681</v>
          </cell>
          <cell r="H8293" t="str">
            <v>Pittosporum oreillyanum</v>
          </cell>
        </row>
        <row r="8294">
          <cell r="A8294">
            <v>4682</v>
          </cell>
          <cell r="H8294" t="str">
            <v>Pittosporum phylliraeoides</v>
          </cell>
        </row>
        <row r="8295">
          <cell r="A8295">
            <v>4683</v>
          </cell>
          <cell r="H8295" t="str">
            <v>Pittosporum revolutum</v>
          </cell>
        </row>
        <row r="8296">
          <cell r="A8296">
            <v>4684</v>
          </cell>
          <cell r="H8296" t="str">
            <v>Pittosporum rhombifolium</v>
          </cell>
        </row>
        <row r="8297">
          <cell r="A8297">
            <v>4685</v>
          </cell>
          <cell r="H8297" t="str">
            <v>Pittosporum undulatum</v>
          </cell>
        </row>
        <row r="8298">
          <cell r="A8298">
            <v>4686</v>
          </cell>
          <cell r="H8298" t="str">
            <v>Plantago alpestris</v>
          </cell>
        </row>
        <row r="8299">
          <cell r="A8299">
            <v>4687</v>
          </cell>
          <cell r="H8299" t="str">
            <v>Plantago antarctica</v>
          </cell>
        </row>
        <row r="8300">
          <cell r="A8300">
            <v>4688</v>
          </cell>
          <cell r="H8300" t="str">
            <v>Plantago cladarophylla</v>
          </cell>
        </row>
        <row r="8301">
          <cell r="A8301">
            <v>4689</v>
          </cell>
          <cell r="H8301" t="str">
            <v>Plantago coronopus</v>
          </cell>
        </row>
        <row r="8302">
          <cell r="A8302">
            <v>4690</v>
          </cell>
          <cell r="H8302" t="str">
            <v>Plantago cunninghamii</v>
          </cell>
        </row>
        <row r="8303">
          <cell r="A8303">
            <v>4691</v>
          </cell>
          <cell r="H8303" t="str">
            <v>Plantago debilis</v>
          </cell>
        </row>
        <row r="8304">
          <cell r="A8304">
            <v>4692</v>
          </cell>
          <cell r="H8304" t="str">
            <v>Plantago drummondii</v>
          </cell>
        </row>
        <row r="8305">
          <cell r="A8305">
            <v>4693</v>
          </cell>
          <cell r="H8305" t="str">
            <v>Plantago euryphylla</v>
          </cell>
        </row>
        <row r="8306">
          <cell r="A8306">
            <v>4694</v>
          </cell>
          <cell r="H8306" t="str">
            <v>Plantago gaudichaudii</v>
          </cell>
        </row>
        <row r="8307">
          <cell r="A8307">
            <v>4695</v>
          </cell>
          <cell r="H8307" t="str">
            <v>Plantago glacialis</v>
          </cell>
        </row>
        <row r="8308">
          <cell r="A8308">
            <v>4696</v>
          </cell>
          <cell r="H8308" t="str">
            <v>Plantago hedleyi</v>
          </cell>
        </row>
        <row r="8309">
          <cell r="A8309">
            <v>4697</v>
          </cell>
          <cell r="H8309" t="str">
            <v>Plantago hispida</v>
          </cell>
        </row>
        <row r="8310">
          <cell r="A8310">
            <v>4698</v>
          </cell>
          <cell r="H8310" t="str">
            <v>Plantago indica</v>
          </cell>
        </row>
        <row r="8311">
          <cell r="A8311">
            <v>4699</v>
          </cell>
          <cell r="H8311" t="str">
            <v>Plantago lanceolata</v>
          </cell>
        </row>
        <row r="8312">
          <cell r="A8312">
            <v>4700</v>
          </cell>
          <cell r="H8312" t="str">
            <v>Plantago major</v>
          </cell>
        </row>
        <row r="8313">
          <cell r="A8313">
            <v>4701</v>
          </cell>
          <cell r="H8313" t="str">
            <v>Plantago muelleri</v>
          </cell>
        </row>
        <row r="8314">
          <cell r="A8314">
            <v>4702</v>
          </cell>
          <cell r="H8314" t="str">
            <v>Plantago myosuros</v>
          </cell>
        </row>
        <row r="8315">
          <cell r="A8315">
            <v>4703</v>
          </cell>
          <cell r="H8315" t="str">
            <v>Plantago palustris</v>
          </cell>
        </row>
        <row r="8316">
          <cell r="A8316">
            <v>4704</v>
          </cell>
          <cell r="H8316" t="str">
            <v>Plantago turrifera</v>
          </cell>
        </row>
        <row r="8317">
          <cell r="A8317">
            <v>4705</v>
          </cell>
          <cell r="H8317" t="str">
            <v>Plantago varia</v>
          </cell>
        </row>
        <row r="8318">
          <cell r="A8318">
            <v>4706</v>
          </cell>
          <cell r="H8318" t="str">
            <v>Limonium australe</v>
          </cell>
        </row>
        <row r="8319">
          <cell r="A8319">
            <v>4707</v>
          </cell>
          <cell r="H8319" t="str">
            <v>Limonium otolepis</v>
          </cell>
        </row>
        <row r="8320">
          <cell r="A8320">
            <v>4708</v>
          </cell>
          <cell r="H8320" t="str">
            <v>Limonium sinuatum</v>
          </cell>
        </row>
        <row r="8321">
          <cell r="A8321">
            <v>4709</v>
          </cell>
          <cell r="H8321" t="str">
            <v>Limonium thouinii</v>
          </cell>
        </row>
        <row r="8322">
          <cell r="A8322">
            <v>4710</v>
          </cell>
          <cell r="H8322" t="str">
            <v>Agropyron elongatum</v>
          </cell>
        </row>
        <row r="8323">
          <cell r="A8323">
            <v>4711</v>
          </cell>
          <cell r="H8323" t="str">
            <v>Agropyron repens</v>
          </cell>
        </row>
        <row r="8324">
          <cell r="A8324">
            <v>4712</v>
          </cell>
          <cell r="H8324" t="str">
            <v>Agropyron retrofractum</v>
          </cell>
        </row>
        <row r="8325">
          <cell r="A8325">
            <v>4713</v>
          </cell>
          <cell r="H8325" t="str">
            <v>Agropyron scabrum</v>
          </cell>
        </row>
        <row r="8326">
          <cell r="A8326">
            <v>4714</v>
          </cell>
          <cell r="H8326" t="str">
            <v>Agropyron velutinum</v>
          </cell>
        </row>
        <row r="8327">
          <cell r="A8327">
            <v>4715</v>
          </cell>
          <cell r="H8327" t="str">
            <v>Agrostis aemula</v>
          </cell>
        </row>
        <row r="8328">
          <cell r="A8328">
            <v>4716</v>
          </cell>
          <cell r="H8328" t="str">
            <v>Agrostis aequata</v>
          </cell>
        </row>
        <row r="8329">
          <cell r="A8329">
            <v>4717</v>
          </cell>
          <cell r="H8329" t="str">
            <v>Agrostis australiensis</v>
          </cell>
        </row>
        <row r="8330">
          <cell r="A8330">
            <v>4718</v>
          </cell>
          <cell r="H8330" t="str">
            <v>Agrostis avenacea</v>
          </cell>
        </row>
        <row r="8331">
          <cell r="A8331">
            <v>4719</v>
          </cell>
          <cell r="H8331" t="str">
            <v>Agrostis billardieri</v>
          </cell>
        </row>
        <row r="8332">
          <cell r="A8332">
            <v>4720</v>
          </cell>
          <cell r="H8332" t="str">
            <v>Agrostis boormanii</v>
          </cell>
        </row>
        <row r="8333">
          <cell r="A8333">
            <v>4721</v>
          </cell>
          <cell r="H8333" t="str">
            <v>Agrostis capillaris</v>
          </cell>
        </row>
        <row r="8334">
          <cell r="A8334">
            <v>4722</v>
          </cell>
          <cell r="H8334" t="str">
            <v>Agrostis gigantea</v>
          </cell>
        </row>
        <row r="8335">
          <cell r="A8335">
            <v>4723</v>
          </cell>
          <cell r="H8335" t="str">
            <v>Agrostis hiemalis</v>
          </cell>
        </row>
        <row r="8336">
          <cell r="A8336">
            <v>4724</v>
          </cell>
          <cell r="H8336" t="str">
            <v>Agrostis meionectes</v>
          </cell>
        </row>
        <row r="8337">
          <cell r="A8337">
            <v>4725</v>
          </cell>
          <cell r="H8337" t="str">
            <v>Agrostis muelleriana</v>
          </cell>
        </row>
        <row r="8338">
          <cell r="A8338">
            <v>4726</v>
          </cell>
          <cell r="H8338" t="str">
            <v>Agrostis parviflora</v>
          </cell>
        </row>
        <row r="8339">
          <cell r="A8339">
            <v>4727</v>
          </cell>
          <cell r="H8339" t="str">
            <v>Agrostis semiverticillata</v>
          </cell>
        </row>
        <row r="8340">
          <cell r="A8340">
            <v>4728</v>
          </cell>
          <cell r="H8340" t="str">
            <v>Agrostis stolonifera</v>
          </cell>
        </row>
        <row r="8341">
          <cell r="A8341">
            <v>4729</v>
          </cell>
          <cell r="H8341" t="str">
            <v>Agrostis venusta</v>
          </cell>
        </row>
        <row r="8342">
          <cell r="A8342">
            <v>4730</v>
          </cell>
          <cell r="H8342" t="str">
            <v>Aira caryophyllea</v>
          </cell>
        </row>
        <row r="8343">
          <cell r="A8343">
            <v>4731</v>
          </cell>
          <cell r="H8343" t="str">
            <v>Aira cupaniana</v>
          </cell>
        </row>
        <row r="8344">
          <cell r="A8344">
            <v>4732</v>
          </cell>
          <cell r="H8344" t="str">
            <v>Aira elegans</v>
          </cell>
        </row>
        <row r="8345">
          <cell r="A8345">
            <v>4733</v>
          </cell>
          <cell r="H8345" t="str">
            <v>Aira praecox</v>
          </cell>
        </row>
        <row r="8346">
          <cell r="A8346">
            <v>4734</v>
          </cell>
          <cell r="H8346" t="str">
            <v>Aira provincialis</v>
          </cell>
        </row>
        <row r="8347">
          <cell r="A8347">
            <v>4735</v>
          </cell>
          <cell r="H8347" t="str">
            <v>Alopecurus geniculatus</v>
          </cell>
        </row>
        <row r="8348">
          <cell r="A8348">
            <v>4736</v>
          </cell>
          <cell r="H8348" t="str">
            <v>Alopecurus myosuroides</v>
          </cell>
        </row>
        <row r="8349">
          <cell r="A8349">
            <v>4737</v>
          </cell>
          <cell r="H8349" t="str">
            <v>Alopecurus pratensis</v>
          </cell>
        </row>
        <row r="8350">
          <cell r="A8350">
            <v>4738</v>
          </cell>
          <cell r="H8350" t="str">
            <v>Ammophila arenaria</v>
          </cell>
        </row>
        <row r="8351">
          <cell r="A8351">
            <v>4739</v>
          </cell>
          <cell r="H8351" t="str">
            <v>Amphibromus fluitans</v>
          </cell>
        </row>
        <row r="8352">
          <cell r="A8352">
            <v>4740</v>
          </cell>
          <cell r="H8352" t="str">
            <v>Amphibromus macrorhinus</v>
          </cell>
        </row>
        <row r="8353">
          <cell r="A8353">
            <v>4741</v>
          </cell>
          <cell r="H8353" t="str">
            <v>Amphibromus morrisii</v>
          </cell>
        </row>
        <row r="8354">
          <cell r="A8354">
            <v>4742</v>
          </cell>
          <cell r="H8354" t="str">
            <v>Amphibromus pithogastrus</v>
          </cell>
        </row>
        <row r="8355">
          <cell r="A8355">
            <v>4743</v>
          </cell>
          <cell r="H8355" t="str">
            <v>Amphibromus sinuatus</v>
          </cell>
        </row>
        <row r="8356">
          <cell r="A8356">
            <v>4744</v>
          </cell>
          <cell r="H8356" t="str">
            <v>Amphipogon caricinus</v>
          </cell>
        </row>
        <row r="8357">
          <cell r="A8357">
            <v>4745</v>
          </cell>
          <cell r="H8357" t="str">
            <v>Amphipogon strictus</v>
          </cell>
        </row>
        <row r="8358">
          <cell r="A8358">
            <v>4746</v>
          </cell>
          <cell r="H8358" t="str">
            <v>Ancistrachne maidenii</v>
          </cell>
        </row>
        <row r="8359">
          <cell r="A8359">
            <v>4747</v>
          </cell>
          <cell r="H8359" t="str">
            <v>Ancistrachne uncinulata</v>
          </cell>
        </row>
        <row r="8360">
          <cell r="A8360">
            <v>4748</v>
          </cell>
          <cell r="H8360" t="str">
            <v>Andropogon virginicus</v>
          </cell>
        </row>
        <row r="8361">
          <cell r="A8361">
            <v>4749</v>
          </cell>
          <cell r="H8361" t="str">
            <v>Anisopogon avenaceus</v>
          </cell>
        </row>
        <row r="8362">
          <cell r="A8362">
            <v>4750</v>
          </cell>
          <cell r="H8362" t="str">
            <v>Anthoxanthum odoratum</v>
          </cell>
        </row>
        <row r="8363">
          <cell r="A8363">
            <v>4751</v>
          </cell>
          <cell r="H8363" t="str">
            <v>Aristida acuta</v>
          </cell>
        </row>
        <row r="8364">
          <cell r="A8364">
            <v>4752</v>
          </cell>
          <cell r="H8364" t="str">
            <v>Aristida anthoxanthoides</v>
          </cell>
        </row>
        <row r="8365">
          <cell r="A8365">
            <v>4753</v>
          </cell>
          <cell r="H8365" t="str">
            <v>Aristida armata</v>
          </cell>
        </row>
        <row r="8366">
          <cell r="A8366">
            <v>4754</v>
          </cell>
          <cell r="H8366" t="str">
            <v>Aristida behriana</v>
          </cell>
        </row>
        <row r="8367">
          <cell r="A8367">
            <v>4755</v>
          </cell>
          <cell r="H8367" t="str">
            <v>Aristida benthamii</v>
          </cell>
        </row>
        <row r="8368">
          <cell r="A8368">
            <v>4756</v>
          </cell>
          <cell r="H8368" t="str">
            <v>Aristida calycina</v>
          </cell>
        </row>
        <row r="8369">
          <cell r="A8369">
            <v>4757</v>
          </cell>
          <cell r="H8369" t="str">
            <v>Aristida caput-medusae</v>
          </cell>
        </row>
        <row r="8370">
          <cell r="A8370">
            <v>4758</v>
          </cell>
          <cell r="H8370" t="str">
            <v>Aristida echinata</v>
          </cell>
        </row>
        <row r="8371">
          <cell r="A8371">
            <v>4759</v>
          </cell>
          <cell r="H8371" t="str">
            <v>Aristida gracilipes</v>
          </cell>
        </row>
        <row r="8372">
          <cell r="A8372">
            <v>4760</v>
          </cell>
          <cell r="H8372" t="str">
            <v>Aristida jerichoensis</v>
          </cell>
        </row>
        <row r="8373">
          <cell r="A8373">
            <v>4761</v>
          </cell>
          <cell r="H8373" t="str">
            <v>Aristida leichhardtiana</v>
          </cell>
        </row>
        <row r="8374">
          <cell r="A8374">
            <v>4762</v>
          </cell>
          <cell r="H8374" t="str">
            <v>Aristida leptopoda</v>
          </cell>
        </row>
        <row r="8375">
          <cell r="A8375">
            <v>4763</v>
          </cell>
          <cell r="H8375" t="str">
            <v>Aristida longicollis</v>
          </cell>
        </row>
        <row r="8376">
          <cell r="A8376">
            <v>4764</v>
          </cell>
          <cell r="H8376" t="str">
            <v>Aristida muelleri</v>
          </cell>
        </row>
        <row r="8377">
          <cell r="A8377">
            <v>4765</v>
          </cell>
          <cell r="H8377" t="str">
            <v>Aristida muricata</v>
          </cell>
        </row>
        <row r="8378">
          <cell r="A8378">
            <v>4766</v>
          </cell>
          <cell r="H8378" t="str">
            <v>Aristida obscura</v>
          </cell>
        </row>
        <row r="8379">
          <cell r="A8379">
            <v>4767</v>
          </cell>
          <cell r="H8379" t="str">
            <v>Aristida personata</v>
          </cell>
        </row>
        <row r="8380">
          <cell r="A8380">
            <v>4768</v>
          </cell>
          <cell r="H8380" t="str">
            <v>Aristida platychaeta</v>
          </cell>
        </row>
        <row r="8381">
          <cell r="A8381">
            <v>4769</v>
          </cell>
          <cell r="H8381" t="str">
            <v>Aristida psammophila</v>
          </cell>
        </row>
        <row r="8382">
          <cell r="A8382">
            <v>4770</v>
          </cell>
          <cell r="H8382" t="str">
            <v>Aristida ramosa</v>
          </cell>
        </row>
        <row r="8383">
          <cell r="A8383">
            <v>4771</v>
          </cell>
          <cell r="H8383" t="str">
            <v>Aristida spuria</v>
          </cell>
        </row>
        <row r="8384">
          <cell r="A8384">
            <v>4772</v>
          </cell>
          <cell r="H8384" t="str">
            <v>Aristida strigosa</v>
          </cell>
        </row>
        <row r="8385">
          <cell r="A8385">
            <v>4773</v>
          </cell>
          <cell r="H8385" t="str">
            <v>Aristida vagans</v>
          </cell>
        </row>
        <row r="8386">
          <cell r="A8386">
            <v>4774</v>
          </cell>
          <cell r="H8386" t="str">
            <v>Aristida warburgii</v>
          </cell>
        </row>
        <row r="8387">
          <cell r="A8387">
            <v>4775</v>
          </cell>
          <cell r="H8387" t="str">
            <v>Arrhenatherum elatius</v>
          </cell>
        </row>
        <row r="8388">
          <cell r="A8388">
            <v>4776</v>
          </cell>
          <cell r="H8388" t="str">
            <v>Arthraxon hispidus</v>
          </cell>
        </row>
        <row r="8389">
          <cell r="A8389">
            <v>4777</v>
          </cell>
          <cell r="H8389" t="str">
            <v>Arundo donax</v>
          </cell>
        </row>
        <row r="8390">
          <cell r="A8390">
            <v>4778</v>
          </cell>
          <cell r="H8390" t="str">
            <v>Astrebla lappacea</v>
          </cell>
        </row>
        <row r="8391">
          <cell r="A8391">
            <v>4779</v>
          </cell>
          <cell r="H8391" t="str">
            <v>Avena barbata</v>
          </cell>
        </row>
        <row r="8392">
          <cell r="A8392">
            <v>4780</v>
          </cell>
          <cell r="H8392" t="str">
            <v>Avena fatua</v>
          </cell>
        </row>
        <row r="8393">
          <cell r="A8393">
            <v>4781</v>
          </cell>
          <cell r="H8393" t="str">
            <v>Avena ludoviciana</v>
          </cell>
        </row>
        <row r="8394">
          <cell r="A8394">
            <v>4782</v>
          </cell>
          <cell r="H8394" t="str">
            <v>Avena sativa</v>
          </cell>
        </row>
        <row r="8395">
          <cell r="A8395">
            <v>4783</v>
          </cell>
          <cell r="H8395" t="str">
            <v>Avena sterilis</v>
          </cell>
        </row>
        <row r="8396">
          <cell r="A8396">
            <v>4784</v>
          </cell>
          <cell r="H8396" t="str">
            <v>Axonopus affinis</v>
          </cell>
        </row>
        <row r="8397">
          <cell r="A8397">
            <v>4785</v>
          </cell>
          <cell r="H8397" t="str">
            <v>Axonopus compressus</v>
          </cell>
        </row>
        <row r="8398">
          <cell r="A8398">
            <v>4787</v>
          </cell>
          <cell r="H8398" t="str">
            <v>Bothriochloa biloba</v>
          </cell>
        </row>
        <row r="8399">
          <cell r="A8399">
            <v>4788</v>
          </cell>
          <cell r="H8399" t="str">
            <v>Bothriochloa decipiens</v>
          </cell>
        </row>
        <row r="8400">
          <cell r="A8400">
            <v>4789</v>
          </cell>
          <cell r="H8400" t="str">
            <v>Bothriochloa erianthoides</v>
          </cell>
        </row>
        <row r="8401">
          <cell r="A8401">
            <v>4790</v>
          </cell>
          <cell r="H8401" t="str">
            <v>Bothriochloa macra</v>
          </cell>
        </row>
        <row r="8402">
          <cell r="A8402">
            <v>4791</v>
          </cell>
          <cell r="H8402" t="str">
            <v>Brachiaria advena</v>
          </cell>
        </row>
        <row r="8403">
          <cell r="A8403">
            <v>4792</v>
          </cell>
          <cell r="H8403" t="str">
            <v>Brachiaria fasciculata</v>
          </cell>
        </row>
        <row r="8404">
          <cell r="A8404">
            <v>4793</v>
          </cell>
          <cell r="H8404" t="str">
            <v>Brachiaria foliosa</v>
          </cell>
        </row>
        <row r="8405">
          <cell r="A8405">
            <v>4794</v>
          </cell>
          <cell r="H8405" t="str">
            <v>Brachiaria gilesii</v>
          </cell>
        </row>
        <row r="8406">
          <cell r="A8406">
            <v>4795</v>
          </cell>
          <cell r="H8406" t="str">
            <v>Brachiaria notochthona</v>
          </cell>
        </row>
        <row r="8407">
          <cell r="A8407">
            <v>4796</v>
          </cell>
          <cell r="H8407" t="str">
            <v>Brachiaria praetervisa</v>
          </cell>
        </row>
        <row r="8408">
          <cell r="A8408">
            <v>4797</v>
          </cell>
          <cell r="H8408" t="str">
            <v>Brachiaria texana</v>
          </cell>
        </row>
        <row r="8409">
          <cell r="A8409">
            <v>4798</v>
          </cell>
          <cell r="H8409" t="str">
            <v>Brachyachne ciliaris</v>
          </cell>
        </row>
        <row r="8410">
          <cell r="A8410">
            <v>4799</v>
          </cell>
          <cell r="H8410" t="str">
            <v>Brachypodium distachyon</v>
          </cell>
        </row>
        <row r="8411">
          <cell r="A8411">
            <v>4800</v>
          </cell>
          <cell r="H8411" t="str">
            <v>Briza maxima</v>
          </cell>
        </row>
        <row r="8412">
          <cell r="A8412">
            <v>4801</v>
          </cell>
          <cell r="H8412" t="str">
            <v>Briza minor</v>
          </cell>
        </row>
        <row r="8413">
          <cell r="A8413">
            <v>4802</v>
          </cell>
          <cell r="H8413" t="str">
            <v>Briza subaristata</v>
          </cell>
        </row>
        <row r="8414">
          <cell r="A8414">
            <v>4803</v>
          </cell>
          <cell r="H8414" t="str">
            <v>Bromus alopecuroides</v>
          </cell>
        </row>
        <row r="8415">
          <cell r="A8415">
            <v>4804</v>
          </cell>
          <cell r="H8415" t="str">
            <v>Bromus arenarius</v>
          </cell>
        </row>
        <row r="8416">
          <cell r="A8416">
            <v>4805</v>
          </cell>
          <cell r="H8416" t="str">
            <v>Bromus coloratus</v>
          </cell>
        </row>
        <row r="8417">
          <cell r="A8417">
            <v>4806</v>
          </cell>
          <cell r="H8417" t="str">
            <v>Bromus diandrus</v>
          </cell>
        </row>
        <row r="8418">
          <cell r="A8418">
            <v>4807</v>
          </cell>
          <cell r="H8418" t="str">
            <v>Bromus hordeaceus</v>
          </cell>
        </row>
        <row r="8419">
          <cell r="A8419">
            <v>4808</v>
          </cell>
          <cell r="H8419" t="str">
            <v>Bromus inermis</v>
          </cell>
        </row>
        <row r="8420">
          <cell r="A8420">
            <v>4809</v>
          </cell>
          <cell r="H8420" t="str">
            <v>Bromus japonicus</v>
          </cell>
        </row>
        <row r="8421">
          <cell r="A8421">
            <v>4810</v>
          </cell>
          <cell r="H8421" t="str">
            <v>Bromus madritensis</v>
          </cell>
        </row>
        <row r="8422">
          <cell r="A8422">
            <v>4811</v>
          </cell>
          <cell r="H8422" t="str">
            <v>Bromus molliformis</v>
          </cell>
        </row>
        <row r="8423">
          <cell r="A8423">
            <v>4812</v>
          </cell>
          <cell r="H8423" t="str">
            <v>Bromus racemosus</v>
          </cell>
        </row>
        <row r="8424">
          <cell r="A8424">
            <v>4813</v>
          </cell>
          <cell r="H8424" t="str">
            <v>Bromus rubens</v>
          </cell>
        </row>
        <row r="8425">
          <cell r="A8425">
            <v>4814</v>
          </cell>
          <cell r="H8425" t="str">
            <v>Bromus secalinus</v>
          </cell>
        </row>
        <row r="8426">
          <cell r="A8426">
            <v>4815</v>
          </cell>
          <cell r="H8426" t="str">
            <v>Bromus squarrosus</v>
          </cell>
        </row>
        <row r="8427">
          <cell r="A8427">
            <v>4816</v>
          </cell>
          <cell r="H8427" t="str">
            <v>Bromus stamineus</v>
          </cell>
        </row>
        <row r="8428">
          <cell r="A8428">
            <v>4817</v>
          </cell>
          <cell r="H8428" t="str">
            <v>Bromus sterilis</v>
          </cell>
        </row>
        <row r="8429">
          <cell r="A8429">
            <v>4818</v>
          </cell>
          <cell r="H8429" t="str">
            <v>Bromus tectorum</v>
          </cell>
        </row>
        <row r="8430">
          <cell r="A8430">
            <v>4819</v>
          </cell>
          <cell r="H8430" t="str">
            <v>Bromus unioloides</v>
          </cell>
        </row>
        <row r="8431">
          <cell r="A8431">
            <v>4820</v>
          </cell>
          <cell r="H8431" t="str">
            <v>Capillipedium parviflorum</v>
          </cell>
        </row>
        <row r="8432">
          <cell r="A8432">
            <v>4821</v>
          </cell>
          <cell r="H8432" t="str">
            <v>Capillipedium spicigerum</v>
          </cell>
        </row>
        <row r="8433">
          <cell r="A8433">
            <v>4822</v>
          </cell>
          <cell r="H8433" t="str">
            <v>Catapodium rigidum</v>
          </cell>
        </row>
        <row r="8434">
          <cell r="A8434">
            <v>4823</v>
          </cell>
          <cell r="H8434" t="str">
            <v>Cenchrus caliculatus</v>
          </cell>
        </row>
        <row r="8435">
          <cell r="A8435">
            <v>4824</v>
          </cell>
          <cell r="H8435" t="str">
            <v>Cenchrus incertus</v>
          </cell>
        </row>
        <row r="8436">
          <cell r="A8436">
            <v>4825</v>
          </cell>
          <cell r="H8436" t="str">
            <v>Cenchrus longispinus</v>
          </cell>
        </row>
        <row r="8437">
          <cell r="A8437">
            <v>4826</v>
          </cell>
          <cell r="H8437" t="str">
            <v>Cenchrus pennisetiformis</v>
          </cell>
        </row>
        <row r="8438">
          <cell r="A8438">
            <v>4827</v>
          </cell>
          <cell r="H8438" t="str">
            <v>Chionochloa frigida</v>
          </cell>
        </row>
        <row r="8439">
          <cell r="A8439">
            <v>4828</v>
          </cell>
          <cell r="H8439" t="str">
            <v>Chionochloa pallida</v>
          </cell>
        </row>
        <row r="8440">
          <cell r="A8440">
            <v>4829</v>
          </cell>
          <cell r="H8440" t="str">
            <v>Chloris acicularis</v>
          </cell>
        </row>
        <row r="8441">
          <cell r="A8441">
            <v>4830</v>
          </cell>
          <cell r="H8441" t="str">
            <v>Chloris divaricata</v>
          </cell>
        </row>
        <row r="8442">
          <cell r="A8442">
            <v>4831</v>
          </cell>
          <cell r="H8442" t="str">
            <v>Chloris gayana</v>
          </cell>
        </row>
        <row r="8443">
          <cell r="A8443">
            <v>4832</v>
          </cell>
          <cell r="H8443" t="str">
            <v>Chloris pectinata</v>
          </cell>
        </row>
        <row r="8444">
          <cell r="A8444">
            <v>4833</v>
          </cell>
          <cell r="H8444" t="str">
            <v>Chloris truncata</v>
          </cell>
        </row>
        <row r="8445">
          <cell r="A8445">
            <v>4834</v>
          </cell>
          <cell r="H8445" t="str">
            <v>Chloris ventricosa</v>
          </cell>
        </row>
        <row r="8446">
          <cell r="A8446">
            <v>4835</v>
          </cell>
          <cell r="H8446" t="str">
            <v>Chrysopogon fallax</v>
          </cell>
        </row>
        <row r="8447">
          <cell r="A8447">
            <v>4836</v>
          </cell>
          <cell r="H8447" t="str">
            <v>Chrysopogon sylvaticus</v>
          </cell>
        </row>
        <row r="8448">
          <cell r="A8448">
            <v>4837</v>
          </cell>
          <cell r="H8448" t="str">
            <v>Cleistochloa subjuncea</v>
          </cell>
        </row>
        <row r="8449">
          <cell r="A8449">
            <v>4838</v>
          </cell>
          <cell r="H8449" t="str">
            <v>Coix lacryma-jobi</v>
          </cell>
        </row>
        <row r="8450">
          <cell r="A8450">
            <v>4839</v>
          </cell>
          <cell r="H8450" t="str">
            <v>Cortaderia selloana</v>
          </cell>
        </row>
        <row r="8451">
          <cell r="A8451">
            <v>4840</v>
          </cell>
          <cell r="H8451" t="str">
            <v>Cymbopogon obtectus</v>
          </cell>
        </row>
        <row r="8452">
          <cell r="A8452">
            <v>4841</v>
          </cell>
          <cell r="H8452" t="str">
            <v>Cymbopogon refractus</v>
          </cell>
        </row>
        <row r="8453">
          <cell r="A8453">
            <v>4842</v>
          </cell>
          <cell r="H8453" t="str">
            <v>Cynodon incompletus</v>
          </cell>
        </row>
        <row r="8454">
          <cell r="A8454">
            <v>4843</v>
          </cell>
          <cell r="H8454" t="str">
            <v>Cynodon transvaalensis</v>
          </cell>
        </row>
        <row r="8455">
          <cell r="A8455">
            <v>4844</v>
          </cell>
          <cell r="H8455" t="str">
            <v>Cynosurus cristatus</v>
          </cell>
        </row>
        <row r="8456">
          <cell r="A8456">
            <v>4845</v>
          </cell>
          <cell r="H8456" t="str">
            <v>Cynosurus echinatus</v>
          </cell>
        </row>
        <row r="8457">
          <cell r="A8457">
            <v>4846</v>
          </cell>
          <cell r="H8457" t="str">
            <v>Dactylis glomerata</v>
          </cell>
        </row>
        <row r="8458">
          <cell r="A8458">
            <v>4847</v>
          </cell>
          <cell r="H8458" t="str">
            <v>Dactyloctenium australe</v>
          </cell>
        </row>
        <row r="8459">
          <cell r="A8459">
            <v>4848</v>
          </cell>
          <cell r="H8459" t="str">
            <v>Danthonia alpicola</v>
          </cell>
        </row>
        <row r="8460">
          <cell r="A8460">
            <v>4849</v>
          </cell>
          <cell r="H8460" t="str">
            <v>Danthonia auriculata</v>
          </cell>
        </row>
        <row r="8461">
          <cell r="A8461">
            <v>4850</v>
          </cell>
          <cell r="H8461" t="str">
            <v>Danthonia caespitosa</v>
          </cell>
        </row>
        <row r="8462">
          <cell r="A8462">
            <v>4851</v>
          </cell>
          <cell r="H8462" t="str">
            <v>Danthonia carphoides</v>
          </cell>
        </row>
        <row r="8463">
          <cell r="A8463">
            <v>4852</v>
          </cell>
          <cell r="H8463" t="str">
            <v>Danthonia duttoniana</v>
          </cell>
        </row>
        <row r="8464">
          <cell r="A8464">
            <v>4853</v>
          </cell>
          <cell r="H8464" t="str">
            <v>Danthonia eriantha</v>
          </cell>
        </row>
        <row r="8465">
          <cell r="A8465">
            <v>4854</v>
          </cell>
          <cell r="H8465" t="str">
            <v>Danthonia induta</v>
          </cell>
        </row>
        <row r="8466">
          <cell r="A8466">
            <v>4855</v>
          </cell>
          <cell r="H8466" t="str">
            <v>Danthonia laevis</v>
          </cell>
        </row>
        <row r="8467">
          <cell r="A8467">
            <v>4856</v>
          </cell>
          <cell r="H8467" t="str">
            <v>Danthonia linkii</v>
          </cell>
        </row>
        <row r="8468">
          <cell r="A8468">
            <v>4857</v>
          </cell>
          <cell r="H8468" t="str">
            <v>Danthonia longifolia</v>
          </cell>
        </row>
        <row r="8469">
          <cell r="A8469">
            <v>4858</v>
          </cell>
          <cell r="H8469" t="str">
            <v>Danthonia monticola</v>
          </cell>
        </row>
        <row r="8470">
          <cell r="A8470">
            <v>4859</v>
          </cell>
          <cell r="H8470" t="str">
            <v>Danthonia nivicola</v>
          </cell>
        </row>
        <row r="8471">
          <cell r="A8471">
            <v>4860</v>
          </cell>
          <cell r="H8471" t="str">
            <v>Danthonia nudiflora</v>
          </cell>
        </row>
        <row r="8472">
          <cell r="A8472">
            <v>4861</v>
          </cell>
          <cell r="H8472" t="str">
            <v>Danthonia penicillata</v>
          </cell>
        </row>
        <row r="8473">
          <cell r="A8473">
            <v>4862</v>
          </cell>
          <cell r="H8473" t="str">
            <v>Danthonia pilosa</v>
          </cell>
        </row>
        <row r="8474">
          <cell r="A8474">
            <v>4863</v>
          </cell>
          <cell r="H8474" t="str">
            <v>Danthonia procera</v>
          </cell>
        </row>
        <row r="8475">
          <cell r="A8475">
            <v>4864</v>
          </cell>
          <cell r="H8475" t="str">
            <v>Danthonia racemosa</v>
          </cell>
        </row>
        <row r="8476">
          <cell r="A8476">
            <v>4865</v>
          </cell>
          <cell r="H8476" t="str">
            <v>Danthonia richardsonii</v>
          </cell>
        </row>
        <row r="8477">
          <cell r="A8477">
            <v>4866</v>
          </cell>
          <cell r="H8477" t="str">
            <v>Danthonia semiannularis</v>
          </cell>
        </row>
        <row r="8478">
          <cell r="A8478">
            <v>4867</v>
          </cell>
          <cell r="H8478" t="str">
            <v>Danthonia setacea</v>
          </cell>
        </row>
        <row r="8479">
          <cell r="A8479">
            <v>4868</v>
          </cell>
          <cell r="H8479" t="str">
            <v>Danthonia tenuior</v>
          </cell>
        </row>
        <row r="8480">
          <cell r="A8480">
            <v>4869</v>
          </cell>
          <cell r="H8480" t="str">
            <v>Danthonia unarede</v>
          </cell>
        </row>
        <row r="8481">
          <cell r="A8481">
            <v>4870</v>
          </cell>
          <cell r="H8481" t="str">
            <v>Deschampsia cespitosa</v>
          </cell>
        </row>
        <row r="8482">
          <cell r="A8482">
            <v>4871</v>
          </cell>
          <cell r="H8482" t="str">
            <v>Deyeuxia accedens</v>
          </cell>
        </row>
        <row r="8483">
          <cell r="A8483">
            <v>4872</v>
          </cell>
          <cell r="H8483" t="str">
            <v>Deyeuxia acuminata</v>
          </cell>
        </row>
        <row r="8484">
          <cell r="A8484">
            <v>4873</v>
          </cell>
          <cell r="H8484" t="str">
            <v>Deyeuxia affinis</v>
          </cell>
        </row>
        <row r="8485">
          <cell r="A8485">
            <v>4874</v>
          </cell>
          <cell r="H8485" t="str">
            <v>Deyeuxia angustifolia</v>
          </cell>
        </row>
        <row r="8486">
          <cell r="A8486">
            <v>4875</v>
          </cell>
          <cell r="H8486" t="str">
            <v>Deyeuxia appressa</v>
          </cell>
        </row>
        <row r="8487">
          <cell r="A8487">
            <v>4876</v>
          </cell>
          <cell r="H8487" t="str">
            <v>Deyeuxia benthamiana</v>
          </cell>
        </row>
        <row r="8488">
          <cell r="A8488">
            <v>4877</v>
          </cell>
          <cell r="H8488" t="str">
            <v>Deyeuxia brachyathera</v>
          </cell>
        </row>
        <row r="8489">
          <cell r="A8489">
            <v>4878</v>
          </cell>
          <cell r="H8489" t="str">
            <v>Deyeuxia carinata</v>
          </cell>
        </row>
        <row r="8490">
          <cell r="A8490">
            <v>4879</v>
          </cell>
          <cell r="H8490" t="str">
            <v>Deyeuxia contracta</v>
          </cell>
        </row>
        <row r="8491">
          <cell r="A8491">
            <v>4880</v>
          </cell>
          <cell r="H8491" t="str">
            <v>Deyeuxia crassiuscula</v>
          </cell>
        </row>
        <row r="8492">
          <cell r="A8492">
            <v>4881</v>
          </cell>
          <cell r="H8492" t="str">
            <v>Deyeuxia decipiens</v>
          </cell>
        </row>
        <row r="8493">
          <cell r="A8493">
            <v>4882</v>
          </cell>
          <cell r="H8493" t="str">
            <v>Deyeuxia frigida</v>
          </cell>
        </row>
        <row r="8494">
          <cell r="A8494">
            <v>4883</v>
          </cell>
          <cell r="H8494" t="str">
            <v>Deyeuxia gunniana</v>
          </cell>
        </row>
        <row r="8495">
          <cell r="A8495">
            <v>4884</v>
          </cell>
          <cell r="H8495" t="str">
            <v>Deyeuxia imbricata</v>
          </cell>
        </row>
        <row r="8496">
          <cell r="A8496">
            <v>4885</v>
          </cell>
          <cell r="H8496" t="str">
            <v>Deyeuxia mckiei</v>
          </cell>
        </row>
        <row r="8497">
          <cell r="A8497">
            <v>4886</v>
          </cell>
          <cell r="H8497" t="str">
            <v>Deyeuxia mesathera</v>
          </cell>
        </row>
        <row r="8498">
          <cell r="A8498">
            <v>4887</v>
          </cell>
          <cell r="H8498" t="str">
            <v>Deyeuxia microseta</v>
          </cell>
        </row>
        <row r="8499">
          <cell r="A8499">
            <v>4888</v>
          </cell>
          <cell r="H8499" t="str">
            <v>Deyeuxia monticola</v>
          </cell>
        </row>
        <row r="8500">
          <cell r="A8500">
            <v>4889</v>
          </cell>
          <cell r="H8500" t="str">
            <v>Deyeuxia nudiflora</v>
          </cell>
        </row>
        <row r="8501">
          <cell r="A8501">
            <v>4890</v>
          </cell>
          <cell r="H8501" t="str">
            <v>Deyeuxia parviseta</v>
          </cell>
        </row>
        <row r="8502">
          <cell r="A8502">
            <v>4891</v>
          </cell>
          <cell r="H8502" t="str">
            <v>Deyeuxia quadriseta</v>
          </cell>
        </row>
        <row r="8503">
          <cell r="A8503">
            <v>4892</v>
          </cell>
          <cell r="H8503" t="str">
            <v>Deyeuxia reflexa</v>
          </cell>
        </row>
        <row r="8504">
          <cell r="A8504">
            <v>4893</v>
          </cell>
          <cell r="H8504" t="str">
            <v>Deyeuxia rodwayi</v>
          </cell>
        </row>
        <row r="8505">
          <cell r="A8505">
            <v>4894</v>
          </cell>
          <cell r="H8505" t="str">
            <v>Deyeuxia scaberula</v>
          </cell>
        </row>
        <row r="8506">
          <cell r="A8506">
            <v>4895</v>
          </cell>
          <cell r="H8506" t="str">
            <v>Dichanthium setosum</v>
          </cell>
        </row>
        <row r="8507">
          <cell r="A8507">
            <v>4896</v>
          </cell>
          <cell r="H8507" t="str">
            <v>Dichanthium tenue</v>
          </cell>
        </row>
        <row r="8508">
          <cell r="A8508">
            <v>4897</v>
          </cell>
          <cell r="H8508" t="str">
            <v>Dichelachne crinita</v>
          </cell>
        </row>
        <row r="8509">
          <cell r="A8509">
            <v>4898</v>
          </cell>
          <cell r="H8509" t="str">
            <v>Dichelachne micrantha</v>
          </cell>
        </row>
        <row r="8510">
          <cell r="A8510">
            <v>4899</v>
          </cell>
          <cell r="H8510" t="str">
            <v>Dichelachne rara</v>
          </cell>
        </row>
        <row r="8511">
          <cell r="A8511">
            <v>4900</v>
          </cell>
          <cell r="H8511" t="str">
            <v>Digitaria aequiglumis</v>
          </cell>
        </row>
        <row r="8512">
          <cell r="A8512">
            <v>4901</v>
          </cell>
          <cell r="H8512" t="str">
            <v>Digitaria ammophila</v>
          </cell>
        </row>
        <row r="8513">
          <cell r="A8513">
            <v>4902</v>
          </cell>
          <cell r="H8513" t="str">
            <v>Digitaria breviglumis</v>
          </cell>
        </row>
        <row r="8514">
          <cell r="A8514">
            <v>4903</v>
          </cell>
          <cell r="H8514" t="str">
            <v>Digitaria coenicola</v>
          </cell>
        </row>
        <row r="8515">
          <cell r="A8515">
            <v>4904</v>
          </cell>
          <cell r="H8515" t="str">
            <v>Digitaria didactyla</v>
          </cell>
        </row>
        <row r="8516">
          <cell r="A8516">
            <v>4905</v>
          </cell>
          <cell r="H8516" t="str">
            <v>Digitaria diffusa</v>
          </cell>
        </row>
        <row r="8517">
          <cell r="A8517">
            <v>4906</v>
          </cell>
          <cell r="H8517" t="str">
            <v>Digitaria diminuta</v>
          </cell>
        </row>
        <row r="8518">
          <cell r="A8518">
            <v>4907</v>
          </cell>
          <cell r="H8518" t="str">
            <v>Digitaria divaricatissima</v>
          </cell>
        </row>
        <row r="8519">
          <cell r="A8519">
            <v>4908</v>
          </cell>
          <cell r="H8519" t="str">
            <v>Digitaria hubbardii</v>
          </cell>
        </row>
        <row r="8520">
          <cell r="A8520">
            <v>4909</v>
          </cell>
          <cell r="H8520" t="str">
            <v>Digitaria hystrichoides</v>
          </cell>
        </row>
        <row r="8521">
          <cell r="A8521">
            <v>4910</v>
          </cell>
          <cell r="H8521" t="str">
            <v>Digitaria ischaemum</v>
          </cell>
        </row>
        <row r="8522">
          <cell r="A8522">
            <v>4911</v>
          </cell>
          <cell r="H8522" t="str">
            <v>Digitaria leucostachya</v>
          </cell>
        </row>
        <row r="8523">
          <cell r="A8523">
            <v>4912</v>
          </cell>
          <cell r="H8523" t="str">
            <v>Digitaria orbata</v>
          </cell>
        </row>
        <row r="8524">
          <cell r="A8524">
            <v>4913</v>
          </cell>
          <cell r="H8524" t="str">
            <v>Digitaria parviflora</v>
          </cell>
        </row>
        <row r="8525">
          <cell r="A8525">
            <v>4914</v>
          </cell>
          <cell r="H8525" t="str">
            <v>Digitaria propinqua</v>
          </cell>
        </row>
        <row r="8526">
          <cell r="A8526">
            <v>4915</v>
          </cell>
          <cell r="H8526" t="str">
            <v>Digitaria ramularis</v>
          </cell>
        </row>
        <row r="8527">
          <cell r="A8527">
            <v>4916</v>
          </cell>
          <cell r="H8527" t="str">
            <v>Digitaria ternata</v>
          </cell>
        </row>
        <row r="8528">
          <cell r="A8528">
            <v>4917</v>
          </cell>
          <cell r="H8528" t="str">
            <v>Digitaria velutina</v>
          </cell>
        </row>
        <row r="8529">
          <cell r="A8529">
            <v>4918</v>
          </cell>
          <cell r="H8529" t="str">
            <v>Digitaria violascens</v>
          </cell>
        </row>
        <row r="8530">
          <cell r="A8530">
            <v>4919</v>
          </cell>
          <cell r="H8530" t="str">
            <v>Dimorphochloa rigida</v>
          </cell>
        </row>
        <row r="8531">
          <cell r="A8531">
            <v>4920</v>
          </cell>
          <cell r="H8531" t="str">
            <v>Diplachne fusca</v>
          </cell>
        </row>
        <row r="8532">
          <cell r="A8532">
            <v>4921</v>
          </cell>
          <cell r="H8532" t="str">
            <v>Diplachne muelleri</v>
          </cell>
        </row>
        <row r="8533">
          <cell r="A8533">
            <v>4922</v>
          </cell>
          <cell r="H8533" t="str">
            <v>Dryopoa dives</v>
          </cell>
        </row>
        <row r="8534">
          <cell r="A8534">
            <v>4923</v>
          </cell>
          <cell r="H8534" t="str">
            <v>Echinochloa crus-galli</v>
          </cell>
        </row>
        <row r="8535">
          <cell r="A8535">
            <v>4924</v>
          </cell>
          <cell r="H8535" t="str">
            <v>Echinochloa crus-pavonis</v>
          </cell>
        </row>
        <row r="8536">
          <cell r="A8536">
            <v>4925</v>
          </cell>
          <cell r="H8536" t="str">
            <v>Echinochloa inundata</v>
          </cell>
        </row>
        <row r="8537">
          <cell r="A8537">
            <v>4926</v>
          </cell>
          <cell r="H8537" t="str">
            <v>Echinochloa lacunaria</v>
          </cell>
        </row>
        <row r="8538">
          <cell r="A8538">
            <v>4927</v>
          </cell>
          <cell r="H8538" t="str">
            <v>Echinochloa telmatophila</v>
          </cell>
        </row>
        <row r="8539">
          <cell r="A8539">
            <v>4928</v>
          </cell>
          <cell r="H8539" t="str">
            <v>Echinochloa turnerana</v>
          </cell>
        </row>
        <row r="8540">
          <cell r="A8540">
            <v>4929</v>
          </cell>
          <cell r="H8540" t="str">
            <v>Echinopogon caespitosus</v>
          </cell>
        </row>
        <row r="8541">
          <cell r="A8541">
            <v>4930</v>
          </cell>
          <cell r="H8541" t="str">
            <v>Echinopogon cheelii</v>
          </cell>
        </row>
        <row r="8542">
          <cell r="A8542">
            <v>4931</v>
          </cell>
          <cell r="H8542" t="str">
            <v>Echinopogon intermedius</v>
          </cell>
        </row>
        <row r="8543">
          <cell r="A8543">
            <v>4932</v>
          </cell>
          <cell r="H8543" t="str">
            <v>Echinopogon mckiei</v>
          </cell>
        </row>
        <row r="8544">
          <cell r="A8544">
            <v>4933</v>
          </cell>
          <cell r="H8544" t="str">
            <v>Echinopogon nutans</v>
          </cell>
        </row>
        <row r="8545">
          <cell r="A8545">
            <v>4934</v>
          </cell>
          <cell r="H8545" t="str">
            <v>Echinopogon ovatus</v>
          </cell>
        </row>
        <row r="8546">
          <cell r="A8546">
            <v>4935</v>
          </cell>
          <cell r="H8546" t="str">
            <v>Echinopogon phleoides</v>
          </cell>
        </row>
        <row r="8547">
          <cell r="A8547">
            <v>4936</v>
          </cell>
          <cell r="H8547" t="str">
            <v>Ehrharta calycina</v>
          </cell>
        </row>
        <row r="8548">
          <cell r="A8548">
            <v>4937</v>
          </cell>
          <cell r="H8548" t="str">
            <v>Ehrharta erecta</v>
          </cell>
        </row>
        <row r="8549">
          <cell r="A8549">
            <v>4938</v>
          </cell>
          <cell r="H8549" t="str">
            <v>Ehrharta longiflora</v>
          </cell>
        </row>
        <row r="8550">
          <cell r="A8550">
            <v>4939</v>
          </cell>
          <cell r="H8550" t="str">
            <v>Ehrharta villosa</v>
          </cell>
        </row>
        <row r="8551">
          <cell r="A8551">
            <v>4940</v>
          </cell>
          <cell r="H8551" t="str">
            <v>Eleusine tristachya</v>
          </cell>
        </row>
        <row r="8552">
          <cell r="A8552">
            <v>4941</v>
          </cell>
          <cell r="H8552" t="str">
            <v>Enneapogon cylindricus</v>
          </cell>
        </row>
        <row r="8553">
          <cell r="A8553">
            <v>4942</v>
          </cell>
          <cell r="H8553" t="str">
            <v>Enneapogon flavescens</v>
          </cell>
        </row>
        <row r="8554">
          <cell r="A8554">
            <v>4943</v>
          </cell>
          <cell r="H8554" t="str">
            <v>Enneapogon gracilis</v>
          </cell>
        </row>
        <row r="8555">
          <cell r="A8555">
            <v>4944</v>
          </cell>
          <cell r="H8555" t="str">
            <v>Enneapogon intermedius</v>
          </cell>
        </row>
        <row r="8556">
          <cell r="A8556">
            <v>4945</v>
          </cell>
          <cell r="H8556" t="str">
            <v>Enneapogon nigricans</v>
          </cell>
        </row>
        <row r="8557">
          <cell r="A8557">
            <v>4946</v>
          </cell>
          <cell r="H8557" t="str">
            <v>Entolasia marginata</v>
          </cell>
        </row>
        <row r="8558">
          <cell r="A8558">
            <v>4947</v>
          </cell>
          <cell r="H8558" t="str">
            <v>Entolasia stricta</v>
          </cell>
        </row>
        <row r="8559">
          <cell r="A8559">
            <v>4948</v>
          </cell>
          <cell r="H8559" t="str">
            <v>Entolasia whiteana</v>
          </cell>
        </row>
        <row r="8560">
          <cell r="A8560">
            <v>4949</v>
          </cell>
          <cell r="H8560" t="str">
            <v>Eragrostis australasica</v>
          </cell>
        </row>
        <row r="8561">
          <cell r="A8561">
            <v>4950</v>
          </cell>
          <cell r="H8561" t="str">
            <v>Eragrostis barrelieri</v>
          </cell>
        </row>
        <row r="8562">
          <cell r="A8562">
            <v>4951</v>
          </cell>
          <cell r="H8562" t="str">
            <v>Eragrostis basedowii</v>
          </cell>
        </row>
        <row r="8563">
          <cell r="A8563">
            <v>4952</v>
          </cell>
          <cell r="H8563" t="str">
            <v>Eragrostis curvula</v>
          </cell>
        </row>
        <row r="8564">
          <cell r="A8564">
            <v>4953</v>
          </cell>
          <cell r="H8564" t="str">
            <v>Eragrostis desertorum</v>
          </cell>
        </row>
        <row r="8565">
          <cell r="A8565">
            <v>4954</v>
          </cell>
          <cell r="H8565" t="str">
            <v>Eragrostis dielsii</v>
          </cell>
        </row>
        <row r="8566">
          <cell r="A8566">
            <v>4955</v>
          </cell>
          <cell r="H8566" t="str">
            <v>Eragrostis elongata</v>
          </cell>
        </row>
        <row r="8567">
          <cell r="A8567">
            <v>4956</v>
          </cell>
          <cell r="H8567" t="str">
            <v>Eragrostis eriopoda</v>
          </cell>
        </row>
        <row r="8568">
          <cell r="A8568">
            <v>4957</v>
          </cell>
          <cell r="H8568" t="str">
            <v>Eragrostis kennedyae</v>
          </cell>
        </row>
        <row r="8569">
          <cell r="A8569">
            <v>4958</v>
          </cell>
          <cell r="H8569" t="str">
            <v>Eragrostis lacunaria</v>
          </cell>
        </row>
        <row r="8570">
          <cell r="A8570">
            <v>4959</v>
          </cell>
          <cell r="H8570" t="str">
            <v>Eragrostis laniflora</v>
          </cell>
        </row>
        <row r="8571">
          <cell r="A8571">
            <v>4960</v>
          </cell>
          <cell r="H8571" t="str">
            <v>Eragrostis leptostachya</v>
          </cell>
        </row>
        <row r="8572">
          <cell r="A8572">
            <v>4961</v>
          </cell>
          <cell r="H8572" t="str">
            <v>Eragrostis megalosperma</v>
          </cell>
        </row>
        <row r="8573">
          <cell r="A8573">
            <v>4962</v>
          </cell>
          <cell r="H8573" t="str">
            <v>Eragrostis mexicana</v>
          </cell>
        </row>
        <row r="8574">
          <cell r="A8574">
            <v>4963</v>
          </cell>
          <cell r="H8574" t="str">
            <v>Eragrostis microcarpa</v>
          </cell>
        </row>
        <row r="8575">
          <cell r="A8575">
            <v>4964</v>
          </cell>
          <cell r="H8575" t="str">
            <v>Eragrostis minor</v>
          </cell>
        </row>
        <row r="8576">
          <cell r="A8576">
            <v>4965</v>
          </cell>
          <cell r="H8576" t="str">
            <v>Eragrostis molybdea</v>
          </cell>
        </row>
        <row r="8577">
          <cell r="A8577">
            <v>4966</v>
          </cell>
          <cell r="H8577" t="str">
            <v>Eragrostis neomexicana</v>
          </cell>
        </row>
        <row r="8578">
          <cell r="A8578">
            <v>4967</v>
          </cell>
          <cell r="H8578" t="str">
            <v>Eragrostis parviflora</v>
          </cell>
        </row>
        <row r="8579">
          <cell r="A8579">
            <v>4968</v>
          </cell>
          <cell r="H8579" t="str">
            <v>Eragrostis pergracilis</v>
          </cell>
        </row>
        <row r="8580">
          <cell r="A8580">
            <v>4969</v>
          </cell>
          <cell r="H8580" t="str">
            <v>Eragrostis philippica</v>
          </cell>
        </row>
        <row r="8581">
          <cell r="A8581">
            <v>4970</v>
          </cell>
          <cell r="H8581" t="str">
            <v>Eragrostis pilosa</v>
          </cell>
        </row>
        <row r="8582">
          <cell r="A8582">
            <v>4971</v>
          </cell>
          <cell r="H8582" t="str">
            <v>Eragrostis pubescens</v>
          </cell>
        </row>
        <row r="8583">
          <cell r="A8583">
            <v>4972</v>
          </cell>
          <cell r="H8583" t="str">
            <v>Eragrostis sororia</v>
          </cell>
        </row>
        <row r="8584">
          <cell r="A8584">
            <v>4973</v>
          </cell>
          <cell r="H8584" t="str">
            <v>Eragrostis tef</v>
          </cell>
        </row>
        <row r="8585">
          <cell r="A8585">
            <v>4974</v>
          </cell>
          <cell r="H8585" t="str">
            <v>Eragrostis tenuifolia</v>
          </cell>
        </row>
        <row r="8586">
          <cell r="A8586">
            <v>4975</v>
          </cell>
          <cell r="H8586" t="str">
            <v>Eragrostis tephrosanthes</v>
          </cell>
        </row>
        <row r="8587">
          <cell r="A8587">
            <v>4976</v>
          </cell>
          <cell r="H8587" t="str">
            <v>Eragrostis trachycarpa</v>
          </cell>
        </row>
        <row r="8588">
          <cell r="A8588">
            <v>4977</v>
          </cell>
          <cell r="H8588" t="str">
            <v>Eragrostis xerophila</v>
          </cell>
        </row>
        <row r="8589">
          <cell r="A8589">
            <v>4978</v>
          </cell>
          <cell r="H8589" t="str">
            <v>Eremochloa bimaculata</v>
          </cell>
        </row>
        <row r="8590">
          <cell r="A8590">
            <v>4979</v>
          </cell>
          <cell r="H8590" t="str">
            <v>Eriachne glabrata</v>
          </cell>
        </row>
        <row r="8591">
          <cell r="A8591">
            <v>4980</v>
          </cell>
          <cell r="H8591" t="str">
            <v>Eriachne helmsii</v>
          </cell>
        </row>
        <row r="8592">
          <cell r="A8592">
            <v>4981</v>
          </cell>
          <cell r="H8592" t="str">
            <v>Eriachne pallescens</v>
          </cell>
        </row>
        <row r="8593">
          <cell r="A8593">
            <v>4982</v>
          </cell>
          <cell r="H8593" t="str">
            <v>Eriachne pulchella</v>
          </cell>
        </row>
        <row r="8594">
          <cell r="A8594">
            <v>4983</v>
          </cell>
          <cell r="H8594" t="str">
            <v>Eriochloa crebra</v>
          </cell>
        </row>
        <row r="8595">
          <cell r="A8595">
            <v>4984</v>
          </cell>
          <cell r="H8595" t="str">
            <v>Erythranthera australis</v>
          </cell>
        </row>
        <row r="8596">
          <cell r="A8596">
            <v>4985</v>
          </cell>
          <cell r="H8596" t="str">
            <v>Erythranthera pumila</v>
          </cell>
        </row>
        <row r="8597">
          <cell r="A8597">
            <v>4986</v>
          </cell>
          <cell r="H8597" t="str">
            <v>Eustachys distichophylla</v>
          </cell>
        </row>
        <row r="8598">
          <cell r="A8598">
            <v>4987</v>
          </cell>
          <cell r="H8598" t="str">
            <v>Festuca arundinacea</v>
          </cell>
        </row>
        <row r="8599">
          <cell r="A8599">
            <v>4988</v>
          </cell>
          <cell r="H8599" t="str">
            <v>Festuca asperula</v>
          </cell>
        </row>
        <row r="8600">
          <cell r="A8600">
            <v>4989</v>
          </cell>
          <cell r="H8600" t="str">
            <v>Festuca eriopoda</v>
          </cell>
        </row>
        <row r="8601">
          <cell r="A8601">
            <v>4990</v>
          </cell>
          <cell r="H8601" t="str">
            <v>Festuca hookeriana</v>
          </cell>
        </row>
        <row r="8602">
          <cell r="A8602">
            <v>4991</v>
          </cell>
          <cell r="H8602" t="str">
            <v>Festuca littoralis</v>
          </cell>
        </row>
        <row r="8603">
          <cell r="A8603">
            <v>4992</v>
          </cell>
          <cell r="H8603" t="str">
            <v>Festuca muelleri</v>
          </cell>
        </row>
        <row r="8604">
          <cell r="A8604">
            <v>4993</v>
          </cell>
          <cell r="H8604" t="str">
            <v>Festuca pratensis</v>
          </cell>
        </row>
        <row r="8605">
          <cell r="A8605">
            <v>4994</v>
          </cell>
          <cell r="H8605" t="str">
            <v>Festuca rubra</v>
          </cell>
        </row>
        <row r="8606">
          <cell r="A8606">
            <v>4995</v>
          </cell>
          <cell r="H8606" t="str">
            <v>Gastridium phleoides</v>
          </cell>
        </row>
        <row r="8607">
          <cell r="A8607">
            <v>4996</v>
          </cell>
          <cell r="H8607" t="str">
            <v>Glyceria australis</v>
          </cell>
        </row>
        <row r="8608">
          <cell r="A8608">
            <v>4997</v>
          </cell>
          <cell r="H8608" t="str">
            <v>Glyceria declinata</v>
          </cell>
        </row>
        <row r="8609">
          <cell r="A8609">
            <v>4998</v>
          </cell>
          <cell r="H8609" t="str">
            <v>Glyceria latispicea</v>
          </cell>
        </row>
        <row r="8610">
          <cell r="A8610">
            <v>4999</v>
          </cell>
          <cell r="H8610" t="str">
            <v>Glyceria maxima</v>
          </cell>
        </row>
        <row r="8611">
          <cell r="A8611">
            <v>5</v>
          </cell>
          <cell r="H8611" t="str">
            <v>Allocasuarina glareicola</v>
          </cell>
        </row>
        <row r="8612">
          <cell r="A8612">
            <v>5000</v>
          </cell>
          <cell r="H8612" t="str">
            <v>Hainardia cylindrica</v>
          </cell>
        </row>
        <row r="8613">
          <cell r="A8613">
            <v>5001</v>
          </cell>
          <cell r="H8613" t="str">
            <v>Hemarthria uncinata</v>
          </cell>
        </row>
        <row r="8614">
          <cell r="A8614">
            <v>5002</v>
          </cell>
          <cell r="H8614" t="str">
            <v>Hierochloe rariflora</v>
          </cell>
        </row>
        <row r="8615">
          <cell r="A8615">
            <v>5003</v>
          </cell>
          <cell r="H8615" t="str">
            <v>Hierochloe redolens</v>
          </cell>
        </row>
        <row r="8616">
          <cell r="A8616">
            <v>5004</v>
          </cell>
          <cell r="H8616" t="str">
            <v>Hierochloe submutica</v>
          </cell>
        </row>
        <row r="8617">
          <cell r="A8617">
            <v>5005</v>
          </cell>
          <cell r="H8617" t="str">
            <v>Holcus lanatus</v>
          </cell>
        </row>
        <row r="8618">
          <cell r="A8618">
            <v>5006</v>
          </cell>
          <cell r="H8618" t="str">
            <v>Holcus mollis</v>
          </cell>
        </row>
        <row r="8619">
          <cell r="A8619">
            <v>5007</v>
          </cell>
          <cell r="H8619" t="str">
            <v>Homopholis belsonii</v>
          </cell>
        </row>
        <row r="8620">
          <cell r="A8620">
            <v>5008</v>
          </cell>
          <cell r="H8620" t="str">
            <v>Hordeum distichon</v>
          </cell>
        </row>
        <row r="8621">
          <cell r="A8621">
            <v>5009</v>
          </cell>
          <cell r="H8621" t="str">
            <v>Hordeum geniculatum</v>
          </cell>
        </row>
        <row r="8622">
          <cell r="A8622">
            <v>5010</v>
          </cell>
          <cell r="H8622" t="str">
            <v>Hordeum glaucum</v>
          </cell>
        </row>
        <row r="8623">
          <cell r="A8623">
            <v>5011</v>
          </cell>
          <cell r="H8623" t="str">
            <v>Hordeum hystrix</v>
          </cell>
        </row>
        <row r="8624">
          <cell r="A8624">
            <v>5012</v>
          </cell>
          <cell r="H8624" t="str">
            <v>Hordeum leporinum</v>
          </cell>
        </row>
        <row r="8625">
          <cell r="A8625">
            <v>5013</v>
          </cell>
          <cell r="H8625" t="str">
            <v>Hordeum marinum</v>
          </cell>
        </row>
        <row r="8626">
          <cell r="A8626">
            <v>5014</v>
          </cell>
          <cell r="H8626" t="str">
            <v>Hordeum vulgare</v>
          </cell>
        </row>
        <row r="8627">
          <cell r="A8627">
            <v>5015</v>
          </cell>
          <cell r="H8627" t="str">
            <v>Hyparrhenia filipendula</v>
          </cell>
        </row>
        <row r="8628">
          <cell r="A8628">
            <v>5016</v>
          </cell>
          <cell r="H8628" t="str">
            <v>Hyparrhenia hirta</v>
          </cell>
        </row>
        <row r="8629">
          <cell r="A8629">
            <v>5017</v>
          </cell>
          <cell r="H8629" t="str">
            <v>Isachne globosa</v>
          </cell>
        </row>
        <row r="8630">
          <cell r="A8630">
            <v>5018</v>
          </cell>
          <cell r="H8630" t="str">
            <v>Ischaemum triticeum</v>
          </cell>
        </row>
        <row r="8631">
          <cell r="A8631">
            <v>5019</v>
          </cell>
          <cell r="H8631" t="str">
            <v>Iseilema membranaceum</v>
          </cell>
        </row>
        <row r="8632">
          <cell r="A8632">
            <v>5020</v>
          </cell>
          <cell r="H8632" t="str">
            <v>Koeleria australiensis</v>
          </cell>
        </row>
        <row r="8633">
          <cell r="A8633">
            <v>5021</v>
          </cell>
          <cell r="H8633" t="str">
            <v>Koeleria macrantha</v>
          </cell>
        </row>
        <row r="8634">
          <cell r="A8634">
            <v>5022</v>
          </cell>
          <cell r="H8634" t="str">
            <v>Lagurus ovatus</v>
          </cell>
        </row>
        <row r="8635">
          <cell r="A8635">
            <v>5023</v>
          </cell>
          <cell r="H8635" t="str">
            <v>Lamarckia aurea</v>
          </cell>
        </row>
        <row r="8636">
          <cell r="A8636">
            <v>5024</v>
          </cell>
          <cell r="H8636" t="str">
            <v>Leersia hexandra</v>
          </cell>
        </row>
        <row r="8637">
          <cell r="A8637">
            <v>5025</v>
          </cell>
          <cell r="H8637" t="str">
            <v>Leersia oryzoides</v>
          </cell>
        </row>
        <row r="8638">
          <cell r="A8638">
            <v>5026</v>
          </cell>
          <cell r="H8638" t="str">
            <v>Leptochloa ciliolata</v>
          </cell>
        </row>
        <row r="8639">
          <cell r="A8639">
            <v>5027</v>
          </cell>
          <cell r="H8639" t="str">
            <v>Leptochloa decipiens</v>
          </cell>
        </row>
        <row r="8640">
          <cell r="A8640">
            <v>5028</v>
          </cell>
          <cell r="H8640" t="str">
            <v>Leptochloa divaricatissima</v>
          </cell>
        </row>
        <row r="8641">
          <cell r="A8641">
            <v>5029</v>
          </cell>
          <cell r="H8641" t="str">
            <v>Leptochloa peacockii</v>
          </cell>
        </row>
        <row r="8642">
          <cell r="A8642">
            <v>5030</v>
          </cell>
          <cell r="H8642" t="str">
            <v>Lolium loliaceum</v>
          </cell>
        </row>
        <row r="8643">
          <cell r="A8643">
            <v>5031</v>
          </cell>
          <cell r="H8643" t="str">
            <v>Lolium multiflorum</v>
          </cell>
        </row>
        <row r="8644">
          <cell r="A8644">
            <v>5032</v>
          </cell>
          <cell r="H8644" t="str">
            <v>Lolium perenne</v>
          </cell>
        </row>
        <row r="8645">
          <cell r="A8645">
            <v>5033</v>
          </cell>
          <cell r="H8645" t="str">
            <v>Lolium rigidum</v>
          </cell>
        </row>
        <row r="8646">
          <cell r="A8646">
            <v>5034</v>
          </cell>
          <cell r="H8646" t="str">
            <v>Lolium temulentum</v>
          </cell>
        </row>
        <row r="8647">
          <cell r="A8647">
            <v>5035</v>
          </cell>
          <cell r="H8647" t="str">
            <v>Lophochloa cristata</v>
          </cell>
        </row>
        <row r="8648">
          <cell r="A8648">
            <v>5036</v>
          </cell>
          <cell r="H8648" t="str">
            <v>Lophochloa pumila</v>
          </cell>
        </row>
        <row r="8649">
          <cell r="A8649">
            <v>5037</v>
          </cell>
          <cell r="H8649" t="str">
            <v>Microlaena stipoides</v>
          </cell>
        </row>
        <row r="8650">
          <cell r="A8650">
            <v>5038</v>
          </cell>
          <cell r="H8650" t="str">
            <v>Microstegium nudum</v>
          </cell>
        </row>
        <row r="8651">
          <cell r="A8651">
            <v>5039</v>
          </cell>
          <cell r="H8651" t="str">
            <v>Miscanthus sinensis</v>
          </cell>
        </row>
        <row r="8652">
          <cell r="A8652">
            <v>5040</v>
          </cell>
          <cell r="H8652" t="str">
            <v>Monachather paradoxa</v>
          </cell>
        </row>
        <row r="8653">
          <cell r="A8653">
            <v>5041</v>
          </cell>
          <cell r="H8653" t="str">
            <v>Nassella trichotoma</v>
          </cell>
        </row>
        <row r="8654">
          <cell r="A8654">
            <v>5042</v>
          </cell>
          <cell r="H8654" t="str">
            <v>Neurachne munroi</v>
          </cell>
        </row>
        <row r="8655">
          <cell r="A8655">
            <v>5043</v>
          </cell>
          <cell r="H8655" t="str">
            <v>Notochloe microdon</v>
          </cell>
        </row>
        <row r="8656">
          <cell r="A8656">
            <v>5044</v>
          </cell>
          <cell r="H8656" t="str">
            <v>Oplismenus aemulus</v>
          </cell>
        </row>
        <row r="8657">
          <cell r="A8657">
            <v>5045</v>
          </cell>
          <cell r="H8657" t="str">
            <v>Oplismenus imbecillis</v>
          </cell>
        </row>
        <row r="8658">
          <cell r="A8658">
            <v>5046</v>
          </cell>
          <cell r="H8658" t="str">
            <v>Oplismenus undulatifolius</v>
          </cell>
        </row>
        <row r="8659">
          <cell r="A8659">
            <v>5047</v>
          </cell>
          <cell r="H8659" t="str">
            <v>Oryzopsis miliacea</v>
          </cell>
        </row>
        <row r="8660">
          <cell r="A8660">
            <v>5048</v>
          </cell>
          <cell r="H8660" t="str">
            <v>Ottochloa gracillima</v>
          </cell>
        </row>
        <row r="8661">
          <cell r="A8661">
            <v>5049</v>
          </cell>
          <cell r="H8661" t="str">
            <v>Panicum antidotale</v>
          </cell>
        </row>
        <row r="8662">
          <cell r="A8662">
            <v>5050</v>
          </cell>
          <cell r="H8662" t="str">
            <v>Panicum bisulcatum</v>
          </cell>
        </row>
        <row r="8663">
          <cell r="A8663">
            <v>5051</v>
          </cell>
          <cell r="H8663" t="str">
            <v>Panicum bulbosum</v>
          </cell>
        </row>
        <row r="8664">
          <cell r="A8664">
            <v>5052</v>
          </cell>
          <cell r="H8664" t="str">
            <v>Panicum buncei</v>
          </cell>
        </row>
        <row r="8665">
          <cell r="A8665">
            <v>5053</v>
          </cell>
          <cell r="H8665" t="str">
            <v>Panicum capillare</v>
          </cell>
        </row>
        <row r="8666">
          <cell r="A8666">
            <v>5054</v>
          </cell>
          <cell r="H8666" t="str">
            <v>Panicum coloratum</v>
          </cell>
        </row>
        <row r="8667">
          <cell r="A8667">
            <v>5055</v>
          </cell>
          <cell r="H8667" t="str">
            <v>Panicum effusum</v>
          </cell>
        </row>
        <row r="8668">
          <cell r="A8668">
            <v>5056</v>
          </cell>
          <cell r="H8668" t="str">
            <v>Panicum lachnophyllum</v>
          </cell>
        </row>
        <row r="8669">
          <cell r="A8669">
            <v>5057</v>
          </cell>
          <cell r="H8669" t="str">
            <v>Panicum laevifolium</v>
          </cell>
        </row>
        <row r="8670">
          <cell r="A8670">
            <v>5058</v>
          </cell>
          <cell r="H8670" t="str">
            <v>Panicum maximum</v>
          </cell>
        </row>
        <row r="8671">
          <cell r="A8671">
            <v>5059</v>
          </cell>
          <cell r="H8671" t="str">
            <v>Panicum miliaceum</v>
          </cell>
        </row>
        <row r="8672">
          <cell r="A8672">
            <v>5060</v>
          </cell>
          <cell r="H8672" t="str">
            <v>Panicum obseptum</v>
          </cell>
        </row>
        <row r="8673">
          <cell r="A8673">
            <v>5061</v>
          </cell>
          <cell r="H8673" t="str">
            <v>Panicum paludosum</v>
          </cell>
        </row>
        <row r="8674">
          <cell r="A8674">
            <v>5062</v>
          </cell>
          <cell r="H8674" t="str">
            <v>Panicum prolutum</v>
          </cell>
        </row>
        <row r="8675">
          <cell r="A8675">
            <v>5063</v>
          </cell>
          <cell r="H8675" t="str">
            <v>Panicum pygmaeum</v>
          </cell>
        </row>
        <row r="8676">
          <cell r="A8676">
            <v>5064</v>
          </cell>
          <cell r="H8676" t="str">
            <v>Panicum queenslandicum</v>
          </cell>
        </row>
        <row r="8677">
          <cell r="A8677">
            <v>5065</v>
          </cell>
          <cell r="H8677" t="str">
            <v>Panicum repens</v>
          </cell>
        </row>
        <row r="8678">
          <cell r="A8678">
            <v>5066</v>
          </cell>
          <cell r="H8678" t="str">
            <v>Panicum simile</v>
          </cell>
        </row>
        <row r="8679">
          <cell r="A8679">
            <v>5067</v>
          </cell>
          <cell r="H8679" t="str">
            <v>Panicum subxerophilum</v>
          </cell>
        </row>
        <row r="8680">
          <cell r="A8680">
            <v>5068</v>
          </cell>
          <cell r="H8680" t="str">
            <v>Panicum whitei</v>
          </cell>
        </row>
        <row r="8681">
          <cell r="A8681">
            <v>5069</v>
          </cell>
          <cell r="H8681" t="str">
            <v>Paractaenum novae-hollandiae</v>
          </cell>
        </row>
        <row r="8682">
          <cell r="A8682">
            <v>5070</v>
          </cell>
          <cell r="H8682" t="str">
            <v>Parapholis incurva</v>
          </cell>
        </row>
        <row r="8683">
          <cell r="A8683">
            <v>5071</v>
          </cell>
          <cell r="H8683" t="str">
            <v>Parapholis strigosa</v>
          </cell>
        </row>
        <row r="8684">
          <cell r="A8684">
            <v>5072</v>
          </cell>
          <cell r="H8684" t="str">
            <v>Paspalidium albovillosum</v>
          </cell>
        </row>
        <row r="8685">
          <cell r="A8685">
            <v>5073</v>
          </cell>
          <cell r="H8685" t="str">
            <v>Paspalidium aversum</v>
          </cell>
        </row>
        <row r="8686">
          <cell r="A8686">
            <v>5074</v>
          </cell>
          <cell r="H8686" t="str">
            <v>Paspalidium breviflorum</v>
          </cell>
        </row>
        <row r="8687">
          <cell r="A8687">
            <v>5075</v>
          </cell>
          <cell r="H8687" t="str">
            <v>Paspalidium caespitosum</v>
          </cell>
        </row>
        <row r="8688">
          <cell r="A8688">
            <v>5076</v>
          </cell>
          <cell r="H8688" t="str">
            <v>Paspalidium clementii</v>
          </cell>
        </row>
        <row r="8689">
          <cell r="A8689">
            <v>5077</v>
          </cell>
          <cell r="H8689" t="str">
            <v>Paspalidium constrictum</v>
          </cell>
        </row>
        <row r="8690">
          <cell r="A8690">
            <v>5078</v>
          </cell>
          <cell r="H8690" t="str">
            <v>Paspalidium criniforme</v>
          </cell>
        </row>
        <row r="8691">
          <cell r="A8691">
            <v>5079</v>
          </cell>
          <cell r="H8691" t="str">
            <v>Paspalidium gausum</v>
          </cell>
        </row>
        <row r="8692">
          <cell r="A8692">
            <v>5080</v>
          </cell>
          <cell r="H8692" t="str">
            <v>Paspalidium globoideum</v>
          </cell>
        </row>
        <row r="8693">
          <cell r="A8693">
            <v>5081</v>
          </cell>
          <cell r="H8693" t="str">
            <v>Paspalidium gracile</v>
          </cell>
        </row>
        <row r="8694">
          <cell r="A8694">
            <v>5082</v>
          </cell>
          <cell r="H8694" t="str">
            <v>Paspalidium jubiflorum</v>
          </cell>
        </row>
        <row r="8695">
          <cell r="A8695">
            <v>5083</v>
          </cell>
          <cell r="H8695" t="str">
            <v>Paspalidium radiatum</v>
          </cell>
        </row>
        <row r="8696">
          <cell r="A8696">
            <v>5084</v>
          </cell>
          <cell r="H8696" t="str">
            <v>Paspalidium rarum</v>
          </cell>
        </row>
        <row r="8697">
          <cell r="A8697">
            <v>5085</v>
          </cell>
          <cell r="H8697" t="str">
            <v>Paspalum conjugatum</v>
          </cell>
        </row>
        <row r="8698">
          <cell r="A8698">
            <v>5086</v>
          </cell>
          <cell r="H8698" t="str">
            <v>Paspalum dilatatum</v>
          </cell>
        </row>
        <row r="8699">
          <cell r="A8699">
            <v>5087</v>
          </cell>
          <cell r="H8699" t="str">
            <v>Paspalum distichum</v>
          </cell>
        </row>
        <row r="8700">
          <cell r="A8700">
            <v>5088</v>
          </cell>
          <cell r="H8700" t="str">
            <v>Paspalum notatum</v>
          </cell>
        </row>
        <row r="8701">
          <cell r="A8701">
            <v>5089</v>
          </cell>
          <cell r="H8701" t="str">
            <v>Paspalum orbiculare</v>
          </cell>
        </row>
        <row r="8702">
          <cell r="A8702">
            <v>5090</v>
          </cell>
          <cell r="H8702" t="str">
            <v>Paspalum paniculatum</v>
          </cell>
        </row>
        <row r="8703">
          <cell r="A8703">
            <v>5091</v>
          </cell>
          <cell r="H8703" t="str">
            <v>Paspalum paspalodes</v>
          </cell>
        </row>
        <row r="8704">
          <cell r="A8704">
            <v>5092</v>
          </cell>
          <cell r="H8704" t="str">
            <v>Paspalum quadrifarium</v>
          </cell>
        </row>
        <row r="8705">
          <cell r="A8705">
            <v>5093</v>
          </cell>
          <cell r="H8705" t="str">
            <v>Paspalum urvillei</v>
          </cell>
        </row>
        <row r="8706">
          <cell r="A8706">
            <v>5094</v>
          </cell>
          <cell r="H8706" t="str">
            <v>Pennisetum alopecuroides</v>
          </cell>
        </row>
        <row r="8707">
          <cell r="A8707">
            <v>5095</v>
          </cell>
          <cell r="H8707" t="str">
            <v>Pennisetum americanum</v>
          </cell>
        </row>
        <row r="8708">
          <cell r="A8708">
            <v>5096</v>
          </cell>
          <cell r="H8708" t="str">
            <v>Pennisetum clandestinum</v>
          </cell>
        </row>
        <row r="8709">
          <cell r="A8709">
            <v>5097</v>
          </cell>
          <cell r="H8709" t="str">
            <v>Pennisetum macrourum</v>
          </cell>
        </row>
        <row r="8710">
          <cell r="A8710">
            <v>5098</v>
          </cell>
          <cell r="H8710" t="str">
            <v>Pennisetum purpureum</v>
          </cell>
        </row>
        <row r="8711">
          <cell r="A8711">
            <v>5099</v>
          </cell>
          <cell r="H8711" t="str">
            <v>Pennisetum setaceum</v>
          </cell>
        </row>
        <row r="8712">
          <cell r="A8712">
            <v>5100</v>
          </cell>
          <cell r="H8712" t="str">
            <v>Pennisetum villosum</v>
          </cell>
        </row>
        <row r="8713">
          <cell r="A8713">
            <v>5101</v>
          </cell>
          <cell r="H8713" t="str">
            <v>Pentapogon quadrifidus</v>
          </cell>
        </row>
        <row r="8714">
          <cell r="A8714">
            <v>5102</v>
          </cell>
          <cell r="H8714" t="str">
            <v>Pentaschistis airoides</v>
          </cell>
        </row>
        <row r="8715">
          <cell r="A8715">
            <v>5103</v>
          </cell>
          <cell r="H8715" t="str">
            <v>Periballia minuta</v>
          </cell>
        </row>
        <row r="8716">
          <cell r="A8716">
            <v>5104</v>
          </cell>
          <cell r="H8716" t="str">
            <v>Perotis rara</v>
          </cell>
        </row>
        <row r="8717">
          <cell r="A8717">
            <v>5105</v>
          </cell>
          <cell r="H8717" t="str">
            <v>Phalaris angusta</v>
          </cell>
        </row>
        <row r="8718">
          <cell r="A8718">
            <v>5106</v>
          </cell>
          <cell r="H8718" t="str">
            <v>Phalaris aquatica</v>
          </cell>
        </row>
        <row r="8719">
          <cell r="A8719">
            <v>5107</v>
          </cell>
          <cell r="H8719" t="str">
            <v>Phalaris arundinacea</v>
          </cell>
        </row>
        <row r="8720">
          <cell r="A8720">
            <v>5108</v>
          </cell>
          <cell r="H8720" t="str">
            <v>Phalaris canariensis</v>
          </cell>
        </row>
        <row r="8721">
          <cell r="A8721">
            <v>5109</v>
          </cell>
          <cell r="H8721" t="str">
            <v>Phalaris coerulescens</v>
          </cell>
        </row>
        <row r="8722">
          <cell r="A8722">
            <v>5110</v>
          </cell>
          <cell r="H8722" t="str">
            <v>Phalaris minor</v>
          </cell>
        </row>
        <row r="8723">
          <cell r="A8723">
            <v>5111</v>
          </cell>
          <cell r="H8723" t="str">
            <v>Phalaris paradoxa</v>
          </cell>
        </row>
        <row r="8724">
          <cell r="A8724">
            <v>5112</v>
          </cell>
          <cell r="H8724" t="str">
            <v>Phleum pratense</v>
          </cell>
        </row>
        <row r="8725">
          <cell r="A8725">
            <v>5113</v>
          </cell>
          <cell r="H8725" t="str">
            <v>Phragmites australis</v>
          </cell>
        </row>
        <row r="8726">
          <cell r="A8726">
            <v>5114</v>
          </cell>
          <cell r="H8726" t="str">
            <v>Phyllostachys aurea</v>
          </cell>
        </row>
        <row r="8727">
          <cell r="A8727">
            <v>5115</v>
          </cell>
          <cell r="H8727" t="str">
            <v>Phyllostachys nigra</v>
          </cell>
        </row>
        <row r="8728">
          <cell r="A8728">
            <v>5116</v>
          </cell>
          <cell r="H8728" t="str">
            <v>Plagiosetum refractum</v>
          </cell>
        </row>
        <row r="8729">
          <cell r="A8729">
            <v>5117</v>
          </cell>
          <cell r="H8729" t="str">
            <v>Plinthanthesis paradoxa</v>
          </cell>
        </row>
        <row r="8730">
          <cell r="A8730">
            <v>5118</v>
          </cell>
          <cell r="H8730" t="str">
            <v>Plinthanthesis rodwayi</v>
          </cell>
        </row>
        <row r="8731">
          <cell r="A8731">
            <v>5119</v>
          </cell>
          <cell r="H8731" t="str">
            <v>Plinthanthesis urvillei</v>
          </cell>
        </row>
        <row r="8732">
          <cell r="A8732">
            <v>5120</v>
          </cell>
          <cell r="H8732" t="str">
            <v>Poa affinis</v>
          </cell>
        </row>
        <row r="8733">
          <cell r="A8733">
            <v>5121</v>
          </cell>
          <cell r="H8733" t="str">
            <v>Poa annua</v>
          </cell>
        </row>
        <row r="8734">
          <cell r="A8734">
            <v>5122</v>
          </cell>
          <cell r="H8734" t="str">
            <v>Poa bulbosa</v>
          </cell>
        </row>
        <row r="8735">
          <cell r="A8735">
            <v>5123</v>
          </cell>
          <cell r="H8735" t="str">
            <v>Poa cheelii</v>
          </cell>
        </row>
        <row r="8736">
          <cell r="A8736">
            <v>5124</v>
          </cell>
          <cell r="H8736" t="str">
            <v>Poa clivicola</v>
          </cell>
        </row>
        <row r="8737">
          <cell r="A8737">
            <v>5125</v>
          </cell>
          <cell r="H8737" t="str">
            <v>Poa compressa</v>
          </cell>
        </row>
        <row r="8738">
          <cell r="A8738">
            <v>5126</v>
          </cell>
          <cell r="H8738" t="str">
            <v>Poa costiniana</v>
          </cell>
        </row>
        <row r="8739">
          <cell r="A8739">
            <v>5127</v>
          </cell>
          <cell r="H8739" t="str">
            <v>Poa ensiformis</v>
          </cell>
        </row>
        <row r="8740">
          <cell r="A8740">
            <v>5128</v>
          </cell>
          <cell r="H8740" t="str">
            <v>Poa fawcettiae</v>
          </cell>
        </row>
        <row r="8741">
          <cell r="A8741">
            <v>5129</v>
          </cell>
          <cell r="H8741" t="str">
            <v>Poa fordeana</v>
          </cell>
        </row>
        <row r="8742">
          <cell r="A8742">
            <v>5130</v>
          </cell>
          <cell r="H8742" t="str">
            <v>Poa helmsii</v>
          </cell>
        </row>
        <row r="8743">
          <cell r="A8743">
            <v>5131</v>
          </cell>
          <cell r="H8743" t="str">
            <v>Poa hiemata</v>
          </cell>
        </row>
        <row r="8744">
          <cell r="A8744">
            <v>5132</v>
          </cell>
          <cell r="H8744" t="str">
            <v>Poa induta</v>
          </cell>
        </row>
        <row r="8745">
          <cell r="A8745">
            <v>5133</v>
          </cell>
          <cell r="H8745" t="str">
            <v>Poa labillardierei</v>
          </cell>
        </row>
        <row r="8746">
          <cell r="A8746">
            <v>5134</v>
          </cell>
          <cell r="H8746" t="str">
            <v>Poa meionectes</v>
          </cell>
        </row>
        <row r="8747">
          <cell r="A8747">
            <v>5135</v>
          </cell>
          <cell r="H8747" t="str">
            <v>Poa petrophila</v>
          </cell>
        </row>
        <row r="8748">
          <cell r="A8748">
            <v>5136</v>
          </cell>
          <cell r="H8748" t="str">
            <v>Poa phillipsiana</v>
          </cell>
        </row>
        <row r="8749">
          <cell r="A8749">
            <v>5137</v>
          </cell>
          <cell r="H8749" t="str">
            <v>Poa poiformis</v>
          </cell>
        </row>
        <row r="8750">
          <cell r="A8750">
            <v>5138</v>
          </cell>
          <cell r="H8750" t="str">
            <v>Poa pratensis</v>
          </cell>
        </row>
        <row r="8751">
          <cell r="A8751">
            <v>5139</v>
          </cell>
          <cell r="H8751" t="str">
            <v>Poa queenslandica</v>
          </cell>
        </row>
        <row r="8752">
          <cell r="A8752">
            <v>5140</v>
          </cell>
          <cell r="H8752" t="str">
            <v>Poa saxicola</v>
          </cell>
        </row>
        <row r="8753">
          <cell r="A8753">
            <v>5141</v>
          </cell>
          <cell r="H8753" t="str">
            <v>Poa sieberiana</v>
          </cell>
        </row>
        <row r="8754">
          <cell r="A8754">
            <v>5142</v>
          </cell>
          <cell r="H8754" t="str">
            <v>Poa tenera</v>
          </cell>
        </row>
        <row r="8755">
          <cell r="A8755">
            <v>5143</v>
          </cell>
          <cell r="H8755" t="str">
            <v>Poa trivialis</v>
          </cell>
        </row>
        <row r="8756">
          <cell r="A8756">
            <v>5144</v>
          </cell>
          <cell r="H8756" t="str">
            <v>Polypogon littoralis</v>
          </cell>
        </row>
        <row r="8757">
          <cell r="A8757">
            <v>5145</v>
          </cell>
          <cell r="H8757" t="str">
            <v>Polypogon monspeliensis</v>
          </cell>
        </row>
        <row r="8758">
          <cell r="A8758">
            <v>5146</v>
          </cell>
          <cell r="H8758" t="str">
            <v>Potamophila parviflora</v>
          </cell>
        </row>
        <row r="8759">
          <cell r="A8759">
            <v>5147</v>
          </cell>
          <cell r="H8759" t="str">
            <v>Pseudoraphis paradoxa</v>
          </cell>
        </row>
        <row r="8760">
          <cell r="A8760">
            <v>5148</v>
          </cell>
          <cell r="H8760" t="str">
            <v>Pseudoraphis spinescens</v>
          </cell>
        </row>
        <row r="8761">
          <cell r="A8761">
            <v>5149</v>
          </cell>
          <cell r="H8761" t="str">
            <v>Psilurus incurvus</v>
          </cell>
        </row>
        <row r="8762">
          <cell r="A8762">
            <v>5150</v>
          </cell>
          <cell r="H8762" t="str">
            <v>Puccinellia ciliata</v>
          </cell>
        </row>
        <row r="8763">
          <cell r="A8763">
            <v>5151</v>
          </cell>
          <cell r="H8763" t="str">
            <v>Puccinellia stricta</v>
          </cell>
        </row>
        <row r="8764">
          <cell r="A8764">
            <v>5152</v>
          </cell>
          <cell r="H8764" t="str">
            <v>Rhynchelytrum repens</v>
          </cell>
        </row>
        <row r="8765">
          <cell r="A8765">
            <v>5153</v>
          </cell>
          <cell r="H8765" t="str">
            <v>Rottboellia exaltata</v>
          </cell>
        </row>
        <row r="8766">
          <cell r="A8766">
            <v>5155</v>
          </cell>
          <cell r="H8766" t="str">
            <v>Sacciolepis indica</v>
          </cell>
        </row>
        <row r="8767">
          <cell r="A8767">
            <v>5156</v>
          </cell>
          <cell r="H8767" t="str">
            <v>Schismus barbatus</v>
          </cell>
        </row>
        <row r="8768">
          <cell r="A8768">
            <v>5157</v>
          </cell>
          <cell r="H8768" t="str">
            <v>Schizachyrium fragile</v>
          </cell>
        </row>
        <row r="8769">
          <cell r="A8769">
            <v>5158</v>
          </cell>
          <cell r="H8769" t="str">
            <v>Sclerochloa dura</v>
          </cell>
        </row>
        <row r="8770">
          <cell r="A8770">
            <v>5159</v>
          </cell>
          <cell r="H8770" t="str">
            <v>Secale cereale</v>
          </cell>
        </row>
        <row r="8771">
          <cell r="A8771">
            <v>5160</v>
          </cell>
          <cell r="H8771" t="str">
            <v>Sehima nervosum</v>
          </cell>
        </row>
        <row r="8772">
          <cell r="A8772">
            <v>5161</v>
          </cell>
          <cell r="H8772" t="str">
            <v>Setaria australiensis</v>
          </cell>
        </row>
        <row r="8773">
          <cell r="A8773">
            <v>5162</v>
          </cell>
          <cell r="H8773" t="str">
            <v>Setaria geniculata</v>
          </cell>
        </row>
        <row r="8774">
          <cell r="A8774">
            <v>5163</v>
          </cell>
          <cell r="H8774" t="str">
            <v>Setaria glauca</v>
          </cell>
        </row>
        <row r="8775">
          <cell r="A8775">
            <v>5164</v>
          </cell>
          <cell r="H8775" t="str">
            <v>Setaria italica</v>
          </cell>
        </row>
        <row r="8776">
          <cell r="A8776">
            <v>5165</v>
          </cell>
          <cell r="H8776" t="str">
            <v>Setaria palmifolia</v>
          </cell>
        </row>
        <row r="8777">
          <cell r="A8777">
            <v>5166</v>
          </cell>
          <cell r="H8777" t="str">
            <v>Setaria paspalidioides</v>
          </cell>
        </row>
        <row r="8778">
          <cell r="A8778">
            <v>5167</v>
          </cell>
          <cell r="H8778" t="str">
            <v>Setaria sphacelata</v>
          </cell>
        </row>
        <row r="8779">
          <cell r="A8779">
            <v>5168</v>
          </cell>
          <cell r="H8779" t="str">
            <v>Setaria surgens</v>
          </cell>
        </row>
        <row r="8780">
          <cell r="A8780">
            <v>5169</v>
          </cell>
          <cell r="H8780" t="str">
            <v>Setaria verticillata</v>
          </cell>
        </row>
        <row r="8781">
          <cell r="A8781">
            <v>5170</v>
          </cell>
          <cell r="H8781" t="str">
            <v>Setaria viridis</v>
          </cell>
        </row>
        <row r="8782">
          <cell r="A8782">
            <v>5171</v>
          </cell>
          <cell r="H8782" t="str">
            <v>Sorghum bicolor</v>
          </cell>
        </row>
        <row r="8783">
          <cell r="A8783">
            <v>5172</v>
          </cell>
          <cell r="H8783" t="str">
            <v>Sorghum halepense</v>
          </cell>
        </row>
        <row r="8784">
          <cell r="A8784">
            <v>5173</v>
          </cell>
          <cell r="H8784" t="str">
            <v>Sorghum leiocladum</v>
          </cell>
        </row>
        <row r="8785">
          <cell r="A8785">
            <v>5174</v>
          </cell>
          <cell r="H8785" t="str">
            <v>Spinifex hirsutus</v>
          </cell>
        </row>
        <row r="8786">
          <cell r="A8786">
            <v>5175</v>
          </cell>
          <cell r="H8786" t="str">
            <v>Sporobolus actinocladus</v>
          </cell>
        </row>
        <row r="8787">
          <cell r="A8787">
            <v>5176</v>
          </cell>
          <cell r="H8787" t="str">
            <v>Sporobolus africanus</v>
          </cell>
        </row>
        <row r="8788">
          <cell r="A8788">
            <v>5177</v>
          </cell>
          <cell r="H8788" t="str">
            <v>Sporobolus caroli</v>
          </cell>
        </row>
        <row r="8789">
          <cell r="A8789">
            <v>5178</v>
          </cell>
          <cell r="H8789" t="str">
            <v>Sporobolus contiguus</v>
          </cell>
        </row>
        <row r="8790">
          <cell r="A8790">
            <v>5179</v>
          </cell>
          <cell r="H8790" t="str">
            <v>Sporobolus creber</v>
          </cell>
        </row>
        <row r="8791">
          <cell r="A8791">
            <v>5180</v>
          </cell>
          <cell r="H8791" t="str">
            <v>Sporobolus diander</v>
          </cell>
        </row>
        <row r="8792">
          <cell r="A8792">
            <v>5181</v>
          </cell>
          <cell r="H8792" t="str">
            <v>Sporobolus elongatus</v>
          </cell>
        </row>
        <row r="8793">
          <cell r="A8793">
            <v>5182</v>
          </cell>
          <cell r="H8793" t="str">
            <v>Sporobolus mitchellii</v>
          </cell>
        </row>
        <row r="8794">
          <cell r="A8794">
            <v>5183</v>
          </cell>
          <cell r="H8794" t="str">
            <v>Sporobolus pyramidalis</v>
          </cell>
        </row>
        <row r="8795">
          <cell r="A8795">
            <v>5184</v>
          </cell>
          <cell r="H8795" t="str">
            <v>Sporobolus virginicus</v>
          </cell>
        </row>
        <row r="8796">
          <cell r="A8796">
            <v>5185</v>
          </cell>
          <cell r="H8796" t="str">
            <v>Stenotaphrum secundatum</v>
          </cell>
        </row>
        <row r="8797">
          <cell r="A8797">
            <v>5186</v>
          </cell>
          <cell r="H8797" t="str">
            <v>Stipa acrociliata</v>
          </cell>
        </row>
        <row r="8798">
          <cell r="A8798">
            <v>5187</v>
          </cell>
          <cell r="H8798" t="str">
            <v>Stipa aristiglumis</v>
          </cell>
        </row>
        <row r="8799">
          <cell r="A8799">
            <v>5188</v>
          </cell>
          <cell r="H8799" t="str">
            <v>Stipa bigeniculata</v>
          </cell>
        </row>
        <row r="8800">
          <cell r="A8800">
            <v>5189</v>
          </cell>
          <cell r="H8800" t="str">
            <v>Stipa blackii</v>
          </cell>
        </row>
        <row r="8801">
          <cell r="A8801">
            <v>5190</v>
          </cell>
          <cell r="H8801" t="str">
            <v>Stipa brachychaeta</v>
          </cell>
        </row>
        <row r="8802">
          <cell r="A8802">
            <v>5191</v>
          </cell>
          <cell r="H8802" t="str">
            <v>Stipa densiflora</v>
          </cell>
        </row>
        <row r="8803">
          <cell r="A8803">
            <v>5192</v>
          </cell>
          <cell r="H8803" t="str">
            <v>Stipa drummondii</v>
          </cell>
        </row>
        <row r="8804">
          <cell r="A8804">
            <v>5193</v>
          </cell>
          <cell r="H8804" t="str">
            <v>Stipa elegantissima</v>
          </cell>
        </row>
        <row r="8805">
          <cell r="A8805">
            <v>5194</v>
          </cell>
          <cell r="H8805" t="str">
            <v>Stipa eremophila</v>
          </cell>
        </row>
        <row r="8806">
          <cell r="A8806">
            <v>5195</v>
          </cell>
          <cell r="H8806" t="str">
            <v>Stipa falcata</v>
          </cell>
        </row>
        <row r="8807">
          <cell r="A8807">
            <v>5196</v>
          </cell>
          <cell r="H8807" t="str">
            <v>Stipa flavescens</v>
          </cell>
        </row>
        <row r="8808">
          <cell r="A8808">
            <v>5197</v>
          </cell>
          <cell r="H8808" t="str">
            <v>Stipa hyalina</v>
          </cell>
        </row>
        <row r="8809">
          <cell r="A8809">
            <v>5198</v>
          </cell>
          <cell r="H8809" t="str">
            <v>Stipa megapotamia</v>
          </cell>
        </row>
        <row r="8810">
          <cell r="A8810">
            <v>5199</v>
          </cell>
          <cell r="H8810" t="str">
            <v>Stipa metatoris</v>
          </cell>
        </row>
        <row r="8811">
          <cell r="A8811">
            <v>5200</v>
          </cell>
          <cell r="H8811" t="str">
            <v>Stipa mollis</v>
          </cell>
        </row>
        <row r="8812">
          <cell r="A8812">
            <v>5201</v>
          </cell>
          <cell r="H8812" t="str">
            <v>Stipa nitida</v>
          </cell>
        </row>
        <row r="8813">
          <cell r="A8813">
            <v>5202</v>
          </cell>
          <cell r="H8813" t="str">
            <v>Stipa nivicola</v>
          </cell>
        </row>
        <row r="8814">
          <cell r="A8814">
            <v>5203</v>
          </cell>
          <cell r="H8814" t="str">
            <v>Stipa nodosa</v>
          </cell>
        </row>
        <row r="8815">
          <cell r="A8815">
            <v>5204</v>
          </cell>
          <cell r="H8815" t="str">
            <v>Stipa nullanulla</v>
          </cell>
        </row>
        <row r="8816">
          <cell r="A8816">
            <v>5205</v>
          </cell>
          <cell r="H8816" t="str">
            <v>Stipa platychaeta</v>
          </cell>
        </row>
        <row r="8817">
          <cell r="A8817">
            <v>5206</v>
          </cell>
          <cell r="H8817" t="str">
            <v>Stipa puberula</v>
          </cell>
        </row>
        <row r="8818">
          <cell r="A8818">
            <v>5207</v>
          </cell>
          <cell r="H8818" t="str">
            <v>Stipa pubescens</v>
          </cell>
        </row>
        <row r="8819">
          <cell r="A8819">
            <v>5208</v>
          </cell>
          <cell r="H8819" t="str">
            <v>Stipa ramosissima</v>
          </cell>
        </row>
        <row r="8820">
          <cell r="A8820">
            <v>5209</v>
          </cell>
          <cell r="H8820" t="str">
            <v>Stipa rudis</v>
          </cell>
        </row>
        <row r="8821">
          <cell r="A8821">
            <v>5210</v>
          </cell>
          <cell r="H8821" t="str">
            <v>Stipa scabra</v>
          </cell>
        </row>
        <row r="8822">
          <cell r="A8822">
            <v>5211</v>
          </cell>
          <cell r="H8822" t="str">
            <v>Stipa semibarbata</v>
          </cell>
        </row>
        <row r="8823">
          <cell r="A8823">
            <v>5212</v>
          </cell>
          <cell r="H8823" t="str">
            <v>Stipa setacea</v>
          </cell>
        </row>
        <row r="8824">
          <cell r="A8824">
            <v>5213</v>
          </cell>
          <cell r="H8824" t="str">
            <v>Stipa stuposa</v>
          </cell>
        </row>
        <row r="8825">
          <cell r="A8825">
            <v>5214</v>
          </cell>
          <cell r="H8825" t="str">
            <v>Stipa teretifolia</v>
          </cell>
        </row>
        <row r="8826">
          <cell r="A8826">
            <v>5215</v>
          </cell>
          <cell r="H8826" t="str">
            <v>Stipa tuckeri</v>
          </cell>
        </row>
        <row r="8827">
          <cell r="A8827">
            <v>5216</v>
          </cell>
          <cell r="H8827" t="str">
            <v>Stipa verticillata</v>
          </cell>
        </row>
        <row r="8828">
          <cell r="A8828">
            <v>5217</v>
          </cell>
          <cell r="H8828" t="str">
            <v>Tetrarrhena juncea</v>
          </cell>
        </row>
        <row r="8829">
          <cell r="A8829">
            <v>5218</v>
          </cell>
          <cell r="H8829" t="str">
            <v>Thellungia advena</v>
          </cell>
        </row>
        <row r="8830">
          <cell r="A8830">
            <v>5219</v>
          </cell>
          <cell r="H8830" t="str">
            <v>Themeda australis</v>
          </cell>
        </row>
        <row r="8831">
          <cell r="A8831">
            <v>5220</v>
          </cell>
          <cell r="H8831" t="str">
            <v>Themeda avenacea</v>
          </cell>
        </row>
        <row r="8832">
          <cell r="A8832">
            <v>5221</v>
          </cell>
          <cell r="H8832" t="str">
            <v>Themeda quadrivalvis</v>
          </cell>
        </row>
        <row r="8833">
          <cell r="A8833">
            <v>5222</v>
          </cell>
          <cell r="H8833" t="str">
            <v>Thyridolepis mitchelliana</v>
          </cell>
        </row>
        <row r="8834">
          <cell r="A8834">
            <v>5223</v>
          </cell>
          <cell r="H8834" t="str">
            <v>Thyridolepis xerophila</v>
          </cell>
        </row>
        <row r="8835">
          <cell r="A8835">
            <v>5224</v>
          </cell>
          <cell r="H8835" t="str">
            <v>Tragus australianus</v>
          </cell>
        </row>
        <row r="8836">
          <cell r="A8836">
            <v>5225</v>
          </cell>
          <cell r="H8836" t="str">
            <v>Triodia basedowii</v>
          </cell>
        </row>
        <row r="8837">
          <cell r="A8837">
            <v>5226</v>
          </cell>
          <cell r="H8837" t="str">
            <v>Triodia irritans</v>
          </cell>
        </row>
        <row r="8838">
          <cell r="A8838">
            <v>5227</v>
          </cell>
          <cell r="H8838" t="str">
            <v>Triodia mitchellii</v>
          </cell>
        </row>
        <row r="8839">
          <cell r="A8839">
            <v>5228</v>
          </cell>
          <cell r="H8839" t="str">
            <v>Triodia scariosa</v>
          </cell>
        </row>
        <row r="8840">
          <cell r="A8840">
            <v>5229</v>
          </cell>
          <cell r="H8840" t="str">
            <v>Tripogon loliiformis</v>
          </cell>
        </row>
        <row r="8841">
          <cell r="A8841">
            <v>5230</v>
          </cell>
          <cell r="H8841" t="str">
            <v>Tripsacum dactyloides</v>
          </cell>
        </row>
        <row r="8842">
          <cell r="A8842">
            <v>5231</v>
          </cell>
          <cell r="H8842" t="str">
            <v>Triraphis mollis</v>
          </cell>
        </row>
        <row r="8843">
          <cell r="A8843">
            <v>5232</v>
          </cell>
          <cell r="H8843" t="str">
            <v>Trisetum flavescens</v>
          </cell>
        </row>
        <row r="8844">
          <cell r="A8844">
            <v>5233</v>
          </cell>
          <cell r="H8844" t="str">
            <v>Trisetum spicatum</v>
          </cell>
        </row>
        <row r="8845">
          <cell r="A8845">
            <v>5234</v>
          </cell>
          <cell r="H8845" t="str">
            <v>Triticum aestivum</v>
          </cell>
        </row>
        <row r="8846">
          <cell r="A8846">
            <v>5235</v>
          </cell>
          <cell r="H8846" t="str">
            <v>Uranthoecium truncatum</v>
          </cell>
        </row>
        <row r="8847">
          <cell r="A8847">
            <v>5236</v>
          </cell>
          <cell r="H8847" t="str">
            <v>Urochloa mosambicensis</v>
          </cell>
        </row>
        <row r="8848">
          <cell r="A8848">
            <v>5237</v>
          </cell>
          <cell r="H8848" t="str">
            <v>Urochloa panicoides</v>
          </cell>
        </row>
        <row r="8849">
          <cell r="A8849">
            <v>5238</v>
          </cell>
          <cell r="H8849" t="str">
            <v>Vetiveria filipes</v>
          </cell>
        </row>
        <row r="8850">
          <cell r="A8850">
            <v>5239</v>
          </cell>
          <cell r="H8850" t="str">
            <v>Vulpia bromoides</v>
          </cell>
        </row>
        <row r="8851">
          <cell r="A8851">
            <v>5240</v>
          </cell>
          <cell r="H8851" t="str">
            <v>Vulpia megalura</v>
          </cell>
        </row>
        <row r="8852">
          <cell r="A8852">
            <v>5241</v>
          </cell>
          <cell r="H8852" t="str">
            <v>Vulpia membranacea</v>
          </cell>
        </row>
        <row r="8853">
          <cell r="A8853">
            <v>5242</v>
          </cell>
          <cell r="H8853" t="str">
            <v>Vulpia myuros</v>
          </cell>
        </row>
        <row r="8854">
          <cell r="A8854">
            <v>5243</v>
          </cell>
          <cell r="H8854" t="str">
            <v>Zoysia macrantha</v>
          </cell>
        </row>
        <row r="8855">
          <cell r="A8855">
            <v>5244</v>
          </cell>
          <cell r="H8855" t="str">
            <v>Zygochloa paradoxa</v>
          </cell>
        </row>
        <row r="8856">
          <cell r="A8856">
            <v>5245</v>
          </cell>
          <cell r="H8856" t="str">
            <v>Microstrobos fitzgeraldii</v>
          </cell>
        </row>
        <row r="8857">
          <cell r="A8857">
            <v>5246</v>
          </cell>
          <cell r="H8857" t="str">
            <v>Podocarpus elatus</v>
          </cell>
        </row>
        <row r="8858">
          <cell r="A8858">
            <v>5247</v>
          </cell>
          <cell r="H8858" t="str">
            <v>Podocarpus lawrencei</v>
          </cell>
        </row>
        <row r="8859">
          <cell r="A8859">
            <v>5248</v>
          </cell>
          <cell r="H8859" t="str">
            <v>Podocarpus spinulosus</v>
          </cell>
        </row>
        <row r="8860">
          <cell r="A8860">
            <v>5249</v>
          </cell>
          <cell r="H8860" t="str">
            <v>Cobae scandens</v>
          </cell>
        </row>
        <row r="8861">
          <cell r="A8861">
            <v>5250</v>
          </cell>
          <cell r="H8861" t="str">
            <v>Collomia grandiflora</v>
          </cell>
        </row>
        <row r="8862">
          <cell r="A8862">
            <v>5251</v>
          </cell>
          <cell r="H8862" t="str">
            <v>Navarretia squarrosa</v>
          </cell>
        </row>
        <row r="8863">
          <cell r="A8863">
            <v>5252</v>
          </cell>
          <cell r="H8863" t="str">
            <v>Comesperma defoliatum</v>
          </cell>
        </row>
        <row r="8864">
          <cell r="A8864">
            <v>5253</v>
          </cell>
          <cell r="H8864" t="str">
            <v>Comesperma ericinum</v>
          </cell>
        </row>
        <row r="8865">
          <cell r="A8865">
            <v>5254</v>
          </cell>
          <cell r="H8865" t="str">
            <v>Comesperma integerrimum</v>
          </cell>
        </row>
        <row r="8866">
          <cell r="A8866">
            <v>5255</v>
          </cell>
          <cell r="H8866" t="str">
            <v>Comesperma retusum</v>
          </cell>
        </row>
        <row r="8867">
          <cell r="A8867">
            <v>5256</v>
          </cell>
          <cell r="H8867" t="str">
            <v>Comesperma sphaerocarpum</v>
          </cell>
        </row>
        <row r="8868">
          <cell r="A8868">
            <v>5257</v>
          </cell>
          <cell r="H8868" t="str">
            <v>Comesperma volubile</v>
          </cell>
        </row>
        <row r="8869">
          <cell r="A8869">
            <v>5258</v>
          </cell>
          <cell r="H8869" t="str">
            <v>Muraltia heisteria</v>
          </cell>
        </row>
        <row r="8870">
          <cell r="A8870">
            <v>5259</v>
          </cell>
          <cell r="H8870" t="str">
            <v>Polygala japonica</v>
          </cell>
        </row>
        <row r="8871">
          <cell r="A8871">
            <v>5260</v>
          </cell>
          <cell r="H8871" t="str">
            <v>Polygala linariifolia</v>
          </cell>
        </row>
        <row r="8872">
          <cell r="A8872">
            <v>5261</v>
          </cell>
          <cell r="H8872" t="str">
            <v>Polygala myrtifolia</v>
          </cell>
        </row>
        <row r="8873">
          <cell r="A8873">
            <v>5262</v>
          </cell>
          <cell r="H8873" t="str">
            <v>Polygala virgata</v>
          </cell>
        </row>
        <row r="8874">
          <cell r="A8874">
            <v>5263</v>
          </cell>
          <cell r="H8874" t="str">
            <v>Acetosa sagittata</v>
          </cell>
        </row>
        <row r="8875">
          <cell r="A8875">
            <v>5264</v>
          </cell>
          <cell r="H8875" t="str">
            <v>Acetosa vesicaria</v>
          </cell>
        </row>
        <row r="8876">
          <cell r="A8876">
            <v>5265</v>
          </cell>
          <cell r="H8876" t="str">
            <v>Acetosella vulgaris</v>
          </cell>
        </row>
        <row r="8877">
          <cell r="A8877">
            <v>5266</v>
          </cell>
          <cell r="H8877" t="str">
            <v>Emex australis</v>
          </cell>
        </row>
        <row r="8878">
          <cell r="A8878">
            <v>5267</v>
          </cell>
          <cell r="H8878" t="str">
            <v>Fagopyrum esculentum</v>
          </cell>
        </row>
        <row r="8879">
          <cell r="A8879">
            <v>5268</v>
          </cell>
          <cell r="H8879" t="str">
            <v>Fallopia convolvulus</v>
          </cell>
        </row>
        <row r="8880">
          <cell r="A8880">
            <v>5269</v>
          </cell>
          <cell r="H8880" t="str">
            <v>Muehlenbeckia adpressa</v>
          </cell>
        </row>
        <row r="8881">
          <cell r="A8881">
            <v>5270</v>
          </cell>
          <cell r="H8881" t="str">
            <v>Muehlenbeckia axillaris</v>
          </cell>
        </row>
        <row r="8882">
          <cell r="A8882">
            <v>5271</v>
          </cell>
          <cell r="H8882" t="str">
            <v>Muehlenbeckia coccoloboides</v>
          </cell>
        </row>
        <row r="8883">
          <cell r="A8883">
            <v>5272</v>
          </cell>
          <cell r="H8883" t="str">
            <v>Muehlenbeckia cunninghamii</v>
          </cell>
        </row>
        <row r="8884">
          <cell r="A8884">
            <v>5273</v>
          </cell>
          <cell r="H8884" t="str">
            <v>Muehlenbeckia diclina</v>
          </cell>
        </row>
        <row r="8885">
          <cell r="A8885">
            <v>5274</v>
          </cell>
          <cell r="H8885" t="str">
            <v>Muehlenbeckia gracillima</v>
          </cell>
        </row>
        <row r="8886">
          <cell r="A8886">
            <v>5275</v>
          </cell>
          <cell r="H8886" t="str">
            <v>Muehlenbeckia horrida</v>
          </cell>
        </row>
        <row r="8887">
          <cell r="A8887">
            <v>5276</v>
          </cell>
          <cell r="H8887" t="str">
            <v>Muehlenbeckia rhyticarya</v>
          </cell>
        </row>
        <row r="8888">
          <cell r="A8888">
            <v>5277</v>
          </cell>
          <cell r="H8888" t="str">
            <v>Persicaria attenuata</v>
          </cell>
        </row>
        <row r="8889">
          <cell r="A8889">
            <v>5278</v>
          </cell>
          <cell r="H8889" t="str">
            <v>Persicaria capitata</v>
          </cell>
        </row>
        <row r="8890">
          <cell r="A8890">
            <v>5279</v>
          </cell>
          <cell r="H8890" t="str">
            <v>Persicaria dichotoma</v>
          </cell>
        </row>
        <row r="8891">
          <cell r="A8891">
            <v>5280</v>
          </cell>
          <cell r="H8891" t="str">
            <v>Persicaria elatior</v>
          </cell>
        </row>
        <row r="8892">
          <cell r="A8892">
            <v>5281</v>
          </cell>
          <cell r="H8892" t="str">
            <v>Persicaria hydropiper</v>
          </cell>
        </row>
        <row r="8893">
          <cell r="A8893">
            <v>5282</v>
          </cell>
          <cell r="H8893" t="str">
            <v>Persicaria lapathifolia</v>
          </cell>
        </row>
        <row r="8894">
          <cell r="A8894">
            <v>5283</v>
          </cell>
          <cell r="H8894" t="str">
            <v>Persicaria maculata</v>
          </cell>
        </row>
        <row r="8895">
          <cell r="A8895">
            <v>5284</v>
          </cell>
          <cell r="H8895" t="str">
            <v>Persicaria orientalis</v>
          </cell>
        </row>
        <row r="8896">
          <cell r="A8896">
            <v>5285</v>
          </cell>
          <cell r="H8896" t="str">
            <v>Persicaria prostrata</v>
          </cell>
        </row>
        <row r="8897">
          <cell r="A8897">
            <v>5286</v>
          </cell>
          <cell r="H8897" t="str">
            <v>Persicaria strigosa</v>
          </cell>
        </row>
        <row r="8898">
          <cell r="A8898">
            <v>5287</v>
          </cell>
          <cell r="H8898" t="str">
            <v>Polygonum arenastrum</v>
          </cell>
        </row>
        <row r="8899">
          <cell r="A8899">
            <v>5288</v>
          </cell>
          <cell r="H8899" t="str">
            <v>Polygonum aviculare</v>
          </cell>
        </row>
        <row r="8900">
          <cell r="A8900">
            <v>5289</v>
          </cell>
          <cell r="H8900" t="str">
            <v>Polygonum decipiens</v>
          </cell>
        </row>
        <row r="8901">
          <cell r="A8901">
            <v>5290</v>
          </cell>
          <cell r="H8901" t="str">
            <v>Polygonum patulum</v>
          </cell>
        </row>
        <row r="8902">
          <cell r="A8902">
            <v>5291</v>
          </cell>
          <cell r="H8902" t="str">
            <v>Polygonum plebeium</v>
          </cell>
        </row>
        <row r="8903">
          <cell r="A8903">
            <v>5292</v>
          </cell>
          <cell r="H8903" t="str">
            <v>Polygonum praetermissum</v>
          </cell>
        </row>
        <row r="8904">
          <cell r="A8904">
            <v>5293</v>
          </cell>
          <cell r="H8904" t="str">
            <v>Reynoutria japonica</v>
          </cell>
        </row>
        <row r="8905">
          <cell r="A8905">
            <v>5294</v>
          </cell>
          <cell r="H8905" t="str">
            <v>Reynoutria sachalinensis</v>
          </cell>
        </row>
        <row r="8906">
          <cell r="A8906">
            <v>5295</v>
          </cell>
          <cell r="H8906" t="str">
            <v>Rumex bidens</v>
          </cell>
        </row>
        <row r="8907">
          <cell r="A8907">
            <v>5296</v>
          </cell>
          <cell r="H8907" t="str">
            <v>Rumex brownii</v>
          </cell>
        </row>
        <row r="8908">
          <cell r="A8908">
            <v>5297</v>
          </cell>
          <cell r="H8908" t="str">
            <v>Rumex conglomeratus</v>
          </cell>
        </row>
        <row r="8909">
          <cell r="A8909">
            <v>5298</v>
          </cell>
          <cell r="H8909" t="str">
            <v>Rumex crispus</v>
          </cell>
        </row>
        <row r="8910">
          <cell r="A8910">
            <v>5299</v>
          </cell>
          <cell r="H8910" t="str">
            <v>Rumex crystallinus</v>
          </cell>
        </row>
        <row r="8911">
          <cell r="A8911">
            <v>5300</v>
          </cell>
          <cell r="H8911" t="str">
            <v>Rumex dumosus</v>
          </cell>
        </row>
        <row r="8912">
          <cell r="A8912">
            <v>5301</v>
          </cell>
          <cell r="H8912" t="str">
            <v>Rumex hymenosepalus</v>
          </cell>
        </row>
        <row r="8913">
          <cell r="A8913">
            <v>5302</v>
          </cell>
          <cell r="H8913" t="str">
            <v>Rumex obtusifolius</v>
          </cell>
        </row>
        <row r="8914">
          <cell r="A8914">
            <v>5303</v>
          </cell>
          <cell r="H8914" t="str">
            <v>Rumex pulcher</v>
          </cell>
        </row>
        <row r="8915">
          <cell r="A8915">
            <v>5304</v>
          </cell>
          <cell r="H8915" t="str">
            <v>Rumex tenax</v>
          </cell>
        </row>
        <row r="8916">
          <cell r="A8916">
            <v>5305</v>
          </cell>
          <cell r="H8916" t="str">
            <v>Eichhornia crassipes</v>
          </cell>
        </row>
        <row r="8917">
          <cell r="A8917">
            <v>5306</v>
          </cell>
          <cell r="H8917" t="str">
            <v>Pontederia cordata</v>
          </cell>
        </row>
        <row r="8918">
          <cell r="A8918">
            <v>5307</v>
          </cell>
          <cell r="H8918" t="str">
            <v>Anacampseros australiana</v>
          </cell>
        </row>
        <row r="8919">
          <cell r="A8919">
            <v>5308</v>
          </cell>
          <cell r="H8919" t="str">
            <v>Calandrinia balonensis</v>
          </cell>
        </row>
        <row r="8920">
          <cell r="A8920">
            <v>5309</v>
          </cell>
          <cell r="H8920" t="str">
            <v>Calandrinia calyptrata</v>
          </cell>
        </row>
        <row r="8921">
          <cell r="A8921">
            <v>5310</v>
          </cell>
          <cell r="H8921" t="str">
            <v>Calandrinia disperma</v>
          </cell>
        </row>
        <row r="8922">
          <cell r="A8922">
            <v>5311</v>
          </cell>
          <cell r="H8922" t="str">
            <v>Calandrinia eremaea</v>
          </cell>
        </row>
        <row r="8923">
          <cell r="A8923">
            <v>5312</v>
          </cell>
          <cell r="H8923" t="str">
            <v>Calandrinia granulifera</v>
          </cell>
        </row>
        <row r="8924">
          <cell r="A8924">
            <v>5313</v>
          </cell>
          <cell r="H8924" t="str">
            <v>Calandrinia menziesii</v>
          </cell>
        </row>
        <row r="8925">
          <cell r="A8925">
            <v>5314</v>
          </cell>
          <cell r="H8925" t="str">
            <v>Calandrinia pickeringii</v>
          </cell>
        </row>
        <row r="8926">
          <cell r="A8926">
            <v>5315</v>
          </cell>
          <cell r="H8926" t="str">
            <v>Calandrinia ptychosperma</v>
          </cell>
        </row>
        <row r="8927">
          <cell r="A8927">
            <v>5316</v>
          </cell>
          <cell r="H8927" t="str">
            <v>Calandrinia pumila</v>
          </cell>
        </row>
        <row r="8928">
          <cell r="A8928">
            <v>5317</v>
          </cell>
          <cell r="H8928" t="str">
            <v>Calandrinia volubilis</v>
          </cell>
        </row>
        <row r="8929">
          <cell r="A8929">
            <v>5318</v>
          </cell>
          <cell r="H8929" t="str">
            <v>Montia australasica</v>
          </cell>
        </row>
        <row r="8930">
          <cell r="A8930">
            <v>5319</v>
          </cell>
          <cell r="H8930" t="str">
            <v>Montia fontana</v>
          </cell>
        </row>
        <row r="8931">
          <cell r="A8931">
            <v>5320</v>
          </cell>
          <cell r="H8931" t="str">
            <v>Portulaca bicolor</v>
          </cell>
        </row>
        <row r="8932">
          <cell r="A8932">
            <v>5321</v>
          </cell>
          <cell r="H8932" t="str">
            <v>Portulaca filifolia</v>
          </cell>
        </row>
        <row r="8933">
          <cell r="A8933">
            <v>5322</v>
          </cell>
          <cell r="H8933" t="str">
            <v>Portulaca grandiflora</v>
          </cell>
        </row>
        <row r="8934">
          <cell r="A8934">
            <v>5323</v>
          </cell>
          <cell r="H8934" t="str">
            <v>Portulaca intraterranea</v>
          </cell>
        </row>
        <row r="8935">
          <cell r="A8935">
            <v>5324</v>
          </cell>
          <cell r="H8935" t="str">
            <v>Portulaca oleracea</v>
          </cell>
        </row>
        <row r="8936">
          <cell r="A8936">
            <v>5325</v>
          </cell>
          <cell r="H8936" t="str">
            <v>Portulaca pilosa</v>
          </cell>
        </row>
        <row r="8937">
          <cell r="A8937">
            <v>5326</v>
          </cell>
          <cell r="H8937" t="str">
            <v>Talinum paniculatum</v>
          </cell>
        </row>
        <row r="8938">
          <cell r="A8938">
            <v>5327</v>
          </cell>
          <cell r="H8938" t="str">
            <v>Posidonia australis</v>
          </cell>
        </row>
        <row r="8939">
          <cell r="A8939">
            <v>5328</v>
          </cell>
          <cell r="H8939" t="str">
            <v>Potamogeton acutifolius</v>
          </cell>
        </row>
        <row r="8940">
          <cell r="A8940">
            <v>5329</v>
          </cell>
          <cell r="H8940" t="str">
            <v>Potamogeton australiensis</v>
          </cell>
        </row>
        <row r="8941">
          <cell r="A8941">
            <v>5330</v>
          </cell>
          <cell r="H8941" t="str">
            <v>Potamogeton crispus</v>
          </cell>
        </row>
        <row r="8942">
          <cell r="A8942">
            <v>5331</v>
          </cell>
          <cell r="H8942" t="str">
            <v>Potamogeton ochreatus</v>
          </cell>
        </row>
        <row r="8943">
          <cell r="A8943">
            <v>5332</v>
          </cell>
          <cell r="H8943" t="str">
            <v>Potamogeton pectinatus</v>
          </cell>
        </row>
        <row r="8944">
          <cell r="A8944">
            <v>5333</v>
          </cell>
          <cell r="H8944" t="str">
            <v>Potamogeton perfoliatus</v>
          </cell>
        </row>
        <row r="8945">
          <cell r="A8945">
            <v>5334</v>
          </cell>
          <cell r="H8945" t="str">
            <v>Anagallis arvensis</v>
          </cell>
        </row>
        <row r="8946">
          <cell r="A8946">
            <v>5335</v>
          </cell>
          <cell r="H8946" t="str">
            <v>Lysimachia japonica</v>
          </cell>
        </row>
        <row r="8947">
          <cell r="A8947">
            <v>5336</v>
          </cell>
          <cell r="H8947" t="str">
            <v>Lysimachia vulgaris</v>
          </cell>
        </row>
        <row r="8948">
          <cell r="A8948">
            <v>5337</v>
          </cell>
          <cell r="H8948" t="str">
            <v>Samolus repens</v>
          </cell>
        </row>
        <row r="8949">
          <cell r="A8949">
            <v>5338</v>
          </cell>
          <cell r="H8949" t="str">
            <v>Samolus valerandi</v>
          </cell>
        </row>
        <row r="8950">
          <cell r="A8950">
            <v>5339</v>
          </cell>
          <cell r="H8950" t="str">
            <v>Banksia aemula</v>
          </cell>
        </row>
        <row r="8951">
          <cell r="A8951">
            <v>5340</v>
          </cell>
          <cell r="H8951" t="str">
            <v>Banksia canei</v>
          </cell>
        </row>
        <row r="8952">
          <cell r="A8952">
            <v>5341</v>
          </cell>
          <cell r="H8952" t="str">
            <v>Banksia conferta</v>
          </cell>
        </row>
        <row r="8953">
          <cell r="A8953">
            <v>5342</v>
          </cell>
          <cell r="H8953" t="str">
            <v>Banksia ericifolia</v>
          </cell>
        </row>
        <row r="8954">
          <cell r="A8954">
            <v>5343</v>
          </cell>
          <cell r="H8954" t="str">
            <v>Banksia integrifolia</v>
          </cell>
        </row>
        <row r="8955">
          <cell r="A8955">
            <v>5344</v>
          </cell>
          <cell r="H8955" t="str">
            <v>Banksia marginata</v>
          </cell>
        </row>
        <row r="8956">
          <cell r="A8956">
            <v>5345</v>
          </cell>
          <cell r="H8956" t="str">
            <v>Banksia oblongifolia</v>
          </cell>
        </row>
        <row r="8957">
          <cell r="A8957">
            <v>5346</v>
          </cell>
          <cell r="H8957" t="str">
            <v>Banksia paludosa</v>
          </cell>
        </row>
        <row r="8958">
          <cell r="A8958">
            <v>5347</v>
          </cell>
          <cell r="H8958" t="str">
            <v>Banksia robur</v>
          </cell>
        </row>
        <row r="8959">
          <cell r="A8959">
            <v>5348</v>
          </cell>
          <cell r="H8959" t="str">
            <v>Banksia serrata</v>
          </cell>
        </row>
        <row r="8960">
          <cell r="A8960">
            <v>5349</v>
          </cell>
          <cell r="H8960" t="str">
            <v>Banksia spinulosa</v>
          </cell>
        </row>
        <row r="8961">
          <cell r="A8961">
            <v>5350</v>
          </cell>
          <cell r="H8961" t="str">
            <v>Conospermum burgessiorum</v>
          </cell>
        </row>
        <row r="8962">
          <cell r="A8962">
            <v>5351</v>
          </cell>
          <cell r="H8962" t="str">
            <v>Conospermum longifolium</v>
          </cell>
        </row>
        <row r="8963">
          <cell r="A8963">
            <v>5352</v>
          </cell>
          <cell r="H8963" t="str">
            <v>Conospermum taxifolium</v>
          </cell>
        </row>
        <row r="8964">
          <cell r="A8964">
            <v>5353</v>
          </cell>
          <cell r="H8964" t="str">
            <v>Conospermum tenuifolium</v>
          </cell>
        </row>
        <row r="8965">
          <cell r="A8965">
            <v>5354</v>
          </cell>
          <cell r="H8965" t="str">
            <v>Floydia praealta</v>
          </cell>
        </row>
        <row r="8966">
          <cell r="A8966">
            <v>5355</v>
          </cell>
          <cell r="H8966" t="str">
            <v>Grevillea acanthifolia</v>
          </cell>
        </row>
        <row r="8967">
          <cell r="A8967">
            <v>5356</v>
          </cell>
          <cell r="H8967" t="str">
            <v>Grevillea albiflora</v>
          </cell>
        </row>
        <row r="8968">
          <cell r="A8968">
            <v>5357</v>
          </cell>
          <cell r="H8968" t="str">
            <v>Grevillea alpina</v>
          </cell>
        </row>
        <row r="8969">
          <cell r="A8969">
            <v>5358</v>
          </cell>
          <cell r="H8969" t="str">
            <v>Grevillea anethifolia</v>
          </cell>
        </row>
        <row r="8970">
          <cell r="A8970">
            <v>5359</v>
          </cell>
          <cell r="H8970" t="str">
            <v>Grevillea arenaria</v>
          </cell>
        </row>
        <row r="8971">
          <cell r="A8971">
            <v>5360</v>
          </cell>
          <cell r="H8971" t="str">
            <v>Grevillea aspleniifolia</v>
          </cell>
        </row>
        <row r="8972">
          <cell r="A8972">
            <v>5362</v>
          </cell>
          <cell r="H8972" t="str">
            <v>Grevillea barklyana</v>
          </cell>
        </row>
        <row r="8973">
          <cell r="A8973">
            <v>5363</v>
          </cell>
          <cell r="H8973" t="str">
            <v>Grevillea baueri</v>
          </cell>
        </row>
        <row r="8974">
          <cell r="A8974">
            <v>5364</v>
          </cell>
          <cell r="H8974" t="str">
            <v>Grevillea buxifolia</v>
          </cell>
        </row>
        <row r="8975">
          <cell r="A8975">
            <v>5365</v>
          </cell>
          <cell r="H8975" t="str">
            <v>Grevillea caleyi</v>
          </cell>
        </row>
        <row r="8976">
          <cell r="A8976">
            <v>5366</v>
          </cell>
          <cell r="H8976" t="str">
            <v>Grevillea capitellata</v>
          </cell>
        </row>
        <row r="8977">
          <cell r="A8977">
            <v>5367</v>
          </cell>
          <cell r="H8977" t="str">
            <v>Grevillea diminuta</v>
          </cell>
        </row>
        <row r="8978">
          <cell r="A8978">
            <v>5368</v>
          </cell>
          <cell r="H8978" t="str">
            <v>Grevillea divaricata</v>
          </cell>
        </row>
        <row r="8979">
          <cell r="A8979">
            <v>5369</v>
          </cell>
          <cell r="H8979" t="str">
            <v>Grevillea evansiana</v>
          </cell>
        </row>
        <row r="8980">
          <cell r="A8980">
            <v>5370</v>
          </cell>
          <cell r="H8980" t="str">
            <v>Grevillea floribunda</v>
          </cell>
        </row>
        <row r="8981">
          <cell r="A8981">
            <v>5371</v>
          </cell>
          <cell r="H8981" t="str">
            <v>Grevillea glabella</v>
          </cell>
        </row>
        <row r="8982">
          <cell r="A8982">
            <v>5372</v>
          </cell>
          <cell r="H8982" t="str">
            <v>Grevillea hilliana</v>
          </cell>
        </row>
        <row r="8983">
          <cell r="A8983">
            <v>5373</v>
          </cell>
          <cell r="H8983" t="str">
            <v>Grevillea huegelii</v>
          </cell>
        </row>
        <row r="8984">
          <cell r="A8984">
            <v>5374</v>
          </cell>
          <cell r="H8984" t="str">
            <v>Grevillea ilicifolia</v>
          </cell>
        </row>
        <row r="8985">
          <cell r="A8985">
            <v>5375</v>
          </cell>
          <cell r="H8985" t="str">
            <v>Grevillea johnsonii</v>
          </cell>
        </row>
        <row r="8986">
          <cell r="A8986">
            <v>5376</v>
          </cell>
          <cell r="H8986" t="str">
            <v>Grevillea juncifolia</v>
          </cell>
        </row>
        <row r="8987">
          <cell r="A8987">
            <v>5377</v>
          </cell>
          <cell r="H8987" t="str">
            <v>Grevillea juniperina</v>
          </cell>
        </row>
        <row r="8988">
          <cell r="A8988">
            <v>5378</v>
          </cell>
          <cell r="H8988" t="str">
            <v>Grevillea kennedyana</v>
          </cell>
        </row>
        <row r="8989">
          <cell r="A8989">
            <v>5379</v>
          </cell>
          <cell r="H8989" t="str">
            <v>Grevillea lanigera</v>
          </cell>
        </row>
        <row r="8990">
          <cell r="A8990">
            <v>5380</v>
          </cell>
          <cell r="H8990" t="str">
            <v>Grevillea laurifolia</v>
          </cell>
        </row>
        <row r="8991">
          <cell r="A8991">
            <v>5381</v>
          </cell>
          <cell r="H8991" t="str">
            <v>Grevillea linearifolia</v>
          </cell>
        </row>
        <row r="8992">
          <cell r="A8992">
            <v>5382</v>
          </cell>
          <cell r="H8992" t="str">
            <v>Grevillea longifolia</v>
          </cell>
        </row>
        <row r="8993">
          <cell r="A8993">
            <v>5383</v>
          </cell>
          <cell r="H8993" t="str">
            <v>Grevillea miqueliana</v>
          </cell>
        </row>
        <row r="8994">
          <cell r="A8994">
            <v>5384</v>
          </cell>
          <cell r="H8994" t="str">
            <v>Grevillea montana</v>
          </cell>
        </row>
        <row r="8995">
          <cell r="A8995">
            <v>5385</v>
          </cell>
          <cell r="H8995" t="str">
            <v>Grevillea mucronulata</v>
          </cell>
        </row>
        <row r="8996">
          <cell r="A8996">
            <v>5386</v>
          </cell>
          <cell r="H8996" t="str">
            <v>Grevillea nematophylla</v>
          </cell>
        </row>
        <row r="8997">
          <cell r="A8997">
            <v>5387</v>
          </cell>
          <cell r="H8997" t="str">
            <v>Grevillea obtusiflora</v>
          </cell>
        </row>
        <row r="8998">
          <cell r="A8998">
            <v>5388</v>
          </cell>
          <cell r="H8998" t="str">
            <v>Grevillea oleoides</v>
          </cell>
        </row>
        <row r="8999">
          <cell r="A8999">
            <v>5389</v>
          </cell>
          <cell r="H8999" t="str">
            <v>Grevillea parviflora</v>
          </cell>
        </row>
        <row r="9000">
          <cell r="A9000">
            <v>5390</v>
          </cell>
          <cell r="H9000" t="str">
            <v>Grevillea phylicoides</v>
          </cell>
        </row>
        <row r="9001">
          <cell r="A9001">
            <v>5391</v>
          </cell>
          <cell r="H9001" t="str">
            <v>Grevillea polybractea</v>
          </cell>
        </row>
        <row r="9002">
          <cell r="A9002">
            <v>5392</v>
          </cell>
          <cell r="H9002" t="str">
            <v>Grevillea pterosperma</v>
          </cell>
        </row>
        <row r="9003">
          <cell r="A9003">
            <v>5393</v>
          </cell>
          <cell r="H9003" t="str">
            <v>Grevillea ramosissima</v>
          </cell>
        </row>
        <row r="9004">
          <cell r="A9004">
            <v>5394</v>
          </cell>
          <cell r="H9004" t="str">
            <v>Grevillea renwickiana</v>
          </cell>
        </row>
        <row r="9005">
          <cell r="A9005">
            <v>5395</v>
          </cell>
          <cell r="H9005" t="str">
            <v>Grevillea rivularis</v>
          </cell>
        </row>
        <row r="9006">
          <cell r="A9006">
            <v>5396</v>
          </cell>
          <cell r="H9006" t="str">
            <v>Grevillea robusta</v>
          </cell>
        </row>
        <row r="9007">
          <cell r="A9007">
            <v>5397</v>
          </cell>
          <cell r="H9007" t="str">
            <v>Grevillea rosmarinifolia</v>
          </cell>
        </row>
        <row r="9008">
          <cell r="A9008">
            <v>5398</v>
          </cell>
          <cell r="H9008" t="str">
            <v>Grevillea scortechinii</v>
          </cell>
        </row>
        <row r="9009">
          <cell r="A9009">
            <v>5399</v>
          </cell>
          <cell r="H9009" t="str">
            <v>Grevillea sericea</v>
          </cell>
        </row>
        <row r="9010">
          <cell r="A9010">
            <v>5400</v>
          </cell>
          <cell r="H9010" t="str">
            <v>Grevillea shiressii</v>
          </cell>
        </row>
        <row r="9011">
          <cell r="A9011">
            <v>5401</v>
          </cell>
          <cell r="H9011" t="str">
            <v>Grevillea speciosa</v>
          </cell>
        </row>
        <row r="9012">
          <cell r="A9012">
            <v>5402</v>
          </cell>
          <cell r="H9012" t="str">
            <v>Grevillea sphacelata</v>
          </cell>
        </row>
        <row r="9013">
          <cell r="A9013">
            <v>5403</v>
          </cell>
          <cell r="H9013" t="str">
            <v>Grevillea stenobotrya</v>
          </cell>
        </row>
        <row r="9014">
          <cell r="A9014">
            <v>5404</v>
          </cell>
          <cell r="H9014" t="str">
            <v>Grevillea striata</v>
          </cell>
        </row>
        <row r="9015">
          <cell r="A9015">
            <v>5405</v>
          </cell>
          <cell r="H9015" t="str">
            <v>Grevillea triternata</v>
          </cell>
        </row>
        <row r="9016">
          <cell r="A9016">
            <v>5406</v>
          </cell>
          <cell r="H9016" t="str">
            <v>Grevillea victoriae</v>
          </cell>
        </row>
        <row r="9017">
          <cell r="A9017">
            <v>5407</v>
          </cell>
          <cell r="H9017" t="str">
            <v>Hakea bakerana</v>
          </cell>
        </row>
        <row r="9018">
          <cell r="A9018">
            <v>5408</v>
          </cell>
          <cell r="H9018" t="str">
            <v>Hakea constablei</v>
          </cell>
        </row>
        <row r="9019">
          <cell r="A9019">
            <v>5409</v>
          </cell>
          <cell r="H9019" t="str">
            <v>Hakea dactyloides</v>
          </cell>
        </row>
        <row r="9020">
          <cell r="A9020">
            <v>5410</v>
          </cell>
          <cell r="H9020" t="str">
            <v>Hakea decurrens</v>
          </cell>
        </row>
        <row r="9021">
          <cell r="A9021">
            <v>5411</v>
          </cell>
          <cell r="H9021" t="str">
            <v>Hakea ednieana</v>
          </cell>
        </row>
        <row r="9022">
          <cell r="A9022">
            <v>5412</v>
          </cell>
          <cell r="H9022" t="str">
            <v>Hakea eriantha</v>
          </cell>
        </row>
        <row r="9023">
          <cell r="A9023">
            <v>5413</v>
          </cell>
          <cell r="H9023" t="str">
            <v>Hakea eyreana</v>
          </cell>
        </row>
        <row r="9024">
          <cell r="A9024">
            <v>5414</v>
          </cell>
          <cell r="H9024" t="str">
            <v>Hakea fraseri</v>
          </cell>
        </row>
        <row r="9025">
          <cell r="A9025">
            <v>5415</v>
          </cell>
          <cell r="H9025" t="str">
            <v>Hakea gibbosa</v>
          </cell>
        </row>
        <row r="9026">
          <cell r="A9026">
            <v>5416</v>
          </cell>
          <cell r="H9026" t="str">
            <v>Hakea ivoryi</v>
          </cell>
        </row>
        <row r="9027">
          <cell r="A9027">
            <v>5417</v>
          </cell>
          <cell r="H9027" t="str">
            <v>Hakea leucoptera</v>
          </cell>
        </row>
        <row r="9028">
          <cell r="A9028">
            <v>5418</v>
          </cell>
          <cell r="H9028" t="str">
            <v>Hakea lissosperma</v>
          </cell>
        </row>
        <row r="9029">
          <cell r="A9029">
            <v>5419</v>
          </cell>
          <cell r="H9029" t="str">
            <v>Hakea macraeana</v>
          </cell>
        </row>
        <row r="9030">
          <cell r="A9030">
            <v>5420</v>
          </cell>
          <cell r="H9030" t="str">
            <v>Hakea microcarpa</v>
          </cell>
        </row>
        <row r="9031">
          <cell r="A9031">
            <v>5421</v>
          </cell>
          <cell r="H9031" t="str">
            <v>Hakea propinqua</v>
          </cell>
        </row>
        <row r="9032">
          <cell r="A9032">
            <v>5422</v>
          </cell>
          <cell r="H9032" t="str">
            <v>Hakea pulvinifera</v>
          </cell>
        </row>
        <row r="9033">
          <cell r="A9033">
            <v>5423</v>
          </cell>
          <cell r="H9033" t="str">
            <v>Hakea purpurea</v>
          </cell>
        </row>
        <row r="9034">
          <cell r="A9034">
            <v>5424</v>
          </cell>
          <cell r="H9034" t="str">
            <v>Hakea salicifolia</v>
          </cell>
        </row>
        <row r="9035">
          <cell r="A9035">
            <v>5425</v>
          </cell>
          <cell r="H9035" t="str">
            <v>Hakea sericea</v>
          </cell>
        </row>
        <row r="9036">
          <cell r="A9036">
            <v>5426</v>
          </cell>
          <cell r="H9036" t="str">
            <v>Hakea tephrosperma</v>
          </cell>
        </row>
        <row r="9037">
          <cell r="A9037">
            <v>5427</v>
          </cell>
          <cell r="H9037" t="str">
            <v>Hakea teretifolia</v>
          </cell>
        </row>
        <row r="9038">
          <cell r="A9038">
            <v>5428</v>
          </cell>
          <cell r="H9038" t="str">
            <v>Hakea trineura</v>
          </cell>
        </row>
        <row r="9039">
          <cell r="A9039">
            <v>5429</v>
          </cell>
          <cell r="H9039" t="str">
            <v>Hakea ulicina</v>
          </cell>
        </row>
        <row r="9040">
          <cell r="A9040">
            <v>5430</v>
          </cell>
          <cell r="H9040" t="str">
            <v>Helicia ferruginea</v>
          </cell>
        </row>
        <row r="9041">
          <cell r="A9041">
            <v>5431</v>
          </cell>
          <cell r="H9041" t="str">
            <v>Helicia glabriflora</v>
          </cell>
        </row>
        <row r="9042">
          <cell r="A9042">
            <v>5432</v>
          </cell>
          <cell r="H9042" t="str">
            <v>Hicksbeachia pinnatifolia</v>
          </cell>
        </row>
        <row r="9043">
          <cell r="A9043">
            <v>5433</v>
          </cell>
          <cell r="H9043" t="str">
            <v>Isopogon anemonifolius</v>
          </cell>
        </row>
        <row r="9044">
          <cell r="A9044">
            <v>5434</v>
          </cell>
          <cell r="H9044" t="str">
            <v>Isopogon dawsonii</v>
          </cell>
        </row>
        <row r="9045">
          <cell r="A9045">
            <v>5435</v>
          </cell>
          <cell r="H9045" t="str">
            <v>Isopogon fletcheri</v>
          </cell>
        </row>
        <row r="9046">
          <cell r="A9046">
            <v>5436</v>
          </cell>
          <cell r="H9046" t="str">
            <v>Isopogon mnoraifolius</v>
          </cell>
        </row>
        <row r="9047">
          <cell r="A9047">
            <v>5437</v>
          </cell>
          <cell r="H9047" t="str">
            <v>Isopogon nwrhidoliua</v>
          </cell>
        </row>
        <row r="9048">
          <cell r="A9048">
            <v>5438</v>
          </cell>
          <cell r="H9048" t="str">
            <v>Isopogon petiolaris</v>
          </cell>
        </row>
        <row r="9049">
          <cell r="A9049">
            <v>5439</v>
          </cell>
          <cell r="H9049" t="str">
            <v>Isopogon prostratus</v>
          </cell>
        </row>
        <row r="9050">
          <cell r="A9050">
            <v>5440</v>
          </cell>
          <cell r="H9050" t="str">
            <v>Lambertia formosa</v>
          </cell>
        </row>
        <row r="9051">
          <cell r="A9051">
            <v>5441</v>
          </cell>
          <cell r="H9051" t="str">
            <v>Lomatia arborescens</v>
          </cell>
        </row>
        <row r="9052">
          <cell r="A9052">
            <v>5442</v>
          </cell>
          <cell r="H9052" t="str">
            <v>Lomatia fraseri</v>
          </cell>
        </row>
        <row r="9053">
          <cell r="A9053">
            <v>5443</v>
          </cell>
          <cell r="H9053" t="str">
            <v>Lomatia ilicifolia</v>
          </cell>
        </row>
        <row r="9054">
          <cell r="A9054">
            <v>5444</v>
          </cell>
          <cell r="H9054" t="str">
            <v>Lomatia myricoides</v>
          </cell>
        </row>
        <row r="9055">
          <cell r="A9055">
            <v>5445</v>
          </cell>
          <cell r="H9055" t="str">
            <v>Lomatia silaifolia</v>
          </cell>
        </row>
        <row r="9056">
          <cell r="A9056">
            <v>5446</v>
          </cell>
          <cell r="H9056" t="str">
            <v>Macadamia tetraphylla</v>
          </cell>
        </row>
        <row r="9057">
          <cell r="A9057">
            <v>5447</v>
          </cell>
          <cell r="H9057" t="str">
            <v>Oreocallis pinnata</v>
          </cell>
        </row>
        <row r="9058">
          <cell r="A9058">
            <v>5448</v>
          </cell>
          <cell r="H9058" t="str">
            <v>Orites excelsus</v>
          </cell>
        </row>
        <row r="9059">
          <cell r="A9059">
            <v>5449</v>
          </cell>
          <cell r="H9059" t="str">
            <v>Orites lancifolius</v>
          </cell>
        </row>
        <row r="9060">
          <cell r="A9060">
            <v>5450</v>
          </cell>
          <cell r="H9060" t="str">
            <v>Persoonia acerosa</v>
          </cell>
        </row>
        <row r="9061">
          <cell r="A9061">
            <v>5451</v>
          </cell>
          <cell r="H9061" t="str">
            <v>Persoonia attenuata</v>
          </cell>
        </row>
        <row r="9062">
          <cell r="A9062">
            <v>5452</v>
          </cell>
          <cell r="H9062" t="str">
            <v>Persoonia chamaepeuce</v>
          </cell>
        </row>
        <row r="9063">
          <cell r="A9063">
            <v>5453</v>
          </cell>
          <cell r="H9063" t="str">
            <v>Persoonia chamaepitys</v>
          </cell>
        </row>
        <row r="9064">
          <cell r="A9064">
            <v>5454</v>
          </cell>
          <cell r="H9064" t="str">
            <v>Persoonia confertiflora</v>
          </cell>
        </row>
        <row r="9065">
          <cell r="A9065">
            <v>5455</v>
          </cell>
          <cell r="H9065" t="str">
            <v>Persoonia cornifolia</v>
          </cell>
        </row>
        <row r="9066">
          <cell r="A9066">
            <v>5456</v>
          </cell>
          <cell r="H9066" t="str">
            <v>Persoonia curvifolia</v>
          </cell>
        </row>
        <row r="9067">
          <cell r="A9067">
            <v>5457</v>
          </cell>
          <cell r="H9067" t="str">
            <v>Persoonia fastigiata</v>
          </cell>
        </row>
        <row r="9068">
          <cell r="A9068">
            <v>5458</v>
          </cell>
          <cell r="H9068" t="str">
            <v>Persoonia hirsuta</v>
          </cell>
        </row>
        <row r="9069">
          <cell r="A9069">
            <v>5459</v>
          </cell>
          <cell r="H9069" t="str">
            <v>Persoonia juniperina</v>
          </cell>
        </row>
        <row r="9070">
          <cell r="A9070">
            <v>5460</v>
          </cell>
          <cell r="H9070" t="str">
            <v>Persoonia lanceolata</v>
          </cell>
        </row>
        <row r="9071">
          <cell r="A9071">
            <v>5461</v>
          </cell>
          <cell r="H9071" t="str">
            <v>Persoonia laurina</v>
          </cell>
        </row>
        <row r="9072">
          <cell r="A9072">
            <v>5462</v>
          </cell>
          <cell r="H9072" t="str">
            <v>Persoonia levis</v>
          </cell>
        </row>
        <row r="9073">
          <cell r="A9073">
            <v>5463</v>
          </cell>
          <cell r="H9073" t="str">
            <v>Persoonia linearis</v>
          </cell>
        </row>
        <row r="9074">
          <cell r="A9074">
            <v>5464</v>
          </cell>
          <cell r="H9074" t="str">
            <v>Persoonia marginata</v>
          </cell>
        </row>
        <row r="9075">
          <cell r="A9075">
            <v>5465</v>
          </cell>
          <cell r="H9075" t="str">
            <v>Persoonia mollis</v>
          </cell>
        </row>
        <row r="9076">
          <cell r="A9076">
            <v>5466</v>
          </cell>
          <cell r="H9076" t="str">
            <v>Persoonia myrtilloides</v>
          </cell>
        </row>
        <row r="9077">
          <cell r="A9077">
            <v>5467</v>
          </cell>
          <cell r="H9077" t="str">
            <v>Persoonia nutans</v>
          </cell>
        </row>
        <row r="9078">
          <cell r="A9078">
            <v>5468</v>
          </cell>
          <cell r="H9078" t="str">
            <v>Persoonia oblongata</v>
          </cell>
        </row>
        <row r="9079">
          <cell r="A9079">
            <v>5469</v>
          </cell>
          <cell r="H9079" t="str">
            <v>Persoonia pinifolia</v>
          </cell>
        </row>
        <row r="9080">
          <cell r="A9080">
            <v>547</v>
          </cell>
          <cell r="H9080" t="str">
            <v>Bertya species 3</v>
          </cell>
        </row>
        <row r="9081">
          <cell r="A9081">
            <v>5470</v>
          </cell>
          <cell r="H9081" t="str">
            <v>Persoonia prostrata</v>
          </cell>
        </row>
        <row r="9082">
          <cell r="A9082">
            <v>5471</v>
          </cell>
          <cell r="H9082" t="str">
            <v>Persoonia rigida</v>
          </cell>
        </row>
        <row r="9083">
          <cell r="A9083">
            <v>5472</v>
          </cell>
          <cell r="H9083" t="str">
            <v>Persoonia sericea</v>
          </cell>
        </row>
        <row r="9084">
          <cell r="A9084">
            <v>5473</v>
          </cell>
          <cell r="H9084" t="str">
            <v>Persoonia silvatica</v>
          </cell>
        </row>
        <row r="9085">
          <cell r="A9085">
            <v>5474</v>
          </cell>
          <cell r="H9085" t="str">
            <v>Persoonia subvelutina</v>
          </cell>
        </row>
        <row r="9086">
          <cell r="A9086">
            <v>5475</v>
          </cell>
          <cell r="H9086" t="str">
            <v>Persoonia tenuifolia</v>
          </cell>
        </row>
        <row r="9087">
          <cell r="A9087">
            <v>5476</v>
          </cell>
          <cell r="H9087" t="str">
            <v>Persoonia virgata</v>
          </cell>
        </row>
        <row r="9088">
          <cell r="A9088">
            <v>5477</v>
          </cell>
          <cell r="H9088" t="str">
            <v>Petrophile canescens</v>
          </cell>
        </row>
        <row r="9089">
          <cell r="A9089">
            <v>5478</v>
          </cell>
          <cell r="H9089" t="str">
            <v>Petrophile pedunculata</v>
          </cell>
        </row>
        <row r="9090">
          <cell r="A9090">
            <v>5479</v>
          </cell>
          <cell r="H9090" t="str">
            <v>Petrophile pulchella</v>
          </cell>
        </row>
        <row r="9091">
          <cell r="A9091">
            <v>548</v>
          </cell>
          <cell r="H9091" t="str">
            <v>Astrotricha sp.1</v>
          </cell>
        </row>
        <row r="9092">
          <cell r="A9092">
            <v>5480</v>
          </cell>
          <cell r="H9092" t="str">
            <v>Petrophile sessilis</v>
          </cell>
        </row>
        <row r="9093">
          <cell r="A9093">
            <v>5481</v>
          </cell>
          <cell r="H9093" t="str">
            <v>Stenocarpus salignus</v>
          </cell>
        </row>
        <row r="9094">
          <cell r="A9094">
            <v>5482</v>
          </cell>
          <cell r="H9094" t="str">
            <v>Stenocarpus sinuatus</v>
          </cell>
        </row>
        <row r="9095">
          <cell r="A9095">
            <v>5483</v>
          </cell>
          <cell r="H9095" t="str">
            <v>Strangea linearis</v>
          </cell>
        </row>
        <row r="9096">
          <cell r="A9096">
            <v>5484</v>
          </cell>
          <cell r="H9096" t="str">
            <v>Symphionema montanum</v>
          </cell>
        </row>
        <row r="9097">
          <cell r="A9097">
            <v>5485</v>
          </cell>
          <cell r="H9097" t="str">
            <v>Symphionema paludosum</v>
          </cell>
        </row>
        <row r="9098">
          <cell r="A9098">
            <v>5486</v>
          </cell>
          <cell r="H9098" t="str">
            <v>Telopea mongaensis</v>
          </cell>
        </row>
        <row r="9099">
          <cell r="A9099">
            <v>5487</v>
          </cell>
          <cell r="H9099" t="str">
            <v>Telopea oreades</v>
          </cell>
        </row>
        <row r="9100">
          <cell r="A9100">
            <v>5488</v>
          </cell>
          <cell r="H9100" t="str">
            <v>Telopea speciosissima</v>
          </cell>
        </row>
        <row r="9101">
          <cell r="A9101">
            <v>5489</v>
          </cell>
          <cell r="H9101" t="str">
            <v>Triunia youngiana</v>
          </cell>
        </row>
        <row r="9102">
          <cell r="A9102">
            <v>549</v>
          </cell>
          <cell r="H9102" t="str">
            <v>Daviesia sp.25</v>
          </cell>
        </row>
        <row r="9103">
          <cell r="A9103">
            <v>5490</v>
          </cell>
          <cell r="H9103" t="str">
            <v>Xylomelum pyriforme</v>
          </cell>
        </row>
        <row r="9104">
          <cell r="A9104">
            <v>5491</v>
          </cell>
          <cell r="H9104" t="str">
            <v>Adonis microcarpa</v>
          </cell>
        </row>
        <row r="9105">
          <cell r="A9105">
            <v>5492</v>
          </cell>
          <cell r="H9105" t="str">
            <v>Caltha introloba</v>
          </cell>
        </row>
        <row r="9106">
          <cell r="A9106">
            <v>5493</v>
          </cell>
          <cell r="H9106" t="str">
            <v>Clematis aristata</v>
          </cell>
        </row>
        <row r="9107">
          <cell r="A9107">
            <v>5494</v>
          </cell>
          <cell r="H9107" t="str">
            <v>Clematis fawcettii</v>
          </cell>
        </row>
        <row r="9108">
          <cell r="A9108">
            <v>5495</v>
          </cell>
          <cell r="H9108" t="str">
            <v>Clematis glycinoides</v>
          </cell>
        </row>
        <row r="9109">
          <cell r="A9109">
            <v>5496</v>
          </cell>
          <cell r="H9109" t="str">
            <v>Clematis microphylla</v>
          </cell>
        </row>
        <row r="9110">
          <cell r="A9110">
            <v>5497</v>
          </cell>
          <cell r="H9110" t="str">
            <v>Consolida ambigua</v>
          </cell>
        </row>
        <row r="9111">
          <cell r="A9111">
            <v>5498</v>
          </cell>
          <cell r="H9111" t="str">
            <v>Myosurus minimus</v>
          </cell>
        </row>
        <row r="9112">
          <cell r="A9112">
            <v>5499</v>
          </cell>
          <cell r="H9112" t="str">
            <v>Nigella damascena</v>
          </cell>
        </row>
        <row r="9113">
          <cell r="A9113">
            <v>550</v>
          </cell>
          <cell r="H9113" t="str">
            <v>Diuris sp.5</v>
          </cell>
        </row>
        <row r="9114">
          <cell r="A9114">
            <v>5500</v>
          </cell>
          <cell r="H9114" t="str">
            <v>Ranunculus anemoneus</v>
          </cell>
        </row>
        <row r="9115">
          <cell r="A9115">
            <v>5501</v>
          </cell>
          <cell r="H9115" t="str">
            <v>Ranunculus arvensis</v>
          </cell>
        </row>
        <row r="9116">
          <cell r="A9116">
            <v>5502</v>
          </cell>
          <cell r="H9116" t="str">
            <v>Ranunculus clivicola</v>
          </cell>
        </row>
        <row r="9117">
          <cell r="A9117">
            <v>5503</v>
          </cell>
          <cell r="H9117" t="str">
            <v>Ranunculus collinus</v>
          </cell>
        </row>
        <row r="9118">
          <cell r="A9118">
            <v>5504</v>
          </cell>
          <cell r="H9118" t="str">
            <v>Ranunculus dissectifolius</v>
          </cell>
        </row>
        <row r="9119">
          <cell r="A9119">
            <v>5505</v>
          </cell>
          <cell r="H9119" t="str">
            <v>Ranunculus graniticola</v>
          </cell>
        </row>
        <row r="9120">
          <cell r="A9120">
            <v>5506</v>
          </cell>
          <cell r="H9120" t="str">
            <v>Ranunculus gunnianus</v>
          </cell>
        </row>
        <row r="9121">
          <cell r="A9121">
            <v>5507</v>
          </cell>
          <cell r="H9121" t="str">
            <v>Ranunculus inundatus</v>
          </cell>
        </row>
        <row r="9122">
          <cell r="A9122">
            <v>5508</v>
          </cell>
          <cell r="H9122" t="str">
            <v>Ranunculus lappaceus</v>
          </cell>
        </row>
        <row r="9123">
          <cell r="A9123">
            <v>5509</v>
          </cell>
          <cell r="H9123" t="str">
            <v>Ranunculus millanii</v>
          </cell>
        </row>
        <row r="9124">
          <cell r="A9124">
            <v>551</v>
          </cell>
          <cell r="H9124" t="str">
            <v>Zieria sp.16</v>
          </cell>
        </row>
        <row r="9125">
          <cell r="A9125">
            <v>5510</v>
          </cell>
          <cell r="H9125" t="str">
            <v>Ranunculus muelleri</v>
          </cell>
        </row>
        <row r="9126">
          <cell r="A9126">
            <v>5511</v>
          </cell>
          <cell r="H9126" t="str">
            <v>Ranunculus muricatus</v>
          </cell>
        </row>
        <row r="9127">
          <cell r="A9127">
            <v>5512</v>
          </cell>
          <cell r="H9127" t="str">
            <v>Ranunculus niphophilus</v>
          </cell>
        </row>
        <row r="9128">
          <cell r="A9128">
            <v>5513</v>
          </cell>
          <cell r="H9128" t="str">
            <v>Ranunculus pachycarpus</v>
          </cell>
        </row>
        <row r="9129">
          <cell r="A9129">
            <v>5514</v>
          </cell>
          <cell r="H9129" t="str">
            <v>Ranunculus papulentus</v>
          </cell>
        </row>
        <row r="9130">
          <cell r="A9130">
            <v>5515</v>
          </cell>
          <cell r="H9130" t="str">
            <v>Ranunculus parviflorus</v>
          </cell>
        </row>
        <row r="9131">
          <cell r="A9131">
            <v>5516</v>
          </cell>
          <cell r="H9131" t="str">
            <v>Ranunculus pentandrus</v>
          </cell>
        </row>
        <row r="9132">
          <cell r="A9132">
            <v>5517</v>
          </cell>
          <cell r="H9132" t="str">
            <v>Ranunculus pimpinellifolius</v>
          </cell>
        </row>
        <row r="9133">
          <cell r="A9133">
            <v>5518</v>
          </cell>
          <cell r="H9133" t="str">
            <v>Ranunculus plebeius</v>
          </cell>
        </row>
        <row r="9134">
          <cell r="A9134">
            <v>5519</v>
          </cell>
          <cell r="H9134" t="str">
            <v>Ranunculus productus</v>
          </cell>
        </row>
        <row r="9135">
          <cell r="A9135">
            <v>5520</v>
          </cell>
          <cell r="H9135" t="str">
            <v>Ranunculus pumilio</v>
          </cell>
        </row>
        <row r="9136">
          <cell r="A9136">
            <v>5521</v>
          </cell>
          <cell r="H9136" t="str">
            <v>Ranunculus repens</v>
          </cell>
        </row>
        <row r="9137">
          <cell r="A9137">
            <v>5522</v>
          </cell>
          <cell r="H9137" t="str">
            <v>Ranunculus rivularis</v>
          </cell>
        </row>
        <row r="9138">
          <cell r="A9138">
            <v>5523</v>
          </cell>
          <cell r="H9138" t="str">
            <v>Ranunculus scapigerus</v>
          </cell>
        </row>
        <row r="9139">
          <cell r="A9139">
            <v>5524</v>
          </cell>
          <cell r="H9139" t="str">
            <v>Ranunculus sceleratus</v>
          </cell>
        </row>
        <row r="9140">
          <cell r="A9140">
            <v>5525</v>
          </cell>
          <cell r="H9140" t="str">
            <v>Ranunculus sessiliflorus</v>
          </cell>
        </row>
        <row r="9141">
          <cell r="A9141">
            <v>5526</v>
          </cell>
          <cell r="H9141" t="str">
            <v>Ranunculus trichophyllus</v>
          </cell>
        </row>
        <row r="9142">
          <cell r="A9142">
            <v>5527</v>
          </cell>
          <cell r="H9142" t="str">
            <v>Ranunculus trilobus</v>
          </cell>
        </row>
        <row r="9143">
          <cell r="A9143">
            <v>5528</v>
          </cell>
          <cell r="H9143" t="str">
            <v>Ranunculus undosus</v>
          </cell>
        </row>
        <row r="9144">
          <cell r="A9144">
            <v>5529</v>
          </cell>
          <cell r="H9144" t="str">
            <v>Reseda lutea</v>
          </cell>
        </row>
        <row r="9145">
          <cell r="A9145">
            <v>5530</v>
          </cell>
          <cell r="H9145" t="str">
            <v>Reseda luteola</v>
          </cell>
        </row>
        <row r="9146">
          <cell r="A9146">
            <v>5531</v>
          </cell>
          <cell r="H9146" t="str">
            <v>Coleocarya gracilis</v>
          </cell>
        </row>
        <row r="9147">
          <cell r="A9147">
            <v>5532</v>
          </cell>
          <cell r="H9147" t="str">
            <v>Empodisma minus</v>
          </cell>
        </row>
        <row r="9148">
          <cell r="A9148">
            <v>5533</v>
          </cell>
          <cell r="H9148" t="str">
            <v>Hypolaena fastigiata</v>
          </cell>
        </row>
        <row r="9149">
          <cell r="A9149">
            <v>5534</v>
          </cell>
          <cell r="H9149" t="str">
            <v>Leptocarpus tenax</v>
          </cell>
        </row>
        <row r="9150">
          <cell r="A9150">
            <v>5535</v>
          </cell>
          <cell r="H9150" t="str">
            <v>Lepyrodia anarthria</v>
          </cell>
        </row>
        <row r="9151">
          <cell r="A9151">
            <v>5536</v>
          </cell>
          <cell r="H9151" t="str">
            <v>Lepyrodia caudata</v>
          </cell>
        </row>
        <row r="9152">
          <cell r="A9152">
            <v>5537</v>
          </cell>
          <cell r="H9152" t="str">
            <v>Lepyrodia gracilis</v>
          </cell>
        </row>
        <row r="9153">
          <cell r="A9153">
            <v>5538</v>
          </cell>
          <cell r="H9153" t="str">
            <v>Lepyrodia interrupta</v>
          </cell>
        </row>
        <row r="9154">
          <cell r="A9154">
            <v>5539</v>
          </cell>
          <cell r="H9154" t="str">
            <v>Lepyrodia leptocaulis</v>
          </cell>
        </row>
        <row r="9155">
          <cell r="A9155">
            <v>554</v>
          </cell>
          <cell r="H9155" t="str">
            <v>Grevillea sp. 4</v>
          </cell>
        </row>
        <row r="9156">
          <cell r="A9156">
            <v>5540</v>
          </cell>
          <cell r="H9156" t="str">
            <v>Lepyrodia muelleri</v>
          </cell>
        </row>
        <row r="9157">
          <cell r="A9157">
            <v>5541</v>
          </cell>
          <cell r="H9157" t="str">
            <v>Lepyrodia scariosa</v>
          </cell>
        </row>
        <row r="9158">
          <cell r="A9158">
            <v>5542</v>
          </cell>
          <cell r="H9158" t="str">
            <v>Restio australis</v>
          </cell>
        </row>
        <row r="9159">
          <cell r="A9159">
            <v>5543</v>
          </cell>
          <cell r="H9159" t="str">
            <v>Restio complanatus</v>
          </cell>
        </row>
        <row r="9160">
          <cell r="A9160">
            <v>5544</v>
          </cell>
          <cell r="H9160" t="str">
            <v>Restio dimorphus</v>
          </cell>
        </row>
        <row r="9161">
          <cell r="A9161">
            <v>5545</v>
          </cell>
          <cell r="H9161" t="str">
            <v>Restio fastigiatus</v>
          </cell>
        </row>
        <row r="9162">
          <cell r="A9162">
            <v>5546</v>
          </cell>
          <cell r="H9162" t="str">
            <v>Restio fimbriatus</v>
          </cell>
        </row>
        <row r="9163">
          <cell r="A9163">
            <v>5547</v>
          </cell>
          <cell r="H9163" t="str">
            <v>Restio gracilis</v>
          </cell>
        </row>
        <row r="9164">
          <cell r="A9164">
            <v>5548</v>
          </cell>
          <cell r="H9164" t="str">
            <v>Restio longipes</v>
          </cell>
        </row>
        <row r="9165">
          <cell r="A9165">
            <v>5549</v>
          </cell>
          <cell r="H9165" t="str">
            <v>Restio pallens</v>
          </cell>
        </row>
        <row r="9166">
          <cell r="A9166">
            <v>555</v>
          </cell>
          <cell r="H9166" t="str">
            <v>Acacia courtii</v>
          </cell>
        </row>
        <row r="9167">
          <cell r="A9167">
            <v>5550</v>
          </cell>
          <cell r="H9167" t="str">
            <v>Restio stenocoleus</v>
          </cell>
        </row>
        <row r="9168">
          <cell r="A9168">
            <v>5551</v>
          </cell>
          <cell r="H9168" t="str">
            <v>Restio tenuiculmis</v>
          </cell>
        </row>
        <row r="9169">
          <cell r="A9169">
            <v>5552</v>
          </cell>
          <cell r="H9169" t="str">
            <v>Restio tetraphyllus</v>
          </cell>
        </row>
        <row r="9170">
          <cell r="A9170">
            <v>5553</v>
          </cell>
          <cell r="H9170" t="str">
            <v>Alphitonia petriei</v>
          </cell>
        </row>
        <row r="9171">
          <cell r="A9171">
            <v>5554</v>
          </cell>
          <cell r="H9171" t="str">
            <v>Cryptandra amara</v>
          </cell>
        </row>
        <row r="9172">
          <cell r="A9172">
            <v>5555</v>
          </cell>
          <cell r="H9172" t="str">
            <v>Cryptandra buxifolia</v>
          </cell>
        </row>
        <row r="9173">
          <cell r="A9173">
            <v>5556</v>
          </cell>
          <cell r="H9173" t="str">
            <v>Cryptandra ericoides</v>
          </cell>
        </row>
        <row r="9174">
          <cell r="A9174">
            <v>5557</v>
          </cell>
          <cell r="H9174" t="str">
            <v>Cryptandra lanosiflora</v>
          </cell>
        </row>
        <row r="9175">
          <cell r="A9175">
            <v>5558</v>
          </cell>
          <cell r="H9175" t="str">
            <v>Cryptandra leucophracta</v>
          </cell>
        </row>
        <row r="9176">
          <cell r="A9176">
            <v>5559</v>
          </cell>
          <cell r="H9176" t="str">
            <v>Cryptandra longistaminea</v>
          </cell>
        </row>
        <row r="9177">
          <cell r="A9177">
            <v>5560</v>
          </cell>
          <cell r="H9177" t="str">
            <v>Cryptandra propinqua</v>
          </cell>
        </row>
        <row r="9178">
          <cell r="A9178">
            <v>5561</v>
          </cell>
          <cell r="H9178" t="str">
            <v>Cryptandra scortechinii</v>
          </cell>
        </row>
        <row r="9179">
          <cell r="A9179">
            <v>5562</v>
          </cell>
          <cell r="H9179" t="str">
            <v>Cryptandra spinescens</v>
          </cell>
        </row>
        <row r="9180">
          <cell r="A9180">
            <v>5563</v>
          </cell>
          <cell r="H9180" t="str">
            <v>Discaria nitida</v>
          </cell>
        </row>
        <row r="9181">
          <cell r="A9181">
            <v>5564</v>
          </cell>
          <cell r="H9181" t="str">
            <v>Discaria pubescens</v>
          </cell>
        </row>
        <row r="9182">
          <cell r="A9182">
            <v>5565</v>
          </cell>
          <cell r="H9182" t="str">
            <v>Emmenosperma alphitonioides</v>
          </cell>
        </row>
        <row r="9183">
          <cell r="A9183">
            <v>5566</v>
          </cell>
          <cell r="H9183" t="str">
            <v>Pomaderris affinis</v>
          </cell>
        </row>
        <row r="9184">
          <cell r="A9184">
            <v>5567</v>
          </cell>
          <cell r="H9184" t="str">
            <v>Pomaderris andromedifolia</v>
          </cell>
        </row>
        <row r="9185">
          <cell r="A9185">
            <v>5568</v>
          </cell>
          <cell r="H9185" t="str">
            <v>Pomaderris angustifolia</v>
          </cell>
        </row>
        <row r="9186">
          <cell r="A9186">
            <v>5569</v>
          </cell>
          <cell r="H9186" t="str">
            <v>Pomaderris apetala</v>
          </cell>
        </row>
        <row r="9187">
          <cell r="A9187">
            <v>5570</v>
          </cell>
          <cell r="H9187" t="str">
            <v>Pomaderris argyrophylla</v>
          </cell>
        </row>
        <row r="9188">
          <cell r="A9188">
            <v>5571</v>
          </cell>
          <cell r="H9188" t="str">
            <v>Pomaderris aspera</v>
          </cell>
        </row>
        <row r="9189">
          <cell r="A9189">
            <v>5572</v>
          </cell>
          <cell r="H9189" t="str">
            <v>Pomaderris betulina</v>
          </cell>
        </row>
        <row r="9190">
          <cell r="A9190">
            <v>5573</v>
          </cell>
          <cell r="H9190" t="str">
            <v>Pomaderris brunnea</v>
          </cell>
        </row>
        <row r="9191">
          <cell r="A9191">
            <v>5574</v>
          </cell>
          <cell r="H9191" t="str">
            <v>Pomaderris cinerea</v>
          </cell>
        </row>
        <row r="9192">
          <cell r="A9192">
            <v>5575</v>
          </cell>
          <cell r="H9192" t="str">
            <v>Pomaderris costata</v>
          </cell>
        </row>
        <row r="9193">
          <cell r="A9193">
            <v>5576</v>
          </cell>
          <cell r="H9193" t="str">
            <v>Pomaderris cotoneaster</v>
          </cell>
        </row>
        <row r="9194">
          <cell r="A9194">
            <v>5577</v>
          </cell>
          <cell r="H9194" t="str">
            <v>Pomaderris discolor</v>
          </cell>
        </row>
        <row r="9195">
          <cell r="A9195">
            <v>5578</v>
          </cell>
          <cell r="H9195" t="str">
            <v>Pomaderris eriocephala</v>
          </cell>
        </row>
        <row r="9196">
          <cell r="A9196">
            <v>5579</v>
          </cell>
          <cell r="H9196" t="str">
            <v>Pomaderris ferruginea</v>
          </cell>
        </row>
        <row r="9197">
          <cell r="A9197">
            <v>5580</v>
          </cell>
          <cell r="H9197" t="str">
            <v>Pomaderris helianthemifolia</v>
          </cell>
        </row>
        <row r="9198">
          <cell r="A9198">
            <v>5581</v>
          </cell>
          <cell r="H9198" t="str">
            <v>Pomaderris lanigera</v>
          </cell>
        </row>
        <row r="9199">
          <cell r="A9199">
            <v>5582</v>
          </cell>
          <cell r="H9199" t="str">
            <v>Pomaderris ledifolia</v>
          </cell>
        </row>
        <row r="9200">
          <cell r="A9200">
            <v>5583</v>
          </cell>
          <cell r="H9200" t="str">
            <v>Pomaderris ligustrina</v>
          </cell>
        </row>
        <row r="9201">
          <cell r="A9201">
            <v>5584</v>
          </cell>
          <cell r="H9201" t="str">
            <v>Pomaderris multiflora</v>
          </cell>
        </row>
        <row r="9202">
          <cell r="A9202">
            <v>5585</v>
          </cell>
          <cell r="H9202" t="str">
            <v>Pomaderris nitidula</v>
          </cell>
        </row>
        <row r="9203">
          <cell r="A9203">
            <v>5586</v>
          </cell>
          <cell r="H9203" t="str">
            <v>Pomaderris notata</v>
          </cell>
        </row>
        <row r="9204">
          <cell r="A9204">
            <v>5587</v>
          </cell>
          <cell r="H9204" t="str">
            <v>Pomaderris oraria</v>
          </cell>
        </row>
        <row r="9205">
          <cell r="A9205">
            <v>5588</v>
          </cell>
          <cell r="H9205" t="str">
            <v>Pomaderris pallida</v>
          </cell>
        </row>
        <row r="9206">
          <cell r="A9206">
            <v>5589</v>
          </cell>
          <cell r="H9206" t="str">
            <v>Pomaderris pauciflora</v>
          </cell>
        </row>
        <row r="9207">
          <cell r="A9207">
            <v>5590</v>
          </cell>
          <cell r="H9207" t="str">
            <v>Pomaderris phylicifolia</v>
          </cell>
        </row>
        <row r="9208">
          <cell r="A9208">
            <v>5591</v>
          </cell>
          <cell r="H9208" t="str">
            <v>Pomaderris prunifolia</v>
          </cell>
        </row>
        <row r="9209">
          <cell r="A9209">
            <v>5592</v>
          </cell>
          <cell r="H9209" t="str">
            <v>Pomaderris queenslandica</v>
          </cell>
        </row>
        <row r="9210">
          <cell r="A9210">
            <v>5593</v>
          </cell>
          <cell r="H9210" t="str">
            <v>Pomaderris sericea</v>
          </cell>
        </row>
        <row r="9211">
          <cell r="A9211">
            <v>5594</v>
          </cell>
          <cell r="H9211" t="str">
            <v>Pomaderris sieberiana</v>
          </cell>
        </row>
        <row r="9212">
          <cell r="A9212">
            <v>5595</v>
          </cell>
          <cell r="H9212" t="str">
            <v>Pomaderris vellea</v>
          </cell>
        </row>
        <row r="9213">
          <cell r="A9213">
            <v>5596</v>
          </cell>
          <cell r="H9213" t="str">
            <v>Pomaderris velutina</v>
          </cell>
        </row>
        <row r="9214">
          <cell r="A9214">
            <v>5597</v>
          </cell>
          <cell r="H9214" t="str">
            <v>Rhamnus alaternus</v>
          </cell>
        </row>
        <row r="9215">
          <cell r="A9215">
            <v>5598</v>
          </cell>
          <cell r="H9215" t="str">
            <v>Spyridium cinereum</v>
          </cell>
        </row>
        <row r="9216">
          <cell r="A9216">
            <v>5599</v>
          </cell>
          <cell r="H9216" t="str">
            <v>Spyridium eriocephalum</v>
          </cell>
        </row>
        <row r="9217">
          <cell r="A9217">
            <v>5600</v>
          </cell>
          <cell r="H9217" t="str">
            <v>Spyridium parvifolium</v>
          </cell>
        </row>
        <row r="9218">
          <cell r="A9218">
            <v>5601</v>
          </cell>
          <cell r="H9218" t="str">
            <v>Bruguiera gymnorrhiza</v>
          </cell>
        </row>
        <row r="9219">
          <cell r="A9219">
            <v>5602</v>
          </cell>
          <cell r="H9219" t="str">
            <v>Acaena agnipila</v>
          </cell>
        </row>
        <row r="9220">
          <cell r="A9220">
            <v>5603</v>
          </cell>
          <cell r="H9220" t="str">
            <v>Acaena echinata</v>
          </cell>
        </row>
        <row r="9221">
          <cell r="A9221">
            <v>5604</v>
          </cell>
          <cell r="H9221" t="str">
            <v>Acaena novae-zelandiae</v>
          </cell>
        </row>
        <row r="9222">
          <cell r="A9222">
            <v>5605</v>
          </cell>
          <cell r="H9222" t="str">
            <v>Acaena ovina</v>
          </cell>
        </row>
        <row r="9223">
          <cell r="A9223">
            <v>5606</v>
          </cell>
          <cell r="H9223" t="str">
            <v>Agrimonia eupatoria</v>
          </cell>
        </row>
        <row r="9224">
          <cell r="A9224">
            <v>5607</v>
          </cell>
          <cell r="H9224" t="str">
            <v>Alchemilla xanthochlora</v>
          </cell>
        </row>
        <row r="9225">
          <cell r="A9225">
            <v>5608</v>
          </cell>
          <cell r="H9225" t="str">
            <v>Aphanes arvensis</v>
          </cell>
        </row>
        <row r="9226">
          <cell r="A9226">
            <v>5609</v>
          </cell>
          <cell r="H9226" t="str">
            <v>Aphanes australiana</v>
          </cell>
        </row>
        <row r="9227">
          <cell r="A9227">
            <v>5610</v>
          </cell>
          <cell r="H9227" t="str">
            <v>Aphanes microcarpa</v>
          </cell>
        </row>
        <row r="9228">
          <cell r="A9228">
            <v>5611</v>
          </cell>
          <cell r="H9228" t="str">
            <v>Aruncus dioicus</v>
          </cell>
        </row>
        <row r="9229">
          <cell r="A9229">
            <v>5612</v>
          </cell>
          <cell r="H9229" t="str">
            <v>Cotoneaster glaucophyllus</v>
          </cell>
        </row>
        <row r="9230">
          <cell r="A9230">
            <v>5613</v>
          </cell>
          <cell r="H9230" t="str">
            <v>Cotoneaster microphyllus</v>
          </cell>
        </row>
        <row r="9231">
          <cell r="A9231">
            <v>5614</v>
          </cell>
          <cell r="H9231" t="str">
            <v>Cotoneaster pannosus</v>
          </cell>
        </row>
        <row r="9232">
          <cell r="A9232">
            <v>5615</v>
          </cell>
          <cell r="H9232" t="str">
            <v>Cotoneaster rotundifolius</v>
          </cell>
        </row>
        <row r="9233">
          <cell r="A9233">
            <v>5616</v>
          </cell>
          <cell r="H9233" t="str">
            <v>Crataegus monogyna</v>
          </cell>
        </row>
        <row r="9234">
          <cell r="A9234">
            <v>5617</v>
          </cell>
          <cell r="H9234" t="str">
            <v>Duchesnea indica</v>
          </cell>
        </row>
        <row r="9235">
          <cell r="A9235">
            <v>5618</v>
          </cell>
          <cell r="H9235" t="str">
            <v>Eriobotrya japonica</v>
          </cell>
        </row>
        <row r="9236">
          <cell r="A9236">
            <v>5619</v>
          </cell>
          <cell r="H9236" t="str">
            <v>Geum urbanum</v>
          </cell>
        </row>
        <row r="9237">
          <cell r="A9237">
            <v>5620</v>
          </cell>
          <cell r="H9237" t="str">
            <v>Potentilla anserina</v>
          </cell>
        </row>
        <row r="9238">
          <cell r="A9238">
            <v>5621</v>
          </cell>
          <cell r="H9238" t="str">
            <v>Potentilla recta</v>
          </cell>
        </row>
        <row r="9239">
          <cell r="A9239">
            <v>5622</v>
          </cell>
          <cell r="H9239" t="str">
            <v>Potentilla supina</v>
          </cell>
        </row>
        <row r="9240">
          <cell r="A9240">
            <v>5623</v>
          </cell>
          <cell r="H9240" t="str">
            <v>Prunus cerasifera</v>
          </cell>
        </row>
        <row r="9241">
          <cell r="A9241">
            <v>5624</v>
          </cell>
          <cell r="H9241" t="str">
            <v>Prunus lusitanica</v>
          </cell>
        </row>
        <row r="9242">
          <cell r="A9242">
            <v>5625</v>
          </cell>
          <cell r="H9242" t="str">
            <v>Prunus persica</v>
          </cell>
        </row>
        <row r="9243">
          <cell r="A9243">
            <v>5626</v>
          </cell>
          <cell r="H9243" t="str">
            <v>Prunus serotina</v>
          </cell>
        </row>
        <row r="9244">
          <cell r="A9244">
            <v>5627</v>
          </cell>
          <cell r="H9244" t="str">
            <v>Pyracantha angustifolia</v>
          </cell>
        </row>
        <row r="9245">
          <cell r="A9245">
            <v>5628</v>
          </cell>
          <cell r="H9245" t="str">
            <v>Pyracantha crenulata</v>
          </cell>
        </row>
        <row r="9246">
          <cell r="A9246">
            <v>5629</v>
          </cell>
          <cell r="H9246" t="str">
            <v>Pyracantha fortuneana</v>
          </cell>
        </row>
        <row r="9247">
          <cell r="A9247">
            <v>5630</v>
          </cell>
          <cell r="H9247" t="str">
            <v>Pyracantha rogersiana</v>
          </cell>
        </row>
        <row r="9248">
          <cell r="A9248">
            <v>5631</v>
          </cell>
          <cell r="H9248" t="str">
            <v>Rhaphiolepis indica</v>
          </cell>
        </row>
        <row r="9249">
          <cell r="A9249">
            <v>5632</v>
          </cell>
          <cell r="H9249" t="str">
            <v>Rosa bracteata</v>
          </cell>
        </row>
        <row r="9250">
          <cell r="A9250">
            <v>5633</v>
          </cell>
          <cell r="H9250" t="str">
            <v>Rosa canina</v>
          </cell>
        </row>
        <row r="9251">
          <cell r="A9251">
            <v>5634</v>
          </cell>
          <cell r="H9251" t="str">
            <v>Rosa laevigata</v>
          </cell>
        </row>
        <row r="9252">
          <cell r="A9252">
            <v>5635</v>
          </cell>
          <cell r="H9252" t="str">
            <v>Rosa rubiginosa</v>
          </cell>
        </row>
        <row r="9253">
          <cell r="A9253">
            <v>5636</v>
          </cell>
          <cell r="H9253" t="str">
            <v>Rubus chloocladus</v>
          </cell>
        </row>
        <row r="9254">
          <cell r="A9254">
            <v>5637</v>
          </cell>
          <cell r="H9254" t="str">
            <v>Rubus ellipticus</v>
          </cell>
        </row>
        <row r="9255">
          <cell r="A9255">
            <v>5638</v>
          </cell>
          <cell r="H9255" t="str">
            <v>Rubus hillii</v>
          </cell>
        </row>
        <row r="9256">
          <cell r="A9256">
            <v>5639</v>
          </cell>
          <cell r="H9256" t="str">
            <v>Rubus laciniatus</v>
          </cell>
        </row>
        <row r="9257">
          <cell r="A9257">
            <v>5640</v>
          </cell>
          <cell r="H9257" t="str">
            <v>Rubus leightonii</v>
          </cell>
        </row>
        <row r="9258">
          <cell r="A9258">
            <v>5641</v>
          </cell>
          <cell r="H9258" t="str">
            <v>Rubus moorei</v>
          </cell>
        </row>
        <row r="9259">
          <cell r="A9259">
            <v>5642</v>
          </cell>
          <cell r="H9259" t="str">
            <v>Rubus parvifolius</v>
          </cell>
        </row>
        <row r="9260">
          <cell r="A9260">
            <v>5643</v>
          </cell>
          <cell r="H9260" t="str">
            <v>Rubus pyramidalis</v>
          </cell>
        </row>
        <row r="9261">
          <cell r="A9261">
            <v>5644</v>
          </cell>
          <cell r="H9261" t="str">
            <v>Rubus roribaccus</v>
          </cell>
        </row>
        <row r="9262">
          <cell r="A9262">
            <v>5645</v>
          </cell>
          <cell r="H9262" t="str">
            <v>Rubus rosifolius</v>
          </cell>
        </row>
        <row r="9263">
          <cell r="A9263">
            <v>5646</v>
          </cell>
          <cell r="H9263" t="str">
            <v>Rubus ulmifolius</v>
          </cell>
        </row>
        <row r="9264">
          <cell r="A9264">
            <v>5647</v>
          </cell>
          <cell r="H9264" t="str">
            <v>Rubus velox</v>
          </cell>
        </row>
        <row r="9265">
          <cell r="A9265">
            <v>5648</v>
          </cell>
          <cell r="H9265" t="str">
            <v>Sanguisorba minor</v>
          </cell>
        </row>
        <row r="9266">
          <cell r="A9266">
            <v>5649</v>
          </cell>
          <cell r="H9266" t="str">
            <v>Sorbus domestica</v>
          </cell>
        </row>
        <row r="9267">
          <cell r="A9267">
            <v>5650</v>
          </cell>
          <cell r="H9267" t="str">
            <v>Spiraea prunifolia</v>
          </cell>
        </row>
        <row r="9268">
          <cell r="A9268">
            <v>5651</v>
          </cell>
          <cell r="H9268" t="str">
            <v>Asperula arvensis</v>
          </cell>
        </row>
        <row r="9269">
          <cell r="A9269">
            <v>5652</v>
          </cell>
          <cell r="H9269" t="str">
            <v>Asperula charophyton</v>
          </cell>
        </row>
        <row r="9270">
          <cell r="A9270">
            <v>5653</v>
          </cell>
          <cell r="H9270" t="str">
            <v>Asperula conferta</v>
          </cell>
        </row>
        <row r="9271">
          <cell r="A9271">
            <v>5654</v>
          </cell>
          <cell r="H9271" t="str">
            <v>Asperula cunninghamii</v>
          </cell>
        </row>
        <row r="9272">
          <cell r="A9272">
            <v>5655</v>
          </cell>
          <cell r="H9272" t="str">
            <v>Asperula euryphylla</v>
          </cell>
        </row>
        <row r="9273">
          <cell r="A9273">
            <v>5656</v>
          </cell>
          <cell r="H9273" t="str">
            <v>Asperula geminifolia</v>
          </cell>
        </row>
        <row r="9274">
          <cell r="A9274">
            <v>5657</v>
          </cell>
          <cell r="H9274" t="str">
            <v>Asperula gunnii</v>
          </cell>
        </row>
        <row r="9275">
          <cell r="A9275">
            <v>5658</v>
          </cell>
          <cell r="H9275" t="str">
            <v>Asperula pusilla</v>
          </cell>
        </row>
        <row r="9276">
          <cell r="A9276">
            <v>5659</v>
          </cell>
          <cell r="H9276" t="str">
            <v>Asperula scoparia</v>
          </cell>
        </row>
        <row r="9277">
          <cell r="A9277">
            <v>5660</v>
          </cell>
          <cell r="H9277" t="str">
            <v>Asperula subulifolia</v>
          </cell>
        </row>
        <row r="9278">
          <cell r="A9278">
            <v>5661</v>
          </cell>
          <cell r="H9278" t="str">
            <v>Borreria brachystema</v>
          </cell>
        </row>
        <row r="9279">
          <cell r="A9279">
            <v>5662</v>
          </cell>
          <cell r="H9279" t="str">
            <v>Canthium buxifolium</v>
          </cell>
        </row>
        <row r="9280">
          <cell r="A9280">
            <v>5663</v>
          </cell>
          <cell r="H9280" t="str">
            <v>Canthium coprosmoides</v>
          </cell>
        </row>
        <row r="9281">
          <cell r="A9281">
            <v>5664</v>
          </cell>
          <cell r="H9281" t="str">
            <v>Canthium latifolium</v>
          </cell>
        </row>
        <row r="9282">
          <cell r="A9282">
            <v>5665</v>
          </cell>
          <cell r="H9282" t="str">
            <v>Canthium odoratum</v>
          </cell>
        </row>
        <row r="9283">
          <cell r="A9283">
            <v>5666</v>
          </cell>
          <cell r="H9283" t="str">
            <v>Canthium oleifolium</v>
          </cell>
        </row>
        <row r="9284">
          <cell r="A9284">
            <v>5667</v>
          </cell>
          <cell r="H9284" t="str">
            <v>Canthium vacciniifolium</v>
          </cell>
        </row>
        <row r="9285">
          <cell r="A9285">
            <v>5668</v>
          </cell>
          <cell r="H9285" t="str">
            <v>Coelospermum paniculatum</v>
          </cell>
        </row>
        <row r="9286">
          <cell r="A9286">
            <v>5669</v>
          </cell>
          <cell r="H9286" t="str">
            <v>Coffea arabica</v>
          </cell>
        </row>
        <row r="9287">
          <cell r="A9287">
            <v>5670</v>
          </cell>
          <cell r="H9287" t="str">
            <v>Coprosma hirtella</v>
          </cell>
        </row>
        <row r="9288">
          <cell r="A9288">
            <v>5671</v>
          </cell>
          <cell r="H9288" t="str">
            <v>Coprosma lanceolaris</v>
          </cell>
        </row>
        <row r="9289">
          <cell r="A9289">
            <v>5672</v>
          </cell>
          <cell r="H9289" t="str">
            <v>Coprosma prisca</v>
          </cell>
        </row>
        <row r="9290">
          <cell r="A9290">
            <v>5673</v>
          </cell>
          <cell r="H9290" t="str">
            <v>Coprosma pumila</v>
          </cell>
        </row>
        <row r="9291">
          <cell r="A9291">
            <v>5674</v>
          </cell>
          <cell r="H9291" t="str">
            <v>Coprosma putida</v>
          </cell>
        </row>
        <row r="9292">
          <cell r="A9292">
            <v>5675</v>
          </cell>
          <cell r="H9292" t="str">
            <v>Coprosma quadrifida</v>
          </cell>
        </row>
        <row r="9293">
          <cell r="A9293">
            <v>5676</v>
          </cell>
          <cell r="H9293" t="str">
            <v>Coprosma repens</v>
          </cell>
        </row>
        <row r="9294">
          <cell r="A9294">
            <v>5677</v>
          </cell>
          <cell r="H9294" t="str">
            <v>Diodia teres</v>
          </cell>
        </row>
        <row r="9295">
          <cell r="A9295">
            <v>5678</v>
          </cell>
          <cell r="H9295" t="str">
            <v>Diplospora cameronii</v>
          </cell>
        </row>
        <row r="9296">
          <cell r="A9296">
            <v>5679</v>
          </cell>
          <cell r="H9296" t="str">
            <v>Galium aparine</v>
          </cell>
        </row>
        <row r="9297">
          <cell r="A9297">
            <v>5680</v>
          </cell>
          <cell r="H9297" t="str">
            <v>Galium australe</v>
          </cell>
        </row>
        <row r="9298">
          <cell r="A9298">
            <v>5681</v>
          </cell>
          <cell r="H9298" t="str">
            <v>Galium binifolium</v>
          </cell>
        </row>
        <row r="9299">
          <cell r="A9299">
            <v>5682</v>
          </cell>
          <cell r="H9299" t="str">
            <v>Galium ciliare</v>
          </cell>
        </row>
        <row r="9300">
          <cell r="A9300">
            <v>5683</v>
          </cell>
          <cell r="H9300" t="str">
            <v>Galium divaricatum</v>
          </cell>
        </row>
        <row r="9301">
          <cell r="A9301">
            <v>5684</v>
          </cell>
          <cell r="H9301" t="str">
            <v>Galium gaudichaudii</v>
          </cell>
        </row>
        <row r="9302">
          <cell r="A9302">
            <v>5685</v>
          </cell>
          <cell r="H9302" t="str">
            <v>Galium liratum</v>
          </cell>
        </row>
        <row r="9303">
          <cell r="A9303">
            <v>5686</v>
          </cell>
          <cell r="H9303" t="str">
            <v>Galium migrans</v>
          </cell>
        </row>
        <row r="9304">
          <cell r="A9304">
            <v>5687</v>
          </cell>
          <cell r="H9304" t="str">
            <v>Galium murale</v>
          </cell>
        </row>
        <row r="9305">
          <cell r="A9305">
            <v>5688</v>
          </cell>
          <cell r="H9305" t="str">
            <v>Galium propinquum</v>
          </cell>
        </row>
        <row r="9306">
          <cell r="A9306">
            <v>5689</v>
          </cell>
          <cell r="H9306" t="str">
            <v>Galium roddii</v>
          </cell>
        </row>
        <row r="9307">
          <cell r="A9307">
            <v>5690</v>
          </cell>
          <cell r="H9307" t="str">
            <v>Galium tricornutum</v>
          </cell>
        </row>
        <row r="9308">
          <cell r="A9308">
            <v>5691</v>
          </cell>
          <cell r="H9308" t="str">
            <v>Hodgkinsonia ovatiflora</v>
          </cell>
        </row>
        <row r="9309">
          <cell r="A9309">
            <v>5692</v>
          </cell>
          <cell r="H9309" t="str">
            <v>Ixora beckleri</v>
          </cell>
        </row>
        <row r="9310">
          <cell r="A9310">
            <v>5693</v>
          </cell>
          <cell r="H9310" t="str">
            <v>Morinka acutifolia</v>
          </cell>
        </row>
        <row r="9311">
          <cell r="A9311">
            <v>5694</v>
          </cell>
          <cell r="H9311" t="str">
            <v>Morinka jasminoides</v>
          </cell>
        </row>
        <row r="9312">
          <cell r="A9312">
            <v>5695</v>
          </cell>
          <cell r="H9312" t="str">
            <v>Nertera granadensis</v>
          </cell>
        </row>
        <row r="9313">
          <cell r="A9313">
            <v>5696</v>
          </cell>
          <cell r="H9313" t="str">
            <v>Nertera reptans</v>
          </cell>
        </row>
        <row r="9314">
          <cell r="A9314">
            <v>5697</v>
          </cell>
          <cell r="H9314" t="str">
            <v>Opercularia aspera</v>
          </cell>
        </row>
        <row r="9315">
          <cell r="A9315">
            <v>5698</v>
          </cell>
          <cell r="H9315" t="str">
            <v>Opercularia diphylla</v>
          </cell>
        </row>
        <row r="9316">
          <cell r="A9316">
            <v>5699</v>
          </cell>
          <cell r="H9316" t="str">
            <v>Opercularia hispida</v>
          </cell>
        </row>
        <row r="9317">
          <cell r="A9317">
            <v>5700</v>
          </cell>
          <cell r="H9317" t="str">
            <v>Opercularia turpis</v>
          </cell>
        </row>
        <row r="9318">
          <cell r="A9318">
            <v>5701</v>
          </cell>
          <cell r="H9318" t="str">
            <v>Opercularia varia</v>
          </cell>
        </row>
        <row r="9319">
          <cell r="A9319">
            <v>5702</v>
          </cell>
          <cell r="H9319" t="str">
            <v>Pavetta australiensis</v>
          </cell>
        </row>
        <row r="9320">
          <cell r="A9320">
            <v>5703</v>
          </cell>
          <cell r="H9320" t="str">
            <v>Pomax umbellata</v>
          </cell>
        </row>
        <row r="9321">
          <cell r="A9321">
            <v>5704</v>
          </cell>
          <cell r="H9321" t="str">
            <v>Psychotria carronis</v>
          </cell>
        </row>
        <row r="9322">
          <cell r="A9322">
            <v>5705</v>
          </cell>
          <cell r="H9322" t="str">
            <v>Psychotria daphnoides</v>
          </cell>
        </row>
        <row r="9323">
          <cell r="A9323">
            <v>5706</v>
          </cell>
          <cell r="H9323" t="str">
            <v>Psychotria loniceroides</v>
          </cell>
        </row>
        <row r="9324">
          <cell r="A9324">
            <v>5707</v>
          </cell>
          <cell r="H9324" t="str">
            <v>Psychotria simmondsiana</v>
          </cell>
        </row>
        <row r="9325">
          <cell r="A9325">
            <v>5708</v>
          </cell>
          <cell r="H9325" t="str">
            <v>Randia benthamiana</v>
          </cell>
        </row>
        <row r="9326">
          <cell r="A9326">
            <v>5709</v>
          </cell>
          <cell r="H9326" t="str">
            <v>Randia chartacea</v>
          </cell>
        </row>
        <row r="9327">
          <cell r="A9327">
            <v>5710</v>
          </cell>
          <cell r="H9327" t="str">
            <v>Randia stipulosa</v>
          </cell>
        </row>
        <row r="9328">
          <cell r="A9328">
            <v>5711</v>
          </cell>
          <cell r="H9328" t="str">
            <v>Richardia brasiliensis</v>
          </cell>
        </row>
        <row r="9329">
          <cell r="A9329">
            <v>5712</v>
          </cell>
          <cell r="H9329" t="str">
            <v>Richardia scabra</v>
          </cell>
        </row>
        <row r="9330">
          <cell r="A9330">
            <v>5713</v>
          </cell>
          <cell r="H9330" t="str">
            <v>Richardia stellaris</v>
          </cell>
        </row>
        <row r="9331">
          <cell r="A9331">
            <v>5714</v>
          </cell>
          <cell r="H9331" t="str">
            <v>Sherardia arvensis</v>
          </cell>
        </row>
        <row r="9332">
          <cell r="A9332">
            <v>5715</v>
          </cell>
          <cell r="H9332" t="str">
            <v>Synaptantha tillaeacea</v>
          </cell>
        </row>
        <row r="9333">
          <cell r="A9333">
            <v>5716</v>
          </cell>
          <cell r="H9333" t="str">
            <v>Ruppia maritima</v>
          </cell>
        </row>
        <row r="9334">
          <cell r="A9334">
            <v>5717</v>
          </cell>
          <cell r="H9334" t="str">
            <v>Ruppia megacarpa</v>
          </cell>
        </row>
        <row r="9335">
          <cell r="A9335">
            <v>5718</v>
          </cell>
          <cell r="H9335" t="str">
            <v>Ruppia polycarpa</v>
          </cell>
        </row>
        <row r="9336">
          <cell r="A9336">
            <v>5719</v>
          </cell>
          <cell r="H9336" t="str">
            <v>Acradenia euodiiformis</v>
          </cell>
        </row>
        <row r="9337">
          <cell r="A9337">
            <v>5720</v>
          </cell>
          <cell r="H9337" t="str">
            <v>Acronychia baeuerlenii</v>
          </cell>
        </row>
        <row r="9338">
          <cell r="A9338">
            <v>5721</v>
          </cell>
          <cell r="H9338" t="str">
            <v>Acronychia laevis</v>
          </cell>
        </row>
        <row r="9339">
          <cell r="A9339">
            <v>5722</v>
          </cell>
          <cell r="H9339" t="str">
            <v>Acronychia oblongifolia</v>
          </cell>
        </row>
        <row r="9340">
          <cell r="A9340">
            <v>5723</v>
          </cell>
          <cell r="H9340" t="str">
            <v>Acronychia pauciflora</v>
          </cell>
        </row>
        <row r="9341">
          <cell r="A9341">
            <v>5724</v>
          </cell>
          <cell r="H9341" t="str">
            <v>Acronychia pubescens</v>
          </cell>
        </row>
        <row r="9342">
          <cell r="A9342">
            <v>5725</v>
          </cell>
          <cell r="H9342" t="str">
            <v>Acronychia suberosa</v>
          </cell>
        </row>
        <row r="9343">
          <cell r="A9343">
            <v>5726</v>
          </cell>
          <cell r="H9343" t="str">
            <v>Acronychia wilcoxiana</v>
          </cell>
        </row>
        <row r="9344">
          <cell r="A9344">
            <v>5727</v>
          </cell>
          <cell r="H9344" t="str">
            <v>Asterolasia asteriscophora</v>
          </cell>
        </row>
        <row r="9345">
          <cell r="A9345">
            <v>5728</v>
          </cell>
          <cell r="H9345" t="str">
            <v>Asterolasia correifolia</v>
          </cell>
        </row>
        <row r="9346">
          <cell r="A9346">
            <v>5729</v>
          </cell>
          <cell r="H9346" t="str">
            <v>Asterolasia hexapetala</v>
          </cell>
        </row>
        <row r="9347">
          <cell r="A9347">
            <v>5730</v>
          </cell>
          <cell r="H9347" t="str">
            <v>Asterolasia trymalioides</v>
          </cell>
        </row>
        <row r="9348">
          <cell r="A9348">
            <v>5731</v>
          </cell>
          <cell r="H9348" t="str">
            <v>Bauerella simplicifolia</v>
          </cell>
        </row>
        <row r="9349">
          <cell r="A9349">
            <v>5732</v>
          </cell>
          <cell r="H9349" t="str">
            <v>Boronia algida</v>
          </cell>
        </row>
        <row r="9350">
          <cell r="A9350">
            <v>5733</v>
          </cell>
          <cell r="H9350" t="str">
            <v>Boronia anemonifolia</v>
          </cell>
        </row>
        <row r="9351">
          <cell r="A9351">
            <v>5734</v>
          </cell>
          <cell r="H9351" t="str">
            <v>Boronia anethifolia</v>
          </cell>
        </row>
        <row r="9352">
          <cell r="A9352">
            <v>5735</v>
          </cell>
          <cell r="H9352" t="str">
            <v>Boronia barkeriana</v>
          </cell>
        </row>
        <row r="9353">
          <cell r="A9353">
            <v>5736</v>
          </cell>
          <cell r="H9353" t="str">
            <v>Boronia bipinnata</v>
          </cell>
        </row>
        <row r="9354">
          <cell r="A9354">
            <v>5737</v>
          </cell>
          <cell r="H9354" t="str">
            <v>Boronia caerulescens</v>
          </cell>
        </row>
        <row r="9355">
          <cell r="A9355">
            <v>5738</v>
          </cell>
          <cell r="H9355" t="str">
            <v>Boronia deanei</v>
          </cell>
        </row>
        <row r="9356">
          <cell r="A9356">
            <v>5739</v>
          </cell>
          <cell r="H9356" t="str">
            <v>Boronia falcifolia</v>
          </cell>
        </row>
        <row r="9357">
          <cell r="A9357">
            <v>5740</v>
          </cell>
          <cell r="H9357" t="str">
            <v>Boronia floribunda</v>
          </cell>
        </row>
        <row r="9358">
          <cell r="A9358">
            <v>5741</v>
          </cell>
          <cell r="H9358" t="str">
            <v>Boronia fraseri</v>
          </cell>
        </row>
        <row r="9359">
          <cell r="A9359">
            <v>5742</v>
          </cell>
          <cell r="H9359" t="str">
            <v>Boronia glabra</v>
          </cell>
        </row>
        <row r="9360">
          <cell r="A9360">
            <v>5743</v>
          </cell>
          <cell r="H9360" t="str">
            <v>Boronia granitica</v>
          </cell>
        </row>
        <row r="9361">
          <cell r="A9361">
            <v>5744</v>
          </cell>
          <cell r="H9361" t="str">
            <v>Boronia ledifolia</v>
          </cell>
        </row>
        <row r="9362">
          <cell r="A9362">
            <v>5745</v>
          </cell>
          <cell r="H9362" t="str">
            <v>Boronia microphylla</v>
          </cell>
        </row>
        <row r="9363">
          <cell r="A9363">
            <v>5746</v>
          </cell>
          <cell r="H9363" t="str">
            <v>Boronia mollis</v>
          </cell>
        </row>
        <row r="9364">
          <cell r="A9364">
            <v>5747</v>
          </cell>
          <cell r="H9364" t="str">
            <v>Boronia muelleri</v>
          </cell>
        </row>
        <row r="9365">
          <cell r="A9365">
            <v>5748</v>
          </cell>
          <cell r="H9365" t="str">
            <v>Boronia nana</v>
          </cell>
        </row>
        <row r="9366">
          <cell r="A9366">
            <v>5749</v>
          </cell>
          <cell r="H9366" t="str">
            <v>Boronia parviflora</v>
          </cell>
        </row>
        <row r="9367">
          <cell r="A9367">
            <v>5750</v>
          </cell>
          <cell r="H9367" t="str">
            <v>Boronia pinnata</v>
          </cell>
        </row>
        <row r="9368">
          <cell r="A9368">
            <v>5751</v>
          </cell>
          <cell r="H9368" t="str">
            <v>Boronia polygalifolia</v>
          </cell>
        </row>
        <row r="9369">
          <cell r="A9369">
            <v>5752</v>
          </cell>
          <cell r="H9369" t="str">
            <v>Boronia repanda</v>
          </cell>
        </row>
        <row r="9370">
          <cell r="A9370">
            <v>5753</v>
          </cell>
          <cell r="H9370" t="str">
            <v>Boronia rhomboidea</v>
          </cell>
        </row>
        <row r="9371">
          <cell r="A9371">
            <v>5754</v>
          </cell>
          <cell r="H9371" t="str">
            <v>Boronia rigens</v>
          </cell>
        </row>
        <row r="9372">
          <cell r="A9372">
            <v>5755</v>
          </cell>
          <cell r="H9372" t="str">
            <v>Boronia rosmarinifolia</v>
          </cell>
        </row>
        <row r="9373">
          <cell r="A9373">
            <v>5756</v>
          </cell>
          <cell r="H9373" t="str">
            <v>Boronia rubiginosa</v>
          </cell>
        </row>
        <row r="9374">
          <cell r="A9374">
            <v>5757</v>
          </cell>
          <cell r="H9374" t="str">
            <v>Boronia ruppii</v>
          </cell>
        </row>
        <row r="9375">
          <cell r="A9375">
            <v>5758</v>
          </cell>
          <cell r="H9375" t="str">
            <v>Boronia safrolifera</v>
          </cell>
        </row>
        <row r="9376">
          <cell r="A9376">
            <v>5759</v>
          </cell>
          <cell r="H9376" t="str">
            <v>Boronia serrulata</v>
          </cell>
        </row>
        <row r="9377">
          <cell r="A9377">
            <v>5760</v>
          </cell>
          <cell r="H9377" t="str">
            <v>Boronia subulifolia</v>
          </cell>
        </row>
        <row r="9378">
          <cell r="A9378">
            <v>5761</v>
          </cell>
          <cell r="H9378" t="str">
            <v>Boronia whitei</v>
          </cell>
        </row>
        <row r="9379">
          <cell r="A9379">
            <v>5762</v>
          </cell>
          <cell r="H9379" t="str">
            <v>Bosistoa floydii</v>
          </cell>
        </row>
        <row r="9380">
          <cell r="A9380">
            <v>5763</v>
          </cell>
          <cell r="H9380" t="str">
            <v>Bosistoa pentacocca</v>
          </cell>
        </row>
        <row r="9381">
          <cell r="A9381">
            <v>5764</v>
          </cell>
          <cell r="H9381" t="str">
            <v>Bosistoa selwynii</v>
          </cell>
        </row>
        <row r="9382">
          <cell r="A9382">
            <v>5765</v>
          </cell>
          <cell r="H9382" t="str">
            <v>Bosistoa transversa</v>
          </cell>
        </row>
        <row r="9383">
          <cell r="A9383">
            <v>5766</v>
          </cell>
          <cell r="H9383" t="str">
            <v>Bouchardatia neurococca</v>
          </cell>
        </row>
        <row r="9384">
          <cell r="A9384">
            <v>5767</v>
          </cell>
          <cell r="H9384" t="str">
            <v>Citrus limonia</v>
          </cell>
        </row>
        <row r="9385">
          <cell r="A9385">
            <v>5768</v>
          </cell>
          <cell r="H9385" t="str">
            <v>Correa alba</v>
          </cell>
        </row>
        <row r="9386">
          <cell r="A9386">
            <v>5769</v>
          </cell>
          <cell r="H9386" t="str">
            <v>Correa baeuerlenii</v>
          </cell>
        </row>
        <row r="9387">
          <cell r="A9387">
            <v>5770</v>
          </cell>
          <cell r="H9387" t="str">
            <v>Correa glabra</v>
          </cell>
        </row>
        <row r="9388">
          <cell r="A9388">
            <v>5771</v>
          </cell>
          <cell r="H9388" t="str">
            <v>Correa lawrenciana</v>
          </cell>
        </row>
        <row r="9389">
          <cell r="A9389">
            <v>5772</v>
          </cell>
          <cell r="H9389" t="str">
            <v>Correa reflexa</v>
          </cell>
        </row>
        <row r="9390">
          <cell r="A9390">
            <v>5773</v>
          </cell>
          <cell r="H9390" t="str">
            <v>Crowea eremocitrus</v>
          </cell>
        </row>
        <row r="9391">
          <cell r="A9391">
            <v>5774</v>
          </cell>
          <cell r="H9391" t="str">
            <v>Crowea exalata</v>
          </cell>
        </row>
        <row r="9392">
          <cell r="A9392">
            <v>5775</v>
          </cell>
          <cell r="H9392" t="str">
            <v>Crowea saligna</v>
          </cell>
        </row>
        <row r="9393">
          <cell r="A9393">
            <v>5776</v>
          </cell>
          <cell r="H9393" t="str">
            <v>Eriostemon australasius</v>
          </cell>
        </row>
        <row r="9394">
          <cell r="A9394">
            <v>5777</v>
          </cell>
          <cell r="H9394" t="str">
            <v>Eriostemon brevifolius</v>
          </cell>
        </row>
        <row r="9395">
          <cell r="A9395">
            <v>5778</v>
          </cell>
          <cell r="H9395" t="str">
            <v>Eriostemon buxifolius</v>
          </cell>
        </row>
        <row r="9396">
          <cell r="A9396">
            <v>5779</v>
          </cell>
          <cell r="H9396" t="str">
            <v>Eriostemon difformis</v>
          </cell>
        </row>
        <row r="9397">
          <cell r="A9397">
            <v>5780</v>
          </cell>
          <cell r="H9397" t="str">
            <v>Eriostemon ericifolius</v>
          </cell>
        </row>
        <row r="9398">
          <cell r="A9398">
            <v>5781</v>
          </cell>
          <cell r="H9398" t="str">
            <v>Eriostemon hispidulus</v>
          </cell>
        </row>
        <row r="9399">
          <cell r="A9399">
            <v>5782</v>
          </cell>
          <cell r="H9399" t="str">
            <v>Eriostemon linearis</v>
          </cell>
        </row>
        <row r="9400">
          <cell r="A9400">
            <v>5783</v>
          </cell>
          <cell r="H9400" t="str">
            <v>Eriostemon myoporoides</v>
          </cell>
        </row>
        <row r="9401">
          <cell r="A9401">
            <v>5784</v>
          </cell>
          <cell r="H9401" t="str">
            <v>Eriostemon obovalis</v>
          </cell>
        </row>
        <row r="9402">
          <cell r="A9402">
            <v>5785</v>
          </cell>
          <cell r="H9402" t="str">
            <v>Eriostemon scaber</v>
          </cell>
        </row>
        <row r="9403">
          <cell r="A9403">
            <v>5786</v>
          </cell>
          <cell r="H9403" t="str">
            <v>Eriostemon trachyphyllus</v>
          </cell>
        </row>
        <row r="9404">
          <cell r="A9404">
            <v>5787</v>
          </cell>
          <cell r="H9404" t="str">
            <v>Eriostemon virgatus</v>
          </cell>
        </row>
        <row r="9405">
          <cell r="A9405">
            <v>5788</v>
          </cell>
          <cell r="H9405" t="str">
            <v>Euodia elleryana</v>
          </cell>
        </row>
        <row r="9406">
          <cell r="A9406">
            <v>5789</v>
          </cell>
          <cell r="H9406" t="str">
            <v>Euodia micrococca</v>
          </cell>
        </row>
        <row r="9407">
          <cell r="A9407">
            <v>5790</v>
          </cell>
          <cell r="H9407" t="str">
            <v>Euodia polybotrya</v>
          </cell>
        </row>
        <row r="9408">
          <cell r="A9408">
            <v>5791</v>
          </cell>
          <cell r="H9408" t="str">
            <v>Euodia vitiflora</v>
          </cell>
        </row>
        <row r="9409">
          <cell r="A9409">
            <v>5792</v>
          </cell>
          <cell r="H9409" t="str">
            <v>Flindersia australis</v>
          </cell>
        </row>
        <row r="9410">
          <cell r="A9410">
            <v>5793</v>
          </cell>
          <cell r="H9410" t="str">
            <v>Flindersia bennettiana</v>
          </cell>
        </row>
        <row r="9411">
          <cell r="A9411">
            <v>5794</v>
          </cell>
          <cell r="H9411" t="str">
            <v>Flindersia collina</v>
          </cell>
        </row>
        <row r="9412">
          <cell r="A9412">
            <v>5795</v>
          </cell>
          <cell r="H9412" t="str">
            <v>Flindersia maculosa</v>
          </cell>
        </row>
        <row r="9413">
          <cell r="A9413">
            <v>5796</v>
          </cell>
          <cell r="H9413" t="str">
            <v>Flindersia schottiana</v>
          </cell>
        </row>
        <row r="9414">
          <cell r="A9414">
            <v>5797</v>
          </cell>
          <cell r="H9414" t="str">
            <v>Flindersia xanthoxyla</v>
          </cell>
        </row>
        <row r="9415">
          <cell r="A9415">
            <v>5798</v>
          </cell>
          <cell r="H9415" t="str">
            <v>Geijera latifolia</v>
          </cell>
        </row>
        <row r="9416">
          <cell r="A9416">
            <v>5799</v>
          </cell>
          <cell r="H9416" t="str">
            <v>Geijera paniculata</v>
          </cell>
        </row>
        <row r="9417">
          <cell r="A9417">
            <v>5800</v>
          </cell>
          <cell r="H9417" t="str">
            <v>Geijera parviflora</v>
          </cell>
        </row>
        <row r="9418">
          <cell r="A9418">
            <v>5801</v>
          </cell>
          <cell r="H9418" t="str">
            <v>Geijera salicifolia</v>
          </cell>
        </row>
        <row r="9419">
          <cell r="A9419">
            <v>5802</v>
          </cell>
          <cell r="H9419" t="str">
            <v>Halfordia kendack</v>
          </cell>
        </row>
        <row r="9420">
          <cell r="A9420">
            <v>5803</v>
          </cell>
          <cell r="H9420" t="str">
            <v>Medicosma cunninghamii</v>
          </cell>
        </row>
        <row r="9421">
          <cell r="A9421">
            <v>5804</v>
          </cell>
          <cell r="H9421" t="str">
            <v>Melicope contermina</v>
          </cell>
        </row>
        <row r="9422">
          <cell r="A9422">
            <v>5805</v>
          </cell>
          <cell r="H9422" t="str">
            <v>Melicope erythrococca</v>
          </cell>
        </row>
        <row r="9423">
          <cell r="A9423">
            <v>5806</v>
          </cell>
          <cell r="H9423" t="str">
            <v>Melicope octandra</v>
          </cell>
        </row>
        <row r="9424">
          <cell r="A9424">
            <v>5807</v>
          </cell>
          <cell r="H9424" t="str">
            <v>Microcitrus australasica</v>
          </cell>
        </row>
        <row r="9425">
          <cell r="A9425">
            <v>5808</v>
          </cell>
          <cell r="H9425" t="str">
            <v>Pentaceras australe</v>
          </cell>
        </row>
        <row r="9426">
          <cell r="A9426">
            <v>5809</v>
          </cell>
          <cell r="H9426" t="str">
            <v>Phebalium ambiens</v>
          </cell>
        </row>
        <row r="9427">
          <cell r="A9427">
            <v>5810</v>
          </cell>
          <cell r="H9427" t="str">
            <v>Phebalium carruthersii</v>
          </cell>
        </row>
        <row r="9428">
          <cell r="A9428">
            <v>5811</v>
          </cell>
          <cell r="H9428" t="str">
            <v>Phebalium coxii</v>
          </cell>
        </row>
        <row r="9429">
          <cell r="A9429">
            <v>5812</v>
          </cell>
          <cell r="H9429" t="str">
            <v>Phebalium dentatum</v>
          </cell>
        </row>
        <row r="9430">
          <cell r="A9430">
            <v>5813</v>
          </cell>
          <cell r="H9430" t="str">
            <v>Phebalium diosmeum</v>
          </cell>
        </row>
        <row r="9431">
          <cell r="A9431">
            <v>5814</v>
          </cell>
          <cell r="H9431" t="str">
            <v>Phebalium elatius</v>
          </cell>
        </row>
        <row r="9432">
          <cell r="A9432">
            <v>5815</v>
          </cell>
          <cell r="H9432" t="str">
            <v>Phebalium ellipticum</v>
          </cell>
        </row>
        <row r="9433">
          <cell r="A9433">
            <v>5816</v>
          </cell>
          <cell r="H9433" t="str">
            <v>Phebalium glandulosum</v>
          </cell>
        </row>
        <row r="9434">
          <cell r="A9434">
            <v>5817</v>
          </cell>
          <cell r="H9434" t="str">
            <v>Phebalium lachnaeoides</v>
          </cell>
        </row>
        <row r="9435">
          <cell r="A9435">
            <v>5818</v>
          </cell>
          <cell r="H9435" t="str">
            <v>Phebalium lamprophyllum</v>
          </cell>
        </row>
        <row r="9436">
          <cell r="A9436">
            <v>5819</v>
          </cell>
          <cell r="H9436" t="str">
            <v>Phebalium nottii</v>
          </cell>
        </row>
        <row r="9437">
          <cell r="A9437">
            <v>5820</v>
          </cell>
          <cell r="H9437" t="str">
            <v>Phebalium obcordatum</v>
          </cell>
        </row>
        <row r="9438">
          <cell r="A9438">
            <v>5821</v>
          </cell>
          <cell r="H9438" t="str">
            <v>Phebalium ovatifolium</v>
          </cell>
        </row>
        <row r="9439">
          <cell r="A9439">
            <v>5822</v>
          </cell>
          <cell r="H9439" t="str">
            <v>Phebalium phylicifolium</v>
          </cell>
        </row>
        <row r="9440">
          <cell r="A9440">
            <v>5823</v>
          </cell>
          <cell r="H9440" t="str">
            <v>Phebalium ralstonii</v>
          </cell>
        </row>
        <row r="9441">
          <cell r="A9441">
            <v>5824</v>
          </cell>
          <cell r="H9441" t="str">
            <v>Phebalium rotundifolium</v>
          </cell>
        </row>
        <row r="9442">
          <cell r="A9442">
            <v>5825</v>
          </cell>
          <cell r="H9442" t="str">
            <v>Phebalium squameum</v>
          </cell>
        </row>
        <row r="9443">
          <cell r="A9443">
            <v>5826</v>
          </cell>
          <cell r="H9443" t="str">
            <v>Phebalium squamulosum</v>
          </cell>
        </row>
        <row r="9444">
          <cell r="A9444">
            <v>5827</v>
          </cell>
          <cell r="H9444" t="str">
            <v>Phebalium stenophyllum</v>
          </cell>
        </row>
        <row r="9445">
          <cell r="A9445">
            <v>5828</v>
          </cell>
          <cell r="H9445" t="str">
            <v>Phebalium sympetalum</v>
          </cell>
        </row>
        <row r="9446">
          <cell r="A9446">
            <v>5829</v>
          </cell>
          <cell r="H9446" t="str">
            <v>Phebalium viridiflorum</v>
          </cell>
        </row>
        <row r="9447">
          <cell r="A9447">
            <v>5830</v>
          </cell>
          <cell r="H9447" t="str">
            <v>Phebalium woombye</v>
          </cell>
        </row>
        <row r="9448">
          <cell r="A9448">
            <v>5831</v>
          </cell>
          <cell r="H9448" t="str">
            <v>Philotheca salsolifolia</v>
          </cell>
        </row>
        <row r="9449">
          <cell r="A9449">
            <v>5832</v>
          </cell>
          <cell r="H9449" t="str">
            <v>Zanthoxylum brachyacanthum</v>
          </cell>
        </row>
        <row r="9450">
          <cell r="A9450">
            <v>5833</v>
          </cell>
          <cell r="H9450" t="str">
            <v>Zanthoxylum pinnatum</v>
          </cell>
        </row>
        <row r="9451">
          <cell r="A9451">
            <v>5834</v>
          </cell>
          <cell r="H9451" t="str">
            <v>Zieria arborescens</v>
          </cell>
        </row>
        <row r="9452">
          <cell r="A9452">
            <v>5835</v>
          </cell>
          <cell r="H9452" t="str">
            <v>Zieria aspalathoides</v>
          </cell>
        </row>
        <row r="9453">
          <cell r="A9453">
            <v>5836</v>
          </cell>
          <cell r="H9453" t="str">
            <v>Zieria cytisoides</v>
          </cell>
        </row>
        <row r="9454">
          <cell r="A9454">
            <v>5837</v>
          </cell>
          <cell r="H9454" t="str">
            <v>Zieria fraseri</v>
          </cell>
        </row>
        <row r="9455">
          <cell r="A9455">
            <v>5838</v>
          </cell>
          <cell r="H9455" t="str">
            <v>Zieria furfuracea</v>
          </cell>
        </row>
        <row r="9456">
          <cell r="A9456">
            <v>5839</v>
          </cell>
          <cell r="H9456" t="str">
            <v>Zieria granulata</v>
          </cell>
        </row>
        <row r="9457">
          <cell r="A9457">
            <v>5840</v>
          </cell>
          <cell r="H9457" t="str">
            <v>Zieria involucrata</v>
          </cell>
        </row>
        <row r="9458">
          <cell r="A9458">
            <v>5841</v>
          </cell>
          <cell r="H9458" t="str">
            <v>Zieria laevigata</v>
          </cell>
        </row>
        <row r="9459">
          <cell r="A9459">
            <v>5842</v>
          </cell>
          <cell r="H9459" t="str">
            <v>Zieria minutiflora</v>
          </cell>
        </row>
        <row r="9460">
          <cell r="A9460">
            <v>5843</v>
          </cell>
          <cell r="H9460" t="str">
            <v>Zieria murphyi</v>
          </cell>
        </row>
        <row r="9461">
          <cell r="A9461">
            <v>5844</v>
          </cell>
          <cell r="H9461" t="str">
            <v>Zieria obcordata</v>
          </cell>
        </row>
        <row r="9462">
          <cell r="A9462">
            <v>5845</v>
          </cell>
          <cell r="H9462" t="str">
            <v>Zieria pilosa</v>
          </cell>
        </row>
        <row r="9463">
          <cell r="A9463">
            <v>5846</v>
          </cell>
          <cell r="H9463" t="str">
            <v>Zieria robusta</v>
          </cell>
        </row>
        <row r="9464">
          <cell r="A9464">
            <v>5847</v>
          </cell>
          <cell r="H9464" t="str">
            <v>Zieria smithii</v>
          </cell>
        </row>
        <row r="9465">
          <cell r="A9465">
            <v>5848</v>
          </cell>
          <cell r="H9465" t="str">
            <v>Populus alba</v>
          </cell>
        </row>
        <row r="9466">
          <cell r="A9466">
            <v>5849</v>
          </cell>
          <cell r="H9466" t="str">
            <v>Populus nigra</v>
          </cell>
        </row>
        <row r="9467">
          <cell r="A9467">
            <v>5850</v>
          </cell>
          <cell r="H9467" t="str">
            <v>Salix alba</v>
          </cell>
        </row>
        <row r="9468">
          <cell r="A9468">
            <v>5851</v>
          </cell>
          <cell r="H9468" t="str">
            <v>Salix babylonica</v>
          </cell>
        </row>
        <row r="9469">
          <cell r="A9469">
            <v>5852</v>
          </cell>
          <cell r="H9469" t="str">
            <v>Salix caprea</v>
          </cell>
        </row>
        <row r="9470">
          <cell r="A9470">
            <v>5853</v>
          </cell>
          <cell r="H9470" t="str">
            <v>Salix fragilis</v>
          </cell>
        </row>
        <row r="9471">
          <cell r="A9471">
            <v>5854</v>
          </cell>
          <cell r="H9471" t="str">
            <v>Salix triandra</v>
          </cell>
        </row>
        <row r="9472">
          <cell r="A9472">
            <v>5855</v>
          </cell>
          <cell r="H9472" t="str">
            <v>Salix viminalis</v>
          </cell>
        </row>
        <row r="9473">
          <cell r="A9473">
            <v>5856</v>
          </cell>
          <cell r="H9473" t="str">
            <v>Choretrum candollei</v>
          </cell>
        </row>
        <row r="9474">
          <cell r="A9474">
            <v>5857</v>
          </cell>
          <cell r="H9474" t="str">
            <v>Choretrum glomeratum</v>
          </cell>
        </row>
        <row r="9475">
          <cell r="A9475">
            <v>5858</v>
          </cell>
          <cell r="H9475" t="str">
            <v>Choretrum pauciflorum</v>
          </cell>
        </row>
        <row r="9476">
          <cell r="A9476">
            <v>5859</v>
          </cell>
          <cell r="H9476" t="str">
            <v>Exocarpos aphyllus</v>
          </cell>
        </row>
        <row r="9477">
          <cell r="A9477">
            <v>5860</v>
          </cell>
          <cell r="H9477" t="str">
            <v>Exocarpos cupressiformis</v>
          </cell>
        </row>
        <row r="9478">
          <cell r="A9478">
            <v>5861</v>
          </cell>
          <cell r="H9478" t="str">
            <v>Exocarpos homalocladus</v>
          </cell>
        </row>
        <row r="9479">
          <cell r="A9479">
            <v>5862</v>
          </cell>
          <cell r="H9479" t="str">
            <v>Exocarpos nanus</v>
          </cell>
        </row>
        <row r="9480">
          <cell r="A9480">
            <v>5863</v>
          </cell>
          <cell r="H9480" t="str">
            <v>Exocarpos sparteus</v>
          </cell>
        </row>
        <row r="9481">
          <cell r="A9481">
            <v>5864</v>
          </cell>
          <cell r="H9481" t="str">
            <v>Exocarpos strictus</v>
          </cell>
        </row>
        <row r="9482">
          <cell r="A9482">
            <v>5865</v>
          </cell>
          <cell r="H9482" t="str">
            <v>Leptomeria acida</v>
          </cell>
        </row>
        <row r="9483">
          <cell r="A9483">
            <v>5866</v>
          </cell>
          <cell r="H9483" t="str">
            <v>Leptomeria drupacea</v>
          </cell>
        </row>
        <row r="9484">
          <cell r="A9484">
            <v>5867</v>
          </cell>
          <cell r="H9484" t="str">
            <v>Omphacomeria acerba</v>
          </cell>
        </row>
        <row r="9485">
          <cell r="A9485">
            <v>5868</v>
          </cell>
          <cell r="H9485" t="str">
            <v>Santalum acuminatum</v>
          </cell>
        </row>
        <row r="9486">
          <cell r="A9486">
            <v>5869</v>
          </cell>
          <cell r="H9486" t="str">
            <v>Santalum murrayanum</v>
          </cell>
        </row>
        <row r="9487">
          <cell r="A9487">
            <v>5870</v>
          </cell>
          <cell r="H9487" t="str">
            <v>Santalum obtusifolium</v>
          </cell>
        </row>
        <row r="9488">
          <cell r="A9488">
            <v>5871</v>
          </cell>
          <cell r="H9488" t="str">
            <v>Thesium australe</v>
          </cell>
        </row>
        <row r="9489">
          <cell r="A9489">
            <v>5872</v>
          </cell>
          <cell r="H9489" t="str">
            <v>Alectryon coriaceus</v>
          </cell>
        </row>
        <row r="9490">
          <cell r="A9490">
            <v>5873</v>
          </cell>
          <cell r="H9490" t="str">
            <v>Alectryon forsythii</v>
          </cell>
        </row>
        <row r="9491">
          <cell r="A9491">
            <v>5874</v>
          </cell>
          <cell r="H9491" t="str">
            <v>Alectryon laevis</v>
          </cell>
        </row>
        <row r="9492">
          <cell r="A9492">
            <v>5875</v>
          </cell>
          <cell r="H9492" t="str">
            <v>Alectryon subcinereus</v>
          </cell>
        </row>
        <row r="9493">
          <cell r="A9493">
            <v>5876</v>
          </cell>
          <cell r="H9493" t="str">
            <v>Alectryon subdentatus</v>
          </cell>
        </row>
        <row r="9494">
          <cell r="A9494">
            <v>5877</v>
          </cell>
          <cell r="H9494" t="str">
            <v>Alectryon tomentosus</v>
          </cell>
        </row>
        <row r="9495">
          <cell r="A9495">
            <v>5878</v>
          </cell>
          <cell r="H9495" t="str">
            <v>Arytera distylis</v>
          </cell>
        </row>
        <row r="9496">
          <cell r="A9496">
            <v>5879</v>
          </cell>
          <cell r="H9496" t="str">
            <v>Arytera divaricata</v>
          </cell>
        </row>
        <row r="9497">
          <cell r="A9497">
            <v>5880</v>
          </cell>
          <cell r="H9497" t="str">
            <v>Atalaya multiflora</v>
          </cell>
        </row>
        <row r="9498">
          <cell r="A9498">
            <v>5881</v>
          </cell>
          <cell r="H9498" t="str">
            <v>Atalaya virens</v>
          </cell>
        </row>
        <row r="9499">
          <cell r="A9499">
            <v>5882</v>
          </cell>
          <cell r="H9499" t="str">
            <v>Cardiospermum grandiflorum</v>
          </cell>
        </row>
        <row r="9500">
          <cell r="A9500">
            <v>5883</v>
          </cell>
          <cell r="H9500" t="str">
            <v>Castanospora alphandii</v>
          </cell>
        </row>
        <row r="9501">
          <cell r="A9501">
            <v>5884</v>
          </cell>
          <cell r="H9501" t="str">
            <v>Cupaniopsis anacardioides</v>
          </cell>
        </row>
        <row r="9502">
          <cell r="A9502">
            <v>5885</v>
          </cell>
          <cell r="H9502" t="str">
            <v>Cupaniopsis foveolata</v>
          </cell>
        </row>
        <row r="9503">
          <cell r="A9503">
            <v>5886</v>
          </cell>
          <cell r="H9503" t="str">
            <v>Cupaniopsis parvifolia</v>
          </cell>
        </row>
        <row r="9504">
          <cell r="A9504">
            <v>5887</v>
          </cell>
          <cell r="H9504" t="str">
            <v>Cupaniopsis serrata</v>
          </cell>
        </row>
        <row r="9505">
          <cell r="A9505">
            <v>5888</v>
          </cell>
          <cell r="H9505" t="str">
            <v>Diploglottis australia</v>
          </cell>
        </row>
        <row r="9506">
          <cell r="A9506">
            <v>5889</v>
          </cell>
          <cell r="H9506" t="str">
            <v>Diploglottis campbellii</v>
          </cell>
        </row>
        <row r="9507">
          <cell r="A9507">
            <v>5890</v>
          </cell>
          <cell r="H9507" t="str">
            <v>Dodonaea attenuata</v>
          </cell>
        </row>
        <row r="9508">
          <cell r="A9508">
            <v>5891</v>
          </cell>
          <cell r="H9508" t="str">
            <v>Dodonaea baueri</v>
          </cell>
        </row>
        <row r="9509">
          <cell r="A9509">
            <v>5892</v>
          </cell>
          <cell r="H9509" t="str">
            <v>Dodonaea boroniifolia</v>
          </cell>
        </row>
        <row r="9510">
          <cell r="A9510">
            <v>5893</v>
          </cell>
          <cell r="H9510" t="str">
            <v>Dodonaea bursariifolia</v>
          </cell>
        </row>
        <row r="9511">
          <cell r="A9511">
            <v>5894</v>
          </cell>
          <cell r="H9511" t="str">
            <v>Dodonaea camfieldii</v>
          </cell>
        </row>
        <row r="9512">
          <cell r="A9512">
            <v>5895</v>
          </cell>
          <cell r="H9512" t="str">
            <v>Dodonaea cuneata</v>
          </cell>
        </row>
        <row r="9513">
          <cell r="A9513">
            <v>5896</v>
          </cell>
          <cell r="H9513" t="str">
            <v>Dodonaea filifolia</v>
          </cell>
        </row>
        <row r="9514">
          <cell r="A9514">
            <v>5897</v>
          </cell>
          <cell r="H9514" t="str">
            <v>Dodonaea hirsuta</v>
          </cell>
        </row>
        <row r="9515">
          <cell r="A9515">
            <v>5898</v>
          </cell>
          <cell r="H9515" t="str">
            <v>Dodonaea lobulata</v>
          </cell>
        </row>
        <row r="9516">
          <cell r="A9516">
            <v>5899</v>
          </cell>
          <cell r="H9516" t="str">
            <v>Dodonaea megazyga</v>
          </cell>
        </row>
        <row r="9517">
          <cell r="A9517">
            <v>59</v>
          </cell>
          <cell r="H9517" t="str">
            <v>Cryptocarya sp.1</v>
          </cell>
        </row>
        <row r="9518">
          <cell r="A9518">
            <v>5900</v>
          </cell>
          <cell r="H9518" t="str">
            <v>Dodonaea microzyga</v>
          </cell>
        </row>
        <row r="9519">
          <cell r="A9519">
            <v>5901</v>
          </cell>
          <cell r="H9519" t="str">
            <v>Dodonaea multijuga</v>
          </cell>
        </row>
        <row r="9520">
          <cell r="A9520">
            <v>5902</v>
          </cell>
          <cell r="H9520" t="str">
            <v>Dodonaea peduncularis</v>
          </cell>
        </row>
        <row r="9521">
          <cell r="A9521">
            <v>5903</v>
          </cell>
          <cell r="H9521" t="str">
            <v>Dodonaea petiolaris</v>
          </cell>
        </row>
        <row r="9522">
          <cell r="A9522">
            <v>5904</v>
          </cell>
          <cell r="H9522" t="str">
            <v>Dodonaea pinnata</v>
          </cell>
        </row>
        <row r="9523">
          <cell r="A9523">
            <v>5905</v>
          </cell>
          <cell r="H9523" t="str">
            <v>Dodonaea procumbens</v>
          </cell>
        </row>
        <row r="9524">
          <cell r="A9524">
            <v>5906</v>
          </cell>
          <cell r="H9524" t="str">
            <v>Dodonaea rhombifolia</v>
          </cell>
        </row>
        <row r="9525">
          <cell r="A9525">
            <v>5907</v>
          </cell>
          <cell r="H9525" t="str">
            <v>Dodonaea serratifolia</v>
          </cell>
        </row>
        <row r="9526">
          <cell r="A9526">
            <v>5908</v>
          </cell>
          <cell r="H9526" t="str">
            <v>Dodonaea stenophylla</v>
          </cell>
        </row>
        <row r="9527">
          <cell r="A9527">
            <v>5909</v>
          </cell>
          <cell r="H9527" t="str">
            <v>Dodonaea tenuifolia</v>
          </cell>
        </row>
        <row r="9528">
          <cell r="A9528">
            <v>5910</v>
          </cell>
          <cell r="H9528" t="str">
            <v>Dodonaea triangularis</v>
          </cell>
        </row>
        <row r="9529">
          <cell r="A9529">
            <v>5911</v>
          </cell>
          <cell r="H9529" t="str">
            <v>Dodonaea triquetra</v>
          </cell>
        </row>
        <row r="9530">
          <cell r="A9530">
            <v>5912</v>
          </cell>
          <cell r="H9530" t="str">
            <v>Dodonaea truncatiales</v>
          </cell>
        </row>
        <row r="9531">
          <cell r="A9531">
            <v>5913</v>
          </cell>
          <cell r="H9531" t="str">
            <v>Dodonaea viscosa</v>
          </cell>
        </row>
        <row r="9532">
          <cell r="A9532">
            <v>5914</v>
          </cell>
          <cell r="H9532" t="str">
            <v>Elattostachys nervosa</v>
          </cell>
        </row>
        <row r="9533">
          <cell r="A9533">
            <v>5915</v>
          </cell>
          <cell r="H9533" t="str">
            <v>Elattostachys xylocarpa</v>
          </cell>
        </row>
        <row r="9534">
          <cell r="A9534">
            <v>5916</v>
          </cell>
          <cell r="H9534" t="str">
            <v>Guioa coriacea</v>
          </cell>
        </row>
        <row r="9535">
          <cell r="A9535">
            <v>5917</v>
          </cell>
          <cell r="H9535" t="str">
            <v>Guioa semiglauca</v>
          </cell>
        </row>
        <row r="9536">
          <cell r="A9536">
            <v>5918</v>
          </cell>
          <cell r="H9536" t="str">
            <v>Harpullia alata</v>
          </cell>
        </row>
        <row r="9537">
          <cell r="A9537">
            <v>5919</v>
          </cell>
          <cell r="H9537" t="str">
            <v>Harpullia hillii</v>
          </cell>
        </row>
        <row r="9538">
          <cell r="A9538">
            <v>5920</v>
          </cell>
          <cell r="H9538" t="str">
            <v>Harpullia pendula</v>
          </cell>
        </row>
        <row r="9539">
          <cell r="A9539">
            <v>5921</v>
          </cell>
          <cell r="H9539" t="str">
            <v>Heterodendrum diversifolium</v>
          </cell>
        </row>
        <row r="9540">
          <cell r="A9540">
            <v>5922</v>
          </cell>
          <cell r="H9540" t="str">
            <v>Heterodendrum oleifolium</v>
          </cell>
        </row>
        <row r="9541">
          <cell r="A9541">
            <v>5923</v>
          </cell>
          <cell r="H9541" t="str">
            <v>Jagera pseudorhus</v>
          </cell>
        </row>
        <row r="9542">
          <cell r="A9542">
            <v>5924</v>
          </cell>
          <cell r="H9542" t="str">
            <v>Lepiderema punctulata</v>
          </cell>
        </row>
        <row r="9543">
          <cell r="A9543">
            <v>5925</v>
          </cell>
          <cell r="H9543" t="str">
            <v>Mischocarpus anodontus</v>
          </cell>
        </row>
        <row r="9544">
          <cell r="A9544">
            <v>5926</v>
          </cell>
          <cell r="H9544" t="str">
            <v>Mischocarpus pyriformis</v>
          </cell>
        </row>
        <row r="9545">
          <cell r="A9545">
            <v>5927</v>
          </cell>
          <cell r="H9545" t="str">
            <v>Mischocarpus sundaicus</v>
          </cell>
        </row>
        <row r="9546">
          <cell r="A9546">
            <v>5928</v>
          </cell>
          <cell r="H9546" t="str">
            <v>Rhysotoechia bifoliolata</v>
          </cell>
        </row>
        <row r="9547">
          <cell r="A9547">
            <v>5929</v>
          </cell>
          <cell r="H9547" t="str">
            <v>Sarcopteryx stipitata</v>
          </cell>
        </row>
        <row r="9548">
          <cell r="A9548">
            <v>5930</v>
          </cell>
          <cell r="H9548" t="str">
            <v>Toechima dasyrrhache</v>
          </cell>
        </row>
        <row r="9549">
          <cell r="A9549">
            <v>5931</v>
          </cell>
          <cell r="H9549" t="str">
            <v>Toechima tenax</v>
          </cell>
        </row>
        <row r="9550">
          <cell r="A9550">
            <v>5932</v>
          </cell>
          <cell r="H9550" t="str">
            <v>Amorphospermum antilogum</v>
          </cell>
        </row>
        <row r="9551">
          <cell r="A9551">
            <v>5933</v>
          </cell>
          <cell r="H9551" t="str">
            <v>Amorphospermum whitei</v>
          </cell>
        </row>
        <row r="9552">
          <cell r="A9552">
            <v>5934</v>
          </cell>
          <cell r="H9552" t="str">
            <v>Miemeyera chartaceae</v>
          </cell>
        </row>
        <row r="9553">
          <cell r="A9553">
            <v>5935</v>
          </cell>
          <cell r="H9553" t="str">
            <v>Niemeyera prunifera</v>
          </cell>
        </row>
        <row r="9554">
          <cell r="A9554">
            <v>5936</v>
          </cell>
          <cell r="H9554" t="str">
            <v>Planchonella australis</v>
          </cell>
        </row>
        <row r="9555">
          <cell r="A9555">
            <v>5937</v>
          </cell>
          <cell r="H9555" t="str">
            <v>Planchonella chartacea</v>
          </cell>
        </row>
        <row r="9556">
          <cell r="A9556">
            <v>5938</v>
          </cell>
          <cell r="H9556" t="str">
            <v>Planchonella cotinifolia</v>
          </cell>
        </row>
        <row r="9557">
          <cell r="A9557">
            <v>5939</v>
          </cell>
          <cell r="H9557" t="str">
            <v>Planchonella laurifolia</v>
          </cell>
        </row>
        <row r="9558">
          <cell r="A9558">
            <v>5940</v>
          </cell>
          <cell r="H9558" t="str">
            <v>Planchonella myrsinoides</v>
          </cell>
        </row>
        <row r="9559">
          <cell r="A9559">
            <v>5941</v>
          </cell>
          <cell r="H9559" t="str">
            <v>Planchonella pohlmaniana</v>
          </cell>
        </row>
        <row r="9560">
          <cell r="A9560">
            <v>5942</v>
          </cell>
          <cell r="H9560" t="str">
            <v>Antirrhinum orontium</v>
          </cell>
        </row>
        <row r="9561">
          <cell r="A9561">
            <v>5943</v>
          </cell>
          <cell r="H9561" t="str">
            <v>Artanema fimbriatum</v>
          </cell>
        </row>
        <row r="9562">
          <cell r="A9562">
            <v>5944</v>
          </cell>
          <cell r="H9562" t="str">
            <v>Bacopa amplexicaulis</v>
          </cell>
        </row>
        <row r="9563">
          <cell r="A9563">
            <v>5945</v>
          </cell>
          <cell r="H9563" t="str">
            <v>Bacopa monnieri</v>
          </cell>
        </row>
        <row r="9564">
          <cell r="A9564">
            <v>5946</v>
          </cell>
          <cell r="H9564" t="str">
            <v>Bellardia trixago</v>
          </cell>
        </row>
        <row r="9565">
          <cell r="A9565">
            <v>5947</v>
          </cell>
          <cell r="H9565" t="str">
            <v>Buchnera urticifolia</v>
          </cell>
        </row>
        <row r="9566">
          <cell r="A9566">
            <v>5948</v>
          </cell>
          <cell r="H9566" t="str">
            <v>Calceolaria tripartita</v>
          </cell>
        </row>
        <row r="9567">
          <cell r="A9567">
            <v>5949</v>
          </cell>
          <cell r="H9567" t="str">
            <v>Chionohebe densifolia</v>
          </cell>
        </row>
        <row r="9568">
          <cell r="A9568">
            <v>5950</v>
          </cell>
          <cell r="H9568" t="str">
            <v>Cymbalaria muralis</v>
          </cell>
        </row>
        <row r="9569">
          <cell r="A9569">
            <v>5951</v>
          </cell>
          <cell r="H9569" t="str">
            <v>Digitalis purpurea</v>
          </cell>
        </row>
        <row r="9570">
          <cell r="A9570">
            <v>5952</v>
          </cell>
          <cell r="H9570" t="str">
            <v>Elacholoma hornii</v>
          </cell>
        </row>
        <row r="9571">
          <cell r="A9571">
            <v>5953</v>
          </cell>
          <cell r="H9571" t="str">
            <v>Euphrasia alsa</v>
          </cell>
        </row>
        <row r="9572">
          <cell r="A9572">
            <v>5954</v>
          </cell>
          <cell r="H9572" t="str">
            <v>Euphrasia arguta</v>
          </cell>
        </row>
        <row r="9573">
          <cell r="A9573">
            <v>5955</v>
          </cell>
          <cell r="H9573" t="str">
            <v>Euphrasia bowdeniae</v>
          </cell>
        </row>
        <row r="9574">
          <cell r="A9574">
            <v>5956</v>
          </cell>
          <cell r="H9574" t="str">
            <v>Euphrasia caudata</v>
          </cell>
        </row>
        <row r="9575">
          <cell r="A9575">
            <v>5957</v>
          </cell>
          <cell r="H9575" t="str">
            <v>Euphrasia ciliolata</v>
          </cell>
        </row>
        <row r="9576">
          <cell r="A9576">
            <v>5958</v>
          </cell>
          <cell r="H9576" t="str">
            <v>Euphrasia collina</v>
          </cell>
        </row>
        <row r="9577">
          <cell r="A9577">
            <v>5959</v>
          </cell>
          <cell r="H9577" t="str">
            <v>Euphrasia orthocheila</v>
          </cell>
        </row>
        <row r="9578">
          <cell r="A9578">
            <v>5960</v>
          </cell>
          <cell r="H9578" t="str">
            <v>Euphrasia ramulosa</v>
          </cell>
        </row>
        <row r="9579">
          <cell r="A9579">
            <v>5961</v>
          </cell>
          <cell r="H9579" t="str">
            <v>Euphrasia scabra</v>
          </cell>
        </row>
        <row r="9580">
          <cell r="A9580">
            <v>5962</v>
          </cell>
          <cell r="H9580" t="str">
            <v>Glossostigma diandrum</v>
          </cell>
        </row>
        <row r="9581">
          <cell r="A9581">
            <v>5963</v>
          </cell>
          <cell r="H9581" t="str">
            <v>Glossostigma elatinoides</v>
          </cell>
        </row>
        <row r="9582">
          <cell r="A9582">
            <v>5964</v>
          </cell>
          <cell r="H9582" t="str">
            <v>Gratiola latifolia</v>
          </cell>
        </row>
        <row r="9583">
          <cell r="A9583">
            <v>5965</v>
          </cell>
          <cell r="H9583" t="str">
            <v>Gratiola nana</v>
          </cell>
        </row>
        <row r="9584">
          <cell r="A9584">
            <v>5966</v>
          </cell>
          <cell r="H9584" t="str">
            <v>Gratiola pedunculata</v>
          </cell>
        </row>
        <row r="9585">
          <cell r="A9585">
            <v>5967</v>
          </cell>
          <cell r="H9585" t="str">
            <v>Gratiola pubescens</v>
          </cell>
        </row>
        <row r="9586">
          <cell r="A9586">
            <v>5968</v>
          </cell>
          <cell r="H9586" t="str">
            <v>Kickxia commutata</v>
          </cell>
        </row>
        <row r="9587">
          <cell r="A9587">
            <v>5969</v>
          </cell>
          <cell r="H9587" t="str">
            <v>Kickxia elatine</v>
          </cell>
        </row>
        <row r="9588">
          <cell r="A9588">
            <v>5970</v>
          </cell>
          <cell r="H9588" t="str">
            <v>Kickxia sieberi pro syn.</v>
          </cell>
        </row>
        <row r="9589">
          <cell r="A9589">
            <v>5971</v>
          </cell>
          <cell r="H9589" t="str">
            <v>Kickxia spuria</v>
          </cell>
        </row>
        <row r="9590">
          <cell r="A9590">
            <v>5972</v>
          </cell>
          <cell r="H9590" t="str">
            <v>Limosella australis</v>
          </cell>
        </row>
        <row r="9591">
          <cell r="A9591">
            <v>5973</v>
          </cell>
          <cell r="H9591" t="str">
            <v>Limosella curdieana</v>
          </cell>
        </row>
        <row r="9592">
          <cell r="A9592">
            <v>5974</v>
          </cell>
          <cell r="H9592" t="str">
            <v>Linaria arvensis</v>
          </cell>
        </row>
        <row r="9593">
          <cell r="A9593">
            <v>5975</v>
          </cell>
          <cell r="H9593" t="str">
            <v>Linaria genistifolia</v>
          </cell>
        </row>
        <row r="9594">
          <cell r="A9594">
            <v>5976</v>
          </cell>
          <cell r="H9594" t="str">
            <v>Linaria incarnata</v>
          </cell>
        </row>
        <row r="9595">
          <cell r="A9595">
            <v>5977</v>
          </cell>
          <cell r="H9595" t="str">
            <v>Linaria maroccana</v>
          </cell>
        </row>
        <row r="9596">
          <cell r="A9596">
            <v>5978</v>
          </cell>
          <cell r="H9596" t="str">
            <v>Linaria pelisseriana</v>
          </cell>
        </row>
        <row r="9597">
          <cell r="A9597">
            <v>5979</v>
          </cell>
          <cell r="H9597" t="str">
            <v>Linaria vulgaris</v>
          </cell>
        </row>
        <row r="9598">
          <cell r="A9598">
            <v>5980</v>
          </cell>
          <cell r="H9598" t="str">
            <v>Lophospermum erubescens</v>
          </cell>
        </row>
        <row r="9599">
          <cell r="A9599">
            <v>5981</v>
          </cell>
          <cell r="H9599" t="str">
            <v>Mazus pumilio</v>
          </cell>
        </row>
        <row r="9600">
          <cell r="A9600">
            <v>5982</v>
          </cell>
          <cell r="H9600" t="str">
            <v>Mimulus gracilis</v>
          </cell>
        </row>
        <row r="9601">
          <cell r="A9601">
            <v>5983</v>
          </cell>
          <cell r="H9601" t="str">
            <v>Mimulus guttatus</v>
          </cell>
        </row>
        <row r="9602">
          <cell r="A9602">
            <v>5984</v>
          </cell>
          <cell r="H9602" t="str">
            <v>Mimulus moschatus</v>
          </cell>
        </row>
        <row r="9603">
          <cell r="A9603">
            <v>5985</v>
          </cell>
          <cell r="H9603" t="str">
            <v>Mimulus prostratus</v>
          </cell>
        </row>
        <row r="9604">
          <cell r="A9604">
            <v>5986</v>
          </cell>
          <cell r="H9604" t="str">
            <v>Mimulus repens</v>
          </cell>
        </row>
        <row r="9605">
          <cell r="A9605">
            <v>5987</v>
          </cell>
          <cell r="H9605" t="str">
            <v>Morgania floribunda</v>
          </cell>
        </row>
        <row r="9606">
          <cell r="A9606">
            <v>5988</v>
          </cell>
          <cell r="H9606" t="str">
            <v>Morgania glabra</v>
          </cell>
        </row>
        <row r="9607">
          <cell r="A9607">
            <v>5989</v>
          </cell>
          <cell r="H9607" t="str">
            <v>Orthocarpus purpurascens</v>
          </cell>
        </row>
        <row r="9608">
          <cell r="A9608">
            <v>5990</v>
          </cell>
          <cell r="H9608" t="str">
            <v>Parahebe derwentiana</v>
          </cell>
        </row>
        <row r="9609">
          <cell r="A9609">
            <v>5991</v>
          </cell>
          <cell r="H9609" t="str">
            <v>Parahebe perfoliata</v>
          </cell>
        </row>
        <row r="9610">
          <cell r="A9610">
            <v>5992</v>
          </cell>
          <cell r="H9610" t="str">
            <v>Parentucellia latifolia</v>
          </cell>
        </row>
        <row r="9611">
          <cell r="A9611">
            <v>5993</v>
          </cell>
          <cell r="H9611" t="str">
            <v>Parentucellia viscosa</v>
          </cell>
        </row>
        <row r="9612">
          <cell r="A9612">
            <v>5994</v>
          </cell>
          <cell r="H9612" t="str">
            <v>Peplidium maritimum</v>
          </cell>
        </row>
        <row r="9613">
          <cell r="A9613">
            <v>5995</v>
          </cell>
          <cell r="H9613" t="str">
            <v>Scrophularia nodosa</v>
          </cell>
        </row>
        <row r="9614">
          <cell r="A9614">
            <v>5996</v>
          </cell>
          <cell r="H9614" t="str">
            <v>Verbascum blattaria</v>
          </cell>
        </row>
        <row r="9615">
          <cell r="A9615">
            <v>5997</v>
          </cell>
          <cell r="H9615" t="str">
            <v>Verbascum sinuatum</v>
          </cell>
        </row>
        <row r="9616">
          <cell r="A9616">
            <v>5998</v>
          </cell>
          <cell r="H9616" t="str">
            <v>Verbascum thapsus</v>
          </cell>
        </row>
        <row r="9617">
          <cell r="A9617">
            <v>5999</v>
          </cell>
          <cell r="H9617" t="str">
            <v>Verbascum virgatum</v>
          </cell>
        </row>
        <row r="9618">
          <cell r="A9618">
            <v>60</v>
          </cell>
          <cell r="H9618" t="str">
            <v>Cryptocarya sp.2</v>
          </cell>
        </row>
        <row r="9619">
          <cell r="A9619">
            <v>6000</v>
          </cell>
          <cell r="H9619" t="str">
            <v>Veronica anagallis-aquatica</v>
          </cell>
        </row>
        <row r="9620">
          <cell r="A9620">
            <v>6001</v>
          </cell>
          <cell r="H9620" t="str">
            <v>Veronica arguta</v>
          </cell>
        </row>
        <row r="9621">
          <cell r="A9621">
            <v>6002</v>
          </cell>
          <cell r="H9621" t="str">
            <v>Veronica arvensis</v>
          </cell>
        </row>
        <row r="9622">
          <cell r="A9622">
            <v>6003</v>
          </cell>
          <cell r="H9622" t="str">
            <v>Veronica calycina</v>
          </cell>
        </row>
        <row r="9623">
          <cell r="A9623">
            <v>6004</v>
          </cell>
          <cell r="H9623" t="str">
            <v>Veronica gracilis</v>
          </cell>
        </row>
        <row r="9624">
          <cell r="A9624">
            <v>6005</v>
          </cell>
          <cell r="H9624" t="str">
            <v>Veronica hederifolia</v>
          </cell>
        </row>
        <row r="9625">
          <cell r="A9625">
            <v>6006</v>
          </cell>
          <cell r="H9625" t="str">
            <v>Veronica notabilis</v>
          </cell>
        </row>
        <row r="9626">
          <cell r="A9626">
            <v>6007</v>
          </cell>
          <cell r="H9626" t="str">
            <v>Veronica peregrina</v>
          </cell>
        </row>
        <row r="9627">
          <cell r="A9627">
            <v>6008</v>
          </cell>
          <cell r="H9627" t="str">
            <v>Veronica persica</v>
          </cell>
        </row>
        <row r="9628">
          <cell r="A9628">
            <v>6009</v>
          </cell>
          <cell r="H9628" t="str">
            <v>Veronica plebeia</v>
          </cell>
        </row>
        <row r="9629">
          <cell r="A9629">
            <v>6010</v>
          </cell>
          <cell r="H9629" t="str">
            <v>Veronica serpyllifolia</v>
          </cell>
        </row>
        <row r="9630">
          <cell r="A9630">
            <v>6011</v>
          </cell>
          <cell r="H9630" t="str">
            <v>Herbenstretia dentata</v>
          </cell>
        </row>
        <row r="9631">
          <cell r="A9631">
            <v>6012</v>
          </cell>
          <cell r="H9631" t="str">
            <v>Ailanthus altissima</v>
          </cell>
        </row>
        <row r="9632">
          <cell r="A9632">
            <v>6013</v>
          </cell>
          <cell r="H9632" t="str">
            <v>Ailanthus triphysa</v>
          </cell>
        </row>
        <row r="9633">
          <cell r="A9633">
            <v>6014</v>
          </cell>
          <cell r="H9633" t="str">
            <v>Quassia bidwillii</v>
          </cell>
        </row>
        <row r="9634">
          <cell r="A9634">
            <v>6015</v>
          </cell>
          <cell r="H9634" t="str">
            <v>Eustrephus latifolius</v>
          </cell>
        </row>
        <row r="9635">
          <cell r="A9635">
            <v>6016</v>
          </cell>
          <cell r="H9635" t="str">
            <v>Geitonoplesium cymosum</v>
          </cell>
        </row>
        <row r="9636">
          <cell r="A9636">
            <v>6017</v>
          </cell>
          <cell r="H9636" t="str">
            <v>Petermannia cirrosa</v>
          </cell>
        </row>
        <row r="9637">
          <cell r="A9637">
            <v>6018</v>
          </cell>
          <cell r="H9637" t="str">
            <v>Ripogonum album</v>
          </cell>
        </row>
        <row r="9638">
          <cell r="A9638">
            <v>6019</v>
          </cell>
          <cell r="H9638" t="str">
            <v>Ripogonum discolor</v>
          </cell>
        </row>
        <row r="9639">
          <cell r="A9639">
            <v>6020</v>
          </cell>
          <cell r="H9639" t="str">
            <v>Ripogonum elseyanum</v>
          </cell>
        </row>
        <row r="9640">
          <cell r="A9640">
            <v>6021</v>
          </cell>
          <cell r="H9640" t="str">
            <v>Ripogonum fawcettianum</v>
          </cell>
        </row>
        <row r="9641">
          <cell r="A9641">
            <v>6022</v>
          </cell>
          <cell r="H9641" t="str">
            <v>Smilax glyciphylla</v>
          </cell>
        </row>
        <row r="9642">
          <cell r="A9642">
            <v>6023</v>
          </cell>
          <cell r="H9642" t="str">
            <v>Smilax latifolia</v>
          </cell>
        </row>
        <row r="9643">
          <cell r="A9643">
            <v>6024</v>
          </cell>
          <cell r="H9643" t="str">
            <v>Capsicum annuum</v>
          </cell>
        </row>
        <row r="9644">
          <cell r="A9644">
            <v>6025</v>
          </cell>
          <cell r="H9644" t="str">
            <v>Capsicum frutescens</v>
          </cell>
        </row>
        <row r="9645">
          <cell r="A9645">
            <v>6026</v>
          </cell>
          <cell r="H9645" t="str">
            <v>Cestrum aurantiacum</v>
          </cell>
        </row>
        <row r="9646">
          <cell r="A9646">
            <v>6027</v>
          </cell>
          <cell r="H9646" t="str">
            <v>Cestrum parqui</v>
          </cell>
        </row>
        <row r="9647">
          <cell r="A9647">
            <v>6028</v>
          </cell>
          <cell r="H9647" t="str">
            <v>Cyphanthera albicans</v>
          </cell>
        </row>
        <row r="9648">
          <cell r="A9648">
            <v>6029</v>
          </cell>
          <cell r="H9648" t="str">
            <v>Cyphanthera scabrella</v>
          </cell>
        </row>
        <row r="9649">
          <cell r="A9649">
            <v>6030</v>
          </cell>
          <cell r="H9649" t="str">
            <v>Datura ferox</v>
          </cell>
        </row>
        <row r="9650">
          <cell r="A9650">
            <v>6031</v>
          </cell>
          <cell r="H9650" t="str">
            <v>Datura inoxia</v>
          </cell>
        </row>
        <row r="9651">
          <cell r="A9651">
            <v>6032</v>
          </cell>
          <cell r="H9651" t="str">
            <v>Datura leichhardtii</v>
          </cell>
        </row>
        <row r="9652">
          <cell r="A9652">
            <v>6033</v>
          </cell>
          <cell r="H9652" t="str">
            <v>Datura stramonium</v>
          </cell>
        </row>
        <row r="9653">
          <cell r="A9653">
            <v>6034</v>
          </cell>
          <cell r="H9653" t="str">
            <v>Datura wrightii</v>
          </cell>
        </row>
        <row r="9654">
          <cell r="A9654">
            <v>6035</v>
          </cell>
          <cell r="H9654" t="str">
            <v>Duboisia hopwoodii</v>
          </cell>
        </row>
        <row r="9655">
          <cell r="A9655">
            <v>6036</v>
          </cell>
          <cell r="H9655" t="str">
            <v>Duboisia myoporoides</v>
          </cell>
        </row>
        <row r="9656">
          <cell r="A9656">
            <v>6037</v>
          </cell>
          <cell r="H9656" t="str">
            <v>Hyoscyamus niger</v>
          </cell>
        </row>
        <row r="9657">
          <cell r="A9657">
            <v>6038</v>
          </cell>
          <cell r="H9657" t="str">
            <v>Lycium australe</v>
          </cell>
        </row>
        <row r="9658">
          <cell r="A9658">
            <v>6039</v>
          </cell>
          <cell r="H9658" t="str">
            <v>Lycium barbarum</v>
          </cell>
        </row>
        <row r="9659">
          <cell r="A9659">
            <v>6040</v>
          </cell>
          <cell r="H9659" t="str">
            <v>Lycium ferocissimum</v>
          </cell>
        </row>
        <row r="9660">
          <cell r="A9660">
            <v>6041</v>
          </cell>
          <cell r="H9660" t="str">
            <v>Lycopersicon esculentum</v>
          </cell>
        </row>
        <row r="9661">
          <cell r="A9661">
            <v>6042</v>
          </cell>
          <cell r="H9661" t="str">
            <v>Nicandra physalodes</v>
          </cell>
        </row>
        <row r="9662">
          <cell r="A9662">
            <v>6043</v>
          </cell>
          <cell r="H9662" t="str">
            <v>Nicotiana debneyi</v>
          </cell>
        </row>
        <row r="9663">
          <cell r="A9663">
            <v>6044</v>
          </cell>
          <cell r="H9663" t="str">
            <v>Nicotiana exigua</v>
          </cell>
        </row>
        <row r="9664">
          <cell r="A9664">
            <v>6045</v>
          </cell>
          <cell r="H9664" t="str">
            <v>Nicotiana glauca</v>
          </cell>
        </row>
        <row r="9665">
          <cell r="A9665">
            <v>6046</v>
          </cell>
          <cell r="H9665" t="str">
            <v>Nicotiana goodspeedii</v>
          </cell>
        </row>
        <row r="9666">
          <cell r="A9666">
            <v>6047</v>
          </cell>
          <cell r="H9666" t="str">
            <v>Nicotiana megalosiphon</v>
          </cell>
        </row>
        <row r="9667">
          <cell r="A9667">
            <v>6048</v>
          </cell>
          <cell r="H9667" t="str">
            <v>Nicotiana occidentalis</v>
          </cell>
        </row>
        <row r="9668">
          <cell r="A9668">
            <v>6049</v>
          </cell>
          <cell r="H9668" t="str">
            <v>Nicotiana simulans</v>
          </cell>
        </row>
        <row r="9669">
          <cell r="A9669">
            <v>6050</v>
          </cell>
          <cell r="H9669" t="str">
            <v>Nicotiana suaveolens</v>
          </cell>
        </row>
        <row r="9670">
          <cell r="A9670">
            <v>6051</v>
          </cell>
          <cell r="H9670" t="str">
            <v>Nicotiana velutina</v>
          </cell>
        </row>
        <row r="9671">
          <cell r="A9671">
            <v>6052</v>
          </cell>
          <cell r="H9671" t="str">
            <v>Nierembergia hippomanica</v>
          </cell>
        </row>
        <row r="9672">
          <cell r="A9672">
            <v>6053</v>
          </cell>
          <cell r="H9672" t="str">
            <v>Petunia axillaris</v>
          </cell>
        </row>
        <row r="9673">
          <cell r="A9673">
            <v>6054</v>
          </cell>
          <cell r="H9673" t="str">
            <v>Petunia parviflora</v>
          </cell>
        </row>
        <row r="9674">
          <cell r="A9674">
            <v>6055</v>
          </cell>
          <cell r="H9674" t="str">
            <v>Physalis angulata</v>
          </cell>
        </row>
        <row r="9675">
          <cell r="A9675">
            <v>6056</v>
          </cell>
          <cell r="H9675" t="str">
            <v>Physalis ixocarpa</v>
          </cell>
        </row>
        <row r="9676">
          <cell r="A9676">
            <v>6057</v>
          </cell>
          <cell r="H9676" t="str">
            <v>Physalis lanceifolia</v>
          </cell>
        </row>
        <row r="9677">
          <cell r="A9677">
            <v>6058</v>
          </cell>
          <cell r="H9677" t="str">
            <v>Physalis peruviana</v>
          </cell>
        </row>
        <row r="9678">
          <cell r="A9678">
            <v>6059</v>
          </cell>
          <cell r="H9678" t="str">
            <v>Physalis virginiana</v>
          </cell>
        </row>
        <row r="9679">
          <cell r="A9679">
            <v>6060</v>
          </cell>
          <cell r="H9679" t="str">
            <v>Physalis viscosa</v>
          </cell>
        </row>
        <row r="9680">
          <cell r="A9680">
            <v>6061</v>
          </cell>
          <cell r="H9680" t="str">
            <v>Salpichroa origanifolia</v>
          </cell>
        </row>
        <row r="9681">
          <cell r="A9681">
            <v>6062</v>
          </cell>
          <cell r="H9681" t="str">
            <v>Solanum aculeatissimum</v>
          </cell>
        </row>
        <row r="9682">
          <cell r="A9682">
            <v>6063</v>
          </cell>
          <cell r="H9682" t="str">
            <v>Solanum adenophorum</v>
          </cell>
        </row>
        <row r="9683">
          <cell r="A9683">
            <v>6064</v>
          </cell>
          <cell r="H9683" t="str">
            <v>Solanum amblymerum</v>
          </cell>
        </row>
        <row r="9684">
          <cell r="A9684">
            <v>6065</v>
          </cell>
          <cell r="H9684" t="str">
            <v>Solanum aviculare</v>
          </cell>
        </row>
        <row r="9685">
          <cell r="A9685">
            <v>6066</v>
          </cell>
          <cell r="H9685" t="str">
            <v>Solanum bauerianum</v>
          </cell>
        </row>
        <row r="9686">
          <cell r="A9686">
            <v>6067</v>
          </cell>
          <cell r="H9686" t="str">
            <v>Solanum brownii</v>
          </cell>
        </row>
        <row r="9687">
          <cell r="A9687">
            <v>6068</v>
          </cell>
          <cell r="H9687" t="str">
            <v>Solanum callium</v>
          </cell>
        </row>
        <row r="9688">
          <cell r="A9688">
            <v>6069</v>
          </cell>
          <cell r="H9688" t="str">
            <v>Solanum campanulatum</v>
          </cell>
        </row>
        <row r="9689">
          <cell r="A9689">
            <v>6070</v>
          </cell>
          <cell r="H9689" t="str">
            <v>Solanum chenopodinum</v>
          </cell>
        </row>
        <row r="9690">
          <cell r="A9690">
            <v>6071</v>
          </cell>
          <cell r="H9690" t="str">
            <v>Solanum chenopodioides</v>
          </cell>
        </row>
        <row r="9691">
          <cell r="A9691">
            <v>6072</v>
          </cell>
          <cell r="H9691" t="str">
            <v>Solanum cinereum</v>
          </cell>
        </row>
        <row r="9692">
          <cell r="A9692">
            <v>6073</v>
          </cell>
          <cell r="H9692" t="str">
            <v>Solanum cleistogamum</v>
          </cell>
        </row>
        <row r="9693">
          <cell r="A9693">
            <v>6074</v>
          </cell>
          <cell r="H9693" t="str">
            <v>Solanum coactiliferum</v>
          </cell>
        </row>
        <row r="9694">
          <cell r="A9694">
            <v>6075</v>
          </cell>
          <cell r="H9694" t="str">
            <v>Solanum cookii</v>
          </cell>
        </row>
        <row r="9695">
          <cell r="A9695">
            <v>6076</v>
          </cell>
          <cell r="H9695" t="str">
            <v>Solanum densevestitum</v>
          </cell>
        </row>
        <row r="9696">
          <cell r="A9696">
            <v>6077</v>
          </cell>
          <cell r="H9696" t="str">
            <v>Solanum discolor</v>
          </cell>
        </row>
        <row r="9697">
          <cell r="A9697">
            <v>6078</v>
          </cell>
          <cell r="H9697" t="str">
            <v>Solanum elaeagnifolium</v>
          </cell>
        </row>
        <row r="9698">
          <cell r="A9698">
            <v>6079</v>
          </cell>
          <cell r="H9698" t="str">
            <v>Solanum ellipticum</v>
          </cell>
        </row>
        <row r="9699">
          <cell r="A9699">
            <v>6080</v>
          </cell>
          <cell r="H9699" t="str">
            <v>Solanum erianthum</v>
          </cell>
        </row>
        <row r="9700">
          <cell r="A9700">
            <v>6081</v>
          </cell>
          <cell r="H9700" t="str">
            <v>Solanum esuriale</v>
          </cell>
        </row>
        <row r="9701">
          <cell r="A9701">
            <v>6082</v>
          </cell>
          <cell r="H9701" t="str">
            <v>Solanum ferocissimum</v>
          </cell>
        </row>
        <row r="9702">
          <cell r="A9702">
            <v>6083</v>
          </cell>
          <cell r="H9702" t="str">
            <v>Solanum hermannii</v>
          </cell>
        </row>
        <row r="9703">
          <cell r="A9703">
            <v>6084</v>
          </cell>
          <cell r="H9703" t="str">
            <v>Solanum inaequilaterum</v>
          </cell>
        </row>
        <row r="9704">
          <cell r="A9704">
            <v>6085</v>
          </cell>
          <cell r="H9704" t="str">
            <v>Solanum jasminoides</v>
          </cell>
        </row>
        <row r="9705">
          <cell r="A9705">
            <v>6086</v>
          </cell>
          <cell r="H9705" t="str">
            <v>Solanum karsense</v>
          </cell>
        </row>
        <row r="9706">
          <cell r="A9706">
            <v>6087</v>
          </cell>
          <cell r="H9706" t="str">
            <v>Solanum laciniatum</v>
          </cell>
        </row>
        <row r="9707">
          <cell r="A9707">
            <v>6088</v>
          </cell>
          <cell r="H9707" t="str">
            <v>Solanum lacunarium</v>
          </cell>
        </row>
        <row r="9708">
          <cell r="A9708">
            <v>6089</v>
          </cell>
          <cell r="H9708" t="str">
            <v>Solanum linearifolium</v>
          </cell>
        </row>
        <row r="9709">
          <cell r="A9709">
            <v>6090</v>
          </cell>
          <cell r="H9709" t="str">
            <v>Solanum mauritianum</v>
          </cell>
        </row>
        <row r="9710">
          <cell r="A9710">
            <v>6091</v>
          </cell>
          <cell r="H9710" t="str">
            <v>Solanum nigrum</v>
          </cell>
        </row>
        <row r="9711">
          <cell r="A9711">
            <v>6092</v>
          </cell>
          <cell r="H9711" t="str">
            <v>Solanum nitidibaccatum</v>
          </cell>
        </row>
        <row r="9712">
          <cell r="A9712">
            <v>6093</v>
          </cell>
          <cell r="H9712" t="str">
            <v>Solanum nodiflorum</v>
          </cell>
        </row>
        <row r="9713">
          <cell r="A9713">
            <v>6094</v>
          </cell>
          <cell r="H9713" t="str">
            <v>Solanum oligacanthum</v>
          </cell>
        </row>
        <row r="9714">
          <cell r="A9714">
            <v>6095</v>
          </cell>
          <cell r="H9714" t="str">
            <v>Solanum opacum</v>
          </cell>
        </row>
        <row r="9715">
          <cell r="A9715">
            <v>6096</v>
          </cell>
          <cell r="H9715" t="str">
            <v>Solanum palitans</v>
          </cell>
        </row>
        <row r="9716">
          <cell r="A9716">
            <v>6097</v>
          </cell>
          <cell r="H9716" t="str">
            <v>Solanum papaverifolium</v>
          </cell>
        </row>
        <row r="9717">
          <cell r="A9717">
            <v>6098</v>
          </cell>
          <cell r="H9717" t="str">
            <v>Solanum parvifolium</v>
          </cell>
        </row>
        <row r="9718">
          <cell r="A9718">
            <v>6099</v>
          </cell>
          <cell r="H9718" t="str">
            <v>Solanum petrophilum</v>
          </cell>
        </row>
        <row r="9719">
          <cell r="A9719">
            <v>61</v>
          </cell>
          <cell r="H9719" t="str">
            <v>Cryptocarya sp.3</v>
          </cell>
        </row>
        <row r="9720">
          <cell r="A9720">
            <v>6100</v>
          </cell>
          <cell r="H9720" t="str">
            <v>Solanum prinophyllum</v>
          </cell>
        </row>
        <row r="9721">
          <cell r="A9721">
            <v>6101</v>
          </cell>
          <cell r="H9721" t="str">
            <v>Solanum pseudocapsicum</v>
          </cell>
        </row>
        <row r="9722">
          <cell r="A9722">
            <v>6102</v>
          </cell>
          <cell r="H9722" t="str">
            <v>Solanum pungetium</v>
          </cell>
        </row>
        <row r="9723">
          <cell r="A9723">
            <v>6103</v>
          </cell>
          <cell r="H9723" t="str">
            <v>Solanum rostratum</v>
          </cell>
        </row>
        <row r="9724">
          <cell r="A9724">
            <v>6104</v>
          </cell>
          <cell r="H9724" t="str">
            <v>Solanum seaforthianum</v>
          </cell>
        </row>
        <row r="9725">
          <cell r="A9725">
            <v>6105</v>
          </cell>
          <cell r="H9725" t="str">
            <v>Solanum semiarmatum</v>
          </cell>
        </row>
        <row r="9726">
          <cell r="A9726">
            <v>6106</v>
          </cell>
          <cell r="H9726" t="str">
            <v>Solanum simile</v>
          </cell>
        </row>
        <row r="9727">
          <cell r="A9727">
            <v>6107</v>
          </cell>
          <cell r="H9727" t="str">
            <v>Solanum sisymbriifolium</v>
          </cell>
        </row>
        <row r="9728">
          <cell r="A9728">
            <v>6108</v>
          </cell>
          <cell r="H9728" t="str">
            <v>Solanum sporadotrichum</v>
          </cell>
        </row>
        <row r="9729">
          <cell r="A9729">
            <v>6109</v>
          </cell>
          <cell r="H9729" t="str">
            <v>Solanum stelligerum</v>
          </cell>
        </row>
        <row r="9730">
          <cell r="A9730">
            <v>6110</v>
          </cell>
          <cell r="H9730" t="str">
            <v>Solanum sturtianum</v>
          </cell>
        </row>
        <row r="9731">
          <cell r="A9731">
            <v>6111</v>
          </cell>
          <cell r="H9731" t="str">
            <v>Solanum superficiens</v>
          </cell>
        </row>
        <row r="9732">
          <cell r="A9732">
            <v>6112</v>
          </cell>
          <cell r="H9732" t="str">
            <v>Solanum tetrathecum</v>
          </cell>
        </row>
        <row r="9733">
          <cell r="A9733">
            <v>6113</v>
          </cell>
          <cell r="H9733" t="str">
            <v>Solanum torvum</v>
          </cell>
        </row>
        <row r="9734">
          <cell r="A9734">
            <v>6114</v>
          </cell>
          <cell r="H9734" t="str">
            <v>Solanum triflorum</v>
          </cell>
        </row>
        <row r="9735">
          <cell r="A9735">
            <v>6115</v>
          </cell>
          <cell r="H9735" t="str">
            <v>Solanum vescum</v>
          </cell>
        </row>
        <row r="9736">
          <cell r="A9736">
            <v>6116</v>
          </cell>
          <cell r="H9736" t="str">
            <v>Withania somnifera</v>
          </cell>
        </row>
        <row r="9737">
          <cell r="A9737">
            <v>6117</v>
          </cell>
          <cell r="H9737" t="str">
            <v>Sparganium antipodum</v>
          </cell>
        </row>
        <row r="9738">
          <cell r="A9738">
            <v>6118</v>
          </cell>
          <cell r="H9738" t="str">
            <v>Macgregoria racemigera</v>
          </cell>
        </row>
        <row r="9739">
          <cell r="A9739">
            <v>6119</v>
          </cell>
          <cell r="H9739" t="str">
            <v>Stackhousia maidenii</v>
          </cell>
        </row>
        <row r="9740">
          <cell r="A9740">
            <v>6120</v>
          </cell>
          <cell r="H9740" t="str">
            <v>Stackhousia monogyna</v>
          </cell>
        </row>
        <row r="9741">
          <cell r="A9741">
            <v>6121</v>
          </cell>
          <cell r="H9741" t="str">
            <v>Stackhousia muricata</v>
          </cell>
        </row>
        <row r="9742">
          <cell r="A9742">
            <v>6122</v>
          </cell>
          <cell r="H9742" t="str">
            <v>Stackhousia nuda</v>
          </cell>
        </row>
        <row r="9743">
          <cell r="A9743">
            <v>6123</v>
          </cell>
          <cell r="H9743" t="str">
            <v>Stackhousia pulvinaris</v>
          </cell>
        </row>
        <row r="9744">
          <cell r="A9744">
            <v>6124</v>
          </cell>
          <cell r="H9744" t="str">
            <v>Stackhousia spathulata</v>
          </cell>
        </row>
        <row r="9745">
          <cell r="A9745">
            <v>6125</v>
          </cell>
          <cell r="H9745" t="str">
            <v>Stackhousia viminea</v>
          </cell>
        </row>
        <row r="9746">
          <cell r="A9746">
            <v>6126</v>
          </cell>
          <cell r="H9746" t="str">
            <v>Brachychiton acerifolius</v>
          </cell>
        </row>
        <row r="9747">
          <cell r="A9747">
            <v>6127</v>
          </cell>
          <cell r="H9747" t="str">
            <v>Brachychiton discolor</v>
          </cell>
        </row>
        <row r="9748">
          <cell r="A9748">
            <v>6128</v>
          </cell>
          <cell r="H9748" t="str">
            <v>Brachychiton populneus</v>
          </cell>
        </row>
        <row r="9749">
          <cell r="A9749">
            <v>6129</v>
          </cell>
          <cell r="H9749" t="str">
            <v>Commersonia bartramia</v>
          </cell>
        </row>
        <row r="9750">
          <cell r="A9750">
            <v>6130</v>
          </cell>
          <cell r="H9750" t="str">
            <v>Commersonia fraseri</v>
          </cell>
        </row>
        <row r="9751">
          <cell r="A9751">
            <v>6131</v>
          </cell>
          <cell r="H9751" t="str">
            <v>Gilesia biniflora</v>
          </cell>
        </row>
        <row r="9752">
          <cell r="A9752">
            <v>6132</v>
          </cell>
          <cell r="H9752" t="str">
            <v>Hannafordia bissillii</v>
          </cell>
        </row>
        <row r="9753">
          <cell r="A9753">
            <v>6133</v>
          </cell>
          <cell r="H9753" t="str">
            <v>Heritiera actinophylla</v>
          </cell>
        </row>
        <row r="9754">
          <cell r="A9754">
            <v>6134</v>
          </cell>
          <cell r="H9754" t="str">
            <v>Heritiera trifoliolata</v>
          </cell>
        </row>
        <row r="9755">
          <cell r="A9755">
            <v>6135</v>
          </cell>
          <cell r="H9755" t="str">
            <v>Keraudrenia corollata</v>
          </cell>
        </row>
        <row r="9756">
          <cell r="A9756">
            <v>6136</v>
          </cell>
          <cell r="H9756" t="str">
            <v>Keraudrenia hillii</v>
          </cell>
        </row>
        <row r="9757">
          <cell r="A9757">
            <v>6137</v>
          </cell>
          <cell r="H9757" t="str">
            <v>Keraudrenia integrifolia</v>
          </cell>
        </row>
        <row r="9758">
          <cell r="A9758">
            <v>6138</v>
          </cell>
          <cell r="H9758" t="str">
            <v>Lasiopetalum baueri</v>
          </cell>
        </row>
        <row r="9759">
          <cell r="A9759">
            <v>6139</v>
          </cell>
          <cell r="H9759" t="str">
            <v>Lasiopetalum ferrugineum</v>
          </cell>
        </row>
        <row r="9760">
          <cell r="A9760">
            <v>6140</v>
          </cell>
          <cell r="H9760" t="str">
            <v>Lasiopetalum joyceae</v>
          </cell>
        </row>
        <row r="9761">
          <cell r="A9761">
            <v>6141</v>
          </cell>
          <cell r="H9761" t="str">
            <v>Lasiopetalum longistamineum</v>
          </cell>
        </row>
        <row r="9762">
          <cell r="A9762">
            <v>6142</v>
          </cell>
          <cell r="H9762" t="str">
            <v>Lasiopetalum macrophyllum</v>
          </cell>
        </row>
        <row r="9763">
          <cell r="A9763">
            <v>6143</v>
          </cell>
          <cell r="H9763" t="str">
            <v>Lasiopetalum parviflorum</v>
          </cell>
        </row>
        <row r="9764">
          <cell r="A9764">
            <v>6144</v>
          </cell>
          <cell r="H9764" t="str">
            <v>Lasiopetalum rufum</v>
          </cell>
        </row>
        <row r="9765">
          <cell r="A9765">
            <v>6145</v>
          </cell>
          <cell r="H9765" t="str">
            <v>Rulingia dasyphylla</v>
          </cell>
        </row>
        <row r="9766">
          <cell r="A9766">
            <v>6146</v>
          </cell>
          <cell r="H9766" t="str">
            <v>Rulingia hermanniifolia</v>
          </cell>
        </row>
        <row r="9767">
          <cell r="A9767">
            <v>6147</v>
          </cell>
          <cell r="H9767" t="str">
            <v>Rulingia procumbens</v>
          </cell>
        </row>
        <row r="9768">
          <cell r="A9768">
            <v>6148</v>
          </cell>
          <cell r="H9768" t="str">
            <v>Rulingia prostrata</v>
          </cell>
        </row>
        <row r="9769">
          <cell r="A9769">
            <v>6149</v>
          </cell>
          <cell r="H9769" t="str">
            <v>Rulingia rugosa</v>
          </cell>
        </row>
        <row r="9770">
          <cell r="A9770">
            <v>6150</v>
          </cell>
          <cell r="H9770" t="str">
            <v>Rulingia salviifolia</v>
          </cell>
        </row>
        <row r="9771">
          <cell r="A9771">
            <v>6151</v>
          </cell>
          <cell r="H9771" t="str">
            <v>Seringia arborescens</v>
          </cell>
        </row>
        <row r="9772">
          <cell r="A9772">
            <v>6152</v>
          </cell>
          <cell r="H9772" t="str">
            <v>Levenhookia dubia</v>
          </cell>
        </row>
        <row r="9773">
          <cell r="A9773">
            <v>6153</v>
          </cell>
          <cell r="H9773" t="str">
            <v>Stylidium brachyphyllum</v>
          </cell>
        </row>
        <row r="9774">
          <cell r="A9774">
            <v>6154</v>
          </cell>
          <cell r="H9774" t="str">
            <v>Stylidium debile</v>
          </cell>
        </row>
        <row r="9775">
          <cell r="A9775">
            <v>6155</v>
          </cell>
          <cell r="H9775" t="str">
            <v>Stylidium despectum</v>
          </cell>
        </row>
        <row r="9776">
          <cell r="A9776">
            <v>6156</v>
          </cell>
          <cell r="H9776" t="str">
            <v>Stylidium eglandulosum</v>
          </cell>
        </row>
        <row r="9777">
          <cell r="A9777">
            <v>6157</v>
          </cell>
          <cell r="H9777" t="str">
            <v>Stylidium graminifolium</v>
          </cell>
        </row>
        <row r="9778">
          <cell r="A9778">
            <v>6158</v>
          </cell>
          <cell r="H9778" t="str">
            <v>Stylidium laricifolium</v>
          </cell>
        </row>
        <row r="9779">
          <cell r="A9779">
            <v>6159</v>
          </cell>
          <cell r="H9779" t="str">
            <v>Stylidium lineare</v>
          </cell>
        </row>
        <row r="9780">
          <cell r="A9780">
            <v>6160</v>
          </cell>
          <cell r="H9780" t="str">
            <v>Stylidium productum</v>
          </cell>
        </row>
        <row r="9781">
          <cell r="A9781">
            <v>6161</v>
          </cell>
          <cell r="H9781" t="str">
            <v>Cadellia pentastylis</v>
          </cell>
        </row>
        <row r="9782">
          <cell r="A9782">
            <v>6162</v>
          </cell>
          <cell r="H9782" t="str">
            <v>Guilfoylia monostylis</v>
          </cell>
        </row>
        <row r="9783">
          <cell r="A9783">
            <v>6163</v>
          </cell>
          <cell r="H9783" t="str">
            <v>Symplocos baeuerlenii</v>
          </cell>
        </row>
        <row r="9784">
          <cell r="A9784">
            <v>6164</v>
          </cell>
          <cell r="H9784" t="str">
            <v>Symplocos candelabrum</v>
          </cell>
        </row>
        <row r="9785">
          <cell r="A9785">
            <v>6165</v>
          </cell>
          <cell r="H9785" t="str">
            <v>Symplocos stawellii</v>
          </cell>
        </row>
        <row r="9786">
          <cell r="A9786">
            <v>6166</v>
          </cell>
          <cell r="H9786" t="str">
            <v>Symplocos thwaitesii</v>
          </cell>
        </row>
        <row r="9787">
          <cell r="A9787">
            <v>6167</v>
          </cell>
          <cell r="H9787" t="str">
            <v>Andropogon ewartianus</v>
          </cell>
        </row>
        <row r="9788">
          <cell r="A9788">
            <v>6168</v>
          </cell>
          <cell r="H9788" t="str">
            <v>Kelleria tasmanica</v>
          </cell>
        </row>
        <row r="9789">
          <cell r="A9789">
            <v>6169</v>
          </cell>
          <cell r="H9789" t="str">
            <v>Phaleria chermsideana</v>
          </cell>
        </row>
        <row r="9790">
          <cell r="A9790">
            <v>6170</v>
          </cell>
          <cell r="H9790" t="str">
            <v>Pimelea alpina</v>
          </cell>
        </row>
        <row r="9791">
          <cell r="A9791">
            <v>6171</v>
          </cell>
          <cell r="H9791" t="str">
            <v>Pimelea axiflora</v>
          </cell>
        </row>
        <row r="9792">
          <cell r="A9792">
            <v>6172</v>
          </cell>
          <cell r="H9792" t="str">
            <v>Pimelea biflora</v>
          </cell>
        </row>
        <row r="9793">
          <cell r="A9793">
            <v>6173</v>
          </cell>
          <cell r="H9793" t="str">
            <v>Pimelea blauca</v>
          </cell>
        </row>
        <row r="9794">
          <cell r="A9794">
            <v>6174</v>
          </cell>
          <cell r="H9794" t="str">
            <v>Pimelea bracteata</v>
          </cell>
        </row>
        <row r="9795">
          <cell r="A9795">
            <v>6175</v>
          </cell>
          <cell r="H9795" t="str">
            <v>Pimelea congesta</v>
          </cell>
        </row>
        <row r="9796">
          <cell r="A9796">
            <v>6176</v>
          </cell>
          <cell r="H9796" t="str">
            <v>Pimelea curviflora</v>
          </cell>
        </row>
        <row r="9797">
          <cell r="A9797">
            <v>6177</v>
          </cell>
          <cell r="H9797" t="str">
            <v>Pimelea elongata</v>
          </cell>
        </row>
        <row r="9798">
          <cell r="A9798">
            <v>6178</v>
          </cell>
          <cell r="H9798" t="str">
            <v>Pimelea flava</v>
          </cell>
        </row>
        <row r="9799">
          <cell r="A9799">
            <v>6179</v>
          </cell>
          <cell r="H9799" t="str">
            <v>Pimelea humilis</v>
          </cell>
        </row>
        <row r="9800">
          <cell r="A9800">
            <v>6180</v>
          </cell>
          <cell r="H9800" t="str">
            <v>Pimelea latifolia</v>
          </cell>
        </row>
        <row r="9801">
          <cell r="A9801">
            <v>6181</v>
          </cell>
          <cell r="H9801" t="str">
            <v>Pimelea ligustrina</v>
          </cell>
        </row>
        <row r="9802">
          <cell r="A9802">
            <v>6182</v>
          </cell>
          <cell r="H9802" t="str">
            <v>Pimelea linifolia</v>
          </cell>
        </row>
        <row r="9803">
          <cell r="A9803">
            <v>6183</v>
          </cell>
          <cell r="H9803" t="str">
            <v>Pimelea microcephala</v>
          </cell>
        </row>
        <row r="9804">
          <cell r="A9804">
            <v>6184</v>
          </cell>
          <cell r="H9804" t="str">
            <v>Pimelea neo-anglica</v>
          </cell>
        </row>
        <row r="9805">
          <cell r="A9805">
            <v>6185</v>
          </cell>
          <cell r="H9805" t="str">
            <v>Pimelea octophylla</v>
          </cell>
        </row>
        <row r="9806">
          <cell r="A9806">
            <v>6186</v>
          </cell>
          <cell r="H9806" t="str">
            <v>Pimelea pauciflora</v>
          </cell>
        </row>
        <row r="9807">
          <cell r="A9807">
            <v>6187</v>
          </cell>
          <cell r="H9807" t="str">
            <v>Pimelea penicillaris</v>
          </cell>
        </row>
        <row r="9808">
          <cell r="A9808">
            <v>6188</v>
          </cell>
          <cell r="H9808" t="str">
            <v>Pimelea serpyllifolia</v>
          </cell>
        </row>
        <row r="9809">
          <cell r="A9809">
            <v>6189</v>
          </cell>
          <cell r="H9809" t="str">
            <v>Pimelea simplex</v>
          </cell>
        </row>
        <row r="9810">
          <cell r="A9810">
            <v>6190</v>
          </cell>
          <cell r="H9810" t="str">
            <v>Pimelea spicata</v>
          </cell>
        </row>
        <row r="9811">
          <cell r="A9811">
            <v>6191</v>
          </cell>
          <cell r="H9811" t="str">
            <v>Pimelea stricta</v>
          </cell>
        </row>
        <row r="9812">
          <cell r="A9812">
            <v>6192</v>
          </cell>
          <cell r="H9812" t="str">
            <v>Pimelea strigosa</v>
          </cell>
        </row>
        <row r="9813">
          <cell r="A9813">
            <v>6193</v>
          </cell>
          <cell r="H9813" t="str">
            <v>Pimelea treyvaudii</v>
          </cell>
        </row>
        <row r="9814">
          <cell r="A9814">
            <v>6194</v>
          </cell>
          <cell r="H9814" t="str">
            <v>Pimelea trichostachya</v>
          </cell>
        </row>
        <row r="9815">
          <cell r="A9815">
            <v>6195</v>
          </cell>
          <cell r="H9815" t="str">
            <v>Pimelea umbratica</v>
          </cell>
        </row>
        <row r="9816">
          <cell r="A9816">
            <v>6196</v>
          </cell>
          <cell r="H9816" t="str">
            <v>Pimelea venosa</v>
          </cell>
        </row>
        <row r="9817">
          <cell r="A9817">
            <v>6197</v>
          </cell>
          <cell r="H9817" t="str">
            <v>Wikstroemia indica</v>
          </cell>
        </row>
        <row r="9818">
          <cell r="A9818">
            <v>6198</v>
          </cell>
          <cell r="H9818" t="str">
            <v>Corchorus cunninghamii</v>
          </cell>
        </row>
        <row r="9819">
          <cell r="A9819">
            <v>6199</v>
          </cell>
          <cell r="H9819" t="str">
            <v>Grewia latifolia</v>
          </cell>
        </row>
        <row r="9820">
          <cell r="A9820">
            <v>6200</v>
          </cell>
          <cell r="H9820" t="str">
            <v>Triumfetta rhomboidea</v>
          </cell>
        </row>
        <row r="9821">
          <cell r="A9821">
            <v>6201</v>
          </cell>
          <cell r="H9821" t="str">
            <v>Tetratheca bauerifolia</v>
          </cell>
        </row>
        <row r="9822">
          <cell r="A9822">
            <v>6202</v>
          </cell>
          <cell r="H9822" t="str">
            <v>Tetratheca ciliata</v>
          </cell>
        </row>
        <row r="9823">
          <cell r="A9823">
            <v>6203</v>
          </cell>
          <cell r="H9823" t="str">
            <v>Tetratheca decora</v>
          </cell>
        </row>
        <row r="9824">
          <cell r="A9824">
            <v>6204</v>
          </cell>
          <cell r="H9824" t="str">
            <v>Tetratheca ericifolia</v>
          </cell>
        </row>
        <row r="9825">
          <cell r="A9825">
            <v>6205</v>
          </cell>
          <cell r="H9825" t="str">
            <v>Tetratheca glandulosa</v>
          </cell>
        </row>
        <row r="9826">
          <cell r="A9826">
            <v>6206</v>
          </cell>
          <cell r="H9826" t="str">
            <v>Tetratheca juncea</v>
          </cell>
        </row>
        <row r="9827">
          <cell r="A9827">
            <v>6207</v>
          </cell>
          <cell r="H9827" t="str">
            <v>Tetratheca labillardierei</v>
          </cell>
        </row>
        <row r="9828">
          <cell r="A9828">
            <v>6208</v>
          </cell>
          <cell r="H9828" t="str">
            <v>Tetratheca neglecta</v>
          </cell>
        </row>
        <row r="9829">
          <cell r="A9829">
            <v>6209</v>
          </cell>
          <cell r="H9829" t="str">
            <v>Tetratheca pilosa</v>
          </cell>
        </row>
        <row r="9830">
          <cell r="A9830">
            <v>6210</v>
          </cell>
          <cell r="H9830" t="str">
            <v>Tetratheca rubioides</v>
          </cell>
        </row>
        <row r="9831">
          <cell r="A9831">
            <v>6211</v>
          </cell>
          <cell r="H9831" t="str">
            <v>Tetratheca rupicola</v>
          </cell>
        </row>
        <row r="9832">
          <cell r="A9832">
            <v>6212</v>
          </cell>
          <cell r="H9832" t="str">
            <v>Tetratheca shiressii</v>
          </cell>
        </row>
        <row r="9833">
          <cell r="A9833">
            <v>6213</v>
          </cell>
          <cell r="H9833" t="str">
            <v>Tetratheca subaphylla</v>
          </cell>
        </row>
        <row r="9834">
          <cell r="A9834">
            <v>6214</v>
          </cell>
          <cell r="H9834" t="str">
            <v>Tetratheca thymifolia</v>
          </cell>
        </row>
        <row r="9835">
          <cell r="A9835">
            <v>6215</v>
          </cell>
          <cell r="H9835" t="str">
            <v>Tropaeolum majus</v>
          </cell>
        </row>
        <row r="9836">
          <cell r="A9836">
            <v>6216</v>
          </cell>
          <cell r="H9836" t="str">
            <v>Typha latifolia</v>
          </cell>
        </row>
        <row r="9837">
          <cell r="A9837">
            <v>6217</v>
          </cell>
          <cell r="H9837" t="str">
            <v>Typha orientalis</v>
          </cell>
        </row>
        <row r="9838">
          <cell r="A9838">
            <v>6218</v>
          </cell>
          <cell r="H9838" t="str">
            <v>Aphananthe philippinensis</v>
          </cell>
        </row>
        <row r="9839">
          <cell r="A9839">
            <v>6219</v>
          </cell>
          <cell r="H9839" t="str">
            <v>Celtis amblyphylla</v>
          </cell>
        </row>
        <row r="9840">
          <cell r="A9840">
            <v>6220</v>
          </cell>
          <cell r="H9840" t="str">
            <v>Celtis australis</v>
          </cell>
        </row>
        <row r="9841">
          <cell r="A9841">
            <v>6221</v>
          </cell>
          <cell r="H9841" t="str">
            <v>Celtis occidentalis</v>
          </cell>
        </row>
        <row r="9842">
          <cell r="A9842">
            <v>6222</v>
          </cell>
          <cell r="H9842" t="str">
            <v>Celtis paniculata</v>
          </cell>
        </row>
        <row r="9843">
          <cell r="A9843">
            <v>6223</v>
          </cell>
          <cell r="H9843" t="str">
            <v>Australina pusilla</v>
          </cell>
        </row>
        <row r="9844">
          <cell r="A9844">
            <v>6224</v>
          </cell>
          <cell r="H9844" t="str">
            <v>Boehmeria calophleba</v>
          </cell>
        </row>
        <row r="9845">
          <cell r="A9845">
            <v>6225</v>
          </cell>
          <cell r="H9845" t="str">
            <v>Boehmeria platyphylla</v>
          </cell>
        </row>
        <row r="9846">
          <cell r="A9846">
            <v>6226</v>
          </cell>
          <cell r="H9846" t="str">
            <v>Dendrocnide excelsa</v>
          </cell>
        </row>
        <row r="9847">
          <cell r="A9847">
            <v>6227</v>
          </cell>
          <cell r="H9847" t="str">
            <v>Dendrocnide moroides</v>
          </cell>
        </row>
        <row r="9848">
          <cell r="A9848">
            <v>6228</v>
          </cell>
          <cell r="H9848" t="str">
            <v>Dendrocnide photinophylla</v>
          </cell>
        </row>
        <row r="9849">
          <cell r="A9849">
            <v>6229</v>
          </cell>
          <cell r="H9849" t="str">
            <v>Elatostema reticulatum</v>
          </cell>
        </row>
        <row r="9850">
          <cell r="A9850">
            <v>6230</v>
          </cell>
          <cell r="H9850" t="str">
            <v>Elatostema stipitatum</v>
          </cell>
        </row>
        <row r="9851">
          <cell r="A9851">
            <v>6231</v>
          </cell>
          <cell r="H9851" t="str">
            <v>Parietaria debilis</v>
          </cell>
        </row>
        <row r="9852">
          <cell r="A9852">
            <v>6232</v>
          </cell>
          <cell r="H9852" t="str">
            <v>Parietaria judaica</v>
          </cell>
        </row>
        <row r="9853">
          <cell r="A9853">
            <v>6233</v>
          </cell>
          <cell r="H9853" t="str">
            <v>Pilea microphylla</v>
          </cell>
        </row>
        <row r="9854">
          <cell r="A9854">
            <v>6234</v>
          </cell>
          <cell r="H9854" t="str">
            <v>Pipturus argenteus</v>
          </cell>
        </row>
        <row r="9855">
          <cell r="A9855">
            <v>6235</v>
          </cell>
          <cell r="H9855" t="str">
            <v>Soleirolia soleirolii</v>
          </cell>
        </row>
        <row r="9856">
          <cell r="A9856">
            <v>6236</v>
          </cell>
          <cell r="H9856" t="str">
            <v>Urtica dioica</v>
          </cell>
        </row>
        <row r="9857">
          <cell r="A9857">
            <v>6237</v>
          </cell>
          <cell r="H9857" t="str">
            <v>Urtica incisa</v>
          </cell>
        </row>
        <row r="9858">
          <cell r="A9858">
            <v>6238</v>
          </cell>
          <cell r="H9858" t="str">
            <v>Urtica urens</v>
          </cell>
        </row>
        <row r="9859">
          <cell r="A9859">
            <v>6239</v>
          </cell>
          <cell r="H9859" t="str">
            <v>Centranthus ruber</v>
          </cell>
        </row>
        <row r="9860">
          <cell r="A9860">
            <v>6240</v>
          </cell>
          <cell r="H9860" t="str">
            <v>Callicarpa pedunculata</v>
          </cell>
        </row>
        <row r="9861">
          <cell r="A9861">
            <v>6241</v>
          </cell>
          <cell r="H9861" t="str">
            <v>Chloanthes glandulosa</v>
          </cell>
        </row>
        <row r="9862">
          <cell r="A9862">
            <v>6242</v>
          </cell>
          <cell r="H9862" t="str">
            <v>Chloanthes parviflora</v>
          </cell>
        </row>
        <row r="9863">
          <cell r="A9863">
            <v>6243</v>
          </cell>
          <cell r="H9863" t="str">
            <v>Chloanthes stoechadis</v>
          </cell>
        </row>
        <row r="9864">
          <cell r="A9864">
            <v>6244</v>
          </cell>
          <cell r="H9864" t="str">
            <v>Clerodendrum inerme</v>
          </cell>
        </row>
        <row r="9865">
          <cell r="A9865">
            <v>6245</v>
          </cell>
          <cell r="H9865" t="str">
            <v>Dicrastylis lewellinii</v>
          </cell>
        </row>
        <row r="9866">
          <cell r="A9866">
            <v>6246</v>
          </cell>
          <cell r="H9866" t="str">
            <v>Dicrastylis verticillata</v>
          </cell>
        </row>
        <row r="9867">
          <cell r="A9867">
            <v>6247</v>
          </cell>
          <cell r="H9867" t="str">
            <v>Gmelina leichhardtii</v>
          </cell>
        </row>
        <row r="9868">
          <cell r="A9868">
            <v>6248</v>
          </cell>
          <cell r="H9868" t="str">
            <v>Lantana camara</v>
          </cell>
        </row>
        <row r="9869">
          <cell r="A9869">
            <v>6249</v>
          </cell>
          <cell r="H9869" t="str">
            <v>Lantana montevidensis</v>
          </cell>
        </row>
        <row r="9870">
          <cell r="A9870">
            <v>6250</v>
          </cell>
          <cell r="H9870" t="str">
            <v>Lantana tiliifolia</v>
          </cell>
        </row>
        <row r="9871">
          <cell r="A9871">
            <v>6251</v>
          </cell>
          <cell r="H9871" t="str">
            <v>Oncinocalyx betchei</v>
          </cell>
        </row>
        <row r="9872">
          <cell r="A9872">
            <v>6252</v>
          </cell>
          <cell r="H9872" t="str">
            <v>Phyla nodiflora</v>
          </cell>
        </row>
        <row r="9873">
          <cell r="A9873">
            <v>6253</v>
          </cell>
          <cell r="H9873" t="str">
            <v>Premna lignum-vitae</v>
          </cell>
        </row>
        <row r="9874">
          <cell r="A9874">
            <v>6254</v>
          </cell>
          <cell r="H9874" t="str">
            <v>Spartothamnella juncea</v>
          </cell>
        </row>
        <row r="9875">
          <cell r="A9875">
            <v>6255</v>
          </cell>
          <cell r="H9875" t="str">
            <v>Spartothamnella puberula</v>
          </cell>
        </row>
        <row r="9876">
          <cell r="A9876">
            <v>6256</v>
          </cell>
          <cell r="H9876" t="str">
            <v>Verbena bonariensis</v>
          </cell>
        </row>
        <row r="9877">
          <cell r="A9877">
            <v>6257</v>
          </cell>
          <cell r="H9877" t="str">
            <v>Verbena brasiliensis</v>
          </cell>
        </row>
        <row r="9878">
          <cell r="A9878">
            <v>6258</v>
          </cell>
          <cell r="H9878" t="str">
            <v>Verbena litoralis</v>
          </cell>
        </row>
        <row r="9879">
          <cell r="A9879">
            <v>6259</v>
          </cell>
          <cell r="H9879" t="str">
            <v>Verbena officinalis</v>
          </cell>
        </row>
        <row r="9880">
          <cell r="A9880">
            <v>6260</v>
          </cell>
          <cell r="H9880" t="str">
            <v>Verbena rigida</v>
          </cell>
        </row>
        <row r="9881">
          <cell r="A9881">
            <v>6261</v>
          </cell>
          <cell r="H9881" t="str">
            <v>Verbena supina</v>
          </cell>
        </row>
        <row r="9882">
          <cell r="A9882">
            <v>6262</v>
          </cell>
          <cell r="H9882" t="str">
            <v>Verbena tenuisecta</v>
          </cell>
        </row>
        <row r="9883">
          <cell r="A9883">
            <v>6263</v>
          </cell>
          <cell r="H9883" t="str">
            <v>Vitex trifolia</v>
          </cell>
        </row>
        <row r="9884">
          <cell r="A9884">
            <v>6264</v>
          </cell>
          <cell r="H9884" t="str">
            <v>Hybanthus enneaspermus</v>
          </cell>
        </row>
        <row r="9885">
          <cell r="A9885">
            <v>6265</v>
          </cell>
          <cell r="H9885" t="str">
            <v>Hybanthus floribundus</v>
          </cell>
        </row>
        <row r="9886">
          <cell r="A9886">
            <v>6266</v>
          </cell>
          <cell r="H9886" t="str">
            <v>Hybanthus monopetalus</v>
          </cell>
        </row>
        <row r="9887">
          <cell r="A9887">
            <v>6267</v>
          </cell>
          <cell r="H9887" t="str">
            <v>Hybanthus vernonii</v>
          </cell>
        </row>
        <row r="9888">
          <cell r="A9888">
            <v>6268</v>
          </cell>
          <cell r="H9888" t="str">
            <v>Hymenanthera dentata</v>
          </cell>
        </row>
        <row r="9889">
          <cell r="A9889">
            <v>6269</v>
          </cell>
          <cell r="H9889" t="str">
            <v>Melicytus novae-zelandae</v>
          </cell>
        </row>
        <row r="9890">
          <cell r="A9890">
            <v>6270</v>
          </cell>
          <cell r="H9890" t="str">
            <v>Viola betonicifolia</v>
          </cell>
        </row>
        <row r="9891">
          <cell r="A9891">
            <v>6271</v>
          </cell>
          <cell r="H9891" t="str">
            <v>Viola caleyana</v>
          </cell>
        </row>
        <row r="9892">
          <cell r="A9892">
            <v>6272</v>
          </cell>
          <cell r="H9892" t="str">
            <v>Viola hederacea</v>
          </cell>
        </row>
        <row r="9893">
          <cell r="A9893">
            <v>6273</v>
          </cell>
          <cell r="H9893" t="str">
            <v>Viola hederacea</v>
          </cell>
        </row>
        <row r="9894">
          <cell r="A9894">
            <v>6274</v>
          </cell>
          <cell r="H9894" t="str">
            <v>Viola odorata</v>
          </cell>
        </row>
        <row r="9895">
          <cell r="A9895">
            <v>6275</v>
          </cell>
          <cell r="H9895" t="str">
            <v>Viola tricolor</v>
          </cell>
        </row>
        <row r="9896">
          <cell r="A9896">
            <v>6276</v>
          </cell>
          <cell r="H9896" t="str">
            <v>Korthalsella rubra</v>
          </cell>
        </row>
        <row r="9897">
          <cell r="A9897">
            <v>6277</v>
          </cell>
          <cell r="H9897" t="str">
            <v>Notothixos cornifolius</v>
          </cell>
        </row>
        <row r="9898">
          <cell r="A9898">
            <v>6278</v>
          </cell>
          <cell r="H9898" t="str">
            <v>Notothixos incanus</v>
          </cell>
        </row>
        <row r="9899">
          <cell r="A9899">
            <v>6279</v>
          </cell>
          <cell r="H9899" t="str">
            <v>Notothixos subaureus</v>
          </cell>
        </row>
        <row r="9900">
          <cell r="A9900">
            <v>6280</v>
          </cell>
          <cell r="H9900" t="str">
            <v>Cayratia acris</v>
          </cell>
        </row>
        <row r="9901">
          <cell r="A9901">
            <v>6281</v>
          </cell>
          <cell r="H9901" t="str">
            <v>Cayratia clematidea</v>
          </cell>
        </row>
        <row r="9902">
          <cell r="A9902">
            <v>6282</v>
          </cell>
          <cell r="H9902" t="str">
            <v>Cissus antarctica</v>
          </cell>
        </row>
        <row r="9903">
          <cell r="A9903">
            <v>6283</v>
          </cell>
          <cell r="H9903" t="str">
            <v>Cissus hypoglauca</v>
          </cell>
        </row>
        <row r="9904">
          <cell r="A9904">
            <v>6284</v>
          </cell>
          <cell r="H9904" t="str">
            <v>Cissus oblonga</v>
          </cell>
        </row>
        <row r="9905">
          <cell r="A9905">
            <v>6285</v>
          </cell>
          <cell r="H9905" t="str">
            <v>Cissus opaca</v>
          </cell>
        </row>
        <row r="9906">
          <cell r="A9906">
            <v>6286</v>
          </cell>
          <cell r="H9906" t="str">
            <v>Cissus sterculiifolia</v>
          </cell>
        </row>
        <row r="9907">
          <cell r="A9907">
            <v>6287</v>
          </cell>
          <cell r="H9907" t="str">
            <v>Parthenocissus quinquefolia</v>
          </cell>
        </row>
        <row r="9908">
          <cell r="A9908">
            <v>6288</v>
          </cell>
          <cell r="H9908" t="str">
            <v>Tetrastigma nitens</v>
          </cell>
        </row>
        <row r="9909">
          <cell r="A9909">
            <v>6289</v>
          </cell>
          <cell r="H9909" t="str">
            <v>Bubbia howeana</v>
          </cell>
        </row>
        <row r="9910">
          <cell r="A9910">
            <v>6290</v>
          </cell>
          <cell r="H9910" t="str">
            <v>Tasmannia insipida</v>
          </cell>
        </row>
        <row r="9911">
          <cell r="A9911">
            <v>6291</v>
          </cell>
          <cell r="H9911" t="str">
            <v>Tasmannia lanceolata</v>
          </cell>
        </row>
        <row r="9912">
          <cell r="A9912">
            <v>6292</v>
          </cell>
          <cell r="H9912" t="str">
            <v>Tasmannia purpurascens</v>
          </cell>
        </row>
        <row r="9913">
          <cell r="A9913">
            <v>6293</v>
          </cell>
          <cell r="H9913" t="str">
            <v>Tasmannia stipitata</v>
          </cell>
        </row>
        <row r="9914">
          <cell r="A9914">
            <v>6294</v>
          </cell>
          <cell r="H9914" t="str">
            <v>Tasmannia xerophila</v>
          </cell>
        </row>
        <row r="9915">
          <cell r="A9915">
            <v>6295</v>
          </cell>
          <cell r="H9915" t="str">
            <v>Lomandra bracteata</v>
          </cell>
        </row>
        <row r="9916">
          <cell r="A9916">
            <v>6296</v>
          </cell>
          <cell r="H9916" t="str">
            <v>Lomandra brevis</v>
          </cell>
        </row>
        <row r="9917">
          <cell r="A9917">
            <v>6297</v>
          </cell>
          <cell r="H9917" t="str">
            <v>Lomandra confertifolia</v>
          </cell>
        </row>
        <row r="9918">
          <cell r="A9918">
            <v>6298</v>
          </cell>
          <cell r="H9918" t="str">
            <v>Lomandra cylindrica</v>
          </cell>
        </row>
        <row r="9919">
          <cell r="A9919">
            <v>6299</v>
          </cell>
          <cell r="H9919" t="str">
            <v>Lomandra dura</v>
          </cell>
        </row>
        <row r="9920">
          <cell r="A9920">
            <v>6300</v>
          </cell>
          <cell r="H9920" t="str">
            <v>Lomandra effusa</v>
          </cell>
        </row>
        <row r="9921">
          <cell r="A9921">
            <v>6301</v>
          </cell>
          <cell r="H9921" t="str">
            <v>Lomandra elongata</v>
          </cell>
        </row>
        <row r="9922">
          <cell r="A9922">
            <v>6302</v>
          </cell>
          <cell r="H9922" t="str">
            <v>Lomandra filiformis</v>
          </cell>
        </row>
        <row r="9923">
          <cell r="A9923">
            <v>6303</v>
          </cell>
          <cell r="H9923" t="str">
            <v>Lomandra fluviatilis</v>
          </cell>
        </row>
        <row r="9924">
          <cell r="A9924">
            <v>6304</v>
          </cell>
          <cell r="H9924" t="str">
            <v>Lomandra glauca</v>
          </cell>
        </row>
        <row r="9925">
          <cell r="A9925">
            <v>6305</v>
          </cell>
          <cell r="H9925" t="str">
            <v>Lomandra gracilis</v>
          </cell>
        </row>
        <row r="9926">
          <cell r="A9926">
            <v>6306</v>
          </cell>
          <cell r="H9926" t="str">
            <v>Lomandra laxa</v>
          </cell>
        </row>
        <row r="9927">
          <cell r="A9927">
            <v>6307</v>
          </cell>
          <cell r="H9927" t="str">
            <v>Lomandra leucocephala</v>
          </cell>
        </row>
        <row r="9928">
          <cell r="A9928">
            <v>6308</v>
          </cell>
          <cell r="H9928" t="str">
            <v>Lomandra longifolia</v>
          </cell>
        </row>
        <row r="9929">
          <cell r="A9929">
            <v>6309</v>
          </cell>
          <cell r="H9929" t="str">
            <v>Lomandra micrantha</v>
          </cell>
        </row>
        <row r="9930">
          <cell r="A9930">
            <v>6310</v>
          </cell>
          <cell r="H9930" t="str">
            <v>Lomandra montana</v>
          </cell>
        </row>
        <row r="9931">
          <cell r="A9931">
            <v>6311</v>
          </cell>
          <cell r="H9931" t="str">
            <v>Lomandra multiflora</v>
          </cell>
        </row>
        <row r="9932">
          <cell r="A9932">
            <v>6312</v>
          </cell>
          <cell r="H9932" t="str">
            <v>Lomandra obliqua</v>
          </cell>
        </row>
        <row r="9933">
          <cell r="A9933">
            <v>6313</v>
          </cell>
          <cell r="H9933" t="str">
            <v>Lomandra patens</v>
          </cell>
        </row>
        <row r="9934">
          <cell r="A9934">
            <v>6314</v>
          </cell>
          <cell r="H9934" t="str">
            <v>Lomandra spicata</v>
          </cell>
        </row>
        <row r="9935">
          <cell r="A9935">
            <v>6315</v>
          </cell>
          <cell r="H9935" t="str">
            <v>Xanthorrhoea arborea</v>
          </cell>
        </row>
        <row r="9936">
          <cell r="A9936">
            <v>6316</v>
          </cell>
          <cell r="H9936" t="str">
            <v>Xanthorrhoea australis</v>
          </cell>
        </row>
        <row r="9937">
          <cell r="A9937">
            <v>6317</v>
          </cell>
          <cell r="H9937" t="str">
            <v>Xanthorrhoea johnsonii</v>
          </cell>
        </row>
        <row r="9938">
          <cell r="A9938">
            <v>6318</v>
          </cell>
          <cell r="H9938" t="str">
            <v>Xanthorrhoea macronema</v>
          </cell>
        </row>
        <row r="9939">
          <cell r="A9939">
            <v>6319</v>
          </cell>
          <cell r="H9939" t="str">
            <v>Xanthorrhoea media</v>
          </cell>
        </row>
        <row r="9940">
          <cell r="A9940">
            <v>6320</v>
          </cell>
          <cell r="H9940" t="str">
            <v>Xanthorrhoea minor</v>
          </cell>
        </row>
        <row r="9941">
          <cell r="A9941">
            <v>6321</v>
          </cell>
          <cell r="H9941" t="str">
            <v>Xanthorrhoea resinosa</v>
          </cell>
        </row>
        <row r="9942">
          <cell r="A9942">
            <v>6322</v>
          </cell>
          <cell r="H9942" t="str">
            <v>Xyris gracilis</v>
          </cell>
        </row>
        <row r="9943">
          <cell r="A9943">
            <v>6323</v>
          </cell>
          <cell r="H9943" t="str">
            <v>Xyris juncea</v>
          </cell>
        </row>
        <row r="9944">
          <cell r="A9944">
            <v>6324</v>
          </cell>
          <cell r="H9944" t="str">
            <v>Xyris operculata</v>
          </cell>
        </row>
        <row r="9945">
          <cell r="A9945">
            <v>6325</v>
          </cell>
          <cell r="H9945" t="str">
            <v>Xyris ustulata</v>
          </cell>
        </row>
        <row r="9946">
          <cell r="A9946">
            <v>6326</v>
          </cell>
          <cell r="H9946" t="str">
            <v>Lepidozamia peroffskyana</v>
          </cell>
        </row>
        <row r="9947">
          <cell r="A9947">
            <v>6327</v>
          </cell>
          <cell r="H9947" t="str">
            <v>Macrozamia communis</v>
          </cell>
        </row>
        <row r="9948">
          <cell r="A9948">
            <v>6328</v>
          </cell>
          <cell r="H9948" t="str">
            <v>Macrozamia diplomera</v>
          </cell>
        </row>
        <row r="9949">
          <cell r="A9949">
            <v>6329</v>
          </cell>
          <cell r="H9949" t="str">
            <v>Macrozamia fawcettii</v>
          </cell>
        </row>
        <row r="9950">
          <cell r="A9950">
            <v>6330</v>
          </cell>
          <cell r="H9950" t="str">
            <v>Macrozamia heteromera</v>
          </cell>
        </row>
        <row r="9951">
          <cell r="A9951">
            <v>6331</v>
          </cell>
          <cell r="H9951" t="str">
            <v>Macrozamia miquelii</v>
          </cell>
        </row>
        <row r="9952">
          <cell r="A9952">
            <v>6332</v>
          </cell>
          <cell r="H9952" t="str">
            <v>Macrozamia moorei</v>
          </cell>
        </row>
        <row r="9953">
          <cell r="A9953">
            <v>6333</v>
          </cell>
          <cell r="H9953" t="str">
            <v>Macrozamia pauli-guilielmi</v>
          </cell>
        </row>
        <row r="9954">
          <cell r="A9954">
            <v>6334</v>
          </cell>
          <cell r="H9954" t="str">
            <v>Macrozamia secunda</v>
          </cell>
        </row>
        <row r="9955">
          <cell r="A9955">
            <v>6335</v>
          </cell>
          <cell r="H9955" t="str">
            <v>Macrozamia spiralis</v>
          </cell>
        </row>
        <row r="9956">
          <cell r="A9956">
            <v>6336</v>
          </cell>
          <cell r="H9956" t="str">
            <v>Macrozamia stenomera</v>
          </cell>
        </row>
        <row r="9957">
          <cell r="A9957">
            <v>6337</v>
          </cell>
          <cell r="H9957" t="str">
            <v>Lepilaena australis</v>
          </cell>
        </row>
        <row r="9958">
          <cell r="A9958">
            <v>6338</v>
          </cell>
          <cell r="H9958" t="str">
            <v>Lepilaena bilocularis</v>
          </cell>
        </row>
        <row r="9959">
          <cell r="A9959">
            <v>6339</v>
          </cell>
          <cell r="H9959" t="str">
            <v>Zannichellia palustris</v>
          </cell>
        </row>
        <row r="9960">
          <cell r="A9960">
            <v>6340</v>
          </cell>
          <cell r="H9960" t="str">
            <v>Alpinia caerulea</v>
          </cell>
        </row>
        <row r="9961">
          <cell r="A9961">
            <v>6341</v>
          </cell>
          <cell r="H9961" t="str">
            <v>Hedychium gardneranum</v>
          </cell>
        </row>
        <row r="9962">
          <cell r="A9962">
            <v>6342</v>
          </cell>
          <cell r="H9962" t="str">
            <v>Heterozostera tasmanica</v>
          </cell>
        </row>
        <row r="9963">
          <cell r="A9963">
            <v>6343</v>
          </cell>
          <cell r="H9963" t="str">
            <v>Zostera capricorni</v>
          </cell>
        </row>
        <row r="9964">
          <cell r="A9964">
            <v>6344</v>
          </cell>
          <cell r="H9964" t="str">
            <v>Zostera muelleri</v>
          </cell>
        </row>
        <row r="9965">
          <cell r="A9965">
            <v>6345</v>
          </cell>
          <cell r="H9965" t="str">
            <v>Nitraria billardierei</v>
          </cell>
        </row>
        <row r="9966">
          <cell r="A9966">
            <v>6346</v>
          </cell>
          <cell r="H9966" t="str">
            <v>Peganum harmala</v>
          </cell>
        </row>
        <row r="9967">
          <cell r="A9967">
            <v>6347</v>
          </cell>
          <cell r="H9967" t="str">
            <v>Tribulus minutus</v>
          </cell>
        </row>
        <row r="9968">
          <cell r="A9968">
            <v>6348</v>
          </cell>
          <cell r="H9968" t="str">
            <v>Tribulus occidentalis</v>
          </cell>
        </row>
        <row r="9969">
          <cell r="A9969">
            <v>6349</v>
          </cell>
          <cell r="H9969" t="str">
            <v>Zygophyllum ammophilum</v>
          </cell>
        </row>
        <row r="9970">
          <cell r="A9970">
            <v>6350</v>
          </cell>
          <cell r="H9970" t="str">
            <v>Zygophyllum apiculatum</v>
          </cell>
        </row>
        <row r="9971">
          <cell r="A9971">
            <v>6351</v>
          </cell>
          <cell r="H9971" t="str">
            <v>Zygophyllum aurantiacum</v>
          </cell>
        </row>
        <row r="9972">
          <cell r="A9972">
            <v>6352</v>
          </cell>
          <cell r="H9972" t="str">
            <v>Zygophyllum crenatum</v>
          </cell>
        </row>
        <row r="9973">
          <cell r="A9973">
            <v>6353</v>
          </cell>
          <cell r="H9973" t="str">
            <v>Zygophyllum eremaeum</v>
          </cell>
        </row>
        <row r="9974">
          <cell r="A9974">
            <v>6354</v>
          </cell>
          <cell r="H9974" t="str">
            <v>Zygophyllum glaucum</v>
          </cell>
        </row>
        <row r="9975">
          <cell r="A9975">
            <v>6355</v>
          </cell>
          <cell r="H9975" t="str">
            <v>Zygophyllum howittii</v>
          </cell>
        </row>
        <row r="9976">
          <cell r="A9976">
            <v>6356</v>
          </cell>
          <cell r="H9976" t="str">
            <v>Zygophyllum humillimum</v>
          </cell>
        </row>
        <row r="9977">
          <cell r="A9977">
            <v>6357</v>
          </cell>
          <cell r="H9977" t="str">
            <v>Zygophyllum iodocarpum</v>
          </cell>
        </row>
        <row r="9978">
          <cell r="A9978">
            <v>6358</v>
          </cell>
          <cell r="H9978" t="str">
            <v>Zygophyllum ovatum</v>
          </cell>
        </row>
        <row r="9979">
          <cell r="A9979">
            <v>6359</v>
          </cell>
          <cell r="H9979" t="str">
            <v>Zygophyllum prismatothecum</v>
          </cell>
        </row>
        <row r="9980">
          <cell r="A9980">
            <v>6360</v>
          </cell>
          <cell r="H9980" t="str">
            <v>Eucalyptus camaldulensis</v>
          </cell>
        </row>
        <row r="9981">
          <cell r="A9981">
            <v>6361</v>
          </cell>
          <cell r="H9981" t="str">
            <v>Eucalyptus microtheca</v>
          </cell>
        </row>
        <row r="9982">
          <cell r="A9982">
            <v>6362</v>
          </cell>
          <cell r="H9982" t="str">
            <v>Eucalyptus polycarpa</v>
          </cell>
        </row>
        <row r="9983">
          <cell r="A9983">
            <v>6363</v>
          </cell>
          <cell r="H9983" t="str">
            <v>Eucalyptus terminalis</v>
          </cell>
        </row>
        <row r="9984">
          <cell r="A9984">
            <v>6364</v>
          </cell>
          <cell r="H9984" t="str">
            <v>Eucalyptus tindaliae</v>
          </cell>
        </row>
        <row r="9985">
          <cell r="A9985">
            <v>6365</v>
          </cell>
          <cell r="H9985" t="str">
            <v>Atalaya hemiglauca</v>
          </cell>
        </row>
        <row r="9986">
          <cell r="A9986">
            <v>6366</v>
          </cell>
          <cell r="H9986" t="str">
            <v>Cardiospermum halicacabum</v>
          </cell>
        </row>
        <row r="9987">
          <cell r="A9987">
            <v>6367</v>
          </cell>
          <cell r="H9987" t="str">
            <v>Dodonaea physocarpa</v>
          </cell>
        </row>
        <row r="9988">
          <cell r="A9988">
            <v>6368</v>
          </cell>
          <cell r="H9988" t="str">
            <v>Atriplex leptocarpa</v>
          </cell>
        </row>
        <row r="9989">
          <cell r="A9989">
            <v>6369</v>
          </cell>
          <cell r="H9989" t="str">
            <v>Halosarcia halocnemoides</v>
          </cell>
        </row>
        <row r="9990">
          <cell r="A9990">
            <v>6370</v>
          </cell>
          <cell r="H9990" t="str">
            <v>Sclerochlamys brachyptra</v>
          </cell>
        </row>
        <row r="9991">
          <cell r="A9991">
            <v>6371</v>
          </cell>
          <cell r="H9991" t="str">
            <v>Sclerolaena napiformis</v>
          </cell>
        </row>
        <row r="9992">
          <cell r="A9992">
            <v>6372</v>
          </cell>
          <cell r="H9992" t="str">
            <v>Stelligera endecaspinis</v>
          </cell>
        </row>
        <row r="9993">
          <cell r="A9993">
            <v>6373</v>
          </cell>
          <cell r="H9993" t="str">
            <v>Suaeda baccifera</v>
          </cell>
        </row>
        <row r="9994">
          <cell r="A9994">
            <v>6374</v>
          </cell>
          <cell r="H9994" t="str">
            <v>Capparis lasiantha</v>
          </cell>
        </row>
        <row r="9995">
          <cell r="A9995">
            <v>6375</v>
          </cell>
          <cell r="H9995" t="str">
            <v>Cleome viscosa</v>
          </cell>
        </row>
        <row r="9996">
          <cell r="A9996">
            <v>6376</v>
          </cell>
          <cell r="H9996" t="str">
            <v>Acacia farnesiana</v>
          </cell>
        </row>
        <row r="9997">
          <cell r="A9997">
            <v>6377</v>
          </cell>
          <cell r="H9997" t="str">
            <v>Ventilago viminalis</v>
          </cell>
        </row>
        <row r="9998">
          <cell r="A9998">
            <v>6378</v>
          </cell>
          <cell r="H9998" t="str">
            <v>Eragrostis setifolia</v>
          </cell>
        </row>
        <row r="9999">
          <cell r="A9999">
            <v>6379</v>
          </cell>
          <cell r="H9999" t="str">
            <v>Callitris glaucophylla</v>
          </cell>
        </row>
        <row r="10000">
          <cell r="A10000">
            <v>6380</v>
          </cell>
          <cell r="H10000" t="str">
            <v>Carissa ovata</v>
          </cell>
        </row>
        <row r="10001">
          <cell r="A10001">
            <v>6381</v>
          </cell>
          <cell r="H10001" t="str">
            <v>Glinus lotoides</v>
          </cell>
        </row>
        <row r="10002">
          <cell r="A10002">
            <v>6382</v>
          </cell>
          <cell r="H10002" t="str">
            <v>Cheilanthes distans</v>
          </cell>
        </row>
        <row r="10003">
          <cell r="A10003">
            <v>6383</v>
          </cell>
          <cell r="H10003" t="str">
            <v>Exocarpos latifolius</v>
          </cell>
        </row>
        <row r="10004">
          <cell r="A10004">
            <v>6384</v>
          </cell>
          <cell r="H10004" t="str">
            <v>Santalum lanceolatum</v>
          </cell>
        </row>
        <row r="10005">
          <cell r="A10005">
            <v>6385</v>
          </cell>
          <cell r="H10005" t="str">
            <v>Juncus sp. U</v>
          </cell>
        </row>
        <row r="10006">
          <cell r="A10006">
            <v>6386</v>
          </cell>
          <cell r="H10006" t="str">
            <v>Marselea drummondii</v>
          </cell>
        </row>
        <row r="10007">
          <cell r="A10007">
            <v>6387</v>
          </cell>
          <cell r="H10007" t="str">
            <v>Eragrostis cilianensis</v>
          </cell>
        </row>
        <row r="10008">
          <cell r="A10008">
            <v>6388</v>
          </cell>
          <cell r="H10008" t="str">
            <v>Cheilanthes tenuifolia</v>
          </cell>
        </row>
        <row r="10009">
          <cell r="A10009">
            <v>6389</v>
          </cell>
          <cell r="H10009" t="str">
            <v>Eremocitrus glauca</v>
          </cell>
        </row>
        <row r="10010">
          <cell r="A10010">
            <v>6390</v>
          </cell>
          <cell r="H10010" t="str">
            <v>Melaleuca bracteata</v>
          </cell>
        </row>
        <row r="10011">
          <cell r="A10011">
            <v>6391</v>
          </cell>
          <cell r="H10011" t="str">
            <v>Melaleuca ericifolia</v>
          </cell>
        </row>
        <row r="10012">
          <cell r="A10012">
            <v>6392</v>
          </cell>
          <cell r="H10012" t="str">
            <v>Melaleuca halmaturorum</v>
          </cell>
        </row>
        <row r="10013">
          <cell r="A10013">
            <v>6393</v>
          </cell>
          <cell r="H10013" t="str">
            <v>Amyema bifurcata</v>
          </cell>
        </row>
        <row r="10014">
          <cell r="A10014">
            <v>6394</v>
          </cell>
          <cell r="H10014" t="str">
            <v>Amyema miquelii</v>
          </cell>
        </row>
        <row r="10015">
          <cell r="A10015">
            <v>6395</v>
          </cell>
          <cell r="H10015" t="str">
            <v>Panicum decompositum</v>
          </cell>
        </row>
        <row r="10016">
          <cell r="A10016">
            <v>6396</v>
          </cell>
          <cell r="H10016" t="str">
            <v>Petalostigma pubescens</v>
          </cell>
        </row>
        <row r="10017">
          <cell r="A10017">
            <v>6397</v>
          </cell>
          <cell r="H10017" t="str">
            <v>Jasminum didymum</v>
          </cell>
        </row>
        <row r="10018">
          <cell r="A10018">
            <v>6398</v>
          </cell>
          <cell r="H10018" t="str">
            <v>Jasminum lineare</v>
          </cell>
        </row>
        <row r="10019">
          <cell r="A10019">
            <v>6399</v>
          </cell>
          <cell r="H10019" t="str">
            <v>Cymbidium canaliculatum</v>
          </cell>
        </row>
        <row r="10020">
          <cell r="A10020">
            <v>64</v>
          </cell>
          <cell r="H10020" t="str">
            <v>Endiandra sp.1</v>
          </cell>
        </row>
        <row r="10021">
          <cell r="A10021">
            <v>6400</v>
          </cell>
          <cell r="H10021" t="str">
            <v>Lomandra filiformis</v>
          </cell>
        </row>
        <row r="10022">
          <cell r="A10022">
            <v>6401</v>
          </cell>
          <cell r="H10022" t="str">
            <v>Lindsaea microphylla</v>
          </cell>
        </row>
        <row r="10023">
          <cell r="A10023">
            <v>6402</v>
          </cell>
          <cell r="H10023" t="str">
            <v>Lepidosperma laterale</v>
          </cell>
        </row>
        <row r="10024">
          <cell r="A10024">
            <v>6403</v>
          </cell>
          <cell r="H10024" t="str">
            <v>Pteridium esculentum</v>
          </cell>
        </row>
        <row r="10025">
          <cell r="A10025">
            <v>6404</v>
          </cell>
          <cell r="H10025" t="str">
            <v>Hypochoeris radicata</v>
          </cell>
        </row>
        <row r="10026">
          <cell r="A10026">
            <v>6405</v>
          </cell>
          <cell r="H10026" t="str">
            <v>Lepidosperma viscidium</v>
          </cell>
        </row>
        <row r="10027">
          <cell r="A10027">
            <v>6406</v>
          </cell>
          <cell r="H10027" t="str">
            <v>Lindsaea linearis</v>
          </cell>
        </row>
        <row r="10028">
          <cell r="A10028">
            <v>6407</v>
          </cell>
          <cell r="H10028" t="str">
            <v>Olax stricta</v>
          </cell>
        </row>
        <row r="10029">
          <cell r="A10029">
            <v>6408</v>
          </cell>
          <cell r="H10029" t="str">
            <v>Lepidosperma squamatum</v>
          </cell>
        </row>
        <row r="10030">
          <cell r="A10030">
            <v>6409</v>
          </cell>
          <cell r="H10030" t="str">
            <v>Lycopodium deuterodensum</v>
          </cell>
        </row>
        <row r="10031">
          <cell r="A10031">
            <v>6411</v>
          </cell>
          <cell r="H10031" t="str">
            <v>Lagenifera gracilis</v>
          </cell>
        </row>
        <row r="10032">
          <cell r="A10032">
            <v>6412</v>
          </cell>
          <cell r="H10032" t="str">
            <v>Dianella longifolia var. porracea</v>
          </cell>
        </row>
        <row r="10033">
          <cell r="A10033">
            <v>6413</v>
          </cell>
          <cell r="H10033" t="str">
            <v>Cenchrus ciliaris</v>
          </cell>
        </row>
        <row r="10034">
          <cell r="A10034">
            <v>6414</v>
          </cell>
          <cell r="H10034" t="str">
            <v>Solanum sarrachoides</v>
          </cell>
        </row>
        <row r="10035">
          <cell r="A10035">
            <v>6415</v>
          </cell>
          <cell r="H10035" t="str">
            <v>Korthalsella breviarticulata</v>
          </cell>
        </row>
        <row r="10036">
          <cell r="A10036">
            <v>6416</v>
          </cell>
          <cell r="H10036" t="str">
            <v>Ptilotus obovatus var. parviflorus</v>
          </cell>
        </row>
        <row r="10037">
          <cell r="A10037">
            <v>6417</v>
          </cell>
          <cell r="H10037" t="str">
            <v>Cassia nemophila var. zygophylla</v>
          </cell>
        </row>
        <row r="10038">
          <cell r="A10038">
            <v>6418</v>
          </cell>
          <cell r="H10038" t="str">
            <v>Cassia pumila</v>
          </cell>
        </row>
        <row r="10039">
          <cell r="A10039">
            <v>6419</v>
          </cell>
          <cell r="H10039" t="str">
            <v>Dysoxylum mollissimum</v>
          </cell>
        </row>
        <row r="10040">
          <cell r="A10040">
            <v>6420</v>
          </cell>
          <cell r="H10040" t="str">
            <v>Helipterum albicans var. graminifolium</v>
          </cell>
        </row>
        <row r="10041">
          <cell r="A10041">
            <v>6421</v>
          </cell>
          <cell r="H10041" t="str">
            <v>Helipterum albicans var. incanum</v>
          </cell>
        </row>
        <row r="10042">
          <cell r="A10042">
            <v>6422</v>
          </cell>
          <cell r="H10042" t="str">
            <v>Protasparagus densiflorus</v>
          </cell>
        </row>
        <row r="10043">
          <cell r="A10043">
            <v>6423</v>
          </cell>
          <cell r="H10043" t="str">
            <v>Notelaea longifolia f. longifolia</v>
          </cell>
        </row>
        <row r="10044">
          <cell r="A10044">
            <v>6424</v>
          </cell>
          <cell r="H10044" t="str">
            <v>Dodonaea lanceolata</v>
          </cell>
        </row>
        <row r="10045">
          <cell r="A10045">
            <v>6425</v>
          </cell>
          <cell r="H10045" t="str">
            <v>Leucopogon lanceolatus var. lanceolatus</v>
          </cell>
        </row>
        <row r="10046">
          <cell r="A10046">
            <v>6426</v>
          </cell>
          <cell r="H10046" t="str">
            <v>Euphorbia hirta</v>
          </cell>
        </row>
        <row r="10047">
          <cell r="A10047">
            <v>6427</v>
          </cell>
          <cell r="H10047" t="str">
            <v>Thysanotus tuberosus subsp. tuberosus</v>
          </cell>
        </row>
        <row r="10048">
          <cell r="A10048">
            <v>6428</v>
          </cell>
          <cell r="H10048" t="str">
            <v>Cenchrus australis</v>
          </cell>
        </row>
        <row r="10049">
          <cell r="A10049">
            <v>6429</v>
          </cell>
          <cell r="H10049" t="str">
            <v>Prunus domestica</v>
          </cell>
        </row>
        <row r="10050">
          <cell r="A10050">
            <v>6430</v>
          </cell>
          <cell r="H10050" t="str">
            <v>Prunus domestica var. domestica</v>
          </cell>
        </row>
        <row r="10051">
          <cell r="A10051">
            <v>6431</v>
          </cell>
          <cell r="H10051" t="str">
            <v>Solanum quadriloculatum</v>
          </cell>
        </row>
        <row r="10052">
          <cell r="A10052">
            <v>6432</v>
          </cell>
          <cell r="H10052" t="str">
            <v>Schinus molle</v>
          </cell>
        </row>
        <row r="10053">
          <cell r="A10053">
            <v>6433</v>
          </cell>
          <cell r="H10053" t="str">
            <v>Myriophyllum pedunculatum subsp. longibracteolatum</v>
          </cell>
        </row>
        <row r="10054">
          <cell r="A10054">
            <v>6434</v>
          </cell>
          <cell r="H10054" t="str">
            <v>Aldrovanda vesiculosa</v>
          </cell>
        </row>
        <row r="10055">
          <cell r="A10055">
            <v>6435</v>
          </cell>
          <cell r="H10055" t="str">
            <v>Haemodorum corymbosum</v>
          </cell>
        </row>
        <row r="10056">
          <cell r="A10056">
            <v>6436</v>
          </cell>
          <cell r="H10056" t="str">
            <v>Eucalyptus umbra subsp. umbra</v>
          </cell>
        </row>
        <row r="10057">
          <cell r="A10057">
            <v>6437</v>
          </cell>
          <cell r="H10057" t="str">
            <v>Rubus ursinus</v>
          </cell>
        </row>
        <row r="10058">
          <cell r="A10058">
            <v>6438</v>
          </cell>
          <cell r="H10058" t="str">
            <v>Geranium potentilloides var. abditum</v>
          </cell>
        </row>
        <row r="10059">
          <cell r="A10059">
            <v>6439</v>
          </cell>
          <cell r="H10059" t="str">
            <v>Aristida jerichoensis var. jerichoensis</v>
          </cell>
        </row>
        <row r="10060">
          <cell r="A10060">
            <v>6440</v>
          </cell>
          <cell r="H10060" t="str">
            <v>Panicum capillare var. brevifolium</v>
          </cell>
        </row>
        <row r="10061">
          <cell r="A10061">
            <v>6441</v>
          </cell>
          <cell r="H10061" t="str">
            <v>Grevillea australis</v>
          </cell>
        </row>
        <row r="10062">
          <cell r="A10062">
            <v>6442</v>
          </cell>
          <cell r="H10062" t="str">
            <v>Korthalsella rubra subsp. geijericola</v>
          </cell>
        </row>
        <row r="10063">
          <cell r="A10063">
            <v>6443</v>
          </cell>
          <cell r="H10063" t="str">
            <v>Crotalaria medicaginea</v>
          </cell>
        </row>
        <row r="10064">
          <cell r="A10064">
            <v>6444</v>
          </cell>
          <cell r="H10064" t="str">
            <v>Deyeuxia monticola var. valida</v>
          </cell>
        </row>
        <row r="10065">
          <cell r="A10065">
            <v>6445</v>
          </cell>
          <cell r="H10065" t="str">
            <v>Echinochloa muricata</v>
          </cell>
        </row>
        <row r="10066">
          <cell r="A10066">
            <v>6446</v>
          </cell>
          <cell r="H10066" t="str">
            <v>Dioscorea transversa</v>
          </cell>
        </row>
        <row r="10067">
          <cell r="A10067">
            <v>6447</v>
          </cell>
          <cell r="H10067" t="str">
            <v>Angophora bakeri subsp. bakeri</v>
          </cell>
        </row>
        <row r="10068">
          <cell r="A10068">
            <v>6448</v>
          </cell>
          <cell r="H10068" t="str">
            <v>Urochloa foliosa</v>
          </cell>
        </row>
        <row r="10069">
          <cell r="A10069">
            <v>6449</v>
          </cell>
          <cell r="H10069" t="str">
            <v>Oldenlandia galioides</v>
          </cell>
        </row>
        <row r="10070">
          <cell r="A10070">
            <v>6450</v>
          </cell>
          <cell r="H10070" t="str">
            <v>Pluchea rubelliflora</v>
          </cell>
        </row>
        <row r="10071">
          <cell r="A10071">
            <v>6451</v>
          </cell>
          <cell r="H10071" t="str">
            <v>Aristida ingrata</v>
          </cell>
        </row>
        <row r="10072">
          <cell r="A10072">
            <v>6452</v>
          </cell>
          <cell r="H10072" t="str">
            <v>Sarcopteryx stipata</v>
          </cell>
        </row>
        <row r="10073">
          <cell r="A10073">
            <v>6453</v>
          </cell>
          <cell r="H10073" t="str">
            <v>Eryngium pandanifolium</v>
          </cell>
        </row>
        <row r="10074">
          <cell r="A10074">
            <v>6454</v>
          </cell>
          <cell r="H10074" t="str">
            <v>Delairea odorata</v>
          </cell>
        </row>
        <row r="10075">
          <cell r="A10075">
            <v>6455</v>
          </cell>
          <cell r="H10075" t="str">
            <v>Isolepis sepulcralis</v>
          </cell>
        </row>
        <row r="10076">
          <cell r="A10076">
            <v>6456</v>
          </cell>
          <cell r="H10076" t="str">
            <v>Echinochloa frumentacea</v>
          </cell>
        </row>
        <row r="10077">
          <cell r="A10077">
            <v>6457</v>
          </cell>
          <cell r="H10077" t="str">
            <v>Acronychia littoralis</v>
          </cell>
        </row>
        <row r="10078">
          <cell r="A10078">
            <v>6458</v>
          </cell>
          <cell r="H10078" t="str">
            <v>Archontophoenix cunninghamiana</v>
          </cell>
        </row>
        <row r="10079">
          <cell r="A10079">
            <v>6459</v>
          </cell>
          <cell r="H10079" t="str">
            <v>Mukia micrantha</v>
          </cell>
        </row>
        <row r="10080">
          <cell r="A10080">
            <v>6460</v>
          </cell>
          <cell r="H10080" t="str">
            <v>Eucalyptus pauciflora subsp. niphophila</v>
          </cell>
        </row>
        <row r="10081">
          <cell r="A10081">
            <v>6461</v>
          </cell>
          <cell r="H10081" t="str">
            <v>Thelionema umbellatum</v>
          </cell>
        </row>
        <row r="10082">
          <cell r="A10082">
            <v>6462</v>
          </cell>
          <cell r="H10082" t="str">
            <v>Lysiana exocarpi subsp. tenuis</v>
          </cell>
        </row>
        <row r="10083">
          <cell r="A10083">
            <v>6463</v>
          </cell>
          <cell r="H10083" t="str">
            <v>Cynodon incompletus var. hirsutus</v>
          </cell>
        </row>
        <row r="10084">
          <cell r="A10084">
            <v>6464</v>
          </cell>
          <cell r="H10084" t="str">
            <v>Triodia mitchellii var. breviloba</v>
          </cell>
        </row>
        <row r="10085">
          <cell r="A10085">
            <v>6465</v>
          </cell>
          <cell r="H10085" t="str">
            <v>Senecio madagascariensis</v>
          </cell>
        </row>
        <row r="10086">
          <cell r="A10086">
            <v>6466</v>
          </cell>
          <cell r="H10086" t="str">
            <v>Pomaderris phylicifolia subsp. ericoides</v>
          </cell>
        </row>
        <row r="10087">
          <cell r="A10087">
            <v>6467</v>
          </cell>
          <cell r="H10087" t="str">
            <v>Clematis glycinoides var. submutica</v>
          </cell>
        </row>
        <row r="10088">
          <cell r="A10088">
            <v>6468</v>
          </cell>
          <cell r="H10088" t="str">
            <v>Achyranthes aspera</v>
          </cell>
        </row>
        <row r="10089">
          <cell r="A10089">
            <v>6469</v>
          </cell>
          <cell r="H10089" t="str">
            <v>Alangium villosum subsp. polyosmoides</v>
          </cell>
        </row>
        <row r="10090">
          <cell r="A10090">
            <v>6470</v>
          </cell>
          <cell r="H10090" t="str">
            <v>Alangium villosum subsp. tomentosum</v>
          </cell>
        </row>
        <row r="10091">
          <cell r="A10091">
            <v>6471</v>
          </cell>
          <cell r="H10091" t="str">
            <v>Isolepis crassiuscula</v>
          </cell>
        </row>
        <row r="10092">
          <cell r="A10092">
            <v>6472</v>
          </cell>
          <cell r="H10092" t="str">
            <v>Acacia irrorata subsp. irrorata</v>
          </cell>
        </row>
        <row r="10093">
          <cell r="A10093">
            <v>6473</v>
          </cell>
          <cell r="H10093" t="str">
            <v>Eucalyptus cunninghamii</v>
          </cell>
        </row>
        <row r="10094">
          <cell r="A10094">
            <v>6474</v>
          </cell>
          <cell r="H10094" t="str">
            <v>Ochrosperma lineare</v>
          </cell>
        </row>
        <row r="10095">
          <cell r="A10095">
            <v>6475</v>
          </cell>
          <cell r="H10095" t="str">
            <v>Pimelea latifolia subsp. hirsuta</v>
          </cell>
        </row>
        <row r="10096">
          <cell r="A10096">
            <v>6476</v>
          </cell>
          <cell r="H10096" t="str">
            <v>Pimelea linifolia subsp. linoides</v>
          </cell>
        </row>
        <row r="10097">
          <cell r="A10097">
            <v>6477</v>
          </cell>
          <cell r="H10097" t="str">
            <v>Pouzolzia zeylanica</v>
          </cell>
        </row>
        <row r="10098">
          <cell r="A10098">
            <v>6478</v>
          </cell>
          <cell r="H10098" t="str">
            <v>Alternanthera denticulata</v>
          </cell>
        </row>
        <row r="10099">
          <cell r="A10099">
            <v>6479</v>
          </cell>
          <cell r="H10099" t="str">
            <v>Prostanthera serpyllifolia subsp. microphylla</v>
          </cell>
        </row>
        <row r="10100">
          <cell r="A10100">
            <v>6480</v>
          </cell>
          <cell r="H10100" t="str">
            <v>Psychotria simmondsiana var. exigua</v>
          </cell>
        </row>
        <row r="10101">
          <cell r="A10101">
            <v>6481</v>
          </cell>
          <cell r="H10101" t="str">
            <v>Einadia nutans subsp. linifolia</v>
          </cell>
        </row>
        <row r="10102">
          <cell r="A10102">
            <v>6482</v>
          </cell>
          <cell r="H10102" t="str">
            <v>Einadia nutans subsp. nutans</v>
          </cell>
        </row>
        <row r="10103">
          <cell r="A10103">
            <v>6483</v>
          </cell>
          <cell r="H10103" t="str">
            <v>Prunus domestica var. italica</v>
          </cell>
        </row>
        <row r="10104">
          <cell r="A10104">
            <v>6484</v>
          </cell>
          <cell r="H10104" t="str">
            <v>Clerodendrum tomentosum</v>
          </cell>
        </row>
        <row r="10105">
          <cell r="A10105">
            <v>6485</v>
          </cell>
          <cell r="H10105" t="str">
            <v>Brachyscome decipiens</v>
          </cell>
        </row>
        <row r="10106">
          <cell r="A10106">
            <v>6486</v>
          </cell>
          <cell r="H10106" t="str">
            <v>Brachyscome dichromosomatica</v>
          </cell>
        </row>
        <row r="10107">
          <cell r="A10107">
            <v>6487</v>
          </cell>
          <cell r="H10107" t="str">
            <v>Cassia hirsuta</v>
          </cell>
        </row>
        <row r="10108">
          <cell r="A10108">
            <v>6488</v>
          </cell>
          <cell r="H10108" t="str">
            <v>Hypoxis exilis</v>
          </cell>
        </row>
        <row r="10109">
          <cell r="A10109">
            <v>6489</v>
          </cell>
          <cell r="H10109" t="str">
            <v>Sarcochilus parviflorus</v>
          </cell>
        </row>
        <row r="10110">
          <cell r="A10110">
            <v>6490</v>
          </cell>
          <cell r="H10110" t="str">
            <v>Choretrum glomeratum var. chrysanthum</v>
          </cell>
        </row>
        <row r="10111">
          <cell r="A10111">
            <v>6491</v>
          </cell>
          <cell r="H10111" t="str">
            <v>Mischocarpus lachnocarpus</v>
          </cell>
        </row>
        <row r="10112">
          <cell r="A10112">
            <v>6492</v>
          </cell>
          <cell r="H10112" t="str">
            <v>Setaria pumila subsp. pumila</v>
          </cell>
        </row>
        <row r="10113">
          <cell r="A10113">
            <v>6493</v>
          </cell>
          <cell r="H10113" t="str">
            <v>Alisma lanceolatum</v>
          </cell>
        </row>
        <row r="10114">
          <cell r="A10114">
            <v>6494</v>
          </cell>
          <cell r="H10114" t="str">
            <v>Pimelea curviflora var. acuta</v>
          </cell>
        </row>
        <row r="10115">
          <cell r="A10115">
            <v>6495</v>
          </cell>
          <cell r="H10115" t="str">
            <v>Fuirena ciliaris</v>
          </cell>
        </row>
        <row r="10116">
          <cell r="A10116">
            <v>6496</v>
          </cell>
          <cell r="H10116" t="str">
            <v>Davidsonia pruriens var. jerseyana</v>
          </cell>
        </row>
        <row r="10117">
          <cell r="A10117">
            <v>6497</v>
          </cell>
          <cell r="H10117" t="str">
            <v>Galactia tenuiflora</v>
          </cell>
        </row>
        <row r="10118">
          <cell r="A10118">
            <v>6498</v>
          </cell>
          <cell r="H10118" t="str">
            <v>Acacia brunioides subsp. brunioides</v>
          </cell>
        </row>
        <row r="10119">
          <cell r="A10119">
            <v>6499</v>
          </cell>
          <cell r="H10119" t="str">
            <v>Elytrigia repens</v>
          </cell>
        </row>
        <row r="10120">
          <cell r="A10120">
            <v>6500</v>
          </cell>
          <cell r="H10120" t="str">
            <v>Enneapogon pallidus var. pallidus</v>
          </cell>
        </row>
        <row r="10121">
          <cell r="A10121">
            <v>6501</v>
          </cell>
          <cell r="H10121" t="str">
            <v>Cardiospermum halicacabum var. halicacabum</v>
          </cell>
        </row>
        <row r="10122">
          <cell r="A10122">
            <v>6502</v>
          </cell>
          <cell r="H10122" t="str">
            <v>Dodonaea viscosa subsp. mucronata</v>
          </cell>
        </row>
        <row r="10123">
          <cell r="A10123">
            <v>6503</v>
          </cell>
          <cell r="H10123" t="str">
            <v>Datura metel</v>
          </cell>
        </row>
        <row r="10124">
          <cell r="A10124">
            <v>6504</v>
          </cell>
          <cell r="H10124" t="str">
            <v>Zaleya galericulata</v>
          </cell>
        </row>
        <row r="10125">
          <cell r="A10125">
            <v>6505</v>
          </cell>
          <cell r="H10125" t="str">
            <v>Berula erecta</v>
          </cell>
        </row>
        <row r="10126">
          <cell r="A10126">
            <v>6506</v>
          </cell>
          <cell r="H10126" t="str">
            <v>Apium prostratum subsp. prostratum var. filiforme</v>
          </cell>
        </row>
        <row r="10127">
          <cell r="A10127">
            <v>6507</v>
          </cell>
          <cell r="H10127" t="str">
            <v>Sprengelia monticola</v>
          </cell>
        </row>
        <row r="10128">
          <cell r="A10128">
            <v>6508</v>
          </cell>
          <cell r="H10128" t="str">
            <v>Darwinia fascicularis subsp. fascicularis</v>
          </cell>
        </row>
        <row r="10129">
          <cell r="A10129">
            <v>6509</v>
          </cell>
          <cell r="H10129" t="str">
            <v>Eucalyptus cephalocarpa</v>
          </cell>
        </row>
        <row r="10130">
          <cell r="A10130">
            <v>6510</v>
          </cell>
          <cell r="H10130" t="str">
            <v>Bruguiera gymnorhiza</v>
          </cell>
        </row>
        <row r="10131">
          <cell r="A10131">
            <v>6511</v>
          </cell>
          <cell r="H10131" t="str">
            <v>Lomandra filiformis subsp. coriacea</v>
          </cell>
        </row>
        <row r="10132">
          <cell r="A10132">
            <v>6512</v>
          </cell>
          <cell r="H10132" t="str">
            <v>Lomandra filiformis subsp. flavior</v>
          </cell>
        </row>
        <row r="10133">
          <cell r="A10133">
            <v>6513</v>
          </cell>
          <cell r="H10133" t="str">
            <v>Sonchus asper subsp. asper</v>
          </cell>
        </row>
        <row r="10134">
          <cell r="A10134">
            <v>6514</v>
          </cell>
          <cell r="H10134" t="str">
            <v>Mimosa pudica var. setosa</v>
          </cell>
        </row>
        <row r="10135">
          <cell r="A10135">
            <v>6515</v>
          </cell>
          <cell r="H10135" t="str">
            <v>Solanum corifolium</v>
          </cell>
        </row>
        <row r="10136">
          <cell r="A10136">
            <v>6516</v>
          </cell>
          <cell r="H10136" t="str">
            <v>Siphonodon australis</v>
          </cell>
        </row>
        <row r="10137">
          <cell r="A10137">
            <v>6517</v>
          </cell>
          <cell r="H10137" t="str">
            <v>Heliotropium paniculatum</v>
          </cell>
        </row>
        <row r="10138">
          <cell r="A10138">
            <v>6518</v>
          </cell>
          <cell r="H10138" t="str">
            <v>Indigofera helmsii</v>
          </cell>
        </row>
        <row r="10139">
          <cell r="A10139">
            <v>6519</v>
          </cell>
          <cell r="H10139" t="str">
            <v>Sida calyxhymenia</v>
          </cell>
        </row>
        <row r="10140">
          <cell r="A10140">
            <v>6520</v>
          </cell>
          <cell r="H10140" t="str">
            <v>Pararchidendron pruinosum</v>
          </cell>
        </row>
        <row r="10141">
          <cell r="A10141">
            <v>6521</v>
          </cell>
          <cell r="H10141" t="str">
            <v>Josephinia eugeniae</v>
          </cell>
        </row>
        <row r="10142">
          <cell r="A10142">
            <v>6522</v>
          </cell>
          <cell r="H10142" t="str">
            <v>Bromus japonicus var. vestitus</v>
          </cell>
        </row>
        <row r="10143">
          <cell r="A10143">
            <v>6523</v>
          </cell>
          <cell r="H10143" t="str">
            <v>Euphrasia orthocheila subsp. orthocheila</v>
          </cell>
        </row>
        <row r="10144">
          <cell r="A10144">
            <v>6524</v>
          </cell>
          <cell r="H10144" t="str">
            <v>Helipterum semisterile</v>
          </cell>
        </row>
        <row r="10145">
          <cell r="A10145">
            <v>6525</v>
          </cell>
          <cell r="H10145" t="str">
            <v>Chiloglottis trilabra</v>
          </cell>
        </row>
        <row r="10146">
          <cell r="A10146">
            <v>6526</v>
          </cell>
          <cell r="H10146" t="str">
            <v>Triodia irritans var. laxispicata</v>
          </cell>
        </row>
        <row r="10147">
          <cell r="A10147">
            <v>6527</v>
          </cell>
          <cell r="H10147" t="str">
            <v>Vittadinia dissecta var. dissecta</v>
          </cell>
        </row>
        <row r="10148">
          <cell r="A10148">
            <v>6528</v>
          </cell>
          <cell r="H10148" t="str">
            <v>Dissocarpus biflorus var. cephalocarpus</v>
          </cell>
        </row>
        <row r="10149">
          <cell r="A10149">
            <v>6529</v>
          </cell>
          <cell r="H10149" t="str">
            <v>Knoxia stricta</v>
          </cell>
        </row>
        <row r="10150">
          <cell r="A10150">
            <v>6530</v>
          </cell>
          <cell r="H10150" t="str">
            <v>Lomandra confertifolia subsp. similis</v>
          </cell>
        </row>
        <row r="10151">
          <cell r="A10151">
            <v>6531</v>
          </cell>
          <cell r="H10151" t="str">
            <v>Bidens bipinnata</v>
          </cell>
        </row>
        <row r="10152">
          <cell r="A10152">
            <v>6532</v>
          </cell>
          <cell r="H10152" t="str">
            <v>Eucalyptus globulus subsp. bicostata</v>
          </cell>
        </row>
        <row r="10153">
          <cell r="A10153">
            <v>6533</v>
          </cell>
          <cell r="H10153" t="str">
            <v>Eucalyptus globulus subsp. maidenii</v>
          </cell>
        </row>
        <row r="10154">
          <cell r="A10154">
            <v>6534</v>
          </cell>
          <cell r="H10154" t="str">
            <v>Panicum queenslandicum var. acuminatum</v>
          </cell>
        </row>
        <row r="10155">
          <cell r="A10155">
            <v>6535</v>
          </cell>
          <cell r="H10155" t="str">
            <v>Nothoscordum gracile</v>
          </cell>
        </row>
        <row r="10156">
          <cell r="A10156">
            <v>6536</v>
          </cell>
          <cell r="H10156" t="str">
            <v>Pterostylis chaetophora</v>
          </cell>
        </row>
        <row r="10157">
          <cell r="A10157">
            <v>6537</v>
          </cell>
          <cell r="H10157" t="str">
            <v>Hybanthus vernonii subsp. vernonii</v>
          </cell>
        </row>
        <row r="10158">
          <cell r="A10158">
            <v>6538</v>
          </cell>
          <cell r="H10158" t="str">
            <v>Melilotus indica</v>
          </cell>
        </row>
        <row r="10159">
          <cell r="A10159">
            <v>6539</v>
          </cell>
          <cell r="H10159" t="str">
            <v>Rostellularia adscendens subsp. adscendens var. adscendens</v>
          </cell>
        </row>
        <row r="10160">
          <cell r="A10160">
            <v>6540</v>
          </cell>
          <cell r="H10160" t="str">
            <v>Cynodon dactylon</v>
          </cell>
        </row>
        <row r="10161">
          <cell r="A10161">
            <v>6541</v>
          </cell>
          <cell r="H10161" t="str">
            <v>Dodonaea viscosa subsp. viscosa</v>
          </cell>
        </row>
        <row r="10162">
          <cell r="A10162">
            <v>6542</v>
          </cell>
          <cell r="H10162" t="str">
            <v>Brachyscome gracilis</v>
          </cell>
        </row>
        <row r="10163">
          <cell r="A10163">
            <v>6543</v>
          </cell>
          <cell r="H10163" t="str">
            <v>Sporobolus indicus</v>
          </cell>
        </row>
        <row r="10164">
          <cell r="A10164">
            <v>6544</v>
          </cell>
          <cell r="H10164" t="str">
            <v>Stipa stipoides</v>
          </cell>
        </row>
        <row r="10165">
          <cell r="A10165">
            <v>6545</v>
          </cell>
          <cell r="H10165" t="str">
            <v>Myriophyllum variifolium</v>
          </cell>
        </row>
        <row r="10166">
          <cell r="A10166">
            <v>6546</v>
          </cell>
          <cell r="H10166" t="str">
            <v>Myriophyllum verrucosum</v>
          </cell>
        </row>
        <row r="10167">
          <cell r="A10167">
            <v>6547</v>
          </cell>
          <cell r="H10167" t="str">
            <v>Aira elegantissima</v>
          </cell>
        </row>
        <row r="10168">
          <cell r="A10168">
            <v>6548</v>
          </cell>
          <cell r="H10168" t="str">
            <v>Amphibromus neesii</v>
          </cell>
        </row>
        <row r="10169">
          <cell r="A10169">
            <v>6549</v>
          </cell>
          <cell r="H10169" t="str">
            <v>Aristida ramosa var. speciosa</v>
          </cell>
        </row>
        <row r="10170">
          <cell r="A10170">
            <v>6550</v>
          </cell>
          <cell r="H10170" t="str">
            <v>Macroptilium atropurpureum</v>
          </cell>
        </row>
        <row r="10171">
          <cell r="A10171">
            <v>6551</v>
          </cell>
          <cell r="H10171" t="str">
            <v>Pterostylis maxima</v>
          </cell>
        </row>
        <row r="10172">
          <cell r="A10172">
            <v>6552</v>
          </cell>
          <cell r="H10172" t="str">
            <v>Opuntia cylindrica</v>
          </cell>
        </row>
        <row r="10173">
          <cell r="A10173">
            <v>6553</v>
          </cell>
          <cell r="H10173" t="str">
            <v>Euryops chrysanthemoides</v>
          </cell>
        </row>
        <row r="10174">
          <cell r="A10174">
            <v>6554</v>
          </cell>
          <cell r="H10174" t="str">
            <v>Digitaria ciliaris</v>
          </cell>
        </row>
        <row r="10175">
          <cell r="A10175">
            <v>6555</v>
          </cell>
          <cell r="H10175" t="str">
            <v>Chenopodium desertorum subsp. rectum</v>
          </cell>
        </row>
        <row r="10176">
          <cell r="A10176">
            <v>6556</v>
          </cell>
          <cell r="H10176" t="str">
            <v>Dillwynia floribunda var. floribunda</v>
          </cell>
        </row>
        <row r="10177">
          <cell r="A10177">
            <v>6557</v>
          </cell>
          <cell r="H10177" t="str">
            <v>Coprosma nivalis</v>
          </cell>
        </row>
        <row r="10178">
          <cell r="A10178">
            <v>6558</v>
          </cell>
          <cell r="H10178" t="str">
            <v>Brachyscome muelleroides</v>
          </cell>
        </row>
        <row r="10179">
          <cell r="A10179">
            <v>6559</v>
          </cell>
          <cell r="H10179" t="str">
            <v>Brachyscome rigidula</v>
          </cell>
        </row>
        <row r="10180">
          <cell r="A10180">
            <v>6560</v>
          </cell>
          <cell r="H10180" t="str">
            <v>Stipa wakoolica</v>
          </cell>
        </row>
        <row r="10181">
          <cell r="A10181">
            <v>6561</v>
          </cell>
          <cell r="H10181" t="str">
            <v>Indigofera basedowii subsp. longibractea</v>
          </cell>
        </row>
        <row r="10182">
          <cell r="A10182">
            <v>6562</v>
          </cell>
          <cell r="H10182" t="str">
            <v>Malaisia scandens</v>
          </cell>
        </row>
        <row r="10183">
          <cell r="A10183">
            <v>6563</v>
          </cell>
          <cell r="H10183" t="str">
            <v>Paspalum vaginatum</v>
          </cell>
        </row>
        <row r="10184">
          <cell r="A10184">
            <v>6564</v>
          </cell>
          <cell r="H10184" t="str">
            <v>Chloris scariosa</v>
          </cell>
        </row>
        <row r="10185">
          <cell r="A10185">
            <v>6565</v>
          </cell>
          <cell r="H10185" t="str">
            <v>Dipteracanthus australasicus</v>
          </cell>
        </row>
        <row r="10186">
          <cell r="A10186">
            <v>6566</v>
          </cell>
          <cell r="H10186" t="str">
            <v>Brachyscome melanocarpa</v>
          </cell>
        </row>
        <row r="10187">
          <cell r="A10187">
            <v>6567</v>
          </cell>
          <cell r="H10187" t="str">
            <v>Brachyscome ptychocarpa</v>
          </cell>
        </row>
        <row r="10188">
          <cell r="A10188">
            <v>6568</v>
          </cell>
          <cell r="H10188" t="str">
            <v>Halosarcia indica subsp. leiostachya</v>
          </cell>
        </row>
        <row r="10189">
          <cell r="A10189">
            <v>6569</v>
          </cell>
          <cell r="H10189" t="str">
            <v>Porana commixta</v>
          </cell>
        </row>
        <row r="10190">
          <cell r="A10190">
            <v>6570</v>
          </cell>
          <cell r="H10190" t="str">
            <v>Frankenia pauciflora</v>
          </cell>
        </row>
        <row r="10191">
          <cell r="A10191">
            <v>6571</v>
          </cell>
          <cell r="H10191" t="str">
            <v>Durringtonia paludosa</v>
          </cell>
        </row>
        <row r="10192">
          <cell r="A10192">
            <v>6572</v>
          </cell>
          <cell r="H10192" t="str">
            <v>Sarcomelicope simplicifolia</v>
          </cell>
        </row>
        <row r="10193">
          <cell r="A10193">
            <v>6573</v>
          </cell>
          <cell r="H10193" t="str">
            <v>Dodonaea sinuolata subsp. sinuolata</v>
          </cell>
        </row>
        <row r="10194">
          <cell r="A10194">
            <v>6574</v>
          </cell>
          <cell r="H10194" t="str">
            <v>Sesuvium portulacastrum</v>
          </cell>
        </row>
        <row r="10195">
          <cell r="A10195">
            <v>6575</v>
          </cell>
          <cell r="H10195" t="str">
            <v>Guilleminea densa</v>
          </cell>
        </row>
        <row r="10196">
          <cell r="A10196">
            <v>6576</v>
          </cell>
          <cell r="H10196" t="str">
            <v>Dillwynia parvifolia var. trichopoda</v>
          </cell>
        </row>
        <row r="10197">
          <cell r="A10197">
            <v>6577</v>
          </cell>
          <cell r="H10197" t="str">
            <v>Acacia baueri subsp. aspera</v>
          </cell>
        </row>
        <row r="10198">
          <cell r="A10198">
            <v>6578</v>
          </cell>
          <cell r="H10198" t="str">
            <v>Lawrencia squamata</v>
          </cell>
        </row>
        <row r="10199">
          <cell r="A10199">
            <v>6579</v>
          </cell>
          <cell r="H10199" t="str">
            <v>Brachiaria miliiformis</v>
          </cell>
        </row>
        <row r="10200">
          <cell r="A10200">
            <v>6580</v>
          </cell>
          <cell r="H10200" t="str">
            <v>Dodonaea sinuolata</v>
          </cell>
        </row>
        <row r="10201">
          <cell r="A10201">
            <v>6581</v>
          </cell>
          <cell r="H10201" t="str">
            <v>Cestrum elegans</v>
          </cell>
        </row>
        <row r="10202">
          <cell r="A10202">
            <v>6582</v>
          </cell>
          <cell r="H10202" t="str">
            <v>Senna floribunda</v>
          </cell>
        </row>
        <row r="10203">
          <cell r="A10203">
            <v>6583</v>
          </cell>
          <cell r="H10203" t="str">
            <v>Cassine australis</v>
          </cell>
        </row>
        <row r="10204">
          <cell r="A10204">
            <v>6584</v>
          </cell>
          <cell r="H10204" t="str">
            <v>Macrotyloma axillare</v>
          </cell>
        </row>
        <row r="10205">
          <cell r="A10205">
            <v>6585</v>
          </cell>
          <cell r="H10205" t="str">
            <v>Opuntia ficus-indica</v>
          </cell>
        </row>
        <row r="10206">
          <cell r="A10206">
            <v>6586</v>
          </cell>
          <cell r="H10206" t="str">
            <v>Plantago coronopus subsp. coronopus</v>
          </cell>
        </row>
        <row r="10207">
          <cell r="A10207">
            <v>6587</v>
          </cell>
          <cell r="H10207" t="str">
            <v>Pimelea microcephala subsp. microcephala</v>
          </cell>
        </row>
        <row r="10208">
          <cell r="A10208">
            <v>6588</v>
          </cell>
          <cell r="H10208" t="str">
            <v>Hybanthus enneaspermus subsp. enneaspermus</v>
          </cell>
        </row>
        <row r="10209">
          <cell r="A10209">
            <v>6589</v>
          </cell>
          <cell r="H10209" t="str">
            <v>Brachyscome curvicarpa</v>
          </cell>
        </row>
        <row r="10210">
          <cell r="A10210">
            <v>6590</v>
          </cell>
          <cell r="H10210" t="str">
            <v>Helichrysum semicalvum</v>
          </cell>
        </row>
        <row r="10211">
          <cell r="A10211">
            <v>6591</v>
          </cell>
          <cell r="H10211" t="str">
            <v>Dissocarpus latifolius</v>
          </cell>
        </row>
        <row r="10212">
          <cell r="A10212">
            <v>6592</v>
          </cell>
          <cell r="H10212" t="str">
            <v>Frankenia scabra</v>
          </cell>
        </row>
        <row r="10213">
          <cell r="A10213">
            <v>6593</v>
          </cell>
          <cell r="H10213" t="str">
            <v>Dianella caerulea var. petasmatodes</v>
          </cell>
        </row>
        <row r="10214">
          <cell r="A10214">
            <v>6594</v>
          </cell>
          <cell r="H10214" t="str">
            <v>Austrofestuca littoralis</v>
          </cell>
        </row>
        <row r="10215">
          <cell r="A10215">
            <v>6595</v>
          </cell>
          <cell r="H10215" t="str">
            <v>Danthonia linkii var. linkii</v>
          </cell>
        </row>
        <row r="10216">
          <cell r="A10216">
            <v>6596</v>
          </cell>
          <cell r="H10216" t="str">
            <v>Eriachne mucronata</v>
          </cell>
        </row>
        <row r="10217">
          <cell r="A10217">
            <v>6597</v>
          </cell>
          <cell r="H10217" t="str">
            <v>Acacia leiocalyx subsp. leiocalyx</v>
          </cell>
        </row>
        <row r="10218">
          <cell r="A10218">
            <v>6598</v>
          </cell>
          <cell r="H10218" t="str">
            <v>Pterostylis calceolus</v>
          </cell>
        </row>
        <row r="10219">
          <cell r="A10219">
            <v>6599</v>
          </cell>
          <cell r="H10219" t="str">
            <v>Ptilotus exaltatus var. exaltatus</v>
          </cell>
        </row>
        <row r="10220">
          <cell r="A10220">
            <v>6600</v>
          </cell>
          <cell r="H10220" t="str">
            <v>Pultenaea campbellii</v>
          </cell>
        </row>
        <row r="10221">
          <cell r="A10221">
            <v>6601</v>
          </cell>
          <cell r="H10221" t="str">
            <v>Heteropogon contortus</v>
          </cell>
        </row>
        <row r="10222">
          <cell r="A10222">
            <v>6602</v>
          </cell>
          <cell r="H10222" t="str">
            <v>Stipa caudata</v>
          </cell>
        </row>
        <row r="10223">
          <cell r="A10223">
            <v>6603</v>
          </cell>
          <cell r="H10223" t="str">
            <v>Banksia integrifolia subsp. integrifolia</v>
          </cell>
        </row>
        <row r="10224">
          <cell r="A10224">
            <v>6604</v>
          </cell>
          <cell r="H10224" t="str">
            <v>Swainsona colutoides</v>
          </cell>
        </row>
        <row r="10225">
          <cell r="A10225">
            <v>6605</v>
          </cell>
          <cell r="H10225" t="str">
            <v>Swainsona microcalyx subsp. adenophylla</v>
          </cell>
        </row>
        <row r="10226">
          <cell r="A10226">
            <v>6606</v>
          </cell>
          <cell r="H10226" t="str">
            <v>Sticherus tener</v>
          </cell>
        </row>
        <row r="10227">
          <cell r="A10227">
            <v>6607</v>
          </cell>
          <cell r="H10227" t="str">
            <v>Crinum flaccidum</v>
          </cell>
        </row>
        <row r="10228">
          <cell r="A10228">
            <v>6608</v>
          </cell>
          <cell r="H10228" t="str">
            <v>Abutilon leucopetalum</v>
          </cell>
        </row>
        <row r="10229">
          <cell r="A10229">
            <v>6609</v>
          </cell>
          <cell r="H10229" t="str">
            <v>Pimelea cornucopiae</v>
          </cell>
        </row>
        <row r="10230">
          <cell r="A10230">
            <v>6610</v>
          </cell>
          <cell r="H10230" t="str">
            <v>Eutaxia microphylla var. diffusa</v>
          </cell>
        </row>
        <row r="10231">
          <cell r="A10231">
            <v>6611</v>
          </cell>
          <cell r="H10231" t="str">
            <v>Acacia intricata</v>
          </cell>
        </row>
        <row r="10232">
          <cell r="A10232">
            <v>6612</v>
          </cell>
          <cell r="H10232" t="str">
            <v>Prosopis glandulosa var. glandulosa</v>
          </cell>
        </row>
        <row r="10233">
          <cell r="A10233">
            <v>6613</v>
          </cell>
          <cell r="H10233" t="str">
            <v>Agrostis aemula var. aemula</v>
          </cell>
        </row>
        <row r="10234">
          <cell r="A10234">
            <v>6614</v>
          </cell>
          <cell r="H10234" t="str">
            <v>Roldana petasitis</v>
          </cell>
        </row>
        <row r="10235">
          <cell r="A10235">
            <v>6615</v>
          </cell>
          <cell r="H10235" t="str">
            <v>Lobelia alata var. alata</v>
          </cell>
        </row>
        <row r="10236">
          <cell r="A10236">
            <v>6616</v>
          </cell>
          <cell r="H10236" t="str">
            <v>Dianella nervosa</v>
          </cell>
        </row>
        <row r="10237">
          <cell r="A10237">
            <v>6617</v>
          </cell>
          <cell r="H10237" t="str">
            <v>Thelymitra merranae</v>
          </cell>
        </row>
        <row r="10238">
          <cell r="A10238">
            <v>6618</v>
          </cell>
          <cell r="H10238" t="str">
            <v>Elymus scabrus var. plurinervis</v>
          </cell>
        </row>
        <row r="10239">
          <cell r="A10239">
            <v>6619</v>
          </cell>
          <cell r="H10239" t="str">
            <v>Enneapogon pallidus</v>
          </cell>
        </row>
        <row r="10240">
          <cell r="A10240">
            <v>6620</v>
          </cell>
          <cell r="H10240" t="str">
            <v>Viola hederacea subsp. sieberiana</v>
          </cell>
        </row>
        <row r="10241">
          <cell r="A10241">
            <v>6621</v>
          </cell>
          <cell r="H10241" t="str">
            <v>Desmodium gunnii</v>
          </cell>
        </row>
        <row r="10242">
          <cell r="A10242">
            <v>6622</v>
          </cell>
          <cell r="H10242" t="str">
            <v>Melaleuca viminalis</v>
          </cell>
        </row>
        <row r="10243">
          <cell r="A10243">
            <v>6623</v>
          </cell>
          <cell r="H10243" t="str">
            <v>Leichhardtia leptophylla</v>
          </cell>
        </row>
        <row r="10244">
          <cell r="A10244">
            <v>6624</v>
          </cell>
          <cell r="H10244" t="str">
            <v>Secamone elliptica</v>
          </cell>
        </row>
        <row r="10245">
          <cell r="A10245">
            <v>6625</v>
          </cell>
          <cell r="H10245" t="str">
            <v>Cyperus squarrosus</v>
          </cell>
        </row>
        <row r="10246">
          <cell r="A10246">
            <v>6626</v>
          </cell>
          <cell r="H10246" t="str">
            <v>Romulea flava</v>
          </cell>
        </row>
        <row r="10247">
          <cell r="A10247">
            <v>6627</v>
          </cell>
          <cell r="H10247" t="str">
            <v>Digitaria milanjiana</v>
          </cell>
        </row>
        <row r="10248">
          <cell r="A10248">
            <v>6628</v>
          </cell>
          <cell r="H10248" t="str">
            <v>Cryptocarya meisneriana</v>
          </cell>
        </row>
        <row r="10249">
          <cell r="A10249">
            <v>6629</v>
          </cell>
          <cell r="H10249" t="str">
            <v>Vulpia fasciculata</v>
          </cell>
        </row>
        <row r="10250">
          <cell r="A10250">
            <v>6630</v>
          </cell>
          <cell r="H10250" t="str">
            <v>Dendrobium melaleucaphilum</v>
          </cell>
        </row>
        <row r="10251">
          <cell r="A10251">
            <v>6631</v>
          </cell>
          <cell r="H10251" t="str">
            <v>Dodonaea heteromorpha</v>
          </cell>
        </row>
        <row r="10252">
          <cell r="A10252">
            <v>6632</v>
          </cell>
          <cell r="H10252" t="str">
            <v>Davallia pyxidata</v>
          </cell>
        </row>
        <row r="10253">
          <cell r="A10253">
            <v>6633</v>
          </cell>
          <cell r="H10253" t="str">
            <v>Rorippa nasturtiumaquaticum</v>
          </cell>
        </row>
        <row r="10254">
          <cell r="A10254">
            <v>6634</v>
          </cell>
          <cell r="H10254" t="str">
            <v>Pimelea latifolia subsp. altior</v>
          </cell>
        </row>
        <row r="10255">
          <cell r="A10255">
            <v>6635</v>
          </cell>
          <cell r="H10255" t="str">
            <v>Pimelea linifolia subsp. collina</v>
          </cell>
        </row>
        <row r="10256">
          <cell r="A10256">
            <v>6636</v>
          </cell>
          <cell r="H10256" t="str">
            <v>Verbena hispida</v>
          </cell>
        </row>
        <row r="10257">
          <cell r="A10257">
            <v>6637</v>
          </cell>
          <cell r="H10257" t="str">
            <v>Pterostylis dubia</v>
          </cell>
        </row>
        <row r="10258">
          <cell r="A10258">
            <v>6638</v>
          </cell>
          <cell r="H10258" t="str">
            <v>Pennisetum glaucum</v>
          </cell>
        </row>
        <row r="10259">
          <cell r="A10259">
            <v>6639</v>
          </cell>
          <cell r="H10259" t="str">
            <v>Alectryon oleifolius subsp. canescens</v>
          </cell>
        </row>
        <row r="10260">
          <cell r="A10260">
            <v>6640</v>
          </cell>
          <cell r="H10260" t="str">
            <v>Acmena ingens</v>
          </cell>
        </row>
        <row r="10261">
          <cell r="A10261">
            <v>6641</v>
          </cell>
          <cell r="H10261" t="str">
            <v>Jasminum simplicifolium subsp. australiense</v>
          </cell>
        </row>
        <row r="10262">
          <cell r="A10262">
            <v>6642</v>
          </cell>
          <cell r="H10262" t="str">
            <v>Gnaphalium platense</v>
          </cell>
        </row>
        <row r="10263">
          <cell r="A10263">
            <v>6643</v>
          </cell>
          <cell r="H10263" t="str">
            <v>Lepidium pseudohyssopifolium</v>
          </cell>
        </row>
        <row r="10264">
          <cell r="A10264">
            <v>6644</v>
          </cell>
          <cell r="H10264" t="str">
            <v>Senna barclayana</v>
          </cell>
        </row>
        <row r="10265">
          <cell r="A10265">
            <v>6645</v>
          </cell>
          <cell r="H10265" t="str">
            <v>Melhania oblongifolia</v>
          </cell>
        </row>
        <row r="10266">
          <cell r="A10266">
            <v>6646</v>
          </cell>
          <cell r="H10266" t="str">
            <v>Hymenolobus procumbens</v>
          </cell>
        </row>
        <row r="10267">
          <cell r="A10267">
            <v>6647</v>
          </cell>
          <cell r="H10267" t="str">
            <v>Irenepharsus magicus</v>
          </cell>
        </row>
        <row r="10268">
          <cell r="A10268">
            <v>6648</v>
          </cell>
          <cell r="H10268" t="str">
            <v>Cassia barclayana var. barclayana</v>
          </cell>
        </row>
        <row r="10269">
          <cell r="A10269">
            <v>6649</v>
          </cell>
          <cell r="H10269" t="str">
            <v>Cassia nemophila var. coriacea</v>
          </cell>
        </row>
        <row r="10270">
          <cell r="A10270">
            <v>6650</v>
          </cell>
          <cell r="H10270" t="str">
            <v>Cassia nemophila var. nemophila</v>
          </cell>
        </row>
        <row r="10271">
          <cell r="A10271">
            <v>6651</v>
          </cell>
          <cell r="H10271" t="str">
            <v>Cassia pleurocarpa var. pleurocarpa</v>
          </cell>
        </row>
        <row r="10272">
          <cell r="A10272">
            <v>6652</v>
          </cell>
          <cell r="H10272" t="str">
            <v>Halosarcia pruinosa</v>
          </cell>
        </row>
        <row r="10273">
          <cell r="A10273">
            <v>6653</v>
          </cell>
          <cell r="H10273" t="str">
            <v>Notelaea longifolia f. glabra</v>
          </cell>
        </row>
        <row r="10274">
          <cell r="A10274">
            <v>6654</v>
          </cell>
          <cell r="H10274" t="str">
            <v>Lawrencia berthae</v>
          </cell>
        </row>
        <row r="10275">
          <cell r="A10275">
            <v>6655</v>
          </cell>
          <cell r="H10275" t="str">
            <v>Chloris virgata</v>
          </cell>
        </row>
        <row r="10276">
          <cell r="A10276">
            <v>6656</v>
          </cell>
          <cell r="H10276" t="str">
            <v>Vittadinia cuneata var. morrisii</v>
          </cell>
        </row>
        <row r="10277">
          <cell r="A10277">
            <v>6657</v>
          </cell>
          <cell r="H10277" t="str">
            <v>Indigofera colutea</v>
          </cell>
        </row>
        <row r="10278">
          <cell r="A10278">
            <v>6658</v>
          </cell>
          <cell r="H10278" t="str">
            <v>Dampiera sylvestris</v>
          </cell>
        </row>
        <row r="10279">
          <cell r="A10279">
            <v>6659</v>
          </cell>
          <cell r="H10279" t="str">
            <v>Eragrostis interrupta</v>
          </cell>
        </row>
        <row r="10280">
          <cell r="A10280">
            <v>6660</v>
          </cell>
          <cell r="H10280" t="str">
            <v>Homopholis proluta</v>
          </cell>
        </row>
        <row r="10281">
          <cell r="A10281">
            <v>6661</v>
          </cell>
          <cell r="H10281" t="str">
            <v>Agrostis billardieri var. billardieri</v>
          </cell>
        </row>
        <row r="10282">
          <cell r="A10282">
            <v>6662</v>
          </cell>
          <cell r="H10282" t="str">
            <v>Corynocarpus rupestris subsp. rupestris</v>
          </cell>
        </row>
        <row r="10283">
          <cell r="A10283">
            <v>6663</v>
          </cell>
          <cell r="H10283" t="str">
            <v>Fimbristylis cinnamometorum</v>
          </cell>
        </row>
        <row r="10284">
          <cell r="A10284">
            <v>6664</v>
          </cell>
          <cell r="H10284" t="str">
            <v>Crotalaria mitchellii subsp. mitchellii</v>
          </cell>
        </row>
        <row r="10285">
          <cell r="A10285">
            <v>6665</v>
          </cell>
          <cell r="H10285" t="str">
            <v>Alpinia coerulea</v>
          </cell>
        </row>
        <row r="10286">
          <cell r="A10286">
            <v>6666</v>
          </cell>
          <cell r="H10286" t="str">
            <v>Wolffia globosa</v>
          </cell>
        </row>
        <row r="10287">
          <cell r="A10287">
            <v>6667</v>
          </cell>
          <cell r="H10287" t="str">
            <v>Utricularia aurea</v>
          </cell>
        </row>
        <row r="10288">
          <cell r="A10288">
            <v>6668</v>
          </cell>
          <cell r="H10288" t="str">
            <v>Eucalyptus parvifolia</v>
          </cell>
        </row>
        <row r="10289">
          <cell r="A10289">
            <v>6669</v>
          </cell>
          <cell r="H10289" t="str">
            <v>Cyperus dactylotes</v>
          </cell>
        </row>
        <row r="10290">
          <cell r="A10290">
            <v>6670</v>
          </cell>
          <cell r="H10290" t="str">
            <v>Cyrtostylis reniformis var. huegelii</v>
          </cell>
        </row>
        <row r="10291">
          <cell r="A10291">
            <v>6671</v>
          </cell>
          <cell r="H10291" t="str">
            <v>Diuris pauciflora</v>
          </cell>
        </row>
        <row r="10292">
          <cell r="A10292">
            <v>6672</v>
          </cell>
          <cell r="H10292" t="str">
            <v>Geodorum densiflorum</v>
          </cell>
        </row>
        <row r="10293">
          <cell r="A10293">
            <v>6673</v>
          </cell>
          <cell r="H10293" t="str">
            <v>Australina muelleri</v>
          </cell>
        </row>
        <row r="10294">
          <cell r="A10294">
            <v>6674</v>
          </cell>
          <cell r="H10294" t="str">
            <v>Brachyscome leptocarpa</v>
          </cell>
        </row>
        <row r="10295">
          <cell r="A10295">
            <v>6675</v>
          </cell>
          <cell r="H10295" t="str">
            <v>Brachyscome perpusilla</v>
          </cell>
        </row>
        <row r="10296">
          <cell r="A10296">
            <v>6676</v>
          </cell>
          <cell r="H10296" t="str">
            <v>Phyllanthus similis</v>
          </cell>
        </row>
        <row r="10297">
          <cell r="A10297">
            <v>6677</v>
          </cell>
          <cell r="H10297" t="str">
            <v>Myriophyllum simulans</v>
          </cell>
        </row>
        <row r="10298">
          <cell r="A10298">
            <v>6678</v>
          </cell>
          <cell r="H10298" t="str">
            <v>Coprosma perpusilla subsp. perpusilla</v>
          </cell>
        </row>
        <row r="10299">
          <cell r="A10299">
            <v>6679</v>
          </cell>
          <cell r="H10299" t="str">
            <v>Hypoxis vaginata var. brevistigmata</v>
          </cell>
        </row>
        <row r="10300">
          <cell r="A10300">
            <v>6680</v>
          </cell>
          <cell r="H10300" t="str">
            <v>Millettia australis</v>
          </cell>
        </row>
        <row r="10301">
          <cell r="A10301">
            <v>6681</v>
          </cell>
          <cell r="H10301" t="str">
            <v>Caleana minor</v>
          </cell>
        </row>
        <row r="10302">
          <cell r="A10302">
            <v>6682</v>
          </cell>
          <cell r="H10302" t="str">
            <v>Richardia humistrata</v>
          </cell>
        </row>
        <row r="10303">
          <cell r="A10303">
            <v>6683</v>
          </cell>
          <cell r="H10303" t="str">
            <v>Osteocarpum acropterum var. acropterum</v>
          </cell>
        </row>
        <row r="10304">
          <cell r="A10304">
            <v>6684</v>
          </cell>
          <cell r="H10304" t="str">
            <v>Gossypium sturtianum var. sturtianum</v>
          </cell>
        </row>
        <row r="10305">
          <cell r="A10305">
            <v>6685</v>
          </cell>
          <cell r="H10305" t="str">
            <v>Rubus radula</v>
          </cell>
        </row>
        <row r="10306">
          <cell r="A10306">
            <v>6686</v>
          </cell>
          <cell r="H10306" t="str">
            <v>Centaurea aspera</v>
          </cell>
        </row>
        <row r="10307">
          <cell r="A10307">
            <v>6687</v>
          </cell>
          <cell r="H10307" t="str">
            <v>Atriplex crassipes var. appendiculata</v>
          </cell>
        </row>
        <row r="10308">
          <cell r="A10308">
            <v>6688</v>
          </cell>
          <cell r="H10308" t="str">
            <v>Syncarpia glomulifera</v>
          </cell>
        </row>
        <row r="10309">
          <cell r="A10309">
            <v>6689</v>
          </cell>
          <cell r="H10309" t="str">
            <v>Deschampsia cespitosa</v>
          </cell>
        </row>
        <row r="10310">
          <cell r="A10310">
            <v>6690</v>
          </cell>
          <cell r="H10310" t="str">
            <v>Kickxia spuria subsp. spuria</v>
          </cell>
        </row>
        <row r="10311">
          <cell r="A10311">
            <v>6691</v>
          </cell>
          <cell r="H10311" t="str">
            <v>Acacia buxifolia subsp. buxifolia</v>
          </cell>
        </row>
        <row r="10312">
          <cell r="A10312">
            <v>6692</v>
          </cell>
          <cell r="H10312" t="str">
            <v>Urochloa gilesii subsp. occidentalis</v>
          </cell>
        </row>
        <row r="10313">
          <cell r="A10313">
            <v>6693</v>
          </cell>
          <cell r="H10313" t="str">
            <v>Cyperus conicus</v>
          </cell>
        </row>
        <row r="10314">
          <cell r="A10314">
            <v>6694</v>
          </cell>
          <cell r="H10314" t="str">
            <v>Melaleuca acuminata</v>
          </cell>
        </row>
        <row r="10315">
          <cell r="A10315">
            <v>6695</v>
          </cell>
          <cell r="H10315" t="str">
            <v>Notelaea microcarpa var. microcarpa</v>
          </cell>
        </row>
        <row r="10316">
          <cell r="A10316">
            <v>6696</v>
          </cell>
          <cell r="H10316" t="str">
            <v>Notelaea microcarpa var. velutina</v>
          </cell>
        </row>
        <row r="10317">
          <cell r="A10317">
            <v>6697</v>
          </cell>
          <cell r="H10317" t="str">
            <v>Dendrobium schoeninum</v>
          </cell>
        </row>
        <row r="10318">
          <cell r="A10318">
            <v>6698</v>
          </cell>
          <cell r="H10318" t="str">
            <v>Polycarpaea arida</v>
          </cell>
        </row>
        <row r="10319">
          <cell r="A10319">
            <v>6699</v>
          </cell>
          <cell r="H10319" t="str">
            <v>Westringia saxatilis</v>
          </cell>
        </row>
        <row r="10320">
          <cell r="A10320">
            <v>6700</v>
          </cell>
          <cell r="H10320" t="str">
            <v>Dianella caerulea var. caerulea</v>
          </cell>
        </row>
        <row r="10321">
          <cell r="A10321">
            <v>6701</v>
          </cell>
          <cell r="H10321" t="str">
            <v>Dodonaea falcata</v>
          </cell>
        </row>
        <row r="10322">
          <cell r="A10322">
            <v>6702</v>
          </cell>
          <cell r="H10322" t="str">
            <v>Acacia sclerophylla var. sclerophylla</v>
          </cell>
        </row>
        <row r="10323">
          <cell r="A10323">
            <v>6703</v>
          </cell>
          <cell r="H10323" t="str">
            <v>Caladenia catenata</v>
          </cell>
        </row>
        <row r="10324">
          <cell r="A10324">
            <v>6704</v>
          </cell>
          <cell r="H10324" t="str">
            <v>Phyllanthus maderaspatanus</v>
          </cell>
        </row>
        <row r="10325">
          <cell r="A10325">
            <v>6705</v>
          </cell>
          <cell r="H10325" t="str">
            <v>Senna multiglandulosa</v>
          </cell>
        </row>
        <row r="10326">
          <cell r="A10326">
            <v>6706</v>
          </cell>
          <cell r="H10326" t="str">
            <v>Atriplex rhagodioides</v>
          </cell>
        </row>
        <row r="10327">
          <cell r="A10327">
            <v>6707</v>
          </cell>
          <cell r="H10327" t="str">
            <v>Schoenoplectus mucronatus</v>
          </cell>
        </row>
        <row r="10328">
          <cell r="A10328">
            <v>6708</v>
          </cell>
          <cell r="H10328" t="str">
            <v>Gleichenia microphylla</v>
          </cell>
        </row>
        <row r="10329">
          <cell r="A10329">
            <v>6709</v>
          </cell>
          <cell r="H10329" t="str">
            <v>Sticherus flabellatus</v>
          </cell>
        </row>
        <row r="10330">
          <cell r="A10330">
            <v>6710</v>
          </cell>
          <cell r="H10330" t="str">
            <v>Dendrophthoe glabrescens</v>
          </cell>
        </row>
        <row r="10331">
          <cell r="A10331">
            <v>6711</v>
          </cell>
          <cell r="H10331" t="str">
            <v>Sida fibulifera</v>
          </cell>
        </row>
        <row r="10332">
          <cell r="A10332">
            <v>6712</v>
          </cell>
          <cell r="H10332" t="str">
            <v>Pterostylis bicolor</v>
          </cell>
        </row>
        <row r="10333">
          <cell r="A10333">
            <v>6713</v>
          </cell>
          <cell r="H10333" t="str">
            <v>Aristida latifolia</v>
          </cell>
        </row>
        <row r="10334">
          <cell r="A10334">
            <v>6714</v>
          </cell>
          <cell r="H10334" t="str">
            <v>Brachyscome ciliaris var. lanuginosa</v>
          </cell>
        </row>
        <row r="10335">
          <cell r="A10335">
            <v>6715</v>
          </cell>
          <cell r="H10335" t="str">
            <v>Rostellularia adscendens subsp. adscendens var. pogonanthera</v>
          </cell>
        </row>
        <row r="10336">
          <cell r="A10336">
            <v>6716</v>
          </cell>
          <cell r="H10336" t="str">
            <v>Cyperus iria</v>
          </cell>
        </row>
        <row r="10337">
          <cell r="A10337">
            <v>6717</v>
          </cell>
          <cell r="H10337" t="str">
            <v>Schistostylus purpuratus</v>
          </cell>
        </row>
        <row r="10338">
          <cell r="A10338">
            <v>6718</v>
          </cell>
          <cell r="H10338" t="str">
            <v>Cressa cretica</v>
          </cell>
        </row>
        <row r="10339">
          <cell r="A10339">
            <v>6719</v>
          </cell>
          <cell r="H10339" t="str">
            <v>Dianella longifolia var. stupata</v>
          </cell>
        </row>
        <row r="10340">
          <cell r="A10340">
            <v>6720</v>
          </cell>
          <cell r="H10340" t="str">
            <v>Enneapogon avenaceus</v>
          </cell>
        </row>
        <row r="10341">
          <cell r="A10341">
            <v>6721</v>
          </cell>
          <cell r="H10341" t="str">
            <v>Enteropogon acicularis</v>
          </cell>
        </row>
        <row r="10342">
          <cell r="A10342">
            <v>6722</v>
          </cell>
          <cell r="H10342" t="str">
            <v>Enteropogon ramosus</v>
          </cell>
        </row>
        <row r="10343">
          <cell r="A10343">
            <v>6723</v>
          </cell>
          <cell r="H10343" t="str">
            <v>Tripleurospermum inodorum</v>
          </cell>
        </row>
        <row r="10344">
          <cell r="A10344">
            <v>6724</v>
          </cell>
          <cell r="H10344" t="str">
            <v>Myriophyllum crispatum</v>
          </cell>
        </row>
        <row r="10345">
          <cell r="A10345">
            <v>6725</v>
          </cell>
          <cell r="H10345" t="str">
            <v>Triglochin procera var. dubia</v>
          </cell>
        </row>
        <row r="10346">
          <cell r="A10346">
            <v>6726</v>
          </cell>
          <cell r="H10346" t="str">
            <v>Poa fax</v>
          </cell>
        </row>
        <row r="10347">
          <cell r="A10347">
            <v>6727</v>
          </cell>
          <cell r="H10347" t="str">
            <v>Daviesia benthamii</v>
          </cell>
        </row>
        <row r="10348">
          <cell r="A10348">
            <v>6728</v>
          </cell>
          <cell r="H10348" t="str">
            <v>Vicia sativa subsp. sativa</v>
          </cell>
        </row>
        <row r="10349">
          <cell r="A10349">
            <v>6729</v>
          </cell>
          <cell r="H10349" t="str">
            <v>Bromus hordeaceus subsp. hordeaceus</v>
          </cell>
        </row>
        <row r="10350">
          <cell r="A10350">
            <v>6730</v>
          </cell>
          <cell r="H10350" t="str">
            <v>Cupaniopsis flagelliformis var. australis</v>
          </cell>
        </row>
        <row r="10351">
          <cell r="A10351">
            <v>6731</v>
          </cell>
          <cell r="H10351" t="str">
            <v>Acacia mucronata subsp. mucronata</v>
          </cell>
        </row>
        <row r="10352">
          <cell r="A10352">
            <v>6732</v>
          </cell>
          <cell r="H10352" t="str">
            <v>Ancana stenopetala</v>
          </cell>
        </row>
        <row r="10353">
          <cell r="A10353">
            <v>6733</v>
          </cell>
          <cell r="H10353" t="str">
            <v>Capsella bursapastoris</v>
          </cell>
        </row>
        <row r="10354">
          <cell r="A10354">
            <v>6734</v>
          </cell>
          <cell r="H10354" t="str">
            <v>Setaria sphacelata var. sericea</v>
          </cell>
        </row>
        <row r="10355">
          <cell r="A10355">
            <v>6735</v>
          </cell>
          <cell r="H10355" t="str">
            <v>Calotis plumulifera</v>
          </cell>
        </row>
        <row r="10356">
          <cell r="A10356">
            <v>6736</v>
          </cell>
          <cell r="H10356" t="str">
            <v>Cassia mimosoides</v>
          </cell>
        </row>
        <row r="10357">
          <cell r="A10357">
            <v>6737</v>
          </cell>
          <cell r="H10357" t="str">
            <v>Vittadinia cuneata var. cuneata</v>
          </cell>
        </row>
        <row r="10358">
          <cell r="A10358">
            <v>6738</v>
          </cell>
          <cell r="H10358" t="str">
            <v>Eucalyptus approximans subsp. codonocarpa</v>
          </cell>
        </row>
        <row r="10359">
          <cell r="A10359">
            <v>6739</v>
          </cell>
          <cell r="H10359" t="str">
            <v>Mischocarpus pyriformis subsp. pyriformis</v>
          </cell>
        </row>
        <row r="10360">
          <cell r="A10360">
            <v>6740</v>
          </cell>
          <cell r="H10360" t="str">
            <v>Adenostemma lavenia</v>
          </cell>
        </row>
        <row r="10361">
          <cell r="A10361">
            <v>6741</v>
          </cell>
          <cell r="H10361" t="str">
            <v>Cassine australis var. australis</v>
          </cell>
        </row>
        <row r="10362">
          <cell r="A10362">
            <v>6742</v>
          </cell>
          <cell r="H10362" t="str">
            <v>Lipocarpha microcephala</v>
          </cell>
        </row>
        <row r="10363">
          <cell r="A10363">
            <v>6743</v>
          </cell>
          <cell r="H10363" t="str">
            <v>Persoonia myrtilloides subsp. myrtilloides</v>
          </cell>
        </row>
        <row r="10364">
          <cell r="A10364">
            <v>6744</v>
          </cell>
          <cell r="H10364" t="str">
            <v>Asperula asthenes</v>
          </cell>
        </row>
        <row r="10365">
          <cell r="A10365">
            <v>6745</v>
          </cell>
          <cell r="H10365" t="str">
            <v>Danthonia racemosa var. obtusata</v>
          </cell>
        </row>
        <row r="10366">
          <cell r="A10366">
            <v>6746</v>
          </cell>
          <cell r="H10366" t="str">
            <v>Oplismenus hirtellus</v>
          </cell>
        </row>
        <row r="10367">
          <cell r="A10367">
            <v>6747</v>
          </cell>
          <cell r="H10367" t="str">
            <v>Halosarcia pergranulata subsp. pergranulata</v>
          </cell>
        </row>
        <row r="10368">
          <cell r="A10368">
            <v>6748</v>
          </cell>
          <cell r="H10368" t="str">
            <v>Acacia lunata</v>
          </cell>
        </row>
        <row r="10369">
          <cell r="A10369">
            <v>6749</v>
          </cell>
          <cell r="H10369" t="str">
            <v>Diuris alba</v>
          </cell>
        </row>
        <row r="10370">
          <cell r="A10370">
            <v>6750</v>
          </cell>
          <cell r="H10370" t="str">
            <v>Sclerolaena stelligera</v>
          </cell>
        </row>
        <row r="10371">
          <cell r="A10371">
            <v>6751</v>
          </cell>
          <cell r="H10371" t="str">
            <v>Phyllanthus virgatus</v>
          </cell>
        </row>
        <row r="10372">
          <cell r="A10372">
            <v>6752</v>
          </cell>
          <cell r="H10372" t="str">
            <v>Laxmannia compacta</v>
          </cell>
        </row>
        <row r="10373">
          <cell r="A10373">
            <v>6753</v>
          </cell>
          <cell r="H10373" t="str">
            <v>Boerhavia coccinea</v>
          </cell>
        </row>
        <row r="10374">
          <cell r="A10374">
            <v>6754</v>
          </cell>
          <cell r="H10374" t="str">
            <v>Jasminum didymum subsp. lineare</v>
          </cell>
        </row>
        <row r="10375">
          <cell r="A10375">
            <v>6755</v>
          </cell>
          <cell r="H10375" t="str">
            <v>Alectryon laeve</v>
          </cell>
        </row>
        <row r="10376">
          <cell r="A10376">
            <v>6756</v>
          </cell>
          <cell r="H10376" t="str">
            <v>Agrostis stolonifera var. ramosa</v>
          </cell>
        </row>
        <row r="10377">
          <cell r="A10377">
            <v>6757</v>
          </cell>
          <cell r="H10377" t="str">
            <v>Anchusa arvensis</v>
          </cell>
        </row>
        <row r="10378">
          <cell r="A10378">
            <v>6758</v>
          </cell>
          <cell r="H10378" t="str">
            <v>Leptostigma reptans</v>
          </cell>
        </row>
        <row r="10379">
          <cell r="A10379">
            <v>6759</v>
          </cell>
          <cell r="H10379" t="str">
            <v>Morinda acutifolia</v>
          </cell>
        </row>
        <row r="10380">
          <cell r="A10380">
            <v>6760</v>
          </cell>
          <cell r="H10380" t="str">
            <v>Trema tomentosa</v>
          </cell>
        </row>
        <row r="10381">
          <cell r="A10381">
            <v>6761</v>
          </cell>
          <cell r="H10381" t="str">
            <v>Trema tomentosa var. aspera</v>
          </cell>
        </row>
        <row r="10382">
          <cell r="A10382">
            <v>6762</v>
          </cell>
          <cell r="H10382" t="str">
            <v>Brassica oleracea</v>
          </cell>
        </row>
        <row r="10383">
          <cell r="A10383">
            <v>6763</v>
          </cell>
          <cell r="H10383" t="str">
            <v>Hygrophila floribunda</v>
          </cell>
        </row>
        <row r="10384">
          <cell r="A10384">
            <v>6764</v>
          </cell>
          <cell r="H10384" t="str">
            <v>Atriplex vesicaria subsp. vesicaria</v>
          </cell>
        </row>
        <row r="10385">
          <cell r="A10385">
            <v>6765</v>
          </cell>
          <cell r="H10385" t="str">
            <v>Diuris punctata var. minor</v>
          </cell>
        </row>
        <row r="10386">
          <cell r="A10386">
            <v>6766</v>
          </cell>
          <cell r="H10386" t="str">
            <v>Agrostis avenacea var. avenacea</v>
          </cell>
        </row>
        <row r="10387">
          <cell r="A10387">
            <v>6767</v>
          </cell>
          <cell r="H10387" t="str">
            <v>Sparganium subglobosum</v>
          </cell>
        </row>
        <row r="10388">
          <cell r="A10388">
            <v>6768</v>
          </cell>
          <cell r="H10388" t="str">
            <v>Angophora bakeri subsp. paludosa</v>
          </cell>
        </row>
        <row r="10389">
          <cell r="A10389">
            <v>6769</v>
          </cell>
          <cell r="H10389" t="str">
            <v>Ranunculus pentandrus var. pentandrus</v>
          </cell>
        </row>
        <row r="10390">
          <cell r="A10390">
            <v>6770</v>
          </cell>
          <cell r="H10390" t="str">
            <v>Gnaphalium limosum</v>
          </cell>
        </row>
        <row r="10391">
          <cell r="A10391">
            <v>6771</v>
          </cell>
          <cell r="H10391" t="str">
            <v>Gnaphalium nitidulum</v>
          </cell>
        </row>
        <row r="10392">
          <cell r="A10392">
            <v>6772</v>
          </cell>
          <cell r="H10392" t="str">
            <v>Hydrilla verticillata</v>
          </cell>
        </row>
        <row r="10393">
          <cell r="A10393">
            <v>6773</v>
          </cell>
          <cell r="H10393" t="str">
            <v>Cobaea scandens</v>
          </cell>
        </row>
        <row r="10394">
          <cell r="A10394">
            <v>6774</v>
          </cell>
          <cell r="H10394" t="str">
            <v>Pimelea curviflora var. divergens</v>
          </cell>
        </row>
        <row r="10395">
          <cell r="A10395">
            <v>6775</v>
          </cell>
          <cell r="H10395" t="str">
            <v>Atriplex crassipes var. crassipes</v>
          </cell>
        </row>
        <row r="10396">
          <cell r="A10396">
            <v>6776</v>
          </cell>
          <cell r="H10396" t="str">
            <v>Sauropus trachyspermus</v>
          </cell>
        </row>
        <row r="10397">
          <cell r="A10397">
            <v>6777</v>
          </cell>
          <cell r="H10397" t="str">
            <v>Melaleuca parvistaminea</v>
          </cell>
        </row>
        <row r="10398">
          <cell r="A10398">
            <v>6778</v>
          </cell>
          <cell r="H10398" t="str">
            <v>Syzygium australe</v>
          </cell>
        </row>
        <row r="10399">
          <cell r="A10399">
            <v>6779</v>
          </cell>
          <cell r="H10399" t="str">
            <v>Chenopodium desertorum subsp. microphyllum</v>
          </cell>
        </row>
        <row r="10400">
          <cell r="A10400">
            <v>6780</v>
          </cell>
          <cell r="H10400" t="str">
            <v>Sida cordifolia</v>
          </cell>
        </row>
        <row r="10401">
          <cell r="A10401">
            <v>6781</v>
          </cell>
          <cell r="H10401" t="str">
            <v>Urena lobata</v>
          </cell>
        </row>
        <row r="10402">
          <cell r="A10402">
            <v>6782</v>
          </cell>
          <cell r="H10402" t="str">
            <v>Toona australis</v>
          </cell>
        </row>
        <row r="10403">
          <cell r="A10403">
            <v>6783</v>
          </cell>
          <cell r="H10403" t="str">
            <v>Echinopogon nutans var. major</v>
          </cell>
        </row>
        <row r="10404">
          <cell r="A10404">
            <v>6784</v>
          </cell>
          <cell r="H10404" t="str">
            <v>Arrhenatherum elatius var. bulbosum</v>
          </cell>
        </row>
        <row r="10405">
          <cell r="A10405">
            <v>6785</v>
          </cell>
          <cell r="H10405" t="str">
            <v>Coprosma miphophila</v>
          </cell>
        </row>
        <row r="10406">
          <cell r="A10406">
            <v>6786</v>
          </cell>
          <cell r="H10406" t="str">
            <v>Ulmus x hollandica</v>
          </cell>
        </row>
        <row r="10407">
          <cell r="A10407">
            <v>6787</v>
          </cell>
          <cell r="H10407" t="str">
            <v>Hedychium gardnerianum</v>
          </cell>
        </row>
        <row r="10408">
          <cell r="A10408">
            <v>6788</v>
          </cell>
          <cell r="H10408" t="str">
            <v>Murdannia graminea</v>
          </cell>
        </row>
        <row r="10409">
          <cell r="A10409">
            <v>6789</v>
          </cell>
          <cell r="H10409" t="str">
            <v>Dianella caerulea var. cinerascens</v>
          </cell>
        </row>
        <row r="10410">
          <cell r="A10410">
            <v>6790</v>
          </cell>
          <cell r="H10410" t="str">
            <v>Danthonia racemosa var. racemosa</v>
          </cell>
        </row>
        <row r="10411">
          <cell r="A10411">
            <v>6791</v>
          </cell>
          <cell r="H10411" t="str">
            <v>Thecanthes cornucopiae</v>
          </cell>
        </row>
        <row r="10412">
          <cell r="A10412">
            <v>6792</v>
          </cell>
          <cell r="H10412" t="str">
            <v>Hybanthus vernonii subsp. scaber</v>
          </cell>
        </row>
        <row r="10413">
          <cell r="A10413">
            <v>6793</v>
          </cell>
          <cell r="H10413" t="str">
            <v>Matricaria matricarioides</v>
          </cell>
        </row>
        <row r="10414">
          <cell r="A10414">
            <v>6794</v>
          </cell>
          <cell r="H10414" t="str">
            <v>Celastrus subspicata</v>
          </cell>
        </row>
        <row r="10415">
          <cell r="A10415">
            <v>6795</v>
          </cell>
          <cell r="H10415" t="str">
            <v>Eutaxia microphylla var. microphylla</v>
          </cell>
        </row>
        <row r="10416">
          <cell r="A10416">
            <v>6796</v>
          </cell>
          <cell r="H10416" t="str">
            <v>Curculigo ensifolia</v>
          </cell>
        </row>
        <row r="10417">
          <cell r="A10417">
            <v>6797</v>
          </cell>
          <cell r="H10417" t="str">
            <v>Lawrencia glomerata</v>
          </cell>
        </row>
        <row r="10418">
          <cell r="A10418">
            <v>6798</v>
          </cell>
          <cell r="H10418" t="str">
            <v>Eucalyptus chloroclada</v>
          </cell>
        </row>
        <row r="10419">
          <cell r="A10419">
            <v>6799</v>
          </cell>
          <cell r="H10419" t="str">
            <v>Waterhousea floribunda</v>
          </cell>
        </row>
        <row r="10420">
          <cell r="A10420">
            <v>6800</v>
          </cell>
          <cell r="H10420" t="str">
            <v>Caladenia arenaria</v>
          </cell>
        </row>
        <row r="10421">
          <cell r="A10421">
            <v>6801</v>
          </cell>
          <cell r="H10421" t="str">
            <v>Elymus scabrus var. scabrus</v>
          </cell>
        </row>
        <row r="10422">
          <cell r="A10422">
            <v>6802</v>
          </cell>
          <cell r="H10422" t="str">
            <v>Enneapogon pallidus var. brevisetus</v>
          </cell>
        </row>
        <row r="10423">
          <cell r="A10423">
            <v>6803</v>
          </cell>
          <cell r="H10423" t="str">
            <v>Imperata cylindrica</v>
          </cell>
        </row>
        <row r="10424">
          <cell r="A10424">
            <v>6804</v>
          </cell>
          <cell r="H10424" t="str">
            <v>Gnephosis tenuissima</v>
          </cell>
        </row>
        <row r="10425">
          <cell r="A10425">
            <v>6805</v>
          </cell>
          <cell r="H10425" t="str">
            <v>Callitris verrucosa</v>
          </cell>
        </row>
        <row r="10426">
          <cell r="A10426">
            <v>6806</v>
          </cell>
          <cell r="H10426" t="str">
            <v>Austrosteenisia blackii</v>
          </cell>
        </row>
        <row r="10427">
          <cell r="A10427">
            <v>6807</v>
          </cell>
          <cell r="H10427" t="str">
            <v>Austrosteenisia glabristyla</v>
          </cell>
        </row>
        <row r="10428">
          <cell r="A10428">
            <v>6808</v>
          </cell>
          <cell r="H10428" t="str">
            <v>Indigofera hirsuta</v>
          </cell>
        </row>
        <row r="10429">
          <cell r="A10429">
            <v>6809</v>
          </cell>
          <cell r="H10429" t="str">
            <v>Melaleuca biconvexa</v>
          </cell>
        </row>
        <row r="10430">
          <cell r="A10430">
            <v>6810</v>
          </cell>
          <cell r="H10430" t="str">
            <v>Clematis clitorioides</v>
          </cell>
        </row>
        <row r="10431">
          <cell r="A10431">
            <v>6811</v>
          </cell>
          <cell r="H10431" t="str">
            <v>Dianella caerulea var. assera</v>
          </cell>
        </row>
        <row r="10432">
          <cell r="A10432">
            <v>6812</v>
          </cell>
          <cell r="H10432" t="str">
            <v>Dianella longifolia var. surculosa</v>
          </cell>
        </row>
        <row r="10433">
          <cell r="A10433">
            <v>6813</v>
          </cell>
          <cell r="H10433" t="str">
            <v>Pimelea latifolia subsp. elliptifolia</v>
          </cell>
        </row>
        <row r="10434">
          <cell r="A10434">
            <v>6814</v>
          </cell>
          <cell r="H10434" t="str">
            <v>Pimelea linifolia subsp. linifolia</v>
          </cell>
        </row>
        <row r="10435">
          <cell r="A10435">
            <v>6815</v>
          </cell>
          <cell r="H10435" t="str">
            <v>Elymus scabrus</v>
          </cell>
        </row>
        <row r="10436">
          <cell r="A10436">
            <v>6816</v>
          </cell>
          <cell r="H10436" t="str">
            <v>Trema aspera</v>
          </cell>
        </row>
        <row r="10437">
          <cell r="A10437">
            <v>6817</v>
          </cell>
          <cell r="H10437" t="str">
            <v>Dillwynia floribunda var. teretifolia</v>
          </cell>
        </row>
        <row r="10438">
          <cell r="A10438">
            <v>6818</v>
          </cell>
          <cell r="H10438" t="str">
            <v>Echinochloa microstachya</v>
          </cell>
        </row>
        <row r="10439">
          <cell r="A10439">
            <v>6819</v>
          </cell>
          <cell r="H10439" t="str">
            <v>Dissocarpus biflorus var. biflorus</v>
          </cell>
        </row>
        <row r="10440">
          <cell r="A10440">
            <v>6820</v>
          </cell>
          <cell r="H10440" t="str">
            <v>Crassula peduncularis</v>
          </cell>
        </row>
        <row r="10441">
          <cell r="A10441">
            <v>6821</v>
          </cell>
          <cell r="H10441" t="str">
            <v>Pultenaea juniperina var. mucronata</v>
          </cell>
        </row>
        <row r="10442">
          <cell r="A10442">
            <v>6822</v>
          </cell>
          <cell r="H10442" t="str">
            <v>Phyllanthus lacunellus</v>
          </cell>
        </row>
        <row r="10443">
          <cell r="A10443">
            <v>6823</v>
          </cell>
          <cell r="H10443" t="str">
            <v>Dillwynia parvifolia var. parvifolia</v>
          </cell>
        </row>
        <row r="10444">
          <cell r="A10444">
            <v>6824</v>
          </cell>
          <cell r="H10444" t="str">
            <v>Eucalyptus deuaensis</v>
          </cell>
        </row>
        <row r="10445">
          <cell r="A10445">
            <v>6825</v>
          </cell>
          <cell r="H10445" t="str">
            <v>Eucalyptus mannifera subsp. praecox</v>
          </cell>
        </row>
        <row r="10446">
          <cell r="A10446">
            <v>6826</v>
          </cell>
          <cell r="H10446" t="str">
            <v>Echinopogon ovatus var. ovatus</v>
          </cell>
        </row>
        <row r="10447">
          <cell r="A10447">
            <v>6827</v>
          </cell>
          <cell r="H10447" t="str">
            <v>Bryophyllum pinnatum</v>
          </cell>
        </row>
        <row r="10448">
          <cell r="A10448">
            <v>6828</v>
          </cell>
          <cell r="H10448" t="str">
            <v>Bryophyllum tubiflorum</v>
          </cell>
        </row>
        <row r="10449">
          <cell r="A10449">
            <v>6829</v>
          </cell>
          <cell r="H10449" t="str">
            <v>Einadia nutans subsp. eremaea</v>
          </cell>
        </row>
        <row r="10450">
          <cell r="A10450">
            <v>6830</v>
          </cell>
          <cell r="H10450" t="str">
            <v>Corynotheca licrota</v>
          </cell>
        </row>
        <row r="10451">
          <cell r="A10451">
            <v>6831</v>
          </cell>
          <cell r="H10451" t="str">
            <v>Austrofestuca litoralis</v>
          </cell>
        </row>
        <row r="10452">
          <cell r="A10452">
            <v>6832</v>
          </cell>
          <cell r="H10452" t="str">
            <v>Brachiaria fasciculata var. reticulata</v>
          </cell>
        </row>
        <row r="10453">
          <cell r="A10453">
            <v>6833</v>
          </cell>
          <cell r="H10453" t="str">
            <v>Panicum effusum var. effusum</v>
          </cell>
        </row>
        <row r="10454">
          <cell r="A10454">
            <v>6834</v>
          </cell>
          <cell r="H10454" t="str">
            <v>Pimelea octophylla subsp. ciliolaris</v>
          </cell>
        </row>
        <row r="10455">
          <cell r="A10455">
            <v>6835</v>
          </cell>
          <cell r="H10455" t="str">
            <v>Helichrysum apiculatum</v>
          </cell>
        </row>
        <row r="10456">
          <cell r="A10456">
            <v>6836</v>
          </cell>
          <cell r="H10456" t="str">
            <v>Melaleuca viminalis var. minor</v>
          </cell>
        </row>
        <row r="10457">
          <cell r="A10457">
            <v>6837</v>
          </cell>
          <cell r="H10457" t="str">
            <v>Oenothera indecora subsp. bonariensis</v>
          </cell>
        </row>
        <row r="10458">
          <cell r="A10458">
            <v>6838</v>
          </cell>
          <cell r="H10458" t="str">
            <v>Caladenia alata</v>
          </cell>
        </row>
        <row r="10459">
          <cell r="A10459">
            <v>6839</v>
          </cell>
          <cell r="H10459" t="str">
            <v>Isopogon anethifolius</v>
          </cell>
        </row>
        <row r="10460">
          <cell r="A10460">
            <v>6840</v>
          </cell>
          <cell r="H10460" t="str">
            <v>Sedum praealtum</v>
          </cell>
        </row>
        <row r="10461">
          <cell r="A10461">
            <v>6841</v>
          </cell>
          <cell r="H10461" t="str">
            <v>Boerhavia dominii</v>
          </cell>
        </row>
        <row r="10462">
          <cell r="A10462">
            <v>6842</v>
          </cell>
          <cell r="H10462" t="str">
            <v>Amphibromus nervosus</v>
          </cell>
        </row>
        <row r="10463">
          <cell r="A10463">
            <v>6843</v>
          </cell>
          <cell r="H10463" t="str">
            <v>Avena sterilis subsp. ludoviciana</v>
          </cell>
        </row>
        <row r="10464">
          <cell r="A10464">
            <v>6844</v>
          </cell>
          <cell r="H10464" t="str">
            <v>Bromus japonicus var. japonicus</v>
          </cell>
        </row>
        <row r="10465">
          <cell r="A10465">
            <v>6845</v>
          </cell>
          <cell r="H10465" t="str">
            <v>Leucopogon lanceolatus var. gracilis</v>
          </cell>
        </row>
        <row r="10466">
          <cell r="A10466">
            <v>6846</v>
          </cell>
          <cell r="H10466" t="str">
            <v>Euphorbia heterophylla</v>
          </cell>
        </row>
        <row r="10467">
          <cell r="A10467">
            <v>6847</v>
          </cell>
          <cell r="H10467" t="str">
            <v>Euphorbia sarcostemmoides</v>
          </cell>
        </row>
        <row r="10468">
          <cell r="A10468">
            <v>6848</v>
          </cell>
          <cell r="H10468" t="str">
            <v>Bulbine glauca</v>
          </cell>
        </row>
        <row r="10469">
          <cell r="A10469">
            <v>6849</v>
          </cell>
          <cell r="H10469" t="str">
            <v>Jasminum simplicifolium</v>
          </cell>
        </row>
        <row r="10470">
          <cell r="A10470">
            <v>6850</v>
          </cell>
          <cell r="H10470" t="str">
            <v>Digitaria porrecta</v>
          </cell>
        </row>
        <row r="10471">
          <cell r="A10471">
            <v>6851</v>
          </cell>
          <cell r="H10471" t="str">
            <v>Eragrostis pectinacea</v>
          </cell>
        </row>
        <row r="10472">
          <cell r="A10472">
            <v>6852</v>
          </cell>
          <cell r="H10472" t="str">
            <v>Eragrostis pectinacea var. misserima</v>
          </cell>
        </row>
        <row r="10473">
          <cell r="A10473">
            <v>6853</v>
          </cell>
          <cell r="H10473" t="str">
            <v>Hybanthus enneaspermus subsp. stellarioides</v>
          </cell>
        </row>
        <row r="10474">
          <cell r="A10474">
            <v>6854</v>
          </cell>
          <cell r="H10474" t="str">
            <v>Dysphania glomulifera subsp. eremaea</v>
          </cell>
        </row>
        <row r="10475">
          <cell r="A10475">
            <v>6855</v>
          </cell>
          <cell r="H10475" t="str">
            <v>Halosarcia nitida</v>
          </cell>
        </row>
        <row r="10476">
          <cell r="A10476">
            <v>6856</v>
          </cell>
          <cell r="H10476" t="str">
            <v>Amyema congener subsp. congener</v>
          </cell>
        </row>
        <row r="10477">
          <cell r="A10477">
            <v>6857</v>
          </cell>
          <cell r="H10477" t="str">
            <v>Digitaria brownii</v>
          </cell>
        </row>
        <row r="10478">
          <cell r="A10478">
            <v>6858</v>
          </cell>
          <cell r="H10478" t="str">
            <v>Melilotus alba</v>
          </cell>
        </row>
        <row r="10479">
          <cell r="A10479">
            <v>6859</v>
          </cell>
          <cell r="H10479" t="str">
            <v>Bulbophyllum shepherdii</v>
          </cell>
        </row>
        <row r="10480">
          <cell r="A10480">
            <v>6860</v>
          </cell>
          <cell r="H10480" t="str">
            <v>Morinda jasminoides</v>
          </cell>
        </row>
        <row r="10481">
          <cell r="A10481">
            <v>6861</v>
          </cell>
          <cell r="H10481" t="str">
            <v>Brachyscome lineariloba</v>
          </cell>
        </row>
        <row r="10482">
          <cell r="A10482">
            <v>6862</v>
          </cell>
          <cell r="H10482" t="str">
            <v>Brachyscome procumbens</v>
          </cell>
        </row>
        <row r="10483">
          <cell r="A10483">
            <v>6863</v>
          </cell>
          <cell r="H10483" t="str">
            <v>Neoastelia spectabilis</v>
          </cell>
        </row>
        <row r="10484">
          <cell r="A10484">
            <v>6864</v>
          </cell>
          <cell r="H10484" t="str">
            <v>Cleistochloa rigida</v>
          </cell>
        </row>
        <row r="10485">
          <cell r="A10485">
            <v>6865</v>
          </cell>
          <cell r="H10485" t="str">
            <v>Elytrophorus spicatus</v>
          </cell>
        </row>
        <row r="10486">
          <cell r="A10486">
            <v>6866</v>
          </cell>
          <cell r="H10486" t="str">
            <v>Enneapogon polyphyllus</v>
          </cell>
        </row>
        <row r="10487">
          <cell r="A10487">
            <v>6867</v>
          </cell>
          <cell r="H10487" t="str">
            <v>Ischaemum australe</v>
          </cell>
        </row>
        <row r="10488">
          <cell r="A10488">
            <v>6868</v>
          </cell>
          <cell r="H10488" t="str">
            <v>Iseilema vaginiflorum</v>
          </cell>
        </row>
        <row r="10489">
          <cell r="A10489">
            <v>6869</v>
          </cell>
          <cell r="H10489" t="str">
            <v>Prunus cerasus</v>
          </cell>
        </row>
        <row r="10490">
          <cell r="A10490">
            <v>6870</v>
          </cell>
          <cell r="H10490" t="str">
            <v>Pimelea latifolia subsp. latifolia</v>
          </cell>
        </row>
        <row r="10491">
          <cell r="A10491">
            <v>6871</v>
          </cell>
          <cell r="H10491" t="str">
            <v>Pimelea micrantha</v>
          </cell>
        </row>
        <row r="10492">
          <cell r="A10492">
            <v>6872</v>
          </cell>
          <cell r="H10492" t="str">
            <v>Brachyscome microcarpa</v>
          </cell>
        </row>
        <row r="10493">
          <cell r="A10493">
            <v>6873</v>
          </cell>
          <cell r="H10493" t="str">
            <v>Brachyscome readeri</v>
          </cell>
        </row>
        <row r="10494">
          <cell r="A10494">
            <v>6874</v>
          </cell>
          <cell r="H10494" t="str">
            <v>Daviesia benthamii subsp. humilis</v>
          </cell>
        </row>
        <row r="10495">
          <cell r="A10495">
            <v>6875</v>
          </cell>
          <cell r="H10495" t="str">
            <v>Macroptilium lathyroides</v>
          </cell>
        </row>
        <row r="10496">
          <cell r="A10496">
            <v>6876</v>
          </cell>
          <cell r="H10496" t="str">
            <v>Sclerochlamys brachyptera</v>
          </cell>
        </row>
        <row r="10497">
          <cell r="A10497">
            <v>6877</v>
          </cell>
          <cell r="H10497" t="str">
            <v>Prostanthera monticola</v>
          </cell>
        </row>
        <row r="10498">
          <cell r="A10498">
            <v>6878</v>
          </cell>
          <cell r="H10498" t="str">
            <v>Utricularia caerulea</v>
          </cell>
        </row>
        <row r="10499">
          <cell r="A10499">
            <v>6879</v>
          </cell>
          <cell r="H10499" t="str">
            <v>Hypoxis vaginata var. vaginata</v>
          </cell>
        </row>
        <row r="10500">
          <cell r="A10500">
            <v>6880</v>
          </cell>
          <cell r="H10500" t="str">
            <v>Ornithogalum arabicum</v>
          </cell>
        </row>
        <row r="10501">
          <cell r="A10501">
            <v>6881</v>
          </cell>
          <cell r="H10501" t="str">
            <v>Chiloglottis sylvestris</v>
          </cell>
        </row>
        <row r="10502">
          <cell r="A10502">
            <v>6882</v>
          </cell>
          <cell r="H10502" t="str">
            <v>Bothriochloa ewartiana</v>
          </cell>
        </row>
        <row r="10503">
          <cell r="A10503">
            <v>6883</v>
          </cell>
          <cell r="H10503" t="str">
            <v>Eragrostis japonica</v>
          </cell>
        </row>
        <row r="10504">
          <cell r="A10504">
            <v>6884</v>
          </cell>
          <cell r="H10504" t="str">
            <v>Grindelia camporum var. australis</v>
          </cell>
        </row>
        <row r="10505">
          <cell r="A10505">
            <v>6885</v>
          </cell>
          <cell r="H10505" t="str">
            <v>Eucalyptus delegatensis subsp. delegatensis</v>
          </cell>
        </row>
        <row r="10506">
          <cell r="A10506">
            <v>6886</v>
          </cell>
          <cell r="H10506" t="str">
            <v>Coprosma perpusilla</v>
          </cell>
        </row>
        <row r="10507">
          <cell r="A10507">
            <v>6887</v>
          </cell>
          <cell r="H10507" t="str">
            <v>Brachyscome ciliaris var. ciliaris</v>
          </cell>
        </row>
        <row r="10508">
          <cell r="A10508">
            <v>6888</v>
          </cell>
          <cell r="H10508" t="str">
            <v>Eucalyptus pauciflora subsp. pauciflora</v>
          </cell>
        </row>
        <row r="10509">
          <cell r="A10509">
            <v>6889</v>
          </cell>
          <cell r="H10509" t="str">
            <v>Cyrtostylis reniformis</v>
          </cell>
        </row>
        <row r="10510">
          <cell r="A10510">
            <v>6890</v>
          </cell>
          <cell r="H10510" t="str">
            <v>Cenchrus echinatus</v>
          </cell>
        </row>
        <row r="10511">
          <cell r="A10511">
            <v>6891</v>
          </cell>
          <cell r="H10511" t="str">
            <v>Brachyscome graminea</v>
          </cell>
        </row>
        <row r="10512">
          <cell r="A10512">
            <v>6892</v>
          </cell>
          <cell r="H10512" t="str">
            <v>Brachyscome heterodonta</v>
          </cell>
        </row>
        <row r="10513">
          <cell r="A10513">
            <v>6893</v>
          </cell>
          <cell r="H10513" t="str">
            <v>Brachyscome papillosa</v>
          </cell>
        </row>
        <row r="10514">
          <cell r="A10514">
            <v>6894</v>
          </cell>
          <cell r="H10514" t="str">
            <v>Sauropus rigens</v>
          </cell>
        </row>
        <row r="10515">
          <cell r="A10515">
            <v>6895</v>
          </cell>
          <cell r="H10515" t="str">
            <v>Teucrium albicaule</v>
          </cell>
        </row>
        <row r="10516">
          <cell r="A10516">
            <v>6896</v>
          </cell>
          <cell r="H10516" t="str">
            <v>Caesia calliantha</v>
          </cell>
        </row>
        <row r="10517">
          <cell r="A10517">
            <v>6897</v>
          </cell>
          <cell r="H10517" t="str">
            <v>Hypoxis pratensis var. tuberculata</v>
          </cell>
        </row>
        <row r="10518">
          <cell r="A10518">
            <v>6898</v>
          </cell>
          <cell r="H10518" t="str">
            <v>Rhizophora stylosa</v>
          </cell>
        </row>
        <row r="10519">
          <cell r="A10519">
            <v>6899</v>
          </cell>
          <cell r="H10519" t="str">
            <v>Osteocarpum acropterum var. deminutum</v>
          </cell>
        </row>
        <row r="10520">
          <cell r="A10520">
            <v>6900</v>
          </cell>
          <cell r="H10520" t="str">
            <v>Euphorbia tannensis subsp. eremophila</v>
          </cell>
        </row>
        <row r="10521">
          <cell r="A10521">
            <v>6901</v>
          </cell>
          <cell r="H10521" t="str">
            <v>Crotalaria cunninghamii</v>
          </cell>
        </row>
        <row r="10522">
          <cell r="A10522">
            <v>6902</v>
          </cell>
          <cell r="H10522" t="str">
            <v>Crotalaria linifolia</v>
          </cell>
        </row>
        <row r="10523">
          <cell r="A10523">
            <v>6903</v>
          </cell>
          <cell r="H10523" t="str">
            <v>Clematis glycinoides var. glycinoides</v>
          </cell>
        </row>
        <row r="10524">
          <cell r="A10524">
            <v>6904</v>
          </cell>
          <cell r="H10524" t="str">
            <v>Psychotria simmondsiana var. glabrescens</v>
          </cell>
        </row>
        <row r="10525">
          <cell r="A10525">
            <v>6905</v>
          </cell>
          <cell r="H10525" t="str">
            <v>Dissocarpus fontinalis</v>
          </cell>
        </row>
        <row r="10526">
          <cell r="A10526">
            <v>6906</v>
          </cell>
          <cell r="H10526" t="str">
            <v>Oplismenus hirtellus subsp. imbecillus</v>
          </cell>
        </row>
        <row r="10527">
          <cell r="A10527">
            <v>6907</v>
          </cell>
          <cell r="H10527" t="str">
            <v>Stylidium uliginosum</v>
          </cell>
        </row>
        <row r="10528">
          <cell r="A10528">
            <v>6908</v>
          </cell>
          <cell r="H10528" t="str">
            <v>Chenopodium desertorum subsp. anidiophyllum</v>
          </cell>
        </row>
        <row r="10529">
          <cell r="A10529">
            <v>6909</v>
          </cell>
          <cell r="H10529" t="str">
            <v>Notelaea longifolia f. intermedia</v>
          </cell>
        </row>
        <row r="10530">
          <cell r="A10530">
            <v>6910</v>
          </cell>
          <cell r="H10530" t="str">
            <v>Ranunculus graniticolus</v>
          </cell>
        </row>
        <row r="10531">
          <cell r="A10531">
            <v>6911</v>
          </cell>
          <cell r="H10531" t="str">
            <v>Cassine australis var. angustifolia</v>
          </cell>
        </row>
        <row r="10532">
          <cell r="A10532">
            <v>6912</v>
          </cell>
          <cell r="H10532" t="str">
            <v>Dianella prunina</v>
          </cell>
        </row>
        <row r="10533">
          <cell r="A10533">
            <v>6913</v>
          </cell>
          <cell r="H10533" t="str">
            <v>Alpinia arundelliana</v>
          </cell>
        </row>
        <row r="10534">
          <cell r="A10534">
            <v>6914</v>
          </cell>
          <cell r="H10534" t="str">
            <v>Brachyscome debilis</v>
          </cell>
        </row>
        <row r="10535">
          <cell r="A10535">
            <v>6915</v>
          </cell>
          <cell r="H10535" t="str">
            <v>Chondrilla latifolia</v>
          </cell>
        </row>
        <row r="10536">
          <cell r="A10536">
            <v>6916</v>
          </cell>
          <cell r="H10536" t="str">
            <v>Brachyscome ciliocarpa</v>
          </cell>
        </row>
        <row r="10537">
          <cell r="A10537">
            <v>6917</v>
          </cell>
          <cell r="H10537" t="str">
            <v>Prunus domestica var. insititia</v>
          </cell>
        </row>
        <row r="10538">
          <cell r="A10538">
            <v>6918</v>
          </cell>
          <cell r="H10538" t="str">
            <v>Atriplex infrequens</v>
          </cell>
        </row>
        <row r="10539">
          <cell r="A10539">
            <v>6919</v>
          </cell>
          <cell r="H10539" t="str">
            <v>Osteocarpum acropterum</v>
          </cell>
        </row>
        <row r="10540">
          <cell r="A10540">
            <v>6920</v>
          </cell>
          <cell r="H10540" t="str">
            <v>Sauropus albiflorus subsp. microcladus</v>
          </cell>
        </row>
        <row r="10541">
          <cell r="A10541">
            <v>6921</v>
          </cell>
          <cell r="H10541" t="str">
            <v>Gompholobium huegelii</v>
          </cell>
        </row>
        <row r="10542">
          <cell r="A10542">
            <v>6922</v>
          </cell>
          <cell r="H10542" t="str">
            <v>Eucalyptus viminalis subsp. viminalis</v>
          </cell>
        </row>
        <row r="10543">
          <cell r="A10543">
            <v>6923</v>
          </cell>
          <cell r="H10543" t="str">
            <v>Eucalyptus wilcoxii</v>
          </cell>
        </row>
        <row r="10544">
          <cell r="A10544">
            <v>6924</v>
          </cell>
          <cell r="H10544" t="str">
            <v>Einadia nutans subsp. oxycarpa</v>
          </cell>
        </row>
        <row r="10545">
          <cell r="A10545">
            <v>6925</v>
          </cell>
          <cell r="H10545" t="str">
            <v>Hovea beckeri</v>
          </cell>
        </row>
        <row r="10546">
          <cell r="A10546">
            <v>6926</v>
          </cell>
          <cell r="H10546" t="str">
            <v>Prostanthera cruciflora</v>
          </cell>
        </row>
        <row r="10547">
          <cell r="A10547">
            <v>6927</v>
          </cell>
          <cell r="H10547" t="str">
            <v>Eragrostis falcata</v>
          </cell>
        </row>
        <row r="10548">
          <cell r="A10548">
            <v>6928</v>
          </cell>
          <cell r="H10548" t="str">
            <v>Gompholobium foliosum</v>
          </cell>
        </row>
        <row r="10549">
          <cell r="A10549">
            <v>6929</v>
          </cell>
          <cell r="H10549" t="str">
            <v>Prunus dulcis</v>
          </cell>
        </row>
        <row r="10550">
          <cell r="A10550">
            <v>6930</v>
          </cell>
          <cell r="H10550" t="str">
            <v>Clerodendrum floribundum</v>
          </cell>
        </row>
        <row r="10551">
          <cell r="A10551">
            <v>6931</v>
          </cell>
          <cell r="H10551" t="str">
            <v>Chenopodium desertorum subsp. virosum</v>
          </cell>
        </row>
        <row r="10552">
          <cell r="A10552">
            <v>6932</v>
          </cell>
          <cell r="H10552" t="str">
            <v>Thysanotus tuberosus subsp. parviflorus</v>
          </cell>
        </row>
        <row r="10553">
          <cell r="A10553">
            <v>6933</v>
          </cell>
          <cell r="H10553" t="str">
            <v>Aristida jerichoensis var. subspinulifera</v>
          </cell>
        </row>
        <row r="10554">
          <cell r="A10554">
            <v>6934</v>
          </cell>
          <cell r="H10554" t="str">
            <v>Brachiaria decumbens</v>
          </cell>
        </row>
        <row r="10555">
          <cell r="A10555">
            <v>6935</v>
          </cell>
          <cell r="H10555" t="str">
            <v>Gymnocoronis spilanthoides</v>
          </cell>
        </row>
        <row r="10556">
          <cell r="A10556">
            <v>6936</v>
          </cell>
          <cell r="H10556" t="str">
            <v>Pultenaea paleacea var. sericea</v>
          </cell>
        </row>
        <row r="10557">
          <cell r="A10557">
            <v>6937</v>
          </cell>
          <cell r="H10557" t="str">
            <v>Digitaria sanguinalis</v>
          </cell>
        </row>
        <row r="10558">
          <cell r="A10558">
            <v>6938</v>
          </cell>
          <cell r="H10558" t="str">
            <v>Evolvulus alsinoides var. villosicalyx</v>
          </cell>
        </row>
        <row r="10559">
          <cell r="A10559">
            <v>6939</v>
          </cell>
          <cell r="H10559" t="str">
            <v>Cynodon incompletus var. incompletus</v>
          </cell>
        </row>
        <row r="10560">
          <cell r="A10560">
            <v>6940</v>
          </cell>
          <cell r="H10560" t="str">
            <v>Deyeuxia monticola var. monticola</v>
          </cell>
        </row>
        <row r="10561">
          <cell r="A10561">
            <v>6941</v>
          </cell>
          <cell r="H10561" t="str">
            <v>Eucalyptus pauciflora subsp. debeuzevillei</v>
          </cell>
        </row>
        <row r="10562">
          <cell r="A10562">
            <v>6942</v>
          </cell>
          <cell r="H10562" t="str">
            <v>Caladenia carnea var. gigantea</v>
          </cell>
        </row>
        <row r="10563">
          <cell r="A10563">
            <v>6943</v>
          </cell>
          <cell r="H10563" t="str">
            <v>Blumea lacera</v>
          </cell>
        </row>
        <row r="10564">
          <cell r="A10564">
            <v>6944</v>
          </cell>
          <cell r="H10564" t="str">
            <v>Jasminum simplicifolium subsp. suavissimum</v>
          </cell>
        </row>
        <row r="10565">
          <cell r="A10565">
            <v>6945</v>
          </cell>
          <cell r="H10565" t="str">
            <v>Dendrobium bowmanii</v>
          </cell>
        </row>
        <row r="10566">
          <cell r="A10566">
            <v>6946</v>
          </cell>
          <cell r="H10566" t="str">
            <v>Eriachne aristidea</v>
          </cell>
        </row>
        <row r="10567">
          <cell r="A10567">
            <v>6947</v>
          </cell>
          <cell r="H10567" t="str">
            <v>Ixiolaena chloroleuca</v>
          </cell>
        </row>
        <row r="10568">
          <cell r="A10568">
            <v>6948</v>
          </cell>
          <cell r="H10568" t="str">
            <v>Dianella longifolia var. stenophylla</v>
          </cell>
        </row>
        <row r="10569">
          <cell r="A10569">
            <v>6949</v>
          </cell>
          <cell r="H10569" t="str">
            <v>Ochrosperma citriodorum</v>
          </cell>
        </row>
        <row r="10570">
          <cell r="A10570">
            <v>6950</v>
          </cell>
          <cell r="H10570" t="str">
            <v>Dendrobium curvicaule</v>
          </cell>
        </row>
        <row r="10571">
          <cell r="A10571">
            <v>6951</v>
          </cell>
          <cell r="H10571" t="str">
            <v>Hybanthus floribundus subsp. floribundus</v>
          </cell>
        </row>
        <row r="10572">
          <cell r="A10572">
            <v>6952</v>
          </cell>
          <cell r="H10572" t="str">
            <v>Atriplex vessicaria subsp. vesicaria</v>
          </cell>
        </row>
        <row r="10573">
          <cell r="A10573">
            <v>6953</v>
          </cell>
          <cell r="H10573" t="str">
            <v>Halosarcia pergranulata subsp. divaricata</v>
          </cell>
        </row>
        <row r="10574">
          <cell r="A10574">
            <v>6954</v>
          </cell>
          <cell r="H10574" t="str">
            <v>Commelina ensifolia</v>
          </cell>
        </row>
        <row r="10575">
          <cell r="A10575">
            <v>6955</v>
          </cell>
          <cell r="H10575" t="str">
            <v>Aotus subspinescens</v>
          </cell>
        </row>
        <row r="10576">
          <cell r="A10576">
            <v>6956</v>
          </cell>
          <cell r="H10576" t="str">
            <v>Leonotis leonurus</v>
          </cell>
        </row>
        <row r="10577">
          <cell r="A10577">
            <v>6957</v>
          </cell>
          <cell r="H10577" t="str">
            <v>Ornithogalum thyrsoides</v>
          </cell>
        </row>
        <row r="10578">
          <cell r="A10578">
            <v>6958</v>
          </cell>
          <cell r="H10578" t="str">
            <v>Amyema bifurcata var. bifurcata</v>
          </cell>
        </row>
        <row r="10579">
          <cell r="A10579">
            <v>6959</v>
          </cell>
          <cell r="H10579" t="str">
            <v>Eucalyptus cyanophylla</v>
          </cell>
        </row>
        <row r="10580">
          <cell r="A10580">
            <v>6960</v>
          </cell>
          <cell r="H10580" t="str">
            <v>Eucalyptus leucoxylon subsp. leucoxylon</v>
          </cell>
        </row>
        <row r="10581">
          <cell r="A10581">
            <v>6961</v>
          </cell>
          <cell r="H10581" t="str">
            <v>Eucalyptus leucoxylon subsp. pruinosa</v>
          </cell>
        </row>
        <row r="10582">
          <cell r="A10582">
            <v>6962</v>
          </cell>
          <cell r="H10582" t="str">
            <v>Knoxia sumatrensis</v>
          </cell>
        </row>
        <row r="10583">
          <cell r="A10583">
            <v>6963</v>
          </cell>
          <cell r="H10583" t="str">
            <v>Viola hederacea subsp. perreniformis</v>
          </cell>
        </row>
        <row r="10584">
          <cell r="A10584">
            <v>6964</v>
          </cell>
          <cell r="H10584" t="str">
            <v>Deyeuxia parviseta var. boormanii</v>
          </cell>
        </row>
        <row r="10585">
          <cell r="A10585">
            <v>6965</v>
          </cell>
          <cell r="H10585" t="str">
            <v>Pimelea curviflora var. curviflora</v>
          </cell>
        </row>
        <row r="10586">
          <cell r="A10586">
            <v>6966</v>
          </cell>
          <cell r="H10586" t="str">
            <v>Bossiaea rupicola</v>
          </cell>
        </row>
        <row r="10587">
          <cell r="A10587">
            <v>6967</v>
          </cell>
          <cell r="H10587" t="str">
            <v>Crotalaria mitchellii subsp. laevis</v>
          </cell>
        </row>
        <row r="10588">
          <cell r="A10588">
            <v>6968</v>
          </cell>
          <cell r="H10588" t="str">
            <v>Mucuna gigantea</v>
          </cell>
        </row>
        <row r="10589">
          <cell r="A10589">
            <v>6969</v>
          </cell>
          <cell r="H10589" t="str">
            <v>Prostanthera serpyllifolia</v>
          </cell>
        </row>
        <row r="10590">
          <cell r="A10590">
            <v>6970</v>
          </cell>
          <cell r="H10590" t="str">
            <v>Alstroemeria pulchella</v>
          </cell>
        </row>
        <row r="10591">
          <cell r="A10591">
            <v>6971</v>
          </cell>
          <cell r="H10591" t="str">
            <v>Sida subspicata</v>
          </cell>
        </row>
        <row r="10592">
          <cell r="A10592">
            <v>6972</v>
          </cell>
          <cell r="H10592" t="str">
            <v>Molineria minuta</v>
          </cell>
        </row>
        <row r="10593">
          <cell r="A10593">
            <v>6973</v>
          </cell>
          <cell r="H10593" t="str">
            <v>Korthalsella rubra subsp. rubra</v>
          </cell>
        </row>
        <row r="10594">
          <cell r="A10594">
            <v>6974</v>
          </cell>
          <cell r="H10594" t="str">
            <v>Brachyscome cardiocarpa</v>
          </cell>
        </row>
        <row r="10595">
          <cell r="A10595">
            <v>6975</v>
          </cell>
          <cell r="H10595" t="str">
            <v>Atriplex vesicaria subsp. minor</v>
          </cell>
        </row>
        <row r="10596">
          <cell r="A10596">
            <v>6976</v>
          </cell>
          <cell r="H10596" t="str">
            <v>Utricularia exoleta</v>
          </cell>
        </row>
        <row r="10597">
          <cell r="A10597">
            <v>6977</v>
          </cell>
          <cell r="H10597" t="str">
            <v>Amyema conspicua subsp. conspicua</v>
          </cell>
        </row>
        <row r="10598">
          <cell r="A10598">
            <v>6978</v>
          </cell>
          <cell r="H10598" t="str">
            <v>Eucalyptus macrorhyncha subsp. cannonii</v>
          </cell>
        </row>
        <row r="10599">
          <cell r="A10599">
            <v>6979</v>
          </cell>
          <cell r="H10599" t="str">
            <v>Pomaderris brogoensis</v>
          </cell>
        </row>
        <row r="10600">
          <cell r="A10600">
            <v>6980</v>
          </cell>
          <cell r="H10600" t="str">
            <v>Ipomoea diamantinensis</v>
          </cell>
        </row>
        <row r="10601">
          <cell r="A10601">
            <v>6981</v>
          </cell>
          <cell r="H10601" t="str">
            <v>Corynocarpus rupestris</v>
          </cell>
        </row>
        <row r="10602">
          <cell r="A10602">
            <v>6982</v>
          </cell>
          <cell r="H10602" t="str">
            <v>Cryptocarya laevigata var. bowiei</v>
          </cell>
        </row>
        <row r="10603">
          <cell r="A10603">
            <v>6983</v>
          </cell>
          <cell r="H10603" t="str">
            <v>Arundinella nepalensis</v>
          </cell>
        </row>
        <row r="10604">
          <cell r="A10604">
            <v>6984</v>
          </cell>
          <cell r="H10604" t="str">
            <v>Digitaria longiflora</v>
          </cell>
        </row>
        <row r="10605">
          <cell r="A10605">
            <v>6985</v>
          </cell>
          <cell r="H10605" t="str">
            <v>Najas tenuifolia</v>
          </cell>
        </row>
        <row r="10606">
          <cell r="A10606">
            <v>6986</v>
          </cell>
          <cell r="H10606" t="str">
            <v>Urochloa maxima</v>
          </cell>
        </row>
        <row r="10607">
          <cell r="A10607">
            <v>6987</v>
          </cell>
          <cell r="H10607" t="str">
            <v>Urochloa maxima var. trichoglume</v>
          </cell>
        </row>
        <row r="10608">
          <cell r="A10608">
            <v>6988</v>
          </cell>
          <cell r="H10608" t="str">
            <v>Eleocharis sphacelata</v>
          </cell>
        </row>
        <row r="10609">
          <cell r="A10609">
            <v>6989</v>
          </cell>
          <cell r="H10609" t="str">
            <v>Kniphofia uvaria</v>
          </cell>
        </row>
        <row r="10610">
          <cell r="A10610">
            <v>6990</v>
          </cell>
          <cell r="H10610" t="str">
            <v>Oberonia complanata</v>
          </cell>
        </row>
        <row r="10611">
          <cell r="A10611">
            <v>6991</v>
          </cell>
          <cell r="H10611" t="str">
            <v>Senna clavigera</v>
          </cell>
        </row>
        <row r="10612">
          <cell r="A10612">
            <v>6992</v>
          </cell>
          <cell r="H10612" t="str">
            <v>Vittadinia cuneata var. hirsuta</v>
          </cell>
        </row>
        <row r="10613">
          <cell r="A10613">
            <v>6993</v>
          </cell>
          <cell r="H10613" t="str">
            <v>Angophora bakeri subsp. crassifolia</v>
          </cell>
        </row>
        <row r="10614">
          <cell r="A10614">
            <v>6994</v>
          </cell>
          <cell r="H10614" t="str">
            <v>Passiflora caerulea</v>
          </cell>
        </row>
        <row r="10615">
          <cell r="A10615">
            <v>6995</v>
          </cell>
          <cell r="H10615" t="str">
            <v>Solanum eremophilum</v>
          </cell>
        </row>
        <row r="10616">
          <cell r="A10616">
            <v>6996</v>
          </cell>
          <cell r="H10616" t="str">
            <v>Plantago coronopus subsp. commutata</v>
          </cell>
        </row>
        <row r="10617">
          <cell r="A10617">
            <v>6997</v>
          </cell>
          <cell r="H10617" t="str">
            <v>Banksia integrifolia var. compar</v>
          </cell>
        </row>
        <row r="10618">
          <cell r="A10618">
            <v>6998</v>
          </cell>
          <cell r="H10618" t="str">
            <v>Ptilotus exaltatus var. semilanatus</v>
          </cell>
        </row>
        <row r="10619">
          <cell r="A10619">
            <v>6999</v>
          </cell>
          <cell r="H10619" t="str">
            <v>Trachymene humilis subsp. humilis</v>
          </cell>
        </row>
        <row r="10620">
          <cell r="A10620">
            <v>7000</v>
          </cell>
          <cell r="H10620" t="str">
            <v>Rhizanthella slateri</v>
          </cell>
        </row>
        <row r="10621">
          <cell r="A10621">
            <v>7001</v>
          </cell>
          <cell r="H10621" t="str">
            <v>Persicaria maculosa</v>
          </cell>
        </row>
        <row r="10622">
          <cell r="A10622">
            <v>7002</v>
          </cell>
          <cell r="H10622" t="str">
            <v>Senna hirsuta</v>
          </cell>
        </row>
        <row r="10623">
          <cell r="A10623">
            <v>7003</v>
          </cell>
          <cell r="H10623" t="str">
            <v>Senecio georgianus var. latifolius</v>
          </cell>
        </row>
        <row r="10624">
          <cell r="A10624">
            <v>7004</v>
          </cell>
          <cell r="H10624" t="str">
            <v>Pterostylis longipetala</v>
          </cell>
        </row>
        <row r="10625">
          <cell r="A10625">
            <v>7005</v>
          </cell>
          <cell r="H10625" t="str">
            <v>Mandevilla laxa</v>
          </cell>
        </row>
        <row r="10626">
          <cell r="A10626">
            <v>7006</v>
          </cell>
          <cell r="H10626" t="str">
            <v>Elaeocarpus angustifolius</v>
          </cell>
        </row>
        <row r="10627">
          <cell r="A10627">
            <v>7007</v>
          </cell>
          <cell r="H10627" t="str">
            <v>Trachymene incisa subsp. corrugata</v>
          </cell>
        </row>
        <row r="10628">
          <cell r="A10628">
            <v>7008</v>
          </cell>
          <cell r="H10628" t="str">
            <v>Opuntia compressa</v>
          </cell>
        </row>
        <row r="10629">
          <cell r="A10629">
            <v>7009</v>
          </cell>
          <cell r="H10629" t="str">
            <v>Pultenaea subumbellata</v>
          </cell>
        </row>
        <row r="10630">
          <cell r="A10630">
            <v>7010</v>
          </cell>
          <cell r="H10630" t="str">
            <v>Stipa pubinodis</v>
          </cell>
        </row>
        <row r="10631">
          <cell r="A10631">
            <v>7011</v>
          </cell>
          <cell r="H10631" t="str">
            <v>Dodonaea viscosa subsp. cuneata</v>
          </cell>
        </row>
        <row r="10632">
          <cell r="A10632">
            <v>7012</v>
          </cell>
          <cell r="H10632" t="str">
            <v>Calophanoides hygrophiloides</v>
          </cell>
        </row>
        <row r="10633">
          <cell r="A10633">
            <v>7013</v>
          </cell>
          <cell r="H10633" t="str">
            <v>Cyperus aquatilis</v>
          </cell>
        </row>
        <row r="10634">
          <cell r="A10634">
            <v>7014</v>
          </cell>
          <cell r="H10634" t="str">
            <v>Pterostylis ptaetermissa</v>
          </cell>
        </row>
        <row r="10635">
          <cell r="A10635">
            <v>7015</v>
          </cell>
          <cell r="H10635" t="str">
            <v>Alectryon oleifolius</v>
          </cell>
        </row>
        <row r="10636">
          <cell r="A10636">
            <v>7016</v>
          </cell>
          <cell r="H10636" t="str">
            <v>Capsicum annuum var. glabriusculum</v>
          </cell>
        </row>
        <row r="10637">
          <cell r="A10637">
            <v>7017</v>
          </cell>
          <cell r="H10637" t="str">
            <v>Triptilodicus pygmaeus</v>
          </cell>
        </row>
        <row r="10638">
          <cell r="A10638">
            <v>7018</v>
          </cell>
          <cell r="H10638" t="str">
            <v>Myriophyllum salsugineum</v>
          </cell>
        </row>
        <row r="10639">
          <cell r="A10639">
            <v>7019</v>
          </cell>
          <cell r="H10639" t="str">
            <v>Euphrasia orthocheila subsp. peraspera</v>
          </cell>
        </row>
        <row r="10640">
          <cell r="A10640">
            <v>7020</v>
          </cell>
          <cell r="H10640" t="str">
            <v>Silene gallica var. gallica</v>
          </cell>
        </row>
        <row r="10641">
          <cell r="A10641">
            <v>7021</v>
          </cell>
          <cell r="H10641" t="str">
            <v>Silene gallica var. quinquevulnera</v>
          </cell>
        </row>
        <row r="10642">
          <cell r="A10642">
            <v>7022</v>
          </cell>
          <cell r="H10642" t="str">
            <v>Swainsona microphylla subsp. affinis</v>
          </cell>
        </row>
        <row r="10643">
          <cell r="A10643">
            <v>7023</v>
          </cell>
          <cell r="H10643" t="str">
            <v>Potamogeton tricarinatus</v>
          </cell>
        </row>
        <row r="10644">
          <cell r="A10644">
            <v>7024</v>
          </cell>
          <cell r="H10644" t="str">
            <v>Pultenaea villifera var. villifera</v>
          </cell>
        </row>
        <row r="10645">
          <cell r="A10645">
            <v>7025</v>
          </cell>
          <cell r="H10645" t="str">
            <v>Pterostylis erecta</v>
          </cell>
        </row>
        <row r="10646">
          <cell r="A10646">
            <v>7026</v>
          </cell>
          <cell r="H10646" t="str">
            <v>Acacia crassa subsp. crassa</v>
          </cell>
        </row>
        <row r="10647">
          <cell r="A10647">
            <v>7027</v>
          </cell>
          <cell r="H10647" t="str">
            <v>Eucalyptus acmenoides</v>
          </cell>
        </row>
        <row r="10648">
          <cell r="A10648">
            <v>7028</v>
          </cell>
          <cell r="H10648" t="str">
            <v>Acacia mabellae</v>
          </cell>
        </row>
        <row r="10649">
          <cell r="A10649">
            <v>7029</v>
          </cell>
          <cell r="H10649" t="str">
            <v>Baeckea jucunda</v>
          </cell>
        </row>
        <row r="10650">
          <cell r="A10650">
            <v>7030</v>
          </cell>
          <cell r="H10650" t="str">
            <v>Lampranthus multiradiatus</v>
          </cell>
        </row>
        <row r="10651">
          <cell r="A10651">
            <v>7031</v>
          </cell>
          <cell r="H10651" t="str">
            <v>Apium prostratum subsp. prostratum var. prostratum</v>
          </cell>
        </row>
        <row r="10652">
          <cell r="A10652">
            <v>7032</v>
          </cell>
          <cell r="H10652" t="str">
            <v>Hygrophila floribunda var. floribunda</v>
          </cell>
        </row>
        <row r="10653">
          <cell r="A10653">
            <v>7033</v>
          </cell>
          <cell r="H10653" t="str">
            <v>Lepidium pseudopapillosum</v>
          </cell>
        </row>
        <row r="10654">
          <cell r="A10654">
            <v>7034</v>
          </cell>
          <cell r="H10654" t="str">
            <v>Geranium sessiliflorum subsp. brevicaule</v>
          </cell>
        </row>
        <row r="10655">
          <cell r="A10655">
            <v>7035</v>
          </cell>
          <cell r="H10655" t="str">
            <v>Sticherus lobatus</v>
          </cell>
        </row>
        <row r="10656">
          <cell r="A10656">
            <v>7036</v>
          </cell>
          <cell r="H10656" t="str">
            <v>Pterostylis lingua</v>
          </cell>
        </row>
        <row r="10657">
          <cell r="A10657">
            <v>7037</v>
          </cell>
          <cell r="H10657" t="str">
            <v>Thelymitra malvina</v>
          </cell>
        </row>
        <row r="10658">
          <cell r="A10658">
            <v>7038</v>
          </cell>
          <cell r="H10658" t="str">
            <v>Guioa semiglauca</v>
          </cell>
        </row>
        <row r="10659">
          <cell r="A10659">
            <v>7039</v>
          </cell>
          <cell r="H10659" t="str">
            <v>Parsonsia velutina</v>
          </cell>
        </row>
        <row r="10660">
          <cell r="A10660">
            <v>7040</v>
          </cell>
          <cell r="H10660" t="str">
            <v>Frankenia latior</v>
          </cell>
        </row>
        <row r="10661">
          <cell r="A10661">
            <v>7041</v>
          </cell>
          <cell r="H10661" t="str">
            <v>Geodorum neocaledonicum</v>
          </cell>
        </row>
        <row r="10662">
          <cell r="A10662">
            <v>7042</v>
          </cell>
          <cell r="H10662" t="str">
            <v>Thelymitra megcalyptra</v>
          </cell>
        </row>
        <row r="10663">
          <cell r="A10663">
            <v>7043</v>
          </cell>
          <cell r="H10663" t="str">
            <v>Solanum americanum</v>
          </cell>
        </row>
        <row r="10664">
          <cell r="A10664">
            <v>7044</v>
          </cell>
          <cell r="H10664" t="str">
            <v>Rostellularia obtusa</v>
          </cell>
        </row>
        <row r="10665">
          <cell r="A10665">
            <v>7045</v>
          </cell>
          <cell r="H10665" t="str">
            <v>Heliotropium conocarpum</v>
          </cell>
        </row>
        <row r="10666">
          <cell r="A10666">
            <v>7046</v>
          </cell>
          <cell r="H10666" t="str">
            <v>Carex contracta</v>
          </cell>
        </row>
        <row r="10667">
          <cell r="A10667">
            <v>7047</v>
          </cell>
          <cell r="H10667" t="str">
            <v>Neptunia gracilis</v>
          </cell>
        </row>
        <row r="10668">
          <cell r="A10668">
            <v>7048</v>
          </cell>
          <cell r="H10668" t="str">
            <v>Camelina sativa</v>
          </cell>
        </row>
        <row r="10669">
          <cell r="A10669">
            <v>7049</v>
          </cell>
          <cell r="H10669" t="str">
            <v>Opuntia humifusa</v>
          </cell>
        </row>
        <row r="10670">
          <cell r="A10670">
            <v>7050</v>
          </cell>
          <cell r="H10670" t="str">
            <v>Opuntia imbricata</v>
          </cell>
        </row>
        <row r="10671">
          <cell r="A10671">
            <v>7051</v>
          </cell>
          <cell r="H10671" t="str">
            <v>Myriophyllum glomeratum</v>
          </cell>
        </row>
        <row r="10672">
          <cell r="A10672">
            <v>7052</v>
          </cell>
          <cell r="H10672" t="str">
            <v>Nicotiana megalosiphon subsp. megalosiphon</v>
          </cell>
        </row>
        <row r="10673">
          <cell r="A10673">
            <v>7053</v>
          </cell>
          <cell r="H10673" t="str">
            <v>Dipteracanthus australasicus subsp. australasicus</v>
          </cell>
        </row>
        <row r="10674">
          <cell r="A10674">
            <v>7054</v>
          </cell>
          <cell r="H10674" t="str">
            <v>Rostellularia adscendens subsp. adscendens var. latifolia</v>
          </cell>
        </row>
        <row r="10675">
          <cell r="A10675">
            <v>7055</v>
          </cell>
          <cell r="H10675" t="str">
            <v>Rottboellia cochinchinensis</v>
          </cell>
        </row>
        <row r="10676">
          <cell r="A10676">
            <v>7056</v>
          </cell>
          <cell r="H10676" t="str">
            <v>Gomphrena celosioides</v>
          </cell>
        </row>
        <row r="10677">
          <cell r="A10677">
            <v>7057</v>
          </cell>
          <cell r="H10677" t="str">
            <v>Goodenia paniculata</v>
          </cell>
        </row>
        <row r="10678">
          <cell r="A10678">
            <v>7058</v>
          </cell>
          <cell r="H10678" t="str">
            <v>Stipa trichophylla</v>
          </cell>
        </row>
        <row r="10679">
          <cell r="A10679">
            <v>7059</v>
          </cell>
          <cell r="H10679" t="str">
            <v>Myriophyllum striatum</v>
          </cell>
        </row>
        <row r="10680">
          <cell r="A10680">
            <v>7060</v>
          </cell>
          <cell r="H10680" t="str">
            <v>Acacia baueri subsp. baueri</v>
          </cell>
        </row>
        <row r="10681">
          <cell r="A10681">
            <v>7061</v>
          </cell>
          <cell r="H10681" t="str">
            <v>Thelymitra juncifolia</v>
          </cell>
        </row>
        <row r="10682">
          <cell r="A10682">
            <v>7062</v>
          </cell>
          <cell r="H10682" t="str">
            <v>Misopates orontium</v>
          </cell>
        </row>
        <row r="10683">
          <cell r="A10683">
            <v>7063</v>
          </cell>
          <cell r="H10683" t="str">
            <v>Opuntia elatior</v>
          </cell>
        </row>
        <row r="10684">
          <cell r="A10684">
            <v>7064</v>
          </cell>
          <cell r="H10684" t="str">
            <v>Senecio vagus subsp. elgandulosus</v>
          </cell>
        </row>
        <row r="10685">
          <cell r="A10685">
            <v>7065</v>
          </cell>
          <cell r="H10685" t="str">
            <v>Philydrum lanuginosum</v>
          </cell>
        </row>
        <row r="10686">
          <cell r="A10686">
            <v>7066</v>
          </cell>
          <cell r="H10686" t="str">
            <v>Banksia oblongifolia x robur</v>
          </cell>
        </row>
        <row r="10687">
          <cell r="A10687">
            <v>7067</v>
          </cell>
          <cell r="H10687" t="str">
            <v>Dodonaea sinuolata subsp. acrodentata</v>
          </cell>
        </row>
        <row r="10688">
          <cell r="A10688">
            <v>7068</v>
          </cell>
          <cell r="H10688" t="str">
            <v>Dodonaea viscosa subsp. spatulata</v>
          </cell>
        </row>
        <row r="10689">
          <cell r="A10689">
            <v>7069</v>
          </cell>
          <cell r="H10689" t="str">
            <v>Vittadinia dissecta var. hirta</v>
          </cell>
        </row>
        <row r="10690">
          <cell r="A10690">
            <v>7070</v>
          </cell>
          <cell r="H10690" t="str">
            <v>Ptilotus nobilis var. nobilis</v>
          </cell>
        </row>
        <row r="10691">
          <cell r="A10691">
            <v>7071</v>
          </cell>
          <cell r="H10691" t="str">
            <v>Senecio canadensis</v>
          </cell>
        </row>
        <row r="10692">
          <cell r="A10692">
            <v>7072</v>
          </cell>
          <cell r="H10692" t="str">
            <v>Lobelia dentata</v>
          </cell>
        </row>
        <row r="10693">
          <cell r="A10693">
            <v>7073</v>
          </cell>
          <cell r="H10693" t="str">
            <v>Lysimachia vulgaris var. davurica</v>
          </cell>
        </row>
        <row r="10694">
          <cell r="A10694">
            <v>7074</v>
          </cell>
          <cell r="H10694" t="str">
            <v>Tridax procumbens</v>
          </cell>
        </row>
        <row r="10695">
          <cell r="A10695">
            <v>7075</v>
          </cell>
          <cell r="H10695" t="str">
            <v>Cassia nemophila</v>
          </cell>
        </row>
        <row r="10696">
          <cell r="A10696">
            <v>7076</v>
          </cell>
          <cell r="H10696" t="str">
            <v>Wahlenbergia aridicola</v>
          </cell>
        </row>
        <row r="10697">
          <cell r="A10697">
            <v>7077</v>
          </cell>
          <cell r="H10697" t="str">
            <v>Oberonia titania</v>
          </cell>
        </row>
        <row r="10698">
          <cell r="A10698">
            <v>7078</v>
          </cell>
          <cell r="H10698" t="str">
            <v>Schinus molle var. areira</v>
          </cell>
        </row>
        <row r="10699">
          <cell r="A10699">
            <v>7079</v>
          </cell>
          <cell r="H10699" t="str">
            <v>Alternanthera nana</v>
          </cell>
        </row>
        <row r="10700">
          <cell r="A10700">
            <v>7080</v>
          </cell>
          <cell r="H10700" t="str">
            <v>Acacia karroo</v>
          </cell>
        </row>
        <row r="10701">
          <cell r="A10701">
            <v>7081</v>
          </cell>
          <cell r="H10701" t="str">
            <v>Disphyma crassifolium</v>
          </cell>
        </row>
        <row r="10702">
          <cell r="A10702">
            <v>7082</v>
          </cell>
          <cell r="H10702" t="str">
            <v>Disphyma crassifolium subsp. clavellatum</v>
          </cell>
        </row>
        <row r="10703">
          <cell r="A10703">
            <v>7083</v>
          </cell>
          <cell r="H10703" t="str">
            <v>Cassia sturtii</v>
          </cell>
        </row>
        <row r="10704">
          <cell r="A10704">
            <v>7084</v>
          </cell>
          <cell r="H10704" t="str">
            <v>Urochloa gilesii</v>
          </cell>
        </row>
        <row r="10705">
          <cell r="A10705">
            <v>7085</v>
          </cell>
          <cell r="H10705" t="str">
            <v>Alectryon oleifolius subsp. elongatus</v>
          </cell>
        </row>
        <row r="10706">
          <cell r="A10706">
            <v>7086</v>
          </cell>
          <cell r="H10706" t="str">
            <v>Oberonia muelleriana</v>
          </cell>
        </row>
        <row r="10707">
          <cell r="A10707">
            <v>7087</v>
          </cell>
          <cell r="H10707" t="str">
            <v>Rumex dumosus var. dumosus</v>
          </cell>
        </row>
        <row r="10708">
          <cell r="A10708">
            <v>7088</v>
          </cell>
          <cell r="H10708" t="str">
            <v>Pluchea tetranthera</v>
          </cell>
        </row>
        <row r="10709">
          <cell r="A10709">
            <v>7089</v>
          </cell>
          <cell r="H10709" t="str">
            <v>Hydrocotyle rhombifolia</v>
          </cell>
        </row>
        <row r="10710">
          <cell r="A10710">
            <v>7090</v>
          </cell>
          <cell r="H10710" t="str">
            <v>Senna occidentalis</v>
          </cell>
        </row>
        <row r="10711">
          <cell r="A10711">
            <v>7091</v>
          </cell>
          <cell r="H10711" t="str">
            <v>Pterostylis mitchellii</v>
          </cell>
        </row>
        <row r="10712">
          <cell r="A10712">
            <v>7092</v>
          </cell>
          <cell r="H10712" t="str">
            <v>Tephrosia bidwillii</v>
          </cell>
        </row>
        <row r="10713">
          <cell r="A10713">
            <v>7093</v>
          </cell>
          <cell r="H10713" t="str">
            <v>Urochloa decumbens</v>
          </cell>
        </row>
        <row r="10714">
          <cell r="A10714">
            <v>7094</v>
          </cell>
          <cell r="H10714" t="str">
            <v>Zaleya galericulata subsp. australis</v>
          </cell>
        </row>
        <row r="10715">
          <cell r="A10715">
            <v>7095</v>
          </cell>
          <cell r="H10715" t="str">
            <v>Lepidium peregrinum</v>
          </cell>
        </row>
        <row r="10716">
          <cell r="A10716">
            <v>7096</v>
          </cell>
          <cell r="H10716" t="str">
            <v>Myriophyllum pedunculatum subsp. pedunculatum</v>
          </cell>
        </row>
        <row r="10717">
          <cell r="A10717">
            <v>7097</v>
          </cell>
          <cell r="H10717" t="str">
            <v>Senecio garlandii</v>
          </cell>
        </row>
        <row r="10718">
          <cell r="A10718">
            <v>7098</v>
          </cell>
          <cell r="H10718" t="str">
            <v>Senecio lautus subsp. dissectifolius</v>
          </cell>
        </row>
        <row r="10719">
          <cell r="A10719">
            <v>7099</v>
          </cell>
          <cell r="H10719" t="str">
            <v>Frankenia pulverulenta</v>
          </cell>
        </row>
        <row r="10720">
          <cell r="A10720">
            <v>7100</v>
          </cell>
          <cell r="H10720" t="str">
            <v>Eryngium rostratum var. subdecumbens</v>
          </cell>
        </row>
        <row r="10721">
          <cell r="A10721">
            <v>7101</v>
          </cell>
          <cell r="H10721" t="str">
            <v>Microtis rara</v>
          </cell>
        </row>
        <row r="10722">
          <cell r="A10722">
            <v>7102</v>
          </cell>
          <cell r="H10722" t="str">
            <v>Harmsiodoxa brevipes var. brevipes</v>
          </cell>
        </row>
        <row r="10723">
          <cell r="A10723">
            <v>7103</v>
          </cell>
          <cell r="H10723" t="str">
            <v>Irenepharsus trypherus</v>
          </cell>
        </row>
        <row r="10724">
          <cell r="A10724">
            <v>7104</v>
          </cell>
          <cell r="H10724" t="str">
            <v>Burmannia disticha</v>
          </cell>
        </row>
        <row r="10725">
          <cell r="A10725">
            <v>7105</v>
          </cell>
          <cell r="H10725" t="str">
            <v>Cassia nemophila var. platypoda</v>
          </cell>
        </row>
        <row r="10726">
          <cell r="A10726">
            <v>7106</v>
          </cell>
          <cell r="H10726" t="str">
            <v>Flagellaria indica</v>
          </cell>
        </row>
        <row r="10727">
          <cell r="A10727">
            <v>7107</v>
          </cell>
          <cell r="H10727" t="str">
            <v>Geranium potentilloides var. potentilloides</v>
          </cell>
        </row>
        <row r="10728">
          <cell r="A10728">
            <v>7108</v>
          </cell>
          <cell r="H10728" t="str">
            <v>Cestrum nocturnum</v>
          </cell>
        </row>
        <row r="10729">
          <cell r="A10729">
            <v>7109</v>
          </cell>
          <cell r="H10729" t="str">
            <v>Acacia irrorata subsp. velutinella</v>
          </cell>
        </row>
        <row r="10730">
          <cell r="A10730">
            <v>7110</v>
          </cell>
          <cell r="H10730" t="str">
            <v>Taeniophyllum muelleri</v>
          </cell>
        </row>
        <row r="10731">
          <cell r="A10731">
            <v>7111</v>
          </cell>
          <cell r="H10731" t="str">
            <v>Urochloa mutica</v>
          </cell>
        </row>
        <row r="10732">
          <cell r="A10732">
            <v>7112</v>
          </cell>
          <cell r="H10732" t="str">
            <v>Linaria genistifolia subsp. dalmatica</v>
          </cell>
        </row>
        <row r="10733">
          <cell r="A10733">
            <v>7113</v>
          </cell>
          <cell r="H10733" t="str">
            <v>Alternanthera angustifolia</v>
          </cell>
        </row>
        <row r="10734">
          <cell r="A10734">
            <v>7114</v>
          </cell>
          <cell r="H10734" t="str">
            <v>Ribes urva-crispa</v>
          </cell>
        </row>
        <row r="10735">
          <cell r="A10735">
            <v>7115</v>
          </cell>
          <cell r="H10735" t="str">
            <v>Argemone ochroleuca subsp. ochroleuca</v>
          </cell>
        </row>
        <row r="10736">
          <cell r="A10736">
            <v>7116</v>
          </cell>
          <cell r="H10736" t="str">
            <v>Alectryon diversifolius</v>
          </cell>
        </row>
        <row r="10737">
          <cell r="A10737">
            <v>7117</v>
          </cell>
          <cell r="H10737" t="str">
            <v>Solanum elegans</v>
          </cell>
        </row>
        <row r="10738">
          <cell r="A10738">
            <v>7118</v>
          </cell>
          <cell r="H10738" t="str">
            <v>Hoya oligotricha subsp. oligotricha</v>
          </cell>
        </row>
        <row r="10739">
          <cell r="A10739">
            <v>7119</v>
          </cell>
          <cell r="H10739" t="str">
            <v>Sarcostemma australe</v>
          </cell>
        </row>
        <row r="10740">
          <cell r="A10740">
            <v>7120</v>
          </cell>
          <cell r="H10740" t="str">
            <v>Micropterum papulosum</v>
          </cell>
        </row>
        <row r="10741">
          <cell r="A10741">
            <v>7121</v>
          </cell>
          <cell r="H10741" t="str">
            <v>Goodenia lunata</v>
          </cell>
        </row>
        <row r="10742">
          <cell r="A10742">
            <v>7122</v>
          </cell>
          <cell r="H10742" t="str">
            <v>Vicia sativa subsp. angustifolia</v>
          </cell>
        </row>
        <row r="10743">
          <cell r="A10743">
            <v>7123</v>
          </cell>
          <cell r="H10743" t="str">
            <v>Myriophyllum caput-medusae</v>
          </cell>
        </row>
        <row r="10744">
          <cell r="A10744">
            <v>7124</v>
          </cell>
          <cell r="H10744" t="str">
            <v>Solanum nemophilum</v>
          </cell>
        </row>
        <row r="10745">
          <cell r="A10745">
            <v>7125</v>
          </cell>
          <cell r="H10745" t="str">
            <v>Ptilotus parvifolius var. laetus</v>
          </cell>
        </row>
        <row r="10746">
          <cell r="A10746">
            <v>7126</v>
          </cell>
          <cell r="H10746" t="str">
            <v>Leucopogon montanus</v>
          </cell>
        </row>
        <row r="10747">
          <cell r="A10747">
            <v>7127</v>
          </cell>
          <cell r="H10747" t="str">
            <v>Eucalyptus approximans subsp. approximans</v>
          </cell>
        </row>
        <row r="10748">
          <cell r="A10748">
            <v>7128</v>
          </cell>
          <cell r="H10748" t="str">
            <v>Capparis canescens</v>
          </cell>
        </row>
        <row r="10749">
          <cell r="A10749">
            <v>7129</v>
          </cell>
          <cell r="H10749" t="str">
            <v>Epacris sparsa</v>
          </cell>
        </row>
        <row r="10750">
          <cell r="A10750">
            <v>7130</v>
          </cell>
          <cell r="H10750" t="str">
            <v>Xanthium occidentale</v>
          </cell>
        </row>
        <row r="10751">
          <cell r="A10751">
            <v>7131</v>
          </cell>
          <cell r="H10751" t="str">
            <v>Plagiobothrys plurisepalus</v>
          </cell>
        </row>
        <row r="10752">
          <cell r="A10752">
            <v>7132</v>
          </cell>
          <cell r="H10752" t="str">
            <v>Ptilotus obovatus var. obovatus</v>
          </cell>
        </row>
        <row r="10753">
          <cell r="A10753">
            <v>7133</v>
          </cell>
          <cell r="H10753" t="str">
            <v>Eleocharis dulcis</v>
          </cell>
        </row>
        <row r="10754">
          <cell r="A10754">
            <v>7134</v>
          </cell>
          <cell r="H10754" t="str">
            <v>Acacia leiocalyx subsp. herveyensis</v>
          </cell>
        </row>
        <row r="10755">
          <cell r="A10755">
            <v>7135</v>
          </cell>
          <cell r="H10755" t="str">
            <v>Darwinia fascicularis subsp. oligantha</v>
          </cell>
        </row>
        <row r="10756">
          <cell r="A10756">
            <v>7136</v>
          </cell>
          <cell r="H10756" t="str">
            <v>Triodia mitchellii var. pubivagina</v>
          </cell>
        </row>
        <row r="10757">
          <cell r="A10757">
            <v>7137</v>
          </cell>
          <cell r="H10757" t="str">
            <v>Erodium cygnorum subsp. glandulosum</v>
          </cell>
        </row>
        <row r="10758">
          <cell r="A10758">
            <v>7138</v>
          </cell>
          <cell r="H10758" t="str">
            <v>Gleichenia dicarpa</v>
          </cell>
        </row>
        <row r="10759">
          <cell r="A10759">
            <v>7139</v>
          </cell>
          <cell r="H10759" t="str">
            <v>Ottelia ovalifolia</v>
          </cell>
        </row>
        <row r="10760">
          <cell r="A10760">
            <v>7140</v>
          </cell>
          <cell r="H10760" t="str">
            <v>Adriana glabrata</v>
          </cell>
        </row>
        <row r="10761">
          <cell r="A10761">
            <v>7141</v>
          </cell>
          <cell r="H10761" t="str">
            <v>Patersonia sericea var. longifolia</v>
          </cell>
        </row>
        <row r="10762">
          <cell r="A10762">
            <v>7142</v>
          </cell>
          <cell r="H10762" t="str">
            <v>Rumex acetosella</v>
          </cell>
        </row>
        <row r="10763">
          <cell r="A10763">
            <v>7143</v>
          </cell>
          <cell r="H10763" t="str">
            <v>Cyperus difformis</v>
          </cell>
        </row>
        <row r="10764">
          <cell r="A10764">
            <v>7144</v>
          </cell>
          <cell r="H10764" t="str">
            <v>Sarcochilus spathulatus</v>
          </cell>
        </row>
        <row r="10765">
          <cell r="A10765">
            <v>7145</v>
          </cell>
          <cell r="H10765" t="str">
            <v>Jagera pseudorhus var. pseudorhus f. pseudorhus</v>
          </cell>
        </row>
        <row r="10766">
          <cell r="A10766">
            <v>7146</v>
          </cell>
          <cell r="H10766" t="str">
            <v>Niemeyera chartacea</v>
          </cell>
        </row>
        <row r="10767">
          <cell r="A10767">
            <v>7147</v>
          </cell>
          <cell r="H10767" t="str">
            <v>Dendrobium suffusum</v>
          </cell>
        </row>
        <row r="10768">
          <cell r="A10768">
            <v>7148</v>
          </cell>
          <cell r="H10768" t="str">
            <v>Sparganium erectum</v>
          </cell>
        </row>
        <row r="10769">
          <cell r="A10769">
            <v>7149</v>
          </cell>
          <cell r="H10769" t="str">
            <v>Sparganium erectum subsp. stoloniferum</v>
          </cell>
        </row>
        <row r="10770">
          <cell r="A10770">
            <v>7150</v>
          </cell>
          <cell r="H10770" t="str">
            <v>Scaevola parvibarbata</v>
          </cell>
        </row>
        <row r="10771">
          <cell r="A10771">
            <v>7151</v>
          </cell>
          <cell r="H10771" t="str">
            <v>Dodonaea viscosa var. viscosa</v>
          </cell>
        </row>
        <row r="10772">
          <cell r="A10772">
            <v>7152</v>
          </cell>
          <cell r="H10772" t="str">
            <v>Nicotiana occidentalis subsp. obliqua</v>
          </cell>
        </row>
        <row r="10773">
          <cell r="A10773">
            <v>7153</v>
          </cell>
          <cell r="H10773" t="str">
            <v>Alangium villosum var. tomentosum</v>
          </cell>
        </row>
        <row r="10774">
          <cell r="A10774">
            <v>7154</v>
          </cell>
          <cell r="H10774" t="str">
            <v>Arenaria leptoclados</v>
          </cell>
        </row>
        <row r="10775">
          <cell r="A10775">
            <v>7155</v>
          </cell>
          <cell r="H10775" t="str">
            <v>Typhonium brownii</v>
          </cell>
        </row>
        <row r="10776">
          <cell r="A10776">
            <v>7157</v>
          </cell>
          <cell r="H10776" t="str">
            <v>Choretrum glomeratum var. glomeratum</v>
          </cell>
        </row>
        <row r="10777">
          <cell r="A10777">
            <v>7158</v>
          </cell>
          <cell r="H10777" t="str">
            <v>Diuris punctata var. sulfurea</v>
          </cell>
        </row>
        <row r="10778">
          <cell r="A10778">
            <v>7159</v>
          </cell>
          <cell r="H10778" t="str">
            <v>Bertya brownii</v>
          </cell>
        </row>
        <row r="10779">
          <cell r="A10779">
            <v>7160</v>
          </cell>
          <cell r="H10779" t="str">
            <v>Plectranthus ciliatus</v>
          </cell>
        </row>
        <row r="10780">
          <cell r="A10780">
            <v>7161</v>
          </cell>
          <cell r="H10780" t="str">
            <v>Protasparagus setaceus</v>
          </cell>
        </row>
        <row r="10781">
          <cell r="A10781">
            <v>7162</v>
          </cell>
          <cell r="H10781" t="str">
            <v>Dendrobium tarberi</v>
          </cell>
        </row>
        <row r="10782">
          <cell r="A10782">
            <v>7163</v>
          </cell>
          <cell r="H10782" t="str">
            <v>Hemisteptia lyrata</v>
          </cell>
        </row>
        <row r="10783">
          <cell r="A10783">
            <v>7164</v>
          </cell>
          <cell r="H10783" t="str">
            <v>Eleocharis geniculata</v>
          </cell>
        </row>
        <row r="10784">
          <cell r="A10784">
            <v>7165</v>
          </cell>
          <cell r="H10784" t="str">
            <v>Laxmannia sessiliflora subsp. australis</v>
          </cell>
        </row>
        <row r="10785">
          <cell r="A10785">
            <v>7166</v>
          </cell>
          <cell r="H10785" t="str">
            <v>Prostanthera violacea</v>
          </cell>
        </row>
        <row r="10786">
          <cell r="A10786">
            <v>7167</v>
          </cell>
          <cell r="H10786" t="str">
            <v>Tinospora smilacina</v>
          </cell>
        </row>
        <row r="10787">
          <cell r="A10787">
            <v>7168</v>
          </cell>
          <cell r="H10787" t="str">
            <v>Clematis microphylla var. microphylla</v>
          </cell>
        </row>
        <row r="10788">
          <cell r="A10788">
            <v>7169</v>
          </cell>
          <cell r="H10788" t="str">
            <v>Sagittaria graminea subsp. platyphylla</v>
          </cell>
        </row>
        <row r="10789">
          <cell r="A10789">
            <v>7170</v>
          </cell>
          <cell r="H10789" t="str">
            <v>Banksia spinulosa var. cunninghamii</v>
          </cell>
        </row>
        <row r="10790">
          <cell r="A10790">
            <v>7171</v>
          </cell>
          <cell r="H10790" t="str">
            <v>Hordeum bulbosum</v>
          </cell>
        </row>
        <row r="10791">
          <cell r="A10791">
            <v>7172</v>
          </cell>
          <cell r="H10791" t="str">
            <v>Paspalidium distans</v>
          </cell>
        </row>
        <row r="10792">
          <cell r="A10792">
            <v>7173</v>
          </cell>
          <cell r="H10792" t="str">
            <v>Calotis cuneata var. cuneata</v>
          </cell>
        </row>
        <row r="10793">
          <cell r="A10793">
            <v>7174</v>
          </cell>
          <cell r="H10793" t="str">
            <v>Triglochin procera var. procera</v>
          </cell>
        </row>
        <row r="10794">
          <cell r="A10794">
            <v>7175</v>
          </cell>
          <cell r="H10794" t="str">
            <v>Glinus oppositifolius</v>
          </cell>
        </row>
        <row r="10795">
          <cell r="A10795">
            <v>7176</v>
          </cell>
          <cell r="H10795" t="str">
            <v>Taraxacum aristum</v>
          </cell>
        </row>
        <row r="10796">
          <cell r="A10796">
            <v>7177</v>
          </cell>
          <cell r="H10796" t="str">
            <v>Leonotodon saxatilis</v>
          </cell>
        </row>
        <row r="10797">
          <cell r="A10797">
            <v>7178</v>
          </cell>
          <cell r="H10797" t="str">
            <v>Dactyloctenium radulans</v>
          </cell>
        </row>
        <row r="10798">
          <cell r="A10798">
            <v>7179</v>
          </cell>
          <cell r="H10798" t="str">
            <v>Cryptostemma niveum</v>
          </cell>
        </row>
        <row r="10799">
          <cell r="A10799">
            <v>7180</v>
          </cell>
          <cell r="H10799" t="str">
            <v>Brachiaria mutica</v>
          </cell>
        </row>
        <row r="10800">
          <cell r="A10800">
            <v>7181</v>
          </cell>
          <cell r="H10800" t="str">
            <v>Pimelea flava subsp. dichotoma</v>
          </cell>
        </row>
        <row r="10801">
          <cell r="A10801">
            <v>7182</v>
          </cell>
          <cell r="H10801" t="str">
            <v>Pimelea ligustrina subsp. ciliata</v>
          </cell>
        </row>
        <row r="10802">
          <cell r="A10802">
            <v>7183</v>
          </cell>
          <cell r="H10802" t="str">
            <v>Caesia parviflora var. parviflora</v>
          </cell>
        </row>
        <row r="10803">
          <cell r="A10803">
            <v>7184</v>
          </cell>
          <cell r="H10803" t="str">
            <v>Abutilon otocarpum</v>
          </cell>
        </row>
        <row r="10804">
          <cell r="A10804">
            <v>7185</v>
          </cell>
          <cell r="H10804" t="str">
            <v>Bulbophyllum argyropus</v>
          </cell>
        </row>
        <row r="10805">
          <cell r="A10805">
            <v>7186</v>
          </cell>
          <cell r="H10805" t="str">
            <v>Critesion hystrix</v>
          </cell>
        </row>
        <row r="10806">
          <cell r="A10806">
            <v>7187</v>
          </cell>
          <cell r="H10806" t="str">
            <v>Emilia sonchifolia</v>
          </cell>
        </row>
        <row r="10807">
          <cell r="A10807">
            <v>7188</v>
          </cell>
          <cell r="H10807" t="str">
            <v>Isotropis foliosa</v>
          </cell>
        </row>
        <row r="10808">
          <cell r="A10808">
            <v>7189</v>
          </cell>
          <cell r="H10808" t="str">
            <v>Eucalyptus baueriana</v>
          </cell>
        </row>
        <row r="10809">
          <cell r="A10809">
            <v>7190</v>
          </cell>
          <cell r="H10809" t="str">
            <v>Acaena agnipila var. aequispina</v>
          </cell>
        </row>
        <row r="10810">
          <cell r="A10810">
            <v>7191</v>
          </cell>
          <cell r="H10810" t="str">
            <v>Alternanthera pungens</v>
          </cell>
        </row>
        <row r="10811">
          <cell r="A10811">
            <v>7192</v>
          </cell>
          <cell r="H10811" t="str">
            <v>Alania endlicheri</v>
          </cell>
        </row>
        <row r="10812">
          <cell r="A10812">
            <v>7193</v>
          </cell>
          <cell r="H10812" t="str">
            <v>Einadia trigonos subsp. trigonos</v>
          </cell>
        </row>
        <row r="10813">
          <cell r="A10813">
            <v>7194</v>
          </cell>
          <cell r="H10813" t="str">
            <v>Allocasuarina stricta</v>
          </cell>
        </row>
        <row r="10814">
          <cell r="A10814">
            <v>7195</v>
          </cell>
          <cell r="H10814" t="str">
            <v>Ehrharta villosa var. villosa</v>
          </cell>
        </row>
        <row r="10815">
          <cell r="A10815">
            <v>7196</v>
          </cell>
          <cell r="H10815" t="str">
            <v>Eleusine indica</v>
          </cell>
        </row>
        <row r="10816">
          <cell r="A10816">
            <v>7197</v>
          </cell>
          <cell r="H10816" t="str">
            <v>Myriophyllum gracile var. laeve</v>
          </cell>
        </row>
        <row r="10817">
          <cell r="A10817">
            <v>7198</v>
          </cell>
          <cell r="H10817" t="str">
            <v>Amyema pendula subsp. longifolia</v>
          </cell>
        </row>
        <row r="10818">
          <cell r="A10818">
            <v>7199</v>
          </cell>
          <cell r="H10818" t="str">
            <v>Arundo donax var. donax</v>
          </cell>
        </row>
        <row r="10819">
          <cell r="A10819">
            <v>7200</v>
          </cell>
          <cell r="H10819" t="str">
            <v>Spirodela polyrhiza</v>
          </cell>
        </row>
        <row r="10820">
          <cell r="A10820">
            <v>7201</v>
          </cell>
          <cell r="H10820" t="str">
            <v>Syzygium oleosum</v>
          </cell>
        </row>
        <row r="10821">
          <cell r="A10821">
            <v>7202</v>
          </cell>
          <cell r="H10821" t="str">
            <v>Australina pusilla subsp. pusilla</v>
          </cell>
        </row>
        <row r="10822">
          <cell r="A10822">
            <v>7203</v>
          </cell>
          <cell r="H10822" t="str">
            <v>Stipa rudis subsp. nervosa</v>
          </cell>
        </row>
        <row r="10823">
          <cell r="A10823">
            <v>7204</v>
          </cell>
          <cell r="H10823" t="str">
            <v>Ptilotus sessilifolius var. elderi</v>
          </cell>
        </row>
        <row r="10824">
          <cell r="A10824">
            <v>7205</v>
          </cell>
          <cell r="H10824" t="str">
            <v>Osteocarpum scleropterum</v>
          </cell>
        </row>
        <row r="10825">
          <cell r="A10825">
            <v>7206</v>
          </cell>
          <cell r="H10825" t="str">
            <v>Malvastrum americanum</v>
          </cell>
        </row>
        <row r="10826">
          <cell r="A10826">
            <v>7207</v>
          </cell>
          <cell r="H10826" t="str">
            <v>Scleria levis</v>
          </cell>
        </row>
        <row r="10827">
          <cell r="A10827">
            <v>7208</v>
          </cell>
          <cell r="H10827" t="str">
            <v>Glycine microphylla</v>
          </cell>
        </row>
        <row r="10828">
          <cell r="A10828">
            <v>7209</v>
          </cell>
          <cell r="H10828" t="str">
            <v>Agrostis capillaris var. capillaris</v>
          </cell>
        </row>
        <row r="10829">
          <cell r="A10829">
            <v>7210</v>
          </cell>
          <cell r="H10829" t="str">
            <v>Boronia thujona</v>
          </cell>
        </row>
        <row r="10830">
          <cell r="A10830">
            <v>7211</v>
          </cell>
          <cell r="H10830" t="str">
            <v>Daviesia mimosoides subsp. mimosoides</v>
          </cell>
        </row>
        <row r="10831">
          <cell r="A10831">
            <v>7212</v>
          </cell>
          <cell r="H10831" t="str">
            <v>Ipomoea pes-caprae subsp. brasiliensis</v>
          </cell>
        </row>
        <row r="10832">
          <cell r="A10832">
            <v>7213</v>
          </cell>
          <cell r="H10832" t="str">
            <v>Glossogyne bidens</v>
          </cell>
        </row>
        <row r="10833">
          <cell r="A10833">
            <v>7214</v>
          </cell>
          <cell r="H10833" t="str">
            <v>Millettia megasperma</v>
          </cell>
        </row>
        <row r="10834">
          <cell r="A10834">
            <v>7215</v>
          </cell>
          <cell r="H10834" t="str">
            <v>Eucalyptus moorei var. moorei</v>
          </cell>
        </row>
        <row r="10835">
          <cell r="A10835">
            <v>7216</v>
          </cell>
          <cell r="H10835" t="str">
            <v>Leucopogon microphyllus var. microphyllus</v>
          </cell>
        </row>
        <row r="10836">
          <cell r="A10836">
            <v>7217</v>
          </cell>
          <cell r="H10836" t="str">
            <v>Euphorbia wheeleri</v>
          </cell>
        </row>
        <row r="10837">
          <cell r="A10837">
            <v>7218</v>
          </cell>
          <cell r="H10837" t="str">
            <v>Brachyscome aculeata</v>
          </cell>
        </row>
        <row r="10838">
          <cell r="A10838">
            <v>7219</v>
          </cell>
          <cell r="H10838" t="str">
            <v>Bauera microphylla</v>
          </cell>
        </row>
        <row r="10839">
          <cell r="A10839">
            <v>7220</v>
          </cell>
          <cell r="H10839" t="str">
            <v>Cassytha filiformis</v>
          </cell>
        </row>
        <row r="10840">
          <cell r="A10840">
            <v>7221</v>
          </cell>
          <cell r="H10840" t="str">
            <v>Dianella caerulea var. protensa</v>
          </cell>
        </row>
        <row r="10841">
          <cell r="A10841">
            <v>7222</v>
          </cell>
          <cell r="H10841" t="str">
            <v>Matricaria recutita</v>
          </cell>
        </row>
        <row r="10842">
          <cell r="A10842">
            <v>7223</v>
          </cell>
          <cell r="H10842" t="str">
            <v>Cenchrus setiger</v>
          </cell>
        </row>
        <row r="10843">
          <cell r="A10843">
            <v>7224</v>
          </cell>
          <cell r="H10843" t="str">
            <v>Typha domingensis</v>
          </cell>
        </row>
        <row r="10844">
          <cell r="A10844">
            <v>7225</v>
          </cell>
          <cell r="H10844" t="str">
            <v>Dillwynia phylicoides</v>
          </cell>
        </row>
        <row r="10845">
          <cell r="A10845">
            <v>7226</v>
          </cell>
          <cell r="H10845" t="str">
            <v>Galenia pubescens var. pubescens</v>
          </cell>
        </row>
        <row r="10846">
          <cell r="A10846">
            <v>7227</v>
          </cell>
          <cell r="H10846" t="str">
            <v>Helichrysum obcordatum subsp. obcordatum</v>
          </cell>
        </row>
        <row r="10847">
          <cell r="A10847">
            <v>7228</v>
          </cell>
          <cell r="H10847" t="str">
            <v>Eriochloa procera</v>
          </cell>
        </row>
        <row r="10848">
          <cell r="A10848">
            <v>7229</v>
          </cell>
          <cell r="H10848" t="str">
            <v>Acacia gordonii</v>
          </cell>
        </row>
        <row r="10849">
          <cell r="A10849">
            <v>7230</v>
          </cell>
          <cell r="H10849" t="str">
            <v>Eucalyptus malacoxylon</v>
          </cell>
        </row>
        <row r="10850">
          <cell r="A10850">
            <v>7231</v>
          </cell>
          <cell r="H10850" t="str">
            <v>Caladenia fuscata</v>
          </cell>
        </row>
        <row r="10851">
          <cell r="A10851">
            <v>7232</v>
          </cell>
          <cell r="H10851" t="str">
            <v>Aristida browniana</v>
          </cell>
        </row>
        <row r="10852">
          <cell r="A10852">
            <v>7233</v>
          </cell>
          <cell r="H10852" t="str">
            <v>Desmazeria rigida</v>
          </cell>
        </row>
        <row r="10853">
          <cell r="A10853">
            <v>7234</v>
          </cell>
          <cell r="H10853" t="str">
            <v>Viscum articulatum</v>
          </cell>
        </row>
        <row r="10854">
          <cell r="A10854">
            <v>7235</v>
          </cell>
          <cell r="H10854" t="str">
            <v>Flueggea virosa</v>
          </cell>
        </row>
        <row r="10855">
          <cell r="A10855">
            <v>7236</v>
          </cell>
          <cell r="H10855" t="str">
            <v>Flaveria australasica</v>
          </cell>
        </row>
        <row r="10856">
          <cell r="A10856">
            <v>7237</v>
          </cell>
          <cell r="H10856" t="str">
            <v>Calandrinia remota</v>
          </cell>
        </row>
        <row r="10857">
          <cell r="A10857">
            <v>7238</v>
          </cell>
          <cell r="H10857" t="str">
            <v>Crataegus monogyna subsp. nordica</v>
          </cell>
        </row>
        <row r="10858">
          <cell r="A10858">
            <v>7239</v>
          </cell>
          <cell r="H10858" t="str">
            <v>Myosotis exarrhena</v>
          </cell>
        </row>
        <row r="10859">
          <cell r="A10859">
            <v>7240</v>
          </cell>
          <cell r="H10859" t="str">
            <v>Hypericum gramineum</v>
          </cell>
        </row>
        <row r="10860">
          <cell r="A10860">
            <v>7241</v>
          </cell>
          <cell r="H10860" t="str">
            <v>Pimelea curviflora var. sericea</v>
          </cell>
        </row>
        <row r="10861">
          <cell r="A10861">
            <v>7242</v>
          </cell>
          <cell r="H10861" t="str">
            <v>Denhamia moorei</v>
          </cell>
        </row>
        <row r="10862">
          <cell r="A10862">
            <v>7243</v>
          </cell>
          <cell r="H10862" t="str">
            <v>Sclerolaena bicornis var. bicornis</v>
          </cell>
        </row>
        <row r="10863">
          <cell r="A10863">
            <v>7244</v>
          </cell>
          <cell r="H10863" t="str">
            <v>Brachyscome diversifolia var. dissecta</v>
          </cell>
        </row>
        <row r="10864">
          <cell r="A10864">
            <v>7245</v>
          </cell>
          <cell r="H10864" t="str">
            <v>Leptospermum polygalifolium</v>
          </cell>
        </row>
        <row r="10865">
          <cell r="A10865">
            <v>7246</v>
          </cell>
          <cell r="H10865" t="str">
            <v>Bothriochloa bladhii</v>
          </cell>
        </row>
        <row r="10866">
          <cell r="A10866">
            <v>7247</v>
          </cell>
          <cell r="H10866" t="str">
            <v>Xyris complanata</v>
          </cell>
        </row>
        <row r="10867">
          <cell r="A10867">
            <v>7248</v>
          </cell>
          <cell r="H10867" t="str">
            <v>Canavalia rosea</v>
          </cell>
        </row>
        <row r="10868">
          <cell r="A10868">
            <v>7249</v>
          </cell>
          <cell r="H10868" t="str">
            <v>Crotalaria eremaea subsp. eremaea</v>
          </cell>
        </row>
        <row r="10869">
          <cell r="A10869">
            <v>7250</v>
          </cell>
          <cell r="H10869" t="str">
            <v>Dichanthium affine</v>
          </cell>
        </row>
        <row r="10870">
          <cell r="A10870">
            <v>7251</v>
          </cell>
          <cell r="H10870" t="str">
            <v>Asplenium harmanii</v>
          </cell>
        </row>
        <row r="10871">
          <cell r="A10871">
            <v>7252</v>
          </cell>
          <cell r="H10871" t="str">
            <v>Eremophila deserti</v>
          </cell>
        </row>
        <row r="10872">
          <cell r="A10872">
            <v>7253</v>
          </cell>
          <cell r="H10872" t="str">
            <v>Chenopodium ambrosioides var. ambrosioides</v>
          </cell>
        </row>
        <row r="10873">
          <cell r="A10873">
            <v>7254</v>
          </cell>
          <cell r="H10873" t="str">
            <v>Ipomoea pes-caprae</v>
          </cell>
        </row>
        <row r="10874">
          <cell r="A10874">
            <v>7255</v>
          </cell>
          <cell r="H10874" t="str">
            <v>Lolium temulentum var. temulentum</v>
          </cell>
        </row>
        <row r="10875">
          <cell r="A10875">
            <v>7256</v>
          </cell>
          <cell r="H10875" t="str">
            <v>Prostanthera porcata</v>
          </cell>
        </row>
        <row r="10876">
          <cell r="A10876">
            <v>7257</v>
          </cell>
          <cell r="H10876" t="str">
            <v>Utricularia uliginosa</v>
          </cell>
        </row>
        <row r="10877">
          <cell r="A10877">
            <v>7258</v>
          </cell>
          <cell r="H10877" t="str">
            <v>Olearia pimeleoides var. pimeleoides</v>
          </cell>
        </row>
        <row r="10878">
          <cell r="A10878">
            <v>7259</v>
          </cell>
          <cell r="H10878" t="str">
            <v>Gompholobium virgatum var. aspalathoides</v>
          </cell>
        </row>
        <row r="10879">
          <cell r="A10879">
            <v>7260</v>
          </cell>
          <cell r="H10879" t="str">
            <v>Hovea longifolia var. montana</v>
          </cell>
        </row>
        <row r="10880">
          <cell r="A10880">
            <v>7261</v>
          </cell>
          <cell r="H10880" t="str">
            <v>Diuris striata</v>
          </cell>
        </row>
        <row r="10881">
          <cell r="A10881">
            <v>7262</v>
          </cell>
          <cell r="H10881" t="str">
            <v>Stackhousia clementii</v>
          </cell>
        </row>
        <row r="10882">
          <cell r="A10882">
            <v>7263</v>
          </cell>
          <cell r="H10882" t="str">
            <v>Viola arvensis</v>
          </cell>
        </row>
        <row r="10883">
          <cell r="A10883">
            <v>7264</v>
          </cell>
          <cell r="H10883" t="str">
            <v>Brachyscome obovata</v>
          </cell>
        </row>
        <row r="10884">
          <cell r="A10884">
            <v>7265</v>
          </cell>
          <cell r="H10884" t="str">
            <v>Brachyscome stuartii</v>
          </cell>
        </row>
        <row r="10885">
          <cell r="A10885">
            <v>7266</v>
          </cell>
          <cell r="H10885" t="str">
            <v>Brachyscome tenuiscapa</v>
          </cell>
        </row>
        <row r="10886">
          <cell r="A10886">
            <v>7267</v>
          </cell>
          <cell r="H10886" t="str">
            <v>Pavonia hastata</v>
          </cell>
        </row>
        <row r="10887">
          <cell r="A10887">
            <v>7268</v>
          </cell>
          <cell r="H10887" t="str">
            <v>Bonamia media</v>
          </cell>
        </row>
        <row r="10888">
          <cell r="A10888">
            <v>7269</v>
          </cell>
          <cell r="H10888" t="str">
            <v>Brachiaria piligera</v>
          </cell>
        </row>
        <row r="10889">
          <cell r="A10889">
            <v>7270</v>
          </cell>
          <cell r="H10889" t="str">
            <v>Bromus brevis</v>
          </cell>
        </row>
        <row r="10890">
          <cell r="A10890">
            <v>7271</v>
          </cell>
          <cell r="H10890" t="str">
            <v>Histiopteris incisa</v>
          </cell>
        </row>
        <row r="10891">
          <cell r="A10891">
            <v>7272</v>
          </cell>
          <cell r="H10891" t="str">
            <v>Indigofera linifolia</v>
          </cell>
        </row>
        <row r="10892">
          <cell r="A10892">
            <v>7273</v>
          </cell>
          <cell r="H10892" t="str">
            <v>Astrebla elymoides</v>
          </cell>
        </row>
        <row r="10893">
          <cell r="A10893">
            <v>7274</v>
          </cell>
          <cell r="H10893" t="str">
            <v>Leptospermum divaricatum</v>
          </cell>
        </row>
        <row r="10894">
          <cell r="A10894">
            <v>7275</v>
          </cell>
          <cell r="H10894" t="str">
            <v>Eragrostis speciosa</v>
          </cell>
        </row>
        <row r="10895">
          <cell r="A10895">
            <v>7276</v>
          </cell>
          <cell r="H10895" t="str">
            <v>Oplismenus undulatifolius var. mollis</v>
          </cell>
        </row>
        <row r="10896">
          <cell r="A10896">
            <v>7277</v>
          </cell>
          <cell r="H10896" t="str">
            <v>Rumex stenoglottis</v>
          </cell>
        </row>
        <row r="10897">
          <cell r="A10897">
            <v>7278</v>
          </cell>
          <cell r="H10897" t="str">
            <v>Denhamia pittosporoides subsp. pittosporoides</v>
          </cell>
        </row>
        <row r="10898">
          <cell r="A10898">
            <v>7279</v>
          </cell>
          <cell r="H10898" t="str">
            <v>Euphrasia collina subsp. diversicolor</v>
          </cell>
        </row>
        <row r="10899">
          <cell r="A10899">
            <v>7280</v>
          </cell>
          <cell r="H10899" t="str">
            <v>Centipeda minima</v>
          </cell>
        </row>
        <row r="10900">
          <cell r="A10900">
            <v>7281</v>
          </cell>
          <cell r="H10900" t="str">
            <v>Cenchrus setigerus</v>
          </cell>
        </row>
        <row r="10901">
          <cell r="A10901">
            <v>7282</v>
          </cell>
          <cell r="H10901" t="str">
            <v>Echinochloa muricata var. microstachya</v>
          </cell>
        </row>
        <row r="10902">
          <cell r="A10902">
            <v>7283</v>
          </cell>
          <cell r="H10902" t="str">
            <v>Echinochloa oryzoides</v>
          </cell>
        </row>
        <row r="10903">
          <cell r="A10903">
            <v>7284</v>
          </cell>
          <cell r="H10903" t="str">
            <v>Capparis loranthifolia var. loranthifolia</v>
          </cell>
        </row>
        <row r="10904">
          <cell r="A10904">
            <v>7285</v>
          </cell>
          <cell r="H10904" t="str">
            <v>Camptacra gracilis</v>
          </cell>
        </row>
        <row r="10905">
          <cell r="A10905">
            <v>7286</v>
          </cell>
          <cell r="H10905" t="str">
            <v>Crassula decumbens</v>
          </cell>
        </row>
        <row r="10906">
          <cell r="A10906">
            <v>7287</v>
          </cell>
          <cell r="H10906" t="str">
            <v>Leucopogon microphyllus var. pilibundus</v>
          </cell>
        </row>
        <row r="10907">
          <cell r="A10907">
            <v>7288</v>
          </cell>
          <cell r="H10907" t="str">
            <v>Excoecaria agallocha</v>
          </cell>
        </row>
        <row r="10908">
          <cell r="A10908">
            <v>7289</v>
          </cell>
          <cell r="H10908" t="str">
            <v>Alloteropsis semialata</v>
          </cell>
        </row>
        <row r="10909">
          <cell r="A10909">
            <v>7290</v>
          </cell>
          <cell r="H10909" t="str">
            <v>Echinochloa turneriana</v>
          </cell>
        </row>
        <row r="10910">
          <cell r="A10910">
            <v>7291</v>
          </cell>
          <cell r="H10910" t="str">
            <v>Melinis minutiflora</v>
          </cell>
        </row>
        <row r="10911">
          <cell r="A10911">
            <v>7292</v>
          </cell>
          <cell r="H10911" t="str">
            <v>Haloragis odontocarpa f. odontocarpa</v>
          </cell>
        </row>
        <row r="10912">
          <cell r="A10912">
            <v>7293</v>
          </cell>
          <cell r="H10912" t="str">
            <v>Symplocos cochinchinensis subsp. thwaitesii</v>
          </cell>
        </row>
        <row r="10913">
          <cell r="A10913">
            <v>7294</v>
          </cell>
          <cell r="H10913" t="str">
            <v>Dysphania glomulifera subsp. glomulifera</v>
          </cell>
        </row>
        <row r="10914">
          <cell r="A10914">
            <v>7295</v>
          </cell>
          <cell r="H10914" t="str">
            <v>Osteocarpum pentapterum</v>
          </cell>
        </row>
        <row r="10915">
          <cell r="A10915">
            <v>7296</v>
          </cell>
          <cell r="H10915" t="str">
            <v>Hibiscus sturtii var. sturtii</v>
          </cell>
        </row>
        <row r="10916">
          <cell r="A10916">
            <v>7297</v>
          </cell>
          <cell r="H10916" t="str">
            <v>Ludwigia octovalvis</v>
          </cell>
        </row>
        <row r="10917">
          <cell r="A10917">
            <v>7298</v>
          </cell>
          <cell r="H10917" t="str">
            <v>Oenothera laciniata subsp. laciniata</v>
          </cell>
        </row>
        <row r="10918">
          <cell r="A10918">
            <v>7299</v>
          </cell>
          <cell r="H10918" t="str">
            <v>Brachyscome dissectifolia</v>
          </cell>
        </row>
        <row r="10919">
          <cell r="A10919">
            <v>7300</v>
          </cell>
          <cell r="H10919" t="str">
            <v>Fimbristylis nutans</v>
          </cell>
        </row>
        <row r="10920">
          <cell r="A10920">
            <v>7301</v>
          </cell>
          <cell r="H10920" t="str">
            <v>Ficus obliqua</v>
          </cell>
        </row>
        <row r="10921">
          <cell r="A10921">
            <v>7302</v>
          </cell>
          <cell r="H10921" t="str">
            <v>Sida pedunculata</v>
          </cell>
        </row>
        <row r="10922">
          <cell r="A10922">
            <v>7303</v>
          </cell>
          <cell r="H10922" t="str">
            <v>Centranthus ruber subsp. ruber</v>
          </cell>
        </row>
        <row r="10923">
          <cell r="A10923">
            <v>7304</v>
          </cell>
          <cell r="H10923" t="str">
            <v>Rhynchosia minima</v>
          </cell>
        </row>
        <row r="10924">
          <cell r="A10924">
            <v>7305</v>
          </cell>
          <cell r="H10924" t="str">
            <v>Glycine cyrtoloba</v>
          </cell>
        </row>
        <row r="10925">
          <cell r="A10925">
            <v>7306</v>
          </cell>
          <cell r="H10925" t="str">
            <v>Prasophyllum pumilum</v>
          </cell>
        </row>
        <row r="10926">
          <cell r="A10926">
            <v>7307</v>
          </cell>
          <cell r="H10926" t="str">
            <v>Malvella leprosa</v>
          </cell>
        </row>
        <row r="10927">
          <cell r="A10927">
            <v>7308</v>
          </cell>
          <cell r="H10927" t="str">
            <v>Amyema pendula subsp. pendula</v>
          </cell>
        </row>
        <row r="10928">
          <cell r="A10928">
            <v>7309</v>
          </cell>
          <cell r="H10928" t="str">
            <v>Eucalyptus dalrympleana subsp. dalrympleana</v>
          </cell>
        </row>
        <row r="10929">
          <cell r="A10929">
            <v>7310</v>
          </cell>
          <cell r="H10929" t="str">
            <v>Isoglossa eranthemoides</v>
          </cell>
        </row>
        <row r="10930">
          <cell r="A10930">
            <v>7311</v>
          </cell>
          <cell r="H10930" t="str">
            <v>Drosera burmannii</v>
          </cell>
        </row>
        <row r="10931">
          <cell r="A10931">
            <v>7312</v>
          </cell>
          <cell r="H10931" t="str">
            <v>Persicaria subsessilis</v>
          </cell>
        </row>
        <row r="10932">
          <cell r="A10932">
            <v>7313</v>
          </cell>
          <cell r="H10932" t="str">
            <v>Rubus discolor</v>
          </cell>
        </row>
        <row r="10933">
          <cell r="A10933">
            <v>7314</v>
          </cell>
          <cell r="H10933" t="str">
            <v>Wahlenbergia luteola</v>
          </cell>
        </row>
        <row r="10934">
          <cell r="A10934">
            <v>7315</v>
          </cell>
          <cell r="H10934" t="str">
            <v>Atriplex lindleyi subsp. conduplicata</v>
          </cell>
        </row>
        <row r="10935">
          <cell r="A10935">
            <v>7316</v>
          </cell>
          <cell r="H10935" t="str">
            <v>Gnaphalium polycaulon</v>
          </cell>
        </row>
        <row r="10936">
          <cell r="A10936">
            <v>7317</v>
          </cell>
          <cell r="H10936" t="str">
            <v>Brachyscome multifida</v>
          </cell>
        </row>
        <row r="10937">
          <cell r="A10937">
            <v>7318</v>
          </cell>
          <cell r="H10937" t="str">
            <v>Brachyscome scapigera</v>
          </cell>
        </row>
        <row r="10938">
          <cell r="A10938">
            <v>7319</v>
          </cell>
          <cell r="H10938" t="str">
            <v>Dendrobium kestevenii</v>
          </cell>
        </row>
        <row r="10939">
          <cell r="A10939">
            <v>7320</v>
          </cell>
          <cell r="H10939" t="str">
            <v>Eucalyptus moorei var. latiuscula</v>
          </cell>
        </row>
        <row r="10940">
          <cell r="A10940">
            <v>7321</v>
          </cell>
          <cell r="H10940" t="str">
            <v>Sclerolaena bicornis var. horrida</v>
          </cell>
        </row>
        <row r="10941">
          <cell r="A10941">
            <v>7322</v>
          </cell>
          <cell r="H10941" t="str">
            <v>Cynanchum floribundum</v>
          </cell>
        </row>
        <row r="10942">
          <cell r="A10942">
            <v>7323</v>
          </cell>
          <cell r="H10942" t="str">
            <v>Osteocarpum salsuginosum</v>
          </cell>
        </row>
        <row r="10943">
          <cell r="A10943">
            <v>7324</v>
          </cell>
          <cell r="H10943" t="str">
            <v>Pterostylis nigricans</v>
          </cell>
        </row>
        <row r="10944">
          <cell r="A10944">
            <v>7325</v>
          </cell>
          <cell r="H10944" t="str">
            <v>Solanum capsicoides</v>
          </cell>
        </row>
        <row r="10945">
          <cell r="A10945">
            <v>7326</v>
          </cell>
          <cell r="H10945" t="str">
            <v>Pimelea petrophila</v>
          </cell>
        </row>
        <row r="10946">
          <cell r="A10946">
            <v>7327</v>
          </cell>
          <cell r="H10946" t="str">
            <v>Australina pusilla subsp. muelleri</v>
          </cell>
        </row>
        <row r="10947">
          <cell r="A10947">
            <v>7328</v>
          </cell>
          <cell r="H10947" t="str">
            <v>Fimbristylis ferruginea</v>
          </cell>
        </row>
        <row r="10948">
          <cell r="A10948">
            <v>7329</v>
          </cell>
          <cell r="H10948" t="str">
            <v>Drosera indica</v>
          </cell>
        </row>
        <row r="10949">
          <cell r="A10949">
            <v>7330</v>
          </cell>
          <cell r="H10949" t="str">
            <v>Cucumis melo subsp. agrestis</v>
          </cell>
        </row>
        <row r="10950">
          <cell r="A10950">
            <v>7331</v>
          </cell>
          <cell r="H10950" t="str">
            <v>Protasparagus plumosus</v>
          </cell>
        </row>
        <row r="10951">
          <cell r="A10951">
            <v>7332</v>
          </cell>
          <cell r="H10951" t="str">
            <v>Suaeda maritima</v>
          </cell>
        </row>
        <row r="10952">
          <cell r="A10952">
            <v>7333</v>
          </cell>
          <cell r="H10952" t="str">
            <v>Caesia parviflora var. vittata</v>
          </cell>
        </row>
        <row r="10953">
          <cell r="A10953">
            <v>7334</v>
          </cell>
          <cell r="H10953" t="str">
            <v>Thelymitra fragrans</v>
          </cell>
        </row>
        <row r="10954">
          <cell r="A10954">
            <v>7335</v>
          </cell>
          <cell r="H10954" t="str">
            <v>Eriochloa pseudoacrotricha</v>
          </cell>
        </row>
        <row r="10955">
          <cell r="A10955">
            <v>7336</v>
          </cell>
          <cell r="H10955" t="str">
            <v>Pomaderris virgata</v>
          </cell>
        </row>
        <row r="10956">
          <cell r="A10956">
            <v>7337</v>
          </cell>
          <cell r="H10956" t="str">
            <v>Dianella caerulea var. producta</v>
          </cell>
        </row>
        <row r="10957">
          <cell r="A10957">
            <v>7338</v>
          </cell>
          <cell r="H10957" t="str">
            <v>Eucalyptus radiata subsp. radiata</v>
          </cell>
        </row>
        <row r="10958">
          <cell r="A10958">
            <v>7339</v>
          </cell>
          <cell r="H10958" t="str">
            <v>Ochrosperma monticola</v>
          </cell>
        </row>
        <row r="10959">
          <cell r="A10959">
            <v>7340</v>
          </cell>
          <cell r="H10959" t="str">
            <v>Panicum gilvum</v>
          </cell>
        </row>
        <row r="10960">
          <cell r="A10960">
            <v>7341</v>
          </cell>
          <cell r="H10960" t="str">
            <v>Blumea solidaginoides</v>
          </cell>
        </row>
        <row r="10961">
          <cell r="A10961">
            <v>7342</v>
          </cell>
          <cell r="H10961" t="str">
            <v>Cyphanthera albicans subsp. albicans</v>
          </cell>
        </row>
        <row r="10962">
          <cell r="A10962">
            <v>7343</v>
          </cell>
          <cell r="H10962" t="str">
            <v>Sterculia quadrifida</v>
          </cell>
        </row>
        <row r="10963">
          <cell r="A10963">
            <v>7344</v>
          </cell>
          <cell r="H10963" t="str">
            <v>Dianella caerulea var. vannata</v>
          </cell>
        </row>
        <row r="10964">
          <cell r="A10964">
            <v>7345</v>
          </cell>
          <cell r="H10964" t="str">
            <v>Gompholobium virgatum var. virgatum</v>
          </cell>
        </row>
        <row r="10965">
          <cell r="A10965">
            <v>7346</v>
          </cell>
          <cell r="H10965" t="str">
            <v>Tripladenia cunninghamii</v>
          </cell>
        </row>
        <row r="10966">
          <cell r="A10966">
            <v>7347</v>
          </cell>
          <cell r="H10966" t="str">
            <v>Angophora costata subsp. leiocarpa</v>
          </cell>
        </row>
        <row r="10967">
          <cell r="A10967">
            <v>7348</v>
          </cell>
          <cell r="H10967" t="str">
            <v>Brachyscome angustifolia</v>
          </cell>
        </row>
        <row r="10968">
          <cell r="A10968">
            <v>7349</v>
          </cell>
          <cell r="H10968" t="str">
            <v>Lespedeza striata</v>
          </cell>
        </row>
        <row r="10969">
          <cell r="A10969">
            <v>7350</v>
          </cell>
          <cell r="H10969" t="str">
            <v>Geum aleppicum</v>
          </cell>
        </row>
        <row r="10970">
          <cell r="A10970">
            <v>7351</v>
          </cell>
          <cell r="H10970" t="str">
            <v>Corchorus olitorius</v>
          </cell>
        </row>
        <row r="10971">
          <cell r="A10971">
            <v>7352</v>
          </cell>
          <cell r="H10971" t="str">
            <v>Disphyma crassifolium subsp. subclavellatum</v>
          </cell>
        </row>
        <row r="10972">
          <cell r="A10972">
            <v>7353</v>
          </cell>
          <cell r="H10972" t="str">
            <v>Cleome hassleriana</v>
          </cell>
        </row>
        <row r="10973">
          <cell r="A10973">
            <v>7354</v>
          </cell>
          <cell r="H10973" t="str">
            <v>Vittadinia hispidula var. hispidula</v>
          </cell>
        </row>
        <row r="10974">
          <cell r="A10974">
            <v>7355</v>
          </cell>
          <cell r="H10974" t="str">
            <v>Tricoryne elatior</v>
          </cell>
        </row>
        <row r="10975">
          <cell r="A10975">
            <v>7356</v>
          </cell>
          <cell r="H10975" t="str">
            <v>Brachyscome nivalis</v>
          </cell>
        </row>
        <row r="10976">
          <cell r="A10976">
            <v>7357</v>
          </cell>
          <cell r="H10976" t="str">
            <v>Brachyscome spathulata</v>
          </cell>
        </row>
        <row r="10977">
          <cell r="A10977">
            <v>7358</v>
          </cell>
          <cell r="H10977" t="str">
            <v>Alectryon subdentatus f. subdentatus</v>
          </cell>
        </row>
        <row r="10978">
          <cell r="A10978">
            <v>7359</v>
          </cell>
          <cell r="H10978" t="str">
            <v>Lindernia alsinoides</v>
          </cell>
        </row>
        <row r="10979">
          <cell r="A10979">
            <v>7360</v>
          </cell>
          <cell r="H10979" t="str">
            <v>Blumea mollis</v>
          </cell>
        </row>
        <row r="10980">
          <cell r="A10980">
            <v>7361</v>
          </cell>
          <cell r="H10980" t="str">
            <v>Eucalyptus dalrympleana subsp. heptantha</v>
          </cell>
        </row>
        <row r="10981">
          <cell r="A10981">
            <v>7362</v>
          </cell>
          <cell r="H10981" t="str">
            <v>Frankenia annua</v>
          </cell>
        </row>
        <row r="10982">
          <cell r="A10982">
            <v>7363</v>
          </cell>
          <cell r="H10982" t="str">
            <v>Dendrobium gracillimum</v>
          </cell>
        </row>
        <row r="10983">
          <cell r="A10983">
            <v>7364</v>
          </cell>
          <cell r="H10983" t="str">
            <v>Pterostylis aciculiformis</v>
          </cell>
        </row>
        <row r="10984">
          <cell r="A10984">
            <v>7365</v>
          </cell>
          <cell r="H10984" t="str">
            <v>Thelymitra cyanea</v>
          </cell>
        </row>
        <row r="10985">
          <cell r="A10985">
            <v>7366</v>
          </cell>
          <cell r="H10985" t="str">
            <v>Thelymitra decora</v>
          </cell>
        </row>
        <row r="10986">
          <cell r="A10986">
            <v>7367</v>
          </cell>
          <cell r="H10986" t="str">
            <v>Aristida benthamii var. benthamii</v>
          </cell>
        </row>
        <row r="10987">
          <cell r="A10987">
            <v>7368</v>
          </cell>
          <cell r="H10987" t="str">
            <v>Ripogonum brevifolium</v>
          </cell>
        </row>
        <row r="10988">
          <cell r="A10988">
            <v>7369</v>
          </cell>
          <cell r="H10988" t="str">
            <v>Aponogeton elongatus</v>
          </cell>
        </row>
        <row r="10989">
          <cell r="A10989">
            <v>7370</v>
          </cell>
          <cell r="H10989" t="str">
            <v>Ehretia acuminata var. acuminata</v>
          </cell>
        </row>
        <row r="10990">
          <cell r="A10990">
            <v>7371</v>
          </cell>
          <cell r="H10990" t="str">
            <v>Angophora costata subsp. euryphylla</v>
          </cell>
        </row>
        <row r="10991">
          <cell r="A10991">
            <v>7372</v>
          </cell>
          <cell r="H10991" t="str">
            <v>Cardamine gunnii</v>
          </cell>
        </row>
        <row r="10992">
          <cell r="A10992">
            <v>7373</v>
          </cell>
          <cell r="H10992" t="str">
            <v>Opuntia robusta</v>
          </cell>
        </row>
        <row r="10993">
          <cell r="A10993">
            <v>7374</v>
          </cell>
          <cell r="H10993" t="str">
            <v>Melaleuca styphelioides var. styphelioides</v>
          </cell>
        </row>
        <row r="10994">
          <cell r="A10994">
            <v>7375</v>
          </cell>
          <cell r="H10994" t="str">
            <v>Ludwigia peploides subsp. montevidensis</v>
          </cell>
        </row>
        <row r="10995">
          <cell r="A10995">
            <v>7376</v>
          </cell>
          <cell r="H10995" t="str">
            <v>Senna pendula</v>
          </cell>
        </row>
        <row r="10996">
          <cell r="A10996">
            <v>7377</v>
          </cell>
          <cell r="H10996" t="str">
            <v>Senna pendula var. glabrata</v>
          </cell>
        </row>
        <row r="10997">
          <cell r="A10997">
            <v>7378</v>
          </cell>
          <cell r="H10997" t="str">
            <v>Ptilotus gaudichaudii var. parviflorus</v>
          </cell>
        </row>
        <row r="10998">
          <cell r="A10998">
            <v>7379</v>
          </cell>
          <cell r="H10998" t="str">
            <v>Helichrysum bracteatum</v>
          </cell>
        </row>
        <row r="10999">
          <cell r="A10999">
            <v>7380</v>
          </cell>
          <cell r="H10999" t="str">
            <v>Eucalyptus orientalis</v>
          </cell>
        </row>
        <row r="11000">
          <cell r="A11000">
            <v>7381</v>
          </cell>
          <cell r="H11000" t="str">
            <v>Capparis lucida</v>
          </cell>
        </row>
        <row r="11001">
          <cell r="A11001">
            <v>7382</v>
          </cell>
          <cell r="H11001" t="str">
            <v>Rorippa palustris</v>
          </cell>
        </row>
        <row r="11002">
          <cell r="A11002">
            <v>7383</v>
          </cell>
          <cell r="H11002" t="str">
            <v>Wahlenbergia littoricola</v>
          </cell>
        </row>
        <row r="11003">
          <cell r="A11003">
            <v>7384</v>
          </cell>
          <cell r="H11003" t="str">
            <v>Cupaniopsis newmanii</v>
          </cell>
        </row>
        <row r="11004">
          <cell r="A11004">
            <v>7385</v>
          </cell>
          <cell r="H11004" t="str">
            <v>Hypolepis glandulifera</v>
          </cell>
        </row>
        <row r="11005">
          <cell r="A11005">
            <v>7386</v>
          </cell>
          <cell r="H11005" t="str">
            <v>Cordyline petiolaris</v>
          </cell>
        </row>
        <row r="11006">
          <cell r="A11006">
            <v>7387</v>
          </cell>
          <cell r="H11006" t="str">
            <v>Dendrobium fairfaxii</v>
          </cell>
        </row>
        <row r="11007">
          <cell r="A11007">
            <v>7388</v>
          </cell>
          <cell r="H11007" t="str">
            <v>Pterostylis clavigera</v>
          </cell>
        </row>
        <row r="11008">
          <cell r="A11008">
            <v>7389</v>
          </cell>
          <cell r="H11008" t="str">
            <v>Sporobolus indicus var. africanus</v>
          </cell>
        </row>
        <row r="11009">
          <cell r="A11009">
            <v>7390</v>
          </cell>
          <cell r="H11009" t="str">
            <v>Pterostylis collina</v>
          </cell>
        </row>
        <row r="11010">
          <cell r="A11010">
            <v>7391</v>
          </cell>
          <cell r="H11010" t="str">
            <v>Arctotheca populifolia</v>
          </cell>
        </row>
        <row r="11011">
          <cell r="A11011">
            <v>7392</v>
          </cell>
          <cell r="H11011" t="str">
            <v>Indigofera linnaei</v>
          </cell>
        </row>
        <row r="11012">
          <cell r="A11012">
            <v>7393</v>
          </cell>
          <cell r="H11012" t="str">
            <v>Thelymitra pulchella</v>
          </cell>
        </row>
        <row r="11013">
          <cell r="A11013">
            <v>7394</v>
          </cell>
          <cell r="H11013" t="str">
            <v>Viola betonicifolia subsp. betonicifolia</v>
          </cell>
        </row>
        <row r="11014">
          <cell r="A11014">
            <v>7395</v>
          </cell>
          <cell r="H11014" t="str">
            <v>Poranthera microphylla</v>
          </cell>
        </row>
        <row r="11015">
          <cell r="A11015">
            <v>7396</v>
          </cell>
          <cell r="H11015" t="str">
            <v>Fumaria capreolata subsp. capreolata</v>
          </cell>
        </row>
        <row r="11016">
          <cell r="A11016">
            <v>7397</v>
          </cell>
          <cell r="H11016" t="str">
            <v>Gentiana baeuerlenii</v>
          </cell>
        </row>
        <row r="11017">
          <cell r="A11017">
            <v>7398</v>
          </cell>
          <cell r="H11017" t="str">
            <v>Solenogyne gunnii</v>
          </cell>
        </row>
        <row r="11018">
          <cell r="A11018">
            <v>7399</v>
          </cell>
          <cell r="H11018" t="str">
            <v>Baeckea ramosissima subsp. ramosissima</v>
          </cell>
        </row>
        <row r="11019">
          <cell r="A11019">
            <v>7400</v>
          </cell>
          <cell r="H11019" t="str">
            <v>Vittadinia hispidula var. setosa</v>
          </cell>
        </row>
        <row r="11020">
          <cell r="A11020">
            <v>7401</v>
          </cell>
          <cell r="H11020" t="str">
            <v>Prunus mahaleb</v>
          </cell>
        </row>
        <row r="11021">
          <cell r="A11021">
            <v>7402</v>
          </cell>
          <cell r="H11021" t="str">
            <v>Pimelea curviflora var. subglabrata</v>
          </cell>
        </row>
        <row r="11022">
          <cell r="A11022">
            <v>7403</v>
          </cell>
          <cell r="H11022" t="str">
            <v>Pimelea latifolia subsp. parvifolia</v>
          </cell>
        </row>
        <row r="11023">
          <cell r="A11023">
            <v>7404</v>
          </cell>
          <cell r="H11023" t="str">
            <v>Angophora costata subsp. costata</v>
          </cell>
        </row>
        <row r="11024">
          <cell r="A11024">
            <v>7405</v>
          </cell>
          <cell r="H11024" t="str">
            <v>Hypoestes floribunda var. pubescens</v>
          </cell>
        </row>
        <row r="11025">
          <cell r="A11025">
            <v>7406</v>
          </cell>
          <cell r="H11025" t="str">
            <v>Fimbristylis neilsonii</v>
          </cell>
        </row>
        <row r="11026">
          <cell r="A11026">
            <v>7407</v>
          </cell>
          <cell r="H11026" t="str">
            <v>Geranium solanderi var. grande</v>
          </cell>
        </row>
        <row r="11027">
          <cell r="A11027">
            <v>7408</v>
          </cell>
          <cell r="H11027" t="str">
            <v>Hippocratea barbata</v>
          </cell>
        </row>
        <row r="11028">
          <cell r="A11028">
            <v>7409</v>
          </cell>
          <cell r="H11028" t="str">
            <v>Prasophyllum nudiscapum</v>
          </cell>
        </row>
        <row r="11029">
          <cell r="A11029">
            <v>7410</v>
          </cell>
          <cell r="H11029" t="str">
            <v>Cardamine flexuosa</v>
          </cell>
        </row>
        <row r="11030">
          <cell r="A11030">
            <v>7411</v>
          </cell>
          <cell r="H11030" t="str">
            <v>Dennstaedtia davallioides</v>
          </cell>
        </row>
        <row r="11031">
          <cell r="A11031">
            <v>7412</v>
          </cell>
          <cell r="H11031" t="str">
            <v>Gymnema dunnii</v>
          </cell>
        </row>
        <row r="11032">
          <cell r="A11032">
            <v>7413</v>
          </cell>
          <cell r="H11032" t="str">
            <v>Dysphania plantaginella</v>
          </cell>
        </row>
        <row r="11033">
          <cell r="A11033">
            <v>7414</v>
          </cell>
          <cell r="H11033" t="str">
            <v>Prassophyllum exiguum</v>
          </cell>
        </row>
        <row r="11034">
          <cell r="A11034">
            <v>7415</v>
          </cell>
          <cell r="H11034" t="str">
            <v>Asplenium difforme</v>
          </cell>
        </row>
        <row r="11035">
          <cell r="A11035">
            <v>7416</v>
          </cell>
          <cell r="H11035" t="str">
            <v>Gentiana bredboensis</v>
          </cell>
        </row>
        <row r="11036">
          <cell r="A11036">
            <v>7417</v>
          </cell>
          <cell r="H11036" t="str">
            <v>Eucalyptus sideroxylon subsp. sideroxylon</v>
          </cell>
        </row>
        <row r="11037">
          <cell r="A11037">
            <v>7418</v>
          </cell>
          <cell r="H11037" t="str">
            <v>Cassia oligophylla var. oligophylla</v>
          </cell>
        </row>
        <row r="11038">
          <cell r="A11038">
            <v>7419</v>
          </cell>
          <cell r="H11038" t="str">
            <v>Delonix regia</v>
          </cell>
        </row>
        <row r="11039">
          <cell r="A11039">
            <v>7420</v>
          </cell>
          <cell r="H11039" t="str">
            <v>Diuris cuneata</v>
          </cell>
        </row>
        <row r="11040">
          <cell r="A11040">
            <v>7421</v>
          </cell>
          <cell r="H11040" t="str">
            <v>Plumbago zeylanica</v>
          </cell>
        </row>
        <row r="11041">
          <cell r="A11041">
            <v>7422</v>
          </cell>
          <cell r="H11041" t="str">
            <v>Ptilotus polystachyus f. rubriflorus</v>
          </cell>
        </row>
        <row r="11042">
          <cell r="A11042">
            <v>7423</v>
          </cell>
          <cell r="H11042" t="str">
            <v>Stipa gibbosa</v>
          </cell>
        </row>
        <row r="11043">
          <cell r="A11043">
            <v>7424</v>
          </cell>
          <cell r="H11043" t="str">
            <v>Vittadinia blackii</v>
          </cell>
        </row>
        <row r="11044">
          <cell r="A11044">
            <v>7425</v>
          </cell>
          <cell r="H11044" t="str">
            <v>Epaltes australis</v>
          </cell>
        </row>
        <row r="11045">
          <cell r="A11045">
            <v>7426</v>
          </cell>
          <cell r="H11045" t="str">
            <v>Leontodon saxatilis</v>
          </cell>
        </row>
        <row r="11046">
          <cell r="A11046">
            <v>7427</v>
          </cell>
          <cell r="H11046" t="str">
            <v>Arctotis venusta</v>
          </cell>
        </row>
        <row r="11047">
          <cell r="A11047">
            <v>7428</v>
          </cell>
          <cell r="H11047" t="str">
            <v>Persoonia oxycoccoides</v>
          </cell>
        </row>
        <row r="11048">
          <cell r="A11048">
            <v>7429</v>
          </cell>
          <cell r="H11048" t="str">
            <v>Euphrasia collina subsp. collina</v>
          </cell>
        </row>
        <row r="11049">
          <cell r="A11049">
            <v>7430</v>
          </cell>
          <cell r="H11049" t="str">
            <v>Juncus kraussii subsp. australiensis</v>
          </cell>
        </row>
        <row r="11050">
          <cell r="A11050">
            <v>7431</v>
          </cell>
          <cell r="H11050" t="str">
            <v>Sanguisorba minor subsp. muricata</v>
          </cell>
        </row>
        <row r="11051">
          <cell r="A11051">
            <v>7432</v>
          </cell>
          <cell r="H11051" t="str">
            <v>Diploglottis australis</v>
          </cell>
        </row>
        <row r="11052">
          <cell r="A11052">
            <v>7433</v>
          </cell>
          <cell r="H11052" t="str">
            <v>Vernonia cinerea</v>
          </cell>
        </row>
        <row r="11053">
          <cell r="A11053">
            <v>7434</v>
          </cell>
          <cell r="H11053" t="str">
            <v>Trachymene scapigera</v>
          </cell>
        </row>
        <row r="11054">
          <cell r="A11054">
            <v>7435</v>
          </cell>
          <cell r="H11054" t="str">
            <v>Fimbristylis dichotoma</v>
          </cell>
        </row>
        <row r="11055">
          <cell r="A11055">
            <v>7436</v>
          </cell>
          <cell r="H11055" t="str">
            <v>Hibbertia salicifolia</v>
          </cell>
        </row>
        <row r="11056">
          <cell r="A11056">
            <v>7437</v>
          </cell>
          <cell r="H11056" t="str">
            <v>Urochloa praetervisa</v>
          </cell>
        </row>
        <row r="11057">
          <cell r="A11057">
            <v>7438</v>
          </cell>
          <cell r="H11057" t="str">
            <v>Eucalyptus erythrophloia</v>
          </cell>
        </row>
        <row r="11058">
          <cell r="A11058">
            <v>7439</v>
          </cell>
          <cell r="H11058" t="str">
            <v>Ciclospermum leptophyllum</v>
          </cell>
        </row>
        <row r="11059">
          <cell r="A11059">
            <v>7440</v>
          </cell>
          <cell r="H11059" t="str">
            <v>Dampiera fusca</v>
          </cell>
        </row>
        <row r="11060">
          <cell r="A11060">
            <v>7441</v>
          </cell>
          <cell r="H11060" t="str">
            <v>Cyphanthera albicans subsp. notabilis</v>
          </cell>
        </row>
        <row r="11061">
          <cell r="A11061">
            <v>7442</v>
          </cell>
          <cell r="H11061" t="str">
            <v>Osteocarpum dipterocarpum</v>
          </cell>
        </row>
        <row r="11062">
          <cell r="A11062">
            <v>7443</v>
          </cell>
          <cell r="H11062" t="str">
            <v>Haloragis odontocarpa f. octoforma</v>
          </cell>
        </row>
        <row r="11063">
          <cell r="A11063">
            <v>7444</v>
          </cell>
          <cell r="H11063" t="str">
            <v>Corybas barbarae</v>
          </cell>
        </row>
        <row r="11064">
          <cell r="A11064">
            <v>7445</v>
          </cell>
          <cell r="H11064" t="str">
            <v>Rubus vestitus</v>
          </cell>
        </row>
        <row r="11065">
          <cell r="A11065">
            <v>7446</v>
          </cell>
          <cell r="H11065" t="str">
            <v>Acacia stowardii</v>
          </cell>
        </row>
        <row r="11066">
          <cell r="A11066">
            <v>7447</v>
          </cell>
          <cell r="H11066" t="str">
            <v>Hookerochloa hookeriana</v>
          </cell>
        </row>
        <row r="11067">
          <cell r="A11067">
            <v>7448</v>
          </cell>
          <cell r="H11067" t="str">
            <v>Paspalidium disjunctum</v>
          </cell>
        </row>
        <row r="11068">
          <cell r="A11068">
            <v>7449</v>
          </cell>
          <cell r="H11068" t="str">
            <v>Stipa rudis subsp. rudis</v>
          </cell>
        </row>
        <row r="11069">
          <cell r="A11069">
            <v>7450</v>
          </cell>
          <cell r="H11069" t="str">
            <v>Eucalyptus olsenii</v>
          </cell>
        </row>
        <row r="11070">
          <cell r="A11070">
            <v>7451</v>
          </cell>
          <cell r="H11070" t="str">
            <v>Clematis microphylla var. leptophylla</v>
          </cell>
        </row>
        <row r="11071">
          <cell r="A11071">
            <v>7452</v>
          </cell>
          <cell r="H11071" t="str">
            <v>Xanthium strumarium</v>
          </cell>
        </row>
        <row r="11072">
          <cell r="A11072">
            <v>7453</v>
          </cell>
          <cell r="H11072" t="str">
            <v>Ptilotus gaudichaudii var. gaudichaudii</v>
          </cell>
        </row>
        <row r="11073">
          <cell r="A11073">
            <v>7454</v>
          </cell>
          <cell r="H11073" t="str">
            <v>Solenogyne dominii</v>
          </cell>
        </row>
        <row r="11074">
          <cell r="A11074">
            <v>7455</v>
          </cell>
          <cell r="H11074" t="str">
            <v>Haloragis glauca f. glauca</v>
          </cell>
        </row>
        <row r="11075">
          <cell r="A11075">
            <v>7456</v>
          </cell>
          <cell r="H11075" t="str">
            <v>Myriophyllum gracile var. lineare</v>
          </cell>
        </row>
        <row r="11076">
          <cell r="A11076">
            <v>7457</v>
          </cell>
          <cell r="H11076" t="str">
            <v>Pterostylis cobarensis</v>
          </cell>
        </row>
        <row r="11077">
          <cell r="A11077">
            <v>7458</v>
          </cell>
          <cell r="H11077" t="str">
            <v>Agave americana var. americana</v>
          </cell>
        </row>
        <row r="11078">
          <cell r="A11078">
            <v>7459</v>
          </cell>
          <cell r="H11078" t="str">
            <v>Aegiceras corniculatum</v>
          </cell>
        </row>
        <row r="11079">
          <cell r="A11079">
            <v>7460</v>
          </cell>
          <cell r="H11079" t="str">
            <v>Nymphaea gigantea</v>
          </cell>
        </row>
        <row r="11080">
          <cell r="A11080">
            <v>7461</v>
          </cell>
          <cell r="H11080" t="str">
            <v>Eucalyptus andrewsii subsp. andrewsii</v>
          </cell>
        </row>
        <row r="11081">
          <cell r="A11081">
            <v>7462</v>
          </cell>
          <cell r="H11081" t="str">
            <v>Sesbania cannabina var. cannabina</v>
          </cell>
        </row>
        <row r="11082">
          <cell r="A11082">
            <v>7463</v>
          </cell>
          <cell r="H11082" t="str">
            <v>Piptatherum miliaceum</v>
          </cell>
        </row>
        <row r="11083">
          <cell r="A11083">
            <v>7464</v>
          </cell>
          <cell r="H11083" t="str">
            <v>Cassia desolata var. desolata</v>
          </cell>
        </row>
        <row r="11084">
          <cell r="A11084">
            <v>7465</v>
          </cell>
          <cell r="H11084" t="str">
            <v>Aponogeton distachyus</v>
          </cell>
        </row>
        <row r="11085">
          <cell r="A11085">
            <v>7466</v>
          </cell>
          <cell r="H11085" t="str">
            <v>Baeckea ramosissima subsp. prostrata</v>
          </cell>
        </row>
        <row r="11086">
          <cell r="A11086">
            <v>7467</v>
          </cell>
          <cell r="H11086" t="str">
            <v>Urochloa panicoides var. panicoides</v>
          </cell>
        </row>
        <row r="11087">
          <cell r="A11087">
            <v>7468</v>
          </cell>
          <cell r="H11087" t="str">
            <v>Hedypnois rhagadioloides</v>
          </cell>
        </row>
        <row r="11088">
          <cell r="A11088">
            <v>7469</v>
          </cell>
          <cell r="H11088" t="str">
            <v>Cyperus tenellus</v>
          </cell>
        </row>
        <row r="11089">
          <cell r="A11089">
            <v>7470</v>
          </cell>
          <cell r="H11089" t="str">
            <v>Diuris corymbosa</v>
          </cell>
        </row>
        <row r="11090">
          <cell r="A11090">
            <v>7471</v>
          </cell>
          <cell r="H11090" t="str">
            <v>Setaria gracilis</v>
          </cell>
        </row>
        <row r="11091">
          <cell r="A11091">
            <v>7472</v>
          </cell>
          <cell r="H11091" t="str">
            <v>Beta vulgaris subsp. maritima</v>
          </cell>
        </row>
        <row r="11092">
          <cell r="A11092">
            <v>7473</v>
          </cell>
          <cell r="H11092" t="str">
            <v>Diuris chrysantha</v>
          </cell>
        </row>
        <row r="11093">
          <cell r="A11093">
            <v>7474</v>
          </cell>
          <cell r="H11093" t="str">
            <v>Diuris colemaniae</v>
          </cell>
        </row>
        <row r="11094">
          <cell r="A11094">
            <v>7475</v>
          </cell>
          <cell r="H11094" t="str">
            <v>Ptilotus sessilifolius</v>
          </cell>
        </row>
        <row r="11095">
          <cell r="A11095">
            <v>7476</v>
          </cell>
          <cell r="H11095" t="str">
            <v>Galenia pubescens</v>
          </cell>
        </row>
        <row r="11096">
          <cell r="A11096">
            <v>7477</v>
          </cell>
          <cell r="H11096" t="str">
            <v>Romulea rosea var. australis</v>
          </cell>
        </row>
        <row r="11097">
          <cell r="A11097">
            <v>7478</v>
          </cell>
          <cell r="H11097" t="str">
            <v>Hypolepis elegans</v>
          </cell>
        </row>
        <row r="11098">
          <cell r="A11098">
            <v>7479</v>
          </cell>
          <cell r="H11098" t="str">
            <v>Ficus coronata</v>
          </cell>
        </row>
        <row r="11099">
          <cell r="A11099">
            <v>7480</v>
          </cell>
          <cell r="H11099" t="str">
            <v>Goodenia geniculata</v>
          </cell>
        </row>
        <row r="11100">
          <cell r="A11100">
            <v>7481</v>
          </cell>
          <cell r="H11100" t="str">
            <v>Dodonaea lanceolata var. subsessilifolia</v>
          </cell>
        </row>
        <row r="11101">
          <cell r="A11101">
            <v>7482</v>
          </cell>
          <cell r="H11101" t="str">
            <v>Acacia deanei subsp. paucijuga</v>
          </cell>
        </row>
        <row r="11102">
          <cell r="A11102">
            <v>7483</v>
          </cell>
          <cell r="H11102" t="str">
            <v>Eragrostis leptocarpa</v>
          </cell>
        </row>
        <row r="11103">
          <cell r="A11103">
            <v>7484</v>
          </cell>
          <cell r="H11103" t="str">
            <v>Trianthema cypseleoides</v>
          </cell>
        </row>
        <row r="11104">
          <cell r="A11104">
            <v>7485</v>
          </cell>
          <cell r="H11104" t="str">
            <v>Dichanthium sericeum</v>
          </cell>
        </row>
        <row r="11105">
          <cell r="A11105">
            <v>7486</v>
          </cell>
          <cell r="H11105" t="str">
            <v>Panicum schinzii</v>
          </cell>
        </row>
        <row r="11106">
          <cell r="A11106">
            <v>7487</v>
          </cell>
          <cell r="H11106" t="str">
            <v>Banksia spinulosa var. neoanglica</v>
          </cell>
        </row>
        <row r="11107">
          <cell r="A11107">
            <v>7488</v>
          </cell>
          <cell r="H11107" t="str">
            <v>Banksia spinulosa var. spinulosa</v>
          </cell>
        </row>
        <row r="11108">
          <cell r="A11108">
            <v>7489</v>
          </cell>
          <cell r="H11108" t="str">
            <v>Einadia trigonos subsp. leiocarpa</v>
          </cell>
        </row>
        <row r="11109">
          <cell r="A11109">
            <v>7490</v>
          </cell>
          <cell r="H11109" t="str">
            <v>Poa labillardieri var. labillardieri</v>
          </cell>
        </row>
        <row r="11110">
          <cell r="A11110">
            <v>7491</v>
          </cell>
          <cell r="H11110" t="str">
            <v>Geum aleppicum var. strictum</v>
          </cell>
        </row>
        <row r="11111">
          <cell r="A11111">
            <v>7492</v>
          </cell>
          <cell r="H11111" t="str">
            <v>Brachyscome diversifolia</v>
          </cell>
        </row>
        <row r="11112">
          <cell r="A11112">
            <v>7493</v>
          </cell>
          <cell r="H11112" t="str">
            <v>Hypoxis glabella var. glabella</v>
          </cell>
        </row>
        <row r="11113">
          <cell r="A11113">
            <v>7494</v>
          </cell>
          <cell r="H11113" t="str">
            <v>Prunus laurocerasus</v>
          </cell>
        </row>
        <row r="11114">
          <cell r="A11114">
            <v>7495</v>
          </cell>
          <cell r="H11114" t="str">
            <v>Barbarea grayi</v>
          </cell>
        </row>
        <row r="11115">
          <cell r="A11115">
            <v>7496</v>
          </cell>
          <cell r="H11115" t="str">
            <v>Agropogon littoralis</v>
          </cell>
        </row>
        <row r="11116">
          <cell r="A11116">
            <v>7497</v>
          </cell>
          <cell r="H11116" t="str">
            <v>Amyema linophyllum subsp. orientale</v>
          </cell>
        </row>
        <row r="11117">
          <cell r="A11117">
            <v>7498</v>
          </cell>
          <cell r="H11117" t="str">
            <v>Pterostylis russellii</v>
          </cell>
        </row>
        <row r="11118">
          <cell r="A11118">
            <v>7499</v>
          </cell>
          <cell r="H11118" t="str">
            <v>Pultenaea microphylla var. cinerascens</v>
          </cell>
        </row>
        <row r="11119">
          <cell r="A11119">
            <v>7500</v>
          </cell>
          <cell r="H11119" t="str">
            <v>Pultenaea microphylla var. microphylla</v>
          </cell>
        </row>
        <row r="11120">
          <cell r="A11120">
            <v>7501</v>
          </cell>
          <cell r="H11120" t="str">
            <v>Caesia parviflora var. minor</v>
          </cell>
        </row>
        <row r="11121">
          <cell r="A11121">
            <v>7502</v>
          </cell>
          <cell r="H11121" t="str">
            <v>Pterostylis coccina</v>
          </cell>
        </row>
        <row r="11122">
          <cell r="A11122">
            <v>7503</v>
          </cell>
          <cell r="H11122" t="str">
            <v>Alectryon subdentatus f. subdendatus</v>
          </cell>
        </row>
        <row r="11123">
          <cell r="A11123">
            <v>7504</v>
          </cell>
          <cell r="H11123" t="str">
            <v>Caladenia caerulea var. caerulea</v>
          </cell>
        </row>
        <row r="11124">
          <cell r="A11124">
            <v>7505</v>
          </cell>
          <cell r="H11124" t="str">
            <v>Euphorbia australis</v>
          </cell>
        </row>
        <row r="11125">
          <cell r="A11125">
            <v>7506</v>
          </cell>
          <cell r="H11125" t="str">
            <v>Urochloa piligera</v>
          </cell>
        </row>
        <row r="11126">
          <cell r="A11126">
            <v>7507</v>
          </cell>
          <cell r="H11126" t="str">
            <v>Vulpia myuros f. megalura</v>
          </cell>
        </row>
        <row r="11127">
          <cell r="A11127">
            <v>7508</v>
          </cell>
          <cell r="H11127" t="str">
            <v>Lemna disperma</v>
          </cell>
        </row>
        <row r="11128">
          <cell r="A11128">
            <v>7509</v>
          </cell>
          <cell r="H11128" t="str">
            <v>Banksia spinulosa var. collina</v>
          </cell>
        </row>
        <row r="11129">
          <cell r="A11129">
            <v>7510</v>
          </cell>
          <cell r="H11129" t="str">
            <v>Salix cinerea</v>
          </cell>
        </row>
        <row r="11130">
          <cell r="A11130">
            <v>7511</v>
          </cell>
          <cell r="H11130" t="str">
            <v>Lomandra collina</v>
          </cell>
        </row>
        <row r="11131">
          <cell r="A11131">
            <v>7512</v>
          </cell>
          <cell r="H11131" t="str">
            <v>Abrus precatorius</v>
          </cell>
        </row>
        <row r="11132">
          <cell r="A11132">
            <v>7513</v>
          </cell>
          <cell r="H11132" t="str">
            <v>Aeschynomene indica</v>
          </cell>
        </row>
        <row r="11133">
          <cell r="A11133">
            <v>7514</v>
          </cell>
          <cell r="H11133" t="str">
            <v>Danthonia pallida</v>
          </cell>
        </row>
        <row r="11134">
          <cell r="A11134">
            <v>7515</v>
          </cell>
          <cell r="H11134" t="str">
            <v>Atriplex acutibractea subsp. acutibractea</v>
          </cell>
        </row>
        <row r="11135">
          <cell r="A11135">
            <v>7516</v>
          </cell>
          <cell r="H11135" t="str">
            <v>Vittadinia arida</v>
          </cell>
        </row>
        <row r="11136">
          <cell r="A11136">
            <v>7517</v>
          </cell>
          <cell r="H11136" t="str">
            <v>Eucalyptus macrorhyncha subsp. macrorhyncha</v>
          </cell>
        </row>
        <row r="11137">
          <cell r="A11137">
            <v>7518</v>
          </cell>
          <cell r="H11137" t="str">
            <v>Myriophyllum gracile var. gracile</v>
          </cell>
        </row>
        <row r="11138">
          <cell r="A11138">
            <v>7519</v>
          </cell>
          <cell r="H11138" t="str">
            <v>Spermacoce brachystema</v>
          </cell>
        </row>
        <row r="11139">
          <cell r="A11139">
            <v>7520</v>
          </cell>
          <cell r="H11139" t="str">
            <v>Dodonaea macrossanii</v>
          </cell>
        </row>
        <row r="11140">
          <cell r="A11140">
            <v>7521</v>
          </cell>
          <cell r="H11140" t="str">
            <v>Crassula colorata var. colorata</v>
          </cell>
        </row>
        <row r="11141">
          <cell r="A11141">
            <v>7522</v>
          </cell>
          <cell r="H11141" t="str">
            <v>Hibiscus sturtii var. grandiflorus</v>
          </cell>
        </row>
        <row r="11142">
          <cell r="A11142">
            <v>7523</v>
          </cell>
          <cell r="H11142" t="str">
            <v>Marsdenia leptophylla</v>
          </cell>
        </row>
        <row r="11143">
          <cell r="A11143">
            <v>7524</v>
          </cell>
          <cell r="H11143" t="str">
            <v>Acacia calcicola</v>
          </cell>
        </row>
        <row r="11144">
          <cell r="A11144">
            <v>7525</v>
          </cell>
          <cell r="H11144" t="str">
            <v>Comesperma sylvestre</v>
          </cell>
        </row>
        <row r="11145">
          <cell r="A11145">
            <v>7526</v>
          </cell>
          <cell r="H11145" t="str">
            <v>Olea europaea subsp. africana</v>
          </cell>
        </row>
        <row r="11146">
          <cell r="A11146">
            <v>7527</v>
          </cell>
          <cell r="H11146" t="str">
            <v>Cordyline congesta</v>
          </cell>
        </row>
        <row r="11147">
          <cell r="A11147">
            <v>7528</v>
          </cell>
          <cell r="H11147" t="str">
            <v>Swainsona greyana subsp. bracteata</v>
          </cell>
        </row>
        <row r="11148">
          <cell r="A11148">
            <v>7529</v>
          </cell>
          <cell r="H11148" t="str">
            <v>Erophila verna subsp. praecox</v>
          </cell>
        </row>
        <row r="11149">
          <cell r="A11149">
            <v>7530</v>
          </cell>
          <cell r="H11149" t="str">
            <v>Erophila verna subsp. verna</v>
          </cell>
        </row>
        <row r="11150">
          <cell r="A11150">
            <v>7531</v>
          </cell>
          <cell r="H11150" t="str">
            <v>Cassia desolata</v>
          </cell>
        </row>
        <row r="11151">
          <cell r="A11151">
            <v>7532</v>
          </cell>
          <cell r="H11151" t="str">
            <v>Glinus oppositifolia</v>
          </cell>
        </row>
        <row r="11152">
          <cell r="A11152">
            <v>7533</v>
          </cell>
          <cell r="H11152" t="str">
            <v>Echinochloa utilis</v>
          </cell>
        </row>
        <row r="11153">
          <cell r="A11153">
            <v>7534</v>
          </cell>
          <cell r="H11153" t="str">
            <v>Astelia alpina var. novae-hollandiae</v>
          </cell>
        </row>
        <row r="11154">
          <cell r="A11154">
            <v>7535</v>
          </cell>
          <cell r="H11154" t="str">
            <v>Cyperus haspan</v>
          </cell>
        </row>
        <row r="11155">
          <cell r="A11155">
            <v>7536</v>
          </cell>
          <cell r="H11155" t="str">
            <v>Aristida holathera</v>
          </cell>
        </row>
        <row r="11156">
          <cell r="A11156">
            <v>7537</v>
          </cell>
          <cell r="H11156" t="str">
            <v>Aristida holathera var. holathera</v>
          </cell>
        </row>
        <row r="11157">
          <cell r="A11157">
            <v>7538</v>
          </cell>
          <cell r="H11157" t="str">
            <v>Brachyscome tenuiscapa var. pubescens</v>
          </cell>
        </row>
        <row r="11158">
          <cell r="A11158">
            <v>7539</v>
          </cell>
          <cell r="H11158" t="str">
            <v>Amphipogon caricinus var. caricinus</v>
          </cell>
        </row>
        <row r="11159">
          <cell r="A11159">
            <v>7540</v>
          </cell>
          <cell r="H11159" t="str">
            <v>Critesion murinum var. glaucum</v>
          </cell>
        </row>
        <row r="11160">
          <cell r="A11160">
            <v>7541</v>
          </cell>
          <cell r="H11160" t="str">
            <v>Lycopodium cernuum</v>
          </cell>
        </row>
        <row r="11161">
          <cell r="A11161">
            <v>7542</v>
          </cell>
          <cell r="H11161" t="str">
            <v>Microlaena stipoides var. breviseta</v>
          </cell>
        </row>
        <row r="11162">
          <cell r="A11162">
            <v>7543</v>
          </cell>
          <cell r="H11162" t="str">
            <v>Amyema maidenii subsp. maidenii</v>
          </cell>
        </row>
        <row r="11163">
          <cell r="A11163">
            <v>7544</v>
          </cell>
          <cell r="H11163" t="str">
            <v>Indigofera adesmiifolia</v>
          </cell>
        </row>
        <row r="11164">
          <cell r="A11164">
            <v>7545</v>
          </cell>
          <cell r="H11164" t="str">
            <v>Pultenaea paleacea var. paleacea</v>
          </cell>
        </row>
        <row r="11165">
          <cell r="A11165">
            <v>7546</v>
          </cell>
          <cell r="H11165" t="str">
            <v>Lomandra confertifolia subsp. leptostachya</v>
          </cell>
        </row>
        <row r="11166">
          <cell r="A11166">
            <v>7547</v>
          </cell>
          <cell r="H11166" t="str">
            <v>Atriplex lindleyi subsp. inflata</v>
          </cell>
        </row>
        <row r="11167">
          <cell r="A11167">
            <v>7548</v>
          </cell>
          <cell r="H11167" t="str">
            <v>Atriplex nummularia subsp. nummularia</v>
          </cell>
        </row>
        <row r="11168">
          <cell r="A11168">
            <v>7549</v>
          </cell>
          <cell r="H11168" t="str">
            <v>Caladenia caerulea var. heliotropica</v>
          </cell>
        </row>
        <row r="11169">
          <cell r="A11169">
            <v>7550</v>
          </cell>
          <cell r="H11169" t="str">
            <v>Elionurus citreus</v>
          </cell>
        </row>
        <row r="11170">
          <cell r="A11170">
            <v>7551</v>
          </cell>
          <cell r="H11170" t="str">
            <v>Pimelea simplex subsp. simplex</v>
          </cell>
        </row>
        <row r="11171">
          <cell r="A11171">
            <v>7552</v>
          </cell>
          <cell r="H11171" t="str">
            <v>Helianthus debilis</v>
          </cell>
        </row>
        <row r="11172">
          <cell r="A11172">
            <v>7553</v>
          </cell>
          <cell r="H11172" t="str">
            <v>Atriplex lindleyi subsp. quadripartita</v>
          </cell>
        </row>
        <row r="11173">
          <cell r="A11173">
            <v>7554</v>
          </cell>
          <cell r="H11173" t="str">
            <v>Enchylaena tomentosa var. glabra</v>
          </cell>
        </row>
        <row r="11174">
          <cell r="A11174">
            <v>7555</v>
          </cell>
          <cell r="H11174" t="str">
            <v>Gnaphalium audax</v>
          </cell>
        </row>
        <row r="11175">
          <cell r="A11175">
            <v>7556</v>
          </cell>
          <cell r="H11175" t="str">
            <v>Dillwynia brunioides</v>
          </cell>
        </row>
        <row r="11176">
          <cell r="A11176">
            <v>7557</v>
          </cell>
          <cell r="H11176" t="str">
            <v>Olax angulata</v>
          </cell>
        </row>
        <row r="11177">
          <cell r="A11177">
            <v>7558</v>
          </cell>
          <cell r="H11177" t="str">
            <v>Kickxia elatine subsp. crinita</v>
          </cell>
        </row>
        <row r="11178">
          <cell r="A11178">
            <v>7559</v>
          </cell>
          <cell r="H11178" t="str">
            <v>Bothriochloa decipiens var. decipiens</v>
          </cell>
        </row>
        <row r="11179">
          <cell r="A11179">
            <v>7560</v>
          </cell>
          <cell r="H11179" t="str">
            <v>Crotalaria juncea</v>
          </cell>
        </row>
        <row r="11180">
          <cell r="A11180">
            <v>7561</v>
          </cell>
          <cell r="H11180" t="str">
            <v>Hypoxis hygrometrica var. villosisepala</v>
          </cell>
        </row>
        <row r="11181">
          <cell r="A11181">
            <v>7562</v>
          </cell>
          <cell r="H11181" t="str">
            <v>Brachyscome goniocarpa</v>
          </cell>
        </row>
        <row r="11182">
          <cell r="A11182">
            <v>7563</v>
          </cell>
          <cell r="H11182" t="str">
            <v>Daviesia squarrosa var. squarrosa</v>
          </cell>
        </row>
        <row r="11183">
          <cell r="A11183">
            <v>7564</v>
          </cell>
          <cell r="H11183" t="str">
            <v>Bergia ammannioides</v>
          </cell>
        </row>
        <row r="11184">
          <cell r="A11184">
            <v>7565</v>
          </cell>
          <cell r="H11184" t="str">
            <v>Astrebla pectinata</v>
          </cell>
        </row>
        <row r="11185">
          <cell r="A11185">
            <v>7566</v>
          </cell>
          <cell r="H11185" t="str">
            <v>Astrebla squarrosa</v>
          </cell>
        </row>
        <row r="11186">
          <cell r="A11186">
            <v>7567</v>
          </cell>
          <cell r="H11186" t="str">
            <v>Rhodamnia whiteana</v>
          </cell>
        </row>
        <row r="11187">
          <cell r="A11187">
            <v>7568</v>
          </cell>
          <cell r="H11187" t="str">
            <v>Persicaria decipiens</v>
          </cell>
        </row>
        <row r="11188">
          <cell r="A11188">
            <v>7569</v>
          </cell>
          <cell r="H11188" t="str">
            <v>Avicennia marina</v>
          </cell>
        </row>
        <row r="11189">
          <cell r="A11189">
            <v>7570</v>
          </cell>
          <cell r="H11189" t="str">
            <v>Sclerolaena muricata var. muricata</v>
          </cell>
        </row>
        <row r="11190">
          <cell r="A11190">
            <v>7571</v>
          </cell>
          <cell r="H11190" t="str">
            <v>Escallonia bifida</v>
          </cell>
        </row>
        <row r="11191">
          <cell r="A11191">
            <v>7572</v>
          </cell>
          <cell r="H11191" t="str">
            <v>Halosarcia indica subsp. bidens</v>
          </cell>
        </row>
        <row r="11192">
          <cell r="A11192">
            <v>7573</v>
          </cell>
          <cell r="H11192" t="str">
            <v>Lomandra confertifolia subsp. rubiginosa</v>
          </cell>
        </row>
        <row r="11193">
          <cell r="A11193">
            <v>7574</v>
          </cell>
          <cell r="H11193" t="str">
            <v>Hypoxis hygrometrica var. splendida</v>
          </cell>
        </row>
        <row r="11194">
          <cell r="A11194">
            <v>7575</v>
          </cell>
          <cell r="H11194" t="str">
            <v>Sida rohlenae</v>
          </cell>
        </row>
        <row r="11195">
          <cell r="A11195">
            <v>7576</v>
          </cell>
          <cell r="H11195" t="str">
            <v>Brachyscome exilis</v>
          </cell>
        </row>
        <row r="11196">
          <cell r="A11196">
            <v>7577</v>
          </cell>
          <cell r="H11196" t="str">
            <v>Crotalaria goreensis</v>
          </cell>
        </row>
        <row r="11197">
          <cell r="A11197">
            <v>7578</v>
          </cell>
          <cell r="H11197" t="str">
            <v>Eragrostis benthamii</v>
          </cell>
        </row>
        <row r="11198">
          <cell r="A11198">
            <v>7579</v>
          </cell>
          <cell r="H11198" t="str">
            <v>Dianella laevis</v>
          </cell>
        </row>
        <row r="11199">
          <cell r="A11199">
            <v>7580</v>
          </cell>
          <cell r="H11199" t="str">
            <v>Dianella revoluta var. revoluta</v>
          </cell>
        </row>
        <row r="11200">
          <cell r="A11200">
            <v>7581</v>
          </cell>
          <cell r="H11200" t="str">
            <v>Acacia aulacocarpa</v>
          </cell>
        </row>
        <row r="11201">
          <cell r="A11201">
            <v>7582</v>
          </cell>
          <cell r="H11201" t="str">
            <v>Eucalyptus mannifera subsp. gullickii</v>
          </cell>
        </row>
        <row r="11202">
          <cell r="A11202">
            <v>7583</v>
          </cell>
          <cell r="H11202" t="str">
            <v>Austrocylindropuntia cylindrica</v>
          </cell>
        </row>
        <row r="11203">
          <cell r="A11203">
            <v>7584</v>
          </cell>
          <cell r="H11203" t="str">
            <v>Petrorhagia nanteuilii</v>
          </cell>
        </row>
        <row r="11204">
          <cell r="A11204">
            <v>7585</v>
          </cell>
          <cell r="H11204" t="str">
            <v>Eucalyptus biturbinata</v>
          </cell>
        </row>
        <row r="11205">
          <cell r="A11205">
            <v>7586</v>
          </cell>
          <cell r="H11205" t="str">
            <v>Eucalyptus sideroxylon subsp. tricarpa</v>
          </cell>
        </row>
        <row r="11206">
          <cell r="A11206">
            <v>7587</v>
          </cell>
          <cell r="H11206" t="str">
            <v>Hypochaeris microcephala</v>
          </cell>
        </row>
        <row r="11207">
          <cell r="A11207">
            <v>7588</v>
          </cell>
          <cell r="H11207" t="str">
            <v>Caladenia picta</v>
          </cell>
        </row>
        <row r="11208">
          <cell r="A11208">
            <v>7589</v>
          </cell>
          <cell r="H11208" t="str">
            <v>Phebalium rhytidophyllum</v>
          </cell>
        </row>
        <row r="11209">
          <cell r="A11209">
            <v>7590</v>
          </cell>
          <cell r="H11209" t="str">
            <v>Viola hederacea subsp. fuscoviolacea</v>
          </cell>
        </row>
        <row r="11210">
          <cell r="A11210">
            <v>7591</v>
          </cell>
          <cell r="H11210" t="str">
            <v>Viola hederacea subsp. hederacea</v>
          </cell>
        </row>
        <row r="11211">
          <cell r="A11211">
            <v>7592</v>
          </cell>
          <cell r="H11211" t="str">
            <v>Smilax australis</v>
          </cell>
        </row>
        <row r="11212">
          <cell r="A11212">
            <v>7593</v>
          </cell>
          <cell r="H11212" t="str">
            <v>Echinopogon caespitosus var. caespitosus</v>
          </cell>
        </row>
        <row r="11213">
          <cell r="A11213">
            <v>7594</v>
          </cell>
          <cell r="H11213" t="str">
            <v>Callitris gracilis</v>
          </cell>
        </row>
        <row r="11214">
          <cell r="A11214">
            <v>7595</v>
          </cell>
          <cell r="H11214" t="str">
            <v>Eucalyptus benthamii var. dorrigoensis</v>
          </cell>
        </row>
        <row r="11215">
          <cell r="A11215">
            <v>7596</v>
          </cell>
          <cell r="H11215" t="str">
            <v>Malus domestica</v>
          </cell>
        </row>
        <row r="11216">
          <cell r="A11216">
            <v>7597</v>
          </cell>
          <cell r="H11216" t="str">
            <v>Prasophyllum morganii</v>
          </cell>
        </row>
        <row r="11217">
          <cell r="A11217">
            <v>7598</v>
          </cell>
          <cell r="H11217" t="str">
            <v>Eucalyptus recurva</v>
          </cell>
        </row>
        <row r="11218">
          <cell r="A11218">
            <v>7599</v>
          </cell>
          <cell r="H11218" t="str">
            <v>Toxanthes perpusillus</v>
          </cell>
        </row>
        <row r="11219">
          <cell r="A11219">
            <v>7600</v>
          </cell>
          <cell r="H11219" t="str">
            <v>Nymphoides montana</v>
          </cell>
        </row>
        <row r="11220">
          <cell r="A11220">
            <v>7601</v>
          </cell>
          <cell r="H11220" t="str">
            <v>Boehmeria platyphylla var. austroqueenslandica</v>
          </cell>
        </row>
        <row r="11221">
          <cell r="A11221">
            <v>7602</v>
          </cell>
          <cell r="H11221" t="str">
            <v>Eulalia aurea</v>
          </cell>
        </row>
        <row r="11222">
          <cell r="A11222">
            <v>7603</v>
          </cell>
          <cell r="H11222" t="str">
            <v>Panicum maximum var. maximum</v>
          </cell>
        </row>
        <row r="11223">
          <cell r="A11223">
            <v>7604</v>
          </cell>
          <cell r="H11223" t="str">
            <v>Millotia greevesii var. glandulosa</v>
          </cell>
        </row>
        <row r="11224">
          <cell r="A11224">
            <v>7605</v>
          </cell>
          <cell r="H11224" t="str">
            <v>Epilobium billardierianum subsp. hydrophilum</v>
          </cell>
        </row>
        <row r="11225">
          <cell r="A11225">
            <v>7606</v>
          </cell>
          <cell r="H11225" t="str">
            <v>Viola hederacea subsp. cleistogamoides</v>
          </cell>
        </row>
        <row r="11226">
          <cell r="A11226">
            <v>7607</v>
          </cell>
          <cell r="H11226" t="str">
            <v>Echinochloa colona</v>
          </cell>
        </row>
        <row r="11227">
          <cell r="A11227">
            <v>7608</v>
          </cell>
          <cell r="H11227" t="str">
            <v>Asperula ambleia</v>
          </cell>
        </row>
        <row r="11228">
          <cell r="A11228">
            <v>7609</v>
          </cell>
          <cell r="H11228" t="str">
            <v>Hebenstretia dentata</v>
          </cell>
        </row>
        <row r="11229">
          <cell r="A11229">
            <v>7610</v>
          </cell>
          <cell r="H11229" t="str">
            <v>Maireana tomentosa subsp. urceolata</v>
          </cell>
        </row>
        <row r="11230">
          <cell r="A11230">
            <v>7611</v>
          </cell>
          <cell r="H11230" t="str">
            <v>Aristida contorta</v>
          </cell>
        </row>
        <row r="11231">
          <cell r="A11231">
            <v>7612</v>
          </cell>
          <cell r="H11231" t="str">
            <v>Sida spinosa</v>
          </cell>
        </row>
        <row r="11232">
          <cell r="A11232">
            <v>7613</v>
          </cell>
          <cell r="H11232" t="str">
            <v>Pterostylis conglossa</v>
          </cell>
        </row>
        <row r="11233">
          <cell r="A11233">
            <v>7614</v>
          </cell>
          <cell r="H11233" t="str">
            <v>Xylomelum cunninghamianum</v>
          </cell>
        </row>
        <row r="11234">
          <cell r="A11234">
            <v>7615</v>
          </cell>
          <cell r="H11234" t="str">
            <v>Nymphoides geminata</v>
          </cell>
        </row>
        <row r="11235">
          <cell r="A11235">
            <v>7616</v>
          </cell>
          <cell r="H11235" t="str">
            <v>Pterostylis hispidula</v>
          </cell>
        </row>
        <row r="11236">
          <cell r="A11236">
            <v>7617</v>
          </cell>
          <cell r="H11236" t="str">
            <v>Cyperus vaginatus</v>
          </cell>
        </row>
        <row r="11237">
          <cell r="A11237">
            <v>7618</v>
          </cell>
          <cell r="H11237" t="str">
            <v>Brachyachne convergens</v>
          </cell>
        </row>
        <row r="11238">
          <cell r="A11238">
            <v>7619</v>
          </cell>
          <cell r="H11238" t="str">
            <v>Artemisia verlotiorum</v>
          </cell>
        </row>
        <row r="11239">
          <cell r="A11239">
            <v>7620</v>
          </cell>
          <cell r="H11239" t="str">
            <v>Atriplex vesicaria subsp. macrocystidia</v>
          </cell>
        </row>
        <row r="11240">
          <cell r="A11240">
            <v>7621</v>
          </cell>
          <cell r="H11240" t="str">
            <v>Microtis oblonga</v>
          </cell>
        </row>
        <row r="11241">
          <cell r="A11241">
            <v>7622</v>
          </cell>
          <cell r="H11241" t="str">
            <v>Microtis parviflora</v>
          </cell>
        </row>
        <row r="11242">
          <cell r="A11242">
            <v>7623</v>
          </cell>
          <cell r="H11242" t="str">
            <v>Caladenia carnea var. attenuata</v>
          </cell>
        </row>
        <row r="11243">
          <cell r="A11243">
            <v>7624</v>
          </cell>
          <cell r="H11243" t="str">
            <v>Leptorhynchos baileyi</v>
          </cell>
        </row>
        <row r="11244">
          <cell r="A11244">
            <v>7625</v>
          </cell>
          <cell r="H11244" t="str">
            <v>Verbascum thapsus subsp. thapsus</v>
          </cell>
        </row>
        <row r="11245">
          <cell r="A11245">
            <v>7626</v>
          </cell>
          <cell r="H11245" t="str">
            <v>Danthonia carphoides var. carphoides</v>
          </cell>
        </row>
        <row r="11246">
          <cell r="A11246">
            <v>7627</v>
          </cell>
          <cell r="H11246" t="str">
            <v>Danthonia pilosa var. pilosa</v>
          </cell>
        </row>
        <row r="11247">
          <cell r="A11247">
            <v>7628</v>
          </cell>
          <cell r="H11247" t="str">
            <v>Euphorbia drummondii</v>
          </cell>
        </row>
        <row r="11248">
          <cell r="A11248">
            <v>7629</v>
          </cell>
          <cell r="H11248" t="str">
            <v>Amyema maidenii subsp. angustifolia</v>
          </cell>
        </row>
        <row r="11249">
          <cell r="A11249">
            <v>7630</v>
          </cell>
          <cell r="H11249" t="str">
            <v>Amyema quandang var. quandang</v>
          </cell>
        </row>
        <row r="11250">
          <cell r="A11250">
            <v>7631</v>
          </cell>
          <cell r="H11250" t="str">
            <v>Gentiana wingecarribiensis</v>
          </cell>
        </row>
        <row r="11251">
          <cell r="A11251">
            <v>7632</v>
          </cell>
          <cell r="H11251" t="str">
            <v>Haloragis odontocarpa f. rugosa</v>
          </cell>
        </row>
        <row r="11252">
          <cell r="A11252">
            <v>7633</v>
          </cell>
          <cell r="H11252" t="str">
            <v>Alhagi maurorum</v>
          </cell>
        </row>
        <row r="11253">
          <cell r="A11253">
            <v>7634</v>
          </cell>
          <cell r="H11253" t="str">
            <v>Pogonolepis muelleriana</v>
          </cell>
        </row>
        <row r="11254">
          <cell r="A11254">
            <v>7635</v>
          </cell>
          <cell r="H11254" t="str">
            <v>Eucalyptus piperita subsp. piperita</v>
          </cell>
        </row>
        <row r="11255">
          <cell r="A11255">
            <v>7636</v>
          </cell>
          <cell r="H11255" t="str">
            <v>Eucalyptus piperita subsp. urceolaris</v>
          </cell>
        </row>
        <row r="11256">
          <cell r="A11256">
            <v>7637</v>
          </cell>
          <cell r="H11256" t="str">
            <v>Glossogyne tenuifolia</v>
          </cell>
        </row>
        <row r="11257">
          <cell r="A11257">
            <v>7638</v>
          </cell>
          <cell r="H11257" t="str">
            <v>Ipomoea plebeia</v>
          </cell>
        </row>
        <row r="11258">
          <cell r="A11258">
            <v>7639</v>
          </cell>
          <cell r="H11258" t="str">
            <v>Flueggea virosa subsp. melanthesoides</v>
          </cell>
        </row>
        <row r="11259">
          <cell r="A11259">
            <v>7640</v>
          </cell>
          <cell r="H11259" t="str">
            <v>Eucalyptus mannifera subsp. elliptica</v>
          </cell>
        </row>
        <row r="11260">
          <cell r="A11260">
            <v>7641</v>
          </cell>
          <cell r="H11260" t="str">
            <v>Eucalyptus mannifera subsp. maculosa</v>
          </cell>
        </row>
        <row r="11261">
          <cell r="A11261">
            <v>7642</v>
          </cell>
          <cell r="H11261" t="str">
            <v>Pimelea glauca</v>
          </cell>
        </row>
        <row r="11262">
          <cell r="A11262">
            <v>7643</v>
          </cell>
          <cell r="H11262" t="str">
            <v>Pimelea ligustrina subsp. hypericina</v>
          </cell>
        </row>
        <row r="11263">
          <cell r="A11263">
            <v>7644</v>
          </cell>
          <cell r="H11263" t="str">
            <v>Pterostylis setifera</v>
          </cell>
        </row>
        <row r="11264">
          <cell r="A11264">
            <v>7645</v>
          </cell>
          <cell r="H11264" t="str">
            <v>Dichanthium sericeum subsp. sericeum</v>
          </cell>
        </row>
        <row r="11265">
          <cell r="A11265">
            <v>7646</v>
          </cell>
          <cell r="H11265" t="str">
            <v>Echinopogon caespitosus var. cunninghamii</v>
          </cell>
        </row>
        <row r="11266">
          <cell r="A11266">
            <v>7647</v>
          </cell>
          <cell r="H11266" t="str">
            <v>Enchylaena tomentosa var. tomentosa</v>
          </cell>
        </row>
        <row r="11267">
          <cell r="A11267">
            <v>7648</v>
          </cell>
          <cell r="H11267" t="str">
            <v>Hypoxis hygrometrica var. hygrometrica</v>
          </cell>
        </row>
        <row r="11268">
          <cell r="A11268">
            <v>7649</v>
          </cell>
          <cell r="H11268" t="str">
            <v>Prunus persica var. persica</v>
          </cell>
        </row>
        <row r="11269">
          <cell r="A11269">
            <v>7650</v>
          </cell>
          <cell r="H11269" t="str">
            <v>Amphipogon strictus var. strictus</v>
          </cell>
        </row>
        <row r="11270">
          <cell r="A11270">
            <v>7651</v>
          </cell>
          <cell r="H11270" t="str">
            <v>Critesion murinum var. leporinum</v>
          </cell>
        </row>
        <row r="11271">
          <cell r="A11271">
            <v>7652</v>
          </cell>
          <cell r="H11271" t="str">
            <v>Allium oleraceum</v>
          </cell>
        </row>
        <row r="11272">
          <cell r="A11272">
            <v>7653</v>
          </cell>
          <cell r="H11272" t="str">
            <v>Hypolepis rugosula</v>
          </cell>
        </row>
        <row r="11273">
          <cell r="A11273">
            <v>7654</v>
          </cell>
          <cell r="H11273" t="str">
            <v>Thryptomene hexandra</v>
          </cell>
        </row>
        <row r="11274">
          <cell r="A11274">
            <v>7655</v>
          </cell>
          <cell r="H11274" t="str">
            <v>Tribulus terrestris</v>
          </cell>
        </row>
        <row r="11275">
          <cell r="A11275">
            <v>7656</v>
          </cell>
          <cell r="H11275" t="str">
            <v>Sclerolaena muricata var. semiglabra</v>
          </cell>
        </row>
        <row r="11276">
          <cell r="A11276">
            <v>7657</v>
          </cell>
          <cell r="H11276" t="str">
            <v>Brachyscome whitei</v>
          </cell>
        </row>
        <row r="11277">
          <cell r="A11277">
            <v>7658</v>
          </cell>
          <cell r="H11277" t="str">
            <v>Myrsiphyllum scandens</v>
          </cell>
        </row>
        <row r="11278">
          <cell r="A11278">
            <v>7659</v>
          </cell>
          <cell r="H11278" t="str">
            <v>Opuntia stricta var. stricta</v>
          </cell>
        </row>
        <row r="11279">
          <cell r="A11279">
            <v>7660</v>
          </cell>
          <cell r="H11279" t="str">
            <v>Prostanthera ringens</v>
          </cell>
        </row>
        <row r="11280">
          <cell r="A11280">
            <v>7661</v>
          </cell>
          <cell r="H11280" t="str">
            <v>Eucalyptus fibrosa subsp. fibrosa</v>
          </cell>
        </row>
        <row r="11281">
          <cell r="A11281">
            <v>7662</v>
          </cell>
          <cell r="H11281" t="str">
            <v>Eragrostis tenellula</v>
          </cell>
        </row>
        <row r="11282">
          <cell r="A11282">
            <v>7663</v>
          </cell>
          <cell r="H11282" t="str">
            <v>Oxychloris scariosa</v>
          </cell>
        </row>
        <row r="11283">
          <cell r="A11283">
            <v>7664</v>
          </cell>
          <cell r="H11283" t="str">
            <v>Thelionema caespitosum</v>
          </cell>
        </row>
        <row r="11284">
          <cell r="A11284">
            <v>7665</v>
          </cell>
          <cell r="H11284" t="str">
            <v>Eulalia fulva</v>
          </cell>
        </row>
        <row r="11285">
          <cell r="A11285">
            <v>7666</v>
          </cell>
          <cell r="H11285" t="str">
            <v>Panicum maximum var. trichoglume</v>
          </cell>
        </row>
        <row r="11286">
          <cell r="A11286">
            <v>7667</v>
          </cell>
          <cell r="H11286" t="str">
            <v>Critesion marinum</v>
          </cell>
        </row>
        <row r="11287">
          <cell r="A11287">
            <v>7668</v>
          </cell>
          <cell r="H11287" t="str">
            <v>Critesion murinum</v>
          </cell>
        </row>
        <row r="11288">
          <cell r="A11288">
            <v>7669</v>
          </cell>
          <cell r="H11288" t="str">
            <v>Notelaea ligustrina</v>
          </cell>
        </row>
        <row r="11289">
          <cell r="A11289">
            <v>7670</v>
          </cell>
          <cell r="H11289" t="str">
            <v>Caladenia carnea var. carnea</v>
          </cell>
        </row>
        <row r="11290">
          <cell r="A11290">
            <v>7671</v>
          </cell>
          <cell r="H11290" t="str">
            <v>Caladenia carnea var. exigua</v>
          </cell>
        </row>
        <row r="11291">
          <cell r="A11291">
            <v>7672</v>
          </cell>
          <cell r="H11291" t="str">
            <v>Prunus persica var. nucipersica</v>
          </cell>
        </row>
        <row r="11292">
          <cell r="A11292">
            <v>7673</v>
          </cell>
          <cell r="H11292" t="str">
            <v>Prunus salicina</v>
          </cell>
        </row>
        <row r="11293">
          <cell r="A11293">
            <v>7674</v>
          </cell>
          <cell r="H11293" t="str">
            <v>Brachyscome trachycarpa</v>
          </cell>
        </row>
        <row r="11294">
          <cell r="A11294">
            <v>7675</v>
          </cell>
          <cell r="H11294" t="str">
            <v>Cymbopogon ambiguus</v>
          </cell>
        </row>
        <row r="11295">
          <cell r="A11295">
            <v>7676</v>
          </cell>
          <cell r="H11295" t="str">
            <v>Sclerolaena brachyptera</v>
          </cell>
        </row>
        <row r="11296">
          <cell r="A11296">
            <v>7677</v>
          </cell>
          <cell r="H11296" t="str">
            <v>Persoonia glaucescens</v>
          </cell>
        </row>
        <row r="11297">
          <cell r="A11297">
            <v>7678</v>
          </cell>
          <cell r="H11297" t="str">
            <v>Persoonia glaucesens</v>
          </cell>
        </row>
        <row r="11298">
          <cell r="A11298">
            <v>7679</v>
          </cell>
          <cell r="H11298" t="str">
            <v>Pimelea linifolia subsp. caesia</v>
          </cell>
        </row>
        <row r="11299">
          <cell r="A11299">
            <v>7680</v>
          </cell>
          <cell r="H11299" t="str">
            <v>Trianthema triquetra</v>
          </cell>
        </row>
        <row r="11300">
          <cell r="A11300">
            <v>7681</v>
          </cell>
          <cell r="H11300" t="str">
            <v>Banksia conferta var. penicillata</v>
          </cell>
        </row>
        <row r="11301">
          <cell r="A11301">
            <v>7682</v>
          </cell>
          <cell r="H11301" t="str">
            <v>Dicranopteris linearis</v>
          </cell>
        </row>
        <row r="11302">
          <cell r="A11302">
            <v>7683</v>
          </cell>
          <cell r="H11302" t="str">
            <v>Acacia leucoclada subsp. argentifolia</v>
          </cell>
        </row>
        <row r="11303">
          <cell r="A11303">
            <v>7684</v>
          </cell>
          <cell r="H11303" t="str">
            <v>Hoya australis</v>
          </cell>
        </row>
        <row r="11304">
          <cell r="A11304">
            <v>7685</v>
          </cell>
          <cell r="H11304" t="str">
            <v>Myosurus minimus var. australis</v>
          </cell>
        </row>
        <row r="11305">
          <cell r="A11305">
            <v>7686</v>
          </cell>
          <cell r="H11305" t="str">
            <v>Alphitonia excelsa</v>
          </cell>
        </row>
        <row r="11306">
          <cell r="A11306">
            <v>7687</v>
          </cell>
          <cell r="H11306" t="str">
            <v>Passiflora aurantia var. aurantia</v>
          </cell>
        </row>
        <row r="11307">
          <cell r="A11307">
            <v>7688</v>
          </cell>
          <cell r="H11307" t="str">
            <v>Olea europaea subsp. europaea</v>
          </cell>
        </row>
        <row r="11308">
          <cell r="A11308">
            <v>7689</v>
          </cell>
          <cell r="H11308" t="str">
            <v>Spirodela punctata</v>
          </cell>
        </row>
        <row r="11309">
          <cell r="A11309">
            <v>7690</v>
          </cell>
          <cell r="H11309" t="str">
            <v>Dodonaea viscosa subsp. angustifolia</v>
          </cell>
        </row>
        <row r="11310">
          <cell r="A11310">
            <v>7691</v>
          </cell>
          <cell r="H11310" t="str">
            <v>Acacia bivenosa</v>
          </cell>
        </row>
        <row r="11311">
          <cell r="A11311">
            <v>7692</v>
          </cell>
          <cell r="H11311" t="str">
            <v>Diplocyclos palmatus</v>
          </cell>
        </row>
        <row r="11312">
          <cell r="A11312">
            <v>7693</v>
          </cell>
          <cell r="H11312" t="str">
            <v>Cyphanthera albicans subsp. tomentosa</v>
          </cell>
        </row>
        <row r="11313">
          <cell r="A11313">
            <v>7694</v>
          </cell>
          <cell r="H11313" t="str">
            <v>Cyphanthera myosotidea</v>
          </cell>
        </row>
        <row r="11314">
          <cell r="A11314">
            <v>7695</v>
          </cell>
          <cell r="H11314" t="str">
            <v>Melaleuca tortifolia</v>
          </cell>
        </row>
        <row r="11315">
          <cell r="A11315">
            <v>7696</v>
          </cell>
          <cell r="H11315" t="str">
            <v>Dysphania rhadinostachya subsp. inflata</v>
          </cell>
        </row>
        <row r="11316">
          <cell r="A11316">
            <v>7697</v>
          </cell>
          <cell r="H11316" t="str">
            <v>Convolvulus remotus</v>
          </cell>
        </row>
        <row r="11317">
          <cell r="A11317">
            <v>7698</v>
          </cell>
          <cell r="H11317" t="str">
            <v>Pultenaea ferruginea var. deanei</v>
          </cell>
        </row>
        <row r="11318">
          <cell r="A11318">
            <v>7699</v>
          </cell>
          <cell r="H11318" t="str">
            <v>Wurmbea dioica subsp. dioica</v>
          </cell>
        </row>
        <row r="11319">
          <cell r="A11319">
            <v>77</v>
          </cell>
          <cell r="H11319" t="str">
            <v>Hibbertia sp.2</v>
          </cell>
        </row>
        <row r="11320">
          <cell r="A11320">
            <v>7700</v>
          </cell>
          <cell r="H11320" t="str">
            <v>Brachyscome angustifolia var. heterophylla</v>
          </cell>
        </row>
        <row r="11321">
          <cell r="A11321">
            <v>7701</v>
          </cell>
          <cell r="H11321" t="str">
            <v>Brachyscome basaltica</v>
          </cell>
        </row>
        <row r="11322">
          <cell r="A11322">
            <v>7702</v>
          </cell>
          <cell r="H11322" t="str">
            <v>Caladenia minor</v>
          </cell>
        </row>
        <row r="11323">
          <cell r="A11323">
            <v>7703</v>
          </cell>
          <cell r="H11323" t="str">
            <v>Hydrocotyle geranifolia</v>
          </cell>
        </row>
        <row r="11324">
          <cell r="A11324">
            <v>7704</v>
          </cell>
          <cell r="H11324" t="str">
            <v>Pultenaea paleacea var. robusta</v>
          </cell>
        </row>
        <row r="11325">
          <cell r="A11325">
            <v>7705</v>
          </cell>
          <cell r="H11325" t="str">
            <v>Vittadinia cervicularis var. subcervicularis</v>
          </cell>
        </row>
        <row r="11326">
          <cell r="A11326">
            <v>7706</v>
          </cell>
          <cell r="H11326" t="str">
            <v>Wolffia angusta</v>
          </cell>
        </row>
        <row r="11327">
          <cell r="A11327">
            <v>7707</v>
          </cell>
          <cell r="H11327" t="str">
            <v>Microlaena stipoides var. stipoides</v>
          </cell>
        </row>
        <row r="11328">
          <cell r="A11328">
            <v>7708</v>
          </cell>
          <cell r="H11328" t="str">
            <v>Hoya oligotricha</v>
          </cell>
        </row>
        <row r="11329">
          <cell r="A11329">
            <v>7709</v>
          </cell>
          <cell r="H11329" t="str">
            <v>Lomandra confertifolia subsp. pallida</v>
          </cell>
        </row>
        <row r="11330">
          <cell r="A11330">
            <v>7710</v>
          </cell>
          <cell r="H11330" t="str">
            <v>Australopyrum pectinatum</v>
          </cell>
        </row>
        <row r="11331">
          <cell r="A11331">
            <v>7711</v>
          </cell>
          <cell r="H11331" t="str">
            <v>Eucalyptus benthamii var. benthamii</v>
          </cell>
        </row>
        <row r="11332">
          <cell r="A11332">
            <v>7712</v>
          </cell>
          <cell r="H11332" t="str">
            <v>Atriplex vesicaria subsp. calcicola</v>
          </cell>
        </row>
        <row r="11333">
          <cell r="A11333">
            <v>7713</v>
          </cell>
          <cell r="H11333" t="str">
            <v>Ranunculus amphitrichus</v>
          </cell>
        </row>
        <row r="11334">
          <cell r="A11334">
            <v>7714</v>
          </cell>
          <cell r="H11334" t="str">
            <v>Gnephosis arachnoidea</v>
          </cell>
        </row>
        <row r="11335">
          <cell r="A11335">
            <v>7715</v>
          </cell>
          <cell r="H11335" t="str">
            <v>Gnephosis burkittii</v>
          </cell>
        </row>
        <row r="11336">
          <cell r="A11336">
            <v>7716</v>
          </cell>
          <cell r="H11336" t="str">
            <v>Daviesia squarrosa var. villifera</v>
          </cell>
        </row>
        <row r="11337">
          <cell r="A11337">
            <v>7717</v>
          </cell>
          <cell r="H11337" t="str">
            <v>Dianella longifolia var. grandis</v>
          </cell>
        </row>
        <row r="11338">
          <cell r="A11338">
            <v>7718</v>
          </cell>
          <cell r="H11338" t="str">
            <v>Jasminum dallachii</v>
          </cell>
        </row>
        <row r="11339">
          <cell r="A11339">
            <v>7719</v>
          </cell>
          <cell r="H11339" t="str">
            <v>Scleria rugosa</v>
          </cell>
        </row>
        <row r="11340">
          <cell r="A11340">
            <v>7720</v>
          </cell>
          <cell r="H11340" t="str">
            <v>Sida rohlenae subsp. rohlenae</v>
          </cell>
        </row>
        <row r="11341">
          <cell r="A11341">
            <v>7721</v>
          </cell>
          <cell r="H11341" t="str">
            <v>Brachyscome formosa</v>
          </cell>
        </row>
        <row r="11342">
          <cell r="A11342">
            <v>7722</v>
          </cell>
          <cell r="H11342" t="str">
            <v>Daviesa alata</v>
          </cell>
        </row>
        <row r="11343">
          <cell r="A11343">
            <v>7723</v>
          </cell>
          <cell r="H11343" t="str">
            <v>Carduus nutans subsp. macrocephalus</v>
          </cell>
        </row>
        <row r="11344">
          <cell r="A11344">
            <v>7724</v>
          </cell>
          <cell r="H11344" t="str">
            <v>Oenothera glazioviana</v>
          </cell>
        </row>
        <row r="11345">
          <cell r="A11345">
            <v>7725</v>
          </cell>
          <cell r="H11345" t="str">
            <v>Nymphoides crenata</v>
          </cell>
        </row>
        <row r="11346">
          <cell r="A11346">
            <v>7726</v>
          </cell>
          <cell r="H11346" t="str">
            <v>Leptochloa digitata</v>
          </cell>
        </row>
        <row r="11347">
          <cell r="A11347">
            <v>7727</v>
          </cell>
          <cell r="H11347" t="str">
            <v>Calostemma luteum</v>
          </cell>
        </row>
        <row r="11348">
          <cell r="A11348">
            <v>7728</v>
          </cell>
          <cell r="H11348" t="str">
            <v>Wahlenbergia queenslandica</v>
          </cell>
        </row>
        <row r="11349">
          <cell r="A11349">
            <v>7729</v>
          </cell>
          <cell r="H11349" t="str">
            <v>Jacksonia sternbergiana</v>
          </cell>
        </row>
        <row r="11350">
          <cell r="A11350">
            <v>7730</v>
          </cell>
          <cell r="H11350" t="str">
            <v>Pimelea axiflora subsp. alpina</v>
          </cell>
        </row>
        <row r="11351">
          <cell r="A11351">
            <v>7731</v>
          </cell>
          <cell r="H11351" t="str">
            <v>Pimelea axiflora subsp. axiflora</v>
          </cell>
        </row>
        <row r="11352">
          <cell r="A11352">
            <v>7732</v>
          </cell>
          <cell r="H11352" t="str">
            <v>Justicia peploides</v>
          </cell>
        </row>
        <row r="11353">
          <cell r="A11353">
            <v>7733</v>
          </cell>
          <cell r="H11353" t="str">
            <v>Myriophyllum lophatum</v>
          </cell>
        </row>
        <row r="11354">
          <cell r="A11354">
            <v>7734</v>
          </cell>
          <cell r="H11354" t="str">
            <v>Euroschinus falcatus var. falcatus</v>
          </cell>
        </row>
        <row r="11355">
          <cell r="A11355">
            <v>7735</v>
          </cell>
          <cell r="H11355" t="str">
            <v>Bertya ingramii</v>
          </cell>
        </row>
        <row r="11356">
          <cell r="A11356">
            <v>7736</v>
          </cell>
          <cell r="H11356" t="str">
            <v>Mirbelia speciosa subsp. speciosa</v>
          </cell>
        </row>
        <row r="11357">
          <cell r="A11357">
            <v>7737</v>
          </cell>
          <cell r="H11357" t="str">
            <v>Solidago canadensis var. scabra</v>
          </cell>
        </row>
        <row r="11358">
          <cell r="A11358">
            <v>7738</v>
          </cell>
          <cell r="H11358" t="str">
            <v>Myriophyllum papillosum</v>
          </cell>
        </row>
        <row r="11359">
          <cell r="A11359">
            <v>7739</v>
          </cell>
          <cell r="H11359" t="str">
            <v>Euphrasia collina subsp. speciosa</v>
          </cell>
        </row>
        <row r="11360">
          <cell r="A11360">
            <v>7740</v>
          </cell>
          <cell r="H11360" t="str">
            <v>Trianthema pilosa</v>
          </cell>
        </row>
        <row r="11361">
          <cell r="A11361">
            <v>7741</v>
          </cell>
          <cell r="H11361" t="str">
            <v>Eriochilus autumnalis</v>
          </cell>
        </row>
        <row r="11362">
          <cell r="A11362">
            <v>7742</v>
          </cell>
          <cell r="H11362" t="str">
            <v>Hoya australis subsp. australis</v>
          </cell>
        </row>
        <row r="11363">
          <cell r="A11363">
            <v>7743</v>
          </cell>
          <cell r="H11363" t="str">
            <v>Thelymitra ixioides var. subdifformis</v>
          </cell>
        </row>
        <row r="11364">
          <cell r="A11364">
            <v>7744</v>
          </cell>
          <cell r="H11364" t="str">
            <v>Rubus laciniatus subsp. laciniatus</v>
          </cell>
        </row>
        <row r="11365">
          <cell r="A11365">
            <v>7745</v>
          </cell>
          <cell r="H11365" t="str">
            <v>Crassula decumbens var. decumbens</v>
          </cell>
        </row>
        <row r="11366">
          <cell r="A11366">
            <v>7746</v>
          </cell>
          <cell r="H11366" t="str">
            <v>Cardamine paucijuga</v>
          </cell>
        </row>
        <row r="11367">
          <cell r="A11367">
            <v>7747</v>
          </cell>
          <cell r="H11367" t="str">
            <v>Opuntia tomentosa</v>
          </cell>
        </row>
        <row r="11368">
          <cell r="A11368">
            <v>7748</v>
          </cell>
          <cell r="H11368" t="str">
            <v>Bulbostylis barbata</v>
          </cell>
        </row>
        <row r="11369">
          <cell r="A11369">
            <v>7749</v>
          </cell>
          <cell r="H11369" t="str">
            <v>Hypolepis muelleri</v>
          </cell>
        </row>
        <row r="11370">
          <cell r="A11370">
            <v>7750</v>
          </cell>
          <cell r="H11370" t="str">
            <v>Narcissus pseudonarcissus</v>
          </cell>
        </row>
        <row r="11371">
          <cell r="A11371">
            <v>7751</v>
          </cell>
          <cell r="H11371" t="str">
            <v>Stipa neesiana var. neesiana</v>
          </cell>
        </row>
        <row r="11372">
          <cell r="A11372">
            <v>7752</v>
          </cell>
          <cell r="H11372" t="str">
            <v>Epacris purpurascens var. purpurascens</v>
          </cell>
        </row>
        <row r="11373">
          <cell r="A11373">
            <v>7753</v>
          </cell>
          <cell r="H11373" t="str">
            <v>Senecio murrayanus</v>
          </cell>
        </row>
        <row r="11374">
          <cell r="A11374">
            <v>7754</v>
          </cell>
          <cell r="H11374" t="str">
            <v>Amyema quandang var. bancroftii</v>
          </cell>
        </row>
        <row r="11375">
          <cell r="A11375">
            <v>7755</v>
          </cell>
          <cell r="H11375" t="str">
            <v>Trianthema triquetra var. triquetra</v>
          </cell>
        </row>
        <row r="11376">
          <cell r="A11376">
            <v>7756</v>
          </cell>
          <cell r="H11376" t="str">
            <v>Epacris purpurascens var. onosmifolia</v>
          </cell>
        </row>
        <row r="11377">
          <cell r="A11377">
            <v>7757</v>
          </cell>
          <cell r="H11377" t="str">
            <v>Archidendron hendersonii</v>
          </cell>
        </row>
        <row r="11378">
          <cell r="A11378">
            <v>7758</v>
          </cell>
          <cell r="H11378" t="str">
            <v>Leucaena leucocephala</v>
          </cell>
        </row>
        <row r="11379">
          <cell r="A11379">
            <v>7759</v>
          </cell>
          <cell r="H11379" t="str">
            <v>Orobanche cernua var. australiana</v>
          </cell>
        </row>
        <row r="11380">
          <cell r="A11380">
            <v>7760</v>
          </cell>
          <cell r="H11380" t="str">
            <v>Blechnum minus</v>
          </cell>
        </row>
        <row r="11381">
          <cell r="A11381">
            <v>7761</v>
          </cell>
          <cell r="H11381" t="str">
            <v>Lepidium muelleriferdinandi</v>
          </cell>
        </row>
        <row r="11382">
          <cell r="A11382">
            <v>7762</v>
          </cell>
          <cell r="H11382" t="str">
            <v>Stipa scabra subsp. falcata</v>
          </cell>
        </row>
        <row r="11383">
          <cell r="A11383">
            <v>7763</v>
          </cell>
          <cell r="H11383" t="str">
            <v>Stipa scabra subsp. scabra</v>
          </cell>
        </row>
        <row r="11384">
          <cell r="A11384">
            <v>7764</v>
          </cell>
          <cell r="H11384" t="str">
            <v>Gnaphalium delicatum</v>
          </cell>
        </row>
        <row r="11385">
          <cell r="A11385">
            <v>7765</v>
          </cell>
          <cell r="H11385" t="str">
            <v>Eucalyptus radiata subsp. robertsonii</v>
          </cell>
        </row>
        <row r="11386">
          <cell r="A11386">
            <v>7766</v>
          </cell>
          <cell r="H11386" t="str">
            <v>Leptospermum grandifolium</v>
          </cell>
        </row>
        <row r="11387">
          <cell r="A11387">
            <v>7767</v>
          </cell>
          <cell r="H11387" t="str">
            <v>Pterostylis striata</v>
          </cell>
        </row>
        <row r="11388">
          <cell r="A11388">
            <v>7768</v>
          </cell>
          <cell r="H11388" t="str">
            <v>Eucalyptus canaliculata</v>
          </cell>
        </row>
        <row r="11389">
          <cell r="A11389">
            <v>7769</v>
          </cell>
          <cell r="H11389" t="str">
            <v>Rhaphidospora bonneyana</v>
          </cell>
        </row>
        <row r="11390">
          <cell r="A11390">
            <v>7770</v>
          </cell>
          <cell r="H11390" t="str">
            <v>Themeda triandra</v>
          </cell>
        </row>
        <row r="11391">
          <cell r="A11391">
            <v>7771</v>
          </cell>
          <cell r="H11391" t="str">
            <v>Dodonaea viscosa subsp. burmanniana</v>
          </cell>
        </row>
        <row r="11392">
          <cell r="A11392">
            <v>7772</v>
          </cell>
          <cell r="H11392" t="str">
            <v>Pterostylis scabrida</v>
          </cell>
        </row>
        <row r="11393">
          <cell r="A11393">
            <v>7773</v>
          </cell>
          <cell r="H11393" t="str">
            <v>Panicum laevinode</v>
          </cell>
        </row>
        <row r="11394">
          <cell r="A11394">
            <v>7774</v>
          </cell>
          <cell r="H11394" t="str">
            <v>Urochloa subquadripara</v>
          </cell>
        </row>
        <row r="11395">
          <cell r="A11395">
            <v>7775</v>
          </cell>
          <cell r="H11395" t="str">
            <v>Gymnema dunnii</v>
          </cell>
        </row>
        <row r="11396">
          <cell r="A11396">
            <v>7776</v>
          </cell>
          <cell r="H11396" t="str">
            <v>Urochloa texana</v>
          </cell>
        </row>
        <row r="11397">
          <cell r="A11397">
            <v>7777</v>
          </cell>
          <cell r="H11397" t="str">
            <v>Pultenaea ferruginea var. ferruginea</v>
          </cell>
        </row>
        <row r="11398">
          <cell r="A11398">
            <v>7778</v>
          </cell>
          <cell r="H11398" t="str">
            <v>Euphrasia collina subsp. paludosa</v>
          </cell>
        </row>
        <row r="11399">
          <cell r="A11399">
            <v>7779</v>
          </cell>
          <cell r="H11399" t="str">
            <v>Prasophyllum affine</v>
          </cell>
        </row>
        <row r="11400">
          <cell r="A11400">
            <v>7780</v>
          </cell>
          <cell r="H11400" t="str">
            <v>Pseudognaphalium luteoalbum</v>
          </cell>
        </row>
        <row r="11401">
          <cell r="A11401">
            <v>7781</v>
          </cell>
          <cell r="H11401" t="str">
            <v>Brachyscome campylocarpa</v>
          </cell>
        </row>
        <row r="11402">
          <cell r="A11402">
            <v>7782</v>
          </cell>
          <cell r="H11402" t="str">
            <v>Brachyscome diversifolia var. diversifolia</v>
          </cell>
        </row>
        <row r="11403">
          <cell r="A11403">
            <v>7783</v>
          </cell>
          <cell r="H11403" t="str">
            <v>Dianella longifolia</v>
          </cell>
        </row>
        <row r="11404">
          <cell r="A11404">
            <v>7784</v>
          </cell>
          <cell r="H11404" t="str">
            <v>Dianella revoluta var. vinosa</v>
          </cell>
        </row>
        <row r="11405">
          <cell r="A11405">
            <v>7785</v>
          </cell>
          <cell r="H11405" t="str">
            <v>Montia fontana subsp. chondrosperma</v>
          </cell>
        </row>
        <row r="11406">
          <cell r="A11406">
            <v>7786</v>
          </cell>
          <cell r="H11406" t="str">
            <v>Vittadinia cervicularis var. cervicularis</v>
          </cell>
        </row>
        <row r="11407">
          <cell r="A11407">
            <v>7787</v>
          </cell>
          <cell r="H11407" t="str">
            <v>Gentiana wissmannii</v>
          </cell>
        </row>
        <row r="11408">
          <cell r="A11408">
            <v>7788</v>
          </cell>
          <cell r="H11408" t="str">
            <v>Ficus obliqua var. obliqua</v>
          </cell>
        </row>
        <row r="11409">
          <cell r="A11409">
            <v>7789</v>
          </cell>
          <cell r="H11409" t="str">
            <v>Schoenoplectus laevis</v>
          </cell>
        </row>
        <row r="11410">
          <cell r="A11410">
            <v>7790</v>
          </cell>
          <cell r="H11410" t="str">
            <v>Cyperus castaneus</v>
          </cell>
        </row>
        <row r="11411">
          <cell r="A11411">
            <v>7791</v>
          </cell>
          <cell r="H11411" t="str">
            <v>Kickxia commutata subsp. graeca</v>
          </cell>
        </row>
        <row r="11412">
          <cell r="A11412">
            <v>7792</v>
          </cell>
          <cell r="H11412" t="str">
            <v>Pimelea serpyllifolia subsp. serpyllifolia</v>
          </cell>
        </row>
        <row r="11413">
          <cell r="A11413">
            <v>7793</v>
          </cell>
          <cell r="H11413" t="str">
            <v>Heterodendrum oleifolium subsp. oleifolium</v>
          </cell>
        </row>
        <row r="11414">
          <cell r="A11414">
            <v>7794</v>
          </cell>
          <cell r="H11414" t="str">
            <v>Trachymene composita</v>
          </cell>
        </row>
        <row r="11415">
          <cell r="A11415">
            <v>7795</v>
          </cell>
          <cell r="H11415" t="str">
            <v>Trianthema portulacastrum</v>
          </cell>
        </row>
        <row r="11416">
          <cell r="A11416">
            <v>7796</v>
          </cell>
          <cell r="H11416" t="str">
            <v>Eucalyptus andrewsii subsp. campanulata</v>
          </cell>
        </row>
        <row r="11417">
          <cell r="A11417">
            <v>7797</v>
          </cell>
          <cell r="H11417" t="str">
            <v>Liparis swenssonii</v>
          </cell>
        </row>
        <row r="11418">
          <cell r="A11418">
            <v>7798</v>
          </cell>
          <cell r="H11418" t="str">
            <v>Urochloa advena</v>
          </cell>
        </row>
        <row r="11419">
          <cell r="A11419">
            <v>7799</v>
          </cell>
          <cell r="H11419" t="str">
            <v>Sclerolaena muricata var. villosa</v>
          </cell>
        </row>
        <row r="11420">
          <cell r="A11420">
            <v>7800</v>
          </cell>
          <cell r="H11420" t="str">
            <v>Frankenia cupularis</v>
          </cell>
        </row>
        <row r="11421">
          <cell r="A11421">
            <v>7801</v>
          </cell>
          <cell r="H11421" t="str">
            <v>Dendrobium linguiforme var. linguiforme</v>
          </cell>
        </row>
        <row r="11422">
          <cell r="A11422">
            <v>7802</v>
          </cell>
          <cell r="H11422" t="str">
            <v>Alcea rosea</v>
          </cell>
        </row>
        <row r="11423">
          <cell r="A11423">
            <v>7803</v>
          </cell>
          <cell r="H11423" t="str">
            <v>Eucalyptus fibrosa subsp. nubila</v>
          </cell>
        </row>
        <row r="11424">
          <cell r="A11424">
            <v>7804</v>
          </cell>
          <cell r="H11424" t="str">
            <v>Lepidium hypenantion</v>
          </cell>
        </row>
        <row r="11425">
          <cell r="A11425">
            <v>7805</v>
          </cell>
          <cell r="H11425" t="str">
            <v>Cassia pendula</v>
          </cell>
        </row>
        <row r="11426">
          <cell r="A11426">
            <v>7806</v>
          </cell>
          <cell r="H11426" t="str">
            <v>Paspalum scrobiculatum</v>
          </cell>
        </row>
        <row r="11427">
          <cell r="A11427">
            <v>7807</v>
          </cell>
          <cell r="H11427" t="str">
            <v>Vitex trifolia var. trifolia</v>
          </cell>
        </row>
        <row r="11428">
          <cell r="A11428">
            <v>7808</v>
          </cell>
          <cell r="H11428" t="str">
            <v>Rhagodia candolleana subsp. candolleana</v>
          </cell>
        </row>
        <row r="11429">
          <cell r="A11429">
            <v>7809</v>
          </cell>
          <cell r="H11429" t="str">
            <v>Rhagodia crassifolia</v>
          </cell>
        </row>
        <row r="11430">
          <cell r="A11430">
            <v>7810</v>
          </cell>
          <cell r="H11430" t="str">
            <v>Ptilotus latifolius var. latifolius</v>
          </cell>
        </row>
        <row r="11431">
          <cell r="A11431">
            <v>7811</v>
          </cell>
          <cell r="H11431" t="str">
            <v>Euphrasia collina subsp. glacialis</v>
          </cell>
        </row>
        <row r="11432">
          <cell r="A11432">
            <v>7812</v>
          </cell>
          <cell r="H11432" t="str">
            <v>Brachiaria subquadripara</v>
          </cell>
        </row>
        <row r="11433">
          <cell r="A11433">
            <v>7813</v>
          </cell>
          <cell r="H11433" t="str">
            <v>Bromus catharticus</v>
          </cell>
        </row>
        <row r="11434">
          <cell r="A11434">
            <v>7814</v>
          </cell>
          <cell r="H11434" t="str">
            <v>Chiloglottis diphylla</v>
          </cell>
        </row>
        <row r="11435">
          <cell r="A11435">
            <v>7815</v>
          </cell>
          <cell r="H11435" t="str">
            <v>Thelymitra juncifolia</v>
          </cell>
        </row>
        <row r="11436">
          <cell r="A11436">
            <v>7816</v>
          </cell>
          <cell r="H11436" t="str">
            <v>Haloragis odontocarpa f. pterocarpa</v>
          </cell>
        </row>
        <row r="11437">
          <cell r="A11437">
            <v>7817</v>
          </cell>
          <cell r="H11437" t="str">
            <v>Pterostylis ingens</v>
          </cell>
        </row>
        <row r="11438">
          <cell r="A11438">
            <v>7818</v>
          </cell>
          <cell r="H11438" t="str">
            <v>Ipomoea polymorpha</v>
          </cell>
        </row>
        <row r="11439">
          <cell r="A11439">
            <v>7819</v>
          </cell>
          <cell r="H11439" t="str">
            <v>Leucopogon pedicellatus</v>
          </cell>
        </row>
        <row r="11440">
          <cell r="A11440">
            <v>7820</v>
          </cell>
          <cell r="H11440" t="str">
            <v>Elymus elongatus</v>
          </cell>
        </row>
        <row r="11441">
          <cell r="A11441">
            <v>7821</v>
          </cell>
          <cell r="H11441" t="str">
            <v>Hordeum vulgare subsp. distichon</v>
          </cell>
        </row>
        <row r="11442">
          <cell r="A11442">
            <v>7822</v>
          </cell>
          <cell r="H11442" t="str">
            <v>Ptilotus spathulatus f. spathulatus</v>
          </cell>
        </row>
        <row r="11443">
          <cell r="A11443">
            <v>7823</v>
          </cell>
          <cell r="H11443" t="str">
            <v>Physalis minima</v>
          </cell>
        </row>
        <row r="11444">
          <cell r="A11444">
            <v>7824</v>
          </cell>
          <cell r="H11444" t="str">
            <v>Millotia greevesii var. greevesii</v>
          </cell>
        </row>
        <row r="11445">
          <cell r="A11445">
            <v>7825</v>
          </cell>
          <cell r="H11445" t="str">
            <v>Erythrina vespertilio</v>
          </cell>
        </row>
        <row r="11446">
          <cell r="A11446">
            <v>7827</v>
          </cell>
          <cell r="H11446" t="str">
            <v>Eucalyptus mannifera subsp. mannifera</v>
          </cell>
        </row>
        <row r="11447">
          <cell r="A11447">
            <v>7828</v>
          </cell>
          <cell r="H11447" t="str">
            <v>Ptilotus sessilifolius var. sessilifolius</v>
          </cell>
        </row>
        <row r="11448">
          <cell r="A11448">
            <v>7829</v>
          </cell>
          <cell r="H11448" t="str">
            <v>Pterocaulon sphacelatum</v>
          </cell>
        </row>
        <row r="11449">
          <cell r="A11449">
            <v>7830</v>
          </cell>
          <cell r="H11449" t="str">
            <v>Dodonaea viscosa subsp. angustissima</v>
          </cell>
        </row>
        <row r="11450">
          <cell r="A11450">
            <v>7831</v>
          </cell>
          <cell r="H11450" t="str">
            <v>Aloe maculata</v>
          </cell>
        </row>
        <row r="11451">
          <cell r="A11451">
            <v>7832</v>
          </cell>
          <cell r="H11451" t="str">
            <v>Westringia davidii</v>
          </cell>
        </row>
        <row r="11452">
          <cell r="A11452">
            <v>7833</v>
          </cell>
          <cell r="H11452" t="str">
            <v>Dodonaea microzyga var. microzyga</v>
          </cell>
        </row>
        <row r="11453">
          <cell r="A11453">
            <v>7834</v>
          </cell>
          <cell r="H11453" t="str">
            <v>Corybas incurvus</v>
          </cell>
        </row>
        <row r="11454">
          <cell r="A11454">
            <v>7835</v>
          </cell>
          <cell r="H11454" t="str">
            <v>Cardamine tenuifolia</v>
          </cell>
        </row>
        <row r="11455">
          <cell r="A11455">
            <v>7836</v>
          </cell>
          <cell r="H11455" t="str">
            <v>Diplarrena moraea</v>
          </cell>
        </row>
        <row r="11456">
          <cell r="A11456">
            <v>7837</v>
          </cell>
          <cell r="H11456" t="str">
            <v>Setaria gracilis var. pauciseta</v>
          </cell>
        </row>
        <row r="11457">
          <cell r="A11457">
            <v>7838</v>
          </cell>
          <cell r="H11457" t="str">
            <v>Euphrasia collina subsp. lapidosa</v>
          </cell>
        </row>
        <row r="11458">
          <cell r="A11458">
            <v>7839</v>
          </cell>
          <cell r="H11458" t="str">
            <v>Euphrasia collina subsp. nandewarensis</v>
          </cell>
        </row>
        <row r="11459">
          <cell r="A11459">
            <v>7840</v>
          </cell>
          <cell r="H11459" t="str">
            <v>Australopyrum velutinum</v>
          </cell>
        </row>
        <row r="11460">
          <cell r="A11460">
            <v>7841</v>
          </cell>
          <cell r="H11460" t="str">
            <v>Aloe latifolia</v>
          </cell>
        </row>
        <row r="11461">
          <cell r="A11461">
            <v>7842</v>
          </cell>
          <cell r="H11461" t="str">
            <v>Setaria pumila</v>
          </cell>
        </row>
        <row r="11462">
          <cell r="A11462">
            <v>7843</v>
          </cell>
          <cell r="H11462" t="str">
            <v>Spinifex sericeus</v>
          </cell>
        </row>
        <row r="11463">
          <cell r="A11463">
            <v>7844</v>
          </cell>
          <cell r="H11463" t="str">
            <v>Glycine tomentella</v>
          </cell>
        </row>
        <row r="11464">
          <cell r="A11464">
            <v>7845</v>
          </cell>
          <cell r="H11464" t="str">
            <v>Paractaenum refractum</v>
          </cell>
        </row>
        <row r="11465">
          <cell r="A11465">
            <v>7846</v>
          </cell>
          <cell r="H11465" t="str">
            <v>Buchnera gracilis</v>
          </cell>
        </row>
        <row r="11466">
          <cell r="A11466">
            <v>7847</v>
          </cell>
          <cell r="H11466" t="str">
            <v>Epacris calvertiana var. versicolor</v>
          </cell>
        </row>
        <row r="11467">
          <cell r="A11467">
            <v>7848</v>
          </cell>
          <cell r="H11467" t="str">
            <v>Potamogeton javanicus</v>
          </cell>
        </row>
        <row r="11468">
          <cell r="A11468">
            <v>7849</v>
          </cell>
          <cell r="H11468" t="str">
            <v>Xanthosia vestita</v>
          </cell>
        </row>
        <row r="11469">
          <cell r="A11469">
            <v>7850</v>
          </cell>
          <cell r="H11469" t="str">
            <v>Epacris calvertiana var. calvertiana</v>
          </cell>
        </row>
        <row r="11470">
          <cell r="A11470">
            <v>7851</v>
          </cell>
          <cell r="H11470" t="str">
            <v>Soliva sessilis</v>
          </cell>
        </row>
        <row r="11471">
          <cell r="A11471">
            <v>7852</v>
          </cell>
          <cell r="H11471" t="str">
            <v>Acacia leucoclada subsp. leucoclada</v>
          </cell>
        </row>
        <row r="11472">
          <cell r="A11472">
            <v>7853</v>
          </cell>
          <cell r="H11472" t="str">
            <v>Myrsiphyllum asparagoides</v>
          </cell>
        </row>
        <row r="11473">
          <cell r="A11473">
            <v>7854</v>
          </cell>
          <cell r="H11473" t="str">
            <v>Pterostylis aestiva</v>
          </cell>
        </row>
        <row r="11474">
          <cell r="A11474">
            <v>7855</v>
          </cell>
          <cell r="H11474" t="str">
            <v>Picris evae</v>
          </cell>
        </row>
        <row r="11475">
          <cell r="A11475">
            <v>7856</v>
          </cell>
          <cell r="H11475" t="str">
            <v>Eremophila oppositifolia subsp. oppositifolia</v>
          </cell>
        </row>
        <row r="11476">
          <cell r="A11476">
            <v>7857</v>
          </cell>
          <cell r="H11476" t="str">
            <v>Rostraria pumila</v>
          </cell>
        </row>
        <row r="11477">
          <cell r="A11477">
            <v>7858</v>
          </cell>
          <cell r="H11477" t="str">
            <v>Hypoxis pratensis</v>
          </cell>
        </row>
        <row r="11478">
          <cell r="A11478">
            <v>7859</v>
          </cell>
          <cell r="H11478" t="str">
            <v>Hypoxis pratensis var. pratensis</v>
          </cell>
        </row>
        <row r="11479">
          <cell r="A11479">
            <v>7860</v>
          </cell>
          <cell r="H11479" t="str">
            <v>Stipa neesiana</v>
          </cell>
        </row>
        <row r="11480">
          <cell r="A11480">
            <v>7861</v>
          </cell>
          <cell r="H11480" t="str">
            <v>Brachyscome angustifolia var. angustifolia</v>
          </cell>
        </row>
        <row r="11481">
          <cell r="A11481">
            <v>7862</v>
          </cell>
          <cell r="H11481" t="str">
            <v>Cyperus rigens</v>
          </cell>
        </row>
        <row r="11482">
          <cell r="A11482">
            <v>7863</v>
          </cell>
          <cell r="H11482" t="str">
            <v>Acacia halliana</v>
          </cell>
        </row>
        <row r="11483">
          <cell r="A11483">
            <v>7864</v>
          </cell>
          <cell r="H11483" t="str">
            <v>Dianella congesta</v>
          </cell>
        </row>
        <row r="11484">
          <cell r="A11484">
            <v>7865</v>
          </cell>
          <cell r="H11484" t="str">
            <v>Dianella crinoides</v>
          </cell>
        </row>
        <row r="11485">
          <cell r="A11485">
            <v>7866</v>
          </cell>
          <cell r="H11485" t="str">
            <v>Glochidion ferdinandi</v>
          </cell>
        </row>
        <row r="11486">
          <cell r="A11486">
            <v>7867</v>
          </cell>
          <cell r="H11486" t="str">
            <v>Myriophyllum implicatum</v>
          </cell>
        </row>
        <row r="11487">
          <cell r="A11487">
            <v>7868</v>
          </cell>
          <cell r="H11487" t="str">
            <v>Nicotiana debneyi subsp. debneyi</v>
          </cell>
        </row>
        <row r="11488">
          <cell r="A11488">
            <v>7869</v>
          </cell>
          <cell r="H11488" t="str">
            <v>Cyphomandra betacea</v>
          </cell>
        </row>
        <row r="11489">
          <cell r="A11489">
            <v>7870</v>
          </cell>
          <cell r="H11489" t="str">
            <v>Fimbristylis polytrichoides</v>
          </cell>
        </row>
        <row r="11490">
          <cell r="A11490">
            <v>7871</v>
          </cell>
          <cell r="H11490" t="str">
            <v>Hemarthria uncinata var. uncinata</v>
          </cell>
        </row>
        <row r="11491">
          <cell r="A11491">
            <v>7872</v>
          </cell>
          <cell r="H11491" t="str">
            <v>Halosarcia pterygosperma subsp. pterygosperma</v>
          </cell>
        </row>
        <row r="11492">
          <cell r="A11492">
            <v>7873</v>
          </cell>
          <cell r="H11492" t="str">
            <v>Cordyline rubra</v>
          </cell>
        </row>
        <row r="11493">
          <cell r="A11493">
            <v>7874</v>
          </cell>
          <cell r="H11493" t="str">
            <v>Cyperus brevibracteatus</v>
          </cell>
        </row>
        <row r="11494">
          <cell r="A11494">
            <v>7875</v>
          </cell>
          <cell r="H11494" t="str">
            <v>Parkinsonia aculeata</v>
          </cell>
        </row>
        <row r="11495">
          <cell r="A11495">
            <v>7876</v>
          </cell>
          <cell r="H11495" t="str">
            <v>Acanthospermum hispidum</v>
          </cell>
        </row>
        <row r="11496">
          <cell r="A11496">
            <v>7877</v>
          </cell>
          <cell r="H11496" t="str">
            <v>Ammannia multiflora</v>
          </cell>
        </row>
        <row r="11497">
          <cell r="A11497">
            <v>7878</v>
          </cell>
          <cell r="H11497" t="str">
            <v>Rostraria cristata</v>
          </cell>
        </row>
        <row r="11498">
          <cell r="A11498">
            <v>7879</v>
          </cell>
          <cell r="H11498" t="str">
            <v>Bergia perennis subsp. obtusifolia</v>
          </cell>
        </row>
        <row r="11499">
          <cell r="A11499">
            <v>7880</v>
          </cell>
          <cell r="H11499" t="str">
            <v>Bergia trimera</v>
          </cell>
        </row>
        <row r="11500">
          <cell r="A11500">
            <v>7881</v>
          </cell>
          <cell r="H11500" t="str">
            <v>Dampiera rodwayana</v>
          </cell>
        </row>
        <row r="11501">
          <cell r="A11501">
            <v>7882</v>
          </cell>
          <cell r="H11501" t="str">
            <v>Monochoria cyanea</v>
          </cell>
        </row>
        <row r="11502">
          <cell r="A11502">
            <v>7883</v>
          </cell>
          <cell r="H11502" t="str">
            <v>Wahlenbergia tumidifructa</v>
          </cell>
        </row>
        <row r="11503">
          <cell r="A11503">
            <v>7884</v>
          </cell>
          <cell r="H11503" t="str">
            <v>Centranthera cochinchinensis</v>
          </cell>
        </row>
        <row r="11504">
          <cell r="A11504">
            <v>7885</v>
          </cell>
          <cell r="H11504" t="str">
            <v>Atalaya salicifolia</v>
          </cell>
        </row>
        <row r="11505">
          <cell r="A11505">
            <v>7886</v>
          </cell>
          <cell r="H11505" t="str">
            <v>Freesia leichtlinii x refracta</v>
          </cell>
        </row>
        <row r="11506">
          <cell r="A11506">
            <v>7887</v>
          </cell>
          <cell r="H11506" t="str">
            <v>Dipodium punctatum</v>
          </cell>
        </row>
        <row r="11507">
          <cell r="A11507">
            <v>7888</v>
          </cell>
          <cell r="H11507" t="str">
            <v>Dipodium variegatum</v>
          </cell>
        </row>
        <row r="11508">
          <cell r="A11508">
            <v>7889</v>
          </cell>
          <cell r="H11508" t="str">
            <v>Micromelum minutum</v>
          </cell>
        </row>
        <row r="11509">
          <cell r="A11509">
            <v>7890</v>
          </cell>
          <cell r="H11509" t="str">
            <v>Diploglottis cunninghamii</v>
          </cell>
        </row>
        <row r="11510">
          <cell r="A11510">
            <v>7891</v>
          </cell>
          <cell r="H11510" t="str">
            <v>Nymphoides indica</v>
          </cell>
        </row>
        <row r="11511">
          <cell r="A11511">
            <v>7892</v>
          </cell>
          <cell r="H11511" t="str">
            <v>Paractaenum novae-hollandiae subsp. reversum</v>
          </cell>
        </row>
        <row r="11512">
          <cell r="A11512">
            <v>7893</v>
          </cell>
          <cell r="H11512" t="str">
            <v>Furcraea foetida</v>
          </cell>
        </row>
        <row r="11513">
          <cell r="A11513">
            <v>7894</v>
          </cell>
          <cell r="H11513" t="str">
            <v>Archidendron grandiflorum</v>
          </cell>
        </row>
        <row r="11514">
          <cell r="A11514">
            <v>7895</v>
          </cell>
          <cell r="H11514" t="str">
            <v>Pterostylis cycnocephala</v>
          </cell>
        </row>
        <row r="11515">
          <cell r="A11515">
            <v>7896</v>
          </cell>
          <cell r="H11515" t="str">
            <v>Deeringia amaranthoides</v>
          </cell>
        </row>
        <row r="11516">
          <cell r="A11516">
            <v>7897</v>
          </cell>
          <cell r="H11516" t="str">
            <v>Diplachne parviflora</v>
          </cell>
        </row>
        <row r="11517">
          <cell r="A11517">
            <v>7898</v>
          </cell>
          <cell r="H11517" t="str">
            <v>Carex incomitata</v>
          </cell>
        </row>
        <row r="11518">
          <cell r="A11518">
            <v>7899</v>
          </cell>
          <cell r="H11518" t="str">
            <v>Trisetum spicatum var. australiense</v>
          </cell>
        </row>
        <row r="11519">
          <cell r="A11519">
            <v>7900</v>
          </cell>
          <cell r="H11519" t="str">
            <v>Atriplex lindleyi subsp. lindleyi</v>
          </cell>
        </row>
        <row r="11520">
          <cell r="A11520">
            <v>7901</v>
          </cell>
          <cell r="H11520" t="str">
            <v>Atriplex nummularia subsp. omissa</v>
          </cell>
        </row>
        <row r="11521">
          <cell r="A11521">
            <v>7902</v>
          </cell>
          <cell r="H11521" t="str">
            <v>Brachyscome ciliaris</v>
          </cell>
        </row>
        <row r="11522">
          <cell r="A11522">
            <v>7903</v>
          </cell>
          <cell r="H11522" t="str">
            <v>Eclipta platyglossa</v>
          </cell>
        </row>
        <row r="11523">
          <cell r="A11523">
            <v>7904</v>
          </cell>
          <cell r="H11523" t="str">
            <v>Batrachium trichophyllum</v>
          </cell>
        </row>
        <row r="11524">
          <cell r="A11524">
            <v>7905</v>
          </cell>
          <cell r="H11524" t="str">
            <v>Citriobatus spinescens</v>
          </cell>
        </row>
        <row r="11525">
          <cell r="A11525">
            <v>7906</v>
          </cell>
          <cell r="H11525" t="str">
            <v>Myoporum acuminatum</v>
          </cell>
        </row>
        <row r="11526">
          <cell r="A11526">
            <v>7907</v>
          </cell>
          <cell r="H11526" t="str">
            <v>Eriochloa australiensis</v>
          </cell>
        </row>
        <row r="11527">
          <cell r="A11527">
            <v>7908</v>
          </cell>
          <cell r="H11527" t="str">
            <v>Panicum effusum var. simile</v>
          </cell>
        </row>
        <row r="11528">
          <cell r="A11528">
            <v>7909</v>
          </cell>
          <cell r="H11528" t="str">
            <v>Einadia trigonos subsp. stellulata</v>
          </cell>
        </row>
        <row r="11529">
          <cell r="A11529">
            <v>7910</v>
          </cell>
          <cell r="H11529" t="str">
            <v>Lysiana subfalcata</v>
          </cell>
        </row>
        <row r="11530">
          <cell r="A11530">
            <v>7911</v>
          </cell>
          <cell r="H11530" t="str">
            <v>Brachyscome nova-anglica</v>
          </cell>
        </row>
        <row r="11531">
          <cell r="A11531">
            <v>7912</v>
          </cell>
          <cell r="H11531" t="str">
            <v>Brachyscome stolonifera</v>
          </cell>
        </row>
        <row r="11532">
          <cell r="A11532">
            <v>7913</v>
          </cell>
          <cell r="H11532" t="str">
            <v>Isotoma armstrongii</v>
          </cell>
        </row>
        <row r="11533">
          <cell r="A11533">
            <v>7914</v>
          </cell>
          <cell r="H11533" t="str">
            <v>Senecio diaschides</v>
          </cell>
        </row>
        <row r="11534">
          <cell r="A11534">
            <v>7915</v>
          </cell>
          <cell r="H11534" t="str">
            <v>Myriophyllum alpinum</v>
          </cell>
        </row>
        <row r="11535">
          <cell r="A11535">
            <v>7916</v>
          </cell>
          <cell r="H11535" t="str">
            <v>Chenopodium desertorum subsp. desertorum</v>
          </cell>
        </row>
        <row r="11536">
          <cell r="A11536">
            <v>7917</v>
          </cell>
          <cell r="H11536" t="str">
            <v>Eucalyptus globulus subsp. pseudoglobulus</v>
          </cell>
        </row>
        <row r="11537">
          <cell r="A11537">
            <v>7918</v>
          </cell>
          <cell r="H11537" t="str">
            <v>Ranunculus pentandrus subsp. platycarpus</v>
          </cell>
        </row>
        <row r="11538">
          <cell r="A11538">
            <v>7919</v>
          </cell>
          <cell r="H11538" t="str">
            <v>Xanthorrhoea minor subsp. minor</v>
          </cell>
        </row>
        <row r="11539">
          <cell r="A11539">
            <v>7920</v>
          </cell>
          <cell r="H11539" t="str">
            <v>Abutilon oxycarpum var. subsagittatum</v>
          </cell>
        </row>
        <row r="11540">
          <cell r="A11540">
            <v>7921</v>
          </cell>
          <cell r="H11540" t="str">
            <v>Eragrostis brownii</v>
          </cell>
        </row>
        <row r="11541">
          <cell r="A11541">
            <v>7922</v>
          </cell>
          <cell r="H11541" t="str">
            <v>Amyema miraculosum subsp. boormanii</v>
          </cell>
        </row>
        <row r="11542">
          <cell r="A11542">
            <v>7923</v>
          </cell>
          <cell r="H11542" t="str">
            <v>Salsola kali var. kali</v>
          </cell>
        </row>
        <row r="11543">
          <cell r="A11543">
            <v>7924</v>
          </cell>
          <cell r="H11543" t="str">
            <v>Elaeodendron australe var. angustifolium</v>
          </cell>
        </row>
        <row r="11544">
          <cell r="A11544">
            <v>7925</v>
          </cell>
          <cell r="H11544" t="str">
            <v>Lomandra leucocephala subsp. leucocephala</v>
          </cell>
        </row>
        <row r="11545">
          <cell r="A11545">
            <v>7926</v>
          </cell>
          <cell r="H11545" t="str">
            <v>Aotus subglauca var. filiformis</v>
          </cell>
        </row>
        <row r="11546">
          <cell r="A11546">
            <v>7927</v>
          </cell>
          <cell r="H11546" t="str">
            <v>Brachycome multifida var. multifida</v>
          </cell>
        </row>
        <row r="11547">
          <cell r="A11547">
            <v>7928</v>
          </cell>
          <cell r="H11547" t="str">
            <v>Solanum ferocissimum var. ferocissimum</v>
          </cell>
        </row>
        <row r="11548">
          <cell r="A11548">
            <v>7929</v>
          </cell>
          <cell r="H11548" t="str">
            <v>Calotis scabiosifolia var. scabiosifolia</v>
          </cell>
        </row>
        <row r="11549">
          <cell r="A11549">
            <v>7930</v>
          </cell>
          <cell r="H11549" t="str">
            <v>Rostellularia pogonanthera</v>
          </cell>
        </row>
        <row r="11550">
          <cell r="A11550">
            <v>7931</v>
          </cell>
          <cell r="H11550" t="str">
            <v>Lomandra filiformis subsp. filiformis</v>
          </cell>
        </row>
        <row r="11551">
          <cell r="A11551">
            <v>7932</v>
          </cell>
          <cell r="H11551" t="str">
            <v>Swainsona greyana subsp. greyana</v>
          </cell>
        </row>
        <row r="11552">
          <cell r="A11552">
            <v>7934</v>
          </cell>
          <cell r="H11552" t="str">
            <v>Calotis scabiosifolia var. integrifolia</v>
          </cell>
        </row>
        <row r="11553">
          <cell r="A11553">
            <v>7935</v>
          </cell>
          <cell r="H11553" t="str">
            <v>Casuarina cristata subsp. cristata</v>
          </cell>
        </row>
        <row r="11554">
          <cell r="A11554">
            <v>7936</v>
          </cell>
          <cell r="H11554" t="str">
            <v>Acacia longifolia var. sophorae</v>
          </cell>
        </row>
        <row r="11555">
          <cell r="A11555">
            <v>7937</v>
          </cell>
          <cell r="H11555" t="str">
            <v>Acacia longifolia var. longifolia</v>
          </cell>
        </row>
        <row r="11556">
          <cell r="A11556">
            <v>7938</v>
          </cell>
          <cell r="H11556" t="str">
            <v>Epacris microphylla var. rhombifolia</v>
          </cell>
        </row>
        <row r="11557">
          <cell r="A11557">
            <v>7939</v>
          </cell>
          <cell r="H11557" t="str">
            <v>Epacris microphylla var. microphylla</v>
          </cell>
        </row>
        <row r="11558">
          <cell r="A11558">
            <v>7940</v>
          </cell>
          <cell r="H11558" t="str">
            <v>Eucalyptus mackintii</v>
          </cell>
        </row>
        <row r="11559">
          <cell r="A11559">
            <v>7941</v>
          </cell>
          <cell r="H11559" t="str">
            <v>Xyris gracilis subsp. gracilis</v>
          </cell>
        </row>
        <row r="11560">
          <cell r="A11560">
            <v>7942</v>
          </cell>
          <cell r="H11560" t="str">
            <v>Boronia nana var. hyssopifolia</v>
          </cell>
        </row>
        <row r="11561">
          <cell r="A11561">
            <v>7943</v>
          </cell>
          <cell r="H11561" t="str">
            <v>Callistemon pityoides</v>
          </cell>
        </row>
        <row r="11562">
          <cell r="A11562">
            <v>7944</v>
          </cell>
          <cell r="H11562" t="str">
            <v>Cassytha phaeolasia</v>
          </cell>
        </row>
        <row r="11563">
          <cell r="A11563">
            <v>7945</v>
          </cell>
          <cell r="H11563" t="str">
            <v>Craspedia sp. C</v>
          </cell>
        </row>
        <row r="11564">
          <cell r="A11564">
            <v>7946</v>
          </cell>
          <cell r="H11564" t="str">
            <v>Craspedia sp. L</v>
          </cell>
        </row>
        <row r="11565">
          <cell r="A11565">
            <v>7947</v>
          </cell>
          <cell r="H11565" t="str">
            <v>Daviesia suaveolens</v>
          </cell>
        </row>
        <row r="11566">
          <cell r="A11566">
            <v>7948</v>
          </cell>
          <cell r="H11566" t="str">
            <v>Dillwynia glaberrima var. glaberrima</v>
          </cell>
        </row>
        <row r="11567">
          <cell r="A11567">
            <v>7949</v>
          </cell>
          <cell r="H11567" t="str">
            <v>Dillwynia glaberrima var. pubescens</v>
          </cell>
        </row>
        <row r="11568">
          <cell r="A11568">
            <v>7950</v>
          </cell>
          <cell r="H11568" t="str">
            <v>Dillwynia rudis</v>
          </cell>
        </row>
        <row r="11569">
          <cell r="A11569">
            <v>7951</v>
          </cell>
          <cell r="H11569" t="str">
            <v>Epilobium billardierianum subsp. billardierianum</v>
          </cell>
        </row>
        <row r="11570">
          <cell r="A11570">
            <v>7952</v>
          </cell>
          <cell r="H11570" t="str">
            <v>Epilobium billardierianum subsp. cinereum</v>
          </cell>
        </row>
        <row r="11571">
          <cell r="A11571">
            <v>7953</v>
          </cell>
          <cell r="H11571" t="str">
            <v>Eucalyptus maidenii</v>
          </cell>
        </row>
        <row r="11572">
          <cell r="A11572">
            <v>7954</v>
          </cell>
          <cell r="H11572" t="str">
            <v>Eucalyptus pseudoglobulus</v>
          </cell>
        </row>
        <row r="11573">
          <cell r="A11573">
            <v>7955</v>
          </cell>
          <cell r="H11573" t="str">
            <v>Eucalyptus sp. aff. radiata</v>
          </cell>
        </row>
        <row r="11574">
          <cell r="A11574">
            <v>7956</v>
          </cell>
          <cell r="H11574" t="str">
            <v>Eucalyptus polyanthemos subsp. tarda</v>
          </cell>
        </row>
        <row r="11575">
          <cell r="A11575">
            <v>7957</v>
          </cell>
          <cell r="H11575" t="str">
            <v>Goodenia hederacea subsp. hederacaea</v>
          </cell>
        </row>
        <row r="11576">
          <cell r="A11576">
            <v>7958</v>
          </cell>
          <cell r="H11576" t="str">
            <v>Goodenia hederacea subsp. alpestris</v>
          </cell>
        </row>
        <row r="11577">
          <cell r="A11577">
            <v>7959</v>
          </cell>
          <cell r="H11577" t="str">
            <v>Hydrocotyle acutiloba</v>
          </cell>
        </row>
        <row r="11578">
          <cell r="A11578">
            <v>7960</v>
          </cell>
          <cell r="H11578" t="str">
            <v>Hydrocotyle pterocarpa</v>
          </cell>
        </row>
        <row r="11579">
          <cell r="A11579">
            <v>7961</v>
          </cell>
          <cell r="H11579" t="str">
            <v>Hydrocotyle sibthorpioides</v>
          </cell>
        </row>
        <row r="11580">
          <cell r="A11580">
            <v>7962</v>
          </cell>
          <cell r="H11580" t="str">
            <v>Hypolepis amaurorachis</v>
          </cell>
        </row>
        <row r="11581">
          <cell r="A11581">
            <v>7963</v>
          </cell>
          <cell r="H11581" t="str">
            <v>Isotoma fluviatilis subsp. fluviatilis</v>
          </cell>
        </row>
        <row r="11582">
          <cell r="A11582">
            <v>7964</v>
          </cell>
          <cell r="H11582" t="str">
            <v>Isotoma fluviatilis subsp. australis</v>
          </cell>
        </row>
        <row r="11583">
          <cell r="A11583">
            <v>7965</v>
          </cell>
          <cell r="H11583" t="str">
            <v>Isotoma fluviatilis subsp. borealis</v>
          </cell>
        </row>
        <row r="11584">
          <cell r="A11584">
            <v>7966</v>
          </cell>
          <cell r="H11584" t="str">
            <v>Juncus holoschoenus subsp. flockei</v>
          </cell>
        </row>
        <row r="11585">
          <cell r="A11585">
            <v>7967</v>
          </cell>
          <cell r="H11585" t="str">
            <v>Juncus melanobasis</v>
          </cell>
        </row>
        <row r="11586">
          <cell r="A11586">
            <v>7968</v>
          </cell>
          <cell r="H11586" t="str">
            <v>Juncus phaeanthus M.S.</v>
          </cell>
        </row>
        <row r="11587">
          <cell r="A11587">
            <v>7969</v>
          </cell>
          <cell r="H11587" t="str">
            <v>Lepidosperma lineare</v>
          </cell>
        </row>
        <row r="11588">
          <cell r="A11588">
            <v>7970</v>
          </cell>
          <cell r="H11588" t="str">
            <v>Leptospermum continentale</v>
          </cell>
        </row>
        <row r="11589">
          <cell r="A11589">
            <v>7971</v>
          </cell>
          <cell r="H11589" t="str">
            <v>Leucopogon suaveolens</v>
          </cell>
        </row>
        <row r="11590">
          <cell r="A11590">
            <v>7972</v>
          </cell>
          <cell r="H11590" t="str">
            <v>Lomandra longifolia subsp. exilis</v>
          </cell>
        </row>
        <row r="11591">
          <cell r="A11591">
            <v>7973</v>
          </cell>
          <cell r="H11591" t="str">
            <v>Lomandra longifolia var. longifolia</v>
          </cell>
        </row>
        <row r="11592">
          <cell r="A11592">
            <v>7974</v>
          </cell>
          <cell r="H11592" t="str">
            <v>Lythrum salicaria</v>
          </cell>
        </row>
        <row r="11593">
          <cell r="A11593">
            <v>7975</v>
          </cell>
          <cell r="H11593" t="str">
            <v>Nertera depressa</v>
          </cell>
        </row>
        <row r="11594">
          <cell r="A11594">
            <v>7976</v>
          </cell>
          <cell r="H11594" t="str">
            <v>Olearia ramulosa subsp. D</v>
          </cell>
        </row>
        <row r="11595">
          <cell r="A11595">
            <v>7977</v>
          </cell>
          <cell r="H11595" t="str">
            <v>Patersonia sp. aff. fragilis</v>
          </cell>
        </row>
        <row r="11596">
          <cell r="A11596">
            <v>7978</v>
          </cell>
          <cell r="H11596" t="str">
            <v>Persoonia sp. aff. oxycoccoides</v>
          </cell>
        </row>
        <row r="11597">
          <cell r="A11597">
            <v>7979</v>
          </cell>
          <cell r="H11597" t="str">
            <v>Pomaderris intermedia</v>
          </cell>
        </row>
        <row r="11598">
          <cell r="A11598">
            <v>7980</v>
          </cell>
          <cell r="H11598" t="str">
            <v>Pratia pedunculata</v>
          </cell>
        </row>
        <row r="11599">
          <cell r="A11599">
            <v>7981</v>
          </cell>
          <cell r="H11599" t="str">
            <v>Schoenus tenuissimus</v>
          </cell>
        </row>
        <row r="11600">
          <cell r="A11600">
            <v>7982</v>
          </cell>
          <cell r="H11600" t="str">
            <v>Senecio sp. aff. apargiifolius</v>
          </cell>
        </row>
        <row r="11601">
          <cell r="A11601">
            <v>7983</v>
          </cell>
          <cell r="H11601" t="str">
            <v>Senecio hispidulus var. hispidulus</v>
          </cell>
        </row>
        <row r="11602">
          <cell r="A11602">
            <v>7984</v>
          </cell>
          <cell r="H11602" t="str">
            <v>Senecio hispidulus var. dissectus</v>
          </cell>
        </row>
        <row r="11603">
          <cell r="A11603">
            <v>7985</v>
          </cell>
          <cell r="H11603" t="str">
            <v>Senecio lautus subsp. lautus</v>
          </cell>
        </row>
        <row r="11604">
          <cell r="A11604">
            <v>7986</v>
          </cell>
          <cell r="H11604" t="str">
            <v>Senecio lautus subsp. alpinus</v>
          </cell>
        </row>
        <row r="11605">
          <cell r="A11605">
            <v>7987</v>
          </cell>
          <cell r="H11605" t="str">
            <v>Senecio lautus subsp. lanceolatus</v>
          </cell>
        </row>
        <row r="11606">
          <cell r="A11606">
            <v>7988</v>
          </cell>
          <cell r="H11606" t="str">
            <v>Senecio lautus subsp. maritimus</v>
          </cell>
        </row>
        <row r="11607">
          <cell r="A11607">
            <v>7989</v>
          </cell>
          <cell r="H11607" t="str">
            <v>Stellaria palustris</v>
          </cell>
        </row>
        <row r="11608">
          <cell r="A11608">
            <v>7990</v>
          </cell>
          <cell r="H11608" t="str">
            <v>Stipa nervosa</v>
          </cell>
        </row>
        <row r="11609">
          <cell r="A11609">
            <v>7991</v>
          </cell>
          <cell r="H11609" t="str">
            <v>Tetratheca pilosa subsp. pilosa</v>
          </cell>
        </row>
        <row r="11610">
          <cell r="A11610">
            <v>7992</v>
          </cell>
          <cell r="H11610" t="str">
            <v>Tetratheca pilosa subsp. latifolia</v>
          </cell>
        </row>
        <row r="11611">
          <cell r="A11611">
            <v>7993</v>
          </cell>
          <cell r="H11611" t="str">
            <v>Tetrarrhena turfosa</v>
          </cell>
        </row>
        <row r="11612">
          <cell r="A11612">
            <v>7994</v>
          </cell>
          <cell r="H11612" t="str">
            <v>Viola sieberana</v>
          </cell>
        </row>
        <row r="11613">
          <cell r="A11613">
            <v>7995</v>
          </cell>
          <cell r="H11613" t="str">
            <v>Xanthorrhoea concava</v>
          </cell>
        </row>
        <row r="11614">
          <cell r="A11614">
            <v>7996</v>
          </cell>
          <cell r="H11614" t="str">
            <v>Xanthosia pusilla</v>
          </cell>
        </row>
        <row r="11615">
          <cell r="A11615">
            <v>7997</v>
          </cell>
          <cell r="H11615" t="str">
            <v>Adiantum aethiopicum</v>
          </cell>
        </row>
        <row r="11616">
          <cell r="A11616">
            <v>7998</v>
          </cell>
          <cell r="H11616" t="str">
            <v>Adiantum diaphanum</v>
          </cell>
        </row>
        <row r="11617">
          <cell r="A11617">
            <v>7999</v>
          </cell>
          <cell r="H11617" t="str">
            <v>Adiantum formosum</v>
          </cell>
        </row>
        <row r="11618">
          <cell r="A11618">
            <v>8000</v>
          </cell>
          <cell r="H11618" t="str">
            <v>Adiantum hispidulum</v>
          </cell>
        </row>
        <row r="11619">
          <cell r="A11619">
            <v>8001</v>
          </cell>
          <cell r="H11619" t="str">
            <v>Adiantum silvaticum</v>
          </cell>
        </row>
        <row r="11620">
          <cell r="A11620">
            <v>8002</v>
          </cell>
          <cell r="H11620" t="str">
            <v>Adiantum silvaticum var. silvaticum</v>
          </cell>
        </row>
        <row r="11621">
          <cell r="A11621">
            <v>8003</v>
          </cell>
          <cell r="H11621" t="str">
            <v>Adiantum silvaticum var. glabrum</v>
          </cell>
        </row>
        <row r="11622">
          <cell r="A11622">
            <v>8004</v>
          </cell>
          <cell r="H11622" t="str">
            <v>Anogramma leptophylla</v>
          </cell>
        </row>
        <row r="11623">
          <cell r="A11623">
            <v>8005</v>
          </cell>
          <cell r="H11623" t="str">
            <v>Cheilanthes austrotenuifolia</v>
          </cell>
        </row>
        <row r="11624">
          <cell r="A11624">
            <v>8006</v>
          </cell>
          <cell r="H11624" t="str">
            <v>Cheilanthes lasiophylla</v>
          </cell>
        </row>
        <row r="11625">
          <cell r="A11625">
            <v>8007</v>
          </cell>
          <cell r="H11625" t="str">
            <v>Cheilanthes sieberi subsp. sieberi</v>
          </cell>
        </row>
        <row r="11626">
          <cell r="A11626">
            <v>8008</v>
          </cell>
          <cell r="H11626" t="str">
            <v>Pellaea falcata var. falcata</v>
          </cell>
        </row>
        <row r="11627">
          <cell r="A11627">
            <v>8009</v>
          </cell>
          <cell r="H11627" t="str">
            <v>Pellaea falcata var. nana</v>
          </cell>
        </row>
        <row r="11628">
          <cell r="A11628">
            <v>8010</v>
          </cell>
          <cell r="H11628" t="str">
            <v>Pellaea paradoxa</v>
          </cell>
        </row>
        <row r="11629">
          <cell r="A11629">
            <v>8011</v>
          </cell>
          <cell r="H11629" t="str">
            <v>Pityrogramma austroamericana</v>
          </cell>
        </row>
        <row r="11630">
          <cell r="A11630">
            <v>8012</v>
          </cell>
          <cell r="H11630" t="str">
            <v>Arachniodes aristata</v>
          </cell>
        </row>
        <row r="11631">
          <cell r="A11631">
            <v>8013</v>
          </cell>
          <cell r="H11631" t="str">
            <v>Cyrtomium falcatum</v>
          </cell>
        </row>
        <row r="11632">
          <cell r="A11632">
            <v>8014</v>
          </cell>
          <cell r="H11632" t="str">
            <v>Lastreopsis acuminata</v>
          </cell>
        </row>
        <row r="11633">
          <cell r="A11633">
            <v>8015</v>
          </cell>
          <cell r="H11633" t="str">
            <v>Lastreopsis decomposita</v>
          </cell>
        </row>
        <row r="11634">
          <cell r="A11634">
            <v>8016</v>
          </cell>
          <cell r="H11634" t="str">
            <v>Lastreopsis hispida</v>
          </cell>
        </row>
        <row r="11635">
          <cell r="A11635">
            <v>8017</v>
          </cell>
          <cell r="H11635" t="str">
            <v>Lastreopsis marginata</v>
          </cell>
        </row>
        <row r="11636">
          <cell r="A11636">
            <v>8018</v>
          </cell>
          <cell r="H11636" t="str">
            <v>Lastreopsis microsora</v>
          </cell>
        </row>
        <row r="11637">
          <cell r="A11637">
            <v>8019</v>
          </cell>
          <cell r="H11637" t="str">
            <v>Lastreopsis munita</v>
          </cell>
        </row>
        <row r="11638">
          <cell r="A11638">
            <v>8020</v>
          </cell>
          <cell r="H11638" t="str">
            <v>Lastreopsis nephrodioides</v>
          </cell>
        </row>
        <row r="11639">
          <cell r="A11639">
            <v>8021</v>
          </cell>
          <cell r="H11639" t="str">
            <v>Lastreopsis silvestris</v>
          </cell>
        </row>
        <row r="11640">
          <cell r="A11640">
            <v>8022</v>
          </cell>
          <cell r="H11640" t="str">
            <v>Lastreopsis smithiana</v>
          </cell>
        </row>
        <row r="11641">
          <cell r="A11641">
            <v>8023</v>
          </cell>
          <cell r="H11641" t="str">
            <v>Polystichum australiense</v>
          </cell>
        </row>
        <row r="11642">
          <cell r="A11642">
            <v>8024</v>
          </cell>
          <cell r="H11642" t="str">
            <v>Polystichum fallax</v>
          </cell>
        </row>
        <row r="11643">
          <cell r="A11643">
            <v>8025</v>
          </cell>
          <cell r="H11643" t="str">
            <v>Polystichum formosum</v>
          </cell>
        </row>
        <row r="11644">
          <cell r="A11644">
            <v>8026</v>
          </cell>
          <cell r="H11644" t="str">
            <v>Polystichum moorei</v>
          </cell>
        </row>
        <row r="11645">
          <cell r="A11645">
            <v>8027</v>
          </cell>
          <cell r="H11645" t="str">
            <v>Polystichum proliferum</v>
          </cell>
        </row>
        <row r="11646">
          <cell r="A11646">
            <v>8028</v>
          </cell>
          <cell r="H11646" t="str">
            <v>Polystichum whiteleggei</v>
          </cell>
        </row>
        <row r="11647">
          <cell r="A11647">
            <v>8029</v>
          </cell>
          <cell r="H11647" t="str">
            <v>Asplenium aethiopicum</v>
          </cell>
        </row>
        <row r="11648">
          <cell r="A11648">
            <v>8030</v>
          </cell>
          <cell r="H11648" t="str">
            <v>Asplenium attenuatum</v>
          </cell>
        </row>
        <row r="11649">
          <cell r="A11649">
            <v>8031</v>
          </cell>
          <cell r="H11649" t="str">
            <v>Asplenium australasicum</v>
          </cell>
        </row>
        <row r="11650">
          <cell r="A11650">
            <v>8032</v>
          </cell>
          <cell r="H11650" t="str">
            <v>Asplenium bulbiferum</v>
          </cell>
        </row>
        <row r="11651">
          <cell r="A11651">
            <v>8033</v>
          </cell>
          <cell r="H11651" t="str">
            <v>Asplenium flabellifolium</v>
          </cell>
        </row>
        <row r="11652">
          <cell r="A11652">
            <v>8034</v>
          </cell>
          <cell r="H11652" t="str">
            <v>Asplenium flaccidum</v>
          </cell>
        </row>
        <row r="11653">
          <cell r="A11653">
            <v>8035</v>
          </cell>
          <cell r="H11653" t="str">
            <v>Asplenium obtusatum var. obtusatum</v>
          </cell>
        </row>
        <row r="11654">
          <cell r="A11654">
            <v>8036</v>
          </cell>
          <cell r="H11654" t="str">
            <v>Asplenium obtusatum var. difforme</v>
          </cell>
        </row>
        <row r="11655">
          <cell r="A11655">
            <v>8037</v>
          </cell>
          <cell r="H11655" t="str">
            <v>Asplenium polyodon</v>
          </cell>
        </row>
        <row r="11656">
          <cell r="A11656">
            <v>8038</v>
          </cell>
          <cell r="H11656" t="str">
            <v>Asplenium pteridoides</v>
          </cell>
        </row>
        <row r="11657">
          <cell r="A11657">
            <v>8039</v>
          </cell>
          <cell r="H11657" t="str">
            <v>Asplenium trichomanes subsp. quadrivalens</v>
          </cell>
        </row>
        <row r="11658">
          <cell r="A11658">
            <v>8040</v>
          </cell>
          <cell r="H11658" t="str">
            <v>Pleurosorus rutifolius</v>
          </cell>
        </row>
        <row r="11659">
          <cell r="A11659">
            <v>8041</v>
          </cell>
          <cell r="H11659" t="str">
            <v>Pleurosorus subglandulosus</v>
          </cell>
        </row>
        <row r="11660">
          <cell r="A11660">
            <v>8042</v>
          </cell>
          <cell r="H11660" t="str">
            <v>Allantodia australis</v>
          </cell>
        </row>
        <row r="11661">
          <cell r="A11661">
            <v>8043</v>
          </cell>
          <cell r="H11661" t="str">
            <v>Diplazium assimile</v>
          </cell>
        </row>
        <row r="11662">
          <cell r="A11662">
            <v>8044</v>
          </cell>
          <cell r="H11662" t="str">
            <v>Diplazium dilatatum</v>
          </cell>
        </row>
        <row r="11663">
          <cell r="A11663">
            <v>8045</v>
          </cell>
          <cell r="H11663" t="str">
            <v>Diplazium melanochlamys</v>
          </cell>
        </row>
        <row r="11664">
          <cell r="A11664">
            <v>8046</v>
          </cell>
          <cell r="H11664" t="str">
            <v>Lunathyrium japonicum</v>
          </cell>
        </row>
        <row r="11665">
          <cell r="A11665">
            <v>8047</v>
          </cell>
          <cell r="H11665" t="str">
            <v>Cystopteris fragilis</v>
          </cell>
        </row>
        <row r="11666">
          <cell r="A11666">
            <v>8048</v>
          </cell>
          <cell r="H11666" t="str">
            <v>Azolla filiculoides var. rubra</v>
          </cell>
        </row>
        <row r="11667">
          <cell r="A11667">
            <v>8049</v>
          </cell>
          <cell r="H11667" t="str">
            <v>Azolla pinnata</v>
          </cell>
        </row>
        <row r="11668">
          <cell r="A11668">
            <v>8050</v>
          </cell>
          <cell r="H11668" t="str">
            <v>Blechnum ambiguum</v>
          </cell>
        </row>
        <row r="11669">
          <cell r="A11669">
            <v>8051</v>
          </cell>
          <cell r="H11669" t="str">
            <v>Blechnum camfieldii</v>
          </cell>
        </row>
        <row r="11670">
          <cell r="A11670">
            <v>8052</v>
          </cell>
          <cell r="H11670" t="str">
            <v>Blechnum cartilagineum</v>
          </cell>
        </row>
        <row r="11671">
          <cell r="A11671">
            <v>8053</v>
          </cell>
          <cell r="H11671" t="str">
            <v>Blechnum chambersii</v>
          </cell>
        </row>
        <row r="11672">
          <cell r="A11672">
            <v>8054</v>
          </cell>
          <cell r="H11672" t="str">
            <v>Blechnum fluviatile</v>
          </cell>
        </row>
        <row r="11673">
          <cell r="A11673">
            <v>8055</v>
          </cell>
          <cell r="H11673" t="str">
            <v>Blechnum fullagarii</v>
          </cell>
        </row>
        <row r="11674">
          <cell r="A11674">
            <v>8056</v>
          </cell>
          <cell r="H11674" t="str">
            <v>Blechnum gregsonii</v>
          </cell>
        </row>
        <row r="11675">
          <cell r="A11675">
            <v>8057</v>
          </cell>
          <cell r="H11675" t="str">
            <v>Blechnum indicum</v>
          </cell>
        </row>
        <row r="11676">
          <cell r="A11676">
            <v>8058</v>
          </cell>
          <cell r="H11676" t="str">
            <v>Blechnum nudum</v>
          </cell>
        </row>
        <row r="11677">
          <cell r="A11677">
            <v>8059</v>
          </cell>
          <cell r="H11677" t="str">
            <v>Blechnum oceanicum</v>
          </cell>
        </row>
        <row r="11678">
          <cell r="A11678">
            <v>8060</v>
          </cell>
          <cell r="H11678" t="str">
            <v>Blechnum patersonii</v>
          </cell>
        </row>
        <row r="11679">
          <cell r="A11679">
            <v>8061</v>
          </cell>
          <cell r="H11679" t="str">
            <v>Blechnum penna-marina</v>
          </cell>
        </row>
        <row r="11680">
          <cell r="A11680">
            <v>8062</v>
          </cell>
          <cell r="H11680" t="str">
            <v>Blechnum procerum</v>
          </cell>
        </row>
        <row r="11681">
          <cell r="A11681">
            <v>8063</v>
          </cell>
          <cell r="H11681" t="str">
            <v>Blechnum wattsii</v>
          </cell>
        </row>
        <row r="11682">
          <cell r="A11682">
            <v>8064</v>
          </cell>
          <cell r="H11682" t="str">
            <v>Doodia aspera</v>
          </cell>
        </row>
        <row r="11683">
          <cell r="A11683">
            <v>8065</v>
          </cell>
          <cell r="H11683" t="str">
            <v>Doodia caudata</v>
          </cell>
        </row>
        <row r="11684">
          <cell r="A11684">
            <v>8066</v>
          </cell>
          <cell r="H11684" t="str">
            <v>Doodia caudata var. laminosa</v>
          </cell>
        </row>
        <row r="11685">
          <cell r="A11685">
            <v>8067</v>
          </cell>
          <cell r="H11685" t="str">
            <v>Doodia caudata var. caudata</v>
          </cell>
        </row>
        <row r="11686">
          <cell r="A11686">
            <v>8068</v>
          </cell>
          <cell r="H11686" t="str">
            <v>Doodia hindii</v>
          </cell>
        </row>
        <row r="11687">
          <cell r="A11687">
            <v>8069</v>
          </cell>
          <cell r="H11687" t="str">
            <v>Doodia maxima</v>
          </cell>
        </row>
        <row r="11688">
          <cell r="A11688">
            <v>8070</v>
          </cell>
          <cell r="H11688" t="str">
            <v>Doodia media</v>
          </cell>
        </row>
        <row r="11689">
          <cell r="A11689">
            <v>8071</v>
          </cell>
          <cell r="H11689" t="str">
            <v>Doodia media subsp. media</v>
          </cell>
        </row>
        <row r="11690">
          <cell r="A11690">
            <v>8072</v>
          </cell>
          <cell r="H11690" t="str">
            <v>Doodia media subsp. australis</v>
          </cell>
        </row>
        <row r="11691">
          <cell r="A11691">
            <v>8073</v>
          </cell>
          <cell r="H11691" t="str">
            <v>Culcita dubia</v>
          </cell>
        </row>
        <row r="11692">
          <cell r="A11692">
            <v>8074</v>
          </cell>
          <cell r="H11692" t="str">
            <v>Cyathea australis</v>
          </cell>
        </row>
        <row r="11693">
          <cell r="A11693">
            <v>8075</v>
          </cell>
          <cell r="H11693" t="str">
            <v>Cyathea brevipinna</v>
          </cell>
        </row>
        <row r="11694">
          <cell r="A11694">
            <v>8076</v>
          </cell>
          <cell r="H11694" t="str">
            <v>Cyathea cooperi</v>
          </cell>
        </row>
        <row r="11695">
          <cell r="A11695">
            <v>8077</v>
          </cell>
          <cell r="H11695" t="str">
            <v>Cyathea cunninghamii</v>
          </cell>
        </row>
        <row r="11696">
          <cell r="A11696">
            <v>8078</v>
          </cell>
          <cell r="H11696" t="str">
            <v>Cyathea howeana</v>
          </cell>
        </row>
        <row r="11697">
          <cell r="A11697">
            <v>8079</v>
          </cell>
          <cell r="H11697" t="str">
            <v>Cyathea leichhardtiana</v>
          </cell>
        </row>
        <row r="11698">
          <cell r="A11698">
            <v>8080</v>
          </cell>
          <cell r="H11698" t="str">
            <v>Cyathea macarthurii</v>
          </cell>
        </row>
        <row r="11699">
          <cell r="A11699">
            <v>8081</v>
          </cell>
          <cell r="H11699" t="str">
            <v>Cyathea robusta</v>
          </cell>
        </row>
        <row r="11700">
          <cell r="A11700">
            <v>8082</v>
          </cell>
          <cell r="H11700" t="str">
            <v>Dicksonia antarctica</v>
          </cell>
        </row>
        <row r="11701">
          <cell r="A11701">
            <v>8083</v>
          </cell>
          <cell r="H11701" t="str">
            <v>Dicksonia youngiae</v>
          </cell>
        </row>
        <row r="11702">
          <cell r="A11702">
            <v>8084</v>
          </cell>
          <cell r="H11702" t="str">
            <v>Arthropteris beckleri</v>
          </cell>
        </row>
        <row r="11703">
          <cell r="A11703">
            <v>8085</v>
          </cell>
          <cell r="H11703" t="str">
            <v>Arthropteris palisotii</v>
          </cell>
        </row>
        <row r="11704">
          <cell r="A11704">
            <v>8086</v>
          </cell>
          <cell r="H11704" t="str">
            <v>Arthropteris tenella</v>
          </cell>
        </row>
        <row r="11705">
          <cell r="A11705">
            <v>8087</v>
          </cell>
          <cell r="H11705" t="str">
            <v>Davallia sp. aff. pyxidata</v>
          </cell>
        </row>
        <row r="11706">
          <cell r="A11706">
            <v>8088</v>
          </cell>
          <cell r="H11706" t="str">
            <v>Nephrolepis cordifolia</v>
          </cell>
        </row>
        <row r="11707">
          <cell r="A11707">
            <v>8089</v>
          </cell>
          <cell r="H11707" t="str">
            <v>Rumohra adiantiformis</v>
          </cell>
        </row>
        <row r="11708">
          <cell r="A11708">
            <v>8090</v>
          </cell>
          <cell r="H11708" t="str">
            <v>Hypolepis australis</v>
          </cell>
        </row>
        <row r="11709">
          <cell r="A11709">
            <v>8091</v>
          </cell>
          <cell r="H11709" t="str">
            <v>Hypolepis dicksonioides</v>
          </cell>
        </row>
        <row r="11710">
          <cell r="A11710">
            <v>8092</v>
          </cell>
          <cell r="H11710" t="str">
            <v>Hypolepis punctata</v>
          </cell>
        </row>
        <row r="11711">
          <cell r="A11711">
            <v>8093</v>
          </cell>
          <cell r="H11711" t="str">
            <v>Gleichenia rupestris</v>
          </cell>
        </row>
        <row r="11712">
          <cell r="A11712">
            <v>8094</v>
          </cell>
          <cell r="H11712" t="str">
            <v>Sticherus S.sp</v>
          </cell>
        </row>
        <row r="11713">
          <cell r="A11713">
            <v>8095</v>
          </cell>
          <cell r="H11713" t="str">
            <v>Grammitis billardieri</v>
          </cell>
        </row>
        <row r="11714">
          <cell r="A11714">
            <v>8096</v>
          </cell>
          <cell r="H11714" t="str">
            <v>Grammitis diminuta</v>
          </cell>
        </row>
        <row r="11715">
          <cell r="A11715">
            <v>8097</v>
          </cell>
          <cell r="H11715" t="str">
            <v>Grammitis poeppigianai</v>
          </cell>
        </row>
        <row r="11716">
          <cell r="A11716">
            <v>8098</v>
          </cell>
          <cell r="H11716" t="str">
            <v>Grammitis wattsii</v>
          </cell>
        </row>
        <row r="11717">
          <cell r="A11717">
            <v>8099</v>
          </cell>
          <cell r="H11717" t="str">
            <v>Callistopteris baueriana</v>
          </cell>
        </row>
        <row r="11718">
          <cell r="A11718">
            <v>8100</v>
          </cell>
          <cell r="H11718" t="str">
            <v>Cephalomanes atrovirens</v>
          </cell>
        </row>
        <row r="11719">
          <cell r="A11719">
            <v>8101</v>
          </cell>
          <cell r="H11719" t="str">
            <v>Cephalomanes crepidomanes</v>
          </cell>
        </row>
        <row r="11720">
          <cell r="A11720">
            <v>8102</v>
          </cell>
          <cell r="H11720" t="str">
            <v>Cephalomanes walleri</v>
          </cell>
        </row>
        <row r="11721">
          <cell r="A11721">
            <v>8103</v>
          </cell>
          <cell r="H11721" t="str">
            <v>Gonocormus saxifragoides</v>
          </cell>
        </row>
        <row r="11722">
          <cell r="A11722">
            <v>8104</v>
          </cell>
          <cell r="H11722" t="str">
            <v>Hymenophyllum australe</v>
          </cell>
        </row>
        <row r="11723">
          <cell r="A11723">
            <v>8105</v>
          </cell>
          <cell r="H11723" t="str">
            <v>Hymenophyllum sp. aff. australe</v>
          </cell>
        </row>
        <row r="11724">
          <cell r="A11724">
            <v>8106</v>
          </cell>
          <cell r="H11724" t="str">
            <v>Hymenophyllum bivalve</v>
          </cell>
        </row>
        <row r="11725">
          <cell r="A11725">
            <v>8107</v>
          </cell>
          <cell r="H11725" t="str">
            <v>Hymenophyllum cupressiforme</v>
          </cell>
        </row>
        <row r="11726">
          <cell r="A11726">
            <v>8108</v>
          </cell>
          <cell r="H11726" t="str">
            <v>Hymenophyllum flabellatum</v>
          </cell>
        </row>
        <row r="11727">
          <cell r="A11727">
            <v>8109</v>
          </cell>
          <cell r="H11727" t="str">
            <v>Hymenophyllum marginatum</v>
          </cell>
        </row>
        <row r="11728">
          <cell r="A11728">
            <v>8110</v>
          </cell>
          <cell r="H11728" t="str">
            <v>Hymenophyllum moorei</v>
          </cell>
        </row>
        <row r="11729">
          <cell r="A11729">
            <v>8111</v>
          </cell>
          <cell r="H11729" t="str">
            <v>Hymenophyllum multifidum</v>
          </cell>
        </row>
        <row r="11730">
          <cell r="A11730">
            <v>8112</v>
          </cell>
          <cell r="H11730" t="str">
            <v>Hymenophyllum peltatum</v>
          </cell>
        </row>
        <row r="11731">
          <cell r="A11731">
            <v>8113</v>
          </cell>
          <cell r="H11731" t="str">
            <v>Hymenophyllum pumilum</v>
          </cell>
        </row>
        <row r="11732">
          <cell r="A11732">
            <v>8114</v>
          </cell>
          <cell r="H11732" t="str">
            <v>Hymenophyllum rarum</v>
          </cell>
        </row>
        <row r="11733">
          <cell r="A11733">
            <v>8115</v>
          </cell>
          <cell r="H11733" t="str">
            <v>Macroglena caudata</v>
          </cell>
        </row>
        <row r="11734">
          <cell r="A11734">
            <v>8116</v>
          </cell>
          <cell r="H11734" t="str">
            <v>Macroglena tahitense</v>
          </cell>
        </row>
        <row r="11735">
          <cell r="A11735">
            <v>8117</v>
          </cell>
          <cell r="H11735" t="str">
            <v>Microtrichomanes vitiense</v>
          </cell>
        </row>
        <row r="11736">
          <cell r="A11736">
            <v>8118</v>
          </cell>
          <cell r="H11736" t="str">
            <v>Polyphlebium venosum</v>
          </cell>
        </row>
        <row r="11737">
          <cell r="A11737">
            <v>8119</v>
          </cell>
          <cell r="H11737" t="str">
            <v>Sphaerocionium lyalli</v>
          </cell>
        </row>
        <row r="11738">
          <cell r="A11738">
            <v>8120</v>
          </cell>
          <cell r="H11738" t="str">
            <v>Selenodesmium elongatum</v>
          </cell>
        </row>
        <row r="11739">
          <cell r="A11739">
            <v>8121</v>
          </cell>
          <cell r="H11739" t="str">
            <v>Isoetes drummondii</v>
          </cell>
        </row>
        <row r="11740">
          <cell r="A11740">
            <v>8122</v>
          </cell>
          <cell r="H11740" t="str">
            <v>Isoetes drummondii subsp. drummondii</v>
          </cell>
        </row>
        <row r="11741">
          <cell r="A11741">
            <v>8123</v>
          </cell>
          <cell r="H11741" t="str">
            <v>Isoetes drummondii subsp. anomala</v>
          </cell>
        </row>
        <row r="11742">
          <cell r="A11742">
            <v>8124</v>
          </cell>
          <cell r="H11742" t="str">
            <v>Isoetes humilior</v>
          </cell>
        </row>
        <row r="11743">
          <cell r="A11743">
            <v>8125</v>
          </cell>
          <cell r="H11743" t="str">
            <v>Isoetes muelleri</v>
          </cell>
        </row>
        <row r="11744">
          <cell r="A11744">
            <v>8126</v>
          </cell>
          <cell r="H11744" t="str">
            <v>Lindsaea brachypoda</v>
          </cell>
        </row>
        <row r="11745">
          <cell r="A11745">
            <v>8127</v>
          </cell>
          <cell r="H11745" t="str">
            <v>Lindsaea dimorpha</v>
          </cell>
        </row>
        <row r="11746">
          <cell r="A11746">
            <v>8128</v>
          </cell>
          <cell r="H11746" t="str">
            <v>Lindsaea incisa</v>
          </cell>
        </row>
        <row r="11747">
          <cell r="A11747">
            <v>8129</v>
          </cell>
          <cell r="H11747" t="str">
            <v>Lindsaea fraseri</v>
          </cell>
        </row>
        <row r="11748">
          <cell r="A11748">
            <v>8130</v>
          </cell>
          <cell r="H11748" t="str">
            <v>Lindsaea trichomanoides</v>
          </cell>
        </row>
        <row r="11749">
          <cell r="A11749">
            <v>8131</v>
          </cell>
          <cell r="H11749" t="str">
            <v>Huperzia myrtifolia</v>
          </cell>
        </row>
        <row r="11750">
          <cell r="A11750">
            <v>8132</v>
          </cell>
          <cell r="H11750" t="str">
            <v>Lycopodium australianum</v>
          </cell>
        </row>
        <row r="11751">
          <cell r="A11751">
            <v>8133</v>
          </cell>
          <cell r="H11751" t="str">
            <v>Lycopodium fastigiatum</v>
          </cell>
        </row>
        <row r="11752">
          <cell r="A11752">
            <v>8134</v>
          </cell>
          <cell r="H11752" t="str">
            <v>Lycopodium laterale</v>
          </cell>
        </row>
        <row r="11753">
          <cell r="A11753">
            <v>8135</v>
          </cell>
          <cell r="H11753" t="str">
            <v>Lycopodium serpentinum</v>
          </cell>
        </row>
        <row r="11754">
          <cell r="A11754">
            <v>8136</v>
          </cell>
          <cell r="H11754" t="str">
            <v>Marsilea angustifolia</v>
          </cell>
        </row>
        <row r="11755">
          <cell r="A11755">
            <v>8137</v>
          </cell>
          <cell r="H11755" t="str">
            <v>Marsilea exarata</v>
          </cell>
        </row>
        <row r="11756">
          <cell r="A11756">
            <v>8138</v>
          </cell>
          <cell r="H11756" t="str">
            <v>Marsilea hirsuta</v>
          </cell>
        </row>
        <row r="11757">
          <cell r="A11757">
            <v>8139</v>
          </cell>
          <cell r="H11757" t="str">
            <v>Marsilea mutica</v>
          </cell>
        </row>
        <row r="11758">
          <cell r="A11758">
            <v>8140</v>
          </cell>
          <cell r="H11758" t="str">
            <v>Pilularia novae-hollandiae</v>
          </cell>
        </row>
        <row r="11759">
          <cell r="A11759">
            <v>8141</v>
          </cell>
          <cell r="H11759" t="str">
            <v>Angiopteris evecta</v>
          </cell>
        </row>
        <row r="11760">
          <cell r="A11760">
            <v>8142</v>
          </cell>
          <cell r="H11760" t="str">
            <v>Marattia salicina</v>
          </cell>
        </row>
        <row r="11761">
          <cell r="A11761">
            <v>8143</v>
          </cell>
          <cell r="H11761" t="str">
            <v>Marattia salicina subsp. howeana</v>
          </cell>
        </row>
        <row r="11762">
          <cell r="A11762">
            <v>8144</v>
          </cell>
          <cell r="H11762" t="str">
            <v>Botrychium australe</v>
          </cell>
        </row>
        <row r="11763">
          <cell r="A11763">
            <v>8145</v>
          </cell>
          <cell r="H11763" t="str">
            <v>Botrychium lunaria</v>
          </cell>
        </row>
        <row r="11764">
          <cell r="A11764">
            <v>8146</v>
          </cell>
          <cell r="H11764" t="str">
            <v>Ophioglossum pendulum</v>
          </cell>
        </row>
        <row r="11765">
          <cell r="A11765">
            <v>8147</v>
          </cell>
          <cell r="H11765" t="str">
            <v>Ophioglossum polyphyllum</v>
          </cell>
        </row>
        <row r="11766">
          <cell r="A11766">
            <v>8148</v>
          </cell>
          <cell r="H11766" t="str">
            <v>Ophioglossum prantlii</v>
          </cell>
        </row>
        <row r="11767">
          <cell r="A11767">
            <v>8149</v>
          </cell>
          <cell r="H11767" t="str">
            <v>Ophioglossum reticulatum</v>
          </cell>
        </row>
        <row r="11768">
          <cell r="A11768">
            <v>8150</v>
          </cell>
          <cell r="H11768" t="str">
            <v>Leptopteris fraseri</v>
          </cell>
        </row>
        <row r="11769">
          <cell r="A11769">
            <v>8151</v>
          </cell>
          <cell r="H11769" t="str">
            <v>Todea barbara</v>
          </cell>
        </row>
        <row r="11770">
          <cell r="A11770">
            <v>8152</v>
          </cell>
          <cell r="H11770" t="str">
            <v>Ceratopteris thalictroides</v>
          </cell>
        </row>
        <row r="11771">
          <cell r="A11771">
            <v>8153</v>
          </cell>
          <cell r="H11771" t="str">
            <v>Platyzoma microphyllum</v>
          </cell>
        </row>
        <row r="11772">
          <cell r="A11772">
            <v>8154</v>
          </cell>
          <cell r="H11772" t="str">
            <v>Belvisia mucronata</v>
          </cell>
        </row>
        <row r="11773">
          <cell r="A11773">
            <v>8155</v>
          </cell>
          <cell r="H11773" t="str">
            <v>Dictymia brownii</v>
          </cell>
        </row>
        <row r="11774">
          <cell r="A11774">
            <v>8156</v>
          </cell>
          <cell r="H11774" t="str">
            <v>Drynaria rigidula</v>
          </cell>
        </row>
        <row r="11775">
          <cell r="A11775">
            <v>8157</v>
          </cell>
          <cell r="H11775" t="str">
            <v>Microsorum diversifolium</v>
          </cell>
        </row>
        <row r="11776">
          <cell r="A11776">
            <v>8158</v>
          </cell>
          <cell r="H11776" t="str">
            <v>Microsorum scandens</v>
          </cell>
        </row>
        <row r="11777">
          <cell r="A11777">
            <v>8159</v>
          </cell>
          <cell r="H11777" t="str">
            <v>Platycerium bifurcatum</v>
          </cell>
        </row>
        <row r="11778">
          <cell r="A11778">
            <v>8160</v>
          </cell>
          <cell r="H11778" t="str">
            <v>Platycerium bifurcatum subsp. bifurcatum</v>
          </cell>
        </row>
        <row r="11779">
          <cell r="A11779">
            <v>8161</v>
          </cell>
          <cell r="H11779" t="str">
            <v>Platycerium superbum</v>
          </cell>
        </row>
        <row r="11780">
          <cell r="A11780">
            <v>8162</v>
          </cell>
          <cell r="H11780" t="str">
            <v>Pyrrosia confluens</v>
          </cell>
        </row>
        <row r="11781">
          <cell r="A11781">
            <v>8163</v>
          </cell>
          <cell r="H11781" t="str">
            <v>Pyrrosia rupestris</v>
          </cell>
        </row>
        <row r="11782">
          <cell r="A11782">
            <v>8164</v>
          </cell>
          <cell r="H11782" t="str">
            <v>Psilotum complanatum</v>
          </cell>
        </row>
        <row r="11783">
          <cell r="A11783">
            <v>8165</v>
          </cell>
          <cell r="H11783" t="str">
            <v>Psilotum nudum</v>
          </cell>
        </row>
        <row r="11784">
          <cell r="A11784">
            <v>8166</v>
          </cell>
          <cell r="H11784" t="str">
            <v>Psilotum nudum var. fallacinum</v>
          </cell>
        </row>
        <row r="11785">
          <cell r="A11785">
            <v>8167</v>
          </cell>
          <cell r="H11785" t="str">
            <v>Tmesipteris billardieri</v>
          </cell>
        </row>
        <row r="11786">
          <cell r="A11786">
            <v>8168</v>
          </cell>
          <cell r="H11786" t="str">
            <v>Tmesipteris ovata</v>
          </cell>
        </row>
        <row r="11787">
          <cell r="A11787">
            <v>8169</v>
          </cell>
          <cell r="H11787" t="str">
            <v>Tmesipteris parva</v>
          </cell>
        </row>
        <row r="11788">
          <cell r="A11788">
            <v>8170</v>
          </cell>
          <cell r="H11788" t="str">
            <v>Tmesipteris truncata</v>
          </cell>
        </row>
        <row r="11789">
          <cell r="A11789">
            <v>8171</v>
          </cell>
          <cell r="H11789" t="str">
            <v>Acrostichum speciosum</v>
          </cell>
        </row>
        <row r="11790">
          <cell r="A11790">
            <v>8172</v>
          </cell>
          <cell r="H11790" t="str">
            <v>Pteris sp. aff. comans</v>
          </cell>
        </row>
        <row r="11791">
          <cell r="A11791">
            <v>8173</v>
          </cell>
          <cell r="H11791" t="str">
            <v>Pteris ensiformis</v>
          </cell>
        </row>
        <row r="11792">
          <cell r="A11792">
            <v>8174</v>
          </cell>
          <cell r="H11792" t="str">
            <v>Pteris microptera</v>
          </cell>
        </row>
        <row r="11793">
          <cell r="A11793">
            <v>8175</v>
          </cell>
          <cell r="H11793" t="str">
            <v>Pteris tremula</v>
          </cell>
        </row>
        <row r="11794">
          <cell r="A11794">
            <v>8176</v>
          </cell>
          <cell r="H11794" t="str">
            <v>Pteris umbrosa</v>
          </cell>
        </row>
        <row r="11795">
          <cell r="A11795">
            <v>8177</v>
          </cell>
          <cell r="H11795" t="str">
            <v>Pteris vittata</v>
          </cell>
        </row>
        <row r="11796">
          <cell r="A11796">
            <v>8178</v>
          </cell>
          <cell r="H11796" t="str">
            <v>Salvinia molesta</v>
          </cell>
        </row>
        <row r="11797">
          <cell r="A11797">
            <v>8179</v>
          </cell>
          <cell r="H11797" t="str">
            <v>Lygodium microphyllum</v>
          </cell>
        </row>
        <row r="11798">
          <cell r="A11798">
            <v>8180</v>
          </cell>
          <cell r="H11798" t="str">
            <v>Schizaea aspera</v>
          </cell>
        </row>
        <row r="11799">
          <cell r="A11799">
            <v>8181</v>
          </cell>
          <cell r="H11799" t="str">
            <v>Schizaea bifida</v>
          </cell>
        </row>
        <row r="11800">
          <cell r="A11800">
            <v>8182</v>
          </cell>
          <cell r="H11800" t="str">
            <v>Schizaea dichotoma</v>
          </cell>
        </row>
        <row r="11801">
          <cell r="A11801">
            <v>8183</v>
          </cell>
          <cell r="H11801" t="str">
            <v>Schizaea fistulosa</v>
          </cell>
        </row>
        <row r="11802">
          <cell r="A11802">
            <v>8184</v>
          </cell>
          <cell r="H11802" t="str">
            <v>Schizaea rupestris</v>
          </cell>
        </row>
        <row r="11803">
          <cell r="A11803">
            <v>8185</v>
          </cell>
          <cell r="H11803" t="str">
            <v>Selaginella gracillima</v>
          </cell>
        </row>
        <row r="11804">
          <cell r="A11804">
            <v>8186</v>
          </cell>
          <cell r="H11804" t="str">
            <v>Selaginella kraussiana</v>
          </cell>
        </row>
        <row r="11805">
          <cell r="A11805">
            <v>8187</v>
          </cell>
          <cell r="H11805" t="str">
            <v>Selaginella uliginosa</v>
          </cell>
        </row>
        <row r="11806">
          <cell r="A11806">
            <v>8188</v>
          </cell>
          <cell r="H11806" t="str">
            <v>Christella dentata</v>
          </cell>
        </row>
        <row r="11807">
          <cell r="A11807">
            <v>8189</v>
          </cell>
          <cell r="H11807" t="str">
            <v>Christella hispidula</v>
          </cell>
        </row>
        <row r="11808">
          <cell r="A11808">
            <v>8190</v>
          </cell>
          <cell r="H11808" t="str">
            <v>Cyclosorus interruptus</v>
          </cell>
        </row>
        <row r="11809">
          <cell r="A11809">
            <v>8191</v>
          </cell>
          <cell r="H11809" t="str">
            <v>Macrothelypteris torresiana</v>
          </cell>
        </row>
        <row r="11810">
          <cell r="A11810">
            <v>8192</v>
          </cell>
          <cell r="H11810" t="str">
            <v>Pneumatopteris sogerensis</v>
          </cell>
        </row>
        <row r="11811">
          <cell r="A11811">
            <v>8193</v>
          </cell>
          <cell r="H11811" t="str">
            <v>Vittaria elongata</v>
          </cell>
        </row>
        <row r="11812">
          <cell r="A11812">
            <v>8194</v>
          </cell>
          <cell r="H11812" t="str">
            <v>Tasmannia glaucifolia</v>
          </cell>
        </row>
        <row r="11813">
          <cell r="A11813">
            <v>8195</v>
          </cell>
          <cell r="H11813" t="str">
            <v>Frullania falciloba</v>
          </cell>
        </row>
        <row r="11814">
          <cell r="A11814">
            <v>8196</v>
          </cell>
          <cell r="H11814" t="str">
            <v>Leptospermum polygalifolium</v>
          </cell>
        </row>
        <row r="11815">
          <cell r="A11815">
            <v>8197</v>
          </cell>
          <cell r="H11815" t="str">
            <v>Leptospermum polygalifolium subsp. polygalifolium</v>
          </cell>
        </row>
        <row r="11816">
          <cell r="A11816">
            <v>8198</v>
          </cell>
          <cell r="H11816" t="str">
            <v>Leptospermum polygalifolium subsp. montanum</v>
          </cell>
        </row>
        <row r="11817">
          <cell r="A11817">
            <v>8199</v>
          </cell>
          <cell r="H11817" t="str">
            <v>Leptospermum polygalifolium subsp. cismontanum</v>
          </cell>
        </row>
        <row r="11818">
          <cell r="A11818">
            <v>8200</v>
          </cell>
          <cell r="H11818" t="str">
            <v>Leptospermum polygalifolium subsp. howense</v>
          </cell>
        </row>
        <row r="11819">
          <cell r="A11819">
            <v>8201</v>
          </cell>
          <cell r="H11819" t="str">
            <v>Leptospermum polygalifolium subsp. transmontanum</v>
          </cell>
        </row>
        <row r="11820">
          <cell r="A11820">
            <v>8202</v>
          </cell>
          <cell r="H11820" t="str">
            <v>Callistemon sp. nov. Ben Halls Gap SF</v>
          </cell>
        </row>
        <row r="11821">
          <cell r="A11821">
            <v>8203</v>
          </cell>
          <cell r="H11821" t="str">
            <v>Juncus sp. D1</v>
          </cell>
        </row>
        <row r="11822">
          <cell r="A11822">
            <v>8204</v>
          </cell>
          <cell r="H11822" t="str">
            <v>Cardamine paucijuga</v>
          </cell>
        </row>
        <row r="11823">
          <cell r="A11823">
            <v>8205</v>
          </cell>
          <cell r="H11823" t="str">
            <v>Cymbonotus lawsonianus</v>
          </cell>
        </row>
        <row r="11824">
          <cell r="A11824">
            <v>8206</v>
          </cell>
          <cell r="H11824" t="str">
            <v>Sphagnum cristatum</v>
          </cell>
        </row>
        <row r="11825">
          <cell r="A11825">
            <v>8207</v>
          </cell>
          <cell r="H11825" t="str">
            <v>Papillaria crocea</v>
          </cell>
        </row>
        <row r="11826">
          <cell r="A11826">
            <v>8208</v>
          </cell>
          <cell r="H11826" t="str">
            <v>Leptostomum erectum</v>
          </cell>
        </row>
        <row r="11827">
          <cell r="A11827">
            <v>8209</v>
          </cell>
          <cell r="H11827" t="str">
            <v>Lepidoza laevifolia sens.lat.</v>
          </cell>
        </row>
        <row r="11828">
          <cell r="A11828">
            <v>8210</v>
          </cell>
          <cell r="H11828" t="str">
            <v>Dicranoloma robustum var. setosum</v>
          </cell>
        </row>
        <row r="11829">
          <cell r="A11829">
            <v>8211</v>
          </cell>
          <cell r="H11829" t="str">
            <v>Correa lawrenceana var. lawrenceana</v>
          </cell>
        </row>
        <row r="11830">
          <cell r="A11830">
            <v>8212</v>
          </cell>
          <cell r="H11830" t="str">
            <v>Correa lawrenciana var. cordifolia</v>
          </cell>
        </row>
        <row r="11831">
          <cell r="A11831">
            <v>8213</v>
          </cell>
          <cell r="H11831" t="str">
            <v>Correa lawrenciana var. macrocalyx</v>
          </cell>
        </row>
        <row r="11832">
          <cell r="A11832">
            <v>8214</v>
          </cell>
          <cell r="H11832" t="str">
            <v>Correa lawrenciana var. rosea</v>
          </cell>
        </row>
        <row r="11833">
          <cell r="A11833">
            <v>8215</v>
          </cell>
          <cell r="H11833" t="str">
            <v>Correa lawrenciana var. glandulifera</v>
          </cell>
        </row>
        <row r="11834">
          <cell r="A11834">
            <v>8216</v>
          </cell>
          <cell r="H11834" t="str">
            <v>Phyllanthus hirtellus</v>
          </cell>
        </row>
        <row r="11835">
          <cell r="A11835">
            <v>8217</v>
          </cell>
          <cell r="H11835" t="str">
            <v>Pultenaea scabra var. biloba</v>
          </cell>
        </row>
        <row r="11836">
          <cell r="A11836">
            <v>8218</v>
          </cell>
          <cell r="H11836" t="str">
            <v>Myoporum bateae</v>
          </cell>
        </row>
        <row r="11837">
          <cell r="A11837">
            <v>8219</v>
          </cell>
          <cell r="H11837" t="str">
            <v>Lomandra confertifolia subsp. confertifolia</v>
          </cell>
        </row>
        <row r="11838">
          <cell r="A11838">
            <v>8220</v>
          </cell>
          <cell r="H11838" t="str">
            <v>Persoonia brevifolia</v>
          </cell>
        </row>
        <row r="11839">
          <cell r="A11839">
            <v>8221</v>
          </cell>
          <cell r="H11839" t="str">
            <v>Apalochlamys spectabilis</v>
          </cell>
        </row>
        <row r="11840">
          <cell r="A11840">
            <v>8222</v>
          </cell>
          <cell r="H11840" t="str">
            <v>Korthalsella japonica</v>
          </cell>
        </row>
        <row r="11841">
          <cell r="A11841">
            <v>8223</v>
          </cell>
          <cell r="H11841" t="str">
            <v>Polygonum lapathifolium</v>
          </cell>
        </row>
        <row r="11842">
          <cell r="A11842">
            <v>8224</v>
          </cell>
          <cell r="H11842" t="str">
            <v>Polygonum attenuatum</v>
          </cell>
        </row>
        <row r="11843">
          <cell r="A11843">
            <v>8225</v>
          </cell>
          <cell r="H11843" t="str">
            <v>Danthonia linkii var. fulva</v>
          </cell>
        </row>
        <row r="11844">
          <cell r="A11844">
            <v>8226</v>
          </cell>
          <cell r="H11844" t="str">
            <v>Geranium solanderi var. solanderi</v>
          </cell>
        </row>
        <row r="11845">
          <cell r="A11845">
            <v>8227</v>
          </cell>
          <cell r="H11845" t="str">
            <v>Lysiana exocarpi subsp. exocarpi</v>
          </cell>
        </row>
        <row r="11846">
          <cell r="A11846">
            <v>8228</v>
          </cell>
          <cell r="H11846" t="str">
            <v>Angianthus pusillus</v>
          </cell>
        </row>
        <row r="11847">
          <cell r="A11847">
            <v>8229</v>
          </cell>
          <cell r="H11847" t="str">
            <v>Chenopodium gaudichaudianum</v>
          </cell>
        </row>
        <row r="11848">
          <cell r="A11848">
            <v>8230</v>
          </cell>
          <cell r="H11848" t="str">
            <v>Cassia eremophila var. eremophila</v>
          </cell>
        </row>
        <row r="11849">
          <cell r="A11849">
            <v>8231</v>
          </cell>
          <cell r="H11849" t="str">
            <v>Acrotriche leucocarpa</v>
          </cell>
        </row>
        <row r="11850">
          <cell r="A11850">
            <v>8232</v>
          </cell>
          <cell r="H11850" t="str">
            <v>Pterostylis lanceolata</v>
          </cell>
        </row>
        <row r="11851">
          <cell r="A11851">
            <v>8233</v>
          </cell>
          <cell r="H11851" t="str">
            <v>Deyeuxia parviseta var. parviseta</v>
          </cell>
        </row>
        <row r="11852">
          <cell r="A11852">
            <v>8234</v>
          </cell>
          <cell r="H11852" t="str">
            <v>Eucalyptus sp. aff. aromaphloia</v>
          </cell>
        </row>
        <row r="11853">
          <cell r="A11853">
            <v>8235</v>
          </cell>
          <cell r="H11853" t="str">
            <v>Eucalyptus sp. aff. cinerea</v>
          </cell>
        </row>
        <row r="11854">
          <cell r="A11854">
            <v>8236</v>
          </cell>
          <cell r="H11854" t="str">
            <v>Juncus fockei</v>
          </cell>
        </row>
        <row r="11855">
          <cell r="A11855">
            <v>8237</v>
          </cell>
          <cell r="H11855" t="str">
            <v>Pultenaea scabra var. scabra</v>
          </cell>
        </row>
        <row r="11856">
          <cell r="A11856">
            <v>8238</v>
          </cell>
          <cell r="H11856" t="str">
            <v>Gnaphalium luteo-album</v>
          </cell>
        </row>
        <row r="11857">
          <cell r="A11857">
            <v>8239</v>
          </cell>
          <cell r="H11857" t="str">
            <v>Rhagodia gaudichaudiana</v>
          </cell>
        </row>
        <row r="11858">
          <cell r="A11858">
            <v>8240</v>
          </cell>
          <cell r="H11858" t="str">
            <v>Senna coronilloides</v>
          </cell>
        </row>
        <row r="11859">
          <cell r="A11859">
            <v>8241</v>
          </cell>
          <cell r="H11859" t="str">
            <v>Chenopodium anidiophyllum</v>
          </cell>
        </row>
        <row r="11860">
          <cell r="A11860">
            <v>8242</v>
          </cell>
          <cell r="H11860" t="str">
            <v>Acacia burkittii</v>
          </cell>
        </row>
        <row r="11861">
          <cell r="A11861">
            <v>8243</v>
          </cell>
          <cell r="H11861" t="str">
            <v>Acacia aneura var. latifolia</v>
          </cell>
        </row>
        <row r="11862">
          <cell r="A11862">
            <v>8244</v>
          </cell>
          <cell r="H11862" t="str">
            <v>Phyllanthus trachyspermus</v>
          </cell>
        </row>
        <row r="11863">
          <cell r="A11863">
            <v>8245</v>
          </cell>
          <cell r="H11863" t="str">
            <v>Melia azedarach var. australasica</v>
          </cell>
        </row>
        <row r="11864">
          <cell r="A11864">
            <v>8246</v>
          </cell>
          <cell r="H11864" t="str">
            <v>Cryptandra amara var. floribunda</v>
          </cell>
        </row>
        <row r="11865">
          <cell r="A11865">
            <v>8247</v>
          </cell>
          <cell r="H11865" t="str">
            <v>Scirpus fluviatilis</v>
          </cell>
        </row>
        <row r="11866">
          <cell r="A11866">
            <v>8248</v>
          </cell>
          <cell r="H11866" t="str">
            <v>Phyllanthus thesioides</v>
          </cell>
        </row>
        <row r="11867">
          <cell r="A11867">
            <v>8249</v>
          </cell>
          <cell r="H11867" t="str">
            <v>Brachyloma daphnoides var. daphnoides</v>
          </cell>
        </row>
        <row r="11868">
          <cell r="A11868">
            <v>8250</v>
          </cell>
          <cell r="H11868" t="str">
            <v>Amphibromus whitei</v>
          </cell>
        </row>
        <row r="11869">
          <cell r="A11869">
            <v>8251</v>
          </cell>
          <cell r="H11869" t="str">
            <v>Cheilanthes tenuifolia subsp. tenuifolia</v>
          </cell>
        </row>
        <row r="11870">
          <cell r="A11870">
            <v>8252</v>
          </cell>
          <cell r="H11870" t="str">
            <v>Ptilotus atriplicifolius var. atriplicifolius</v>
          </cell>
        </row>
        <row r="11871">
          <cell r="A11871">
            <v>8253</v>
          </cell>
          <cell r="H11871" t="str">
            <v>Solenogyne bellioides</v>
          </cell>
        </row>
        <row r="11872">
          <cell r="A11872">
            <v>8254</v>
          </cell>
          <cell r="H11872" t="str">
            <v>Melaleuca densispicata</v>
          </cell>
        </row>
        <row r="11873">
          <cell r="A11873">
            <v>8255</v>
          </cell>
          <cell r="H11873" t="str">
            <v>Cyathea marcescens</v>
          </cell>
        </row>
        <row r="11874">
          <cell r="A11874">
            <v>8256</v>
          </cell>
          <cell r="H11874" t="str">
            <v>Prostanthera decussata</v>
          </cell>
        </row>
        <row r="11875">
          <cell r="A11875">
            <v>8257</v>
          </cell>
          <cell r="H11875" t="str">
            <v>Lycopodium varium</v>
          </cell>
        </row>
        <row r="11876">
          <cell r="A11876">
            <v>8258</v>
          </cell>
          <cell r="H11876" t="str">
            <v>Phebalium squamulosum subsp. argenteum</v>
          </cell>
        </row>
        <row r="11877">
          <cell r="A11877">
            <v>8259</v>
          </cell>
          <cell r="H11877" t="str">
            <v>Eucalyptus sp. aff. globoidea</v>
          </cell>
        </row>
        <row r="11878">
          <cell r="A11878">
            <v>8260</v>
          </cell>
          <cell r="H11878" t="str">
            <v>Caladenia sp. aff. fitzgeraldii</v>
          </cell>
        </row>
        <row r="11879">
          <cell r="A11879">
            <v>8261</v>
          </cell>
          <cell r="H11879" t="str">
            <v>Pomaderris sp. aff. andromedifolia</v>
          </cell>
        </row>
        <row r="11880">
          <cell r="A11880">
            <v>8262</v>
          </cell>
          <cell r="H11880" t="str">
            <v>Pomaderris sp. aff. cinerea</v>
          </cell>
        </row>
        <row r="11881">
          <cell r="A11881">
            <v>8263</v>
          </cell>
          <cell r="H11881" t="str">
            <v>Tetrarrhena acuminata</v>
          </cell>
        </row>
        <row r="11882">
          <cell r="A11882">
            <v>8264</v>
          </cell>
          <cell r="H11882" t="str">
            <v>Grevillea acanthifolia subsp. paludosa</v>
          </cell>
        </row>
        <row r="11883">
          <cell r="A11883">
            <v>8265</v>
          </cell>
          <cell r="H11883" t="str">
            <v>Prasophyllum morrisii</v>
          </cell>
        </row>
        <row r="11884">
          <cell r="A11884">
            <v>8266</v>
          </cell>
          <cell r="H11884" t="str">
            <v>Hibbertia sp. aff. hermanniifolia</v>
          </cell>
        </row>
        <row r="11885">
          <cell r="A11885">
            <v>8267</v>
          </cell>
          <cell r="H11885" t="str">
            <v>Eucalyptus sp. aff. stricta</v>
          </cell>
        </row>
        <row r="11886">
          <cell r="A11886">
            <v>8268</v>
          </cell>
          <cell r="H11886" t="str">
            <v>Teucrium racemosum var. racemosum</v>
          </cell>
        </row>
        <row r="11887">
          <cell r="A11887">
            <v>8269</v>
          </cell>
          <cell r="H11887" t="str">
            <v>Acacia deanei subsp. deanei</v>
          </cell>
        </row>
        <row r="11888">
          <cell r="A11888">
            <v>8270</v>
          </cell>
          <cell r="H11888" t="str">
            <v>Cheilanthes tenuifolia subsp. sieberi</v>
          </cell>
        </row>
        <row r="11889">
          <cell r="A11889">
            <v>8271</v>
          </cell>
          <cell r="H11889" t="str">
            <v>Brachycome ciliaris var. subintegrifolia</v>
          </cell>
        </row>
        <row r="11890">
          <cell r="A11890">
            <v>8272</v>
          </cell>
          <cell r="H11890" t="str">
            <v>Craspedia sp. Q</v>
          </cell>
        </row>
        <row r="11891">
          <cell r="A11891">
            <v>8273</v>
          </cell>
          <cell r="H11891" t="str">
            <v>Boerhavia diffusa</v>
          </cell>
        </row>
        <row r="11892">
          <cell r="A11892">
            <v>8274</v>
          </cell>
          <cell r="H11892" t="str">
            <v>Senna artemisioides subsp. circinnata</v>
          </cell>
        </row>
        <row r="11893">
          <cell r="A11893">
            <v>8275</v>
          </cell>
          <cell r="H11893" t="str">
            <v>Sida corrugata subsp. A</v>
          </cell>
        </row>
        <row r="11894">
          <cell r="A11894">
            <v>8276</v>
          </cell>
          <cell r="H11894" t="str">
            <v>Centaurea solstitialis</v>
          </cell>
        </row>
        <row r="11895">
          <cell r="A11895">
            <v>8277</v>
          </cell>
          <cell r="H11895" t="str">
            <v>Medicago polymorpha var. vulgaris</v>
          </cell>
        </row>
        <row r="11896">
          <cell r="A11896">
            <v>8278</v>
          </cell>
          <cell r="H11896" t="str">
            <v>Evolvulus alsinoides var. decumbens</v>
          </cell>
        </row>
        <row r="11897">
          <cell r="A11897">
            <v>8279</v>
          </cell>
          <cell r="H11897" t="str">
            <v>Babbagia acroptera var. deminuta</v>
          </cell>
        </row>
        <row r="11898">
          <cell r="A11898">
            <v>8280</v>
          </cell>
          <cell r="H11898" t="str">
            <v>Acacia doratoxylon var. doratoxylon</v>
          </cell>
        </row>
        <row r="11899">
          <cell r="A11899">
            <v>8281</v>
          </cell>
          <cell r="H11899" t="str">
            <v>Wahlenbergia planiflora subsp. planiflora</v>
          </cell>
        </row>
        <row r="11900">
          <cell r="A11900">
            <v>8282</v>
          </cell>
          <cell r="H11900" t="str">
            <v>Helipterum craspedioides</v>
          </cell>
        </row>
        <row r="11901">
          <cell r="A11901">
            <v>8283</v>
          </cell>
          <cell r="H11901" t="str">
            <v>Sida sp. A</v>
          </cell>
        </row>
        <row r="11902">
          <cell r="A11902">
            <v>8284</v>
          </cell>
          <cell r="H11902" t="str">
            <v>Xanthorrhoea australis var. acaulis</v>
          </cell>
        </row>
        <row r="11903">
          <cell r="A11903">
            <v>8285</v>
          </cell>
          <cell r="H11903" t="str">
            <v>Juncus sp. H</v>
          </cell>
        </row>
        <row r="11904">
          <cell r="A11904">
            <v>8286</v>
          </cell>
          <cell r="H11904" t="str">
            <v>Craspedia glauca</v>
          </cell>
        </row>
        <row r="11905">
          <cell r="A11905">
            <v>8287</v>
          </cell>
          <cell r="H11905" t="str">
            <v>Archidendron muellerianum</v>
          </cell>
        </row>
        <row r="11906">
          <cell r="A11906">
            <v>8288</v>
          </cell>
          <cell r="H11906" t="str">
            <v>Stemmacantha australis</v>
          </cell>
        </row>
        <row r="11907">
          <cell r="A11907">
            <v>8289</v>
          </cell>
          <cell r="H11907" t="str">
            <v>Lycopodium phlegmaria</v>
          </cell>
        </row>
        <row r="11908">
          <cell r="A11908">
            <v>8290</v>
          </cell>
          <cell r="H11908" t="str">
            <v>Monotoca rotundifolia</v>
          </cell>
        </row>
        <row r="11909">
          <cell r="A11909">
            <v>8291</v>
          </cell>
          <cell r="H11909" t="str">
            <v>Lepiderema pulchella</v>
          </cell>
        </row>
        <row r="11910">
          <cell r="A11910">
            <v>8292</v>
          </cell>
          <cell r="H11910" t="str">
            <v>Grevillea acerata</v>
          </cell>
        </row>
        <row r="11911">
          <cell r="A11911">
            <v>8293</v>
          </cell>
          <cell r="H11911" t="str">
            <v>Grevillea beadleana</v>
          </cell>
        </row>
        <row r="11912">
          <cell r="A11912">
            <v>8294</v>
          </cell>
          <cell r="H11912" t="str">
            <v>Olearia heterocarpa</v>
          </cell>
        </row>
        <row r="11913">
          <cell r="A11913">
            <v>8295</v>
          </cell>
          <cell r="H11913" t="str">
            <v>Podolepis monticola</v>
          </cell>
        </row>
        <row r="11914">
          <cell r="A11914">
            <v>8296</v>
          </cell>
          <cell r="H11914" t="str">
            <v>Pomaderris gilmourii</v>
          </cell>
        </row>
        <row r="11915">
          <cell r="A11915">
            <v>8297</v>
          </cell>
          <cell r="H11915" t="str">
            <v>Randia moorei</v>
          </cell>
        </row>
        <row r="11916">
          <cell r="A11916">
            <v>8298</v>
          </cell>
          <cell r="H11916" t="str">
            <v>Tasmannia glaucifolia</v>
          </cell>
        </row>
        <row r="11917">
          <cell r="A11917">
            <v>8299</v>
          </cell>
          <cell r="H11917" t="str">
            <v>Taraxacum magellanicum</v>
          </cell>
        </row>
        <row r="11918">
          <cell r="A11918">
            <v>8300</v>
          </cell>
          <cell r="H11918" t="str">
            <v>Tephrosia baueri</v>
          </cell>
        </row>
        <row r="11919">
          <cell r="A11919">
            <v>8301</v>
          </cell>
          <cell r="H11919" t="str">
            <v>Thelionema grande</v>
          </cell>
        </row>
        <row r="11920">
          <cell r="A11920">
            <v>8302</v>
          </cell>
          <cell r="H11920" t="str">
            <v>Thelymitra epipactoides</v>
          </cell>
        </row>
        <row r="11921">
          <cell r="A11921">
            <v>8303</v>
          </cell>
          <cell r="H11921" t="str">
            <v>Viola improcera</v>
          </cell>
        </row>
        <row r="11922">
          <cell r="A11922">
            <v>8304</v>
          </cell>
          <cell r="H11922" t="str">
            <v>Zieria adenophora</v>
          </cell>
        </row>
        <row r="11923">
          <cell r="A11923">
            <v>8305</v>
          </cell>
          <cell r="H11923" t="str">
            <v>Grevillea iaspicula</v>
          </cell>
        </row>
        <row r="11924">
          <cell r="A11924">
            <v>8306</v>
          </cell>
          <cell r="H11924" t="str">
            <v>Grevillea linsmithii</v>
          </cell>
        </row>
        <row r="11925">
          <cell r="A11925">
            <v>8307</v>
          </cell>
          <cell r="H11925" t="str">
            <v>Grevillea molyneuxii</v>
          </cell>
        </row>
        <row r="11926">
          <cell r="A11926">
            <v>8308</v>
          </cell>
          <cell r="H11926" t="str">
            <v>Grevillea oldei</v>
          </cell>
        </row>
        <row r="11927">
          <cell r="A11927">
            <v>8309</v>
          </cell>
          <cell r="H11927" t="str">
            <v>Guioa chrysantha</v>
          </cell>
        </row>
        <row r="11928">
          <cell r="A11928">
            <v>8310</v>
          </cell>
          <cell r="H11928" t="str">
            <v>Leptospermum argenteum</v>
          </cell>
        </row>
        <row r="11929">
          <cell r="A11929">
            <v>8311</v>
          </cell>
          <cell r="H11929" t="str">
            <v>Leptospermum petraeum</v>
          </cell>
        </row>
        <row r="11930">
          <cell r="A11930">
            <v>8312</v>
          </cell>
          <cell r="H11930" t="str">
            <v>Leptospermum blakelyi</v>
          </cell>
        </row>
        <row r="11931">
          <cell r="A11931">
            <v>8313</v>
          </cell>
          <cell r="H11931" t="str">
            <v>Leptospermum sejunctum</v>
          </cell>
        </row>
        <row r="11932">
          <cell r="A11932">
            <v>8314</v>
          </cell>
          <cell r="H11932" t="str">
            <v>Leptospermum deanei</v>
          </cell>
        </row>
        <row r="11933">
          <cell r="A11933">
            <v>8315</v>
          </cell>
          <cell r="H11933" t="str">
            <v>Leptospermum rupicola</v>
          </cell>
        </row>
        <row r="11934">
          <cell r="A11934">
            <v>8316</v>
          </cell>
          <cell r="H11934" t="str">
            <v>Leptospermum subglabratum</v>
          </cell>
        </row>
        <row r="11935">
          <cell r="A11935">
            <v>8317</v>
          </cell>
          <cell r="H11935" t="str">
            <v>Leptospermum thompsonii</v>
          </cell>
        </row>
        <row r="11936">
          <cell r="A11936">
            <v>8318</v>
          </cell>
          <cell r="H11936" t="str">
            <v>Leptospermum spectabile</v>
          </cell>
        </row>
        <row r="11937">
          <cell r="A11937">
            <v>8319</v>
          </cell>
          <cell r="H11937" t="str">
            <v>Leptospermum deuense</v>
          </cell>
        </row>
        <row r="11938">
          <cell r="A11938">
            <v>8320</v>
          </cell>
          <cell r="H11938" t="str">
            <v>Allocasuarina glareicola</v>
          </cell>
        </row>
        <row r="11939">
          <cell r="A11939">
            <v>8321</v>
          </cell>
          <cell r="H11939" t="str">
            <v>Allocasuarina portuensis</v>
          </cell>
        </row>
        <row r="11940">
          <cell r="A11940">
            <v>8322</v>
          </cell>
          <cell r="H11940" t="str">
            <v>Aphanes pentamera</v>
          </cell>
        </row>
        <row r="11941">
          <cell r="A11941">
            <v>8323</v>
          </cell>
          <cell r="H11941" t="str">
            <v>Aphanes pumila</v>
          </cell>
        </row>
        <row r="11942">
          <cell r="A11942">
            <v>8324</v>
          </cell>
          <cell r="H11942" t="str">
            <v>Archidendron muellerianum</v>
          </cell>
        </row>
        <row r="11943">
          <cell r="A11943">
            <v>8325</v>
          </cell>
          <cell r="H11943" t="str">
            <v>Baloghia marmorata</v>
          </cell>
        </row>
        <row r="11944">
          <cell r="A11944">
            <v>8326</v>
          </cell>
          <cell r="H11944" t="str">
            <v>Eucalyptus cannonii</v>
          </cell>
        </row>
        <row r="11945">
          <cell r="A11945">
            <v>8327</v>
          </cell>
          <cell r="H11945" t="str">
            <v>Eucalyptus dorrigoensis</v>
          </cell>
        </row>
        <row r="11946">
          <cell r="A11946">
            <v>8328</v>
          </cell>
          <cell r="H11946" t="str">
            <v>Eucalyptus codonocarpa</v>
          </cell>
        </row>
        <row r="11947">
          <cell r="A11947">
            <v>8329</v>
          </cell>
          <cell r="H11947" t="str">
            <v>Eucalyptus fusiformis</v>
          </cell>
        </row>
        <row r="11948">
          <cell r="A11948">
            <v>8330</v>
          </cell>
          <cell r="H11948" t="str">
            <v>Eucalyptus bensonii</v>
          </cell>
        </row>
        <row r="11949">
          <cell r="A11949">
            <v>8331</v>
          </cell>
          <cell r="H11949" t="str">
            <v>Eucalyptus olida</v>
          </cell>
        </row>
        <row r="11950">
          <cell r="A11950">
            <v>8332</v>
          </cell>
          <cell r="H11950" t="str">
            <v>Euphrasia bella</v>
          </cell>
        </row>
        <row r="11951">
          <cell r="A11951">
            <v>8333</v>
          </cell>
          <cell r="H11951" t="str">
            <v>Fontainea australis</v>
          </cell>
        </row>
        <row r="11952">
          <cell r="A11952">
            <v>8334</v>
          </cell>
          <cell r="H11952" t="str">
            <v>Fontainea oraria</v>
          </cell>
        </row>
        <row r="11953">
          <cell r="A11953">
            <v>8335</v>
          </cell>
          <cell r="H11953" t="str">
            <v>Cystopteris filix-fragilis</v>
          </cell>
        </row>
        <row r="11954">
          <cell r="A11954">
            <v>8336</v>
          </cell>
          <cell r="H11954" t="str">
            <v>Cystopteris tasmanica</v>
          </cell>
        </row>
        <row r="11955">
          <cell r="A11955">
            <v>8337</v>
          </cell>
          <cell r="H11955" t="str">
            <v>Genoplesium rhyoliticum</v>
          </cell>
        </row>
        <row r="11956">
          <cell r="A11956">
            <v>8338</v>
          </cell>
          <cell r="H11956" t="str">
            <v>Leptospermum crassifolium</v>
          </cell>
        </row>
        <row r="11957">
          <cell r="A11957">
            <v>8339</v>
          </cell>
          <cell r="H11957" t="str">
            <v>Pomaderris parrisiae</v>
          </cell>
        </row>
        <row r="11958">
          <cell r="A11958">
            <v>8340</v>
          </cell>
          <cell r="H11958" t="str">
            <v>Sida pleiantha</v>
          </cell>
        </row>
        <row r="11959">
          <cell r="A11959">
            <v>8341</v>
          </cell>
          <cell r="H11959" t="str">
            <v>Calochlaena dubia</v>
          </cell>
        </row>
        <row r="11960">
          <cell r="A11960">
            <v>8342</v>
          </cell>
          <cell r="H11960" t="str">
            <v>Eriostemon myoporoides subsp. myoporoides</v>
          </cell>
        </row>
        <row r="11961">
          <cell r="A11961">
            <v>8343</v>
          </cell>
          <cell r="H11961" t="str">
            <v>Eriostemon myoporoides subsp. acutus</v>
          </cell>
        </row>
        <row r="11962">
          <cell r="A11962">
            <v>8344</v>
          </cell>
          <cell r="H11962" t="str">
            <v>Eriostemon myoporoides subsp. epilosus</v>
          </cell>
        </row>
        <row r="11963">
          <cell r="A11963">
            <v>8345</v>
          </cell>
          <cell r="H11963" t="str">
            <v>Eriostemon myoporoides subsp. conduplicatus</v>
          </cell>
        </row>
        <row r="11964">
          <cell r="A11964">
            <v>8346</v>
          </cell>
          <cell r="H11964" t="str">
            <v>Eustrephus latifolius var. latifolius</v>
          </cell>
        </row>
        <row r="11965">
          <cell r="A11965">
            <v>8347</v>
          </cell>
          <cell r="H11965" t="str">
            <v>Eustrephus latifolius var. angustifolius</v>
          </cell>
        </row>
        <row r="11966">
          <cell r="A11966">
            <v>8348</v>
          </cell>
          <cell r="H11966" t="str">
            <v>Gnaphalium spicatum</v>
          </cell>
        </row>
        <row r="11967">
          <cell r="A11967">
            <v>8349</v>
          </cell>
          <cell r="H11967" t="str">
            <v>Hibbertia circumdans</v>
          </cell>
        </row>
        <row r="11968">
          <cell r="A11968">
            <v>8350</v>
          </cell>
          <cell r="H11968" t="str">
            <v>Pomaderris elliptica</v>
          </cell>
        </row>
        <row r="11969">
          <cell r="A11969">
            <v>8351</v>
          </cell>
          <cell r="H11969" t="str">
            <v>Diplazium australe</v>
          </cell>
        </row>
        <row r="11970">
          <cell r="A11970">
            <v>8352</v>
          </cell>
          <cell r="H11970" t="str">
            <v>Eucalyptus croajingolensis</v>
          </cell>
        </row>
        <row r="11971">
          <cell r="A11971">
            <v>8353</v>
          </cell>
          <cell r="H11971" t="str">
            <v>Eucalyptus sparsifolia</v>
          </cell>
        </row>
        <row r="11972">
          <cell r="A11972">
            <v>8354</v>
          </cell>
          <cell r="H11972" t="str">
            <v>Eucalyptus fergusonii subsp. dorsiventralis</v>
          </cell>
        </row>
        <row r="11973">
          <cell r="A11973">
            <v>8355</v>
          </cell>
          <cell r="H11973" t="str">
            <v>Eucalyptus fergusonii subsp. fergusonii</v>
          </cell>
        </row>
        <row r="11974">
          <cell r="A11974">
            <v>8356</v>
          </cell>
          <cell r="H11974" t="str">
            <v>Eucalyptus beyeriana</v>
          </cell>
        </row>
        <row r="11975">
          <cell r="A11975">
            <v>8357</v>
          </cell>
          <cell r="H11975" t="str">
            <v>Eucalyptus conjuncta</v>
          </cell>
        </row>
        <row r="11976">
          <cell r="A11976">
            <v>8358</v>
          </cell>
          <cell r="H11976" t="str">
            <v>Prasophyllum sp. aff. morrisii</v>
          </cell>
        </row>
        <row r="11977">
          <cell r="A11977">
            <v>8359</v>
          </cell>
          <cell r="H11977" t="str">
            <v>Callistemon sp. aff. pallidus</v>
          </cell>
        </row>
        <row r="11978">
          <cell r="A11978">
            <v>8360</v>
          </cell>
          <cell r="H11978" t="str">
            <v>Brachycome angustifolia var. heterophylla</v>
          </cell>
        </row>
        <row r="11979">
          <cell r="A11979">
            <v>8361</v>
          </cell>
          <cell r="H11979" t="str">
            <v>Eucalyptus ignorabilis</v>
          </cell>
        </row>
        <row r="11980">
          <cell r="A11980">
            <v>8362</v>
          </cell>
          <cell r="H11980" t="str">
            <v>Eucalyptus conspicua</v>
          </cell>
        </row>
        <row r="11981">
          <cell r="A11981">
            <v>8363</v>
          </cell>
          <cell r="H11981" t="str">
            <v>Persoonia asperula</v>
          </cell>
        </row>
        <row r="11982">
          <cell r="A11982">
            <v>8364</v>
          </cell>
          <cell r="H11982" t="str">
            <v>Almaleea paludosa</v>
          </cell>
        </row>
        <row r="11983">
          <cell r="A11983">
            <v>8365</v>
          </cell>
          <cell r="H11983" t="str">
            <v>Almaleea incurvata</v>
          </cell>
        </row>
        <row r="11984">
          <cell r="A11984">
            <v>8366</v>
          </cell>
          <cell r="H11984" t="str">
            <v>Almaleea subumbellata</v>
          </cell>
        </row>
        <row r="11985">
          <cell r="A11985">
            <v>8367</v>
          </cell>
          <cell r="H11985" t="str">
            <v>Almaleea capitata</v>
          </cell>
        </row>
        <row r="11986">
          <cell r="A11986">
            <v>8368</v>
          </cell>
          <cell r="H11986" t="str">
            <v>Almaleea cambagei</v>
          </cell>
        </row>
        <row r="11987">
          <cell r="A11987">
            <v>8369</v>
          </cell>
          <cell r="H11987" t="str">
            <v>Dillwynia capitata</v>
          </cell>
        </row>
        <row r="11988">
          <cell r="A11988">
            <v>8370</v>
          </cell>
          <cell r="H11988" t="str">
            <v>Allocasuarina diminuta subsp. diminuta</v>
          </cell>
        </row>
        <row r="11989">
          <cell r="A11989">
            <v>8371</v>
          </cell>
          <cell r="H11989" t="str">
            <v>Persoonia cuspidifera</v>
          </cell>
        </row>
        <row r="11990">
          <cell r="A11990">
            <v>8372</v>
          </cell>
          <cell r="H11990" t="str">
            <v>Persoonia cuspidifera x sericea</v>
          </cell>
        </row>
        <row r="11991">
          <cell r="A11991">
            <v>8373</v>
          </cell>
          <cell r="H11991" t="str">
            <v>Xanthorrhoea acaulis</v>
          </cell>
        </row>
        <row r="11992">
          <cell r="A11992">
            <v>8374</v>
          </cell>
          <cell r="H11992" t="str">
            <v>Phebalium squamulosum subsp. squamulosum</v>
          </cell>
        </row>
        <row r="11993">
          <cell r="A11993">
            <v>8375</v>
          </cell>
          <cell r="H11993" t="str">
            <v>Leptocarpus brownii</v>
          </cell>
        </row>
        <row r="11994">
          <cell r="A11994">
            <v>8376</v>
          </cell>
          <cell r="H11994" t="str">
            <v>Xanthorrhoea minor subsp. lutea</v>
          </cell>
        </row>
        <row r="11995">
          <cell r="A11995">
            <v>8377</v>
          </cell>
          <cell r="H11995" t="str">
            <v>Leptospermum glabrescens</v>
          </cell>
        </row>
        <row r="11996">
          <cell r="A11996">
            <v>8378</v>
          </cell>
          <cell r="H11996" t="str">
            <v>Platysace heterophylla</v>
          </cell>
        </row>
        <row r="11997">
          <cell r="A11997">
            <v>8379</v>
          </cell>
          <cell r="H11997" t="str">
            <v>Lepidosperma elatius</v>
          </cell>
        </row>
        <row r="11998">
          <cell r="A11998">
            <v>8380</v>
          </cell>
          <cell r="H11998" t="str">
            <v>Lepidosperma concavum</v>
          </cell>
        </row>
        <row r="11999">
          <cell r="A11999">
            <v>8381</v>
          </cell>
          <cell r="H11999" t="str">
            <v>Acacia blayana</v>
          </cell>
        </row>
        <row r="12000">
          <cell r="A12000">
            <v>8382</v>
          </cell>
          <cell r="H12000" t="str">
            <v>Eucalyptus saxatilis</v>
          </cell>
        </row>
        <row r="12001">
          <cell r="A12001">
            <v>8383</v>
          </cell>
          <cell r="H12001" t="str">
            <v>Indigofera signata</v>
          </cell>
        </row>
        <row r="12002">
          <cell r="A12002">
            <v>8384</v>
          </cell>
          <cell r="H12002" t="str">
            <v>Solanum dianthophorum</v>
          </cell>
        </row>
        <row r="12003">
          <cell r="A12003">
            <v>8385</v>
          </cell>
          <cell r="H12003" t="str">
            <v>Olearia viscosa</v>
          </cell>
        </row>
        <row r="12004">
          <cell r="A12004">
            <v>8386</v>
          </cell>
          <cell r="H12004" t="str">
            <v>Neolitsea australiensis</v>
          </cell>
        </row>
        <row r="12005">
          <cell r="A12005">
            <v>8387</v>
          </cell>
          <cell r="H12005" t="str">
            <v>Denhamia celastroides</v>
          </cell>
        </row>
        <row r="12006">
          <cell r="A12006">
            <v>8388</v>
          </cell>
          <cell r="H12006" t="str">
            <v>Anthocarpa nitudula</v>
          </cell>
        </row>
        <row r="12007">
          <cell r="A12007">
            <v>8389</v>
          </cell>
          <cell r="H12007" t="str">
            <v>Acrotriche latifolia</v>
          </cell>
        </row>
        <row r="12008">
          <cell r="A12008">
            <v>8390</v>
          </cell>
          <cell r="H12008" t="str">
            <v>Cryptocarya triplinervis var. pubens</v>
          </cell>
        </row>
        <row r="12009">
          <cell r="A12009">
            <v>8391</v>
          </cell>
          <cell r="H12009" t="str">
            <v>Marsdenia velutina</v>
          </cell>
        </row>
        <row r="12010">
          <cell r="A12010">
            <v>8392</v>
          </cell>
          <cell r="H12010" t="str">
            <v>Astrotricha pterocarpa</v>
          </cell>
        </row>
        <row r="12011">
          <cell r="A12011">
            <v>8393</v>
          </cell>
          <cell r="H12011" t="str">
            <v>Oxylobium scandens var. scandens</v>
          </cell>
        </row>
        <row r="12012">
          <cell r="A12012">
            <v>8394</v>
          </cell>
          <cell r="H12012" t="str">
            <v>Acacia scabra</v>
          </cell>
        </row>
        <row r="12013">
          <cell r="A12013">
            <v>8395</v>
          </cell>
          <cell r="H12013" t="str">
            <v>Bursaria lasiophylla</v>
          </cell>
        </row>
        <row r="12014">
          <cell r="A12014">
            <v>8396</v>
          </cell>
          <cell r="H12014" t="str">
            <v>Eucalyptus latiuscula</v>
          </cell>
        </row>
        <row r="12015">
          <cell r="A12015">
            <v>8397</v>
          </cell>
          <cell r="H12015" t="str">
            <v>Juncus sp. I</v>
          </cell>
        </row>
        <row r="12016">
          <cell r="A12016">
            <v>8398</v>
          </cell>
          <cell r="H12016" t="str">
            <v>Kunzea sp. C</v>
          </cell>
        </row>
        <row r="12017">
          <cell r="A12017">
            <v>8399</v>
          </cell>
          <cell r="H12017" t="str">
            <v>Leptospermum morrisonii</v>
          </cell>
        </row>
        <row r="12018">
          <cell r="A12018">
            <v>8400</v>
          </cell>
          <cell r="H12018" t="str">
            <v>Baloghia inophylla</v>
          </cell>
        </row>
        <row r="12019">
          <cell r="A12019">
            <v>8401</v>
          </cell>
          <cell r="H12019" t="str">
            <v>Argyrodendron trifoliolatum</v>
          </cell>
        </row>
        <row r="12020">
          <cell r="A12020">
            <v>8402</v>
          </cell>
          <cell r="H12020" t="str">
            <v>Athyrium assimile</v>
          </cell>
        </row>
        <row r="12021">
          <cell r="A12021">
            <v>8403</v>
          </cell>
          <cell r="H12021" t="str">
            <v>Athyrium australe</v>
          </cell>
        </row>
        <row r="12022">
          <cell r="A12022">
            <v>8404</v>
          </cell>
          <cell r="H12022" t="str">
            <v>Polygonum strigosum</v>
          </cell>
        </row>
        <row r="12023">
          <cell r="A12023">
            <v>8405</v>
          </cell>
          <cell r="H12023" t="str">
            <v>Asplenium falcatum</v>
          </cell>
        </row>
        <row r="12024">
          <cell r="A12024">
            <v>8406</v>
          </cell>
          <cell r="H12024" t="str">
            <v>Rubus procerus</v>
          </cell>
        </row>
        <row r="12025">
          <cell r="A12025">
            <v>8407</v>
          </cell>
          <cell r="H12025" t="str">
            <v>Ficus superba var. henneana</v>
          </cell>
        </row>
        <row r="12026">
          <cell r="A12026">
            <v>8408</v>
          </cell>
          <cell r="H12026" t="str">
            <v>Argyrodendron actinophyllum</v>
          </cell>
        </row>
        <row r="12027">
          <cell r="A12027">
            <v>8409</v>
          </cell>
          <cell r="H12027" t="str">
            <v>Grevillea buxifolia subsp. buxifolia</v>
          </cell>
        </row>
        <row r="12028">
          <cell r="A12028">
            <v>8410</v>
          </cell>
          <cell r="H12028" t="str">
            <v>Grevillea buxifolia subsp. sphacelata</v>
          </cell>
        </row>
        <row r="12029">
          <cell r="A12029">
            <v>8411</v>
          </cell>
          <cell r="H12029" t="str">
            <v>Vittadinia triloba</v>
          </cell>
        </row>
        <row r="12030">
          <cell r="A12030">
            <v>8413</v>
          </cell>
          <cell r="H12030" t="str">
            <v>Parsonsia leichhardtii</v>
          </cell>
        </row>
        <row r="12031">
          <cell r="A12031">
            <v>8414</v>
          </cell>
          <cell r="H12031" t="str">
            <v>Persoonia isophylla</v>
          </cell>
        </row>
        <row r="12032">
          <cell r="A12032">
            <v>8415</v>
          </cell>
          <cell r="H12032" t="str">
            <v>Glycine hygrophila</v>
          </cell>
        </row>
        <row r="12033">
          <cell r="A12033">
            <v>8416</v>
          </cell>
          <cell r="H12033" t="str">
            <v>Eucalyptus prominula</v>
          </cell>
        </row>
        <row r="12034">
          <cell r="A12034">
            <v>8417</v>
          </cell>
          <cell r="H12034" t="str">
            <v>Pseudomorus bruniana</v>
          </cell>
        </row>
        <row r="12035">
          <cell r="A12035">
            <v>8418</v>
          </cell>
          <cell r="H12035" t="str">
            <v>Acronychia imperforata</v>
          </cell>
        </row>
        <row r="12036">
          <cell r="A12036">
            <v>8419</v>
          </cell>
          <cell r="H12036" t="str">
            <v>Asplenium nidus</v>
          </cell>
        </row>
        <row r="12037">
          <cell r="A12037">
            <v>8420</v>
          </cell>
          <cell r="H12037" t="str">
            <v>Scirpus nodosus</v>
          </cell>
        </row>
        <row r="12038">
          <cell r="A12038">
            <v>8421</v>
          </cell>
          <cell r="H12038" t="str">
            <v>Monerma cylindrica</v>
          </cell>
        </row>
        <row r="12039">
          <cell r="A12039">
            <v>8422</v>
          </cell>
          <cell r="H12039" t="str">
            <v>Digitaria marginata</v>
          </cell>
        </row>
        <row r="12040">
          <cell r="A12040">
            <v>8423</v>
          </cell>
          <cell r="H12040" t="str">
            <v>Wedelia biflora</v>
          </cell>
        </row>
        <row r="12041">
          <cell r="A12041">
            <v>8424</v>
          </cell>
          <cell r="H12041" t="str">
            <v>Oplismenus aemulus var. aemulus</v>
          </cell>
        </row>
        <row r="12042">
          <cell r="A12042">
            <v>8425</v>
          </cell>
          <cell r="H12042" t="str">
            <v>Acmena smithii var. minor</v>
          </cell>
        </row>
        <row r="12043">
          <cell r="A12043">
            <v>8426</v>
          </cell>
          <cell r="H12043" t="str">
            <v>Ficus virens var. sublanceolata</v>
          </cell>
        </row>
        <row r="12044">
          <cell r="A12044">
            <v>8427</v>
          </cell>
          <cell r="H12044" t="str">
            <v>Polygonum dichotomum</v>
          </cell>
        </row>
        <row r="12045">
          <cell r="A12045">
            <v>8428</v>
          </cell>
          <cell r="H12045" t="str">
            <v>Stephania japonica var. discolor</v>
          </cell>
        </row>
        <row r="12046">
          <cell r="A12046">
            <v>8429</v>
          </cell>
          <cell r="H12046" t="str">
            <v>Amyema congener subsp. rotundifolia</v>
          </cell>
        </row>
        <row r="12047">
          <cell r="A12047">
            <v>8430</v>
          </cell>
          <cell r="H12047" t="str">
            <v>Phebalium elatius subsp. beckleri</v>
          </cell>
        </row>
        <row r="12048">
          <cell r="A12048">
            <v>8431</v>
          </cell>
          <cell r="H12048" t="str">
            <v>Geijera salicifolia var. salifolia</v>
          </cell>
        </row>
        <row r="12049">
          <cell r="A12049">
            <v>8432</v>
          </cell>
          <cell r="H12049" t="str">
            <v>Phebalium squamulosum subsp. verrucosum</v>
          </cell>
        </row>
        <row r="12050">
          <cell r="A12050">
            <v>8433</v>
          </cell>
          <cell r="H12050" t="str">
            <v>Planchonella cotinifolia var. pubescens</v>
          </cell>
        </row>
        <row r="12051">
          <cell r="A12051">
            <v>8434</v>
          </cell>
          <cell r="H12051" t="str">
            <v>Diospyros major var. ebenus f. australiensis</v>
          </cell>
        </row>
        <row r="12052">
          <cell r="A12052">
            <v>8435</v>
          </cell>
          <cell r="H12052" t="str">
            <v>Fawcettia tinosporoides</v>
          </cell>
        </row>
        <row r="12053">
          <cell r="A12053">
            <v>8436</v>
          </cell>
          <cell r="H12053" t="str">
            <v>Celtis sinensis</v>
          </cell>
        </row>
        <row r="12054">
          <cell r="A12054">
            <v>8437</v>
          </cell>
          <cell r="H12054" t="str">
            <v>Aristolochia deltantha var. laheyana</v>
          </cell>
        </row>
        <row r="12055">
          <cell r="A12055">
            <v>8438</v>
          </cell>
          <cell r="H12055" t="str">
            <v>Cardamine intermedia</v>
          </cell>
        </row>
        <row r="12056">
          <cell r="A12056">
            <v>8439</v>
          </cell>
          <cell r="H12056" t="str">
            <v>Asparagus sprengeri</v>
          </cell>
        </row>
        <row r="12057">
          <cell r="A12057">
            <v>8440</v>
          </cell>
          <cell r="H12057" t="str">
            <v>Berberidopsis beckleri</v>
          </cell>
        </row>
        <row r="12058">
          <cell r="A12058">
            <v>8441</v>
          </cell>
          <cell r="H12058" t="str">
            <v>Acacia frigescens</v>
          </cell>
        </row>
        <row r="12059">
          <cell r="A12059">
            <v>8442</v>
          </cell>
          <cell r="H12059" t="str">
            <v>Decaspermum humile</v>
          </cell>
        </row>
        <row r="12060">
          <cell r="A12060">
            <v>8443</v>
          </cell>
          <cell r="H12060" t="str">
            <v>Doodia caudata var. media</v>
          </cell>
        </row>
        <row r="12061">
          <cell r="A12061">
            <v>8444</v>
          </cell>
          <cell r="H12061" t="str">
            <v>Pellaea falcata</v>
          </cell>
        </row>
        <row r="12062">
          <cell r="A12062">
            <v>8445</v>
          </cell>
          <cell r="H12062" t="str">
            <v>Geijera salicifolia var. latifolia</v>
          </cell>
        </row>
        <row r="12063">
          <cell r="A12063">
            <v>8446</v>
          </cell>
          <cell r="H12063" t="str">
            <v>Ficus microcarpa</v>
          </cell>
        </row>
        <row r="12064">
          <cell r="A12064">
            <v>8447</v>
          </cell>
          <cell r="H12064" t="str">
            <v>Mischocarpus australis</v>
          </cell>
        </row>
        <row r="12065">
          <cell r="A12065">
            <v>8448</v>
          </cell>
          <cell r="H12065" t="str">
            <v>Austromyrtus hillii</v>
          </cell>
        </row>
        <row r="12066">
          <cell r="A12066">
            <v>8449</v>
          </cell>
          <cell r="H12066" t="str">
            <v>Dendrobium speciosum var. gracillimum</v>
          </cell>
        </row>
        <row r="12067">
          <cell r="A12067">
            <v>8450</v>
          </cell>
          <cell r="H12067" t="str">
            <v>Eucalyptus bicostata</v>
          </cell>
        </row>
        <row r="12068">
          <cell r="A12068">
            <v>8451</v>
          </cell>
          <cell r="H12068" t="str">
            <v>Euodia littoralis</v>
          </cell>
        </row>
        <row r="12069">
          <cell r="A12069">
            <v>8452</v>
          </cell>
          <cell r="H12069" t="str">
            <v>Hypserpa decumbens</v>
          </cell>
        </row>
        <row r="12070">
          <cell r="A12070">
            <v>8453</v>
          </cell>
          <cell r="H12070" t="str">
            <v>Plectorrhiza brevilabris</v>
          </cell>
        </row>
        <row r="12071">
          <cell r="A12071">
            <v>8454</v>
          </cell>
          <cell r="H12071" t="str">
            <v>Eucalyptus major</v>
          </cell>
        </row>
        <row r="12072">
          <cell r="A12072">
            <v>8455</v>
          </cell>
          <cell r="H12072" t="str">
            <v>Murraya exotica</v>
          </cell>
        </row>
        <row r="12073">
          <cell r="A12073">
            <v>8456</v>
          </cell>
          <cell r="H12073" t="str">
            <v>Lepidosperma canescens</v>
          </cell>
        </row>
        <row r="12074">
          <cell r="A12074">
            <v>8457</v>
          </cell>
          <cell r="H12074" t="str">
            <v>Pteris comans</v>
          </cell>
        </row>
        <row r="12075">
          <cell r="A12075">
            <v>8458</v>
          </cell>
          <cell r="H12075" t="str">
            <v>Xanthorrhoea media subsp. latifolia</v>
          </cell>
        </row>
        <row r="12076">
          <cell r="A12076">
            <v>8459</v>
          </cell>
          <cell r="H12076" t="str">
            <v>Lycopodium myrtifolium</v>
          </cell>
        </row>
        <row r="12077">
          <cell r="A12077">
            <v>8460</v>
          </cell>
          <cell r="H12077" t="str">
            <v>Lagenifera huegelii</v>
          </cell>
        </row>
        <row r="12078">
          <cell r="A12078">
            <v>8461</v>
          </cell>
          <cell r="H12078" t="str">
            <v>Hydrocotyle hirta</v>
          </cell>
        </row>
        <row r="12079">
          <cell r="A12079">
            <v>8462</v>
          </cell>
          <cell r="H12079" t="str">
            <v>Cayratia eurynema</v>
          </cell>
        </row>
        <row r="12080">
          <cell r="A12080">
            <v>8463</v>
          </cell>
          <cell r="H12080" t="str">
            <v>Oplismenus compositus</v>
          </cell>
        </row>
        <row r="12081">
          <cell r="A12081">
            <v>8464</v>
          </cell>
          <cell r="H12081" t="str">
            <v>Glochidion sumatranum</v>
          </cell>
        </row>
        <row r="12082">
          <cell r="A12082">
            <v>8465</v>
          </cell>
          <cell r="H12082" t="str">
            <v>Hovenia dulcis</v>
          </cell>
        </row>
        <row r="12083">
          <cell r="A12083">
            <v>8466</v>
          </cell>
          <cell r="H12083" t="str">
            <v>Aristolochia elegans</v>
          </cell>
        </row>
        <row r="12084">
          <cell r="A12084">
            <v>8467</v>
          </cell>
          <cell r="H12084" t="str">
            <v>Roystonea regia</v>
          </cell>
        </row>
        <row r="12085">
          <cell r="A12085">
            <v>8468</v>
          </cell>
          <cell r="H12085" t="str">
            <v>Bougainvillea glabra</v>
          </cell>
        </row>
        <row r="12086">
          <cell r="A12086">
            <v>8469</v>
          </cell>
          <cell r="H12086" t="str">
            <v>Lomandra leucocephala subsp. robusta</v>
          </cell>
        </row>
        <row r="12087">
          <cell r="A12087">
            <v>8470</v>
          </cell>
          <cell r="H12087" t="str">
            <v>Callitris preissii subsp. verrucosa</v>
          </cell>
        </row>
        <row r="12088">
          <cell r="A12088">
            <v>8471</v>
          </cell>
          <cell r="H12088" t="str">
            <v>Anthocercis albicans</v>
          </cell>
        </row>
        <row r="12089">
          <cell r="A12089">
            <v>8472</v>
          </cell>
          <cell r="H12089" t="str">
            <v>Lomandra glauca subsp. collina</v>
          </cell>
        </row>
        <row r="12090">
          <cell r="A12090">
            <v>8473</v>
          </cell>
          <cell r="H12090" t="str">
            <v>Scirpus marginatus</v>
          </cell>
        </row>
        <row r="12091">
          <cell r="A12091">
            <v>8474</v>
          </cell>
          <cell r="H12091" t="str">
            <v>Dodonaea viscosa var. arborescens</v>
          </cell>
        </row>
        <row r="12092">
          <cell r="A12092">
            <v>8475</v>
          </cell>
          <cell r="H12092" t="str">
            <v>Cryptocarya nova-anglica</v>
          </cell>
        </row>
        <row r="12093">
          <cell r="A12093">
            <v>8476</v>
          </cell>
          <cell r="H12093" t="str">
            <v>Cryptocarya dorrigoensis</v>
          </cell>
        </row>
        <row r="12094">
          <cell r="A12094">
            <v>8477</v>
          </cell>
          <cell r="H12094" t="str">
            <v>Gymnema pleiadenium</v>
          </cell>
        </row>
        <row r="12095">
          <cell r="A12095">
            <v>8478</v>
          </cell>
          <cell r="H12095" t="str">
            <v>Leptospermum novae-angliae</v>
          </cell>
        </row>
        <row r="12096">
          <cell r="A12096">
            <v>8479</v>
          </cell>
          <cell r="H12096" t="str">
            <v>Canthium lamprophyllum</v>
          </cell>
        </row>
        <row r="12097">
          <cell r="A12097">
            <v>8480</v>
          </cell>
          <cell r="H12097" t="str">
            <v>Endiandra muelleri subsp. bracteata</v>
          </cell>
        </row>
        <row r="12098">
          <cell r="A12098">
            <v>8481</v>
          </cell>
          <cell r="H12098" t="str">
            <v>Styphelia species 1</v>
          </cell>
        </row>
        <row r="12099">
          <cell r="A12099">
            <v>8482</v>
          </cell>
          <cell r="H12099" t="str">
            <v>Juncus sp. M</v>
          </cell>
        </row>
        <row r="12100">
          <cell r="A12100">
            <v>8483</v>
          </cell>
          <cell r="H12100" t="str">
            <v>Cyperus polystachyos</v>
          </cell>
        </row>
        <row r="12101">
          <cell r="A12101">
            <v>8484</v>
          </cell>
          <cell r="H12101" t="str">
            <v>Juncus thompsonianus</v>
          </cell>
        </row>
        <row r="12102">
          <cell r="A12102">
            <v>8485</v>
          </cell>
          <cell r="H12102" t="str">
            <v>Alternanthera sp. A</v>
          </cell>
        </row>
        <row r="12103">
          <cell r="A12103">
            <v>8486</v>
          </cell>
          <cell r="H12103" t="str">
            <v>Leptospermum trinervium</v>
          </cell>
        </row>
        <row r="12104">
          <cell r="A12104">
            <v>8487</v>
          </cell>
          <cell r="H12104" t="str">
            <v>Aristida ramosa var. scaberula</v>
          </cell>
        </row>
        <row r="12105">
          <cell r="A12105">
            <v>8488</v>
          </cell>
          <cell r="H12105" t="str">
            <v>Eriostemon difformis subsp. difformis</v>
          </cell>
        </row>
        <row r="12106">
          <cell r="A12106">
            <v>8489</v>
          </cell>
          <cell r="H12106" t="str">
            <v>Goodenia willisiana</v>
          </cell>
        </row>
        <row r="12107">
          <cell r="A12107">
            <v>8490</v>
          </cell>
          <cell r="H12107" t="str">
            <v>Olearia sp. aff. teretifolia</v>
          </cell>
        </row>
        <row r="12108">
          <cell r="A12108">
            <v>8491</v>
          </cell>
          <cell r="H12108" t="str">
            <v>Senna artemisioides</v>
          </cell>
        </row>
        <row r="12109">
          <cell r="A12109">
            <v>8492</v>
          </cell>
          <cell r="H12109" t="str">
            <v>Senna artemisioides subsp. filifolia</v>
          </cell>
        </row>
        <row r="12110">
          <cell r="A12110">
            <v>8493</v>
          </cell>
          <cell r="H12110" t="str">
            <v>Senna artemisioides subsp. petiolaris</v>
          </cell>
        </row>
        <row r="12111">
          <cell r="A12111">
            <v>8494</v>
          </cell>
          <cell r="H12111" t="str">
            <v>Senna artemisioides subsp. zygophylla</v>
          </cell>
        </row>
        <row r="12112">
          <cell r="A12112">
            <v>8495</v>
          </cell>
          <cell r="H12112" t="str">
            <v>Wahlenbergia stricta subsp. alterna</v>
          </cell>
        </row>
        <row r="12113">
          <cell r="A12113">
            <v>8496</v>
          </cell>
          <cell r="H12113" t="str">
            <v>Helichrysum apiculatum/semipapposum</v>
          </cell>
        </row>
        <row r="12114">
          <cell r="A12114">
            <v>8497</v>
          </cell>
          <cell r="H12114" t="str">
            <v>Senna artemisioides nothosubsp. artemisioides</v>
          </cell>
        </row>
        <row r="12115">
          <cell r="A12115">
            <v>8498</v>
          </cell>
          <cell r="H12115" t="str">
            <v>Eucalyptus leptophylla</v>
          </cell>
        </row>
        <row r="12116">
          <cell r="A12116">
            <v>8499</v>
          </cell>
          <cell r="H12116" t="str">
            <v>Eupatorium adenophorum</v>
          </cell>
        </row>
        <row r="12117">
          <cell r="A12117">
            <v>8500</v>
          </cell>
          <cell r="H12117" t="str">
            <v>Acacia linearis</v>
          </cell>
        </row>
        <row r="12118">
          <cell r="A12118">
            <v>8501</v>
          </cell>
          <cell r="H12118" t="str">
            <v>Senna bicapsularis</v>
          </cell>
        </row>
        <row r="12119">
          <cell r="A12119">
            <v>8502</v>
          </cell>
          <cell r="H12119" t="str">
            <v>Watsonia angusta</v>
          </cell>
        </row>
        <row r="12120">
          <cell r="A12120">
            <v>8503</v>
          </cell>
          <cell r="H12120" t="str">
            <v>Hibbertia stricta</v>
          </cell>
        </row>
        <row r="12121">
          <cell r="A12121">
            <v>8504</v>
          </cell>
          <cell r="H12121" t="str">
            <v>Crocosmia aurea</v>
          </cell>
        </row>
        <row r="12122">
          <cell r="A12122">
            <v>8505</v>
          </cell>
          <cell r="H12122" t="str">
            <v>Pelargonium domesticum</v>
          </cell>
        </row>
        <row r="12123">
          <cell r="A12123">
            <v>8506</v>
          </cell>
          <cell r="H12123" t="str">
            <v>Bauera rubioides var. rubioides</v>
          </cell>
        </row>
        <row r="12124">
          <cell r="A12124">
            <v>8507</v>
          </cell>
          <cell r="H12124" t="str">
            <v>Scirpus inundatus</v>
          </cell>
        </row>
        <row r="12125">
          <cell r="A12125">
            <v>8508</v>
          </cell>
          <cell r="H12125" t="str">
            <v>Rumex sagittatus</v>
          </cell>
        </row>
        <row r="12126">
          <cell r="A12126">
            <v>8509</v>
          </cell>
          <cell r="H12126" t="str">
            <v>Rubus fruticosus</v>
          </cell>
        </row>
        <row r="12127">
          <cell r="A12127">
            <v>8510</v>
          </cell>
          <cell r="H12127" t="str">
            <v>Erigeron canadensis</v>
          </cell>
        </row>
        <row r="12128">
          <cell r="A12128">
            <v>8511</v>
          </cell>
          <cell r="H12128" t="str">
            <v>Imperata cylindrica var. major</v>
          </cell>
        </row>
        <row r="12129">
          <cell r="A12129">
            <v>8512</v>
          </cell>
          <cell r="H12129" t="str">
            <v>Agapanthus praecox</v>
          </cell>
        </row>
        <row r="12130">
          <cell r="A12130">
            <v>8513</v>
          </cell>
          <cell r="H12130" t="str">
            <v>Rhodanthe diffusa</v>
          </cell>
        </row>
        <row r="12131">
          <cell r="A12131">
            <v>8514</v>
          </cell>
          <cell r="H12131" t="str">
            <v>Goodenia sp. Mallee</v>
          </cell>
        </row>
        <row r="12132">
          <cell r="A12132">
            <v>8515</v>
          </cell>
          <cell r="H12132" t="str">
            <v>Hyalosperma semisterile</v>
          </cell>
        </row>
        <row r="12133">
          <cell r="A12133">
            <v>8516</v>
          </cell>
          <cell r="H12133" t="str">
            <v>Vulpia muralis</v>
          </cell>
        </row>
        <row r="12134">
          <cell r="A12134">
            <v>8517</v>
          </cell>
          <cell r="H12134" t="str">
            <v>Pultenaea cinerascens</v>
          </cell>
        </row>
        <row r="12135">
          <cell r="A12135">
            <v>8518</v>
          </cell>
          <cell r="H12135" t="str">
            <v>Indigofera psammophila</v>
          </cell>
        </row>
        <row r="12136">
          <cell r="A12136">
            <v>8519</v>
          </cell>
          <cell r="H12136" t="str">
            <v>Philotheca sp. A</v>
          </cell>
        </row>
        <row r="12137">
          <cell r="A12137">
            <v>8520</v>
          </cell>
          <cell r="H12137" t="str">
            <v>Sida sp. C</v>
          </cell>
        </row>
        <row r="12138">
          <cell r="A12138">
            <v>8521</v>
          </cell>
          <cell r="H12138" t="str">
            <v>Juncus remotiflorus</v>
          </cell>
        </row>
        <row r="12139">
          <cell r="A12139">
            <v>8522</v>
          </cell>
          <cell r="H12139" t="str">
            <v>Glycine latifolia</v>
          </cell>
        </row>
        <row r="12140">
          <cell r="A12140">
            <v>8523</v>
          </cell>
          <cell r="H12140" t="str">
            <v>Ptilotus semilanatus</v>
          </cell>
        </row>
        <row r="12141">
          <cell r="A12141">
            <v>8524</v>
          </cell>
          <cell r="H12141" t="str">
            <v>Prasophyllum campestre</v>
          </cell>
        </row>
        <row r="12142">
          <cell r="A12142">
            <v>8525</v>
          </cell>
          <cell r="H12142" t="str">
            <v>Zaleya galericulata subsp. galericulata</v>
          </cell>
        </row>
        <row r="12143">
          <cell r="A12143">
            <v>8526</v>
          </cell>
          <cell r="H12143" t="str">
            <v>Helipterum troedelii var. patens</v>
          </cell>
        </row>
        <row r="12144">
          <cell r="A12144">
            <v>8527</v>
          </cell>
          <cell r="H12144" t="str">
            <v>Streptoglossa adscendens</v>
          </cell>
        </row>
        <row r="12145">
          <cell r="A12145">
            <v>8528</v>
          </cell>
          <cell r="H12145" t="str">
            <v>Streptoglossa liatroides</v>
          </cell>
        </row>
        <row r="12146">
          <cell r="A12146">
            <v>8529</v>
          </cell>
          <cell r="H12146" t="str">
            <v>Swainsona phyrophila</v>
          </cell>
        </row>
        <row r="12147">
          <cell r="A12147">
            <v>8530</v>
          </cell>
          <cell r="H12147" t="str">
            <v>Swainsona laxa</v>
          </cell>
        </row>
        <row r="12148">
          <cell r="A12148">
            <v>8531</v>
          </cell>
          <cell r="H12148" t="str">
            <v>Polycarpaea spirostylis subsp. glabra</v>
          </cell>
        </row>
        <row r="12149">
          <cell r="A12149">
            <v>8532</v>
          </cell>
          <cell r="H12149" t="str">
            <v>Atriplex vesicaria subsp. sphaerocarpa</v>
          </cell>
        </row>
        <row r="12150">
          <cell r="A12150">
            <v>8533</v>
          </cell>
          <cell r="H12150" t="str">
            <v>Atriplex vesicaria subsp. variabilis</v>
          </cell>
        </row>
        <row r="12151">
          <cell r="A12151">
            <v>8534</v>
          </cell>
          <cell r="H12151" t="str">
            <v>Chamaesyce australis</v>
          </cell>
        </row>
        <row r="12152">
          <cell r="A12152">
            <v>8535</v>
          </cell>
          <cell r="H12152" t="str">
            <v>Swainsona adenophylla</v>
          </cell>
        </row>
        <row r="12153">
          <cell r="A12153">
            <v>8536</v>
          </cell>
          <cell r="H12153" t="str">
            <v>Swainsona extrajacens</v>
          </cell>
        </row>
        <row r="12154">
          <cell r="A12154">
            <v>8537</v>
          </cell>
          <cell r="H12154" t="str">
            <v>Swainsona reticulata</v>
          </cell>
        </row>
        <row r="12155">
          <cell r="A12155">
            <v>8538</v>
          </cell>
          <cell r="H12155" t="str">
            <v>Swainsona sericea</v>
          </cell>
        </row>
        <row r="12156">
          <cell r="A12156">
            <v>8539</v>
          </cell>
          <cell r="H12156" t="str">
            <v>Swainsona purpurea</v>
          </cell>
        </row>
        <row r="12157">
          <cell r="A12157">
            <v>8540</v>
          </cell>
          <cell r="H12157" t="str">
            <v>Goodenia berardiana</v>
          </cell>
        </row>
        <row r="12158">
          <cell r="A12158">
            <v>8541</v>
          </cell>
          <cell r="H12158" t="str">
            <v>Goodenia occidentalis</v>
          </cell>
        </row>
        <row r="12159">
          <cell r="A12159">
            <v>8542</v>
          </cell>
          <cell r="H12159" t="str">
            <v>Scaevola parvifolia</v>
          </cell>
        </row>
        <row r="12160">
          <cell r="A12160">
            <v>8543</v>
          </cell>
          <cell r="H12160" t="str">
            <v>Phebalium squamulosum subsp. parvifolium</v>
          </cell>
        </row>
        <row r="12161">
          <cell r="A12161">
            <v>8544</v>
          </cell>
          <cell r="H12161" t="str">
            <v>Glossostigma drummondi</v>
          </cell>
        </row>
        <row r="12162">
          <cell r="A12162">
            <v>8545</v>
          </cell>
          <cell r="H12162" t="str">
            <v>Zygophyllum emarginatum</v>
          </cell>
        </row>
        <row r="12163">
          <cell r="A12163">
            <v>8546</v>
          </cell>
          <cell r="H12163" t="str">
            <v>Zygophyllum angustifolium</v>
          </cell>
        </row>
        <row r="12164">
          <cell r="A12164">
            <v>8547</v>
          </cell>
          <cell r="H12164" t="str">
            <v>Zygophyllum confluens</v>
          </cell>
        </row>
        <row r="12165">
          <cell r="A12165">
            <v>8548</v>
          </cell>
          <cell r="H12165" t="str">
            <v>Bertya sp. 'Cobar-Coolabah'</v>
          </cell>
        </row>
        <row r="12166">
          <cell r="A12166">
            <v>8549</v>
          </cell>
          <cell r="H12166" t="str">
            <v>Eremophila bowmanii subsp. latifolia</v>
          </cell>
        </row>
        <row r="12167">
          <cell r="A12167">
            <v>8550</v>
          </cell>
          <cell r="H12167" t="str">
            <v>Comesperma scoparium</v>
          </cell>
        </row>
        <row r="12168">
          <cell r="A12168">
            <v>8551</v>
          </cell>
          <cell r="H12168" t="str">
            <v>Allocasuarina gymnanthera</v>
          </cell>
        </row>
        <row r="12169">
          <cell r="A12169">
            <v>8552</v>
          </cell>
          <cell r="H12169" t="str">
            <v>Eucalyptus hypostomatica</v>
          </cell>
        </row>
        <row r="12170">
          <cell r="A12170">
            <v>8553</v>
          </cell>
          <cell r="H12170" t="str">
            <v>Brachycome multifida var. dilatata</v>
          </cell>
        </row>
        <row r="12171">
          <cell r="A12171">
            <v>8554</v>
          </cell>
          <cell r="H12171" t="str">
            <v>Choretrum sp. A (sp. aff candollei)</v>
          </cell>
        </row>
        <row r="12172">
          <cell r="A12172">
            <v>8555</v>
          </cell>
          <cell r="H12172" t="str">
            <v>Aristida ramosa var. ramosa</v>
          </cell>
        </row>
        <row r="12173">
          <cell r="A12173">
            <v>8556</v>
          </cell>
          <cell r="H12173" t="str">
            <v>Astrotricha obovata</v>
          </cell>
        </row>
        <row r="12174">
          <cell r="A12174">
            <v>8557</v>
          </cell>
          <cell r="H12174" t="str">
            <v>Ozothamnus diosmifolius</v>
          </cell>
        </row>
        <row r="12175">
          <cell r="A12175">
            <v>8558</v>
          </cell>
          <cell r="H12175" t="str">
            <v>Pimelea simplex subsp. continua</v>
          </cell>
        </row>
        <row r="12176">
          <cell r="A12176">
            <v>8559</v>
          </cell>
          <cell r="H12176" t="str">
            <v>Chrysocephalum apiculatum</v>
          </cell>
        </row>
        <row r="12177">
          <cell r="A12177">
            <v>8560</v>
          </cell>
          <cell r="H12177" t="str">
            <v>Chamaesyce drummondii</v>
          </cell>
        </row>
        <row r="12178">
          <cell r="A12178">
            <v>8561</v>
          </cell>
          <cell r="H12178" t="str">
            <v>Anguillaria dioica</v>
          </cell>
        </row>
        <row r="12179">
          <cell r="A12179">
            <v>8562</v>
          </cell>
          <cell r="H12179" t="str">
            <v>Chrysocephalum semipapposum</v>
          </cell>
        </row>
        <row r="12180">
          <cell r="A12180">
            <v>8563</v>
          </cell>
          <cell r="H12180" t="str">
            <v>Rhodanthe anthemoides</v>
          </cell>
        </row>
        <row r="12181">
          <cell r="A12181">
            <v>8564</v>
          </cell>
          <cell r="H12181" t="str">
            <v>Swainsona behriana</v>
          </cell>
        </row>
        <row r="12182">
          <cell r="A12182">
            <v>8565</v>
          </cell>
          <cell r="H12182" t="str">
            <v>Craspedia coolaminica</v>
          </cell>
        </row>
        <row r="12183">
          <cell r="A12183">
            <v>8566</v>
          </cell>
          <cell r="H12183" t="str">
            <v>Craspedia jamesii</v>
          </cell>
        </row>
        <row r="12184">
          <cell r="A12184">
            <v>8567</v>
          </cell>
          <cell r="H12184" t="str">
            <v>Luzula modesta</v>
          </cell>
        </row>
        <row r="12185">
          <cell r="A12185">
            <v>8568</v>
          </cell>
          <cell r="H12185" t="str">
            <v>Baeckea sp. aff. virgata</v>
          </cell>
        </row>
        <row r="12186">
          <cell r="A12186">
            <v>8569</v>
          </cell>
          <cell r="H12186" t="str">
            <v>Cardamine sp. Y</v>
          </cell>
        </row>
        <row r="12187">
          <cell r="A12187">
            <v>8570</v>
          </cell>
          <cell r="H12187" t="str">
            <v>Coprosma sp. C</v>
          </cell>
        </row>
        <row r="12188">
          <cell r="A12188">
            <v>8571</v>
          </cell>
          <cell r="H12188" t="str">
            <v>Eucalyptus retinens</v>
          </cell>
        </row>
        <row r="12189">
          <cell r="A12189">
            <v>8572</v>
          </cell>
          <cell r="H12189" t="str">
            <v>Hydrocotyle sp. aff. acutiloba</v>
          </cell>
        </row>
        <row r="12190">
          <cell r="A12190">
            <v>8573</v>
          </cell>
          <cell r="H12190" t="str">
            <v>Leucopogon sp. C (aff. fraseri)</v>
          </cell>
        </row>
        <row r="12191">
          <cell r="A12191">
            <v>8574</v>
          </cell>
          <cell r="H12191" t="str">
            <v>Notelaea venosa var. A</v>
          </cell>
        </row>
        <row r="12192">
          <cell r="A12192">
            <v>8575</v>
          </cell>
          <cell r="H12192" t="str">
            <v>Pittosporum sp. aff. bicolor</v>
          </cell>
        </row>
        <row r="12193">
          <cell r="A12193">
            <v>8576</v>
          </cell>
          <cell r="H12193" t="str">
            <v>Quassia sp. aff. bidwillii</v>
          </cell>
        </row>
        <row r="12194">
          <cell r="A12194">
            <v>8577</v>
          </cell>
          <cell r="H12194" t="str">
            <v>Senecio sp. aff. linearifolius</v>
          </cell>
        </row>
        <row r="12195">
          <cell r="A12195">
            <v>8578</v>
          </cell>
          <cell r="H12195" t="str">
            <v>Solanum sp. aff. cinereum</v>
          </cell>
        </row>
        <row r="12196">
          <cell r="A12196">
            <v>8579</v>
          </cell>
          <cell r="H12196" t="str">
            <v>Solanum sp. aff. discolor</v>
          </cell>
        </row>
        <row r="12197">
          <cell r="A12197">
            <v>8580</v>
          </cell>
          <cell r="H12197" t="str">
            <v>Olearia sp. nov. aff. lirata</v>
          </cell>
        </row>
        <row r="12198">
          <cell r="A12198">
            <v>8581</v>
          </cell>
          <cell r="H12198" t="str">
            <v>Trochocarpa sp. nov.</v>
          </cell>
        </row>
        <row r="12199">
          <cell r="A12199">
            <v>8582</v>
          </cell>
          <cell r="H12199" t="str">
            <v>Parsonsia sp. A</v>
          </cell>
        </row>
        <row r="12200">
          <cell r="A12200">
            <v>8583</v>
          </cell>
          <cell r="H12200" t="str">
            <v>Marsdenia sp. nov. liisae</v>
          </cell>
        </row>
        <row r="12201">
          <cell r="A12201">
            <v>8584</v>
          </cell>
          <cell r="H12201" t="str">
            <v>Davidsonia sp. nov.</v>
          </cell>
        </row>
        <row r="12202">
          <cell r="A12202">
            <v>8585</v>
          </cell>
          <cell r="H12202" t="str">
            <v>Melicope hayesii</v>
          </cell>
        </row>
        <row r="12203">
          <cell r="A12203">
            <v>8586</v>
          </cell>
          <cell r="H12203" t="str">
            <v>Coprosma odoratum</v>
          </cell>
        </row>
        <row r="12204">
          <cell r="A12204">
            <v>8587</v>
          </cell>
          <cell r="H12204" t="str">
            <v>Cupaniopsis flagelliformis</v>
          </cell>
        </row>
        <row r="12205">
          <cell r="A12205">
            <v>8588</v>
          </cell>
          <cell r="H12205" t="str">
            <v>Adiantum cunninghamii</v>
          </cell>
        </row>
        <row r="12206">
          <cell r="A12206">
            <v>8589</v>
          </cell>
          <cell r="H12206" t="str">
            <v>Senecio tenuiflorus</v>
          </cell>
        </row>
        <row r="12207">
          <cell r="A12207">
            <v>8590</v>
          </cell>
          <cell r="H12207" t="str">
            <v>Hibbertia villosa</v>
          </cell>
        </row>
        <row r="12208">
          <cell r="A12208">
            <v>8591</v>
          </cell>
          <cell r="H12208" t="str">
            <v>Hibbertia marginata</v>
          </cell>
        </row>
        <row r="12209">
          <cell r="A12209">
            <v>8592</v>
          </cell>
          <cell r="H12209" t="str">
            <v>Daviesia villifera</v>
          </cell>
        </row>
        <row r="12210">
          <cell r="A12210">
            <v>8593</v>
          </cell>
          <cell r="H12210" t="str">
            <v>Goodenia fordiana</v>
          </cell>
        </row>
        <row r="12211">
          <cell r="A12211">
            <v>8594</v>
          </cell>
          <cell r="H12211" t="str">
            <v>Hakea florulenta</v>
          </cell>
        </row>
        <row r="12212">
          <cell r="A12212">
            <v>8595</v>
          </cell>
          <cell r="H12212" t="str">
            <v>Banksia cunninghamii</v>
          </cell>
        </row>
        <row r="12213">
          <cell r="A12213">
            <v>8596</v>
          </cell>
          <cell r="H12213" t="str">
            <v>Persoonia stradbrokensis</v>
          </cell>
        </row>
        <row r="12214">
          <cell r="A12214">
            <v>8597</v>
          </cell>
          <cell r="H12214" t="str">
            <v>Persoonia conjuncta</v>
          </cell>
        </row>
        <row r="12215">
          <cell r="A12215">
            <v>8598</v>
          </cell>
          <cell r="H12215" t="str">
            <v>Anthocarapa nitidula</v>
          </cell>
        </row>
        <row r="12216">
          <cell r="A12216">
            <v>8599</v>
          </cell>
          <cell r="H12216" t="str">
            <v>Eucalyptus carnea</v>
          </cell>
        </row>
        <row r="12217">
          <cell r="A12217">
            <v>8600</v>
          </cell>
          <cell r="H12217" t="str">
            <v>Leptospermum variabile</v>
          </cell>
        </row>
        <row r="12218">
          <cell r="A12218">
            <v>8601</v>
          </cell>
          <cell r="H12218" t="str">
            <v>Acacia bulgaensis</v>
          </cell>
        </row>
        <row r="12219">
          <cell r="A12219">
            <v>8602</v>
          </cell>
          <cell r="H12219" t="str">
            <v>Eremophila debilis</v>
          </cell>
        </row>
        <row r="12220">
          <cell r="A12220">
            <v>8603</v>
          </cell>
          <cell r="H12220" t="str">
            <v>Acacia ligulata</v>
          </cell>
        </row>
        <row r="12221">
          <cell r="A12221">
            <v>8604</v>
          </cell>
          <cell r="H12221" t="str">
            <v>Senna artemisioides subsp. helmsii</v>
          </cell>
        </row>
        <row r="12222">
          <cell r="A12222">
            <v>8605</v>
          </cell>
          <cell r="H12222" t="str">
            <v>Senna artemisioides nothosubsp. sturtii</v>
          </cell>
        </row>
        <row r="12223">
          <cell r="A12223">
            <v>8606</v>
          </cell>
          <cell r="H12223" t="str">
            <v>Salsola kali var. strobilifera</v>
          </cell>
        </row>
        <row r="12224">
          <cell r="A12224">
            <v>8607</v>
          </cell>
          <cell r="H12224" t="str">
            <v>Maireana sclerolaenoides</v>
          </cell>
        </row>
        <row r="12225">
          <cell r="A12225">
            <v>8608</v>
          </cell>
          <cell r="H12225" t="str">
            <v>Senna artemisioides subsp. alicia</v>
          </cell>
        </row>
        <row r="12226">
          <cell r="A12226">
            <v>8609</v>
          </cell>
          <cell r="H12226" t="str">
            <v>Senna artemisioides nothosubsp. coriaceae</v>
          </cell>
        </row>
        <row r="12227">
          <cell r="A12227">
            <v>8610</v>
          </cell>
          <cell r="H12227" t="str">
            <v>Grevillea buxifolia subsp. phylicoides</v>
          </cell>
        </row>
        <row r="12228">
          <cell r="A12228">
            <v>8611</v>
          </cell>
          <cell r="H12228" t="str">
            <v>Cryptandra amara var. amara</v>
          </cell>
        </row>
        <row r="12229">
          <cell r="A12229">
            <v>8612</v>
          </cell>
          <cell r="H12229" t="str">
            <v>Conospermum longifolium subsp. longifolium</v>
          </cell>
        </row>
        <row r="12230">
          <cell r="A12230">
            <v>8613</v>
          </cell>
          <cell r="H12230" t="str">
            <v>Conospermum longifolium subsp. mediale</v>
          </cell>
        </row>
        <row r="12231">
          <cell r="A12231">
            <v>8614</v>
          </cell>
          <cell r="H12231" t="str">
            <v>Platylobium formosum subsp. parviflorum</v>
          </cell>
        </row>
        <row r="12232">
          <cell r="A12232">
            <v>8615</v>
          </cell>
          <cell r="H12232" t="str">
            <v>Senecio sp. E</v>
          </cell>
        </row>
        <row r="12233">
          <cell r="A12233">
            <v>8616</v>
          </cell>
          <cell r="H12233" t="str">
            <v>Pultenaea sp. A</v>
          </cell>
        </row>
        <row r="12234">
          <cell r="A12234">
            <v>8617</v>
          </cell>
          <cell r="H12234" t="str">
            <v>Eucalyptus ancophila</v>
          </cell>
        </row>
        <row r="12235">
          <cell r="A12235">
            <v>8618</v>
          </cell>
          <cell r="H12235" t="str">
            <v>Eucalyptus nobilis</v>
          </cell>
        </row>
        <row r="12236">
          <cell r="A12236">
            <v>8619</v>
          </cell>
          <cell r="H12236" t="str">
            <v>Rubus sp. A</v>
          </cell>
        </row>
        <row r="12237">
          <cell r="A12237">
            <v>8620</v>
          </cell>
          <cell r="H12237" t="str">
            <v>Tabernaemontana pandacaqui</v>
          </cell>
        </row>
        <row r="12238">
          <cell r="A12238">
            <v>8621</v>
          </cell>
          <cell r="H12238" t="str">
            <v>Glossogyne tannensis</v>
          </cell>
        </row>
        <row r="12239">
          <cell r="A12239">
            <v>8622</v>
          </cell>
          <cell r="H12239" t="str">
            <v>Crotalaria montana</v>
          </cell>
        </row>
        <row r="12240">
          <cell r="A12240">
            <v>8623</v>
          </cell>
          <cell r="H12240" t="str">
            <v>Rhytidosporum procumbens</v>
          </cell>
        </row>
        <row r="12241">
          <cell r="A12241">
            <v>8624</v>
          </cell>
          <cell r="H12241" t="str">
            <v>Persoonia rufa</v>
          </cell>
        </row>
        <row r="12242">
          <cell r="A12242">
            <v>8625</v>
          </cell>
          <cell r="H12242" t="str">
            <v>Melicope micrococca</v>
          </cell>
        </row>
        <row r="12243">
          <cell r="A12243">
            <v>8626</v>
          </cell>
          <cell r="H12243" t="str">
            <v>Muehlenbeckia florulenta</v>
          </cell>
        </row>
        <row r="12244">
          <cell r="A12244">
            <v>8627</v>
          </cell>
          <cell r="H12244" t="str">
            <v>Senecio cunninghamii var. cunninghamii</v>
          </cell>
        </row>
        <row r="12245">
          <cell r="A12245">
            <v>8628</v>
          </cell>
          <cell r="H12245" t="str">
            <v>Senecio cunninghamii var. serratus</v>
          </cell>
        </row>
        <row r="12246">
          <cell r="A12246">
            <v>8629</v>
          </cell>
          <cell r="H12246" t="str">
            <v>Eremophila oppositifolia subsp. rubra</v>
          </cell>
        </row>
        <row r="12247">
          <cell r="A12247">
            <v>8630</v>
          </cell>
          <cell r="H12247" t="str">
            <v>Dipteracanthus australasicus subsp. corynothecus</v>
          </cell>
        </row>
        <row r="12248">
          <cell r="A12248">
            <v>8631</v>
          </cell>
          <cell r="H12248" t="str">
            <v>Chamaesyce sp. B</v>
          </cell>
        </row>
        <row r="12249">
          <cell r="A12249">
            <v>8632</v>
          </cell>
          <cell r="H12249" t="str">
            <v>Juncus continuus x usitatus</v>
          </cell>
        </row>
        <row r="12250">
          <cell r="A12250">
            <v>8633</v>
          </cell>
          <cell r="H12250" t="str">
            <v>Acacia irrorata x parvipinnula</v>
          </cell>
        </row>
        <row r="12251">
          <cell r="A12251">
            <v>8634</v>
          </cell>
          <cell r="H12251" t="str">
            <v>Craspedia variabilis</v>
          </cell>
        </row>
        <row r="12252">
          <cell r="A12252">
            <v>8635</v>
          </cell>
          <cell r="H12252" t="str">
            <v>Olearia oppositifolia</v>
          </cell>
        </row>
        <row r="12253">
          <cell r="A12253">
            <v>8636</v>
          </cell>
          <cell r="H12253" t="str">
            <v>Derwentia derwentiana</v>
          </cell>
        </row>
        <row r="12254">
          <cell r="A12254">
            <v>8637</v>
          </cell>
          <cell r="H12254" t="str">
            <v>Derwentia derwentiana subsp. derwentiana</v>
          </cell>
        </row>
        <row r="12255">
          <cell r="A12255">
            <v>8638</v>
          </cell>
          <cell r="H12255" t="str">
            <v>Derwentia derwentiana subsp. maideniana</v>
          </cell>
        </row>
        <row r="12256">
          <cell r="A12256">
            <v>8639</v>
          </cell>
          <cell r="H12256" t="str">
            <v>Derwentia derwentiana subsp. subglauca</v>
          </cell>
        </row>
        <row r="12257">
          <cell r="A12257">
            <v>8640</v>
          </cell>
          <cell r="H12257" t="str">
            <v>Cotoneaster franchetii</v>
          </cell>
        </row>
        <row r="12258">
          <cell r="A12258">
            <v>8641</v>
          </cell>
          <cell r="H12258" t="str">
            <v>Polyscias sambucifolia subsp. A</v>
          </cell>
        </row>
        <row r="12259">
          <cell r="A12259">
            <v>8642</v>
          </cell>
          <cell r="H12259" t="str">
            <v>Polyscias sambucifolia subsp. B</v>
          </cell>
        </row>
        <row r="12260">
          <cell r="A12260">
            <v>8643</v>
          </cell>
          <cell r="H12260" t="str">
            <v>Polyscias sambucifolia subsp. C</v>
          </cell>
        </row>
        <row r="12261">
          <cell r="A12261">
            <v>8644</v>
          </cell>
          <cell r="H12261" t="str">
            <v>Zieria fraseri subsp. A</v>
          </cell>
        </row>
        <row r="12262">
          <cell r="A12262">
            <v>8645</v>
          </cell>
          <cell r="H12262" t="str">
            <v>Zieria fraseri subsp. B</v>
          </cell>
        </row>
        <row r="12263">
          <cell r="A12263">
            <v>8646</v>
          </cell>
          <cell r="H12263" t="str">
            <v>Kunzea obovata</v>
          </cell>
        </row>
        <row r="12264">
          <cell r="A12264">
            <v>8647</v>
          </cell>
          <cell r="H12264" t="str">
            <v>Leptospermum gregarium</v>
          </cell>
        </row>
        <row r="12265">
          <cell r="A12265">
            <v>8648</v>
          </cell>
          <cell r="H12265" t="str">
            <v>Gonocarpus micranthus subsp. ramosissimus</v>
          </cell>
        </row>
        <row r="12266">
          <cell r="A12266">
            <v>8649</v>
          </cell>
          <cell r="H12266" t="str">
            <v>Gonocarpus micranthus subsp. micranthus</v>
          </cell>
        </row>
        <row r="12267">
          <cell r="A12267">
            <v>8650</v>
          </cell>
          <cell r="H12267" t="str">
            <v>Eucalyptus subtilior</v>
          </cell>
        </row>
        <row r="12268">
          <cell r="A12268">
            <v>8651</v>
          </cell>
          <cell r="H12268" t="str">
            <v>Banksia integrifolia subsp. A</v>
          </cell>
        </row>
        <row r="12269">
          <cell r="A12269">
            <v>8652</v>
          </cell>
          <cell r="H12269" t="str">
            <v>Eucalyptus campanulata</v>
          </cell>
        </row>
        <row r="12270">
          <cell r="A12270">
            <v>8653</v>
          </cell>
          <cell r="H12270" t="str">
            <v>Lunathyrium petersenii</v>
          </cell>
        </row>
        <row r="12271">
          <cell r="A12271">
            <v>8654</v>
          </cell>
          <cell r="H12271" t="str">
            <v>Cryptocarya williwilliana</v>
          </cell>
        </row>
        <row r="12272">
          <cell r="A12272">
            <v>8655</v>
          </cell>
          <cell r="H12272" t="str">
            <v>Tapeinosperma pseudojambosa</v>
          </cell>
        </row>
        <row r="12273">
          <cell r="A12273">
            <v>8656</v>
          </cell>
          <cell r="H12273" t="str">
            <v>Austromyrtus sp. A</v>
          </cell>
        </row>
        <row r="12274">
          <cell r="A12274">
            <v>8657</v>
          </cell>
          <cell r="H12274" t="str">
            <v>Alloxylon pinnatum</v>
          </cell>
        </row>
        <row r="12275">
          <cell r="A12275">
            <v>8658</v>
          </cell>
          <cell r="H12275" t="str">
            <v>Melicope vitiflora</v>
          </cell>
        </row>
        <row r="12276">
          <cell r="A12276">
            <v>8659</v>
          </cell>
          <cell r="H12276" t="str">
            <v>Melicope elleryana</v>
          </cell>
        </row>
        <row r="12277">
          <cell r="A12277">
            <v>8660</v>
          </cell>
          <cell r="H12277" t="str">
            <v>Parsonsia sp. B</v>
          </cell>
        </row>
        <row r="12278">
          <cell r="A12278">
            <v>8661</v>
          </cell>
          <cell r="H12278" t="str">
            <v>Tylophora benthamii</v>
          </cell>
        </row>
        <row r="12279">
          <cell r="A12279">
            <v>8662</v>
          </cell>
          <cell r="H12279" t="str">
            <v>Marsdenia liisae</v>
          </cell>
        </row>
        <row r="12280">
          <cell r="A12280">
            <v>8663</v>
          </cell>
          <cell r="H12280" t="str">
            <v>Ozothamnus bidwillii</v>
          </cell>
        </row>
        <row r="12281">
          <cell r="A12281">
            <v>8664</v>
          </cell>
          <cell r="H12281" t="str">
            <v>Ozothamnus vagans</v>
          </cell>
        </row>
        <row r="12282">
          <cell r="A12282">
            <v>8665</v>
          </cell>
          <cell r="H12282" t="str">
            <v>Ozothamnus rufescens</v>
          </cell>
        </row>
        <row r="12283">
          <cell r="A12283">
            <v>8666</v>
          </cell>
          <cell r="H12283" t="str">
            <v>Ozothamnus whitei</v>
          </cell>
        </row>
        <row r="12284">
          <cell r="A12284">
            <v>8667</v>
          </cell>
          <cell r="H12284" t="str">
            <v>Austrocynoglossum latifolium</v>
          </cell>
        </row>
        <row r="12285">
          <cell r="A12285">
            <v>8668</v>
          </cell>
          <cell r="H12285" t="str">
            <v>Gaultheria sp. A</v>
          </cell>
        </row>
        <row r="12286">
          <cell r="A12286">
            <v>8669</v>
          </cell>
          <cell r="H12286" t="str">
            <v>Alchornea ilicifolia</v>
          </cell>
        </row>
        <row r="12287">
          <cell r="A12287">
            <v>8670</v>
          </cell>
          <cell r="H12287" t="str">
            <v>Notelaea sp. A</v>
          </cell>
        </row>
        <row r="12288">
          <cell r="A12288">
            <v>8671</v>
          </cell>
          <cell r="H12288" t="str">
            <v>Eriostemon buxifolius subsp. obovatus</v>
          </cell>
        </row>
        <row r="12289">
          <cell r="A12289">
            <v>8672</v>
          </cell>
          <cell r="H12289" t="str">
            <v>Alocasia brisbanensis</v>
          </cell>
        </row>
        <row r="12290">
          <cell r="A12290">
            <v>8673</v>
          </cell>
          <cell r="H12290" t="str">
            <v>Glycine sp. A</v>
          </cell>
        </row>
        <row r="12291">
          <cell r="A12291">
            <v>8674</v>
          </cell>
          <cell r="H12291" t="str">
            <v>Baeckea sp. C</v>
          </cell>
        </row>
        <row r="12292">
          <cell r="A12292">
            <v>8675</v>
          </cell>
          <cell r="H12292" t="str">
            <v>Litsea australis</v>
          </cell>
        </row>
        <row r="12293">
          <cell r="A12293">
            <v>8676</v>
          </cell>
          <cell r="H12293" t="str">
            <v>Pimelea ligustrina subsp. ligustrina</v>
          </cell>
        </row>
        <row r="12294">
          <cell r="A12294">
            <v>8677</v>
          </cell>
          <cell r="H12294" t="str">
            <v>Coprosma nitida</v>
          </cell>
        </row>
        <row r="12295">
          <cell r="A12295">
            <v>8678</v>
          </cell>
          <cell r="H12295" t="str">
            <v>Acronychia octandra</v>
          </cell>
        </row>
        <row r="12296">
          <cell r="A12296">
            <v>8679</v>
          </cell>
          <cell r="H12296" t="str">
            <v>Trochocarpa sp. A</v>
          </cell>
        </row>
        <row r="12297">
          <cell r="A12297">
            <v>8680</v>
          </cell>
          <cell r="H12297" t="str">
            <v>Adriana glabrata var. glabrata</v>
          </cell>
        </row>
        <row r="12298">
          <cell r="A12298">
            <v>8681</v>
          </cell>
          <cell r="H12298" t="str">
            <v>Eucalyptus brunnea</v>
          </cell>
        </row>
        <row r="12299">
          <cell r="A12299">
            <v>8682</v>
          </cell>
          <cell r="H12299" t="str">
            <v>Eucalyptus elliptica</v>
          </cell>
        </row>
        <row r="12300">
          <cell r="A12300">
            <v>8683</v>
          </cell>
          <cell r="H12300" t="str">
            <v>Eucalyptus williamsiana</v>
          </cell>
        </row>
        <row r="12301">
          <cell r="A12301">
            <v>8684</v>
          </cell>
          <cell r="H12301" t="str">
            <v>Persoonia media</v>
          </cell>
        </row>
        <row r="12302">
          <cell r="A12302">
            <v>8685</v>
          </cell>
          <cell r="H12302" t="str">
            <v>Bracteantha bracteata</v>
          </cell>
        </row>
        <row r="12303">
          <cell r="A12303">
            <v>8686</v>
          </cell>
          <cell r="H12303" t="str">
            <v>Chrysanthemoides monilifera subsp. rotundata</v>
          </cell>
        </row>
        <row r="12304">
          <cell r="A12304">
            <v>8687</v>
          </cell>
          <cell r="H12304" t="str">
            <v>Centratherum punctatum subsp. australianum</v>
          </cell>
        </row>
        <row r="12305">
          <cell r="A12305">
            <v>8688</v>
          </cell>
          <cell r="H12305" t="str">
            <v>Jacaranda mimosifolia</v>
          </cell>
        </row>
        <row r="12306">
          <cell r="A12306">
            <v>8689</v>
          </cell>
          <cell r="H12306" t="str">
            <v>Erythrina x sykesii</v>
          </cell>
        </row>
        <row r="12307">
          <cell r="A12307">
            <v>8690</v>
          </cell>
          <cell r="H12307" t="str">
            <v>Lespedeza juncea subsp. sericea</v>
          </cell>
        </row>
        <row r="12308">
          <cell r="A12308">
            <v>8691</v>
          </cell>
          <cell r="H12308" t="str">
            <v>Zornia dyctiocarpa var. dyctiocarpa</v>
          </cell>
        </row>
        <row r="12309">
          <cell r="A12309">
            <v>8692</v>
          </cell>
          <cell r="H12309" t="str">
            <v>Daphnandra sp. A</v>
          </cell>
        </row>
        <row r="12310">
          <cell r="A12310">
            <v>8693</v>
          </cell>
          <cell r="H12310" t="str">
            <v>Morus nigra</v>
          </cell>
        </row>
        <row r="12311">
          <cell r="A12311">
            <v>8694</v>
          </cell>
          <cell r="H12311" t="str">
            <v>Eucalyptus resinifera subsp. hemilampra</v>
          </cell>
        </row>
        <row r="12312">
          <cell r="A12312">
            <v>8695</v>
          </cell>
          <cell r="H12312" t="str">
            <v>Eucalyptus amplifolia subsp. sessiliflora</v>
          </cell>
        </row>
        <row r="12313">
          <cell r="A12313">
            <v>8696</v>
          </cell>
          <cell r="H12313" t="str">
            <v>Eucalyptus radiata subsp. sejuncta</v>
          </cell>
        </row>
        <row r="12314">
          <cell r="A12314">
            <v>8697</v>
          </cell>
          <cell r="H12314" t="str">
            <v>Passiflora foetida var. hispida</v>
          </cell>
        </row>
        <row r="12315">
          <cell r="A12315">
            <v>8698</v>
          </cell>
          <cell r="H12315" t="str">
            <v>Persoonia oleoides</v>
          </cell>
        </row>
        <row r="12316">
          <cell r="A12316">
            <v>8699</v>
          </cell>
          <cell r="H12316" t="str">
            <v>Persoonia procumbens</v>
          </cell>
        </row>
        <row r="12317">
          <cell r="A12317">
            <v>8700</v>
          </cell>
          <cell r="H12317" t="str">
            <v>Derwentia arcuata</v>
          </cell>
        </row>
        <row r="12318">
          <cell r="A12318">
            <v>8701</v>
          </cell>
          <cell r="H12318" t="str">
            <v>Schefflera actinophylla</v>
          </cell>
        </row>
        <row r="12319">
          <cell r="A12319">
            <v>8702</v>
          </cell>
          <cell r="H12319" t="str">
            <v>Marsdenia lloydii</v>
          </cell>
        </row>
        <row r="12320">
          <cell r="A12320">
            <v>8703</v>
          </cell>
          <cell r="H12320" t="str">
            <v>Leptinella filicula</v>
          </cell>
        </row>
        <row r="12321">
          <cell r="A12321">
            <v>8704</v>
          </cell>
          <cell r="H12321" t="str">
            <v>Olearia covenyi</v>
          </cell>
        </row>
        <row r="12322">
          <cell r="A12322">
            <v>8705</v>
          </cell>
          <cell r="H12322" t="str">
            <v>Ozothamnus adnatus</v>
          </cell>
        </row>
        <row r="12323">
          <cell r="A12323">
            <v>8706</v>
          </cell>
          <cell r="H12323" t="str">
            <v>Ozothamnus obcordatus subsp. major</v>
          </cell>
        </row>
        <row r="12324">
          <cell r="A12324">
            <v>8707</v>
          </cell>
          <cell r="H12324" t="str">
            <v>Buglossoides arvensis</v>
          </cell>
        </row>
        <row r="12325">
          <cell r="A12325">
            <v>8708</v>
          </cell>
          <cell r="H12325" t="str">
            <v>Wahlenbergia stricta subsp. stricta</v>
          </cell>
        </row>
        <row r="12326">
          <cell r="A12326">
            <v>8709</v>
          </cell>
          <cell r="H12326" t="str">
            <v>Leucopogon species C</v>
          </cell>
        </row>
        <row r="12327">
          <cell r="A12327">
            <v>8710</v>
          </cell>
          <cell r="H12327" t="str">
            <v>Hovea sp. A</v>
          </cell>
        </row>
        <row r="12328">
          <cell r="A12328">
            <v>8711</v>
          </cell>
          <cell r="H12328" t="str">
            <v>Goodenia bellidifolia subsp. bellidifolia</v>
          </cell>
        </row>
        <row r="12329">
          <cell r="A12329">
            <v>8712</v>
          </cell>
          <cell r="H12329" t="str">
            <v>Angophora paludosa</v>
          </cell>
        </row>
        <row r="12330">
          <cell r="A12330">
            <v>8713</v>
          </cell>
          <cell r="H12330" t="str">
            <v>Eucalyptus magnificata</v>
          </cell>
        </row>
        <row r="12331">
          <cell r="A12331">
            <v>8714</v>
          </cell>
          <cell r="H12331" t="str">
            <v>Austromyrtus sp. B</v>
          </cell>
        </row>
        <row r="12332">
          <cell r="A12332">
            <v>8715</v>
          </cell>
          <cell r="H12332" t="str">
            <v>Paspalum wettsteinii</v>
          </cell>
        </row>
        <row r="12333">
          <cell r="A12333">
            <v>8716</v>
          </cell>
          <cell r="H12333" t="str">
            <v>Persoonia acuminata</v>
          </cell>
        </row>
        <row r="12334">
          <cell r="A12334">
            <v>8717</v>
          </cell>
          <cell r="H12334" t="str">
            <v>Banksia cunninghamii subsp. A</v>
          </cell>
        </row>
        <row r="12335">
          <cell r="A12335">
            <v>8718</v>
          </cell>
          <cell r="H12335" t="str">
            <v>Gratiola peruviana</v>
          </cell>
        </row>
        <row r="12336">
          <cell r="A12336">
            <v>8719</v>
          </cell>
          <cell r="H12336" t="str">
            <v>Veronica sp. C</v>
          </cell>
        </row>
        <row r="12337">
          <cell r="A12337">
            <v>8720</v>
          </cell>
          <cell r="H12337" t="str">
            <v>Quassia sp. A</v>
          </cell>
        </row>
        <row r="12338">
          <cell r="A12338">
            <v>8721</v>
          </cell>
          <cell r="H12338" t="str">
            <v>Eucalyptus prava</v>
          </cell>
        </row>
        <row r="12339">
          <cell r="A12339">
            <v>8722</v>
          </cell>
          <cell r="H12339" t="str">
            <v>Eucalyptus psammitica</v>
          </cell>
        </row>
        <row r="12340">
          <cell r="A12340">
            <v>8723</v>
          </cell>
          <cell r="H12340" t="str">
            <v>Eucalyptus stannicola</v>
          </cell>
        </row>
        <row r="12341">
          <cell r="A12341">
            <v>8724</v>
          </cell>
          <cell r="H12341" t="str">
            <v>Angophora robur</v>
          </cell>
        </row>
        <row r="12342">
          <cell r="A12342">
            <v>8725</v>
          </cell>
          <cell r="H12342" t="str">
            <v>Dianella longifolia var. longifolia</v>
          </cell>
        </row>
        <row r="12343">
          <cell r="A12343">
            <v>8726</v>
          </cell>
          <cell r="H12343" t="str">
            <v>Populus deltoides</v>
          </cell>
        </row>
        <row r="12344">
          <cell r="A12344">
            <v>8727</v>
          </cell>
          <cell r="H12344" t="str">
            <v>Dichondra sp. A</v>
          </cell>
        </row>
        <row r="12345">
          <cell r="A12345">
            <v>8728</v>
          </cell>
          <cell r="H12345" t="str">
            <v>Australopyrum retrofractum</v>
          </cell>
        </row>
        <row r="12346">
          <cell r="A12346">
            <v>8729</v>
          </cell>
          <cell r="H12346" t="str">
            <v>Ranunculus sp. B</v>
          </cell>
        </row>
        <row r="12347">
          <cell r="A12347">
            <v>8730</v>
          </cell>
          <cell r="H12347" t="str">
            <v>Bulboschoenus caldwellii</v>
          </cell>
        </row>
        <row r="12348">
          <cell r="A12348">
            <v>8731</v>
          </cell>
          <cell r="H12348" t="str">
            <v>Neopaxia australasica</v>
          </cell>
        </row>
        <row r="12349">
          <cell r="A12349">
            <v>8732</v>
          </cell>
          <cell r="H12349" t="str">
            <v>Viola hederacea f. d</v>
          </cell>
        </row>
        <row r="12350">
          <cell r="A12350">
            <v>8733</v>
          </cell>
          <cell r="H12350" t="str">
            <v>Dillwynia juniperina</v>
          </cell>
        </row>
        <row r="12351">
          <cell r="A12351">
            <v>8734</v>
          </cell>
          <cell r="H12351" t="str">
            <v>Dillwynia sieberi</v>
          </cell>
        </row>
        <row r="12352">
          <cell r="A12352">
            <v>8735</v>
          </cell>
          <cell r="H12352" t="str">
            <v>Wahlenbergia planiflora subsp. longipila</v>
          </cell>
        </row>
        <row r="12353">
          <cell r="A12353">
            <v>8736</v>
          </cell>
          <cell r="H12353" t="str">
            <v>Eucalyptus serpentinicola</v>
          </cell>
        </row>
        <row r="12354">
          <cell r="A12354">
            <v>8737</v>
          </cell>
          <cell r="H12354" t="str">
            <v>Billardiera scandens var. scandens</v>
          </cell>
        </row>
        <row r="12355">
          <cell r="A12355">
            <v>8738</v>
          </cell>
          <cell r="H12355" t="str">
            <v>Billardiera scandens var. sericata</v>
          </cell>
        </row>
        <row r="12356">
          <cell r="A12356">
            <v>8739</v>
          </cell>
          <cell r="H12356" t="str">
            <v>Eucalyptus pauciflora x radiata</v>
          </cell>
        </row>
        <row r="12357">
          <cell r="A12357">
            <v>8740</v>
          </cell>
          <cell r="H12357" t="str">
            <v>Melichrus sp. aff. urceolatus</v>
          </cell>
        </row>
        <row r="12358">
          <cell r="A12358">
            <v>8741</v>
          </cell>
          <cell r="H12358" t="str">
            <v>Aotus subglauca subsp. subglauca</v>
          </cell>
        </row>
        <row r="12359">
          <cell r="A12359">
            <v>8742</v>
          </cell>
          <cell r="H12359" t="str">
            <v>Poa sieberiana var. sieberiana</v>
          </cell>
        </row>
        <row r="12360">
          <cell r="A12360">
            <v>8743</v>
          </cell>
          <cell r="H12360" t="str">
            <v>Poa sieberiana var. cyanophylla</v>
          </cell>
        </row>
        <row r="12361">
          <cell r="A12361">
            <v>8744</v>
          </cell>
          <cell r="H12361" t="str">
            <v>Poa sieberiana var. hirtella</v>
          </cell>
        </row>
        <row r="12362">
          <cell r="A12362">
            <v>8745</v>
          </cell>
          <cell r="H12362" t="str">
            <v>Festuca elatior</v>
          </cell>
        </row>
        <row r="12363">
          <cell r="A12363">
            <v>8746</v>
          </cell>
          <cell r="H12363" t="str">
            <v>Leptorhynchos squamatus subsp. A</v>
          </cell>
        </row>
        <row r="12364">
          <cell r="A12364">
            <v>8747</v>
          </cell>
          <cell r="H12364" t="str">
            <v>Leptorhynchos squamatus subsp. B</v>
          </cell>
        </row>
        <row r="12365">
          <cell r="A12365">
            <v>8748</v>
          </cell>
          <cell r="H12365" t="str">
            <v>Dichelachne inaequiglumis</v>
          </cell>
        </row>
        <row r="12366">
          <cell r="A12366">
            <v>8749</v>
          </cell>
          <cell r="H12366" t="str">
            <v>Lepidosperma gunnii</v>
          </cell>
        </row>
        <row r="12367">
          <cell r="A12367">
            <v>8750</v>
          </cell>
          <cell r="H12367" t="str">
            <v>Xanthorrhoea glauca</v>
          </cell>
        </row>
        <row r="12368">
          <cell r="A12368">
            <v>8751</v>
          </cell>
          <cell r="H12368" t="str">
            <v>Xanthorrhoea glauca subsp. glauca</v>
          </cell>
        </row>
        <row r="12369">
          <cell r="A12369">
            <v>8752</v>
          </cell>
          <cell r="H12369" t="str">
            <v>Xanthorrhoea glauca subsp. angustifolia</v>
          </cell>
        </row>
        <row r="12370">
          <cell r="A12370">
            <v>8753</v>
          </cell>
          <cell r="H12370" t="str">
            <v>Pimelea curviflora var. gracilis</v>
          </cell>
        </row>
        <row r="12371">
          <cell r="A12371">
            <v>8754</v>
          </cell>
          <cell r="H12371" t="str">
            <v>Centella cordifolia</v>
          </cell>
        </row>
        <row r="12372">
          <cell r="A12372">
            <v>8755</v>
          </cell>
          <cell r="H12372" t="str">
            <v>Goodenia heterophylla subsp. eglandulosa</v>
          </cell>
        </row>
        <row r="12373">
          <cell r="A12373">
            <v>8756</v>
          </cell>
          <cell r="H12373" t="str">
            <v>Cryptocarya meissneriana</v>
          </cell>
        </row>
        <row r="12374">
          <cell r="A12374">
            <v>8757</v>
          </cell>
          <cell r="H12374" t="str">
            <v>Sporobolus indicus var. capensis</v>
          </cell>
        </row>
        <row r="12375">
          <cell r="A12375">
            <v>8758</v>
          </cell>
          <cell r="H12375" t="str">
            <v>Grevillea obtusiflora subsp. granulifera</v>
          </cell>
        </row>
        <row r="12376">
          <cell r="A12376">
            <v>8759</v>
          </cell>
          <cell r="H12376" t="str">
            <v>Zieria sp. K</v>
          </cell>
        </row>
        <row r="12377">
          <cell r="A12377">
            <v>8760</v>
          </cell>
          <cell r="H12377" t="str">
            <v>Veronica sp. B</v>
          </cell>
        </row>
        <row r="12378">
          <cell r="A12378">
            <v>8761</v>
          </cell>
          <cell r="H12378" t="str">
            <v>Astrotricha cordata</v>
          </cell>
        </row>
        <row r="12379">
          <cell r="A12379">
            <v>8762</v>
          </cell>
          <cell r="H12379" t="str">
            <v>Fimbristylis brownii</v>
          </cell>
        </row>
        <row r="12380">
          <cell r="A12380">
            <v>8763</v>
          </cell>
          <cell r="H12380" t="str">
            <v>Lissanthe sp. B</v>
          </cell>
        </row>
        <row r="12381">
          <cell r="A12381">
            <v>8764</v>
          </cell>
          <cell r="H12381" t="str">
            <v>Desmodium heterocarpon var. heterocarpon</v>
          </cell>
        </row>
        <row r="12382">
          <cell r="A12382">
            <v>8765</v>
          </cell>
          <cell r="H12382" t="str">
            <v>Tricoryne anceps subsp. pterocaulon</v>
          </cell>
        </row>
        <row r="12383">
          <cell r="A12383">
            <v>8766</v>
          </cell>
          <cell r="H12383" t="str">
            <v>Acacia tessellata</v>
          </cell>
        </row>
        <row r="12384">
          <cell r="A12384">
            <v>8767</v>
          </cell>
          <cell r="H12384" t="str">
            <v>Dichelachne parva</v>
          </cell>
        </row>
        <row r="12385">
          <cell r="A12385">
            <v>8768</v>
          </cell>
          <cell r="H12385" t="str">
            <v>Grevillea acanthifolia subsp. stenomera</v>
          </cell>
        </row>
        <row r="12386">
          <cell r="A12386">
            <v>8769</v>
          </cell>
          <cell r="H12386" t="str">
            <v>Persoonia adenantha</v>
          </cell>
        </row>
        <row r="12387">
          <cell r="A12387">
            <v>8770</v>
          </cell>
          <cell r="H12387" t="str">
            <v>Xanthorrhoea latifolia</v>
          </cell>
        </row>
        <row r="12388">
          <cell r="A12388">
            <v>8771</v>
          </cell>
          <cell r="H12388" t="str">
            <v>Xanthorrhoea fulva</v>
          </cell>
        </row>
        <row r="12389">
          <cell r="A12389">
            <v>8772</v>
          </cell>
          <cell r="H12389" t="str">
            <v>Senna acclinis</v>
          </cell>
        </row>
        <row r="12390">
          <cell r="A12390">
            <v>8773</v>
          </cell>
          <cell r="H12390" t="str">
            <v>Senna odorata</v>
          </cell>
        </row>
        <row r="12391">
          <cell r="A12391">
            <v>8774</v>
          </cell>
          <cell r="H12391" t="str">
            <v>Daviesia nova-anglica</v>
          </cell>
        </row>
        <row r="12392">
          <cell r="A12392">
            <v>8775</v>
          </cell>
          <cell r="H12392" t="str">
            <v>Leucopogon sp. B</v>
          </cell>
        </row>
        <row r="12393">
          <cell r="A12393">
            <v>8776</v>
          </cell>
          <cell r="H12393" t="str">
            <v>Lomandra hystrix</v>
          </cell>
        </row>
        <row r="12394">
          <cell r="A12394">
            <v>8777</v>
          </cell>
          <cell r="H12394" t="str">
            <v>Pinus elliotii</v>
          </cell>
        </row>
        <row r="12395">
          <cell r="A12395">
            <v>8778</v>
          </cell>
          <cell r="H12395" t="str">
            <v>Ficus elastica</v>
          </cell>
        </row>
        <row r="12396">
          <cell r="A12396">
            <v>8779</v>
          </cell>
          <cell r="H12396" t="str">
            <v>Lepidosperma curtisiae</v>
          </cell>
        </row>
        <row r="12397">
          <cell r="A12397">
            <v>8780</v>
          </cell>
          <cell r="H12397" t="str">
            <v>Juncus laeviusculus subsp. laeviusculus</v>
          </cell>
        </row>
        <row r="12398">
          <cell r="A12398">
            <v>8781</v>
          </cell>
          <cell r="H12398" t="str">
            <v>Sigesbeckia australiensis</v>
          </cell>
        </row>
        <row r="12399">
          <cell r="A12399">
            <v>8782</v>
          </cell>
          <cell r="H12399" t="str">
            <v>Trachymene anisocarpa</v>
          </cell>
        </row>
        <row r="12400">
          <cell r="A12400">
            <v>8783</v>
          </cell>
          <cell r="H12400" t="str">
            <v>Echinopogon nutans var. nutans</v>
          </cell>
        </row>
        <row r="12401">
          <cell r="A12401">
            <v>8784</v>
          </cell>
          <cell r="H12401" t="str">
            <v>Cryptandra amara var. longiflora</v>
          </cell>
        </row>
        <row r="12402">
          <cell r="A12402">
            <v>8785</v>
          </cell>
          <cell r="H12402" t="str">
            <v>Trachymene incisa subsp. incisa</v>
          </cell>
        </row>
        <row r="12403">
          <cell r="A12403">
            <v>8786</v>
          </cell>
          <cell r="H12403" t="str">
            <v>Brachycome spathulata</v>
          </cell>
        </row>
        <row r="12404">
          <cell r="A12404">
            <v>8787</v>
          </cell>
          <cell r="H12404" t="str">
            <v>Brachycome tenuiscapa var. pubescens</v>
          </cell>
        </row>
        <row r="12405">
          <cell r="A12405">
            <v>8788</v>
          </cell>
          <cell r="H12405" t="str">
            <v>Hypochaeris radicata</v>
          </cell>
        </row>
        <row r="12406">
          <cell r="A12406">
            <v>8789</v>
          </cell>
          <cell r="H12406" t="str">
            <v>Sigesbeckia orientalis subsp. orientalis</v>
          </cell>
        </row>
        <row r="12407">
          <cell r="A12407">
            <v>8790</v>
          </cell>
          <cell r="H12407" t="str">
            <v>Cerastium fontanum subsp. triviale</v>
          </cell>
        </row>
        <row r="12408">
          <cell r="A12408">
            <v>8791</v>
          </cell>
          <cell r="H12408" t="str">
            <v>Allocasuarina rigida subsp. rigida</v>
          </cell>
        </row>
        <row r="12409">
          <cell r="A12409">
            <v>8792</v>
          </cell>
          <cell r="H12409" t="str">
            <v>Bossiaea rhombifolia subsp. rhombifolia</v>
          </cell>
        </row>
        <row r="12410">
          <cell r="A12410">
            <v>8793</v>
          </cell>
          <cell r="H12410" t="str">
            <v>Vicia sativa subsp. angustifolia</v>
          </cell>
        </row>
        <row r="12411">
          <cell r="A12411">
            <v>8794</v>
          </cell>
          <cell r="H12411" t="str">
            <v>Vicia sativa subsp. sativa</v>
          </cell>
        </row>
        <row r="12412">
          <cell r="A12412">
            <v>8795</v>
          </cell>
          <cell r="H12412" t="str">
            <v>Pterostylis praetermissa</v>
          </cell>
        </row>
        <row r="12413">
          <cell r="A12413">
            <v>8796</v>
          </cell>
          <cell r="H12413" t="str">
            <v>Elymus scaber</v>
          </cell>
        </row>
        <row r="12414">
          <cell r="A12414">
            <v>8797</v>
          </cell>
          <cell r="H12414" t="str">
            <v>Elymus scaber var. plurinervis</v>
          </cell>
        </row>
        <row r="12415">
          <cell r="A12415">
            <v>8798</v>
          </cell>
          <cell r="H12415" t="str">
            <v>Elymus scaber var. scaber</v>
          </cell>
        </row>
        <row r="12416">
          <cell r="A12416">
            <v>8799</v>
          </cell>
          <cell r="H12416" t="str">
            <v>Grevillea scortechinii subsp. sarmentosa</v>
          </cell>
        </row>
        <row r="12417">
          <cell r="A12417">
            <v>8800</v>
          </cell>
          <cell r="H12417" t="str">
            <v>Boronia anemonifolia var. anemonifolia</v>
          </cell>
        </row>
        <row r="12418">
          <cell r="A12418">
            <v>8801</v>
          </cell>
          <cell r="H12418" t="str">
            <v>Correa reflexa var. reflexa</v>
          </cell>
        </row>
        <row r="12419">
          <cell r="A12419">
            <v>8802</v>
          </cell>
          <cell r="H12419" t="str">
            <v>Lomandra multiflora subsp. multiflora</v>
          </cell>
        </row>
        <row r="12420">
          <cell r="A12420">
            <v>8803</v>
          </cell>
          <cell r="H12420" t="str">
            <v>Marsilea drummondii</v>
          </cell>
        </row>
        <row r="12421">
          <cell r="A12421">
            <v>8804</v>
          </cell>
          <cell r="H12421" t="str">
            <v>Hedypnois rhagadioloides subsp. cretica</v>
          </cell>
        </row>
        <row r="12422">
          <cell r="A12422">
            <v>8805</v>
          </cell>
          <cell r="H12422" t="str">
            <v>Daucus glochidiatus f. F</v>
          </cell>
        </row>
        <row r="12423">
          <cell r="A12423">
            <v>8806</v>
          </cell>
          <cell r="H12423" t="str">
            <v>Rutidosis leptorhynchoides</v>
          </cell>
        </row>
        <row r="12424">
          <cell r="A12424">
            <v>8807</v>
          </cell>
          <cell r="H12424" t="str">
            <v>Centrolepis strigosa subsp. strigosa</v>
          </cell>
        </row>
        <row r="12425">
          <cell r="A12425">
            <v>8808</v>
          </cell>
          <cell r="H12425" t="str">
            <v>Oenothera stricta subsp. stricta</v>
          </cell>
        </row>
        <row r="12426">
          <cell r="A12426">
            <v>8809</v>
          </cell>
          <cell r="H12426" t="str">
            <v>Rhytidosporum alpinum</v>
          </cell>
        </row>
        <row r="12427">
          <cell r="A12427">
            <v>8810</v>
          </cell>
          <cell r="H12427" t="str">
            <v>Ranunculus pumilio var. pumilio</v>
          </cell>
        </row>
        <row r="12428">
          <cell r="A12428">
            <v>8811</v>
          </cell>
          <cell r="H12428" t="str">
            <v>Ranunculus sessiliflorus var. sessiliflorus</v>
          </cell>
        </row>
        <row r="12429">
          <cell r="A12429">
            <v>8812</v>
          </cell>
          <cell r="H12429" t="str">
            <v>Datura candida</v>
          </cell>
        </row>
        <row r="12430">
          <cell r="A12430">
            <v>8813</v>
          </cell>
          <cell r="H12430" t="str">
            <v>Bryophyllum delagoense</v>
          </cell>
        </row>
        <row r="12431">
          <cell r="A12431">
            <v>8814</v>
          </cell>
          <cell r="H12431" t="str">
            <v>Maytenus bilocularis x silvestris</v>
          </cell>
        </row>
        <row r="12432">
          <cell r="A12432">
            <v>8815</v>
          </cell>
          <cell r="H12432" t="str">
            <v>Cassinia sp. C</v>
          </cell>
        </row>
        <row r="12433">
          <cell r="A12433">
            <v>8816</v>
          </cell>
          <cell r="H12433" t="str">
            <v>Leucochrysum graminifolium</v>
          </cell>
        </row>
        <row r="12434">
          <cell r="A12434">
            <v>8817</v>
          </cell>
          <cell r="H12434" t="str">
            <v>Ozothamnus obovatus</v>
          </cell>
        </row>
        <row r="12435">
          <cell r="A12435">
            <v>8818</v>
          </cell>
          <cell r="H12435" t="str">
            <v>Rhodanthe polyphylla</v>
          </cell>
        </row>
        <row r="12436">
          <cell r="A12436">
            <v>8819</v>
          </cell>
          <cell r="H12436" t="str">
            <v>Chamaecrista mimosoides</v>
          </cell>
        </row>
        <row r="12437">
          <cell r="A12437">
            <v>8820</v>
          </cell>
          <cell r="H12437" t="str">
            <v>Cucumis zeyheri</v>
          </cell>
        </row>
        <row r="12438">
          <cell r="A12438">
            <v>8821</v>
          </cell>
          <cell r="H12438" t="str">
            <v>Glochidion ferdinandi var. pubens</v>
          </cell>
        </row>
        <row r="12439">
          <cell r="A12439">
            <v>8822</v>
          </cell>
          <cell r="H12439" t="str">
            <v>Cytisus scoparius var. scoparius</v>
          </cell>
        </row>
        <row r="12440">
          <cell r="A12440">
            <v>8823</v>
          </cell>
          <cell r="H12440" t="str">
            <v>Daviesia elliptica</v>
          </cell>
        </row>
        <row r="12441">
          <cell r="A12441">
            <v>8824</v>
          </cell>
          <cell r="H12441" t="str">
            <v>Desmodium uncinatum</v>
          </cell>
        </row>
        <row r="12442">
          <cell r="A12442">
            <v>8825</v>
          </cell>
          <cell r="H12442" t="str">
            <v>Galactia sp. A</v>
          </cell>
        </row>
        <row r="12443">
          <cell r="A12443">
            <v>8826</v>
          </cell>
          <cell r="H12443" t="str">
            <v>Galactia sp. B</v>
          </cell>
        </row>
        <row r="12444">
          <cell r="A12444">
            <v>8827</v>
          </cell>
          <cell r="H12444" t="str">
            <v>Gompholobium sp. B</v>
          </cell>
        </row>
        <row r="12445">
          <cell r="A12445">
            <v>8828</v>
          </cell>
          <cell r="H12445" t="str">
            <v>Pultenaea sp. B</v>
          </cell>
        </row>
        <row r="12446">
          <cell r="A12446">
            <v>8829</v>
          </cell>
          <cell r="H12446" t="str">
            <v>Zornia muriculata subsp. angustata</v>
          </cell>
        </row>
        <row r="12447">
          <cell r="A12447">
            <v>8830</v>
          </cell>
          <cell r="H12447" t="str">
            <v>Eucalyptus interstans</v>
          </cell>
        </row>
        <row r="12448">
          <cell r="A12448">
            <v>8831</v>
          </cell>
          <cell r="H12448" t="str">
            <v>Eucalyptus paniculata subsp. paniculata</v>
          </cell>
        </row>
        <row r="12449">
          <cell r="A12449">
            <v>8832</v>
          </cell>
          <cell r="H12449" t="str">
            <v>Eucalyptus scias subsp. apoda</v>
          </cell>
        </row>
        <row r="12450">
          <cell r="A12450">
            <v>8833</v>
          </cell>
          <cell r="H12450" t="str">
            <v>Bursaria spinosa var. macrophylla</v>
          </cell>
        </row>
        <row r="12451">
          <cell r="A12451">
            <v>8834</v>
          </cell>
          <cell r="H12451" t="str">
            <v>Zieria laxiflora</v>
          </cell>
        </row>
        <row r="12452">
          <cell r="A12452">
            <v>8835</v>
          </cell>
          <cell r="H12452" t="str">
            <v>Solanum furfuraceum</v>
          </cell>
        </row>
        <row r="12453">
          <cell r="A12453">
            <v>8836</v>
          </cell>
          <cell r="H12453" t="str">
            <v>Platysace sp. A</v>
          </cell>
        </row>
        <row r="12454">
          <cell r="A12454">
            <v>8837</v>
          </cell>
          <cell r="H12454" t="str">
            <v>Leucochrysum albicans subsp. albicans</v>
          </cell>
        </row>
        <row r="12455">
          <cell r="A12455">
            <v>8838</v>
          </cell>
          <cell r="H12455" t="str">
            <v>Leucochrysum albicans</v>
          </cell>
        </row>
        <row r="12456">
          <cell r="A12456">
            <v>8839</v>
          </cell>
          <cell r="H12456" t="str">
            <v>Toona ciliata</v>
          </cell>
        </row>
        <row r="12457">
          <cell r="A12457">
            <v>8840</v>
          </cell>
          <cell r="H12457" t="str">
            <v>Pararchidendron pruinosum var. pruinosum</v>
          </cell>
        </row>
        <row r="12458">
          <cell r="A12458">
            <v>8841</v>
          </cell>
          <cell r="H12458" t="str">
            <v>Ficus macrophylla subsp. macrophylla</v>
          </cell>
        </row>
        <row r="12459">
          <cell r="A12459">
            <v>8842</v>
          </cell>
          <cell r="H12459" t="str">
            <v>Sarcomelicope simplicifolia subsp. simplicifolia</v>
          </cell>
        </row>
        <row r="12460">
          <cell r="A12460">
            <v>8843</v>
          </cell>
          <cell r="H12460" t="str">
            <v>Xanthorrhoea malacophylla</v>
          </cell>
        </row>
        <row r="12461">
          <cell r="A12461">
            <v>8844</v>
          </cell>
          <cell r="H12461" t="str">
            <v>Chrysocephalum species A</v>
          </cell>
        </row>
        <row r="12462">
          <cell r="A12462">
            <v>8845</v>
          </cell>
          <cell r="H12462" t="str">
            <v>Cyperus aggregatus</v>
          </cell>
        </row>
        <row r="12463">
          <cell r="A12463">
            <v>8846</v>
          </cell>
          <cell r="H12463" t="str">
            <v>Eucalyptus paniculata x radiata</v>
          </cell>
        </row>
        <row r="12464">
          <cell r="A12464">
            <v>8847</v>
          </cell>
          <cell r="H12464" t="str">
            <v>Eucalyptus ligustrina x williamsiana</v>
          </cell>
        </row>
        <row r="12465">
          <cell r="A12465">
            <v>8848</v>
          </cell>
          <cell r="H12465" t="str">
            <v>Eucalyptus robusta x tereticornis</v>
          </cell>
        </row>
        <row r="12466">
          <cell r="A12466">
            <v>8849</v>
          </cell>
          <cell r="H12466" t="str">
            <v>Eucalyptus copulans</v>
          </cell>
        </row>
        <row r="12467">
          <cell r="A12467">
            <v>8850</v>
          </cell>
          <cell r="H12467" t="str">
            <v>Eucalyptus aquatica</v>
          </cell>
        </row>
        <row r="12468">
          <cell r="A12468">
            <v>8851</v>
          </cell>
          <cell r="H12468" t="str">
            <v>Asterolasia elegans</v>
          </cell>
        </row>
        <row r="12469">
          <cell r="A12469">
            <v>8852</v>
          </cell>
          <cell r="H12469" t="str">
            <v>Cassinia sp. D</v>
          </cell>
        </row>
        <row r="12470">
          <cell r="A12470">
            <v>8853</v>
          </cell>
          <cell r="H12470" t="str">
            <v>Eucalyptus placita</v>
          </cell>
        </row>
        <row r="12471">
          <cell r="A12471">
            <v>8854</v>
          </cell>
          <cell r="H12471" t="str">
            <v>Hakea sp. A</v>
          </cell>
        </row>
        <row r="12472">
          <cell r="A12472">
            <v>8855</v>
          </cell>
          <cell r="H12472" t="str">
            <v>Carex maculata</v>
          </cell>
        </row>
        <row r="12473">
          <cell r="A12473">
            <v>8856</v>
          </cell>
          <cell r="H12473" t="str">
            <v>Abildgaardia ovata</v>
          </cell>
        </row>
        <row r="12474">
          <cell r="A12474">
            <v>8857</v>
          </cell>
          <cell r="H12474" t="str">
            <v>Tephrosia filipes</v>
          </cell>
        </row>
        <row r="12475">
          <cell r="A12475">
            <v>8858</v>
          </cell>
          <cell r="H12475" t="str">
            <v>Xanthorrhoea latifolia subsp. maxima</v>
          </cell>
        </row>
        <row r="12476">
          <cell r="A12476">
            <v>8859</v>
          </cell>
          <cell r="H12476" t="str">
            <v>Senecio picridiodes</v>
          </cell>
        </row>
        <row r="12477">
          <cell r="A12477">
            <v>8860</v>
          </cell>
          <cell r="H12477" t="str">
            <v>Galium curvihirtum</v>
          </cell>
        </row>
        <row r="12478">
          <cell r="A12478">
            <v>8861</v>
          </cell>
          <cell r="H12478" t="str">
            <v>Deyeuxia innomata</v>
          </cell>
        </row>
        <row r="12479">
          <cell r="A12479">
            <v>8862</v>
          </cell>
          <cell r="H12479" t="str">
            <v>Lepyrodia sp. A</v>
          </cell>
        </row>
        <row r="12480">
          <cell r="A12480">
            <v>8863</v>
          </cell>
          <cell r="H12480" t="str">
            <v>Acacia sp. aff. falciformis</v>
          </cell>
        </row>
        <row r="12481">
          <cell r="A12481">
            <v>8864</v>
          </cell>
          <cell r="H12481" t="str">
            <v>Acacia sophorae</v>
          </cell>
        </row>
        <row r="12482">
          <cell r="A12482">
            <v>8865</v>
          </cell>
          <cell r="H12482" t="str">
            <v>Acacia venulosa</v>
          </cell>
        </row>
        <row r="12483">
          <cell r="A12483">
            <v>8866</v>
          </cell>
          <cell r="H12483" t="str">
            <v>Asplenium bulbiferum subsp. gracillimum</v>
          </cell>
        </row>
        <row r="12484">
          <cell r="A12484">
            <v>8867</v>
          </cell>
          <cell r="H12484" t="str">
            <v>Chamaesyce macgillivrayi</v>
          </cell>
        </row>
        <row r="12485">
          <cell r="A12485">
            <v>8868</v>
          </cell>
          <cell r="H12485" t="str">
            <v>Chiloglottis sphyrnoides</v>
          </cell>
        </row>
        <row r="12486">
          <cell r="A12486">
            <v>8869</v>
          </cell>
          <cell r="H12486" t="str">
            <v>Dianella brevipedunculata</v>
          </cell>
        </row>
        <row r="12487">
          <cell r="A12487">
            <v>8870</v>
          </cell>
          <cell r="H12487" t="str">
            <v>Eriostemon difformis subsp. smithianus</v>
          </cell>
        </row>
        <row r="12488">
          <cell r="A12488">
            <v>8871</v>
          </cell>
          <cell r="H12488" t="str">
            <v>Eucalyptus cameronii x mckiei</v>
          </cell>
        </row>
        <row r="12489">
          <cell r="A12489">
            <v>8872</v>
          </cell>
          <cell r="H12489" t="str">
            <v>Genoplesium fimbriatum</v>
          </cell>
        </row>
        <row r="12490">
          <cell r="A12490">
            <v>8873</v>
          </cell>
          <cell r="H12490" t="str">
            <v>Genoplesium nudiscapum</v>
          </cell>
        </row>
        <row r="12491">
          <cell r="A12491">
            <v>8874</v>
          </cell>
          <cell r="H12491" t="str">
            <v>Goodenia dimorpha var. dimorpha</v>
          </cell>
        </row>
        <row r="12492">
          <cell r="A12492">
            <v>8875</v>
          </cell>
          <cell r="H12492" t="str">
            <v>Grevillea acanthifolia subsp. acanthifolia</v>
          </cell>
        </row>
        <row r="12493">
          <cell r="A12493">
            <v>8876</v>
          </cell>
          <cell r="H12493" t="str">
            <v>Juncus alexandri subsp. melanobasis</v>
          </cell>
        </row>
        <row r="12494">
          <cell r="A12494">
            <v>8877</v>
          </cell>
          <cell r="H12494" t="str">
            <v>Hibiscus heterophyllus subsp. heterophyllus</v>
          </cell>
        </row>
        <row r="12495">
          <cell r="A12495">
            <v>8878</v>
          </cell>
          <cell r="H12495" t="str">
            <v>Iphigenia indica</v>
          </cell>
        </row>
        <row r="12496">
          <cell r="A12496">
            <v>8879</v>
          </cell>
          <cell r="H12496" t="str">
            <v>Keraudrenia corollata var. denticulata</v>
          </cell>
        </row>
        <row r="12497">
          <cell r="A12497">
            <v>8880</v>
          </cell>
          <cell r="H12497" t="str">
            <v>Leptospermum petersonii subsp. petersonii</v>
          </cell>
        </row>
        <row r="12498">
          <cell r="A12498">
            <v>8881</v>
          </cell>
          <cell r="H12498" t="str">
            <v>Macrozamia pauli-guilielmi subsp. plurinervia</v>
          </cell>
        </row>
        <row r="12499">
          <cell r="A12499">
            <v>8882</v>
          </cell>
          <cell r="H12499" t="str">
            <v>Melaleuca tamariscina subsp. irbyana</v>
          </cell>
        </row>
        <row r="12500">
          <cell r="A12500">
            <v>8883</v>
          </cell>
          <cell r="H12500" t="str">
            <v>Asplenium flaccidum subsp. flaccidum</v>
          </cell>
        </row>
        <row r="12501">
          <cell r="A12501">
            <v>8884</v>
          </cell>
          <cell r="H12501" t="str">
            <v>Onopordum acanthium subsp. acanthium</v>
          </cell>
        </row>
        <row r="12502">
          <cell r="A12502">
            <v>8885</v>
          </cell>
          <cell r="H12502" t="str">
            <v>Ozothamnus ferrugineus</v>
          </cell>
        </row>
        <row r="12503">
          <cell r="A12503">
            <v>8886</v>
          </cell>
          <cell r="H12503" t="str">
            <v>Passiflora herbertiana subsp. herbertiana</v>
          </cell>
        </row>
        <row r="12504">
          <cell r="A12504">
            <v>8887</v>
          </cell>
          <cell r="H12504" t="str">
            <v>Persicaria praetermissa</v>
          </cell>
        </row>
        <row r="12505">
          <cell r="A12505">
            <v>8888</v>
          </cell>
          <cell r="H12505" t="str">
            <v>Persoonia daphnoides</v>
          </cell>
        </row>
        <row r="12506">
          <cell r="A12506">
            <v>8889</v>
          </cell>
          <cell r="H12506" t="str">
            <v>Persoonia cornifolia x oleoides</v>
          </cell>
        </row>
        <row r="12507">
          <cell r="A12507">
            <v>8890</v>
          </cell>
          <cell r="H12507" t="str">
            <v>Persoonia volcanica</v>
          </cell>
        </row>
        <row r="12508">
          <cell r="A12508">
            <v>8891</v>
          </cell>
          <cell r="H12508" t="str">
            <v>Phebalium elatius subsp. elatius</v>
          </cell>
        </row>
        <row r="12509">
          <cell r="A12509">
            <v>8892</v>
          </cell>
          <cell r="H12509" t="str">
            <v>Phebalium squameum subsp. squameum</v>
          </cell>
        </row>
        <row r="12510">
          <cell r="A12510">
            <v>8893</v>
          </cell>
          <cell r="H12510" t="str">
            <v>Planchonella cotinifolia var. cotinifolia</v>
          </cell>
        </row>
        <row r="12511">
          <cell r="A12511">
            <v>8894</v>
          </cell>
          <cell r="H12511" t="str">
            <v>Polygala paniculata</v>
          </cell>
        </row>
        <row r="12512">
          <cell r="A12512">
            <v>8895</v>
          </cell>
          <cell r="H12512" t="str">
            <v>Prostanthera nivea var. induta</v>
          </cell>
        </row>
        <row r="12513">
          <cell r="A12513">
            <v>8896</v>
          </cell>
          <cell r="H12513" t="str">
            <v>Prostanthera sp. B</v>
          </cell>
        </row>
        <row r="12514">
          <cell r="A12514">
            <v>8897</v>
          </cell>
          <cell r="H12514" t="str">
            <v>Pterostylis abrupta</v>
          </cell>
        </row>
        <row r="12515">
          <cell r="A12515">
            <v>8898</v>
          </cell>
          <cell r="H12515" t="str">
            <v>Rhytidosporum prostratum</v>
          </cell>
        </row>
        <row r="12516">
          <cell r="A12516">
            <v>8899</v>
          </cell>
          <cell r="H12516" t="str">
            <v>Schoenus vaginatus</v>
          </cell>
        </row>
        <row r="12517">
          <cell r="A12517">
            <v>8900</v>
          </cell>
          <cell r="H12517" t="str">
            <v>Solanum densevestitum x stelligerum</v>
          </cell>
        </row>
        <row r="12518">
          <cell r="A12518">
            <v>8901</v>
          </cell>
          <cell r="H12518" t="str">
            <v>Stylidium debile var. paniculatum</v>
          </cell>
        </row>
        <row r="12519">
          <cell r="A12519">
            <v>8902</v>
          </cell>
          <cell r="H12519" t="str">
            <v>Uncinia nemoralis</v>
          </cell>
        </row>
        <row r="12520">
          <cell r="A12520">
            <v>8903</v>
          </cell>
          <cell r="H12520" t="str">
            <v>Vernonia cinerea var. lanata</v>
          </cell>
        </row>
        <row r="12521">
          <cell r="A12521">
            <v>8904</v>
          </cell>
          <cell r="H12521" t="str">
            <v>Vigna lanceolata var. lanceolata</v>
          </cell>
        </row>
        <row r="12522">
          <cell r="A12522">
            <v>8905</v>
          </cell>
          <cell r="H12522" t="str">
            <v>Zieria arborescens subsp. A</v>
          </cell>
        </row>
        <row r="12523">
          <cell r="A12523">
            <v>8906</v>
          </cell>
          <cell r="H12523" t="str">
            <v>Zieria smithii subsp. A</v>
          </cell>
        </row>
        <row r="12524">
          <cell r="A12524">
            <v>8907</v>
          </cell>
          <cell r="H12524" t="str">
            <v>Eucalyptus scoparia</v>
          </cell>
        </row>
        <row r="12525">
          <cell r="A12525">
            <v>8908</v>
          </cell>
          <cell r="H12525" t="str">
            <v>Marsdenia australis</v>
          </cell>
        </row>
        <row r="12526">
          <cell r="A12526">
            <v>8909</v>
          </cell>
          <cell r="H12526" t="str">
            <v>Brachycome sp. B</v>
          </cell>
        </row>
        <row r="12527">
          <cell r="A12527">
            <v>8910</v>
          </cell>
          <cell r="H12527" t="str">
            <v>Pycnosorus chrysanthus</v>
          </cell>
        </row>
        <row r="12528">
          <cell r="A12528">
            <v>8911</v>
          </cell>
          <cell r="H12528" t="str">
            <v>Pycnosorus globosus</v>
          </cell>
        </row>
        <row r="12529">
          <cell r="A12529">
            <v>8912</v>
          </cell>
          <cell r="H12529" t="str">
            <v>Pycnosorus pleiocephalus</v>
          </cell>
        </row>
        <row r="12530">
          <cell r="A12530">
            <v>8913</v>
          </cell>
          <cell r="H12530" t="str">
            <v>Hedypnois rhagadioloides subsp. cretica</v>
          </cell>
        </row>
        <row r="12531">
          <cell r="A12531">
            <v>8914</v>
          </cell>
          <cell r="H12531" t="str">
            <v>Chrysocephalum semicalvum subsp. semicalvum</v>
          </cell>
        </row>
        <row r="12532">
          <cell r="A12532">
            <v>8915</v>
          </cell>
          <cell r="H12532" t="str">
            <v>Ozothamnus obcordatus subsp. obcordatus</v>
          </cell>
        </row>
        <row r="12533">
          <cell r="A12533">
            <v>8916</v>
          </cell>
          <cell r="H12533" t="str">
            <v>Ozothamnus tuckeri</v>
          </cell>
        </row>
        <row r="12534">
          <cell r="A12534">
            <v>8917</v>
          </cell>
          <cell r="H12534" t="str">
            <v>Bracteantha viscosa</v>
          </cell>
        </row>
        <row r="12535">
          <cell r="A12535">
            <v>8918</v>
          </cell>
          <cell r="H12535" t="str">
            <v>Rhodanthe microglossa</v>
          </cell>
        </row>
        <row r="12536">
          <cell r="A12536">
            <v>8919</v>
          </cell>
          <cell r="H12536" t="str">
            <v>Rhodanthe corymbiflora</v>
          </cell>
        </row>
        <row r="12537">
          <cell r="A12537">
            <v>8920</v>
          </cell>
          <cell r="H12537" t="str">
            <v>Rhodanthe floribunda</v>
          </cell>
        </row>
        <row r="12538">
          <cell r="A12538">
            <v>8921</v>
          </cell>
          <cell r="H12538" t="str">
            <v>Rhodanthe moschata</v>
          </cell>
        </row>
        <row r="12539">
          <cell r="A12539">
            <v>8922</v>
          </cell>
          <cell r="H12539" t="str">
            <v>Rhodanthe stuartiana</v>
          </cell>
        </row>
        <row r="12540">
          <cell r="A12540">
            <v>8923</v>
          </cell>
          <cell r="H12540" t="str">
            <v>Rhodanthe troedelii</v>
          </cell>
        </row>
        <row r="12541">
          <cell r="A12541">
            <v>8924</v>
          </cell>
          <cell r="H12541" t="str">
            <v>Leucochrysum molle</v>
          </cell>
        </row>
        <row r="12542">
          <cell r="A12542">
            <v>8925</v>
          </cell>
          <cell r="H12542" t="str">
            <v>Triptilodiscus pygmaeus</v>
          </cell>
        </row>
        <row r="12543">
          <cell r="A12543">
            <v>8926</v>
          </cell>
          <cell r="H12543" t="str">
            <v>Senna artemisioides subsp. circinnata</v>
          </cell>
        </row>
        <row r="12544">
          <cell r="A12544">
            <v>8927</v>
          </cell>
          <cell r="H12544" t="str">
            <v>Chamaesyce prostrata</v>
          </cell>
        </row>
        <row r="12545">
          <cell r="A12545">
            <v>8928</v>
          </cell>
          <cell r="H12545" t="str">
            <v>Lotus uliginosus</v>
          </cell>
        </row>
        <row r="12546">
          <cell r="A12546">
            <v>8929</v>
          </cell>
          <cell r="H12546" t="str">
            <v>Acacia havilandiorum</v>
          </cell>
        </row>
        <row r="12547">
          <cell r="A12547">
            <v>8930</v>
          </cell>
          <cell r="H12547" t="str">
            <v>Eucalyptus coolabah</v>
          </cell>
        </row>
        <row r="12548">
          <cell r="A12548">
            <v>8931</v>
          </cell>
          <cell r="H12548" t="str">
            <v>Eucalyptus coolabah subsp. coolabah</v>
          </cell>
        </row>
        <row r="12549">
          <cell r="A12549">
            <v>8932</v>
          </cell>
          <cell r="H12549" t="str">
            <v>Eucalyptus coolabah subsp. excerata</v>
          </cell>
        </row>
        <row r="12550">
          <cell r="A12550">
            <v>8933</v>
          </cell>
          <cell r="H12550" t="str">
            <v>Eucalyptus coolabah subsp. arida</v>
          </cell>
        </row>
        <row r="12551">
          <cell r="A12551">
            <v>8934</v>
          </cell>
          <cell r="H12551" t="str">
            <v>Eucalyptus dolichocarpa</v>
          </cell>
        </row>
        <row r="12552">
          <cell r="A12552">
            <v>8935</v>
          </cell>
          <cell r="H12552" t="str">
            <v>Ibicella lutea</v>
          </cell>
        </row>
        <row r="12553">
          <cell r="A12553">
            <v>8936</v>
          </cell>
          <cell r="H12553" t="str">
            <v>Triodia scariosa subsp. scariosa</v>
          </cell>
        </row>
        <row r="12554">
          <cell r="A12554">
            <v>8937</v>
          </cell>
          <cell r="H12554" t="str">
            <v>Triodia scariosa subsp. yelarbonensis</v>
          </cell>
        </row>
        <row r="12555">
          <cell r="A12555">
            <v>8938</v>
          </cell>
          <cell r="H12555" t="str">
            <v>Brachycome angustifolia var. angustifolia</v>
          </cell>
        </row>
        <row r="12556">
          <cell r="A12556">
            <v>8939</v>
          </cell>
          <cell r="H12556" t="str">
            <v>Brachycome ciliaris var. ciliaris</v>
          </cell>
        </row>
        <row r="12557">
          <cell r="A12557">
            <v>8940</v>
          </cell>
          <cell r="H12557" t="str">
            <v>Juncus subglaucus</v>
          </cell>
        </row>
        <row r="12558">
          <cell r="A12558">
            <v>8941</v>
          </cell>
          <cell r="H12558" t="str">
            <v>Juncus ochrocoleus</v>
          </cell>
        </row>
        <row r="12559">
          <cell r="A12559">
            <v>8942</v>
          </cell>
          <cell r="H12559" t="str">
            <v>Choricarpia subargentea</v>
          </cell>
        </row>
        <row r="12560">
          <cell r="A12560">
            <v>8943</v>
          </cell>
          <cell r="H12560" t="str">
            <v>Dendrobium speciosum var. hillii</v>
          </cell>
        </row>
        <row r="12561">
          <cell r="A12561">
            <v>8944</v>
          </cell>
          <cell r="H12561" t="str">
            <v>Asplenium obtusatum</v>
          </cell>
        </row>
        <row r="12562">
          <cell r="A12562">
            <v>8945</v>
          </cell>
          <cell r="H12562" t="str">
            <v>Centratherum punctatum</v>
          </cell>
        </row>
        <row r="12563">
          <cell r="A12563">
            <v>8946</v>
          </cell>
          <cell r="H12563" t="str">
            <v>Chiloglottis pluricallata</v>
          </cell>
        </row>
        <row r="12564">
          <cell r="A12564">
            <v>8947</v>
          </cell>
          <cell r="H12564" t="str">
            <v>Davidsonia sp. 'Mullumbimby-Currumbin Ck'</v>
          </cell>
        </row>
        <row r="12565">
          <cell r="A12565">
            <v>8948</v>
          </cell>
          <cell r="H12565" t="str">
            <v>Endiandra floydii</v>
          </cell>
        </row>
        <row r="12566">
          <cell r="A12566">
            <v>8949</v>
          </cell>
          <cell r="H12566" t="str">
            <v>Erythrorchis cassythoides</v>
          </cell>
        </row>
        <row r="12567">
          <cell r="A12567">
            <v>8950</v>
          </cell>
          <cell r="H12567" t="str">
            <v>Eucalyptus scias</v>
          </cell>
        </row>
        <row r="12568">
          <cell r="A12568">
            <v>8951</v>
          </cell>
          <cell r="H12568" t="str">
            <v>Genoplesium despectans</v>
          </cell>
        </row>
        <row r="12569">
          <cell r="A12569">
            <v>8952</v>
          </cell>
          <cell r="H12569" t="str">
            <v>Lissanthe sp. A</v>
          </cell>
        </row>
        <row r="12570">
          <cell r="A12570">
            <v>8953</v>
          </cell>
          <cell r="H12570" t="str">
            <v>Ophioglossum lusitanicum subsp. coriaceum</v>
          </cell>
        </row>
        <row r="12571">
          <cell r="A12571">
            <v>8954</v>
          </cell>
          <cell r="H12571" t="str">
            <v>Protasparagus aethiopicus</v>
          </cell>
        </row>
        <row r="12572">
          <cell r="A12572">
            <v>8955</v>
          </cell>
          <cell r="H12572" t="str">
            <v>Kunzea species D</v>
          </cell>
        </row>
        <row r="12573">
          <cell r="A12573">
            <v>8956</v>
          </cell>
          <cell r="H12573" t="str">
            <v>Ptilothrix deusta</v>
          </cell>
        </row>
        <row r="12574">
          <cell r="A12574">
            <v>8957</v>
          </cell>
          <cell r="H12574" t="str">
            <v>Sisyrinchium sp. A</v>
          </cell>
        </row>
        <row r="12575">
          <cell r="A12575">
            <v>8958</v>
          </cell>
          <cell r="H12575" t="str">
            <v>Oxalis sp. A</v>
          </cell>
        </row>
        <row r="12576">
          <cell r="A12576">
            <v>8959</v>
          </cell>
          <cell r="H12576" t="str">
            <v>Eucalyptus parramattensis subsp. parramattensis</v>
          </cell>
        </row>
        <row r="12577">
          <cell r="A12577">
            <v>8960</v>
          </cell>
          <cell r="H12577" t="str">
            <v>Hypochaeris microcephala var. albiflora</v>
          </cell>
        </row>
        <row r="12578">
          <cell r="A12578">
            <v>8961</v>
          </cell>
          <cell r="H12578" t="str">
            <v>Brachychiton populneus subsp. populneus</v>
          </cell>
        </row>
        <row r="12579">
          <cell r="A12579">
            <v>8962</v>
          </cell>
          <cell r="H12579" t="str">
            <v>Styphelia laeta subsp. laeta</v>
          </cell>
        </row>
        <row r="12580">
          <cell r="A12580">
            <v>8963</v>
          </cell>
          <cell r="H12580" t="str">
            <v>Nothoscordum borbonicum</v>
          </cell>
        </row>
        <row r="12581">
          <cell r="A12581">
            <v>8964</v>
          </cell>
          <cell r="H12581" t="str">
            <v>Bromus cartharticus</v>
          </cell>
        </row>
        <row r="12582">
          <cell r="A12582">
            <v>8965</v>
          </cell>
          <cell r="H12582" t="str">
            <v>Pseudovanilla foliata</v>
          </cell>
        </row>
        <row r="12583">
          <cell r="A12583">
            <v>8966</v>
          </cell>
          <cell r="H12583" t="str">
            <v>Rostellularia adscendens subsp. adscendens</v>
          </cell>
        </row>
        <row r="12584">
          <cell r="A12584">
            <v>8967</v>
          </cell>
          <cell r="H12584" t="str">
            <v>Spiranthes sinensis subsp. australis</v>
          </cell>
        </row>
        <row r="12585">
          <cell r="A12585">
            <v>8968</v>
          </cell>
          <cell r="H12585" t="str">
            <v>Thelymitra ixioides var. ixioides</v>
          </cell>
        </row>
        <row r="12586">
          <cell r="A12586">
            <v>8969</v>
          </cell>
          <cell r="H12586" t="str">
            <v>Tradescantia zebrina</v>
          </cell>
        </row>
        <row r="12587">
          <cell r="A12587">
            <v>8970</v>
          </cell>
          <cell r="H12587" t="str">
            <v>Acacia acrionastes</v>
          </cell>
        </row>
        <row r="12588">
          <cell r="A12588">
            <v>8971</v>
          </cell>
          <cell r="H12588" t="str">
            <v>Acacia dangarensis</v>
          </cell>
        </row>
        <row r="12589">
          <cell r="A12589">
            <v>8972</v>
          </cell>
          <cell r="H12589" t="str">
            <v>Acacia matthewii</v>
          </cell>
        </row>
        <row r="12590">
          <cell r="A12590">
            <v>8973</v>
          </cell>
          <cell r="H12590" t="str">
            <v>Acacia meiantha</v>
          </cell>
        </row>
        <row r="12591">
          <cell r="A12591">
            <v>8974</v>
          </cell>
          <cell r="H12591" t="str">
            <v>Acianthus apprimus</v>
          </cell>
        </row>
        <row r="12592">
          <cell r="A12592">
            <v>8975</v>
          </cell>
          <cell r="H12592" t="str">
            <v>Acianthus exiguus</v>
          </cell>
        </row>
        <row r="12593">
          <cell r="A12593">
            <v>8976</v>
          </cell>
          <cell r="H12593" t="str">
            <v>Acmella grandiflora var. brachyglossa</v>
          </cell>
        </row>
        <row r="12594">
          <cell r="A12594">
            <v>8977</v>
          </cell>
          <cell r="H12594" t="str">
            <v>Acmena hemilampra subsp. hemilampra</v>
          </cell>
        </row>
        <row r="12595">
          <cell r="A12595">
            <v>8978</v>
          </cell>
          <cell r="H12595" t="str">
            <v>Akania bidwillii</v>
          </cell>
        </row>
        <row r="12596">
          <cell r="A12596">
            <v>8979</v>
          </cell>
          <cell r="H12596" t="str">
            <v>Alexfloydia repens</v>
          </cell>
        </row>
        <row r="12597">
          <cell r="A12597">
            <v>8980</v>
          </cell>
          <cell r="H12597" t="str">
            <v>Allocasuarina defungens</v>
          </cell>
        </row>
        <row r="12598">
          <cell r="A12598">
            <v>8981</v>
          </cell>
          <cell r="H12598" t="str">
            <v>Arecastrum romanzoffianum</v>
          </cell>
        </row>
        <row r="12599">
          <cell r="A12599">
            <v>8982</v>
          </cell>
          <cell r="H12599" t="str">
            <v>Protasparagus africanus</v>
          </cell>
        </row>
        <row r="12600">
          <cell r="A12600">
            <v>8983</v>
          </cell>
          <cell r="H12600" t="str">
            <v>Quassia sp. 'Moonee Creek'</v>
          </cell>
        </row>
        <row r="12601">
          <cell r="A12601">
            <v>8984</v>
          </cell>
          <cell r="H12601" t="str">
            <v>Sansevieria trifasciata</v>
          </cell>
        </row>
        <row r="12602">
          <cell r="A12602">
            <v>8985</v>
          </cell>
          <cell r="H12602" t="str">
            <v>Bauhinia variegata</v>
          </cell>
        </row>
        <row r="12603">
          <cell r="A12603">
            <v>8986</v>
          </cell>
          <cell r="H12603" t="str">
            <v>Zieria smithii subsp. B</v>
          </cell>
        </row>
        <row r="12604">
          <cell r="A12604">
            <v>8987</v>
          </cell>
          <cell r="H12604" t="str">
            <v>Brachycome heterodonta var. heterodonta</v>
          </cell>
        </row>
        <row r="12605">
          <cell r="A12605">
            <v>8988</v>
          </cell>
          <cell r="H12605" t="str">
            <v>Brachycome heterodonta var. A</v>
          </cell>
        </row>
        <row r="12606">
          <cell r="A12606">
            <v>8989</v>
          </cell>
          <cell r="H12606" t="str">
            <v>Conospermum longifolium subsp. angustifolium</v>
          </cell>
        </row>
        <row r="12607">
          <cell r="A12607">
            <v>8990</v>
          </cell>
          <cell r="H12607" t="str">
            <v>Persoonia mollis subsp. caleyi</v>
          </cell>
        </row>
        <row r="12608">
          <cell r="A12608">
            <v>8991</v>
          </cell>
          <cell r="H12608" t="str">
            <v>Persoonia mollis subsp. ledifolia</v>
          </cell>
        </row>
        <row r="12609">
          <cell r="A12609">
            <v>8992</v>
          </cell>
          <cell r="H12609" t="str">
            <v>Grevillea diffusa</v>
          </cell>
        </row>
        <row r="12610">
          <cell r="A12610">
            <v>8993</v>
          </cell>
          <cell r="H12610" t="str">
            <v>Grevillea diffusa subsp. diffusa</v>
          </cell>
        </row>
        <row r="12611">
          <cell r="A12611">
            <v>8994</v>
          </cell>
          <cell r="H12611" t="str">
            <v>Grevillea diffusa subsp. filipendula</v>
          </cell>
        </row>
        <row r="12612">
          <cell r="A12612">
            <v>8995</v>
          </cell>
          <cell r="H12612" t="str">
            <v>Persoonia mollis subsp. maxima</v>
          </cell>
        </row>
        <row r="12613">
          <cell r="A12613">
            <v>8996</v>
          </cell>
          <cell r="H12613" t="str">
            <v>Persoonia mollis subsp. nectens</v>
          </cell>
        </row>
        <row r="12614">
          <cell r="A12614">
            <v>8997</v>
          </cell>
          <cell r="H12614" t="str">
            <v>Persoonia mollis subsp. revoluta</v>
          </cell>
        </row>
        <row r="12615">
          <cell r="A12615">
            <v>8998</v>
          </cell>
          <cell r="H12615" t="str">
            <v>Juncus mollis</v>
          </cell>
        </row>
        <row r="12616">
          <cell r="A12616">
            <v>8999</v>
          </cell>
          <cell r="H12616" t="str">
            <v>Xyris gracilis subsp. laxa</v>
          </cell>
        </row>
        <row r="12617">
          <cell r="A12617">
            <v>9000</v>
          </cell>
          <cell r="H12617" t="str">
            <v>Persoonia mollis subsp. mollis</v>
          </cell>
        </row>
        <row r="12618">
          <cell r="A12618">
            <v>9001</v>
          </cell>
          <cell r="H12618" t="str">
            <v>Goodenia diamorpha var. angustifolia</v>
          </cell>
        </row>
        <row r="12619">
          <cell r="A12619">
            <v>9002</v>
          </cell>
          <cell r="H12619" t="str">
            <v>Acacia elongata var. elongata</v>
          </cell>
        </row>
        <row r="12620">
          <cell r="A12620">
            <v>9003</v>
          </cell>
          <cell r="H12620" t="str">
            <v>Persoonia mollis subsp. livens</v>
          </cell>
        </row>
        <row r="12621">
          <cell r="A12621">
            <v>9004</v>
          </cell>
          <cell r="H12621" t="str">
            <v>Persoonia mollis subsp. budawangensis</v>
          </cell>
        </row>
        <row r="12622">
          <cell r="A12622">
            <v>9005</v>
          </cell>
          <cell r="H12622" t="str">
            <v>Persoonia mollis subsp. leptophylla</v>
          </cell>
        </row>
        <row r="12623">
          <cell r="A12623">
            <v>9006</v>
          </cell>
          <cell r="H12623" t="str">
            <v>Casuarina cunninghamiana subsp. cunninghamiana</v>
          </cell>
        </row>
        <row r="12624">
          <cell r="A12624">
            <v>9007</v>
          </cell>
          <cell r="H12624" t="str">
            <v>Eucalyptus amplifolia subsp. amplifolia</v>
          </cell>
        </row>
        <row r="12625">
          <cell r="A12625">
            <v>9008</v>
          </cell>
          <cell r="H12625" t="str">
            <v>Lasiopetalum ferrugineum var. ferrugineum</v>
          </cell>
        </row>
        <row r="12626">
          <cell r="A12626">
            <v>9009</v>
          </cell>
          <cell r="H12626" t="str">
            <v>Allocasuarina diminuta subsp. mimica</v>
          </cell>
        </row>
        <row r="12627">
          <cell r="A12627">
            <v>9010</v>
          </cell>
          <cell r="H12627" t="str">
            <v>Allocasuarina ophiolitica</v>
          </cell>
        </row>
        <row r="12628">
          <cell r="A12628">
            <v>9011</v>
          </cell>
          <cell r="H12628" t="str">
            <v>Allocasuarina simulans</v>
          </cell>
        </row>
        <row r="12629">
          <cell r="A12629">
            <v>9012</v>
          </cell>
          <cell r="H12629" t="str">
            <v>Angophora crassifolia</v>
          </cell>
        </row>
        <row r="12630">
          <cell r="A12630">
            <v>9013</v>
          </cell>
          <cell r="H12630" t="str">
            <v>Araujia sericiflora</v>
          </cell>
        </row>
        <row r="12631">
          <cell r="A12631">
            <v>9014</v>
          </cell>
          <cell r="H12631" t="str">
            <v>Arthrochilus prolixus</v>
          </cell>
        </row>
        <row r="12632">
          <cell r="A12632">
            <v>9015</v>
          </cell>
          <cell r="H12632" t="str">
            <v>Astrotricha roddii</v>
          </cell>
        </row>
        <row r="12633">
          <cell r="A12633">
            <v>9016</v>
          </cell>
          <cell r="H12633" t="str">
            <v>Baumea planifolia</v>
          </cell>
        </row>
        <row r="12634">
          <cell r="A12634">
            <v>9017</v>
          </cell>
          <cell r="H12634" t="str">
            <v>Bosistoa pentacocca var. pentacocca</v>
          </cell>
        </row>
        <row r="12635">
          <cell r="A12635">
            <v>9018</v>
          </cell>
          <cell r="H12635" t="str">
            <v>Bulbophyllum schillerianum</v>
          </cell>
        </row>
        <row r="12636">
          <cell r="A12636">
            <v>9019</v>
          </cell>
          <cell r="H12636" t="str">
            <v>Carex brunnea</v>
          </cell>
        </row>
        <row r="12637">
          <cell r="A12637">
            <v>9020</v>
          </cell>
          <cell r="H12637" t="str">
            <v>Chiloglottis anaticeps</v>
          </cell>
        </row>
        <row r="12638">
          <cell r="A12638">
            <v>9021</v>
          </cell>
          <cell r="H12638" t="str">
            <v>Chiloglottis palachila</v>
          </cell>
        </row>
        <row r="12639">
          <cell r="A12639">
            <v>9022</v>
          </cell>
          <cell r="H12639" t="str">
            <v>Chiloglottis platyptera</v>
          </cell>
        </row>
        <row r="12640">
          <cell r="A12640">
            <v>9023</v>
          </cell>
          <cell r="H12640" t="str">
            <v>Crotalaria pallida var. obovata</v>
          </cell>
        </row>
        <row r="12641">
          <cell r="A12641">
            <v>9024</v>
          </cell>
          <cell r="H12641" t="str">
            <v>Cyperus nutans subsp. eleusinoides</v>
          </cell>
        </row>
        <row r="12642">
          <cell r="A12642">
            <v>9025</v>
          </cell>
          <cell r="H12642" t="str">
            <v>Diuris disposita</v>
          </cell>
        </row>
        <row r="12643">
          <cell r="A12643">
            <v>9026</v>
          </cell>
          <cell r="H12643" t="str">
            <v>Diuris flavescens</v>
          </cell>
        </row>
        <row r="12644">
          <cell r="A12644">
            <v>9027</v>
          </cell>
          <cell r="H12644" t="str">
            <v>Diuris praecox</v>
          </cell>
        </row>
        <row r="12645">
          <cell r="A12645">
            <v>9028</v>
          </cell>
          <cell r="H12645" t="str">
            <v>Eucalyptus microcodon</v>
          </cell>
        </row>
        <row r="12646">
          <cell r="A12646">
            <v>9029</v>
          </cell>
          <cell r="H12646" t="str">
            <v>Eucalyptus ophitica</v>
          </cell>
        </row>
        <row r="12647">
          <cell r="A12647">
            <v>9030</v>
          </cell>
          <cell r="H12647" t="str">
            <v>Eucalyptus robusta x tereticornis</v>
          </cell>
        </row>
        <row r="12648">
          <cell r="A12648">
            <v>9031</v>
          </cell>
          <cell r="H12648" t="str">
            <v>Gypsophila tubulosa</v>
          </cell>
        </row>
        <row r="12649">
          <cell r="A12649">
            <v>9032</v>
          </cell>
          <cell r="H12649" t="str">
            <v>Helichrysum species 2</v>
          </cell>
        </row>
        <row r="12650">
          <cell r="A12650">
            <v>9033</v>
          </cell>
          <cell r="H12650" t="str">
            <v>Homoranthus floydii</v>
          </cell>
        </row>
        <row r="12651">
          <cell r="A12651">
            <v>9034</v>
          </cell>
          <cell r="H12651" t="str">
            <v>Homoranthus lunatus</v>
          </cell>
        </row>
        <row r="12652">
          <cell r="A12652">
            <v>9035</v>
          </cell>
          <cell r="H12652" t="str">
            <v>Juncus brevibracteus</v>
          </cell>
        </row>
        <row r="12653">
          <cell r="A12653">
            <v>9036</v>
          </cell>
          <cell r="H12653" t="str">
            <v>Leucopogon cicatricatus</v>
          </cell>
        </row>
        <row r="12654">
          <cell r="A12654">
            <v>9037</v>
          </cell>
          <cell r="H12654" t="str">
            <v>Leucopogon species 5</v>
          </cell>
        </row>
        <row r="12655">
          <cell r="A12655">
            <v>9038</v>
          </cell>
          <cell r="H12655" t="str">
            <v>Melichrus sp. A</v>
          </cell>
        </row>
        <row r="12656">
          <cell r="A12656">
            <v>9039</v>
          </cell>
          <cell r="H12656" t="str">
            <v>Melinus repens</v>
          </cell>
        </row>
        <row r="12657">
          <cell r="A12657">
            <v>9040</v>
          </cell>
          <cell r="H12657" t="str">
            <v>Microcitrus australasica var. australasica</v>
          </cell>
        </row>
        <row r="12658">
          <cell r="A12658">
            <v>9041</v>
          </cell>
          <cell r="H12658" t="str">
            <v>Microsorum pustulatum</v>
          </cell>
        </row>
        <row r="12659">
          <cell r="A12659">
            <v>9042</v>
          </cell>
          <cell r="H12659" t="str">
            <v>Murraya paniculata</v>
          </cell>
        </row>
        <row r="12660">
          <cell r="A12660">
            <v>9043</v>
          </cell>
          <cell r="H12660" t="str">
            <v>Myoporum boninense subsp. australe</v>
          </cell>
        </row>
        <row r="12661">
          <cell r="A12661">
            <v>9044</v>
          </cell>
          <cell r="H12661" t="str">
            <v>Oxylobium sp.1</v>
          </cell>
        </row>
        <row r="12662">
          <cell r="A12662">
            <v>9045</v>
          </cell>
          <cell r="H12662" t="str">
            <v>Parsonsia sp. C</v>
          </cell>
        </row>
        <row r="12663">
          <cell r="A12663">
            <v>9046</v>
          </cell>
          <cell r="H12663" t="str">
            <v>Persoonia terminalis</v>
          </cell>
        </row>
        <row r="12664">
          <cell r="A12664">
            <v>9047</v>
          </cell>
          <cell r="H12664" t="str">
            <v>Persoonia terminalis subsp. recurva</v>
          </cell>
        </row>
        <row r="12665">
          <cell r="A12665">
            <v>9048</v>
          </cell>
          <cell r="H12665" t="str">
            <v>Persoonia terminalis subsp. terminalis</v>
          </cell>
        </row>
        <row r="12666">
          <cell r="A12666">
            <v>9049</v>
          </cell>
          <cell r="H12666" t="str">
            <v>Planchonella pohlmaniana var. pohlmaniana</v>
          </cell>
        </row>
        <row r="12667">
          <cell r="A12667">
            <v>9050</v>
          </cell>
          <cell r="H12667" t="str">
            <v>Plectranthus cremnus</v>
          </cell>
        </row>
        <row r="12668">
          <cell r="A12668">
            <v>9051</v>
          </cell>
          <cell r="H12668" t="str">
            <v>Plectranthus nitidus</v>
          </cell>
        </row>
        <row r="12669">
          <cell r="A12669">
            <v>9052</v>
          </cell>
          <cell r="H12669" t="str">
            <v>Pneumatopteris pennigera</v>
          </cell>
        </row>
        <row r="12670">
          <cell r="A12670">
            <v>9053</v>
          </cell>
          <cell r="H12670" t="str">
            <v>Prasophyllum dossenum</v>
          </cell>
        </row>
        <row r="12671">
          <cell r="A12671">
            <v>9054</v>
          </cell>
          <cell r="H12671" t="str">
            <v>Prasophyllum exilis</v>
          </cell>
        </row>
        <row r="12672">
          <cell r="A12672">
            <v>9055</v>
          </cell>
          <cell r="H12672" t="str">
            <v>Restio tetraphyllus subsp. meiostachyus</v>
          </cell>
        </row>
        <row r="12673">
          <cell r="A12673">
            <v>9056</v>
          </cell>
          <cell r="H12673" t="str">
            <v>Sarcostemma brunonianum</v>
          </cell>
        </row>
        <row r="12674">
          <cell r="A12674">
            <v>9057</v>
          </cell>
          <cell r="H12674" t="str">
            <v>Schoenus lepidosperma subsp. pachylepis</v>
          </cell>
        </row>
        <row r="12675">
          <cell r="A12675">
            <v>9058</v>
          </cell>
          <cell r="H12675" t="str">
            <v>Styphelia perileuca</v>
          </cell>
        </row>
        <row r="12676">
          <cell r="A12676">
            <v>9059</v>
          </cell>
          <cell r="H12676" t="str">
            <v>Tarenna cameronii</v>
          </cell>
        </row>
        <row r="12677">
          <cell r="A12677">
            <v>9060</v>
          </cell>
          <cell r="H12677" t="str">
            <v>Telopea sp. A</v>
          </cell>
        </row>
        <row r="12678">
          <cell r="A12678">
            <v>9061</v>
          </cell>
          <cell r="H12678" t="str">
            <v>Trimenia moorei</v>
          </cell>
        </row>
        <row r="12679">
          <cell r="A12679">
            <v>9062</v>
          </cell>
          <cell r="H12679" t="str">
            <v>Uromyrtus species 1</v>
          </cell>
        </row>
        <row r="12680">
          <cell r="A12680">
            <v>9063</v>
          </cell>
          <cell r="H12680" t="str">
            <v>Wahlenbergia glabra</v>
          </cell>
        </row>
        <row r="12681">
          <cell r="A12681">
            <v>9064</v>
          </cell>
          <cell r="H12681" t="str">
            <v>Wahlenbergia scopulicola</v>
          </cell>
        </row>
        <row r="12682">
          <cell r="A12682">
            <v>9065</v>
          </cell>
          <cell r="H12682" t="str">
            <v>Wahlenbergia species 4</v>
          </cell>
        </row>
        <row r="12683">
          <cell r="A12683">
            <v>9066</v>
          </cell>
          <cell r="H12683" t="str">
            <v>Zieria sp. B</v>
          </cell>
        </row>
        <row r="12684">
          <cell r="A12684">
            <v>9067</v>
          </cell>
          <cell r="H12684" t="str">
            <v>Zieria sp. J</v>
          </cell>
        </row>
        <row r="12685">
          <cell r="A12685">
            <v>9068</v>
          </cell>
          <cell r="H12685" t="str">
            <v>Zieria sp. N</v>
          </cell>
        </row>
        <row r="12686">
          <cell r="A12686">
            <v>9069</v>
          </cell>
          <cell r="H12686" t="str">
            <v>Zieria sp. Q</v>
          </cell>
        </row>
        <row r="12687">
          <cell r="A12687">
            <v>9070</v>
          </cell>
          <cell r="H12687" t="str">
            <v>Brachycome ascendens</v>
          </cell>
        </row>
        <row r="12688">
          <cell r="A12688">
            <v>9071</v>
          </cell>
          <cell r="H12688" t="str">
            <v>Leucochrysum albicans var. tricolor</v>
          </cell>
        </row>
        <row r="12689">
          <cell r="A12689">
            <v>9072</v>
          </cell>
          <cell r="H12689" t="str">
            <v>Leucochrysum albicans subsp. alpinum</v>
          </cell>
        </row>
        <row r="12690">
          <cell r="A12690">
            <v>9073</v>
          </cell>
          <cell r="H12690" t="str">
            <v>Hibbertia sp. B</v>
          </cell>
        </row>
        <row r="12691">
          <cell r="A12691">
            <v>9074</v>
          </cell>
          <cell r="H12691" t="str">
            <v>Diuris dendrobioides</v>
          </cell>
        </row>
        <row r="12692">
          <cell r="A12692">
            <v>9075</v>
          </cell>
          <cell r="H12692" t="str">
            <v>Ranunculus sp. A</v>
          </cell>
        </row>
        <row r="12693">
          <cell r="A12693">
            <v>9076</v>
          </cell>
          <cell r="H12693" t="str">
            <v>Mentha x piperita</v>
          </cell>
        </row>
        <row r="12694">
          <cell r="A12694">
            <v>9077</v>
          </cell>
          <cell r="H12694" t="str">
            <v>Daucus glochidiatus f. C</v>
          </cell>
        </row>
        <row r="12695">
          <cell r="A12695">
            <v>9078</v>
          </cell>
          <cell r="H12695" t="str">
            <v>Goodenia bellidifolia subsp. argentea</v>
          </cell>
        </row>
        <row r="12696">
          <cell r="A12696">
            <v>9079</v>
          </cell>
          <cell r="H12696" t="str">
            <v>Bursaria spinosa var. obovata</v>
          </cell>
        </row>
        <row r="12697">
          <cell r="A12697">
            <v>9080</v>
          </cell>
          <cell r="H12697" t="str">
            <v>Leptospermum polyanthum</v>
          </cell>
        </row>
        <row r="12698">
          <cell r="A12698">
            <v>9081</v>
          </cell>
          <cell r="H12698" t="str">
            <v>Persoonia laurina subsp. leiogyna</v>
          </cell>
        </row>
        <row r="12699">
          <cell r="A12699">
            <v>9082</v>
          </cell>
          <cell r="H12699" t="str">
            <v>Lomandra micrantha subsp. tuberculata</v>
          </cell>
        </row>
        <row r="12700">
          <cell r="A12700">
            <v>9083</v>
          </cell>
          <cell r="H12700" t="str">
            <v>Hyalosperma glutinosum subsp. glutinosum</v>
          </cell>
        </row>
        <row r="12701">
          <cell r="A12701">
            <v>9084</v>
          </cell>
          <cell r="H12701" t="str">
            <v>Rhodanthe polygalifolia</v>
          </cell>
        </row>
        <row r="12702">
          <cell r="A12702">
            <v>9085</v>
          </cell>
          <cell r="H12702" t="str">
            <v>Acacia cangaiensis</v>
          </cell>
        </row>
        <row r="12703">
          <cell r="A12703">
            <v>9086</v>
          </cell>
          <cell r="H12703" t="str">
            <v>Acacia elongata var. dilatata</v>
          </cell>
        </row>
        <row r="12704">
          <cell r="A12704">
            <v>9087</v>
          </cell>
          <cell r="H12704" t="str">
            <v>Acianthus collinus</v>
          </cell>
        </row>
        <row r="12705">
          <cell r="A12705">
            <v>9088</v>
          </cell>
          <cell r="H12705" t="str">
            <v>Acianthus pusillus</v>
          </cell>
        </row>
        <row r="12706">
          <cell r="A12706">
            <v>9089</v>
          </cell>
          <cell r="H12706" t="str">
            <v>Agrostis sp. A</v>
          </cell>
        </row>
        <row r="12707">
          <cell r="A12707">
            <v>9090</v>
          </cell>
          <cell r="H12707" t="str">
            <v>Allocasuarina brachystachya</v>
          </cell>
        </row>
        <row r="12708">
          <cell r="A12708">
            <v>9091</v>
          </cell>
          <cell r="H12708" t="str">
            <v>Allocasuarina rupicola</v>
          </cell>
        </row>
        <row r="12709">
          <cell r="A12709">
            <v>9092</v>
          </cell>
          <cell r="H12709" t="str">
            <v>Amaranthus macrocarpus var. macrocarpus</v>
          </cell>
        </row>
        <row r="12710">
          <cell r="A12710">
            <v>9093</v>
          </cell>
          <cell r="H12710" t="str">
            <v>Amaranthus macrocarpus var. pallidus</v>
          </cell>
        </row>
        <row r="12711">
          <cell r="A12711">
            <v>9094</v>
          </cell>
          <cell r="H12711" t="str">
            <v>Angophora leiocarpa</v>
          </cell>
        </row>
        <row r="12712">
          <cell r="A12712">
            <v>9095</v>
          </cell>
          <cell r="H12712" t="str">
            <v>Aristida lignosa</v>
          </cell>
        </row>
        <row r="12713">
          <cell r="A12713">
            <v>9096</v>
          </cell>
          <cell r="H12713" t="str">
            <v>Aristida queenslandica var. queenslandica</v>
          </cell>
        </row>
        <row r="12714">
          <cell r="A12714">
            <v>9097</v>
          </cell>
          <cell r="H12714" t="str">
            <v>Arthropodium sp. B</v>
          </cell>
        </row>
        <row r="12715">
          <cell r="A12715">
            <v>9098</v>
          </cell>
          <cell r="H12715" t="str">
            <v>Boronia chartacea</v>
          </cell>
        </row>
        <row r="12716">
          <cell r="A12716">
            <v>9099</v>
          </cell>
          <cell r="H12716" t="str">
            <v>Boronia umbellata</v>
          </cell>
        </row>
        <row r="12717">
          <cell r="A12717">
            <v>91</v>
          </cell>
          <cell r="H12717" t="str">
            <v>Davidsonia sp.</v>
          </cell>
        </row>
        <row r="12718">
          <cell r="A12718">
            <v>9100</v>
          </cell>
          <cell r="H12718" t="str">
            <v>Bulbine vagans</v>
          </cell>
        </row>
        <row r="12719">
          <cell r="A12719">
            <v>9101</v>
          </cell>
          <cell r="H12719" t="str">
            <v>Brachycome sp. A</v>
          </cell>
        </row>
        <row r="12720">
          <cell r="A12720">
            <v>9102</v>
          </cell>
          <cell r="H12720" t="str">
            <v>Bulbophyllum caldericola</v>
          </cell>
        </row>
        <row r="12721">
          <cell r="A12721">
            <v>9103</v>
          </cell>
          <cell r="H12721" t="str">
            <v>Bursaria longisepala var. longisepala</v>
          </cell>
        </row>
        <row r="12722">
          <cell r="A12722">
            <v>9104</v>
          </cell>
          <cell r="H12722" t="str">
            <v>Brachycome diversifolia var. diversifolia</v>
          </cell>
        </row>
        <row r="12723">
          <cell r="A12723">
            <v>9105</v>
          </cell>
          <cell r="H12723" t="str">
            <v>Brachycome diversifolia var. dissecta</v>
          </cell>
        </row>
        <row r="12724">
          <cell r="A12724">
            <v>9106</v>
          </cell>
          <cell r="H12724" t="str">
            <v>Coix lachryma-jobi</v>
          </cell>
        </row>
        <row r="12725">
          <cell r="A12725">
            <v>9107</v>
          </cell>
          <cell r="H12725" t="str">
            <v>Cyperus rupicola</v>
          </cell>
        </row>
        <row r="12726">
          <cell r="A12726">
            <v>9108</v>
          </cell>
          <cell r="H12726" t="str">
            <v>Elyonurus citreus</v>
          </cell>
        </row>
        <row r="12727">
          <cell r="A12727">
            <v>9109</v>
          </cell>
          <cell r="H12727" t="str">
            <v>Exocarya sclerioides</v>
          </cell>
        </row>
        <row r="12728">
          <cell r="A12728">
            <v>9110</v>
          </cell>
          <cell r="H12728" t="str">
            <v>Senna x floribunda</v>
          </cell>
        </row>
        <row r="12729">
          <cell r="A12729">
            <v>9111</v>
          </cell>
          <cell r="H12729" t="str">
            <v>Gazania rigens</v>
          </cell>
        </row>
        <row r="12730">
          <cell r="A12730">
            <v>9112</v>
          </cell>
          <cell r="H12730" t="str">
            <v>Impatiens walleriana</v>
          </cell>
        </row>
        <row r="12731">
          <cell r="A12731">
            <v>9113</v>
          </cell>
          <cell r="H12731" t="str">
            <v>Lastreopsis marginans</v>
          </cell>
        </row>
        <row r="12732">
          <cell r="A12732">
            <v>9114</v>
          </cell>
          <cell r="H12732" t="str">
            <v>Hakea bakeriana</v>
          </cell>
        </row>
        <row r="12733">
          <cell r="A12733">
            <v>9115</v>
          </cell>
          <cell r="H12733" t="str">
            <v>Leucopogon neo-anglicus</v>
          </cell>
        </row>
        <row r="12734">
          <cell r="A12734">
            <v>9116</v>
          </cell>
          <cell r="H12734" t="str">
            <v>Malus x domestica</v>
          </cell>
        </row>
        <row r="12735">
          <cell r="A12735">
            <v>9117</v>
          </cell>
          <cell r="H12735" t="str">
            <v>Phaius tankervilliae</v>
          </cell>
        </row>
        <row r="12736">
          <cell r="A12736">
            <v>9118</v>
          </cell>
          <cell r="H12736" t="str">
            <v>Piptatherum miliacea</v>
          </cell>
        </row>
        <row r="12737">
          <cell r="A12737">
            <v>9119</v>
          </cell>
          <cell r="H12737" t="str">
            <v>Triglochin procerum</v>
          </cell>
        </row>
        <row r="12738">
          <cell r="A12738">
            <v>9120</v>
          </cell>
          <cell r="H12738" t="str">
            <v>Dendrobium x gracillimum</v>
          </cell>
        </row>
        <row r="12739">
          <cell r="A12739">
            <v>9121</v>
          </cell>
          <cell r="H12739" t="str">
            <v>Dendrobium x suffusum</v>
          </cell>
        </row>
        <row r="12740">
          <cell r="A12740">
            <v>9122</v>
          </cell>
          <cell r="H12740" t="str">
            <v>Caladenia filamentosa var. filamentosa</v>
          </cell>
        </row>
        <row r="12741">
          <cell r="A12741">
            <v>9123</v>
          </cell>
          <cell r="H12741" t="str">
            <v>Caladenia gracilis</v>
          </cell>
        </row>
        <row r="12742">
          <cell r="A12742">
            <v>9124</v>
          </cell>
          <cell r="H12742" t="str">
            <v>Caladenia quadrifaria</v>
          </cell>
        </row>
        <row r="12743">
          <cell r="A12743">
            <v>9125</v>
          </cell>
          <cell r="H12743" t="str">
            <v>Caladenia sp. C</v>
          </cell>
        </row>
        <row r="12744">
          <cell r="A12744">
            <v>9126</v>
          </cell>
          <cell r="H12744" t="str">
            <v>Callistemon pungens</v>
          </cell>
        </row>
        <row r="12745">
          <cell r="A12745">
            <v>9127</v>
          </cell>
          <cell r="H12745" t="str">
            <v>Cassinia sp. B</v>
          </cell>
        </row>
        <row r="12746">
          <cell r="A12746">
            <v>9128</v>
          </cell>
          <cell r="H12746" t="str">
            <v>Centipeda minima var. minima</v>
          </cell>
        </row>
        <row r="12747">
          <cell r="A12747">
            <v>9129</v>
          </cell>
          <cell r="H12747" t="str">
            <v>Cenchrus species A</v>
          </cell>
        </row>
        <row r="12748">
          <cell r="A12748">
            <v>9130</v>
          </cell>
          <cell r="H12748" t="str">
            <v>Chamaesyce hirta</v>
          </cell>
        </row>
        <row r="12749">
          <cell r="A12749">
            <v>9131</v>
          </cell>
          <cell r="H12749" t="str">
            <v>Chamaesyce sp. A</v>
          </cell>
        </row>
        <row r="12750">
          <cell r="A12750">
            <v>9132</v>
          </cell>
          <cell r="H12750" t="str">
            <v>Centratherum punctatum subsp. punctatum</v>
          </cell>
        </row>
        <row r="12751">
          <cell r="A12751">
            <v>9133</v>
          </cell>
          <cell r="H12751" t="str">
            <v>Cheiranthera cyanea var. borealis</v>
          </cell>
        </row>
        <row r="12752">
          <cell r="A12752">
            <v>9134</v>
          </cell>
          <cell r="H12752" t="str">
            <v>Chloris divaricata var. divaricata</v>
          </cell>
        </row>
        <row r="12753">
          <cell r="A12753">
            <v>9135</v>
          </cell>
          <cell r="H12753" t="str">
            <v>Christella parasitica</v>
          </cell>
        </row>
        <row r="12754">
          <cell r="A12754">
            <v>9136</v>
          </cell>
          <cell r="H12754" t="str">
            <v>Conospermum ellipticum</v>
          </cell>
        </row>
        <row r="12755">
          <cell r="A12755">
            <v>9137</v>
          </cell>
          <cell r="H12755" t="str">
            <v>Corybas montanus</v>
          </cell>
        </row>
        <row r="12756">
          <cell r="A12756">
            <v>9138</v>
          </cell>
          <cell r="H12756" t="str">
            <v>Corynocarpus rupestris subsp. arborescens</v>
          </cell>
        </row>
        <row r="12757">
          <cell r="A12757">
            <v>9139</v>
          </cell>
          <cell r="H12757" t="str">
            <v>Craspedia canens</v>
          </cell>
        </row>
        <row r="12758">
          <cell r="A12758">
            <v>9140</v>
          </cell>
          <cell r="H12758" t="str">
            <v>Crepidomanes walleri</v>
          </cell>
        </row>
        <row r="12759">
          <cell r="A12759">
            <v>9141</v>
          </cell>
          <cell r="H12759" t="str">
            <v>Crotalaria dissitiflora subsp. dissitiflora</v>
          </cell>
        </row>
        <row r="12760">
          <cell r="A12760">
            <v>9142</v>
          </cell>
          <cell r="H12760" t="str">
            <v>Curculigo ensifolia var. ensifolia</v>
          </cell>
        </row>
        <row r="12761">
          <cell r="A12761">
            <v>9143</v>
          </cell>
          <cell r="H12761" t="str">
            <v>Cyperus dietrichiae var. brevibracteatus</v>
          </cell>
        </row>
        <row r="12762">
          <cell r="A12762">
            <v>9144</v>
          </cell>
          <cell r="H12762" t="str">
            <v>Cyperus eglobosus</v>
          </cell>
        </row>
        <row r="12763">
          <cell r="A12763">
            <v>9145</v>
          </cell>
          <cell r="H12763" t="str">
            <v>Cyperus gunnii subsp. gunnii</v>
          </cell>
        </row>
        <row r="12764">
          <cell r="A12764">
            <v>9146</v>
          </cell>
          <cell r="H12764" t="str">
            <v>Cyperus haspan subsp. haspan</v>
          </cell>
        </row>
        <row r="12765">
          <cell r="A12765">
            <v>9147</v>
          </cell>
          <cell r="H12765" t="str">
            <v>Cyperus haspan subsp. juncoides</v>
          </cell>
        </row>
        <row r="12766">
          <cell r="A12766">
            <v>9148</v>
          </cell>
          <cell r="H12766" t="str">
            <v>Daphnandra sp. D</v>
          </cell>
        </row>
        <row r="12767">
          <cell r="A12767">
            <v>9149</v>
          </cell>
          <cell r="H12767" t="str">
            <v>Dendrobium dolichophyllum</v>
          </cell>
        </row>
        <row r="12768">
          <cell r="A12768">
            <v>9150</v>
          </cell>
          <cell r="H12768" t="str">
            <v>Derwentia arenaria</v>
          </cell>
        </row>
        <row r="12769">
          <cell r="A12769">
            <v>9151</v>
          </cell>
          <cell r="H12769" t="str">
            <v>Dichelachne sieberiana</v>
          </cell>
        </row>
        <row r="12770">
          <cell r="A12770">
            <v>9152</v>
          </cell>
          <cell r="H12770" t="str">
            <v>Dillwynia sp. A</v>
          </cell>
        </row>
        <row r="12771">
          <cell r="A12771">
            <v>9153</v>
          </cell>
          <cell r="H12771" t="str">
            <v>Dipodium atropurpureum</v>
          </cell>
        </row>
        <row r="12772">
          <cell r="A12772">
            <v>9154</v>
          </cell>
          <cell r="H12772" t="str">
            <v>Dipodium pulchellum</v>
          </cell>
        </row>
        <row r="12773">
          <cell r="A12773">
            <v>9155</v>
          </cell>
          <cell r="H12773" t="str">
            <v>Dipodium roseum</v>
          </cell>
        </row>
        <row r="12774">
          <cell r="A12774">
            <v>9156</v>
          </cell>
          <cell r="H12774" t="str">
            <v>Diuris lanceolata</v>
          </cell>
        </row>
        <row r="12775">
          <cell r="A12775">
            <v>9157</v>
          </cell>
          <cell r="H12775" t="str">
            <v>Diuris punctata var. punctata</v>
          </cell>
        </row>
        <row r="12776">
          <cell r="A12776">
            <v>9158</v>
          </cell>
          <cell r="H12776" t="str">
            <v>Drymaria cordata subsp. diandra</v>
          </cell>
        </row>
        <row r="12777">
          <cell r="A12777">
            <v>9159</v>
          </cell>
          <cell r="H12777" t="str">
            <v>Enneapogon truncatus</v>
          </cell>
        </row>
        <row r="12778">
          <cell r="A12778">
            <v>9160</v>
          </cell>
          <cell r="H12778" t="str">
            <v>Eriachne rara</v>
          </cell>
        </row>
        <row r="12779">
          <cell r="A12779">
            <v>9161</v>
          </cell>
          <cell r="H12779" t="str">
            <v>Eucalyptus camphora subsp. relicta</v>
          </cell>
        </row>
        <row r="12780">
          <cell r="A12780">
            <v>9162</v>
          </cell>
          <cell r="H12780" t="str">
            <v>Eucalyptus paniculata subsp. matutina</v>
          </cell>
        </row>
        <row r="12781">
          <cell r="A12781">
            <v>9163</v>
          </cell>
          <cell r="H12781" t="str">
            <v>Eucalyptus parramattensis subsp. decadens</v>
          </cell>
        </row>
        <row r="12782">
          <cell r="A12782">
            <v>9164</v>
          </cell>
          <cell r="H12782" t="str">
            <v>Eucalyptus rubida subsp. barbigerorum</v>
          </cell>
        </row>
        <row r="12783">
          <cell r="A12783">
            <v>9165</v>
          </cell>
          <cell r="H12783" t="str">
            <v>Eucalyptus volcanica</v>
          </cell>
        </row>
        <row r="12784">
          <cell r="A12784">
            <v>9166</v>
          </cell>
          <cell r="H12784" t="str">
            <v>Euphrasia collina subsp. muelleri</v>
          </cell>
        </row>
        <row r="12785">
          <cell r="A12785">
            <v>9167</v>
          </cell>
          <cell r="H12785" t="str">
            <v>Gleichenia mendellii</v>
          </cell>
        </row>
        <row r="12786">
          <cell r="A12786">
            <v>9168</v>
          </cell>
          <cell r="H12786" t="str">
            <v>Goodenia macbarronii</v>
          </cell>
        </row>
        <row r="12787">
          <cell r="A12787">
            <v>9169</v>
          </cell>
          <cell r="H12787" t="str">
            <v>Grevillea linearifolia 'Angourie form'</v>
          </cell>
        </row>
        <row r="12788">
          <cell r="A12788">
            <v>9170</v>
          </cell>
          <cell r="H12788" t="str">
            <v>Grevillea linearifolia 'northern form'</v>
          </cell>
        </row>
        <row r="12789">
          <cell r="A12789">
            <v>9171</v>
          </cell>
          <cell r="H12789" t="str">
            <v>Gynura drymophila var. drymophila</v>
          </cell>
        </row>
        <row r="12790">
          <cell r="A12790">
            <v>9172</v>
          </cell>
          <cell r="H12790" t="str">
            <v>Haloragis exalata subsp. velutina</v>
          </cell>
        </row>
        <row r="12791">
          <cell r="A12791">
            <v>9173</v>
          </cell>
          <cell r="H12791" t="str">
            <v>Hibbertia acuminata</v>
          </cell>
        </row>
        <row r="12792">
          <cell r="A12792">
            <v>9174</v>
          </cell>
          <cell r="H12792" t="str">
            <v>Indigofera baileyi</v>
          </cell>
        </row>
        <row r="12793">
          <cell r="A12793">
            <v>9175</v>
          </cell>
          <cell r="H12793" t="str">
            <v>Lasiopetalum ferrugineum var. cordatum</v>
          </cell>
        </row>
        <row r="12794">
          <cell r="A12794">
            <v>9176</v>
          </cell>
          <cell r="H12794" t="str">
            <v>Leptomeria aphylla</v>
          </cell>
        </row>
        <row r="12795">
          <cell r="A12795">
            <v>9177</v>
          </cell>
          <cell r="H12795" t="str">
            <v>Leptospermum polyanthum</v>
          </cell>
        </row>
        <row r="12796">
          <cell r="A12796">
            <v>9178</v>
          </cell>
          <cell r="H12796" t="str">
            <v>Leucopogon sp. aff. appressus</v>
          </cell>
        </row>
        <row r="12797">
          <cell r="A12797">
            <v>9179</v>
          </cell>
          <cell r="H12797" t="str">
            <v>Macrozamia lucida</v>
          </cell>
        </row>
        <row r="12798">
          <cell r="A12798">
            <v>9180</v>
          </cell>
          <cell r="H12798" t="str">
            <v>Macrozamia pauli-guilielmi subsp. flexuosa</v>
          </cell>
        </row>
        <row r="12799">
          <cell r="A12799">
            <v>9181</v>
          </cell>
          <cell r="H12799" t="str">
            <v>Macrozamia pauli-guilielmi subsp. pauli-guilielmi</v>
          </cell>
        </row>
        <row r="12800">
          <cell r="A12800">
            <v>9182</v>
          </cell>
          <cell r="H12800" t="str">
            <v>Microgonium tahitense</v>
          </cell>
        </row>
        <row r="12801">
          <cell r="A12801">
            <v>9183</v>
          </cell>
          <cell r="H12801" t="str">
            <v>Mirbelia speciosa subsp. ringrosei</v>
          </cell>
        </row>
        <row r="12802">
          <cell r="A12802">
            <v>9184</v>
          </cell>
          <cell r="H12802" t="str">
            <v>Muehlenbeckia costata</v>
          </cell>
        </row>
        <row r="12803">
          <cell r="A12803">
            <v>9185</v>
          </cell>
          <cell r="H12803" t="str">
            <v>Najas marina subsp. armata</v>
          </cell>
        </row>
        <row r="12804">
          <cell r="A12804">
            <v>9186</v>
          </cell>
          <cell r="H12804" t="str">
            <v>Abildgaardia vaginata</v>
          </cell>
        </row>
        <row r="12805">
          <cell r="A12805">
            <v>9187</v>
          </cell>
          <cell r="H12805" t="str">
            <v>Austrofestuca eriopoda</v>
          </cell>
        </row>
        <row r="12806">
          <cell r="A12806">
            <v>9188</v>
          </cell>
          <cell r="H12806" t="str">
            <v>Bartsia trixago</v>
          </cell>
        </row>
        <row r="12807">
          <cell r="A12807">
            <v>9189</v>
          </cell>
          <cell r="H12807" t="str">
            <v>Baeckea sp. A</v>
          </cell>
        </row>
        <row r="12808">
          <cell r="A12808">
            <v>9190</v>
          </cell>
          <cell r="H12808" t="str">
            <v>Bertya glandulosa</v>
          </cell>
        </row>
        <row r="12809">
          <cell r="A12809">
            <v>9191</v>
          </cell>
          <cell r="H12809" t="str">
            <v>Buddleja madagascariensis</v>
          </cell>
        </row>
        <row r="12810">
          <cell r="A12810">
            <v>9192</v>
          </cell>
          <cell r="H12810" t="str">
            <v>Caladenia sp. A</v>
          </cell>
        </row>
        <row r="12811">
          <cell r="A12811">
            <v>9193</v>
          </cell>
          <cell r="H12811" t="str">
            <v>Chamaesyce dallachyana</v>
          </cell>
        </row>
        <row r="12812">
          <cell r="A12812">
            <v>9194</v>
          </cell>
          <cell r="H12812" t="str">
            <v>Chamaesyce nutans</v>
          </cell>
        </row>
        <row r="12813">
          <cell r="A12813">
            <v>9195</v>
          </cell>
          <cell r="H12813" t="str">
            <v>Gaultheria viridicarpa</v>
          </cell>
        </row>
        <row r="12814">
          <cell r="A12814">
            <v>9196</v>
          </cell>
          <cell r="H12814" t="str">
            <v>Genoplesium acuminatum</v>
          </cell>
        </row>
        <row r="12815">
          <cell r="A12815">
            <v>9197</v>
          </cell>
          <cell r="H12815" t="str">
            <v>Genoplesium archeri</v>
          </cell>
        </row>
        <row r="12816">
          <cell r="A12816">
            <v>9198</v>
          </cell>
          <cell r="H12816" t="str">
            <v>Genoplesium filiforme</v>
          </cell>
        </row>
        <row r="12817">
          <cell r="A12817">
            <v>9199</v>
          </cell>
          <cell r="H12817" t="str">
            <v>Genoplesium nudum</v>
          </cell>
        </row>
        <row r="12818">
          <cell r="A12818">
            <v>9200</v>
          </cell>
          <cell r="H12818" t="str">
            <v>Genoplesium pumilum</v>
          </cell>
        </row>
        <row r="12819">
          <cell r="A12819">
            <v>9201</v>
          </cell>
          <cell r="H12819" t="str">
            <v>Genoplesium rufum</v>
          </cell>
        </row>
        <row r="12820">
          <cell r="A12820">
            <v>9202</v>
          </cell>
          <cell r="H12820" t="str">
            <v>Hygrophila angustifolia</v>
          </cell>
        </row>
        <row r="12821">
          <cell r="A12821">
            <v>9203</v>
          </cell>
          <cell r="H12821" t="str">
            <v>Leptinella longipes</v>
          </cell>
        </row>
        <row r="12822">
          <cell r="A12822">
            <v>9204</v>
          </cell>
          <cell r="H12822" t="str">
            <v>Lotus suaveolens</v>
          </cell>
        </row>
        <row r="12823">
          <cell r="A12823">
            <v>9205</v>
          </cell>
          <cell r="H12823" t="str">
            <v>Nassella neesiana</v>
          </cell>
        </row>
        <row r="12824">
          <cell r="A12824">
            <v>9206</v>
          </cell>
          <cell r="H12824" t="str">
            <v>Ozothamnus cassinioides</v>
          </cell>
        </row>
        <row r="12825">
          <cell r="A12825">
            <v>9207</v>
          </cell>
          <cell r="H12825" t="str">
            <v>Prostanthera saxicola var. major</v>
          </cell>
        </row>
        <row r="12826">
          <cell r="A12826">
            <v>9208</v>
          </cell>
          <cell r="H12826" t="str">
            <v>Prostanthera sp. F</v>
          </cell>
        </row>
        <row r="12827">
          <cell r="A12827">
            <v>9209</v>
          </cell>
          <cell r="H12827" t="str">
            <v>Scaevola albida var. albida</v>
          </cell>
        </row>
        <row r="12828">
          <cell r="A12828">
            <v>9210</v>
          </cell>
          <cell r="H12828" t="str">
            <v>Solanum radicans</v>
          </cell>
        </row>
        <row r="12829">
          <cell r="A12829">
            <v>9211</v>
          </cell>
          <cell r="H12829" t="str">
            <v>Solanum linnaeanum</v>
          </cell>
        </row>
        <row r="12830">
          <cell r="A12830">
            <v>9212</v>
          </cell>
          <cell r="H12830" t="str">
            <v>Pomaderris subcapitata</v>
          </cell>
        </row>
        <row r="12831">
          <cell r="A12831">
            <v>9213</v>
          </cell>
          <cell r="H12831" t="str">
            <v>Prasophyllum sp. A</v>
          </cell>
        </row>
        <row r="12832">
          <cell r="A12832">
            <v>9214</v>
          </cell>
          <cell r="H12832" t="str">
            <v>Pterostylis sp. B</v>
          </cell>
        </row>
        <row r="12833">
          <cell r="A12833">
            <v>9215</v>
          </cell>
          <cell r="H12833" t="str">
            <v>Pultenaea sp. G</v>
          </cell>
        </row>
        <row r="12834">
          <cell r="A12834">
            <v>9216</v>
          </cell>
          <cell r="H12834" t="str">
            <v>Pultenaea sp. J</v>
          </cell>
        </row>
        <row r="12835">
          <cell r="A12835">
            <v>9217</v>
          </cell>
          <cell r="H12835" t="str">
            <v>Rhynchosia acuminatissima</v>
          </cell>
        </row>
        <row r="12836">
          <cell r="A12836">
            <v>9218</v>
          </cell>
          <cell r="H12836" t="str">
            <v>Rapanea sp. A</v>
          </cell>
        </row>
        <row r="12837">
          <cell r="A12837">
            <v>9219</v>
          </cell>
          <cell r="H12837" t="str">
            <v>Sarcochilus aequalis</v>
          </cell>
        </row>
        <row r="12838">
          <cell r="A12838">
            <v>9220</v>
          </cell>
          <cell r="H12838" t="str">
            <v>Sauropus sp. A</v>
          </cell>
        </row>
        <row r="12839">
          <cell r="A12839">
            <v>9221</v>
          </cell>
          <cell r="H12839" t="str">
            <v>Senna aciphylla</v>
          </cell>
        </row>
        <row r="12840">
          <cell r="A12840">
            <v>9222</v>
          </cell>
          <cell r="H12840" t="str">
            <v>Schoenus lepidosperma</v>
          </cell>
        </row>
        <row r="12841">
          <cell r="A12841">
            <v>9223</v>
          </cell>
          <cell r="H12841" t="str">
            <v>Sphaerolobium minus</v>
          </cell>
        </row>
        <row r="12842">
          <cell r="A12842">
            <v>9224</v>
          </cell>
          <cell r="H12842" t="str">
            <v>Sporobolus virginicus var. minor</v>
          </cell>
        </row>
        <row r="12843">
          <cell r="A12843">
            <v>9225</v>
          </cell>
          <cell r="H12843" t="str">
            <v>Stylidium debile var. debile</v>
          </cell>
        </row>
        <row r="12844">
          <cell r="A12844">
            <v>9226</v>
          </cell>
          <cell r="H12844" t="str">
            <v>Styphelia viridis subsp. breviflora</v>
          </cell>
        </row>
        <row r="12845">
          <cell r="A12845">
            <v>9227</v>
          </cell>
          <cell r="H12845" t="str">
            <v>Styphelia viridis subsp. viridis</v>
          </cell>
        </row>
        <row r="12846">
          <cell r="A12846">
            <v>9228</v>
          </cell>
          <cell r="H12846" t="str">
            <v>Swainsonia queenslandica</v>
          </cell>
        </row>
        <row r="12847">
          <cell r="A12847">
            <v>9229</v>
          </cell>
          <cell r="H12847" t="str">
            <v>Teucrium sp. A</v>
          </cell>
        </row>
        <row r="12848">
          <cell r="A12848">
            <v>9230</v>
          </cell>
          <cell r="H12848" t="str">
            <v>Tribulus micrococcus</v>
          </cell>
        </row>
        <row r="12849">
          <cell r="A12849">
            <v>9231</v>
          </cell>
          <cell r="H12849" t="str">
            <v>Triglochin multifructa</v>
          </cell>
        </row>
        <row r="12850">
          <cell r="A12850">
            <v>9232</v>
          </cell>
          <cell r="H12850" t="str">
            <v>Triglochin rheophila</v>
          </cell>
        </row>
        <row r="12851">
          <cell r="A12851">
            <v>9233</v>
          </cell>
          <cell r="H12851" t="str">
            <v>Turraea pubescens</v>
          </cell>
        </row>
        <row r="12852">
          <cell r="A12852">
            <v>9234</v>
          </cell>
          <cell r="H12852" t="str">
            <v>Utricularia gibba</v>
          </cell>
        </row>
        <row r="12853">
          <cell r="A12853">
            <v>9235</v>
          </cell>
          <cell r="H12853" t="str">
            <v>Utricularia uniflora</v>
          </cell>
        </row>
        <row r="12854">
          <cell r="A12854">
            <v>9236</v>
          </cell>
          <cell r="H12854" t="str">
            <v>Viola sp. A</v>
          </cell>
        </row>
        <row r="12855">
          <cell r="A12855">
            <v>9237</v>
          </cell>
          <cell r="H12855" t="str">
            <v>Watsonia meriana</v>
          </cell>
        </row>
        <row r="12856">
          <cell r="A12856">
            <v>9238</v>
          </cell>
          <cell r="H12856" t="str">
            <v>Zornia floribunda</v>
          </cell>
        </row>
        <row r="12857">
          <cell r="A12857">
            <v>9239</v>
          </cell>
          <cell r="H12857" t="str">
            <v>Acacia aulacocarpa var. aulacocarpa</v>
          </cell>
        </row>
        <row r="12858">
          <cell r="A12858">
            <v>9240</v>
          </cell>
          <cell r="H12858" t="str">
            <v>Acacia brunioides subsp. granitica</v>
          </cell>
        </row>
        <row r="12859">
          <cell r="A12859">
            <v>9241</v>
          </cell>
          <cell r="H12859" t="str">
            <v>Acacia julifera subsp. julifera</v>
          </cell>
        </row>
        <row r="12860">
          <cell r="A12860">
            <v>9242</v>
          </cell>
          <cell r="H12860" t="str">
            <v>Adenostemma lavenia var. lavenia</v>
          </cell>
        </row>
        <row r="12861">
          <cell r="A12861">
            <v>9243</v>
          </cell>
          <cell r="H12861" t="str">
            <v>Amyema scandens</v>
          </cell>
        </row>
        <row r="12862">
          <cell r="A12862">
            <v>9244</v>
          </cell>
          <cell r="H12862" t="str">
            <v>Avicennia marina var. australasica</v>
          </cell>
        </row>
        <row r="12863">
          <cell r="A12863">
            <v>9245</v>
          </cell>
          <cell r="H12863" t="str">
            <v>Banksia ericifolia var. macrantha</v>
          </cell>
        </row>
        <row r="12864">
          <cell r="A12864">
            <v>9246</v>
          </cell>
          <cell r="H12864" t="str">
            <v>Cassinia leptocephala subsp. leptocephala</v>
          </cell>
        </row>
        <row r="12865">
          <cell r="A12865">
            <v>9247</v>
          </cell>
          <cell r="H12865" t="str">
            <v>Casuarina equisetifolia subsp. incana</v>
          </cell>
        </row>
        <row r="12866">
          <cell r="A12866">
            <v>9248</v>
          </cell>
          <cell r="H12866" t="str">
            <v>Eriostemon australasius subsp. australasius</v>
          </cell>
        </row>
        <row r="12867">
          <cell r="A12867">
            <v>9249</v>
          </cell>
          <cell r="H12867" t="str">
            <v>Najas marina subsp. latior</v>
          </cell>
        </row>
        <row r="12868">
          <cell r="A12868">
            <v>9250</v>
          </cell>
          <cell r="H12868" t="str">
            <v>Oxalis debilis var. corymbosa</v>
          </cell>
        </row>
        <row r="12869">
          <cell r="A12869">
            <v>9251</v>
          </cell>
          <cell r="H12869" t="str">
            <v>Phaius australis var. australis</v>
          </cell>
        </row>
        <row r="12870">
          <cell r="A12870">
            <v>9252</v>
          </cell>
          <cell r="H12870" t="str">
            <v>Phebalium glandulosum subsp. glandulosum</v>
          </cell>
        </row>
        <row r="12871">
          <cell r="A12871">
            <v>9253</v>
          </cell>
          <cell r="H12871" t="str">
            <v>Triglochin microtuberosa</v>
          </cell>
        </row>
        <row r="12872">
          <cell r="A12872">
            <v>9254</v>
          </cell>
          <cell r="H12872" t="str">
            <v>Vernonia cinerea var. cinerea</v>
          </cell>
        </row>
        <row r="12873">
          <cell r="A12873">
            <v>9255</v>
          </cell>
          <cell r="H12873" t="str">
            <v>Cassytha racemosa f. muelleri</v>
          </cell>
        </row>
        <row r="12874">
          <cell r="A12874">
            <v>9256</v>
          </cell>
          <cell r="H12874" t="str">
            <v>Rostellularia adscendens</v>
          </cell>
        </row>
        <row r="12875">
          <cell r="A12875">
            <v>9257</v>
          </cell>
          <cell r="H12875" t="str">
            <v>Zornia muriculata</v>
          </cell>
        </row>
        <row r="12876">
          <cell r="A12876">
            <v>9258</v>
          </cell>
          <cell r="H12876" t="str">
            <v>Oxylobium sp. A</v>
          </cell>
        </row>
        <row r="12877">
          <cell r="A12877">
            <v>9259</v>
          </cell>
          <cell r="H12877" t="str">
            <v>Asplenium trichomanes</v>
          </cell>
        </row>
        <row r="12878">
          <cell r="A12878">
            <v>9260</v>
          </cell>
          <cell r="H12878" t="str">
            <v>Azolla filiculoides</v>
          </cell>
        </row>
        <row r="12879">
          <cell r="A12879">
            <v>9261</v>
          </cell>
          <cell r="H12879" t="str">
            <v>Rostellularia adscendens</v>
          </cell>
        </row>
        <row r="12880">
          <cell r="A12880">
            <v>9262</v>
          </cell>
          <cell r="H12880" t="str">
            <v>Tricoryne anceps</v>
          </cell>
        </row>
        <row r="12881">
          <cell r="A12881">
            <v>9263</v>
          </cell>
          <cell r="H12881" t="str">
            <v>Adriana glabrata var. subglabra</v>
          </cell>
        </row>
        <row r="12882">
          <cell r="A12882">
            <v>9264</v>
          </cell>
          <cell r="H12882" t="str">
            <v>Brachyloma daphnoides var. latiusculum</v>
          </cell>
        </row>
        <row r="12883">
          <cell r="A12883">
            <v>9265</v>
          </cell>
          <cell r="H12883" t="str">
            <v>Daviesia mimosoides subsp. mimosoides</v>
          </cell>
        </row>
        <row r="12884">
          <cell r="A12884">
            <v>9266</v>
          </cell>
          <cell r="H12884" t="str">
            <v>Gonocarpus chinensis subsp. verrucosus</v>
          </cell>
        </row>
        <row r="12885">
          <cell r="A12885">
            <v>9267</v>
          </cell>
          <cell r="H12885" t="str">
            <v>Halgania brachyrhyncha</v>
          </cell>
        </row>
        <row r="12886">
          <cell r="A12886">
            <v>9268</v>
          </cell>
          <cell r="H12886" t="str">
            <v>Homoranthus biflorus</v>
          </cell>
        </row>
        <row r="12887">
          <cell r="A12887">
            <v>9269</v>
          </cell>
          <cell r="H12887" t="str">
            <v>Brachyloma daphnoides var. glabrum</v>
          </cell>
        </row>
        <row r="12888">
          <cell r="A12888">
            <v>9270</v>
          </cell>
          <cell r="H12888" t="str">
            <v>Leucochrysum albicans var. albicans</v>
          </cell>
        </row>
        <row r="12889">
          <cell r="A12889">
            <v>9271</v>
          </cell>
          <cell r="H12889" t="str">
            <v>Phebalium squamulosum subsp. ozothamnoides</v>
          </cell>
        </row>
        <row r="12890">
          <cell r="A12890">
            <v>9272</v>
          </cell>
          <cell r="H12890" t="str">
            <v>Zieria laevigata var. laxiflora</v>
          </cell>
        </row>
        <row r="12891">
          <cell r="A12891">
            <v>9273</v>
          </cell>
          <cell r="H12891" t="str">
            <v>Zieria sp. L</v>
          </cell>
        </row>
        <row r="12892">
          <cell r="A12892">
            <v>9274</v>
          </cell>
          <cell r="H12892" t="str">
            <v>Cassytha glabella f. glabella</v>
          </cell>
        </row>
        <row r="12893">
          <cell r="A12893">
            <v>9275</v>
          </cell>
          <cell r="H12893" t="str">
            <v>Cryptocarya triplinervis var. triplinervis</v>
          </cell>
        </row>
        <row r="12894">
          <cell r="A12894">
            <v>9276</v>
          </cell>
          <cell r="H12894" t="str">
            <v>Elatostema reticulatum var. reticulatum</v>
          </cell>
        </row>
        <row r="12895">
          <cell r="A12895">
            <v>9277</v>
          </cell>
          <cell r="H12895" t="str">
            <v>Viola hederacea f. G</v>
          </cell>
        </row>
        <row r="12896">
          <cell r="A12896">
            <v>9278</v>
          </cell>
          <cell r="H12896" t="str">
            <v>Ischaemum australe var. australe</v>
          </cell>
        </row>
        <row r="12897">
          <cell r="A12897">
            <v>9279</v>
          </cell>
          <cell r="H12897" t="str">
            <v>Goodenia hederacea subsp. hederacea</v>
          </cell>
        </row>
        <row r="12898">
          <cell r="A12898">
            <v>9280</v>
          </cell>
          <cell r="H12898" t="str">
            <v>Desmodium intortum</v>
          </cell>
        </row>
        <row r="12899">
          <cell r="A12899">
            <v>9281</v>
          </cell>
          <cell r="H12899" t="str">
            <v>Neolitsea cassia</v>
          </cell>
        </row>
        <row r="12900">
          <cell r="A12900">
            <v>9282</v>
          </cell>
          <cell r="H12900" t="str">
            <v>Acacia buxifolia subsp. pubiflora</v>
          </cell>
        </row>
        <row r="12901">
          <cell r="A12901">
            <v>9283</v>
          </cell>
          <cell r="H12901" t="str">
            <v>Eucalyptus nubila</v>
          </cell>
        </row>
        <row r="12902">
          <cell r="A12902">
            <v>9284</v>
          </cell>
          <cell r="H12902" t="str">
            <v>Phebalium squamulosum subsp. lineare</v>
          </cell>
        </row>
        <row r="12903">
          <cell r="A12903">
            <v>9285</v>
          </cell>
          <cell r="H12903" t="str">
            <v>Phebalium squamulosum subsp. coriaceum</v>
          </cell>
        </row>
        <row r="12904">
          <cell r="A12904">
            <v>9286</v>
          </cell>
          <cell r="H12904" t="str">
            <v>Phebalium squamulosum subsp. gracile</v>
          </cell>
        </row>
        <row r="12905">
          <cell r="A12905">
            <v>9287</v>
          </cell>
          <cell r="H12905" t="str">
            <v>Eucalyptus costata</v>
          </cell>
        </row>
        <row r="12906">
          <cell r="A12906">
            <v>9288</v>
          </cell>
          <cell r="H12906" t="str">
            <v>Stemodia florulenta</v>
          </cell>
        </row>
        <row r="12907">
          <cell r="A12907">
            <v>9289</v>
          </cell>
          <cell r="H12907" t="str">
            <v>Casuarina pauper</v>
          </cell>
        </row>
        <row r="12908">
          <cell r="A12908">
            <v>9290</v>
          </cell>
          <cell r="H12908" t="str">
            <v>Olearia passerinoides subsp. passerinoides</v>
          </cell>
        </row>
        <row r="12909">
          <cell r="A12909">
            <v>9291</v>
          </cell>
          <cell r="H12909" t="str">
            <v>Olearia passerinoides subsp. glutescens</v>
          </cell>
        </row>
        <row r="12910">
          <cell r="A12910">
            <v>9292</v>
          </cell>
          <cell r="H12910" t="str">
            <v>Oxalis thompsoniae</v>
          </cell>
        </row>
        <row r="12911">
          <cell r="A12911">
            <v>9293</v>
          </cell>
          <cell r="H12911" t="str">
            <v>Lycopodiella lateralis</v>
          </cell>
        </row>
        <row r="12912">
          <cell r="A12912">
            <v>9294</v>
          </cell>
          <cell r="H12912" t="str">
            <v>Cerastium fontanum subsp. vulgare</v>
          </cell>
        </row>
        <row r="12913">
          <cell r="A12913">
            <v>9295</v>
          </cell>
          <cell r="H12913" t="str">
            <v>Brachyloma saxicola</v>
          </cell>
        </row>
        <row r="12914">
          <cell r="A12914">
            <v>9296</v>
          </cell>
          <cell r="H12914" t="str">
            <v>Cassia brewsteri var. marksiana</v>
          </cell>
        </row>
        <row r="12915">
          <cell r="A12915">
            <v>9297</v>
          </cell>
          <cell r="H12915" t="str">
            <v>Grevillea mollis</v>
          </cell>
        </row>
        <row r="12916">
          <cell r="A12916">
            <v>9298</v>
          </cell>
          <cell r="H12916" t="str">
            <v>Grevillea quadricauda</v>
          </cell>
        </row>
        <row r="12917">
          <cell r="A12917">
            <v>9299</v>
          </cell>
          <cell r="H12917" t="str">
            <v>Grevillea rhizomatosa</v>
          </cell>
        </row>
        <row r="12918">
          <cell r="A12918">
            <v>9300</v>
          </cell>
          <cell r="H12918" t="str">
            <v>Macrozamia johnsonii</v>
          </cell>
        </row>
        <row r="12919">
          <cell r="A12919">
            <v>9301</v>
          </cell>
          <cell r="H12919" t="str">
            <v>Grevillea banyabba</v>
          </cell>
        </row>
        <row r="12920">
          <cell r="A12920">
            <v>9302</v>
          </cell>
          <cell r="H12920" t="str">
            <v>Styphelia psiloclada</v>
          </cell>
        </row>
        <row r="12921">
          <cell r="A12921">
            <v>9303</v>
          </cell>
          <cell r="H12921" t="str">
            <v>Juncus phaeanthus</v>
          </cell>
        </row>
        <row r="12922">
          <cell r="A12922">
            <v>9304</v>
          </cell>
          <cell r="H12922" t="str">
            <v>Eucalyptus tricarpa</v>
          </cell>
        </row>
        <row r="12923">
          <cell r="A12923">
            <v>9305</v>
          </cell>
          <cell r="H12923" t="str">
            <v>Prasophyllum rhyoliticum</v>
          </cell>
        </row>
        <row r="12924">
          <cell r="A12924">
            <v>9306</v>
          </cell>
          <cell r="H12924" t="str">
            <v>Lagarosiphon major</v>
          </cell>
        </row>
        <row r="12925">
          <cell r="A12925">
            <v>9307</v>
          </cell>
          <cell r="H12925" t="str">
            <v>Najas browniana</v>
          </cell>
        </row>
        <row r="12926">
          <cell r="A12926">
            <v>9308</v>
          </cell>
          <cell r="H12926" t="str">
            <v>Pistia stratiotes</v>
          </cell>
        </row>
        <row r="12927">
          <cell r="A12927">
            <v>9309</v>
          </cell>
          <cell r="H12927" t="str">
            <v>Xanthorrhoea latifolia subsp. latifolia</v>
          </cell>
        </row>
        <row r="12928">
          <cell r="A12928">
            <v>9310</v>
          </cell>
          <cell r="H12928" t="str">
            <v>Haemodorum austroqueenslandicum</v>
          </cell>
        </row>
        <row r="12929">
          <cell r="A12929">
            <v>9311</v>
          </cell>
          <cell r="H12929" t="str">
            <v>Juncus acutus subsp. acutus</v>
          </cell>
        </row>
        <row r="12930">
          <cell r="A12930">
            <v>9312</v>
          </cell>
          <cell r="H12930" t="str">
            <v>Juncus firmus</v>
          </cell>
        </row>
        <row r="12931">
          <cell r="A12931">
            <v>9313</v>
          </cell>
          <cell r="H12931" t="str">
            <v>Lepidosperma latens</v>
          </cell>
        </row>
        <row r="12932">
          <cell r="A12932">
            <v>9314</v>
          </cell>
          <cell r="H12932" t="str">
            <v>Lepidosperma clipeicola</v>
          </cell>
        </row>
        <row r="12933">
          <cell r="A12933">
            <v>9315</v>
          </cell>
          <cell r="H12933" t="str">
            <v>Caustis recurvata var. recurvata</v>
          </cell>
        </row>
        <row r="12934">
          <cell r="A12934">
            <v>9316</v>
          </cell>
          <cell r="H12934" t="str">
            <v>Bulboschoenus fluviatilus</v>
          </cell>
        </row>
        <row r="12935">
          <cell r="A12935">
            <v>9317</v>
          </cell>
          <cell r="H12935" t="str">
            <v>Bulbostylis striatella</v>
          </cell>
        </row>
        <row r="12936">
          <cell r="A12936">
            <v>9318</v>
          </cell>
          <cell r="H12936" t="str">
            <v>Zea mays</v>
          </cell>
        </row>
        <row r="12937">
          <cell r="A12937">
            <v>9319</v>
          </cell>
          <cell r="H12937" t="str">
            <v>Hemarthria uncinata var. spathacea</v>
          </cell>
        </row>
        <row r="12938">
          <cell r="A12938">
            <v>9320</v>
          </cell>
          <cell r="H12938" t="str">
            <v>Ischaemum australe var. villosum</v>
          </cell>
        </row>
        <row r="12939">
          <cell r="A12939">
            <v>9321</v>
          </cell>
          <cell r="H12939" t="str">
            <v>Sorghum bicolor subsp. bicolor</v>
          </cell>
        </row>
        <row r="12940">
          <cell r="A12940">
            <v>9322</v>
          </cell>
          <cell r="H12940" t="str">
            <v>Sorghum bicolor subsp. drummondii</v>
          </cell>
        </row>
        <row r="12941">
          <cell r="A12941">
            <v>9323</v>
          </cell>
          <cell r="H12941" t="str">
            <v>Sorghum bicolor subsp. arundinaceum</v>
          </cell>
        </row>
        <row r="12942">
          <cell r="A12942">
            <v>9324</v>
          </cell>
          <cell r="H12942" t="str">
            <v>Sorghum bicolor var. x allum</v>
          </cell>
        </row>
        <row r="12943">
          <cell r="A12943">
            <v>9325</v>
          </cell>
          <cell r="H12943" t="str">
            <v>Hyparrhenia rufa subsp. altissima</v>
          </cell>
        </row>
        <row r="12944">
          <cell r="A12944">
            <v>9326</v>
          </cell>
          <cell r="H12944" t="str">
            <v>Hyparrhenia filipendula var. filipendula</v>
          </cell>
        </row>
        <row r="12945">
          <cell r="A12945">
            <v>9327</v>
          </cell>
          <cell r="H12945" t="str">
            <v>Paspalum ciliatifolium</v>
          </cell>
        </row>
        <row r="12946">
          <cell r="A12946">
            <v>9328</v>
          </cell>
          <cell r="H12946" t="str">
            <v>Paspalum nicorae</v>
          </cell>
        </row>
        <row r="12947">
          <cell r="A12947">
            <v>9329</v>
          </cell>
          <cell r="H12947" t="str">
            <v>Echinochloa pyramidalis</v>
          </cell>
        </row>
        <row r="12948">
          <cell r="A12948">
            <v>9330</v>
          </cell>
          <cell r="H12948" t="str">
            <v>Echinochloa esculenta</v>
          </cell>
        </row>
        <row r="12949">
          <cell r="A12949">
            <v>9331</v>
          </cell>
          <cell r="H12949" t="str">
            <v>Panicum queenslandicum var. queenslandicum</v>
          </cell>
        </row>
        <row r="12950">
          <cell r="A12950">
            <v>9332</v>
          </cell>
          <cell r="H12950" t="str">
            <v>Panicum capillare var. capillare</v>
          </cell>
        </row>
        <row r="12951">
          <cell r="A12951">
            <v>9333</v>
          </cell>
          <cell r="H12951" t="str">
            <v>Panicum coloratum var. makarikariense</v>
          </cell>
        </row>
        <row r="12952">
          <cell r="A12952">
            <v>9334</v>
          </cell>
          <cell r="H12952" t="str">
            <v>Aristida calycina var. calycina</v>
          </cell>
        </row>
        <row r="12953">
          <cell r="A12953">
            <v>9335</v>
          </cell>
          <cell r="H12953" t="str">
            <v>Aristida calycina var. praealta</v>
          </cell>
        </row>
        <row r="12954">
          <cell r="A12954">
            <v>9336</v>
          </cell>
          <cell r="H12954" t="str">
            <v>Sporobolus virginicus var. virginicus</v>
          </cell>
        </row>
        <row r="12955">
          <cell r="A12955">
            <v>9337</v>
          </cell>
          <cell r="H12955" t="str">
            <v>Sporobolus indicus var. major</v>
          </cell>
        </row>
        <row r="12956">
          <cell r="A12956">
            <v>9338</v>
          </cell>
          <cell r="H12956" t="str">
            <v>Dactyloctenium aegyptium</v>
          </cell>
        </row>
        <row r="12957">
          <cell r="A12957">
            <v>9339</v>
          </cell>
          <cell r="H12957" t="str">
            <v>Leptochloa dubia</v>
          </cell>
        </row>
        <row r="12958">
          <cell r="A12958">
            <v>9340</v>
          </cell>
          <cell r="H12958" t="str">
            <v>Arrhenatherum elatius var. elatius</v>
          </cell>
        </row>
        <row r="12959">
          <cell r="A12959">
            <v>9341</v>
          </cell>
          <cell r="H12959" t="str">
            <v>Schoenus lepidosperma subsp. lepidosperma</v>
          </cell>
        </row>
        <row r="12960">
          <cell r="A12960">
            <v>9342</v>
          </cell>
          <cell r="H12960" t="str">
            <v>Monotoca albens</v>
          </cell>
        </row>
        <row r="12961">
          <cell r="A12961">
            <v>9343</v>
          </cell>
          <cell r="H12961" t="str">
            <v>Thinopyrum elongatum</v>
          </cell>
        </row>
        <row r="12962">
          <cell r="A12962">
            <v>9344</v>
          </cell>
          <cell r="H12962" t="str">
            <v>Vulpia ciliata</v>
          </cell>
        </row>
        <row r="12963">
          <cell r="A12963">
            <v>9345</v>
          </cell>
          <cell r="H12963" t="str">
            <v>Festuca nigrescens</v>
          </cell>
        </row>
        <row r="12964">
          <cell r="A12964">
            <v>9346</v>
          </cell>
          <cell r="H12964" t="str">
            <v>Phalaris arundinacea var. arundinacea</v>
          </cell>
        </row>
        <row r="12965">
          <cell r="A12965">
            <v>9347</v>
          </cell>
          <cell r="H12965" t="str">
            <v>Phalaris arundinacea var. picta</v>
          </cell>
        </row>
        <row r="12966">
          <cell r="A12966">
            <v>9348</v>
          </cell>
          <cell r="H12966" t="str">
            <v>Cerastium balearicum</v>
          </cell>
        </row>
        <row r="12967">
          <cell r="A12967">
            <v>9349</v>
          </cell>
          <cell r="H12967" t="str">
            <v>Pandanus tectorius var. australianus</v>
          </cell>
        </row>
        <row r="12968">
          <cell r="A12968">
            <v>9350</v>
          </cell>
          <cell r="H12968" t="str">
            <v>Eucalyptus caleyi subsp. caleyi</v>
          </cell>
        </row>
        <row r="12969">
          <cell r="A12969">
            <v>9351</v>
          </cell>
          <cell r="H12969" t="str">
            <v>Mangifera indica</v>
          </cell>
        </row>
        <row r="12970">
          <cell r="A12970">
            <v>9352</v>
          </cell>
          <cell r="H12970" t="str">
            <v>Senna didymobotrya</v>
          </cell>
        </row>
        <row r="12971">
          <cell r="A12971">
            <v>9353</v>
          </cell>
          <cell r="H12971" t="str">
            <v>Oxylobium scandens var. obovatum</v>
          </cell>
        </row>
        <row r="12972">
          <cell r="A12972">
            <v>9354</v>
          </cell>
          <cell r="H12972" t="str">
            <v>Platylobium formosum subsp. formosum</v>
          </cell>
        </row>
        <row r="12973">
          <cell r="A12973">
            <v>9355</v>
          </cell>
          <cell r="H12973" t="str">
            <v>Crotalaria incana subsp. incana</v>
          </cell>
        </row>
        <row r="12974">
          <cell r="A12974">
            <v>9356</v>
          </cell>
          <cell r="H12974" t="str">
            <v>Crotalaria lanceolata subsp. lanceolata</v>
          </cell>
        </row>
        <row r="12975">
          <cell r="A12975">
            <v>9357</v>
          </cell>
          <cell r="H12975" t="str">
            <v>Erythrina crista-galli</v>
          </cell>
        </row>
        <row r="12976">
          <cell r="A12976">
            <v>9358</v>
          </cell>
          <cell r="H12976" t="str">
            <v>Pereskia aculeata</v>
          </cell>
        </row>
        <row r="12977">
          <cell r="A12977">
            <v>9359</v>
          </cell>
          <cell r="H12977" t="str">
            <v>Aleurites moluccana</v>
          </cell>
        </row>
        <row r="12978">
          <cell r="A12978">
            <v>9360</v>
          </cell>
          <cell r="H12978" t="str">
            <v>Glochidion ferdinandi var. ferdinandi</v>
          </cell>
        </row>
        <row r="12979">
          <cell r="A12979">
            <v>9361</v>
          </cell>
          <cell r="H12979" t="str">
            <v>Polanisia dodecandra subsp. trachysperma</v>
          </cell>
        </row>
        <row r="12980">
          <cell r="A12980">
            <v>9362</v>
          </cell>
          <cell r="H12980" t="str">
            <v>Argemone subfusiformis subsp. subfusiformis</v>
          </cell>
        </row>
        <row r="12981">
          <cell r="A12981">
            <v>9363</v>
          </cell>
          <cell r="H12981" t="str">
            <v>Persea americana</v>
          </cell>
        </row>
        <row r="12982">
          <cell r="A12982">
            <v>9364</v>
          </cell>
          <cell r="H12982" t="str">
            <v>Endiandra muelleri subsp. muelleri</v>
          </cell>
        </row>
        <row r="12983">
          <cell r="A12983">
            <v>9365</v>
          </cell>
          <cell r="H12983" t="str">
            <v>Crassula tetragona subsp. robusta</v>
          </cell>
        </row>
        <row r="12984">
          <cell r="A12984">
            <v>9366</v>
          </cell>
          <cell r="H12984" t="str">
            <v>Pinus taeda</v>
          </cell>
        </row>
        <row r="12985">
          <cell r="A12985">
            <v>9367</v>
          </cell>
          <cell r="H12985" t="str">
            <v>Fumaria muralis subsp. muralis</v>
          </cell>
        </row>
        <row r="12986">
          <cell r="A12986">
            <v>9368</v>
          </cell>
          <cell r="H12986" t="str">
            <v>Crassula tetragona</v>
          </cell>
        </row>
        <row r="12987">
          <cell r="A12987">
            <v>9369</v>
          </cell>
          <cell r="H12987" t="str">
            <v>Comesperma ericinum f. C</v>
          </cell>
        </row>
        <row r="12988">
          <cell r="A12988">
            <v>9370</v>
          </cell>
          <cell r="H12988" t="str">
            <v>Ageratum conyzoides subsp. conyzoides</v>
          </cell>
        </row>
        <row r="12989">
          <cell r="A12989">
            <v>9371</v>
          </cell>
          <cell r="H12989" t="str">
            <v>Vittadinia cuneata var. cuneata f. minor</v>
          </cell>
        </row>
        <row r="12990">
          <cell r="A12990">
            <v>9372</v>
          </cell>
          <cell r="H12990" t="str">
            <v>Olearia stellulata</v>
          </cell>
        </row>
        <row r="12991">
          <cell r="A12991">
            <v>9373</v>
          </cell>
          <cell r="H12991" t="str">
            <v>Choretrum sp. A</v>
          </cell>
        </row>
        <row r="12992">
          <cell r="A12992">
            <v>9374</v>
          </cell>
          <cell r="H12992" t="str">
            <v>Bursaria spinosa var. microphylla</v>
          </cell>
        </row>
        <row r="12993">
          <cell r="A12993">
            <v>9375</v>
          </cell>
          <cell r="H12993" t="str">
            <v>Mauryanda barclaiana</v>
          </cell>
        </row>
        <row r="12994">
          <cell r="A12994">
            <v>9376</v>
          </cell>
          <cell r="H12994" t="str">
            <v>Euphrasia orthochelia subsp. orthochelia</v>
          </cell>
        </row>
        <row r="12995">
          <cell r="A12995">
            <v>9377</v>
          </cell>
          <cell r="H12995" t="str">
            <v>Euphrasia orthochelia subsp. peraspera</v>
          </cell>
        </row>
        <row r="12996">
          <cell r="A12996">
            <v>9378</v>
          </cell>
          <cell r="H12996" t="str">
            <v>Lindernia procumbens</v>
          </cell>
        </row>
        <row r="12997">
          <cell r="A12997">
            <v>9379</v>
          </cell>
          <cell r="H12997" t="str">
            <v>Plectranthus amboinicus</v>
          </cell>
        </row>
        <row r="12998">
          <cell r="A12998">
            <v>9380</v>
          </cell>
          <cell r="H12998" t="str">
            <v>Prostanthera nivea var. nivea</v>
          </cell>
        </row>
        <row r="12999">
          <cell r="A12999">
            <v>9381</v>
          </cell>
          <cell r="H12999" t="str">
            <v>Psychotria daphnoides f. 'large-leaved'</v>
          </cell>
        </row>
        <row r="13000">
          <cell r="A13000">
            <v>9382</v>
          </cell>
          <cell r="H13000" t="str">
            <v>Psychotria daphnoides f. 'small-leaved'</v>
          </cell>
        </row>
        <row r="13001">
          <cell r="A13001">
            <v>9383</v>
          </cell>
          <cell r="H13001" t="str">
            <v>Rhodanthe laevis</v>
          </cell>
        </row>
        <row r="13002">
          <cell r="A13002">
            <v>9384</v>
          </cell>
          <cell r="H13002" t="str">
            <v>Rhodanthe pygmaea</v>
          </cell>
        </row>
        <row r="13003">
          <cell r="A13003">
            <v>9385</v>
          </cell>
          <cell r="H13003" t="str">
            <v>Euphorbia psammogeton</v>
          </cell>
        </row>
        <row r="13004">
          <cell r="A13004">
            <v>9386</v>
          </cell>
          <cell r="H13004" t="str">
            <v>Tamarix aphylla</v>
          </cell>
        </row>
        <row r="13005">
          <cell r="A13005">
            <v>9387</v>
          </cell>
          <cell r="H13005" t="str">
            <v>Keraudrenia corollata var. corollata</v>
          </cell>
        </row>
        <row r="13006">
          <cell r="A13006">
            <v>9388</v>
          </cell>
          <cell r="H13006" t="str">
            <v>Boronia amablis</v>
          </cell>
        </row>
        <row r="13007">
          <cell r="A13007">
            <v>9389</v>
          </cell>
          <cell r="H13007" t="str">
            <v>Calyptochloa gracillima</v>
          </cell>
        </row>
        <row r="13008">
          <cell r="A13008">
            <v>9390</v>
          </cell>
          <cell r="H13008" t="str">
            <v>Phebalium whitei</v>
          </cell>
        </row>
        <row r="13009">
          <cell r="A13009">
            <v>9391</v>
          </cell>
          <cell r="H13009" t="str">
            <v>Endiandra punctata subsp. muelleri</v>
          </cell>
        </row>
        <row r="13010">
          <cell r="A13010">
            <v>9392</v>
          </cell>
          <cell r="H13010" t="str">
            <v>Trachymene pilosa</v>
          </cell>
        </row>
        <row r="13011">
          <cell r="A13011">
            <v>9393</v>
          </cell>
          <cell r="H13011" t="str">
            <v>Eucalyptus punctata var. didyma</v>
          </cell>
        </row>
        <row r="13012">
          <cell r="A13012">
            <v>9394</v>
          </cell>
          <cell r="H13012" t="str">
            <v>Callitris preissii subsp. murrayensis</v>
          </cell>
        </row>
        <row r="13013">
          <cell r="A13013">
            <v>9395</v>
          </cell>
          <cell r="H13013" t="str">
            <v>Crassula colorata var. acuminata</v>
          </cell>
        </row>
        <row r="13014">
          <cell r="A13014">
            <v>9396</v>
          </cell>
          <cell r="H13014" t="str">
            <v>Scleranthus minisculus</v>
          </cell>
        </row>
        <row r="13015">
          <cell r="A13015">
            <v>9397</v>
          </cell>
          <cell r="H13015" t="str">
            <v>Vicia monantha subsp. triflora</v>
          </cell>
        </row>
        <row r="13016">
          <cell r="A13016">
            <v>9398</v>
          </cell>
          <cell r="H13016" t="str">
            <v>Hibbertia virgata subsp. virgata</v>
          </cell>
        </row>
        <row r="13017">
          <cell r="A13017">
            <v>9399</v>
          </cell>
          <cell r="H13017" t="str">
            <v>Eriostemon scaber subsp. scaber</v>
          </cell>
        </row>
        <row r="13018">
          <cell r="A13018">
            <v>9400</v>
          </cell>
          <cell r="H13018" t="str">
            <v>Chrysanthemoides monilifera subsp. monilifera</v>
          </cell>
        </row>
        <row r="13019">
          <cell r="A13019">
            <v>9401</v>
          </cell>
          <cell r="H13019" t="str">
            <v>Goodenia dimorpha var. angustifolia</v>
          </cell>
        </row>
        <row r="13020">
          <cell r="A13020">
            <v>9402</v>
          </cell>
          <cell r="H13020" t="str">
            <v>Hakea dactyloides broad leaf form</v>
          </cell>
        </row>
        <row r="13021">
          <cell r="A13021">
            <v>9403</v>
          </cell>
          <cell r="H13021" t="str">
            <v>Hakea dactyloides narrow-leaved form</v>
          </cell>
        </row>
        <row r="13022">
          <cell r="A13022">
            <v>9404</v>
          </cell>
          <cell r="H13022" t="str">
            <v>Ozothamnus argophyllus</v>
          </cell>
        </row>
        <row r="13023">
          <cell r="A13023">
            <v>9405</v>
          </cell>
          <cell r="H13023" t="str">
            <v>Acacia pubifolia</v>
          </cell>
        </row>
        <row r="13024">
          <cell r="A13024">
            <v>9406</v>
          </cell>
          <cell r="H13024" t="str">
            <v>Acalypha pubiflora</v>
          </cell>
        </row>
        <row r="13025">
          <cell r="A13025">
            <v>9407</v>
          </cell>
          <cell r="H13025" t="str">
            <v>Abutilon oxycarpum var. oxycarpum</v>
          </cell>
        </row>
        <row r="13026">
          <cell r="A13026">
            <v>9408</v>
          </cell>
          <cell r="H13026" t="str">
            <v>Anemocarpa saxatilis</v>
          </cell>
        </row>
        <row r="13027">
          <cell r="A13027">
            <v>9409</v>
          </cell>
          <cell r="H13027" t="str">
            <v>Chrysocephalum pterochaetum</v>
          </cell>
        </row>
        <row r="13028">
          <cell r="A13028">
            <v>9410</v>
          </cell>
          <cell r="H13028" t="str">
            <v>Cassinia species A</v>
          </cell>
        </row>
        <row r="13029">
          <cell r="A13029">
            <v>9411</v>
          </cell>
          <cell r="H13029" t="str">
            <v>Gyrostemon thesioides</v>
          </cell>
        </row>
        <row r="13030">
          <cell r="A13030">
            <v>9412</v>
          </cell>
          <cell r="H13030" t="str">
            <v>Hyalosperma demissum</v>
          </cell>
        </row>
        <row r="13031">
          <cell r="A13031">
            <v>9413</v>
          </cell>
          <cell r="H13031" t="str">
            <v>Hyalosperma praecox</v>
          </cell>
        </row>
        <row r="13032">
          <cell r="A13032">
            <v>9414</v>
          </cell>
          <cell r="H13032" t="str">
            <v>Lepturus repens</v>
          </cell>
        </row>
        <row r="13033">
          <cell r="A13033">
            <v>9415</v>
          </cell>
          <cell r="H13033" t="str">
            <v>Marsdenia viridiflora</v>
          </cell>
        </row>
        <row r="13034">
          <cell r="A13034">
            <v>9416</v>
          </cell>
          <cell r="H13034" t="str">
            <v>Millotia perpusilla</v>
          </cell>
        </row>
        <row r="13035">
          <cell r="A13035">
            <v>9417</v>
          </cell>
          <cell r="H13035" t="str">
            <v>Paraseriathes lophantha subsp. lophantha</v>
          </cell>
        </row>
        <row r="13036">
          <cell r="A13036">
            <v>9418</v>
          </cell>
          <cell r="H13036" t="str">
            <v>Plectranthus caninus</v>
          </cell>
        </row>
        <row r="13037">
          <cell r="A13037">
            <v>9419</v>
          </cell>
          <cell r="H13037" t="str">
            <v>Phebalium glandulosum subsp. eglandulosum</v>
          </cell>
        </row>
        <row r="13038">
          <cell r="A13038">
            <v>9420</v>
          </cell>
          <cell r="H13038" t="str">
            <v>Rhodanthe stricta</v>
          </cell>
        </row>
        <row r="13039">
          <cell r="A13039">
            <v>9421</v>
          </cell>
          <cell r="H13039" t="str">
            <v>Rhodanthe tietkensii</v>
          </cell>
        </row>
        <row r="13040">
          <cell r="A13040">
            <v>9422</v>
          </cell>
          <cell r="H13040" t="str">
            <v>Rhodanthe uniflora</v>
          </cell>
        </row>
        <row r="13041">
          <cell r="A13041">
            <v>9423</v>
          </cell>
          <cell r="H13041" t="str">
            <v>Sarcocornia quinqueflora subsp. quinqueflora</v>
          </cell>
        </row>
        <row r="13042">
          <cell r="A13042">
            <v>9424</v>
          </cell>
          <cell r="H13042" t="str">
            <v>Elaeocarpus sp. Minyon</v>
          </cell>
        </row>
        <row r="13043">
          <cell r="A13043">
            <v>9425</v>
          </cell>
          <cell r="H13043" t="str">
            <v>Eucalyptus aff. pachycalyx</v>
          </cell>
        </row>
        <row r="13044">
          <cell r="A13044">
            <v>9426</v>
          </cell>
          <cell r="H13044" t="str">
            <v>Gaultheria viridicarpa subsp. viridicarpa</v>
          </cell>
        </row>
        <row r="13045">
          <cell r="A13045">
            <v>9427</v>
          </cell>
          <cell r="H13045" t="str">
            <v>Gaultheria viridicarpa subsp. merinoensis</v>
          </cell>
        </row>
        <row r="13046">
          <cell r="A13046">
            <v>9428</v>
          </cell>
          <cell r="H13046" t="str">
            <v>Melichrus hirsutus</v>
          </cell>
        </row>
        <row r="13047">
          <cell r="A13047">
            <v>9429</v>
          </cell>
          <cell r="H13047" t="str">
            <v>Senna artemisioides subsp. oligophylla</v>
          </cell>
        </row>
        <row r="13048">
          <cell r="A13048">
            <v>9430</v>
          </cell>
          <cell r="H13048" t="str">
            <v>Senna glutinosa nothosubsp. luerssenii</v>
          </cell>
        </row>
        <row r="13049">
          <cell r="A13049">
            <v>9431</v>
          </cell>
          <cell r="H13049" t="str">
            <v>Senna glutinosa subsp. pruinosa</v>
          </cell>
        </row>
        <row r="13050">
          <cell r="A13050">
            <v>9432</v>
          </cell>
          <cell r="H13050" t="str">
            <v>Senna pleurocarpa var. pleurocarpa</v>
          </cell>
        </row>
        <row r="13051">
          <cell r="A13051">
            <v>9433</v>
          </cell>
          <cell r="H13051" t="str">
            <v>Swainsona formosa</v>
          </cell>
        </row>
        <row r="13052">
          <cell r="A13052">
            <v>9434</v>
          </cell>
          <cell r="H13052" t="str">
            <v>Pomaderris sp. C</v>
          </cell>
        </row>
        <row r="13053">
          <cell r="A13053">
            <v>9435</v>
          </cell>
          <cell r="H13053" t="str">
            <v>Frankenia sp. A</v>
          </cell>
        </row>
        <row r="13054">
          <cell r="A13054">
            <v>9436</v>
          </cell>
          <cell r="H13054" t="str">
            <v>Citrullus lanatus var. lanatus</v>
          </cell>
        </row>
        <row r="13055">
          <cell r="A13055">
            <v>9437</v>
          </cell>
          <cell r="H13055" t="str">
            <v>Arabidella sp. A</v>
          </cell>
        </row>
        <row r="13056">
          <cell r="A13056">
            <v>9438</v>
          </cell>
          <cell r="H13056" t="str">
            <v>Tribulus eichlerianus</v>
          </cell>
        </row>
        <row r="13057">
          <cell r="A13057">
            <v>9439</v>
          </cell>
          <cell r="H13057" t="str">
            <v>Ozothamnus diotophyllus</v>
          </cell>
        </row>
        <row r="13058">
          <cell r="A13058">
            <v>9440</v>
          </cell>
          <cell r="H13058" t="str">
            <v>Cuscutta victoriana</v>
          </cell>
        </row>
        <row r="13059">
          <cell r="A13059">
            <v>9441</v>
          </cell>
          <cell r="H13059" t="str">
            <v>Heliotropium sp. A</v>
          </cell>
        </row>
        <row r="13060">
          <cell r="A13060">
            <v>9442</v>
          </cell>
          <cell r="H13060" t="str">
            <v>Myoporum platycarpum subsp. platycarpum</v>
          </cell>
        </row>
        <row r="13061">
          <cell r="A13061">
            <v>9443</v>
          </cell>
          <cell r="H13061" t="str">
            <v>Yakirra australiensis</v>
          </cell>
        </row>
        <row r="13062">
          <cell r="A13062">
            <v>9444</v>
          </cell>
          <cell r="H13062" t="str">
            <v>Chamaesyce sp. aff. drummondii</v>
          </cell>
        </row>
        <row r="13063">
          <cell r="A13063">
            <v>9445</v>
          </cell>
          <cell r="H13063" t="str">
            <v>Brachychiton populneus subsp. trilobus</v>
          </cell>
        </row>
        <row r="13064">
          <cell r="A13064">
            <v>9446</v>
          </cell>
          <cell r="H13064" t="str">
            <v>Vittadinia cuneata var. cuneata f. cuneata</v>
          </cell>
        </row>
        <row r="13065">
          <cell r="A13065">
            <v>9447</v>
          </cell>
          <cell r="H13065" t="str">
            <v>Brachycome ciliaris var. lanuginosa</v>
          </cell>
        </row>
        <row r="13066">
          <cell r="A13066">
            <v>9448</v>
          </cell>
          <cell r="H13066" t="str">
            <v>Callitris glaucophylla x verrucosa</v>
          </cell>
        </row>
        <row r="13067">
          <cell r="A13067">
            <v>9449</v>
          </cell>
          <cell r="H13067" t="str">
            <v>Olearia burgessii</v>
          </cell>
        </row>
        <row r="13068">
          <cell r="A13068">
            <v>9450</v>
          </cell>
          <cell r="H13068" t="str">
            <v>Eucalyptus resinifera subsp. resinifera</v>
          </cell>
        </row>
        <row r="13069">
          <cell r="A13069">
            <v>9451</v>
          </cell>
          <cell r="H13069" t="str">
            <v>Acacia eborensis</v>
          </cell>
        </row>
        <row r="13070">
          <cell r="A13070">
            <v>9452</v>
          </cell>
          <cell r="H13070" t="str">
            <v>Eucalyptus pachycalyx subsp. 2</v>
          </cell>
        </row>
        <row r="13071">
          <cell r="A13071">
            <v>9453</v>
          </cell>
          <cell r="H13071" t="str">
            <v>Zieria floydii</v>
          </cell>
        </row>
        <row r="13072">
          <cell r="A13072">
            <v>9455</v>
          </cell>
          <cell r="H13072" t="str">
            <v>Wollemia noblei</v>
          </cell>
        </row>
        <row r="13073">
          <cell r="A13073">
            <v>9456</v>
          </cell>
          <cell r="H13073" t="str">
            <v>Tylophora linearis</v>
          </cell>
        </row>
        <row r="13074">
          <cell r="A13074">
            <v>9457</v>
          </cell>
          <cell r="H13074" t="str">
            <v>Calotis moorei</v>
          </cell>
        </row>
        <row r="13075">
          <cell r="A13075">
            <v>9458</v>
          </cell>
          <cell r="H13075" t="str">
            <v>Senecio spathulatus</v>
          </cell>
        </row>
        <row r="13076">
          <cell r="A13076">
            <v>9466</v>
          </cell>
          <cell r="H13076" t="str">
            <v>Acalypha eremorum</v>
          </cell>
        </row>
        <row r="13077">
          <cell r="A13077">
            <v>9467</v>
          </cell>
          <cell r="H13077" t="str">
            <v>Pseudanthus ovalifolius</v>
          </cell>
        </row>
        <row r="13078">
          <cell r="A13078">
            <v>9468</v>
          </cell>
          <cell r="H13078" t="str">
            <v>Indigofera longibractea</v>
          </cell>
        </row>
        <row r="13079">
          <cell r="A13079">
            <v>9469</v>
          </cell>
          <cell r="H13079" t="str">
            <v>Pultenaea parrisiae subsp. elusa</v>
          </cell>
        </row>
        <row r="13080">
          <cell r="A13080">
            <v>9470</v>
          </cell>
          <cell r="H13080" t="str">
            <v>Scaevola collaris</v>
          </cell>
        </row>
        <row r="13081">
          <cell r="A13081">
            <v>9471</v>
          </cell>
          <cell r="H13081" t="str">
            <v>Grammitis stenophylla</v>
          </cell>
        </row>
        <row r="13082">
          <cell r="A13082">
            <v>9472</v>
          </cell>
          <cell r="H13082" t="str">
            <v>Prostanthera sp. 'Somersby'</v>
          </cell>
        </row>
        <row r="13083">
          <cell r="A13083">
            <v>9473</v>
          </cell>
          <cell r="H13083" t="str">
            <v>Westringia kydrensis</v>
          </cell>
        </row>
        <row r="13084">
          <cell r="A13084">
            <v>9474</v>
          </cell>
          <cell r="H13084" t="str">
            <v>Daphnandra sp. 'Illawarra'</v>
          </cell>
        </row>
        <row r="13085">
          <cell r="A13085">
            <v>9475</v>
          </cell>
          <cell r="H13085" t="str">
            <v>Eucalyptus pachycalyx</v>
          </cell>
        </row>
        <row r="13086">
          <cell r="A13086">
            <v>9476</v>
          </cell>
          <cell r="H13086" t="str">
            <v>Eucalyptus sp. 'Howes Swamp Creek'</v>
          </cell>
        </row>
        <row r="13087">
          <cell r="A13087">
            <v>9477</v>
          </cell>
          <cell r="H13087" t="str">
            <v>Caladenia rosella</v>
          </cell>
        </row>
        <row r="13088">
          <cell r="A13088">
            <v>9478</v>
          </cell>
          <cell r="H13088" t="str">
            <v>Prasophyllum petilum</v>
          </cell>
        </row>
        <row r="13089">
          <cell r="A13089">
            <v>9479</v>
          </cell>
          <cell r="H13089" t="str">
            <v>Pterostylis sp. Botany Bay</v>
          </cell>
        </row>
        <row r="13090">
          <cell r="A13090">
            <v>9480</v>
          </cell>
          <cell r="H13090" t="str">
            <v>Grevillea guthrieana</v>
          </cell>
        </row>
        <row r="13091">
          <cell r="A13091">
            <v>9481</v>
          </cell>
          <cell r="H13091" t="str">
            <v>Grevillea masonii</v>
          </cell>
        </row>
        <row r="13092">
          <cell r="A13092">
            <v>9482</v>
          </cell>
          <cell r="H13092" t="str">
            <v>Grevillea wilkinsonii</v>
          </cell>
        </row>
        <row r="13093">
          <cell r="A13093">
            <v>9483</v>
          </cell>
          <cell r="H13093" t="str">
            <v>Hakea sp. 'Kowmung River'</v>
          </cell>
        </row>
        <row r="13094">
          <cell r="A13094">
            <v>9484</v>
          </cell>
          <cell r="H13094" t="str">
            <v>Pomaderris elachophylla</v>
          </cell>
        </row>
        <row r="13095">
          <cell r="A13095">
            <v>9485</v>
          </cell>
          <cell r="H13095" t="str">
            <v>Dentella minutissima</v>
          </cell>
        </row>
        <row r="13096">
          <cell r="A13096">
            <v>9486</v>
          </cell>
          <cell r="H13096" t="str">
            <v>Hedyotis galioides</v>
          </cell>
        </row>
        <row r="13097">
          <cell r="A13097">
            <v>9487</v>
          </cell>
          <cell r="H13097" t="str">
            <v>Zieria adenodonta</v>
          </cell>
        </row>
        <row r="13098">
          <cell r="A13098">
            <v>9488</v>
          </cell>
          <cell r="H13098" t="str">
            <v>Zieria baeuerlenii</v>
          </cell>
        </row>
        <row r="13099">
          <cell r="A13099">
            <v>9489</v>
          </cell>
          <cell r="H13099" t="str">
            <v>Zieria buxijugum</v>
          </cell>
        </row>
        <row r="13100">
          <cell r="A13100">
            <v>9490</v>
          </cell>
          <cell r="H13100" t="str">
            <v>Zieria covenyi</v>
          </cell>
        </row>
        <row r="13101">
          <cell r="A13101">
            <v>9492</v>
          </cell>
          <cell r="H13101" t="str">
            <v>Zieria formosa</v>
          </cell>
        </row>
        <row r="13102">
          <cell r="A13102">
            <v>9493</v>
          </cell>
          <cell r="H13102" t="str">
            <v>Zieria ingramii</v>
          </cell>
        </row>
        <row r="13103">
          <cell r="A13103">
            <v>9494</v>
          </cell>
          <cell r="H13103" t="str">
            <v>Zieria lasiocaulis</v>
          </cell>
        </row>
        <row r="13104">
          <cell r="A13104">
            <v>9495</v>
          </cell>
          <cell r="H13104" t="str">
            <v>Zieria parrisiae</v>
          </cell>
        </row>
        <row r="13105">
          <cell r="A13105">
            <v>9496</v>
          </cell>
          <cell r="H13105" t="str">
            <v>Zieria prostrata</v>
          </cell>
        </row>
        <row r="13106">
          <cell r="A13106">
            <v>9497</v>
          </cell>
          <cell r="H13106" t="str">
            <v>Quassia sp. Mooney Creek</v>
          </cell>
        </row>
        <row r="13107">
          <cell r="A13107">
            <v>9498</v>
          </cell>
          <cell r="H13107" t="str">
            <v>Cheilanthes sieberi subsp. pseudovellea</v>
          </cell>
        </row>
        <row r="13108">
          <cell r="A13108">
            <v>9499</v>
          </cell>
          <cell r="H13108" t="str">
            <v>Viola cleistogamoides</v>
          </cell>
        </row>
        <row r="13109">
          <cell r="A13109">
            <v>9500</v>
          </cell>
          <cell r="H13109" t="str">
            <v>Lepidium foliosum</v>
          </cell>
        </row>
        <row r="13110">
          <cell r="A13110">
            <v>9501</v>
          </cell>
          <cell r="H13110" t="str">
            <v>Amperea xiphoclada var. pedicellata</v>
          </cell>
        </row>
        <row r="13111">
          <cell r="A13111">
            <v>9502</v>
          </cell>
          <cell r="H13111" t="str">
            <v>Persoonia laxa</v>
          </cell>
        </row>
        <row r="13112">
          <cell r="A13112">
            <v>9503</v>
          </cell>
          <cell r="H13112" t="str">
            <v>Eriostemon angustifolius subsp. angustifolius</v>
          </cell>
        </row>
        <row r="13113">
          <cell r="A13113">
            <v>9504</v>
          </cell>
          <cell r="H13113" t="str">
            <v>Euphrasia sp. 'Tamworth'</v>
          </cell>
        </row>
        <row r="13114">
          <cell r="A13114">
            <v>9505</v>
          </cell>
          <cell r="H13114" t="str">
            <v>Parsonsia dorrigoensis</v>
          </cell>
        </row>
        <row r="13115">
          <cell r="A13115">
            <v>9506</v>
          </cell>
          <cell r="H13115" t="str">
            <v>Euchiton nitidulus</v>
          </cell>
        </row>
        <row r="13116">
          <cell r="A13116">
            <v>9507</v>
          </cell>
          <cell r="H13116" t="str">
            <v>Ozothamnus tesselatus</v>
          </cell>
        </row>
        <row r="13117">
          <cell r="A13117">
            <v>9508</v>
          </cell>
          <cell r="H13117" t="str">
            <v>Budawangia gnidioides</v>
          </cell>
        </row>
        <row r="13118">
          <cell r="A13118">
            <v>9509</v>
          </cell>
          <cell r="H13118" t="str">
            <v>Bertya sp. A Cobar-Coolabah</v>
          </cell>
        </row>
        <row r="13119">
          <cell r="A13119">
            <v>9510</v>
          </cell>
          <cell r="H13119" t="str">
            <v>Pultenaea parrisiae subsp. parrisiae</v>
          </cell>
        </row>
        <row r="13120">
          <cell r="A13120">
            <v>9511</v>
          </cell>
          <cell r="H13120" t="str">
            <v>Swainsona pyrophila</v>
          </cell>
        </row>
        <row r="13121">
          <cell r="A13121">
            <v>9512</v>
          </cell>
          <cell r="H13121" t="str">
            <v>Haloragis exalata subsp. exalata</v>
          </cell>
        </row>
        <row r="13122">
          <cell r="A13122">
            <v>9513</v>
          </cell>
          <cell r="H13122" t="str">
            <v>Prostanthera sp. 6 Strickland State Forest</v>
          </cell>
        </row>
        <row r="13123">
          <cell r="A13123">
            <v>9514</v>
          </cell>
          <cell r="H13123" t="str">
            <v>Prostanthera sp. 'Bundjalung National Park'</v>
          </cell>
        </row>
        <row r="13124">
          <cell r="A13124">
            <v>9515</v>
          </cell>
          <cell r="H13124" t="str">
            <v>Baeckea sp. 'Pyramids'</v>
          </cell>
        </row>
        <row r="13125">
          <cell r="A13125">
            <v>9516</v>
          </cell>
          <cell r="H13125" t="str">
            <v>Eucalyptus alligatrix subsp. miscella</v>
          </cell>
        </row>
        <row r="13126">
          <cell r="A13126">
            <v>9517</v>
          </cell>
          <cell r="H13126" t="str">
            <v>Eucalyptus caleyi subsp. ovendenii</v>
          </cell>
        </row>
        <row r="13127">
          <cell r="A13127">
            <v>9518</v>
          </cell>
          <cell r="H13127" t="str">
            <v>Eucalyptus langleyi</v>
          </cell>
        </row>
        <row r="13128">
          <cell r="A13128">
            <v>9519</v>
          </cell>
          <cell r="H13128" t="str">
            <v>Eucalyptus parvula</v>
          </cell>
        </row>
        <row r="13129">
          <cell r="A13129">
            <v>9520</v>
          </cell>
          <cell r="H13129" t="str">
            <v>Eucalyptus robertsonii subsp. hemisphaerica</v>
          </cell>
        </row>
        <row r="13130">
          <cell r="A13130">
            <v>9521</v>
          </cell>
          <cell r="H13130" t="str">
            <v>Eucalyptus rubida subsp. canobolensis</v>
          </cell>
        </row>
        <row r="13131">
          <cell r="A13131">
            <v>9522</v>
          </cell>
          <cell r="H13131" t="str">
            <v>Homoranthus prolixus</v>
          </cell>
        </row>
        <row r="13132">
          <cell r="A13132">
            <v>9523</v>
          </cell>
          <cell r="H13132" t="str">
            <v>Caladenia concolor</v>
          </cell>
        </row>
        <row r="13133">
          <cell r="A13133">
            <v>9524</v>
          </cell>
          <cell r="H13133" t="str">
            <v>Grevillea banyabba</v>
          </cell>
        </row>
        <row r="13134">
          <cell r="A13134">
            <v>9525</v>
          </cell>
          <cell r="H13134" t="str">
            <v>Grevillea quadricauda</v>
          </cell>
        </row>
        <row r="13135">
          <cell r="A13135">
            <v>9526</v>
          </cell>
          <cell r="H13135" t="str">
            <v>Hakea sp. Manning River SF-Broken Ba</v>
          </cell>
        </row>
        <row r="13136">
          <cell r="A13136">
            <v>9527</v>
          </cell>
          <cell r="H13136" t="str">
            <v>Persoonia bargoensis</v>
          </cell>
        </row>
        <row r="13137">
          <cell r="A13137">
            <v>9528</v>
          </cell>
          <cell r="H13137" t="str">
            <v>Pomaderris gilmourii var. cana</v>
          </cell>
        </row>
        <row r="13138">
          <cell r="A13138">
            <v>9529</v>
          </cell>
          <cell r="H13138" t="str">
            <v>Zieria citriodora</v>
          </cell>
        </row>
        <row r="13139">
          <cell r="A13139">
            <v>9530</v>
          </cell>
          <cell r="H13139" t="str">
            <v>Zieria tuberculata</v>
          </cell>
        </row>
        <row r="13140">
          <cell r="A13140">
            <v>9531</v>
          </cell>
          <cell r="H13140" t="str">
            <v>Veronica sp. C</v>
          </cell>
        </row>
        <row r="13141">
          <cell r="A13141">
            <v>9532</v>
          </cell>
          <cell r="H13141" t="str">
            <v>Acaena x anserovina</v>
          </cell>
        </row>
        <row r="13142">
          <cell r="A13142">
            <v>9533</v>
          </cell>
          <cell r="H13142" t="str">
            <v>Ozothamnus rosmarinifolius</v>
          </cell>
        </row>
        <row r="13143">
          <cell r="A13143">
            <v>9534</v>
          </cell>
          <cell r="H13143" t="str">
            <v>Olearia stellulata</v>
          </cell>
        </row>
        <row r="13144">
          <cell r="A13144">
            <v>9535</v>
          </cell>
          <cell r="H13144" t="str">
            <v>Chionogentias barringtonensis</v>
          </cell>
        </row>
        <row r="13145">
          <cell r="A13145">
            <v>9536</v>
          </cell>
          <cell r="H13145" t="str">
            <v>Acacia victoriae subsp. victoriae</v>
          </cell>
        </row>
        <row r="13146">
          <cell r="A13146">
            <v>9537</v>
          </cell>
          <cell r="H13146" t="str">
            <v>Acacia victoriae subsp. arida</v>
          </cell>
        </row>
        <row r="13147">
          <cell r="A13147">
            <v>9538</v>
          </cell>
          <cell r="H13147" t="str">
            <v>Sida sp. aff. corrugata</v>
          </cell>
        </row>
        <row r="13148">
          <cell r="A13148">
            <v>9539</v>
          </cell>
          <cell r="H13148" t="str">
            <v>Rupicola decumbens</v>
          </cell>
        </row>
        <row r="13149">
          <cell r="A13149">
            <v>9540</v>
          </cell>
          <cell r="H13149" t="str">
            <v>Pterostylis cucullata</v>
          </cell>
        </row>
        <row r="13150">
          <cell r="A13150">
            <v>9541</v>
          </cell>
          <cell r="H13150" t="str">
            <v>Grevillea granulifera</v>
          </cell>
        </row>
        <row r="13151">
          <cell r="A13151">
            <v>9542</v>
          </cell>
          <cell r="H13151" t="str">
            <v>Indigastrum parviflorum</v>
          </cell>
        </row>
        <row r="13152">
          <cell r="A13152">
            <v>9543</v>
          </cell>
          <cell r="H13152" t="str">
            <v>Genoplesium sagittiferum</v>
          </cell>
        </row>
        <row r="13153">
          <cell r="A13153">
            <v>9544</v>
          </cell>
          <cell r="H13153" t="str">
            <v>Genoplesium woollsii</v>
          </cell>
        </row>
        <row r="13154">
          <cell r="A13154">
            <v>9545</v>
          </cell>
          <cell r="H13154" t="str">
            <v>Amperea xiphoclada var. papillata</v>
          </cell>
        </row>
        <row r="13155">
          <cell r="A13155">
            <v>9546</v>
          </cell>
          <cell r="H13155" t="str">
            <v>Asperula syrticola</v>
          </cell>
        </row>
        <row r="13156">
          <cell r="A13156">
            <v>9547</v>
          </cell>
          <cell r="H13156" t="str">
            <v>Baeckea sp. E</v>
          </cell>
        </row>
        <row r="13157">
          <cell r="A13157">
            <v>9548</v>
          </cell>
          <cell r="H13157" t="str">
            <v>Caladenia clarkiae</v>
          </cell>
        </row>
        <row r="13158">
          <cell r="A13158">
            <v>9549</v>
          </cell>
          <cell r="H13158" t="str">
            <v>Caladenia curtisepala</v>
          </cell>
        </row>
        <row r="13159">
          <cell r="A13159">
            <v>9550</v>
          </cell>
          <cell r="H13159" t="str">
            <v>Chiloglottis turfosa</v>
          </cell>
        </row>
        <row r="13160">
          <cell r="A13160">
            <v>9551</v>
          </cell>
          <cell r="H13160" t="str">
            <v>Coprosma niphophila</v>
          </cell>
        </row>
        <row r="13161">
          <cell r="A13161">
            <v>9552</v>
          </cell>
          <cell r="H13161" t="str">
            <v>Craspedia alba</v>
          </cell>
        </row>
        <row r="13162">
          <cell r="A13162">
            <v>9553</v>
          </cell>
          <cell r="H13162" t="str">
            <v>Darwinia briggsiae</v>
          </cell>
        </row>
        <row r="13163">
          <cell r="A13163">
            <v>9554</v>
          </cell>
          <cell r="H13163" t="str">
            <v>Derwentia blakelyi</v>
          </cell>
        </row>
        <row r="13164">
          <cell r="A13164">
            <v>9555</v>
          </cell>
          <cell r="H13164" t="str">
            <v>Derwentia nivea</v>
          </cell>
        </row>
        <row r="13165">
          <cell r="A13165">
            <v>9556</v>
          </cell>
          <cell r="H13165" t="str">
            <v>Eucalyptus lacrimans</v>
          </cell>
        </row>
        <row r="13166">
          <cell r="A13166">
            <v>9557</v>
          </cell>
          <cell r="H13166" t="str">
            <v>Eucalyptus nandewarica</v>
          </cell>
        </row>
        <row r="13167">
          <cell r="A13167">
            <v>9558</v>
          </cell>
          <cell r="H13167" t="str">
            <v>Eucalyptus spectatrix</v>
          </cell>
        </row>
        <row r="13168">
          <cell r="A13168">
            <v>9559</v>
          </cell>
          <cell r="H13168" t="str">
            <v>Genoplesium citriodorum</v>
          </cell>
        </row>
        <row r="13169">
          <cell r="A13169">
            <v>9560</v>
          </cell>
          <cell r="H13169" t="str">
            <v>Genoplesium morinum</v>
          </cell>
        </row>
        <row r="13170">
          <cell r="A13170">
            <v>9561</v>
          </cell>
          <cell r="H13170" t="str">
            <v>Genoplesium superbum</v>
          </cell>
        </row>
        <row r="13171">
          <cell r="A13171">
            <v>9562</v>
          </cell>
          <cell r="H13171" t="str">
            <v>Genoplesium systenum</v>
          </cell>
        </row>
        <row r="13172">
          <cell r="A13172">
            <v>9563</v>
          </cell>
          <cell r="H13172" t="str">
            <v>Genoplesium turfosum</v>
          </cell>
        </row>
        <row r="13173">
          <cell r="A13173">
            <v>9564</v>
          </cell>
          <cell r="H13173" t="str">
            <v>Gratiola pumilo</v>
          </cell>
        </row>
        <row r="13174">
          <cell r="A13174">
            <v>9565</v>
          </cell>
          <cell r="H13174" t="str">
            <v>Hibbertia sp. B</v>
          </cell>
        </row>
        <row r="13175">
          <cell r="A13175">
            <v>9566</v>
          </cell>
          <cell r="H13175" t="str">
            <v>Hibbertia kaputarensis</v>
          </cell>
        </row>
        <row r="13176">
          <cell r="A13176">
            <v>9567</v>
          </cell>
          <cell r="H13176" t="str">
            <v>Homoranthus cernuus</v>
          </cell>
        </row>
        <row r="13177">
          <cell r="A13177">
            <v>9568</v>
          </cell>
          <cell r="H13177" t="str">
            <v>Leptospermum namadgiensis</v>
          </cell>
        </row>
        <row r="13178">
          <cell r="A13178">
            <v>9569</v>
          </cell>
          <cell r="H13178" t="str">
            <v>Leucopogon fletcheri subsp. fletcheri</v>
          </cell>
        </row>
        <row r="13179">
          <cell r="A13179">
            <v>9570</v>
          </cell>
          <cell r="H13179" t="str">
            <v>Olearia aglossa</v>
          </cell>
        </row>
        <row r="13180">
          <cell r="A13180">
            <v>9571</v>
          </cell>
          <cell r="H13180" t="str">
            <v>Olearia lasiophylla</v>
          </cell>
        </row>
        <row r="13181">
          <cell r="A13181">
            <v>9572</v>
          </cell>
          <cell r="H13181" t="str">
            <v>Olearia montana</v>
          </cell>
        </row>
        <row r="13182">
          <cell r="A13182">
            <v>9573</v>
          </cell>
          <cell r="H13182" t="str">
            <v>Olearia rhizomatica</v>
          </cell>
        </row>
        <row r="13183">
          <cell r="A13183">
            <v>9574</v>
          </cell>
          <cell r="H13183" t="str">
            <v>Parahebe lithophila</v>
          </cell>
        </row>
        <row r="13184">
          <cell r="A13184">
            <v>9575</v>
          </cell>
          <cell r="H13184" t="str">
            <v>Persoonia recedens</v>
          </cell>
        </row>
        <row r="13185">
          <cell r="A13185">
            <v>9576</v>
          </cell>
          <cell r="H13185" t="str">
            <v>Pimelea ciliolaris</v>
          </cell>
        </row>
        <row r="13186">
          <cell r="A13186">
            <v>9577</v>
          </cell>
          <cell r="H13186" t="str">
            <v>Pomaderris cocoparrana</v>
          </cell>
        </row>
        <row r="13187">
          <cell r="A13187">
            <v>9578</v>
          </cell>
          <cell r="H13187" t="str">
            <v>Pomaderris gilmourii var. gilmourii</v>
          </cell>
        </row>
        <row r="13188">
          <cell r="A13188">
            <v>9579</v>
          </cell>
          <cell r="H13188" t="str">
            <v>Pomaderris sp. C</v>
          </cell>
        </row>
        <row r="13189">
          <cell r="A13189">
            <v>9580</v>
          </cell>
          <cell r="H13189" t="str">
            <v>Prasophyllum montanum</v>
          </cell>
        </row>
        <row r="13190">
          <cell r="A13190">
            <v>9581</v>
          </cell>
          <cell r="H13190" t="str">
            <v>Prostanthera sp. B</v>
          </cell>
        </row>
        <row r="13191">
          <cell r="A13191">
            <v>9582</v>
          </cell>
          <cell r="H13191" t="str">
            <v>Pterostylis petrosa</v>
          </cell>
        </row>
        <row r="13192">
          <cell r="A13192">
            <v>9583</v>
          </cell>
          <cell r="H13192" t="str">
            <v>Pultenaea sp. B</v>
          </cell>
        </row>
        <row r="13193">
          <cell r="A13193">
            <v>9584</v>
          </cell>
          <cell r="H13193" t="str">
            <v>Pultenaea sp. D</v>
          </cell>
        </row>
        <row r="13194">
          <cell r="A13194">
            <v>9585</v>
          </cell>
          <cell r="H13194" t="str">
            <v>Rupicola apiculata</v>
          </cell>
        </row>
        <row r="13195">
          <cell r="A13195">
            <v>9586</v>
          </cell>
          <cell r="H13195" t="str">
            <v>Rupicola ciliata</v>
          </cell>
        </row>
        <row r="13196">
          <cell r="A13196">
            <v>9587</v>
          </cell>
          <cell r="H13196" t="str">
            <v>Rupicola decumbens</v>
          </cell>
        </row>
        <row r="13197">
          <cell r="A13197">
            <v>9588</v>
          </cell>
          <cell r="H13197" t="str">
            <v>Zieria hindii</v>
          </cell>
        </row>
        <row r="13198">
          <cell r="A13198">
            <v>9589</v>
          </cell>
          <cell r="H13198" t="str">
            <v>Zieria odorifera</v>
          </cell>
        </row>
        <row r="13199">
          <cell r="A13199">
            <v>9590</v>
          </cell>
          <cell r="H13199" t="str">
            <v>Caladenia concinna</v>
          </cell>
        </row>
        <row r="13200">
          <cell r="A13200">
            <v>9591</v>
          </cell>
          <cell r="H13200" t="str">
            <v>Swainsona similis</v>
          </cell>
        </row>
        <row r="13201">
          <cell r="A13201">
            <v>9592</v>
          </cell>
          <cell r="H13201" t="str">
            <v>Trichanthodium skirrophorum</v>
          </cell>
        </row>
        <row r="13202">
          <cell r="A13202">
            <v>9593</v>
          </cell>
          <cell r="H13202" t="str">
            <v>Caladenia tentaculata</v>
          </cell>
        </row>
        <row r="13203">
          <cell r="A13203">
            <v>9594</v>
          </cell>
          <cell r="H13203" t="str">
            <v>Cheiranthera cyanea var. cyanea</v>
          </cell>
        </row>
        <row r="13204">
          <cell r="A13204">
            <v>9595</v>
          </cell>
          <cell r="H13204" t="str">
            <v>Zieria parrisiae</v>
          </cell>
        </row>
        <row r="13205">
          <cell r="A13205">
            <v>9596</v>
          </cell>
          <cell r="H13205" t="str">
            <v>Daucus glochidiatus f. D</v>
          </cell>
        </row>
        <row r="13206">
          <cell r="A13206">
            <v>9597</v>
          </cell>
          <cell r="H13206" t="str">
            <v>Daviesia leptophylla</v>
          </cell>
        </row>
        <row r="13207">
          <cell r="A13207">
            <v>9598</v>
          </cell>
          <cell r="H13207" t="str">
            <v>Persoonia katerae</v>
          </cell>
        </row>
        <row r="13208">
          <cell r="A13208">
            <v>9599</v>
          </cell>
          <cell r="H13208" t="str">
            <v>Kunzea species A</v>
          </cell>
        </row>
        <row r="13209">
          <cell r="A13209">
            <v>9600</v>
          </cell>
          <cell r="H13209" t="str">
            <v>Paspalidium grandispiculatum</v>
          </cell>
        </row>
        <row r="13210">
          <cell r="A13210">
            <v>9601</v>
          </cell>
          <cell r="H13210" t="str">
            <v>Corymbia intermedia</v>
          </cell>
        </row>
        <row r="13211">
          <cell r="A13211">
            <v>9602</v>
          </cell>
          <cell r="H13211" t="str">
            <v>Hakea macrorrhyncha</v>
          </cell>
        </row>
        <row r="13212">
          <cell r="A13212">
            <v>9603</v>
          </cell>
          <cell r="H13212" t="str">
            <v>Austrostipa pubescens</v>
          </cell>
        </row>
        <row r="13213">
          <cell r="A13213">
            <v>9604</v>
          </cell>
          <cell r="H13213" t="str">
            <v>Pistacia chinensis</v>
          </cell>
        </row>
        <row r="13214">
          <cell r="A13214">
            <v>9605</v>
          </cell>
          <cell r="H13214" t="str">
            <v>Schizaea asperula</v>
          </cell>
        </row>
        <row r="13215">
          <cell r="A13215">
            <v>9606</v>
          </cell>
          <cell r="H13215" t="str">
            <v>Zieria littoralis</v>
          </cell>
        </row>
        <row r="13216">
          <cell r="A13216">
            <v>9607</v>
          </cell>
          <cell r="H13216" t="str">
            <v>Nassella neesiana</v>
          </cell>
        </row>
        <row r="13217">
          <cell r="A13217">
            <v>9608</v>
          </cell>
          <cell r="H13217" t="str">
            <v>Bracteantha subundulata</v>
          </cell>
        </row>
        <row r="13218">
          <cell r="A13218">
            <v>9609</v>
          </cell>
          <cell r="H13218" t="str">
            <v>Chrysocephalum baxteri</v>
          </cell>
        </row>
        <row r="13219">
          <cell r="A13219">
            <v>9610</v>
          </cell>
          <cell r="H13219" t="str">
            <v>Ozothamnus conditus</v>
          </cell>
        </row>
        <row r="13220">
          <cell r="A13220">
            <v>9611</v>
          </cell>
          <cell r="H13220" t="str">
            <v>Ozothamnus cuneifolius</v>
          </cell>
        </row>
        <row r="13221">
          <cell r="A13221">
            <v>9612</v>
          </cell>
          <cell r="H13221" t="str">
            <v>Ozothamnus thyrsoideus</v>
          </cell>
        </row>
        <row r="13222">
          <cell r="A13222">
            <v>9613</v>
          </cell>
          <cell r="H13222" t="str">
            <v>Eucalyptus polyanthemos subsp. vestita</v>
          </cell>
        </row>
        <row r="13223">
          <cell r="A13223">
            <v>9614</v>
          </cell>
          <cell r="H13223" t="str">
            <v>Atriplex prostrata</v>
          </cell>
        </row>
        <row r="13224">
          <cell r="A13224">
            <v>9615</v>
          </cell>
          <cell r="H13224" t="str">
            <v>Pterostylis saxicola</v>
          </cell>
        </row>
        <row r="13225">
          <cell r="A13225">
            <v>9616</v>
          </cell>
          <cell r="H13225" t="str">
            <v>Microtis angusii</v>
          </cell>
        </row>
        <row r="13226">
          <cell r="A13226">
            <v>9617</v>
          </cell>
          <cell r="H13226" t="str">
            <v>Micromyrtus grandis</v>
          </cell>
        </row>
        <row r="13227">
          <cell r="A13227">
            <v>9618</v>
          </cell>
          <cell r="H13227" t="str">
            <v>Triplarina nowraensis</v>
          </cell>
        </row>
        <row r="13228">
          <cell r="A13228">
            <v>9619</v>
          </cell>
          <cell r="H13228" t="str">
            <v>Angophora inopina</v>
          </cell>
        </row>
        <row r="13229">
          <cell r="A13229">
            <v>9620</v>
          </cell>
          <cell r="H13229" t="str">
            <v>Eucalyptus aenea</v>
          </cell>
        </row>
        <row r="13230">
          <cell r="A13230">
            <v>9621</v>
          </cell>
          <cell r="H13230" t="str">
            <v>Grevillea barklyana subsp. macleayana</v>
          </cell>
        </row>
        <row r="13231">
          <cell r="A13231">
            <v>9622</v>
          </cell>
          <cell r="H13231" t="str">
            <v>Chionogentias muelleriana subsp. jingerensis</v>
          </cell>
        </row>
        <row r="13232">
          <cell r="A13232">
            <v>9623</v>
          </cell>
          <cell r="H13232" t="str">
            <v>Chionogentias muelleriana subsp. alpestris</v>
          </cell>
        </row>
        <row r="13233">
          <cell r="A13233">
            <v>9624</v>
          </cell>
          <cell r="H13233" t="str">
            <v>Chionogentias sylvicola</v>
          </cell>
        </row>
        <row r="13234">
          <cell r="A13234">
            <v>9625</v>
          </cell>
          <cell r="H13234" t="str">
            <v>Chionogentias barringtonensis</v>
          </cell>
        </row>
        <row r="13235">
          <cell r="A13235">
            <v>9626</v>
          </cell>
          <cell r="H13235" t="str">
            <v>Grevillea obtusiflora subsp. obtusiflora</v>
          </cell>
        </row>
        <row r="13236">
          <cell r="A13236">
            <v>9627</v>
          </cell>
          <cell r="H13236" t="str">
            <v>Euphrasia sp. 3</v>
          </cell>
        </row>
        <row r="13237">
          <cell r="A13237">
            <v>9628</v>
          </cell>
          <cell r="H13237" t="str">
            <v>Tmesipteris obliqua</v>
          </cell>
        </row>
        <row r="13238">
          <cell r="A13238">
            <v>9629</v>
          </cell>
          <cell r="H13238" t="str">
            <v>Phylloglossum drummondii</v>
          </cell>
        </row>
        <row r="13239">
          <cell r="A13239">
            <v>9630</v>
          </cell>
          <cell r="H13239" t="str">
            <v>Asplenium hookerianum</v>
          </cell>
        </row>
        <row r="13240">
          <cell r="A13240">
            <v>9631</v>
          </cell>
          <cell r="H13240" t="str">
            <v>Doodia media subsp. media</v>
          </cell>
        </row>
        <row r="13241">
          <cell r="A13241">
            <v>9632</v>
          </cell>
          <cell r="H13241" t="str">
            <v>Marsilea costulifera</v>
          </cell>
        </row>
        <row r="13242">
          <cell r="A13242">
            <v>9633</v>
          </cell>
          <cell r="H13242" t="str">
            <v>Callitris gracilis subsp. gracilis</v>
          </cell>
        </row>
        <row r="13243">
          <cell r="A13243">
            <v>9634</v>
          </cell>
          <cell r="H13243" t="str">
            <v>Callitris gracilis subsp. murrayensis</v>
          </cell>
        </row>
        <row r="13244">
          <cell r="A13244">
            <v>9635</v>
          </cell>
          <cell r="H13244" t="str">
            <v>Equisetum arvense</v>
          </cell>
        </row>
        <row r="13245">
          <cell r="A13245">
            <v>9636</v>
          </cell>
          <cell r="H13245" t="str">
            <v>Cassytha glabella f. dispar</v>
          </cell>
        </row>
        <row r="13246">
          <cell r="A13246">
            <v>9637</v>
          </cell>
          <cell r="H13246" t="str">
            <v>Ranunculus scapiger</v>
          </cell>
        </row>
        <row r="13247">
          <cell r="A13247">
            <v>9638</v>
          </cell>
          <cell r="H13247" t="str">
            <v>Ranunculus acrophilus</v>
          </cell>
        </row>
        <row r="13248">
          <cell r="A13248">
            <v>9639</v>
          </cell>
          <cell r="H13248" t="str">
            <v>Ranunculus diminutus</v>
          </cell>
        </row>
        <row r="13249">
          <cell r="A13249">
            <v>9640</v>
          </cell>
          <cell r="H13249" t="str">
            <v>Ranunculus sessiliflorus var. pilulifer</v>
          </cell>
        </row>
        <row r="13250">
          <cell r="A13250">
            <v>9641</v>
          </cell>
          <cell r="H13250" t="str">
            <v>Ranunculus pumilio var. politus</v>
          </cell>
        </row>
        <row r="13251">
          <cell r="A13251">
            <v>9642</v>
          </cell>
          <cell r="H13251" t="str">
            <v>Ranunculus flammula</v>
          </cell>
        </row>
        <row r="13252">
          <cell r="A13252">
            <v>9643</v>
          </cell>
          <cell r="H13252" t="str">
            <v>Berberis vulgaris</v>
          </cell>
        </row>
        <row r="13253">
          <cell r="A13253">
            <v>9644</v>
          </cell>
          <cell r="H13253" t="str">
            <v>Romneya trichocalyx</v>
          </cell>
        </row>
        <row r="13254">
          <cell r="A13254">
            <v>9645</v>
          </cell>
          <cell r="H13254" t="str">
            <v>Nandina domestica</v>
          </cell>
        </row>
        <row r="13255">
          <cell r="A13255">
            <v>9646</v>
          </cell>
          <cell r="H13255" t="str">
            <v>Papaver somniferum subsp. somniferum</v>
          </cell>
        </row>
        <row r="13256">
          <cell r="A13256">
            <v>9647</v>
          </cell>
          <cell r="H13256" t="str">
            <v>Papaver somniferum subsp. setigerum</v>
          </cell>
        </row>
        <row r="13257">
          <cell r="A13257">
            <v>9648</v>
          </cell>
          <cell r="H13257" t="str">
            <v>Pseudofumaria alba subsp. alba</v>
          </cell>
        </row>
        <row r="13258">
          <cell r="A13258">
            <v>9649</v>
          </cell>
          <cell r="H13258" t="str">
            <v>Fumaria officinalis subsp. officinalis</v>
          </cell>
        </row>
        <row r="13259">
          <cell r="A13259">
            <v>9650</v>
          </cell>
          <cell r="H13259" t="str">
            <v>Fumaria officinalis subsp. wirtgenii</v>
          </cell>
        </row>
        <row r="13260">
          <cell r="A13260">
            <v>9651</v>
          </cell>
          <cell r="H13260" t="str">
            <v>Basella alba</v>
          </cell>
        </row>
        <row r="13261">
          <cell r="A13261">
            <v>9652</v>
          </cell>
          <cell r="H13261" t="str">
            <v>Portulaca bicolor var. rosea</v>
          </cell>
        </row>
        <row r="13262">
          <cell r="A13262">
            <v>9653</v>
          </cell>
          <cell r="H13262" t="str">
            <v>Calandrinia sp. A</v>
          </cell>
        </row>
        <row r="13263">
          <cell r="A13263">
            <v>9654</v>
          </cell>
          <cell r="H13263" t="str">
            <v>Montia fontana subsp. fontana</v>
          </cell>
        </row>
        <row r="13264">
          <cell r="A13264">
            <v>9655</v>
          </cell>
          <cell r="H13264" t="str">
            <v>Montia fontana subsp. amporitana</v>
          </cell>
        </row>
        <row r="13265">
          <cell r="A13265">
            <v>9656</v>
          </cell>
          <cell r="H13265" t="str">
            <v>Boerhavia repleta</v>
          </cell>
        </row>
        <row r="13266">
          <cell r="A13266">
            <v>9657</v>
          </cell>
          <cell r="H13266" t="str">
            <v>Tetragonia microptera</v>
          </cell>
        </row>
        <row r="13267">
          <cell r="A13267">
            <v>9658</v>
          </cell>
          <cell r="H13267" t="str">
            <v>Opuntia tunicata</v>
          </cell>
        </row>
        <row r="13268">
          <cell r="A13268">
            <v>9659</v>
          </cell>
          <cell r="H13268" t="str">
            <v>Opuntia tenuispina</v>
          </cell>
        </row>
        <row r="13269">
          <cell r="A13269">
            <v>9660</v>
          </cell>
          <cell r="H13269" t="str">
            <v>Opuntia streptacantha</v>
          </cell>
        </row>
        <row r="13270">
          <cell r="A13270">
            <v>9661</v>
          </cell>
          <cell r="H13270" t="str">
            <v>Opuntia stricta var. dillenii</v>
          </cell>
        </row>
        <row r="13271">
          <cell r="A13271">
            <v>9662</v>
          </cell>
          <cell r="H13271" t="str">
            <v>Atriplex sp. B</v>
          </cell>
        </row>
        <row r="13272">
          <cell r="A13272">
            <v>9663</v>
          </cell>
          <cell r="H13272" t="str">
            <v>Halosarcia lylei</v>
          </cell>
        </row>
        <row r="13273">
          <cell r="A13273">
            <v>9664</v>
          </cell>
          <cell r="H13273" t="str">
            <v>Halosarcia halocnemoides subsp. longispicata</v>
          </cell>
        </row>
        <row r="13274">
          <cell r="A13274">
            <v>9665</v>
          </cell>
          <cell r="H13274" t="str">
            <v>Osteocarpum acropterum var. deminuta</v>
          </cell>
        </row>
        <row r="13275">
          <cell r="A13275">
            <v>9666</v>
          </cell>
          <cell r="H13275" t="str">
            <v>Suaeda sp. A</v>
          </cell>
        </row>
        <row r="13276">
          <cell r="A13276">
            <v>9667</v>
          </cell>
          <cell r="H13276" t="str">
            <v>Herniaria cinerea</v>
          </cell>
        </row>
        <row r="13277">
          <cell r="A13277">
            <v>9668</v>
          </cell>
          <cell r="H13277" t="str">
            <v>Polycarpaea corymbosa var. minor</v>
          </cell>
        </row>
        <row r="13278">
          <cell r="A13278">
            <v>9669</v>
          </cell>
          <cell r="H13278" t="str">
            <v>Spergulia species B</v>
          </cell>
        </row>
        <row r="13279">
          <cell r="A13279">
            <v>9670</v>
          </cell>
          <cell r="H13279" t="str">
            <v>Triplarina imbricata</v>
          </cell>
        </row>
        <row r="13280">
          <cell r="A13280">
            <v>9671</v>
          </cell>
          <cell r="H13280" t="str">
            <v>Genoplesium plumosum</v>
          </cell>
        </row>
        <row r="13281">
          <cell r="A13281">
            <v>9672</v>
          </cell>
          <cell r="H13281" t="str">
            <v>Acacia terminalis subsp. terminalis</v>
          </cell>
        </row>
        <row r="13282">
          <cell r="A13282">
            <v>9673</v>
          </cell>
          <cell r="H13282" t="str">
            <v>Acacia eborensis</v>
          </cell>
        </row>
        <row r="13283">
          <cell r="A13283">
            <v>9674</v>
          </cell>
          <cell r="H13283" t="str">
            <v>Acacia iteaphylla</v>
          </cell>
        </row>
        <row r="13284">
          <cell r="A13284">
            <v>9675</v>
          </cell>
          <cell r="H13284" t="str">
            <v>Acacia williamsonii</v>
          </cell>
        </row>
        <row r="13285">
          <cell r="A13285">
            <v>9676</v>
          </cell>
          <cell r="H13285" t="str">
            <v>Grevillea kedumbensis</v>
          </cell>
        </row>
        <row r="13286">
          <cell r="A13286">
            <v>9677</v>
          </cell>
          <cell r="H13286" t="str">
            <v>Cyperus semifertilis</v>
          </cell>
        </row>
        <row r="13287">
          <cell r="A13287">
            <v>9678</v>
          </cell>
          <cell r="H13287" t="str">
            <v>Grevillea raybrownii</v>
          </cell>
        </row>
        <row r="13288">
          <cell r="A13288">
            <v>9679</v>
          </cell>
          <cell r="H13288" t="str">
            <v>Huperzia phlegmaria</v>
          </cell>
        </row>
        <row r="13289">
          <cell r="A13289">
            <v>9680</v>
          </cell>
          <cell r="H13289" t="str">
            <v>Macadamia integrifolia</v>
          </cell>
        </row>
        <row r="13290">
          <cell r="A13290">
            <v>9681</v>
          </cell>
          <cell r="H13290" t="str">
            <v>Picris eichleri</v>
          </cell>
        </row>
        <row r="13291">
          <cell r="A13291">
            <v>9682</v>
          </cell>
          <cell r="H13291" t="str">
            <v>Plantago multiscapa</v>
          </cell>
        </row>
        <row r="13292">
          <cell r="A13292">
            <v>9683</v>
          </cell>
          <cell r="H13292" t="str">
            <v>Schoenus centralis</v>
          </cell>
        </row>
        <row r="13293">
          <cell r="A13293">
            <v>9684</v>
          </cell>
          <cell r="H13293" t="str">
            <v>Sclerolaena everistiana</v>
          </cell>
        </row>
        <row r="13294">
          <cell r="A13294">
            <v>9685</v>
          </cell>
          <cell r="H13294" t="str">
            <v>Telopea aspera</v>
          </cell>
        </row>
        <row r="13295">
          <cell r="A13295">
            <v>9686</v>
          </cell>
          <cell r="H13295" t="str">
            <v>Westringia rupicola</v>
          </cell>
        </row>
        <row r="13296">
          <cell r="A13296">
            <v>9687</v>
          </cell>
          <cell r="H13296" t="str">
            <v>Corymbia gummifera</v>
          </cell>
        </row>
        <row r="13297">
          <cell r="A13297">
            <v>9688</v>
          </cell>
          <cell r="H13297" t="str">
            <v>Corymbia variegata</v>
          </cell>
        </row>
        <row r="13298">
          <cell r="A13298">
            <v>9689</v>
          </cell>
          <cell r="H13298" t="str">
            <v>Corymbia henryi</v>
          </cell>
        </row>
        <row r="13299">
          <cell r="A13299">
            <v>9690</v>
          </cell>
          <cell r="H13299" t="str">
            <v>Euchiton sphaericus</v>
          </cell>
        </row>
        <row r="13300">
          <cell r="A13300">
            <v>9691</v>
          </cell>
          <cell r="H13300" t="str">
            <v>Euchiton gymnocephalus</v>
          </cell>
        </row>
        <row r="13301">
          <cell r="A13301">
            <v>9692</v>
          </cell>
          <cell r="H13301" t="str">
            <v>Corymbia maculata</v>
          </cell>
        </row>
        <row r="13302">
          <cell r="A13302">
            <v>9693</v>
          </cell>
          <cell r="H13302" t="str">
            <v>Eragrostis spartinoides</v>
          </cell>
        </row>
        <row r="13303">
          <cell r="A13303">
            <v>9694</v>
          </cell>
          <cell r="H13303" t="str">
            <v>Veronica sp. A</v>
          </cell>
        </row>
        <row r="13304">
          <cell r="A13304">
            <v>9695</v>
          </cell>
          <cell r="H13304" t="str">
            <v>Tephrosia rufula</v>
          </cell>
        </row>
        <row r="13305">
          <cell r="A13305">
            <v>9696</v>
          </cell>
          <cell r="H13305" t="str">
            <v>Hibbertia incana</v>
          </cell>
        </row>
        <row r="13306">
          <cell r="A13306">
            <v>9697</v>
          </cell>
          <cell r="H13306" t="str">
            <v>Acacia excelsa subsp. excelsa</v>
          </cell>
        </row>
        <row r="13307">
          <cell r="A13307">
            <v>9698</v>
          </cell>
          <cell r="H13307" t="str">
            <v>Acacia excelsa subsp. angusta</v>
          </cell>
        </row>
        <row r="13308">
          <cell r="A13308">
            <v>9699</v>
          </cell>
          <cell r="H13308" t="str">
            <v>Acacia nyssophylla</v>
          </cell>
        </row>
        <row r="13309">
          <cell r="A13309">
            <v>9700</v>
          </cell>
          <cell r="H13309" t="str">
            <v>Acacia victoriae subsp. victoriae</v>
          </cell>
        </row>
        <row r="13310">
          <cell r="A13310">
            <v>9701</v>
          </cell>
          <cell r="H13310" t="str">
            <v>Acacia victoriae subsp. arida</v>
          </cell>
        </row>
        <row r="13311">
          <cell r="A13311">
            <v>9702</v>
          </cell>
          <cell r="H13311" t="str">
            <v>Acacia juncifolia subsp. serpentinicola</v>
          </cell>
        </row>
        <row r="13312">
          <cell r="A13312">
            <v>9703</v>
          </cell>
          <cell r="H13312" t="str">
            <v>Acacia juncifolia subsp. juncifolia</v>
          </cell>
        </row>
        <row r="13313">
          <cell r="A13313">
            <v>9704</v>
          </cell>
          <cell r="H13313" t="str">
            <v>Acaena sp. A</v>
          </cell>
        </row>
        <row r="13314">
          <cell r="A13314">
            <v>9705</v>
          </cell>
          <cell r="H13314" t="str">
            <v>Acalypha australis</v>
          </cell>
        </row>
        <row r="13315">
          <cell r="A13315">
            <v>9706</v>
          </cell>
          <cell r="H13315" t="str">
            <v>Achillea distans subsp. tanacetifolia</v>
          </cell>
        </row>
        <row r="13316">
          <cell r="A13316">
            <v>9707</v>
          </cell>
          <cell r="H13316" t="str">
            <v>Acianthus sp. A</v>
          </cell>
        </row>
        <row r="13317">
          <cell r="A13317">
            <v>9708</v>
          </cell>
          <cell r="H13317" t="str">
            <v>Agrostis sp. B</v>
          </cell>
        </row>
        <row r="13318">
          <cell r="A13318">
            <v>9709</v>
          </cell>
          <cell r="H13318" t="str">
            <v>Allocasuarina diminuta subsp. diminuta</v>
          </cell>
        </row>
        <row r="13319">
          <cell r="A13319">
            <v>9710</v>
          </cell>
          <cell r="H13319" t="str">
            <v>Allocasuarina diminuta subsp. annectens</v>
          </cell>
        </row>
        <row r="13320">
          <cell r="A13320">
            <v>9711</v>
          </cell>
          <cell r="H13320" t="str">
            <v>Allocasuarina diminuta</v>
          </cell>
        </row>
        <row r="13321">
          <cell r="A13321">
            <v>9712</v>
          </cell>
          <cell r="H13321" t="str">
            <v>Aloe saponaria</v>
          </cell>
        </row>
        <row r="13322">
          <cell r="A13322">
            <v>9713</v>
          </cell>
          <cell r="H13322" t="str">
            <v>Amperea xiphoclada var. xiphoclada</v>
          </cell>
        </row>
        <row r="13323">
          <cell r="A13323">
            <v>9714</v>
          </cell>
          <cell r="H13323" t="str">
            <v>Amphipogon caricinus var. sericeus</v>
          </cell>
        </row>
        <row r="13324">
          <cell r="A13324">
            <v>9715</v>
          </cell>
          <cell r="H13324" t="str">
            <v>Anemocarpa podolepidium</v>
          </cell>
        </row>
        <row r="13325">
          <cell r="A13325">
            <v>9716</v>
          </cell>
          <cell r="H13325" t="str">
            <v>Lemooria burkittii</v>
          </cell>
        </row>
        <row r="13326">
          <cell r="A13326">
            <v>9717</v>
          </cell>
          <cell r="H13326" t="str">
            <v>Angophora euryphylla</v>
          </cell>
        </row>
        <row r="13327">
          <cell r="A13327">
            <v>9718</v>
          </cell>
          <cell r="H13327" t="str">
            <v>Angophora exul</v>
          </cell>
        </row>
        <row r="13328">
          <cell r="A13328">
            <v>9719</v>
          </cell>
          <cell r="H13328" t="str">
            <v>Eucalyptus dissita</v>
          </cell>
        </row>
        <row r="13329">
          <cell r="A13329">
            <v>9720</v>
          </cell>
          <cell r="H13329" t="str">
            <v>Eucalyptus fracta</v>
          </cell>
        </row>
        <row r="13330">
          <cell r="A13330">
            <v>9721</v>
          </cell>
          <cell r="H13330" t="str">
            <v>Argentipallium obtusifolium</v>
          </cell>
        </row>
        <row r="13331">
          <cell r="A13331">
            <v>9722</v>
          </cell>
          <cell r="H13331" t="str">
            <v>Aristea ecklonii</v>
          </cell>
        </row>
        <row r="13332">
          <cell r="A13332">
            <v>9723</v>
          </cell>
          <cell r="H13332" t="str">
            <v>Aristida blakei</v>
          </cell>
        </row>
        <row r="13333">
          <cell r="A13333">
            <v>9724</v>
          </cell>
          <cell r="H13333" t="str">
            <v>Aristida benthamii var. spinulifera</v>
          </cell>
        </row>
        <row r="13334">
          <cell r="A13334">
            <v>9725</v>
          </cell>
          <cell r="H13334" t="str">
            <v>Aristida helicophylla</v>
          </cell>
        </row>
        <row r="13335">
          <cell r="A13335">
            <v>9726</v>
          </cell>
          <cell r="H13335" t="str">
            <v>Aristida nitidula</v>
          </cell>
        </row>
        <row r="13336">
          <cell r="A13336">
            <v>9727</v>
          </cell>
          <cell r="H13336" t="str">
            <v>Aristida vickeryae</v>
          </cell>
        </row>
        <row r="13337">
          <cell r="A13337">
            <v>9728</v>
          </cell>
          <cell r="H13337" t="str">
            <v>Arthropodium species A</v>
          </cell>
        </row>
        <row r="13338">
          <cell r="A13338">
            <v>9729</v>
          </cell>
          <cell r="H13338" t="str">
            <v>Astragalus sesameus</v>
          </cell>
        </row>
        <row r="13339">
          <cell r="A13339">
            <v>9730</v>
          </cell>
          <cell r="H13339" t="str">
            <v>Astrotricha sp. nov. B</v>
          </cell>
        </row>
        <row r="13340">
          <cell r="A13340">
            <v>9731</v>
          </cell>
          <cell r="H13340" t="str">
            <v>Brachycome ciliaris subsp. lanuginosa</v>
          </cell>
        </row>
        <row r="13341">
          <cell r="A13341">
            <v>9732</v>
          </cell>
          <cell r="H13341" t="str">
            <v>Brassica rapa subsp. sylvestris</v>
          </cell>
        </row>
        <row r="13342">
          <cell r="A13342">
            <v>9733</v>
          </cell>
          <cell r="H13342" t="str">
            <v>Buddleja davidii</v>
          </cell>
        </row>
        <row r="13343">
          <cell r="A13343">
            <v>9734</v>
          </cell>
          <cell r="H13343" t="str">
            <v>Carduus nutans subsp. nutans</v>
          </cell>
        </row>
        <row r="13344">
          <cell r="A13344">
            <v>9735</v>
          </cell>
          <cell r="H13344" t="str">
            <v>Cucumis anguria var. anguria</v>
          </cell>
        </row>
        <row r="13345">
          <cell r="A13345">
            <v>9736</v>
          </cell>
          <cell r="H13345" t="str">
            <v>Cymbalaria muralis subsp. muralis</v>
          </cell>
        </row>
        <row r="13346">
          <cell r="A13346">
            <v>9737</v>
          </cell>
          <cell r="H13346" t="str">
            <v>Chamaecytisus palmensis</v>
          </cell>
        </row>
        <row r="13347">
          <cell r="A13347">
            <v>9738</v>
          </cell>
          <cell r="H13347" t="str">
            <v>Corymbia dolichocarpa</v>
          </cell>
        </row>
        <row r="13348">
          <cell r="A13348">
            <v>9739</v>
          </cell>
          <cell r="H13348" t="str">
            <v>Corymbia trachyphloia</v>
          </cell>
        </row>
        <row r="13349">
          <cell r="A13349">
            <v>9740</v>
          </cell>
          <cell r="H13349" t="str">
            <v>Corymbia trachyphloia subsp. trachyphloia</v>
          </cell>
        </row>
        <row r="13350">
          <cell r="A13350">
            <v>9741</v>
          </cell>
          <cell r="H13350" t="str">
            <v>Corymbia trachyphloia subsp. amphistomatica</v>
          </cell>
        </row>
        <row r="13351">
          <cell r="A13351">
            <v>9742</v>
          </cell>
          <cell r="H13351" t="str">
            <v>Corymbia tumescens</v>
          </cell>
        </row>
        <row r="13352">
          <cell r="A13352">
            <v>9743</v>
          </cell>
          <cell r="H13352" t="str">
            <v>Corymbia eximia</v>
          </cell>
        </row>
        <row r="13353">
          <cell r="A13353">
            <v>9744</v>
          </cell>
          <cell r="H13353" t="str">
            <v>Corymbia tessellaris</v>
          </cell>
        </row>
        <row r="13354">
          <cell r="A13354">
            <v>9745</v>
          </cell>
          <cell r="H13354" t="str">
            <v>Dampiera lanceolata var. lanceolata</v>
          </cell>
        </row>
        <row r="13355">
          <cell r="A13355">
            <v>9746</v>
          </cell>
          <cell r="H13355" t="str">
            <v>Enneapogon lindleyanus</v>
          </cell>
        </row>
        <row r="13356">
          <cell r="A13356">
            <v>9747</v>
          </cell>
          <cell r="H13356" t="str">
            <v>Erigeron pappocromus var. gunnii</v>
          </cell>
        </row>
        <row r="13357">
          <cell r="A13357">
            <v>9748</v>
          </cell>
          <cell r="H13357" t="str">
            <v>Eriostemon buxifolius subsp. buxifolius</v>
          </cell>
        </row>
        <row r="13358">
          <cell r="A13358">
            <v>9749</v>
          </cell>
          <cell r="H13358" t="str">
            <v>Eucalyptus polyanthemos subsp. polyanthemos</v>
          </cell>
        </row>
        <row r="13359">
          <cell r="A13359">
            <v>9750</v>
          </cell>
          <cell r="H13359" t="str">
            <v>Eucalyptus rubida subsp. rubida</v>
          </cell>
        </row>
        <row r="13360">
          <cell r="A13360">
            <v>9751</v>
          </cell>
          <cell r="H13360" t="str">
            <v>Eucalyptus rubida subsp. septemflora</v>
          </cell>
        </row>
        <row r="13361">
          <cell r="A13361">
            <v>9752</v>
          </cell>
          <cell r="H13361" t="str">
            <v>Euphorbia davidii</v>
          </cell>
        </row>
        <row r="13362">
          <cell r="A13362">
            <v>9753</v>
          </cell>
          <cell r="H13362" t="str">
            <v>Euphorbia depauperata var. pubescens</v>
          </cell>
        </row>
        <row r="13363">
          <cell r="A13363">
            <v>9754</v>
          </cell>
          <cell r="H13363" t="str">
            <v>Eutaxia diffusa</v>
          </cell>
        </row>
        <row r="13364">
          <cell r="A13364">
            <v>9755</v>
          </cell>
          <cell r="H13364" t="str">
            <v>Austrofestuca hookeriana</v>
          </cell>
        </row>
        <row r="13365">
          <cell r="A13365">
            <v>9756</v>
          </cell>
          <cell r="H13365" t="str">
            <v>Genista stenopetala</v>
          </cell>
        </row>
        <row r="13366">
          <cell r="A13366">
            <v>9757</v>
          </cell>
          <cell r="H13366" t="str">
            <v>Goodenia delicata</v>
          </cell>
        </row>
        <row r="13367">
          <cell r="A13367">
            <v>9758</v>
          </cell>
          <cell r="H13367" t="str">
            <v>Hakea leucoptera subsp. leucoptera</v>
          </cell>
        </row>
        <row r="13368">
          <cell r="A13368">
            <v>9759</v>
          </cell>
          <cell r="H13368" t="str">
            <v>Hakea leucoptera subsp. sericipes</v>
          </cell>
        </row>
        <row r="13369">
          <cell r="A13369">
            <v>9760</v>
          </cell>
          <cell r="H13369" t="str">
            <v>Hakea actites</v>
          </cell>
        </row>
        <row r="13370">
          <cell r="A13370">
            <v>9761</v>
          </cell>
          <cell r="H13370" t="str">
            <v>Hakea ochroptera</v>
          </cell>
        </row>
        <row r="13371">
          <cell r="A13371">
            <v>9762</v>
          </cell>
          <cell r="H13371" t="str">
            <v>Hakea decurrens subsp. physocarpa</v>
          </cell>
        </row>
        <row r="13372">
          <cell r="A13372">
            <v>9763</v>
          </cell>
          <cell r="H13372" t="str">
            <v>Hakea decurrens subsp. decurrens</v>
          </cell>
        </row>
        <row r="13373">
          <cell r="A13373">
            <v>9764</v>
          </cell>
          <cell r="H13373" t="str">
            <v>Hakea decurrens subsp. platytaenia</v>
          </cell>
        </row>
        <row r="13374">
          <cell r="A13374">
            <v>9765</v>
          </cell>
          <cell r="H13374" t="str">
            <v>Hakea pachyphylla</v>
          </cell>
        </row>
        <row r="13375">
          <cell r="A13375">
            <v>9766</v>
          </cell>
          <cell r="H13375" t="str">
            <v>Helichrysum adenophorum var. waddelliae</v>
          </cell>
        </row>
        <row r="13376">
          <cell r="A13376">
            <v>9767</v>
          </cell>
          <cell r="H13376" t="str">
            <v>Herbertia lahue subsp. caerulea</v>
          </cell>
        </row>
        <row r="13377">
          <cell r="A13377">
            <v>9768</v>
          </cell>
          <cell r="H13377" t="str">
            <v>Hovea montana</v>
          </cell>
        </row>
        <row r="13378">
          <cell r="A13378">
            <v>9769</v>
          </cell>
          <cell r="H13378" t="str">
            <v>Hybanthus stellarioides</v>
          </cell>
        </row>
        <row r="13379">
          <cell r="A13379">
            <v>9770</v>
          </cell>
          <cell r="H13379" t="str">
            <v>Jacksonia rhadinoclona</v>
          </cell>
        </row>
        <row r="13380">
          <cell r="A13380">
            <v>9771</v>
          </cell>
          <cell r="H13380" t="str">
            <v>Leucopogon trichostylus</v>
          </cell>
        </row>
        <row r="13381">
          <cell r="A13381">
            <v>9772</v>
          </cell>
          <cell r="H13381" t="str">
            <v>Stemodia glabella</v>
          </cell>
        </row>
        <row r="13382">
          <cell r="A13382">
            <v>9773</v>
          </cell>
          <cell r="H13382" t="str">
            <v>Oreobolus oxycarpus subsp. oxycarpus</v>
          </cell>
        </row>
        <row r="13383">
          <cell r="A13383">
            <v>9774</v>
          </cell>
          <cell r="H13383" t="str">
            <v>Oreobolus pumilio subsp. pumilio</v>
          </cell>
        </row>
        <row r="13384">
          <cell r="A13384">
            <v>9775</v>
          </cell>
          <cell r="H13384" t="str">
            <v>Derwentia perfoliata</v>
          </cell>
        </row>
        <row r="13385">
          <cell r="A13385">
            <v>9776</v>
          </cell>
          <cell r="H13385" t="str">
            <v>Peplidium foecundum</v>
          </cell>
        </row>
        <row r="13386">
          <cell r="A13386">
            <v>9777</v>
          </cell>
          <cell r="H13386" t="str">
            <v>Calibrachoa parviflora</v>
          </cell>
        </row>
        <row r="13387">
          <cell r="A13387">
            <v>9778</v>
          </cell>
          <cell r="H13387" t="str">
            <v>Helminthotheca echioides</v>
          </cell>
        </row>
        <row r="13388">
          <cell r="A13388">
            <v>9779</v>
          </cell>
          <cell r="H13388" t="str">
            <v>Plantago scabra</v>
          </cell>
        </row>
        <row r="13389">
          <cell r="A13389">
            <v>9780</v>
          </cell>
          <cell r="H13389" t="str">
            <v>Genoplesium pedersonii</v>
          </cell>
        </row>
        <row r="13390">
          <cell r="A13390">
            <v>9781</v>
          </cell>
          <cell r="H13390" t="str">
            <v>Genoplesium nigricans</v>
          </cell>
        </row>
        <row r="13391">
          <cell r="A13391">
            <v>9782</v>
          </cell>
          <cell r="H13391" t="str">
            <v>Genoplesium eriochilum</v>
          </cell>
        </row>
        <row r="13392">
          <cell r="A13392">
            <v>9783</v>
          </cell>
          <cell r="H13392" t="str">
            <v>Genoplesium apostasioides</v>
          </cell>
        </row>
        <row r="13393">
          <cell r="A13393">
            <v>9784</v>
          </cell>
          <cell r="H13393" t="str">
            <v>Genoplesium simulans</v>
          </cell>
        </row>
        <row r="13394">
          <cell r="A13394">
            <v>9785</v>
          </cell>
          <cell r="H13394" t="str">
            <v>Genoplesium morrisii</v>
          </cell>
        </row>
        <row r="13395">
          <cell r="A13395">
            <v>9786</v>
          </cell>
          <cell r="H13395" t="str">
            <v>Prosopis juliflora x velutina</v>
          </cell>
        </row>
        <row r="13396">
          <cell r="A13396">
            <v>9787</v>
          </cell>
          <cell r="H13396" t="str">
            <v>Pterostylis robusta</v>
          </cell>
        </row>
        <row r="13397">
          <cell r="A13397">
            <v>9788</v>
          </cell>
          <cell r="H13397" t="str">
            <v>Rubus bellobatus</v>
          </cell>
        </row>
        <row r="13398">
          <cell r="A13398">
            <v>9789</v>
          </cell>
          <cell r="H13398" t="str">
            <v>Sida phaeotricha</v>
          </cell>
        </row>
        <row r="13399">
          <cell r="A13399">
            <v>9790</v>
          </cell>
          <cell r="H13399" t="str">
            <v>Solanum physalifolium var. nitidibaccatum</v>
          </cell>
        </row>
        <row r="13400">
          <cell r="A13400">
            <v>9791</v>
          </cell>
          <cell r="H13400" t="str">
            <v>Grevillea obtusiflora subsp. fecunda</v>
          </cell>
        </row>
        <row r="13401">
          <cell r="A13401">
            <v>9792</v>
          </cell>
          <cell r="H13401" t="str">
            <v>Urochloa foliosa</v>
          </cell>
        </row>
        <row r="13402">
          <cell r="A13402">
            <v>9793</v>
          </cell>
          <cell r="H13402" t="str">
            <v>Eucalyptus resinifera subsp. resinifera</v>
          </cell>
        </row>
        <row r="13403">
          <cell r="A13403">
            <v>9794</v>
          </cell>
          <cell r="H13403" t="str">
            <v>Banksia cunninghamii subsp. cunninghamii</v>
          </cell>
        </row>
        <row r="13404">
          <cell r="A13404">
            <v>9795</v>
          </cell>
          <cell r="H13404" t="str">
            <v>Leucopogon pilifer</v>
          </cell>
        </row>
        <row r="13405">
          <cell r="A13405">
            <v>9796</v>
          </cell>
          <cell r="H13405" t="str">
            <v>Vaccaria hispanica</v>
          </cell>
        </row>
        <row r="13406">
          <cell r="A13406">
            <v>9797</v>
          </cell>
          <cell r="H13406" t="str">
            <v>Silene uniflora</v>
          </cell>
        </row>
        <row r="13407">
          <cell r="A13407">
            <v>9798</v>
          </cell>
          <cell r="H13407" t="str">
            <v>Silene tridentata</v>
          </cell>
        </row>
        <row r="13408">
          <cell r="A13408">
            <v>9799</v>
          </cell>
          <cell r="H13408" t="str">
            <v>Silene vulgaris subsp. vulgaris</v>
          </cell>
        </row>
        <row r="13409">
          <cell r="A13409">
            <v>9800</v>
          </cell>
          <cell r="H13409" t="str">
            <v>Silene vulgaris subsp. maritima</v>
          </cell>
        </row>
        <row r="13410">
          <cell r="A13410">
            <v>9801</v>
          </cell>
          <cell r="H13410" t="str">
            <v>Silene dioica</v>
          </cell>
        </row>
        <row r="13411">
          <cell r="A13411">
            <v>9802</v>
          </cell>
          <cell r="H13411" t="str">
            <v>Colobanthus apetalus var. apetalus</v>
          </cell>
        </row>
        <row r="13412">
          <cell r="A13412">
            <v>9803</v>
          </cell>
          <cell r="H13412" t="str">
            <v>Stellaria pallida</v>
          </cell>
        </row>
        <row r="13413">
          <cell r="A13413">
            <v>9804</v>
          </cell>
          <cell r="H13413" t="str">
            <v>Stellaria sp. B</v>
          </cell>
        </row>
        <row r="13414">
          <cell r="A13414">
            <v>9805</v>
          </cell>
          <cell r="H13414" t="str">
            <v>Stellaria sp. D</v>
          </cell>
        </row>
        <row r="13415">
          <cell r="A13415">
            <v>9806</v>
          </cell>
          <cell r="H13415" t="str">
            <v>Polymeria pusilla</v>
          </cell>
        </row>
        <row r="13416">
          <cell r="A13416">
            <v>9807</v>
          </cell>
          <cell r="H13416" t="str">
            <v>Cerastium fontanum subsp. fontanum</v>
          </cell>
        </row>
        <row r="13417">
          <cell r="A13417">
            <v>9808</v>
          </cell>
          <cell r="H13417" t="str">
            <v>Muehlenbeckia diclina subsp. diclina</v>
          </cell>
        </row>
        <row r="13418">
          <cell r="A13418">
            <v>9809</v>
          </cell>
          <cell r="H13418" t="str">
            <v>Muehlenbeckia diclina subsp. stenophylla</v>
          </cell>
        </row>
        <row r="13419">
          <cell r="A13419">
            <v>9810</v>
          </cell>
          <cell r="H13419" t="str">
            <v>Rumex obtusifolius subsp. obtusifolius</v>
          </cell>
        </row>
        <row r="13420">
          <cell r="A13420">
            <v>9811</v>
          </cell>
          <cell r="H13420" t="str">
            <v>Rumex pulcher subsp. pulcher</v>
          </cell>
        </row>
        <row r="13421">
          <cell r="A13421">
            <v>9812</v>
          </cell>
          <cell r="H13421" t="str">
            <v>Babingtonia densifolia</v>
          </cell>
        </row>
        <row r="13422">
          <cell r="A13422">
            <v>9813</v>
          </cell>
          <cell r="H13422" t="str">
            <v>Babingtonia cunninghamii</v>
          </cell>
        </row>
        <row r="13423">
          <cell r="A13423">
            <v>9814</v>
          </cell>
          <cell r="H13423" t="str">
            <v>Babingtonia jucunda</v>
          </cell>
        </row>
        <row r="13424">
          <cell r="A13424">
            <v>9815</v>
          </cell>
          <cell r="H13424" t="str">
            <v>Babingtonia prominens</v>
          </cell>
        </row>
        <row r="13425">
          <cell r="A13425">
            <v>9816</v>
          </cell>
          <cell r="H13425" t="str">
            <v>Babingtonia silvestris</v>
          </cell>
        </row>
        <row r="13426">
          <cell r="A13426">
            <v>9817</v>
          </cell>
          <cell r="H13426" t="str">
            <v>Babingtonia odontocalyx</v>
          </cell>
        </row>
        <row r="13427">
          <cell r="A13427">
            <v>9818</v>
          </cell>
          <cell r="H13427" t="str">
            <v>Caladenia sp. B</v>
          </cell>
        </row>
        <row r="13428">
          <cell r="A13428">
            <v>9819</v>
          </cell>
          <cell r="H13428" t="str">
            <v>Corybas sp. A</v>
          </cell>
        </row>
        <row r="13429">
          <cell r="A13429">
            <v>9820</v>
          </cell>
          <cell r="H13429" t="str">
            <v>Eucalyptus fergusonii</v>
          </cell>
        </row>
        <row r="13430">
          <cell r="A13430">
            <v>9821</v>
          </cell>
          <cell r="H13430" t="str">
            <v>Gastrodia procera</v>
          </cell>
        </row>
        <row r="13431">
          <cell r="A13431">
            <v>9822</v>
          </cell>
          <cell r="H13431" t="str">
            <v>Isolepis gaudichaudiana</v>
          </cell>
        </row>
        <row r="13432">
          <cell r="A13432">
            <v>9823</v>
          </cell>
          <cell r="H13432" t="str">
            <v>Persoonia laurina subsp. laurina</v>
          </cell>
        </row>
        <row r="13433">
          <cell r="A13433">
            <v>9824</v>
          </cell>
          <cell r="H13433" t="str">
            <v>Persoonia laurina subsp. intermedia</v>
          </cell>
        </row>
        <row r="13434">
          <cell r="A13434">
            <v>9825</v>
          </cell>
          <cell r="H13434" t="str">
            <v>Pterostylis sp. C</v>
          </cell>
        </row>
        <row r="13435">
          <cell r="A13435">
            <v>9826</v>
          </cell>
          <cell r="H13435" t="str">
            <v>Senecio anacampserotis</v>
          </cell>
        </row>
        <row r="13436">
          <cell r="A13436">
            <v>9827</v>
          </cell>
          <cell r="H13436" t="str">
            <v>Marsdenia hemiptera</v>
          </cell>
        </row>
        <row r="13437">
          <cell r="A13437">
            <v>9828</v>
          </cell>
          <cell r="H13437" t="str">
            <v>Parsonsia largiflorens</v>
          </cell>
        </row>
        <row r="13438">
          <cell r="A13438">
            <v>9829</v>
          </cell>
          <cell r="H13438" t="str">
            <v>Phyllanthus amarus</v>
          </cell>
        </row>
        <row r="13439">
          <cell r="A13439">
            <v>9830</v>
          </cell>
          <cell r="H13439" t="str">
            <v>Phyllanthus involutus</v>
          </cell>
        </row>
        <row r="13440">
          <cell r="A13440">
            <v>9831</v>
          </cell>
          <cell r="H13440" t="str">
            <v>Phyllanthus lacerosus</v>
          </cell>
        </row>
        <row r="13441">
          <cell r="A13441">
            <v>9832</v>
          </cell>
          <cell r="H13441" t="str">
            <v>Phyllanthus occidentalis</v>
          </cell>
        </row>
        <row r="13442">
          <cell r="A13442">
            <v>9833</v>
          </cell>
          <cell r="H13442" t="str">
            <v>Phyllanthus microcladus</v>
          </cell>
        </row>
        <row r="13443">
          <cell r="A13443">
            <v>9834</v>
          </cell>
          <cell r="H13443" t="str">
            <v>Sauropus hirtellus</v>
          </cell>
        </row>
        <row r="13444">
          <cell r="A13444">
            <v>9835</v>
          </cell>
          <cell r="H13444" t="str">
            <v>Baeckea frutescens</v>
          </cell>
        </row>
        <row r="13445">
          <cell r="A13445">
            <v>9836</v>
          </cell>
          <cell r="H13445" t="str">
            <v>Baeckea omissa</v>
          </cell>
        </row>
        <row r="13446">
          <cell r="A13446">
            <v>9837</v>
          </cell>
          <cell r="H13446" t="str">
            <v>Baeckea kandos</v>
          </cell>
        </row>
        <row r="13447">
          <cell r="A13447">
            <v>9838</v>
          </cell>
          <cell r="H13447" t="str">
            <v>Baeckea latifolia</v>
          </cell>
        </row>
        <row r="13448">
          <cell r="A13448">
            <v>9839</v>
          </cell>
          <cell r="H13448" t="str">
            <v>Babingtonia virgata</v>
          </cell>
        </row>
        <row r="13449">
          <cell r="A13449">
            <v>9840</v>
          </cell>
          <cell r="H13449" t="str">
            <v>Pultenaea sp. aff. flexilis</v>
          </cell>
        </row>
        <row r="13450">
          <cell r="A13450">
            <v>9841</v>
          </cell>
          <cell r="H13450" t="str">
            <v>Eucalyptus sp. aff. cypellocarpa sp. nov.</v>
          </cell>
        </row>
        <row r="13451">
          <cell r="A13451">
            <v>9842</v>
          </cell>
          <cell r="H13451" t="str">
            <v>Leucopogon sp. aff. fraseri</v>
          </cell>
        </row>
        <row r="13452">
          <cell r="A13452">
            <v>9843</v>
          </cell>
          <cell r="H13452" t="str">
            <v>Olearia sp. aff. erubescens</v>
          </cell>
        </row>
        <row r="13453">
          <cell r="A13453">
            <v>9844</v>
          </cell>
          <cell r="H13453" t="str">
            <v>Leptospermum sp. aff. brevipes</v>
          </cell>
        </row>
        <row r="13454">
          <cell r="A13454">
            <v>9845</v>
          </cell>
          <cell r="H13454" t="str">
            <v>Picris sp. nov.</v>
          </cell>
        </row>
        <row r="13455">
          <cell r="A13455">
            <v>9846</v>
          </cell>
          <cell r="H13455" t="str">
            <v>Plectranthus sp. Nundle</v>
          </cell>
        </row>
        <row r="13456">
          <cell r="A13456">
            <v>9847</v>
          </cell>
          <cell r="H13456" t="str">
            <v>Pterostylis sp. D</v>
          </cell>
        </row>
        <row r="13457">
          <cell r="A13457">
            <v>9848</v>
          </cell>
          <cell r="H13457" t="str">
            <v>Pterostylis sp. aff. cycnocephala (Bishop)</v>
          </cell>
        </row>
        <row r="13458">
          <cell r="A13458">
            <v>9849</v>
          </cell>
          <cell r="H13458" t="str">
            <v>Chiloglottis sp. aff. pluricallata</v>
          </cell>
        </row>
        <row r="13459">
          <cell r="A13459">
            <v>9850</v>
          </cell>
          <cell r="H13459" t="str">
            <v>Diuris sp. aff. ochroma</v>
          </cell>
        </row>
        <row r="13460">
          <cell r="A13460">
            <v>9851</v>
          </cell>
          <cell r="H13460" t="str">
            <v>Chamaesyce psammogeton</v>
          </cell>
        </row>
        <row r="13461">
          <cell r="A13461">
            <v>9852</v>
          </cell>
          <cell r="H13461" t="str">
            <v>Pomaderris helianthemifolia subsp. hispida</v>
          </cell>
        </row>
        <row r="13462">
          <cell r="A13462">
            <v>9853</v>
          </cell>
          <cell r="H13462" t="str">
            <v>Pomaderris crassifolia</v>
          </cell>
        </row>
        <row r="13463">
          <cell r="A13463">
            <v>9854</v>
          </cell>
          <cell r="H13463" t="str">
            <v>Pomaderris mediora</v>
          </cell>
        </row>
        <row r="13464">
          <cell r="A13464">
            <v>9855</v>
          </cell>
          <cell r="H13464" t="str">
            <v>Pomaderris adnata</v>
          </cell>
        </row>
        <row r="13465">
          <cell r="A13465">
            <v>9856</v>
          </cell>
          <cell r="H13465" t="str">
            <v>Pomaderris delicata</v>
          </cell>
        </row>
        <row r="13466">
          <cell r="A13466">
            <v>9857</v>
          </cell>
          <cell r="H13466" t="str">
            <v>Pomaderris bodalla</v>
          </cell>
        </row>
        <row r="13467">
          <cell r="A13467">
            <v>9858</v>
          </cell>
          <cell r="H13467" t="str">
            <v>Pomaderris precaria</v>
          </cell>
        </row>
        <row r="13468">
          <cell r="A13468">
            <v>9859</v>
          </cell>
          <cell r="H13468" t="str">
            <v>Pomaderris reperta</v>
          </cell>
        </row>
        <row r="13469">
          <cell r="A13469">
            <v>9860</v>
          </cell>
          <cell r="H13469" t="str">
            <v>Pomaderris argyrophylla subsp. argyrophylla</v>
          </cell>
        </row>
        <row r="13470">
          <cell r="A13470">
            <v>9861</v>
          </cell>
          <cell r="H13470" t="str">
            <v>Pomaderris argyrophylla subsp. graniticola</v>
          </cell>
        </row>
        <row r="13471">
          <cell r="A13471">
            <v>9862</v>
          </cell>
          <cell r="H13471" t="str">
            <v>Pomaderris andromedifolia subsp. confusa</v>
          </cell>
        </row>
        <row r="13472">
          <cell r="A13472">
            <v>9863</v>
          </cell>
          <cell r="H13472" t="str">
            <v>Pomaderris andromedifolia subsp. andromedifolia</v>
          </cell>
        </row>
        <row r="13473">
          <cell r="A13473">
            <v>9864</v>
          </cell>
          <cell r="H13473" t="str">
            <v>Pomaderris betulina subsp. actensis</v>
          </cell>
        </row>
        <row r="13474">
          <cell r="A13474">
            <v>9865</v>
          </cell>
          <cell r="H13474" t="str">
            <v>Pomaderris betulina subsp. betulina</v>
          </cell>
        </row>
        <row r="13475">
          <cell r="A13475">
            <v>9866</v>
          </cell>
          <cell r="H13475" t="str">
            <v>Pomaderris ligustrina subsp. latifolia</v>
          </cell>
        </row>
        <row r="13476">
          <cell r="A13476">
            <v>9867</v>
          </cell>
          <cell r="H13476" t="str">
            <v>Pomaderris ligustrina subsp. ligustrina</v>
          </cell>
        </row>
        <row r="13477">
          <cell r="A13477">
            <v>9868</v>
          </cell>
          <cell r="H13477" t="str">
            <v>Pomaderris elliptica subsp. elliptica</v>
          </cell>
        </row>
        <row r="13478">
          <cell r="A13478">
            <v>9869</v>
          </cell>
          <cell r="H13478" t="str">
            <v>Pomaderris phylicifolia subsp. phylicifolia</v>
          </cell>
        </row>
        <row r="13479">
          <cell r="A13479">
            <v>9870</v>
          </cell>
          <cell r="H13479" t="str">
            <v>Hibbertia covenyana</v>
          </cell>
        </row>
        <row r="13480">
          <cell r="A13480">
            <v>9871</v>
          </cell>
          <cell r="H13480" t="str">
            <v>Keraudrenia hillii var. hillii</v>
          </cell>
        </row>
        <row r="13481">
          <cell r="A13481">
            <v>9872</v>
          </cell>
          <cell r="H13481" t="str">
            <v>Gossypium sturtianum var. nandewarense</v>
          </cell>
        </row>
        <row r="13482">
          <cell r="A13482">
            <v>9873</v>
          </cell>
          <cell r="H13482" t="str">
            <v>Gossypium thurberi</v>
          </cell>
        </row>
        <row r="13483">
          <cell r="A13483">
            <v>9874</v>
          </cell>
          <cell r="H13483" t="str">
            <v>Gossypium hirsutum</v>
          </cell>
        </row>
        <row r="13484">
          <cell r="A13484">
            <v>9875</v>
          </cell>
          <cell r="H13484" t="str">
            <v>Gossypium barbadense</v>
          </cell>
        </row>
        <row r="13485">
          <cell r="A13485">
            <v>9876</v>
          </cell>
          <cell r="H13485" t="str">
            <v>Lavatera trimestris</v>
          </cell>
        </row>
        <row r="13486">
          <cell r="A13486">
            <v>9877</v>
          </cell>
          <cell r="H13486" t="str">
            <v>Malva verticillata</v>
          </cell>
        </row>
        <row r="13487">
          <cell r="A13487">
            <v>9878</v>
          </cell>
          <cell r="H13487" t="str">
            <v>Abelmoschus moschatus subsp. moschatus</v>
          </cell>
        </row>
        <row r="13488">
          <cell r="A13488">
            <v>9879</v>
          </cell>
          <cell r="H13488" t="str">
            <v>Abelmoschus manihot</v>
          </cell>
        </row>
        <row r="13489">
          <cell r="A13489">
            <v>9880</v>
          </cell>
          <cell r="H13489" t="str">
            <v>Sida acuta</v>
          </cell>
        </row>
        <row r="13490">
          <cell r="A13490">
            <v>9881</v>
          </cell>
          <cell r="H13490" t="str">
            <v>Sida sp. B</v>
          </cell>
        </row>
        <row r="13491">
          <cell r="A13491">
            <v>9882</v>
          </cell>
          <cell r="H13491" t="str">
            <v>Sida leprosa var. hederacea</v>
          </cell>
        </row>
        <row r="13492">
          <cell r="A13492">
            <v>9883</v>
          </cell>
          <cell r="H13492" t="str">
            <v>Malaisia scandens subsp. scandens</v>
          </cell>
        </row>
        <row r="13493">
          <cell r="A13493">
            <v>9884</v>
          </cell>
          <cell r="H13493" t="str">
            <v>Prostanthera junonis</v>
          </cell>
        </row>
        <row r="13494">
          <cell r="A13494">
            <v>9885</v>
          </cell>
          <cell r="H13494" t="str">
            <v>Prostanthera askania</v>
          </cell>
        </row>
        <row r="13495">
          <cell r="A13495">
            <v>9886</v>
          </cell>
          <cell r="H13495" t="str">
            <v>Prostanthera hindii</v>
          </cell>
        </row>
        <row r="13496">
          <cell r="A13496">
            <v>9887</v>
          </cell>
          <cell r="H13496" t="str">
            <v>Prostanthera palustris</v>
          </cell>
        </row>
        <row r="13497">
          <cell r="A13497">
            <v>9888</v>
          </cell>
          <cell r="H13497" t="str">
            <v>Parietaria cardiostegia</v>
          </cell>
        </row>
        <row r="13498">
          <cell r="A13498">
            <v>9889</v>
          </cell>
          <cell r="H13498" t="str">
            <v>Cryptandra sp. A</v>
          </cell>
        </row>
        <row r="13499">
          <cell r="A13499">
            <v>9890</v>
          </cell>
          <cell r="H13499" t="str">
            <v>Limonium lobatum</v>
          </cell>
        </row>
        <row r="13500">
          <cell r="A13500">
            <v>9891</v>
          </cell>
          <cell r="H13500" t="str">
            <v>Pimelea axiflora subsp. pubescens</v>
          </cell>
        </row>
        <row r="13501">
          <cell r="A13501">
            <v>9892</v>
          </cell>
          <cell r="H13501" t="str">
            <v>Kelleria dieffenbachii</v>
          </cell>
        </row>
        <row r="13502">
          <cell r="A13502">
            <v>9893</v>
          </cell>
          <cell r="H13502" t="str">
            <v>Gnidia squarrosa</v>
          </cell>
        </row>
        <row r="13503">
          <cell r="A13503">
            <v>9894</v>
          </cell>
          <cell r="H13503" t="str">
            <v>Phyllanthus hirtellus f. A</v>
          </cell>
        </row>
        <row r="13504">
          <cell r="A13504">
            <v>9895</v>
          </cell>
          <cell r="H13504" t="str">
            <v>Phyllanthus hirtellus f. B</v>
          </cell>
        </row>
        <row r="13505">
          <cell r="A13505">
            <v>9896</v>
          </cell>
          <cell r="H13505" t="str">
            <v>Mallotus claoxyloides var. claoxyloides</v>
          </cell>
        </row>
        <row r="13506">
          <cell r="A13506">
            <v>9897</v>
          </cell>
          <cell r="H13506" t="str">
            <v>Manihot flabellifolia</v>
          </cell>
        </row>
        <row r="13507">
          <cell r="A13507">
            <v>9898</v>
          </cell>
          <cell r="H13507" t="str">
            <v>Bertya sp. D</v>
          </cell>
        </row>
        <row r="13508">
          <cell r="A13508">
            <v>9899</v>
          </cell>
          <cell r="H13508" t="str">
            <v>Euphorbia paralias</v>
          </cell>
        </row>
        <row r="13509">
          <cell r="A13509">
            <v>9900</v>
          </cell>
          <cell r="H13509" t="str">
            <v>Chamaesyce supina</v>
          </cell>
        </row>
        <row r="13510">
          <cell r="A13510">
            <v>9901</v>
          </cell>
          <cell r="H13510" t="str">
            <v>Chamaesyce wheeleri</v>
          </cell>
        </row>
        <row r="13511">
          <cell r="A13511">
            <v>9902</v>
          </cell>
          <cell r="H13511" t="str">
            <v>Euchiton argentifolius</v>
          </cell>
        </row>
        <row r="13512">
          <cell r="A13512">
            <v>9903</v>
          </cell>
          <cell r="H13512" t="str">
            <v>Euchiton indutum</v>
          </cell>
        </row>
        <row r="13513">
          <cell r="A13513">
            <v>9904</v>
          </cell>
          <cell r="H13513" t="str">
            <v>Euchiton involucratus</v>
          </cell>
        </row>
        <row r="13514">
          <cell r="A13514">
            <v>9905</v>
          </cell>
          <cell r="H13514" t="str">
            <v>Euchiton traversii</v>
          </cell>
        </row>
        <row r="13515">
          <cell r="A13515">
            <v>9906</v>
          </cell>
          <cell r="H13515" t="str">
            <v>Euchiton umbricola</v>
          </cell>
        </row>
        <row r="13516">
          <cell r="A13516">
            <v>9907</v>
          </cell>
          <cell r="H13516" t="str">
            <v>Melichrus sp. 'Gibberagee'</v>
          </cell>
        </row>
        <row r="13517">
          <cell r="A13517">
            <v>9908</v>
          </cell>
          <cell r="H13517" t="str">
            <v>Parsonsia purpurascens</v>
          </cell>
        </row>
        <row r="13518">
          <cell r="A13518">
            <v>9909</v>
          </cell>
          <cell r="H13518" t="str">
            <v>Parsonsia longipetiolata</v>
          </cell>
        </row>
        <row r="13519">
          <cell r="A13519">
            <v>9910</v>
          </cell>
          <cell r="H13519" t="str">
            <v>Oxypetalum coeruleum</v>
          </cell>
        </row>
        <row r="13520">
          <cell r="A13520">
            <v>9911</v>
          </cell>
          <cell r="H13520" t="str">
            <v>Cheirostylis notialis</v>
          </cell>
        </row>
        <row r="13521">
          <cell r="A13521">
            <v>9912</v>
          </cell>
          <cell r="H13521" t="str">
            <v>Podolobium ilicifolium</v>
          </cell>
        </row>
        <row r="13522">
          <cell r="A13522">
            <v>9913</v>
          </cell>
          <cell r="H13522" t="str">
            <v>Podolobium aestivum</v>
          </cell>
        </row>
        <row r="13523">
          <cell r="A13523">
            <v>9914</v>
          </cell>
          <cell r="H13523" t="str">
            <v>Pterostylis elegans</v>
          </cell>
        </row>
        <row r="13524">
          <cell r="A13524">
            <v>9915</v>
          </cell>
          <cell r="H13524" t="str">
            <v>Pterostylis metcalfei</v>
          </cell>
        </row>
        <row r="13525">
          <cell r="A13525">
            <v>9916</v>
          </cell>
          <cell r="H13525" t="str">
            <v>Pterostylis torquata</v>
          </cell>
        </row>
        <row r="13526">
          <cell r="A13526">
            <v>9917</v>
          </cell>
          <cell r="H13526" t="str">
            <v>Rubus nebulosus</v>
          </cell>
        </row>
        <row r="13527">
          <cell r="A13527">
            <v>9918</v>
          </cell>
          <cell r="H13527" t="str">
            <v>Austrostipa ramosissima</v>
          </cell>
        </row>
        <row r="13528">
          <cell r="A13528">
            <v>9919</v>
          </cell>
          <cell r="H13528" t="str">
            <v>Viola hederacea f. A</v>
          </cell>
        </row>
        <row r="13529">
          <cell r="A13529">
            <v>9920</v>
          </cell>
          <cell r="H13529" t="str">
            <v>Viola hederacea f. B</v>
          </cell>
        </row>
        <row r="13530">
          <cell r="A13530">
            <v>9921</v>
          </cell>
          <cell r="H13530" t="str">
            <v>Viola hederacea f. C</v>
          </cell>
        </row>
        <row r="13531">
          <cell r="A13531">
            <v>9922</v>
          </cell>
          <cell r="H13531" t="str">
            <v>Viola hederacea f. E</v>
          </cell>
        </row>
        <row r="13532">
          <cell r="A13532">
            <v>9923</v>
          </cell>
          <cell r="H13532" t="str">
            <v>Mukia maderaspatana</v>
          </cell>
        </row>
        <row r="13533">
          <cell r="A13533">
            <v>9924</v>
          </cell>
          <cell r="H13533" t="str">
            <v>Viola hederacea f. F</v>
          </cell>
        </row>
        <row r="13534">
          <cell r="A13534">
            <v>9925</v>
          </cell>
          <cell r="H13534" t="str">
            <v>Eucalyptus pachycalyx subsp. banyabba</v>
          </cell>
        </row>
        <row r="13535">
          <cell r="A13535">
            <v>9926</v>
          </cell>
          <cell r="H13535" t="str">
            <v>Tamarix ramossisima</v>
          </cell>
        </row>
        <row r="13536">
          <cell r="A13536">
            <v>9927</v>
          </cell>
          <cell r="H13536" t="str">
            <v>Lepidium sp. B</v>
          </cell>
        </row>
        <row r="13537">
          <cell r="A13537">
            <v>9928</v>
          </cell>
          <cell r="H13537" t="str">
            <v>Cardamine sp. A2</v>
          </cell>
        </row>
        <row r="13538">
          <cell r="A13538">
            <v>9929</v>
          </cell>
          <cell r="H13538" t="str">
            <v>Cardamine sp. A1</v>
          </cell>
        </row>
        <row r="13539">
          <cell r="A13539">
            <v>9930</v>
          </cell>
          <cell r="H13539" t="str">
            <v>Harmsiodoxa brevipes var. major</v>
          </cell>
        </row>
        <row r="13540">
          <cell r="A13540">
            <v>9931</v>
          </cell>
          <cell r="H13540" t="str">
            <v>Hypericum x moserianum</v>
          </cell>
        </row>
        <row r="13541">
          <cell r="A13541">
            <v>9932</v>
          </cell>
          <cell r="H13541" t="str">
            <v>Bergia occultipetala</v>
          </cell>
        </row>
        <row r="13542">
          <cell r="A13542">
            <v>9933</v>
          </cell>
          <cell r="H13542" t="str">
            <v>Crassula sarmentosa var. sarmentosa</v>
          </cell>
        </row>
        <row r="13543">
          <cell r="A13543">
            <v>9934</v>
          </cell>
          <cell r="H13543" t="str">
            <v>Bryophyllum proliferum</v>
          </cell>
        </row>
        <row r="13544">
          <cell r="A13544">
            <v>9935</v>
          </cell>
          <cell r="H13544" t="str">
            <v>Bryophyllum daigremontianum</v>
          </cell>
        </row>
        <row r="13545">
          <cell r="A13545">
            <v>9936</v>
          </cell>
          <cell r="H13545" t="str">
            <v>Potentilla anserina subsp. anserina</v>
          </cell>
        </row>
        <row r="13546">
          <cell r="A13546">
            <v>9937</v>
          </cell>
          <cell r="H13546" t="str">
            <v>Acaena 'X anserovina'</v>
          </cell>
        </row>
        <row r="13547">
          <cell r="A13547">
            <v>9938</v>
          </cell>
          <cell r="H13547" t="str">
            <v>Rosa roxburghii</v>
          </cell>
        </row>
        <row r="13548">
          <cell r="A13548">
            <v>9939</v>
          </cell>
          <cell r="H13548" t="str">
            <v>Photinia serratifolia</v>
          </cell>
        </row>
        <row r="13549">
          <cell r="A13549">
            <v>9940</v>
          </cell>
          <cell r="H13549" t="str">
            <v>Cotoneaster lacteus</v>
          </cell>
        </row>
        <row r="13550">
          <cell r="A13550">
            <v>9941</v>
          </cell>
          <cell r="H13550" t="str">
            <v>Prunus armeniaca</v>
          </cell>
        </row>
        <row r="13551">
          <cell r="A13551">
            <v>9942</v>
          </cell>
          <cell r="H13551" t="str">
            <v>Xanthorrhoea resinifera</v>
          </cell>
        </row>
        <row r="13552">
          <cell r="A13552">
            <v>9943</v>
          </cell>
          <cell r="H13552" t="str">
            <v>Distichlis distichophylla</v>
          </cell>
        </row>
        <row r="13553">
          <cell r="A13553">
            <v>9944</v>
          </cell>
          <cell r="H13553" t="str">
            <v>Persoonia myrtilloides subsp. cunninghamii</v>
          </cell>
        </row>
        <row r="13554">
          <cell r="A13554">
            <v>9945</v>
          </cell>
          <cell r="H13554" t="str">
            <v>Persoonia microphylla</v>
          </cell>
        </row>
        <row r="13555">
          <cell r="A13555">
            <v>9946</v>
          </cell>
          <cell r="H13555" t="str">
            <v>Persoonia hirsuta subsp. hirsuta</v>
          </cell>
        </row>
        <row r="13556">
          <cell r="A13556">
            <v>9947</v>
          </cell>
          <cell r="H13556" t="str">
            <v>Persoonia hirsuta subsp. evoluta</v>
          </cell>
        </row>
        <row r="13557">
          <cell r="A13557">
            <v>9948</v>
          </cell>
          <cell r="H13557" t="str">
            <v>Poa hookeri</v>
          </cell>
        </row>
        <row r="13558">
          <cell r="A13558">
            <v>9949</v>
          </cell>
          <cell r="H13558" t="str">
            <v>Senecio sp. N</v>
          </cell>
        </row>
        <row r="13559">
          <cell r="A13559">
            <v>9950</v>
          </cell>
          <cell r="H13559" t="str">
            <v>Eucalyptus robertsonii</v>
          </cell>
        </row>
        <row r="13560">
          <cell r="A13560">
            <v>9951</v>
          </cell>
          <cell r="H13560" t="str">
            <v>Eucalyptus robertsonii subsp. robertsonii</v>
          </cell>
        </row>
        <row r="13561">
          <cell r="A13561">
            <v>9952</v>
          </cell>
          <cell r="H13561" t="str">
            <v>Craspedia aurantia</v>
          </cell>
        </row>
        <row r="13562">
          <cell r="A13562">
            <v>9953</v>
          </cell>
          <cell r="H13562" t="str">
            <v>Eucalyptus scias subsp. scias</v>
          </cell>
        </row>
        <row r="13563">
          <cell r="A13563">
            <v>9954</v>
          </cell>
          <cell r="H13563" t="str">
            <v>Eucalyptus scias subsp. callimastha</v>
          </cell>
        </row>
        <row r="13564">
          <cell r="A13564">
            <v>9955</v>
          </cell>
          <cell r="H13564" t="str">
            <v>Zieria caducibracteatus</v>
          </cell>
        </row>
        <row r="13565">
          <cell r="A13565">
            <v>9956</v>
          </cell>
          <cell r="H13565" t="str">
            <v>Grevillea baueri subsp. baueri</v>
          </cell>
        </row>
        <row r="13566">
          <cell r="A13566">
            <v>9957</v>
          </cell>
          <cell r="H13566" t="str">
            <v>Grevillea baueri subsp. asperula</v>
          </cell>
        </row>
        <row r="13567">
          <cell r="A13567">
            <v>9958</v>
          </cell>
          <cell r="H13567" t="str">
            <v>Leptospermum rotundifolium</v>
          </cell>
        </row>
        <row r="13568">
          <cell r="A13568">
            <v>9959</v>
          </cell>
          <cell r="H13568" t="str">
            <v>Eucalyptus botryoides &lt;--&gt; saligna</v>
          </cell>
        </row>
        <row r="13569">
          <cell r="A13569">
            <v>9960</v>
          </cell>
          <cell r="H13569" t="str">
            <v>Austrostipa nivicola</v>
          </cell>
        </row>
        <row r="13570">
          <cell r="A13570">
            <v>9961</v>
          </cell>
          <cell r="H13570" t="str">
            <v>Grevillea oxyantha</v>
          </cell>
        </row>
        <row r="13571">
          <cell r="A13571">
            <v>9962</v>
          </cell>
          <cell r="H13571" t="str">
            <v>Grevillea oxyantha subsp. oxyantha</v>
          </cell>
        </row>
        <row r="13572">
          <cell r="A13572">
            <v>9963</v>
          </cell>
          <cell r="H13572" t="str">
            <v>Grevillea oxyantha subsp. ecarinata</v>
          </cell>
        </row>
        <row r="13573">
          <cell r="A13573">
            <v>9964</v>
          </cell>
          <cell r="H13573" t="str">
            <v>Grevillea rhyolitica</v>
          </cell>
        </row>
        <row r="13574">
          <cell r="A13574">
            <v>9965</v>
          </cell>
          <cell r="H13574" t="str">
            <v>Grevillea rhyolitica subsp. rhyolitica</v>
          </cell>
        </row>
        <row r="13575">
          <cell r="A13575">
            <v>9966</v>
          </cell>
          <cell r="H13575" t="str">
            <v>Grevillea rhyolitica subsp. semivestita</v>
          </cell>
        </row>
        <row r="13576">
          <cell r="A13576">
            <v>9967</v>
          </cell>
          <cell r="H13576" t="str">
            <v>Dichelachne hirtella</v>
          </cell>
        </row>
        <row r="13577">
          <cell r="A13577">
            <v>9968</v>
          </cell>
          <cell r="H13577" t="str">
            <v>Ozothamnus secundiflorus</v>
          </cell>
        </row>
        <row r="13578">
          <cell r="A13578">
            <v>9969</v>
          </cell>
          <cell r="H13578" t="str">
            <v>Eucalyptus niphophila</v>
          </cell>
        </row>
        <row r="13579">
          <cell r="A13579">
            <v>9970</v>
          </cell>
          <cell r="H13579" t="str">
            <v>Eucalyptus debeuzevillei</v>
          </cell>
        </row>
        <row r="13580">
          <cell r="A13580">
            <v>9971</v>
          </cell>
          <cell r="H13580" t="str">
            <v>Bursaria lasiophylla var. lasiophylla</v>
          </cell>
        </row>
        <row r="13581">
          <cell r="A13581">
            <v>9972</v>
          </cell>
          <cell r="H13581" t="str">
            <v>Bursaria lasiophylla var. atriplicina</v>
          </cell>
        </row>
        <row r="13582">
          <cell r="A13582">
            <v>9973</v>
          </cell>
          <cell r="H13582" t="str">
            <v>Eucalyptus camphora subsp. camphora</v>
          </cell>
        </row>
        <row r="13583">
          <cell r="A13583">
            <v>9974</v>
          </cell>
          <cell r="H13583" t="str">
            <v>Eucalyptus camphora subsp. humeana</v>
          </cell>
        </row>
        <row r="13584">
          <cell r="A13584">
            <v>9975</v>
          </cell>
          <cell r="H13584" t="str">
            <v>Wahlenbergia victoriensis</v>
          </cell>
        </row>
        <row r="13585">
          <cell r="A13585">
            <v>9976</v>
          </cell>
          <cell r="H13585" t="str">
            <v>Conospermum ericifolium</v>
          </cell>
        </row>
        <row r="13586">
          <cell r="A13586">
            <v>9977</v>
          </cell>
          <cell r="H13586" t="str">
            <v>Grevillea willisii subsp. willisii</v>
          </cell>
        </row>
        <row r="13587">
          <cell r="A13587">
            <v>9978</v>
          </cell>
          <cell r="H13587" t="str">
            <v>Grevillea obtusiflora subsp. kedumbensis</v>
          </cell>
        </row>
        <row r="13588">
          <cell r="A13588">
            <v>9979</v>
          </cell>
          <cell r="H13588" t="str">
            <v>Pultenaea sp. Olinda</v>
          </cell>
        </row>
        <row r="13589">
          <cell r="A13589">
            <v>9980</v>
          </cell>
          <cell r="H13589" t="str">
            <v>Pultenaea sp. 'Genowlan Point'</v>
          </cell>
        </row>
        <row r="13590">
          <cell r="A13590">
            <v>9981</v>
          </cell>
          <cell r="H13590" t="str">
            <v>Hibbertia sp. 5 (New England)</v>
          </cell>
        </row>
        <row r="13591">
          <cell r="A13591">
            <v>9982</v>
          </cell>
          <cell r="H13591" t="str">
            <v>Acacia alaticaulis</v>
          </cell>
        </row>
        <row r="13592">
          <cell r="A13592">
            <v>9983</v>
          </cell>
          <cell r="H13592" t="str">
            <v>Acacia kulnurensis</v>
          </cell>
        </row>
        <row r="13593">
          <cell r="A13593">
            <v>9984</v>
          </cell>
          <cell r="H13593" t="str">
            <v>Acacia terminalis subsp. longiaxialis</v>
          </cell>
        </row>
        <row r="13594">
          <cell r="A13594">
            <v>9985</v>
          </cell>
          <cell r="H13594" t="str">
            <v>Callitris oblonga subsp. corangensis</v>
          </cell>
        </row>
        <row r="13595">
          <cell r="A13595">
            <v>9986</v>
          </cell>
          <cell r="H13595" t="str">
            <v>Callitris oblonga subsp. parva</v>
          </cell>
        </row>
        <row r="13596">
          <cell r="A13596">
            <v>9987</v>
          </cell>
          <cell r="H13596" t="str">
            <v>Cullen parvum</v>
          </cell>
        </row>
        <row r="13597">
          <cell r="A13597">
            <v>9988</v>
          </cell>
          <cell r="H13597" t="str">
            <v>Eucalyptus scopulorum</v>
          </cell>
        </row>
        <row r="13598">
          <cell r="A13598">
            <v>9989</v>
          </cell>
          <cell r="H13598" t="str">
            <v>Eucalyptus subcaerula</v>
          </cell>
        </row>
        <row r="13599">
          <cell r="A13599">
            <v>9990</v>
          </cell>
          <cell r="H13599" t="str">
            <v>Eucalyptus wollemiensis ms.</v>
          </cell>
        </row>
        <row r="13600">
          <cell r="A13600">
            <v>9991</v>
          </cell>
          <cell r="H13600" t="str">
            <v>Nymphoides spinulosperma</v>
          </cell>
        </row>
        <row r="13601">
          <cell r="A13601">
            <v>9992</v>
          </cell>
          <cell r="H13601" t="str">
            <v>Persoonia hindii</v>
          </cell>
        </row>
        <row r="13602">
          <cell r="A13602">
            <v>9993</v>
          </cell>
          <cell r="H13602" t="str">
            <v>Persoonia hirsuta subsp. hirsuta/evoluta</v>
          </cell>
        </row>
        <row r="13603">
          <cell r="A13603">
            <v>9994</v>
          </cell>
          <cell r="H13603" t="str">
            <v>Zieria arborescens subsp. arborescens</v>
          </cell>
        </row>
        <row r="13604">
          <cell r="A13604">
            <v>9995</v>
          </cell>
          <cell r="H13604" t="str">
            <v>Zieria arborescens subsp. decurrens</v>
          </cell>
        </row>
        <row r="13605">
          <cell r="A13605">
            <v>9996</v>
          </cell>
          <cell r="H13605" t="str">
            <v>Zieria fraseri subsp. fraseri</v>
          </cell>
        </row>
        <row r="13606">
          <cell r="A13606">
            <v>9997</v>
          </cell>
          <cell r="H13606" t="str">
            <v>Zieria fraseri subsp. compacta</v>
          </cell>
        </row>
        <row r="13607">
          <cell r="A13607">
            <v>9998</v>
          </cell>
          <cell r="H13607" t="str">
            <v>Swainsona affinis</v>
          </cell>
        </row>
        <row r="13608">
          <cell r="A13608">
            <v>9999</v>
          </cell>
          <cell r="H13608" t="str">
            <v>Ozothamnus obcordatus</v>
          </cell>
        </row>
        <row r="13609">
          <cell r="A13609" t="str">
            <v>A</v>
          </cell>
          <cell r="H13609" t="str">
            <v>Unknown</v>
          </cell>
        </row>
        <row r="13610">
          <cell r="A13610" t="str">
            <v>ABAR</v>
          </cell>
          <cell r="H13610" t="str">
            <v>Abarema spp.</v>
          </cell>
        </row>
        <row r="13611">
          <cell r="A13611" t="str">
            <v>ABEI</v>
          </cell>
          <cell r="H13611" t="str">
            <v>Abelia spp.</v>
          </cell>
        </row>
        <row r="13612">
          <cell r="A13612" t="str">
            <v>ABEL</v>
          </cell>
          <cell r="H13612" t="str">
            <v>Abelmoschus spp.</v>
          </cell>
        </row>
        <row r="13613">
          <cell r="A13613" t="str">
            <v>ABRO</v>
          </cell>
          <cell r="H13613" t="str">
            <v>Abrotanella spp.</v>
          </cell>
        </row>
        <row r="13614">
          <cell r="A13614" t="str">
            <v>ABRU</v>
          </cell>
          <cell r="H13614" t="str">
            <v>Abrus spp.</v>
          </cell>
        </row>
        <row r="13615">
          <cell r="A13615" t="str">
            <v>ABUT</v>
          </cell>
          <cell r="H13615" t="str">
            <v>Abutilon spp.</v>
          </cell>
        </row>
        <row r="13616">
          <cell r="A13616" t="str">
            <v>ACAC</v>
          </cell>
          <cell r="H13616" t="str">
            <v>Acacia spp.</v>
          </cell>
        </row>
        <row r="13617">
          <cell r="A13617" t="str">
            <v>ACAE</v>
          </cell>
          <cell r="H13617" t="str">
            <v>Acaena spp.</v>
          </cell>
        </row>
        <row r="13618">
          <cell r="A13618" t="str">
            <v>ACAL</v>
          </cell>
          <cell r="H13618" t="str">
            <v>Acalypha spp.</v>
          </cell>
        </row>
        <row r="13619">
          <cell r="A13619" t="str">
            <v>ACAN</v>
          </cell>
          <cell r="H13619" t="str">
            <v>Acanthospermum spp.</v>
          </cell>
        </row>
        <row r="13620">
          <cell r="A13620" t="str">
            <v>ACER</v>
          </cell>
          <cell r="H13620" t="str">
            <v>Acer spp.</v>
          </cell>
        </row>
        <row r="13621">
          <cell r="A13621" t="str">
            <v>ACET</v>
          </cell>
          <cell r="H13621" t="str">
            <v>Acetosa spp.</v>
          </cell>
        </row>
        <row r="13622">
          <cell r="A13622" t="str">
            <v>ACHI</v>
          </cell>
          <cell r="H13622" t="str">
            <v>Achillea spp.</v>
          </cell>
        </row>
        <row r="13623">
          <cell r="A13623" t="str">
            <v>ACHY</v>
          </cell>
          <cell r="H13623" t="str">
            <v>Achyranthes spp.</v>
          </cell>
        </row>
        <row r="13624">
          <cell r="A13624" t="str">
            <v>ACIA</v>
          </cell>
          <cell r="H13624" t="str">
            <v>Acianthus spp.</v>
          </cell>
        </row>
        <row r="13625">
          <cell r="A13625" t="str">
            <v>ACIP</v>
          </cell>
          <cell r="H13625" t="str">
            <v>Aciphylla spp.</v>
          </cell>
        </row>
        <row r="13626">
          <cell r="A13626" t="str">
            <v>ACME</v>
          </cell>
          <cell r="H13626" t="str">
            <v>Acmena spp.</v>
          </cell>
        </row>
        <row r="13627">
          <cell r="A13627" t="str">
            <v>ACNTC</v>
          </cell>
          <cell r="H13627" t="str">
            <v>Acanthaceae indeterminate</v>
          </cell>
        </row>
        <row r="13628">
          <cell r="A13628" t="str">
            <v>ACOM</v>
          </cell>
          <cell r="H13628" t="str">
            <v>Acomis spp.</v>
          </cell>
        </row>
        <row r="13629">
          <cell r="A13629" t="str">
            <v>ACRA</v>
          </cell>
          <cell r="H13629" t="str">
            <v>Acradenia spp.</v>
          </cell>
        </row>
        <row r="13630">
          <cell r="A13630" t="str">
            <v>ACRO</v>
          </cell>
          <cell r="H13630" t="str">
            <v>Acroptilon spp.</v>
          </cell>
        </row>
        <row r="13631">
          <cell r="A13631" t="str">
            <v>ACRT</v>
          </cell>
          <cell r="H13631" t="str">
            <v>Acrotriche spp.</v>
          </cell>
        </row>
        <row r="13632">
          <cell r="A13632" t="str">
            <v>ACTB</v>
          </cell>
          <cell r="H13632" t="str">
            <v>Actinobole spp.</v>
          </cell>
        </row>
        <row r="13633">
          <cell r="A13633" t="str">
            <v>ACTE</v>
          </cell>
          <cell r="H13633" t="str">
            <v>Actephila spp.</v>
          </cell>
        </row>
        <row r="13634">
          <cell r="A13634" t="str">
            <v>ACTI</v>
          </cell>
          <cell r="H13634" t="str">
            <v>Actinotus spp.</v>
          </cell>
        </row>
        <row r="13635">
          <cell r="A13635" t="str">
            <v>ADEN</v>
          </cell>
          <cell r="H13635" t="str">
            <v>Adenostemma spp.</v>
          </cell>
        </row>
        <row r="13636">
          <cell r="A13636" t="str">
            <v>ADIA</v>
          </cell>
          <cell r="H13636" t="str">
            <v>Adiantum spp.</v>
          </cell>
        </row>
        <row r="13637">
          <cell r="A13637" t="str">
            <v>ADON</v>
          </cell>
          <cell r="H13637" t="str">
            <v>Adonis spp.</v>
          </cell>
        </row>
        <row r="13638">
          <cell r="A13638" t="str">
            <v>ADRA</v>
          </cell>
          <cell r="H13638" t="str">
            <v>Adrastaea spp.</v>
          </cell>
        </row>
        <row r="13639">
          <cell r="A13639" t="str">
            <v>ADRI</v>
          </cell>
          <cell r="H13639" t="str">
            <v>Adriana spp.</v>
          </cell>
        </row>
        <row r="13640">
          <cell r="A13640" t="str">
            <v>AECH</v>
          </cell>
          <cell r="H13640" t="str">
            <v>Aechmea spp.</v>
          </cell>
        </row>
        <row r="13641">
          <cell r="A13641" t="str">
            <v>AEGI</v>
          </cell>
          <cell r="H13641" t="str">
            <v>Aegiceras spp.</v>
          </cell>
        </row>
        <row r="13642">
          <cell r="A13642" t="str">
            <v>AEGO</v>
          </cell>
          <cell r="H13642" t="str">
            <v>Aegopodium spp.</v>
          </cell>
        </row>
        <row r="13643">
          <cell r="A13643" t="str">
            <v>AESC</v>
          </cell>
          <cell r="H13643" t="str">
            <v>Aeschynomene spp.</v>
          </cell>
        </row>
        <row r="13644">
          <cell r="A13644" t="str">
            <v>AGAP</v>
          </cell>
          <cell r="H13644" t="str">
            <v>Agapanthus spp.</v>
          </cell>
        </row>
        <row r="13645">
          <cell r="A13645" t="str">
            <v>AGAV</v>
          </cell>
          <cell r="H13645" t="str">
            <v>Agave spp.</v>
          </cell>
        </row>
        <row r="13646">
          <cell r="A13646" t="str">
            <v>AGER</v>
          </cell>
          <cell r="H13646" t="str">
            <v>Ageratina spp.</v>
          </cell>
        </row>
        <row r="13647">
          <cell r="A13647" t="str">
            <v>AGRI</v>
          </cell>
          <cell r="H13647" t="str">
            <v>Agrimonia spp.</v>
          </cell>
        </row>
        <row r="13648">
          <cell r="A13648" t="str">
            <v>AGRO</v>
          </cell>
          <cell r="H13648" t="str">
            <v>Agrostis spp.</v>
          </cell>
        </row>
        <row r="13649">
          <cell r="A13649" t="str">
            <v>AGRP</v>
          </cell>
          <cell r="H13649" t="str">
            <v>Agropyron spp.</v>
          </cell>
        </row>
        <row r="13650">
          <cell r="A13650" t="str">
            <v>AILA</v>
          </cell>
          <cell r="H13650" t="str">
            <v>Ailanthus spp.</v>
          </cell>
        </row>
        <row r="13651">
          <cell r="A13651" t="str">
            <v>AIRA</v>
          </cell>
          <cell r="H13651" t="str">
            <v>Aira spp.</v>
          </cell>
        </row>
        <row r="13652">
          <cell r="A13652" t="str">
            <v>AJUG</v>
          </cell>
          <cell r="H13652" t="str">
            <v>Ajuga spp.</v>
          </cell>
        </row>
        <row r="13653">
          <cell r="A13653" t="str">
            <v>AKAN</v>
          </cell>
          <cell r="H13653" t="str">
            <v>Akania spp.</v>
          </cell>
        </row>
        <row r="13654">
          <cell r="A13654" t="str">
            <v>ALAN</v>
          </cell>
          <cell r="H13654" t="str">
            <v>Alangium spp.</v>
          </cell>
        </row>
        <row r="13655">
          <cell r="A13655" t="str">
            <v>ALBI</v>
          </cell>
          <cell r="H13655" t="str">
            <v>Albizia spp.</v>
          </cell>
        </row>
        <row r="13656">
          <cell r="A13656" t="str">
            <v>ALCE</v>
          </cell>
          <cell r="H13656" t="str">
            <v>Alcea spp.</v>
          </cell>
        </row>
        <row r="13657">
          <cell r="A13657" t="str">
            <v>ALCH</v>
          </cell>
          <cell r="H13657" t="str">
            <v>Alchemilla spp.</v>
          </cell>
        </row>
        <row r="13658">
          <cell r="A13658" t="str">
            <v>ALDR</v>
          </cell>
          <cell r="H13658" t="str">
            <v>Aldrovanda spp.</v>
          </cell>
        </row>
        <row r="13659">
          <cell r="A13659" t="str">
            <v>ALEC</v>
          </cell>
          <cell r="H13659" t="str">
            <v>Alectryon spp.</v>
          </cell>
        </row>
        <row r="13660">
          <cell r="A13660" t="str">
            <v>ALHA</v>
          </cell>
          <cell r="H13660" t="str">
            <v>Alhagi spp.</v>
          </cell>
        </row>
        <row r="13661">
          <cell r="A13661" t="str">
            <v>ALIS</v>
          </cell>
          <cell r="H13661" t="str">
            <v>Alisma spp.</v>
          </cell>
        </row>
        <row r="13662">
          <cell r="A13662" t="str">
            <v>ALLA</v>
          </cell>
          <cell r="H13662" t="str">
            <v>Allania spp.</v>
          </cell>
        </row>
        <row r="13663">
          <cell r="A13663" t="str">
            <v>ALLC</v>
          </cell>
          <cell r="H13663" t="str">
            <v>Allocasuarina spp.</v>
          </cell>
        </row>
        <row r="13664">
          <cell r="A13664" t="str">
            <v>ALLI</v>
          </cell>
          <cell r="H13664" t="str">
            <v>Allium spp.</v>
          </cell>
        </row>
        <row r="13665">
          <cell r="A13665" t="str">
            <v>ALLO</v>
          </cell>
          <cell r="H13665" t="str">
            <v>Alloteropsis spp.</v>
          </cell>
        </row>
        <row r="13666">
          <cell r="A13666" t="str">
            <v>ALMA</v>
          </cell>
          <cell r="H13666" t="str">
            <v>Almaleea spp.</v>
          </cell>
        </row>
        <row r="13667">
          <cell r="A13667" t="str">
            <v>ALNI</v>
          </cell>
          <cell r="H13667" t="str">
            <v>Alania spp.</v>
          </cell>
        </row>
        <row r="13668">
          <cell r="A13668" t="str">
            <v>ALOC</v>
          </cell>
          <cell r="H13668" t="str">
            <v>Alocasia spp.</v>
          </cell>
        </row>
        <row r="13669">
          <cell r="A13669" t="str">
            <v>ALOE</v>
          </cell>
          <cell r="H13669" t="str">
            <v>Aloe spp.</v>
          </cell>
        </row>
        <row r="13670">
          <cell r="A13670" t="str">
            <v>ALOP</v>
          </cell>
          <cell r="H13670" t="str">
            <v>Alopecurus spp.</v>
          </cell>
        </row>
        <row r="13671">
          <cell r="A13671" t="str">
            <v>ALPH</v>
          </cell>
          <cell r="H13671" t="str">
            <v>Alphitonia spp.</v>
          </cell>
        </row>
        <row r="13672">
          <cell r="A13672" t="str">
            <v>ALPI</v>
          </cell>
          <cell r="H13672" t="str">
            <v>Alpinia spp.</v>
          </cell>
        </row>
        <row r="13673">
          <cell r="A13673" t="str">
            <v>ALSR</v>
          </cell>
          <cell r="H13673" t="str">
            <v>Alstroemeria spp.</v>
          </cell>
        </row>
        <row r="13674">
          <cell r="A13674" t="str">
            <v>ALST</v>
          </cell>
          <cell r="H13674" t="str">
            <v>Alstonia spp.</v>
          </cell>
        </row>
        <row r="13675">
          <cell r="A13675" t="str">
            <v>ALTE</v>
          </cell>
          <cell r="H13675" t="str">
            <v>Alternanthera spp.</v>
          </cell>
        </row>
        <row r="13676">
          <cell r="A13676" t="str">
            <v>ALTH</v>
          </cell>
          <cell r="H13676" t="str">
            <v>Althaea spp.</v>
          </cell>
        </row>
        <row r="13677">
          <cell r="A13677" t="str">
            <v>ALYS</v>
          </cell>
          <cell r="H13677" t="str">
            <v>Alyssum spp.</v>
          </cell>
        </row>
        <row r="13678">
          <cell r="A13678" t="str">
            <v>ALYX</v>
          </cell>
          <cell r="H13678" t="str">
            <v>Alyxia spp.</v>
          </cell>
        </row>
        <row r="13679">
          <cell r="A13679" t="str">
            <v>AMAR</v>
          </cell>
          <cell r="H13679" t="str">
            <v>Amaranthus spp.</v>
          </cell>
        </row>
        <row r="13680">
          <cell r="A13680" t="str">
            <v>AMBR</v>
          </cell>
          <cell r="H13680" t="str">
            <v>Ambrosia spp.</v>
          </cell>
        </row>
        <row r="13681">
          <cell r="A13681" t="str">
            <v>AMMA</v>
          </cell>
          <cell r="H13681" t="str">
            <v>Ammannia spp.</v>
          </cell>
        </row>
        <row r="13682">
          <cell r="A13682" t="str">
            <v>AMMI</v>
          </cell>
          <cell r="H13682" t="str">
            <v>Ammi spp.</v>
          </cell>
        </row>
        <row r="13683">
          <cell r="A13683" t="str">
            <v>AMMO</v>
          </cell>
          <cell r="H13683" t="str">
            <v>Ammobium spp.</v>
          </cell>
        </row>
        <row r="13684">
          <cell r="A13684" t="str">
            <v>AMOR</v>
          </cell>
          <cell r="H13684" t="str">
            <v>Amorphospermum spp.</v>
          </cell>
        </row>
        <row r="13685">
          <cell r="A13685" t="str">
            <v>AMPE</v>
          </cell>
          <cell r="H13685" t="str">
            <v>Amperea spp.</v>
          </cell>
        </row>
        <row r="13686">
          <cell r="A13686" t="str">
            <v>AMPH</v>
          </cell>
          <cell r="H13686" t="str">
            <v>Amphibromus spp.</v>
          </cell>
        </row>
        <row r="13687">
          <cell r="A13687" t="str">
            <v>AMRDC</v>
          </cell>
          <cell r="H13687" t="str">
            <v>Amaryllidaceae indeterminate</v>
          </cell>
        </row>
        <row r="13688">
          <cell r="A13688" t="str">
            <v>AMSI</v>
          </cell>
          <cell r="H13688" t="str">
            <v>Amsinckia spp.</v>
          </cell>
        </row>
        <row r="13689">
          <cell r="A13689" t="str">
            <v>AMYE</v>
          </cell>
          <cell r="H13689" t="str">
            <v>Amyema spp.</v>
          </cell>
        </row>
        <row r="13690">
          <cell r="A13690" t="str">
            <v>AMYL</v>
          </cell>
          <cell r="H13690" t="str">
            <v>Amylotheca spp.</v>
          </cell>
        </row>
        <row r="13691">
          <cell r="A13691" t="str">
            <v>ANAC</v>
          </cell>
          <cell r="H13691" t="str">
            <v>Anacampseros spp.</v>
          </cell>
        </row>
        <row r="13692">
          <cell r="A13692" t="str">
            <v>ANAG</v>
          </cell>
          <cell r="H13692" t="str">
            <v>Anagallis spp.</v>
          </cell>
        </row>
        <row r="13693">
          <cell r="A13693" t="str">
            <v>ANAN</v>
          </cell>
          <cell r="H13693" t="str">
            <v>Ananas spp.</v>
          </cell>
        </row>
        <row r="13694">
          <cell r="A13694" t="str">
            <v>ANCA</v>
          </cell>
          <cell r="H13694" t="str">
            <v>Ancana spp.</v>
          </cell>
        </row>
        <row r="13695">
          <cell r="A13695" t="str">
            <v>ANCH</v>
          </cell>
          <cell r="H13695" t="str">
            <v>Anchusa spp.</v>
          </cell>
        </row>
        <row r="13696">
          <cell r="A13696" t="str">
            <v>ANCI</v>
          </cell>
          <cell r="H13696" t="str">
            <v>Ancistrachne spp.</v>
          </cell>
        </row>
        <row r="13697">
          <cell r="A13697" t="str">
            <v>ANDR</v>
          </cell>
          <cell r="H13697" t="str">
            <v>Andropogon spp.</v>
          </cell>
        </row>
        <row r="13698">
          <cell r="A13698" t="str">
            <v>ANEI</v>
          </cell>
          <cell r="H13698" t="str">
            <v>Aneilema spp.</v>
          </cell>
        </row>
        <row r="13699">
          <cell r="A13699" t="str">
            <v>ANET</v>
          </cell>
          <cell r="H13699" t="str">
            <v>Anethum spp.</v>
          </cell>
        </row>
        <row r="13700">
          <cell r="A13700" t="str">
            <v>ANGI</v>
          </cell>
          <cell r="H13700" t="str">
            <v>Angianthus spp.</v>
          </cell>
        </row>
        <row r="13701">
          <cell r="A13701" t="str">
            <v>ANGO</v>
          </cell>
          <cell r="H13701" t="str">
            <v>Angophora spp.</v>
          </cell>
        </row>
        <row r="13702">
          <cell r="A13702" t="str">
            <v>ANGU</v>
          </cell>
          <cell r="H13702" t="str">
            <v>Anguillaria spp.</v>
          </cell>
        </row>
        <row r="13703">
          <cell r="A13703" t="str">
            <v>ANIG</v>
          </cell>
          <cell r="H13703" t="str">
            <v>Anigozanthos spp.</v>
          </cell>
        </row>
        <row r="13704">
          <cell r="A13704" t="str">
            <v>ANIS</v>
          </cell>
          <cell r="H13704" t="str">
            <v>Anisopogon spp.</v>
          </cell>
        </row>
        <row r="13705">
          <cell r="A13705" t="str">
            <v>ANOD</v>
          </cell>
          <cell r="H13705" t="str">
            <v>Anoda spp.</v>
          </cell>
        </row>
        <row r="13706">
          <cell r="A13706" t="str">
            <v>ANOG</v>
          </cell>
          <cell r="H13706" t="str">
            <v>Anogramma spp.</v>
          </cell>
        </row>
        <row r="13707">
          <cell r="A13707" t="str">
            <v>ANOM</v>
          </cell>
          <cell r="H13707" t="str">
            <v>Anomatheca spp.</v>
          </cell>
        </row>
        <row r="13708">
          <cell r="A13708" t="str">
            <v>ANOP</v>
          </cell>
          <cell r="H13708" t="str">
            <v>Anopterus spp.</v>
          </cell>
        </row>
        <row r="13709">
          <cell r="A13709" t="str">
            <v>ANRE</v>
          </cell>
          <cell r="H13709" t="str">
            <v>Anredera spp.</v>
          </cell>
        </row>
        <row r="13710">
          <cell r="A13710" t="str">
            <v>ANTH</v>
          </cell>
          <cell r="H13710" t="str">
            <v>Anthocarpa spp.</v>
          </cell>
        </row>
        <row r="13711">
          <cell r="A13711" t="str">
            <v>ANTHC</v>
          </cell>
          <cell r="H13711" t="str">
            <v>Anthericaceae indeterminate</v>
          </cell>
        </row>
        <row r="13712">
          <cell r="A13712" t="str">
            <v>ANTI</v>
          </cell>
          <cell r="H13712" t="str">
            <v>Antirrhinum spp.</v>
          </cell>
        </row>
        <row r="13713">
          <cell r="A13713" t="str">
            <v>ANTX</v>
          </cell>
          <cell r="H13713" t="str">
            <v>Anthoxanthum spp.</v>
          </cell>
        </row>
        <row r="13714">
          <cell r="A13714" t="str">
            <v>AOTU</v>
          </cell>
          <cell r="H13714" t="str">
            <v>Aotus spp.</v>
          </cell>
        </row>
        <row r="13715">
          <cell r="A13715" t="str">
            <v>APAL</v>
          </cell>
          <cell r="H13715" t="str">
            <v>Apalochlamys spp.</v>
          </cell>
        </row>
        <row r="13716">
          <cell r="A13716" t="str">
            <v>APAT</v>
          </cell>
          <cell r="H13716" t="str">
            <v>Apatophyllum spp.</v>
          </cell>
        </row>
        <row r="13717">
          <cell r="A13717" t="str">
            <v>APHA</v>
          </cell>
          <cell r="H13717" t="str">
            <v>Aphanes spp.</v>
          </cell>
        </row>
        <row r="13718">
          <cell r="A13718" t="str">
            <v>APHE</v>
          </cell>
          <cell r="H13718" t="str">
            <v>Aphelia spp.</v>
          </cell>
        </row>
        <row r="13719">
          <cell r="A13719" t="str">
            <v>APIAC</v>
          </cell>
          <cell r="H13719" t="str">
            <v>Apiaceae indeterminate</v>
          </cell>
        </row>
        <row r="13720">
          <cell r="A13720" t="str">
            <v>APIU</v>
          </cell>
          <cell r="H13720" t="str">
            <v>Apium spp.</v>
          </cell>
        </row>
        <row r="13721">
          <cell r="A13721" t="str">
            <v>APON</v>
          </cell>
          <cell r="H13721" t="str">
            <v>Aponogeton spp.</v>
          </cell>
        </row>
        <row r="13722">
          <cell r="A13722" t="str">
            <v>APOP</v>
          </cell>
          <cell r="H13722" t="str">
            <v>Apophyllum spp.</v>
          </cell>
        </row>
        <row r="13723">
          <cell r="A13723" t="str">
            <v>APTE</v>
          </cell>
          <cell r="H13723" t="str">
            <v>Aptenia spp.</v>
          </cell>
        </row>
        <row r="13724">
          <cell r="A13724" t="str">
            <v>ARAB</v>
          </cell>
          <cell r="H13724" t="str">
            <v>Arabidella spp.</v>
          </cell>
        </row>
        <row r="13725">
          <cell r="A13725" t="str">
            <v>ARAC</v>
          </cell>
          <cell r="H13725" t="str">
            <v>Arachniodes spp.</v>
          </cell>
        </row>
        <row r="13726">
          <cell r="A13726" t="str">
            <v>ARAN</v>
          </cell>
          <cell r="H13726" t="str">
            <v>Arachnorchis spp.</v>
          </cell>
        </row>
        <row r="13727">
          <cell r="A13727" t="str">
            <v>ARAU</v>
          </cell>
          <cell r="H13727" t="str">
            <v>Araucaria spp.</v>
          </cell>
        </row>
        <row r="13728">
          <cell r="A13728" t="str">
            <v>ARCH</v>
          </cell>
          <cell r="H13728" t="str">
            <v>Archirhodomyrtus spp.</v>
          </cell>
        </row>
        <row r="13729">
          <cell r="A13729" t="str">
            <v>ARCT</v>
          </cell>
          <cell r="H13729" t="str">
            <v>Arctotheca spp.</v>
          </cell>
        </row>
        <row r="13730">
          <cell r="A13730" t="str">
            <v>ARDI</v>
          </cell>
          <cell r="H13730" t="str">
            <v>Ardisia spp.</v>
          </cell>
        </row>
        <row r="13731">
          <cell r="A13731" t="str">
            <v>AREN</v>
          </cell>
          <cell r="H13731" t="str">
            <v>Arenaria spp.</v>
          </cell>
        </row>
        <row r="13732">
          <cell r="A13732" t="str">
            <v>ARGE</v>
          </cell>
          <cell r="H13732" t="str">
            <v>Argemone spp.</v>
          </cell>
        </row>
        <row r="13733">
          <cell r="A13733" t="str">
            <v>ARGO</v>
          </cell>
          <cell r="H13733" t="str">
            <v>Argophyllum spp.</v>
          </cell>
        </row>
        <row r="13734">
          <cell r="A13734" t="str">
            <v>ARGY</v>
          </cell>
          <cell r="H13734" t="str">
            <v>Argyrodendron spp.</v>
          </cell>
        </row>
        <row r="13735">
          <cell r="A13735" t="str">
            <v>ARIS</v>
          </cell>
          <cell r="H13735" t="str">
            <v>Aristida spp.</v>
          </cell>
        </row>
        <row r="13736">
          <cell r="A13736" t="str">
            <v>ARRH</v>
          </cell>
          <cell r="H13736" t="str">
            <v>Arrhenatherum spp.</v>
          </cell>
        </row>
        <row r="13737">
          <cell r="A13737" t="str">
            <v>ARTA</v>
          </cell>
          <cell r="H13737" t="str">
            <v>Artanema spp.</v>
          </cell>
        </row>
        <row r="13738">
          <cell r="A13738" t="str">
            <v>ARTE</v>
          </cell>
          <cell r="H13738" t="str">
            <v>Artemisia spp.</v>
          </cell>
        </row>
        <row r="13739">
          <cell r="A13739" t="str">
            <v>ARTH</v>
          </cell>
          <cell r="H13739" t="str">
            <v>Arthropteris spp.</v>
          </cell>
        </row>
        <row r="13740">
          <cell r="A13740" t="str">
            <v>ARTO</v>
          </cell>
          <cell r="H13740" t="str">
            <v>Arthrochilus spp.</v>
          </cell>
        </row>
        <row r="13741">
          <cell r="A13741" t="str">
            <v>ARTR</v>
          </cell>
          <cell r="H13741" t="str">
            <v>Arthropodium spp.</v>
          </cell>
        </row>
        <row r="13742">
          <cell r="A13742" t="str">
            <v>ARUD</v>
          </cell>
          <cell r="H13742" t="str">
            <v>Arundo spp.</v>
          </cell>
        </row>
        <row r="13743">
          <cell r="A13743" t="str">
            <v>ARUM</v>
          </cell>
          <cell r="H13743" t="str">
            <v>Arum spp.</v>
          </cell>
        </row>
        <row r="13744">
          <cell r="A13744" t="str">
            <v>ARUN</v>
          </cell>
          <cell r="H13744" t="str">
            <v>Aruncus spp.</v>
          </cell>
        </row>
        <row r="13745">
          <cell r="A13745" t="str">
            <v>ARYT</v>
          </cell>
          <cell r="H13745" t="str">
            <v>Arytera spp.</v>
          </cell>
        </row>
        <row r="13746">
          <cell r="A13746" t="str">
            <v>ASCL</v>
          </cell>
          <cell r="H13746" t="str">
            <v>Asclepias spp.</v>
          </cell>
        </row>
        <row r="13747">
          <cell r="A13747" t="str">
            <v>ASER</v>
          </cell>
          <cell r="H13747" t="str">
            <v>Aster spp.</v>
          </cell>
        </row>
        <row r="13748">
          <cell r="A13748" t="str">
            <v>ASPA</v>
          </cell>
          <cell r="H13748" t="str">
            <v>Asparagus spp.</v>
          </cell>
        </row>
        <row r="13749">
          <cell r="A13749" t="str">
            <v>ASPE</v>
          </cell>
          <cell r="H13749" t="str">
            <v>Asperula spp.</v>
          </cell>
        </row>
        <row r="13750">
          <cell r="A13750" t="str">
            <v>ASPH</v>
          </cell>
          <cell r="H13750" t="str">
            <v>Asphodelus spp.</v>
          </cell>
        </row>
        <row r="13751">
          <cell r="A13751" t="str">
            <v>ASPL</v>
          </cell>
          <cell r="H13751" t="str">
            <v>Asplenium spp.</v>
          </cell>
        </row>
        <row r="13752">
          <cell r="A13752" t="str">
            <v>ASTB</v>
          </cell>
          <cell r="H13752" t="str">
            <v>Astrebla spp.</v>
          </cell>
        </row>
        <row r="13753">
          <cell r="A13753" t="str">
            <v>ASTE</v>
          </cell>
          <cell r="H13753" t="str">
            <v>Astelia spp.</v>
          </cell>
        </row>
        <row r="13754">
          <cell r="A13754" t="str">
            <v>ASTG</v>
          </cell>
          <cell r="H13754" t="str">
            <v>Astragalus spp.</v>
          </cell>
        </row>
        <row r="13755">
          <cell r="A13755" t="str">
            <v>ASTO</v>
          </cell>
          <cell r="H13755" t="str">
            <v>Astrotricha spp.</v>
          </cell>
        </row>
        <row r="13756">
          <cell r="A13756" t="str">
            <v>ASTR</v>
          </cell>
          <cell r="H13756" t="str">
            <v>Astroloma spp.</v>
          </cell>
        </row>
        <row r="13757">
          <cell r="A13757" t="str">
            <v>ASTRC</v>
          </cell>
          <cell r="H13757" t="str">
            <v>Asteraceae indeterminate</v>
          </cell>
        </row>
        <row r="13758">
          <cell r="A13758" t="str">
            <v>ATAL</v>
          </cell>
          <cell r="H13758" t="str">
            <v>Atalaya spp.</v>
          </cell>
        </row>
        <row r="13759">
          <cell r="A13759" t="str">
            <v>ATHE</v>
          </cell>
          <cell r="H13759" t="str">
            <v>Atherosperma spp.</v>
          </cell>
        </row>
        <row r="13760">
          <cell r="A13760" t="str">
            <v>ATHY</v>
          </cell>
          <cell r="H13760" t="str">
            <v>Athyrium spp.</v>
          </cell>
        </row>
        <row r="13761">
          <cell r="A13761" t="str">
            <v>ATKI</v>
          </cell>
          <cell r="H13761" t="str">
            <v>Atkinsonia spp.</v>
          </cell>
        </row>
        <row r="13762">
          <cell r="A13762" t="str">
            <v>ATRI</v>
          </cell>
          <cell r="H13762" t="str">
            <v>Atriplex spp.</v>
          </cell>
        </row>
        <row r="13763">
          <cell r="A13763" t="str">
            <v>AUSF</v>
          </cell>
          <cell r="H13763" t="str">
            <v>Austrofestuca spp.</v>
          </cell>
        </row>
        <row r="13764">
          <cell r="A13764" t="str">
            <v>AUSO</v>
          </cell>
          <cell r="H13764" t="str">
            <v>Austrostipa spp.</v>
          </cell>
        </row>
        <row r="13765">
          <cell r="A13765" t="str">
            <v>AUSR</v>
          </cell>
          <cell r="H13765" t="str">
            <v>Austrodanthonia spp.</v>
          </cell>
        </row>
        <row r="13766">
          <cell r="A13766" t="str">
            <v>AUST</v>
          </cell>
          <cell r="H13766" t="str">
            <v>Austromyrtus spp.</v>
          </cell>
        </row>
        <row r="13767">
          <cell r="A13767" t="str">
            <v>AVEN</v>
          </cell>
          <cell r="H13767" t="str">
            <v>Avena spp.</v>
          </cell>
        </row>
        <row r="13768">
          <cell r="A13768" t="str">
            <v>AVIC</v>
          </cell>
          <cell r="H13768" t="str">
            <v>Avicennia spp.</v>
          </cell>
        </row>
        <row r="13769">
          <cell r="A13769" t="str">
            <v>AXON</v>
          </cell>
          <cell r="H13769" t="str">
            <v>Axonopus spp.</v>
          </cell>
        </row>
        <row r="13770">
          <cell r="A13770" t="str">
            <v>AZOL</v>
          </cell>
          <cell r="H13770" t="str">
            <v>Azolla spp.</v>
          </cell>
        </row>
        <row r="13771">
          <cell r="A13771" t="str">
            <v>B</v>
          </cell>
          <cell r="H13771" t="str">
            <v>Unknown</v>
          </cell>
        </row>
        <row r="13772">
          <cell r="A13772" t="str">
            <v>BABB</v>
          </cell>
          <cell r="H13772" t="str">
            <v>Babbagia spp.</v>
          </cell>
        </row>
        <row r="13773">
          <cell r="A13773" t="str">
            <v>BABI</v>
          </cell>
          <cell r="H13773" t="str">
            <v>Babiana spp.</v>
          </cell>
        </row>
        <row r="13774">
          <cell r="A13774" t="str">
            <v>BABN</v>
          </cell>
          <cell r="H13774" t="str">
            <v>Babingtonia spp.</v>
          </cell>
        </row>
        <row r="13775">
          <cell r="A13775" t="str">
            <v>BACC</v>
          </cell>
          <cell r="H13775" t="str">
            <v>Baccharis spp.</v>
          </cell>
        </row>
        <row r="13776">
          <cell r="A13776" t="str">
            <v>BACK</v>
          </cell>
          <cell r="H13776" t="str">
            <v>Backhousia spp.</v>
          </cell>
        </row>
        <row r="13777">
          <cell r="A13777" t="str">
            <v>BACO</v>
          </cell>
          <cell r="H13777" t="str">
            <v>Bacopa spp.</v>
          </cell>
        </row>
        <row r="13778">
          <cell r="A13778" t="str">
            <v>BAEC</v>
          </cell>
          <cell r="H13778" t="str">
            <v>Baeckea spp.</v>
          </cell>
        </row>
        <row r="13779">
          <cell r="A13779" t="str">
            <v>BALL</v>
          </cell>
          <cell r="H13779" t="str">
            <v>Ballota spp.</v>
          </cell>
        </row>
        <row r="13780">
          <cell r="A13780" t="str">
            <v>BALO</v>
          </cell>
          <cell r="H13780" t="str">
            <v>Baloghia spp.</v>
          </cell>
        </row>
        <row r="13781">
          <cell r="A13781" t="str">
            <v>BALS</v>
          </cell>
          <cell r="H13781" t="str">
            <v>Baloskion spp.</v>
          </cell>
        </row>
        <row r="13782">
          <cell r="A13782" t="str">
            <v>BAMB</v>
          </cell>
          <cell r="H13782" t="str">
            <v>Bambusa spp.</v>
          </cell>
        </row>
        <row r="13783">
          <cell r="A13783" t="str">
            <v>BANK</v>
          </cell>
          <cell r="H13783" t="str">
            <v>Banksia spp.</v>
          </cell>
        </row>
        <row r="13784">
          <cell r="A13784" t="str">
            <v>BARB</v>
          </cell>
          <cell r="H13784" t="str">
            <v>Barbarea spp.</v>
          </cell>
        </row>
        <row r="13785">
          <cell r="A13785" t="str">
            <v>BATR</v>
          </cell>
          <cell r="H13785" t="str">
            <v>Batrachium spp.</v>
          </cell>
        </row>
        <row r="13786">
          <cell r="A13786" t="str">
            <v>BAUE</v>
          </cell>
          <cell r="H13786" t="str">
            <v>Bauera spp.</v>
          </cell>
        </row>
        <row r="13787">
          <cell r="A13787" t="str">
            <v>BAUH</v>
          </cell>
          <cell r="H13787" t="str">
            <v>Bauhinia spp.</v>
          </cell>
        </row>
        <row r="13788">
          <cell r="A13788" t="str">
            <v>BAUM</v>
          </cell>
          <cell r="H13788" t="str">
            <v>Baumea spp.</v>
          </cell>
        </row>
        <row r="13789">
          <cell r="A13789" t="str">
            <v>BEDF</v>
          </cell>
          <cell r="H13789" t="str">
            <v>Bedfordia spp.</v>
          </cell>
        </row>
        <row r="13790">
          <cell r="A13790" t="str">
            <v>BEGO</v>
          </cell>
          <cell r="H13790" t="str">
            <v>Begonia spp.</v>
          </cell>
        </row>
        <row r="13791">
          <cell r="A13791" t="str">
            <v>BEIL</v>
          </cell>
          <cell r="H13791" t="str">
            <v>Beilschmiedia spp.</v>
          </cell>
        </row>
        <row r="13792">
          <cell r="A13792" t="str">
            <v>BELL</v>
          </cell>
          <cell r="H13792" t="str">
            <v>Bellardia spp.</v>
          </cell>
        </row>
        <row r="13793">
          <cell r="A13793" t="str">
            <v>BELV</v>
          </cell>
          <cell r="H13793" t="str">
            <v>Belvisia spp.</v>
          </cell>
        </row>
        <row r="13794">
          <cell r="A13794" t="str">
            <v>BENT</v>
          </cell>
          <cell r="H13794" t="str">
            <v>Benthamina spp.</v>
          </cell>
        </row>
        <row r="13795">
          <cell r="A13795" t="str">
            <v>BERB</v>
          </cell>
          <cell r="H13795" t="str">
            <v>Berberis spp.</v>
          </cell>
        </row>
        <row r="13796">
          <cell r="A13796" t="str">
            <v>BERG</v>
          </cell>
          <cell r="H13796" t="str">
            <v>Bergia spp.</v>
          </cell>
        </row>
        <row r="13797">
          <cell r="A13797" t="str">
            <v>BERN</v>
          </cell>
          <cell r="H13797" t="str">
            <v>Bergenia spp.</v>
          </cell>
        </row>
        <row r="13798">
          <cell r="A13798" t="str">
            <v>BERT</v>
          </cell>
          <cell r="H13798" t="str">
            <v>Bertya spp.</v>
          </cell>
        </row>
        <row r="13799">
          <cell r="A13799" t="str">
            <v>BERU</v>
          </cell>
          <cell r="H13799" t="str">
            <v>Berula spp.</v>
          </cell>
        </row>
        <row r="13800">
          <cell r="A13800" t="str">
            <v>BETA</v>
          </cell>
          <cell r="H13800" t="str">
            <v>Beta spp.</v>
          </cell>
        </row>
        <row r="13801">
          <cell r="A13801" t="str">
            <v>BEYE</v>
          </cell>
          <cell r="H13801" t="str">
            <v>Beyeria spp.</v>
          </cell>
        </row>
        <row r="13802">
          <cell r="A13802" t="str">
            <v>BIDE</v>
          </cell>
          <cell r="H13802" t="str">
            <v>Bidens spp.</v>
          </cell>
        </row>
        <row r="13803">
          <cell r="A13803" t="str">
            <v>BILB</v>
          </cell>
          <cell r="H13803" t="str">
            <v>Billbergia spp.</v>
          </cell>
        </row>
        <row r="13804">
          <cell r="A13804" t="str">
            <v>BILL</v>
          </cell>
          <cell r="H13804" t="str">
            <v>Billardiera spp.</v>
          </cell>
        </row>
        <row r="13805">
          <cell r="A13805" t="str">
            <v>BLAN</v>
          </cell>
          <cell r="H13805" t="str">
            <v>Blandfordia spp.</v>
          </cell>
        </row>
        <row r="13806">
          <cell r="A13806" t="str">
            <v>BLEC</v>
          </cell>
          <cell r="H13806" t="str">
            <v>Blechnum spp.</v>
          </cell>
        </row>
        <row r="13807">
          <cell r="A13807" t="str">
            <v>BLEN</v>
          </cell>
          <cell r="H13807" t="str">
            <v>Blennodia spp.</v>
          </cell>
        </row>
        <row r="13808">
          <cell r="A13808" t="str">
            <v>BLUM</v>
          </cell>
          <cell r="H13808" t="str">
            <v>Blumea spp.</v>
          </cell>
        </row>
        <row r="13809">
          <cell r="A13809" t="str">
            <v>BOEH</v>
          </cell>
          <cell r="H13809" t="str">
            <v>Boehmeria spp.</v>
          </cell>
        </row>
        <row r="13810">
          <cell r="A13810" t="str">
            <v>BOER</v>
          </cell>
          <cell r="H13810" t="str">
            <v>Boerhavia spp.</v>
          </cell>
        </row>
        <row r="13811">
          <cell r="A13811" t="str">
            <v>BOLB</v>
          </cell>
          <cell r="H13811" t="str">
            <v>Bolboschoenus spp.</v>
          </cell>
        </row>
        <row r="13812">
          <cell r="A13812" t="str">
            <v>BONA</v>
          </cell>
          <cell r="H13812" t="str">
            <v>Bonamia spp.</v>
          </cell>
        </row>
        <row r="13813">
          <cell r="A13813" t="str">
            <v>BORO</v>
          </cell>
          <cell r="H13813" t="str">
            <v>Boronia spp.</v>
          </cell>
        </row>
        <row r="13814">
          <cell r="A13814" t="str">
            <v>BORR</v>
          </cell>
          <cell r="H13814" t="str">
            <v>Borreria spp.</v>
          </cell>
        </row>
        <row r="13815">
          <cell r="A13815" t="str">
            <v>BOSI</v>
          </cell>
          <cell r="H13815" t="str">
            <v>Bosistoa spp.</v>
          </cell>
        </row>
        <row r="13816">
          <cell r="A13816" t="str">
            <v>BOSS</v>
          </cell>
          <cell r="H13816" t="str">
            <v>Bossiaea spp.</v>
          </cell>
        </row>
        <row r="13817">
          <cell r="A13817" t="str">
            <v>BOTH</v>
          </cell>
          <cell r="H13817" t="str">
            <v>Bothriochloa spp.</v>
          </cell>
        </row>
        <row r="13818">
          <cell r="A13818" t="str">
            <v>BOTR</v>
          </cell>
          <cell r="H13818" t="str">
            <v>Botrychium spp.</v>
          </cell>
        </row>
        <row r="13819">
          <cell r="A13819" t="str">
            <v>BOUC</v>
          </cell>
          <cell r="H13819" t="str">
            <v>Bouchardatia spp.</v>
          </cell>
        </row>
        <row r="13820">
          <cell r="A13820" t="str">
            <v>BOUG</v>
          </cell>
          <cell r="H13820" t="str">
            <v>Bougainvillea spp.</v>
          </cell>
        </row>
        <row r="13821">
          <cell r="A13821" t="str">
            <v>BRAC</v>
          </cell>
          <cell r="H13821" t="str">
            <v>Brachyscome spp.</v>
          </cell>
        </row>
        <row r="13822">
          <cell r="A13822" t="str">
            <v>BRAH</v>
          </cell>
          <cell r="H13822" t="str">
            <v>Brachychiton spp.</v>
          </cell>
        </row>
        <row r="13823">
          <cell r="A13823" t="str">
            <v>BRAS</v>
          </cell>
          <cell r="H13823" t="str">
            <v>Brassica spp.</v>
          </cell>
        </row>
        <row r="13824">
          <cell r="A13824" t="str">
            <v>BRAT</v>
          </cell>
          <cell r="H13824" t="str">
            <v>Bracteantha spp.</v>
          </cell>
        </row>
        <row r="13825">
          <cell r="A13825" t="str">
            <v>BRAY</v>
          </cell>
          <cell r="H13825" t="str">
            <v>Brachyachne spp.</v>
          </cell>
        </row>
        <row r="13826">
          <cell r="A13826" t="str">
            <v>BRCL</v>
          </cell>
          <cell r="H13826" t="str">
            <v>Brachyloma spp.</v>
          </cell>
        </row>
        <row r="13827">
          <cell r="A13827" t="str">
            <v>BREY</v>
          </cell>
          <cell r="H13827" t="str">
            <v>Breynia spp.</v>
          </cell>
        </row>
        <row r="13828">
          <cell r="A13828" t="str">
            <v>BRGNC</v>
          </cell>
          <cell r="H13828" t="str">
            <v>Boraginaceae indeterminate</v>
          </cell>
        </row>
        <row r="13829">
          <cell r="A13829" t="str">
            <v>BRGO</v>
          </cell>
          <cell r="H13829" t="str">
            <v>Borago spp.</v>
          </cell>
        </row>
        <row r="13830">
          <cell r="A13830" t="str">
            <v>BRID</v>
          </cell>
          <cell r="H13830" t="str">
            <v>Bridelia spp.</v>
          </cell>
        </row>
        <row r="13831">
          <cell r="A13831" t="str">
            <v>BRIZ</v>
          </cell>
          <cell r="H13831" t="str">
            <v>Briza spp.</v>
          </cell>
        </row>
        <row r="13832">
          <cell r="A13832" t="str">
            <v>BRNF</v>
          </cell>
          <cell r="H13832" t="str">
            <v>Brunfelsia spp.</v>
          </cell>
        </row>
        <row r="13833">
          <cell r="A13833" t="str">
            <v>BROE</v>
          </cell>
          <cell r="H13833" t="str">
            <v>Bromelia spp.</v>
          </cell>
        </row>
        <row r="13834">
          <cell r="A13834" t="str">
            <v>BROM</v>
          </cell>
          <cell r="H13834" t="str">
            <v>Bromus spp.</v>
          </cell>
        </row>
        <row r="13835">
          <cell r="A13835" t="str">
            <v>BRSCC</v>
          </cell>
          <cell r="H13835" t="str">
            <v>Brassicaceae indeterminate</v>
          </cell>
        </row>
        <row r="13836">
          <cell r="A13836" t="str">
            <v>BRUG</v>
          </cell>
          <cell r="H13836" t="str">
            <v>Bruguiera spp.</v>
          </cell>
        </row>
        <row r="13837">
          <cell r="A13837" t="str">
            <v>BRUN</v>
          </cell>
          <cell r="H13837" t="str">
            <v>Brunoniella spp.</v>
          </cell>
        </row>
        <row r="13838">
          <cell r="A13838" t="str">
            <v>BRYO</v>
          </cell>
          <cell r="H13838" t="str">
            <v>Bryophyllum spp.</v>
          </cell>
        </row>
        <row r="13839">
          <cell r="A13839" t="str">
            <v>BUBB</v>
          </cell>
          <cell r="H13839" t="str">
            <v>Bubbia spp.</v>
          </cell>
        </row>
        <row r="13840">
          <cell r="A13840" t="str">
            <v>BUCH</v>
          </cell>
          <cell r="H13840" t="str">
            <v>Buchnera spp.</v>
          </cell>
        </row>
        <row r="13841">
          <cell r="A13841" t="str">
            <v>BUDD</v>
          </cell>
          <cell r="H13841" t="str">
            <v>Buddleja spp.</v>
          </cell>
        </row>
        <row r="13842">
          <cell r="A13842" t="str">
            <v>BUGL</v>
          </cell>
          <cell r="H13842" t="str">
            <v>Buglossoides spp.</v>
          </cell>
        </row>
        <row r="13843">
          <cell r="A13843" t="str">
            <v>BULB</v>
          </cell>
          <cell r="H13843" t="str">
            <v>Bulbophyllum spp.</v>
          </cell>
        </row>
        <row r="13844">
          <cell r="A13844" t="str">
            <v>BULI</v>
          </cell>
          <cell r="H13844" t="str">
            <v>Bulbine spp.</v>
          </cell>
        </row>
        <row r="13845">
          <cell r="A13845" t="str">
            <v>BULO</v>
          </cell>
          <cell r="H13845" t="str">
            <v>Bulbostylis spp.</v>
          </cell>
        </row>
        <row r="13846">
          <cell r="A13846" t="str">
            <v>BUNO</v>
          </cell>
          <cell r="H13846" t="str">
            <v>Bunochilus spp.</v>
          </cell>
        </row>
        <row r="13847">
          <cell r="A13847" t="str">
            <v>BUPL</v>
          </cell>
          <cell r="H13847" t="str">
            <v>Bupleurum spp.</v>
          </cell>
        </row>
        <row r="13848">
          <cell r="A13848" t="str">
            <v>BURC</v>
          </cell>
          <cell r="H13848" t="str">
            <v>Burchardia spp.</v>
          </cell>
        </row>
        <row r="13849">
          <cell r="A13849" t="str">
            <v>BURM</v>
          </cell>
          <cell r="H13849" t="str">
            <v>Burmannia spp.</v>
          </cell>
        </row>
        <row r="13850">
          <cell r="A13850" t="str">
            <v>BURN</v>
          </cell>
          <cell r="H13850" t="str">
            <v>Burnettia spp.</v>
          </cell>
        </row>
        <row r="13851">
          <cell r="A13851" t="str">
            <v>BURS</v>
          </cell>
          <cell r="H13851" t="str">
            <v>Bursaria spp.</v>
          </cell>
        </row>
        <row r="13852">
          <cell r="A13852" t="str">
            <v>BURT</v>
          </cell>
          <cell r="H13852" t="str">
            <v>Burtonia spp.</v>
          </cell>
        </row>
        <row r="13853">
          <cell r="A13853" t="str">
            <v>C</v>
          </cell>
          <cell r="H13853" t="str">
            <v>Unknown</v>
          </cell>
        </row>
        <row r="13854">
          <cell r="A13854" t="str">
            <v>CABO</v>
          </cell>
          <cell r="H13854" t="str">
            <v>Cabomba spp.</v>
          </cell>
        </row>
        <row r="13855">
          <cell r="A13855" t="str">
            <v>CADE</v>
          </cell>
          <cell r="H13855" t="str">
            <v>Cadellia spp.</v>
          </cell>
        </row>
        <row r="13856">
          <cell r="A13856" t="str">
            <v>CAEA</v>
          </cell>
          <cell r="H13856" t="str">
            <v>Caesalpinia spp.</v>
          </cell>
        </row>
        <row r="13857">
          <cell r="A13857" t="str">
            <v>CAES</v>
          </cell>
          <cell r="H13857" t="str">
            <v>Caesia spp.</v>
          </cell>
        </row>
        <row r="13858">
          <cell r="A13858" t="str">
            <v>CAJA</v>
          </cell>
          <cell r="H13858" t="str">
            <v>Cajanus spp.</v>
          </cell>
        </row>
        <row r="13859">
          <cell r="A13859" t="str">
            <v>CAKI</v>
          </cell>
          <cell r="H13859" t="str">
            <v>Cakile spp.</v>
          </cell>
        </row>
        <row r="13860">
          <cell r="A13860" t="str">
            <v>CALA</v>
          </cell>
          <cell r="H13860" t="str">
            <v>Caladenia spp.</v>
          </cell>
        </row>
        <row r="13861">
          <cell r="A13861" t="str">
            <v>CALC</v>
          </cell>
          <cell r="H13861" t="str">
            <v>Calceolaria spp.</v>
          </cell>
        </row>
        <row r="13862">
          <cell r="A13862" t="str">
            <v>CALD</v>
          </cell>
          <cell r="H13862" t="str">
            <v>Caldcluvia spp.</v>
          </cell>
        </row>
        <row r="13863">
          <cell r="A13863" t="str">
            <v>CALE</v>
          </cell>
          <cell r="H13863" t="str">
            <v>Caleana spp.</v>
          </cell>
        </row>
        <row r="13864">
          <cell r="A13864" t="str">
            <v>CALH</v>
          </cell>
          <cell r="H13864" t="str">
            <v>Callitriche spp.</v>
          </cell>
        </row>
        <row r="13865">
          <cell r="A13865" t="str">
            <v>CALI</v>
          </cell>
          <cell r="H13865" t="str">
            <v>Calotis spp.</v>
          </cell>
        </row>
        <row r="13866">
          <cell r="A13866" t="str">
            <v>CALL</v>
          </cell>
          <cell r="H13866" t="str">
            <v>Callistemon spp.</v>
          </cell>
        </row>
        <row r="13867">
          <cell r="A13867" t="str">
            <v>CALN</v>
          </cell>
          <cell r="H13867" t="str">
            <v>Calandrinia spp.</v>
          </cell>
        </row>
        <row r="13868">
          <cell r="A13868" t="str">
            <v>CALO</v>
          </cell>
          <cell r="H13868" t="str">
            <v>Calochilus spp.</v>
          </cell>
        </row>
        <row r="13869">
          <cell r="A13869" t="str">
            <v>CALR</v>
          </cell>
          <cell r="H13869" t="str">
            <v>Callitris spp.</v>
          </cell>
        </row>
        <row r="13870">
          <cell r="A13870" t="str">
            <v>CALS</v>
          </cell>
          <cell r="H13870" t="str">
            <v>Calostemma spp.</v>
          </cell>
        </row>
        <row r="13871">
          <cell r="A13871" t="str">
            <v>CALT</v>
          </cell>
          <cell r="H13871" t="str">
            <v>Caltha spp.</v>
          </cell>
        </row>
        <row r="13872">
          <cell r="A13872" t="str">
            <v>CALU</v>
          </cell>
          <cell r="H13872" t="str">
            <v>Calendula spp.</v>
          </cell>
        </row>
        <row r="13873">
          <cell r="A13873" t="str">
            <v>CALX</v>
          </cell>
          <cell r="H13873" t="str">
            <v>Calytrix spp.</v>
          </cell>
        </row>
        <row r="13874">
          <cell r="A13874" t="str">
            <v>CALY</v>
          </cell>
          <cell r="H13874" t="str">
            <v>Calystegia spp.</v>
          </cell>
        </row>
        <row r="13875">
          <cell r="A13875" t="str">
            <v>CALZ</v>
          </cell>
          <cell r="H13875" t="str">
            <v>Callerya spp.</v>
          </cell>
        </row>
        <row r="13876">
          <cell r="A13876" t="str">
            <v>CAME</v>
          </cell>
          <cell r="H13876" t="str">
            <v>Camelina spp.</v>
          </cell>
        </row>
        <row r="13877">
          <cell r="A13877" t="str">
            <v>CAML</v>
          </cell>
          <cell r="H13877" t="str">
            <v>Camellia spp.</v>
          </cell>
        </row>
        <row r="13878">
          <cell r="A13878" t="str">
            <v>CAMP</v>
          </cell>
          <cell r="H13878" t="str">
            <v>Camptacra spp.</v>
          </cell>
        </row>
        <row r="13879">
          <cell r="A13879" t="str">
            <v>CANA</v>
          </cell>
          <cell r="H13879" t="str">
            <v>Canavalia spp.</v>
          </cell>
        </row>
        <row r="13880">
          <cell r="A13880" t="str">
            <v>CANN</v>
          </cell>
          <cell r="H13880" t="str">
            <v>Canna spp.</v>
          </cell>
        </row>
        <row r="13881">
          <cell r="A13881" t="str">
            <v>CANT</v>
          </cell>
          <cell r="H13881" t="str">
            <v>Canthium spp.</v>
          </cell>
        </row>
        <row r="13882">
          <cell r="A13882" t="str">
            <v>CAPI</v>
          </cell>
          <cell r="H13882" t="str">
            <v>Capillipedium spp.</v>
          </cell>
        </row>
        <row r="13883">
          <cell r="A13883" t="str">
            <v>CAPP</v>
          </cell>
          <cell r="H13883" t="str">
            <v>Capparis spp.</v>
          </cell>
        </row>
        <row r="13884">
          <cell r="A13884" t="str">
            <v>CAPS</v>
          </cell>
          <cell r="H13884" t="str">
            <v>Capsella spp.</v>
          </cell>
        </row>
        <row r="13885">
          <cell r="A13885" t="str">
            <v>CARA</v>
          </cell>
          <cell r="H13885" t="str">
            <v>Cardamine spp.</v>
          </cell>
        </row>
        <row r="13886">
          <cell r="A13886" t="str">
            <v>CARD</v>
          </cell>
          <cell r="H13886" t="str">
            <v>Carduus spp.</v>
          </cell>
        </row>
        <row r="13887">
          <cell r="A13887" t="str">
            <v>CARE</v>
          </cell>
          <cell r="H13887" t="str">
            <v>Carex spp.</v>
          </cell>
        </row>
        <row r="13888">
          <cell r="A13888" t="str">
            <v>CARI</v>
          </cell>
          <cell r="H13888" t="str">
            <v>Carissa spp.</v>
          </cell>
        </row>
        <row r="13889">
          <cell r="A13889" t="str">
            <v>CARM</v>
          </cell>
          <cell r="H13889" t="str">
            <v>Carmichaelia spp.</v>
          </cell>
        </row>
        <row r="13890">
          <cell r="A13890" t="str">
            <v>CARN</v>
          </cell>
          <cell r="H13890" t="str">
            <v>Cardamine spp.</v>
          </cell>
        </row>
        <row r="13891">
          <cell r="A13891" t="str">
            <v>CARO</v>
          </cell>
          <cell r="H13891" t="str">
            <v>Carpobrotus spp.</v>
          </cell>
        </row>
        <row r="13892">
          <cell r="A13892" t="str">
            <v>CARP</v>
          </cell>
          <cell r="H13892" t="str">
            <v>Carpha spp.</v>
          </cell>
        </row>
        <row r="13893">
          <cell r="A13893" t="str">
            <v>CARR</v>
          </cell>
          <cell r="H13893" t="str">
            <v>Carronia spp.</v>
          </cell>
        </row>
        <row r="13894">
          <cell r="A13894" t="str">
            <v>CARS</v>
          </cell>
          <cell r="H13894" t="str">
            <v>Cardiospermum spp.</v>
          </cell>
        </row>
        <row r="13895">
          <cell r="A13895" t="str">
            <v>CART</v>
          </cell>
          <cell r="H13895" t="str">
            <v>Carthamus spp.</v>
          </cell>
        </row>
        <row r="13896">
          <cell r="A13896" t="str">
            <v>CARU</v>
          </cell>
          <cell r="H13896" t="str">
            <v>Carpinus spp.</v>
          </cell>
        </row>
        <row r="13897">
          <cell r="A13897" t="str">
            <v>CASE</v>
          </cell>
          <cell r="H13897" t="str">
            <v>Casearia spp.</v>
          </cell>
        </row>
        <row r="13898">
          <cell r="A13898" t="str">
            <v>CASI</v>
          </cell>
          <cell r="H13898" t="str">
            <v>Cassinia spp.</v>
          </cell>
        </row>
        <row r="13899">
          <cell r="A13899" t="str">
            <v>CASN</v>
          </cell>
          <cell r="H13899" t="str">
            <v>Cassine spp.</v>
          </cell>
        </row>
        <row r="13900">
          <cell r="A13900" t="str">
            <v>CASS</v>
          </cell>
          <cell r="H13900" t="str">
            <v>Cassia spp.</v>
          </cell>
        </row>
        <row r="13901">
          <cell r="A13901" t="str">
            <v>CAST</v>
          </cell>
          <cell r="H13901" t="str">
            <v>Castanospora spp.</v>
          </cell>
        </row>
        <row r="13902">
          <cell r="A13902" t="str">
            <v>CASU</v>
          </cell>
          <cell r="H13902" t="str">
            <v>Casuarina spp.</v>
          </cell>
        </row>
        <row r="13903">
          <cell r="A13903" t="str">
            <v>CASUC</v>
          </cell>
          <cell r="H13903" t="str">
            <v>Casuarinaceae indeterminate</v>
          </cell>
        </row>
        <row r="13904">
          <cell r="A13904" t="str">
            <v>CASY</v>
          </cell>
          <cell r="H13904" t="str">
            <v>Cassytha spp.</v>
          </cell>
        </row>
        <row r="13905">
          <cell r="A13905" t="str">
            <v>CATA</v>
          </cell>
          <cell r="H13905" t="str">
            <v>Catapodium spp.</v>
          </cell>
        </row>
        <row r="13906">
          <cell r="A13906" t="str">
            <v>CATH</v>
          </cell>
          <cell r="H13906" t="str">
            <v>Catharanthus spp.</v>
          </cell>
        </row>
        <row r="13907">
          <cell r="A13907" t="str">
            <v>CAUS</v>
          </cell>
          <cell r="H13907" t="str">
            <v>Caustis spp.</v>
          </cell>
        </row>
        <row r="13908">
          <cell r="A13908" t="str">
            <v>CAYR</v>
          </cell>
          <cell r="H13908" t="str">
            <v>Cayratia spp.</v>
          </cell>
        </row>
        <row r="13909">
          <cell r="A13909" t="str">
            <v>CCYP</v>
          </cell>
          <cell r="H13909" t="str">
            <v>Chamaecyparis spp.</v>
          </cell>
        </row>
        <row r="13910">
          <cell r="A13910" t="str">
            <v>CELA</v>
          </cell>
          <cell r="H13910" t="str">
            <v>Celastrus spp.</v>
          </cell>
        </row>
        <row r="13911">
          <cell r="A13911" t="str">
            <v>CELM</v>
          </cell>
          <cell r="H13911" t="str">
            <v>Celmisia spp.</v>
          </cell>
        </row>
        <row r="13912">
          <cell r="A13912" t="str">
            <v>CELT</v>
          </cell>
          <cell r="H13912" t="str">
            <v>Celtis spp.</v>
          </cell>
        </row>
        <row r="13913">
          <cell r="A13913" t="str">
            <v>CENA</v>
          </cell>
          <cell r="H13913" t="str">
            <v>Centaurium spp.</v>
          </cell>
        </row>
        <row r="13914">
          <cell r="A13914" t="str">
            <v>CENC</v>
          </cell>
          <cell r="H13914" t="str">
            <v>Cenchrus spp.</v>
          </cell>
        </row>
        <row r="13915">
          <cell r="A13915" t="str">
            <v>CENE</v>
          </cell>
          <cell r="H13915" t="str">
            <v>Centella spp.</v>
          </cell>
        </row>
        <row r="13916">
          <cell r="A13916" t="str">
            <v>CENR</v>
          </cell>
          <cell r="H13916" t="str">
            <v>Centrolepis spp.</v>
          </cell>
        </row>
        <row r="13917">
          <cell r="A13917" t="str">
            <v>CENT</v>
          </cell>
          <cell r="H13917" t="str">
            <v>Centipeda spp.</v>
          </cell>
        </row>
        <row r="13918">
          <cell r="A13918" t="str">
            <v>CENU</v>
          </cell>
          <cell r="H13918" t="str">
            <v>Centaurea spp.</v>
          </cell>
        </row>
        <row r="13919">
          <cell r="A13919" t="str">
            <v>CEPH</v>
          </cell>
          <cell r="H13919" t="str">
            <v>Cephalomanes spp.</v>
          </cell>
        </row>
        <row r="13920">
          <cell r="A13920" t="str">
            <v>CERA</v>
          </cell>
          <cell r="H13920" t="str">
            <v>Cerastium spp.</v>
          </cell>
        </row>
        <row r="13921">
          <cell r="A13921" t="str">
            <v>CEST</v>
          </cell>
          <cell r="H13921" t="str">
            <v>Cestrum spp.</v>
          </cell>
        </row>
        <row r="13922">
          <cell r="A13922" t="str">
            <v>CHAA</v>
          </cell>
          <cell r="H13922" t="str">
            <v>Chamaedorea spp.</v>
          </cell>
        </row>
        <row r="13923">
          <cell r="A13923" t="str">
            <v>CHAC</v>
          </cell>
          <cell r="H13923" t="str">
            <v>Chamaecrista spp.</v>
          </cell>
        </row>
        <row r="13924">
          <cell r="A13924" t="str">
            <v>CHAM</v>
          </cell>
          <cell r="H13924" t="str">
            <v>Chamaesyce spp.</v>
          </cell>
        </row>
        <row r="13925">
          <cell r="A13925" t="str">
            <v>CHAS</v>
          </cell>
          <cell r="H13925" t="str">
            <v>Chasmanthe spp.</v>
          </cell>
        </row>
        <row r="13926">
          <cell r="A13926" t="str">
            <v>CHEI</v>
          </cell>
          <cell r="H13926" t="str">
            <v>Cheilanthes spp.</v>
          </cell>
        </row>
        <row r="13927">
          <cell r="A13927" t="str">
            <v>CHEN</v>
          </cell>
          <cell r="H13927" t="str">
            <v>Chenopodium spp.</v>
          </cell>
        </row>
        <row r="13928">
          <cell r="A13928" t="str">
            <v>CHENC</v>
          </cell>
          <cell r="H13928" t="str">
            <v>Chenopodiaceae indeterminate</v>
          </cell>
        </row>
        <row r="13929">
          <cell r="A13929" t="str">
            <v>CHIL</v>
          </cell>
          <cell r="H13929" t="str">
            <v>Chiloglottis spp.</v>
          </cell>
        </row>
        <row r="13930">
          <cell r="A13930" t="str">
            <v>CHIN</v>
          </cell>
          <cell r="H13930" t="str">
            <v>Chionogentias spp.</v>
          </cell>
        </row>
        <row r="13931">
          <cell r="A13931" t="str">
            <v>CHIO</v>
          </cell>
          <cell r="H13931" t="str">
            <v>Chionochloa spp.</v>
          </cell>
        </row>
        <row r="13932">
          <cell r="A13932" t="str">
            <v>CHLA</v>
          </cell>
          <cell r="H13932" t="str">
            <v>Chloanthes spp.</v>
          </cell>
        </row>
        <row r="13933">
          <cell r="A13933" t="str">
            <v>CHLO</v>
          </cell>
          <cell r="H13933" t="str">
            <v>Chloris spp.</v>
          </cell>
        </row>
        <row r="13934">
          <cell r="A13934" t="str">
            <v>CHLR</v>
          </cell>
          <cell r="H13934" t="str">
            <v>Chlorophytum spp.</v>
          </cell>
        </row>
        <row r="13935">
          <cell r="A13935" t="str">
            <v>CHOE</v>
          </cell>
          <cell r="H13935" t="str">
            <v>Choretrum spp.</v>
          </cell>
        </row>
        <row r="13936">
          <cell r="A13936" t="str">
            <v>CHOI</v>
          </cell>
          <cell r="H13936" t="str">
            <v>Choisya spp.</v>
          </cell>
        </row>
        <row r="13937">
          <cell r="A13937" t="str">
            <v>CHON</v>
          </cell>
          <cell r="H13937" t="str">
            <v>Chondrilla spp.</v>
          </cell>
        </row>
        <row r="13938">
          <cell r="A13938" t="str">
            <v>CHOR</v>
          </cell>
          <cell r="H13938" t="str">
            <v>Chorizandra spp.</v>
          </cell>
        </row>
        <row r="13939">
          <cell r="A13939" t="str">
            <v>CHRI</v>
          </cell>
          <cell r="H13939" t="str">
            <v>Christella spp.</v>
          </cell>
        </row>
        <row r="13940">
          <cell r="A13940" t="str">
            <v>CHRO</v>
          </cell>
          <cell r="H13940" t="str">
            <v>Chrozophora spp.</v>
          </cell>
        </row>
        <row r="13941">
          <cell r="A13941" t="str">
            <v>CHRS</v>
          </cell>
          <cell r="H13941" t="str">
            <v>Chrysanthemum spp.</v>
          </cell>
        </row>
        <row r="13942">
          <cell r="A13942" t="str">
            <v>CHRY</v>
          </cell>
          <cell r="H13942" t="str">
            <v>Chrysocephalum spp.</v>
          </cell>
        </row>
        <row r="13943">
          <cell r="A13943" t="str">
            <v>CHTH</v>
          </cell>
          <cell r="H13943" t="str">
            <v>Chthonocephalus spp.</v>
          </cell>
        </row>
        <row r="13944">
          <cell r="A13944" t="str">
            <v>CICE</v>
          </cell>
          <cell r="H13944" t="str">
            <v>Cicendia spp.</v>
          </cell>
        </row>
        <row r="13945">
          <cell r="A13945" t="str">
            <v>CICH</v>
          </cell>
          <cell r="H13945" t="str">
            <v>Cichorium spp.</v>
          </cell>
        </row>
        <row r="13946">
          <cell r="A13946" t="str">
            <v>CICL</v>
          </cell>
          <cell r="H13946" t="str">
            <v>Ciclospermum spp.</v>
          </cell>
        </row>
        <row r="13947">
          <cell r="A13947" t="str">
            <v>CINE</v>
          </cell>
          <cell r="H13947" t="str">
            <v>Cineraria spp.</v>
          </cell>
        </row>
        <row r="13948">
          <cell r="A13948" t="str">
            <v>CINN</v>
          </cell>
          <cell r="H13948" t="str">
            <v>Cinnamomum spp.</v>
          </cell>
        </row>
        <row r="13949">
          <cell r="A13949" t="str">
            <v>CIRS</v>
          </cell>
          <cell r="H13949" t="str">
            <v>Cirsium spp.</v>
          </cell>
        </row>
        <row r="13950">
          <cell r="A13950" t="str">
            <v>CISS</v>
          </cell>
          <cell r="H13950" t="str">
            <v>Cissus spp.</v>
          </cell>
        </row>
        <row r="13951">
          <cell r="A13951" t="str">
            <v>CIST</v>
          </cell>
          <cell r="H13951" t="str">
            <v>Cistus spp.</v>
          </cell>
        </row>
        <row r="13952">
          <cell r="A13952" t="str">
            <v>CITH</v>
          </cell>
          <cell r="H13952" t="str">
            <v>Citharexylum spp.</v>
          </cell>
        </row>
        <row r="13953">
          <cell r="A13953" t="str">
            <v>CITR</v>
          </cell>
          <cell r="H13953" t="str">
            <v>Citriobatus spp.</v>
          </cell>
        </row>
        <row r="13954">
          <cell r="A13954" t="str">
            <v>CITU</v>
          </cell>
          <cell r="H13954" t="str">
            <v>Citrus spp.</v>
          </cell>
        </row>
        <row r="13955">
          <cell r="A13955" t="str">
            <v>CLAD</v>
          </cell>
          <cell r="H13955" t="str">
            <v>Cladium spp.</v>
          </cell>
        </row>
        <row r="13956">
          <cell r="A13956" t="str">
            <v>CLAO</v>
          </cell>
          <cell r="H13956" t="str">
            <v>Claoxylon spp.</v>
          </cell>
        </row>
        <row r="13957">
          <cell r="A13957" t="str">
            <v>CLCE</v>
          </cell>
          <cell r="H13957" t="str">
            <v>Calocephalus spp.</v>
          </cell>
        </row>
        <row r="13958">
          <cell r="A13958" t="str">
            <v>CLEI</v>
          </cell>
          <cell r="H13958" t="str">
            <v>Cleistocalyx spp.</v>
          </cell>
        </row>
        <row r="13959">
          <cell r="A13959" t="str">
            <v>CLEM</v>
          </cell>
          <cell r="H13959" t="str">
            <v>Clematis spp.</v>
          </cell>
        </row>
        <row r="13960">
          <cell r="A13960" t="str">
            <v>CLEO</v>
          </cell>
          <cell r="H13960" t="str">
            <v>Cleome spp.</v>
          </cell>
        </row>
        <row r="13961">
          <cell r="A13961" t="str">
            <v>CLER</v>
          </cell>
          <cell r="H13961" t="str">
            <v>Clerodendrum spp.</v>
          </cell>
        </row>
        <row r="13962">
          <cell r="A13962" t="str">
            <v>CLIA</v>
          </cell>
          <cell r="H13962" t="str">
            <v>Clianthus spp.</v>
          </cell>
        </row>
        <row r="13963">
          <cell r="A13963" t="str">
            <v>CLIV</v>
          </cell>
          <cell r="H13963" t="str">
            <v>Clivia spp.</v>
          </cell>
        </row>
        <row r="13964">
          <cell r="A13964" t="str">
            <v>CNIC</v>
          </cell>
          <cell r="H13964" t="str">
            <v>Cnicus spp.</v>
          </cell>
        </row>
        <row r="13965">
          <cell r="A13965" t="str">
            <v>COBA</v>
          </cell>
          <cell r="H13965" t="str">
            <v>Cobaea spp.</v>
          </cell>
        </row>
        <row r="13966">
          <cell r="A13966" t="str">
            <v>COCO</v>
          </cell>
          <cell r="H13966" t="str">
            <v>Coco spp.</v>
          </cell>
        </row>
        <row r="13967">
          <cell r="A13967" t="str">
            <v>COCS</v>
          </cell>
          <cell r="H13967" t="str">
            <v>Cocos spp.</v>
          </cell>
        </row>
        <row r="13968">
          <cell r="A13968" t="str">
            <v>CODO</v>
          </cell>
          <cell r="H13968" t="str">
            <v>Codonocarpus spp.</v>
          </cell>
        </row>
        <row r="13969">
          <cell r="A13969" t="str">
            <v>COEL</v>
          </cell>
          <cell r="H13969" t="str">
            <v>Coelebogyne spp.</v>
          </cell>
        </row>
        <row r="13970">
          <cell r="A13970" t="str">
            <v>COFF</v>
          </cell>
          <cell r="H13970" t="str">
            <v>Coffea spp.</v>
          </cell>
        </row>
        <row r="13971">
          <cell r="A13971" t="str">
            <v>COIX</v>
          </cell>
          <cell r="H13971" t="str">
            <v>Coix spp.</v>
          </cell>
        </row>
        <row r="13972">
          <cell r="A13972" t="str">
            <v>COLC</v>
          </cell>
          <cell r="H13972" t="str">
            <v>Colocasia spp.</v>
          </cell>
        </row>
        <row r="13973">
          <cell r="A13973" t="str">
            <v>COLE</v>
          </cell>
          <cell r="H13973" t="str">
            <v>Coleocarya spp.</v>
          </cell>
        </row>
        <row r="13974">
          <cell r="A13974" t="str">
            <v>COLL</v>
          </cell>
          <cell r="H13974" t="str">
            <v>Collomia spp.</v>
          </cell>
        </row>
        <row r="13975">
          <cell r="A13975" t="str">
            <v>COLN</v>
          </cell>
          <cell r="H13975" t="str">
            <v>Coleonema spp.</v>
          </cell>
        </row>
        <row r="13976">
          <cell r="A13976" t="str">
            <v>COLO</v>
          </cell>
          <cell r="H13976" t="str">
            <v>Colobanthus spp.</v>
          </cell>
        </row>
        <row r="13977">
          <cell r="A13977" t="str">
            <v>COME</v>
          </cell>
          <cell r="H13977" t="str">
            <v>Comesperma spp.</v>
          </cell>
        </row>
        <row r="13978">
          <cell r="A13978" t="str">
            <v>COMM</v>
          </cell>
          <cell r="H13978" t="str">
            <v>Commelina spp.</v>
          </cell>
        </row>
        <row r="13979">
          <cell r="A13979" t="str">
            <v>COMO</v>
          </cell>
          <cell r="H13979" t="str">
            <v>Comesperma spp.</v>
          </cell>
        </row>
        <row r="13980">
          <cell r="A13980" t="str">
            <v>COMR</v>
          </cell>
          <cell r="H13980" t="str">
            <v>Commersonia spp.</v>
          </cell>
        </row>
        <row r="13981">
          <cell r="A13981" t="str">
            <v>CONI</v>
          </cell>
          <cell r="H13981" t="str">
            <v>Conium spp.</v>
          </cell>
        </row>
        <row r="13982">
          <cell r="A13982" t="str">
            <v>CONO</v>
          </cell>
          <cell r="H13982" t="str">
            <v>Conospermum spp.</v>
          </cell>
        </row>
        <row r="13983">
          <cell r="A13983" t="str">
            <v>CONR</v>
          </cell>
          <cell r="H13983" t="str">
            <v>Conringia spp.</v>
          </cell>
        </row>
        <row r="13984">
          <cell r="A13984" t="str">
            <v>CONS</v>
          </cell>
          <cell r="H13984" t="str">
            <v>Consolida spp.</v>
          </cell>
        </row>
        <row r="13985">
          <cell r="A13985" t="str">
            <v>CONV</v>
          </cell>
          <cell r="H13985" t="str">
            <v>Convolvulus spp.</v>
          </cell>
        </row>
        <row r="13986">
          <cell r="A13986" t="str">
            <v>CONVC</v>
          </cell>
          <cell r="H13986" t="str">
            <v>Convolvulaceae indeterminate</v>
          </cell>
        </row>
        <row r="13987">
          <cell r="A13987" t="str">
            <v>CONY</v>
          </cell>
          <cell r="H13987" t="str">
            <v>Conyza spp.</v>
          </cell>
        </row>
        <row r="13988">
          <cell r="A13988" t="str">
            <v>COOP</v>
          </cell>
          <cell r="H13988" t="str">
            <v>Coopernookia spp.</v>
          </cell>
        </row>
        <row r="13989">
          <cell r="A13989" t="str">
            <v>COPR</v>
          </cell>
          <cell r="H13989" t="str">
            <v>Coprosma spp.</v>
          </cell>
        </row>
        <row r="13990">
          <cell r="A13990" t="str">
            <v>CORC</v>
          </cell>
          <cell r="H13990" t="str">
            <v>Corchorus spp.</v>
          </cell>
        </row>
        <row r="13991">
          <cell r="A13991" t="str">
            <v>CORD</v>
          </cell>
          <cell r="H13991" t="str">
            <v>Cordyline spp.</v>
          </cell>
        </row>
        <row r="13992">
          <cell r="A13992" t="str">
            <v>CORE</v>
          </cell>
          <cell r="H13992" t="str">
            <v>Coreopsis spp.</v>
          </cell>
        </row>
        <row r="13993">
          <cell r="A13993" t="str">
            <v>CORI</v>
          </cell>
          <cell r="H13993" t="str">
            <v>Coriandrum spp.</v>
          </cell>
        </row>
        <row r="13994">
          <cell r="A13994" t="str">
            <v>CORO</v>
          </cell>
          <cell r="H13994" t="str">
            <v>Corokia spp.</v>
          </cell>
        </row>
        <row r="13995">
          <cell r="A13995" t="str">
            <v>CORR</v>
          </cell>
          <cell r="H13995" t="str">
            <v>Correa spp.</v>
          </cell>
        </row>
        <row r="13996">
          <cell r="A13996" t="str">
            <v>CORT</v>
          </cell>
          <cell r="H13996" t="str">
            <v>Cortaderia spp.</v>
          </cell>
        </row>
        <row r="13997">
          <cell r="A13997" t="str">
            <v>CORY</v>
          </cell>
          <cell r="H13997" t="str">
            <v>Corybas spp.</v>
          </cell>
        </row>
        <row r="13998">
          <cell r="A13998" t="str">
            <v>COSM</v>
          </cell>
          <cell r="H13998" t="str">
            <v>Cosmos spp.</v>
          </cell>
        </row>
        <row r="13999">
          <cell r="A13999" t="str">
            <v>COTI</v>
          </cell>
          <cell r="H13999" t="str">
            <v>Cotinus spp.</v>
          </cell>
        </row>
        <row r="14000">
          <cell r="A14000" t="str">
            <v>COTO</v>
          </cell>
          <cell r="H14000" t="str">
            <v>Cotoneaster spp.</v>
          </cell>
        </row>
        <row r="14001">
          <cell r="A14001" t="str">
            <v>COTU</v>
          </cell>
          <cell r="H14001" t="str">
            <v>Cotula spp.</v>
          </cell>
        </row>
        <row r="14002">
          <cell r="A14002" t="str">
            <v>COTY</v>
          </cell>
          <cell r="H14002" t="str">
            <v>Cotyledon spp.</v>
          </cell>
        </row>
        <row r="14003">
          <cell r="A14003" t="str">
            <v>CRAP</v>
          </cell>
          <cell r="H14003" t="str">
            <v>Craspedia spp.</v>
          </cell>
        </row>
        <row r="14004">
          <cell r="A14004" t="str">
            <v>CRAS</v>
          </cell>
          <cell r="H14004" t="str">
            <v>Crassula spp.</v>
          </cell>
        </row>
        <row r="14005">
          <cell r="A14005" t="str">
            <v>CRAT</v>
          </cell>
          <cell r="H14005" t="str">
            <v>Crataegus spp.</v>
          </cell>
        </row>
        <row r="14006">
          <cell r="A14006" t="str">
            <v>CREP</v>
          </cell>
          <cell r="H14006" t="str">
            <v>Crepis spp.</v>
          </cell>
        </row>
        <row r="14007">
          <cell r="A14007" t="str">
            <v>CRES</v>
          </cell>
          <cell r="H14007" t="str">
            <v>Cressa spp.</v>
          </cell>
        </row>
        <row r="14008">
          <cell r="A14008" t="str">
            <v>CRIN</v>
          </cell>
          <cell r="H14008" t="str">
            <v>Crinum spp.</v>
          </cell>
        </row>
        <row r="14009">
          <cell r="A14009" t="str">
            <v>CRIT</v>
          </cell>
          <cell r="H14009" t="str">
            <v>Critesion spp.</v>
          </cell>
        </row>
        <row r="14010">
          <cell r="A14010" t="str">
            <v>CROC</v>
          </cell>
          <cell r="H14010" t="str">
            <v>Crocosmia spp.</v>
          </cell>
        </row>
        <row r="14011">
          <cell r="A14011" t="str">
            <v>CROT</v>
          </cell>
          <cell r="H14011" t="str">
            <v>Crotalaria spp.</v>
          </cell>
        </row>
        <row r="14012">
          <cell r="A14012" t="str">
            <v>CROW</v>
          </cell>
          <cell r="H14012" t="str">
            <v>Crowea spp.</v>
          </cell>
        </row>
        <row r="14013">
          <cell r="A14013" t="str">
            <v>CRYM</v>
          </cell>
          <cell r="H14013" t="str">
            <v>Corymbia spp.</v>
          </cell>
        </row>
        <row r="14014">
          <cell r="A14014" t="str">
            <v>CRYP</v>
          </cell>
          <cell r="H14014" t="str">
            <v>Cryptandra spp.</v>
          </cell>
        </row>
        <row r="14015">
          <cell r="A14015" t="str">
            <v>CRYPC</v>
          </cell>
          <cell r="H14015" t="str">
            <v>Caryophyllaceae indeterminate</v>
          </cell>
        </row>
        <row r="14016">
          <cell r="A14016" t="str">
            <v>CRYT</v>
          </cell>
          <cell r="H14016" t="str">
            <v>Cryptostylis spp.</v>
          </cell>
        </row>
        <row r="14017">
          <cell r="A14017" t="str">
            <v>CTEN</v>
          </cell>
          <cell r="H14017" t="str">
            <v>Ctenanthe spp.</v>
          </cell>
        </row>
        <row r="14018">
          <cell r="A14018" t="str">
            <v>CUCRC</v>
          </cell>
          <cell r="H14018" t="str">
            <v>Cucurbitaceae indeterminate</v>
          </cell>
        </row>
        <row r="14019">
          <cell r="A14019" t="str">
            <v>CUCU</v>
          </cell>
          <cell r="H14019" t="str">
            <v>Cucumis spp.</v>
          </cell>
        </row>
        <row r="14020">
          <cell r="A14020" t="str">
            <v>CULC</v>
          </cell>
          <cell r="H14020" t="str">
            <v>Culcita spp.</v>
          </cell>
        </row>
        <row r="14021">
          <cell r="A14021" t="str">
            <v>CULL</v>
          </cell>
          <cell r="H14021" t="str">
            <v>Cullen spp.</v>
          </cell>
        </row>
        <row r="14022">
          <cell r="A14022" t="str">
            <v>CUPA</v>
          </cell>
          <cell r="H14022" t="str">
            <v>Cupaniopsis spp.</v>
          </cell>
        </row>
        <row r="14023">
          <cell r="A14023" t="str">
            <v>CUPH</v>
          </cell>
          <cell r="H14023" t="str">
            <v>Cuphonotus spp.</v>
          </cell>
        </row>
        <row r="14024">
          <cell r="A14024" t="str">
            <v>CUPRC</v>
          </cell>
          <cell r="H14024" t="str">
            <v>Cupressaceae indeterminate</v>
          </cell>
        </row>
        <row r="14025">
          <cell r="A14025" t="str">
            <v>CURC</v>
          </cell>
          <cell r="H14025" t="str">
            <v>Curculigo spp.</v>
          </cell>
        </row>
        <row r="14026">
          <cell r="A14026" t="str">
            <v>CUSC</v>
          </cell>
          <cell r="H14026" t="str">
            <v>Cuscuta spp.</v>
          </cell>
        </row>
        <row r="14027">
          <cell r="A14027" t="str">
            <v>CUTT</v>
          </cell>
          <cell r="H14027" t="str">
            <v>Cuttsia spp.</v>
          </cell>
        </row>
        <row r="14028">
          <cell r="A14028" t="str">
            <v>CYAT</v>
          </cell>
          <cell r="H14028" t="str">
            <v>Cyathea spp.</v>
          </cell>
        </row>
        <row r="14029">
          <cell r="A14029" t="str">
            <v>CYCA</v>
          </cell>
          <cell r="H14029" t="str">
            <v>Cycas spp.</v>
          </cell>
        </row>
        <row r="14030">
          <cell r="A14030" t="str">
            <v>CYCL</v>
          </cell>
          <cell r="H14030" t="str">
            <v>Cyclosorus spp.</v>
          </cell>
        </row>
        <row r="14031">
          <cell r="A14031" t="str">
            <v>CYDO</v>
          </cell>
          <cell r="H14031" t="str">
            <v>Cydonia spp.</v>
          </cell>
        </row>
        <row r="14032">
          <cell r="A14032" t="str">
            <v>CYLI</v>
          </cell>
          <cell r="H14032" t="str">
            <v>Cylindropuntia spp.</v>
          </cell>
        </row>
        <row r="14033">
          <cell r="A14033" t="str">
            <v>CYMB</v>
          </cell>
          <cell r="H14033" t="str">
            <v>Cymbidium spp.</v>
          </cell>
        </row>
        <row r="14034">
          <cell r="A14034" t="str">
            <v>CYMN</v>
          </cell>
          <cell r="H14034" t="str">
            <v>Cymbonotus spp.</v>
          </cell>
        </row>
        <row r="14035">
          <cell r="A14035" t="str">
            <v>CYMO</v>
          </cell>
          <cell r="H14035" t="str">
            <v>Cymbopogon spp.</v>
          </cell>
        </row>
        <row r="14036">
          <cell r="A14036" t="str">
            <v>CYNA</v>
          </cell>
          <cell r="H14036" t="str">
            <v>Cynanchum spp.</v>
          </cell>
        </row>
        <row r="14037">
          <cell r="A14037" t="str">
            <v>CYND</v>
          </cell>
          <cell r="H14037" t="str">
            <v>Cynodon spp.</v>
          </cell>
        </row>
        <row r="14038">
          <cell r="A14038" t="str">
            <v>CYNG</v>
          </cell>
          <cell r="H14038" t="str">
            <v>Cynoglossum spp.</v>
          </cell>
        </row>
        <row r="14039">
          <cell r="A14039" t="str">
            <v>CYNO</v>
          </cell>
          <cell r="H14039" t="str">
            <v>Cynosurus spp.</v>
          </cell>
        </row>
        <row r="14040">
          <cell r="A14040" t="str">
            <v>CYPE</v>
          </cell>
          <cell r="H14040" t="str">
            <v>Cyperus spp.</v>
          </cell>
        </row>
        <row r="14041">
          <cell r="A14041" t="str">
            <v>CYPH</v>
          </cell>
          <cell r="H14041" t="str">
            <v>Cyphanthera spp.</v>
          </cell>
        </row>
        <row r="14042">
          <cell r="A14042" t="str">
            <v>CYPRC</v>
          </cell>
          <cell r="H14042" t="str">
            <v>Cyperaceae indeterminate</v>
          </cell>
        </row>
        <row r="14043">
          <cell r="A14043" t="str">
            <v>CYRO</v>
          </cell>
          <cell r="H14043" t="str">
            <v>Cyrtostylis spp.</v>
          </cell>
        </row>
        <row r="14044">
          <cell r="A14044" t="str">
            <v>CYRT</v>
          </cell>
          <cell r="H14044" t="str">
            <v>Cyrtomium spp.</v>
          </cell>
        </row>
        <row r="14045">
          <cell r="A14045" t="str">
            <v>CYST</v>
          </cell>
          <cell r="H14045" t="str">
            <v>Cystopteris spp.</v>
          </cell>
        </row>
        <row r="14046">
          <cell r="A14046" t="str">
            <v>CYTI</v>
          </cell>
          <cell r="H14046" t="str">
            <v>Cytisus spp.</v>
          </cell>
        </row>
        <row r="14047">
          <cell r="A14047" t="str">
            <v>D</v>
          </cell>
          <cell r="H14047" t="str">
            <v>Unknown</v>
          </cell>
        </row>
        <row r="14048">
          <cell r="A14048" t="str">
            <v>DACT</v>
          </cell>
          <cell r="H14048" t="str">
            <v>Dactyloctenium spp.</v>
          </cell>
        </row>
        <row r="14049">
          <cell r="A14049" t="str">
            <v>DAMA</v>
          </cell>
          <cell r="H14049" t="str">
            <v>Damasonium spp.</v>
          </cell>
        </row>
        <row r="14050">
          <cell r="A14050" t="str">
            <v>DAMP</v>
          </cell>
          <cell r="H14050" t="str">
            <v>Dampiera spp.</v>
          </cell>
        </row>
        <row r="14051">
          <cell r="A14051" t="str">
            <v>DANH</v>
          </cell>
          <cell r="H14051" t="str">
            <v>Danhatchia spp.</v>
          </cell>
        </row>
        <row r="14052">
          <cell r="A14052" t="str">
            <v>DANT</v>
          </cell>
          <cell r="H14052" t="str">
            <v>Danthonia spp.</v>
          </cell>
        </row>
        <row r="14053">
          <cell r="A14053" t="str">
            <v>DAPH</v>
          </cell>
          <cell r="H14053" t="str">
            <v>Daphnandra spp.</v>
          </cell>
        </row>
        <row r="14054">
          <cell r="A14054" t="str">
            <v>DARW</v>
          </cell>
          <cell r="H14054" t="str">
            <v>Darwinia spp.</v>
          </cell>
        </row>
        <row r="14055">
          <cell r="A14055" t="str">
            <v>DATU</v>
          </cell>
          <cell r="H14055" t="str">
            <v>Datura spp.</v>
          </cell>
        </row>
        <row r="14056">
          <cell r="A14056" t="str">
            <v>DAUC</v>
          </cell>
          <cell r="H14056" t="str">
            <v>Daucus spp.</v>
          </cell>
        </row>
        <row r="14057">
          <cell r="A14057" t="str">
            <v>DAVA</v>
          </cell>
          <cell r="H14057" t="str">
            <v>Davallia spp.</v>
          </cell>
        </row>
        <row r="14058">
          <cell r="A14058" t="str">
            <v>DAVE</v>
          </cell>
          <cell r="H14058" t="str">
            <v>Daviesia spp.</v>
          </cell>
        </row>
        <row r="14059">
          <cell r="A14059" t="str">
            <v>DAVI</v>
          </cell>
          <cell r="H14059" t="str">
            <v>Davidsonia spp.</v>
          </cell>
        </row>
        <row r="14060">
          <cell r="A14060" t="str">
            <v>DECA</v>
          </cell>
          <cell r="H14060" t="str">
            <v>Decaspermum spp.</v>
          </cell>
        </row>
        <row r="14061">
          <cell r="A14061" t="str">
            <v>DEER</v>
          </cell>
          <cell r="H14061" t="str">
            <v>Deeringia spp.</v>
          </cell>
        </row>
        <row r="14062">
          <cell r="A14062" t="str">
            <v>DELA</v>
          </cell>
          <cell r="H14062" t="str">
            <v>Delairea spp.</v>
          </cell>
        </row>
        <row r="14063">
          <cell r="A14063" t="str">
            <v>DELO</v>
          </cell>
          <cell r="H14063" t="str">
            <v>Delonix spp.</v>
          </cell>
        </row>
        <row r="14064">
          <cell r="A14064" t="str">
            <v>DEND</v>
          </cell>
          <cell r="H14064" t="str">
            <v>Dendrobium spp.</v>
          </cell>
        </row>
        <row r="14065">
          <cell r="A14065" t="str">
            <v>DENH</v>
          </cell>
          <cell r="H14065" t="str">
            <v>Denhamia spp.</v>
          </cell>
        </row>
        <row r="14066">
          <cell r="A14066" t="str">
            <v>DENN</v>
          </cell>
          <cell r="H14066" t="str">
            <v>Dennstaedtia spp.</v>
          </cell>
        </row>
        <row r="14067">
          <cell r="A14067" t="str">
            <v>DENR</v>
          </cell>
          <cell r="H14067" t="str">
            <v>Dendrophthoe spp.</v>
          </cell>
        </row>
        <row r="14068">
          <cell r="A14068" t="str">
            <v>DERR</v>
          </cell>
          <cell r="H14068" t="str">
            <v>Derris spp.</v>
          </cell>
        </row>
        <row r="14069">
          <cell r="A14069" t="str">
            <v>DERW</v>
          </cell>
          <cell r="H14069" t="str">
            <v>Derwentia spp.</v>
          </cell>
        </row>
        <row r="14070">
          <cell r="A14070" t="str">
            <v>DESC</v>
          </cell>
          <cell r="H14070" t="str">
            <v>Deschampsia spp.</v>
          </cell>
        </row>
        <row r="14071">
          <cell r="A14071" t="str">
            <v>DESM</v>
          </cell>
          <cell r="H14071" t="str">
            <v>Desmodium spp.</v>
          </cell>
        </row>
        <row r="14072">
          <cell r="A14072" t="str">
            <v>DEYE</v>
          </cell>
          <cell r="H14072" t="str">
            <v>Deyeuxia spp.</v>
          </cell>
        </row>
        <row r="14073">
          <cell r="A14073" t="str">
            <v>DIAN</v>
          </cell>
          <cell r="H14073" t="str">
            <v>Dianella spp.</v>
          </cell>
        </row>
        <row r="14074">
          <cell r="A14074" t="str">
            <v>DIAT</v>
          </cell>
          <cell r="H14074" t="str">
            <v>Dianthus spp.</v>
          </cell>
        </row>
        <row r="14075">
          <cell r="A14075" t="str">
            <v>DICA</v>
          </cell>
          <cell r="H14075" t="str">
            <v>Dichanthium spp.</v>
          </cell>
        </row>
        <row r="14076">
          <cell r="A14076" t="str">
            <v>DICE</v>
          </cell>
          <cell r="H14076" t="str">
            <v>Dichelachne spp.</v>
          </cell>
        </row>
        <row r="14077">
          <cell r="A14077" t="str">
            <v>DICH</v>
          </cell>
          <cell r="H14077" t="str">
            <v>Dichorisandra spp.</v>
          </cell>
        </row>
        <row r="14078">
          <cell r="A14078" t="str">
            <v>DICK</v>
          </cell>
          <cell r="H14078" t="str">
            <v>Dicksonia spp.</v>
          </cell>
        </row>
        <row r="14079">
          <cell r="A14079" t="str">
            <v>DICN</v>
          </cell>
          <cell r="H14079" t="str">
            <v>Dichondra spp.</v>
          </cell>
        </row>
        <row r="14080">
          <cell r="A14080" t="str">
            <v>DICO</v>
          </cell>
          <cell r="H14080" t="str">
            <v>Dichopogon spp.</v>
          </cell>
        </row>
        <row r="14081">
          <cell r="A14081" t="str">
            <v>DICR</v>
          </cell>
          <cell r="H14081" t="str">
            <v>Dicranoloma spp.</v>
          </cell>
        </row>
        <row r="14082">
          <cell r="A14082" t="str">
            <v>DICT</v>
          </cell>
          <cell r="H14082" t="str">
            <v>Dictymia spp.</v>
          </cell>
        </row>
        <row r="14083">
          <cell r="A14083" t="str">
            <v>DIDY</v>
          </cell>
          <cell r="H14083" t="str">
            <v>Didymotheca spp.</v>
          </cell>
        </row>
        <row r="14084">
          <cell r="A14084" t="str">
            <v>DIEF</v>
          </cell>
          <cell r="H14084" t="str">
            <v>Dieffenbachia spp.</v>
          </cell>
        </row>
        <row r="14085">
          <cell r="A14085" t="str">
            <v>DIER</v>
          </cell>
          <cell r="H14085" t="str">
            <v>Dierama spp.</v>
          </cell>
        </row>
        <row r="14086">
          <cell r="A14086" t="str">
            <v>DIET</v>
          </cell>
          <cell r="H14086" t="str">
            <v>Dietes spp.</v>
          </cell>
        </row>
        <row r="14087">
          <cell r="A14087" t="str">
            <v>DIGI</v>
          </cell>
          <cell r="H14087" t="str">
            <v>Digitaria spp.</v>
          </cell>
        </row>
        <row r="14088">
          <cell r="A14088" t="str">
            <v>DILL</v>
          </cell>
          <cell r="H14088" t="str">
            <v>Dillwynia spp.</v>
          </cell>
        </row>
        <row r="14089">
          <cell r="A14089" t="str">
            <v>DIMO</v>
          </cell>
          <cell r="H14089" t="str">
            <v>Dimorphochloa spp.</v>
          </cell>
        </row>
        <row r="14090">
          <cell r="A14090" t="str">
            <v>DIMT</v>
          </cell>
          <cell r="H14090" t="str">
            <v>Dimorphotheca spp.</v>
          </cell>
        </row>
        <row r="14091">
          <cell r="A14091" t="str">
            <v>DIOD</v>
          </cell>
          <cell r="H14091" t="str">
            <v>Diodia spp.</v>
          </cell>
        </row>
        <row r="14092">
          <cell r="A14092" t="str">
            <v>DIOS</v>
          </cell>
          <cell r="H14092" t="str">
            <v>Diospyros spp.</v>
          </cell>
        </row>
        <row r="14093">
          <cell r="A14093" t="str">
            <v>DIPD</v>
          </cell>
          <cell r="H14093" t="str">
            <v>Diplodium spp.</v>
          </cell>
        </row>
        <row r="14094">
          <cell r="A14094" t="str">
            <v>DIPL</v>
          </cell>
          <cell r="H14094" t="str">
            <v>Diplachne spp.</v>
          </cell>
        </row>
        <row r="14095">
          <cell r="A14095" t="str">
            <v>DIPO</v>
          </cell>
          <cell r="H14095" t="str">
            <v>Dipodium spp.</v>
          </cell>
        </row>
        <row r="14096">
          <cell r="A14096" t="str">
            <v>DIPS</v>
          </cell>
          <cell r="H14096" t="str">
            <v>Dipsacus spp.</v>
          </cell>
        </row>
        <row r="14097">
          <cell r="A14097" t="str">
            <v>DIPT</v>
          </cell>
          <cell r="H14097" t="str">
            <v>Dipteracanthus spp.</v>
          </cell>
        </row>
        <row r="14098">
          <cell r="A14098" t="str">
            <v>DISC</v>
          </cell>
          <cell r="H14098" t="str">
            <v>Discaria spp.</v>
          </cell>
        </row>
        <row r="14099">
          <cell r="A14099" t="str">
            <v>DISP</v>
          </cell>
          <cell r="H14099" t="str">
            <v>Disphyma spp.</v>
          </cell>
        </row>
        <row r="14100">
          <cell r="A14100" t="str">
            <v>DISS</v>
          </cell>
          <cell r="H14100" t="str">
            <v>Dissocarpus spp.</v>
          </cell>
        </row>
        <row r="14101">
          <cell r="A14101" t="str">
            <v>DITT</v>
          </cell>
          <cell r="H14101" t="str">
            <v>Dittrichia spp.</v>
          </cell>
        </row>
        <row r="14102">
          <cell r="A14102" t="str">
            <v>DIUR</v>
          </cell>
          <cell r="H14102" t="str">
            <v>Diuris spp.</v>
          </cell>
        </row>
        <row r="14103">
          <cell r="A14103" t="str">
            <v>DODO</v>
          </cell>
          <cell r="H14103" t="str">
            <v>Dodonaea spp.</v>
          </cell>
        </row>
        <row r="14104">
          <cell r="A14104" t="str">
            <v>DOOD</v>
          </cell>
          <cell r="H14104" t="str">
            <v>Doodia spp.</v>
          </cell>
        </row>
        <row r="14105">
          <cell r="A14105" t="str">
            <v>DORY</v>
          </cell>
          <cell r="H14105" t="str">
            <v>Doryphora spp.</v>
          </cell>
        </row>
        <row r="14106">
          <cell r="A14106" t="str">
            <v>DOVY</v>
          </cell>
          <cell r="H14106" t="str">
            <v>Dovyalis spp.</v>
          </cell>
        </row>
        <row r="14107">
          <cell r="A14107" t="str">
            <v>DPLT</v>
          </cell>
          <cell r="H14107" t="str">
            <v>Diplatia spp.</v>
          </cell>
        </row>
        <row r="14108">
          <cell r="A14108" t="str">
            <v>DPLZ</v>
          </cell>
          <cell r="H14108" t="str">
            <v>Diplazium spp.</v>
          </cell>
        </row>
        <row r="14109">
          <cell r="A14109" t="str">
            <v>DRAB</v>
          </cell>
          <cell r="H14109" t="str">
            <v>Drabastrum spp.</v>
          </cell>
        </row>
        <row r="14110">
          <cell r="A14110" t="str">
            <v>DRAC</v>
          </cell>
          <cell r="H14110" t="str">
            <v>Dracophyllum spp.</v>
          </cell>
        </row>
        <row r="14111">
          <cell r="A14111" t="str">
            <v>DROS</v>
          </cell>
          <cell r="H14111" t="str">
            <v>Drosera spp.</v>
          </cell>
        </row>
        <row r="14112">
          <cell r="A14112" t="str">
            <v>DRYM</v>
          </cell>
          <cell r="H14112" t="str">
            <v>Drymophila spp.</v>
          </cell>
        </row>
        <row r="14113">
          <cell r="A14113" t="str">
            <v>DRYN</v>
          </cell>
          <cell r="H14113" t="str">
            <v>Drynaria spp.</v>
          </cell>
        </row>
        <row r="14114">
          <cell r="A14114" t="str">
            <v>DRYO</v>
          </cell>
          <cell r="H14114" t="str">
            <v>Dryopoa spp.</v>
          </cell>
        </row>
        <row r="14115">
          <cell r="A14115" t="str">
            <v>DRYP</v>
          </cell>
          <cell r="H14115" t="str">
            <v>Drypetes spp.</v>
          </cell>
        </row>
        <row r="14116">
          <cell r="A14116" t="str">
            <v>DUBO</v>
          </cell>
          <cell r="H14116" t="str">
            <v>Duboisia spp.</v>
          </cell>
        </row>
        <row r="14117">
          <cell r="A14117" t="str">
            <v>DUCH</v>
          </cell>
          <cell r="H14117" t="str">
            <v>Duchesnea spp.</v>
          </cell>
        </row>
        <row r="14118">
          <cell r="A14118" t="str">
            <v>DURR</v>
          </cell>
          <cell r="H14118" t="str">
            <v>Durringtonia spp.</v>
          </cell>
        </row>
        <row r="14119">
          <cell r="A14119" t="str">
            <v>DYSO</v>
          </cell>
          <cell r="H14119" t="str">
            <v>Dysoxylum spp.</v>
          </cell>
        </row>
        <row r="14120">
          <cell r="A14120" t="str">
            <v>DYSP</v>
          </cell>
          <cell r="H14120" t="str">
            <v>Dysphania spp.</v>
          </cell>
        </row>
        <row r="14121">
          <cell r="A14121" t="str">
            <v>E</v>
          </cell>
          <cell r="H14121" t="str">
            <v>Unknown</v>
          </cell>
        </row>
        <row r="14122">
          <cell r="A14122" t="str">
            <v>ECBA</v>
          </cell>
          <cell r="H14122" t="str">
            <v>Ecballium spp.</v>
          </cell>
        </row>
        <row r="14123">
          <cell r="A14123" t="str">
            <v>ECHI</v>
          </cell>
          <cell r="H14123" t="str">
            <v>Echinochloa spp.</v>
          </cell>
        </row>
        <row r="14124">
          <cell r="A14124" t="str">
            <v>ECHN</v>
          </cell>
          <cell r="H14124" t="str">
            <v>Echinopogon spp.</v>
          </cell>
        </row>
        <row r="14125">
          <cell r="A14125" t="str">
            <v>ECHU</v>
          </cell>
          <cell r="H14125" t="str">
            <v>Echium spp.</v>
          </cell>
        </row>
        <row r="14126">
          <cell r="A14126" t="str">
            <v>ECLI</v>
          </cell>
          <cell r="H14126" t="str">
            <v>Eclipta spp.</v>
          </cell>
        </row>
        <row r="14127">
          <cell r="A14127" t="str">
            <v>EGER</v>
          </cell>
          <cell r="H14127" t="str">
            <v>Egeria spp.</v>
          </cell>
        </row>
        <row r="14128">
          <cell r="A14128" t="str">
            <v>EHRE</v>
          </cell>
          <cell r="H14128" t="str">
            <v>Ehretia spp.</v>
          </cell>
        </row>
        <row r="14129">
          <cell r="A14129" t="str">
            <v>EHRH</v>
          </cell>
          <cell r="H14129" t="str">
            <v>Ehrharta spp.</v>
          </cell>
        </row>
        <row r="14130">
          <cell r="A14130" t="str">
            <v>EICH</v>
          </cell>
          <cell r="H14130" t="str">
            <v>Eichhornia spp.</v>
          </cell>
        </row>
        <row r="14131">
          <cell r="A14131" t="str">
            <v>EINA</v>
          </cell>
          <cell r="H14131" t="str">
            <v>Einadia spp.</v>
          </cell>
        </row>
        <row r="14132">
          <cell r="A14132" t="str">
            <v>ELAC</v>
          </cell>
          <cell r="H14132" t="str">
            <v>Elacholoma spp.</v>
          </cell>
        </row>
        <row r="14133">
          <cell r="A14133" t="str">
            <v>ELAD</v>
          </cell>
          <cell r="H14133" t="str">
            <v>Elaeodendron spp.</v>
          </cell>
        </row>
        <row r="14134">
          <cell r="A14134" t="str">
            <v>ELAE</v>
          </cell>
          <cell r="H14134" t="str">
            <v>Elaeocarpus spp.</v>
          </cell>
        </row>
        <row r="14135">
          <cell r="A14135" t="str">
            <v>ELAO</v>
          </cell>
          <cell r="H14135" t="str">
            <v>Elatostema spp.</v>
          </cell>
        </row>
        <row r="14136">
          <cell r="A14136" t="str">
            <v>ELAT</v>
          </cell>
          <cell r="H14136" t="str">
            <v>Elattostachys spp.</v>
          </cell>
        </row>
        <row r="14137">
          <cell r="A14137" t="str">
            <v>ELEO</v>
          </cell>
          <cell r="H14137" t="str">
            <v>Eleocharis spp.</v>
          </cell>
        </row>
        <row r="14138">
          <cell r="A14138" t="str">
            <v>ELEU</v>
          </cell>
          <cell r="H14138" t="str">
            <v>Eleusine spp.</v>
          </cell>
        </row>
        <row r="14139">
          <cell r="A14139" t="str">
            <v>ELIO</v>
          </cell>
          <cell r="H14139" t="str">
            <v>Elionurus spp.</v>
          </cell>
        </row>
        <row r="14140">
          <cell r="A14140" t="str">
            <v>ELOD</v>
          </cell>
          <cell r="H14140" t="str">
            <v>Elodea spp.</v>
          </cell>
        </row>
        <row r="14141">
          <cell r="A14141" t="str">
            <v>ELYM</v>
          </cell>
          <cell r="H14141" t="str">
            <v>Elymus spp.</v>
          </cell>
        </row>
        <row r="14142">
          <cell r="A14142" t="str">
            <v>ELYT</v>
          </cell>
          <cell r="H14142" t="str">
            <v>Elytrigia spp.</v>
          </cell>
        </row>
        <row r="14143">
          <cell r="A14143" t="str">
            <v>EMBE</v>
          </cell>
          <cell r="H14143" t="str">
            <v>Embelia spp.</v>
          </cell>
        </row>
        <row r="14144">
          <cell r="A14144" t="str">
            <v>EMEX</v>
          </cell>
          <cell r="H14144" t="str">
            <v>Emex spp.</v>
          </cell>
        </row>
        <row r="14145">
          <cell r="A14145" t="str">
            <v>EMIL</v>
          </cell>
          <cell r="H14145" t="str">
            <v>Emilia spp.</v>
          </cell>
        </row>
        <row r="14146">
          <cell r="A14146" t="str">
            <v>EMME</v>
          </cell>
          <cell r="H14146" t="str">
            <v>Emmenosperma spp.</v>
          </cell>
        </row>
        <row r="14147">
          <cell r="A14147" t="str">
            <v>EMPO</v>
          </cell>
          <cell r="H14147" t="str">
            <v>Empodisma spp.</v>
          </cell>
        </row>
        <row r="14148">
          <cell r="A14148" t="str">
            <v>ENCH</v>
          </cell>
          <cell r="H14148" t="str">
            <v>Enchylaena spp.</v>
          </cell>
        </row>
        <row r="14149">
          <cell r="A14149" t="str">
            <v>ENDI</v>
          </cell>
          <cell r="H14149" t="str">
            <v>Endiandra spp.</v>
          </cell>
        </row>
        <row r="14150">
          <cell r="A14150" t="str">
            <v>ENNE</v>
          </cell>
          <cell r="H14150" t="str">
            <v>Enneapogon spp.</v>
          </cell>
        </row>
        <row r="14151">
          <cell r="A14151" t="str">
            <v>ENTE</v>
          </cell>
          <cell r="H14151" t="str">
            <v>Enteropogon spp.</v>
          </cell>
        </row>
        <row r="14152">
          <cell r="A14152" t="str">
            <v>ENTO</v>
          </cell>
          <cell r="H14152" t="str">
            <v>Entolasia spp.</v>
          </cell>
        </row>
        <row r="14153">
          <cell r="A14153" t="str">
            <v>ENTR</v>
          </cell>
          <cell r="H14153" t="str">
            <v>Enteromorpha spp.</v>
          </cell>
        </row>
        <row r="14154">
          <cell r="A14154" t="str">
            <v>ENYD</v>
          </cell>
          <cell r="H14154" t="str">
            <v>Enydra spp.</v>
          </cell>
        </row>
        <row r="14155">
          <cell r="A14155" t="str">
            <v>EPAC</v>
          </cell>
          <cell r="H14155" t="str">
            <v>Epacris spp.</v>
          </cell>
        </row>
        <row r="14156">
          <cell r="A14156" t="str">
            <v>EPACC</v>
          </cell>
          <cell r="H14156" t="str">
            <v>Epacridaceae indeterminate</v>
          </cell>
        </row>
        <row r="14157">
          <cell r="A14157" t="str">
            <v>EPAL</v>
          </cell>
          <cell r="H14157" t="str">
            <v>Epaltes spp.</v>
          </cell>
        </row>
        <row r="14158">
          <cell r="A14158" t="str">
            <v>EPID</v>
          </cell>
          <cell r="H14158" t="str">
            <v>Epidendrum spp.</v>
          </cell>
        </row>
        <row r="14159">
          <cell r="A14159" t="str">
            <v>EPIL</v>
          </cell>
          <cell r="H14159" t="str">
            <v>Epilobium spp.</v>
          </cell>
        </row>
        <row r="14160">
          <cell r="A14160" t="str">
            <v>EPIP</v>
          </cell>
          <cell r="H14160" t="str">
            <v>Epipogium spp.</v>
          </cell>
        </row>
        <row r="14161">
          <cell r="A14161" t="str">
            <v>EPIR</v>
          </cell>
          <cell r="H14161" t="str">
            <v>Epipremnum spp.</v>
          </cell>
        </row>
        <row r="14162">
          <cell r="A14162" t="str">
            <v>ERAG</v>
          </cell>
          <cell r="H14162" t="str">
            <v>Eragrostis spp.</v>
          </cell>
        </row>
        <row r="14163">
          <cell r="A14163" t="str">
            <v>ERCH</v>
          </cell>
          <cell r="H14163" t="str">
            <v>Eriochlamys spp.</v>
          </cell>
        </row>
        <row r="14164">
          <cell r="A14164" t="str">
            <v>EREC</v>
          </cell>
          <cell r="H14164" t="str">
            <v>Erechtites spp.</v>
          </cell>
        </row>
        <row r="14165">
          <cell r="A14165" t="str">
            <v>EREM</v>
          </cell>
          <cell r="H14165" t="str">
            <v>Eremophila spp.</v>
          </cell>
        </row>
        <row r="14166">
          <cell r="A14166" t="str">
            <v>ERIA</v>
          </cell>
          <cell r="H14166" t="str">
            <v>Eriachne spp.</v>
          </cell>
        </row>
        <row r="14167">
          <cell r="A14167" t="str">
            <v>ERIC</v>
          </cell>
          <cell r="H14167" t="str">
            <v>Erica spp.</v>
          </cell>
        </row>
        <row r="14168">
          <cell r="A14168" t="str">
            <v>ERIG</v>
          </cell>
          <cell r="H14168" t="str">
            <v>Erigeron spp.</v>
          </cell>
        </row>
        <row r="14169">
          <cell r="A14169" t="str">
            <v>ERIH</v>
          </cell>
          <cell r="H14169" t="str">
            <v>Eriochilus spp.</v>
          </cell>
        </row>
        <row r="14170">
          <cell r="A14170" t="str">
            <v>ERIO</v>
          </cell>
          <cell r="H14170" t="str">
            <v>Eriochloa spp.</v>
          </cell>
        </row>
        <row r="14171">
          <cell r="A14171" t="str">
            <v>ERIS</v>
          </cell>
          <cell r="H14171" t="str">
            <v>Eriostemon spp.</v>
          </cell>
        </row>
        <row r="14172">
          <cell r="A14172" t="str">
            <v>EROD</v>
          </cell>
          <cell r="H14172" t="str">
            <v>Erodiophyllum spp.</v>
          </cell>
        </row>
        <row r="14173">
          <cell r="A14173" t="str">
            <v>EROI</v>
          </cell>
          <cell r="H14173" t="str">
            <v>Erodium spp.</v>
          </cell>
        </row>
        <row r="14174">
          <cell r="A14174" t="str">
            <v>EROP</v>
          </cell>
          <cell r="H14174" t="str">
            <v>Erophila spp.</v>
          </cell>
        </row>
        <row r="14175">
          <cell r="A14175" t="str">
            <v>ERUC</v>
          </cell>
          <cell r="H14175" t="str">
            <v>Eruca spp.</v>
          </cell>
        </row>
        <row r="14176">
          <cell r="A14176" t="str">
            <v>ERVA</v>
          </cell>
          <cell r="H14176" t="str">
            <v>Ervatamia spp.</v>
          </cell>
        </row>
        <row r="14177">
          <cell r="A14177" t="str">
            <v>ERYH</v>
          </cell>
          <cell r="H14177" t="str">
            <v>Erythrina spp.</v>
          </cell>
        </row>
        <row r="14178">
          <cell r="A14178" t="str">
            <v>ERYN</v>
          </cell>
          <cell r="H14178" t="str">
            <v>Eryngium spp.</v>
          </cell>
        </row>
        <row r="14179">
          <cell r="A14179" t="str">
            <v>ERYS</v>
          </cell>
          <cell r="H14179" t="str">
            <v>Erysimum spp.</v>
          </cell>
        </row>
        <row r="14180">
          <cell r="A14180" t="str">
            <v>ERYT</v>
          </cell>
          <cell r="H14180" t="str">
            <v>Erythranthera spp.</v>
          </cell>
        </row>
        <row r="14181">
          <cell r="A14181" t="str">
            <v>ESCA</v>
          </cell>
          <cell r="H14181" t="str">
            <v>Escallonia spp.</v>
          </cell>
        </row>
        <row r="14182">
          <cell r="A14182" t="str">
            <v>ESCH</v>
          </cell>
          <cell r="H14182" t="str">
            <v>Eschscholzia spp.</v>
          </cell>
        </row>
        <row r="14183">
          <cell r="A14183" t="str">
            <v>ETHU</v>
          </cell>
          <cell r="H14183" t="str">
            <v>Ethulia spp.</v>
          </cell>
        </row>
        <row r="14184">
          <cell r="A14184" t="str">
            <v>EUCA</v>
          </cell>
          <cell r="H14184" t="str">
            <v>Eucalyptus spp.</v>
          </cell>
        </row>
        <row r="14185">
          <cell r="A14185" t="str">
            <v>EUCH</v>
          </cell>
          <cell r="H14185" t="str">
            <v>Euchiton spp.</v>
          </cell>
        </row>
        <row r="14186">
          <cell r="A14186" t="str">
            <v>EUCR</v>
          </cell>
          <cell r="H14186" t="str">
            <v>Eucryphia spp.</v>
          </cell>
        </row>
        <row r="14187">
          <cell r="A14187" t="str">
            <v>EULA</v>
          </cell>
          <cell r="H14187" t="str">
            <v>Eulalia spp.</v>
          </cell>
        </row>
        <row r="14188">
          <cell r="A14188" t="str">
            <v>EUOD</v>
          </cell>
          <cell r="H14188" t="str">
            <v>Euodia spp.</v>
          </cell>
        </row>
        <row r="14189">
          <cell r="A14189" t="str">
            <v>EUPA</v>
          </cell>
          <cell r="H14189" t="str">
            <v>Eupatorium spp.</v>
          </cell>
        </row>
        <row r="14190">
          <cell r="A14190" t="str">
            <v>EUPH</v>
          </cell>
          <cell r="H14190" t="str">
            <v>Euphrasia spp.</v>
          </cell>
        </row>
        <row r="14191">
          <cell r="A14191" t="str">
            <v>EUPHC</v>
          </cell>
          <cell r="H14191" t="str">
            <v>Euphorbiaceae indeterminate</v>
          </cell>
        </row>
        <row r="14192">
          <cell r="A14192" t="str">
            <v>EUPO</v>
          </cell>
          <cell r="H14192" t="str">
            <v>Eupomatia spp.</v>
          </cell>
        </row>
        <row r="14193">
          <cell r="A14193" t="str">
            <v>EUPR</v>
          </cell>
          <cell r="H14193" t="str">
            <v>Euphorbia spp.</v>
          </cell>
        </row>
        <row r="14194">
          <cell r="A14194" t="str">
            <v>EURO</v>
          </cell>
          <cell r="H14194" t="str">
            <v>Euroschinus spp.</v>
          </cell>
        </row>
        <row r="14195">
          <cell r="A14195" t="str">
            <v>EURY</v>
          </cell>
          <cell r="H14195" t="str">
            <v>Euryops spp.</v>
          </cell>
        </row>
        <row r="14196">
          <cell r="A14196" t="str">
            <v>EUST</v>
          </cell>
          <cell r="H14196" t="str">
            <v>Eustrephus spp.</v>
          </cell>
        </row>
        <row r="14197">
          <cell r="A14197" t="str">
            <v>EUTA</v>
          </cell>
          <cell r="H14197" t="str">
            <v>Eutaxia spp.</v>
          </cell>
        </row>
        <row r="14198">
          <cell r="A14198" t="str">
            <v>EVOL</v>
          </cell>
          <cell r="H14198" t="str">
            <v>Evolvulus spp.</v>
          </cell>
        </row>
        <row r="14199">
          <cell r="A14199" t="str">
            <v>EWAR</v>
          </cell>
          <cell r="H14199" t="str">
            <v>Ewartia spp.</v>
          </cell>
        </row>
        <row r="14200">
          <cell r="A14200" t="str">
            <v>EXCO</v>
          </cell>
          <cell r="H14200" t="str">
            <v>Excoecaria spp.</v>
          </cell>
        </row>
        <row r="14201">
          <cell r="A14201" t="str">
            <v>EXOA</v>
          </cell>
          <cell r="H14201" t="str">
            <v>Exocarpos spp.</v>
          </cell>
        </row>
        <row r="14202">
          <cell r="A14202" t="str">
            <v>EXOC</v>
          </cell>
          <cell r="H14202" t="str">
            <v>Exocarpos spp.</v>
          </cell>
        </row>
        <row r="14203">
          <cell r="A14203" t="str">
            <v>F</v>
          </cell>
          <cell r="H14203" t="str">
            <v>Unknown</v>
          </cell>
        </row>
        <row r="14204">
          <cell r="A14204" t="str">
            <v>F001</v>
          </cell>
          <cell r="H14204" t="str">
            <v>Hygrocybe austropratensis</v>
          </cell>
        </row>
        <row r="14205">
          <cell r="A14205" t="str">
            <v>F002</v>
          </cell>
          <cell r="H14205" t="str">
            <v>Hygrocybe reesiae</v>
          </cell>
        </row>
        <row r="14206">
          <cell r="A14206" t="str">
            <v>F003</v>
          </cell>
          <cell r="H14206" t="str">
            <v>Hygrocybe anomala var. ianthinomarginata</v>
          </cell>
        </row>
        <row r="14207">
          <cell r="A14207" t="str">
            <v>F004</v>
          </cell>
          <cell r="H14207" t="str">
            <v>Hygrocybe aurantipes</v>
          </cell>
        </row>
        <row r="14208">
          <cell r="A14208" t="str">
            <v>F005</v>
          </cell>
          <cell r="H14208" t="str">
            <v>Hygrocybe lanecovensis</v>
          </cell>
        </row>
        <row r="14209">
          <cell r="A14209" t="str">
            <v>F006</v>
          </cell>
          <cell r="H14209" t="str">
            <v>Camarophyllopsis kearneyi</v>
          </cell>
        </row>
        <row r="14210">
          <cell r="A14210" t="str">
            <v>F007</v>
          </cell>
          <cell r="H14210" t="str">
            <v>Hygrocybe collucera</v>
          </cell>
        </row>
        <row r="14211">
          <cell r="A14211" t="str">
            <v>F008</v>
          </cell>
          <cell r="H14211" t="str">
            <v>Hygrocybe griseoramosa</v>
          </cell>
        </row>
        <row r="14212">
          <cell r="A14212" t="str">
            <v>F009</v>
          </cell>
          <cell r="H14212" t="str">
            <v>Agaricus campestris</v>
          </cell>
        </row>
        <row r="14213">
          <cell r="A14213" t="str">
            <v>F010</v>
          </cell>
          <cell r="H14213" t="str">
            <v>Chlorophyllum molybdites</v>
          </cell>
        </row>
        <row r="14214">
          <cell r="A14214" t="str">
            <v>F011</v>
          </cell>
          <cell r="H14214" t="str">
            <v>Conocybe lactea</v>
          </cell>
        </row>
        <row r="14215">
          <cell r="A14215" t="str">
            <v>F012</v>
          </cell>
          <cell r="H14215" t="str">
            <v>Phaeogyroporus portentosus</v>
          </cell>
        </row>
        <row r="14216">
          <cell r="A14216" t="str">
            <v>F013</v>
          </cell>
          <cell r="H14216" t="str">
            <v>Paxillus infundibuliformis</v>
          </cell>
        </row>
        <row r="14217">
          <cell r="A14217" t="str">
            <v>F014</v>
          </cell>
          <cell r="H14217" t="str">
            <v>Phallus indusiatus</v>
          </cell>
        </row>
        <row r="14218">
          <cell r="A14218" t="str">
            <v>F015</v>
          </cell>
          <cell r="H14218" t="str">
            <v>Hygrocybe rubronivea</v>
          </cell>
        </row>
        <row r="14219">
          <cell r="A14219" t="str">
            <v>F016</v>
          </cell>
          <cell r="H14219" t="str">
            <v>Pisolithus sp.</v>
          </cell>
        </row>
        <row r="14220">
          <cell r="A14220" t="str">
            <v>F017</v>
          </cell>
          <cell r="H14220" t="str">
            <v>Amanita muscaria</v>
          </cell>
        </row>
        <row r="14221">
          <cell r="A14221" t="str">
            <v>F018</v>
          </cell>
          <cell r="H14221" t="str">
            <v>Amanita ochrophylla</v>
          </cell>
        </row>
        <row r="14222">
          <cell r="A14222" t="str">
            <v>F019</v>
          </cell>
          <cell r="H14222" t="str">
            <v>Aseroe rubra</v>
          </cell>
        </row>
        <row r="14223">
          <cell r="A14223" t="str">
            <v>F020</v>
          </cell>
          <cell r="H14223" t="str">
            <v>Arcyria denudata</v>
          </cell>
        </row>
        <row r="14224">
          <cell r="A14224" t="str">
            <v>F021</v>
          </cell>
          <cell r="H14224" t="str">
            <v>Agaricus austrovinaceus</v>
          </cell>
        </row>
        <row r="14225">
          <cell r="A14225" t="str">
            <v>F022</v>
          </cell>
          <cell r="H14225" t="str">
            <v>Aleuria aurantia</v>
          </cell>
        </row>
        <row r="14226">
          <cell r="A14226" t="str">
            <v>F023</v>
          </cell>
          <cell r="H14226" t="str">
            <v>Amanita farinacea</v>
          </cell>
        </row>
        <row r="14227">
          <cell r="A14227" t="str">
            <v>F024</v>
          </cell>
          <cell r="H14227" t="str">
            <v>Amanita grisella</v>
          </cell>
        </row>
        <row r="14228">
          <cell r="A14228" t="str">
            <v>F025</v>
          </cell>
          <cell r="H14228" t="str">
            <v>Armillaria luteobubalina</v>
          </cell>
        </row>
        <row r="14229">
          <cell r="A14229" t="str">
            <v>F026</v>
          </cell>
          <cell r="H14229" t="str">
            <v>Amanita xanthocephala</v>
          </cell>
        </row>
        <row r="14230">
          <cell r="A14230" t="str">
            <v>F027</v>
          </cell>
          <cell r="H14230" t="str">
            <v>Amauroderma rude</v>
          </cell>
        </row>
        <row r="14231">
          <cell r="A14231" t="str">
            <v>F028</v>
          </cell>
          <cell r="H14231" t="str">
            <v>Armillaria hinnulea</v>
          </cell>
        </row>
        <row r="14232">
          <cell r="A14232" t="str">
            <v>F029</v>
          </cell>
          <cell r="H14232" t="str">
            <v>Grifola spp.</v>
          </cell>
        </row>
        <row r="14233">
          <cell r="A14233" t="str">
            <v>F030</v>
          </cell>
          <cell r="H14233" t="str">
            <v>Auricularia delicata</v>
          </cell>
        </row>
        <row r="14234">
          <cell r="A14234" t="str">
            <v>F031</v>
          </cell>
          <cell r="H14234" t="str">
            <v>Boletellus emodensis</v>
          </cell>
        </row>
        <row r="14235">
          <cell r="A14235" t="str">
            <v>F032</v>
          </cell>
          <cell r="H14235" t="str">
            <v>Boletellus obscurecoccineus</v>
          </cell>
        </row>
        <row r="14236">
          <cell r="A14236" t="str">
            <v>F033</v>
          </cell>
          <cell r="H14236" t="str">
            <v>Byssomerulius corium</v>
          </cell>
        </row>
        <row r="14237">
          <cell r="A14237" t="str">
            <v>F034</v>
          </cell>
          <cell r="H14237" t="str">
            <v>Calocera spp.</v>
          </cell>
        </row>
        <row r="14238">
          <cell r="A14238" t="str">
            <v>F035</v>
          </cell>
          <cell r="H14238" t="str">
            <v>Calostoma fuscum</v>
          </cell>
        </row>
        <row r="14239">
          <cell r="A14239" t="str">
            <v>F036</v>
          </cell>
          <cell r="H14239" t="str">
            <v>Amanita umbrinella</v>
          </cell>
        </row>
        <row r="14240">
          <cell r="A14240" t="str">
            <v>F037</v>
          </cell>
          <cell r="H14240" t="str">
            <v>Cantharellus concinnus</v>
          </cell>
        </row>
        <row r="14241">
          <cell r="A14241" t="str">
            <v>F038</v>
          </cell>
          <cell r="H14241" t="str">
            <v>Hygrocybe cheelii</v>
          </cell>
        </row>
        <row r="14242">
          <cell r="A14242" t="str">
            <v>F039</v>
          </cell>
          <cell r="H14242" t="str">
            <v>Zelleromyces spp.</v>
          </cell>
        </row>
        <row r="14243">
          <cell r="A14243" t="str">
            <v>F040</v>
          </cell>
          <cell r="H14243" t="str">
            <v>Thaxterogaster spp.</v>
          </cell>
        </row>
        <row r="14244">
          <cell r="A14244" t="str">
            <v>F041</v>
          </cell>
          <cell r="H14244" t="str">
            <v>Lepista nuda</v>
          </cell>
        </row>
        <row r="14245">
          <cell r="A14245" t="str">
            <v>F042</v>
          </cell>
          <cell r="H14245" t="str">
            <v>Hygrocybe astatogala</v>
          </cell>
        </row>
        <row r="14246">
          <cell r="A14246" t="str">
            <v>F043</v>
          </cell>
          <cell r="H14246" t="str">
            <v>Batrachochytrium dendrobatidis</v>
          </cell>
        </row>
        <row r="14247">
          <cell r="A14247" t="str">
            <v>F044</v>
          </cell>
          <cell r="H14247" t="str">
            <v>Uredo rangelii</v>
          </cell>
        </row>
        <row r="14248">
          <cell r="A14248" t="str">
            <v>F045</v>
          </cell>
          <cell r="H14248" t="str">
            <v>Phytophthora cinnamomi</v>
          </cell>
        </row>
        <row r="14249">
          <cell r="A14249" t="str">
            <v>FABAC</v>
          </cell>
          <cell r="H14249" t="str">
            <v>Fabaceae indeterminate</v>
          </cell>
        </row>
        <row r="14250">
          <cell r="A14250" t="str">
            <v>FACE</v>
          </cell>
          <cell r="H14250" t="str">
            <v>Facelis spp.</v>
          </cell>
        </row>
        <row r="14251">
          <cell r="A14251" t="str">
            <v>FAGO</v>
          </cell>
          <cell r="H14251" t="str">
            <v>Fagopyrum spp.</v>
          </cell>
        </row>
        <row r="14252">
          <cell r="A14252" t="str">
            <v>FAGU</v>
          </cell>
          <cell r="H14252" t="str">
            <v>Fagus spp.</v>
          </cell>
        </row>
        <row r="14253">
          <cell r="A14253" t="str">
            <v>FALL</v>
          </cell>
          <cell r="H14253" t="str">
            <v>Fallopia spp.</v>
          </cell>
        </row>
        <row r="14254">
          <cell r="A14254" t="str">
            <v>FAWC</v>
          </cell>
          <cell r="H14254" t="str">
            <v>Fawcettia spp.</v>
          </cell>
        </row>
        <row r="14255">
          <cell r="A14255" t="str">
            <v>FEST</v>
          </cell>
          <cell r="H14255" t="str">
            <v>Festuca spp.</v>
          </cell>
        </row>
        <row r="14256">
          <cell r="A14256" t="str">
            <v>FICU</v>
          </cell>
          <cell r="H14256" t="str">
            <v>Ficus spp.</v>
          </cell>
        </row>
        <row r="14257">
          <cell r="A14257" t="str">
            <v>FIEL</v>
          </cell>
          <cell r="H14257" t="str">
            <v>Fieldia spp.</v>
          </cell>
        </row>
        <row r="14258">
          <cell r="A14258" t="str">
            <v>FIMB</v>
          </cell>
          <cell r="H14258" t="str">
            <v>Fimbristylis spp.</v>
          </cell>
        </row>
        <row r="14259">
          <cell r="A14259" t="str">
            <v>FISS</v>
          </cell>
          <cell r="H14259" t="str">
            <v>Fissistigma spp.</v>
          </cell>
        </row>
        <row r="14260">
          <cell r="A14260" t="str">
            <v>FLAG</v>
          </cell>
          <cell r="H14260" t="str">
            <v>Flagellaria spp.</v>
          </cell>
        </row>
        <row r="14261">
          <cell r="A14261" t="str">
            <v>FLAV</v>
          </cell>
          <cell r="H14261" t="str">
            <v>Flaveria spp.</v>
          </cell>
        </row>
        <row r="14262">
          <cell r="A14262" t="str">
            <v>FLIN</v>
          </cell>
          <cell r="H14262" t="str">
            <v>Flindersia spp.</v>
          </cell>
        </row>
        <row r="14263">
          <cell r="A14263" t="str">
            <v>FLOY</v>
          </cell>
          <cell r="H14263" t="str">
            <v>Floydia spp.</v>
          </cell>
        </row>
        <row r="14264">
          <cell r="A14264" t="str">
            <v>FLUE</v>
          </cell>
          <cell r="H14264" t="str">
            <v>Flueggia spp.</v>
          </cell>
        </row>
        <row r="14265">
          <cell r="A14265" t="str">
            <v>FOEN</v>
          </cell>
          <cell r="H14265" t="str">
            <v>Foeniculum spp.</v>
          </cell>
        </row>
        <row r="14266">
          <cell r="A14266" t="str">
            <v>FONT</v>
          </cell>
          <cell r="H14266" t="str">
            <v>Fontainea spp.</v>
          </cell>
        </row>
        <row r="14267">
          <cell r="A14267" t="str">
            <v>FORT</v>
          </cell>
          <cell r="H14267" t="str">
            <v>Fortunella spp.</v>
          </cell>
        </row>
        <row r="14268">
          <cell r="A14268" t="str">
            <v>FRAG</v>
          </cell>
          <cell r="H14268" t="str">
            <v>Fragaria spp.</v>
          </cell>
        </row>
        <row r="14269">
          <cell r="A14269" t="str">
            <v>FRAN</v>
          </cell>
          <cell r="H14269" t="str">
            <v>Frankenia spp.</v>
          </cell>
        </row>
        <row r="14270">
          <cell r="A14270" t="str">
            <v>FREE</v>
          </cell>
          <cell r="H14270" t="str">
            <v>Freesia spp.</v>
          </cell>
        </row>
        <row r="14271">
          <cell r="A14271" t="str">
            <v>FREY</v>
          </cell>
          <cell r="H14271" t="str">
            <v>Freycinetia spp.</v>
          </cell>
        </row>
        <row r="14272">
          <cell r="A14272" t="str">
            <v>FROE</v>
          </cell>
          <cell r="H14272" t="str">
            <v>Froelichia spp.</v>
          </cell>
        </row>
        <row r="14273">
          <cell r="A14273" t="str">
            <v>FRUL</v>
          </cell>
          <cell r="H14273" t="str">
            <v>Frullania spp.</v>
          </cell>
        </row>
        <row r="14274">
          <cell r="A14274" t="str">
            <v>FUIR</v>
          </cell>
          <cell r="H14274" t="str">
            <v>Fuirena spp.</v>
          </cell>
        </row>
        <row r="14275">
          <cell r="A14275" t="str">
            <v>FUMA</v>
          </cell>
          <cell r="H14275" t="str">
            <v>Fumaria spp.</v>
          </cell>
        </row>
        <row r="14276">
          <cell r="A14276" t="str">
            <v>FURC</v>
          </cell>
          <cell r="H14276" t="str">
            <v>Furcraea spp.</v>
          </cell>
        </row>
        <row r="14277">
          <cell r="A14277" t="str">
            <v>G</v>
          </cell>
          <cell r="H14277" t="str">
            <v>Unknown</v>
          </cell>
        </row>
        <row r="14278">
          <cell r="A14278" t="str">
            <v>GAHN</v>
          </cell>
          <cell r="H14278" t="str">
            <v>Gahnia spp.</v>
          </cell>
        </row>
        <row r="14279">
          <cell r="A14279" t="str">
            <v>GALA</v>
          </cell>
          <cell r="H14279" t="str">
            <v>Galactia spp.</v>
          </cell>
        </row>
        <row r="14280">
          <cell r="A14280" t="str">
            <v>GALE</v>
          </cell>
          <cell r="H14280" t="str">
            <v>Galenia spp.</v>
          </cell>
        </row>
        <row r="14281">
          <cell r="A14281" t="str">
            <v>GALI</v>
          </cell>
          <cell r="H14281" t="str">
            <v>Galium spp.</v>
          </cell>
        </row>
        <row r="14282">
          <cell r="A14282" t="str">
            <v>GALN</v>
          </cell>
          <cell r="H14282" t="str">
            <v>Galanthus spp.</v>
          </cell>
        </row>
        <row r="14283">
          <cell r="A14283" t="str">
            <v>GAMO</v>
          </cell>
          <cell r="H14283" t="str">
            <v>Gamolepis spp.</v>
          </cell>
        </row>
        <row r="14284">
          <cell r="A14284" t="str">
            <v>GARD</v>
          </cell>
          <cell r="H14284" t="str">
            <v>Gardenia spp.</v>
          </cell>
        </row>
        <row r="14285">
          <cell r="A14285" t="str">
            <v>GASR</v>
          </cell>
          <cell r="H14285" t="str">
            <v>Gastrodia spp.</v>
          </cell>
        </row>
        <row r="14286">
          <cell r="A14286" t="str">
            <v>GAST</v>
          </cell>
          <cell r="H14286" t="str">
            <v>Gastridium spp.</v>
          </cell>
        </row>
        <row r="14287">
          <cell r="A14287" t="str">
            <v>GAUL</v>
          </cell>
          <cell r="H14287" t="str">
            <v>Gaultheria spp.</v>
          </cell>
        </row>
        <row r="14288">
          <cell r="A14288" t="str">
            <v>GAUR</v>
          </cell>
          <cell r="H14288" t="str">
            <v>Gaura spp.</v>
          </cell>
        </row>
        <row r="14289">
          <cell r="A14289" t="str">
            <v>GAZA</v>
          </cell>
          <cell r="H14289" t="str">
            <v>Gazania spp.</v>
          </cell>
        </row>
        <row r="14290">
          <cell r="A14290" t="str">
            <v>GEIJ</v>
          </cell>
          <cell r="H14290" t="str">
            <v>Geijera spp.</v>
          </cell>
        </row>
        <row r="14291">
          <cell r="A14291" t="str">
            <v>GEIS</v>
          </cell>
          <cell r="H14291" t="str">
            <v>Geissois spp.</v>
          </cell>
        </row>
        <row r="14292">
          <cell r="A14292" t="str">
            <v>GEIT</v>
          </cell>
          <cell r="H14292" t="str">
            <v>Geitonoplesium spp.</v>
          </cell>
        </row>
        <row r="14293">
          <cell r="A14293" t="str">
            <v>GELS</v>
          </cell>
          <cell r="H14293" t="str">
            <v>Gelsemium spp.</v>
          </cell>
        </row>
        <row r="14294">
          <cell r="A14294" t="str">
            <v>GENI</v>
          </cell>
          <cell r="H14294" t="str">
            <v>Geniostoma spp.</v>
          </cell>
        </row>
        <row r="14295">
          <cell r="A14295" t="str">
            <v>GENL</v>
          </cell>
          <cell r="H14295" t="str">
            <v>Gentianella spp.</v>
          </cell>
        </row>
        <row r="14296">
          <cell r="A14296" t="str">
            <v>GENO</v>
          </cell>
          <cell r="H14296" t="str">
            <v>Genoplesium spp.</v>
          </cell>
        </row>
        <row r="14297">
          <cell r="A14297" t="str">
            <v>GENS</v>
          </cell>
          <cell r="H14297" t="str">
            <v>Genista spp.</v>
          </cell>
        </row>
        <row r="14298">
          <cell r="A14298" t="str">
            <v>GENT</v>
          </cell>
          <cell r="H14298" t="str">
            <v>Gentiana spp.</v>
          </cell>
        </row>
        <row r="14299">
          <cell r="A14299" t="str">
            <v>GEOC</v>
          </cell>
          <cell r="H14299" t="str">
            <v>Geococcus spp.</v>
          </cell>
        </row>
        <row r="14300">
          <cell r="A14300" t="str">
            <v>GEOD</v>
          </cell>
          <cell r="H14300" t="str">
            <v>Geodorum spp.</v>
          </cell>
        </row>
        <row r="14301">
          <cell r="A14301" t="str">
            <v>GERA</v>
          </cell>
          <cell r="H14301" t="str">
            <v>Geranium spp.</v>
          </cell>
        </row>
        <row r="14302">
          <cell r="A14302" t="str">
            <v>GEUM</v>
          </cell>
          <cell r="H14302" t="str">
            <v>Geum spp.</v>
          </cell>
        </row>
        <row r="14303">
          <cell r="A14303" t="str">
            <v>GILE</v>
          </cell>
          <cell r="H14303" t="str">
            <v>Gilesia spp.</v>
          </cell>
        </row>
        <row r="14304">
          <cell r="A14304" t="str">
            <v>GING</v>
          </cell>
          <cell r="H14304" t="str">
            <v>Gingidia spp.</v>
          </cell>
        </row>
        <row r="14305">
          <cell r="A14305" t="str">
            <v>GLAD</v>
          </cell>
          <cell r="H14305" t="str">
            <v>Gladiolus spp.</v>
          </cell>
        </row>
        <row r="14306">
          <cell r="A14306" t="str">
            <v>GLAU</v>
          </cell>
          <cell r="H14306" t="str">
            <v>Glaucium spp.</v>
          </cell>
        </row>
        <row r="14307">
          <cell r="A14307" t="str">
            <v>GLED</v>
          </cell>
          <cell r="H14307" t="str">
            <v>Gleditsia spp.</v>
          </cell>
        </row>
        <row r="14308">
          <cell r="A14308" t="str">
            <v>GLEI</v>
          </cell>
          <cell r="H14308" t="str">
            <v>Gleichenia spp.</v>
          </cell>
        </row>
        <row r="14309">
          <cell r="A14309" t="str">
            <v>GLIN</v>
          </cell>
          <cell r="H14309" t="str">
            <v>Glinus spp.</v>
          </cell>
        </row>
        <row r="14310">
          <cell r="A14310" t="str">
            <v>GLIS</v>
          </cell>
          <cell r="H14310" t="str">
            <v>Glischrocaryon spp.</v>
          </cell>
        </row>
        <row r="14311">
          <cell r="A14311" t="str">
            <v>GLOC</v>
          </cell>
          <cell r="H14311" t="str">
            <v>Glochidion spp.</v>
          </cell>
        </row>
        <row r="14312">
          <cell r="A14312" t="str">
            <v>GLOM</v>
          </cell>
          <cell r="H14312" t="str">
            <v>Glomulifera spp.</v>
          </cell>
        </row>
        <row r="14313">
          <cell r="A14313" t="str">
            <v>GLOO</v>
          </cell>
          <cell r="H14313" t="str">
            <v>Glossodia spp.</v>
          </cell>
        </row>
        <row r="14314">
          <cell r="A14314" t="str">
            <v>GLOR</v>
          </cell>
          <cell r="H14314" t="str">
            <v>Gloriosa spp.</v>
          </cell>
        </row>
        <row r="14315">
          <cell r="A14315" t="str">
            <v>GLOS</v>
          </cell>
          <cell r="H14315" t="str">
            <v>Glossostigma spp.</v>
          </cell>
        </row>
        <row r="14316">
          <cell r="A14316" t="str">
            <v>GLYC</v>
          </cell>
          <cell r="H14316" t="str">
            <v>Glycine spp.</v>
          </cell>
        </row>
        <row r="14317">
          <cell r="A14317" t="str">
            <v>GLYE</v>
          </cell>
          <cell r="H14317" t="str">
            <v>Glyceria spp.</v>
          </cell>
        </row>
        <row r="14318">
          <cell r="A14318" t="str">
            <v>GMEL</v>
          </cell>
          <cell r="H14318" t="str">
            <v>Gmelina spp.</v>
          </cell>
        </row>
        <row r="14319">
          <cell r="A14319" t="str">
            <v>GNAP</v>
          </cell>
          <cell r="H14319" t="str">
            <v>Gnaphalium spp.</v>
          </cell>
        </row>
        <row r="14320">
          <cell r="A14320" t="str">
            <v>GNEP</v>
          </cell>
          <cell r="H14320" t="str">
            <v>Gnephosis spp.</v>
          </cell>
        </row>
        <row r="14321">
          <cell r="A14321" t="str">
            <v>GOMH</v>
          </cell>
          <cell r="H14321" t="str">
            <v>Gomphocarpus spp.</v>
          </cell>
        </row>
        <row r="14322">
          <cell r="A14322" t="str">
            <v>GOMP</v>
          </cell>
          <cell r="H14322" t="str">
            <v>Gompholobium spp.</v>
          </cell>
        </row>
        <row r="14323">
          <cell r="A14323" t="str">
            <v>GOMR</v>
          </cell>
          <cell r="H14323" t="str">
            <v>Gomphrena spp.</v>
          </cell>
        </row>
        <row r="14324">
          <cell r="A14324" t="str">
            <v>GONO</v>
          </cell>
          <cell r="H14324" t="str">
            <v>Gonocarpus spp.</v>
          </cell>
        </row>
        <row r="14325">
          <cell r="A14325" t="str">
            <v>GOOD</v>
          </cell>
          <cell r="H14325" t="str">
            <v>Goodenia spp.</v>
          </cell>
        </row>
        <row r="14326">
          <cell r="A14326" t="str">
            <v>GOSS</v>
          </cell>
          <cell r="H14326" t="str">
            <v>Gossypium spp.</v>
          </cell>
        </row>
        <row r="14327">
          <cell r="A14327" t="str">
            <v>GRAC</v>
          </cell>
          <cell r="H14327" t="str">
            <v>Gracilaria spp.</v>
          </cell>
        </row>
        <row r="14328">
          <cell r="A14328" t="str">
            <v>GRAM</v>
          </cell>
          <cell r="H14328" t="str">
            <v>Grammitis spp.</v>
          </cell>
        </row>
        <row r="14329">
          <cell r="A14329" t="str">
            <v>GRAT</v>
          </cell>
          <cell r="H14329" t="str">
            <v>Gratiola spp.</v>
          </cell>
        </row>
        <row r="14330">
          <cell r="A14330" t="str">
            <v>GREV</v>
          </cell>
          <cell r="H14330" t="str">
            <v>Grevillea spp.</v>
          </cell>
        </row>
        <row r="14331">
          <cell r="A14331" t="str">
            <v>GREW</v>
          </cell>
          <cell r="H14331" t="str">
            <v>Grewia spp.</v>
          </cell>
        </row>
        <row r="14332">
          <cell r="A14332" t="str">
            <v>GRIN</v>
          </cell>
          <cell r="H14332" t="str">
            <v>Grindelia spp.</v>
          </cell>
        </row>
        <row r="14333">
          <cell r="A14333" t="str">
            <v>GUIL</v>
          </cell>
          <cell r="H14333" t="str">
            <v>Guilleminea spp.</v>
          </cell>
        </row>
        <row r="14334">
          <cell r="A14334" t="str">
            <v>GUIO</v>
          </cell>
          <cell r="H14334" t="str">
            <v>Guioa spp.</v>
          </cell>
        </row>
        <row r="14335">
          <cell r="A14335" t="str">
            <v>GUIZ</v>
          </cell>
          <cell r="H14335" t="str">
            <v>Guizotia spp.</v>
          </cell>
        </row>
        <row r="14336">
          <cell r="A14336" t="str">
            <v>GUNN</v>
          </cell>
          <cell r="H14336" t="str">
            <v>Gunniopsis spp.</v>
          </cell>
        </row>
        <row r="14337">
          <cell r="A14337" t="str">
            <v>GYME</v>
          </cell>
          <cell r="H14337" t="str">
            <v>Gymena spp.</v>
          </cell>
        </row>
        <row r="14338">
          <cell r="A14338" t="str">
            <v>GYMN</v>
          </cell>
          <cell r="H14338" t="str">
            <v>Gymnema spp.</v>
          </cell>
        </row>
        <row r="14339">
          <cell r="A14339" t="str">
            <v>GYNA</v>
          </cell>
          <cell r="H14339" t="str">
            <v>Gynatrix spp.</v>
          </cell>
        </row>
        <row r="14340">
          <cell r="A14340" t="str">
            <v>GYPS</v>
          </cell>
          <cell r="H14340" t="str">
            <v>Gypsophila spp.</v>
          </cell>
        </row>
        <row r="14341">
          <cell r="A14341" t="str">
            <v>GYRO</v>
          </cell>
          <cell r="H14341" t="str">
            <v>Gyrostemon spp.</v>
          </cell>
        </row>
        <row r="14342">
          <cell r="A14342" t="str">
            <v>H</v>
          </cell>
          <cell r="H14342" t="str">
            <v>Unknown</v>
          </cell>
        </row>
        <row r="14343">
          <cell r="A14343" t="str">
            <v>HAEC</v>
          </cell>
          <cell r="H14343" t="str">
            <v>Haeckeria spp.</v>
          </cell>
        </row>
        <row r="14344">
          <cell r="A14344" t="str">
            <v>HAEM</v>
          </cell>
          <cell r="H14344" t="str">
            <v>Haemodorum spp.</v>
          </cell>
        </row>
        <row r="14345">
          <cell r="A14345" t="str">
            <v>HAIN</v>
          </cell>
          <cell r="H14345" t="str">
            <v>Hainardia spp.</v>
          </cell>
        </row>
        <row r="14346">
          <cell r="A14346" t="str">
            <v>HAKE</v>
          </cell>
          <cell r="H14346" t="str">
            <v>Hakea spp.</v>
          </cell>
        </row>
        <row r="14347">
          <cell r="A14347" t="str">
            <v>HALF</v>
          </cell>
          <cell r="H14347" t="str">
            <v>Halfordia spp.</v>
          </cell>
        </row>
        <row r="14348">
          <cell r="A14348" t="str">
            <v>HALG</v>
          </cell>
          <cell r="H14348" t="str">
            <v>Halgania spp.</v>
          </cell>
        </row>
        <row r="14349">
          <cell r="A14349" t="str">
            <v>HALO</v>
          </cell>
          <cell r="H14349" t="str">
            <v>Halosarcia spp.</v>
          </cell>
        </row>
        <row r="14350">
          <cell r="A14350" t="str">
            <v>HALR</v>
          </cell>
          <cell r="H14350" t="str">
            <v>Haloragis spp.</v>
          </cell>
        </row>
        <row r="14351">
          <cell r="A14351" t="str">
            <v>HANN</v>
          </cell>
          <cell r="H14351" t="str">
            <v>Hannafordia spp.</v>
          </cell>
        </row>
        <row r="14352">
          <cell r="A14352" t="str">
            <v>HARD</v>
          </cell>
          <cell r="H14352" t="str">
            <v>Hardenbergia spp.</v>
          </cell>
        </row>
        <row r="14353">
          <cell r="A14353" t="str">
            <v>HARM</v>
          </cell>
          <cell r="H14353" t="str">
            <v>Harmsiodoxa spp.</v>
          </cell>
        </row>
        <row r="14354">
          <cell r="A14354" t="str">
            <v>HARP</v>
          </cell>
          <cell r="H14354" t="str">
            <v>Harpullia spp.</v>
          </cell>
        </row>
        <row r="14355">
          <cell r="A14355" t="str">
            <v>HEBB</v>
          </cell>
          <cell r="H14355" t="str">
            <v>Hebe spp.</v>
          </cell>
        </row>
        <row r="14356">
          <cell r="A14356" t="str">
            <v>HEBE</v>
          </cell>
          <cell r="H14356" t="str">
            <v>Hebenstretia spp.</v>
          </cell>
        </row>
        <row r="14357">
          <cell r="A14357" t="str">
            <v>HEDE</v>
          </cell>
          <cell r="H14357" t="str">
            <v>Hedera spp.</v>
          </cell>
        </row>
        <row r="14358">
          <cell r="A14358" t="str">
            <v>HEDR</v>
          </cell>
          <cell r="H14358" t="str">
            <v>Hedraianthera spp.</v>
          </cell>
        </row>
        <row r="14359">
          <cell r="A14359" t="str">
            <v>HEDY</v>
          </cell>
          <cell r="H14359" t="str">
            <v>Hedypnois spp.</v>
          </cell>
        </row>
        <row r="14360">
          <cell r="A14360" t="str">
            <v>HELI</v>
          </cell>
          <cell r="H14360" t="str">
            <v>Helichrysum spp.</v>
          </cell>
        </row>
        <row r="14361">
          <cell r="A14361" t="str">
            <v>HELM</v>
          </cell>
          <cell r="H14361" t="str">
            <v>Helmholtzia spp.</v>
          </cell>
        </row>
        <row r="14362">
          <cell r="A14362" t="str">
            <v>HELT</v>
          </cell>
          <cell r="H14362" t="str">
            <v>Heliotropium spp.</v>
          </cell>
        </row>
        <row r="14363">
          <cell r="A14363" t="str">
            <v>HEMA</v>
          </cell>
          <cell r="H14363" t="str">
            <v>Hemarthria spp.</v>
          </cell>
        </row>
        <row r="14364">
          <cell r="A14364" t="str">
            <v>HEMI</v>
          </cell>
          <cell r="H14364" t="str">
            <v>Hemizonia spp.</v>
          </cell>
        </row>
        <row r="14365">
          <cell r="A14365" t="str">
            <v>HERB</v>
          </cell>
          <cell r="H14365" t="str">
            <v>Herbertia spp.</v>
          </cell>
        </row>
        <row r="14366">
          <cell r="A14366" t="str">
            <v>HERI</v>
          </cell>
          <cell r="H14366" t="str">
            <v>Heritiera spp.</v>
          </cell>
        </row>
        <row r="14367">
          <cell r="A14367" t="str">
            <v>HERN</v>
          </cell>
          <cell r="H14367" t="str">
            <v>Herniaria spp.</v>
          </cell>
        </row>
        <row r="14368">
          <cell r="A14368" t="str">
            <v>HERP</v>
          </cell>
          <cell r="H14368" t="str">
            <v>Herpolirion spp.</v>
          </cell>
        </row>
        <row r="14369">
          <cell r="A14369" t="str">
            <v>HETE</v>
          </cell>
          <cell r="H14369" t="str">
            <v>Heterozostera spp.</v>
          </cell>
        </row>
        <row r="14370">
          <cell r="A14370" t="str">
            <v>HIBB</v>
          </cell>
          <cell r="H14370" t="str">
            <v>Hibbertia spp.</v>
          </cell>
        </row>
        <row r="14371">
          <cell r="A14371" t="str">
            <v>HIBI</v>
          </cell>
          <cell r="H14371" t="str">
            <v>Hibiscus spp.</v>
          </cell>
        </row>
        <row r="14372">
          <cell r="A14372" t="str">
            <v>HICK</v>
          </cell>
          <cell r="H14372" t="str">
            <v>Hicksbeachia spp.</v>
          </cell>
        </row>
        <row r="14373">
          <cell r="A14373" t="str">
            <v>HIER</v>
          </cell>
          <cell r="H14373" t="str">
            <v>Hierochloe spp.</v>
          </cell>
        </row>
        <row r="14374">
          <cell r="A14374" t="str">
            <v>HIPP</v>
          </cell>
          <cell r="H14374" t="str">
            <v>Hippocratea spp.</v>
          </cell>
        </row>
        <row r="14375">
          <cell r="A14375" t="str">
            <v>HIRS</v>
          </cell>
          <cell r="H14375" t="str">
            <v>Hirschfeldia spp.</v>
          </cell>
        </row>
        <row r="14376">
          <cell r="A14376" t="str">
            <v>HIST</v>
          </cell>
          <cell r="H14376" t="str">
            <v>Histiopteris spp.</v>
          </cell>
        </row>
        <row r="14377">
          <cell r="A14377" t="str">
            <v>HLRGC</v>
          </cell>
          <cell r="H14377" t="str">
            <v>Haloragaceae indeterminate</v>
          </cell>
        </row>
        <row r="14378">
          <cell r="A14378" t="str">
            <v>HODG</v>
          </cell>
          <cell r="H14378" t="str">
            <v>Hodgkinsonia spp.</v>
          </cell>
        </row>
        <row r="14379">
          <cell r="A14379" t="str">
            <v>HOLC</v>
          </cell>
          <cell r="H14379" t="str">
            <v>Holcus spp.</v>
          </cell>
        </row>
        <row r="14380">
          <cell r="A14380" t="str">
            <v>HOME</v>
          </cell>
          <cell r="H14380" t="str">
            <v>Homeria spp.</v>
          </cell>
        </row>
        <row r="14381">
          <cell r="A14381" t="str">
            <v>HOMO</v>
          </cell>
          <cell r="H14381" t="str">
            <v>Homoranthus spp.</v>
          </cell>
        </row>
        <row r="14382">
          <cell r="A14382" t="str">
            <v>HOOK</v>
          </cell>
          <cell r="H14382" t="str">
            <v>Hookerochloa spp.</v>
          </cell>
        </row>
        <row r="14383">
          <cell r="A14383" t="str">
            <v>HORD</v>
          </cell>
          <cell r="H14383" t="str">
            <v>Hordeum spp.</v>
          </cell>
        </row>
        <row r="14384">
          <cell r="A14384" t="str">
            <v>HOVE</v>
          </cell>
          <cell r="H14384" t="str">
            <v>Hovea spp.</v>
          </cell>
        </row>
        <row r="14385">
          <cell r="A14385" t="str">
            <v>HOWE</v>
          </cell>
          <cell r="H14385" t="str">
            <v>Howea spp.</v>
          </cell>
        </row>
        <row r="14386">
          <cell r="A14386" t="str">
            <v>HOWI</v>
          </cell>
          <cell r="H14386" t="str">
            <v>Howittia spp.</v>
          </cell>
        </row>
        <row r="14387">
          <cell r="A14387" t="str">
            <v>HOYA</v>
          </cell>
          <cell r="H14387" t="str">
            <v>Hoya spp.</v>
          </cell>
        </row>
        <row r="14388">
          <cell r="A14388" t="str">
            <v>HUMU</v>
          </cell>
          <cell r="H14388" t="str">
            <v>Humulus spp.</v>
          </cell>
        </row>
        <row r="14389">
          <cell r="A14389" t="str">
            <v>HUPE</v>
          </cell>
          <cell r="H14389" t="str">
            <v>Huperzia spp.</v>
          </cell>
        </row>
        <row r="14390">
          <cell r="A14390" t="str">
            <v>HYAL</v>
          </cell>
          <cell r="H14390" t="str">
            <v>Hyalosperma spp.</v>
          </cell>
        </row>
        <row r="14391">
          <cell r="A14391" t="str">
            <v>HYBA</v>
          </cell>
          <cell r="H14391" t="str">
            <v>Hybanthus spp.</v>
          </cell>
        </row>
        <row r="14392">
          <cell r="A14392" t="str">
            <v>HYDR</v>
          </cell>
          <cell r="H14392" t="str">
            <v>Hydrocotyle spp.</v>
          </cell>
        </row>
        <row r="14393">
          <cell r="A14393" t="str">
            <v>HYGR</v>
          </cell>
          <cell r="H14393" t="str">
            <v>Hygrophila spp.</v>
          </cell>
        </row>
        <row r="14394">
          <cell r="A14394" t="str">
            <v>HYLO</v>
          </cell>
          <cell r="H14394" t="str">
            <v>Hylocereus spp.</v>
          </cell>
        </row>
        <row r="14395">
          <cell r="A14395" t="str">
            <v>HYME</v>
          </cell>
          <cell r="H14395" t="str">
            <v>Hymenophyllum spp.</v>
          </cell>
        </row>
        <row r="14396">
          <cell r="A14396" t="str">
            <v>HYMN</v>
          </cell>
          <cell r="H14396" t="str">
            <v>Hymenochilus spp.</v>
          </cell>
        </row>
        <row r="14397">
          <cell r="A14397" t="str">
            <v>HYOS</v>
          </cell>
          <cell r="H14397" t="str">
            <v>Hyoscyamus spp.</v>
          </cell>
        </row>
        <row r="14398">
          <cell r="A14398" t="str">
            <v>HYPA</v>
          </cell>
          <cell r="H14398" t="str">
            <v>Hyparrhenia spp.</v>
          </cell>
        </row>
        <row r="14399">
          <cell r="A14399" t="str">
            <v>HYPC</v>
          </cell>
          <cell r="H14399" t="str">
            <v>Hypochaeris spp.</v>
          </cell>
        </row>
        <row r="14400">
          <cell r="A14400" t="str">
            <v>HYPE</v>
          </cell>
          <cell r="H14400" t="str">
            <v>Hypericum spp.</v>
          </cell>
        </row>
        <row r="14401">
          <cell r="A14401" t="str">
            <v>HYPL</v>
          </cell>
          <cell r="H14401" t="str">
            <v>Hypolepis spp.</v>
          </cell>
        </row>
        <row r="14402">
          <cell r="A14402" t="str">
            <v>HYPO</v>
          </cell>
          <cell r="H14402" t="str">
            <v>Hypoxis spp.</v>
          </cell>
        </row>
        <row r="14403">
          <cell r="A14403" t="str">
            <v>HYPP</v>
          </cell>
          <cell r="H14403" t="str">
            <v>Hypopterygium spp.</v>
          </cell>
        </row>
        <row r="14404">
          <cell r="A14404" t="str">
            <v>HYPS</v>
          </cell>
          <cell r="H14404" t="str">
            <v>Hypserpa spp.</v>
          </cell>
        </row>
        <row r="14405">
          <cell r="A14405" t="str">
            <v>HYPT</v>
          </cell>
          <cell r="H14405" t="str">
            <v>Hypoestes spp.</v>
          </cell>
        </row>
        <row r="14406">
          <cell r="A14406" t="str">
            <v>HYPX</v>
          </cell>
          <cell r="H14406" t="str">
            <v>Hypoxis spp.</v>
          </cell>
        </row>
        <row r="14407">
          <cell r="A14407" t="str">
            <v>I</v>
          </cell>
          <cell r="H14407" t="str">
            <v>Unknown</v>
          </cell>
        </row>
        <row r="14408">
          <cell r="A14408" t="str">
            <v>IBIC</v>
          </cell>
          <cell r="H14408" t="str">
            <v>Ibicella spp.</v>
          </cell>
        </row>
        <row r="14409">
          <cell r="A14409" t="str">
            <v>ILEX</v>
          </cell>
          <cell r="H14409" t="str">
            <v>Ilex spp.</v>
          </cell>
        </row>
        <row r="14410">
          <cell r="A14410" t="str">
            <v>IMPA</v>
          </cell>
          <cell r="H14410" t="str">
            <v>Impatiens spp.</v>
          </cell>
        </row>
        <row r="14411">
          <cell r="A14411" t="str">
            <v>IMPE</v>
          </cell>
          <cell r="H14411" t="str">
            <v>Imperata spp.</v>
          </cell>
        </row>
        <row r="14412">
          <cell r="A14412" t="str">
            <v>INDI</v>
          </cell>
          <cell r="H14412" t="str">
            <v>Indigofera spp.</v>
          </cell>
        </row>
        <row r="14413">
          <cell r="A14413" t="str">
            <v>IPHE</v>
          </cell>
          <cell r="H14413" t="str">
            <v>Ipheion spp.</v>
          </cell>
        </row>
        <row r="14414">
          <cell r="A14414" t="str">
            <v>IPOM</v>
          </cell>
          <cell r="H14414" t="str">
            <v>Ipomoea spp.</v>
          </cell>
        </row>
        <row r="14415">
          <cell r="A14415" t="str">
            <v>IREN</v>
          </cell>
          <cell r="H14415" t="str">
            <v>Irenepharsus spp.</v>
          </cell>
        </row>
        <row r="14416">
          <cell r="A14416" t="str">
            <v>IRID</v>
          </cell>
          <cell r="H14416" t="str">
            <v>Iridaceae indeterminate</v>
          </cell>
        </row>
        <row r="14417">
          <cell r="A14417" t="str">
            <v>IRIS</v>
          </cell>
          <cell r="H14417" t="str">
            <v>Iris spp.</v>
          </cell>
        </row>
        <row r="14418">
          <cell r="A14418" t="str">
            <v>ISAC</v>
          </cell>
          <cell r="H14418" t="str">
            <v>Isachne spp.</v>
          </cell>
        </row>
        <row r="14419">
          <cell r="A14419" t="str">
            <v>ISCH</v>
          </cell>
          <cell r="H14419" t="str">
            <v>Ischaemum spp.</v>
          </cell>
        </row>
        <row r="14420">
          <cell r="A14420" t="str">
            <v>ISEI</v>
          </cell>
          <cell r="H14420" t="str">
            <v>Iseilema spp.</v>
          </cell>
        </row>
        <row r="14421">
          <cell r="A14421" t="str">
            <v>ISOE</v>
          </cell>
          <cell r="H14421" t="str">
            <v>Isoetes spp.</v>
          </cell>
        </row>
        <row r="14422">
          <cell r="A14422" t="str">
            <v>ISOG</v>
          </cell>
          <cell r="H14422" t="str">
            <v>Isoglossa spp.</v>
          </cell>
        </row>
        <row r="14423">
          <cell r="A14423" t="str">
            <v>ISOL</v>
          </cell>
          <cell r="H14423" t="str">
            <v>Isolepis spp.</v>
          </cell>
        </row>
        <row r="14424">
          <cell r="A14424" t="str">
            <v>ISOP</v>
          </cell>
          <cell r="H14424" t="str">
            <v>Isopogon spp.</v>
          </cell>
        </row>
        <row r="14425">
          <cell r="A14425" t="str">
            <v>ISOT</v>
          </cell>
          <cell r="H14425" t="str">
            <v>Isotoma spp.</v>
          </cell>
        </row>
        <row r="14426">
          <cell r="A14426" t="str">
            <v>IXIA</v>
          </cell>
          <cell r="H14426" t="str">
            <v>Ixia spp.</v>
          </cell>
        </row>
        <row r="14427">
          <cell r="A14427" t="str">
            <v>IXIL</v>
          </cell>
          <cell r="H14427" t="str">
            <v>Ixiolaena spp.</v>
          </cell>
        </row>
        <row r="14428">
          <cell r="A14428" t="str">
            <v>IXIO</v>
          </cell>
          <cell r="H14428" t="str">
            <v>Ixiochlamys spp.</v>
          </cell>
        </row>
        <row r="14429">
          <cell r="A14429" t="str">
            <v>IXOR</v>
          </cell>
          <cell r="H14429" t="str">
            <v>Ixora spp.</v>
          </cell>
        </row>
        <row r="14430">
          <cell r="A14430" t="str">
            <v>J</v>
          </cell>
          <cell r="H14430" t="str">
            <v>Unknown</v>
          </cell>
        </row>
        <row r="14431">
          <cell r="A14431" t="str">
            <v>JACA</v>
          </cell>
          <cell r="H14431" t="str">
            <v>Jacaranda spp.</v>
          </cell>
        </row>
        <row r="14432">
          <cell r="A14432" t="str">
            <v>JACK</v>
          </cell>
          <cell r="H14432" t="str">
            <v>Jacksonia spp.</v>
          </cell>
        </row>
        <row r="14433">
          <cell r="A14433" t="str">
            <v>JAGE</v>
          </cell>
          <cell r="H14433" t="str">
            <v>Jagera spp.</v>
          </cell>
        </row>
        <row r="14434">
          <cell r="A14434" t="str">
            <v>JASM</v>
          </cell>
          <cell r="H14434" t="str">
            <v>Jasminum spp.</v>
          </cell>
        </row>
        <row r="14435">
          <cell r="A14435" t="str">
            <v>JONE</v>
          </cell>
          <cell r="H14435" t="str">
            <v>Jonesiopsis spp.</v>
          </cell>
        </row>
        <row r="14436">
          <cell r="A14436" t="str">
            <v>JOSE</v>
          </cell>
          <cell r="H14436" t="str">
            <v>Josephinia spp.</v>
          </cell>
        </row>
        <row r="14437">
          <cell r="A14437" t="str">
            <v>JUNC</v>
          </cell>
          <cell r="H14437" t="str">
            <v>Juncus spp.</v>
          </cell>
        </row>
        <row r="14438">
          <cell r="A14438" t="str">
            <v>JUNCC</v>
          </cell>
          <cell r="H14438" t="str">
            <v>Juncaceae indeterminate</v>
          </cell>
        </row>
        <row r="14439">
          <cell r="A14439" t="str">
            <v>JUST</v>
          </cell>
          <cell r="H14439" t="str">
            <v>Justicia spp.</v>
          </cell>
        </row>
        <row r="14440">
          <cell r="A14440" t="str">
            <v>K</v>
          </cell>
          <cell r="H14440" t="str">
            <v>Unknown</v>
          </cell>
        </row>
        <row r="14441">
          <cell r="A14441" t="str">
            <v>KALA</v>
          </cell>
          <cell r="H14441" t="str">
            <v>Kalanchoe spp.</v>
          </cell>
        </row>
        <row r="14442">
          <cell r="A14442" t="str">
            <v>KELL</v>
          </cell>
          <cell r="H14442" t="str">
            <v>Kelleria spp.</v>
          </cell>
        </row>
        <row r="14443">
          <cell r="A14443" t="str">
            <v>KENN</v>
          </cell>
          <cell r="H14443" t="str">
            <v>Kennedia spp.</v>
          </cell>
        </row>
        <row r="14444">
          <cell r="A14444" t="str">
            <v>KERA</v>
          </cell>
          <cell r="H14444" t="str">
            <v>Keraudrenia spp.</v>
          </cell>
        </row>
        <row r="14445">
          <cell r="A14445" t="str">
            <v>KICK</v>
          </cell>
          <cell r="H14445" t="str">
            <v>Kickxia spp.</v>
          </cell>
        </row>
        <row r="14446">
          <cell r="A14446" t="str">
            <v>KIPP</v>
          </cell>
          <cell r="H14446" t="str">
            <v>Kippistia spp.</v>
          </cell>
        </row>
        <row r="14447">
          <cell r="A14447" t="str">
            <v>KNIP</v>
          </cell>
          <cell r="H14447" t="str">
            <v>Kniphofia spp.</v>
          </cell>
        </row>
        <row r="14448">
          <cell r="A14448" t="str">
            <v>KNOX</v>
          </cell>
          <cell r="H14448" t="str">
            <v>Knoxia spp.</v>
          </cell>
        </row>
        <row r="14449">
          <cell r="A14449" t="str">
            <v>KOEL</v>
          </cell>
          <cell r="H14449" t="str">
            <v>Koeleria spp.</v>
          </cell>
        </row>
        <row r="14450">
          <cell r="A14450" t="str">
            <v>KORT</v>
          </cell>
          <cell r="H14450" t="str">
            <v>Korthasella spp.</v>
          </cell>
        </row>
        <row r="14451">
          <cell r="A14451" t="str">
            <v>KREY</v>
          </cell>
          <cell r="H14451" t="str">
            <v>Kreysigia spp.</v>
          </cell>
        </row>
        <row r="14452">
          <cell r="A14452" t="str">
            <v>KUNS</v>
          </cell>
          <cell r="H14452" t="str">
            <v>Kunstleria spp.</v>
          </cell>
        </row>
        <row r="14453">
          <cell r="A14453" t="str">
            <v>KUNZ</v>
          </cell>
          <cell r="H14453" t="str">
            <v>Kunzea spp.</v>
          </cell>
        </row>
        <row r="14454">
          <cell r="A14454" t="str">
            <v>L</v>
          </cell>
          <cell r="H14454" t="str">
            <v>Unknown</v>
          </cell>
        </row>
        <row r="14455">
          <cell r="A14455" t="str">
            <v>LABL</v>
          </cell>
          <cell r="H14455" t="str">
            <v>Lablab spp.</v>
          </cell>
        </row>
        <row r="14456">
          <cell r="A14456" t="str">
            <v>LACH</v>
          </cell>
          <cell r="H14456" t="str">
            <v>Lachnagrostis spp.</v>
          </cell>
        </row>
        <row r="14457">
          <cell r="A14457" t="str">
            <v>LACT</v>
          </cell>
          <cell r="H14457" t="str">
            <v>Lactuca spp.</v>
          </cell>
        </row>
        <row r="14458">
          <cell r="A14458" t="str">
            <v>LAGE</v>
          </cell>
          <cell r="H14458" t="str">
            <v>Lagenifera spp.</v>
          </cell>
        </row>
        <row r="14459">
          <cell r="A14459" t="str">
            <v>LAGN</v>
          </cell>
          <cell r="H14459" t="str">
            <v>Lagenaria spp.</v>
          </cell>
        </row>
        <row r="14460">
          <cell r="A14460" t="str">
            <v>LAGP</v>
          </cell>
          <cell r="H14460" t="str">
            <v>Lagenophora spp.</v>
          </cell>
        </row>
        <row r="14461">
          <cell r="A14461" t="str">
            <v>LAGS</v>
          </cell>
          <cell r="H14461" t="str">
            <v>Lagerstroemia spp.</v>
          </cell>
        </row>
        <row r="14462">
          <cell r="A14462" t="str">
            <v>LAGU</v>
          </cell>
          <cell r="H14462" t="str">
            <v>Lagunaria spp.</v>
          </cell>
        </row>
        <row r="14463">
          <cell r="A14463" t="str">
            <v>LAMA</v>
          </cell>
          <cell r="H14463" t="str">
            <v>Lamarckia spp.</v>
          </cell>
        </row>
        <row r="14464">
          <cell r="A14464" t="str">
            <v>LAMB</v>
          </cell>
          <cell r="H14464" t="str">
            <v>Lambertia spp.</v>
          </cell>
        </row>
        <row r="14465">
          <cell r="A14465" t="str">
            <v>LAMI</v>
          </cell>
          <cell r="H14465" t="str">
            <v>Lamium spp.</v>
          </cell>
        </row>
        <row r="14466">
          <cell r="A14466" t="str">
            <v>LAMIC</v>
          </cell>
          <cell r="H14466" t="str">
            <v>Lamiaceae indeterminate</v>
          </cell>
        </row>
        <row r="14467">
          <cell r="A14467" t="str">
            <v>LAMP</v>
          </cell>
          <cell r="H14467" t="str">
            <v>Lampranthus spp.</v>
          </cell>
        </row>
        <row r="14468">
          <cell r="A14468" t="str">
            <v>LANT</v>
          </cell>
          <cell r="H14468" t="str">
            <v>Lantana spp.</v>
          </cell>
        </row>
        <row r="14469">
          <cell r="A14469" t="str">
            <v>LAPS</v>
          </cell>
          <cell r="H14469" t="str">
            <v>Lapsana spp.</v>
          </cell>
        </row>
        <row r="14470">
          <cell r="A14470" t="str">
            <v>LASI</v>
          </cell>
          <cell r="H14470" t="str">
            <v>Lasiopetalum spp.</v>
          </cell>
        </row>
        <row r="14471">
          <cell r="A14471" t="str">
            <v>LAST</v>
          </cell>
          <cell r="H14471" t="str">
            <v>Lastreopsis spp.</v>
          </cell>
        </row>
        <row r="14472">
          <cell r="A14472" t="str">
            <v>LATH</v>
          </cell>
          <cell r="H14472" t="str">
            <v>Lathyrus spp.</v>
          </cell>
        </row>
        <row r="14473">
          <cell r="A14473" t="str">
            <v>LAURC</v>
          </cell>
          <cell r="H14473" t="str">
            <v>Lauraceae indeterminate</v>
          </cell>
        </row>
        <row r="14474">
          <cell r="A14474" t="str">
            <v>LAVA</v>
          </cell>
          <cell r="H14474" t="str">
            <v>Lavatera spp.</v>
          </cell>
        </row>
        <row r="14475">
          <cell r="A14475" t="str">
            <v>LAWR</v>
          </cell>
          <cell r="H14475" t="str">
            <v>Lawrencia spp.</v>
          </cell>
        </row>
        <row r="14476">
          <cell r="A14476" t="str">
            <v>LAXM</v>
          </cell>
          <cell r="H14476" t="str">
            <v>Laxmannia spp.</v>
          </cell>
        </row>
        <row r="14477">
          <cell r="A14477" t="str">
            <v>LECH</v>
          </cell>
          <cell r="H14477" t="str">
            <v>Lechenaultia spp.</v>
          </cell>
        </row>
        <row r="14478">
          <cell r="A14478" t="str">
            <v>LEER</v>
          </cell>
          <cell r="H14478" t="str">
            <v>Leersia spp.</v>
          </cell>
        </row>
        <row r="14479">
          <cell r="A14479" t="str">
            <v>LEGN</v>
          </cell>
          <cell r="H14479" t="str">
            <v>Legnephora spp.</v>
          </cell>
        </row>
        <row r="14480">
          <cell r="A14480" t="str">
            <v>LEIC</v>
          </cell>
          <cell r="H14480" t="str">
            <v>Leichhardtia spp.</v>
          </cell>
        </row>
        <row r="14481">
          <cell r="A14481" t="str">
            <v>LEIO</v>
          </cell>
          <cell r="H14481" t="str">
            <v>Leiocarpa spp.</v>
          </cell>
        </row>
        <row r="14482">
          <cell r="A14482" t="str">
            <v>LEMN</v>
          </cell>
          <cell r="H14482" t="str">
            <v>Lemna spp.</v>
          </cell>
        </row>
        <row r="14483">
          <cell r="A14483" t="str">
            <v>LEON</v>
          </cell>
          <cell r="H14483" t="str">
            <v>Leontodon spp.</v>
          </cell>
        </row>
        <row r="14484">
          <cell r="A14484" t="str">
            <v>LEPC</v>
          </cell>
          <cell r="H14484" t="str">
            <v>Leptochloa spp.</v>
          </cell>
        </row>
        <row r="14485">
          <cell r="A14485" t="str">
            <v>LEPD</v>
          </cell>
          <cell r="H14485" t="str">
            <v>Lepidosperma spp.</v>
          </cell>
        </row>
        <row r="14486">
          <cell r="A14486" t="str">
            <v>LEPI</v>
          </cell>
          <cell r="H14486" t="str">
            <v>Lepidium spp.</v>
          </cell>
        </row>
        <row r="14487">
          <cell r="A14487" t="str">
            <v>LEPO</v>
          </cell>
          <cell r="H14487" t="str">
            <v>Leptorhynchos spp.</v>
          </cell>
        </row>
        <row r="14488">
          <cell r="A14488" t="str">
            <v>LEPT</v>
          </cell>
          <cell r="H14488" t="str">
            <v>Leptospermum spp.</v>
          </cell>
        </row>
        <row r="14489">
          <cell r="A14489" t="str">
            <v>LEPY</v>
          </cell>
          <cell r="H14489" t="str">
            <v>Lepyrodia spp.</v>
          </cell>
        </row>
        <row r="14490">
          <cell r="A14490" t="str">
            <v>LEPZ</v>
          </cell>
          <cell r="H14490" t="str">
            <v>Lepidozamia spp.</v>
          </cell>
        </row>
        <row r="14491">
          <cell r="A14491" t="str">
            <v>LESP</v>
          </cell>
          <cell r="H14491" t="str">
            <v>Lespedeza spp.</v>
          </cell>
        </row>
        <row r="14492">
          <cell r="A14492" t="str">
            <v>LEUC</v>
          </cell>
          <cell r="H14492" t="str">
            <v>Leucopogon spp.</v>
          </cell>
        </row>
        <row r="14493">
          <cell r="A14493" t="str">
            <v>LEUH</v>
          </cell>
          <cell r="H14493" t="str">
            <v>Leucochrysum spp.</v>
          </cell>
        </row>
        <row r="14494">
          <cell r="A14494" t="str">
            <v>LEUZ</v>
          </cell>
          <cell r="H14494" t="str">
            <v>Leuzea spp.</v>
          </cell>
        </row>
        <row r="14495">
          <cell r="A14495" t="str">
            <v>LEVE</v>
          </cell>
          <cell r="H14495" t="str">
            <v>Levenhookia spp.</v>
          </cell>
        </row>
        <row r="14496">
          <cell r="A14496" t="str">
            <v>LEYC</v>
          </cell>
          <cell r="H14496" t="str">
            <v>Leycesteria spp.</v>
          </cell>
        </row>
        <row r="14497">
          <cell r="A14497" t="str">
            <v>LIBE</v>
          </cell>
          <cell r="H14497" t="str">
            <v>Libertia spp.</v>
          </cell>
        </row>
        <row r="14498">
          <cell r="A14498" t="str">
            <v>LIGU</v>
          </cell>
          <cell r="H14498" t="str">
            <v>Ligustrum spp.</v>
          </cell>
        </row>
        <row r="14499">
          <cell r="A14499" t="str">
            <v>LILA</v>
          </cell>
          <cell r="H14499" t="str">
            <v>Lilaea spp.</v>
          </cell>
        </row>
        <row r="14500">
          <cell r="A14500" t="str">
            <v>LILI</v>
          </cell>
          <cell r="H14500" t="str">
            <v>Lilium spp.</v>
          </cell>
        </row>
        <row r="14501">
          <cell r="A14501" t="str">
            <v>LILIC</v>
          </cell>
          <cell r="H14501" t="str">
            <v>Liliaceae indeterminate</v>
          </cell>
        </row>
        <row r="14502">
          <cell r="A14502" t="str">
            <v>LIMO</v>
          </cell>
          <cell r="H14502" t="str">
            <v>Limonium spp.</v>
          </cell>
        </row>
        <row r="14503">
          <cell r="A14503" t="str">
            <v>LIMS</v>
          </cell>
          <cell r="H14503" t="str">
            <v>Limosella spp.</v>
          </cell>
        </row>
        <row r="14504">
          <cell r="A14504" t="str">
            <v>LINA</v>
          </cell>
          <cell r="H14504" t="str">
            <v>Linaria spp.</v>
          </cell>
        </row>
        <row r="14505">
          <cell r="A14505" t="str">
            <v>LIND</v>
          </cell>
          <cell r="H14505" t="str">
            <v>Lindsaea spp.</v>
          </cell>
        </row>
        <row r="14506">
          <cell r="A14506" t="str">
            <v>LINE</v>
          </cell>
          <cell r="H14506" t="str">
            <v>Lindernia spp.</v>
          </cell>
        </row>
        <row r="14507">
          <cell r="A14507" t="str">
            <v>LING</v>
          </cell>
          <cell r="H14507" t="str">
            <v>Linguella spp.</v>
          </cell>
        </row>
        <row r="14508">
          <cell r="A14508" t="str">
            <v>LINO</v>
          </cell>
          <cell r="H14508" t="str">
            <v>Linospadix spp.</v>
          </cell>
        </row>
        <row r="14509">
          <cell r="A14509" t="str">
            <v>LINU</v>
          </cell>
          <cell r="H14509" t="str">
            <v>Linum spp.</v>
          </cell>
        </row>
        <row r="14510">
          <cell r="A14510" t="str">
            <v>LIPA</v>
          </cell>
          <cell r="H14510" t="str">
            <v>Liparis spp.</v>
          </cell>
        </row>
        <row r="14511">
          <cell r="A14511" t="str">
            <v>LIPO</v>
          </cell>
          <cell r="H14511" t="str">
            <v>Lipocarpha spp.</v>
          </cell>
        </row>
        <row r="14512">
          <cell r="A14512" t="str">
            <v>LISS</v>
          </cell>
          <cell r="H14512" t="str">
            <v>Lissanthe spp.</v>
          </cell>
        </row>
        <row r="14513">
          <cell r="A14513" t="str">
            <v>LITH</v>
          </cell>
          <cell r="H14513" t="str">
            <v>Lithospermum spp.</v>
          </cell>
        </row>
        <row r="14514">
          <cell r="A14514" t="str">
            <v>LITS</v>
          </cell>
          <cell r="H14514" t="str">
            <v>Litsea spp.</v>
          </cell>
        </row>
        <row r="14515">
          <cell r="A14515" t="str">
            <v>LIVI</v>
          </cell>
          <cell r="H14515" t="str">
            <v>Livistona spp.</v>
          </cell>
        </row>
        <row r="14516">
          <cell r="A14516" t="str">
            <v>LOBE</v>
          </cell>
          <cell r="H14516" t="str">
            <v>Lobelia spp.</v>
          </cell>
        </row>
        <row r="14517">
          <cell r="A14517" t="str">
            <v>LOBLC</v>
          </cell>
          <cell r="H14517" t="str">
            <v>Lobeliaceae indeterminate</v>
          </cell>
        </row>
        <row r="14518">
          <cell r="A14518" t="str">
            <v>LOBU</v>
          </cell>
          <cell r="H14518" t="str">
            <v>Lobularia spp.</v>
          </cell>
        </row>
        <row r="14519">
          <cell r="A14519" t="str">
            <v>LOES</v>
          </cell>
          <cell r="H14519" t="str">
            <v>Loeseneriella spp.</v>
          </cell>
        </row>
        <row r="14520">
          <cell r="A14520" t="str">
            <v>LOGA</v>
          </cell>
          <cell r="H14520" t="str">
            <v>Logania spp.</v>
          </cell>
        </row>
        <row r="14521">
          <cell r="A14521" t="str">
            <v>LOLI</v>
          </cell>
          <cell r="H14521" t="str">
            <v>Lolium spp.</v>
          </cell>
        </row>
        <row r="14522">
          <cell r="A14522" t="str">
            <v>LOMA</v>
          </cell>
          <cell r="H14522" t="str">
            <v>Lomandra spp.</v>
          </cell>
        </row>
        <row r="14523">
          <cell r="A14523" t="str">
            <v>LOMT</v>
          </cell>
          <cell r="H14523" t="str">
            <v>Lomatia spp.</v>
          </cell>
        </row>
        <row r="14524">
          <cell r="A14524" t="str">
            <v>LONI</v>
          </cell>
          <cell r="H14524" t="str">
            <v>Lonicera spp.</v>
          </cell>
        </row>
        <row r="14525">
          <cell r="A14525" t="str">
            <v>LOPH</v>
          </cell>
          <cell r="H14525" t="str">
            <v>Lophochloa spp.</v>
          </cell>
        </row>
        <row r="14526">
          <cell r="A14526" t="str">
            <v>LORD</v>
          </cell>
          <cell r="H14526" t="str">
            <v>Lordhowea spp.</v>
          </cell>
        </row>
        <row r="14527">
          <cell r="A14527" t="str">
            <v>LOTO</v>
          </cell>
          <cell r="H14527" t="str">
            <v>Lotononis spp.</v>
          </cell>
        </row>
        <row r="14528">
          <cell r="A14528" t="str">
            <v>LOTU</v>
          </cell>
          <cell r="H14528" t="str">
            <v>Lotus spp.</v>
          </cell>
        </row>
        <row r="14529">
          <cell r="A14529" t="str">
            <v>LRNTC</v>
          </cell>
          <cell r="H14529" t="str">
            <v>Loranthaceae indeterminate</v>
          </cell>
        </row>
        <row r="14530">
          <cell r="A14530" t="str">
            <v>LUCU</v>
          </cell>
          <cell r="H14530" t="str">
            <v>Luculia spp.</v>
          </cell>
        </row>
        <row r="14531">
          <cell r="A14531" t="str">
            <v>LUDW</v>
          </cell>
          <cell r="H14531" t="str">
            <v>Ludwigia spp.</v>
          </cell>
        </row>
        <row r="14532">
          <cell r="A14532" t="str">
            <v>LUNA</v>
          </cell>
          <cell r="H14532" t="str">
            <v>Lunathyrium spp.</v>
          </cell>
        </row>
        <row r="14533">
          <cell r="A14533" t="str">
            <v>LUPI</v>
          </cell>
          <cell r="H14533" t="str">
            <v>Lupinus spp.</v>
          </cell>
        </row>
        <row r="14534">
          <cell r="A14534" t="str">
            <v>LUZRC</v>
          </cell>
          <cell r="H14534" t="str">
            <v>Luzuriagaceae indeterminate</v>
          </cell>
        </row>
        <row r="14535">
          <cell r="A14535" t="str">
            <v>LUZU</v>
          </cell>
          <cell r="H14535" t="str">
            <v>Luzula spp.</v>
          </cell>
        </row>
        <row r="14536">
          <cell r="A14536" t="str">
            <v>LYCH</v>
          </cell>
          <cell r="H14536" t="str">
            <v>Lychnis spp.</v>
          </cell>
        </row>
        <row r="14537">
          <cell r="A14537" t="str">
            <v>LYCI</v>
          </cell>
          <cell r="H14537" t="str">
            <v>Lycium spp.</v>
          </cell>
        </row>
        <row r="14538">
          <cell r="A14538" t="str">
            <v>LYCO</v>
          </cell>
          <cell r="H14538" t="str">
            <v>Lycopodium spp.</v>
          </cell>
        </row>
        <row r="14539">
          <cell r="A14539" t="str">
            <v>LYGO</v>
          </cell>
          <cell r="H14539" t="str">
            <v>Lygodium spp.</v>
          </cell>
        </row>
        <row r="14540">
          <cell r="A14540" t="str">
            <v>LYPE</v>
          </cell>
          <cell r="H14540" t="str">
            <v>Lyperanthus spp.</v>
          </cell>
        </row>
        <row r="14541">
          <cell r="A14541" t="str">
            <v>LYSA</v>
          </cell>
          <cell r="H14541" t="str">
            <v>Lysiana spp.</v>
          </cell>
        </row>
        <row r="14542">
          <cell r="A14542" t="str">
            <v>LYSI</v>
          </cell>
          <cell r="H14542" t="str">
            <v>Lysiphyllum spp.</v>
          </cell>
        </row>
        <row r="14543">
          <cell r="A14543" t="str">
            <v>LYTH</v>
          </cell>
          <cell r="H14543" t="str">
            <v>Lythrum spp.</v>
          </cell>
        </row>
        <row r="14544">
          <cell r="A14544" t="str">
            <v>M</v>
          </cell>
          <cell r="H14544" t="str">
            <v>Unknown</v>
          </cell>
        </row>
        <row r="14545">
          <cell r="A14545" t="str">
            <v>MACA</v>
          </cell>
          <cell r="H14545" t="str">
            <v>Macadamia spp.</v>
          </cell>
        </row>
        <row r="14546">
          <cell r="A14546" t="str">
            <v>MACF</v>
          </cell>
          <cell r="H14546" t="str">
            <v>Macfadyena spp.</v>
          </cell>
        </row>
        <row r="14547">
          <cell r="A14547" t="str">
            <v>MACG</v>
          </cell>
          <cell r="H14547" t="str">
            <v>Macgregoria spp.</v>
          </cell>
        </row>
        <row r="14548">
          <cell r="A14548" t="str">
            <v>MACH</v>
          </cell>
          <cell r="H14548" t="str">
            <v>Machaerina spp.</v>
          </cell>
        </row>
        <row r="14549">
          <cell r="A14549" t="str">
            <v>MACL</v>
          </cell>
          <cell r="H14549" t="str">
            <v>Maclura spp.</v>
          </cell>
        </row>
        <row r="14550">
          <cell r="A14550" t="str">
            <v>MACO</v>
          </cell>
          <cell r="H14550" t="str">
            <v>Macropidia spp.</v>
          </cell>
        </row>
        <row r="14551">
          <cell r="A14551" t="str">
            <v>MACR</v>
          </cell>
          <cell r="H14551" t="str">
            <v>Macrotyloma spp.</v>
          </cell>
        </row>
        <row r="14552">
          <cell r="A14552" t="str">
            <v>MACZ</v>
          </cell>
          <cell r="H14552" t="str">
            <v>Macrozamia spp.</v>
          </cell>
        </row>
        <row r="14553">
          <cell r="A14553" t="str">
            <v>MADI</v>
          </cell>
          <cell r="H14553" t="str">
            <v>Madia spp.</v>
          </cell>
        </row>
        <row r="14554">
          <cell r="A14554" t="str">
            <v>MAGN</v>
          </cell>
          <cell r="H14554" t="str">
            <v>Magnolia spp.</v>
          </cell>
        </row>
        <row r="14555">
          <cell r="A14555" t="str">
            <v>MAHO</v>
          </cell>
          <cell r="H14555" t="str">
            <v>Mahonia spp.</v>
          </cell>
        </row>
        <row r="14556">
          <cell r="A14556" t="str">
            <v>MAIR</v>
          </cell>
          <cell r="H14556" t="str">
            <v>Maireana spp.</v>
          </cell>
        </row>
        <row r="14557">
          <cell r="A14557" t="str">
            <v>MALA</v>
          </cell>
          <cell r="H14557" t="str">
            <v>Malacocera spp.</v>
          </cell>
        </row>
        <row r="14558">
          <cell r="A14558" t="str">
            <v>MALL</v>
          </cell>
          <cell r="H14558" t="str">
            <v>Mallotus spp.</v>
          </cell>
        </row>
        <row r="14559">
          <cell r="A14559" t="str">
            <v>MALU</v>
          </cell>
          <cell r="H14559" t="str">
            <v>Malus spp.</v>
          </cell>
        </row>
        <row r="14560">
          <cell r="A14560" t="str">
            <v>MALV</v>
          </cell>
          <cell r="H14560" t="str">
            <v>Malva spp.</v>
          </cell>
        </row>
        <row r="14561">
          <cell r="A14561" t="str">
            <v>MALVC</v>
          </cell>
          <cell r="H14561" t="str">
            <v>Malvaceae indeterminate</v>
          </cell>
        </row>
        <row r="14562">
          <cell r="A14562" t="str">
            <v>MAND</v>
          </cell>
          <cell r="H14562" t="str">
            <v>Mandevilla spp.</v>
          </cell>
        </row>
        <row r="14563">
          <cell r="A14563" t="str">
            <v>MARA</v>
          </cell>
          <cell r="H14563" t="str">
            <v>Marattia spp.</v>
          </cell>
        </row>
        <row r="14564">
          <cell r="A14564" t="str">
            <v>MARI</v>
          </cell>
          <cell r="H14564" t="str">
            <v>Marsilea spp.</v>
          </cell>
        </row>
        <row r="14565">
          <cell r="A14565" t="str">
            <v>MARR</v>
          </cell>
          <cell r="H14565" t="str">
            <v>Marrubium spp.</v>
          </cell>
        </row>
        <row r="14566">
          <cell r="A14566" t="str">
            <v>MARS</v>
          </cell>
          <cell r="H14566" t="str">
            <v>Marsdenia spp.</v>
          </cell>
        </row>
        <row r="14567">
          <cell r="A14567" t="str">
            <v>MART</v>
          </cell>
          <cell r="H14567" t="str">
            <v>Martynia spp.</v>
          </cell>
        </row>
        <row r="14568">
          <cell r="A14568" t="str">
            <v>MATR</v>
          </cell>
          <cell r="H14568" t="str">
            <v>Matricaria spp.</v>
          </cell>
        </row>
        <row r="14569">
          <cell r="A14569" t="str">
            <v>MAUN</v>
          </cell>
          <cell r="H14569" t="str">
            <v>Maundia spp.</v>
          </cell>
        </row>
        <row r="14570">
          <cell r="A14570" t="str">
            <v>MAYT</v>
          </cell>
          <cell r="H14570" t="str">
            <v>Maytenus spp.</v>
          </cell>
        </row>
        <row r="14571">
          <cell r="A14571" t="str">
            <v>MAZU</v>
          </cell>
          <cell r="H14571" t="str">
            <v>Mazus spp.</v>
          </cell>
        </row>
        <row r="14572">
          <cell r="A14572" t="str">
            <v>MEDI</v>
          </cell>
          <cell r="H14572" t="str">
            <v>Medicago spp.</v>
          </cell>
        </row>
        <row r="14573">
          <cell r="A14573" t="str">
            <v>MELA</v>
          </cell>
          <cell r="H14573" t="str">
            <v>Melaleuca spp.</v>
          </cell>
        </row>
        <row r="14574">
          <cell r="A14574" t="str">
            <v>MELC</v>
          </cell>
          <cell r="H14574" t="str">
            <v>Melichrus spp.</v>
          </cell>
        </row>
        <row r="14575">
          <cell r="A14575" t="str">
            <v>MELH</v>
          </cell>
          <cell r="H14575" t="str">
            <v>Melhania spp.</v>
          </cell>
        </row>
        <row r="14576">
          <cell r="A14576" t="str">
            <v>MELI</v>
          </cell>
          <cell r="H14576" t="str">
            <v>Melia spp.</v>
          </cell>
        </row>
        <row r="14577">
          <cell r="A14577" t="str">
            <v>MELL</v>
          </cell>
          <cell r="H14577" t="str">
            <v>Millettia spp.</v>
          </cell>
        </row>
        <row r="14578">
          <cell r="A14578" t="str">
            <v>MELO</v>
          </cell>
          <cell r="H14578" t="str">
            <v>Melodinus spp.</v>
          </cell>
        </row>
        <row r="14579">
          <cell r="A14579" t="str">
            <v>MELP</v>
          </cell>
          <cell r="H14579" t="str">
            <v>Melicope spp.</v>
          </cell>
        </row>
        <row r="14580">
          <cell r="A14580" t="str">
            <v>MELS</v>
          </cell>
          <cell r="H14580" t="str">
            <v>Melastoma spp.</v>
          </cell>
        </row>
        <row r="14581">
          <cell r="A14581" t="str">
            <v>MELY</v>
          </cell>
          <cell r="H14581" t="str">
            <v>Melicytus spp.</v>
          </cell>
        </row>
        <row r="14582">
          <cell r="A14582" t="str">
            <v>MENK</v>
          </cell>
          <cell r="H14582" t="str">
            <v>Menkea spp.</v>
          </cell>
        </row>
        <row r="14583">
          <cell r="A14583" t="str">
            <v>MENT</v>
          </cell>
          <cell r="H14583" t="str">
            <v>Mentha spp.</v>
          </cell>
        </row>
        <row r="14584">
          <cell r="A14584" t="str">
            <v>MESE</v>
          </cell>
          <cell r="H14584" t="str">
            <v>Mesembryanthemum spp.</v>
          </cell>
        </row>
        <row r="14585">
          <cell r="A14585" t="str">
            <v>META</v>
          </cell>
          <cell r="H14585" t="str">
            <v>Metasequoia spp.</v>
          </cell>
        </row>
        <row r="14586">
          <cell r="A14586" t="str">
            <v>METR</v>
          </cell>
          <cell r="H14586" t="str">
            <v>Metrosideros spp.</v>
          </cell>
        </row>
        <row r="14587">
          <cell r="A14587" t="str">
            <v>MICH</v>
          </cell>
          <cell r="H14587" t="str">
            <v>Michelia spp.</v>
          </cell>
        </row>
        <row r="14588">
          <cell r="A14588" t="str">
            <v>MICM</v>
          </cell>
          <cell r="H14588" t="str">
            <v>Microsorum spp.</v>
          </cell>
        </row>
        <row r="14589">
          <cell r="A14589" t="str">
            <v>MICO</v>
          </cell>
          <cell r="H14589" t="str">
            <v>Microtis spp.</v>
          </cell>
        </row>
        <row r="14590">
          <cell r="A14590" t="str">
            <v>MICR</v>
          </cell>
          <cell r="H14590" t="str">
            <v>Micrantheum spp.</v>
          </cell>
        </row>
        <row r="14591">
          <cell r="A14591" t="str">
            <v>MICS</v>
          </cell>
          <cell r="H14591" t="str">
            <v>Microseris spp.</v>
          </cell>
        </row>
        <row r="14592">
          <cell r="A14592" t="str">
            <v>MIEM</v>
          </cell>
          <cell r="H14592" t="str">
            <v>Miemeyera spp.</v>
          </cell>
        </row>
        <row r="14593">
          <cell r="A14593" t="str">
            <v>MILL</v>
          </cell>
          <cell r="H14593" t="str">
            <v>Millotia spp.</v>
          </cell>
        </row>
        <row r="14594">
          <cell r="A14594" t="str">
            <v>MIMO</v>
          </cell>
          <cell r="H14594" t="str">
            <v>Mimosa spp.</v>
          </cell>
        </row>
        <row r="14595">
          <cell r="A14595" t="str">
            <v>MIMU</v>
          </cell>
          <cell r="H14595" t="str">
            <v>Mimulus spp.</v>
          </cell>
        </row>
        <row r="14596">
          <cell r="A14596" t="str">
            <v>MINU</v>
          </cell>
          <cell r="H14596" t="str">
            <v>Minuria spp.</v>
          </cell>
        </row>
        <row r="14597">
          <cell r="A14597" t="str">
            <v>MIRA</v>
          </cell>
          <cell r="H14597" t="str">
            <v>Mirabilis spp.</v>
          </cell>
        </row>
        <row r="14598">
          <cell r="A14598" t="str">
            <v>MIRB</v>
          </cell>
          <cell r="H14598" t="str">
            <v>Mirbelia spp.</v>
          </cell>
        </row>
        <row r="14599">
          <cell r="A14599" t="str">
            <v>MISC</v>
          </cell>
          <cell r="H14599" t="str">
            <v>Mischocarpus spp.</v>
          </cell>
        </row>
        <row r="14600">
          <cell r="A14600" t="str">
            <v>MISO</v>
          </cell>
          <cell r="H14600" t="str">
            <v>Misopates spp.</v>
          </cell>
        </row>
        <row r="14601">
          <cell r="A14601" t="str">
            <v>MITR</v>
          </cell>
          <cell r="H14601" t="str">
            <v>Mitrasacme spp.</v>
          </cell>
        </row>
        <row r="14602">
          <cell r="A14602" t="str">
            <v>MODI</v>
          </cell>
          <cell r="H14602" t="str">
            <v>Modiola spp.</v>
          </cell>
        </row>
        <row r="14603">
          <cell r="A14603" t="str">
            <v>MOEN</v>
          </cell>
          <cell r="H14603" t="str">
            <v>Moenchia spp.</v>
          </cell>
        </row>
        <row r="14604">
          <cell r="A14604" t="str">
            <v>MOLI</v>
          </cell>
          <cell r="H14604" t="str">
            <v>Molineriella spp.</v>
          </cell>
        </row>
        <row r="14605">
          <cell r="A14605" t="str">
            <v>MOLL</v>
          </cell>
          <cell r="H14605" t="str">
            <v>Mollugo spp.</v>
          </cell>
        </row>
        <row r="14606">
          <cell r="A14606" t="str">
            <v>MOLU</v>
          </cell>
          <cell r="H14606" t="str">
            <v>Moluccella spp.</v>
          </cell>
        </row>
        <row r="14607">
          <cell r="A14607" t="str">
            <v>MOMO</v>
          </cell>
          <cell r="H14607" t="str">
            <v>Momordica spp.</v>
          </cell>
        </row>
        <row r="14608">
          <cell r="A14608" t="str">
            <v>MONA</v>
          </cell>
          <cell r="H14608" t="str">
            <v>Monachather spp.</v>
          </cell>
        </row>
        <row r="14609">
          <cell r="A14609" t="str">
            <v>MONE</v>
          </cell>
          <cell r="H14609" t="str">
            <v>Monerma spp.</v>
          </cell>
        </row>
        <row r="14610">
          <cell r="A14610" t="str">
            <v>MONO</v>
          </cell>
          <cell r="H14610" t="str">
            <v>Monotoca spp.</v>
          </cell>
        </row>
        <row r="14611">
          <cell r="A14611" t="str">
            <v>MONT</v>
          </cell>
          <cell r="H14611" t="str">
            <v>Montia spp.</v>
          </cell>
        </row>
        <row r="14612">
          <cell r="A14612" t="str">
            <v>MORG</v>
          </cell>
          <cell r="H14612" t="str">
            <v>Morgania spp.</v>
          </cell>
        </row>
        <row r="14613">
          <cell r="A14613" t="str">
            <v>MORI</v>
          </cell>
          <cell r="H14613" t="str">
            <v>Morinka spp.</v>
          </cell>
        </row>
        <row r="14614">
          <cell r="A14614" t="str">
            <v>MORU</v>
          </cell>
          <cell r="H14614" t="str">
            <v>Morus spp.</v>
          </cell>
        </row>
        <row r="14615">
          <cell r="A14615" t="str">
            <v>MUCU</v>
          </cell>
          <cell r="H14615" t="str">
            <v>Mucuna spp.</v>
          </cell>
        </row>
        <row r="14616">
          <cell r="A14616" t="str">
            <v>MUEH</v>
          </cell>
          <cell r="H14616" t="str">
            <v>Muehlenbeckia spp.</v>
          </cell>
        </row>
        <row r="14617">
          <cell r="A14617" t="str">
            <v>MUEL</v>
          </cell>
          <cell r="H14617" t="str">
            <v>Muellerina spp.</v>
          </cell>
        </row>
        <row r="14618">
          <cell r="A14618" t="str">
            <v>MUKI</v>
          </cell>
          <cell r="H14618" t="str">
            <v>Mukia spp.</v>
          </cell>
        </row>
        <row r="14619">
          <cell r="A14619" t="str">
            <v>MURA</v>
          </cell>
          <cell r="H14619" t="str">
            <v>Muraltia spp.</v>
          </cell>
        </row>
        <row r="14620">
          <cell r="A14620" t="str">
            <v>MURD</v>
          </cell>
          <cell r="H14620" t="str">
            <v>Murdannia spp.</v>
          </cell>
        </row>
        <row r="14621">
          <cell r="A14621" t="str">
            <v>MURR</v>
          </cell>
          <cell r="H14621" t="str">
            <v>Murraya spp.</v>
          </cell>
        </row>
        <row r="14622">
          <cell r="A14622" t="str">
            <v>MUSA</v>
          </cell>
          <cell r="H14622" t="str">
            <v>Musa spp.</v>
          </cell>
        </row>
        <row r="14623">
          <cell r="A14623" t="str">
            <v>MUSC</v>
          </cell>
          <cell r="H14623" t="str">
            <v>Muscari spp.</v>
          </cell>
        </row>
        <row r="14624">
          <cell r="A14624" t="str">
            <v>MYOP</v>
          </cell>
          <cell r="H14624" t="str">
            <v>Myoporum spp.</v>
          </cell>
        </row>
        <row r="14625">
          <cell r="A14625" t="str">
            <v>MYOS</v>
          </cell>
          <cell r="H14625" t="str">
            <v>Myosotis spp.</v>
          </cell>
        </row>
        <row r="14626">
          <cell r="A14626" t="str">
            <v>MYRI</v>
          </cell>
          <cell r="H14626" t="str">
            <v>Myriophyllum spp.</v>
          </cell>
        </row>
        <row r="14627">
          <cell r="A14627" t="str">
            <v>MYRS</v>
          </cell>
          <cell r="H14627" t="str">
            <v>Myrsiphyllum spp.</v>
          </cell>
        </row>
        <row r="14628">
          <cell r="A14628" t="str">
            <v>MYRTC</v>
          </cell>
          <cell r="H14628" t="str">
            <v>Myrtaceae indeterminate</v>
          </cell>
        </row>
        <row r="14629">
          <cell r="A14629" t="str">
            <v>N</v>
          </cell>
          <cell r="H14629" t="str">
            <v>Unknown</v>
          </cell>
        </row>
        <row r="14630">
          <cell r="A14630" t="str">
            <v>NAJA</v>
          </cell>
          <cell r="H14630" t="str">
            <v>Najas spp.</v>
          </cell>
        </row>
        <row r="14631">
          <cell r="A14631" t="str">
            <v>NARC</v>
          </cell>
          <cell r="H14631" t="str">
            <v>Narcissus spp.</v>
          </cell>
        </row>
        <row r="14632">
          <cell r="A14632" t="str">
            <v>NASS</v>
          </cell>
          <cell r="H14632" t="str">
            <v>Nassella spp.</v>
          </cell>
        </row>
        <row r="14633">
          <cell r="A14633" t="str">
            <v>NAVA</v>
          </cell>
          <cell r="H14633" t="str">
            <v>Navarretia spp.</v>
          </cell>
        </row>
        <row r="14634">
          <cell r="A14634" t="str">
            <v>NEAT</v>
          </cell>
          <cell r="H14634" t="str">
            <v>Neatostema spp.</v>
          </cell>
        </row>
        <row r="14635">
          <cell r="A14635" t="str">
            <v>NEGR</v>
          </cell>
          <cell r="H14635" t="str">
            <v>Negria spp.</v>
          </cell>
        </row>
        <row r="14636">
          <cell r="A14636" t="str">
            <v>NEIS</v>
          </cell>
          <cell r="H14636" t="str">
            <v>Neisosperma spp.</v>
          </cell>
        </row>
        <row r="14637">
          <cell r="A14637" t="str">
            <v>NEOA</v>
          </cell>
          <cell r="H14637" t="str">
            <v>Neoastelia spp.</v>
          </cell>
        </row>
        <row r="14638">
          <cell r="A14638" t="str">
            <v>NEOB</v>
          </cell>
          <cell r="H14638" t="str">
            <v>Neobassia spp.</v>
          </cell>
        </row>
        <row r="14639">
          <cell r="A14639" t="str">
            <v>NEOL</v>
          </cell>
          <cell r="H14639" t="str">
            <v>Neolitsea spp.</v>
          </cell>
        </row>
        <row r="14640">
          <cell r="A14640" t="str">
            <v>NEOP</v>
          </cell>
          <cell r="H14640" t="str">
            <v>Neopaxia spp.</v>
          </cell>
        </row>
        <row r="14641">
          <cell r="A14641" t="str">
            <v>NEPE</v>
          </cell>
          <cell r="H14641" t="str">
            <v>Nepeta spp.</v>
          </cell>
        </row>
        <row r="14642">
          <cell r="A14642" t="str">
            <v>NEPH</v>
          </cell>
          <cell r="H14642" t="str">
            <v>Nephrolepis spp.</v>
          </cell>
        </row>
        <row r="14643">
          <cell r="A14643" t="str">
            <v>NEPT</v>
          </cell>
          <cell r="H14643" t="str">
            <v>Neptunia spp.</v>
          </cell>
        </row>
        <row r="14644">
          <cell r="A14644" t="str">
            <v>NERI</v>
          </cell>
          <cell r="H14644" t="str">
            <v>Nerium spp.</v>
          </cell>
        </row>
        <row r="14645">
          <cell r="A14645" t="str">
            <v>NERT</v>
          </cell>
          <cell r="H14645" t="str">
            <v>Nertera spp.</v>
          </cell>
        </row>
        <row r="14646">
          <cell r="A14646" t="str">
            <v>NEST</v>
          </cell>
          <cell r="H14646" t="str">
            <v>Nestegis spp.</v>
          </cell>
        </row>
        <row r="14647">
          <cell r="A14647" t="str">
            <v>NEUR</v>
          </cell>
          <cell r="H14647" t="str">
            <v>Neurachne spp.</v>
          </cell>
        </row>
        <row r="14648">
          <cell r="A14648" t="str">
            <v>NICA</v>
          </cell>
          <cell r="H14648" t="str">
            <v>Nicandra spp.</v>
          </cell>
        </row>
        <row r="14649">
          <cell r="A14649" t="str">
            <v>NICO</v>
          </cell>
          <cell r="H14649" t="str">
            <v>Nicotiana spp.</v>
          </cell>
        </row>
        <row r="14650">
          <cell r="A14650" t="str">
            <v>NIDU</v>
          </cell>
          <cell r="H14650" t="str">
            <v>Nidularium spp.</v>
          </cell>
        </row>
        <row r="14651">
          <cell r="A14651" t="str">
            <v>NIEM</v>
          </cell>
          <cell r="H14651" t="str">
            <v>Niemeyera spp.</v>
          </cell>
        </row>
        <row r="14652">
          <cell r="A14652" t="str">
            <v>NIER</v>
          </cell>
          <cell r="H14652" t="str">
            <v>Nierembergia spp.</v>
          </cell>
        </row>
        <row r="14653">
          <cell r="A14653" t="str">
            <v>NIGE</v>
          </cell>
          <cell r="H14653" t="str">
            <v>Nigella spp.</v>
          </cell>
        </row>
        <row r="14654">
          <cell r="A14654" t="str">
            <v>NITR</v>
          </cell>
          <cell r="H14654" t="str">
            <v>Nitraria spp.</v>
          </cell>
        </row>
        <row r="14655">
          <cell r="A14655" t="str">
            <v>NOTD</v>
          </cell>
          <cell r="H14655" t="str">
            <v>Notodanthonia spp.</v>
          </cell>
        </row>
        <row r="14656">
          <cell r="A14656" t="str">
            <v>NOTE</v>
          </cell>
          <cell r="H14656" t="str">
            <v>Notelaea spp.</v>
          </cell>
        </row>
        <row r="14657">
          <cell r="A14657" t="str">
            <v>NOTH</v>
          </cell>
          <cell r="H14657" t="str">
            <v>Nothofagus spp.</v>
          </cell>
        </row>
        <row r="14658">
          <cell r="A14658" t="str">
            <v>NOTO</v>
          </cell>
          <cell r="H14658" t="str">
            <v>Notothixos spp.</v>
          </cell>
        </row>
        <row r="14659">
          <cell r="A14659" t="str">
            <v>NYMP</v>
          </cell>
          <cell r="H14659" t="str">
            <v>Nymphaea spp.</v>
          </cell>
        </row>
        <row r="14660">
          <cell r="A14660" t="str">
            <v>NYSS</v>
          </cell>
          <cell r="H14660" t="str">
            <v>Nyssanthes spp.</v>
          </cell>
        </row>
        <row r="14661">
          <cell r="A14661" t="str">
            <v>O</v>
          </cell>
          <cell r="H14661" t="str">
            <v>Unknown</v>
          </cell>
        </row>
        <row r="14662">
          <cell r="A14662" t="str">
            <v>OBER</v>
          </cell>
          <cell r="H14662" t="str">
            <v>Oberonia spp.</v>
          </cell>
        </row>
        <row r="14663">
          <cell r="A14663" t="str">
            <v>OCHN</v>
          </cell>
          <cell r="H14663" t="str">
            <v>Ochna spp.</v>
          </cell>
        </row>
        <row r="14664">
          <cell r="A14664" t="str">
            <v>OCHR</v>
          </cell>
          <cell r="H14664" t="str">
            <v>Ochrosperma spp.</v>
          </cell>
        </row>
        <row r="14665">
          <cell r="A14665" t="str">
            <v>OENO</v>
          </cell>
          <cell r="H14665" t="str">
            <v>Oenothera spp.</v>
          </cell>
        </row>
        <row r="14666">
          <cell r="A14666" t="str">
            <v>OLAX</v>
          </cell>
          <cell r="H14666" t="str">
            <v>Olax spp.</v>
          </cell>
        </row>
        <row r="14667">
          <cell r="A14667" t="str">
            <v>OLDE</v>
          </cell>
          <cell r="H14667" t="str">
            <v>Oldenlandia spp.</v>
          </cell>
        </row>
        <row r="14668">
          <cell r="A14668" t="str">
            <v>OLEA</v>
          </cell>
          <cell r="H14668" t="str">
            <v>Olearia spp.</v>
          </cell>
        </row>
        <row r="14669">
          <cell r="A14669" t="str">
            <v>OLEN</v>
          </cell>
          <cell r="H14669" t="str">
            <v>Oleandra spp.</v>
          </cell>
        </row>
        <row r="14670">
          <cell r="A14670" t="str">
            <v>OLIG</v>
          </cell>
          <cell r="H14670" t="str">
            <v>Oligochaetochilus spp.</v>
          </cell>
        </row>
        <row r="14671">
          <cell r="A14671" t="str">
            <v>OMAL</v>
          </cell>
          <cell r="H14671" t="str">
            <v>Omalanthus spp.</v>
          </cell>
        </row>
        <row r="14672">
          <cell r="A14672" t="str">
            <v>OMPH</v>
          </cell>
          <cell r="H14672" t="str">
            <v>Omphacomeria spp.</v>
          </cell>
        </row>
        <row r="14673">
          <cell r="A14673" t="str">
            <v>ONCI</v>
          </cell>
          <cell r="H14673" t="str">
            <v>Oncinocalyx spp.</v>
          </cell>
        </row>
        <row r="14674">
          <cell r="A14674" t="str">
            <v>ONOB</v>
          </cell>
          <cell r="H14674" t="str">
            <v>Onobrychis spp.</v>
          </cell>
        </row>
        <row r="14675">
          <cell r="A14675" t="str">
            <v>ONOP</v>
          </cell>
          <cell r="H14675" t="str">
            <v>Onopordum spp.</v>
          </cell>
        </row>
        <row r="14676">
          <cell r="A14676" t="str">
            <v>OPER</v>
          </cell>
          <cell r="H14676" t="str">
            <v>Opercularia spp.</v>
          </cell>
        </row>
        <row r="14677">
          <cell r="A14677" t="str">
            <v>OPHI</v>
          </cell>
          <cell r="H14677" t="str">
            <v>Ophioglossum spp.</v>
          </cell>
        </row>
        <row r="14678">
          <cell r="A14678" t="str">
            <v>OPHO</v>
          </cell>
          <cell r="H14678" t="str">
            <v>Ophiopogon spp.</v>
          </cell>
        </row>
        <row r="14679">
          <cell r="A14679" t="str">
            <v>OPLI</v>
          </cell>
          <cell r="H14679" t="str">
            <v>Oplismenus spp.</v>
          </cell>
        </row>
        <row r="14680">
          <cell r="A14680" t="str">
            <v>OPUN</v>
          </cell>
          <cell r="H14680" t="str">
            <v>Opuntia spp.</v>
          </cell>
        </row>
        <row r="14681">
          <cell r="A14681" t="str">
            <v>ORCHC</v>
          </cell>
          <cell r="H14681" t="str">
            <v>Orchidaceae indeterminate</v>
          </cell>
        </row>
        <row r="14682">
          <cell r="A14682" t="str">
            <v>OREO</v>
          </cell>
          <cell r="H14682" t="str">
            <v>Oreomyrrhis spp.</v>
          </cell>
        </row>
        <row r="14683">
          <cell r="A14683" t="str">
            <v>ORIG</v>
          </cell>
          <cell r="H14683" t="str">
            <v>Origanum spp.</v>
          </cell>
        </row>
        <row r="14684">
          <cell r="A14684" t="str">
            <v>ORIT</v>
          </cell>
          <cell r="H14684" t="str">
            <v>Orites spp.</v>
          </cell>
        </row>
        <row r="14685">
          <cell r="A14685" t="str">
            <v>ORNI</v>
          </cell>
          <cell r="H14685" t="str">
            <v>Ornithopus spp.</v>
          </cell>
        </row>
        <row r="14686">
          <cell r="A14686" t="str">
            <v>OROB</v>
          </cell>
          <cell r="H14686" t="str">
            <v>Orobanche spp.</v>
          </cell>
        </row>
        <row r="14687">
          <cell r="A14687" t="str">
            <v>ORTH</v>
          </cell>
          <cell r="H14687" t="str">
            <v>Orthocarpus spp.</v>
          </cell>
        </row>
        <row r="14688">
          <cell r="A14688" t="str">
            <v>ORYZ</v>
          </cell>
          <cell r="H14688" t="str">
            <v>Oryzopsis spp.</v>
          </cell>
        </row>
        <row r="14689">
          <cell r="A14689" t="str">
            <v>OSCH</v>
          </cell>
          <cell r="H14689" t="str">
            <v>Oschatzia spp.</v>
          </cell>
        </row>
        <row r="14690">
          <cell r="A14690" t="str">
            <v>OSTE</v>
          </cell>
          <cell r="H14690" t="str">
            <v>Osteocarpum spp.</v>
          </cell>
        </row>
        <row r="14691">
          <cell r="A14691" t="str">
            <v>OSTO</v>
          </cell>
          <cell r="H14691" t="str">
            <v>Osteospermum spp.</v>
          </cell>
        </row>
        <row r="14692">
          <cell r="A14692" t="str">
            <v>OTTE</v>
          </cell>
          <cell r="H14692" t="str">
            <v>Ottelia spp.</v>
          </cell>
        </row>
        <row r="14693">
          <cell r="A14693" t="str">
            <v>OTTO</v>
          </cell>
          <cell r="H14693" t="str">
            <v>Ottochloa spp.</v>
          </cell>
        </row>
        <row r="14694">
          <cell r="A14694" t="str">
            <v>OWEN</v>
          </cell>
          <cell r="H14694" t="str">
            <v>Owenia spp.</v>
          </cell>
        </row>
        <row r="14695">
          <cell r="A14695" t="str">
            <v>OXAL</v>
          </cell>
          <cell r="H14695" t="str">
            <v>Oxalis spp.</v>
          </cell>
        </row>
        <row r="14696">
          <cell r="A14696" t="str">
            <v>OXYC</v>
          </cell>
          <cell r="H14696" t="str">
            <v>Oxychloris spp.</v>
          </cell>
        </row>
        <row r="14697">
          <cell r="A14697" t="str">
            <v>OXYL</v>
          </cell>
          <cell r="H14697" t="str">
            <v>Oxylobium spp.</v>
          </cell>
        </row>
        <row r="14698">
          <cell r="A14698" t="str">
            <v>OZOT</v>
          </cell>
          <cell r="H14698" t="str">
            <v>Ozothamnus spp.</v>
          </cell>
        </row>
        <row r="14699">
          <cell r="A14699" t="str">
            <v>P</v>
          </cell>
          <cell r="H14699" t="str">
            <v>Unknown</v>
          </cell>
        </row>
        <row r="14700">
          <cell r="A14700" t="str">
            <v>PACH</v>
          </cell>
          <cell r="H14700" t="str">
            <v>Pachymitus spp.</v>
          </cell>
        </row>
        <row r="14701">
          <cell r="A14701" t="str">
            <v>PAHE</v>
          </cell>
          <cell r="H14701" t="str">
            <v>Parahebe spp.</v>
          </cell>
        </row>
        <row r="14702">
          <cell r="A14702" t="str">
            <v>PALM</v>
          </cell>
          <cell r="H14702" t="str">
            <v>Palmeria spp.</v>
          </cell>
        </row>
        <row r="14703">
          <cell r="A14703" t="str">
            <v>PANA</v>
          </cell>
          <cell r="H14703" t="str">
            <v>Pandanus spp.</v>
          </cell>
        </row>
        <row r="14704">
          <cell r="A14704" t="str">
            <v>PAND</v>
          </cell>
          <cell r="H14704" t="str">
            <v>Pandorea spp.</v>
          </cell>
        </row>
        <row r="14705">
          <cell r="A14705" t="str">
            <v>PANI</v>
          </cell>
          <cell r="H14705" t="str">
            <v>Panicum spp.</v>
          </cell>
        </row>
        <row r="14706">
          <cell r="A14706" t="str">
            <v>PAPA</v>
          </cell>
          <cell r="H14706" t="str">
            <v>Papaver spp.</v>
          </cell>
        </row>
        <row r="14707">
          <cell r="A14707" t="str">
            <v>PAPI</v>
          </cell>
          <cell r="H14707" t="str">
            <v>Papillaria spp.</v>
          </cell>
        </row>
        <row r="14708">
          <cell r="A14708" t="str">
            <v>PARA</v>
          </cell>
          <cell r="H14708" t="str">
            <v>Paractaenum spp.</v>
          </cell>
        </row>
        <row r="14709">
          <cell r="A14709" t="str">
            <v>PARE</v>
          </cell>
          <cell r="H14709" t="str">
            <v>Parentucellia spp.</v>
          </cell>
        </row>
        <row r="14710">
          <cell r="A14710" t="str">
            <v>PARI</v>
          </cell>
          <cell r="H14710" t="str">
            <v>Parietaria spp.</v>
          </cell>
        </row>
        <row r="14711">
          <cell r="A14711" t="str">
            <v>PARK</v>
          </cell>
          <cell r="H14711" t="str">
            <v>Parkinsonia spp.</v>
          </cell>
        </row>
        <row r="14712">
          <cell r="A14712" t="str">
            <v>PARO</v>
          </cell>
          <cell r="H14712" t="str">
            <v>Paronychia spp.</v>
          </cell>
        </row>
        <row r="14713">
          <cell r="A14713" t="str">
            <v>PARS</v>
          </cell>
          <cell r="H14713" t="str">
            <v>Parsonsia spp.</v>
          </cell>
        </row>
        <row r="14714">
          <cell r="A14714" t="str">
            <v>PART</v>
          </cell>
          <cell r="H14714" t="str">
            <v>Parthenocissus spp.</v>
          </cell>
        </row>
        <row r="14715">
          <cell r="A14715" t="str">
            <v>PASA</v>
          </cell>
          <cell r="H14715" t="str">
            <v>Paspalidium spp.</v>
          </cell>
        </row>
        <row r="14716">
          <cell r="A14716" t="str">
            <v>PASP</v>
          </cell>
          <cell r="H14716" t="str">
            <v>Paspalum spp.</v>
          </cell>
        </row>
        <row r="14717">
          <cell r="A14717" t="str">
            <v>PASS</v>
          </cell>
          <cell r="H14717" t="str">
            <v>Passiflora spp.</v>
          </cell>
        </row>
        <row r="14718">
          <cell r="A14718" t="str">
            <v>PAST</v>
          </cell>
          <cell r="H14718" t="str">
            <v>Pastinaca spp.</v>
          </cell>
        </row>
        <row r="14719">
          <cell r="A14719" t="str">
            <v>PATE</v>
          </cell>
          <cell r="H14719" t="str">
            <v>Patersonia spp.</v>
          </cell>
        </row>
        <row r="14720">
          <cell r="A14720" t="str">
            <v>PAUL</v>
          </cell>
          <cell r="H14720" t="str">
            <v>Paulownia spp.</v>
          </cell>
        </row>
        <row r="14721">
          <cell r="A14721" t="str">
            <v>PAVE</v>
          </cell>
          <cell r="H14721" t="str">
            <v>Pavetta spp.</v>
          </cell>
        </row>
        <row r="14722">
          <cell r="A14722" t="str">
            <v>PAVO</v>
          </cell>
          <cell r="H14722" t="str">
            <v>Pavonia spp.</v>
          </cell>
        </row>
        <row r="14723">
          <cell r="A14723" t="str">
            <v>PEGA</v>
          </cell>
          <cell r="H14723" t="str">
            <v>Peganum spp.</v>
          </cell>
        </row>
        <row r="14724">
          <cell r="A14724" t="str">
            <v>PELA</v>
          </cell>
          <cell r="H14724" t="str">
            <v>Pelargonium spp.</v>
          </cell>
        </row>
        <row r="14725">
          <cell r="A14725" t="str">
            <v>PELL</v>
          </cell>
          <cell r="H14725" t="str">
            <v>Pellaea spp.</v>
          </cell>
        </row>
        <row r="14726">
          <cell r="A14726" t="str">
            <v>PELT</v>
          </cell>
          <cell r="H14726" t="str">
            <v>Peltula spp.</v>
          </cell>
        </row>
        <row r="14727">
          <cell r="A14727" t="str">
            <v>PENN</v>
          </cell>
          <cell r="H14727" t="str">
            <v>Pennisetum spp.</v>
          </cell>
        </row>
        <row r="14728">
          <cell r="A14728" t="str">
            <v>PENT</v>
          </cell>
          <cell r="H14728" t="str">
            <v>Pentachondra spp.</v>
          </cell>
        </row>
        <row r="14729">
          <cell r="A14729" t="str">
            <v>PEPE</v>
          </cell>
          <cell r="H14729" t="str">
            <v>Peperomia spp.</v>
          </cell>
        </row>
        <row r="14730">
          <cell r="A14730" t="str">
            <v>PEPL</v>
          </cell>
          <cell r="H14730" t="str">
            <v>Peplidium spp.</v>
          </cell>
        </row>
        <row r="14731">
          <cell r="A14731" t="str">
            <v>PERC</v>
          </cell>
          <cell r="H14731" t="str">
            <v>Persicaria spp.</v>
          </cell>
        </row>
        <row r="14732">
          <cell r="A14732" t="str">
            <v>PERI</v>
          </cell>
          <cell r="H14732" t="str">
            <v>Peristeranthus spp.</v>
          </cell>
        </row>
        <row r="14733">
          <cell r="A14733" t="str">
            <v>PERO</v>
          </cell>
          <cell r="H14733" t="str">
            <v>Perotis spp.</v>
          </cell>
        </row>
        <row r="14734">
          <cell r="A14734" t="str">
            <v>PERS</v>
          </cell>
          <cell r="H14734" t="str">
            <v>Persoonia spp.</v>
          </cell>
        </row>
        <row r="14735">
          <cell r="A14735" t="str">
            <v>PETA</v>
          </cell>
          <cell r="H14735" t="str">
            <v>Petalostigma spp.</v>
          </cell>
        </row>
        <row r="14736">
          <cell r="A14736" t="str">
            <v>PETE</v>
          </cell>
          <cell r="H14736" t="str">
            <v>Petermannia spp.</v>
          </cell>
        </row>
        <row r="14737">
          <cell r="A14737" t="str">
            <v>PETL</v>
          </cell>
          <cell r="H14737" t="str">
            <v>Petalochilus spp.</v>
          </cell>
        </row>
        <row r="14738">
          <cell r="A14738" t="str">
            <v>PETO</v>
          </cell>
          <cell r="H14738" t="str">
            <v>Petrophile spp.</v>
          </cell>
        </row>
        <row r="14739">
          <cell r="A14739" t="str">
            <v>PETR</v>
          </cell>
          <cell r="H14739" t="str">
            <v>Petrorhagia spp.</v>
          </cell>
        </row>
        <row r="14740">
          <cell r="A14740" t="str">
            <v>PETS</v>
          </cell>
          <cell r="H14740" t="str">
            <v>Petroselinum spp.</v>
          </cell>
        </row>
        <row r="14741">
          <cell r="A14741" t="str">
            <v>PETU</v>
          </cell>
          <cell r="H14741" t="str">
            <v>Petunia spp.</v>
          </cell>
        </row>
        <row r="14742">
          <cell r="A14742" t="str">
            <v>PHAA</v>
          </cell>
          <cell r="H14742" t="str">
            <v>Phalaris spp.</v>
          </cell>
        </row>
        <row r="14743">
          <cell r="A14743" t="str">
            <v>PHAC</v>
          </cell>
          <cell r="H14743" t="str">
            <v>Phacelia spp.</v>
          </cell>
        </row>
        <row r="14744">
          <cell r="A14744" t="str">
            <v>PHAI</v>
          </cell>
          <cell r="H14744" t="str">
            <v>Phaius spp.</v>
          </cell>
        </row>
        <row r="14745">
          <cell r="A14745" t="str">
            <v>PHAL</v>
          </cell>
          <cell r="H14745" t="str">
            <v>Phaleria spp.</v>
          </cell>
        </row>
        <row r="14746">
          <cell r="A14746" t="str">
            <v>PHEB</v>
          </cell>
          <cell r="H14746" t="str">
            <v>Phebalium spp.</v>
          </cell>
        </row>
        <row r="14747">
          <cell r="A14747" t="str">
            <v>PHIL</v>
          </cell>
          <cell r="H14747" t="str">
            <v>Philotheca spp.</v>
          </cell>
        </row>
        <row r="14748">
          <cell r="A14748" t="str">
            <v>PHIO</v>
          </cell>
          <cell r="H14748" t="str">
            <v>Philodendron spp.</v>
          </cell>
        </row>
        <row r="14749">
          <cell r="A14749" t="str">
            <v>PHLE</v>
          </cell>
          <cell r="H14749" t="str">
            <v>Phlegmatospermum spp.</v>
          </cell>
        </row>
        <row r="14750">
          <cell r="A14750" t="str">
            <v>PHOT</v>
          </cell>
          <cell r="H14750" t="str">
            <v>Photinia spp.</v>
          </cell>
        </row>
        <row r="14751">
          <cell r="A14751" t="str">
            <v>PHRA</v>
          </cell>
          <cell r="H14751" t="str">
            <v>Phragmites spp.</v>
          </cell>
        </row>
        <row r="14752">
          <cell r="A14752" t="str">
            <v>PHYL</v>
          </cell>
          <cell r="H14752" t="str">
            <v>Phyllanthus spp.</v>
          </cell>
        </row>
        <row r="14753">
          <cell r="A14753" t="str">
            <v>PHYO</v>
          </cell>
          <cell r="H14753" t="str">
            <v>Phyllostachys spp.</v>
          </cell>
        </row>
        <row r="14754">
          <cell r="A14754" t="str">
            <v>PHYS</v>
          </cell>
          <cell r="H14754" t="str">
            <v>Physalis spp.</v>
          </cell>
        </row>
        <row r="14755">
          <cell r="A14755" t="str">
            <v>PHYT</v>
          </cell>
          <cell r="H14755" t="str">
            <v>Phytolacca spp.</v>
          </cell>
        </row>
        <row r="14756">
          <cell r="A14756" t="str">
            <v>PICE</v>
          </cell>
          <cell r="H14756" t="str">
            <v>Picea spp.</v>
          </cell>
        </row>
        <row r="14757">
          <cell r="A14757" t="str">
            <v>PICR</v>
          </cell>
          <cell r="H14757" t="str">
            <v>Picris spp.</v>
          </cell>
        </row>
        <row r="14758">
          <cell r="A14758" t="str">
            <v>PILE</v>
          </cell>
          <cell r="H14758" t="str">
            <v>Pilea spp.</v>
          </cell>
        </row>
        <row r="14759">
          <cell r="A14759" t="str">
            <v>PILI</v>
          </cell>
          <cell r="H14759" t="str">
            <v>Pilidiostigma spp.</v>
          </cell>
        </row>
        <row r="14760">
          <cell r="A14760" t="str">
            <v>PILU</v>
          </cell>
          <cell r="H14760" t="str">
            <v>Pilularia spp.</v>
          </cell>
        </row>
        <row r="14761">
          <cell r="A14761" t="str">
            <v>PIME</v>
          </cell>
          <cell r="H14761" t="str">
            <v>Pimelea spp.</v>
          </cell>
        </row>
        <row r="14762">
          <cell r="A14762" t="str">
            <v>PINU</v>
          </cell>
          <cell r="H14762" t="str">
            <v>Pinus spp.</v>
          </cell>
        </row>
        <row r="14763">
          <cell r="A14763" t="str">
            <v>PIPE</v>
          </cell>
          <cell r="H14763" t="str">
            <v>Piper spp.</v>
          </cell>
        </row>
        <row r="14764">
          <cell r="A14764" t="str">
            <v>PIPT</v>
          </cell>
          <cell r="H14764" t="str">
            <v>Piptatherum spp.</v>
          </cell>
        </row>
        <row r="14765">
          <cell r="A14765" t="str">
            <v>PISO</v>
          </cell>
          <cell r="H14765" t="str">
            <v>Pisonia spp.</v>
          </cell>
        </row>
        <row r="14766">
          <cell r="A14766" t="str">
            <v>PIST</v>
          </cell>
          <cell r="H14766" t="str">
            <v>Pistacia spp.</v>
          </cell>
        </row>
        <row r="14767">
          <cell r="A14767" t="str">
            <v>PISU</v>
          </cell>
          <cell r="H14767" t="str">
            <v>Pisum spp.</v>
          </cell>
        </row>
        <row r="14768">
          <cell r="A14768" t="str">
            <v>PITT</v>
          </cell>
          <cell r="H14768" t="str">
            <v>Pittosporum spp.</v>
          </cell>
        </row>
        <row r="14769">
          <cell r="A14769" t="str">
            <v>PITY</v>
          </cell>
          <cell r="H14769" t="str">
            <v>Pityrogramma spp.</v>
          </cell>
        </row>
        <row r="14770">
          <cell r="A14770" t="str">
            <v>PLAA</v>
          </cell>
          <cell r="H14770" t="str">
            <v>Plantago spp.</v>
          </cell>
        </row>
        <row r="14771">
          <cell r="A14771" t="str">
            <v>PLAG</v>
          </cell>
          <cell r="H14771" t="str">
            <v>Plagiobothrys spp.</v>
          </cell>
        </row>
        <row r="14772">
          <cell r="A14772" t="str">
            <v>PLAL</v>
          </cell>
          <cell r="H14772" t="str">
            <v>Platylobium spp.</v>
          </cell>
        </row>
        <row r="14773">
          <cell r="A14773" t="str">
            <v>PLAN</v>
          </cell>
          <cell r="H14773" t="str">
            <v>Planchonella spp.</v>
          </cell>
        </row>
        <row r="14774">
          <cell r="A14774" t="str">
            <v>PLAT</v>
          </cell>
          <cell r="H14774" t="str">
            <v>Platysace spp.</v>
          </cell>
        </row>
        <row r="14775">
          <cell r="A14775" t="str">
            <v>PLAU</v>
          </cell>
          <cell r="H14775" t="str">
            <v>Platanus spp.</v>
          </cell>
        </row>
        <row r="14776">
          <cell r="A14776" t="str">
            <v>PLAY</v>
          </cell>
          <cell r="H14776" t="str">
            <v>Platycerium spp.</v>
          </cell>
        </row>
        <row r="14777">
          <cell r="A14777" t="str">
            <v>PLEC</v>
          </cell>
          <cell r="H14777" t="str">
            <v>Plectranthus spp.</v>
          </cell>
        </row>
        <row r="14778">
          <cell r="A14778" t="str">
            <v>PLEO</v>
          </cell>
          <cell r="H14778" t="str">
            <v>Pleogyne spp.</v>
          </cell>
        </row>
        <row r="14779">
          <cell r="A14779" t="str">
            <v>PLEU</v>
          </cell>
          <cell r="H14779" t="str">
            <v>Pleurosorus spp.</v>
          </cell>
        </row>
        <row r="14780">
          <cell r="A14780" t="str">
            <v>PLGLC</v>
          </cell>
          <cell r="H14780" t="str">
            <v>Polygalaceae indeterminate</v>
          </cell>
        </row>
        <row r="14781">
          <cell r="A14781" t="str">
            <v>PLGNC</v>
          </cell>
          <cell r="H14781" t="str">
            <v>Polygonaceae indeterminate</v>
          </cell>
        </row>
        <row r="14782">
          <cell r="A14782" t="str">
            <v>PLIN</v>
          </cell>
          <cell r="H14782" t="str">
            <v>Plinthanthesis spp.</v>
          </cell>
        </row>
        <row r="14783">
          <cell r="A14783" t="str">
            <v>PLMR</v>
          </cell>
          <cell r="H14783" t="str">
            <v>Plumeria spp.</v>
          </cell>
        </row>
        <row r="14784">
          <cell r="A14784" t="str">
            <v>PLUC</v>
          </cell>
          <cell r="H14784" t="str">
            <v>Pluchea spp.</v>
          </cell>
        </row>
        <row r="14785">
          <cell r="A14785" t="str">
            <v>PLUM</v>
          </cell>
          <cell r="H14785" t="str">
            <v>Plumbago spp.</v>
          </cell>
        </row>
        <row r="14786">
          <cell r="A14786" t="str">
            <v>PMRS</v>
          </cell>
          <cell r="H14786" t="str">
            <v>Pentameris spp.</v>
          </cell>
        </row>
        <row r="14787">
          <cell r="A14787" t="str">
            <v>PNEU</v>
          </cell>
          <cell r="H14787" t="str">
            <v>Pneumatopteris spp.</v>
          </cell>
        </row>
        <row r="14788">
          <cell r="A14788" t="str">
            <v>POA</v>
          </cell>
          <cell r="H14788" t="str">
            <v>Poa spp.</v>
          </cell>
        </row>
        <row r="14789">
          <cell r="A14789" t="str">
            <v>POAC</v>
          </cell>
          <cell r="H14789" t="str">
            <v>Poaceae indeterminate</v>
          </cell>
        </row>
        <row r="14790">
          <cell r="A14790" t="str">
            <v>PODC</v>
          </cell>
          <cell r="H14790" t="str">
            <v>Podocarpus spp.</v>
          </cell>
        </row>
        <row r="14791">
          <cell r="A14791" t="str">
            <v>PODL</v>
          </cell>
          <cell r="H14791" t="str">
            <v>Podolobium spp.</v>
          </cell>
        </row>
        <row r="14792">
          <cell r="A14792" t="str">
            <v>PODO</v>
          </cell>
          <cell r="H14792" t="str">
            <v>Podolepis spp.</v>
          </cell>
        </row>
        <row r="14793">
          <cell r="A14793" t="str">
            <v>POGO</v>
          </cell>
          <cell r="H14793" t="str">
            <v>Pogonolepis spp.</v>
          </cell>
        </row>
        <row r="14794">
          <cell r="A14794" t="str">
            <v>POLA</v>
          </cell>
          <cell r="H14794" t="str">
            <v>Polanisia spp.</v>
          </cell>
        </row>
        <row r="14795">
          <cell r="A14795" t="str">
            <v>POLC</v>
          </cell>
          <cell r="H14795" t="str">
            <v>Polycarpaea spp.</v>
          </cell>
        </row>
        <row r="14796">
          <cell r="A14796" t="str">
            <v>POLG</v>
          </cell>
          <cell r="H14796" t="str">
            <v>Polygonum spp.</v>
          </cell>
        </row>
        <row r="14797">
          <cell r="A14797" t="str">
            <v>POLI</v>
          </cell>
          <cell r="H14797" t="str">
            <v>Polyscias spp.</v>
          </cell>
        </row>
        <row r="14798">
          <cell r="A14798" t="str">
            <v>POLL</v>
          </cell>
          <cell r="H14798" t="str">
            <v>Pollia spp.</v>
          </cell>
        </row>
        <row r="14799">
          <cell r="A14799" t="str">
            <v>POLP</v>
          </cell>
          <cell r="H14799" t="str">
            <v>Polypogon spp.</v>
          </cell>
        </row>
        <row r="14800">
          <cell r="A14800" t="str">
            <v>POLS</v>
          </cell>
          <cell r="H14800" t="str">
            <v>Polystichum spp.</v>
          </cell>
        </row>
        <row r="14801">
          <cell r="A14801" t="str">
            <v>POLY</v>
          </cell>
          <cell r="H14801" t="str">
            <v>Polygala spp.</v>
          </cell>
        </row>
        <row r="14802">
          <cell r="A14802" t="str">
            <v>POMA</v>
          </cell>
          <cell r="H14802" t="str">
            <v>Pomaderris spp.</v>
          </cell>
        </row>
        <row r="14803">
          <cell r="A14803" t="str">
            <v>PONT</v>
          </cell>
          <cell r="H14803" t="str">
            <v>Pontederia spp.</v>
          </cell>
        </row>
        <row r="14804">
          <cell r="A14804" t="str">
            <v>POPU</v>
          </cell>
          <cell r="H14804" t="str">
            <v>Populus spp.</v>
          </cell>
        </row>
        <row r="14805">
          <cell r="A14805" t="str">
            <v>PORA</v>
          </cell>
          <cell r="H14805" t="str">
            <v>Poranthera spp.</v>
          </cell>
        </row>
        <row r="14806">
          <cell r="A14806" t="str">
            <v>PORT</v>
          </cell>
          <cell r="H14806" t="str">
            <v>Portulaca spp.</v>
          </cell>
        </row>
        <row r="14807">
          <cell r="A14807" t="str">
            <v>PORTC</v>
          </cell>
          <cell r="H14807" t="str">
            <v>Portulacaceae indeterminate</v>
          </cell>
        </row>
        <row r="14808">
          <cell r="A14808" t="str">
            <v>POSI</v>
          </cell>
          <cell r="H14808" t="str">
            <v>Posidonia spp.</v>
          </cell>
        </row>
        <row r="14809">
          <cell r="A14809" t="str">
            <v>POTA</v>
          </cell>
          <cell r="H14809" t="str">
            <v>Potamogeton spp.</v>
          </cell>
        </row>
        <row r="14810">
          <cell r="A14810" t="str">
            <v>POTE</v>
          </cell>
          <cell r="H14810" t="str">
            <v>Potentilla spp.</v>
          </cell>
        </row>
        <row r="14811">
          <cell r="A14811" t="str">
            <v>POTH</v>
          </cell>
          <cell r="H14811" t="str">
            <v>Pothos spp.</v>
          </cell>
        </row>
        <row r="14812">
          <cell r="A14812" t="str">
            <v>POUT</v>
          </cell>
          <cell r="H14812" t="str">
            <v>Pouteria spp.</v>
          </cell>
        </row>
        <row r="14813">
          <cell r="A14813" t="str">
            <v>POUZ</v>
          </cell>
          <cell r="H14813" t="str">
            <v>Pouzolzia spp.</v>
          </cell>
        </row>
        <row r="14814">
          <cell r="A14814" t="str">
            <v>PRAS</v>
          </cell>
          <cell r="H14814" t="str">
            <v>Prasophyllum spp.</v>
          </cell>
        </row>
        <row r="14815">
          <cell r="A14815" t="str">
            <v>PRAT</v>
          </cell>
          <cell r="H14815" t="str">
            <v>Pratia spp.</v>
          </cell>
        </row>
        <row r="14816">
          <cell r="A14816" t="str">
            <v>PREM</v>
          </cell>
          <cell r="H14816" t="str">
            <v>Premna spp.</v>
          </cell>
        </row>
        <row r="14817">
          <cell r="A14817" t="str">
            <v>PROB</v>
          </cell>
          <cell r="H14817" t="str">
            <v>Proboscidea spp.</v>
          </cell>
        </row>
        <row r="14818">
          <cell r="A14818" t="str">
            <v>PROE</v>
          </cell>
          <cell r="H14818" t="str">
            <v>Protea spp.</v>
          </cell>
        </row>
        <row r="14819">
          <cell r="A14819" t="str">
            <v>PROI</v>
          </cell>
          <cell r="H14819" t="str">
            <v>Proiphys spp.</v>
          </cell>
        </row>
        <row r="14820">
          <cell r="A14820" t="str">
            <v>PROO</v>
          </cell>
          <cell r="H14820" t="str">
            <v>Prosopis spp.</v>
          </cell>
        </row>
        <row r="14821">
          <cell r="A14821" t="str">
            <v>PROS</v>
          </cell>
          <cell r="H14821" t="str">
            <v>Prostanthera spp.</v>
          </cell>
        </row>
        <row r="14822">
          <cell r="A14822" t="str">
            <v>PROT</v>
          </cell>
          <cell r="H14822" t="str">
            <v>Protasparagus spp.</v>
          </cell>
        </row>
        <row r="14823">
          <cell r="A14823" t="str">
            <v>PROTC</v>
          </cell>
          <cell r="H14823" t="str">
            <v>Proteaceae indeterminate</v>
          </cell>
        </row>
        <row r="14824">
          <cell r="A14824" t="str">
            <v>PRUN</v>
          </cell>
          <cell r="H14824" t="str">
            <v>Prunus spp.</v>
          </cell>
        </row>
        <row r="14825">
          <cell r="A14825" t="str">
            <v>PSED</v>
          </cell>
          <cell r="H14825" t="str">
            <v>Pseudoraphis spp.</v>
          </cell>
        </row>
        <row r="14826">
          <cell r="A14826" t="str">
            <v>PSEU</v>
          </cell>
          <cell r="H14826" t="str">
            <v>Pseudanthus spp.</v>
          </cell>
        </row>
        <row r="14827">
          <cell r="A14827" t="str">
            <v>PSID</v>
          </cell>
          <cell r="H14827" t="str">
            <v>Psidium spp.</v>
          </cell>
        </row>
        <row r="14828">
          <cell r="A14828" t="str">
            <v>PSIL</v>
          </cell>
          <cell r="H14828" t="str">
            <v>Psilotum spp.</v>
          </cell>
        </row>
        <row r="14829">
          <cell r="A14829" t="str">
            <v>PSOR</v>
          </cell>
          <cell r="H14829" t="str">
            <v>Psoralea spp.</v>
          </cell>
        </row>
        <row r="14830">
          <cell r="A14830" t="str">
            <v>PSYC</v>
          </cell>
          <cell r="H14830" t="str">
            <v>Psychotria spp.</v>
          </cell>
        </row>
        <row r="14831">
          <cell r="A14831" t="str">
            <v>PSYD</v>
          </cell>
          <cell r="H14831" t="str">
            <v>Psydrax spp.</v>
          </cell>
        </row>
        <row r="14832">
          <cell r="A14832" t="str">
            <v>PTED</v>
          </cell>
          <cell r="H14832" t="str">
            <v>Pteridium spp.</v>
          </cell>
        </row>
        <row r="14833">
          <cell r="A14833" t="str">
            <v>PTEI</v>
          </cell>
          <cell r="H14833" t="str">
            <v>Pteris spp.</v>
          </cell>
        </row>
        <row r="14834">
          <cell r="A14834" t="str">
            <v>PTER</v>
          </cell>
          <cell r="H14834" t="str">
            <v>Pterostylis spp.</v>
          </cell>
        </row>
        <row r="14835">
          <cell r="A14835" t="str">
            <v>PTIL</v>
          </cell>
          <cell r="H14835" t="str">
            <v>Ptilotus spp.</v>
          </cell>
        </row>
        <row r="14836">
          <cell r="A14836" t="str">
            <v>PTYC</v>
          </cell>
          <cell r="H14836" t="str">
            <v>Ptychosema spp.</v>
          </cell>
        </row>
        <row r="14837">
          <cell r="A14837" t="str">
            <v>PUCC</v>
          </cell>
          <cell r="H14837" t="str">
            <v>Puccinellia spp.</v>
          </cell>
        </row>
        <row r="14838">
          <cell r="A14838" t="str">
            <v>PUER</v>
          </cell>
          <cell r="H14838" t="str">
            <v>Pueraria spp.</v>
          </cell>
        </row>
        <row r="14839">
          <cell r="A14839" t="str">
            <v>PULT</v>
          </cell>
          <cell r="H14839" t="str">
            <v>Pultenaea spp.</v>
          </cell>
        </row>
        <row r="14840">
          <cell r="A14840" t="str">
            <v>PYCN</v>
          </cell>
          <cell r="H14840" t="str">
            <v>Pycnosorus spp.</v>
          </cell>
        </row>
        <row r="14841">
          <cell r="A14841" t="str">
            <v>PYRA</v>
          </cell>
          <cell r="H14841" t="str">
            <v>Pyracantha spp.</v>
          </cell>
        </row>
        <row r="14842">
          <cell r="A14842" t="str">
            <v>PYRO</v>
          </cell>
          <cell r="H14842" t="str">
            <v>Pyrostegia spp.</v>
          </cell>
        </row>
        <row r="14843">
          <cell r="A14843" t="str">
            <v>PYRR</v>
          </cell>
          <cell r="H14843" t="str">
            <v>Pyrrosia spp.</v>
          </cell>
        </row>
        <row r="14844">
          <cell r="A14844" t="str">
            <v>PYRU</v>
          </cell>
          <cell r="H14844" t="str">
            <v>Pyrus spp.</v>
          </cell>
        </row>
        <row r="14845">
          <cell r="A14845" t="str">
            <v>Q</v>
          </cell>
          <cell r="H14845" t="str">
            <v>Unknown</v>
          </cell>
        </row>
        <row r="14846">
          <cell r="A14846" t="str">
            <v>QUAS</v>
          </cell>
          <cell r="H14846" t="str">
            <v>Quassia spp.</v>
          </cell>
        </row>
        <row r="14847">
          <cell r="A14847" t="str">
            <v>QUER</v>
          </cell>
          <cell r="H14847" t="str">
            <v>Quercus spp.</v>
          </cell>
        </row>
        <row r="14848">
          <cell r="A14848" t="str">
            <v>QUIN</v>
          </cell>
          <cell r="H14848" t="str">
            <v>Quintinia spp.</v>
          </cell>
        </row>
        <row r="14849">
          <cell r="A14849" t="str">
            <v>R</v>
          </cell>
          <cell r="H14849" t="str">
            <v>Unknown</v>
          </cell>
        </row>
        <row r="14850">
          <cell r="A14850" t="str">
            <v>RADY</v>
          </cell>
          <cell r="H14850" t="str">
            <v>Radyera spp.</v>
          </cell>
        </row>
        <row r="14851">
          <cell r="A14851" t="str">
            <v>RAND</v>
          </cell>
          <cell r="H14851" t="str">
            <v>Randia spp.</v>
          </cell>
        </row>
        <row r="14852">
          <cell r="A14852" t="str">
            <v>RANU</v>
          </cell>
          <cell r="H14852" t="str">
            <v>Ranunculus spp.</v>
          </cell>
        </row>
        <row r="14853">
          <cell r="A14853" t="str">
            <v>RAPA</v>
          </cell>
          <cell r="H14853" t="str">
            <v>Rapanea spp.</v>
          </cell>
        </row>
        <row r="14854">
          <cell r="A14854" t="str">
            <v>RAPH</v>
          </cell>
          <cell r="H14854" t="str">
            <v>Raphanus spp.</v>
          </cell>
        </row>
        <row r="14855">
          <cell r="A14855" t="str">
            <v>RAPI</v>
          </cell>
          <cell r="H14855" t="str">
            <v>Rapistrum spp.</v>
          </cell>
        </row>
        <row r="14856">
          <cell r="A14856" t="str">
            <v>RAUW</v>
          </cell>
          <cell r="H14856" t="str">
            <v>Rauwenhoffia spp.</v>
          </cell>
        </row>
        <row r="14857">
          <cell r="A14857" t="str">
            <v>RDND</v>
          </cell>
          <cell r="H14857" t="str">
            <v>Rhododendron spp.</v>
          </cell>
        </row>
        <row r="14858">
          <cell r="A14858" t="str">
            <v>REIC</v>
          </cell>
          <cell r="H14858" t="str">
            <v>Reichardia spp.</v>
          </cell>
        </row>
        <row r="14859">
          <cell r="A14859" t="str">
            <v>RESE</v>
          </cell>
          <cell r="H14859" t="str">
            <v>Reseda spp.</v>
          </cell>
        </row>
        <row r="14860">
          <cell r="A14860" t="str">
            <v>REST</v>
          </cell>
          <cell r="H14860" t="str">
            <v>Restio spp.</v>
          </cell>
        </row>
        <row r="14861">
          <cell r="A14861" t="str">
            <v>REYN</v>
          </cell>
          <cell r="H14861" t="str">
            <v>Reynoutria spp.</v>
          </cell>
        </row>
        <row r="14862">
          <cell r="A14862" t="str">
            <v>RHAG</v>
          </cell>
          <cell r="H14862" t="str">
            <v>Rhagodia spp.</v>
          </cell>
        </row>
        <row r="14863">
          <cell r="A14863" t="str">
            <v>RHAM</v>
          </cell>
          <cell r="H14863" t="str">
            <v>Rhamnus spp.</v>
          </cell>
        </row>
        <row r="14864">
          <cell r="A14864" t="str">
            <v>RHAP</v>
          </cell>
          <cell r="H14864" t="str">
            <v>Rhaphiolepis spp.</v>
          </cell>
        </row>
        <row r="14865">
          <cell r="A14865" t="str">
            <v>RHIN</v>
          </cell>
          <cell r="H14865" t="str">
            <v>Rhinerrhiza spp.</v>
          </cell>
        </row>
        <row r="14866">
          <cell r="A14866" t="str">
            <v>RHIZ</v>
          </cell>
          <cell r="H14866" t="str">
            <v>Rhizanthella spp.</v>
          </cell>
        </row>
        <row r="14867">
          <cell r="A14867" t="str">
            <v>RHMNC</v>
          </cell>
          <cell r="H14867" t="str">
            <v>Rhamnaceae indeterminate</v>
          </cell>
        </row>
        <row r="14868">
          <cell r="A14868" t="str">
            <v>RHOA</v>
          </cell>
          <cell r="H14868" t="str">
            <v>Rhodanthe spp.</v>
          </cell>
        </row>
        <row r="14869">
          <cell r="A14869" t="str">
            <v>RHOD</v>
          </cell>
          <cell r="H14869" t="str">
            <v>Rhodomyrtus spp.</v>
          </cell>
        </row>
        <row r="14870">
          <cell r="A14870" t="str">
            <v>RHYN</v>
          </cell>
          <cell r="H14870" t="str">
            <v>Rhynchosia spp.</v>
          </cell>
        </row>
        <row r="14871">
          <cell r="A14871" t="str">
            <v>RHYS</v>
          </cell>
          <cell r="H14871" t="str">
            <v>Rhysotoechia spp.</v>
          </cell>
        </row>
        <row r="14872">
          <cell r="A14872" t="str">
            <v>RHYT</v>
          </cell>
          <cell r="H14872" t="str">
            <v>Rhytidosporum spp.</v>
          </cell>
        </row>
        <row r="14873">
          <cell r="A14873" t="str">
            <v>RIBE</v>
          </cell>
          <cell r="H14873" t="str">
            <v>Ribes spp.</v>
          </cell>
        </row>
        <row r="14874">
          <cell r="A14874" t="str">
            <v>RICH</v>
          </cell>
          <cell r="H14874" t="str">
            <v>Richardia spp.</v>
          </cell>
        </row>
        <row r="14875">
          <cell r="A14875" t="str">
            <v>RICI</v>
          </cell>
          <cell r="H14875" t="str">
            <v>Ricinus spp.</v>
          </cell>
        </row>
        <row r="14876">
          <cell r="A14876" t="str">
            <v>RIMA</v>
          </cell>
          <cell r="H14876" t="str">
            <v>Rimacola spp.</v>
          </cell>
        </row>
        <row r="14877">
          <cell r="A14877" t="str">
            <v>RIPO</v>
          </cell>
          <cell r="H14877" t="str">
            <v>Ripogonum spp.</v>
          </cell>
        </row>
        <row r="14878">
          <cell r="A14878" t="str">
            <v>RIVI</v>
          </cell>
          <cell r="H14878" t="str">
            <v>Rivina spp.</v>
          </cell>
        </row>
        <row r="14879">
          <cell r="A14879" t="str">
            <v>ROBI</v>
          </cell>
          <cell r="H14879" t="str">
            <v>Robinia spp.</v>
          </cell>
        </row>
        <row r="14880">
          <cell r="A14880" t="str">
            <v>ROLD</v>
          </cell>
          <cell r="H14880" t="str">
            <v>Roldana spp.</v>
          </cell>
        </row>
        <row r="14881">
          <cell r="A14881" t="str">
            <v>ROMU</v>
          </cell>
          <cell r="H14881" t="str">
            <v>Romulea spp.</v>
          </cell>
        </row>
        <row r="14882">
          <cell r="A14882" t="str">
            <v>ROND</v>
          </cell>
          <cell r="H14882" t="str">
            <v>Rondeletia spp.</v>
          </cell>
        </row>
        <row r="14883">
          <cell r="A14883" t="str">
            <v>RORI</v>
          </cell>
          <cell r="H14883" t="str">
            <v>Rorippa spp.</v>
          </cell>
        </row>
        <row r="14884">
          <cell r="A14884" t="str">
            <v>ROSA</v>
          </cell>
          <cell r="H14884" t="str">
            <v>Rosa spp.</v>
          </cell>
        </row>
        <row r="14885">
          <cell r="A14885" t="str">
            <v>ROST</v>
          </cell>
          <cell r="H14885" t="str">
            <v>Rostellularia spp.</v>
          </cell>
        </row>
        <row r="14886">
          <cell r="A14886" t="str">
            <v>ROTT</v>
          </cell>
          <cell r="H14886" t="str">
            <v>Rottboellia spp.</v>
          </cell>
        </row>
        <row r="14887">
          <cell r="A14887" t="str">
            <v>ROYS</v>
          </cell>
          <cell r="H14887" t="str">
            <v>Roystonea spp.</v>
          </cell>
        </row>
        <row r="14888">
          <cell r="A14888" t="str">
            <v>RSTNC</v>
          </cell>
          <cell r="H14888" t="str">
            <v>Restionaceae indeterminate</v>
          </cell>
        </row>
        <row r="14889">
          <cell r="A14889" t="str">
            <v>RUBIC</v>
          </cell>
          <cell r="H14889" t="str">
            <v>Rubiaceae indeterminate</v>
          </cell>
        </row>
        <row r="14890">
          <cell r="A14890" t="str">
            <v>RUBU</v>
          </cell>
          <cell r="H14890" t="str">
            <v>Rubus spp.</v>
          </cell>
        </row>
        <row r="14891">
          <cell r="A14891" t="str">
            <v>RULI</v>
          </cell>
          <cell r="H14891" t="str">
            <v>Rulingia spp.</v>
          </cell>
        </row>
        <row r="14892">
          <cell r="A14892" t="str">
            <v>RUME</v>
          </cell>
          <cell r="H14892" t="str">
            <v>Rumex spp.</v>
          </cell>
        </row>
        <row r="14893">
          <cell r="A14893" t="str">
            <v>RUMO</v>
          </cell>
          <cell r="H14893" t="str">
            <v>Rumohra spp.</v>
          </cell>
        </row>
        <row r="14894">
          <cell r="A14894" t="str">
            <v>RUPI</v>
          </cell>
          <cell r="H14894" t="str">
            <v>Rupicola spp.</v>
          </cell>
        </row>
        <row r="14895">
          <cell r="A14895" t="str">
            <v>RUPP</v>
          </cell>
          <cell r="H14895" t="str">
            <v>Ruppia spp.</v>
          </cell>
        </row>
        <row r="14896">
          <cell r="A14896" t="str">
            <v>RUTAC</v>
          </cell>
          <cell r="H14896" t="str">
            <v>Rutaceae indeterminate</v>
          </cell>
        </row>
        <row r="14897">
          <cell r="A14897" t="str">
            <v>RUTI</v>
          </cell>
          <cell r="H14897" t="str">
            <v>Rutidosis spp.</v>
          </cell>
        </row>
        <row r="14898">
          <cell r="A14898" t="str">
            <v>RYTI</v>
          </cell>
          <cell r="H14898" t="str">
            <v>Rytidosperma spp.</v>
          </cell>
        </row>
        <row r="14899">
          <cell r="A14899" t="str">
            <v>S</v>
          </cell>
          <cell r="H14899" t="str">
            <v>Unknown</v>
          </cell>
        </row>
        <row r="14900">
          <cell r="A14900" t="str">
            <v>SACC</v>
          </cell>
          <cell r="H14900" t="str">
            <v>Sacciolepis spp.</v>
          </cell>
        </row>
        <row r="14901">
          <cell r="A14901" t="str">
            <v>SAGI</v>
          </cell>
          <cell r="H14901" t="str">
            <v>Sagittaria spp.</v>
          </cell>
        </row>
        <row r="14902">
          <cell r="A14902" t="str">
            <v>SAGN</v>
          </cell>
          <cell r="H14902" t="str">
            <v>Sagina spp.</v>
          </cell>
        </row>
        <row r="14903">
          <cell r="A14903" t="str">
            <v>SAIN</v>
          </cell>
          <cell r="H14903" t="str">
            <v>Saintpaulia spp.</v>
          </cell>
        </row>
        <row r="14904">
          <cell r="A14904" t="str">
            <v>SALA</v>
          </cell>
          <cell r="H14904" t="str">
            <v>Salvia spp.</v>
          </cell>
        </row>
        <row r="14905">
          <cell r="A14905" t="str">
            <v>SALI</v>
          </cell>
          <cell r="H14905" t="str">
            <v>Salix spp.</v>
          </cell>
        </row>
        <row r="14906">
          <cell r="A14906" t="str">
            <v>SALP</v>
          </cell>
          <cell r="H14906" t="str">
            <v>Salpichroa spp.</v>
          </cell>
        </row>
        <row r="14907">
          <cell r="A14907" t="str">
            <v>SALS</v>
          </cell>
          <cell r="H14907" t="str">
            <v>Salsola spp.</v>
          </cell>
        </row>
        <row r="14908">
          <cell r="A14908" t="str">
            <v>SALV</v>
          </cell>
          <cell r="H14908" t="str">
            <v>Salvinia spp.</v>
          </cell>
        </row>
        <row r="14909">
          <cell r="A14909" t="str">
            <v>SAMB</v>
          </cell>
          <cell r="H14909" t="str">
            <v>Sambucus spp.</v>
          </cell>
        </row>
        <row r="14910">
          <cell r="A14910" t="str">
            <v>SAMO</v>
          </cell>
          <cell r="H14910" t="str">
            <v>Samolus spp.</v>
          </cell>
        </row>
        <row r="14911">
          <cell r="A14911" t="str">
            <v>SANG</v>
          </cell>
          <cell r="H14911" t="str">
            <v>Sanguisorba spp.</v>
          </cell>
        </row>
        <row r="14912">
          <cell r="A14912" t="str">
            <v>SANT</v>
          </cell>
          <cell r="H14912" t="str">
            <v>Santalum spp.</v>
          </cell>
        </row>
        <row r="14913">
          <cell r="A14913" t="str">
            <v>SAPO</v>
          </cell>
          <cell r="H14913" t="str">
            <v>Saponaria spp.</v>
          </cell>
        </row>
        <row r="14914">
          <cell r="A14914" t="str">
            <v>SARC</v>
          </cell>
          <cell r="H14914" t="str">
            <v>Sarcochilus spp.</v>
          </cell>
        </row>
        <row r="14915">
          <cell r="A14915" t="str">
            <v>SARO</v>
          </cell>
          <cell r="H14915" t="str">
            <v>Sarcocornia spp.</v>
          </cell>
        </row>
        <row r="14916">
          <cell r="A14916" t="str">
            <v>SAUR</v>
          </cell>
          <cell r="H14916" t="str">
            <v>Sauropus spp.</v>
          </cell>
        </row>
        <row r="14917">
          <cell r="A14917" t="str">
            <v>SAUS</v>
          </cell>
          <cell r="H14917" t="str">
            <v>Saussurea spp.</v>
          </cell>
        </row>
        <row r="14918">
          <cell r="A14918" t="str">
            <v>SCAB</v>
          </cell>
          <cell r="H14918" t="str">
            <v>Scabiosa spp.</v>
          </cell>
        </row>
        <row r="14919">
          <cell r="A14919" t="str">
            <v>SCAE</v>
          </cell>
          <cell r="H14919" t="str">
            <v>Scaevola spp.</v>
          </cell>
        </row>
        <row r="14920">
          <cell r="A14920" t="str">
            <v>SCAN</v>
          </cell>
          <cell r="H14920" t="str">
            <v>Scandix spp.</v>
          </cell>
        </row>
        <row r="14921">
          <cell r="A14921" t="str">
            <v>SCHE</v>
          </cell>
          <cell r="H14921" t="str">
            <v>Schefflera spp.</v>
          </cell>
        </row>
        <row r="14922">
          <cell r="A14922" t="str">
            <v>SCHI</v>
          </cell>
          <cell r="H14922" t="str">
            <v>Schizeilema spp.</v>
          </cell>
        </row>
        <row r="14923">
          <cell r="A14923" t="str">
            <v>SCHK</v>
          </cell>
          <cell r="H14923" t="str">
            <v>Schkuhria spp.</v>
          </cell>
        </row>
        <row r="14924">
          <cell r="A14924" t="str">
            <v>SCHL</v>
          </cell>
          <cell r="H14924" t="str">
            <v>Schelhammera spp.</v>
          </cell>
        </row>
        <row r="14925">
          <cell r="A14925" t="str">
            <v>SCHN</v>
          </cell>
          <cell r="H14925" t="str">
            <v>Schoenus spp.</v>
          </cell>
        </row>
        <row r="14926">
          <cell r="A14926" t="str">
            <v>SCHO</v>
          </cell>
          <cell r="H14926" t="str">
            <v>Schoenoplectus spp.</v>
          </cell>
        </row>
        <row r="14927">
          <cell r="A14927" t="str">
            <v>SCHU</v>
          </cell>
          <cell r="H14927" t="str">
            <v>Schinus spp.</v>
          </cell>
        </row>
        <row r="14928">
          <cell r="A14928" t="str">
            <v>SCHZ</v>
          </cell>
          <cell r="H14928" t="str">
            <v>Schizaea spp.</v>
          </cell>
        </row>
        <row r="14929">
          <cell r="A14929" t="str">
            <v>SCIR</v>
          </cell>
          <cell r="H14929" t="str">
            <v>Scirpus spp.</v>
          </cell>
        </row>
        <row r="14930">
          <cell r="A14930" t="str">
            <v>SCLE</v>
          </cell>
          <cell r="H14930" t="str">
            <v>Sclerostegia spp.</v>
          </cell>
        </row>
        <row r="14931">
          <cell r="A14931" t="str">
            <v>SCLI</v>
          </cell>
          <cell r="H14931" t="str">
            <v>Scleria spp.</v>
          </cell>
        </row>
        <row r="14932">
          <cell r="A14932" t="str">
            <v>SCLR</v>
          </cell>
          <cell r="H14932" t="str">
            <v>Sclerolaena spp.</v>
          </cell>
        </row>
        <row r="14933">
          <cell r="A14933" t="str">
            <v>SCLT</v>
          </cell>
          <cell r="H14933" t="str">
            <v>Scleranthus spp.</v>
          </cell>
        </row>
        <row r="14934">
          <cell r="A14934" t="str">
            <v>SCOL</v>
          </cell>
          <cell r="H14934" t="str">
            <v>Scolopia spp.</v>
          </cell>
        </row>
        <row r="14935">
          <cell r="A14935" t="str">
            <v>SCOR</v>
          </cell>
          <cell r="H14935" t="str">
            <v>Scorzonera spp.</v>
          </cell>
        </row>
        <row r="14936">
          <cell r="A14936" t="str">
            <v>SCRO</v>
          </cell>
          <cell r="H14936" t="str">
            <v>Scrophularia spp.</v>
          </cell>
        </row>
        <row r="14937">
          <cell r="A14937" t="str">
            <v>SCRPC</v>
          </cell>
          <cell r="H14937" t="str">
            <v>Scrophulariaceae indeterminate</v>
          </cell>
        </row>
        <row r="14938">
          <cell r="A14938" t="str">
            <v>SCUT</v>
          </cell>
          <cell r="H14938" t="str">
            <v>Scutellaria spp.</v>
          </cell>
        </row>
        <row r="14939">
          <cell r="A14939" t="str">
            <v>SEBA</v>
          </cell>
          <cell r="H14939" t="str">
            <v>Sebaea spp.</v>
          </cell>
        </row>
        <row r="14940">
          <cell r="A14940" t="str">
            <v>SECA</v>
          </cell>
          <cell r="H14940" t="str">
            <v>Secamone spp.</v>
          </cell>
        </row>
        <row r="14941">
          <cell r="A14941" t="str">
            <v>SECH</v>
          </cell>
          <cell r="H14941" t="str">
            <v>Sechium spp.</v>
          </cell>
        </row>
        <row r="14942">
          <cell r="A14942" t="str">
            <v>SEDU</v>
          </cell>
          <cell r="H14942" t="str">
            <v>Sedum spp.</v>
          </cell>
        </row>
        <row r="14943">
          <cell r="A14943" t="str">
            <v>SEHI</v>
          </cell>
          <cell r="H14943" t="str">
            <v>Sehima spp.</v>
          </cell>
        </row>
        <row r="14944">
          <cell r="A14944" t="str">
            <v>SELA</v>
          </cell>
          <cell r="H14944" t="str">
            <v>Selaginella spp.</v>
          </cell>
        </row>
        <row r="14945">
          <cell r="A14945" t="str">
            <v>SELE</v>
          </cell>
          <cell r="H14945" t="str">
            <v>Selenothamnus spp.</v>
          </cell>
        </row>
        <row r="14946">
          <cell r="A14946" t="str">
            <v>SELL</v>
          </cell>
          <cell r="H14946" t="str">
            <v>Selliera spp.</v>
          </cell>
        </row>
        <row r="14947">
          <cell r="A14947" t="str">
            <v>SENE</v>
          </cell>
          <cell r="H14947" t="str">
            <v>Senecio spp.</v>
          </cell>
        </row>
        <row r="14948">
          <cell r="A14948" t="str">
            <v>SENN</v>
          </cell>
          <cell r="H14948" t="str">
            <v>Senna spp.</v>
          </cell>
        </row>
        <row r="14949">
          <cell r="A14949" t="str">
            <v>SERI</v>
          </cell>
          <cell r="H14949" t="str">
            <v>Seringia spp.</v>
          </cell>
        </row>
        <row r="14950">
          <cell r="A14950" t="str">
            <v>SESB</v>
          </cell>
          <cell r="H14950" t="str">
            <v>Sesbania spp.</v>
          </cell>
        </row>
        <row r="14951">
          <cell r="A14951" t="str">
            <v>SESU</v>
          </cell>
          <cell r="H14951" t="str">
            <v>Sesuvium spp.</v>
          </cell>
        </row>
        <row r="14952">
          <cell r="A14952" t="str">
            <v>SETA</v>
          </cell>
          <cell r="H14952" t="str">
            <v>Setaria spp.</v>
          </cell>
        </row>
        <row r="14953">
          <cell r="A14953" t="str">
            <v>SHER</v>
          </cell>
          <cell r="H14953" t="str">
            <v>Sherardia spp.</v>
          </cell>
        </row>
        <row r="14954">
          <cell r="A14954" t="str">
            <v>SICY</v>
          </cell>
          <cell r="H14954" t="str">
            <v>Sicyos spp.</v>
          </cell>
        </row>
        <row r="14955">
          <cell r="A14955" t="str">
            <v>SIDA</v>
          </cell>
          <cell r="H14955" t="str">
            <v>Sida spp.</v>
          </cell>
        </row>
        <row r="14956">
          <cell r="A14956" t="str">
            <v>SIGE</v>
          </cell>
          <cell r="H14956" t="str">
            <v>Sigesbeckia spp.</v>
          </cell>
        </row>
        <row r="14957">
          <cell r="A14957" t="str">
            <v>SILE</v>
          </cell>
          <cell r="H14957" t="str">
            <v>Silene spp.</v>
          </cell>
        </row>
        <row r="14958">
          <cell r="A14958" t="str">
            <v>SILY</v>
          </cell>
          <cell r="H14958" t="str">
            <v>Silybum spp.</v>
          </cell>
        </row>
        <row r="14959">
          <cell r="A14959" t="str">
            <v>SINA</v>
          </cell>
          <cell r="H14959" t="str">
            <v>Sinapis spp.</v>
          </cell>
        </row>
        <row r="14960">
          <cell r="A14960" t="str">
            <v>SIPH</v>
          </cell>
          <cell r="H14960" t="str">
            <v>Siphonodon spp.</v>
          </cell>
        </row>
        <row r="14961">
          <cell r="A14961" t="str">
            <v>SISR</v>
          </cell>
          <cell r="H14961" t="str">
            <v>Sisyrinchium spp.</v>
          </cell>
        </row>
        <row r="14962">
          <cell r="A14962" t="str">
            <v>SISY</v>
          </cell>
          <cell r="H14962" t="str">
            <v>Sisymbrium spp.</v>
          </cell>
        </row>
        <row r="14963">
          <cell r="A14963" t="str">
            <v>SIUM</v>
          </cell>
          <cell r="H14963" t="str">
            <v>Sium spp.</v>
          </cell>
        </row>
        <row r="14964">
          <cell r="A14964" t="str">
            <v>SLOA</v>
          </cell>
          <cell r="H14964" t="str">
            <v>Sloanea spp.</v>
          </cell>
        </row>
        <row r="14965">
          <cell r="A14965" t="str">
            <v>SMIL</v>
          </cell>
          <cell r="H14965" t="str">
            <v>Smilax spp.</v>
          </cell>
        </row>
        <row r="14966">
          <cell r="A14966" t="str">
            <v>SNTLC</v>
          </cell>
          <cell r="H14966" t="str">
            <v>Santalaceae indeterminate</v>
          </cell>
        </row>
        <row r="14967">
          <cell r="A14967" t="str">
            <v>SOLA</v>
          </cell>
          <cell r="H14967" t="str">
            <v>Solanum spp.</v>
          </cell>
        </row>
        <row r="14968">
          <cell r="A14968" t="str">
            <v>SOLE</v>
          </cell>
          <cell r="H14968" t="str">
            <v>Solenogyne spp.</v>
          </cell>
        </row>
        <row r="14969">
          <cell r="A14969" t="str">
            <v>SOLI</v>
          </cell>
          <cell r="H14969" t="str">
            <v>Solidago spp.</v>
          </cell>
        </row>
        <row r="14970">
          <cell r="A14970" t="str">
            <v>SOLV</v>
          </cell>
          <cell r="H14970" t="str">
            <v>Soliva spp.</v>
          </cell>
        </row>
        <row r="14971">
          <cell r="A14971" t="str">
            <v>SONC</v>
          </cell>
          <cell r="H14971" t="str">
            <v>Sonchus spp.</v>
          </cell>
        </row>
        <row r="14972">
          <cell r="A14972" t="str">
            <v>SOPH</v>
          </cell>
          <cell r="H14972" t="str">
            <v>Sophora spp.</v>
          </cell>
        </row>
        <row r="14973">
          <cell r="A14973" t="str">
            <v>SORB</v>
          </cell>
          <cell r="H14973" t="str">
            <v>Sorbus spp.</v>
          </cell>
        </row>
        <row r="14974">
          <cell r="A14974" t="str">
            <v>SORG</v>
          </cell>
          <cell r="H14974" t="str">
            <v>Sorghum spp.</v>
          </cell>
        </row>
        <row r="14975">
          <cell r="A14975" t="str">
            <v>SOWE</v>
          </cell>
          <cell r="H14975" t="str">
            <v>Sowerbaea spp.</v>
          </cell>
        </row>
        <row r="14976">
          <cell r="A14976" t="str">
            <v>SPAR</v>
          </cell>
          <cell r="H14976" t="str">
            <v>Sparganium spp.</v>
          </cell>
        </row>
        <row r="14977">
          <cell r="A14977" t="str">
            <v>SPCC</v>
          </cell>
          <cell r="H14977" t="str">
            <v>Spermacoce spp.</v>
          </cell>
        </row>
        <row r="14978">
          <cell r="A14978" t="str">
            <v>SPEC</v>
          </cell>
          <cell r="H14978" t="str">
            <v>Speculantha spp.</v>
          </cell>
        </row>
        <row r="14979">
          <cell r="A14979" t="str">
            <v>SPEG</v>
          </cell>
          <cell r="H14979" t="str">
            <v>Spergularia spp.</v>
          </cell>
        </row>
        <row r="14980">
          <cell r="A14980" t="str">
            <v>SPER</v>
          </cell>
          <cell r="H14980" t="str">
            <v>Spergula spp.</v>
          </cell>
        </row>
        <row r="14981">
          <cell r="A14981" t="str">
            <v>SPHA</v>
          </cell>
          <cell r="H14981" t="str">
            <v>Sphaerolobium spp.</v>
          </cell>
        </row>
        <row r="14982">
          <cell r="A14982" t="str">
            <v>SPHG</v>
          </cell>
          <cell r="H14982" t="str">
            <v>Sphagnum spp.</v>
          </cell>
        </row>
        <row r="14983">
          <cell r="A14983" t="str">
            <v>SPIL</v>
          </cell>
          <cell r="H14983" t="str">
            <v>Spilanthes spp.</v>
          </cell>
        </row>
        <row r="14984">
          <cell r="A14984" t="str">
            <v>SPIN</v>
          </cell>
          <cell r="H14984" t="str">
            <v>Spinifex spp.</v>
          </cell>
        </row>
        <row r="14985">
          <cell r="A14985" t="str">
            <v>SPIO</v>
          </cell>
          <cell r="H14985" t="str">
            <v>Spirodela spp.</v>
          </cell>
        </row>
        <row r="14986">
          <cell r="A14986" t="str">
            <v>SPIR</v>
          </cell>
          <cell r="H14986" t="str">
            <v>Spiraea spp.</v>
          </cell>
        </row>
        <row r="14987">
          <cell r="A14987" t="str">
            <v>SPOR</v>
          </cell>
          <cell r="H14987" t="str">
            <v>Sporobolus spp.</v>
          </cell>
        </row>
        <row r="14988">
          <cell r="A14988" t="str">
            <v>SPRE</v>
          </cell>
          <cell r="H14988" t="str">
            <v>Sprengelia spp.</v>
          </cell>
        </row>
        <row r="14989">
          <cell r="A14989" t="str">
            <v>SPRI</v>
          </cell>
          <cell r="H14989" t="str">
            <v>Springelia spp.</v>
          </cell>
        </row>
        <row r="14990">
          <cell r="A14990" t="str">
            <v>SPYR</v>
          </cell>
          <cell r="H14990" t="str">
            <v>Spyridium spp.</v>
          </cell>
        </row>
        <row r="14991">
          <cell r="A14991" t="str">
            <v>STAC</v>
          </cell>
          <cell r="H14991" t="str">
            <v>Stackhousia spp.</v>
          </cell>
        </row>
        <row r="14992">
          <cell r="A14992" t="str">
            <v>STCH</v>
          </cell>
          <cell r="H14992" t="str">
            <v>Stachytarpheta spp.</v>
          </cell>
        </row>
        <row r="14993">
          <cell r="A14993" t="str">
            <v>STEG</v>
          </cell>
          <cell r="H14993" t="str">
            <v>Stegostyla spp.</v>
          </cell>
        </row>
        <row r="14994">
          <cell r="A14994" t="str">
            <v>STEL</v>
          </cell>
          <cell r="H14994" t="str">
            <v>Stellaria spp.</v>
          </cell>
        </row>
        <row r="14995">
          <cell r="A14995" t="str">
            <v>STEM</v>
          </cell>
          <cell r="H14995" t="str">
            <v>Stemmacantha spp.</v>
          </cell>
        </row>
        <row r="14996">
          <cell r="A14996" t="str">
            <v>STEN</v>
          </cell>
          <cell r="H14996" t="str">
            <v>Stenopetalum spp.</v>
          </cell>
        </row>
        <row r="14997">
          <cell r="A14997" t="str">
            <v>STEP</v>
          </cell>
          <cell r="H14997" t="str">
            <v>Stephania spp.</v>
          </cell>
        </row>
        <row r="14998">
          <cell r="A14998" t="str">
            <v>STER</v>
          </cell>
          <cell r="H14998" t="str">
            <v>Sterculia spp.</v>
          </cell>
        </row>
        <row r="14999">
          <cell r="A14999" t="str">
            <v>STEV</v>
          </cell>
          <cell r="H14999" t="str">
            <v>Stevia spp.</v>
          </cell>
        </row>
        <row r="15000">
          <cell r="A15000" t="str">
            <v>STIC</v>
          </cell>
          <cell r="H15000" t="str">
            <v>Sticherus spp.</v>
          </cell>
        </row>
        <row r="15001">
          <cell r="A15001" t="str">
            <v>STIP</v>
          </cell>
          <cell r="H15001" t="str">
            <v>Stipa spp.</v>
          </cell>
        </row>
        <row r="15002">
          <cell r="A15002" t="str">
            <v>STRA</v>
          </cell>
          <cell r="H15002" t="str">
            <v>Strangea spp.</v>
          </cell>
        </row>
        <row r="15003">
          <cell r="A15003" t="str">
            <v>STRE</v>
          </cell>
          <cell r="H15003" t="str">
            <v>Streptothamnus spp.</v>
          </cell>
        </row>
        <row r="15004">
          <cell r="A15004" t="str">
            <v>STRI</v>
          </cell>
          <cell r="H15004" t="str">
            <v>Strelitzia spp.</v>
          </cell>
        </row>
        <row r="15005">
          <cell r="A15005" t="str">
            <v>STRY</v>
          </cell>
          <cell r="H15005" t="str">
            <v>Strychnos spp.</v>
          </cell>
        </row>
        <row r="15006">
          <cell r="A15006" t="str">
            <v>STUA</v>
          </cell>
          <cell r="H15006" t="str">
            <v>Stuartina spp.</v>
          </cell>
        </row>
        <row r="15007">
          <cell r="A15007" t="str">
            <v>STYL</v>
          </cell>
          <cell r="H15007" t="str">
            <v>Stylidium spp.</v>
          </cell>
        </row>
        <row r="15008">
          <cell r="A15008" t="str">
            <v>STYLC</v>
          </cell>
          <cell r="H15008" t="str">
            <v>Stylidiaceae indeterminate</v>
          </cell>
        </row>
        <row r="15009">
          <cell r="A15009" t="str">
            <v>STYP</v>
          </cell>
          <cell r="H15009" t="str">
            <v>Styphelia spp.</v>
          </cell>
        </row>
        <row r="15010">
          <cell r="A15010" t="str">
            <v>SUAE</v>
          </cell>
          <cell r="H15010" t="str">
            <v>Suaeda spp.</v>
          </cell>
        </row>
        <row r="15011">
          <cell r="A15011" t="str">
            <v>SUTH</v>
          </cell>
          <cell r="H15011" t="str">
            <v>Sutherlandia spp.</v>
          </cell>
        </row>
        <row r="15012">
          <cell r="A15012" t="str">
            <v>SWAI</v>
          </cell>
          <cell r="H15012" t="str">
            <v>Swainsona spp.</v>
          </cell>
        </row>
        <row r="15013">
          <cell r="A15013" t="str">
            <v>SYAG</v>
          </cell>
          <cell r="H15013" t="str">
            <v>Syagrus spp.</v>
          </cell>
        </row>
        <row r="15014">
          <cell r="A15014" t="str">
            <v>SYMP</v>
          </cell>
          <cell r="H15014" t="str">
            <v>Symplocos spp.</v>
          </cell>
        </row>
        <row r="15015">
          <cell r="A15015" t="str">
            <v>SYNA</v>
          </cell>
          <cell r="H15015" t="str">
            <v>Synaptantha spp.</v>
          </cell>
        </row>
        <row r="15016">
          <cell r="A15016" t="str">
            <v>SYNC</v>
          </cell>
          <cell r="H15016" t="str">
            <v>Syncarpia spp.</v>
          </cell>
        </row>
        <row r="15017">
          <cell r="A15017" t="str">
            <v>SYNG</v>
          </cell>
          <cell r="H15017" t="str">
            <v>Syngonium spp.</v>
          </cell>
        </row>
        <row r="15018">
          <cell r="A15018" t="str">
            <v>SYNO</v>
          </cell>
          <cell r="H15018" t="str">
            <v>Synoum spp.</v>
          </cell>
        </row>
        <row r="15019">
          <cell r="A15019" t="str">
            <v>SYZY</v>
          </cell>
          <cell r="H15019" t="str">
            <v>Syzygium spp.</v>
          </cell>
        </row>
        <row r="15020">
          <cell r="A15020" t="str">
            <v>T</v>
          </cell>
          <cell r="H15020" t="str">
            <v>Unknown</v>
          </cell>
        </row>
        <row r="15021">
          <cell r="A15021" t="str">
            <v>TABE</v>
          </cell>
          <cell r="H15021" t="str">
            <v>Tabernaemontana spp.</v>
          </cell>
        </row>
        <row r="15022">
          <cell r="A15022" t="str">
            <v>TAEN</v>
          </cell>
          <cell r="H15022" t="str">
            <v>Taeniophyllum spp.</v>
          </cell>
        </row>
        <row r="15023">
          <cell r="A15023" t="str">
            <v>TAGE</v>
          </cell>
          <cell r="H15023" t="str">
            <v>Tagetes spp.</v>
          </cell>
        </row>
        <row r="15024">
          <cell r="A15024" t="str">
            <v>TALI</v>
          </cell>
          <cell r="H15024" t="str">
            <v>Talinum spp.</v>
          </cell>
        </row>
        <row r="15025">
          <cell r="A15025" t="str">
            <v>TAMA</v>
          </cell>
          <cell r="H15025" t="str">
            <v>Tamarix spp.</v>
          </cell>
        </row>
        <row r="15026">
          <cell r="A15026" t="str">
            <v>TANA</v>
          </cell>
          <cell r="H15026" t="str">
            <v>Tanacetum spp.</v>
          </cell>
        </row>
        <row r="15027">
          <cell r="A15027" t="str">
            <v>TAPE</v>
          </cell>
          <cell r="H15027" t="str">
            <v>Tapeinosperma spp.</v>
          </cell>
        </row>
        <row r="15028">
          <cell r="A15028" t="str">
            <v>TARA</v>
          </cell>
          <cell r="H15028" t="str">
            <v>Taraxacum spp.</v>
          </cell>
        </row>
        <row r="15029">
          <cell r="A15029" t="str">
            <v>TASM</v>
          </cell>
          <cell r="H15029" t="str">
            <v>Tasmannia spp.</v>
          </cell>
        </row>
        <row r="15030">
          <cell r="A15030" t="str">
            <v>TAUR</v>
          </cell>
          <cell r="H15030" t="str">
            <v>Taurantha spp.</v>
          </cell>
        </row>
        <row r="15031">
          <cell r="A15031" t="str">
            <v>TCMN</v>
          </cell>
          <cell r="H15031" t="str">
            <v>Tecomanthe spp.</v>
          </cell>
        </row>
        <row r="15032">
          <cell r="A15032" t="str">
            <v>TECO</v>
          </cell>
          <cell r="H15032" t="str">
            <v>Tecoma spp.</v>
          </cell>
        </row>
        <row r="15033">
          <cell r="A15033" t="str">
            <v>TECT</v>
          </cell>
          <cell r="H15033" t="str">
            <v>Tecticornia spp.</v>
          </cell>
        </row>
        <row r="15034">
          <cell r="A15034" t="str">
            <v>TELO</v>
          </cell>
          <cell r="H15034" t="str">
            <v>Telopea spp.</v>
          </cell>
        </row>
        <row r="15035">
          <cell r="A15035" t="str">
            <v>TEMP</v>
          </cell>
          <cell r="H15035" t="str">
            <v>Templetonia spp.</v>
          </cell>
        </row>
        <row r="15036">
          <cell r="A15036" t="str">
            <v>TEPH</v>
          </cell>
          <cell r="H15036" t="str">
            <v>Tephrosia spp.</v>
          </cell>
        </row>
        <row r="15037">
          <cell r="A15037" t="str">
            <v>TETA</v>
          </cell>
          <cell r="H15037" t="str">
            <v>Tetratheca spp.</v>
          </cell>
        </row>
        <row r="15038">
          <cell r="A15038" t="str">
            <v>TETH</v>
          </cell>
          <cell r="H15038" t="str">
            <v>Tetrarrhena spp.</v>
          </cell>
        </row>
        <row r="15039">
          <cell r="A15039" t="str">
            <v>TETR</v>
          </cell>
          <cell r="H15039" t="str">
            <v>Tetragonia spp.</v>
          </cell>
        </row>
        <row r="15040">
          <cell r="A15040" t="str">
            <v>TEUC</v>
          </cell>
          <cell r="H15040" t="str">
            <v>Teucrium spp.</v>
          </cell>
        </row>
        <row r="15041">
          <cell r="A15041" t="str">
            <v>THEC</v>
          </cell>
          <cell r="H15041" t="str">
            <v>Thecanthes spp.</v>
          </cell>
        </row>
        <row r="15042">
          <cell r="A15042" t="str">
            <v>THEL</v>
          </cell>
          <cell r="H15042" t="str">
            <v>Thelymitra spp.</v>
          </cell>
        </row>
        <row r="15043">
          <cell r="A15043" t="str">
            <v>THEM</v>
          </cell>
          <cell r="H15043" t="str">
            <v>Themeda spp.</v>
          </cell>
        </row>
        <row r="15044">
          <cell r="A15044" t="str">
            <v>THES</v>
          </cell>
          <cell r="H15044" t="str">
            <v>Thesium spp.</v>
          </cell>
        </row>
        <row r="15045">
          <cell r="A15045" t="str">
            <v>THEV</v>
          </cell>
          <cell r="H15045" t="str">
            <v>Thevetia spp.</v>
          </cell>
        </row>
        <row r="15046">
          <cell r="A15046" t="str">
            <v>THIS</v>
          </cell>
          <cell r="H15046" t="str">
            <v>Thismia spp.</v>
          </cell>
        </row>
        <row r="15047">
          <cell r="A15047" t="str">
            <v>THLA</v>
          </cell>
          <cell r="H15047" t="str">
            <v>Thlaspi spp.</v>
          </cell>
        </row>
        <row r="15048">
          <cell r="A15048" t="str">
            <v>THLI</v>
          </cell>
          <cell r="H15048" t="str">
            <v>Thelionema spp.</v>
          </cell>
        </row>
        <row r="15049">
          <cell r="A15049" t="str">
            <v>THOZ</v>
          </cell>
          <cell r="H15049" t="str">
            <v>Thozetia spp.</v>
          </cell>
        </row>
        <row r="15050">
          <cell r="A15050" t="str">
            <v>THRE</v>
          </cell>
          <cell r="H15050" t="str">
            <v>Threlkeldia spp.</v>
          </cell>
        </row>
        <row r="15051">
          <cell r="A15051" t="str">
            <v>THRY</v>
          </cell>
          <cell r="H15051" t="str">
            <v>Thryptomene spp.</v>
          </cell>
        </row>
        <row r="15052">
          <cell r="A15052" t="str">
            <v>THUN</v>
          </cell>
          <cell r="H15052" t="str">
            <v>Thunbergia spp.</v>
          </cell>
        </row>
        <row r="15053">
          <cell r="A15053" t="str">
            <v>THYR</v>
          </cell>
          <cell r="H15053" t="str">
            <v>Thyridolepis spp.</v>
          </cell>
        </row>
        <row r="15054">
          <cell r="A15054" t="str">
            <v>THYS</v>
          </cell>
          <cell r="H15054" t="str">
            <v>Thysanotus spp.</v>
          </cell>
        </row>
        <row r="15055">
          <cell r="A15055" t="str">
            <v>TIBO</v>
          </cell>
          <cell r="H15055" t="str">
            <v>Tibouchina spp.</v>
          </cell>
        </row>
        <row r="15056">
          <cell r="A15056" t="str">
            <v>TINO</v>
          </cell>
          <cell r="H15056" t="str">
            <v>Tinospora spp.</v>
          </cell>
        </row>
        <row r="15057">
          <cell r="A15057" t="str">
            <v>TITH</v>
          </cell>
          <cell r="H15057" t="str">
            <v>Tithonia spp.</v>
          </cell>
        </row>
        <row r="15058">
          <cell r="A15058" t="str">
            <v>TMES</v>
          </cell>
          <cell r="H15058" t="str">
            <v>Tmesipteris spp.</v>
          </cell>
        </row>
        <row r="15059">
          <cell r="A15059" t="str">
            <v>TODE</v>
          </cell>
          <cell r="H15059" t="str">
            <v>Todea spp.</v>
          </cell>
        </row>
        <row r="15060">
          <cell r="A15060" t="str">
            <v>TOEC</v>
          </cell>
          <cell r="H15060" t="str">
            <v>Toechima spp.</v>
          </cell>
        </row>
        <row r="15061">
          <cell r="A15061" t="str">
            <v>TOLP</v>
          </cell>
          <cell r="H15061" t="str">
            <v>Tolpis spp.</v>
          </cell>
        </row>
        <row r="15062">
          <cell r="A15062" t="str">
            <v>TOON</v>
          </cell>
          <cell r="H15062" t="str">
            <v>Toona spp.</v>
          </cell>
        </row>
        <row r="15063">
          <cell r="A15063" t="str">
            <v>TORI</v>
          </cell>
          <cell r="H15063" t="str">
            <v>Torilis spp.</v>
          </cell>
        </row>
        <row r="15064">
          <cell r="A15064" t="str">
            <v>TOXA</v>
          </cell>
          <cell r="H15064" t="str">
            <v>Toxanthes spp.</v>
          </cell>
        </row>
        <row r="15065">
          <cell r="A15065" t="str">
            <v>TRAC</v>
          </cell>
          <cell r="H15065" t="str">
            <v>Trachymene spp.</v>
          </cell>
        </row>
        <row r="15066">
          <cell r="A15066" t="str">
            <v>TRAD</v>
          </cell>
          <cell r="H15066" t="str">
            <v>Tradescantia spp.</v>
          </cell>
        </row>
        <row r="15067">
          <cell r="A15067" t="str">
            <v>TRAG</v>
          </cell>
          <cell r="H15067" t="str">
            <v>Tragopogon spp.</v>
          </cell>
        </row>
        <row r="15068">
          <cell r="A15068" t="str">
            <v>TRAH</v>
          </cell>
          <cell r="H15068" t="str">
            <v>Trachycarpus spp.</v>
          </cell>
        </row>
        <row r="15069">
          <cell r="A15069" t="str">
            <v>TREM</v>
          </cell>
          <cell r="H15069" t="str">
            <v>Trema spp.</v>
          </cell>
        </row>
        <row r="15070">
          <cell r="A15070" t="str">
            <v>TRIA</v>
          </cell>
          <cell r="H15070" t="str">
            <v>Trianthema spp.</v>
          </cell>
        </row>
        <row r="15071">
          <cell r="A15071" t="str">
            <v>TRIB</v>
          </cell>
          <cell r="H15071" t="str">
            <v>Tribulus spp.</v>
          </cell>
        </row>
        <row r="15072">
          <cell r="A15072" t="str">
            <v>TRIC</v>
          </cell>
          <cell r="H15072" t="str">
            <v>Tricoryne spp.</v>
          </cell>
        </row>
        <row r="15073">
          <cell r="A15073" t="str">
            <v>TRID</v>
          </cell>
          <cell r="H15073" t="str">
            <v>Tridax spp.</v>
          </cell>
        </row>
        <row r="15074">
          <cell r="A15074" t="str">
            <v>TRIF</v>
          </cell>
          <cell r="H15074" t="str">
            <v>Trifolium spp.</v>
          </cell>
        </row>
        <row r="15075">
          <cell r="A15075" t="str">
            <v>TRIG</v>
          </cell>
          <cell r="H15075" t="str">
            <v>Triglochin spp.</v>
          </cell>
        </row>
        <row r="15076">
          <cell r="A15076" t="str">
            <v>TRIM</v>
          </cell>
          <cell r="H15076" t="str">
            <v>Triticum spp.</v>
          </cell>
        </row>
        <row r="15077">
          <cell r="A15077" t="str">
            <v>TRIO</v>
          </cell>
          <cell r="H15077" t="str">
            <v>Triodia spp.</v>
          </cell>
        </row>
        <row r="15078">
          <cell r="A15078" t="str">
            <v>TRIP</v>
          </cell>
          <cell r="H15078" t="str">
            <v>Triptilodicus spp.</v>
          </cell>
        </row>
        <row r="15079">
          <cell r="A15079" t="str">
            <v>TRIR</v>
          </cell>
          <cell r="H15079" t="str">
            <v>Triraphis spp.</v>
          </cell>
        </row>
        <row r="15080">
          <cell r="A15080" t="str">
            <v>TRIS</v>
          </cell>
          <cell r="H15080" t="str">
            <v>Trisetum spp.</v>
          </cell>
        </row>
        <row r="15081">
          <cell r="A15081" t="str">
            <v>TRIT</v>
          </cell>
          <cell r="H15081" t="str">
            <v>Tritonia spp.</v>
          </cell>
        </row>
        <row r="15082">
          <cell r="A15082" t="str">
            <v>TRIU</v>
          </cell>
          <cell r="H15082" t="str">
            <v>Triumfetta spp.</v>
          </cell>
        </row>
        <row r="15083">
          <cell r="A15083" t="str">
            <v>TROC</v>
          </cell>
          <cell r="H15083" t="str">
            <v>Trochocarpa spp.</v>
          </cell>
        </row>
        <row r="15084">
          <cell r="A15084" t="str">
            <v>TROP</v>
          </cell>
          <cell r="H15084" t="str">
            <v>Tropaeolum spp.</v>
          </cell>
        </row>
        <row r="15085">
          <cell r="A15085" t="str">
            <v>TURR</v>
          </cell>
          <cell r="H15085" t="str">
            <v>Turritis spp.</v>
          </cell>
        </row>
        <row r="15086">
          <cell r="A15086" t="str">
            <v>TWEE</v>
          </cell>
          <cell r="H15086" t="str">
            <v>Tweedia spp.</v>
          </cell>
        </row>
        <row r="15087">
          <cell r="A15087" t="str">
            <v>TYLO</v>
          </cell>
          <cell r="H15087" t="str">
            <v>Tylophora spp.</v>
          </cell>
        </row>
        <row r="15088">
          <cell r="A15088" t="str">
            <v>TYPH</v>
          </cell>
          <cell r="H15088" t="str">
            <v>Typha spp.</v>
          </cell>
        </row>
        <row r="15089">
          <cell r="A15089" t="str">
            <v>TYPO</v>
          </cell>
          <cell r="H15089" t="str">
            <v>Typhonium spp.</v>
          </cell>
        </row>
        <row r="15090">
          <cell r="A15090" t="str">
            <v>U</v>
          </cell>
          <cell r="H15090" t="str">
            <v>Unknown</v>
          </cell>
        </row>
        <row r="15091">
          <cell r="A15091" t="str">
            <v>ULDI</v>
          </cell>
          <cell r="H15091" t="str">
            <v>Uldinia spp.</v>
          </cell>
        </row>
        <row r="15092">
          <cell r="A15092" t="str">
            <v>ULEX</v>
          </cell>
          <cell r="H15092" t="str">
            <v>Ulex spp.</v>
          </cell>
        </row>
        <row r="15093">
          <cell r="A15093" t="str">
            <v>ULMU</v>
          </cell>
          <cell r="H15093" t="str">
            <v>Ulmus spp.</v>
          </cell>
        </row>
        <row r="15094">
          <cell r="A15094" t="str">
            <v>UNCI</v>
          </cell>
          <cell r="H15094" t="str">
            <v>Uncinia spp.</v>
          </cell>
        </row>
        <row r="15095">
          <cell r="A15095" t="str">
            <v>URAN</v>
          </cell>
          <cell r="H15095" t="str">
            <v>Uranthoecium spp.</v>
          </cell>
        </row>
        <row r="15096">
          <cell r="A15096" t="str">
            <v>UREN</v>
          </cell>
          <cell r="H15096" t="str">
            <v>Urena spp.</v>
          </cell>
        </row>
        <row r="15097">
          <cell r="A15097" t="str">
            <v>UROC</v>
          </cell>
          <cell r="H15097" t="str">
            <v>Urochloa spp.</v>
          </cell>
        </row>
        <row r="15098">
          <cell r="A15098" t="str">
            <v>UROM</v>
          </cell>
          <cell r="H15098" t="str">
            <v>Uromyrtus spp.</v>
          </cell>
        </row>
        <row r="15099">
          <cell r="A15099" t="str">
            <v>UROS</v>
          </cell>
          <cell r="H15099" t="str">
            <v>Urospermum spp.</v>
          </cell>
        </row>
        <row r="15100">
          <cell r="A15100" t="str">
            <v>URSI</v>
          </cell>
          <cell r="H15100" t="str">
            <v>Ursinia spp.</v>
          </cell>
        </row>
        <row r="15101">
          <cell r="A15101" t="str">
            <v>URTI</v>
          </cell>
          <cell r="H15101" t="str">
            <v>Urtica spp.</v>
          </cell>
        </row>
        <row r="15102">
          <cell r="A15102" t="str">
            <v>UTRI</v>
          </cell>
          <cell r="H15102" t="str">
            <v>Utricularia spp.</v>
          </cell>
        </row>
        <row r="15103">
          <cell r="A15103" t="str">
            <v>V</v>
          </cell>
          <cell r="H15103" t="str">
            <v>Unknown</v>
          </cell>
        </row>
        <row r="15104">
          <cell r="A15104" t="str">
            <v>VACC</v>
          </cell>
          <cell r="H15104" t="str">
            <v>Vaccaria spp.</v>
          </cell>
        </row>
        <row r="15105">
          <cell r="A15105" t="str">
            <v>VALL</v>
          </cell>
          <cell r="H15105" t="str">
            <v>Vallisneria spp.</v>
          </cell>
        </row>
        <row r="15106">
          <cell r="A15106" t="str">
            <v>VELL</v>
          </cell>
          <cell r="H15106" t="str">
            <v>Velleia spp.</v>
          </cell>
        </row>
        <row r="15107">
          <cell r="A15107" t="str">
            <v>VENT</v>
          </cell>
          <cell r="H15107" t="str">
            <v>Ventilago spp.</v>
          </cell>
        </row>
        <row r="15108">
          <cell r="A15108" t="str">
            <v>VERB</v>
          </cell>
          <cell r="H15108" t="str">
            <v>Verbascum spp.</v>
          </cell>
        </row>
        <row r="15109">
          <cell r="A15109" t="str">
            <v>VERE</v>
          </cell>
          <cell r="H15109" t="str">
            <v>Verbena spp.</v>
          </cell>
        </row>
        <row r="15110">
          <cell r="A15110" t="str">
            <v>VERN</v>
          </cell>
          <cell r="H15110" t="str">
            <v>Vernicia spp.</v>
          </cell>
        </row>
        <row r="15111">
          <cell r="A15111" t="str">
            <v>VERO</v>
          </cell>
          <cell r="H15111" t="str">
            <v>Veronica spp.</v>
          </cell>
        </row>
        <row r="15112">
          <cell r="A15112" t="str">
            <v>VESS</v>
          </cell>
          <cell r="H15112" t="str">
            <v>Vesselowskya spp.</v>
          </cell>
        </row>
        <row r="15113">
          <cell r="A15113" t="str">
            <v>VETI</v>
          </cell>
          <cell r="H15113" t="str">
            <v>Vetiveria spp.</v>
          </cell>
        </row>
        <row r="15114">
          <cell r="A15114" t="str">
            <v>VIBU</v>
          </cell>
          <cell r="H15114" t="str">
            <v>Viburnum spp.</v>
          </cell>
        </row>
        <row r="15115">
          <cell r="A15115" t="str">
            <v>VICI</v>
          </cell>
          <cell r="H15115" t="str">
            <v>Vicia spp.</v>
          </cell>
        </row>
        <row r="15116">
          <cell r="A15116" t="str">
            <v>VIGN</v>
          </cell>
          <cell r="H15116" t="str">
            <v>Vigna spp.</v>
          </cell>
        </row>
        <row r="15117">
          <cell r="A15117" t="str">
            <v>VILL</v>
          </cell>
          <cell r="H15117" t="str">
            <v>Villarsia spp.</v>
          </cell>
        </row>
        <row r="15118">
          <cell r="A15118" t="str">
            <v>VIMI</v>
          </cell>
          <cell r="H15118" t="str">
            <v>Viminaria spp.</v>
          </cell>
        </row>
        <row r="15119">
          <cell r="A15119" t="str">
            <v>VINC</v>
          </cell>
          <cell r="H15119" t="str">
            <v>Vinca spp.</v>
          </cell>
        </row>
        <row r="15120">
          <cell r="A15120" t="str">
            <v>VIOL</v>
          </cell>
          <cell r="H15120" t="str">
            <v>Viola spp.</v>
          </cell>
        </row>
        <row r="15121">
          <cell r="A15121" t="str">
            <v>VISC</v>
          </cell>
          <cell r="H15121" t="str">
            <v>Viscum spp.</v>
          </cell>
        </row>
        <row r="15122">
          <cell r="A15122" t="str">
            <v>VITE</v>
          </cell>
          <cell r="H15122" t="str">
            <v>Vitex spp.</v>
          </cell>
        </row>
        <row r="15123">
          <cell r="A15123" t="str">
            <v>VITI</v>
          </cell>
          <cell r="H15123" t="str">
            <v>Vitis spp.</v>
          </cell>
        </row>
        <row r="15124">
          <cell r="A15124" t="str">
            <v>VITT</v>
          </cell>
          <cell r="H15124" t="str">
            <v>Vittadinia spp.</v>
          </cell>
        </row>
        <row r="15125">
          <cell r="A15125" t="str">
            <v>VULP</v>
          </cell>
          <cell r="H15125" t="str">
            <v>Vulpia spp.</v>
          </cell>
        </row>
        <row r="15126">
          <cell r="A15126" t="str">
            <v>W</v>
          </cell>
          <cell r="H15126" t="str">
            <v>Unknown</v>
          </cell>
        </row>
        <row r="15127">
          <cell r="A15127" t="str">
            <v>WAHL</v>
          </cell>
          <cell r="H15127" t="str">
            <v>Wahlenbergia spp.</v>
          </cell>
        </row>
        <row r="15128">
          <cell r="A15128" t="str">
            <v>WAIT</v>
          </cell>
          <cell r="H15128" t="str">
            <v>Waitzia spp.</v>
          </cell>
        </row>
        <row r="15129">
          <cell r="A15129" t="str">
            <v>WASH</v>
          </cell>
          <cell r="H15129" t="str">
            <v>Washingtonia spp.</v>
          </cell>
        </row>
        <row r="15130">
          <cell r="A15130" t="str">
            <v>WATE</v>
          </cell>
          <cell r="H15130" t="str">
            <v>Waterhousea spp.</v>
          </cell>
        </row>
        <row r="15131">
          <cell r="A15131" t="str">
            <v>WATS</v>
          </cell>
          <cell r="H15131" t="str">
            <v>Watsonia spp.</v>
          </cell>
        </row>
        <row r="15132">
          <cell r="A15132" t="str">
            <v>WEDE</v>
          </cell>
          <cell r="H15132" t="str">
            <v>Wedelia spp.</v>
          </cell>
        </row>
        <row r="15133">
          <cell r="A15133" t="str">
            <v>WEST</v>
          </cell>
          <cell r="H15133" t="str">
            <v>Westringia spp.</v>
          </cell>
        </row>
        <row r="15134">
          <cell r="A15134" t="str">
            <v>WIKS</v>
          </cell>
          <cell r="H15134" t="str">
            <v>Wikstroemia spp.</v>
          </cell>
        </row>
        <row r="15135">
          <cell r="A15135" t="str">
            <v>WILK</v>
          </cell>
          <cell r="H15135" t="str">
            <v>Wilkiea spp.</v>
          </cell>
        </row>
        <row r="15136">
          <cell r="A15136" t="str">
            <v>WILS</v>
          </cell>
          <cell r="H15136" t="str">
            <v>Wilsonia spp.</v>
          </cell>
        </row>
        <row r="15137">
          <cell r="A15137" t="str">
            <v>WIST</v>
          </cell>
          <cell r="H15137" t="str">
            <v>Wisteria spp.</v>
          </cell>
        </row>
        <row r="15138">
          <cell r="A15138" t="str">
            <v>WITH</v>
          </cell>
          <cell r="H15138" t="str">
            <v>Withania spp.</v>
          </cell>
        </row>
        <row r="15139">
          <cell r="A15139" t="str">
            <v>WOLF</v>
          </cell>
          <cell r="H15139" t="str">
            <v>Wolffia spp.</v>
          </cell>
        </row>
        <row r="15140">
          <cell r="A15140" t="str">
            <v>WOOL</v>
          </cell>
          <cell r="H15140" t="str">
            <v>Woollsia spp.</v>
          </cell>
        </row>
        <row r="15141">
          <cell r="A15141" t="str">
            <v>WURM</v>
          </cell>
          <cell r="H15141" t="str">
            <v>Wurmbea spp.</v>
          </cell>
        </row>
        <row r="15142">
          <cell r="A15142" t="str">
            <v>X</v>
          </cell>
          <cell r="H15142" t="str">
            <v>Unknown</v>
          </cell>
        </row>
        <row r="15143">
          <cell r="A15143" t="str">
            <v>XANH</v>
          </cell>
          <cell r="H15143" t="str">
            <v>Xanthium spp.</v>
          </cell>
        </row>
        <row r="15144">
          <cell r="A15144" t="str">
            <v>XANO</v>
          </cell>
          <cell r="H15144" t="str">
            <v>Xanthosia spp.</v>
          </cell>
        </row>
        <row r="15145">
          <cell r="A15145" t="str">
            <v>XANT</v>
          </cell>
          <cell r="H15145" t="str">
            <v>Xanthorrhoea spp.</v>
          </cell>
        </row>
        <row r="15146">
          <cell r="A15146" t="str">
            <v>XERC</v>
          </cell>
          <cell r="H15146" t="str">
            <v>Xerochrysum spp.</v>
          </cell>
        </row>
        <row r="15147">
          <cell r="A15147" t="str">
            <v>XERO</v>
          </cell>
          <cell r="H15147" t="str">
            <v>Xerothamnella spp.</v>
          </cell>
        </row>
        <row r="15148">
          <cell r="A15148" t="str">
            <v>XYLO</v>
          </cell>
          <cell r="H15148" t="str">
            <v>Xylosma spp.</v>
          </cell>
        </row>
        <row r="15149">
          <cell r="A15149" t="str">
            <v>XYRI</v>
          </cell>
          <cell r="H15149" t="str">
            <v>Xyris spp.</v>
          </cell>
        </row>
        <row r="15150">
          <cell r="A15150" t="str">
            <v>Y</v>
          </cell>
          <cell r="H15150" t="str">
            <v>Unknown</v>
          </cell>
        </row>
        <row r="15151">
          <cell r="A15151" t="str">
            <v>YOUN</v>
          </cell>
          <cell r="H15151" t="str">
            <v>Youngia spp.</v>
          </cell>
        </row>
        <row r="15152">
          <cell r="A15152" t="str">
            <v>YUCC</v>
          </cell>
          <cell r="H15152" t="str">
            <v>Yucca spp.</v>
          </cell>
        </row>
        <row r="15153">
          <cell r="A15153" t="str">
            <v>Z</v>
          </cell>
          <cell r="H15153" t="str">
            <v>Unknown</v>
          </cell>
        </row>
        <row r="15154">
          <cell r="A15154" t="str">
            <v>ZALE</v>
          </cell>
          <cell r="H15154" t="str">
            <v>Zaleya spp.</v>
          </cell>
        </row>
        <row r="15155">
          <cell r="A15155" t="str">
            <v>ZANN</v>
          </cell>
          <cell r="H15155" t="str">
            <v>Zannichellia spp.</v>
          </cell>
        </row>
        <row r="15156">
          <cell r="A15156" t="str">
            <v>ZANT</v>
          </cell>
          <cell r="H15156" t="str">
            <v>Zantedeschia spp.</v>
          </cell>
        </row>
        <row r="15157">
          <cell r="A15157" t="str">
            <v>ZEBR</v>
          </cell>
          <cell r="H15157" t="str">
            <v>Zebrina spp.</v>
          </cell>
        </row>
        <row r="15158">
          <cell r="A15158" t="str">
            <v>ZEHN</v>
          </cell>
          <cell r="H15158" t="str">
            <v>Zehneria spp.</v>
          </cell>
        </row>
        <row r="15159">
          <cell r="A15159" t="str">
            <v>ZEIR</v>
          </cell>
          <cell r="H15159" t="str">
            <v>Zieria spp.</v>
          </cell>
        </row>
        <row r="15160">
          <cell r="A15160" t="str">
            <v>ZEPH</v>
          </cell>
          <cell r="H15160" t="str">
            <v>Zephyranthes spp.</v>
          </cell>
        </row>
        <row r="15161">
          <cell r="A15161" t="str">
            <v>ZEUX</v>
          </cell>
          <cell r="H15161" t="str">
            <v>Zeuxine spp.</v>
          </cell>
        </row>
        <row r="15162">
          <cell r="A15162" t="str">
            <v>ZIER</v>
          </cell>
          <cell r="H15162" t="str">
            <v>Zieria spp.</v>
          </cell>
        </row>
        <row r="15163">
          <cell r="A15163" t="str">
            <v>ZINN</v>
          </cell>
          <cell r="H15163" t="str">
            <v>Zinnia spp.</v>
          </cell>
        </row>
        <row r="15164">
          <cell r="A15164" t="str">
            <v>ZNGB</v>
          </cell>
          <cell r="H15164" t="str">
            <v>Zingiber spp.</v>
          </cell>
        </row>
        <row r="15165">
          <cell r="A15165" t="str">
            <v>ZORN</v>
          </cell>
          <cell r="H15165" t="str">
            <v>Zornia spp.</v>
          </cell>
        </row>
        <row r="15166">
          <cell r="A15166" t="str">
            <v>ZOST</v>
          </cell>
          <cell r="H15166" t="str">
            <v>Zostera spp.</v>
          </cell>
        </row>
        <row r="15167">
          <cell r="A15167" t="str">
            <v>ZOYS</v>
          </cell>
          <cell r="H15167" t="str">
            <v>Zoysia spp.</v>
          </cell>
        </row>
        <row r="15168">
          <cell r="A15168" t="str">
            <v>ZYGO</v>
          </cell>
          <cell r="H15168" t="str">
            <v>Zygophyllum spp.</v>
          </cell>
        </row>
      </sheetData>
      <sheetData sheetId="16" refreshError="1"/>
      <sheetData sheetId="17" refreshError="1"/>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David Keith" id="{652E95B8-621A-49F3-83CF-88881DF61881}" userId="S::z3225454@ad.unsw.edu.au::610772ea-776e-40b1-a513-fa968eb0d854" providerId="AD"/>
  <person displayName="Laura Watts" id="{C95265E4-ACDC-412E-9C32-42A5DC806BE0}" userId="S::Laura.Watts@bgcp.nsw.gov.au::d9d90ae7-ab4e-4f98-a981-7c9325108963"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6458335" createdVersion="7" refreshedVersion="7" minRefreshableVersion="3" recordCount="5235" xr:uid="{2DB18B7F-7F25-4717-AC68-E1875B1AA5CF}">
  <cacheSource type="worksheet">
    <worksheetSource ref="A2:S5237" sheet="Floristics"/>
  </cacheSource>
  <cacheFields count="19">
    <cacheField name="Site" numFmtId="0">
      <sharedItems count="20">
        <s v="BS1"/>
        <s v="BS2"/>
        <s v="MW1"/>
        <s v="MW2"/>
        <s v="HV1"/>
        <s v="HV2"/>
        <s v="SS1"/>
        <s v="SS2"/>
        <s v="GGE1"/>
        <s v="GGE2"/>
        <s v="GGW1"/>
        <s v="GGW2"/>
        <s v="CW1"/>
        <s v="CW2"/>
        <s v="CC1"/>
        <s v="CC2"/>
        <s v="EW1"/>
        <s v="EW2"/>
        <s v="BUD1"/>
        <s v="BUD2"/>
      </sharedItems>
    </cacheField>
    <cacheField name="Quadrat #" numFmtId="0">
      <sharedItems containsSemiMixedTypes="0" containsString="0" containsNumber="1" containsInteger="1" minValue="1" maxValue="20"/>
    </cacheField>
    <cacheField name="Label" numFmtId="0">
      <sharedItems/>
    </cacheField>
    <cacheField name="Census#" numFmtId="0">
      <sharedItems containsSemiMixedTypes="0" containsString="0" containsNumber="1" containsInteger="1" minValue="1" maxValue="2" count="2">
        <n v="1"/>
        <n v="2"/>
      </sharedItems>
    </cacheField>
    <cacheField name="Date" numFmtId="0">
      <sharedItems containsNonDate="0" containsDate="1" containsString="0" containsBlank="1" minDate="2020-11-16T00:00:00" maxDate="2020-11-27T00:00:00"/>
    </cacheField>
    <cacheField name="Species" numFmtId="0">
      <sharedItems count="135">
        <s v="Leptospermum grandifolium"/>
        <s v="Baeckea linifolia"/>
        <s v="Pultenaea divaricata"/>
        <s v="Dampiera stricta"/>
        <s v="Boronia deanei"/>
        <s v="Lindsaea linearis"/>
        <s v="Genoplesium fimbriatum"/>
        <s v="Lepyrodia scariosa"/>
        <s v="Tetrarrhena turfosa"/>
        <s v="Grevillea acanthifolia subsp. acanthifolia"/>
        <s v="Lepidosperma limicola"/>
        <s v="Dillwynia stipulifera"/>
        <s v="Schoenus moorei"/>
        <s v="Schoenus villosus"/>
        <s v="Haemodorum planifolium"/>
        <s v="Patersonia longifolia"/>
        <s v="Epacris paludosa"/>
        <s v="Empodisma minus"/>
        <s v="Gymnoschoenus sphaerocephalus"/>
        <s v="Xyris ustulata"/>
        <s v="Drosera binata"/>
        <s v="Celmisia longifolia"/>
        <s v="Tetraria capillaris"/>
        <s v="Gleichenia dicarpa"/>
        <s v="Drosera spatulata"/>
        <s v="Sprengelia incarnata"/>
        <s v="Gonocarpus micranthus"/>
        <s v="Schoenus pachylepis"/>
        <s v="Xyris operculata"/>
        <s v="Baloskion australe"/>
        <s v="Baumea acuta"/>
        <s v="Olearia quercifolia"/>
        <s v="Eucalyptus mannifera"/>
        <s v="Thelymitra venosa"/>
        <s v="Lycopodiella lateralis"/>
        <s v="Banksia marginata"/>
        <s v="Pimelea linifolia"/>
        <s v="Drosera peltata"/>
        <s v="Cirsium vulgare"/>
        <s v="Utricularia dichotoma"/>
        <s v="Schoenus maschalinus"/>
        <s v="Callistemon pityoides"/>
        <s v="Luzula spp."/>
        <s v="Baumea rubiginosa"/>
        <s v="Comesperma retusum"/>
        <s v="Patersonia fragilis"/>
        <s v="Epacris obtusifolia"/>
        <s v="Thysanotus tuberosus"/>
        <s v="Sowerbaea juncea"/>
        <s v="Lepyrodia anarthria"/>
        <s v="Cyperaceae seedling"/>
        <s v="Deyeuxia innominata"/>
        <s v="Isolepis habra"/>
        <s v="Carex appressa"/>
        <s v="Leptospermum juniperinum"/>
        <s v="Juncus planifolius"/>
        <s v="Notochloe microdon"/>
        <s v="Thelionema caespitosum"/>
        <s v="Baeckea utilis"/>
        <s v="Carex gaudichaudiana"/>
        <s v="Asperula gunnii"/>
        <s v="Leptospermum obovatum"/>
        <s v="Hypericum japonicum"/>
        <s v="Dichelachne inaequiglumis"/>
        <s v="Senecio glomeratus"/>
        <s v="Geranium neglectum"/>
        <s v="Senecio diaschides"/>
        <s v="Dicot seedling"/>
        <s v="Eucalyptus oreades"/>
        <s v="Leptospermum continentale"/>
        <s v="Eucalyptus spp."/>
        <s v="Allocasuarina nana"/>
        <s v="Senecio spp."/>
        <s v="Xyris gracilis"/>
        <s v="Entolasia stricta"/>
        <s v="Caesia parviflora var. minor"/>
        <s v="Conospermum taxifolium"/>
        <s v="Eucalyptus radiata"/>
        <s v="NA"/>
        <s v="Viola sieberiana"/>
        <s v="Epacris microphylla"/>
        <s v="Leptospermum myrtifolium"/>
        <s v="Mitrasacme serpyllifolia"/>
        <s v="Craspedia"/>
        <s v="Stylidium graminifolium"/>
        <s v="Epilobium billardiereanum subsp. hydrophilum"/>
        <s v="Eucalyptus blaxlandii"/>
        <s v="Marchantia"/>
        <s v="Hydrocotyle sibthorpioides"/>
        <s v="Xanthosia dissecta"/>
        <s v="Galium leiocarpum"/>
        <s v="Conyza sumatrensis"/>
        <s v="unidentified (cotyledons)"/>
        <s v="Hypochoeris radicata"/>
        <s v="moss"/>
        <s v="Lactuca serriola"/>
        <s v="Lachnagrostis filiformis"/>
        <s v="Geranium potentilloides"/>
        <s v="Centaurium erythraea"/>
        <s v="Cotula alpina"/>
        <s v="Euchiton involucratus"/>
        <s v="Pseudognaphalium luteo-album"/>
        <s v="Senecio hispidulus var. hispidulus"/>
        <s v="Oxalis perennans"/>
        <s v="spathulate herb"/>
        <s v="Dichondra repens"/>
        <s v="Prunella vulgaris"/>
        <s v="Eucalyptus dalrympleana subsp. dalrympleana"/>
        <s v="Sphaerolobium vimineum"/>
        <s v="Schizaea bifida"/>
        <s v="Goodenia bellidifolia"/>
        <s v="Mitrasacme pilosa"/>
        <s v="Persoonia recedens"/>
        <s v="Isolepis gaudichaudiana"/>
        <s v="Wahlenbergia ceracea"/>
        <s v="Eleocharis acuta"/>
        <s v="Rorippa gigantea"/>
        <s v="Myriophyllum simulans"/>
        <s v="Cyperus sanguinolentus"/>
        <s v="Deyeuxia brachyathera"/>
        <s v="Petrophile canescens"/>
        <s v="Almaleea incurvata"/>
        <s v="Hibbertia cf. riparia"/>
        <s v="Rytidosporum spp."/>
        <s v="Leptospermum polygalifolium"/>
        <s v="Deyeuxia microseta"/>
        <s v="Hypolepis rugosula"/>
        <s v="Cyperus gracilis"/>
        <s v="Conyza"/>
        <s v="Comesperma defoliatum"/>
        <s v="Daisy seedling"/>
        <s v="Poa labillardieri"/>
        <s v="Dianella caerulea"/>
        <s v="Carex inversa"/>
        <s v="Juncus continuus"/>
      </sharedItems>
    </cacheField>
    <cacheField name="CAPS #" numFmtId="0">
      <sharedItems containsMixedTypes="1" containsNumber="1" containsInteger="1" minValue="1161" maxValue="13838"/>
    </cacheField>
    <cacheField name="resprout organ (epicormic,ligno, crown, basal, tuber,rhiz,stol)" numFmtId="0">
      <sharedItems containsBlank="1"/>
    </cacheField>
    <cacheField name="seedbank type (canopy, soil, transient, other(not canopy)" numFmtId="0">
      <sharedItems containsBlank="1"/>
    </cacheField>
    <cacheField name="# Live unburnt (no response to fire)" numFmtId="0">
      <sharedItems containsBlank="1" containsMixedTypes="1" containsNumber="1" containsInteger="1" minValue="0" maxValue="16"/>
    </cacheField>
    <cacheField name="# resprouted &amp; live" numFmtId="0">
      <sharedItems containsBlank="1" containsMixedTypes="1" containsNumber="1" containsInteger="1" minValue="0" maxValue="120"/>
    </cacheField>
    <cacheField name=" # resprouted &amp; died post-fire" numFmtId="0">
      <sharedItems containsBlank="1" containsMixedTypes="1" containsNumber="1" containsInteger="1" minValue="0" maxValue="9"/>
    </cacheField>
    <cacheField name="# killed in fire" numFmtId="0">
      <sharedItems containsBlank="1" containsMixedTypes="1" containsNumber="1" containsInteger="1" minValue="0" maxValue="12"/>
    </cacheField>
    <cacheField name="#  reproductive" numFmtId="0">
      <sharedItems containsBlank="1" containsMixedTypes="1" containsNumber="1" containsInteger="1" minValue="0" maxValue="40"/>
    </cacheField>
    <cacheField name="# live" numFmtId="0">
      <sharedItems containsBlank="1" containsMixedTypes="1" containsNumber="1" containsInteger="1" minValue="0" maxValue="500"/>
    </cacheField>
    <cacheField name="# died post-fire" numFmtId="0">
      <sharedItems containsBlank="1" containsMixedTypes="1" containsNumber="1" containsInteger="1" minValue="0" maxValue="10"/>
    </cacheField>
    <cacheField name="#  reproductive2" numFmtId="0">
      <sharedItems containsBlank="1" containsMixedTypes="1" containsNumber="1" containsInteger="1" minValue="0" maxValue="85"/>
    </cacheField>
    <cacheField name="notes" numFmtId="0">
      <sharedItems containsBlank="1"/>
    </cacheField>
    <cacheField name="total live" numFmtId="0">
      <sharedItems containsSemiMixedTypes="0" containsString="0" containsNumber="1" containsInteger="1" minValue="0" maxValue="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7962966" createdVersion="7" refreshedVersion="7" minRefreshableVersion="3" recordCount="5235" xr:uid="{FC03A809-DC2D-4B28-9244-B0F25941D172}">
  <cacheSource type="worksheet">
    <worksheetSource ref="A2:W5237" sheet="Floristics"/>
  </cacheSource>
  <cacheFields count="23">
    <cacheField name="Site" numFmtId="0">
      <sharedItems count="20">
        <s v="BS1"/>
        <s v="BS2"/>
        <s v="MW1"/>
        <s v="MW2"/>
        <s v="HV1"/>
        <s v="HV2"/>
        <s v="SS1"/>
        <s v="SS2"/>
        <s v="GGE1"/>
        <s v="GGE2"/>
        <s v="GGW1"/>
        <s v="GGW2"/>
        <s v="CW1"/>
        <s v="CW2"/>
        <s v="CC1"/>
        <s v="CC2"/>
        <s v="EW1"/>
        <s v="EW2"/>
        <s v="BUD1"/>
        <s v="BUD2"/>
      </sharedItems>
    </cacheField>
    <cacheField name="Quadrat #" numFmtId="0">
      <sharedItems containsSemiMixedTypes="0" containsString="0" containsNumber="1" containsInteger="1" minValue="1" maxValue="20" count="20">
        <n v="1"/>
        <n v="2"/>
        <n v="3"/>
        <n v="4"/>
        <n v="5"/>
        <n v="6"/>
        <n v="7"/>
        <n v="8"/>
        <n v="9"/>
        <n v="10"/>
        <n v="11"/>
        <n v="12"/>
        <n v="13"/>
        <n v="14"/>
        <n v="15"/>
        <n v="16"/>
        <n v="17"/>
        <n v="18"/>
        <n v="19"/>
        <n v="20"/>
      </sharedItems>
    </cacheField>
    <cacheField name="Label" numFmtId="0">
      <sharedItems/>
    </cacheField>
    <cacheField name="Census#" numFmtId="0">
      <sharedItems containsSemiMixedTypes="0" containsString="0" containsNumber="1" containsInteger="1" minValue="1" maxValue="2" count="2">
        <n v="1"/>
        <n v="2"/>
      </sharedItems>
    </cacheField>
    <cacheField name="Date" numFmtId="0">
      <sharedItems containsNonDate="0" containsDate="1" containsString="0" containsBlank="1" minDate="2020-11-16T00:00:00" maxDate="2020-11-27T00:00:00"/>
    </cacheField>
    <cacheField name="Species" numFmtId="0">
      <sharedItems count="136">
        <s v="Leptospermum grandifolium"/>
        <s v="Baeckea linifolia"/>
        <s v="Pultenaea divaricata"/>
        <s v="Dampiera stricta"/>
        <s v="Boronia deanei"/>
        <s v="Lindsaea linearis"/>
        <s v="Genoplesium fimbriatum"/>
        <s v="Lepyrodia scariosa"/>
        <s v="Tetrarrhena turfosa"/>
        <s v="Grevillea acanthifolia subsp. acanthifolia"/>
        <s v="Lepidosperma limicola"/>
        <s v="Dillwynia stipulifera"/>
        <s v="Schoenus moorei"/>
        <s v="Schoenus villosus"/>
        <s v="Haemodorum planifolium"/>
        <s v="Patersonia longifolia"/>
        <s v="Epacris paludosa"/>
        <s v="Empodisma minus"/>
        <s v="Gymnoschoenus sphaerocephalus"/>
        <s v="Xyris ustulata"/>
        <s v="Drosera binata"/>
        <s v="Celmisia longifolia"/>
        <s v="Tetraria capillaris"/>
        <s v="Gleichenia dicarpa"/>
        <s v="Drosera spatulata"/>
        <s v="Sprengelia incarnata"/>
        <s v="Gonocarpus micranthus"/>
        <s v="Schoenus pachylepis"/>
        <s v="Xyris operculata"/>
        <s v="Baloskion australe"/>
        <s v="Baumea acuta"/>
        <s v="Olearia quercifolia"/>
        <s v="Eucalyptus mannifera"/>
        <s v="Thelymitra venosa"/>
        <s v="Lycopodiella lateralis"/>
        <s v="Banksia marginata"/>
        <s v="Pimelea linifolia"/>
        <s v="Drosera peltata"/>
        <s v="Cirsium vulgare"/>
        <s v="Utricularia dichotoma"/>
        <s v="Schoenus maschalinus"/>
        <s v="Callistemon pityoides"/>
        <s v="Luzula spp."/>
        <s v="Baumea rubiginosa"/>
        <s v="Comesperma retusum"/>
        <s v="Patersonia fragilis"/>
        <s v="Epacris obtusifolia"/>
        <s v="Thysanotus tuberosus"/>
        <s v="Sowerbaea juncea"/>
        <s v="Lepyrodia anarthria"/>
        <s v="Cyperaceae seedling"/>
        <s v="Deyeuxia innominata"/>
        <s v="Isolepis habra"/>
        <s v="Carex appressa"/>
        <s v="Leptospermum juniperinum"/>
        <s v="Juncus planifolius"/>
        <s v="Notochloe microdon"/>
        <s v="Thelionema caespitosum"/>
        <s v="Baeckea utilis"/>
        <s v="Carex gaudichaudiana"/>
        <s v="Asperula gunnii"/>
        <s v="Leptospermum obovatum"/>
        <s v="Hypericum japonicum"/>
        <s v="Dichelachne inaequiglumis"/>
        <s v="Senecio glomeratus"/>
        <s v="Geranium neglectum"/>
        <s v="Senecio diaschides"/>
        <s v="Dicot seedling"/>
        <s v="Eucalyptus oreades"/>
        <s v="Leptospermum continentale"/>
        <s v="Eucalyptus spp."/>
        <s v="Allocasuarina nana"/>
        <s v="Senecio spp."/>
        <s v="Xyris gracilis"/>
        <s v="Entolasia stricta"/>
        <s v="Caesia parviflora var. minor"/>
        <s v="Conospermum taxifolium"/>
        <s v="Eucalyptus radiata"/>
        <s v="NA"/>
        <s v="Viola sieberiana"/>
        <s v="Epacris microphylla"/>
        <s v="Leptospermum myrtifolium"/>
        <s v="Mitrasacme serpyllifolia"/>
        <s v="Craspedia"/>
        <s v="Stylidium graminifolium"/>
        <s v="Epilobium billardiereanum subsp. hydrophilum"/>
        <s v="Eucalyptus blaxlandii"/>
        <s v="Marchantia"/>
        <s v="Hydrocotyle sibthorpioides"/>
        <s v="Xanthosia dissecta"/>
        <s v="Galium leiocarpum"/>
        <s v="Conyza sumatrensis"/>
        <s v="unidentified (cotyledons)"/>
        <s v="Hypochoeris radicata"/>
        <s v="moss"/>
        <s v="Lactuca serriola"/>
        <s v="Lachnagrostis filiformis"/>
        <s v="Geranium potentilloides"/>
        <s v="Centaurium erythraea"/>
        <s v="Cotula alpina"/>
        <s v="Euchiton involucratus"/>
        <s v="Pseudognaphalium luteo-album"/>
        <s v="Senecio hispidulus var. hispidulus"/>
        <s v="Oxalis perennans"/>
        <s v="spathulate herb"/>
        <s v="Dichondra repens"/>
        <s v="Prunella vulgaris"/>
        <s v="Eucalyptus dalrympleana subsp. dalrympleana"/>
        <s v="Sphaerolobium vimineum"/>
        <s v="Schizaea bifida"/>
        <s v="Goodenia bellidifolia"/>
        <s v="Mitrasacme pilosa"/>
        <s v="Persoonia recedens"/>
        <s v="Isolepis gaudichaudiana"/>
        <s v="Wahlenbergia ceracea"/>
        <s v="Eleocharis acuta"/>
        <s v="Rorippa gigantea"/>
        <s v="Myriophyllum simulans"/>
        <s v="Cyperus sanguinolentus"/>
        <s v="Deyeuxia brachyathera"/>
        <s v="Petrophile canescens"/>
        <s v="Almaleea incurvata"/>
        <s v="Hibbertia cf. riparia"/>
        <s v="Rytidosporum spp."/>
        <s v="Leptospermum polygalifolium"/>
        <s v="Deyeuxia microseta"/>
        <s v="Hypolepis rugosula"/>
        <s v="Cyperus gracilis"/>
        <s v="Conyza"/>
        <s v="Comesperma defoliatum"/>
        <s v="Daisy seedling"/>
        <s v="Poa labillardieri"/>
        <s v="Dianella caerulea"/>
        <s v="Carex inversa"/>
        <s v="Juncus continuus"/>
        <s v="Eleochaeris acuta" u="1"/>
      </sharedItems>
    </cacheField>
    <cacheField name="CAPS #" numFmtId="0">
      <sharedItems containsMixedTypes="1" containsNumber="1" containsInteger="1" minValue="1161" maxValue="13838"/>
    </cacheField>
    <cacheField name="resprout organ (epicormic,ligno, crown, basal, tuber,rhiz,stol)" numFmtId="0">
      <sharedItems containsBlank="1"/>
    </cacheField>
    <cacheField name="seedbank type (canopy, soil, transient, other(not canopy)" numFmtId="0">
      <sharedItems containsBlank="1"/>
    </cacheField>
    <cacheField name="# Live unburnt (no response to fire)" numFmtId="0">
      <sharedItems containsBlank="1" containsMixedTypes="1" containsNumber="1" containsInteger="1" minValue="0" maxValue="16"/>
    </cacheField>
    <cacheField name="# resprouted &amp; live" numFmtId="0">
      <sharedItems containsBlank="1" containsMixedTypes="1" containsNumber="1" containsInteger="1" minValue="0" maxValue="120"/>
    </cacheField>
    <cacheField name=" # resprouted &amp; died post-fire" numFmtId="0">
      <sharedItems containsBlank="1" containsMixedTypes="1" containsNumber="1" containsInteger="1" minValue="0" maxValue="9"/>
    </cacheField>
    <cacheField name="# killed in fire" numFmtId="0">
      <sharedItems containsBlank="1" containsMixedTypes="1" containsNumber="1" containsInteger="1" minValue="0" maxValue="12"/>
    </cacheField>
    <cacheField name="#  reproductive" numFmtId="0">
      <sharedItems containsBlank="1" containsMixedTypes="1" containsNumber="1" containsInteger="1" minValue="0" maxValue="40"/>
    </cacheField>
    <cacheField name="# live" numFmtId="0">
      <sharedItems containsBlank="1" containsMixedTypes="1" containsNumber="1" containsInteger="1" minValue="0" maxValue="500"/>
    </cacheField>
    <cacheField name="# died post-fire" numFmtId="0">
      <sharedItems containsBlank="1" containsMixedTypes="1" containsNumber="1" containsInteger="1" minValue="0" maxValue="10"/>
    </cacheField>
    <cacheField name="#  reproductive2" numFmtId="0">
      <sharedItems containsBlank="1" containsMixedTypes="1" containsNumber="1" containsInteger="1" minValue="0" maxValue="85"/>
    </cacheField>
    <cacheField name="notes" numFmtId="0">
      <sharedItems containsBlank="1"/>
    </cacheField>
    <cacheField name="total live" numFmtId="0">
      <sharedItems containsSemiMixedTypes="0" containsString="0" containsNumber="1" containsInteger="1" minValue="0" maxValue="500"/>
    </cacheField>
    <cacheField name="fire survial" numFmtId="0">
      <sharedItems containsBlank="1" containsMixedTypes="1" containsNumber="1" minValue="0" maxValue="1"/>
    </cacheField>
    <cacheField name="seedling/adult" numFmtId="0">
      <sharedItems containsBlank="1" containsMixedTypes="1" containsNumber="1" minValue="0" maxValue="150"/>
    </cacheField>
    <cacheField name="notes2" numFmtId="0">
      <sharedItems containsBlank="1"/>
    </cacheField>
    <cacheField name="live present" numFmtId="0">
      <sharedItems containsBlank="1"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9004629" createdVersion="4" refreshedVersion="7" minRefreshableVersion="3" recordCount="2085" xr:uid="{00000000-000A-0000-FFFF-FFFF00000000}">
  <cacheSource type="worksheet">
    <worksheetSource ref="A2:W2087" sheet="Floristics"/>
  </cacheSource>
  <cacheFields count="23">
    <cacheField name="Site" numFmtId="0">
      <sharedItems count="18">
        <s v="BS1"/>
        <s v="BS2"/>
        <s v="MW1"/>
        <s v="MW2"/>
        <s v="HV1"/>
        <s v="HV2"/>
        <s v="SS1"/>
        <s v="SS2"/>
        <s v="GGE1"/>
        <s v="GGE2"/>
        <s v="GGW1"/>
        <s v="GGW2"/>
        <s v="CW1"/>
        <s v="CW2"/>
        <s v="CC1"/>
        <s v="CC2"/>
        <s v="EW1"/>
        <s v="EW2"/>
      </sharedItems>
    </cacheField>
    <cacheField name="Quadrat #" numFmtId="0">
      <sharedItems containsSemiMixedTypes="0" containsString="0" containsNumber="1" containsInteger="1" minValue="1" maxValue="20"/>
    </cacheField>
    <cacheField name="Label" numFmtId="0">
      <sharedItems/>
    </cacheField>
    <cacheField name="Census#" numFmtId="0">
      <sharedItems containsSemiMixedTypes="0" containsString="0" containsNumber="1" containsInteger="1" minValue="1" maxValue="1"/>
    </cacheField>
    <cacheField name="Date" numFmtId="0">
      <sharedItems containsNonDate="0" containsString="0" containsBlank="1"/>
    </cacheField>
    <cacheField name="Species" numFmtId="0">
      <sharedItems count="123">
        <s v="Leptospermum grandifolium"/>
        <s v="Baeckea linifolia"/>
        <s v="Pultenaea divaricata"/>
        <s v="Dampiera stricta"/>
        <s v="Boronia deanei"/>
        <s v="Lindsaea linearis"/>
        <s v="Genoplesium fimbriatum"/>
        <s v="Lepyrodia scariosa"/>
        <s v="Tetrarrhena turfosa"/>
        <s v="Grevillea acanthifolia subsp. acanthifolia"/>
        <s v="Lepidosperma limicola"/>
        <s v="Dillwynia stipulifera"/>
        <s v="Schoenus moorei"/>
        <s v="Schoenus villosus"/>
        <s v="Haemodorum planifolium"/>
        <s v="Patersonia longifolia"/>
        <s v="Epacris paludosa"/>
        <s v="Empodisma minus"/>
        <s v="Gymnoschoenus sphaerocephalus"/>
        <s v="Xyris ustulata"/>
        <s v="Drosera binata"/>
        <s v="Celmisia longifolia"/>
        <s v="Tetraria capillaris"/>
        <s v="Gleichenia dicarpa"/>
        <s v="Drosera spatulata"/>
        <s v="Sprengelia incarnata"/>
        <s v="Gonocarpus micranthus"/>
        <s v="Schoenus pachylepis"/>
        <s v="Xyris operculata"/>
        <s v="Baloskion australe"/>
        <s v="Baumea acuta"/>
        <s v="Olearia quercifolia"/>
        <s v="Eucalyptus mannifera"/>
        <s v="Thelymitra venosa"/>
        <s v="Lycopodiella lateralis"/>
        <s v="Banksia marginata"/>
        <s v="Pimelea linifolia"/>
        <s v="Drosera peltata"/>
        <s v="Cirsium vulgare"/>
        <s v="Utricularia dichotoma"/>
        <s v="Schoenus maschalinus"/>
        <s v="Callistemon pityoides"/>
        <s v="Luzula spp."/>
        <s v="Baumea rubiginosa"/>
        <s v="Comesperma retusum"/>
        <s v="Patersonia fragilis"/>
        <s v="Epacris obtusifolia"/>
        <s v="Thysanotus tuberosus"/>
        <s v="Sowerbaea juncea"/>
        <s v="Lepyrodia anarthria"/>
        <s v="Cyperaceae seedling"/>
        <s v="Deyeuxia innominata"/>
        <s v="Isolepis habra"/>
        <s v="Carex appressa"/>
        <s v="Leptospermum juniperinum"/>
        <s v="Juncus planifolius"/>
        <s v="Notochloe microdon"/>
        <s v="Thelionema caespitosum"/>
        <s v="Baeckea utilis"/>
        <s v="Carex gaudichaudiana"/>
        <s v="Asperula gunnii"/>
        <s v="Leptospermum obovatum"/>
        <s v="Hypericum japonicum"/>
        <s v="Dichelachne inaequiglumis"/>
        <s v="Senecio glomeratus"/>
        <s v="Geranium neglectum"/>
        <s v="Senecio diaschides"/>
        <s v="Dicot seedling"/>
        <s v="Eucalyptus oreades"/>
        <s v="Leptospermum continentale"/>
        <s v="Eucalyptus spp."/>
        <s v="Allocasuarina nana"/>
        <s v="Senecio spp."/>
        <s v="Xyris gracilis"/>
        <s v="Entolasia stricta"/>
        <s v="Caesia parviflora var. minor"/>
        <s v="Conospermum taxifolium"/>
        <s v="Eucalyptus radiata"/>
        <s v="NA"/>
        <s v="Viola sieberiana"/>
        <s v="Epacris microphylla"/>
        <s v="Leptospermum myrtifolium"/>
        <s v="Mitrasacme serpyllifolia"/>
        <s v="Craspedia"/>
        <s v="Stylidium graminifolium"/>
        <s v="Epilobium billardiereanum subsp. hydrophilum"/>
        <s v="Eucalyptus blaxlandii"/>
        <s v="Marchantia"/>
        <s v="Hydrocotyle sibthorpioides"/>
        <s v="Xanthosia dissecta"/>
        <s v="Galium leiocarpum"/>
        <s v="Conyza sumatrensis"/>
        <s v="unidentified (cotyledons)"/>
        <s v="Hypochoeris radicata"/>
        <s v="moss"/>
        <s v="Lactuca serriola"/>
        <s v="Lachnagrostis filiformis"/>
        <s v="Geranium potentilloides"/>
        <s v="Centaurium erythraea"/>
        <s v="Cotula alpina"/>
        <s v="Euchiton involucratus"/>
        <s v="Pseudognaphalium luteo-album"/>
        <s v="Senecio hispidulus var. hispidulus"/>
        <s v="Oxalis perennans"/>
        <s v="spathulate herb"/>
        <s v="Dichondra repens"/>
        <s v="Prunella vulgaris"/>
        <s v="Eucalyptus dalrympleana subsp. dalrympleana"/>
        <s v="Lachnagrostis filiforme" u="1"/>
        <s v="Flat leaf monocot" u="1"/>
        <s v="Asteraceae" u="1"/>
        <s v="Epilobium billardiereanum subsp. billardiereanum" u="1"/>
        <s v="Galium propinquum" u="1"/>
        <s v="Dichelachne sp." u="1"/>
        <s v="Senecio sp." u="1"/>
        <s v="Isotoma fluviatilis subsp. australis" u="1"/>
        <s v="Gamochaeta sp." u="1"/>
        <s v="Hydrocotyle peduncularis" u="1"/>
        <s v="Geranium sp. " u="1"/>
        <s v="Eucalyptus sp." u="1"/>
        <s v="Luzula sp. " u="1"/>
        <s v="Caesia vittata var. minor" u="1"/>
        <s v="Chrysocephalum apiculatum" u="1"/>
      </sharedItems>
    </cacheField>
    <cacheField name="CAPS #" numFmtId="0">
      <sharedItems containsMixedTypes="1" containsNumber="1" containsInteger="1" minValue="1161" maxValue="13838"/>
    </cacheField>
    <cacheField name="resprout organ (epicormic,ligno, crown, basal, tuber,rhiz,stol)" numFmtId="0">
      <sharedItems/>
    </cacheField>
    <cacheField name="seedbank type (canopy, soil, transient, other(not canopy)" numFmtId="0">
      <sharedItems/>
    </cacheField>
    <cacheField name="# Live unburnt (no response to fire)" numFmtId="0">
      <sharedItems containsMixedTypes="1" containsNumber="1" containsInteger="1" minValue="0" maxValue="16"/>
    </cacheField>
    <cacheField name="# resprouted &amp; live" numFmtId="0">
      <sharedItems containsMixedTypes="1" containsNumber="1" containsInteger="1" minValue="0" maxValue="100"/>
    </cacheField>
    <cacheField name=" # resprouted &amp; died post-fire" numFmtId="0">
      <sharedItems containsMixedTypes="1" containsNumber="1" containsInteger="1" minValue="0" maxValue="4"/>
    </cacheField>
    <cacheField name="# killed in fire" numFmtId="0">
      <sharedItems containsMixedTypes="1" containsNumber="1" containsInteger="1" minValue="0" maxValue="12"/>
    </cacheField>
    <cacheField name="#  reproductive" numFmtId="0">
      <sharedItems containsMixedTypes="1" containsNumber="1" containsInteger="1" minValue="0" maxValue="5"/>
    </cacheField>
    <cacheField name="# live" numFmtId="0">
      <sharedItems containsBlank="1" containsMixedTypes="1" containsNumber="1" containsInteger="1" minValue="0" maxValue="200"/>
    </cacheField>
    <cacheField name="# died post-fire" numFmtId="0">
      <sharedItems containsMixedTypes="1" containsNumber="1" containsInteger="1" minValue="0" maxValue="4"/>
    </cacheField>
    <cacheField name="#  reproductive2" numFmtId="0">
      <sharedItems containsMixedTypes="1" containsNumber="1" containsInteger="1" minValue="0" maxValue="1"/>
    </cacheField>
    <cacheField name="notes" numFmtId="0">
      <sharedItems containsBlank="1"/>
    </cacheField>
    <cacheField name="total live" numFmtId="0">
      <sharedItems containsSemiMixedTypes="0" containsString="0" containsNumber="1" containsInteger="1" minValue="0" maxValue="206"/>
    </cacheField>
    <cacheField name="fire survial" numFmtId="0">
      <sharedItems containsMixedTypes="1" containsNumber="1" minValue="0" maxValue="1"/>
    </cacheField>
    <cacheField name="seedling/adult" numFmtId="0">
      <sharedItems containsMixedTypes="1" containsNumber="1" minValue="0" maxValue="150"/>
    </cacheField>
    <cacheField name="notes2" numFmtId="0">
      <sharedItems containsBlank="1"/>
    </cacheField>
    <cacheField name="live present"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9814814" createdVersion="4" refreshedVersion="7" minRefreshableVersion="3" recordCount="69" xr:uid="{00000000-000A-0000-FFFF-FFFF01000000}">
  <cacheSource type="worksheet">
    <worksheetSource ref="A1:Q70" sheet="TotLive_freqscore"/>
  </cacheSource>
  <cacheFields count="17">
    <cacheField name="Sum of total live" numFmtId="0">
      <sharedItems count="71">
        <s v="Allocasuarina nana"/>
        <s v="Baeckea linifolia"/>
        <s v="Baeckea utilis"/>
        <s v="Baloskion australe"/>
        <s v="Banksia marginata"/>
        <s v="Baumea acuta"/>
        <s v="Baumea rubiginosa"/>
        <s v="Boronia deanei"/>
        <s v="Callistemon pityoides"/>
        <s v="Carex appressa"/>
        <s v="Celmisia longifolia"/>
        <s v="Cirsium vulgare"/>
        <s v="Comesperma retusum"/>
        <s v="Conospermum taxifolium"/>
        <s v="Cyperaceae seedling"/>
        <s v="Dampiera stricta"/>
        <s v="Dichelachne sp."/>
        <s v="Dicot seedling"/>
        <s v="Dillwynia stipulifera"/>
        <s v="Drosera binata"/>
        <s v="Drosera peltata"/>
        <s v="Drosera spatulata"/>
        <s v="Empodisma minus"/>
        <s v="Entolasia stricta"/>
        <s v="Epacris obtusifolia"/>
        <s v="Epacris paludosa"/>
        <s v="Eucalyptus mannifera"/>
        <s v="Eucalyptus sp."/>
        <s v="Flat leaf monocot"/>
        <s v="Galium propinquum"/>
        <s v="Genoplesium fimbriatum"/>
        <s v="Geranium sp. "/>
        <s v="Gleichenia dicarpa"/>
        <s v="Gonocarpus micranthus"/>
        <s v="Grevillea acanthifolia subsp. acanthifolia"/>
        <s v="Gymnoschoenus sphaerocephalus"/>
        <s v="Hypericum japonicum"/>
        <s v="Isolepis sp."/>
        <s v="Lepidosperma limicola"/>
        <s v="Leptospermum continentale"/>
        <s v="Leptospermum grandifolium"/>
        <s v="Leptospermum juniperinum"/>
        <s v="Leptospermum obovatum"/>
        <s v="Lepyrodia scariosa"/>
        <s v="Lindsaea linearis"/>
        <s v="Luzula sp. "/>
        <s v="Lycopodiella lateralis"/>
        <s v="NA"/>
        <s v="Olearia quercifolia"/>
        <s v="Patersonia fragilis"/>
        <s v="Pimelea linifolia"/>
        <s v="Poaceae sp. (Broad leaf)"/>
        <s v="Pultenaea divaricata"/>
        <s v="Schoenus lepidosperma"/>
        <s v="Schoenus maschalinus"/>
        <s v="Schoenus moorei"/>
        <s v="Schoenus pachylepis"/>
        <s v="Schoenus villosus"/>
        <s v="Senecio"/>
        <s v="Senecio sp."/>
        <s v="Sowerbaea juncea"/>
        <s v="Sprengelia incarnata"/>
        <s v="Tetraria capillaris"/>
        <s v="Tetrarrhena turfosa"/>
        <s v="Thelionema"/>
        <s v="Thelymitra sp."/>
        <s v="Thysanotus tuberosus"/>
        <s v="Utricularia dichotoma"/>
        <s v="Xyris gracilis"/>
        <s v="Xyris operculata" u="1"/>
        <s v="Xyris ustulata" u="1"/>
      </sharedItems>
    </cacheField>
    <cacheField name="BS1" numFmtId="0">
      <sharedItems containsString="0" containsBlank="1" containsNumber="1" containsInteger="1" minValue="0" maxValue="256" count="21">
        <m/>
        <n v="19"/>
        <n v="17"/>
        <n v="9"/>
        <n v="5"/>
        <n v="20"/>
        <n v="2"/>
        <n v="4"/>
        <n v="7"/>
        <n v="12"/>
        <n v="3"/>
        <n v="16"/>
        <n v="6"/>
        <n v="8"/>
        <n v="0" u="1"/>
        <n v="121" u="1"/>
        <n v="256" u="1"/>
        <n v="42" u="1"/>
        <n v="44" u="1"/>
        <n v="33" u="1"/>
        <n v="1" u="1"/>
      </sharedItems>
    </cacheField>
    <cacheField name="BS2" numFmtId="0">
      <sharedItems containsString="0" containsBlank="1" containsNumber="1" containsInteger="1" minValue="0" maxValue="100" count="20">
        <m/>
        <n v="11"/>
        <n v="1"/>
        <n v="15"/>
        <n v="19"/>
        <n v="12"/>
        <n v="7"/>
        <n v="5"/>
        <n v="10"/>
        <n v="2"/>
        <n v="8"/>
        <n v="0" u="1"/>
        <n v="100" u="1"/>
        <n v="13" u="1"/>
        <n v="38" u="1"/>
        <n v="82" u="1"/>
        <n v="90" u="1"/>
        <n v="58" u="1"/>
        <n v="3" u="1"/>
        <n v="39" u="1"/>
      </sharedItems>
    </cacheField>
    <cacheField name="CW1" numFmtId="0">
      <sharedItems containsString="0" containsBlank="1" containsNumber="1" containsInteger="1" minValue="0" maxValue="14" count="9">
        <m/>
        <n v="1"/>
        <n v="4"/>
        <n v="3"/>
        <n v="14"/>
        <n v="8"/>
        <n v="9"/>
        <n v="0" u="1"/>
        <n v="2" u="1"/>
      </sharedItems>
    </cacheField>
    <cacheField name="CW2" numFmtId="0">
      <sharedItems containsString="0" containsBlank="1" containsNumber="1" containsInteger="1" minValue="0" maxValue="67" count="10">
        <m/>
        <n v="16"/>
        <n v="1"/>
        <n v="9"/>
        <n v="13"/>
        <n v="3"/>
        <n v="10"/>
        <n v="0" u="1"/>
        <n v="2" u="1"/>
        <n v="67" u="1"/>
      </sharedItems>
    </cacheField>
    <cacheField name="GGE1" numFmtId="0">
      <sharedItems containsString="0" containsBlank="1" containsNumber="1" containsInteger="1" minValue="0" maxValue="65" count="15">
        <m/>
        <n v="16"/>
        <n v="7"/>
        <n v="1"/>
        <n v="6"/>
        <n v="2"/>
        <n v="8"/>
        <n v="4"/>
        <n v="0" u="1"/>
        <n v="5" u="1"/>
        <n v="14" u="1"/>
        <n v="42" u="1"/>
        <n v="65" u="1"/>
        <n v="3" u="1"/>
        <n v="11" u="1"/>
      </sharedItems>
    </cacheField>
    <cacheField name="GGE2" numFmtId="0">
      <sharedItems containsString="0" containsBlank="1" containsNumber="1" containsInteger="1" minValue="0" maxValue="99" count="10">
        <n v="1"/>
        <n v="5"/>
        <m/>
        <n v="14"/>
        <n v="8"/>
        <n v="18"/>
        <n v="0" u="1"/>
        <n v="99" u="1"/>
        <n v="84" u="1"/>
        <n v="4" u="1"/>
      </sharedItems>
    </cacheField>
    <cacheField name="GGW1" numFmtId="0">
      <sharedItems containsString="0" containsBlank="1" containsNumber="1" containsInteger="1" minValue="0" maxValue="405" count="16">
        <m/>
        <n v="19"/>
        <n v="4"/>
        <n v="3"/>
        <n v="2"/>
        <n v="15"/>
        <n v="1"/>
        <n v="11"/>
        <n v="16"/>
        <n v="10"/>
        <n v="7"/>
        <n v="0" u="1"/>
        <n v="5" u="1"/>
        <n v="108" u="1"/>
        <n v="128" u="1"/>
        <n v="405" u="1"/>
      </sharedItems>
    </cacheField>
    <cacheField name="GGW2" numFmtId="0">
      <sharedItems containsString="0" containsBlank="1" containsNumber="1" containsInteger="1" minValue="0" maxValue="142" count="11">
        <m/>
        <n v="3"/>
        <n v="14"/>
        <n v="1"/>
        <n v="2"/>
        <n v="5"/>
        <n v="13"/>
        <n v="0" u="1"/>
        <n v="6" u="1"/>
        <n v="20" u="1"/>
        <n v="142" u="1"/>
      </sharedItems>
    </cacheField>
    <cacheField name="HV1" numFmtId="0">
      <sharedItems containsString="0" containsBlank="1" containsNumber="1" containsInteger="1" minValue="0" maxValue="88" count="21">
        <m/>
        <n v="18"/>
        <n v="4"/>
        <n v="3"/>
        <n v="1"/>
        <n v="5"/>
        <n v="15"/>
        <n v="2"/>
        <n v="8"/>
        <n v="14"/>
        <n v="7"/>
        <n v="0" u="1"/>
        <n v="6" u="1"/>
        <n v="19" u="1"/>
        <n v="21" u="1"/>
        <n v="35" u="1"/>
        <n v="25" u="1"/>
        <n v="27" u="1"/>
        <n v="11" u="1"/>
        <n v="30" u="1"/>
        <n v="88" u="1"/>
      </sharedItems>
    </cacheField>
    <cacheField name="HV2" numFmtId="0">
      <sharedItems containsString="0" containsBlank="1" containsNumber="1" containsInteger="1" minValue="0" maxValue="738" count="32">
        <m/>
        <n v="15"/>
        <n v="7"/>
        <n v="12"/>
        <n v="2"/>
        <n v="8"/>
        <n v="9"/>
        <n v="1"/>
        <n v="18"/>
        <n v="5"/>
        <n v="4"/>
        <n v="17"/>
        <n v="11"/>
        <n v="6"/>
        <n v="13"/>
        <n v="0" u="1"/>
        <n v="100" u="1"/>
        <n v="14" u="1"/>
        <n v="63" u="1"/>
        <n v="44" u="1"/>
        <n v="124" u="1"/>
        <n v="20" u="1"/>
        <n v="56" u="1"/>
        <n v="694" u="1"/>
        <n v="33" u="1"/>
        <n v="35" u="1"/>
        <n v="23" u="1"/>
        <n v="3" u="1"/>
        <n v="738" u="1"/>
        <n v="286" u="1"/>
        <n v="27" u="1"/>
        <n v="92" u="1"/>
      </sharedItems>
    </cacheField>
    <cacheField name="MW1" numFmtId="0">
      <sharedItems containsString="0" containsBlank="1" containsNumber="1" containsInteger="1" minValue="0" maxValue="1746" count="27">
        <m/>
        <n v="18"/>
        <n v="16"/>
        <n v="3"/>
        <n v="1"/>
        <n v="13"/>
        <n v="19"/>
        <n v="12"/>
        <n v="20"/>
        <n v="4"/>
        <n v="11"/>
        <n v="17"/>
        <n v="7"/>
        <n v="5"/>
        <n v="2"/>
        <n v="14"/>
        <n v="0" u="1"/>
        <n v="36" u="1"/>
        <n v="79" u="1"/>
        <n v="6" u="1"/>
        <n v="1746" u="1"/>
        <n v="73" u="1"/>
        <n v="21" u="1"/>
        <n v="22" u="1"/>
        <n v="25" u="1"/>
        <n v="9" u="1"/>
        <n v="324" u="1"/>
      </sharedItems>
    </cacheField>
    <cacheField name="MW2" numFmtId="0">
      <sharedItems containsString="0" containsBlank="1" containsNumber="1" containsInteger="1" minValue="0" maxValue="140" count="21">
        <m/>
        <n v="13"/>
        <n v="3"/>
        <n v="1"/>
        <n v="16"/>
        <n v="4"/>
        <n v="2"/>
        <n v="17"/>
        <n v="19"/>
        <n v="8"/>
        <n v="10"/>
        <n v="7"/>
        <n v="12"/>
        <n v="0" u="1"/>
        <n v="91" u="1"/>
        <n v="15" u="1"/>
        <n v="6" u="1"/>
        <n v="22" u="1"/>
        <n v="24" u="1"/>
        <n v="9" u="1"/>
        <n v="140" u="1"/>
      </sharedItems>
    </cacheField>
    <cacheField name="SS1" numFmtId="0">
      <sharedItems containsString="0" containsBlank="1" containsNumber="1" containsInteger="1" minValue="0" maxValue="142" count="23">
        <m/>
        <n v="17"/>
        <n v="19"/>
        <n v="13"/>
        <n v="10"/>
        <n v="7"/>
        <n v="16"/>
        <n v="3"/>
        <n v="9"/>
        <n v="1"/>
        <n v="18"/>
        <n v="5"/>
        <n v="0" u="1"/>
        <n v="15" u="1"/>
        <n v="95" u="1"/>
        <n v="6" u="1"/>
        <n v="48" u="1"/>
        <n v="86" u="1"/>
        <n v="54" u="1"/>
        <n v="77" u="1"/>
        <n v="142" u="1"/>
        <n v="26" u="1"/>
        <n v="4" u="1"/>
      </sharedItems>
    </cacheField>
    <cacheField name="SS2" numFmtId="0">
      <sharedItems containsString="0" containsBlank="1" containsNumber="1" containsInteger="1" minValue="0" maxValue="26" count="15">
        <m/>
        <n v="7"/>
        <n v="18"/>
        <n v="20"/>
        <n v="1"/>
        <n v="11"/>
        <n v="5"/>
        <n v="17"/>
        <n v="3"/>
        <n v="4"/>
        <n v="19"/>
        <n v="0" u="1"/>
        <n v="15" u="1"/>
        <n v="26" u="1"/>
        <n v="10" u="1"/>
      </sharedItems>
    </cacheField>
    <cacheField name="CC1" numFmtId="0">
      <sharedItems containsString="0" containsBlank="1" containsNumber="1" containsInteger="1" minValue="1" maxValue="18"/>
    </cacheField>
    <cacheField name="CC2" numFmtId="0">
      <sharedItems containsString="0" containsBlank="1" containsNumber="1" containsInteger="1" minValue="1" maxValue="18"/>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90393522" createdVersion="4" refreshedVersion="7" minRefreshableVersion="3" recordCount="70" xr:uid="{00000000-000A-0000-FFFF-FFFF02000000}">
  <cacheSource type="worksheet">
    <worksheetSource ref="A1:P71" sheet="FireKilled_sum"/>
  </cacheSource>
  <cacheFields count="16">
    <cacheField name="Sum of # killed in fire" numFmtId="0">
      <sharedItems count="71">
        <s v="Allocasuarina nana"/>
        <s v="Baeckea linifolia"/>
        <s v="Baeckea utilis"/>
        <s v="Baloskion australe"/>
        <s v="Banksia marginata"/>
        <s v="Baumea acuta"/>
        <s v="Baumea rubiginosa"/>
        <s v="Boronia deanei"/>
        <s v="Callistemon pityoides"/>
        <s v="Carex appressa"/>
        <s v="Celmisia longifolia"/>
        <s v="Cirsium vulgare"/>
        <s v="Comesperma retusum"/>
        <s v="Conospermum taxifolium"/>
        <s v="Cyperaceae seedling"/>
        <s v="Dampiera stricta"/>
        <s v="Dichelachne sp."/>
        <s v="Dicot seedling"/>
        <s v="Dillwynia stipulifera"/>
        <s v="Drosera binata"/>
        <s v="Drosera peltata"/>
        <s v="Drosera spatulata"/>
        <s v="Empodisma minus"/>
        <s v="Entolasia stricta"/>
        <s v="Epacris obtusifolia"/>
        <s v="Epacris paludosa"/>
        <s v="Eucalyptus mannifera"/>
        <s v="Eucalyptus sp."/>
        <s v="Flat leaf monocot"/>
        <s v="Galium propinquum"/>
        <s v="Genoplesium fimbriatum"/>
        <s v="Geranium sp. "/>
        <s v="Gleichenia dicarpa"/>
        <s v="Gonocarpus micranthus"/>
        <s v="Grevillea acanthifolia subsp. acanthifolia"/>
        <s v="Gymnoschoenus sphaerocephalus"/>
        <s v="Hypericum japonicum"/>
        <s v="Isolepis sp."/>
        <s v="Lepidosperma limicola"/>
        <s v="Leptospermum continentale"/>
        <s v="Leptospermum grandifolium"/>
        <s v="Leptospermum juniperinum"/>
        <s v="Leptospermum obovatum"/>
        <s v="Lepyrodia scariosa"/>
        <s v="Lindsaea linearis"/>
        <s v="Luzula sp. "/>
        <s v="Lycopodiella lateralis"/>
        <s v="NA"/>
        <s v="Olearia quercifolia"/>
        <s v="Patersonia fragilis"/>
        <s v="Pimelea linifolia"/>
        <s v="Poaceae sp. (Broad leaf)"/>
        <s v="Pultenaea divaricata"/>
        <s v="Schoenus lepidosperma"/>
        <s v="Schoenus maschalinus"/>
        <s v="Schoenus moorei"/>
        <s v="Schoenus pachylepis"/>
        <s v="Schoenus villosus"/>
        <s v="Senecio"/>
        <s v="Senecio sp."/>
        <s v="Sowerbaea juncea"/>
        <s v="Sprengelia incarnata"/>
        <s v="Tetraria capillaris"/>
        <s v="Tetrarrhena turfosa"/>
        <s v="Thelionema"/>
        <s v="Thelymitra sp."/>
        <s v="Thysanotus tuberosus"/>
        <s v="Utricularia dichotoma"/>
        <s v="Xyris gracilis"/>
        <s v="Xyris operculata"/>
        <s v="Xyris ustulata" u="1"/>
      </sharedItems>
    </cacheField>
    <cacheField name="BS1" numFmtId="0">
      <sharedItems containsString="0" containsBlank="1" containsNumber="1" containsInteger="1" minValue="0" maxValue="47" count="7">
        <m/>
        <n v="7"/>
        <n v="47"/>
        <n v="0"/>
        <n v="4"/>
        <n v="5"/>
        <n v="11"/>
      </sharedItems>
    </cacheField>
    <cacheField name="BS2" numFmtId="0">
      <sharedItems containsString="0" containsBlank="1" containsNumber="1" containsInteger="1" minValue="0" maxValue="2" count="3">
        <m/>
        <n v="0"/>
        <n v="2"/>
      </sharedItems>
    </cacheField>
    <cacheField name="CW1" numFmtId="0">
      <sharedItems containsString="0" containsBlank="1" containsNumber="1" containsInteger="1" minValue="0" maxValue="17" count="8">
        <m/>
        <n v="0"/>
        <n v="4"/>
        <n v="3"/>
        <n v="1"/>
        <n v="17"/>
        <n v="7"/>
        <n v="10"/>
      </sharedItems>
    </cacheField>
    <cacheField name="CW2" numFmtId="0">
      <sharedItems containsString="0" containsBlank="1" containsNumber="1" containsInteger="1" minValue="0" maxValue="21" count="8">
        <m/>
        <n v="3"/>
        <n v="1"/>
        <n v="7"/>
        <n v="21"/>
        <n v="5"/>
        <n v="14"/>
        <n v="0" u="1"/>
      </sharedItems>
    </cacheField>
    <cacheField name="GGE1" numFmtId="0">
      <sharedItems containsString="0" containsBlank="1" containsNumber="1" containsInteger="1" minValue="0" maxValue="6" count="5">
        <m/>
        <n v="3"/>
        <n v="0"/>
        <n v="1"/>
        <n v="6"/>
      </sharedItems>
    </cacheField>
    <cacheField name="GGE2" numFmtId="0">
      <sharedItems containsString="0" containsBlank="1" containsNumber="1" containsInteger="1" minValue="0" maxValue="23" count="10">
        <n v="0"/>
        <n v="4"/>
        <m/>
        <n v="6"/>
        <n v="1"/>
        <n v="2"/>
        <n v="8"/>
        <n v="23"/>
        <n v="3"/>
        <n v="11" u="1"/>
      </sharedItems>
    </cacheField>
    <cacheField name="GGW1" numFmtId="0">
      <sharedItems containsString="0" containsBlank="1" containsNumber="1" containsInteger="1" minValue="0" maxValue="50" count="8">
        <m/>
        <n v="41"/>
        <n v="0"/>
        <n v="50"/>
        <n v="7"/>
        <n v="2"/>
        <n v="20"/>
        <n v="9"/>
      </sharedItems>
    </cacheField>
    <cacheField name="GGW2" numFmtId="0">
      <sharedItems containsString="0" containsBlank="1" containsNumber="1" containsInteger="1" minValue="0" maxValue="22" count="8">
        <m/>
        <n v="5"/>
        <n v="0"/>
        <n v="1"/>
        <n v="3"/>
        <n v="2"/>
        <n v="22"/>
        <n v="11" u="1"/>
      </sharedItems>
    </cacheField>
    <cacheField name="HV1" numFmtId="0">
      <sharedItems containsString="0" containsBlank="1" containsNumber="1" containsInteger="1" minValue="0" maxValue="24" count="7">
        <m/>
        <n v="14"/>
        <n v="0"/>
        <n v="5"/>
        <n v="24"/>
        <n v="3"/>
        <n v="8"/>
      </sharedItems>
    </cacheField>
    <cacheField name="HV2" numFmtId="0">
      <sharedItems containsString="0" containsBlank="1" containsNumber="1" containsInteger="1" minValue="0" maxValue="5" count="6">
        <m/>
        <n v="1"/>
        <n v="0"/>
        <n v="2"/>
        <n v="3"/>
        <n v="5"/>
      </sharedItems>
    </cacheField>
    <cacheField name="MW1" numFmtId="0">
      <sharedItems containsString="0" containsBlank="1" containsNumber="1" containsInteger="1" minValue="0" maxValue="2" count="4">
        <m/>
        <n v="2"/>
        <n v="0"/>
        <n v="1"/>
      </sharedItems>
    </cacheField>
    <cacheField name="MW2" numFmtId="0">
      <sharedItems containsString="0" containsBlank="1" containsNumber="1" containsInteger="1" minValue="0" maxValue="10" count="4">
        <m/>
        <n v="0"/>
        <n v="1"/>
        <n v="10"/>
      </sharedItems>
    </cacheField>
    <cacheField name="SS1" numFmtId="0">
      <sharedItems containsString="0" containsBlank="1" containsNumber="1" containsInteger="1" minValue="0" maxValue="29" count="7">
        <m/>
        <n v="2"/>
        <n v="0"/>
        <n v="12"/>
        <n v="3"/>
        <n v="29"/>
        <n v="1" u="1"/>
      </sharedItems>
    </cacheField>
    <cacheField name="SS2" numFmtId="0">
      <sharedItems containsString="0" containsBlank="1" containsNumber="1" containsInteger="1" minValue="0" maxValue="18" count="3">
        <m/>
        <n v="0"/>
        <n v="18"/>
      </sharedItems>
    </cacheField>
    <cacheField name="CC1" numFmtId="0">
      <sharedItems containsString="0" containsBlank="1" containsNumber="1" containsInteger="1" minValue="0" maxValue="3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91087961" createdVersion="4" refreshedVersion="7" minRefreshableVersion="3" recordCount="103" xr:uid="{00000000-000A-0000-FFFF-FFFF03000000}">
  <cacheSource type="worksheet">
    <worksheetSource ref="A1:S104" sheet="LiveResprouts_sum"/>
  </cacheSource>
  <cacheFields count="19">
    <cacheField name="Sum of # resprouted &amp; live" numFmtId="0">
      <sharedItems count="103">
        <s v="Allocasuarina nana"/>
        <s v="Baeckea linifolia"/>
        <s v="Baeckea utilis"/>
        <s v="Baloskion australe"/>
        <s v="Banksia marginata"/>
        <s v="Baumea acuta"/>
        <s v="Baumea rubiginosa"/>
        <s v="Boronia deanei"/>
        <s v="Callistemon pityoides"/>
        <s v="Carex appressa"/>
        <s v="Celmisia longifolia"/>
        <s v="Cirsium vulgare"/>
        <s v="Comesperma retusum"/>
        <s v="Conospermum taxifolium"/>
        <s v="Cyperaceae seedling"/>
        <s v="Dampiera stricta"/>
        <s v="Dichelachne sp."/>
        <s v="Dicot seedling"/>
        <s v="Dillwynia stipulifera"/>
        <s v="Drosera binata"/>
        <s v="Drosera peltata"/>
        <s v="Drosera spatulata"/>
        <s v="Empodisma minus"/>
        <s v="Entolasia stricta"/>
        <s v="Epacris obtusifolia"/>
        <s v="Epacris paludosa"/>
        <s v="Eucalyptus mannifera"/>
        <s v="Eucalyptus sp."/>
        <s v="Flat leaf monocot"/>
        <s v="Galium propinquum"/>
        <s v="Genoplesium fimbriatum"/>
        <s v="Geranium sp. "/>
        <s v="Gleichenia dicarpa"/>
        <s v="Gonocarpus micranthus"/>
        <s v="Grevillea acanthifolia subsp. acanthifolia"/>
        <s v="Gymnoschoenus sphaerocephalus"/>
        <s v="Hypericum japonicum"/>
        <s v="Isolepis sp."/>
        <s v="Lepidosperma limicola"/>
        <s v="Leptospermum continentale"/>
        <s v="Leptospermum grandifolium"/>
        <s v="Leptospermum juniperinum"/>
        <s v="Leptospermum obovatum"/>
        <s v="Lepyrodia scariosa"/>
        <s v="Lindsaea linearis"/>
        <s v="Luzula sp. "/>
        <s v="Lycopodiella lateralis"/>
        <s v="NA"/>
        <s v="Olearia quercifolia"/>
        <s v="Patersonia fragilis"/>
        <s v="Pimelea linifolia"/>
        <s v="Poaceae sp. (Broad leaf)"/>
        <s v="Pultenaea divaricata"/>
        <s v="Schoenus lepidosperma"/>
        <s v="Schoenus maschalinus"/>
        <s v="Schoenus moorei"/>
        <s v="Schoenus pachylepis"/>
        <s v="Schoenus villosus"/>
        <s v="Senecio"/>
        <s v="Senecio sp."/>
        <s v="Sowerbaea juncea"/>
        <s v="Sprengelia incarnata"/>
        <s v="Tetraria capillaris"/>
        <s v="Tetrarrhena turfosa"/>
        <s v="Thelionema"/>
        <s v="Thelymitra sp."/>
        <s v="Thysanotus tuberosus"/>
        <s v="Utricularia dichotoma"/>
        <s v="Xyris gracilis"/>
        <s v="Xyris operculata"/>
        <s v="Xyris ustulata"/>
        <s v="Notochloe microdon"/>
        <s v="Viola sieberiana"/>
        <s v="Epacris microphylla"/>
        <s v="Leptospermum myrtifolium"/>
        <s v="Mitrasacme serpyllifolia"/>
        <s v="Craspedia"/>
        <s v="Stylidium graminifolium"/>
        <s v="Epilobium billardiereanum subsp. billardiereanum"/>
        <s v="Eucalyptus blaxlandii"/>
        <s v="Eucalyptus radiata"/>
        <s v="Marchantia"/>
        <s v="Eucalyptus oreades"/>
        <s v="Hydrocotyle peduncularis"/>
        <s v="Xanthosia dissecta"/>
        <s v="Asteraceae"/>
        <s v="unidentified (cotyledons)"/>
        <s v="Hypochoeris radicata"/>
        <s v="moss"/>
        <s v="Lactuca serriola"/>
        <s v="Conyza sp."/>
        <s v="Juncus planifolius"/>
        <s v="Centaurium erythraea"/>
        <s v="Poaceae sp."/>
        <s v="Myriophyllum"/>
        <s v="Gamochaeta sp."/>
        <s v="Chrysocephalum apiculatum"/>
        <s v="Senecio hispidulus var. hispidulus"/>
        <s v="Oxalis perennans"/>
        <s v="spathulate herb"/>
        <s v="Dichondra repens"/>
        <s v="Viola betonicifolia"/>
        <s v="Eucalyptus dalrympleana subsp. Dalrympleana"/>
      </sharedItems>
    </cacheField>
    <cacheField name="BS1" numFmtId="0">
      <sharedItems containsString="0" containsBlank="1" containsNumber="1" containsInteger="1" minValue="1" maxValue="510" count="17">
        <m/>
        <n v="250"/>
        <n v="42"/>
        <n v="114"/>
        <n v="11"/>
        <n v="510"/>
        <n v="1"/>
        <n v="4"/>
        <n v="3"/>
        <n v="44"/>
        <n v="16"/>
        <n v="9"/>
        <n v="2"/>
        <n v="33"/>
        <n v="332"/>
        <n v="132"/>
        <n v="72"/>
      </sharedItems>
    </cacheField>
    <cacheField name="BS2" numFmtId="0">
      <sharedItems containsString="0" containsBlank="1" containsNumber="1" containsInteger="1" minValue="0" maxValue="165" count="16">
        <m/>
        <n v="38"/>
        <n v="1"/>
        <n v="39"/>
        <n v="7"/>
        <n v="165"/>
        <n v="106"/>
        <n v="0"/>
        <n v="58"/>
        <n v="90"/>
        <n v="5"/>
        <n v="82"/>
        <n v="2"/>
        <n v="4"/>
        <n v="66"/>
        <n v="100"/>
      </sharedItems>
    </cacheField>
    <cacheField name="CW1" numFmtId="0">
      <sharedItems containsString="0" containsBlank="1" containsNumber="1" containsInteger="1" minValue="0" maxValue="2" count="4">
        <m/>
        <n v="1"/>
        <n v="0"/>
        <n v="2"/>
      </sharedItems>
    </cacheField>
    <cacheField name="CW2" numFmtId="0">
      <sharedItems containsString="0" containsBlank="1" containsNumber="1" containsInteger="1" minValue="0" maxValue="67" count="5">
        <m/>
        <n v="67"/>
        <n v="0"/>
        <n v="2"/>
        <n v="1"/>
      </sharedItems>
    </cacheField>
    <cacheField name="GGE1" numFmtId="0">
      <sharedItems containsString="0" containsBlank="1" containsNumber="1" containsInteger="1" minValue="0" maxValue="65" count="10">
        <m/>
        <n v="65"/>
        <n v="0"/>
        <n v="1"/>
        <n v="14"/>
        <n v="5"/>
        <n v="3"/>
        <n v="16"/>
        <n v="2"/>
        <n v="11"/>
      </sharedItems>
    </cacheField>
    <cacheField name="GGE2" numFmtId="0">
      <sharedItems containsString="0" containsBlank="1" containsNumber="1" containsInteger="1" minValue="0" maxValue="98" count="5">
        <n v="0"/>
        <m/>
        <n v="98"/>
        <n v="5"/>
        <n v="4"/>
      </sharedItems>
    </cacheField>
    <cacheField name="GGW1" numFmtId="0">
      <sharedItems containsString="0" containsBlank="1" containsNumber="1" containsInteger="1" minValue="0" maxValue="405" count="11">
        <m/>
        <n v="108"/>
        <n v="5"/>
        <n v="2"/>
        <n v="405"/>
        <n v="1"/>
        <n v="0"/>
        <n v="128"/>
        <n v="10"/>
        <n v="93"/>
        <n v="3"/>
      </sharedItems>
    </cacheField>
    <cacheField name="GGW2" numFmtId="0">
      <sharedItems containsString="0" containsBlank="1" containsNumber="1" containsInteger="1" minValue="0" maxValue="142" count="6">
        <m/>
        <n v="0"/>
        <n v="142"/>
        <n v="1"/>
        <n v="3"/>
        <n v="20"/>
      </sharedItems>
    </cacheField>
    <cacheField name="HV1" numFmtId="0">
      <sharedItems containsString="0" containsBlank="1" containsNumber="1" containsInteger="1" minValue="0" maxValue="88" count="16">
        <m/>
        <n v="25"/>
        <n v="5"/>
        <n v="2"/>
        <n v="1"/>
        <n v="88"/>
        <n v="51"/>
        <n v="0"/>
        <n v="4"/>
        <n v="8"/>
        <n v="30"/>
        <n v="27"/>
        <n v="6"/>
        <n v="14"/>
        <n v="16"/>
        <n v="35"/>
      </sharedItems>
    </cacheField>
    <cacheField name="HV2" numFmtId="0">
      <sharedItems containsString="0" containsBlank="1" containsNumber="1" containsInteger="1" minValue="0" maxValue="505" count="20">
        <m/>
        <n v="33"/>
        <n v="100"/>
        <n v="286"/>
        <n v="7"/>
        <n v="63"/>
        <n v="18"/>
        <n v="0"/>
        <n v="56"/>
        <n v="163"/>
        <n v="5"/>
        <n v="1"/>
        <n v="505"/>
        <n v="23"/>
        <n v="27"/>
        <n v="39"/>
        <n v="3"/>
        <n v="38"/>
        <n v="98"/>
        <n v="35"/>
      </sharedItems>
    </cacheField>
    <cacheField name="MW1" numFmtId="0">
      <sharedItems containsString="0" containsBlank="1" containsNumber="1" containsInteger="1" minValue="0" maxValue="312" count="21">
        <m/>
        <n v="73"/>
        <n v="48"/>
        <n v="0"/>
        <n v="1"/>
        <n v="2"/>
        <n v="188"/>
        <n v="18"/>
        <n v="108"/>
        <n v="3"/>
        <n v="22"/>
        <n v="68"/>
        <n v="6"/>
        <n v="312"/>
        <n v="17"/>
        <n v="8"/>
        <n v="11"/>
        <n v="166"/>
        <n v="5"/>
        <n v="23"/>
        <n v="34"/>
      </sharedItems>
    </cacheField>
    <cacheField name="MW2" numFmtId="0">
      <sharedItems containsString="0" containsBlank="1" containsNumber="1" containsInteger="1" minValue="0" maxValue="92" count="14">
        <m/>
        <n v="24"/>
        <n v="4"/>
        <n v="0"/>
        <n v="92"/>
        <n v="8"/>
        <n v="3"/>
        <n v="64"/>
        <n v="71"/>
        <n v="20"/>
        <n v="1"/>
        <n v="15"/>
        <n v="16"/>
        <n v="2"/>
      </sharedItems>
    </cacheField>
    <cacheField name="SS1" numFmtId="0">
      <sharedItems containsString="0" containsBlank="1" containsNumber="1" containsInteger="1" minValue="1" maxValue="142" count="14">
        <m/>
        <n v="59"/>
        <n v="86"/>
        <n v="80"/>
        <n v="95"/>
        <n v="142"/>
        <n v="117"/>
        <n v="6"/>
        <n v="4"/>
        <n v="48"/>
        <n v="54"/>
        <n v="10"/>
        <n v="1"/>
        <n v="26"/>
      </sharedItems>
    </cacheField>
    <cacheField name="SS2" numFmtId="0">
      <sharedItems containsString="0" containsBlank="1" containsNumber="1" containsInteger="1" minValue="0" maxValue="359" count="13">
        <m/>
        <n v="10"/>
        <n v="73"/>
        <n v="359"/>
        <n v="1"/>
        <n v="95"/>
        <n v="26"/>
        <n v="0"/>
        <n v="7"/>
        <n v="15"/>
        <n v="57"/>
        <n v="9"/>
        <n v="146"/>
      </sharedItems>
    </cacheField>
    <cacheField name="CC1" numFmtId="0">
      <sharedItems containsString="0" containsBlank="1" containsNumber="1" containsInteger="1" minValue="0" maxValue="64" count="12">
        <m/>
        <n v="55"/>
        <n v="5"/>
        <n v="7"/>
        <n v="29"/>
        <n v="64"/>
        <n v="2"/>
        <n v="0"/>
        <n v="9"/>
        <n v="59"/>
        <n v="6"/>
        <n v="1"/>
      </sharedItems>
    </cacheField>
    <cacheField name="CC2" numFmtId="0">
      <sharedItems containsString="0" containsBlank="1" containsNumber="1" containsInteger="1" minValue="0" maxValue="45" count="7">
        <m/>
        <n v="1"/>
        <n v="4"/>
        <n v="0"/>
        <n v="5"/>
        <n v="45"/>
        <n v="2"/>
      </sharedItems>
    </cacheField>
    <cacheField name="EW1" numFmtId="0">
      <sharedItems containsString="0" containsBlank="1" containsNumber="1" containsInteger="1" minValue="0" maxValue="42" count="5">
        <m/>
        <n v="7"/>
        <n v="42"/>
        <n v="6"/>
        <n v="0"/>
      </sharedItems>
    </cacheField>
    <cacheField name="EW2" numFmtId="0">
      <sharedItems containsString="0" containsBlank="1" containsNumber="1" containsInteger="1" minValue="0" maxValue="27" count="6">
        <m/>
        <n v="2"/>
        <n v="4"/>
        <n v="0"/>
        <n v="27"/>
        <n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5">
  <r>
    <x v="0"/>
    <n v="1"/>
    <s v="BS1.1"/>
    <x v="0"/>
    <m/>
    <x v="0"/>
    <n v="7766"/>
    <s v="lignotuber"/>
    <s v="canopy"/>
    <n v="0"/>
    <n v="4"/>
    <n v="0"/>
    <n v="2"/>
    <n v="0"/>
    <n v="0"/>
    <n v="0"/>
    <n v="0"/>
    <m/>
    <n v="4"/>
  </r>
  <r>
    <x v="0"/>
    <n v="1"/>
    <s v="BS1.1"/>
    <x v="0"/>
    <m/>
    <x v="1"/>
    <n v="3997"/>
    <s v="lignotuber"/>
    <s v="soil-persistent"/>
    <n v="0"/>
    <n v="11"/>
    <n v="0"/>
    <n v="1"/>
    <n v="0"/>
    <n v="0"/>
    <n v="0"/>
    <n v="0"/>
    <m/>
    <n v="11"/>
  </r>
  <r>
    <x v="0"/>
    <n v="1"/>
    <s v="BS1.1"/>
    <x v="0"/>
    <m/>
    <x v="2"/>
    <n v="2987"/>
    <s v="basal"/>
    <s v="soil-persistent"/>
    <n v="0"/>
    <n v="21"/>
    <n v="0"/>
    <s v="NA"/>
    <n v="0"/>
    <n v="0"/>
    <n v="0"/>
    <n v="0"/>
    <m/>
    <n v="21"/>
  </r>
  <r>
    <x v="0"/>
    <n v="1"/>
    <s v="BS1.1"/>
    <x v="0"/>
    <m/>
    <x v="3"/>
    <n v="3174"/>
    <s v="rhizome"/>
    <s v="soil-persistent"/>
    <n v="0"/>
    <n v="4"/>
    <n v="0"/>
    <s v="NA"/>
    <n v="0"/>
    <n v="2"/>
    <n v="0"/>
    <n v="0"/>
    <m/>
    <n v="6"/>
  </r>
  <r>
    <x v="0"/>
    <n v="1"/>
    <s v="BS1.1"/>
    <x v="0"/>
    <m/>
    <x v="4"/>
    <n v="5738"/>
    <s v="basal"/>
    <s v="soil-persistent"/>
    <n v="0"/>
    <n v="1"/>
    <n v="0"/>
    <n v="0"/>
    <n v="0"/>
    <n v="0"/>
    <n v="0"/>
    <n v="0"/>
    <m/>
    <n v="1"/>
  </r>
  <r>
    <x v="0"/>
    <n v="1"/>
    <s v="BS1.1"/>
    <x v="0"/>
    <m/>
    <x v="5"/>
    <n v="6406"/>
    <s v="rhizome"/>
    <s v="transient"/>
    <n v="0"/>
    <n v="1"/>
    <n v="0"/>
    <s v="NA"/>
    <n v="0"/>
    <s v="NA"/>
    <s v="NA"/>
    <s v="NA"/>
    <m/>
    <n v="1"/>
  </r>
  <r>
    <x v="0"/>
    <n v="1"/>
    <s v="BS1.1"/>
    <x v="0"/>
    <m/>
    <x v="6"/>
    <n v="8872"/>
    <s v="tuber"/>
    <s v="transient"/>
    <n v="0"/>
    <n v="1"/>
    <n v="0"/>
    <s v="NA"/>
    <n v="1"/>
    <s v="NA"/>
    <s v="NA"/>
    <s v="NA"/>
    <m/>
    <n v="1"/>
  </r>
  <r>
    <x v="0"/>
    <n v="1"/>
    <s v="BS1.1"/>
    <x v="0"/>
    <m/>
    <x v="7"/>
    <n v="5541"/>
    <s v="rhizome"/>
    <s v="non-canopy"/>
    <n v="0"/>
    <n v="50"/>
    <n v="0"/>
    <s v="NA"/>
    <n v="0"/>
    <s v="NA"/>
    <s v="NA"/>
    <s v="NA"/>
    <m/>
    <n v="50"/>
  </r>
  <r>
    <x v="0"/>
    <n v="1"/>
    <s v="BS1.1"/>
    <x v="0"/>
    <m/>
    <x v="8"/>
    <n v="7993"/>
    <s v="rhizome"/>
    <s v="non-canopy"/>
    <n v="0"/>
    <n v="10"/>
    <n v="0"/>
    <s v="NA"/>
    <n v="0"/>
    <s v="NA"/>
    <s v="NA"/>
    <s v="NA"/>
    <m/>
    <n v="10"/>
  </r>
  <r>
    <x v="0"/>
    <n v="2"/>
    <s v="BS1.2"/>
    <x v="0"/>
    <m/>
    <x v="9"/>
    <n v="8875"/>
    <s v="lignotuber"/>
    <s v="soil-persistent"/>
    <n v="0"/>
    <n v="0"/>
    <n v="0"/>
    <n v="2"/>
    <n v="0"/>
    <n v="2"/>
    <n v="0"/>
    <n v="0"/>
    <m/>
    <n v="2"/>
  </r>
  <r>
    <x v="0"/>
    <n v="2"/>
    <s v="BS1.2"/>
    <x v="0"/>
    <m/>
    <x v="1"/>
    <n v="3997"/>
    <s v="lignotuber"/>
    <s v="soil-persistent"/>
    <n v="0"/>
    <n v="9"/>
    <n v="0"/>
    <n v="0"/>
    <n v="0"/>
    <n v="3"/>
    <n v="0"/>
    <n v="0"/>
    <m/>
    <n v="12"/>
  </r>
  <r>
    <x v="0"/>
    <n v="2"/>
    <s v="BS1.2"/>
    <x v="0"/>
    <m/>
    <x v="0"/>
    <n v="7766"/>
    <s v="lignotuber"/>
    <s v="canopy"/>
    <n v="0"/>
    <n v="1"/>
    <n v="0"/>
    <n v="0"/>
    <n v="0"/>
    <n v="1"/>
    <n v="0"/>
    <n v="0"/>
    <m/>
    <n v="2"/>
  </r>
  <r>
    <x v="0"/>
    <n v="2"/>
    <s v="BS1.2"/>
    <x v="0"/>
    <m/>
    <x v="2"/>
    <n v="2987"/>
    <s v="basal"/>
    <s v="soil-persistent"/>
    <n v="0"/>
    <n v="3"/>
    <n v="0"/>
    <s v="NA"/>
    <n v="0"/>
    <n v="0"/>
    <n v="0"/>
    <n v="0"/>
    <m/>
    <n v="3"/>
  </r>
  <r>
    <x v="0"/>
    <n v="2"/>
    <s v="BS1.2"/>
    <x v="0"/>
    <m/>
    <x v="7"/>
    <n v="5541"/>
    <s v="rhizome"/>
    <s v="non-canopy"/>
    <n v="0"/>
    <n v="21"/>
    <n v="0"/>
    <s v="NA"/>
    <n v="0"/>
    <s v="NA"/>
    <s v="NA"/>
    <s v="NA"/>
    <m/>
    <n v="21"/>
  </r>
  <r>
    <x v="0"/>
    <n v="2"/>
    <s v="BS1.2"/>
    <x v="0"/>
    <m/>
    <x v="8"/>
    <n v="7993"/>
    <s v="rhizome"/>
    <s v="non-canopy"/>
    <n v="0"/>
    <n v="30"/>
    <n v="0"/>
    <s v="NA"/>
    <n v="0"/>
    <s v="NA"/>
    <s v="NA"/>
    <s v="NA"/>
    <m/>
    <n v="30"/>
  </r>
  <r>
    <x v="0"/>
    <n v="2"/>
    <s v="BS1.2"/>
    <x v="0"/>
    <m/>
    <x v="10"/>
    <n v="2469"/>
    <s v="rhizome"/>
    <s v="non-canopy"/>
    <n v="0"/>
    <n v="2"/>
    <n v="0"/>
    <n v="0"/>
    <n v="0"/>
    <n v="0"/>
    <n v="0"/>
    <n v="0"/>
    <m/>
    <n v="2"/>
  </r>
  <r>
    <x v="0"/>
    <n v="3"/>
    <s v="BS1.3"/>
    <x v="0"/>
    <m/>
    <x v="1"/>
    <n v="3997"/>
    <s v="lignotuber"/>
    <s v="soil-persistent"/>
    <n v="0"/>
    <n v="14"/>
    <n v="0"/>
    <n v="6"/>
    <n v="0"/>
    <n v="3"/>
    <n v="0"/>
    <n v="0"/>
    <m/>
    <n v="17"/>
  </r>
  <r>
    <x v="0"/>
    <n v="3"/>
    <s v="BS1.3"/>
    <x v="0"/>
    <m/>
    <x v="0"/>
    <n v="7766"/>
    <s v="lignotuber"/>
    <s v="canopy"/>
    <n v="0"/>
    <n v="3"/>
    <n v="0"/>
    <n v="0"/>
    <n v="0"/>
    <n v="0"/>
    <n v="0"/>
    <n v="0"/>
    <m/>
    <n v="3"/>
  </r>
  <r>
    <x v="0"/>
    <n v="3"/>
    <s v="BS1.3"/>
    <x v="0"/>
    <m/>
    <x v="11"/>
    <n v="2852"/>
    <s v="basal"/>
    <s v="soil-persistent"/>
    <n v="0"/>
    <n v="5"/>
    <n v="0"/>
    <s v="NA"/>
    <n v="0"/>
    <n v="0"/>
    <n v="0"/>
    <n v="0"/>
    <m/>
    <n v="5"/>
  </r>
  <r>
    <x v="0"/>
    <n v="3"/>
    <s v="BS1.3"/>
    <x v="0"/>
    <m/>
    <x v="2"/>
    <n v="2987"/>
    <s v="basal"/>
    <s v="soil-persistent"/>
    <n v="0"/>
    <n v="8"/>
    <n v="0"/>
    <s v="NA"/>
    <n v="0"/>
    <n v="0"/>
    <n v="0"/>
    <n v="0"/>
    <m/>
    <n v="8"/>
  </r>
  <r>
    <x v="0"/>
    <n v="3"/>
    <s v="BS1.3"/>
    <x v="0"/>
    <m/>
    <x v="3"/>
    <n v="3174"/>
    <s v="rhizome"/>
    <s v="soil-persistent"/>
    <n v="0"/>
    <n v="60"/>
    <n v="0"/>
    <n v="0"/>
    <n v="0"/>
    <n v="0"/>
    <n v="0"/>
    <n v="0"/>
    <m/>
    <n v="60"/>
  </r>
  <r>
    <x v="0"/>
    <n v="3"/>
    <s v="BS1.3"/>
    <x v="0"/>
    <m/>
    <x v="7"/>
    <n v="5541"/>
    <s v="rhizome"/>
    <s v="non-canopy"/>
    <n v="0"/>
    <n v="2"/>
    <n v="0"/>
    <s v="NA"/>
    <n v="0"/>
    <s v="NA"/>
    <s v="NA"/>
    <s v="NA"/>
    <m/>
    <n v="2"/>
  </r>
  <r>
    <x v="0"/>
    <n v="3"/>
    <s v="BS1.3"/>
    <x v="0"/>
    <m/>
    <x v="10"/>
    <n v="2469"/>
    <s v="rhizome"/>
    <s v="non-canopy"/>
    <n v="0"/>
    <n v="3"/>
    <n v="0"/>
    <n v="0"/>
    <n v="0"/>
    <n v="0"/>
    <n v="0"/>
    <n v="0"/>
    <m/>
    <n v="3"/>
  </r>
  <r>
    <x v="0"/>
    <n v="4"/>
    <s v="BS1.4"/>
    <x v="0"/>
    <m/>
    <x v="0"/>
    <n v="7766"/>
    <s v="lignotuber"/>
    <s v="canopy"/>
    <n v="0"/>
    <n v="3"/>
    <n v="0"/>
    <n v="1"/>
    <n v="0"/>
    <n v="0"/>
    <n v="0"/>
    <n v="0"/>
    <m/>
    <n v="3"/>
  </r>
  <r>
    <x v="0"/>
    <n v="4"/>
    <s v="BS1.4"/>
    <x v="0"/>
    <m/>
    <x v="4"/>
    <n v="5738"/>
    <s v="basal"/>
    <s v="soil-persistent"/>
    <n v="0"/>
    <n v="2"/>
    <n v="0"/>
    <n v="3"/>
    <n v="0"/>
    <n v="0"/>
    <n v="0"/>
    <n v="0"/>
    <m/>
    <n v="2"/>
  </r>
  <r>
    <x v="0"/>
    <n v="4"/>
    <s v="BS1.4"/>
    <x v="0"/>
    <m/>
    <x v="1"/>
    <n v="3997"/>
    <s v="lignotuber"/>
    <s v="soil-persistent"/>
    <n v="0"/>
    <n v="8"/>
    <n v="0"/>
    <n v="0"/>
    <n v="0"/>
    <n v="0"/>
    <n v="0"/>
    <n v="0"/>
    <m/>
    <n v="8"/>
  </r>
  <r>
    <x v="0"/>
    <n v="4"/>
    <s v="BS1.4"/>
    <x v="0"/>
    <m/>
    <x v="2"/>
    <n v="2987"/>
    <s v="basal"/>
    <s v="soil-persistent"/>
    <n v="0"/>
    <n v="1"/>
    <n v="0"/>
    <s v="NA"/>
    <n v="0"/>
    <n v="0"/>
    <n v="0"/>
    <n v="0"/>
    <m/>
    <n v="1"/>
  </r>
  <r>
    <x v="0"/>
    <n v="4"/>
    <s v="BS1.4"/>
    <x v="0"/>
    <m/>
    <x v="7"/>
    <n v="5541"/>
    <s v="rhizome"/>
    <s v="non-canopy"/>
    <n v="0"/>
    <n v="50"/>
    <n v="0"/>
    <s v="NA"/>
    <n v="0"/>
    <s v="NA"/>
    <s v="NA"/>
    <s v="NA"/>
    <m/>
    <n v="50"/>
  </r>
  <r>
    <x v="0"/>
    <n v="4"/>
    <s v="BS1.4"/>
    <x v="0"/>
    <m/>
    <x v="12"/>
    <n v="2501"/>
    <s v="tussock"/>
    <s v="non-canopy"/>
    <n v="0"/>
    <n v="20"/>
    <n v="0"/>
    <s v="NA"/>
    <n v="0"/>
    <s v="NA"/>
    <s v="NA"/>
    <s v="NA"/>
    <m/>
    <n v="20"/>
  </r>
  <r>
    <x v="0"/>
    <n v="5"/>
    <s v="BS1.5"/>
    <x v="0"/>
    <m/>
    <x v="9"/>
    <n v="8875"/>
    <s v="lignotuber"/>
    <s v="soil-persistent"/>
    <n v="0"/>
    <n v="0"/>
    <n v="0"/>
    <n v="2"/>
    <n v="0"/>
    <n v="0"/>
    <n v="0"/>
    <n v="0"/>
    <m/>
    <n v="0"/>
  </r>
  <r>
    <x v="0"/>
    <n v="5"/>
    <s v="BS1.5"/>
    <x v="0"/>
    <m/>
    <x v="0"/>
    <n v="7766"/>
    <s v="lignotuber"/>
    <s v="canopy"/>
    <n v="0"/>
    <n v="2"/>
    <n v="0"/>
    <n v="0"/>
    <n v="0"/>
    <n v="0"/>
    <n v="0"/>
    <n v="0"/>
    <m/>
    <n v="2"/>
  </r>
  <r>
    <x v="0"/>
    <n v="5"/>
    <s v="BS1.5"/>
    <x v="0"/>
    <m/>
    <x v="4"/>
    <n v="5738"/>
    <s v="basal"/>
    <s v="soil-persistent"/>
    <n v="0"/>
    <n v="2"/>
    <n v="0"/>
    <n v="3"/>
    <n v="0"/>
    <n v="0"/>
    <n v="0"/>
    <n v="0"/>
    <m/>
    <n v="2"/>
  </r>
  <r>
    <x v="0"/>
    <n v="5"/>
    <s v="BS1.5"/>
    <x v="0"/>
    <m/>
    <x v="1"/>
    <n v="3997"/>
    <s v="lignotuber"/>
    <s v="soil-persistent"/>
    <n v="0"/>
    <n v="5"/>
    <n v="0"/>
    <n v="0"/>
    <n v="0"/>
    <n v="0"/>
    <n v="0"/>
    <n v="0"/>
    <m/>
    <n v="5"/>
  </r>
  <r>
    <x v="0"/>
    <n v="5"/>
    <s v="BS1.5"/>
    <x v="0"/>
    <m/>
    <x v="3"/>
    <n v="3174"/>
    <s v="rhizome"/>
    <s v="soil-persistent"/>
    <n v="0"/>
    <n v="1"/>
    <n v="0"/>
    <s v="NA"/>
    <n v="0"/>
    <n v="1"/>
    <n v="0"/>
    <n v="0"/>
    <m/>
    <n v="2"/>
  </r>
  <r>
    <x v="0"/>
    <n v="5"/>
    <s v="BS1.5"/>
    <x v="0"/>
    <m/>
    <x v="7"/>
    <n v="5541"/>
    <s v="rhizome"/>
    <s v="non-canopy"/>
    <n v="0"/>
    <n v="40"/>
    <n v="0"/>
    <s v="NA"/>
    <n v="0"/>
    <s v="NA"/>
    <s v="NA"/>
    <s v="NA"/>
    <m/>
    <n v="40"/>
  </r>
  <r>
    <x v="0"/>
    <n v="5"/>
    <s v="BS1.5"/>
    <x v="0"/>
    <m/>
    <x v="12"/>
    <n v="2501"/>
    <s v="tussock"/>
    <s v="non-canopy"/>
    <n v="0"/>
    <n v="10"/>
    <n v="0"/>
    <s v="NA"/>
    <n v="0"/>
    <s v="NA"/>
    <s v="NA"/>
    <s v="NA"/>
    <m/>
    <n v="10"/>
  </r>
  <r>
    <x v="0"/>
    <n v="6"/>
    <s v="BS1.6"/>
    <x v="0"/>
    <m/>
    <x v="3"/>
    <n v="3174"/>
    <s v="rhizome"/>
    <s v="soil-persistent"/>
    <n v="0"/>
    <n v="6"/>
    <n v="0"/>
    <s v="NA"/>
    <n v="0"/>
    <n v="4"/>
    <n v="0"/>
    <n v="0"/>
    <m/>
    <n v="10"/>
  </r>
  <r>
    <x v="0"/>
    <n v="6"/>
    <s v="BS1.6"/>
    <x v="0"/>
    <m/>
    <x v="10"/>
    <n v="2469"/>
    <s v="rhizome"/>
    <s v="non-canopy"/>
    <n v="0"/>
    <n v="7"/>
    <n v="0"/>
    <n v="0"/>
    <n v="0"/>
    <n v="0"/>
    <n v="0"/>
    <n v="0"/>
    <m/>
    <n v="7"/>
  </r>
  <r>
    <x v="0"/>
    <n v="6"/>
    <s v="BS1.6"/>
    <x v="0"/>
    <m/>
    <x v="1"/>
    <n v="3997"/>
    <s v="lignotuber"/>
    <s v="soil-persistent"/>
    <n v="0"/>
    <n v="13"/>
    <n v="0"/>
    <n v="0"/>
    <n v="0"/>
    <n v="0"/>
    <n v="0"/>
    <n v="0"/>
    <m/>
    <n v="13"/>
  </r>
  <r>
    <x v="0"/>
    <n v="6"/>
    <s v="BS1.6"/>
    <x v="0"/>
    <m/>
    <x v="5"/>
    <n v="6406"/>
    <s v="rhizome"/>
    <s v="transient"/>
    <n v="0"/>
    <n v="1"/>
    <n v="0"/>
    <s v="NA"/>
    <n v="0"/>
    <s v="NA"/>
    <s v="NA"/>
    <s v="NA"/>
    <m/>
    <n v="1"/>
  </r>
  <r>
    <x v="0"/>
    <n v="6"/>
    <s v="BS1.6"/>
    <x v="0"/>
    <m/>
    <x v="4"/>
    <n v="5738"/>
    <s v="basal"/>
    <s v="soil-persistent"/>
    <n v="0"/>
    <n v="4"/>
    <n v="0"/>
    <n v="3"/>
    <n v="0"/>
    <n v="0"/>
    <n v="0"/>
    <n v="0"/>
    <m/>
    <n v="4"/>
  </r>
  <r>
    <x v="0"/>
    <n v="6"/>
    <s v="BS1.6"/>
    <x v="0"/>
    <m/>
    <x v="11"/>
    <n v="2852"/>
    <s v="basal"/>
    <s v="soil-persistent"/>
    <n v="0"/>
    <n v="1"/>
    <n v="0"/>
    <s v="NA"/>
    <n v="0"/>
    <n v="0"/>
    <n v="0"/>
    <n v="0"/>
    <m/>
    <n v="1"/>
  </r>
  <r>
    <x v="0"/>
    <n v="6"/>
    <s v="BS1.6"/>
    <x v="0"/>
    <m/>
    <x v="7"/>
    <n v="5541"/>
    <s v="rhizome"/>
    <s v="non-canopy"/>
    <n v="0"/>
    <n v="50"/>
    <n v="0"/>
    <s v="NA"/>
    <n v="0"/>
    <s v="NA"/>
    <s v="NA"/>
    <s v="NA"/>
    <m/>
    <n v="50"/>
  </r>
  <r>
    <x v="0"/>
    <n v="6"/>
    <s v="BS1.6"/>
    <x v="0"/>
    <m/>
    <x v="12"/>
    <n v="2501"/>
    <s v="tussock"/>
    <s v="non-canopy"/>
    <n v="0"/>
    <n v="20"/>
    <n v="0"/>
    <s v="NA"/>
    <n v="0"/>
    <s v="NA"/>
    <s v="NA"/>
    <s v="NA"/>
    <m/>
    <n v="20"/>
  </r>
  <r>
    <x v="0"/>
    <n v="7"/>
    <s v="BS1.7"/>
    <x v="0"/>
    <m/>
    <x v="4"/>
    <n v="5738"/>
    <s v="basal"/>
    <s v="soil-persistent"/>
    <n v="0"/>
    <n v="3"/>
    <n v="0"/>
    <n v="8"/>
    <n v="0"/>
    <n v="0"/>
    <n v="0"/>
    <n v="0"/>
    <m/>
    <n v="3"/>
  </r>
  <r>
    <x v="0"/>
    <n v="7"/>
    <s v="BS1.7"/>
    <x v="0"/>
    <m/>
    <x v="13"/>
    <n v="2508"/>
    <s v="tussock"/>
    <s v="non-canopy"/>
    <n v="0"/>
    <n v="7"/>
    <n v="0"/>
    <s v="NA"/>
    <n v="0"/>
    <s v="NA"/>
    <s v="NA"/>
    <s v="NA"/>
    <m/>
    <n v="7"/>
  </r>
  <r>
    <x v="0"/>
    <n v="7"/>
    <s v="BS1.7"/>
    <x v="0"/>
    <m/>
    <x v="14"/>
    <n v="3236"/>
    <s v="tuber"/>
    <s v="non-canopy"/>
    <n v="0"/>
    <n v="1"/>
    <n v="0"/>
    <n v="0"/>
    <n v="0"/>
    <n v="0"/>
    <n v="0"/>
    <n v="0"/>
    <s v="ID corrected from Patersonia"/>
    <n v="1"/>
  </r>
  <r>
    <x v="0"/>
    <n v="7"/>
    <s v="BS1.7"/>
    <x v="0"/>
    <m/>
    <x v="1"/>
    <n v="3997"/>
    <s v="lignotuber"/>
    <s v="soil-persistent"/>
    <n v="0"/>
    <n v="25"/>
    <n v="0"/>
    <n v="0"/>
    <n v="0"/>
    <n v="0"/>
    <n v="0"/>
    <n v="0"/>
    <m/>
    <n v="25"/>
  </r>
  <r>
    <x v="0"/>
    <n v="7"/>
    <s v="BS1.7"/>
    <x v="0"/>
    <m/>
    <x v="0"/>
    <n v="7766"/>
    <s v="lignotuber"/>
    <s v="canopy"/>
    <n v="0"/>
    <n v="1"/>
    <n v="0"/>
    <n v="0"/>
    <n v="0"/>
    <n v="0"/>
    <n v="0"/>
    <n v="0"/>
    <m/>
    <n v="1"/>
  </r>
  <r>
    <x v="0"/>
    <n v="7"/>
    <s v="BS1.7"/>
    <x v="0"/>
    <m/>
    <x v="5"/>
    <n v="6406"/>
    <s v="rhizome"/>
    <s v="transient"/>
    <n v="0"/>
    <n v="7"/>
    <n v="0"/>
    <s v="NA"/>
    <n v="0"/>
    <s v="NA"/>
    <s v="NA"/>
    <s v="NA"/>
    <m/>
    <n v="7"/>
  </r>
  <r>
    <x v="0"/>
    <n v="7"/>
    <s v="BS1.7"/>
    <x v="0"/>
    <m/>
    <x v="7"/>
    <n v="5541"/>
    <s v="rhizome"/>
    <s v="non-canopy"/>
    <n v="0"/>
    <n v="50"/>
    <n v="0"/>
    <s v="NA"/>
    <n v="0"/>
    <s v="NA"/>
    <s v="NA"/>
    <s v="NA"/>
    <m/>
    <n v="50"/>
  </r>
  <r>
    <x v="0"/>
    <n v="7"/>
    <s v="BS1.7"/>
    <x v="0"/>
    <m/>
    <x v="3"/>
    <n v="3174"/>
    <s v="rhizome"/>
    <s v="soil-persistent"/>
    <n v="0"/>
    <n v="26"/>
    <n v="0"/>
    <s v="NA"/>
    <n v="0"/>
    <n v="0"/>
    <n v="0"/>
    <n v="0"/>
    <m/>
    <n v="26"/>
  </r>
  <r>
    <x v="0"/>
    <n v="7"/>
    <s v="BS1.7"/>
    <x v="0"/>
    <m/>
    <x v="11"/>
    <n v="2852"/>
    <s v="basal"/>
    <s v="soil-persistent"/>
    <n v="0"/>
    <n v="2"/>
    <n v="0"/>
    <s v="NA"/>
    <n v="0"/>
    <n v="0"/>
    <n v="0"/>
    <n v="0"/>
    <m/>
    <n v="2"/>
  </r>
  <r>
    <x v="0"/>
    <n v="7"/>
    <s v="BS1.7"/>
    <x v="0"/>
    <m/>
    <x v="12"/>
    <n v="2501"/>
    <s v="tussock"/>
    <s v="non-canopy"/>
    <n v="0"/>
    <n v="20"/>
    <n v="0"/>
    <s v="NA"/>
    <n v="0"/>
    <s v="NA"/>
    <s v="NA"/>
    <s v="NA"/>
    <m/>
    <n v="20"/>
  </r>
  <r>
    <x v="0"/>
    <n v="8"/>
    <s v="BS1.8"/>
    <x v="0"/>
    <m/>
    <x v="3"/>
    <n v="3174"/>
    <s v="rhizome"/>
    <s v="soil-persistent"/>
    <n v="0"/>
    <n v="8"/>
    <n v="0"/>
    <s v="NA"/>
    <n v="0"/>
    <n v="0"/>
    <n v="0"/>
    <n v="0"/>
    <m/>
    <n v="8"/>
  </r>
  <r>
    <x v="0"/>
    <n v="8"/>
    <s v="BS1.8"/>
    <x v="0"/>
    <m/>
    <x v="4"/>
    <n v="5738"/>
    <s v="rhizome"/>
    <s v="soil-persistent"/>
    <n v="0"/>
    <n v="1"/>
    <n v="0"/>
    <n v="0"/>
    <n v="0"/>
    <n v="0"/>
    <n v="0"/>
    <n v="0"/>
    <m/>
    <n v="1"/>
  </r>
  <r>
    <x v="0"/>
    <n v="8"/>
    <s v="BS1.8"/>
    <x v="0"/>
    <m/>
    <x v="1"/>
    <n v="3997"/>
    <s v="lignotuber"/>
    <s v="soil-persistent"/>
    <n v="0"/>
    <n v="26"/>
    <n v="0"/>
    <n v="0"/>
    <n v="0"/>
    <n v="0"/>
    <n v="0"/>
    <n v="0"/>
    <m/>
    <n v="26"/>
  </r>
  <r>
    <x v="0"/>
    <n v="8"/>
    <s v="BS1.8"/>
    <x v="0"/>
    <m/>
    <x v="11"/>
    <n v="2852"/>
    <s v="basal"/>
    <s v="soil-persistent"/>
    <n v="0"/>
    <n v="3"/>
    <n v="0"/>
    <s v="NA"/>
    <n v="0"/>
    <n v="0"/>
    <n v="0"/>
    <n v="0"/>
    <m/>
    <n v="3"/>
  </r>
  <r>
    <x v="0"/>
    <n v="8"/>
    <s v="BS1.8"/>
    <x v="0"/>
    <m/>
    <x v="7"/>
    <n v="5541"/>
    <s v="rhizome"/>
    <s v="non-canopy"/>
    <n v="0"/>
    <n v="20"/>
    <n v="0"/>
    <s v="NA"/>
    <n v="0"/>
    <s v="NA"/>
    <s v="NA"/>
    <s v="NA"/>
    <m/>
    <n v="20"/>
  </r>
  <r>
    <x v="0"/>
    <n v="8"/>
    <s v="BS1.8"/>
    <x v="0"/>
    <m/>
    <x v="13"/>
    <n v="2508"/>
    <s v="tussock"/>
    <s v="non-canopy"/>
    <n v="0"/>
    <n v="39"/>
    <n v="0"/>
    <s v="NA"/>
    <n v="0"/>
    <s v="NA"/>
    <s v="NA"/>
    <s v="NA"/>
    <m/>
    <n v="39"/>
  </r>
  <r>
    <x v="0"/>
    <n v="8"/>
    <s v="BS1.8"/>
    <x v="0"/>
    <m/>
    <x v="12"/>
    <n v="2501"/>
    <s v="tussock"/>
    <s v="non-canopy"/>
    <n v="0"/>
    <n v="17"/>
    <n v="0"/>
    <s v="NA"/>
    <n v="0"/>
    <s v="NA"/>
    <s v="NA"/>
    <s v="NA"/>
    <m/>
    <n v="17"/>
  </r>
  <r>
    <x v="0"/>
    <n v="8"/>
    <s v="BS1.8"/>
    <x v="0"/>
    <m/>
    <x v="15"/>
    <n v="3302"/>
    <s v="tussock"/>
    <s v="non-canopy"/>
    <n v="0"/>
    <n v="1"/>
    <n v="0"/>
    <n v="0"/>
    <n v="0"/>
    <n v="0"/>
    <n v="0"/>
    <n v="0"/>
    <s v="misID in census1 corrected from P. fragilis to P. longifolia"/>
    <n v="1"/>
  </r>
  <r>
    <x v="0"/>
    <n v="8"/>
    <s v="BS1.8"/>
    <x v="0"/>
    <m/>
    <x v="0"/>
    <n v="7766"/>
    <s v="lignotuber"/>
    <s v="canopy"/>
    <n v="0"/>
    <n v="0"/>
    <n v="0"/>
    <n v="1"/>
    <n v="0"/>
    <n v="0"/>
    <n v="0"/>
    <n v="0"/>
    <m/>
    <n v="0"/>
  </r>
  <r>
    <x v="0"/>
    <n v="9"/>
    <s v="BS1.9"/>
    <x v="0"/>
    <m/>
    <x v="9"/>
    <n v="8875"/>
    <s v="lignotuber"/>
    <s v="soil-persistent"/>
    <n v="0"/>
    <n v="1"/>
    <n v="0"/>
    <n v="0"/>
    <n v="0"/>
    <n v="0"/>
    <n v="0"/>
    <n v="0"/>
    <m/>
    <n v="1"/>
  </r>
  <r>
    <x v="0"/>
    <n v="9"/>
    <s v="BS1.9"/>
    <x v="0"/>
    <m/>
    <x v="4"/>
    <n v="5738"/>
    <s v="basal"/>
    <s v="soil-persistent"/>
    <n v="0"/>
    <n v="1"/>
    <n v="0"/>
    <n v="3"/>
    <n v="0"/>
    <n v="0"/>
    <n v="0"/>
    <n v="0"/>
    <m/>
    <n v="1"/>
  </r>
  <r>
    <x v="0"/>
    <n v="9"/>
    <s v="BS1.9"/>
    <x v="0"/>
    <m/>
    <x v="7"/>
    <n v="5541"/>
    <s v="rhizome"/>
    <s v="non-canopy"/>
    <n v="0"/>
    <n v="24"/>
    <n v="0"/>
    <s v="NA"/>
    <n v="0"/>
    <s v="NA"/>
    <s v="NA"/>
    <s v="NA"/>
    <m/>
    <n v="24"/>
  </r>
  <r>
    <x v="0"/>
    <n v="9"/>
    <s v="BS1.9"/>
    <x v="0"/>
    <m/>
    <x v="3"/>
    <n v="3174"/>
    <s v="rhizome"/>
    <s v="soil-persistent"/>
    <n v="0"/>
    <n v="2"/>
    <n v="0"/>
    <s v="NA"/>
    <n v="0"/>
    <n v="0"/>
    <n v="0"/>
    <n v="0"/>
    <m/>
    <n v="2"/>
  </r>
  <r>
    <x v="0"/>
    <n v="9"/>
    <s v="BS1.9"/>
    <x v="0"/>
    <m/>
    <x v="1"/>
    <n v="3997"/>
    <s v="lignotuber"/>
    <s v="soil-persistent"/>
    <n v="0"/>
    <n v="16"/>
    <n v="0"/>
    <n v="0"/>
    <n v="0"/>
    <n v="0"/>
    <n v="0"/>
    <n v="0"/>
    <m/>
    <n v="16"/>
  </r>
  <r>
    <x v="0"/>
    <n v="9"/>
    <s v="BS1.9"/>
    <x v="0"/>
    <m/>
    <x v="12"/>
    <n v="2501"/>
    <s v="tussock"/>
    <s v="non-canopy"/>
    <n v="0"/>
    <n v="30"/>
    <n v="0"/>
    <s v="NA"/>
    <n v="0"/>
    <s v="NA"/>
    <s v="NA"/>
    <s v="NA"/>
    <m/>
    <n v="30"/>
  </r>
  <r>
    <x v="0"/>
    <n v="9"/>
    <s v="BS1.9"/>
    <x v="0"/>
    <m/>
    <x v="13"/>
    <n v="2508"/>
    <s v="tussock"/>
    <s v="non-canopy"/>
    <n v="0"/>
    <n v="23"/>
    <n v="0"/>
    <s v="NA"/>
    <n v="0"/>
    <s v="NA"/>
    <s v="NA"/>
    <s v="NA"/>
    <m/>
    <n v="23"/>
  </r>
  <r>
    <x v="0"/>
    <n v="10"/>
    <s v="BS1.10"/>
    <x v="0"/>
    <m/>
    <x v="0"/>
    <n v="7766"/>
    <s v="lignotuber"/>
    <s v="canopy"/>
    <n v="0"/>
    <n v="2"/>
    <n v="0"/>
    <n v="0"/>
    <n v="0"/>
    <n v="0"/>
    <n v="0"/>
    <n v="0"/>
    <m/>
    <n v="2"/>
  </r>
  <r>
    <x v="0"/>
    <n v="10"/>
    <s v="BS1.10"/>
    <x v="0"/>
    <m/>
    <x v="1"/>
    <n v="3997"/>
    <s v="lignotuber"/>
    <s v="soil-persistent"/>
    <n v="0"/>
    <n v="10"/>
    <n v="0"/>
    <n v="0"/>
    <n v="0"/>
    <n v="0"/>
    <n v="0"/>
    <n v="0"/>
    <m/>
    <n v="10"/>
  </r>
  <r>
    <x v="0"/>
    <n v="10"/>
    <s v="BS1.10"/>
    <x v="0"/>
    <m/>
    <x v="13"/>
    <n v="2508"/>
    <s v="tussock"/>
    <s v="non-canopy"/>
    <n v="0"/>
    <n v="32"/>
    <n v="0"/>
    <s v="NA"/>
    <n v="0"/>
    <s v="NA"/>
    <s v="NA"/>
    <s v="NA"/>
    <m/>
    <n v="32"/>
  </r>
  <r>
    <x v="0"/>
    <n v="10"/>
    <s v="BS1.10"/>
    <x v="0"/>
    <m/>
    <x v="7"/>
    <n v="5541"/>
    <s v="rhizome"/>
    <s v="non-canopy"/>
    <n v="0"/>
    <n v="7"/>
    <n v="0"/>
    <s v="NA"/>
    <n v="0"/>
    <s v="NA"/>
    <s v="NA"/>
    <s v="NA"/>
    <m/>
    <n v="7"/>
  </r>
  <r>
    <x v="0"/>
    <n v="10"/>
    <s v="BS1.10"/>
    <x v="0"/>
    <m/>
    <x v="9"/>
    <n v="8875"/>
    <s v="lignotuber"/>
    <s v="soil-persistent"/>
    <n v="0"/>
    <n v="0"/>
    <n v="0"/>
    <n v="3"/>
    <n v="0"/>
    <n v="0"/>
    <n v="0"/>
    <n v="0"/>
    <m/>
    <n v="0"/>
  </r>
  <r>
    <x v="0"/>
    <n v="11"/>
    <s v="BS1.11"/>
    <x v="0"/>
    <m/>
    <x v="4"/>
    <n v="5738"/>
    <s v="basal"/>
    <s v="soil-persistent"/>
    <n v="0"/>
    <n v="1"/>
    <n v="0"/>
    <n v="6"/>
    <n v="0"/>
    <n v="0"/>
    <n v="0"/>
    <n v="0"/>
    <m/>
    <n v="1"/>
  </r>
  <r>
    <x v="0"/>
    <n v="11"/>
    <s v="BS1.11"/>
    <x v="0"/>
    <m/>
    <x v="1"/>
    <n v="3997"/>
    <s v="lignotuber"/>
    <s v="soil-persistent"/>
    <n v="0"/>
    <n v="18"/>
    <n v="0"/>
    <n v="0"/>
    <n v="0"/>
    <n v="0"/>
    <n v="0"/>
    <n v="0"/>
    <m/>
    <n v="18"/>
  </r>
  <r>
    <x v="0"/>
    <n v="11"/>
    <s v="BS1.11"/>
    <x v="0"/>
    <m/>
    <x v="7"/>
    <n v="5541"/>
    <s v="rhizome"/>
    <s v="non-canopy"/>
    <n v="0"/>
    <n v="17"/>
    <n v="0"/>
    <s v="NA"/>
    <n v="0"/>
    <s v="NA"/>
    <s v="NA"/>
    <s v="NA"/>
    <m/>
    <n v="17"/>
  </r>
  <r>
    <x v="0"/>
    <n v="11"/>
    <s v="BS1.11"/>
    <x v="0"/>
    <m/>
    <x v="13"/>
    <n v="2508"/>
    <s v="tussock"/>
    <s v="non-canopy"/>
    <n v="0"/>
    <n v="20"/>
    <n v="0"/>
    <s v="NA"/>
    <n v="0"/>
    <s v="NA"/>
    <s v="NA"/>
    <s v="NA"/>
    <m/>
    <n v="20"/>
  </r>
  <r>
    <x v="0"/>
    <n v="11"/>
    <s v="BS1.11"/>
    <x v="0"/>
    <m/>
    <x v="12"/>
    <n v="2501"/>
    <s v="tussock"/>
    <s v="non-canopy"/>
    <n v="0"/>
    <n v="2"/>
    <n v="0"/>
    <s v="NA"/>
    <n v="0"/>
    <s v="NA"/>
    <s v="NA"/>
    <s v="NA"/>
    <m/>
    <n v="2"/>
  </r>
  <r>
    <x v="0"/>
    <n v="12"/>
    <s v="BS1.12"/>
    <x v="0"/>
    <m/>
    <x v="4"/>
    <n v="5738"/>
    <s v="basal"/>
    <s v="soil-persistent"/>
    <n v="0"/>
    <n v="1"/>
    <n v="0"/>
    <n v="2"/>
    <n v="0"/>
    <n v="0"/>
    <n v="0"/>
    <n v="0"/>
    <m/>
    <n v="1"/>
  </r>
  <r>
    <x v="0"/>
    <n v="12"/>
    <s v="BS1.12"/>
    <x v="0"/>
    <m/>
    <x v="3"/>
    <n v="3174"/>
    <s v="rhizome"/>
    <s v="soil-persistent"/>
    <n v="0"/>
    <n v="4"/>
    <n v="0"/>
    <s v="NA"/>
    <n v="0"/>
    <n v="0"/>
    <n v="0"/>
    <n v="0"/>
    <m/>
    <n v="4"/>
  </r>
  <r>
    <x v="0"/>
    <n v="12"/>
    <s v="BS1.12"/>
    <x v="0"/>
    <m/>
    <x v="1"/>
    <n v="3997"/>
    <s v="lignotuber"/>
    <s v="soil-persistent"/>
    <n v="0"/>
    <n v="17"/>
    <n v="0"/>
    <n v="0"/>
    <n v="0"/>
    <n v="0"/>
    <n v="0"/>
    <n v="0"/>
    <m/>
    <n v="17"/>
  </r>
  <r>
    <x v="0"/>
    <n v="12"/>
    <s v="BS1.12"/>
    <x v="0"/>
    <m/>
    <x v="7"/>
    <n v="5541"/>
    <s v="rhizome"/>
    <s v="non-canopy"/>
    <n v="0"/>
    <n v="30"/>
    <n v="0"/>
    <s v="NA"/>
    <n v="0"/>
    <s v="NA"/>
    <s v="NA"/>
    <s v="NA"/>
    <m/>
    <n v="30"/>
  </r>
  <r>
    <x v="0"/>
    <n v="12"/>
    <s v="BS1.12"/>
    <x v="0"/>
    <m/>
    <x v="12"/>
    <n v="2501"/>
    <s v="tussock"/>
    <s v="non-canopy"/>
    <n v="0"/>
    <n v="6"/>
    <n v="0"/>
    <s v="NA"/>
    <n v="0"/>
    <s v="NA"/>
    <s v="NA"/>
    <s v="NA"/>
    <m/>
    <n v="6"/>
  </r>
  <r>
    <x v="0"/>
    <n v="12"/>
    <s v="BS1.12"/>
    <x v="0"/>
    <m/>
    <x v="13"/>
    <n v="2508"/>
    <s v="tussock"/>
    <s v="non-canopy"/>
    <n v="0"/>
    <n v="11"/>
    <n v="0"/>
    <s v="NA"/>
    <n v="0"/>
    <s v="NA"/>
    <s v="NA"/>
    <s v="NA"/>
    <m/>
    <n v="11"/>
  </r>
  <r>
    <x v="0"/>
    <n v="13"/>
    <s v="BS1.13"/>
    <x v="0"/>
    <m/>
    <x v="6"/>
    <n v="8872"/>
    <s v="tuber"/>
    <s v="transient"/>
    <n v="0"/>
    <n v="1"/>
    <n v="0"/>
    <s v="NA"/>
    <n v="1"/>
    <n v="0"/>
    <n v="0"/>
    <n v="0"/>
    <m/>
    <n v="1"/>
  </r>
  <r>
    <x v="0"/>
    <n v="13"/>
    <s v="BS1.13"/>
    <x v="0"/>
    <m/>
    <x v="7"/>
    <n v="5541"/>
    <s v="rhizome"/>
    <s v="non-canopy"/>
    <n v="0"/>
    <n v="30"/>
    <n v="0"/>
    <s v="NA"/>
    <n v="0"/>
    <s v="NA"/>
    <s v="NA"/>
    <s v="NA"/>
    <m/>
    <n v="30"/>
  </r>
  <r>
    <x v="0"/>
    <n v="13"/>
    <s v="BS1.13"/>
    <x v="0"/>
    <m/>
    <x v="1"/>
    <n v="3997"/>
    <s v="lignotuber"/>
    <s v="soil-persistent"/>
    <n v="0"/>
    <n v="28"/>
    <n v="0"/>
    <n v="0"/>
    <n v="0"/>
    <n v="0"/>
    <n v="0"/>
    <n v="0"/>
    <m/>
    <n v="28"/>
  </r>
  <r>
    <x v="0"/>
    <n v="13"/>
    <s v="BS1.13"/>
    <x v="0"/>
    <m/>
    <x v="4"/>
    <n v="5738"/>
    <s v="basal"/>
    <s v="soil-persistent"/>
    <n v="0"/>
    <n v="1"/>
    <n v="0"/>
    <n v="2"/>
    <n v="0"/>
    <n v="0"/>
    <n v="0"/>
    <n v="0"/>
    <m/>
    <n v="1"/>
  </r>
  <r>
    <x v="0"/>
    <n v="13"/>
    <s v="BS1.13"/>
    <x v="0"/>
    <m/>
    <x v="12"/>
    <n v="2501"/>
    <s v="tussock"/>
    <s v="non-canopy"/>
    <n v="0"/>
    <n v="60"/>
    <n v="0"/>
    <s v="NA"/>
    <n v="0"/>
    <s v="NA"/>
    <s v="NA"/>
    <s v="NA"/>
    <m/>
    <n v="60"/>
  </r>
  <r>
    <x v="0"/>
    <n v="13"/>
    <s v="BS1.13"/>
    <x v="0"/>
    <m/>
    <x v="3"/>
    <n v="3174"/>
    <s v="rhizome"/>
    <s v="soil-persistent"/>
    <n v="0"/>
    <n v="3"/>
    <n v="0"/>
    <s v="NA"/>
    <n v="0"/>
    <n v="0"/>
    <n v="0"/>
    <n v="0"/>
    <m/>
    <n v="3"/>
  </r>
  <r>
    <x v="0"/>
    <n v="13"/>
    <s v="BS1.13"/>
    <x v="0"/>
    <m/>
    <x v="10"/>
    <n v="2469"/>
    <s v="rhizome"/>
    <s v="non-canopy"/>
    <n v="0"/>
    <n v="2"/>
    <n v="0"/>
    <n v="0"/>
    <n v="0"/>
    <n v="0"/>
    <n v="0"/>
    <n v="0"/>
    <m/>
    <n v="2"/>
  </r>
  <r>
    <x v="0"/>
    <n v="14"/>
    <s v="BS1.14"/>
    <x v="0"/>
    <m/>
    <x v="7"/>
    <n v="5541"/>
    <s v="rhizome"/>
    <s v="non-canopy"/>
    <n v="0"/>
    <n v="25"/>
    <n v="0"/>
    <s v="NA"/>
    <n v="0"/>
    <s v="NA"/>
    <s v="NA"/>
    <s v="NA"/>
    <m/>
    <n v="25"/>
  </r>
  <r>
    <x v="0"/>
    <n v="14"/>
    <s v="BS1.14"/>
    <x v="0"/>
    <m/>
    <x v="1"/>
    <n v="3997"/>
    <s v="lignotuber"/>
    <s v="soil-persistent"/>
    <n v="0"/>
    <n v="18"/>
    <n v="0"/>
    <n v="0"/>
    <n v="0"/>
    <n v="0"/>
    <n v="0"/>
    <n v="0"/>
    <m/>
    <n v="18"/>
  </r>
  <r>
    <x v="0"/>
    <n v="14"/>
    <s v="BS1.14"/>
    <x v="0"/>
    <m/>
    <x v="4"/>
    <n v="5738"/>
    <s v="basal"/>
    <s v="soil-persistent"/>
    <n v="0"/>
    <n v="4"/>
    <n v="0"/>
    <n v="2"/>
    <n v="0"/>
    <n v="0"/>
    <n v="0"/>
    <n v="0"/>
    <m/>
    <n v="4"/>
  </r>
  <r>
    <x v="0"/>
    <n v="14"/>
    <s v="BS1.14"/>
    <x v="0"/>
    <m/>
    <x v="6"/>
    <n v="8872"/>
    <s v="tuber"/>
    <s v="transient"/>
    <n v="0"/>
    <n v="1"/>
    <n v="0"/>
    <s v="NA"/>
    <n v="1"/>
    <n v="0"/>
    <n v="0"/>
    <n v="0"/>
    <m/>
    <n v="1"/>
  </r>
  <r>
    <x v="0"/>
    <n v="14"/>
    <s v="BS1.14"/>
    <x v="0"/>
    <m/>
    <x v="8"/>
    <n v="7993"/>
    <s v="rhizome"/>
    <s v="non-canopy"/>
    <n v="0"/>
    <n v="6"/>
    <n v="0"/>
    <s v="NA"/>
    <n v="0"/>
    <s v="NA"/>
    <s v="NA"/>
    <s v="NA"/>
    <m/>
    <n v="6"/>
  </r>
  <r>
    <x v="0"/>
    <n v="14"/>
    <s v="BS1.14"/>
    <x v="0"/>
    <m/>
    <x v="12"/>
    <n v="2501"/>
    <s v="tussock"/>
    <s v="non-canopy"/>
    <n v="0"/>
    <n v="50"/>
    <n v="0"/>
    <s v="NA"/>
    <n v="0"/>
    <s v="NA"/>
    <s v="NA"/>
    <s v="NA"/>
    <m/>
    <n v="50"/>
  </r>
  <r>
    <x v="0"/>
    <n v="14"/>
    <s v="BS1.14"/>
    <x v="0"/>
    <m/>
    <x v="11"/>
    <n v="2852"/>
    <s v="basal"/>
    <s v="soil-persistent"/>
    <n v="0"/>
    <n v="0"/>
    <n v="0"/>
    <s v="NA"/>
    <n v="0"/>
    <n v="1"/>
    <n v="0"/>
    <n v="0"/>
    <m/>
    <n v="1"/>
  </r>
  <r>
    <x v="0"/>
    <n v="15"/>
    <s v="BS1.15"/>
    <x v="0"/>
    <m/>
    <x v="1"/>
    <n v="3997"/>
    <s v="lignotuber"/>
    <s v="soil-persistent"/>
    <n v="0"/>
    <n v="9"/>
    <n v="0"/>
    <n v="0"/>
    <n v="0"/>
    <n v="0"/>
    <n v="0"/>
    <n v="0"/>
    <m/>
    <n v="9"/>
  </r>
  <r>
    <x v="0"/>
    <n v="15"/>
    <s v="BS1.15"/>
    <x v="0"/>
    <m/>
    <x v="10"/>
    <n v="2469"/>
    <s v="rhizome"/>
    <s v="non-canopy"/>
    <n v="0"/>
    <n v="10"/>
    <n v="0"/>
    <n v="0"/>
    <n v="0"/>
    <n v="0"/>
    <n v="0"/>
    <n v="0"/>
    <m/>
    <n v="10"/>
  </r>
  <r>
    <x v="0"/>
    <n v="15"/>
    <s v="BS1.15"/>
    <x v="0"/>
    <m/>
    <x v="4"/>
    <n v="5738"/>
    <s v="basal"/>
    <s v="soil-persistent"/>
    <n v="0"/>
    <n v="5"/>
    <n v="1"/>
    <n v="2"/>
    <n v="0"/>
    <n v="0"/>
    <n v="0"/>
    <n v="0"/>
    <m/>
    <n v="5"/>
  </r>
  <r>
    <x v="0"/>
    <n v="15"/>
    <s v="BS1.15"/>
    <x v="0"/>
    <m/>
    <x v="0"/>
    <n v="7766"/>
    <s v="lignotuber"/>
    <s v="canopy"/>
    <n v="0"/>
    <n v="0"/>
    <n v="0"/>
    <n v="2"/>
    <n v="0"/>
    <n v="0"/>
    <n v="0"/>
    <n v="0"/>
    <m/>
    <n v="0"/>
  </r>
  <r>
    <x v="0"/>
    <n v="15"/>
    <s v="BS1.15"/>
    <x v="0"/>
    <m/>
    <x v="12"/>
    <n v="2501"/>
    <s v="tussock"/>
    <s v="non-canopy"/>
    <n v="0"/>
    <n v="25"/>
    <n v="0"/>
    <s v="NA"/>
    <n v="0"/>
    <s v="NA"/>
    <s v="NA"/>
    <s v="NA"/>
    <m/>
    <n v="25"/>
  </r>
  <r>
    <x v="0"/>
    <n v="15"/>
    <s v="BS1.15"/>
    <x v="0"/>
    <m/>
    <x v="8"/>
    <n v="7993"/>
    <s v="rhizome"/>
    <s v="non-canopy"/>
    <n v="0"/>
    <n v="12"/>
    <n v="0"/>
    <s v="NA"/>
    <n v="0"/>
    <s v="NA"/>
    <s v="NA"/>
    <s v="NA"/>
    <m/>
    <n v="12"/>
  </r>
  <r>
    <x v="0"/>
    <n v="15"/>
    <s v="BS1.15"/>
    <x v="0"/>
    <m/>
    <x v="7"/>
    <n v="5541"/>
    <s v="rhizome"/>
    <s v="non-canopy"/>
    <n v="0"/>
    <n v="20"/>
    <n v="0"/>
    <s v="NA"/>
    <n v="0"/>
    <s v="NA"/>
    <s v="NA"/>
    <s v="NA"/>
    <m/>
    <n v="20"/>
  </r>
  <r>
    <x v="0"/>
    <n v="16"/>
    <s v="BS1.16"/>
    <x v="0"/>
    <m/>
    <x v="4"/>
    <n v="5738"/>
    <s v="basal"/>
    <s v="soil-persistent"/>
    <n v="0"/>
    <n v="5"/>
    <n v="0"/>
    <n v="2"/>
    <n v="0"/>
    <n v="0"/>
    <n v="0"/>
    <n v="0"/>
    <m/>
    <n v="5"/>
  </r>
  <r>
    <x v="0"/>
    <n v="16"/>
    <s v="BS1.16"/>
    <x v="0"/>
    <m/>
    <x v="9"/>
    <n v="8875"/>
    <s v="lignotuber"/>
    <s v="soil-persistent"/>
    <n v="0"/>
    <n v="0"/>
    <n v="0"/>
    <n v="0"/>
    <n v="0"/>
    <n v="1"/>
    <n v="0"/>
    <n v="0"/>
    <m/>
    <n v="1"/>
  </r>
  <r>
    <x v="0"/>
    <n v="16"/>
    <s v="BS1.16"/>
    <x v="0"/>
    <m/>
    <x v="6"/>
    <n v="8872"/>
    <s v="tuber"/>
    <s v="transient"/>
    <n v="0"/>
    <n v="1"/>
    <n v="0"/>
    <s v="NA"/>
    <n v="0"/>
    <n v="0"/>
    <n v="0"/>
    <n v="0"/>
    <m/>
    <n v="1"/>
  </r>
  <r>
    <x v="0"/>
    <n v="16"/>
    <s v="BS1.16"/>
    <x v="0"/>
    <m/>
    <x v="1"/>
    <n v="3997"/>
    <s v="basal"/>
    <s v="soil-persistent"/>
    <n v="0"/>
    <n v="7"/>
    <n v="0"/>
    <n v="0"/>
    <n v="0"/>
    <n v="0"/>
    <n v="0"/>
    <n v="0"/>
    <m/>
    <n v="7"/>
  </r>
  <r>
    <x v="0"/>
    <n v="16"/>
    <s v="BS1.16"/>
    <x v="0"/>
    <m/>
    <x v="7"/>
    <n v="5541"/>
    <s v="rhizome"/>
    <s v="non-canopy"/>
    <n v="0"/>
    <n v="30"/>
    <n v="0"/>
    <s v="NA"/>
    <n v="0"/>
    <s v="NA"/>
    <s v="NA"/>
    <s v="NA"/>
    <m/>
    <n v="30"/>
  </r>
  <r>
    <x v="0"/>
    <n v="16"/>
    <s v="BS1.16"/>
    <x v="0"/>
    <m/>
    <x v="8"/>
    <n v="7993"/>
    <s v="rhizome"/>
    <s v="non-canopy"/>
    <n v="0"/>
    <n v="8"/>
    <n v="0"/>
    <s v="NA"/>
    <n v="0"/>
    <s v="NA"/>
    <s v="NA"/>
    <s v="NA"/>
    <m/>
    <n v="8"/>
  </r>
  <r>
    <x v="0"/>
    <n v="16"/>
    <s v="BS1.16"/>
    <x v="0"/>
    <m/>
    <x v="12"/>
    <n v="2501"/>
    <s v="tussock"/>
    <s v="non-canopy"/>
    <n v="0"/>
    <n v="25"/>
    <n v="0"/>
    <s v="NA"/>
    <n v="0"/>
    <s v="NA"/>
    <s v="NA"/>
    <s v="NA"/>
    <m/>
    <n v="25"/>
  </r>
  <r>
    <x v="0"/>
    <n v="16"/>
    <s v="BS1.16"/>
    <x v="0"/>
    <m/>
    <x v="0"/>
    <n v="7766"/>
    <s v="lignotuber"/>
    <s v="canopy"/>
    <n v="0"/>
    <n v="0"/>
    <n v="0"/>
    <n v="2"/>
    <n v="0"/>
    <n v="0"/>
    <n v="0"/>
    <n v="0"/>
    <m/>
    <n v="0"/>
  </r>
  <r>
    <x v="0"/>
    <n v="17"/>
    <s v="BS1.17"/>
    <x v="0"/>
    <m/>
    <x v="0"/>
    <n v="7766"/>
    <s v="lignotuber"/>
    <s v="canopy"/>
    <n v="0"/>
    <n v="0"/>
    <n v="0"/>
    <n v="1"/>
    <n v="0"/>
    <n v="0"/>
    <n v="0"/>
    <n v="0"/>
    <m/>
    <n v="0"/>
  </r>
  <r>
    <x v="0"/>
    <n v="17"/>
    <s v="BS1.17"/>
    <x v="0"/>
    <m/>
    <x v="4"/>
    <n v="5738"/>
    <s v="basal"/>
    <s v="soil-persistent"/>
    <n v="0"/>
    <n v="5"/>
    <n v="0"/>
    <n v="4"/>
    <n v="0"/>
    <n v="0"/>
    <n v="0"/>
    <n v="0"/>
    <m/>
    <n v="5"/>
  </r>
  <r>
    <x v="0"/>
    <n v="17"/>
    <s v="BS1.17"/>
    <x v="0"/>
    <m/>
    <x v="1"/>
    <n v="3997"/>
    <s v="lignotuber"/>
    <s v="soil-persistent"/>
    <n v="0"/>
    <n v="8"/>
    <n v="0"/>
    <n v="0"/>
    <n v="0"/>
    <n v="0"/>
    <n v="0"/>
    <n v="0"/>
    <m/>
    <n v="8"/>
  </r>
  <r>
    <x v="0"/>
    <n v="17"/>
    <s v="BS1.17"/>
    <x v="0"/>
    <m/>
    <x v="12"/>
    <n v="2501"/>
    <s v="tussock"/>
    <s v="non-canopy"/>
    <n v="0"/>
    <n v="20"/>
    <n v="0"/>
    <s v="NA"/>
    <n v="0"/>
    <s v="NA"/>
    <s v="NA"/>
    <s v="NA"/>
    <m/>
    <n v="20"/>
  </r>
  <r>
    <x v="0"/>
    <n v="17"/>
    <s v="BS1.17"/>
    <x v="0"/>
    <m/>
    <x v="8"/>
    <n v="7993"/>
    <s v="rhizome"/>
    <s v="non-canopy"/>
    <n v="0"/>
    <n v="2"/>
    <n v="0"/>
    <s v="NA"/>
    <n v="0"/>
    <s v="NA"/>
    <s v="NA"/>
    <s v="NA"/>
    <m/>
    <n v="2"/>
  </r>
  <r>
    <x v="0"/>
    <n v="17"/>
    <s v="BS1.17"/>
    <x v="0"/>
    <m/>
    <x v="7"/>
    <n v="5541"/>
    <s v="rhizome"/>
    <s v="non-canopy"/>
    <n v="0"/>
    <n v="18"/>
    <n v="0"/>
    <s v="NA"/>
    <n v="0"/>
    <s v="NA"/>
    <s v="NA"/>
    <s v="NA"/>
    <m/>
    <n v="18"/>
  </r>
  <r>
    <x v="0"/>
    <n v="17"/>
    <s v="BS1.17"/>
    <x v="0"/>
    <m/>
    <x v="16"/>
    <n v="2603"/>
    <s v="basal"/>
    <s v="soil-persistent"/>
    <n v="0"/>
    <n v="0"/>
    <n v="0"/>
    <n v="2"/>
    <n v="0"/>
    <n v="0"/>
    <n v="0"/>
    <n v="0"/>
    <m/>
    <n v="0"/>
  </r>
  <r>
    <x v="0"/>
    <n v="18"/>
    <s v="BS1.18"/>
    <x v="0"/>
    <m/>
    <x v="16"/>
    <n v="2603"/>
    <s v="basal"/>
    <s v="soil-persistent"/>
    <n v="0"/>
    <n v="1"/>
    <n v="0"/>
    <n v="2"/>
    <n v="0"/>
    <n v="0"/>
    <n v="0"/>
    <n v="0"/>
    <m/>
    <n v="1"/>
  </r>
  <r>
    <x v="0"/>
    <n v="18"/>
    <s v="BS1.18"/>
    <x v="0"/>
    <m/>
    <x v="4"/>
    <n v="5738"/>
    <s v="basal"/>
    <s v="soil-persistent"/>
    <n v="0"/>
    <n v="3"/>
    <n v="0"/>
    <n v="4"/>
    <n v="0"/>
    <n v="0"/>
    <n v="0"/>
    <n v="0"/>
    <m/>
    <n v="3"/>
  </r>
  <r>
    <x v="0"/>
    <n v="18"/>
    <s v="BS1.18"/>
    <x v="0"/>
    <m/>
    <x v="10"/>
    <n v="2469"/>
    <s v="rhizome"/>
    <s v="non-canopy"/>
    <n v="0"/>
    <n v="6"/>
    <n v="0"/>
    <n v="0"/>
    <n v="0"/>
    <n v="0"/>
    <n v="0"/>
    <n v="0"/>
    <m/>
    <n v="6"/>
  </r>
  <r>
    <x v="0"/>
    <n v="18"/>
    <s v="BS1.18"/>
    <x v="0"/>
    <m/>
    <x v="12"/>
    <n v="2501"/>
    <s v="tussock"/>
    <s v="non-canopy"/>
    <n v="0"/>
    <n v="15"/>
    <n v="0"/>
    <s v="NA"/>
    <n v="0"/>
    <s v="NA"/>
    <s v="NA"/>
    <s v="NA"/>
    <m/>
    <n v="15"/>
  </r>
  <r>
    <x v="0"/>
    <n v="18"/>
    <s v="BS1.18"/>
    <x v="0"/>
    <m/>
    <x v="7"/>
    <n v="5541"/>
    <s v="rhizome"/>
    <s v="non-canopy"/>
    <n v="0"/>
    <n v="12"/>
    <n v="0"/>
    <s v="NA"/>
    <n v="0"/>
    <s v="NA"/>
    <s v="NA"/>
    <s v="NA"/>
    <m/>
    <n v="12"/>
  </r>
  <r>
    <x v="0"/>
    <n v="18"/>
    <s v="BS1.18"/>
    <x v="0"/>
    <m/>
    <x v="8"/>
    <n v="7993"/>
    <s v="rhizome"/>
    <s v="non-canopy"/>
    <n v="0"/>
    <n v="2"/>
    <n v="0"/>
    <s v="NA"/>
    <n v="0"/>
    <s v="NA"/>
    <s v="NA"/>
    <s v="NA"/>
    <m/>
    <n v="2"/>
  </r>
  <r>
    <x v="0"/>
    <n v="19"/>
    <s v="BS1.19"/>
    <x v="0"/>
    <m/>
    <x v="10"/>
    <n v="2469"/>
    <s v="rhizome"/>
    <s v="non-canopy"/>
    <n v="0"/>
    <n v="14"/>
    <n v="0"/>
    <n v="0"/>
    <n v="0"/>
    <n v="0"/>
    <n v="0"/>
    <n v="0"/>
    <m/>
    <n v="14"/>
  </r>
  <r>
    <x v="0"/>
    <n v="19"/>
    <s v="BS1.19"/>
    <x v="0"/>
    <m/>
    <x v="9"/>
    <n v="8875"/>
    <s v="lignotuber"/>
    <s v="soil-persistent"/>
    <n v="0"/>
    <n v="1"/>
    <n v="0"/>
    <n v="0"/>
    <n v="0"/>
    <n v="0"/>
    <n v="0"/>
    <n v="0"/>
    <m/>
    <n v="1"/>
  </r>
  <r>
    <x v="0"/>
    <n v="19"/>
    <s v="BS1.19"/>
    <x v="0"/>
    <m/>
    <x v="4"/>
    <n v="5738"/>
    <s v="basal"/>
    <s v="soil-persistent"/>
    <n v="0"/>
    <n v="2"/>
    <n v="0"/>
    <n v="1"/>
    <n v="0"/>
    <n v="0"/>
    <n v="0"/>
    <n v="0"/>
    <m/>
    <n v="2"/>
  </r>
  <r>
    <x v="0"/>
    <n v="19"/>
    <s v="BS1.19"/>
    <x v="0"/>
    <m/>
    <x v="0"/>
    <n v="7766"/>
    <s v="lignotuber"/>
    <s v="canopy"/>
    <n v="0"/>
    <n v="0"/>
    <n v="0"/>
    <n v="2"/>
    <n v="0"/>
    <n v="0"/>
    <n v="0"/>
    <n v="0"/>
    <m/>
    <n v="0"/>
  </r>
  <r>
    <x v="0"/>
    <n v="19"/>
    <s v="BS1.19"/>
    <x v="0"/>
    <m/>
    <x v="1"/>
    <n v="3997"/>
    <s v="lignotuber"/>
    <s v="soil-persistent"/>
    <n v="0"/>
    <n v="2"/>
    <n v="0"/>
    <n v="0"/>
    <n v="0"/>
    <n v="0"/>
    <n v="0"/>
    <n v="0"/>
    <m/>
    <n v="2"/>
  </r>
  <r>
    <x v="0"/>
    <n v="19"/>
    <s v="BS1.19"/>
    <x v="0"/>
    <m/>
    <x v="8"/>
    <n v="7993"/>
    <s v="rhizome"/>
    <s v="non-canopy"/>
    <n v="0"/>
    <n v="2"/>
    <n v="0"/>
    <s v="NA"/>
    <n v="0"/>
    <s v="NA"/>
    <s v="NA"/>
    <s v="NA"/>
    <m/>
    <n v="2"/>
  </r>
  <r>
    <x v="0"/>
    <n v="19"/>
    <s v="BS1.19"/>
    <x v="0"/>
    <m/>
    <x v="12"/>
    <n v="2501"/>
    <s v="tussock"/>
    <s v="non-canopy"/>
    <n v="0"/>
    <n v="8"/>
    <n v="0"/>
    <s v="NA"/>
    <n v="0"/>
    <s v="NA"/>
    <s v="NA"/>
    <s v="NA"/>
    <m/>
    <n v="8"/>
  </r>
  <r>
    <x v="0"/>
    <n v="19"/>
    <s v="BS1.19"/>
    <x v="0"/>
    <m/>
    <x v="17"/>
    <n v="5532"/>
    <s v="rhizome"/>
    <s v="non-canopy"/>
    <n v="0"/>
    <n v="3"/>
    <n v="0"/>
    <s v="NA"/>
    <n v="0"/>
    <s v="NA"/>
    <s v="NA"/>
    <s v="NA"/>
    <m/>
    <n v="3"/>
  </r>
  <r>
    <x v="0"/>
    <n v="20"/>
    <s v="BS1.20"/>
    <x v="0"/>
    <m/>
    <x v="9"/>
    <n v="8875"/>
    <s v="lignotuber"/>
    <s v="soil-persistent"/>
    <n v="0"/>
    <n v="1"/>
    <n v="0"/>
    <n v="0"/>
    <n v="0"/>
    <n v="0"/>
    <n v="0"/>
    <n v="0"/>
    <m/>
    <n v="1"/>
  </r>
  <r>
    <x v="0"/>
    <n v="20"/>
    <s v="BS1.20"/>
    <x v="0"/>
    <m/>
    <x v="1"/>
    <n v="3997"/>
    <s v="lignotuber"/>
    <s v="soil-persistent"/>
    <n v="0"/>
    <n v="6"/>
    <n v="0"/>
    <n v="0"/>
    <n v="0"/>
    <n v="0"/>
    <n v="0"/>
    <n v="0"/>
    <m/>
    <n v="6"/>
  </r>
  <r>
    <x v="0"/>
    <n v="20"/>
    <s v="BS1.20"/>
    <x v="0"/>
    <m/>
    <x v="4"/>
    <n v="5738"/>
    <s v="basal"/>
    <s v="soil-persistent"/>
    <n v="0"/>
    <n v="1"/>
    <n v="0"/>
    <n v="2"/>
    <n v="0"/>
    <n v="0"/>
    <n v="0"/>
    <n v="0"/>
    <m/>
    <n v="1"/>
  </r>
  <r>
    <x v="0"/>
    <n v="20"/>
    <s v="BS1.20"/>
    <x v="0"/>
    <m/>
    <x v="17"/>
    <n v="5532"/>
    <s v="rhizome"/>
    <s v="non-canopy"/>
    <n v="0"/>
    <n v="11"/>
    <n v="0"/>
    <s v="NA"/>
    <n v="0"/>
    <s v="NA"/>
    <s v="NA"/>
    <s v="NA"/>
    <m/>
    <n v="11"/>
  </r>
  <r>
    <x v="0"/>
    <n v="20"/>
    <s v="BS1.20"/>
    <x v="0"/>
    <m/>
    <x v="12"/>
    <n v="2501"/>
    <s v="tussock"/>
    <s v="non-canopy"/>
    <n v="0"/>
    <n v="4"/>
    <n v="0"/>
    <s v="NA"/>
    <n v="0"/>
    <s v="NA"/>
    <s v="NA"/>
    <s v="NA"/>
    <m/>
    <n v="4"/>
  </r>
  <r>
    <x v="1"/>
    <n v="1"/>
    <s v="BS2.1"/>
    <x v="0"/>
    <m/>
    <x v="10"/>
    <n v="2469"/>
    <s v="rhizome"/>
    <s v="non-canopy"/>
    <n v="0"/>
    <n v="3"/>
    <n v="0"/>
    <n v="0"/>
    <n v="0"/>
    <n v="0"/>
    <n v="0"/>
    <n v="0"/>
    <m/>
    <n v="3"/>
  </r>
  <r>
    <x v="1"/>
    <n v="1"/>
    <s v="BS2.1"/>
    <x v="0"/>
    <m/>
    <x v="18"/>
    <n v="2445"/>
    <s v="tussock"/>
    <s v="non-canopy"/>
    <n v="0"/>
    <n v="2"/>
    <n v="0"/>
    <n v="0"/>
    <n v="0"/>
    <n v="0"/>
    <n v="0"/>
    <n v="0"/>
    <m/>
    <n v="2"/>
  </r>
  <r>
    <x v="1"/>
    <n v="1"/>
    <s v="BS2.1"/>
    <x v="0"/>
    <m/>
    <x v="19"/>
    <n v="6325"/>
    <s v="tussock"/>
    <s v="non-canopy"/>
    <n v="0"/>
    <n v="1"/>
    <n v="0"/>
    <n v="0"/>
    <n v="0"/>
    <n v="0"/>
    <n v="0"/>
    <n v="0"/>
    <m/>
    <n v="1"/>
  </r>
  <r>
    <x v="1"/>
    <n v="1"/>
    <s v="BS2.1"/>
    <x v="0"/>
    <m/>
    <x v="17"/>
    <n v="5532"/>
    <s v="rhizome"/>
    <s v="non-canopy"/>
    <n v="0"/>
    <n v="18"/>
    <n v="0"/>
    <s v="NA"/>
    <n v="0"/>
    <s v="NA"/>
    <s v="NA"/>
    <s v="NA"/>
    <m/>
    <n v="18"/>
  </r>
  <r>
    <x v="1"/>
    <n v="1"/>
    <s v="BS2.1"/>
    <x v="0"/>
    <m/>
    <x v="2"/>
    <n v="2987"/>
    <s v="basal"/>
    <s v="soil-persistent"/>
    <n v="0"/>
    <n v="3"/>
    <n v="0"/>
    <s v="NA"/>
    <n v="0"/>
    <n v="0"/>
    <n v="0"/>
    <n v="0"/>
    <m/>
    <n v="3"/>
  </r>
  <r>
    <x v="1"/>
    <n v="1"/>
    <s v="BS2.1"/>
    <x v="0"/>
    <m/>
    <x v="20"/>
    <n v="2557"/>
    <s v="rhizome"/>
    <s v="transient"/>
    <n v="0"/>
    <n v="1"/>
    <n v="0"/>
    <s v="NA"/>
    <n v="0"/>
    <n v="0"/>
    <n v="0"/>
    <n v="0"/>
    <m/>
    <n v="1"/>
  </r>
  <r>
    <x v="1"/>
    <n v="2"/>
    <s v="BS2.2"/>
    <x v="0"/>
    <m/>
    <x v="10"/>
    <n v="2469"/>
    <s v="rhizome"/>
    <s v="non-canopy"/>
    <n v="0"/>
    <n v="12"/>
    <n v="0"/>
    <n v="0"/>
    <n v="0"/>
    <n v="0"/>
    <n v="0"/>
    <n v="0"/>
    <m/>
    <n v="12"/>
  </r>
  <r>
    <x v="1"/>
    <n v="2"/>
    <s v="BS2.2"/>
    <x v="0"/>
    <m/>
    <x v="19"/>
    <n v="6325"/>
    <s v="tussock"/>
    <s v="non-canopy"/>
    <n v="0"/>
    <n v="6"/>
    <n v="0"/>
    <n v="0"/>
    <n v="0"/>
    <n v="0"/>
    <n v="0"/>
    <n v="0"/>
    <m/>
    <n v="6"/>
  </r>
  <r>
    <x v="1"/>
    <n v="2"/>
    <s v="BS2.2"/>
    <x v="0"/>
    <m/>
    <x v="18"/>
    <n v="2445"/>
    <s v="tussock"/>
    <s v="non-canopy"/>
    <n v="0"/>
    <n v="1"/>
    <n v="0"/>
    <n v="0"/>
    <n v="0"/>
    <n v="0"/>
    <n v="0"/>
    <n v="0"/>
    <m/>
    <n v="1"/>
  </r>
  <r>
    <x v="1"/>
    <n v="2"/>
    <s v="BS2.2"/>
    <x v="0"/>
    <m/>
    <x v="2"/>
    <n v="2987"/>
    <s v="basal"/>
    <s v="soil-persistent"/>
    <n v="0"/>
    <n v="13"/>
    <n v="0"/>
    <s v="NA"/>
    <n v="0"/>
    <n v="0"/>
    <n v="0"/>
    <n v="0"/>
    <m/>
    <n v="13"/>
  </r>
  <r>
    <x v="1"/>
    <n v="2"/>
    <s v="BS2.2"/>
    <x v="0"/>
    <m/>
    <x v="20"/>
    <n v="2557"/>
    <s v="rhizome"/>
    <s v="transient"/>
    <n v="0"/>
    <n v="2"/>
    <n v="0"/>
    <s v="NA"/>
    <n v="1"/>
    <n v="0"/>
    <n v="0"/>
    <n v="0"/>
    <m/>
    <n v="2"/>
  </r>
  <r>
    <x v="1"/>
    <n v="2"/>
    <s v="BS2.2"/>
    <x v="0"/>
    <m/>
    <x v="21"/>
    <n v="1377"/>
    <s v="rhizome"/>
    <s v="non-canopy"/>
    <n v="0"/>
    <n v="1"/>
    <n v="0"/>
    <s v="NA"/>
    <n v="0"/>
    <n v="0"/>
    <n v="0"/>
    <n v="0"/>
    <m/>
    <n v="1"/>
  </r>
  <r>
    <x v="1"/>
    <n v="2"/>
    <s v="BS2.2"/>
    <x v="0"/>
    <m/>
    <x v="17"/>
    <n v="5532"/>
    <s v="rhizome"/>
    <s v="non-canopy"/>
    <n v="0"/>
    <n v="12"/>
    <n v="0"/>
    <s v="NA"/>
    <n v="0"/>
    <s v="NA"/>
    <s v="NA"/>
    <s v="NA"/>
    <m/>
    <n v="12"/>
  </r>
  <r>
    <x v="1"/>
    <n v="2"/>
    <s v="BS2.2"/>
    <x v="0"/>
    <m/>
    <x v="22"/>
    <n v="2516"/>
    <s v="tussock"/>
    <s v="non-canopy"/>
    <n v="0"/>
    <n v="1"/>
    <n v="0"/>
    <s v="NA"/>
    <n v="0"/>
    <s v="NA"/>
    <s v="NA"/>
    <s v="NA"/>
    <m/>
    <n v="1"/>
  </r>
  <r>
    <x v="1"/>
    <n v="3"/>
    <s v="BS2.3"/>
    <x v="0"/>
    <m/>
    <x v="10"/>
    <n v="2469"/>
    <s v="rhizome"/>
    <s v="non-canopy"/>
    <n v="0"/>
    <n v="9"/>
    <n v="0"/>
    <n v="0"/>
    <n v="0"/>
    <n v="0"/>
    <n v="0"/>
    <n v="0"/>
    <m/>
    <n v="9"/>
  </r>
  <r>
    <x v="1"/>
    <n v="3"/>
    <s v="BS2.3"/>
    <x v="0"/>
    <m/>
    <x v="19"/>
    <n v="6325"/>
    <s v="tussock"/>
    <s v="non-canopy"/>
    <n v="0"/>
    <n v="8"/>
    <n v="0"/>
    <n v="0"/>
    <n v="0"/>
    <n v="0"/>
    <n v="0"/>
    <n v="0"/>
    <m/>
    <n v="8"/>
  </r>
  <r>
    <x v="1"/>
    <n v="3"/>
    <s v="BS2.3"/>
    <x v="0"/>
    <m/>
    <x v="20"/>
    <n v="2557"/>
    <s v="rhizome"/>
    <s v="transient"/>
    <n v="0"/>
    <n v="4"/>
    <n v="0"/>
    <s v="NA"/>
    <n v="0"/>
    <n v="0"/>
    <n v="0"/>
    <n v="0"/>
    <m/>
    <n v="4"/>
  </r>
  <r>
    <x v="1"/>
    <n v="3"/>
    <s v="BS2.3"/>
    <x v="0"/>
    <m/>
    <x v="1"/>
    <n v="3997"/>
    <s v="lignotuber"/>
    <s v="soil-persistent"/>
    <n v="0"/>
    <n v="2"/>
    <n v="0"/>
    <n v="0"/>
    <n v="0"/>
    <n v="0"/>
    <n v="0"/>
    <n v="0"/>
    <m/>
    <n v="2"/>
  </r>
  <r>
    <x v="1"/>
    <n v="3"/>
    <s v="BS2.3"/>
    <x v="0"/>
    <m/>
    <x v="17"/>
    <n v="5532"/>
    <s v="rhizome"/>
    <s v="non-canopy"/>
    <n v="0"/>
    <n v="14"/>
    <n v="0"/>
    <s v="NA"/>
    <n v="0"/>
    <s v="NA"/>
    <s v="NA"/>
    <s v="NA"/>
    <m/>
    <n v="14"/>
  </r>
  <r>
    <x v="1"/>
    <n v="3"/>
    <s v="BS2.3"/>
    <x v="0"/>
    <m/>
    <x v="2"/>
    <n v="2987"/>
    <s v="basal"/>
    <s v="soil-persistent"/>
    <n v="0"/>
    <n v="1"/>
    <n v="0"/>
    <s v="NA"/>
    <n v="0"/>
    <n v="0"/>
    <n v="0"/>
    <n v="0"/>
    <m/>
    <n v="1"/>
  </r>
  <r>
    <x v="1"/>
    <n v="3"/>
    <s v="BS2.3"/>
    <x v="0"/>
    <m/>
    <x v="9"/>
    <n v="8875"/>
    <s v="lignotuber"/>
    <s v="soil-persistent"/>
    <n v="0"/>
    <n v="0"/>
    <n v="0"/>
    <n v="0"/>
    <n v="0"/>
    <n v="1"/>
    <n v="0"/>
    <n v="0"/>
    <m/>
    <n v="1"/>
  </r>
  <r>
    <x v="1"/>
    <n v="4"/>
    <s v="BS2.4"/>
    <x v="0"/>
    <m/>
    <x v="10"/>
    <n v="2469"/>
    <s v="rhizome"/>
    <s v="non-canopy"/>
    <n v="0"/>
    <n v="4"/>
    <n v="0"/>
    <n v="0"/>
    <n v="0"/>
    <n v="0"/>
    <n v="0"/>
    <n v="0"/>
    <m/>
    <n v="4"/>
  </r>
  <r>
    <x v="1"/>
    <n v="4"/>
    <s v="BS2.4"/>
    <x v="0"/>
    <m/>
    <x v="18"/>
    <n v="2445"/>
    <s v="tussock"/>
    <s v="non-canopy"/>
    <n v="0"/>
    <n v="2"/>
    <n v="0"/>
    <n v="0"/>
    <n v="0"/>
    <n v="0"/>
    <n v="0"/>
    <n v="0"/>
    <m/>
    <n v="2"/>
  </r>
  <r>
    <x v="1"/>
    <n v="4"/>
    <s v="BS2.4"/>
    <x v="0"/>
    <m/>
    <x v="19"/>
    <n v="6325"/>
    <s v="tussock"/>
    <s v="non-canopy"/>
    <n v="0"/>
    <n v="9"/>
    <n v="0"/>
    <n v="0"/>
    <n v="0"/>
    <n v="0"/>
    <n v="0"/>
    <n v="0"/>
    <m/>
    <n v="9"/>
  </r>
  <r>
    <x v="1"/>
    <n v="4"/>
    <s v="BS2.4"/>
    <x v="0"/>
    <m/>
    <x v="20"/>
    <n v="2557"/>
    <s v="rhizome"/>
    <s v="transient"/>
    <n v="0"/>
    <n v="2"/>
    <n v="0"/>
    <s v="NA"/>
    <n v="0"/>
    <n v="0"/>
    <n v="0"/>
    <n v="0"/>
    <m/>
    <n v="2"/>
  </r>
  <r>
    <x v="1"/>
    <n v="4"/>
    <s v="BS2.4"/>
    <x v="0"/>
    <m/>
    <x v="23"/>
    <n v="7138"/>
    <s v="rhizome"/>
    <s v="transient"/>
    <n v="0"/>
    <n v="5"/>
    <n v="0"/>
    <s v="NA"/>
    <n v="0"/>
    <s v="NA"/>
    <s v="NA"/>
    <s v="NA"/>
    <m/>
    <n v="5"/>
  </r>
  <r>
    <x v="1"/>
    <n v="4"/>
    <s v="BS2.4"/>
    <x v="0"/>
    <m/>
    <x v="8"/>
    <n v="7993"/>
    <s v="rhizome"/>
    <s v="non-canopy"/>
    <n v="0"/>
    <n v="1"/>
    <n v="0"/>
    <s v="NA"/>
    <n v="0"/>
    <s v="NA"/>
    <s v="NA"/>
    <s v="NA"/>
    <m/>
    <n v="1"/>
  </r>
  <r>
    <x v="1"/>
    <n v="4"/>
    <s v="BS2.4"/>
    <x v="0"/>
    <m/>
    <x v="1"/>
    <n v="3997"/>
    <s v="lignotuber"/>
    <s v="soil-persistent"/>
    <n v="0"/>
    <n v="1"/>
    <n v="0"/>
    <n v="0"/>
    <n v="0"/>
    <n v="0"/>
    <n v="0"/>
    <n v="0"/>
    <m/>
    <n v="1"/>
  </r>
  <r>
    <x v="1"/>
    <n v="4"/>
    <s v="BS2.4"/>
    <x v="0"/>
    <m/>
    <x v="9"/>
    <n v="8875"/>
    <s v="lignotuber"/>
    <s v="soil-persistent"/>
    <n v="0"/>
    <n v="0"/>
    <n v="0"/>
    <n v="0"/>
    <n v="0"/>
    <n v="1"/>
    <n v="0"/>
    <n v="0"/>
    <m/>
    <n v="1"/>
  </r>
  <r>
    <x v="1"/>
    <n v="4"/>
    <s v="BS2.4"/>
    <x v="0"/>
    <m/>
    <x v="17"/>
    <n v="5532"/>
    <s v="rhizome"/>
    <s v="non-canopy"/>
    <n v="0"/>
    <n v="10"/>
    <n v="0"/>
    <s v="NA"/>
    <n v="0"/>
    <s v="NA"/>
    <s v="NA"/>
    <s v="NA"/>
    <m/>
    <n v="10"/>
  </r>
  <r>
    <x v="1"/>
    <n v="5"/>
    <s v="BS2.5"/>
    <x v="0"/>
    <m/>
    <x v="10"/>
    <n v="2469"/>
    <s v="rhizome"/>
    <s v="non-canopy"/>
    <n v="0"/>
    <n v="4"/>
    <n v="0"/>
    <n v="0"/>
    <n v="0"/>
    <n v="0"/>
    <n v="0"/>
    <n v="0"/>
    <m/>
    <n v="4"/>
  </r>
  <r>
    <x v="1"/>
    <n v="5"/>
    <s v="BS2.5"/>
    <x v="0"/>
    <m/>
    <x v="17"/>
    <n v="5532"/>
    <s v="rhizome"/>
    <s v="non-canopy"/>
    <n v="0"/>
    <n v="15"/>
    <n v="0"/>
    <s v="NA"/>
    <n v="0"/>
    <s v="NA"/>
    <s v="NA"/>
    <s v="NA"/>
    <m/>
    <n v="15"/>
  </r>
  <r>
    <x v="1"/>
    <n v="5"/>
    <s v="BS2.5"/>
    <x v="0"/>
    <m/>
    <x v="19"/>
    <n v="6325"/>
    <s v="tussock"/>
    <s v="non-canopy"/>
    <n v="0"/>
    <n v="3"/>
    <n v="0"/>
    <n v="0"/>
    <n v="0"/>
    <n v="0"/>
    <n v="0"/>
    <n v="0"/>
    <m/>
    <n v="3"/>
  </r>
  <r>
    <x v="1"/>
    <n v="5"/>
    <s v="BS2.5"/>
    <x v="0"/>
    <m/>
    <x v="18"/>
    <n v="2445"/>
    <s v="tussock"/>
    <s v="non-canopy"/>
    <n v="0"/>
    <n v="4"/>
    <n v="0"/>
    <n v="0"/>
    <n v="0"/>
    <n v="0"/>
    <n v="0"/>
    <n v="0"/>
    <m/>
    <n v="4"/>
  </r>
  <r>
    <x v="1"/>
    <n v="5"/>
    <s v="BS2.5"/>
    <x v="0"/>
    <m/>
    <x v="9"/>
    <n v="8875"/>
    <s v="lignotuber"/>
    <s v="soil-persistent"/>
    <n v="0"/>
    <n v="0"/>
    <n v="0"/>
    <n v="0"/>
    <n v="0"/>
    <n v="2"/>
    <n v="0"/>
    <n v="0"/>
    <m/>
    <n v="2"/>
  </r>
  <r>
    <x v="1"/>
    <n v="5"/>
    <s v="BS2.5"/>
    <x v="0"/>
    <m/>
    <x v="20"/>
    <n v="2557"/>
    <s v="rhizome"/>
    <s v="transient"/>
    <n v="0"/>
    <n v="2"/>
    <n v="0"/>
    <s v="NA"/>
    <n v="0"/>
    <n v="0"/>
    <n v="0"/>
    <n v="0"/>
    <m/>
    <n v="2"/>
  </r>
  <r>
    <x v="1"/>
    <n v="5"/>
    <s v="BS2.5"/>
    <x v="0"/>
    <m/>
    <x v="23"/>
    <n v="7138"/>
    <s v="rhizome"/>
    <s v="transient"/>
    <n v="0"/>
    <n v="11"/>
    <n v="0"/>
    <s v="NA"/>
    <n v="0"/>
    <s v="NA"/>
    <s v="NA"/>
    <s v="NA"/>
    <m/>
    <n v="11"/>
  </r>
  <r>
    <x v="1"/>
    <n v="5"/>
    <s v="BS2.5"/>
    <x v="0"/>
    <m/>
    <x v="0"/>
    <n v="7766"/>
    <s v="lignotuber"/>
    <s v="canopy"/>
    <n v="0"/>
    <n v="1"/>
    <n v="0"/>
    <n v="0"/>
    <n v="0"/>
    <n v="0"/>
    <n v="0"/>
    <n v="0"/>
    <m/>
    <n v="1"/>
  </r>
  <r>
    <x v="1"/>
    <n v="6"/>
    <s v="BS2.6"/>
    <x v="0"/>
    <m/>
    <x v="10"/>
    <n v="2469"/>
    <s v="rhizome"/>
    <s v="non-canopy"/>
    <n v="0"/>
    <n v="2"/>
    <n v="0"/>
    <n v="0"/>
    <n v="0"/>
    <n v="0"/>
    <n v="0"/>
    <n v="0"/>
    <m/>
    <n v="2"/>
  </r>
  <r>
    <x v="1"/>
    <n v="6"/>
    <s v="BS2.6"/>
    <x v="0"/>
    <m/>
    <x v="19"/>
    <n v="6325"/>
    <s v="tussock"/>
    <s v="non-canopy"/>
    <n v="0"/>
    <n v="7"/>
    <n v="0"/>
    <n v="0"/>
    <n v="0"/>
    <n v="0"/>
    <n v="0"/>
    <n v="0"/>
    <m/>
    <n v="7"/>
  </r>
  <r>
    <x v="1"/>
    <n v="6"/>
    <s v="BS2.6"/>
    <x v="0"/>
    <m/>
    <x v="18"/>
    <n v="2445"/>
    <s v="tussock"/>
    <s v="non-canopy"/>
    <n v="0"/>
    <n v="5"/>
    <n v="0"/>
    <n v="0"/>
    <n v="0"/>
    <n v="0"/>
    <n v="0"/>
    <n v="0"/>
    <m/>
    <n v="5"/>
  </r>
  <r>
    <x v="1"/>
    <n v="6"/>
    <s v="BS2.6"/>
    <x v="0"/>
    <m/>
    <x v="0"/>
    <n v="7766"/>
    <s v="lignotuber"/>
    <s v="canopy"/>
    <n v="0"/>
    <n v="1"/>
    <n v="0"/>
    <n v="0"/>
    <n v="0"/>
    <n v="0"/>
    <n v="0"/>
    <n v="0"/>
    <m/>
    <n v="1"/>
  </r>
  <r>
    <x v="1"/>
    <n v="6"/>
    <s v="BS2.6"/>
    <x v="0"/>
    <m/>
    <x v="17"/>
    <n v="5532"/>
    <s v="rhizome"/>
    <s v="non-canopy"/>
    <n v="0"/>
    <n v="10"/>
    <n v="0"/>
    <s v="NA"/>
    <n v="0"/>
    <s v="NA"/>
    <s v="NA"/>
    <s v="NA"/>
    <m/>
    <n v="10"/>
  </r>
  <r>
    <x v="1"/>
    <n v="6"/>
    <s v="BS2.6"/>
    <x v="0"/>
    <m/>
    <x v="23"/>
    <n v="7138"/>
    <s v="rhizome"/>
    <s v="transient"/>
    <n v="0"/>
    <n v="8"/>
    <n v="0"/>
    <s v="NA"/>
    <n v="0"/>
    <s v="NA"/>
    <s v="NA"/>
    <s v="NA"/>
    <m/>
    <n v="8"/>
  </r>
  <r>
    <x v="1"/>
    <n v="6"/>
    <s v="BS2.6"/>
    <x v="0"/>
    <m/>
    <x v="20"/>
    <n v="2557"/>
    <s v="rhizome"/>
    <s v="transient"/>
    <n v="0"/>
    <n v="1"/>
    <n v="0"/>
    <s v="NA"/>
    <n v="0"/>
    <n v="0"/>
    <n v="0"/>
    <n v="0"/>
    <m/>
    <n v="1"/>
  </r>
  <r>
    <x v="1"/>
    <n v="6"/>
    <s v="BS2.6"/>
    <x v="0"/>
    <m/>
    <x v="1"/>
    <n v="3997"/>
    <s v="lignotuber"/>
    <s v="soil-persistent"/>
    <n v="0"/>
    <n v="1"/>
    <n v="0"/>
    <n v="0"/>
    <n v="0"/>
    <n v="0"/>
    <n v="0"/>
    <n v="0"/>
    <m/>
    <n v="1"/>
  </r>
  <r>
    <x v="1"/>
    <n v="7"/>
    <s v="BS2.7"/>
    <x v="0"/>
    <m/>
    <x v="18"/>
    <n v="2445"/>
    <s v="tussock"/>
    <s v="non-canopy"/>
    <n v="0"/>
    <n v="3"/>
    <n v="0"/>
    <n v="0"/>
    <n v="0"/>
    <n v="0"/>
    <n v="0"/>
    <n v="0"/>
    <m/>
    <n v="3"/>
  </r>
  <r>
    <x v="1"/>
    <n v="7"/>
    <s v="BS2.7"/>
    <x v="0"/>
    <m/>
    <x v="19"/>
    <n v="6325"/>
    <s v="tussock"/>
    <s v="non-canopy"/>
    <n v="0"/>
    <n v="8"/>
    <n v="0"/>
    <n v="0"/>
    <n v="0"/>
    <n v="0"/>
    <n v="0"/>
    <n v="0"/>
    <m/>
    <n v="8"/>
  </r>
  <r>
    <x v="1"/>
    <n v="7"/>
    <s v="BS2.7"/>
    <x v="0"/>
    <m/>
    <x v="17"/>
    <n v="5532"/>
    <s v="rhizome"/>
    <s v="non-canopy"/>
    <n v="0"/>
    <n v="7"/>
    <n v="0"/>
    <s v="NA"/>
    <n v="0"/>
    <s v="NA"/>
    <s v="NA"/>
    <s v="NA"/>
    <m/>
    <n v="7"/>
  </r>
  <r>
    <x v="1"/>
    <n v="7"/>
    <s v="BS2.7"/>
    <x v="0"/>
    <m/>
    <x v="20"/>
    <n v="2557"/>
    <s v="rhizome"/>
    <s v="transient"/>
    <n v="0"/>
    <n v="1"/>
    <n v="0"/>
    <s v="NA"/>
    <n v="0"/>
    <n v="0"/>
    <n v="0"/>
    <n v="0"/>
    <m/>
    <n v="1"/>
  </r>
  <r>
    <x v="1"/>
    <n v="7"/>
    <s v="BS2.7"/>
    <x v="0"/>
    <m/>
    <x v="23"/>
    <n v="7138"/>
    <s v="rhizome"/>
    <s v="transient"/>
    <n v="0"/>
    <n v="10"/>
    <n v="0"/>
    <s v="NA"/>
    <n v="0"/>
    <s v="NA"/>
    <s v="NA"/>
    <s v="NA"/>
    <m/>
    <n v="10"/>
  </r>
  <r>
    <x v="1"/>
    <n v="7"/>
    <s v="BS2.7"/>
    <x v="0"/>
    <m/>
    <x v="1"/>
    <n v="3997"/>
    <s v="lignotuber"/>
    <s v="soil-persistent"/>
    <n v="0"/>
    <n v="2"/>
    <n v="0"/>
    <n v="0"/>
    <n v="0"/>
    <n v="0"/>
    <n v="0"/>
    <n v="0"/>
    <m/>
    <n v="2"/>
  </r>
  <r>
    <x v="1"/>
    <n v="7"/>
    <s v="BS2.7"/>
    <x v="0"/>
    <m/>
    <x v="10"/>
    <n v="2469"/>
    <s v="rhizome"/>
    <s v="non-canopy"/>
    <n v="0"/>
    <n v="2"/>
    <n v="0"/>
    <n v="0"/>
    <n v="0"/>
    <n v="0"/>
    <n v="0"/>
    <n v="0"/>
    <m/>
    <n v="2"/>
  </r>
  <r>
    <x v="1"/>
    <n v="8"/>
    <s v="BS2.8"/>
    <x v="0"/>
    <m/>
    <x v="18"/>
    <n v="2445"/>
    <s v="tussock"/>
    <s v="non-canopy"/>
    <n v="0"/>
    <n v="7"/>
    <n v="0"/>
    <n v="0"/>
    <n v="0"/>
    <n v="0"/>
    <n v="0"/>
    <n v="0"/>
    <m/>
    <n v="7"/>
  </r>
  <r>
    <x v="1"/>
    <n v="8"/>
    <s v="BS2.8"/>
    <x v="0"/>
    <m/>
    <x v="19"/>
    <n v="6325"/>
    <s v="tussock"/>
    <s v="non-canopy"/>
    <n v="0"/>
    <n v="4"/>
    <n v="0"/>
    <n v="0"/>
    <n v="0"/>
    <n v="0"/>
    <n v="0"/>
    <n v="0"/>
    <m/>
    <n v="4"/>
  </r>
  <r>
    <x v="1"/>
    <n v="8"/>
    <s v="BS2.8"/>
    <x v="0"/>
    <m/>
    <x v="23"/>
    <n v="7138"/>
    <s v="rhizome"/>
    <s v="transient"/>
    <n v="0"/>
    <n v="2"/>
    <n v="0"/>
    <s v="NA"/>
    <n v="0"/>
    <s v="NA"/>
    <s v="NA"/>
    <s v="NA"/>
    <m/>
    <n v="2"/>
  </r>
  <r>
    <x v="1"/>
    <n v="8"/>
    <s v="BS2.8"/>
    <x v="0"/>
    <m/>
    <x v="20"/>
    <n v="2557"/>
    <s v="rhizome"/>
    <s v="transient"/>
    <n v="0"/>
    <n v="1"/>
    <n v="0"/>
    <s v="NA"/>
    <n v="0"/>
    <n v="0"/>
    <n v="0"/>
    <n v="0"/>
    <m/>
    <n v="1"/>
  </r>
  <r>
    <x v="1"/>
    <n v="8"/>
    <s v="BS2.8"/>
    <x v="0"/>
    <m/>
    <x v="17"/>
    <n v="5532"/>
    <s v="rhizome"/>
    <s v="non-canopy"/>
    <n v="0"/>
    <n v="3"/>
    <n v="0"/>
    <s v="NA"/>
    <n v="0"/>
    <s v="NA"/>
    <s v="NA"/>
    <s v="NA"/>
    <m/>
    <n v="3"/>
  </r>
  <r>
    <x v="1"/>
    <n v="9"/>
    <s v="BS2.9"/>
    <x v="0"/>
    <m/>
    <x v="10"/>
    <n v="2469"/>
    <s v="rhizome"/>
    <s v="non-canopy"/>
    <n v="0"/>
    <n v="2"/>
    <n v="0"/>
    <n v="0"/>
    <n v="0"/>
    <n v="0"/>
    <n v="0"/>
    <n v="0"/>
    <m/>
    <n v="2"/>
  </r>
  <r>
    <x v="1"/>
    <n v="9"/>
    <s v="BS2.9"/>
    <x v="0"/>
    <m/>
    <x v="18"/>
    <n v="2445"/>
    <s v="tussock"/>
    <s v="non-canopy"/>
    <n v="0"/>
    <n v="1"/>
    <n v="0"/>
    <n v="0"/>
    <n v="0"/>
    <n v="0"/>
    <n v="0"/>
    <n v="0"/>
    <m/>
    <n v="1"/>
  </r>
  <r>
    <x v="1"/>
    <n v="9"/>
    <s v="BS2.9"/>
    <x v="0"/>
    <m/>
    <x v="19"/>
    <n v="6325"/>
    <s v="tussock"/>
    <s v="non-canopy"/>
    <n v="0"/>
    <n v="12"/>
    <n v="0"/>
    <n v="0"/>
    <n v="0"/>
    <n v="0"/>
    <n v="0"/>
    <n v="0"/>
    <m/>
    <n v="12"/>
  </r>
  <r>
    <x v="1"/>
    <n v="9"/>
    <s v="BS2.9"/>
    <x v="0"/>
    <m/>
    <x v="2"/>
    <n v="2987"/>
    <s v="basal"/>
    <s v="soil-persistent"/>
    <n v="0"/>
    <n v="2"/>
    <n v="0"/>
    <s v="NA"/>
    <n v="0"/>
    <n v="0"/>
    <n v="0"/>
    <n v="0"/>
    <m/>
    <n v="2"/>
  </r>
  <r>
    <x v="1"/>
    <n v="9"/>
    <s v="BS2.9"/>
    <x v="0"/>
    <m/>
    <x v="1"/>
    <n v="3997"/>
    <s v="lignotuber"/>
    <s v="soil-persistent"/>
    <n v="0"/>
    <n v="3"/>
    <n v="0"/>
    <n v="0"/>
    <n v="0"/>
    <n v="0"/>
    <n v="0"/>
    <n v="0"/>
    <m/>
    <n v="3"/>
  </r>
  <r>
    <x v="1"/>
    <n v="9"/>
    <s v="BS2.9"/>
    <x v="0"/>
    <m/>
    <x v="22"/>
    <n v="2516"/>
    <s v="tussock"/>
    <s v="non-canopy"/>
    <n v="0"/>
    <n v="3"/>
    <n v="0"/>
    <s v="NA"/>
    <n v="0"/>
    <s v="NA"/>
    <s v="NA"/>
    <s v="NA"/>
    <m/>
    <n v="3"/>
  </r>
  <r>
    <x v="1"/>
    <n v="9"/>
    <s v="BS2.9"/>
    <x v="0"/>
    <m/>
    <x v="17"/>
    <n v="5532"/>
    <s v="rhizome"/>
    <s v="non-canopy"/>
    <n v="0"/>
    <n v="3"/>
    <n v="0"/>
    <s v="NA"/>
    <n v="0"/>
    <s v="NA"/>
    <s v="NA"/>
    <s v="NA"/>
    <m/>
    <n v="3"/>
  </r>
  <r>
    <x v="1"/>
    <n v="10"/>
    <s v="BS2.10"/>
    <x v="0"/>
    <m/>
    <x v="10"/>
    <n v="2469"/>
    <s v="rhizome"/>
    <s v="non-canopy"/>
    <n v="0"/>
    <n v="1"/>
    <n v="0"/>
    <n v="0"/>
    <n v="0"/>
    <n v="0"/>
    <n v="0"/>
    <n v="0"/>
    <m/>
    <n v="1"/>
  </r>
  <r>
    <x v="1"/>
    <n v="10"/>
    <s v="BS2.10"/>
    <x v="0"/>
    <m/>
    <x v="18"/>
    <n v="2445"/>
    <s v="tussock"/>
    <s v="non-canopy"/>
    <n v="0"/>
    <n v="2"/>
    <n v="0"/>
    <n v="0"/>
    <n v="0"/>
    <n v="0"/>
    <n v="0"/>
    <n v="0"/>
    <m/>
    <n v="2"/>
  </r>
  <r>
    <x v="1"/>
    <n v="10"/>
    <s v="BS2.10"/>
    <x v="0"/>
    <m/>
    <x v="19"/>
    <n v="6325"/>
    <s v="tussock"/>
    <s v="non-canopy"/>
    <n v="0"/>
    <n v="4"/>
    <n v="0"/>
    <n v="0"/>
    <n v="0"/>
    <n v="0"/>
    <n v="0"/>
    <n v="0"/>
    <m/>
    <n v="4"/>
  </r>
  <r>
    <x v="1"/>
    <n v="10"/>
    <s v="BS2.10"/>
    <x v="0"/>
    <m/>
    <x v="2"/>
    <n v="2987"/>
    <s v="basal"/>
    <s v="soil-persistent"/>
    <n v="0"/>
    <n v="23"/>
    <n v="0"/>
    <s v="NA"/>
    <n v="0"/>
    <n v="0"/>
    <n v="0"/>
    <n v="0"/>
    <m/>
    <n v="23"/>
  </r>
  <r>
    <x v="1"/>
    <n v="10"/>
    <s v="BS2.10"/>
    <x v="0"/>
    <m/>
    <x v="17"/>
    <n v="5532"/>
    <s v="rhizome"/>
    <s v="non-canopy"/>
    <n v="0"/>
    <n v="6"/>
    <n v="0"/>
    <s v="NA"/>
    <n v="0"/>
    <s v="NA"/>
    <s v="NA"/>
    <s v="NA"/>
    <m/>
    <n v="6"/>
  </r>
  <r>
    <x v="1"/>
    <n v="10"/>
    <s v="BS2.10"/>
    <x v="0"/>
    <m/>
    <x v="24"/>
    <n v="2561"/>
    <s v="rhizome"/>
    <s v="transient"/>
    <n v="0"/>
    <n v="7"/>
    <n v="0"/>
    <s v="NA"/>
    <n v="0"/>
    <n v="0"/>
    <n v="0"/>
    <n v="0"/>
    <m/>
    <n v="7"/>
  </r>
  <r>
    <x v="1"/>
    <n v="11"/>
    <s v="BS2.11"/>
    <x v="0"/>
    <m/>
    <x v="10"/>
    <n v="2469"/>
    <s v="rhizome"/>
    <s v="non-canopy"/>
    <n v="0"/>
    <n v="3"/>
    <n v="0"/>
    <n v="0"/>
    <n v="0"/>
    <n v="0"/>
    <n v="0"/>
    <n v="0"/>
    <m/>
    <n v="3"/>
  </r>
  <r>
    <x v="1"/>
    <n v="11"/>
    <s v="BS2.11"/>
    <x v="0"/>
    <m/>
    <x v="18"/>
    <n v="2445"/>
    <s v="tussock"/>
    <s v="non-canopy"/>
    <n v="0"/>
    <n v="2"/>
    <n v="0"/>
    <n v="0"/>
    <n v="0"/>
    <n v="0"/>
    <n v="0"/>
    <n v="0"/>
    <m/>
    <n v="2"/>
  </r>
  <r>
    <x v="1"/>
    <n v="11"/>
    <s v="BS2.11"/>
    <x v="0"/>
    <m/>
    <x v="19"/>
    <n v="6325"/>
    <s v="tussock"/>
    <s v="non-canopy"/>
    <n v="0"/>
    <n v="5"/>
    <n v="0"/>
    <n v="0"/>
    <n v="0"/>
    <n v="0"/>
    <n v="0"/>
    <n v="0"/>
    <m/>
    <n v="5"/>
  </r>
  <r>
    <x v="1"/>
    <n v="11"/>
    <s v="BS2.11"/>
    <x v="0"/>
    <m/>
    <x v="2"/>
    <n v="2987"/>
    <s v="basal"/>
    <s v="soil-persistent"/>
    <n v="0"/>
    <n v="7"/>
    <n v="0"/>
    <s v="NA"/>
    <n v="0"/>
    <n v="0"/>
    <n v="0"/>
    <n v="0"/>
    <m/>
    <n v="7"/>
  </r>
  <r>
    <x v="1"/>
    <n v="11"/>
    <s v="BS2.11"/>
    <x v="0"/>
    <m/>
    <x v="20"/>
    <n v="2557"/>
    <s v="rhizome"/>
    <s v="transient"/>
    <n v="0"/>
    <n v="6"/>
    <n v="0"/>
    <s v="NA"/>
    <n v="0"/>
    <n v="0"/>
    <n v="0"/>
    <n v="0"/>
    <m/>
    <n v="6"/>
  </r>
  <r>
    <x v="1"/>
    <n v="11"/>
    <s v="BS2.11"/>
    <x v="0"/>
    <m/>
    <x v="1"/>
    <n v="3997"/>
    <s v="lignotuber"/>
    <s v="soil-persistent"/>
    <n v="0"/>
    <n v="3"/>
    <n v="0"/>
    <n v="0"/>
    <n v="0"/>
    <n v="0"/>
    <n v="0"/>
    <n v="0"/>
    <m/>
    <n v="3"/>
  </r>
  <r>
    <x v="1"/>
    <n v="11"/>
    <s v="BS2.11"/>
    <x v="0"/>
    <m/>
    <x v="17"/>
    <n v="5532"/>
    <s v="rhizome"/>
    <s v="non-canopy"/>
    <n v="0"/>
    <n v="10"/>
    <n v="0"/>
    <s v="NA"/>
    <n v="0"/>
    <s v="NA"/>
    <s v="NA"/>
    <s v="NA"/>
    <m/>
    <n v="10"/>
  </r>
  <r>
    <x v="1"/>
    <n v="11"/>
    <s v="BS2.11"/>
    <x v="0"/>
    <m/>
    <x v="8"/>
    <n v="7993"/>
    <s v="rhizome"/>
    <s v="non-canopy"/>
    <n v="0"/>
    <n v="1"/>
    <n v="0"/>
    <s v="NA"/>
    <n v="0"/>
    <s v="NA"/>
    <s v="NA"/>
    <s v="NA"/>
    <m/>
    <n v="1"/>
  </r>
  <r>
    <x v="1"/>
    <n v="11"/>
    <s v="BS2.11"/>
    <x v="0"/>
    <m/>
    <x v="9"/>
    <n v="8875"/>
    <s v="lignotuber"/>
    <s v="soil-persistent"/>
    <n v="0"/>
    <n v="0"/>
    <n v="0"/>
    <n v="0"/>
    <n v="0"/>
    <n v="1"/>
    <n v="0"/>
    <n v="0"/>
    <m/>
    <n v="1"/>
  </r>
  <r>
    <x v="1"/>
    <n v="12"/>
    <s v="BS2.12"/>
    <x v="0"/>
    <m/>
    <x v="10"/>
    <n v="2469"/>
    <s v="rhizome"/>
    <s v="non-canopy"/>
    <n v="0"/>
    <n v="2"/>
    <n v="0"/>
    <n v="0"/>
    <n v="0"/>
    <n v="0"/>
    <n v="0"/>
    <n v="0"/>
    <m/>
    <n v="2"/>
  </r>
  <r>
    <x v="1"/>
    <n v="12"/>
    <s v="BS2.12"/>
    <x v="0"/>
    <m/>
    <x v="18"/>
    <n v="2445"/>
    <s v="tussock"/>
    <s v="non-canopy"/>
    <n v="0"/>
    <n v="5"/>
    <n v="0"/>
    <n v="0"/>
    <n v="0"/>
    <n v="0"/>
    <n v="0"/>
    <n v="0"/>
    <m/>
    <n v="5"/>
  </r>
  <r>
    <x v="1"/>
    <n v="12"/>
    <s v="BS2.12"/>
    <x v="0"/>
    <m/>
    <x v="19"/>
    <n v="6325"/>
    <s v="tussock"/>
    <s v="non-canopy"/>
    <n v="0"/>
    <n v="4"/>
    <n v="0"/>
    <n v="0"/>
    <n v="0"/>
    <n v="0"/>
    <n v="0"/>
    <n v="0"/>
    <m/>
    <n v="4"/>
  </r>
  <r>
    <x v="1"/>
    <n v="12"/>
    <s v="BS2.12"/>
    <x v="0"/>
    <m/>
    <x v="2"/>
    <n v="2987"/>
    <s v="basal"/>
    <s v="soil-persistent"/>
    <n v="0"/>
    <n v="2"/>
    <n v="0"/>
    <s v="NA"/>
    <n v="0"/>
    <n v="0"/>
    <n v="0"/>
    <n v="0"/>
    <m/>
    <n v="2"/>
  </r>
  <r>
    <x v="1"/>
    <n v="12"/>
    <s v="BS2.12"/>
    <x v="0"/>
    <m/>
    <x v="0"/>
    <n v="7766"/>
    <s v="lignotuber"/>
    <s v="canopy"/>
    <n v="0"/>
    <n v="1"/>
    <n v="0"/>
    <n v="0"/>
    <n v="0"/>
    <n v="0"/>
    <n v="0"/>
    <n v="0"/>
    <m/>
    <n v="1"/>
  </r>
  <r>
    <x v="1"/>
    <n v="12"/>
    <s v="BS2.12"/>
    <x v="0"/>
    <m/>
    <x v="17"/>
    <n v="5532"/>
    <s v="rhizome"/>
    <s v="non-canopy"/>
    <n v="0"/>
    <n v="12"/>
    <n v="0"/>
    <s v="NA"/>
    <n v="0"/>
    <s v="NA"/>
    <s v="NA"/>
    <s v="NA"/>
    <m/>
    <n v="12"/>
  </r>
  <r>
    <x v="1"/>
    <n v="12"/>
    <s v="BS2.12"/>
    <x v="0"/>
    <m/>
    <x v="9"/>
    <n v="8875"/>
    <s v="lignotuber"/>
    <s v="soil-persistent"/>
    <n v="0"/>
    <n v="0"/>
    <n v="0"/>
    <n v="0"/>
    <n v="0"/>
    <n v="2"/>
    <n v="0"/>
    <n v="0"/>
    <m/>
    <n v="2"/>
  </r>
  <r>
    <x v="1"/>
    <n v="12"/>
    <s v="BS2.12"/>
    <x v="0"/>
    <m/>
    <x v="20"/>
    <n v="2557"/>
    <s v="rhizome"/>
    <s v="transient"/>
    <n v="0"/>
    <n v="3"/>
    <n v="0"/>
    <s v="NA"/>
    <n v="0"/>
    <n v="0"/>
    <n v="0"/>
    <n v="0"/>
    <m/>
    <n v="3"/>
  </r>
  <r>
    <x v="1"/>
    <n v="12"/>
    <s v="BS2.12"/>
    <x v="0"/>
    <m/>
    <x v="23"/>
    <n v="7138"/>
    <s v="rhizome"/>
    <s v="transient"/>
    <n v="0"/>
    <n v="3"/>
    <n v="0"/>
    <s v="NA"/>
    <n v="0"/>
    <s v="NA"/>
    <s v="NA"/>
    <s v="NA"/>
    <m/>
    <n v="3"/>
  </r>
  <r>
    <x v="1"/>
    <n v="12"/>
    <s v="BS2.12"/>
    <x v="0"/>
    <m/>
    <x v="8"/>
    <n v="7993"/>
    <s v="rhizome"/>
    <s v="non-canopy"/>
    <n v="0"/>
    <n v="1"/>
    <n v="0"/>
    <s v="NA"/>
    <n v="0"/>
    <s v="NA"/>
    <s v="NA"/>
    <s v="NA"/>
    <m/>
    <n v="1"/>
  </r>
  <r>
    <x v="1"/>
    <n v="13"/>
    <s v="BS2.13"/>
    <x v="0"/>
    <m/>
    <x v="10"/>
    <n v="2469"/>
    <s v="rhizome"/>
    <s v="non-canopy"/>
    <n v="0"/>
    <n v="5"/>
    <n v="0"/>
    <n v="0"/>
    <n v="0"/>
    <n v="0"/>
    <n v="0"/>
    <n v="0"/>
    <m/>
    <n v="5"/>
  </r>
  <r>
    <x v="1"/>
    <n v="13"/>
    <s v="BS2.13"/>
    <x v="0"/>
    <m/>
    <x v="19"/>
    <n v="6325"/>
    <s v="tussock"/>
    <s v="non-canopy"/>
    <n v="0"/>
    <n v="4"/>
    <n v="0"/>
    <n v="0"/>
    <n v="0"/>
    <n v="0"/>
    <n v="0"/>
    <n v="0"/>
    <m/>
    <n v="4"/>
  </r>
  <r>
    <x v="1"/>
    <n v="13"/>
    <s v="BS2.13"/>
    <x v="0"/>
    <m/>
    <x v="18"/>
    <n v="2445"/>
    <s v="tussock"/>
    <s v="non-canopy"/>
    <n v="0"/>
    <n v="4"/>
    <n v="0"/>
    <n v="0"/>
    <n v="0"/>
    <n v="0"/>
    <n v="0"/>
    <n v="0"/>
    <m/>
    <n v="4"/>
  </r>
  <r>
    <x v="1"/>
    <n v="13"/>
    <s v="BS2.13"/>
    <x v="0"/>
    <m/>
    <x v="2"/>
    <n v="2987"/>
    <s v="basal"/>
    <s v="soil-persistent"/>
    <n v="0"/>
    <n v="26"/>
    <n v="0"/>
    <s v="NA"/>
    <n v="0"/>
    <n v="0"/>
    <n v="0"/>
    <n v="0"/>
    <m/>
    <n v="26"/>
  </r>
  <r>
    <x v="1"/>
    <n v="13"/>
    <s v="BS2.13"/>
    <x v="0"/>
    <m/>
    <x v="17"/>
    <n v="5532"/>
    <s v="rhizome"/>
    <s v="non-canopy"/>
    <n v="0"/>
    <n v="13"/>
    <n v="0"/>
    <s v="NA"/>
    <n v="0"/>
    <s v="NA"/>
    <s v="NA"/>
    <s v="NA"/>
    <m/>
    <n v="13"/>
  </r>
  <r>
    <x v="1"/>
    <n v="13"/>
    <s v="BS2.13"/>
    <x v="0"/>
    <m/>
    <x v="20"/>
    <n v="2557"/>
    <s v="rhizome"/>
    <s v="transient"/>
    <n v="0"/>
    <n v="9"/>
    <n v="0"/>
    <s v="NA"/>
    <n v="2"/>
    <n v="0"/>
    <n v="0"/>
    <n v="0"/>
    <m/>
    <n v="9"/>
  </r>
  <r>
    <x v="1"/>
    <n v="13"/>
    <s v="BS2.13"/>
    <x v="0"/>
    <m/>
    <x v="8"/>
    <n v="7993"/>
    <s v="rhizome"/>
    <s v="non-canopy"/>
    <n v="0"/>
    <n v="4"/>
    <n v="0"/>
    <s v="NA"/>
    <n v="0"/>
    <s v="NA"/>
    <s v="NA"/>
    <s v="NA"/>
    <m/>
    <n v="4"/>
  </r>
  <r>
    <x v="1"/>
    <n v="14"/>
    <s v="BS2.14"/>
    <x v="0"/>
    <m/>
    <x v="10"/>
    <n v="2469"/>
    <s v="rhizome"/>
    <s v="non-canopy"/>
    <n v="0"/>
    <n v="3"/>
    <n v="0"/>
    <n v="0"/>
    <n v="0"/>
    <n v="0"/>
    <n v="0"/>
    <n v="0"/>
    <m/>
    <n v="3"/>
  </r>
  <r>
    <x v="1"/>
    <n v="14"/>
    <s v="BS2.14"/>
    <x v="0"/>
    <m/>
    <x v="18"/>
    <n v="2445"/>
    <s v="tussock"/>
    <s v="non-canopy"/>
    <n v="0"/>
    <n v="5"/>
    <n v="0"/>
    <n v="0"/>
    <n v="0"/>
    <n v="0"/>
    <n v="0"/>
    <n v="0"/>
    <m/>
    <n v="5"/>
  </r>
  <r>
    <x v="1"/>
    <n v="14"/>
    <s v="BS2.14"/>
    <x v="0"/>
    <m/>
    <x v="19"/>
    <n v="6325"/>
    <s v="tussock"/>
    <s v="non-canopy"/>
    <n v="0"/>
    <n v="4"/>
    <n v="0"/>
    <n v="0"/>
    <n v="0"/>
    <n v="0"/>
    <n v="0"/>
    <n v="0"/>
    <m/>
    <n v="4"/>
  </r>
  <r>
    <x v="1"/>
    <n v="14"/>
    <s v="BS2.14"/>
    <x v="0"/>
    <m/>
    <x v="1"/>
    <n v="3997"/>
    <s v="lignotuber"/>
    <s v="soil-persistent"/>
    <n v="0"/>
    <n v="11"/>
    <n v="0"/>
    <n v="0"/>
    <n v="0"/>
    <n v="0"/>
    <n v="0"/>
    <n v="0"/>
    <m/>
    <n v="11"/>
  </r>
  <r>
    <x v="1"/>
    <n v="14"/>
    <s v="BS2.14"/>
    <x v="0"/>
    <m/>
    <x v="2"/>
    <n v="2987"/>
    <s v="basal"/>
    <s v="soil-persistent"/>
    <n v="0"/>
    <n v="4"/>
    <n v="0"/>
    <s v="NA"/>
    <n v="0"/>
    <n v="0"/>
    <n v="0"/>
    <n v="0"/>
    <m/>
    <n v="4"/>
  </r>
  <r>
    <x v="1"/>
    <n v="14"/>
    <s v="BS2.14"/>
    <x v="0"/>
    <m/>
    <x v="9"/>
    <n v="8875"/>
    <s v="lignotuber"/>
    <s v="soil-persistent"/>
    <n v="0"/>
    <n v="0"/>
    <n v="0"/>
    <n v="0"/>
    <n v="0"/>
    <n v="5"/>
    <n v="0"/>
    <n v="0"/>
    <m/>
    <n v="5"/>
  </r>
  <r>
    <x v="1"/>
    <n v="14"/>
    <s v="BS2.14"/>
    <x v="0"/>
    <m/>
    <x v="0"/>
    <n v="7766"/>
    <s v="lignotuber"/>
    <s v="canopy"/>
    <n v="0"/>
    <n v="1"/>
    <n v="0"/>
    <n v="0"/>
    <n v="0"/>
    <n v="0"/>
    <n v="0"/>
    <n v="0"/>
    <m/>
    <n v="1"/>
  </r>
  <r>
    <x v="1"/>
    <n v="14"/>
    <s v="BS2.14"/>
    <x v="0"/>
    <m/>
    <x v="17"/>
    <n v="5532"/>
    <s v="rhizome"/>
    <s v="non-canopy"/>
    <n v="0"/>
    <n v="7"/>
    <n v="0"/>
    <s v="NA"/>
    <n v="0"/>
    <s v="NA"/>
    <s v="NA"/>
    <s v="NA"/>
    <m/>
    <n v="7"/>
  </r>
  <r>
    <x v="1"/>
    <n v="14"/>
    <s v="BS2.14"/>
    <x v="0"/>
    <m/>
    <x v="20"/>
    <n v="2557"/>
    <s v="rhizome"/>
    <s v="transient"/>
    <n v="0"/>
    <n v="1"/>
    <n v="0"/>
    <s v="NA"/>
    <n v="0"/>
    <n v="0"/>
    <n v="0"/>
    <n v="0"/>
    <m/>
    <n v="1"/>
  </r>
  <r>
    <x v="1"/>
    <n v="15"/>
    <s v="BS2.15"/>
    <x v="0"/>
    <m/>
    <x v="10"/>
    <n v="2469"/>
    <s v="rhizome"/>
    <s v="non-canopy"/>
    <n v="0"/>
    <n v="4"/>
    <n v="0"/>
    <n v="0"/>
    <n v="0"/>
    <n v="0"/>
    <n v="0"/>
    <n v="0"/>
    <m/>
    <n v="4"/>
  </r>
  <r>
    <x v="1"/>
    <n v="15"/>
    <s v="BS2.15"/>
    <x v="0"/>
    <m/>
    <x v="18"/>
    <n v="2445"/>
    <s v="tussock"/>
    <s v="non-canopy"/>
    <n v="0"/>
    <n v="6"/>
    <n v="0"/>
    <n v="0"/>
    <n v="0"/>
    <n v="0"/>
    <n v="0"/>
    <n v="0"/>
    <m/>
    <n v="6"/>
  </r>
  <r>
    <x v="1"/>
    <n v="15"/>
    <s v="BS2.15"/>
    <x v="0"/>
    <m/>
    <x v="19"/>
    <n v="6325"/>
    <s v="tussock"/>
    <s v="non-canopy"/>
    <n v="0"/>
    <n v="3"/>
    <n v="0"/>
    <n v="0"/>
    <n v="0"/>
    <n v="0"/>
    <n v="0"/>
    <n v="0"/>
    <m/>
    <n v="3"/>
  </r>
  <r>
    <x v="1"/>
    <n v="15"/>
    <s v="BS2.15"/>
    <x v="0"/>
    <m/>
    <x v="1"/>
    <n v="3997"/>
    <s v="lignotuber"/>
    <s v="soil-persistent"/>
    <n v="0"/>
    <n v="9"/>
    <n v="0"/>
    <n v="0"/>
    <n v="0"/>
    <n v="0"/>
    <n v="0"/>
    <n v="0"/>
    <m/>
    <n v="9"/>
  </r>
  <r>
    <x v="1"/>
    <n v="15"/>
    <s v="BS2.15"/>
    <x v="0"/>
    <m/>
    <x v="2"/>
    <n v="2987"/>
    <s v="basal"/>
    <s v="soil-persistent"/>
    <n v="0"/>
    <n v="1"/>
    <n v="0"/>
    <s v="NA"/>
    <n v="0"/>
    <n v="0"/>
    <n v="0"/>
    <n v="0"/>
    <m/>
    <n v="1"/>
  </r>
  <r>
    <x v="1"/>
    <n v="15"/>
    <s v="BS2.15"/>
    <x v="0"/>
    <m/>
    <x v="23"/>
    <n v="7138"/>
    <s v="rhizome"/>
    <s v="transient"/>
    <n v="0"/>
    <n v="3"/>
    <n v="0"/>
    <s v="NA"/>
    <n v="0"/>
    <s v="NA"/>
    <s v="NA"/>
    <s v="NA"/>
    <m/>
    <n v="3"/>
  </r>
  <r>
    <x v="1"/>
    <n v="15"/>
    <s v="BS2.15"/>
    <x v="0"/>
    <m/>
    <x v="8"/>
    <n v="7993"/>
    <s v="rhizome"/>
    <s v="non-canopy"/>
    <n v="0"/>
    <n v="28"/>
    <n v="0"/>
    <s v="NA"/>
    <n v="0"/>
    <s v="NA"/>
    <s v="NA"/>
    <s v="NA"/>
    <m/>
    <n v="28"/>
  </r>
  <r>
    <x v="1"/>
    <n v="15"/>
    <s v="BS2.15"/>
    <x v="0"/>
    <m/>
    <x v="17"/>
    <n v="5532"/>
    <s v="rhizome"/>
    <s v="non-canopy"/>
    <n v="0"/>
    <n v="2"/>
    <n v="0"/>
    <s v="NA"/>
    <n v="0"/>
    <s v="NA"/>
    <s v="NA"/>
    <s v="NA"/>
    <m/>
    <n v="2"/>
  </r>
  <r>
    <x v="1"/>
    <n v="15"/>
    <s v="BS2.15"/>
    <x v="0"/>
    <m/>
    <x v="20"/>
    <n v="2557"/>
    <s v="rhizome"/>
    <s v="transient"/>
    <n v="0"/>
    <n v="2"/>
    <n v="0"/>
    <s v="NA"/>
    <n v="0"/>
    <n v="0"/>
    <n v="0"/>
    <n v="0"/>
    <m/>
    <n v="2"/>
  </r>
  <r>
    <x v="1"/>
    <n v="16"/>
    <s v="BS2.16"/>
    <x v="0"/>
    <m/>
    <x v="10"/>
    <n v="2469"/>
    <s v="rhizome"/>
    <s v="non-canopy"/>
    <n v="0"/>
    <n v="8"/>
    <n v="0"/>
    <n v="0"/>
    <n v="0"/>
    <n v="0"/>
    <n v="0"/>
    <n v="0"/>
    <m/>
    <n v="8"/>
  </r>
  <r>
    <x v="1"/>
    <n v="16"/>
    <s v="BS2.16"/>
    <x v="0"/>
    <m/>
    <x v="18"/>
    <n v="2445"/>
    <s v="tussock"/>
    <s v="non-canopy"/>
    <n v="0"/>
    <n v="1"/>
    <n v="0"/>
    <n v="0"/>
    <n v="0"/>
    <n v="0"/>
    <n v="0"/>
    <n v="0"/>
    <m/>
    <n v="1"/>
  </r>
  <r>
    <x v="1"/>
    <n v="16"/>
    <s v="BS2.16"/>
    <x v="0"/>
    <m/>
    <x v="19"/>
    <n v="6325"/>
    <s v="tussock"/>
    <s v="non-canopy"/>
    <n v="0"/>
    <n v="12"/>
    <n v="0"/>
    <n v="0"/>
    <n v="0"/>
    <n v="0"/>
    <n v="0"/>
    <n v="0"/>
    <m/>
    <n v="12"/>
  </r>
  <r>
    <x v="1"/>
    <n v="16"/>
    <s v="BS2.16"/>
    <x v="0"/>
    <m/>
    <x v="1"/>
    <n v="3997"/>
    <s v="lignotuber"/>
    <s v="soil-persistent"/>
    <n v="0"/>
    <n v="2"/>
    <n v="0"/>
    <n v="0"/>
    <n v="0"/>
    <n v="0"/>
    <n v="0"/>
    <n v="0"/>
    <m/>
    <n v="2"/>
  </r>
  <r>
    <x v="1"/>
    <n v="16"/>
    <s v="BS2.16"/>
    <x v="0"/>
    <m/>
    <x v="0"/>
    <n v="7766"/>
    <s v="lignotuber"/>
    <s v="canopy"/>
    <n v="0"/>
    <n v="1"/>
    <n v="0"/>
    <n v="0"/>
    <n v="0"/>
    <n v="0"/>
    <n v="0"/>
    <n v="0"/>
    <m/>
    <n v="1"/>
  </r>
  <r>
    <x v="1"/>
    <n v="16"/>
    <s v="BS2.16"/>
    <x v="0"/>
    <m/>
    <x v="8"/>
    <n v="7993"/>
    <s v="rhizome"/>
    <s v="non-canopy"/>
    <n v="0"/>
    <n v="16"/>
    <n v="0"/>
    <s v="NA"/>
    <n v="0"/>
    <s v="NA"/>
    <s v="NA"/>
    <s v="NA"/>
    <m/>
    <n v="16"/>
  </r>
  <r>
    <x v="1"/>
    <n v="16"/>
    <s v="BS2.16"/>
    <x v="0"/>
    <m/>
    <x v="23"/>
    <n v="7138"/>
    <s v="rhizome"/>
    <s v="transient"/>
    <n v="0"/>
    <n v="12"/>
    <n v="0"/>
    <s v="NA"/>
    <n v="0"/>
    <s v="NA"/>
    <s v="NA"/>
    <s v="NA"/>
    <m/>
    <n v="12"/>
  </r>
  <r>
    <x v="1"/>
    <n v="16"/>
    <s v="BS2.16"/>
    <x v="0"/>
    <m/>
    <x v="17"/>
    <n v="5532"/>
    <s v="rhizome"/>
    <s v="non-canopy"/>
    <n v="0"/>
    <n v="3"/>
    <n v="0"/>
    <s v="NA"/>
    <n v="0"/>
    <s v="NA"/>
    <s v="NA"/>
    <s v="NA"/>
    <m/>
    <n v="3"/>
  </r>
  <r>
    <x v="1"/>
    <n v="17"/>
    <s v="BS2.17"/>
    <x v="0"/>
    <m/>
    <x v="10"/>
    <n v="2469"/>
    <s v="rhizome"/>
    <s v="non-canopy"/>
    <n v="0"/>
    <n v="3"/>
    <n v="0"/>
    <n v="0"/>
    <n v="0"/>
    <n v="0"/>
    <n v="0"/>
    <n v="0"/>
    <m/>
    <n v="3"/>
  </r>
  <r>
    <x v="1"/>
    <n v="17"/>
    <s v="BS2.17"/>
    <x v="0"/>
    <m/>
    <x v="18"/>
    <n v="2445"/>
    <s v="tussock"/>
    <s v="non-canopy"/>
    <n v="0"/>
    <n v="2"/>
    <n v="0"/>
    <n v="0"/>
    <n v="0"/>
    <n v="0"/>
    <n v="0"/>
    <n v="0"/>
    <m/>
    <n v="2"/>
  </r>
  <r>
    <x v="1"/>
    <n v="17"/>
    <s v="BS2.17"/>
    <x v="0"/>
    <m/>
    <x v="23"/>
    <n v="7138"/>
    <s v="rhizome"/>
    <s v="transient"/>
    <n v="0"/>
    <n v="9"/>
    <n v="0"/>
    <s v="NA"/>
    <n v="0"/>
    <s v="NA"/>
    <s v="NA"/>
    <s v="NA"/>
    <m/>
    <n v="9"/>
  </r>
  <r>
    <x v="1"/>
    <n v="17"/>
    <s v="BS2.17"/>
    <x v="0"/>
    <m/>
    <x v="20"/>
    <n v="2557"/>
    <s v="rhizome"/>
    <s v="transient"/>
    <n v="0"/>
    <n v="2"/>
    <n v="0"/>
    <s v="NA"/>
    <n v="0"/>
    <n v="0"/>
    <n v="0"/>
    <n v="0"/>
    <m/>
    <n v="2"/>
  </r>
  <r>
    <x v="1"/>
    <n v="17"/>
    <s v="BS2.17"/>
    <x v="0"/>
    <m/>
    <x v="17"/>
    <n v="5532"/>
    <s v="rhizome"/>
    <s v="non-canopy"/>
    <n v="0"/>
    <n v="4"/>
    <n v="0"/>
    <s v="NA"/>
    <n v="0"/>
    <s v="NA"/>
    <s v="NA"/>
    <s v="NA"/>
    <m/>
    <n v="4"/>
  </r>
  <r>
    <x v="1"/>
    <n v="18"/>
    <s v="BS2.18"/>
    <x v="0"/>
    <m/>
    <x v="10"/>
    <n v="2469"/>
    <s v="rhizome"/>
    <s v="non-canopy"/>
    <n v="0"/>
    <n v="7"/>
    <n v="0"/>
    <n v="0"/>
    <n v="0"/>
    <n v="0"/>
    <n v="0"/>
    <n v="0"/>
    <m/>
    <n v="7"/>
  </r>
  <r>
    <x v="1"/>
    <n v="18"/>
    <s v="BS2.18"/>
    <x v="0"/>
    <m/>
    <x v="18"/>
    <n v="2445"/>
    <s v="tussock"/>
    <s v="non-canopy"/>
    <n v="0"/>
    <n v="2"/>
    <n v="0"/>
    <n v="0"/>
    <n v="0"/>
    <n v="0"/>
    <n v="0"/>
    <n v="0"/>
    <m/>
    <n v="2"/>
  </r>
  <r>
    <x v="1"/>
    <n v="18"/>
    <s v="BS2.18"/>
    <x v="0"/>
    <m/>
    <x v="19"/>
    <n v="6325"/>
    <s v="tussock"/>
    <s v="non-canopy"/>
    <n v="0"/>
    <n v="1"/>
    <n v="0"/>
    <n v="0"/>
    <n v="0"/>
    <n v="0"/>
    <n v="0"/>
    <n v="0"/>
    <m/>
    <n v="1"/>
  </r>
  <r>
    <x v="1"/>
    <n v="18"/>
    <s v="BS2.18"/>
    <x v="0"/>
    <m/>
    <x v="23"/>
    <n v="7138"/>
    <s v="rhizome"/>
    <s v="transient"/>
    <n v="0"/>
    <n v="9"/>
    <n v="0"/>
    <s v="NA"/>
    <n v="0"/>
    <s v="NA"/>
    <s v="NA"/>
    <s v="NA"/>
    <m/>
    <n v="9"/>
  </r>
  <r>
    <x v="1"/>
    <n v="18"/>
    <s v="BS2.18"/>
    <x v="0"/>
    <m/>
    <x v="1"/>
    <n v="3997"/>
    <s v="lignotuber"/>
    <s v="soil-persistent"/>
    <n v="0"/>
    <n v="1"/>
    <n v="0"/>
    <n v="0"/>
    <n v="0"/>
    <n v="0"/>
    <n v="0"/>
    <n v="0"/>
    <m/>
    <n v="1"/>
  </r>
  <r>
    <x v="1"/>
    <n v="18"/>
    <s v="BS2.18"/>
    <x v="0"/>
    <m/>
    <x v="25"/>
    <n v="2654"/>
    <s v="none"/>
    <s v="soil-persistent"/>
    <n v="0"/>
    <n v="2"/>
    <n v="0"/>
    <n v="0"/>
    <n v="0"/>
    <n v="1"/>
    <n v="0"/>
    <n v="0"/>
    <m/>
    <n v="3"/>
  </r>
  <r>
    <x v="1"/>
    <n v="19"/>
    <s v="BS2.19"/>
    <x v="0"/>
    <m/>
    <x v="10"/>
    <n v="2469"/>
    <s v="rhizome"/>
    <s v="non-canopy"/>
    <n v="0"/>
    <n v="8"/>
    <n v="0"/>
    <n v="0"/>
    <n v="0"/>
    <n v="0"/>
    <n v="0"/>
    <n v="0"/>
    <m/>
    <n v="8"/>
  </r>
  <r>
    <x v="1"/>
    <n v="19"/>
    <s v="BS2.19"/>
    <x v="0"/>
    <m/>
    <x v="18"/>
    <n v="2445"/>
    <s v="tussock"/>
    <s v="non-canopy"/>
    <n v="0"/>
    <n v="2"/>
    <n v="0"/>
    <n v="0"/>
    <n v="0"/>
    <n v="0"/>
    <n v="0"/>
    <n v="0"/>
    <m/>
    <n v="2"/>
  </r>
  <r>
    <x v="1"/>
    <n v="19"/>
    <s v="BS2.19"/>
    <x v="0"/>
    <m/>
    <x v="19"/>
    <n v="6325"/>
    <s v="tussock"/>
    <s v="non-canopy"/>
    <n v="0"/>
    <n v="2"/>
    <n v="0"/>
    <n v="0"/>
    <n v="0"/>
    <n v="0"/>
    <n v="0"/>
    <n v="0"/>
    <m/>
    <n v="2"/>
  </r>
  <r>
    <x v="1"/>
    <n v="19"/>
    <s v="BS2.19"/>
    <x v="0"/>
    <m/>
    <x v="1"/>
    <n v="3997"/>
    <s v="lignotuber"/>
    <s v="soil-persistent"/>
    <n v="0"/>
    <n v="3"/>
    <n v="0"/>
    <n v="0"/>
    <n v="0"/>
    <n v="0"/>
    <n v="0"/>
    <n v="0"/>
    <m/>
    <n v="3"/>
  </r>
  <r>
    <x v="1"/>
    <n v="19"/>
    <s v="BS2.19"/>
    <x v="0"/>
    <m/>
    <x v="23"/>
    <n v="7138"/>
    <s v="rhizome"/>
    <s v="transient"/>
    <n v="0"/>
    <n v="20"/>
    <n v="0"/>
    <s v="NA"/>
    <n v="0"/>
    <s v="NA"/>
    <s v="NA"/>
    <s v="NA"/>
    <m/>
    <n v="20"/>
  </r>
  <r>
    <x v="1"/>
    <n v="19"/>
    <s v="BS2.19"/>
    <x v="0"/>
    <m/>
    <x v="8"/>
    <n v="7993"/>
    <s v="rhizome"/>
    <s v="non-canopy"/>
    <n v="0"/>
    <n v="8"/>
    <n v="0"/>
    <s v="NA"/>
    <n v="0"/>
    <s v="NA"/>
    <s v="NA"/>
    <s v="NA"/>
    <m/>
    <n v="8"/>
  </r>
  <r>
    <x v="1"/>
    <n v="19"/>
    <s v="BS2.19"/>
    <x v="0"/>
    <m/>
    <x v="17"/>
    <n v="5532"/>
    <s v="rhizome"/>
    <s v="non-canopy"/>
    <n v="0"/>
    <n v="7"/>
    <n v="0"/>
    <s v="NA"/>
    <n v="0"/>
    <s v="NA"/>
    <s v="NA"/>
    <s v="NA"/>
    <m/>
    <n v="7"/>
  </r>
  <r>
    <x v="1"/>
    <n v="20"/>
    <s v="BS2.20"/>
    <x v="0"/>
    <m/>
    <x v="10"/>
    <n v="2469"/>
    <s v="rhizome"/>
    <s v="non-canopy"/>
    <n v="0"/>
    <n v="8"/>
    <n v="0"/>
    <n v="0"/>
    <n v="0"/>
    <n v="0"/>
    <n v="0"/>
    <n v="0"/>
    <m/>
    <n v="8"/>
  </r>
  <r>
    <x v="1"/>
    <n v="20"/>
    <s v="BS2.20"/>
    <x v="0"/>
    <m/>
    <x v="19"/>
    <n v="6325"/>
    <s v="tussock"/>
    <s v="non-canopy"/>
    <n v="0"/>
    <n v="3"/>
    <n v="0"/>
    <n v="0"/>
    <n v="0"/>
    <n v="0"/>
    <n v="0"/>
    <n v="0"/>
    <m/>
    <n v="3"/>
  </r>
  <r>
    <x v="1"/>
    <n v="20"/>
    <s v="BS2.20"/>
    <x v="0"/>
    <m/>
    <x v="18"/>
    <n v="2445"/>
    <s v="tussock"/>
    <s v="non-canopy"/>
    <n v="0"/>
    <n v="2"/>
    <n v="0"/>
    <n v="0"/>
    <n v="0"/>
    <n v="0"/>
    <n v="0"/>
    <n v="0"/>
    <m/>
    <n v="2"/>
  </r>
  <r>
    <x v="1"/>
    <n v="20"/>
    <s v="BS2.20"/>
    <x v="0"/>
    <m/>
    <x v="9"/>
    <n v="8875"/>
    <s v="lignotuber"/>
    <s v="soil-persistent"/>
    <n v="0"/>
    <n v="0"/>
    <n v="0"/>
    <n v="0"/>
    <n v="0"/>
    <n v="1"/>
    <n v="0"/>
    <n v="0"/>
    <m/>
    <n v="1"/>
  </r>
  <r>
    <x v="1"/>
    <n v="20"/>
    <s v="BS2.20"/>
    <x v="0"/>
    <m/>
    <x v="8"/>
    <n v="7993"/>
    <s v="rhizome"/>
    <s v="non-canopy"/>
    <n v="0"/>
    <n v="7"/>
    <n v="0"/>
    <s v="NA"/>
    <n v="0"/>
    <s v="NA"/>
    <s v="NA"/>
    <s v="NA"/>
    <m/>
    <n v="7"/>
  </r>
  <r>
    <x v="1"/>
    <n v="20"/>
    <s v="BS2.20"/>
    <x v="0"/>
    <m/>
    <x v="17"/>
    <n v="5532"/>
    <s v="rhizome"/>
    <s v="non-canopy"/>
    <n v="0"/>
    <n v="9"/>
    <n v="0"/>
    <s v="NA"/>
    <n v="0"/>
    <s v="NA"/>
    <s v="NA"/>
    <s v="NA"/>
    <m/>
    <n v="9"/>
  </r>
  <r>
    <x v="1"/>
    <n v="20"/>
    <s v="BS2.20"/>
    <x v="0"/>
    <m/>
    <x v="23"/>
    <n v="7138"/>
    <s v="rhizome"/>
    <s v="transient"/>
    <n v="0"/>
    <n v="14"/>
    <n v="0"/>
    <s v="NA"/>
    <n v="0"/>
    <s v="NA"/>
    <s v="NA"/>
    <s v="NA"/>
    <m/>
    <n v="14"/>
  </r>
  <r>
    <x v="1"/>
    <n v="20"/>
    <s v="BS2.20"/>
    <x v="0"/>
    <m/>
    <x v="20"/>
    <n v="2557"/>
    <s v="rhizome"/>
    <s v="transient"/>
    <n v="0"/>
    <n v="2"/>
    <n v="0"/>
    <s v="NA"/>
    <n v="0"/>
    <n v="0"/>
    <n v="0"/>
    <n v="0"/>
    <m/>
    <n v="2"/>
  </r>
  <r>
    <x v="2"/>
    <n v="1"/>
    <s v="MW1.1"/>
    <x v="0"/>
    <m/>
    <x v="25"/>
    <n v="2654"/>
    <s v="none"/>
    <s v="soil-persistent"/>
    <n v="0"/>
    <n v="0"/>
    <n v="0"/>
    <n v="1"/>
    <n v="0"/>
    <n v="4"/>
    <n v="0"/>
    <n v="0"/>
    <m/>
    <n v="4"/>
  </r>
  <r>
    <x v="2"/>
    <n v="1"/>
    <s v="MW1.1"/>
    <x v="0"/>
    <m/>
    <x v="2"/>
    <n v="2987"/>
    <s v="basal"/>
    <s v="soil-persistent"/>
    <n v="0"/>
    <n v="20"/>
    <n v="0"/>
    <n v="0"/>
    <n v="0"/>
    <n v="2"/>
    <n v="0"/>
    <n v="0"/>
    <m/>
    <n v="22"/>
  </r>
  <r>
    <x v="2"/>
    <n v="1"/>
    <s v="MW1.1"/>
    <x v="0"/>
    <m/>
    <x v="1"/>
    <n v="3997"/>
    <s v="lignotuber"/>
    <s v="soil-persistent"/>
    <n v="0"/>
    <n v="4"/>
    <n v="0"/>
    <n v="0"/>
    <n v="0"/>
    <n v="40"/>
    <n v="0"/>
    <n v="0"/>
    <m/>
    <n v="44"/>
  </r>
  <r>
    <x v="2"/>
    <n v="1"/>
    <s v="MW1.1"/>
    <x v="0"/>
    <m/>
    <x v="26"/>
    <n v="3243"/>
    <s v="none"/>
    <s v="soil-persistent"/>
    <n v="0"/>
    <n v="0"/>
    <n v="0"/>
    <s v="NA"/>
    <n v="0"/>
    <n v="30"/>
    <n v="0"/>
    <n v="0"/>
    <m/>
    <n v="30"/>
  </r>
  <r>
    <x v="2"/>
    <n v="1"/>
    <s v="MW1.1"/>
    <x v="0"/>
    <m/>
    <x v="20"/>
    <n v="2557"/>
    <s v="rhizome"/>
    <s v="transient"/>
    <n v="0"/>
    <n v="2"/>
    <n v="0"/>
    <s v="NA"/>
    <n v="0"/>
    <n v="0"/>
    <n v="0"/>
    <n v="0"/>
    <m/>
    <n v="2"/>
  </r>
  <r>
    <x v="2"/>
    <n v="1"/>
    <s v="MW1.1"/>
    <x v="0"/>
    <m/>
    <x v="23"/>
    <n v="7138"/>
    <s v="rhizome"/>
    <s v="transient"/>
    <n v="0"/>
    <n v="9"/>
    <n v="0"/>
    <s v="NA"/>
    <n v="0"/>
    <s v="NA"/>
    <s v="NA"/>
    <s v="NA"/>
    <m/>
    <n v="9"/>
  </r>
  <r>
    <x v="2"/>
    <n v="1"/>
    <s v="MW1.1"/>
    <x v="0"/>
    <m/>
    <x v="8"/>
    <n v="7993"/>
    <s v="rhizome"/>
    <s v="non-canopy"/>
    <n v="0"/>
    <n v="5"/>
    <n v="0"/>
    <s v="NA"/>
    <n v="0"/>
    <s v="NA"/>
    <s v="NA"/>
    <s v="NA"/>
    <m/>
    <n v="5"/>
  </r>
  <r>
    <x v="2"/>
    <n v="1"/>
    <s v="MW1.1"/>
    <x v="0"/>
    <m/>
    <x v="18"/>
    <n v="2445"/>
    <s v="tussock"/>
    <s v="non-canopy"/>
    <n v="0"/>
    <n v="2"/>
    <n v="0"/>
    <n v="0"/>
    <n v="0"/>
    <n v="0"/>
    <n v="0"/>
    <n v="0"/>
    <m/>
    <n v="2"/>
  </r>
  <r>
    <x v="2"/>
    <n v="1"/>
    <s v="MW1.1"/>
    <x v="0"/>
    <m/>
    <x v="10"/>
    <n v="2469"/>
    <s v="rhizome"/>
    <s v="non-canopy"/>
    <n v="0"/>
    <n v="2"/>
    <n v="0"/>
    <n v="0"/>
    <n v="0"/>
    <n v="0"/>
    <n v="0"/>
    <n v="0"/>
    <m/>
    <n v="2"/>
  </r>
  <r>
    <x v="2"/>
    <n v="1"/>
    <s v="MW1.1"/>
    <x v="0"/>
    <m/>
    <x v="17"/>
    <n v="5532"/>
    <s v="rhizome"/>
    <s v="non-canopy"/>
    <n v="0"/>
    <n v="13"/>
    <n v="0"/>
    <s v="NA"/>
    <n v="0"/>
    <s v="NA"/>
    <s v="NA"/>
    <s v="NA"/>
    <m/>
    <n v="13"/>
  </r>
  <r>
    <x v="2"/>
    <n v="1"/>
    <s v="MW1.1"/>
    <x v="0"/>
    <m/>
    <x v="27"/>
    <n v="2503"/>
    <s v="tussock"/>
    <s v="non-canopy"/>
    <n v="0"/>
    <n v="2"/>
    <n v="0"/>
    <n v="0"/>
    <n v="0"/>
    <n v="0"/>
    <n v="0"/>
    <n v="0"/>
    <m/>
    <n v="2"/>
  </r>
  <r>
    <x v="2"/>
    <n v="2"/>
    <s v="MW1.2"/>
    <x v="0"/>
    <m/>
    <x v="2"/>
    <n v="2987"/>
    <s v="basal"/>
    <s v="soil-persistent"/>
    <n v="0"/>
    <n v="7"/>
    <n v="0"/>
    <n v="0"/>
    <n v="0"/>
    <n v="0"/>
    <n v="0"/>
    <n v="0"/>
    <m/>
    <n v="7"/>
  </r>
  <r>
    <x v="2"/>
    <n v="2"/>
    <s v="MW1.2"/>
    <x v="0"/>
    <m/>
    <x v="1"/>
    <n v="3997"/>
    <s v="lignotuber"/>
    <s v="soil-persistent"/>
    <n v="0"/>
    <n v="4"/>
    <n v="0"/>
    <n v="0"/>
    <n v="0"/>
    <n v="8"/>
    <n v="0"/>
    <n v="0"/>
    <m/>
    <n v="12"/>
  </r>
  <r>
    <x v="2"/>
    <n v="2"/>
    <s v="MW1.2"/>
    <x v="0"/>
    <m/>
    <x v="16"/>
    <n v="2603"/>
    <s v="basal"/>
    <s v="soil-persistent"/>
    <n v="0"/>
    <n v="1"/>
    <n v="0"/>
    <n v="0"/>
    <n v="0"/>
    <n v="0"/>
    <n v="0"/>
    <n v="0"/>
    <m/>
    <n v="1"/>
  </r>
  <r>
    <x v="2"/>
    <n v="2"/>
    <s v="MW1.2"/>
    <x v="0"/>
    <m/>
    <x v="23"/>
    <n v="7138"/>
    <s v="rhizome"/>
    <s v="transient"/>
    <n v="0"/>
    <n v="6"/>
    <n v="0"/>
    <s v="NA"/>
    <n v="0"/>
    <s v="NA"/>
    <s v="NA"/>
    <s v="NA"/>
    <m/>
    <n v="6"/>
  </r>
  <r>
    <x v="2"/>
    <n v="2"/>
    <s v="MW1.2"/>
    <x v="0"/>
    <m/>
    <x v="18"/>
    <n v="2445"/>
    <s v="tussock"/>
    <s v="non-canopy"/>
    <n v="0"/>
    <n v="2"/>
    <n v="0"/>
    <n v="0"/>
    <n v="0"/>
    <n v="0"/>
    <n v="0"/>
    <n v="0"/>
    <m/>
    <n v="2"/>
  </r>
  <r>
    <x v="2"/>
    <n v="2"/>
    <s v="MW1.2"/>
    <x v="0"/>
    <m/>
    <x v="10"/>
    <n v="2469"/>
    <s v="rhizome"/>
    <s v="non-canopy"/>
    <n v="0"/>
    <n v="2"/>
    <n v="0"/>
    <n v="0"/>
    <n v="0"/>
    <n v="0"/>
    <n v="0"/>
    <n v="0"/>
    <m/>
    <n v="2"/>
  </r>
  <r>
    <x v="2"/>
    <n v="2"/>
    <s v="MW1.2"/>
    <x v="0"/>
    <m/>
    <x v="28"/>
    <n v="6324"/>
    <s v="tussock"/>
    <s v="non-canopy"/>
    <n v="0"/>
    <n v="6"/>
    <n v="0"/>
    <n v="0"/>
    <n v="0"/>
    <n v="0"/>
    <n v="0"/>
    <n v="0"/>
    <m/>
    <n v="6"/>
  </r>
  <r>
    <x v="2"/>
    <n v="2"/>
    <s v="MW1.2"/>
    <x v="0"/>
    <m/>
    <x v="17"/>
    <n v="5532"/>
    <s v="rhizome"/>
    <s v="non-canopy"/>
    <n v="0"/>
    <n v="12"/>
    <n v="0"/>
    <s v="NA"/>
    <n v="0"/>
    <s v="NA"/>
    <s v="NA"/>
    <s v="NA"/>
    <m/>
    <n v="12"/>
  </r>
  <r>
    <x v="2"/>
    <n v="2"/>
    <s v="MW1.2"/>
    <x v="0"/>
    <m/>
    <x v="29"/>
    <n v="10605"/>
    <s v="rhizome"/>
    <s v="non-canopy"/>
    <n v="0"/>
    <n v="2"/>
    <n v="0"/>
    <s v="NA"/>
    <n v="0"/>
    <s v="NA"/>
    <s v="NA"/>
    <s v="NA"/>
    <m/>
    <n v="2"/>
  </r>
  <r>
    <x v="2"/>
    <n v="3"/>
    <s v="MW1.3"/>
    <x v="0"/>
    <m/>
    <x v="2"/>
    <n v="2987"/>
    <s v="basal"/>
    <s v="soil-persistent"/>
    <n v="0"/>
    <n v="5"/>
    <n v="0"/>
    <n v="0"/>
    <n v="0"/>
    <n v="0"/>
    <n v="0"/>
    <n v="0"/>
    <m/>
    <n v="5"/>
  </r>
  <r>
    <x v="2"/>
    <n v="3"/>
    <s v="MW1.3"/>
    <x v="0"/>
    <m/>
    <x v="1"/>
    <n v="3997"/>
    <s v="lignotuber"/>
    <s v="soil-persistent"/>
    <n v="0"/>
    <n v="2"/>
    <n v="0"/>
    <n v="0"/>
    <n v="0"/>
    <n v="20"/>
    <n v="0"/>
    <n v="0"/>
    <m/>
    <n v="22"/>
  </r>
  <r>
    <x v="2"/>
    <n v="3"/>
    <s v="MW1.3"/>
    <x v="0"/>
    <m/>
    <x v="0"/>
    <n v="7766"/>
    <s v="lignotuber"/>
    <s v="canopy"/>
    <n v="0"/>
    <n v="0"/>
    <n v="0"/>
    <n v="1"/>
    <n v="0"/>
    <n v="0"/>
    <n v="0"/>
    <n v="0"/>
    <m/>
    <n v="0"/>
  </r>
  <r>
    <x v="2"/>
    <n v="3"/>
    <s v="MW1.3"/>
    <x v="0"/>
    <m/>
    <x v="8"/>
    <n v="7993"/>
    <s v="rhizome"/>
    <s v="non-canopy"/>
    <n v="0"/>
    <n v="5"/>
    <n v="0"/>
    <s v="NA"/>
    <n v="0"/>
    <s v="NA"/>
    <s v="NA"/>
    <s v="NA"/>
    <m/>
    <n v="5"/>
  </r>
  <r>
    <x v="2"/>
    <n v="3"/>
    <s v="MW1.3"/>
    <x v="0"/>
    <m/>
    <x v="23"/>
    <n v="7138"/>
    <s v="rhizome"/>
    <s v="transient"/>
    <n v="0"/>
    <n v="1"/>
    <n v="0"/>
    <s v="NA"/>
    <n v="0"/>
    <s v="NA"/>
    <s v="NA"/>
    <s v="NA"/>
    <m/>
    <n v="1"/>
  </r>
  <r>
    <x v="2"/>
    <n v="3"/>
    <s v="MW1.3"/>
    <x v="0"/>
    <m/>
    <x v="25"/>
    <n v="2654"/>
    <s v="none"/>
    <s v="soil-persistent"/>
    <n v="0"/>
    <n v="0"/>
    <n v="0"/>
    <n v="1"/>
    <n v="0"/>
    <n v="2"/>
    <n v="0"/>
    <n v="0"/>
    <m/>
    <n v="2"/>
  </r>
  <r>
    <x v="2"/>
    <n v="3"/>
    <s v="MW1.3"/>
    <x v="0"/>
    <m/>
    <x v="17"/>
    <n v="5532"/>
    <s v="rhizome"/>
    <s v="non-canopy"/>
    <n v="0"/>
    <n v="3"/>
    <n v="0"/>
    <s v="NA"/>
    <n v="0"/>
    <s v="NA"/>
    <s v="NA"/>
    <s v="NA"/>
    <m/>
    <n v="3"/>
  </r>
  <r>
    <x v="2"/>
    <n v="3"/>
    <s v="MW1.3"/>
    <x v="0"/>
    <m/>
    <x v="29"/>
    <n v="10605"/>
    <s v="rhizome"/>
    <s v="non-canopy"/>
    <n v="0"/>
    <n v="1"/>
    <n v="0"/>
    <s v="NA"/>
    <n v="0"/>
    <s v="NA"/>
    <s v="NA"/>
    <s v="NA"/>
    <s v="? Missing data"/>
    <n v="1"/>
  </r>
  <r>
    <x v="2"/>
    <n v="3"/>
    <s v="MW1.3"/>
    <x v="0"/>
    <m/>
    <x v="27"/>
    <n v="2503"/>
    <s v="tussock"/>
    <s v="non-canopy"/>
    <n v="0"/>
    <n v="5"/>
    <n v="0"/>
    <n v="0"/>
    <n v="0"/>
    <n v="0"/>
    <n v="0"/>
    <n v="0"/>
    <m/>
    <n v="5"/>
  </r>
  <r>
    <x v="2"/>
    <n v="3"/>
    <s v="MW1.3"/>
    <x v="0"/>
    <m/>
    <x v="30"/>
    <n v="2294"/>
    <s v="rhizome"/>
    <s v="non-canopy"/>
    <n v="0"/>
    <n v="1"/>
    <n v="0"/>
    <s v="NA"/>
    <n v="0"/>
    <s v="NA"/>
    <s v="NA"/>
    <s v="NA"/>
    <m/>
    <n v="1"/>
  </r>
  <r>
    <x v="2"/>
    <n v="3"/>
    <s v="MW1.3"/>
    <x v="0"/>
    <m/>
    <x v="16"/>
    <n v="2603"/>
    <s v="basal"/>
    <s v="soil-persistent"/>
    <n v="0"/>
    <n v="1"/>
    <n v="0"/>
    <n v="0"/>
    <n v="0"/>
    <n v="3"/>
    <n v="0"/>
    <n v="0"/>
    <m/>
    <n v="4"/>
  </r>
  <r>
    <x v="2"/>
    <n v="3"/>
    <s v="MW1.3"/>
    <x v="0"/>
    <m/>
    <x v="31"/>
    <n v="1609"/>
    <s v="basal"/>
    <s v="non-canopy"/>
    <n v="0"/>
    <n v="2"/>
    <n v="0"/>
    <s v="NA"/>
    <n v="0"/>
    <n v="0"/>
    <n v="0"/>
    <n v="0"/>
    <s v="resprout? Originally inferred to be seedlings"/>
    <n v="2"/>
  </r>
  <r>
    <x v="2"/>
    <n v="3"/>
    <s v="MW1.3"/>
    <x v="0"/>
    <m/>
    <x v="26"/>
    <n v="3243"/>
    <s v="none"/>
    <s v="soil-persistent"/>
    <n v="0"/>
    <n v="0"/>
    <n v="0"/>
    <s v="NA"/>
    <n v="0"/>
    <n v="1"/>
    <n v="0"/>
    <n v="0"/>
    <m/>
    <n v="1"/>
  </r>
  <r>
    <x v="2"/>
    <n v="4"/>
    <s v="MW1.4"/>
    <x v="0"/>
    <m/>
    <x v="25"/>
    <n v="2654"/>
    <s v="none"/>
    <s v="soil-persistent"/>
    <n v="0"/>
    <n v="2"/>
    <n v="0"/>
    <n v="0"/>
    <n v="0"/>
    <n v="0"/>
    <n v="0"/>
    <n v="0"/>
    <m/>
    <n v="2"/>
  </r>
  <r>
    <x v="2"/>
    <n v="4"/>
    <s v="MW1.4"/>
    <x v="0"/>
    <m/>
    <x v="2"/>
    <n v="2987"/>
    <s v="basal"/>
    <s v="soil-persistent"/>
    <n v="0"/>
    <n v="40"/>
    <n v="0"/>
    <n v="0"/>
    <n v="0"/>
    <n v="10"/>
    <n v="0"/>
    <n v="0"/>
    <m/>
    <n v="50"/>
  </r>
  <r>
    <x v="2"/>
    <n v="4"/>
    <s v="MW1.4"/>
    <x v="0"/>
    <m/>
    <x v="0"/>
    <n v="7766"/>
    <s v="lignotuber"/>
    <s v="canopy"/>
    <n v="0"/>
    <n v="1"/>
    <n v="0"/>
    <n v="0"/>
    <n v="0"/>
    <n v="0"/>
    <n v="0"/>
    <n v="0"/>
    <m/>
    <n v="1"/>
  </r>
  <r>
    <x v="2"/>
    <n v="4"/>
    <s v="MW1.4"/>
    <x v="0"/>
    <m/>
    <x v="16"/>
    <n v="2603"/>
    <s v="basal"/>
    <s v="soil-persistent"/>
    <n v="0"/>
    <n v="3"/>
    <n v="0"/>
    <n v="0"/>
    <n v="0"/>
    <n v="0"/>
    <n v="0"/>
    <n v="0"/>
    <m/>
    <n v="3"/>
  </r>
  <r>
    <x v="2"/>
    <n v="4"/>
    <s v="MW1.4"/>
    <x v="0"/>
    <m/>
    <x v="23"/>
    <n v="7138"/>
    <s v="rhizome"/>
    <s v="transient"/>
    <n v="0"/>
    <n v="3"/>
    <n v="0"/>
    <s v="NA"/>
    <n v="0"/>
    <s v="NA"/>
    <s v="NA"/>
    <s v="NA"/>
    <m/>
    <n v="3"/>
  </r>
  <r>
    <x v="2"/>
    <n v="4"/>
    <s v="MW1.4"/>
    <x v="0"/>
    <m/>
    <x v="31"/>
    <n v="1609"/>
    <s v="basal"/>
    <s v="non-canopy"/>
    <n v="0"/>
    <n v="0"/>
    <n v="0"/>
    <s v="NA"/>
    <n v="0"/>
    <n v="1"/>
    <n v="0"/>
    <n v="0"/>
    <m/>
    <n v="1"/>
  </r>
  <r>
    <x v="2"/>
    <n v="4"/>
    <s v="MW1.4"/>
    <x v="0"/>
    <m/>
    <x v="8"/>
    <n v="7993"/>
    <s v="rhizome"/>
    <s v="non-canopy"/>
    <n v="0"/>
    <n v="16"/>
    <n v="0"/>
    <s v="NA"/>
    <n v="0"/>
    <s v="NA"/>
    <s v="NA"/>
    <s v="NA"/>
    <m/>
    <n v="16"/>
  </r>
  <r>
    <x v="2"/>
    <n v="4"/>
    <s v="MW1.4"/>
    <x v="0"/>
    <m/>
    <x v="17"/>
    <n v="5532"/>
    <s v="rhizome"/>
    <s v="non-canopy"/>
    <n v="0"/>
    <n v="12"/>
    <n v="0"/>
    <s v="NA"/>
    <n v="0"/>
    <s v="NA"/>
    <s v="NA"/>
    <s v="NA"/>
    <m/>
    <n v="12"/>
  </r>
  <r>
    <x v="2"/>
    <n v="4"/>
    <s v="MW1.4"/>
    <x v="0"/>
    <m/>
    <x v="27"/>
    <n v="2503"/>
    <s v="tussock"/>
    <s v="non-canopy"/>
    <n v="0"/>
    <n v="1"/>
    <n v="0"/>
    <n v="0"/>
    <n v="0"/>
    <n v="0"/>
    <n v="0"/>
    <n v="0"/>
    <m/>
    <n v="1"/>
  </r>
  <r>
    <x v="2"/>
    <n v="4"/>
    <s v="MW1.4"/>
    <x v="0"/>
    <m/>
    <x v="18"/>
    <n v="2445"/>
    <s v="tussock"/>
    <s v="non-canopy"/>
    <n v="0"/>
    <n v="1"/>
    <n v="0"/>
    <n v="0"/>
    <n v="0"/>
    <n v="0"/>
    <n v="0"/>
    <n v="0"/>
    <m/>
    <n v="1"/>
  </r>
  <r>
    <x v="2"/>
    <n v="4"/>
    <s v="MW1.4"/>
    <x v="0"/>
    <m/>
    <x v="10"/>
    <n v="2469"/>
    <s v="rhizome"/>
    <s v="non-canopy"/>
    <n v="0"/>
    <n v="2"/>
    <n v="0"/>
    <n v="0"/>
    <n v="0"/>
    <n v="0"/>
    <n v="0"/>
    <n v="0"/>
    <m/>
    <n v="2"/>
  </r>
  <r>
    <x v="2"/>
    <n v="4"/>
    <s v="MW1.4"/>
    <x v="0"/>
    <m/>
    <x v="19"/>
    <n v="6325"/>
    <s v="tussock"/>
    <s v="non-canopy"/>
    <n v="0"/>
    <n v="4"/>
    <n v="0"/>
    <n v="0"/>
    <n v="0"/>
    <n v="0"/>
    <n v="0"/>
    <n v="0"/>
    <m/>
    <n v="4"/>
  </r>
  <r>
    <x v="2"/>
    <n v="4"/>
    <s v="MW1.4"/>
    <x v="0"/>
    <m/>
    <x v="23"/>
    <n v="7138"/>
    <s v="rhizome"/>
    <s v="transient"/>
    <n v="0"/>
    <n v="2"/>
    <n v="0"/>
    <s v="NA"/>
    <n v="0"/>
    <s v="NA"/>
    <s v="NA"/>
    <s v="NA"/>
    <m/>
    <n v="2"/>
  </r>
  <r>
    <x v="2"/>
    <n v="4"/>
    <s v="MW1.4"/>
    <x v="0"/>
    <m/>
    <x v="32"/>
    <n v="4122"/>
    <s v="NA"/>
    <s v="canopy"/>
    <n v="0"/>
    <n v="0"/>
    <n v="0"/>
    <n v="0"/>
    <n v="0"/>
    <n v="1"/>
    <n v="0"/>
    <n v="0"/>
    <m/>
    <n v="1"/>
  </r>
  <r>
    <x v="2"/>
    <n v="4"/>
    <s v="MW1.4"/>
    <x v="0"/>
    <m/>
    <x v="29"/>
    <n v="10605"/>
    <s v="rhizome"/>
    <s v="non-canopy"/>
    <n v="0"/>
    <n v="1"/>
    <n v="0"/>
    <s v="NA"/>
    <n v="0"/>
    <s v="NA"/>
    <s v="NA"/>
    <s v="NA"/>
    <m/>
    <n v="1"/>
  </r>
  <r>
    <x v="2"/>
    <n v="5"/>
    <s v="MW1.5"/>
    <x v="0"/>
    <m/>
    <x v="18"/>
    <n v="2445"/>
    <s v="tussock"/>
    <s v="non-canopy"/>
    <n v="0"/>
    <n v="2"/>
    <n v="0"/>
    <n v="0"/>
    <n v="0"/>
    <n v="0"/>
    <n v="0"/>
    <n v="0"/>
    <m/>
    <n v="2"/>
  </r>
  <r>
    <x v="2"/>
    <n v="5"/>
    <s v="MW1.5"/>
    <x v="0"/>
    <m/>
    <x v="10"/>
    <n v="2469"/>
    <s v="rhizome"/>
    <s v="non-canopy"/>
    <n v="0"/>
    <n v="5"/>
    <n v="0"/>
    <n v="0"/>
    <n v="0"/>
    <n v="0"/>
    <n v="0"/>
    <n v="0"/>
    <m/>
    <n v="5"/>
  </r>
  <r>
    <x v="2"/>
    <n v="5"/>
    <s v="MW1.5"/>
    <x v="0"/>
    <m/>
    <x v="23"/>
    <n v="7138"/>
    <s v="rhizome"/>
    <s v="transient"/>
    <n v="0"/>
    <n v="5"/>
    <n v="0"/>
    <s v="NA"/>
    <n v="0"/>
    <s v="NA"/>
    <s v="NA"/>
    <s v="NA"/>
    <m/>
    <n v="5"/>
  </r>
  <r>
    <x v="2"/>
    <n v="5"/>
    <s v="MW1.5"/>
    <x v="0"/>
    <m/>
    <x v="2"/>
    <n v="2987"/>
    <s v="basal"/>
    <s v="soil-persistent"/>
    <n v="0"/>
    <n v="12"/>
    <n v="0"/>
    <n v="0"/>
    <n v="0"/>
    <n v="0"/>
    <n v="0"/>
    <n v="0"/>
    <m/>
    <n v="12"/>
  </r>
  <r>
    <x v="2"/>
    <n v="5"/>
    <s v="MW1.5"/>
    <x v="0"/>
    <m/>
    <x v="9"/>
    <n v="8875"/>
    <s v="lignotuber"/>
    <s v="soil-persistent"/>
    <n v="0"/>
    <n v="0"/>
    <n v="0"/>
    <n v="0"/>
    <n v="0"/>
    <n v="1"/>
    <n v="0"/>
    <n v="0"/>
    <m/>
    <n v="1"/>
  </r>
  <r>
    <x v="2"/>
    <n v="5"/>
    <s v="MW1.5"/>
    <x v="0"/>
    <m/>
    <x v="8"/>
    <n v="7993"/>
    <s v="rhizome"/>
    <s v="non-canopy"/>
    <n v="0"/>
    <n v="14"/>
    <n v="0"/>
    <s v="NA"/>
    <n v="0"/>
    <s v="NA"/>
    <s v="NA"/>
    <s v="NA"/>
    <m/>
    <n v="14"/>
  </r>
  <r>
    <x v="2"/>
    <n v="5"/>
    <s v="MW1.5"/>
    <x v="0"/>
    <m/>
    <x v="16"/>
    <n v="2603"/>
    <s v="basal"/>
    <s v="soil-persistent"/>
    <n v="0"/>
    <n v="2"/>
    <n v="0"/>
    <n v="0"/>
    <n v="0"/>
    <n v="0"/>
    <n v="0"/>
    <n v="0"/>
    <m/>
    <n v="2"/>
  </r>
  <r>
    <x v="2"/>
    <n v="5"/>
    <s v="MW1.5"/>
    <x v="0"/>
    <m/>
    <x v="31"/>
    <n v="1609"/>
    <s v="basal"/>
    <s v="non-canopy"/>
    <n v="0"/>
    <n v="0"/>
    <n v="0"/>
    <s v="NA"/>
    <n v="0"/>
    <n v="1"/>
    <n v="0"/>
    <n v="0"/>
    <m/>
    <n v="1"/>
  </r>
  <r>
    <x v="2"/>
    <n v="5"/>
    <s v="MW1.5"/>
    <x v="0"/>
    <m/>
    <x v="29"/>
    <n v="10605"/>
    <s v="rhizome"/>
    <s v="non-canopy"/>
    <n v="0"/>
    <n v="2"/>
    <n v="0"/>
    <s v="NA"/>
    <n v="0"/>
    <s v="NA"/>
    <s v="NA"/>
    <s v="NA"/>
    <m/>
    <n v="2"/>
  </r>
  <r>
    <x v="2"/>
    <n v="5"/>
    <s v="MW1.5"/>
    <x v="0"/>
    <m/>
    <x v="17"/>
    <n v="5532"/>
    <s v="rhizome"/>
    <s v="non-canopy"/>
    <n v="0"/>
    <n v="6"/>
    <n v="0"/>
    <s v="NA"/>
    <n v="0"/>
    <s v="NA"/>
    <s v="NA"/>
    <s v="NA"/>
    <m/>
    <n v="6"/>
  </r>
  <r>
    <x v="2"/>
    <n v="5"/>
    <s v="MW1.5"/>
    <x v="0"/>
    <m/>
    <x v="0"/>
    <n v="7766"/>
    <s v="lignotuber"/>
    <s v="canopy"/>
    <n v="0"/>
    <n v="0"/>
    <n v="0"/>
    <n v="0"/>
    <n v="0"/>
    <n v="2"/>
    <n v="0"/>
    <n v="0"/>
    <m/>
    <n v="2"/>
  </r>
  <r>
    <x v="2"/>
    <n v="5"/>
    <s v="MW1.5"/>
    <x v="0"/>
    <m/>
    <x v="28"/>
    <n v="6324"/>
    <s v="tussock"/>
    <s v="non-canopy"/>
    <n v="0"/>
    <n v="1"/>
    <n v="0"/>
    <n v="0"/>
    <n v="0"/>
    <n v="0"/>
    <n v="0"/>
    <n v="0"/>
    <m/>
    <n v="1"/>
  </r>
  <r>
    <x v="2"/>
    <n v="5"/>
    <s v="MW1.5"/>
    <x v="0"/>
    <m/>
    <x v="20"/>
    <n v="2557"/>
    <s v="rhizome"/>
    <s v="transient"/>
    <n v="0"/>
    <n v="1"/>
    <n v="0"/>
    <s v="NA"/>
    <n v="0"/>
    <n v="0"/>
    <n v="0"/>
    <n v="0"/>
    <m/>
    <n v="1"/>
  </r>
  <r>
    <x v="2"/>
    <n v="6"/>
    <s v="MW1.6"/>
    <x v="0"/>
    <m/>
    <x v="18"/>
    <n v="2445"/>
    <s v="tussock"/>
    <s v="non-canopy"/>
    <n v="0"/>
    <n v="2"/>
    <n v="0"/>
    <n v="0"/>
    <n v="0"/>
    <n v="0"/>
    <n v="0"/>
    <n v="0"/>
    <m/>
    <n v="2"/>
  </r>
  <r>
    <x v="2"/>
    <n v="6"/>
    <s v="MW1.6"/>
    <x v="0"/>
    <m/>
    <x v="10"/>
    <n v="2469"/>
    <s v="rhizome"/>
    <s v="non-canopy"/>
    <n v="0"/>
    <n v="4"/>
    <n v="0"/>
    <n v="0"/>
    <n v="0"/>
    <n v="0"/>
    <n v="0"/>
    <n v="0"/>
    <m/>
    <n v="4"/>
  </r>
  <r>
    <x v="2"/>
    <n v="6"/>
    <s v="MW1.6"/>
    <x v="0"/>
    <m/>
    <x v="20"/>
    <n v="2557"/>
    <s v="rhizome"/>
    <s v="transient"/>
    <n v="0"/>
    <n v="4"/>
    <n v="0"/>
    <s v="NA"/>
    <n v="0"/>
    <n v="0"/>
    <n v="0"/>
    <n v="0"/>
    <m/>
    <n v="4"/>
  </r>
  <r>
    <x v="2"/>
    <n v="6"/>
    <s v="MW1.6"/>
    <x v="0"/>
    <m/>
    <x v="1"/>
    <n v="3997"/>
    <s v="lignotuber"/>
    <s v="soil-persistent"/>
    <n v="0"/>
    <n v="2"/>
    <n v="0"/>
    <n v="0"/>
    <n v="0"/>
    <n v="20"/>
    <n v="0"/>
    <n v="0"/>
    <m/>
    <n v="22"/>
  </r>
  <r>
    <x v="2"/>
    <n v="6"/>
    <s v="MW1.6"/>
    <x v="0"/>
    <m/>
    <x v="17"/>
    <n v="5532"/>
    <s v="rhizome"/>
    <s v="soil-persistent"/>
    <n v="0"/>
    <n v="12"/>
    <n v="0"/>
    <s v="NA"/>
    <n v="0"/>
    <s v="NA"/>
    <s v="NA"/>
    <s v="NA"/>
    <m/>
    <n v="12"/>
  </r>
  <r>
    <x v="2"/>
    <n v="6"/>
    <s v="MW1.6"/>
    <x v="0"/>
    <m/>
    <x v="2"/>
    <n v="2987"/>
    <s v="basal"/>
    <s v="soil-persistent"/>
    <n v="0"/>
    <n v="20"/>
    <n v="0"/>
    <n v="0"/>
    <n v="0"/>
    <n v="0"/>
    <n v="0"/>
    <n v="0"/>
    <m/>
    <n v="20"/>
  </r>
  <r>
    <x v="2"/>
    <n v="6"/>
    <s v="MW1.6"/>
    <x v="0"/>
    <m/>
    <x v="23"/>
    <n v="7138"/>
    <s v="rhizome"/>
    <s v="transient"/>
    <n v="0"/>
    <n v="12"/>
    <n v="0"/>
    <s v="NA"/>
    <n v="0"/>
    <s v="NA"/>
    <s v="NA"/>
    <s v="NA"/>
    <m/>
    <n v="12"/>
  </r>
  <r>
    <x v="2"/>
    <n v="6"/>
    <s v="MW1.6"/>
    <x v="0"/>
    <m/>
    <x v="16"/>
    <n v="2603"/>
    <s v="basal"/>
    <s v="soil-persistent"/>
    <n v="0"/>
    <n v="2"/>
    <n v="0"/>
    <n v="0"/>
    <n v="0"/>
    <n v="0"/>
    <n v="0"/>
    <n v="0"/>
    <m/>
    <n v="2"/>
  </r>
  <r>
    <x v="2"/>
    <n v="6"/>
    <s v="MW1.6"/>
    <x v="0"/>
    <m/>
    <x v="9"/>
    <n v="8875"/>
    <s v="lignotuber"/>
    <s v="soil-persistent"/>
    <n v="0"/>
    <n v="0"/>
    <n v="0"/>
    <n v="0"/>
    <n v="0"/>
    <n v="1"/>
    <n v="0"/>
    <n v="0"/>
    <m/>
    <n v="1"/>
  </r>
  <r>
    <x v="2"/>
    <n v="6"/>
    <s v="MW1.6"/>
    <x v="0"/>
    <m/>
    <x v="8"/>
    <n v="7993"/>
    <s v="rhizome"/>
    <s v="non-canopy"/>
    <n v="0"/>
    <n v="8"/>
    <n v="0"/>
    <s v="NA"/>
    <n v="0"/>
    <s v="NA"/>
    <s v="NA"/>
    <s v="NA"/>
    <m/>
    <n v="8"/>
  </r>
  <r>
    <x v="2"/>
    <n v="6"/>
    <s v="MW1.6"/>
    <x v="0"/>
    <m/>
    <x v="19"/>
    <n v="6325"/>
    <s v="tussock"/>
    <s v="non-canopy"/>
    <n v="0"/>
    <n v="2"/>
    <n v="0"/>
    <n v="0"/>
    <n v="0"/>
    <n v="0"/>
    <n v="0"/>
    <n v="0"/>
    <m/>
    <n v="2"/>
  </r>
  <r>
    <x v="2"/>
    <n v="7"/>
    <s v="MW1.7"/>
    <x v="0"/>
    <m/>
    <x v="2"/>
    <n v="2987"/>
    <s v="basal"/>
    <s v="soil-persistent"/>
    <n v="0"/>
    <n v="60"/>
    <n v="0"/>
    <n v="0"/>
    <n v="0"/>
    <n v="0"/>
    <n v="0"/>
    <n v="0"/>
    <m/>
    <n v="60"/>
  </r>
  <r>
    <x v="2"/>
    <n v="7"/>
    <s v="MW1.7"/>
    <x v="0"/>
    <m/>
    <x v="33"/>
    <n v="4604"/>
    <s v="tuber"/>
    <s v="transient"/>
    <n v="0"/>
    <n v="5"/>
    <n v="0"/>
    <s v="NA"/>
    <n v="0"/>
    <n v="0"/>
    <n v="0"/>
    <n v="0"/>
    <m/>
    <n v="5"/>
  </r>
  <r>
    <x v="2"/>
    <n v="7"/>
    <s v="MW1.7"/>
    <x v="0"/>
    <m/>
    <x v="23"/>
    <n v="7138"/>
    <s v="rhizome"/>
    <s v="transient"/>
    <n v="0"/>
    <n v="15"/>
    <n v="0"/>
    <s v="NA"/>
    <n v="0"/>
    <s v="NA"/>
    <s v="NA"/>
    <s v="NA"/>
    <m/>
    <n v="15"/>
  </r>
  <r>
    <x v="2"/>
    <n v="7"/>
    <s v="MW1.7"/>
    <x v="0"/>
    <m/>
    <x v="19"/>
    <n v="6325"/>
    <s v="tussock"/>
    <s v="non-canopy"/>
    <n v="0"/>
    <n v="2"/>
    <n v="0"/>
    <n v="0"/>
    <n v="0"/>
    <n v="0"/>
    <n v="0"/>
    <n v="0"/>
    <m/>
    <n v="2"/>
  </r>
  <r>
    <x v="2"/>
    <n v="7"/>
    <s v="MW1.7"/>
    <x v="0"/>
    <m/>
    <x v="25"/>
    <n v="2654"/>
    <s v="none"/>
    <s v="soil-persistent"/>
    <n v="0"/>
    <n v="0"/>
    <n v="0"/>
    <n v="0"/>
    <n v="0"/>
    <n v="3"/>
    <n v="0"/>
    <n v="0"/>
    <m/>
    <n v="3"/>
  </r>
  <r>
    <x v="2"/>
    <n v="7"/>
    <s v="MW1.7"/>
    <x v="0"/>
    <m/>
    <x v="1"/>
    <n v="3997"/>
    <s v="lignotuber"/>
    <s v="soil-persistent"/>
    <n v="0"/>
    <n v="1"/>
    <n v="0"/>
    <n v="2"/>
    <n v="0"/>
    <n v="30"/>
    <n v="0"/>
    <n v="0"/>
    <m/>
    <n v="31"/>
  </r>
  <r>
    <x v="2"/>
    <n v="7"/>
    <s v="MW1.7"/>
    <x v="0"/>
    <m/>
    <x v="20"/>
    <n v="2557"/>
    <s v="rhizome"/>
    <s v="transient"/>
    <n v="0"/>
    <n v="1"/>
    <n v="0"/>
    <s v="NA"/>
    <n v="0"/>
    <n v="0"/>
    <n v="0"/>
    <n v="0"/>
    <m/>
    <n v="1"/>
  </r>
  <r>
    <x v="2"/>
    <n v="7"/>
    <s v="MW1.7"/>
    <x v="0"/>
    <m/>
    <x v="18"/>
    <n v="2445"/>
    <s v="tussock"/>
    <s v="non-canopy"/>
    <n v="0"/>
    <n v="1"/>
    <n v="0"/>
    <n v="0"/>
    <n v="0"/>
    <n v="0"/>
    <n v="0"/>
    <n v="0"/>
    <m/>
    <n v="1"/>
  </r>
  <r>
    <x v="2"/>
    <n v="7"/>
    <s v="MW1.7"/>
    <x v="0"/>
    <m/>
    <x v="17"/>
    <n v="5532"/>
    <s v="rhizome"/>
    <s v="non-canopy"/>
    <n v="0"/>
    <n v="11"/>
    <n v="0"/>
    <s v="NA"/>
    <n v="0"/>
    <s v="NA"/>
    <s v="NA"/>
    <s v="NA"/>
    <m/>
    <n v="11"/>
  </r>
  <r>
    <x v="2"/>
    <n v="7"/>
    <s v="MW1.7"/>
    <x v="0"/>
    <m/>
    <x v="29"/>
    <n v="10605"/>
    <s v="rhizome"/>
    <s v="non-canopy"/>
    <n v="0"/>
    <n v="2"/>
    <n v="0"/>
    <s v="NA"/>
    <n v="0"/>
    <s v="NA"/>
    <s v="NA"/>
    <s v="NA"/>
    <m/>
    <n v="2"/>
  </r>
  <r>
    <x v="2"/>
    <n v="7"/>
    <s v="MW1.7"/>
    <x v="0"/>
    <m/>
    <x v="8"/>
    <n v="7993"/>
    <s v="rhizome"/>
    <s v="non-canopy"/>
    <n v="0"/>
    <n v="9"/>
    <n v="0"/>
    <s v="NA"/>
    <n v="0"/>
    <s v="NA"/>
    <s v="NA"/>
    <s v="NA"/>
    <m/>
    <n v="9"/>
  </r>
  <r>
    <x v="2"/>
    <n v="7"/>
    <s v="MW1.7"/>
    <x v="0"/>
    <m/>
    <x v="28"/>
    <n v="6324"/>
    <s v="tussock"/>
    <s v="non-canopy"/>
    <n v="0"/>
    <n v="1"/>
    <n v="0"/>
    <n v="0"/>
    <n v="0"/>
    <n v="0"/>
    <n v="0"/>
    <n v="0"/>
    <m/>
    <n v="1"/>
  </r>
  <r>
    <x v="2"/>
    <n v="8"/>
    <s v="MW1.8"/>
    <x v="0"/>
    <m/>
    <x v="2"/>
    <n v="2987"/>
    <s v="basal"/>
    <s v="soil-persistent"/>
    <n v="0"/>
    <n v="50"/>
    <n v="0"/>
    <n v="0"/>
    <n v="0"/>
    <n v="0"/>
    <n v="0"/>
    <n v="0"/>
    <m/>
    <n v="50"/>
  </r>
  <r>
    <x v="2"/>
    <n v="8"/>
    <s v="MW1.8"/>
    <x v="0"/>
    <m/>
    <x v="1"/>
    <n v="3997"/>
    <s v="lignotuber"/>
    <s v="soil-persistent"/>
    <n v="0"/>
    <n v="10"/>
    <n v="0"/>
    <n v="0"/>
    <n v="0"/>
    <n v="50"/>
    <n v="0"/>
    <n v="0"/>
    <m/>
    <n v="60"/>
  </r>
  <r>
    <x v="2"/>
    <n v="8"/>
    <s v="MW1.8"/>
    <x v="0"/>
    <m/>
    <x v="16"/>
    <n v="2603"/>
    <s v="basal"/>
    <s v="soil-persistent"/>
    <n v="0"/>
    <n v="1"/>
    <n v="0"/>
    <n v="0"/>
    <n v="0"/>
    <n v="0"/>
    <n v="0"/>
    <n v="0"/>
    <m/>
    <n v="1"/>
  </r>
  <r>
    <x v="2"/>
    <n v="8"/>
    <s v="MW1.8"/>
    <x v="0"/>
    <m/>
    <x v="19"/>
    <n v="6325"/>
    <s v="tussock"/>
    <s v="non-canopy"/>
    <n v="0"/>
    <n v="2"/>
    <n v="0"/>
    <n v="0"/>
    <n v="0"/>
    <n v="0"/>
    <n v="0"/>
    <n v="0"/>
    <m/>
    <n v="2"/>
  </r>
  <r>
    <x v="2"/>
    <n v="8"/>
    <s v="MW1.8"/>
    <x v="0"/>
    <m/>
    <x v="8"/>
    <n v="7993"/>
    <s v="rhizome"/>
    <s v="non-canopy"/>
    <n v="0"/>
    <n v="12"/>
    <n v="0"/>
    <s v="NA"/>
    <n v="0"/>
    <s v="NA"/>
    <s v="NA"/>
    <s v="NA"/>
    <m/>
    <n v="12"/>
  </r>
  <r>
    <x v="2"/>
    <n v="8"/>
    <s v="MW1.8"/>
    <x v="0"/>
    <m/>
    <x v="29"/>
    <n v="10605"/>
    <s v="rhizome"/>
    <s v="non-canopy"/>
    <n v="0"/>
    <n v="3"/>
    <n v="0"/>
    <s v="NA"/>
    <n v="0"/>
    <s v="NA"/>
    <s v="NA"/>
    <s v="NA"/>
    <m/>
    <n v="3"/>
  </r>
  <r>
    <x v="2"/>
    <n v="8"/>
    <s v="MW1.8"/>
    <x v="0"/>
    <m/>
    <x v="17"/>
    <n v="5532"/>
    <s v="rhizome"/>
    <s v="non-canopy"/>
    <n v="0"/>
    <n v="5"/>
    <n v="0"/>
    <s v="NA"/>
    <n v="0"/>
    <s v="NA"/>
    <s v="NA"/>
    <s v="NA"/>
    <m/>
    <n v="5"/>
  </r>
  <r>
    <x v="2"/>
    <n v="8"/>
    <s v="MW1.8"/>
    <x v="0"/>
    <m/>
    <x v="28"/>
    <n v="6324"/>
    <s v="tussock"/>
    <s v="non-canopy"/>
    <n v="0"/>
    <n v="1"/>
    <n v="0"/>
    <n v="0"/>
    <n v="0"/>
    <n v="0"/>
    <n v="0"/>
    <n v="0"/>
    <m/>
    <n v="1"/>
  </r>
  <r>
    <x v="2"/>
    <n v="8"/>
    <s v="MW1.8"/>
    <x v="0"/>
    <m/>
    <x v="23"/>
    <n v="7138"/>
    <s v="rhizome"/>
    <s v="transient"/>
    <n v="0"/>
    <n v="2"/>
    <n v="0"/>
    <s v="NA"/>
    <n v="0"/>
    <s v="NA"/>
    <s v="NA"/>
    <s v="NA"/>
    <m/>
    <n v="2"/>
  </r>
  <r>
    <x v="2"/>
    <n v="8"/>
    <s v="MW1.8"/>
    <x v="0"/>
    <m/>
    <x v="27"/>
    <n v="2503"/>
    <s v="tussock"/>
    <s v="non-canopy"/>
    <n v="0"/>
    <n v="3"/>
    <n v="0"/>
    <n v="0"/>
    <n v="0"/>
    <n v="0"/>
    <n v="0"/>
    <n v="0"/>
    <m/>
    <n v="3"/>
  </r>
  <r>
    <x v="2"/>
    <n v="8"/>
    <s v="MW1.8"/>
    <x v="0"/>
    <m/>
    <x v="34"/>
    <n v="9293"/>
    <s v="rhizome"/>
    <s v="transient"/>
    <n v="0"/>
    <n v="2"/>
    <n v="0"/>
    <s v="NA"/>
    <n v="0"/>
    <s v="NA"/>
    <s v="NA"/>
    <s v="NA"/>
    <m/>
    <n v="2"/>
  </r>
  <r>
    <x v="2"/>
    <n v="8"/>
    <s v="MW1.8"/>
    <x v="0"/>
    <m/>
    <x v="26"/>
    <n v="3243"/>
    <s v="none"/>
    <s v="soil-persistent"/>
    <n v="0"/>
    <n v="3"/>
    <n v="0"/>
    <s v="NA"/>
    <n v="0"/>
    <n v="2"/>
    <n v="0"/>
    <n v="0"/>
    <m/>
    <n v="5"/>
  </r>
  <r>
    <x v="2"/>
    <n v="8"/>
    <s v="MW1.8"/>
    <x v="0"/>
    <m/>
    <x v="18"/>
    <n v="2445"/>
    <s v="tussock"/>
    <s v="non-canopy"/>
    <n v="0"/>
    <n v="2"/>
    <n v="0"/>
    <n v="0"/>
    <n v="0"/>
    <n v="0"/>
    <n v="0"/>
    <n v="0"/>
    <m/>
    <n v="2"/>
  </r>
  <r>
    <x v="2"/>
    <n v="8"/>
    <s v="MW1.8"/>
    <x v="0"/>
    <m/>
    <x v="20"/>
    <n v="2557"/>
    <s v="rhizome"/>
    <s v="transient"/>
    <n v="0"/>
    <n v="1"/>
    <n v="0"/>
    <s v="NA"/>
    <n v="0"/>
    <n v="0"/>
    <n v="0"/>
    <n v="0"/>
    <m/>
    <n v="1"/>
  </r>
  <r>
    <x v="2"/>
    <n v="8"/>
    <s v="MW1.8"/>
    <x v="0"/>
    <m/>
    <x v="25"/>
    <n v="2654"/>
    <s v="none"/>
    <s v="soil-persistent"/>
    <n v="0"/>
    <n v="0"/>
    <n v="0"/>
    <n v="0"/>
    <n v="0"/>
    <n v="1"/>
    <n v="0"/>
    <n v="0"/>
    <m/>
    <n v="1"/>
  </r>
  <r>
    <x v="2"/>
    <n v="9"/>
    <s v="MW1.9"/>
    <x v="0"/>
    <m/>
    <x v="2"/>
    <n v="2987"/>
    <s v="basal"/>
    <s v="soil-persistent"/>
    <n v="0"/>
    <n v="35"/>
    <n v="0"/>
    <n v="0"/>
    <n v="0"/>
    <n v="0"/>
    <n v="0"/>
    <n v="0"/>
    <m/>
    <n v="35"/>
  </r>
  <r>
    <x v="2"/>
    <n v="9"/>
    <s v="MW1.9"/>
    <x v="0"/>
    <m/>
    <x v="35"/>
    <n v="5344"/>
    <s v="none"/>
    <s v="canopy"/>
    <n v="0"/>
    <n v="0"/>
    <n v="0"/>
    <n v="0"/>
    <n v="0"/>
    <n v="1"/>
    <n v="0"/>
    <n v="0"/>
    <m/>
    <n v="1"/>
  </r>
  <r>
    <x v="2"/>
    <n v="9"/>
    <s v="MW1.9"/>
    <x v="0"/>
    <m/>
    <x v="8"/>
    <n v="7993"/>
    <s v="rhizome"/>
    <s v="non-canopy"/>
    <n v="0"/>
    <n v="25"/>
    <n v="0"/>
    <s v="NA"/>
    <n v="0"/>
    <s v="NA"/>
    <s v="NA"/>
    <s v="NA"/>
    <m/>
    <n v="25"/>
  </r>
  <r>
    <x v="2"/>
    <n v="9"/>
    <s v="MW1.9"/>
    <x v="0"/>
    <m/>
    <x v="17"/>
    <n v="5532"/>
    <s v="rhizome"/>
    <s v="non-canopy"/>
    <n v="0"/>
    <n v="4"/>
    <n v="0"/>
    <s v="NA"/>
    <n v="0"/>
    <s v="NA"/>
    <s v="NA"/>
    <s v="NA"/>
    <m/>
    <n v="4"/>
  </r>
  <r>
    <x v="2"/>
    <n v="9"/>
    <s v="MW1.9"/>
    <x v="0"/>
    <m/>
    <x v="28"/>
    <n v="6324"/>
    <s v="tussock"/>
    <s v="non-canopy"/>
    <n v="0"/>
    <n v="2"/>
    <n v="0"/>
    <n v="0"/>
    <n v="0"/>
    <n v="0"/>
    <n v="0"/>
    <n v="0"/>
    <m/>
    <n v="2"/>
  </r>
  <r>
    <x v="2"/>
    <n v="9"/>
    <s v="MW1.9"/>
    <x v="0"/>
    <m/>
    <x v="10"/>
    <n v="2469"/>
    <s v="rhizome"/>
    <s v="non-canopy"/>
    <n v="0"/>
    <n v="4"/>
    <n v="0"/>
    <n v="0"/>
    <n v="0"/>
    <n v="0"/>
    <n v="0"/>
    <n v="0"/>
    <m/>
    <n v="4"/>
  </r>
  <r>
    <x v="2"/>
    <n v="9"/>
    <s v="MW1.9"/>
    <x v="0"/>
    <m/>
    <x v="31"/>
    <n v="1609"/>
    <s v="basal"/>
    <s v="non-canopy"/>
    <n v="0"/>
    <n v="0"/>
    <n v="0"/>
    <s v="NA"/>
    <n v="0"/>
    <n v="1"/>
    <n v="0"/>
    <n v="0"/>
    <m/>
    <n v="1"/>
  </r>
  <r>
    <x v="2"/>
    <n v="9"/>
    <s v="MW1.9"/>
    <x v="0"/>
    <m/>
    <x v="1"/>
    <n v="3997"/>
    <s v="lignotuber"/>
    <s v="soil-persistent"/>
    <n v="0"/>
    <n v="2"/>
    <n v="0"/>
    <n v="0"/>
    <n v="0"/>
    <n v="120"/>
    <n v="0"/>
    <n v="0"/>
    <m/>
    <n v="122"/>
  </r>
  <r>
    <x v="2"/>
    <n v="9"/>
    <s v="MW1.9"/>
    <x v="0"/>
    <m/>
    <x v="23"/>
    <n v="7138"/>
    <s v="rhizome"/>
    <s v="transient"/>
    <n v="0"/>
    <n v="3"/>
    <n v="0"/>
    <s v="NA"/>
    <n v="0"/>
    <s v="NA"/>
    <s v="NA"/>
    <s v="NA"/>
    <m/>
    <n v="3"/>
  </r>
  <r>
    <x v="2"/>
    <n v="10"/>
    <s v="MW1.10"/>
    <x v="0"/>
    <m/>
    <x v="1"/>
    <n v="3997"/>
    <s v="lignotuber"/>
    <s v="soil-persistent"/>
    <n v="0"/>
    <n v="5"/>
    <n v="0"/>
    <n v="0"/>
    <n v="0"/>
    <n v="100"/>
    <n v="0"/>
    <n v="0"/>
    <m/>
    <n v="105"/>
  </r>
  <r>
    <x v="2"/>
    <n v="10"/>
    <s v="MW1.10"/>
    <x v="0"/>
    <m/>
    <x v="10"/>
    <n v="2469"/>
    <s v="rhizome"/>
    <s v="non-canopy"/>
    <n v="0"/>
    <n v="5"/>
    <n v="0"/>
    <n v="0"/>
    <n v="0"/>
    <n v="0"/>
    <n v="0"/>
    <n v="0"/>
    <m/>
    <n v="5"/>
  </r>
  <r>
    <x v="2"/>
    <n v="10"/>
    <s v="MW1.10"/>
    <x v="0"/>
    <m/>
    <x v="36"/>
    <n v="6182"/>
    <s v="basal"/>
    <s v="soil-persistent"/>
    <n v="0"/>
    <n v="1"/>
    <n v="0"/>
    <n v="0"/>
    <n v="0"/>
    <n v="0"/>
    <n v="0"/>
    <n v="0"/>
    <m/>
    <n v="1"/>
  </r>
  <r>
    <x v="2"/>
    <n v="10"/>
    <s v="MW1.10"/>
    <x v="0"/>
    <m/>
    <x v="16"/>
    <n v="2603"/>
    <s v="basal"/>
    <s v="soil-persistent"/>
    <n v="0"/>
    <n v="3"/>
    <n v="1"/>
    <n v="0"/>
    <n v="0"/>
    <n v="0"/>
    <n v="0"/>
    <n v="0"/>
    <m/>
    <n v="3"/>
  </r>
  <r>
    <x v="2"/>
    <n v="10"/>
    <s v="MW1.10"/>
    <x v="0"/>
    <m/>
    <x v="23"/>
    <n v="7138"/>
    <s v="rhizome"/>
    <s v="transient"/>
    <n v="0"/>
    <n v="4"/>
    <n v="0"/>
    <s v="NA"/>
    <n v="0"/>
    <s v="NA"/>
    <s v="NA"/>
    <s v="NA"/>
    <m/>
    <n v="4"/>
  </r>
  <r>
    <x v="2"/>
    <n v="10"/>
    <s v="MW1.10"/>
    <x v="0"/>
    <m/>
    <x v="9"/>
    <n v="8875"/>
    <s v="lignotuber"/>
    <s v="soil-persistent"/>
    <n v="0"/>
    <n v="1"/>
    <n v="0"/>
    <n v="0"/>
    <n v="0"/>
    <n v="0"/>
    <n v="0"/>
    <n v="0"/>
    <m/>
    <n v="1"/>
  </r>
  <r>
    <x v="2"/>
    <n v="10"/>
    <s v="MW1.10"/>
    <x v="0"/>
    <m/>
    <x v="8"/>
    <n v="7993"/>
    <s v="rhizome"/>
    <s v="non-canopy"/>
    <n v="0"/>
    <n v="12"/>
    <n v="0"/>
    <s v="NA"/>
    <n v="0"/>
    <s v="NA"/>
    <s v="NA"/>
    <s v="NA"/>
    <m/>
    <n v="12"/>
  </r>
  <r>
    <x v="2"/>
    <n v="10"/>
    <s v="MW1.10"/>
    <x v="0"/>
    <m/>
    <x v="27"/>
    <n v="2503"/>
    <s v="tussock"/>
    <s v="non-canopy"/>
    <n v="0"/>
    <n v="6"/>
    <n v="0"/>
    <n v="0"/>
    <n v="0"/>
    <n v="0"/>
    <n v="0"/>
    <n v="0"/>
    <m/>
    <n v="6"/>
  </r>
  <r>
    <x v="2"/>
    <n v="10"/>
    <s v="MW1.10"/>
    <x v="0"/>
    <m/>
    <x v="2"/>
    <n v="2987"/>
    <s v="basal"/>
    <s v="soil-persistent"/>
    <n v="0"/>
    <n v="30"/>
    <n v="0"/>
    <n v="0"/>
    <n v="0"/>
    <n v="0"/>
    <n v="0"/>
    <n v="0"/>
    <m/>
    <n v="30"/>
  </r>
  <r>
    <x v="2"/>
    <n v="10"/>
    <s v="MW1.10"/>
    <x v="0"/>
    <m/>
    <x v="17"/>
    <n v="5532"/>
    <s v="rhizome"/>
    <s v="non-canopy"/>
    <n v="0"/>
    <n v="9"/>
    <n v="0"/>
    <s v="NA"/>
    <n v="0"/>
    <s v="NA"/>
    <s v="NA"/>
    <s v="NA"/>
    <m/>
    <n v="9"/>
  </r>
  <r>
    <x v="2"/>
    <n v="10"/>
    <s v="MW1.10"/>
    <x v="0"/>
    <m/>
    <x v="29"/>
    <n v="10605"/>
    <s v="rhizome"/>
    <s v="non-canopy"/>
    <n v="0"/>
    <n v="1"/>
    <n v="0"/>
    <s v="NA"/>
    <n v="0"/>
    <s v="NA"/>
    <s v="NA"/>
    <s v="NA"/>
    <m/>
    <n v="1"/>
  </r>
  <r>
    <x v="2"/>
    <n v="11"/>
    <s v="MW1.11"/>
    <x v="0"/>
    <m/>
    <x v="1"/>
    <n v="3997"/>
    <s v="lignotuber"/>
    <s v="soil-persistent"/>
    <n v="0"/>
    <n v="6"/>
    <n v="0"/>
    <n v="0"/>
    <n v="0"/>
    <n v="40"/>
    <n v="0"/>
    <n v="0"/>
    <m/>
    <n v="46"/>
  </r>
  <r>
    <x v="2"/>
    <n v="11"/>
    <s v="MW1.11"/>
    <x v="0"/>
    <m/>
    <x v="10"/>
    <n v="2469"/>
    <s v="rhizome"/>
    <s v="non-canopy"/>
    <n v="0"/>
    <n v="5"/>
    <n v="0"/>
    <n v="0"/>
    <n v="0"/>
    <n v="0"/>
    <n v="0"/>
    <n v="0"/>
    <m/>
    <n v="5"/>
  </r>
  <r>
    <x v="2"/>
    <n v="11"/>
    <s v="MW1.11"/>
    <x v="0"/>
    <m/>
    <x v="19"/>
    <n v="6325"/>
    <s v="tussock"/>
    <s v="non-canopy"/>
    <n v="0"/>
    <n v="7"/>
    <n v="0"/>
    <n v="0"/>
    <n v="0"/>
    <n v="0"/>
    <n v="0"/>
    <n v="0"/>
    <m/>
    <n v="7"/>
  </r>
  <r>
    <x v="2"/>
    <n v="11"/>
    <s v="MW1.11"/>
    <x v="0"/>
    <m/>
    <x v="35"/>
    <n v="5344"/>
    <s v="none"/>
    <s v="canopy"/>
    <n v="0"/>
    <n v="0"/>
    <n v="0"/>
    <n v="0"/>
    <n v="0"/>
    <n v="2"/>
    <n v="0"/>
    <n v="0"/>
    <s v="dead adults nearby"/>
    <n v="2"/>
  </r>
  <r>
    <x v="2"/>
    <n v="11"/>
    <s v="MW1.11"/>
    <x v="0"/>
    <m/>
    <x v="8"/>
    <n v="7993"/>
    <s v="rhizome"/>
    <s v="non-canopy"/>
    <n v="0"/>
    <n v="25"/>
    <n v="0"/>
    <s v="NA"/>
    <n v="0"/>
    <s v="NA"/>
    <s v="NA"/>
    <s v="NA"/>
    <m/>
    <n v="25"/>
  </r>
  <r>
    <x v="2"/>
    <n v="11"/>
    <s v="MW1.11"/>
    <x v="0"/>
    <m/>
    <x v="2"/>
    <n v="2987"/>
    <s v="basal"/>
    <s v="soil-persistent"/>
    <n v="0"/>
    <n v="8"/>
    <n v="0"/>
    <n v="0"/>
    <n v="0"/>
    <n v="0"/>
    <n v="0"/>
    <n v="0"/>
    <m/>
    <n v="8"/>
  </r>
  <r>
    <x v="2"/>
    <n v="11"/>
    <s v="MW1.11"/>
    <x v="0"/>
    <m/>
    <x v="16"/>
    <n v="2603"/>
    <s v="basal"/>
    <s v="soil-persistent"/>
    <n v="0"/>
    <n v="1"/>
    <n v="0"/>
    <n v="0"/>
    <n v="0"/>
    <n v="0"/>
    <n v="0"/>
    <n v="0"/>
    <m/>
    <n v="1"/>
  </r>
  <r>
    <x v="2"/>
    <n v="11"/>
    <s v="MW1.11"/>
    <x v="0"/>
    <m/>
    <x v="23"/>
    <n v="7138"/>
    <s v="rhizome"/>
    <s v="transient"/>
    <n v="0"/>
    <n v="8"/>
    <n v="0"/>
    <s v="NA"/>
    <n v="0"/>
    <s v="NA"/>
    <s v="NA"/>
    <s v="NA"/>
    <m/>
    <n v="8"/>
  </r>
  <r>
    <x v="2"/>
    <n v="11"/>
    <s v="MW1.11"/>
    <x v="0"/>
    <m/>
    <x v="20"/>
    <n v="2557"/>
    <s v="rhizome"/>
    <s v="transient"/>
    <n v="0"/>
    <n v="4"/>
    <n v="0"/>
    <s v="NA"/>
    <n v="1"/>
    <n v="0"/>
    <n v="0"/>
    <n v="0"/>
    <m/>
    <n v="4"/>
  </r>
  <r>
    <x v="2"/>
    <n v="11"/>
    <s v="MW1.11"/>
    <x v="0"/>
    <m/>
    <x v="27"/>
    <n v="2503"/>
    <s v="tussock"/>
    <s v="non-canopy"/>
    <n v="0"/>
    <n v="2"/>
    <n v="0"/>
    <n v="0"/>
    <n v="0"/>
    <n v="0"/>
    <n v="0"/>
    <n v="0"/>
    <m/>
    <n v="2"/>
  </r>
  <r>
    <x v="2"/>
    <n v="11"/>
    <s v="MW1.11"/>
    <x v="0"/>
    <m/>
    <x v="36"/>
    <n v="6182"/>
    <s v="NA"/>
    <s v="soil-persistent"/>
    <n v="0"/>
    <n v="0"/>
    <n v="0"/>
    <n v="0"/>
    <n v="0"/>
    <n v="1"/>
    <n v="0"/>
    <n v="0"/>
    <m/>
    <n v="1"/>
  </r>
  <r>
    <x v="2"/>
    <n v="11"/>
    <s v="MW1.11"/>
    <x v="0"/>
    <m/>
    <x v="29"/>
    <n v="10605"/>
    <s v="rhizome"/>
    <s v="non-canopy"/>
    <n v="0"/>
    <n v="1"/>
    <n v="0"/>
    <s v="NA"/>
    <n v="0"/>
    <s v="NA"/>
    <s v="NA"/>
    <s v="NA"/>
    <m/>
    <n v="1"/>
  </r>
  <r>
    <x v="2"/>
    <n v="12"/>
    <s v="MW1.12"/>
    <x v="0"/>
    <m/>
    <x v="18"/>
    <n v="2445"/>
    <s v="tussock"/>
    <s v="non-canopy"/>
    <n v="0"/>
    <n v="1"/>
    <n v="0"/>
    <n v="0"/>
    <n v="0"/>
    <n v="0"/>
    <n v="0"/>
    <n v="0"/>
    <m/>
    <n v="1"/>
  </r>
  <r>
    <x v="2"/>
    <n v="12"/>
    <s v="MW1.12"/>
    <x v="0"/>
    <m/>
    <x v="1"/>
    <n v="3997"/>
    <s v="lignotuber"/>
    <s v="soil-persistent"/>
    <n v="0"/>
    <n v="1"/>
    <n v="0"/>
    <n v="0"/>
    <n v="0"/>
    <n v="150"/>
    <n v="0"/>
    <n v="0"/>
    <m/>
    <n v="151"/>
  </r>
  <r>
    <x v="2"/>
    <n v="12"/>
    <s v="MW1.12"/>
    <x v="0"/>
    <m/>
    <x v="16"/>
    <n v="2603"/>
    <s v="basal"/>
    <s v="soil-persistent"/>
    <n v="0"/>
    <n v="1"/>
    <n v="0"/>
    <n v="0"/>
    <n v="0"/>
    <n v="0"/>
    <n v="0"/>
    <n v="0"/>
    <m/>
    <n v="1"/>
  </r>
  <r>
    <x v="2"/>
    <n v="12"/>
    <s v="MW1.12"/>
    <x v="0"/>
    <m/>
    <x v="19"/>
    <n v="6325"/>
    <s v="tussock"/>
    <s v="non-canopy"/>
    <n v="0"/>
    <n v="4"/>
    <n v="0"/>
    <n v="0"/>
    <n v="0"/>
    <n v="0"/>
    <n v="0"/>
    <n v="0"/>
    <m/>
    <n v="4"/>
  </r>
  <r>
    <x v="2"/>
    <n v="12"/>
    <s v="MW1.12"/>
    <x v="0"/>
    <m/>
    <x v="2"/>
    <n v="2987"/>
    <s v="basal"/>
    <s v="soil-persistent"/>
    <n v="0"/>
    <n v="12"/>
    <n v="0"/>
    <n v="0"/>
    <n v="0"/>
    <n v="0"/>
    <n v="0"/>
    <n v="0"/>
    <m/>
    <n v="12"/>
  </r>
  <r>
    <x v="2"/>
    <n v="12"/>
    <s v="MW1.12"/>
    <x v="0"/>
    <m/>
    <x v="20"/>
    <n v="2557"/>
    <s v="rhizome"/>
    <s v="transient"/>
    <n v="0"/>
    <n v="10"/>
    <n v="0"/>
    <s v="NA"/>
    <n v="0"/>
    <n v="0"/>
    <n v="0"/>
    <n v="0"/>
    <m/>
    <n v="10"/>
  </r>
  <r>
    <x v="2"/>
    <n v="12"/>
    <s v="MW1.12"/>
    <x v="0"/>
    <m/>
    <x v="37"/>
    <n v="2559"/>
    <s v="tuber"/>
    <s v="transient"/>
    <n v="0"/>
    <n v="2"/>
    <n v="0"/>
    <s v="NA"/>
    <n v="0"/>
    <n v="0"/>
    <n v="0"/>
    <n v="0"/>
    <m/>
    <n v="2"/>
  </r>
  <r>
    <x v="2"/>
    <n v="12"/>
    <s v="MW1.12"/>
    <x v="0"/>
    <m/>
    <x v="23"/>
    <n v="7138"/>
    <s v="rhizome"/>
    <s v="transient"/>
    <n v="0"/>
    <n v="5"/>
    <n v="0"/>
    <s v="NA"/>
    <n v="0"/>
    <s v="NA"/>
    <s v="NA"/>
    <s v="NA"/>
    <m/>
    <n v="5"/>
  </r>
  <r>
    <x v="2"/>
    <n v="12"/>
    <s v="MW1.12"/>
    <x v="0"/>
    <m/>
    <x v="17"/>
    <n v="5532"/>
    <s v="rhizome"/>
    <s v="non-canopy"/>
    <n v="0"/>
    <n v="9"/>
    <n v="0"/>
    <s v="NA"/>
    <n v="0"/>
    <s v="NA"/>
    <s v="NA"/>
    <s v="NA"/>
    <m/>
    <n v="9"/>
  </r>
  <r>
    <x v="2"/>
    <n v="12"/>
    <s v="MW1.12"/>
    <x v="0"/>
    <m/>
    <x v="8"/>
    <n v="7993"/>
    <s v="rhizome"/>
    <s v="non-canopy"/>
    <n v="0"/>
    <n v="13"/>
    <n v="0"/>
    <s v="NA"/>
    <n v="0"/>
    <s v="NA"/>
    <s v="NA"/>
    <s v="NA"/>
    <m/>
    <n v="13"/>
  </r>
  <r>
    <x v="2"/>
    <n v="12"/>
    <s v="MW1.12"/>
    <x v="0"/>
    <m/>
    <x v="10"/>
    <n v="2469"/>
    <s v="rhizome"/>
    <s v="non-canopy"/>
    <n v="0"/>
    <n v="2"/>
    <n v="0"/>
    <n v="0"/>
    <n v="0"/>
    <n v="0"/>
    <n v="0"/>
    <n v="0"/>
    <m/>
    <n v="2"/>
  </r>
  <r>
    <x v="2"/>
    <n v="13"/>
    <s v="MW1.13"/>
    <x v="0"/>
    <m/>
    <x v="10"/>
    <n v="2469"/>
    <s v="rhizome"/>
    <s v="non-canopy"/>
    <n v="0"/>
    <n v="7"/>
    <n v="0"/>
    <n v="0"/>
    <n v="0"/>
    <n v="0"/>
    <n v="0"/>
    <n v="0"/>
    <m/>
    <n v="7"/>
  </r>
  <r>
    <x v="2"/>
    <n v="13"/>
    <s v="MW1.13"/>
    <x v="0"/>
    <m/>
    <x v="1"/>
    <n v="3997"/>
    <s v="lignotuber"/>
    <s v="soil-persistent"/>
    <n v="0"/>
    <n v="4"/>
    <n v="2"/>
    <n v="0"/>
    <n v="0"/>
    <n v="100"/>
    <n v="0"/>
    <n v="0"/>
    <m/>
    <n v="104"/>
  </r>
  <r>
    <x v="2"/>
    <n v="13"/>
    <s v="MW1.13"/>
    <x v="0"/>
    <m/>
    <x v="17"/>
    <n v="5532"/>
    <s v="rhizome"/>
    <s v="non-canopy"/>
    <n v="0"/>
    <n v="4"/>
    <n v="0"/>
    <s v="NA"/>
    <n v="0"/>
    <s v="NA"/>
    <s v="NA"/>
    <s v="NA"/>
    <m/>
    <n v="4"/>
  </r>
  <r>
    <x v="2"/>
    <n v="13"/>
    <s v="MW1.13"/>
    <x v="0"/>
    <m/>
    <x v="16"/>
    <n v="2603"/>
    <s v="basal"/>
    <s v="soil-persistent"/>
    <n v="0"/>
    <n v="0"/>
    <n v="1"/>
    <n v="0"/>
    <n v="0"/>
    <n v="0"/>
    <n v="0"/>
    <n v="0"/>
    <m/>
    <n v="0"/>
  </r>
  <r>
    <x v="2"/>
    <n v="13"/>
    <s v="MW1.13"/>
    <x v="0"/>
    <m/>
    <x v="8"/>
    <n v="7993"/>
    <s v="rhizome"/>
    <s v="non-canopy"/>
    <n v="0"/>
    <n v="4"/>
    <n v="0"/>
    <s v="NA"/>
    <n v="0"/>
    <s v="NA"/>
    <s v="NA"/>
    <s v="NA"/>
    <m/>
    <n v="4"/>
  </r>
  <r>
    <x v="2"/>
    <n v="13"/>
    <s v="MW1.13"/>
    <x v="0"/>
    <m/>
    <x v="38"/>
    <n v="1400"/>
    <s v="NA"/>
    <s v="transient"/>
    <n v="0"/>
    <n v="0"/>
    <n v="0"/>
    <s v="NA"/>
    <n v="0"/>
    <n v="1"/>
    <n v="0"/>
    <n v="0"/>
    <m/>
    <n v="1"/>
  </r>
  <r>
    <x v="2"/>
    <n v="13"/>
    <s v="MW1.13"/>
    <x v="0"/>
    <m/>
    <x v="29"/>
    <n v="10605"/>
    <s v="rhizome"/>
    <s v="non-canopy"/>
    <n v="0"/>
    <n v="2"/>
    <n v="0"/>
    <s v="NA"/>
    <n v="0"/>
    <s v="NA"/>
    <s v="NA"/>
    <s v="NA"/>
    <m/>
    <n v="2"/>
  </r>
  <r>
    <x v="2"/>
    <n v="13"/>
    <s v="MW1.13"/>
    <x v="0"/>
    <m/>
    <x v="19"/>
    <n v="6325"/>
    <s v="tussock"/>
    <s v="non-canopy"/>
    <n v="0"/>
    <n v="2"/>
    <n v="0"/>
    <n v="0"/>
    <n v="0"/>
    <n v="0"/>
    <n v="0"/>
    <n v="0"/>
    <m/>
    <n v="2"/>
  </r>
  <r>
    <x v="2"/>
    <n v="13"/>
    <s v="MW1.13"/>
    <x v="0"/>
    <m/>
    <x v="20"/>
    <n v="2557"/>
    <s v="rhizome"/>
    <s v="transient"/>
    <n v="0"/>
    <n v="4"/>
    <n v="0"/>
    <s v="NA"/>
    <n v="0"/>
    <n v="0"/>
    <n v="0"/>
    <n v="0"/>
    <m/>
    <n v="4"/>
  </r>
  <r>
    <x v="2"/>
    <n v="13"/>
    <s v="MW1.13"/>
    <x v="0"/>
    <m/>
    <x v="23"/>
    <n v="7138"/>
    <s v="rhizome"/>
    <s v="transient"/>
    <n v="0"/>
    <n v="2"/>
    <n v="0"/>
    <s v="NA"/>
    <n v="0"/>
    <s v="NA"/>
    <s v="NA"/>
    <s v="NA"/>
    <m/>
    <n v="2"/>
  </r>
  <r>
    <x v="2"/>
    <n v="14"/>
    <s v="MW1.14"/>
    <x v="0"/>
    <m/>
    <x v="39"/>
    <n v="3507"/>
    <s v="tuber"/>
    <s v="transient"/>
    <n v="0"/>
    <n v="1"/>
    <n v="0"/>
    <s v="NA"/>
    <n v="1"/>
    <s v="NA"/>
    <s v="NA"/>
    <s v="NA"/>
    <s v="missing value corrected"/>
    <n v="1"/>
  </r>
  <r>
    <x v="2"/>
    <n v="14"/>
    <s v="MW1.14"/>
    <x v="0"/>
    <m/>
    <x v="1"/>
    <n v="3997"/>
    <s v="lignotuber"/>
    <s v="soil-persistent"/>
    <n v="0"/>
    <n v="3"/>
    <n v="4"/>
    <n v="0"/>
    <n v="0"/>
    <n v="160"/>
    <n v="0"/>
    <n v="0"/>
    <m/>
    <n v="163"/>
  </r>
  <r>
    <x v="2"/>
    <n v="14"/>
    <s v="MW1.14"/>
    <x v="0"/>
    <m/>
    <x v="10"/>
    <n v="2469"/>
    <s v="rhizome"/>
    <s v="non-canopy"/>
    <n v="0"/>
    <n v="7"/>
    <n v="0"/>
    <n v="0"/>
    <n v="0"/>
    <n v="0"/>
    <n v="0"/>
    <n v="0"/>
    <m/>
    <n v="7"/>
  </r>
  <r>
    <x v="2"/>
    <n v="14"/>
    <s v="MW1.14"/>
    <x v="0"/>
    <m/>
    <x v="18"/>
    <n v="2445"/>
    <s v="tussock"/>
    <s v="non-canopy"/>
    <n v="0"/>
    <n v="6"/>
    <n v="0"/>
    <n v="0"/>
    <n v="0"/>
    <n v="0"/>
    <n v="0"/>
    <n v="0"/>
    <m/>
    <n v="6"/>
  </r>
  <r>
    <x v="2"/>
    <n v="14"/>
    <s v="MW1.14"/>
    <x v="0"/>
    <m/>
    <x v="25"/>
    <n v="2654"/>
    <s v="none"/>
    <s v="soil-persistent"/>
    <n v="0"/>
    <n v="0"/>
    <n v="1"/>
    <n v="0"/>
    <n v="0"/>
    <n v="3"/>
    <n v="0"/>
    <n v="0"/>
    <m/>
    <n v="3"/>
  </r>
  <r>
    <x v="2"/>
    <n v="14"/>
    <s v="MW1.14"/>
    <x v="0"/>
    <m/>
    <x v="19"/>
    <n v="6325"/>
    <s v="tussock"/>
    <s v="non-canopy"/>
    <n v="0"/>
    <n v="2"/>
    <n v="0"/>
    <n v="0"/>
    <n v="0"/>
    <n v="0"/>
    <n v="0"/>
    <n v="0"/>
    <m/>
    <n v="2"/>
  </r>
  <r>
    <x v="2"/>
    <n v="14"/>
    <s v="MW1.14"/>
    <x v="0"/>
    <m/>
    <x v="17"/>
    <n v="5532"/>
    <s v="rhizome"/>
    <s v="non-canopy"/>
    <n v="0"/>
    <n v="10"/>
    <n v="0"/>
    <s v="NA"/>
    <n v="0"/>
    <s v="NA"/>
    <s v="NA"/>
    <s v="NA"/>
    <m/>
    <n v="10"/>
  </r>
  <r>
    <x v="2"/>
    <n v="14"/>
    <s v="MW1.14"/>
    <x v="0"/>
    <m/>
    <x v="29"/>
    <n v="10605"/>
    <s v="rhizome"/>
    <s v="non-canopy"/>
    <n v="0"/>
    <n v="4"/>
    <n v="0"/>
    <s v="NA"/>
    <n v="0"/>
    <s v="NA"/>
    <s v="NA"/>
    <s v="NA"/>
    <m/>
    <n v="4"/>
  </r>
  <r>
    <x v="2"/>
    <n v="14"/>
    <s v="MW1.14"/>
    <x v="0"/>
    <m/>
    <x v="20"/>
    <n v="2557"/>
    <s v="rhizome"/>
    <s v="transient"/>
    <n v="0"/>
    <n v="7"/>
    <n v="0"/>
    <s v="NA"/>
    <n v="0"/>
    <n v="0"/>
    <n v="0"/>
    <n v="0"/>
    <m/>
    <n v="7"/>
  </r>
  <r>
    <x v="2"/>
    <n v="14"/>
    <s v="MW1.14"/>
    <x v="0"/>
    <m/>
    <x v="23"/>
    <n v="7138"/>
    <s v="rhizome"/>
    <s v="transient"/>
    <n v="0"/>
    <n v="3"/>
    <n v="0"/>
    <s v="NA"/>
    <n v="0"/>
    <s v="NA"/>
    <s v="NA"/>
    <s v="NA"/>
    <m/>
    <n v="3"/>
  </r>
  <r>
    <x v="2"/>
    <n v="15"/>
    <s v="MW1.15"/>
    <x v="0"/>
    <m/>
    <x v="10"/>
    <n v="2469"/>
    <s v="rhizome"/>
    <s v="non-canopy"/>
    <n v="0"/>
    <n v="3"/>
    <n v="0"/>
    <n v="0"/>
    <n v="0"/>
    <n v="0"/>
    <n v="0"/>
    <n v="0"/>
    <m/>
    <n v="3"/>
  </r>
  <r>
    <x v="2"/>
    <n v="15"/>
    <s v="MW1.15"/>
    <x v="0"/>
    <m/>
    <x v="1"/>
    <n v="3997"/>
    <s v="lignotuber"/>
    <s v="soil-persistent"/>
    <n v="0"/>
    <n v="9"/>
    <n v="0"/>
    <n v="0"/>
    <n v="0"/>
    <n v="180"/>
    <n v="0"/>
    <n v="0"/>
    <m/>
    <n v="189"/>
  </r>
  <r>
    <x v="2"/>
    <n v="15"/>
    <s v="MW1.15"/>
    <x v="0"/>
    <m/>
    <x v="19"/>
    <n v="6325"/>
    <s v="tussock"/>
    <s v="non-canopy"/>
    <n v="0"/>
    <n v="5"/>
    <n v="0"/>
    <n v="0"/>
    <n v="0"/>
    <n v="0"/>
    <n v="0"/>
    <n v="0"/>
    <m/>
    <n v="5"/>
  </r>
  <r>
    <x v="2"/>
    <n v="15"/>
    <s v="MW1.15"/>
    <x v="0"/>
    <m/>
    <x v="0"/>
    <n v="7766"/>
    <s v="lignotuber"/>
    <s v="canopy"/>
    <n v="0"/>
    <n v="1"/>
    <n v="0"/>
    <n v="0"/>
    <n v="0"/>
    <n v="0"/>
    <n v="0"/>
    <n v="0"/>
    <m/>
    <n v="1"/>
  </r>
  <r>
    <x v="2"/>
    <n v="15"/>
    <s v="MW1.15"/>
    <x v="0"/>
    <m/>
    <x v="17"/>
    <n v="5532"/>
    <s v="rhizome"/>
    <s v="non-canopy"/>
    <n v="0"/>
    <n v="20"/>
    <n v="0"/>
    <s v="NA"/>
    <n v="0"/>
    <s v="NA"/>
    <s v="NA"/>
    <s v="NA"/>
    <m/>
    <n v="20"/>
  </r>
  <r>
    <x v="2"/>
    <n v="15"/>
    <s v="MW1.15"/>
    <x v="0"/>
    <m/>
    <x v="25"/>
    <n v="2654"/>
    <s v="none"/>
    <s v="soil-persistent"/>
    <n v="0"/>
    <n v="0"/>
    <n v="0"/>
    <n v="0"/>
    <n v="0"/>
    <n v="4"/>
    <n v="0"/>
    <n v="0"/>
    <m/>
    <n v="4"/>
  </r>
  <r>
    <x v="2"/>
    <n v="15"/>
    <s v="MW1.15"/>
    <x v="0"/>
    <m/>
    <x v="20"/>
    <n v="2557"/>
    <s v="rhizome"/>
    <s v="transient"/>
    <n v="0"/>
    <n v="6"/>
    <n v="0"/>
    <s v="NA"/>
    <n v="0"/>
    <n v="0"/>
    <n v="0"/>
    <n v="0"/>
    <m/>
    <n v="6"/>
  </r>
  <r>
    <x v="2"/>
    <n v="15"/>
    <s v="MW1.15"/>
    <x v="0"/>
    <m/>
    <x v="18"/>
    <n v="2445"/>
    <s v="tussock"/>
    <s v="non-canopy"/>
    <n v="0"/>
    <n v="1"/>
    <n v="0"/>
    <n v="0"/>
    <n v="0"/>
    <n v="0"/>
    <n v="0"/>
    <n v="0"/>
    <m/>
    <n v="1"/>
  </r>
  <r>
    <x v="2"/>
    <n v="15"/>
    <s v="MW1.15"/>
    <x v="0"/>
    <m/>
    <x v="28"/>
    <n v="6324"/>
    <s v="tussock"/>
    <s v="non-canopy"/>
    <n v="0"/>
    <n v="6"/>
    <n v="0"/>
    <n v="0"/>
    <n v="0"/>
    <n v="0"/>
    <n v="0"/>
    <n v="0"/>
    <m/>
    <n v="6"/>
  </r>
  <r>
    <x v="2"/>
    <n v="15"/>
    <s v="MW1.15"/>
    <x v="0"/>
    <m/>
    <x v="23"/>
    <n v="7138"/>
    <s v="rhizome"/>
    <s v="transient"/>
    <n v="0"/>
    <n v="2"/>
    <n v="0"/>
    <s v="NA"/>
    <n v="0"/>
    <s v="NA"/>
    <s v="NA"/>
    <s v="NA"/>
    <m/>
    <n v="2"/>
  </r>
  <r>
    <x v="2"/>
    <n v="15"/>
    <s v="MW1.15"/>
    <x v="0"/>
    <m/>
    <x v="8"/>
    <n v="7993"/>
    <s v="rhizome"/>
    <s v="non-canopy"/>
    <n v="0"/>
    <n v="2"/>
    <n v="0"/>
    <s v="NA"/>
    <n v="0"/>
    <s v="NA"/>
    <s v="NA"/>
    <s v="NA"/>
    <m/>
    <n v="2"/>
  </r>
  <r>
    <x v="2"/>
    <n v="15"/>
    <s v="MW1.15"/>
    <x v="0"/>
    <m/>
    <x v="29"/>
    <n v="10605"/>
    <s v="rhizome"/>
    <s v="non-canopy"/>
    <n v="0"/>
    <n v="1"/>
    <n v="0"/>
    <s v="NA"/>
    <n v="0"/>
    <s v="NA"/>
    <s v="NA"/>
    <s v="NA"/>
    <m/>
    <n v="1"/>
  </r>
  <r>
    <x v="2"/>
    <n v="16"/>
    <s v="MW1.16"/>
    <x v="0"/>
    <m/>
    <x v="10"/>
    <n v="2469"/>
    <s v="rhizome"/>
    <s v="non-canopy"/>
    <n v="0"/>
    <n v="1"/>
    <n v="0"/>
    <n v="0"/>
    <n v="0"/>
    <n v="0"/>
    <n v="0"/>
    <n v="0"/>
    <m/>
    <n v="1"/>
  </r>
  <r>
    <x v="2"/>
    <n v="16"/>
    <s v="MW1.16"/>
    <x v="0"/>
    <m/>
    <x v="1"/>
    <n v="3997"/>
    <s v="lignotuber"/>
    <s v="soil-persistent"/>
    <n v="0"/>
    <n v="5"/>
    <n v="0"/>
    <n v="0"/>
    <n v="0"/>
    <n v="90"/>
    <n v="0"/>
    <n v="0"/>
    <m/>
    <n v="95"/>
  </r>
  <r>
    <x v="2"/>
    <n v="16"/>
    <s v="MW1.16"/>
    <x v="0"/>
    <m/>
    <x v="0"/>
    <n v="7766"/>
    <s v="lignotuber"/>
    <s v="canopy"/>
    <n v="0"/>
    <n v="3"/>
    <n v="0"/>
    <n v="0"/>
    <n v="0"/>
    <n v="0"/>
    <n v="0"/>
    <n v="0"/>
    <m/>
    <n v="3"/>
  </r>
  <r>
    <x v="2"/>
    <n v="16"/>
    <s v="MW1.16"/>
    <x v="0"/>
    <m/>
    <x v="17"/>
    <n v="5532"/>
    <s v="rhizome"/>
    <s v="non-canopy"/>
    <n v="0"/>
    <n v="20"/>
    <n v="0"/>
    <s v="NA"/>
    <n v="0"/>
    <s v="NA"/>
    <s v="NA"/>
    <s v="NA"/>
    <m/>
    <n v="20"/>
  </r>
  <r>
    <x v="2"/>
    <n v="16"/>
    <s v="MW1.16"/>
    <x v="0"/>
    <m/>
    <x v="40"/>
    <n v="2499"/>
    <s v="tussock"/>
    <s v="non-canopy"/>
    <n v="0"/>
    <n v="8"/>
    <n v="0"/>
    <s v="NA"/>
    <n v="0"/>
    <s v="NA"/>
    <s v="NA"/>
    <s v="NA"/>
    <m/>
    <n v="8"/>
  </r>
  <r>
    <x v="2"/>
    <n v="16"/>
    <s v="MW1.16"/>
    <x v="0"/>
    <m/>
    <x v="29"/>
    <n v="10605"/>
    <s v="rhizome"/>
    <s v="non-canopy"/>
    <n v="0"/>
    <n v="1"/>
    <n v="0"/>
    <s v="NA"/>
    <n v="0"/>
    <s v="NA"/>
    <s v="NA"/>
    <s v="NA"/>
    <m/>
    <n v="1"/>
  </r>
  <r>
    <x v="2"/>
    <n v="16"/>
    <s v="MW1.16"/>
    <x v="0"/>
    <m/>
    <x v="20"/>
    <n v="2557"/>
    <s v="rhizome"/>
    <s v="transient"/>
    <n v="0"/>
    <n v="18"/>
    <n v="0"/>
    <s v="NA"/>
    <n v="0"/>
    <n v="0"/>
    <n v="0"/>
    <n v="0"/>
    <m/>
    <n v="18"/>
  </r>
  <r>
    <x v="2"/>
    <n v="16"/>
    <s v="MW1.16"/>
    <x v="0"/>
    <m/>
    <x v="28"/>
    <n v="6324"/>
    <s v="tussock"/>
    <s v="non-canopy"/>
    <n v="0"/>
    <n v="4"/>
    <n v="0"/>
    <n v="0"/>
    <n v="0"/>
    <n v="0"/>
    <n v="0"/>
    <n v="0"/>
    <m/>
    <n v="4"/>
  </r>
  <r>
    <x v="2"/>
    <n v="16"/>
    <s v="MW1.16"/>
    <x v="0"/>
    <m/>
    <x v="23"/>
    <n v="7138"/>
    <s v="rhizome"/>
    <s v="transient"/>
    <n v="0"/>
    <n v="7"/>
    <n v="0"/>
    <s v="NA"/>
    <n v="0"/>
    <s v="NA"/>
    <s v="NA"/>
    <s v="NA"/>
    <m/>
    <n v="7"/>
  </r>
  <r>
    <x v="2"/>
    <n v="16"/>
    <s v="MW1.16"/>
    <x v="0"/>
    <m/>
    <x v="8"/>
    <n v="7993"/>
    <s v="rhizome"/>
    <s v="non-canopy"/>
    <n v="0"/>
    <n v="2"/>
    <n v="0"/>
    <s v="NA"/>
    <n v="0"/>
    <s v="NA"/>
    <s v="NA"/>
    <s v="NA"/>
    <m/>
    <n v="2"/>
  </r>
  <r>
    <x v="2"/>
    <n v="17"/>
    <s v="MW1.17"/>
    <x v="0"/>
    <m/>
    <x v="10"/>
    <n v="2469"/>
    <s v="rhizome"/>
    <s v="non-canopy"/>
    <n v="0"/>
    <n v="7"/>
    <n v="0"/>
    <n v="0"/>
    <n v="0"/>
    <n v="0"/>
    <n v="0"/>
    <n v="0"/>
    <m/>
    <n v="7"/>
  </r>
  <r>
    <x v="2"/>
    <n v="17"/>
    <s v="MW1.17"/>
    <x v="0"/>
    <m/>
    <x v="18"/>
    <n v="2445"/>
    <s v="tussock"/>
    <s v="non-canopy"/>
    <n v="0"/>
    <n v="2"/>
    <n v="0"/>
    <n v="0"/>
    <n v="0"/>
    <n v="0"/>
    <n v="0"/>
    <n v="0"/>
    <m/>
    <n v="2"/>
  </r>
  <r>
    <x v="2"/>
    <n v="17"/>
    <s v="MW1.17"/>
    <x v="0"/>
    <m/>
    <x v="19"/>
    <n v="6325"/>
    <s v="tussock"/>
    <s v="non-canopy"/>
    <n v="0"/>
    <n v="3"/>
    <n v="0"/>
    <n v="0"/>
    <n v="0"/>
    <n v="0"/>
    <n v="0"/>
    <n v="0"/>
    <m/>
    <n v="3"/>
  </r>
  <r>
    <x v="2"/>
    <n v="17"/>
    <s v="MW1.17"/>
    <x v="0"/>
    <m/>
    <x v="1"/>
    <n v="3997"/>
    <s v="lignotuber"/>
    <s v="soil-persistent"/>
    <n v="0"/>
    <n v="6"/>
    <n v="0"/>
    <n v="0"/>
    <n v="0"/>
    <n v="200"/>
    <n v="0"/>
    <n v="0"/>
    <m/>
    <n v="206"/>
  </r>
  <r>
    <x v="2"/>
    <n v="17"/>
    <s v="MW1.17"/>
    <x v="0"/>
    <m/>
    <x v="17"/>
    <n v="5532"/>
    <s v="rhizome"/>
    <s v="non-canopy"/>
    <n v="0"/>
    <n v="17"/>
    <n v="0"/>
    <s v="NA"/>
    <n v="0"/>
    <s v="NA"/>
    <s v="NA"/>
    <s v="NA"/>
    <m/>
    <n v="17"/>
  </r>
  <r>
    <x v="2"/>
    <n v="17"/>
    <s v="MW1.17"/>
    <x v="0"/>
    <m/>
    <x v="2"/>
    <n v="2987"/>
    <s v="basal"/>
    <s v="soil-persistent"/>
    <n v="0"/>
    <n v="10"/>
    <n v="0"/>
    <n v="0"/>
    <n v="0"/>
    <n v="0"/>
    <n v="0"/>
    <n v="0"/>
    <m/>
    <n v="10"/>
  </r>
  <r>
    <x v="2"/>
    <n v="17"/>
    <s v="MW1.17"/>
    <x v="0"/>
    <m/>
    <x v="16"/>
    <n v="2603"/>
    <s v="basal"/>
    <s v="soil-persistent"/>
    <n v="0"/>
    <n v="2"/>
    <n v="0"/>
    <n v="0"/>
    <n v="0"/>
    <n v="0"/>
    <n v="0"/>
    <n v="0"/>
    <m/>
    <n v="2"/>
  </r>
  <r>
    <x v="2"/>
    <n v="17"/>
    <s v="MW1.17"/>
    <x v="0"/>
    <m/>
    <x v="20"/>
    <n v="2557"/>
    <s v="rhizome"/>
    <s v="transient"/>
    <n v="0"/>
    <n v="15"/>
    <n v="0"/>
    <s v="NA"/>
    <n v="0"/>
    <n v="0"/>
    <n v="0"/>
    <n v="0"/>
    <m/>
    <n v="15"/>
  </r>
  <r>
    <x v="2"/>
    <n v="17"/>
    <s v="MW1.17"/>
    <x v="0"/>
    <m/>
    <x v="29"/>
    <n v="10605"/>
    <s v="rhizome"/>
    <s v="non-canopy"/>
    <n v="0"/>
    <n v="3"/>
    <n v="0"/>
    <s v="NA"/>
    <n v="0"/>
    <s v="NA"/>
    <s v="NA"/>
    <s v="NA"/>
    <m/>
    <n v="3"/>
  </r>
  <r>
    <x v="2"/>
    <n v="17"/>
    <s v="MW1.17"/>
    <x v="0"/>
    <m/>
    <x v="8"/>
    <n v="7993"/>
    <s v="rhizome"/>
    <s v="non-canopy"/>
    <n v="0"/>
    <n v="10"/>
    <n v="0"/>
    <s v="NA"/>
    <n v="0"/>
    <s v="NA"/>
    <s v="NA"/>
    <s v="NA"/>
    <m/>
    <n v="10"/>
  </r>
  <r>
    <x v="2"/>
    <n v="17"/>
    <s v="MW1.17"/>
    <x v="0"/>
    <m/>
    <x v="23"/>
    <n v="7138"/>
    <s v="rhizome"/>
    <s v="transient"/>
    <n v="0"/>
    <n v="9"/>
    <n v="0"/>
    <s v="NA"/>
    <n v="0"/>
    <s v="NA"/>
    <s v="NA"/>
    <s v="NA"/>
    <m/>
    <n v="9"/>
  </r>
  <r>
    <x v="2"/>
    <n v="17"/>
    <s v="MW1.17"/>
    <x v="0"/>
    <m/>
    <x v="28"/>
    <n v="6324"/>
    <s v="tussock"/>
    <s v="non-canopy"/>
    <n v="0"/>
    <n v="2"/>
    <n v="0"/>
    <n v="0"/>
    <n v="0"/>
    <n v="0"/>
    <n v="0"/>
    <n v="0"/>
    <m/>
    <n v="2"/>
  </r>
  <r>
    <x v="2"/>
    <n v="17"/>
    <s v="MW1.17"/>
    <x v="0"/>
    <m/>
    <x v="0"/>
    <n v="7766"/>
    <s v="lignotuber"/>
    <s v="canopy"/>
    <n v="0"/>
    <n v="1"/>
    <n v="0"/>
    <n v="0"/>
    <n v="0"/>
    <n v="0"/>
    <n v="0"/>
    <n v="0"/>
    <m/>
    <n v="1"/>
  </r>
  <r>
    <x v="2"/>
    <n v="18"/>
    <s v="MW1.18"/>
    <x v="0"/>
    <m/>
    <x v="10"/>
    <n v="2469"/>
    <s v="rhizome"/>
    <s v="non-canopy"/>
    <n v="5"/>
    <n v="0"/>
    <n v="0"/>
    <n v="0"/>
    <n v="0"/>
    <n v="0"/>
    <n v="0"/>
    <n v="0"/>
    <m/>
    <n v="5"/>
  </r>
  <r>
    <x v="2"/>
    <n v="18"/>
    <s v="MW1.18"/>
    <x v="0"/>
    <m/>
    <x v="1"/>
    <n v="3997"/>
    <s v="lignotuber"/>
    <s v="soil-persistent"/>
    <n v="5"/>
    <n v="0"/>
    <n v="0"/>
    <n v="0"/>
    <n v="0"/>
    <n v="110"/>
    <n v="0"/>
    <n v="0"/>
    <m/>
    <n v="115"/>
  </r>
  <r>
    <x v="2"/>
    <n v="18"/>
    <s v="MW1.18"/>
    <x v="0"/>
    <m/>
    <x v="17"/>
    <n v="5532"/>
    <s v="rhizome"/>
    <s v="non-canopy"/>
    <n v="12"/>
    <n v="0"/>
    <n v="0"/>
    <s v="NA"/>
    <n v="0"/>
    <s v="NA"/>
    <s v="NA"/>
    <s v="NA"/>
    <m/>
    <n v="12"/>
  </r>
  <r>
    <x v="2"/>
    <n v="18"/>
    <s v="MW1.18"/>
    <x v="0"/>
    <m/>
    <x v="19"/>
    <n v="6325"/>
    <s v="tussock"/>
    <s v="non-canopy"/>
    <n v="2"/>
    <n v="0"/>
    <n v="0"/>
    <n v="0"/>
    <n v="0"/>
    <n v="0"/>
    <n v="0"/>
    <n v="0"/>
    <m/>
    <n v="2"/>
  </r>
  <r>
    <x v="2"/>
    <n v="18"/>
    <s v="MW1.18"/>
    <x v="0"/>
    <m/>
    <x v="29"/>
    <n v="10605"/>
    <s v="rhizome"/>
    <s v="non-canopy"/>
    <n v="5"/>
    <n v="0"/>
    <n v="0"/>
    <s v="NA"/>
    <n v="0"/>
    <s v="NA"/>
    <s v="NA"/>
    <s v="NA"/>
    <m/>
    <n v="5"/>
  </r>
  <r>
    <x v="2"/>
    <n v="18"/>
    <s v="MW1.18"/>
    <x v="0"/>
    <m/>
    <x v="20"/>
    <n v="2557"/>
    <s v="rhizome"/>
    <s v="transient"/>
    <n v="6"/>
    <n v="0"/>
    <n v="0"/>
    <s v="NA"/>
    <n v="0"/>
    <n v="0"/>
    <n v="0"/>
    <n v="0"/>
    <m/>
    <n v="6"/>
  </r>
  <r>
    <x v="2"/>
    <n v="18"/>
    <s v="MW1.18"/>
    <x v="0"/>
    <m/>
    <x v="9"/>
    <n v="8875"/>
    <s v="lignotuber"/>
    <s v="soil-persistent"/>
    <n v="1"/>
    <n v="0"/>
    <n v="0"/>
    <n v="0"/>
    <n v="0"/>
    <n v="0"/>
    <n v="0"/>
    <n v="0"/>
    <m/>
    <n v="1"/>
  </r>
  <r>
    <x v="2"/>
    <n v="18"/>
    <s v="MW1.18"/>
    <x v="0"/>
    <m/>
    <x v="0"/>
    <n v="7766"/>
    <s v="lignotuber"/>
    <s v="canopy"/>
    <n v="1"/>
    <n v="0"/>
    <n v="0"/>
    <n v="0"/>
    <n v="0"/>
    <n v="0"/>
    <n v="0"/>
    <n v="0"/>
    <m/>
    <n v="1"/>
  </r>
  <r>
    <x v="2"/>
    <n v="18"/>
    <s v="MW1.18"/>
    <x v="0"/>
    <m/>
    <x v="28"/>
    <n v="6324"/>
    <s v="tussock"/>
    <s v="non-canopy"/>
    <n v="2"/>
    <n v="0"/>
    <n v="0"/>
    <n v="0"/>
    <n v="0"/>
    <n v="0"/>
    <n v="0"/>
    <n v="0"/>
    <m/>
    <n v="2"/>
  </r>
  <r>
    <x v="2"/>
    <n v="18"/>
    <s v="MW1.18"/>
    <x v="0"/>
    <m/>
    <x v="23"/>
    <n v="7138"/>
    <s v="rhizome"/>
    <s v="transient"/>
    <n v="7"/>
    <n v="0"/>
    <n v="0"/>
    <s v="NA"/>
    <n v="0"/>
    <s v="NA"/>
    <s v="NA"/>
    <s v="NA"/>
    <m/>
    <n v="7"/>
  </r>
  <r>
    <x v="2"/>
    <n v="18"/>
    <s v="MW1.18"/>
    <x v="0"/>
    <m/>
    <x v="27"/>
    <n v="2503"/>
    <s v="tussock"/>
    <s v="non-canopy"/>
    <n v="5"/>
    <n v="0"/>
    <n v="0"/>
    <n v="0"/>
    <n v="0"/>
    <n v="0"/>
    <n v="0"/>
    <n v="0"/>
    <m/>
    <n v="5"/>
  </r>
  <r>
    <x v="2"/>
    <n v="18"/>
    <s v="MW1.18"/>
    <x v="0"/>
    <m/>
    <x v="8"/>
    <n v="7993"/>
    <s v="rhizome"/>
    <s v="non-canopy"/>
    <n v="6"/>
    <n v="0"/>
    <n v="0"/>
    <s v="NA"/>
    <n v="0"/>
    <s v="NA"/>
    <s v="NA"/>
    <s v="NA"/>
    <m/>
    <n v="6"/>
  </r>
  <r>
    <x v="2"/>
    <n v="19"/>
    <s v="MW1.19"/>
    <x v="0"/>
    <m/>
    <x v="10"/>
    <n v="2469"/>
    <s v="rhizome"/>
    <s v="non-canopy"/>
    <n v="0"/>
    <n v="4"/>
    <n v="0"/>
    <n v="0"/>
    <n v="0"/>
    <n v="0"/>
    <n v="0"/>
    <n v="0"/>
    <m/>
    <n v="4"/>
  </r>
  <r>
    <x v="2"/>
    <n v="19"/>
    <s v="MW1.19"/>
    <x v="0"/>
    <m/>
    <x v="1"/>
    <n v="3997"/>
    <s v="lignotuber"/>
    <s v="soil-persistent"/>
    <n v="0"/>
    <n v="4"/>
    <n v="0"/>
    <n v="0"/>
    <n v="0"/>
    <n v="130"/>
    <n v="0"/>
    <n v="0"/>
    <m/>
    <n v="134"/>
  </r>
  <r>
    <x v="2"/>
    <n v="19"/>
    <s v="MW1.19"/>
    <x v="0"/>
    <m/>
    <x v="19"/>
    <n v="6325"/>
    <s v="tussock"/>
    <s v="non-canopy"/>
    <n v="0"/>
    <n v="1"/>
    <n v="0"/>
    <n v="0"/>
    <n v="0"/>
    <n v="0"/>
    <n v="0"/>
    <n v="0"/>
    <m/>
    <n v="1"/>
  </r>
  <r>
    <x v="2"/>
    <n v="19"/>
    <s v="MW1.19"/>
    <x v="0"/>
    <m/>
    <x v="17"/>
    <n v="5532"/>
    <s v="rhizome"/>
    <s v="non-canopy"/>
    <n v="0"/>
    <n v="14"/>
    <n v="0"/>
    <s v="NA"/>
    <n v="0"/>
    <s v="NA"/>
    <s v="NA"/>
    <s v="NA"/>
    <m/>
    <n v="14"/>
  </r>
  <r>
    <x v="2"/>
    <n v="19"/>
    <s v="MW1.19"/>
    <x v="0"/>
    <m/>
    <x v="31"/>
    <n v="1609"/>
    <s v="basal"/>
    <s v="non-canopy"/>
    <n v="0"/>
    <n v="0"/>
    <n v="0"/>
    <s v="NA"/>
    <n v="0"/>
    <n v="1"/>
    <n v="0"/>
    <n v="0"/>
    <m/>
    <n v="1"/>
  </r>
  <r>
    <x v="2"/>
    <n v="19"/>
    <s v="MW1.19"/>
    <x v="0"/>
    <m/>
    <x v="16"/>
    <n v="2603"/>
    <s v="basal"/>
    <s v="soil-persistent"/>
    <n v="0"/>
    <n v="1"/>
    <n v="0"/>
    <n v="0"/>
    <n v="0"/>
    <n v="0"/>
    <n v="0"/>
    <n v="0"/>
    <m/>
    <n v="1"/>
  </r>
  <r>
    <x v="2"/>
    <n v="19"/>
    <s v="MW1.19"/>
    <x v="0"/>
    <m/>
    <x v="2"/>
    <n v="2987"/>
    <s v="basal"/>
    <s v="soil-persistent"/>
    <n v="0"/>
    <n v="3"/>
    <n v="0"/>
    <n v="0"/>
    <n v="0"/>
    <n v="0"/>
    <n v="0"/>
    <n v="0"/>
    <m/>
    <n v="3"/>
  </r>
  <r>
    <x v="2"/>
    <n v="19"/>
    <s v="MW1.19"/>
    <x v="0"/>
    <m/>
    <x v="23"/>
    <n v="7138"/>
    <s v="rhizome"/>
    <s v="transient"/>
    <n v="0"/>
    <n v="10"/>
    <n v="0"/>
    <s v="NA"/>
    <n v="0"/>
    <s v="NA"/>
    <s v="NA"/>
    <s v="NA"/>
    <m/>
    <n v="10"/>
  </r>
  <r>
    <x v="2"/>
    <n v="19"/>
    <s v="MW1.19"/>
    <x v="0"/>
    <m/>
    <x v="29"/>
    <n v="10605"/>
    <s v="rhizome"/>
    <s v="non-canopy"/>
    <n v="0"/>
    <n v="16"/>
    <n v="0"/>
    <s v="NA"/>
    <n v="0"/>
    <s v="NA"/>
    <s v="NA"/>
    <s v="NA"/>
    <m/>
    <n v="16"/>
  </r>
  <r>
    <x v="2"/>
    <n v="19"/>
    <s v="MW1.19"/>
    <x v="0"/>
    <m/>
    <x v="27"/>
    <n v="2503"/>
    <s v="tussock"/>
    <s v="non-canopy"/>
    <n v="0"/>
    <n v="6"/>
    <n v="0"/>
    <n v="0"/>
    <n v="0"/>
    <n v="0"/>
    <n v="0"/>
    <n v="0"/>
    <m/>
    <n v="6"/>
  </r>
  <r>
    <x v="2"/>
    <n v="20"/>
    <s v="MW1.20"/>
    <x v="0"/>
    <m/>
    <x v="10"/>
    <n v="2469"/>
    <s v="rhizome"/>
    <s v="non-canopy"/>
    <n v="0"/>
    <n v="8"/>
    <n v="0"/>
    <n v="0"/>
    <n v="0"/>
    <n v="0"/>
    <n v="0"/>
    <n v="0"/>
    <m/>
    <n v="8"/>
  </r>
  <r>
    <x v="2"/>
    <n v="20"/>
    <s v="MW1.20"/>
    <x v="0"/>
    <m/>
    <x v="1"/>
    <n v="3997"/>
    <s v="lignotuber"/>
    <s v="soil-persistent"/>
    <n v="0"/>
    <n v="5"/>
    <n v="0"/>
    <n v="0"/>
    <n v="0"/>
    <n v="120"/>
    <n v="0"/>
    <n v="0"/>
    <m/>
    <n v="125"/>
  </r>
  <r>
    <x v="2"/>
    <n v="20"/>
    <s v="MW1.20"/>
    <x v="0"/>
    <m/>
    <x v="17"/>
    <n v="5532"/>
    <s v="rhizome"/>
    <s v="non-canopy"/>
    <n v="0"/>
    <n v="7"/>
    <n v="0"/>
    <s v="NA"/>
    <n v="0"/>
    <s v="NA"/>
    <s v="NA"/>
    <s v="NA"/>
    <m/>
    <n v="7"/>
  </r>
  <r>
    <x v="2"/>
    <n v="20"/>
    <s v="MW1.20"/>
    <x v="0"/>
    <m/>
    <x v="35"/>
    <n v="5344"/>
    <s v="none"/>
    <s v="canopy"/>
    <n v="0"/>
    <n v="0"/>
    <n v="0"/>
    <n v="0"/>
    <n v="0"/>
    <n v="1"/>
    <n v="0"/>
    <n v="0"/>
    <s v="killed adults nearby"/>
    <n v="1"/>
  </r>
  <r>
    <x v="2"/>
    <n v="20"/>
    <s v="MW1.20"/>
    <x v="0"/>
    <m/>
    <x v="8"/>
    <n v="7993"/>
    <s v="rhizome"/>
    <s v="non-canopy"/>
    <n v="0"/>
    <n v="4"/>
    <n v="0"/>
    <s v="NA"/>
    <n v="0"/>
    <s v="NA"/>
    <s v="NA"/>
    <s v="NA"/>
    <m/>
    <n v="4"/>
  </r>
  <r>
    <x v="2"/>
    <n v="20"/>
    <s v="MW1.20"/>
    <x v="0"/>
    <m/>
    <x v="29"/>
    <n v="10605"/>
    <s v="rhizome"/>
    <s v="non-canopy"/>
    <n v="0"/>
    <n v="8"/>
    <n v="0"/>
    <s v="NA"/>
    <n v="0"/>
    <s v="NA"/>
    <s v="NA"/>
    <s v="NA"/>
    <m/>
    <n v="8"/>
  </r>
  <r>
    <x v="2"/>
    <n v="20"/>
    <s v="MW1.20"/>
    <x v="0"/>
    <m/>
    <x v="27"/>
    <n v="2503"/>
    <s v="tussock"/>
    <s v="non-canopy"/>
    <n v="0"/>
    <n v="3"/>
    <n v="0"/>
    <n v="0"/>
    <n v="0"/>
    <n v="0"/>
    <n v="0"/>
    <n v="0"/>
    <m/>
    <n v="3"/>
  </r>
  <r>
    <x v="3"/>
    <n v="1"/>
    <s v="MW2.1"/>
    <x v="0"/>
    <m/>
    <x v="41"/>
    <n v="7943"/>
    <s v="lignotuber"/>
    <s v="canopy"/>
    <n v="0"/>
    <n v="0"/>
    <n v="0"/>
    <n v="0"/>
    <n v="0"/>
    <n v="0"/>
    <n v="0"/>
    <n v="0"/>
    <m/>
    <n v="0"/>
  </r>
  <r>
    <x v="3"/>
    <n v="1"/>
    <s v="MW2.1"/>
    <x v="0"/>
    <m/>
    <x v="9"/>
    <n v="8875"/>
    <s v="lignotuber"/>
    <s v="soil-persistent"/>
    <n v="0"/>
    <n v="0"/>
    <n v="0"/>
    <n v="0"/>
    <n v="0"/>
    <n v="2"/>
    <n v="0"/>
    <n v="0"/>
    <m/>
    <n v="2"/>
  </r>
  <r>
    <x v="3"/>
    <n v="1"/>
    <s v="MW2.1"/>
    <x v="0"/>
    <m/>
    <x v="23"/>
    <n v="7138"/>
    <s v="rhizome"/>
    <s v="transient"/>
    <n v="0"/>
    <n v="0"/>
    <n v="0"/>
    <s v="NA"/>
    <n v="0"/>
    <s v="NA"/>
    <s v="NA"/>
    <s v="NA"/>
    <m/>
    <n v="0"/>
  </r>
  <r>
    <x v="3"/>
    <n v="1"/>
    <s v="MW2.1"/>
    <x v="0"/>
    <m/>
    <x v="29"/>
    <n v="10605"/>
    <s v="rhizome"/>
    <s v="non-canopy"/>
    <n v="0"/>
    <n v="0"/>
    <n v="0"/>
    <n v="0"/>
    <n v="0"/>
    <n v="0"/>
    <n v="0"/>
    <n v="0"/>
    <m/>
    <n v="0"/>
  </r>
  <r>
    <x v="3"/>
    <n v="1"/>
    <s v="MW2.1"/>
    <x v="0"/>
    <m/>
    <x v="26"/>
    <n v="3243"/>
    <s v="none"/>
    <s v="soil-persistent"/>
    <n v="0"/>
    <n v="0"/>
    <n v="0"/>
    <s v="NA"/>
    <n v="0"/>
    <n v="50"/>
    <n v="0"/>
    <n v="0"/>
    <m/>
    <n v="50"/>
  </r>
  <r>
    <x v="3"/>
    <n v="1"/>
    <s v="MW2.1"/>
    <x v="0"/>
    <m/>
    <x v="17"/>
    <n v="5532"/>
    <s v="rhizome"/>
    <s v="non-canopy"/>
    <n v="0"/>
    <n v="0"/>
    <n v="0"/>
    <s v="NA"/>
    <n v="0"/>
    <s v="NA"/>
    <s v="NA"/>
    <s v="NA"/>
    <m/>
    <n v="0"/>
  </r>
  <r>
    <x v="3"/>
    <n v="1"/>
    <s v="MW2.1"/>
    <x v="0"/>
    <m/>
    <x v="42"/>
    <s v="LUZU"/>
    <s v="none"/>
    <s v="transient"/>
    <n v="0"/>
    <n v="0"/>
    <n v="0"/>
    <s v="NA"/>
    <n v="0"/>
    <n v="1"/>
    <n v="0"/>
    <n v="0"/>
    <m/>
    <n v="1"/>
  </r>
  <r>
    <x v="3"/>
    <n v="2"/>
    <s v="MW2.2"/>
    <x v="0"/>
    <m/>
    <x v="41"/>
    <n v="7943"/>
    <s v="lignotuber"/>
    <s v="canopy"/>
    <n v="0"/>
    <n v="2"/>
    <n v="0"/>
    <n v="2"/>
    <n v="0"/>
    <n v="0"/>
    <n v="0"/>
    <n v="0"/>
    <m/>
    <n v="2"/>
  </r>
  <r>
    <x v="3"/>
    <n v="2"/>
    <s v="MW2.2"/>
    <x v="0"/>
    <m/>
    <x v="9"/>
    <n v="8875"/>
    <s v="lignotuber"/>
    <s v="soil-persistent"/>
    <n v="0"/>
    <n v="2"/>
    <n v="0"/>
    <n v="0"/>
    <n v="0"/>
    <n v="0"/>
    <n v="0"/>
    <n v="0"/>
    <m/>
    <n v="2"/>
  </r>
  <r>
    <x v="3"/>
    <n v="2"/>
    <s v="MW2.2"/>
    <x v="0"/>
    <m/>
    <x v="20"/>
    <n v="2557"/>
    <s v="rhizome"/>
    <s v="transient"/>
    <n v="0"/>
    <n v="1"/>
    <n v="0"/>
    <s v="NA"/>
    <n v="0"/>
    <n v="0"/>
    <n v="0"/>
    <n v="0"/>
    <m/>
    <n v="1"/>
  </r>
  <r>
    <x v="3"/>
    <n v="2"/>
    <s v="MW2.2"/>
    <x v="0"/>
    <m/>
    <x v="10"/>
    <n v="2469"/>
    <s v="rhizome"/>
    <s v="non-canopy"/>
    <n v="0"/>
    <n v="2"/>
    <n v="0"/>
    <n v="0"/>
    <n v="0"/>
    <n v="0"/>
    <n v="0"/>
    <n v="0"/>
    <m/>
    <n v="2"/>
  </r>
  <r>
    <x v="3"/>
    <n v="2"/>
    <s v="MW2.2"/>
    <x v="0"/>
    <m/>
    <x v="17"/>
    <n v="5532"/>
    <s v="rhizome"/>
    <s v="non-canopy"/>
    <n v="0"/>
    <n v="1"/>
    <n v="0"/>
    <s v="NA"/>
    <n v="0"/>
    <s v="NA"/>
    <s v="NA"/>
    <s v="NA"/>
    <m/>
    <n v="1"/>
  </r>
  <r>
    <x v="3"/>
    <n v="2"/>
    <s v="MW2.2"/>
    <x v="0"/>
    <m/>
    <x v="1"/>
    <n v="3997"/>
    <s v="lignotuber"/>
    <s v="soil-persistent"/>
    <n v="0"/>
    <n v="2"/>
    <n v="0"/>
    <n v="0"/>
    <n v="0"/>
    <n v="0"/>
    <n v="0"/>
    <n v="0"/>
    <m/>
    <n v="2"/>
  </r>
  <r>
    <x v="3"/>
    <n v="2"/>
    <s v="MW2.2"/>
    <x v="0"/>
    <m/>
    <x v="26"/>
    <n v="3243"/>
    <s v="none"/>
    <s v="soil-persistent"/>
    <n v="0"/>
    <n v="0"/>
    <n v="0"/>
    <s v="NA"/>
    <n v="0"/>
    <n v="25"/>
    <n v="0"/>
    <n v="0"/>
    <m/>
    <n v="25"/>
  </r>
  <r>
    <x v="3"/>
    <n v="2"/>
    <s v="MW2.2"/>
    <x v="0"/>
    <m/>
    <x v="43"/>
    <n v="2302"/>
    <s v="rhizome"/>
    <s v="non-canopy"/>
    <n v="0"/>
    <n v="1"/>
    <n v="0"/>
    <s v="NA"/>
    <n v="0"/>
    <s v="NA"/>
    <s v="NA"/>
    <s v="NA"/>
    <m/>
    <n v="1"/>
  </r>
  <r>
    <x v="3"/>
    <n v="2"/>
    <s v="MW2.2"/>
    <x v="0"/>
    <m/>
    <x v="0"/>
    <n v="7766"/>
    <s v="lignotuber"/>
    <s v="canopy"/>
    <n v="0"/>
    <n v="2"/>
    <n v="0"/>
    <n v="0"/>
    <n v="0"/>
    <n v="0"/>
    <n v="0"/>
    <n v="0"/>
    <m/>
    <n v="2"/>
  </r>
  <r>
    <x v="3"/>
    <n v="2"/>
    <s v="MW2.2"/>
    <x v="0"/>
    <m/>
    <x v="23"/>
    <n v="7138"/>
    <s v="rhizome"/>
    <s v="transient"/>
    <n v="0"/>
    <n v="4"/>
    <n v="0"/>
    <s v="NA"/>
    <n v="0"/>
    <s v="NA"/>
    <s v="NA"/>
    <s v="NA"/>
    <m/>
    <n v="4"/>
  </r>
  <r>
    <x v="3"/>
    <n v="3"/>
    <s v="MW2.3"/>
    <x v="0"/>
    <m/>
    <x v="0"/>
    <n v="7766"/>
    <s v="lignotuber"/>
    <s v="canopy"/>
    <n v="0"/>
    <n v="1"/>
    <n v="0"/>
    <n v="0"/>
    <n v="0"/>
    <n v="0"/>
    <n v="0"/>
    <n v="0"/>
    <m/>
    <n v="1"/>
  </r>
  <r>
    <x v="3"/>
    <n v="3"/>
    <s v="MW2.3"/>
    <x v="0"/>
    <m/>
    <x v="10"/>
    <n v="2469"/>
    <s v="rhizome"/>
    <s v="non-canopy"/>
    <n v="0"/>
    <n v="2"/>
    <n v="0"/>
    <n v="0"/>
    <n v="0"/>
    <n v="0"/>
    <n v="0"/>
    <n v="0"/>
    <m/>
    <n v="2"/>
  </r>
  <r>
    <x v="3"/>
    <n v="3"/>
    <s v="MW2.3"/>
    <x v="0"/>
    <m/>
    <x v="23"/>
    <n v="7138"/>
    <s v="rhizome"/>
    <s v="transient"/>
    <n v="0"/>
    <n v="2"/>
    <n v="0"/>
    <s v="NA"/>
    <n v="0"/>
    <s v="NA"/>
    <s v="NA"/>
    <s v="NA"/>
    <m/>
    <n v="2"/>
  </r>
  <r>
    <x v="3"/>
    <n v="3"/>
    <s v="MW2.3"/>
    <x v="0"/>
    <m/>
    <x v="26"/>
    <n v="3243"/>
    <s v="none"/>
    <s v="soil-persistent"/>
    <n v="0"/>
    <n v="0"/>
    <n v="0"/>
    <s v="NA"/>
    <n v="0"/>
    <n v="2"/>
    <n v="0"/>
    <n v="0"/>
    <m/>
    <n v="2"/>
  </r>
  <r>
    <x v="3"/>
    <n v="4"/>
    <s v="MW2.4"/>
    <x v="0"/>
    <m/>
    <x v="9"/>
    <n v="8875"/>
    <s v="lignotuber"/>
    <s v="soil-persistent"/>
    <n v="0"/>
    <n v="2"/>
    <n v="0"/>
    <n v="0"/>
    <n v="0"/>
    <n v="0"/>
    <n v="0"/>
    <n v="0"/>
    <m/>
    <n v="2"/>
  </r>
  <r>
    <x v="3"/>
    <n v="4"/>
    <s v="MW2.4"/>
    <x v="0"/>
    <m/>
    <x v="41"/>
    <n v="7943"/>
    <s v="lignotuber"/>
    <s v="canopy"/>
    <n v="0"/>
    <n v="3"/>
    <n v="0"/>
    <n v="2"/>
    <n v="0"/>
    <n v="0"/>
    <n v="0"/>
    <n v="0"/>
    <m/>
    <n v="3"/>
  </r>
  <r>
    <x v="3"/>
    <n v="4"/>
    <s v="MW2.4"/>
    <x v="0"/>
    <m/>
    <x v="1"/>
    <n v="3997"/>
    <s v="lignotuber"/>
    <s v="soil-persistent"/>
    <n v="0"/>
    <n v="3"/>
    <n v="0"/>
    <n v="0"/>
    <n v="0"/>
    <n v="0"/>
    <n v="0"/>
    <n v="0"/>
    <m/>
    <n v="3"/>
  </r>
  <r>
    <x v="3"/>
    <n v="4"/>
    <s v="MW2.4"/>
    <x v="0"/>
    <m/>
    <x v="26"/>
    <n v="3243"/>
    <s v="none"/>
    <s v="soil-persistent"/>
    <n v="0"/>
    <n v="0"/>
    <n v="0"/>
    <s v="NA"/>
    <n v="0"/>
    <n v="10"/>
    <n v="0"/>
    <n v="0"/>
    <m/>
    <n v="10"/>
  </r>
  <r>
    <x v="3"/>
    <n v="4"/>
    <s v="MW2.4"/>
    <x v="0"/>
    <m/>
    <x v="23"/>
    <n v="7138"/>
    <s v="rhizome"/>
    <s v="transient"/>
    <n v="0"/>
    <n v="1"/>
    <n v="0"/>
    <s v="NA"/>
    <n v="0"/>
    <s v="NA"/>
    <s v="NA"/>
    <s v="NA"/>
    <m/>
    <n v="1"/>
  </r>
  <r>
    <x v="3"/>
    <n v="4"/>
    <s v="MW2.4"/>
    <x v="0"/>
    <m/>
    <x v="17"/>
    <n v="5532"/>
    <s v="rhizome"/>
    <s v="non-canopy"/>
    <n v="0"/>
    <n v="1"/>
    <n v="0"/>
    <s v="NA"/>
    <n v="0"/>
    <s v="NA"/>
    <s v="NA"/>
    <s v="NA"/>
    <m/>
    <n v="1"/>
  </r>
  <r>
    <x v="3"/>
    <n v="4"/>
    <s v="MW2.4"/>
    <x v="0"/>
    <m/>
    <x v="10"/>
    <n v="2469"/>
    <s v="rhizome"/>
    <s v="non-canopy"/>
    <n v="0"/>
    <n v="2"/>
    <n v="0"/>
    <n v="0"/>
    <n v="0"/>
    <n v="0"/>
    <n v="0"/>
    <n v="0"/>
    <m/>
    <n v="2"/>
  </r>
  <r>
    <x v="3"/>
    <n v="4"/>
    <s v="MW2.4"/>
    <x v="0"/>
    <m/>
    <x v="43"/>
    <n v="2302"/>
    <s v="rhizome"/>
    <s v="non-canopy"/>
    <n v="0"/>
    <n v="1"/>
    <n v="0"/>
    <s v="NA"/>
    <n v="0"/>
    <s v="NA"/>
    <s v="NA"/>
    <s v="NA"/>
    <m/>
    <n v="1"/>
  </r>
  <r>
    <x v="3"/>
    <n v="4"/>
    <s v="MW2.4"/>
    <x v="0"/>
    <m/>
    <x v="8"/>
    <n v="7993"/>
    <s v="rhizome"/>
    <s v="non-canopy"/>
    <n v="0"/>
    <n v="1"/>
    <n v="0"/>
    <s v="NA"/>
    <n v="0"/>
    <s v="NA"/>
    <s v="NA"/>
    <s v="NA"/>
    <m/>
    <n v="1"/>
  </r>
  <r>
    <x v="3"/>
    <n v="5"/>
    <s v="MW2.5"/>
    <x v="0"/>
    <m/>
    <x v="41"/>
    <n v="7943"/>
    <s v="lignotuber"/>
    <s v="canopy"/>
    <n v="0"/>
    <n v="3"/>
    <n v="0"/>
    <n v="6"/>
    <n v="0"/>
    <n v="0"/>
    <n v="0"/>
    <n v="0"/>
    <m/>
    <n v="3"/>
  </r>
  <r>
    <x v="3"/>
    <n v="5"/>
    <s v="MW2.5"/>
    <x v="0"/>
    <m/>
    <x v="1"/>
    <n v="3997"/>
    <s v="lignotuber"/>
    <s v="soil-persistent"/>
    <n v="0"/>
    <n v="1"/>
    <n v="0"/>
    <n v="0"/>
    <n v="0"/>
    <n v="0"/>
    <n v="0"/>
    <n v="0"/>
    <m/>
    <n v="1"/>
  </r>
  <r>
    <x v="3"/>
    <n v="5"/>
    <s v="MW2.5"/>
    <x v="0"/>
    <m/>
    <x v="31"/>
    <n v="1609"/>
    <s v="basal"/>
    <s v="non-canopy"/>
    <n v="0"/>
    <n v="1"/>
    <n v="0"/>
    <s v="NA"/>
    <n v="0"/>
    <n v="0"/>
    <n v="0"/>
    <n v="0"/>
    <m/>
    <n v="1"/>
  </r>
  <r>
    <x v="3"/>
    <n v="5"/>
    <s v="MW2.5"/>
    <x v="0"/>
    <m/>
    <x v="23"/>
    <n v="7138"/>
    <s v="rhizome"/>
    <s v="transient"/>
    <n v="0"/>
    <n v="2"/>
    <n v="0"/>
    <s v="NA"/>
    <n v="0"/>
    <s v="NA"/>
    <s v="NA"/>
    <s v="NA"/>
    <m/>
    <n v="2"/>
  </r>
  <r>
    <x v="3"/>
    <n v="5"/>
    <s v="MW2.5"/>
    <x v="0"/>
    <m/>
    <x v="26"/>
    <n v="3243"/>
    <s v="none"/>
    <s v="soil-persistent"/>
    <n v="0"/>
    <n v="0"/>
    <n v="0"/>
    <s v="NA"/>
    <n v="0"/>
    <n v="2"/>
    <n v="0"/>
    <n v="0"/>
    <m/>
    <n v="2"/>
  </r>
  <r>
    <x v="3"/>
    <n v="5"/>
    <s v="MW2.5"/>
    <x v="0"/>
    <m/>
    <x v="2"/>
    <n v="2987"/>
    <s v="basal"/>
    <s v="soil-persistent"/>
    <n v="0"/>
    <n v="0"/>
    <n v="0"/>
    <s v="NA"/>
    <n v="0"/>
    <n v="1"/>
    <n v="0"/>
    <n v="0"/>
    <m/>
    <n v="1"/>
  </r>
  <r>
    <x v="3"/>
    <n v="5"/>
    <s v="MW2.5"/>
    <x v="0"/>
    <m/>
    <x v="43"/>
    <n v="2302"/>
    <s v="rhizome"/>
    <s v="non-canopy"/>
    <n v="0"/>
    <n v="2"/>
    <n v="0"/>
    <s v="NA"/>
    <n v="0"/>
    <s v="NA"/>
    <s v="NA"/>
    <s v="NA"/>
    <m/>
    <n v="2"/>
  </r>
  <r>
    <x v="3"/>
    <n v="6"/>
    <s v="MW2.6"/>
    <x v="0"/>
    <m/>
    <x v="43"/>
    <n v="2302"/>
    <s v="rhizome"/>
    <s v="non-canopy"/>
    <n v="0"/>
    <n v="5"/>
    <n v="0"/>
    <s v="NA"/>
    <n v="0"/>
    <s v="NA"/>
    <s v="NA"/>
    <s v="NA"/>
    <m/>
    <n v="5"/>
  </r>
  <r>
    <x v="3"/>
    <n v="6"/>
    <s v="MW2.6"/>
    <x v="0"/>
    <m/>
    <x v="23"/>
    <n v="7138"/>
    <s v="rhizome"/>
    <s v="transient"/>
    <n v="0"/>
    <n v="1"/>
    <n v="0"/>
    <s v="NA"/>
    <n v="0"/>
    <s v="NA"/>
    <s v="NA"/>
    <s v="NA"/>
    <m/>
    <n v="1"/>
  </r>
  <r>
    <x v="3"/>
    <n v="6"/>
    <s v="MW2.6"/>
    <x v="0"/>
    <m/>
    <x v="29"/>
    <n v="10605"/>
    <s v="rhizome"/>
    <s v="non-canopy"/>
    <n v="0"/>
    <n v="1"/>
    <n v="0"/>
    <n v="0"/>
    <n v="0"/>
    <n v="0"/>
    <n v="0"/>
    <n v="0"/>
    <m/>
    <n v="1"/>
  </r>
  <r>
    <x v="3"/>
    <n v="6"/>
    <s v="MW2.6"/>
    <x v="0"/>
    <m/>
    <x v="17"/>
    <n v="5532"/>
    <s v="rhizome"/>
    <s v="non-canopy"/>
    <n v="0"/>
    <n v="2"/>
    <n v="0"/>
    <s v="NA"/>
    <n v="0"/>
    <s v="NA"/>
    <s v="NA"/>
    <s v="NA"/>
    <m/>
    <n v="2"/>
  </r>
  <r>
    <x v="3"/>
    <n v="6"/>
    <s v="MW2.6"/>
    <x v="0"/>
    <m/>
    <x v="2"/>
    <n v="2987"/>
    <s v="basal"/>
    <s v="soil-persistent"/>
    <n v="0"/>
    <n v="0"/>
    <n v="0"/>
    <s v="NA"/>
    <n v="0"/>
    <n v="1"/>
    <n v="0"/>
    <n v="0"/>
    <m/>
    <n v="1"/>
  </r>
  <r>
    <x v="3"/>
    <n v="7"/>
    <s v="MW2.7"/>
    <x v="0"/>
    <m/>
    <x v="0"/>
    <n v="7766"/>
    <s v="lignotuber"/>
    <s v="canopy"/>
    <n v="0"/>
    <n v="1"/>
    <n v="0"/>
    <n v="0"/>
    <n v="0"/>
    <n v="0"/>
    <n v="0"/>
    <n v="0"/>
    <m/>
    <n v="1"/>
  </r>
  <r>
    <x v="3"/>
    <n v="7"/>
    <s v="MW2.7"/>
    <x v="0"/>
    <m/>
    <x v="9"/>
    <n v="8875"/>
    <s v="lignotuber"/>
    <s v="soil-persistent"/>
    <n v="0"/>
    <n v="3"/>
    <n v="0"/>
    <n v="0"/>
    <n v="0"/>
    <n v="0"/>
    <n v="0"/>
    <n v="0"/>
    <m/>
    <n v="3"/>
  </r>
  <r>
    <x v="3"/>
    <n v="7"/>
    <s v="MW2.7"/>
    <x v="0"/>
    <m/>
    <x v="1"/>
    <n v="3997"/>
    <s v="lignotuber"/>
    <s v="soil-persistent"/>
    <n v="0"/>
    <n v="1"/>
    <n v="0"/>
    <n v="0"/>
    <n v="0"/>
    <n v="0"/>
    <n v="0"/>
    <n v="0"/>
    <m/>
    <n v="1"/>
  </r>
  <r>
    <x v="3"/>
    <n v="7"/>
    <s v="MW2.7"/>
    <x v="0"/>
    <m/>
    <x v="23"/>
    <n v="7138"/>
    <s v="rhizome"/>
    <s v="transient"/>
    <n v="0"/>
    <n v="7"/>
    <n v="0"/>
    <s v="NA"/>
    <n v="0"/>
    <s v="NA"/>
    <s v="NA"/>
    <s v="NA"/>
    <m/>
    <n v="7"/>
  </r>
  <r>
    <x v="3"/>
    <n v="7"/>
    <s v="MW2.7"/>
    <x v="0"/>
    <m/>
    <x v="20"/>
    <n v="2557"/>
    <s v="rhizome"/>
    <s v="transient"/>
    <n v="0"/>
    <n v="2"/>
    <n v="0"/>
    <s v="NA"/>
    <n v="1"/>
    <n v="0"/>
    <n v="0"/>
    <n v="0"/>
    <m/>
    <n v="2"/>
  </r>
  <r>
    <x v="3"/>
    <n v="7"/>
    <s v="MW2.7"/>
    <x v="0"/>
    <m/>
    <x v="26"/>
    <n v="3243"/>
    <s v="none"/>
    <s v="soil-persistent"/>
    <n v="0"/>
    <n v="0"/>
    <n v="0"/>
    <s v="NA"/>
    <n v="0"/>
    <n v="40"/>
    <n v="0"/>
    <n v="0"/>
    <m/>
    <n v="40"/>
  </r>
  <r>
    <x v="3"/>
    <n v="7"/>
    <s v="MW2.7"/>
    <x v="0"/>
    <m/>
    <x v="17"/>
    <n v="5532"/>
    <s v="rhizome"/>
    <s v="non-canopy"/>
    <n v="0"/>
    <n v="5"/>
    <n v="0"/>
    <s v="NA"/>
    <n v="0"/>
    <s v="NA"/>
    <s v="NA"/>
    <s v="NA"/>
    <m/>
    <n v="5"/>
  </r>
  <r>
    <x v="3"/>
    <n v="7"/>
    <s v="MW2.7"/>
    <x v="0"/>
    <m/>
    <x v="10"/>
    <n v="2469"/>
    <s v="rhizome"/>
    <s v="non-canopy"/>
    <n v="0"/>
    <n v="2"/>
    <n v="0"/>
    <n v="0"/>
    <n v="0"/>
    <n v="0"/>
    <n v="0"/>
    <n v="0"/>
    <m/>
    <n v="2"/>
  </r>
  <r>
    <x v="3"/>
    <n v="7"/>
    <s v="MW2.7"/>
    <x v="0"/>
    <m/>
    <x v="43"/>
    <n v="2302"/>
    <s v="rhizome"/>
    <s v="non-canopy"/>
    <n v="0"/>
    <n v="5"/>
    <n v="0"/>
    <s v="NA"/>
    <n v="0"/>
    <s v="NA"/>
    <s v="NA"/>
    <s v="NA"/>
    <m/>
    <n v="5"/>
  </r>
  <r>
    <x v="3"/>
    <n v="8"/>
    <s v="MW2.8"/>
    <x v="0"/>
    <m/>
    <x v="43"/>
    <n v="2302"/>
    <s v="rhizome"/>
    <s v="non-canopy"/>
    <n v="0"/>
    <n v="6"/>
    <n v="0"/>
    <s v="NA"/>
    <n v="0"/>
    <s v="NA"/>
    <s v="NA"/>
    <s v="NA"/>
    <m/>
    <n v="6"/>
  </r>
  <r>
    <x v="3"/>
    <n v="8"/>
    <s v="MW2.8"/>
    <x v="0"/>
    <m/>
    <x v="17"/>
    <n v="5532"/>
    <s v="rhizome"/>
    <s v="non-canopy"/>
    <n v="0"/>
    <n v="1"/>
    <n v="0"/>
    <s v="NA"/>
    <n v="0"/>
    <s v="NA"/>
    <s v="NA"/>
    <s v="NA"/>
    <m/>
    <n v="1"/>
  </r>
  <r>
    <x v="3"/>
    <n v="8"/>
    <s v="MW2.8"/>
    <x v="0"/>
    <m/>
    <x v="26"/>
    <n v="3243"/>
    <s v="none"/>
    <s v="soil-persistent"/>
    <n v="0"/>
    <n v="0"/>
    <n v="0"/>
    <s v="NA"/>
    <n v="0"/>
    <n v="10"/>
    <n v="0"/>
    <n v="0"/>
    <m/>
    <n v="10"/>
  </r>
  <r>
    <x v="3"/>
    <n v="8"/>
    <s v="MW2.8"/>
    <x v="0"/>
    <m/>
    <x v="0"/>
    <n v="7766"/>
    <s v="lignotuber"/>
    <s v="canopy"/>
    <n v="0"/>
    <n v="1"/>
    <n v="0"/>
    <n v="0"/>
    <n v="0"/>
    <n v="0"/>
    <n v="0"/>
    <n v="0"/>
    <m/>
    <n v="1"/>
  </r>
  <r>
    <x v="3"/>
    <n v="8"/>
    <s v="MW2.8"/>
    <x v="0"/>
    <m/>
    <x v="9"/>
    <n v="8875"/>
    <s v="lignotuber"/>
    <s v="soil-persistent"/>
    <n v="0"/>
    <n v="2"/>
    <n v="0"/>
    <n v="0"/>
    <n v="0"/>
    <n v="0"/>
    <n v="0"/>
    <n v="0"/>
    <m/>
    <n v="2"/>
  </r>
  <r>
    <x v="3"/>
    <n v="8"/>
    <s v="MW2.8"/>
    <x v="0"/>
    <m/>
    <x v="1"/>
    <n v="3997"/>
    <s v="lignotuber"/>
    <s v="soil-persistent"/>
    <n v="0"/>
    <n v="2"/>
    <n v="0"/>
    <n v="0"/>
    <n v="0"/>
    <n v="0"/>
    <n v="0"/>
    <n v="0"/>
    <m/>
    <n v="2"/>
  </r>
  <r>
    <x v="3"/>
    <n v="8"/>
    <s v="MW2.8"/>
    <x v="0"/>
    <m/>
    <x v="23"/>
    <n v="7138"/>
    <s v="rhizome"/>
    <s v="transient"/>
    <n v="0"/>
    <n v="1"/>
    <n v="0"/>
    <s v="NA"/>
    <n v="0"/>
    <s v="NA"/>
    <s v="NA"/>
    <s v="NA"/>
    <m/>
    <n v="1"/>
  </r>
  <r>
    <x v="3"/>
    <n v="9"/>
    <s v="MW2.9"/>
    <x v="0"/>
    <m/>
    <x v="43"/>
    <n v="2302"/>
    <s v="rhizome"/>
    <s v="non-canopy"/>
    <n v="0"/>
    <n v="10"/>
    <n v="0"/>
    <s v="NA"/>
    <n v="0"/>
    <s v="NA"/>
    <s v="NA"/>
    <s v="NA"/>
    <m/>
    <n v="10"/>
  </r>
  <r>
    <x v="3"/>
    <n v="9"/>
    <s v="MW2.9"/>
    <x v="0"/>
    <m/>
    <x v="29"/>
    <n v="10605"/>
    <s v="rhizome"/>
    <s v="non-canopy"/>
    <n v="0"/>
    <n v="3"/>
    <n v="0"/>
    <s v="NA"/>
    <n v="0"/>
    <s v="NA"/>
    <s v="NA"/>
    <s v="NA"/>
    <m/>
    <n v="3"/>
  </r>
  <r>
    <x v="3"/>
    <n v="9"/>
    <s v="MW2.9"/>
    <x v="0"/>
    <m/>
    <x v="17"/>
    <n v="5532"/>
    <s v="rhizome"/>
    <s v="non-canopy"/>
    <n v="0"/>
    <n v="5"/>
    <n v="0"/>
    <s v="NA"/>
    <n v="0"/>
    <s v="NA"/>
    <s v="NA"/>
    <s v="NA"/>
    <m/>
    <n v="5"/>
  </r>
  <r>
    <x v="3"/>
    <n v="9"/>
    <s v="MW2.9"/>
    <x v="0"/>
    <m/>
    <x v="23"/>
    <n v="7138"/>
    <s v="rhizome"/>
    <s v="transient"/>
    <n v="0"/>
    <n v="9"/>
    <n v="0"/>
    <s v="NA"/>
    <n v="0"/>
    <s v="NA"/>
    <s v="NA"/>
    <s v="NA"/>
    <m/>
    <n v="9"/>
  </r>
  <r>
    <x v="3"/>
    <n v="10"/>
    <s v="MW2.10"/>
    <x v="0"/>
    <m/>
    <x v="43"/>
    <n v="2302"/>
    <s v="rhizome"/>
    <s v="non-canopy"/>
    <n v="0"/>
    <n v="10"/>
    <n v="0"/>
    <s v="NA"/>
    <n v="0"/>
    <s v="NA"/>
    <s v="NA"/>
    <s v="NA"/>
    <m/>
    <n v="10"/>
  </r>
  <r>
    <x v="3"/>
    <n v="10"/>
    <s v="MW2.10"/>
    <x v="0"/>
    <m/>
    <x v="0"/>
    <n v="7766"/>
    <s v="lignotuber"/>
    <s v="canopy"/>
    <n v="0"/>
    <n v="1"/>
    <n v="0"/>
    <n v="0"/>
    <n v="0"/>
    <n v="0"/>
    <n v="0"/>
    <n v="0"/>
    <m/>
    <n v="1"/>
  </r>
  <r>
    <x v="3"/>
    <n v="10"/>
    <s v="MW2.10"/>
    <x v="0"/>
    <m/>
    <x v="9"/>
    <n v="8875"/>
    <s v="lignotuber"/>
    <s v="soil-persistent"/>
    <n v="0"/>
    <n v="2"/>
    <n v="0"/>
    <n v="0"/>
    <n v="0"/>
    <n v="0"/>
    <n v="0"/>
    <n v="0"/>
    <m/>
    <n v="2"/>
  </r>
  <r>
    <x v="3"/>
    <n v="10"/>
    <s v="MW2.10"/>
    <x v="0"/>
    <m/>
    <x v="17"/>
    <n v="5532"/>
    <s v="rhizome"/>
    <s v="soil-persistent"/>
    <n v="0"/>
    <n v="5"/>
    <n v="0"/>
    <s v="NA"/>
    <n v="0"/>
    <s v="NA"/>
    <s v="NA"/>
    <s v="NA"/>
    <m/>
    <n v="5"/>
  </r>
  <r>
    <x v="3"/>
    <n v="10"/>
    <s v="MW2.10"/>
    <x v="0"/>
    <m/>
    <x v="1"/>
    <n v="3997"/>
    <s v="rhizome"/>
    <s v="soil-persistent"/>
    <n v="0"/>
    <n v="1"/>
    <n v="0"/>
    <n v="0"/>
    <n v="0"/>
    <n v="0"/>
    <n v="0"/>
    <n v="0"/>
    <m/>
    <n v="1"/>
  </r>
  <r>
    <x v="3"/>
    <n v="10"/>
    <s v="MW2.10"/>
    <x v="0"/>
    <m/>
    <x v="23"/>
    <n v="7138"/>
    <s v="rhizome"/>
    <s v="transient"/>
    <n v="0"/>
    <n v="1"/>
    <n v="0"/>
    <s v="NA"/>
    <n v="0"/>
    <s v="NA"/>
    <s v="NA"/>
    <s v="NA"/>
    <m/>
    <n v="1"/>
  </r>
  <r>
    <x v="3"/>
    <n v="11"/>
    <s v="MW2.11"/>
    <x v="0"/>
    <m/>
    <x v="43"/>
    <n v="2302"/>
    <s v="rhizome"/>
    <s v="non-canopy"/>
    <n v="0"/>
    <n v="2"/>
    <n v="0"/>
    <s v="NA"/>
    <n v="0"/>
    <s v="NA"/>
    <s v="NA"/>
    <s v="NA"/>
    <m/>
    <n v="2"/>
  </r>
  <r>
    <x v="3"/>
    <n v="11"/>
    <s v="MW2.11"/>
    <x v="0"/>
    <m/>
    <x v="10"/>
    <n v="2469"/>
    <s v="rhizome"/>
    <s v="non-canopy"/>
    <n v="0"/>
    <n v="2"/>
    <n v="0"/>
    <n v="0"/>
    <n v="0"/>
    <n v="0"/>
    <n v="0"/>
    <n v="0"/>
    <m/>
    <n v="2"/>
  </r>
  <r>
    <x v="3"/>
    <n v="11"/>
    <s v="MW2.11"/>
    <x v="0"/>
    <m/>
    <x v="9"/>
    <n v="8875"/>
    <s v="lignotuber"/>
    <s v="soil-persistent"/>
    <n v="0"/>
    <n v="2"/>
    <n v="0"/>
    <n v="0"/>
    <n v="0"/>
    <n v="0"/>
    <n v="0"/>
    <n v="0"/>
    <m/>
    <n v="2"/>
  </r>
  <r>
    <x v="3"/>
    <n v="11"/>
    <s v="MW2.11"/>
    <x v="0"/>
    <m/>
    <x v="17"/>
    <n v="5532"/>
    <s v="rhizome"/>
    <s v="non-canopy"/>
    <n v="0"/>
    <n v="5"/>
    <n v="0"/>
    <s v="NA"/>
    <n v="0"/>
    <s v="NA"/>
    <s v="NA"/>
    <s v="NA"/>
    <m/>
    <n v="5"/>
  </r>
  <r>
    <x v="3"/>
    <n v="11"/>
    <s v="MW2.11"/>
    <x v="0"/>
    <m/>
    <x v="23"/>
    <n v="7138"/>
    <s v="rhizome"/>
    <s v="transient"/>
    <n v="0"/>
    <n v="6"/>
    <n v="0"/>
    <s v="NA"/>
    <n v="0"/>
    <s v="NA"/>
    <s v="NA"/>
    <s v="NA"/>
    <m/>
    <n v="6"/>
  </r>
  <r>
    <x v="3"/>
    <n v="11"/>
    <s v="MW2.11"/>
    <x v="0"/>
    <m/>
    <x v="19"/>
    <n v="6325"/>
    <s v="tussock"/>
    <s v="non-canopy"/>
    <n v="0"/>
    <n v="2"/>
    <n v="0"/>
    <s v="NA"/>
    <n v="0"/>
    <s v="NA"/>
    <s v="NA"/>
    <s v="NA"/>
    <m/>
    <n v="2"/>
  </r>
  <r>
    <x v="3"/>
    <n v="11"/>
    <s v="MW2.11"/>
    <x v="0"/>
    <m/>
    <x v="26"/>
    <n v="3243"/>
    <s v="none"/>
    <s v="soil-persistent"/>
    <n v="0"/>
    <n v="0"/>
    <n v="0"/>
    <s v="NA"/>
    <n v="0"/>
    <n v="1"/>
    <n v="0"/>
    <n v="0"/>
    <m/>
    <n v="1"/>
  </r>
  <r>
    <x v="3"/>
    <n v="11"/>
    <s v="MW2.11"/>
    <x v="0"/>
    <m/>
    <x v="0"/>
    <n v="7766"/>
    <s v="lignotuber"/>
    <s v="canopy"/>
    <n v="0"/>
    <n v="0"/>
    <n v="0"/>
    <n v="0"/>
    <n v="0"/>
    <n v="10"/>
    <n v="0"/>
    <n v="0"/>
    <m/>
    <n v="10"/>
  </r>
  <r>
    <x v="3"/>
    <n v="12"/>
    <s v="MW2.12"/>
    <x v="0"/>
    <m/>
    <x v="10"/>
    <n v="2469"/>
    <s v="rhizome"/>
    <s v="non-canopy"/>
    <n v="0"/>
    <n v="3"/>
    <n v="0"/>
    <n v="0"/>
    <n v="0"/>
    <n v="0"/>
    <n v="0"/>
    <n v="0"/>
    <m/>
    <n v="3"/>
  </r>
  <r>
    <x v="3"/>
    <n v="12"/>
    <s v="MW2.12"/>
    <x v="0"/>
    <m/>
    <x v="19"/>
    <n v="6325"/>
    <s v="tussock"/>
    <s v="non-canopy"/>
    <n v="0"/>
    <n v="1"/>
    <n v="0"/>
    <s v="NA"/>
    <n v="0"/>
    <s v="NA"/>
    <s v="NA"/>
    <s v="NA"/>
    <m/>
    <n v="1"/>
  </r>
  <r>
    <x v="3"/>
    <n v="12"/>
    <s v="MW2.12"/>
    <x v="0"/>
    <m/>
    <x v="17"/>
    <n v="5532"/>
    <s v="rhizome"/>
    <s v="non-canopy"/>
    <n v="0"/>
    <n v="6"/>
    <n v="0"/>
    <s v="NA"/>
    <n v="0"/>
    <s v="NA"/>
    <s v="NA"/>
    <s v="NA"/>
    <m/>
    <n v="6"/>
  </r>
  <r>
    <x v="3"/>
    <n v="12"/>
    <s v="MW2.12"/>
    <x v="0"/>
    <m/>
    <x v="23"/>
    <n v="7138"/>
    <s v="rhizome"/>
    <s v="transient"/>
    <n v="0"/>
    <n v="5"/>
    <n v="0"/>
    <s v="NA"/>
    <n v="0"/>
    <s v="NA"/>
    <s v="NA"/>
    <s v="NA"/>
    <m/>
    <n v="5"/>
  </r>
  <r>
    <x v="3"/>
    <n v="12"/>
    <s v="MW2.12"/>
    <x v="0"/>
    <m/>
    <x v="1"/>
    <n v="3997"/>
    <s v="lignotuber"/>
    <s v="soil-persistent"/>
    <n v="0"/>
    <n v="1"/>
    <n v="0"/>
    <n v="0"/>
    <n v="0"/>
    <n v="0"/>
    <n v="0"/>
    <n v="0"/>
    <m/>
    <n v="1"/>
  </r>
  <r>
    <x v="3"/>
    <n v="12"/>
    <s v="MW2.12"/>
    <x v="0"/>
    <m/>
    <x v="31"/>
    <n v="1609"/>
    <s v="basal"/>
    <s v="non-canopy"/>
    <n v="0"/>
    <n v="1"/>
    <n v="0"/>
    <s v="NA"/>
    <n v="0"/>
    <n v="0"/>
    <n v="0"/>
    <n v="0"/>
    <m/>
    <n v="1"/>
  </r>
  <r>
    <x v="3"/>
    <n v="13"/>
    <s v="MW2.13"/>
    <x v="0"/>
    <m/>
    <x v="10"/>
    <n v="2469"/>
    <s v="rhizome"/>
    <s v="non-canopy"/>
    <n v="0"/>
    <n v="2"/>
    <n v="0"/>
    <n v="0"/>
    <n v="0"/>
    <n v="0"/>
    <n v="0"/>
    <n v="0"/>
    <m/>
    <n v="2"/>
  </r>
  <r>
    <x v="3"/>
    <n v="13"/>
    <s v="MW2.13"/>
    <x v="0"/>
    <m/>
    <x v="18"/>
    <n v="2445"/>
    <s v="tussock"/>
    <s v="non-canopy"/>
    <n v="0"/>
    <n v="1"/>
    <n v="0"/>
    <s v="NA"/>
    <n v="0"/>
    <s v="NA"/>
    <s v="NA"/>
    <s v="NA"/>
    <m/>
    <n v="1"/>
  </r>
  <r>
    <x v="3"/>
    <n v="13"/>
    <s v="MW2.13"/>
    <x v="0"/>
    <m/>
    <x v="1"/>
    <n v="3997"/>
    <s v="lignotuber"/>
    <s v="soil-persistent"/>
    <n v="0"/>
    <n v="4"/>
    <n v="0"/>
    <n v="0"/>
    <n v="0"/>
    <n v="0"/>
    <n v="0"/>
    <n v="0"/>
    <m/>
    <n v="4"/>
  </r>
  <r>
    <x v="3"/>
    <n v="13"/>
    <s v="MW2.13"/>
    <x v="0"/>
    <m/>
    <x v="9"/>
    <n v="8875"/>
    <s v="lignotuber"/>
    <s v="soil-persistent"/>
    <n v="0"/>
    <n v="2"/>
    <n v="0"/>
    <n v="0"/>
    <n v="0"/>
    <n v="0"/>
    <n v="0"/>
    <n v="0"/>
    <m/>
    <n v="2"/>
  </r>
  <r>
    <x v="3"/>
    <n v="13"/>
    <s v="MW2.13"/>
    <x v="0"/>
    <m/>
    <x v="23"/>
    <n v="7138"/>
    <s v="rhizome"/>
    <s v="transient"/>
    <n v="0"/>
    <n v="8"/>
    <n v="0"/>
    <s v="NA"/>
    <n v="0"/>
    <s v="NA"/>
    <s v="NA"/>
    <s v="NA"/>
    <m/>
    <n v="8"/>
  </r>
  <r>
    <x v="3"/>
    <n v="13"/>
    <s v="MW2.13"/>
    <x v="0"/>
    <m/>
    <x v="8"/>
    <n v="7993"/>
    <s v="rhizome"/>
    <s v="non-canopy"/>
    <n v="0"/>
    <n v="2"/>
    <n v="0"/>
    <s v="NA"/>
    <n v="0"/>
    <s v="NA"/>
    <s v="NA"/>
    <s v="NA"/>
    <m/>
    <n v="2"/>
  </r>
  <r>
    <x v="3"/>
    <n v="13"/>
    <s v="MW2.13"/>
    <x v="0"/>
    <m/>
    <x v="0"/>
    <n v="7766"/>
    <s v="lignotuber"/>
    <s v="canopy"/>
    <n v="0"/>
    <n v="0"/>
    <n v="0"/>
    <n v="0"/>
    <n v="0"/>
    <n v="20"/>
    <n v="0"/>
    <n v="0"/>
    <m/>
    <n v="20"/>
  </r>
  <r>
    <x v="3"/>
    <n v="13"/>
    <s v="MW2.13"/>
    <x v="0"/>
    <m/>
    <x v="35"/>
    <n v="5344"/>
    <s v="none"/>
    <s v="canopy"/>
    <n v="0"/>
    <n v="0"/>
    <n v="0"/>
    <n v="1"/>
    <n v="0"/>
    <n v="0"/>
    <n v="0"/>
    <n v="0"/>
    <s v="with cone"/>
    <n v="0"/>
  </r>
  <r>
    <x v="3"/>
    <n v="14"/>
    <s v="MW2.14"/>
    <x v="0"/>
    <m/>
    <x v="9"/>
    <n v="8875"/>
    <s v="lignotuber"/>
    <s v="soil-persistent"/>
    <n v="0"/>
    <n v="3"/>
    <n v="0"/>
    <n v="0"/>
    <n v="0"/>
    <n v="0"/>
    <n v="0"/>
    <n v="0"/>
    <m/>
    <n v="3"/>
  </r>
  <r>
    <x v="3"/>
    <n v="14"/>
    <s v="MW2.14"/>
    <x v="0"/>
    <m/>
    <x v="1"/>
    <n v="3997"/>
    <s v="lignotuber"/>
    <s v="soil-persistent"/>
    <n v="0"/>
    <n v="4"/>
    <n v="0"/>
    <n v="0"/>
    <n v="0"/>
    <n v="0"/>
    <n v="0"/>
    <n v="0"/>
    <m/>
    <n v="4"/>
  </r>
  <r>
    <x v="3"/>
    <n v="14"/>
    <s v="MW2.14"/>
    <x v="0"/>
    <m/>
    <x v="23"/>
    <n v="7138"/>
    <s v="rhizome"/>
    <s v="transient"/>
    <n v="0"/>
    <n v="6"/>
    <n v="0"/>
    <s v="NA"/>
    <n v="0"/>
    <s v="NA"/>
    <s v="NA"/>
    <s v="NA"/>
    <m/>
    <n v="6"/>
  </r>
  <r>
    <x v="3"/>
    <n v="14"/>
    <s v="MW2.14"/>
    <x v="0"/>
    <m/>
    <x v="43"/>
    <n v="2302"/>
    <s v="rhizome"/>
    <s v="non-canopy"/>
    <n v="0"/>
    <n v="4"/>
    <n v="0"/>
    <s v="NA"/>
    <n v="0"/>
    <s v="NA"/>
    <s v="NA"/>
    <s v="NA"/>
    <m/>
    <n v="4"/>
  </r>
  <r>
    <x v="3"/>
    <n v="14"/>
    <s v="MW2.14"/>
    <x v="0"/>
    <m/>
    <x v="17"/>
    <n v="5532"/>
    <s v="rhizome"/>
    <s v="non-canopy"/>
    <n v="0"/>
    <n v="7"/>
    <n v="0"/>
    <s v="NA"/>
    <n v="0"/>
    <s v="NA"/>
    <s v="NA"/>
    <s v="NA"/>
    <m/>
    <n v="7"/>
  </r>
  <r>
    <x v="3"/>
    <n v="14"/>
    <s v="MW2.14"/>
    <x v="0"/>
    <m/>
    <x v="0"/>
    <n v="7766"/>
    <s v="lignotuber"/>
    <s v="canopy"/>
    <n v="0"/>
    <n v="0"/>
    <n v="0"/>
    <n v="0"/>
    <n v="0"/>
    <n v="5"/>
    <n v="0"/>
    <n v="0"/>
    <m/>
    <n v="5"/>
  </r>
  <r>
    <x v="3"/>
    <n v="15"/>
    <s v="MW2.15"/>
    <x v="0"/>
    <m/>
    <x v="43"/>
    <n v="2302"/>
    <s v="rhizome"/>
    <s v="non-canopy"/>
    <n v="0"/>
    <n v="8"/>
    <n v="0"/>
    <s v="NA"/>
    <n v="0"/>
    <s v="NA"/>
    <s v="NA"/>
    <s v="NA"/>
    <m/>
    <n v="8"/>
  </r>
  <r>
    <x v="3"/>
    <n v="15"/>
    <s v="MW2.15"/>
    <x v="0"/>
    <m/>
    <x v="17"/>
    <n v="5532"/>
    <s v="rhizome"/>
    <s v="non-canopy"/>
    <n v="0"/>
    <n v="3"/>
    <n v="0"/>
    <s v="NA"/>
    <n v="0"/>
    <s v="NA"/>
    <s v="NA"/>
    <s v="NA"/>
    <m/>
    <n v="3"/>
  </r>
  <r>
    <x v="3"/>
    <n v="15"/>
    <s v="MW2.15"/>
    <x v="0"/>
    <m/>
    <x v="0"/>
    <n v="7766"/>
    <s v="lignotuber"/>
    <s v="canopy"/>
    <n v="0"/>
    <n v="1"/>
    <n v="0"/>
    <n v="0"/>
    <n v="0"/>
    <n v="0"/>
    <n v="0"/>
    <n v="0"/>
    <m/>
    <n v="1"/>
  </r>
  <r>
    <x v="3"/>
    <n v="15"/>
    <s v="MW2.15"/>
    <x v="0"/>
    <m/>
    <x v="23"/>
    <n v="7138"/>
    <s v="rhizome"/>
    <s v="transient"/>
    <n v="0"/>
    <n v="1"/>
    <n v="0"/>
    <s v="NA"/>
    <n v="0"/>
    <s v="NA"/>
    <s v="NA"/>
    <s v="NA"/>
    <m/>
    <n v="1"/>
  </r>
  <r>
    <x v="3"/>
    <n v="16"/>
    <s v="MW2.16"/>
    <x v="0"/>
    <m/>
    <x v="43"/>
    <n v="2302"/>
    <s v="rhizome"/>
    <s v="non-canopy"/>
    <n v="0"/>
    <n v="10"/>
    <n v="0"/>
    <s v="NA"/>
    <n v="0"/>
    <s v="NA"/>
    <s v="NA"/>
    <s v="NA"/>
    <m/>
    <n v="10"/>
  </r>
  <r>
    <x v="3"/>
    <n v="16"/>
    <s v="MW2.16"/>
    <x v="0"/>
    <m/>
    <x v="9"/>
    <n v="8875"/>
    <s v="lignotuber"/>
    <s v="soil-persistent"/>
    <n v="0"/>
    <n v="2"/>
    <n v="0"/>
    <n v="0"/>
    <n v="0"/>
    <n v="0"/>
    <n v="0"/>
    <n v="0"/>
    <m/>
    <n v="2"/>
  </r>
  <r>
    <x v="3"/>
    <n v="16"/>
    <s v="MW2.16"/>
    <x v="0"/>
    <m/>
    <x v="1"/>
    <n v="3997"/>
    <s v="lignotuber"/>
    <s v="soil-persistent"/>
    <n v="0"/>
    <n v="1"/>
    <n v="0"/>
    <n v="0"/>
    <n v="0"/>
    <n v="0"/>
    <n v="0"/>
    <n v="0"/>
    <m/>
    <n v="1"/>
  </r>
  <r>
    <x v="3"/>
    <n v="16"/>
    <s v="MW2.16"/>
    <x v="0"/>
    <m/>
    <x v="23"/>
    <n v="7138"/>
    <s v="rhizome"/>
    <s v="transient"/>
    <n v="0"/>
    <n v="6"/>
    <n v="0"/>
    <s v="NA"/>
    <n v="0"/>
    <s v="NA"/>
    <s v="NA"/>
    <s v="NA"/>
    <m/>
    <n v="6"/>
  </r>
  <r>
    <x v="3"/>
    <n v="16"/>
    <s v="MW2.16"/>
    <x v="0"/>
    <m/>
    <x v="17"/>
    <n v="5532"/>
    <s v="rhizome"/>
    <s v="non-canopy"/>
    <n v="0"/>
    <n v="8"/>
    <n v="0"/>
    <s v="NA"/>
    <n v="0"/>
    <s v="NA"/>
    <s v="NA"/>
    <s v="NA"/>
    <m/>
    <n v="8"/>
  </r>
  <r>
    <x v="3"/>
    <n v="16"/>
    <s v="MW2.16"/>
    <x v="0"/>
    <m/>
    <x v="0"/>
    <n v="7766"/>
    <s v="lignotuber"/>
    <s v="canopy"/>
    <n v="0"/>
    <n v="0"/>
    <n v="0"/>
    <n v="0"/>
    <n v="0"/>
    <n v="30"/>
    <n v="0"/>
    <n v="0"/>
    <m/>
    <n v="30"/>
  </r>
  <r>
    <x v="3"/>
    <n v="17"/>
    <s v="MW2.17"/>
    <x v="0"/>
    <m/>
    <x v="0"/>
    <n v="7766"/>
    <s v="lignotuber"/>
    <s v="canopy"/>
    <n v="0"/>
    <n v="4"/>
    <n v="0"/>
    <n v="0"/>
    <n v="0"/>
    <n v="10"/>
    <n v="0"/>
    <n v="0"/>
    <m/>
    <n v="14"/>
  </r>
  <r>
    <x v="3"/>
    <n v="17"/>
    <s v="MW2.17"/>
    <x v="0"/>
    <m/>
    <x v="43"/>
    <n v="2302"/>
    <s v="rhizome"/>
    <s v="non-canopy"/>
    <n v="0"/>
    <n v="5"/>
    <n v="0"/>
    <s v="NA"/>
    <n v="0"/>
    <s v="NA"/>
    <s v="NA"/>
    <s v="NA"/>
    <m/>
    <n v="5"/>
  </r>
  <r>
    <x v="3"/>
    <n v="17"/>
    <s v="MW2.17"/>
    <x v="0"/>
    <m/>
    <x v="17"/>
    <n v="5532"/>
    <s v="rhizome"/>
    <s v="non-canopy"/>
    <n v="0"/>
    <n v="3"/>
    <n v="0"/>
    <s v="NA"/>
    <n v="0"/>
    <s v="NA"/>
    <s v="NA"/>
    <s v="NA"/>
    <m/>
    <n v="3"/>
  </r>
  <r>
    <x v="3"/>
    <n v="17"/>
    <s v="MW2.17"/>
    <x v="0"/>
    <m/>
    <x v="23"/>
    <n v="7138"/>
    <s v="rhizome"/>
    <s v="transient"/>
    <n v="0"/>
    <n v="5"/>
    <n v="0"/>
    <s v="NA"/>
    <n v="0"/>
    <s v="NA"/>
    <s v="NA"/>
    <s v="NA"/>
    <m/>
    <n v="5"/>
  </r>
  <r>
    <x v="3"/>
    <n v="17"/>
    <s v="MW2.17"/>
    <x v="0"/>
    <m/>
    <x v="1"/>
    <n v="3997"/>
    <s v="lignotuber"/>
    <s v="soil-persistent"/>
    <n v="0"/>
    <n v="2"/>
    <n v="0"/>
    <n v="0"/>
    <n v="0"/>
    <n v="0"/>
    <n v="0"/>
    <n v="0"/>
    <m/>
    <n v="2"/>
  </r>
  <r>
    <x v="3"/>
    <n v="18"/>
    <s v="MW2.18"/>
    <x v="0"/>
    <m/>
    <x v="0"/>
    <n v="7766"/>
    <s v="lignotuber"/>
    <s v="canopy"/>
    <n v="0"/>
    <n v="5"/>
    <n v="0"/>
    <n v="0"/>
    <n v="0"/>
    <n v="0"/>
    <n v="0"/>
    <n v="0"/>
    <m/>
    <n v="5"/>
  </r>
  <r>
    <x v="3"/>
    <n v="18"/>
    <s v="MW2.18"/>
    <x v="0"/>
    <m/>
    <x v="43"/>
    <n v="2302"/>
    <s v="rhizome"/>
    <s v="non-canopy"/>
    <n v="0"/>
    <n v="7"/>
    <n v="0"/>
    <s v="NA"/>
    <n v="0"/>
    <s v="NA"/>
    <s v="NA"/>
    <s v="NA"/>
    <m/>
    <n v="7"/>
  </r>
  <r>
    <x v="3"/>
    <n v="18"/>
    <s v="MW2.18"/>
    <x v="0"/>
    <m/>
    <x v="17"/>
    <n v="5532"/>
    <s v="rhizome"/>
    <s v="non-canopy"/>
    <n v="0"/>
    <n v="4"/>
    <n v="0"/>
    <s v="NA"/>
    <n v="0"/>
    <s v="NA"/>
    <s v="NA"/>
    <s v="NA"/>
    <m/>
    <n v="4"/>
  </r>
  <r>
    <x v="3"/>
    <n v="18"/>
    <s v="MW2.18"/>
    <x v="0"/>
    <m/>
    <x v="23"/>
    <n v="7138"/>
    <s v="rhizome"/>
    <s v="transient"/>
    <n v="0"/>
    <n v="3"/>
    <n v="0"/>
    <s v="NA"/>
    <n v="0"/>
    <s v="NA"/>
    <s v="NA"/>
    <s v="NA"/>
    <m/>
    <n v="3"/>
  </r>
  <r>
    <x v="3"/>
    <n v="18"/>
    <s v="MW2.18"/>
    <x v="0"/>
    <m/>
    <x v="39"/>
    <n v="3507"/>
    <s v="tuber"/>
    <s v="transient"/>
    <n v="0"/>
    <n v="2"/>
    <n v="0"/>
    <s v="NA"/>
    <n v="1"/>
    <s v="NA"/>
    <s v="NA"/>
    <s v="NA"/>
    <m/>
    <n v="2"/>
  </r>
  <r>
    <x v="3"/>
    <n v="19"/>
    <s v="MW2.19"/>
    <x v="0"/>
    <m/>
    <x v="43"/>
    <n v="2302"/>
    <s v="rhizome"/>
    <s v="non-canopy"/>
    <n v="0"/>
    <n v="6"/>
    <n v="0"/>
    <s v="NA"/>
    <n v="0"/>
    <s v="NA"/>
    <s v="NA"/>
    <s v="NA"/>
    <m/>
    <n v="6"/>
  </r>
  <r>
    <x v="3"/>
    <n v="19"/>
    <s v="MW2.19"/>
    <x v="0"/>
    <m/>
    <x v="17"/>
    <n v="5532"/>
    <s v="rhizome"/>
    <s v="non-canopy"/>
    <n v="0"/>
    <n v="6"/>
    <n v="0"/>
    <s v="NA"/>
    <n v="0"/>
    <s v="NA"/>
    <s v="NA"/>
    <s v="NA"/>
    <m/>
    <n v="6"/>
  </r>
  <r>
    <x v="3"/>
    <n v="19"/>
    <s v="MW2.19"/>
    <x v="0"/>
    <m/>
    <x v="40"/>
    <n v="2499"/>
    <s v="tussock"/>
    <s v="non-canopy"/>
    <n v="0"/>
    <n v="3"/>
    <n v="0"/>
    <s v="NA"/>
    <n v="0"/>
    <s v="NA"/>
    <s v="NA"/>
    <s v="NA"/>
    <m/>
    <n v="3"/>
  </r>
  <r>
    <x v="3"/>
    <n v="19"/>
    <s v="MW2.19"/>
    <x v="0"/>
    <m/>
    <x v="1"/>
    <n v="3997"/>
    <s v="lignotuber"/>
    <s v="soil-persistent"/>
    <n v="0"/>
    <n v="1"/>
    <n v="0"/>
    <n v="0"/>
    <n v="0"/>
    <n v="0"/>
    <n v="0"/>
    <n v="0"/>
    <m/>
    <n v="1"/>
  </r>
  <r>
    <x v="3"/>
    <n v="20"/>
    <s v="MW2.20"/>
    <x v="0"/>
    <m/>
    <x v="43"/>
    <n v="2302"/>
    <s v="rhizome"/>
    <s v="non-canopy"/>
    <n v="0"/>
    <n v="10"/>
    <n v="0"/>
    <s v="NA"/>
    <n v="0"/>
    <s v="NA"/>
    <s v="NA"/>
    <s v="NA"/>
    <m/>
    <n v="10"/>
  </r>
  <r>
    <x v="3"/>
    <n v="20"/>
    <s v="MW2.20"/>
    <x v="0"/>
    <m/>
    <x v="40"/>
    <n v="2499"/>
    <s v="tussock"/>
    <s v="non-canopy"/>
    <n v="0"/>
    <n v="1"/>
    <n v="0"/>
    <s v="NA"/>
    <n v="0"/>
    <s v="NA"/>
    <s v="NA"/>
    <s v="NA"/>
    <m/>
    <n v="1"/>
  </r>
  <r>
    <x v="3"/>
    <n v="20"/>
    <s v="MW2.20"/>
    <x v="0"/>
    <m/>
    <x v="17"/>
    <n v="5532"/>
    <s v="rhizome"/>
    <s v="non-canopy"/>
    <n v="0"/>
    <n v="2"/>
    <n v="0"/>
    <s v="NA"/>
    <n v="0"/>
    <s v="NA"/>
    <s v="NA"/>
    <s v="NA"/>
    <m/>
    <n v="2"/>
  </r>
  <r>
    <x v="3"/>
    <n v="20"/>
    <s v="MW2.20"/>
    <x v="0"/>
    <m/>
    <x v="1"/>
    <n v="3997"/>
    <s v="lignotuber"/>
    <s v="soil-persistent"/>
    <n v="0"/>
    <n v="1"/>
    <n v="0"/>
    <n v="0"/>
    <n v="0"/>
    <n v="0"/>
    <n v="0"/>
    <n v="0"/>
    <m/>
    <n v="1"/>
  </r>
  <r>
    <x v="3"/>
    <n v="20"/>
    <s v="MW2.20"/>
    <x v="0"/>
    <m/>
    <x v="23"/>
    <n v="7138"/>
    <s v="rhizome"/>
    <s v="transient"/>
    <n v="0"/>
    <n v="3"/>
    <n v="0"/>
    <s v="NA"/>
    <n v="0"/>
    <s v="NA"/>
    <s v="NA"/>
    <s v="NA"/>
    <m/>
    <n v="3"/>
  </r>
  <r>
    <x v="4"/>
    <n v="1"/>
    <s v="HV1.1"/>
    <x v="0"/>
    <m/>
    <x v="10"/>
    <n v="2469"/>
    <s v="rhizome"/>
    <s v="non-canopy"/>
    <n v="0"/>
    <n v="3"/>
    <n v="0"/>
    <n v="0"/>
    <n v="0"/>
    <n v="0"/>
    <n v="0"/>
    <n v="0"/>
    <m/>
    <n v="3"/>
  </r>
  <r>
    <x v="4"/>
    <n v="1"/>
    <s v="HV1.1"/>
    <x v="0"/>
    <m/>
    <x v="18"/>
    <n v="2445"/>
    <s v="tussock"/>
    <s v="non-canopy"/>
    <n v="0"/>
    <n v="2"/>
    <n v="0"/>
    <n v="0"/>
    <n v="0"/>
    <n v="0"/>
    <n v="0"/>
    <n v="0"/>
    <m/>
    <n v="2"/>
  </r>
  <r>
    <x v="4"/>
    <n v="1"/>
    <s v="HV1.1"/>
    <x v="0"/>
    <m/>
    <x v="20"/>
    <n v="2557"/>
    <s v="rhizome"/>
    <s v="transient"/>
    <n v="0"/>
    <n v="10"/>
    <n v="0"/>
    <s v="NA"/>
    <n v="3"/>
    <n v="0"/>
    <n v="0"/>
    <n v="0"/>
    <m/>
    <n v="10"/>
  </r>
  <r>
    <x v="4"/>
    <n v="1"/>
    <s v="HV1.1"/>
    <x v="0"/>
    <m/>
    <x v="9"/>
    <n v="8875"/>
    <s v="lignotuber"/>
    <s v="soil-persistent"/>
    <n v="0"/>
    <n v="6"/>
    <n v="0"/>
    <n v="0"/>
    <n v="0"/>
    <n v="0"/>
    <n v="0"/>
    <n v="0"/>
    <m/>
    <n v="6"/>
  </r>
  <r>
    <x v="4"/>
    <n v="1"/>
    <s v="HV1.1"/>
    <x v="0"/>
    <m/>
    <x v="17"/>
    <n v="5532"/>
    <s v="rhizome"/>
    <s v="non-canopy"/>
    <n v="0"/>
    <n v="7"/>
    <n v="0"/>
    <s v="NA"/>
    <n v="0"/>
    <s v="NA"/>
    <s v="NA"/>
    <s v="NA"/>
    <m/>
    <n v="7"/>
  </r>
  <r>
    <x v="4"/>
    <n v="1"/>
    <s v="HV1.1"/>
    <x v="0"/>
    <m/>
    <x v="19"/>
    <n v="6325"/>
    <s v="tussock"/>
    <s v="non-canopy"/>
    <n v="0"/>
    <n v="3"/>
    <n v="0"/>
    <n v="0"/>
    <n v="0"/>
    <n v="0"/>
    <n v="0"/>
    <n v="0"/>
    <m/>
    <n v="3"/>
  </r>
  <r>
    <x v="4"/>
    <n v="1"/>
    <s v="HV1.1"/>
    <x v="0"/>
    <m/>
    <x v="26"/>
    <n v="3243"/>
    <s v="none"/>
    <s v="soil-persistent"/>
    <n v="0"/>
    <n v="0"/>
    <n v="0"/>
    <s v="NA"/>
    <n v="0"/>
    <n v="9"/>
    <n v="0"/>
    <n v="0"/>
    <m/>
    <n v="9"/>
  </r>
  <r>
    <x v="4"/>
    <n v="1"/>
    <s v="HV1.1"/>
    <x v="0"/>
    <m/>
    <x v="1"/>
    <n v="3997"/>
    <s v="lignotuber"/>
    <s v="soil-persistent"/>
    <n v="0"/>
    <n v="1"/>
    <n v="0"/>
    <n v="0"/>
    <n v="0"/>
    <n v="0"/>
    <n v="0"/>
    <n v="0"/>
    <m/>
    <n v="1"/>
  </r>
  <r>
    <x v="4"/>
    <n v="1"/>
    <s v="HV1.1"/>
    <x v="0"/>
    <m/>
    <x v="22"/>
    <n v="2516"/>
    <s v="tussock"/>
    <s v="non-canopy"/>
    <n v="0"/>
    <n v="4"/>
    <n v="0"/>
    <s v="NA"/>
    <n v="0"/>
    <s v="NA"/>
    <s v="NA"/>
    <s v="NA"/>
    <m/>
    <n v="4"/>
  </r>
  <r>
    <x v="4"/>
    <n v="1"/>
    <s v="HV1.1"/>
    <x v="0"/>
    <m/>
    <x v="44"/>
    <n v="5255"/>
    <s v="basal"/>
    <s v="soil-persistent"/>
    <n v="0"/>
    <n v="0"/>
    <n v="0"/>
    <n v="0"/>
    <n v="0"/>
    <n v="6"/>
    <n v="0"/>
    <n v="0"/>
    <m/>
    <n v="6"/>
  </r>
  <r>
    <x v="4"/>
    <n v="1"/>
    <s v="HV1.1"/>
    <x v="0"/>
    <m/>
    <x v="45"/>
    <n v="3300"/>
    <s v="tussock"/>
    <s v="non-canopy"/>
    <n v="0"/>
    <n v="1"/>
    <n v="0"/>
    <n v="0"/>
    <n v="0"/>
    <n v="0"/>
    <n v="0"/>
    <n v="0"/>
    <m/>
    <n v="1"/>
  </r>
  <r>
    <x v="4"/>
    <n v="1"/>
    <s v="HV1.1"/>
    <x v="0"/>
    <m/>
    <x v="0"/>
    <n v="7766"/>
    <s v="lignotuber"/>
    <s v="canopy"/>
    <n v="0"/>
    <n v="0"/>
    <n v="0"/>
    <n v="1"/>
    <n v="0"/>
    <n v="0"/>
    <n v="0"/>
    <n v="0"/>
    <m/>
    <n v="0"/>
  </r>
  <r>
    <x v="4"/>
    <n v="2"/>
    <s v="HV1.2"/>
    <x v="0"/>
    <m/>
    <x v="45"/>
    <n v="3300"/>
    <s v="tussock"/>
    <s v="non-canopy"/>
    <n v="0"/>
    <n v="2"/>
    <n v="0"/>
    <n v="0"/>
    <n v="0"/>
    <n v="0"/>
    <n v="0"/>
    <n v="0"/>
    <m/>
    <n v="2"/>
  </r>
  <r>
    <x v="4"/>
    <n v="2"/>
    <s v="HV1.2"/>
    <x v="0"/>
    <m/>
    <x v="19"/>
    <n v="6325"/>
    <s v="tussock"/>
    <s v="non-canopy"/>
    <n v="0"/>
    <n v="2"/>
    <n v="0"/>
    <n v="0"/>
    <n v="0"/>
    <n v="0"/>
    <n v="0"/>
    <n v="0"/>
    <m/>
    <n v="2"/>
  </r>
  <r>
    <x v="4"/>
    <n v="2"/>
    <s v="HV1.2"/>
    <x v="0"/>
    <m/>
    <x v="18"/>
    <n v="2445"/>
    <s v="tussock"/>
    <s v="non-canopy"/>
    <n v="0"/>
    <n v="1"/>
    <n v="0"/>
    <n v="0"/>
    <n v="0"/>
    <n v="0"/>
    <n v="0"/>
    <n v="0"/>
    <m/>
    <n v="1"/>
  </r>
  <r>
    <x v="4"/>
    <n v="2"/>
    <s v="HV1.2"/>
    <x v="0"/>
    <m/>
    <x v="10"/>
    <n v="2469"/>
    <s v="rhizome"/>
    <s v="non-canopy"/>
    <n v="0"/>
    <n v="5"/>
    <n v="0"/>
    <n v="0"/>
    <n v="0"/>
    <n v="0"/>
    <n v="0"/>
    <n v="0"/>
    <m/>
    <n v="5"/>
  </r>
  <r>
    <x v="4"/>
    <n v="2"/>
    <s v="HV1.2"/>
    <x v="0"/>
    <m/>
    <x v="17"/>
    <n v="5532"/>
    <s v="rhizome"/>
    <s v="non-canopy"/>
    <n v="0"/>
    <n v="3"/>
    <n v="0"/>
    <s v="NA"/>
    <n v="0"/>
    <s v="NA"/>
    <s v="NA"/>
    <s v="NA"/>
    <m/>
    <n v="3"/>
  </r>
  <r>
    <x v="4"/>
    <n v="2"/>
    <s v="HV1.2"/>
    <x v="0"/>
    <m/>
    <x v="20"/>
    <n v="2557"/>
    <s v="rhizome"/>
    <s v="transient"/>
    <n v="0"/>
    <n v="5"/>
    <n v="0"/>
    <s v="NA"/>
    <n v="3"/>
    <n v="0"/>
    <n v="0"/>
    <n v="0"/>
    <m/>
    <n v="5"/>
  </r>
  <r>
    <x v="4"/>
    <n v="2"/>
    <s v="HV1.2"/>
    <x v="0"/>
    <m/>
    <x v="23"/>
    <n v="7138"/>
    <s v="rhizome"/>
    <s v="transient"/>
    <n v="0"/>
    <n v="4"/>
    <n v="0"/>
    <s v="NA"/>
    <n v="0"/>
    <s v="NA"/>
    <s v="NA"/>
    <s v="NA"/>
    <m/>
    <n v="4"/>
  </r>
  <r>
    <x v="4"/>
    <n v="2"/>
    <s v="HV1.2"/>
    <x v="0"/>
    <m/>
    <x v="9"/>
    <n v="8875"/>
    <s v="lignotuber"/>
    <s v="soil-persistent"/>
    <n v="0"/>
    <n v="0"/>
    <n v="0"/>
    <n v="0"/>
    <n v="0"/>
    <n v="3"/>
    <n v="0"/>
    <n v="0"/>
    <m/>
    <n v="3"/>
  </r>
  <r>
    <x v="4"/>
    <n v="2"/>
    <s v="HV1.2"/>
    <x v="0"/>
    <m/>
    <x v="44"/>
    <n v="5255"/>
    <s v="basal"/>
    <s v="soil-persistent"/>
    <n v="0"/>
    <n v="4"/>
    <n v="0"/>
    <n v="0"/>
    <n v="0"/>
    <n v="2"/>
    <n v="0"/>
    <n v="0"/>
    <m/>
    <n v="6"/>
  </r>
  <r>
    <x v="4"/>
    <n v="2"/>
    <s v="HV1.2"/>
    <x v="0"/>
    <m/>
    <x v="1"/>
    <n v="3997"/>
    <s v="lignotuber"/>
    <s v="soil-persistent"/>
    <n v="0"/>
    <n v="3"/>
    <n v="0"/>
    <n v="0"/>
    <n v="0"/>
    <n v="0"/>
    <n v="0"/>
    <n v="0"/>
    <m/>
    <n v="3"/>
  </r>
  <r>
    <x v="4"/>
    <n v="2"/>
    <s v="HV1.2"/>
    <x v="0"/>
    <m/>
    <x v="22"/>
    <n v="2516"/>
    <s v="tussock"/>
    <s v="non-canopy"/>
    <n v="0"/>
    <n v="1"/>
    <n v="0"/>
    <s v="NA"/>
    <n v="0"/>
    <s v="NA"/>
    <s v="NA"/>
    <s v="NA"/>
    <m/>
    <n v="1"/>
  </r>
  <r>
    <x v="4"/>
    <n v="3"/>
    <s v="HV1.3"/>
    <x v="0"/>
    <m/>
    <x v="10"/>
    <n v="2469"/>
    <s v="rhizome"/>
    <s v="non-canopy"/>
    <n v="0"/>
    <n v="8"/>
    <n v="0"/>
    <n v="0"/>
    <n v="0"/>
    <n v="0"/>
    <n v="0"/>
    <n v="0"/>
    <m/>
    <n v="8"/>
  </r>
  <r>
    <x v="4"/>
    <n v="3"/>
    <s v="HV1.3"/>
    <x v="0"/>
    <m/>
    <x v="45"/>
    <n v="3300"/>
    <s v="tussock"/>
    <s v="non-canopy"/>
    <n v="0"/>
    <n v="2"/>
    <n v="0"/>
    <n v="0"/>
    <n v="0"/>
    <n v="0"/>
    <n v="0"/>
    <n v="0"/>
    <m/>
    <n v="2"/>
  </r>
  <r>
    <x v="4"/>
    <n v="3"/>
    <s v="HV1.3"/>
    <x v="0"/>
    <m/>
    <x v="20"/>
    <n v="2557"/>
    <s v="rhizome"/>
    <s v="transient"/>
    <n v="0"/>
    <n v="7"/>
    <n v="0"/>
    <s v="NA"/>
    <n v="0"/>
    <n v="0"/>
    <n v="0"/>
    <n v="0"/>
    <m/>
    <n v="7"/>
  </r>
  <r>
    <x v="4"/>
    <n v="3"/>
    <s v="HV1.3"/>
    <x v="0"/>
    <m/>
    <x v="1"/>
    <n v="3997"/>
    <s v="lignotuber"/>
    <s v="soil-persistent"/>
    <n v="0"/>
    <n v="3"/>
    <n v="0"/>
    <n v="0"/>
    <n v="0"/>
    <n v="0"/>
    <n v="0"/>
    <n v="0"/>
    <m/>
    <n v="3"/>
  </r>
  <r>
    <x v="4"/>
    <n v="3"/>
    <s v="HV1.3"/>
    <x v="0"/>
    <m/>
    <x v="17"/>
    <n v="5532"/>
    <s v="rhizome"/>
    <s v="non-canopy"/>
    <n v="0"/>
    <n v="3"/>
    <n v="0"/>
    <s v="NA"/>
    <n v="0"/>
    <s v="NA"/>
    <s v="NA"/>
    <s v="NA"/>
    <m/>
    <n v="3"/>
  </r>
  <r>
    <x v="4"/>
    <n v="3"/>
    <s v="HV1.3"/>
    <x v="0"/>
    <m/>
    <x v="19"/>
    <n v="6325"/>
    <s v="tussock"/>
    <s v="non-canopy"/>
    <n v="0"/>
    <n v="1"/>
    <n v="0"/>
    <n v="0"/>
    <n v="0"/>
    <n v="0"/>
    <n v="0"/>
    <n v="0"/>
    <m/>
    <n v="1"/>
  </r>
  <r>
    <x v="4"/>
    <n v="4"/>
    <s v="HV1.4"/>
    <x v="0"/>
    <m/>
    <x v="10"/>
    <n v="2469"/>
    <s v="rhizome"/>
    <s v="non-canopy"/>
    <n v="0"/>
    <n v="3"/>
    <n v="0"/>
    <n v="0"/>
    <n v="0"/>
    <n v="0"/>
    <n v="0"/>
    <n v="0"/>
    <m/>
    <n v="3"/>
  </r>
  <r>
    <x v="4"/>
    <n v="4"/>
    <s v="HV1.4"/>
    <x v="0"/>
    <m/>
    <x v="45"/>
    <n v="3300"/>
    <s v="tussock"/>
    <s v="non-canopy"/>
    <n v="0"/>
    <n v="2"/>
    <n v="0"/>
    <n v="0"/>
    <n v="0"/>
    <n v="0"/>
    <n v="0"/>
    <n v="0"/>
    <m/>
    <n v="2"/>
  </r>
  <r>
    <x v="4"/>
    <n v="4"/>
    <s v="HV1.4"/>
    <x v="0"/>
    <m/>
    <x v="19"/>
    <n v="6325"/>
    <s v="tussock"/>
    <s v="non-canopy"/>
    <n v="0"/>
    <n v="2"/>
    <n v="0"/>
    <n v="0"/>
    <n v="0"/>
    <n v="0"/>
    <n v="0"/>
    <n v="0"/>
    <m/>
    <n v="2"/>
  </r>
  <r>
    <x v="4"/>
    <n v="4"/>
    <s v="HV1.4"/>
    <x v="0"/>
    <m/>
    <x v="18"/>
    <n v="2445"/>
    <s v="tussock"/>
    <s v="non-canopy"/>
    <n v="0"/>
    <n v="2"/>
    <n v="0"/>
    <n v="0"/>
    <n v="0"/>
    <n v="0"/>
    <n v="0"/>
    <n v="0"/>
    <m/>
    <n v="2"/>
  </r>
  <r>
    <x v="4"/>
    <n v="4"/>
    <s v="HV1.4"/>
    <x v="0"/>
    <m/>
    <x v="20"/>
    <n v="2557"/>
    <s v="rhizome"/>
    <s v="transient"/>
    <n v="0"/>
    <n v="4"/>
    <n v="0"/>
    <s v="NA"/>
    <n v="0"/>
    <n v="0"/>
    <n v="0"/>
    <n v="0"/>
    <m/>
    <n v="4"/>
  </r>
  <r>
    <x v="4"/>
    <n v="4"/>
    <s v="HV1.4"/>
    <x v="0"/>
    <m/>
    <x v="17"/>
    <n v="5532"/>
    <s v="rhizome"/>
    <s v="non-canopy"/>
    <n v="0"/>
    <n v="3"/>
    <n v="0"/>
    <s v="NA"/>
    <n v="0"/>
    <s v="NA"/>
    <s v="NA"/>
    <s v="NA"/>
    <m/>
    <n v="3"/>
  </r>
  <r>
    <x v="4"/>
    <n v="4"/>
    <s v="HV1.4"/>
    <x v="0"/>
    <m/>
    <x v="1"/>
    <n v="3997"/>
    <s v="rhizome"/>
    <s v="soil-persistent"/>
    <n v="0"/>
    <n v="1"/>
    <n v="0"/>
    <n v="0"/>
    <n v="0"/>
    <n v="0"/>
    <n v="0"/>
    <n v="0"/>
    <m/>
    <n v="1"/>
  </r>
  <r>
    <x v="4"/>
    <n v="4"/>
    <s v="HV1.4"/>
    <x v="0"/>
    <m/>
    <x v="46"/>
    <n v="2602"/>
    <s v="none"/>
    <s v="soil-persistent"/>
    <n v="0"/>
    <n v="0"/>
    <n v="0"/>
    <n v="2"/>
    <n v="0"/>
    <n v="0"/>
    <n v="0"/>
    <n v="0"/>
    <m/>
    <n v="0"/>
  </r>
  <r>
    <x v="4"/>
    <n v="5"/>
    <s v="HV1.5"/>
    <x v="0"/>
    <m/>
    <x v="1"/>
    <n v="3997"/>
    <s v="lignotuber"/>
    <s v="soil-persistent"/>
    <n v="0"/>
    <n v="5"/>
    <n v="0"/>
    <n v="0"/>
    <n v="0"/>
    <n v="0"/>
    <n v="0"/>
    <n v="0"/>
    <m/>
    <n v="5"/>
  </r>
  <r>
    <x v="4"/>
    <n v="5"/>
    <s v="HV1.5"/>
    <x v="0"/>
    <m/>
    <x v="0"/>
    <n v="7766"/>
    <s v="lignotuber"/>
    <s v="canopy"/>
    <n v="0"/>
    <n v="1"/>
    <n v="0"/>
    <n v="1"/>
    <n v="0"/>
    <n v="0"/>
    <n v="0"/>
    <n v="0"/>
    <m/>
    <n v="1"/>
  </r>
  <r>
    <x v="4"/>
    <n v="5"/>
    <s v="HV1.5"/>
    <x v="0"/>
    <m/>
    <x v="45"/>
    <n v="3300"/>
    <s v="tussock"/>
    <s v="non-canopy"/>
    <n v="0"/>
    <n v="3"/>
    <n v="0"/>
    <n v="0"/>
    <n v="0"/>
    <n v="0"/>
    <n v="0"/>
    <n v="0"/>
    <m/>
    <n v="3"/>
  </r>
  <r>
    <x v="4"/>
    <n v="5"/>
    <s v="HV1.5"/>
    <x v="0"/>
    <m/>
    <x v="19"/>
    <n v="6325"/>
    <s v="tussock"/>
    <s v="non-canopy"/>
    <n v="0"/>
    <n v="7"/>
    <n v="0"/>
    <n v="0"/>
    <n v="0"/>
    <n v="0"/>
    <n v="0"/>
    <n v="0"/>
    <m/>
    <n v="7"/>
  </r>
  <r>
    <x v="4"/>
    <n v="5"/>
    <s v="HV1.5"/>
    <x v="0"/>
    <m/>
    <x v="10"/>
    <n v="2469"/>
    <s v="rhizome"/>
    <s v="non-canopy"/>
    <n v="0"/>
    <n v="3"/>
    <n v="0"/>
    <n v="0"/>
    <n v="0"/>
    <n v="0"/>
    <n v="0"/>
    <n v="0"/>
    <m/>
    <n v="3"/>
  </r>
  <r>
    <x v="4"/>
    <n v="5"/>
    <s v="HV1.5"/>
    <x v="0"/>
    <m/>
    <x v="20"/>
    <n v="2557"/>
    <s v="rhizome"/>
    <s v="transient"/>
    <n v="0"/>
    <n v="20"/>
    <n v="0"/>
    <s v="NA"/>
    <n v="1"/>
    <n v="0"/>
    <n v="0"/>
    <n v="0"/>
    <m/>
    <n v="20"/>
  </r>
  <r>
    <x v="4"/>
    <n v="5"/>
    <s v="HV1.5"/>
    <x v="0"/>
    <m/>
    <x v="29"/>
    <n v="10605"/>
    <s v="rhizome"/>
    <s v="non-canopy"/>
    <n v="0"/>
    <n v="2"/>
    <n v="0"/>
    <s v="NA"/>
    <n v="0"/>
    <s v="NA"/>
    <s v="NA"/>
    <s v="NA"/>
    <m/>
    <n v="2"/>
  </r>
  <r>
    <x v="4"/>
    <n v="5"/>
    <s v="HV1.5"/>
    <x v="0"/>
    <m/>
    <x v="17"/>
    <n v="5532"/>
    <s v="rhizome"/>
    <s v="non-canopy"/>
    <n v="0"/>
    <n v="6"/>
    <n v="0"/>
    <s v="NA"/>
    <n v="0"/>
    <s v="NA"/>
    <s v="NA"/>
    <s v="NA"/>
    <m/>
    <n v="6"/>
  </r>
  <r>
    <x v="4"/>
    <n v="5"/>
    <s v="HV1.5"/>
    <x v="0"/>
    <m/>
    <x v="46"/>
    <n v="2602"/>
    <s v="none"/>
    <s v="soil-persistent"/>
    <n v="0"/>
    <n v="0"/>
    <n v="0"/>
    <n v="3"/>
    <n v="0"/>
    <n v="0"/>
    <n v="0"/>
    <n v="0"/>
    <m/>
    <n v="0"/>
  </r>
  <r>
    <x v="4"/>
    <n v="6"/>
    <s v="HV1.6"/>
    <x v="0"/>
    <m/>
    <x v="19"/>
    <n v="6325"/>
    <s v="tussock"/>
    <s v="non-canopy"/>
    <n v="0"/>
    <n v="4"/>
    <n v="0"/>
    <n v="0"/>
    <n v="0"/>
    <n v="0"/>
    <n v="0"/>
    <n v="0"/>
    <m/>
    <n v="4"/>
  </r>
  <r>
    <x v="4"/>
    <n v="6"/>
    <s v="HV1.6"/>
    <x v="0"/>
    <m/>
    <x v="10"/>
    <n v="2469"/>
    <s v="rhizome"/>
    <s v="non-canopy"/>
    <n v="0"/>
    <n v="3"/>
    <n v="0"/>
    <n v="0"/>
    <n v="0"/>
    <n v="0"/>
    <n v="0"/>
    <n v="0"/>
    <m/>
    <n v="3"/>
  </r>
  <r>
    <x v="4"/>
    <n v="6"/>
    <s v="HV1.6"/>
    <x v="0"/>
    <m/>
    <x v="20"/>
    <n v="2557"/>
    <s v="rhizome"/>
    <s v="transient"/>
    <n v="0"/>
    <n v="6"/>
    <n v="0"/>
    <s v="NA"/>
    <n v="0"/>
    <n v="0"/>
    <n v="0"/>
    <n v="0"/>
    <m/>
    <n v="6"/>
  </r>
  <r>
    <x v="4"/>
    <n v="6"/>
    <s v="HV1.6"/>
    <x v="0"/>
    <m/>
    <x v="1"/>
    <n v="3997"/>
    <s v="lignotuber"/>
    <s v="soil-persistent"/>
    <n v="0"/>
    <n v="3"/>
    <n v="0"/>
    <n v="0"/>
    <n v="0"/>
    <n v="0"/>
    <n v="0"/>
    <n v="0"/>
    <m/>
    <n v="3"/>
  </r>
  <r>
    <x v="4"/>
    <n v="6"/>
    <s v="HV1.6"/>
    <x v="0"/>
    <m/>
    <x v="17"/>
    <n v="5532"/>
    <s v="rhizome"/>
    <s v="non-canopy"/>
    <n v="0"/>
    <n v="4"/>
    <n v="0"/>
    <s v="NA"/>
    <n v="0"/>
    <s v="NA"/>
    <s v="NA"/>
    <s v="NA"/>
    <m/>
    <n v="4"/>
  </r>
  <r>
    <x v="4"/>
    <n v="6"/>
    <s v="HV1.6"/>
    <x v="0"/>
    <m/>
    <x v="44"/>
    <n v="5255"/>
    <s v="basal"/>
    <s v="soil-persistent"/>
    <n v="0"/>
    <n v="0"/>
    <n v="0"/>
    <n v="0"/>
    <n v="0"/>
    <n v="1"/>
    <n v="0"/>
    <n v="0"/>
    <m/>
    <n v="1"/>
  </r>
  <r>
    <x v="4"/>
    <n v="7"/>
    <s v="HV1.7"/>
    <x v="0"/>
    <m/>
    <x v="1"/>
    <n v="3997"/>
    <s v="lignotuber"/>
    <s v="soil-persistent"/>
    <n v="0"/>
    <n v="2"/>
    <n v="0"/>
    <n v="0"/>
    <n v="0"/>
    <n v="0"/>
    <n v="0"/>
    <n v="0"/>
    <m/>
    <n v="2"/>
  </r>
  <r>
    <x v="4"/>
    <n v="7"/>
    <s v="HV1.7"/>
    <x v="0"/>
    <m/>
    <x v="22"/>
    <n v="2516"/>
    <s v="tussock"/>
    <s v="non-canopy"/>
    <n v="0"/>
    <n v="2"/>
    <n v="0"/>
    <s v="NA"/>
    <n v="0"/>
    <s v="NA"/>
    <s v="NA"/>
    <s v="NA"/>
    <m/>
    <n v="2"/>
  </r>
  <r>
    <x v="4"/>
    <n v="7"/>
    <s v="HV1.7"/>
    <x v="0"/>
    <m/>
    <x v="20"/>
    <n v="2557"/>
    <s v="rhizome"/>
    <s v="transient"/>
    <n v="0"/>
    <n v="2"/>
    <n v="0"/>
    <s v="NA"/>
    <n v="0"/>
    <n v="0"/>
    <n v="0"/>
    <n v="0"/>
    <m/>
    <n v="2"/>
  </r>
  <r>
    <x v="4"/>
    <n v="7"/>
    <s v="HV1.7"/>
    <x v="0"/>
    <m/>
    <x v="26"/>
    <n v="3243"/>
    <s v="none"/>
    <s v="soil-persistent"/>
    <n v="0"/>
    <n v="0"/>
    <n v="0"/>
    <s v="NA"/>
    <n v="0"/>
    <n v="8"/>
    <n v="0"/>
    <n v="0"/>
    <m/>
    <n v="8"/>
  </r>
  <r>
    <x v="4"/>
    <n v="7"/>
    <s v="HV1.7"/>
    <x v="0"/>
    <m/>
    <x v="17"/>
    <n v="5532"/>
    <s v="rhizome"/>
    <s v="non-canopy"/>
    <n v="0"/>
    <n v="2"/>
    <n v="0"/>
    <s v="NA"/>
    <n v="0"/>
    <s v="NA"/>
    <s v="NA"/>
    <s v="NA"/>
    <m/>
    <n v="2"/>
  </r>
  <r>
    <x v="4"/>
    <n v="7"/>
    <s v="HV1.7"/>
    <x v="0"/>
    <m/>
    <x v="16"/>
    <n v="2603"/>
    <s v="basal"/>
    <s v="soil-persistent"/>
    <n v="0"/>
    <n v="0"/>
    <n v="0"/>
    <n v="4"/>
    <n v="0"/>
    <n v="0"/>
    <n v="0"/>
    <n v="0"/>
    <m/>
    <n v="0"/>
  </r>
  <r>
    <x v="4"/>
    <n v="7"/>
    <s v="HV1.7"/>
    <x v="0"/>
    <m/>
    <x v="9"/>
    <n v="8875"/>
    <s v="lignotuber"/>
    <s v="soil-persistent"/>
    <n v="0"/>
    <n v="0"/>
    <n v="0"/>
    <n v="1"/>
    <n v="0"/>
    <n v="0"/>
    <n v="0"/>
    <n v="0"/>
    <m/>
    <n v="0"/>
  </r>
  <r>
    <x v="4"/>
    <n v="8"/>
    <s v="HV1.8"/>
    <x v="0"/>
    <m/>
    <x v="18"/>
    <n v="2445"/>
    <s v="tussock"/>
    <s v="non-canopy"/>
    <n v="0"/>
    <n v="2"/>
    <n v="0"/>
    <n v="0"/>
    <n v="0"/>
    <n v="0"/>
    <n v="0"/>
    <n v="0"/>
    <m/>
    <n v="2"/>
  </r>
  <r>
    <x v="4"/>
    <n v="8"/>
    <s v="HV1.8"/>
    <x v="0"/>
    <m/>
    <x v="22"/>
    <n v="2516"/>
    <s v="tussock"/>
    <s v="non-canopy"/>
    <n v="0"/>
    <n v="2"/>
    <n v="0"/>
    <s v="NA"/>
    <n v="0"/>
    <s v="NA"/>
    <s v="NA"/>
    <s v="NA"/>
    <m/>
    <n v="2"/>
  </r>
  <r>
    <x v="4"/>
    <n v="8"/>
    <s v="HV1.8"/>
    <x v="0"/>
    <m/>
    <x v="26"/>
    <n v="3243"/>
    <s v="none"/>
    <s v="soil-persistent"/>
    <n v="0"/>
    <n v="0"/>
    <n v="0"/>
    <s v="NA"/>
    <n v="0"/>
    <n v="4"/>
    <n v="0"/>
    <n v="0"/>
    <m/>
    <n v="4"/>
  </r>
  <r>
    <x v="4"/>
    <n v="8"/>
    <s v="HV1.8"/>
    <x v="0"/>
    <m/>
    <x v="1"/>
    <n v="3997"/>
    <s v="lignotuber"/>
    <s v="soil-persistent"/>
    <n v="0"/>
    <n v="1"/>
    <n v="0"/>
    <n v="0"/>
    <n v="0"/>
    <n v="0"/>
    <n v="0"/>
    <n v="0"/>
    <m/>
    <n v="1"/>
  </r>
  <r>
    <x v="4"/>
    <n v="8"/>
    <s v="HV1.8"/>
    <x v="0"/>
    <m/>
    <x v="29"/>
    <n v="10605"/>
    <s v="rhizome"/>
    <s v="non-canopy"/>
    <n v="0"/>
    <n v="1"/>
    <n v="0"/>
    <s v="NA"/>
    <n v="0"/>
    <s v="NA"/>
    <s v="NA"/>
    <s v="NA"/>
    <m/>
    <n v="1"/>
  </r>
  <r>
    <x v="4"/>
    <n v="9"/>
    <s v="HV1.9"/>
    <x v="0"/>
    <m/>
    <x v="0"/>
    <n v="7766"/>
    <s v="lignotuber"/>
    <s v="canopy"/>
    <n v="0"/>
    <n v="4"/>
    <n v="0"/>
    <n v="0"/>
    <n v="0"/>
    <n v="0"/>
    <n v="0"/>
    <n v="0"/>
    <m/>
    <n v="4"/>
  </r>
  <r>
    <x v="4"/>
    <n v="9"/>
    <s v="HV1.9"/>
    <x v="0"/>
    <m/>
    <x v="18"/>
    <n v="2445"/>
    <s v="tussock"/>
    <s v="non-canopy"/>
    <n v="0"/>
    <n v="4"/>
    <n v="0"/>
    <n v="0"/>
    <n v="0"/>
    <n v="0"/>
    <n v="0"/>
    <n v="0"/>
    <m/>
    <n v="4"/>
  </r>
  <r>
    <x v="4"/>
    <n v="9"/>
    <s v="HV1.9"/>
    <x v="0"/>
    <m/>
    <x v="19"/>
    <n v="6325"/>
    <s v="tussock"/>
    <s v="non-canopy"/>
    <n v="0"/>
    <n v="2"/>
    <n v="0"/>
    <n v="0"/>
    <n v="0"/>
    <n v="0"/>
    <n v="0"/>
    <n v="0"/>
    <m/>
    <n v="2"/>
  </r>
  <r>
    <x v="4"/>
    <n v="9"/>
    <s v="HV1.9"/>
    <x v="0"/>
    <m/>
    <x v="20"/>
    <n v="2557"/>
    <s v="rhizome"/>
    <s v="transient"/>
    <n v="0"/>
    <n v="12"/>
    <n v="0"/>
    <s v="NA"/>
    <n v="0"/>
    <n v="0"/>
    <n v="0"/>
    <n v="0"/>
    <m/>
    <n v="12"/>
  </r>
  <r>
    <x v="4"/>
    <n v="9"/>
    <s v="HV1.9"/>
    <x v="0"/>
    <m/>
    <x v="47"/>
    <n v="3574"/>
    <s v="tuber"/>
    <s v="transient"/>
    <n v="0"/>
    <n v="2"/>
    <n v="0"/>
    <s v="NA"/>
    <n v="0"/>
    <s v="NA"/>
    <s v="NA"/>
    <s v="NA"/>
    <m/>
    <n v="2"/>
  </r>
  <r>
    <x v="4"/>
    <n v="9"/>
    <s v="HV1.9"/>
    <x v="0"/>
    <m/>
    <x v="21"/>
    <n v="1377"/>
    <s v="rhizome"/>
    <s v="non-canopy"/>
    <n v="0"/>
    <n v="1"/>
    <n v="0"/>
    <s v="NA"/>
    <n v="0"/>
    <n v="0"/>
    <n v="0"/>
    <n v="0"/>
    <m/>
    <n v="1"/>
  </r>
  <r>
    <x v="4"/>
    <n v="9"/>
    <s v="HV1.9"/>
    <x v="0"/>
    <m/>
    <x v="1"/>
    <n v="3997"/>
    <s v="lignotuber"/>
    <s v="soil-persistent"/>
    <n v="0"/>
    <n v="2"/>
    <n v="0"/>
    <n v="0"/>
    <n v="0"/>
    <n v="0"/>
    <n v="0"/>
    <n v="0"/>
    <m/>
    <n v="2"/>
  </r>
  <r>
    <x v="4"/>
    <n v="9"/>
    <s v="HV1.9"/>
    <x v="0"/>
    <m/>
    <x v="17"/>
    <n v="5532"/>
    <s v="rhizome"/>
    <s v="non-canopy"/>
    <n v="0"/>
    <n v="2"/>
    <n v="0"/>
    <s v="NA"/>
    <n v="0"/>
    <s v="NA"/>
    <s v="NA"/>
    <s v="NA"/>
    <m/>
    <n v="2"/>
  </r>
  <r>
    <x v="4"/>
    <n v="9"/>
    <s v="HV1.9"/>
    <x v="0"/>
    <m/>
    <x v="22"/>
    <n v="2516"/>
    <s v="tussock"/>
    <s v="non-canopy"/>
    <n v="0"/>
    <n v="1"/>
    <n v="0"/>
    <s v="NA"/>
    <n v="0"/>
    <s v="NA"/>
    <s v="NA"/>
    <s v="NA"/>
    <m/>
    <n v="1"/>
  </r>
  <r>
    <x v="4"/>
    <n v="9"/>
    <s v="HV1.9"/>
    <x v="0"/>
    <m/>
    <x v="29"/>
    <n v="10605"/>
    <s v="rhizome"/>
    <s v="non-canopy"/>
    <n v="0"/>
    <n v="1"/>
    <n v="0"/>
    <s v="NA"/>
    <n v="0"/>
    <s v="NA"/>
    <s v="NA"/>
    <s v="NA"/>
    <m/>
    <n v="1"/>
  </r>
  <r>
    <x v="4"/>
    <n v="9"/>
    <s v="HV1.9"/>
    <x v="0"/>
    <m/>
    <x v="48"/>
    <n v="3567"/>
    <s v="tussock"/>
    <s v="non-canopy"/>
    <n v="0"/>
    <n v="3"/>
    <n v="0"/>
    <s v="NA"/>
    <n v="0"/>
    <s v="NA"/>
    <s v="NA"/>
    <s v="NA"/>
    <m/>
    <n v="3"/>
  </r>
  <r>
    <x v="4"/>
    <n v="9"/>
    <s v="HV1.9"/>
    <x v="0"/>
    <m/>
    <x v="45"/>
    <n v="3300"/>
    <s v="tussock"/>
    <s v="non-canopy"/>
    <n v="0"/>
    <n v="1"/>
    <n v="0"/>
    <n v="0"/>
    <n v="0"/>
    <n v="0"/>
    <n v="0"/>
    <n v="0"/>
    <m/>
    <n v="1"/>
  </r>
  <r>
    <x v="4"/>
    <n v="10"/>
    <s v="HV1.10"/>
    <x v="0"/>
    <m/>
    <x v="48"/>
    <n v="3567"/>
    <s v="tussock"/>
    <s v="non-canopy"/>
    <n v="0"/>
    <n v="5"/>
    <n v="0"/>
    <s v="NA"/>
    <n v="0"/>
    <s v="NA"/>
    <s v="NA"/>
    <s v="NA"/>
    <m/>
    <n v="5"/>
  </r>
  <r>
    <x v="4"/>
    <n v="10"/>
    <s v="HV1.10"/>
    <x v="0"/>
    <m/>
    <x v="45"/>
    <n v="3300"/>
    <s v="tussock"/>
    <s v="non-canopy"/>
    <n v="0"/>
    <n v="2"/>
    <n v="0"/>
    <n v="0"/>
    <n v="0"/>
    <n v="0"/>
    <n v="0"/>
    <n v="0"/>
    <m/>
    <n v="2"/>
  </r>
  <r>
    <x v="4"/>
    <n v="10"/>
    <s v="HV1.10"/>
    <x v="0"/>
    <m/>
    <x v="18"/>
    <n v="2445"/>
    <s v="tussock"/>
    <s v="non-canopy"/>
    <n v="0"/>
    <n v="2"/>
    <n v="0"/>
    <n v="0"/>
    <n v="0"/>
    <n v="0"/>
    <n v="0"/>
    <n v="0"/>
    <m/>
    <n v="2"/>
  </r>
  <r>
    <x v="4"/>
    <n v="10"/>
    <s v="HV1.10"/>
    <x v="0"/>
    <m/>
    <x v="19"/>
    <n v="6325"/>
    <s v="tussock"/>
    <s v="non-canopy"/>
    <n v="0"/>
    <n v="1"/>
    <n v="0"/>
    <n v="0"/>
    <n v="0"/>
    <n v="0"/>
    <n v="0"/>
    <n v="0"/>
    <m/>
    <n v="1"/>
  </r>
  <r>
    <x v="4"/>
    <n v="10"/>
    <s v="HV1.10"/>
    <x v="0"/>
    <m/>
    <x v="1"/>
    <n v="3997"/>
    <s v="lignotuber"/>
    <s v="soil-persistent"/>
    <n v="0"/>
    <n v="1"/>
    <n v="0"/>
    <n v="0"/>
    <n v="0"/>
    <n v="0"/>
    <n v="0"/>
    <n v="0"/>
    <m/>
    <n v="1"/>
  </r>
  <r>
    <x v="4"/>
    <n v="10"/>
    <s v="HV1.10"/>
    <x v="0"/>
    <m/>
    <x v="0"/>
    <n v="7766"/>
    <s v="lignotuber"/>
    <s v="canopy"/>
    <n v="0"/>
    <n v="1"/>
    <n v="0"/>
    <n v="1"/>
    <n v="0"/>
    <n v="0"/>
    <n v="0"/>
    <n v="0"/>
    <m/>
    <n v="1"/>
  </r>
  <r>
    <x v="4"/>
    <n v="10"/>
    <s v="HV1.10"/>
    <x v="0"/>
    <m/>
    <x v="44"/>
    <n v="5255"/>
    <s v="basal"/>
    <s v="soil-persistent"/>
    <n v="0"/>
    <n v="1"/>
    <n v="0"/>
    <n v="0"/>
    <n v="0"/>
    <n v="0"/>
    <n v="0"/>
    <n v="0"/>
    <m/>
    <n v="1"/>
  </r>
  <r>
    <x v="4"/>
    <n v="10"/>
    <s v="HV1.10"/>
    <x v="0"/>
    <m/>
    <x v="20"/>
    <n v="2557"/>
    <s v="rhizome"/>
    <s v="transient"/>
    <n v="0"/>
    <n v="4"/>
    <n v="0"/>
    <s v="NA"/>
    <n v="0"/>
    <n v="0"/>
    <n v="0"/>
    <n v="0"/>
    <m/>
    <n v="4"/>
  </r>
  <r>
    <x v="4"/>
    <n v="11"/>
    <s v="HV1.11"/>
    <x v="0"/>
    <m/>
    <x v="18"/>
    <n v="2445"/>
    <s v="tussock"/>
    <s v="non-canopy"/>
    <n v="0"/>
    <n v="2"/>
    <n v="0"/>
    <n v="0"/>
    <n v="0"/>
    <n v="0"/>
    <n v="0"/>
    <n v="0"/>
    <m/>
    <n v="2"/>
  </r>
  <r>
    <x v="4"/>
    <n v="11"/>
    <s v="HV1.11"/>
    <x v="0"/>
    <m/>
    <x v="1"/>
    <n v="3997"/>
    <s v="lignotuber"/>
    <s v="soil-persistent"/>
    <n v="0"/>
    <n v="2"/>
    <n v="0"/>
    <n v="1"/>
    <n v="0"/>
    <n v="0"/>
    <n v="0"/>
    <n v="0"/>
    <m/>
    <n v="2"/>
  </r>
  <r>
    <x v="4"/>
    <n v="11"/>
    <s v="HV1.11"/>
    <x v="0"/>
    <m/>
    <x v="19"/>
    <n v="6325"/>
    <s v="tussock"/>
    <s v="non-canopy"/>
    <n v="0"/>
    <n v="2"/>
    <n v="0"/>
    <n v="0"/>
    <n v="0"/>
    <n v="0"/>
    <n v="0"/>
    <n v="0"/>
    <m/>
    <n v="2"/>
  </r>
  <r>
    <x v="4"/>
    <n v="11"/>
    <s v="HV1.11"/>
    <x v="0"/>
    <m/>
    <x v="20"/>
    <n v="2557"/>
    <s v="rhizome"/>
    <s v="transient"/>
    <n v="0"/>
    <n v="1"/>
    <n v="0"/>
    <s v="NA"/>
    <n v="0"/>
    <n v="0"/>
    <n v="0"/>
    <n v="0"/>
    <m/>
    <n v="1"/>
  </r>
  <r>
    <x v="4"/>
    <n v="11"/>
    <s v="HV1.11"/>
    <x v="0"/>
    <m/>
    <x v="17"/>
    <n v="5532"/>
    <s v="rhizome"/>
    <s v="non-canopy"/>
    <n v="0"/>
    <n v="2"/>
    <n v="0"/>
    <s v="NA"/>
    <n v="0"/>
    <s v="NA"/>
    <s v="NA"/>
    <s v="NA"/>
    <m/>
    <n v="2"/>
  </r>
  <r>
    <x v="4"/>
    <n v="11"/>
    <s v="HV1.11"/>
    <x v="0"/>
    <m/>
    <x v="16"/>
    <n v="2603"/>
    <s v="basal"/>
    <s v="soil-persistent"/>
    <n v="0"/>
    <n v="0"/>
    <n v="0"/>
    <n v="3"/>
    <n v="0"/>
    <n v="0"/>
    <n v="0"/>
    <n v="0"/>
    <m/>
    <n v="0"/>
  </r>
  <r>
    <x v="4"/>
    <n v="12"/>
    <s v="HV1.12"/>
    <x v="0"/>
    <m/>
    <x v="18"/>
    <n v="2445"/>
    <s v="tussock"/>
    <s v="non-canopy"/>
    <n v="0"/>
    <n v="5"/>
    <n v="0"/>
    <n v="0"/>
    <n v="0"/>
    <n v="0"/>
    <n v="0"/>
    <n v="0"/>
    <m/>
    <n v="5"/>
  </r>
  <r>
    <x v="4"/>
    <n v="12"/>
    <s v="HV1.12"/>
    <x v="0"/>
    <m/>
    <x v="19"/>
    <n v="6325"/>
    <s v="tussock"/>
    <s v="non-canopy"/>
    <n v="0"/>
    <n v="2"/>
    <n v="0"/>
    <n v="0"/>
    <n v="0"/>
    <n v="0"/>
    <n v="0"/>
    <n v="0"/>
    <m/>
    <n v="2"/>
  </r>
  <r>
    <x v="4"/>
    <n v="12"/>
    <s v="HV1.12"/>
    <x v="0"/>
    <m/>
    <x v="20"/>
    <n v="2557"/>
    <s v="rhizome"/>
    <s v="transient"/>
    <n v="0"/>
    <n v="3"/>
    <n v="0"/>
    <s v="NA"/>
    <n v="0"/>
    <n v="0"/>
    <n v="0"/>
    <n v="0"/>
    <m/>
    <n v="3"/>
  </r>
  <r>
    <x v="4"/>
    <n v="12"/>
    <s v="HV1.12"/>
    <x v="0"/>
    <m/>
    <x v="17"/>
    <n v="5532"/>
    <s v="rhizome"/>
    <s v="non-canopy"/>
    <n v="0"/>
    <n v="8"/>
    <n v="0"/>
    <s v="NA"/>
    <n v="0"/>
    <s v="NA"/>
    <s v="NA"/>
    <s v="NA"/>
    <m/>
    <n v="8"/>
  </r>
  <r>
    <x v="4"/>
    <n v="12"/>
    <s v="HV1.12"/>
    <x v="0"/>
    <m/>
    <x v="29"/>
    <n v="10605"/>
    <s v="rhizome"/>
    <s v="non-canopy"/>
    <n v="0"/>
    <n v="1"/>
    <n v="0"/>
    <s v="NA"/>
    <n v="0"/>
    <s v="NA"/>
    <s v="NA"/>
    <s v="NA"/>
    <m/>
    <n v="1"/>
  </r>
  <r>
    <x v="4"/>
    <n v="12"/>
    <s v="HV1.12"/>
    <x v="0"/>
    <m/>
    <x v="44"/>
    <n v="5255"/>
    <s v="basal"/>
    <s v="soil-persistent"/>
    <n v="0"/>
    <n v="0"/>
    <n v="0"/>
    <n v="0"/>
    <n v="0"/>
    <n v="5"/>
    <n v="0"/>
    <n v="0"/>
    <m/>
    <n v="5"/>
  </r>
  <r>
    <x v="4"/>
    <n v="12"/>
    <s v="HV1.12"/>
    <x v="0"/>
    <m/>
    <x v="16"/>
    <n v="2603"/>
    <s v="basal"/>
    <s v="soil-persistent"/>
    <n v="0"/>
    <n v="0"/>
    <n v="0"/>
    <n v="2"/>
    <n v="0"/>
    <n v="0"/>
    <n v="0"/>
    <n v="0"/>
    <m/>
    <n v="0"/>
  </r>
  <r>
    <x v="4"/>
    <n v="12"/>
    <s v="HV1.12"/>
    <x v="0"/>
    <m/>
    <x v="1"/>
    <n v="3997"/>
    <s v="lignotuber"/>
    <s v="soil-persistent"/>
    <n v="0"/>
    <n v="0"/>
    <n v="0"/>
    <n v="1"/>
    <n v="0"/>
    <n v="0"/>
    <n v="0"/>
    <n v="0"/>
    <m/>
    <n v="0"/>
  </r>
  <r>
    <x v="4"/>
    <n v="12"/>
    <s v="HV1.12"/>
    <x v="0"/>
    <m/>
    <x v="0"/>
    <n v="7766"/>
    <s v="lignotuber"/>
    <s v="canopy"/>
    <n v="0"/>
    <n v="0"/>
    <n v="0"/>
    <n v="2"/>
    <n v="0"/>
    <n v="0"/>
    <n v="0"/>
    <n v="0"/>
    <m/>
    <n v="0"/>
  </r>
  <r>
    <x v="4"/>
    <n v="13"/>
    <s v="HV1.13"/>
    <x v="0"/>
    <m/>
    <x v="18"/>
    <n v="2445"/>
    <s v="tussock"/>
    <s v="non-canopy"/>
    <n v="0"/>
    <n v="3"/>
    <n v="0"/>
    <n v="0"/>
    <n v="0"/>
    <n v="0"/>
    <n v="0"/>
    <n v="0"/>
    <m/>
    <n v="3"/>
  </r>
  <r>
    <x v="4"/>
    <n v="13"/>
    <s v="HV1.13"/>
    <x v="0"/>
    <m/>
    <x v="19"/>
    <n v="6325"/>
    <s v="tussock"/>
    <s v="non-canopy"/>
    <n v="0"/>
    <n v="3"/>
    <n v="0"/>
    <n v="0"/>
    <n v="0"/>
    <n v="0"/>
    <n v="0"/>
    <n v="0"/>
    <m/>
    <n v="3"/>
  </r>
  <r>
    <x v="4"/>
    <n v="13"/>
    <s v="HV1.13"/>
    <x v="0"/>
    <m/>
    <x v="45"/>
    <n v="3300"/>
    <s v="tussock"/>
    <s v="non-canopy"/>
    <n v="0"/>
    <n v="1"/>
    <n v="0"/>
    <n v="0"/>
    <n v="0"/>
    <n v="0"/>
    <n v="0"/>
    <n v="0"/>
    <m/>
    <n v="1"/>
  </r>
  <r>
    <x v="4"/>
    <n v="13"/>
    <s v="HV1.13"/>
    <x v="0"/>
    <m/>
    <x v="20"/>
    <n v="2557"/>
    <s v="rhizome"/>
    <s v="transient"/>
    <n v="0"/>
    <n v="2"/>
    <n v="0"/>
    <s v="NA"/>
    <n v="0"/>
    <n v="0"/>
    <n v="0"/>
    <n v="0"/>
    <m/>
    <n v="2"/>
  </r>
  <r>
    <x v="4"/>
    <n v="13"/>
    <s v="HV1.13"/>
    <x v="0"/>
    <m/>
    <x v="17"/>
    <n v="5532"/>
    <s v="rhizome"/>
    <s v="non-canopy"/>
    <n v="0"/>
    <n v="2"/>
    <n v="0"/>
    <s v="NA"/>
    <n v="0"/>
    <s v="NA"/>
    <s v="NA"/>
    <s v="NA"/>
    <m/>
    <n v="2"/>
  </r>
  <r>
    <x v="4"/>
    <n v="13"/>
    <s v="HV1.13"/>
    <x v="0"/>
    <m/>
    <x v="1"/>
    <n v="3997"/>
    <s v="lignotuber"/>
    <s v="soil-persistent"/>
    <n v="0"/>
    <n v="1"/>
    <n v="0"/>
    <n v="3"/>
    <n v="0"/>
    <n v="0"/>
    <n v="0"/>
    <n v="0"/>
    <m/>
    <n v="1"/>
  </r>
  <r>
    <x v="4"/>
    <n v="13"/>
    <s v="HV1.13"/>
    <x v="0"/>
    <m/>
    <x v="22"/>
    <n v="2516"/>
    <s v="tussock"/>
    <s v="non-canopy"/>
    <n v="0"/>
    <n v="1"/>
    <n v="0"/>
    <s v="NA"/>
    <n v="0"/>
    <s v="NA"/>
    <s v="NA"/>
    <s v="NA"/>
    <m/>
    <n v="1"/>
  </r>
  <r>
    <x v="4"/>
    <n v="13"/>
    <s v="HV1.13"/>
    <x v="0"/>
    <m/>
    <x v="16"/>
    <n v="2603"/>
    <s v="basal"/>
    <s v="soil-persistent"/>
    <n v="0"/>
    <n v="0"/>
    <n v="0"/>
    <n v="5"/>
    <n v="0"/>
    <n v="0"/>
    <n v="0"/>
    <n v="0"/>
    <m/>
    <n v="0"/>
  </r>
  <r>
    <x v="4"/>
    <n v="14"/>
    <s v="HV1.14"/>
    <x v="0"/>
    <m/>
    <x v="18"/>
    <n v="2445"/>
    <s v="tussock"/>
    <s v="non-canopy"/>
    <n v="0"/>
    <n v="2"/>
    <n v="0"/>
    <n v="3"/>
    <n v="0"/>
    <n v="0"/>
    <n v="0"/>
    <n v="0"/>
    <m/>
    <n v="2"/>
  </r>
  <r>
    <x v="4"/>
    <n v="14"/>
    <s v="HV1.14"/>
    <x v="0"/>
    <m/>
    <x v="19"/>
    <n v="6325"/>
    <s v="tussock"/>
    <s v="non-canopy"/>
    <n v="0"/>
    <n v="1"/>
    <n v="0"/>
    <n v="0"/>
    <n v="0"/>
    <n v="0"/>
    <n v="0"/>
    <n v="0"/>
    <m/>
    <n v="1"/>
  </r>
  <r>
    <x v="4"/>
    <n v="14"/>
    <s v="HV1.14"/>
    <x v="0"/>
    <m/>
    <x v="20"/>
    <n v="2557"/>
    <s v="rhizome"/>
    <s v="transient"/>
    <n v="0"/>
    <n v="2"/>
    <n v="0"/>
    <s v="NA"/>
    <n v="0"/>
    <n v="0"/>
    <n v="0"/>
    <n v="0"/>
    <m/>
    <n v="2"/>
  </r>
  <r>
    <x v="4"/>
    <n v="14"/>
    <s v="HV1.14"/>
    <x v="0"/>
    <m/>
    <x v="17"/>
    <n v="5532"/>
    <s v="rhizome"/>
    <s v="non-canopy"/>
    <n v="0"/>
    <n v="4"/>
    <n v="0"/>
    <s v="NA"/>
    <n v="0"/>
    <s v="NA"/>
    <s v="NA"/>
    <s v="NA"/>
    <m/>
    <n v="4"/>
  </r>
  <r>
    <x v="4"/>
    <n v="14"/>
    <s v="HV1.14"/>
    <x v="0"/>
    <m/>
    <x v="22"/>
    <n v="2516"/>
    <s v="tussock"/>
    <s v="non-canopy"/>
    <n v="0"/>
    <n v="5"/>
    <n v="0"/>
    <s v="NA"/>
    <n v="0"/>
    <s v="NA"/>
    <s v="NA"/>
    <s v="NA"/>
    <m/>
    <n v="5"/>
  </r>
  <r>
    <x v="4"/>
    <n v="14"/>
    <s v="HV1.14"/>
    <x v="0"/>
    <m/>
    <x v="43"/>
    <n v="2302"/>
    <s v="rhizome"/>
    <s v="non-canopy"/>
    <n v="0"/>
    <n v="0"/>
    <n v="0"/>
    <s v="NA"/>
    <n v="0"/>
    <s v="NA"/>
    <s v="NA"/>
    <s v="NA"/>
    <m/>
    <n v="0"/>
  </r>
  <r>
    <x v="4"/>
    <n v="14"/>
    <s v="HV1.14"/>
    <x v="0"/>
    <m/>
    <x v="16"/>
    <n v="2603"/>
    <s v="basal"/>
    <s v="soil-persistent"/>
    <n v="0"/>
    <n v="0"/>
    <n v="0"/>
    <n v="5"/>
    <n v="0"/>
    <n v="0"/>
    <n v="0"/>
    <n v="0"/>
    <m/>
    <n v="0"/>
  </r>
  <r>
    <x v="4"/>
    <n v="14"/>
    <s v="HV1.14"/>
    <x v="0"/>
    <m/>
    <x v="1"/>
    <n v="3997"/>
    <s v="lignotuber"/>
    <s v="soil-persistent"/>
    <n v="0"/>
    <n v="0"/>
    <n v="0"/>
    <n v="2"/>
    <n v="0"/>
    <n v="0"/>
    <n v="0"/>
    <n v="0"/>
    <m/>
    <n v="0"/>
  </r>
  <r>
    <x v="4"/>
    <n v="15"/>
    <s v="HV1.15"/>
    <x v="0"/>
    <m/>
    <x v="18"/>
    <n v="2445"/>
    <s v="tussock"/>
    <s v="non-canopy"/>
    <n v="0"/>
    <n v="2"/>
    <n v="0"/>
    <n v="1"/>
    <n v="0"/>
    <n v="0"/>
    <n v="0"/>
    <n v="0"/>
    <m/>
    <n v="2"/>
  </r>
  <r>
    <x v="4"/>
    <n v="15"/>
    <s v="HV1.15"/>
    <x v="0"/>
    <m/>
    <x v="19"/>
    <n v="6325"/>
    <s v="tussock"/>
    <s v="non-canopy"/>
    <n v="0"/>
    <n v="3"/>
    <n v="0"/>
    <n v="0"/>
    <n v="0"/>
    <n v="0"/>
    <n v="0"/>
    <n v="0"/>
    <m/>
    <n v="3"/>
  </r>
  <r>
    <x v="4"/>
    <n v="15"/>
    <s v="HV1.15"/>
    <x v="0"/>
    <m/>
    <x v="16"/>
    <n v="2603"/>
    <s v="basal"/>
    <s v="soil-persistent"/>
    <n v="0"/>
    <n v="0"/>
    <n v="0"/>
    <n v="3"/>
    <n v="0"/>
    <n v="0"/>
    <n v="0"/>
    <n v="0"/>
    <m/>
    <n v="0"/>
  </r>
  <r>
    <x v="4"/>
    <n v="15"/>
    <s v="HV1.15"/>
    <x v="0"/>
    <m/>
    <x v="1"/>
    <n v="3997"/>
    <s v="lignotuber"/>
    <s v="soil-persistent"/>
    <n v="0"/>
    <n v="0"/>
    <n v="0"/>
    <n v="2"/>
    <n v="0"/>
    <n v="0"/>
    <n v="0"/>
    <n v="0"/>
    <m/>
    <n v="0"/>
  </r>
  <r>
    <x v="4"/>
    <n v="16"/>
    <s v="HV1.16"/>
    <x v="0"/>
    <m/>
    <x v="18"/>
    <n v="2445"/>
    <s v="tussock"/>
    <s v="non-canopy"/>
    <n v="0"/>
    <n v="1"/>
    <n v="0"/>
    <n v="2"/>
    <n v="0"/>
    <n v="0"/>
    <n v="0"/>
    <n v="0"/>
    <m/>
    <n v="1"/>
  </r>
  <r>
    <x v="4"/>
    <n v="16"/>
    <s v="HV1.16"/>
    <x v="0"/>
    <m/>
    <x v="20"/>
    <n v="2557"/>
    <s v="rhizome"/>
    <s v="transient"/>
    <n v="0"/>
    <n v="2"/>
    <n v="0"/>
    <s v="NA"/>
    <n v="0"/>
    <n v="0"/>
    <n v="0"/>
    <n v="0"/>
    <m/>
    <n v="2"/>
  </r>
  <r>
    <x v="4"/>
    <n v="16"/>
    <s v="HV1.16"/>
    <x v="0"/>
    <m/>
    <x v="17"/>
    <n v="5532"/>
    <s v="rhizome"/>
    <s v="non-canopy"/>
    <n v="0"/>
    <n v="1"/>
    <n v="0"/>
    <s v="NA"/>
    <n v="0"/>
    <s v="NA"/>
    <s v="NA"/>
    <s v="NA"/>
    <m/>
    <n v="1"/>
  </r>
  <r>
    <x v="4"/>
    <n v="16"/>
    <s v="HV1.16"/>
    <x v="0"/>
    <m/>
    <x v="16"/>
    <n v="2603"/>
    <s v="basal"/>
    <s v="soil-persistent"/>
    <n v="0"/>
    <n v="0"/>
    <n v="0"/>
    <n v="1"/>
    <n v="0"/>
    <n v="0"/>
    <n v="0"/>
    <n v="0"/>
    <m/>
    <n v="0"/>
  </r>
  <r>
    <x v="4"/>
    <n v="16"/>
    <s v="HV1.16"/>
    <x v="0"/>
    <m/>
    <x v="1"/>
    <n v="3997"/>
    <s v="lignotuber"/>
    <s v="soil-persistent"/>
    <n v="0"/>
    <n v="0"/>
    <n v="0"/>
    <n v="1"/>
    <n v="0"/>
    <n v="0"/>
    <n v="0"/>
    <n v="0"/>
    <m/>
    <n v="0"/>
  </r>
  <r>
    <x v="4"/>
    <n v="17"/>
    <s v="HV1.17"/>
    <x v="0"/>
    <m/>
    <x v="9"/>
    <n v="8875"/>
    <s v="lignotuber"/>
    <s v="soil-persistent"/>
    <n v="0"/>
    <n v="2"/>
    <n v="0"/>
    <n v="1"/>
    <n v="0"/>
    <n v="0"/>
    <n v="0"/>
    <n v="0"/>
    <m/>
    <n v="2"/>
  </r>
  <r>
    <x v="4"/>
    <n v="17"/>
    <s v="HV1.17"/>
    <x v="0"/>
    <m/>
    <x v="20"/>
    <n v="2557"/>
    <s v="rhizome"/>
    <s v="transient"/>
    <n v="0"/>
    <n v="8"/>
    <n v="0"/>
    <s v="NA"/>
    <n v="0"/>
    <n v="0"/>
    <n v="0"/>
    <n v="0"/>
    <m/>
    <n v="8"/>
  </r>
  <r>
    <x v="4"/>
    <n v="17"/>
    <s v="HV1.17"/>
    <x v="0"/>
    <m/>
    <x v="17"/>
    <n v="5532"/>
    <s v="rhizome"/>
    <s v="non-canopy"/>
    <n v="0"/>
    <n v="3"/>
    <n v="0"/>
    <s v="NA"/>
    <n v="0"/>
    <s v="NA"/>
    <s v="NA"/>
    <s v="NA"/>
    <m/>
    <n v="3"/>
  </r>
  <r>
    <x v="4"/>
    <n v="17"/>
    <s v="HV1.17"/>
    <x v="0"/>
    <m/>
    <x v="1"/>
    <n v="3997"/>
    <s v="lignotuber"/>
    <s v="soil-persistent"/>
    <n v="0"/>
    <n v="0"/>
    <n v="0"/>
    <n v="3"/>
    <n v="0"/>
    <n v="0"/>
    <n v="0"/>
    <n v="0"/>
    <m/>
    <n v="0"/>
  </r>
  <r>
    <x v="4"/>
    <n v="18"/>
    <s v="HV1.18"/>
    <x v="0"/>
    <m/>
    <x v="18"/>
    <n v="2445"/>
    <s v="tussock"/>
    <s v="non-canopy"/>
    <n v="0"/>
    <n v="2"/>
    <n v="0"/>
    <n v="0"/>
    <n v="0"/>
    <n v="0"/>
    <n v="0"/>
    <n v="0"/>
    <m/>
    <n v="2"/>
  </r>
  <r>
    <x v="4"/>
    <n v="18"/>
    <s v="HV1.18"/>
    <x v="0"/>
    <m/>
    <x v="43"/>
    <n v="2302"/>
    <s v="rhizome"/>
    <s v="non-canopy"/>
    <n v="0"/>
    <n v="1"/>
    <n v="0"/>
    <s v="NA"/>
    <n v="0"/>
    <s v="NA"/>
    <s v="NA"/>
    <s v="NA"/>
    <m/>
    <n v="1"/>
  </r>
  <r>
    <x v="4"/>
    <n v="18"/>
    <s v="HV1.18"/>
    <x v="0"/>
    <m/>
    <x v="17"/>
    <n v="5532"/>
    <s v="rhizome"/>
    <s v="non-canopy"/>
    <n v="0"/>
    <n v="1"/>
    <n v="0"/>
    <s v="NA"/>
    <n v="0"/>
    <s v="NA"/>
    <s v="NA"/>
    <s v="NA"/>
    <m/>
    <n v="1"/>
  </r>
  <r>
    <x v="4"/>
    <n v="18"/>
    <s v="HV1.18"/>
    <x v="0"/>
    <m/>
    <x v="16"/>
    <n v="2603"/>
    <s v="basal"/>
    <s v="soil-persistent"/>
    <n v="0"/>
    <n v="0"/>
    <n v="0"/>
    <n v="1"/>
    <n v="0"/>
    <n v="0"/>
    <n v="0"/>
    <n v="0"/>
    <m/>
    <n v="0"/>
  </r>
  <r>
    <x v="4"/>
    <n v="19"/>
    <s v="HV1.19"/>
    <x v="0"/>
    <m/>
    <x v="18"/>
    <n v="2445"/>
    <s v="tussock"/>
    <s v="non-canopy"/>
    <n v="0"/>
    <n v="0"/>
    <n v="0"/>
    <n v="2"/>
    <n v="0"/>
    <n v="0"/>
    <n v="0"/>
    <n v="0"/>
    <m/>
    <n v="0"/>
  </r>
  <r>
    <x v="4"/>
    <n v="20"/>
    <s v="HV1.20"/>
    <x v="0"/>
    <m/>
    <x v="19"/>
    <n v="6325"/>
    <s v="tussock"/>
    <s v="non-canopy"/>
    <n v="0"/>
    <n v="2"/>
    <n v="0"/>
    <n v="0"/>
    <n v="0"/>
    <n v="0"/>
    <n v="0"/>
    <n v="0"/>
    <m/>
    <n v="2"/>
  </r>
  <r>
    <x v="4"/>
    <n v="20"/>
    <s v="HV1.20"/>
    <x v="0"/>
    <m/>
    <x v="10"/>
    <n v="2469"/>
    <s v="rhizome"/>
    <s v="non-canopy"/>
    <n v="0"/>
    <n v="2"/>
    <n v="0"/>
    <n v="0"/>
    <n v="0"/>
    <n v="0"/>
    <n v="0"/>
    <n v="0"/>
    <m/>
    <n v="2"/>
  </r>
  <r>
    <x v="4"/>
    <n v="20"/>
    <s v="HV1.20"/>
    <x v="0"/>
    <m/>
    <x v="43"/>
    <n v="2302"/>
    <s v="rhizome"/>
    <s v="non-canopy"/>
    <n v="0"/>
    <n v="1"/>
    <n v="0"/>
    <s v="NA"/>
    <n v="0"/>
    <s v="NA"/>
    <s v="NA"/>
    <s v="NA"/>
    <m/>
    <n v="1"/>
  </r>
  <r>
    <x v="4"/>
    <n v="20"/>
    <s v="HV1.20"/>
    <x v="0"/>
    <m/>
    <x v="9"/>
    <n v="8875"/>
    <s v="lignotuber"/>
    <s v="soil-persistent"/>
    <n v="0"/>
    <n v="0"/>
    <n v="0"/>
    <n v="1"/>
    <n v="0"/>
    <n v="0"/>
    <n v="0"/>
    <n v="0"/>
    <m/>
    <n v="0"/>
  </r>
  <r>
    <x v="4"/>
    <n v="20"/>
    <s v="HV1.20"/>
    <x v="0"/>
    <m/>
    <x v="1"/>
    <n v="3997"/>
    <s v="lignotuber"/>
    <s v="soil-persistent"/>
    <n v="0"/>
    <n v="0"/>
    <n v="0"/>
    <n v="1"/>
    <n v="0"/>
    <n v="0"/>
    <n v="0"/>
    <n v="0"/>
    <m/>
    <n v="0"/>
  </r>
  <r>
    <x v="5"/>
    <n v="1"/>
    <s v="HV2.1"/>
    <x v="0"/>
    <m/>
    <x v="0"/>
    <n v="7766"/>
    <s v="lignotuber"/>
    <s v="canopy"/>
    <n v="0"/>
    <n v="5"/>
    <n v="0"/>
    <n v="2"/>
    <n v="0"/>
    <n v="100"/>
    <n v="0"/>
    <n v="0"/>
    <m/>
    <n v="105"/>
  </r>
  <r>
    <x v="5"/>
    <n v="1"/>
    <s v="HV2.1"/>
    <x v="0"/>
    <m/>
    <x v="9"/>
    <n v="8875"/>
    <s v="lignotuber"/>
    <s v="soil-persistent"/>
    <n v="0"/>
    <n v="2"/>
    <n v="0"/>
    <n v="1"/>
    <n v="0"/>
    <n v="3"/>
    <n v="0"/>
    <n v="0"/>
    <m/>
    <n v="5"/>
  </r>
  <r>
    <x v="5"/>
    <n v="1"/>
    <s v="HV2.1"/>
    <x v="0"/>
    <m/>
    <x v="44"/>
    <n v="5255"/>
    <s v="basal"/>
    <s v="soil-persistent"/>
    <n v="0"/>
    <n v="6"/>
    <n v="0"/>
    <n v="0"/>
    <n v="0"/>
    <n v="1"/>
    <n v="0"/>
    <n v="0"/>
    <m/>
    <n v="7"/>
  </r>
  <r>
    <x v="5"/>
    <n v="1"/>
    <s v="HV2.1"/>
    <x v="0"/>
    <m/>
    <x v="26"/>
    <n v="3243"/>
    <s v="none"/>
    <s v="soil-persistent"/>
    <n v="0"/>
    <n v="0"/>
    <n v="0"/>
    <s v="NA"/>
    <n v="0"/>
    <n v="70"/>
    <n v="0"/>
    <n v="0"/>
    <m/>
    <n v="70"/>
  </r>
  <r>
    <x v="5"/>
    <n v="1"/>
    <s v="HV2.1"/>
    <x v="0"/>
    <m/>
    <x v="25"/>
    <n v="2654"/>
    <s v="none"/>
    <s v="soil-persistent"/>
    <n v="0"/>
    <n v="0"/>
    <n v="0"/>
    <n v="0"/>
    <n v="0"/>
    <n v="3"/>
    <n v="0"/>
    <n v="0"/>
    <m/>
    <n v="3"/>
  </r>
  <r>
    <x v="5"/>
    <n v="1"/>
    <s v="HV2.1"/>
    <x v="0"/>
    <m/>
    <x v="23"/>
    <n v="7138"/>
    <s v="rhizome"/>
    <s v="transient"/>
    <n v="0"/>
    <n v="30"/>
    <n v="0"/>
    <s v="NA"/>
    <n v="0"/>
    <s v="NA"/>
    <s v="NA"/>
    <s v="NA"/>
    <m/>
    <n v="30"/>
  </r>
  <r>
    <x v="5"/>
    <n v="1"/>
    <s v="HV2.1"/>
    <x v="0"/>
    <m/>
    <x v="43"/>
    <n v="2302"/>
    <s v="rhizome"/>
    <s v="non-canopy"/>
    <n v="0"/>
    <n v="30"/>
    <n v="0"/>
    <n v="0"/>
    <n v="0"/>
    <n v="0"/>
    <n v="0"/>
    <n v="0"/>
    <m/>
    <n v="30"/>
  </r>
  <r>
    <x v="5"/>
    <n v="1"/>
    <s v="HV2.1"/>
    <x v="0"/>
    <m/>
    <x v="29"/>
    <n v="10605"/>
    <s v="rhizome"/>
    <s v="non-canopy"/>
    <n v="0"/>
    <n v="5"/>
    <n v="0"/>
    <n v="0"/>
    <n v="0"/>
    <n v="0"/>
    <n v="0"/>
    <n v="0"/>
    <m/>
    <n v="5"/>
  </r>
  <r>
    <x v="5"/>
    <n v="1"/>
    <s v="HV2.1"/>
    <x v="0"/>
    <m/>
    <x v="17"/>
    <n v="5532"/>
    <s v="rhizome"/>
    <s v="non-canopy"/>
    <n v="0"/>
    <n v="8"/>
    <n v="0"/>
    <s v="NA"/>
    <n v="0"/>
    <s v="NA"/>
    <s v="NA"/>
    <s v="NA"/>
    <m/>
    <n v="8"/>
  </r>
  <r>
    <x v="5"/>
    <n v="1"/>
    <s v="HV2.1"/>
    <x v="0"/>
    <m/>
    <x v="49"/>
    <n v="5535"/>
    <s v="tussock"/>
    <s v="non-canopy"/>
    <n v="0"/>
    <n v="1"/>
    <n v="0"/>
    <s v="NA"/>
    <n v="0"/>
    <s v="NA"/>
    <s v="NA"/>
    <s v="NA"/>
    <s v="ID corrected from Tetraria capillaris to Lepyrodia anarthria based on Apr 2021 observations"/>
    <n v="1"/>
  </r>
  <r>
    <x v="5"/>
    <n v="1"/>
    <s v="HV2.1"/>
    <x v="0"/>
    <m/>
    <x v="50"/>
    <e v="#N/A"/>
    <s v="NA"/>
    <s v="non-canopy"/>
    <n v="0"/>
    <n v="0"/>
    <n v="0"/>
    <s v="NA"/>
    <n v="0"/>
    <n v="20"/>
    <n v="0"/>
    <n v="0"/>
    <m/>
    <n v="20"/>
  </r>
  <r>
    <x v="5"/>
    <n v="1"/>
    <s v="HV2.1"/>
    <x v="0"/>
    <m/>
    <x v="51"/>
    <n v="10361"/>
    <s v="tussock"/>
    <s v="non-canopy"/>
    <n v="0"/>
    <n v="1"/>
    <n v="0"/>
    <s v="NA"/>
    <n v="0"/>
    <n v="1"/>
    <n v="0"/>
    <n v="0"/>
    <s v="ID corrected from Tetrarrhena turfosa to Deyeuxia innominata"/>
    <n v="2"/>
  </r>
  <r>
    <x v="5"/>
    <n v="1"/>
    <s v="HV2.1"/>
    <x v="0"/>
    <m/>
    <x v="52"/>
    <n v="2451"/>
    <s v="NA"/>
    <s v="non-canopy"/>
    <n v="0"/>
    <n v="0"/>
    <n v="0"/>
    <s v="NA"/>
    <n v="0"/>
    <n v="1"/>
    <n v="0"/>
    <n v="0"/>
    <m/>
    <n v="1"/>
  </r>
  <r>
    <x v="5"/>
    <n v="2"/>
    <s v="HV2.2"/>
    <x v="0"/>
    <m/>
    <x v="0"/>
    <n v="7766"/>
    <s v="lignotuber"/>
    <s v="canopy"/>
    <n v="0"/>
    <n v="8"/>
    <n v="0"/>
    <n v="1"/>
    <n v="0"/>
    <n v="140"/>
    <n v="0"/>
    <n v="0"/>
    <m/>
    <n v="148"/>
  </r>
  <r>
    <x v="5"/>
    <n v="2"/>
    <s v="HV2.2"/>
    <x v="0"/>
    <m/>
    <x v="25"/>
    <n v="2654"/>
    <s v="none"/>
    <s v="soil-persistent"/>
    <n v="0"/>
    <n v="0"/>
    <n v="0"/>
    <n v="1"/>
    <n v="0"/>
    <n v="4"/>
    <n v="0"/>
    <n v="0"/>
    <m/>
    <n v="4"/>
  </r>
  <r>
    <x v="5"/>
    <n v="2"/>
    <s v="HV2.2"/>
    <x v="0"/>
    <m/>
    <x v="9"/>
    <n v="8875"/>
    <s v="lignotuber"/>
    <s v="soil-persistent"/>
    <n v="0"/>
    <n v="3"/>
    <n v="0"/>
    <n v="0"/>
    <n v="0"/>
    <n v="1"/>
    <n v="0"/>
    <n v="0"/>
    <m/>
    <n v="4"/>
  </r>
  <r>
    <x v="5"/>
    <n v="2"/>
    <s v="HV2.2"/>
    <x v="0"/>
    <m/>
    <x v="16"/>
    <n v="2603"/>
    <s v="basal"/>
    <s v="soil-persistent"/>
    <n v="0"/>
    <n v="0"/>
    <n v="0"/>
    <n v="0"/>
    <n v="0"/>
    <n v="1"/>
    <n v="0"/>
    <n v="0"/>
    <m/>
    <n v="1"/>
  </r>
  <r>
    <x v="5"/>
    <n v="2"/>
    <s v="HV2.2"/>
    <x v="0"/>
    <m/>
    <x v="44"/>
    <n v="5255"/>
    <s v="basal"/>
    <s v="soil-persistent"/>
    <n v="0"/>
    <n v="3"/>
    <n v="0"/>
    <n v="0"/>
    <n v="0"/>
    <n v="0"/>
    <n v="0"/>
    <n v="0"/>
    <m/>
    <n v="3"/>
  </r>
  <r>
    <x v="5"/>
    <n v="2"/>
    <s v="HV2.2"/>
    <x v="0"/>
    <m/>
    <x v="26"/>
    <n v="3243"/>
    <s v="none"/>
    <s v="soil-persistent"/>
    <n v="0"/>
    <n v="0"/>
    <n v="0"/>
    <s v="NA"/>
    <n v="0"/>
    <n v="12"/>
    <n v="0"/>
    <n v="0"/>
    <m/>
    <n v="12"/>
  </r>
  <r>
    <x v="5"/>
    <n v="2"/>
    <s v="HV2.2"/>
    <x v="0"/>
    <m/>
    <x v="1"/>
    <n v="3997"/>
    <s v="lignotuber"/>
    <s v="soil-persistent"/>
    <n v="0"/>
    <n v="3"/>
    <n v="0"/>
    <n v="0"/>
    <n v="0"/>
    <n v="0"/>
    <n v="0"/>
    <n v="0"/>
    <m/>
    <n v="3"/>
  </r>
  <r>
    <x v="5"/>
    <n v="2"/>
    <s v="HV2.2"/>
    <x v="0"/>
    <m/>
    <x v="23"/>
    <n v="7138"/>
    <s v="rhizome"/>
    <s v="transient"/>
    <n v="0"/>
    <n v="70"/>
    <n v="0"/>
    <s v="NA"/>
    <n v="0"/>
    <s v="NA"/>
    <s v="NA"/>
    <s v="NA"/>
    <m/>
    <n v="70"/>
  </r>
  <r>
    <x v="5"/>
    <n v="2"/>
    <s v="HV2.2"/>
    <x v="0"/>
    <m/>
    <x v="17"/>
    <n v="5532"/>
    <s v="rhizome"/>
    <s v="non-canopy"/>
    <n v="0"/>
    <n v="14"/>
    <n v="0"/>
    <s v="NA"/>
    <n v="0"/>
    <s v="NA"/>
    <s v="NA"/>
    <s v="NA"/>
    <m/>
    <n v="14"/>
  </r>
  <r>
    <x v="5"/>
    <n v="2"/>
    <s v="HV2.2"/>
    <x v="0"/>
    <m/>
    <x v="43"/>
    <n v="2302"/>
    <s v="rhizome"/>
    <s v="non-canopy"/>
    <n v="0"/>
    <n v="22"/>
    <n v="0"/>
    <n v="0"/>
    <n v="0"/>
    <n v="0"/>
    <n v="0"/>
    <n v="0"/>
    <m/>
    <n v="22"/>
  </r>
  <r>
    <x v="5"/>
    <n v="2"/>
    <s v="HV2.2"/>
    <x v="0"/>
    <m/>
    <x v="51"/>
    <n v="10361"/>
    <s v="tussock"/>
    <s v="non-canopy"/>
    <n v="0"/>
    <n v="1"/>
    <n v="0"/>
    <s v="NA"/>
    <n v="0"/>
    <n v="0"/>
    <n v="0"/>
    <n v="0"/>
    <s v="ID corrected from Tetrarrhena turfosa to Deyeuxia innominata"/>
    <n v="1"/>
  </r>
  <r>
    <x v="5"/>
    <n v="2"/>
    <s v="HV2.2"/>
    <x v="0"/>
    <m/>
    <x v="53"/>
    <n v="2310"/>
    <s v="rhizome"/>
    <s v="non-canopy"/>
    <n v="0"/>
    <n v="3"/>
    <n v="0"/>
    <s v="NA"/>
    <n v="0"/>
    <s v="NA"/>
    <s v="NA"/>
    <s v="NA"/>
    <m/>
    <n v="3"/>
  </r>
  <r>
    <x v="5"/>
    <n v="2"/>
    <s v="HV2.2"/>
    <x v="0"/>
    <m/>
    <x v="52"/>
    <n v="2451"/>
    <s v="NA"/>
    <s v="non-canopy"/>
    <n v="0"/>
    <n v="0"/>
    <n v="0"/>
    <s v="NA"/>
    <n v="0"/>
    <n v="20"/>
    <n v="0"/>
    <n v="0"/>
    <m/>
    <n v="20"/>
  </r>
  <r>
    <x v="5"/>
    <n v="2"/>
    <s v="HV2.2"/>
    <x v="0"/>
    <m/>
    <x v="29"/>
    <n v="10605"/>
    <s v="rhizome"/>
    <s v="non-canopy"/>
    <n v="0"/>
    <n v="1"/>
    <n v="0"/>
    <n v="0"/>
    <n v="0"/>
    <n v="0"/>
    <n v="0"/>
    <n v="0"/>
    <m/>
    <n v="1"/>
  </r>
  <r>
    <x v="5"/>
    <n v="3"/>
    <s v="HV2.3"/>
    <x v="0"/>
    <m/>
    <x v="0"/>
    <n v="7766"/>
    <s v="lignotuber"/>
    <s v="canopy"/>
    <n v="0"/>
    <n v="5"/>
    <n v="0"/>
    <n v="0"/>
    <n v="0"/>
    <n v="120"/>
    <n v="0"/>
    <n v="0"/>
    <m/>
    <n v="125"/>
  </r>
  <r>
    <x v="5"/>
    <n v="3"/>
    <s v="HV2.3"/>
    <x v="0"/>
    <m/>
    <x v="9"/>
    <n v="8875"/>
    <s v="lignotuber"/>
    <s v="soil-persistent"/>
    <n v="0"/>
    <n v="0"/>
    <n v="0"/>
    <n v="0"/>
    <n v="0"/>
    <n v="2"/>
    <n v="0"/>
    <n v="0"/>
    <m/>
    <n v="2"/>
  </r>
  <r>
    <x v="5"/>
    <n v="3"/>
    <s v="HV2.3"/>
    <x v="0"/>
    <m/>
    <x v="1"/>
    <n v="3997"/>
    <s v="lignotuber"/>
    <s v="soil-persistent"/>
    <n v="0"/>
    <n v="1"/>
    <n v="0"/>
    <n v="0"/>
    <n v="0"/>
    <n v="0"/>
    <n v="0"/>
    <n v="0"/>
    <m/>
    <n v="1"/>
  </r>
  <r>
    <x v="5"/>
    <n v="3"/>
    <s v="HV2.3"/>
    <x v="0"/>
    <m/>
    <x v="54"/>
    <n v="4221"/>
    <s v="lignotuber"/>
    <s v="canopy"/>
    <n v="0"/>
    <n v="1"/>
    <n v="0"/>
    <n v="0"/>
    <n v="0"/>
    <n v="0"/>
    <n v="0"/>
    <n v="0"/>
    <m/>
    <n v="1"/>
  </r>
  <r>
    <x v="5"/>
    <n v="3"/>
    <s v="HV2.3"/>
    <x v="0"/>
    <m/>
    <x v="25"/>
    <n v="2654"/>
    <s v="none"/>
    <s v="soil-persistent"/>
    <n v="0"/>
    <n v="0"/>
    <n v="0"/>
    <n v="0"/>
    <n v="0"/>
    <n v="3"/>
    <n v="0"/>
    <n v="0"/>
    <m/>
    <n v="3"/>
  </r>
  <r>
    <x v="5"/>
    <n v="3"/>
    <s v="HV2.3"/>
    <x v="0"/>
    <m/>
    <x v="23"/>
    <n v="7138"/>
    <s v="rhizome"/>
    <s v="transient"/>
    <n v="0"/>
    <n v="30"/>
    <n v="0"/>
    <s v="NA"/>
    <n v="0"/>
    <s v="NA"/>
    <s v="NA"/>
    <s v="NA"/>
    <m/>
    <n v="30"/>
  </r>
  <r>
    <x v="5"/>
    <n v="3"/>
    <s v="HV2.3"/>
    <x v="0"/>
    <m/>
    <x v="16"/>
    <n v="2603"/>
    <s v="basal"/>
    <s v="soil-persistent"/>
    <n v="0"/>
    <n v="1"/>
    <n v="0"/>
    <n v="0"/>
    <n v="0"/>
    <n v="0"/>
    <n v="0"/>
    <n v="0"/>
    <m/>
    <n v="1"/>
  </r>
  <r>
    <x v="5"/>
    <n v="3"/>
    <s v="HV2.3"/>
    <x v="0"/>
    <m/>
    <x v="20"/>
    <n v="2557"/>
    <s v="rhizome"/>
    <s v="transient"/>
    <n v="0"/>
    <n v="2"/>
    <n v="0"/>
    <s v="NA"/>
    <n v="0"/>
    <n v="0"/>
    <n v="0"/>
    <n v="0"/>
    <m/>
    <n v="2"/>
  </r>
  <r>
    <x v="5"/>
    <n v="3"/>
    <s v="HV2.3"/>
    <x v="0"/>
    <m/>
    <x v="43"/>
    <n v="2302"/>
    <s v="rhizome"/>
    <s v="non-canopy"/>
    <n v="0"/>
    <n v="35"/>
    <n v="0"/>
    <n v="0"/>
    <n v="0"/>
    <n v="0"/>
    <n v="0"/>
    <n v="0"/>
    <m/>
    <n v="35"/>
  </r>
  <r>
    <x v="5"/>
    <n v="3"/>
    <s v="HV2.3"/>
    <x v="0"/>
    <m/>
    <x v="53"/>
    <n v="2310"/>
    <s v="rhizome"/>
    <s v="non-canopy"/>
    <n v="0"/>
    <n v="4"/>
    <n v="0"/>
    <s v="NA"/>
    <n v="0"/>
    <s v="NA"/>
    <s v="NA"/>
    <s v="NA"/>
    <m/>
    <n v="4"/>
  </r>
  <r>
    <x v="5"/>
    <n v="3"/>
    <s v="HV2.3"/>
    <x v="0"/>
    <m/>
    <x v="51"/>
    <n v="10361"/>
    <s v="tussock"/>
    <s v="non-canopy"/>
    <n v="0"/>
    <n v="2"/>
    <n v="0"/>
    <s v="NA"/>
    <n v="0"/>
    <n v="0"/>
    <n v="0"/>
    <n v="0"/>
    <s v="ID corrected from Tetrarrhena turfosa to Deyeuxia innominata"/>
    <n v="2"/>
  </r>
  <r>
    <x v="5"/>
    <n v="3"/>
    <s v="HV2.3"/>
    <x v="0"/>
    <m/>
    <x v="17"/>
    <n v="5532"/>
    <s v="rhizome"/>
    <s v="non-canopy"/>
    <n v="0"/>
    <n v="10"/>
    <n v="0"/>
    <s v="NA"/>
    <n v="0"/>
    <s v="NA"/>
    <s v="NA"/>
    <s v="NA"/>
    <m/>
    <n v="10"/>
  </r>
  <r>
    <x v="5"/>
    <n v="3"/>
    <s v="HV2.3"/>
    <x v="0"/>
    <m/>
    <x v="52"/>
    <n v="2451"/>
    <s v="NA"/>
    <s v="non-canopy"/>
    <n v="0"/>
    <n v="1"/>
    <n v="0"/>
    <s v="NA"/>
    <n v="0"/>
    <n v="10"/>
    <n v="0"/>
    <n v="0"/>
    <m/>
    <n v="11"/>
  </r>
  <r>
    <x v="5"/>
    <n v="3"/>
    <s v="HV2.3"/>
    <x v="0"/>
    <m/>
    <x v="44"/>
    <n v="5255"/>
    <s v="basal"/>
    <s v="soil-persistent"/>
    <n v="0"/>
    <n v="0"/>
    <n v="0"/>
    <n v="0"/>
    <n v="0"/>
    <n v="2"/>
    <n v="0"/>
    <n v="0"/>
    <m/>
    <n v="2"/>
  </r>
  <r>
    <x v="5"/>
    <n v="3"/>
    <s v="HV2.3"/>
    <x v="0"/>
    <m/>
    <x v="55"/>
    <n v="11903"/>
    <s v="NA"/>
    <s v="non-canopy"/>
    <n v="0"/>
    <n v="0"/>
    <n v="0"/>
    <s v="NA"/>
    <n v="0"/>
    <n v="2"/>
    <n v="0"/>
    <n v="0"/>
    <s v="previously flat leaf monocot"/>
    <n v="2"/>
  </r>
  <r>
    <x v="5"/>
    <n v="4"/>
    <s v="HV2.4"/>
    <x v="0"/>
    <m/>
    <x v="0"/>
    <n v="7766"/>
    <s v="lignotuber"/>
    <s v="canopy"/>
    <n v="0"/>
    <n v="12"/>
    <n v="0"/>
    <n v="0"/>
    <n v="0"/>
    <n v="80"/>
    <n v="0"/>
    <n v="0"/>
    <m/>
    <n v="92"/>
  </r>
  <r>
    <x v="5"/>
    <n v="4"/>
    <s v="HV2.4"/>
    <x v="0"/>
    <m/>
    <x v="9"/>
    <n v="8875"/>
    <s v="lignotuber"/>
    <s v="soil-persistent"/>
    <n v="0"/>
    <n v="1"/>
    <n v="0"/>
    <n v="0"/>
    <n v="0"/>
    <n v="2"/>
    <n v="0"/>
    <n v="0"/>
    <m/>
    <n v="3"/>
  </r>
  <r>
    <x v="5"/>
    <n v="4"/>
    <s v="HV2.4"/>
    <x v="0"/>
    <m/>
    <x v="1"/>
    <n v="3997"/>
    <s v="lignotuber"/>
    <s v="soil-persistent"/>
    <n v="0"/>
    <n v="3"/>
    <n v="0"/>
    <n v="1"/>
    <n v="0"/>
    <n v="0"/>
    <n v="0"/>
    <n v="0"/>
    <m/>
    <n v="3"/>
  </r>
  <r>
    <x v="5"/>
    <n v="4"/>
    <s v="HV2.4"/>
    <x v="0"/>
    <m/>
    <x v="55"/>
    <n v="11903"/>
    <s v="NA"/>
    <s v="non-canopy"/>
    <n v="0"/>
    <n v="0"/>
    <n v="0"/>
    <s v="NA"/>
    <n v="0"/>
    <n v="2"/>
    <n v="0"/>
    <n v="0"/>
    <s v="previously flat leaf monocot"/>
    <n v="2"/>
  </r>
  <r>
    <x v="5"/>
    <n v="4"/>
    <s v="HV2.4"/>
    <x v="0"/>
    <m/>
    <x v="26"/>
    <n v="3243"/>
    <s v="none"/>
    <s v="soil-persistent"/>
    <n v="0"/>
    <n v="0"/>
    <n v="0"/>
    <s v="NA"/>
    <n v="0"/>
    <n v="20"/>
    <n v="0"/>
    <n v="0"/>
    <m/>
    <n v="20"/>
  </r>
  <r>
    <x v="5"/>
    <n v="4"/>
    <s v="HV2.4"/>
    <x v="0"/>
    <m/>
    <x v="43"/>
    <n v="2302"/>
    <s v="rhizome"/>
    <s v="non-canopy"/>
    <n v="0"/>
    <n v="25"/>
    <n v="0"/>
    <n v="0"/>
    <n v="0"/>
    <n v="0"/>
    <n v="0"/>
    <n v="0"/>
    <m/>
    <n v="25"/>
  </r>
  <r>
    <x v="5"/>
    <n v="4"/>
    <s v="HV2.4"/>
    <x v="0"/>
    <m/>
    <x v="17"/>
    <n v="5532"/>
    <s v="rhizome"/>
    <s v="non-canopy"/>
    <n v="0"/>
    <n v="14"/>
    <n v="0"/>
    <s v="NA"/>
    <n v="0"/>
    <s v="NA"/>
    <s v="NA"/>
    <s v="NA"/>
    <m/>
    <n v="14"/>
  </r>
  <r>
    <x v="5"/>
    <n v="4"/>
    <s v="HV2.4"/>
    <x v="0"/>
    <m/>
    <x v="51"/>
    <n v="10361"/>
    <s v="tussock"/>
    <s v="non-canopy"/>
    <n v="0"/>
    <n v="4"/>
    <n v="0"/>
    <s v="NA"/>
    <n v="0"/>
    <n v="0"/>
    <n v="0"/>
    <n v="0"/>
    <s v="ID corrected from Tetrarrhena turfosa to Deyeuxia innominata"/>
    <n v="4"/>
  </r>
  <r>
    <x v="5"/>
    <n v="4"/>
    <s v="HV2.4"/>
    <x v="0"/>
    <m/>
    <x v="23"/>
    <n v="7138"/>
    <s v="rhizome"/>
    <s v="transient"/>
    <n v="0"/>
    <n v="15"/>
    <n v="0"/>
    <s v="NA"/>
    <n v="0"/>
    <s v="NA"/>
    <s v="NA"/>
    <s v="NA"/>
    <m/>
    <n v="15"/>
  </r>
  <r>
    <x v="5"/>
    <n v="4"/>
    <s v="HV2.4"/>
    <x v="0"/>
    <m/>
    <x v="25"/>
    <n v="2654"/>
    <s v="none"/>
    <s v="soil-persistent"/>
    <n v="0"/>
    <n v="0"/>
    <n v="0"/>
    <n v="2"/>
    <n v="0"/>
    <n v="0"/>
    <n v="0"/>
    <n v="0"/>
    <m/>
    <n v="0"/>
  </r>
  <r>
    <x v="5"/>
    <n v="5"/>
    <s v="HV2.5"/>
    <x v="0"/>
    <m/>
    <x v="0"/>
    <n v="7766"/>
    <s v="lignotuber"/>
    <s v="canopy"/>
    <n v="0"/>
    <n v="3"/>
    <n v="0"/>
    <n v="0"/>
    <n v="0"/>
    <n v="40"/>
    <n v="0"/>
    <n v="0"/>
    <m/>
    <n v="43"/>
  </r>
  <r>
    <x v="5"/>
    <n v="5"/>
    <s v="HV2.5"/>
    <x v="0"/>
    <m/>
    <x v="9"/>
    <n v="8875"/>
    <s v="lignotuber"/>
    <s v="soil-persistent"/>
    <n v="0"/>
    <n v="2"/>
    <n v="0"/>
    <n v="0"/>
    <n v="0"/>
    <n v="0"/>
    <n v="0"/>
    <n v="0"/>
    <m/>
    <n v="2"/>
  </r>
  <r>
    <x v="5"/>
    <n v="5"/>
    <s v="HV2.5"/>
    <x v="0"/>
    <m/>
    <x v="44"/>
    <n v="5255"/>
    <s v="basal"/>
    <s v="soil-persistent"/>
    <n v="0"/>
    <n v="1"/>
    <n v="0"/>
    <n v="0"/>
    <n v="0"/>
    <n v="10"/>
    <n v="0"/>
    <n v="0"/>
    <m/>
    <n v="11"/>
  </r>
  <r>
    <x v="5"/>
    <n v="5"/>
    <s v="HV2.5"/>
    <x v="0"/>
    <m/>
    <x v="1"/>
    <n v="3997"/>
    <s v="lignotuber"/>
    <s v="soil-persistent"/>
    <n v="0"/>
    <n v="4"/>
    <n v="0"/>
    <n v="0"/>
    <n v="0"/>
    <n v="0"/>
    <n v="0"/>
    <n v="0"/>
    <m/>
    <n v="4"/>
  </r>
  <r>
    <x v="5"/>
    <n v="5"/>
    <s v="HV2.5"/>
    <x v="0"/>
    <m/>
    <x v="23"/>
    <n v="7138"/>
    <s v="rhizome"/>
    <s v="transient"/>
    <n v="0"/>
    <n v="30"/>
    <n v="0"/>
    <s v="NA"/>
    <n v="0"/>
    <s v="NA"/>
    <s v="NA"/>
    <s v="NA"/>
    <m/>
    <n v="30"/>
  </r>
  <r>
    <x v="5"/>
    <n v="5"/>
    <s v="HV2.5"/>
    <x v="0"/>
    <m/>
    <x v="43"/>
    <n v="2302"/>
    <s v="rhizome"/>
    <s v="non-canopy"/>
    <n v="0"/>
    <n v="25"/>
    <n v="0"/>
    <n v="0"/>
    <n v="0"/>
    <n v="0"/>
    <n v="0"/>
    <n v="0"/>
    <m/>
    <n v="25"/>
  </r>
  <r>
    <x v="5"/>
    <n v="5"/>
    <s v="HV2.5"/>
    <x v="0"/>
    <m/>
    <x v="51"/>
    <n v="10361"/>
    <s v="tussock"/>
    <s v="non-canopy"/>
    <n v="0"/>
    <n v="6"/>
    <n v="0"/>
    <s v="NA"/>
    <n v="0"/>
    <n v="0"/>
    <n v="0"/>
    <n v="0"/>
    <s v="ID corrected from Tetrarrhena turfosa to Deyeuxia innominata"/>
    <n v="6"/>
  </r>
  <r>
    <x v="5"/>
    <n v="5"/>
    <s v="HV2.5"/>
    <x v="0"/>
    <m/>
    <x v="52"/>
    <n v="2451"/>
    <s v="NA"/>
    <s v="non-canopy"/>
    <n v="0"/>
    <n v="0"/>
    <n v="0"/>
    <s v="NA"/>
    <n v="0"/>
    <n v="15"/>
    <n v="0"/>
    <n v="0"/>
    <m/>
    <n v="15"/>
  </r>
  <r>
    <x v="5"/>
    <n v="5"/>
    <s v="HV2.5"/>
    <x v="0"/>
    <m/>
    <x v="17"/>
    <n v="5532"/>
    <s v="rhizome"/>
    <s v="non-canopy"/>
    <n v="0"/>
    <n v="13"/>
    <n v="0"/>
    <s v="NA"/>
    <n v="0"/>
    <s v="NA"/>
    <s v="NA"/>
    <s v="NA"/>
    <m/>
    <n v="13"/>
  </r>
  <r>
    <x v="5"/>
    <n v="5"/>
    <s v="HV2.5"/>
    <x v="0"/>
    <m/>
    <x v="29"/>
    <n v="10605"/>
    <s v="rhizome"/>
    <s v="non-canopy"/>
    <n v="0"/>
    <n v="2"/>
    <n v="0"/>
    <n v="0"/>
    <n v="0"/>
    <n v="0"/>
    <n v="0"/>
    <n v="0"/>
    <m/>
    <n v="2"/>
  </r>
  <r>
    <x v="5"/>
    <n v="6"/>
    <s v="HV2.6"/>
    <x v="0"/>
    <m/>
    <x v="0"/>
    <n v="7766"/>
    <s v="lignotuber"/>
    <s v="canopy"/>
    <n v="0"/>
    <n v="3"/>
    <n v="0"/>
    <n v="0"/>
    <n v="0"/>
    <n v="40"/>
    <n v="0"/>
    <n v="0"/>
    <m/>
    <n v="43"/>
  </r>
  <r>
    <x v="5"/>
    <n v="6"/>
    <s v="HV2.6"/>
    <x v="0"/>
    <m/>
    <x v="9"/>
    <n v="8875"/>
    <s v="lignotuber"/>
    <s v="soil-persistent"/>
    <n v="0"/>
    <n v="1"/>
    <n v="0"/>
    <n v="0"/>
    <n v="0"/>
    <n v="17"/>
    <n v="0"/>
    <n v="0"/>
    <m/>
    <n v="18"/>
  </r>
  <r>
    <x v="5"/>
    <n v="6"/>
    <s v="HV2.6"/>
    <x v="0"/>
    <m/>
    <x v="16"/>
    <n v="2603"/>
    <s v="basal"/>
    <s v="soil-persistent"/>
    <n v="0"/>
    <n v="1"/>
    <n v="0"/>
    <n v="0"/>
    <n v="0"/>
    <n v="0"/>
    <n v="0"/>
    <n v="0"/>
    <m/>
    <n v="1"/>
  </r>
  <r>
    <x v="5"/>
    <n v="6"/>
    <s v="HV2.6"/>
    <x v="0"/>
    <m/>
    <x v="1"/>
    <n v="3997"/>
    <s v="lignotuber"/>
    <s v="soil-persistent"/>
    <n v="0"/>
    <n v="1"/>
    <n v="0"/>
    <n v="0"/>
    <n v="0"/>
    <n v="0"/>
    <n v="0"/>
    <n v="0"/>
    <m/>
    <n v="1"/>
  </r>
  <r>
    <x v="5"/>
    <n v="6"/>
    <s v="HV2.6"/>
    <x v="0"/>
    <m/>
    <x v="52"/>
    <n v="2451"/>
    <s v="NA"/>
    <s v="non-canopy"/>
    <n v="0"/>
    <n v="0"/>
    <n v="0"/>
    <s v="NA"/>
    <n v="0"/>
    <n v="15"/>
    <n v="0"/>
    <n v="0"/>
    <m/>
    <n v="15"/>
  </r>
  <r>
    <x v="5"/>
    <n v="6"/>
    <s v="HV2.6"/>
    <x v="0"/>
    <m/>
    <x v="17"/>
    <n v="5532"/>
    <s v="rhizome"/>
    <s v="non-canopy"/>
    <n v="0"/>
    <n v="20"/>
    <n v="0"/>
    <s v="NA"/>
    <n v="0"/>
    <s v="NA"/>
    <s v="NA"/>
    <s v="NA"/>
    <m/>
    <n v="20"/>
  </r>
  <r>
    <x v="5"/>
    <n v="6"/>
    <s v="HV2.6"/>
    <x v="0"/>
    <m/>
    <x v="51"/>
    <n v="10361"/>
    <s v="tussock"/>
    <s v="non-canopy"/>
    <n v="0"/>
    <n v="4"/>
    <n v="0"/>
    <s v="NA"/>
    <n v="0"/>
    <n v="0"/>
    <n v="0"/>
    <n v="0"/>
    <s v="ID corrected from Tetrarrhena turfosa to Deyeuxia innominata"/>
    <n v="4"/>
  </r>
  <r>
    <x v="5"/>
    <n v="6"/>
    <s v="HV2.6"/>
    <x v="0"/>
    <m/>
    <x v="29"/>
    <n v="10605"/>
    <s v="rhizome"/>
    <s v="non-canopy"/>
    <n v="0"/>
    <n v="25"/>
    <n v="0"/>
    <n v="0"/>
    <n v="0"/>
    <n v="0"/>
    <n v="0"/>
    <n v="0"/>
    <m/>
    <n v="25"/>
  </r>
  <r>
    <x v="5"/>
    <n v="6"/>
    <s v="HV2.6"/>
    <x v="0"/>
    <m/>
    <x v="43"/>
    <n v="2302"/>
    <s v="rhizome"/>
    <s v="non-canopy"/>
    <n v="0"/>
    <n v="25"/>
    <n v="0"/>
    <n v="0"/>
    <n v="0"/>
    <n v="0"/>
    <n v="0"/>
    <n v="0"/>
    <m/>
    <n v="25"/>
  </r>
  <r>
    <x v="5"/>
    <n v="6"/>
    <s v="HV2.6"/>
    <x v="0"/>
    <m/>
    <x v="18"/>
    <n v="2445"/>
    <s v="tussock"/>
    <s v="non-canopy"/>
    <n v="0"/>
    <n v="1"/>
    <n v="0"/>
    <n v="0"/>
    <n v="0"/>
    <n v="0"/>
    <n v="0"/>
    <n v="0"/>
    <m/>
    <n v="1"/>
  </r>
  <r>
    <x v="5"/>
    <n v="6"/>
    <s v="HV2.6"/>
    <x v="0"/>
    <m/>
    <x v="23"/>
    <n v="7138"/>
    <s v="rhizome"/>
    <s v="transient"/>
    <n v="0"/>
    <n v="80"/>
    <n v="0"/>
    <s v="NA"/>
    <n v="0"/>
    <s v="NA"/>
    <s v="NA"/>
    <s v="NA"/>
    <m/>
    <n v="80"/>
  </r>
  <r>
    <x v="5"/>
    <n v="6"/>
    <s v="HV2.6"/>
    <x v="0"/>
    <m/>
    <x v="44"/>
    <n v="5255"/>
    <s v="basal"/>
    <s v="soil-persistent"/>
    <n v="0"/>
    <n v="2"/>
    <n v="0"/>
    <n v="0"/>
    <n v="0"/>
    <n v="12"/>
    <n v="0"/>
    <n v="0"/>
    <m/>
    <n v="14"/>
  </r>
  <r>
    <x v="5"/>
    <n v="6"/>
    <s v="HV2.6"/>
    <x v="0"/>
    <m/>
    <x v="26"/>
    <n v="3243"/>
    <s v="none"/>
    <s v="soil-persistent"/>
    <n v="0"/>
    <n v="0"/>
    <n v="0"/>
    <s v="NA"/>
    <n v="0"/>
    <n v="50"/>
    <n v="0"/>
    <n v="0"/>
    <m/>
    <n v="50"/>
  </r>
  <r>
    <x v="5"/>
    <n v="7"/>
    <s v="HV2.7"/>
    <x v="0"/>
    <m/>
    <x v="0"/>
    <n v="7766"/>
    <s v="lignotuber"/>
    <s v="canopy"/>
    <n v="0"/>
    <n v="1"/>
    <n v="0"/>
    <n v="0"/>
    <n v="0"/>
    <n v="0"/>
    <n v="0"/>
    <n v="0"/>
    <m/>
    <n v="1"/>
  </r>
  <r>
    <x v="5"/>
    <n v="7"/>
    <s v="HV2.7"/>
    <x v="0"/>
    <m/>
    <x v="1"/>
    <n v="3997"/>
    <s v="lignotuber"/>
    <s v="soil-persistent"/>
    <n v="0"/>
    <n v="4"/>
    <n v="0"/>
    <n v="0"/>
    <n v="0"/>
    <n v="0"/>
    <n v="0"/>
    <n v="0"/>
    <m/>
    <n v="4"/>
  </r>
  <r>
    <x v="5"/>
    <n v="7"/>
    <s v="HV2.7"/>
    <x v="0"/>
    <m/>
    <x v="44"/>
    <n v="5255"/>
    <s v="basal"/>
    <s v="soil-persistent"/>
    <n v="0"/>
    <n v="2"/>
    <n v="0"/>
    <n v="0"/>
    <n v="0"/>
    <n v="0"/>
    <n v="0"/>
    <n v="0"/>
    <m/>
    <n v="2"/>
  </r>
  <r>
    <x v="5"/>
    <n v="7"/>
    <s v="HV2.7"/>
    <x v="0"/>
    <m/>
    <x v="9"/>
    <n v="8875"/>
    <s v="lignotuber"/>
    <s v="soil-persistent"/>
    <n v="0"/>
    <n v="2"/>
    <n v="0"/>
    <n v="1"/>
    <n v="0"/>
    <n v="11"/>
    <n v="0"/>
    <n v="0"/>
    <m/>
    <n v="13"/>
  </r>
  <r>
    <x v="5"/>
    <n v="7"/>
    <s v="HV2.7"/>
    <x v="0"/>
    <m/>
    <x v="16"/>
    <n v="2603"/>
    <s v="basal"/>
    <s v="soil-persistent"/>
    <n v="0"/>
    <n v="2"/>
    <n v="1"/>
    <n v="2"/>
    <n v="0"/>
    <n v="0"/>
    <n v="0"/>
    <n v="0"/>
    <m/>
    <n v="2"/>
  </r>
  <r>
    <x v="5"/>
    <n v="7"/>
    <s v="HV2.7"/>
    <x v="0"/>
    <m/>
    <x v="23"/>
    <n v="7138"/>
    <s v="rhizome"/>
    <s v="transient"/>
    <n v="0"/>
    <n v="80"/>
    <n v="0"/>
    <s v="NA"/>
    <n v="0"/>
    <s v="NA"/>
    <s v="NA"/>
    <s v="NA"/>
    <m/>
    <n v="80"/>
  </r>
  <r>
    <x v="5"/>
    <n v="7"/>
    <s v="HV2.7"/>
    <x v="0"/>
    <m/>
    <x v="26"/>
    <n v="3243"/>
    <s v="none"/>
    <s v="soil-persistent"/>
    <n v="0"/>
    <n v="0"/>
    <n v="0"/>
    <s v="NA"/>
    <n v="0"/>
    <n v="140"/>
    <n v="0"/>
    <n v="0"/>
    <m/>
    <n v="140"/>
  </r>
  <r>
    <x v="5"/>
    <n v="7"/>
    <s v="HV2.7"/>
    <x v="0"/>
    <m/>
    <x v="51"/>
    <n v="10361"/>
    <s v="tussock"/>
    <s v="non-canopy"/>
    <n v="0"/>
    <n v="6"/>
    <n v="0"/>
    <s v="NA"/>
    <n v="0"/>
    <n v="0"/>
    <n v="0"/>
    <n v="0"/>
    <s v="ID corrected from Tetrarrhena turfosa to Deyeuxia innominata"/>
    <n v="6"/>
  </r>
  <r>
    <x v="5"/>
    <n v="7"/>
    <s v="HV2.7"/>
    <x v="0"/>
    <m/>
    <x v="52"/>
    <n v="2451"/>
    <s v="NA"/>
    <s v="non-canopy"/>
    <n v="0"/>
    <n v="0"/>
    <n v="0"/>
    <s v="NA"/>
    <n v="0"/>
    <n v="30"/>
    <n v="0"/>
    <n v="0"/>
    <m/>
    <n v="30"/>
  </r>
  <r>
    <x v="5"/>
    <n v="7"/>
    <s v="HV2.7"/>
    <x v="0"/>
    <m/>
    <x v="55"/>
    <n v="11903"/>
    <s v="NA"/>
    <s v="non-canopy"/>
    <n v="0"/>
    <n v="0"/>
    <n v="0"/>
    <s v="NA"/>
    <n v="0"/>
    <n v="4"/>
    <n v="0"/>
    <n v="0"/>
    <s v="previously flat leaf monocot"/>
    <n v="4"/>
  </r>
  <r>
    <x v="5"/>
    <n v="7"/>
    <s v="HV2.7"/>
    <x v="0"/>
    <m/>
    <x v="43"/>
    <n v="2302"/>
    <s v="rhizome"/>
    <s v="non-canopy"/>
    <n v="0"/>
    <n v="14"/>
    <n v="0"/>
    <n v="0"/>
    <n v="0"/>
    <n v="0"/>
    <n v="0"/>
    <n v="0"/>
    <m/>
    <n v="14"/>
  </r>
  <r>
    <x v="5"/>
    <n v="7"/>
    <s v="HV2.7"/>
    <x v="0"/>
    <m/>
    <x v="29"/>
    <n v="10605"/>
    <s v="rhizome"/>
    <s v="non-canopy"/>
    <n v="0"/>
    <n v="50"/>
    <n v="0"/>
    <n v="0"/>
    <n v="0"/>
    <n v="0"/>
    <n v="0"/>
    <n v="0"/>
    <m/>
    <n v="50"/>
  </r>
  <r>
    <x v="5"/>
    <n v="7"/>
    <s v="HV2.7"/>
    <x v="0"/>
    <m/>
    <x v="17"/>
    <n v="5532"/>
    <s v="rhizome"/>
    <s v="non-canopy"/>
    <n v="0"/>
    <n v="9"/>
    <n v="0"/>
    <s v="NA"/>
    <n v="0"/>
    <s v="NA"/>
    <s v="NA"/>
    <s v="NA"/>
    <m/>
    <n v="9"/>
  </r>
  <r>
    <x v="5"/>
    <n v="7"/>
    <s v="HV2.7"/>
    <x v="0"/>
    <m/>
    <x v="18"/>
    <n v="2445"/>
    <s v="tussock"/>
    <s v="non-canopy"/>
    <n v="0"/>
    <n v="1"/>
    <n v="0"/>
    <n v="0"/>
    <n v="0"/>
    <n v="0"/>
    <n v="0"/>
    <n v="0"/>
    <m/>
    <n v="1"/>
  </r>
  <r>
    <x v="5"/>
    <n v="7"/>
    <s v="HV2.7"/>
    <x v="0"/>
    <m/>
    <x v="25"/>
    <n v="2654"/>
    <s v="none"/>
    <s v="soil-persistent"/>
    <n v="0"/>
    <n v="0"/>
    <n v="0"/>
    <n v="2"/>
    <n v="0"/>
    <n v="4"/>
    <n v="0"/>
    <n v="0"/>
    <m/>
    <n v="4"/>
  </r>
  <r>
    <x v="5"/>
    <n v="8"/>
    <s v="HV2.8"/>
    <x v="0"/>
    <m/>
    <x v="0"/>
    <n v="7766"/>
    <s v="lignotuber"/>
    <s v="canopy"/>
    <n v="0"/>
    <n v="1"/>
    <n v="0"/>
    <n v="0"/>
    <n v="0"/>
    <n v="15"/>
    <n v="0"/>
    <n v="0"/>
    <m/>
    <n v="16"/>
  </r>
  <r>
    <x v="5"/>
    <n v="8"/>
    <s v="HV2.8"/>
    <x v="0"/>
    <m/>
    <x v="1"/>
    <n v="3997"/>
    <s v="lignotuber"/>
    <s v="soil-persistent"/>
    <n v="0"/>
    <n v="1"/>
    <n v="0"/>
    <n v="0"/>
    <n v="0"/>
    <n v="0"/>
    <n v="0"/>
    <n v="0"/>
    <m/>
    <n v="1"/>
  </r>
  <r>
    <x v="5"/>
    <n v="8"/>
    <s v="HV2.8"/>
    <x v="0"/>
    <m/>
    <x v="9"/>
    <n v="8875"/>
    <s v="lignotuber"/>
    <s v="soil-persistent"/>
    <n v="0"/>
    <n v="2"/>
    <n v="0"/>
    <n v="0"/>
    <n v="0"/>
    <n v="4"/>
    <n v="0"/>
    <n v="0"/>
    <m/>
    <n v="6"/>
  </r>
  <r>
    <x v="5"/>
    <n v="8"/>
    <s v="HV2.8"/>
    <x v="0"/>
    <m/>
    <x v="44"/>
    <n v="5255"/>
    <s v="basal"/>
    <s v="soil-persistent"/>
    <n v="0"/>
    <n v="3"/>
    <n v="0"/>
    <n v="0"/>
    <n v="0"/>
    <n v="0"/>
    <n v="0"/>
    <n v="0"/>
    <m/>
    <n v="3"/>
  </r>
  <r>
    <x v="5"/>
    <n v="8"/>
    <s v="HV2.8"/>
    <x v="0"/>
    <m/>
    <x v="36"/>
    <n v="6182"/>
    <s v="none"/>
    <s v="soil-persistent"/>
    <n v="0"/>
    <n v="0"/>
    <n v="0"/>
    <n v="0"/>
    <n v="0"/>
    <n v="2"/>
    <n v="0"/>
    <n v="0"/>
    <m/>
    <n v="2"/>
  </r>
  <r>
    <x v="5"/>
    <n v="8"/>
    <s v="HV2.8"/>
    <x v="0"/>
    <m/>
    <x v="26"/>
    <n v="3243"/>
    <s v="none"/>
    <s v="soil-persistent"/>
    <n v="0"/>
    <n v="0"/>
    <n v="0"/>
    <s v="NA"/>
    <n v="0"/>
    <n v="200"/>
    <n v="0"/>
    <n v="0"/>
    <m/>
    <n v="200"/>
  </r>
  <r>
    <x v="5"/>
    <n v="8"/>
    <s v="HV2.8"/>
    <x v="0"/>
    <m/>
    <x v="51"/>
    <n v="10361"/>
    <s v="tussock"/>
    <s v="non-canopy"/>
    <n v="0"/>
    <n v="8"/>
    <n v="0"/>
    <s v="NA"/>
    <n v="0"/>
    <n v="15"/>
    <n v="0"/>
    <n v="0"/>
    <s v="ID corrected from Tetrarrhena turfosa to Deyeuxia innominata"/>
    <n v="23"/>
  </r>
  <r>
    <x v="5"/>
    <n v="8"/>
    <s v="HV2.8"/>
    <x v="0"/>
    <m/>
    <x v="16"/>
    <n v="2603"/>
    <s v="basal"/>
    <s v="soil-persistent"/>
    <n v="0"/>
    <n v="1"/>
    <n v="1"/>
    <n v="0"/>
    <n v="0"/>
    <n v="0"/>
    <n v="0"/>
    <n v="0"/>
    <m/>
    <n v="1"/>
  </r>
  <r>
    <x v="5"/>
    <n v="8"/>
    <s v="HV2.8"/>
    <x v="0"/>
    <m/>
    <x v="23"/>
    <n v="7138"/>
    <s v="rhizome"/>
    <s v="transient"/>
    <n v="0"/>
    <n v="100"/>
    <n v="0"/>
    <s v="NA"/>
    <n v="0"/>
    <s v="NA"/>
    <s v="NA"/>
    <s v="NA"/>
    <m/>
    <n v="100"/>
  </r>
  <r>
    <x v="5"/>
    <n v="8"/>
    <s v="HV2.8"/>
    <x v="0"/>
    <m/>
    <x v="17"/>
    <n v="5532"/>
    <s v="rhizome"/>
    <s v="non-canopy"/>
    <n v="0"/>
    <n v="5"/>
    <n v="0"/>
    <s v="NA"/>
    <n v="0"/>
    <s v="NA"/>
    <s v="NA"/>
    <s v="NA"/>
    <m/>
    <n v="5"/>
  </r>
  <r>
    <x v="5"/>
    <n v="8"/>
    <s v="HV2.8"/>
    <x v="0"/>
    <m/>
    <x v="29"/>
    <n v="10605"/>
    <s v="rhizome"/>
    <s v="non-canopy"/>
    <n v="0"/>
    <n v="13"/>
    <n v="0"/>
    <n v="0"/>
    <n v="0"/>
    <n v="0"/>
    <n v="0"/>
    <n v="0"/>
    <m/>
    <n v="13"/>
  </r>
  <r>
    <x v="5"/>
    <n v="8"/>
    <s v="HV2.8"/>
    <x v="0"/>
    <m/>
    <x v="43"/>
    <n v="2302"/>
    <s v="rhizome"/>
    <s v="non-canopy"/>
    <n v="0"/>
    <n v="11"/>
    <n v="0"/>
    <n v="0"/>
    <n v="0"/>
    <n v="0"/>
    <n v="0"/>
    <n v="0"/>
    <m/>
    <n v="11"/>
  </r>
  <r>
    <x v="5"/>
    <n v="9"/>
    <s v="HV2.9"/>
    <x v="0"/>
    <m/>
    <x v="0"/>
    <n v="7766"/>
    <s v="lignotuber"/>
    <s v="canopy"/>
    <n v="0"/>
    <n v="1"/>
    <n v="0"/>
    <n v="0"/>
    <n v="0"/>
    <n v="50"/>
    <n v="0"/>
    <n v="0"/>
    <m/>
    <n v="51"/>
  </r>
  <r>
    <x v="5"/>
    <n v="9"/>
    <s v="HV2.9"/>
    <x v="0"/>
    <m/>
    <x v="26"/>
    <n v="3243"/>
    <s v="none"/>
    <s v="soil-persistent"/>
    <n v="0"/>
    <n v="0"/>
    <n v="0"/>
    <s v="NA"/>
    <n v="0"/>
    <n v="120"/>
    <n v="0"/>
    <n v="0"/>
    <m/>
    <n v="120"/>
  </r>
  <r>
    <x v="5"/>
    <n v="9"/>
    <s v="HV2.9"/>
    <x v="0"/>
    <m/>
    <x v="51"/>
    <n v="10361"/>
    <s v="tussock"/>
    <s v="non-canopy"/>
    <n v="0"/>
    <n v="40"/>
    <n v="0"/>
    <s v="NA"/>
    <n v="0"/>
    <n v="10"/>
    <n v="0"/>
    <n v="0"/>
    <s v="ID corrected from Tetrarrhena turfosa to Deyeuxia innominata"/>
    <n v="50"/>
  </r>
  <r>
    <x v="5"/>
    <n v="9"/>
    <s v="HV2.9"/>
    <x v="0"/>
    <m/>
    <x v="56"/>
    <n v="5043"/>
    <s v="tussock"/>
    <s v="non-canopy"/>
    <n v="0"/>
    <n v="25"/>
    <n v="0"/>
    <s v="NA"/>
    <n v="0"/>
    <s v="NA"/>
    <s v="NA"/>
    <s v="NA"/>
    <s v="orginally 'Broad-leaf grass'"/>
    <n v="25"/>
  </r>
  <r>
    <x v="5"/>
    <n v="9"/>
    <s v="HV2.9"/>
    <x v="0"/>
    <m/>
    <x v="43"/>
    <n v="2302"/>
    <s v="rhizome"/>
    <s v="non-canopy"/>
    <n v="0"/>
    <n v="18"/>
    <n v="0"/>
    <n v="0"/>
    <n v="0"/>
    <n v="0"/>
    <n v="0"/>
    <n v="0"/>
    <m/>
    <n v="18"/>
  </r>
  <r>
    <x v="5"/>
    <n v="9"/>
    <s v="HV2.9"/>
    <x v="0"/>
    <m/>
    <x v="23"/>
    <n v="7138"/>
    <s v="rhizome"/>
    <s v="transient"/>
    <n v="0"/>
    <n v="40"/>
    <n v="0"/>
    <s v="NA"/>
    <n v="0"/>
    <s v="NA"/>
    <s v="NA"/>
    <s v="NA"/>
    <m/>
    <n v="40"/>
  </r>
  <r>
    <x v="5"/>
    <n v="9"/>
    <s v="HV2.9"/>
    <x v="0"/>
    <m/>
    <x v="17"/>
    <n v="5532"/>
    <s v="rhizome"/>
    <s v="non-canopy"/>
    <n v="0"/>
    <n v="10"/>
    <n v="0"/>
    <s v="NA"/>
    <n v="0"/>
    <s v="NA"/>
    <s v="NA"/>
    <s v="NA"/>
    <m/>
    <n v="10"/>
  </r>
  <r>
    <x v="5"/>
    <n v="9"/>
    <s v="HV2.9"/>
    <x v="0"/>
    <m/>
    <x v="29"/>
    <n v="10605"/>
    <s v="rhizome"/>
    <s v="non-canopy"/>
    <n v="0"/>
    <n v="4"/>
    <n v="0"/>
    <n v="0"/>
    <n v="0"/>
    <n v="0"/>
    <n v="0"/>
    <n v="0"/>
    <m/>
    <n v="4"/>
  </r>
  <r>
    <x v="5"/>
    <n v="9"/>
    <s v="HV2.9"/>
    <x v="0"/>
    <m/>
    <x v="55"/>
    <n v="11903"/>
    <s v="NA"/>
    <s v="non-canopy"/>
    <n v="0"/>
    <n v="1"/>
    <n v="0"/>
    <s v="NA"/>
    <n v="0"/>
    <n v="0"/>
    <n v="0"/>
    <n v="0"/>
    <s v="previously flat leaf monocot"/>
    <n v="1"/>
  </r>
  <r>
    <x v="5"/>
    <n v="10"/>
    <s v="HV2.10"/>
    <x v="0"/>
    <m/>
    <x v="9"/>
    <n v="8875"/>
    <s v="lignotuber"/>
    <s v="soil-persistent"/>
    <n v="0"/>
    <n v="2"/>
    <n v="0"/>
    <n v="0"/>
    <n v="0"/>
    <n v="1"/>
    <n v="0"/>
    <n v="0"/>
    <m/>
    <n v="3"/>
  </r>
  <r>
    <x v="5"/>
    <n v="10"/>
    <s v="HV2.10"/>
    <x v="0"/>
    <m/>
    <x v="18"/>
    <n v="2445"/>
    <s v="tussock"/>
    <s v="non-canopy"/>
    <n v="0"/>
    <n v="2"/>
    <n v="0"/>
    <n v="0"/>
    <n v="0"/>
    <n v="0"/>
    <n v="0"/>
    <n v="0"/>
    <m/>
    <n v="2"/>
  </r>
  <r>
    <x v="5"/>
    <n v="10"/>
    <s v="HV2.10"/>
    <x v="0"/>
    <m/>
    <x v="49"/>
    <n v="5535"/>
    <s v="tussock"/>
    <s v="non-canopy"/>
    <n v="0"/>
    <n v="4"/>
    <n v="0"/>
    <s v="NA"/>
    <n v="0"/>
    <s v="NA"/>
    <s v="NA"/>
    <s v="NA"/>
    <s v="ID corrected from Tetraria capillaris to Lepyrodia anarthria based on Apr 2021 observations"/>
    <n v="4"/>
  </r>
  <r>
    <x v="5"/>
    <n v="10"/>
    <s v="HV2.10"/>
    <x v="0"/>
    <m/>
    <x v="23"/>
    <n v="7138"/>
    <s v="rhizome"/>
    <s v="transient"/>
    <n v="0"/>
    <n v="5"/>
    <n v="0"/>
    <s v="NA"/>
    <n v="0"/>
    <s v="NA"/>
    <s v="NA"/>
    <s v="NA"/>
    <m/>
    <n v="5"/>
  </r>
  <r>
    <x v="5"/>
    <n v="10"/>
    <s v="HV2.10"/>
    <x v="0"/>
    <m/>
    <x v="26"/>
    <n v="3243"/>
    <s v="none"/>
    <s v="soil-persistent"/>
    <n v="0"/>
    <n v="0"/>
    <n v="0"/>
    <s v="NA"/>
    <n v="0"/>
    <n v="25"/>
    <n v="0"/>
    <n v="0"/>
    <m/>
    <n v="25"/>
  </r>
  <r>
    <x v="5"/>
    <n v="10"/>
    <s v="HV2.10"/>
    <x v="0"/>
    <m/>
    <x v="17"/>
    <n v="5532"/>
    <s v="rhizome"/>
    <s v="non-canopy"/>
    <n v="0"/>
    <n v="8"/>
    <n v="0"/>
    <s v="NA"/>
    <n v="0"/>
    <s v="NA"/>
    <s v="NA"/>
    <s v="NA"/>
    <m/>
    <n v="8"/>
  </r>
  <r>
    <x v="5"/>
    <n v="10"/>
    <s v="HV2.10"/>
    <x v="0"/>
    <m/>
    <x v="56"/>
    <n v="5043"/>
    <s v="tussock"/>
    <s v="non-canopy"/>
    <n v="0"/>
    <n v="3"/>
    <n v="0"/>
    <s v="NA"/>
    <n v="0"/>
    <s v="NA"/>
    <s v="NA"/>
    <s v="NA"/>
    <s v="orginally 'Broad-leaf grass'"/>
    <n v="3"/>
  </r>
  <r>
    <x v="5"/>
    <n v="10"/>
    <s v="HV2.10"/>
    <x v="0"/>
    <m/>
    <x v="51"/>
    <n v="10361"/>
    <s v="tussock"/>
    <s v="non-canopy"/>
    <n v="0"/>
    <n v="3"/>
    <n v="0"/>
    <s v="NA"/>
    <n v="0"/>
    <n v="0"/>
    <n v="0"/>
    <n v="0"/>
    <s v="ID corrected from Tetrarrhena turfosa to Deyeuxia innominata"/>
    <n v="3"/>
  </r>
  <r>
    <x v="5"/>
    <n v="10"/>
    <s v="HV2.10"/>
    <x v="0"/>
    <m/>
    <x v="43"/>
    <n v="2302"/>
    <s v="rhizome"/>
    <s v="non-canopy"/>
    <n v="0"/>
    <n v="30"/>
    <n v="0"/>
    <n v="0"/>
    <n v="0"/>
    <n v="0"/>
    <n v="0"/>
    <n v="0"/>
    <m/>
    <n v="30"/>
  </r>
  <r>
    <x v="5"/>
    <n v="10"/>
    <s v="HV2.10"/>
    <x v="0"/>
    <m/>
    <x v="0"/>
    <n v="7766"/>
    <s v="lignotuber"/>
    <s v="canopy"/>
    <n v="0"/>
    <n v="0"/>
    <n v="0"/>
    <n v="0"/>
    <n v="0"/>
    <n v="30"/>
    <n v="0"/>
    <n v="0"/>
    <m/>
    <n v="30"/>
  </r>
  <r>
    <x v="5"/>
    <n v="10"/>
    <s v="HV2.10"/>
    <x v="0"/>
    <m/>
    <x v="10"/>
    <n v="2469"/>
    <s v="rhizome"/>
    <s v="non-canopy"/>
    <n v="0"/>
    <n v="1"/>
    <n v="0"/>
    <n v="0"/>
    <n v="0"/>
    <n v="0"/>
    <n v="0"/>
    <n v="0"/>
    <m/>
    <n v="1"/>
  </r>
  <r>
    <x v="5"/>
    <n v="11"/>
    <s v="HV2.11"/>
    <x v="0"/>
    <m/>
    <x v="1"/>
    <n v="3997"/>
    <s v="lignotuber"/>
    <s v="soil-persistent"/>
    <n v="0"/>
    <n v="1"/>
    <n v="0"/>
    <n v="0"/>
    <n v="0"/>
    <n v="0"/>
    <n v="0"/>
    <n v="0"/>
    <m/>
    <n v="1"/>
  </r>
  <r>
    <x v="5"/>
    <n v="11"/>
    <s v="HV2.11"/>
    <x v="0"/>
    <m/>
    <x v="0"/>
    <n v="7766"/>
    <s v="lignotuber"/>
    <s v="canopy"/>
    <n v="0"/>
    <n v="0"/>
    <n v="0"/>
    <n v="0"/>
    <n v="0"/>
    <n v="25"/>
    <n v="0"/>
    <n v="0"/>
    <m/>
    <n v="25"/>
  </r>
  <r>
    <x v="5"/>
    <n v="11"/>
    <s v="HV2.11"/>
    <x v="0"/>
    <m/>
    <x v="26"/>
    <n v="3243"/>
    <s v="none"/>
    <s v="soil-persistent"/>
    <n v="0"/>
    <n v="0"/>
    <n v="0"/>
    <s v="NA"/>
    <n v="0"/>
    <n v="50"/>
    <n v="0"/>
    <n v="0"/>
    <m/>
    <n v="50"/>
  </r>
  <r>
    <x v="5"/>
    <n v="11"/>
    <s v="HV2.11"/>
    <x v="0"/>
    <m/>
    <x v="43"/>
    <n v="2302"/>
    <s v="rhizome"/>
    <s v="non-canopy"/>
    <n v="0"/>
    <n v="25"/>
    <n v="0"/>
    <n v="0"/>
    <n v="0"/>
    <n v="0"/>
    <n v="0"/>
    <n v="0"/>
    <m/>
    <n v="25"/>
  </r>
  <r>
    <x v="5"/>
    <n v="11"/>
    <s v="HV2.11"/>
    <x v="0"/>
    <m/>
    <x v="49"/>
    <n v="5535"/>
    <s v="tussock"/>
    <s v="non-canopy"/>
    <n v="0"/>
    <n v="4"/>
    <n v="0"/>
    <s v="NA"/>
    <n v="0"/>
    <s v="NA"/>
    <s v="NA"/>
    <s v="NA"/>
    <s v="ID corrected from Tetraria capillaris to Lepyrodia anarthria based on Apr 2021 observations"/>
    <n v="4"/>
  </r>
  <r>
    <x v="5"/>
    <n v="11"/>
    <s v="HV2.11"/>
    <x v="0"/>
    <m/>
    <x v="51"/>
    <n v="10361"/>
    <s v="tussock"/>
    <s v="non-canopy"/>
    <n v="0"/>
    <n v="15"/>
    <n v="0"/>
    <s v="NA"/>
    <n v="0"/>
    <n v="0"/>
    <n v="0"/>
    <n v="0"/>
    <s v="ID corrected from Tetrarrhena turfosa to Deyeuxia innominata"/>
    <n v="15"/>
  </r>
  <r>
    <x v="5"/>
    <n v="11"/>
    <s v="HV2.11"/>
    <x v="0"/>
    <m/>
    <x v="56"/>
    <n v="5043"/>
    <s v="tussock"/>
    <s v="non-canopy"/>
    <n v="0"/>
    <n v="4"/>
    <n v="0"/>
    <s v="NA"/>
    <n v="0"/>
    <s v="NA"/>
    <s v="NA"/>
    <s v="NA"/>
    <s v="orginally 'Broad-leaf grass'"/>
    <n v="4"/>
  </r>
  <r>
    <x v="5"/>
    <n v="11"/>
    <s v="HV2.11"/>
    <x v="0"/>
    <m/>
    <x v="23"/>
    <n v="7138"/>
    <s v="rhizome"/>
    <s v="transient"/>
    <n v="0"/>
    <n v="3"/>
    <n v="0"/>
    <s v="NA"/>
    <n v="0"/>
    <s v="NA"/>
    <s v="NA"/>
    <s v="NA"/>
    <m/>
    <n v="3"/>
  </r>
  <r>
    <x v="5"/>
    <n v="12"/>
    <s v="HV2.12"/>
    <x v="0"/>
    <m/>
    <x v="0"/>
    <n v="7766"/>
    <s v="lignotuber"/>
    <s v="canopy"/>
    <n v="0"/>
    <n v="0"/>
    <n v="0"/>
    <n v="0"/>
    <n v="0"/>
    <n v="7"/>
    <n v="0"/>
    <n v="0"/>
    <m/>
    <n v="7"/>
  </r>
  <r>
    <x v="5"/>
    <n v="12"/>
    <s v="HV2.12"/>
    <x v="0"/>
    <m/>
    <x v="19"/>
    <n v="6325"/>
    <s v="tussock"/>
    <s v="non-canopy"/>
    <n v="0"/>
    <n v="3"/>
    <n v="0"/>
    <n v="0"/>
    <n v="0"/>
    <n v="0"/>
    <n v="0"/>
    <n v="0"/>
    <m/>
    <n v="3"/>
  </r>
  <r>
    <x v="5"/>
    <n v="12"/>
    <s v="HV2.12"/>
    <x v="0"/>
    <m/>
    <x v="49"/>
    <n v="5535"/>
    <s v="tussock"/>
    <s v="non-canopy"/>
    <n v="0"/>
    <n v="5"/>
    <n v="0"/>
    <s v="NA"/>
    <n v="0"/>
    <s v="NA"/>
    <s v="NA"/>
    <s v="NA"/>
    <s v="ID corrected from Tetraria capillaris to Lepyrodia anarthria based on Apr 2021 observations"/>
    <n v="5"/>
  </r>
  <r>
    <x v="5"/>
    <n v="12"/>
    <s v="HV2.12"/>
    <x v="0"/>
    <m/>
    <x v="20"/>
    <n v="2557"/>
    <s v="rhizome"/>
    <s v="transient"/>
    <n v="0"/>
    <n v="8"/>
    <n v="0"/>
    <s v="NA"/>
    <n v="3"/>
    <n v="0"/>
    <n v="0"/>
    <n v="0"/>
    <m/>
    <n v="8"/>
  </r>
  <r>
    <x v="5"/>
    <n v="12"/>
    <s v="HV2.12"/>
    <x v="0"/>
    <m/>
    <x v="21"/>
    <n v="1377"/>
    <s v="rhizome"/>
    <s v="non-canopy"/>
    <n v="0"/>
    <n v="6"/>
    <n v="0"/>
    <s v="NA"/>
    <n v="0"/>
    <n v="0"/>
    <n v="0"/>
    <n v="0"/>
    <m/>
    <n v="6"/>
  </r>
  <r>
    <x v="5"/>
    <n v="12"/>
    <s v="HV2.12"/>
    <x v="0"/>
    <m/>
    <x v="17"/>
    <n v="5532"/>
    <s v="rhizome"/>
    <s v="non-canopy"/>
    <n v="0"/>
    <n v="7"/>
    <n v="0"/>
    <s v="NA"/>
    <n v="0"/>
    <s v="NA"/>
    <s v="NA"/>
    <s v="NA"/>
    <m/>
    <n v="7"/>
  </r>
  <r>
    <x v="5"/>
    <n v="12"/>
    <s v="HV2.12"/>
    <x v="0"/>
    <m/>
    <x v="51"/>
    <n v="10361"/>
    <s v="tussock"/>
    <s v="non-canopy"/>
    <n v="0"/>
    <n v="8"/>
    <n v="0"/>
    <s v="NA"/>
    <n v="0"/>
    <n v="0"/>
    <n v="0"/>
    <n v="0"/>
    <s v="ID corrected from Tetrarrhena turfosa to Deyeuxia innominata"/>
    <n v="8"/>
  </r>
  <r>
    <x v="5"/>
    <n v="12"/>
    <s v="HV2.12"/>
    <x v="0"/>
    <m/>
    <x v="1"/>
    <n v="3997"/>
    <s v="lignotuber"/>
    <s v="soil-persistent"/>
    <n v="0"/>
    <n v="1"/>
    <n v="0"/>
    <n v="0"/>
    <n v="0"/>
    <n v="0"/>
    <n v="0"/>
    <n v="0"/>
    <m/>
    <n v="1"/>
  </r>
  <r>
    <x v="5"/>
    <n v="12"/>
    <s v="HV2.12"/>
    <x v="0"/>
    <m/>
    <x v="43"/>
    <n v="2302"/>
    <s v="rhizome"/>
    <s v="non-canopy"/>
    <n v="0"/>
    <n v="26"/>
    <n v="0"/>
    <n v="0"/>
    <n v="0"/>
    <n v="0"/>
    <n v="0"/>
    <n v="0"/>
    <m/>
    <n v="26"/>
  </r>
  <r>
    <x v="5"/>
    <n v="12"/>
    <s v="HV2.12"/>
    <x v="0"/>
    <m/>
    <x v="26"/>
    <n v="3243"/>
    <s v="none"/>
    <s v="soil-persistent"/>
    <n v="0"/>
    <n v="0"/>
    <n v="0"/>
    <s v="NA"/>
    <n v="0"/>
    <n v="32"/>
    <n v="0"/>
    <n v="0"/>
    <m/>
    <n v="32"/>
  </r>
  <r>
    <x v="5"/>
    <n v="12"/>
    <s v="HV2.12"/>
    <x v="0"/>
    <m/>
    <x v="23"/>
    <n v="7138"/>
    <s v="rhizome"/>
    <s v="transient"/>
    <n v="0"/>
    <n v="2"/>
    <n v="0"/>
    <s v="NA"/>
    <n v="0"/>
    <s v="NA"/>
    <s v="NA"/>
    <s v="NA"/>
    <m/>
    <n v="2"/>
  </r>
  <r>
    <x v="5"/>
    <n v="12"/>
    <s v="HV2.12"/>
    <x v="0"/>
    <m/>
    <x v="10"/>
    <n v="2469"/>
    <s v="rhizome"/>
    <s v="non-canopy"/>
    <n v="0"/>
    <n v="10"/>
    <n v="0"/>
    <n v="0"/>
    <n v="0"/>
    <n v="0"/>
    <n v="0"/>
    <n v="0"/>
    <m/>
    <n v="10"/>
  </r>
  <r>
    <x v="5"/>
    <n v="13"/>
    <s v="HV2.13"/>
    <x v="0"/>
    <m/>
    <x v="18"/>
    <n v="2445"/>
    <s v="tussock"/>
    <s v="non-canopy"/>
    <n v="0"/>
    <n v="3"/>
    <n v="0"/>
    <n v="0"/>
    <n v="0"/>
    <n v="0"/>
    <n v="0"/>
    <n v="0"/>
    <m/>
    <n v="3"/>
  </r>
  <r>
    <x v="5"/>
    <n v="13"/>
    <s v="HV2.13"/>
    <x v="0"/>
    <m/>
    <x v="10"/>
    <n v="2469"/>
    <s v="rhizome"/>
    <s v="non-canopy"/>
    <n v="0"/>
    <n v="9"/>
    <n v="0"/>
    <n v="0"/>
    <n v="0"/>
    <n v="0"/>
    <n v="0"/>
    <n v="0"/>
    <m/>
    <n v="9"/>
  </r>
  <r>
    <x v="5"/>
    <n v="13"/>
    <s v="HV2.13"/>
    <x v="0"/>
    <m/>
    <x v="19"/>
    <n v="6325"/>
    <s v="tussock"/>
    <s v="non-canopy"/>
    <n v="0"/>
    <n v="4"/>
    <n v="0"/>
    <n v="0"/>
    <n v="0"/>
    <n v="0"/>
    <n v="0"/>
    <n v="0"/>
    <m/>
    <n v="4"/>
  </r>
  <r>
    <x v="5"/>
    <n v="13"/>
    <s v="HV2.13"/>
    <x v="0"/>
    <m/>
    <x v="17"/>
    <n v="5532"/>
    <s v="rhizome"/>
    <s v="non-canopy"/>
    <n v="0"/>
    <n v="6"/>
    <n v="0"/>
    <s v="NA"/>
    <n v="0"/>
    <s v="NA"/>
    <s v="NA"/>
    <s v="NA"/>
    <m/>
    <n v="6"/>
  </r>
  <r>
    <x v="5"/>
    <n v="13"/>
    <s v="HV2.13"/>
    <x v="0"/>
    <m/>
    <x v="49"/>
    <n v="5535"/>
    <s v="tussock"/>
    <s v="non-canopy"/>
    <n v="0"/>
    <n v="4"/>
    <n v="0"/>
    <s v="NA"/>
    <n v="0"/>
    <s v="NA"/>
    <s v="NA"/>
    <s v="NA"/>
    <s v="ID corrected from Tetraria capillaris to Lepyrodia anarthria based on Apr 2021 observations"/>
    <n v="4"/>
  </r>
  <r>
    <x v="5"/>
    <n v="13"/>
    <s v="HV2.13"/>
    <x v="0"/>
    <m/>
    <x v="26"/>
    <n v="3243"/>
    <s v="none"/>
    <s v="soil-persistent"/>
    <n v="0"/>
    <n v="0"/>
    <n v="0"/>
    <s v="NA"/>
    <n v="0"/>
    <n v="10"/>
    <n v="0"/>
    <n v="0"/>
    <m/>
    <n v="10"/>
  </r>
  <r>
    <x v="5"/>
    <n v="13"/>
    <s v="HV2.13"/>
    <x v="0"/>
    <m/>
    <x v="21"/>
    <n v="1377"/>
    <s v="rhizome"/>
    <s v="non-canopy"/>
    <n v="0"/>
    <n v="30"/>
    <n v="0"/>
    <s v="NA"/>
    <n v="0"/>
    <n v="0"/>
    <n v="0"/>
    <n v="0"/>
    <m/>
    <n v="30"/>
  </r>
  <r>
    <x v="5"/>
    <n v="13"/>
    <s v="HV2.13"/>
    <x v="0"/>
    <m/>
    <x v="20"/>
    <n v="2557"/>
    <s v="rhizome"/>
    <s v="transient"/>
    <n v="0"/>
    <n v="7"/>
    <n v="0"/>
    <s v="NA"/>
    <n v="3"/>
    <n v="0"/>
    <n v="0"/>
    <n v="0"/>
    <m/>
    <n v="7"/>
  </r>
  <r>
    <x v="5"/>
    <n v="14"/>
    <s v="HV2.14"/>
    <x v="0"/>
    <m/>
    <x v="1"/>
    <n v="3997"/>
    <s v="lignotuber"/>
    <s v="soil-persistent"/>
    <n v="0"/>
    <n v="1"/>
    <n v="0"/>
    <n v="0"/>
    <n v="0"/>
    <n v="0"/>
    <n v="0"/>
    <n v="0"/>
    <m/>
    <n v="1"/>
  </r>
  <r>
    <x v="5"/>
    <n v="14"/>
    <s v="HV2.14"/>
    <x v="0"/>
    <m/>
    <x v="18"/>
    <n v="2445"/>
    <s v="tussock"/>
    <s v="non-canopy"/>
    <n v="0"/>
    <n v="1"/>
    <n v="0"/>
    <n v="0"/>
    <n v="0"/>
    <n v="0"/>
    <n v="0"/>
    <n v="0"/>
    <m/>
    <n v="1"/>
  </r>
  <r>
    <x v="5"/>
    <n v="14"/>
    <s v="HV2.14"/>
    <x v="0"/>
    <m/>
    <x v="19"/>
    <n v="6325"/>
    <s v="tussock"/>
    <s v="non-canopy"/>
    <n v="0"/>
    <n v="4"/>
    <n v="0"/>
    <n v="0"/>
    <n v="0"/>
    <n v="0"/>
    <n v="0"/>
    <n v="0"/>
    <m/>
    <n v="4"/>
  </r>
  <r>
    <x v="5"/>
    <n v="14"/>
    <s v="HV2.14"/>
    <x v="0"/>
    <m/>
    <x v="17"/>
    <n v="5532"/>
    <s v="rhizome"/>
    <s v="non-canopy"/>
    <n v="0"/>
    <n v="12"/>
    <n v="0"/>
    <s v="NA"/>
    <n v="0"/>
    <s v="NA"/>
    <s v="NA"/>
    <s v="NA"/>
    <m/>
    <n v="12"/>
  </r>
  <r>
    <x v="5"/>
    <n v="14"/>
    <s v="HV2.14"/>
    <x v="0"/>
    <m/>
    <x v="20"/>
    <n v="2557"/>
    <s v="rhizome"/>
    <s v="transient"/>
    <n v="0"/>
    <n v="18"/>
    <n v="0"/>
    <s v="NA"/>
    <n v="4"/>
    <n v="0"/>
    <n v="0"/>
    <n v="0"/>
    <m/>
    <n v="18"/>
  </r>
  <r>
    <x v="5"/>
    <n v="14"/>
    <s v="HV2.14"/>
    <x v="0"/>
    <m/>
    <x v="26"/>
    <n v="3243"/>
    <s v="none"/>
    <s v="soil-persistent"/>
    <n v="0"/>
    <n v="0"/>
    <n v="0"/>
    <s v="NA"/>
    <n v="0"/>
    <n v="3"/>
    <n v="0"/>
    <n v="0"/>
    <m/>
    <n v="3"/>
  </r>
  <r>
    <x v="5"/>
    <n v="14"/>
    <s v="HV2.14"/>
    <x v="0"/>
    <m/>
    <x v="23"/>
    <n v="7138"/>
    <s v="rhizome"/>
    <s v="transient"/>
    <n v="0"/>
    <n v="5"/>
    <n v="0"/>
    <s v="NA"/>
    <n v="0"/>
    <s v="NA"/>
    <s v="NA"/>
    <s v="NA"/>
    <m/>
    <n v="5"/>
  </r>
  <r>
    <x v="5"/>
    <n v="14"/>
    <s v="HV2.14"/>
    <x v="0"/>
    <m/>
    <x v="21"/>
    <n v="1377"/>
    <s v="rhizome"/>
    <s v="non-canopy"/>
    <n v="0"/>
    <n v="4"/>
    <n v="0"/>
    <s v="NA"/>
    <n v="0"/>
    <n v="0"/>
    <n v="0"/>
    <n v="0"/>
    <m/>
    <n v="4"/>
  </r>
  <r>
    <x v="5"/>
    <n v="15"/>
    <s v="HV2.15"/>
    <x v="0"/>
    <m/>
    <x v="10"/>
    <n v="2469"/>
    <s v="rhizome"/>
    <s v="non-canopy"/>
    <n v="0"/>
    <n v="5"/>
    <n v="0"/>
    <n v="0"/>
    <n v="0"/>
    <n v="0"/>
    <n v="0"/>
    <n v="0"/>
    <m/>
    <n v="5"/>
  </r>
  <r>
    <x v="5"/>
    <n v="15"/>
    <s v="HV2.15"/>
    <x v="0"/>
    <m/>
    <x v="18"/>
    <n v="2445"/>
    <s v="tussock"/>
    <s v="non-canopy"/>
    <n v="0"/>
    <n v="1"/>
    <n v="0"/>
    <n v="0"/>
    <n v="0"/>
    <n v="0"/>
    <n v="0"/>
    <n v="0"/>
    <m/>
    <n v="1"/>
  </r>
  <r>
    <x v="5"/>
    <n v="15"/>
    <s v="HV2.15"/>
    <x v="0"/>
    <m/>
    <x v="19"/>
    <n v="6325"/>
    <s v="tussock"/>
    <s v="non-canopy"/>
    <n v="0"/>
    <n v="2"/>
    <n v="0"/>
    <n v="0"/>
    <n v="0"/>
    <n v="0"/>
    <n v="0"/>
    <n v="0"/>
    <m/>
    <n v="2"/>
  </r>
  <r>
    <x v="5"/>
    <n v="15"/>
    <s v="HV2.15"/>
    <x v="0"/>
    <m/>
    <x v="56"/>
    <n v="5043"/>
    <s v="tussock"/>
    <s v="non-canopy"/>
    <n v="0"/>
    <n v="3"/>
    <n v="0"/>
    <s v="NA"/>
    <n v="0"/>
    <s v="NA"/>
    <s v="NA"/>
    <s v="NA"/>
    <s v="orginally 'Broad-leaf grass'"/>
    <n v="3"/>
  </r>
  <r>
    <x v="5"/>
    <n v="15"/>
    <s v="HV2.15"/>
    <x v="0"/>
    <m/>
    <x v="20"/>
    <n v="2557"/>
    <s v="rhizome"/>
    <s v="transient"/>
    <n v="0"/>
    <n v="6"/>
    <n v="0"/>
    <s v="NA"/>
    <n v="3"/>
    <n v="0"/>
    <n v="0"/>
    <n v="0"/>
    <m/>
    <n v="6"/>
  </r>
  <r>
    <x v="5"/>
    <n v="15"/>
    <s v="HV2.15"/>
    <x v="0"/>
    <m/>
    <x v="21"/>
    <n v="1377"/>
    <s v="rhizome"/>
    <s v="non-canopy"/>
    <n v="0"/>
    <n v="2"/>
    <n v="0"/>
    <s v="NA"/>
    <n v="0"/>
    <n v="0"/>
    <n v="0"/>
    <n v="0"/>
    <m/>
    <n v="2"/>
  </r>
  <r>
    <x v="5"/>
    <n v="15"/>
    <s v="HV2.15"/>
    <x v="0"/>
    <m/>
    <x v="49"/>
    <n v="5535"/>
    <s v="tussock"/>
    <s v="non-canopy"/>
    <n v="0"/>
    <n v="2"/>
    <n v="0"/>
    <s v="NA"/>
    <n v="0"/>
    <s v="NA"/>
    <s v="NA"/>
    <s v="NA"/>
    <s v="ID corrected from Tetraria capillaris to Lepyrodia anarthria based on Apr 2021 observations"/>
    <n v="2"/>
  </r>
  <r>
    <x v="5"/>
    <n v="15"/>
    <s v="HV2.15"/>
    <x v="0"/>
    <m/>
    <x v="23"/>
    <n v="7138"/>
    <s v="rhizome"/>
    <s v="transient"/>
    <n v="0"/>
    <n v="4"/>
    <n v="0"/>
    <s v="NA"/>
    <n v="0"/>
    <s v="NA"/>
    <s v="NA"/>
    <s v="NA"/>
    <m/>
    <n v="4"/>
  </r>
  <r>
    <x v="5"/>
    <n v="15"/>
    <s v="HV2.15"/>
    <x v="0"/>
    <m/>
    <x v="17"/>
    <n v="5532"/>
    <s v="rhizome"/>
    <s v="non-canopy"/>
    <n v="0"/>
    <n v="6"/>
    <n v="0"/>
    <s v="NA"/>
    <n v="0"/>
    <s v="NA"/>
    <s v="NA"/>
    <s v="NA"/>
    <m/>
    <n v="6"/>
  </r>
  <r>
    <x v="5"/>
    <n v="16"/>
    <s v="HV2.16"/>
    <x v="0"/>
    <m/>
    <x v="18"/>
    <n v="2445"/>
    <s v="tussock"/>
    <s v="non-canopy"/>
    <n v="0"/>
    <n v="3"/>
    <n v="0"/>
    <n v="0"/>
    <n v="0"/>
    <n v="0"/>
    <n v="0"/>
    <n v="0"/>
    <m/>
    <n v="3"/>
  </r>
  <r>
    <x v="5"/>
    <n v="16"/>
    <s v="HV2.16"/>
    <x v="0"/>
    <m/>
    <x v="19"/>
    <n v="6325"/>
    <s v="tussock"/>
    <s v="non-canopy"/>
    <n v="0"/>
    <n v="1"/>
    <n v="0"/>
    <n v="0"/>
    <n v="0"/>
    <n v="0"/>
    <n v="0"/>
    <n v="0"/>
    <m/>
    <n v="1"/>
  </r>
  <r>
    <x v="5"/>
    <n v="16"/>
    <s v="HV2.16"/>
    <x v="0"/>
    <m/>
    <x v="10"/>
    <n v="2469"/>
    <s v="rhizome"/>
    <s v="non-canopy"/>
    <n v="0"/>
    <n v="2"/>
    <n v="0"/>
    <n v="0"/>
    <n v="0"/>
    <n v="0"/>
    <n v="0"/>
    <n v="0"/>
    <m/>
    <n v="2"/>
  </r>
  <r>
    <x v="5"/>
    <n v="16"/>
    <s v="HV2.16"/>
    <x v="0"/>
    <m/>
    <x v="9"/>
    <n v="8875"/>
    <s v="lignotuber"/>
    <s v="soil-persistent"/>
    <n v="0"/>
    <n v="3"/>
    <n v="0"/>
    <n v="0"/>
    <n v="0"/>
    <n v="0"/>
    <n v="0"/>
    <n v="0"/>
    <m/>
    <n v="3"/>
  </r>
  <r>
    <x v="5"/>
    <n v="16"/>
    <s v="HV2.16"/>
    <x v="0"/>
    <m/>
    <x v="21"/>
    <n v="1377"/>
    <s v="rhizome"/>
    <s v="non-canopy"/>
    <n v="0"/>
    <n v="5"/>
    <n v="0"/>
    <s v="NA"/>
    <n v="0"/>
    <n v="0"/>
    <n v="0"/>
    <n v="0"/>
    <m/>
    <n v="5"/>
  </r>
  <r>
    <x v="5"/>
    <n v="16"/>
    <s v="HV2.16"/>
    <x v="0"/>
    <m/>
    <x v="1"/>
    <n v="3997"/>
    <s v="lignotuber"/>
    <s v="soil-persistent"/>
    <n v="0"/>
    <n v="3"/>
    <n v="0"/>
    <n v="0"/>
    <n v="0"/>
    <n v="0"/>
    <n v="0"/>
    <n v="0"/>
    <m/>
    <n v="3"/>
  </r>
  <r>
    <x v="5"/>
    <n v="16"/>
    <s v="HV2.16"/>
    <x v="0"/>
    <m/>
    <x v="49"/>
    <n v="5535"/>
    <s v="tussock"/>
    <s v="non-canopy"/>
    <n v="0"/>
    <n v="3"/>
    <n v="0"/>
    <s v="NA"/>
    <n v="0"/>
    <s v="NA"/>
    <s v="NA"/>
    <s v="NA"/>
    <s v="ID corrected from Tetraria capillaris to Lepyrodia anarthria based on Apr 2021 observations"/>
    <n v="3"/>
  </r>
  <r>
    <x v="5"/>
    <n v="16"/>
    <s v="HV2.16"/>
    <x v="0"/>
    <m/>
    <x v="23"/>
    <n v="7138"/>
    <s v="rhizome"/>
    <s v="transient"/>
    <n v="0"/>
    <n v="2"/>
    <n v="0"/>
    <s v="NA"/>
    <n v="0"/>
    <s v="NA"/>
    <s v="NA"/>
    <s v="NA"/>
    <m/>
    <n v="2"/>
  </r>
  <r>
    <x v="5"/>
    <n v="16"/>
    <s v="HV2.16"/>
    <x v="0"/>
    <m/>
    <x v="44"/>
    <n v="5255"/>
    <s v="basal"/>
    <s v="soil-persistent"/>
    <n v="0"/>
    <n v="1"/>
    <n v="0"/>
    <n v="0"/>
    <n v="0"/>
    <n v="0"/>
    <n v="0"/>
    <n v="0"/>
    <m/>
    <n v="1"/>
  </r>
  <r>
    <x v="5"/>
    <n v="16"/>
    <s v="HV2.16"/>
    <x v="0"/>
    <m/>
    <x v="56"/>
    <n v="5043"/>
    <s v="NA"/>
    <s v="non-canopy"/>
    <n v="0"/>
    <n v="3"/>
    <n v="0"/>
    <s v="NA"/>
    <n v="0"/>
    <s v="NA"/>
    <s v="NA"/>
    <s v="NA"/>
    <s v="orginally 'Broad-leaf grass'"/>
    <n v="3"/>
  </r>
  <r>
    <x v="5"/>
    <n v="17"/>
    <s v="HV2.17"/>
    <x v="0"/>
    <m/>
    <x v="18"/>
    <n v="2445"/>
    <s v="tussock"/>
    <s v="non-canopy"/>
    <n v="0"/>
    <n v="4"/>
    <n v="0"/>
    <n v="0"/>
    <n v="0"/>
    <n v="0"/>
    <n v="0"/>
    <n v="0"/>
    <m/>
    <n v="4"/>
  </r>
  <r>
    <x v="5"/>
    <n v="17"/>
    <s v="HV2.17"/>
    <x v="0"/>
    <m/>
    <x v="1"/>
    <n v="3997"/>
    <s v="lignotuber"/>
    <s v="soil-persistent"/>
    <n v="0"/>
    <n v="4"/>
    <n v="0"/>
    <n v="0"/>
    <n v="0"/>
    <n v="0"/>
    <n v="0"/>
    <n v="0"/>
    <m/>
    <n v="4"/>
  </r>
  <r>
    <x v="5"/>
    <n v="17"/>
    <s v="HV2.17"/>
    <x v="0"/>
    <m/>
    <x v="57"/>
    <n v="7664"/>
    <s v="tussock"/>
    <s v="non-canopy"/>
    <n v="0"/>
    <n v="3"/>
    <n v="0"/>
    <n v="0"/>
    <n v="0"/>
    <n v="0"/>
    <n v="0"/>
    <n v="0"/>
    <s v="previously misID'd as Patersonia"/>
    <n v="3"/>
  </r>
  <r>
    <x v="5"/>
    <n v="17"/>
    <s v="HV2.17"/>
    <x v="0"/>
    <m/>
    <x v="21"/>
    <n v="1377"/>
    <s v="rhizome"/>
    <s v="non-canopy"/>
    <n v="0"/>
    <n v="10"/>
    <n v="0"/>
    <s v="NA"/>
    <n v="0"/>
    <n v="0"/>
    <n v="0"/>
    <n v="0"/>
    <m/>
    <n v="10"/>
  </r>
  <r>
    <x v="5"/>
    <n v="17"/>
    <s v="HV2.17"/>
    <x v="0"/>
    <m/>
    <x v="19"/>
    <n v="6325"/>
    <s v="tussock"/>
    <s v="non-canopy"/>
    <n v="0"/>
    <n v="3"/>
    <n v="0"/>
    <n v="0"/>
    <n v="0"/>
    <n v="0"/>
    <n v="0"/>
    <n v="0"/>
    <m/>
    <n v="3"/>
  </r>
  <r>
    <x v="5"/>
    <n v="17"/>
    <s v="HV2.17"/>
    <x v="0"/>
    <m/>
    <x v="17"/>
    <n v="5532"/>
    <s v="rhizome"/>
    <s v="non-canopy"/>
    <n v="0"/>
    <n v="5"/>
    <n v="0"/>
    <s v="NA"/>
    <n v="0"/>
    <s v="NA"/>
    <s v="NA"/>
    <s v="NA"/>
    <m/>
    <n v="5"/>
  </r>
  <r>
    <x v="5"/>
    <n v="17"/>
    <s v="HV2.17"/>
    <x v="0"/>
    <m/>
    <x v="9"/>
    <n v="8875"/>
    <s v="lignotuber"/>
    <s v="soil-persistent"/>
    <n v="0"/>
    <n v="0"/>
    <n v="0"/>
    <n v="0"/>
    <n v="0"/>
    <n v="3"/>
    <n v="0"/>
    <n v="0"/>
    <m/>
    <n v="3"/>
  </r>
  <r>
    <x v="5"/>
    <n v="18"/>
    <s v="HV2.18"/>
    <x v="0"/>
    <m/>
    <x v="18"/>
    <n v="2445"/>
    <s v="tussock"/>
    <s v="non-canopy"/>
    <n v="0"/>
    <n v="0"/>
    <n v="0"/>
    <n v="0"/>
    <n v="0"/>
    <n v="0"/>
    <n v="0"/>
    <n v="0"/>
    <m/>
    <n v="0"/>
  </r>
  <r>
    <x v="5"/>
    <n v="18"/>
    <s v="HV2.18"/>
    <x v="0"/>
    <m/>
    <x v="19"/>
    <n v="6325"/>
    <s v="tussock"/>
    <s v="non-canopy"/>
    <n v="0"/>
    <n v="3"/>
    <n v="0"/>
    <n v="0"/>
    <n v="0"/>
    <n v="0"/>
    <n v="0"/>
    <n v="0"/>
    <m/>
    <n v="3"/>
  </r>
  <r>
    <x v="5"/>
    <n v="18"/>
    <s v="HV2.18"/>
    <x v="0"/>
    <m/>
    <x v="20"/>
    <n v="2557"/>
    <s v="rhizome"/>
    <s v="transient"/>
    <n v="0"/>
    <n v="6"/>
    <n v="0"/>
    <s v="NA"/>
    <n v="1"/>
    <n v="0"/>
    <n v="0"/>
    <n v="0"/>
    <m/>
    <n v="6"/>
  </r>
  <r>
    <x v="5"/>
    <n v="18"/>
    <s v="HV2.18"/>
    <x v="0"/>
    <m/>
    <x v="17"/>
    <n v="5532"/>
    <s v="rhizome"/>
    <s v="non-canopy"/>
    <n v="0"/>
    <n v="4"/>
    <n v="0"/>
    <s v="NA"/>
    <n v="0"/>
    <s v="NA"/>
    <s v="NA"/>
    <s v="NA"/>
    <m/>
    <n v="4"/>
  </r>
  <r>
    <x v="5"/>
    <n v="18"/>
    <s v="HV2.18"/>
    <x v="0"/>
    <m/>
    <x v="21"/>
    <n v="1377"/>
    <s v="rhizome"/>
    <s v="non-canopy"/>
    <n v="0"/>
    <n v="5"/>
    <n v="0"/>
    <s v="NA"/>
    <n v="0"/>
    <n v="0"/>
    <n v="0"/>
    <n v="0"/>
    <m/>
    <n v="5"/>
  </r>
  <r>
    <x v="5"/>
    <n v="18"/>
    <s v="HV2.18"/>
    <x v="0"/>
    <m/>
    <x v="1"/>
    <n v="3997"/>
    <s v="lignotuber"/>
    <s v="soil-persistent"/>
    <n v="0"/>
    <n v="2"/>
    <n v="0"/>
    <n v="0"/>
    <n v="0"/>
    <n v="0"/>
    <n v="0"/>
    <n v="0"/>
    <m/>
    <n v="2"/>
  </r>
  <r>
    <x v="5"/>
    <n v="18"/>
    <s v="HV2.18"/>
    <x v="0"/>
    <m/>
    <x v="26"/>
    <n v="3243"/>
    <s v="none"/>
    <s v="soil-persistent"/>
    <n v="0"/>
    <n v="0"/>
    <n v="0"/>
    <s v="NA"/>
    <n v="0"/>
    <n v="2"/>
    <n v="0"/>
    <n v="0"/>
    <m/>
    <n v="2"/>
  </r>
  <r>
    <x v="5"/>
    <n v="18"/>
    <s v="HV2.18"/>
    <x v="0"/>
    <m/>
    <x v="0"/>
    <n v="7766"/>
    <s v="lignotuber"/>
    <s v="canopy"/>
    <n v="0"/>
    <n v="0"/>
    <n v="0"/>
    <n v="0"/>
    <n v="0"/>
    <n v="8"/>
    <n v="0"/>
    <n v="0"/>
    <m/>
    <n v="8"/>
  </r>
  <r>
    <x v="5"/>
    <n v="19"/>
    <s v="HV2.19"/>
    <x v="0"/>
    <m/>
    <x v="18"/>
    <n v="2445"/>
    <s v="tussock"/>
    <s v="soil-persistent"/>
    <n v="0"/>
    <n v="2"/>
    <n v="0"/>
    <n v="0"/>
    <n v="0"/>
    <n v="0"/>
    <n v="0"/>
    <n v="0"/>
    <m/>
    <n v="2"/>
  </r>
  <r>
    <x v="5"/>
    <n v="19"/>
    <s v="HV2.19"/>
    <x v="0"/>
    <m/>
    <x v="19"/>
    <n v="6325"/>
    <s v="tussock"/>
    <s v="non-canopy"/>
    <n v="0"/>
    <n v="8"/>
    <n v="0"/>
    <n v="0"/>
    <n v="0"/>
    <n v="0"/>
    <n v="0"/>
    <n v="0"/>
    <m/>
    <n v="8"/>
  </r>
  <r>
    <x v="5"/>
    <n v="19"/>
    <s v="HV2.19"/>
    <x v="0"/>
    <m/>
    <x v="1"/>
    <n v="3997"/>
    <s v="lignotuber"/>
    <s v="soil-persistent"/>
    <n v="0"/>
    <n v="2"/>
    <n v="0"/>
    <n v="0"/>
    <n v="0"/>
    <n v="0"/>
    <n v="0"/>
    <n v="0"/>
    <m/>
    <n v="2"/>
  </r>
  <r>
    <x v="5"/>
    <n v="19"/>
    <s v="HV2.19"/>
    <x v="0"/>
    <m/>
    <x v="9"/>
    <n v="8875"/>
    <s v="lignotuber"/>
    <s v="soil-persistent"/>
    <n v="0"/>
    <n v="0"/>
    <n v="0"/>
    <n v="0"/>
    <n v="0"/>
    <n v="1"/>
    <n v="0"/>
    <n v="0"/>
    <m/>
    <n v="1"/>
  </r>
  <r>
    <x v="5"/>
    <n v="19"/>
    <s v="HV2.19"/>
    <x v="0"/>
    <m/>
    <x v="17"/>
    <n v="5532"/>
    <s v="rhizome"/>
    <s v="non-canopy"/>
    <n v="0"/>
    <n v="7"/>
    <n v="0"/>
    <s v="NA"/>
    <n v="0"/>
    <s v="NA"/>
    <s v="NA"/>
    <s v="NA"/>
    <m/>
    <n v="7"/>
  </r>
  <r>
    <x v="5"/>
    <n v="19"/>
    <s v="HV2.19"/>
    <x v="0"/>
    <m/>
    <x v="26"/>
    <n v="3243"/>
    <s v="none"/>
    <s v="soil-persistent"/>
    <n v="0"/>
    <n v="0"/>
    <n v="0"/>
    <s v="NA"/>
    <n v="0"/>
    <n v="1"/>
    <n v="0"/>
    <n v="0"/>
    <m/>
    <n v="1"/>
  </r>
  <r>
    <x v="5"/>
    <n v="19"/>
    <s v="HV2.19"/>
    <x v="0"/>
    <m/>
    <x v="23"/>
    <n v="7138"/>
    <s v="rhizome"/>
    <s v="transient"/>
    <n v="0"/>
    <n v="1"/>
    <n v="0"/>
    <s v="NA"/>
    <n v="0"/>
    <s v="NA"/>
    <s v="NA"/>
    <s v="NA"/>
    <m/>
    <n v="1"/>
  </r>
  <r>
    <x v="5"/>
    <n v="20"/>
    <s v="HV2.20"/>
    <x v="0"/>
    <m/>
    <x v="18"/>
    <n v="2445"/>
    <s v="tussock"/>
    <s v="soil-persistent"/>
    <n v="0"/>
    <n v="5"/>
    <n v="0"/>
    <n v="0"/>
    <n v="0"/>
    <n v="0"/>
    <n v="0"/>
    <n v="0"/>
    <m/>
    <n v="5"/>
  </r>
  <r>
    <x v="5"/>
    <n v="20"/>
    <s v="HV2.20"/>
    <x v="0"/>
    <m/>
    <x v="19"/>
    <n v="6325"/>
    <s v="tussock"/>
    <s v="soil-persistent"/>
    <n v="0"/>
    <n v="7"/>
    <n v="0"/>
    <n v="0"/>
    <n v="0"/>
    <n v="0"/>
    <n v="0"/>
    <n v="0"/>
    <m/>
    <n v="7"/>
  </r>
  <r>
    <x v="5"/>
    <n v="20"/>
    <s v="HV2.20"/>
    <x v="0"/>
    <m/>
    <x v="23"/>
    <n v="7138"/>
    <s v="rhizome"/>
    <s v="transient"/>
    <n v="0"/>
    <n v="8"/>
    <n v="0"/>
    <s v="NA"/>
    <n v="0"/>
    <s v="NA"/>
    <s v="NA"/>
    <s v="NA"/>
    <m/>
    <n v="8"/>
  </r>
  <r>
    <x v="5"/>
    <n v="20"/>
    <s v="HV2.20"/>
    <x v="0"/>
    <m/>
    <x v="1"/>
    <n v="3997"/>
    <s v="lignotuber"/>
    <s v="soil-persistent"/>
    <n v="0"/>
    <n v="2"/>
    <n v="0"/>
    <n v="0"/>
    <n v="0"/>
    <n v="0"/>
    <n v="0"/>
    <n v="0"/>
    <m/>
    <n v="2"/>
  </r>
  <r>
    <x v="5"/>
    <n v="20"/>
    <s v="HV2.20"/>
    <x v="0"/>
    <m/>
    <x v="20"/>
    <n v="2557"/>
    <s v="rhizome"/>
    <s v="transient"/>
    <n v="0"/>
    <n v="9"/>
    <n v="0"/>
    <s v="NA"/>
    <n v="0"/>
    <n v="0"/>
    <n v="0"/>
    <n v="0"/>
    <m/>
    <n v="9"/>
  </r>
  <r>
    <x v="5"/>
    <n v="20"/>
    <s v="HV2.20"/>
    <x v="0"/>
    <m/>
    <x v="17"/>
    <n v="5532"/>
    <s v="rhizome"/>
    <s v="soil-persistent"/>
    <n v="0"/>
    <n v="5"/>
    <n v="0"/>
    <s v="NA"/>
    <n v="0"/>
    <s v="NA"/>
    <s v="NA"/>
    <s v="NA"/>
    <m/>
    <n v="5"/>
  </r>
  <r>
    <x v="5"/>
    <n v="20"/>
    <s v="HV2.20"/>
    <x v="0"/>
    <m/>
    <x v="44"/>
    <n v="5255"/>
    <s v="basal"/>
    <s v="soil-persistent"/>
    <n v="0"/>
    <n v="0"/>
    <n v="0"/>
    <n v="0"/>
    <n v="0"/>
    <n v="1"/>
    <n v="0"/>
    <n v="0"/>
    <m/>
    <n v="1"/>
  </r>
  <r>
    <x v="5"/>
    <n v="20"/>
    <s v="HV2.20"/>
    <x v="0"/>
    <m/>
    <x v="26"/>
    <n v="3243"/>
    <s v="none"/>
    <s v="soil-persistent"/>
    <n v="0"/>
    <n v="0"/>
    <n v="0"/>
    <s v="NA"/>
    <n v="0"/>
    <n v="3"/>
    <n v="0"/>
    <n v="0"/>
    <m/>
    <n v="3"/>
  </r>
  <r>
    <x v="5"/>
    <n v="20"/>
    <s v="HV2.20"/>
    <x v="0"/>
    <m/>
    <x v="21"/>
    <n v="1377"/>
    <s v="rhizome"/>
    <s v="non-canopy"/>
    <n v="0"/>
    <n v="1"/>
    <n v="0"/>
    <s v="NA"/>
    <n v="0"/>
    <n v="0"/>
    <n v="0"/>
    <n v="0"/>
    <m/>
    <n v="1"/>
  </r>
  <r>
    <x v="6"/>
    <n v="1"/>
    <s v="SS1.1"/>
    <x v="0"/>
    <m/>
    <x v="19"/>
    <n v="6325"/>
    <s v="tussock"/>
    <s v="non-canopy"/>
    <n v="0"/>
    <n v="3"/>
    <n v="0"/>
    <n v="0"/>
    <n v="0"/>
    <n v="0"/>
    <n v="0"/>
    <n v="0"/>
    <m/>
    <n v="3"/>
  </r>
  <r>
    <x v="6"/>
    <n v="1"/>
    <s v="SS1.1"/>
    <x v="0"/>
    <m/>
    <x v="29"/>
    <n v="10605"/>
    <s v="rhizome"/>
    <s v="non-canopy"/>
    <n v="0"/>
    <n v="5"/>
    <n v="0"/>
    <n v="0"/>
    <n v="0"/>
    <n v="0"/>
    <n v="0"/>
    <n v="0"/>
    <m/>
    <n v="5"/>
  </r>
  <r>
    <x v="6"/>
    <n v="1"/>
    <s v="SS1.1"/>
    <x v="0"/>
    <m/>
    <x v="0"/>
    <n v="7766"/>
    <s v="lignotuber"/>
    <s v="canopy"/>
    <n v="0"/>
    <n v="3"/>
    <n v="0"/>
    <n v="1"/>
    <n v="0"/>
    <n v="0"/>
    <n v="0"/>
    <n v="0"/>
    <m/>
    <n v="3"/>
  </r>
  <r>
    <x v="6"/>
    <n v="1"/>
    <s v="SS1.1"/>
    <x v="0"/>
    <m/>
    <x v="58"/>
    <n v="4000"/>
    <s v="lignotuber"/>
    <s v="soil-persistent"/>
    <n v="0"/>
    <n v="4"/>
    <n v="0"/>
    <n v="0"/>
    <n v="0"/>
    <n v="0"/>
    <n v="0"/>
    <n v="0"/>
    <m/>
    <n v="4"/>
  </r>
  <r>
    <x v="6"/>
    <n v="1"/>
    <s v="SS1.1"/>
    <x v="0"/>
    <m/>
    <x v="43"/>
    <n v="2302"/>
    <s v="rhizome"/>
    <s v="non-canopy"/>
    <n v="0"/>
    <n v="13"/>
    <n v="0"/>
    <s v="NA"/>
    <n v="0"/>
    <s v="NA"/>
    <s v="NA"/>
    <s v="NA"/>
    <m/>
    <n v="13"/>
  </r>
  <r>
    <x v="6"/>
    <n v="1"/>
    <s v="SS1.1"/>
    <x v="0"/>
    <m/>
    <x v="23"/>
    <n v="7138"/>
    <s v="rhizome"/>
    <s v="transient"/>
    <n v="0"/>
    <n v="2"/>
    <n v="0"/>
    <s v="NA"/>
    <n v="0"/>
    <s v="NA"/>
    <s v="NA"/>
    <s v="NA"/>
    <m/>
    <n v="2"/>
  </r>
  <r>
    <x v="6"/>
    <n v="2"/>
    <s v="SS1.2"/>
    <x v="0"/>
    <m/>
    <x v="19"/>
    <n v="6325"/>
    <s v="tussock"/>
    <s v="non-canopy"/>
    <n v="0"/>
    <n v="2"/>
    <n v="0"/>
    <n v="0"/>
    <n v="0"/>
    <n v="0"/>
    <n v="0"/>
    <n v="0"/>
    <m/>
    <n v="2"/>
  </r>
  <r>
    <x v="6"/>
    <n v="2"/>
    <s v="SS1.2"/>
    <x v="0"/>
    <m/>
    <x v="29"/>
    <n v="10605"/>
    <s v="rhizome"/>
    <s v="non-canopy"/>
    <n v="0"/>
    <n v="4"/>
    <n v="0"/>
    <n v="0"/>
    <n v="0"/>
    <n v="0"/>
    <n v="0"/>
    <n v="0"/>
    <m/>
    <n v="4"/>
  </r>
  <r>
    <x v="6"/>
    <n v="2"/>
    <s v="SS1.2"/>
    <x v="0"/>
    <m/>
    <x v="0"/>
    <n v="7766"/>
    <s v="lignotuber"/>
    <s v="canopy"/>
    <n v="0"/>
    <n v="1"/>
    <n v="0"/>
    <n v="1"/>
    <n v="0"/>
    <n v="0"/>
    <n v="0"/>
    <n v="0"/>
    <m/>
    <n v="1"/>
  </r>
  <r>
    <x v="6"/>
    <n v="2"/>
    <s v="SS1.2"/>
    <x v="0"/>
    <m/>
    <x v="58"/>
    <n v="4000"/>
    <s v="lignotuber"/>
    <s v="soil-persistent"/>
    <n v="0"/>
    <n v="1"/>
    <n v="0"/>
    <n v="0"/>
    <n v="0"/>
    <n v="0"/>
    <n v="0"/>
    <n v="0"/>
    <m/>
    <n v="1"/>
  </r>
  <r>
    <x v="6"/>
    <n v="2"/>
    <s v="SS1.2"/>
    <x v="0"/>
    <m/>
    <x v="43"/>
    <n v="2302"/>
    <s v="rhizome"/>
    <s v="non-canopy"/>
    <n v="0"/>
    <n v="2"/>
    <n v="0"/>
    <s v="NA"/>
    <n v="0"/>
    <s v="NA"/>
    <s v="NA"/>
    <s v="NA"/>
    <m/>
    <n v="2"/>
  </r>
  <r>
    <x v="6"/>
    <n v="2"/>
    <s v="SS1.2"/>
    <x v="0"/>
    <m/>
    <x v="23"/>
    <n v="7138"/>
    <s v="rhizome"/>
    <s v="transient"/>
    <n v="0"/>
    <n v="1"/>
    <n v="0"/>
    <s v="NA"/>
    <n v="0"/>
    <s v="NA"/>
    <s v="NA"/>
    <s v="NA"/>
    <m/>
    <n v="1"/>
  </r>
  <r>
    <x v="6"/>
    <n v="3"/>
    <s v="SS1.3"/>
    <x v="0"/>
    <m/>
    <x v="19"/>
    <n v="6325"/>
    <s v="tussock"/>
    <s v="non-canopy"/>
    <n v="0"/>
    <n v="3"/>
    <n v="0"/>
    <n v="1"/>
    <n v="0"/>
    <n v="0"/>
    <n v="0"/>
    <n v="0"/>
    <m/>
    <n v="3"/>
  </r>
  <r>
    <x v="6"/>
    <n v="3"/>
    <s v="SS1.3"/>
    <x v="0"/>
    <m/>
    <x v="43"/>
    <n v="2302"/>
    <s v="rhizome"/>
    <s v="non-canopy"/>
    <n v="0"/>
    <n v="10"/>
    <n v="0"/>
    <s v="NA"/>
    <n v="0"/>
    <s v="NA"/>
    <s v="NA"/>
    <s v="NA"/>
    <m/>
    <n v="10"/>
  </r>
  <r>
    <x v="6"/>
    <n v="3"/>
    <s v="SS1.3"/>
    <x v="0"/>
    <m/>
    <x v="45"/>
    <n v="3300"/>
    <s v="tussock"/>
    <s v="non-canopy"/>
    <n v="0"/>
    <n v="12"/>
    <n v="0"/>
    <n v="0"/>
    <n v="0"/>
    <n v="0"/>
    <n v="0"/>
    <n v="0"/>
    <m/>
    <n v="12"/>
  </r>
  <r>
    <x v="6"/>
    <n v="3"/>
    <s v="SS1.3"/>
    <x v="0"/>
    <m/>
    <x v="29"/>
    <n v="10605"/>
    <s v="rhizome"/>
    <s v="non-canopy"/>
    <n v="0"/>
    <n v="10"/>
    <n v="0"/>
    <n v="0"/>
    <n v="0"/>
    <n v="0"/>
    <n v="0"/>
    <n v="0"/>
    <m/>
    <n v="10"/>
  </r>
  <r>
    <x v="6"/>
    <n v="3"/>
    <s v="SS1.3"/>
    <x v="0"/>
    <m/>
    <x v="0"/>
    <n v="7766"/>
    <s v="lignotuber"/>
    <s v="canopy"/>
    <n v="0"/>
    <n v="2"/>
    <n v="0"/>
    <n v="0"/>
    <n v="0"/>
    <n v="0"/>
    <n v="0"/>
    <n v="0"/>
    <m/>
    <n v="2"/>
  </r>
  <r>
    <x v="6"/>
    <n v="3"/>
    <s v="SS1.3"/>
    <x v="0"/>
    <m/>
    <x v="23"/>
    <n v="7138"/>
    <s v="rhizome"/>
    <s v="transient"/>
    <n v="0"/>
    <n v="1"/>
    <n v="0"/>
    <s v="NA"/>
    <n v="0"/>
    <s v="NA"/>
    <s v="NA"/>
    <s v="NA"/>
    <m/>
    <n v="1"/>
  </r>
  <r>
    <x v="6"/>
    <n v="3"/>
    <s v="SS1.3"/>
    <x v="0"/>
    <m/>
    <x v="9"/>
    <n v="8875"/>
    <s v="lignotuber"/>
    <s v="soil-persistent"/>
    <n v="0"/>
    <n v="3"/>
    <n v="0"/>
    <n v="1"/>
    <n v="0"/>
    <n v="0"/>
    <n v="0"/>
    <n v="0"/>
    <m/>
    <n v="3"/>
  </r>
  <r>
    <x v="6"/>
    <n v="3"/>
    <s v="SS1.3"/>
    <x v="0"/>
    <m/>
    <x v="58"/>
    <n v="4000"/>
    <s v="lignotuber"/>
    <s v="soil-persistent"/>
    <n v="0"/>
    <n v="2"/>
    <n v="0"/>
    <n v="1"/>
    <n v="0"/>
    <n v="0"/>
    <n v="0"/>
    <n v="0"/>
    <m/>
    <n v="2"/>
  </r>
  <r>
    <x v="6"/>
    <n v="3"/>
    <s v="SS1.3"/>
    <x v="0"/>
    <m/>
    <x v="21"/>
    <n v="1377"/>
    <s v="rhizome"/>
    <s v="non-canopy"/>
    <n v="0"/>
    <n v="6"/>
    <n v="0"/>
    <s v="NA"/>
    <n v="0"/>
    <n v="0"/>
    <n v="0"/>
    <n v="0"/>
    <m/>
    <n v="6"/>
  </r>
  <r>
    <x v="6"/>
    <n v="3"/>
    <s v="SS1.3"/>
    <x v="0"/>
    <m/>
    <x v="20"/>
    <n v="2557"/>
    <s v="rhizome"/>
    <s v="transient"/>
    <n v="0"/>
    <n v="18"/>
    <n v="0"/>
    <s v="NA"/>
    <n v="0"/>
    <n v="0"/>
    <n v="0"/>
    <n v="0"/>
    <m/>
    <n v="18"/>
  </r>
  <r>
    <x v="6"/>
    <n v="3"/>
    <s v="SS1.3"/>
    <x v="0"/>
    <m/>
    <x v="17"/>
    <n v="5532"/>
    <s v="rhizome"/>
    <s v="non-canopy"/>
    <n v="0"/>
    <n v="1"/>
    <n v="0"/>
    <s v="NA"/>
    <n v="0"/>
    <s v="NA"/>
    <s v="NA"/>
    <s v="NA"/>
    <m/>
    <n v="1"/>
  </r>
  <r>
    <x v="6"/>
    <n v="3"/>
    <s v="SS1.3"/>
    <x v="0"/>
    <m/>
    <x v="28"/>
    <n v="6324"/>
    <s v="tussock"/>
    <s v="non-canopy"/>
    <n v="0"/>
    <n v="1"/>
    <n v="0"/>
    <n v="0"/>
    <n v="0"/>
    <n v="0"/>
    <n v="0"/>
    <n v="0"/>
    <m/>
    <n v="1"/>
  </r>
  <r>
    <x v="6"/>
    <n v="4"/>
    <s v="SS1.4"/>
    <x v="0"/>
    <m/>
    <x v="20"/>
    <n v="2557"/>
    <s v="rhizome"/>
    <s v="transient"/>
    <n v="0"/>
    <n v="62"/>
    <n v="0"/>
    <s v="NA"/>
    <n v="5"/>
    <n v="0"/>
    <n v="0"/>
    <n v="0"/>
    <m/>
    <n v="62"/>
  </r>
  <r>
    <x v="6"/>
    <n v="4"/>
    <s v="SS1.4"/>
    <x v="0"/>
    <m/>
    <x v="9"/>
    <n v="8875"/>
    <s v="lignotuber"/>
    <s v="soil-persistent"/>
    <n v="0"/>
    <n v="1"/>
    <n v="0"/>
    <n v="1"/>
    <n v="0"/>
    <n v="3"/>
    <n v="0"/>
    <n v="0"/>
    <m/>
    <n v="4"/>
  </r>
  <r>
    <x v="6"/>
    <n v="4"/>
    <s v="SS1.4"/>
    <x v="0"/>
    <m/>
    <x v="45"/>
    <n v="3300"/>
    <s v="tussock"/>
    <s v="non-canopy"/>
    <n v="0"/>
    <n v="5"/>
    <n v="0"/>
    <n v="0"/>
    <n v="0"/>
    <n v="0"/>
    <n v="0"/>
    <n v="0"/>
    <m/>
    <n v="5"/>
  </r>
  <r>
    <x v="6"/>
    <n v="4"/>
    <s v="SS1.4"/>
    <x v="0"/>
    <m/>
    <x v="0"/>
    <n v="7766"/>
    <s v="lignotuber"/>
    <s v="canopy"/>
    <n v="0"/>
    <n v="3"/>
    <n v="0"/>
    <n v="0"/>
    <n v="0"/>
    <n v="0"/>
    <n v="0"/>
    <n v="0"/>
    <m/>
    <n v="3"/>
  </r>
  <r>
    <x v="6"/>
    <n v="4"/>
    <s v="SS1.4"/>
    <x v="0"/>
    <m/>
    <x v="16"/>
    <n v="2603"/>
    <s v="basal"/>
    <s v="soil-persistent"/>
    <n v="0"/>
    <n v="2"/>
    <n v="0"/>
    <n v="4"/>
    <n v="0"/>
    <n v="0"/>
    <n v="0"/>
    <n v="0"/>
    <m/>
    <n v="2"/>
  </r>
  <r>
    <x v="6"/>
    <n v="4"/>
    <s v="SS1.4"/>
    <x v="0"/>
    <m/>
    <x v="58"/>
    <n v="4000"/>
    <s v="lignotuber"/>
    <s v="soil-persistent"/>
    <n v="0"/>
    <n v="10"/>
    <n v="0"/>
    <n v="0"/>
    <n v="0"/>
    <n v="0"/>
    <n v="0"/>
    <n v="0"/>
    <m/>
    <n v="10"/>
  </r>
  <r>
    <x v="6"/>
    <n v="4"/>
    <s v="SS1.4"/>
    <x v="0"/>
    <m/>
    <x v="21"/>
    <n v="1377"/>
    <s v="rhizome"/>
    <s v="non-canopy"/>
    <n v="0"/>
    <n v="60"/>
    <n v="0"/>
    <s v="NA"/>
    <n v="0"/>
    <n v="0"/>
    <n v="0"/>
    <n v="0"/>
    <m/>
    <n v="60"/>
  </r>
  <r>
    <x v="6"/>
    <n v="4"/>
    <s v="SS1.4"/>
    <x v="0"/>
    <m/>
    <x v="29"/>
    <n v="10605"/>
    <s v="rhizome"/>
    <s v="non-canopy"/>
    <n v="0"/>
    <n v="4"/>
    <n v="0"/>
    <n v="0"/>
    <n v="0"/>
    <n v="0"/>
    <n v="0"/>
    <n v="0"/>
    <m/>
    <n v="4"/>
  </r>
  <r>
    <x v="6"/>
    <n v="4"/>
    <s v="SS1.4"/>
    <x v="0"/>
    <m/>
    <x v="43"/>
    <n v="2302"/>
    <s v="rhizome"/>
    <s v="non-canopy"/>
    <n v="0"/>
    <n v="8"/>
    <n v="0"/>
    <s v="NA"/>
    <n v="0"/>
    <s v="NA"/>
    <s v="NA"/>
    <s v="NA"/>
    <m/>
    <n v="8"/>
  </r>
  <r>
    <x v="6"/>
    <n v="4"/>
    <s v="SS1.4"/>
    <x v="0"/>
    <m/>
    <x v="17"/>
    <n v="5532"/>
    <s v="rhizome"/>
    <s v="non-canopy"/>
    <n v="0"/>
    <n v="3"/>
    <n v="0"/>
    <s v="NA"/>
    <n v="0"/>
    <s v="NA"/>
    <s v="NA"/>
    <s v="NA"/>
    <m/>
    <n v="3"/>
  </r>
  <r>
    <x v="6"/>
    <n v="5"/>
    <s v="SS1.5"/>
    <x v="0"/>
    <m/>
    <x v="20"/>
    <n v="2557"/>
    <s v="rhizome"/>
    <s v="transient"/>
    <n v="0"/>
    <n v="26"/>
    <n v="0"/>
    <s v="NA"/>
    <n v="0"/>
    <n v="0"/>
    <n v="0"/>
    <n v="0"/>
    <m/>
    <n v="26"/>
  </r>
  <r>
    <x v="6"/>
    <n v="5"/>
    <s v="SS1.5"/>
    <x v="0"/>
    <m/>
    <x v="21"/>
    <n v="1377"/>
    <s v="rhizome"/>
    <s v="non-canopy"/>
    <n v="0"/>
    <n v="8"/>
    <n v="0"/>
    <s v="NA"/>
    <n v="0"/>
    <n v="0"/>
    <n v="0"/>
    <n v="0"/>
    <m/>
    <n v="8"/>
  </r>
  <r>
    <x v="6"/>
    <n v="5"/>
    <s v="SS1.5"/>
    <x v="0"/>
    <m/>
    <x v="49"/>
    <n v="5535"/>
    <s v="tussock"/>
    <s v="non-canopy"/>
    <n v="0"/>
    <n v="1"/>
    <n v="0"/>
    <s v="NA"/>
    <n v="0"/>
    <s v="NA"/>
    <s v="NA"/>
    <s v="NA"/>
    <s v="uncertain ID. Recorded as Tetraria capillaris in Apr2021 following Nov2020, but Lepyrodia recorded in Q8 in Apr2021 census, not Tetraria. Lepyrodia anarthira seems more likely"/>
    <n v="1"/>
  </r>
  <r>
    <x v="6"/>
    <n v="5"/>
    <s v="SS1.5"/>
    <x v="0"/>
    <m/>
    <x v="45"/>
    <n v="3300"/>
    <s v="tussock"/>
    <s v="non-canopy"/>
    <n v="0"/>
    <n v="3"/>
    <n v="0"/>
    <n v="0"/>
    <n v="0"/>
    <n v="0"/>
    <n v="0"/>
    <n v="0"/>
    <m/>
    <n v="3"/>
  </r>
  <r>
    <x v="6"/>
    <n v="5"/>
    <s v="SS1.5"/>
    <x v="0"/>
    <m/>
    <x v="29"/>
    <n v="10605"/>
    <s v="rhizome"/>
    <s v="non-canopy"/>
    <n v="0"/>
    <n v="10"/>
    <n v="0"/>
    <n v="0"/>
    <n v="0"/>
    <n v="0"/>
    <n v="0"/>
    <n v="0"/>
    <m/>
    <n v="10"/>
  </r>
  <r>
    <x v="6"/>
    <n v="5"/>
    <s v="SS1.5"/>
    <x v="0"/>
    <m/>
    <x v="19"/>
    <n v="6325"/>
    <s v="tussock"/>
    <s v="non-canopy"/>
    <n v="0"/>
    <n v="2"/>
    <n v="0"/>
    <n v="0"/>
    <n v="0"/>
    <n v="0"/>
    <n v="0"/>
    <n v="0"/>
    <m/>
    <n v="2"/>
  </r>
  <r>
    <x v="6"/>
    <n v="5"/>
    <s v="SS1.5"/>
    <x v="0"/>
    <m/>
    <x v="16"/>
    <n v="2603"/>
    <s v="basal"/>
    <s v="soil-persistent"/>
    <n v="0"/>
    <n v="2"/>
    <n v="0"/>
    <n v="3"/>
    <n v="0"/>
    <n v="0"/>
    <n v="0"/>
    <n v="0"/>
    <m/>
    <n v="2"/>
  </r>
  <r>
    <x v="6"/>
    <n v="5"/>
    <s v="SS1.5"/>
    <x v="0"/>
    <m/>
    <x v="58"/>
    <n v="4000"/>
    <s v="lignotuber"/>
    <s v="soil-persistent"/>
    <n v="0"/>
    <n v="4"/>
    <n v="0"/>
    <n v="1"/>
    <n v="0"/>
    <n v="0"/>
    <n v="0"/>
    <n v="0"/>
    <m/>
    <n v="4"/>
  </r>
  <r>
    <x v="6"/>
    <n v="5"/>
    <s v="SS1.5"/>
    <x v="0"/>
    <m/>
    <x v="17"/>
    <n v="5532"/>
    <s v="rhizome"/>
    <s v="non-canopy"/>
    <n v="0"/>
    <n v="5"/>
    <n v="0"/>
    <s v="NA"/>
    <n v="0"/>
    <s v="NA"/>
    <s v="NA"/>
    <s v="NA"/>
    <m/>
    <n v="5"/>
  </r>
  <r>
    <x v="6"/>
    <n v="5"/>
    <s v="SS1.5"/>
    <x v="0"/>
    <m/>
    <x v="9"/>
    <n v="8875"/>
    <s v="lignotuber"/>
    <s v="soil-persistent"/>
    <n v="0"/>
    <n v="0"/>
    <n v="0"/>
    <n v="1"/>
    <n v="0"/>
    <n v="2"/>
    <n v="0"/>
    <n v="0"/>
    <m/>
    <n v="2"/>
  </r>
  <r>
    <x v="6"/>
    <n v="6"/>
    <s v="SS1.6"/>
    <x v="0"/>
    <m/>
    <x v="45"/>
    <n v="3300"/>
    <s v="tussock"/>
    <s v="non-canopy"/>
    <n v="0"/>
    <n v="8"/>
    <n v="0"/>
    <n v="0"/>
    <n v="0"/>
    <n v="0"/>
    <n v="0"/>
    <n v="0"/>
    <m/>
    <n v="8"/>
  </r>
  <r>
    <x v="6"/>
    <n v="6"/>
    <s v="SS1.6"/>
    <x v="0"/>
    <m/>
    <x v="58"/>
    <n v="4000"/>
    <s v="lignotuber"/>
    <s v="soil-persistent"/>
    <n v="0"/>
    <n v="3"/>
    <n v="0"/>
    <n v="0"/>
    <n v="0"/>
    <n v="6"/>
    <n v="0"/>
    <n v="0"/>
    <m/>
    <n v="9"/>
  </r>
  <r>
    <x v="6"/>
    <n v="6"/>
    <s v="SS1.6"/>
    <x v="0"/>
    <m/>
    <x v="29"/>
    <n v="10605"/>
    <s v="rhizome"/>
    <s v="non-canopy"/>
    <n v="0"/>
    <n v="3"/>
    <n v="0"/>
    <n v="0"/>
    <n v="0"/>
    <n v="0"/>
    <n v="0"/>
    <n v="0"/>
    <m/>
    <n v="3"/>
  </r>
  <r>
    <x v="6"/>
    <n v="6"/>
    <s v="SS1.6"/>
    <x v="0"/>
    <m/>
    <x v="17"/>
    <n v="5532"/>
    <s v="rhizome"/>
    <s v="non-canopy"/>
    <n v="0"/>
    <n v="4"/>
    <n v="0"/>
    <s v="NA"/>
    <n v="0"/>
    <s v="NA"/>
    <s v="NA"/>
    <s v="NA"/>
    <m/>
    <n v="4"/>
  </r>
  <r>
    <x v="6"/>
    <n v="6"/>
    <s v="SS1.6"/>
    <x v="0"/>
    <m/>
    <x v="9"/>
    <n v="8875"/>
    <s v="lignotuber"/>
    <s v="soil-persistent"/>
    <n v="0"/>
    <n v="1"/>
    <n v="0"/>
    <n v="0"/>
    <n v="0"/>
    <n v="0"/>
    <n v="0"/>
    <n v="0"/>
    <m/>
    <n v="1"/>
  </r>
  <r>
    <x v="6"/>
    <n v="6"/>
    <s v="SS1.6"/>
    <x v="0"/>
    <m/>
    <x v="21"/>
    <n v="1377"/>
    <s v="rhizome"/>
    <s v="non-canopy"/>
    <n v="0"/>
    <n v="4"/>
    <n v="0"/>
    <s v="NA"/>
    <n v="0"/>
    <n v="0"/>
    <n v="0"/>
    <n v="0"/>
    <m/>
    <n v="4"/>
  </r>
  <r>
    <x v="6"/>
    <n v="6"/>
    <s v="SS1.6"/>
    <x v="0"/>
    <m/>
    <x v="20"/>
    <n v="2557"/>
    <s v="rhizome"/>
    <s v="transient"/>
    <n v="0"/>
    <n v="3"/>
    <n v="0"/>
    <s v="NA"/>
    <n v="0"/>
    <n v="0"/>
    <n v="0"/>
    <n v="0"/>
    <m/>
    <n v="3"/>
  </r>
  <r>
    <x v="6"/>
    <n v="6"/>
    <s v="SS1.6"/>
    <x v="0"/>
    <m/>
    <x v="19"/>
    <n v="6325"/>
    <s v="tussock"/>
    <s v="non-canopy"/>
    <n v="0"/>
    <n v="3"/>
    <n v="0"/>
    <n v="0"/>
    <n v="0"/>
    <n v="0"/>
    <n v="0"/>
    <n v="0"/>
    <m/>
    <n v="3"/>
  </r>
  <r>
    <x v="6"/>
    <n v="6"/>
    <s v="SS1.6"/>
    <x v="0"/>
    <m/>
    <x v="43"/>
    <n v="2302"/>
    <s v="rhizome"/>
    <s v="non-canopy"/>
    <n v="0"/>
    <n v="1"/>
    <n v="0"/>
    <s v="NA"/>
    <n v="0"/>
    <s v="NA"/>
    <s v="NA"/>
    <s v="NA"/>
    <m/>
    <n v="1"/>
  </r>
  <r>
    <x v="6"/>
    <n v="6"/>
    <s v="SS1.6"/>
    <x v="0"/>
    <m/>
    <x v="16"/>
    <n v="2603"/>
    <s v="basal"/>
    <s v="soil-persistent"/>
    <n v="0"/>
    <n v="0"/>
    <n v="0"/>
    <n v="2"/>
    <n v="0"/>
    <n v="0"/>
    <n v="0"/>
    <n v="0"/>
    <m/>
    <n v="0"/>
  </r>
  <r>
    <x v="6"/>
    <n v="7"/>
    <s v="SS1.7"/>
    <x v="0"/>
    <m/>
    <x v="45"/>
    <n v="3300"/>
    <s v="tussock"/>
    <s v="non-canopy"/>
    <n v="0"/>
    <n v="7"/>
    <n v="0"/>
    <n v="0"/>
    <n v="0"/>
    <n v="0"/>
    <n v="0"/>
    <n v="0"/>
    <m/>
    <n v="7"/>
  </r>
  <r>
    <x v="6"/>
    <n v="7"/>
    <s v="SS1.7"/>
    <x v="0"/>
    <m/>
    <x v="10"/>
    <n v="2469"/>
    <s v="rhizome"/>
    <s v="non-canopy"/>
    <n v="0"/>
    <n v="4"/>
    <n v="0"/>
    <n v="0"/>
    <n v="0"/>
    <n v="0"/>
    <n v="0"/>
    <n v="0"/>
    <m/>
    <n v="4"/>
  </r>
  <r>
    <x v="6"/>
    <n v="7"/>
    <s v="SS1.7"/>
    <x v="0"/>
    <m/>
    <x v="58"/>
    <n v="4000"/>
    <s v="lignotuber"/>
    <s v="soil-persistent"/>
    <n v="0"/>
    <n v="1"/>
    <n v="0"/>
    <n v="0"/>
    <n v="0"/>
    <n v="0"/>
    <n v="0"/>
    <n v="0"/>
    <m/>
    <n v="1"/>
  </r>
  <r>
    <x v="6"/>
    <n v="7"/>
    <s v="SS1.7"/>
    <x v="0"/>
    <m/>
    <x v="43"/>
    <n v="2302"/>
    <s v="rhizome"/>
    <s v="non-canopy"/>
    <n v="0"/>
    <n v="3"/>
    <n v="0"/>
    <s v="NA"/>
    <n v="0"/>
    <s v="NA"/>
    <s v="NA"/>
    <s v="NA"/>
    <m/>
    <n v="3"/>
  </r>
  <r>
    <x v="6"/>
    <n v="7"/>
    <s v="SS1.7"/>
    <x v="0"/>
    <m/>
    <x v="49"/>
    <n v="5535"/>
    <s v="tussock"/>
    <s v="non-canopy"/>
    <n v="0"/>
    <n v="3"/>
    <n v="0"/>
    <s v="NA"/>
    <n v="0"/>
    <s v="NA"/>
    <s v="NA"/>
    <s v="NA"/>
    <s v="ID as Tetraria capillaris in Nov2020, not recorded in Apr2021, but Lepyrodia recorded in Q8 in Apr2021 census, not Tetraria. Lepyrodia anarthira seems more likely"/>
    <n v="3"/>
  </r>
  <r>
    <x v="6"/>
    <n v="7"/>
    <s v="SS1.7"/>
    <x v="0"/>
    <m/>
    <x v="20"/>
    <n v="2557"/>
    <s v="rhizome"/>
    <s v="transient"/>
    <n v="0"/>
    <n v="5"/>
    <n v="0"/>
    <s v="NA"/>
    <n v="0"/>
    <n v="0"/>
    <n v="0"/>
    <n v="0"/>
    <m/>
    <n v="5"/>
  </r>
  <r>
    <x v="6"/>
    <n v="7"/>
    <s v="SS1.7"/>
    <x v="0"/>
    <m/>
    <x v="0"/>
    <n v="7766"/>
    <s v="lignotuber"/>
    <s v="canopy"/>
    <n v="0"/>
    <n v="2"/>
    <n v="0"/>
    <n v="0"/>
    <n v="0"/>
    <n v="0"/>
    <n v="0"/>
    <n v="0"/>
    <m/>
    <n v="2"/>
  </r>
  <r>
    <x v="6"/>
    <n v="7"/>
    <s v="SS1.7"/>
    <x v="0"/>
    <m/>
    <x v="29"/>
    <n v="10605"/>
    <s v="rhizome"/>
    <s v="non-canopy"/>
    <n v="0"/>
    <n v="4"/>
    <n v="0"/>
    <n v="0"/>
    <n v="0"/>
    <n v="0"/>
    <n v="0"/>
    <n v="0"/>
    <m/>
    <n v="4"/>
  </r>
  <r>
    <x v="6"/>
    <n v="7"/>
    <s v="SS1.7"/>
    <x v="0"/>
    <m/>
    <x v="17"/>
    <n v="5532"/>
    <s v="rhizome"/>
    <s v="non-canopy"/>
    <n v="0"/>
    <n v="3"/>
    <n v="0"/>
    <s v="NA"/>
    <n v="0"/>
    <s v="NA"/>
    <s v="NA"/>
    <s v="NA"/>
    <m/>
    <n v="3"/>
  </r>
  <r>
    <x v="6"/>
    <n v="7"/>
    <s v="SS1.7"/>
    <x v="0"/>
    <m/>
    <x v="21"/>
    <n v="1377"/>
    <s v="rhizome"/>
    <s v="non-canopy"/>
    <n v="0"/>
    <n v="5"/>
    <n v="0"/>
    <s v="NA"/>
    <n v="0"/>
    <n v="0"/>
    <n v="0"/>
    <n v="0"/>
    <m/>
    <n v="5"/>
  </r>
  <r>
    <x v="6"/>
    <n v="7"/>
    <s v="SS1.7"/>
    <x v="0"/>
    <m/>
    <x v="16"/>
    <n v="2603"/>
    <s v="basal"/>
    <s v="soil-persistent"/>
    <n v="0"/>
    <n v="0"/>
    <n v="0"/>
    <n v="1"/>
    <n v="0"/>
    <n v="0"/>
    <n v="0"/>
    <n v="0"/>
    <m/>
    <n v="0"/>
  </r>
  <r>
    <x v="6"/>
    <n v="8"/>
    <s v="SS1.8"/>
    <x v="0"/>
    <m/>
    <x v="19"/>
    <n v="6325"/>
    <s v="tussock"/>
    <s v="non-canopy"/>
    <n v="0"/>
    <n v="1"/>
    <n v="0"/>
    <n v="0"/>
    <n v="0"/>
    <n v="0"/>
    <n v="0"/>
    <n v="0"/>
    <m/>
    <n v="1"/>
  </r>
  <r>
    <x v="6"/>
    <n v="8"/>
    <s v="SS1.8"/>
    <x v="0"/>
    <m/>
    <x v="45"/>
    <n v="3300"/>
    <s v="tussock"/>
    <s v="non-canopy"/>
    <n v="0"/>
    <n v="11"/>
    <n v="0"/>
    <n v="0"/>
    <n v="0"/>
    <n v="0"/>
    <n v="0"/>
    <n v="0"/>
    <m/>
    <n v="11"/>
  </r>
  <r>
    <x v="6"/>
    <n v="8"/>
    <s v="SS1.8"/>
    <x v="0"/>
    <m/>
    <x v="29"/>
    <n v="10605"/>
    <s v="rhizome"/>
    <s v="non-canopy"/>
    <n v="0"/>
    <n v="4"/>
    <n v="0"/>
    <n v="0"/>
    <n v="0"/>
    <n v="0"/>
    <n v="0"/>
    <n v="0"/>
    <m/>
    <n v="4"/>
  </r>
  <r>
    <x v="6"/>
    <n v="8"/>
    <s v="SS1.8"/>
    <x v="0"/>
    <m/>
    <x v="0"/>
    <n v="7766"/>
    <s v="lignotuber"/>
    <s v="canopy"/>
    <n v="0"/>
    <n v="5"/>
    <n v="0"/>
    <n v="2"/>
    <n v="0"/>
    <n v="0"/>
    <n v="0"/>
    <n v="0"/>
    <m/>
    <n v="5"/>
  </r>
  <r>
    <x v="6"/>
    <n v="8"/>
    <s v="SS1.8"/>
    <x v="0"/>
    <m/>
    <x v="58"/>
    <n v="4000"/>
    <s v="lignotuber"/>
    <s v="soil-persistent"/>
    <n v="0"/>
    <n v="11"/>
    <n v="0"/>
    <n v="0"/>
    <n v="0"/>
    <n v="0"/>
    <n v="0"/>
    <n v="0"/>
    <m/>
    <n v="11"/>
  </r>
  <r>
    <x v="6"/>
    <n v="8"/>
    <s v="SS1.8"/>
    <x v="0"/>
    <m/>
    <x v="43"/>
    <n v="2302"/>
    <s v="rhizome"/>
    <s v="non-canopy"/>
    <n v="0"/>
    <n v="5"/>
    <n v="0"/>
    <s v="NA"/>
    <n v="0"/>
    <s v="NA"/>
    <s v="NA"/>
    <s v="NA"/>
    <m/>
    <n v="5"/>
  </r>
  <r>
    <x v="6"/>
    <n v="8"/>
    <s v="SS1.8"/>
    <x v="0"/>
    <m/>
    <x v="17"/>
    <n v="5532"/>
    <s v="rhizome"/>
    <s v="non-canopy"/>
    <n v="0"/>
    <n v="11"/>
    <n v="0"/>
    <s v="NA"/>
    <n v="0"/>
    <s v="NA"/>
    <s v="NA"/>
    <s v="NA"/>
    <m/>
    <n v="11"/>
  </r>
  <r>
    <x v="6"/>
    <n v="8"/>
    <s v="SS1.8"/>
    <x v="0"/>
    <m/>
    <x v="16"/>
    <n v="2603"/>
    <s v="basal"/>
    <s v="soil-persistent"/>
    <n v="0"/>
    <n v="1"/>
    <n v="0"/>
    <n v="0"/>
    <n v="0"/>
    <n v="0"/>
    <n v="0"/>
    <n v="0"/>
    <m/>
    <n v="1"/>
  </r>
  <r>
    <x v="6"/>
    <n v="8"/>
    <s v="SS1.8"/>
    <x v="0"/>
    <m/>
    <x v="9"/>
    <n v="8875"/>
    <s v="lignotuber"/>
    <s v="soil-persistent"/>
    <n v="0"/>
    <n v="1"/>
    <n v="0"/>
    <n v="0"/>
    <n v="0"/>
    <n v="0"/>
    <n v="0"/>
    <n v="0"/>
    <m/>
    <n v="1"/>
  </r>
  <r>
    <x v="6"/>
    <n v="9"/>
    <s v="SS1.9"/>
    <x v="0"/>
    <m/>
    <x v="19"/>
    <n v="6325"/>
    <s v="tussock"/>
    <s v="non-canopy"/>
    <n v="0"/>
    <n v="4"/>
    <n v="0"/>
    <n v="0"/>
    <n v="0"/>
    <n v="0"/>
    <n v="0"/>
    <n v="0"/>
    <m/>
    <n v="4"/>
  </r>
  <r>
    <x v="6"/>
    <n v="9"/>
    <s v="SS1.9"/>
    <x v="0"/>
    <m/>
    <x v="45"/>
    <n v="3300"/>
    <s v="tussock"/>
    <s v="non-canopy"/>
    <n v="0"/>
    <n v="6"/>
    <n v="0"/>
    <n v="0"/>
    <n v="0"/>
    <n v="0"/>
    <n v="0"/>
    <n v="0"/>
    <m/>
    <n v="6"/>
  </r>
  <r>
    <x v="6"/>
    <n v="9"/>
    <s v="SS1.9"/>
    <x v="0"/>
    <m/>
    <x v="49"/>
    <n v="5535"/>
    <s v="tussock"/>
    <s v="non-canopy"/>
    <n v="0"/>
    <n v="3"/>
    <n v="0"/>
    <s v="NA"/>
    <n v="0"/>
    <s v="NA"/>
    <s v="NA"/>
    <s v="NA"/>
    <s v="ID as Tetraria capillaris in Nov2020, not recorded in Apr2021, but Lepyrodia recorded in Q8 in Apr2021 census, not Tetraria. Lepyrodia anarthira seems more likely"/>
    <n v="3"/>
  </r>
  <r>
    <x v="6"/>
    <n v="9"/>
    <s v="SS1.9"/>
    <x v="0"/>
    <m/>
    <x v="17"/>
    <n v="5532"/>
    <s v="rhizome"/>
    <s v="non-canopy"/>
    <n v="0"/>
    <n v="4"/>
    <n v="0"/>
    <s v="NA"/>
    <n v="0"/>
    <s v="NA"/>
    <s v="NA"/>
    <s v="NA"/>
    <m/>
    <n v="4"/>
  </r>
  <r>
    <x v="6"/>
    <n v="9"/>
    <s v="SS1.9"/>
    <x v="0"/>
    <m/>
    <x v="0"/>
    <n v="7766"/>
    <s v="lignotuber"/>
    <s v="canopy"/>
    <n v="0"/>
    <n v="5"/>
    <n v="0"/>
    <n v="1"/>
    <n v="0"/>
    <n v="0"/>
    <n v="0"/>
    <n v="0"/>
    <m/>
    <n v="5"/>
  </r>
  <r>
    <x v="6"/>
    <n v="9"/>
    <s v="SS1.9"/>
    <x v="0"/>
    <m/>
    <x v="58"/>
    <n v="4000"/>
    <s v="lignotuber"/>
    <s v="soil-persistent"/>
    <n v="0"/>
    <n v="3"/>
    <n v="0"/>
    <n v="0"/>
    <n v="0"/>
    <n v="0"/>
    <n v="0"/>
    <n v="0"/>
    <m/>
    <n v="3"/>
  </r>
  <r>
    <x v="6"/>
    <n v="9"/>
    <s v="SS1.9"/>
    <x v="0"/>
    <m/>
    <x v="16"/>
    <n v="2603"/>
    <s v="basal"/>
    <s v="soil-persistent"/>
    <n v="0"/>
    <n v="1"/>
    <n v="0"/>
    <n v="0"/>
    <n v="0"/>
    <n v="0"/>
    <n v="0"/>
    <n v="0"/>
    <m/>
    <n v="1"/>
  </r>
  <r>
    <x v="6"/>
    <n v="9"/>
    <s v="SS1.9"/>
    <x v="0"/>
    <m/>
    <x v="21"/>
    <n v="1377"/>
    <s v="rhizome"/>
    <s v="non-canopy"/>
    <n v="0"/>
    <n v="2"/>
    <n v="0"/>
    <s v="NA"/>
    <n v="0"/>
    <n v="0"/>
    <n v="0"/>
    <n v="0"/>
    <m/>
    <n v="2"/>
  </r>
  <r>
    <x v="6"/>
    <n v="9"/>
    <s v="SS1.9"/>
    <x v="0"/>
    <m/>
    <x v="9"/>
    <n v="8875"/>
    <s v="lignotuber"/>
    <s v="soil-persistent"/>
    <n v="0"/>
    <n v="0"/>
    <n v="0"/>
    <n v="0"/>
    <n v="0"/>
    <n v="1"/>
    <n v="0"/>
    <n v="0"/>
    <m/>
    <n v="1"/>
  </r>
  <r>
    <x v="6"/>
    <n v="10"/>
    <s v="SS1.10"/>
    <x v="0"/>
    <m/>
    <x v="9"/>
    <n v="8875"/>
    <s v="lignotuber"/>
    <s v="soil-persistent"/>
    <n v="0"/>
    <n v="0"/>
    <n v="0"/>
    <n v="0"/>
    <n v="0"/>
    <n v="1"/>
    <n v="0"/>
    <n v="0"/>
    <m/>
    <n v="1"/>
  </r>
  <r>
    <x v="6"/>
    <n v="10"/>
    <s v="SS1.10"/>
    <x v="0"/>
    <m/>
    <x v="58"/>
    <n v="4000"/>
    <s v="lignotuber"/>
    <s v="soil-persistent"/>
    <n v="0"/>
    <n v="2"/>
    <n v="0"/>
    <n v="0"/>
    <n v="0"/>
    <n v="0"/>
    <n v="0"/>
    <n v="0"/>
    <m/>
    <n v="2"/>
  </r>
  <r>
    <x v="6"/>
    <n v="10"/>
    <s v="SS1.10"/>
    <x v="0"/>
    <m/>
    <x v="0"/>
    <n v="7766"/>
    <s v="lignotuber"/>
    <s v="canopy"/>
    <n v="0"/>
    <n v="1"/>
    <n v="0"/>
    <n v="0"/>
    <n v="0"/>
    <n v="0"/>
    <n v="0"/>
    <n v="0"/>
    <m/>
    <n v="1"/>
  </r>
  <r>
    <x v="6"/>
    <n v="10"/>
    <s v="SS1.10"/>
    <x v="0"/>
    <m/>
    <x v="19"/>
    <n v="6325"/>
    <s v="tussock"/>
    <s v="non-canopy"/>
    <n v="0"/>
    <n v="3"/>
    <n v="0"/>
    <n v="0"/>
    <n v="0"/>
    <n v="0"/>
    <n v="0"/>
    <n v="0"/>
    <m/>
    <n v="3"/>
  </r>
  <r>
    <x v="6"/>
    <n v="10"/>
    <s v="SS1.10"/>
    <x v="0"/>
    <m/>
    <x v="29"/>
    <n v="10605"/>
    <s v="rhizome"/>
    <s v="non-canopy"/>
    <n v="0"/>
    <n v="2"/>
    <n v="0"/>
    <n v="0"/>
    <n v="0"/>
    <n v="0"/>
    <n v="0"/>
    <n v="0"/>
    <m/>
    <n v="2"/>
  </r>
  <r>
    <x v="6"/>
    <n v="10"/>
    <s v="SS1.10"/>
    <x v="0"/>
    <m/>
    <x v="45"/>
    <n v="3300"/>
    <s v="tussock"/>
    <s v="non-canopy"/>
    <n v="0"/>
    <n v="1"/>
    <n v="0"/>
    <n v="0"/>
    <n v="0"/>
    <n v="0"/>
    <n v="0"/>
    <n v="0"/>
    <m/>
    <n v="1"/>
  </r>
  <r>
    <x v="6"/>
    <n v="10"/>
    <s v="SS1.10"/>
    <x v="0"/>
    <m/>
    <x v="17"/>
    <n v="5532"/>
    <s v="rhizome"/>
    <s v="non-canopy"/>
    <n v="0"/>
    <n v="2"/>
    <n v="0"/>
    <s v="NA"/>
    <n v="0"/>
    <s v="NA"/>
    <s v="NA"/>
    <s v="NA"/>
    <m/>
    <n v="2"/>
  </r>
  <r>
    <x v="6"/>
    <n v="11"/>
    <s v="SS1.11"/>
    <x v="0"/>
    <m/>
    <x v="19"/>
    <n v="6325"/>
    <s v="tussock"/>
    <s v="non-canopy"/>
    <n v="0"/>
    <n v="3"/>
    <n v="0"/>
    <n v="0"/>
    <n v="0"/>
    <n v="0"/>
    <n v="0"/>
    <n v="0"/>
    <m/>
    <n v="3"/>
  </r>
  <r>
    <x v="6"/>
    <n v="11"/>
    <s v="SS1.11"/>
    <x v="0"/>
    <m/>
    <x v="0"/>
    <n v="7766"/>
    <s v="lignotuber"/>
    <s v="canopy"/>
    <n v="0"/>
    <n v="6"/>
    <n v="0"/>
    <n v="2"/>
    <n v="0"/>
    <n v="0"/>
    <n v="0"/>
    <n v="0"/>
    <m/>
    <n v="6"/>
  </r>
  <r>
    <x v="6"/>
    <n v="11"/>
    <s v="SS1.11"/>
    <x v="0"/>
    <m/>
    <x v="45"/>
    <n v="3300"/>
    <s v="tussock"/>
    <s v="non-canopy"/>
    <n v="0"/>
    <n v="1"/>
    <n v="0"/>
    <n v="0"/>
    <n v="0"/>
    <n v="0"/>
    <n v="0"/>
    <n v="0"/>
    <m/>
    <n v="1"/>
  </r>
  <r>
    <x v="6"/>
    <n v="11"/>
    <s v="SS1.11"/>
    <x v="0"/>
    <m/>
    <x v="17"/>
    <n v="5532"/>
    <s v="rhizome"/>
    <s v="non-canopy"/>
    <n v="0"/>
    <n v="10"/>
    <n v="0"/>
    <s v="NA"/>
    <n v="0"/>
    <s v="NA"/>
    <s v="NA"/>
    <s v="NA"/>
    <m/>
    <n v="10"/>
  </r>
  <r>
    <x v="6"/>
    <n v="11"/>
    <s v="SS1.11"/>
    <x v="0"/>
    <m/>
    <x v="29"/>
    <n v="10605"/>
    <s v="rhizome"/>
    <s v="non-canopy"/>
    <n v="0"/>
    <n v="3"/>
    <n v="0"/>
    <n v="0"/>
    <n v="0"/>
    <n v="0"/>
    <n v="0"/>
    <n v="0"/>
    <m/>
    <n v="3"/>
  </r>
  <r>
    <x v="6"/>
    <n v="11"/>
    <s v="SS1.11"/>
    <x v="0"/>
    <m/>
    <x v="49"/>
    <n v="5535"/>
    <s v="tussock"/>
    <s v="non-canopy"/>
    <n v="0"/>
    <n v="1"/>
    <n v="0"/>
    <s v="NA"/>
    <n v="0"/>
    <s v="NA"/>
    <s v="NA"/>
    <s v="NA"/>
    <s v="ID as Tetraria capillaris in Nov2020, not recorded in Apr2021, but Lepyrodia recorded in Q8 in Apr2021 census, not Tetraria. Lepyrodia anarthira seems more likely"/>
    <n v="1"/>
  </r>
  <r>
    <x v="6"/>
    <n v="11"/>
    <s v="SS1.11"/>
    <x v="0"/>
    <m/>
    <x v="58"/>
    <n v="4000"/>
    <s v="lignotuber"/>
    <s v="soil-persistent"/>
    <n v="0"/>
    <n v="3"/>
    <n v="0"/>
    <n v="0"/>
    <n v="0"/>
    <n v="0"/>
    <n v="0"/>
    <n v="0"/>
    <m/>
    <n v="3"/>
  </r>
  <r>
    <x v="6"/>
    <n v="12"/>
    <s v="SS1.12"/>
    <x v="0"/>
    <m/>
    <x v="43"/>
    <n v="2302"/>
    <s v="rhizome"/>
    <s v="non-canopy"/>
    <n v="0"/>
    <n v="8"/>
    <n v="0"/>
    <s v="NA"/>
    <n v="0"/>
    <s v="NA"/>
    <s v="NA"/>
    <s v="NA"/>
    <m/>
    <n v="8"/>
  </r>
  <r>
    <x v="6"/>
    <n v="12"/>
    <s v="SS1.12"/>
    <x v="0"/>
    <m/>
    <x v="0"/>
    <n v="7766"/>
    <s v="lignotuber"/>
    <s v="canopy"/>
    <n v="0"/>
    <n v="4"/>
    <n v="0"/>
    <n v="1"/>
    <n v="0"/>
    <n v="0"/>
    <n v="0"/>
    <n v="0"/>
    <m/>
    <n v="4"/>
  </r>
  <r>
    <x v="6"/>
    <n v="12"/>
    <s v="SS1.12"/>
    <x v="0"/>
    <m/>
    <x v="17"/>
    <n v="5532"/>
    <s v="rhizome"/>
    <s v="non-canopy"/>
    <n v="0"/>
    <n v="11"/>
    <n v="0"/>
    <s v="NA"/>
    <n v="0"/>
    <s v="NA"/>
    <s v="NA"/>
    <s v="NA"/>
    <m/>
    <n v="11"/>
  </r>
  <r>
    <x v="6"/>
    <n v="12"/>
    <s v="SS1.12"/>
    <x v="0"/>
    <m/>
    <x v="29"/>
    <n v="10605"/>
    <s v="rhizome"/>
    <s v="non-canopy"/>
    <n v="0"/>
    <n v="2"/>
    <n v="0"/>
    <n v="0"/>
    <n v="0"/>
    <n v="0"/>
    <n v="0"/>
    <n v="0"/>
    <m/>
    <n v="2"/>
  </r>
  <r>
    <x v="6"/>
    <n v="12"/>
    <s v="SS1.12"/>
    <x v="0"/>
    <m/>
    <x v="21"/>
    <n v="1377"/>
    <s v="rhizome"/>
    <s v="non-canopy"/>
    <n v="0"/>
    <n v="2"/>
    <n v="0"/>
    <s v="NA"/>
    <n v="0"/>
    <n v="0"/>
    <n v="0"/>
    <n v="0"/>
    <m/>
    <n v="2"/>
  </r>
  <r>
    <x v="6"/>
    <n v="12"/>
    <s v="SS1.12"/>
    <x v="0"/>
    <m/>
    <x v="20"/>
    <n v="2557"/>
    <s v="rhizome"/>
    <s v="transient"/>
    <n v="0"/>
    <n v="2"/>
    <n v="0"/>
    <s v="NA"/>
    <n v="0"/>
    <n v="0"/>
    <n v="0"/>
    <n v="0"/>
    <m/>
    <n v="2"/>
  </r>
  <r>
    <x v="6"/>
    <n v="13"/>
    <s v="SS1.13"/>
    <x v="0"/>
    <m/>
    <x v="58"/>
    <n v="4000"/>
    <s v="lignotuber"/>
    <s v="soil-persistent"/>
    <n v="0"/>
    <n v="12"/>
    <n v="0"/>
    <n v="0"/>
    <n v="0"/>
    <n v="0"/>
    <n v="0"/>
    <n v="0"/>
    <m/>
    <n v="12"/>
  </r>
  <r>
    <x v="6"/>
    <n v="13"/>
    <s v="SS1.13"/>
    <x v="0"/>
    <m/>
    <x v="43"/>
    <n v="2302"/>
    <s v="rhizome"/>
    <s v="soil-persistent"/>
    <n v="0"/>
    <n v="4"/>
    <n v="0"/>
    <s v="NA"/>
    <n v="0"/>
    <s v="NA"/>
    <s v="NA"/>
    <s v="NA"/>
    <m/>
    <n v="4"/>
  </r>
  <r>
    <x v="6"/>
    <n v="13"/>
    <s v="SS1.13"/>
    <x v="0"/>
    <m/>
    <x v="20"/>
    <n v="2557"/>
    <s v="rhizome"/>
    <s v="transient"/>
    <n v="0"/>
    <n v="26"/>
    <n v="0"/>
    <s v="NA"/>
    <n v="2"/>
    <n v="0"/>
    <n v="0"/>
    <n v="0"/>
    <m/>
    <n v="26"/>
  </r>
  <r>
    <x v="6"/>
    <n v="13"/>
    <s v="SS1.13"/>
    <x v="0"/>
    <m/>
    <x v="17"/>
    <n v="5532"/>
    <s v="rhizome"/>
    <s v="non-canopy"/>
    <n v="0"/>
    <n v="10"/>
    <n v="0"/>
    <s v="NA"/>
    <n v="0"/>
    <s v="NA"/>
    <s v="NA"/>
    <s v="NA"/>
    <m/>
    <n v="10"/>
  </r>
  <r>
    <x v="6"/>
    <n v="13"/>
    <s v="SS1.13"/>
    <x v="0"/>
    <m/>
    <x v="29"/>
    <n v="10605"/>
    <s v="rhizome"/>
    <s v="non-canopy"/>
    <n v="0"/>
    <n v="4"/>
    <n v="0"/>
    <n v="0"/>
    <n v="0"/>
    <n v="0"/>
    <n v="0"/>
    <n v="0"/>
    <m/>
    <n v="4"/>
  </r>
  <r>
    <x v="6"/>
    <n v="13"/>
    <s v="SS1.13"/>
    <x v="0"/>
    <m/>
    <x v="21"/>
    <n v="1377"/>
    <s v="rhizome"/>
    <s v="non-canopy"/>
    <n v="0"/>
    <n v="6"/>
    <n v="0"/>
    <s v="NA"/>
    <n v="0"/>
    <n v="0"/>
    <n v="0"/>
    <n v="0"/>
    <m/>
    <n v="6"/>
  </r>
  <r>
    <x v="6"/>
    <n v="13"/>
    <s v="SS1.13"/>
    <x v="0"/>
    <m/>
    <x v="0"/>
    <n v="7766"/>
    <s v="lignotuber"/>
    <s v="canopy"/>
    <n v="0"/>
    <n v="4"/>
    <n v="0"/>
    <n v="1"/>
    <n v="0"/>
    <n v="0"/>
    <n v="0"/>
    <n v="0"/>
    <m/>
    <n v="4"/>
  </r>
  <r>
    <x v="6"/>
    <n v="14"/>
    <s v="SS1.14"/>
    <x v="0"/>
    <m/>
    <x v="0"/>
    <n v="7766"/>
    <s v="lignotuber"/>
    <s v="canopy"/>
    <n v="0"/>
    <n v="4"/>
    <n v="0"/>
    <n v="0"/>
    <n v="0"/>
    <n v="0"/>
    <n v="0"/>
    <n v="0"/>
    <m/>
    <n v="4"/>
  </r>
  <r>
    <x v="6"/>
    <n v="14"/>
    <s v="SS1.14"/>
    <x v="0"/>
    <m/>
    <x v="58"/>
    <n v="4000"/>
    <s v="lignotuber"/>
    <s v="soil-persistent"/>
    <n v="0"/>
    <n v="1"/>
    <n v="0"/>
    <n v="0"/>
    <n v="0"/>
    <n v="0"/>
    <n v="0"/>
    <n v="0"/>
    <m/>
    <n v="1"/>
  </r>
  <r>
    <x v="6"/>
    <n v="14"/>
    <s v="SS1.14"/>
    <x v="0"/>
    <m/>
    <x v="17"/>
    <n v="5532"/>
    <s v="rhizome"/>
    <s v="non-canopy"/>
    <n v="0"/>
    <n v="9"/>
    <n v="0"/>
    <s v="NA"/>
    <n v="0"/>
    <s v="NA"/>
    <s v="NA"/>
    <s v="NA"/>
    <m/>
    <n v="9"/>
  </r>
  <r>
    <x v="6"/>
    <n v="14"/>
    <s v="SS1.14"/>
    <x v="0"/>
    <m/>
    <x v="43"/>
    <n v="2302"/>
    <s v="rhizome"/>
    <s v="non-canopy"/>
    <n v="0"/>
    <n v="20"/>
    <n v="0"/>
    <s v="NA"/>
    <n v="0"/>
    <s v="NA"/>
    <s v="NA"/>
    <s v="NA"/>
    <m/>
    <n v="20"/>
  </r>
  <r>
    <x v="6"/>
    <n v="14"/>
    <s v="SS1.14"/>
    <x v="0"/>
    <m/>
    <x v="29"/>
    <n v="10605"/>
    <s v="rhizome"/>
    <s v="non-canopy"/>
    <n v="0"/>
    <n v="2"/>
    <n v="0"/>
    <n v="0"/>
    <n v="0"/>
    <n v="0"/>
    <n v="0"/>
    <n v="0"/>
    <m/>
    <n v="2"/>
  </r>
  <r>
    <x v="6"/>
    <n v="14"/>
    <s v="SS1.14"/>
    <x v="0"/>
    <m/>
    <x v="21"/>
    <n v="1377"/>
    <s v="rhizome"/>
    <s v="non-canopy"/>
    <n v="0"/>
    <n v="1"/>
    <n v="0"/>
    <s v="NA"/>
    <n v="0"/>
    <n v="0"/>
    <n v="0"/>
    <n v="0"/>
    <m/>
    <n v="1"/>
  </r>
  <r>
    <x v="6"/>
    <n v="15"/>
    <s v="SS1.15"/>
    <x v="0"/>
    <m/>
    <x v="0"/>
    <n v="7766"/>
    <s v="lignotuber"/>
    <s v="canopy"/>
    <n v="0"/>
    <n v="3"/>
    <n v="0"/>
    <n v="1"/>
    <n v="0"/>
    <n v="0"/>
    <n v="0"/>
    <n v="0"/>
    <m/>
    <n v="3"/>
  </r>
  <r>
    <x v="6"/>
    <n v="15"/>
    <s v="SS1.15"/>
    <x v="0"/>
    <m/>
    <x v="9"/>
    <n v="8875"/>
    <s v="lignotuber"/>
    <s v="soil-persistent"/>
    <n v="0"/>
    <n v="0"/>
    <n v="0"/>
    <n v="0"/>
    <n v="0"/>
    <n v="1"/>
    <n v="0"/>
    <n v="0"/>
    <m/>
    <n v="1"/>
  </r>
  <r>
    <x v="6"/>
    <n v="15"/>
    <s v="SS1.15"/>
    <x v="0"/>
    <m/>
    <x v="58"/>
    <n v="4000"/>
    <s v="lignotuber"/>
    <s v="soil-persistent"/>
    <n v="0"/>
    <n v="2"/>
    <n v="0"/>
    <n v="0"/>
    <n v="0"/>
    <n v="0"/>
    <n v="0"/>
    <n v="0"/>
    <m/>
    <n v="2"/>
  </r>
  <r>
    <x v="6"/>
    <n v="15"/>
    <s v="SS1.15"/>
    <x v="0"/>
    <m/>
    <x v="17"/>
    <n v="5532"/>
    <s v="rhizome"/>
    <s v="non-canopy"/>
    <n v="0"/>
    <n v="7"/>
    <n v="0"/>
    <s v="NA"/>
    <n v="0"/>
    <s v="NA"/>
    <s v="NA"/>
    <s v="NA"/>
    <m/>
    <n v="7"/>
  </r>
  <r>
    <x v="6"/>
    <n v="15"/>
    <s v="SS1.15"/>
    <x v="0"/>
    <m/>
    <x v="29"/>
    <n v="10605"/>
    <s v="rhizome"/>
    <s v="non-canopy"/>
    <n v="0"/>
    <n v="5"/>
    <n v="0"/>
    <n v="0"/>
    <n v="0"/>
    <n v="0"/>
    <n v="0"/>
    <n v="0"/>
    <m/>
    <n v="5"/>
  </r>
  <r>
    <x v="6"/>
    <n v="16"/>
    <s v="SS1.16"/>
    <x v="0"/>
    <m/>
    <x v="0"/>
    <n v="7766"/>
    <s v="lignotuber"/>
    <s v="canopy"/>
    <n v="0"/>
    <n v="2"/>
    <n v="0"/>
    <n v="1"/>
    <n v="0"/>
    <n v="0"/>
    <n v="0"/>
    <n v="0"/>
    <m/>
    <n v="2"/>
  </r>
  <r>
    <x v="6"/>
    <n v="16"/>
    <s v="SS1.16"/>
    <x v="0"/>
    <m/>
    <x v="43"/>
    <n v="2302"/>
    <s v="rhizome"/>
    <s v="non-canopy"/>
    <n v="0"/>
    <n v="2"/>
    <n v="0"/>
    <s v="NA"/>
    <n v="0"/>
    <s v="NA"/>
    <s v="NA"/>
    <s v="NA"/>
    <m/>
    <n v="2"/>
  </r>
  <r>
    <x v="6"/>
    <n v="16"/>
    <s v="SS1.16"/>
    <x v="0"/>
    <m/>
    <x v="49"/>
    <n v="5535"/>
    <s v="tussock"/>
    <s v="non-canopy"/>
    <n v="0"/>
    <n v="2"/>
    <n v="0"/>
    <s v="NA"/>
    <n v="0"/>
    <s v="NA"/>
    <s v="NA"/>
    <s v="NA"/>
    <s v="ID as Tetraria capillaris in Nov2020, not recorded in Apr2021, but Lepyrodia recorded in Q8 in Apr2021 census, not Tetraria. Lepyrodia anarthira seems more likely"/>
    <n v="2"/>
  </r>
  <r>
    <x v="6"/>
    <n v="16"/>
    <s v="SS1.16"/>
    <x v="0"/>
    <m/>
    <x v="17"/>
    <n v="5532"/>
    <s v="rhizome"/>
    <s v="non-canopy"/>
    <n v="0"/>
    <n v="7"/>
    <n v="0"/>
    <s v="NA"/>
    <n v="0"/>
    <s v="NA"/>
    <s v="NA"/>
    <s v="NA"/>
    <m/>
    <n v="7"/>
  </r>
  <r>
    <x v="6"/>
    <n v="16"/>
    <s v="SS1.16"/>
    <x v="0"/>
    <m/>
    <x v="29"/>
    <n v="10605"/>
    <s v="rhizome"/>
    <s v="non-canopy"/>
    <n v="0"/>
    <n v="5"/>
    <n v="0"/>
    <n v="0"/>
    <n v="0"/>
    <n v="0"/>
    <n v="0"/>
    <n v="0"/>
    <m/>
    <n v="5"/>
  </r>
  <r>
    <x v="6"/>
    <n v="16"/>
    <s v="SS1.16"/>
    <x v="0"/>
    <m/>
    <x v="21"/>
    <n v="1377"/>
    <s v="rhizome"/>
    <s v="non-canopy"/>
    <n v="0"/>
    <n v="1"/>
    <n v="0"/>
    <s v="NA"/>
    <n v="0"/>
    <n v="0"/>
    <n v="0"/>
    <n v="0"/>
    <m/>
    <n v="1"/>
  </r>
  <r>
    <x v="6"/>
    <n v="16"/>
    <s v="SS1.16"/>
    <x v="0"/>
    <m/>
    <x v="16"/>
    <n v="2603"/>
    <s v="basal"/>
    <s v="soil-persistent"/>
    <n v="0"/>
    <n v="0"/>
    <n v="0"/>
    <n v="2"/>
    <n v="0"/>
    <n v="0"/>
    <n v="0"/>
    <n v="0"/>
    <m/>
    <n v="0"/>
  </r>
  <r>
    <x v="6"/>
    <n v="17"/>
    <s v="SS1.17"/>
    <x v="0"/>
    <m/>
    <x v="19"/>
    <n v="6325"/>
    <s v="tussock"/>
    <s v="non-canopy"/>
    <n v="0"/>
    <n v="2"/>
    <n v="0"/>
    <n v="0"/>
    <n v="0"/>
    <n v="0"/>
    <n v="0"/>
    <n v="0"/>
    <m/>
    <n v="2"/>
  </r>
  <r>
    <x v="6"/>
    <n v="17"/>
    <s v="SS1.17"/>
    <x v="0"/>
    <m/>
    <x v="0"/>
    <n v="7766"/>
    <s v="lignotuber"/>
    <s v="canopy"/>
    <n v="0"/>
    <n v="1"/>
    <n v="0"/>
    <n v="3"/>
    <n v="0"/>
    <n v="0"/>
    <n v="0"/>
    <n v="0"/>
    <m/>
    <n v="1"/>
  </r>
  <r>
    <x v="6"/>
    <n v="17"/>
    <s v="SS1.17"/>
    <x v="0"/>
    <m/>
    <x v="58"/>
    <n v="4000"/>
    <s v="lignotuber"/>
    <s v="soil-persistent"/>
    <n v="0"/>
    <n v="0"/>
    <n v="0"/>
    <n v="0"/>
    <n v="0"/>
    <n v="1"/>
    <n v="0"/>
    <n v="0"/>
    <m/>
    <n v="1"/>
  </r>
  <r>
    <x v="6"/>
    <n v="17"/>
    <s v="SS1.17"/>
    <x v="0"/>
    <m/>
    <x v="29"/>
    <n v="10605"/>
    <s v="rhizome"/>
    <s v="non-canopy"/>
    <n v="0"/>
    <n v="13"/>
    <n v="0"/>
    <n v="0"/>
    <n v="0"/>
    <n v="0"/>
    <n v="0"/>
    <n v="0"/>
    <m/>
    <n v="13"/>
  </r>
  <r>
    <x v="6"/>
    <n v="18"/>
    <s v="SS1.18"/>
    <x v="0"/>
    <m/>
    <x v="9"/>
    <n v="8875"/>
    <s v="lignotuber"/>
    <s v="soil-persistent"/>
    <n v="0"/>
    <n v="0"/>
    <n v="0"/>
    <n v="0"/>
    <n v="0"/>
    <n v="1"/>
    <n v="0"/>
    <n v="0"/>
    <m/>
    <n v="1"/>
  </r>
  <r>
    <x v="6"/>
    <n v="18"/>
    <s v="SS1.18"/>
    <x v="0"/>
    <m/>
    <x v="17"/>
    <n v="5532"/>
    <s v="rhizome"/>
    <s v="non-canopy"/>
    <n v="0"/>
    <n v="8"/>
    <n v="0"/>
    <s v="NA"/>
    <n v="0"/>
    <s v="NA"/>
    <s v="NA"/>
    <s v="NA"/>
    <m/>
    <n v="8"/>
  </r>
  <r>
    <x v="6"/>
    <n v="18"/>
    <s v="SS1.18"/>
    <x v="0"/>
    <m/>
    <x v="29"/>
    <n v="10605"/>
    <s v="rhizome"/>
    <s v="non-canopy"/>
    <n v="0"/>
    <n v="1"/>
    <n v="0"/>
    <n v="0"/>
    <n v="0"/>
    <n v="0"/>
    <n v="0"/>
    <n v="0"/>
    <m/>
    <n v="1"/>
  </r>
  <r>
    <x v="6"/>
    <n v="18"/>
    <s v="SS1.18"/>
    <x v="0"/>
    <m/>
    <x v="0"/>
    <n v="7766"/>
    <s v="lignotuber"/>
    <s v="canopy"/>
    <n v="0"/>
    <n v="0"/>
    <n v="0"/>
    <n v="9"/>
    <n v="0"/>
    <n v="0"/>
    <n v="0"/>
    <n v="0"/>
    <m/>
    <n v="0"/>
  </r>
  <r>
    <x v="6"/>
    <n v="19"/>
    <s v="SS1.19"/>
    <x v="0"/>
    <m/>
    <x v="58"/>
    <n v="4000"/>
    <s v="lignotuber"/>
    <s v="soil-persistent"/>
    <n v="0"/>
    <n v="0"/>
    <n v="0"/>
    <n v="0"/>
    <n v="0"/>
    <n v="9"/>
    <n v="0"/>
    <n v="0"/>
    <m/>
    <n v="9"/>
  </r>
  <r>
    <x v="6"/>
    <n v="19"/>
    <s v="SS1.19"/>
    <x v="0"/>
    <m/>
    <x v="0"/>
    <n v="7766"/>
    <s v="lignotuber"/>
    <s v="non-canopy"/>
    <n v="0"/>
    <n v="0"/>
    <n v="0"/>
    <n v="4"/>
    <n v="0"/>
    <n v="0"/>
    <n v="0"/>
    <n v="0"/>
    <m/>
    <n v="0"/>
  </r>
  <r>
    <x v="6"/>
    <n v="19"/>
    <s v="SS1.19"/>
    <x v="0"/>
    <m/>
    <x v="17"/>
    <n v="5532"/>
    <s v="rhizome"/>
    <s v="non-canopy"/>
    <n v="0"/>
    <n v="22"/>
    <n v="0"/>
    <s v="NA"/>
    <n v="0"/>
    <s v="NA"/>
    <s v="NA"/>
    <s v="NA"/>
    <m/>
    <n v="22"/>
  </r>
  <r>
    <x v="6"/>
    <n v="19"/>
    <s v="SS1.19"/>
    <x v="0"/>
    <m/>
    <x v="43"/>
    <n v="2302"/>
    <s v="rhizome"/>
    <s v="non-canopy"/>
    <n v="0"/>
    <n v="1"/>
    <n v="0"/>
    <s v="NA"/>
    <n v="0"/>
    <s v="NA"/>
    <s v="NA"/>
    <s v="NA"/>
    <m/>
    <n v="1"/>
  </r>
  <r>
    <x v="6"/>
    <n v="19"/>
    <s v="SS1.19"/>
    <x v="0"/>
    <m/>
    <x v="29"/>
    <n v="10605"/>
    <s v="rhizome"/>
    <s v="non-canopy"/>
    <n v="0"/>
    <n v="2"/>
    <n v="0"/>
    <n v="0"/>
    <n v="0"/>
    <n v="0"/>
    <n v="0"/>
    <n v="0"/>
    <m/>
    <n v="2"/>
  </r>
  <r>
    <x v="6"/>
    <n v="20"/>
    <s v="SS1.20"/>
    <x v="0"/>
    <m/>
    <x v="0"/>
    <n v="7766"/>
    <s v="lignotuber"/>
    <s v="canopy"/>
    <n v="0"/>
    <n v="2"/>
    <n v="0"/>
    <n v="2"/>
    <n v="0"/>
    <n v="0"/>
    <n v="0"/>
    <n v="0"/>
    <m/>
    <n v="2"/>
  </r>
  <r>
    <x v="6"/>
    <n v="20"/>
    <s v="SS1.20"/>
    <x v="0"/>
    <m/>
    <x v="58"/>
    <n v="4000"/>
    <s v="lignotuber"/>
    <s v="soil-persistent"/>
    <n v="0"/>
    <n v="0"/>
    <n v="0"/>
    <n v="0"/>
    <n v="0"/>
    <n v="2"/>
    <n v="0"/>
    <n v="0"/>
    <m/>
    <n v="2"/>
  </r>
  <r>
    <x v="6"/>
    <n v="20"/>
    <s v="SS1.20"/>
    <x v="0"/>
    <m/>
    <x v="29"/>
    <n v="10605"/>
    <s v="rhizome"/>
    <s v="non-canopy"/>
    <n v="0"/>
    <n v="3"/>
    <n v="0"/>
    <n v="0"/>
    <n v="0"/>
    <n v="0"/>
    <n v="0"/>
    <n v="0"/>
    <m/>
    <n v="3"/>
  </r>
  <r>
    <x v="6"/>
    <n v="20"/>
    <s v="SS1.20"/>
    <x v="0"/>
    <m/>
    <x v="43"/>
    <n v="2302"/>
    <s v="rhizome"/>
    <s v="non-canopy"/>
    <n v="0"/>
    <n v="3"/>
    <n v="0"/>
    <s v="NA"/>
    <n v="0"/>
    <s v="NA"/>
    <s v="NA"/>
    <s v="NA"/>
    <m/>
    <n v="3"/>
  </r>
  <r>
    <x v="7"/>
    <n v="1"/>
    <s v="SS2.1"/>
    <x v="0"/>
    <m/>
    <x v="29"/>
    <n v="10605"/>
    <s v="rhizome"/>
    <s v="non-canopy"/>
    <n v="0"/>
    <n v="5"/>
    <n v="0"/>
    <s v="NA"/>
    <n v="0"/>
    <s v="NA"/>
    <s v="NA"/>
    <s v="NA"/>
    <m/>
    <n v="5"/>
  </r>
  <r>
    <x v="7"/>
    <n v="1"/>
    <s v="SS2.1"/>
    <x v="0"/>
    <m/>
    <x v="59"/>
    <n v="2322"/>
    <s v="tuber"/>
    <s v="transient"/>
    <n v="0"/>
    <n v="8"/>
    <n v="0"/>
    <s v="NA"/>
    <n v="0"/>
    <s v="NA"/>
    <s v="NA"/>
    <s v="NA"/>
    <m/>
    <n v="8"/>
  </r>
  <r>
    <x v="7"/>
    <n v="1"/>
    <s v="SS2.1"/>
    <x v="0"/>
    <m/>
    <x v="43"/>
    <n v="2302"/>
    <s v="rhizome"/>
    <s v="non-canopy"/>
    <n v="0"/>
    <n v="15"/>
    <n v="0"/>
    <s v="NA"/>
    <n v="0"/>
    <s v="NA"/>
    <s v="NA"/>
    <s v="NA"/>
    <m/>
    <n v="15"/>
  </r>
  <r>
    <x v="7"/>
    <n v="1"/>
    <s v="SS2.1"/>
    <x v="0"/>
    <m/>
    <x v="60"/>
    <n v="5657"/>
    <s v="NA"/>
    <s v="non-canopy"/>
    <n v="0"/>
    <n v="1"/>
    <n v="0"/>
    <s v="NA"/>
    <n v="0"/>
    <n v="0"/>
    <n v="0"/>
    <n v="0"/>
    <m/>
    <n v="1"/>
  </r>
  <r>
    <x v="7"/>
    <n v="1"/>
    <s v="SS2.1"/>
    <x v="0"/>
    <m/>
    <x v="17"/>
    <n v="5532"/>
    <s v="rhizome"/>
    <s v="non-canopy"/>
    <n v="0"/>
    <n v="2"/>
    <n v="0"/>
    <s v="NA"/>
    <n v="0"/>
    <s v="NA"/>
    <s v="NA"/>
    <s v="NA"/>
    <m/>
    <n v="2"/>
  </r>
  <r>
    <x v="7"/>
    <n v="1"/>
    <s v="SS2.1"/>
    <x v="0"/>
    <m/>
    <x v="61"/>
    <n v="4232"/>
    <s v="lignotuber"/>
    <s v="canopy"/>
    <n v="0"/>
    <n v="0"/>
    <n v="0"/>
    <n v="2"/>
    <n v="0"/>
    <n v="0"/>
    <n v="0"/>
    <n v="0"/>
    <m/>
    <n v="0"/>
  </r>
  <r>
    <x v="7"/>
    <n v="1"/>
    <s v="SS2.1"/>
    <x v="0"/>
    <m/>
    <x v="26"/>
    <n v="3243"/>
    <s v="none"/>
    <s v="soil-persistent"/>
    <n v="0"/>
    <n v="0"/>
    <n v="0"/>
    <s v="NA"/>
    <n v="0"/>
    <n v="1"/>
    <n v="0"/>
    <n v="0"/>
    <m/>
    <n v="1"/>
  </r>
  <r>
    <x v="7"/>
    <n v="2"/>
    <s v="SS2.2"/>
    <x v="0"/>
    <m/>
    <x v="43"/>
    <n v="2302"/>
    <s v="rhizome"/>
    <s v="non-canopy"/>
    <n v="0"/>
    <n v="30"/>
    <n v="0"/>
    <s v="NA"/>
    <n v="0"/>
    <s v="NA"/>
    <s v="NA"/>
    <s v="NA"/>
    <m/>
    <n v="30"/>
  </r>
  <r>
    <x v="7"/>
    <n v="2"/>
    <s v="SS2.2"/>
    <x v="0"/>
    <m/>
    <x v="59"/>
    <n v="2322"/>
    <s v="tuber"/>
    <s v="transient"/>
    <n v="0"/>
    <n v="11"/>
    <n v="0"/>
    <s v="NA"/>
    <n v="0"/>
    <s v="NA"/>
    <s v="NA"/>
    <s v="NA"/>
    <m/>
    <n v="11"/>
  </r>
  <r>
    <x v="7"/>
    <n v="2"/>
    <s v="SS2.2"/>
    <x v="0"/>
    <m/>
    <x v="29"/>
    <n v="10605"/>
    <s v="rhizome"/>
    <s v="non-canopy"/>
    <n v="0"/>
    <n v="3"/>
    <n v="0"/>
    <s v="NA"/>
    <n v="0"/>
    <s v="NA"/>
    <s v="NA"/>
    <s v="NA"/>
    <m/>
    <n v="3"/>
  </r>
  <r>
    <x v="7"/>
    <n v="2"/>
    <s v="SS2.2"/>
    <x v="0"/>
    <m/>
    <x v="17"/>
    <n v="5532"/>
    <s v="rhizome"/>
    <s v="non-canopy"/>
    <n v="0"/>
    <n v="6"/>
    <n v="0"/>
    <s v="NA"/>
    <n v="0"/>
    <s v="NA"/>
    <s v="NA"/>
    <s v="NA"/>
    <m/>
    <n v="6"/>
  </r>
  <r>
    <x v="7"/>
    <n v="2"/>
    <s v="SS2.2"/>
    <x v="0"/>
    <m/>
    <x v="60"/>
    <n v="5657"/>
    <s v="NA"/>
    <s v="non-canopy"/>
    <n v="0"/>
    <n v="2"/>
    <n v="0"/>
    <s v="NA"/>
    <n v="0"/>
    <n v="0"/>
    <n v="0"/>
    <n v="0"/>
    <m/>
    <n v="2"/>
  </r>
  <r>
    <x v="7"/>
    <n v="2"/>
    <s v="SS2.2"/>
    <x v="0"/>
    <m/>
    <x v="61"/>
    <n v="4232"/>
    <s v="lignotuber"/>
    <s v="canopy"/>
    <n v="0"/>
    <n v="0"/>
    <n v="0"/>
    <n v="1"/>
    <n v="0"/>
    <n v="0"/>
    <n v="0"/>
    <n v="0"/>
    <m/>
    <n v="0"/>
  </r>
  <r>
    <x v="7"/>
    <n v="3"/>
    <s v="SS2.3"/>
    <x v="0"/>
    <m/>
    <x v="61"/>
    <n v="4232"/>
    <s v="lignotuber"/>
    <s v="canopy"/>
    <n v="0"/>
    <n v="2"/>
    <n v="0"/>
    <n v="0"/>
    <n v="0"/>
    <n v="0"/>
    <n v="0"/>
    <n v="0"/>
    <m/>
    <n v="2"/>
  </r>
  <r>
    <x v="7"/>
    <n v="3"/>
    <s v="SS2.3"/>
    <x v="0"/>
    <m/>
    <x v="43"/>
    <n v="2302"/>
    <s v="rhizome"/>
    <s v="non-canopy"/>
    <n v="0"/>
    <n v="12"/>
    <n v="0"/>
    <s v="NA"/>
    <n v="0"/>
    <s v="NA"/>
    <s v="NA"/>
    <s v="NA"/>
    <m/>
    <n v="12"/>
  </r>
  <r>
    <x v="7"/>
    <n v="3"/>
    <s v="SS2.3"/>
    <x v="0"/>
    <m/>
    <x v="59"/>
    <n v="2322"/>
    <s v="tuber"/>
    <s v="transient"/>
    <n v="0"/>
    <n v="16"/>
    <n v="0"/>
    <s v="NA"/>
    <n v="0"/>
    <s v="NA"/>
    <s v="NA"/>
    <s v="NA"/>
    <m/>
    <n v="16"/>
  </r>
  <r>
    <x v="7"/>
    <n v="3"/>
    <s v="SS2.3"/>
    <x v="0"/>
    <m/>
    <x v="17"/>
    <n v="5532"/>
    <s v="rhizome"/>
    <s v="non-canopy"/>
    <n v="0"/>
    <n v="6"/>
    <n v="0"/>
    <s v="NA"/>
    <n v="0"/>
    <s v="NA"/>
    <s v="NA"/>
    <s v="NA"/>
    <m/>
    <n v="6"/>
  </r>
  <r>
    <x v="7"/>
    <n v="3"/>
    <s v="SS2.3"/>
    <x v="0"/>
    <m/>
    <x v="60"/>
    <n v="5657"/>
    <s v="NA"/>
    <s v="non-canopy"/>
    <n v="0"/>
    <n v="3"/>
    <n v="0"/>
    <s v="NA"/>
    <n v="0"/>
    <n v="0"/>
    <n v="0"/>
    <n v="0"/>
    <m/>
    <n v="3"/>
  </r>
  <r>
    <x v="7"/>
    <n v="4"/>
    <s v="SS2.4"/>
    <x v="0"/>
    <m/>
    <x v="61"/>
    <n v="4232"/>
    <s v="lignotuber"/>
    <s v="canopy"/>
    <n v="0"/>
    <n v="2"/>
    <n v="0"/>
    <n v="0"/>
    <n v="0"/>
    <n v="0"/>
    <n v="0"/>
    <n v="0"/>
    <m/>
    <n v="2"/>
  </r>
  <r>
    <x v="7"/>
    <n v="4"/>
    <s v="SS2.4"/>
    <x v="0"/>
    <m/>
    <x v="43"/>
    <n v="2302"/>
    <s v="rhizome"/>
    <s v="non-canopy"/>
    <n v="0"/>
    <n v="16"/>
    <n v="0"/>
    <s v="NA"/>
    <n v="0"/>
    <s v="NA"/>
    <s v="NA"/>
    <s v="NA"/>
    <m/>
    <n v="16"/>
  </r>
  <r>
    <x v="7"/>
    <n v="4"/>
    <s v="SS2.4"/>
    <x v="0"/>
    <m/>
    <x v="60"/>
    <n v="5657"/>
    <s v="NA"/>
    <s v="non-canopy"/>
    <n v="0"/>
    <n v="8"/>
    <n v="0"/>
    <s v="NA"/>
    <n v="0"/>
    <n v="0"/>
    <n v="0"/>
    <n v="0"/>
    <m/>
    <n v="8"/>
  </r>
  <r>
    <x v="7"/>
    <n v="4"/>
    <s v="SS2.4"/>
    <x v="0"/>
    <m/>
    <x v="59"/>
    <n v="2322"/>
    <s v="tuber"/>
    <s v="transient"/>
    <n v="0"/>
    <n v="21"/>
    <n v="0"/>
    <s v="NA"/>
    <n v="0"/>
    <s v="NA"/>
    <s v="NA"/>
    <s v="NA"/>
    <m/>
    <n v="21"/>
  </r>
  <r>
    <x v="7"/>
    <n v="4"/>
    <s v="SS2.4"/>
    <x v="0"/>
    <m/>
    <x v="29"/>
    <n v="10605"/>
    <s v="rhizome"/>
    <s v="non-canopy"/>
    <n v="0"/>
    <n v="2"/>
    <n v="0"/>
    <s v="NA"/>
    <n v="0"/>
    <s v="NA"/>
    <s v="NA"/>
    <s v="NA"/>
    <m/>
    <n v="2"/>
  </r>
  <r>
    <x v="7"/>
    <n v="4"/>
    <s v="SS2.4"/>
    <x v="0"/>
    <m/>
    <x v="17"/>
    <n v="5532"/>
    <s v="rhizome"/>
    <s v="non-canopy"/>
    <n v="0"/>
    <n v="8"/>
    <n v="0"/>
    <s v="NA"/>
    <n v="0"/>
    <s v="NA"/>
    <s v="NA"/>
    <s v="NA"/>
    <m/>
    <n v="8"/>
  </r>
  <r>
    <x v="7"/>
    <n v="5"/>
    <s v="SS2.5"/>
    <x v="0"/>
    <m/>
    <x v="61"/>
    <n v="4232"/>
    <s v="lignotuber"/>
    <s v="canopy"/>
    <n v="0"/>
    <n v="1"/>
    <n v="0"/>
    <n v="0"/>
    <n v="0"/>
    <n v="0"/>
    <n v="0"/>
    <n v="0"/>
    <m/>
    <n v="1"/>
  </r>
  <r>
    <x v="7"/>
    <n v="5"/>
    <s v="SS2.5"/>
    <x v="0"/>
    <m/>
    <x v="58"/>
    <n v="4000"/>
    <s v="lignotuber"/>
    <s v="soil-persistent"/>
    <n v="0"/>
    <n v="1"/>
    <n v="0"/>
    <n v="0"/>
    <n v="0"/>
    <n v="0"/>
    <n v="0"/>
    <n v="0"/>
    <m/>
    <n v="1"/>
  </r>
  <r>
    <x v="7"/>
    <n v="5"/>
    <s v="SS2.5"/>
    <x v="0"/>
    <m/>
    <x v="59"/>
    <n v="2322"/>
    <s v="tuber"/>
    <s v="transient"/>
    <n v="0"/>
    <n v="12"/>
    <n v="0"/>
    <s v="NA"/>
    <n v="0"/>
    <s v="NA"/>
    <s v="NA"/>
    <s v="NA"/>
    <m/>
    <n v="12"/>
  </r>
  <r>
    <x v="7"/>
    <n v="5"/>
    <s v="SS2.5"/>
    <x v="0"/>
    <m/>
    <x v="17"/>
    <n v="5532"/>
    <s v="rhizome"/>
    <s v="non-canopy"/>
    <n v="0"/>
    <n v="4"/>
    <n v="0"/>
    <s v="NA"/>
    <n v="0"/>
    <s v="NA"/>
    <s v="NA"/>
    <s v="NA"/>
    <m/>
    <n v="4"/>
  </r>
  <r>
    <x v="7"/>
    <n v="5"/>
    <s v="SS2.5"/>
    <x v="0"/>
    <m/>
    <x v="43"/>
    <n v="2302"/>
    <s v="rhizome"/>
    <s v="non-canopy"/>
    <n v="0"/>
    <n v="25"/>
    <n v="0"/>
    <s v="NA"/>
    <n v="0"/>
    <s v="NA"/>
    <s v="NA"/>
    <s v="NA"/>
    <m/>
    <n v="25"/>
  </r>
  <r>
    <x v="7"/>
    <n v="5"/>
    <s v="SS2.5"/>
    <x v="0"/>
    <m/>
    <x v="62"/>
    <n v="2203"/>
    <s v="NA"/>
    <s v="non-canopy"/>
    <n v="0"/>
    <n v="1"/>
    <n v="0"/>
    <s v="NA"/>
    <n v="0"/>
    <s v="NA"/>
    <s v="NA"/>
    <s v="NA"/>
    <m/>
    <n v="1"/>
  </r>
  <r>
    <x v="7"/>
    <n v="6"/>
    <s v="SS2.6"/>
    <x v="0"/>
    <m/>
    <x v="61"/>
    <n v="4232"/>
    <s v="lignotuber"/>
    <s v="canopy"/>
    <n v="0"/>
    <n v="1"/>
    <n v="0"/>
    <n v="0"/>
    <n v="0"/>
    <n v="0"/>
    <n v="0"/>
    <n v="0"/>
    <m/>
    <n v="1"/>
  </r>
  <r>
    <x v="7"/>
    <n v="6"/>
    <s v="SS2.6"/>
    <x v="0"/>
    <m/>
    <x v="59"/>
    <n v="2322"/>
    <s v="tuber"/>
    <s v="transient"/>
    <n v="0"/>
    <n v="15"/>
    <n v="0"/>
    <s v="NA"/>
    <n v="0"/>
    <s v="NA"/>
    <s v="NA"/>
    <s v="NA"/>
    <m/>
    <n v="15"/>
  </r>
  <r>
    <x v="7"/>
    <n v="6"/>
    <s v="SS2.6"/>
    <x v="0"/>
    <m/>
    <x v="43"/>
    <n v="2302"/>
    <s v="rhizome"/>
    <s v="non-canopy"/>
    <n v="0"/>
    <n v="17"/>
    <n v="0"/>
    <s v="NA"/>
    <n v="0"/>
    <s v="NA"/>
    <s v="NA"/>
    <s v="NA"/>
    <m/>
    <n v="17"/>
  </r>
  <r>
    <x v="7"/>
    <n v="6"/>
    <s v="SS2.6"/>
    <x v="0"/>
    <m/>
    <x v="17"/>
    <n v="5532"/>
    <s v="rhizome"/>
    <s v="non-canopy"/>
    <n v="0"/>
    <n v="5"/>
    <n v="0"/>
    <s v="NA"/>
    <n v="0"/>
    <s v="NA"/>
    <s v="NA"/>
    <s v="NA"/>
    <m/>
    <n v="5"/>
  </r>
  <r>
    <x v="7"/>
    <n v="6"/>
    <s v="SS2.6"/>
    <x v="0"/>
    <m/>
    <x v="29"/>
    <n v="10605"/>
    <s v="rhizome"/>
    <s v="non-canopy"/>
    <n v="0"/>
    <n v="3"/>
    <n v="0"/>
    <s v="NA"/>
    <n v="0"/>
    <s v="NA"/>
    <s v="NA"/>
    <s v="NA"/>
    <m/>
    <n v="3"/>
  </r>
  <r>
    <x v="7"/>
    <n v="6"/>
    <s v="SS2.6"/>
    <x v="0"/>
    <m/>
    <x v="60"/>
    <n v="5657"/>
    <s v="NA"/>
    <s v="non-canopy"/>
    <n v="0"/>
    <n v="1"/>
    <n v="0"/>
    <s v="NA"/>
    <n v="0"/>
    <n v="0"/>
    <n v="0"/>
    <n v="0"/>
    <m/>
    <n v="1"/>
  </r>
  <r>
    <x v="7"/>
    <n v="7"/>
    <s v="SS2.7"/>
    <x v="0"/>
    <m/>
    <x v="58"/>
    <n v="4000"/>
    <s v="lignotuber"/>
    <s v="soil-persistent"/>
    <n v="0"/>
    <n v="1"/>
    <n v="0"/>
    <n v="0"/>
    <n v="0"/>
    <n v="0"/>
    <n v="0"/>
    <n v="0"/>
    <m/>
    <n v="1"/>
  </r>
  <r>
    <x v="7"/>
    <n v="7"/>
    <s v="SS2.7"/>
    <x v="0"/>
    <m/>
    <x v="59"/>
    <n v="2322"/>
    <s v="tuber"/>
    <s v="transient"/>
    <n v="0"/>
    <n v="10"/>
    <n v="0"/>
    <s v="NA"/>
    <n v="0"/>
    <s v="NA"/>
    <s v="NA"/>
    <s v="NA"/>
    <m/>
    <n v="10"/>
  </r>
  <r>
    <x v="7"/>
    <n v="7"/>
    <s v="SS2.7"/>
    <x v="0"/>
    <m/>
    <x v="60"/>
    <n v="5657"/>
    <s v="NA"/>
    <s v="non-canopy"/>
    <n v="0"/>
    <n v="1"/>
    <n v="0"/>
    <s v="NA"/>
    <n v="0"/>
    <n v="0"/>
    <n v="0"/>
    <n v="0"/>
    <m/>
    <n v="1"/>
  </r>
  <r>
    <x v="7"/>
    <n v="7"/>
    <s v="SS2.7"/>
    <x v="0"/>
    <m/>
    <x v="43"/>
    <n v="2302"/>
    <s v="rhizome"/>
    <s v="non-canopy"/>
    <n v="0"/>
    <n v="15"/>
    <n v="0"/>
    <s v="NA"/>
    <n v="0"/>
    <s v="NA"/>
    <s v="NA"/>
    <s v="NA"/>
    <m/>
    <n v="15"/>
  </r>
  <r>
    <x v="7"/>
    <n v="7"/>
    <s v="SS2.7"/>
    <x v="0"/>
    <m/>
    <x v="17"/>
    <n v="5532"/>
    <s v="rhizome"/>
    <s v="non-canopy"/>
    <n v="0"/>
    <n v="3"/>
    <n v="0"/>
    <s v="NA"/>
    <n v="0"/>
    <s v="NA"/>
    <s v="NA"/>
    <s v="NA"/>
    <m/>
    <n v="3"/>
  </r>
  <r>
    <x v="7"/>
    <n v="7"/>
    <s v="SS2.7"/>
    <x v="0"/>
    <m/>
    <x v="29"/>
    <n v="10605"/>
    <s v="rhizome"/>
    <s v="non-canopy"/>
    <n v="0"/>
    <n v="6"/>
    <n v="0"/>
    <s v="NA"/>
    <n v="0"/>
    <s v="NA"/>
    <s v="NA"/>
    <s v="NA"/>
    <m/>
    <n v="6"/>
  </r>
  <r>
    <x v="7"/>
    <n v="7"/>
    <s v="SS2.7"/>
    <x v="0"/>
    <m/>
    <x v="8"/>
    <n v="7993"/>
    <s v="rhizome"/>
    <s v="non-canopy"/>
    <n v="0"/>
    <n v="1"/>
    <n v="0"/>
    <s v="NA"/>
    <n v="0"/>
    <s v="NA"/>
    <s v="NA"/>
    <s v="NA"/>
    <m/>
    <n v="1"/>
  </r>
  <r>
    <x v="7"/>
    <n v="8"/>
    <s v="SS2.8"/>
    <x v="0"/>
    <m/>
    <x v="58"/>
    <n v="4000"/>
    <s v="lignotuber"/>
    <s v="soil-persistent"/>
    <n v="0"/>
    <n v="1"/>
    <n v="0"/>
    <n v="0"/>
    <n v="0"/>
    <n v="0"/>
    <n v="0"/>
    <n v="0"/>
    <m/>
    <n v="1"/>
  </r>
  <r>
    <x v="7"/>
    <n v="8"/>
    <s v="SS2.8"/>
    <x v="0"/>
    <m/>
    <x v="59"/>
    <n v="2322"/>
    <s v="tuber"/>
    <s v="transient"/>
    <n v="0"/>
    <n v="5"/>
    <n v="0"/>
    <s v="NA"/>
    <n v="0"/>
    <s v="NA"/>
    <s v="NA"/>
    <s v="NA"/>
    <m/>
    <n v="5"/>
  </r>
  <r>
    <x v="7"/>
    <n v="8"/>
    <s v="SS2.8"/>
    <x v="0"/>
    <m/>
    <x v="43"/>
    <n v="2302"/>
    <s v="rhizome"/>
    <s v="non-canopy"/>
    <n v="0"/>
    <n v="20"/>
    <n v="0"/>
    <s v="NA"/>
    <n v="0"/>
    <s v="NA"/>
    <s v="NA"/>
    <s v="NA"/>
    <m/>
    <n v="20"/>
  </r>
  <r>
    <x v="7"/>
    <n v="8"/>
    <s v="SS2.8"/>
    <x v="0"/>
    <m/>
    <x v="17"/>
    <n v="5532"/>
    <s v="rhizome"/>
    <s v="non-canopy"/>
    <n v="0"/>
    <n v="5"/>
    <n v="0"/>
    <s v="NA"/>
    <n v="0"/>
    <s v="NA"/>
    <s v="NA"/>
    <s v="NA"/>
    <m/>
    <n v="5"/>
  </r>
  <r>
    <x v="7"/>
    <n v="8"/>
    <s v="SS2.8"/>
    <x v="0"/>
    <m/>
    <x v="29"/>
    <n v="10605"/>
    <s v="rhizome"/>
    <s v="non-canopy"/>
    <n v="0"/>
    <n v="7"/>
    <n v="0"/>
    <s v="NA"/>
    <n v="0"/>
    <s v="NA"/>
    <s v="NA"/>
    <s v="NA"/>
    <m/>
    <n v="7"/>
  </r>
  <r>
    <x v="7"/>
    <n v="9"/>
    <s v="SS2.9"/>
    <x v="0"/>
    <m/>
    <x v="58"/>
    <n v="4000"/>
    <s v="lignotuber"/>
    <s v="soil-persistent"/>
    <n v="0"/>
    <n v="4"/>
    <n v="0"/>
    <n v="0"/>
    <n v="0"/>
    <n v="0"/>
    <n v="0"/>
    <n v="0"/>
    <m/>
    <n v="4"/>
  </r>
  <r>
    <x v="7"/>
    <n v="9"/>
    <s v="SS2.9"/>
    <x v="0"/>
    <m/>
    <x v="61"/>
    <n v="4232"/>
    <s v="lignotuber"/>
    <s v="canopy"/>
    <n v="0"/>
    <n v="1"/>
    <n v="0"/>
    <n v="0"/>
    <n v="0"/>
    <n v="0"/>
    <n v="0"/>
    <n v="0"/>
    <m/>
    <n v="1"/>
  </r>
  <r>
    <x v="7"/>
    <n v="9"/>
    <s v="SS2.9"/>
    <x v="0"/>
    <m/>
    <x v="60"/>
    <n v="5657"/>
    <s v="NA"/>
    <s v="non-canopy"/>
    <n v="0"/>
    <n v="1"/>
    <n v="0"/>
    <s v="NA"/>
    <n v="0"/>
    <n v="0"/>
    <n v="0"/>
    <n v="0"/>
    <m/>
    <n v="1"/>
  </r>
  <r>
    <x v="7"/>
    <n v="9"/>
    <s v="SS2.9"/>
    <x v="0"/>
    <m/>
    <x v="29"/>
    <n v="10605"/>
    <s v="rhizome"/>
    <s v="non-canopy"/>
    <n v="0"/>
    <n v="5"/>
    <n v="0"/>
    <s v="NA"/>
    <n v="0"/>
    <s v="NA"/>
    <s v="NA"/>
    <s v="NA"/>
    <m/>
    <n v="5"/>
  </r>
  <r>
    <x v="7"/>
    <n v="9"/>
    <s v="SS2.9"/>
    <x v="0"/>
    <m/>
    <x v="43"/>
    <n v="2302"/>
    <s v="rhizome"/>
    <s v="non-canopy"/>
    <n v="0"/>
    <n v="25"/>
    <n v="0"/>
    <s v="NA"/>
    <n v="0"/>
    <s v="NA"/>
    <s v="NA"/>
    <s v="NA"/>
    <m/>
    <n v="25"/>
  </r>
  <r>
    <x v="7"/>
    <n v="9"/>
    <s v="SS2.9"/>
    <x v="0"/>
    <m/>
    <x v="59"/>
    <n v="2322"/>
    <s v="tuber"/>
    <s v="transient"/>
    <n v="0"/>
    <n v="8"/>
    <n v="0"/>
    <s v="NA"/>
    <n v="0"/>
    <s v="NA"/>
    <s v="NA"/>
    <s v="NA"/>
    <m/>
    <n v="8"/>
  </r>
  <r>
    <x v="7"/>
    <n v="9"/>
    <s v="SS2.9"/>
    <x v="0"/>
    <m/>
    <x v="17"/>
    <n v="5532"/>
    <s v="rhizome"/>
    <s v="non-canopy"/>
    <n v="0"/>
    <n v="6"/>
    <n v="0"/>
    <s v="NA"/>
    <n v="0"/>
    <s v="NA"/>
    <s v="NA"/>
    <s v="NA"/>
    <m/>
    <n v="6"/>
  </r>
  <r>
    <x v="7"/>
    <n v="10"/>
    <s v="SS2.10"/>
    <x v="0"/>
    <m/>
    <x v="61"/>
    <n v="4232"/>
    <s v="lignotuber"/>
    <s v="canopy"/>
    <n v="0"/>
    <n v="1"/>
    <n v="0"/>
    <n v="0"/>
    <n v="0"/>
    <n v="0"/>
    <n v="0"/>
    <n v="0"/>
    <m/>
    <n v="1"/>
  </r>
  <r>
    <x v="7"/>
    <n v="10"/>
    <s v="SS2.10"/>
    <x v="0"/>
    <m/>
    <x v="43"/>
    <n v="2302"/>
    <s v="rhizome"/>
    <s v="non-canopy"/>
    <n v="0"/>
    <n v="22"/>
    <n v="0"/>
    <s v="NA"/>
    <n v="0"/>
    <s v="NA"/>
    <s v="NA"/>
    <s v="NA"/>
    <m/>
    <n v="22"/>
  </r>
  <r>
    <x v="7"/>
    <n v="10"/>
    <s v="SS2.10"/>
    <x v="0"/>
    <m/>
    <x v="59"/>
    <n v="2322"/>
    <s v="tuber"/>
    <s v="transient"/>
    <n v="0"/>
    <n v="8"/>
    <n v="0"/>
    <s v="NA"/>
    <n v="0"/>
    <s v="NA"/>
    <s v="NA"/>
    <s v="NA"/>
    <m/>
    <n v="8"/>
  </r>
  <r>
    <x v="7"/>
    <n v="10"/>
    <s v="SS2.10"/>
    <x v="0"/>
    <m/>
    <x v="17"/>
    <n v="5532"/>
    <s v="rhizome"/>
    <s v="non-canopy"/>
    <n v="0"/>
    <n v="2"/>
    <n v="0"/>
    <s v="NA"/>
    <n v="0"/>
    <s v="NA"/>
    <s v="NA"/>
    <s v="NA"/>
    <m/>
    <n v="2"/>
  </r>
  <r>
    <x v="7"/>
    <n v="10"/>
    <s v="SS2.10"/>
    <x v="0"/>
    <m/>
    <x v="29"/>
    <n v="10605"/>
    <s v="rhizome"/>
    <s v="non-canopy"/>
    <n v="0"/>
    <n v="2"/>
    <n v="0"/>
    <s v="NA"/>
    <n v="0"/>
    <s v="NA"/>
    <s v="NA"/>
    <s v="NA"/>
    <m/>
    <n v="2"/>
  </r>
  <r>
    <x v="7"/>
    <n v="10"/>
    <s v="SS2.10"/>
    <x v="0"/>
    <m/>
    <x v="8"/>
    <n v="7993"/>
    <s v="rhizome"/>
    <s v="non-canopy"/>
    <n v="0"/>
    <n v="1"/>
    <n v="0"/>
    <s v="NA"/>
    <n v="0"/>
    <s v="NA"/>
    <s v="NA"/>
    <s v="NA"/>
    <m/>
    <n v="1"/>
  </r>
  <r>
    <x v="7"/>
    <n v="10"/>
    <s v="SS2.10"/>
    <x v="0"/>
    <m/>
    <x v="62"/>
    <n v="2203"/>
    <s v="NA"/>
    <s v="non-canopy"/>
    <n v="0"/>
    <n v="2"/>
    <n v="0"/>
    <s v="NA"/>
    <n v="0"/>
    <s v="NA"/>
    <s v="NA"/>
    <s v="NA"/>
    <m/>
    <n v="2"/>
  </r>
  <r>
    <x v="7"/>
    <n v="11"/>
    <s v="SS2.11"/>
    <x v="0"/>
    <m/>
    <x v="61"/>
    <n v="4232"/>
    <s v="lignotuber"/>
    <s v="canopy"/>
    <n v="0"/>
    <n v="0"/>
    <n v="0"/>
    <n v="2"/>
    <n v="0"/>
    <n v="0"/>
    <n v="0"/>
    <n v="0"/>
    <m/>
    <n v="0"/>
  </r>
  <r>
    <x v="7"/>
    <n v="11"/>
    <s v="SS2.11"/>
    <x v="0"/>
    <m/>
    <x v="59"/>
    <n v="2322"/>
    <s v="tuber"/>
    <s v="transient"/>
    <n v="0"/>
    <n v="14"/>
    <n v="0"/>
    <s v="NA"/>
    <n v="0"/>
    <s v="NA"/>
    <s v="NA"/>
    <s v="NA"/>
    <m/>
    <n v="14"/>
  </r>
  <r>
    <x v="7"/>
    <n v="11"/>
    <s v="SS2.11"/>
    <x v="0"/>
    <m/>
    <x v="43"/>
    <n v="2302"/>
    <s v="rhizome"/>
    <s v="non-canopy"/>
    <n v="0"/>
    <n v="24"/>
    <n v="0"/>
    <s v="NA"/>
    <n v="0"/>
    <s v="NA"/>
    <s v="NA"/>
    <s v="NA"/>
    <m/>
    <n v="24"/>
  </r>
  <r>
    <x v="7"/>
    <n v="11"/>
    <s v="SS2.11"/>
    <x v="0"/>
    <m/>
    <x v="29"/>
    <n v="10605"/>
    <s v="rhizome"/>
    <s v="non-canopy"/>
    <n v="0"/>
    <n v="4"/>
    <n v="0"/>
    <s v="NA"/>
    <n v="0"/>
    <s v="NA"/>
    <s v="NA"/>
    <s v="NA"/>
    <m/>
    <n v="4"/>
  </r>
  <r>
    <x v="7"/>
    <n v="11"/>
    <s v="SS2.11"/>
    <x v="0"/>
    <m/>
    <x v="17"/>
    <n v="5532"/>
    <s v="rhizome"/>
    <s v="non-canopy"/>
    <n v="0"/>
    <n v="5"/>
    <n v="0"/>
    <s v="NA"/>
    <n v="0"/>
    <s v="NA"/>
    <s v="NA"/>
    <s v="NA"/>
    <m/>
    <n v="5"/>
  </r>
  <r>
    <x v="7"/>
    <n v="11"/>
    <s v="SS2.11"/>
    <x v="0"/>
    <m/>
    <x v="62"/>
    <n v="2203"/>
    <s v="NA"/>
    <s v="non-canopy"/>
    <n v="0"/>
    <n v="2"/>
    <n v="0"/>
    <s v="NA"/>
    <n v="0"/>
    <s v="NA"/>
    <s v="NA"/>
    <s v="NA"/>
    <m/>
    <n v="2"/>
  </r>
  <r>
    <x v="7"/>
    <n v="11"/>
    <s v="SS2.11"/>
    <x v="0"/>
    <m/>
    <x v="8"/>
    <n v="7993"/>
    <s v="rhizome"/>
    <s v="non-canopy"/>
    <n v="0"/>
    <n v="3"/>
    <n v="0"/>
    <s v="NA"/>
    <n v="0"/>
    <s v="NA"/>
    <s v="NA"/>
    <s v="NA"/>
    <m/>
    <n v="3"/>
  </r>
  <r>
    <x v="7"/>
    <n v="11"/>
    <s v="SS2.11"/>
    <x v="0"/>
    <m/>
    <x v="63"/>
    <n v="8748"/>
    <s v="tussock"/>
    <s v="non-canopy"/>
    <n v="0"/>
    <n v="1"/>
    <n v="0"/>
    <s v="NA"/>
    <n v="0"/>
    <s v="NA"/>
    <s v="NA"/>
    <s v="NA"/>
    <s v="ID confirmed with fruiting specimen Apr2021"/>
    <n v="1"/>
  </r>
  <r>
    <x v="7"/>
    <n v="11"/>
    <s v="SS2.11"/>
    <x v="0"/>
    <m/>
    <x v="64"/>
    <n v="1660"/>
    <s v="none"/>
    <s v="soil-persistent"/>
    <n v="0"/>
    <n v="0"/>
    <n v="0"/>
    <s v="NA"/>
    <n v="0"/>
    <n v="1"/>
    <n v="0"/>
    <n v="1"/>
    <s v="corrected from resprout to recruit"/>
    <n v="1"/>
  </r>
  <r>
    <x v="7"/>
    <n v="12"/>
    <s v="SS2.12"/>
    <x v="0"/>
    <m/>
    <x v="61"/>
    <n v="4232"/>
    <s v="lignotuber"/>
    <s v="canopy"/>
    <n v="0"/>
    <n v="0"/>
    <n v="0"/>
    <n v="1"/>
    <n v="0"/>
    <n v="0"/>
    <n v="0"/>
    <n v="0"/>
    <m/>
    <n v="0"/>
  </r>
  <r>
    <x v="7"/>
    <n v="12"/>
    <s v="SS2.12"/>
    <x v="0"/>
    <m/>
    <x v="59"/>
    <n v="2322"/>
    <s v="tuber"/>
    <s v="transient"/>
    <n v="0"/>
    <n v="4"/>
    <n v="0"/>
    <s v="NA"/>
    <n v="0"/>
    <s v="NA"/>
    <s v="NA"/>
    <s v="NA"/>
    <m/>
    <n v="4"/>
  </r>
  <r>
    <x v="7"/>
    <n v="12"/>
    <s v="SS2.12"/>
    <x v="0"/>
    <m/>
    <x v="43"/>
    <n v="2302"/>
    <s v="rhizome"/>
    <s v="non-canopy"/>
    <n v="0"/>
    <n v="17"/>
    <n v="0"/>
    <s v="NA"/>
    <n v="0"/>
    <s v="NA"/>
    <s v="NA"/>
    <s v="NA"/>
    <m/>
    <n v="17"/>
  </r>
  <r>
    <x v="7"/>
    <n v="12"/>
    <s v="SS2.12"/>
    <x v="0"/>
    <m/>
    <x v="29"/>
    <n v="10605"/>
    <s v="rhizome"/>
    <s v="non-canopy"/>
    <n v="0"/>
    <n v="6"/>
    <n v="0"/>
    <s v="NA"/>
    <n v="0"/>
    <s v="NA"/>
    <s v="NA"/>
    <s v="NA"/>
    <m/>
    <n v="6"/>
  </r>
  <r>
    <x v="7"/>
    <n v="12"/>
    <s v="SS2.12"/>
    <x v="0"/>
    <m/>
    <x v="62"/>
    <n v="2203"/>
    <s v="NA"/>
    <s v="non-canopy"/>
    <n v="0"/>
    <n v="1"/>
    <n v="0"/>
    <s v="NA"/>
    <n v="0"/>
    <s v="NA"/>
    <s v="NA"/>
    <s v="NA"/>
    <m/>
    <n v="1"/>
  </r>
  <r>
    <x v="7"/>
    <n v="12"/>
    <s v="SS2.12"/>
    <x v="0"/>
    <m/>
    <x v="17"/>
    <n v="5532"/>
    <s v="rhizome"/>
    <s v="non-canopy"/>
    <n v="0"/>
    <n v="3"/>
    <n v="0"/>
    <s v="NA"/>
    <n v="0"/>
    <s v="NA"/>
    <s v="NA"/>
    <s v="NA"/>
    <m/>
    <n v="3"/>
  </r>
  <r>
    <x v="7"/>
    <n v="12"/>
    <s v="SS2.12"/>
    <x v="0"/>
    <m/>
    <x v="8"/>
    <n v="7993"/>
    <s v="rhizome"/>
    <s v="non-canopy"/>
    <n v="0"/>
    <n v="4"/>
    <n v="0"/>
    <s v="NA"/>
    <n v="0"/>
    <s v="NA"/>
    <s v="NA"/>
    <s v="NA"/>
    <m/>
    <n v="4"/>
  </r>
  <r>
    <x v="7"/>
    <n v="12"/>
    <s v="SS2.12"/>
    <x v="0"/>
    <m/>
    <x v="60"/>
    <n v="5657"/>
    <s v="NA"/>
    <s v="non-canopy"/>
    <n v="0"/>
    <n v="2"/>
    <n v="0"/>
    <s v="NA"/>
    <n v="0"/>
    <n v="0"/>
    <n v="0"/>
    <n v="0"/>
    <m/>
    <n v="2"/>
  </r>
  <r>
    <x v="7"/>
    <n v="13"/>
    <s v="SS2.13"/>
    <x v="0"/>
    <m/>
    <x v="61"/>
    <n v="4232"/>
    <s v="lignotuber"/>
    <s v="canopy"/>
    <n v="0"/>
    <n v="0"/>
    <n v="0"/>
    <n v="1"/>
    <n v="0"/>
    <n v="0"/>
    <n v="0"/>
    <n v="0"/>
    <m/>
    <n v="0"/>
  </r>
  <r>
    <x v="7"/>
    <n v="13"/>
    <s v="SS2.13"/>
    <x v="0"/>
    <m/>
    <x v="60"/>
    <n v="5657"/>
    <s v="NA"/>
    <s v="non-canopy"/>
    <n v="0"/>
    <n v="2"/>
    <n v="0"/>
    <s v="NA"/>
    <n v="0"/>
    <n v="0"/>
    <n v="0"/>
    <n v="0"/>
    <m/>
    <n v="2"/>
  </r>
  <r>
    <x v="7"/>
    <n v="13"/>
    <s v="SS2.13"/>
    <x v="0"/>
    <m/>
    <x v="59"/>
    <n v="2322"/>
    <s v="tuber"/>
    <s v="transient"/>
    <n v="0"/>
    <n v="10"/>
    <n v="0"/>
    <s v="NA"/>
    <n v="0"/>
    <s v="NA"/>
    <s v="NA"/>
    <s v="NA"/>
    <m/>
    <n v="10"/>
  </r>
  <r>
    <x v="7"/>
    <n v="13"/>
    <s v="SS2.13"/>
    <x v="0"/>
    <m/>
    <x v="65"/>
    <s v="GERA"/>
    <s v="tuber"/>
    <s v="soil-persistent"/>
    <n v="0"/>
    <n v="0"/>
    <n v="0"/>
    <s v="NA"/>
    <n v="0"/>
    <n v="1"/>
    <n v="0"/>
    <n v="0"/>
    <s v="ID confirmed with flowering specimen Apr2021"/>
    <n v="1"/>
  </r>
  <r>
    <x v="7"/>
    <n v="13"/>
    <s v="SS2.13"/>
    <x v="0"/>
    <m/>
    <x v="43"/>
    <n v="2302"/>
    <s v="rhizome"/>
    <s v="non-canopy"/>
    <n v="0"/>
    <n v="21"/>
    <n v="0"/>
    <s v="NA"/>
    <n v="0"/>
    <s v="NA"/>
    <s v="NA"/>
    <s v="NA"/>
    <m/>
    <n v="21"/>
  </r>
  <r>
    <x v="7"/>
    <n v="13"/>
    <s v="SS2.13"/>
    <x v="0"/>
    <m/>
    <x v="17"/>
    <n v="5532"/>
    <s v="rhizome"/>
    <s v="non-canopy"/>
    <n v="0"/>
    <n v="5"/>
    <n v="0"/>
    <s v="NA"/>
    <n v="0"/>
    <s v="NA"/>
    <s v="NA"/>
    <s v="NA"/>
    <m/>
    <n v="5"/>
  </r>
  <r>
    <x v="7"/>
    <n v="13"/>
    <s v="SS2.13"/>
    <x v="0"/>
    <m/>
    <x v="29"/>
    <n v="10605"/>
    <s v="rhizome"/>
    <s v="non-canopy"/>
    <n v="0"/>
    <n v="3"/>
    <n v="0"/>
    <s v="NA"/>
    <n v="0"/>
    <s v="NA"/>
    <s v="NA"/>
    <s v="NA"/>
    <m/>
    <n v="3"/>
  </r>
  <r>
    <x v="7"/>
    <n v="14"/>
    <s v="SS2.14"/>
    <x v="0"/>
    <m/>
    <x v="60"/>
    <n v="5657"/>
    <s v="NA"/>
    <s v="non-canopy"/>
    <n v="0"/>
    <n v="4"/>
    <n v="0"/>
    <s v="NA"/>
    <n v="0"/>
    <n v="0"/>
    <n v="0"/>
    <n v="0"/>
    <m/>
    <n v="4"/>
  </r>
  <r>
    <x v="7"/>
    <n v="14"/>
    <s v="SS2.14"/>
    <x v="0"/>
    <m/>
    <x v="59"/>
    <n v="2322"/>
    <s v="tuber"/>
    <s v="transient"/>
    <n v="0"/>
    <n v="16"/>
    <n v="0"/>
    <s v="NA"/>
    <n v="0"/>
    <s v="NA"/>
    <s v="NA"/>
    <s v="NA"/>
    <m/>
    <n v="16"/>
  </r>
  <r>
    <x v="7"/>
    <n v="14"/>
    <s v="SS2.14"/>
    <x v="0"/>
    <m/>
    <x v="43"/>
    <n v="2302"/>
    <s v="rhizome"/>
    <s v="non-canopy"/>
    <n v="0"/>
    <n v="15"/>
    <n v="0"/>
    <s v="NA"/>
    <n v="0"/>
    <s v="NA"/>
    <s v="NA"/>
    <s v="NA"/>
    <m/>
    <n v="15"/>
  </r>
  <r>
    <x v="7"/>
    <n v="14"/>
    <s v="SS2.14"/>
    <x v="0"/>
    <m/>
    <x v="29"/>
    <n v="10605"/>
    <s v="rhizome"/>
    <s v="non-canopy"/>
    <n v="0"/>
    <n v="3"/>
    <n v="0"/>
    <s v="NA"/>
    <n v="0"/>
    <s v="NA"/>
    <s v="NA"/>
    <s v="NA"/>
    <m/>
    <n v="3"/>
  </r>
  <r>
    <x v="7"/>
    <n v="14"/>
    <s v="SS2.14"/>
    <x v="0"/>
    <m/>
    <x v="17"/>
    <n v="5532"/>
    <s v="rhizome"/>
    <s v="non-canopy"/>
    <n v="0"/>
    <n v="3"/>
    <n v="0"/>
    <s v="NA"/>
    <n v="0"/>
    <s v="NA"/>
    <s v="NA"/>
    <s v="NA"/>
    <m/>
    <n v="3"/>
  </r>
  <r>
    <x v="7"/>
    <n v="15"/>
    <s v="SS2.15"/>
    <x v="0"/>
    <m/>
    <x v="61"/>
    <n v="4232"/>
    <s v="lignotuber"/>
    <s v="canopy"/>
    <n v="0"/>
    <n v="1"/>
    <n v="0"/>
    <n v="2"/>
    <n v="0"/>
    <n v="0"/>
    <n v="0"/>
    <n v="0"/>
    <m/>
    <n v="1"/>
  </r>
  <r>
    <x v="7"/>
    <n v="15"/>
    <s v="SS2.15"/>
    <x v="0"/>
    <m/>
    <x v="59"/>
    <n v="2322"/>
    <s v="tuber"/>
    <s v="transient"/>
    <n v="0"/>
    <n v="7"/>
    <n v="0"/>
    <s v="NA"/>
    <n v="0"/>
    <s v="NA"/>
    <s v="NA"/>
    <s v="NA"/>
    <m/>
    <n v="7"/>
  </r>
  <r>
    <x v="7"/>
    <n v="15"/>
    <s v="SS2.15"/>
    <x v="0"/>
    <m/>
    <x v="43"/>
    <n v="2302"/>
    <s v="rhizome"/>
    <s v="non-canopy"/>
    <n v="0"/>
    <n v="12"/>
    <n v="0"/>
    <s v="NA"/>
    <n v="0"/>
    <s v="NA"/>
    <s v="NA"/>
    <s v="NA"/>
    <m/>
    <n v="12"/>
  </r>
  <r>
    <x v="7"/>
    <n v="15"/>
    <s v="SS2.15"/>
    <x v="0"/>
    <m/>
    <x v="17"/>
    <n v="5532"/>
    <s v="rhizome"/>
    <s v="non-canopy"/>
    <n v="0"/>
    <n v="3"/>
    <n v="0"/>
    <s v="NA"/>
    <n v="0"/>
    <s v="NA"/>
    <s v="NA"/>
    <s v="NA"/>
    <m/>
    <n v="3"/>
  </r>
  <r>
    <x v="7"/>
    <n v="15"/>
    <s v="SS2.15"/>
    <x v="0"/>
    <m/>
    <x v="29"/>
    <n v="10605"/>
    <s v="rhizome"/>
    <s v="non-canopy"/>
    <n v="0"/>
    <n v="5"/>
    <n v="0"/>
    <s v="NA"/>
    <n v="0"/>
    <s v="NA"/>
    <s v="NA"/>
    <s v="NA"/>
    <m/>
    <n v="5"/>
  </r>
  <r>
    <x v="7"/>
    <n v="15"/>
    <s v="SS2.15"/>
    <x v="0"/>
    <m/>
    <x v="62"/>
    <n v="2203"/>
    <s v="NA"/>
    <s v="non-canopy"/>
    <n v="0"/>
    <n v="1"/>
    <n v="0"/>
    <s v="NA"/>
    <n v="0"/>
    <s v="NA"/>
    <s v="NA"/>
    <s v="NA"/>
    <m/>
    <n v="1"/>
  </r>
  <r>
    <x v="7"/>
    <n v="15"/>
    <s v="SS2.15"/>
    <x v="0"/>
    <m/>
    <x v="58"/>
    <n v="4000"/>
    <s v="lignotuber"/>
    <s v="soil-persistent"/>
    <n v="0"/>
    <n v="1"/>
    <n v="0"/>
    <n v="0"/>
    <n v="0"/>
    <n v="0"/>
    <n v="0"/>
    <n v="0"/>
    <m/>
    <n v="1"/>
  </r>
  <r>
    <x v="7"/>
    <n v="16"/>
    <s v="SS2.16"/>
    <x v="0"/>
    <m/>
    <x v="58"/>
    <n v="4000"/>
    <s v="lignotuber"/>
    <s v="soil-persistent"/>
    <n v="0"/>
    <n v="1"/>
    <n v="0"/>
    <n v="0"/>
    <n v="0"/>
    <n v="0"/>
    <n v="0"/>
    <n v="0"/>
    <m/>
    <n v="1"/>
  </r>
  <r>
    <x v="7"/>
    <n v="16"/>
    <s v="SS2.16"/>
    <x v="0"/>
    <m/>
    <x v="61"/>
    <n v="4232"/>
    <s v="lignotuber"/>
    <s v="canopy"/>
    <n v="0"/>
    <n v="1"/>
    <n v="0"/>
    <n v="0"/>
    <n v="0"/>
    <n v="0"/>
    <n v="0"/>
    <n v="0"/>
    <m/>
    <n v="1"/>
  </r>
  <r>
    <x v="7"/>
    <n v="16"/>
    <s v="SS2.16"/>
    <x v="0"/>
    <m/>
    <x v="59"/>
    <n v="2322"/>
    <s v="tuber"/>
    <s v="transient"/>
    <n v="0"/>
    <n v="3"/>
    <n v="0"/>
    <s v="NA"/>
    <n v="0"/>
    <s v="NA"/>
    <s v="NA"/>
    <s v="NA"/>
    <m/>
    <n v="3"/>
  </r>
  <r>
    <x v="7"/>
    <n v="16"/>
    <s v="SS2.16"/>
    <x v="0"/>
    <m/>
    <x v="43"/>
    <n v="2302"/>
    <s v="rhizome"/>
    <s v="non-canopy"/>
    <n v="0"/>
    <n v="12"/>
    <n v="0"/>
    <s v="NA"/>
    <n v="0"/>
    <s v="NA"/>
    <s v="NA"/>
    <s v="NA"/>
    <m/>
    <n v="12"/>
  </r>
  <r>
    <x v="7"/>
    <n v="16"/>
    <s v="SS2.16"/>
    <x v="0"/>
    <m/>
    <x v="29"/>
    <n v="10605"/>
    <s v="rhizome"/>
    <s v="non-canopy"/>
    <n v="0"/>
    <n v="1"/>
    <n v="0"/>
    <s v="NA"/>
    <n v="0"/>
    <s v="NA"/>
    <s v="NA"/>
    <s v="NA"/>
    <m/>
    <n v="1"/>
  </r>
  <r>
    <x v="7"/>
    <n v="16"/>
    <s v="SS2.16"/>
    <x v="0"/>
    <m/>
    <x v="17"/>
    <n v="5532"/>
    <s v="rhizome"/>
    <s v="non-canopy"/>
    <n v="0"/>
    <n v="3"/>
    <n v="0"/>
    <s v="NA"/>
    <n v="0"/>
    <s v="NA"/>
    <s v="NA"/>
    <s v="NA"/>
    <m/>
    <n v="3"/>
  </r>
  <r>
    <x v="7"/>
    <n v="17"/>
    <s v="SS2.17"/>
    <x v="0"/>
    <m/>
    <x v="61"/>
    <n v="4232"/>
    <s v="lignotuber"/>
    <s v="canopy"/>
    <n v="0"/>
    <n v="1"/>
    <n v="0"/>
    <n v="2"/>
    <n v="0"/>
    <n v="0"/>
    <n v="0"/>
    <n v="0"/>
    <m/>
    <n v="1"/>
  </r>
  <r>
    <x v="7"/>
    <n v="17"/>
    <s v="SS2.17"/>
    <x v="0"/>
    <m/>
    <x v="59"/>
    <n v="2322"/>
    <s v="tuber"/>
    <s v="transient"/>
    <n v="0"/>
    <n v="8"/>
    <n v="0"/>
    <s v="NA"/>
    <n v="0"/>
    <s v="NA"/>
    <s v="NA"/>
    <s v="NA"/>
    <m/>
    <n v="8"/>
  </r>
  <r>
    <x v="7"/>
    <n v="17"/>
    <s v="SS2.17"/>
    <x v="0"/>
    <m/>
    <x v="43"/>
    <n v="2302"/>
    <s v="rhizome"/>
    <s v="non-canopy"/>
    <n v="0"/>
    <n v="23"/>
    <n v="0"/>
    <s v="NA"/>
    <n v="0"/>
    <s v="NA"/>
    <s v="NA"/>
    <s v="NA"/>
    <m/>
    <n v="23"/>
  </r>
  <r>
    <x v="7"/>
    <n v="17"/>
    <s v="SS2.17"/>
    <x v="0"/>
    <m/>
    <x v="17"/>
    <n v="5532"/>
    <s v="rhizome"/>
    <s v="non-canopy"/>
    <n v="0"/>
    <n v="4"/>
    <n v="0"/>
    <s v="NA"/>
    <n v="0"/>
    <s v="NA"/>
    <s v="NA"/>
    <s v="NA"/>
    <m/>
    <n v="4"/>
  </r>
  <r>
    <x v="7"/>
    <n v="17"/>
    <s v="SS2.17"/>
    <x v="0"/>
    <m/>
    <x v="29"/>
    <n v="10605"/>
    <s v="rhizome"/>
    <s v="non-canopy"/>
    <n v="0"/>
    <n v="4"/>
    <n v="0"/>
    <s v="NA"/>
    <n v="0"/>
    <s v="NA"/>
    <s v="NA"/>
    <s v="NA"/>
    <m/>
    <n v="4"/>
  </r>
  <r>
    <x v="7"/>
    <n v="18"/>
    <s v="SS2.18"/>
    <x v="0"/>
    <m/>
    <x v="61"/>
    <n v="4232"/>
    <s v="lignotuber"/>
    <s v="canopy"/>
    <n v="0"/>
    <n v="0"/>
    <n v="0"/>
    <n v="6"/>
    <n v="0"/>
    <n v="0"/>
    <n v="0"/>
    <n v="0"/>
    <m/>
    <n v="0"/>
  </r>
  <r>
    <x v="7"/>
    <n v="18"/>
    <s v="SS2.18"/>
    <x v="0"/>
    <m/>
    <x v="43"/>
    <n v="2302"/>
    <s v="rhizome"/>
    <s v="non-canopy"/>
    <n v="0"/>
    <n v="14"/>
    <n v="0"/>
    <s v="NA"/>
    <n v="0"/>
    <s v="NA"/>
    <s v="NA"/>
    <s v="NA"/>
    <m/>
    <n v="14"/>
  </r>
  <r>
    <x v="7"/>
    <n v="18"/>
    <s v="SS2.18"/>
    <x v="0"/>
    <m/>
    <x v="29"/>
    <n v="10605"/>
    <s v="rhizome"/>
    <s v="non-canopy"/>
    <n v="0"/>
    <n v="5"/>
    <n v="0"/>
    <s v="NA"/>
    <n v="0"/>
    <s v="NA"/>
    <s v="NA"/>
    <s v="NA"/>
    <m/>
    <n v="5"/>
  </r>
  <r>
    <x v="7"/>
    <n v="18"/>
    <s v="SS2.18"/>
    <x v="0"/>
    <m/>
    <x v="59"/>
    <n v="2322"/>
    <s v="tuber"/>
    <s v="transient"/>
    <n v="0"/>
    <n v="6"/>
    <n v="0"/>
    <s v="NA"/>
    <n v="0"/>
    <s v="NA"/>
    <s v="NA"/>
    <s v="NA"/>
    <m/>
    <n v="6"/>
  </r>
  <r>
    <x v="7"/>
    <n v="18"/>
    <s v="SS2.18"/>
    <x v="0"/>
    <m/>
    <x v="17"/>
    <n v="5532"/>
    <s v="rhizome"/>
    <s v="non-canopy"/>
    <n v="0"/>
    <n v="5"/>
    <n v="0"/>
    <s v="NA"/>
    <n v="0"/>
    <s v="NA"/>
    <s v="NA"/>
    <s v="NA"/>
    <m/>
    <n v="5"/>
  </r>
  <r>
    <x v="7"/>
    <n v="18"/>
    <s v="SS2.18"/>
    <x v="0"/>
    <m/>
    <x v="66"/>
    <n v="7914"/>
    <s v="none"/>
    <s v="soil-persistent"/>
    <n v="0"/>
    <n v="0"/>
    <n v="0"/>
    <s v="NA"/>
    <n v="0"/>
    <n v="3"/>
    <n v="0"/>
    <n v="0"/>
    <s v="ID corrected from Senecio glomeratus to Senecio diaschides based on flowering specimen from Apr2021; resprouters corrected to recruits"/>
    <n v="3"/>
  </r>
  <r>
    <x v="7"/>
    <n v="19"/>
    <s v="SS2.19"/>
    <x v="0"/>
    <m/>
    <x v="61"/>
    <n v="4232"/>
    <s v="lignotuber"/>
    <s v="canopy"/>
    <n v="0"/>
    <n v="3"/>
    <n v="0"/>
    <n v="0"/>
    <n v="0"/>
    <n v="0"/>
    <n v="0"/>
    <n v="0"/>
    <m/>
    <n v="3"/>
  </r>
  <r>
    <x v="7"/>
    <n v="19"/>
    <s v="SS2.19"/>
    <x v="0"/>
    <m/>
    <x v="59"/>
    <n v="2322"/>
    <s v="tuber"/>
    <s v="transient"/>
    <n v="0"/>
    <n v="21"/>
    <n v="0"/>
    <s v="NA"/>
    <n v="0"/>
    <s v="NA"/>
    <s v="NA"/>
    <s v="NA"/>
    <m/>
    <n v="21"/>
  </r>
  <r>
    <x v="7"/>
    <n v="19"/>
    <s v="SS2.19"/>
    <x v="0"/>
    <m/>
    <x v="43"/>
    <n v="2302"/>
    <s v="rhizome"/>
    <s v="non-canopy"/>
    <n v="0"/>
    <n v="12"/>
    <n v="0"/>
    <s v="NA"/>
    <n v="0"/>
    <s v="NA"/>
    <s v="NA"/>
    <s v="NA"/>
    <m/>
    <n v="12"/>
  </r>
  <r>
    <x v="7"/>
    <n v="19"/>
    <s v="SS2.19"/>
    <x v="0"/>
    <m/>
    <x v="29"/>
    <n v="10605"/>
    <s v="rhizome"/>
    <s v="non-canopy"/>
    <n v="0"/>
    <n v="4"/>
    <n v="0"/>
    <s v="NA"/>
    <n v="0"/>
    <s v="NA"/>
    <s v="NA"/>
    <s v="NA"/>
    <m/>
    <n v="4"/>
  </r>
  <r>
    <x v="7"/>
    <n v="19"/>
    <s v="SS2.19"/>
    <x v="0"/>
    <m/>
    <x v="17"/>
    <n v="5532"/>
    <s v="rhizome"/>
    <s v="non-canopy"/>
    <n v="0"/>
    <n v="2"/>
    <n v="0"/>
    <s v="NA"/>
    <n v="0"/>
    <s v="NA"/>
    <s v="NA"/>
    <s v="NA"/>
    <m/>
    <n v="2"/>
  </r>
  <r>
    <x v="7"/>
    <n v="20"/>
    <s v="SS2.20"/>
    <x v="0"/>
    <m/>
    <x v="57"/>
    <n v="7664"/>
    <s v="tussock"/>
    <s v="non-canopy"/>
    <n v="0"/>
    <n v="15"/>
    <n v="0"/>
    <n v="0"/>
    <n v="0"/>
    <n v="0"/>
    <n v="0"/>
    <n v="0"/>
    <s v="found!"/>
    <n v="15"/>
  </r>
  <r>
    <x v="7"/>
    <n v="20"/>
    <s v="SS2.20"/>
    <x v="0"/>
    <m/>
    <x v="43"/>
    <n v="2302"/>
    <s v="rhizome"/>
    <s v="non-canopy"/>
    <n v="0"/>
    <n v="12"/>
    <n v="0"/>
    <s v="NA"/>
    <n v="0"/>
    <s v="NA"/>
    <s v="NA"/>
    <s v="NA"/>
    <m/>
    <n v="12"/>
  </r>
  <r>
    <x v="7"/>
    <n v="20"/>
    <s v="SS2.20"/>
    <x v="0"/>
    <m/>
    <x v="17"/>
    <n v="5532"/>
    <s v="rhizome"/>
    <s v="non-canopy"/>
    <n v="0"/>
    <n v="15"/>
    <n v="0"/>
    <s v="NA"/>
    <n v="0"/>
    <s v="NA"/>
    <s v="NA"/>
    <s v="NA"/>
    <m/>
    <n v="15"/>
  </r>
  <r>
    <x v="7"/>
    <n v="20"/>
    <s v="SS2.20"/>
    <x v="0"/>
    <m/>
    <x v="58"/>
    <n v="4000"/>
    <s v="lignotuber"/>
    <s v="soil-persistent"/>
    <n v="0"/>
    <n v="1"/>
    <n v="0"/>
    <n v="0"/>
    <n v="0"/>
    <n v="0"/>
    <n v="0"/>
    <n v="0"/>
    <m/>
    <n v="1"/>
  </r>
  <r>
    <x v="7"/>
    <n v="20"/>
    <s v="SS2.20"/>
    <x v="0"/>
    <m/>
    <x v="66"/>
    <n v="7914"/>
    <s v="none"/>
    <s v="soil-persistent"/>
    <n v="0"/>
    <n v="0"/>
    <n v="0"/>
    <s v="NA"/>
    <n v="0"/>
    <n v="10"/>
    <n v="0"/>
    <n v="0"/>
    <s v="ID corrected from Senecio glomeratus to Senecio diaschides based on flowering specimen from Apr2021; resprouters corrected to recruits"/>
    <n v="10"/>
  </r>
  <r>
    <x v="7"/>
    <n v="20"/>
    <s v="SS2.20"/>
    <x v="0"/>
    <m/>
    <x v="60"/>
    <n v="5657"/>
    <s v="NA"/>
    <s v="non-canopy"/>
    <n v="0"/>
    <n v="1"/>
    <n v="0"/>
    <s v="NA"/>
    <n v="0"/>
    <n v="0"/>
    <n v="0"/>
    <n v="0"/>
    <m/>
    <n v="1"/>
  </r>
  <r>
    <x v="7"/>
    <n v="20"/>
    <s v="SS2.20"/>
    <x v="0"/>
    <m/>
    <x v="29"/>
    <n v="10605"/>
    <s v="rhizome"/>
    <s v="non-canopy"/>
    <n v="0"/>
    <n v="5"/>
    <n v="0"/>
    <s v="NA"/>
    <n v="0"/>
    <s v="NA"/>
    <s v="NA"/>
    <s v="NA"/>
    <m/>
    <n v="5"/>
  </r>
  <r>
    <x v="7"/>
    <n v="20"/>
    <s v="SS2.20"/>
    <x v="0"/>
    <m/>
    <x v="61"/>
    <n v="4232"/>
    <s v="lignotuber"/>
    <s v="canopy"/>
    <n v="0"/>
    <n v="1"/>
    <n v="0"/>
    <n v="1"/>
    <n v="0"/>
    <n v="0"/>
    <n v="0"/>
    <n v="0"/>
    <m/>
    <n v="1"/>
  </r>
  <r>
    <x v="8"/>
    <n v="1"/>
    <s v="GGE1.1"/>
    <x v="0"/>
    <m/>
    <x v="9"/>
    <n v="8875"/>
    <s v="lignotuber"/>
    <s v="soil-persistent"/>
    <n v="0"/>
    <n v="0"/>
    <n v="0"/>
    <n v="1"/>
    <n v="0"/>
    <n v="0"/>
    <n v="0"/>
    <n v="0"/>
    <m/>
    <n v="0"/>
  </r>
  <r>
    <x v="8"/>
    <n v="2"/>
    <s v="GGE1.2"/>
    <x v="0"/>
    <m/>
    <x v="32"/>
    <n v="4122"/>
    <s v="NA"/>
    <s v="canopy"/>
    <n v="0"/>
    <n v="0"/>
    <n v="0"/>
    <n v="0"/>
    <n v="0"/>
    <n v="1"/>
    <n v="0"/>
    <n v="0"/>
    <m/>
    <n v="1"/>
  </r>
  <r>
    <x v="8"/>
    <n v="2"/>
    <s v="GGE1.2"/>
    <x v="0"/>
    <m/>
    <x v="67"/>
    <e v="#N/A"/>
    <s v="NA"/>
    <s v="NA"/>
    <n v="0"/>
    <n v="0"/>
    <n v="0"/>
    <s v="NA"/>
    <n v="0"/>
    <n v="4"/>
    <n v="0"/>
    <n v="0"/>
    <m/>
    <n v="4"/>
  </r>
  <r>
    <x v="8"/>
    <n v="3"/>
    <s v="GGE1.3"/>
    <x v="0"/>
    <m/>
    <x v="9"/>
    <n v="8875"/>
    <s v="lignotuber"/>
    <s v="soil-persistent"/>
    <n v="0"/>
    <n v="0"/>
    <n v="0"/>
    <n v="2"/>
    <n v="0"/>
    <n v="0"/>
    <n v="0"/>
    <n v="0"/>
    <m/>
    <n v="0"/>
  </r>
  <r>
    <x v="8"/>
    <n v="3"/>
    <s v="GGE1.3"/>
    <x v="0"/>
    <m/>
    <x v="67"/>
    <e v="#N/A"/>
    <s v="NA"/>
    <s v="NA"/>
    <n v="0"/>
    <n v="0"/>
    <n v="0"/>
    <s v="NA"/>
    <n v="0"/>
    <n v="4"/>
    <n v="0"/>
    <n v="0"/>
    <m/>
    <n v="4"/>
  </r>
  <r>
    <x v="8"/>
    <n v="3"/>
    <s v="GGE1.3"/>
    <x v="0"/>
    <m/>
    <x v="43"/>
    <n v="2302"/>
    <s v="rhizome"/>
    <s v="non-canopy"/>
    <n v="0"/>
    <n v="2"/>
    <n v="0"/>
    <n v="0"/>
    <n v="0"/>
    <n v="0"/>
    <n v="0"/>
    <n v="0"/>
    <m/>
    <n v="2"/>
  </r>
  <r>
    <x v="8"/>
    <n v="3"/>
    <s v="GGE1.3"/>
    <x v="0"/>
    <m/>
    <x v="68"/>
    <n v="4145"/>
    <s v="NA"/>
    <s v="canopy"/>
    <n v="0"/>
    <n v="0"/>
    <n v="0"/>
    <n v="0"/>
    <n v="0"/>
    <n v="1"/>
    <n v="0"/>
    <n v="0"/>
    <s v="confirmed in Apr2021"/>
    <n v="1"/>
  </r>
  <r>
    <x v="8"/>
    <n v="4"/>
    <s v="GGE1.4"/>
    <x v="0"/>
    <m/>
    <x v="43"/>
    <n v="2302"/>
    <s v="rhizome"/>
    <s v="non-canopy"/>
    <n v="0"/>
    <n v="4"/>
    <n v="0"/>
    <n v="0"/>
    <n v="0"/>
    <n v="0"/>
    <n v="0"/>
    <n v="0"/>
    <m/>
    <n v="4"/>
  </r>
  <r>
    <x v="8"/>
    <n v="4"/>
    <s v="GGE1.4"/>
    <x v="0"/>
    <m/>
    <x v="22"/>
    <n v="2516"/>
    <s v="tussock"/>
    <s v="non-canopy"/>
    <n v="0"/>
    <n v="3"/>
    <n v="0"/>
    <s v="NA"/>
    <n v="0"/>
    <n v="0"/>
    <n v="0"/>
    <n v="0"/>
    <m/>
    <n v="3"/>
  </r>
  <r>
    <x v="8"/>
    <n v="4"/>
    <s v="GGE1.4"/>
    <x v="0"/>
    <m/>
    <x v="16"/>
    <n v="2603"/>
    <s v="basal"/>
    <s v="soil-persistent"/>
    <n v="0"/>
    <n v="0"/>
    <n v="0"/>
    <n v="1"/>
    <n v="0"/>
    <n v="0"/>
    <n v="0"/>
    <n v="0"/>
    <m/>
    <n v="0"/>
  </r>
  <r>
    <x v="8"/>
    <n v="4"/>
    <s v="GGE1.4"/>
    <x v="0"/>
    <m/>
    <x v="67"/>
    <e v="#N/A"/>
    <s v="NA"/>
    <s v="NA"/>
    <n v="0"/>
    <n v="0"/>
    <n v="0"/>
    <s v="NA"/>
    <n v="0"/>
    <n v="11"/>
    <n v="0"/>
    <n v="0"/>
    <m/>
    <n v="11"/>
  </r>
  <r>
    <x v="8"/>
    <n v="5"/>
    <s v="GGE1.5"/>
    <x v="0"/>
    <m/>
    <x v="43"/>
    <n v="2302"/>
    <s v="rhizome"/>
    <s v="non-canopy"/>
    <n v="0"/>
    <n v="0"/>
    <n v="0"/>
    <n v="3"/>
    <n v="0"/>
    <n v="0"/>
    <n v="0"/>
    <n v="0"/>
    <m/>
    <n v="0"/>
  </r>
  <r>
    <x v="8"/>
    <n v="5"/>
    <s v="GGE1.5"/>
    <x v="0"/>
    <m/>
    <x v="69"/>
    <n v="7970"/>
    <s v="lignotuber"/>
    <s v="canopy"/>
    <n v="0"/>
    <n v="0"/>
    <n v="0"/>
    <n v="1"/>
    <n v="0"/>
    <n v="0"/>
    <n v="0"/>
    <n v="0"/>
    <m/>
    <n v="0"/>
  </r>
  <r>
    <x v="8"/>
    <n v="5"/>
    <s v="GGE1.5"/>
    <x v="0"/>
    <m/>
    <x v="9"/>
    <n v="8875"/>
    <s v="lignotuber"/>
    <s v="soil-persistent"/>
    <n v="0"/>
    <n v="0"/>
    <n v="0"/>
    <n v="1"/>
    <n v="0"/>
    <n v="0"/>
    <n v="0"/>
    <n v="0"/>
    <m/>
    <n v="0"/>
  </r>
  <r>
    <x v="8"/>
    <n v="5"/>
    <s v="GGE1.5"/>
    <x v="0"/>
    <m/>
    <x v="68"/>
    <n v="4145"/>
    <s v="NA"/>
    <s v="canopy"/>
    <n v="0"/>
    <n v="0"/>
    <n v="0"/>
    <n v="0"/>
    <n v="0"/>
    <n v="1"/>
    <n v="0"/>
    <n v="0"/>
    <m/>
    <n v="1"/>
  </r>
  <r>
    <x v="8"/>
    <n v="5"/>
    <s v="GGE1.5"/>
    <x v="0"/>
    <m/>
    <x v="22"/>
    <n v="2516"/>
    <s v="tussock"/>
    <s v="non-canopy"/>
    <n v="0"/>
    <n v="1"/>
    <n v="0"/>
    <s v="NA"/>
    <n v="0"/>
    <n v="0"/>
    <n v="0"/>
    <n v="0"/>
    <m/>
    <n v="1"/>
  </r>
  <r>
    <x v="8"/>
    <n v="5"/>
    <s v="GGE1.5"/>
    <x v="0"/>
    <m/>
    <x v="67"/>
    <e v="#N/A"/>
    <s v="NA"/>
    <s v="NA"/>
    <n v="0"/>
    <n v="0"/>
    <n v="0"/>
    <s v="NA"/>
    <n v="0"/>
    <n v="12"/>
    <n v="0"/>
    <n v="0"/>
    <m/>
    <n v="12"/>
  </r>
  <r>
    <x v="8"/>
    <n v="6"/>
    <s v="GGE1.6"/>
    <x v="0"/>
    <m/>
    <x v="43"/>
    <n v="2302"/>
    <s v="rhizome"/>
    <s v="non-canopy"/>
    <n v="0"/>
    <n v="4"/>
    <n v="0"/>
    <n v="0"/>
    <n v="0"/>
    <n v="0"/>
    <n v="0"/>
    <n v="0"/>
    <m/>
    <n v="4"/>
  </r>
  <r>
    <x v="8"/>
    <n v="6"/>
    <s v="GGE1.6"/>
    <x v="0"/>
    <m/>
    <x v="9"/>
    <n v="8875"/>
    <s v="lignotuber"/>
    <s v="soil-persistent"/>
    <n v="0"/>
    <n v="0"/>
    <n v="0"/>
    <n v="1"/>
    <n v="0"/>
    <n v="0"/>
    <n v="0"/>
    <n v="0"/>
    <m/>
    <n v="0"/>
  </r>
  <r>
    <x v="8"/>
    <n v="6"/>
    <s v="GGE1.6"/>
    <x v="0"/>
    <m/>
    <x v="22"/>
    <n v="2516"/>
    <s v="tussock"/>
    <s v="non-canopy"/>
    <n v="0"/>
    <n v="1"/>
    <n v="0"/>
    <s v="NA"/>
    <n v="0"/>
    <n v="0"/>
    <n v="0"/>
    <n v="0"/>
    <m/>
    <n v="1"/>
  </r>
  <r>
    <x v="8"/>
    <n v="6"/>
    <s v="GGE1.6"/>
    <x v="0"/>
    <m/>
    <x v="67"/>
    <e v="#N/A"/>
    <s v="NA"/>
    <s v="NA"/>
    <n v="0"/>
    <n v="0"/>
    <n v="0"/>
    <s v="NA"/>
    <n v="0"/>
    <n v="1"/>
    <n v="0"/>
    <n v="0"/>
    <m/>
    <n v="1"/>
  </r>
  <r>
    <x v="8"/>
    <n v="7"/>
    <s v="GGE1.7"/>
    <x v="0"/>
    <m/>
    <x v="0"/>
    <n v="7766"/>
    <s v="lignotuber"/>
    <s v="canopy"/>
    <n v="0"/>
    <n v="1"/>
    <n v="0"/>
    <n v="0"/>
    <n v="0"/>
    <n v="0"/>
    <n v="0"/>
    <n v="0"/>
    <m/>
    <n v="1"/>
  </r>
  <r>
    <x v="8"/>
    <n v="7"/>
    <s v="GGE1.7"/>
    <x v="0"/>
    <m/>
    <x v="70"/>
    <s v="EUCA"/>
    <s v="NA"/>
    <s v="canopy"/>
    <n v="0"/>
    <n v="0"/>
    <n v="0"/>
    <n v="0"/>
    <n v="0"/>
    <n v="2"/>
    <n v="0"/>
    <n v="0"/>
    <m/>
    <n v="2"/>
  </r>
  <r>
    <x v="8"/>
    <n v="7"/>
    <s v="GGE1.7"/>
    <x v="0"/>
    <m/>
    <x v="43"/>
    <n v="2302"/>
    <s v="rhizome"/>
    <s v="non-canopy"/>
    <n v="0"/>
    <n v="13"/>
    <n v="0"/>
    <n v="0"/>
    <n v="0"/>
    <n v="0"/>
    <n v="0"/>
    <n v="0"/>
    <m/>
    <n v="13"/>
  </r>
  <r>
    <x v="8"/>
    <n v="7"/>
    <s v="GGE1.7"/>
    <x v="0"/>
    <m/>
    <x v="22"/>
    <n v="2516"/>
    <s v="tussock"/>
    <s v="non-canopy"/>
    <n v="0"/>
    <n v="2"/>
    <n v="0"/>
    <s v="NA"/>
    <n v="0"/>
    <n v="0"/>
    <n v="0"/>
    <n v="0"/>
    <m/>
    <n v="2"/>
  </r>
  <r>
    <x v="8"/>
    <n v="8"/>
    <s v="GGE1.8"/>
    <x v="0"/>
    <m/>
    <x v="9"/>
    <n v="8875"/>
    <s v="lignotuber"/>
    <s v="soil-persistent"/>
    <n v="0"/>
    <n v="1"/>
    <n v="0"/>
    <n v="0"/>
    <n v="0"/>
    <n v="0"/>
    <n v="0"/>
    <n v="0"/>
    <m/>
    <n v="1"/>
  </r>
  <r>
    <x v="8"/>
    <n v="8"/>
    <s v="GGE1.8"/>
    <x v="0"/>
    <m/>
    <x v="22"/>
    <n v="2516"/>
    <s v="tussock"/>
    <s v="non-canopy"/>
    <n v="0"/>
    <n v="1"/>
    <n v="0"/>
    <s v="NA"/>
    <n v="0"/>
    <n v="0"/>
    <n v="0"/>
    <n v="0"/>
    <m/>
    <n v="1"/>
  </r>
  <r>
    <x v="8"/>
    <n v="8"/>
    <s v="GGE1.8"/>
    <x v="0"/>
    <m/>
    <x v="43"/>
    <n v="2302"/>
    <s v="rhizome"/>
    <s v="non-canopy"/>
    <n v="0"/>
    <n v="3"/>
    <n v="0"/>
    <n v="0"/>
    <n v="0"/>
    <n v="0"/>
    <n v="0"/>
    <n v="0"/>
    <m/>
    <n v="3"/>
  </r>
  <r>
    <x v="8"/>
    <n v="8"/>
    <s v="GGE1.8"/>
    <x v="0"/>
    <m/>
    <x v="68"/>
    <n v="4145"/>
    <s v="NA"/>
    <s v="canopy"/>
    <n v="0"/>
    <n v="0"/>
    <n v="0"/>
    <n v="0"/>
    <n v="0"/>
    <n v="2"/>
    <n v="0"/>
    <n v="0"/>
    <m/>
    <n v="2"/>
  </r>
  <r>
    <x v="8"/>
    <n v="8"/>
    <s v="GGE1.8"/>
    <x v="0"/>
    <m/>
    <x v="67"/>
    <e v="#N/A"/>
    <s v="NA"/>
    <s v="NA"/>
    <n v="0"/>
    <n v="0"/>
    <n v="0"/>
    <s v="NA"/>
    <n v="0"/>
    <n v="9"/>
    <n v="0"/>
    <n v="0"/>
    <m/>
    <n v="9"/>
  </r>
  <r>
    <x v="8"/>
    <n v="9"/>
    <s v="GGE1.9"/>
    <x v="0"/>
    <m/>
    <x v="9"/>
    <n v="8875"/>
    <s v="lignotuber"/>
    <s v="soil-persistent"/>
    <n v="0"/>
    <n v="1"/>
    <n v="0"/>
    <n v="0"/>
    <n v="0"/>
    <n v="0"/>
    <n v="0"/>
    <n v="0"/>
    <m/>
    <n v="1"/>
  </r>
  <r>
    <x v="8"/>
    <n v="9"/>
    <s v="GGE1.9"/>
    <x v="0"/>
    <m/>
    <x v="0"/>
    <n v="7766"/>
    <s v="lignotuber"/>
    <s v="canopy"/>
    <n v="0"/>
    <n v="1"/>
    <n v="0"/>
    <n v="0"/>
    <n v="0"/>
    <n v="0"/>
    <n v="0"/>
    <n v="0"/>
    <m/>
    <n v="1"/>
  </r>
  <r>
    <x v="8"/>
    <n v="9"/>
    <s v="GGE1.9"/>
    <x v="0"/>
    <m/>
    <x v="43"/>
    <n v="2302"/>
    <s v="rhizome"/>
    <s v="non-canopy"/>
    <n v="0"/>
    <n v="8"/>
    <n v="0"/>
    <n v="0"/>
    <n v="0"/>
    <n v="0"/>
    <n v="0"/>
    <n v="0"/>
    <m/>
    <n v="8"/>
  </r>
  <r>
    <x v="8"/>
    <n v="9"/>
    <s v="GGE1.9"/>
    <x v="0"/>
    <m/>
    <x v="45"/>
    <n v="3300"/>
    <s v="tussock"/>
    <s v="non-canopy"/>
    <n v="0"/>
    <n v="1"/>
    <n v="0"/>
    <n v="0"/>
    <n v="0"/>
    <n v="0"/>
    <n v="0"/>
    <n v="0"/>
    <m/>
    <n v="1"/>
  </r>
  <r>
    <x v="8"/>
    <n v="9"/>
    <s v="GGE1.9"/>
    <x v="0"/>
    <m/>
    <x v="19"/>
    <n v="6325"/>
    <s v="tussock"/>
    <s v="non-canopy"/>
    <n v="0"/>
    <n v="0"/>
    <n v="0"/>
    <n v="1"/>
    <n v="0"/>
    <n v="0"/>
    <n v="0"/>
    <n v="0"/>
    <m/>
    <n v="0"/>
  </r>
  <r>
    <x v="8"/>
    <n v="9"/>
    <s v="GGE1.9"/>
    <x v="0"/>
    <m/>
    <x v="22"/>
    <n v="2516"/>
    <s v="tussock"/>
    <s v="non-canopy"/>
    <n v="0"/>
    <n v="3"/>
    <n v="0"/>
    <s v="NA"/>
    <n v="0"/>
    <n v="0"/>
    <n v="0"/>
    <n v="0"/>
    <m/>
    <n v="3"/>
  </r>
  <r>
    <x v="8"/>
    <n v="10"/>
    <s v="GGE1.10"/>
    <x v="0"/>
    <m/>
    <x v="68"/>
    <n v="4145"/>
    <s v="NA"/>
    <s v="canopy"/>
    <n v="0"/>
    <n v="0"/>
    <n v="0"/>
    <n v="0"/>
    <n v="0"/>
    <n v="2"/>
    <n v="0"/>
    <n v="0"/>
    <s v="four unidentifed eucs split between E. oreades &amp; E, mannifera on basis of observations in Nov2020"/>
    <n v="2"/>
  </r>
  <r>
    <x v="8"/>
    <n v="10"/>
    <s v="GGE1.10"/>
    <x v="0"/>
    <m/>
    <x v="32"/>
    <n v="4122"/>
    <s v="NA"/>
    <s v="canopy"/>
    <n v="0"/>
    <n v="0"/>
    <n v="0"/>
    <n v="0"/>
    <n v="0"/>
    <n v="2"/>
    <n v="0"/>
    <n v="0"/>
    <s v="four unidentifed eucs split between E. oreades &amp; E, mannifera on basis of observations in Nov2020"/>
    <n v="2"/>
  </r>
  <r>
    <x v="8"/>
    <n v="10"/>
    <s v="GGE1.10"/>
    <x v="0"/>
    <m/>
    <x v="43"/>
    <n v="2302"/>
    <s v="rhizome"/>
    <s v="non-canopy"/>
    <n v="0"/>
    <n v="6"/>
    <n v="0"/>
    <n v="0"/>
    <n v="0"/>
    <n v="0"/>
    <n v="0"/>
    <n v="0"/>
    <m/>
    <n v="6"/>
  </r>
  <r>
    <x v="8"/>
    <n v="10"/>
    <s v="GGE1.10"/>
    <x v="0"/>
    <m/>
    <x v="9"/>
    <n v="8875"/>
    <s v="lignotuber"/>
    <s v="soil-persistent"/>
    <n v="0"/>
    <n v="1"/>
    <n v="0"/>
    <n v="0"/>
    <n v="0"/>
    <n v="0"/>
    <n v="0"/>
    <n v="0"/>
    <m/>
    <n v="1"/>
  </r>
  <r>
    <x v="8"/>
    <n v="10"/>
    <s v="GGE1.10"/>
    <x v="0"/>
    <m/>
    <x v="67"/>
    <e v="#N/A"/>
    <s v="NA"/>
    <s v="NA"/>
    <n v="0"/>
    <n v="0"/>
    <n v="0"/>
    <s v="NA"/>
    <n v="0"/>
    <n v="1"/>
    <n v="0"/>
    <n v="0"/>
    <m/>
    <n v="1"/>
  </r>
  <r>
    <x v="8"/>
    <n v="10"/>
    <s v="GGE1.10"/>
    <x v="0"/>
    <m/>
    <x v="17"/>
    <n v="5532"/>
    <s v="rhizome"/>
    <s v="non-canopy"/>
    <n v="0"/>
    <n v="1"/>
    <n v="0"/>
    <s v="NA"/>
    <n v="0"/>
    <n v="0"/>
    <n v="0"/>
    <n v="0"/>
    <m/>
    <n v="1"/>
  </r>
  <r>
    <x v="8"/>
    <n v="11"/>
    <s v="GGE1.11"/>
    <x v="0"/>
    <m/>
    <x v="43"/>
    <n v="2302"/>
    <s v="rhizome"/>
    <s v="non-canopy"/>
    <n v="0"/>
    <n v="2"/>
    <n v="0"/>
    <n v="0"/>
    <n v="0"/>
    <n v="0"/>
    <n v="0"/>
    <n v="0"/>
    <m/>
    <n v="2"/>
  </r>
  <r>
    <x v="8"/>
    <n v="11"/>
    <s v="GGE1.11"/>
    <x v="0"/>
    <m/>
    <x v="17"/>
    <n v="5532"/>
    <s v="rhizome"/>
    <s v="non-canopy"/>
    <n v="0"/>
    <n v="2"/>
    <n v="0"/>
    <s v="NA"/>
    <n v="0"/>
    <n v="0"/>
    <n v="0"/>
    <n v="0"/>
    <m/>
    <n v="2"/>
  </r>
  <r>
    <x v="8"/>
    <n v="12"/>
    <s v="GGE1.12"/>
    <x v="0"/>
    <m/>
    <x v="20"/>
    <n v="2557"/>
    <s v="rhizome"/>
    <s v="transient"/>
    <n v="0"/>
    <n v="1"/>
    <n v="0"/>
    <s v="NA"/>
    <n v="0"/>
    <n v="0"/>
    <n v="0"/>
    <n v="0"/>
    <m/>
    <n v="1"/>
  </r>
  <r>
    <x v="8"/>
    <n v="12"/>
    <s v="GGE1.12"/>
    <x v="0"/>
    <m/>
    <x v="18"/>
    <n v="2445"/>
    <s v="tussock"/>
    <s v="non-canopy"/>
    <n v="0"/>
    <n v="2"/>
    <n v="0"/>
    <n v="0"/>
    <n v="0"/>
    <n v="0"/>
    <n v="0"/>
    <n v="0"/>
    <m/>
    <n v="2"/>
  </r>
  <r>
    <x v="8"/>
    <n v="12"/>
    <s v="GGE1.12"/>
    <x v="0"/>
    <m/>
    <x v="19"/>
    <n v="6325"/>
    <s v="tussock"/>
    <s v="non-canopy"/>
    <n v="0"/>
    <n v="1"/>
    <n v="0"/>
    <n v="0"/>
    <n v="0"/>
    <n v="0"/>
    <n v="0"/>
    <n v="0"/>
    <m/>
    <n v="1"/>
  </r>
  <r>
    <x v="8"/>
    <n v="12"/>
    <s v="GGE1.12"/>
    <x v="0"/>
    <m/>
    <x v="43"/>
    <n v="2302"/>
    <s v="rhizome"/>
    <s v="non-canopy"/>
    <n v="0"/>
    <n v="2"/>
    <n v="0"/>
    <n v="0"/>
    <n v="0"/>
    <n v="0"/>
    <n v="0"/>
    <n v="0"/>
    <m/>
    <n v="2"/>
  </r>
  <r>
    <x v="8"/>
    <n v="13"/>
    <s v="GGE1.13"/>
    <x v="0"/>
    <m/>
    <x v="43"/>
    <n v="2302"/>
    <s v="rhizome"/>
    <s v="non-canopy"/>
    <n v="0"/>
    <n v="5"/>
    <n v="0"/>
    <n v="0"/>
    <n v="0"/>
    <n v="0"/>
    <n v="0"/>
    <n v="0"/>
    <m/>
    <n v="5"/>
  </r>
  <r>
    <x v="8"/>
    <n v="13"/>
    <s v="GGE1.13"/>
    <x v="0"/>
    <m/>
    <x v="17"/>
    <n v="5532"/>
    <s v="rhizome"/>
    <s v="non-canopy"/>
    <n v="0"/>
    <n v="3"/>
    <n v="0"/>
    <s v="NA"/>
    <n v="0"/>
    <n v="0"/>
    <n v="0"/>
    <n v="0"/>
    <m/>
    <n v="3"/>
  </r>
  <r>
    <x v="8"/>
    <n v="14"/>
    <s v="GGE1.14"/>
    <x v="0"/>
    <m/>
    <x v="9"/>
    <n v="8875"/>
    <s v="lignotuber"/>
    <s v="soil-persistent"/>
    <n v="0"/>
    <n v="0"/>
    <n v="0"/>
    <n v="1"/>
    <n v="0"/>
    <n v="0"/>
    <n v="0"/>
    <n v="0"/>
    <m/>
    <n v="0"/>
  </r>
  <r>
    <x v="8"/>
    <n v="14"/>
    <s v="GGE1.14"/>
    <x v="0"/>
    <m/>
    <x v="43"/>
    <n v="2302"/>
    <s v="rhizome"/>
    <s v="non-canopy"/>
    <n v="0"/>
    <n v="2"/>
    <n v="0"/>
    <n v="0"/>
    <n v="0"/>
    <n v="0"/>
    <n v="0"/>
    <n v="0"/>
    <m/>
    <n v="2"/>
  </r>
  <r>
    <x v="8"/>
    <n v="14"/>
    <s v="GGE1.14"/>
    <x v="0"/>
    <m/>
    <x v="17"/>
    <n v="5532"/>
    <s v="rhizome"/>
    <s v="non-canopy"/>
    <n v="0"/>
    <n v="2"/>
    <n v="0"/>
    <s v="NA"/>
    <n v="0"/>
    <n v="0"/>
    <n v="0"/>
    <n v="0"/>
    <m/>
    <n v="2"/>
  </r>
  <r>
    <x v="8"/>
    <n v="15"/>
    <s v="GGE1.15"/>
    <x v="0"/>
    <m/>
    <x v="10"/>
    <n v="2469"/>
    <s v="rhizome"/>
    <s v="non-canopy"/>
    <n v="0"/>
    <n v="4"/>
    <n v="0"/>
    <n v="0"/>
    <n v="0"/>
    <n v="0"/>
    <n v="0"/>
    <n v="0"/>
    <m/>
    <n v="4"/>
  </r>
  <r>
    <x v="8"/>
    <n v="15"/>
    <s v="GGE1.15"/>
    <x v="0"/>
    <m/>
    <x v="43"/>
    <n v="2302"/>
    <s v="rhizome"/>
    <s v="non-canopy"/>
    <n v="0"/>
    <n v="2"/>
    <n v="0"/>
    <n v="0"/>
    <n v="0"/>
    <n v="0"/>
    <n v="0"/>
    <n v="0"/>
    <m/>
    <n v="2"/>
  </r>
  <r>
    <x v="8"/>
    <n v="15"/>
    <s v="GGE1.15"/>
    <x v="0"/>
    <m/>
    <x v="17"/>
    <n v="5532"/>
    <s v="rhizome"/>
    <s v="non-canopy"/>
    <n v="0"/>
    <n v="2"/>
    <n v="0"/>
    <s v="NA"/>
    <n v="0"/>
    <n v="0"/>
    <n v="0"/>
    <n v="0"/>
    <m/>
    <n v="2"/>
  </r>
  <r>
    <x v="8"/>
    <n v="16"/>
    <s v="GGE1.16"/>
    <x v="0"/>
    <m/>
    <x v="43"/>
    <n v="2302"/>
    <s v="rhizome"/>
    <s v="non-canopy"/>
    <n v="0"/>
    <n v="5"/>
    <n v="0"/>
    <n v="0"/>
    <n v="0"/>
    <n v="0"/>
    <n v="0"/>
    <n v="0"/>
    <m/>
    <n v="5"/>
  </r>
  <r>
    <x v="8"/>
    <n v="16"/>
    <s v="GGE1.16"/>
    <x v="0"/>
    <m/>
    <x v="10"/>
    <n v="2469"/>
    <s v="rhizome"/>
    <s v="non-canopy"/>
    <n v="0"/>
    <n v="1"/>
    <n v="0"/>
    <n v="0"/>
    <n v="0"/>
    <n v="0"/>
    <n v="0"/>
    <n v="0"/>
    <m/>
    <n v="1"/>
  </r>
  <r>
    <x v="8"/>
    <n v="17"/>
    <s v="GGE1.17"/>
    <x v="0"/>
    <m/>
    <x v="43"/>
    <n v="2302"/>
    <s v="rhizome"/>
    <s v="non-canopy"/>
    <n v="0"/>
    <n v="5"/>
    <n v="0"/>
    <n v="0"/>
    <n v="0"/>
    <n v="0"/>
    <n v="0"/>
    <n v="0"/>
    <m/>
    <n v="5"/>
  </r>
  <r>
    <x v="8"/>
    <n v="18"/>
    <s v="GGE1.18"/>
    <x v="0"/>
    <m/>
    <x v="43"/>
    <n v="2302"/>
    <s v="rhizome"/>
    <s v="non-canopy"/>
    <n v="0"/>
    <n v="2"/>
    <n v="0"/>
    <n v="0"/>
    <n v="0"/>
    <n v="0"/>
    <n v="0"/>
    <n v="0"/>
    <m/>
    <n v="2"/>
  </r>
  <r>
    <x v="8"/>
    <n v="19"/>
    <s v="GGE1.19"/>
    <x v="0"/>
    <m/>
    <x v="18"/>
    <n v="2445"/>
    <s v="tussock"/>
    <s v="non-canopy"/>
    <n v="0"/>
    <n v="1"/>
    <n v="0"/>
    <n v="0"/>
    <n v="0"/>
    <n v="0"/>
    <n v="0"/>
    <n v="0"/>
    <m/>
    <n v="1"/>
  </r>
  <r>
    <x v="8"/>
    <n v="19"/>
    <s v="GGE1.19"/>
    <x v="0"/>
    <m/>
    <x v="10"/>
    <n v="2469"/>
    <s v="rhizome"/>
    <s v="non-canopy"/>
    <n v="0"/>
    <n v="4"/>
    <n v="0"/>
    <n v="0"/>
    <n v="0"/>
    <n v="0"/>
    <n v="0"/>
    <n v="0"/>
    <m/>
    <n v="4"/>
  </r>
  <r>
    <x v="8"/>
    <n v="19"/>
    <s v="GGE1.19"/>
    <x v="0"/>
    <m/>
    <x v="23"/>
    <n v="7138"/>
    <s v="rhizome"/>
    <s v="transient"/>
    <n v="0"/>
    <n v="3"/>
    <n v="0"/>
    <s v="NA"/>
    <n v="0"/>
    <n v="0"/>
    <n v="0"/>
    <n v="0"/>
    <m/>
    <n v="3"/>
  </r>
  <r>
    <x v="8"/>
    <n v="19"/>
    <s v="GGE1.19"/>
    <x v="0"/>
    <m/>
    <x v="17"/>
    <n v="5532"/>
    <s v="rhizome"/>
    <s v="non-canopy"/>
    <n v="0"/>
    <n v="1"/>
    <n v="0"/>
    <s v="NA"/>
    <n v="0"/>
    <n v="0"/>
    <n v="0"/>
    <n v="0"/>
    <m/>
    <n v="1"/>
  </r>
  <r>
    <x v="8"/>
    <n v="20"/>
    <s v="GGE1.20"/>
    <x v="0"/>
    <m/>
    <x v="10"/>
    <n v="2469"/>
    <s v="rhizome"/>
    <s v="non-canopy"/>
    <n v="0"/>
    <n v="7"/>
    <n v="0"/>
    <n v="0"/>
    <n v="0"/>
    <n v="0"/>
    <n v="0"/>
    <n v="0"/>
    <m/>
    <n v="7"/>
  </r>
  <r>
    <x v="8"/>
    <n v="20"/>
    <s v="GGE1.20"/>
    <x v="0"/>
    <m/>
    <x v="23"/>
    <n v="7138"/>
    <s v="rhizome"/>
    <s v="transient"/>
    <n v="0"/>
    <n v="2"/>
    <n v="0"/>
    <s v="NA"/>
    <n v="0"/>
    <n v="0"/>
    <n v="0"/>
    <n v="0"/>
    <m/>
    <n v="2"/>
  </r>
  <r>
    <x v="8"/>
    <n v="20"/>
    <s v="GGE1.20"/>
    <x v="0"/>
    <m/>
    <x v="17"/>
    <n v="5532"/>
    <s v="rhizome"/>
    <s v="non-canopy"/>
    <n v="0"/>
    <n v="3"/>
    <n v="0"/>
    <s v="NA"/>
    <n v="0"/>
    <n v="0"/>
    <n v="0"/>
    <n v="0"/>
    <m/>
    <n v="3"/>
  </r>
  <r>
    <x v="9"/>
    <n v="1"/>
    <s v="GGE2.1"/>
    <x v="0"/>
    <m/>
    <x v="43"/>
    <n v="2302"/>
    <s v="rhizome"/>
    <s v="non-canopy"/>
    <n v="0"/>
    <n v="19"/>
    <n v="0"/>
    <n v="0"/>
    <n v="0"/>
    <n v="0"/>
    <n v="0"/>
    <n v="0"/>
    <m/>
    <n v="19"/>
  </r>
  <r>
    <x v="9"/>
    <n v="1"/>
    <s v="GGE2.1"/>
    <x v="0"/>
    <m/>
    <x v="22"/>
    <n v="2516"/>
    <s v="rhizome"/>
    <s v="non-canopy"/>
    <n v="0"/>
    <n v="1"/>
    <n v="0"/>
    <n v="0"/>
    <n v="0"/>
    <n v="0"/>
    <n v="0"/>
    <n v="0"/>
    <m/>
    <n v="1"/>
  </r>
  <r>
    <x v="9"/>
    <n v="1"/>
    <s v="GGE2.1"/>
    <x v="0"/>
    <m/>
    <x v="1"/>
    <n v="3997"/>
    <s v="lignotuber"/>
    <s v="soil-persistent"/>
    <n v="0"/>
    <n v="0"/>
    <n v="0"/>
    <n v="1"/>
    <n v="0"/>
    <n v="0"/>
    <n v="0"/>
    <n v="0"/>
    <m/>
    <n v="0"/>
  </r>
  <r>
    <x v="9"/>
    <n v="1"/>
    <s v="GGE2.1"/>
    <x v="0"/>
    <m/>
    <x v="19"/>
    <n v="6325"/>
    <s v="tussock"/>
    <s v="non-canopy"/>
    <n v="0"/>
    <n v="1"/>
    <n v="0"/>
    <n v="1"/>
    <n v="0"/>
    <n v="0"/>
    <n v="0"/>
    <n v="0"/>
    <m/>
    <n v="1"/>
  </r>
  <r>
    <x v="9"/>
    <n v="2"/>
    <s v="GGE2.2"/>
    <x v="0"/>
    <m/>
    <x v="22"/>
    <n v="2516"/>
    <s v="tussock"/>
    <s v="non-canopy"/>
    <n v="0"/>
    <n v="1"/>
    <n v="0"/>
    <n v="0"/>
    <n v="0"/>
    <n v="0"/>
    <n v="0"/>
    <n v="0"/>
    <m/>
    <n v="1"/>
  </r>
  <r>
    <x v="9"/>
    <n v="2"/>
    <s v="GGE2.2"/>
    <x v="0"/>
    <m/>
    <x v="43"/>
    <n v="2302"/>
    <s v="rhizome"/>
    <s v="non-canopy"/>
    <n v="0"/>
    <n v="4"/>
    <n v="0"/>
    <n v="0"/>
    <n v="0"/>
    <n v="0"/>
    <n v="0"/>
    <n v="0"/>
    <m/>
    <n v="4"/>
  </r>
  <r>
    <x v="9"/>
    <n v="2"/>
    <s v="GGE2.2"/>
    <x v="0"/>
    <m/>
    <x v="19"/>
    <n v="6325"/>
    <s v="rhizome"/>
    <s v="non-canopy"/>
    <n v="0"/>
    <n v="0"/>
    <n v="0"/>
    <n v="3"/>
    <n v="0"/>
    <n v="0"/>
    <n v="0"/>
    <n v="0"/>
    <m/>
    <n v="0"/>
  </r>
  <r>
    <x v="9"/>
    <n v="2"/>
    <s v="GGE2.2"/>
    <x v="0"/>
    <m/>
    <x v="1"/>
    <n v="3997"/>
    <s v="lignotuber"/>
    <s v="soil-persistent"/>
    <n v="0"/>
    <n v="0"/>
    <n v="0"/>
    <n v="1"/>
    <n v="0"/>
    <n v="0"/>
    <n v="0"/>
    <n v="0"/>
    <m/>
    <n v="0"/>
  </r>
  <r>
    <x v="9"/>
    <n v="2"/>
    <s v="GGE2.2"/>
    <x v="0"/>
    <m/>
    <x v="16"/>
    <n v="2603"/>
    <s v="basal"/>
    <s v="soil-persistent"/>
    <n v="0"/>
    <n v="0"/>
    <n v="0"/>
    <n v="2"/>
    <n v="0"/>
    <n v="0"/>
    <n v="0"/>
    <n v="0"/>
    <m/>
    <n v="0"/>
  </r>
  <r>
    <x v="9"/>
    <n v="3"/>
    <s v="GGE2.3"/>
    <x v="0"/>
    <m/>
    <x v="19"/>
    <n v="6325"/>
    <s v="tussock"/>
    <s v="non-canopy"/>
    <n v="0"/>
    <n v="3"/>
    <n v="0"/>
    <n v="2"/>
    <n v="0"/>
    <n v="0"/>
    <n v="0"/>
    <n v="0"/>
    <m/>
    <n v="3"/>
  </r>
  <r>
    <x v="9"/>
    <n v="3"/>
    <s v="GGE2.3"/>
    <x v="0"/>
    <m/>
    <x v="0"/>
    <n v="7766"/>
    <s v="lignotuber"/>
    <s v="canopy"/>
    <n v="0"/>
    <n v="0"/>
    <n v="0"/>
    <n v="3"/>
    <n v="0"/>
    <n v="0"/>
    <n v="0"/>
    <n v="0"/>
    <m/>
    <n v="0"/>
  </r>
  <r>
    <x v="9"/>
    <n v="3"/>
    <s v="GGE2.3"/>
    <x v="0"/>
    <m/>
    <x v="1"/>
    <n v="3997"/>
    <s v="lignotuber"/>
    <s v="soil-persistent"/>
    <n v="0"/>
    <n v="0"/>
    <n v="0"/>
    <n v="0"/>
    <n v="0"/>
    <n v="1"/>
    <n v="0"/>
    <n v="0"/>
    <m/>
    <n v="1"/>
  </r>
  <r>
    <x v="9"/>
    <n v="3"/>
    <s v="GGE2.3"/>
    <x v="0"/>
    <m/>
    <x v="43"/>
    <n v="2302"/>
    <s v="rhizome"/>
    <s v="non-canopy"/>
    <n v="0"/>
    <n v="7"/>
    <n v="0"/>
    <n v="0"/>
    <n v="0"/>
    <n v="0"/>
    <n v="0"/>
    <n v="0"/>
    <m/>
    <n v="7"/>
  </r>
  <r>
    <x v="9"/>
    <n v="3"/>
    <s v="GGE2.3"/>
    <x v="0"/>
    <m/>
    <x v="22"/>
    <n v="2516"/>
    <s v="tussock"/>
    <s v="non-canopy"/>
    <n v="0"/>
    <n v="2"/>
    <n v="0"/>
    <n v="0"/>
    <n v="0"/>
    <n v="0"/>
    <n v="0"/>
    <n v="0"/>
    <m/>
    <n v="2"/>
  </r>
  <r>
    <x v="9"/>
    <n v="4"/>
    <s v="GGE2.4"/>
    <x v="0"/>
    <m/>
    <x v="0"/>
    <n v="7766"/>
    <s v="lignotuber"/>
    <s v="canopy"/>
    <n v="0"/>
    <n v="0"/>
    <n v="0"/>
    <n v="2"/>
    <n v="0"/>
    <n v="0"/>
    <n v="0"/>
    <n v="0"/>
    <m/>
    <n v="0"/>
  </r>
  <r>
    <x v="9"/>
    <n v="4"/>
    <s v="GGE2.4"/>
    <x v="0"/>
    <m/>
    <x v="1"/>
    <n v="3997"/>
    <s v="lignotuber"/>
    <s v="soil-persistent"/>
    <n v="0"/>
    <n v="0"/>
    <n v="0"/>
    <n v="1"/>
    <n v="0"/>
    <n v="0"/>
    <n v="0"/>
    <n v="0"/>
    <m/>
    <n v="0"/>
  </r>
  <r>
    <x v="9"/>
    <n v="4"/>
    <s v="GGE2.4"/>
    <x v="0"/>
    <m/>
    <x v="19"/>
    <n v="6325"/>
    <s v="tussock"/>
    <s v="non-canopy"/>
    <n v="0"/>
    <n v="0"/>
    <n v="0"/>
    <n v="1"/>
    <n v="0"/>
    <n v="0"/>
    <n v="0"/>
    <n v="0"/>
    <m/>
    <n v="0"/>
  </r>
  <r>
    <x v="9"/>
    <n v="5"/>
    <s v="GGE2.5"/>
    <x v="0"/>
    <m/>
    <x v="0"/>
    <n v="7766"/>
    <s v="lignotuber"/>
    <s v="canopy"/>
    <n v="0"/>
    <n v="0"/>
    <n v="0"/>
    <n v="1"/>
    <n v="0"/>
    <n v="0"/>
    <n v="0"/>
    <n v="0"/>
    <m/>
    <n v="0"/>
  </r>
  <r>
    <x v="9"/>
    <n v="5"/>
    <s v="GGE2.5"/>
    <x v="0"/>
    <m/>
    <x v="43"/>
    <n v="2302"/>
    <s v="rhizome"/>
    <s v="soil-persistent"/>
    <n v="0"/>
    <n v="0"/>
    <n v="0"/>
    <n v="2"/>
    <n v="0"/>
    <n v="0"/>
    <n v="0"/>
    <n v="0"/>
    <m/>
    <n v="0"/>
  </r>
  <r>
    <x v="9"/>
    <n v="6"/>
    <s v="GGE2.6"/>
    <x v="0"/>
    <m/>
    <x v="0"/>
    <n v="7766"/>
    <s v="lignotuber"/>
    <s v="canopy"/>
    <n v="0"/>
    <n v="0"/>
    <n v="0"/>
    <n v="2"/>
    <n v="0"/>
    <n v="1"/>
    <n v="0"/>
    <n v="0"/>
    <m/>
    <n v="1"/>
  </r>
  <r>
    <x v="9"/>
    <n v="6"/>
    <s v="GGE2.6"/>
    <x v="0"/>
    <m/>
    <x v="46"/>
    <n v="2602"/>
    <s v="basal"/>
    <s v="soil-persistent"/>
    <n v="0"/>
    <n v="0"/>
    <n v="0"/>
    <n v="1"/>
    <n v="0"/>
    <n v="0"/>
    <n v="0"/>
    <n v="0"/>
    <m/>
    <n v="0"/>
  </r>
  <r>
    <x v="9"/>
    <n v="6"/>
    <s v="GGE2.6"/>
    <x v="0"/>
    <m/>
    <x v="43"/>
    <n v="2302"/>
    <s v="rhizome"/>
    <s v="non-canopy"/>
    <n v="0"/>
    <n v="0"/>
    <n v="0"/>
    <n v="2"/>
    <n v="0"/>
    <n v="0"/>
    <n v="0"/>
    <n v="0"/>
    <m/>
    <n v="0"/>
  </r>
  <r>
    <x v="9"/>
    <n v="7"/>
    <s v="GGE2.7"/>
    <x v="0"/>
    <m/>
    <x v="43"/>
    <n v="2302"/>
    <s v="rhizome"/>
    <s v="non-canopy"/>
    <n v="0"/>
    <n v="1"/>
    <n v="0"/>
    <n v="0"/>
    <n v="0"/>
    <n v="0"/>
    <n v="0"/>
    <n v="0"/>
    <m/>
    <n v="1"/>
  </r>
  <r>
    <x v="9"/>
    <n v="7"/>
    <s v="GGE2.7"/>
    <x v="0"/>
    <m/>
    <x v="9"/>
    <n v="8875"/>
    <s v="lignotuber"/>
    <s v="soil-persistent"/>
    <n v="0"/>
    <n v="0"/>
    <n v="0"/>
    <n v="1"/>
    <n v="0"/>
    <n v="0"/>
    <n v="0"/>
    <n v="0"/>
    <m/>
    <n v="0"/>
  </r>
  <r>
    <x v="9"/>
    <n v="7"/>
    <s v="GGE2.7"/>
    <x v="0"/>
    <m/>
    <x v="0"/>
    <n v="7766"/>
    <s v="lignotuber"/>
    <s v="canopy"/>
    <n v="0"/>
    <n v="0"/>
    <n v="0"/>
    <n v="1"/>
    <n v="0"/>
    <n v="2"/>
    <n v="0"/>
    <n v="0"/>
    <m/>
    <n v="2"/>
  </r>
  <r>
    <x v="9"/>
    <n v="7"/>
    <s v="GGE2.7"/>
    <x v="0"/>
    <m/>
    <x v="22"/>
    <n v="2516"/>
    <s v="rhizome"/>
    <s v="non-canopy"/>
    <n v="0"/>
    <n v="0"/>
    <n v="0"/>
    <n v="1"/>
    <n v="0"/>
    <n v="0"/>
    <n v="0"/>
    <n v="0"/>
    <m/>
    <n v="0"/>
  </r>
  <r>
    <x v="9"/>
    <n v="8"/>
    <s v="GGE2.8"/>
    <x v="0"/>
    <m/>
    <x v="22"/>
    <n v="2516"/>
    <s v="tussock"/>
    <s v="non-canopy"/>
    <n v="0"/>
    <n v="1"/>
    <n v="0"/>
    <n v="2"/>
    <n v="0"/>
    <n v="0"/>
    <n v="0"/>
    <n v="0"/>
    <m/>
    <n v="1"/>
  </r>
  <r>
    <x v="9"/>
    <n v="8"/>
    <s v="GGE2.8"/>
    <x v="0"/>
    <m/>
    <x v="0"/>
    <n v="7766"/>
    <s v="lignotuber"/>
    <s v="canopy"/>
    <n v="0"/>
    <n v="0"/>
    <n v="0"/>
    <n v="1"/>
    <n v="0"/>
    <n v="0"/>
    <n v="0"/>
    <n v="0"/>
    <m/>
    <n v="0"/>
  </r>
  <r>
    <x v="9"/>
    <n v="9"/>
    <s v="GGE2.9"/>
    <x v="0"/>
    <m/>
    <x v="19"/>
    <n v="6325"/>
    <s v="tussock"/>
    <s v="non-canopy"/>
    <n v="0"/>
    <n v="0"/>
    <n v="0"/>
    <n v="1"/>
    <n v="0"/>
    <n v="0"/>
    <n v="0"/>
    <n v="0"/>
    <m/>
    <n v="0"/>
  </r>
  <r>
    <x v="9"/>
    <n v="9"/>
    <s v="GGE2.9"/>
    <x v="0"/>
    <m/>
    <x v="70"/>
    <s v="EUCA"/>
    <s v="NA"/>
    <s v="canopy"/>
    <n v="0"/>
    <n v="0"/>
    <n v="0"/>
    <n v="0"/>
    <n v="0"/>
    <n v="1"/>
    <n v="0"/>
    <n v="0"/>
    <m/>
    <n v="1"/>
  </r>
  <r>
    <x v="9"/>
    <n v="9"/>
    <s v="GGE2.9"/>
    <x v="0"/>
    <m/>
    <x v="0"/>
    <n v="7766"/>
    <s v="lignotuber"/>
    <s v="canopy"/>
    <n v="0"/>
    <n v="0"/>
    <n v="0"/>
    <n v="0"/>
    <n v="0"/>
    <n v="5"/>
    <n v="0"/>
    <n v="0"/>
    <m/>
    <n v="5"/>
  </r>
  <r>
    <x v="9"/>
    <n v="10"/>
    <s v="GGE2.10"/>
    <x v="0"/>
    <m/>
    <x v="9"/>
    <n v="8875"/>
    <s v="lignotuber"/>
    <s v="soil-persistent"/>
    <n v="0"/>
    <n v="0"/>
    <n v="0"/>
    <n v="1"/>
    <n v="0"/>
    <n v="0"/>
    <n v="0"/>
    <n v="0"/>
    <m/>
    <n v="0"/>
  </r>
  <r>
    <x v="9"/>
    <n v="10"/>
    <s v="GGE2.10"/>
    <x v="0"/>
    <m/>
    <x v="0"/>
    <n v="7766"/>
    <s v="lignotuber"/>
    <s v="canopy"/>
    <n v="0"/>
    <n v="0"/>
    <n v="0"/>
    <n v="0"/>
    <n v="0"/>
    <n v="1"/>
    <n v="0"/>
    <n v="0"/>
    <m/>
    <n v="1"/>
  </r>
  <r>
    <x v="9"/>
    <n v="11"/>
    <s v="GGE2.11"/>
    <x v="0"/>
    <m/>
    <x v="43"/>
    <n v="2302"/>
    <s v="rhizome"/>
    <s v="non-canopy"/>
    <n v="0"/>
    <n v="5"/>
    <n v="0"/>
    <n v="0"/>
    <n v="0"/>
    <n v="1"/>
    <n v="0"/>
    <n v="0"/>
    <m/>
    <n v="6"/>
  </r>
  <r>
    <x v="9"/>
    <n v="11"/>
    <s v="GGE2.11"/>
    <x v="0"/>
    <m/>
    <x v="9"/>
    <n v="8875"/>
    <s v="lignotuber"/>
    <s v="soil-persistent"/>
    <n v="0"/>
    <n v="0"/>
    <n v="0"/>
    <n v="1"/>
    <n v="0"/>
    <n v="0"/>
    <n v="0"/>
    <n v="0"/>
    <m/>
    <n v="0"/>
  </r>
  <r>
    <x v="9"/>
    <n v="11"/>
    <s v="GGE2.11"/>
    <x v="0"/>
    <m/>
    <x v="0"/>
    <n v="7766"/>
    <s v="lignotuber"/>
    <s v="canopy"/>
    <n v="0"/>
    <n v="0"/>
    <n v="0"/>
    <n v="0"/>
    <n v="0"/>
    <n v="12"/>
    <n v="0"/>
    <n v="0"/>
    <m/>
    <n v="12"/>
  </r>
  <r>
    <x v="9"/>
    <n v="12"/>
    <s v="GGE2.12"/>
    <x v="0"/>
    <m/>
    <x v="0"/>
    <n v="7766"/>
    <s v="lignotuber"/>
    <s v="canopy"/>
    <n v="0"/>
    <n v="0"/>
    <n v="0"/>
    <n v="2"/>
    <n v="0"/>
    <n v="17"/>
    <n v="0"/>
    <n v="0"/>
    <m/>
    <n v="17"/>
  </r>
  <r>
    <x v="9"/>
    <n v="12"/>
    <s v="GGE2.12"/>
    <x v="0"/>
    <m/>
    <x v="9"/>
    <n v="8875"/>
    <s v="lignotuber"/>
    <s v="soil-persistent"/>
    <n v="0"/>
    <n v="0"/>
    <n v="0"/>
    <n v="1"/>
    <n v="0"/>
    <n v="0"/>
    <n v="0"/>
    <n v="0"/>
    <m/>
    <n v="0"/>
  </r>
  <r>
    <x v="9"/>
    <n v="12"/>
    <s v="GGE2.12"/>
    <x v="0"/>
    <m/>
    <x v="71"/>
    <n v="2014"/>
    <s v="NA"/>
    <s v="canopy"/>
    <n v="0"/>
    <n v="0"/>
    <n v="0"/>
    <n v="0"/>
    <n v="0"/>
    <n v="1"/>
    <n v="0"/>
    <n v="0"/>
    <m/>
    <n v="1"/>
  </r>
  <r>
    <x v="9"/>
    <n v="13"/>
    <s v="GGE2.13"/>
    <x v="0"/>
    <m/>
    <x v="9"/>
    <n v="8875"/>
    <s v="lignotuber"/>
    <s v="soil-persistent"/>
    <n v="0"/>
    <n v="0"/>
    <n v="0"/>
    <n v="1"/>
    <n v="0"/>
    <n v="0"/>
    <n v="0"/>
    <n v="0"/>
    <m/>
    <n v="0"/>
  </r>
  <r>
    <x v="9"/>
    <n v="13"/>
    <s v="GGE2.13"/>
    <x v="0"/>
    <m/>
    <x v="0"/>
    <n v="7766"/>
    <s v="lignotuber"/>
    <s v="canopy"/>
    <n v="0"/>
    <n v="0"/>
    <n v="0"/>
    <n v="2"/>
    <n v="0"/>
    <n v="14"/>
    <n v="0"/>
    <n v="0"/>
    <m/>
    <n v="14"/>
  </r>
  <r>
    <x v="9"/>
    <n v="14"/>
    <s v="GGE2.14"/>
    <x v="0"/>
    <m/>
    <x v="1"/>
    <n v="3997"/>
    <s v="lignotuber"/>
    <s v="soil-persistent"/>
    <n v="0"/>
    <n v="0"/>
    <n v="0"/>
    <n v="1"/>
    <n v="0"/>
    <n v="0"/>
    <n v="0"/>
    <n v="0"/>
    <m/>
    <n v="0"/>
  </r>
  <r>
    <x v="9"/>
    <n v="14"/>
    <s v="GGE2.14"/>
    <x v="0"/>
    <m/>
    <x v="0"/>
    <n v="7766"/>
    <s v="lignotuber"/>
    <s v="canopy"/>
    <n v="0"/>
    <n v="0"/>
    <n v="0"/>
    <n v="2"/>
    <n v="0"/>
    <n v="10"/>
    <n v="0"/>
    <n v="0"/>
    <m/>
    <n v="10"/>
  </r>
  <r>
    <x v="9"/>
    <n v="14"/>
    <s v="GGE2.14"/>
    <x v="0"/>
    <m/>
    <x v="43"/>
    <n v="2302"/>
    <s v="rhizome"/>
    <s v="non-canopy"/>
    <n v="0"/>
    <n v="2"/>
    <n v="0"/>
    <n v="1"/>
    <n v="0"/>
    <n v="0"/>
    <n v="0"/>
    <n v="0"/>
    <m/>
    <n v="2"/>
  </r>
  <r>
    <x v="9"/>
    <n v="15"/>
    <s v="GGE2.15"/>
    <x v="0"/>
    <m/>
    <x v="0"/>
    <n v="7766"/>
    <s v="lignotuber"/>
    <s v="canopy"/>
    <n v="0"/>
    <n v="0"/>
    <n v="0"/>
    <n v="2"/>
    <n v="0"/>
    <n v="10"/>
    <n v="0"/>
    <n v="0"/>
    <m/>
    <n v="10"/>
  </r>
  <r>
    <x v="9"/>
    <n v="15"/>
    <s v="GGE2.15"/>
    <x v="0"/>
    <m/>
    <x v="43"/>
    <n v="2302"/>
    <s v="rhizome"/>
    <s v="non-canopy"/>
    <n v="0"/>
    <n v="3"/>
    <n v="0"/>
    <n v="0"/>
    <n v="0"/>
    <n v="0"/>
    <n v="0"/>
    <n v="0"/>
    <m/>
    <n v="3"/>
  </r>
  <r>
    <x v="9"/>
    <n v="16"/>
    <s v="GGE2.16"/>
    <x v="0"/>
    <m/>
    <x v="43"/>
    <n v="2302"/>
    <s v="rhizome"/>
    <s v="non-canopy"/>
    <n v="0"/>
    <n v="12"/>
    <n v="0"/>
    <n v="0"/>
    <n v="0"/>
    <n v="0"/>
    <n v="0"/>
    <n v="0"/>
    <m/>
    <n v="12"/>
  </r>
  <r>
    <x v="9"/>
    <n v="16"/>
    <s v="GGE2.16"/>
    <x v="0"/>
    <m/>
    <x v="0"/>
    <n v="7766"/>
    <s v="lignotuber"/>
    <s v="canopy"/>
    <n v="0"/>
    <n v="0"/>
    <n v="0"/>
    <n v="4"/>
    <n v="0"/>
    <n v="2"/>
    <n v="0"/>
    <n v="0"/>
    <m/>
    <n v="2"/>
  </r>
  <r>
    <x v="9"/>
    <n v="17"/>
    <s v="GGE2.17"/>
    <x v="0"/>
    <m/>
    <x v="9"/>
    <n v="8875"/>
    <s v="lignotuber"/>
    <s v="s"/>
    <n v="0"/>
    <n v="0"/>
    <n v="0"/>
    <n v="1"/>
    <n v="0"/>
    <n v="0"/>
    <n v="0"/>
    <n v="0"/>
    <m/>
    <n v="0"/>
  </r>
  <r>
    <x v="9"/>
    <n v="17"/>
    <s v="GGE2.17"/>
    <x v="0"/>
    <m/>
    <x v="19"/>
    <n v="6325"/>
    <s v="tussock"/>
    <s v="non-canopy"/>
    <n v="0"/>
    <n v="0"/>
    <n v="0"/>
    <n v="1"/>
    <n v="0"/>
    <n v="0"/>
    <n v="0"/>
    <n v="0"/>
    <m/>
    <n v="0"/>
  </r>
  <r>
    <x v="9"/>
    <n v="17"/>
    <s v="GGE2.17"/>
    <x v="0"/>
    <m/>
    <x v="43"/>
    <n v="2302"/>
    <s v="rhizome"/>
    <s v="non-canopy"/>
    <n v="0"/>
    <n v="20"/>
    <n v="0"/>
    <n v="0"/>
    <n v="0"/>
    <n v="0"/>
    <n v="0"/>
    <n v="0"/>
    <m/>
    <n v="20"/>
  </r>
  <r>
    <x v="9"/>
    <n v="17"/>
    <s v="GGE2.17"/>
    <x v="0"/>
    <m/>
    <x v="0"/>
    <n v="7766"/>
    <s v="lignotuber"/>
    <s v="canopy"/>
    <n v="0"/>
    <n v="0"/>
    <n v="0"/>
    <n v="0"/>
    <n v="0"/>
    <n v="2"/>
    <n v="0"/>
    <n v="0"/>
    <m/>
    <n v="2"/>
  </r>
  <r>
    <x v="9"/>
    <n v="18"/>
    <s v="GGE2.18"/>
    <x v="0"/>
    <m/>
    <x v="19"/>
    <n v="6325"/>
    <s v="tussock"/>
    <s v="non-canopy"/>
    <n v="0"/>
    <n v="0"/>
    <n v="0"/>
    <n v="1"/>
    <n v="0"/>
    <n v="0"/>
    <n v="0"/>
    <n v="0"/>
    <m/>
    <n v="0"/>
  </r>
  <r>
    <x v="9"/>
    <n v="18"/>
    <s v="GGE2.18"/>
    <x v="0"/>
    <m/>
    <x v="43"/>
    <n v="2302"/>
    <s v="rhizome"/>
    <s v="non-canopy"/>
    <n v="0"/>
    <n v="8"/>
    <n v="0"/>
    <n v="1"/>
    <n v="0"/>
    <n v="0"/>
    <n v="0"/>
    <n v="0"/>
    <m/>
    <n v="8"/>
  </r>
  <r>
    <x v="9"/>
    <n v="18"/>
    <s v="GGE2.18"/>
    <x v="0"/>
    <m/>
    <x v="0"/>
    <n v="7766"/>
    <s v="lignotuber"/>
    <s v="canopy"/>
    <n v="0"/>
    <n v="0"/>
    <n v="0"/>
    <n v="0"/>
    <n v="0"/>
    <n v="1"/>
    <n v="0"/>
    <n v="0"/>
    <m/>
    <n v="1"/>
  </r>
  <r>
    <x v="9"/>
    <n v="19"/>
    <s v="GGE2.19"/>
    <x v="0"/>
    <m/>
    <x v="9"/>
    <n v="8875"/>
    <s v="lignotuber"/>
    <s v="soil-persistent"/>
    <n v="0"/>
    <n v="0"/>
    <n v="0"/>
    <n v="1"/>
    <n v="0"/>
    <n v="1"/>
    <n v="0"/>
    <n v="0"/>
    <m/>
    <n v="1"/>
  </r>
  <r>
    <x v="9"/>
    <n v="19"/>
    <s v="GGE2.19"/>
    <x v="0"/>
    <m/>
    <x v="0"/>
    <n v="7766"/>
    <s v="lignotuber"/>
    <s v="canopy"/>
    <n v="0"/>
    <n v="0"/>
    <n v="0"/>
    <n v="1"/>
    <n v="0"/>
    <n v="6"/>
    <n v="0"/>
    <n v="0"/>
    <m/>
    <n v="6"/>
  </r>
  <r>
    <x v="9"/>
    <n v="19"/>
    <s v="GGE2.19"/>
    <x v="0"/>
    <m/>
    <x v="43"/>
    <n v="2302"/>
    <s v="rhizome"/>
    <s v="non-canopy"/>
    <n v="0"/>
    <n v="5"/>
    <n v="0"/>
    <n v="0"/>
    <n v="0"/>
    <n v="0"/>
    <n v="0"/>
    <n v="0"/>
    <m/>
    <n v="5"/>
  </r>
  <r>
    <x v="9"/>
    <n v="19"/>
    <s v="GGE2.19"/>
    <x v="0"/>
    <m/>
    <x v="19"/>
    <n v="6325"/>
    <s v="tussock"/>
    <s v="non-canopy"/>
    <n v="0"/>
    <n v="0"/>
    <n v="0"/>
    <n v="1"/>
    <n v="0"/>
    <n v="0"/>
    <n v="0"/>
    <n v="0"/>
    <m/>
    <n v="0"/>
  </r>
  <r>
    <x v="9"/>
    <n v="19"/>
    <s v="GGE2.19"/>
    <x v="0"/>
    <m/>
    <x v="72"/>
    <s v="SENE"/>
    <s v="none"/>
    <s v="non-canopy"/>
    <n v="0"/>
    <n v="0"/>
    <n v="0"/>
    <n v="0"/>
    <n v="0"/>
    <n v="1"/>
    <n v="0"/>
    <n v="0"/>
    <m/>
    <n v="1"/>
  </r>
  <r>
    <x v="9"/>
    <n v="20"/>
    <s v="GGE2.20"/>
    <x v="0"/>
    <m/>
    <x v="9"/>
    <n v="8875"/>
    <s v="lignotuber"/>
    <s v="soil-persistent"/>
    <n v="0"/>
    <n v="0"/>
    <n v="0"/>
    <n v="1"/>
    <n v="0"/>
    <n v="0"/>
    <n v="0"/>
    <n v="0"/>
    <m/>
    <n v="0"/>
  </r>
  <r>
    <x v="9"/>
    <n v="20"/>
    <s v="GGE2.20"/>
    <x v="0"/>
    <m/>
    <x v="43"/>
    <n v="2302"/>
    <s v="rhizome"/>
    <s v="non-canopy"/>
    <n v="0"/>
    <n v="12"/>
    <n v="0"/>
    <n v="0"/>
    <n v="0"/>
    <n v="0"/>
    <n v="0"/>
    <n v="0"/>
    <m/>
    <n v="12"/>
  </r>
  <r>
    <x v="9"/>
    <n v="20"/>
    <s v="GGE2.20"/>
    <x v="0"/>
    <m/>
    <x v="0"/>
    <n v="7766"/>
    <s v="lignotuber"/>
    <s v="canopy"/>
    <n v="0"/>
    <n v="0"/>
    <n v="0"/>
    <n v="0"/>
    <n v="0"/>
    <n v="1"/>
    <n v="0"/>
    <n v="0"/>
    <m/>
    <n v="1"/>
  </r>
  <r>
    <x v="10"/>
    <n v="1"/>
    <s v="GGW1.1"/>
    <x v="0"/>
    <m/>
    <x v="0"/>
    <n v="7766"/>
    <s v="rhizome"/>
    <s v="canopy"/>
    <n v="0"/>
    <n v="0"/>
    <n v="0"/>
    <n v="4"/>
    <n v="0"/>
    <n v="0"/>
    <n v="0"/>
    <n v="0"/>
    <m/>
    <n v="0"/>
  </r>
  <r>
    <x v="10"/>
    <n v="1"/>
    <s v="GGW1.1"/>
    <x v="0"/>
    <m/>
    <x v="46"/>
    <n v="2602"/>
    <s v="none"/>
    <s v="soil-persistent"/>
    <n v="0"/>
    <n v="0"/>
    <n v="0"/>
    <n v="3"/>
    <n v="0"/>
    <n v="0"/>
    <n v="0"/>
    <n v="0"/>
    <m/>
    <n v="0"/>
  </r>
  <r>
    <x v="10"/>
    <n v="1"/>
    <s v="GGW1.1"/>
    <x v="0"/>
    <m/>
    <x v="19"/>
    <n v="6325"/>
    <s v="tussock"/>
    <s v="non-canopy"/>
    <n v="0"/>
    <n v="1"/>
    <n v="0"/>
    <n v="0"/>
    <n v="0"/>
    <n v="0"/>
    <n v="0"/>
    <n v="0"/>
    <m/>
    <n v="1"/>
  </r>
  <r>
    <x v="10"/>
    <n v="2"/>
    <s v="GGW1.2"/>
    <x v="0"/>
    <m/>
    <x v="0"/>
    <n v="7766"/>
    <s v="lignotuber"/>
    <s v="canopy"/>
    <n v="0"/>
    <n v="0"/>
    <n v="0"/>
    <n v="3"/>
    <n v="0"/>
    <n v="0"/>
    <n v="0"/>
    <n v="0"/>
    <m/>
    <n v="0"/>
  </r>
  <r>
    <x v="10"/>
    <n v="2"/>
    <s v="GGW1.2"/>
    <x v="0"/>
    <m/>
    <x v="10"/>
    <n v="2469"/>
    <s v="rhizome"/>
    <s v="non-canopy"/>
    <n v="0"/>
    <n v="1"/>
    <n v="0"/>
    <n v="2"/>
    <n v="0"/>
    <n v="0"/>
    <n v="0"/>
    <n v="0"/>
    <m/>
    <n v="1"/>
  </r>
  <r>
    <x v="10"/>
    <n v="2"/>
    <s v="GGW1.2"/>
    <x v="0"/>
    <m/>
    <x v="46"/>
    <n v="2602"/>
    <s v="none"/>
    <s v="soil-persistent"/>
    <n v="0"/>
    <n v="0"/>
    <n v="0"/>
    <n v="2"/>
    <n v="0"/>
    <n v="0"/>
    <n v="0"/>
    <n v="0"/>
    <m/>
    <n v="0"/>
  </r>
  <r>
    <x v="10"/>
    <n v="3"/>
    <s v="GGW1.3"/>
    <x v="0"/>
    <m/>
    <x v="0"/>
    <n v="7766"/>
    <s v="lignotuber"/>
    <s v="canopy"/>
    <n v="0"/>
    <n v="0"/>
    <n v="0"/>
    <n v="3"/>
    <n v="0"/>
    <n v="0"/>
    <n v="0"/>
    <n v="0"/>
    <m/>
    <n v="0"/>
  </r>
  <r>
    <x v="10"/>
    <n v="3"/>
    <s v="GGW1.3"/>
    <x v="0"/>
    <m/>
    <x v="1"/>
    <n v="3997"/>
    <s v="lignotuber"/>
    <s v="soil-persistent"/>
    <n v="0"/>
    <n v="2"/>
    <n v="0"/>
    <n v="2"/>
    <n v="0"/>
    <n v="0"/>
    <n v="0"/>
    <n v="0"/>
    <m/>
    <n v="2"/>
  </r>
  <r>
    <x v="10"/>
    <n v="3"/>
    <s v="GGW1.3"/>
    <x v="0"/>
    <m/>
    <x v="19"/>
    <n v="6325"/>
    <s v="tussock"/>
    <s v="non-canopy"/>
    <n v="0"/>
    <n v="1"/>
    <n v="0"/>
    <n v="0"/>
    <n v="0"/>
    <n v="0"/>
    <n v="0"/>
    <n v="0"/>
    <m/>
    <n v="1"/>
  </r>
  <r>
    <x v="10"/>
    <n v="3"/>
    <s v="GGW1.3"/>
    <x v="0"/>
    <m/>
    <x v="10"/>
    <n v="2469"/>
    <s v="rhizome"/>
    <s v="non-canopy"/>
    <n v="0"/>
    <n v="1"/>
    <n v="0"/>
    <n v="0"/>
    <n v="0"/>
    <n v="0"/>
    <n v="0"/>
    <n v="0"/>
    <m/>
    <n v="1"/>
  </r>
  <r>
    <x v="10"/>
    <n v="4"/>
    <s v="GGW1.4"/>
    <x v="0"/>
    <m/>
    <x v="10"/>
    <n v="2469"/>
    <s v="rhizome"/>
    <s v="non-canopy"/>
    <n v="0"/>
    <n v="0"/>
    <n v="0"/>
    <n v="5"/>
    <n v="0"/>
    <n v="0"/>
    <n v="0"/>
    <n v="0"/>
    <m/>
    <n v="0"/>
  </r>
  <r>
    <x v="10"/>
    <n v="4"/>
    <s v="GGW1.4"/>
    <x v="0"/>
    <m/>
    <x v="1"/>
    <n v="3997"/>
    <s v="lignotuber"/>
    <s v="soil-persistent"/>
    <n v="0"/>
    <n v="3"/>
    <n v="0"/>
    <n v="2"/>
    <n v="0"/>
    <n v="0"/>
    <n v="0"/>
    <n v="0"/>
    <m/>
    <n v="3"/>
  </r>
  <r>
    <x v="10"/>
    <n v="4"/>
    <s v="GGW1.4"/>
    <x v="0"/>
    <m/>
    <x v="0"/>
    <n v="7766"/>
    <s v="lignotuber"/>
    <s v="canopy"/>
    <n v="0"/>
    <n v="1"/>
    <n v="0"/>
    <n v="1"/>
    <n v="0"/>
    <n v="0"/>
    <n v="0"/>
    <n v="0"/>
    <m/>
    <n v="1"/>
  </r>
  <r>
    <x v="10"/>
    <n v="4"/>
    <s v="GGW1.4"/>
    <x v="0"/>
    <m/>
    <x v="17"/>
    <n v="5532"/>
    <s v="rhizome"/>
    <s v="non-canopy"/>
    <n v="0"/>
    <n v="5"/>
    <n v="0"/>
    <s v="NA"/>
    <n v="0"/>
    <s v="NA"/>
    <s v="NA"/>
    <s v="NA"/>
    <m/>
    <n v="5"/>
  </r>
  <r>
    <x v="10"/>
    <n v="5"/>
    <s v="GGW1.5"/>
    <x v="0"/>
    <m/>
    <x v="1"/>
    <n v="3997"/>
    <s v="lignotuber"/>
    <s v="soil-persistent"/>
    <n v="0"/>
    <n v="4"/>
    <n v="0"/>
    <n v="2"/>
    <n v="0"/>
    <n v="0"/>
    <n v="0"/>
    <n v="0"/>
    <m/>
    <n v="4"/>
  </r>
  <r>
    <x v="10"/>
    <n v="5"/>
    <s v="GGW1.5"/>
    <x v="0"/>
    <m/>
    <x v="69"/>
    <n v="7970"/>
    <s v="lignotuber"/>
    <s v="canopy"/>
    <n v="0"/>
    <n v="1"/>
    <n v="0"/>
    <n v="0"/>
    <n v="0"/>
    <n v="0"/>
    <n v="0"/>
    <n v="0"/>
    <m/>
    <n v="1"/>
  </r>
  <r>
    <x v="10"/>
    <n v="5"/>
    <s v="GGW1.5"/>
    <x v="0"/>
    <m/>
    <x v="46"/>
    <n v="2602"/>
    <s v="none"/>
    <s v="soil-persistent"/>
    <n v="0"/>
    <n v="0"/>
    <n v="0"/>
    <n v="3"/>
    <n v="0"/>
    <n v="0"/>
    <n v="0"/>
    <n v="0"/>
    <m/>
    <n v="0"/>
  </r>
  <r>
    <x v="10"/>
    <n v="5"/>
    <s v="GGW1.5"/>
    <x v="0"/>
    <m/>
    <x v="3"/>
    <n v="3174"/>
    <s v="rhizome"/>
    <s v="soil-persistent"/>
    <n v="0"/>
    <n v="21"/>
    <n v="0"/>
    <s v="NA"/>
    <n v="0"/>
    <n v="0"/>
    <n v="0"/>
    <n v="0"/>
    <m/>
    <n v="21"/>
  </r>
  <r>
    <x v="10"/>
    <n v="5"/>
    <s v="GGW1.5"/>
    <x v="0"/>
    <m/>
    <x v="29"/>
    <n v="10605"/>
    <s v="rhizome"/>
    <s v="non-canopy"/>
    <n v="0"/>
    <n v="1"/>
    <n v="0"/>
    <s v="NA"/>
    <n v="0"/>
    <s v="NA"/>
    <s v="NA"/>
    <s v="NA"/>
    <m/>
    <n v="1"/>
  </r>
  <r>
    <x v="10"/>
    <n v="5"/>
    <s v="GGW1.5"/>
    <x v="0"/>
    <m/>
    <x v="7"/>
    <n v="5541"/>
    <s v="rhizome"/>
    <s v="non-canopy"/>
    <n v="0"/>
    <n v="3"/>
    <n v="0"/>
    <n v="0"/>
    <n v="0"/>
    <n v="0"/>
    <n v="0"/>
    <n v="0"/>
    <m/>
    <n v="3"/>
  </r>
  <r>
    <x v="10"/>
    <n v="5"/>
    <s v="GGW1.5"/>
    <x v="0"/>
    <m/>
    <x v="73"/>
    <n v="6322"/>
    <s v="tussock"/>
    <s v="non-canopy"/>
    <n v="0"/>
    <n v="1"/>
    <n v="0"/>
    <n v="0"/>
    <n v="0"/>
    <n v="0"/>
    <n v="0"/>
    <n v="0"/>
    <m/>
    <n v="1"/>
  </r>
  <r>
    <x v="10"/>
    <n v="6"/>
    <s v="GGW1.6"/>
    <x v="0"/>
    <m/>
    <x v="1"/>
    <n v="3997"/>
    <s v="lignotuber"/>
    <s v="soil-persistent"/>
    <n v="0"/>
    <n v="3"/>
    <n v="0"/>
    <n v="0"/>
    <n v="0"/>
    <n v="0"/>
    <n v="0"/>
    <n v="0"/>
    <m/>
    <n v="3"/>
  </r>
  <r>
    <x v="10"/>
    <n v="6"/>
    <s v="GGW1.6"/>
    <x v="0"/>
    <m/>
    <x v="29"/>
    <n v="10605"/>
    <s v="rhizome"/>
    <s v="non-canopy"/>
    <n v="0"/>
    <n v="2"/>
    <n v="0"/>
    <s v="NA"/>
    <n v="0"/>
    <s v="NA"/>
    <s v="NA"/>
    <s v="NA"/>
    <m/>
    <n v="2"/>
  </r>
  <r>
    <x v="10"/>
    <n v="6"/>
    <s v="GGW1.6"/>
    <x v="0"/>
    <m/>
    <x v="7"/>
    <n v="5541"/>
    <s v="tussock"/>
    <s v="non-canopy"/>
    <n v="0"/>
    <n v="3"/>
    <n v="0"/>
    <s v="NA"/>
    <n v="0"/>
    <s v="NA"/>
    <s v="NA"/>
    <s v="NA"/>
    <m/>
    <n v="3"/>
  </r>
  <r>
    <x v="10"/>
    <n v="6"/>
    <s v="GGW1.6"/>
    <x v="0"/>
    <m/>
    <x v="74"/>
    <n v="4947"/>
    <s v="tussock"/>
    <s v="non-canopy"/>
    <n v="0"/>
    <n v="1"/>
    <n v="0"/>
    <s v="NA"/>
    <n v="0"/>
    <s v="NA"/>
    <s v="NA"/>
    <s v="NA"/>
    <m/>
    <n v="1"/>
  </r>
  <r>
    <x v="10"/>
    <n v="6"/>
    <s v="GGW1.6"/>
    <x v="0"/>
    <m/>
    <x v="30"/>
    <n v="2294"/>
    <s v="rhizome"/>
    <s v="non-canopy"/>
    <n v="0"/>
    <n v="1"/>
    <n v="0"/>
    <s v="NA"/>
    <n v="0"/>
    <s v="NA"/>
    <s v="NA"/>
    <s v="NA"/>
    <m/>
    <n v="1"/>
  </r>
  <r>
    <x v="10"/>
    <n v="6"/>
    <s v="GGW1.6"/>
    <x v="0"/>
    <m/>
    <x v="3"/>
    <n v="3174"/>
    <s v="rhizome"/>
    <s v="soil-persistent"/>
    <n v="0"/>
    <n v="23"/>
    <n v="0"/>
    <s v="NA"/>
    <n v="0"/>
    <n v="0"/>
    <n v="0"/>
    <n v="0"/>
    <m/>
    <n v="23"/>
  </r>
  <r>
    <x v="10"/>
    <n v="6"/>
    <s v="GGW1.6"/>
    <x v="0"/>
    <m/>
    <x v="9"/>
    <n v="8875"/>
    <s v="lignotuber"/>
    <s v="soil-persistent"/>
    <n v="0"/>
    <n v="0"/>
    <n v="0"/>
    <n v="0"/>
    <n v="0"/>
    <n v="1"/>
    <n v="0"/>
    <n v="0"/>
    <m/>
    <n v="1"/>
  </r>
  <r>
    <x v="10"/>
    <n v="7"/>
    <s v="GGW1.7"/>
    <x v="0"/>
    <m/>
    <x v="1"/>
    <n v="3997"/>
    <s v="lignotuber"/>
    <s v="soil-persistent"/>
    <n v="0"/>
    <n v="6"/>
    <n v="0"/>
    <n v="0"/>
    <n v="0"/>
    <n v="0"/>
    <n v="0"/>
    <n v="0"/>
    <m/>
    <n v="6"/>
  </r>
  <r>
    <x v="10"/>
    <n v="7"/>
    <s v="GGW1.7"/>
    <x v="0"/>
    <m/>
    <x v="10"/>
    <n v="2469"/>
    <s v="rhizome"/>
    <s v="non-canopy"/>
    <n v="0"/>
    <n v="2"/>
    <n v="0"/>
    <n v="0"/>
    <n v="0"/>
    <n v="0"/>
    <n v="0"/>
    <n v="0"/>
    <m/>
    <n v="2"/>
  </r>
  <r>
    <x v="10"/>
    <n v="7"/>
    <s v="GGW1.7"/>
    <x v="0"/>
    <m/>
    <x v="75"/>
    <n v="7501"/>
    <s v="tuber"/>
    <s v="transient"/>
    <n v="0"/>
    <n v="2"/>
    <n v="0"/>
    <n v="0"/>
    <n v="0"/>
    <n v="0"/>
    <n v="0"/>
    <n v="0"/>
    <m/>
    <n v="2"/>
  </r>
  <r>
    <x v="10"/>
    <n v="7"/>
    <s v="GGW1.7"/>
    <x v="0"/>
    <m/>
    <x v="1"/>
    <n v="3997"/>
    <s v="lignotuber"/>
    <s v="soil-persistent"/>
    <n v="0"/>
    <n v="0"/>
    <n v="0"/>
    <n v="3"/>
    <n v="0"/>
    <n v="0"/>
    <n v="0"/>
    <n v="0"/>
    <m/>
    <n v="0"/>
  </r>
  <r>
    <x v="10"/>
    <n v="7"/>
    <s v="GGW1.7"/>
    <x v="0"/>
    <m/>
    <x v="46"/>
    <n v="2602"/>
    <s v="none"/>
    <s v="soil-persistent"/>
    <n v="0"/>
    <n v="0"/>
    <n v="0"/>
    <n v="2"/>
    <n v="0"/>
    <n v="0"/>
    <n v="0"/>
    <n v="0"/>
    <m/>
    <n v="0"/>
  </r>
  <r>
    <x v="10"/>
    <n v="7"/>
    <s v="GGW1.7"/>
    <x v="0"/>
    <m/>
    <x v="29"/>
    <n v="10605"/>
    <s v="rhizome"/>
    <s v="non-canopy"/>
    <n v="0"/>
    <n v="1"/>
    <n v="0"/>
    <s v="NA"/>
    <n v="0"/>
    <s v="NA"/>
    <s v="NA"/>
    <s v="NA"/>
    <m/>
    <n v="1"/>
  </r>
  <r>
    <x v="10"/>
    <n v="7"/>
    <s v="GGW1.7"/>
    <x v="0"/>
    <m/>
    <x v="73"/>
    <n v="6322"/>
    <s v="tussock"/>
    <s v="non-canopy"/>
    <n v="0"/>
    <n v="1"/>
    <n v="0"/>
    <s v="NA"/>
    <n v="0"/>
    <s v="NA"/>
    <s v="NA"/>
    <s v="NA"/>
    <m/>
    <n v="1"/>
  </r>
  <r>
    <x v="10"/>
    <n v="7"/>
    <s v="GGW1.7"/>
    <x v="0"/>
    <m/>
    <x v="7"/>
    <n v="5541"/>
    <s v="tussock"/>
    <s v="non-canopy"/>
    <n v="0"/>
    <n v="3"/>
    <n v="0"/>
    <s v="NA"/>
    <n v="0"/>
    <s v="NA"/>
    <s v="NA"/>
    <s v="NA"/>
    <m/>
    <n v="3"/>
  </r>
  <r>
    <x v="10"/>
    <n v="7"/>
    <s v="GGW1.7"/>
    <x v="0"/>
    <m/>
    <x v="3"/>
    <n v="3174"/>
    <s v="rhizome"/>
    <s v="soil-persistent"/>
    <n v="0"/>
    <n v="50"/>
    <n v="0"/>
    <s v="NA"/>
    <n v="0"/>
    <n v="0"/>
    <n v="0"/>
    <n v="0"/>
    <m/>
    <n v="50"/>
  </r>
  <r>
    <x v="10"/>
    <n v="8"/>
    <s v="GGW1.8"/>
    <x v="0"/>
    <m/>
    <x v="19"/>
    <n v="6325"/>
    <s v="tussock"/>
    <s v="non-canopy"/>
    <n v="0"/>
    <n v="1"/>
    <n v="0"/>
    <n v="0"/>
    <n v="0"/>
    <n v="0"/>
    <n v="0"/>
    <n v="0"/>
    <m/>
    <n v="1"/>
  </r>
  <r>
    <x v="10"/>
    <n v="8"/>
    <s v="GGW1.8"/>
    <x v="0"/>
    <m/>
    <x v="3"/>
    <n v="3174"/>
    <s v="rhizome"/>
    <s v="soil-persistent"/>
    <n v="0"/>
    <n v="60"/>
    <n v="0"/>
    <s v="NA"/>
    <n v="0"/>
    <n v="0"/>
    <n v="0"/>
    <n v="0"/>
    <m/>
    <n v="60"/>
  </r>
  <r>
    <x v="10"/>
    <n v="8"/>
    <s v="GGW1.8"/>
    <x v="0"/>
    <m/>
    <x v="7"/>
    <n v="5541"/>
    <s v="tussock"/>
    <s v="non-canopy"/>
    <n v="0"/>
    <n v="3"/>
    <n v="0"/>
    <n v="0"/>
    <n v="0"/>
    <n v="0"/>
    <n v="0"/>
    <n v="0"/>
    <m/>
    <n v="3"/>
  </r>
  <r>
    <x v="10"/>
    <n v="8"/>
    <s v="GGW1.8"/>
    <x v="0"/>
    <m/>
    <x v="75"/>
    <n v="7501"/>
    <s v="tuber"/>
    <s v="transient"/>
    <n v="0"/>
    <n v="1"/>
    <n v="0"/>
    <n v="0"/>
    <n v="0"/>
    <n v="0"/>
    <n v="0"/>
    <n v="0"/>
    <m/>
    <n v="1"/>
  </r>
  <r>
    <x v="10"/>
    <n v="8"/>
    <s v="GGW1.8"/>
    <x v="0"/>
    <m/>
    <x v="46"/>
    <n v="2602"/>
    <s v="none"/>
    <s v="soil-persistent"/>
    <n v="0"/>
    <n v="0"/>
    <n v="0"/>
    <n v="12"/>
    <n v="0"/>
    <n v="0"/>
    <n v="0"/>
    <n v="0"/>
    <m/>
    <n v="0"/>
  </r>
  <r>
    <x v="10"/>
    <n v="8"/>
    <s v="GGW1.8"/>
    <x v="0"/>
    <m/>
    <x v="1"/>
    <n v="3997"/>
    <s v="lignotuber"/>
    <s v="soil-persistent"/>
    <n v="0"/>
    <n v="0"/>
    <n v="0"/>
    <n v="2"/>
    <n v="0"/>
    <n v="0"/>
    <n v="0"/>
    <n v="0"/>
    <m/>
    <n v="0"/>
  </r>
  <r>
    <x v="10"/>
    <n v="9"/>
    <s v="GGW1.9"/>
    <x v="0"/>
    <m/>
    <x v="10"/>
    <n v="2469"/>
    <s v="rhizome"/>
    <s v="non-canopy"/>
    <n v="0"/>
    <n v="3"/>
    <n v="0"/>
    <n v="0"/>
    <n v="0"/>
    <n v="0"/>
    <n v="0"/>
    <n v="0"/>
    <m/>
    <n v="3"/>
  </r>
  <r>
    <x v="10"/>
    <n v="9"/>
    <s v="GGW1.9"/>
    <x v="0"/>
    <m/>
    <x v="1"/>
    <n v="3997"/>
    <s v="lignotuber"/>
    <s v="soil-persistent"/>
    <n v="0"/>
    <n v="8"/>
    <n v="0"/>
    <n v="3"/>
    <n v="0"/>
    <n v="0"/>
    <n v="0"/>
    <n v="0"/>
    <m/>
    <n v="8"/>
  </r>
  <r>
    <x v="10"/>
    <n v="9"/>
    <s v="GGW1.9"/>
    <x v="0"/>
    <m/>
    <x v="7"/>
    <n v="5541"/>
    <s v="tussock"/>
    <s v="non-canopy"/>
    <n v="0"/>
    <n v="13"/>
    <n v="0"/>
    <s v="NA"/>
    <n v="0"/>
    <s v="NA"/>
    <s v="NA"/>
    <s v="NA"/>
    <m/>
    <n v="13"/>
  </r>
  <r>
    <x v="10"/>
    <n v="9"/>
    <s v="GGW1.9"/>
    <x v="0"/>
    <m/>
    <x v="46"/>
    <n v="2602"/>
    <s v="none"/>
    <s v="soil-persistent"/>
    <n v="0"/>
    <n v="0"/>
    <n v="0"/>
    <n v="10"/>
    <n v="0"/>
    <n v="0"/>
    <n v="0"/>
    <n v="0"/>
    <m/>
    <n v="0"/>
  </r>
  <r>
    <x v="10"/>
    <n v="9"/>
    <s v="GGW1.9"/>
    <x v="0"/>
    <m/>
    <x v="73"/>
    <n v="6322"/>
    <s v="tussock"/>
    <s v="non-canopy"/>
    <n v="0"/>
    <n v="0"/>
    <n v="0"/>
    <n v="1"/>
    <n v="0"/>
    <n v="0"/>
    <n v="0"/>
    <n v="0"/>
    <m/>
    <n v="0"/>
  </r>
  <r>
    <x v="10"/>
    <n v="9"/>
    <s v="GGW1.9"/>
    <x v="0"/>
    <m/>
    <x v="3"/>
    <n v="3174"/>
    <s v="rhizome"/>
    <s v="soil-persistent"/>
    <n v="0"/>
    <n v="5"/>
    <n v="0"/>
    <s v="NA"/>
    <n v="0"/>
    <n v="0"/>
    <n v="0"/>
    <n v="0"/>
    <m/>
    <n v="5"/>
  </r>
  <r>
    <x v="10"/>
    <n v="10"/>
    <s v="GGW1.10"/>
    <x v="0"/>
    <m/>
    <x v="69"/>
    <n v="7970"/>
    <s v="lignotuber"/>
    <s v="canopy"/>
    <n v="0"/>
    <n v="1"/>
    <n v="0"/>
    <n v="0"/>
    <n v="0"/>
    <n v="0"/>
    <n v="0"/>
    <n v="0"/>
    <m/>
    <n v="1"/>
  </r>
  <r>
    <x v="10"/>
    <n v="10"/>
    <s v="GGW1.10"/>
    <x v="0"/>
    <m/>
    <x v="76"/>
    <n v="5352"/>
    <s v="lignotuber"/>
    <s v="soil-persistent"/>
    <n v="0"/>
    <n v="1"/>
    <n v="0"/>
    <n v="0"/>
    <n v="0"/>
    <n v="0"/>
    <n v="0"/>
    <n v="0"/>
    <m/>
    <n v="1"/>
  </r>
  <r>
    <x v="10"/>
    <n v="10"/>
    <s v="GGW1.10"/>
    <x v="0"/>
    <m/>
    <x v="7"/>
    <n v="5541"/>
    <s v="tussock"/>
    <s v="non-canopy"/>
    <n v="0"/>
    <n v="7"/>
    <n v="0"/>
    <s v="NA"/>
    <n v="0"/>
    <s v="NA"/>
    <s v="NA"/>
    <s v="NA"/>
    <m/>
    <n v="7"/>
  </r>
  <r>
    <x v="10"/>
    <n v="10"/>
    <s v="GGW1.10"/>
    <x v="0"/>
    <m/>
    <x v="10"/>
    <n v="2469"/>
    <s v="rhizome"/>
    <s v="non-canopy"/>
    <n v="0"/>
    <n v="1"/>
    <n v="0"/>
    <n v="0"/>
    <n v="0"/>
    <n v="0"/>
    <n v="0"/>
    <n v="0"/>
    <m/>
    <n v="1"/>
  </r>
  <r>
    <x v="10"/>
    <n v="10"/>
    <s v="GGW1.10"/>
    <x v="0"/>
    <m/>
    <x v="1"/>
    <n v="3997"/>
    <s v="lignotuber"/>
    <s v="soil-persistent"/>
    <n v="0"/>
    <n v="3"/>
    <n v="0"/>
    <n v="4"/>
    <n v="0"/>
    <n v="0"/>
    <n v="0"/>
    <n v="0"/>
    <m/>
    <n v="3"/>
  </r>
  <r>
    <x v="10"/>
    <n v="10"/>
    <s v="GGW1.10"/>
    <x v="0"/>
    <m/>
    <x v="46"/>
    <n v="2602"/>
    <s v="none"/>
    <s v="soil-persistent"/>
    <n v="0"/>
    <n v="0"/>
    <n v="0"/>
    <n v="9"/>
    <n v="0"/>
    <n v="0"/>
    <n v="0"/>
    <n v="0"/>
    <m/>
    <n v="0"/>
  </r>
  <r>
    <x v="10"/>
    <n v="10"/>
    <s v="GGW1.10"/>
    <x v="0"/>
    <m/>
    <x v="73"/>
    <n v="6322"/>
    <s v="tussock"/>
    <s v="non-canopy"/>
    <n v="0"/>
    <n v="0"/>
    <n v="0"/>
    <n v="4"/>
    <n v="0"/>
    <n v="0"/>
    <n v="0"/>
    <n v="0"/>
    <m/>
    <n v="0"/>
  </r>
  <r>
    <x v="10"/>
    <n v="10"/>
    <s v="GGW1.10"/>
    <x v="0"/>
    <m/>
    <x v="3"/>
    <n v="3174"/>
    <s v="rhizome"/>
    <s v="soil-persistent"/>
    <n v="0"/>
    <n v="25"/>
    <n v="0"/>
    <n v="0"/>
    <n v="0"/>
    <n v="0"/>
    <n v="0"/>
    <n v="0"/>
    <m/>
    <n v="25"/>
  </r>
  <r>
    <x v="10"/>
    <n v="11"/>
    <s v="GGW1.11"/>
    <x v="0"/>
    <m/>
    <x v="10"/>
    <n v="2469"/>
    <s v="rhizome"/>
    <s v="non-canopy"/>
    <n v="0"/>
    <n v="2"/>
    <n v="0"/>
    <n v="0"/>
    <n v="0"/>
    <n v="0"/>
    <n v="0"/>
    <n v="0"/>
    <m/>
    <n v="2"/>
  </r>
  <r>
    <x v="10"/>
    <n v="11"/>
    <s v="GGW1.11"/>
    <x v="0"/>
    <m/>
    <x v="1"/>
    <n v="3997"/>
    <s v="lignotuber"/>
    <s v="soil-persistent"/>
    <n v="0"/>
    <n v="2"/>
    <n v="0"/>
    <n v="3"/>
    <n v="0"/>
    <n v="0"/>
    <n v="0"/>
    <n v="0"/>
    <m/>
    <n v="2"/>
  </r>
  <r>
    <x v="10"/>
    <n v="11"/>
    <s v="GGW1.11"/>
    <x v="0"/>
    <m/>
    <x v="7"/>
    <n v="5541"/>
    <s v="tussock"/>
    <s v="non-canopy"/>
    <n v="0"/>
    <n v="5"/>
    <n v="0"/>
    <s v="NA"/>
    <n v="0"/>
    <s v="NA"/>
    <s v="NA"/>
    <s v="NA"/>
    <m/>
    <n v="5"/>
  </r>
  <r>
    <x v="10"/>
    <n v="11"/>
    <s v="GGW1.11"/>
    <x v="0"/>
    <m/>
    <x v="3"/>
    <n v="3174"/>
    <s v="rhizome"/>
    <s v="soil-persistent"/>
    <n v="0"/>
    <n v="21"/>
    <n v="0"/>
    <s v="NA"/>
    <n v="0"/>
    <n v="0"/>
    <n v="0"/>
    <n v="0"/>
    <m/>
    <n v="21"/>
  </r>
  <r>
    <x v="10"/>
    <n v="11"/>
    <s v="GGW1.11"/>
    <x v="0"/>
    <m/>
    <x v="73"/>
    <n v="6322"/>
    <s v="tussock"/>
    <s v="non-canopy"/>
    <n v="0"/>
    <n v="0"/>
    <n v="0"/>
    <n v="4"/>
    <n v="0"/>
    <n v="0"/>
    <n v="0"/>
    <n v="0"/>
    <m/>
    <n v="0"/>
  </r>
  <r>
    <x v="10"/>
    <n v="11"/>
    <s v="GGW1.11"/>
    <x v="0"/>
    <m/>
    <x v="30"/>
    <n v="2294"/>
    <s v="rhizome"/>
    <s v="non-canopy"/>
    <n v="0"/>
    <n v="2"/>
    <n v="0"/>
    <s v="NA"/>
    <n v="0"/>
    <s v="NA"/>
    <s v="NA"/>
    <s v="NA"/>
    <m/>
    <n v="2"/>
  </r>
  <r>
    <x v="10"/>
    <n v="12"/>
    <s v="GGW1.12"/>
    <x v="0"/>
    <m/>
    <x v="10"/>
    <n v="2469"/>
    <s v="rhizome"/>
    <s v="non-canopy"/>
    <n v="0"/>
    <n v="4"/>
    <n v="0"/>
    <n v="0"/>
    <n v="0"/>
    <n v="0"/>
    <n v="0"/>
    <n v="0"/>
    <m/>
    <n v="4"/>
  </r>
  <r>
    <x v="10"/>
    <n v="12"/>
    <s v="GGW1.12"/>
    <x v="0"/>
    <m/>
    <x v="1"/>
    <n v="3997"/>
    <s v="lignotuber"/>
    <s v="soil-persistent"/>
    <n v="0"/>
    <n v="0"/>
    <n v="0"/>
    <n v="2"/>
    <n v="0"/>
    <n v="0"/>
    <n v="0"/>
    <n v="0"/>
    <m/>
    <n v="0"/>
  </r>
  <r>
    <x v="10"/>
    <n v="12"/>
    <s v="GGW1.12"/>
    <x v="0"/>
    <m/>
    <x v="0"/>
    <n v="7766"/>
    <s v="lignotuber"/>
    <s v="canopy"/>
    <n v="0"/>
    <n v="2"/>
    <n v="0"/>
    <n v="1"/>
    <n v="0"/>
    <n v="0"/>
    <n v="0"/>
    <n v="0"/>
    <m/>
    <n v="2"/>
  </r>
  <r>
    <x v="10"/>
    <n v="12"/>
    <s v="GGW1.12"/>
    <x v="0"/>
    <m/>
    <x v="46"/>
    <n v="2602"/>
    <s v="none"/>
    <s v="soil-persistent"/>
    <n v="0"/>
    <n v="0"/>
    <n v="0"/>
    <n v="5"/>
    <n v="0"/>
    <n v="0"/>
    <n v="0"/>
    <n v="0"/>
    <m/>
    <n v="0"/>
  </r>
  <r>
    <x v="10"/>
    <n v="12"/>
    <s v="GGW1.12"/>
    <x v="0"/>
    <m/>
    <x v="3"/>
    <n v="3174"/>
    <s v="rhizome"/>
    <s v="soil-persistent"/>
    <n v="0"/>
    <n v="40"/>
    <n v="0"/>
    <s v="NA"/>
    <n v="0"/>
    <n v="0"/>
    <n v="0"/>
    <n v="0"/>
    <m/>
    <n v="40"/>
  </r>
  <r>
    <x v="10"/>
    <n v="12"/>
    <s v="GGW1.12"/>
    <x v="0"/>
    <m/>
    <x v="7"/>
    <n v="5541"/>
    <s v="tussock"/>
    <s v="non-canopy"/>
    <n v="0"/>
    <n v="1"/>
    <n v="0"/>
    <s v="NA"/>
    <n v="0"/>
    <s v="NA"/>
    <s v="NA"/>
    <s v="NA"/>
    <m/>
    <n v="1"/>
  </r>
  <r>
    <x v="10"/>
    <n v="13"/>
    <s v="GGW1.13"/>
    <x v="0"/>
    <m/>
    <x v="76"/>
    <n v="5352"/>
    <s v="lignotuber"/>
    <s v="soil-persistent"/>
    <n v="0"/>
    <n v="1"/>
    <n v="0"/>
    <n v="0"/>
    <n v="0"/>
    <n v="0"/>
    <n v="0"/>
    <n v="0"/>
    <m/>
    <n v="1"/>
  </r>
  <r>
    <x v="10"/>
    <n v="13"/>
    <s v="GGW1.13"/>
    <x v="0"/>
    <m/>
    <x v="10"/>
    <n v="2469"/>
    <s v="rhizome"/>
    <s v="non-canopy"/>
    <n v="0"/>
    <n v="4"/>
    <n v="0"/>
    <n v="0"/>
    <n v="0"/>
    <n v="0"/>
    <n v="0"/>
    <n v="0"/>
    <m/>
    <n v="4"/>
  </r>
  <r>
    <x v="10"/>
    <n v="13"/>
    <s v="GGW1.13"/>
    <x v="0"/>
    <m/>
    <x v="3"/>
    <n v="3174"/>
    <s v="rhizome"/>
    <s v="soil-persistent"/>
    <n v="0"/>
    <n v="70"/>
    <n v="0"/>
    <s v="NA"/>
    <n v="0"/>
    <n v="0"/>
    <n v="0"/>
    <n v="0"/>
    <m/>
    <n v="70"/>
  </r>
  <r>
    <x v="10"/>
    <n v="13"/>
    <s v="GGW1.13"/>
    <x v="0"/>
    <m/>
    <x v="7"/>
    <n v="5541"/>
    <s v="tussock"/>
    <s v="non-canopy"/>
    <n v="0"/>
    <n v="6"/>
    <n v="0"/>
    <s v="NA"/>
    <n v="0"/>
    <s v="NA"/>
    <s v="NA"/>
    <s v="NA"/>
    <m/>
    <n v="6"/>
  </r>
  <r>
    <x v="10"/>
    <n v="13"/>
    <s v="GGW1.13"/>
    <x v="0"/>
    <m/>
    <x v="1"/>
    <n v="3997"/>
    <s v="lignotuber"/>
    <s v="soil-persistent"/>
    <n v="0"/>
    <n v="1"/>
    <n v="0"/>
    <n v="4"/>
    <n v="0"/>
    <n v="0"/>
    <n v="0"/>
    <n v="0"/>
    <m/>
    <n v="1"/>
  </r>
  <r>
    <x v="10"/>
    <n v="13"/>
    <s v="GGW1.13"/>
    <x v="0"/>
    <m/>
    <x v="19"/>
    <n v="6325"/>
    <s v="tussock"/>
    <s v="non-canopy"/>
    <n v="0"/>
    <n v="1"/>
    <n v="0"/>
    <n v="0"/>
    <n v="0"/>
    <n v="0"/>
    <n v="0"/>
    <n v="0"/>
    <s v="ID corrected on basis of Nov2020 &amp; Apr2021 observations"/>
    <n v="1"/>
  </r>
  <r>
    <x v="10"/>
    <n v="13"/>
    <s v="GGW1.13"/>
    <x v="0"/>
    <m/>
    <x v="0"/>
    <n v="7766"/>
    <s v="lignotuber"/>
    <s v="canopy"/>
    <n v="0"/>
    <n v="0"/>
    <n v="0"/>
    <n v="2"/>
    <n v="0"/>
    <n v="0"/>
    <n v="0"/>
    <n v="0"/>
    <m/>
    <n v="0"/>
  </r>
  <r>
    <x v="10"/>
    <n v="13"/>
    <s v="GGW1.13"/>
    <x v="0"/>
    <m/>
    <x v="46"/>
    <n v="2602"/>
    <s v="none"/>
    <s v="soil-persistent"/>
    <n v="0"/>
    <n v="0"/>
    <n v="0"/>
    <n v="1"/>
    <n v="0"/>
    <n v="0"/>
    <n v="0"/>
    <n v="0"/>
    <m/>
    <n v="0"/>
  </r>
  <r>
    <x v="10"/>
    <n v="14"/>
    <s v="GGW1.14"/>
    <x v="0"/>
    <m/>
    <x v="0"/>
    <n v="7766"/>
    <s v="lignotuber"/>
    <s v="canopy"/>
    <n v="0"/>
    <n v="2"/>
    <n v="0"/>
    <n v="1"/>
    <n v="0"/>
    <n v="0"/>
    <n v="0"/>
    <n v="0"/>
    <m/>
    <n v="2"/>
  </r>
  <r>
    <x v="10"/>
    <n v="14"/>
    <s v="GGW1.14"/>
    <x v="0"/>
    <m/>
    <x v="10"/>
    <n v="2469"/>
    <s v="rhizome"/>
    <s v="non-canopy"/>
    <n v="0"/>
    <n v="5"/>
    <n v="0"/>
    <n v="0"/>
    <n v="0"/>
    <n v="0"/>
    <n v="0"/>
    <n v="0"/>
    <m/>
    <n v="5"/>
  </r>
  <r>
    <x v="10"/>
    <n v="14"/>
    <s v="GGW1.14"/>
    <x v="0"/>
    <m/>
    <x v="3"/>
    <n v="3174"/>
    <s v="rhizome"/>
    <s v="soil-persistent"/>
    <n v="0"/>
    <n v="20"/>
    <n v="0"/>
    <s v="NA"/>
    <n v="0"/>
    <n v="0"/>
    <n v="0"/>
    <n v="0"/>
    <m/>
    <n v="20"/>
  </r>
  <r>
    <x v="10"/>
    <n v="14"/>
    <s v="GGW1.14"/>
    <x v="0"/>
    <m/>
    <x v="1"/>
    <n v="3997"/>
    <s v="lignotuber"/>
    <s v="soil-persistent"/>
    <n v="0"/>
    <n v="15"/>
    <n v="0"/>
    <n v="3"/>
    <n v="0"/>
    <n v="0"/>
    <n v="0"/>
    <n v="0"/>
    <m/>
    <n v="15"/>
  </r>
  <r>
    <x v="10"/>
    <n v="14"/>
    <s v="GGW1.14"/>
    <x v="0"/>
    <m/>
    <x v="7"/>
    <n v="5541"/>
    <s v="tussock"/>
    <s v="non-canopy"/>
    <n v="0"/>
    <n v="9"/>
    <n v="0"/>
    <s v="NA"/>
    <n v="0"/>
    <s v="NA"/>
    <s v="NA"/>
    <s v="NA"/>
    <m/>
    <n v="9"/>
  </r>
  <r>
    <x v="10"/>
    <n v="14"/>
    <s v="GGW1.14"/>
    <x v="0"/>
    <m/>
    <x v="30"/>
    <n v="2294"/>
    <s v="rhizome"/>
    <s v="non-canopy"/>
    <n v="0"/>
    <n v="2"/>
    <n v="0"/>
    <s v="NA"/>
    <n v="0"/>
    <s v="NA"/>
    <s v="NA"/>
    <s v="NA"/>
    <m/>
    <n v="2"/>
  </r>
  <r>
    <x v="10"/>
    <n v="14"/>
    <s v="GGW1.14"/>
    <x v="0"/>
    <m/>
    <x v="46"/>
    <n v="2602"/>
    <s v="none"/>
    <s v="soil-persistent"/>
    <n v="0"/>
    <n v="0"/>
    <n v="0"/>
    <n v="1"/>
    <n v="0"/>
    <n v="0"/>
    <n v="0"/>
    <n v="0"/>
    <m/>
    <n v="0"/>
  </r>
  <r>
    <x v="10"/>
    <n v="15"/>
    <s v="GGW1.15"/>
    <x v="0"/>
    <m/>
    <x v="1"/>
    <n v="3997"/>
    <s v="lignotuber"/>
    <s v="soil-persistent"/>
    <n v="0"/>
    <n v="13"/>
    <n v="0"/>
    <n v="6"/>
    <n v="0"/>
    <n v="0"/>
    <n v="0"/>
    <n v="0"/>
    <m/>
    <n v="13"/>
  </r>
  <r>
    <x v="10"/>
    <n v="15"/>
    <s v="GGW1.15"/>
    <x v="0"/>
    <m/>
    <x v="0"/>
    <n v="7766"/>
    <s v="lignotuber"/>
    <s v="canopy"/>
    <n v="0"/>
    <n v="3"/>
    <n v="0"/>
    <n v="4"/>
    <n v="0"/>
    <n v="0"/>
    <n v="0"/>
    <n v="0"/>
    <m/>
    <n v="3"/>
  </r>
  <r>
    <x v="10"/>
    <n v="15"/>
    <s v="GGW1.15"/>
    <x v="0"/>
    <m/>
    <x v="10"/>
    <n v="2469"/>
    <s v="rhizome"/>
    <s v="non-canopy"/>
    <n v="0"/>
    <n v="8"/>
    <n v="0"/>
    <n v="0"/>
    <n v="0"/>
    <n v="0"/>
    <n v="0"/>
    <n v="0"/>
    <m/>
    <n v="8"/>
  </r>
  <r>
    <x v="10"/>
    <n v="15"/>
    <s v="GGW1.15"/>
    <x v="0"/>
    <m/>
    <x v="73"/>
    <n v="6322"/>
    <s v="tussock"/>
    <s v="non-canopy"/>
    <n v="0"/>
    <n v="1"/>
    <n v="0"/>
    <n v="0"/>
    <n v="0"/>
    <n v="0"/>
    <n v="0"/>
    <n v="0"/>
    <m/>
    <n v="1"/>
  </r>
  <r>
    <x v="10"/>
    <n v="15"/>
    <s v="GGW1.15"/>
    <x v="0"/>
    <m/>
    <x v="7"/>
    <n v="5541"/>
    <s v="tussock"/>
    <s v="non-canopy"/>
    <n v="0"/>
    <n v="8"/>
    <n v="0"/>
    <s v="NA"/>
    <n v="0"/>
    <s v="NA"/>
    <s v="NA"/>
    <s v="NA"/>
    <m/>
    <n v="8"/>
  </r>
  <r>
    <x v="10"/>
    <n v="15"/>
    <s v="GGW1.15"/>
    <x v="0"/>
    <m/>
    <x v="46"/>
    <n v="2602"/>
    <s v="none"/>
    <s v="soil-persistent"/>
    <n v="0"/>
    <n v="0"/>
    <n v="0"/>
    <n v="2"/>
    <n v="0"/>
    <n v="0"/>
    <n v="0"/>
    <n v="0"/>
    <m/>
    <n v="0"/>
  </r>
  <r>
    <x v="10"/>
    <n v="15"/>
    <s v="GGW1.15"/>
    <x v="0"/>
    <m/>
    <x v="75"/>
    <n v="7501"/>
    <s v="tuber"/>
    <s v="transient"/>
    <n v="0"/>
    <n v="3"/>
    <n v="0"/>
    <s v="NA"/>
    <n v="0"/>
    <s v="NA"/>
    <s v="NA"/>
    <s v="NA"/>
    <m/>
    <n v="3"/>
  </r>
  <r>
    <x v="10"/>
    <n v="16"/>
    <s v="GGW1.16"/>
    <x v="0"/>
    <m/>
    <x v="1"/>
    <n v="3997"/>
    <s v="lignotuber"/>
    <s v="soil-persistent"/>
    <n v="0"/>
    <n v="15"/>
    <n v="0"/>
    <n v="5"/>
    <n v="0"/>
    <n v="0"/>
    <n v="0"/>
    <n v="0"/>
    <m/>
    <n v="15"/>
  </r>
  <r>
    <x v="10"/>
    <n v="16"/>
    <s v="GGW1.16"/>
    <x v="0"/>
    <m/>
    <x v="7"/>
    <n v="5541"/>
    <s v="tussock"/>
    <s v="non-canopy"/>
    <n v="0"/>
    <n v="7"/>
    <n v="0"/>
    <s v="NA"/>
    <n v="0"/>
    <s v="NA"/>
    <s v="NA"/>
    <s v="NA"/>
    <m/>
    <n v="7"/>
  </r>
  <r>
    <x v="10"/>
    <n v="16"/>
    <s v="GGW1.16"/>
    <x v="0"/>
    <m/>
    <x v="10"/>
    <n v="2469"/>
    <s v="rhizome"/>
    <s v="non-canopy"/>
    <n v="0"/>
    <n v="8"/>
    <n v="0"/>
    <n v="0"/>
    <n v="0"/>
    <n v="0"/>
    <n v="0"/>
    <n v="0"/>
    <m/>
    <n v="8"/>
  </r>
  <r>
    <x v="10"/>
    <n v="16"/>
    <s v="GGW1.16"/>
    <x v="0"/>
    <m/>
    <x v="73"/>
    <n v="6322"/>
    <s v="tussock"/>
    <s v="non-canopy"/>
    <n v="0"/>
    <n v="2"/>
    <n v="0"/>
    <n v="0"/>
    <n v="0"/>
    <n v="0"/>
    <n v="0"/>
    <n v="0"/>
    <m/>
    <n v="2"/>
  </r>
  <r>
    <x v="10"/>
    <n v="16"/>
    <s v="GGW1.16"/>
    <x v="0"/>
    <m/>
    <x v="19"/>
    <n v="6325"/>
    <s v="tussock"/>
    <s v="non-canopy"/>
    <n v="0"/>
    <n v="1"/>
    <n v="0"/>
    <n v="0"/>
    <n v="0"/>
    <n v="0"/>
    <n v="0"/>
    <n v="0"/>
    <s v="ID corrected on basis of Nov2020 &amp; Apr2021 observations"/>
    <n v="1"/>
  </r>
  <r>
    <x v="10"/>
    <n v="16"/>
    <s v="GGW1.16"/>
    <x v="0"/>
    <m/>
    <x v="3"/>
    <n v="3174"/>
    <s v="rhizome"/>
    <s v="soil-persistent"/>
    <n v="0"/>
    <n v="25"/>
    <n v="0"/>
    <s v="NA"/>
    <n v="0"/>
    <n v="0"/>
    <n v="0"/>
    <n v="0"/>
    <m/>
    <n v="25"/>
  </r>
  <r>
    <x v="10"/>
    <n v="16"/>
    <s v="GGW1.16"/>
    <x v="0"/>
    <m/>
    <x v="75"/>
    <n v="7501"/>
    <s v="tuber"/>
    <s v="transient"/>
    <n v="0"/>
    <n v="1"/>
    <n v="0"/>
    <s v="NA"/>
    <n v="0"/>
    <s v="NA"/>
    <s v="NA"/>
    <s v="NA"/>
    <m/>
    <n v="1"/>
  </r>
  <r>
    <x v="10"/>
    <n v="17"/>
    <s v="GGW1.17"/>
    <x v="0"/>
    <m/>
    <x v="69"/>
    <n v="7970"/>
    <s v="lignotuber"/>
    <s v="canopy"/>
    <n v="0"/>
    <n v="0"/>
    <n v="0"/>
    <n v="2"/>
    <n v="0"/>
    <n v="0"/>
    <n v="0"/>
    <n v="0"/>
    <m/>
    <n v="0"/>
  </r>
  <r>
    <x v="10"/>
    <n v="17"/>
    <s v="GGW1.17"/>
    <x v="0"/>
    <m/>
    <x v="10"/>
    <n v="2469"/>
    <s v="rhizome"/>
    <s v="non-canopy"/>
    <n v="0"/>
    <n v="18"/>
    <n v="0"/>
    <n v="0"/>
    <n v="0"/>
    <n v="0"/>
    <n v="0"/>
    <n v="0"/>
    <m/>
    <n v="18"/>
  </r>
  <r>
    <x v="10"/>
    <n v="17"/>
    <s v="GGW1.17"/>
    <x v="0"/>
    <m/>
    <x v="19"/>
    <n v="6325"/>
    <s v="tussock"/>
    <s v="non-canopy"/>
    <n v="0"/>
    <n v="1"/>
    <n v="0"/>
    <n v="0"/>
    <n v="0"/>
    <n v="0"/>
    <n v="0"/>
    <n v="0"/>
    <s v="ID corrected on basis of Nov2020 &amp; Apr2021 observations"/>
    <n v="1"/>
  </r>
  <r>
    <x v="10"/>
    <n v="17"/>
    <s v="GGW1.17"/>
    <x v="0"/>
    <m/>
    <x v="1"/>
    <n v="3997"/>
    <s v="lignotuber"/>
    <s v="soil-persistent"/>
    <n v="0"/>
    <n v="10"/>
    <n v="0"/>
    <n v="0"/>
    <n v="0"/>
    <n v="0"/>
    <n v="0"/>
    <n v="0"/>
    <m/>
    <n v="10"/>
  </r>
  <r>
    <x v="10"/>
    <n v="17"/>
    <s v="GGW1.17"/>
    <x v="0"/>
    <m/>
    <x v="7"/>
    <n v="5541"/>
    <s v="tussock"/>
    <s v="non-canopy"/>
    <n v="0"/>
    <n v="13"/>
    <n v="0"/>
    <s v="NA"/>
    <n v="0"/>
    <s v="NA"/>
    <s v="NA"/>
    <s v="NA"/>
    <m/>
    <n v="13"/>
  </r>
  <r>
    <x v="10"/>
    <n v="17"/>
    <s v="GGW1.17"/>
    <x v="0"/>
    <m/>
    <x v="3"/>
    <n v="3174"/>
    <s v="rhizome"/>
    <s v="soil-persistent"/>
    <n v="0"/>
    <n v="10"/>
    <n v="0"/>
    <s v="NA"/>
    <n v="0"/>
    <n v="0"/>
    <n v="0"/>
    <n v="0"/>
    <m/>
    <n v="10"/>
  </r>
  <r>
    <x v="10"/>
    <n v="17"/>
    <s v="GGW1.17"/>
    <x v="0"/>
    <m/>
    <x v="75"/>
    <n v="7501"/>
    <s v="tuber"/>
    <s v="transient"/>
    <n v="0"/>
    <n v="1"/>
    <n v="0"/>
    <s v="NA"/>
    <n v="0"/>
    <s v="NA"/>
    <s v="NA"/>
    <s v="NA"/>
    <m/>
    <n v="1"/>
  </r>
  <r>
    <x v="10"/>
    <n v="18"/>
    <s v="GGW1.18"/>
    <x v="0"/>
    <m/>
    <x v="10"/>
    <n v="2469"/>
    <s v="rhizome"/>
    <s v="non-canopy"/>
    <n v="0"/>
    <n v="21"/>
    <n v="0"/>
    <n v="0"/>
    <n v="0"/>
    <n v="0"/>
    <n v="0"/>
    <n v="0"/>
    <m/>
    <n v="21"/>
  </r>
  <r>
    <x v="10"/>
    <n v="18"/>
    <s v="GGW1.18"/>
    <x v="0"/>
    <m/>
    <x v="1"/>
    <n v="3997"/>
    <s v="lignotuber"/>
    <s v="soil-persistent"/>
    <n v="0"/>
    <n v="14"/>
    <n v="0"/>
    <n v="0"/>
    <n v="0"/>
    <n v="0"/>
    <n v="0"/>
    <n v="0"/>
    <m/>
    <n v="14"/>
  </r>
  <r>
    <x v="10"/>
    <n v="18"/>
    <s v="GGW1.18"/>
    <x v="0"/>
    <m/>
    <x v="3"/>
    <n v="3174"/>
    <s v="rhizome"/>
    <s v="soil-persistent"/>
    <n v="0"/>
    <n v="15"/>
    <n v="0"/>
    <s v="NA"/>
    <n v="0"/>
    <n v="0"/>
    <n v="0"/>
    <n v="0"/>
    <m/>
    <n v="15"/>
  </r>
  <r>
    <x v="10"/>
    <n v="18"/>
    <s v="GGW1.18"/>
    <x v="0"/>
    <m/>
    <x v="7"/>
    <n v="5541"/>
    <s v="tussock"/>
    <s v="non-canopy"/>
    <n v="0"/>
    <n v="5"/>
    <n v="0"/>
    <s v="NA"/>
    <n v="0"/>
    <s v="NA"/>
    <s v="NA"/>
    <s v="NA"/>
    <m/>
    <n v="5"/>
  </r>
  <r>
    <x v="10"/>
    <n v="18"/>
    <s v="GGW1.18"/>
    <x v="0"/>
    <m/>
    <x v="75"/>
    <n v="7501"/>
    <s v="tuber"/>
    <s v="transient"/>
    <n v="0"/>
    <n v="1"/>
    <n v="0"/>
    <s v="NA"/>
    <n v="0"/>
    <s v="NA"/>
    <s v="NA"/>
    <s v="NA"/>
    <m/>
    <n v="1"/>
  </r>
  <r>
    <x v="10"/>
    <n v="18"/>
    <s v="GGW1.18"/>
    <x v="0"/>
    <m/>
    <x v="19"/>
    <n v="6325"/>
    <s v="tussock"/>
    <s v="non-canopy"/>
    <n v="0"/>
    <n v="1"/>
    <n v="0"/>
    <n v="0"/>
    <n v="0"/>
    <n v="0"/>
    <n v="0"/>
    <n v="0"/>
    <s v="ID corrected on basis of Nov2020 &amp; Apr2021 observations"/>
    <n v="1"/>
  </r>
  <r>
    <x v="10"/>
    <n v="19"/>
    <s v="GGW1.19"/>
    <x v="0"/>
    <m/>
    <x v="10"/>
    <n v="2469"/>
    <s v="rhizome"/>
    <s v="non-canopy"/>
    <n v="0"/>
    <n v="20"/>
    <n v="0"/>
    <n v="0"/>
    <n v="0"/>
    <n v="0"/>
    <n v="0"/>
    <n v="0"/>
    <m/>
    <n v="20"/>
  </r>
  <r>
    <x v="10"/>
    <n v="19"/>
    <s v="GGW1.19"/>
    <x v="0"/>
    <m/>
    <x v="19"/>
    <n v="6325"/>
    <s v="tussock"/>
    <s v="non-canopy"/>
    <n v="0"/>
    <n v="1"/>
    <n v="0"/>
    <n v="0"/>
    <n v="0"/>
    <n v="0"/>
    <n v="0"/>
    <n v="0"/>
    <s v="ID corrected on basis of Nov2020 &amp; Apr2021 observations"/>
    <n v="1"/>
  </r>
  <r>
    <x v="10"/>
    <n v="19"/>
    <s v="GGW1.19"/>
    <x v="0"/>
    <m/>
    <x v="0"/>
    <n v="7766"/>
    <s v="lignotuber"/>
    <s v="canopy"/>
    <n v="0"/>
    <n v="1"/>
    <n v="0"/>
    <n v="0"/>
    <n v="0"/>
    <n v="0"/>
    <n v="0"/>
    <n v="0"/>
    <m/>
    <n v="1"/>
  </r>
  <r>
    <x v="10"/>
    <n v="19"/>
    <s v="GGW1.19"/>
    <x v="0"/>
    <m/>
    <x v="1"/>
    <n v="3997"/>
    <s v="lignotuber"/>
    <s v="soil-persistent"/>
    <n v="0"/>
    <n v="5"/>
    <n v="0"/>
    <n v="0"/>
    <n v="0"/>
    <n v="0"/>
    <n v="0"/>
    <n v="0"/>
    <m/>
    <n v="5"/>
  </r>
  <r>
    <x v="10"/>
    <n v="19"/>
    <s v="GGW1.19"/>
    <x v="0"/>
    <m/>
    <x v="3"/>
    <n v="3174"/>
    <s v="rhizome"/>
    <s v="soil-persistent"/>
    <n v="0"/>
    <n v="10"/>
    <n v="0"/>
    <s v="NA"/>
    <n v="0"/>
    <n v="0"/>
    <n v="0"/>
    <n v="0"/>
    <m/>
    <n v="10"/>
  </r>
  <r>
    <x v="10"/>
    <n v="19"/>
    <s v="GGW1.19"/>
    <x v="0"/>
    <m/>
    <x v="75"/>
    <n v="7501"/>
    <s v="tuber"/>
    <s v="transient"/>
    <n v="0"/>
    <n v="1"/>
    <n v="0"/>
    <s v="NA"/>
    <n v="0"/>
    <s v="NA"/>
    <s v="NA"/>
    <s v="NA"/>
    <m/>
    <n v="1"/>
  </r>
  <r>
    <x v="10"/>
    <n v="19"/>
    <s v="GGW1.19"/>
    <x v="0"/>
    <m/>
    <x v="7"/>
    <n v="5541"/>
    <s v="tussock"/>
    <s v="non-canopy"/>
    <n v="0"/>
    <n v="2"/>
    <n v="0"/>
    <s v="NA"/>
    <n v="0"/>
    <s v="NA"/>
    <s v="NA"/>
    <s v="NA"/>
    <m/>
    <n v="2"/>
  </r>
  <r>
    <x v="10"/>
    <n v="20"/>
    <s v="GGW1.20"/>
    <x v="0"/>
    <m/>
    <x v="10"/>
    <n v="2469"/>
    <s v="rhizome"/>
    <s v="non-canopy"/>
    <n v="0"/>
    <n v="30"/>
    <n v="0"/>
    <n v="0"/>
    <n v="0"/>
    <n v="0"/>
    <n v="0"/>
    <n v="0"/>
    <m/>
    <n v="30"/>
  </r>
  <r>
    <x v="10"/>
    <n v="20"/>
    <s v="GGW1.20"/>
    <x v="0"/>
    <m/>
    <x v="1"/>
    <n v="3997"/>
    <s v="lignotuber"/>
    <s v="soil-persistent"/>
    <n v="0"/>
    <n v="4"/>
    <n v="0"/>
    <n v="0"/>
    <n v="0"/>
    <n v="0"/>
    <n v="0"/>
    <n v="0"/>
    <m/>
    <n v="4"/>
  </r>
  <r>
    <x v="10"/>
    <n v="20"/>
    <s v="GGW1.20"/>
    <x v="0"/>
    <m/>
    <x v="7"/>
    <n v="5541"/>
    <s v="tussock"/>
    <s v="non-canopy"/>
    <n v="0"/>
    <n v="5"/>
    <n v="0"/>
    <s v="NA"/>
    <n v="0"/>
    <s v="NA"/>
    <s v="NA"/>
    <s v="NA"/>
    <m/>
    <n v="5"/>
  </r>
  <r>
    <x v="10"/>
    <n v="20"/>
    <s v="GGW1.20"/>
    <x v="0"/>
    <m/>
    <x v="3"/>
    <n v="3174"/>
    <s v="rhizome"/>
    <s v="soil-persistent"/>
    <n v="0"/>
    <n v="10"/>
    <n v="0"/>
    <s v="NA"/>
    <n v="0"/>
    <n v="0"/>
    <n v="0"/>
    <n v="0"/>
    <m/>
    <n v="10"/>
  </r>
  <r>
    <x v="10"/>
    <n v="20"/>
    <s v="GGW1.20"/>
    <x v="0"/>
    <m/>
    <x v="0"/>
    <n v="7766"/>
    <s v="lignotuber"/>
    <s v="canopy"/>
    <n v="0"/>
    <n v="1"/>
    <n v="0"/>
    <n v="1"/>
    <n v="0"/>
    <n v="0"/>
    <n v="0"/>
    <n v="0"/>
    <m/>
    <n v="1"/>
  </r>
  <r>
    <x v="10"/>
    <n v="20"/>
    <s v="GGW1.20"/>
    <x v="0"/>
    <m/>
    <x v="29"/>
    <n v="10605"/>
    <s v="rhizome"/>
    <s v="non-canopy"/>
    <n v="0"/>
    <n v="1"/>
    <n v="0"/>
    <s v="NA"/>
    <n v="0"/>
    <s v="NA"/>
    <s v="NA"/>
    <s v="NA"/>
    <m/>
    <n v="1"/>
  </r>
  <r>
    <x v="11"/>
    <n v="1"/>
    <s v="GGW2.1"/>
    <x v="0"/>
    <m/>
    <x v="10"/>
    <n v="2469"/>
    <s v="rhizome"/>
    <s v="non-canopy"/>
    <n v="0"/>
    <n v="1"/>
    <n v="0"/>
    <n v="0"/>
    <n v="0"/>
    <n v="0"/>
    <n v="0"/>
    <n v="0"/>
    <m/>
    <n v="1"/>
  </r>
  <r>
    <x v="11"/>
    <n v="1"/>
    <s v="GGW2.1"/>
    <x v="0"/>
    <m/>
    <x v="43"/>
    <n v="2302"/>
    <s v="rhizome"/>
    <s v="non-canopy"/>
    <n v="0"/>
    <n v="17"/>
    <n v="0"/>
    <n v="0"/>
    <n v="0"/>
    <n v="0"/>
    <n v="0"/>
    <n v="0"/>
    <m/>
    <n v="17"/>
  </r>
  <r>
    <x v="11"/>
    <n v="1"/>
    <s v="GGW2.1"/>
    <x v="0"/>
    <m/>
    <x v="0"/>
    <n v="7766"/>
    <s v="lignotuber"/>
    <s v="canopy"/>
    <n v="0"/>
    <n v="0"/>
    <n v="0"/>
    <n v="1"/>
    <n v="0"/>
    <n v="0"/>
    <n v="0"/>
    <n v="0"/>
    <m/>
    <n v="0"/>
  </r>
  <r>
    <x v="11"/>
    <n v="1"/>
    <s v="GGW2.1"/>
    <x v="0"/>
    <m/>
    <x v="19"/>
    <n v="6325"/>
    <s v="tussock"/>
    <s v="non-canopy"/>
    <n v="0"/>
    <n v="0"/>
    <n v="0"/>
    <n v="1"/>
    <n v="0"/>
    <n v="0"/>
    <n v="0"/>
    <n v="0"/>
    <m/>
    <n v="0"/>
  </r>
  <r>
    <x v="11"/>
    <n v="2"/>
    <s v="GGW2.2"/>
    <x v="0"/>
    <m/>
    <x v="19"/>
    <n v="6325"/>
    <s v="tussock"/>
    <s v="non-canopy"/>
    <n v="0"/>
    <s v="no"/>
    <n v="0"/>
    <n v="2"/>
    <n v="0"/>
    <n v="0"/>
    <n v="0"/>
    <n v="0"/>
    <m/>
    <n v="0"/>
  </r>
  <r>
    <x v="11"/>
    <n v="2"/>
    <s v="GGW2.2"/>
    <x v="0"/>
    <m/>
    <x v="18"/>
    <n v="2445"/>
    <s v="tussock"/>
    <s v="non-canopy"/>
    <n v="0"/>
    <n v="0"/>
    <n v="0"/>
    <n v="2"/>
    <n v="0"/>
    <n v="0"/>
    <n v="0"/>
    <n v="0"/>
    <m/>
    <n v="0"/>
  </r>
  <r>
    <x v="11"/>
    <n v="2"/>
    <s v="GGW2.2"/>
    <x v="0"/>
    <m/>
    <x v="43"/>
    <n v="2302"/>
    <s v="rhizome"/>
    <s v="non-canopy"/>
    <n v="0"/>
    <n v="3"/>
    <n v="0"/>
    <n v="0"/>
    <n v="0"/>
    <n v="0"/>
    <n v="0"/>
    <n v="0"/>
    <m/>
    <n v="3"/>
  </r>
  <r>
    <x v="11"/>
    <n v="3"/>
    <s v="GGW2.3"/>
    <x v="0"/>
    <m/>
    <x v="43"/>
    <n v="2302"/>
    <s v="rhizome"/>
    <s v="non-canopy"/>
    <n v="0"/>
    <n v="3"/>
    <n v="0"/>
    <n v="0"/>
    <n v="0"/>
    <n v="0"/>
    <n v="0"/>
    <n v="0"/>
    <m/>
    <n v="3"/>
  </r>
  <r>
    <x v="11"/>
    <n v="3"/>
    <s v="GGW2.3"/>
    <x v="0"/>
    <m/>
    <x v="0"/>
    <n v="7766"/>
    <s v="lignotuber"/>
    <s v="canopy"/>
    <n v="0"/>
    <n v="0"/>
    <n v="0"/>
    <n v="3"/>
    <n v="0"/>
    <n v="0"/>
    <n v="0"/>
    <n v="0"/>
    <m/>
    <n v="0"/>
  </r>
  <r>
    <x v="11"/>
    <n v="4"/>
    <s v="GGW2.4"/>
    <x v="0"/>
    <m/>
    <x v="43"/>
    <n v="2302"/>
    <s v="rhizome"/>
    <s v="non-canopy"/>
    <n v="0"/>
    <n v="3"/>
    <n v="0"/>
    <n v="0"/>
    <n v="0"/>
    <n v="0"/>
    <n v="0"/>
    <n v="0"/>
    <m/>
    <n v="3"/>
  </r>
  <r>
    <x v="11"/>
    <n v="4"/>
    <s v="GGW2.4"/>
    <x v="0"/>
    <m/>
    <x v="0"/>
    <n v="7766"/>
    <s v="lignotuber"/>
    <s v="canopy"/>
    <n v="0"/>
    <n v="0"/>
    <n v="0"/>
    <n v="1"/>
    <n v="0"/>
    <n v="0"/>
    <n v="0"/>
    <n v="0"/>
    <m/>
    <n v="0"/>
  </r>
  <r>
    <x v="11"/>
    <n v="4"/>
    <s v="GGW2.4"/>
    <x v="0"/>
    <m/>
    <x v="1"/>
    <n v="3997"/>
    <s v="lignotuber"/>
    <s v="soil-persistent"/>
    <n v="0"/>
    <n v="0"/>
    <n v="0"/>
    <n v="1"/>
    <n v="0"/>
    <n v="0"/>
    <n v="0"/>
    <n v="0"/>
    <m/>
    <n v="0"/>
  </r>
  <r>
    <x v="11"/>
    <n v="5"/>
    <s v="GGW2.5"/>
    <x v="0"/>
    <m/>
    <x v="43"/>
    <n v="2302"/>
    <s v="rhizome"/>
    <s v="non-canopy"/>
    <n v="0"/>
    <n v="5"/>
    <n v="0"/>
    <n v="0"/>
    <n v="0"/>
    <n v="0"/>
    <n v="0"/>
    <n v="0"/>
    <m/>
    <n v="5"/>
  </r>
  <r>
    <x v="11"/>
    <n v="5"/>
    <s v="GGW2.5"/>
    <x v="0"/>
    <m/>
    <x v="0"/>
    <n v="7766"/>
    <s v="lignotuber"/>
    <s v="canopy"/>
    <n v="0"/>
    <n v="0"/>
    <n v="0"/>
    <n v="2"/>
    <n v="0"/>
    <n v="0"/>
    <n v="0"/>
    <n v="0"/>
    <m/>
    <n v="0"/>
  </r>
  <r>
    <x v="11"/>
    <n v="5"/>
    <s v="GGW2.5"/>
    <x v="0"/>
    <m/>
    <x v="77"/>
    <n v="4169"/>
    <s v="NA"/>
    <s v="canopy"/>
    <n v="0"/>
    <n v="0"/>
    <n v="0"/>
    <n v="0"/>
    <n v="0"/>
    <n v="1"/>
    <n v="0"/>
    <n v="0"/>
    <s v="ID confirmed based on Apr2021 observations"/>
    <n v="1"/>
  </r>
  <r>
    <x v="11"/>
    <n v="6"/>
    <s v="GGW2.6"/>
    <x v="0"/>
    <m/>
    <x v="43"/>
    <n v="2302"/>
    <s v="rhizome"/>
    <s v="non-canopy"/>
    <n v="0"/>
    <n v="9"/>
    <n v="0"/>
    <n v="0"/>
    <n v="0"/>
    <n v="0"/>
    <n v="0"/>
    <n v="0"/>
    <m/>
    <n v="9"/>
  </r>
  <r>
    <x v="11"/>
    <n v="6"/>
    <s v="GGW2.6"/>
    <x v="0"/>
    <m/>
    <x v="0"/>
    <n v="7766"/>
    <s v="lignotuber"/>
    <s v="canopy"/>
    <n v="0"/>
    <n v="0"/>
    <n v="0"/>
    <n v="2"/>
    <n v="0"/>
    <n v="0"/>
    <n v="0"/>
    <n v="0"/>
    <m/>
    <n v="0"/>
  </r>
  <r>
    <x v="11"/>
    <n v="7"/>
    <s v="GGW2.7"/>
    <x v="0"/>
    <m/>
    <x v="43"/>
    <n v="2302"/>
    <s v="rhizome"/>
    <s v="non-canopy"/>
    <n v="0"/>
    <n v="1"/>
    <n v="0"/>
    <n v="0"/>
    <n v="0"/>
    <n v="0"/>
    <n v="0"/>
    <n v="0"/>
    <m/>
    <n v="1"/>
  </r>
  <r>
    <x v="11"/>
    <n v="7"/>
    <s v="GGW2.7"/>
    <x v="0"/>
    <m/>
    <x v="0"/>
    <n v="7766"/>
    <s v="lignotuber"/>
    <s v="canopy"/>
    <n v="0"/>
    <n v="0"/>
    <n v="0"/>
    <n v="2"/>
    <n v="0"/>
    <n v="0"/>
    <n v="0"/>
    <n v="0"/>
    <m/>
    <n v="0"/>
  </r>
  <r>
    <x v="11"/>
    <n v="7"/>
    <s v="GGW2.7"/>
    <x v="0"/>
    <m/>
    <x v="67"/>
    <s v="NA"/>
    <s v="NA"/>
    <s v="NA"/>
    <n v="0"/>
    <n v="0"/>
    <n v="0"/>
    <n v="0"/>
    <n v="0"/>
    <n v="1"/>
    <n v="0"/>
    <n v="0"/>
    <m/>
    <n v="1"/>
  </r>
  <r>
    <x v="11"/>
    <n v="8"/>
    <s v="GGW2.8"/>
    <x v="0"/>
    <m/>
    <x v="78"/>
    <s v="NA"/>
    <s v="NA"/>
    <s v="NA"/>
    <s v="NA"/>
    <s v="NA"/>
    <s v="NA"/>
    <s v="NA"/>
    <s v="NA"/>
    <s v="NA"/>
    <s v="NA"/>
    <s v="NA"/>
    <m/>
    <n v="0"/>
  </r>
  <r>
    <x v="11"/>
    <n v="9"/>
    <s v="GGW2.9"/>
    <x v="0"/>
    <m/>
    <x v="32"/>
    <n v="4122"/>
    <s v="NA"/>
    <s v="canopy"/>
    <n v="0"/>
    <n v="0"/>
    <n v="0"/>
    <n v="0"/>
    <n v="0"/>
    <n v="1"/>
    <n v="0"/>
    <n v="0"/>
    <s v="ID confirmed based on Apr2021 observations"/>
    <n v="1"/>
  </r>
  <r>
    <x v="11"/>
    <n v="9"/>
    <s v="GGW2.9"/>
    <x v="0"/>
    <m/>
    <x v="0"/>
    <n v="7766"/>
    <s v="lignotuber"/>
    <s v="canopy"/>
    <n v="0"/>
    <n v="0"/>
    <n v="0"/>
    <n v="3"/>
    <n v="0"/>
    <n v="0"/>
    <n v="0"/>
    <n v="0"/>
    <m/>
    <n v="0"/>
  </r>
  <r>
    <x v="11"/>
    <n v="10"/>
    <s v="GGW2.10"/>
    <x v="0"/>
    <m/>
    <x v="32"/>
    <n v="4122"/>
    <s v="NA"/>
    <s v="canopy"/>
    <n v="0"/>
    <n v="0"/>
    <n v="0"/>
    <n v="0"/>
    <n v="0"/>
    <n v="2"/>
    <n v="0"/>
    <n v="0"/>
    <s v="ID confirmed based on Apr2021 observations"/>
    <n v="2"/>
  </r>
  <r>
    <x v="11"/>
    <n v="10"/>
    <s v="GGW2.10"/>
    <x v="0"/>
    <m/>
    <x v="0"/>
    <n v="7766"/>
    <s v="lignotuber"/>
    <s v="canopy"/>
    <n v="0"/>
    <n v="0"/>
    <n v="0"/>
    <n v="2"/>
    <n v="0"/>
    <n v="0"/>
    <n v="0"/>
    <n v="0"/>
    <m/>
    <n v="0"/>
  </r>
  <r>
    <x v="11"/>
    <n v="11"/>
    <s v="GGW2.11"/>
    <x v="0"/>
    <m/>
    <x v="9"/>
    <n v="8875"/>
    <s v="lignotuber"/>
    <s v="soil-persistent"/>
    <n v="0"/>
    <n v="0"/>
    <n v="0"/>
    <n v="1"/>
    <n v="0"/>
    <n v="0"/>
    <n v="0"/>
    <n v="0"/>
    <m/>
    <n v="0"/>
  </r>
  <r>
    <x v="11"/>
    <n v="11"/>
    <s v="GGW2.11"/>
    <x v="0"/>
    <m/>
    <x v="0"/>
    <n v="7766"/>
    <s v="lignotuber"/>
    <s v="canopy"/>
    <n v="0"/>
    <n v="0"/>
    <n v="0"/>
    <n v="1"/>
    <n v="0"/>
    <n v="0"/>
    <n v="0"/>
    <n v="0"/>
    <m/>
    <n v="0"/>
  </r>
  <r>
    <x v="11"/>
    <n v="12"/>
    <s v="GGW2.12"/>
    <x v="0"/>
    <m/>
    <x v="43"/>
    <n v="2302"/>
    <s v="rhizome"/>
    <s v="non-canopy"/>
    <n v="0"/>
    <n v="18"/>
    <n v="0"/>
    <n v="0"/>
    <n v="0"/>
    <n v="0"/>
    <n v="0"/>
    <n v="0"/>
    <m/>
    <n v="18"/>
  </r>
  <r>
    <x v="11"/>
    <n v="12"/>
    <s v="GGW2.12"/>
    <x v="0"/>
    <m/>
    <x v="0"/>
    <n v="7766"/>
    <s v="lignotuber"/>
    <s v="canopy"/>
    <n v="0"/>
    <n v="1"/>
    <n v="0"/>
    <n v="0"/>
    <n v="0"/>
    <n v="0"/>
    <n v="0"/>
    <n v="0"/>
    <m/>
    <n v="1"/>
  </r>
  <r>
    <x v="11"/>
    <n v="12"/>
    <s v="GGW2.12"/>
    <x v="0"/>
    <m/>
    <x v="9"/>
    <n v="8875"/>
    <s v="lignotuber"/>
    <s v="soil-persistent"/>
    <n v="0"/>
    <n v="1"/>
    <n v="0"/>
    <n v="0"/>
    <n v="0"/>
    <n v="0"/>
    <n v="0"/>
    <n v="0"/>
    <m/>
    <n v="1"/>
  </r>
  <r>
    <x v="11"/>
    <n v="13"/>
    <s v="GGW2.13"/>
    <x v="0"/>
    <m/>
    <x v="43"/>
    <n v="2302"/>
    <s v="rhizome"/>
    <s v="non-canopy"/>
    <n v="0"/>
    <n v="15"/>
    <n v="0"/>
    <n v="0"/>
    <n v="0"/>
    <n v="0"/>
    <n v="0"/>
    <n v="0"/>
    <m/>
    <n v="15"/>
  </r>
  <r>
    <x v="11"/>
    <n v="13"/>
    <s v="GGW2.13"/>
    <x v="0"/>
    <m/>
    <x v="32"/>
    <n v="4122"/>
    <s v="NA"/>
    <s v="canopy"/>
    <n v="0"/>
    <n v="0"/>
    <n v="0"/>
    <n v="0"/>
    <n v="0"/>
    <n v="1"/>
    <n v="0"/>
    <n v="0"/>
    <s v="ID confirmed based on Apr2021 observations"/>
    <n v="1"/>
  </r>
  <r>
    <x v="11"/>
    <n v="13"/>
    <s v="GGW2.13"/>
    <x v="0"/>
    <m/>
    <x v="9"/>
    <n v="8875"/>
    <s v="lignotuber"/>
    <s v="soil-persistent"/>
    <n v="0"/>
    <n v="0"/>
    <n v="0"/>
    <n v="1"/>
    <n v="0"/>
    <n v="2"/>
    <n v="0"/>
    <n v="0"/>
    <m/>
    <n v="2"/>
  </r>
  <r>
    <x v="11"/>
    <n v="13"/>
    <s v="GGW2.13"/>
    <x v="0"/>
    <m/>
    <x v="17"/>
    <n v="5532"/>
    <s v="rhizome"/>
    <s v="non-canopy"/>
    <n v="0"/>
    <n v="0"/>
    <n v="0"/>
    <n v="1"/>
    <n v="0"/>
    <n v="0"/>
    <n v="0"/>
    <n v="0"/>
    <m/>
    <n v="0"/>
  </r>
  <r>
    <x v="11"/>
    <n v="14"/>
    <s v="GGW2.14"/>
    <x v="0"/>
    <m/>
    <x v="19"/>
    <n v="6325"/>
    <s v="tussock"/>
    <s v="non-canopy"/>
    <n v="0"/>
    <n v="0"/>
    <n v="0"/>
    <n v="3"/>
    <n v="0"/>
    <n v="0"/>
    <n v="0"/>
    <n v="0"/>
    <m/>
    <n v="0"/>
  </r>
  <r>
    <x v="11"/>
    <n v="14"/>
    <s v="GGW2.14"/>
    <x v="0"/>
    <m/>
    <x v="70"/>
    <s v="EUCA"/>
    <s v="NA"/>
    <s v="canopy"/>
    <n v="0"/>
    <n v="0"/>
    <n v="0"/>
    <n v="0"/>
    <n v="0"/>
    <n v="1"/>
    <n v="0"/>
    <n v="0"/>
    <s v="could be Euc mannifera"/>
    <n v="1"/>
  </r>
  <r>
    <x v="11"/>
    <n v="14"/>
    <s v="GGW2.14"/>
    <x v="0"/>
    <m/>
    <x v="22"/>
    <n v="2516"/>
    <s v="tussock"/>
    <s v="non-canopy"/>
    <n v="0"/>
    <n v="10"/>
    <n v="0"/>
    <n v="0"/>
    <n v="0"/>
    <n v="0"/>
    <n v="0"/>
    <n v="0"/>
    <m/>
    <n v="10"/>
  </r>
  <r>
    <x v="11"/>
    <n v="15"/>
    <s v="GGW2.15"/>
    <x v="0"/>
    <m/>
    <x v="43"/>
    <n v="2302"/>
    <s v="rhizome"/>
    <s v="soil-persistent"/>
    <n v="0"/>
    <n v="6"/>
    <n v="0"/>
    <n v="0"/>
    <n v="0"/>
    <n v="0"/>
    <n v="0"/>
    <n v="0"/>
    <m/>
    <n v="6"/>
  </r>
  <r>
    <x v="11"/>
    <n v="15"/>
    <s v="GGW2.15"/>
    <x v="0"/>
    <m/>
    <x v="0"/>
    <n v="7766"/>
    <s v="lignotuber"/>
    <s v="canopy"/>
    <n v="0"/>
    <n v="0"/>
    <n v="0"/>
    <n v="1"/>
    <n v="0"/>
    <n v="0"/>
    <n v="0"/>
    <n v="0"/>
    <m/>
    <n v="0"/>
  </r>
  <r>
    <x v="11"/>
    <n v="16"/>
    <s v="GGW2.16"/>
    <x v="0"/>
    <m/>
    <x v="17"/>
    <n v="5532"/>
    <s v="rhizome"/>
    <s v="non-canopy"/>
    <n v="0"/>
    <n v="1"/>
    <n v="0"/>
    <n v="0"/>
    <n v="0"/>
    <n v="0"/>
    <n v="0"/>
    <n v="0"/>
    <m/>
    <n v="1"/>
  </r>
  <r>
    <x v="11"/>
    <n v="16"/>
    <s v="GGW2.16"/>
    <x v="0"/>
    <m/>
    <x v="43"/>
    <n v="2302"/>
    <s v="rhizome"/>
    <s v="non-canopy"/>
    <n v="0"/>
    <n v="5"/>
    <n v="0"/>
    <n v="0"/>
    <n v="0"/>
    <n v="0"/>
    <n v="0"/>
    <n v="0"/>
    <m/>
    <n v="5"/>
  </r>
  <r>
    <x v="11"/>
    <n v="17"/>
    <s v="GGW2.17"/>
    <x v="0"/>
    <m/>
    <x v="43"/>
    <n v="2302"/>
    <s v="rhizome"/>
    <s v="non-canopy"/>
    <n v="0"/>
    <n v="21"/>
    <n v="0"/>
    <n v="0"/>
    <n v="0"/>
    <n v="0"/>
    <n v="0"/>
    <n v="0"/>
    <m/>
    <n v="21"/>
  </r>
  <r>
    <x v="11"/>
    <n v="17"/>
    <s v="GGW2.17"/>
    <x v="0"/>
    <m/>
    <x v="0"/>
    <n v="7766"/>
    <s v="lignotuber"/>
    <s v="canopy"/>
    <n v="0"/>
    <n v="0"/>
    <n v="0"/>
    <n v="2"/>
    <n v="0"/>
    <n v="0"/>
    <n v="0"/>
    <n v="0"/>
    <m/>
    <n v="0"/>
  </r>
  <r>
    <x v="11"/>
    <n v="17"/>
    <s v="GGW2.17"/>
    <x v="0"/>
    <m/>
    <x v="19"/>
    <n v="6325"/>
    <s v="tussock"/>
    <s v="non-canopy"/>
    <n v="0"/>
    <n v="0"/>
    <n v="0"/>
    <n v="1"/>
    <n v="0"/>
    <n v="0"/>
    <n v="0"/>
    <n v="0"/>
    <m/>
    <n v="0"/>
  </r>
  <r>
    <x v="11"/>
    <n v="17"/>
    <s v="GGW2.17"/>
    <x v="0"/>
    <m/>
    <x v="22"/>
    <n v="2516"/>
    <s v="tussock"/>
    <s v="non-canopy"/>
    <n v="0"/>
    <n v="10"/>
    <n v="0"/>
    <n v="0"/>
    <n v="0"/>
    <n v="0"/>
    <n v="0"/>
    <n v="0"/>
    <m/>
    <n v="10"/>
  </r>
  <r>
    <x v="11"/>
    <n v="18"/>
    <s v="GGW2.18"/>
    <x v="0"/>
    <m/>
    <x v="43"/>
    <n v="2302"/>
    <s v="rhizome"/>
    <s v="non-canopy"/>
    <n v="0"/>
    <n v="30"/>
    <n v="0"/>
    <n v="0"/>
    <n v="0"/>
    <n v="0"/>
    <n v="0"/>
    <n v="0"/>
    <m/>
    <n v="30"/>
  </r>
  <r>
    <x v="11"/>
    <n v="18"/>
    <s v="GGW2.18"/>
    <x v="0"/>
    <m/>
    <x v="0"/>
    <n v="7766"/>
    <s v="lignotuber"/>
    <s v="canopy"/>
    <n v="0"/>
    <n v="0"/>
    <n v="0"/>
    <n v="2"/>
    <n v="0"/>
    <n v="0"/>
    <n v="0"/>
    <n v="0"/>
    <m/>
    <n v="0"/>
  </r>
  <r>
    <x v="11"/>
    <n v="18"/>
    <s v="GGW2.18"/>
    <x v="0"/>
    <m/>
    <x v="19"/>
    <n v="6325"/>
    <s v="tussock"/>
    <s v="non-canopy"/>
    <n v="0"/>
    <n v="0"/>
    <n v="0"/>
    <n v="1"/>
    <n v="0"/>
    <n v="0"/>
    <n v="0"/>
    <n v="0"/>
    <m/>
    <n v="0"/>
  </r>
  <r>
    <x v="11"/>
    <n v="19"/>
    <s v="GGW2.19"/>
    <x v="0"/>
    <m/>
    <x v="43"/>
    <n v="2302"/>
    <s v="rhizome"/>
    <s v="non-canopy"/>
    <n v="0"/>
    <n v="6"/>
    <n v="0"/>
    <n v="0"/>
    <n v="0"/>
    <n v="0"/>
    <n v="0"/>
    <n v="0"/>
    <m/>
    <n v="6"/>
  </r>
  <r>
    <x v="11"/>
    <n v="19"/>
    <s v="GGW2.19"/>
    <x v="0"/>
    <m/>
    <x v="1"/>
    <n v="3997"/>
    <s v="lignotuber"/>
    <s v="soil-persistent"/>
    <n v="0"/>
    <n v="0"/>
    <n v="0"/>
    <n v="2"/>
    <n v="0"/>
    <n v="0"/>
    <n v="0"/>
    <n v="0"/>
    <m/>
    <n v="0"/>
  </r>
  <r>
    <x v="11"/>
    <n v="19"/>
    <s v="GGW2.19"/>
    <x v="0"/>
    <m/>
    <x v="9"/>
    <n v="8875"/>
    <s v="lignotuber"/>
    <s v="soil-persistent"/>
    <n v="0"/>
    <n v="0"/>
    <n v="0"/>
    <n v="1"/>
    <n v="0"/>
    <n v="0"/>
    <n v="0"/>
    <n v="0"/>
    <m/>
    <n v="0"/>
  </r>
  <r>
    <x v="11"/>
    <n v="20"/>
    <s v="GGW2.20"/>
    <x v="0"/>
    <m/>
    <x v="9"/>
    <n v="8875"/>
    <s v="lignotuber"/>
    <s v="soil-persistent"/>
    <n v="0"/>
    <n v="2"/>
    <n v="0"/>
    <n v="0"/>
    <n v="0"/>
    <n v="0"/>
    <n v="0"/>
    <n v="0"/>
    <m/>
    <n v="2"/>
  </r>
  <r>
    <x v="11"/>
    <n v="20"/>
    <s v="GGW2.20"/>
    <x v="0"/>
    <m/>
    <x v="1"/>
    <n v="3997"/>
    <s v="lignotuber"/>
    <s v="soil-persistent"/>
    <n v="0"/>
    <n v="0"/>
    <n v="0"/>
    <n v="2"/>
    <n v="0"/>
    <n v="0"/>
    <n v="0"/>
    <n v="0"/>
    <m/>
    <n v="0"/>
  </r>
  <r>
    <x v="11"/>
    <n v="20"/>
    <s v="GGW2.20"/>
    <x v="0"/>
    <m/>
    <x v="19"/>
    <n v="6325"/>
    <s v="tussock"/>
    <s v="non-canopy"/>
    <n v="0"/>
    <n v="0"/>
    <n v="0"/>
    <n v="3"/>
    <n v="0"/>
    <n v="0"/>
    <n v="0"/>
    <n v="0"/>
    <m/>
    <n v="0"/>
  </r>
  <r>
    <x v="12"/>
    <n v="1"/>
    <s v="CW1.1"/>
    <x v="0"/>
    <m/>
    <x v="0"/>
    <n v="7766"/>
    <s v="lignotuber"/>
    <s v="canopy"/>
    <n v="0"/>
    <n v="0"/>
    <n v="0"/>
    <n v="2"/>
    <n v="0"/>
    <n v="0"/>
    <n v="0"/>
    <n v="0"/>
    <m/>
    <n v="0"/>
  </r>
  <r>
    <x v="12"/>
    <n v="1"/>
    <s v="CW1.1"/>
    <x v="0"/>
    <m/>
    <x v="19"/>
    <n v="6325"/>
    <s v="tussock"/>
    <s v="non-canopy"/>
    <n v="0"/>
    <n v="0"/>
    <n v="0"/>
    <n v="1"/>
    <n v="0"/>
    <n v="0"/>
    <n v="0"/>
    <n v="0"/>
    <m/>
    <n v="0"/>
  </r>
  <r>
    <x v="12"/>
    <n v="1"/>
    <s v="CW1.1"/>
    <x v="0"/>
    <m/>
    <x v="10"/>
    <n v="2469"/>
    <s v="rhizome"/>
    <s v="non-canopy"/>
    <n v="0"/>
    <n v="1"/>
    <n v="0"/>
    <n v="0"/>
    <n v="0"/>
    <n v="0"/>
    <n v="0"/>
    <n v="0"/>
    <m/>
    <n v="1"/>
  </r>
  <r>
    <x v="12"/>
    <n v="1"/>
    <s v="CW1.1"/>
    <x v="0"/>
    <m/>
    <x v="43"/>
    <n v="2302"/>
    <s v="rhizome"/>
    <s v="non-canopy"/>
    <n v="0"/>
    <n v="1"/>
    <n v="0"/>
    <s v="NA"/>
    <n v="0"/>
    <n v="0"/>
    <n v="0"/>
    <n v="0"/>
    <m/>
    <n v="1"/>
  </r>
  <r>
    <x v="12"/>
    <n v="2"/>
    <s v="CW1.2"/>
    <x v="0"/>
    <m/>
    <x v="46"/>
    <n v="2602"/>
    <s v="none"/>
    <s v="soil-persistent"/>
    <n v="0"/>
    <n v="0"/>
    <n v="0"/>
    <n v="1"/>
    <n v="0"/>
    <n v="0"/>
    <n v="0"/>
    <n v="0"/>
    <m/>
    <n v="0"/>
  </r>
  <r>
    <x v="12"/>
    <n v="2"/>
    <s v="CW1.2"/>
    <x v="0"/>
    <m/>
    <x v="18"/>
    <n v="2445"/>
    <s v="tussock"/>
    <s v="non-canopy"/>
    <n v="0"/>
    <n v="0"/>
    <n v="1"/>
    <n v="0"/>
    <n v="0"/>
    <n v="0"/>
    <n v="0"/>
    <n v="0"/>
    <m/>
    <n v="0"/>
  </r>
  <r>
    <x v="12"/>
    <n v="2"/>
    <s v="CW1.2"/>
    <x v="0"/>
    <m/>
    <x v="19"/>
    <n v="6325"/>
    <s v="tussock"/>
    <s v="non-canopy"/>
    <n v="0"/>
    <n v="0"/>
    <n v="0"/>
    <n v="2"/>
    <n v="0"/>
    <n v="0"/>
    <n v="0"/>
    <n v="0"/>
    <m/>
    <n v="0"/>
  </r>
  <r>
    <x v="12"/>
    <n v="2"/>
    <s v="CW1.2"/>
    <x v="0"/>
    <m/>
    <x v="10"/>
    <n v="2469"/>
    <s v="rhizome"/>
    <s v="non-canopy"/>
    <n v="0"/>
    <n v="0"/>
    <n v="0"/>
    <n v="1"/>
    <n v="0"/>
    <n v="0"/>
    <n v="0"/>
    <n v="0"/>
    <m/>
    <n v="0"/>
  </r>
  <r>
    <x v="12"/>
    <n v="3"/>
    <s v="CW1.3"/>
    <x v="0"/>
    <m/>
    <x v="19"/>
    <n v="6325"/>
    <s v="tussock"/>
    <s v="non-canopy"/>
    <n v="0"/>
    <n v="1"/>
    <n v="0"/>
    <n v="0"/>
    <n v="0"/>
    <n v="0"/>
    <n v="0"/>
    <n v="0"/>
    <m/>
    <n v="1"/>
  </r>
  <r>
    <x v="12"/>
    <n v="3"/>
    <s v="CW1.3"/>
    <x v="0"/>
    <m/>
    <x v="10"/>
    <n v="2469"/>
    <s v="rhizome"/>
    <s v="non-canopy"/>
    <n v="0"/>
    <n v="0"/>
    <n v="0"/>
    <n v="1"/>
    <n v="0"/>
    <n v="0"/>
    <n v="0"/>
    <n v="0"/>
    <m/>
    <n v="0"/>
  </r>
  <r>
    <x v="12"/>
    <n v="3"/>
    <s v="CW1.3"/>
    <x v="0"/>
    <m/>
    <x v="17"/>
    <n v="5532"/>
    <s v="rhizome"/>
    <s v="non-canopy"/>
    <n v="0"/>
    <n v="0"/>
    <n v="0"/>
    <n v="1"/>
    <n v="0"/>
    <n v="0"/>
    <n v="0"/>
    <n v="0"/>
    <m/>
    <n v="0"/>
  </r>
  <r>
    <x v="12"/>
    <n v="4"/>
    <s v="CW1.4"/>
    <x v="0"/>
    <m/>
    <x v="17"/>
    <n v="5532"/>
    <s v="rhizome"/>
    <s v="non-canopy"/>
    <n v="0"/>
    <n v="0"/>
    <n v="0"/>
    <n v="1"/>
    <n v="0"/>
    <n v="0"/>
    <n v="0"/>
    <n v="0"/>
    <m/>
    <n v="0"/>
  </r>
  <r>
    <x v="12"/>
    <n v="4"/>
    <s v="CW1.4"/>
    <x v="0"/>
    <m/>
    <x v="18"/>
    <n v="2445"/>
    <s v="tussock"/>
    <s v="non-canopy"/>
    <n v="0"/>
    <n v="0"/>
    <n v="2"/>
    <n v="0"/>
    <n v="0"/>
    <n v="0"/>
    <n v="0"/>
    <n v="0"/>
    <m/>
    <n v="0"/>
  </r>
  <r>
    <x v="12"/>
    <n v="4"/>
    <s v="CW1.4"/>
    <x v="0"/>
    <m/>
    <x v="19"/>
    <n v="6325"/>
    <s v="tussock"/>
    <s v="non-canopy"/>
    <n v="0"/>
    <n v="0"/>
    <n v="0"/>
    <n v="3"/>
    <n v="0"/>
    <n v="0"/>
    <n v="0"/>
    <n v="0"/>
    <m/>
    <n v="0"/>
  </r>
  <r>
    <x v="12"/>
    <n v="4"/>
    <s v="CW1.4"/>
    <x v="0"/>
    <m/>
    <x v="10"/>
    <n v="2469"/>
    <s v="rhizome"/>
    <s v="non-canopy"/>
    <n v="0"/>
    <n v="0"/>
    <n v="0"/>
    <n v="1"/>
    <n v="0"/>
    <n v="0"/>
    <n v="0"/>
    <n v="0"/>
    <m/>
    <n v="0"/>
  </r>
  <r>
    <x v="12"/>
    <n v="5"/>
    <s v="CW1.5"/>
    <x v="0"/>
    <m/>
    <x v="0"/>
    <n v="7766"/>
    <s v="lignotuber"/>
    <s v="canopy"/>
    <n v="0"/>
    <n v="0"/>
    <n v="0"/>
    <n v="1"/>
    <n v="0"/>
    <n v="0"/>
    <n v="0"/>
    <n v="0"/>
    <m/>
    <n v="0"/>
  </r>
  <r>
    <x v="12"/>
    <n v="5"/>
    <s v="CW1.5"/>
    <x v="0"/>
    <m/>
    <x v="9"/>
    <n v="8875"/>
    <s v="lignotuber"/>
    <s v="soil-persistent"/>
    <n v="0"/>
    <n v="0"/>
    <n v="0"/>
    <n v="1"/>
    <n v="0"/>
    <n v="0"/>
    <n v="0"/>
    <n v="0"/>
    <m/>
    <n v="0"/>
  </r>
  <r>
    <x v="12"/>
    <n v="5"/>
    <s v="CW1.5"/>
    <x v="0"/>
    <m/>
    <x v="46"/>
    <n v="2602"/>
    <s v="none"/>
    <s v="soil-persistent"/>
    <n v="0"/>
    <n v="0"/>
    <n v="0"/>
    <n v="1"/>
    <n v="0"/>
    <n v="0"/>
    <n v="0"/>
    <n v="0"/>
    <m/>
    <n v="0"/>
  </r>
  <r>
    <x v="12"/>
    <n v="5"/>
    <s v="CW1.5"/>
    <x v="0"/>
    <m/>
    <x v="10"/>
    <n v="2469"/>
    <s v="rhizome"/>
    <s v="non-canopy"/>
    <n v="0"/>
    <n v="0"/>
    <n v="0"/>
    <n v="1"/>
    <n v="0"/>
    <n v="0"/>
    <n v="0"/>
    <n v="0"/>
    <m/>
    <n v="0"/>
  </r>
  <r>
    <x v="12"/>
    <n v="5"/>
    <s v="CW1.5"/>
    <x v="0"/>
    <m/>
    <x v="18"/>
    <n v="2445"/>
    <s v="tussock"/>
    <s v="non-canopy"/>
    <n v="0"/>
    <n v="0"/>
    <n v="0"/>
    <n v="1"/>
    <n v="0"/>
    <n v="0"/>
    <n v="0"/>
    <n v="0"/>
    <m/>
    <n v="0"/>
  </r>
  <r>
    <x v="12"/>
    <n v="6"/>
    <s v="CW1.6"/>
    <x v="0"/>
    <m/>
    <x v="18"/>
    <n v="2445"/>
    <s v="tussock"/>
    <s v="non-canopy"/>
    <n v="0"/>
    <n v="0"/>
    <n v="1"/>
    <n v="0"/>
    <n v="0"/>
    <n v="0"/>
    <n v="0"/>
    <n v="0"/>
    <m/>
    <n v="0"/>
  </r>
  <r>
    <x v="12"/>
    <n v="6"/>
    <s v="CW1.6"/>
    <x v="0"/>
    <m/>
    <x v="0"/>
    <n v="7766"/>
    <s v="lignotuber"/>
    <s v="canopy"/>
    <n v="0"/>
    <n v="0"/>
    <n v="0"/>
    <n v="1"/>
    <n v="0"/>
    <n v="0"/>
    <n v="0"/>
    <n v="0"/>
    <m/>
    <n v="0"/>
  </r>
  <r>
    <x v="12"/>
    <n v="6"/>
    <s v="CW1.6"/>
    <x v="0"/>
    <m/>
    <x v="46"/>
    <n v="2602"/>
    <s v="none"/>
    <s v="soil-persistent"/>
    <n v="0"/>
    <n v="0"/>
    <n v="0"/>
    <n v="1"/>
    <n v="0"/>
    <n v="0"/>
    <n v="0"/>
    <n v="0"/>
    <m/>
    <n v="0"/>
  </r>
  <r>
    <x v="12"/>
    <n v="7"/>
    <s v="CW1.7"/>
    <x v="0"/>
    <m/>
    <x v="19"/>
    <n v="6325"/>
    <s v="tussock"/>
    <s v="non-canopy"/>
    <n v="0"/>
    <n v="0"/>
    <n v="0"/>
    <n v="2"/>
    <n v="0"/>
    <n v="0"/>
    <n v="0"/>
    <n v="0"/>
    <m/>
    <n v="0"/>
  </r>
  <r>
    <x v="12"/>
    <n v="7"/>
    <s v="CW1.7"/>
    <x v="0"/>
    <m/>
    <x v="10"/>
    <n v="2469"/>
    <s v="rhizome"/>
    <s v="non-canopy"/>
    <n v="0"/>
    <n v="0"/>
    <n v="0"/>
    <n v="1"/>
    <n v="0"/>
    <n v="0"/>
    <n v="0"/>
    <n v="0"/>
    <m/>
    <n v="0"/>
  </r>
  <r>
    <x v="12"/>
    <n v="7"/>
    <s v="CW1.7"/>
    <x v="0"/>
    <m/>
    <x v="18"/>
    <n v="2445"/>
    <s v="tussock"/>
    <s v="non-canopy"/>
    <n v="0"/>
    <n v="0"/>
    <n v="0"/>
    <n v="2"/>
    <n v="0"/>
    <n v="0"/>
    <n v="0"/>
    <n v="0"/>
    <m/>
    <n v="0"/>
  </r>
  <r>
    <x v="12"/>
    <n v="7"/>
    <s v="CW1.7"/>
    <x v="0"/>
    <m/>
    <x v="0"/>
    <n v="7766"/>
    <s v="lignotuber"/>
    <s v="canopy"/>
    <n v="0"/>
    <n v="0"/>
    <n v="0"/>
    <n v="1"/>
    <n v="0"/>
    <n v="0"/>
    <n v="0"/>
    <n v="0"/>
    <m/>
    <n v="0"/>
  </r>
  <r>
    <x v="12"/>
    <n v="8"/>
    <s v="CW1.8"/>
    <x v="0"/>
    <m/>
    <x v="18"/>
    <n v="2445"/>
    <s v="tussock"/>
    <s v="non-canopy"/>
    <n v="0"/>
    <n v="0"/>
    <n v="0"/>
    <n v="2"/>
    <n v="0"/>
    <n v="0"/>
    <n v="0"/>
    <n v="0"/>
    <m/>
    <n v="0"/>
  </r>
  <r>
    <x v="12"/>
    <n v="8"/>
    <s v="CW1.8"/>
    <x v="0"/>
    <m/>
    <x v="17"/>
    <n v="5532"/>
    <s v="rhizome"/>
    <s v="non-canopy"/>
    <n v="0"/>
    <n v="0"/>
    <n v="0"/>
    <n v="1"/>
    <n v="0"/>
    <n v="0"/>
    <n v="0"/>
    <n v="0"/>
    <m/>
    <n v="0"/>
  </r>
  <r>
    <x v="12"/>
    <n v="9"/>
    <s v="CW1.9"/>
    <x v="0"/>
    <m/>
    <x v="18"/>
    <n v="2445"/>
    <s v="tussock"/>
    <s v="non-canopy"/>
    <n v="0"/>
    <n v="0"/>
    <n v="0"/>
    <n v="3"/>
    <n v="0"/>
    <n v="0"/>
    <n v="0"/>
    <n v="0"/>
    <m/>
    <n v="0"/>
  </r>
  <r>
    <x v="12"/>
    <n v="10"/>
    <s v="CW1.10"/>
    <x v="0"/>
    <m/>
    <x v="19"/>
    <n v="6325"/>
    <s v="tussock"/>
    <s v="non-canopy"/>
    <n v="0"/>
    <n v="0"/>
    <n v="0"/>
    <n v="1"/>
    <n v="0"/>
    <n v="0"/>
    <n v="0"/>
    <n v="0"/>
    <m/>
    <n v="0"/>
  </r>
  <r>
    <x v="12"/>
    <n v="10"/>
    <s v="CW1.10"/>
    <x v="0"/>
    <m/>
    <x v="18"/>
    <n v="2445"/>
    <s v="tussock"/>
    <s v="non-canopy"/>
    <n v="0"/>
    <n v="0"/>
    <n v="0"/>
    <n v="1"/>
    <n v="0"/>
    <n v="0"/>
    <n v="0"/>
    <n v="0"/>
    <m/>
    <n v="0"/>
  </r>
  <r>
    <x v="12"/>
    <n v="10"/>
    <s v="CW1.10"/>
    <x v="0"/>
    <m/>
    <x v="0"/>
    <n v="7766"/>
    <s v="lignotuber"/>
    <s v="canopy"/>
    <n v="0"/>
    <n v="0"/>
    <n v="0"/>
    <n v="1"/>
    <n v="0"/>
    <n v="0"/>
    <n v="0"/>
    <n v="0"/>
    <m/>
    <n v="0"/>
  </r>
  <r>
    <x v="12"/>
    <n v="11"/>
    <s v="CW1.11"/>
    <x v="0"/>
    <m/>
    <x v="18"/>
    <n v="2445"/>
    <s v="tussock"/>
    <s v="non-canopy"/>
    <n v="0"/>
    <n v="0"/>
    <n v="0"/>
    <n v="3"/>
    <n v="0"/>
    <n v="0"/>
    <n v="0"/>
    <n v="0"/>
    <m/>
    <n v="0"/>
  </r>
  <r>
    <x v="12"/>
    <n v="12"/>
    <s v="CW1.12"/>
    <x v="0"/>
    <m/>
    <x v="19"/>
    <n v="6325"/>
    <s v="tussock"/>
    <s v="non-canopy"/>
    <n v="0"/>
    <n v="1"/>
    <n v="0"/>
    <n v="0"/>
    <n v="0"/>
    <n v="0"/>
    <n v="0"/>
    <n v="0"/>
    <m/>
    <n v="1"/>
  </r>
  <r>
    <x v="12"/>
    <n v="13"/>
    <s v="CW1.13"/>
    <x v="0"/>
    <m/>
    <x v="18"/>
    <n v="2445"/>
    <s v="tussock"/>
    <s v="non-canopy"/>
    <n v="0"/>
    <n v="0"/>
    <n v="0"/>
    <n v="1"/>
    <n v="0"/>
    <n v="0"/>
    <n v="0"/>
    <n v="0"/>
    <m/>
    <n v="0"/>
  </r>
  <r>
    <x v="12"/>
    <n v="14"/>
    <s v="CW1.14"/>
    <x v="0"/>
    <m/>
    <x v="0"/>
    <n v="7766"/>
    <s v="lignotuber"/>
    <s v="canopy"/>
    <n v="0"/>
    <n v="0"/>
    <n v="0"/>
    <n v="1"/>
    <n v="0"/>
    <n v="0"/>
    <n v="0"/>
    <n v="0"/>
    <m/>
    <n v="0"/>
  </r>
  <r>
    <x v="12"/>
    <n v="15"/>
    <s v="CW1.15"/>
    <x v="0"/>
    <m/>
    <x v="19"/>
    <n v="6325"/>
    <s v="tussock"/>
    <s v="non-canopy"/>
    <n v="0"/>
    <n v="0"/>
    <n v="0"/>
    <n v="1"/>
    <n v="0"/>
    <n v="0"/>
    <n v="0"/>
    <n v="0"/>
    <m/>
    <n v="0"/>
  </r>
  <r>
    <x v="12"/>
    <n v="16"/>
    <s v="CW1.16"/>
    <x v="0"/>
    <m/>
    <x v="68"/>
    <s v="EUCA"/>
    <s v="NA"/>
    <s v="canopy"/>
    <n v="0"/>
    <n v="0"/>
    <n v="0"/>
    <n v="0"/>
    <n v="0"/>
    <n v="1"/>
    <n v="0"/>
    <n v="0"/>
    <m/>
    <n v="1"/>
  </r>
  <r>
    <x v="12"/>
    <n v="17"/>
    <s v="CW1.17"/>
    <x v="0"/>
    <m/>
    <x v="18"/>
    <n v="2445"/>
    <s v="tussock"/>
    <s v="non-canopy"/>
    <n v="0"/>
    <n v="0"/>
    <n v="0"/>
    <n v="2"/>
    <n v="0"/>
    <n v="0"/>
    <n v="0"/>
    <n v="0"/>
    <m/>
    <n v="0"/>
  </r>
  <r>
    <x v="12"/>
    <n v="18"/>
    <s v="CW1.18"/>
    <x v="0"/>
    <m/>
    <x v="0"/>
    <n v="7766"/>
    <s v="lignotuber"/>
    <s v="canopy"/>
    <n v="0"/>
    <n v="0"/>
    <n v="0"/>
    <n v="1"/>
    <n v="0"/>
    <n v="0"/>
    <n v="0"/>
    <n v="0"/>
    <m/>
    <n v="0"/>
  </r>
  <r>
    <x v="12"/>
    <n v="18"/>
    <s v="CW1.18"/>
    <x v="0"/>
    <m/>
    <x v="18"/>
    <n v="2445"/>
    <s v="tussock"/>
    <s v="non-canopy"/>
    <n v="0"/>
    <n v="0"/>
    <n v="0"/>
    <n v="1"/>
    <n v="0"/>
    <n v="0"/>
    <n v="0"/>
    <n v="0"/>
    <m/>
    <n v="0"/>
  </r>
  <r>
    <x v="12"/>
    <n v="18"/>
    <s v="CW1.18"/>
    <x v="0"/>
    <m/>
    <x v="17"/>
    <n v="5532"/>
    <s v="rhizome"/>
    <s v="non-canopy"/>
    <n v="0"/>
    <n v="0"/>
    <n v="0"/>
    <n v="1"/>
    <n v="0"/>
    <n v="0"/>
    <n v="0"/>
    <n v="0"/>
    <m/>
    <n v="0"/>
  </r>
  <r>
    <x v="12"/>
    <n v="18"/>
    <s v="CW1.18"/>
    <x v="0"/>
    <m/>
    <x v="0"/>
    <n v="7766"/>
    <s v="lignotuber"/>
    <s v="canopy"/>
    <n v="0"/>
    <n v="0"/>
    <n v="0"/>
    <n v="1"/>
    <n v="0"/>
    <n v="0"/>
    <n v="0"/>
    <n v="0"/>
    <m/>
    <n v="0"/>
  </r>
  <r>
    <x v="12"/>
    <n v="18"/>
    <s v="CW1.18"/>
    <x v="0"/>
    <m/>
    <x v="10"/>
    <n v="2469"/>
    <s v="rhizome"/>
    <s v="non-canopy"/>
    <n v="0"/>
    <n v="0"/>
    <n v="0"/>
    <n v="1"/>
    <n v="0"/>
    <n v="0"/>
    <n v="0"/>
    <n v="0"/>
    <m/>
    <n v="0"/>
  </r>
  <r>
    <x v="12"/>
    <n v="19"/>
    <s v="CW1.19"/>
    <x v="0"/>
    <m/>
    <x v="18"/>
    <n v="2445"/>
    <s v="tussock"/>
    <s v="non-canopy"/>
    <n v="0"/>
    <n v="0"/>
    <n v="0"/>
    <n v="1"/>
    <n v="0"/>
    <n v="0"/>
    <n v="0"/>
    <n v="0"/>
    <m/>
    <n v="0"/>
  </r>
  <r>
    <x v="12"/>
    <n v="19"/>
    <s v="CW1.19"/>
    <x v="0"/>
    <m/>
    <x v="10"/>
    <n v="2469"/>
    <s v="rhizome"/>
    <s v="non-canopy"/>
    <n v="0"/>
    <n v="0"/>
    <n v="0"/>
    <n v="1"/>
    <n v="0"/>
    <n v="0"/>
    <n v="0"/>
    <n v="0"/>
    <m/>
    <n v="0"/>
  </r>
  <r>
    <x v="12"/>
    <n v="19"/>
    <s v="CW1.19"/>
    <x v="0"/>
    <m/>
    <x v="0"/>
    <n v="7766"/>
    <s v="lignotuber"/>
    <s v="canopy"/>
    <n v="0"/>
    <n v="0"/>
    <n v="0"/>
    <n v="1"/>
    <n v="0"/>
    <n v="0"/>
    <n v="0"/>
    <n v="0"/>
    <m/>
    <n v="0"/>
  </r>
  <r>
    <x v="12"/>
    <n v="20"/>
    <s v="CW1.20"/>
    <x v="0"/>
    <m/>
    <x v="18"/>
    <n v="2445"/>
    <s v="tussock"/>
    <s v="non-canopy"/>
    <n v="0"/>
    <n v="1"/>
    <n v="0"/>
    <n v="0"/>
    <n v="0"/>
    <n v="0"/>
    <n v="0"/>
    <n v="0"/>
    <m/>
    <n v="1"/>
  </r>
  <r>
    <x v="13"/>
    <n v="1"/>
    <s v="CW2.1"/>
    <x v="0"/>
    <m/>
    <x v="9"/>
    <n v="8875"/>
    <s v="lignotuber"/>
    <s v="soil-persistent"/>
    <n v="0"/>
    <n v="0"/>
    <n v="0"/>
    <n v="2"/>
    <n v="0"/>
    <n v="0"/>
    <n v="0"/>
    <n v="0"/>
    <m/>
    <n v="0"/>
  </r>
  <r>
    <x v="13"/>
    <n v="1"/>
    <s v="CW2.1"/>
    <x v="0"/>
    <m/>
    <x v="43"/>
    <n v="2302"/>
    <s v="rhizome"/>
    <s v="non-canopy"/>
    <n v="0"/>
    <n v="2"/>
    <n v="0"/>
    <n v="0"/>
    <n v="0"/>
    <n v="0"/>
    <n v="0"/>
    <n v="0"/>
    <m/>
    <n v="2"/>
  </r>
  <r>
    <x v="13"/>
    <n v="2"/>
    <s v="CW2.2"/>
    <x v="0"/>
    <m/>
    <x v="9"/>
    <n v="8875"/>
    <s v="lignotuber"/>
    <s v="soil-persistent"/>
    <n v="0"/>
    <n v="0"/>
    <n v="0"/>
    <n v="2"/>
    <n v="0"/>
    <n v="0"/>
    <n v="0"/>
    <n v="0"/>
    <m/>
    <n v="0"/>
  </r>
  <r>
    <x v="13"/>
    <n v="2"/>
    <s v="CW2.2"/>
    <x v="0"/>
    <m/>
    <x v="0"/>
    <n v="7766"/>
    <s v="lignotuber"/>
    <s v="canopy"/>
    <n v="0"/>
    <n v="0"/>
    <n v="0"/>
    <n v="3"/>
    <n v="0"/>
    <n v="0"/>
    <n v="0"/>
    <n v="0"/>
    <m/>
    <n v="0"/>
  </r>
  <r>
    <x v="13"/>
    <n v="2"/>
    <s v="CW2.2"/>
    <x v="0"/>
    <m/>
    <x v="43"/>
    <n v="2302"/>
    <s v="rhizome"/>
    <s v="non-canopy"/>
    <n v="0"/>
    <n v="4"/>
    <n v="0"/>
    <n v="1"/>
    <n v="0"/>
    <n v="0"/>
    <n v="0"/>
    <n v="0"/>
    <m/>
    <n v="4"/>
  </r>
  <r>
    <x v="13"/>
    <n v="3"/>
    <s v="CW2.3"/>
    <x v="0"/>
    <m/>
    <x v="0"/>
    <n v="7766"/>
    <s v="lignotuber"/>
    <s v="canopy"/>
    <n v="0"/>
    <n v="0"/>
    <n v="0"/>
    <n v="1"/>
    <n v="0"/>
    <n v="0"/>
    <n v="0"/>
    <n v="0"/>
    <m/>
    <n v="0"/>
  </r>
  <r>
    <x v="13"/>
    <n v="3"/>
    <s v="CW2.3"/>
    <x v="0"/>
    <m/>
    <x v="43"/>
    <n v="2302"/>
    <s v="rhizome"/>
    <s v="non-canopy"/>
    <n v="0"/>
    <n v="2"/>
    <n v="0"/>
    <n v="0"/>
    <n v="0"/>
    <n v="0"/>
    <n v="0"/>
    <n v="0"/>
    <m/>
    <n v="2"/>
  </r>
  <r>
    <x v="13"/>
    <n v="3"/>
    <s v="CW2.3"/>
    <x v="0"/>
    <m/>
    <x v="23"/>
    <n v="7138"/>
    <s v="rhizome"/>
    <s v="transient"/>
    <n v="0"/>
    <n v="0"/>
    <n v="0"/>
    <n v="1"/>
    <n v="0"/>
    <n v="0"/>
    <n v="0"/>
    <n v="0"/>
    <m/>
    <n v="0"/>
  </r>
  <r>
    <x v="13"/>
    <n v="4"/>
    <s v="CW2.4"/>
    <x v="0"/>
    <m/>
    <x v="9"/>
    <n v="8875"/>
    <s v="lignotuber"/>
    <s v="soil-persistent"/>
    <n v="0"/>
    <n v="0"/>
    <n v="0"/>
    <n v="1"/>
    <n v="0"/>
    <n v="0"/>
    <n v="0"/>
    <n v="0"/>
    <m/>
    <n v="0"/>
  </r>
  <r>
    <x v="13"/>
    <n v="4"/>
    <s v="CW2.4"/>
    <x v="0"/>
    <m/>
    <x v="23"/>
    <n v="7138"/>
    <s v="rhizome"/>
    <s v="transient"/>
    <n v="0"/>
    <n v="0"/>
    <n v="0"/>
    <n v="1"/>
    <n v="0"/>
    <n v="0"/>
    <n v="0"/>
    <n v="0"/>
    <m/>
    <n v="0"/>
  </r>
  <r>
    <x v="13"/>
    <n v="4"/>
    <s v="CW2.4"/>
    <x v="0"/>
    <m/>
    <x v="43"/>
    <n v="2302"/>
    <s v="rhizome"/>
    <s v="non-canopy"/>
    <n v="0"/>
    <n v="2"/>
    <n v="0"/>
    <n v="0"/>
    <n v="0"/>
    <n v="0"/>
    <n v="0"/>
    <n v="0"/>
    <m/>
    <n v="2"/>
  </r>
  <r>
    <x v="13"/>
    <n v="4"/>
    <s v="CW2.4"/>
    <x v="0"/>
    <m/>
    <x v="18"/>
    <n v="2445"/>
    <s v="tussock"/>
    <s v="non-canopy"/>
    <n v="0"/>
    <n v="0"/>
    <n v="0"/>
    <n v="1"/>
    <n v="0"/>
    <n v="0"/>
    <n v="0"/>
    <n v="0"/>
    <m/>
    <n v="0"/>
  </r>
  <r>
    <x v="13"/>
    <n v="5"/>
    <s v="CW2.5"/>
    <x v="0"/>
    <m/>
    <x v="9"/>
    <n v="8875"/>
    <s v="lignotuber"/>
    <s v="soil-persistent"/>
    <n v="0"/>
    <n v="0"/>
    <n v="0"/>
    <n v="2"/>
    <n v="0"/>
    <n v="0"/>
    <n v="0"/>
    <n v="0"/>
    <m/>
    <n v="0"/>
  </r>
  <r>
    <x v="13"/>
    <n v="5"/>
    <s v="CW2.5"/>
    <x v="0"/>
    <m/>
    <x v="23"/>
    <n v="7138"/>
    <s v="rhizome"/>
    <s v="transient"/>
    <n v="0"/>
    <n v="0"/>
    <n v="0"/>
    <n v="1"/>
    <n v="0"/>
    <n v="0"/>
    <n v="0"/>
    <n v="0"/>
    <m/>
    <n v="0"/>
  </r>
  <r>
    <x v="13"/>
    <n v="5"/>
    <s v="CW2.5"/>
    <x v="0"/>
    <m/>
    <x v="46"/>
    <n v="2602"/>
    <s v="none"/>
    <s v="soil-persistent"/>
    <n v="0"/>
    <n v="0"/>
    <n v="0"/>
    <n v="1"/>
    <n v="0"/>
    <n v="0"/>
    <n v="0"/>
    <n v="0"/>
    <m/>
    <n v="0"/>
  </r>
  <r>
    <x v="13"/>
    <n v="5"/>
    <s v="CW2.5"/>
    <x v="0"/>
    <m/>
    <x v="18"/>
    <n v="2445"/>
    <s v="tussock"/>
    <s v="non-canopy"/>
    <n v="0"/>
    <n v="0"/>
    <n v="0"/>
    <n v="3"/>
    <n v="0"/>
    <n v="0"/>
    <n v="0"/>
    <n v="0"/>
    <m/>
    <n v="0"/>
  </r>
  <r>
    <x v="13"/>
    <n v="6"/>
    <s v="CW2.6"/>
    <x v="0"/>
    <m/>
    <x v="0"/>
    <n v="7766"/>
    <s v="lignotuber"/>
    <s v="canopy"/>
    <n v="0"/>
    <n v="0"/>
    <n v="0"/>
    <n v="1"/>
    <n v="0"/>
    <n v="0"/>
    <n v="0"/>
    <n v="0"/>
    <m/>
    <n v="0"/>
  </r>
  <r>
    <x v="13"/>
    <n v="6"/>
    <s v="CW2.6"/>
    <x v="0"/>
    <m/>
    <x v="9"/>
    <n v="8875"/>
    <s v="lignotuber"/>
    <s v="soil-persistent"/>
    <n v="0"/>
    <n v="0"/>
    <n v="0"/>
    <n v="1"/>
    <n v="0"/>
    <n v="0"/>
    <n v="0"/>
    <n v="0"/>
    <m/>
    <n v="0"/>
  </r>
  <r>
    <x v="13"/>
    <n v="6"/>
    <s v="CW2.6"/>
    <x v="0"/>
    <m/>
    <x v="18"/>
    <n v="2445"/>
    <s v="tussock"/>
    <s v="non-canopy"/>
    <n v="0"/>
    <n v="0"/>
    <n v="0"/>
    <n v="1"/>
    <n v="0"/>
    <n v="0"/>
    <n v="0"/>
    <n v="0"/>
    <m/>
    <n v="0"/>
  </r>
  <r>
    <x v="13"/>
    <n v="6"/>
    <s v="CW2.6"/>
    <x v="0"/>
    <m/>
    <x v="16"/>
    <n v="2603"/>
    <s v="basal"/>
    <s v="soil-persistent"/>
    <n v="0"/>
    <n v="0"/>
    <n v="0"/>
    <n v="1"/>
    <n v="0"/>
    <n v="0"/>
    <n v="0"/>
    <n v="0"/>
    <m/>
    <n v="0"/>
  </r>
  <r>
    <x v="13"/>
    <n v="7"/>
    <s v="CW2.7"/>
    <x v="0"/>
    <m/>
    <x v="9"/>
    <n v="8875"/>
    <s v="lignotuber"/>
    <s v="soil-persistent"/>
    <n v="0"/>
    <n v="0"/>
    <n v="0"/>
    <n v="2"/>
    <n v="0"/>
    <n v="0"/>
    <n v="0"/>
    <n v="0"/>
    <m/>
    <n v="0"/>
  </r>
  <r>
    <x v="13"/>
    <n v="7"/>
    <s v="CW2.7"/>
    <x v="0"/>
    <m/>
    <x v="43"/>
    <n v="2302"/>
    <s v="rhizome"/>
    <s v="non-canopy"/>
    <n v="0"/>
    <n v="1"/>
    <n v="0"/>
    <n v="0"/>
    <n v="0"/>
    <n v="0"/>
    <n v="0"/>
    <n v="0"/>
    <m/>
    <n v="1"/>
  </r>
  <r>
    <x v="13"/>
    <n v="8"/>
    <s v="CW2.8"/>
    <x v="0"/>
    <m/>
    <x v="0"/>
    <n v="7766"/>
    <s v="lignotuber"/>
    <s v="canopy"/>
    <n v="0"/>
    <n v="0"/>
    <n v="0"/>
    <n v="1"/>
    <n v="0"/>
    <n v="0"/>
    <n v="0"/>
    <n v="0"/>
    <m/>
    <n v="0"/>
  </r>
  <r>
    <x v="13"/>
    <n v="8"/>
    <s v="CW2.8"/>
    <x v="0"/>
    <m/>
    <x v="9"/>
    <n v="8875"/>
    <s v="lignotuber"/>
    <s v="soil-persistent"/>
    <n v="0"/>
    <n v="0"/>
    <n v="0"/>
    <n v="1"/>
    <n v="0"/>
    <n v="0"/>
    <n v="0"/>
    <n v="0"/>
    <m/>
    <n v="0"/>
  </r>
  <r>
    <x v="13"/>
    <n v="8"/>
    <s v="CW2.8"/>
    <x v="0"/>
    <m/>
    <x v="23"/>
    <n v="7138"/>
    <s v="rhizome"/>
    <s v="transient"/>
    <n v="0"/>
    <n v="0"/>
    <n v="0"/>
    <n v="1"/>
    <n v="0"/>
    <n v="0"/>
    <n v="0"/>
    <n v="0"/>
    <m/>
    <n v="0"/>
  </r>
  <r>
    <x v="13"/>
    <n v="8"/>
    <s v="CW2.8"/>
    <x v="0"/>
    <m/>
    <x v="43"/>
    <n v="2302"/>
    <s v="rhizome"/>
    <s v="non-canopy"/>
    <n v="0"/>
    <n v="3"/>
    <n v="0"/>
    <n v="2"/>
    <n v="0"/>
    <n v="0"/>
    <n v="0"/>
    <n v="0"/>
    <m/>
    <n v="3"/>
  </r>
  <r>
    <x v="13"/>
    <n v="9"/>
    <s v="CW2.9"/>
    <x v="0"/>
    <m/>
    <x v="0"/>
    <n v="7766"/>
    <s v="lignotuber"/>
    <s v="canopy"/>
    <n v="0"/>
    <n v="0"/>
    <n v="0"/>
    <n v="2"/>
    <n v="0"/>
    <n v="0"/>
    <n v="0"/>
    <n v="0"/>
    <m/>
    <n v="0"/>
  </r>
  <r>
    <x v="13"/>
    <n v="9"/>
    <s v="CW2.9"/>
    <x v="0"/>
    <m/>
    <x v="9"/>
    <n v="8875"/>
    <s v="lignotuber"/>
    <s v="soil-persistent"/>
    <n v="0"/>
    <n v="0"/>
    <n v="0"/>
    <n v="1"/>
    <n v="0"/>
    <n v="0"/>
    <n v="0"/>
    <n v="0"/>
    <m/>
    <n v="0"/>
  </r>
  <r>
    <x v="13"/>
    <n v="9"/>
    <s v="CW2.9"/>
    <x v="0"/>
    <m/>
    <x v="23"/>
    <n v="7138"/>
    <s v="rhizome"/>
    <s v="transient"/>
    <n v="0"/>
    <n v="0"/>
    <n v="0"/>
    <n v="1"/>
    <n v="0"/>
    <n v="0"/>
    <n v="0"/>
    <n v="0"/>
    <m/>
    <n v="0"/>
  </r>
  <r>
    <x v="13"/>
    <n v="9"/>
    <s v="CW2.9"/>
    <x v="0"/>
    <m/>
    <x v="43"/>
    <n v="2302"/>
    <s v="rhizome"/>
    <s v="non-canopy"/>
    <n v="0"/>
    <n v="0"/>
    <n v="1"/>
    <n v="0"/>
    <n v="0"/>
    <n v="0"/>
    <n v="0"/>
    <n v="0"/>
    <m/>
    <n v="0"/>
  </r>
  <r>
    <x v="13"/>
    <n v="10"/>
    <s v="CW2.10"/>
    <x v="0"/>
    <m/>
    <x v="9"/>
    <n v="8875"/>
    <s v="lignotuber"/>
    <s v="soil-persistent"/>
    <n v="0"/>
    <n v="0"/>
    <n v="0"/>
    <n v="1"/>
    <n v="0"/>
    <n v="0"/>
    <n v="0"/>
    <n v="0"/>
    <m/>
    <n v="0"/>
  </r>
  <r>
    <x v="13"/>
    <n v="10"/>
    <s v="CW2.10"/>
    <x v="0"/>
    <m/>
    <x v="10"/>
    <n v="2469"/>
    <s v="rhizome"/>
    <s v="non-canopy"/>
    <n v="0"/>
    <n v="0"/>
    <n v="0"/>
    <n v="1"/>
    <n v="0"/>
    <n v="0"/>
    <n v="0"/>
    <n v="0"/>
    <m/>
    <n v="0"/>
  </r>
  <r>
    <x v="13"/>
    <n v="11"/>
    <s v="CW2.11"/>
    <x v="0"/>
    <m/>
    <x v="9"/>
    <n v="8875"/>
    <s v="lignotuber"/>
    <s v="soil-persistent"/>
    <n v="0"/>
    <n v="0"/>
    <n v="0"/>
    <n v="4"/>
    <n v="0"/>
    <n v="0"/>
    <n v="0"/>
    <n v="0"/>
    <m/>
    <n v="0"/>
  </r>
  <r>
    <x v="13"/>
    <n v="11"/>
    <s v="CW2.11"/>
    <x v="0"/>
    <m/>
    <x v="43"/>
    <n v="2302"/>
    <s v="rhizome"/>
    <s v="non-canopy"/>
    <n v="0"/>
    <n v="1"/>
    <n v="0"/>
    <n v="0"/>
    <n v="0"/>
    <n v="0"/>
    <n v="0"/>
    <n v="0"/>
    <m/>
    <n v="1"/>
  </r>
  <r>
    <x v="13"/>
    <n v="11"/>
    <s v="CW2.11"/>
    <x v="0"/>
    <m/>
    <x v="23"/>
    <n v="7138"/>
    <s v="rhizome"/>
    <s v="transient"/>
    <n v="0"/>
    <n v="1"/>
    <n v="0"/>
    <n v="0"/>
    <n v="0"/>
    <n v="0"/>
    <n v="0"/>
    <n v="0"/>
    <m/>
    <n v="1"/>
  </r>
  <r>
    <x v="13"/>
    <n v="12"/>
    <s v="CW2.12"/>
    <x v="0"/>
    <m/>
    <x v="23"/>
    <n v="7138"/>
    <s v="rhizome"/>
    <s v="transient"/>
    <n v="0"/>
    <n v="1"/>
    <n v="0"/>
    <n v="0"/>
    <n v="0"/>
    <n v="0"/>
    <n v="0"/>
    <n v="0"/>
    <m/>
    <n v="1"/>
  </r>
  <r>
    <x v="13"/>
    <n v="12"/>
    <s v="CW2.12"/>
    <x v="0"/>
    <m/>
    <x v="9"/>
    <n v="8875"/>
    <s v="lignotuber"/>
    <s v="soil-persistent"/>
    <n v="0"/>
    <n v="0"/>
    <n v="0"/>
    <n v="2"/>
    <n v="0"/>
    <n v="0"/>
    <n v="0"/>
    <n v="0"/>
    <m/>
    <n v="0"/>
  </r>
  <r>
    <x v="13"/>
    <n v="12"/>
    <s v="CW2.12"/>
    <x v="0"/>
    <m/>
    <x v="43"/>
    <n v="2302"/>
    <s v="rhizome"/>
    <s v="non-canopy"/>
    <n v="0"/>
    <n v="3"/>
    <n v="0"/>
    <n v="0"/>
    <n v="0"/>
    <n v="0"/>
    <n v="0"/>
    <n v="0"/>
    <m/>
    <n v="3"/>
  </r>
  <r>
    <x v="13"/>
    <n v="13"/>
    <s v="CW2.13"/>
    <x v="0"/>
    <m/>
    <x v="0"/>
    <n v="7766"/>
    <s v="lignotuber"/>
    <s v="canopy"/>
    <n v="0"/>
    <n v="0"/>
    <n v="0"/>
    <n v="2"/>
    <n v="0"/>
    <n v="0"/>
    <n v="0"/>
    <n v="0"/>
    <m/>
    <n v="0"/>
  </r>
  <r>
    <x v="13"/>
    <n v="13"/>
    <s v="CW2.13"/>
    <x v="0"/>
    <m/>
    <x v="23"/>
    <n v="7138"/>
    <s v="rhizome"/>
    <s v="transient"/>
    <n v="0"/>
    <n v="0"/>
    <n v="0"/>
    <n v="1"/>
    <n v="0"/>
    <n v="0"/>
    <n v="0"/>
    <n v="0"/>
    <m/>
    <n v="0"/>
  </r>
  <r>
    <x v="13"/>
    <n v="14"/>
    <s v="CW2.14"/>
    <x v="0"/>
    <m/>
    <x v="43"/>
    <n v="2302"/>
    <s v="rhizome"/>
    <s v="non-canopy"/>
    <n v="0"/>
    <n v="3"/>
    <n v="0"/>
    <n v="0"/>
    <n v="0"/>
    <n v="0"/>
    <n v="0"/>
    <n v="0"/>
    <m/>
    <n v="3"/>
  </r>
  <r>
    <x v="13"/>
    <n v="14"/>
    <s v="CW2.14"/>
    <x v="0"/>
    <m/>
    <x v="0"/>
    <n v="7766"/>
    <s v="lignotuber"/>
    <s v="canopy"/>
    <n v="0"/>
    <n v="0"/>
    <n v="0"/>
    <n v="1"/>
    <n v="0"/>
    <n v="0"/>
    <n v="0"/>
    <n v="0"/>
    <m/>
    <n v="0"/>
  </r>
  <r>
    <x v="13"/>
    <n v="15"/>
    <s v="CW2.15"/>
    <x v="0"/>
    <m/>
    <x v="43"/>
    <n v="2302"/>
    <s v="rhizome"/>
    <s v="non-canopy"/>
    <n v="0"/>
    <n v="6"/>
    <n v="0"/>
    <n v="0"/>
    <n v="0"/>
    <n v="0"/>
    <n v="0"/>
    <n v="0"/>
    <m/>
    <n v="6"/>
  </r>
  <r>
    <x v="13"/>
    <n v="15"/>
    <s v="CW2.15"/>
    <x v="0"/>
    <m/>
    <x v="0"/>
    <n v="7766"/>
    <s v="lignotuber"/>
    <s v="canopy"/>
    <n v="0"/>
    <n v="0"/>
    <n v="0"/>
    <n v="1"/>
    <n v="0"/>
    <n v="0"/>
    <n v="0"/>
    <n v="0"/>
    <m/>
    <n v="0"/>
  </r>
  <r>
    <x v="13"/>
    <n v="15"/>
    <s v="CW2.15"/>
    <x v="0"/>
    <m/>
    <x v="23"/>
    <n v="7138"/>
    <s v="rhizome"/>
    <s v="transient"/>
    <n v="0"/>
    <n v="0"/>
    <n v="0"/>
    <n v="1"/>
    <n v="0"/>
    <n v="0"/>
    <n v="0"/>
    <n v="0"/>
    <m/>
    <n v="0"/>
  </r>
  <r>
    <x v="13"/>
    <n v="16"/>
    <s v="CW2.16"/>
    <x v="0"/>
    <m/>
    <x v="43"/>
    <n v="2302"/>
    <s v="rhizome"/>
    <s v="non-canopy"/>
    <n v="0"/>
    <n v="10"/>
    <n v="0"/>
    <n v="0"/>
    <n v="0"/>
    <n v="0"/>
    <n v="0"/>
    <n v="0"/>
    <m/>
    <n v="10"/>
  </r>
  <r>
    <x v="13"/>
    <n v="16"/>
    <s v="CW2.16"/>
    <x v="0"/>
    <m/>
    <x v="9"/>
    <n v="8875"/>
    <s v="lignotuber"/>
    <s v="soil-persistent"/>
    <n v="0"/>
    <n v="0"/>
    <n v="0"/>
    <n v="1"/>
    <n v="0"/>
    <n v="0"/>
    <n v="0"/>
    <n v="0"/>
    <m/>
    <n v="0"/>
  </r>
  <r>
    <x v="13"/>
    <n v="17"/>
    <s v="CW2.17"/>
    <x v="0"/>
    <m/>
    <x v="43"/>
    <n v="2302"/>
    <s v="rhizome"/>
    <s v="non-canopy"/>
    <n v="0"/>
    <n v="6"/>
    <n v="0"/>
    <n v="0"/>
    <n v="0"/>
    <n v="0"/>
    <n v="0"/>
    <n v="0"/>
    <m/>
    <n v="6"/>
  </r>
  <r>
    <x v="13"/>
    <n v="17"/>
    <s v="CW2.17"/>
    <x v="0"/>
    <m/>
    <x v="0"/>
    <n v="7766"/>
    <s v="lignotuber"/>
    <s v="canopy"/>
    <n v="0"/>
    <n v="0"/>
    <n v="0"/>
    <n v="1"/>
    <n v="0"/>
    <n v="0"/>
    <n v="0"/>
    <n v="0"/>
    <m/>
    <n v="0"/>
  </r>
  <r>
    <x v="13"/>
    <n v="18"/>
    <s v="CW2.18"/>
    <x v="0"/>
    <m/>
    <x v="9"/>
    <n v="8875"/>
    <s v="lignotuber"/>
    <s v="soil-persistent"/>
    <n v="0"/>
    <n v="0"/>
    <n v="0"/>
    <n v="1"/>
    <n v="0"/>
    <n v="0"/>
    <n v="0"/>
    <n v="0"/>
    <m/>
    <n v="0"/>
  </r>
  <r>
    <x v="13"/>
    <n v="18"/>
    <s v="CW2.18"/>
    <x v="0"/>
    <m/>
    <x v="0"/>
    <n v="7766"/>
    <s v="lignotuber"/>
    <s v="canopy"/>
    <n v="0"/>
    <n v="0"/>
    <n v="0"/>
    <n v="1"/>
    <n v="0"/>
    <n v="0"/>
    <n v="0"/>
    <n v="0"/>
    <m/>
    <n v="0"/>
  </r>
  <r>
    <x v="13"/>
    <n v="18"/>
    <s v="CW2.18"/>
    <x v="0"/>
    <m/>
    <x v="43"/>
    <n v="2302"/>
    <s v="rhizome"/>
    <s v="non-canopy"/>
    <n v="0"/>
    <n v="13"/>
    <n v="0"/>
    <n v="0"/>
    <n v="0"/>
    <n v="0"/>
    <n v="0"/>
    <n v="0"/>
    <m/>
    <n v="13"/>
  </r>
  <r>
    <x v="13"/>
    <n v="19"/>
    <s v="CW2.19"/>
    <x v="0"/>
    <m/>
    <x v="43"/>
    <n v="2302"/>
    <s v="rhizome"/>
    <s v="non-canopy"/>
    <n v="0"/>
    <n v="8"/>
    <n v="0"/>
    <n v="0"/>
    <n v="0"/>
    <n v="0"/>
    <n v="0"/>
    <n v="0"/>
    <m/>
    <n v="8"/>
  </r>
  <r>
    <x v="13"/>
    <n v="20"/>
    <s v="CW2.20"/>
    <x v="0"/>
    <m/>
    <x v="19"/>
    <n v="6325"/>
    <s v="tussock"/>
    <s v="non-canopy"/>
    <n v="0"/>
    <n v="1"/>
    <n v="0"/>
    <n v="0"/>
    <n v="0"/>
    <n v="0"/>
    <n v="0"/>
    <n v="0"/>
    <m/>
    <n v="1"/>
  </r>
  <r>
    <x v="13"/>
    <n v="20"/>
    <s v="CW2.20"/>
    <x v="0"/>
    <m/>
    <x v="43"/>
    <n v="2302"/>
    <s v="rhizome"/>
    <s v="non-canopy"/>
    <n v="0"/>
    <n v="3"/>
    <n v="0"/>
    <n v="0"/>
    <n v="0"/>
    <n v="0"/>
    <n v="0"/>
    <n v="0"/>
    <m/>
    <n v="3"/>
  </r>
  <r>
    <x v="14"/>
    <n v="1"/>
    <s v="CC1.1"/>
    <x v="0"/>
    <m/>
    <x v="4"/>
    <n v="5738"/>
    <s v="basal"/>
    <s v="soil-persistent"/>
    <n v="0"/>
    <n v="2"/>
    <n v="0"/>
    <n v="0"/>
    <n v="0"/>
    <n v="0"/>
    <n v="0"/>
    <n v="0"/>
    <s v="incl 1 sick"/>
    <n v="2"/>
  </r>
  <r>
    <x v="14"/>
    <n v="1"/>
    <s v="CC1.1"/>
    <x v="0"/>
    <m/>
    <x v="16"/>
    <n v="2603"/>
    <s v="basal"/>
    <s v="soil-persistent"/>
    <n v="0"/>
    <n v="2"/>
    <n v="0"/>
    <n v="0"/>
    <n v="0"/>
    <n v="0"/>
    <n v="0"/>
    <n v="0"/>
    <s v="incl 1 sick"/>
    <n v="2"/>
  </r>
  <r>
    <x v="14"/>
    <n v="1"/>
    <s v="CC1.1"/>
    <x v="0"/>
    <m/>
    <x v="58"/>
    <n v="4000"/>
    <s v="lignotuber"/>
    <s v="soil-persistent"/>
    <n v="0"/>
    <n v="7"/>
    <n v="0"/>
    <n v="0"/>
    <n v="0"/>
    <n v="0"/>
    <n v="0"/>
    <n v="0"/>
    <m/>
    <n v="7"/>
  </r>
  <r>
    <x v="14"/>
    <n v="1"/>
    <s v="CC1.1"/>
    <x v="0"/>
    <m/>
    <x v="29"/>
    <n v="10605"/>
    <s v="rhizome"/>
    <s v="non-canopy"/>
    <n v="0"/>
    <n v="3"/>
    <n v="0"/>
    <n v="0"/>
    <n v="0"/>
    <n v="0"/>
    <n v="0"/>
    <n v="0"/>
    <m/>
    <n v="3"/>
  </r>
  <r>
    <x v="14"/>
    <n v="1"/>
    <s v="CC1.1"/>
    <x v="0"/>
    <m/>
    <x v="17"/>
    <n v="5532"/>
    <s v="rhizome"/>
    <s v="non-canopy"/>
    <n v="0"/>
    <n v="1"/>
    <n v="0"/>
    <n v="0"/>
    <n v="0"/>
    <n v="0"/>
    <n v="0"/>
    <n v="0"/>
    <m/>
    <n v="1"/>
  </r>
  <r>
    <x v="14"/>
    <n v="1"/>
    <s v="CC1.1"/>
    <x v="0"/>
    <m/>
    <x v="56"/>
    <n v="5043"/>
    <s v="tussock"/>
    <s v="non-canopy"/>
    <n v="0"/>
    <n v="0"/>
    <n v="0"/>
    <n v="0"/>
    <n v="0"/>
    <n v="10"/>
    <n v="0"/>
    <n v="0"/>
    <m/>
    <n v="10"/>
  </r>
  <r>
    <x v="14"/>
    <n v="1"/>
    <s v="CC1.1"/>
    <x v="0"/>
    <m/>
    <x v="49"/>
    <n v="5535"/>
    <s v="tussock"/>
    <s v="non-canopy"/>
    <n v="7"/>
    <n v="0"/>
    <n v="0"/>
    <n v="0"/>
    <n v="0"/>
    <n v="0"/>
    <n v="0"/>
    <n v="0"/>
    <s v="ID corrected from Tetraria capillaris to Lepyrodia anarthria based on Apr2021 obsvervations"/>
    <n v="7"/>
  </r>
  <r>
    <x v="14"/>
    <n v="1"/>
    <s v="CC1.1"/>
    <x v="0"/>
    <m/>
    <x v="79"/>
    <n v="11190"/>
    <s v="stolon"/>
    <s v="soil-persistent"/>
    <n v="0"/>
    <n v="0"/>
    <n v="0"/>
    <n v="0"/>
    <n v="0"/>
    <n v="5"/>
    <n v="0"/>
    <n v="0"/>
    <m/>
    <n v="5"/>
  </r>
  <r>
    <x v="14"/>
    <n v="2"/>
    <s v="CC1.2"/>
    <x v="0"/>
    <m/>
    <x v="4"/>
    <n v="5738"/>
    <s v="basal"/>
    <s v="soil-persistent"/>
    <n v="7"/>
    <n v="0"/>
    <n v="0"/>
    <n v="0"/>
    <n v="0"/>
    <n v="0"/>
    <n v="0"/>
    <n v="0"/>
    <m/>
    <n v="7"/>
  </r>
  <r>
    <x v="14"/>
    <n v="2"/>
    <s v="CC1.2"/>
    <x v="0"/>
    <m/>
    <x v="58"/>
    <n v="4000"/>
    <s v="lignotuber"/>
    <s v="soil-persistent"/>
    <n v="13"/>
    <n v="0"/>
    <n v="0"/>
    <n v="0"/>
    <n v="0"/>
    <n v="0"/>
    <n v="0"/>
    <n v="0"/>
    <m/>
    <n v="13"/>
  </r>
  <r>
    <x v="14"/>
    <n v="2"/>
    <s v="CC1.2"/>
    <x v="0"/>
    <m/>
    <x v="16"/>
    <n v="2603"/>
    <s v="basal"/>
    <s v="soil-persistent"/>
    <n v="1"/>
    <n v="0"/>
    <n v="0"/>
    <n v="0"/>
    <n v="0"/>
    <n v="0"/>
    <n v="0"/>
    <n v="0"/>
    <m/>
    <n v="1"/>
  </r>
  <r>
    <x v="14"/>
    <n v="2"/>
    <s v="CC1.2"/>
    <x v="0"/>
    <m/>
    <x v="79"/>
    <n v="11190"/>
    <s v="stolon"/>
    <s v="soil-persistent"/>
    <n v="0"/>
    <n v="0"/>
    <n v="0"/>
    <n v="0"/>
    <n v="0"/>
    <n v="17"/>
    <n v="0"/>
    <n v="0"/>
    <m/>
    <n v="17"/>
  </r>
  <r>
    <x v="14"/>
    <n v="2"/>
    <s v="CC1.2"/>
    <x v="0"/>
    <m/>
    <x v="29"/>
    <n v="10605"/>
    <s v="rhizome"/>
    <s v="non-canopy"/>
    <n v="9"/>
    <n v="0"/>
    <n v="0"/>
    <n v="0"/>
    <n v="0"/>
    <n v="0"/>
    <n v="0"/>
    <n v="0"/>
    <m/>
    <n v="9"/>
  </r>
  <r>
    <x v="14"/>
    <n v="2"/>
    <s v="CC1.2"/>
    <x v="0"/>
    <m/>
    <x v="17"/>
    <n v="5532"/>
    <s v="rhizome"/>
    <s v="non-canopy"/>
    <n v="4"/>
    <n v="0"/>
    <n v="0"/>
    <n v="0"/>
    <n v="0"/>
    <n v="0"/>
    <n v="0"/>
    <n v="0"/>
    <m/>
    <n v="4"/>
  </r>
  <r>
    <x v="14"/>
    <n v="2"/>
    <s v="CC1.2"/>
    <x v="0"/>
    <m/>
    <x v="12"/>
    <n v="2501"/>
    <s v="tussock"/>
    <s v="non-canopy"/>
    <n v="0"/>
    <n v="0"/>
    <n v="0"/>
    <n v="0"/>
    <n v="0"/>
    <n v="5"/>
    <n v="0"/>
    <n v="0"/>
    <s v="uncertain ID, possibly Isolepis"/>
    <n v="5"/>
  </r>
  <r>
    <x v="14"/>
    <n v="2"/>
    <s v="CC1.2"/>
    <x v="0"/>
    <m/>
    <x v="49"/>
    <n v="5535"/>
    <s v="tussock"/>
    <s v="non-canopy"/>
    <n v="7"/>
    <n v="0"/>
    <n v="0"/>
    <n v="0"/>
    <n v="0"/>
    <n v="0"/>
    <n v="0"/>
    <n v="0"/>
    <s v="ID corrected from Tetraria capillaris to Lepyrodia anarthria based on Apr2021 obsvervations"/>
    <n v="7"/>
  </r>
  <r>
    <x v="14"/>
    <n v="2"/>
    <s v="CC1.2"/>
    <x v="0"/>
    <m/>
    <x v="56"/>
    <n v="5043"/>
    <s v="tussock"/>
    <s v="non-canopy"/>
    <n v="0"/>
    <n v="0"/>
    <n v="0"/>
    <n v="0"/>
    <n v="0"/>
    <n v="6"/>
    <n v="0"/>
    <n v="0"/>
    <m/>
    <n v="6"/>
  </r>
  <r>
    <x v="14"/>
    <n v="3"/>
    <s v="CC1.3"/>
    <x v="0"/>
    <m/>
    <x v="4"/>
    <n v="5738"/>
    <s v="basal"/>
    <s v="soil-persistent"/>
    <n v="5"/>
    <n v="0"/>
    <n v="0"/>
    <n v="0"/>
    <n v="0"/>
    <n v="0"/>
    <n v="0"/>
    <n v="0"/>
    <m/>
    <n v="5"/>
  </r>
  <r>
    <x v="14"/>
    <n v="3"/>
    <s v="CC1.3"/>
    <x v="0"/>
    <m/>
    <x v="58"/>
    <n v="4000"/>
    <s v="lignotuber"/>
    <s v="soil-persistent"/>
    <n v="16"/>
    <n v="0"/>
    <n v="0"/>
    <n v="0"/>
    <n v="0"/>
    <n v="0"/>
    <n v="0"/>
    <n v="0"/>
    <m/>
    <n v="16"/>
  </r>
  <r>
    <x v="14"/>
    <n v="3"/>
    <s v="CC1.3"/>
    <x v="0"/>
    <m/>
    <x v="16"/>
    <n v="2603"/>
    <s v="basal"/>
    <s v="soil-persistent"/>
    <n v="1"/>
    <n v="0"/>
    <n v="0"/>
    <n v="0"/>
    <n v="0"/>
    <n v="0"/>
    <n v="0"/>
    <n v="0"/>
    <m/>
    <n v="1"/>
  </r>
  <r>
    <x v="14"/>
    <n v="3"/>
    <s v="CC1.3"/>
    <x v="0"/>
    <m/>
    <x v="79"/>
    <n v="11190"/>
    <s v="stolon"/>
    <s v="soil-persistent"/>
    <n v="0"/>
    <n v="0"/>
    <n v="0"/>
    <n v="0"/>
    <n v="0"/>
    <n v="14"/>
    <n v="0"/>
    <n v="0"/>
    <m/>
    <n v="14"/>
  </r>
  <r>
    <x v="14"/>
    <n v="3"/>
    <s v="CC1.3"/>
    <x v="0"/>
    <m/>
    <x v="29"/>
    <n v="10605"/>
    <s v="rhizome"/>
    <s v="non-canopy"/>
    <n v="9"/>
    <n v="0"/>
    <n v="0"/>
    <n v="0"/>
    <n v="0"/>
    <n v="0"/>
    <n v="0"/>
    <n v="0"/>
    <m/>
    <n v="9"/>
  </r>
  <r>
    <x v="14"/>
    <n v="3"/>
    <s v="CC1.3"/>
    <x v="0"/>
    <m/>
    <x v="49"/>
    <n v="5535"/>
    <s v="tussock"/>
    <s v="non-canopy"/>
    <n v="7"/>
    <n v="0"/>
    <n v="0"/>
    <n v="0"/>
    <n v="0"/>
    <n v="0"/>
    <n v="0"/>
    <n v="0"/>
    <s v="ID corrected from Tetraria capillaris to Lepyrodia anarthria based on Apr2021 obsvervations"/>
    <n v="7"/>
  </r>
  <r>
    <x v="14"/>
    <n v="3"/>
    <s v="CC1.3"/>
    <x v="0"/>
    <m/>
    <x v="56"/>
    <n v="5043"/>
    <s v="tussock"/>
    <s v="non-canopy"/>
    <n v="0"/>
    <n v="0"/>
    <n v="0"/>
    <n v="0"/>
    <n v="0"/>
    <n v="5"/>
    <n v="0"/>
    <n v="0"/>
    <m/>
    <n v="5"/>
  </r>
  <r>
    <x v="14"/>
    <n v="4"/>
    <s v="CC1.4"/>
    <x v="0"/>
    <m/>
    <x v="4"/>
    <n v="5738"/>
    <s v="basal"/>
    <s v="soil-persistent"/>
    <n v="2"/>
    <n v="0"/>
    <n v="0"/>
    <n v="4"/>
    <n v="0"/>
    <n v="0"/>
    <n v="0"/>
    <n v="0"/>
    <m/>
    <n v="2"/>
  </r>
  <r>
    <x v="14"/>
    <n v="4"/>
    <s v="CC1.4"/>
    <x v="0"/>
    <m/>
    <x v="41"/>
    <n v="7943"/>
    <s v="lignotuber"/>
    <s v="canopy"/>
    <n v="1"/>
    <n v="0"/>
    <n v="0"/>
    <n v="0"/>
    <n v="0"/>
    <n v="0"/>
    <n v="0"/>
    <n v="0"/>
    <m/>
    <n v="1"/>
  </r>
  <r>
    <x v="14"/>
    <n v="4"/>
    <s v="CC1.4"/>
    <x v="0"/>
    <m/>
    <x v="80"/>
    <n v="2599"/>
    <s v="none"/>
    <s v="soil-persistent"/>
    <n v="1"/>
    <n v="0"/>
    <n v="0"/>
    <n v="0"/>
    <n v="0"/>
    <n v="0"/>
    <n v="0"/>
    <n v="0"/>
    <m/>
    <n v="1"/>
  </r>
  <r>
    <x v="14"/>
    <n v="4"/>
    <s v="CC1.4"/>
    <x v="0"/>
    <m/>
    <x v="16"/>
    <n v="2603"/>
    <s v="basal"/>
    <s v="soil-persistent"/>
    <n v="1"/>
    <n v="0"/>
    <n v="0"/>
    <n v="2"/>
    <n v="0"/>
    <n v="0"/>
    <n v="0"/>
    <n v="0"/>
    <m/>
    <n v="1"/>
  </r>
  <r>
    <x v="14"/>
    <n v="4"/>
    <s v="CC1.4"/>
    <x v="0"/>
    <m/>
    <x v="58"/>
    <n v="4000"/>
    <s v="lignotuber"/>
    <s v="soil-persistent"/>
    <n v="15"/>
    <n v="0"/>
    <n v="0"/>
    <n v="2"/>
    <n v="0"/>
    <n v="0"/>
    <n v="0"/>
    <n v="0"/>
    <m/>
    <n v="15"/>
  </r>
  <r>
    <x v="14"/>
    <n v="4"/>
    <s v="CC1.4"/>
    <x v="0"/>
    <m/>
    <x v="9"/>
    <n v="8875"/>
    <s v="lignotuber"/>
    <s v="soil-persistent"/>
    <n v="0"/>
    <n v="0"/>
    <n v="0"/>
    <n v="0"/>
    <n v="0"/>
    <n v="1"/>
    <n v="0"/>
    <n v="0"/>
    <m/>
    <n v="1"/>
  </r>
  <r>
    <x v="14"/>
    <n v="4"/>
    <s v="CC1.4"/>
    <x v="0"/>
    <m/>
    <x v="79"/>
    <n v="11190"/>
    <s v="stolon"/>
    <s v="soil-persistent"/>
    <n v="0"/>
    <n v="0"/>
    <n v="0"/>
    <n v="0"/>
    <n v="0"/>
    <n v="18"/>
    <n v="0"/>
    <n v="0"/>
    <m/>
    <n v="18"/>
  </r>
  <r>
    <x v="14"/>
    <n v="4"/>
    <s v="CC1.4"/>
    <x v="0"/>
    <m/>
    <x v="49"/>
    <n v="5535"/>
    <s v="tussock"/>
    <s v="non-canopy"/>
    <n v="7"/>
    <n v="0"/>
    <n v="0"/>
    <n v="0"/>
    <n v="0"/>
    <n v="0"/>
    <n v="0"/>
    <n v="0"/>
    <s v="ID corrected from Tetraria capillaris to Lepyrodia anarthria based on Apr2021 obsvervations"/>
    <n v="7"/>
  </r>
  <r>
    <x v="14"/>
    <n v="4"/>
    <s v="CC1.4"/>
    <x v="0"/>
    <m/>
    <x v="17"/>
    <n v="5532"/>
    <s v="rhizome"/>
    <s v="non-canopy"/>
    <n v="3"/>
    <n v="0"/>
    <n v="0"/>
    <n v="0"/>
    <n v="0"/>
    <n v="0"/>
    <n v="0"/>
    <n v="0"/>
    <m/>
    <n v="3"/>
  </r>
  <r>
    <x v="14"/>
    <n v="4"/>
    <s v="CC1.4"/>
    <x v="0"/>
    <m/>
    <x v="56"/>
    <n v="5043"/>
    <s v="tussock"/>
    <s v="non-canopy"/>
    <n v="0"/>
    <n v="0"/>
    <n v="0"/>
    <n v="0"/>
    <n v="0"/>
    <n v="2"/>
    <n v="0"/>
    <n v="0"/>
    <m/>
    <n v="2"/>
  </r>
  <r>
    <x v="14"/>
    <n v="4"/>
    <s v="CC1.4"/>
    <x v="0"/>
    <m/>
    <x v="81"/>
    <n v="4230"/>
    <s v="lignotuber"/>
    <s v="canopy"/>
    <n v="1"/>
    <n v="0"/>
    <n v="0"/>
    <n v="0"/>
    <n v="0"/>
    <n v="0"/>
    <n v="0"/>
    <n v="0"/>
    <m/>
    <n v="1"/>
  </r>
  <r>
    <x v="14"/>
    <n v="4"/>
    <s v="CC1.4"/>
    <x v="0"/>
    <m/>
    <x v="29"/>
    <n v="10605"/>
    <s v="rhizome"/>
    <s v="non-canopy"/>
    <n v="2"/>
    <n v="0"/>
    <n v="0"/>
    <n v="0"/>
    <n v="0"/>
    <n v="0"/>
    <n v="0"/>
    <n v="0"/>
    <m/>
    <n v="2"/>
  </r>
  <r>
    <x v="14"/>
    <n v="5"/>
    <s v="CC1.5"/>
    <x v="0"/>
    <m/>
    <x v="9"/>
    <n v="8875"/>
    <s v="lignotuber"/>
    <s v="soil-persistent"/>
    <n v="0"/>
    <n v="0"/>
    <n v="0"/>
    <n v="1"/>
    <n v="0"/>
    <n v="0"/>
    <n v="0"/>
    <n v="0"/>
    <m/>
    <n v="0"/>
  </r>
  <r>
    <x v="14"/>
    <n v="5"/>
    <s v="CC1.5"/>
    <x v="0"/>
    <m/>
    <x v="58"/>
    <n v="4000"/>
    <s v="lignotuber"/>
    <s v="soil-persistent"/>
    <n v="7"/>
    <n v="0"/>
    <n v="0"/>
    <n v="1"/>
    <n v="0"/>
    <n v="0"/>
    <n v="0"/>
    <n v="0"/>
    <m/>
    <n v="7"/>
  </r>
  <r>
    <x v="14"/>
    <n v="5"/>
    <s v="CC1.5"/>
    <x v="0"/>
    <m/>
    <x v="4"/>
    <n v="5738"/>
    <s v="basal"/>
    <s v="soil-persistent"/>
    <n v="0"/>
    <n v="0"/>
    <n v="0"/>
    <n v="1"/>
    <n v="0"/>
    <n v="0"/>
    <n v="0"/>
    <n v="0"/>
    <m/>
    <n v="0"/>
  </r>
  <r>
    <x v="14"/>
    <n v="5"/>
    <s v="CC1.5"/>
    <x v="0"/>
    <m/>
    <x v="79"/>
    <n v="11190"/>
    <s v="stolon"/>
    <s v="soil-persistent"/>
    <n v="0"/>
    <n v="0"/>
    <n v="0"/>
    <n v="0"/>
    <n v="0"/>
    <n v="3"/>
    <n v="0"/>
    <n v="0"/>
    <m/>
    <n v="3"/>
  </r>
  <r>
    <x v="14"/>
    <n v="5"/>
    <s v="CC1.5"/>
    <x v="0"/>
    <m/>
    <x v="12"/>
    <n v="2501"/>
    <s v="tussock"/>
    <s v="non-canopy"/>
    <n v="0"/>
    <n v="0"/>
    <n v="0"/>
    <n v="0"/>
    <n v="0"/>
    <n v="20"/>
    <n v="0"/>
    <n v="0"/>
    <s v="uncertain ID, possibly Isolepis"/>
    <n v="20"/>
  </r>
  <r>
    <x v="14"/>
    <n v="5"/>
    <s v="CC1.5"/>
    <x v="0"/>
    <m/>
    <x v="49"/>
    <n v="5535"/>
    <s v="tussock"/>
    <s v="non-canopy"/>
    <n v="6"/>
    <n v="0"/>
    <n v="0"/>
    <n v="0"/>
    <n v="0"/>
    <n v="0"/>
    <n v="0"/>
    <n v="0"/>
    <s v="ID corrected from Tetraria capillaris to Lepyrodia anarthria based on Apr2021 obsvervations"/>
    <n v="6"/>
  </r>
  <r>
    <x v="14"/>
    <n v="5"/>
    <s v="CC1.5"/>
    <x v="0"/>
    <m/>
    <x v="81"/>
    <n v="4230"/>
    <s v="lignotuber"/>
    <s v="canopy"/>
    <n v="0"/>
    <n v="0"/>
    <n v="0"/>
    <n v="0"/>
    <n v="0"/>
    <n v="6"/>
    <n v="0"/>
    <n v="0"/>
    <m/>
    <n v="6"/>
  </r>
  <r>
    <x v="14"/>
    <n v="6"/>
    <s v="CC1.6"/>
    <x v="0"/>
    <m/>
    <x v="4"/>
    <n v="5738"/>
    <s v="basal"/>
    <s v="soil-persistent"/>
    <n v="1"/>
    <n v="0"/>
    <n v="0"/>
    <n v="3"/>
    <n v="0"/>
    <n v="0"/>
    <n v="0"/>
    <n v="0"/>
    <m/>
    <n v="1"/>
  </r>
  <r>
    <x v="14"/>
    <n v="6"/>
    <s v="CC1.6"/>
    <x v="0"/>
    <m/>
    <x v="41"/>
    <n v="7943"/>
    <s v="lignotuber"/>
    <s v="canopy"/>
    <n v="1"/>
    <n v="0"/>
    <n v="0"/>
    <n v="1"/>
    <n v="0"/>
    <n v="6"/>
    <n v="0"/>
    <n v="0"/>
    <m/>
    <n v="7"/>
  </r>
  <r>
    <x v="14"/>
    <n v="6"/>
    <s v="CC1.6"/>
    <x v="0"/>
    <m/>
    <x v="79"/>
    <n v="11190"/>
    <s v="stolon"/>
    <s v="soil-persistent"/>
    <n v="0"/>
    <n v="0"/>
    <n v="0"/>
    <n v="0"/>
    <n v="0"/>
    <n v="30"/>
    <n v="0"/>
    <n v="0"/>
    <m/>
    <n v="30"/>
  </r>
  <r>
    <x v="14"/>
    <n v="6"/>
    <s v="CC1.6"/>
    <x v="0"/>
    <m/>
    <x v="58"/>
    <n v="4000"/>
    <s v="lignotuber"/>
    <s v="soil-persistent"/>
    <n v="7"/>
    <n v="0"/>
    <n v="0"/>
    <n v="0"/>
    <n v="0"/>
    <n v="0"/>
    <n v="0"/>
    <n v="0"/>
    <m/>
    <n v="7"/>
  </r>
  <r>
    <x v="14"/>
    <n v="6"/>
    <s v="CC1.6"/>
    <x v="0"/>
    <m/>
    <x v="49"/>
    <n v="5535"/>
    <s v="tussock"/>
    <s v="non-canopy"/>
    <n v="5"/>
    <n v="0"/>
    <n v="0"/>
    <n v="2"/>
    <n v="0"/>
    <n v="0"/>
    <n v="0"/>
    <n v="0"/>
    <s v="ID corrected from Tetraria capillaris to Lepyrodia anarthria based on Apr2021 obsvervations"/>
    <n v="5"/>
  </r>
  <r>
    <x v="14"/>
    <n v="6"/>
    <s v="CC1.6"/>
    <x v="0"/>
    <m/>
    <x v="17"/>
    <n v="5532"/>
    <s v="rhizome"/>
    <s v="non-canopy"/>
    <n v="4"/>
    <n v="0"/>
    <n v="0"/>
    <n v="0"/>
    <n v="0"/>
    <n v="0"/>
    <n v="0"/>
    <n v="0"/>
    <m/>
    <n v="4"/>
  </r>
  <r>
    <x v="14"/>
    <n v="6"/>
    <s v="CC1.6"/>
    <x v="0"/>
    <m/>
    <x v="81"/>
    <n v="4230"/>
    <s v="lignotuber"/>
    <s v="canopy"/>
    <n v="0"/>
    <n v="0"/>
    <n v="0"/>
    <n v="0"/>
    <n v="0"/>
    <n v="8"/>
    <n v="0"/>
    <n v="0"/>
    <m/>
    <n v="8"/>
  </r>
  <r>
    <x v="14"/>
    <n v="6"/>
    <s v="CC1.6"/>
    <x v="0"/>
    <m/>
    <x v="12"/>
    <n v="2501"/>
    <s v="tussock"/>
    <s v="non-canopy"/>
    <n v="0"/>
    <n v="0"/>
    <n v="0"/>
    <n v="0"/>
    <n v="0"/>
    <n v="2"/>
    <n v="0"/>
    <n v="0"/>
    <s v="uncertain ID, possibly Isolepis"/>
    <n v="2"/>
  </r>
  <r>
    <x v="14"/>
    <n v="6"/>
    <s v="CC1.6"/>
    <x v="0"/>
    <m/>
    <x v="26"/>
    <n v="3243"/>
    <s v="none"/>
    <s v="soil-persistent"/>
    <n v="0"/>
    <n v="0"/>
    <n v="0"/>
    <n v="0"/>
    <n v="0"/>
    <n v="1"/>
    <n v="0"/>
    <n v="0"/>
    <m/>
    <n v="1"/>
  </r>
  <r>
    <x v="14"/>
    <n v="6"/>
    <s v="CC1.6"/>
    <x v="0"/>
    <m/>
    <x v="82"/>
    <n v="3596"/>
    <s v="none"/>
    <s v="soil-persistent"/>
    <n v="0"/>
    <n v="0"/>
    <n v="0"/>
    <n v="0"/>
    <n v="0"/>
    <n v="1"/>
    <n v="0"/>
    <n v="0"/>
    <m/>
    <n v="1"/>
  </r>
  <r>
    <x v="14"/>
    <n v="7"/>
    <s v="CC1.7"/>
    <x v="0"/>
    <m/>
    <x v="41"/>
    <n v="7943"/>
    <s v="lignotuber"/>
    <s v="canopy"/>
    <n v="1"/>
    <n v="0"/>
    <n v="0"/>
    <n v="0"/>
    <n v="0"/>
    <n v="0"/>
    <n v="0"/>
    <n v="0"/>
    <m/>
    <n v="1"/>
  </r>
  <r>
    <x v="14"/>
    <n v="7"/>
    <s v="CC1.7"/>
    <x v="0"/>
    <m/>
    <x v="58"/>
    <n v="4000"/>
    <s v="lignotuber"/>
    <s v="soil-persistent"/>
    <n v="0"/>
    <n v="7"/>
    <n v="0"/>
    <n v="1"/>
    <n v="0"/>
    <n v="0"/>
    <n v="0"/>
    <n v="0"/>
    <m/>
    <n v="7"/>
  </r>
  <r>
    <x v="14"/>
    <n v="7"/>
    <s v="CC1.7"/>
    <x v="0"/>
    <m/>
    <x v="4"/>
    <n v="5738"/>
    <s v="basal"/>
    <s v="soil-persistent"/>
    <n v="0"/>
    <n v="0"/>
    <n v="0"/>
    <n v="2"/>
    <n v="0"/>
    <n v="0"/>
    <n v="0"/>
    <n v="0"/>
    <m/>
    <n v="0"/>
  </r>
  <r>
    <x v="14"/>
    <n v="7"/>
    <s v="CC1.7"/>
    <x v="0"/>
    <m/>
    <x v="79"/>
    <n v="11190"/>
    <s v="stolon"/>
    <s v="soil-persistent"/>
    <n v="0"/>
    <n v="0"/>
    <n v="0"/>
    <n v="0"/>
    <n v="0"/>
    <n v="20"/>
    <n v="0"/>
    <n v="0"/>
    <m/>
    <n v="20"/>
  </r>
  <r>
    <x v="14"/>
    <n v="7"/>
    <s v="CC1.7"/>
    <x v="0"/>
    <m/>
    <x v="49"/>
    <n v="5535"/>
    <s v="tussock"/>
    <s v="non-canopy"/>
    <n v="0"/>
    <n v="2"/>
    <n v="0"/>
    <n v="0"/>
    <n v="0"/>
    <n v="0"/>
    <n v="0"/>
    <n v="0"/>
    <s v="ID corrected from Tetraria capillaris to Lepyrodia anarthria based on Apr2021 obsvervations"/>
    <n v="2"/>
  </r>
  <r>
    <x v="14"/>
    <n v="7"/>
    <s v="CC1.7"/>
    <x v="0"/>
    <m/>
    <x v="17"/>
    <n v="5532"/>
    <s v="rhizome"/>
    <s v="non-canopy"/>
    <n v="0"/>
    <n v="5"/>
    <n v="0"/>
    <n v="0"/>
    <n v="0"/>
    <n v="0"/>
    <n v="0"/>
    <n v="0"/>
    <m/>
    <n v="5"/>
  </r>
  <r>
    <x v="14"/>
    <n v="7"/>
    <s v="CC1.7"/>
    <x v="0"/>
    <m/>
    <x v="10"/>
    <n v="2469"/>
    <s v="rhizome"/>
    <s v="non-canopy"/>
    <n v="0"/>
    <n v="2"/>
    <n v="0"/>
    <n v="0"/>
    <n v="0"/>
    <n v="0"/>
    <n v="0"/>
    <n v="0"/>
    <m/>
    <n v="2"/>
  </r>
  <r>
    <x v="14"/>
    <n v="7"/>
    <s v="CC1.7"/>
    <x v="0"/>
    <m/>
    <x v="83"/>
    <e v="#N/A"/>
    <s v="none"/>
    <s v="non-canopy"/>
    <n v="0"/>
    <n v="0"/>
    <n v="0"/>
    <n v="0"/>
    <n v="0"/>
    <n v="1"/>
    <n v="0"/>
    <n v="0"/>
    <m/>
    <n v="1"/>
  </r>
  <r>
    <x v="14"/>
    <n v="8"/>
    <s v="CC1.8"/>
    <x v="0"/>
    <m/>
    <x v="4"/>
    <n v="5738"/>
    <s v="basal"/>
    <s v="soil-persistent"/>
    <n v="0"/>
    <n v="3"/>
    <n v="0"/>
    <n v="3"/>
    <n v="0"/>
    <n v="0"/>
    <n v="0"/>
    <n v="0"/>
    <m/>
    <n v="3"/>
  </r>
  <r>
    <x v="14"/>
    <n v="8"/>
    <s v="CC1.8"/>
    <x v="0"/>
    <m/>
    <x v="58"/>
    <n v="4000"/>
    <s v="lignotuber"/>
    <s v="soil-persistent"/>
    <n v="0"/>
    <n v="5"/>
    <n v="0"/>
    <n v="1"/>
    <n v="0"/>
    <n v="0"/>
    <n v="0"/>
    <n v="0"/>
    <m/>
    <n v="5"/>
  </r>
  <r>
    <x v="14"/>
    <n v="8"/>
    <s v="CC1.8"/>
    <x v="0"/>
    <m/>
    <x v="79"/>
    <n v="11190"/>
    <s v="stolon"/>
    <s v="soil-persistent"/>
    <n v="0"/>
    <n v="0"/>
    <n v="0"/>
    <n v="0"/>
    <n v="0"/>
    <n v="12"/>
    <n v="0"/>
    <n v="0"/>
    <m/>
    <n v="12"/>
  </r>
  <r>
    <x v="14"/>
    <n v="8"/>
    <s v="CC1.8"/>
    <x v="0"/>
    <m/>
    <x v="49"/>
    <n v="5535"/>
    <s v="tussock"/>
    <s v="non-canopy"/>
    <n v="0"/>
    <n v="3"/>
    <n v="0"/>
    <n v="0"/>
    <n v="0"/>
    <n v="0"/>
    <n v="0"/>
    <n v="0"/>
    <s v="ID corrected from Tetraria capillaris to Lepyrodia anarthria based on Apr2021 obsvervations"/>
    <n v="3"/>
  </r>
  <r>
    <x v="14"/>
    <n v="8"/>
    <s v="CC1.8"/>
    <x v="0"/>
    <m/>
    <x v="17"/>
    <n v="5532"/>
    <s v="rhizome"/>
    <s v="non-canopy"/>
    <n v="0"/>
    <n v="4"/>
    <n v="0"/>
    <n v="0"/>
    <n v="0"/>
    <n v="0"/>
    <n v="0"/>
    <n v="0"/>
    <m/>
    <n v="4"/>
  </r>
  <r>
    <x v="14"/>
    <n v="8"/>
    <s v="CC1.8"/>
    <x v="0"/>
    <m/>
    <x v="84"/>
    <n v="6157"/>
    <s v="crown"/>
    <s v="soil-persistent"/>
    <n v="0"/>
    <n v="0"/>
    <n v="0"/>
    <n v="0"/>
    <n v="0"/>
    <n v="1"/>
    <n v="0"/>
    <n v="0"/>
    <m/>
    <n v="1"/>
  </r>
  <r>
    <x v="14"/>
    <n v="8"/>
    <s v="CC1.8"/>
    <x v="0"/>
    <m/>
    <x v="83"/>
    <e v="#N/A"/>
    <s v="none"/>
    <s v="non-canopy"/>
    <n v="0"/>
    <n v="0"/>
    <n v="0"/>
    <n v="0"/>
    <n v="0"/>
    <n v="1"/>
    <n v="0"/>
    <n v="0"/>
    <m/>
    <n v="1"/>
  </r>
  <r>
    <x v="14"/>
    <n v="9"/>
    <s v="CC1.9"/>
    <x v="0"/>
    <m/>
    <x v="41"/>
    <n v="7943"/>
    <s v="lignotuber"/>
    <s v="canopy"/>
    <n v="0"/>
    <n v="1"/>
    <n v="0"/>
    <n v="3"/>
    <n v="0"/>
    <n v="0"/>
    <n v="0"/>
    <n v="0"/>
    <m/>
    <n v="1"/>
  </r>
  <r>
    <x v="14"/>
    <n v="9"/>
    <s v="CC1.9"/>
    <x v="0"/>
    <m/>
    <x v="4"/>
    <n v="5738"/>
    <s v="basal"/>
    <s v="soil-persistent"/>
    <n v="0"/>
    <n v="1"/>
    <n v="0"/>
    <n v="3"/>
    <n v="0"/>
    <n v="0"/>
    <n v="0"/>
    <n v="0"/>
    <m/>
    <n v="1"/>
  </r>
  <r>
    <x v="14"/>
    <n v="9"/>
    <s v="CC1.9"/>
    <x v="0"/>
    <m/>
    <x v="81"/>
    <n v="4230"/>
    <s v="lignotuber"/>
    <s v="canopy"/>
    <n v="0"/>
    <n v="1"/>
    <n v="0"/>
    <n v="0"/>
    <n v="0"/>
    <n v="0"/>
    <n v="0"/>
    <n v="0"/>
    <m/>
    <n v="1"/>
  </r>
  <r>
    <x v="14"/>
    <n v="9"/>
    <s v="CC1.9"/>
    <x v="0"/>
    <m/>
    <x v="17"/>
    <n v="5532"/>
    <s v="rhizome"/>
    <s v="non-canopy"/>
    <n v="0"/>
    <n v="4"/>
    <n v="0"/>
    <n v="0"/>
    <n v="0"/>
    <n v="0"/>
    <n v="0"/>
    <n v="0"/>
    <m/>
    <n v="4"/>
  </r>
  <r>
    <x v="14"/>
    <n v="9"/>
    <s v="CC1.9"/>
    <x v="0"/>
    <m/>
    <x v="49"/>
    <n v="5535"/>
    <s v="tussock"/>
    <s v="non-canopy"/>
    <n v="0"/>
    <n v="2"/>
    <n v="0"/>
    <n v="0"/>
    <n v="0"/>
    <n v="0"/>
    <n v="0"/>
    <n v="0"/>
    <s v="ID corrected from Tetraria capillaris to Lepyrodia anarthria based on Apr2021 obsvervations"/>
    <n v="2"/>
  </r>
  <r>
    <x v="14"/>
    <n v="9"/>
    <s v="CC1.9"/>
    <x v="0"/>
    <m/>
    <x v="79"/>
    <n v="11190"/>
    <s v="stolon"/>
    <s v="soil-persistent"/>
    <n v="0"/>
    <n v="0"/>
    <n v="0"/>
    <n v="0"/>
    <n v="0"/>
    <n v="5"/>
    <n v="0"/>
    <n v="0"/>
    <m/>
    <n v="5"/>
  </r>
  <r>
    <x v="14"/>
    <n v="10"/>
    <s v="CC1.10"/>
    <x v="0"/>
    <m/>
    <x v="10"/>
    <n v="2469"/>
    <s v="rhizome"/>
    <s v="non-canopy"/>
    <n v="0"/>
    <n v="3"/>
    <n v="0"/>
    <n v="0"/>
    <n v="0"/>
    <n v="0"/>
    <n v="0"/>
    <n v="0"/>
    <m/>
    <n v="3"/>
  </r>
  <r>
    <x v="14"/>
    <n v="10"/>
    <s v="CC1.10"/>
    <x v="0"/>
    <m/>
    <x v="17"/>
    <n v="5532"/>
    <s v="rhizome"/>
    <s v="non-canopy"/>
    <n v="0"/>
    <n v="3"/>
    <n v="0"/>
    <n v="0"/>
    <n v="0"/>
    <n v="0"/>
    <n v="0"/>
    <n v="0"/>
    <m/>
    <n v="3"/>
  </r>
  <r>
    <x v="14"/>
    <n v="10"/>
    <s v="CC1.10"/>
    <x v="0"/>
    <m/>
    <x v="58"/>
    <n v="4000"/>
    <s v="lignotuber"/>
    <s v="soil-persistent"/>
    <n v="0"/>
    <n v="2"/>
    <n v="0"/>
    <n v="0"/>
    <n v="0"/>
    <n v="0"/>
    <n v="0"/>
    <n v="0"/>
    <m/>
    <n v="2"/>
  </r>
  <r>
    <x v="14"/>
    <n v="10"/>
    <s v="CC1.10"/>
    <x v="0"/>
    <m/>
    <x v="41"/>
    <n v="7943"/>
    <s v="lignotuber"/>
    <s v="canopy"/>
    <n v="0"/>
    <n v="1"/>
    <n v="0"/>
    <n v="2"/>
    <n v="0"/>
    <n v="0"/>
    <n v="0"/>
    <n v="0"/>
    <m/>
    <n v="1"/>
  </r>
  <r>
    <x v="14"/>
    <n v="10"/>
    <s v="CC1.10"/>
    <x v="0"/>
    <m/>
    <x v="4"/>
    <n v="5738"/>
    <s v="basal"/>
    <s v="soil-persistent"/>
    <n v="0"/>
    <n v="0"/>
    <n v="0"/>
    <n v="4"/>
    <n v="0"/>
    <n v="0"/>
    <n v="0"/>
    <n v="0"/>
    <m/>
    <n v="0"/>
  </r>
  <r>
    <x v="14"/>
    <n v="10"/>
    <s v="CC1.10"/>
    <x v="0"/>
    <m/>
    <x v="49"/>
    <n v="5535"/>
    <s v="tussock"/>
    <s v="non-canopy"/>
    <n v="0"/>
    <n v="2"/>
    <n v="0"/>
    <n v="0"/>
    <n v="0"/>
    <n v="0"/>
    <n v="0"/>
    <n v="0"/>
    <s v="ID corrected from Tetraria capillaris to Lepyrodia anarthria based on Apr2021 obsvervations"/>
    <n v="2"/>
  </r>
  <r>
    <x v="14"/>
    <n v="10"/>
    <s v="CC1.10"/>
    <x v="0"/>
    <m/>
    <x v="84"/>
    <n v="6157"/>
    <s v="crown"/>
    <s v="soil-persistent"/>
    <n v="0"/>
    <n v="1"/>
    <n v="0"/>
    <n v="0"/>
    <n v="0"/>
    <n v="0"/>
    <n v="0"/>
    <n v="0"/>
    <m/>
    <n v="1"/>
  </r>
  <r>
    <x v="14"/>
    <n v="10"/>
    <s v="CC1.10"/>
    <x v="0"/>
    <m/>
    <x v="19"/>
    <n v="6325"/>
    <s v="tussock"/>
    <s v="non-canopy"/>
    <n v="0"/>
    <n v="1"/>
    <n v="0"/>
    <n v="0"/>
    <n v="0"/>
    <n v="0"/>
    <n v="0"/>
    <n v="0"/>
    <m/>
    <n v="1"/>
  </r>
  <r>
    <x v="14"/>
    <n v="11"/>
    <s v="CC1.11"/>
    <x v="0"/>
    <m/>
    <x v="10"/>
    <n v="2469"/>
    <s v="rhizome"/>
    <s v="non-canopy"/>
    <n v="0"/>
    <n v="2"/>
    <n v="0"/>
    <n v="0"/>
    <n v="0"/>
    <n v="0"/>
    <n v="0"/>
    <n v="0"/>
    <m/>
    <n v="2"/>
  </r>
  <r>
    <x v="14"/>
    <n v="11"/>
    <s v="CC1.11"/>
    <x v="0"/>
    <m/>
    <x v="49"/>
    <n v="5535"/>
    <s v="tussock"/>
    <s v="non-canopy"/>
    <n v="0"/>
    <n v="8"/>
    <n v="0"/>
    <n v="0"/>
    <n v="0"/>
    <n v="0"/>
    <n v="0"/>
    <n v="0"/>
    <s v="ID corrected from Tetraria capillaris to Lepyrodia anarthria based on Apr2021 obsvervations"/>
    <n v="8"/>
  </r>
  <r>
    <x v="14"/>
    <n v="11"/>
    <s v="CC1.11"/>
    <x v="0"/>
    <m/>
    <x v="17"/>
    <n v="5532"/>
    <s v="rhizome"/>
    <s v="non-canopy"/>
    <n v="0"/>
    <n v="2"/>
    <n v="0"/>
    <n v="0"/>
    <n v="0"/>
    <n v="0"/>
    <n v="0"/>
    <n v="0"/>
    <m/>
    <n v="2"/>
  </r>
  <r>
    <x v="14"/>
    <n v="11"/>
    <s v="CC1.11"/>
    <x v="0"/>
    <m/>
    <x v="29"/>
    <n v="10605"/>
    <s v="rhizome"/>
    <s v="non-canopy"/>
    <n v="0"/>
    <n v="2"/>
    <n v="0"/>
    <n v="0"/>
    <n v="0"/>
    <n v="0"/>
    <n v="0"/>
    <n v="0"/>
    <m/>
    <n v="2"/>
  </r>
  <r>
    <x v="14"/>
    <n v="11"/>
    <s v="CC1.11"/>
    <x v="0"/>
    <m/>
    <x v="58"/>
    <n v="4000"/>
    <s v="lignotuber"/>
    <s v="soil-persistent"/>
    <n v="0"/>
    <n v="7"/>
    <n v="0"/>
    <n v="1"/>
    <n v="0"/>
    <n v="0"/>
    <n v="0"/>
    <n v="0"/>
    <m/>
    <n v="7"/>
  </r>
  <r>
    <x v="14"/>
    <n v="11"/>
    <s v="CC1.11"/>
    <x v="0"/>
    <m/>
    <x v="41"/>
    <n v="7943"/>
    <s v="lignotuber"/>
    <s v="canopy"/>
    <n v="0"/>
    <n v="1"/>
    <n v="0"/>
    <n v="0"/>
    <n v="0"/>
    <n v="0"/>
    <n v="0"/>
    <n v="0"/>
    <m/>
    <n v="1"/>
  </r>
  <r>
    <x v="14"/>
    <n v="11"/>
    <s v="CC1.11"/>
    <x v="0"/>
    <m/>
    <x v="4"/>
    <n v="5738"/>
    <s v="basal"/>
    <s v="soil-persistent"/>
    <n v="0"/>
    <n v="0"/>
    <n v="0"/>
    <n v="6"/>
    <n v="0"/>
    <n v="0"/>
    <n v="0"/>
    <n v="0"/>
    <m/>
    <n v="0"/>
  </r>
  <r>
    <x v="14"/>
    <n v="11"/>
    <s v="CC1.11"/>
    <x v="0"/>
    <m/>
    <x v="79"/>
    <n v="11190"/>
    <s v="stolon"/>
    <s v="soil-persistent"/>
    <n v="0"/>
    <n v="0"/>
    <n v="0"/>
    <n v="0"/>
    <n v="0"/>
    <n v="7"/>
    <n v="0"/>
    <n v="0"/>
    <m/>
    <n v="7"/>
  </r>
  <r>
    <x v="14"/>
    <n v="11"/>
    <s v="CC1.11"/>
    <x v="0"/>
    <m/>
    <x v="82"/>
    <n v="3596"/>
    <s v="none"/>
    <s v="soil-persistent"/>
    <n v="0"/>
    <n v="0"/>
    <n v="0"/>
    <n v="0"/>
    <n v="0"/>
    <n v="2"/>
    <n v="0"/>
    <n v="0"/>
    <m/>
    <n v="2"/>
  </r>
  <r>
    <x v="14"/>
    <n v="12"/>
    <s v="CC1.12"/>
    <x v="0"/>
    <m/>
    <x v="10"/>
    <n v="2469"/>
    <s v="rhizome"/>
    <s v="non-canopy"/>
    <n v="0"/>
    <n v="1"/>
    <n v="0"/>
    <n v="0"/>
    <n v="0"/>
    <n v="0"/>
    <n v="0"/>
    <n v="0"/>
    <m/>
    <n v="1"/>
  </r>
  <r>
    <x v="14"/>
    <n v="12"/>
    <s v="CC1.12"/>
    <x v="0"/>
    <m/>
    <x v="58"/>
    <n v="4000"/>
    <s v="lignotuber"/>
    <s v="soil-persistent"/>
    <n v="0"/>
    <n v="4"/>
    <n v="0"/>
    <n v="3"/>
    <n v="0"/>
    <n v="0"/>
    <n v="0"/>
    <n v="0"/>
    <m/>
    <n v="4"/>
  </r>
  <r>
    <x v="14"/>
    <n v="12"/>
    <s v="CC1.12"/>
    <x v="0"/>
    <m/>
    <x v="4"/>
    <n v="5738"/>
    <s v="basal"/>
    <s v="soil-persistent"/>
    <n v="0"/>
    <n v="1"/>
    <n v="0"/>
    <n v="4"/>
    <n v="0"/>
    <n v="0"/>
    <n v="0"/>
    <n v="0"/>
    <m/>
    <n v="1"/>
  </r>
  <r>
    <x v="14"/>
    <n v="12"/>
    <s v="CC1.12"/>
    <x v="0"/>
    <m/>
    <x v="19"/>
    <n v="6325"/>
    <s v="tussock"/>
    <s v="non-canopy"/>
    <n v="0"/>
    <n v="1"/>
    <n v="0"/>
    <n v="0"/>
    <n v="0"/>
    <n v="0"/>
    <n v="0"/>
    <n v="0"/>
    <m/>
    <n v="1"/>
  </r>
  <r>
    <x v="14"/>
    <n v="12"/>
    <s v="CC1.12"/>
    <x v="0"/>
    <m/>
    <x v="17"/>
    <n v="5532"/>
    <s v="rhizome"/>
    <s v="non-canopy"/>
    <n v="0"/>
    <n v="4"/>
    <n v="0"/>
    <n v="0"/>
    <n v="0"/>
    <n v="0"/>
    <n v="0"/>
    <n v="0"/>
    <m/>
    <n v="4"/>
  </r>
  <r>
    <x v="14"/>
    <n v="12"/>
    <s v="CC1.12"/>
    <x v="0"/>
    <m/>
    <x v="49"/>
    <n v="5535"/>
    <s v="tussock"/>
    <s v="non-canopy"/>
    <n v="0"/>
    <n v="4"/>
    <n v="0"/>
    <n v="0"/>
    <n v="0"/>
    <n v="0"/>
    <n v="0"/>
    <n v="0"/>
    <s v="ID corrected from Tetraria capillaris to Lepyrodia anarthria based on Apr2021 obsvervations"/>
    <n v="4"/>
  </r>
  <r>
    <x v="14"/>
    <n v="12"/>
    <s v="CC1.12"/>
    <x v="0"/>
    <m/>
    <x v="79"/>
    <n v="11190"/>
    <s v="stolon"/>
    <s v="soil-persistent"/>
    <n v="0"/>
    <n v="0"/>
    <n v="0"/>
    <n v="0"/>
    <n v="0"/>
    <n v="18"/>
    <n v="0"/>
    <n v="0"/>
    <m/>
    <n v="18"/>
  </r>
  <r>
    <x v="14"/>
    <n v="13"/>
    <s v="CC1.13"/>
    <x v="0"/>
    <m/>
    <x v="58"/>
    <n v="4000"/>
    <s v="lignotuber"/>
    <s v="soil-persistent"/>
    <n v="0"/>
    <n v="3"/>
    <n v="0"/>
    <n v="2"/>
    <n v="0"/>
    <n v="0"/>
    <n v="0"/>
    <n v="0"/>
    <m/>
    <n v="3"/>
  </r>
  <r>
    <x v="14"/>
    <n v="13"/>
    <s v="CC1.13"/>
    <x v="0"/>
    <m/>
    <x v="49"/>
    <n v="5535"/>
    <s v="tussock"/>
    <s v="non-canopy"/>
    <n v="0"/>
    <n v="8"/>
    <n v="0"/>
    <n v="0"/>
    <n v="0"/>
    <n v="0"/>
    <n v="0"/>
    <n v="0"/>
    <s v="ID corrected from Tetraria capillaris to Lepyrodia anarthria based on Apr2021 obsvervations"/>
    <n v="8"/>
  </r>
  <r>
    <x v="14"/>
    <n v="13"/>
    <s v="CC1.13"/>
    <x v="0"/>
    <m/>
    <x v="17"/>
    <n v="5532"/>
    <s v="rhizome"/>
    <s v="non-canopy"/>
    <n v="0"/>
    <n v="7"/>
    <n v="0"/>
    <n v="0"/>
    <n v="0"/>
    <n v="0"/>
    <n v="0"/>
    <n v="0"/>
    <m/>
    <n v="7"/>
  </r>
  <r>
    <x v="14"/>
    <n v="13"/>
    <s v="CC1.13"/>
    <x v="0"/>
    <m/>
    <x v="79"/>
    <n v="11190"/>
    <s v="stolon"/>
    <s v="soil-persistent"/>
    <n v="0"/>
    <n v="5"/>
    <n v="0"/>
    <n v="0"/>
    <n v="0"/>
    <n v="0"/>
    <n v="0"/>
    <n v="0"/>
    <m/>
    <n v="5"/>
  </r>
  <r>
    <x v="14"/>
    <n v="13"/>
    <s v="CC1.13"/>
    <x v="0"/>
    <m/>
    <x v="4"/>
    <n v="5738"/>
    <s v="basal"/>
    <s v="soil-persistent"/>
    <n v="0"/>
    <n v="0"/>
    <n v="0"/>
    <n v="2"/>
    <n v="0"/>
    <n v="0"/>
    <n v="0"/>
    <n v="0"/>
    <m/>
    <n v="0"/>
  </r>
  <r>
    <x v="14"/>
    <n v="13"/>
    <s v="CC1.13"/>
    <x v="0"/>
    <m/>
    <x v="83"/>
    <e v="#N/A"/>
    <s v="none"/>
    <s v="non-canopy"/>
    <n v="0"/>
    <n v="0"/>
    <n v="0"/>
    <n v="0"/>
    <n v="0"/>
    <n v="2"/>
    <n v="0"/>
    <n v="0"/>
    <m/>
    <n v="2"/>
  </r>
  <r>
    <x v="14"/>
    <n v="14"/>
    <s v="CC1.14"/>
    <x v="0"/>
    <m/>
    <x v="19"/>
    <n v="6325"/>
    <s v="tussock"/>
    <s v="non-canopy"/>
    <n v="0"/>
    <n v="1"/>
    <n v="0"/>
    <n v="0"/>
    <n v="0"/>
    <n v="0"/>
    <n v="0"/>
    <n v="0"/>
    <m/>
    <n v="1"/>
  </r>
  <r>
    <x v="14"/>
    <n v="14"/>
    <s v="CC1.14"/>
    <x v="0"/>
    <m/>
    <x v="41"/>
    <n v="7943"/>
    <s v="lignotuber"/>
    <s v="canopy"/>
    <n v="0"/>
    <n v="6"/>
    <n v="0"/>
    <n v="2"/>
    <n v="0"/>
    <n v="0"/>
    <n v="0"/>
    <n v="0"/>
    <m/>
    <n v="6"/>
  </r>
  <r>
    <x v="14"/>
    <n v="14"/>
    <s v="CC1.14"/>
    <x v="0"/>
    <m/>
    <x v="10"/>
    <n v="2469"/>
    <s v="rhizome"/>
    <s v="non-canopy"/>
    <n v="0"/>
    <n v="1"/>
    <n v="0"/>
    <n v="0"/>
    <n v="0"/>
    <n v="0"/>
    <n v="0"/>
    <n v="0"/>
    <m/>
    <n v="1"/>
  </r>
  <r>
    <x v="14"/>
    <n v="14"/>
    <s v="CC1.14"/>
    <x v="0"/>
    <m/>
    <x v="58"/>
    <n v="4000"/>
    <s v="lignotuber"/>
    <s v="soil-persistent"/>
    <n v="0"/>
    <n v="1"/>
    <n v="0"/>
    <n v="0"/>
    <n v="0"/>
    <n v="0"/>
    <n v="0"/>
    <n v="0"/>
    <m/>
    <n v="1"/>
  </r>
  <r>
    <x v="14"/>
    <n v="14"/>
    <s v="CC1.14"/>
    <x v="0"/>
    <m/>
    <x v="49"/>
    <n v="5535"/>
    <s v="tussock"/>
    <s v="non-canopy"/>
    <n v="0"/>
    <n v="4"/>
    <n v="0"/>
    <n v="0"/>
    <n v="0"/>
    <n v="0"/>
    <n v="0"/>
    <n v="0"/>
    <s v="ID corrected from Tetraria capillaris to Lepyrodia anarthria based on Apr2021 obsvervations"/>
    <n v="4"/>
  </r>
  <r>
    <x v="14"/>
    <n v="14"/>
    <s v="CC1.14"/>
    <x v="0"/>
    <m/>
    <x v="56"/>
    <n v="5043"/>
    <s v="tussock"/>
    <s v="non-canopy"/>
    <n v="0"/>
    <n v="0"/>
    <n v="0"/>
    <n v="0"/>
    <n v="0"/>
    <n v="1"/>
    <n v="0"/>
    <n v="0"/>
    <m/>
    <n v="1"/>
  </r>
  <r>
    <x v="14"/>
    <n v="14"/>
    <s v="CC1.14"/>
    <x v="0"/>
    <m/>
    <x v="79"/>
    <n v="11190"/>
    <s v="stolon"/>
    <s v="soil-persistent"/>
    <n v="0"/>
    <n v="0"/>
    <n v="0"/>
    <n v="0"/>
    <n v="0"/>
    <n v="3"/>
    <n v="0"/>
    <n v="0"/>
    <m/>
    <n v="3"/>
  </r>
  <r>
    <x v="14"/>
    <n v="14"/>
    <s v="CC1.14"/>
    <x v="0"/>
    <m/>
    <x v="84"/>
    <n v="6157"/>
    <s v="crown"/>
    <s v="soil-persistent"/>
    <n v="0"/>
    <n v="0"/>
    <n v="0"/>
    <n v="0"/>
    <n v="0"/>
    <n v="2"/>
    <n v="0"/>
    <n v="0"/>
    <m/>
    <n v="2"/>
  </r>
  <r>
    <x v="14"/>
    <n v="15"/>
    <s v="CC1.15"/>
    <x v="0"/>
    <m/>
    <x v="58"/>
    <n v="4000"/>
    <s v="lignotuber"/>
    <s v="soil-persistent"/>
    <n v="0"/>
    <n v="4"/>
    <n v="0"/>
    <n v="0"/>
    <n v="0"/>
    <n v="0"/>
    <n v="0"/>
    <n v="0"/>
    <m/>
    <n v="4"/>
  </r>
  <r>
    <x v="14"/>
    <n v="15"/>
    <s v="CC1.15"/>
    <x v="0"/>
    <m/>
    <x v="41"/>
    <n v="7943"/>
    <s v="lignotuber"/>
    <s v="canopy"/>
    <n v="0"/>
    <n v="1"/>
    <n v="0"/>
    <n v="2"/>
    <n v="0"/>
    <n v="0"/>
    <n v="0"/>
    <n v="0"/>
    <m/>
    <n v="1"/>
  </r>
  <r>
    <x v="14"/>
    <n v="15"/>
    <s v="CC1.15"/>
    <x v="0"/>
    <m/>
    <x v="49"/>
    <n v="5535"/>
    <s v="tussock"/>
    <s v="non-canopy"/>
    <n v="0"/>
    <n v="10"/>
    <n v="0"/>
    <n v="0"/>
    <n v="0"/>
    <m/>
    <n v="0"/>
    <n v="0"/>
    <s v="ID corrected from Tetraria capillaris to Lepyrodia anarthria based on Apr2021 obsvervations"/>
    <n v="10"/>
  </r>
  <r>
    <x v="14"/>
    <n v="15"/>
    <s v="CC1.15"/>
    <x v="0"/>
    <m/>
    <x v="79"/>
    <n v="11190"/>
    <s v="stolon"/>
    <s v="soil-persistent"/>
    <n v="0"/>
    <n v="0"/>
    <n v="0"/>
    <n v="0"/>
    <n v="0"/>
    <n v="1"/>
    <n v="0"/>
    <n v="0"/>
    <m/>
    <n v="1"/>
  </r>
  <r>
    <x v="14"/>
    <n v="15"/>
    <s v="CC1.15"/>
    <x v="0"/>
    <m/>
    <x v="19"/>
    <n v="6325"/>
    <s v="tussock"/>
    <s v="non-canopy"/>
    <n v="0"/>
    <n v="1"/>
    <n v="0"/>
    <n v="0"/>
    <n v="0"/>
    <n v="0"/>
    <n v="0"/>
    <n v="0"/>
    <m/>
    <n v="1"/>
  </r>
  <r>
    <x v="14"/>
    <n v="16"/>
    <s v="CC1.16"/>
    <x v="0"/>
    <m/>
    <x v="41"/>
    <n v="7943"/>
    <s v="lignotuber"/>
    <s v="canopy"/>
    <n v="0"/>
    <n v="1"/>
    <n v="0"/>
    <n v="3"/>
    <n v="0"/>
    <n v="0"/>
    <n v="0"/>
    <n v="0"/>
    <m/>
    <n v="1"/>
  </r>
  <r>
    <x v="14"/>
    <n v="16"/>
    <s v="CC1.16"/>
    <x v="0"/>
    <m/>
    <x v="58"/>
    <n v="4000"/>
    <s v="lignotuber"/>
    <s v="soil-persistent"/>
    <n v="0"/>
    <n v="6"/>
    <n v="0"/>
    <n v="0"/>
    <n v="0"/>
    <n v="0"/>
    <n v="0"/>
    <n v="0"/>
    <m/>
    <n v="6"/>
  </r>
  <r>
    <x v="14"/>
    <n v="16"/>
    <s v="CC1.16"/>
    <x v="0"/>
    <m/>
    <x v="80"/>
    <n v="2599"/>
    <s v="none"/>
    <s v="soil-persistent"/>
    <n v="0"/>
    <n v="1"/>
    <n v="0"/>
    <n v="0"/>
    <n v="0"/>
    <n v="0"/>
    <n v="0"/>
    <n v="0"/>
    <m/>
    <n v="1"/>
  </r>
  <r>
    <x v="14"/>
    <n v="16"/>
    <s v="CC1.16"/>
    <x v="0"/>
    <m/>
    <x v="49"/>
    <n v="5535"/>
    <s v="tussock"/>
    <s v="non-canopy"/>
    <n v="0"/>
    <n v="10"/>
    <n v="0"/>
    <n v="0"/>
    <n v="0"/>
    <n v="0"/>
    <n v="0"/>
    <n v="0"/>
    <s v="ID corrected from Tetraria capillaris to Lepyrodia anarthria based on Apr2021 obsvervations"/>
    <n v="10"/>
  </r>
  <r>
    <x v="14"/>
    <n v="16"/>
    <s v="CC1.16"/>
    <x v="0"/>
    <m/>
    <x v="56"/>
    <n v="5043"/>
    <s v="tussock"/>
    <s v="non-canopy"/>
    <n v="0"/>
    <n v="0"/>
    <n v="0"/>
    <n v="0"/>
    <n v="0"/>
    <n v="2"/>
    <n v="0"/>
    <n v="0"/>
    <m/>
    <n v="2"/>
  </r>
  <r>
    <x v="14"/>
    <n v="16"/>
    <s v="CC1.16"/>
    <x v="0"/>
    <m/>
    <x v="79"/>
    <n v="11190"/>
    <s v="stolon"/>
    <s v="soil-persistent"/>
    <n v="0"/>
    <n v="0"/>
    <n v="0"/>
    <n v="0"/>
    <n v="0"/>
    <n v="2"/>
    <n v="0"/>
    <n v="0"/>
    <m/>
    <n v="2"/>
  </r>
  <r>
    <x v="14"/>
    <n v="17"/>
    <s v="CC1.17"/>
    <x v="0"/>
    <m/>
    <x v="41"/>
    <n v="7943"/>
    <s v="lignotuber"/>
    <s v="canopy"/>
    <n v="0"/>
    <n v="2"/>
    <n v="0"/>
    <n v="1"/>
    <n v="0"/>
    <n v="0"/>
    <n v="0"/>
    <n v="0"/>
    <m/>
    <n v="2"/>
  </r>
  <r>
    <x v="14"/>
    <n v="17"/>
    <s v="CC1.17"/>
    <x v="0"/>
    <m/>
    <x v="58"/>
    <n v="4000"/>
    <s v="lignotuber"/>
    <s v="soil-persistent"/>
    <n v="0"/>
    <n v="6"/>
    <n v="0"/>
    <n v="2"/>
    <n v="0"/>
    <n v="0"/>
    <n v="0"/>
    <n v="0"/>
    <m/>
    <n v="6"/>
  </r>
  <r>
    <x v="14"/>
    <n v="17"/>
    <s v="CC1.17"/>
    <x v="0"/>
    <m/>
    <x v="80"/>
    <n v="2599"/>
    <s v="none"/>
    <s v="soil-persistent"/>
    <n v="0"/>
    <n v="1"/>
    <n v="0"/>
    <n v="2"/>
    <n v="0"/>
    <n v="0"/>
    <n v="0"/>
    <n v="0"/>
    <m/>
    <n v="1"/>
  </r>
  <r>
    <x v="14"/>
    <n v="17"/>
    <s v="CC1.17"/>
    <x v="0"/>
    <m/>
    <x v="17"/>
    <n v="5532"/>
    <s v="rhizome"/>
    <s v="non-canopy"/>
    <n v="0"/>
    <n v="8"/>
    <n v="0"/>
    <n v="0"/>
    <n v="0"/>
    <n v="0"/>
    <n v="0"/>
    <n v="0"/>
    <m/>
    <n v="8"/>
  </r>
  <r>
    <x v="14"/>
    <n v="17"/>
    <s v="CC1.17"/>
    <x v="0"/>
    <m/>
    <x v="49"/>
    <n v="5535"/>
    <s v="tussock"/>
    <s v="non-canopy"/>
    <n v="0"/>
    <n v="2"/>
    <n v="0"/>
    <n v="0"/>
    <n v="0"/>
    <n v="0"/>
    <n v="0"/>
    <n v="0"/>
    <s v="ID corrected from Tetraria capillaris to Lepyrodia anarthria based on Apr2021 obsvervations"/>
    <n v="2"/>
  </r>
  <r>
    <x v="14"/>
    <n v="17"/>
    <s v="CC1.17"/>
    <x v="0"/>
    <m/>
    <x v="79"/>
    <n v="11190"/>
    <s v="stolon"/>
    <s v="soil-persistent"/>
    <n v="0"/>
    <n v="0"/>
    <n v="0"/>
    <n v="0"/>
    <n v="0"/>
    <n v="10"/>
    <n v="0"/>
    <n v="0"/>
    <m/>
    <n v="10"/>
  </r>
  <r>
    <x v="14"/>
    <n v="18"/>
    <s v="CC1.18"/>
    <x v="0"/>
    <m/>
    <x v="41"/>
    <n v="7943"/>
    <s v="lignotuber"/>
    <s v="canopy"/>
    <n v="0"/>
    <n v="3"/>
    <n v="0"/>
    <n v="0"/>
    <n v="0"/>
    <n v="0"/>
    <n v="0"/>
    <n v="0"/>
    <m/>
    <n v="3"/>
  </r>
  <r>
    <x v="14"/>
    <n v="18"/>
    <s v="CC1.18"/>
    <x v="0"/>
    <m/>
    <x v="58"/>
    <n v="4000"/>
    <s v="lignotuber"/>
    <s v="soil-persistent"/>
    <n v="0"/>
    <n v="1"/>
    <n v="0"/>
    <n v="0"/>
    <n v="0"/>
    <n v="0"/>
    <n v="0"/>
    <n v="0"/>
    <m/>
    <n v="1"/>
  </r>
  <r>
    <x v="14"/>
    <n v="18"/>
    <s v="CC1.18"/>
    <x v="0"/>
    <m/>
    <x v="80"/>
    <n v="2599"/>
    <s v="none"/>
    <s v="soil-persistent"/>
    <n v="0"/>
    <n v="3"/>
    <n v="0"/>
    <n v="1"/>
    <n v="0"/>
    <n v="0"/>
    <n v="0"/>
    <n v="0"/>
    <m/>
    <n v="3"/>
  </r>
  <r>
    <x v="14"/>
    <n v="18"/>
    <s v="CC1.18"/>
    <x v="0"/>
    <m/>
    <x v="19"/>
    <n v="6325"/>
    <s v="tussock"/>
    <s v="non-canopy"/>
    <n v="0"/>
    <n v="2"/>
    <n v="0"/>
    <n v="0"/>
    <n v="0"/>
    <n v="0"/>
    <n v="0"/>
    <n v="0"/>
    <m/>
    <n v="2"/>
  </r>
  <r>
    <x v="14"/>
    <n v="18"/>
    <s v="CC1.18"/>
    <x v="0"/>
    <m/>
    <x v="8"/>
    <n v="7993"/>
    <s v="tussock"/>
    <s v="non-canopy"/>
    <n v="0"/>
    <n v="0"/>
    <n v="0"/>
    <n v="0"/>
    <n v="0"/>
    <n v="10"/>
    <n v="0"/>
    <n v="0"/>
    <s v="ID corrected on basis of Apr2021 observations, recruits corrected to resprouts"/>
    <n v="10"/>
  </r>
  <r>
    <x v="14"/>
    <n v="18"/>
    <s v="CC1.18"/>
    <x v="0"/>
    <m/>
    <x v="79"/>
    <n v="11190"/>
    <s v="stolon"/>
    <s v="soil-persistent"/>
    <n v="0"/>
    <n v="0"/>
    <n v="0"/>
    <n v="0"/>
    <n v="0"/>
    <n v="10"/>
    <n v="0"/>
    <n v="0"/>
    <m/>
    <n v="10"/>
  </r>
  <r>
    <x v="14"/>
    <n v="19"/>
    <s v="CC1.19"/>
    <x v="0"/>
    <m/>
    <x v="41"/>
    <n v="7943"/>
    <s v="lignotuber"/>
    <s v="canopy"/>
    <n v="0"/>
    <n v="10"/>
    <n v="0"/>
    <n v="2"/>
    <n v="0"/>
    <n v="0"/>
    <n v="0"/>
    <n v="0"/>
    <m/>
    <n v="10"/>
  </r>
  <r>
    <x v="14"/>
    <n v="19"/>
    <s v="CC1.19"/>
    <x v="0"/>
    <m/>
    <x v="8"/>
    <n v="7993"/>
    <s v="tussock"/>
    <s v="non-canopy"/>
    <n v="0"/>
    <n v="0"/>
    <n v="0"/>
    <n v="0"/>
    <n v="0"/>
    <n v="25"/>
    <n v="0"/>
    <n v="0"/>
    <s v="ID corrected on basis of Apr2021 observations, recruits corrected to resprouts"/>
    <n v="25"/>
  </r>
  <r>
    <x v="14"/>
    <n v="19"/>
    <s v="CC1.19"/>
    <x v="0"/>
    <m/>
    <x v="17"/>
    <n v="5532"/>
    <s v="rhizome"/>
    <s v="non-canopy"/>
    <n v="0"/>
    <n v="10"/>
    <n v="0"/>
    <n v="0"/>
    <n v="0"/>
    <n v="0"/>
    <n v="0"/>
    <n v="0"/>
    <m/>
    <n v="10"/>
  </r>
  <r>
    <x v="14"/>
    <n v="19"/>
    <s v="CC1.19"/>
    <x v="0"/>
    <m/>
    <x v="79"/>
    <n v="11190"/>
    <s v="stolon"/>
    <s v="soil-persistent"/>
    <n v="0"/>
    <n v="0"/>
    <n v="0"/>
    <n v="0"/>
    <n v="0"/>
    <n v="5"/>
    <n v="0"/>
    <n v="0"/>
    <m/>
    <n v="5"/>
  </r>
  <r>
    <x v="14"/>
    <n v="20"/>
    <s v="CC1.20"/>
    <x v="0"/>
    <m/>
    <x v="41"/>
    <n v="7943"/>
    <s v="lignotuber"/>
    <s v="canopy"/>
    <n v="0"/>
    <n v="3"/>
    <n v="0"/>
    <n v="5"/>
    <n v="0"/>
    <n v="0"/>
    <n v="0"/>
    <n v="0"/>
    <m/>
    <n v="3"/>
  </r>
  <r>
    <x v="14"/>
    <n v="20"/>
    <s v="CC1.20"/>
    <x v="0"/>
    <m/>
    <x v="58"/>
    <n v="4000"/>
    <s v="lignotuber"/>
    <s v="soil-persistent"/>
    <n v="0"/>
    <n v="2"/>
    <n v="0"/>
    <n v="2"/>
    <n v="0"/>
    <n v="0"/>
    <n v="0"/>
    <n v="0"/>
    <m/>
    <n v="2"/>
  </r>
  <r>
    <x v="14"/>
    <n v="20"/>
    <s v="CC1.20"/>
    <x v="0"/>
    <m/>
    <x v="80"/>
    <n v="2599"/>
    <s v="none"/>
    <s v="soil-persistent"/>
    <n v="0"/>
    <n v="2"/>
    <n v="0"/>
    <n v="0"/>
    <n v="0"/>
    <n v="0"/>
    <n v="0"/>
    <n v="0"/>
    <m/>
    <n v="2"/>
  </r>
  <r>
    <x v="14"/>
    <n v="20"/>
    <s v="CC1.20"/>
    <x v="0"/>
    <m/>
    <x v="84"/>
    <n v="6157"/>
    <s v="crown"/>
    <s v="soil-persistent"/>
    <n v="0"/>
    <n v="0"/>
    <n v="0"/>
    <n v="0"/>
    <n v="0"/>
    <n v="14"/>
    <n v="0"/>
    <n v="0"/>
    <m/>
    <n v="14"/>
  </r>
  <r>
    <x v="14"/>
    <n v="20"/>
    <s v="CC1.20"/>
    <x v="0"/>
    <m/>
    <x v="79"/>
    <n v="11190"/>
    <s v="stolon"/>
    <s v="soil-persistent"/>
    <n v="0"/>
    <n v="0"/>
    <n v="0"/>
    <n v="0"/>
    <n v="0"/>
    <n v="15"/>
    <n v="0"/>
    <n v="0"/>
    <m/>
    <n v="15"/>
  </r>
  <r>
    <x v="14"/>
    <n v="20"/>
    <s v="CC1.20"/>
    <x v="0"/>
    <m/>
    <x v="17"/>
    <n v="5532"/>
    <s v="rhizome"/>
    <s v="non-canopy"/>
    <n v="0"/>
    <n v="16"/>
    <n v="0"/>
    <n v="0"/>
    <n v="0"/>
    <n v="0"/>
    <n v="0"/>
    <n v="0"/>
    <m/>
    <n v="16"/>
  </r>
  <r>
    <x v="14"/>
    <n v="20"/>
    <s v="CC1.20"/>
    <x v="0"/>
    <m/>
    <x v="49"/>
    <n v="5535"/>
    <s v="tussock"/>
    <s v="non-canopy"/>
    <n v="0"/>
    <n v="4"/>
    <n v="0"/>
    <n v="0"/>
    <n v="0"/>
    <n v="0"/>
    <n v="0"/>
    <n v="0"/>
    <s v="ID corrected from Tetraria capillaris to Lepyrodia anarthria based on Apr2021 obsvervations"/>
    <n v="4"/>
  </r>
  <r>
    <x v="14"/>
    <n v="20"/>
    <s v="CC1.20"/>
    <x v="0"/>
    <m/>
    <x v="8"/>
    <n v="7993"/>
    <s v="tussock"/>
    <s v="non-canopy"/>
    <n v="0"/>
    <n v="0"/>
    <n v="0"/>
    <n v="0"/>
    <n v="0"/>
    <n v="30"/>
    <n v="0"/>
    <n v="0"/>
    <s v="ID corrected on basis of Apr2021 observations, recruits corrected to resprouts"/>
    <n v="30"/>
  </r>
  <r>
    <x v="15"/>
    <n v="1"/>
    <s v="CC2.1"/>
    <x v="0"/>
    <m/>
    <x v="85"/>
    <n v="11086"/>
    <s v="none"/>
    <s v="non-canopy"/>
    <n v="0"/>
    <n v="0"/>
    <n v="0"/>
    <n v="0"/>
    <n v="0"/>
    <n v="1"/>
    <n v="0"/>
    <n v="0"/>
    <s v="ID corrected from subsp biilardieranum to subsp hydrophilum based on specimen from Apr2021"/>
    <n v="1"/>
  </r>
  <r>
    <x v="15"/>
    <n v="1"/>
    <s v="CC2.1"/>
    <x v="0"/>
    <m/>
    <x v="86"/>
    <n v="4058"/>
    <s v="epicormic"/>
    <s v="canopy"/>
    <n v="0"/>
    <n v="0"/>
    <n v="0"/>
    <n v="0"/>
    <n v="0"/>
    <n v="8"/>
    <n v="0"/>
    <n v="0"/>
    <m/>
    <n v="8"/>
  </r>
  <r>
    <x v="15"/>
    <n v="1"/>
    <s v="CC2.1"/>
    <x v="0"/>
    <m/>
    <x v="17"/>
    <n v="5532"/>
    <s v="rhizome"/>
    <s v="non-canopy"/>
    <n v="0"/>
    <n v="0"/>
    <n v="0"/>
    <n v="2"/>
    <n v="0"/>
    <n v="0"/>
    <n v="0"/>
    <n v="0"/>
    <m/>
    <n v="0"/>
  </r>
  <r>
    <x v="15"/>
    <n v="1"/>
    <s v="CC2.1"/>
    <x v="0"/>
    <m/>
    <x v="41"/>
    <n v="7943"/>
    <s v="lignotuber"/>
    <s v="canopy"/>
    <n v="0"/>
    <n v="0"/>
    <n v="0"/>
    <n v="1"/>
    <n v="0"/>
    <n v="4"/>
    <n v="0"/>
    <n v="0"/>
    <m/>
    <n v="4"/>
  </r>
  <r>
    <x v="15"/>
    <n v="1"/>
    <s v="CC2.1"/>
    <x v="0"/>
    <m/>
    <x v="16"/>
    <n v="2603"/>
    <s v="basal"/>
    <s v="soil-persistent"/>
    <n v="0"/>
    <n v="0"/>
    <n v="0"/>
    <n v="2"/>
    <n v="0"/>
    <n v="0"/>
    <n v="0"/>
    <n v="0"/>
    <m/>
    <n v="0"/>
  </r>
  <r>
    <x v="15"/>
    <n v="1"/>
    <s v="CC2.1"/>
    <x v="0"/>
    <m/>
    <x v="77"/>
    <n v="4169"/>
    <s v="epicormic"/>
    <s v="canopy"/>
    <n v="0"/>
    <n v="0"/>
    <n v="0"/>
    <n v="0"/>
    <n v="0"/>
    <n v="1"/>
    <n v="0"/>
    <n v="0"/>
    <m/>
    <n v="1"/>
  </r>
  <r>
    <x v="15"/>
    <n v="2"/>
    <s v="CC2.2"/>
    <x v="0"/>
    <m/>
    <x v="41"/>
    <n v="7943"/>
    <s v="lignotuber"/>
    <s v="canopy"/>
    <n v="0"/>
    <n v="0"/>
    <n v="0"/>
    <n v="1"/>
    <n v="0"/>
    <n v="4"/>
    <n v="4"/>
    <n v="0"/>
    <m/>
    <n v="4"/>
  </r>
  <r>
    <x v="15"/>
    <n v="2"/>
    <s v="CC2.2"/>
    <x v="0"/>
    <m/>
    <x v="86"/>
    <n v="4058"/>
    <s v="epicormic"/>
    <s v="canopy"/>
    <n v="0"/>
    <n v="0"/>
    <n v="0"/>
    <n v="0"/>
    <n v="0"/>
    <n v="5"/>
    <n v="2"/>
    <n v="0"/>
    <m/>
    <n v="5"/>
  </r>
  <r>
    <x v="15"/>
    <n v="2"/>
    <s v="CC2.2"/>
    <x v="0"/>
    <m/>
    <x v="77"/>
    <n v="4169"/>
    <s v="epicormic"/>
    <s v="canopy"/>
    <n v="0"/>
    <n v="0"/>
    <n v="0"/>
    <n v="0"/>
    <n v="0"/>
    <n v="1"/>
    <n v="0"/>
    <n v="0"/>
    <m/>
    <n v="1"/>
  </r>
  <r>
    <x v="15"/>
    <n v="2"/>
    <s v="CC2.2"/>
    <x v="0"/>
    <m/>
    <x v="17"/>
    <n v="5532"/>
    <s v="rhizome"/>
    <s v="non-canopy"/>
    <n v="0"/>
    <n v="0"/>
    <n v="0"/>
    <n v="3"/>
    <n v="0"/>
    <n v="0"/>
    <n v="0"/>
    <n v="0"/>
    <m/>
    <n v="0"/>
  </r>
  <r>
    <x v="15"/>
    <n v="2"/>
    <s v="CC2.2"/>
    <x v="0"/>
    <m/>
    <x v="16"/>
    <n v="2603"/>
    <s v="basal"/>
    <s v="soil-persistent"/>
    <n v="0"/>
    <n v="0"/>
    <n v="0"/>
    <n v="1"/>
    <n v="0"/>
    <n v="0"/>
    <n v="0"/>
    <n v="0"/>
    <m/>
    <n v="0"/>
  </r>
  <r>
    <x v="15"/>
    <n v="3"/>
    <s v="CC2.3"/>
    <x v="0"/>
    <m/>
    <x v="41"/>
    <n v="7943"/>
    <s v="lignotuber"/>
    <s v="canopy"/>
    <n v="0"/>
    <n v="0"/>
    <n v="0"/>
    <n v="3"/>
    <n v="0"/>
    <n v="3"/>
    <n v="2"/>
    <n v="0"/>
    <m/>
    <n v="3"/>
  </r>
  <r>
    <x v="15"/>
    <n v="3"/>
    <s v="CC2.3"/>
    <x v="0"/>
    <m/>
    <x v="86"/>
    <n v="4058"/>
    <s v="epicormic"/>
    <s v="canopy"/>
    <n v="0"/>
    <n v="0"/>
    <n v="0"/>
    <n v="0"/>
    <n v="0"/>
    <n v="10"/>
    <n v="0"/>
    <n v="0"/>
    <m/>
    <n v="10"/>
  </r>
  <r>
    <x v="15"/>
    <n v="3"/>
    <s v="CC2.3"/>
    <x v="0"/>
    <m/>
    <x v="16"/>
    <n v="2603"/>
    <s v="basal"/>
    <s v="soil-persistent"/>
    <n v="0"/>
    <n v="0"/>
    <n v="0"/>
    <n v="1"/>
    <n v="0"/>
    <n v="0"/>
    <n v="0"/>
    <n v="0"/>
    <m/>
    <n v="0"/>
  </r>
  <r>
    <x v="15"/>
    <n v="3"/>
    <s v="CC2.3"/>
    <x v="0"/>
    <m/>
    <x v="17"/>
    <n v="5532"/>
    <s v="rhizome"/>
    <s v="non-canopy"/>
    <n v="0"/>
    <n v="0"/>
    <n v="0"/>
    <n v="2"/>
    <n v="0"/>
    <n v="0"/>
    <n v="0"/>
    <n v="0"/>
    <m/>
    <n v="0"/>
  </r>
  <r>
    <x v="15"/>
    <n v="4"/>
    <s v="CC2.4"/>
    <x v="0"/>
    <m/>
    <x v="22"/>
    <n v="2516"/>
    <s v="tussock"/>
    <s v="non-canopy"/>
    <n v="0"/>
    <n v="0"/>
    <n v="0"/>
    <n v="1"/>
    <n v="0"/>
    <n v="0"/>
    <n v="0"/>
    <n v="0"/>
    <m/>
    <n v="0"/>
  </r>
  <r>
    <x v="15"/>
    <n v="4"/>
    <s v="CC2.4"/>
    <x v="0"/>
    <m/>
    <x v="17"/>
    <n v="5532"/>
    <s v="rhizome"/>
    <s v="non-canopy"/>
    <n v="0"/>
    <n v="0"/>
    <n v="0"/>
    <n v="4"/>
    <n v="0"/>
    <n v="0"/>
    <n v="0"/>
    <n v="0"/>
    <m/>
    <n v="0"/>
  </r>
  <r>
    <x v="15"/>
    <n v="4"/>
    <s v="CC2.4"/>
    <x v="0"/>
    <m/>
    <x v="86"/>
    <n v="4058"/>
    <s v="epicormic"/>
    <s v="canopy"/>
    <n v="0"/>
    <n v="0"/>
    <n v="0"/>
    <n v="0"/>
    <n v="0"/>
    <n v="2"/>
    <n v="0"/>
    <n v="0"/>
    <m/>
    <n v="2"/>
  </r>
  <r>
    <x v="15"/>
    <n v="4"/>
    <s v="CC2.4"/>
    <x v="0"/>
    <m/>
    <x v="87"/>
    <e v="#N/A"/>
    <s v="none"/>
    <s v="transient"/>
    <n v="0"/>
    <n v="0"/>
    <n v="0"/>
    <n v="0"/>
    <n v="0"/>
    <n v="1"/>
    <n v="0"/>
    <n v="0"/>
    <m/>
    <n v="1"/>
  </r>
  <r>
    <x v="15"/>
    <n v="4"/>
    <s v="CC2.4"/>
    <x v="0"/>
    <m/>
    <x v="41"/>
    <n v="7943"/>
    <s v="lignotuber"/>
    <s v="canopy"/>
    <n v="0"/>
    <n v="0"/>
    <n v="0"/>
    <n v="0"/>
    <n v="0"/>
    <n v="0"/>
    <n v="1"/>
    <n v="0"/>
    <m/>
    <n v="0"/>
  </r>
  <r>
    <x v="15"/>
    <n v="4"/>
    <s v="CC2.4"/>
    <x v="0"/>
    <m/>
    <x v="58"/>
    <n v="4000"/>
    <s v="lignotuber"/>
    <s v="soil-persistent"/>
    <n v="0"/>
    <n v="0"/>
    <n v="0"/>
    <n v="0"/>
    <n v="0"/>
    <n v="1"/>
    <n v="0"/>
    <n v="0"/>
    <m/>
    <n v="1"/>
  </r>
  <r>
    <x v="15"/>
    <n v="4"/>
    <s v="CC2.4"/>
    <x v="0"/>
    <m/>
    <x v="16"/>
    <n v="2603"/>
    <s v="basal"/>
    <s v="soil-persistent"/>
    <n v="0"/>
    <n v="0"/>
    <n v="0"/>
    <n v="1"/>
    <n v="0"/>
    <n v="0"/>
    <n v="0"/>
    <n v="0"/>
    <m/>
    <n v="0"/>
  </r>
  <r>
    <x v="15"/>
    <n v="5"/>
    <s v="CC2.5"/>
    <x v="0"/>
    <m/>
    <x v="16"/>
    <n v="2603"/>
    <s v="basal"/>
    <s v="soil-persistent"/>
    <n v="0"/>
    <n v="0"/>
    <n v="0"/>
    <n v="1"/>
    <n v="0"/>
    <n v="0"/>
    <n v="0"/>
    <n v="0"/>
    <m/>
    <n v="0"/>
  </r>
  <r>
    <x v="15"/>
    <n v="5"/>
    <s v="CC2.5"/>
    <x v="0"/>
    <m/>
    <x v="17"/>
    <n v="5532"/>
    <s v="rhizome"/>
    <s v="non-canopy"/>
    <n v="0"/>
    <n v="0"/>
    <n v="0"/>
    <n v="3"/>
    <n v="0"/>
    <n v="0"/>
    <n v="0"/>
    <n v="0"/>
    <m/>
    <n v="0"/>
  </r>
  <r>
    <x v="15"/>
    <n v="5"/>
    <s v="CC2.5"/>
    <x v="0"/>
    <m/>
    <x v="68"/>
    <n v="4145"/>
    <s v="none"/>
    <s v="canopy"/>
    <n v="0"/>
    <n v="0"/>
    <n v="0"/>
    <n v="0"/>
    <n v="0"/>
    <n v="1"/>
    <n v="0"/>
    <n v="0"/>
    <m/>
    <n v="1"/>
  </r>
  <r>
    <x v="15"/>
    <n v="6"/>
    <s v="CC2.6"/>
    <x v="0"/>
    <m/>
    <x v="17"/>
    <n v="5532"/>
    <s v="rhizome"/>
    <s v="non-canopy"/>
    <n v="0"/>
    <n v="2"/>
    <n v="0"/>
    <n v="3"/>
    <n v="0"/>
    <n v="0"/>
    <n v="0"/>
    <n v="0"/>
    <m/>
    <n v="2"/>
  </r>
  <r>
    <x v="15"/>
    <n v="6"/>
    <s v="CC2.6"/>
    <x v="0"/>
    <m/>
    <x v="16"/>
    <n v="2603"/>
    <s v="basal"/>
    <s v="soil-persistent"/>
    <n v="0"/>
    <n v="0"/>
    <n v="0"/>
    <n v="1"/>
    <n v="0"/>
    <n v="0"/>
    <n v="0"/>
    <n v="0"/>
    <m/>
    <n v="0"/>
  </r>
  <r>
    <x v="15"/>
    <n v="7"/>
    <s v="CC2.7"/>
    <x v="0"/>
    <m/>
    <x v="16"/>
    <n v="2603"/>
    <s v="basal"/>
    <s v="soil-persistent"/>
    <n v="0"/>
    <n v="0"/>
    <n v="0"/>
    <n v="1"/>
    <n v="0"/>
    <n v="0"/>
    <n v="0"/>
    <n v="0"/>
    <m/>
    <n v="0"/>
  </r>
  <r>
    <x v="15"/>
    <n v="7"/>
    <s v="CC2.7"/>
    <x v="0"/>
    <m/>
    <x v="22"/>
    <n v="2516"/>
    <s v="tussock"/>
    <s v="non-canopy"/>
    <n v="0"/>
    <n v="0"/>
    <n v="0"/>
    <n v="2"/>
    <n v="0"/>
    <n v="0"/>
    <n v="0"/>
    <n v="0"/>
    <m/>
    <n v="0"/>
  </r>
  <r>
    <x v="15"/>
    <n v="7"/>
    <s v="CC2.7"/>
    <x v="0"/>
    <m/>
    <x v="17"/>
    <n v="5532"/>
    <s v="rhizome"/>
    <s v="non-canopy"/>
    <n v="0"/>
    <n v="1"/>
    <n v="0"/>
    <n v="2"/>
    <n v="0"/>
    <n v="0"/>
    <n v="0"/>
    <n v="0"/>
    <m/>
    <n v="1"/>
  </r>
  <r>
    <x v="15"/>
    <n v="7"/>
    <s v="CC2.7"/>
    <x v="0"/>
    <m/>
    <x v="79"/>
    <n v="11190"/>
    <s v="stolon"/>
    <s v="soil-persistent"/>
    <n v="0"/>
    <n v="0"/>
    <n v="0"/>
    <n v="0"/>
    <n v="0"/>
    <n v="1"/>
    <n v="0"/>
    <n v="0"/>
    <m/>
    <n v="1"/>
  </r>
  <r>
    <x v="15"/>
    <n v="8"/>
    <s v="CC2.8"/>
    <x v="0"/>
    <m/>
    <x v="41"/>
    <n v="7943"/>
    <s v="lignotuber"/>
    <s v="canopy"/>
    <n v="0"/>
    <n v="0"/>
    <n v="0"/>
    <n v="1"/>
    <n v="0"/>
    <n v="0"/>
    <n v="0"/>
    <n v="0"/>
    <m/>
    <n v="0"/>
  </r>
  <r>
    <x v="15"/>
    <n v="8"/>
    <s v="CC2.8"/>
    <x v="0"/>
    <m/>
    <x v="22"/>
    <n v="2516"/>
    <s v="tussock"/>
    <s v="non-canopy"/>
    <n v="0"/>
    <n v="2"/>
    <n v="0"/>
    <n v="1"/>
    <n v="0"/>
    <n v="0"/>
    <n v="0"/>
    <n v="0"/>
    <m/>
    <n v="2"/>
  </r>
  <r>
    <x v="15"/>
    <n v="8"/>
    <s v="CC2.8"/>
    <x v="0"/>
    <m/>
    <x v="17"/>
    <n v="5532"/>
    <s v="rhizome"/>
    <s v="non-canopy"/>
    <n v="0"/>
    <n v="1"/>
    <n v="0"/>
    <n v="1"/>
    <n v="0"/>
    <n v="0"/>
    <n v="0"/>
    <n v="0"/>
    <m/>
    <n v="1"/>
  </r>
  <r>
    <x v="15"/>
    <n v="9"/>
    <s v="CC2.9"/>
    <x v="0"/>
    <m/>
    <x v="21"/>
    <n v="1377"/>
    <s v="rhizome"/>
    <s v="non-canopy"/>
    <n v="0"/>
    <n v="0"/>
    <n v="0"/>
    <n v="0"/>
    <n v="0"/>
    <n v="1"/>
    <n v="0"/>
    <n v="0"/>
    <m/>
    <n v="1"/>
  </r>
  <r>
    <x v="15"/>
    <n v="9"/>
    <s v="CC2.9"/>
    <x v="0"/>
    <m/>
    <x v="22"/>
    <n v="2516"/>
    <s v="tussock"/>
    <s v="non-canopy"/>
    <n v="0"/>
    <n v="0"/>
    <n v="0"/>
    <n v="2"/>
    <n v="0"/>
    <n v="0"/>
    <n v="0"/>
    <n v="0"/>
    <m/>
    <n v="0"/>
  </r>
  <r>
    <x v="15"/>
    <n v="10"/>
    <s v="CC2.10"/>
    <x v="0"/>
    <m/>
    <x v="17"/>
    <n v="5532"/>
    <s v="rhizome"/>
    <s v="non-canopy"/>
    <n v="0"/>
    <n v="1"/>
    <n v="0"/>
    <n v="3"/>
    <n v="0"/>
    <n v="0"/>
    <n v="0"/>
    <n v="0"/>
    <m/>
    <n v="1"/>
  </r>
  <r>
    <x v="15"/>
    <n v="10"/>
    <s v="CC2.10"/>
    <x v="0"/>
    <m/>
    <x v="88"/>
    <n v="7961"/>
    <s v="stolon"/>
    <s v="non-canopy"/>
    <n v="0"/>
    <n v="0"/>
    <n v="0"/>
    <n v="0"/>
    <n v="0"/>
    <n v="3"/>
    <n v="0"/>
    <n v="0"/>
    <m/>
    <n v="3"/>
  </r>
  <r>
    <x v="15"/>
    <n v="10"/>
    <s v="CC2.10"/>
    <x v="0"/>
    <m/>
    <x v="79"/>
    <n v="11190"/>
    <s v="stolon"/>
    <s v="soil-persistent"/>
    <n v="0"/>
    <n v="0"/>
    <n v="0"/>
    <n v="0"/>
    <n v="0"/>
    <n v="1"/>
    <n v="0"/>
    <n v="0"/>
    <m/>
    <n v="1"/>
  </r>
  <r>
    <x v="15"/>
    <n v="10"/>
    <s v="CC2.10"/>
    <x v="0"/>
    <m/>
    <x v="89"/>
    <n v="1161"/>
    <s v="stolon"/>
    <s v="non-canopy"/>
    <n v="0"/>
    <n v="0"/>
    <n v="0"/>
    <n v="0"/>
    <n v="0"/>
    <n v="1"/>
    <n v="0"/>
    <n v="0"/>
    <m/>
    <n v="1"/>
  </r>
  <r>
    <x v="15"/>
    <n v="10"/>
    <s v="CC2.10"/>
    <x v="0"/>
    <m/>
    <x v="56"/>
    <n v="5043"/>
    <s v="tussock"/>
    <s v="non-canopy"/>
    <n v="0"/>
    <n v="0"/>
    <n v="0"/>
    <n v="0"/>
    <n v="0"/>
    <n v="4"/>
    <n v="0"/>
    <n v="0"/>
    <m/>
    <n v="4"/>
  </r>
  <r>
    <x v="15"/>
    <n v="10"/>
    <s v="CC2.10"/>
    <x v="0"/>
    <m/>
    <x v="90"/>
    <n v="13838"/>
    <s v="none"/>
    <s v="non-canopy"/>
    <n v="0"/>
    <n v="0"/>
    <n v="0"/>
    <n v="0"/>
    <n v="0"/>
    <n v="2"/>
    <n v="0"/>
    <n v="0"/>
    <s v="formerly G. propinquum [suggested as Asperula in Apr2021]"/>
    <n v="2"/>
  </r>
  <r>
    <x v="15"/>
    <n v="11"/>
    <s v="CC2.11"/>
    <x v="0"/>
    <m/>
    <x v="16"/>
    <n v="2603"/>
    <s v="basal"/>
    <s v="soil-persistent"/>
    <n v="0"/>
    <n v="0"/>
    <n v="0"/>
    <n v="4"/>
    <n v="0"/>
    <n v="0"/>
    <n v="0"/>
    <n v="0"/>
    <m/>
    <n v="0"/>
  </r>
  <r>
    <x v="15"/>
    <n v="11"/>
    <s v="CC2.11"/>
    <x v="0"/>
    <m/>
    <x v="21"/>
    <n v="1377"/>
    <s v="rhizome"/>
    <s v="non-canopy"/>
    <n v="0"/>
    <n v="0"/>
    <n v="0"/>
    <n v="0"/>
    <n v="0"/>
    <n v="2"/>
    <n v="0"/>
    <n v="0"/>
    <m/>
    <n v="2"/>
  </r>
  <r>
    <x v="15"/>
    <n v="11"/>
    <s v="CC2.11"/>
    <x v="0"/>
    <m/>
    <x v="79"/>
    <n v="11190"/>
    <s v="stolon"/>
    <s v="soil-persistent"/>
    <n v="0"/>
    <n v="0"/>
    <n v="0"/>
    <n v="0"/>
    <n v="0"/>
    <n v="2"/>
    <n v="0"/>
    <n v="0"/>
    <m/>
    <n v="2"/>
  </r>
  <r>
    <x v="15"/>
    <n v="11"/>
    <s v="CC2.11"/>
    <x v="0"/>
    <m/>
    <x v="90"/>
    <n v="13838"/>
    <s v="none"/>
    <s v="non-canopy"/>
    <n v="0"/>
    <n v="0"/>
    <n v="0"/>
    <n v="0"/>
    <n v="0"/>
    <n v="2"/>
    <n v="0"/>
    <n v="0"/>
    <s v="formerly G. propinquum [suggested as Asperula in Apr2021]"/>
    <n v="2"/>
  </r>
  <r>
    <x v="15"/>
    <n v="11"/>
    <s v="CC2.11"/>
    <x v="0"/>
    <m/>
    <x v="22"/>
    <n v="2516"/>
    <s v="tussock"/>
    <s v="non-canopy"/>
    <n v="0"/>
    <n v="0"/>
    <n v="0"/>
    <n v="2"/>
    <n v="0"/>
    <n v="0"/>
    <n v="0"/>
    <n v="0"/>
    <m/>
    <n v="0"/>
  </r>
  <r>
    <x v="15"/>
    <n v="12"/>
    <s v="CC2.12"/>
    <x v="0"/>
    <m/>
    <x v="17"/>
    <n v="5532"/>
    <s v="rhizome"/>
    <s v="non-canopy"/>
    <n v="0"/>
    <n v="2"/>
    <n v="0"/>
    <n v="1"/>
    <n v="0"/>
    <n v="0"/>
    <n v="0"/>
    <n v="0"/>
    <m/>
    <n v="2"/>
  </r>
  <r>
    <x v="15"/>
    <n v="12"/>
    <s v="CC2.12"/>
    <x v="0"/>
    <m/>
    <x v="16"/>
    <n v="2603"/>
    <s v="basal"/>
    <s v="soil-persistent"/>
    <n v="0"/>
    <n v="0"/>
    <n v="0"/>
    <n v="2"/>
    <n v="0"/>
    <n v="0"/>
    <n v="0"/>
    <n v="0"/>
    <m/>
    <n v="0"/>
  </r>
  <r>
    <x v="15"/>
    <n v="12"/>
    <s v="CC2.12"/>
    <x v="0"/>
    <m/>
    <x v="79"/>
    <n v="11190"/>
    <s v="stolon"/>
    <s v="soil-persistent"/>
    <n v="0"/>
    <n v="0"/>
    <n v="0"/>
    <n v="0"/>
    <n v="0"/>
    <n v="11"/>
    <n v="0"/>
    <n v="0"/>
    <m/>
    <n v="11"/>
  </r>
  <r>
    <x v="15"/>
    <n v="12"/>
    <s v="CC2.12"/>
    <x v="0"/>
    <m/>
    <x v="41"/>
    <n v="7943"/>
    <s v="lignotuber"/>
    <s v="canopy"/>
    <n v="0"/>
    <n v="0"/>
    <n v="0"/>
    <n v="2"/>
    <n v="0"/>
    <n v="0"/>
    <n v="0"/>
    <n v="0"/>
    <m/>
    <n v="0"/>
  </r>
  <r>
    <x v="15"/>
    <n v="13"/>
    <s v="CC2.13"/>
    <x v="0"/>
    <m/>
    <x v="17"/>
    <n v="5532"/>
    <s v="rhizome"/>
    <s v="non-canopy"/>
    <n v="0"/>
    <n v="5"/>
    <n v="0"/>
    <n v="1"/>
    <n v="0"/>
    <n v="0"/>
    <n v="0"/>
    <n v="0"/>
    <m/>
    <n v="5"/>
  </r>
  <r>
    <x v="15"/>
    <n v="13"/>
    <s v="CC2.13"/>
    <x v="0"/>
    <m/>
    <x v="79"/>
    <n v="11190"/>
    <s v="stolon"/>
    <s v="soil-persistent"/>
    <n v="0"/>
    <n v="0"/>
    <n v="0"/>
    <n v="0"/>
    <n v="0"/>
    <n v="16"/>
    <n v="0"/>
    <n v="0"/>
    <m/>
    <n v="16"/>
  </r>
  <r>
    <x v="15"/>
    <n v="13"/>
    <s v="CC2.13"/>
    <x v="0"/>
    <m/>
    <x v="88"/>
    <n v="7961"/>
    <s v="stolon"/>
    <s v="non-canopy"/>
    <n v="0"/>
    <n v="0"/>
    <n v="0"/>
    <n v="0"/>
    <n v="0"/>
    <n v="3"/>
    <n v="0"/>
    <n v="0"/>
    <m/>
    <n v="3"/>
  </r>
  <r>
    <x v="15"/>
    <n v="13"/>
    <s v="CC2.13"/>
    <x v="0"/>
    <m/>
    <x v="58"/>
    <n v="4000"/>
    <s v="lignotuber"/>
    <s v="soil-persistent"/>
    <n v="0"/>
    <n v="1"/>
    <n v="0"/>
    <n v="0"/>
    <n v="0"/>
    <n v="0"/>
    <n v="0"/>
    <n v="0"/>
    <m/>
    <n v="1"/>
  </r>
  <r>
    <x v="15"/>
    <n v="13"/>
    <s v="CC2.13"/>
    <x v="0"/>
    <m/>
    <x v="41"/>
    <n v="7943"/>
    <s v="lignotuber"/>
    <s v="canopy"/>
    <n v="0"/>
    <n v="0"/>
    <n v="0"/>
    <n v="1"/>
    <n v="0"/>
    <n v="0"/>
    <n v="0"/>
    <n v="0"/>
    <m/>
    <n v="0"/>
  </r>
  <r>
    <x v="15"/>
    <n v="13"/>
    <s v="CC2.13"/>
    <x v="0"/>
    <m/>
    <x v="22"/>
    <n v="2516"/>
    <s v="tussock"/>
    <s v="non-canopy"/>
    <n v="0"/>
    <n v="0"/>
    <n v="0"/>
    <n v="1"/>
    <n v="0"/>
    <n v="0"/>
    <n v="0"/>
    <n v="0"/>
    <m/>
    <n v="0"/>
  </r>
  <r>
    <x v="15"/>
    <n v="14"/>
    <s v="CC2.14"/>
    <x v="0"/>
    <m/>
    <x v="41"/>
    <n v="7943"/>
    <s v="lignotuber"/>
    <s v="canopy"/>
    <n v="0"/>
    <n v="2"/>
    <n v="0"/>
    <n v="0"/>
    <n v="0"/>
    <n v="0"/>
    <n v="0"/>
    <n v="0"/>
    <m/>
    <n v="2"/>
  </r>
  <r>
    <x v="15"/>
    <n v="14"/>
    <s v="CC2.14"/>
    <x v="0"/>
    <m/>
    <x v="29"/>
    <n v="10605"/>
    <s v="rhizome"/>
    <s v="non-canopy"/>
    <n v="0"/>
    <n v="2"/>
    <n v="0"/>
    <n v="0"/>
    <n v="0"/>
    <n v="0"/>
    <n v="0"/>
    <n v="0"/>
    <m/>
    <n v="2"/>
  </r>
  <r>
    <x v="15"/>
    <n v="14"/>
    <s v="CC2.14"/>
    <x v="0"/>
    <m/>
    <x v="17"/>
    <n v="5532"/>
    <s v="rhizome"/>
    <s v="non-canopy"/>
    <n v="0"/>
    <n v="8"/>
    <n v="0"/>
    <n v="1"/>
    <n v="0"/>
    <n v="0"/>
    <n v="0"/>
    <n v="0"/>
    <m/>
    <n v="8"/>
  </r>
  <r>
    <x v="15"/>
    <n v="14"/>
    <s v="CC2.14"/>
    <x v="0"/>
    <m/>
    <x v="79"/>
    <n v="11190"/>
    <s v="stolon"/>
    <s v="soil-persistent"/>
    <n v="0"/>
    <n v="0"/>
    <n v="0"/>
    <n v="0"/>
    <n v="0"/>
    <n v="11"/>
    <n v="0"/>
    <n v="0"/>
    <m/>
    <n v="11"/>
  </r>
  <r>
    <x v="15"/>
    <n v="14"/>
    <s v="CC2.14"/>
    <x v="0"/>
    <m/>
    <x v="88"/>
    <n v="7961"/>
    <s v="stolon"/>
    <s v="non-canopy"/>
    <n v="0"/>
    <n v="0"/>
    <n v="0"/>
    <n v="0"/>
    <n v="0"/>
    <n v="2"/>
    <n v="0"/>
    <n v="0"/>
    <m/>
    <n v="2"/>
  </r>
  <r>
    <x v="15"/>
    <n v="14"/>
    <s v="CC2.14"/>
    <x v="0"/>
    <m/>
    <x v="26"/>
    <n v="3243"/>
    <s v="none"/>
    <s v="soil-persistent"/>
    <n v="0"/>
    <n v="0"/>
    <n v="0"/>
    <n v="0"/>
    <n v="0"/>
    <n v="3"/>
    <n v="0"/>
    <n v="0"/>
    <m/>
    <n v="3"/>
  </r>
  <r>
    <x v="15"/>
    <n v="15"/>
    <s v="CC2.15"/>
    <x v="0"/>
    <m/>
    <x v="41"/>
    <n v="7943"/>
    <s v="lignotuber"/>
    <s v="canopy"/>
    <n v="0"/>
    <n v="2"/>
    <n v="0"/>
    <n v="0"/>
    <n v="0"/>
    <n v="0"/>
    <n v="0"/>
    <n v="0"/>
    <m/>
    <n v="2"/>
  </r>
  <r>
    <x v="15"/>
    <n v="15"/>
    <s v="CC2.15"/>
    <x v="0"/>
    <m/>
    <x v="17"/>
    <n v="5532"/>
    <s v="rhizome"/>
    <s v="non-canopy"/>
    <n v="0"/>
    <n v="9"/>
    <n v="0"/>
    <n v="1"/>
    <n v="0"/>
    <n v="0"/>
    <n v="0"/>
    <n v="0"/>
    <m/>
    <n v="9"/>
  </r>
  <r>
    <x v="15"/>
    <n v="15"/>
    <s v="CC2.15"/>
    <x v="0"/>
    <m/>
    <x v="79"/>
    <n v="11190"/>
    <s v="stolon"/>
    <s v="soil-persistent"/>
    <n v="0"/>
    <n v="0"/>
    <n v="0"/>
    <n v="0"/>
    <n v="0"/>
    <n v="8"/>
    <n v="0"/>
    <n v="0"/>
    <m/>
    <n v="8"/>
  </r>
  <r>
    <x v="15"/>
    <n v="15"/>
    <s v="CC2.15"/>
    <x v="0"/>
    <m/>
    <x v="26"/>
    <n v="3243"/>
    <s v="none"/>
    <s v="soil-persistent"/>
    <n v="0"/>
    <n v="0"/>
    <n v="0"/>
    <n v="0"/>
    <n v="0"/>
    <n v="2"/>
    <n v="0"/>
    <n v="0"/>
    <m/>
    <n v="2"/>
  </r>
  <r>
    <x v="15"/>
    <n v="15"/>
    <s v="CC2.15"/>
    <x v="0"/>
    <m/>
    <x v="88"/>
    <n v="7961"/>
    <s v="stolon"/>
    <s v="non-canopy"/>
    <n v="0"/>
    <n v="0"/>
    <n v="0"/>
    <n v="0"/>
    <n v="0"/>
    <n v="2"/>
    <n v="0"/>
    <n v="0"/>
    <m/>
    <n v="2"/>
  </r>
  <r>
    <x v="15"/>
    <n v="15"/>
    <s v="CC2.15"/>
    <x v="0"/>
    <m/>
    <x v="82"/>
    <n v="3596"/>
    <s v="none"/>
    <s v="soil-persistent"/>
    <n v="0"/>
    <n v="0"/>
    <n v="0"/>
    <n v="0"/>
    <n v="0"/>
    <n v="2"/>
    <n v="0"/>
    <n v="0"/>
    <m/>
    <n v="2"/>
  </r>
  <r>
    <x v="15"/>
    <n v="15"/>
    <s v="CC2.15"/>
    <x v="0"/>
    <m/>
    <x v="9"/>
    <n v="8875"/>
    <s v="lignotuber"/>
    <s v="soil-persistent"/>
    <n v="0"/>
    <n v="0"/>
    <n v="0"/>
    <n v="0"/>
    <n v="0"/>
    <n v="1"/>
    <n v="0"/>
    <n v="0"/>
    <m/>
    <n v="1"/>
  </r>
  <r>
    <x v="15"/>
    <n v="15"/>
    <s v="CC2.15"/>
    <x v="0"/>
    <m/>
    <x v="16"/>
    <n v="2603"/>
    <s v="basal"/>
    <s v="soil-persistent"/>
    <n v="0"/>
    <n v="0"/>
    <n v="0"/>
    <n v="1"/>
    <n v="0"/>
    <n v="0"/>
    <n v="0"/>
    <n v="0"/>
    <m/>
    <n v="0"/>
  </r>
  <r>
    <x v="15"/>
    <n v="16"/>
    <s v="CC2.16"/>
    <x v="0"/>
    <m/>
    <x v="17"/>
    <n v="5532"/>
    <s v="rhizome"/>
    <s v="non-canopy"/>
    <n v="0"/>
    <n v="10"/>
    <n v="0"/>
    <n v="3"/>
    <n v="0"/>
    <n v="0"/>
    <n v="0"/>
    <n v="0"/>
    <m/>
    <n v="10"/>
  </r>
  <r>
    <x v="15"/>
    <n v="16"/>
    <s v="CC2.16"/>
    <x v="0"/>
    <m/>
    <x v="29"/>
    <n v="10605"/>
    <s v="rhizome"/>
    <s v="non-canopy"/>
    <n v="0"/>
    <n v="2"/>
    <n v="0"/>
    <n v="0"/>
    <n v="0"/>
    <n v="0"/>
    <n v="0"/>
    <n v="0"/>
    <m/>
    <n v="2"/>
  </r>
  <r>
    <x v="15"/>
    <n v="16"/>
    <s v="CC2.16"/>
    <x v="0"/>
    <m/>
    <x v="79"/>
    <n v="11190"/>
    <s v="stolon"/>
    <s v="soil-persistent"/>
    <n v="0"/>
    <n v="0"/>
    <n v="0"/>
    <n v="0"/>
    <n v="0"/>
    <n v="8"/>
    <n v="0"/>
    <n v="0"/>
    <m/>
    <n v="8"/>
  </r>
  <r>
    <x v="15"/>
    <n v="16"/>
    <s v="CC2.16"/>
    <x v="0"/>
    <m/>
    <x v="9"/>
    <n v="8875"/>
    <s v="lignotuber"/>
    <s v="soil-persistent"/>
    <n v="0"/>
    <n v="2"/>
    <n v="0"/>
    <n v="0"/>
    <n v="0"/>
    <n v="0"/>
    <n v="0"/>
    <n v="0"/>
    <m/>
    <n v="2"/>
  </r>
  <r>
    <x v="15"/>
    <n v="16"/>
    <s v="CC2.16"/>
    <x v="0"/>
    <m/>
    <x v="26"/>
    <n v="3243"/>
    <s v="none"/>
    <s v="soil-persistent"/>
    <n v="0"/>
    <n v="0"/>
    <n v="0"/>
    <n v="0"/>
    <n v="0"/>
    <n v="2"/>
    <n v="0"/>
    <n v="0"/>
    <m/>
    <n v="2"/>
  </r>
  <r>
    <x v="15"/>
    <n v="17"/>
    <s v="CC2.17"/>
    <x v="0"/>
    <m/>
    <x v="19"/>
    <n v="6325"/>
    <s v="tussock"/>
    <s v="non-canopy"/>
    <n v="0"/>
    <n v="0"/>
    <n v="0"/>
    <n v="1"/>
    <n v="0"/>
    <m/>
    <n v="0"/>
    <n v="0"/>
    <m/>
    <n v="0"/>
  </r>
  <r>
    <x v="15"/>
    <n v="17"/>
    <s v="CC2.17"/>
    <x v="0"/>
    <m/>
    <x v="41"/>
    <n v="7943"/>
    <s v="lignotuber"/>
    <s v="canopy"/>
    <n v="0"/>
    <n v="1"/>
    <n v="0"/>
    <n v="1"/>
    <n v="0"/>
    <n v="0"/>
    <n v="0"/>
    <n v="0"/>
    <m/>
    <n v="1"/>
  </r>
  <r>
    <x v="15"/>
    <n v="17"/>
    <s v="CC2.17"/>
    <x v="0"/>
    <m/>
    <x v="17"/>
    <n v="5532"/>
    <s v="rhizome"/>
    <s v="non-canopy"/>
    <n v="0"/>
    <n v="5"/>
    <n v="0"/>
    <n v="3"/>
    <n v="0"/>
    <n v="0"/>
    <n v="0"/>
    <n v="0"/>
    <m/>
    <n v="5"/>
  </r>
  <r>
    <x v="15"/>
    <n v="17"/>
    <s v="CC2.17"/>
    <x v="0"/>
    <m/>
    <x v="79"/>
    <n v="11190"/>
    <s v="stolon"/>
    <s v="soil-persistent"/>
    <n v="0"/>
    <n v="0"/>
    <n v="0"/>
    <n v="0"/>
    <n v="0"/>
    <n v="5"/>
    <n v="0"/>
    <n v="0"/>
    <m/>
    <n v="5"/>
  </r>
  <r>
    <x v="15"/>
    <n v="17"/>
    <s v="CC2.17"/>
    <x v="0"/>
    <m/>
    <x v="26"/>
    <n v="3243"/>
    <s v="none"/>
    <s v="soil-persistent"/>
    <n v="0"/>
    <n v="0"/>
    <n v="0"/>
    <n v="0"/>
    <n v="0"/>
    <n v="1"/>
    <n v="0"/>
    <n v="0"/>
    <m/>
    <n v="1"/>
  </r>
  <r>
    <x v="15"/>
    <n v="17"/>
    <s v="CC2.17"/>
    <x v="0"/>
    <m/>
    <x v="43"/>
    <n v="2302"/>
    <s v="rhizome"/>
    <s v="non-canopy"/>
    <n v="0"/>
    <n v="0"/>
    <n v="0"/>
    <n v="0"/>
    <n v="0"/>
    <n v="1"/>
    <n v="0"/>
    <n v="0"/>
    <m/>
    <n v="1"/>
  </r>
  <r>
    <x v="15"/>
    <n v="18"/>
    <s v="CC2.18"/>
    <x v="0"/>
    <m/>
    <x v="9"/>
    <n v="8875"/>
    <s v="lignotuber"/>
    <s v="soil-persistent"/>
    <n v="0"/>
    <n v="0"/>
    <n v="0"/>
    <n v="1"/>
    <n v="0"/>
    <n v="1"/>
    <n v="0"/>
    <n v="0"/>
    <m/>
    <n v="1"/>
  </r>
  <r>
    <x v="15"/>
    <n v="18"/>
    <s v="CC2.18"/>
    <x v="0"/>
    <m/>
    <x v="91"/>
    <n v="10442"/>
    <s v="NA"/>
    <s v="non-canopy"/>
    <n v="0"/>
    <n v="0"/>
    <n v="0"/>
    <n v="0"/>
    <n v="0"/>
    <n v="1"/>
    <n v="0"/>
    <n v="0"/>
    <s v="Originally ID'd as Asteraceae - Conyza sumatrensis recorded in same quadrat in Nov2020"/>
    <n v="1"/>
  </r>
  <r>
    <x v="15"/>
    <n v="18"/>
    <s v="CC2.18"/>
    <x v="0"/>
    <m/>
    <x v="17"/>
    <n v="5532"/>
    <s v="rhizome"/>
    <s v="non-canopy"/>
    <n v="0"/>
    <n v="0"/>
    <n v="0"/>
    <n v="2"/>
    <n v="0"/>
    <n v="0"/>
    <n v="0"/>
    <n v="0"/>
    <m/>
    <n v="0"/>
  </r>
  <r>
    <x v="15"/>
    <n v="18"/>
    <s v="CC2.18"/>
    <x v="0"/>
    <m/>
    <x v="16"/>
    <n v="2603"/>
    <s v="basal"/>
    <s v="soil-persistent"/>
    <n v="0"/>
    <n v="0"/>
    <n v="0"/>
    <n v="1"/>
    <n v="0"/>
    <n v="0"/>
    <n v="0"/>
    <n v="0"/>
    <m/>
    <n v="0"/>
  </r>
  <r>
    <x v="15"/>
    <n v="19"/>
    <s v="CC2.19"/>
    <x v="0"/>
    <m/>
    <x v="9"/>
    <n v="8875"/>
    <s v="lignotuber"/>
    <s v="soil-persistent"/>
    <n v="0"/>
    <n v="0"/>
    <n v="0"/>
    <n v="2"/>
    <n v="0"/>
    <n v="0"/>
    <n v="0"/>
    <n v="0"/>
    <m/>
    <n v="0"/>
  </r>
  <r>
    <x v="15"/>
    <n v="19"/>
    <s v="CC2.19"/>
    <x v="0"/>
    <m/>
    <x v="17"/>
    <n v="5532"/>
    <s v="rhizome"/>
    <s v="non-canopy"/>
    <n v="0"/>
    <n v="1"/>
    <n v="0"/>
    <n v="2"/>
    <n v="0"/>
    <n v="0"/>
    <n v="0"/>
    <n v="0"/>
    <m/>
    <n v="1"/>
  </r>
  <r>
    <x v="15"/>
    <n v="20"/>
    <s v="CC2.20"/>
    <x v="0"/>
    <m/>
    <x v="41"/>
    <n v="7943"/>
    <s v="lignotuber"/>
    <s v="canopy"/>
    <n v="0"/>
    <n v="0"/>
    <n v="0"/>
    <n v="1"/>
    <n v="0"/>
    <n v="0"/>
    <n v="0"/>
    <n v="0"/>
    <m/>
    <n v="0"/>
  </r>
  <r>
    <x v="15"/>
    <n v="20"/>
    <s v="CC2.20"/>
    <x v="0"/>
    <m/>
    <x v="17"/>
    <n v="5532"/>
    <s v="rhizome"/>
    <s v="non-canopy"/>
    <n v="0"/>
    <n v="0"/>
    <n v="0"/>
    <n v="2"/>
    <n v="0"/>
    <n v="0"/>
    <n v="0"/>
    <n v="0"/>
    <m/>
    <n v="0"/>
  </r>
  <r>
    <x v="15"/>
    <n v="20"/>
    <s v="CC2.20"/>
    <x v="0"/>
    <m/>
    <x v="16"/>
    <n v="2603"/>
    <s v="basal"/>
    <s v="soil-persistent"/>
    <n v="0"/>
    <n v="0"/>
    <n v="0"/>
    <n v="3"/>
    <n v="0"/>
    <n v="0"/>
    <n v="0"/>
    <n v="0"/>
    <m/>
    <n v="0"/>
  </r>
  <r>
    <x v="16"/>
    <n v="1"/>
    <s v="EW1.1"/>
    <x v="0"/>
    <m/>
    <x v="29"/>
    <n v="10605"/>
    <s v="rhizome"/>
    <s v="non-canopy"/>
    <n v="0"/>
    <n v="5"/>
    <n v="0"/>
    <n v="0"/>
    <n v="0"/>
    <n v="0"/>
    <n v="0"/>
    <n v="0"/>
    <m/>
    <n v="5"/>
  </r>
  <r>
    <x v="16"/>
    <n v="1"/>
    <s v="EW1.1"/>
    <x v="0"/>
    <m/>
    <x v="17"/>
    <n v="5532"/>
    <s v="rhizome"/>
    <s v="non-canopy"/>
    <n v="0"/>
    <n v="3"/>
    <n v="1"/>
    <n v="0"/>
    <n v="0"/>
    <n v="0"/>
    <n v="0"/>
    <n v="0"/>
    <m/>
    <n v="3"/>
  </r>
  <r>
    <x v="16"/>
    <n v="1"/>
    <s v="EW1.1"/>
    <x v="0"/>
    <m/>
    <x v="0"/>
    <n v="7766"/>
    <s v="lignotuber"/>
    <s v="canopy"/>
    <n v="0"/>
    <n v="0"/>
    <n v="0"/>
    <n v="2"/>
    <n v="0"/>
    <n v="0"/>
    <n v="0"/>
    <n v="0"/>
    <m/>
    <n v="0"/>
  </r>
  <r>
    <x v="16"/>
    <n v="2"/>
    <s v="EW1.2"/>
    <x v="0"/>
    <m/>
    <x v="29"/>
    <n v="10605"/>
    <s v="rhizome"/>
    <s v="non-canopy"/>
    <n v="0"/>
    <n v="2"/>
    <n v="0"/>
    <n v="0"/>
    <n v="0"/>
    <n v="0"/>
    <n v="0"/>
    <n v="0"/>
    <m/>
    <n v="2"/>
  </r>
  <r>
    <x v="16"/>
    <n v="2"/>
    <s v="EW1.2"/>
    <x v="0"/>
    <m/>
    <x v="17"/>
    <n v="5532"/>
    <s v="rhizome"/>
    <s v="non-canopy"/>
    <n v="0"/>
    <n v="2"/>
    <n v="0"/>
    <n v="0"/>
    <n v="0"/>
    <n v="0"/>
    <n v="0"/>
    <n v="0"/>
    <m/>
    <n v="2"/>
  </r>
  <r>
    <x v="16"/>
    <n v="2"/>
    <s v="EW1.2"/>
    <x v="0"/>
    <m/>
    <x v="23"/>
    <n v="7138"/>
    <s v="rhizome"/>
    <s v="transient"/>
    <n v="0"/>
    <n v="0"/>
    <n v="0"/>
    <n v="3"/>
    <n v="0"/>
    <n v="0"/>
    <n v="0"/>
    <n v="0"/>
    <m/>
    <n v="0"/>
  </r>
  <r>
    <x v="16"/>
    <n v="3"/>
    <s v="EW1.3"/>
    <x v="0"/>
    <m/>
    <x v="23"/>
    <n v="7138"/>
    <s v="rhizome"/>
    <s v="transient"/>
    <n v="0"/>
    <n v="0"/>
    <n v="0"/>
    <n v="6"/>
    <n v="0"/>
    <n v="0"/>
    <n v="0"/>
    <n v="0"/>
    <m/>
    <n v="0"/>
  </r>
  <r>
    <x v="16"/>
    <n v="3"/>
    <s v="EW1.3"/>
    <x v="0"/>
    <m/>
    <x v="17"/>
    <n v="5532"/>
    <s v="rhizome"/>
    <s v="non-canopy"/>
    <n v="0"/>
    <n v="2"/>
    <n v="0"/>
    <n v="0"/>
    <n v="0"/>
    <n v="0"/>
    <n v="0"/>
    <n v="0"/>
    <m/>
    <n v="2"/>
  </r>
  <r>
    <x v="16"/>
    <n v="3"/>
    <s v="EW1.3"/>
    <x v="0"/>
    <m/>
    <x v="9"/>
    <n v="8875"/>
    <s v="lignotuber"/>
    <s v="soil-persistent"/>
    <n v="0"/>
    <n v="0"/>
    <n v="0"/>
    <n v="1"/>
    <n v="0"/>
    <n v="0"/>
    <n v="0"/>
    <n v="0"/>
    <m/>
    <n v="0"/>
  </r>
  <r>
    <x v="16"/>
    <n v="4"/>
    <s v="EW1.4"/>
    <x v="0"/>
    <m/>
    <x v="17"/>
    <n v="5532"/>
    <s v="rhizome"/>
    <s v="non-canopy"/>
    <n v="0"/>
    <n v="3"/>
    <n v="0"/>
    <n v="0"/>
    <n v="0"/>
    <n v="0"/>
    <n v="0"/>
    <n v="0"/>
    <m/>
    <n v="3"/>
  </r>
  <r>
    <x v="16"/>
    <n v="4"/>
    <s v="EW1.4"/>
    <x v="0"/>
    <m/>
    <x v="23"/>
    <n v="7138"/>
    <s v="rhizome"/>
    <s v="transient"/>
    <n v="0"/>
    <n v="0"/>
    <n v="0"/>
    <n v="4"/>
    <n v="0"/>
    <n v="0"/>
    <n v="0"/>
    <n v="0"/>
    <m/>
    <n v="0"/>
  </r>
  <r>
    <x v="16"/>
    <n v="4"/>
    <s v="EW1.4"/>
    <x v="0"/>
    <m/>
    <x v="61"/>
    <n v="4232"/>
    <s v="lignotuber"/>
    <s v="canopy"/>
    <n v="0"/>
    <n v="0"/>
    <n v="0"/>
    <n v="2"/>
    <n v="0"/>
    <n v="0"/>
    <n v="0"/>
    <n v="0"/>
    <m/>
    <n v="0"/>
  </r>
  <r>
    <x v="16"/>
    <n v="5"/>
    <s v="EW1.5"/>
    <x v="0"/>
    <m/>
    <x v="17"/>
    <n v="5532"/>
    <s v="rhizome"/>
    <s v="non-canopy"/>
    <n v="0"/>
    <n v="6"/>
    <n v="0"/>
    <n v="0"/>
    <n v="0"/>
    <n v="0"/>
    <n v="0"/>
    <n v="0"/>
    <m/>
    <n v="6"/>
  </r>
  <r>
    <x v="16"/>
    <n v="5"/>
    <s v="EW1.5"/>
    <x v="0"/>
    <m/>
    <x v="23"/>
    <n v="7138"/>
    <s v="rhizome"/>
    <s v="transient"/>
    <n v="0"/>
    <n v="0"/>
    <n v="0"/>
    <n v="2"/>
    <n v="0"/>
    <n v="0"/>
    <n v="0"/>
    <n v="0"/>
    <m/>
    <n v="0"/>
  </r>
  <r>
    <x v="16"/>
    <n v="6"/>
    <s v="EW1.6"/>
    <x v="0"/>
    <m/>
    <x v="17"/>
    <n v="5532"/>
    <s v="rhizome"/>
    <s v="non-canopy"/>
    <n v="0"/>
    <n v="2"/>
    <n v="0"/>
    <n v="0"/>
    <n v="0"/>
    <n v="0"/>
    <n v="0"/>
    <n v="0"/>
    <m/>
    <n v="2"/>
  </r>
  <r>
    <x v="16"/>
    <n v="6"/>
    <s v="EW1.6"/>
    <x v="0"/>
    <m/>
    <x v="61"/>
    <n v="4232"/>
    <s v="lignotuber"/>
    <s v="canopy"/>
    <n v="0"/>
    <n v="0"/>
    <n v="0"/>
    <n v="3"/>
    <n v="0"/>
    <n v="0"/>
    <n v="0"/>
    <n v="0"/>
    <m/>
    <n v="0"/>
  </r>
  <r>
    <x v="16"/>
    <n v="7"/>
    <s v="EW1.7"/>
    <x v="0"/>
    <m/>
    <x v="17"/>
    <n v="5532"/>
    <s v="rhizome"/>
    <s v="non-canopy"/>
    <n v="0"/>
    <n v="4"/>
    <n v="0"/>
    <n v="0"/>
    <n v="0"/>
    <n v="0"/>
    <n v="0"/>
    <n v="0"/>
    <m/>
    <n v="4"/>
  </r>
  <r>
    <x v="16"/>
    <n v="7"/>
    <s v="EW1.7"/>
    <x v="0"/>
    <m/>
    <x v="23"/>
    <n v="7138"/>
    <s v="rhizome"/>
    <s v="transient"/>
    <n v="0"/>
    <n v="2"/>
    <n v="0"/>
    <n v="3"/>
    <n v="0"/>
    <n v="0"/>
    <n v="0"/>
    <n v="0"/>
    <m/>
    <n v="2"/>
  </r>
  <r>
    <x v="16"/>
    <n v="7"/>
    <s v="EW1.7"/>
    <x v="0"/>
    <m/>
    <x v="61"/>
    <n v="4232"/>
    <s v="lignotuber"/>
    <s v="canopy"/>
    <n v="0"/>
    <n v="0"/>
    <n v="0"/>
    <n v="2"/>
    <n v="0"/>
    <n v="0"/>
    <n v="0"/>
    <n v="0"/>
    <m/>
    <n v="0"/>
  </r>
  <r>
    <x v="16"/>
    <n v="8"/>
    <s v="EW1.8"/>
    <x v="0"/>
    <m/>
    <x v="17"/>
    <n v="5532"/>
    <s v="rhizome"/>
    <s v="non-canopy"/>
    <n v="0"/>
    <n v="4"/>
    <n v="0"/>
    <n v="0"/>
    <n v="0"/>
    <n v="0"/>
    <n v="0"/>
    <n v="0"/>
    <m/>
    <n v="4"/>
  </r>
  <r>
    <x v="16"/>
    <n v="8"/>
    <s v="EW1.8"/>
    <x v="0"/>
    <m/>
    <x v="23"/>
    <n v="7138"/>
    <s v="rhizome"/>
    <s v="transient"/>
    <n v="0"/>
    <n v="4"/>
    <n v="0"/>
    <n v="7"/>
    <n v="0"/>
    <n v="0"/>
    <n v="0"/>
    <n v="0"/>
    <m/>
    <n v="4"/>
  </r>
  <r>
    <x v="16"/>
    <n v="8"/>
    <s v="EW1.8"/>
    <x v="0"/>
    <m/>
    <x v="92"/>
    <e v="#N/A"/>
    <s v="NA"/>
    <s v="NA"/>
    <n v="0"/>
    <n v="0"/>
    <n v="0"/>
    <n v="0"/>
    <n v="0"/>
    <n v="2"/>
    <n v="0"/>
    <n v="0"/>
    <m/>
    <n v="2"/>
  </r>
  <r>
    <x v="16"/>
    <n v="9"/>
    <s v="EW1.9"/>
    <x v="0"/>
    <m/>
    <x v="17"/>
    <n v="5532"/>
    <s v="rhizome"/>
    <s v="non-canopy"/>
    <n v="0"/>
    <n v="7"/>
    <n v="0"/>
    <n v="0"/>
    <n v="0"/>
    <n v="0"/>
    <n v="0"/>
    <n v="0"/>
    <m/>
    <n v="7"/>
  </r>
  <r>
    <x v="16"/>
    <n v="9"/>
    <s v="EW1.9"/>
    <x v="0"/>
    <m/>
    <x v="61"/>
    <n v="4232"/>
    <s v="lignotuber"/>
    <s v="canopy"/>
    <n v="0"/>
    <n v="0"/>
    <n v="0"/>
    <n v="1"/>
    <n v="0"/>
    <n v="0"/>
    <n v="0"/>
    <n v="0"/>
    <m/>
    <n v="0"/>
  </r>
  <r>
    <x v="16"/>
    <n v="10"/>
    <s v="EW1.10"/>
    <x v="0"/>
    <m/>
    <x v="93"/>
    <n v="6404"/>
    <s v="tuber"/>
    <s v="non-canopy"/>
    <n v="0"/>
    <n v="0"/>
    <n v="0"/>
    <n v="0"/>
    <n v="0"/>
    <n v="1"/>
    <n v="0"/>
    <n v="0"/>
    <m/>
    <n v="1"/>
  </r>
  <r>
    <x v="16"/>
    <n v="10"/>
    <s v="EW1.10"/>
    <x v="0"/>
    <m/>
    <x v="9"/>
    <n v="8875"/>
    <s v="lignotuber"/>
    <s v="soil-persistent"/>
    <n v="0"/>
    <n v="0"/>
    <n v="0"/>
    <n v="0"/>
    <n v="0"/>
    <n v="1"/>
    <n v="0"/>
    <n v="0"/>
    <m/>
    <n v="1"/>
  </r>
  <r>
    <x v="16"/>
    <n v="10"/>
    <s v="EW1.10"/>
    <x v="0"/>
    <m/>
    <x v="61"/>
    <n v="4232"/>
    <s v="lignotuber"/>
    <s v="canopy"/>
    <n v="0"/>
    <n v="0"/>
    <n v="0"/>
    <n v="3"/>
    <n v="0"/>
    <n v="0"/>
    <n v="0"/>
    <n v="0"/>
    <m/>
    <n v="0"/>
  </r>
  <r>
    <x v="16"/>
    <n v="11"/>
    <s v="EW1.11"/>
    <x v="0"/>
    <m/>
    <x v="23"/>
    <n v="7138"/>
    <s v="rhizome"/>
    <s v="transient"/>
    <n v="0"/>
    <n v="0"/>
    <n v="0"/>
    <n v="3"/>
    <n v="0"/>
    <n v="0"/>
    <n v="0"/>
    <n v="0"/>
    <m/>
    <n v="0"/>
  </r>
  <r>
    <x v="16"/>
    <n v="11"/>
    <s v="EW1.11"/>
    <x v="0"/>
    <m/>
    <x v="92"/>
    <e v="#N/A"/>
    <s v="NA"/>
    <s v="NA"/>
    <n v="0"/>
    <n v="0"/>
    <n v="0"/>
    <n v="1"/>
    <n v="0"/>
    <n v="0"/>
    <n v="0"/>
    <n v="0"/>
    <m/>
    <n v="0"/>
  </r>
  <r>
    <x v="16"/>
    <n v="12"/>
    <s v="EW1.12"/>
    <x v="0"/>
    <m/>
    <x v="17"/>
    <n v="5532"/>
    <s v="rhizome"/>
    <s v="non-canopy"/>
    <n v="0"/>
    <n v="1"/>
    <n v="0"/>
    <n v="4"/>
    <n v="0"/>
    <n v="0"/>
    <n v="0"/>
    <n v="0"/>
    <m/>
    <n v="1"/>
  </r>
  <r>
    <x v="16"/>
    <n v="13"/>
    <s v="EW1.13"/>
    <x v="0"/>
    <m/>
    <x v="17"/>
    <n v="5532"/>
    <s v="rhizome"/>
    <s v="non-canopy"/>
    <n v="0"/>
    <n v="5"/>
    <n v="0"/>
    <n v="1"/>
    <n v="0"/>
    <n v="0"/>
    <n v="0"/>
    <n v="0"/>
    <m/>
    <n v="5"/>
  </r>
  <r>
    <x v="16"/>
    <n v="13"/>
    <s v="EW1.13"/>
    <x v="0"/>
    <m/>
    <x v="0"/>
    <n v="7766"/>
    <s v="lignotuber"/>
    <s v="canopy"/>
    <n v="0"/>
    <n v="0"/>
    <n v="0"/>
    <n v="2"/>
    <n v="0"/>
    <n v="0"/>
    <n v="0"/>
    <n v="0"/>
    <m/>
    <n v="0"/>
  </r>
  <r>
    <x v="16"/>
    <n v="13"/>
    <s v="EW1.13"/>
    <x v="0"/>
    <m/>
    <x v="9"/>
    <n v="8875"/>
    <s v="lignotuber"/>
    <s v="soil-persistent"/>
    <n v="0"/>
    <n v="0"/>
    <n v="0"/>
    <n v="1"/>
    <n v="0"/>
    <n v="0"/>
    <n v="0"/>
    <n v="0"/>
    <m/>
    <n v="0"/>
  </r>
  <r>
    <x v="16"/>
    <n v="14"/>
    <s v="EW1.14"/>
    <x v="0"/>
    <m/>
    <x v="17"/>
    <n v="5532"/>
    <s v="rhizome"/>
    <s v="non-canopy"/>
    <n v="0"/>
    <n v="3"/>
    <n v="0"/>
    <n v="0"/>
    <n v="0"/>
    <n v="0"/>
    <n v="0"/>
    <n v="0"/>
    <m/>
    <n v="3"/>
  </r>
  <r>
    <x v="16"/>
    <n v="14"/>
    <s v="EW1.14"/>
    <x v="0"/>
    <m/>
    <x v="0"/>
    <n v="7766"/>
    <s v="lignotuber"/>
    <s v="canopy"/>
    <n v="0"/>
    <n v="0"/>
    <n v="0"/>
    <n v="3"/>
    <n v="0"/>
    <n v="0"/>
    <n v="0"/>
    <n v="0"/>
    <m/>
    <n v="0"/>
  </r>
  <r>
    <x v="16"/>
    <n v="15"/>
    <s v="EW1.15"/>
    <x v="0"/>
    <m/>
    <x v="0"/>
    <n v="7766"/>
    <s v="lignotuber"/>
    <s v="canopy"/>
    <n v="0"/>
    <n v="0"/>
    <n v="0"/>
    <n v="1"/>
    <n v="0"/>
    <n v="0"/>
    <n v="0"/>
    <n v="0"/>
    <m/>
    <n v="0"/>
  </r>
  <r>
    <x v="16"/>
    <n v="15"/>
    <s v="EW1.15"/>
    <x v="0"/>
    <m/>
    <x v="17"/>
    <n v="5532"/>
    <s v="rhizome"/>
    <s v="non-canopy"/>
    <n v="0"/>
    <n v="0"/>
    <n v="0"/>
    <n v="3"/>
    <n v="0"/>
    <n v="0"/>
    <n v="0"/>
    <n v="0"/>
    <m/>
    <n v="0"/>
  </r>
  <r>
    <x v="16"/>
    <n v="16"/>
    <s v="EW1.16"/>
    <x v="0"/>
    <m/>
    <x v="17"/>
    <n v="5532"/>
    <s v="rhizome"/>
    <s v="non-canopy"/>
    <n v="0"/>
    <n v="0"/>
    <n v="0"/>
    <n v="5"/>
    <n v="0"/>
    <n v="0"/>
    <n v="0"/>
    <n v="0"/>
    <m/>
    <n v="0"/>
  </r>
  <r>
    <x v="16"/>
    <n v="16"/>
    <s v="EW1.16"/>
    <x v="0"/>
    <m/>
    <x v="0"/>
    <n v="7766"/>
    <s v="lignotuber"/>
    <s v="canopy"/>
    <n v="0"/>
    <n v="0"/>
    <n v="0"/>
    <n v="1"/>
    <n v="0"/>
    <n v="0"/>
    <n v="0"/>
    <n v="0"/>
    <m/>
    <n v="0"/>
  </r>
  <r>
    <x v="16"/>
    <n v="17"/>
    <s v="EW1.17"/>
    <x v="0"/>
    <m/>
    <x v="23"/>
    <n v="7138"/>
    <s v="rhizome"/>
    <s v="transient"/>
    <n v="0"/>
    <n v="0"/>
    <n v="0"/>
    <n v="4"/>
    <n v="0"/>
    <n v="0"/>
    <n v="0"/>
    <n v="0"/>
    <m/>
    <n v="0"/>
  </r>
  <r>
    <x v="16"/>
    <n v="17"/>
    <s v="EW1.17"/>
    <x v="0"/>
    <m/>
    <x v="0"/>
    <n v="7766"/>
    <s v="lignotuber"/>
    <s v="canopy"/>
    <n v="0"/>
    <n v="0"/>
    <n v="0"/>
    <n v="3"/>
    <n v="0"/>
    <n v="0"/>
    <n v="0"/>
    <n v="0"/>
    <m/>
    <n v="0"/>
  </r>
  <r>
    <x v="16"/>
    <n v="17"/>
    <s v="EW1.17"/>
    <x v="0"/>
    <m/>
    <x v="17"/>
    <n v="5532"/>
    <s v="rhizome"/>
    <s v="non-canopy"/>
    <n v="0"/>
    <n v="0"/>
    <n v="0"/>
    <n v="3"/>
    <n v="0"/>
    <n v="0"/>
    <n v="0"/>
    <n v="0"/>
    <m/>
    <n v="0"/>
  </r>
  <r>
    <x v="16"/>
    <n v="18"/>
    <s v="EW1.18"/>
    <x v="0"/>
    <m/>
    <x v="0"/>
    <n v="7766"/>
    <s v="lignotuber"/>
    <s v="canopy"/>
    <n v="0"/>
    <n v="0"/>
    <n v="0"/>
    <n v="3"/>
    <n v="0"/>
    <n v="0"/>
    <n v="0"/>
    <n v="0"/>
    <m/>
    <n v="0"/>
  </r>
  <r>
    <x v="16"/>
    <n v="18"/>
    <s v="EW1.18"/>
    <x v="0"/>
    <m/>
    <x v="17"/>
    <n v="5532"/>
    <s v="rhizome"/>
    <s v="non-canopy"/>
    <n v="0"/>
    <n v="0"/>
    <n v="0"/>
    <n v="2"/>
    <n v="0"/>
    <n v="0"/>
    <n v="0"/>
    <n v="0"/>
    <m/>
    <n v="0"/>
  </r>
  <r>
    <x v="16"/>
    <n v="19"/>
    <s v="EW1.19"/>
    <x v="0"/>
    <m/>
    <x v="94"/>
    <e v="#N/A"/>
    <s v="none"/>
    <s v="transient"/>
    <n v="0"/>
    <n v="0"/>
    <n v="0"/>
    <n v="0"/>
    <n v="0"/>
    <n v="1"/>
    <n v="0"/>
    <n v="0"/>
    <m/>
    <n v="1"/>
  </r>
  <r>
    <x v="16"/>
    <n v="19"/>
    <s v="EW1.19"/>
    <x v="0"/>
    <m/>
    <x v="17"/>
    <n v="5532"/>
    <s v="rhizome"/>
    <s v="non-canopy"/>
    <n v="0"/>
    <n v="0"/>
    <n v="0"/>
    <n v="5"/>
    <n v="0"/>
    <n v="0"/>
    <n v="0"/>
    <n v="0"/>
    <m/>
    <n v="0"/>
  </r>
  <r>
    <x v="16"/>
    <n v="19"/>
    <s v="EW1.19"/>
    <x v="0"/>
    <m/>
    <x v="0"/>
    <n v="7766"/>
    <s v="lignotuber"/>
    <s v="canopy"/>
    <n v="0"/>
    <n v="0"/>
    <n v="0"/>
    <n v="1"/>
    <n v="0"/>
    <n v="0"/>
    <n v="0"/>
    <n v="0"/>
    <m/>
    <n v="0"/>
  </r>
  <r>
    <x v="16"/>
    <n v="20"/>
    <s v="EW1.20"/>
    <x v="0"/>
    <m/>
    <x v="17"/>
    <n v="5532"/>
    <s v="rhizome"/>
    <s v="non-canopy"/>
    <n v="0"/>
    <n v="0"/>
    <n v="0"/>
    <n v="2"/>
    <n v="0"/>
    <n v="0"/>
    <n v="0"/>
    <n v="0"/>
    <m/>
    <n v="0"/>
  </r>
  <r>
    <x v="16"/>
    <n v="20"/>
    <s v="EW1.20"/>
    <x v="0"/>
    <m/>
    <x v="0"/>
    <n v="7766"/>
    <s v="lignotuber"/>
    <s v="canopy"/>
    <n v="0"/>
    <n v="0"/>
    <n v="0"/>
    <n v="3"/>
    <n v="0"/>
    <n v="0"/>
    <n v="0"/>
    <n v="0"/>
    <m/>
    <n v="0"/>
  </r>
  <r>
    <x v="17"/>
    <n v="1"/>
    <s v="EW2.1"/>
    <x v="0"/>
    <m/>
    <x v="61"/>
    <n v="4232"/>
    <s v="lignotuber"/>
    <s v="canopy"/>
    <n v="0"/>
    <n v="1"/>
    <n v="0"/>
    <n v="0"/>
    <n v="0"/>
    <n v="3"/>
    <n v="0"/>
    <n v="0"/>
    <m/>
    <n v="4"/>
  </r>
  <r>
    <x v="17"/>
    <n v="1"/>
    <s v="EW2.1"/>
    <x v="0"/>
    <m/>
    <x v="43"/>
    <n v="2302"/>
    <s v="rhizome"/>
    <s v="non-canopy"/>
    <n v="0"/>
    <n v="0"/>
    <n v="0"/>
    <n v="2"/>
    <n v="0"/>
    <m/>
    <n v="0"/>
    <n v="0"/>
    <m/>
    <n v="0"/>
  </r>
  <r>
    <x v="17"/>
    <n v="1"/>
    <s v="EW2.1"/>
    <x v="0"/>
    <m/>
    <x v="95"/>
    <n v="1550"/>
    <s v="none"/>
    <s v="non-canopy"/>
    <n v="0"/>
    <n v="0"/>
    <n v="0"/>
    <n v="0"/>
    <n v="0"/>
    <n v="1"/>
    <n v="0"/>
    <n v="0"/>
    <m/>
    <n v="1"/>
  </r>
  <r>
    <x v="17"/>
    <n v="1"/>
    <s v="EW2.1"/>
    <x v="0"/>
    <m/>
    <x v="91"/>
    <n v="10442"/>
    <s v="none"/>
    <s v="non-canopy"/>
    <n v="0"/>
    <n v="0"/>
    <n v="0"/>
    <n v="0"/>
    <n v="0"/>
    <n v="1"/>
    <n v="0"/>
    <n v="0"/>
    <m/>
    <n v="1"/>
  </r>
  <r>
    <x v="17"/>
    <n v="1"/>
    <s v="EW2.1"/>
    <x v="0"/>
    <m/>
    <x v="96"/>
    <n v="11388"/>
    <s v="rhizome"/>
    <s v="non-canopy"/>
    <n v="0"/>
    <n v="0"/>
    <n v="0"/>
    <n v="0"/>
    <n v="0"/>
    <n v="1"/>
    <n v="0"/>
    <n v="0"/>
    <m/>
    <n v="1"/>
  </r>
  <r>
    <x v="17"/>
    <n v="2"/>
    <s v="EW2.2"/>
    <x v="0"/>
    <m/>
    <x v="61"/>
    <n v="4232"/>
    <s v="lignotuber"/>
    <s v="canopy"/>
    <n v="0"/>
    <n v="3"/>
    <n v="0"/>
    <n v="1"/>
    <n v="0"/>
    <n v="6"/>
    <n v="0"/>
    <n v="0"/>
    <m/>
    <n v="9"/>
  </r>
  <r>
    <x v="17"/>
    <n v="2"/>
    <s v="EW2.2"/>
    <x v="0"/>
    <m/>
    <x v="93"/>
    <n v="6404"/>
    <s v="none"/>
    <s v="non-canopy"/>
    <n v="0"/>
    <n v="0"/>
    <n v="0"/>
    <n v="0"/>
    <n v="0"/>
    <n v="3"/>
    <n v="0"/>
    <n v="0"/>
    <m/>
    <n v="3"/>
  </r>
  <r>
    <x v="17"/>
    <n v="2"/>
    <s v="EW2.2"/>
    <x v="0"/>
    <m/>
    <x v="96"/>
    <n v="11388"/>
    <s v="rhizome"/>
    <s v="non-canopy"/>
    <n v="0"/>
    <n v="0"/>
    <n v="0"/>
    <n v="0"/>
    <n v="0"/>
    <n v="1"/>
    <n v="0"/>
    <n v="0"/>
    <m/>
    <n v="1"/>
  </r>
  <r>
    <x v="17"/>
    <n v="2"/>
    <s v="EW2.2"/>
    <x v="0"/>
    <m/>
    <x v="55"/>
    <n v="11903"/>
    <s v="none"/>
    <s v="non-canopy"/>
    <n v="0"/>
    <n v="0"/>
    <n v="0"/>
    <n v="0"/>
    <n v="0"/>
    <n v="1"/>
    <n v="0"/>
    <n v="0"/>
    <m/>
    <n v="1"/>
  </r>
  <r>
    <x v="17"/>
    <n v="2"/>
    <s v="EW2.2"/>
    <x v="0"/>
    <m/>
    <x v="88"/>
    <n v="7961"/>
    <s v="stolon"/>
    <s v="non-canopy"/>
    <n v="0"/>
    <n v="0"/>
    <n v="0"/>
    <n v="0"/>
    <n v="0"/>
    <n v="3"/>
    <n v="0"/>
    <n v="0"/>
    <m/>
    <n v="3"/>
  </r>
  <r>
    <x v="17"/>
    <n v="2"/>
    <s v="EW2.2"/>
    <x v="0"/>
    <m/>
    <x v="97"/>
    <n v="3152"/>
    <s v="tuber"/>
    <s v="soil-persistent"/>
    <n v="0"/>
    <n v="0"/>
    <n v="0"/>
    <n v="0"/>
    <n v="0"/>
    <n v="1"/>
    <n v="0"/>
    <n v="0"/>
    <m/>
    <n v="1"/>
  </r>
  <r>
    <x v="17"/>
    <n v="2"/>
    <s v="EW2.2"/>
    <x v="0"/>
    <m/>
    <x v="58"/>
    <n v="4000"/>
    <s v="lignotuber"/>
    <s v="soil-persistent"/>
    <n v="0"/>
    <n v="1"/>
    <n v="0"/>
    <n v="0"/>
    <n v="0"/>
    <n v="0"/>
    <n v="0"/>
    <n v="0"/>
    <m/>
    <n v="1"/>
  </r>
  <r>
    <x v="17"/>
    <n v="3"/>
    <s v="EW2.3"/>
    <x v="0"/>
    <m/>
    <x v="61"/>
    <n v="4232"/>
    <s v="lignotuber"/>
    <s v="canopy"/>
    <n v="0"/>
    <n v="2"/>
    <n v="0"/>
    <n v="1"/>
    <n v="0"/>
    <n v="0"/>
    <n v="0"/>
    <n v="0"/>
    <m/>
    <n v="2"/>
  </r>
  <r>
    <x v="17"/>
    <n v="3"/>
    <s v="EW2.3"/>
    <x v="0"/>
    <m/>
    <x v="93"/>
    <n v="6404"/>
    <s v="tuber"/>
    <s v="non-canopy"/>
    <n v="0"/>
    <n v="2"/>
    <n v="0"/>
    <n v="0"/>
    <n v="0"/>
    <n v="0"/>
    <n v="0"/>
    <n v="0"/>
    <m/>
    <n v="2"/>
  </r>
  <r>
    <x v="17"/>
    <n v="3"/>
    <s v="EW2.3"/>
    <x v="0"/>
    <m/>
    <x v="88"/>
    <n v="7961"/>
    <s v="stolon"/>
    <s v="non-canopy"/>
    <n v="0"/>
    <n v="0"/>
    <n v="0"/>
    <n v="0"/>
    <n v="0"/>
    <n v="1"/>
    <n v="0"/>
    <n v="0"/>
    <m/>
    <n v="1"/>
  </r>
  <r>
    <x v="17"/>
    <n v="3"/>
    <s v="EW2.3"/>
    <x v="0"/>
    <m/>
    <x v="96"/>
    <n v="11388"/>
    <s v="rhizome"/>
    <s v="non-canopy"/>
    <n v="0"/>
    <n v="0"/>
    <n v="0"/>
    <n v="0"/>
    <n v="0"/>
    <n v="2"/>
    <n v="0"/>
    <n v="0"/>
    <m/>
    <n v="2"/>
  </r>
  <r>
    <x v="17"/>
    <n v="4"/>
    <s v="EW2.4"/>
    <x v="0"/>
    <m/>
    <x v="61"/>
    <n v="4232"/>
    <s v="lignotuber"/>
    <s v="canopy"/>
    <n v="0"/>
    <n v="3"/>
    <n v="0"/>
    <n v="1"/>
    <n v="0"/>
    <n v="0"/>
    <n v="0"/>
    <n v="0"/>
    <m/>
    <n v="3"/>
  </r>
  <r>
    <x v="17"/>
    <n v="4"/>
    <s v="EW2.4"/>
    <x v="0"/>
    <m/>
    <x v="58"/>
    <n v="4000"/>
    <s v="lignotuber"/>
    <s v="soil-persistent"/>
    <n v="0"/>
    <n v="1"/>
    <n v="0"/>
    <n v="0"/>
    <n v="0"/>
    <n v="0"/>
    <n v="0"/>
    <n v="0"/>
    <m/>
    <n v="1"/>
  </r>
  <r>
    <x v="17"/>
    <n v="4"/>
    <s v="EW2.4"/>
    <x v="0"/>
    <m/>
    <x v="88"/>
    <n v="7961"/>
    <s v="stolon"/>
    <s v="non-canopy"/>
    <n v="0"/>
    <n v="0"/>
    <n v="0"/>
    <n v="0"/>
    <n v="0"/>
    <n v="8"/>
    <n v="0"/>
    <n v="0"/>
    <m/>
    <n v="8"/>
  </r>
  <r>
    <x v="17"/>
    <n v="4"/>
    <s v="EW2.4"/>
    <x v="0"/>
    <m/>
    <x v="97"/>
    <n v="3152"/>
    <s v="tuber"/>
    <s v="soil-persistent"/>
    <n v="0"/>
    <n v="0"/>
    <n v="0"/>
    <n v="0"/>
    <n v="0"/>
    <n v="2"/>
    <n v="0"/>
    <n v="0"/>
    <m/>
    <n v="2"/>
  </r>
  <r>
    <x v="17"/>
    <n v="4"/>
    <s v="EW2.4"/>
    <x v="0"/>
    <m/>
    <x v="91"/>
    <n v="10442"/>
    <s v="none"/>
    <s v="non-canopy"/>
    <n v="0"/>
    <n v="0"/>
    <n v="0"/>
    <n v="0"/>
    <n v="0"/>
    <n v="1"/>
    <n v="0"/>
    <n v="0"/>
    <m/>
    <n v="1"/>
  </r>
  <r>
    <x v="17"/>
    <n v="4"/>
    <s v="EW2.4"/>
    <x v="0"/>
    <m/>
    <x v="93"/>
    <n v="6404"/>
    <s v="tuber"/>
    <s v="non-canopy"/>
    <n v="0"/>
    <n v="0"/>
    <n v="0"/>
    <n v="0"/>
    <n v="0"/>
    <n v="3"/>
    <n v="0"/>
    <n v="0"/>
    <m/>
    <n v="3"/>
  </r>
  <r>
    <x v="17"/>
    <n v="4"/>
    <s v="EW2.4"/>
    <x v="0"/>
    <m/>
    <x v="96"/>
    <n v="11388"/>
    <s v="rhizome"/>
    <s v="non-canopy"/>
    <n v="0"/>
    <n v="0"/>
    <n v="0"/>
    <n v="0"/>
    <n v="0"/>
    <n v="20"/>
    <n v="0"/>
    <n v="0"/>
    <m/>
    <n v="20"/>
  </r>
  <r>
    <x v="17"/>
    <n v="4"/>
    <s v="EW2.4"/>
    <x v="0"/>
    <m/>
    <x v="98"/>
    <n v="3131"/>
    <s v="none"/>
    <s v="non-canopy"/>
    <n v="0"/>
    <n v="0"/>
    <n v="0"/>
    <n v="0"/>
    <n v="0"/>
    <n v="1"/>
    <n v="0"/>
    <n v="0"/>
    <m/>
    <n v="1"/>
  </r>
  <r>
    <x v="17"/>
    <n v="5"/>
    <s v="EW2.5"/>
    <x v="0"/>
    <m/>
    <x v="98"/>
    <n v="3131"/>
    <s v="none"/>
    <s v="non-canopy"/>
    <n v="0"/>
    <n v="0"/>
    <n v="0"/>
    <n v="0"/>
    <n v="0"/>
    <n v="1"/>
    <n v="0"/>
    <n v="0"/>
    <m/>
    <n v="1"/>
  </r>
  <r>
    <x v="17"/>
    <n v="5"/>
    <s v="EW2.5"/>
    <x v="0"/>
    <m/>
    <x v="61"/>
    <n v="4232"/>
    <s v="lignotuber"/>
    <s v="canopy"/>
    <n v="0"/>
    <n v="3"/>
    <n v="0"/>
    <n v="4"/>
    <n v="0"/>
    <n v="0"/>
    <n v="0"/>
    <n v="0"/>
    <m/>
    <n v="3"/>
  </r>
  <r>
    <x v="17"/>
    <n v="5"/>
    <s v="EW2.5"/>
    <x v="0"/>
    <m/>
    <x v="97"/>
    <n v="3152"/>
    <s v="tuber"/>
    <s v="soil-persistent"/>
    <n v="0"/>
    <n v="0"/>
    <n v="0"/>
    <n v="0"/>
    <n v="0"/>
    <n v="2"/>
    <n v="0"/>
    <n v="0"/>
    <m/>
    <n v="2"/>
  </r>
  <r>
    <x v="17"/>
    <n v="5"/>
    <s v="EW2.5"/>
    <x v="0"/>
    <m/>
    <x v="88"/>
    <n v="7961"/>
    <s v="stolon"/>
    <s v="non-canopy"/>
    <n v="0"/>
    <n v="0"/>
    <n v="0"/>
    <n v="0"/>
    <n v="0"/>
    <n v="20"/>
    <n v="0"/>
    <n v="0"/>
    <m/>
    <n v="20"/>
  </r>
  <r>
    <x v="17"/>
    <n v="5"/>
    <s v="EW2.5"/>
    <x v="0"/>
    <m/>
    <x v="96"/>
    <n v="11388"/>
    <s v="rhizome"/>
    <s v="non-canopy"/>
    <n v="0"/>
    <n v="0"/>
    <n v="0"/>
    <n v="0"/>
    <n v="0"/>
    <n v="3"/>
    <n v="0"/>
    <n v="0"/>
    <m/>
    <n v="3"/>
  </r>
  <r>
    <x v="17"/>
    <n v="5"/>
    <s v="EW2.5"/>
    <x v="0"/>
    <m/>
    <x v="63"/>
    <n v="8748"/>
    <s v="NA"/>
    <s v="NA"/>
    <n v="0"/>
    <n v="0"/>
    <n v="0"/>
    <n v="0"/>
    <n v="0"/>
    <n v="2"/>
    <n v="0"/>
    <n v="0"/>
    <m/>
    <n v="2"/>
  </r>
  <r>
    <x v="17"/>
    <n v="5"/>
    <s v="EW2.5"/>
    <x v="0"/>
    <m/>
    <x v="99"/>
    <n v="1411"/>
    <s v="none"/>
    <s v="non-canopy"/>
    <n v="0"/>
    <n v="0"/>
    <n v="0"/>
    <n v="0"/>
    <n v="0"/>
    <n v="1"/>
    <n v="0"/>
    <n v="0"/>
    <s v="ID corrected from Isotoma fluivatilis subsp. australis to Cotula alpina based on fruiting specimens from Apr2021"/>
    <n v="1"/>
  </r>
  <r>
    <x v="17"/>
    <n v="6"/>
    <s v="EW2.6"/>
    <x v="0"/>
    <m/>
    <x v="61"/>
    <n v="4232"/>
    <s v="lignotuber"/>
    <s v="canopy"/>
    <n v="0"/>
    <n v="0"/>
    <n v="0"/>
    <n v="4"/>
    <n v="0"/>
    <n v="1"/>
    <n v="0"/>
    <n v="0"/>
    <m/>
    <n v="1"/>
  </r>
  <r>
    <x v="17"/>
    <n v="6"/>
    <s v="EW2.6"/>
    <x v="0"/>
    <m/>
    <x v="88"/>
    <n v="7961"/>
    <s v="stolon"/>
    <s v="non-canopy"/>
    <n v="0"/>
    <n v="0"/>
    <n v="0"/>
    <n v="0"/>
    <n v="0"/>
    <n v="16"/>
    <n v="0"/>
    <n v="0"/>
    <m/>
    <n v="16"/>
  </r>
  <r>
    <x v="17"/>
    <n v="6"/>
    <s v="EW2.6"/>
    <x v="0"/>
    <m/>
    <x v="97"/>
    <n v="3152"/>
    <s v="tuber"/>
    <s v="soil-persistent"/>
    <n v="0"/>
    <n v="0"/>
    <n v="0"/>
    <n v="0"/>
    <n v="0"/>
    <n v="1"/>
    <n v="0"/>
    <n v="0"/>
    <m/>
    <n v="1"/>
  </r>
  <r>
    <x v="17"/>
    <n v="6"/>
    <s v="EW2.6"/>
    <x v="0"/>
    <m/>
    <x v="100"/>
    <n v="9904"/>
    <s v="none"/>
    <s v="non-canopy"/>
    <n v="0"/>
    <n v="0"/>
    <n v="0"/>
    <n v="0"/>
    <n v="0"/>
    <n v="1"/>
    <n v="0"/>
    <n v="0"/>
    <s v="previously misID'd as Gamochaeta"/>
    <n v="1"/>
  </r>
  <r>
    <x v="17"/>
    <n v="6"/>
    <s v="EW2.6"/>
    <x v="0"/>
    <m/>
    <x v="101"/>
    <n v="11146"/>
    <s v="none"/>
    <s v="non-canopy"/>
    <n v="0"/>
    <n v="0"/>
    <n v="0"/>
    <n v="0"/>
    <n v="0"/>
    <n v="1"/>
    <n v="0"/>
    <n v="0"/>
    <s v="ID corrected from Chrysocephalum apiculatum to Pseudognaphalium luteo-album based on Apr2021 observations"/>
    <n v="1"/>
  </r>
  <r>
    <x v="17"/>
    <n v="6"/>
    <s v="EW2.6"/>
    <x v="0"/>
    <m/>
    <x v="82"/>
    <n v="3596"/>
    <s v="none"/>
    <s v="soil-persistent"/>
    <n v="0"/>
    <n v="0"/>
    <n v="0"/>
    <n v="0"/>
    <n v="0"/>
    <n v="1"/>
    <n v="0"/>
    <n v="0"/>
    <m/>
    <n v="1"/>
  </r>
  <r>
    <x v="17"/>
    <n v="7"/>
    <s v="EW2.7"/>
    <x v="0"/>
    <m/>
    <x v="61"/>
    <n v="4232"/>
    <s v="lignotuber"/>
    <s v="canopy"/>
    <n v="0"/>
    <n v="5"/>
    <n v="0"/>
    <n v="7"/>
    <n v="0"/>
    <n v="0"/>
    <n v="0"/>
    <n v="0"/>
    <m/>
    <n v="5"/>
  </r>
  <r>
    <x v="17"/>
    <n v="7"/>
    <s v="EW2.7"/>
    <x v="0"/>
    <m/>
    <x v="88"/>
    <n v="7961"/>
    <s v="stolon"/>
    <s v="non-canopy"/>
    <n v="0"/>
    <n v="0"/>
    <n v="0"/>
    <n v="0"/>
    <n v="0"/>
    <n v="12"/>
    <n v="0"/>
    <n v="0"/>
    <m/>
    <n v="12"/>
  </r>
  <r>
    <x v="17"/>
    <n v="7"/>
    <s v="EW2.7"/>
    <x v="0"/>
    <m/>
    <x v="93"/>
    <n v="6404"/>
    <s v="tuber"/>
    <s v="non-canopy"/>
    <n v="0"/>
    <n v="0"/>
    <n v="0"/>
    <n v="0"/>
    <n v="0"/>
    <n v="1"/>
    <n v="0"/>
    <n v="0"/>
    <m/>
    <n v="1"/>
  </r>
  <r>
    <x v="17"/>
    <n v="7"/>
    <s v="EW2.7"/>
    <x v="0"/>
    <m/>
    <x v="97"/>
    <n v="3152"/>
    <s v="tuber"/>
    <s v="soil-persistent"/>
    <n v="0"/>
    <n v="0"/>
    <n v="0"/>
    <n v="0"/>
    <n v="0"/>
    <n v="1"/>
    <n v="0"/>
    <n v="0"/>
    <m/>
    <n v="1"/>
  </r>
  <r>
    <x v="17"/>
    <n v="7"/>
    <s v="EW2.7"/>
    <x v="0"/>
    <m/>
    <x v="101"/>
    <n v="11146"/>
    <s v="none"/>
    <s v="non-canopy"/>
    <n v="0"/>
    <n v="0"/>
    <n v="0"/>
    <n v="0"/>
    <n v="0"/>
    <n v="1"/>
    <n v="0"/>
    <n v="0"/>
    <s v="ID corrected from Chrysocephalum apiculatum to Pseudognaphalium luteo-album based on Apr2021 observations"/>
    <n v="1"/>
  </r>
  <r>
    <x v="17"/>
    <n v="7"/>
    <s v="EW2.7"/>
    <x v="0"/>
    <m/>
    <x v="96"/>
    <n v="11388"/>
    <s v="rhizome"/>
    <s v="non-canopy"/>
    <n v="0"/>
    <n v="0"/>
    <n v="0"/>
    <n v="0"/>
    <n v="0"/>
    <n v="5"/>
    <n v="0"/>
    <n v="0"/>
    <m/>
    <n v="5"/>
  </r>
  <r>
    <x v="17"/>
    <n v="7"/>
    <s v="EW2.7"/>
    <x v="0"/>
    <m/>
    <x v="102"/>
    <n v="7983"/>
    <s v="none"/>
    <s v="non-canopy"/>
    <n v="0"/>
    <n v="0"/>
    <n v="0"/>
    <n v="0"/>
    <n v="0"/>
    <n v="1"/>
    <n v="0"/>
    <n v="0"/>
    <m/>
    <n v="1"/>
  </r>
  <r>
    <x v="17"/>
    <n v="7"/>
    <s v="EW2.7"/>
    <x v="0"/>
    <m/>
    <x v="100"/>
    <n v="9904"/>
    <s v="none"/>
    <s v="non-canopy"/>
    <n v="0"/>
    <n v="0"/>
    <n v="0"/>
    <n v="0"/>
    <n v="0"/>
    <n v="1"/>
    <n v="0"/>
    <n v="0"/>
    <s v="previously misID'd as Gamochaeta"/>
    <n v="1"/>
  </r>
  <r>
    <x v="17"/>
    <n v="8"/>
    <s v="EW2.8"/>
    <x v="0"/>
    <m/>
    <x v="61"/>
    <n v="4232"/>
    <s v="lignotuber"/>
    <s v="canopy"/>
    <n v="0"/>
    <n v="1"/>
    <n v="0"/>
    <n v="1"/>
    <n v="0"/>
    <n v="0"/>
    <n v="0"/>
    <n v="0"/>
    <m/>
    <n v="1"/>
  </r>
  <r>
    <x v="17"/>
    <n v="8"/>
    <s v="EW2.8"/>
    <x v="0"/>
    <m/>
    <x v="58"/>
    <n v="4000"/>
    <s v="lignotuber"/>
    <s v="soil-persistent"/>
    <n v="0"/>
    <n v="0"/>
    <n v="0"/>
    <n v="2"/>
    <n v="0"/>
    <n v="0"/>
    <n v="0"/>
    <n v="0"/>
    <m/>
    <n v="0"/>
  </r>
  <r>
    <x v="17"/>
    <n v="8"/>
    <s v="EW2.8"/>
    <x v="0"/>
    <m/>
    <x v="88"/>
    <n v="7961"/>
    <s v="stolon"/>
    <s v="non-canopy"/>
    <n v="0"/>
    <n v="0"/>
    <n v="0"/>
    <n v="0"/>
    <n v="0"/>
    <n v="4"/>
    <n v="0"/>
    <n v="0"/>
    <m/>
    <n v="4"/>
  </r>
  <r>
    <x v="17"/>
    <n v="8"/>
    <s v="EW2.8"/>
    <x v="0"/>
    <m/>
    <x v="29"/>
    <n v="10605"/>
    <s v="rhizome"/>
    <s v="non-canopy"/>
    <n v="0"/>
    <n v="2"/>
    <n v="0"/>
    <n v="0"/>
    <n v="0"/>
    <n v="0"/>
    <n v="0"/>
    <n v="0"/>
    <m/>
    <n v="2"/>
  </r>
  <r>
    <x v="17"/>
    <n v="8"/>
    <s v="EW2.8"/>
    <x v="0"/>
    <m/>
    <x v="93"/>
    <n v="6404"/>
    <s v="tuber"/>
    <s v="non-canopy"/>
    <n v="0"/>
    <n v="0"/>
    <n v="0"/>
    <n v="0"/>
    <n v="0"/>
    <n v="2"/>
    <n v="0"/>
    <n v="0"/>
    <m/>
    <n v="2"/>
  </r>
  <r>
    <x v="17"/>
    <n v="8"/>
    <s v="EW2.8"/>
    <x v="0"/>
    <m/>
    <x v="95"/>
    <n v="1550"/>
    <s v="none"/>
    <s v="non-canopy"/>
    <n v="0"/>
    <n v="0"/>
    <n v="0"/>
    <n v="0"/>
    <n v="0"/>
    <n v="2"/>
    <n v="0"/>
    <n v="0"/>
    <m/>
    <n v="2"/>
  </r>
  <r>
    <x v="17"/>
    <n v="8"/>
    <s v="EW2.8"/>
    <x v="0"/>
    <m/>
    <x v="96"/>
    <n v="11388"/>
    <s v="rhizome"/>
    <s v="non-canopy"/>
    <n v="0"/>
    <n v="1"/>
    <n v="0"/>
    <n v="0"/>
    <n v="0"/>
    <n v="0"/>
    <n v="0"/>
    <n v="0"/>
    <m/>
    <n v="1"/>
  </r>
  <r>
    <x v="17"/>
    <n v="8"/>
    <s v="EW2.8"/>
    <x v="0"/>
    <m/>
    <x v="17"/>
    <n v="5532"/>
    <s v="rhizome"/>
    <s v="non-canopy"/>
    <n v="0"/>
    <n v="0"/>
    <n v="0"/>
    <n v="1"/>
    <n v="0"/>
    <n v="0"/>
    <n v="0"/>
    <n v="0"/>
    <m/>
    <n v="0"/>
  </r>
  <r>
    <x v="17"/>
    <n v="9"/>
    <s v="EW2.9"/>
    <x v="0"/>
    <m/>
    <x v="61"/>
    <n v="4232"/>
    <s v="lignotuber"/>
    <s v="canopy"/>
    <n v="0"/>
    <n v="2"/>
    <n v="0"/>
    <n v="4"/>
    <n v="0"/>
    <n v="0"/>
    <n v="0"/>
    <n v="0"/>
    <m/>
    <n v="2"/>
  </r>
  <r>
    <x v="17"/>
    <n v="9"/>
    <s v="EW2.9"/>
    <x v="0"/>
    <m/>
    <x v="88"/>
    <n v="7961"/>
    <s v="stolon"/>
    <s v="non-canopy"/>
    <n v="0"/>
    <n v="0"/>
    <n v="0"/>
    <n v="0"/>
    <n v="0"/>
    <n v="9"/>
    <n v="0"/>
    <n v="0"/>
    <m/>
    <n v="9"/>
  </r>
  <r>
    <x v="17"/>
    <n v="9"/>
    <s v="EW2.9"/>
    <x v="0"/>
    <m/>
    <x v="96"/>
    <n v="11388"/>
    <s v="rhizome"/>
    <s v="non-canopy"/>
    <n v="0"/>
    <n v="0"/>
    <n v="0"/>
    <n v="0"/>
    <n v="0"/>
    <n v="1"/>
    <n v="0"/>
    <n v="0"/>
    <m/>
    <n v="1"/>
  </r>
  <r>
    <x v="17"/>
    <n v="9"/>
    <s v="EW2.9"/>
    <x v="0"/>
    <m/>
    <x v="17"/>
    <n v="5532"/>
    <s v="rhizome"/>
    <s v="non-canopy"/>
    <n v="0"/>
    <n v="0"/>
    <n v="0"/>
    <n v="2"/>
    <n v="0"/>
    <n v="0"/>
    <n v="0"/>
    <n v="0"/>
    <m/>
    <n v="0"/>
  </r>
  <r>
    <x v="17"/>
    <n v="10"/>
    <s v="EW2.10"/>
    <x v="0"/>
    <m/>
    <x v="61"/>
    <n v="4232"/>
    <s v="lignotuber"/>
    <s v="canopy"/>
    <n v="0"/>
    <n v="0"/>
    <n v="0"/>
    <n v="4"/>
    <n v="0"/>
    <n v="0"/>
    <n v="0"/>
    <n v="0"/>
    <m/>
    <n v="0"/>
  </r>
  <r>
    <x v="17"/>
    <n v="10"/>
    <s v="EW2.10"/>
    <x v="0"/>
    <m/>
    <x v="17"/>
    <n v="5532"/>
    <s v="rhizome"/>
    <s v="non-canopy"/>
    <n v="0"/>
    <n v="0"/>
    <n v="0"/>
    <n v="3"/>
    <n v="0"/>
    <n v="0"/>
    <n v="0"/>
    <n v="0"/>
    <m/>
    <n v="0"/>
  </r>
  <r>
    <x v="17"/>
    <n v="10"/>
    <s v="EW2.10"/>
    <x v="0"/>
    <m/>
    <x v="97"/>
    <n v="3152"/>
    <s v="tuber"/>
    <s v="soil-persistent"/>
    <n v="0"/>
    <n v="0"/>
    <n v="0"/>
    <n v="0"/>
    <n v="0"/>
    <n v="1"/>
    <n v="0"/>
    <n v="0"/>
    <m/>
    <n v="1"/>
  </r>
  <r>
    <x v="17"/>
    <n v="11"/>
    <s v="EW2.11"/>
    <x v="0"/>
    <m/>
    <x v="61"/>
    <n v="4232"/>
    <s v="lignotuber"/>
    <s v="canopy"/>
    <n v="0"/>
    <n v="0"/>
    <n v="0"/>
    <n v="7"/>
    <n v="0"/>
    <n v="0"/>
    <n v="0"/>
    <n v="0"/>
    <m/>
    <n v="0"/>
  </r>
  <r>
    <x v="17"/>
    <n v="11"/>
    <s v="EW2.11"/>
    <x v="0"/>
    <m/>
    <x v="88"/>
    <n v="7961"/>
    <s v="stolon"/>
    <s v="non-canopy"/>
    <n v="0"/>
    <n v="0"/>
    <n v="0"/>
    <n v="0"/>
    <n v="0"/>
    <n v="3"/>
    <n v="0"/>
    <n v="0"/>
    <m/>
    <n v="3"/>
  </r>
  <r>
    <x v="17"/>
    <n v="11"/>
    <s v="EW2.11"/>
    <x v="0"/>
    <m/>
    <x v="101"/>
    <n v="11146"/>
    <s v="none"/>
    <s v="non-canopy"/>
    <n v="0"/>
    <n v="0"/>
    <n v="0"/>
    <n v="0"/>
    <n v="0"/>
    <n v="2"/>
    <n v="0"/>
    <n v="0"/>
    <s v="ID corrected from Chrysocephalum apiculatum to Pseudognaphalium luteo-album based on Apr2021 observations"/>
    <n v="2"/>
  </r>
  <r>
    <x v="17"/>
    <n v="11"/>
    <s v="EW2.11"/>
    <x v="0"/>
    <m/>
    <x v="17"/>
    <n v="5532"/>
    <s v="rhizome"/>
    <s v="non-canopy"/>
    <n v="0"/>
    <n v="0"/>
    <n v="0"/>
    <n v="2"/>
    <n v="0"/>
    <n v="0"/>
    <n v="0"/>
    <n v="0"/>
    <m/>
    <n v="0"/>
  </r>
  <r>
    <x v="17"/>
    <n v="12"/>
    <s v="EW2.12"/>
    <x v="0"/>
    <m/>
    <x v="61"/>
    <n v="4232"/>
    <s v="lignotuber"/>
    <s v="canopy"/>
    <n v="0"/>
    <n v="0"/>
    <n v="0"/>
    <n v="3"/>
    <n v="0"/>
    <n v="0"/>
    <n v="0"/>
    <n v="0"/>
    <m/>
    <n v="0"/>
  </r>
  <r>
    <x v="17"/>
    <n v="12"/>
    <s v="EW2.12"/>
    <x v="0"/>
    <m/>
    <x v="97"/>
    <n v="3152"/>
    <s v="tuber"/>
    <s v="soil-persistent"/>
    <n v="0"/>
    <n v="0"/>
    <n v="0"/>
    <n v="0"/>
    <n v="0"/>
    <n v="3"/>
    <n v="0"/>
    <n v="0"/>
    <m/>
    <n v="3"/>
  </r>
  <r>
    <x v="17"/>
    <n v="12"/>
    <s v="EW2.12"/>
    <x v="0"/>
    <m/>
    <x v="88"/>
    <n v="7961"/>
    <s v="stolon"/>
    <s v="non-canopy"/>
    <n v="0"/>
    <n v="0"/>
    <n v="0"/>
    <n v="0"/>
    <n v="0"/>
    <n v="2"/>
    <n v="0"/>
    <n v="0"/>
    <m/>
    <n v="2"/>
  </r>
  <r>
    <x v="17"/>
    <n v="12"/>
    <s v="EW2.12"/>
    <x v="0"/>
    <m/>
    <x v="29"/>
    <n v="10605"/>
    <s v="rhizome"/>
    <s v="non-canopy"/>
    <n v="0"/>
    <n v="2"/>
    <n v="0"/>
    <n v="0"/>
    <n v="0"/>
    <m/>
    <n v="0"/>
    <n v="0"/>
    <m/>
    <n v="2"/>
  </r>
  <r>
    <x v="17"/>
    <n v="12"/>
    <s v="EW2.12"/>
    <x v="0"/>
    <m/>
    <x v="103"/>
    <n v="4621"/>
    <s v="tuber"/>
    <s v="non-canopy"/>
    <n v="0"/>
    <n v="0"/>
    <n v="0"/>
    <n v="0"/>
    <n v="0"/>
    <n v="1"/>
    <n v="0"/>
    <n v="0"/>
    <m/>
    <n v="1"/>
  </r>
  <r>
    <x v="17"/>
    <n v="12"/>
    <s v="EW2.12"/>
    <x v="0"/>
    <m/>
    <x v="94"/>
    <e v="#N/A"/>
    <s v="none"/>
    <s v="transient"/>
    <n v="0"/>
    <n v="0"/>
    <n v="0"/>
    <n v="0"/>
    <n v="0"/>
    <n v="1"/>
    <n v="0"/>
    <n v="0"/>
    <m/>
    <n v="1"/>
  </r>
  <r>
    <x v="17"/>
    <n v="13"/>
    <s v="EW2.13"/>
    <x v="0"/>
    <m/>
    <x v="61"/>
    <n v="4232"/>
    <s v="lignotuber"/>
    <s v="canopy"/>
    <n v="0"/>
    <n v="0"/>
    <n v="0"/>
    <n v="1"/>
    <n v="0"/>
    <n v="0"/>
    <n v="0"/>
    <n v="0"/>
    <m/>
    <n v="0"/>
  </r>
  <r>
    <x v="17"/>
    <n v="13"/>
    <s v="EW2.13"/>
    <x v="0"/>
    <m/>
    <x v="96"/>
    <n v="11388"/>
    <s v="rhizome"/>
    <s v="non-canopy"/>
    <n v="0"/>
    <n v="0"/>
    <n v="0"/>
    <n v="0"/>
    <n v="0"/>
    <n v="1"/>
    <n v="0"/>
    <n v="0"/>
    <m/>
    <n v="1"/>
  </r>
  <r>
    <x v="17"/>
    <n v="13"/>
    <s v="EW2.13"/>
    <x v="0"/>
    <m/>
    <x v="99"/>
    <n v="1411"/>
    <s v="none"/>
    <s v="non-canopy"/>
    <n v="0"/>
    <n v="0"/>
    <n v="0"/>
    <n v="0"/>
    <n v="0"/>
    <n v="1"/>
    <n v="0"/>
    <n v="0"/>
    <s v="ID corrected from Isotoma fluivatilis subsp. australis to Cotula alpina based on fruiting specimens from Apr2021"/>
    <n v="1"/>
  </r>
  <r>
    <x v="17"/>
    <n v="13"/>
    <s v="EW2.13"/>
    <x v="0"/>
    <m/>
    <x v="94"/>
    <e v="#N/A"/>
    <s v="none"/>
    <s v="transient"/>
    <n v="0"/>
    <n v="0"/>
    <n v="0"/>
    <n v="0"/>
    <n v="0"/>
    <n v="1"/>
    <n v="0"/>
    <n v="0"/>
    <m/>
    <n v="1"/>
  </r>
  <r>
    <x v="17"/>
    <n v="14"/>
    <s v="EW2.14"/>
    <x v="0"/>
    <m/>
    <x v="61"/>
    <n v="4232"/>
    <s v="lignotuber"/>
    <s v="canopy"/>
    <n v="0"/>
    <n v="1"/>
    <n v="0"/>
    <n v="0"/>
    <n v="0"/>
    <n v="0"/>
    <n v="0"/>
    <n v="0"/>
    <m/>
    <n v="1"/>
  </r>
  <r>
    <x v="17"/>
    <n v="14"/>
    <s v="EW2.14"/>
    <x v="0"/>
    <m/>
    <x v="88"/>
    <n v="7961"/>
    <s v="stolon"/>
    <s v="non-canopy"/>
    <n v="0"/>
    <n v="0"/>
    <n v="0"/>
    <n v="0"/>
    <n v="0"/>
    <n v="4"/>
    <n v="0"/>
    <n v="0"/>
    <m/>
    <n v="4"/>
  </r>
  <r>
    <x v="17"/>
    <n v="14"/>
    <s v="EW2.14"/>
    <x v="0"/>
    <m/>
    <x v="103"/>
    <n v="4621"/>
    <s v="tuber"/>
    <s v="non-canopy"/>
    <n v="0"/>
    <n v="0"/>
    <n v="0"/>
    <n v="0"/>
    <n v="0"/>
    <n v="1"/>
    <n v="0"/>
    <n v="0"/>
    <m/>
    <n v="1"/>
  </r>
  <r>
    <x v="17"/>
    <n v="14"/>
    <s v="EW2.14"/>
    <x v="0"/>
    <m/>
    <x v="93"/>
    <n v="6404"/>
    <s v="tuber"/>
    <s v="non-canopy"/>
    <n v="0"/>
    <n v="0"/>
    <n v="0"/>
    <n v="0"/>
    <n v="0"/>
    <n v="1"/>
    <n v="0"/>
    <n v="0"/>
    <m/>
    <n v="1"/>
  </r>
  <r>
    <x v="17"/>
    <n v="14"/>
    <s v="EW2.14"/>
    <x v="0"/>
    <m/>
    <x v="96"/>
    <n v="11388"/>
    <s v="rhizome"/>
    <s v="non-canopy"/>
    <n v="0"/>
    <n v="0"/>
    <n v="0"/>
    <n v="0"/>
    <n v="0"/>
    <n v="1"/>
    <n v="0"/>
    <n v="0"/>
    <m/>
    <n v="1"/>
  </r>
  <r>
    <x v="17"/>
    <n v="14"/>
    <s v="EW2.14"/>
    <x v="0"/>
    <m/>
    <x v="29"/>
    <n v="10605"/>
    <s v="rhizome"/>
    <s v="non-canopy"/>
    <n v="0"/>
    <n v="0"/>
    <n v="0"/>
    <n v="1"/>
    <n v="0"/>
    <n v="0"/>
    <n v="0"/>
    <n v="0"/>
    <m/>
    <n v="0"/>
  </r>
  <r>
    <x v="17"/>
    <n v="15"/>
    <s v="EW2.15"/>
    <x v="0"/>
    <m/>
    <x v="97"/>
    <n v="3152"/>
    <s v="tuber"/>
    <s v="soil-persistent"/>
    <n v="0"/>
    <n v="0"/>
    <n v="0"/>
    <n v="0"/>
    <n v="0"/>
    <n v="1"/>
    <n v="0"/>
    <n v="0"/>
    <m/>
    <n v="1"/>
  </r>
  <r>
    <x v="17"/>
    <n v="15"/>
    <s v="EW2.15"/>
    <x v="0"/>
    <m/>
    <x v="93"/>
    <n v="6404"/>
    <s v="tuber"/>
    <s v="non-canopy"/>
    <n v="0"/>
    <n v="0"/>
    <n v="0"/>
    <n v="0"/>
    <n v="0"/>
    <n v="1"/>
    <n v="0"/>
    <n v="0"/>
    <m/>
    <n v="1"/>
  </r>
  <r>
    <x v="17"/>
    <n v="15"/>
    <s v="EW2.15"/>
    <x v="0"/>
    <m/>
    <x v="88"/>
    <n v="7961"/>
    <s v="stolon"/>
    <s v="non-canopy"/>
    <n v="0"/>
    <n v="0"/>
    <n v="0"/>
    <n v="0"/>
    <n v="0"/>
    <n v="1"/>
    <n v="0"/>
    <n v="0"/>
    <m/>
    <n v="1"/>
  </r>
  <r>
    <x v="17"/>
    <n v="15"/>
    <s v="EW2.15"/>
    <x v="0"/>
    <m/>
    <x v="103"/>
    <n v="4621"/>
    <s v="tuber"/>
    <s v="non-canopy"/>
    <n v="0"/>
    <n v="0"/>
    <n v="0"/>
    <n v="0"/>
    <n v="0"/>
    <n v="2"/>
    <n v="0"/>
    <n v="0"/>
    <m/>
    <n v="2"/>
  </r>
  <r>
    <x v="17"/>
    <n v="15"/>
    <s v="EW2.15"/>
    <x v="0"/>
    <m/>
    <x v="61"/>
    <n v="4232"/>
    <s v="lignotuber"/>
    <s v="canopy"/>
    <n v="0"/>
    <n v="0"/>
    <n v="0"/>
    <n v="0"/>
    <n v="0"/>
    <n v="3"/>
    <n v="0"/>
    <n v="0"/>
    <m/>
    <n v="3"/>
  </r>
  <r>
    <x v="17"/>
    <n v="15"/>
    <s v="EW2.15"/>
    <x v="0"/>
    <m/>
    <x v="104"/>
    <e v="#N/A"/>
    <s v="NA"/>
    <s v="NA"/>
    <n v="0"/>
    <n v="0"/>
    <n v="0"/>
    <n v="0"/>
    <n v="0"/>
    <n v="1"/>
    <n v="0"/>
    <n v="0"/>
    <m/>
    <n v="1"/>
  </r>
  <r>
    <x v="17"/>
    <n v="16"/>
    <s v="EW2.16"/>
    <x v="0"/>
    <m/>
    <x v="97"/>
    <n v="3152"/>
    <s v="tuber"/>
    <s v="soil-persistent"/>
    <n v="0"/>
    <n v="0"/>
    <n v="0"/>
    <n v="0"/>
    <n v="0"/>
    <n v="1"/>
    <n v="0"/>
    <n v="0"/>
    <m/>
    <n v="1"/>
  </r>
  <r>
    <x v="17"/>
    <n v="16"/>
    <s v="EW2.16"/>
    <x v="0"/>
    <m/>
    <x v="88"/>
    <n v="7961"/>
    <s v="stolon"/>
    <s v="non-canopy"/>
    <n v="0"/>
    <n v="0"/>
    <n v="0"/>
    <n v="0"/>
    <n v="0"/>
    <n v="1"/>
    <n v="0"/>
    <n v="0"/>
    <m/>
    <n v="1"/>
  </r>
  <r>
    <x v="17"/>
    <n v="16"/>
    <s v="EW2.16"/>
    <x v="0"/>
    <m/>
    <x v="99"/>
    <n v="1411"/>
    <s v="none"/>
    <s v="non-canopy"/>
    <n v="0"/>
    <n v="0"/>
    <n v="0"/>
    <n v="0"/>
    <n v="0"/>
    <n v="2"/>
    <n v="0"/>
    <n v="0"/>
    <s v="ID corrected from Isotoma fluivatilis subsp. australis to Cotula alpina based on fruiting specimens from Apr2021"/>
    <n v="2"/>
  </r>
  <r>
    <x v="17"/>
    <n v="16"/>
    <s v="EW2.16"/>
    <x v="0"/>
    <m/>
    <x v="100"/>
    <n v="9904"/>
    <s v="none"/>
    <s v="non-canopy"/>
    <n v="0"/>
    <n v="0"/>
    <n v="0"/>
    <n v="0"/>
    <n v="0"/>
    <n v="3"/>
    <n v="0"/>
    <n v="0"/>
    <s v="previously misID'd as Gamochaeta"/>
    <n v="3"/>
  </r>
  <r>
    <x v="17"/>
    <n v="16"/>
    <s v="EW2.16"/>
    <x v="0"/>
    <m/>
    <x v="105"/>
    <n v="2222"/>
    <s v="stolon"/>
    <s v="non-canopy"/>
    <n v="0"/>
    <n v="0"/>
    <n v="0"/>
    <n v="0"/>
    <n v="0"/>
    <n v="1"/>
    <n v="0"/>
    <n v="0"/>
    <m/>
    <n v="1"/>
  </r>
  <r>
    <x v="17"/>
    <n v="16"/>
    <s v="EW2.16"/>
    <x v="0"/>
    <m/>
    <x v="38"/>
    <n v="1400"/>
    <s v="none"/>
    <s v="non-canopy"/>
    <n v="0"/>
    <n v="0"/>
    <n v="0"/>
    <n v="0"/>
    <n v="0"/>
    <n v="1"/>
    <n v="0"/>
    <n v="0"/>
    <m/>
    <n v="1"/>
  </r>
  <r>
    <x v="17"/>
    <n v="16"/>
    <s v="EW2.16"/>
    <x v="0"/>
    <m/>
    <x v="61"/>
    <n v="4232"/>
    <s v="lignotuber"/>
    <s v="canopy"/>
    <n v="0"/>
    <n v="0"/>
    <n v="0"/>
    <n v="0"/>
    <n v="0"/>
    <n v="4"/>
    <n v="0"/>
    <n v="0"/>
    <m/>
    <n v="4"/>
  </r>
  <r>
    <x v="17"/>
    <n v="16"/>
    <s v="EW2.16"/>
    <x v="0"/>
    <m/>
    <x v="96"/>
    <n v="11388"/>
    <s v="rhizome"/>
    <s v="non-canopy"/>
    <n v="0"/>
    <n v="0"/>
    <n v="0"/>
    <n v="0"/>
    <n v="0"/>
    <n v="1"/>
    <n v="0"/>
    <n v="0"/>
    <m/>
    <n v="1"/>
  </r>
  <r>
    <x v="17"/>
    <n v="16"/>
    <s v="EW2.16"/>
    <x v="0"/>
    <m/>
    <x v="9"/>
    <n v="8875"/>
    <s v="lignotuber"/>
    <s v="soil-persistent"/>
    <n v="0"/>
    <n v="0"/>
    <n v="0"/>
    <n v="0"/>
    <n v="0"/>
    <n v="0"/>
    <n v="1"/>
    <n v="0"/>
    <m/>
    <n v="0"/>
  </r>
  <r>
    <x v="17"/>
    <n v="17"/>
    <s v="EW2.17"/>
    <x v="0"/>
    <m/>
    <x v="61"/>
    <n v="4232"/>
    <s v="lignotuber"/>
    <s v="canopy"/>
    <n v="0"/>
    <n v="5"/>
    <n v="0"/>
    <n v="0"/>
    <n v="0"/>
    <n v="0"/>
    <n v="0"/>
    <n v="0"/>
    <m/>
    <n v="5"/>
  </r>
  <r>
    <x v="17"/>
    <n v="17"/>
    <s v="EW2.17"/>
    <x v="0"/>
    <m/>
    <x v="88"/>
    <n v="7961"/>
    <s v="stolon"/>
    <s v="non-canopy"/>
    <n v="0"/>
    <n v="0"/>
    <n v="0"/>
    <n v="0"/>
    <n v="0"/>
    <n v="6"/>
    <n v="0"/>
    <n v="0"/>
    <m/>
    <n v="6"/>
  </r>
  <r>
    <x v="17"/>
    <n v="17"/>
    <s v="EW2.17"/>
    <x v="0"/>
    <m/>
    <x v="97"/>
    <n v="3152"/>
    <s v="tuber"/>
    <s v="soil-persistent"/>
    <n v="0"/>
    <n v="0"/>
    <n v="0"/>
    <n v="0"/>
    <n v="0"/>
    <n v="2"/>
    <n v="0"/>
    <n v="0"/>
    <m/>
    <n v="2"/>
  </r>
  <r>
    <x v="17"/>
    <n v="17"/>
    <s v="EW2.17"/>
    <x v="0"/>
    <m/>
    <x v="106"/>
    <n v="3440"/>
    <s v="none"/>
    <s v="non-canopy"/>
    <n v="0"/>
    <n v="0"/>
    <n v="0"/>
    <n v="0"/>
    <n v="0"/>
    <n v="6"/>
    <n v="0"/>
    <n v="0"/>
    <m/>
    <n v="6"/>
  </r>
  <r>
    <x v="17"/>
    <n v="17"/>
    <s v="EW2.17"/>
    <x v="0"/>
    <m/>
    <x v="99"/>
    <n v="1411"/>
    <s v="none"/>
    <s v="non-canopy"/>
    <n v="0"/>
    <n v="0"/>
    <n v="0"/>
    <n v="0"/>
    <n v="0"/>
    <n v="2"/>
    <n v="0"/>
    <n v="0"/>
    <s v="ID corrected from Isotoma fluivatilis subsp. australis to Cotula alpina based on fruiting specimens from Apr2021"/>
    <n v="2"/>
  </r>
  <r>
    <x v="17"/>
    <n v="17"/>
    <s v="EW2.17"/>
    <x v="0"/>
    <m/>
    <x v="103"/>
    <n v="4621"/>
    <s v="tuber"/>
    <s v="non-canopy"/>
    <n v="0"/>
    <n v="0"/>
    <n v="0"/>
    <n v="0"/>
    <n v="0"/>
    <n v="1"/>
    <n v="0"/>
    <n v="0"/>
    <m/>
    <n v="1"/>
  </r>
  <r>
    <x v="17"/>
    <n v="17"/>
    <s v="EW2.17"/>
    <x v="0"/>
    <m/>
    <x v="107"/>
    <n v="7309"/>
    <s v="epicormic"/>
    <s v="canopy"/>
    <n v="0"/>
    <n v="0"/>
    <n v="0"/>
    <n v="0"/>
    <n v="0"/>
    <n v="1"/>
    <n v="0"/>
    <n v="0"/>
    <m/>
    <n v="1"/>
  </r>
  <r>
    <x v="17"/>
    <n v="17"/>
    <s v="EW2.17"/>
    <x v="0"/>
    <m/>
    <x v="96"/>
    <n v="11388"/>
    <s v="rhizome"/>
    <s v="non-canopy"/>
    <n v="0"/>
    <n v="0"/>
    <n v="0"/>
    <n v="0"/>
    <n v="0"/>
    <n v="1"/>
    <n v="0"/>
    <n v="0"/>
    <m/>
    <n v="1"/>
  </r>
  <r>
    <x v="17"/>
    <n v="18"/>
    <s v="EW2.18"/>
    <x v="0"/>
    <m/>
    <x v="29"/>
    <n v="10605"/>
    <s v="rhizome"/>
    <s v="non-canopy"/>
    <n v="0"/>
    <n v="0"/>
    <n v="0"/>
    <n v="1"/>
    <n v="0"/>
    <n v="0"/>
    <n v="0"/>
    <n v="0"/>
    <m/>
    <n v="0"/>
  </r>
  <r>
    <x v="17"/>
    <n v="18"/>
    <s v="EW2.18"/>
    <x v="0"/>
    <m/>
    <x v="9"/>
    <n v="8875"/>
    <s v="lignotuber"/>
    <s v="soil-persistent"/>
    <n v="0"/>
    <n v="0"/>
    <n v="0"/>
    <n v="1"/>
    <n v="0"/>
    <n v="0"/>
    <n v="0"/>
    <n v="0"/>
    <m/>
    <n v="0"/>
  </r>
  <r>
    <x v="17"/>
    <n v="18"/>
    <s v="EW2.18"/>
    <x v="0"/>
    <m/>
    <x v="100"/>
    <n v="9904"/>
    <s v="none"/>
    <s v="non-canopy"/>
    <n v="0"/>
    <n v="0"/>
    <n v="0"/>
    <n v="0"/>
    <n v="0"/>
    <n v="1"/>
    <n v="0"/>
    <n v="0"/>
    <s v="previously misID'd as Gamochaeta"/>
    <n v="1"/>
  </r>
  <r>
    <x v="17"/>
    <n v="18"/>
    <s v="EW2.18"/>
    <x v="0"/>
    <m/>
    <x v="55"/>
    <n v="11903"/>
    <s v="none"/>
    <s v="non-canopy"/>
    <n v="0"/>
    <n v="0"/>
    <n v="0"/>
    <n v="0"/>
    <n v="0"/>
    <n v="1"/>
    <n v="0"/>
    <n v="0"/>
    <m/>
    <n v="1"/>
  </r>
  <r>
    <x v="17"/>
    <n v="18"/>
    <s v="EW2.18"/>
    <x v="0"/>
    <m/>
    <x v="91"/>
    <n v="10442"/>
    <s v="none"/>
    <s v="non-canopy"/>
    <n v="0"/>
    <n v="0"/>
    <n v="0"/>
    <n v="0"/>
    <n v="0"/>
    <n v="1"/>
    <n v="0"/>
    <n v="0"/>
    <m/>
    <n v="1"/>
  </r>
  <r>
    <x v="17"/>
    <n v="18"/>
    <s v="EW2.18"/>
    <x v="0"/>
    <m/>
    <x v="106"/>
    <n v="3440"/>
    <s v="none"/>
    <s v="non-canopy"/>
    <n v="0"/>
    <n v="0"/>
    <n v="0"/>
    <n v="0"/>
    <n v="0"/>
    <n v="15"/>
    <n v="0"/>
    <n v="0"/>
    <m/>
    <n v="15"/>
  </r>
  <r>
    <x v="17"/>
    <n v="19"/>
    <s v="EW2.19"/>
    <x v="0"/>
    <m/>
    <x v="68"/>
    <n v="4145"/>
    <s v="none"/>
    <s v="canopy"/>
    <n v="0"/>
    <n v="0"/>
    <n v="0"/>
    <n v="0"/>
    <n v="0"/>
    <n v="1"/>
    <n v="0"/>
    <n v="0"/>
    <m/>
    <n v="1"/>
  </r>
  <r>
    <x v="17"/>
    <n v="19"/>
    <s v="EW2.19"/>
    <x v="0"/>
    <m/>
    <x v="61"/>
    <n v="4232"/>
    <s v="lignotuber"/>
    <s v="canopy"/>
    <n v="0"/>
    <n v="1"/>
    <n v="0"/>
    <n v="0"/>
    <n v="0"/>
    <n v="12"/>
    <n v="0"/>
    <n v="0"/>
    <m/>
    <n v="13"/>
  </r>
  <r>
    <x v="17"/>
    <n v="19"/>
    <s v="EW2.19"/>
    <x v="0"/>
    <m/>
    <x v="106"/>
    <n v="3440"/>
    <s v="none"/>
    <s v="non-canopy"/>
    <n v="0"/>
    <n v="0"/>
    <n v="0"/>
    <n v="0"/>
    <n v="0"/>
    <n v="15"/>
    <n v="0"/>
    <n v="0"/>
    <m/>
    <n v="15"/>
  </r>
  <r>
    <x v="17"/>
    <n v="19"/>
    <s v="EW2.19"/>
    <x v="0"/>
    <m/>
    <x v="97"/>
    <n v="3152"/>
    <s v="tuber"/>
    <s v="soil-persistent"/>
    <n v="0"/>
    <n v="0"/>
    <n v="0"/>
    <n v="0"/>
    <n v="0"/>
    <n v="2"/>
    <n v="0"/>
    <n v="0"/>
    <m/>
    <n v="2"/>
  </r>
  <r>
    <x v="17"/>
    <n v="19"/>
    <s v="EW2.19"/>
    <x v="0"/>
    <m/>
    <x v="100"/>
    <n v="9904"/>
    <s v="none"/>
    <s v="non-canopy"/>
    <n v="0"/>
    <n v="0"/>
    <n v="0"/>
    <n v="0"/>
    <n v="0"/>
    <n v="2"/>
    <n v="0"/>
    <n v="0"/>
    <s v="previously misID'd as Gamochaeta"/>
    <n v="2"/>
  </r>
  <r>
    <x v="17"/>
    <n v="19"/>
    <s v="EW2.19"/>
    <x v="0"/>
    <m/>
    <x v="96"/>
    <n v="11388"/>
    <s v="rhizome"/>
    <s v="non-canopy"/>
    <n v="0"/>
    <n v="0"/>
    <n v="0"/>
    <n v="0"/>
    <n v="0"/>
    <n v="4"/>
    <n v="0"/>
    <n v="0"/>
    <m/>
    <n v="4"/>
  </r>
  <r>
    <x v="17"/>
    <n v="19"/>
    <s v="EW2.19"/>
    <x v="0"/>
    <m/>
    <x v="103"/>
    <n v="4621"/>
    <s v="tuber"/>
    <s v="non-canopy"/>
    <n v="0"/>
    <n v="0"/>
    <n v="0"/>
    <n v="0"/>
    <n v="0"/>
    <n v="1"/>
    <n v="0"/>
    <n v="0"/>
    <m/>
    <n v="1"/>
  </r>
  <r>
    <x v="17"/>
    <n v="19"/>
    <s v="EW2.19"/>
    <x v="0"/>
    <m/>
    <x v="93"/>
    <n v="6404"/>
    <s v="tuber"/>
    <s v="non-canopy"/>
    <n v="0"/>
    <n v="0"/>
    <n v="0"/>
    <n v="0"/>
    <n v="0"/>
    <n v="1"/>
    <n v="0"/>
    <n v="0"/>
    <m/>
    <n v="1"/>
  </r>
  <r>
    <x v="17"/>
    <n v="20"/>
    <s v="EW2.20"/>
    <x v="0"/>
    <m/>
    <x v="61"/>
    <n v="4232"/>
    <s v="lignotuber"/>
    <s v="canopy"/>
    <n v="0"/>
    <n v="0"/>
    <n v="0"/>
    <n v="1"/>
    <n v="0"/>
    <n v="5"/>
    <n v="0"/>
    <n v="0"/>
    <m/>
    <n v="5"/>
  </r>
  <r>
    <x v="17"/>
    <n v="20"/>
    <s v="EW2.20"/>
    <x v="0"/>
    <m/>
    <x v="101"/>
    <n v="11146"/>
    <s v="none"/>
    <s v="non-canopy"/>
    <n v="0"/>
    <n v="0"/>
    <n v="0"/>
    <n v="0"/>
    <n v="0"/>
    <n v="5"/>
    <n v="0"/>
    <n v="0"/>
    <s v="ID corrected from Chrysocephalum apiculatum to Pseudognaphalium luteo-album based on Apr2021 observations"/>
    <n v="5"/>
  </r>
  <r>
    <x v="17"/>
    <n v="20"/>
    <s v="EW2.20"/>
    <x v="0"/>
    <m/>
    <x v="106"/>
    <n v="3440"/>
    <s v="none"/>
    <s v="non-canopy"/>
    <n v="0"/>
    <n v="0"/>
    <n v="0"/>
    <n v="0"/>
    <n v="0"/>
    <n v="2"/>
    <n v="0"/>
    <n v="0"/>
    <m/>
    <n v="2"/>
  </r>
  <r>
    <x v="17"/>
    <n v="20"/>
    <s v="EW2.20"/>
    <x v="0"/>
    <m/>
    <x v="93"/>
    <n v="6404"/>
    <s v="tuber"/>
    <s v="non-canopy"/>
    <n v="0"/>
    <n v="0"/>
    <n v="0"/>
    <n v="0"/>
    <n v="0"/>
    <n v="8"/>
    <n v="0"/>
    <n v="0"/>
    <m/>
    <n v="8"/>
  </r>
  <r>
    <x v="17"/>
    <n v="20"/>
    <s v="EW2.20"/>
    <x v="0"/>
    <m/>
    <x v="96"/>
    <n v="11388"/>
    <s v="rhizome"/>
    <s v="non-canopy"/>
    <n v="0"/>
    <n v="0"/>
    <n v="0"/>
    <n v="0"/>
    <n v="0"/>
    <n v="4"/>
    <n v="0"/>
    <n v="0"/>
    <m/>
    <n v="4"/>
  </r>
  <r>
    <x v="17"/>
    <n v="20"/>
    <s v="EW2.20"/>
    <x v="0"/>
    <m/>
    <x v="77"/>
    <n v="4169"/>
    <s v="epicormic"/>
    <s v="canopy"/>
    <n v="0"/>
    <n v="0"/>
    <n v="0"/>
    <n v="0"/>
    <n v="0"/>
    <n v="1"/>
    <n v="0"/>
    <n v="0"/>
    <m/>
    <n v="1"/>
  </r>
  <r>
    <x v="17"/>
    <n v="20"/>
    <s v="EW2.20"/>
    <x v="0"/>
    <m/>
    <x v="94"/>
    <e v="#N/A"/>
    <s v="none"/>
    <s v="transient"/>
    <n v="0"/>
    <n v="0"/>
    <n v="0"/>
    <n v="0"/>
    <n v="0"/>
    <n v="1"/>
    <n v="0"/>
    <n v="0"/>
    <m/>
    <n v="1"/>
  </r>
  <r>
    <x v="17"/>
    <n v="20"/>
    <s v="EW2.20"/>
    <x v="0"/>
    <m/>
    <x v="55"/>
    <n v="11903"/>
    <s v="none"/>
    <s v="non-canopy"/>
    <n v="0"/>
    <n v="0"/>
    <n v="0"/>
    <n v="0"/>
    <n v="0"/>
    <n v="4"/>
    <n v="0"/>
    <n v="0"/>
    <m/>
    <n v="4"/>
  </r>
  <r>
    <x v="17"/>
    <n v="20"/>
    <s v="EW2.20"/>
    <x v="0"/>
    <m/>
    <x v="91"/>
    <n v="10442"/>
    <s v="none"/>
    <s v="non-canopy"/>
    <n v="0"/>
    <n v="0"/>
    <n v="0"/>
    <n v="0"/>
    <n v="0"/>
    <n v="2"/>
    <n v="0"/>
    <n v="0"/>
    <m/>
    <n v="2"/>
  </r>
  <r>
    <x v="0"/>
    <n v="1"/>
    <s v="BS1.1"/>
    <x v="1"/>
    <d v="2020-11-17T00:00:00"/>
    <x v="0"/>
    <n v="7766"/>
    <s v="lignotuber"/>
    <s v="canopy"/>
    <s v="NA"/>
    <n v="3"/>
    <n v="0"/>
    <s v="NA"/>
    <n v="0"/>
    <n v="0"/>
    <n v="0"/>
    <n v="0"/>
    <m/>
    <n v="3"/>
  </r>
  <r>
    <x v="0"/>
    <n v="1"/>
    <s v="BS1.1"/>
    <x v="1"/>
    <d v="2020-11-17T00:00:00"/>
    <x v="1"/>
    <n v="3997"/>
    <s v="lignotuber"/>
    <s v="soil-persistent"/>
    <s v="NA"/>
    <n v="16"/>
    <n v="0"/>
    <s v="NA"/>
    <n v="0"/>
    <n v="60"/>
    <n v="0"/>
    <n v="0"/>
    <m/>
    <n v="76"/>
  </r>
  <r>
    <x v="0"/>
    <n v="1"/>
    <s v="BS1.1"/>
    <x v="1"/>
    <d v="2020-11-17T00:00:00"/>
    <x v="2"/>
    <n v="2987"/>
    <s v="basal"/>
    <s v="soil-persistent"/>
    <s v="NA"/>
    <n v="21"/>
    <n v="0"/>
    <s v="NA"/>
    <n v="0"/>
    <n v="0"/>
    <n v="0"/>
    <n v="0"/>
    <m/>
    <n v="21"/>
  </r>
  <r>
    <x v="0"/>
    <n v="1"/>
    <s v="BS1.1"/>
    <x v="1"/>
    <d v="2020-11-17T00:00:00"/>
    <x v="3"/>
    <n v="3174"/>
    <s v="rhizome"/>
    <s v="soil-persistent"/>
    <s v="NA"/>
    <n v="5"/>
    <n v="0"/>
    <s v="NA"/>
    <n v="0"/>
    <n v="2"/>
    <n v="0"/>
    <n v="0"/>
    <m/>
    <n v="7"/>
  </r>
  <r>
    <x v="0"/>
    <n v="1"/>
    <s v="BS1.1"/>
    <x v="1"/>
    <d v="2020-11-17T00:00:00"/>
    <x v="4"/>
    <n v="5738"/>
    <s v="basal"/>
    <s v="soil-persistent"/>
    <s v="NA"/>
    <n v="1"/>
    <n v="0"/>
    <s v="NA"/>
    <n v="0"/>
    <n v="0"/>
    <n v="0"/>
    <n v="0"/>
    <m/>
    <n v="1"/>
  </r>
  <r>
    <x v="0"/>
    <n v="1"/>
    <s v="BS1.1"/>
    <x v="1"/>
    <d v="2020-11-17T00:00:00"/>
    <x v="5"/>
    <n v="6406"/>
    <s v="rhizome"/>
    <s v="transient"/>
    <s v="NA"/>
    <n v="40"/>
    <n v="0"/>
    <s v="NA"/>
    <n v="0"/>
    <n v="0"/>
    <n v="0"/>
    <n v="0"/>
    <m/>
    <n v="40"/>
  </r>
  <r>
    <x v="0"/>
    <n v="1"/>
    <s v="BS1.1"/>
    <x v="1"/>
    <d v="2020-11-17T00:00:00"/>
    <x v="6"/>
    <n v="8872"/>
    <s v="tuber"/>
    <s v="transient"/>
    <s v="NA"/>
    <n v="0"/>
    <n v="0"/>
    <s v="NA"/>
    <n v="0"/>
    <n v="0"/>
    <n v="0"/>
    <n v="0"/>
    <m/>
    <n v="0"/>
  </r>
  <r>
    <x v="0"/>
    <n v="1"/>
    <s v="BS1.1"/>
    <x v="1"/>
    <d v="2020-11-17T00:00:00"/>
    <x v="7"/>
    <n v="5541"/>
    <s v="rhizome"/>
    <s v="non-canopy"/>
    <s v="NA"/>
    <n v="50"/>
    <n v="0"/>
    <s v="NA"/>
    <n v="0"/>
    <n v="0"/>
    <n v="0"/>
    <n v="0"/>
    <m/>
    <n v="50"/>
  </r>
  <r>
    <x v="0"/>
    <n v="1"/>
    <s v="BS1.1"/>
    <x v="1"/>
    <d v="2020-11-17T00:00:00"/>
    <x v="8"/>
    <n v="7993"/>
    <s v="rhizome"/>
    <s v="non-canopy"/>
    <s v="NA"/>
    <n v="20"/>
    <n v="0"/>
    <s v="NA"/>
    <n v="0"/>
    <n v="0"/>
    <n v="0"/>
    <n v="0"/>
    <m/>
    <n v="20"/>
  </r>
  <r>
    <x v="0"/>
    <n v="1"/>
    <s v="BS1.1"/>
    <x v="1"/>
    <d v="2020-11-17T00:00:00"/>
    <x v="32"/>
    <n v="4122"/>
    <s v="lignotuber"/>
    <s v="canopy"/>
    <s v="NA"/>
    <n v="1"/>
    <n v="0"/>
    <s v="NA"/>
    <n v="0"/>
    <n v="0"/>
    <n v="0"/>
    <n v="0"/>
    <m/>
    <n v="1"/>
  </r>
  <r>
    <x v="0"/>
    <n v="1"/>
    <s v="BS1.1"/>
    <x v="1"/>
    <d v="2020-11-17T00:00:00"/>
    <x v="9"/>
    <n v="8875"/>
    <s v="lignotuber"/>
    <s v="soil-persistent"/>
    <s v="NA"/>
    <n v="0"/>
    <n v="0"/>
    <s v="NA"/>
    <n v="0"/>
    <n v="2"/>
    <n v="0"/>
    <n v="0"/>
    <m/>
    <n v="2"/>
  </r>
  <r>
    <x v="0"/>
    <n v="1"/>
    <s v="BS1.1"/>
    <x v="1"/>
    <d v="2020-11-17T00:00:00"/>
    <x v="11"/>
    <n v="2852"/>
    <s v="NA"/>
    <s v="soil-persistent"/>
    <s v="NA"/>
    <n v="0"/>
    <n v="0"/>
    <s v="NA"/>
    <n v="0"/>
    <n v="10"/>
    <n v="0"/>
    <n v="0"/>
    <m/>
    <n v="10"/>
  </r>
  <r>
    <x v="0"/>
    <n v="1"/>
    <s v="BS1.1"/>
    <x v="1"/>
    <d v="2020-11-17T00:00:00"/>
    <x v="26"/>
    <n v="3243"/>
    <s v="none"/>
    <s v="soil-persistent"/>
    <s v="NA"/>
    <n v="0"/>
    <n v="0"/>
    <s v="NA"/>
    <n v="0"/>
    <n v="9"/>
    <n v="0"/>
    <n v="0"/>
    <m/>
    <n v="9"/>
  </r>
  <r>
    <x v="0"/>
    <n v="1"/>
    <s v="BS1.1"/>
    <x v="1"/>
    <d v="2020-11-17T00:00:00"/>
    <x v="108"/>
    <n v="3033"/>
    <s v="none"/>
    <s v="soil-persistent"/>
    <s v="NA"/>
    <n v="0"/>
    <n v="0"/>
    <s v="NA"/>
    <n v="0"/>
    <n v="4"/>
    <n v="0"/>
    <n v="0"/>
    <m/>
    <n v="4"/>
  </r>
  <r>
    <x v="0"/>
    <n v="1"/>
    <s v="BS1.1"/>
    <x v="1"/>
    <d v="2020-11-17T00:00:00"/>
    <x v="109"/>
    <n v="8181"/>
    <s v="basal"/>
    <s v="transient"/>
    <s v="NA"/>
    <n v="1"/>
    <n v="0"/>
    <s v="NA"/>
    <n v="0"/>
    <n v="0"/>
    <n v="0"/>
    <n v="0"/>
    <m/>
    <n v="1"/>
  </r>
  <r>
    <x v="0"/>
    <n v="1"/>
    <s v="BS1.1"/>
    <x v="1"/>
    <d v="2020-11-17T00:00:00"/>
    <x v="89"/>
    <n v="1161"/>
    <s v="none"/>
    <s v="soil-persistent"/>
    <s v="NA"/>
    <n v="0"/>
    <n v="0"/>
    <s v="NA"/>
    <n v="0"/>
    <n v="14"/>
    <n v="0"/>
    <n v="0"/>
    <m/>
    <n v="14"/>
  </r>
  <r>
    <x v="0"/>
    <n v="1"/>
    <s v="BS1.1"/>
    <x v="1"/>
    <d v="2020-11-17T00:00:00"/>
    <x v="110"/>
    <n v="3175"/>
    <s v="tuber"/>
    <s v="soil-persistent"/>
    <s v="NA"/>
    <n v="0"/>
    <n v="0"/>
    <s v="NA"/>
    <n v="0"/>
    <n v="7"/>
    <n v="0"/>
    <n v="0"/>
    <m/>
    <n v="7"/>
  </r>
  <r>
    <x v="0"/>
    <n v="2"/>
    <s v="BS1.2"/>
    <x v="1"/>
    <d v="2020-11-17T00:00:00"/>
    <x v="9"/>
    <n v="8875"/>
    <m/>
    <m/>
    <s v="NA"/>
    <n v="0"/>
    <n v="0"/>
    <n v="2"/>
    <n v="0"/>
    <n v="2"/>
    <n v="0"/>
    <n v="0"/>
    <m/>
    <n v="2"/>
  </r>
  <r>
    <x v="0"/>
    <n v="2"/>
    <s v="BS1.2"/>
    <x v="1"/>
    <d v="2020-11-17T00:00:00"/>
    <x v="1"/>
    <n v="3997"/>
    <m/>
    <m/>
    <s v="NA"/>
    <n v="13"/>
    <n v="0"/>
    <s v="NA"/>
    <n v="0"/>
    <n v="80"/>
    <n v="0"/>
    <n v="0"/>
    <m/>
    <n v="93"/>
  </r>
  <r>
    <x v="0"/>
    <n v="2"/>
    <s v="BS1.2"/>
    <x v="1"/>
    <d v="2020-11-17T00:00:00"/>
    <x v="4"/>
    <n v="5738"/>
    <s v="NA"/>
    <s v="soil-persistent"/>
    <s v="NA"/>
    <n v="0"/>
    <n v="0"/>
    <s v="NA"/>
    <n v="0"/>
    <n v="40"/>
    <n v="0"/>
    <n v="0"/>
    <s v="misID'd as Baeckea linifolia in census1 - distinguished in census3"/>
    <n v="40"/>
  </r>
  <r>
    <x v="0"/>
    <n v="2"/>
    <s v="BS1.2"/>
    <x v="1"/>
    <d v="2020-11-17T00:00:00"/>
    <x v="0"/>
    <n v="7766"/>
    <m/>
    <m/>
    <s v="NA"/>
    <n v="3"/>
    <n v="0"/>
    <s v="NA"/>
    <n v="0"/>
    <n v="0"/>
    <n v="0"/>
    <n v="0"/>
    <m/>
    <n v="3"/>
  </r>
  <r>
    <x v="0"/>
    <n v="2"/>
    <s v="BS1.2"/>
    <x v="1"/>
    <d v="2020-11-17T00:00:00"/>
    <x v="2"/>
    <n v="2987"/>
    <m/>
    <m/>
    <s v="NA"/>
    <n v="10"/>
    <n v="0"/>
    <s v="NA"/>
    <n v="0"/>
    <n v="1"/>
    <n v="0"/>
    <n v="0"/>
    <m/>
    <n v="11"/>
  </r>
  <r>
    <x v="0"/>
    <n v="2"/>
    <s v="BS1.2"/>
    <x v="1"/>
    <d v="2020-11-17T00:00:00"/>
    <x v="7"/>
    <n v="5541"/>
    <m/>
    <m/>
    <s v="NA"/>
    <n v="19"/>
    <n v="0"/>
    <s v="NA"/>
    <n v="0"/>
    <n v="0"/>
    <n v="0"/>
    <n v="0"/>
    <m/>
    <n v="19"/>
  </r>
  <r>
    <x v="0"/>
    <n v="2"/>
    <s v="BS1.2"/>
    <x v="1"/>
    <d v="2020-11-17T00:00:00"/>
    <x v="8"/>
    <n v="7993"/>
    <m/>
    <m/>
    <s v="NA"/>
    <n v="55"/>
    <n v="0"/>
    <s v="NA"/>
    <n v="0"/>
    <n v="0"/>
    <n v="0"/>
    <n v="0"/>
    <m/>
    <n v="55"/>
  </r>
  <r>
    <x v="0"/>
    <n v="2"/>
    <s v="BS1.2"/>
    <x v="1"/>
    <d v="2020-11-17T00:00:00"/>
    <x v="10"/>
    <n v="2469"/>
    <m/>
    <m/>
    <s v="NA"/>
    <n v="2"/>
    <n v="0"/>
    <s v="NA"/>
    <n v="0"/>
    <n v="0"/>
    <n v="0"/>
    <n v="0"/>
    <m/>
    <n v="2"/>
  </r>
  <r>
    <x v="0"/>
    <n v="2"/>
    <s v="BS1.2"/>
    <x v="1"/>
    <d v="2020-11-17T00:00:00"/>
    <x v="11"/>
    <n v="2852"/>
    <s v="NA"/>
    <s v="soil-persistent"/>
    <s v="NA"/>
    <n v="0"/>
    <n v="0"/>
    <s v="NA"/>
    <n v="0"/>
    <n v="9"/>
    <n v="0"/>
    <n v="0"/>
    <m/>
    <n v="9"/>
  </r>
  <r>
    <x v="0"/>
    <n v="2"/>
    <s v="BS1.2"/>
    <x v="1"/>
    <d v="2020-11-17T00:00:00"/>
    <x v="5"/>
    <n v="6406"/>
    <s v="rhizome"/>
    <s v="transient"/>
    <s v="NA"/>
    <n v="30"/>
    <n v="0"/>
    <s v="NA"/>
    <n v="0"/>
    <n v="0"/>
    <n v="0"/>
    <n v="0"/>
    <m/>
    <n v="30"/>
  </r>
  <r>
    <x v="0"/>
    <n v="2"/>
    <s v="BS1.2"/>
    <x v="1"/>
    <d v="2020-11-17T00:00:00"/>
    <x v="3"/>
    <n v="3174"/>
    <s v="NA"/>
    <s v="soil-persistent"/>
    <s v="NA"/>
    <n v="0"/>
    <n v="0"/>
    <s v="NA"/>
    <n v="0"/>
    <n v="1"/>
    <n v="0"/>
    <n v="0"/>
    <m/>
    <n v="1"/>
  </r>
  <r>
    <x v="0"/>
    <n v="2"/>
    <s v="BS1.2"/>
    <x v="1"/>
    <d v="2020-11-17T00:00:00"/>
    <x v="110"/>
    <n v="3175"/>
    <s v="NA"/>
    <s v="soil-persistent"/>
    <s v="NA"/>
    <n v="0"/>
    <n v="0"/>
    <s v="NA"/>
    <n v="0"/>
    <n v="5"/>
    <n v="0"/>
    <n v="0"/>
    <m/>
    <n v="5"/>
  </r>
  <r>
    <x v="0"/>
    <n v="2"/>
    <s v="BS1.2"/>
    <x v="1"/>
    <d v="2020-11-17T00:00:00"/>
    <x v="33"/>
    <n v="4604"/>
    <s v="tuber"/>
    <s v="transient"/>
    <s v="NA"/>
    <n v="1"/>
    <n v="0"/>
    <s v="NA"/>
    <n v="0"/>
    <n v="0"/>
    <n v="0"/>
    <n v="0"/>
    <m/>
    <n v="1"/>
  </r>
  <r>
    <x v="0"/>
    <n v="2"/>
    <s v="BS1.2"/>
    <x v="1"/>
    <d v="2020-11-17T00:00:00"/>
    <x v="89"/>
    <n v="1161"/>
    <s v="none"/>
    <s v="soil-persistent"/>
    <s v="NA"/>
    <n v="0"/>
    <n v="0"/>
    <s v="NA"/>
    <n v="0"/>
    <n v="4"/>
    <n v="0"/>
    <n v="0"/>
    <m/>
    <n v="4"/>
  </r>
  <r>
    <x v="0"/>
    <n v="2"/>
    <s v="BS1.2"/>
    <x v="1"/>
    <d v="2020-11-17T00:00:00"/>
    <x v="108"/>
    <n v="3033"/>
    <s v="none"/>
    <s v="soil-persistent"/>
    <s v="NA"/>
    <n v="0"/>
    <n v="0"/>
    <s v="NA"/>
    <n v="0"/>
    <n v="1"/>
    <n v="0"/>
    <n v="0"/>
    <m/>
    <n v="1"/>
  </r>
  <r>
    <x v="0"/>
    <n v="3"/>
    <s v="BS1.3"/>
    <x v="1"/>
    <d v="2020-11-17T00:00:00"/>
    <x v="1"/>
    <n v="3997"/>
    <m/>
    <m/>
    <s v="NA"/>
    <n v="29"/>
    <n v="0"/>
    <s v="NA"/>
    <n v="0"/>
    <n v="55"/>
    <n v="0"/>
    <n v="0"/>
    <m/>
    <n v="84"/>
  </r>
  <r>
    <x v="0"/>
    <n v="3"/>
    <s v="BS1.3"/>
    <x v="1"/>
    <d v="2020-11-17T00:00:00"/>
    <x v="0"/>
    <n v="7766"/>
    <m/>
    <m/>
    <s v="NA"/>
    <n v="0"/>
    <n v="0"/>
    <s v="NA"/>
    <n v="0"/>
    <n v="0"/>
    <n v="0"/>
    <n v="0"/>
    <s v="not recorded"/>
    <n v="0"/>
  </r>
  <r>
    <x v="0"/>
    <n v="3"/>
    <s v="BS1.3"/>
    <x v="1"/>
    <d v="2020-11-17T00:00:00"/>
    <x v="11"/>
    <n v="2852"/>
    <s v="basal"/>
    <s v="soil-persistent"/>
    <s v="NA"/>
    <n v="15"/>
    <n v="0"/>
    <s v="NA"/>
    <n v="0"/>
    <n v="14"/>
    <n v="0"/>
    <n v="0"/>
    <m/>
    <n v="29"/>
  </r>
  <r>
    <x v="0"/>
    <n v="3"/>
    <s v="BS1.3"/>
    <x v="1"/>
    <d v="2020-11-17T00:00:00"/>
    <x v="2"/>
    <n v="2987"/>
    <s v="basal"/>
    <s v="soil-persistent"/>
    <s v="NA"/>
    <n v="3"/>
    <n v="0"/>
    <s v="NA"/>
    <n v="0"/>
    <n v="0"/>
    <n v="0"/>
    <n v="0"/>
    <m/>
    <n v="3"/>
  </r>
  <r>
    <x v="0"/>
    <n v="3"/>
    <s v="BS1.3"/>
    <x v="1"/>
    <d v="2020-11-17T00:00:00"/>
    <x v="3"/>
    <n v="3174"/>
    <s v="rhizome"/>
    <s v="soil-persistent"/>
    <s v="NA"/>
    <n v="16"/>
    <n v="0"/>
    <s v="NA"/>
    <n v="0"/>
    <n v="0"/>
    <n v="0"/>
    <n v="0"/>
    <m/>
    <n v="16"/>
  </r>
  <r>
    <x v="0"/>
    <n v="3"/>
    <s v="BS1.3"/>
    <x v="1"/>
    <d v="2020-11-17T00:00:00"/>
    <x v="7"/>
    <n v="5541"/>
    <m/>
    <m/>
    <s v="NA"/>
    <n v="50"/>
    <n v="0"/>
    <s v="NA"/>
    <n v="0"/>
    <n v="0"/>
    <n v="0"/>
    <n v="0"/>
    <m/>
    <n v="50"/>
  </r>
  <r>
    <x v="0"/>
    <n v="3"/>
    <s v="BS1.3"/>
    <x v="1"/>
    <d v="2020-11-17T00:00:00"/>
    <x v="10"/>
    <n v="2469"/>
    <m/>
    <m/>
    <s v="NA"/>
    <n v="0"/>
    <n v="0"/>
    <s v="NA"/>
    <n v="0"/>
    <n v="0"/>
    <n v="0"/>
    <n v="0"/>
    <s v="not recorded"/>
    <n v="0"/>
  </r>
  <r>
    <x v="0"/>
    <n v="3"/>
    <s v="BS1.3"/>
    <x v="1"/>
    <d v="2020-11-17T00:00:00"/>
    <x v="89"/>
    <n v="1161"/>
    <s v="none"/>
    <s v="soil-persistent"/>
    <s v="NA"/>
    <n v="0"/>
    <n v="0"/>
    <s v="NA"/>
    <n v="0"/>
    <n v="36"/>
    <n v="0"/>
    <n v="0"/>
    <m/>
    <n v="36"/>
  </r>
  <r>
    <x v="0"/>
    <n v="3"/>
    <s v="BS1.3"/>
    <x v="1"/>
    <d v="2020-11-17T00:00:00"/>
    <x v="26"/>
    <n v="3243"/>
    <s v="none"/>
    <s v="soil-persistent"/>
    <s v="NA"/>
    <n v="0"/>
    <n v="0"/>
    <s v="NA"/>
    <n v="0"/>
    <n v="4"/>
    <n v="0"/>
    <n v="0"/>
    <m/>
    <n v="4"/>
  </r>
  <r>
    <x v="0"/>
    <n v="3"/>
    <s v="BS1.3"/>
    <x v="1"/>
    <d v="2020-11-17T00:00:00"/>
    <x v="24"/>
    <n v="2561"/>
    <s v="tuber"/>
    <s v="transient"/>
    <s v="NA"/>
    <n v="10"/>
    <n v="0"/>
    <s v="NA"/>
    <n v="4"/>
    <n v="0"/>
    <n v="0"/>
    <n v="0"/>
    <m/>
    <n v="10"/>
  </r>
  <r>
    <x v="0"/>
    <n v="3"/>
    <s v="BS1.3"/>
    <x v="1"/>
    <d v="2020-11-17T00:00:00"/>
    <x v="109"/>
    <n v="8181"/>
    <s v="rhizome"/>
    <s v="transient"/>
    <s v="NA"/>
    <n v="2"/>
    <n v="0"/>
    <s v="NA"/>
    <n v="1"/>
    <n v="0"/>
    <n v="0"/>
    <n v="0"/>
    <m/>
    <n v="2"/>
  </r>
  <r>
    <x v="0"/>
    <n v="3"/>
    <s v="BS1.3"/>
    <x v="1"/>
    <d v="2020-11-17T00:00:00"/>
    <x v="73"/>
    <n v="6322"/>
    <s v="tussock"/>
    <s v="non-canopy"/>
    <s v="NA"/>
    <n v="4"/>
    <n v="0"/>
    <s v="NA"/>
    <n v="1"/>
    <n v="1"/>
    <n v="0"/>
    <n v="0"/>
    <m/>
    <n v="5"/>
  </r>
  <r>
    <x v="0"/>
    <n v="3"/>
    <s v="BS1.3"/>
    <x v="1"/>
    <d v="2020-11-17T00:00:00"/>
    <x v="33"/>
    <n v="4604"/>
    <s v="tuber"/>
    <s v="transient"/>
    <s v="NA"/>
    <n v="1"/>
    <n v="0"/>
    <s v="NA"/>
    <n v="0"/>
    <n v="0"/>
    <n v="0"/>
    <n v="0"/>
    <m/>
    <n v="1"/>
  </r>
  <r>
    <x v="0"/>
    <n v="3"/>
    <s v="BS1.3"/>
    <x v="1"/>
    <d v="2020-11-17T00:00:00"/>
    <x v="8"/>
    <n v="7993"/>
    <s v="rhizome"/>
    <s v="non-canopy"/>
    <s v="NA"/>
    <n v="2"/>
    <n v="0"/>
    <s v="NA"/>
    <n v="0"/>
    <n v="0"/>
    <n v="0"/>
    <n v="0"/>
    <m/>
    <n v="2"/>
  </r>
  <r>
    <x v="0"/>
    <n v="3"/>
    <s v="BS1.3"/>
    <x v="1"/>
    <d v="2020-11-17T00:00:00"/>
    <x v="12"/>
    <n v="2501"/>
    <s v="tussock"/>
    <s v="non-canopy"/>
    <s v="NA"/>
    <n v="25"/>
    <n v="0"/>
    <s v="NA"/>
    <n v="0"/>
    <n v="0"/>
    <n v="0"/>
    <n v="0"/>
    <m/>
    <n v="25"/>
  </r>
  <r>
    <x v="0"/>
    <n v="3"/>
    <s v="BS1.3"/>
    <x v="1"/>
    <d v="2020-11-17T00:00:00"/>
    <x v="5"/>
    <n v="6406"/>
    <s v="rhizome"/>
    <s v="transient"/>
    <s v="NA"/>
    <n v="40"/>
    <n v="0"/>
    <s v="NA"/>
    <n v="0"/>
    <n v="0"/>
    <n v="0"/>
    <n v="0"/>
    <m/>
    <n v="40"/>
  </r>
  <r>
    <x v="0"/>
    <n v="3"/>
    <s v="BS1.3"/>
    <x v="1"/>
    <d v="2020-11-17T00:00:00"/>
    <x v="76"/>
    <n v="5352"/>
    <s v="NA"/>
    <s v="soil-persistent"/>
    <s v="NA"/>
    <n v="0"/>
    <n v="0"/>
    <s v="NA"/>
    <n v="0"/>
    <n v="1"/>
    <n v="0"/>
    <n v="0"/>
    <s v="seedling not resprout?"/>
    <n v="1"/>
  </r>
  <r>
    <x v="0"/>
    <n v="4"/>
    <s v="BS1.4"/>
    <x v="1"/>
    <d v="2020-11-17T00:00:00"/>
    <x v="0"/>
    <n v="7766"/>
    <m/>
    <m/>
    <s v="NA"/>
    <n v="3"/>
    <n v="0"/>
    <s v="NA"/>
    <n v="0"/>
    <n v="0"/>
    <n v="0"/>
    <n v="0"/>
    <m/>
    <n v="3"/>
  </r>
  <r>
    <x v="0"/>
    <n v="4"/>
    <s v="BS1.4"/>
    <x v="1"/>
    <d v="2020-11-17T00:00:00"/>
    <x v="4"/>
    <n v="5738"/>
    <m/>
    <m/>
    <s v="NA"/>
    <n v="2"/>
    <n v="0"/>
    <s v="NA"/>
    <n v="0"/>
    <n v="0"/>
    <n v="0"/>
    <n v="0"/>
    <m/>
    <n v="2"/>
  </r>
  <r>
    <x v="0"/>
    <n v="4"/>
    <s v="BS1.4"/>
    <x v="1"/>
    <d v="2020-11-17T00:00:00"/>
    <x v="1"/>
    <n v="3997"/>
    <m/>
    <m/>
    <s v="NA"/>
    <n v="12"/>
    <n v="0"/>
    <s v="NA"/>
    <n v="0"/>
    <n v="10"/>
    <n v="0"/>
    <n v="0"/>
    <m/>
    <n v="22"/>
  </r>
  <r>
    <x v="0"/>
    <n v="4"/>
    <s v="BS1.4"/>
    <x v="1"/>
    <d v="2020-11-17T00:00:00"/>
    <x v="2"/>
    <n v="2987"/>
    <m/>
    <m/>
    <s v="NA"/>
    <n v="1"/>
    <n v="0"/>
    <s v="NA"/>
    <n v="0"/>
    <n v="0"/>
    <n v="0"/>
    <n v="0"/>
    <m/>
    <n v="1"/>
  </r>
  <r>
    <x v="0"/>
    <n v="4"/>
    <s v="BS1.4"/>
    <x v="1"/>
    <d v="2020-11-17T00:00:00"/>
    <x v="7"/>
    <n v="5541"/>
    <m/>
    <m/>
    <s v="NA"/>
    <n v="50"/>
    <n v="0"/>
    <s v="NA"/>
    <n v="0"/>
    <n v="0"/>
    <n v="0"/>
    <n v="0"/>
    <m/>
    <n v="50"/>
  </r>
  <r>
    <x v="0"/>
    <n v="4"/>
    <s v="BS1.4"/>
    <x v="1"/>
    <d v="2020-11-17T00:00:00"/>
    <x v="12"/>
    <n v="2501"/>
    <m/>
    <m/>
    <s v="NA"/>
    <n v="18"/>
    <n v="0"/>
    <s v="NA"/>
    <n v="0"/>
    <n v="0"/>
    <n v="0"/>
    <n v="0"/>
    <m/>
    <n v="18"/>
  </r>
  <r>
    <x v="0"/>
    <n v="4"/>
    <s v="BS1.4"/>
    <x v="1"/>
    <d v="2020-11-17T00:00:00"/>
    <x v="9"/>
    <n v="8875"/>
    <s v="NA"/>
    <s v="soil-persistent"/>
    <s v="NA"/>
    <n v="0"/>
    <n v="0"/>
    <s v="NA"/>
    <n v="0"/>
    <n v="9"/>
    <n v="0"/>
    <n v="0"/>
    <m/>
    <n v="9"/>
  </r>
  <r>
    <x v="0"/>
    <n v="4"/>
    <s v="BS1.4"/>
    <x v="1"/>
    <d v="2020-11-17T00:00:00"/>
    <x v="33"/>
    <n v="4604"/>
    <s v="tuber"/>
    <s v="transient"/>
    <s v="NA"/>
    <n v="1"/>
    <n v="0"/>
    <s v="NA"/>
    <n v="0"/>
    <n v="0"/>
    <n v="0"/>
    <n v="0"/>
    <s v="not found, presumed grazed"/>
    <n v="1"/>
  </r>
  <r>
    <x v="0"/>
    <n v="4"/>
    <s v="BS1.4"/>
    <x v="1"/>
    <d v="2020-11-17T00:00:00"/>
    <x v="3"/>
    <n v="3174"/>
    <s v="rhizome"/>
    <s v="soil-persistent"/>
    <s v="NA"/>
    <n v="1"/>
    <n v="0"/>
    <s v="NA"/>
    <n v="0"/>
    <n v="2"/>
    <n v="0"/>
    <n v="0"/>
    <m/>
    <n v="3"/>
  </r>
  <r>
    <x v="0"/>
    <n v="4"/>
    <s v="BS1.4"/>
    <x v="1"/>
    <d v="2020-11-17T00:00:00"/>
    <x v="11"/>
    <n v="2852"/>
    <s v="basal"/>
    <s v="soil-persistent"/>
    <s v="NA"/>
    <n v="2"/>
    <n v="0"/>
    <s v="NA"/>
    <n v="0"/>
    <n v="2"/>
    <n v="0"/>
    <n v="0"/>
    <m/>
    <n v="4"/>
  </r>
  <r>
    <x v="0"/>
    <n v="4"/>
    <s v="BS1.4"/>
    <x v="1"/>
    <d v="2020-11-17T00:00:00"/>
    <x v="89"/>
    <n v="1161"/>
    <s v="none"/>
    <s v="soil-persistent"/>
    <s v="NA"/>
    <n v="0"/>
    <n v="0"/>
    <s v="NA"/>
    <n v="0"/>
    <n v="30"/>
    <n v="0"/>
    <n v="0"/>
    <m/>
    <n v="30"/>
  </r>
  <r>
    <x v="0"/>
    <n v="4"/>
    <s v="BS1.4"/>
    <x v="1"/>
    <d v="2020-11-17T00:00:00"/>
    <x v="5"/>
    <n v="6406"/>
    <s v="rhizome"/>
    <s v="transient"/>
    <s v="NA"/>
    <n v="25"/>
    <n v="0"/>
    <s v="NA"/>
    <n v="0"/>
    <n v="0"/>
    <n v="0"/>
    <n v="0"/>
    <m/>
    <n v="25"/>
  </r>
  <r>
    <x v="0"/>
    <n v="4"/>
    <s v="BS1.4"/>
    <x v="1"/>
    <d v="2020-11-17T00:00:00"/>
    <x v="26"/>
    <n v="3243"/>
    <s v="none"/>
    <s v="soil-persistent"/>
    <s v="NA"/>
    <n v="0"/>
    <n v="0"/>
    <s v="NA"/>
    <n v="0"/>
    <n v="3"/>
    <n v="0"/>
    <n v="0"/>
    <m/>
    <n v="3"/>
  </r>
  <r>
    <x v="0"/>
    <n v="4"/>
    <s v="BS1.4"/>
    <x v="1"/>
    <d v="2020-11-17T00:00:00"/>
    <x v="36"/>
    <n v="6182"/>
    <s v="none"/>
    <s v="soil-persistent"/>
    <s v="NA"/>
    <n v="0"/>
    <n v="0"/>
    <s v="NA"/>
    <n v="0"/>
    <n v="1"/>
    <n v="0"/>
    <n v="0"/>
    <m/>
    <n v="1"/>
  </r>
  <r>
    <x v="0"/>
    <n v="4"/>
    <s v="BS1.4"/>
    <x v="1"/>
    <d v="2020-11-17T00:00:00"/>
    <x v="109"/>
    <n v="8181"/>
    <s v="rhizome"/>
    <s v="transient"/>
    <s v="NA"/>
    <n v="2"/>
    <n v="0"/>
    <s v="NA"/>
    <n v="2"/>
    <n v="0"/>
    <n v="0"/>
    <n v="0"/>
    <m/>
    <n v="2"/>
  </r>
  <r>
    <x v="0"/>
    <n v="4"/>
    <s v="BS1.4"/>
    <x v="1"/>
    <d v="2020-11-17T00:00:00"/>
    <x v="8"/>
    <n v="7993"/>
    <m/>
    <m/>
    <s v="NA"/>
    <n v="0"/>
    <n v="0"/>
    <s v="NA"/>
    <n v="0"/>
    <n v="0"/>
    <n v="0"/>
    <n v="0"/>
    <s v="not recorded"/>
    <n v="0"/>
  </r>
  <r>
    <x v="0"/>
    <n v="4"/>
    <s v="BS1.4"/>
    <x v="1"/>
    <d v="2020-11-17T00:00:00"/>
    <x v="57"/>
    <n v="7664"/>
    <s v="tussock"/>
    <s v="non-canopy"/>
    <s v="NA"/>
    <n v="1"/>
    <n v="0"/>
    <s v="NA"/>
    <n v="1"/>
    <n v="0"/>
    <n v="0"/>
    <n v="0"/>
    <m/>
    <n v="1"/>
  </r>
  <r>
    <x v="0"/>
    <n v="4"/>
    <s v="BS1.4"/>
    <x v="1"/>
    <d v="2020-11-17T00:00:00"/>
    <x v="48"/>
    <n v="3567"/>
    <s v="tussock"/>
    <s v="non-canopy"/>
    <s v="NA"/>
    <n v="1"/>
    <n v="0"/>
    <s v="NA"/>
    <n v="0"/>
    <n v="0"/>
    <n v="0"/>
    <n v="0"/>
    <m/>
    <n v="1"/>
  </r>
  <r>
    <x v="0"/>
    <n v="4"/>
    <s v="BS1.4"/>
    <x v="1"/>
    <d v="2020-11-17T00:00:00"/>
    <x v="17"/>
    <n v="5532"/>
    <s v="rhizome"/>
    <s v="non-canopy"/>
    <s v="NA"/>
    <n v="9"/>
    <n v="0"/>
    <s v="NA"/>
    <n v="0"/>
    <n v="0"/>
    <n v="0"/>
    <n v="0"/>
    <m/>
    <n v="9"/>
  </r>
  <r>
    <x v="0"/>
    <n v="5"/>
    <s v="BS1.5"/>
    <x v="1"/>
    <d v="2020-11-17T00:00:00"/>
    <x v="9"/>
    <n v="8875"/>
    <m/>
    <m/>
    <s v="NA"/>
    <n v="0"/>
    <n v="0"/>
    <s v="NA"/>
    <n v="0"/>
    <n v="6"/>
    <n v="0"/>
    <n v="0"/>
    <m/>
    <n v="6"/>
  </r>
  <r>
    <x v="0"/>
    <n v="5"/>
    <s v="BS1.5"/>
    <x v="1"/>
    <d v="2020-11-17T00:00:00"/>
    <x v="0"/>
    <n v="7766"/>
    <m/>
    <m/>
    <s v="NA"/>
    <n v="1"/>
    <n v="0"/>
    <s v="NA"/>
    <n v="0"/>
    <n v="0"/>
    <n v="0"/>
    <n v="0"/>
    <m/>
    <n v="1"/>
  </r>
  <r>
    <x v="0"/>
    <n v="5"/>
    <s v="BS1.5"/>
    <x v="1"/>
    <d v="2020-11-17T00:00:00"/>
    <x v="4"/>
    <n v="5738"/>
    <m/>
    <m/>
    <s v="NA"/>
    <n v="0"/>
    <n v="0"/>
    <s v="NA"/>
    <n v="0"/>
    <n v="0"/>
    <n v="0"/>
    <n v="0"/>
    <s v="not recorded"/>
    <n v="0"/>
  </r>
  <r>
    <x v="0"/>
    <n v="5"/>
    <s v="BS1.5"/>
    <x v="1"/>
    <d v="2020-11-17T00:00:00"/>
    <x v="1"/>
    <n v="3997"/>
    <m/>
    <m/>
    <s v="NA"/>
    <n v="9"/>
    <n v="0"/>
    <s v="NA"/>
    <n v="0"/>
    <n v="14"/>
    <n v="0"/>
    <n v="0"/>
    <m/>
    <n v="23"/>
  </r>
  <r>
    <x v="0"/>
    <n v="5"/>
    <s v="BS1.5"/>
    <x v="1"/>
    <d v="2020-11-17T00:00:00"/>
    <x v="3"/>
    <n v="3174"/>
    <m/>
    <m/>
    <s v="NA"/>
    <n v="2"/>
    <n v="0"/>
    <s v="NA"/>
    <n v="0"/>
    <n v="2"/>
    <n v="0"/>
    <n v="0"/>
    <m/>
    <n v="4"/>
  </r>
  <r>
    <x v="0"/>
    <n v="5"/>
    <s v="BS1.5"/>
    <x v="1"/>
    <d v="2020-11-17T00:00:00"/>
    <x v="17"/>
    <n v="5532"/>
    <m/>
    <m/>
    <s v="NA"/>
    <n v="37"/>
    <n v="0"/>
    <s v="NA"/>
    <n v="0"/>
    <n v="0"/>
    <n v="0"/>
    <n v="0"/>
    <m/>
    <n v="37"/>
  </r>
  <r>
    <x v="0"/>
    <n v="5"/>
    <s v="BS1.5"/>
    <x v="1"/>
    <d v="2020-11-17T00:00:00"/>
    <x v="12"/>
    <n v="2501"/>
    <m/>
    <m/>
    <s v="NA"/>
    <n v="12"/>
    <n v="0"/>
    <s v="NA"/>
    <n v="0"/>
    <n v="0"/>
    <n v="0"/>
    <n v="0"/>
    <m/>
    <n v="12"/>
  </r>
  <r>
    <x v="0"/>
    <n v="5"/>
    <s v="BS1.5"/>
    <x v="1"/>
    <d v="2020-11-17T00:00:00"/>
    <x v="10"/>
    <n v="2469"/>
    <s v="rhizome"/>
    <s v="non-canopy"/>
    <s v="NA"/>
    <n v="1"/>
    <n v="0"/>
    <s v="NA"/>
    <n v="0"/>
    <n v="0"/>
    <n v="0"/>
    <n v="0"/>
    <m/>
    <n v="1"/>
  </r>
  <r>
    <x v="0"/>
    <n v="5"/>
    <s v="BS1.5"/>
    <x v="1"/>
    <d v="2020-11-17T00:00:00"/>
    <x v="5"/>
    <n v="6406"/>
    <s v="rhizome"/>
    <s v="transient"/>
    <s v="NA"/>
    <n v="30"/>
    <n v="0"/>
    <s v="NA"/>
    <n v="0"/>
    <n v="0"/>
    <n v="0"/>
    <n v="0"/>
    <m/>
    <n v="30"/>
  </r>
  <r>
    <x v="0"/>
    <n v="5"/>
    <s v="BS1.5"/>
    <x v="1"/>
    <d v="2020-11-17T00:00:00"/>
    <x v="89"/>
    <n v="1161"/>
    <s v="none"/>
    <s v="soil-persistent"/>
    <s v="NA"/>
    <n v="0"/>
    <n v="0"/>
    <s v="NA"/>
    <n v="0"/>
    <n v="5"/>
    <n v="0"/>
    <n v="0"/>
    <m/>
    <n v="5"/>
  </r>
  <r>
    <x v="0"/>
    <n v="5"/>
    <s v="BS1.5"/>
    <x v="1"/>
    <d v="2020-11-17T00:00:00"/>
    <x v="26"/>
    <n v="3243"/>
    <s v="none"/>
    <s v="soil-persistent"/>
    <s v="NA"/>
    <n v="0"/>
    <n v="0"/>
    <s v="NA"/>
    <n v="0"/>
    <n v="4"/>
    <n v="0"/>
    <n v="0"/>
    <m/>
    <n v="4"/>
  </r>
  <r>
    <x v="0"/>
    <n v="5"/>
    <s v="BS1.5"/>
    <x v="1"/>
    <d v="2020-11-17T00:00:00"/>
    <x v="7"/>
    <n v="5541"/>
    <s v="rhizome"/>
    <s v="non-canopy"/>
    <s v="NA"/>
    <n v="17"/>
    <n v="0"/>
    <s v="NA"/>
    <n v="0"/>
    <n v="0"/>
    <n v="0"/>
    <n v="0"/>
    <m/>
    <n v="17"/>
  </r>
  <r>
    <x v="0"/>
    <n v="5"/>
    <s v="BS1.5"/>
    <x v="1"/>
    <d v="2020-11-17T00:00:00"/>
    <x v="57"/>
    <n v="7664"/>
    <s v="tussock"/>
    <s v="non-canopy"/>
    <s v="NA"/>
    <n v="1"/>
    <n v="0"/>
    <s v="NA"/>
    <n v="1"/>
    <n v="0"/>
    <n v="0"/>
    <n v="0"/>
    <m/>
    <n v="1"/>
  </r>
  <r>
    <x v="0"/>
    <n v="5"/>
    <s v="BS1.5"/>
    <x v="1"/>
    <d v="2020-11-17T00:00:00"/>
    <x v="11"/>
    <n v="2852"/>
    <s v="basal"/>
    <s v="soil-persistent"/>
    <s v="NA"/>
    <n v="4"/>
    <n v="0"/>
    <s v="NA"/>
    <n v="0"/>
    <n v="3"/>
    <n v="0"/>
    <n v="0"/>
    <m/>
    <n v="7"/>
  </r>
  <r>
    <x v="0"/>
    <n v="5"/>
    <s v="BS1.5"/>
    <x v="1"/>
    <d v="2020-11-17T00:00:00"/>
    <x v="109"/>
    <n v="8181"/>
    <s v="rhizome"/>
    <s v="transient"/>
    <s v="NA"/>
    <n v="2"/>
    <n v="0"/>
    <s v="NA"/>
    <n v="0"/>
    <n v="0"/>
    <n v="0"/>
    <n v="0"/>
    <m/>
    <n v="2"/>
  </r>
  <r>
    <x v="0"/>
    <n v="5"/>
    <s v="BS1.5"/>
    <x v="1"/>
    <d v="2020-11-17T00:00:00"/>
    <x v="15"/>
    <n v="3302"/>
    <s v="NA"/>
    <s v="non-canopy"/>
    <s v="NA"/>
    <n v="0"/>
    <n v="0"/>
    <s v="NA"/>
    <n v="0"/>
    <n v="1"/>
    <n v="0"/>
    <n v="0"/>
    <s v="misID in census1 corrected from P. fragilis to P. longifolia"/>
    <n v="1"/>
  </r>
  <r>
    <x v="0"/>
    <n v="6"/>
    <s v="BS1.6"/>
    <x v="1"/>
    <d v="2020-11-17T00:00:00"/>
    <x v="3"/>
    <n v="3174"/>
    <m/>
    <m/>
    <s v="NA"/>
    <n v="8"/>
    <n v="0"/>
    <s v="NA"/>
    <n v="0"/>
    <n v="16"/>
    <n v="0"/>
    <n v="0"/>
    <m/>
    <n v="24"/>
  </r>
  <r>
    <x v="0"/>
    <n v="6"/>
    <s v="BS1.6"/>
    <x v="1"/>
    <d v="2020-11-17T00:00:00"/>
    <x v="10"/>
    <n v="2469"/>
    <m/>
    <m/>
    <s v="NA"/>
    <n v="7"/>
    <n v="0"/>
    <s v="NA"/>
    <n v="3"/>
    <n v="0"/>
    <n v="0"/>
    <n v="0"/>
    <m/>
    <n v="7"/>
  </r>
  <r>
    <x v="0"/>
    <n v="6"/>
    <s v="BS1.6"/>
    <x v="1"/>
    <d v="2020-11-17T00:00:00"/>
    <x v="1"/>
    <n v="3997"/>
    <m/>
    <m/>
    <s v="NA"/>
    <n v="30"/>
    <n v="0"/>
    <s v="NA"/>
    <n v="0"/>
    <n v="30"/>
    <n v="0"/>
    <n v="0"/>
    <m/>
    <n v="60"/>
  </r>
  <r>
    <x v="0"/>
    <n v="6"/>
    <s v="BS1.6"/>
    <x v="1"/>
    <d v="2020-11-17T00:00:00"/>
    <x v="5"/>
    <n v="6406"/>
    <s v="rhizome"/>
    <s v="transient"/>
    <s v="NA"/>
    <n v="40"/>
    <n v="0"/>
    <s v="NA"/>
    <n v="0"/>
    <n v="0"/>
    <n v="0"/>
    <n v="0"/>
    <m/>
    <n v="40"/>
  </r>
  <r>
    <x v="0"/>
    <n v="6"/>
    <s v="BS1.6"/>
    <x v="1"/>
    <d v="2020-11-17T00:00:00"/>
    <x v="4"/>
    <n v="5738"/>
    <m/>
    <m/>
    <s v="NA"/>
    <n v="2"/>
    <n v="0"/>
    <s v="NA"/>
    <n v="0"/>
    <n v="0"/>
    <n v="0"/>
    <n v="0"/>
    <m/>
    <n v="2"/>
  </r>
  <r>
    <x v="0"/>
    <n v="6"/>
    <s v="BS1.6"/>
    <x v="1"/>
    <d v="2020-11-17T00:00:00"/>
    <x v="11"/>
    <n v="2852"/>
    <s v="basal"/>
    <s v="soil-persistent"/>
    <s v="NA"/>
    <n v="15"/>
    <n v="0"/>
    <s v="NA"/>
    <n v="0"/>
    <n v="14"/>
    <n v="0"/>
    <n v="0"/>
    <m/>
    <n v="29"/>
  </r>
  <r>
    <x v="0"/>
    <n v="6"/>
    <s v="BS1.6"/>
    <x v="1"/>
    <d v="2020-11-17T00:00:00"/>
    <x v="7"/>
    <n v="5541"/>
    <s v="rhizome"/>
    <s v="non-canopy"/>
    <s v="NA"/>
    <n v="30"/>
    <n v="0"/>
    <s v="NA"/>
    <n v="0"/>
    <n v="0"/>
    <n v="0"/>
    <n v="0"/>
    <m/>
    <n v="30"/>
  </r>
  <r>
    <x v="0"/>
    <n v="6"/>
    <s v="BS1.6"/>
    <x v="1"/>
    <d v="2020-11-17T00:00:00"/>
    <x v="12"/>
    <n v="2501"/>
    <s v="tussock"/>
    <s v="non-canopy"/>
    <s v="NA"/>
    <n v="32"/>
    <n v="0"/>
    <s v="NA"/>
    <n v="0"/>
    <n v="0"/>
    <n v="0"/>
    <n v="0"/>
    <m/>
    <n v="32"/>
  </r>
  <r>
    <x v="0"/>
    <n v="6"/>
    <s v="BS1.6"/>
    <x v="1"/>
    <d v="2020-11-17T00:00:00"/>
    <x v="0"/>
    <n v="7766"/>
    <s v="lignotuber"/>
    <s v="canopy"/>
    <s v="NA"/>
    <n v="2"/>
    <n v="0"/>
    <s v="NA"/>
    <n v="0"/>
    <n v="0"/>
    <n v="0"/>
    <n v="0"/>
    <m/>
    <n v="2"/>
  </r>
  <r>
    <x v="0"/>
    <n v="6"/>
    <s v="BS1.6"/>
    <x v="1"/>
    <d v="2020-11-17T00:00:00"/>
    <x v="24"/>
    <n v="2561"/>
    <s v="tuber"/>
    <s v="transient"/>
    <s v="NA"/>
    <n v="1"/>
    <n v="0"/>
    <s v="NA"/>
    <n v="1"/>
    <n v="0"/>
    <n v="0"/>
    <n v="0"/>
    <m/>
    <n v="1"/>
  </r>
  <r>
    <x v="0"/>
    <n v="6"/>
    <s v="BS1.6"/>
    <x v="1"/>
    <d v="2020-11-17T00:00:00"/>
    <x v="76"/>
    <n v="5352"/>
    <s v="none"/>
    <s v="soil-persistent"/>
    <s v="NA"/>
    <n v="0"/>
    <n v="0"/>
    <s v="NA"/>
    <n v="0"/>
    <n v="1"/>
    <n v="0"/>
    <n v="0"/>
    <m/>
    <n v="1"/>
  </r>
  <r>
    <x v="0"/>
    <n v="6"/>
    <s v="BS1.6"/>
    <x v="1"/>
    <d v="2020-11-17T00:00:00"/>
    <x v="89"/>
    <n v="1161"/>
    <s v="none"/>
    <s v="soil-persistent"/>
    <s v="NA"/>
    <n v="0"/>
    <n v="0"/>
    <s v="NA"/>
    <n v="0"/>
    <n v="11"/>
    <n v="0"/>
    <n v="0"/>
    <m/>
    <n v="11"/>
  </r>
  <r>
    <x v="0"/>
    <n v="6"/>
    <s v="BS1.6"/>
    <x v="1"/>
    <d v="2020-11-17T00:00:00"/>
    <x v="17"/>
    <n v="5532"/>
    <s v="rhizome"/>
    <s v="non-canopy"/>
    <s v="NA"/>
    <n v="6"/>
    <n v="0"/>
    <s v="NA"/>
    <n v="0"/>
    <n v="0"/>
    <n v="0"/>
    <n v="0"/>
    <m/>
    <n v="6"/>
  </r>
  <r>
    <x v="0"/>
    <n v="6"/>
    <s v="BS1.6"/>
    <x v="1"/>
    <d v="2020-11-17T00:00:00"/>
    <x v="57"/>
    <n v="7664"/>
    <s v="tussock"/>
    <s v="non-canopy"/>
    <s v="NA"/>
    <n v="2"/>
    <n v="0"/>
    <s v="NA"/>
    <n v="2"/>
    <n v="0"/>
    <n v="0"/>
    <n v="0"/>
    <m/>
    <n v="2"/>
  </r>
  <r>
    <x v="0"/>
    <n v="6"/>
    <s v="BS1.6"/>
    <x v="1"/>
    <d v="2020-11-17T00:00:00"/>
    <x v="109"/>
    <n v="8181"/>
    <s v="rhizome"/>
    <s v="transient"/>
    <s v="NA"/>
    <n v="2"/>
    <n v="0"/>
    <s v="NA"/>
    <n v="0"/>
    <n v="0"/>
    <n v="0"/>
    <n v="0"/>
    <m/>
    <n v="2"/>
  </r>
  <r>
    <x v="0"/>
    <n v="6"/>
    <s v="BS1.6"/>
    <x v="1"/>
    <d v="2020-11-17T00:00:00"/>
    <x v="14"/>
    <n v="3236"/>
    <s v="tuber"/>
    <s v="non-canopy"/>
    <s v="NA"/>
    <n v="1"/>
    <n v="0"/>
    <s v="NA"/>
    <n v="0"/>
    <n v="0"/>
    <n v="0"/>
    <n v="0"/>
    <m/>
    <n v="1"/>
  </r>
  <r>
    <x v="0"/>
    <n v="7"/>
    <s v="BS1.7"/>
    <x v="1"/>
    <d v="2020-11-17T00:00:00"/>
    <x v="4"/>
    <n v="5738"/>
    <m/>
    <m/>
    <s v="NA"/>
    <n v="1"/>
    <n v="0"/>
    <s v="NA"/>
    <n v="0"/>
    <n v="0"/>
    <n v="0"/>
    <n v="0"/>
    <m/>
    <n v="1"/>
  </r>
  <r>
    <x v="0"/>
    <n v="7"/>
    <s v="BS1.7"/>
    <x v="1"/>
    <d v="2020-11-17T00:00:00"/>
    <x v="13"/>
    <n v="2508"/>
    <m/>
    <m/>
    <s v="NA"/>
    <n v="19"/>
    <n v="0"/>
    <s v="NA"/>
    <n v="1"/>
    <n v="0"/>
    <n v="0"/>
    <n v="0"/>
    <m/>
    <n v="19"/>
  </r>
  <r>
    <x v="0"/>
    <n v="7"/>
    <s v="BS1.7"/>
    <x v="1"/>
    <d v="2020-11-17T00:00:00"/>
    <x v="1"/>
    <n v="3997"/>
    <m/>
    <m/>
    <s v="NA"/>
    <n v="32"/>
    <n v="0"/>
    <s v="NA"/>
    <n v="0"/>
    <n v="0"/>
    <n v="0"/>
    <n v="0"/>
    <m/>
    <n v="32"/>
  </r>
  <r>
    <x v="0"/>
    <n v="7"/>
    <s v="BS1.7"/>
    <x v="1"/>
    <d v="2020-11-17T00:00:00"/>
    <x v="0"/>
    <n v="7766"/>
    <m/>
    <m/>
    <s v="NA"/>
    <n v="1"/>
    <n v="0"/>
    <s v="NA"/>
    <n v="0"/>
    <n v="0"/>
    <n v="0"/>
    <n v="0"/>
    <m/>
    <n v="1"/>
  </r>
  <r>
    <x v="0"/>
    <n v="7"/>
    <s v="BS1.7"/>
    <x v="1"/>
    <d v="2020-11-17T00:00:00"/>
    <x v="5"/>
    <n v="6406"/>
    <s v="rhizome"/>
    <s v="transient"/>
    <s v="NA"/>
    <n v="35"/>
    <n v="0"/>
    <s v="NA"/>
    <n v="0"/>
    <n v="0"/>
    <n v="0"/>
    <n v="0"/>
    <m/>
    <n v="35"/>
  </r>
  <r>
    <x v="0"/>
    <n v="7"/>
    <s v="BS1.7"/>
    <x v="1"/>
    <d v="2020-11-17T00:00:00"/>
    <x v="7"/>
    <n v="5541"/>
    <s v="rhizome"/>
    <s v="non-canopy"/>
    <s v="NA"/>
    <n v="40"/>
    <n v="0"/>
    <s v="NA"/>
    <n v="0"/>
    <n v="0"/>
    <n v="0"/>
    <n v="0"/>
    <m/>
    <n v="40"/>
  </r>
  <r>
    <x v="0"/>
    <n v="7"/>
    <s v="BS1.7"/>
    <x v="1"/>
    <d v="2020-11-17T00:00:00"/>
    <x v="3"/>
    <n v="3174"/>
    <s v="rhizome"/>
    <s v="soil-persistent"/>
    <s v="NA"/>
    <n v="50"/>
    <n v="0"/>
    <s v="NA"/>
    <n v="0"/>
    <n v="10"/>
    <n v="0"/>
    <n v="0"/>
    <m/>
    <n v="60"/>
  </r>
  <r>
    <x v="0"/>
    <n v="7"/>
    <s v="BS1.7"/>
    <x v="1"/>
    <d v="2020-11-17T00:00:00"/>
    <x v="11"/>
    <n v="2852"/>
    <s v="basal"/>
    <s v="soil-persistent"/>
    <s v="NA"/>
    <n v="25"/>
    <n v="0"/>
    <s v="NA"/>
    <n v="0"/>
    <n v="4"/>
    <n v="0"/>
    <n v="0"/>
    <m/>
    <n v="29"/>
  </r>
  <r>
    <x v="0"/>
    <n v="7"/>
    <s v="BS1.7"/>
    <x v="1"/>
    <d v="2020-11-17T00:00:00"/>
    <x v="12"/>
    <n v="2501"/>
    <s v="tussock"/>
    <s v="non-canopy"/>
    <s v="NA"/>
    <n v="30"/>
    <n v="0"/>
    <s v="NA"/>
    <n v="0"/>
    <n v="0"/>
    <n v="0"/>
    <n v="0"/>
    <m/>
    <n v="30"/>
  </r>
  <r>
    <x v="0"/>
    <n v="7"/>
    <s v="BS1.7"/>
    <x v="1"/>
    <d v="2020-11-17T00:00:00"/>
    <x v="14"/>
    <n v="3236"/>
    <s v="tuber"/>
    <s v="non-canopy"/>
    <s v="NA"/>
    <n v="2"/>
    <n v="0"/>
    <s v="NA"/>
    <n v="0"/>
    <n v="0"/>
    <n v="0"/>
    <n v="0"/>
    <m/>
    <n v="2"/>
  </r>
  <r>
    <x v="0"/>
    <n v="7"/>
    <s v="BS1.7"/>
    <x v="1"/>
    <d v="2020-11-17T00:00:00"/>
    <x v="89"/>
    <n v="1161"/>
    <s v="none"/>
    <s v="soil-persistent"/>
    <s v="NA"/>
    <n v="0"/>
    <n v="0"/>
    <s v="NA"/>
    <n v="0"/>
    <n v="8"/>
    <n v="0"/>
    <n v="0"/>
    <m/>
    <n v="8"/>
  </r>
  <r>
    <x v="0"/>
    <n v="7"/>
    <s v="BS1.7"/>
    <x v="1"/>
    <d v="2020-11-17T00:00:00"/>
    <x v="108"/>
    <n v="3033"/>
    <s v="NA"/>
    <s v="soil-persistent"/>
    <s v="NA"/>
    <n v="0"/>
    <n v="0"/>
    <s v="NA"/>
    <n v="0"/>
    <n v="1"/>
    <n v="0"/>
    <n v="0"/>
    <m/>
    <n v="1"/>
  </r>
  <r>
    <x v="0"/>
    <n v="7"/>
    <s v="BS1.7"/>
    <x v="1"/>
    <d v="2020-11-17T00:00:00"/>
    <x v="80"/>
    <n v="2599"/>
    <s v="basal"/>
    <s v="soil-persistent"/>
    <s v="NA"/>
    <n v="1"/>
    <n v="0"/>
    <s v="NA"/>
    <n v="0"/>
    <n v="0"/>
    <n v="0"/>
    <n v="0"/>
    <m/>
    <n v="1"/>
  </r>
  <r>
    <x v="0"/>
    <n v="7"/>
    <s v="BS1.7"/>
    <x v="1"/>
    <d v="2020-11-17T00:00:00"/>
    <x v="109"/>
    <n v="8181"/>
    <s v="rhizome"/>
    <s v="transient"/>
    <s v="NA"/>
    <n v="1"/>
    <n v="0"/>
    <s v="NA"/>
    <n v="1"/>
    <n v="0"/>
    <n v="0"/>
    <n v="0"/>
    <m/>
    <n v="1"/>
  </r>
  <r>
    <x v="0"/>
    <n v="7"/>
    <s v="BS1.7"/>
    <x v="1"/>
    <d v="2020-11-17T00:00:00"/>
    <x v="76"/>
    <n v="5352"/>
    <s v="NA"/>
    <s v="soil-persistent"/>
    <s v="NA"/>
    <n v="0"/>
    <n v="0"/>
    <s v="NA"/>
    <n v="0"/>
    <n v="1"/>
    <n v="0"/>
    <n v="0"/>
    <m/>
    <n v="1"/>
  </r>
  <r>
    <x v="0"/>
    <n v="7"/>
    <s v="BS1.7"/>
    <x v="1"/>
    <d v="2020-11-17T00:00:00"/>
    <x v="73"/>
    <n v="6322"/>
    <s v="tussock"/>
    <s v="non-canopy"/>
    <s v="NA"/>
    <n v="1"/>
    <n v="0"/>
    <s v="NA"/>
    <n v="1"/>
    <n v="0"/>
    <n v="0"/>
    <n v="0"/>
    <s v="re-interpreted as resprout (not recruit) in Apr2021 census"/>
    <n v="1"/>
  </r>
  <r>
    <x v="0"/>
    <n v="8"/>
    <s v="BS1.8"/>
    <x v="1"/>
    <d v="2020-11-17T00:00:00"/>
    <x v="3"/>
    <n v="3174"/>
    <s v="rhizome"/>
    <s v="soil-persistent"/>
    <s v="NA"/>
    <n v="91"/>
    <n v="0"/>
    <s v="NA"/>
    <n v="0"/>
    <n v="15"/>
    <n v="0"/>
    <n v="0"/>
    <m/>
    <n v="106"/>
  </r>
  <r>
    <x v="0"/>
    <n v="8"/>
    <s v="BS1.8"/>
    <x v="1"/>
    <d v="2020-11-17T00:00:00"/>
    <x v="4"/>
    <n v="5738"/>
    <s v="basal"/>
    <s v="soil-persistent"/>
    <s v="NA"/>
    <n v="2"/>
    <n v="0"/>
    <s v="NA"/>
    <n v="0"/>
    <n v="0"/>
    <n v="0"/>
    <n v="0"/>
    <m/>
    <n v="2"/>
  </r>
  <r>
    <x v="0"/>
    <n v="8"/>
    <s v="BS1.8"/>
    <x v="1"/>
    <d v="2020-11-17T00:00:00"/>
    <x v="1"/>
    <n v="3997"/>
    <m/>
    <m/>
    <s v="NA"/>
    <n v="24"/>
    <n v="0"/>
    <s v="NA"/>
    <n v="0"/>
    <n v="30"/>
    <n v="0"/>
    <n v="0"/>
    <m/>
    <n v="54"/>
  </r>
  <r>
    <x v="0"/>
    <n v="8"/>
    <s v="BS1.8"/>
    <x v="1"/>
    <d v="2020-11-17T00:00:00"/>
    <x v="11"/>
    <n v="2852"/>
    <s v="basal"/>
    <s v="soil-persistent"/>
    <s v="NA"/>
    <n v="23"/>
    <n v="0"/>
    <s v="NA"/>
    <n v="0"/>
    <n v="18"/>
    <n v="0"/>
    <n v="0"/>
    <m/>
    <n v="41"/>
  </r>
  <r>
    <x v="0"/>
    <n v="8"/>
    <s v="BS1.8"/>
    <x v="1"/>
    <d v="2020-11-17T00:00:00"/>
    <x v="7"/>
    <n v="5541"/>
    <s v="rhizome"/>
    <s v="non-canopy"/>
    <s v="NA"/>
    <n v="32"/>
    <n v="0"/>
    <s v="NA"/>
    <n v="0"/>
    <n v="0"/>
    <n v="0"/>
    <n v="0"/>
    <m/>
    <n v="32"/>
  </r>
  <r>
    <x v="0"/>
    <n v="8"/>
    <s v="BS1.8"/>
    <x v="1"/>
    <d v="2020-11-17T00:00:00"/>
    <x v="13"/>
    <n v="2508"/>
    <m/>
    <m/>
    <s v="NA"/>
    <n v="32"/>
    <n v="0"/>
    <s v="NA"/>
    <n v="0"/>
    <n v="0"/>
    <n v="0"/>
    <n v="0"/>
    <m/>
    <n v="32"/>
  </r>
  <r>
    <x v="0"/>
    <n v="8"/>
    <s v="BS1.8"/>
    <x v="1"/>
    <d v="2020-11-17T00:00:00"/>
    <x v="12"/>
    <n v="2501"/>
    <m/>
    <m/>
    <s v="NA"/>
    <n v="16"/>
    <n v="0"/>
    <s v="NA"/>
    <n v="0"/>
    <n v="0"/>
    <n v="0"/>
    <n v="0"/>
    <m/>
    <n v="16"/>
  </r>
  <r>
    <x v="0"/>
    <n v="8"/>
    <s v="BS1.8"/>
    <x v="1"/>
    <d v="2020-11-17T00:00:00"/>
    <x v="15"/>
    <n v="3302"/>
    <s v="tussock"/>
    <s v="non-canopy"/>
    <s v="NA"/>
    <n v="5"/>
    <n v="0"/>
    <s v="NA"/>
    <n v="0"/>
    <n v="0"/>
    <n v="0"/>
    <n v="0"/>
    <s v="misID in census1 corrected from P. fragilis to P. longifolia"/>
    <n v="5"/>
  </r>
  <r>
    <x v="0"/>
    <n v="8"/>
    <s v="BS1.8"/>
    <x v="1"/>
    <d v="2020-11-17T00:00:00"/>
    <x v="0"/>
    <n v="7766"/>
    <m/>
    <m/>
    <s v="NA"/>
    <n v="0"/>
    <n v="0"/>
    <s v="NA"/>
    <n v="0"/>
    <n v="0"/>
    <n v="0"/>
    <n v="0"/>
    <s v="none live"/>
    <n v="0"/>
  </r>
  <r>
    <x v="0"/>
    <n v="8"/>
    <s v="BS1.8"/>
    <x v="1"/>
    <d v="2020-11-17T00:00:00"/>
    <x v="80"/>
    <n v="2599"/>
    <s v="basal"/>
    <s v="soil-persistent"/>
    <s v="NA"/>
    <n v="3"/>
    <n v="0"/>
    <s v="NA"/>
    <n v="0"/>
    <n v="0"/>
    <n v="0"/>
    <n v="0"/>
    <m/>
    <n v="3"/>
  </r>
  <r>
    <x v="0"/>
    <n v="8"/>
    <s v="BS1.8"/>
    <x v="1"/>
    <d v="2020-11-17T00:00:00"/>
    <x v="89"/>
    <n v="1161"/>
    <s v="none"/>
    <s v="soil-persistent"/>
    <s v="NA"/>
    <n v="0"/>
    <n v="0"/>
    <s v="NA"/>
    <n v="0"/>
    <n v="7"/>
    <n v="0"/>
    <n v="0"/>
    <m/>
    <n v="7"/>
  </r>
  <r>
    <x v="0"/>
    <n v="8"/>
    <s v="BS1.8"/>
    <x v="1"/>
    <d v="2020-11-17T00:00:00"/>
    <x v="24"/>
    <n v="2561"/>
    <s v="tuber"/>
    <s v="transient"/>
    <s v="NA"/>
    <n v="5"/>
    <n v="0"/>
    <s v="NA"/>
    <n v="0"/>
    <n v="0"/>
    <n v="0"/>
    <n v="0"/>
    <m/>
    <n v="5"/>
  </r>
  <r>
    <x v="0"/>
    <n v="8"/>
    <s v="BS1.8"/>
    <x v="1"/>
    <d v="2020-11-17T00:00:00"/>
    <x v="37"/>
    <n v="2559"/>
    <s v="tuber"/>
    <s v="transient"/>
    <s v="NA"/>
    <n v="1"/>
    <n v="0"/>
    <s v="NA"/>
    <n v="1"/>
    <n v="0"/>
    <n v="0"/>
    <n v="0"/>
    <m/>
    <n v="1"/>
  </r>
  <r>
    <x v="0"/>
    <n v="8"/>
    <s v="BS1.8"/>
    <x v="1"/>
    <d v="2020-11-17T00:00:00"/>
    <x v="14"/>
    <n v="3236"/>
    <s v="tuber"/>
    <s v="non-canopy"/>
    <s v="NA"/>
    <n v="1"/>
    <n v="0"/>
    <s v="NA"/>
    <n v="0"/>
    <n v="0"/>
    <n v="0"/>
    <n v="0"/>
    <m/>
    <n v="1"/>
  </r>
  <r>
    <x v="0"/>
    <n v="8"/>
    <s v="BS1.8"/>
    <x v="1"/>
    <d v="2020-11-17T00:00:00"/>
    <x v="5"/>
    <n v="6406"/>
    <s v="rhizome"/>
    <s v="transient"/>
    <s v="NA"/>
    <n v="44"/>
    <n v="0"/>
    <s v="NA"/>
    <n v="0"/>
    <n v="0"/>
    <n v="0"/>
    <n v="0"/>
    <m/>
    <n v="44"/>
  </r>
  <r>
    <x v="0"/>
    <n v="8"/>
    <s v="BS1.8"/>
    <x v="1"/>
    <d v="2020-11-17T00:00:00"/>
    <x v="111"/>
    <n v="3594"/>
    <s v="basal"/>
    <s v="soil-persistent"/>
    <s v="NA"/>
    <n v="1"/>
    <n v="0"/>
    <s v="NA"/>
    <n v="1"/>
    <n v="0"/>
    <n v="0"/>
    <n v="0"/>
    <m/>
    <n v="1"/>
  </r>
  <r>
    <x v="0"/>
    <n v="8"/>
    <s v="BS1.8"/>
    <x v="1"/>
    <d v="2020-11-17T00:00:00"/>
    <x v="109"/>
    <n v="8181"/>
    <s v="rhizome"/>
    <s v="transient"/>
    <s v="NA"/>
    <n v="1"/>
    <n v="0"/>
    <s v="NA"/>
    <n v="1"/>
    <n v="0"/>
    <n v="0"/>
    <n v="0"/>
    <m/>
    <n v="1"/>
  </r>
  <r>
    <x v="0"/>
    <n v="8"/>
    <s v="BS1.8"/>
    <x v="1"/>
    <d v="2020-11-17T00:00:00"/>
    <x v="76"/>
    <n v="5352"/>
    <s v="none"/>
    <s v="soil-persistent"/>
    <s v="NA"/>
    <n v="0"/>
    <n v="0"/>
    <s v="NA"/>
    <n v="0"/>
    <n v="1"/>
    <n v="0"/>
    <n v="0"/>
    <m/>
    <n v="1"/>
  </r>
  <r>
    <x v="0"/>
    <n v="9"/>
    <s v="BS1.9"/>
    <x v="1"/>
    <d v="2020-11-17T00:00:00"/>
    <x v="9"/>
    <n v="8875"/>
    <m/>
    <m/>
    <s v="NA"/>
    <n v="0"/>
    <n v="0"/>
    <s v="NA"/>
    <n v="0"/>
    <n v="4"/>
    <n v="0"/>
    <n v="0"/>
    <m/>
    <n v="4"/>
  </r>
  <r>
    <x v="0"/>
    <n v="9"/>
    <s v="BS1.9"/>
    <x v="1"/>
    <d v="2020-11-17T00:00:00"/>
    <x v="4"/>
    <n v="5738"/>
    <m/>
    <m/>
    <s v="NA"/>
    <n v="2"/>
    <n v="0"/>
    <s v="NA"/>
    <n v="0"/>
    <n v="0"/>
    <n v="0"/>
    <n v="0"/>
    <s v="possibly 1 slow srouter recorded dead in Mar"/>
    <n v="2"/>
  </r>
  <r>
    <x v="0"/>
    <n v="9"/>
    <s v="BS1.9"/>
    <x v="1"/>
    <d v="2020-11-17T00:00:00"/>
    <x v="7"/>
    <n v="5541"/>
    <m/>
    <m/>
    <s v="NA"/>
    <n v="19"/>
    <n v="0"/>
    <s v="NA"/>
    <n v="0"/>
    <n v="0"/>
    <n v="0"/>
    <n v="0"/>
    <m/>
    <n v="19"/>
  </r>
  <r>
    <x v="0"/>
    <n v="9"/>
    <s v="BS1.9"/>
    <x v="1"/>
    <d v="2020-11-17T00:00:00"/>
    <x v="3"/>
    <n v="3174"/>
    <m/>
    <m/>
    <s v="NA"/>
    <n v="11"/>
    <n v="0"/>
    <s v="NA"/>
    <n v="0"/>
    <n v="1"/>
    <n v="0"/>
    <n v="0"/>
    <m/>
    <n v="12"/>
  </r>
  <r>
    <x v="0"/>
    <n v="9"/>
    <s v="BS1.9"/>
    <x v="1"/>
    <d v="2020-11-17T00:00:00"/>
    <x v="1"/>
    <n v="3997"/>
    <m/>
    <m/>
    <s v="NA"/>
    <n v="23"/>
    <n v="0"/>
    <s v="NA"/>
    <n v="0"/>
    <n v="32"/>
    <n v="0"/>
    <n v="0"/>
    <m/>
    <n v="55"/>
  </r>
  <r>
    <x v="0"/>
    <n v="9"/>
    <s v="BS1.9"/>
    <x v="1"/>
    <d v="2020-11-17T00:00:00"/>
    <x v="12"/>
    <n v="2501"/>
    <m/>
    <m/>
    <s v="NA"/>
    <n v="12"/>
    <n v="0"/>
    <s v="NA"/>
    <n v="0"/>
    <n v="0"/>
    <n v="0"/>
    <n v="0"/>
    <m/>
    <n v="12"/>
  </r>
  <r>
    <x v="0"/>
    <n v="9"/>
    <s v="BS1.9"/>
    <x v="1"/>
    <d v="2020-11-17T00:00:00"/>
    <x v="13"/>
    <n v="2508"/>
    <m/>
    <m/>
    <s v="NA"/>
    <n v="36"/>
    <n v="0"/>
    <s v="NA"/>
    <n v="4"/>
    <n v="0"/>
    <n v="0"/>
    <n v="0"/>
    <m/>
    <n v="36"/>
  </r>
  <r>
    <x v="0"/>
    <n v="9"/>
    <s v="BS1.9"/>
    <x v="1"/>
    <d v="2020-11-17T00:00:00"/>
    <x v="5"/>
    <n v="6406"/>
    <s v="rhizome"/>
    <s v="transient"/>
    <s v="NA"/>
    <n v="12"/>
    <n v="0"/>
    <s v="NA"/>
    <n v="0"/>
    <n v="0"/>
    <n v="0"/>
    <n v="0"/>
    <m/>
    <n v="12"/>
  </r>
  <r>
    <x v="0"/>
    <n v="9"/>
    <s v="BS1.9"/>
    <x v="1"/>
    <d v="2020-11-17T00:00:00"/>
    <x v="89"/>
    <n v="1161"/>
    <s v="none"/>
    <s v="soil-persistent"/>
    <s v="NA"/>
    <n v="0"/>
    <n v="0"/>
    <s v="NA"/>
    <n v="0"/>
    <n v="7"/>
    <n v="0"/>
    <n v="0"/>
    <m/>
    <n v="7"/>
  </r>
  <r>
    <x v="0"/>
    <n v="9"/>
    <s v="BS1.9"/>
    <x v="1"/>
    <d v="2020-11-17T00:00:00"/>
    <x v="109"/>
    <n v="8181"/>
    <s v="rhizome"/>
    <s v="transient"/>
    <s v="NA"/>
    <n v="2"/>
    <n v="0"/>
    <s v="NA"/>
    <n v="2"/>
    <n v="0"/>
    <n v="0"/>
    <n v="0"/>
    <s v="corrected from 0 to 2"/>
    <n v="2"/>
  </r>
  <r>
    <x v="0"/>
    <n v="9"/>
    <s v="BS1.9"/>
    <x v="1"/>
    <d v="2020-11-17T00:00:00"/>
    <x v="11"/>
    <n v="2852"/>
    <s v="basal"/>
    <s v="soil-persistent"/>
    <s v="NA"/>
    <n v="8"/>
    <n v="0"/>
    <s v="NA"/>
    <n v="0"/>
    <n v="3"/>
    <n v="0"/>
    <n v="0"/>
    <m/>
    <n v="11"/>
  </r>
  <r>
    <x v="0"/>
    <n v="9"/>
    <s v="BS1.9"/>
    <x v="1"/>
    <d v="2020-11-17T00:00:00"/>
    <x v="76"/>
    <n v="5352"/>
    <s v="none"/>
    <s v="soil-persistent"/>
    <s v="NA"/>
    <n v="0"/>
    <n v="0"/>
    <s v="NA"/>
    <n v="0"/>
    <n v="2"/>
    <n v="0"/>
    <n v="0"/>
    <m/>
    <n v="2"/>
  </r>
  <r>
    <x v="0"/>
    <n v="9"/>
    <s v="BS1.9"/>
    <x v="1"/>
    <d v="2020-11-17T00:00:00"/>
    <x v="26"/>
    <n v="3243"/>
    <s v="none"/>
    <s v="soil-persistent"/>
    <s v="NA"/>
    <n v="0"/>
    <n v="0"/>
    <s v="NA"/>
    <n v="0"/>
    <n v="2"/>
    <n v="0"/>
    <n v="0"/>
    <m/>
    <n v="2"/>
  </r>
  <r>
    <x v="0"/>
    <n v="10"/>
    <s v="BS1.10"/>
    <x v="1"/>
    <d v="2020-11-17T00:00:00"/>
    <x v="0"/>
    <n v="7766"/>
    <m/>
    <m/>
    <s v="NA"/>
    <n v="2"/>
    <n v="0"/>
    <s v="NA"/>
    <n v="0"/>
    <n v="0"/>
    <n v="0"/>
    <n v="0"/>
    <m/>
    <n v="2"/>
  </r>
  <r>
    <x v="0"/>
    <n v="10"/>
    <s v="BS1.10"/>
    <x v="1"/>
    <d v="2020-11-17T00:00:00"/>
    <x v="1"/>
    <n v="3997"/>
    <m/>
    <m/>
    <s v="NA"/>
    <n v="19"/>
    <n v="0"/>
    <s v="NA"/>
    <n v="0"/>
    <n v="41"/>
    <n v="0"/>
    <n v="0"/>
    <m/>
    <n v="60"/>
  </r>
  <r>
    <x v="0"/>
    <n v="10"/>
    <s v="BS1.10"/>
    <x v="1"/>
    <d v="2020-11-17T00:00:00"/>
    <x v="13"/>
    <n v="2508"/>
    <m/>
    <m/>
    <s v="NA"/>
    <n v="40"/>
    <n v="0"/>
    <s v="NA"/>
    <n v="0"/>
    <n v="0"/>
    <n v="0"/>
    <n v="0"/>
    <m/>
    <n v="40"/>
  </r>
  <r>
    <x v="0"/>
    <n v="10"/>
    <s v="BS1.10"/>
    <x v="1"/>
    <d v="2020-11-17T00:00:00"/>
    <x v="7"/>
    <n v="5541"/>
    <m/>
    <m/>
    <s v="NA"/>
    <n v="10"/>
    <n v="0"/>
    <s v="NA"/>
    <n v="0"/>
    <n v="0"/>
    <n v="0"/>
    <n v="0"/>
    <m/>
    <n v="10"/>
  </r>
  <r>
    <x v="0"/>
    <n v="10"/>
    <s v="BS1.10"/>
    <x v="1"/>
    <d v="2020-11-17T00:00:00"/>
    <x v="9"/>
    <n v="8875"/>
    <m/>
    <m/>
    <s v="NA"/>
    <n v="0"/>
    <n v="0"/>
    <s v="NA"/>
    <n v="0"/>
    <n v="3"/>
    <n v="0"/>
    <n v="0"/>
    <m/>
    <n v="3"/>
  </r>
  <r>
    <x v="0"/>
    <n v="10"/>
    <s v="BS1.10"/>
    <x v="1"/>
    <d v="2020-11-17T00:00:00"/>
    <x v="26"/>
    <n v="3243"/>
    <m/>
    <m/>
    <s v="NA"/>
    <n v="0"/>
    <n v="0"/>
    <s v="NA"/>
    <n v="0"/>
    <n v="8"/>
    <n v="0"/>
    <n v="0"/>
    <m/>
    <n v="8"/>
  </r>
  <r>
    <x v="0"/>
    <n v="10"/>
    <s v="BS1.10"/>
    <x v="1"/>
    <d v="2020-11-17T00:00:00"/>
    <x v="89"/>
    <n v="1161"/>
    <m/>
    <m/>
    <s v="NA"/>
    <n v="0"/>
    <n v="0"/>
    <s v="NA"/>
    <n v="0"/>
    <n v="5"/>
    <n v="0"/>
    <n v="0"/>
    <m/>
    <n v="5"/>
  </r>
  <r>
    <x v="0"/>
    <n v="10"/>
    <s v="BS1.10"/>
    <x v="1"/>
    <d v="2020-11-17T00:00:00"/>
    <x v="5"/>
    <n v="6406"/>
    <m/>
    <m/>
    <s v="NA"/>
    <n v="53"/>
    <n v="0"/>
    <s v="NA"/>
    <n v="0"/>
    <n v="0"/>
    <n v="0"/>
    <n v="0"/>
    <m/>
    <n v="53"/>
  </r>
  <r>
    <x v="0"/>
    <n v="10"/>
    <s v="BS1.10"/>
    <x v="1"/>
    <d v="2020-11-17T00:00:00"/>
    <x v="11"/>
    <n v="2852"/>
    <m/>
    <m/>
    <s v="NA"/>
    <n v="4"/>
    <n v="0"/>
    <s v="NA"/>
    <n v="0"/>
    <n v="0"/>
    <n v="0"/>
    <n v="0"/>
    <m/>
    <n v="4"/>
  </r>
  <r>
    <x v="0"/>
    <n v="10"/>
    <s v="BS1.10"/>
    <x v="1"/>
    <d v="2020-11-17T00:00:00"/>
    <x v="108"/>
    <n v="3033"/>
    <m/>
    <m/>
    <s v="NA"/>
    <n v="0"/>
    <n v="0"/>
    <s v="NA"/>
    <n v="0"/>
    <n v="1"/>
    <n v="0"/>
    <n v="0"/>
    <m/>
    <n v="1"/>
  </r>
  <r>
    <x v="0"/>
    <n v="10"/>
    <s v="BS1.10"/>
    <x v="1"/>
    <d v="2020-11-17T00:00:00"/>
    <x v="15"/>
    <n v="3302"/>
    <s v="tussock"/>
    <s v="non-canopy"/>
    <s v="NA"/>
    <n v="0"/>
    <n v="0"/>
    <s v="NA"/>
    <n v="0"/>
    <n v="1"/>
    <n v="0"/>
    <n v="0"/>
    <s v="misID in census1 corrected from P. fragilis to P. longifolia"/>
    <n v="1"/>
  </r>
  <r>
    <x v="0"/>
    <n v="11"/>
    <s v="BS1.11"/>
    <x v="1"/>
    <d v="2020-11-17T00:00:00"/>
    <x v="4"/>
    <n v="5738"/>
    <m/>
    <m/>
    <s v="NA"/>
    <n v="1"/>
    <n v="0"/>
    <s v="NA"/>
    <n v="0"/>
    <n v="0"/>
    <n v="0"/>
    <n v="0"/>
    <m/>
    <n v="1"/>
  </r>
  <r>
    <x v="0"/>
    <n v="11"/>
    <s v="BS1.11"/>
    <x v="1"/>
    <d v="2020-11-17T00:00:00"/>
    <x v="1"/>
    <n v="3997"/>
    <m/>
    <m/>
    <s v="NA"/>
    <n v="52"/>
    <n v="0"/>
    <s v="NA"/>
    <n v="0"/>
    <n v="47"/>
    <n v="0"/>
    <n v="0"/>
    <m/>
    <n v="99"/>
  </r>
  <r>
    <x v="0"/>
    <n v="11"/>
    <s v="BS1.11"/>
    <x v="1"/>
    <d v="2020-11-17T00:00:00"/>
    <x v="17"/>
    <n v="5532"/>
    <m/>
    <m/>
    <s v="NA"/>
    <n v="3"/>
    <n v="0"/>
    <s v="NA"/>
    <n v="0"/>
    <n v="0"/>
    <n v="0"/>
    <n v="0"/>
    <s v="duplicate record for Lepy scar changed to Empo min"/>
    <n v="3"/>
  </r>
  <r>
    <x v="0"/>
    <n v="11"/>
    <s v="BS1.11"/>
    <x v="1"/>
    <d v="2020-11-17T00:00:00"/>
    <x v="13"/>
    <n v="2508"/>
    <m/>
    <m/>
    <s v="NA"/>
    <n v="27"/>
    <n v="0"/>
    <s v="NA"/>
    <n v="1"/>
    <n v="0"/>
    <n v="0"/>
    <n v="0"/>
    <m/>
    <n v="27"/>
  </r>
  <r>
    <x v="0"/>
    <n v="11"/>
    <s v="BS1.11"/>
    <x v="1"/>
    <d v="2020-11-17T00:00:00"/>
    <x v="12"/>
    <n v="2501"/>
    <m/>
    <m/>
    <s v="NA"/>
    <n v="0"/>
    <n v="0"/>
    <s v="NA"/>
    <n v="0"/>
    <n v="0"/>
    <n v="0"/>
    <n v="0"/>
    <s v="none recorded"/>
    <n v="0"/>
  </r>
  <r>
    <x v="0"/>
    <n v="11"/>
    <s v="BS1.11"/>
    <x v="1"/>
    <d v="2020-11-17T00:00:00"/>
    <x v="112"/>
    <n v="9575"/>
    <m/>
    <m/>
    <s v="NA"/>
    <n v="0"/>
    <n v="0"/>
    <s v="NA"/>
    <n v="0"/>
    <n v="10"/>
    <n v="0"/>
    <n v="0"/>
    <s v="corrected from Conospermum taxifolium to Persoonia recedens based on larger individuals"/>
    <n v="10"/>
  </r>
  <r>
    <x v="0"/>
    <n v="11"/>
    <s v="BS1.11"/>
    <x v="1"/>
    <d v="2020-11-17T00:00:00"/>
    <x v="89"/>
    <n v="1161"/>
    <m/>
    <m/>
    <s v="NA"/>
    <n v="0"/>
    <n v="0"/>
    <s v="NA"/>
    <n v="0"/>
    <n v="4"/>
    <n v="0"/>
    <n v="0"/>
    <m/>
    <n v="4"/>
  </r>
  <r>
    <x v="0"/>
    <n v="11"/>
    <s v="BS1.11"/>
    <x v="1"/>
    <d v="2020-11-17T00:00:00"/>
    <x v="5"/>
    <n v="6406"/>
    <m/>
    <m/>
    <s v="NA"/>
    <n v="9"/>
    <n v="0"/>
    <s v="NA"/>
    <n v="0"/>
    <n v="0"/>
    <n v="0"/>
    <n v="0"/>
    <m/>
    <n v="9"/>
  </r>
  <r>
    <x v="0"/>
    <n v="11"/>
    <s v="BS1.11"/>
    <x v="1"/>
    <d v="2020-11-17T00:00:00"/>
    <x v="3"/>
    <n v="3174"/>
    <m/>
    <m/>
    <s v="NA"/>
    <n v="0"/>
    <n v="0"/>
    <s v="NA"/>
    <n v="0"/>
    <n v="3"/>
    <n v="0"/>
    <n v="0"/>
    <m/>
    <n v="3"/>
  </r>
  <r>
    <x v="0"/>
    <n v="11"/>
    <s v="BS1.11"/>
    <x v="1"/>
    <d v="2020-11-17T00:00:00"/>
    <x v="26"/>
    <n v="3243"/>
    <m/>
    <m/>
    <s v="NA"/>
    <n v="0"/>
    <n v="0"/>
    <s v="NA"/>
    <n v="0"/>
    <n v="6"/>
    <n v="0"/>
    <n v="0"/>
    <m/>
    <n v="6"/>
  </r>
  <r>
    <x v="0"/>
    <n v="11"/>
    <s v="BS1.11"/>
    <x v="1"/>
    <d v="2020-11-17T00:00:00"/>
    <x v="8"/>
    <n v="7993"/>
    <m/>
    <m/>
    <s v="NA"/>
    <n v="1"/>
    <n v="0"/>
    <s v="NA"/>
    <n v="0"/>
    <n v="0"/>
    <n v="0"/>
    <n v="0"/>
    <m/>
    <n v="1"/>
  </r>
  <r>
    <x v="0"/>
    <n v="11"/>
    <s v="BS1.11"/>
    <x v="1"/>
    <d v="2020-11-17T00:00:00"/>
    <x v="7"/>
    <n v="5541"/>
    <m/>
    <m/>
    <s v="NA"/>
    <n v="40"/>
    <n v="0"/>
    <s v="NA"/>
    <n v="0"/>
    <n v="0"/>
    <n v="0"/>
    <n v="0"/>
    <m/>
    <n v="40"/>
  </r>
  <r>
    <x v="0"/>
    <n v="12"/>
    <s v="BS1.12"/>
    <x v="1"/>
    <d v="2020-11-17T00:00:00"/>
    <x v="4"/>
    <n v="5738"/>
    <m/>
    <m/>
    <s v="NA"/>
    <n v="1"/>
    <n v="0"/>
    <s v="NA"/>
    <n v="0"/>
    <n v="0"/>
    <n v="0"/>
    <n v="0"/>
    <m/>
    <n v="1"/>
  </r>
  <r>
    <x v="0"/>
    <n v="12"/>
    <s v="BS1.12"/>
    <x v="1"/>
    <d v="2020-11-17T00:00:00"/>
    <x v="3"/>
    <n v="3174"/>
    <m/>
    <m/>
    <s v="NA"/>
    <n v="4"/>
    <n v="0"/>
    <s v="NA"/>
    <n v="0"/>
    <n v="3"/>
    <n v="0"/>
    <n v="0"/>
    <s v="assumed 3 new seedlings"/>
    <n v="7"/>
  </r>
  <r>
    <x v="0"/>
    <n v="12"/>
    <s v="BS1.12"/>
    <x v="1"/>
    <d v="2020-11-17T00:00:00"/>
    <x v="1"/>
    <n v="3997"/>
    <m/>
    <m/>
    <s v="NA"/>
    <n v="48"/>
    <n v="0"/>
    <s v="NA"/>
    <n v="0"/>
    <n v="12"/>
    <n v="0"/>
    <n v="0"/>
    <m/>
    <n v="60"/>
  </r>
  <r>
    <x v="0"/>
    <n v="12"/>
    <s v="BS1.12"/>
    <x v="1"/>
    <d v="2020-11-17T00:00:00"/>
    <x v="7"/>
    <n v="5541"/>
    <m/>
    <m/>
    <s v="NA"/>
    <n v="19"/>
    <n v="0"/>
    <s v="NA"/>
    <n v="0"/>
    <n v="0"/>
    <n v="0"/>
    <n v="0"/>
    <m/>
    <n v="19"/>
  </r>
  <r>
    <x v="0"/>
    <n v="12"/>
    <s v="BS1.12"/>
    <x v="1"/>
    <d v="2020-11-17T00:00:00"/>
    <x v="12"/>
    <n v="2501"/>
    <m/>
    <m/>
    <s v="NA"/>
    <n v="4"/>
    <n v="0"/>
    <s v="NA"/>
    <n v="0"/>
    <n v="0"/>
    <n v="0"/>
    <n v="0"/>
    <m/>
    <n v="4"/>
  </r>
  <r>
    <x v="0"/>
    <n v="12"/>
    <s v="BS1.12"/>
    <x v="1"/>
    <d v="2020-11-17T00:00:00"/>
    <x v="13"/>
    <n v="2508"/>
    <m/>
    <m/>
    <s v="NA"/>
    <n v="15"/>
    <n v="0"/>
    <s v="NA"/>
    <n v="0"/>
    <n v="0"/>
    <n v="0"/>
    <n v="0"/>
    <m/>
    <n v="15"/>
  </r>
  <r>
    <x v="0"/>
    <n v="12"/>
    <s v="BS1.12"/>
    <x v="1"/>
    <d v="2020-11-17T00:00:00"/>
    <x v="26"/>
    <n v="3243"/>
    <m/>
    <m/>
    <s v="NA"/>
    <n v="0"/>
    <n v="0"/>
    <s v="NA"/>
    <n v="0"/>
    <n v="3"/>
    <n v="0"/>
    <n v="0"/>
    <m/>
    <n v="3"/>
  </r>
  <r>
    <x v="0"/>
    <n v="12"/>
    <s v="BS1.12"/>
    <x v="1"/>
    <d v="2020-11-17T00:00:00"/>
    <x v="34"/>
    <n v="9293"/>
    <s v="rhizome"/>
    <s v="transient"/>
    <s v="NA"/>
    <n v="6"/>
    <n v="0"/>
    <s v="NA"/>
    <n v="0"/>
    <n v="0"/>
    <n v="0"/>
    <n v="0"/>
    <s v="combined 2 entries 3+3"/>
    <n v="6"/>
  </r>
  <r>
    <x v="0"/>
    <n v="12"/>
    <s v="BS1.12"/>
    <x v="1"/>
    <d v="2020-11-17T00:00:00"/>
    <x v="5"/>
    <n v="6406"/>
    <s v="rhizome"/>
    <s v="transient"/>
    <s v="NA"/>
    <n v="3"/>
    <n v="0"/>
    <s v="NA"/>
    <n v="0"/>
    <n v="0"/>
    <n v="0"/>
    <n v="0"/>
    <s v="combined 2 entries 2+1"/>
    <n v="3"/>
  </r>
  <r>
    <x v="0"/>
    <n v="12"/>
    <s v="BS1.12"/>
    <x v="1"/>
    <d v="2020-11-17T00:00:00"/>
    <x v="89"/>
    <n v="1161"/>
    <s v="none"/>
    <s v="soil-persistent"/>
    <s v="NA"/>
    <n v="0"/>
    <n v="0"/>
    <s v="NA"/>
    <n v="0"/>
    <n v="3"/>
    <n v="0"/>
    <n v="0"/>
    <m/>
    <n v="3"/>
  </r>
  <r>
    <x v="0"/>
    <n v="12"/>
    <s v="BS1.12"/>
    <x v="1"/>
    <d v="2020-11-17T00:00:00"/>
    <x v="112"/>
    <n v="9575"/>
    <s v="NA"/>
    <s v="soil-persistent"/>
    <s v="NA"/>
    <n v="0"/>
    <n v="0"/>
    <s v="NA"/>
    <n v="0"/>
    <n v="7"/>
    <n v="0"/>
    <n v="0"/>
    <s v="corrected from Conospermum taxifolium to Persoonia recedens based on larger individuals"/>
    <n v="7"/>
  </r>
  <r>
    <x v="0"/>
    <n v="13"/>
    <s v="BS1.13"/>
    <x v="1"/>
    <d v="2020-11-17T00:00:00"/>
    <x v="6"/>
    <n v="8872"/>
    <m/>
    <m/>
    <s v="NA"/>
    <n v="1"/>
    <n v="0"/>
    <s v="NA"/>
    <n v="1"/>
    <n v="0"/>
    <n v="0"/>
    <n v="0"/>
    <m/>
    <n v="1"/>
  </r>
  <r>
    <x v="0"/>
    <n v="13"/>
    <s v="BS1.13"/>
    <x v="1"/>
    <d v="2020-11-17T00:00:00"/>
    <x v="17"/>
    <n v="5532"/>
    <m/>
    <m/>
    <s v="NA"/>
    <n v="27"/>
    <n v="0"/>
    <s v="NA"/>
    <n v="0"/>
    <n v="0"/>
    <n v="0"/>
    <n v="0"/>
    <m/>
    <n v="27"/>
  </r>
  <r>
    <x v="0"/>
    <n v="13"/>
    <s v="BS1.13"/>
    <x v="1"/>
    <d v="2020-11-17T00:00:00"/>
    <x v="1"/>
    <n v="3997"/>
    <m/>
    <m/>
    <s v="NA"/>
    <n v="37"/>
    <n v="0"/>
    <s v="NA"/>
    <n v="0"/>
    <n v="10"/>
    <n v="0"/>
    <n v="0"/>
    <m/>
    <n v="47"/>
  </r>
  <r>
    <x v="0"/>
    <n v="13"/>
    <s v="BS1.13"/>
    <x v="1"/>
    <d v="2020-11-17T00:00:00"/>
    <x v="4"/>
    <n v="5738"/>
    <m/>
    <m/>
    <s v="NA"/>
    <n v="2"/>
    <n v="0"/>
    <s v="NA"/>
    <n v="0"/>
    <n v="0"/>
    <n v="0"/>
    <n v="0"/>
    <s v="1 live + 2 dead in Mar"/>
    <n v="2"/>
  </r>
  <r>
    <x v="0"/>
    <n v="13"/>
    <s v="BS1.13"/>
    <x v="1"/>
    <d v="2020-11-17T00:00:00"/>
    <x v="12"/>
    <n v="2501"/>
    <m/>
    <m/>
    <s v="NA"/>
    <n v="13"/>
    <n v="0"/>
    <s v="NA"/>
    <n v="0"/>
    <n v="0"/>
    <n v="0"/>
    <n v="0"/>
    <m/>
    <n v="13"/>
  </r>
  <r>
    <x v="0"/>
    <n v="13"/>
    <s v="BS1.13"/>
    <x v="1"/>
    <d v="2020-11-17T00:00:00"/>
    <x v="3"/>
    <n v="3174"/>
    <m/>
    <m/>
    <s v="NA"/>
    <n v="5"/>
    <n v="0"/>
    <s v="NA"/>
    <n v="0"/>
    <n v="0"/>
    <n v="0"/>
    <n v="0"/>
    <m/>
    <n v="5"/>
  </r>
  <r>
    <x v="0"/>
    <n v="13"/>
    <s v="BS1.13"/>
    <x v="1"/>
    <d v="2020-11-17T00:00:00"/>
    <x v="10"/>
    <n v="2469"/>
    <m/>
    <m/>
    <s v="NA"/>
    <n v="1"/>
    <n v="0"/>
    <s v="NA"/>
    <n v="0"/>
    <n v="0"/>
    <n v="0"/>
    <n v="0"/>
    <m/>
    <n v="1"/>
  </r>
  <r>
    <x v="0"/>
    <n v="13"/>
    <s v="BS1.13"/>
    <x v="1"/>
    <d v="2020-11-17T00:00:00"/>
    <x v="89"/>
    <n v="1161"/>
    <m/>
    <m/>
    <s v="NA"/>
    <n v="0"/>
    <n v="0"/>
    <s v="NA"/>
    <n v="0"/>
    <n v="5"/>
    <n v="0"/>
    <n v="0"/>
    <m/>
    <n v="5"/>
  </r>
  <r>
    <x v="0"/>
    <n v="13"/>
    <s v="BS1.13"/>
    <x v="1"/>
    <d v="2020-11-17T00:00:00"/>
    <x v="26"/>
    <n v="3243"/>
    <s v="none"/>
    <s v="soil-persistent"/>
    <s v="NA"/>
    <n v="0"/>
    <n v="0"/>
    <s v="NA"/>
    <n v="0"/>
    <n v="2"/>
    <n v="0"/>
    <n v="0"/>
    <s v="corrected from resprouts to recruits"/>
    <n v="2"/>
  </r>
  <r>
    <x v="0"/>
    <n v="13"/>
    <s v="BS1.13"/>
    <x v="1"/>
    <d v="2020-11-17T00:00:00"/>
    <x v="11"/>
    <n v="2852"/>
    <s v="basal"/>
    <s v="soil-persistent"/>
    <s v="NA"/>
    <n v="5"/>
    <n v="0"/>
    <s v="NA"/>
    <n v="0"/>
    <n v="0"/>
    <n v="0"/>
    <n v="0"/>
    <m/>
    <n v="5"/>
  </r>
  <r>
    <x v="0"/>
    <n v="13"/>
    <s v="BS1.13"/>
    <x v="1"/>
    <d v="2020-11-17T00:00:00"/>
    <x v="8"/>
    <n v="7993"/>
    <m/>
    <m/>
    <s v="NA"/>
    <n v="5"/>
    <n v="0"/>
    <s v="NA"/>
    <n v="0"/>
    <n v="0"/>
    <n v="0"/>
    <n v="0"/>
    <m/>
    <n v="5"/>
  </r>
  <r>
    <x v="0"/>
    <n v="13"/>
    <s v="BS1.13"/>
    <x v="1"/>
    <d v="2020-11-17T00:00:00"/>
    <x v="7"/>
    <n v="5541"/>
    <m/>
    <m/>
    <s v="NA"/>
    <n v="30"/>
    <n v="0"/>
    <s v="NA"/>
    <n v="0"/>
    <n v="0"/>
    <n v="0"/>
    <n v="0"/>
    <m/>
    <n v="30"/>
  </r>
  <r>
    <x v="0"/>
    <n v="14"/>
    <s v="BS1.14"/>
    <x v="1"/>
    <d v="2020-11-17T00:00:00"/>
    <x v="17"/>
    <n v="5532"/>
    <m/>
    <m/>
    <s v="NA"/>
    <n v="20"/>
    <n v="0"/>
    <s v="NA"/>
    <n v="0"/>
    <n v="0"/>
    <n v="0"/>
    <n v="0"/>
    <m/>
    <n v="20"/>
  </r>
  <r>
    <x v="0"/>
    <n v="14"/>
    <s v="BS1.14"/>
    <x v="1"/>
    <d v="2020-11-17T00:00:00"/>
    <x v="1"/>
    <n v="3997"/>
    <m/>
    <m/>
    <s v="NA"/>
    <n v="16"/>
    <n v="0"/>
    <s v="NA"/>
    <n v="0"/>
    <n v="11"/>
    <n v="0"/>
    <n v="0"/>
    <m/>
    <n v="27"/>
  </r>
  <r>
    <x v="0"/>
    <n v="14"/>
    <s v="BS1.14"/>
    <x v="1"/>
    <d v="2020-11-17T00:00:00"/>
    <x v="4"/>
    <n v="5738"/>
    <m/>
    <m/>
    <s v="NA"/>
    <n v="4"/>
    <n v="0"/>
    <s v="NA"/>
    <n v="0"/>
    <n v="0"/>
    <n v="0"/>
    <n v="0"/>
    <m/>
    <n v="4"/>
  </r>
  <r>
    <x v="0"/>
    <n v="14"/>
    <s v="BS1.14"/>
    <x v="1"/>
    <d v="2020-11-17T00:00:00"/>
    <x v="6"/>
    <n v="8872"/>
    <m/>
    <m/>
    <s v="NA"/>
    <n v="0"/>
    <n v="0"/>
    <s v="NA"/>
    <n v="0"/>
    <n v="0"/>
    <n v="0"/>
    <n v="0"/>
    <s v="not found, presumed grazed"/>
    <n v="0"/>
  </r>
  <r>
    <x v="0"/>
    <n v="14"/>
    <s v="BS1.14"/>
    <x v="1"/>
    <d v="2020-11-17T00:00:00"/>
    <x v="8"/>
    <n v="7993"/>
    <m/>
    <m/>
    <s v="NA"/>
    <n v="16"/>
    <n v="0"/>
    <s v="NA"/>
    <n v="0"/>
    <n v="0"/>
    <n v="0"/>
    <n v="0"/>
    <m/>
    <n v="16"/>
  </r>
  <r>
    <x v="0"/>
    <n v="14"/>
    <s v="BS1.14"/>
    <x v="1"/>
    <d v="2020-11-17T00:00:00"/>
    <x v="12"/>
    <n v="2501"/>
    <m/>
    <m/>
    <s v="NA"/>
    <n v="35"/>
    <n v="0"/>
    <s v="NA"/>
    <n v="0"/>
    <n v="0"/>
    <n v="0"/>
    <n v="0"/>
    <m/>
    <n v="35"/>
  </r>
  <r>
    <x v="0"/>
    <n v="14"/>
    <s v="BS1.14"/>
    <x v="1"/>
    <d v="2020-11-17T00:00:00"/>
    <x v="11"/>
    <n v="2852"/>
    <s v="basal"/>
    <s v="soil-persistent"/>
    <s v="NA"/>
    <n v="14"/>
    <n v="0"/>
    <s v="NA"/>
    <n v="0"/>
    <n v="1"/>
    <n v="0"/>
    <n v="0"/>
    <m/>
    <n v="15"/>
  </r>
  <r>
    <x v="0"/>
    <n v="14"/>
    <s v="BS1.14"/>
    <x v="1"/>
    <d v="2020-11-17T00:00:00"/>
    <x v="80"/>
    <n v="2599"/>
    <m/>
    <m/>
    <s v="NA"/>
    <n v="1"/>
    <n v="0"/>
    <s v="NA"/>
    <n v="0"/>
    <n v="0"/>
    <n v="0"/>
    <n v="0"/>
    <m/>
    <n v="1"/>
  </r>
  <r>
    <x v="0"/>
    <n v="14"/>
    <s v="BS1.14"/>
    <x v="1"/>
    <d v="2020-11-17T00:00:00"/>
    <x v="3"/>
    <n v="3174"/>
    <m/>
    <m/>
    <s v="NA"/>
    <n v="0"/>
    <n v="0"/>
    <s v="NA"/>
    <n v="0"/>
    <n v="2"/>
    <n v="0"/>
    <n v="0"/>
    <m/>
    <n v="2"/>
  </r>
  <r>
    <x v="0"/>
    <n v="14"/>
    <s v="BS1.14"/>
    <x v="1"/>
    <d v="2020-11-17T00:00:00"/>
    <x v="110"/>
    <n v="3175"/>
    <m/>
    <m/>
    <s v="NA"/>
    <n v="0"/>
    <n v="0"/>
    <s v="NA"/>
    <n v="0"/>
    <n v="4"/>
    <n v="0"/>
    <n v="0"/>
    <m/>
    <n v="4"/>
  </r>
  <r>
    <x v="0"/>
    <n v="14"/>
    <s v="BS1.14"/>
    <x v="1"/>
    <d v="2020-11-17T00:00:00"/>
    <x v="26"/>
    <n v="3243"/>
    <m/>
    <m/>
    <s v="NA"/>
    <n v="0"/>
    <n v="0"/>
    <s v="NA"/>
    <n v="0"/>
    <n v="3"/>
    <n v="0"/>
    <n v="0"/>
    <m/>
    <n v="3"/>
  </r>
  <r>
    <x v="0"/>
    <n v="14"/>
    <s v="BS1.14"/>
    <x v="1"/>
    <d v="2020-11-17T00:00:00"/>
    <x v="7"/>
    <n v="5541"/>
    <m/>
    <m/>
    <s v="NA"/>
    <n v="33"/>
    <n v="0"/>
    <s v="NA"/>
    <n v="0"/>
    <n v="0"/>
    <n v="0"/>
    <n v="0"/>
    <m/>
    <n v="33"/>
  </r>
  <r>
    <x v="0"/>
    <n v="14"/>
    <s v="BS1.14"/>
    <x v="1"/>
    <d v="2020-11-17T00:00:00"/>
    <x v="48"/>
    <n v="3567"/>
    <s v="tussock"/>
    <s v="non-canopy"/>
    <s v="NA"/>
    <n v="0"/>
    <n v="0"/>
    <s v="NA"/>
    <n v="0"/>
    <n v="1"/>
    <n v="0"/>
    <n v="0"/>
    <m/>
    <n v="1"/>
  </r>
  <r>
    <x v="0"/>
    <n v="14"/>
    <s v="BS1.14"/>
    <x v="1"/>
    <d v="2020-11-17T00:00:00"/>
    <x v="24"/>
    <n v="2561"/>
    <m/>
    <m/>
    <s v="NA"/>
    <n v="0"/>
    <n v="0"/>
    <s v="NA"/>
    <n v="0"/>
    <n v="2"/>
    <n v="0"/>
    <n v="0"/>
    <m/>
    <n v="2"/>
  </r>
  <r>
    <x v="0"/>
    <n v="15"/>
    <s v="BS1.15"/>
    <x v="1"/>
    <d v="2020-11-17T00:00:00"/>
    <x v="1"/>
    <n v="3997"/>
    <m/>
    <m/>
    <s v="NA"/>
    <n v="9"/>
    <n v="0"/>
    <s v="NA"/>
    <n v="0"/>
    <n v="8"/>
    <n v="0"/>
    <n v="0"/>
    <m/>
    <n v="17"/>
  </r>
  <r>
    <x v="0"/>
    <n v="15"/>
    <s v="BS1.15"/>
    <x v="1"/>
    <d v="2020-11-17T00:00:00"/>
    <x v="10"/>
    <n v="2469"/>
    <m/>
    <m/>
    <s v="NA"/>
    <n v="6"/>
    <n v="0"/>
    <s v="NA"/>
    <n v="0"/>
    <n v="0"/>
    <n v="0"/>
    <n v="0"/>
    <m/>
    <n v="6"/>
  </r>
  <r>
    <x v="0"/>
    <n v="15"/>
    <s v="BS1.15"/>
    <x v="1"/>
    <d v="2020-11-17T00:00:00"/>
    <x v="4"/>
    <n v="5738"/>
    <m/>
    <m/>
    <s v="NA"/>
    <n v="5"/>
    <n v="0"/>
    <s v="NA"/>
    <n v="0"/>
    <n v="0"/>
    <n v="0"/>
    <n v="0"/>
    <m/>
    <n v="5"/>
  </r>
  <r>
    <x v="0"/>
    <n v="15"/>
    <s v="BS1.15"/>
    <x v="1"/>
    <d v="2020-11-17T00:00:00"/>
    <x v="0"/>
    <n v="7766"/>
    <m/>
    <m/>
    <s v="NA"/>
    <n v="0"/>
    <n v="0"/>
    <s v="NA"/>
    <n v="0"/>
    <n v="0"/>
    <n v="0"/>
    <n v="0"/>
    <s v="none live"/>
    <n v="0"/>
  </r>
  <r>
    <x v="0"/>
    <n v="15"/>
    <s v="BS1.15"/>
    <x v="1"/>
    <d v="2020-11-17T00:00:00"/>
    <x v="12"/>
    <n v="2501"/>
    <m/>
    <m/>
    <s v="NA"/>
    <n v="14"/>
    <n v="0"/>
    <s v="NA"/>
    <n v="0"/>
    <n v="0"/>
    <n v="0"/>
    <n v="0"/>
    <m/>
    <n v="14"/>
  </r>
  <r>
    <x v="0"/>
    <n v="15"/>
    <s v="BS1.15"/>
    <x v="1"/>
    <d v="2020-11-17T00:00:00"/>
    <x v="8"/>
    <n v="7993"/>
    <m/>
    <m/>
    <s v="NA"/>
    <n v="19"/>
    <n v="0"/>
    <s v="NA"/>
    <n v="0"/>
    <n v="0"/>
    <n v="0"/>
    <n v="0"/>
    <m/>
    <n v="19"/>
  </r>
  <r>
    <x v="0"/>
    <n v="15"/>
    <s v="BS1.15"/>
    <x v="1"/>
    <d v="2020-11-17T00:00:00"/>
    <x v="17"/>
    <n v="5532"/>
    <m/>
    <m/>
    <s v="NA"/>
    <n v="9"/>
    <n v="0"/>
    <s v="NA"/>
    <n v="0"/>
    <n v="0"/>
    <n v="0"/>
    <n v="0"/>
    <m/>
    <n v="9"/>
  </r>
  <r>
    <x v="0"/>
    <n v="15"/>
    <s v="BS1.15"/>
    <x v="1"/>
    <d v="2020-11-17T00:00:00"/>
    <x v="11"/>
    <n v="2852"/>
    <s v="basal"/>
    <s v="soil-persistent"/>
    <s v="NA"/>
    <n v="3"/>
    <n v="0"/>
    <s v="NA"/>
    <n v="0"/>
    <n v="3"/>
    <n v="0"/>
    <n v="0"/>
    <m/>
    <n v="6"/>
  </r>
  <r>
    <x v="0"/>
    <n v="15"/>
    <s v="BS1.15"/>
    <x v="1"/>
    <d v="2020-11-17T00:00:00"/>
    <x v="7"/>
    <n v="5541"/>
    <m/>
    <m/>
    <s v="NA"/>
    <n v="24"/>
    <n v="0"/>
    <s v="NA"/>
    <n v="0"/>
    <n v="0"/>
    <n v="0"/>
    <n v="0"/>
    <m/>
    <n v="24"/>
  </r>
  <r>
    <x v="0"/>
    <n v="15"/>
    <s v="BS1.15"/>
    <x v="1"/>
    <d v="2020-11-17T00:00:00"/>
    <x v="26"/>
    <n v="3243"/>
    <m/>
    <m/>
    <s v="NA"/>
    <n v="0"/>
    <n v="0"/>
    <s v="NA"/>
    <n v="0"/>
    <n v="7"/>
    <n v="0"/>
    <n v="0"/>
    <m/>
    <n v="7"/>
  </r>
  <r>
    <x v="0"/>
    <n v="15"/>
    <s v="BS1.15"/>
    <x v="1"/>
    <d v="2020-11-17T00:00:00"/>
    <x v="9"/>
    <n v="8875"/>
    <s v="NA"/>
    <s v="soil-persistent"/>
    <s v="NA"/>
    <n v="0"/>
    <n v="0"/>
    <s v="NA"/>
    <n v="0"/>
    <n v="1"/>
    <n v="0"/>
    <n v="0"/>
    <m/>
    <n v="1"/>
  </r>
  <r>
    <x v="0"/>
    <n v="16"/>
    <s v="BS1.16"/>
    <x v="1"/>
    <d v="2020-11-17T00:00:00"/>
    <x v="4"/>
    <n v="5738"/>
    <s v="basal"/>
    <s v="soil-persistent"/>
    <s v="NA"/>
    <n v="9"/>
    <n v="0"/>
    <s v="NA"/>
    <n v="0"/>
    <n v="0"/>
    <n v="0"/>
    <n v="0"/>
    <m/>
    <n v="9"/>
  </r>
  <r>
    <x v="0"/>
    <n v="16"/>
    <s v="BS1.16"/>
    <x v="1"/>
    <d v="2020-11-17T00:00:00"/>
    <x v="9"/>
    <n v="8875"/>
    <s v="NA"/>
    <s v="soil-persistent"/>
    <s v="NA"/>
    <n v="0"/>
    <n v="0"/>
    <s v="NA"/>
    <n v="0"/>
    <n v="2"/>
    <n v="0"/>
    <n v="0"/>
    <m/>
    <n v="2"/>
  </r>
  <r>
    <x v="0"/>
    <n v="16"/>
    <s v="BS1.16"/>
    <x v="1"/>
    <d v="2020-11-17T00:00:00"/>
    <x v="6"/>
    <n v="8872"/>
    <m/>
    <m/>
    <s v="NA"/>
    <n v="0"/>
    <n v="0"/>
    <s v="NA"/>
    <n v="0"/>
    <n v="0"/>
    <n v="0"/>
    <n v="0"/>
    <s v="not found, presumed grazed"/>
    <n v="0"/>
  </r>
  <r>
    <x v="0"/>
    <n v="16"/>
    <s v="BS1.16"/>
    <x v="1"/>
    <d v="2020-11-17T00:00:00"/>
    <x v="1"/>
    <n v="3997"/>
    <m/>
    <m/>
    <s v="NA"/>
    <n v="7"/>
    <n v="0"/>
    <s v="NA"/>
    <n v="0"/>
    <n v="0"/>
    <n v="0"/>
    <n v="0"/>
    <m/>
    <n v="7"/>
  </r>
  <r>
    <x v="0"/>
    <n v="16"/>
    <s v="BS1.16"/>
    <x v="1"/>
    <d v="2020-11-17T00:00:00"/>
    <x v="17"/>
    <n v="5532"/>
    <m/>
    <m/>
    <s v="NA"/>
    <n v="12"/>
    <n v="0"/>
    <s v="NA"/>
    <n v="0"/>
    <n v="0"/>
    <n v="0"/>
    <n v="0"/>
    <m/>
    <n v="12"/>
  </r>
  <r>
    <x v="0"/>
    <n v="16"/>
    <s v="BS1.16"/>
    <x v="1"/>
    <d v="2020-11-17T00:00:00"/>
    <x v="8"/>
    <n v="7993"/>
    <m/>
    <m/>
    <s v="NA"/>
    <n v="9"/>
    <n v="0"/>
    <s v="NA"/>
    <n v="0"/>
    <n v="0"/>
    <n v="0"/>
    <n v="0"/>
    <m/>
    <n v="9"/>
  </r>
  <r>
    <x v="0"/>
    <n v="16"/>
    <s v="BS1.16"/>
    <x v="1"/>
    <d v="2020-11-17T00:00:00"/>
    <x v="12"/>
    <n v="2501"/>
    <m/>
    <m/>
    <s v="NA"/>
    <n v="25"/>
    <n v="0"/>
    <s v="NA"/>
    <n v="0"/>
    <n v="0"/>
    <n v="0"/>
    <n v="0"/>
    <m/>
    <n v="25"/>
  </r>
  <r>
    <x v="0"/>
    <n v="16"/>
    <s v="BS1.16"/>
    <x v="1"/>
    <d v="2020-11-17T00:00:00"/>
    <x v="0"/>
    <n v="7766"/>
    <m/>
    <m/>
    <s v="NA"/>
    <n v="0"/>
    <n v="0"/>
    <s v="NA"/>
    <n v="0"/>
    <n v="0"/>
    <n v="0"/>
    <n v="0"/>
    <s v="none live"/>
    <n v="0"/>
  </r>
  <r>
    <x v="0"/>
    <n v="16"/>
    <s v="BS1.16"/>
    <x v="1"/>
    <d v="2020-11-17T00:00:00"/>
    <x v="89"/>
    <n v="1161"/>
    <s v="none"/>
    <s v="soil-persistent"/>
    <s v="NA"/>
    <n v="0"/>
    <n v="0"/>
    <s v="NA"/>
    <n v="0"/>
    <n v="2"/>
    <n v="0"/>
    <n v="0"/>
    <m/>
    <n v="2"/>
  </r>
  <r>
    <x v="0"/>
    <n v="16"/>
    <s v="BS1.16"/>
    <x v="1"/>
    <d v="2020-11-17T00:00:00"/>
    <x v="5"/>
    <n v="6406"/>
    <s v="rhizome"/>
    <s v="transient"/>
    <s v="NA"/>
    <n v="3"/>
    <n v="0"/>
    <s v="NA"/>
    <n v="0"/>
    <n v="0"/>
    <n v="0"/>
    <n v="0"/>
    <m/>
    <n v="3"/>
  </r>
  <r>
    <x v="0"/>
    <n v="16"/>
    <s v="BS1.16"/>
    <x v="1"/>
    <d v="2020-11-17T00:00:00"/>
    <x v="26"/>
    <n v="3243"/>
    <m/>
    <m/>
    <s v="NA"/>
    <n v="0"/>
    <n v="0"/>
    <s v="NA"/>
    <n v="0"/>
    <n v="3"/>
    <n v="0"/>
    <n v="0"/>
    <m/>
    <n v="3"/>
  </r>
  <r>
    <x v="0"/>
    <n v="16"/>
    <s v="BS1.16"/>
    <x v="1"/>
    <d v="2020-11-17T00:00:00"/>
    <x v="11"/>
    <n v="2852"/>
    <s v="basal"/>
    <s v="soil-persistent"/>
    <s v="NA"/>
    <n v="6"/>
    <n v="0"/>
    <s v="NA"/>
    <n v="0"/>
    <n v="2"/>
    <n v="0"/>
    <n v="0"/>
    <m/>
    <n v="8"/>
  </r>
  <r>
    <x v="0"/>
    <n v="16"/>
    <s v="BS1.16"/>
    <x v="1"/>
    <d v="2020-11-17T00:00:00"/>
    <x v="7"/>
    <n v="5541"/>
    <m/>
    <m/>
    <s v="NA"/>
    <n v="18"/>
    <n v="0"/>
    <s v="NA"/>
    <n v="0"/>
    <n v="0"/>
    <n v="0"/>
    <n v="0"/>
    <m/>
    <n v="18"/>
  </r>
  <r>
    <x v="0"/>
    <n v="16"/>
    <s v="BS1.16"/>
    <x v="1"/>
    <d v="2020-11-17T00:00:00"/>
    <x v="33"/>
    <n v="4604"/>
    <s v="tuber"/>
    <s v="transient"/>
    <s v="NA"/>
    <n v="1"/>
    <n v="0"/>
    <s v="NA"/>
    <n v="0"/>
    <n v="0"/>
    <n v="0"/>
    <n v="0"/>
    <m/>
    <n v="1"/>
  </r>
  <r>
    <x v="0"/>
    <n v="16"/>
    <s v="BS1.16"/>
    <x v="1"/>
    <d v="2020-11-17T00:00:00"/>
    <x v="74"/>
    <n v="4947"/>
    <s v="tussock"/>
    <s v="non-canopy"/>
    <s v="NA"/>
    <n v="1"/>
    <n v="0"/>
    <s v="NA"/>
    <n v="0"/>
    <n v="0"/>
    <n v="0"/>
    <n v="0"/>
    <m/>
    <n v="1"/>
  </r>
  <r>
    <x v="0"/>
    <n v="17"/>
    <s v="BS1.17"/>
    <x v="1"/>
    <d v="2020-11-17T00:00:00"/>
    <x v="0"/>
    <n v="7766"/>
    <m/>
    <m/>
    <s v="NA"/>
    <n v="0"/>
    <n v="0"/>
    <s v="NA"/>
    <n v="0"/>
    <n v="0"/>
    <n v="0"/>
    <n v="0"/>
    <s v="none live"/>
    <n v="0"/>
  </r>
  <r>
    <x v="0"/>
    <n v="17"/>
    <s v="BS1.17"/>
    <x v="1"/>
    <d v="2020-11-17T00:00:00"/>
    <x v="4"/>
    <n v="5738"/>
    <m/>
    <m/>
    <s v="NA"/>
    <n v="7"/>
    <n v="0"/>
    <s v="NA"/>
    <n v="0"/>
    <n v="0"/>
    <n v="0"/>
    <n v="0"/>
    <s v="possibly two late sprouters incl in 7"/>
    <n v="7"/>
  </r>
  <r>
    <x v="0"/>
    <n v="17"/>
    <s v="BS1.17"/>
    <x v="1"/>
    <d v="2020-11-17T00:00:00"/>
    <x v="1"/>
    <n v="3997"/>
    <m/>
    <m/>
    <s v="NA"/>
    <n v="10"/>
    <n v="0"/>
    <s v="NA"/>
    <n v="0"/>
    <n v="0"/>
    <n v="0"/>
    <n v="0"/>
    <m/>
    <n v="10"/>
  </r>
  <r>
    <x v="0"/>
    <n v="17"/>
    <s v="BS1.17"/>
    <x v="1"/>
    <d v="2020-11-17T00:00:00"/>
    <x v="12"/>
    <n v="2501"/>
    <m/>
    <m/>
    <s v="NA"/>
    <n v="11"/>
    <n v="0"/>
    <s v="NA"/>
    <n v="0"/>
    <n v="0"/>
    <n v="0"/>
    <n v="0"/>
    <m/>
    <n v="11"/>
  </r>
  <r>
    <x v="0"/>
    <n v="17"/>
    <s v="BS1.17"/>
    <x v="1"/>
    <d v="2020-11-17T00:00:00"/>
    <x v="8"/>
    <n v="7993"/>
    <m/>
    <m/>
    <s v="NA"/>
    <n v="6"/>
    <n v="1"/>
    <s v="NA"/>
    <n v="0"/>
    <n v="0"/>
    <n v="0"/>
    <n v="0"/>
    <m/>
    <n v="6"/>
  </r>
  <r>
    <x v="0"/>
    <n v="17"/>
    <s v="BS1.17"/>
    <x v="1"/>
    <d v="2020-11-17T00:00:00"/>
    <x v="17"/>
    <n v="5532"/>
    <m/>
    <m/>
    <s v="NA"/>
    <n v="13"/>
    <n v="0"/>
    <s v="NA"/>
    <n v="0"/>
    <n v="0"/>
    <n v="0"/>
    <n v="0"/>
    <m/>
    <n v="13"/>
  </r>
  <r>
    <x v="0"/>
    <n v="17"/>
    <s v="BS1.17"/>
    <x v="1"/>
    <d v="2020-11-17T00:00:00"/>
    <x v="16"/>
    <n v="2603"/>
    <m/>
    <m/>
    <s v="NA"/>
    <n v="1"/>
    <n v="0"/>
    <s v="NA"/>
    <n v="0"/>
    <n v="0"/>
    <n v="0"/>
    <n v="0"/>
    <s v="likely one late sprouter from dead count in Mar"/>
    <n v="1"/>
  </r>
  <r>
    <x v="0"/>
    <n v="17"/>
    <s v="BS1.17"/>
    <x v="1"/>
    <d v="2020-11-17T00:00:00"/>
    <x v="10"/>
    <n v="2469"/>
    <m/>
    <m/>
    <s v="NA"/>
    <n v="2"/>
    <n v="0"/>
    <s v="NA"/>
    <n v="0"/>
    <n v="0"/>
    <n v="0"/>
    <n v="0"/>
    <m/>
    <n v="2"/>
  </r>
  <r>
    <x v="0"/>
    <n v="17"/>
    <s v="BS1.17"/>
    <x v="1"/>
    <d v="2020-11-17T00:00:00"/>
    <x v="3"/>
    <n v="3174"/>
    <s v="rhizome"/>
    <s v="soil-persistent"/>
    <s v="NA"/>
    <n v="5"/>
    <n v="0"/>
    <s v="NA"/>
    <n v="0"/>
    <n v="1"/>
    <n v="0"/>
    <n v="0"/>
    <m/>
    <n v="6"/>
  </r>
  <r>
    <x v="0"/>
    <n v="17"/>
    <s v="BS1.17"/>
    <x v="1"/>
    <d v="2020-11-17T00:00:00"/>
    <x v="9"/>
    <n v="8875"/>
    <s v="NA"/>
    <s v="soil-persistent"/>
    <s v="NA"/>
    <n v="0"/>
    <n v="0"/>
    <s v="NA"/>
    <n v="0"/>
    <n v="1"/>
    <n v="0"/>
    <n v="0"/>
    <m/>
    <n v="1"/>
  </r>
  <r>
    <x v="0"/>
    <n v="17"/>
    <s v="BS1.17"/>
    <x v="1"/>
    <d v="2020-11-17T00:00:00"/>
    <x v="26"/>
    <n v="3243"/>
    <s v="none"/>
    <s v="soil-persistent"/>
    <s v="NA"/>
    <n v="0"/>
    <n v="0"/>
    <s v="NA"/>
    <n v="1"/>
    <n v="2"/>
    <n v="0"/>
    <n v="0"/>
    <m/>
    <n v="2"/>
  </r>
  <r>
    <x v="0"/>
    <n v="17"/>
    <s v="BS1.17"/>
    <x v="1"/>
    <d v="2020-11-17T00:00:00"/>
    <x v="7"/>
    <n v="5541"/>
    <m/>
    <m/>
    <s v="NA"/>
    <n v="4"/>
    <n v="0"/>
    <s v="NA"/>
    <n v="0"/>
    <n v="0"/>
    <n v="0"/>
    <n v="0"/>
    <m/>
    <n v="4"/>
  </r>
  <r>
    <x v="0"/>
    <n v="18"/>
    <s v="BS1.18"/>
    <x v="1"/>
    <d v="2020-11-17T00:00:00"/>
    <x v="16"/>
    <n v="2603"/>
    <m/>
    <m/>
    <s v="NA"/>
    <n v="1"/>
    <n v="0"/>
    <s v="NA"/>
    <n v="0"/>
    <n v="0"/>
    <n v="0"/>
    <n v="0"/>
    <m/>
    <n v="1"/>
  </r>
  <r>
    <x v="0"/>
    <n v="18"/>
    <s v="BS1.18"/>
    <x v="1"/>
    <d v="2020-11-17T00:00:00"/>
    <x v="4"/>
    <n v="5738"/>
    <m/>
    <m/>
    <s v="NA"/>
    <n v="2"/>
    <n v="0"/>
    <s v="NA"/>
    <n v="0"/>
    <n v="0"/>
    <n v="0"/>
    <n v="0"/>
    <m/>
    <n v="2"/>
  </r>
  <r>
    <x v="0"/>
    <n v="18"/>
    <s v="BS1.18"/>
    <x v="1"/>
    <d v="2020-11-17T00:00:00"/>
    <x v="10"/>
    <n v="2469"/>
    <m/>
    <m/>
    <s v="NA"/>
    <n v="6"/>
    <n v="0"/>
    <s v="NA"/>
    <n v="0"/>
    <n v="0"/>
    <n v="0"/>
    <n v="0"/>
    <m/>
    <n v="6"/>
  </r>
  <r>
    <x v="0"/>
    <n v="18"/>
    <s v="BS1.18"/>
    <x v="1"/>
    <d v="2020-11-17T00:00:00"/>
    <x v="12"/>
    <n v="2501"/>
    <m/>
    <m/>
    <s v="NA"/>
    <n v="16"/>
    <n v="0"/>
    <s v="NA"/>
    <n v="0"/>
    <n v="0"/>
    <n v="0"/>
    <n v="0"/>
    <m/>
    <n v="16"/>
  </r>
  <r>
    <x v="0"/>
    <n v="18"/>
    <s v="BS1.18"/>
    <x v="1"/>
    <d v="2020-11-17T00:00:00"/>
    <x v="17"/>
    <n v="5532"/>
    <m/>
    <m/>
    <s v="NA"/>
    <n v="3"/>
    <n v="0"/>
    <s v="NA"/>
    <n v="0"/>
    <n v="0"/>
    <n v="0"/>
    <n v="0"/>
    <m/>
    <n v="3"/>
  </r>
  <r>
    <x v="0"/>
    <n v="18"/>
    <s v="BS1.18"/>
    <x v="1"/>
    <d v="2020-11-17T00:00:00"/>
    <x v="8"/>
    <n v="7993"/>
    <m/>
    <m/>
    <s v="NA"/>
    <n v="4"/>
    <n v="0"/>
    <s v="NA"/>
    <n v="0"/>
    <n v="0"/>
    <n v="0"/>
    <n v="0"/>
    <m/>
    <n v="4"/>
  </r>
  <r>
    <x v="0"/>
    <n v="18"/>
    <s v="BS1.18"/>
    <x v="1"/>
    <d v="2020-11-17T00:00:00"/>
    <x v="1"/>
    <n v="3997"/>
    <m/>
    <m/>
    <s v="NA"/>
    <n v="14"/>
    <n v="0"/>
    <s v="NA"/>
    <n v="0"/>
    <n v="0"/>
    <n v="0"/>
    <n v="0"/>
    <m/>
    <n v="14"/>
  </r>
  <r>
    <x v="0"/>
    <n v="18"/>
    <s v="BS1.18"/>
    <x v="1"/>
    <d v="2020-11-17T00:00:00"/>
    <x v="9"/>
    <n v="8875"/>
    <s v="NA"/>
    <s v="soil-persistent"/>
    <s v="NA"/>
    <n v="0"/>
    <n v="0"/>
    <s v="NA"/>
    <n v="0"/>
    <n v="1"/>
    <n v="0"/>
    <n v="0"/>
    <m/>
    <n v="1"/>
  </r>
  <r>
    <x v="0"/>
    <n v="18"/>
    <s v="BS1.18"/>
    <x v="1"/>
    <d v="2020-11-17T00:00:00"/>
    <x v="11"/>
    <n v="2852"/>
    <s v="basal"/>
    <s v="soil-persistent"/>
    <s v="NA"/>
    <n v="2"/>
    <n v="0"/>
    <s v="NA"/>
    <n v="0"/>
    <n v="0"/>
    <n v="0"/>
    <n v="0"/>
    <m/>
    <n v="2"/>
  </r>
  <r>
    <x v="0"/>
    <n v="18"/>
    <s v="BS1.18"/>
    <x v="1"/>
    <d v="2020-11-17T00:00:00"/>
    <x v="26"/>
    <n v="3243"/>
    <s v="none"/>
    <s v="soil-persistent"/>
    <s v="NA"/>
    <n v="0"/>
    <n v="0"/>
    <s v="NA"/>
    <n v="0"/>
    <n v="11"/>
    <n v="0"/>
    <n v="0"/>
    <m/>
    <n v="11"/>
  </r>
  <r>
    <x v="0"/>
    <n v="18"/>
    <s v="BS1.18"/>
    <x v="1"/>
    <d v="2020-11-17T00:00:00"/>
    <x v="110"/>
    <n v="3175"/>
    <m/>
    <m/>
    <s v="NA"/>
    <n v="0"/>
    <n v="0"/>
    <s v="NA"/>
    <n v="0"/>
    <n v="1"/>
    <n v="0"/>
    <n v="0"/>
    <m/>
    <n v="1"/>
  </r>
  <r>
    <x v="0"/>
    <n v="18"/>
    <s v="BS1.18"/>
    <x v="1"/>
    <d v="2020-11-17T00:00:00"/>
    <x v="7"/>
    <n v="5541"/>
    <m/>
    <m/>
    <s v="NA"/>
    <n v="4"/>
    <n v="0"/>
    <s v="NA"/>
    <n v="0"/>
    <n v="0"/>
    <n v="0"/>
    <n v="0"/>
    <m/>
    <n v="4"/>
  </r>
  <r>
    <x v="0"/>
    <n v="19"/>
    <s v="BS1.19"/>
    <x v="1"/>
    <d v="2020-11-17T00:00:00"/>
    <x v="10"/>
    <n v="2469"/>
    <m/>
    <m/>
    <s v="NA"/>
    <n v="7"/>
    <n v="0"/>
    <s v="NA"/>
    <n v="0"/>
    <n v="0"/>
    <n v="0"/>
    <n v="0"/>
    <m/>
    <n v="7"/>
  </r>
  <r>
    <x v="0"/>
    <n v="19"/>
    <s v="BS1.19"/>
    <x v="1"/>
    <d v="2020-11-17T00:00:00"/>
    <x v="9"/>
    <n v="8875"/>
    <m/>
    <m/>
    <s v="NA"/>
    <n v="1"/>
    <n v="0"/>
    <s v="NA"/>
    <n v="0"/>
    <n v="0"/>
    <n v="0"/>
    <n v="0"/>
    <m/>
    <n v="1"/>
  </r>
  <r>
    <x v="0"/>
    <n v="19"/>
    <s v="BS1.19"/>
    <x v="1"/>
    <d v="2020-11-17T00:00:00"/>
    <x v="4"/>
    <n v="5738"/>
    <m/>
    <m/>
    <s v="NA"/>
    <n v="3"/>
    <n v="0"/>
    <s v="NA"/>
    <n v="0"/>
    <n v="0"/>
    <n v="0"/>
    <n v="0"/>
    <m/>
    <n v="3"/>
  </r>
  <r>
    <x v="0"/>
    <n v="19"/>
    <s v="BS1.19"/>
    <x v="1"/>
    <d v="2020-11-17T00:00:00"/>
    <x v="0"/>
    <n v="7766"/>
    <m/>
    <m/>
    <s v="NA"/>
    <n v="0"/>
    <n v="0"/>
    <s v="NA"/>
    <n v="0"/>
    <n v="0"/>
    <n v="0"/>
    <n v="0"/>
    <m/>
    <n v="0"/>
  </r>
  <r>
    <x v="0"/>
    <n v="19"/>
    <s v="BS1.19"/>
    <x v="1"/>
    <d v="2020-11-17T00:00:00"/>
    <x v="1"/>
    <n v="3997"/>
    <m/>
    <m/>
    <s v="NA"/>
    <n v="4"/>
    <n v="0"/>
    <s v="NA"/>
    <n v="0"/>
    <n v="3"/>
    <n v="0"/>
    <n v="0"/>
    <m/>
    <n v="7"/>
  </r>
  <r>
    <x v="0"/>
    <n v="19"/>
    <s v="BS1.19"/>
    <x v="1"/>
    <d v="2020-11-17T00:00:00"/>
    <x v="8"/>
    <n v="7993"/>
    <m/>
    <m/>
    <s v="NA"/>
    <n v="6"/>
    <n v="0"/>
    <s v="NA"/>
    <n v="0"/>
    <n v="0"/>
    <n v="0"/>
    <n v="0"/>
    <m/>
    <n v="6"/>
  </r>
  <r>
    <x v="0"/>
    <n v="19"/>
    <s v="BS1.19"/>
    <x v="1"/>
    <d v="2020-11-17T00:00:00"/>
    <x v="12"/>
    <n v="2501"/>
    <m/>
    <m/>
    <s v="NA"/>
    <n v="11"/>
    <n v="0"/>
    <s v="NA"/>
    <n v="0"/>
    <n v="0"/>
    <n v="0"/>
    <n v="0"/>
    <m/>
    <n v="11"/>
  </r>
  <r>
    <x v="0"/>
    <n v="19"/>
    <s v="BS1.19"/>
    <x v="1"/>
    <d v="2020-11-17T00:00:00"/>
    <x v="17"/>
    <n v="5532"/>
    <m/>
    <m/>
    <s v="NA"/>
    <n v="13"/>
    <n v="0"/>
    <s v="NA"/>
    <n v="0"/>
    <n v="0"/>
    <n v="0"/>
    <n v="0"/>
    <m/>
    <n v="13"/>
  </r>
  <r>
    <x v="0"/>
    <n v="19"/>
    <s v="BS1.19"/>
    <x v="1"/>
    <d v="2020-11-17T00:00:00"/>
    <x v="11"/>
    <n v="2852"/>
    <m/>
    <m/>
    <s v="NA"/>
    <n v="0"/>
    <n v="0"/>
    <s v="NA"/>
    <n v="0"/>
    <n v="2"/>
    <n v="0"/>
    <n v="0"/>
    <m/>
    <n v="2"/>
  </r>
  <r>
    <x v="0"/>
    <n v="19"/>
    <s v="BS1.19"/>
    <x v="1"/>
    <d v="2020-11-17T00:00:00"/>
    <x v="7"/>
    <n v="5541"/>
    <m/>
    <m/>
    <s v="NA"/>
    <n v="3"/>
    <n v="0"/>
    <s v="NA"/>
    <n v="0"/>
    <n v="0"/>
    <n v="0"/>
    <n v="0"/>
    <m/>
    <n v="3"/>
  </r>
  <r>
    <x v="0"/>
    <n v="20"/>
    <s v="BS1.20"/>
    <x v="1"/>
    <d v="2020-11-17T00:00:00"/>
    <x v="9"/>
    <n v="8875"/>
    <m/>
    <m/>
    <s v="NA"/>
    <n v="1"/>
    <n v="0"/>
    <s v="NA"/>
    <n v="0"/>
    <n v="0"/>
    <n v="0"/>
    <n v="0"/>
    <m/>
    <n v="1"/>
  </r>
  <r>
    <x v="0"/>
    <n v="20"/>
    <s v="BS1.20"/>
    <x v="1"/>
    <d v="2020-11-17T00:00:00"/>
    <x v="1"/>
    <n v="3997"/>
    <m/>
    <m/>
    <s v="NA"/>
    <n v="6"/>
    <n v="0"/>
    <s v="NA"/>
    <n v="0"/>
    <n v="0"/>
    <n v="0"/>
    <n v="0"/>
    <m/>
    <n v="6"/>
  </r>
  <r>
    <x v="0"/>
    <n v="20"/>
    <s v="BS1.20"/>
    <x v="1"/>
    <d v="2020-11-17T00:00:00"/>
    <x v="4"/>
    <n v="5738"/>
    <m/>
    <m/>
    <s v="NA"/>
    <n v="4"/>
    <n v="0"/>
    <s v="NA"/>
    <n v="0"/>
    <n v="0"/>
    <n v="0"/>
    <n v="0"/>
    <s v="possibly slow sprouters among 3 dead in Mar"/>
    <n v="4"/>
  </r>
  <r>
    <x v="0"/>
    <n v="20"/>
    <s v="BS1.20"/>
    <x v="1"/>
    <d v="2020-11-17T00:00:00"/>
    <x v="17"/>
    <n v="5532"/>
    <m/>
    <m/>
    <s v="NA"/>
    <n v="17"/>
    <n v="3"/>
    <s v="NA"/>
    <n v="0"/>
    <n v="0"/>
    <n v="0"/>
    <n v="0"/>
    <m/>
    <n v="17"/>
  </r>
  <r>
    <x v="0"/>
    <n v="20"/>
    <s v="BS1.20"/>
    <x v="1"/>
    <d v="2020-11-17T00:00:00"/>
    <x v="12"/>
    <n v="2501"/>
    <m/>
    <m/>
    <s v="NA"/>
    <n v="3"/>
    <n v="1"/>
    <s v="NA"/>
    <n v="0"/>
    <n v="0"/>
    <n v="0"/>
    <n v="0"/>
    <m/>
    <n v="3"/>
  </r>
  <r>
    <x v="0"/>
    <n v="20"/>
    <s v="BS1.20"/>
    <x v="1"/>
    <d v="2020-11-17T00:00:00"/>
    <x v="16"/>
    <n v="2603"/>
    <s v="basal"/>
    <s v="soil-persistent"/>
    <s v="NA"/>
    <n v="1"/>
    <n v="0"/>
    <s v="NA"/>
    <n v="0"/>
    <n v="0"/>
    <n v="0"/>
    <n v="0"/>
    <m/>
    <n v="1"/>
  </r>
  <r>
    <x v="0"/>
    <n v="20"/>
    <s v="BS1.20"/>
    <x v="1"/>
    <d v="2020-11-17T00:00:00"/>
    <x v="10"/>
    <n v="2469"/>
    <s v="rhizome"/>
    <s v="non-canopy"/>
    <s v="NA"/>
    <n v="1"/>
    <n v="0"/>
    <s v="NA"/>
    <n v="0"/>
    <n v="0"/>
    <n v="0"/>
    <n v="0"/>
    <m/>
    <n v="1"/>
  </r>
  <r>
    <x v="0"/>
    <n v="20"/>
    <s v="BS1.20"/>
    <x v="1"/>
    <d v="2020-11-17T00:00:00"/>
    <x v="11"/>
    <n v="2852"/>
    <s v="NA"/>
    <s v="soil-persistent"/>
    <s v="NA"/>
    <n v="0"/>
    <n v="0"/>
    <s v="NA"/>
    <n v="0"/>
    <n v="1"/>
    <n v="0"/>
    <n v="0"/>
    <m/>
    <n v="1"/>
  </r>
  <r>
    <x v="1"/>
    <n v="1"/>
    <s v="BS2.1"/>
    <x v="1"/>
    <d v="2020-11-17T00:00:00"/>
    <x v="1"/>
    <n v="3997"/>
    <m/>
    <m/>
    <m/>
    <n v="2"/>
    <n v="0"/>
    <s v="NA"/>
    <n v="0"/>
    <n v="2"/>
    <n v="0"/>
    <n v="0"/>
    <m/>
    <n v="4"/>
  </r>
  <r>
    <x v="1"/>
    <n v="1"/>
    <s v="BS2.1"/>
    <x v="1"/>
    <d v="2020-11-17T00:00:00"/>
    <x v="17"/>
    <n v="5532"/>
    <m/>
    <m/>
    <m/>
    <n v="16"/>
    <n v="0"/>
    <s v="NA"/>
    <n v="0"/>
    <s v="na"/>
    <s v="NA"/>
    <s v="NA"/>
    <m/>
    <n v="16"/>
  </r>
  <r>
    <x v="1"/>
    <n v="1"/>
    <s v="BS2.1"/>
    <x v="1"/>
    <d v="2020-11-17T00:00:00"/>
    <x v="9"/>
    <n v="8875"/>
    <m/>
    <m/>
    <m/>
    <n v="0"/>
    <n v="0"/>
    <s v="NA"/>
    <n v="0"/>
    <n v="2"/>
    <n v="0"/>
    <n v="0"/>
    <m/>
    <n v="2"/>
  </r>
  <r>
    <x v="1"/>
    <n v="1"/>
    <s v="BS2.1"/>
    <x v="1"/>
    <d v="2020-11-17T00:00:00"/>
    <x v="18"/>
    <n v="2445"/>
    <m/>
    <m/>
    <m/>
    <n v="2"/>
    <n v="0"/>
    <s v="NA"/>
    <n v="0"/>
    <s v="na"/>
    <s v="NA"/>
    <s v="NA"/>
    <m/>
    <n v="2"/>
  </r>
  <r>
    <x v="1"/>
    <n v="1"/>
    <s v="BS2.1"/>
    <x v="1"/>
    <d v="2020-11-17T00:00:00"/>
    <x v="10"/>
    <n v="2469"/>
    <m/>
    <m/>
    <m/>
    <n v="3"/>
    <n v="0"/>
    <s v="NA"/>
    <n v="0"/>
    <s v="na"/>
    <s v="NA"/>
    <s v="NA"/>
    <m/>
    <n v="3"/>
  </r>
  <r>
    <x v="1"/>
    <n v="1"/>
    <s v="BS2.1"/>
    <x v="1"/>
    <d v="2020-11-17T00:00:00"/>
    <x v="2"/>
    <n v="2987"/>
    <m/>
    <m/>
    <m/>
    <n v="2"/>
    <n v="0"/>
    <s v="NA"/>
    <n v="0"/>
    <n v="0"/>
    <n v="0"/>
    <n v="0"/>
    <m/>
    <n v="2"/>
  </r>
  <r>
    <x v="1"/>
    <n v="1"/>
    <s v="BS2.1"/>
    <x v="1"/>
    <d v="2020-11-17T00:00:00"/>
    <x v="19"/>
    <n v="6325"/>
    <m/>
    <m/>
    <m/>
    <n v="1"/>
    <n v="0"/>
    <s v="NA"/>
    <n v="1"/>
    <s v="na"/>
    <s v="NA"/>
    <s v="NA"/>
    <m/>
    <n v="1"/>
  </r>
  <r>
    <x v="1"/>
    <n v="2"/>
    <s v="BS2.2"/>
    <x v="1"/>
    <d v="2020-11-17T00:00:00"/>
    <x v="1"/>
    <n v="3997"/>
    <m/>
    <m/>
    <m/>
    <n v="0"/>
    <n v="0"/>
    <s v="NA"/>
    <n v="0"/>
    <n v="1"/>
    <n v="0"/>
    <n v="0"/>
    <m/>
    <n v="1"/>
  </r>
  <r>
    <x v="1"/>
    <n v="2"/>
    <s v="BS2.2"/>
    <x v="1"/>
    <d v="2020-11-17T00:00:00"/>
    <x v="21"/>
    <n v="1377"/>
    <m/>
    <m/>
    <m/>
    <n v="1"/>
    <n v="0"/>
    <s v="NA"/>
    <n v="1"/>
    <n v="6"/>
    <n v="0"/>
    <n v="0"/>
    <m/>
    <n v="7"/>
  </r>
  <r>
    <x v="1"/>
    <n v="2"/>
    <s v="BS2.2"/>
    <x v="1"/>
    <d v="2020-11-17T00:00:00"/>
    <x v="20"/>
    <n v="2557"/>
    <m/>
    <m/>
    <m/>
    <n v="3"/>
    <n v="0"/>
    <s v="NA"/>
    <n v="0"/>
    <n v="0"/>
    <n v="0"/>
    <n v="0"/>
    <m/>
    <n v="3"/>
  </r>
  <r>
    <x v="1"/>
    <n v="2"/>
    <s v="BS2.2"/>
    <x v="1"/>
    <d v="2020-11-17T00:00:00"/>
    <x v="17"/>
    <n v="5532"/>
    <m/>
    <m/>
    <m/>
    <n v="15"/>
    <n v="0"/>
    <s v="NA"/>
    <n v="0"/>
    <s v="na"/>
    <s v="NA"/>
    <s v="NA"/>
    <m/>
    <n v="15"/>
  </r>
  <r>
    <x v="1"/>
    <n v="2"/>
    <s v="BS2.2"/>
    <x v="1"/>
    <d v="2020-11-17T00:00:00"/>
    <x v="18"/>
    <n v="2445"/>
    <m/>
    <m/>
    <m/>
    <n v="1"/>
    <n v="0"/>
    <s v="NA"/>
    <n v="0"/>
    <s v="na"/>
    <s v="NA"/>
    <s v="NA"/>
    <m/>
    <n v="1"/>
  </r>
  <r>
    <x v="1"/>
    <n v="2"/>
    <s v="BS2.2"/>
    <x v="1"/>
    <d v="2020-11-17T00:00:00"/>
    <x v="10"/>
    <n v="2469"/>
    <m/>
    <m/>
    <m/>
    <n v="7"/>
    <n v="0"/>
    <s v="NA"/>
    <n v="0"/>
    <s v="na"/>
    <s v="NA"/>
    <s v="NA"/>
    <m/>
    <n v="7"/>
  </r>
  <r>
    <x v="1"/>
    <n v="2"/>
    <s v="BS2.2"/>
    <x v="1"/>
    <d v="2020-11-17T00:00:00"/>
    <x v="2"/>
    <n v="2987"/>
    <m/>
    <m/>
    <m/>
    <n v="1"/>
    <n v="0"/>
    <s v="NA"/>
    <n v="0"/>
    <n v="0"/>
    <n v="0"/>
    <n v="0"/>
    <m/>
    <n v="1"/>
  </r>
  <r>
    <x v="1"/>
    <n v="2"/>
    <s v="BS2.2"/>
    <x v="1"/>
    <d v="2020-11-17T00:00:00"/>
    <x v="25"/>
    <n v="2654"/>
    <m/>
    <m/>
    <m/>
    <n v="0"/>
    <n v="0"/>
    <s v="NA"/>
    <n v="0"/>
    <n v="2"/>
    <n v="0"/>
    <n v="0"/>
    <m/>
    <n v="2"/>
  </r>
  <r>
    <x v="1"/>
    <n v="2"/>
    <s v="BS2.2"/>
    <x v="1"/>
    <d v="2020-11-17T00:00:00"/>
    <x v="19"/>
    <n v="6325"/>
    <m/>
    <m/>
    <m/>
    <n v="5"/>
    <n v="0"/>
    <s v="NA"/>
    <n v="0"/>
    <s v="na"/>
    <s v="NA"/>
    <s v="NA"/>
    <m/>
    <n v="5"/>
  </r>
  <r>
    <x v="1"/>
    <n v="3"/>
    <s v="BS2.3"/>
    <x v="1"/>
    <d v="2020-11-17T00:00:00"/>
    <x v="1"/>
    <n v="3997"/>
    <m/>
    <m/>
    <m/>
    <n v="3"/>
    <n v="0"/>
    <s v="NA"/>
    <n v="0"/>
    <n v="9"/>
    <n v="0"/>
    <n v="0"/>
    <m/>
    <n v="12"/>
  </r>
  <r>
    <x v="1"/>
    <n v="3"/>
    <s v="BS2.3"/>
    <x v="1"/>
    <d v="2020-11-17T00:00:00"/>
    <x v="20"/>
    <n v="2557"/>
    <m/>
    <m/>
    <m/>
    <n v="2"/>
    <n v="0"/>
    <s v="NA"/>
    <n v="0"/>
    <n v="0"/>
    <n v="0"/>
    <n v="0"/>
    <m/>
    <n v="2"/>
  </r>
  <r>
    <x v="1"/>
    <n v="3"/>
    <s v="BS2.3"/>
    <x v="1"/>
    <d v="2020-11-17T00:00:00"/>
    <x v="17"/>
    <n v="5532"/>
    <m/>
    <m/>
    <m/>
    <n v="28"/>
    <n v="0"/>
    <s v="NA"/>
    <n v="0"/>
    <s v="na"/>
    <s v="NA"/>
    <s v="NA"/>
    <m/>
    <n v="28"/>
  </r>
  <r>
    <x v="1"/>
    <n v="3"/>
    <s v="BS2.3"/>
    <x v="1"/>
    <d v="2020-11-17T00:00:00"/>
    <x v="23"/>
    <n v="7138"/>
    <m/>
    <m/>
    <m/>
    <n v="1"/>
    <n v="0"/>
    <s v="NA"/>
    <n v="0"/>
    <s v="na"/>
    <s v="NA"/>
    <s v="NA"/>
    <m/>
    <n v="1"/>
  </r>
  <r>
    <x v="1"/>
    <n v="3"/>
    <s v="BS2.3"/>
    <x v="1"/>
    <d v="2020-11-17T00:00:00"/>
    <x v="9"/>
    <n v="8875"/>
    <m/>
    <m/>
    <m/>
    <n v="1"/>
    <n v="0"/>
    <s v="NA"/>
    <n v="0"/>
    <n v="0"/>
    <n v="0"/>
    <n v="0"/>
    <m/>
    <n v="1"/>
  </r>
  <r>
    <x v="1"/>
    <n v="3"/>
    <s v="BS2.3"/>
    <x v="1"/>
    <d v="2020-11-17T00:00:00"/>
    <x v="10"/>
    <n v="2469"/>
    <m/>
    <m/>
    <m/>
    <n v="7"/>
    <n v="0"/>
    <s v="NA"/>
    <n v="0"/>
    <s v="na"/>
    <s v="NA"/>
    <s v="NA"/>
    <m/>
    <n v="7"/>
  </r>
  <r>
    <x v="1"/>
    <n v="3"/>
    <s v="BS2.3"/>
    <x v="1"/>
    <d v="2020-11-17T00:00:00"/>
    <x v="2"/>
    <n v="2987"/>
    <m/>
    <m/>
    <m/>
    <n v="2"/>
    <n v="0"/>
    <s v="NA"/>
    <n v="0"/>
    <n v="0"/>
    <n v="0"/>
    <n v="0"/>
    <m/>
    <n v="2"/>
  </r>
  <r>
    <x v="1"/>
    <n v="3"/>
    <s v="BS2.3"/>
    <x v="1"/>
    <d v="2020-11-17T00:00:00"/>
    <x v="25"/>
    <n v="2654"/>
    <m/>
    <m/>
    <m/>
    <n v="0"/>
    <n v="0"/>
    <s v="NA"/>
    <n v="0"/>
    <n v="2"/>
    <n v="0"/>
    <n v="0"/>
    <m/>
    <n v="2"/>
  </r>
  <r>
    <x v="1"/>
    <n v="3"/>
    <s v="BS2.3"/>
    <x v="1"/>
    <d v="2020-11-17T00:00:00"/>
    <x v="8"/>
    <n v="7993"/>
    <m/>
    <m/>
    <m/>
    <n v="15"/>
    <n v="0"/>
    <s v="NA"/>
    <n v="0"/>
    <s v="na"/>
    <s v="NA"/>
    <s v="NA"/>
    <m/>
    <n v="15"/>
  </r>
  <r>
    <x v="1"/>
    <n v="3"/>
    <s v="BS2.3"/>
    <x v="1"/>
    <d v="2020-11-17T00:00:00"/>
    <x v="19"/>
    <n v="6325"/>
    <m/>
    <m/>
    <m/>
    <n v="8"/>
    <n v="0"/>
    <s v="NA"/>
    <n v="7"/>
    <s v="na"/>
    <s v="NA"/>
    <s v="NA"/>
    <m/>
    <n v="8"/>
  </r>
  <r>
    <x v="1"/>
    <n v="4"/>
    <s v="BS2.4"/>
    <x v="1"/>
    <d v="2020-11-17T00:00:00"/>
    <x v="1"/>
    <n v="3997"/>
    <m/>
    <m/>
    <m/>
    <n v="1"/>
    <n v="0"/>
    <s v="NA"/>
    <n v="0"/>
    <n v="5"/>
    <n v="0"/>
    <n v="0"/>
    <m/>
    <n v="6"/>
  </r>
  <r>
    <x v="1"/>
    <n v="4"/>
    <s v="BS2.4"/>
    <x v="1"/>
    <d v="2020-11-17T00:00:00"/>
    <x v="20"/>
    <n v="2557"/>
    <m/>
    <m/>
    <m/>
    <n v="1"/>
    <n v="0"/>
    <s v="NA"/>
    <n v="0"/>
    <n v="0"/>
    <n v="0"/>
    <n v="0"/>
    <m/>
    <n v="1"/>
  </r>
  <r>
    <x v="1"/>
    <n v="4"/>
    <s v="BS2.4"/>
    <x v="1"/>
    <d v="2020-11-17T00:00:00"/>
    <x v="17"/>
    <n v="5532"/>
    <m/>
    <m/>
    <m/>
    <n v="25"/>
    <n v="0"/>
    <s v="NA"/>
    <n v="0"/>
    <s v="na"/>
    <s v="NA"/>
    <s v="NA"/>
    <m/>
    <n v="25"/>
  </r>
  <r>
    <x v="1"/>
    <n v="4"/>
    <s v="BS2.4"/>
    <x v="1"/>
    <d v="2020-11-17T00:00:00"/>
    <x v="23"/>
    <n v="7138"/>
    <m/>
    <m/>
    <m/>
    <n v="2"/>
    <n v="0"/>
    <s v="NA"/>
    <n v="0"/>
    <s v="na"/>
    <s v="NA"/>
    <s v="NA"/>
    <m/>
    <n v="2"/>
  </r>
  <r>
    <x v="1"/>
    <n v="4"/>
    <s v="BS2.4"/>
    <x v="1"/>
    <d v="2020-11-17T00:00:00"/>
    <x v="9"/>
    <n v="8875"/>
    <m/>
    <m/>
    <m/>
    <n v="0"/>
    <n v="0"/>
    <s v="NA"/>
    <n v="0"/>
    <n v="1"/>
    <n v="0"/>
    <n v="0"/>
    <m/>
    <n v="1"/>
  </r>
  <r>
    <x v="1"/>
    <n v="4"/>
    <s v="BS2.4"/>
    <x v="1"/>
    <d v="2020-11-17T00:00:00"/>
    <x v="18"/>
    <n v="2445"/>
    <m/>
    <m/>
    <m/>
    <n v="3"/>
    <n v="0"/>
    <s v="NA"/>
    <n v="0"/>
    <s v="na"/>
    <s v="NA"/>
    <s v="NA"/>
    <m/>
    <n v="3"/>
  </r>
  <r>
    <x v="1"/>
    <n v="4"/>
    <s v="BS2.4"/>
    <x v="1"/>
    <d v="2020-11-17T00:00:00"/>
    <x v="10"/>
    <n v="2469"/>
    <m/>
    <m/>
    <m/>
    <n v="2"/>
    <n v="0"/>
    <s v="NA"/>
    <n v="0"/>
    <s v="na"/>
    <s v="NA"/>
    <s v="NA"/>
    <m/>
    <n v="2"/>
  </r>
  <r>
    <x v="1"/>
    <n v="4"/>
    <s v="BS2.4"/>
    <x v="1"/>
    <d v="2020-11-17T00:00:00"/>
    <x v="2"/>
    <n v="2987"/>
    <m/>
    <m/>
    <m/>
    <n v="0"/>
    <n v="0"/>
    <s v="NA"/>
    <n v="0"/>
    <n v="1"/>
    <n v="0"/>
    <n v="0"/>
    <m/>
    <n v="1"/>
  </r>
  <r>
    <x v="1"/>
    <n v="4"/>
    <s v="BS2.4"/>
    <x v="1"/>
    <d v="2020-11-17T00:00:00"/>
    <x v="25"/>
    <n v="2654"/>
    <m/>
    <m/>
    <m/>
    <n v="0"/>
    <n v="0"/>
    <s v="NA"/>
    <n v="0"/>
    <n v="4"/>
    <n v="0"/>
    <n v="0"/>
    <m/>
    <n v="4"/>
  </r>
  <r>
    <x v="1"/>
    <n v="4"/>
    <s v="BS2.4"/>
    <x v="1"/>
    <d v="2020-11-17T00:00:00"/>
    <x v="8"/>
    <n v="7993"/>
    <m/>
    <m/>
    <m/>
    <n v="0"/>
    <n v="0"/>
    <s v="NA"/>
    <n v="0"/>
    <n v="16"/>
    <n v="0"/>
    <n v="0"/>
    <m/>
    <n v="16"/>
  </r>
  <r>
    <x v="1"/>
    <n v="4"/>
    <s v="BS2.4"/>
    <x v="1"/>
    <d v="2020-11-17T00:00:00"/>
    <x v="19"/>
    <n v="6325"/>
    <m/>
    <m/>
    <m/>
    <n v="10"/>
    <n v="0"/>
    <s v="NA"/>
    <n v="7"/>
    <s v="na"/>
    <s v="NA"/>
    <s v="NA"/>
    <m/>
    <n v="10"/>
  </r>
  <r>
    <x v="1"/>
    <n v="5"/>
    <s v="BS2.5"/>
    <x v="1"/>
    <d v="2020-11-17T00:00:00"/>
    <x v="1"/>
    <n v="3997"/>
    <m/>
    <m/>
    <m/>
    <n v="0"/>
    <n v="0"/>
    <s v="NA"/>
    <n v="0"/>
    <n v="2"/>
    <n v="0"/>
    <n v="0"/>
    <m/>
    <n v="2"/>
  </r>
  <r>
    <x v="1"/>
    <n v="5"/>
    <s v="BS2.5"/>
    <x v="1"/>
    <d v="2020-11-17T00:00:00"/>
    <x v="20"/>
    <n v="2557"/>
    <m/>
    <m/>
    <m/>
    <n v="1"/>
    <n v="0"/>
    <s v="NA"/>
    <n v="0"/>
    <n v="0"/>
    <n v="0"/>
    <n v="0"/>
    <m/>
    <n v="1"/>
  </r>
  <r>
    <x v="1"/>
    <n v="5"/>
    <s v="BS2.5"/>
    <x v="1"/>
    <d v="2020-11-17T00:00:00"/>
    <x v="17"/>
    <n v="5532"/>
    <m/>
    <m/>
    <m/>
    <n v="25"/>
    <n v="0"/>
    <s v="NA"/>
    <n v="0"/>
    <s v="na"/>
    <s v="NA"/>
    <s v="NA"/>
    <m/>
    <n v="25"/>
  </r>
  <r>
    <x v="1"/>
    <n v="5"/>
    <s v="BS2.5"/>
    <x v="1"/>
    <d v="2020-11-17T00:00:00"/>
    <x v="23"/>
    <n v="7138"/>
    <m/>
    <m/>
    <m/>
    <n v="15"/>
    <n v="0"/>
    <s v="NA"/>
    <n v="0"/>
    <s v="na"/>
    <s v="NA"/>
    <s v="NA"/>
    <m/>
    <n v="15"/>
  </r>
  <r>
    <x v="1"/>
    <n v="5"/>
    <s v="BS2.5"/>
    <x v="1"/>
    <d v="2020-11-17T00:00:00"/>
    <x v="9"/>
    <n v="8875"/>
    <m/>
    <m/>
    <m/>
    <n v="0"/>
    <n v="0"/>
    <s v="NA"/>
    <n v="0"/>
    <n v="1"/>
    <n v="0"/>
    <n v="0"/>
    <m/>
    <n v="1"/>
  </r>
  <r>
    <x v="1"/>
    <n v="5"/>
    <s v="BS2.5"/>
    <x v="1"/>
    <d v="2020-11-17T00:00:00"/>
    <x v="18"/>
    <n v="2445"/>
    <m/>
    <m/>
    <m/>
    <n v="4"/>
    <n v="0"/>
    <s v="NA"/>
    <n v="0"/>
    <s v="na"/>
    <s v="NA"/>
    <s v="NA"/>
    <m/>
    <n v="4"/>
  </r>
  <r>
    <x v="1"/>
    <n v="5"/>
    <s v="BS2.5"/>
    <x v="1"/>
    <d v="2020-11-17T00:00:00"/>
    <x v="0"/>
    <n v="7766"/>
    <m/>
    <m/>
    <m/>
    <n v="1"/>
    <n v="1"/>
    <s v="NA"/>
    <n v="0"/>
    <n v="0"/>
    <n v="0"/>
    <n v="0"/>
    <m/>
    <n v="1"/>
  </r>
  <r>
    <x v="1"/>
    <n v="5"/>
    <s v="BS2.5"/>
    <x v="1"/>
    <d v="2020-11-17T00:00:00"/>
    <x v="25"/>
    <n v="2654"/>
    <m/>
    <m/>
    <m/>
    <n v="0"/>
    <n v="0"/>
    <s v="NA"/>
    <n v="0"/>
    <n v="2"/>
    <n v="0"/>
    <n v="0"/>
    <m/>
    <n v="2"/>
  </r>
  <r>
    <x v="1"/>
    <n v="5"/>
    <s v="BS2.5"/>
    <x v="1"/>
    <d v="2020-11-17T00:00:00"/>
    <x v="8"/>
    <n v="7993"/>
    <m/>
    <m/>
    <m/>
    <n v="3"/>
    <n v="0"/>
    <s v="NA"/>
    <n v="0"/>
    <s v="na"/>
    <s v="NA"/>
    <s v="NA"/>
    <m/>
    <n v="3"/>
  </r>
  <r>
    <x v="1"/>
    <n v="5"/>
    <s v="BS2.5"/>
    <x v="1"/>
    <d v="2020-11-17T00:00:00"/>
    <x v="19"/>
    <n v="6325"/>
    <m/>
    <m/>
    <m/>
    <n v="6"/>
    <n v="0"/>
    <s v="NA"/>
    <n v="6"/>
    <s v="na"/>
    <s v="NA"/>
    <s v="NA"/>
    <m/>
    <n v="6"/>
  </r>
  <r>
    <x v="1"/>
    <n v="6"/>
    <s v="BS2.6"/>
    <x v="1"/>
    <d v="2020-11-17T00:00:00"/>
    <x v="1"/>
    <n v="3997"/>
    <m/>
    <m/>
    <m/>
    <n v="2"/>
    <n v="0"/>
    <s v="NA"/>
    <n v="0"/>
    <n v="0"/>
    <n v="0"/>
    <n v="0"/>
    <m/>
    <n v="2"/>
  </r>
  <r>
    <x v="1"/>
    <n v="6"/>
    <s v="BS2.6"/>
    <x v="1"/>
    <d v="2020-11-17T00:00:00"/>
    <x v="17"/>
    <n v="5532"/>
    <m/>
    <m/>
    <m/>
    <n v="12"/>
    <n v="0"/>
    <s v="NA"/>
    <n v="0"/>
    <s v="na"/>
    <s v="NA"/>
    <s v="NA"/>
    <m/>
    <n v="12"/>
  </r>
  <r>
    <x v="1"/>
    <n v="6"/>
    <s v="BS2.6"/>
    <x v="1"/>
    <d v="2020-11-17T00:00:00"/>
    <x v="70"/>
    <s v="EUCA"/>
    <m/>
    <m/>
    <m/>
    <n v="0"/>
    <n v="0"/>
    <s v="NA"/>
    <n v="0"/>
    <n v="1"/>
    <n v="0"/>
    <n v="0"/>
    <s v="dicotyledons only"/>
    <n v="1"/>
  </r>
  <r>
    <x v="1"/>
    <n v="6"/>
    <s v="BS2.6"/>
    <x v="1"/>
    <d v="2020-11-17T00:00:00"/>
    <x v="23"/>
    <n v="7138"/>
    <m/>
    <m/>
    <m/>
    <n v="6"/>
    <n v="0"/>
    <s v="NA"/>
    <n v="0"/>
    <s v="na"/>
    <s v="NA"/>
    <s v="NA"/>
    <m/>
    <n v="6"/>
  </r>
  <r>
    <x v="1"/>
    <n v="6"/>
    <s v="BS2.6"/>
    <x v="1"/>
    <d v="2020-11-17T00:00:00"/>
    <x v="18"/>
    <n v="2445"/>
    <m/>
    <m/>
    <m/>
    <n v="5"/>
    <n v="0"/>
    <s v="NA"/>
    <n v="0"/>
    <s v="na"/>
    <s v="NA"/>
    <s v="NA"/>
    <m/>
    <n v="5"/>
  </r>
  <r>
    <x v="1"/>
    <n v="6"/>
    <s v="BS2.6"/>
    <x v="1"/>
    <d v="2020-11-17T00:00:00"/>
    <x v="10"/>
    <n v="2469"/>
    <m/>
    <m/>
    <m/>
    <n v="3"/>
    <n v="0"/>
    <s v="NA"/>
    <n v="0"/>
    <s v="na"/>
    <s v="NA"/>
    <s v="NA"/>
    <m/>
    <n v="3"/>
  </r>
  <r>
    <x v="1"/>
    <n v="6"/>
    <s v="BS2.6"/>
    <x v="1"/>
    <d v="2020-11-17T00:00:00"/>
    <x v="0"/>
    <n v="7766"/>
    <m/>
    <m/>
    <m/>
    <n v="1"/>
    <n v="0"/>
    <s v="NA"/>
    <n v="0"/>
    <n v="0"/>
    <n v="0"/>
    <n v="0"/>
    <m/>
    <n v="1"/>
  </r>
  <r>
    <x v="1"/>
    <n v="6"/>
    <s v="BS2.6"/>
    <x v="1"/>
    <d v="2020-11-17T00:00:00"/>
    <x v="25"/>
    <n v="2654"/>
    <m/>
    <m/>
    <m/>
    <n v="0"/>
    <n v="0"/>
    <s v="NA"/>
    <n v="0"/>
    <n v="5"/>
    <n v="0"/>
    <n v="0"/>
    <m/>
    <n v="5"/>
  </r>
  <r>
    <x v="1"/>
    <n v="6"/>
    <s v="BS2.6"/>
    <x v="1"/>
    <d v="2020-11-17T00:00:00"/>
    <x v="19"/>
    <n v="6325"/>
    <m/>
    <m/>
    <m/>
    <n v="8"/>
    <n v="0"/>
    <s v="NA"/>
    <n v="4"/>
    <s v="na"/>
    <s v="NA"/>
    <s v="NA"/>
    <m/>
    <n v="8"/>
  </r>
  <r>
    <x v="1"/>
    <n v="7"/>
    <s v="BS2.7"/>
    <x v="1"/>
    <d v="2020-11-17T00:00:00"/>
    <x v="1"/>
    <n v="3997"/>
    <m/>
    <m/>
    <m/>
    <n v="1"/>
    <n v="0"/>
    <s v="NA"/>
    <n v="0"/>
    <n v="1"/>
    <n v="0"/>
    <n v="0"/>
    <m/>
    <n v="2"/>
  </r>
  <r>
    <x v="1"/>
    <n v="7"/>
    <s v="BS2.7"/>
    <x v="1"/>
    <d v="2020-11-17T00:00:00"/>
    <x v="17"/>
    <n v="5532"/>
    <m/>
    <m/>
    <m/>
    <n v="8"/>
    <n v="0"/>
    <s v="NA"/>
    <n v="0"/>
    <s v="na"/>
    <s v="NA"/>
    <s v="NA"/>
    <m/>
    <n v="8"/>
  </r>
  <r>
    <x v="1"/>
    <n v="7"/>
    <s v="BS2.7"/>
    <x v="1"/>
    <d v="2020-11-17T00:00:00"/>
    <x v="23"/>
    <n v="7138"/>
    <m/>
    <m/>
    <m/>
    <n v="6"/>
    <n v="0"/>
    <s v="NA"/>
    <n v="0"/>
    <s v="na"/>
    <s v="NA"/>
    <s v="NA"/>
    <m/>
    <n v="6"/>
  </r>
  <r>
    <x v="1"/>
    <n v="7"/>
    <s v="BS2.7"/>
    <x v="1"/>
    <d v="2020-11-17T00:00:00"/>
    <x v="18"/>
    <n v="2445"/>
    <m/>
    <m/>
    <m/>
    <n v="5"/>
    <n v="0"/>
    <s v="NA"/>
    <n v="0"/>
    <s v="na"/>
    <s v="NA"/>
    <s v="NA"/>
    <m/>
    <n v="5"/>
  </r>
  <r>
    <x v="1"/>
    <n v="7"/>
    <s v="BS2.7"/>
    <x v="1"/>
    <d v="2020-11-17T00:00:00"/>
    <x v="10"/>
    <n v="2469"/>
    <m/>
    <m/>
    <m/>
    <n v="1"/>
    <n v="0"/>
    <s v="NA"/>
    <n v="0"/>
    <s v="na"/>
    <s v="NA"/>
    <s v="NA"/>
    <m/>
    <n v="1"/>
  </r>
  <r>
    <x v="1"/>
    <n v="7"/>
    <s v="BS2.7"/>
    <x v="1"/>
    <d v="2020-11-17T00:00:00"/>
    <x v="19"/>
    <n v="6325"/>
    <m/>
    <m/>
    <m/>
    <n v="14"/>
    <n v="0"/>
    <s v="NA"/>
    <n v="10"/>
    <s v="na"/>
    <s v="NA"/>
    <s v="NA"/>
    <m/>
    <n v="14"/>
  </r>
  <r>
    <x v="1"/>
    <n v="8"/>
    <s v="BS2.8"/>
    <x v="1"/>
    <d v="2020-11-17T00:00:00"/>
    <x v="1"/>
    <n v="3997"/>
    <m/>
    <m/>
    <m/>
    <n v="3"/>
    <n v="0"/>
    <s v="NA"/>
    <n v="0"/>
    <n v="0"/>
    <n v="0"/>
    <n v="0"/>
    <m/>
    <n v="3"/>
  </r>
  <r>
    <x v="1"/>
    <n v="8"/>
    <s v="BS2.8"/>
    <x v="1"/>
    <d v="2020-11-17T00:00:00"/>
    <x v="20"/>
    <n v="2557"/>
    <m/>
    <m/>
    <m/>
    <n v="2"/>
    <n v="0"/>
    <s v="NA"/>
    <n v="0"/>
    <n v="0"/>
    <n v="0"/>
    <n v="0"/>
    <m/>
    <n v="2"/>
  </r>
  <r>
    <x v="1"/>
    <n v="8"/>
    <s v="BS2.8"/>
    <x v="1"/>
    <d v="2020-11-17T00:00:00"/>
    <x v="17"/>
    <n v="5532"/>
    <m/>
    <m/>
    <m/>
    <n v="6"/>
    <n v="0"/>
    <s v="NA"/>
    <n v="0"/>
    <s v="na"/>
    <s v="NA"/>
    <s v="NA"/>
    <m/>
    <n v="6"/>
  </r>
  <r>
    <x v="1"/>
    <n v="8"/>
    <s v="BS2.8"/>
    <x v="1"/>
    <d v="2020-11-17T00:00:00"/>
    <x v="23"/>
    <n v="7138"/>
    <m/>
    <m/>
    <m/>
    <n v="2"/>
    <n v="0"/>
    <s v="NA"/>
    <n v="0"/>
    <s v="na"/>
    <s v="NA"/>
    <s v="NA"/>
    <m/>
    <n v="2"/>
  </r>
  <r>
    <x v="1"/>
    <n v="8"/>
    <s v="BS2.8"/>
    <x v="1"/>
    <d v="2020-11-17T00:00:00"/>
    <x v="9"/>
    <n v="8875"/>
    <m/>
    <m/>
    <m/>
    <n v="0"/>
    <n v="0"/>
    <s v="NA"/>
    <n v="0"/>
    <n v="2"/>
    <n v="0"/>
    <n v="0"/>
    <m/>
    <n v="2"/>
  </r>
  <r>
    <x v="1"/>
    <n v="8"/>
    <s v="BS2.8"/>
    <x v="1"/>
    <d v="2020-11-17T00:00:00"/>
    <x v="18"/>
    <n v="2445"/>
    <m/>
    <m/>
    <m/>
    <n v="3"/>
    <n v="0"/>
    <s v="NA"/>
    <n v="0"/>
    <s v="na"/>
    <s v="NA"/>
    <s v="NA"/>
    <m/>
    <n v="3"/>
  </r>
  <r>
    <x v="1"/>
    <n v="8"/>
    <s v="BS2.8"/>
    <x v="1"/>
    <d v="2020-11-17T00:00:00"/>
    <x v="10"/>
    <n v="2469"/>
    <m/>
    <m/>
    <m/>
    <n v="3"/>
    <n v="0"/>
    <s v="NA"/>
    <n v="0"/>
    <s v="na"/>
    <s v="NA"/>
    <s v="NA"/>
    <m/>
    <n v="3"/>
  </r>
  <r>
    <x v="1"/>
    <n v="8"/>
    <s v="BS2.8"/>
    <x v="1"/>
    <d v="2020-11-17T00:00:00"/>
    <x v="25"/>
    <n v="2654"/>
    <m/>
    <m/>
    <m/>
    <n v="0"/>
    <n v="0"/>
    <s v="NA"/>
    <n v="0"/>
    <n v="1"/>
    <n v="0"/>
    <n v="0"/>
    <m/>
    <n v="1"/>
  </r>
  <r>
    <x v="1"/>
    <n v="8"/>
    <s v="BS2.8"/>
    <x v="1"/>
    <d v="2020-11-17T00:00:00"/>
    <x v="19"/>
    <n v="6325"/>
    <m/>
    <m/>
    <m/>
    <n v="11"/>
    <n v="0"/>
    <s v="NA"/>
    <n v="8"/>
    <s v="na"/>
    <s v="NA"/>
    <s v="NA"/>
    <m/>
    <n v="11"/>
  </r>
  <r>
    <x v="1"/>
    <n v="9"/>
    <s v="BS2.9"/>
    <x v="1"/>
    <d v="2020-11-17T00:00:00"/>
    <x v="1"/>
    <n v="3997"/>
    <m/>
    <m/>
    <m/>
    <n v="3"/>
    <n v="0"/>
    <s v="NA"/>
    <n v="0"/>
    <n v="0"/>
    <n v="0"/>
    <n v="0"/>
    <m/>
    <n v="3"/>
  </r>
  <r>
    <x v="1"/>
    <n v="9"/>
    <s v="BS2.9"/>
    <x v="1"/>
    <d v="2020-11-17T00:00:00"/>
    <x v="17"/>
    <n v="5532"/>
    <m/>
    <m/>
    <m/>
    <n v="5"/>
    <n v="0"/>
    <s v="NA"/>
    <n v="0"/>
    <s v="na"/>
    <s v="NA"/>
    <s v="NA"/>
    <m/>
    <n v="5"/>
  </r>
  <r>
    <x v="1"/>
    <n v="9"/>
    <s v="BS2.9"/>
    <x v="1"/>
    <d v="2020-11-17T00:00:00"/>
    <x v="18"/>
    <n v="2445"/>
    <m/>
    <m/>
    <m/>
    <n v="1"/>
    <n v="0"/>
    <s v="NA"/>
    <n v="0"/>
    <s v="na"/>
    <s v="NA"/>
    <s v="NA"/>
    <m/>
    <n v="1"/>
  </r>
  <r>
    <x v="1"/>
    <n v="9"/>
    <s v="BS2.9"/>
    <x v="1"/>
    <d v="2020-11-17T00:00:00"/>
    <x v="10"/>
    <n v="2469"/>
    <m/>
    <m/>
    <m/>
    <n v="4"/>
    <n v="0"/>
    <s v="NA"/>
    <n v="0"/>
    <s v="na"/>
    <s v="NA"/>
    <s v="NA"/>
    <m/>
    <n v="4"/>
  </r>
  <r>
    <x v="1"/>
    <n v="9"/>
    <s v="BS2.9"/>
    <x v="1"/>
    <d v="2020-11-17T00:00:00"/>
    <x v="2"/>
    <n v="2987"/>
    <m/>
    <m/>
    <m/>
    <n v="2"/>
    <n v="0"/>
    <s v="NA"/>
    <n v="0"/>
    <n v="0"/>
    <n v="0"/>
    <n v="0"/>
    <m/>
    <n v="2"/>
  </r>
  <r>
    <x v="1"/>
    <n v="9"/>
    <s v="BS2.9"/>
    <x v="1"/>
    <d v="2020-11-17T00:00:00"/>
    <x v="22"/>
    <n v="2516"/>
    <m/>
    <m/>
    <m/>
    <n v="3"/>
    <n v="0"/>
    <s v="NA"/>
    <n v="0"/>
    <s v="na"/>
    <s v="NA"/>
    <s v="NA"/>
    <m/>
    <n v="3"/>
  </r>
  <r>
    <x v="1"/>
    <n v="9"/>
    <s v="BS2.9"/>
    <x v="1"/>
    <d v="2020-11-17T00:00:00"/>
    <x v="19"/>
    <n v="6325"/>
    <m/>
    <m/>
    <m/>
    <n v="16"/>
    <n v="0"/>
    <s v="NA"/>
    <n v="8"/>
    <s v="na"/>
    <s v="NA"/>
    <s v="NA"/>
    <m/>
    <n v="16"/>
  </r>
  <r>
    <x v="1"/>
    <n v="10"/>
    <s v="BS2.10"/>
    <x v="1"/>
    <d v="2020-11-17T00:00:00"/>
    <x v="1"/>
    <n v="3997"/>
    <m/>
    <m/>
    <m/>
    <n v="1"/>
    <n v="0"/>
    <s v="NA"/>
    <n v="0"/>
    <n v="0"/>
    <n v="0"/>
    <n v="0"/>
    <m/>
    <n v="1"/>
  </r>
  <r>
    <x v="1"/>
    <n v="10"/>
    <s v="BS2.10"/>
    <x v="1"/>
    <d v="2020-11-17T00:00:00"/>
    <x v="20"/>
    <n v="2557"/>
    <m/>
    <m/>
    <m/>
    <n v="0"/>
    <n v="0"/>
    <s v="NA"/>
    <n v="0"/>
    <n v="1"/>
    <n v="0"/>
    <n v="0"/>
    <m/>
    <n v="1"/>
  </r>
  <r>
    <x v="1"/>
    <n v="10"/>
    <s v="BS2.10"/>
    <x v="1"/>
    <d v="2020-11-17T00:00:00"/>
    <x v="24"/>
    <n v="2561"/>
    <m/>
    <m/>
    <m/>
    <n v="0"/>
    <n v="0"/>
    <s v="NA"/>
    <n v="0"/>
    <n v="9"/>
    <n v="0"/>
    <n v="0"/>
    <m/>
    <n v="9"/>
  </r>
  <r>
    <x v="1"/>
    <n v="10"/>
    <s v="BS2.10"/>
    <x v="1"/>
    <d v="2020-11-17T00:00:00"/>
    <x v="17"/>
    <n v="5532"/>
    <m/>
    <m/>
    <m/>
    <n v="16"/>
    <n v="0"/>
    <s v="NA"/>
    <n v="0"/>
    <s v="na"/>
    <s v="NA"/>
    <s v="NA"/>
    <m/>
    <n v="16"/>
  </r>
  <r>
    <x v="1"/>
    <n v="10"/>
    <s v="BS2.10"/>
    <x v="1"/>
    <d v="2020-11-17T00:00:00"/>
    <x v="9"/>
    <n v="8875"/>
    <m/>
    <m/>
    <m/>
    <n v="0"/>
    <n v="0"/>
    <s v="NA"/>
    <n v="0"/>
    <n v="1"/>
    <n v="0"/>
    <n v="0"/>
    <m/>
    <n v="1"/>
  </r>
  <r>
    <x v="1"/>
    <n v="10"/>
    <s v="BS2.10"/>
    <x v="1"/>
    <d v="2020-11-17T00:00:00"/>
    <x v="18"/>
    <n v="2445"/>
    <m/>
    <m/>
    <m/>
    <n v="2"/>
    <n v="0"/>
    <s v="NA"/>
    <n v="0"/>
    <s v="na"/>
    <s v="NA"/>
    <s v="NA"/>
    <m/>
    <n v="2"/>
  </r>
  <r>
    <x v="1"/>
    <n v="10"/>
    <s v="BS2.10"/>
    <x v="1"/>
    <d v="2020-11-17T00:00:00"/>
    <x v="56"/>
    <n v="5043"/>
    <s v="tussock"/>
    <s v="non-canopy"/>
    <m/>
    <n v="3"/>
    <n v="0"/>
    <s v="NA"/>
    <n v="1"/>
    <n v="0"/>
    <n v="0"/>
    <n v="0"/>
    <s v="specimen verified as Notochloe"/>
    <n v="3"/>
  </r>
  <r>
    <x v="1"/>
    <n v="10"/>
    <s v="BS2.10"/>
    <x v="1"/>
    <d v="2020-11-17T00:00:00"/>
    <x v="2"/>
    <n v="2987"/>
    <m/>
    <m/>
    <m/>
    <n v="31"/>
    <n v="0"/>
    <s v="NA"/>
    <n v="0"/>
    <n v="0"/>
    <n v="0"/>
    <n v="0"/>
    <m/>
    <n v="31"/>
  </r>
  <r>
    <x v="1"/>
    <n v="10"/>
    <s v="BS2.10"/>
    <x v="1"/>
    <d v="2020-11-17T00:00:00"/>
    <x v="25"/>
    <n v="2654"/>
    <m/>
    <m/>
    <m/>
    <n v="0"/>
    <n v="0"/>
    <s v="NA"/>
    <n v="0"/>
    <n v="16"/>
    <n v="0"/>
    <n v="0"/>
    <m/>
    <n v="16"/>
  </r>
  <r>
    <x v="1"/>
    <n v="10"/>
    <s v="BS2.10"/>
    <x v="1"/>
    <d v="2020-11-17T00:00:00"/>
    <x v="8"/>
    <n v="7993"/>
    <m/>
    <m/>
    <m/>
    <n v="1"/>
    <n v="0"/>
    <s v="NA"/>
    <n v="0"/>
    <s v="na"/>
    <s v="NA"/>
    <s v="NA"/>
    <m/>
    <n v="1"/>
  </r>
  <r>
    <x v="1"/>
    <n v="10"/>
    <s v="BS2.10"/>
    <x v="1"/>
    <d v="2020-11-17T00:00:00"/>
    <x v="19"/>
    <n v="6325"/>
    <m/>
    <m/>
    <m/>
    <n v="6"/>
    <n v="0"/>
    <s v="NA"/>
    <n v="3"/>
    <s v="na"/>
    <s v="NA"/>
    <s v="NA"/>
    <m/>
    <n v="6"/>
  </r>
  <r>
    <x v="1"/>
    <n v="11"/>
    <s v="BS2.11"/>
    <x v="1"/>
    <d v="2020-11-17T00:00:00"/>
    <x v="1"/>
    <n v="3997"/>
    <m/>
    <m/>
    <m/>
    <n v="3"/>
    <n v="0"/>
    <s v="NA"/>
    <n v="0"/>
    <n v="0"/>
    <n v="0"/>
    <n v="0"/>
    <m/>
    <n v="3"/>
  </r>
  <r>
    <x v="1"/>
    <n v="11"/>
    <s v="BS2.11"/>
    <x v="1"/>
    <d v="2020-11-17T00:00:00"/>
    <x v="20"/>
    <n v="2557"/>
    <m/>
    <m/>
    <m/>
    <n v="5"/>
    <n v="0"/>
    <s v="NA"/>
    <n v="0"/>
    <n v="0"/>
    <n v="0"/>
    <n v="0"/>
    <m/>
    <n v="5"/>
  </r>
  <r>
    <x v="1"/>
    <n v="11"/>
    <s v="BS2.11"/>
    <x v="1"/>
    <d v="2020-11-17T00:00:00"/>
    <x v="17"/>
    <n v="5532"/>
    <m/>
    <m/>
    <m/>
    <n v="20"/>
    <n v="0"/>
    <s v="NA"/>
    <n v="0"/>
    <s v="na"/>
    <s v="NA"/>
    <s v="NA"/>
    <m/>
    <n v="20"/>
  </r>
  <r>
    <x v="1"/>
    <n v="11"/>
    <s v="BS2.11"/>
    <x v="1"/>
    <d v="2020-11-17T00:00:00"/>
    <x v="23"/>
    <n v="7138"/>
    <m/>
    <m/>
    <m/>
    <n v="0"/>
    <n v="0"/>
    <s v="NA"/>
    <n v="0"/>
    <n v="2"/>
    <n v="0"/>
    <n v="0"/>
    <m/>
    <n v="2"/>
  </r>
  <r>
    <x v="1"/>
    <n v="11"/>
    <s v="BS2.11"/>
    <x v="1"/>
    <d v="2020-11-17T00:00:00"/>
    <x v="18"/>
    <n v="2445"/>
    <m/>
    <m/>
    <m/>
    <n v="3"/>
    <n v="0"/>
    <s v="NA"/>
    <n v="0"/>
    <s v="na"/>
    <s v="NA"/>
    <s v="NA"/>
    <m/>
    <n v="3"/>
  </r>
  <r>
    <x v="1"/>
    <n v="11"/>
    <s v="BS2.11"/>
    <x v="1"/>
    <d v="2020-11-17T00:00:00"/>
    <x v="10"/>
    <n v="2469"/>
    <m/>
    <m/>
    <m/>
    <n v="2"/>
    <n v="0"/>
    <s v="NA"/>
    <n v="0"/>
    <s v="na"/>
    <s v="NA"/>
    <s v="NA"/>
    <m/>
    <n v="2"/>
  </r>
  <r>
    <x v="1"/>
    <n v="11"/>
    <s v="BS2.11"/>
    <x v="1"/>
    <d v="2020-11-17T00:00:00"/>
    <x v="56"/>
    <n v="5043"/>
    <s v="tussock"/>
    <s v="non-canopy"/>
    <m/>
    <n v="1"/>
    <n v="0"/>
    <s v="NA"/>
    <n v="0"/>
    <s v="na"/>
    <s v="NA"/>
    <s v="NA"/>
    <s v="specimen verified as Notochloe"/>
    <n v="1"/>
  </r>
  <r>
    <x v="1"/>
    <n v="11"/>
    <s v="BS2.11"/>
    <x v="1"/>
    <d v="2020-11-17T00:00:00"/>
    <x v="2"/>
    <n v="2987"/>
    <m/>
    <m/>
    <m/>
    <n v="9"/>
    <n v="0"/>
    <s v="NA"/>
    <n v="0"/>
    <n v="0"/>
    <n v="0"/>
    <n v="0"/>
    <m/>
    <n v="9"/>
  </r>
  <r>
    <x v="1"/>
    <n v="11"/>
    <s v="BS2.11"/>
    <x v="1"/>
    <d v="2020-11-17T00:00:00"/>
    <x v="25"/>
    <n v="2654"/>
    <m/>
    <m/>
    <m/>
    <n v="0"/>
    <n v="0"/>
    <s v="NA"/>
    <n v="0"/>
    <n v="3"/>
    <n v="0"/>
    <n v="0"/>
    <m/>
    <n v="3"/>
  </r>
  <r>
    <x v="1"/>
    <n v="11"/>
    <s v="BS2.11"/>
    <x v="1"/>
    <d v="2020-11-17T00:00:00"/>
    <x v="19"/>
    <n v="6325"/>
    <m/>
    <m/>
    <m/>
    <n v="9"/>
    <n v="0"/>
    <s v="NA"/>
    <n v="4"/>
    <s v="na"/>
    <s v="NA"/>
    <s v="NA"/>
    <m/>
    <n v="9"/>
  </r>
  <r>
    <x v="1"/>
    <n v="12"/>
    <s v="BS2.12"/>
    <x v="1"/>
    <d v="2020-11-17T00:00:00"/>
    <x v="1"/>
    <n v="3997"/>
    <m/>
    <m/>
    <m/>
    <n v="3"/>
    <n v="0"/>
    <s v="NA"/>
    <n v="0"/>
    <n v="1"/>
    <n v="0"/>
    <n v="0"/>
    <m/>
    <n v="4"/>
  </r>
  <r>
    <x v="1"/>
    <n v="12"/>
    <s v="BS2.12"/>
    <x v="1"/>
    <d v="2020-11-17T00:00:00"/>
    <x v="20"/>
    <n v="2557"/>
    <m/>
    <m/>
    <m/>
    <n v="1"/>
    <n v="0"/>
    <s v="NA"/>
    <n v="0"/>
    <n v="0"/>
    <n v="0"/>
    <n v="0"/>
    <m/>
    <n v="1"/>
  </r>
  <r>
    <x v="1"/>
    <n v="12"/>
    <s v="BS2.12"/>
    <x v="1"/>
    <d v="2020-11-17T00:00:00"/>
    <x v="17"/>
    <n v="5532"/>
    <m/>
    <m/>
    <m/>
    <n v="25"/>
    <n v="0"/>
    <s v="NA"/>
    <n v="0"/>
    <s v="na"/>
    <s v="NA"/>
    <s v="NA"/>
    <m/>
    <n v="25"/>
  </r>
  <r>
    <x v="1"/>
    <n v="12"/>
    <s v="BS2.12"/>
    <x v="1"/>
    <d v="2020-11-17T00:00:00"/>
    <x v="23"/>
    <n v="7138"/>
    <m/>
    <m/>
    <m/>
    <n v="8"/>
    <n v="0"/>
    <s v="NA"/>
    <n v="0"/>
    <s v="na"/>
    <s v="NA"/>
    <s v="NA"/>
    <m/>
    <n v="8"/>
  </r>
  <r>
    <x v="1"/>
    <n v="12"/>
    <s v="BS2.12"/>
    <x v="1"/>
    <d v="2020-11-17T00:00:00"/>
    <x v="18"/>
    <n v="2445"/>
    <m/>
    <m/>
    <m/>
    <n v="5"/>
    <n v="0"/>
    <s v="NA"/>
    <n v="0"/>
    <s v="na"/>
    <s v="NA"/>
    <s v="NA"/>
    <m/>
    <n v="5"/>
  </r>
  <r>
    <x v="1"/>
    <n v="12"/>
    <s v="BS2.12"/>
    <x v="1"/>
    <d v="2020-11-17T00:00:00"/>
    <x v="10"/>
    <n v="2469"/>
    <m/>
    <m/>
    <m/>
    <n v="7"/>
    <n v="0"/>
    <s v="NA"/>
    <n v="0"/>
    <s v="na"/>
    <s v="NA"/>
    <s v="NA"/>
    <m/>
    <n v="7"/>
  </r>
  <r>
    <x v="1"/>
    <n v="12"/>
    <s v="BS2.12"/>
    <x v="1"/>
    <d v="2020-11-17T00:00:00"/>
    <x v="0"/>
    <n v="7766"/>
    <m/>
    <m/>
    <m/>
    <n v="1"/>
    <n v="0"/>
    <s v="NA"/>
    <n v="0"/>
    <n v="0"/>
    <n v="0"/>
    <n v="0"/>
    <m/>
    <n v="1"/>
  </r>
  <r>
    <x v="1"/>
    <n v="12"/>
    <s v="BS2.12"/>
    <x v="1"/>
    <d v="2020-11-17T00:00:00"/>
    <x v="2"/>
    <n v="2987"/>
    <m/>
    <m/>
    <m/>
    <n v="4"/>
    <n v="0"/>
    <s v="NA"/>
    <n v="0"/>
    <n v="0"/>
    <n v="0"/>
    <n v="0"/>
    <m/>
    <n v="4"/>
  </r>
  <r>
    <x v="1"/>
    <n v="12"/>
    <s v="BS2.12"/>
    <x v="1"/>
    <d v="2020-11-17T00:00:00"/>
    <x v="25"/>
    <n v="2654"/>
    <m/>
    <m/>
    <m/>
    <n v="4"/>
    <n v="0"/>
    <s v="NA"/>
    <n v="0"/>
    <n v="0"/>
    <n v="0"/>
    <n v="0"/>
    <m/>
    <n v="4"/>
  </r>
  <r>
    <x v="1"/>
    <n v="12"/>
    <s v="BS2.12"/>
    <x v="1"/>
    <d v="2020-11-17T00:00:00"/>
    <x v="19"/>
    <n v="6325"/>
    <m/>
    <m/>
    <m/>
    <n v="9"/>
    <n v="0"/>
    <s v="NA"/>
    <n v="5"/>
    <s v="na"/>
    <s v="NA"/>
    <s v="NA"/>
    <m/>
    <n v="9"/>
  </r>
  <r>
    <x v="1"/>
    <n v="13"/>
    <s v="BS2.13"/>
    <x v="1"/>
    <d v="2020-11-17T00:00:00"/>
    <x v="43"/>
    <n v="2302"/>
    <m/>
    <m/>
    <m/>
    <n v="2"/>
    <n v="0"/>
    <s v="NA"/>
    <n v="0"/>
    <s v="na"/>
    <s v="NA"/>
    <s v="NA"/>
    <m/>
    <n v="2"/>
  </r>
  <r>
    <x v="1"/>
    <n v="13"/>
    <s v="BS2.13"/>
    <x v="1"/>
    <d v="2020-11-17T00:00:00"/>
    <x v="20"/>
    <n v="2557"/>
    <m/>
    <m/>
    <m/>
    <n v="1"/>
    <n v="0"/>
    <s v="NA"/>
    <n v="0"/>
    <n v="0"/>
    <n v="0"/>
    <n v="0"/>
    <m/>
    <n v="1"/>
  </r>
  <r>
    <x v="1"/>
    <n v="13"/>
    <s v="BS2.13"/>
    <x v="1"/>
    <d v="2020-11-17T00:00:00"/>
    <x v="17"/>
    <n v="5532"/>
    <m/>
    <m/>
    <m/>
    <n v="12"/>
    <n v="0"/>
    <s v="NA"/>
    <n v="0"/>
    <s v="na"/>
    <s v="NA"/>
    <s v="NA"/>
    <m/>
    <n v="12"/>
  </r>
  <r>
    <x v="1"/>
    <n v="13"/>
    <s v="BS2.13"/>
    <x v="1"/>
    <d v="2020-11-17T00:00:00"/>
    <x v="23"/>
    <n v="7138"/>
    <m/>
    <m/>
    <m/>
    <n v="0"/>
    <n v="0"/>
    <s v="NA"/>
    <n v="0"/>
    <n v="6"/>
    <n v="0"/>
    <n v="0"/>
    <m/>
    <n v="6"/>
  </r>
  <r>
    <x v="1"/>
    <n v="13"/>
    <s v="BS2.13"/>
    <x v="1"/>
    <d v="2020-11-17T00:00:00"/>
    <x v="18"/>
    <n v="2445"/>
    <m/>
    <m/>
    <m/>
    <n v="2"/>
    <n v="0"/>
    <s v="NA"/>
    <n v="0"/>
    <s v="na"/>
    <s v="NA"/>
    <s v="NA"/>
    <m/>
    <n v="2"/>
  </r>
  <r>
    <x v="1"/>
    <n v="13"/>
    <s v="BS2.13"/>
    <x v="1"/>
    <d v="2020-11-17T00:00:00"/>
    <x v="10"/>
    <n v="2469"/>
    <m/>
    <m/>
    <m/>
    <n v="8"/>
    <n v="0"/>
    <s v="NA"/>
    <n v="0"/>
    <n v="4"/>
    <n v="0"/>
    <n v="0"/>
    <m/>
    <n v="12"/>
  </r>
  <r>
    <x v="1"/>
    <n v="13"/>
    <s v="BS2.13"/>
    <x v="1"/>
    <d v="2020-11-17T00:00:00"/>
    <x v="56"/>
    <n v="5043"/>
    <s v="tussock"/>
    <s v="non-canopy"/>
    <m/>
    <n v="3"/>
    <n v="0"/>
    <s v="NA"/>
    <n v="0"/>
    <s v="na"/>
    <s v="NA"/>
    <s v="NA"/>
    <s v="specimen verified as Notochloe"/>
    <n v="3"/>
  </r>
  <r>
    <x v="1"/>
    <n v="13"/>
    <s v="BS2.13"/>
    <x v="1"/>
    <d v="2020-11-17T00:00:00"/>
    <x v="2"/>
    <n v="2987"/>
    <m/>
    <m/>
    <m/>
    <n v="40"/>
    <n v="0"/>
    <s v="NA"/>
    <n v="0"/>
    <n v="0"/>
    <n v="0"/>
    <n v="0"/>
    <m/>
    <n v="40"/>
  </r>
  <r>
    <x v="1"/>
    <n v="13"/>
    <s v="BS2.13"/>
    <x v="1"/>
    <d v="2020-11-17T00:00:00"/>
    <x v="25"/>
    <n v="2654"/>
    <m/>
    <m/>
    <m/>
    <n v="0"/>
    <n v="0"/>
    <s v="NA"/>
    <n v="0"/>
    <n v="9"/>
    <n v="0"/>
    <n v="0"/>
    <m/>
    <n v="9"/>
  </r>
  <r>
    <x v="1"/>
    <n v="13"/>
    <s v="BS2.13"/>
    <x v="1"/>
    <d v="2020-11-17T00:00:00"/>
    <x v="33"/>
    <n v="4604"/>
    <m/>
    <m/>
    <m/>
    <n v="1"/>
    <n v="0"/>
    <s v="NA"/>
    <n v="0"/>
    <s v="na"/>
    <s v="NA"/>
    <s v="NA"/>
    <m/>
    <n v="1"/>
  </r>
  <r>
    <x v="1"/>
    <n v="13"/>
    <s v="BS2.13"/>
    <x v="1"/>
    <d v="2020-11-17T00:00:00"/>
    <x v="19"/>
    <n v="6325"/>
    <m/>
    <m/>
    <m/>
    <n v="8"/>
    <n v="0"/>
    <s v="NA"/>
    <n v="0"/>
    <s v="na"/>
    <s v="NA"/>
    <s v="NA"/>
    <m/>
    <n v="8"/>
  </r>
  <r>
    <x v="1"/>
    <n v="14"/>
    <s v="BS2.14"/>
    <x v="1"/>
    <d v="2020-11-17T00:00:00"/>
    <x v="1"/>
    <n v="3997"/>
    <m/>
    <m/>
    <m/>
    <n v="7"/>
    <n v="0"/>
    <s v="NA"/>
    <n v="0"/>
    <n v="1"/>
    <n v="0"/>
    <n v="0"/>
    <m/>
    <n v="8"/>
  </r>
  <r>
    <x v="1"/>
    <n v="14"/>
    <s v="BS2.14"/>
    <x v="1"/>
    <d v="2020-11-17T00:00:00"/>
    <x v="20"/>
    <n v="2557"/>
    <m/>
    <m/>
    <m/>
    <n v="3"/>
    <n v="0"/>
    <s v="NA"/>
    <n v="0"/>
    <n v="0"/>
    <n v="0"/>
    <n v="0"/>
    <m/>
    <n v="3"/>
  </r>
  <r>
    <x v="1"/>
    <n v="14"/>
    <s v="BS2.14"/>
    <x v="1"/>
    <d v="2020-11-17T00:00:00"/>
    <x v="17"/>
    <n v="5532"/>
    <m/>
    <m/>
    <m/>
    <n v="11"/>
    <n v="0"/>
    <s v="NA"/>
    <n v="0"/>
    <s v="na"/>
    <s v="NA"/>
    <s v="NA"/>
    <m/>
    <n v="11"/>
  </r>
  <r>
    <x v="1"/>
    <n v="14"/>
    <s v="BS2.14"/>
    <x v="1"/>
    <d v="2020-11-17T00:00:00"/>
    <x v="9"/>
    <n v="8875"/>
    <m/>
    <m/>
    <m/>
    <n v="0"/>
    <n v="0"/>
    <s v="NA"/>
    <n v="0"/>
    <n v="4"/>
    <n v="0"/>
    <n v="0"/>
    <m/>
    <n v="4"/>
  </r>
  <r>
    <x v="1"/>
    <n v="14"/>
    <s v="BS2.14"/>
    <x v="1"/>
    <d v="2020-11-17T00:00:00"/>
    <x v="18"/>
    <n v="2445"/>
    <m/>
    <m/>
    <m/>
    <n v="4"/>
    <n v="0"/>
    <s v="NA"/>
    <n v="2"/>
    <s v="na"/>
    <s v="NA"/>
    <s v="NA"/>
    <m/>
    <n v="4"/>
  </r>
  <r>
    <x v="1"/>
    <n v="14"/>
    <s v="BS2.14"/>
    <x v="1"/>
    <d v="2020-11-17T00:00:00"/>
    <x v="10"/>
    <n v="2469"/>
    <m/>
    <m/>
    <m/>
    <n v="5"/>
    <n v="0"/>
    <s v="NA"/>
    <n v="0"/>
    <s v="na"/>
    <s v="NA"/>
    <s v="NA"/>
    <m/>
    <n v="5"/>
  </r>
  <r>
    <x v="1"/>
    <n v="14"/>
    <s v="BS2.14"/>
    <x v="1"/>
    <d v="2020-11-17T00:00:00"/>
    <x v="0"/>
    <n v="7766"/>
    <m/>
    <m/>
    <m/>
    <n v="0"/>
    <n v="1"/>
    <s v="NA"/>
    <n v="0"/>
    <n v="0"/>
    <n v="0"/>
    <n v="0"/>
    <m/>
    <n v="0"/>
  </r>
  <r>
    <x v="1"/>
    <n v="14"/>
    <s v="BS2.14"/>
    <x v="1"/>
    <d v="2020-11-17T00:00:00"/>
    <x v="2"/>
    <n v="2987"/>
    <m/>
    <m/>
    <m/>
    <n v="13"/>
    <n v="0"/>
    <s v="NA"/>
    <n v="0"/>
    <n v="0"/>
    <n v="0"/>
    <n v="0"/>
    <m/>
    <n v="13"/>
  </r>
  <r>
    <x v="1"/>
    <n v="14"/>
    <s v="BS2.14"/>
    <x v="1"/>
    <d v="2020-11-17T00:00:00"/>
    <x v="25"/>
    <n v="2654"/>
    <m/>
    <m/>
    <m/>
    <n v="0"/>
    <n v="0"/>
    <s v="NA"/>
    <n v="0"/>
    <n v="1"/>
    <n v="0"/>
    <n v="0"/>
    <m/>
    <n v="1"/>
  </r>
  <r>
    <x v="1"/>
    <n v="14"/>
    <s v="BS2.14"/>
    <x v="1"/>
    <d v="2020-11-17T00:00:00"/>
    <x v="19"/>
    <n v="6325"/>
    <m/>
    <m/>
    <m/>
    <n v="7"/>
    <n v="0"/>
    <s v="NA"/>
    <n v="3"/>
    <s v="na"/>
    <s v="NA"/>
    <s v="NA"/>
    <m/>
    <n v="7"/>
  </r>
  <r>
    <x v="1"/>
    <n v="15"/>
    <s v="BS2.15"/>
    <x v="1"/>
    <d v="2020-11-17T00:00:00"/>
    <x v="1"/>
    <n v="3997"/>
    <m/>
    <m/>
    <m/>
    <n v="2"/>
    <n v="0"/>
    <s v="NA"/>
    <n v="0"/>
    <n v="1"/>
    <n v="0"/>
    <n v="0"/>
    <m/>
    <n v="3"/>
  </r>
  <r>
    <x v="1"/>
    <n v="15"/>
    <s v="BS2.15"/>
    <x v="1"/>
    <d v="2020-11-17T00:00:00"/>
    <x v="20"/>
    <n v="2557"/>
    <m/>
    <m/>
    <m/>
    <n v="7"/>
    <n v="0"/>
    <s v="NA"/>
    <n v="0"/>
    <n v="0"/>
    <n v="0"/>
    <n v="0"/>
    <m/>
    <n v="7"/>
  </r>
  <r>
    <x v="1"/>
    <n v="15"/>
    <s v="BS2.15"/>
    <x v="1"/>
    <d v="2020-11-17T00:00:00"/>
    <x v="17"/>
    <n v="5532"/>
    <m/>
    <m/>
    <m/>
    <n v="7"/>
    <n v="0"/>
    <s v="NA"/>
    <n v="0"/>
    <s v="na"/>
    <s v="NA"/>
    <s v="NA"/>
    <m/>
    <n v="7"/>
  </r>
  <r>
    <x v="1"/>
    <n v="15"/>
    <s v="BS2.15"/>
    <x v="1"/>
    <d v="2020-11-17T00:00:00"/>
    <x v="23"/>
    <n v="7138"/>
    <m/>
    <m/>
    <m/>
    <n v="5"/>
    <n v="0"/>
    <s v="NA"/>
    <n v="0"/>
    <s v="na"/>
    <s v="NA"/>
    <s v="NA"/>
    <m/>
    <n v="5"/>
  </r>
  <r>
    <x v="1"/>
    <n v="15"/>
    <s v="BS2.15"/>
    <x v="1"/>
    <d v="2020-11-17T00:00:00"/>
    <x v="18"/>
    <n v="2445"/>
    <m/>
    <m/>
    <m/>
    <n v="4"/>
    <n v="0"/>
    <s v="NA"/>
    <n v="0"/>
    <s v="na"/>
    <s v="NA"/>
    <s v="NA"/>
    <m/>
    <n v="4"/>
  </r>
  <r>
    <x v="1"/>
    <n v="15"/>
    <s v="BS2.15"/>
    <x v="1"/>
    <d v="2020-11-17T00:00:00"/>
    <x v="10"/>
    <n v="2469"/>
    <m/>
    <m/>
    <m/>
    <n v="10"/>
    <n v="0"/>
    <s v="NA"/>
    <n v="0"/>
    <s v="na"/>
    <s v="NA"/>
    <s v="NA"/>
    <m/>
    <n v="10"/>
  </r>
  <r>
    <x v="1"/>
    <n v="15"/>
    <s v="BS2.15"/>
    <x v="1"/>
    <d v="2020-11-17T00:00:00"/>
    <x v="2"/>
    <n v="2987"/>
    <m/>
    <m/>
    <m/>
    <n v="2"/>
    <n v="0"/>
    <s v="NA"/>
    <n v="0"/>
    <n v="0"/>
    <n v="0"/>
    <n v="0"/>
    <m/>
    <n v="2"/>
  </r>
  <r>
    <x v="1"/>
    <n v="15"/>
    <s v="BS2.15"/>
    <x v="1"/>
    <d v="2020-11-17T00:00:00"/>
    <x v="25"/>
    <n v="2654"/>
    <m/>
    <m/>
    <m/>
    <n v="0"/>
    <n v="0"/>
    <s v="NA"/>
    <n v="0"/>
    <n v="4"/>
    <n v="0"/>
    <n v="0"/>
    <m/>
    <n v="4"/>
  </r>
  <r>
    <x v="1"/>
    <n v="15"/>
    <s v="BS2.15"/>
    <x v="1"/>
    <d v="2020-11-17T00:00:00"/>
    <x v="8"/>
    <n v="7993"/>
    <m/>
    <m/>
    <m/>
    <n v="15"/>
    <n v="0"/>
    <s v="NA"/>
    <n v="0"/>
    <s v="na"/>
    <s v="NA"/>
    <s v="NA"/>
    <m/>
    <n v="15"/>
  </r>
  <r>
    <x v="1"/>
    <n v="15"/>
    <s v="BS2.15"/>
    <x v="1"/>
    <d v="2020-11-17T00:00:00"/>
    <x v="19"/>
    <n v="6325"/>
    <m/>
    <m/>
    <m/>
    <n v="5"/>
    <n v="0"/>
    <s v="NA"/>
    <n v="3"/>
    <s v="na"/>
    <s v="NA"/>
    <s v="NA"/>
    <m/>
    <n v="5"/>
  </r>
  <r>
    <x v="1"/>
    <n v="16"/>
    <s v="BS2.16"/>
    <x v="1"/>
    <d v="2020-11-17T00:00:00"/>
    <x v="1"/>
    <n v="3997"/>
    <m/>
    <m/>
    <m/>
    <n v="2"/>
    <n v="0"/>
    <s v="NA"/>
    <n v="0"/>
    <n v="0"/>
    <n v="0"/>
    <n v="0"/>
    <m/>
    <n v="2"/>
  </r>
  <r>
    <x v="1"/>
    <n v="16"/>
    <s v="BS2.16"/>
    <x v="1"/>
    <d v="2020-11-17T00:00:00"/>
    <x v="20"/>
    <n v="2557"/>
    <m/>
    <m/>
    <m/>
    <n v="0"/>
    <n v="0"/>
    <s v="NA"/>
    <n v="0"/>
    <n v="1"/>
    <n v="0"/>
    <n v="0"/>
    <m/>
    <n v="1"/>
  </r>
  <r>
    <x v="1"/>
    <n v="16"/>
    <s v="BS2.16"/>
    <x v="1"/>
    <d v="2020-11-17T00:00:00"/>
    <x v="17"/>
    <n v="5532"/>
    <m/>
    <m/>
    <m/>
    <n v="4"/>
    <n v="0"/>
    <s v="NA"/>
    <n v="0"/>
    <s v="na"/>
    <s v="NA"/>
    <s v="NA"/>
    <m/>
    <n v="4"/>
  </r>
  <r>
    <x v="1"/>
    <n v="16"/>
    <s v="BS2.16"/>
    <x v="1"/>
    <d v="2020-11-17T00:00:00"/>
    <x v="23"/>
    <n v="7138"/>
    <m/>
    <m/>
    <m/>
    <n v="8"/>
    <n v="0"/>
    <s v="NA"/>
    <n v="0"/>
    <s v="na"/>
    <s v="NA"/>
    <s v="NA"/>
    <m/>
    <n v="8"/>
  </r>
  <r>
    <x v="1"/>
    <n v="16"/>
    <s v="BS2.16"/>
    <x v="1"/>
    <d v="2020-11-17T00:00:00"/>
    <x v="9"/>
    <n v="8875"/>
    <m/>
    <m/>
    <m/>
    <n v="0"/>
    <n v="0"/>
    <s v="NA"/>
    <n v="0"/>
    <n v="1"/>
    <n v="0"/>
    <n v="0"/>
    <m/>
    <n v="1"/>
  </r>
  <r>
    <x v="1"/>
    <n v="16"/>
    <s v="BS2.16"/>
    <x v="1"/>
    <d v="2020-11-17T00:00:00"/>
    <x v="18"/>
    <n v="2445"/>
    <m/>
    <m/>
    <m/>
    <n v="3"/>
    <n v="0"/>
    <s v="NA"/>
    <n v="0"/>
    <s v="na"/>
    <s v="NA"/>
    <s v="NA"/>
    <m/>
    <n v="3"/>
  </r>
  <r>
    <x v="1"/>
    <n v="16"/>
    <s v="BS2.16"/>
    <x v="1"/>
    <d v="2020-11-17T00:00:00"/>
    <x v="10"/>
    <n v="2469"/>
    <m/>
    <m/>
    <m/>
    <n v="7"/>
    <n v="0"/>
    <s v="NA"/>
    <n v="0"/>
    <s v="na"/>
    <s v="NA"/>
    <s v="NA"/>
    <m/>
    <n v="7"/>
  </r>
  <r>
    <x v="1"/>
    <n v="16"/>
    <s v="BS2.16"/>
    <x v="1"/>
    <d v="2020-11-17T00:00:00"/>
    <x v="0"/>
    <n v="7766"/>
    <m/>
    <m/>
    <m/>
    <n v="0"/>
    <n v="1"/>
    <s v="NA"/>
    <n v="0"/>
    <n v="0"/>
    <n v="0"/>
    <n v="0"/>
    <m/>
    <n v="0"/>
  </r>
  <r>
    <x v="1"/>
    <n v="16"/>
    <s v="BS2.16"/>
    <x v="1"/>
    <d v="2020-11-17T00:00:00"/>
    <x v="25"/>
    <n v="2654"/>
    <m/>
    <m/>
    <m/>
    <n v="0"/>
    <n v="0"/>
    <s v="NA"/>
    <n v="0"/>
    <n v="4"/>
    <n v="0"/>
    <n v="0"/>
    <m/>
    <n v="4"/>
  </r>
  <r>
    <x v="1"/>
    <n v="16"/>
    <s v="BS2.16"/>
    <x v="1"/>
    <d v="2020-11-17T00:00:00"/>
    <x v="8"/>
    <n v="7993"/>
    <m/>
    <m/>
    <m/>
    <n v="2"/>
    <n v="0"/>
    <s v="NA"/>
    <n v="0"/>
    <s v="na"/>
    <s v="NA"/>
    <s v="NA"/>
    <m/>
    <n v="2"/>
  </r>
  <r>
    <x v="1"/>
    <n v="16"/>
    <s v="BS2.16"/>
    <x v="1"/>
    <d v="2020-11-17T00:00:00"/>
    <x v="19"/>
    <n v="6325"/>
    <m/>
    <m/>
    <m/>
    <n v="8"/>
    <n v="0"/>
    <s v="NA"/>
    <n v="6"/>
    <s v="na"/>
    <s v="NA"/>
    <s v="NA"/>
    <m/>
    <n v="8"/>
  </r>
  <r>
    <x v="1"/>
    <n v="17"/>
    <s v="BS2.17"/>
    <x v="1"/>
    <d v="2020-11-17T00:00:00"/>
    <x v="1"/>
    <n v="3997"/>
    <m/>
    <m/>
    <m/>
    <n v="0"/>
    <n v="0"/>
    <s v="NA"/>
    <n v="0"/>
    <n v="1"/>
    <n v="0"/>
    <n v="0"/>
    <m/>
    <n v="1"/>
  </r>
  <r>
    <x v="1"/>
    <n v="17"/>
    <s v="BS2.17"/>
    <x v="1"/>
    <d v="2020-11-17T00:00:00"/>
    <x v="17"/>
    <n v="5532"/>
    <m/>
    <m/>
    <m/>
    <n v="3"/>
    <n v="0"/>
    <s v="NA"/>
    <n v="0"/>
    <n v="0"/>
    <n v="0"/>
    <n v="0"/>
    <m/>
    <n v="3"/>
  </r>
  <r>
    <x v="1"/>
    <n v="17"/>
    <s v="BS2.17"/>
    <x v="1"/>
    <d v="2020-11-17T00:00:00"/>
    <x v="23"/>
    <n v="7138"/>
    <m/>
    <m/>
    <m/>
    <n v="13"/>
    <n v="0"/>
    <s v="NA"/>
    <n v="0"/>
    <s v="na"/>
    <s v="NA"/>
    <s v="NA"/>
    <m/>
    <n v="13"/>
  </r>
  <r>
    <x v="1"/>
    <n v="17"/>
    <s v="BS2.17"/>
    <x v="1"/>
    <d v="2020-11-17T00:00:00"/>
    <x v="18"/>
    <n v="2445"/>
    <m/>
    <m/>
    <m/>
    <n v="3"/>
    <n v="0"/>
    <s v="NA"/>
    <n v="0"/>
    <s v="na"/>
    <s v="NA"/>
    <s v="NA"/>
    <m/>
    <n v="3"/>
  </r>
  <r>
    <x v="1"/>
    <n v="17"/>
    <s v="BS2.17"/>
    <x v="1"/>
    <d v="2020-11-17T00:00:00"/>
    <x v="10"/>
    <n v="2469"/>
    <m/>
    <m/>
    <m/>
    <n v="10"/>
    <n v="0"/>
    <s v="NA"/>
    <n v="0"/>
    <s v="na"/>
    <s v="NA"/>
    <s v="NA"/>
    <m/>
    <n v="10"/>
  </r>
  <r>
    <x v="1"/>
    <n v="17"/>
    <s v="BS2.17"/>
    <x v="1"/>
    <d v="2020-11-17T00:00:00"/>
    <x v="25"/>
    <n v="2654"/>
    <m/>
    <m/>
    <m/>
    <n v="0"/>
    <n v="0"/>
    <s v="NA"/>
    <n v="0"/>
    <n v="3"/>
    <n v="0"/>
    <n v="0"/>
    <m/>
    <n v="3"/>
  </r>
  <r>
    <x v="1"/>
    <n v="18"/>
    <s v="BS2.18"/>
    <x v="1"/>
    <d v="2020-11-17T00:00:00"/>
    <x v="1"/>
    <n v="3997"/>
    <m/>
    <m/>
    <m/>
    <n v="1"/>
    <n v="0"/>
    <s v="NA"/>
    <n v="0"/>
    <n v="12"/>
    <n v="0"/>
    <n v="0"/>
    <m/>
    <n v="13"/>
  </r>
  <r>
    <x v="1"/>
    <n v="18"/>
    <s v="BS2.18"/>
    <x v="1"/>
    <d v="2020-11-17T00:00:00"/>
    <x v="43"/>
    <n v="2302"/>
    <m/>
    <m/>
    <m/>
    <n v="1"/>
    <n v="0"/>
    <s v="NA"/>
    <n v="0"/>
    <s v="na"/>
    <s v="NA"/>
    <s v="NA"/>
    <m/>
    <n v="1"/>
  </r>
  <r>
    <x v="1"/>
    <n v="18"/>
    <s v="BS2.18"/>
    <x v="1"/>
    <d v="2020-11-17T00:00:00"/>
    <x v="20"/>
    <n v="2557"/>
    <m/>
    <m/>
    <m/>
    <n v="0"/>
    <n v="0"/>
    <s v="NA"/>
    <n v="0"/>
    <n v="1"/>
    <n v="0"/>
    <n v="0"/>
    <m/>
    <n v="1"/>
  </r>
  <r>
    <x v="1"/>
    <n v="18"/>
    <s v="BS2.18"/>
    <x v="1"/>
    <d v="2020-11-17T00:00:00"/>
    <x v="17"/>
    <n v="5532"/>
    <m/>
    <m/>
    <m/>
    <n v="9"/>
    <n v="0"/>
    <s v="NA"/>
    <n v="0"/>
    <s v="na"/>
    <s v="NA"/>
    <s v="NA"/>
    <m/>
    <n v="9"/>
  </r>
  <r>
    <x v="1"/>
    <n v="18"/>
    <s v="BS2.18"/>
    <x v="1"/>
    <d v="2020-11-17T00:00:00"/>
    <x v="23"/>
    <n v="7138"/>
    <m/>
    <m/>
    <m/>
    <n v="12"/>
    <n v="0"/>
    <s v="NA"/>
    <n v="0"/>
    <s v="na"/>
    <s v="NA"/>
    <s v="NA"/>
    <m/>
    <n v="12"/>
  </r>
  <r>
    <x v="1"/>
    <n v="18"/>
    <s v="BS2.18"/>
    <x v="1"/>
    <d v="2020-11-17T00:00:00"/>
    <x v="18"/>
    <n v="2445"/>
    <m/>
    <m/>
    <m/>
    <n v="1"/>
    <n v="0"/>
    <s v="NA"/>
    <n v="0"/>
    <s v="na"/>
    <s v="NA"/>
    <s v="NA"/>
    <m/>
    <n v="1"/>
  </r>
  <r>
    <x v="1"/>
    <n v="18"/>
    <s v="BS2.18"/>
    <x v="1"/>
    <d v="2020-11-17T00:00:00"/>
    <x v="10"/>
    <n v="2469"/>
    <m/>
    <m/>
    <m/>
    <n v="7"/>
    <n v="0"/>
    <s v="NA"/>
    <n v="0"/>
    <s v="na"/>
    <s v="NA"/>
    <s v="NA"/>
    <m/>
    <n v="7"/>
  </r>
  <r>
    <x v="1"/>
    <n v="18"/>
    <s v="BS2.18"/>
    <x v="1"/>
    <d v="2020-11-17T00:00:00"/>
    <x v="56"/>
    <n v="5043"/>
    <s v="tussock"/>
    <s v="non-canopy"/>
    <m/>
    <n v="1"/>
    <n v="0"/>
    <s v="NA"/>
    <n v="0"/>
    <s v="na"/>
    <s v="NA"/>
    <s v="NA"/>
    <s v="specimen verified as Notochloe"/>
    <n v="1"/>
  </r>
  <r>
    <x v="1"/>
    <n v="18"/>
    <s v="BS2.18"/>
    <x v="1"/>
    <d v="2020-11-17T00:00:00"/>
    <x v="25"/>
    <n v="2654"/>
    <m/>
    <m/>
    <m/>
    <n v="0"/>
    <n v="0"/>
    <s v="NA"/>
    <n v="0"/>
    <n v="1"/>
    <n v="0"/>
    <n v="0"/>
    <m/>
    <n v="1"/>
  </r>
  <r>
    <x v="1"/>
    <n v="18"/>
    <s v="BS2.18"/>
    <x v="1"/>
    <d v="2020-11-17T00:00:00"/>
    <x v="19"/>
    <n v="6325"/>
    <m/>
    <m/>
    <m/>
    <n v="1"/>
    <n v="0"/>
    <s v="NA"/>
    <n v="0"/>
    <s v="na"/>
    <s v="NA"/>
    <s v="NA"/>
    <m/>
    <n v="1"/>
  </r>
  <r>
    <x v="1"/>
    <n v="19"/>
    <s v="BS2.19"/>
    <x v="1"/>
    <d v="2020-11-17T00:00:00"/>
    <x v="1"/>
    <n v="3997"/>
    <m/>
    <m/>
    <m/>
    <n v="2"/>
    <n v="0"/>
    <s v="NA"/>
    <n v="0"/>
    <n v="7"/>
    <n v="0"/>
    <n v="0"/>
    <m/>
    <n v="9"/>
  </r>
  <r>
    <x v="1"/>
    <n v="19"/>
    <s v="BS2.19"/>
    <x v="1"/>
    <d v="2020-11-17T00:00:00"/>
    <x v="17"/>
    <n v="5532"/>
    <m/>
    <m/>
    <m/>
    <n v="2"/>
    <n v="0"/>
    <s v="NA"/>
    <n v="0"/>
    <s v="na"/>
    <s v="NA"/>
    <s v="NA"/>
    <m/>
    <n v="2"/>
  </r>
  <r>
    <x v="1"/>
    <n v="19"/>
    <s v="BS2.19"/>
    <x v="1"/>
    <d v="2020-11-17T00:00:00"/>
    <x v="23"/>
    <n v="7138"/>
    <m/>
    <m/>
    <m/>
    <n v="25"/>
    <n v="0"/>
    <s v="NA"/>
    <n v="0"/>
    <s v="na"/>
    <s v="NA"/>
    <s v="NA"/>
    <m/>
    <n v="25"/>
  </r>
  <r>
    <x v="1"/>
    <n v="19"/>
    <s v="BS2.19"/>
    <x v="1"/>
    <d v="2020-11-17T00:00:00"/>
    <x v="18"/>
    <n v="2445"/>
    <m/>
    <m/>
    <m/>
    <n v="8"/>
    <n v="0"/>
    <s v="NA"/>
    <n v="0"/>
    <s v="na"/>
    <s v="NA"/>
    <s v="NA"/>
    <m/>
    <n v="8"/>
  </r>
  <r>
    <x v="1"/>
    <n v="19"/>
    <s v="BS2.19"/>
    <x v="1"/>
    <d v="2020-11-17T00:00:00"/>
    <x v="10"/>
    <n v="2469"/>
    <m/>
    <m/>
    <m/>
    <n v="7"/>
    <n v="0"/>
    <s v="NA"/>
    <n v="0"/>
    <s v="na"/>
    <s v="NA"/>
    <s v="NA"/>
    <m/>
    <n v="7"/>
  </r>
  <r>
    <x v="1"/>
    <n v="19"/>
    <s v="BS2.19"/>
    <x v="1"/>
    <d v="2020-11-17T00:00:00"/>
    <x v="25"/>
    <n v="2654"/>
    <m/>
    <m/>
    <m/>
    <n v="0"/>
    <n v="0"/>
    <s v="NA"/>
    <n v="0"/>
    <n v="1"/>
    <n v="0"/>
    <n v="0"/>
    <m/>
    <n v="1"/>
  </r>
  <r>
    <x v="1"/>
    <n v="19"/>
    <s v="BS2.19"/>
    <x v="1"/>
    <d v="2020-11-17T00:00:00"/>
    <x v="8"/>
    <n v="7993"/>
    <m/>
    <m/>
    <m/>
    <n v="7"/>
    <n v="0"/>
    <s v="NA"/>
    <n v="0"/>
    <s v="na"/>
    <s v="NA"/>
    <s v="NA"/>
    <m/>
    <n v="7"/>
  </r>
  <r>
    <x v="1"/>
    <n v="19"/>
    <s v="BS2.19"/>
    <x v="1"/>
    <d v="2020-11-17T00:00:00"/>
    <x v="19"/>
    <n v="6325"/>
    <m/>
    <m/>
    <m/>
    <n v="2"/>
    <n v="0"/>
    <s v="NA"/>
    <n v="2"/>
    <s v="na"/>
    <s v="NA"/>
    <s v="NA"/>
    <m/>
    <n v="2"/>
  </r>
  <r>
    <x v="1"/>
    <n v="20"/>
    <s v="BS2.20"/>
    <x v="1"/>
    <d v="2020-11-17T00:00:00"/>
    <x v="1"/>
    <n v="3997"/>
    <m/>
    <m/>
    <m/>
    <n v="0"/>
    <n v="0"/>
    <s v="NA"/>
    <n v="0"/>
    <n v="5"/>
    <n v="0"/>
    <n v="0"/>
    <m/>
    <n v="5"/>
  </r>
  <r>
    <x v="1"/>
    <n v="20"/>
    <s v="BS2.20"/>
    <x v="1"/>
    <d v="2020-11-17T00:00:00"/>
    <x v="20"/>
    <n v="2557"/>
    <m/>
    <m/>
    <m/>
    <n v="2"/>
    <n v="0"/>
    <s v="NA"/>
    <n v="0"/>
    <n v="0"/>
    <n v="0"/>
    <n v="0"/>
    <m/>
    <n v="2"/>
  </r>
  <r>
    <x v="1"/>
    <n v="20"/>
    <s v="BS2.20"/>
    <x v="1"/>
    <d v="2020-11-17T00:00:00"/>
    <x v="17"/>
    <n v="5532"/>
    <m/>
    <m/>
    <m/>
    <n v="12"/>
    <n v="0"/>
    <s v="NA"/>
    <n v="0"/>
    <s v="na"/>
    <s v="NA"/>
    <s v="NA"/>
    <m/>
    <n v="12"/>
  </r>
  <r>
    <x v="1"/>
    <n v="20"/>
    <s v="BS2.20"/>
    <x v="1"/>
    <d v="2020-11-17T00:00:00"/>
    <x v="23"/>
    <n v="7138"/>
    <m/>
    <m/>
    <m/>
    <n v="20"/>
    <n v="0"/>
    <s v="NA"/>
    <n v="0"/>
    <s v="na"/>
    <s v="NA"/>
    <s v="NA"/>
    <m/>
    <n v="20"/>
  </r>
  <r>
    <x v="1"/>
    <n v="20"/>
    <s v="BS2.20"/>
    <x v="1"/>
    <d v="2020-11-17T00:00:00"/>
    <x v="9"/>
    <n v="8875"/>
    <m/>
    <m/>
    <m/>
    <n v="0"/>
    <n v="0"/>
    <s v="NA"/>
    <n v="0"/>
    <n v="1"/>
    <n v="0"/>
    <n v="0"/>
    <m/>
    <n v="1"/>
  </r>
  <r>
    <x v="1"/>
    <n v="20"/>
    <s v="BS2.20"/>
    <x v="1"/>
    <d v="2020-11-17T00:00:00"/>
    <x v="18"/>
    <n v="2445"/>
    <m/>
    <m/>
    <m/>
    <n v="3"/>
    <n v="0"/>
    <s v="NA"/>
    <n v="0"/>
    <s v="na"/>
    <s v="NA"/>
    <s v="NA"/>
    <m/>
    <n v="3"/>
  </r>
  <r>
    <x v="1"/>
    <n v="20"/>
    <s v="BS2.20"/>
    <x v="1"/>
    <d v="2020-11-17T00:00:00"/>
    <x v="10"/>
    <n v="2469"/>
    <m/>
    <m/>
    <m/>
    <n v="8"/>
    <n v="0"/>
    <s v="NA"/>
    <n v="0"/>
    <s v="na"/>
    <s v="NA"/>
    <s v="NA"/>
    <m/>
    <n v="8"/>
  </r>
  <r>
    <x v="1"/>
    <n v="20"/>
    <s v="BS2.20"/>
    <x v="1"/>
    <d v="2020-11-17T00:00:00"/>
    <x v="25"/>
    <n v="2654"/>
    <m/>
    <m/>
    <m/>
    <n v="0"/>
    <n v="0"/>
    <s v="NA"/>
    <n v="0"/>
    <n v="1"/>
    <n v="0"/>
    <n v="0"/>
    <m/>
    <n v="1"/>
  </r>
  <r>
    <x v="1"/>
    <n v="20"/>
    <s v="BS2.20"/>
    <x v="1"/>
    <d v="2020-11-17T00:00:00"/>
    <x v="8"/>
    <n v="7993"/>
    <m/>
    <m/>
    <m/>
    <n v="6"/>
    <n v="0"/>
    <s v="NA"/>
    <n v="0"/>
    <s v="na"/>
    <s v="NA"/>
    <s v="NA"/>
    <m/>
    <n v="6"/>
  </r>
  <r>
    <x v="1"/>
    <n v="20"/>
    <s v="BS2.20"/>
    <x v="1"/>
    <d v="2020-11-17T00:00:00"/>
    <x v="19"/>
    <n v="6325"/>
    <m/>
    <m/>
    <m/>
    <n v="3"/>
    <n v="0"/>
    <s v="NA"/>
    <n v="3"/>
    <s v="na"/>
    <s v="NA"/>
    <s v="NA"/>
    <m/>
    <n v="3"/>
  </r>
  <r>
    <x v="2"/>
    <n v="1"/>
    <s v="MW1.1"/>
    <x v="1"/>
    <d v="2020-11-16T00:00:00"/>
    <x v="25"/>
    <n v="2654"/>
    <s v="none"/>
    <s v="soil-persistent"/>
    <s v="NA"/>
    <n v="0"/>
    <n v="0"/>
    <s v="NA"/>
    <n v="0"/>
    <n v="14"/>
    <n v="0"/>
    <n v="0"/>
    <m/>
    <n v="14"/>
  </r>
  <r>
    <x v="2"/>
    <n v="1"/>
    <s v="MW1.1"/>
    <x v="1"/>
    <d v="2020-11-16T00:00:00"/>
    <x v="2"/>
    <n v="2987"/>
    <s v="basal"/>
    <s v="soil-persistent"/>
    <s v="NA"/>
    <n v="42"/>
    <n v="0"/>
    <s v="NA"/>
    <n v="0"/>
    <n v="0"/>
    <n v="0"/>
    <n v="0"/>
    <m/>
    <n v="42"/>
  </r>
  <r>
    <x v="2"/>
    <n v="1"/>
    <s v="MW1.1"/>
    <x v="1"/>
    <d v="2020-11-16T00:00:00"/>
    <x v="1"/>
    <n v="3997"/>
    <s v="lignotuber"/>
    <s v="soil-persistent"/>
    <s v="NA"/>
    <n v="0"/>
    <n v="9"/>
    <s v="NA"/>
    <n v="0"/>
    <n v="35"/>
    <n v="0"/>
    <n v="0"/>
    <m/>
    <n v="35"/>
  </r>
  <r>
    <x v="2"/>
    <n v="1"/>
    <s v="MW1.1"/>
    <x v="1"/>
    <d v="2020-11-16T00:00:00"/>
    <x v="26"/>
    <n v="3243"/>
    <s v="none"/>
    <s v="soil-persistent"/>
    <s v="NA"/>
    <n v="0"/>
    <n v="0"/>
    <s v="NA"/>
    <n v="0"/>
    <n v="27"/>
    <n v="0"/>
    <n v="0"/>
    <m/>
    <n v="27"/>
  </r>
  <r>
    <x v="2"/>
    <n v="1"/>
    <s v="MW1.1"/>
    <x v="1"/>
    <d v="2020-11-16T00:00:00"/>
    <x v="20"/>
    <n v="2557"/>
    <s v="rhizome"/>
    <s v="transient"/>
    <s v="NA"/>
    <n v="3"/>
    <n v="0"/>
    <s v="NA"/>
    <n v="0"/>
    <n v="0"/>
    <n v="0"/>
    <n v="0"/>
    <m/>
    <n v="3"/>
  </r>
  <r>
    <x v="2"/>
    <n v="1"/>
    <s v="MW1.1"/>
    <x v="1"/>
    <d v="2020-11-16T00:00:00"/>
    <x v="23"/>
    <n v="7138"/>
    <s v="rhizome"/>
    <s v="transient"/>
    <s v="NA"/>
    <n v="14"/>
    <n v="0"/>
    <s v="NA"/>
    <n v="0"/>
    <s v="NA"/>
    <s v="NA"/>
    <s v="NA"/>
    <m/>
    <n v="14"/>
  </r>
  <r>
    <x v="2"/>
    <n v="1"/>
    <s v="MW1.1"/>
    <x v="1"/>
    <d v="2020-11-16T00:00:00"/>
    <x v="8"/>
    <n v="7993"/>
    <s v="rhizome"/>
    <s v="non-canopy"/>
    <s v="NA"/>
    <n v="13"/>
    <n v="0"/>
    <s v="NA"/>
    <n v="0"/>
    <s v="NA"/>
    <s v="NA"/>
    <s v="NA"/>
    <m/>
    <n v="13"/>
  </r>
  <r>
    <x v="2"/>
    <n v="1"/>
    <s v="MW1.1"/>
    <x v="1"/>
    <d v="2020-11-16T00:00:00"/>
    <x v="18"/>
    <n v="2445"/>
    <s v="tussock"/>
    <s v="non-canopy"/>
    <s v="NA"/>
    <n v="2"/>
    <n v="0"/>
    <s v="NA"/>
    <n v="0"/>
    <n v="0"/>
    <n v="0"/>
    <n v="0"/>
    <m/>
    <n v="2"/>
  </r>
  <r>
    <x v="2"/>
    <n v="1"/>
    <s v="MW1.1"/>
    <x v="1"/>
    <d v="2020-11-16T00:00:00"/>
    <x v="10"/>
    <n v="2469"/>
    <s v="rhizome"/>
    <s v="non-canopy"/>
    <s v="NA"/>
    <n v="2"/>
    <n v="0"/>
    <s v="NA"/>
    <n v="0"/>
    <n v="0"/>
    <n v="0"/>
    <n v="0"/>
    <m/>
    <n v="2"/>
  </r>
  <r>
    <x v="2"/>
    <n v="1"/>
    <s v="MW1.1"/>
    <x v="1"/>
    <d v="2020-11-16T00:00:00"/>
    <x v="17"/>
    <n v="5532"/>
    <s v="rhizome"/>
    <s v="non-canopy"/>
    <s v="NA"/>
    <n v="18"/>
    <n v="0"/>
    <s v="NA"/>
    <n v="0"/>
    <s v="NA"/>
    <s v="NA"/>
    <s v="NA"/>
    <m/>
    <n v="18"/>
  </r>
  <r>
    <x v="2"/>
    <n v="1"/>
    <s v="MW1.1"/>
    <x v="1"/>
    <d v="2020-11-16T00:00:00"/>
    <x v="27"/>
    <n v="2503"/>
    <s v="tussock"/>
    <s v="non-canopy"/>
    <s v="NA"/>
    <n v="3"/>
    <n v="0"/>
    <s v="NA"/>
    <n v="0"/>
    <n v="0"/>
    <n v="0"/>
    <n v="0"/>
    <m/>
    <n v="3"/>
  </r>
  <r>
    <x v="2"/>
    <n v="1"/>
    <s v="MW1.1"/>
    <x v="1"/>
    <d v="2020-11-16T00:00:00"/>
    <x v="26"/>
    <n v="3243"/>
    <m/>
    <m/>
    <s v="NA"/>
    <n v="2"/>
    <n v="0"/>
    <s v="NA"/>
    <n v="0"/>
    <n v="27"/>
    <n v="0"/>
    <n v="0"/>
    <m/>
    <n v="29"/>
  </r>
  <r>
    <x v="2"/>
    <n v="1"/>
    <s v="MW1.1"/>
    <x v="1"/>
    <d v="2020-11-16T00:00:00"/>
    <x v="16"/>
    <n v="2603"/>
    <m/>
    <m/>
    <s v="NA"/>
    <n v="0"/>
    <n v="0"/>
    <s v="NA"/>
    <n v="0"/>
    <n v="35"/>
    <n v="0"/>
    <n v="0"/>
    <m/>
    <n v="35"/>
  </r>
  <r>
    <x v="2"/>
    <n v="1"/>
    <s v="MW1.1"/>
    <x v="1"/>
    <d v="2020-11-16T00:00:00"/>
    <x v="0"/>
    <n v="7766"/>
    <m/>
    <m/>
    <s v="NA"/>
    <n v="0"/>
    <n v="0"/>
    <s v="NA"/>
    <n v="0"/>
    <n v="1"/>
    <n v="0"/>
    <n v="0"/>
    <m/>
    <n v="1"/>
  </r>
  <r>
    <x v="2"/>
    <n v="2"/>
    <s v="MW1.2"/>
    <x v="1"/>
    <d v="2020-11-16T00:00:00"/>
    <x v="2"/>
    <n v="2987"/>
    <s v="basal"/>
    <s v="soil-persistent"/>
    <s v="NA"/>
    <n v="10"/>
    <n v="0"/>
    <s v="NA"/>
    <n v="0"/>
    <n v="0"/>
    <n v="0"/>
    <n v="0"/>
    <m/>
    <n v="10"/>
  </r>
  <r>
    <x v="2"/>
    <n v="2"/>
    <s v="MW1.2"/>
    <x v="1"/>
    <d v="2020-11-16T00:00:00"/>
    <x v="1"/>
    <n v="3997"/>
    <s v="lignotuber"/>
    <s v="soil-persistent"/>
    <s v="NA"/>
    <n v="7"/>
    <n v="0"/>
    <s v="NA"/>
    <n v="0"/>
    <n v="26"/>
    <n v="0"/>
    <n v="0"/>
    <m/>
    <n v="33"/>
  </r>
  <r>
    <x v="2"/>
    <n v="2"/>
    <s v="MW1.2"/>
    <x v="1"/>
    <d v="2020-11-16T00:00:00"/>
    <x v="16"/>
    <n v="2603"/>
    <s v="basal"/>
    <s v="soil-persistent"/>
    <s v="NA"/>
    <n v="0"/>
    <n v="0"/>
    <s v="NA"/>
    <n v="0"/>
    <n v="10"/>
    <n v="0"/>
    <n v="0"/>
    <m/>
    <n v="10"/>
  </r>
  <r>
    <x v="2"/>
    <n v="2"/>
    <s v="MW1.2"/>
    <x v="1"/>
    <d v="2020-11-16T00:00:00"/>
    <x v="23"/>
    <n v="7138"/>
    <s v="rhizome"/>
    <s v="transient"/>
    <s v="NA"/>
    <n v="11"/>
    <n v="0"/>
    <s v="NA"/>
    <n v="0"/>
    <s v="NA"/>
    <s v="NA"/>
    <s v="NA"/>
    <m/>
    <n v="11"/>
  </r>
  <r>
    <x v="2"/>
    <n v="2"/>
    <s v="MW1.2"/>
    <x v="1"/>
    <d v="2020-11-16T00:00:00"/>
    <x v="18"/>
    <n v="2445"/>
    <s v="tussock"/>
    <s v="non-canopy"/>
    <s v="NA"/>
    <n v="2"/>
    <n v="0"/>
    <s v="NA"/>
    <n v="0"/>
    <n v="0"/>
    <n v="0"/>
    <n v="0"/>
    <m/>
    <n v="2"/>
  </r>
  <r>
    <x v="2"/>
    <n v="2"/>
    <s v="MW1.2"/>
    <x v="1"/>
    <d v="2020-11-16T00:00:00"/>
    <x v="10"/>
    <n v="2469"/>
    <s v="rhizome"/>
    <s v="non-canopy"/>
    <s v="NA"/>
    <n v="2"/>
    <n v="0"/>
    <s v="NA"/>
    <n v="0"/>
    <n v="0"/>
    <n v="0"/>
    <n v="0"/>
    <m/>
    <n v="2"/>
  </r>
  <r>
    <x v="2"/>
    <n v="2"/>
    <s v="MW1.2"/>
    <x v="1"/>
    <d v="2020-11-16T00:00:00"/>
    <x v="28"/>
    <n v="6324"/>
    <s v="tussock"/>
    <s v="non-canopy"/>
    <s v="NA"/>
    <n v="5"/>
    <n v="0"/>
    <s v="NA"/>
    <n v="0"/>
    <n v="0"/>
    <n v="0"/>
    <n v="0"/>
    <m/>
    <n v="5"/>
  </r>
  <r>
    <x v="2"/>
    <n v="2"/>
    <s v="MW1.2"/>
    <x v="1"/>
    <d v="2020-11-16T00:00:00"/>
    <x v="17"/>
    <n v="5532"/>
    <s v="rhizome"/>
    <s v="non-canopy"/>
    <s v="NA"/>
    <n v="20"/>
    <n v="0"/>
    <s v="NA"/>
    <n v="0"/>
    <s v="NA"/>
    <s v="NA"/>
    <s v="NA"/>
    <m/>
    <n v="20"/>
  </r>
  <r>
    <x v="2"/>
    <n v="2"/>
    <s v="MW1.2"/>
    <x v="1"/>
    <d v="2020-11-16T00:00:00"/>
    <x v="29"/>
    <n v="10605"/>
    <s v="rhizome"/>
    <s v="non-canopy"/>
    <s v="NA"/>
    <n v="2"/>
    <n v="0"/>
    <s v="NA"/>
    <n v="0"/>
    <s v="NA"/>
    <s v="NA"/>
    <s v="NA"/>
    <m/>
    <n v="2"/>
  </r>
  <r>
    <x v="2"/>
    <n v="2"/>
    <s v="MW1.2"/>
    <x v="1"/>
    <d v="2020-11-16T00:00:00"/>
    <x v="25"/>
    <n v="2654"/>
    <m/>
    <m/>
    <s v="NA"/>
    <n v="0"/>
    <n v="0"/>
    <s v="NA"/>
    <n v="0"/>
    <n v="3"/>
    <n v="0"/>
    <n v="0"/>
    <m/>
    <n v="3"/>
  </r>
  <r>
    <x v="2"/>
    <n v="2"/>
    <s v="MW1.2"/>
    <x v="1"/>
    <d v="2020-11-16T00:00:00"/>
    <x v="52"/>
    <n v="2451"/>
    <m/>
    <m/>
    <s v="NA"/>
    <n v="0"/>
    <n v="0"/>
    <s v="NA"/>
    <n v="0"/>
    <n v="0"/>
    <n v="0"/>
    <n v="0"/>
    <m/>
    <n v="0"/>
  </r>
  <r>
    <x v="2"/>
    <n v="3"/>
    <s v="MW1.3"/>
    <x v="1"/>
    <d v="2020-11-16T00:00:00"/>
    <x v="2"/>
    <n v="2987"/>
    <s v="basal"/>
    <s v="soil-persistent"/>
    <s v="NA"/>
    <n v="15"/>
    <n v="0"/>
    <s v="NA"/>
    <n v="0"/>
    <n v="0"/>
    <n v="0"/>
    <n v="0"/>
    <m/>
    <n v="15"/>
  </r>
  <r>
    <x v="2"/>
    <n v="3"/>
    <s v="MW1.3"/>
    <x v="1"/>
    <d v="2020-11-16T00:00:00"/>
    <x v="1"/>
    <n v="3997"/>
    <s v="lignotuber"/>
    <s v="soil-persistent"/>
    <s v="NA"/>
    <n v="3"/>
    <n v="0"/>
    <s v="NA"/>
    <n v="0"/>
    <n v="95"/>
    <n v="0"/>
    <n v="0"/>
    <m/>
    <n v="98"/>
  </r>
  <r>
    <x v="2"/>
    <n v="3"/>
    <s v="MW1.3"/>
    <x v="1"/>
    <d v="2020-11-16T00:00:00"/>
    <x v="0"/>
    <n v="7766"/>
    <s v="lignotuber"/>
    <s v="canopy"/>
    <s v="NA"/>
    <n v="0"/>
    <n v="0"/>
    <s v="NA"/>
    <n v="0"/>
    <n v="1"/>
    <n v="0"/>
    <n v="0"/>
    <m/>
    <n v="1"/>
  </r>
  <r>
    <x v="2"/>
    <n v="3"/>
    <s v="MW1.3"/>
    <x v="1"/>
    <d v="2020-11-16T00:00:00"/>
    <x v="8"/>
    <n v="7993"/>
    <s v="rhizome"/>
    <s v="non-canopy"/>
    <s v="NA"/>
    <n v="7"/>
    <n v="0"/>
    <s v="NA"/>
    <n v="0"/>
    <s v="NA"/>
    <s v="NA"/>
    <s v="NA"/>
    <m/>
    <n v="7"/>
  </r>
  <r>
    <x v="2"/>
    <n v="3"/>
    <s v="MW1.3"/>
    <x v="1"/>
    <d v="2020-11-16T00:00:00"/>
    <x v="23"/>
    <n v="7138"/>
    <s v="rhizome"/>
    <s v="transient"/>
    <s v="NA"/>
    <n v="8"/>
    <n v="0"/>
    <n v="1"/>
    <n v="0"/>
    <s v="NA"/>
    <s v="NA"/>
    <s v="NA"/>
    <m/>
    <n v="8"/>
  </r>
  <r>
    <x v="2"/>
    <n v="3"/>
    <s v="MW1.3"/>
    <x v="1"/>
    <d v="2020-11-16T00:00:00"/>
    <x v="25"/>
    <n v="2654"/>
    <s v="none"/>
    <s v="soil-persistent"/>
    <s v="NA"/>
    <n v="0"/>
    <n v="0"/>
    <s v="NA"/>
    <n v="0"/>
    <n v="5"/>
    <n v="0"/>
    <n v="0"/>
    <m/>
    <n v="5"/>
  </r>
  <r>
    <x v="2"/>
    <n v="3"/>
    <s v="MW1.3"/>
    <x v="1"/>
    <d v="2020-11-16T00:00:00"/>
    <x v="17"/>
    <n v="5532"/>
    <s v="rhizome"/>
    <s v="non-canopy"/>
    <s v="NA"/>
    <n v="19"/>
    <n v="0"/>
    <s v="NA"/>
    <n v="0"/>
    <s v="NA"/>
    <s v="NA"/>
    <s v="NA"/>
    <m/>
    <n v="19"/>
  </r>
  <r>
    <x v="2"/>
    <n v="3"/>
    <s v="MW1.3"/>
    <x v="1"/>
    <d v="2020-11-16T00:00:00"/>
    <x v="29"/>
    <n v="10605"/>
    <s v="rhizome"/>
    <s v="non-canopy"/>
    <s v="NA"/>
    <n v="4"/>
    <n v="0"/>
    <s v="NA"/>
    <n v="0"/>
    <s v="NA"/>
    <s v="NA"/>
    <s v="NA"/>
    <m/>
    <n v="4"/>
  </r>
  <r>
    <x v="2"/>
    <n v="3"/>
    <s v="MW1.3"/>
    <x v="1"/>
    <d v="2020-11-16T00:00:00"/>
    <x v="30"/>
    <n v="2294"/>
    <s v="rhizome"/>
    <s v="non-canopy"/>
    <s v="NA"/>
    <n v="5"/>
    <n v="0"/>
    <s v="NA"/>
    <n v="0"/>
    <s v="NA"/>
    <s v="NA"/>
    <s v="NA"/>
    <m/>
    <n v="5"/>
  </r>
  <r>
    <x v="2"/>
    <n v="3"/>
    <s v="MW1.3"/>
    <x v="1"/>
    <d v="2020-11-16T00:00:00"/>
    <x v="16"/>
    <n v="2603"/>
    <s v="basal"/>
    <s v="soil-persistent"/>
    <s v="NA"/>
    <n v="1"/>
    <n v="0"/>
    <s v="NA"/>
    <n v="0"/>
    <n v="20"/>
    <n v="0"/>
    <n v="0"/>
    <m/>
    <n v="21"/>
  </r>
  <r>
    <x v="2"/>
    <n v="3"/>
    <s v="MW1.3"/>
    <x v="1"/>
    <d v="2020-11-16T00:00:00"/>
    <x v="31"/>
    <n v="1609"/>
    <s v="basal"/>
    <s v="non-canopy"/>
    <s v="NA"/>
    <n v="2"/>
    <n v="0"/>
    <s v="NA"/>
    <n v="0"/>
    <n v="0"/>
    <n v="0"/>
    <n v="0"/>
    <s v="resprout? Originally inferred to be seedlings"/>
    <n v="2"/>
  </r>
  <r>
    <x v="2"/>
    <n v="3"/>
    <s v="MW1.3"/>
    <x v="1"/>
    <d v="2020-11-16T00:00:00"/>
    <x v="26"/>
    <n v="3243"/>
    <s v="none"/>
    <s v="soil-persistent"/>
    <s v="NA"/>
    <n v="0"/>
    <n v="0"/>
    <s v="NA"/>
    <n v="0"/>
    <n v="2"/>
    <n v="0"/>
    <n v="0"/>
    <m/>
    <n v="2"/>
  </r>
  <r>
    <x v="2"/>
    <n v="3"/>
    <s v="MW1.3"/>
    <x v="1"/>
    <d v="2020-11-16T00:00:00"/>
    <x v="10"/>
    <n v="2469"/>
    <m/>
    <m/>
    <s v="NA"/>
    <n v="5"/>
    <n v="0"/>
    <s v="NA"/>
    <n v="0"/>
    <n v="0"/>
    <n v="0"/>
    <n v="0"/>
    <m/>
    <n v="5"/>
  </r>
  <r>
    <x v="2"/>
    <n v="3"/>
    <s v="MW1.3"/>
    <x v="1"/>
    <d v="2020-11-16T00:00:00"/>
    <x v="49"/>
    <n v="5535"/>
    <m/>
    <m/>
    <s v="NA"/>
    <n v="1"/>
    <n v="0"/>
    <s v="NA"/>
    <n v="1"/>
    <s v="NA"/>
    <s v="NA"/>
    <s v="NA"/>
    <s v="Lepyrodia anarthria confirmed in same plot in Apr2021, so Tetaria capillaris corrected"/>
    <n v="1"/>
  </r>
  <r>
    <x v="2"/>
    <n v="3"/>
    <s v="MW1.3"/>
    <x v="1"/>
    <d v="2020-11-16T00:00:00"/>
    <x v="19"/>
    <n v="6325"/>
    <m/>
    <m/>
    <s v="NA"/>
    <n v="1"/>
    <n v="0"/>
    <s v="NA"/>
    <n v="1"/>
    <n v="0"/>
    <n v="0"/>
    <n v="0"/>
    <m/>
    <n v="1"/>
  </r>
  <r>
    <x v="2"/>
    <n v="4"/>
    <s v="MW1.4"/>
    <x v="1"/>
    <d v="2020-11-16T00:00:00"/>
    <x v="25"/>
    <n v="2654"/>
    <s v="none"/>
    <s v="soil-persistent"/>
    <s v="NA"/>
    <n v="0"/>
    <n v="0"/>
    <s v="NA"/>
    <n v="0"/>
    <n v="4"/>
    <n v="0"/>
    <n v="0"/>
    <m/>
    <n v="4"/>
  </r>
  <r>
    <x v="2"/>
    <n v="4"/>
    <s v="MW1.4"/>
    <x v="1"/>
    <d v="2020-11-16T00:00:00"/>
    <x v="2"/>
    <n v="2987"/>
    <s v="basal"/>
    <s v="soil-persistent"/>
    <s v="NA"/>
    <n v="55"/>
    <n v="0"/>
    <s v="NA"/>
    <n v="0"/>
    <n v="0"/>
    <n v="0"/>
    <n v="0"/>
    <m/>
    <n v="55"/>
  </r>
  <r>
    <x v="2"/>
    <n v="4"/>
    <s v="MW1.4"/>
    <x v="1"/>
    <d v="2020-11-16T00:00:00"/>
    <x v="0"/>
    <n v="7766"/>
    <s v="lignotuber"/>
    <s v="canopy"/>
    <s v="NA"/>
    <n v="1"/>
    <n v="0"/>
    <s v="NA"/>
    <n v="0"/>
    <n v="0"/>
    <n v="0"/>
    <n v="0"/>
    <m/>
    <n v="1"/>
  </r>
  <r>
    <x v="2"/>
    <n v="4"/>
    <s v="MW1.4"/>
    <x v="1"/>
    <d v="2020-11-16T00:00:00"/>
    <x v="16"/>
    <n v="2603"/>
    <s v="basal"/>
    <s v="soil-persistent"/>
    <s v="NA"/>
    <n v="4"/>
    <n v="0"/>
    <s v="NA"/>
    <n v="0"/>
    <n v="0"/>
    <n v="0"/>
    <n v="0"/>
    <m/>
    <n v="4"/>
  </r>
  <r>
    <x v="2"/>
    <n v="4"/>
    <s v="MW1.4"/>
    <x v="1"/>
    <d v="2020-11-16T00:00:00"/>
    <x v="23"/>
    <n v="7138"/>
    <s v="rhizome"/>
    <s v="transient"/>
    <s v="NA"/>
    <n v="5"/>
    <n v="0"/>
    <s v="NA"/>
    <n v="0"/>
    <s v="NA"/>
    <s v="NA"/>
    <s v="NA"/>
    <m/>
    <n v="5"/>
  </r>
  <r>
    <x v="2"/>
    <n v="4"/>
    <s v="MW1.4"/>
    <x v="1"/>
    <d v="2020-11-16T00:00:00"/>
    <x v="8"/>
    <n v="7993"/>
    <s v="rhizome"/>
    <s v="non-canopy"/>
    <s v="NA"/>
    <n v="25"/>
    <n v="0"/>
    <s v="NA"/>
    <n v="0"/>
    <s v="NA"/>
    <s v="NA"/>
    <s v="NA"/>
    <m/>
    <n v="25"/>
  </r>
  <r>
    <x v="2"/>
    <n v="4"/>
    <s v="MW1.4"/>
    <x v="1"/>
    <d v="2020-11-16T00:00:00"/>
    <x v="17"/>
    <n v="5532"/>
    <s v="rhizome"/>
    <s v="non-canopy"/>
    <s v="NA"/>
    <n v="25"/>
    <n v="0"/>
    <s v="NA"/>
    <n v="0"/>
    <s v="NA"/>
    <s v="NA"/>
    <s v="NA"/>
    <m/>
    <n v="25"/>
  </r>
  <r>
    <x v="2"/>
    <n v="4"/>
    <s v="MW1.4"/>
    <x v="1"/>
    <d v="2020-11-16T00:00:00"/>
    <x v="27"/>
    <n v="2503"/>
    <s v="tussock"/>
    <s v="non-canopy"/>
    <s v="NA"/>
    <n v="2"/>
    <n v="0"/>
    <s v="NA"/>
    <n v="0"/>
    <n v="0"/>
    <n v="0"/>
    <n v="0"/>
    <m/>
    <n v="2"/>
  </r>
  <r>
    <x v="2"/>
    <n v="4"/>
    <s v="MW1.4"/>
    <x v="1"/>
    <d v="2020-11-16T00:00:00"/>
    <x v="18"/>
    <n v="2445"/>
    <s v="tussock"/>
    <s v="non-canopy"/>
    <s v="NA"/>
    <n v="1"/>
    <n v="0"/>
    <s v="NA"/>
    <n v="0"/>
    <n v="0"/>
    <n v="0"/>
    <n v="0"/>
    <m/>
    <n v="1"/>
  </r>
  <r>
    <x v="2"/>
    <n v="4"/>
    <s v="MW1.4"/>
    <x v="1"/>
    <d v="2020-11-16T00:00:00"/>
    <x v="10"/>
    <n v="2469"/>
    <s v="rhizome"/>
    <s v="non-canopy"/>
    <s v="NA"/>
    <n v="6"/>
    <n v="0"/>
    <s v="NA"/>
    <n v="0"/>
    <n v="0"/>
    <n v="0"/>
    <n v="0"/>
    <m/>
    <n v="6"/>
  </r>
  <r>
    <x v="2"/>
    <n v="4"/>
    <s v="MW1.4"/>
    <x v="1"/>
    <d v="2020-11-16T00:00:00"/>
    <x v="19"/>
    <n v="6325"/>
    <s v="tussock"/>
    <s v="non-canopy"/>
    <s v="NA"/>
    <n v="6"/>
    <n v="0"/>
    <s v="NA"/>
    <n v="2"/>
    <n v="0"/>
    <n v="0"/>
    <n v="0"/>
    <m/>
    <n v="6"/>
  </r>
  <r>
    <x v="2"/>
    <n v="4"/>
    <s v="MW1.4"/>
    <x v="1"/>
    <d v="2020-11-16T00:00:00"/>
    <x v="32"/>
    <n v="4122"/>
    <s v="NA"/>
    <s v="canopy"/>
    <s v="NA"/>
    <n v="0"/>
    <n v="0"/>
    <s v="NA"/>
    <n v="0"/>
    <n v="1"/>
    <n v="0"/>
    <n v="0"/>
    <s v="uncertain ID"/>
    <n v="1"/>
  </r>
  <r>
    <x v="2"/>
    <n v="4"/>
    <s v="MW1.4"/>
    <x v="1"/>
    <d v="2020-11-16T00:00:00"/>
    <x v="29"/>
    <n v="10605"/>
    <s v="rhizome"/>
    <s v="non-canopy"/>
    <s v="NA"/>
    <n v="1"/>
    <n v="0"/>
    <s v="NA"/>
    <n v="0"/>
    <s v="NA"/>
    <s v="NA"/>
    <s v="NA"/>
    <m/>
    <n v="1"/>
  </r>
  <r>
    <x v="2"/>
    <n v="4"/>
    <s v="MW1.4"/>
    <x v="1"/>
    <d v="2020-11-16T00:00:00"/>
    <x v="1"/>
    <n v="3997"/>
    <m/>
    <m/>
    <s v="NA"/>
    <n v="4"/>
    <n v="0"/>
    <s v="NA"/>
    <n v="0"/>
    <n v="26"/>
    <n v="0"/>
    <n v="0"/>
    <m/>
    <n v="30"/>
  </r>
  <r>
    <x v="2"/>
    <n v="5"/>
    <s v="MW1.5"/>
    <x v="1"/>
    <d v="2020-11-16T00:00:00"/>
    <x v="18"/>
    <n v="2445"/>
    <s v="tussock"/>
    <s v="non-canopy"/>
    <s v="NA"/>
    <n v="2"/>
    <n v="0"/>
    <s v="NA"/>
    <n v="0"/>
    <n v="0"/>
    <n v="0"/>
    <n v="0"/>
    <m/>
    <n v="2"/>
  </r>
  <r>
    <x v="2"/>
    <n v="5"/>
    <s v="MW1.5"/>
    <x v="1"/>
    <d v="2020-11-16T00:00:00"/>
    <x v="10"/>
    <n v="2469"/>
    <s v="rhizome"/>
    <s v="non-canopy"/>
    <s v="NA"/>
    <n v="5"/>
    <n v="0"/>
    <s v="NA"/>
    <n v="0"/>
    <n v="0"/>
    <n v="0"/>
    <n v="0"/>
    <m/>
    <n v="5"/>
  </r>
  <r>
    <x v="2"/>
    <n v="5"/>
    <s v="MW1.5"/>
    <x v="1"/>
    <d v="2020-11-16T00:00:00"/>
    <x v="23"/>
    <n v="7138"/>
    <s v="rhizome"/>
    <s v="transient"/>
    <s v="NA"/>
    <n v="20"/>
    <n v="0"/>
    <s v="NA"/>
    <n v="0"/>
    <s v="NA"/>
    <s v="NA"/>
    <s v="NA"/>
    <m/>
    <n v="20"/>
  </r>
  <r>
    <x v="2"/>
    <n v="5"/>
    <s v="MW1.5"/>
    <x v="1"/>
    <d v="2020-11-16T00:00:00"/>
    <x v="2"/>
    <n v="2987"/>
    <s v="basal"/>
    <s v="soil-persistent"/>
    <s v="NA"/>
    <n v="8"/>
    <n v="0"/>
    <s v="NA"/>
    <n v="0"/>
    <n v="0"/>
    <n v="0"/>
    <n v="0"/>
    <m/>
    <n v="8"/>
  </r>
  <r>
    <x v="2"/>
    <n v="5"/>
    <s v="MW1.5"/>
    <x v="1"/>
    <d v="2020-11-16T00:00:00"/>
    <x v="9"/>
    <n v="8875"/>
    <s v="lignotuber"/>
    <s v="soil-persistent"/>
    <s v="NA"/>
    <n v="0"/>
    <n v="0"/>
    <s v="NA"/>
    <n v="0"/>
    <n v="2"/>
    <n v="0"/>
    <n v="0"/>
    <m/>
    <n v="2"/>
  </r>
  <r>
    <x v="2"/>
    <n v="5"/>
    <s v="MW1.5"/>
    <x v="1"/>
    <d v="2020-11-16T00:00:00"/>
    <x v="8"/>
    <n v="7993"/>
    <s v="rhizome"/>
    <s v="non-canopy"/>
    <s v="NA"/>
    <n v="18"/>
    <n v="0"/>
    <s v="NA"/>
    <n v="0"/>
    <s v="NA"/>
    <s v="NA"/>
    <s v="NA"/>
    <m/>
    <n v="18"/>
  </r>
  <r>
    <x v="2"/>
    <n v="5"/>
    <s v="MW1.5"/>
    <x v="1"/>
    <d v="2020-11-16T00:00:00"/>
    <x v="16"/>
    <n v="2603"/>
    <s v="basal"/>
    <s v="soil-persistent"/>
    <s v="NA"/>
    <n v="2"/>
    <n v="0"/>
    <s v="NA"/>
    <n v="0"/>
    <n v="8"/>
    <n v="0"/>
    <n v="0"/>
    <m/>
    <n v="10"/>
  </r>
  <r>
    <x v="2"/>
    <n v="5"/>
    <s v="MW1.5"/>
    <x v="1"/>
    <d v="2020-11-16T00:00:00"/>
    <x v="31"/>
    <n v="1609"/>
    <s v="basal"/>
    <s v="non-canopy"/>
    <s v="NA"/>
    <n v="0"/>
    <n v="0"/>
    <s v="NA"/>
    <n v="0"/>
    <n v="1"/>
    <n v="0"/>
    <n v="0"/>
    <m/>
    <n v="1"/>
  </r>
  <r>
    <x v="2"/>
    <n v="5"/>
    <s v="MW1.5"/>
    <x v="1"/>
    <d v="2020-11-16T00:00:00"/>
    <x v="29"/>
    <n v="10605"/>
    <s v="rhizome"/>
    <s v="non-canopy"/>
    <s v="NA"/>
    <n v="20"/>
    <n v="0"/>
    <s v="NA"/>
    <n v="0"/>
    <s v="NA"/>
    <s v="NA"/>
    <s v="NA"/>
    <m/>
    <n v="20"/>
  </r>
  <r>
    <x v="2"/>
    <n v="5"/>
    <s v="MW1.5"/>
    <x v="1"/>
    <d v="2020-11-16T00:00:00"/>
    <x v="17"/>
    <n v="5532"/>
    <s v="rhizome"/>
    <s v="non-canopy"/>
    <s v="NA"/>
    <n v="18"/>
    <n v="0"/>
    <s v="NA"/>
    <n v="0"/>
    <s v="NA"/>
    <s v="NA"/>
    <s v="NA"/>
    <m/>
    <n v="18"/>
  </r>
  <r>
    <x v="2"/>
    <n v="5"/>
    <s v="MW1.5"/>
    <x v="1"/>
    <d v="2020-11-16T00:00:00"/>
    <x v="20"/>
    <n v="2557"/>
    <s v="rhizome"/>
    <s v="transient"/>
    <s v="NA"/>
    <n v="1"/>
    <n v="0"/>
    <s v="NA"/>
    <n v="0"/>
    <n v="0"/>
    <n v="0"/>
    <n v="0"/>
    <m/>
    <n v="1"/>
  </r>
  <r>
    <x v="2"/>
    <n v="5"/>
    <s v="MW1.5"/>
    <x v="1"/>
    <d v="2020-11-16T00:00:00"/>
    <x v="25"/>
    <n v="2654"/>
    <m/>
    <m/>
    <s v="NA"/>
    <n v="0"/>
    <n v="0"/>
    <s v="NA"/>
    <n v="0"/>
    <n v="7"/>
    <n v="0"/>
    <n v="0"/>
    <m/>
    <n v="7"/>
  </r>
  <r>
    <x v="2"/>
    <n v="6"/>
    <s v="MW1.6"/>
    <x v="1"/>
    <d v="2020-11-16T00:00:00"/>
    <x v="18"/>
    <n v="2445"/>
    <s v="tussock"/>
    <s v="non-canopy"/>
    <s v="NA"/>
    <n v="2"/>
    <n v="0"/>
    <s v="NA"/>
    <n v="0"/>
    <n v="0"/>
    <n v="0"/>
    <n v="0"/>
    <m/>
    <n v="2"/>
  </r>
  <r>
    <x v="2"/>
    <n v="6"/>
    <s v="MW1.6"/>
    <x v="1"/>
    <d v="2020-11-16T00:00:00"/>
    <x v="10"/>
    <n v="2469"/>
    <s v="rhizome"/>
    <s v="non-canopy"/>
    <s v="NA"/>
    <n v="4"/>
    <n v="0"/>
    <s v="NA"/>
    <n v="0"/>
    <n v="0"/>
    <n v="0"/>
    <n v="0"/>
    <m/>
    <n v="4"/>
  </r>
  <r>
    <x v="2"/>
    <n v="6"/>
    <s v="MW1.6"/>
    <x v="1"/>
    <d v="2020-11-16T00:00:00"/>
    <x v="20"/>
    <n v="2557"/>
    <s v="rhizome"/>
    <s v="transient"/>
    <s v="NA"/>
    <n v="5"/>
    <n v="0"/>
    <s v="NA"/>
    <n v="0"/>
    <n v="0"/>
    <n v="0"/>
    <n v="0"/>
    <m/>
    <n v="5"/>
  </r>
  <r>
    <x v="2"/>
    <n v="6"/>
    <s v="MW1.6"/>
    <x v="1"/>
    <d v="2020-11-16T00:00:00"/>
    <x v="1"/>
    <n v="3997"/>
    <s v="lignotuber"/>
    <s v="soil-persistent"/>
    <s v="NA"/>
    <n v="5"/>
    <n v="0"/>
    <s v="NA"/>
    <n v="0"/>
    <n v="75"/>
    <n v="0"/>
    <n v="0"/>
    <m/>
    <n v="80"/>
  </r>
  <r>
    <x v="2"/>
    <n v="6"/>
    <s v="MW1.6"/>
    <x v="1"/>
    <d v="2020-11-16T00:00:00"/>
    <x v="17"/>
    <n v="5532"/>
    <s v="rhizome"/>
    <s v="soil-persistent"/>
    <s v="NA"/>
    <n v="18"/>
    <n v="0"/>
    <s v="NA"/>
    <n v="0"/>
    <s v="NA"/>
    <s v="NA"/>
    <s v="NA"/>
    <m/>
    <n v="18"/>
  </r>
  <r>
    <x v="2"/>
    <n v="6"/>
    <s v="MW1.6"/>
    <x v="1"/>
    <d v="2020-11-16T00:00:00"/>
    <x v="2"/>
    <n v="2987"/>
    <s v="basal"/>
    <s v="soil-persistent"/>
    <s v="NA"/>
    <n v="16"/>
    <n v="0"/>
    <s v="NA"/>
    <n v="0"/>
    <n v="0"/>
    <n v="0"/>
    <n v="0"/>
    <m/>
    <n v="16"/>
  </r>
  <r>
    <x v="2"/>
    <n v="6"/>
    <s v="MW1.6"/>
    <x v="1"/>
    <d v="2020-11-16T00:00:00"/>
    <x v="23"/>
    <n v="7138"/>
    <s v="rhizome"/>
    <s v="transient"/>
    <s v="NA"/>
    <n v="23"/>
    <n v="0"/>
    <s v="NA"/>
    <n v="0"/>
    <s v="NA"/>
    <s v="NA"/>
    <s v="NA"/>
    <m/>
    <n v="23"/>
  </r>
  <r>
    <x v="2"/>
    <n v="6"/>
    <s v="MW1.6"/>
    <x v="1"/>
    <d v="2020-11-16T00:00:00"/>
    <x v="16"/>
    <n v="2603"/>
    <s v="basal"/>
    <s v="soil-persistent"/>
    <s v="NA"/>
    <n v="2"/>
    <n v="0"/>
    <s v="NA"/>
    <n v="0"/>
    <n v="23"/>
    <n v="0"/>
    <n v="0"/>
    <m/>
    <n v="25"/>
  </r>
  <r>
    <x v="2"/>
    <n v="6"/>
    <s v="MW1.6"/>
    <x v="1"/>
    <d v="2020-11-16T00:00:00"/>
    <x v="9"/>
    <n v="8875"/>
    <s v="lignotuber"/>
    <s v="soil-persistent"/>
    <s v="NA"/>
    <n v="0"/>
    <n v="0"/>
    <s v="NA"/>
    <n v="0"/>
    <n v="2"/>
    <n v="0"/>
    <n v="0"/>
    <m/>
    <n v="2"/>
  </r>
  <r>
    <x v="2"/>
    <n v="6"/>
    <s v="MW1.6"/>
    <x v="1"/>
    <d v="2020-11-16T00:00:00"/>
    <x v="8"/>
    <n v="7993"/>
    <s v="rhizome"/>
    <s v="non-canopy"/>
    <s v="NA"/>
    <n v="4"/>
    <n v="0"/>
    <s v="NA"/>
    <n v="0"/>
    <s v="NA"/>
    <s v="NA"/>
    <s v="NA"/>
    <m/>
    <n v="4"/>
  </r>
  <r>
    <x v="2"/>
    <n v="6"/>
    <s v="MW1.6"/>
    <x v="1"/>
    <d v="2020-11-16T00:00:00"/>
    <x v="19"/>
    <n v="6325"/>
    <s v="tussock"/>
    <s v="non-canopy"/>
    <s v="NA"/>
    <n v="3"/>
    <n v="0"/>
    <s v="NA"/>
    <n v="3"/>
    <n v="0"/>
    <n v="0"/>
    <n v="0"/>
    <m/>
    <n v="3"/>
  </r>
  <r>
    <x v="2"/>
    <n v="6"/>
    <s v="MW1.6"/>
    <x v="1"/>
    <d v="2020-11-16T00:00:00"/>
    <x v="31"/>
    <n v="1609"/>
    <m/>
    <m/>
    <s v="NA"/>
    <n v="0"/>
    <n v="0"/>
    <s v="NA"/>
    <n v="0"/>
    <n v="2"/>
    <n v="0"/>
    <n v="0"/>
    <m/>
    <n v="2"/>
  </r>
  <r>
    <x v="2"/>
    <n v="6"/>
    <s v="MW1.6"/>
    <x v="1"/>
    <d v="2020-11-16T00:00:00"/>
    <x v="27"/>
    <n v="2503"/>
    <m/>
    <m/>
    <s v="NA"/>
    <n v="0"/>
    <n v="0"/>
    <s v="NA"/>
    <n v="0"/>
    <n v="1"/>
    <n v="0"/>
    <n v="0"/>
    <m/>
    <n v="1"/>
  </r>
  <r>
    <x v="2"/>
    <n v="6"/>
    <s v="MW1.6"/>
    <x v="1"/>
    <d v="2020-11-16T00:00:00"/>
    <x v="0"/>
    <n v="7766"/>
    <m/>
    <m/>
    <s v="NA"/>
    <n v="0"/>
    <n v="0"/>
    <s v="NA"/>
    <n v="0"/>
    <n v="1"/>
    <n v="0"/>
    <n v="0"/>
    <m/>
    <n v="1"/>
  </r>
  <r>
    <x v="2"/>
    <n v="7"/>
    <s v="MW1.7"/>
    <x v="1"/>
    <d v="2020-11-16T00:00:00"/>
    <x v="2"/>
    <n v="2987"/>
    <s v="basal"/>
    <s v="soil-persistent"/>
    <s v="NA"/>
    <n v="90"/>
    <n v="0"/>
    <s v="NA"/>
    <n v="0"/>
    <n v="0"/>
    <n v="0"/>
    <n v="0"/>
    <m/>
    <n v="90"/>
  </r>
  <r>
    <x v="2"/>
    <n v="7"/>
    <s v="MW1.7"/>
    <x v="1"/>
    <d v="2020-11-16T00:00:00"/>
    <x v="33"/>
    <n v="4604"/>
    <s v="tuber"/>
    <s v="transient"/>
    <s v="NA"/>
    <n v="32"/>
    <n v="0"/>
    <s v="NA"/>
    <n v="6"/>
    <n v="0"/>
    <n v="0"/>
    <n v="0"/>
    <m/>
    <n v="32"/>
  </r>
  <r>
    <x v="2"/>
    <n v="7"/>
    <s v="MW1.7"/>
    <x v="1"/>
    <d v="2020-11-16T00:00:00"/>
    <x v="23"/>
    <n v="7138"/>
    <s v="rhizome"/>
    <s v="transient"/>
    <s v="NA"/>
    <n v="24"/>
    <n v="0"/>
    <s v="NA"/>
    <n v="0"/>
    <s v="NA"/>
    <s v="NA"/>
    <s v="NA"/>
    <m/>
    <n v="24"/>
  </r>
  <r>
    <x v="2"/>
    <n v="7"/>
    <s v="MW1.7"/>
    <x v="1"/>
    <d v="2020-11-16T00:00:00"/>
    <x v="19"/>
    <n v="6325"/>
    <s v="tussock"/>
    <s v="non-canopy"/>
    <s v="NA"/>
    <n v="2"/>
    <n v="0"/>
    <s v="NA"/>
    <n v="2"/>
    <n v="0"/>
    <n v="0"/>
    <n v="0"/>
    <m/>
    <n v="2"/>
  </r>
  <r>
    <x v="2"/>
    <n v="7"/>
    <s v="MW1.7"/>
    <x v="1"/>
    <d v="2020-11-16T00:00:00"/>
    <x v="25"/>
    <n v="2654"/>
    <s v="none"/>
    <s v="soil-persistent"/>
    <s v="NA"/>
    <n v="0"/>
    <n v="0"/>
    <s v="NA"/>
    <n v="0"/>
    <n v="11"/>
    <n v="0"/>
    <n v="0"/>
    <m/>
    <n v="11"/>
  </r>
  <r>
    <x v="2"/>
    <n v="7"/>
    <s v="MW1.7"/>
    <x v="1"/>
    <d v="2020-11-16T00:00:00"/>
    <x v="1"/>
    <n v="3997"/>
    <s v="lignotuber"/>
    <s v="soil-persistent"/>
    <s v="NA"/>
    <n v="1"/>
    <n v="0"/>
    <s v="NA"/>
    <n v="0"/>
    <n v="180"/>
    <n v="0"/>
    <n v="0"/>
    <m/>
    <n v="181"/>
  </r>
  <r>
    <x v="2"/>
    <n v="7"/>
    <s v="MW1.7"/>
    <x v="1"/>
    <d v="2020-11-16T00:00:00"/>
    <x v="18"/>
    <n v="2445"/>
    <s v="tussock"/>
    <s v="non-canopy"/>
    <s v="NA"/>
    <n v="1"/>
    <n v="0"/>
    <s v="NA"/>
    <n v="0"/>
    <n v="0"/>
    <n v="0"/>
    <n v="0"/>
    <m/>
    <n v="1"/>
  </r>
  <r>
    <x v="2"/>
    <n v="7"/>
    <s v="MW1.7"/>
    <x v="1"/>
    <d v="2020-11-16T00:00:00"/>
    <x v="17"/>
    <n v="5532"/>
    <s v="rhizome"/>
    <s v="non-canopy"/>
    <s v="NA"/>
    <n v="27"/>
    <n v="0"/>
    <s v="NA"/>
    <n v="0"/>
    <s v="NA"/>
    <s v="NA"/>
    <s v="NA"/>
    <m/>
    <n v="27"/>
  </r>
  <r>
    <x v="2"/>
    <n v="7"/>
    <s v="MW1.7"/>
    <x v="1"/>
    <d v="2020-11-16T00:00:00"/>
    <x v="29"/>
    <n v="10605"/>
    <s v="rhizome"/>
    <s v="non-canopy"/>
    <s v="NA"/>
    <n v="9"/>
    <n v="0"/>
    <s v="NA"/>
    <n v="0"/>
    <s v="NA"/>
    <s v="NA"/>
    <s v="NA"/>
    <m/>
    <n v="9"/>
  </r>
  <r>
    <x v="2"/>
    <n v="7"/>
    <s v="MW1.7"/>
    <x v="1"/>
    <d v="2020-11-16T00:00:00"/>
    <x v="8"/>
    <n v="7993"/>
    <s v="rhizome"/>
    <s v="non-canopy"/>
    <s v="NA"/>
    <n v="16"/>
    <n v="0"/>
    <s v="NA"/>
    <n v="0"/>
    <s v="NA"/>
    <s v="NA"/>
    <s v="NA"/>
    <m/>
    <n v="16"/>
  </r>
  <r>
    <x v="2"/>
    <n v="7"/>
    <s v="MW1.7"/>
    <x v="1"/>
    <d v="2020-11-16T00:00:00"/>
    <x v="28"/>
    <n v="6324"/>
    <s v="tussock"/>
    <s v="non-canopy"/>
    <s v="NA"/>
    <n v="1"/>
    <n v="0"/>
    <s v="NA"/>
    <n v="0"/>
    <n v="0"/>
    <n v="0"/>
    <n v="0"/>
    <m/>
    <n v="1"/>
  </r>
  <r>
    <x v="2"/>
    <n v="7"/>
    <s v="MW1.7"/>
    <x v="1"/>
    <d v="2020-11-16T00:00:00"/>
    <x v="26"/>
    <n v="3243"/>
    <m/>
    <m/>
    <s v="NA"/>
    <n v="0"/>
    <n v="0"/>
    <s v="NA"/>
    <n v="0"/>
    <n v="3"/>
    <n v="0"/>
    <n v="0"/>
    <m/>
    <n v="3"/>
  </r>
  <r>
    <x v="2"/>
    <n v="7"/>
    <s v="MW1.7"/>
    <x v="1"/>
    <d v="2020-11-16T00:00:00"/>
    <x v="46"/>
    <n v="2602"/>
    <s v="none"/>
    <s v="soil-persistent"/>
    <s v="NA"/>
    <n v="0"/>
    <n v="0"/>
    <s v="NA"/>
    <n v="0"/>
    <n v="70"/>
    <n v="0"/>
    <n v="0"/>
    <m/>
    <n v="70"/>
  </r>
  <r>
    <x v="2"/>
    <n v="8"/>
    <s v="MW1.8"/>
    <x v="1"/>
    <d v="2020-11-16T00:00:00"/>
    <x v="2"/>
    <n v="2987"/>
    <s v="basal"/>
    <s v="soil-persistent"/>
    <s v="NA"/>
    <n v="45"/>
    <n v="0"/>
    <s v="NA"/>
    <n v="0"/>
    <n v="0"/>
    <n v="0"/>
    <n v="0"/>
    <m/>
    <n v="45"/>
  </r>
  <r>
    <x v="2"/>
    <n v="8"/>
    <s v="MW1.8"/>
    <x v="1"/>
    <d v="2020-11-16T00:00:00"/>
    <x v="1"/>
    <n v="3997"/>
    <s v="lignotuber"/>
    <s v="soil-persistent"/>
    <s v="NA"/>
    <n v="11"/>
    <n v="0"/>
    <s v="NA"/>
    <n v="0"/>
    <n v="40"/>
    <n v="0"/>
    <n v="0"/>
    <m/>
    <n v="51"/>
  </r>
  <r>
    <x v="2"/>
    <n v="8"/>
    <s v="MW1.8"/>
    <x v="1"/>
    <d v="2020-11-16T00:00:00"/>
    <x v="16"/>
    <n v="2603"/>
    <s v="basal"/>
    <s v="soil-persistent"/>
    <s v="NA"/>
    <n v="1"/>
    <n v="0"/>
    <s v="NA"/>
    <n v="0"/>
    <n v="17"/>
    <n v="0"/>
    <n v="0"/>
    <m/>
    <n v="18"/>
  </r>
  <r>
    <x v="2"/>
    <n v="8"/>
    <s v="MW1.8"/>
    <x v="1"/>
    <d v="2020-11-16T00:00:00"/>
    <x v="19"/>
    <n v="6325"/>
    <s v="tussock"/>
    <s v="non-canopy"/>
    <s v="NA"/>
    <n v="4"/>
    <n v="0"/>
    <s v="NA"/>
    <n v="2"/>
    <n v="0"/>
    <n v="0"/>
    <n v="0"/>
    <m/>
    <n v="4"/>
  </r>
  <r>
    <x v="2"/>
    <n v="8"/>
    <s v="MW1.8"/>
    <x v="1"/>
    <d v="2020-11-16T00:00:00"/>
    <x v="8"/>
    <n v="7993"/>
    <s v="rhizome"/>
    <s v="non-canopy"/>
    <s v="NA"/>
    <n v="18"/>
    <n v="0"/>
    <s v="NA"/>
    <n v="0"/>
    <s v="NA"/>
    <s v="NA"/>
    <s v="NA"/>
    <m/>
    <n v="18"/>
  </r>
  <r>
    <x v="2"/>
    <n v="8"/>
    <s v="MW1.8"/>
    <x v="1"/>
    <d v="2020-11-16T00:00:00"/>
    <x v="29"/>
    <n v="10605"/>
    <s v="rhizome"/>
    <s v="non-canopy"/>
    <s v="NA"/>
    <n v="8"/>
    <n v="0"/>
    <s v="NA"/>
    <n v="0"/>
    <s v="NA"/>
    <s v="NA"/>
    <s v="NA"/>
    <m/>
    <n v="8"/>
  </r>
  <r>
    <x v="2"/>
    <n v="8"/>
    <s v="MW1.8"/>
    <x v="1"/>
    <d v="2020-11-16T00:00:00"/>
    <x v="17"/>
    <n v="5532"/>
    <s v="rhizome"/>
    <s v="non-canopy"/>
    <s v="NA"/>
    <n v="6"/>
    <n v="0"/>
    <s v="NA"/>
    <n v="0"/>
    <s v="NA"/>
    <s v="NA"/>
    <s v="NA"/>
    <m/>
    <n v="6"/>
  </r>
  <r>
    <x v="2"/>
    <n v="8"/>
    <s v="MW1.8"/>
    <x v="1"/>
    <d v="2020-11-16T00:00:00"/>
    <x v="23"/>
    <n v="7138"/>
    <s v="rhizome"/>
    <s v="transient"/>
    <s v="NA"/>
    <n v="3"/>
    <n v="0"/>
    <s v="NA"/>
    <n v="0"/>
    <s v="NA"/>
    <s v="NA"/>
    <s v="NA"/>
    <m/>
    <n v="3"/>
  </r>
  <r>
    <x v="2"/>
    <n v="8"/>
    <s v="MW1.8"/>
    <x v="1"/>
    <d v="2020-11-16T00:00:00"/>
    <x v="27"/>
    <n v="2503"/>
    <s v="tussock"/>
    <s v="non-canopy"/>
    <s v="NA"/>
    <n v="6"/>
    <n v="0"/>
    <s v="NA"/>
    <n v="0"/>
    <n v="0"/>
    <n v="0"/>
    <n v="0"/>
    <m/>
    <n v="6"/>
  </r>
  <r>
    <x v="2"/>
    <n v="8"/>
    <s v="MW1.8"/>
    <x v="1"/>
    <d v="2020-11-16T00:00:00"/>
    <x v="34"/>
    <n v="9293"/>
    <s v="rhizome"/>
    <s v="transient"/>
    <s v="NA"/>
    <n v="4"/>
    <n v="0"/>
    <s v="NA"/>
    <n v="0"/>
    <s v="NA"/>
    <s v="NA"/>
    <s v="NA"/>
    <m/>
    <n v="4"/>
  </r>
  <r>
    <x v="2"/>
    <n v="8"/>
    <s v="MW1.8"/>
    <x v="1"/>
    <d v="2020-11-16T00:00:00"/>
    <x v="26"/>
    <n v="3243"/>
    <s v="none"/>
    <s v="soil-persistent"/>
    <s v="NA"/>
    <n v="2"/>
    <n v="0"/>
    <s v="NA"/>
    <n v="0"/>
    <n v="0"/>
    <n v="0"/>
    <n v="0"/>
    <m/>
    <n v="2"/>
  </r>
  <r>
    <x v="2"/>
    <n v="8"/>
    <s v="MW1.8"/>
    <x v="1"/>
    <d v="2020-11-16T00:00:00"/>
    <x v="18"/>
    <n v="2445"/>
    <s v="tussock"/>
    <s v="non-canopy"/>
    <s v="NA"/>
    <n v="2"/>
    <n v="0"/>
    <s v="NA"/>
    <n v="0"/>
    <n v="0"/>
    <n v="0"/>
    <n v="0"/>
    <m/>
    <n v="2"/>
  </r>
  <r>
    <x v="2"/>
    <n v="8"/>
    <s v="MW1.8"/>
    <x v="1"/>
    <d v="2020-11-16T00:00:00"/>
    <x v="20"/>
    <n v="2557"/>
    <s v="rhizome"/>
    <s v="transient"/>
    <s v="NA"/>
    <n v="1"/>
    <n v="0"/>
    <s v="NA"/>
    <n v="0"/>
    <n v="0"/>
    <n v="0"/>
    <n v="0"/>
    <m/>
    <n v="1"/>
  </r>
  <r>
    <x v="2"/>
    <n v="8"/>
    <s v="MW1.8"/>
    <x v="1"/>
    <d v="2020-11-16T00:00:00"/>
    <x v="25"/>
    <n v="2654"/>
    <s v="none"/>
    <s v="soil-persistent"/>
    <s v="NA"/>
    <n v="0"/>
    <n v="0"/>
    <s v="NA"/>
    <n v="0"/>
    <n v="6"/>
    <n v="0"/>
    <n v="0"/>
    <m/>
    <n v="6"/>
  </r>
  <r>
    <x v="2"/>
    <n v="8"/>
    <s v="MW1.8"/>
    <x v="1"/>
    <d v="2020-11-16T00:00:00"/>
    <x v="33"/>
    <n v="4604"/>
    <m/>
    <m/>
    <s v="NA"/>
    <n v="3"/>
    <n v="0"/>
    <s v="NA"/>
    <n v="0"/>
    <n v="0"/>
    <n v="0"/>
    <n v="0"/>
    <m/>
    <n v="3"/>
  </r>
  <r>
    <x v="2"/>
    <n v="8"/>
    <s v="MW1.8"/>
    <x v="1"/>
    <d v="2020-11-16T00:00:00"/>
    <x v="46"/>
    <n v="2602"/>
    <s v="none"/>
    <s v="soil-persistent"/>
    <s v="NA"/>
    <n v="0"/>
    <n v="0"/>
    <s v="NA"/>
    <n v="0"/>
    <n v="120"/>
    <n v="0"/>
    <n v="0"/>
    <m/>
    <n v="120"/>
  </r>
  <r>
    <x v="2"/>
    <n v="9"/>
    <s v="MW1.9"/>
    <x v="1"/>
    <d v="2020-11-16T00:00:00"/>
    <x v="2"/>
    <n v="2987"/>
    <s v="basal"/>
    <s v="soil-persistent"/>
    <s v="NA"/>
    <n v="36"/>
    <n v="0"/>
    <s v="NA"/>
    <n v="0"/>
    <n v="0"/>
    <n v="0"/>
    <n v="0"/>
    <m/>
    <n v="36"/>
  </r>
  <r>
    <x v="2"/>
    <n v="9"/>
    <s v="MW1.9"/>
    <x v="1"/>
    <d v="2020-11-16T00:00:00"/>
    <x v="35"/>
    <n v="5344"/>
    <s v="none"/>
    <s v="canopy"/>
    <s v="NA"/>
    <n v="0"/>
    <n v="0"/>
    <n v="1"/>
    <n v="0"/>
    <n v="3"/>
    <n v="0"/>
    <n v="0"/>
    <m/>
    <n v="3"/>
  </r>
  <r>
    <x v="2"/>
    <n v="9"/>
    <s v="MW1.9"/>
    <x v="1"/>
    <d v="2020-11-16T00:00:00"/>
    <x v="8"/>
    <n v="7993"/>
    <s v="rhizome"/>
    <s v="non-canopy"/>
    <s v="NA"/>
    <n v="30"/>
    <n v="0"/>
    <s v="NA"/>
    <n v="0"/>
    <s v="NA"/>
    <s v="NA"/>
    <s v="NA"/>
    <m/>
    <n v="30"/>
  </r>
  <r>
    <x v="2"/>
    <n v="9"/>
    <s v="MW1.9"/>
    <x v="1"/>
    <d v="2020-11-16T00:00:00"/>
    <x v="17"/>
    <n v="5532"/>
    <s v="rhizome"/>
    <s v="non-canopy"/>
    <s v="NA"/>
    <n v="10"/>
    <n v="0"/>
    <s v="NA"/>
    <n v="0"/>
    <s v="NA"/>
    <s v="NA"/>
    <s v="NA"/>
    <m/>
    <n v="10"/>
  </r>
  <r>
    <x v="2"/>
    <n v="9"/>
    <s v="MW1.9"/>
    <x v="1"/>
    <d v="2020-11-16T00:00:00"/>
    <x v="10"/>
    <n v="2469"/>
    <s v="rhizome"/>
    <s v="non-canopy"/>
    <s v="NA"/>
    <n v="4"/>
    <n v="0"/>
    <s v="NA"/>
    <n v="0"/>
    <n v="0"/>
    <n v="0"/>
    <n v="0"/>
    <m/>
    <n v="4"/>
  </r>
  <r>
    <x v="2"/>
    <n v="9"/>
    <s v="MW1.9"/>
    <x v="1"/>
    <d v="2020-11-16T00:00:00"/>
    <x v="1"/>
    <n v="3997"/>
    <s v="lignotuber"/>
    <s v="soil-persistent"/>
    <s v="NA"/>
    <n v="3"/>
    <n v="0"/>
    <s v="NA"/>
    <n v="0"/>
    <n v="0"/>
    <n v="0"/>
    <n v="0"/>
    <m/>
    <n v="3"/>
  </r>
  <r>
    <x v="2"/>
    <n v="9"/>
    <s v="MW1.9"/>
    <x v="1"/>
    <d v="2020-11-16T00:00:00"/>
    <x v="23"/>
    <n v="7138"/>
    <s v="rhizome"/>
    <s v="transient"/>
    <s v="NA"/>
    <n v="2"/>
    <n v="0"/>
    <s v="NA"/>
    <n v="0"/>
    <s v="NA"/>
    <s v="NA"/>
    <s v="NA"/>
    <m/>
    <n v="2"/>
  </r>
  <r>
    <x v="2"/>
    <n v="9"/>
    <s v="MW1.9"/>
    <x v="1"/>
    <d v="2020-11-16T00:00:00"/>
    <x v="26"/>
    <n v="3243"/>
    <m/>
    <m/>
    <s v="NA"/>
    <n v="0"/>
    <n v="0"/>
    <s v="NA"/>
    <n v="0"/>
    <n v="1"/>
    <n v="0"/>
    <n v="0"/>
    <m/>
    <n v="1"/>
  </r>
  <r>
    <x v="2"/>
    <n v="9"/>
    <s v="MW1.9"/>
    <x v="1"/>
    <d v="2020-11-16T00:00:00"/>
    <x v="46"/>
    <n v="2602"/>
    <s v="none"/>
    <s v="soil-persistent"/>
    <s v="NA"/>
    <n v="0"/>
    <n v="0"/>
    <s v="NA"/>
    <n v="0"/>
    <n v="250"/>
    <n v="0"/>
    <n v="0"/>
    <m/>
    <n v="250"/>
  </r>
  <r>
    <x v="2"/>
    <n v="9"/>
    <s v="MW1.9"/>
    <x v="1"/>
    <d v="2020-11-16T00:00:00"/>
    <x v="27"/>
    <n v="2503"/>
    <m/>
    <m/>
    <s v="NA"/>
    <n v="6"/>
    <n v="0"/>
    <s v="NA"/>
    <n v="0"/>
    <n v="0"/>
    <n v="0"/>
    <n v="0"/>
    <m/>
    <n v="6"/>
  </r>
  <r>
    <x v="2"/>
    <n v="10"/>
    <s v="MW1.10"/>
    <x v="1"/>
    <d v="2020-11-16T00:00:00"/>
    <x v="1"/>
    <n v="3997"/>
    <s v="lignotuber"/>
    <s v="soil-persistent"/>
    <s v="NA"/>
    <n v="5"/>
    <n v="0"/>
    <s v="NA"/>
    <n v="0"/>
    <n v="80"/>
    <n v="0"/>
    <n v="0"/>
    <m/>
    <n v="85"/>
  </r>
  <r>
    <x v="2"/>
    <n v="10"/>
    <s v="MW1.10"/>
    <x v="1"/>
    <d v="2020-11-16T00:00:00"/>
    <x v="10"/>
    <n v="2469"/>
    <s v="rhizome"/>
    <s v="non-canopy"/>
    <s v="NA"/>
    <n v="5"/>
    <n v="0"/>
    <s v="NA"/>
    <n v="0"/>
    <n v="0"/>
    <n v="0"/>
    <n v="0"/>
    <m/>
    <n v="5"/>
  </r>
  <r>
    <x v="2"/>
    <n v="10"/>
    <s v="MW1.10"/>
    <x v="1"/>
    <d v="2020-11-16T00:00:00"/>
    <x v="36"/>
    <n v="6182"/>
    <s v="basal"/>
    <s v="soil-persistent"/>
    <s v="NA"/>
    <n v="1"/>
    <n v="0"/>
    <s v="NA"/>
    <n v="0"/>
    <n v="3"/>
    <n v="0"/>
    <n v="0"/>
    <m/>
    <n v="4"/>
  </r>
  <r>
    <x v="2"/>
    <n v="10"/>
    <s v="MW1.10"/>
    <x v="1"/>
    <d v="2020-11-16T00:00:00"/>
    <x v="16"/>
    <n v="2603"/>
    <s v="basal"/>
    <s v="soil-persistent"/>
    <s v="NA"/>
    <n v="3"/>
    <n v="0"/>
    <s v="NA"/>
    <n v="0"/>
    <n v="0"/>
    <n v="0"/>
    <n v="0"/>
    <m/>
    <n v="3"/>
  </r>
  <r>
    <x v="2"/>
    <n v="10"/>
    <s v="MW1.10"/>
    <x v="1"/>
    <d v="2020-11-16T00:00:00"/>
    <x v="23"/>
    <n v="7138"/>
    <s v="rhizome"/>
    <s v="transient"/>
    <s v="NA"/>
    <n v="19"/>
    <n v="0"/>
    <s v="NA"/>
    <n v="0"/>
    <s v="NA"/>
    <s v="NA"/>
    <s v="NA"/>
    <m/>
    <n v="19"/>
  </r>
  <r>
    <x v="2"/>
    <n v="10"/>
    <s v="MW1.10"/>
    <x v="1"/>
    <d v="2020-11-16T00:00:00"/>
    <x v="9"/>
    <n v="8875"/>
    <s v="lignotuber"/>
    <s v="soil-persistent"/>
    <s v="NA"/>
    <n v="0"/>
    <n v="0"/>
    <s v="NA"/>
    <n v="0"/>
    <n v="2"/>
    <n v="0"/>
    <n v="0"/>
    <m/>
    <n v="2"/>
  </r>
  <r>
    <x v="2"/>
    <n v="10"/>
    <s v="MW1.10"/>
    <x v="1"/>
    <d v="2020-11-16T00:00:00"/>
    <x v="8"/>
    <n v="7993"/>
    <s v="rhizome"/>
    <s v="non-canopy"/>
    <s v="NA"/>
    <n v="12"/>
    <n v="0"/>
    <s v="NA"/>
    <n v="0"/>
    <s v="NA"/>
    <s v="NA"/>
    <s v="NA"/>
    <m/>
    <n v="12"/>
  </r>
  <r>
    <x v="2"/>
    <n v="10"/>
    <s v="MW1.10"/>
    <x v="1"/>
    <d v="2020-11-16T00:00:00"/>
    <x v="27"/>
    <n v="2503"/>
    <s v="tussock"/>
    <s v="non-canopy"/>
    <s v="NA"/>
    <n v="0"/>
    <n v="0"/>
    <s v="NA"/>
    <n v="0"/>
    <n v="0"/>
    <n v="0"/>
    <n v="0"/>
    <m/>
    <n v="0"/>
  </r>
  <r>
    <x v="2"/>
    <n v="10"/>
    <s v="MW1.10"/>
    <x v="1"/>
    <d v="2020-11-16T00:00:00"/>
    <x v="2"/>
    <n v="2987"/>
    <s v="basal"/>
    <s v="soil-persistent"/>
    <s v="NA"/>
    <n v="8"/>
    <n v="0"/>
    <s v="NA"/>
    <n v="0"/>
    <n v="0"/>
    <n v="0"/>
    <n v="0"/>
    <m/>
    <n v="8"/>
  </r>
  <r>
    <x v="2"/>
    <n v="10"/>
    <s v="MW1.10"/>
    <x v="1"/>
    <d v="2020-11-16T00:00:00"/>
    <x v="17"/>
    <n v="5532"/>
    <s v="rhizome"/>
    <s v="non-canopy"/>
    <s v="NA"/>
    <n v="20"/>
    <n v="0"/>
    <s v="NA"/>
    <n v="0"/>
    <s v="NA"/>
    <s v="NA"/>
    <s v="NA"/>
    <m/>
    <n v="20"/>
  </r>
  <r>
    <x v="2"/>
    <n v="10"/>
    <s v="MW1.10"/>
    <x v="1"/>
    <d v="2020-11-16T00:00:00"/>
    <x v="29"/>
    <n v="10605"/>
    <s v="rhizome"/>
    <s v="non-canopy"/>
    <s v="NA"/>
    <n v="2"/>
    <n v="0"/>
    <s v="NA"/>
    <n v="0"/>
    <s v="NA"/>
    <s v="NA"/>
    <s v="NA"/>
    <m/>
    <n v="2"/>
  </r>
  <r>
    <x v="2"/>
    <n v="10"/>
    <s v="MW1.10"/>
    <x v="1"/>
    <d v="2020-11-16T00:00:00"/>
    <x v="46"/>
    <n v="2602"/>
    <s v="none"/>
    <s v="soil-persistent"/>
    <s v="NA"/>
    <n v="0"/>
    <n v="0"/>
    <s v="NA"/>
    <n v="0"/>
    <n v="120"/>
    <n v="0"/>
    <n v="0"/>
    <m/>
    <n v="120"/>
  </r>
  <r>
    <x v="2"/>
    <n v="10"/>
    <s v="MW1.10"/>
    <x v="1"/>
    <d v="2020-11-16T00:00:00"/>
    <x v="25"/>
    <n v="2654"/>
    <m/>
    <m/>
    <s v="NA"/>
    <n v="0"/>
    <n v="0"/>
    <s v="NA"/>
    <n v="0"/>
    <n v="2"/>
    <n v="0"/>
    <n v="0"/>
    <m/>
    <n v="2"/>
  </r>
  <r>
    <x v="2"/>
    <n v="11"/>
    <s v="MW1.11"/>
    <x v="1"/>
    <d v="2020-11-16T00:00:00"/>
    <x v="1"/>
    <n v="3997"/>
    <s v="lignotuber"/>
    <s v="soil-persistent"/>
    <s v="NA"/>
    <n v="6"/>
    <n v="0"/>
    <s v="NA"/>
    <n v="0"/>
    <n v="25"/>
    <n v="0"/>
    <n v="0"/>
    <m/>
    <n v="31"/>
  </r>
  <r>
    <x v="2"/>
    <n v="11"/>
    <s v="MW1.11"/>
    <x v="1"/>
    <d v="2020-11-16T00:00:00"/>
    <x v="10"/>
    <n v="2469"/>
    <s v="rhizome"/>
    <s v="non-canopy"/>
    <s v="NA"/>
    <n v="4"/>
    <n v="0"/>
    <s v="NA"/>
    <n v="0"/>
    <n v="0"/>
    <n v="0"/>
    <n v="0"/>
    <m/>
    <n v="4"/>
  </r>
  <r>
    <x v="2"/>
    <n v="11"/>
    <s v="MW1.11"/>
    <x v="1"/>
    <d v="2020-11-16T00:00:00"/>
    <x v="19"/>
    <n v="6325"/>
    <s v="tussock"/>
    <s v="non-canopy"/>
    <s v="NA"/>
    <n v="7"/>
    <n v="0"/>
    <s v="NA"/>
    <n v="3"/>
    <n v="0"/>
    <n v="0"/>
    <n v="0"/>
    <m/>
    <n v="7"/>
  </r>
  <r>
    <x v="2"/>
    <n v="11"/>
    <s v="MW1.11"/>
    <x v="1"/>
    <d v="2020-11-16T00:00:00"/>
    <x v="35"/>
    <n v="5344"/>
    <s v="none"/>
    <s v="canopy"/>
    <s v="NA"/>
    <n v="0"/>
    <n v="0"/>
    <s v="NA"/>
    <n v="0"/>
    <n v="2"/>
    <n v="0"/>
    <n v="0"/>
    <m/>
    <n v="2"/>
  </r>
  <r>
    <x v="2"/>
    <n v="11"/>
    <s v="MW1.11"/>
    <x v="1"/>
    <d v="2020-11-16T00:00:00"/>
    <x v="8"/>
    <n v="7993"/>
    <s v="rhizome"/>
    <s v="non-canopy"/>
    <s v="NA"/>
    <n v="30"/>
    <n v="0"/>
    <s v="NA"/>
    <n v="0"/>
    <s v="NA"/>
    <s v="NA"/>
    <s v="NA"/>
    <m/>
    <n v="30"/>
  </r>
  <r>
    <x v="2"/>
    <n v="11"/>
    <s v="MW1.11"/>
    <x v="1"/>
    <d v="2020-11-16T00:00:00"/>
    <x v="2"/>
    <n v="2987"/>
    <s v="basal"/>
    <s v="soil-persistent"/>
    <s v="NA"/>
    <n v="7"/>
    <n v="0"/>
    <s v="NA"/>
    <n v="0"/>
    <n v="0"/>
    <n v="0"/>
    <n v="0"/>
    <m/>
    <n v="7"/>
  </r>
  <r>
    <x v="2"/>
    <n v="11"/>
    <s v="MW1.11"/>
    <x v="1"/>
    <d v="2020-11-16T00:00:00"/>
    <x v="16"/>
    <n v="2603"/>
    <s v="basal"/>
    <s v="soil-persistent"/>
    <s v="NA"/>
    <n v="1"/>
    <n v="0"/>
    <s v="NA"/>
    <n v="0"/>
    <n v="0"/>
    <n v="0"/>
    <n v="0"/>
    <m/>
    <n v="1"/>
  </r>
  <r>
    <x v="2"/>
    <n v="11"/>
    <s v="MW1.11"/>
    <x v="1"/>
    <d v="2020-11-16T00:00:00"/>
    <x v="23"/>
    <n v="7138"/>
    <s v="rhizome"/>
    <s v="transient"/>
    <s v="NA"/>
    <n v="20"/>
    <n v="0"/>
    <s v="NA"/>
    <n v="0"/>
    <s v="NA"/>
    <s v="NA"/>
    <s v="NA"/>
    <m/>
    <n v="20"/>
  </r>
  <r>
    <x v="2"/>
    <n v="11"/>
    <s v="MW1.11"/>
    <x v="1"/>
    <d v="2020-11-16T00:00:00"/>
    <x v="20"/>
    <n v="2557"/>
    <s v="rhizome"/>
    <s v="transient"/>
    <s v="NA"/>
    <n v="22"/>
    <n v="0"/>
    <s v="NA"/>
    <n v="0"/>
    <n v="0"/>
    <n v="0"/>
    <n v="0"/>
    <m/>
    <n v="22"/>
  </r>
  <r>
    <x v="2"/>
    <n v="11"/>
    <s v="MW1.11"/>
    <x v="1"/>
    <d v="2020-11-16T00:00:00"/>
    <x v="27"/>
    <n v="2503"/>
    <s v="tussock"/>
    <s v="non-canopy"/>
    <s v="NA"/>
    <n v="1"/>
    <n v="0"/>
    <s v="NA"/>
    <n v="0"/>
    <n v="0"/>
    <n v="0"/>
    <n v="0"/>
    <m/>
    <n v="1"/>
  </r>
  <r>
    <x v="2"/>
    <n v="11"/>
    <s v="MW1.11"/>
    <x v="1"/>
    <d v="2020-11-16T00:00:00"/>
    <x v="29"/>
    <n v="10605"/>
    <s v="rhizome"/>
    <s v="non-canopy"/>
    <s v="NA"/>
    <n v="2"/>
    <n v="0"/>
    <s v="NA"/>
    <n v="0"/>
    <s v="NA"/>
    <s v="NA"/>
    <s v="NA"/>
    <m/>
    <n v="2"/>
  </r>
  <r>
    <x v="2"/>
    <n v="11"/>
    <s v="MW1.11"/>
    <x v="1"/>
    <d v="2020-11-16T00:00:00"/>
    <x v="25"/>
    <n v="2654"/>
    <m/>
    <m/>
    <s v="NA"/>
    <n v="0"/>
    <n v="0"/>
    <s v="NA"/>
    <n v="0"/>
    <n v="1"/>
    <n v="0"/>
    <n v="0"/>
    <m/>
    <n v="1"/>
  </r>
  <r>
    <x v="2"/>
    <n v="11"/>
    <s v="MW1.11"/>
    <x v="1"/>
    <d v="2020-11-16T00:00:00"/>
    <x v="46"/>
    <n v="2602"/>
    <s v="none"/>
    <s v="soil-persistent"/>
    <s v="NA"/>
    <n v="0"/>
    <n v="0"/>
    <s v="NA"/>
    <n v="0"/>
    <n v="200"/>
    <n v="0"/>
    <n v="0"/>
    <m/>
    <n v="200"/>
  </r>
  <r>
    <x v="2"/>
    <n v="11"/>
    <s v="MW1.11"/>
    <x v="1"/>
    <d v="2020-11-16T00:00:00"/>
    <x v="26"/>
    <n v="3243"/>
    <m/>
    <m/>
    <s v="NA"/>
    <n v="0"/>
    <n v="0"/>
    <s v="NA"/>
    <n v="0"/>
    <n v="1"/>
    <n v="0"/>
    <n v="0"/>
    <m/>
    <n v="1"/>
  </r>
  <r>
    <x v="2"/>
    <n v="11"/>
    <s v="MW1.11"/>
    <x v="1"/>
    <d v="2020-11-16T00:00:00"/>
    <x v="17"/>
    <n v="5532"/>
    <m/>
    <m/>
    <s v="NA"/>
    <n v="14"/>
    <n v="0"/>
    <s v="NA"/>
    <n v="0"/>
    <s v="NA"/>
    <s v="NA"/>
    <s v="NA"/>
    <m/>
    <n v="14"/>
  </r>
  <r>
    <x v="2"/>
    <n v="12"/>
    <s v="MW1.12"/>
    <x v="1"/>
    <d v="2020-11-16T00:00:00"/>
    <x v="1"/>
    <n v="3997"/>
    <s v="lignotuber"/>
    <s v="soil-persistent"/>
    <s v="NA"/>
    <n v="9"/>
    <n v="0"/>
    <s v="NA"/>
    <n v="0"/>
    <n v="20"/>
    <n v="0"/>
    <n v="0"/>
    <m/>
    <n v="29"/>
  </r>
  <r>
    <x v="2"/>
    <n v="12"/>
    <s v="MW1.12"/>
    <x v="1"/>
    <d v="2020-11-16T00:00:00"/>
    <x v="16"/>
    <n v="2603"/>
    <s v="basal"/>
    <s v="soil-persistent"/>
    <s v="NA"/>
    <n v="1"/>
    <n v="0"/>
    <s v="NA"/>
    <n v="0"/>
    <n v="0"/>
    <n v="0"/>
    <n v="0"/>
    <m/>
    <n v="1"/>
  </r>
  <r>
    <x v="2"/>
    <n v="12"/>
    <s v="MW1.12"/>
    <x v="1"/>
    <d v="2020-11-16T00:00:00"/>
    <x v="19"/>
    <n v="6325"/>
    <s v="tussock"/>
    <s v="non-canopy"/>
    <s v="NA"/>
    <n v="3"/>
    <n v="0"/>
    <s v="NA"/>
    <n v="2"/>
    <n v="0"/>
    <n v="0"/>
    <n v="0"/>
    <m/>
    <n v="3"/>
  </r>
  <r>
    <x v="2"/>
    <n v="12"/>
    <s v="MW1.12"/>
    <x v="1"/>
    <d v="2020-11-16T00:00:00"/>
    <x v="2"/>
    <n v="2987"/>
    <s v="basal"/>
    <s v="soil-persistent"/>
    <s v="NA"/>
    <n v="10"/>
    <n v="0"/>
    <s v="NA"/>
    <n v="0"/>
    <n v="0"/>
    <n v="0"/>
    <n v="0"/>
    <m/>
    <n v="10"/>
  </r>
  <r>
    <x v="2"/>
    <n v="12"/>
    <s v="MW1.12"/>
    <x v="1"/>
    <d v="2020-11-16T00:00:00"/>
    <x v="20"/>
    <n v="2557"/>
    <s v="rhizome"/>
    <s v="transient"/>
    <s v="NA"/>
    <n v="30"/>
    <n v="0"/>
    <s v="NA"/>
    <n v="0"/>
    <n v="0"/>
    <n v="0"/>
    <n v="0"/>
    <m/>
    <n v="30"/>
  </r>
  <r>
    <x v="2"/>
    <n v="12"/>
    <s v="MW1.12"/>
    <x v="1"/>
    <d v="2020-11-16T00:00:00"/>
    <x v="23"/>
    <n v="7138"/>
    <s v="rhizome"/>
    <s v="transient"/>
    <s v="NA"/>
    <n v="8"/>
    <n v="0"/>
    <s v="NA"/>
    <n v="0"/>
    <s v="NA"/>
    <s v="NA"/>
    <s v="NA"/>
    <m/>
    <n v="8"/>
  </r>
  <r>
    <x v="2"/>
    <n v="12"/>
    <s v="MW1.12"/>
    <x v="1"/>
    <d v="2020-11-16T00:00:00"/>
    <x v="17"/>
    <n v="5532"/>
    <s v="rhizome"/>
    <s v="non-canopy"/>
    <s v="NA"/>
    <n v="15"/>
    <n v="0"/>
    <s v="NA"/>
    <n v="0"/>
    <s v="NA"/>
    <s v="NA"/>
    <s v="NA"/>
    <m/>
    <n v="15"/>
  </r>
  <r>
    <x v="2"/>
    <n v="12"/>
    <s v="MW1.12"/>
    <x v="1"/>
    <d v="2020-11-16T00:00:00"/>
    <x v="8"/>
    <n v="7993"/>
    <s v="rhizome"/>
    <s v="non-canopy"/>
    <s v="NA"/>
    <n v="12"/>
    <n v="0"/>
    <s v="NA"/>
    <n v="0"/>
    <s v="NA"/>
    <s v="NA"/>
    <s v="NA"/>
    <m/>
    <n v="12"/>
  </r>
  <r>
    <x v="2"/>
    <n v="12"/>
    <s v="MW1.12"/>
    <x v="1"/>
    <d v="2020-11-16T00:00:00"/>
    <x v="10"/>
    <n v="2469"/>
    <s v="rhizome"/>
    <s v="non-canopy"/>
    <s v="NA"/>
    <n v="3"/>
    <n v="0"/>
    <s v="NA"/>
    <n v="0"/>
    <n v="0"/>
    <n v="0"/>
    <n v="0"/>
    <m/>
    <n v="3"/>
  </r>
  <r>
    <x v="2"/>
    <n v="12"/>
    <s v="MW1.12"/>
    <x v="1"/>
    <d v="2020-11-16T00:00:00"/>
    <x v="25"/>
    <n v="2654"/>
    <m/>
    <m/>
    <s v="NA"/>
    <n v="0"/>
    <n v="0"/>
    <s v="NA"/>
    <n v="0"/>
    <n v="12"/>
    <n v="0"/>
    <n v="0"/>
    <m/>
    <n v="12"/>
  </r>
  <r>
    <x v="2"/>
    <n v="12"/>
    <s v="MW1.12"/>
    <x v="1"/>
    <d v="2020-11-16T00:00:00"/>
    <x v="46"/>
    <n v="2602"/>
    <s v="none"/>
    <s v="soil-persistent"/>
    <s v="NA"/>
    <n v="0"/>
    <n v="0"/>
    <s v="NA"/>
    <n v="0"/>
    <n v="250"/>
    <n v="0"/>
    <n v="0"/>
    <m/>
    <n v="250"/>
  </r>
  <r>
    <x v="2"/>
    <n v="12"/>
    <s v="MW1.12"/>
    <x v="1"/>
    <d v="2020-11-16T00:00:00"/>
    <x v="29"/>
    <n v="10605"/>
    <m/>
    <m/>
    <s v="NA"/>
    <n v="2"/>
    <n v="0"/>
    <s v="NA"/>
    <n v="0"/>
    <s v="NA"/>
    <s v="NA"/>
    <s v="NA"/>
    <m/>
    <n v="2"/>
  </r>
  <r>
    <x v="2"/>
    <n v="13"/>
    <s v="MW1.13"/>
    <x v="1"/>
    <d v="2020-11-16T00:00:00"/>
    <x v="10"/>
    <n v="2469"/>
    <s v="rhizome"/>
    <s v="non-canopy"/>
    <s v="NA"/>
    <n v="6"/>
    <n v="0"/>
    <s v="NA"/>
    <n v="0"/>
    <n v="0"/>
    <n v="0"/>
    <n v="0"/>
    <m/>
    <n v="6"/>
  </r>
  <r>
    <x v="2"/>
    <n v="13"/>
    <s v="MW1.13"/>
    <x v="1"/>
    <d v="2020-11-16T00:00:00"/>
    <x v="1"/>
    <n v="3997"/>
    <s v="lignotuber"/>
    <s v="soil-persistent"/>
    <s v="NA"/>
    <n v="4"/>
    <n v="0"/>
    <s v="NA"/>
    <n v="0"/>
    <n v="0"/>
    <n v="0"/>
    <n v="0"/>
    <m/>
    <n v="4"/>
  </r>
  <r>
    <x v="2"/>
    <n v="13"/>
    <s v="MW1.13"/>
    <x v="1"/>
    <d v="2020-11-16T00:00:00"/>
    <x v="17"/>
    <n v="5532"/>
    <s v="rhizome"/>
    <s v="non-canopy"/>
    <s v="NA"/>
    <n v="15"/>
    <n v="0"/>
    <s v="NA"/>
    <n v="0"/>
    <s v="NA"/>
    <s v="NA"/>
    <s v="NA"/>
    <m/>
    <n v="15"/>
  </r>
  <r>
    <x v="2"/>
    <n v="13"/>
    <s v="MW1.13"/>
    <x v="1"/>
    <d v="2020-11-16T00:00:00"/>
    <x v="8"/>
    <n v="7993"/>
    <s v="rhizome"/>
    <s v="non-canopy"/>
    <s v="NA"/>
    <n v="15"/>
    <n v="0"/>
    <s v="NA"/>
    <n v="0"/>
    <s v="NA"/>
    <s v="NA"/>
    <s v="NA"/>
    <m/>
    <n v="15"/>
  </r>
  <r>
    <x v="2"/>
    <n v="13"/>
    <s v="MW1.13"/>
    <x v="1"/>
    <d v="2020-11-16T00:00:00"/>
    <x v="29"/>
    <n v="10605"/>
    <s v="rhizome"/>
    <s v="non-canopy"/>
    <s v="NA"/>
    <n v="3"/>
    <n v="0"/>
    <s v="NA"/>
    <n v="0"/>
    <s v="NA"/>
    <s v="NA"/>
    <s v="NA"/>
    <m/>
    <n v="3"/>
  </r>
  <r>
    <x v="2"/>
    <n v="13"/>
    <s v="MW1.13"/>
    <x v="1"/>
    <d v="2020-11-16T00:00:00"/>
    <x v="19"/>
    <n v="6325"/>
    <s v="tussock"/>
    <s v="non-canopy"/>
    <s v="NA"/>
    <n v="3"/>
    <n v="0"/>
    <s v="NA"/>
    <n v="0"/>
    <n v="0"/>
    <n v="0"/>
    <n v="0"/>
    <m/>
    <n v="3"/>
  </r>
  <r>
    <x v="2"/>
    <n v="13"/>
    <s v="MW1.13"/>
    <x v="1"/>
    <d v="2020-11-16T00:00:00"/>
    <x v="20"/>
    <n v="2557"/>
    <s v="rhizome"/>
    <s v="transient"/>
    <s v="NA"/>
    <n v="20"/>
    <n v="0"/>
    <s v="NA"/>
    <n v="0"/>
    <n v="0"/>
    <n v="0"/>
    <n v="0"/>
    <m/>
    <n v="20"/>
  </r>
  <r>
    <x v="2"/>
    <n v="13"/>
    <s v="MW1.13"/>
    <x v="1"/>
    <d v="2020-11-16T00:00:00"/>
    <x v="23"/>
    <n v="7138"/>
    <s v="rhizome"/>
    <s v="transient"/>
    <s v="NA"/>
    <n v="1"/>
    <n v="0"/>
    <s v="NA"/>
    <n v="0"/>
    <s v="NA"/>
    <s v="NA"/>
    <s v="NA"/>
    <m/>
    <n v="1"/>
  </r>
  <r>
    <x v="2"/>
    <n v="13"/>
    <s v="MW1.13"/>
    <x v="1"/>
    <d v="2020-11-16T00:00:00"/>
    <x v="25"/>
    <n v="2654"/>
    <m/>
    <m/>
    <s v="NA"/>
    <n v="0"/>
    <n v="0"/>
    <s v="NA"/>
    <n v="0"/>
    <n v="30"/>
    <n v="0"/>
    <n v="0"/>
    <m/>
    <n v="30"/>
  </r>
  <r>
    <x v="2"/>
    <n v="13"/>
    <s v="MW1.13"/>
    <x v="1"/>
    <d v="2020-11-16T00:00:00"/>
    <x v="2"/>
    <n v="2987"/>
    <m/>
    <m/>
    <s v="NA"/>
    <n v="1"/>
    <n v="0"/>
    <s v="NA"/>
    <n v="0"/>
    <n v="0"/>
    <n v="0"/>
    <n v="0"/>
    <m/>
    <n v="1"/>
  </r>
  <r>
    <x v="2"/>
    <n v="13"/>
    <s v="MW1.13"/>
    <x v="1"/>
    <d v="2020-11-16T00:00:00"/>
    <x v="46"/>
    <n v="2602"/>
    <s v="none"/>
    <s v="soil-persistent"/>
    <s v="NA"/>
    <n v="0"/>
    <n v="0"/>
    <s v="NA"/>
    <n v="0"/>
    <n v="280"/>
    <n v="0"/>
    <n v="0"/>
    <m/>
    <n v="280"/>
  </r>
  <r>
    <x v="2"/>
    <n v="14"/>
    <s v="MW1.14"/>
    <x v="1"/>
    <d v="2020-11-16T00:00:00"/>
    <x v="1"/>
    <n v="3997"/>
    <s v="lignotuber"/>
    <s v="soil-persistent"/>
    <s v="NA"/>
    <n v="3"/>
    <n v="0"/>
    <s v="NA"/>
    <n v="0"/>
    <n v="0"/>
    <n v="0"/>
    <n v="0"/>
    <m/>
    <n v="3"/>
  </r>
  <r>
    <x v="2"/>
    <n v="14"/>
    <s v="MW1.14"/>
    <x v="1"/>
    <d v="2020-11-16T00:00:00"/>
    <x v="10"/>
    <n v="2469"/>
    <s v="rhizome"/>
    <s v="non-canopy"/>
    <s v="NA"/>
    <n v="5"/>
    <n v="0"/>
    <s v="NA"/>
    <n v="0"/>
    <n v="0"/>
    <n v="0"/>
    <n v="0"/>
    <m/>
    <n v="5"/>
  </r>
  <r>
    <x v="2"/>
    <n v="14"/>
    <s v="MW1.14"/>
    <x v="1"/>
    <d v="2020-11-16T00:00:00"/>
    <x v="18"/>
    <n v="2445"/>
    <s v="tussock"/>
    <s v="non-canopy"/>
    <s v="NA"/>
    <n v="5"/>
    <n v="0"/>
    <s v="NA"/>
    <n v="0"/>
    <n v="1"/>
    <n v="0"/>
    <n v="0"/>
    <m/>
    <n v="6"/>
  </r>
  <r>
    <x v="2"/>
    <n v="14"/>
    <s v="MW1.14"/>
    <x v="1"/>
    <d v="2020-11-16T00:00:00"/>
    <x v="25"/>
    <n v="2654"/>
    <s v="none"/>
    <s v="soil-persistent"/>
    <s v="NA"/>
    <n v="0"/>
    <n v="0"/>
    <s v="NA"/>
    <n v="0"/>
    <n v="45"/>
    <n v="0"/>
    <n v="0"/>
    <m/>
    <n v="45"/>
  </r>
  <r>
    <x v="2"/>
    <n v="14"/>
    <s v="MW1.14"/>
    <x v="1"/>
    <d v="2020-11-16T00:00:00"/>
    <x v="19"/>
    <n v="6325"/>
    <s v="tussock"/>
    <s v="non-canopy"/>
    <s v="NA"/>
    <n v="2"/>
    <n v="0"/>
    <s v="NA"/>
    <n v="0"/>
    <n v="0"/>
    <n v="0"/>
    <n v="0"/>
    <m/>
    <n v="2"/>
  </r>
  <r>
    <x v="2"/>
    <n v="14"/>
    <s v="MW1.14"/>
    <x v="1"/>
    <d v="2020-11-16T00:00:00"/>
    <x v="17"/>
    <n v="5532"/>
    <s v="rhizome"/>
    <s v="non-canopy"/>
    <s v="NA"/>
    <n v="15"/>
    <n v="0"/>
    <s v="NA"/>
    <n v="0"/>
    <s v="NA"/>
    <s v="NA"/>
    <s v="NA"/>
    <m/>
    <n v="15"/>
  </r>
  <r>
    <x v="2"/>
    <n v="14"/>
    <s v="MW1.14"/>
    <x v="1"/>
    <d v="2020-11-16T00:00:00"/>
    <x v="29"/>
    <n v="10605"/>
    <s v="rhizome"/>
    <s v="non-canopy"/>
    <s v="NA"/>
    <n v="3"/>
    <n v="0"/>
    <s v="NA"/>
    <n v="0"/>
    <s v="NA"/>
    <s v="NA"/>
    <s v="NA"/>
    <m/>
    <n v="3"/>
  </r>
  <r>
    <x v="2"/>
    <n v="14"/>
    <s v="MW1.14"/>
    <x v="1"/>
    <d v="2020-11-16T00:00:00"/>
    <x v="20"/>
    <n v="2557"/>
    <s v="rhizome"/>
    <s v="transient"/>
    <s v="NA"/>
    <n v="22"/>
    <n v="0"/>
    <s v="NA"/>
    <n v="0"/>
    <n v="0"/>
    <n v="0"/>
    <n v="0"/>
    <m/>
    <n v="22"/>
  </r>
  <r>
    <x v="2"/>
    <n v="14"/>
    <s v="MW1.14"/>
    <x v="1"/>
    <d v="2020-11-16T00:00:00"/>
    <x v="23"/>
    <n v="7138"/>
    <s v="rhizome"/>
    <s v="transient"/>
    <s v="NA"/>
    <n v="6"/>
    <n v="0"/>
    <s v="NA"/>
    <n v="0"/>
    <s v="NA"/>
    <s v="NA"/>
    <s v="NA"/>
    <m/>
    <n v="6"/>
  </r>
  <r>
    <x v="2"/>
    <n v="14"/>
    <s v="MW1.14"/>
    <x v="1"/>
    <d v="2020-11-16T00:00:00"/>
    <x v="2"/>
    <n v="2987"/>
    <m/>
    <m/>
    <s v="NA"/>
    <n v="6"/>
    <n v="0"/>
    <s v="NA"/>
    <n v="0"/>
    <n v="0"/>
    <n v="0"/>
    <n v="0"/>
    <m/>
    <n v="6"/>
  </r>
  <r>
    <x v="2"/>
    <n v="14"/>
    <s v="MW1.14"/>
    <x v="1"/>
    <d v="2020-11-16T00:00:00"/>
    <x v="46"/>
    <n v="2602"/>
    <s v="none"/>
    <s v="soil-persistent"/>
    <s v="NA"/>
    <n v="0"/>
    <n v="0"/>
    <s v="NA"/>
    <n v="0"/>
    <n v="300"/>
    <n v="0"/>
    <n v="0"/>
    <m/>
    <n v="300"/>
  </r>
  <r>
    <x v="2"/>
    <n v="14"/>
    <s v="MW1.14"/>
    <x v="1"/>
    <d v="2020-11-16T00:00:00"/>
    <x v="41"/>
    <n v="7943"/>
    <m/>
    <m/>
    <s v="NA"/>
    <n v="0"/>
    <n v="0"/>
    <s v="NA"/>
    <n v="0"/>
    <n v="1"/>
    <n v="0"/>
    <n v="0"/>
    <m/>
    <n v="1"/>
  </r>
  <r>
    <x v="2"/>
    <n v="14"/>
    <s v="MW1.14"/>
    <x v="1"/>
    <d v="2020-11-16T00:00:00"/>
    <x v="8"/>
    <n v="7993"/>
    <m/>
    <m/>
    <s v="NA"/>
    <n v="12"/>
    <n v="0"/>
    <s v="NA"/>
    <n v="0"/>
    <s v="NA"/>
    <s v="NA"/>
    <s v="NA"/>
    <m/>
    <n v="12"/>
  </r>
  <r>
    <x v="2"/>
    <n v="14"/>
    <s v="MW1.14"/>
    <x v="1"/>
    <d v="2020-11-16T00:00:00"/>
    <x v="27"/>
    <n v="2503"/>
    <m/>
    <m/>
    <s v="NA"/>
    <n v="4"/>
    <n v="0"/>
    <s v="NA"/>
    <n v="0"/>
    <n v="0"/>
    <n v="0"/>
    <n v="0"/>
    <m/>
    <n v="4"/>
  </r>
  <r>
    <x v="2"/>
    <n v="15"/>
    <s v="MW1.15"/>
    <x v="1"/>
    <d v="2020-11-16T00:00:00"/>
    <x v="10"/>
    <n v="2469"/>
    <s v="rhizome"/>
    <s v="non-canopy"/>
    <s v="NA"/>
    <n v="3"/>
    <n v="0"/>
    <s v="NA"/>
    <n v="0"/>
    <n v="0"/>
    <n v="0"/>
    <n v="0"/>
    <m/>
    <n v="3"/>
  </r>
  <r>
    <x v="2"/>
    <n v="15"/>
    <s v="MW1.15"/>
    <x v="1"/>
    <d v="2020-11-16T00:00:00"/>
    <x v="1"/>
    <n v="3997"/>
    <s v="lignotuber"/>
    <s v="soil-persistent"/>
    <s v="NA"/>
    <n v="12"/>
    <n v="0"/>
    <s v="NA"/>
    <n v="0"/>
    <n v="40"/>
    <n v="0"/>
    <n v="0"/>
    <m/>
    <n v="52"/>
  </r>
  <r>
    <x v="2"/>
    <n v="15"/>
    <s v="MW1.15"/>
    <x v="1"/>
    <d v="2020-11-16T00:00:00"/>
    <x v="19"/>
    <n v="6325"/>
    <s v="tussock"/>
    <s v="non-canopy"/>
    <s v="NA"/>
    <n v="6"/>
    <n v="0"/>
    <s v="NA"/>
    <n v="1"/>
    <n v="0"/>
    <n v="0"/>
    <n v="0"/>
    <m/>
    <n v="6"/>
  </r>
  <r>
    <x v="2"/>
    <n v="15"/>
    <s v="MW1.15"/>
    <x v="1"/>
    <d v="2020-11-16T00:00:00"/>
    <x v="0"/>
    <n v="7766"/>
    <s v="lignotuber"/>
    <s v="canopy"/>
    <s v="NA"/>
    <n v="1"/>
    <n v="0"/>
    <s v="NA"/>
    <n v="0"/>
    <n v="0"/>
    <n v="0"/>
    <n v="0"/>
    <m/>
    <n v="1"/>
  </r>
  <r>
    <x v="2"/>
    <n v="15"/>
    <s v="MW1.15"/>
    <x v="1"/>
    <d v="2020-11-16T00:00:00"/>
    <x v="17"/>
    <n v="5532"/>
    <s v="rhizome"/>
    <s v="non-canopy"/>
    <s v="NA"/>
    <n v="26"/>
    <n v="0"/>
    <s v="NA"/>
    <n v="0"/>
    <s v="NA"/>
    <s v="NA"/>
    <s v="NA"/>
    <m/>
    <n v="26"/>
  </r>
  <r>
    <x v="2"/>
    <n v="15"/>
    <s v="MW1.15"/>
    <x v="1"/>
    <d v="2020-11-16T00:00:00"/>
    <x v="25"/>
    <n v="2654"/>
    <s v="none"/>
    <s v="soil-persistent"/>
    <s v="NA"/>
    <n v="0"/>
    <n v="0"/>
    <s v="NA"/>
    <n v="0"/>
    <n v="11"/>
    <n v="0"/>
    <n v="0"/>
    <m/>
    <n v="11"/>
  </r>
  <r>
    <x v="2"/>
    <n v="15"/>
    <s v="MW1.15"/>
    <x v="1"/>
    <d v="2020-11-16T00:00:00"/>
    <x v="20"/>
    <n v="2557"/>
    <s v="rhizome"/>
    <s v="transient"/>
    <s v="NA"/>
    <n v="6"/>
    <n v="0"/>
    <s v="NA"/>
    <n v="0"/>
    <n v="0"/>
    <n v="0"/>
    <n v="0"/>
    <m/>
    <n v="6"/>
  </r>
  <r>
    <x v="2"/>
    <n v="15"/>
    <s v="MW1.15"/>
    <x v="1"/>
    <d v="2020-11-16T00:00:00"/>
    <x v="18"/>
    <n v="2445"/>
    <s v="tussock"/>
    <s v="non-canopy"/>
    <s v="NA"/>
    <n v="1"/>
    <n v="0"/>
    <s v="NA"/>
    <n v="0"/>
    <n v="0"/>
    <n v="0"/>
    <n v="0"/>
    <m/>
    <n v="1"/>
  </r>
  <r>
    <x v="2"/>
    <n v="15"/>
    <s v="MW1.15"/>
    <x v="1"/>
    <d v="2020-11-16T00:00:00"/>
    <x v="28"/>
    <n v="6324"/>
    <s v="tussock"/>
    <s v="non-canopy"/>
    <s v="NA"/>
    <n v="1"/>
    <n v="0"/>
    <s v="NA"/>
    <n v="0"/>
    <n v="0"/>
    <n v="0"/>
    <n v="0"/>
    <m/>
    <n v="1"/>
  </r>
  <r>
    <x v="2"/>
    <n v="15"/>
    <s v="MW1.15"/>
    <x v="1"/>
    <d v="2020-11-16T00:00:00"/>
    <x v="23"/>
    <n v="7138"/>
    <s v="rhizome"/>
    <s v="transient"/>
    <s v="NA"/>
    <n v="8"/>
    <n v="0"/>
    <s v="NA"/>
    <n v="0"/>
    <s v="NA"/>
    <s v="NA"/>
    <s v="NA"/>
    <m/>
    <n v="8"/>
  </r>
  <r>
    <x v="2"/>
    <n v="15"/>
    <s v="MW1.15"/>
    <x v="1"/>
    <d v="2020-11-16T00:00:00"/>
    <x v="8"/>
    <n v="7993"/>
    <s v="rhizome"/>
    <s v="non-canopy"/>
    <s v="NA"/>
    <n v="3"/>
    <n v="0"/>
    <s v="NA"/>
    <n v="0"/>
    <s v="NA"/>
    <s v="NA"/>
    <s v="NA"/>
    <m/>
    <n v="3"/>
  </r>
  <r>
    <x v="2"/>
    <n v="15"/>
    <s v="MW1.15"/>
    <x v="1"/>
    <d v="2020-11-16T00:00:00"/>
    <x v="29"/>
    <n v="10605"/>
    <s v="rhizome"/>
    <s v="non-canopy"/>
    <s v="NA"/>
    <n v="5"/>
    <n v="0"/>
    <s v="NA"/>
    <n v="0"/>
    <s v="NA"/>
    <s v="NA"/>
    <s v="NA"/>
    <m/>
    <n v="5"/>
  </r>
  <r>
    <x v="2"/>
    <n v="15"/>
    <s v="MW1.15"/>
    <x v="1"/>
    <d v="2020-11-16T00:00:00"/>
    <x v="46"/>
    <n v="2602"/>
    <s v="none"/>
    <s v="soil-persistent"/>
    <s v="NA"/>
    <n v="0"/>
    <n v="0"/>
    <s v="NA"/>
    <n v="0"/>
    <n v="320"/>
    <n v="0"/>
    <n v="0"/>
    <m/>
    <n v="320"/>
  </r>
  <r>
    <x v="2"/>
    <n v="15"/>
    <s v="MW1.15"/>
    <x v="1"/>
    <d v="2020-11-16T00:00:00"/>
    <x v="27"/>
    <n v="2503"/>
    <m/>
    <m/>
    <s v="NA"/>
    <n v="19"/>
    <n v="0"/>
    <s v="NA"/>
    <n v="0"/>
    <n v="0"/>
    <n v="0"/>
    <n v="0"/>
    <m/>
    <n v="19"/>
  </r>
  <r>
    <x v="2"/>
    <n v="16"/>
    <s v="MW1.16"/>
    <x v="1"/>
    <d v="2020-11-16T00:00:00"/>
    <x v="10"/>
    <n v="2469"/>
    <s v="rhizome"/>
    <s v="non-canopy"/>
    <s v="NA"/>
    <n v="4"/>
    <n v="0"/>
    <s v="NA"/>
    <n v="0"/>
    <n v="0"/>
    <n v="0"/>
    <n v="0"/>
    <m/>
    <n v="4"/>
  </r>
  <r>
    <x v="2"/>
    <n v="16"/>
    <s v="MW1.16"/>
    <x v="1"/>
    <d v="2020-11-16T00:00:00"/>
    <x v="1"/>
    <n v="3997"/>
    <s v="lignotuber"/>
    <s v="soil-persistent"/>
    <s v="NA"/>
    <n v="6"/>
    <n v="0"/>
    <s v="NA"/>
    <n v="0"/>
    <n v="30"/>
    <n v="0"/>
    <n v="0"/>
    <m/>
    <n v="36"/>
  </r>
  <r>
    <x v="2"/>
    <n v="16"/>
    <s v="MW1.16"/>
    <x v="1"/>
    <d v="2020-11-16T00:00:00"/>
    <x v="0"/>
    <n v="7766"/>
    <s v="lignotuber"/>
    <s v="canopy"/>
    <s v="NA"/>
    <n v="2"/>
    <n v="0"/>
    <s v="NA"/>
    <n v="0"/>
    <n v="0"/>
    <n v="0"/>
    <n v="0"/>
    <m/>
    <n v="2"/>
  </r>
  <r>
    <x v="2"/>
    <n v="16"/>
    <s v="MW1.16"/>
    <x v="1"/>
    <d v="2020-11-16T00:00:00"/>
    <x v="17"/>
    <n v="5532"/>
    <s v="rhizome"/>
    <s v="non-canopy"/>
    <s v="NA"/>
    <n v="17"/>
    <n v="0"/>
    <s v="NA"/>
    <n v="0"/>
    <s v="NA"/>
    <s v="NA"/>
    <s v="NA"/>
    <m/>
    <n v="17"/>
  </r>
  <r>
    <x v="2"/>
    <n v="16"/>
    <s v="MW1.16"/>
    <x v="1"/>
    <d v="2020-11-16T00:00:00"/>
    <x v="40"/>
    <n v="2499"/>
    <s v="tussock"/>
    <s v="non-canopy"/>
    <s v="NA"/>
    <n v="13"/>
    <n v="0"/>
    <s v="NA"/>
    <n v="0"/>
    <n v="0"/>
    <n v="0"/>
    <n v="0"/>
    <m/>
    <n v="13"/>
  </r>
  <r>
    <x v="2"/>
    <n v="16"/>
    <s v="MW1.16"/>
    <x v="1"/>
    <d v="2020-11-16T00:00:00"/>
    <x v="29"/>
    <n v="10605"/>
    <s v="rhizome"/>
    <s v="non-canopy"/>
    <s v="NA"/>
    <n v="1"/>
    <n v="0"/>
    <s v="NA"/>
    <n v="0"/>
    <s v="NA"/>
    <s v="NA"/>
    <s v="NA"/>
    <m/>
    <n v="1"/>
  </r>
  <r>
    <x v="2"/>
    <n v="16"/>
    <s v="MW1.16"/>
    <x v="1"/>
    <d v="2020-11-16T00:00:00"/>
    <x v="20"/>
    <n v="2557"/>
    <s v="rhizome"/>
    <s v="transient"/>
    <s v="NA"/>
    <n v="46"/>
    <n v="0"/>
    <s v="NA"/>
    <n v="0"/>
    <n v="0"/>
    <n v="0"/>
    <n v="0"/>
    <m/>
    <n v="46"/>
  </r>
  <r>
    <x v="2"/>
    <n v="16"/>
    <s v="MW1.16"/>
    <x v="1"/>
    <d v="2020-11-16T00:00:00"/>
    <x v="28"/>
    <n v="6324"/>
    <s v="tussock"/>
    <s v="non-canopy"/>
    <s v="NA"/>
    <n v="1"/>
    <n v="0"/>
    <s v="NA"/>
    <n v="0"/>
    <n v="0"/>
    <n v="0"/>
    <n v="0"/>
    <m/>
    <n v="1"/>
  </r>
  <r>
    <x v="2"/>
    <n v="16"/>
    <s v="MW1.16"/>
    <x v="1"/>
    <d v="2020-11-16T00:00:00"/>
    <x v="23"/>
    <n v="7138"/>
    <s v="rhizome"/>
    <s v="transient"/>
    <s v="NA"/>
    <n v="15"/>
    <n v="0"/>
    <s v="NA"/>
    <n v="0"/>
    <s v="NA"/>
    <s v="NA"/>
    <s v="NA"/>
    <m/>
    <n v="15"/>
  </r>
  <r>
    <x v="2"/>
    <n v="16"/>
    <s v="MW1.16"/>
    <x v="1"/>
    <d v="2020-11-16T00:00:00"/>
    <x v="8"/>
    <n v="7993"/>
    <s v="rhizome"/>
    <s v="non-canopy"/>
    <s v="NA"/>
    <n v="4"/>
    <n v="0"/>
    <s v="NA"/>
    <n v="0"/>
    <s v="NA"/>
    <s v="NA"/>
    <s v="NA"/>
    <m/>
    <n v="4"/>
  </r>
  <r>
    <x v="2"/>
    <n v="16"/>
    <s v="MW1.16"/>
    <x v="1"/>
    <d v="2020-11-16T00:00:00"/>
    <x v="19"/>
    <n v="6325"/>
    <m/>
    <m/>
    <s v="NA"/>
    <n v="2"/>
    <n v="0"/>
    <s v="NA"/>
    <n v="2"/>
    <n v="0"/>
    <n v="0"/>
    <n v="0"/>
    <m/>
    <n v="2"/>
  </r>
  <r>
    <x v="2"/>
    <n v="16"/>
    <s v="MW1.16"/>
    <x v="1"/>
    <d v="2020-11-16T00:00:00"/>
    <x v="25"/>
    <n v="2654"/>
    <m/>
    <m/>
    <s v="NA"/>
    <n v="0"/>
    <n v="0"/>
    <s v="NA"/>
    <n v="0"/>
    <n v="17"/>
    <n v="0"/>
    <n v="0"/>
    <m/>
    <n v="17"/>
  </r>
  <r>
    <x v="2"/>
    <n v="16"/>
    <s v="MW1.16"/>
    <x v="1"/>
    <d v="2020-11-16T00:00:00"/>
    <x v="46"/>
    <n v="2602"/>
    <s v="none"/>
    <s v="soil-persistent"/>
    <s v="NA"/>
    <n v="0"/>
    <n v="0"/>
    <s v="NA"/>
    <n v="0"/>
    <n v="260"/>
    <n v="0"/>
    <n v="0"/>
    <m/>
    <n v="260"/>
  </r>
  <r>
    <x v="2"/>
    <n v="16"/>
    <s v="MW1.16"/>
    <x v="1"/>
    <d v="2020-11-16T00:00:00"/>
    <x v="16"/>
    <n v="2603"/>
    <m/>
    <m/>
    <s v="NA"/>
    <n v="1"/>
    <n v="0"/>
    <s v="NA"/>
    <n v="0"/>
    <n v="0"/>
    <n v="0"/>
    <n v="0"/>
    <m/>
    <n v="1"/>
  </r>
  <r>
    <x v="2"/>
    <n v="17"/>
    <s v="MW1.17"/>
    <x v="1"/>
    <d v="2020-11-16T00:00:00"/>
    <x v="10"/>
    <n v="2469"/>
    <s v="rhizome"/>
    <s v="non-canopy"/>
    <s v="NA"/>
    <n v="7"/>
    <n v="0"/>
    <s v="NA"/>
    <n v="0"/>
    <n v="0"/>
    <n v="0"/>
    <n v="0"/>
    <m/>
    <n v="7"/>
  </r>
  <r>
    <x v="2"/>
    <n v="17"/>
    <s v="MW1.17"/>
    <x v="1"/>
    <d v="2020-11-16T00:00:00"/>
    <x v="18"/>
    <n v="2445"/>
    <s v="tussock"/>
    <s v="non-canopy"/>
    <s v="NA"/>
    <n v="1"/>
    <n v="0"/>
    <s v="NA"/>
    <n v="0"/>
    <n v="0"/>
    <n v="0"/>
    <n v="0"/>
    <m/>
    <n v="1"/>
  </r>
  <r>
    <x v="2"/>
    <n v="17"/>
    <s v="MW1.17"/>
    <x v="1"/>
    <d v="2020-11-16T00:00:00"/>
    <x v="19"/>
    <n v="6325"/>
    <s v="tussock"/>
    <s v="non-canopy"/>
    <s v="NA"/>
    <n v="3"/>
    <n v="0"/>
    <s v="NA"/>
    <n v="2"/>
    <n v="0"/>
    <n v="0"/>
    <n v="0"/>
    <m/>
    <n v="3"/>
  </r>
  <r>
    <x v="2"/>
    <n v="17"/>
    <s v="MW1.17"/>
    <x v="1"/>
    <d v="2020-11-16T00:00:00"/>
    <x v="1"/>
    <n v="3997"/>
    <s v="lignotuber"/>
    <s v="soil-persistent"/>
    <s v="NA"/>
    <n v="10"/>
    <n v="0"/>
    <s v="NA"/>
    <n v="0"/>
    <n v="10"/>
    <n v="0"/>
    <n v="0"/>
    <m/>
    <n v="20"/>
  </r>
  <r>
    <x v="2"/>
    <n v="17"/>
    <s v="MW1.17"/>
    <x v="1"/>
    <d v="2020-11-16T00:00:00"/>
    <x v="17"/>
    <n v="5532"/>
    <s v="rhizome"/>
    <s v="non-canopy"/>
    <s v="NA"/>
    <n v="29"/>
    <n v="0"/>
    <s v="NA"/>
    <n v="0"/>
    <s v="NA"/>
    <s v="NA"/>
    <s v="NA"/>
    <m/>
    <n v="29"/>
  </r>
  <r>
    <x v="2"/>
    <n v="17"/>
    <s v="MW1.17"/>
    <x v="1"/>
    <d v="2020-11-16T00:00:00"/>
    <x v="2"/>
    <n v="2987"/>
    <s v="basal"/>
    <s v="soil-persistent"/>
    <s v="NA"/>
    <n v="5"/>
    <n v="0"/>
    <s v="NA"/>
    <n v="0"/>
    <n v="0"/>
    <n v="0"/>
    <n v="0"/>
    <m/>
    <n v="5"/>
  </r>
  <r>
    <x v="2"/>
    <n v="17"/>
    <s v="MW1.17"/>
    <x v="1"/>
    <d v="2020-11-16T00:00:00"/>
    <x v="16"/>
    <n v="2603"/>
    <s v="basal"/>
    <s v="soil-persistent"/>
    <s v="NA"/>
    <n v="7"/>
    <n v="0"/>
    <s v="NA"/>
    <n v="0"/>
    <n v="0"/>
    <n v="0"/>
    <n v="0"/>
    <m/>
    <n v="7"/>
  </r>
  <r>
    <x v="2"/>
    <n v="17"/>
    <s v="MW1.17"/>
    <x v="1"/>
    <d v="2020-11-16T00:00:00"/>
    <x v="20"/>
    <n v="2557"/>
    <s v="rhizome"/>
    <s v="transient"/>
    <s v="NA"/>
    <n v="83"/>
    <n v="0"/>
    <s v="NA"/>
    <n v="0"/>
    <n v="0"/>
    <n v="0"/>
    <n v="0"/>
    <m/>
    <n v="83"/>
  </r>
  <r>
    <x v="2"/>
    <n v="17"/>
    <s v="MW1.17"/>
    <x v="1"/>
    <d v="2020-11-16T00:00:00"/>
    <x v="8"/>
    <n v="7993"/>
    <s v="rhizome"/>
    <s v="non-canopy"/>
    <s v="NA"/>
    <n v="4"/>
    <n v="0"/>
    <s v="NA"/>
    <n v="0"/>
    <s v="NA"/>
    <s v="NA"/>
    <s v="NA"/>
    <m/>
    <n v="4"/>
  </r>
  <r>
    <x v="2"/>
    <n v="17"/>
    <s v="MW1.17"/>
    <x v="1"/>
    <d v="2020-11-16T00:00:00"/>
    <x v="23"/>
    <n v="7138"/>
    <s v="rhizome"/>
    <s v="transient"/>
    <s v="NA"/>
    <n v="26"/>
    <n v="0"/>
    <s v="NA"/>
    <n v="0"/>
    <s v="NA"/>
    <s v="NA"/>
    <s v="NA"/>
    <m/>
    <n v="26"/>
  </r>
  <r>
    <x v="2"/>
    <n v="17"/>
    <s v="MW1.17"/>
    <x v="1"/>
    <d v="2020-11-16T00:00:00"/>
    <x v="28"/>
    <n v="6324"/>
    <s v="tussock"/>
    <s v="non-canopy"/>
    <s v="NA"/>
    <n v="2"/>
    <n v="0"/>
    <s v="NA"/>
    <n v="0"/>
    <n v="0"/>
    <n v="0"/>
    <n v="0"/>
    <m/>
    <n v="2"/>
  </r>
  <r>
    <x v="2"/>
    <n v="17"/>
    <s v="MW1.17"/>
    <x v="1"/>
    <d v="2020-11-16T00:00:00"/>
    <x v="0"/>
    <n v="7766"/>
    <s v="lignotuber"/>
    <s v="canopy"/>
    <s v="NA"/>
    <n v="1"/>
    <n v="0"/>
    <s v="NA"/>
    <n v="0"/>
    <n v="0"/>
    <n v="0"/>
    <n v="0"/>
    <m/>
    <n v="1"/>
  </r>
  <r>
    <x v="2"/>
    <n v="17"/>
    <s v="MW1.17"/>
    <x v="1"/>
    <d v="2020-11-16T00:00:00"/>
    <x v="25"/>
    <n v="2654"/>
    <m/>
    <m/>
    <s v="NA"/>
    <n v="0"/>
    <n v="1"/>
    <s v="NA"/>
    <n v="0"/>
    <n v="71"/>
    <n v="0"/>
    <n v="0"/>
    <m/>
    <n v="71"/>
  </r>
  <r>
    <x v="2"/>
    <n v="17"/>
    <s v="MW1.17"/>
    <x v="1"/>
    <d v="2020-11-16T00:00:00"/>
    <x v="46"/>
    <n v="2602"/>
    <s v="none"/>
    <s v="soil-persistent"/>
    <s v="NA"/>
    <n v="0"/>
    <n v="0"/>
    <s v="NA"/>
    <n v="0"/>
    <n v="500"/>
    <n v="0"/>
    <n v="0"/>
    <m/>
    <n v="500"/>
  </r>
  <r>
    <x v="2"/>
    <n v="17"/>
    <s v="MW1.17"/>
    <x v="1"/>
    <d v="2020-11-16T00:00:00"/>
    <x v="43"/>
    <n v="2302"/>
    <s v="rhizome"/>
    <s v="non-canopy"/>
    <s v="NA"/>
    <n v="2"/>
    <n v="0"/>
    <s v="NA"/>
    <n v="0"/>
    <s v="NA"/>
    <s v="NA"/>
    <s v="NA"/>
    <m/>
    <n v="2"/>
  </r>
  <r>
    <x v="2"/>
    <n v="18"/>
    <s v="MW1.18"/>
    <x v="1"/>
    <d v="2020-11-16T00:00:00"/>
    <x v="10"/>
    <n v="2469"/>
    <s v="rhizome"/>
    <s v="non-canopy"/>
    <s v="NA"/>
    <n v="6"/>
    <n v="0"/>
    <s v="NA"/>
    <n v="0"/>
    <n v="0"/>
    <n v="0"/>
    <n v="0"/>
    <m/>
    <n v="6"/>
  </r>
  <r>
    <x v="2"/>
    <n v="18"/>
    <s v="MW1.18"/>
    <x v="1"/>
    <d v="2020-11-16T00:00:00"/>
    <x v="1"/>
    <n v="3997"/>
    <s v="lignotuber"/>
    <s v="soil-persistent"/>
    <s v="NA"/>
    <n v="6"/>
    <n v="0"/>
    <s v="NA"/>
    <n v="0"/>
    <n v="27"/>
    <n v="0"/>
    <n v="0"/>
    <m/>
    <n v="33"/>
  </r>
  <r>
    <x v="2"/>
    <n v="18"/>
    <s v="MW1.18"/>
    <x v="1"/>
    <d v="2020-11-16T00:00:00"/>
    <x v="17"/>
    <n v="5532"/>
    <s v="rhizome"/>
    <s v="non-canopy"/>
    <s v="NA"/>
    <n v="18"/>
    <n v="0"/>
    <s v="NA"/>
    <n v="0"/>
    <s v="NA"/>
    <s v="NA"/>
    <s v="NA"/>
    <m/>
    <n v="18"/>
  </r>
  <r>
    <x v="2"/>
    <n v="18"/>
    <s v="MW1.18"/>
    <x v="1"/>
    <d v="2020-11-16T00:00:00"/>
    <x v="19"/>
    <n v="6325"/>
    <s v="tussock"/>
    <s v="non-canopy"/>
    <s v="NA"/>
    <n v="3"/>
    <n v="0"/>
    <s v="NA"/>
    <n v="1"/>
    <n v="0"/>
    <n v="0"/>
    <n v="0"/>
    <m/>
    <n v="3"/>
  </r>
  <r>
    <x v="2"/>
    <n v="18"/>
    <s v="MW1.18"/>
    <x v="1"/>
    <d v="2020-11-16T00:00:00"/>
    <x v="29"/>
    <n v="10605"/>
    <s v="rhizome"/>
    <s v="non-canopy"/>
    <s v="NA"/>
    <n v="8"/>
    <n v="0"/>
    <s v="NA"/>
    <n v="0"/>
    <s v="NA"/>
    <s v="NA"/>
    <s v="NA"/>
    <m/>
    <n v="8"/>
  </r>
  <r>
    <x v="2"/>
    <n v="18"/>
    <s v="MW1.18"/>
    <x v="1"/>
    <d v="2020-11-16T00:00:00"/>
    <x v="20"/>
    <n v="2557"/>
    <s v="rhizome"/>
    <s v="transient"/>
    <s v="NA"/>
    <n v="5"/>
    <n v="0"/>
    <s v="NA"/>
    <n v="0"/>
    <n v="0"/>
    <n v="0"/>
    <n v="0"/>
    <m/>
    <n v="5"/>
  </r>
  <r>
    <x v="2"/>
    <n v="18"/>
    <s v="MW1.18"/>
    <x v="1"/>
    <d v="2020-11-16T00:00:00"/>
    <x v="0"/>
    <n v="7766"/>
    <s v="lignotuber"/>
    <s v="canopy"/>
    <s v="NA"/>
    <n v="2"/>
    <n v="0"/>
    <s v="NA"/>
    <n v="0"/>
    <n v="0"/>
    <n v="0"/>
    <n v="0"/>
    <m/>
    <n v="2"/>
  </r>
  <r>
    <x v="2"/>
    <n v="18"/>
    <s v="MW1.18"/>
    <x v="1"/>
    <d v="2020-11-16T00:00:00"/>
    <x v="23"/>
    <n v="7138"/>
    <s v="rhizome"/>
    <s v="transient"/>
    <s v="NA"/>
    <n v="12"/>
    <n v="0"/>
    <s v="NA"/>
    <n v="0"/>
    <s v="NA"/>
    <s v="NA"/>
    <s v="NA"/>
    <m/>
    <n v="12"/>
  </r>
  <r>
    <x v="2"/>
    <n v="18"/>
    <s v="MW1.18"/>
    <x v="1"/>
    <d v="2020-11-16T00:00:00"/>
    <x v="27"/>
    <n v="2503"/>
    <s v="tussock"/>
    <s v="non-canopy"/>
    <s v="NA"/>
    <n v="13"/>
    <n v="0"/>
    <s v="NA"/>
    <n v="0"/>
    <n v="0"/>
    <n v="0"/>
    <n v="0"/>
    <m/>
    <n v="13"/>
  </r>
  <r>
    <x v="2"/>
    <n v="18"/>
    <s v="MW1.18"/>
    <x v="1"/>
    <d v="2020-11-16T00:00:00"/>
    <x v="8"/>
    <n v="7993"/>
    <s v="rhizome"/>
    <s v="non-canopy"/>
    <s v="NA"/>
    <n v="4"/>
    <n v="0"/>
    <s v="NA"/>
    <n v="0"/>
    <s v="NA"/>
    <s v="NA"/>
    <s v="NA"/>
    <m/>
    <n v="4"/>
  </r>
  <r>
    <x v="2"/>
    <n v="18"/>
    <s v="MW1.18"/>
    <x v="1"/>
    <d v="2020-11-16T00:00:00"/>
    <x v="25"/>
    <n v="2654"/>
    <m/>
    <m/>
    <s v="NA"/>
    <n v="0"/>
    <n v="0"/>
    <s v="NA"/>
    <n v="0"/>
    <n v="8"/>
    <n v="0"/>
    <n v="0"/>
    <m/>
    <n v="8"/>
  </r>
  <r>
    <x v="2"/>
    <n v="18"/>
    <s v="MW1.18"/>
    <x v="1"/>
    <d v="2020-11-16T00:00:00"/>
    <x v="2"/>
    <n v="2987"/>
    <m/>
    <m/>
    <s v="NA"/>
    <n v="0"/>
    <n v="0"/>
    <s v="NA"/>
    <n v="0"/>
    <n v="6"/>
    <n v="0"/>
    <n v="0"/>
    <m/>
    <n v="6"/>
  </r>
  <r>
    <x v="2"/>
    <n v="18"/>
    <s v="MW1.18"/>
    <x v="1"/>
    <d v="2020-11-16T00:00:00"/>
    <x v="46"/>
    <n v="2602"/>
    <s v="none"/>
    <s v="soil-persistent"/>
    <s v="NA"/>
    <n v="0"/>
    <n v="0"/>
    <s v="NA"/>
    <n v="0"/>
    <n v="230"/>
    <n v="0"/>
    <n v="0"/>
    <m/>
    <n v="230"/>
  </r>
  <r>
    <x v="2"/>
    <n v="19"/>
    <s v="MW1.19"/>
    <x v="1"/>
    <d v="2020-11-16T00:00:00"/>
    <x v="10"/>
    <n v="2469"/>
    <s v="rhizome"/>
    <s v="non-canopy"/>
    <s v="NA"/>
    <n v="4"/>
    <n v="0"/>
    <s v="NA"/>
    <n v="0"/>
    <n v="0"/>
    <n v="0"/>
    <n v="0"/>
    <m/>
    <n v="4"/>
  </r>
  <r>
    <x v="2"/>
    <n v="19"/>
    <s v="MW1.19"/>
    <x v="1"/>
    <d v="2020-11-16T00:00:00"/>
    <x v="1"/>
    <n v="3997"/>
    <s v="lignotuber"/>
    <s v="soil-persistent"/>
    <s v="NA"/>
    <n v="3"/>
    <n v="0"/>
    <s v="NA"/>
    <n v="0"/>
    <n v="16"/>
    <n v="0"/>
    <n v="0"/>
    <m/>
    <n v="19"/>
  </r>
  <r>
    <x v="2"/>
    <n v="19"/>
    <s v="MW1.19"/>
    <x v="1"/>
    <d v="2020-11-16T00:00:00"/>
    <x v="19"/>
    <n v="6325"/>
    <s v="tussock"/>
    <s v="non-canopy"/>
    <s v="NA"/>
    <n v="2"/>
    <n v="0"/>
    <s v="NA"/>
    <n v="0"/>
    <n v="0"/>
    <n v="0"/>
    <n v="0"/>
    <m/>
    <n v="2"/>
  </r>
  <r>
    <x v="2"/>
    <n v="19"/>
    <s v="MW1.19"/>
    <x v="1"/>
    <d v="2020-11-16T00:00:00"/>
    <x v="17"/>
    <n v="5532"/>
    <s v="rhizome"/>
    <s v="non-canopy"/>
    <s v="NA"/>
    <n v="24"/>
    <n v="0"/>
    <s v="NA"/>
    <n v="0"/>
    <s v="NA"/>
    <s v="NA"/>
    <s v="NA"/>
    <m/>
    <n v="24"/>
  </r>
  <r>
    <x v="2"/>
    <n v="19"/>
    <s v="MW1.19"/>
    <x v="1"/>
    <d v="2020-11-16T00:00:00"/>
    <x v="31"/>
    <n v="1609"/>
    <s v="basal"/>
    <s v="non-canopy"/>
    <s v="NA"/>
    <n v="0"/>
    <n v="0"/>
    <s v="NA"/>
    <n v="0"/>
    <n v="1"/>
    <n v="0"/>
    <n v="0"/>
    <m/>
    <n v="1"/>
  </r>
  <r>
    <x v="2"/>
    <n v="19"/>
    <s v="MW1.19"/>
    <x v="1"/>
    <d v="2020-11-16T00:00:00"/>
    <x v="16"/>
    <n v="2603"/>
    <s v="basal"/>
    <s v="soil-persistent"/>
    <s v="NA"/>
    <n v="2"/>
    <n v="0"/>
    <s v="NA"/>
    <n v="0"/>
    <n v="0"/>
    <n v="0"/>
    <n v="0"/>
    <m/>
    <n v="2"/>
  </r>
  <r>
    <x v="2"/>
    <n v="19"/>
    <s v="MW1.19"/>
    <x v="1"/>
    <d v="2020-11-16T00:00:00"/>
    <x v="23"/>
    <n v="7138"/>
    <s v="rhizome"/>
    <s v="transient"/>
    <s v="NA"/>
    <n v="28"/>
    <n v="0"/>
    <s v="NA"/>
    <n v="0"/>
    <s v="NA"/>
    <s v="NA"/>
    <s v="NA"/>
    <m/>
    <n v="28"/>
  </r>
  <r>
    <x v="2"/>
    <n v="19"/>
    <s v="MW1.19"/>
    <x v="1"/>
    <d v="2020-11-16T00:00:00"/>
    <x v="29"/>
    <n v="10605"/>
    <s v="rhizome"/>
    <s v="non-canopy"/>
    <s v="NA"/>
    <n v="21"/>
    <n v="0"/>
    <s v="NA"/>
    <n v="0"/>
    <s v="NA"/>
    <s v="NA"/>
    <s v="NA"/>
    <m/>
    <n v="21"/>
  </r>
  <r>
    <x v="2"/>
    <n v="19"/>
    <s v="MW1.19"/>
    <x v="1"/>
    <d v="2020-11-16T00:00:00"/>
    <x v="27"/>
    <n v="2503"/>
    <s v="tussock"/>
    <s v="non-canopy"/>
    <s v="NA"/>
    <n v="7"/>
    <n v="0"/>
    <s v="NA"/>
    <n v="0"/>
    <n v="0"/>
    <n v="0"/>
    <n v="0"/>
    <m/>
    <n v="7"/>
  </r>
  <r>
    <x v="2"/>
    <n v="19"/>
    <s v="MW1.19"/>
    <x v="1"/>
    <d v="2020-11-16T00:00:00"/>
    <x v="9"/>
    <n v="8875"/>
    <m/>
    <m/>
    <s v="NA"/>
    <n v="0"/>
    <n v="0"/>
    <s v="NA"/>
    <n v="0"/>
    <n v="1"/>
    <n v="0"/>
    <n v="0"/>
    <m/>
    <n v="1"/>
  </r>
  <r>
    <x v="2"/>
    <n v="19"/>
    <s v="MW1.19"/>
    <x v="1"/>
    <d v="2020-11-16T00:00:00"/>
    <x v="25"/>
    <n v="2654"/>
    <m/>
    <m/>
    <s v="NA"/>
    <n v="0"/>
    <n v="0"/>
    <s v="NA"/>
    <n v="0"/>
    <n v="25"/>
    <n v="0"/>
    <n v="0"/>
    <m/>
    <n v="25"/>
  </r>
  <r>
    <x v="2"/>
    <n v="19"/>
    <s v="MW1.19"/>
    <x v="1"/>
    <d v="2020-11-16T00:00:00"/>
    <x v="46"/>
    <n v="2602"/>
    <s v="none"/>
    <s v="soil-persistent"/>
    <s v="NA"/>
    <n v="0"/>
    <n v="0"/>
    <s v="NA"/>
    <n v="0"/>
    <n v="290"/>
    <n v="0"/>
    <n v="0"/>
    <m/>
    <n v="290"/>
  </r>
  <r>
    <x v="2"/>
    <n v="19"/>
    <s v="MW1.19"/>
    <x v="1"/>
    <d v="2020-11-16T00:00:00"/>
    <x v="8"/>
    <n v="7993"/>
    <m/>
    <m/>
    <s v="NA"/>
    <n v="7"/>
    <n v="0"/>
    <s v="NA"/>
    <n v="0"/>
    <s v="NA"/>
    <s v="NA"/>
    <s v="NA"/>
    <m/>
    <n v="7"/>
  </r>
  <r>
    <x v="2"/>
    <n v="20"/>
    <s v="MW1.20"/>
    <x v="1"/>
    <d v="2020-11-16T00:00:00"/>
    <x v="10"/>
    <n v="2469"/>
    <s v="rhizome"/>
    <s v="non-canopy"/>
    <s v="NA"/>
    <n v="9"/>
    <n v="0"/>
    <s v="NA"/>
    <n v="0"/>
    <n v="0"/>
    <n v="0"/>
    <n v="0"/>
    <m/>
    <n v="9"/>
  </r>
  <r>
    <x v="2"/>
    <n v="20"/>
    <s v="MW1.20"/>
    <x v="1"/>
    <d v="2020-11-16T00:00:00"/>
    <x v="1"/>
    <n v="3997"/>
    <s v="lignotuber"/>
    <s v="soil-persistent"/>
    <s v="NA"/>
    <n v="6"/>
    <n v="0"/>
    <s v="NA"/>
    <n v="0"/>
    <n v="27"/>
    <n v="0"/>
    <n v="0"/>
    <m/>
    <n v="33"/>
  </r>
  <r>
    <x v="2"/>
    <n v="20"/>
    <s v="MW1.20"/>
    <x v="1"/>
    <d v="2020-11-16T00:00:00"/>
    <x v="17"/>
    <n v="5532"/>
    <s v="rhizome"/>
    <s v="non-canopy"/>
    <s v="NA"/>
    <n v="20"/>
    <n v="0"/>
    <s v="NA"/>
    <n v="0"/>
    <s v="NA"/>
    <s v="NA"/>
    <s v="NA"/>
    <m/>
    <n v="20"/>
  </r>
  <r>
    <x v="2"/>
    <n v="20"/>
    <s v="MW1.20"/>
    <x v="1"/>
    <d v="2020-11-16T00:00:00"/>
    <x v="29"/>
    <n v="10605"/>
    <s v="rhizome"/>
    <s v="non-canopy"/>
    <s v="NA"/>
    <n v="18"/>
    <n v="0"/>
    <s v="NA"/>
    <n v="0"/>
    <s v="NA"/>
    <s v="NA"/>
    <s v="NA"/>
    <m/>
    <n v="18"/>
  </r>
  <r>
    <x v="2"/>
    <n v="20"/>
    <s v="MW1.20"/>
    <x v="1"/>
    <d v="2020-11-16T00:00:00"/>
    <x v="27"/>
    <n v="2503"/>
    <s v="tussock"/>
    <s v="non-canopy"/>
    <s v="NA"/>
    <n v="6"/>
    <n v="0"/>
    <s v="NA"/>
    <n v="0"/>
    <n v="0"/>
    <n v="0"/>
    <n v="0"/>
    <m/>
    <n v="6"/>
  </r>
  <r>
    <x v="2"/>
    <n v="20"/>
    <s v="MW1.20"/>
    <x v="1"/>
    <d v="2020-11-16T00:00:00"/>
    <x v="9"/>
    <n v="8875"/>
    <m/>
    <m/>
    <s v="NA"/>
    <n v="0"/>
    <n v="0"/>
    <s v="NA"/>
    <n v="0"/>
    <n v="1"/>
    <n v="0"/>
    <n v="0"/>
    <m/>
    <n v="1"/>
  </r>
  <r>
    <x v="2"/>
    <n v="20"/>
    <s v="MW1.20"/>
    <x v="1"/>
    <d v="2020-11-16T00:00:00"/>
    <x v="19"/>
    <n v="6325"/>
    <m/>
    <m/>
    <s v="NA"/>
    <n v="1"/>
    <n v="0"/>
    <s v="NA"/>
    <n v="0"/>
    <n v="0"/>
    <n v="0"/>
    <n v="0"/>
    <m/>
    <n v="1"/>
  </r>
  <r>
    <x v="2"/>
    <n v="20"/>
    <s v="MW1.20"/>
    <x v="1"/>
    <d v="2020-11-16T00:00:00"/>
    <x v="43"/>
    <n v="2302"/>
    <s v="rhizome"/>
    <s v="non-canopy"/>
    <s v="NA"/>
    <n v="2"/>
    <n v="0"/>
    <s v="NA"/>
    <n v="0"/>
    <s v="NA"/>
    <s v="NA"/>
    <s v="NA"/>
    <m/>
    <n v="2"/>
  </r>
  <r>
    <x v="2"/>
    <n v="20"/>
    <s v="MW1.20"/>
    <x v="1"/>
    <d v="2020-11-16T00:00:00"/>
    <x v="25"/>
    <n v="2654"/>
    <m/>
    <m/>
    <s v="NA"/>
    <n v="0"/>
    <n v="0"/>
    <s v="NA"/>
    <n v="0"/>
    <n v="55"/>
    <n v="0"/>
    <n v="0"/>
    <m/>
    <n v="55"/>
  </r>
  <r>
    <x v="2"/>
    <n v="20"/>
    <s v="MW1.20"/>
    <x v="1"/>
    <d v="2020-11-16T00:00:00"/>
    <x v="33"/>
    <n v="4604"/>
    <m/>
    <m/>
    <s v="NA"/>
    <n v="2"/>
    <n v="0"/>
    <s v="NA"/>
    <n v="0"/>
    <n v="0"/>
    <n v="0"/>
    <n v="0"/>
    <m/>
    <n v="2"/>
  </r>
  <r>
    <x v="2"/>
    <n v="20"/>
    <s v="MW1.20"/>
    <x v="1"/>
    <d v="2020-11-16T00:00:00"/>
    <x v="46"/>
    <n v="2602"/>
    <s v="none"/>
    <s v="soil-persistent"/>
    <s v="NA"/>
    <n v="0"/>
    <n v="0"/>
    <s v="NA"/>
    <n v="0"/>
    <n v="220"/>
    <n v="0"/>
    <n v="0"/>
    <m/>
    <n v="220"/>
  </r>
  <r>
    <x v="3"/>
    <n v="1"/>
    <s v="MW2.1"/>
    <x v="1"/>
    <d v="2020-11-16T00:00:00"/>
    <x v="41"/>
    <n v="7943"/>
    <s v="lignotuber"/>
    <s v="canopy"/>
    <s v="NA"/>
    <n v="3"/>
    <n v="0"/>
    <s v="NA"/>
    <n v="0"/>
    <n v="0"/>
    <n v="0"/>
    <n v="0"/>
    <m/>
    <n v="3"/>
  </r>
  <r>
    <x v="3"/>
    <n v="1"/>
    <s v="MW2.1"/>
    <x v="1"/>
    <d v="2020-11-16T00:00:00"/>
    <x v="9"/>
    <n v="8875"/>
    <s v="lignotuber"/>
    <s v="soil-persistent"/>
    <s v="NA"/>
    <n v="1"/>
    <n v="0"/>
    <s v="NA"/>
    <n v="0"/>
    <n v="0"/>
    <n v="0"/>
    <n v="0"/>
    <m/>
    <n v="1"/>
  </r>
  <r>
    <x v="3"/>
    <n v="1"/>
    <s v="MW2.1"/>
    <x v="1"/>
    <d v="2020-11-16T00:00:00"/>
    <x v="23"/>
    <n v="7138"/>
    <s v="rhizome"/>
    <s v="transient"/>
    <s v="NA"/>
    <n v="1"/>
    <n v="0"/>
    <s v="NA"/>
    <n v="0"/>
    <s v="NA"/>
    <s v="NA"/>
    <s v="NA"/>
    <m/>
    <n v="1"/>
  </r>
  <r>
    <x v="3"/>
    <n v="1"/>
    <s v="MW2.1"/>
    <x v="1"/>
    <d v="2020-11-16T00:00:00"/>
    <x v="29"/>
    <n v="10605"/>
    <s v="rhizome"/>
    <s v="non-canopy"/>
    <s v="NA"/>
    <n v="3"/>
    <n v="0"/>
    <s v="NA"/>
    <n v="0"/>
    <s v="NA"/>
    <s v="NA"/>
    <s v="NA"/>
    <m/>
    <n v="3"/>
  </r>
  <r>
    <x v="3"/>
    <n v="1"/>
    <s v="MW2.1"/>
    <x v="1"/>
    <d v="2020-11-16T00:00:00"/>
    <x v="26"/>
    <n v="3243"/>
    <s v="none"/>
    <s v="soil-persistent"/>
    <s v="NA"/>
    <n v="0"/>
    <n v="0"/>
    <s v="NA"/>
    <n v="0"/>
    <n v="5"/>
    <n v="0"/>
    <n v="0"/>
    <m/>
    <n v="5"/>
  </r>
  <r>
    <x v="3"/>
    <n v="1"/>
    <s v="MW2.1"/>
    <x v="1"/>
    <d v="2020-11-16T00:00:00"/>
    <x v="17"/>
    <n v="5532"/>
    <s v="rhizome"/>
    <s v="non-canopy"/>
    <s v="NA"/>
    <n v="8"/>
    <n v="0"/>
    <s v="NA"/>
    <n v="0"/>
    <n v="0"/>
    <n v="0"/>
    <n v="0"/>
    <m/>
    <n v="8"/>
  </r>
  <r>
    <x v="3"/>
    <n v="2"/>
    <s v="MW2.2"/>
    <x v="1"/>
    <d v="2020-11-16T00:00:00"/>
    <x v="41"/>
    <n v="7943"/>
    <s v="lignotuber"/>
    <s v="canopy"/>
    <s v="NA"/>
    <n v="1"/>
    <n v="0"/>
    <s v="NA"/>
    <n v="0"/>
    <n v="0"/>
    <n v="0"/>
    <n v="0"/>
    <m/>
    <n v="1"/>
  </r>
  <r>
    <x v="3"/>
    <n v="2"/>
    <s v="MW2.2"/>
    <x v="1"/>
    <d v="2020-11-16T00:00:00"/>
    <x v="9"/>
    <n v="8875"/>
    <s v="lignotuber"/>
    <s v="soil-persistent"/>
    <s v="NA"/>
    <n v="3"/>
    <n v="0"/>
    <s v="NA"/>
    <n v="0"/>
    <n v="2"/>
    <n v="0"/>
    <n v="0"/>
    <m/>
    <n v="5"/>
  </r>
  <r>
    <x v="3"/>
    <n v="2"/>
    <s v="MW2.2"/>
    <x v="1"/>
    <d v="2020-11-16T00:00:00"/>
    <x v="10"/>
    <n v="2469"/>
    <s v="rhizome"/>
    <s v="non-canopy"/>
    <s v="NA"/>
    <n v="7"/>
    <n v="0"/>
    <s v="NA"/>
    <n v="0"/>
    <n v="0"/>
    <n v="0"/>
    <n v="0"/>
    <m/>
    <n v="7"/>
  </r>
  <r>
    <x v="3"/>
    <n v="2"/>
    <s v="MW2.2"/>
    <x v="1"/>
    <d v="2020-11-16T00:00:00"/>
    <x v="17"/>
    <n v="5532"/>
    <s v="rhizome"/>
    <s v="non-canopy"/>
    <s v="NA"/>
    <n v="4"/>
    <n v="0"/>
    <s v="NA"/>
    <n v="0"/>
    <n v="0"/>
    <n v="0"/>
    <n v="0"/>
    <m/>
    <n v="4"/>
  </r>
  <r>
    <x v="3"/>
    <n v="2"/>
    <s v="MW2.2"/>
    <x v="1"/>
    <d v="2020-11-16T00:00:00"/>
    <x v="1"/>
    <n v="3997"/>
    <s v="lignotuber"/>
    <s v="soil-persistent"/>
    <s v="NA"/>
    <n v="1"/>
    <n v="0"/>
    <s v="NA"/>
    <n v="0"/>
    <n v="0"/>
    <n v="0"/>
    <n v="0"/>
    <m/>
    <n v="1"/>
  </r>
  <r>
    <x v="3"/>
    <n v="2"/>
    <s v="MW2.2"/>
    <x v="1"/>
    <d v="2020-11-16T00:00:00"/>
    <x v="26"/>
    <n v="3243"/>
    <s v="none"/>
    <s v="soil-persistent"/>
    <s v="NA"/>
    <n v="0"/>
    <n v="0"/>
    <s v="NA"/>
    <n v="0"/>
    <n v="10"/>
    <n v="0"/>
    <n v="8"/>
    <m/>
    <n v="10"/>
  </r>
  <r>
    <x v="3"/>
    <n v="2"/>
    <s v="MW2.2"/>
    <x v="1"/>
    <d v="2020-11-16T00:00:00"/>
    <x v="43"/>
    <n v="2302"/>
    <s v="rhizome"/>
    <s v="non-canopy"/>
    <s v="NA"/>
    <n v="7"/>
    <n v="0"/>
    <s v="NA"/>
    <n v="0"/>
    <s v="NA"/>
    <s v="NA"/>
    <s v="NA"/>
    <m/>
    <n v="7"/>
  </r>
  <r>
    <x v="3"/>
    <n v="2"/>
    <s v="MW2.2"/>
    <x v="1"/>
    <d v="2020-11-16T00:00:00"/>
    <x v="0"/>
    <n v="7766"/>
    <s v="lignotuber"/>
    <s v="canopy"/>
    <s v="NA"/>
    <n v="1"/>
    <n v="0"/>
    <s v="NA"/>
    <n v="0"/>
    <n v="0"/>
    <n v="0"/>
    <n v="0"/>
    <m/>
    <n v="1"/>
  </r>
  <r>
    <x v="3"/>
    <n v="2"/>
    <s v="MW2.2"/>
    <x v="1"/>
    <d v="2020-11-16T00:00:00"/>
    <x v="23"/>
    <n v="7138"/>
    <s v="rhizome"/>
    <s v="transient"/>
    <s v="NA"/>
    <n v="1"/>
    <n v="0"/>
    <s v="NA"/>
    <n v="0"/>
    <s v="NA"/>
    <s v="NA"/>
    <s v="NA"/>
    <m/>
    <n v="1"/>
  </r>
  <r>
    <x v="3"/>
    <n v="3"/>
    <s v="MW2.3"/>
    <x v="1"/>
    <d v="2020-11-16T00:00:00"/>
    <x v="0"/>
    <n v="7766"/>
    <s v="lignotuber"/>
    <s v="canopy"/>
    <s v="NA"/>
    <n v="2"/>
    <n v="0"/>
    <s v="NA"/>
    <n v="0"/>
    <n v="0"/>
    <n v="0"/>
    <n v="0"/>
    <m/>
    <n v="2"/>
  </r>
  <r>
    <x v="3"/>
    <n v="3"/>
    <s v="MW2.3"/>
    <x v="1"/>
    <d v="2020-11-16T00:00:00"/>
    <x v="10"/>
    <n v="2469"/>
    <s v="rhizome"/>
    <s v="non-canopy"/>
    <s v="NA"/>
    <n v="2"/>
    <n v="0"/>
    <s v="NA"/>
    <n v="0"/>
    <n v="0"/>
    <n v="0"/>
    <n v="0"/>
    <m/>
    <n v="2"/>
  </r>
  <r>
    <x v="3"/>
    <n v="4"/>
    <s v="MW2.4"/>
    <x v="1"/>
    <d v="2020-11-16T00:00:00"/>
    <x v="9"/>
    <n v="8875"/>
    <s v="lignotuber"/>
    <s v="soil-persistent"/>
    <s v="NA"/>
    <n v="1"/>
    <n v="0"/>
    <s v="NA"/>
    <n v="0"/>
    <n v="0"/>
    <n v="0"/>
    <n v="0"/>
    <m/>
    <n v="1"/>
  </r>
  <r>
    <x v="3"/>
    <n v="4"/>
    <s v="MW2.4"/>
    <x v="1"/>
    <d v="2020-11-16T00:00:00"/>
    <x v="41"/>
    <n v="7943"/>
    <s v="lignotuber"/>
    <s v="canopy"/>
    <s v="NA"/>
    <n v="5"/>
    <n v="1"/>
    <s v="NA"/>
    <n v="0"/>
    <n v="0"/>
    <n v="0"/>
    <n v="0"/>
    <m/>
    <n v="5"/>
  </r>
  <r>
    <x v="3"/>
    <n v="4"/>
    <s v="MW2.4"/>
    <x v="1"/>
    <d v="2020-11-16T00:00:00"/>
    <x v="1"/>
    <n v="3997"/>
    <s v="lignotuber"/>
    <s v="soil-persistent"/>
    <s v="NA"/>
    <n v="1"/>
    <n v="0"/>
    <s v="NA"/>
    <n v="0"/>
    <n v="0"/>
    <n v="0"/>
    <n v="0"/>
    <m/>
    <n v="1"/>
  </r>
  <r>
    <x v="3"/>
    <n v="4"/>
    <s v="MW2.4"/>
    <x v="1"/>
    <d v="2020-11-16T00:00:00"/>
    <x v="26"/>
    <n v="3243"/>
    <s v="none"/>
    <s v="soil-persistent"/>
    <s v="NA"/>
    <n v="0"/>
    <n v="0"/>
    <s v="NA"/>
    <n v="0"/>
    <n v="2"/>
    <n v="0"/>
    <n v="0"/>
    <m/>
    <n v="2"/>
  </r>
  <r>
    <x v="3"/>
    <n v="4"/>
    <s v="MW2.4"/>
    <x v="1"/>
    <d v="2020-11-16T00:00:00"/>
    <x v="43"/>
    <n v="2302"/>
    <s v="rhizome"/>
    <s v="non-canopy"/>
    <s v="NA"/>
    <n v="6"/>
    <n v="0"/>
    <s v="NA"/>
    <n v="0"/>
    <s v="NA"/>
    <s v="NA"/>
    <s v="NA"/>
    <m/>
    <n v="6"/>
  </r>
  <r>
    <x v="3"/>
    <n v="5"/>
    <s v="MW2.5"/>
    <x v="1"/>
    <d v="2020-11-16T00:00:00"/>
    <x v="41"/>
    <n v="7943"/>
    <s v="lignotuber"/>
    <s v="canopy"/>
    <s v="NA"/>
    <n v="5"/>
    <n v="0"/>
    <s v="NA"/>
    <n v="0"/>
    <n v="0"/>
    <n v="0"/>
    <n v="0"/>
    <m/>
    <n v="5"/>
  </r>
  <r>
    <x v="3"/>
    <n v="5"/>
    <s v="MW2.5"/>
    <x v="1"/>
    <d v="2020-11-16T00:00:00"/>
    <x v="43"/>
    <n v="2302"/>
    <s v="rhizome"/>
    <s v="non-canopy"/>
    <s v="NA"/>
    <n v="16"/>
    <n v="0"/>
    <s v="NA"/>
    <n v="0"/>
    <s v="NA"/>
    <s v="NA"/>
    <s v="NA"/>
    <m/>
    <n v="16"/>
  </r>
  <r>
    <x v="3"/>
    <n v="6"/>
    <s v="MW2.6"/>
    <x v="1"/>
    <d v="2020-11-16T00:00:00"/>
    <x v="43"/>
    <n v="2302"/>
    <s v="rhizome"/>
    <s v="non-canopy"/>
    <s v="NA"/>
    <n v="8"/>
    <n v="0"/>
    <s v="NA"/>
    <n v="0"/>
    <s v="NA"/>
    <s v="NA"/>
    <s v="NA"/>
    <m/>
    <n v="8"/>
  </r>
  <r>
    <x v="3"/>
    <n v="6"/>
    <s v="MW2.6"/>
    <x v="1"/>
    <d v="2020-11-16T00:00:00"/>
    <x v="23"/>
    <n v="7138"/>
    <s v="rhizome"/>
    <s v="transient"/>
    <s v="NA"/>
    <n v="1"/>
    <n v="0"/>
    <s v="NA"/>
    <n v="0"/>
    <s v="NA"/>
    <s v="NA"/>
    <s v="NA"/>
    <m/>
    <n v="1"/>
  </r>
  <r>
    <x v="3"/>
    <n v="6"/>
    <s v="MW2.6"/>
    <x v="1"/>
    <d v="2020-11-16T00:00:00"/>
    <x v="29"/>
    <n v="10605"/>
    <s v="rhizome"/>
    <s v="non-canopy"/>
    <s v="NA"/>
    <n v="1"/>
    <n v="0"/>
    <s v="NA"/>
    <n v="0"/>
    <s v="NA"/>
    <s v="NA"/>
    <s v="NA"/>
    <m/>
    <n v="1"/>
  </r>
  <r>
    <x v="3"/>
    <n v="6"/>
    <s v="MW2.6"/>
    <x v="1"/>
    <d v="2020-11-16T00:00:00"/>
    <x v="17"/>
    <n v="5532"/>
    <s v="rhizome"/>
    <s v="non-canopy"/>
    <s v="NA"/>
    <n v="1"/>
    <n v="0"/>
    <s v="NA"/>
    <n v="0"/>
    <n v="0"/>
    <n v="0"/>
    <n v="0"/>
    <m/>
    <n v="1"/>
  </r>
  <r>
    <x v="3"/>
    <n v="6"/>
    <s v="MW2.6"/>
    <x v="1"/>
    <d v="2020-11-16T00:00:00"/>
    <x v="2"/>
    <n v="2987"/>
    <s v="basal"/>
    <s v="soil-persistent"/>
    <s v="NA"/>
    <n v="1"/>
    <n v="0"/>
    <s v="NA"/>
    <n v="0"/>
    <n v="0"/>
    <n v="0"/>
    <n v="0"/>
    <m/>
    <n v="1"/>
  </r>
  <r>
    <x v="3"/>
    <n v="7"/>
    <s v="MW2.7"/>
    <x v="1"/>
    <d v="2020-11-16T00:00:00"/>
    <x v="0"/>
    <n v="7766"/>
    <s v="lignotuber"/>
    <s v="canopy"/>
    <s v="NA"/>
    <n v="1"/>
    <n v="0"/>
    <s v="NA"/>
    <n v="0"/>
    <n v="0"/>
    <n v="0"/>
    <n v="0"/>
    <m/>
    <n v="1"/>
  </r>
  <r>
    <x v="3"/>
    <n v="7"/>
    <s v="MW2.7"/>
    <x v="1"/>
    <d v="2020-11-16T00:00:00"/>
    <x v="9"/>
    <n v="8875"/>
    <s v="lignotuber"/>
    <s v="soil-persistent"/>
    <s v="NA"/>
    <n v="3"/>
    <n v="0"/>
    <s v="NA"/>
    <n v="0"/>
    <n v="0"/>
    <n v="0"/>
    <n v="0"/>
    <m/>
    <n v="3"/>
  </r>
  <r>
    <x v="3"/>
    <n v="7"/>
    <s v="MW2.7"/>
    <x v="1"/>
    <d v="2020-11-16T00:00:00"/>
    <x v="1"/>
    <n v="3997"/>
    <s v="lignotuber"/>
    <s v="soil-persistent"/>
    <s v="NA"/>
    <n v="2"/>
    <n v="0"/>
    <s v="NA"/>
    <n v="0"/>
    <n v="0"/>
    <n v="0"/>
    <n v="0"/>
    <m/>
    <n v="2"/>
  </r>
  <r>
    <x v="3"/>
    <n v="7"/>
    <s v="MW2.7"/>
    <x v="1"/>
    <d v="2020-11-16T00:00:00"/>
    <x v="23"/>
    <n v="7138"/>
    <s v="rhizome"/>
    <s v="transient"/>
    <s v="NA"/>
    <n v="4"/>
    <n v="0"/>
    <s v="NA"/>
    <n v="0"/>
    <s v="NA"/>
    <s v="NA"/>
    <s v="NA"/>
    <m/>
    <n v="4"/>
  </r>
  <r>
    <x v="3"/>
    <n v="7"/>
    <s v="MW2.7"/>
    <x v="1"/>
    <d v="2020-11-16T00:00:00"/>
    <x v="20"/>
    <n v="2557"/>
    <s v="rhizome"/>
    <s v="transient"/>
    <s v="NA"/>
    <n v="8"/>
    <n v="0"/>
    <s v="NA"/>
    <n v="0"/>
    <n v="0"/>
    <n v="0"/>
    <n v="0"/>
    <m/>
    <n v="8"/>
  </r>
  <r>
    <x v="3"/>
    <n v="7"/>
    <s v="MW2.7"/>
    <x v="1"/>
    <d v="2020-11-16T00:00:00"/>
    <x v="26"/>
    <n v="3243"/>
    <s v="none"/>
    <s v="soil-persistent"/>
    <s v="NA"/>
    <n v="0"/>
    <n v="0"/>
    <s v="NA"/>
    <n v="0"/>
    <n v="4"/>
    <n v="0"/>
    <n v="0"/>
    <m/>
    <n v="4"/>
  </r>
  <r>
    <x v="3"/>
    <n v="7"/>
    <s v="MW2.7"/>
    <x v="1"/>
    <d v="2020-11-16T00:00:00"/>
    <x v="17"/>
    <n v="5532"/>
    <s v="rhizome"/>
    <s v="non-canopy"/>
    <s v="NA"/>
    <n v="13"/>
    <n v="0"/>
    <s v="NA"/>
    <n v="0"/>
    <n v="0"/>
    <n v="0"/>
    <n v="0"/>
    <m/>
    <n v="13"/>
  </r>
  <r>
    <x v="3"/>
    <n v="7"/>
    <s v="MW2.7"/>
    <x v="1"/>
    <d v="2020-11-16T00:00:00"/>
    <x v="10"/>
    <n v="2469"/>
    <s v="rhizome"/>
    <s v="non-canopy"/>
    <s v="NA"/>
    <n v="1"/>
    <n v="0"/>
    <s v="NA"/>
    <n v="0"/>
    <n v="0"/>
    <n v="0"/>
    <n v="0"/>
    <m/>
    <n v="1"/>
  </r>
  <r>
    <x v="3"/>
    <n v="7"/>
    <s v="MW2.7"/>
    <x v="1"/>
    <d v="2020-11-16T00:00:00"/>
    <x v="43"/>
    <n v="2302"/>
    <s v="rhizome"/>
    <s v="non-canopy"/>
    <s v="NA"/>
    <n v="12"/>
    <n v="0"/>
    <s v="NA"/>
    <n v="0"/>
    <s v="NA"/>
    <s v="NA"/>
    <s v="NA"/>
    <m/>
    <n v="12"/>
  </r>
  <r>
    <x v="3"/>
    <n v="8"/>
    <s v="MW2.8"/>
    <x v="1"/>
    <d v="2020-11-16T00:00:00"/>
    <x v="43"/>
    <n v="2302"/>
    <s v="rhizome"/>
    <s v="non-canopy"/>
    <s v="NA"/>
    <n v="12"/>
    <n v="0"/>
    <s v="NA"/>
    <n v="0"/>
    <s v="NA"/>
    <s v="NA"/>
    <s v="NA"/>
    <m/>
    <n v="12"/>
  </r>
  <r>
    <x v="3"/>
    <n v="8"/>
    <s v="MW2.8"/>
    <x v="1"/>
    <d v="2020-11-16T00:00:00"/>
    <x v="17"/>
    <n v="5532"/>
    <s v="rhizome"/>
    <s v="non-canopy"/>
    <s v="NA"/>
    <n v="1"/>
    <n v="0"/>
    <s v="NA"/>
    <n v="0"/>
    <n v="0"/>
    <n v="0"/>
    <n v="0"/>
    <m/>
    <n v="1"/>
  </r>
  <r>
    <x v="3"/>
    <n v="8"/>
    <s v="MW2.8"/>
    <x v="1"/>
    <d v="2020-11-16T00:00:00"/>
    <x v="0"/>
    <n v="7766"/>
    <s v="lignotuber"/>
    <s v="canopy"/>
    <s v="NA"/>
    <n v="1"/>
    <n v="0"/>
    <s v="NA"/>
    <n v="0"/>
    <n v="1"/>
    <n v="0"/>
    <n v="0"/>
    <m/>
    <n v="2"/>
  </r>
  <r>
    <x v="3"/>
    <n v="8"/>
    <s v="MW2.8"/>
    <x v="1"/>
    <d v="2020-11-16T00:00:00"/>
    <x v="1"/>
    <n v="3997"/>
    <s v="lignotuber"/>
    <s v="soil-persistent"/>
    <s v="NA"/>
    <n v="4"/>
    <n v="0"/>
    <s v="NA"/>
    <n v="0"/>
    <n v="0"/>
    <n v="0"/>
    <n v="0"/>
    <m/>
    <n v="4"/>
  </r>
  <r>
    <x v="3"/>
    <n v="9"/>
    <s v="MW2.9"/>
    <x v="1"/>
    <d v="2020-11-16T00:00:00"/>
    <x v="43"/>
    <n v="2302"/>
    <s v="rhizome"/>
    <s v="non-canopy"/>
    <s v="NA"/>
    <n v="15"/>
    <n v="0"/>
    <s v="NA"/>
    <n v="0"/>
    <s v="NA"/>
    <s v="NA"/>
    <s v="NA"/>
    <m/>
    <n v="15"/>
  </r>
  <r>
    <x v="3"/>
    <n v="9"/>
    <s v="MW2.9"/>
    <x v="1"/>
    <d v="2020-11-16T00:00:00"/>
    <x v="29"/>
    <n v="10605"/>
    <s v="rhizome"/>
    <s v="non-canopy"/>
    <s v="NA"/>
    <n v="6"/>
    <n v="0"/>
    <s v="NA"/>
    <n v="0"/>
    <s v="NA"/>
    <s v="NA"/>
    <s v="NA"/>
    <m/>
    <n v="6"/>
  </r>
  <r>
    <x v="3"/>
    <n v="9"/>
    <s v="MW2.9"/>
    <x v="1"/>
    <d v="2020-11-16T00:00:00"/>
    <x v="17"/>
    <n v="5532"/>
    <s v="rhizome"/>
    <s v="non-canopy"/>
    <s v="NA"/>
    <n v="3"/>
    <n v="0"/>
    <s v="NA"/>
    <n v="0"/>
    <n v="0"/>
    <n v="0"/>
    <n v="0"/>
    <m/>
    <n v="3"/>
  </r>
  <r>
    <x v="3"/>
    <n v="9"/>
    <s v="MW2.9"/>
    <x v="1"/>
    <d v="2020-11-16T00:00:00"/>
    <x v="23"/>
    <n v="7138"/>
    <s v="rhizome"/>
    <s v="transient"/>
    <s v="NA"/>
    <n v="8"/>
    <n v="0"/>
    <s v="NA"/>
    <n v="0"/>
    <s v="NA"/>
    <s v="NA"/>
    <s v="NA"/>
    <m/>
    <n v="8"/>
  </r>
  <r>
    <x v="3"/>
    <n v="10"/>
    <s v="MW2.10"/>
    <x v="1"/>
    <d v="2020-11-16T00:00:00"/>
    <x v="43"/>
    <n v="2302"/>
    <s v="rhizome"/>
    <s v="non-canopy"/>
    <s v="NA"/>
    <n v="16"/>
    <n v="0"/>
    <s v="NA"/>
    <n v="0"/>
    <s v="NA"/>
    <s v="NA"/>
    <s v="NA"/>
    <m/>
    <n v="16"/>
  </r>
  <r>
    <x v="3"/>
    <n v="10"/>
    <s v="MW2.10"/>
    <x v="1"/>
    <d v="2020-11-16T00:00:00"/>
    <x v="0"/>
    <n v="7766"/>
    <s v="lignotuber"/>
    <s v="canopy"/>
    <s v="NA"/>
    <n v="2"/>
    <n v="0"/>
    <s v="NA"/>
    <n v="0"/>
    <n v="0"/>
    <n v="0"/>
    <n v="0"/>
    <m/>
    <n v="2"/>
  </r>
  <r>
    <x v="3"/>
    <n v="10"/>
    <s v="MW2.10"/>
    <x v="1"/>
    <d v="2020-11-16T00:00:00"/>
    <x v="9"/>
    <n v="8875"/>
    <s v="lignotuber"/>
    <s v="soil-persistent"/>
    <s v="NA"/>
    <n v="2"/>
    <n v="0"/>
    <s v="NA"/>
    <n v="0"/>
    <n v="1"/>
    <n v="0"/>
    <n v="0"/>
    <m/>
    <n v="3"/>
  </r>
  <r>
    <x v="3"/>
    <n v="10"/>
    <s v="MW2.10"/>
    <x v="1"/>
    <d v="2020-11-16T00:00:00"/>
    <x v="17"/>
    <n v="5532"/>
    <s v="rhizome"/>
    <s v="soil-persistent"/>
    <s v="NA"/>
    <n v="5"/>
    <n v="0"/>
    <s v="NA"/>
    <n v="0"/>
    <n v="0"/>
    <n v="0"/>
    <n v="0"/>
    <m/>
    <n v="5"/>
  </r>
  <r>
    <x v="3"/>
    <n v="10"/>
    <s v="MW2.10"/>
    <x v="1"/>
    <d v="2020-11-16T00:00:00"/>
    <x v="1"/>
    <n v="3997"/>
    <s v="rhizome"/>
    <s v="soil-persistent"/>
    <s v="NA"/>
    <n v="1"/>
    <n v="0"/>
    <s v="NA"/>
    <n v="0"/>
    <n v="0"/>
    <n v="0"/>
    <n v="0"/>
    <m/>
    <n v="1"/>
  </r>
  <r>
    <x v="3"/>
    <n v="10"/>
    <s v="MW2.10"/>
    <x v="1"/>
    <d v="2020-11-16T00:00:00"/>
    <x v="23"/>
    <n v="7138"/>
    <s v="rhizome"/>
    <s v="transient"/>
    <s v="NA"/>
    <n v="4"/>
    <n v="0"/>
    <s v="NA"/>
    <n v="0"/>
    <s v="NA"/>
    <s v="NA"/>
    <s v="NA"/>
    <m/>
    <n v="4"/>
  </r>
  <r>
    <x v="3"/>
    <n v="11"/>
    <s v="MW2.11"/>
    <x v="1"/>
    <d v="2020-11-16T00:00:00"/>
    <x v="43"/>
    <n v="2302"/>
    <s v="rhizome"/>
    <s v="non-canopy"/>
    <s v="NA"/>
    <n v="6"/>
    <n v="0"/>
    <s v="NA"/>
    <n v="0"/>
    <s v="NA"/>
    <s v="NA"/>
    <s v="NA"/>
    <m/>
    <n v="6"/>
  </r>
  <r>
    <x v="3"/>
    <n v="11"/>
    <s v="MW2.11"/>
    <x v="1"/>
    <d v="2020-11-16T00:00:00"/>
    <x v="10"/>
    <n v="2469"/>
    <s v="rhizome"/>
    <s v="non-canopy"/>
    <s v="NA"/>
    <n v="4"/>
    <n v="0"/>
    <s v="NA"/>
    <n v="0"/>
    <n v="0"/>
    <n v="0"/>
    <n v="0"/>
    <m/>
    <n v="4"/>
  </r>
  <r>
    <x v="3"/>
    <n v="11"/>
    <s v="MW2.11"/>
    <x v="1"/>
    <d v="2020-11-16T00:00:00"/>
    <x v="17"/>
    <n v="5532"/>
    <s v="rhizome"/>
    <s v="non-canopy"/>
    <s v="NA"/>
    <n v="9"/>
    <n v="0"/>
    <s v="NA"/>
    <n v="0"/>
    <n v="0"/>
    <n v="0"/>
    <n v="0"/>
    <m/>
    <n v="9"/>
  </r>
  <r>
    <x v="3"/>
    <n v="11"/>
    <s v="MW2.11"/>
    <x v="1"/>
    <d v="2020-11-16T00:00:00"/>
    <x v="23"/>
    <n v="7138"/>
    <s v="rhizome"/>
    <s v="transient"/>
    <s v="NA"/>
    <n v="1"/>
    <n v="0"/>
    <s v="NA"/>
    <n v="0"/>
    <s v="NA"/>
    <s v="NA"/>
    <s v="NA"/>
    <m/>
    <n v="1"/>
  </r>
  <r>
    <x v="3"/>
    <n v="11"/>
    <s v="MW2.11"/>
    <x v="1"/>
    <d v="2020-11-16T00:00:00"/>
    <x v="19"/>
    <n v="6325"/>
    <s v="tussock"/>
    <s v="non-canopy"/>
    <s v="NA"/>
    <n v="2"/>
    <n v="0"/>
    <s v="NA"/>
    <n v="2"/>
    <s v="NA"/>
    <s v="NA"/>
    <s v="NA"/>
    <m/>
    <n v="2"/>
  </r>
  <r>
    <x v="3"/>
    <n v="11"/>
    <s v="MW2.11"/>
    <x v="1"/>
    <d v="2020-11-16T00:00:00"/>
    <x v="26"/>
    <n v="3243"/>
    <s v="none"/>
    <s v="soil-persistent"/>
    <s v="NA"/>
    <n v="0"/>
    <n v="0"/>
    <s v="NA"/>
    <n v="0"/>
    <n v="4"/>
    <n v="0"/>
    <n v="0"/>
    <m/>
    <n v="4"/>
  </r>
  <r>
    <x v="3"/>
    <n v="11"/>
    <s v="MW2.11"/>
    <x v="1"/>
    <d v="2020-11-16T00:00:00"/>
    <x v="0"/>
    <n v="7766"/>
    <s v="lignotuber"/>
    <s v="canopy"/>
    <s v="NA"/>
    <n v="1"/>
    <n v="0"/>
    <s v="NA"/>
    <n v="0"/>
    <n v="8"/>
    <n v="0"/>
    <n v="0"/>
    <m/>
    <n v="9"/>
  </r>
  <r>
    <x v="3"/>
    <n v="12"/>
    <s v="MW2.12"/>
    <x v="1"/>
    <d v="2020-11-16T00:00:00"/>
    <x v="10"/>
    <n v="2469"/>
    <s v="rhizome"/>
    <s v="non-canopy"/>
    <s v="NA"/>
    <n v="3"/>
    <n v="0"/>
    <s v="NA"/>
    <n v="0"/>
    <n v="0"/>
    <n v="0"/>
    <n v="0"/>
    <m/>
    <n v="3"/>
  </r>
  <r>
    <x v="3"/>
    <n v="12"/>
    <s v="MW2.12"/>
    <x v="1"/>
    <d v="2020-11-16T00:00:00"/>
    <x v="19"/>
    <n v="6325"/>
    <s v="tussock"/>
    <s v="non-canopy"/>
    <s v="NA"/>
    <n v="1"/>
    <n v="0"/>
    <s v="NA"/>
    <n v="0"/>
    <s v="NA"/>
    <s v="NA"/>
    <s v="NA"/>
    <m/>
    <n v="1"/>
  </r>
  <r>
    <x v="3"/>
    <n v="12"/>
    <s v="MW2.12"/>
    <x v="1"/>
    <d v="2020-11-16T00:00:00"/>
    <x v="17"/>
    <n v="5532"/>
    <s v="rhizome"/>
    <s v="non-canopy"/>
    <s v="NA"/>
    <n v="6"/>
    <n v="0"/>
    <s v="NA"/>
    <n v="0"/>
    <n v="0"/>
    <n v="0"/>
    <n v="0"/>
    <m/>
    <n v="6"/>
  </r>
  <r>
    <x v="3"/>
    <n v="12"/>
    <s v="MW2.12"/>
    <x v="1"/>
    <d v="2020-11-16T00:00:00"/>
    <x v="23"/>
    <n v="7138"/>
    <s v="rhizome"/>
    <s v="transient"/>
    <s v="NA"/>
    <n v="2"/>
    <n v="0"/>
    <s v="NA"/>
    <n v="0"/>
    <s v="NA"/>
    <s v="NA"/>
    <s v="NA"/>
    <m/>
    <n v="2"/>
  </r>
  <r>
    <x v="3"/>
    <n v="12"/>
    <s v="MW2.12"/>
    <x v="1"/>
    <d v="2020-11-16T00:00:00"/>
    <x v="1"/>
    <n v="3997"/>
    <s v="lignotuber"/>
    <s v="soil-persistent"/>
    <s v="NA"/>
    <n v="2"/>
    <n v="0"/>
    <s v="NA"/>
    <n v="0"/>
    <n v="0"/>
    <n v="0"/>
    <n v="0"/>
    <m/>
    <n v="2"/>
  </r>
  <r>
    <x v="3"/>
    <n v="12"/>
    <s v="MW2.12"/>
    <x v="1"/>
    <d v="2020-11-16T00:00:00"/>
    <x v="31"/>
    <n v="1609"/>
    <s v="basal"/>
    <s v="non-canopy"/>
    <s v="NA"/>
    <n v="1"/>
    <n v="0"/>
    <s v="NA"/>
    <n v="0"/>
    <n v="0"/>
    <n v="0"/>
    <n v="0"/>
    <m/>
    <n v="1"/>
  </r>
  <r>
    <x v="3"/>
    <n v="13"/>
    <s v="MW2.13"/>
    <x v="1"/>
    <d v="2020-11-16T00:00:00"/>
    <x v="10"/>
    <n v="2469"/>
    <s v="rhizome"/>
    <s v="non-canopy"/>
    <s v="NA"/>
    <n v="1"/>
    <n v="0"/>
    <s v="NA"/>
    <n v="0"/>
    <n v="0"/>
    <n v="0"/>
    <n v="0"/>
    <m/>
    <n v="1"/>
  </r>
  <r>
    <x v="3"/>
    <n v="13"/>
    <s v="MW2.13"/>
    <x v="1"/>
    <d v="2020-11-16T00:00:00"/>
    <x v="18"/>
    <n v="2445"/>
    <s v="tussock"/>
    <s v="non-canopy"/>
    <s v="NA"/>
    <n v="1"/>
    <n v="0"/>
    <s v="NA"/>
    <n v="0"/>
    <s v="NA"/>
    <s v="NA"/>
    <s v="NA"/>
    <m/>
    <n v="1"/>
  </r>
  <r>
    <x v="3"/>
    <n v="13"/>
    <s v="MW2.13"/>
    <x v="1"/>
    <d v="2020-11-16T00:00:00"/>
    <x v="1"/>
    <n v="3997"/>
    <s v="lignotuber"/>
    <s v="soil-persistent"/>
    <s v="NA"/>
    <n v="3"/>
    <n v="0"/>
    <s v="NA"/>
    <n v="0"/>
    <n v="0"/>
    <n v="0"/>
    <n v="0"/>
    <m/>
    <n v="3"/>
  </r>
  <r>
    <x v="3"/>
    <n v="13"/>
    <s v="MW2.13"/>
    <x v="1"/>
    <d v="2020-11-16T00:00:00"/>
    <x v="9"/>
    <n v="8875"/>
    <s v="lignotuber"/>
    <s v="soil-persistent"/>
    <s v="NA"/>
    <n v="2"/>
    <n v="0"/>
    <s v="NA"/>
    <n v="0"/>
    <n v="1"/>
    <n v="0"/>
    <n v="0"/>
    <m/>
    <n v="3"/>
  </r>
  <r>
    <x v="3"/>
    <n v="13"/>
    <s v="MW2.13"/>
    <x v="1"/>
    <d v="2020-11-16T00:00:00"/>
    <x v="23"/>
    <n v="7138"/>
    <s v="rhizome"/>
    <s v="transient"/>
    <s v="NA"/>
    <n v="9"/>
    <n v="0"/>
    <s v="NA"/>
    <n v="0"/>
    <s v="NA"/>
    <s v="NA"/>
    <s v="NA"/>
    <m/>
    <n v="9"/>
  </r>
  <r>
    <x v="3"/>
    <n v="13"/>
    <s v="MW2.13"/>
    <x v="1"/>
    <d v="2020-11-16T00:00:00"/>
    <x v="8"/>
    <n v="7993"/>
    <s v="rhizome"/>
    <s v="non-canopy"/>
    <s v="NA"/>
    <n v="1"/>
    <n v="0"/>
    <s v="NA"/>
    <n v="0"/>
    <s v="NA"/>
    <s v="NA"/>
    <s v="NA"/>
    <m/>
    <n v="1"/>
  </r>
  <r>
    <x v="3"/>
    <n v="13"/>
    <s v="MW2.13"/>
    <x v="1"/>
    <d v="2020-11-16T00:00:00"/>
    <x v="0"/>
    <n v="7766"/>
    <s v="lignotuber"/>
    <s v="canopy"/>
    <s v="NA"/>
    <n v="0"/>
    <n v="0"/>
    <s v="NA"/>
    <n v="0"/>
    <n v="12"/>
    <n v="0"/>
    <n v="0"/>
    <m/>
    <n v="12"/>
  </r>
  <r>
    <x v="3"/>
    <n v="14"/>
    <s v="MW2.14"/>
    <x v="1"/>
    <d v="2020-11-16T00:00:00"/>
    <x v="9"/>
    <n v="8875"/>
    <s v="lignotuber"/>
    <s v="soil-persistent"/>
    <s v="NA"/>
    <n v="3"/>
    <n v="0"/>
    <s v="NA"/>
    <n v="0"/>
    <n v="0"/>
    <n v="0"/>
    <n v="0"/>
    <m/>
    <n v="3"/>
  </r>
  <r>
    <x v="3"/>
    <n v="14"/>
    <s v="MW2.14"/>
    <x v="1"/>
    <d v="2020-11-16T00:00:00"/>
    <x v="1"/>
    <n v="3997"/>
    <s v="lignotuber"/>
    <s v="soil-persistent"/>
    <s v="NA"/>
    <n v="7"/>
    <n v="0"/>
    <s v="NA"/>
    <n v="0"/>
    <n v="0"/>
    <n v="0"/>
    <n v="0"/>
    <m/>
    <n v="7"/>
  </r>
  <r>
    <x v="3"/>
    <n v="14"/>
    <s v="MW2.14"/>
    <x v="1"/>
    <d v="2020-11-16T00:00:00"/>
    <x v="23"/>
    <n v="7138"/>
    <s v="rhizome"/>
    <s v="transient"/>
    <s v="NA"/>
    <n v="2"/>
    <n v="0"/>
    <s v="NA"/>
    <n v="0"/>
    <s v="NA"/>
    <s v="NA"/>
    <s v="NA"/>
    <m/>
    <n v="2"/>
  </r>
  <r>
    <x v="3"/>
    <n v="14"/>
    <s v="MW2.14"/>
    <x v="1"/>
    <d v="2020-11-16T00:00:00"/>
    <x v="43"/>
    <n v="2302"/>
    <s v="rhizome"/>
    <s v="non-canopy"/>
    <s v="NA"/>
    <n v="18"/>
    <n v="0"/>
    <s v="NA"/>
    <n v="0"/>
    <s v="NA"/>
    <s v="NA"/>
    <s v="NA"/>
    <m/>
    <n v="18"/>
  </r>
  <r>
    <x v="3"/>
    <n v="14"/>
    <s v="MW2.14"/>
    <x v="1"/>
    <d v="2020-11-16T00:00:00"/>
    <x v="17"/>
    <n v="5532"/>
    <s v="rhizome"/>
    <s v="non-canopy"/>
    <s v="NA"/>
    <n v="5"/>
    <n v="0"/>
    <s v="NA"/>
    <n v="0"/>
    <n v="0"/>
    <n v="0"/>
    <n v="0"/>
    <m/>
    <n v="5"/>
  </r>
  <r>
    <x v="3"/>
    <n v="14"/>
    <s v="MW2.14"/>
    <x v="1"/>
    <d v="2020-11-16T00:00:00"/>
    <x v="0"/>
    <n v="7766"/>
    <s v="lignotuber"/>
    <s v="canopy"/>
    <s v="NA"/>
    <n v="0"/>
    <n v="0"/>
    <s v="NA"/>
    <n v="0"/>
    <n v="5"/>
    <n v="0"/>
    <n v="0"/>
    <m/>
    <n v="5"/>
  </r>
  <r>
    <x v="3"/>
    <n v="15"/>
    <s v="MW2.15"/>
    <x v="1"/>
    <d v="2020-11-16T00:00:00"/>
    <x v="43"/>
    <n v="2302"/>
    <s v="rhizome"/>
    <s v="non-canopy"/>
    <s v="NA"/>
    <n v="23"/>
    <n v="0"/>
    <s v="NA"/>
    <n v="8"/>
    <s v="NA"/>
    <s v="NA"/>
    <s v="NA"/>
    <m/>
    <n v="23"/>
  </r>
  <r>
    <x v="3"/>
    <n v="15"/>
    <s v="MW2.15"/>
    <x v="1"/>
    <d v="2020-11-16T00:00:00"/>
    <x v="17"/>
    <n v="5532"/>
    <s v="rhizome"/>
    <s v="non-canopy"/>
    <s v="NA"/>
    <n v="3"/>
    <n v="0"/>
    <s v="NA"/>
    <n v="0"/>
    <n v="0"/>
    <n v="0"/>
    <n v="0"/>
    <m/>
    <n v="3"/>
  </r>
  <r>
    <x v="3"/>
    <n v="15"/>
    <s v="MW2.15"/>
    <x v="1"/>
    <d v="2020-11-16T00:00:00"/>
    <x v="0"/>
    <n v="7766"/>
    <s v="lignotuber"/>
    <s v="canopy"/>
    <s v="NA"/>
    <n v="2"/>
    <n v="0"/>
    <s v="NA"/>
    <n v="0"/>
    <n v="20"/>
    <n v="0"/>
    <n v="0"/>
    <m/>
    <n v="22"/>
  </r>
  <r>
    <x v="3"/>
    <n v="15"/>
    <s v="MW2.15"/>
    <x v="1"/>
    <d v="2020-11-16T00:00:00"/>
    <x v="23"/>
    <n v="7138"/>
    <s v="rhizome"/>
    <s v="transient"/>
    <s v="NA"/>
    <n v="3"/>
    <n v="0"/>
    <s v="NA"/>
    <n v="0"/>
    <s v="NA"/>
    <s v="NA"/>
    <s v="NA"/>
    <m/>
    <n v="3"/>
  </r>
  <r>
    <x v="3"/>
    <n v="16"/>
    <s v="MW2.16"/>
    <x v="1"/>
    <d v="2020-11-16T00:00:00"/>
    <x v="43"/>
    <n v="2302"/>
    <s v="rhizome"/>
    <s v="non-canopy"/>
    <s v="NA"/>
    <n v="10"/>
    <n v="0"/>
    <s v="NA"/>
    <n v="0"/>
    <s v="NA"/>
    <s v="NA"/>
    <s v="NA"/>
    <m/>
    <n v="10"/>
  </r>
  <r>
    <x v="3"/>
    <n v="16"/>
    <s v="MW2.16"/>
    <x v="1"/>
    <d v="2020-11-16T00:00:00"/>
    <x v="9"/>
    <n v="8875"/>
    <s v="lignotuber"/>
    <s v="soil-persistent"/>
    <s v="NA"/>
    <n v="2"/>
    <n v="0"/>
    <s v="NA"/>
    <n v="0"/>
    <n v="0"/>
    <n v="0"/>
    <n v="0"/>
    <m/>
    <n v="2"/>
  </r>
  <r>
    <x v="3"/>
    <n v="16"/>
    <s v="MW2.16"/>
    <x v="1"/>
    <d v="2020-11-16T00:00:00"/>
    <x v="1"/>
    <n v="3997"/>
    <s v="lignotuber"/>
    <s v="soil-persistent"/>
    <s v="NA"/>
    <n v="1"/>
    <n v="0"/>
    <s v="NA"/>
    <n v="0"/>
    <m/>
    <m/>
    <m/>
    <m/>
    <n v="1"/>
  </r>
  <r>
    <x v="3"/>
    <n v="16"/>
    <s v="MW2.16"/>
    <x v="1"/>
    <d v="2020-11-16T00:00:00"/>
    <x v="23"/>
    <n v="7138"/>
    <s v="rhizome"/>
    <s v="transient"/>
    <s v="NA"/>
    <n v="4"/>
    <n v="0"/>
    <s v="NA"/>
    <n v="0"/>
    <s v="NA"/>
    <s v="NA"/>
    <s v="NA"/>
    <m/>
    <n v="4"/>
  </r>
  <r>
    <x v="3"/>
    <n v="16"/>
    <s v="MW2.16"/>
    <x v="1"/>
    <d v="2020-11-16T00:00:00"/>
    <x v="17"/>
    <n v="5532"/>
    <s v="rhizome"/>
    <s v="non-canopy"/>
    <s v="NA"/>
    <n v="9"/>
    <n v="0"/>
    <s v="NA"/>
    <n v="0"/>
    <n v="0"/>
    <n v="0"/>
    <n v="0"/>
    <m/>
    <n v="9"/>
  </r>
  <r>
    <x v="3"/>
    <n v="16"/>
    <s v="MW2.16"/>
    <x v="1"/>
    <d v="2020-11-16T00:00:00"/>
    <x v="0"/>
    <n v="7766"/>
    <s v="lignotuber"/>
    <s v="canopy"/>
    <s v="NA"/>
    <n v="5"/>
    <n v="0"/>
    <s v="NA"/>
    <n v="0"/>
    <n v="20"/>
    <n v="0"/>
    <n v="0"/>
    <m/>
    <n v="25"/>
  </r>
  <r>
    <x v="3"/>
    <n v="17"/>
    <s v="MW2.17"/>
    <x v="1"/>
    <d v="2020-11-16T00:00:00"/>
    <x v="0"/>
    <n v="7766"/>
    <s v="lignotuber"/>
    <s v="canopy"/>
    <s v="NA"/>
    <n v="3"/>
    <n v="0"/>
    <s v="NA"/>
    <n v="0"/>
    <n v="15"/>
    <n v="0"/>
    <n v="0"/>
    <m/>
    <n v="18"/>
  </r>
  <r>
    <x v="3"/>
    <n v="17"/>
    <s v="MW2.17"/>
    <x v="1"/>
    <d v="2020-11-16T00:00:00"/>
    <x v="43"/>
    <n v="2302"/>
    <s v="rhizome"/>
    <s v="non-canopy"/>
    <s v="NA"/>
    <n v="20"/>
    <n v="0"/>
    <s v="NA"/>
    <n v="1"/>
    <s v="NA"/>
    <s v="NA"/>
    <s v="NA"/>
    <m/>
    <n v="20"/>
  </r>
  <r>
    <x v="3"/>
    <n v="17"/>
    <s v="MW2.17"/>
    <x v="1"/>
    <d v="2020-11-16T00:00:00"/>
    <x v="17"/>
    <n v="5532"/>
    <s v="rhizome"/>
    <s v="non-canopy"/>
    <s v="NA"/>
    <n v="3"/>
    <n v="0"/>
    <s v="NA"/>
    <n v="0"/>
    <n v="0"/>
    <n v="0"/>
    <n v="0"/>
    <m/>
    <n v="3"/>
  </r>
  <r>
    <x v="3"/>
    <n v="17"/>
    <s v="MW2.17"/>
    <x v="1"/>
    <d v="2020-11-16T00:00:00"/>
    <x v="23"/>
    <n v="7138"/>
    <s v="rhizome"/>
    <s v="transient"/>
    <s v="NA"/>
    <n v="8"/>
    <n v="0"/>
    <s v="NA"/>
    <n v="0"/>
    <s v="NA"/>
    <s v="NA"/>
    <s v="NA"/>
    <m/>
    <n v="8"/>
  </r>
  <r>
    <x v="3"/>
    <n v="17"/>
    <s v="MW2.17"/>
    <x v="1"/>
    <d v="2020-11-16T00:00:00"/>
    <x v="1"/>
    <n v="3997"/>
    <s v="lignotuber"/>
    <s v="soil-persistent"/>
    <s v="NA"/>
    <n v="2"/>
    <n v="0"/>
    <s v="NA"/>
    <n v="0"/>
    <n v="0"/>
    <n v="0"/>
    <n v="0"/>
    <m/>
    <n v="2"/>
  </r>
  <r>
    <x v="3"/>
    <n v="18"/>
    <s v="MW2.18"/>
    <x v="1"/>
    <d v="2020-11-16T00:00:00"/>
    <x v="0"/>
    <n v="7766"/>
    <s v="lignotuber"/>
    <s v="canopy"/>
    <s v="NA"/>
    <n v="5"/>
    <n v="0"/>
    <s v="NA"/>
    <n v="0"/>
    <n v="30"/>
    <n v="0"/>
    <n v="0"/>
    <m/>
    <n v="35"/>
  </r>
  <r>
    <x v="3"/>
    <n v="18"/>
    <s v="MW2.18"/>
    <x v="1"/>
    <d v="2020-11-16T00:00:00"/>
    <x v="43"/>
    <n v="2302"/>
    <s v="rhizome"/>
    <s v="non-canopy"/>
    <s v="NA"/>
    <n v="16"/>
    <n v="0"/>
    <s v="NA"/>
    <n v="0"/>
    <s v="NA"/>
    <s v="NA"/>
    <s v="NA"/>
    <m/>
    <n v="16"/>
  </r>
  <r>
    <x v="3"/>
    <n v="18"/>
    <s v="MW2.18"/>
    <x v="1"/>
    <d v="2020-11-16T00:00:00"/>
    <x v="17"/>
    <n v="5532"/>
    <s v="rhizome"/>
    <s v="non-canopy"/>
    <s v="NA"/>
    <n v="8"/>
    <n v="0"/>
    <s v="NA"/>
    <n v="0"/>
    <n v="0"/>
    <n v="0"/>
    <n v="0"/>
    <m/>
    <n v="8"/>
  </r>
  <r>
    <x v="3"/>
    <n v="18"/>
    <s v="MW2.18"/>
    <x v="1"/>
    <d v="2020-11-16T00:00:00"/>
    <x v="23"/>
    <n v="7138"/>
    <s v="rhizome"/>
    <s v="transient"/>
    <s v="NA"/>
    <n v="1"/>
    <n v="0"/>
    <s v="NA"/>
    <n v="0"/>
    <s v="NA"/>
    <s v="NA"/>
    <s v="NA"/>
    <m/>
    <n v="1"/>
  </r>
  <r>
    <x v="3"/>
    <n v="18"/>
    <s v="MW2.18"/>
    <x v="1"/>
    <d v="2020-11-16T00:00:00"/>
    <x v="39"/>
    <n v="3507"/>
    <s v="tuber"/>
    <s v="transient"/>
    <s v="NA"/>
    <n v="9"/>
    <n v="0"/>
    <s v="NA"/>
    <n v="9"/>
    <s v="NA"/>
    <s v="NA"/>
    <s v="NA"/>
    <m/>
    <n v="9"/>
  </r>
  <r>
    <x v="3"/>
    <n v="19"/>
    <s v="MW2.19"/>
    <x v="1"/>
    <d v="2020-11-16T00:00:00"/>
    <x v="43"/>
    <n v="2302"/>
    <s v="rhizome"/>
    <s v="non-canopy"/>
    <s v="NA"/>
    <n v="25"/>
    <n v="0"/>
    <s v="NA"/>
    <n v="3"/>
    <s v="NA"/>
    <s v="NA"/>
    <s v="NA"/>
    <m/>
    <n v="25"/>
  </r>
  <r>
    <x v="3"/>
    <n v="19"/>
    <s v="MW2.19"/>
    <x v="1"/>
    <d v="2020-11-16T00:00:00"/>
    <x v="17"/>
    <n v="5532"/>
    <s v="rhizome"/>
    <s v="non-canopy"/>
    <s v="NA"/>
    <n v="2"/>
    <n v="0"/>
    <s v="NA"/>
    <n v="0"/>
    <n v="0"/>
    <n v="0"/>
    <n v="0"/>
    <m/>
    <n v="2"/>
  </r>
  <r>
    <x v="3"/>
    <n v="19"/>
    <s v="MW2.19"/>
    <x v="1"/>
    <d v="2020-11-16T00:00:00"/>
    <x v="1"/>
    <n v="3997"/>
    <s v="lignotuber"/>
    <s v="soil-persistent"/>
    <s v="NA"/>
    <n v="1"/>
    <n v="0"/>
    <s v="NA"/>
    <n v="0"/>
    <n v="0"/>
    <n v="0"/>
    <n v="0"/>
    <m/>
    <n v="1"/>
  </r>
  <r>
    <x v="3"/>
    <n v="20"/>
    <s v="MW2.20"/>
    <x v="1"/>
    <d v="2020-11-16T00:00:00"/>
    <x v="43"/>
    <n v="2302"/>
    <s v="rhizome"/>
    <s v="non-canopy"/>
    <s v="NA"/>
    <n v="14"/>
    <n v="0"/>
    <s v="NA"/>
    <n v="0"/>
    <s v="NA"/>
    <s v="NA"/>
    <s v="NA"/>
    <m/>
    <n v="14"/>
  </r>
  <r>
    <x v="3"/>
    <n v="20"/>
    <s v="MW2.20"/>
    <x v="1"/>
    <d v="2020-11-16T00:00:00"/>
    <x v="17"/>
    <n v="5532"/>
    <s v="rhizome"/>
    <s v="non-canopy"/>
    <s v="NA"/>
    <n v="1"/>
    <n v="0"/>
    <s v="NA"/>
    <n v="0"/>
    <n v="0"/>
    <n v="0"/>
    <n v="0"/>
    <m/>
    <n v="1"/>
  </r>
  <r>
    <x v="3"/>
    <n v="1"/>
    <s v="MW2.1"/>
    <x v="1"/>
    <d v="2020-11-16T00:00:00"/>
    <x v="0"/>
    <n v="7766"/>
    <s v="lignotuber"/>
    <s v="canopy"/>
    <s v="NA"/>
    <n v="1"/>
    <n v="0"/>
    <s v="NA"/>
    <n v="0"/>
    <n v="0"/>
    <n v="0"/>
    <n v="0"/>
    <m/>
    <n v="1"/>
  </r>
  <r>
    <x v="3"/>
    <n v="1"/>
    <s v="MW2.1"/>
    <x v="1"/>
    <d v="2020-11-16T00:00:00"/>
    <x v="43"/>
    <n v="2302"/>
    <m/>
    <m/>
    <s v="NA"/>
    <n v="10"/>
    <n v="0"/>
    <s v="NA"/>
    <n v="0"/>
    <s v="NA"/>
    <s v="NA"/>
    <s v="NA"/>
    <m/>
    <n v="10"/>
  </r>
  <r>
    <x v="3"/>
    <n v="1"/>
    <s v="MW2.1"/>
    <x v="1"/>
    <d v="2020-11-16T00:00:00"/>
    <x v="55"/>
    <n v="11903"/>
    <m/>
    <m/>
    <s v="NA"/>
    <n v="20"/>
    <n v="0"/>
    <s v="NA"/>
    <n v="2"/>
    <n v="0"/>
    <n v="0"/>
    <n v="0"/>
    <m/>
    <n v="20"/>
  </r>
  <r>
    <x v="3"/>
    <n v="1"/>
    <s v="MW2.1"/>
    <x v="1"/>
    <d v="2020-11-16T00:00:00"/>
    <x v="2"/>
    <n v="2987"/>
    <m/>
    <m/>
    <s v="NA"/>
    <n v="20"/>
    <n v="0"/>
    <s v="NA"/>
    <n v="0"/>
    <n v="0"/>
    <n v="0"/>
    <n v="0"/>
    <m/>
    <n v="20"/>
  </r>
  <r>
    <x v="3"/>
    <n v="1"/>
    <s v="MW2.1"/>
    <x v="1"/>
    <d v="2020-11-16T00:00:00"/>
    <x v="16"/>
    <n v="2603"/>
    <m/>
    <m/>
    <s v="NA"/>
    <n v="2"/>
    <n v="0"/>
    <s v="NA"/>
    <n v="0"/>
    <n v="0"/>
    <n v="0"/>
    <n v="0"/>
    <m/>
    <n v="2"/>
  </r>
  <r>
    <x v="3"/>
    <n v="1"/>
    <s v="MW2.1"/>
    <x v="1"/>
    <d v="2020-11-16T00:00:00"/>
    <x v="79"/>
    <n v="11190"/>
    <m/>
    <m/>
    <s v="NA"/>
    <n v="1"/>
    <n v="0"/>
    <s v="NA"/>
    <n v="1"/>
    <n v="0"/>
    <n v="0"/>
    <n v="0"/>
    <m/>
    <n v="1"/>
  </r>
  <r>
    <x v="3"/>
    <n v="1"/>
    <s v="MW2.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2"/>
    <s v="MW2.2"/>
    <x v="1"/>
    <d v="2020-11-16T00:00:00"/>
    <x v="16"/>
    <n v="2603"/>
    <m/>
    <m/>
    <s v="NA"/>
    <n v="0"/>
    <n v="0"/>
    <s v="NA"/>
    <n v="0"/>
    <n v="2"/>
    <n v="0"/>
    <n v="0"/>
    <m/>
    <n v="2"/>
  </r>
  <r>
    <x v="3"/>
    <n v="2"/>
    <s v="MW2.2"/>
    <x v="1"/>
    <d v="2020-11-16T00:00:00"/>
    <x v="55"/>
    <n v="11903"/>
    <m/>
    <m/>
    <s v="NA"/>
    <n v="10"/>
    <n v="0"/>
    <s v="NA"/>
    <n v="3"/>
    <n v="0"/>
    <n v="0"/>
    <n v="0"/>
    <m/>
    <n v="10"/>
  </r>
  <r>
    <x v="3"/>
    <n v="2"/>
    <s v="MW2.2"/>
    <x v="1"/>
    <d v="2020-11-16T00:00:00"/>
    <x v="31"/>
    <n v="1609"/>
    <m/>
    <m/>
    <s v="NA"/>
    <n v="0"/>
    <n v="0"/>
    <s v="NA"/>
    <n v="0"/>
    <n v="1"/>
    <n v="0"/>
    <n v="0"/>
    <m/>
    <n v="1"/>
  </r>
  <r>
    <x v="3"/>
    <n v="2"/>
    <s v="MW2.2"/>
    <x v="1"/>
    <d v="2020-11-16T00:00:00"/>
    <x v="2"/>
    <n v="2987"/>
    <m/>
    <m/>
    <s v="NA"/>
    <n v="1"/>
    <n v="0"/>
    <s v="NA"/>
    <n v="0"/>
    <n v="0"/>
    <n v="0"/>
    <n v="0"/>
    <m/>
    <n v="1"/>
  </r>
  <r>
    <x v="3"/>
    <n v="2"/>
    <s v="MW2.2"/>
    <x v="1"/>
    <d v="2020-11-16T00:00:00"/>
    <x v="29"/>
    <n v="10605"/>
    <m/>
    <m/>
    <s v="NA"/>
    <n v="1"/>
    <n v="0"/>
    <s v="NA"/>
    <n v="0"/>
    <s v="NA"/>
    <s v="NA"/>
    <s v="NA"/>
    <m/>
    <n v="1"/>
  </r>
  <r>
    <x v="3"/>
    <n v="2"/>
    <s v="MW2.2"/>
    <x v="1"/>
    <d v="2020-11-16T00:00:00"/>
    <x v="79"/>
    <n v="11190"/>
    <m/>
    <m/>
    <s v="NA"/>
    <n v="4"/>
    <n v="0"/>
    <s v="NA"/>
    <n v="4"/>
    <n v="0"/>
    <n v="0"/>
    <n v="0"/>
    <m/>
    <n v="4"/>
  </r>
  <r>
    <x v="3"/>
    <n v="2"/>
    <s v="MW2.2"/>
    <x v="1"/>
    <d v="2020-11-16T00:00:00"/>
    <x v="52"/>
    <n v="2451"/>
    <m/>
    <m/>
    <s v="NA"/>
    <n v="1"/>
    <n v="0"/>
    <s v="NA"/>
    <n v="1"/>
    <n v="0"/>
    <n v="0"/>
    <n v="0"/>
    <s v="Isolepis 1. Specimens of Isolepis 1 &amp; 3 collected in Apr 2021 were both I. habra. No Isolepis present in Q1 in Apr 2021. Most were buried or inundated by water flow. Assume Isolepis 1 = I. gaudichaudiana in this Q"/>
    <n v="1"/>
  </r>
  <r>
    <x v="3"/>
    <n v="3"/>
    <s v="MW2.3"/>
    <x v="1"/>
    <d v="2020-11-16T00:00:00"/>
    <x v="55"/>
    <n v="11903"/>
    <m/>
    <m/>
    <s v="NA"/>
    <n v="30"/>
    <n v="0"/>
    <s v="NA"/>
    <n v="0"/>
    <n v="0"/>
    <n v="0"/>
    <n v="0"/>
    <m/>
    <n v="30"/>
  </r>
  <r>
    <x v="3"/>
    <n v="3"/>
    <s v="MW2.3"/>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3"/>
    <s v="MW2.3"/>
    <x v="1"/>
    <d v="2020-11-16T00:00:00"/>
    <x v="9"/>
    <n v="8875"/>
    <s v="lignotuber"/>
    <s v="soil-persistent"/>
    <s v="NA"/>
    <n v="1"/>
    <n v="0"/>
    <s v="NA"/>
    <n v="0"/>
    <n v="0"/>
    <n v="0"/>
    <n v="0"/>
    <m/>
    <n v="1"/>
  </r>
  <r>
    <x v="3"/>
    <n v="3"/>
    <s v="MW2.3"/>
    <x v="1"/>
    <d v="2020-11-16T00:00:00"/>
    <x v="41"/>
    <n v="7943"/>
    <m/>
    <m/>
    <s v="NA"/>
    <n v="3"/>
    <n v="0"/>
    <s v="NA"/>
    <n v="0"/>
    <n v="0"/>
    <n v="0"/>
    <n v="0"/>
    <m/>
    <n v="3"/>
  </r>
  <r>
    <x v="3"/>
    <n v="3"/>
    <s v="MW2.3"/>
    <x v="1"/>
    <d v="2020-11-16T00:00:00"/>
    <x v="113"/>
    <n v="9822"/>
    <m/>
    <m/>
    <s v="NA"/>
    <n v="2"/>
    <n v="0"/>
    <s v="NA"/>
    <n v="0"/>
    <n v="0"/>
    <n v="0"/>
    <n v="0"/>
    <s v="Isolepis 1. Specimens of Isolepis 1 &amp; 3 collected in Apr 2021 were both I. habra. No Isolepis present in Q1 in Apr 2021. Most were buried or inundated by water flow. Assume Isolepis 1 = I. gaudichaudiana in this Q"/>
    <n v="2"/>
  </r>
  <r>
    <x v="3"/>
    <n v="4"/>
    <s v="MW2.4"/>
    <x v="1"/>
    <d v="2020-11-16T00:00:00"/>
    <x v="55"/>
    <n v="11903"/>
    <m/>
    <m/>
    <s v="NA"/>
    <n v="6"/>
    <n v="0"/>
    <s v="NA"/>
    <n v="0"/>
    <n v="0"/>
    <n v="0"/>
    <n v="0"/>
    <m/>
    <n v="6"/>
  </r>
  <r>
    <x v="3"/>
    <n v="4"/>
    <s v="MW2.4"/>
    <x v="1"/>
    <d v="2020-11-16T00:00:00"/>
    <x v="79"/>
    <n v="11190"/>
    <m/>
    <m/>
    <s v="NA"/>
    <n v="2"/>
    <n v="0"/>
    <s v="NA"/>
    <n v="2"/>
    <n v="0"/>
    <n v="0"/>
    <n v="0"/>
    <m/>
    <n v="2"/>
  </r>
  <r>
    <x v="3"/>
    <n v="4"/>
    <s v="MW2.4"/>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5"/>
    <s v="MW2.5"/>
    <x v="1"/>
    <d v="2020-11-16T00:00:00"/>
    <x v="55"/>
    <n v="11903"/>
    <m/>
    <m/>
    <s v="NA"/>
    <n v="2"/>
    <n v="0"/>
    <s v="NA"/>
    <n v="0"/>
    <n v="0"/>
    <n v="0"/>
    <n v="0"/>
    <m/>
    <n v="2"/>
  </r>
  <r>
    <x v="3"/>
    <n v="5"/>
    <s v="MW2.5"/>
    <x v="1"/>
    <d v="2020-11-16T00:00:00"/>
    <x v="17"/>
    <n v="5532"/>
    <m/>
    <m/>
    <s v="NA"/>
    <n v="1"/>
    <n v="0"/>
    <s v="NA"/>
    <n v="0"/>
    <n v="0"/>
    <n v="0"/>
    <n v="0"/>
    <m/>
    <n v="1"/>
  </r>
  <r>
    <x v="3"/>
    <n v="5"/>
    <s v="MW2.5"/>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6"/>
    <s v="MW2.6"/>
    <x v="1"/>
    <d v="2020-11-16T00:00:00"/>
    <x v="55"/>
    <n v="11903"/>
    <m/>
    <m/>
    <s v="NA"/>
    <n v="12"/>
    <n v="0"/>
    <s v="NA"/>
    <n v="0"/>
    <n v="0"/>
    <n v="0"/>
    <n v="0"/>
    <m/>
    <n v="12"/>
  </r>
  <r>
    <x v="3"/>
    <n v="6"/>
    <s v="MW2.6"/>
    <x v="1"/>
    <d v="2020-11-16T00:00:00"/>
    <x v="9"/>
    <n v="8875"/>
    <s v="lignotuber"/>
    <s v="soil-persistent"/>
    <s v="NA"/>
    <n v="3"/>
    <n v="0"/>
    <s v="NA"/>
    <n v="0"/>
    <n v="0"/>
    <n v="0"/>
    <n v="0"/>
    <m/>
    <n v="3"/>
  </r>
  <r>
    <x v="3"/>
    <n v="6"/>
    <s v="MW2.6"/>
    <x v="1"/>
    <d v="2020-11-16T00:00:00"/>
    <x v="41"/>
    <n v="7943"/>
    <m/>
    <m/>
    <s v="NA"/>
    <n v="0"/>
    <n v="0"/>
    <n v="1"/>
    <n v="0"/>
    <n v="0"/>
    <n v="0"/>
    <n v="0"/>
    <m/>
    <n v="0"/>
  </r>
  <r>
    <x v="3"/>
    <n v="6"/>
    <s v="MW2.6"/>
    <x v="1"/>
    <d v="2020-11-16T00:00:00"/>
    <x v="26"/>
    <n v="3243"/>
    <m/>
    <m/>
    <s v="NA"/>
    <n v="2"/>
    <n v="0"/>
    <s v="NA"/>
    <n v="0"/>
    <n v="0"/>
    <n v="0"/>
    <n v="0"/>
    <m/>
    <n v="2"/>
  </r>
  <r>
    <x v="3"/>
    <n v="6"/>
    <s v="MW2.6"/>
    <x v="1"/>
    <d v="2020-11-16T00:00:00"/>
    <x v="79"/>
    <n v="11190"/>
    <m/>
    <m/>
    <s v="NA"/>
    <n v="1"/>
    <n v="0"/>
    <s v="NA"/>
    <n v="1"/>
    <n v="0"/>
    <n v="0"/>
    <n v="0"/>
    <m/>
    <n v="1"/>
  </r>
  <r>
    <x v="3"/>
    <n v="6"/>
    <s v="MW2.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6"/>
    <s v="MW2.6"/>
    <x v="1"/>
    <d v="2020-11-16T00:00:00"/>
    <x v="8"/>
    <n v="7993"/>
    <m/>
    <m/>
    <s v="NA"/>
    <n v="1"/>
    <n v="0"/>
    <s v="NA"/>
    <n v="0"/>
    <s v="NA"/>
    <s v="NA"/>
    <s v="NA"/>
    <m/>
    <n v="1"/>
  </r>
  <r>
    <x v="3"/>
    <n v="6"/>
    <s v="MW2.6"/>
    <x v="1"/>
    <d v="2020-11-16T00:00:00"/>
    <x v="20"/>
    <n v="2557"/>
    <m/>
    <m/>
    <s v="NA"/>
    <n v="1"/>
    <n v="0"/>
    <s v="NA"/>
    <n v="0"/>
    <n v="0"/>
    <n v="0"/>
    <n v="0"/>
    <m/>
    <n v="1"/>
  </r>
  <r>
    <x v="3"/>
    <n v="7"/>
    <s v="MW2.7"/>
    <x v="1"/>
    <d v="2020-11-16T00:00:00"/>
    <x v="55"/>
    <n v="11903"/>
    <m/>
    <m/>
    <s v="NA"/>
    <n v="10"/>
    <n v="0"/>
    <s v="NA"/>
    <n v="1"/>
    <n v="0"/>
    <n v="0"/>
    <n v="0"/>
    <m/>
    <n v="10"/>
  </r>
  <r>
    <x v="3"/>
    <n v="7"/>
    <s v="MW2.7"/>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7"/>
    <s v="MW2.7"/>
    <x v="1"/>
    <d v="2020-11-16T00:00:00"/>
    <x v="16"/>
    <n v="2603"/>
    <m/>
    <m/>
    <s v="NA"/>
    <n v="0"/>
    <n v="0"/>
    <s v="NA"/>
    <n v="0"/>
    <n v="2"/>
    <n v="0"/>
    <n v="0"/>
    <m/>
    <n v="2"/>
  </r>
  <r>
    <x v="3"/>
    <n v="7"/>
    <s v="MW2.7"/>
    <x v="1"/>
    <d v="2020-11-16T00:00:00"/>
    <x v="8"/>
    <n v="7993"/>
    <m/>
    <m/>
    <s v="NA"/>
    <n v="2"/>
    <n v="0"/>
    <s v="NA"/>
    <n v="0"/>
    <s v="NA"/>
    <s v="NA"/>
    <s v="NA"/>
    <m/>
    <n v="2"/>
  </r>
  <r>
    <x v="3"/>
    <n v="8"/>
    <s v="MW2.8"/>
    <x v="1"/>
    <d v="2020-11-16T00:00:00"/>
    <x v="55"/>
    <n v="11903"/>
    <m/>
    <m/>
    <s v="NA"/>
    <n v="16"/>
    <n v="0"/>
    <s v="NA"/>
    <n v="0"/>
    <n v="0"/>
    <n v="0"/>
    <n v="0"/>
    <m/>
    <n v="16"/>
  </r>
  <r>
    <x v="3"/>
    <n v="8"/>
    <s v="MW2.8"/>
    <x v="1"/>
    <d v="2020-11-16T00:00:00"/>
    <x v="113"/>
    <n v="9822"/>
    <m/>
    <m/>
    <s v="NA"/>
    <n v="5"/>
    <n v="0"/>
    <s v="NA"/>
    <n v="0"/>
    <n v="0"/>
    <n v="0"/>
    <n v="0"/>
    <s v="Isolepis 1. Specimens of Isolepis 1 &amp; 3 collected in Apr 2021 were both I. habra. No Isolepis present in Q1 in Apr 2021. Most were buried or inundated by water flow. Assume Isolepis 1 = I. gaudichaudiana in this Q"/>
    <n v="5"/>
  </r>
  <r>
    <x v="3"/>
    <n v="8"/>
    <s v="MW2.8"/>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r>
  <r>
    <x v="3"/>
    <n v="9"/>
    <s v="MW2.9"/>
    <x v="1"/>
    <d v="2020-11-16T00:00:00"/>
    <x v="55"/>
    <n v="11903"/>
    <m/>
    <m/>
    <s v="NA"/>
    <n v="13"/>
    <n v="0"/>
    <s v="NA"/>
    <n v="0"/>
    <n v="0"/>
    <n v="0"/>
    <n v="0"/>
    <m/>
    <n v="13"/>
  </r>
  <r>
    <x v="3"/>
    <n v="9"/>
    <s v="MW2.9"/>
    <x v="1"/>
    <d v="2020-11-16T00:00:00"/>
    <x v="0"/>
    <n v="7766"/>
    <s v="lignotuber"/>
    <s v="canopy"/>
    <s v="NA"/>
    <n v="1"/>
    <n v="0"/>
    <s v="NA"/>
    <n v="0"/>
    <n v="0"/>
    <n v="0"/>
    <n v="0"/>
    <m/>
    <n v="1"/>
  </r>
  <r>
    <x v="3"/>
    <n v="10"/>
    <s v="MW2.10"/>
    <x v="1"/>
    <d v="2020-11-16T00:00:00"/>
    <x v="55"/>
    <n v="11903"/>
    <m/>
    <m/>
    <s v="NA"/>
    <n v="20"/>
    <n v="0"/>
    <s v="NA"/>
    <n v="0"/>
    <n v="0"/>
    <n v="0"/>
    <n v="0"/>
    <m/>
    <n v="20"/>
  </r>
  <r>
    <x v="3"/>
    <n v="10"/>
    <s v="MW2.10"/>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11"/>
    <s v="MW2.11"/>
    <x v="1"/>
    <d v="2020-11-16T00:00:00"/>
    <x v="55"/>
    <n v="11903"/>
    <m/>
    <m/>
    <s v="NA"/>
    <n v="11"/>
    <n v="0"/>
    <s v="NA"/>
    <n v="0"/>
    <n v="0"/>
    <n v="0"/>
    <n v="0"/>
    <m/>
    <n v="11"/>
  </r>
  <r>
    <x v="3"/>
    <n v="11"/>
    <s v="MW2.11"/>
    <x v="1"/>
    <d v="2020-11-16T00:00:00"/>
    <x v="16"/>
    <n v="2603"/>
    <m/>
    <m/>
    <s v="NA"/>
    <n v="2"/>
    <n v="0"/>
    <s v="NA"/>
    <n v="0"/>
    <n v="0"/>
    <n v="0"/>
    <n v="0"/>
    <m/>
    <n v="2"/>
  </r>
  <r>
    <x v="3"/>
    <n v="11"/>
    <s v="MW2.11"/>
    <x v="1"/>
    <d v="2020-11-16T00:00:00"/>
    <x v="2"/>
    <n v="2987"/>
    <m/>
    <m/>
    <s v="NA"/>
    <n v="1"/>
    <n v="0"/>
    <s v="NA"/>
    <n v="0"/>
    <n v="0"/>
    <n v="0"/>
    <n v="0"/>
    <m/>
    <n v="1"/>
  </r>
  <r>
    <x v="3"/>
    <n v="11"/>
    <s v="MW2.1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12"/>
    <s v="MW2.12"/>
    <x v="1"/>
    <d v="2020-11-16T00:00:00"/>
    <x v="55"/>
    <n v="11903"/>
    <m/>
    <m/>
    <s v="NA"/>
    <n v="11"/>
    <n v="0"/>
    <s v="NA"/>
    <n v="0"/>
    <n v="0"/>
    <n v="0"/>
    <n v="0"/>
    <m/>
    <n v="11"/>
  </r>
  <r>
    <x v="3"/>
    <n v="12"/>
    <s v="MW2.12"/>
    <x v="1"/>
    <d v="2020-11-16T00:00:00"/>
    <x v="2"/>
    <n v="2987"/>
    <m/>
    <m/>
    <s v="NA"/>
    <n v="3"/>
    <n v="0"/>
    <s v="NA"/>
    <n v="0"/>
    <n v="0"/>
    <n v="0"/>
    <n v="0"/>
    <m/>
    <n v="3"/>
  </r>
  <r>
    <x v="3"/>
    <n v="12"/>
    <s v="MW2.12"/>
    <x v="1"/>
    <d v="2020-11-16T00:00:00"/>
    <x v="9"/>
    <n v="8875"/>
    <s v="lignotuber"/>
    <s v="soil-persistent"/>
    <s v="NA"/>
    <n v="1"/>
    <n v="0"/>
    <s v="NA"/>
    <n v="0"/>
    <n v="0"/>
    <n v="0"/>
    <n v="0"/>
    <m/>
    <n v="1"/>
  </r>
  <r>
    <x v="3"/>
    <n v="12"/>
    <s v="MW2.12"/>
    <x v="1"/>
    <d v="2020-11-16T00:00:00"/>
    <x v="114"/>
    <n v="1928"/>
    <m/>
    <m/>
    <s v="NA"/>
    <n v="1"/>
    <n v="0"/>
    <s v="NA"/>
    <n v="0"/>
    <n v="0"/>
    <n v="0"/>
    <n v="0"/>
    <m/>
    <n v="1"/>
  </r>
  <r>
    <x v="3"/>
    <n v="12"/>
    <s v="MW2.12"/>
    <x v="1"/>
    <d v="2020-11-16T00:00:00"/>
    <x v="113"/>
    <n v="9822"/>
    <m/>
    <m/>
    <s v="NA"/>
    <n v="3"/>
    <n v="0"/>
    <s v="NA"/>
    <n v="0"/>
    <n v="0"/>
    <n v="0"/>
    <n v="0"/>
    <s v="Isolepis 1. Specimens of Isolepis 1 &amp; 3 collected in Apr 2021 were both I. habra. No Isolepis present in Q1 in Apr 2021. Most were buried or inundated by water flow. Assume Isolepis 1 = I. gaudichaudiana in this Q"/>
    <n v="3"/>
  </r>
  <r>
    <x v="3"/>
    <n v="12"/>
    <s v="MW2.12"/>
    <x v="1"/>
    <d v="2020-11-16T00:00:00"/>
    <x v="17"/>
    <n v="5532"/>
    <m/>
    <m/>
    <s v="NA"/>
    <n v="7"/>
    <n v="0"/>
    <s v="NA"/>
    <n v="0"/>
    <n v="0"/>
    <n v="0"/>
    <n v="0"/>
    <m/>
    <n v="7"/>
  </r>
  <r>
    <x v="3"/>
    <n v="12"/>
    <s v="MW2.12"/>
    <x v="1"/>
    <d v="2020-11-16T00:00:00"/>
    <x v="55"/>
    <n v="11903"/>
    <m/>
    <m/>
    <s v="NA"/>
    <n v="6"/>
    <n v="0"/>
    <s v="NA"/>
    <n v="0"/>
    <n v="0"/>
    <n v="0"/>
    <n v="0"/>
    <m/>
    <n v="6"/>
  </r>
  <r>
    <x v="3"/>
    <n v="12"/>
    <s v="MW2.12"/>
    <x v="1"/>
    <d v="2020-11-16T00:00:00"/>
    <x v="43"/>
    <n v="2302"/>
    <m/>
    <m/>
    <s v="NA"/>
    <n v="12"/>
    <n v="0"/>
    <s v="NA"/>
    <n v="0"/>
    <s v="NA"/>
    <s v="NA"/>
    <s v="NA"/>
    <m/>
    <n v="12"/>
  </r>
  <r>
    <x v="3"/>
    <n v="13"/>
    <s v="MW2.13"/>
    <x v="1"/>
    <d v="2020-11-16T00:00:00"/>
    <x v="16"/>
    <n v="2603"/>
    <m/>
    <m/>
    <s v="NA"/>
    <n v="0"/>
    <n v="0"/>
    <s v="NA"/>
    <n v="0"/>
    <n v="5"/>
    <n v="0"/>
    <n v="0"/>
    <m/>
    <n v="5"/>
  </r>
  <r>
    <x v="3"/>
    <n v="13"/>
    <s v="MW2.13"/>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r>
  <r>
    <x v="3"/>
    <n v="14"/>
    <s v="MW2.14"/>
    <x v="1"/>
    <d v="2020-11-16T00:00:00"/>
    <x v="55"/>
    <n v="11903"/>
    <m/>
    <m/>
    <s v="NA"/>
    <n v="5"/>
    <n v="0"/>
    <s v="NA"/>
    <n v="0"/>
    <n v="0"/>
    <n v="0"/>
    <n v="0"/>
    <m/>
    <n v="5"/>
  </r>
  <r>
    <x v="3"/>
    <n v="14"/>
    <s v="MW2.14"/>
    <x v="1"/>
    <d v="2020-11-16T00:00:00"/>
    <x v="16"/>
    <n v="2603"/>
    <m/>
    <m/>
    <s v="NA"/>
    <n v="0"/>
    <n v="0"/>
    <s v="NA"/>
    <n v="0"/>
    <n v="1"/>
    <n v="0"/>
    <n v="0"/>
    <m/>
    <n v="1"/>
  </r>
  <r>
    <x v="3"/>
    <n v="14"/>
    <s v="MW2.14"/>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r>
  <r>
    <x v="3"/>
    <n v="15"/>
    <s v="MW2.15"/>
    <x v="1"/>
    <d v="2020-11-16T00:00:00"/>
    <x v="9"/>
    <n v="8875"/>
    <s v="lignotuber"/>
    <s v="soil-persistent"/>
    <s v="NA"/>
    <n v="1"/>
    <n v="0"/>
    <s v="NA"/>
    <n v="0"/>
    <n v="0"/>
    <n v="0"/>
    <n v="0"/>
    <m/>
    <n v="1"/>
  </r>
  <r>
    <x v="3"/>
    <n v="15"/>
    <s v="MW2.15"/>
    <x v="1"/>
    <d v="2020-11-16T00:00:00"/>
    <x v="1"/>
    <n v="3997"/>
    <m/>
    <m/>
    <s v="NA"/>
    <n v="1"/>
    <n v="0"/>
    <s v="NA"/>
    <n v="0"/>
    <n v="0"/>
    <n v="0"/>
    <n v="0"/>
    <m/>
    <n v="1"/>
  </r>
  <r>
    <x v="3"/>
    <n v="15"/>
    <s v="MW2.15"/>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r>
  <r>
    <x v="3"/>
    <n v="16"/>
    <s v="MW2.16"/>
    <x v="1"/>
    <d v="2020-11-16T00:00:00"/>
    <x v="55"/>
    <n v="11903"/>
    <m/>
    <m/>
    <s v="NA"/>
    <n v="5"/>
    <n v="0"/>
    <s v="NA"/>
    <n v="0"/>
    <n v="0"/>
    <n v="0"/>
    <n v="0"/>
    <m/>
    <n v="5"/>
  </r>
  <r>
    <x v="3"/>
    <n v="16"/>
    <s v="MW2.1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16"/>
    <s v="MW2.16"/>
    <x v="1"/>
    <d v="2020-11-16T00:00:00"/>
    <x v="39"/>
    <n v="3507"/>
    <m/>
    <m/>
    <s v="NA"/>
    <n v="7"/>
    <n v="0"/>
    <s v="NA"/>
    <n v="7"/>
    <s v="NA"/>
    <s v="NA"/>
    <s v="NA"/>
    <m/>
    <n v="7"/>
  </r>
  <r>
    <x v="3"/>
    <n v="17"/>
    <s v="MW2.17"/>
    <x v="1"/>
    <d v="2020-11-16T00:00:00"/>
    <x v="55"/>
    <n v="11903"/>
    <m/>
    <m/>
    <s v="NA"/>
    <n v="7"/>
    <n v="0"/>
    <s v="NA"/>
    <n v="0"/>
    <n v="0"/>
    <n v="0"/>
    <n v="0"/>
    <m/>
    <n v="7"/>
  </r>
  <r>
    <x v="3"/>
    <n v="17"/>
    <s v="MW2.17"/>
    <x v="1"/>
    <d v="2020-11-16T00:00:00"/>
    <x v="52"/>
    <n v="2451"/>
    <m/>
    <m/>
    <s v="NA"/>
    <n v="8"/>
    <n v="0"/>
    <s v="NA"/>
    <n v="0"/>
    <n v="0"/>
    <n v="0"/>
    <n v="0"/>
    <s v="Isolepis 1. Specimens of Isolepis 1 &amp; 3 collected in Apr 2021 were both I. habra. No Isolepis present in Q1 in Apr 2021. Most were buried or inundated by water flow. Assume Isolepis 1 = I. gaudichaudiana in this Q"/>
    <n v="8"/>
  </r>
  <r>
    <x v="3"/>
    <n v="17"/>
    <s v="MW2.17"/>
    <x v="1"/>
    <d v="2020-11-16T00:00:00"/>
    <x v="9"/>
    <n v="8875"/>
    <s v="lignotuber"/>
    <s v="soil-persistent"/>
    <s v="NA"/>
    <n v="0"/>
    <n v="0"/>
    <s v="NA"/>
    <n v="0"/>
    <n v="1"/>
    <n v="0"/>
    <n v="0"/>
    <m/>
    <n v="1"/>
  </r>
  <r>
    <x v="3"/>
    <n v="18"/>
    <s v="MW2.18"/>
    <x v="1"/>
    <d v="2020-11-16T00:00:00"/>
    <x v="55"/>
    <n v="11903"/>
    <m/>
    <m/>
    <s v="NA"/>
    <n v="8"/>
    <n v="0"/>
    <s v="NA"/>
    <n v="0"/>
    <n v="0"/>
    <n v="0"/>
    <n v="0"/>
    <m/>
    <n v="8"/>
  </r>
  <r>
    <x v="3"/>
    <n v="18"/>
    <s v="MW2.18"/>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r>
  <r>
    <x v="3"/>
    <n v="19"/>
    <s v="MW2.19"/>
    <x v="1"/>
    <d v="2020-11-16T00:00:00"/>
    <x v="55"/>
    <n v="11903"/>
    <m/>
    <m/>
    <s v="NA"/>
    <n v="4"/>
    <n v="0"/>
    <s v="NA"/>
    <n v="0"/>
    <n v="0"/>
    <n v="0"/>
    <n v="0"/>
    <m/>
    <n v="4"/>
  </r>
  <r>
    <x v="3"/>
    <n v="19"/>
    <s v="MW2.19"/>
    <x v="1"/>
    <d v="2020-11-16T00:00:00"/>
    <x v="39"/>
    <n v="3507"/>
    <m/>
    <m/>
    <s v="NA"/>
    <n v="3"/>
    <n v="0"/>
    <s v="NA"/>
    <n v="3"/>
    <s v="NA"/>
    <s v="NA"/>
    <s v="NA"/>
    <m/>
    <n v="3"/>
  </r>
  <r>
    <x v="3"/>
    <n v="19"/>
    <s v="MW2.19"/>
    <x v="1"/>
    <d v="2020-11-16T00:00:00"/>
    <x v="52"/>
    <n v="2451"/>
    <m/>
    <m/>
    <s v="NA"/>
    <n v="10"/>
    <n v="0"/>
    <s v="NA"/>
    <n v="3"/>
    <n v="0"/>
    <n v="0"/>
    <n v="0"/>
    <s v="Isolepis 1. Specimens of Isolepis 1 &amp; 3 collected in Apr 2021 were both I. habra. No Isolepis present in Q1 in Apr 2021. Most were buried or inundated by water flow. Assume Isolepis 1 = I. gaudichaudiana in this Q"/>
    <n v="10"/>
  </r>
  <r>
    <x v="3"/>
    <n v="20"/>
    <s v="MW2.20"/>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20"/>
    <s v="MW2.20"/>
    <x v="1"/>
    <d v="2020-11-16T00:00:00"/>
    <x v="55"/>
    <n v="11903"/>
    <s v="none"/>
    <s v="soil-persistent"/>
    <s v="NA"/>
    <n v="6"/>
    <n v="0"/>
    <s v="NA"/>
    <n v="0"/>
    <n v="0"/>
    <n v="0"/>
    <n v="0"/>
    <m/>
    <n v="6"/>
  </r>
  <r>
    <x v="4"/>
    <n v="1"/>
    <s v="HV1.1"/>
    <x v="1"/>
    <d v="2020-11-25T00:00:00"/>
    <x v="10"/>
    <n v="2469"/>
    <s v="rhizome"/>
    <s v="non-canopy"/>
    <s v="NA"/>
    <n v="6"/>
    <n v="0"/>
    <s v="NA"/>
    <n v="1"/>
    <n v="0"/>
    <n v="0"/>
    <n v="0"/>
    <m/>
    <n v="6"/>
  </r>
  <r>
    <x v="4"/>
    <n v="1"/>
    <s v="HV1.1"/>
    <x v="1"/>
    <d v="2020-11-25T00:00:00"/>
    <x v="18"/>
    <n v="2445"/>
    <s v="tussock"/>
    <s v="non-canopy"/>
    <s v="NA"/>
    <n v="3"/>
    <n v="0"/>
    <s v="NA"/>
    <n v="0"/>
    <n v="0"/>
    <n v="0"/>
    <n v="0"/>
    <m/>
    <n v="3"/>
  </r>
  <r>
    <x v="4"/>
    <n v="1"/>
    <s v="HV1.1"/>
    <x v="1"/>
    <d v="2020-11-25T00:00:00"/>
    <x v="20"/>
    <n v="2557"/>
    <s v="rhizome"/>
    <s v="transient"/>
    <s v="NA"/>
    <n v="19"/>
    <n v="0"/>
    <s v="NA"/>
    <n v="0"/>
    <n v="0"/>
    <n v="0"/>
    <n v="0"/>
    <m/>
    <n v="19"/>
  </r>
  <r>
    <x v="4"/>
    <n v="1"/>
    <s v="HV1.1"/>
    <x v="1"/>
    <d v="2020-11-25T00:00:00"/>
    <x v="9"/>
    <n v="8875"/>
    <s v="lignotuber"/>
    <s v="soil-persistent"/>
    <s v="NA"/>
    <n v="2"/>
    <n v="0"/>
    <s v="NA"/>
    <n v="0"/>
    <n v="9"/>
    <n v="0"/>
    <n v="0"/>
    <m/>
    <n v="11"/>
  </r>
  <r>
    <x v="4"/>
    <n v="1"/>
    <s v="HV1.1"/>
    <x v="1"/>
    <d v="2020-11-25T00:00:00"/>
    <x v="17"/>
    <n v="5532"/>
    <s v="rhizome"/>
    <s v="non-canopy"/>
    <s v="NA"/>
    <n v="12"/>
    <n v="0"/>
    <s v="NA"/>
    <n v="0"/>
    <s v="NA"/>
    <s v="NA"/>
    <s v="NA"/>
    <m/>
    <n v="12"/>
  </r>
  <r>
    <x v="4"/>
    <n v="1"/>
    <s v="HV1.1"/>
    <x v="1"/>
    <d v="2020-11-25T00:00:00"/>
    <x v="19"/>
    <n v="6325"/>
    <s v="tussock"/>
    <s v="non-canopy"/>
    <s v="NA"/>
    <n v="3"/>
    <n v="0"/>
    <s v="NA"/>
    <n v="3"/>
    <n v="0"/>
    <n v="0"/>
    <n v="0"/>
    <m/>
    <n v="3"/>
  </r>
  <r>
    <x v="4"/>
    <n v="1"/>
    <s v="HV1.1"/>
    <x v="1"/>
    <d v="2020-11-25T00:00:00"/>
    <x v="26"/>
    <n v="3243"/>
    <s v="none"/>
    <s v="soil-persistent"/>
    <s v="NA"/>
    <n v="0"/>
    <n v="0"/>
    <s v="NA"/>
    <m/>
    <n v="33"/>
    <m/>
    <n v="10"/>
    <m/>
    <n v="33"/>
  </r>
  <r>
    <x v="4"/>
    <n v="1"/>
    <s v="HV1.1"/>
    <x v="1"/>
    <d v="2020-11-25T00:00:00"/>
    <x v="1"/>
    <n v="3997"/>
    <s v="lignotuber"/>
    <s v="soil-persistent"/>
    <s v="NA"/>
    <n v="3"/>
    <n v="0"/>
    <s v="NA"/>
    <n v="0"/>
    <n v="2"/>
    <n v="0"/>
    <n v="0"/>
    <m/>
    <n v="5"/>
  </r>
  <r>
    <x v="4"/>
    <n v="1"/>
    <s v="HV1.1"/>
    <x v="1"/>
    <d v="2020-11-25T00:00:00"/>
    <x v="22"/>
    <n v="2516"/>
    <s v="tussock"/>
    <s v="non-canopy"/>
    <s v="NA"/>
    <n v="4"/>
    <n v="0"/>
    <s v="NA"/>
    <m/>
    <s v="NA"/>
    <s v="NA"/>
    <s v="NA"/>
    <m/>
    <n v="4"/>
  </r>
  <r>
    <x v="4"/>
    <n v="1"/>
    <s v="HV1.1"/>
    <x v="1"/>
    <d v="2020-11-25T00:00:00"/>
    <x v="44"/>
    <n v="5255"/>
    <s v="basal"/>
    <s v="soil-persistent"/>
    <s v="NA"/>
    <n v="0"/>
    <n v="0"/>
    <s v="NA"/>
    <m/>
    <n v="1"/>
    <n v="0"/>
    <n v="0"/>
    <m/>
    <n v="1"/>
  </r>
  <r>
    <x v="4"/>
    <n v="1"/>
    <s v="HV1.1"/>
    <x v="1"/>
    <d v="2020-11-25T00:00:00"/>
    <x v="45"/>
    <n v="3300"/>
    <s v="tussock"/>
    <s v="non-canopy"/>
    <s v="NA"/>
    <n v="1"/>
    <n v="0"/>
    <s v="NA"/>
    <n v="1"/>
    <n v="0"/>
    <n v="0"/>
    <n v="0"/>
    <m/>
    <n v="1"/>
  </r>
  <r>
    <x v="4"/>
    <n v="1"/>
    <s v="HV1.1"/>
    <x v="1"/>
    <d v="2020-11-25T00:00:00"/>
    <x v="0"/>
    <n v="7766"/>
    <s v="lignotuber"/>
    <s v="canopy"/>
    <s v="NA"/>
    <n v="0"/>
    <n v="0"/>
    <s v="NA"/>
    <m/>
    <n v="6"/>
    <n v="0"/>
    <n v="0"/>
    <m/>
    <n v="6"/>
  </r>
  <r>
    <x v="4"/>
    <n v="1"/>
    <s v="HV1.1"/>
    <x v="1"/>
    <d v="2020-11-25T00:00:00"/>
    <x v="28"/>
    <n v="6324"/>
    <s v="tussock"/>
    <s v="non-canopy"/>
    <s v="NA"/>
    <n v="1"/>
    <n v="0"/>
    <s v="NA"/>
    <n v="0"/>
    <s v="NA"/>
    <s v="NA"/>
    <s v="NA"/>
    <m/>
    <n v="1"/>
  </r>
  <r>
    <x v="4"/>
    <n v="1"/>
    <s v="HV1.1"/>
    <x v="1"/>
    <d v="2020-11-25T00:00:00"/>
    <x v="36"/>
    <n v="6182"/>
    <s v="none"/>
    <s v="soil-persistent"/>
    <s v="NA"/>
    <n v="0"/>
    <n v="0"/>
    <s v="NA"/>
    <m/>
    <n v="6"/>
    <n v="0"/>
    <n v="0"/>
    <m/>
    <n v="6"/>
  </r>
  <r>
    <x v="4"/>
    <n v="1"/>
    <s v="HV1.1"/>
    <x v="1"/>
    <d v="2020-11-25T00:00:00"/>
    <x v="25"/>
    <n v="2654"/>
    <s v="none"/>
    <s v="soil-persistent"/>
    <s v="NA"/>
    <n v="0"/>
    <n v="0"/>
    <s v="NA"/>
    <m/>
    <n v="2"/>
    <n v="0"/>
    <n v="0"/>
    <m/>
    <n v="2"/>
  </r>
  <r>
    <x v="4"/>
    <n v="1"/>
    <s v="HV1.1"/>
    <x v="1"/>
    <d v="2020-11-25T00:00:00"/>
    <x v="46"/>
    <n v="2602"/>
    <s v="none"/>
    <s v="soil-persistent"/>
    <s v="NA"/>
    <n v="0"/>
    <n v="0"/>
    <s v="NA"/>
    <m/>
    <n v="1"/>
    <n v="0"/>
    <n v="0"/>
    <m/>
    <n v="1"/>
  </r>
  <r>
    <x v="4"/>
    <n v="1"/>
    <s v="HV1.1"/>
    <x v="1"/>
    <d v="2020-11-25T00:00:00"/>
    <x v="23"/>
    <n v="7138"/>
    <s v="rhizome"/>
    <s v="transient"/>
    <s v="NA"/>
    <n v="2"/>
    <n v="0"/>
    <s v="NA"/>
    <n v="0"/>
    <s v="NA"/>
    <s v="NA"/>
    <s v="NA"/>
    <m/>
    <n v="2"/>
  </r>
  <r>
    <x v="4"/>
    <n v="1"/>
    <s v="HV1.1"/>
    <x v="1"/>
    <d v="2020-11-25T00:00:00"/>
    <x v="56"/>
    <n v="5043"/>
    <s v="tussock"/>
    <s v="non-canopy"/>
    <s v="NA"/>
    <n v="0"/>
    <n v="0"/>
    <s v="NA"/>
    <m/>
    <n v="1"/>
    <n v="0"/>
    <n v="0"/>
    <m/>
    <n v="1"/>
  </r>
  <r>
    <x v="4"/>
    <n v="2"/>
    <s v="HV1.2"/>
    <x v="1"/>
    <d v="2020-11-25T00:00:00"/>
    <x v="45"/>
    <n v="3300"/>
    <s v="basal"/>
    <s v="non-canopy"/>
    <s v="NA"/>
    <n v="3"/>
    <n v="0"/>
    <s v="NA"/>
    <n v="1"/>
    <n v="0"/>
    <n v="0"/>
    <n v="0"/>
    <m/>
    <n v="3"/>
  </r>
  <r>
    <x v="4"/>
    <n v="2"/>
    <s v="HV1.2"/>
    <x v="1"/>
    <d v="2020-11-25T00:00:00"/>
    <x v="19"/>
    <n v="6325"/>
    <s v="tussock"/>
    <s v="non-canopy"/>
    <s v="NA"/>
    <n v="3"/>
    <n v="0"/>
    <s v="NA"/>
    <n v="3"/>
    <n v="0"/>
    <n v="0"/>
    <n v="0"/>
    <m/>
    <n v="3"/>
  </r>
  <r>
    <x v="4"/>
    <n v="2"/>
    <s v="HV1.2"/>
    <x v="1"/>
    <d v="2020-11-25T00:00:00"/>
    <x v="18"/>
    <n v="2445"/>
    <s v="tussock"/>
    <s v="non-canopy"/>
    <s v="NA"/>
    <n v="1"/>
    <n v="0"/>
    <s v="NA"/>
    <n v="0"/>
    <n v="0"/>
    <n v="0"/>
    <n v="0"/>
    <m/>
    <n v="1"/>
  </r>
  <r>
    <x v="4"/>
    <n v="2"/>
    <s v="HV1.2"/>
    <x v="1"/>
    <d v="2020-11-25T00:00:00"/>
    <x v="10"/>
    <n v="2469"/>
    <s v="rhizome"/>
    <s v="non-canopy"/>
    <s v="NA"/>
    <n v="6"/>
    <n v="0"/>
    <s v="NA"/>
    <n v="2"/>
    <n v="0"/>
    <n v="0"/>
    <n v="0"/>
    <m/>
    <n v="6"/>
  </r>
  <r>
    <x v="4"/>
    <n v="2"/>
    <s v="HV1.2"/>
    <x v="1"/>
    <d v="2020-11-25T00:00:00"/>
    <x v="17"/>
    <n v="5532"/>
    <s v="rhizome"/>
    <s v="non-canopy"/>
    <s v="NA"/>
    <n v="18"/>
    <n v="0"/>
    <s v="NA"/>
    <n v="0"/>
    <s v="NA"/>
    <s v="NA"/>
    <s v="NA"/>
    <m/>
    <n v="18"/>
  </r>
  <r>
    <x v="4"/>
    <n v="2"/>
    <s v="HV1.2"/>
    <x v="1"/>
    <d v="2020-11-25T00:00:00"/>
    <x v="20"/>
    <n v="2557"/>
    <s v="rhizome"/>
    <s v="transient"/>
    <s v="NA"/>
    <n v="15"/>
    <n v="0"/>
    <s v="NA"/>
    <n v="0"/>
    <n v="0"/>
    <n v="0"/>
    <n v="0"/>
    <m/>
    <n v="15"/>
  </r>
  <r>
    <x v="4"/>
    <n v="2"/>
    <s v="HV1.2"/>
    <x v="1"/>
    <d v="2020-11-25T00:00:00"/>
    <x v="23"/>
    <n v="7138"/>
    <s v="rhizome"/>
    <s v="transient"/>
    <s v="NA"/>
    <n v="9"/>
    <n v="0"/>
    <s v="NA"/>
    <n v="0"/>
    <s v="NA"/>
    <s v="NA"/>
    <s v="NA"/>
    <m/>
    <n v="9"/>
  </r>
  <r>
    <x v="4"/>
    <n v="2"/>
    <s v="HV1.2"/>
    <x v="1"/>
    <d v="2020-11-25T00:00:00"/>
    <x v="9"/>
    <n v="8875"/>
    <s v="lignotuber"/>
    <s v="soil-persistent"/>
    <s v="NA"/>
    <n v="0"/>
    <n v="0"/>
    <s v="NA"/>
    <m/>
    <n v="3"/>
    <n v="0"/>
    <n v="0"/>
    <m/>
    <n v="3"/>
  </r>
  <r>
    <x v="4"/>
    <n v="2"/>
    <s v="HV1.2"/>
    <x v="1"/>
    <d v="2020-11-25T00:00:00"/>
    <x v="44"/>
    <n v="5255"/>
    <s v="basal"/>
    <s v="soil-persistent"/>
    <s v="NA"/>
    <n v="2"/>
    <n v="0"/>
    <s v="NA"/>
    <n v="0"/>
    <n v="11"/>
    <n v="0"/>
    <n v="0"/>
    <m/>
    <n v="13"/>
  </r>
  <r>
    <x v="4"/>
    <n v="2"/>
    <s v="HV1.2"/>
    <x v="1"/>
    <d v="2020-11-25T00:00:00"/>
    <x v="1"/>
    <n v="3997"/>
    <s v="lignotuber"/>
    <s v="soil-persistent"/>
    <s v="NA"/>
    <n v="4"/>
    <n v="0"/>
    <s v="NA"/>
    <n v="0"/>
    <n v="22"/>
    <n v="0"/>
    <n v="0"/>
    <m/>
    <n v="26"/>
  </r>
  <r>
    <x v="4"/>
    <n v="2"/>
    <s v="HV1.2"/>
    <x v="1"/>
    <d v="2020-11-25T00:00:00"/>
    <x v="22"/>
    <n v="2516"/>
    <s v="tussock"/>
    <s v="non-canopy"/>
    <s v="NA"/>
    <n v="2"/>
    <n v="0"/>
    <s v="NA"/>
    <n v="0"/>
    <s v="NA"/>
    <s v="NA"/>
    <s v="NA"/>
    <m/>
    <n v="2"/>
  </r>
  <r>
    <x v="4"/>
    <n v="2"/>
    <s v="HV1.2"/>
    <x v="1"/>
    <d v="2020-11-25T00:00:00"/>
    <x v="25"/>
    <n v="2654"/>
    <s v="none"/>
    <s v="soil-persistent"/>
    <s v="NA"/>
    <n v="0"/>
    <n v="0"/>
    <s v="NA"/>
    <m/>
    <n v="35"/>
    <n v="0"/>
    <n v="0"/>
    <m/>
    <n v="35"/>
  </r>
  <r>
    <x v="4"/>
    <n v="2"/>
    <s v="HV1.2"/>
    <x v="1"/>
    <d v="2020-11-25T00:00:00"/>
    <x v="26"/>
    <n v="3243"/>
    <s v="none"/>
    <s v="soil-persistent"/>
    <s v="NA"/>
    <n v="0"/>
    <n v="0"/>
    <s v="NA"/>
    <m/>
    <n v="18"/>
    <n v="0"/>
    <n v="0"/>
    <m/>
    <n v="18"/>
  </r>
  <r>
    <x v="4"/>
    <n v="2"/>
    <s v="HV1.2"/>
    <x v="1"/>
    <d v="2020-11-25T00:00:00"/>
    <x v="0"/>
    <n v="7766"/>
    <s v="lignotuber"/>
    <s v="canopy"/>
    <s v="NA"/>
    <n v="0"/>
    <n v="0"/>
    <s v="NA"/>
    <m/>
    <n v="7"/>
    <n v="0"/>
    <n v="0"/>
    <m/>
    <n v="7"/>
  </r>
  <r>
    <x v="4"/>
    <n v="2"/>
    <s v="HV1.2"/>
    <x v="1"/>
    <d v="2020-11-25T00:00:00"/>
    <x v="33"/>
    <n v="4604"/>
    <s v="tuber"/>
    <s v="transient"/>
    <s v="NA"/>
    <n v="1"/>
    <n v="0"/>
    <s v="NA"/>
    <n v="1"/>
    <n v="0"/>
    <n v="0"/>
    <n v="0"/>
    <m/>
    <n v="1"/>
  </r>
  <r>
    <x v="4"/>
    <n v="3"/>
    <s v="HV1.3"/>
    <x v="1"/>
    <d v="2020-11-25T00:00:00"/>
    <x v="10"/>
    <n v="2469"/>
    <s v="rhizome"/>
    <s v="non-canopy"/>
    <s v="NA"/>
    <n v="7"/>
    <n v="0"/>
    <s v="NA"/>
    <n v="3"/>
    <n v="0"/>
    <n v="0"/>
    <n v="0"/>
    <m/>
    <n v="7"/>
  </r>
  <r>
    <x v="4"/>
    <n v="3"/>
    <s v="HV1.3"/>
    <x v="1"/>
    <d v="2020-11-25T00:00:00"/>
    <x v="45"/>
    <n v="3300"/>
    <s v="basal"/>
    <s v="non-canopy"/>
    <s v="NA"/>
    <n v="2"/>
    <n v="0"/>
    <s v="NA"/>
    <n v="1"/>
    <n v="0"/>
    <n v="0"/>
    <n v="0"/>
    <m/>
    <n v="2"/>
  </r>
  <r>
    <x v="4"/>
    <n v="3"/>
    <s v="HV1.3"/>
    <x v="1"/>
    <d v="2020-11-25T00:00:00"/>
    <x v="1"/>
    <n v="3997"/>
    <s v="lignotuber"/>
    <s v="soil-persistent"/>
    <s v="NA"/>
    <n v="5"/>
    <n v="0"/>
    <s v="NA"/>
    <n v="0"/>
    <n v="0"/>
    <n v="0"/>
    <n v="0"/>
    <m/>
    <n v="5"/>
  </r>
  <r>
    <x v="4"/>
    <n v="3"/>
    <s v="HV1.3"/>
    <x v="1"/>
    <d v="2020-11-25T00:00:00"/>
    <x v="17"/>
    <n v="5532"/>
    <s v="rhizome"/>
    <s v="non-canopy"/>
    <s v="NA"/>
    <n v="16"/>
    <n v="0"/>
    <s v="NA"/>
    <n v="0"/>
    <s v="NA"/>
    <s v="NA"/>
    <s v="NA"/>
    <m/>
    <n v="16"/>
  </r>
  <r>
    <x v="4"/>
    <n v="3"/>
    <s v="HV1.3"/>
    <x v="1"/>
    <d v="2020-11-25T00:00:00"/>
    <x v="19"/>
    <n v="6325"/>
    <s v="tussock"/>
    <s v="non-canopy"/>
    <s v="NA"/>
    <n v="1"/>
    <n v="0"/>
    <s v="NA"/>
    <n v="0"/>
    <n v="0"/>
    <n v="0"/>
    <n v="0"/>
    <m/>
    <n v="1"/>
  </r>
  <r>
    <x v="4"/>
    <n v="3"/>
    <s v="HV1.3"/>
    <x v="1"/>
    <d v="2020-11-25T00:00:00"/>
    <x v="33"/>
    <n v="4604"/>
    <s v="tuber"/>
    <s v="transient"/>
    <s v="NA"/>
    <n v="5"/>
    <n v="0"/>
    <s v="NA"/>
    <n v="4"/>
    <n v="0"/>
    <n v="0"/>
    <n v="0"/>
    <m/>
    <n v="5"/>
  </r>
  <r>
    <x v="4"/>
    <n v="3"/>
    <s v="HV1.3"/>
    <x v="1"/>
    <d v="2020-11-25T00:00:00"/>
    <x v="18"/>
    <n v="2445"/>
    <s v="tussock"/>
    <s v="non-canopy"/>
    <s v="NA"/>
    <n v="1"/>
    <n v="0"/>
    <s v="NA"/>
    <n v="0"/>
    <n v="0"/>
    <n v="0"/>
    <n v="0"/>
    <m/>
    <n v="1"/>
  </r>
  <r>
    <x v="4"/>
    <n v="3"/>
    <s v="HV1.3"/>
    <x v="1"/>
    <d v="2020-11-25T00:00:00"/>
    <x v="36"/>
    <n v="6182"/>
    <s v="none"/>
    <s v="soil-persistent"/>
    <s v="NA"/>
    <n v="0"/>
    <n v="0"/>
    <s v="NA"/>
    <m/>
    <n v="2"/>
    <n v="0"/>
    <n v="0"/>
    <m/>
    <n v="2"/>
  </r>
  <r>
    <x v="4"/>
    <n v="3"/>
    <s v="HV1.3"/>
    <x v="1"/>
    <d v="2020-11-25T00:00:00"/>
    <x v="25"/>
    <n v="2654"/>
    <s v="none"/>
    <s v="soil-persistent"/>
    <s v="NA"/>
    <n v="0"/>
    <n v="0"/>
    <s v="NA"/>
    <m/>
    <n v="2"/>
    <n v="0"/>
    <n v="0"/>
    <m/>
    <n v="2"/>
  </r>
  <r>
    <x v="4"/>
    <n v="3"/>
    <s v="HV1.3"/>
    <x v="1"/>
    <d v="2020-11-25T00:00:00"/>
    <x v="46"/>
    <n v="2602"/>
    <s v="none"/>
    <s v="soil-persistent"/>
    <s v="NA"/>
    <n v="0"/>
    <n v="0"/>
    <s v="NA"/>
    <m/>
    <n v="2"/>
    <n v="0"/>
    <n v="0"/>
    <m/>
    <n v="2"/>
  </r>
  <r>
    <x v="4"/>
    <n v="4"/>
    <s v="HV1.4"/>
    <x v="1"/>
    <d v="2020-11-25T00:00:00"/>
    <x v="10"/>
    <n v="2469"/>
    <s v="rhizome"/>
    <s v="non-canopy"/>
    <s v="NA"/>
    <n v="2"/>
    <n v="0"/>
    <s v="NA"/>
    <n v="0"/>
    <n v="0"/>
    <n v="0"/>
    <n v="0"/>
    <m/>
    <n v="2"/>
  </r>
  <r>
    <x v="4"/>
    <n v="4"/>
    <s v="HV1.4"/>
    <x v="1"/>
    <d v="2020-11-25T00:00:00"/>
    <x v="45"/>
    <n v="3300"/>
    <s v="basal"/>
    <s v="non-canopy"/>
    <s v="NA"/>
    <n v="2"/>
    <n v="0"/>
    <s v="NA"/>
    <n v="1"/>
    <n v="0"/>
    <n v="0"/>
    <n v="0"/>
    <m/>
    <n v="2"/>
  </r>
  <r>
    <x v="4"/>
    <n v="4"/>
    <s v="HV1.4"/>
    <x v="1"/>
    <d v="2020-11-25T00:00:00"/>
    <x v="19"/>
    <n v="6325"/>
    <s v="tussock"/>
    <s v="non-canopy"/>
    <s v="NA"/>
    <n v="3"/>
    <n v="0"/>
    <s v="NA"/>
    <n v="2"/>
    <n v="0"/>
    <n v="0"/>
    <n v="0"/>
    <m/>
    <n v="3"/>
  </r>
  <r>
    <x v="4"/>
    <n v="4"/>
    <s v="HV1.4"/>
    <x v="1"/>
    <d v="2020-11-25T00:00:00"/>
    <x v="18"/>
    <n v="2445"/>
    <s v="tussock"/>
    <s v="non-canopy"/>
    <s v="NA"/>
    <n v="2"/>
    <n v="0"/>
    <s v="NA"/>
    <n v="2"/>
    <n v="0"/>
    <n v="0"/>
    <n v="0"/>
    <m/>
    <n v="2"/>
  </r>
  <r>
    <x v="4"/>
    <n v="4"/>
    <s v="HV1.4"/>
    <x v="1"/>
    <d v="2020-11-25T00:00:00"/>
    <x v="20"/>
    <n v="2557"/>
    <s v="rhizome"/>
    <s v="transient"/>
    <s v="NA"/>
    <n v="12"/>
    <n v="0"/>
    <s v="NA"/>
    <n v="0"/>
    <n v="0"/>
    <n v="0"/>
    <n v="0"/>
    <m/>
    <n v="12"/>
  </r>
  <r>
    <x v="4"/>
    <n v="4"/>
    <s v="HV1.4"/>
    <x v="1"/>
    <d v="2020-11-25T00:00:00"/>
    <x v="1"/>
    <n v="3997"/>
    <s v="rhizome"/>
    <s v="soil-persistent"/>
    <s v="NA"/>
    <m/>
    <n v="0"/>
    <s v="NA"/>
    <m/>
    <n v="4"/>
    <n v="0"/>
    <n v="0"/>
    <m/>
    <n v="4"/>
  </r>
  <r>
    <x v="4"/>
    <n v="4"/>
    <s v="HV1.4"/>
    <x v="1"/>
    <d v="2020-11-25T00:00:00"/>
    <x v="23"/>
    <n v="7138"/>
    <s v="rhizome"/>
    <s v="non-canopy"/>
    <s v="NA"/>
    <n v="9"/>
    <n v="0"/>
    <s v="NA"/>
    <m/>
    <s v="NA"/>
    <s v="NA"/>
    <s v="NA"/>
    <m/>
    <n v="9"/>
  </r>
  <r>
    <x v="4"/>
    <n v="4"/>
    <s v="HV1.4"/>
    <x v="1"/>
    <d v="2020-11-25T00:00:00"/>
    <x v="24"/>
    <n v="2561"/>
    <s v="none"/>
    <s v="soil-persistent"/>
    <s v="NA"/>
    <n v="8"/>
    <n v="0"/>
    <s v="NA"/>
    <n v="4"/>
    <s v="NA"/>
    <s v="NA"/>
    <s v="NA"/>
    <m/>
    <n v="8"/>
  </r>
  <r>
    <x v="4"/>
    <n v="4"/>
    <s v="HV1.4"/>
    <x v="1"/>
    <d v="2020-11-25T00:00:00"/>
    <x v="33"/>
    <n v="4604"/>
    <s v="tuber"/>
    <s v="transient"/>
    <s v="NA"/>
    <n v="3"/>
    <n v="0"/>
    <s v="NA"/>
    <n v="0"/>
    <n v="0"/>
    <n v="0"/>
    <n v="0"/>
    <m/>
    <n v="3"/>
  </r>
  <r>
    <x v="4"/>
    <n v="4"/>
    <s v="HV1.4"/>
    <x v="1"/>
    <d v="2020-11-25T00:00:00"/>
    <x v="9"/>
    <n v="8875"/>
    <s v="lignotuber"/>
    <s v="soil-persistent"/>
    <s v="NA"/>
    <n v="0"/>
    <n v="0"/>
    <s v="NA"/>
    <m/>
    <n v="3"/>
    <n v="0"/>
    <n v="0"/>
    <m/>
    <n v="3"/>
  </r>
  <r>
    <x v="4"/>
    <n v="4"/>
    <s v="HV1.4"/>
    <x v="1"/>
    <d v="2020-11-25T00:00:00"/>
    <x v="57"/>
    <n v="7664"/>
    <s v="basal"/>
    <s v="non-canopy"/>
    <s v="NA"/>
    <n v="1"/>
    <n v="0"/>
    <s v="NA"/>
    <n v="1"/>
    <n v="1"/>
    <n v="0"/>
    <n v="0"/>
    <m/>
    <n v="2"/>
  </r>
  <r>
    <x v="4"/>
    <n v="4"/>
    <s v="HV1.4"/>
    <x v="1"/>
    <d v="2020-11-25T00:00:00"/>
    <x v="46"/>
    <n v="2602"/>
    <s v="none"/>
    <s v="soil-persistent"/>
    <s v="NA"/>
    <n v="0"/>
    <n v="0"/>
    <s v="NA"/>
    <m/>
    <n v="3"/>
    <n v="0"/>
    <n v="0"/>
    <m/>
    <n v="3"/>
  </r>
  <r>
    <x v="4"/>
    <n v="4"/>
    <s v="HV1.4"/>
    <x v="1"/>
    <d v="2020-11-25T00:00:00"/>
    <x v="25"/>
    <n v="2654"/>
    <s v="none"/>
    <s v="soil-persistent"/>
    <s v="NA"/>
    <n v="0"/>
    <n v="0"/>
    <s v="NA"/>
    <m/>
    <n v="2"/>
    <n v="0"/>
    <n v="0"/>
    <m/>
    <n v="2"/>
  </r>
  <r>
    <x v="4"/>
    <n v="4"/>
    <s v="HV1.4"/>
    <x v="1"/>
    <d v="2020-11-25T00:00:00"/>
    <x v="44"/>
    <n v="5255"/>
    <s v="none"/>
    <s v="soil-persistent"/>
    <s v="NA"/>
    <n v="0"/>
    <n v="0"/>
    <s v="NA"/>
    <m/>
    <n v="1"/>
    <n v="0"/>
    <n v="0"/>
    <m/>
    <n v="1"/>
  </r>
  <r>
    <x v="4"/>
    <n v="4"/>
    <s v="HV1.4"/>
    <x v="1"/>
    <d v="2020-11-25T00:00:00"/>
    <x v="43"/>
    <n v="2302"/>
    <s v="rhizome"/>
    <s v="non-canopy"/>
    <s v="NA"/>
    <n v="0"/>
    <n v="0"/>
    <s v="NA"/>
    <m/>
    <n v="1"/>
    <n v="0"/>
    <n v="0"/>
    <m/>
    <n v="1"/>
  </r>
  <r>
    <x v="4"/>
    <n v="5"/>
    <s v="HV1.5"/>
    <x v="1"/>
    <d v="2020-11-25T00:00:00"/>
    <x v="1"/>
    <n v="3997"/>
    <s v="lignotuber"/>
    <s v="soil-persistent"/>
    <s v="NA"/>
    <n v="5"/>
    <n v="0"/>
    <s v="NA"/>
    <n v="0"/>
    <n v="2"/>
    <n v="0"/>
    <n v="0"/>
    <m/>
    <n v="7"/>
  </r>
  <r>
    <x v="4"/>
    <n v="5"/>
    <s v="HV1.5"/>
    <x v="1"/>
    <d v="2020-11-25T00:00:00"/>
    <x v="0"/>
    <n v="7766"/>
    <s v="lignotuber"/>
    <s v="canopy"/>
    <s v="NA"/>
    <n v="1"/>
    <n v="0"/>
    <s v="NA"/>
    <n v="0"/>
    <n v="0"/>
    <n v="0"/>
    <n v="0"/>
    <m/>
    <n v="1"/>
  </r>
  <r>
    <x v="4"/>
    <n v="5"/>
    <s v="HV1.5"/>
    <x v="1"/>
    <d v="2020-11-25T00:00:00"/>
    <x v="45"/>
    <n v="3300"/>
    <s v="tussock"/>
    <s v="non-canopy"/>
    <s v="NA"/>
    <n v="2"/>
    <n v="0"/>
    <s v="NA"/>
    <n v="0"/>
    <n v="0"/>
    <n v="0"/>
    <n v="0"/>
    <m/>
    <n v="2"/>
  </r>
  <r>
    <x v="4"/>
    <n v="5"/>
    <s v="HV1.5"/>
    <x v="1"/>
    <d v="2020-11-25T00:00:00"/>
    <x v="19"/>
    <n v="6325"/>
    <s v="tussock"/>
    <s v="non-canopy"/>
    <s v="NA"/>
    <n v="5"/>
    <n v="0"/>
    <s v="NA"/>
    <n v="2"/>
    <n v="0"/>
    <n v="0"/>
    <n v="0"/>
    <m/>
    <n v="5"/>
  </r>
  <r>
    <x v="4"/>
    <n v="5"/>
    <s v="HV1.5"/>
    <x v="1"/>
    <d v="2020-11-25T00:00:00"/>
    <x v="10"/>
    <n v="2469"/>
    <s v="rhizome"/>
    <s v="non-canopy"/>
    <s v="NA"/>
    <n v="8"/>
    <n v="0"/>
    <s v="NA"/>
    <n v="0"/>
    <n v="0"/>
    <n v="0"/>
    <n v="0"/>
    <m/>
    <n v="8"/>
  </r>
  <r>
    <x v="4"/>
    <n v="5"/>
    <s v="HV1.5"/>
    <x v="1"/>
    <d v="2020-11-25T00:00:00"/>
    <x v="20"/>
    <n v="2557"/>
    <s v="rhizome"/>
    <s v="transient"/>
    <s v="NA"/>
    <n v="88"/>
    <n v="0"/>
    <s v="NA"/>
    <n v="0"/>
    <n v="0"/>
    <n v="0"/>
    <n v="0"/>
    <m/>
    <n v="88"/>
  </r>
  <r>
    <x v="4"/>
    <n v="5"/>
    <s v="HV1.5"/>
    <x v="1"/>
    <d v="2020-11-25T00:00:00"/>
    <x v="29"/>
    <n v="10605"/>
    <s v="rhizome"/>
    <s v="non-canopy"/>
    <s v="NA"/>
    <n v="1"/>
    <n v="0"/>
    <s v="NA"/>
    <n v="0"/>
    <s v="NA"/>
    <s v="NA"/>
    <s v="NA"/>
    <m/>
    <n v="1"/>
  </r>
  <r>
    <x v="4"/>
    <n v="5"/>
    <s v="HV1.5"/>
    <x v="1"/>
    <d v="2020-11-25T00:00:00"/>
    <x v="17"/>
    <n v="5532"/>
    <s v="rhizome"/>
    <s v="non-canopy"/>
    <s v="NA"/>
    <n v="19"/>
    <n v="0"/>
    <s v="NA"/>
    <n v="0"/>
    <s v="NA"/>
    <s v="NA"/>
    <s v="NA"/>
    <m/>
    <n v="19"/>
  </r>
  <r>
    <x v="4"/>
    <n v="5"/>
    <s v="HV1.5"/>
    <x v="1"/>
    <d v="2020-11-25T00:00:00"/>
    <x v="46"/>
    <n v="2602"/>
    <s v="none"/>
    <s v="soil-persistent"/>
    <s v="NA"/>
    <n v="0"/>
    <n v="0"/>
    <s v="NA"/>
    <m/>
    <n v="1"/>
    <n v="0"/>
    <n v="0"/>
    <m/>
    <n v="1"/>
  </r>
  <r>
    <x v="4"/>
    <n v="5"/>
    <s v="HV1.5"/>
    <x v="1"/>
    <d v="2020-11-25T00:00:00"/>
    <x v="18"/>
    <n v="2445"/>
    <s v="tussock"/>
    <s v="non-canopy"/>
    <s v="NA"/>
    <n v="1"/>
    <n v="0"/>
    <s v="NA"/>
    <n v="0"/>
    <n v="0"/>
    <n v="0"/>
    <n v="0"/>
    <m/>
    <n v="1"/>
  </r>
  <r>
    <x v="4"/>
    <n v="5"/>
    <s v="HV1.5"/>
    <x v="1"/>
    <d v="2020-11-25T00:00:00"/>
    <x v="23"/>
    <n v="7138"/>
    <s v="rhizome"/>
    <s v="transient"/>
    <s v="NA"/>
    <n v="31"/>
    <n v="0"/>
    <s v="NA"/>
    <n v="0"/>
    <s v="NA"/>
    <s v="NA"/>
    <s v="NA"/>
    <m/>
    <n v="31"/>
  </r>
  <r>
    <x v="4"/>
    <n v="5"/>
    <s v="HV1.5"/>
    <x v="1"/>
    <d v="2020-11-25T00:00:00"/>
    <x v="33"/>
    <n v="4604"/>
    <s v="tuber"/>
    <s v="transient"/>
    <s v="NA"/>
    <n v="1"/>
    <n v="0"/>
    <s v="NA"/>
    <n v="0"/>
    <n v="0"/>
    <n v="0"/>
    <n v="0"/>
    <m/>
    <n v="1"/>
  </r>
  <r>
    <x v="4"/>
    <n v="5"/>
    <s v="HV1.5"/>
    <x v="1"/>
    <d v="2020-11-25T00:00:00"/>
    <x v="25"/>
    <n v="2654"/>
    <s v="none"/>
    <s v="soil-persistent"/>
    <s v="NA"/>
    <n v="0"/>
    <n v="0"/>
    <s v="NA"/>
    <m/>
    <n v="7"/>
    <n v="0"/>
    <n v="0"/>
    <m/>
    <n v="7"/>
  </r>
  <r>
    <x v="4"/>
    <n v="5"/>
    <s v="HV1.5"/>
    <x v="1"/>
    <d v="2020-11-25T00:00:00"/>
    <x v="9"/>
    <n v="8875"/>
    <s v="lignotuber"/>
    <s v="soil-persistent"/>
    <s v="NA"/>
    <n v="0"/>
    <n v="0"/>
    <s v="NA"/>
    <m/>
    <n v="1"/>
    <n v="0"/>
    <n v="0"/>
    <m/>
    <n v="1"/>
  </r>
  <r>
    <x v="4"/>
    <n v="5"/>
    <s v="HV1.5"/>
    <x v="1"/>
    <d v="2020-11-25T00:00:00"/>
    <x v="57"/>
    <n v="7664"/>
    <s v="basal"/>
    <s v="non-canopy"/>
    <s v="NA"/>
    <n v="2"/>
    <n v="0"/>
    <s v="NA"/>
    <n v="0"/>
    <n v="2"/>
    <n v="0"/>
    <n v="0"/>
    <m/>
    <n v="4"/>
  </r>
  <r>
    <x v="4"/>
    <n v="5"/>
    <s v="HV1.5"/>
    <x v="1"/>
    <d v="2020-11-25T00:00:00"/>
    <x v="43"/>
    <n v="2302"/>
    <s v="rhizome"/>
    <s v="non-canopy"/>
    <s v="NA"/>
    <n v="0"/>
    <n v="0"/>
    <s v="NA"/>
    <n v="0"/>
    <n v="1"/>
    <n v="0"/>
    <n v="0"/>
    <m/>
    <n v="1"/>
  </r>
  <r>
    <x v="4"/>
    <n v="6"/>
    <s v="HV1.6"/>
    <x v="1"/>
    <d v="2020-11-25T00:00:00"/>
    <x v="19"/>
    <n v="6325"/>
    <s v="tussock"/>
    <s v="non-canopy"/>
    <s v="NA"/>
    <n v="4"/>
    <n v="0"/>
    <s v="NA"/>
    <n v="1"/>
    <n v="0"/>
    <n v="0"/>
    <n v="0"/>
    <m/>
    <n v="4"/>
  </r>
  <r>
    <x v="4"/>
    <n v="6"/>
    <s v="HV1.6"/>
    <x v="1"/>
    <d v="2020-11-25T00:00:00"/>
    <x v="10"/>
    <n v="2469"/>
    <s v="rhizome"/>
    <s v="non-canopy"/>
    <s v="NA"/>
    <n v="2"/>
    <n v="0"/>
    <s v="NA"/>
    <n v="1"/>
    <n v="0"/>
    <n v="0"/>
    <n v="0"/>
    <m/>
    <n v="2"/>
  </r>
  <r>
    <x v="4"/>
    <n v="6"/>
    <s v="HV1.6"/>
    <x v="1"/>
    <d v="2020-11-25T00:00:00"/>
    <x v="20"/>
    <n v="2557"/>
    <s v="rhizome"/>
    <s v="transient"/>
    <s v="NA"/>
    <n v="21"/>
    <n v="0"/>
    <s v="NA"/>
    <n v="1"/>
    <n v="0"/>
    <n v="0"/>
    <n v="0"/>
    <m/>
    <n v="21"/>
  </r>
  <r>
    <x v="4"/>
    <n v="6"/>
    <s v="HV1.6"/>
    <x v="1"/>
    <d v="2020-11-25T00:00:00"/>
    <x v="1"/>
    <n v="3997"/>
    <s v="lignotuber"/>
    <s v="soil-persistent"/>
    <s v="NA"/>
    <n v="3"/>
    <n v="0"/>
    <s v="NA"/>
    <n v="0"/>
    <n v="3"/>
    <n v="0"/>
    <n v="0"/>
    <m/>
    <n v="6"/>
  </r>
  <r>
    <x v="4"/>
    <n v="6"/>
    <s v="HV1.6"/>
    <x v="1"/>
    <d v="2020-11-25T00:00:00"/>
    <x v="17"/>
    <n v="5532"/>
    <s v="rhizome"/>
    <s v="non-canopy"/>
    <s v="NA"/>
    <n v="16"/>
    <n v="0"/>
    <s v="NA"/>
    <n v="0"/>
    <s v="NA"/>
    <s v="NA"/>
    <s v="NA"/>
    <m/>
    <n v="16"/>
  </r>
  <r>
    <x v="4"/>
    <n v="6"/>
    <s v="HV1.6"/>
    <x v="1"/>
    <d v="2020-11-25T00:00:00"/>
    <x v="23"/>
    <n v="7138"/>
    <s v="rhizome"/>
    <s v="transient"/>
    <s v="NA"/>
    <n v="11"/>
    <n v="0"/>
    <s v="NA"/>
    <n v="0"/>
    <s v="NA"/>
    <s v="NA"/>
    <s v="NA"/>
    <m/>
    <n v="11"/>
  </r>
  <r>
    <x v="4"/>
    <n v="6"/>
    <s v="HV1.6"/>
    <x v="1"/>
    <d v="2020-11-25T00:00:00"/>
    <x v="26"/>
    <n v="3243"/>
    <s v="none"/>
    <s v="soil-persistent"/>
    <s v="NA"/>
    <n v="0"/>
    <n v="0"/>
    <s v="NA"/>
    <n v="0"/>
    <n v="43"/>
    <n v="0"/>
    <n v="0"/>
    <m/>
    <n v="43"/>
  </r>
  <r>
    <x v="4"/>
    <n v="6"/>
    <s v="HV1.6"/>
    <x v="1"/>
    <d v="2020-11-25T00:00:00"/>
    <x v="43"/>
    <n v="2302"/>
    <s v="rhizome"/>
    <s v="non-canopy"/>
    <s v="NA"/>
    <n v="0"/>
    <n v="0"/>
    <s v="NA"/>
    <n v="0"/>
    <n v="2"/>
    <n v="0"/>
    <n v="0"/>
    <m/>
    <n v="2"/>
  </r>
  <r>
    <x v="4"/>
    <n v="6"/>
    <s v="HV1.6"/>
    <x v="1"/>
    <d v="2020-11-25T00:00:00"/>
    <x v="57"/>
    <n v="7664"/>
    <s v="basal"/>
    <s v="non-canopy"/>
    <s v="NA"/>
    <n v="0"/>
    <n v="0"/>
    <s v="NA"/>
    <n v="0"/>
    <n v="2"/>
    <n v="0"/>
    <n v="0"/>
    <m/>
    <n v="2"/>
  </r>
  <r>
    <x v="4"/>
    <n v="6"/>
    <s v="HV1.6"/>
    <x v="1"/>
    <d v="2020-11-25T00:00:00"/>
    <x v="45"/>
    <n v="3300"/>
    <s v="basal"/>
    <s v="non-canopy"/>
    <s v="NA"/>
    <n v="0"/>
    <n v="0"/>
    <s v="NA"/>
    <n v="0"/>
    <n v="1"/>
    <n v="0"/>
    <n v="0"/>
    <m/>
    <n v="1"/>
  </r>
  <r>
    <x v="4"/>
    <n v="7"/>
    <s v="HV1.7"/>
    <x v="1"/>
    <d v="2020-11-25T00:00:00"/>
    <x v="1"/>
    <n v="3997"/>
    <s v="lignotuber"/>
    <s v="soil-persistent"/>
    <s v="NA"/>
    <n v="2"/>
    <n v="0"/>
    <s v="NA"/>
    <n v="0"/>
    <n v="3"/>
    <n v="0"/>
    <n v="0"/>
    <m/>
    <n v="5"/>
  </r>
  <r>
    <x v="4"/>
    <n v="7"/>
    <s v="HV1.7"/>
    <x v="1"/>
    <d v="2020-11-25T00:00:00"/>
    <x v="22"/>
    <n v="2516"/>
    <s v="tussock"/>
    <s v="non-canopy"/>
    <s v="NA"/>
    <n v="5"/>
    <n v="0"/>
    <s v="NA"/>
    <n v="0"/>
    <s v="NA"/>
    <s v="NA"/>
    <s v="NA"/>
    <m/>
    <n v="5"/>
  </r>
  <r>
    <x v="4"/>
    <n v="7"/>
    <s v="HV1.7"/>
    <x v="1"/>
    <d v="2020-11-25T00:00:00"/>
    <x v="20"/>
    <n v="2557"/>
    <s v="rhizome"/>
    <s v="transient"/>
    <s v="NA"/>
    <n v="25"/>
    <n v="0"/>
    <s v="NA"/>
    <n v="4"/>
    <n v="0"/>
    <n v="0"/>
    <n v="0"/>
    <m/>
    <n v="25"/>
  </r>
  <r>
    <x v="4"/>
    <n v="7"/>
    <s v="HV1.7"/>
    <x v="1"/>
    <d v="2020-11-25T00:00:00"/>
    <x v="26"/>
    <n v="3243"/>
    <s v="none"/>
    <s v="soil-persistent"/>
    <s v="NA"/>
    <n v="0"/>
    <n v="0"/>
    <s v="NA"/>
    <n v="0"/>
    <n v="110"/>
    <n v="0"/>
    <n v="8"/>
    <m/>
    <n v="110"/>
  </r>
  <r>
    <x v="4"/>
    <n v="7"/>
    <s v="HV1.7"/>
    <x v="1"/>
    <d v="2020-11-25T00:00:00"/>
    <x v="17"/>
    <n v="5532"/>
    <s v="rhizome"/>
    <s v="non-canopy"/>
    <s v="NA"/>
    <n v="5"/>
    <n v="0"/>
    <s v="NA"/>
    <n v="0"/>
    <s v="NA"/>
    <s v="NA"/>
    <s v="NA"/>
    <m/>
    <n v="5"/>
  </r>
  <r>
    <x v="4"/>
    <n v="7"/>
    <s v="HV1.7"/>
    <x v="1"/>
    <d v="2020-11-25T00:00:00"/>
    <x v="9"/>
    <n v="8875"/>
    <s v="lignotuber"/>
    <s v="soil-persistent"/>
    <s v="NA"/>
    <n v="1"/>
    <n v="0"/>
    <s v="NA"/>
    <n v="0"/>
    <n v="20"/>
    <n v="0"/>
    <n v="0"/>
    <m/>
    <n v="21"/>
  </r>
  <r>
    <x v="4"/>
    <n v="7"/>
    <s v="HV1.7"/>
    <x v="1"/>
    <d v="2020-11-25T00:00:00"/>
    <x v="24"/>
    <n v="2561"/>
    <s v="tuber"/>
    <s v="transient"/>
    <s v="NA"/>
    <n v="21"/>
    <n v="0"/>
    <s v="NA"/>
    <n v="0"/>
    <s v="NA"/>
    <s v="NA"/>
    <s v="NA"/>
    <m/>
    <n v="21"/>
  </r>
  <r>
    <x v="4"/>
    <n v="7"/>
    <s v="HV1.7"/>
    <x v="1"/>
    <d v="2020-11-25T00:00:00"/>
    <x v="36"/>
    <n v="6182"/>
    <s v="none"/>
    <s v="soil-persistent"/>
    <s v="NA"/>
    <n v="0"/>
    <n v="0"/>
    <s v="NA"/>
    <n v="0"/>
    <n v="4"/>
    <n v="0"/>
    <n v="0"/>
    <m/>
    <n v="4"/>
  </r>
  <r>
    <x v="4"/>
    <n v="7"/>
    <s v="HV1.7"/>
    <x v="1"/>
    <d v="2020-11-25T00:00:00"/>
    <x v="25"/>
    <n v="2654"/>
    <s v="none"/>
    <s v="soil-persistent"/>
    <s v="NA"/>
    <n v="0"/>
    <n v="0"/>
    <s v="NA"/>
    <n v="0"/>
    <n v="2"/>
    <n v="0"/>
    <n v="0"/>
    <m/>
    <n v="2"/>
  </r>
  <r>
    <x v="4"/>
    <n v="7"/>
    <s v="HV1.7"/>
    <x v="1"/>
    <d v="2020-11-25T00:00:00"/>
    <x v="45"/>
    <n v="3300"/>
    <s v="basal"/>
    <s v="non-canopy"/>
    <s v="NA"/>
    <n v="1"/>
    <n v="0"/>
    <s v="NA"/>
    <n v="0"/>
    <n v="0"/>
    <n v="0"/>
    <n v="0"/>
    <m/>
    <n v="1"/>
  </r>
  <r>
    <x v="4"/>
    <n v="7"/>
    <s v="HV1.7"/>
    <x v="1"/>
    <d v="2020-11-25T00:00:00"/>
    <x v="52"/>
    <n v="2451"/>
    <s v="none"/>
    <s v="non-canopy"/>
    <s v="NA"/>
    <n v="0"/>
    <n v="0"/>
    <s v="NA"/>
    <n v="0"/>
    <n v="4"/>
    <n v="0"/>
    <n v="4"/>
    <m/>
    <n v="4"/>
  </r>
  <r>
    <x v="4"/>
    <n v="7"/>
    <s v="HV1.7"/>
    <x v="1"/>
    <d v="2020-11-25T00:00:00"/>
    <x v="56"/>
    <n v="5043"/>
    <s v="tussock"/>
    <s v="non-canopy"/>
    <s v="NA"/>
    <n v="0"/>
    <n v="0"/>
    <s v="NA"/>
    <n v="0"/>
    <n v="2"/>
    <n v="0"/>
    <n v="0"/>
    <m/>
    <n v="2"/>
  </r>
  <r>
    <x v="4"/>
    <n v="7"/>
    <s v="HV1.7"/>
    <x v="1"/>
    <d v="2020-11-25T00:00:00"/>
    <x v="39"/>
    <n v="3507"/>
    <s v="tuber"/>
    <s v="non-canopy"/>
    <s v="NA"/>
    <n v="9"/>
    <n v="0"/>
    <s v="NA"/>
    <n v="9"/>
    <s v="NA"/>
    <s v="NA"/>
    <s v="NA"/>
    <m/>
    <n v="9"/>
  </r>
  <r>
    <x v="4"/>
    <n v="7"/>
    <s v="HV1.7"/>
    <x v="1"/>
    <d v="2020-11-25T00:00:00"/>
    <x v="29"/>
    <n v="10605"/>
    <s v="rhizome"/>
    <s v="non-canopy"/>
    <s v="NA"/>
    <n v="2"/>
    <n v="0"/>
    <s v="NA"/>
    <n v="0"/>
    <s v="NA"/>
    <s v="NA"/>
    <s v="NA"/>
    <m/>
    <n v="2"/>
  </r>
  <r>
    <x v="4"/>
    <n v="7"/>
    <s v="HV1.7"/>
    <x v="1"/>
    <d v="2020-11-25T00:00:00"/>
    <x v="10"/>
    <n v="2469"/>
    <s v="rhizome"/>
    <s v="non-canopy"/>
    <s v="NA"/>
    <n v="0"/>
    <n v="0"/>
    <s v="NA"/>
    <n v="0"/>
    <n v="1"/>
    <n v="0"/>
    <n v="0"/>
    <m/>
    <n v="1"/>
  </r>
  <r>
    <x v="4"/>
    <n v="8"/>
    <s v="HV1.8"/>
    <x v="1"/>
    <d v="2020-11-25T00:00:00"/>
    <x v="18"/>
    <n v="2445"/>
    <s v="tussock"/>
    <s v="non-canopy"/>
    <s v="NA"/>
    <n v="1"/>
    <n v="0"/>
    <s v="NA"/>
    <n v="0"/>
    <n v="0"/>
    <n v="0"/>
    <n v="0"/>
    <m/>
    <n v="1"/>
  </r>
  <r>
    <x v="4"/>
    <n v="8"/>
    <s v="HV1.8"/>
    <x v="1"/>
    <d v="2020-11-25T00:00:00"/>
    <x v="22"/>
    <n v="2516"/>
    <s v="tussock"/>
    <s v="non-canopy"/>
    <s v="NA"/>
    <n v="18"/>
    <n v="0"/>
    <s v="NA"/>
    <n v="0"/>
    <s v="NA"/>
    <s v="NA"/>
    <s v="NA"/>
    <m/>
    <n v="18"/>
  </r>
  <r>
    <x v="4"/>
    <n v="8"/>
    <s v="HV1.8"/>
    <x v="1"/>
    <d v="2020-11-25T00:00:00"/>
    <x v="26"/>
    <n v="3243"/>
    <s v="none"/>
    <s v="soil-persistent"/>
    <s v="NA"/>
    <n v="0"/>
    <n v="0"/>
    <s v="NA"/>
    <n v="0"/>
    <n v="105"/>
    <n v="0"/>
    <n v="18"/>
    <m/>
    <n v="105"/>
  </r>
  <r>
    <x v="4"/>
    <n v="8"/>
    <s v="HV1.8"/>
    <x v="1"/>
    <d v="2020-11-25T00:00:00"/>
    <x v="1"/>
    <n v="3997"/>
    <s v="lignotuber"/>
    <s v="soil-persistent"/>
    <s v="NA"/>
    <n v="7"/>
    <n v="0"/>
    <s v="NA"/>
    <n v="0"/>
    <n v="3"/>
    <n v="0"/>
    <n v="0"/>
    <m/>
    <n v="10"/>
  </r>
  <r>
    <x v="4"/>
    <n v="8"/>
    <s v="HV1.8"/>
    <x v="1"/>
    <d v="2020-11-25T00:00:00"/>
    <x v="0"/>
    <n v="7766"/>
    <s v="lignotuber"/>
    <s v="canopy"/>
    <s v="NA"/>
    <n v="1"/>
    <n v="0"/>
    <s v="NA"/>
    <n v="0"/>
    <n v="3"/>
    <n v="0"/>
    <n v="0"/>
    <m/>
    <n v="4"/>
  </r>
  <r>
    <x v="4"/>
    <n v="8"/>
    <s v="HV1.8"/>
    <x v="1"/>
    <d v="2020-11-25T00:00:00"/>
    <x v="36"/>
    <n v="6182"/>
    <s v="none"/>
    <s v="soil-persistent"/>
    <s v="NA"/>
    <n v="1"/>
    <n v="0"/>
    <s v="NA"/>
    <n v="0"/>
    <n v="0"/>
    <n v="0"/>
    <n v="0"/>
    <m/>
    <n v="1"/>
  </r>
  <r>
    <x v="4"/>
    <n v="8"/>
    <s v="HV1.8"/>
    <x v="1"/>
    <d v="2020-11-25T00:00:00"/>
    <x v="9"/>
    <n v="8875"/>
    <s v="lignotuber"/>
    <s v="soil-persistent"/>
    <s v="NA"/>
    <n v="0"/>
    <n v="0"/>
    <s v="NA"/>
    <n v="0"/>
    <n v="1"/>
    <n v="0"/>
    <n v="0"/>
    <m/>
    <n v="1"/>
  </r>
  <r>
    <x v="4"/>
    <n v="8"/>
    <s v="HV1.8"/>
    <x v="1"/>
    <d v="2020-11-25T00:00:00"/>
    <x v="44"/>
    <n v="5255"/>
    <s v="none"/>
    <s v="soil-persistent"/>
    <s v="NA"/>
    <n v="0"/>
    <n v="0"/>
    <s v="NA"/>
    <m/>
    <n v="3"/>
    <n v="0"/>
    <n v="0"/>
    <m/>
    <n v="3"/>
  </r>
  <r>
    <x v="4"/>
    <n v="8"/>
    <s v="HV1.8"/>
    <x v="1"/>
    <d v="2020-11-25T00:00:00"/>
    <x v="45"/>
    <n v="3300"/>
    <s v="basal"/>
    <s v="non-canopy"/>
    <s v="NA"/>
    <n v="1"/>
    <n v="0"/>
    <s v="NA"/>
    <n v="0"/>
    <n v="5"/>
    <n v="0"/>
    <n v="0"/>
    <m/>
    <n v="6"/>
  </r>
  <r>
    <x v="4"/>
    <n v="8"/>
    <s v="HV1.8"/>
    <x v="1"/>
    <d v="2020-11-25T00:00:00"/>
    <x v="20"/>
    <n v="2557"/>
    <s v="rhizome"/>
    <s v="transient"/>
    <s v="NA"/>
    <n v="37"/>
    <n v="0"/>
    <s v="NA"/>
    <n v="0"/>
    <n v="0"/>
    <n v="0"/>
    <n v="0"/>
    <m/>
    <n v="37"/>
  </r>
  <r>
    <x v="4"/>
    <n v="8"/>
    <s v="HV1.8"/>
    <x v="1"/>
    <d v="2020-11-25T00:00:00"/>
    <x v="24"/>
    <n v="2561"/>
    <s v="tuber"/>
    <s v="transient"/>
    <s v="NA"/>
    <n v="32"/>
    <n v="0"/>
    <s v="NA"/>
    <n v="16"/>
    <s v="NA"/>
    <s v="NA"/>
    <s v="NA"/>
    <m/>
    <n v="32"/>
  </r>
  <r>
    <x v="4"/>
    <n v="8"/>
    <s v="HV1.8"/>
    <x v="1"/>
    <d v="2020-11-25T00:00:00"/>
    <x v="56"/>
    <n v="5043"/>
    <s v="tussock"/>
    <s v="non-canopy"/>
    <s v="NA"/>
    <n v="0"/>
    <n v="0"/>
    <s v="NA"/>
    <n v="0"/>
    <n v="2"/>
    <n v="0"/>
    <n v="0"/>
    <m/>
    <n v="2"/>
  </r>
  <r>
    <x v="4"/>
    <n v="8"/>
    <s v="HV1.8"/>
    <x v="1"/>
    <d v="2020-11-25T00:00:00"/>
    <x v="8"/>
    <n v="7993"/>
    <s v="tussock"/>
    <s v="non-canopy"/>
    <s v="NA"/>
    <n v="1"/>
    <n v="0"/>
    <s v="NA"/>
    <n v="0"/>
    <s v="NA"/>
    <s v="NA"/>
    <s v="NA"/>
    <m/>
    <n v="1"/>
  </r>
  <r>
    <x v="4"/>
    <n v="8"/>
    <s v="HV1.8"/>
    <x v="1"/>
    <d v="2020-11-25T00:00:00"/>
    <x v="16"/>
    <n v="2603"/>
    <s v="basal"/>
    <s v="soil-persistent"/>
    <s v="NA"/>
    <n v="0"/>
    <n v="0"/>
    <s v="NA"/>
    <n v="0"/>
    <n v="6"/>
    <n v="0"/>
    <n v="0"/>
    <m/>
    <n v="6"/>
  </r>
  <r>
    <x v="4"/>
    <n v="8"/>
    <s v="HV1.8"/>
    <x v="1"/>
    <d v="2020-11-25T00:00:00"/>
    <x v="10"/>
    <n v="2469"/>
    <s v="rhizome"/>
    <s v="non-canopy"/>
    <s v="NA"/>
    <n v="0"/>
    <n v="0"/>
    <s v="NA"/>
    <n v="0"/>
    <n v="1"/>
    <n v="0"/>
    <n v="0"/>
    <m/>
    <n v="1"/>
  </r>
  <r>
    <x v="4"/>
    <n v="9"/>
    <s v="HV1.9"/>
    <x v="1"/>
    <d v="2020-11-25T00:00:00"/>
    <x v="0"/>
    <n v="7766"/>
    <s v="lignotuber"/>
    <s v="canopy"/>
    <s v="NA"/>
    <n v="3"/>
    <n v="0"/>
    <s v="NA"/>
    <n v="0"/>
    <n v="0"/>
    <n v="0"/>
    <n v="0"/>
    <m/>
    <n v="3"/>
  </r>
  <r>
    <x v="4"/>
    <n v="9"/>
    <s v="HV1.9"/>
    <x v="1"/>
    <d v="2020-11-25T00:00:00"/>
    <x v="18"/>
    <n v="2445"/>
    <s v="tussock"/>
    <s v="non-canopy"/>
    <s v="NA"/>
    <n v="3"/>
    <n v="0"/>
    <s v="NA"/>
    <n v="0"/>
    <n v="0"/>
    <n v="0"/>
    <n v="0"/>
    <m/>
    <n v="3"/>
  </r>
  <r>
    <x v="4"/>
    <n v="9"/>
    <s v="HV1.9"/>
    <x v="1"/>
    <d v="2020-11-25T00:00:00"/>
    <x v="19"/>
    <n v="6325"/>
    <s v="tussock"/>
    <s v="non-canopy"/>
    <s v="NA"/>
    <n v="3"/>
    <n v="0"/>
    <s v="NA"/>
    <n v="3"/>
    <n v="0"/>
    <n v="0"/>
    <n v="0"/>
    <m/>
    <n v="3"/>
  </r>
  <r>
    <x v="4"/>
    <n v="9"/>
    <s v="HV1.9"/>
    <x v="1"/>
    <d v="2020-11-25T00:00:00"/>
    <x v="20"/>
    <n v="2557"/>
    <s v="rhizome"/>
    <s v="transient"/>
    <s v="NA"/>
    <n v="54"/>
    <n v="0"/>
    <s v="NA"/>
    <n v="1"/>
    <n v="0"/>
    <n v="0"/>
    <n v="0"/>
    <m/>
    <n v="54"/>
  </r>
  <r>
    <x v="4"/>
    <n v="9"/>
    <s v="HV1.9"/>
    <x v="1"/>
    <d v="2020-11-25T00:00:00"/>
    <x v="21"/>
    <n v="1377"/>
    <s v="tuber"/>
    <s v="non-canopy"/>
    <s v="NA"/>
    <n v="1"/>
    <n v="0"/>
    <s v="NA"/>
    <n v="1"/>
    <n v="1"/>
    <n v="0"/>
    <n v="0"/>
    <m/>
    <n v="2"/>
  </r>
  <r>
    <x v="4"/>
    <n v="9"/>
    <s v="HV1.9"/>
    <x v="1"/>
    <d v="2020-11-25T00:00:00"/>
    <x v="1"/>
    <n v="3997"/>
    <s v="lignotuber"/>
    <s v="soil-persistent"/>
    <s v="NA"/>
    <n v="10"/>
    <n v="0"/>
    <s v="NA"/>
    <n v="0"/>
    <n v="0"/>
    <n v="0"/>
    <n v="0"/>
    <m/>
    <n v="10"/>
  </r>
  <r>
    <x v="4"/>
    <n v="9"/>
    <s v="HV1.9"/>
    <x v="1"/>
    <d v="2020-11-25T00:00:00"/>
    <x v="17"/>
    <n v="5532"/>
    <s v="rhizome"/>
    <s v="non-canopy"/>
    <s v="NA"/>
    <n v="11"/>
    <n v="0"/>
    <s v="NA"/>
    <n v="0"/>
    <s v="NA"/>
    <s v="NA"/>
    <s v="NA"/>
    <m/>
    <n v="11"/>
  </r>
  <r>
    <x v="4"/>
    <n v="9"/>
    <s v="HV1.9"/>
    <x v="1"/>
    <d v="2020-11-25T00:00:00"/>
    <x v="22"/>
    <n v="2516"/>
    <s v="tussock"/>
    <s v="non-canopy"/>
    <s v="NA"/>
    <n v="2"/>
    <n v="0"/>
    <s v="NA"/>
    <n v="0"/>
    <s v="NA"/>
    <s v="NA"/>
    <s v="NA"/>
    <m/>
    <n v="2"/>
  </r>
  <r>
    <x v="4"/>
    <n v="9"/>
    <s v="HV1.9"/>
    <x v="1"/>
    <d v="2020-11-25T00:00:00"/>
    <x v="29"/>
    <n v="10605"/>
    <s v="rhizome"/>
    <s v="non-canopy"/>
    <s v="NA"/>
    <n v="3"/>
    <n v="0"/>
    <s v="NA"/>
    <n v="0"/>
    <s v="NA"/>
    <s v="NA"/>
    <s v="NA"/>
    <m/>
    <n v="3"/>
  </r>
  <r>
    <x v="4"/>
    <n v="9"/>
    <s v="HV1.9"/>
    <x v="1"/>
    <d v="2020-11-25T00:00:00"/>
    <x v="45"/>
    <n v="3300"/>
    <s v="basal"/>
    <s v="non-canopy"/>
    <s v="NA"/>
    <n v="1"/>
    <n v="0"/>
    <s v="NA"/>
    <n v="0"/>
    <n v="0"/>
    <n v="0"/>
    <n v="0"/>
    <m/>
    <n v="1"/>
  </r>
  <r>
    <x v="4"/>
    <n v="9"/>
    <s v="HV1.9"/>
    <x v="1"/>
    <d v="2020-11-25T00:00:00"/>
    <x v="44"/>
    <n v="5255"/>
    <s v="basal"/>
    <s v="soil-persistent"/>
    <s v="NA"/>
    <n v="1"/>
    <n v="0"/>
    <s v="NA"/>
    <n v="0"/>
    <n v="0"/>
    <n v="0"/>
    <n v="0"/>
    <m/>
    <n v="1"/>
  </r>
  <r>
    <x v="4"/>
    <n v="9"/>
    <s v="HV1.9"/>
    <x v="1"/>
    <d v="2020-11-25T00:00:00"/>
    <x v="56"/>
    <n v="5043"/>
    <s v="tussock"/>
    <s v="non-canopy"/>
    <s v="NA"/>
    <n v="0"/>
    <n v="0"/>
    <s v="NA"/>
    <n v="0"/>
    <n v="1"/>
    <n v="0"/>
    <n v="0"/>
    <m/>
    <n v="1"/>
  </r>
  <r>
    <x v="4"/>
    <n v="9"/>
    <s v="HV1.9"/>
    <x v="1"/>
    <d v="2020-11-25T00:00:00"/>
    <x v="26"/>
    <n v="3243"/>
    <s v="none"/>
    <s v="soil-persistent"/>
    <s v="NA"/>
    <n v="0"/>
    <n v="0"/>
    <s v="NA"/>
    <m/>
    <n v="65"/>
    <n v="0"/>
    <n v="0"/>
    <m/>
    <n v="65"/>
  </r>
  <r>
    <x v="4"/>
    <n v="9"/>
    <s v="HV1.9"/>
    <x v="1"/>
    <d v="2020-11-25T00:00:00"/>
    <x v="16"/>
    <n v="2603"/>
    <s v="basal"/>
    <s v="soil-persistent"/>
    <s v="NA"/>
    <n v="1"/>
    <n v="0"/>
    <s v="NA"/>
    <n v="0"/>
    <m/>
    <n v="0"/>
    <m/>
    <m/>
    <n v="1"/>
  </r>
  <r>
    <x v="4"/>
    <n v="9"/>
    <s v="HV1.9"/>
    <x v="1"/>
    <d v="2020-11-25T00:00:00"/>
    <x v="12"/>
    <n v="2501"/>
    <s v="basal"/>
    <s v="non-canopy"/>
    <s v="NA"/>
    <n v="0"/>
    <n v="0"/>
    <s v="NA"/>
    <n v="0"/>
    <n v="11"/>
    <n v="0"/>
    <n v="0"/>
    <m/>
    <n v="11"/>
  </r>
  <r>
    <x v="4"/>
    <n v="9"/>
    <s v="HV1.9"/>
    <x v="1"/>
    <d v="2020-11-25T00:00:00"/>
    <x v="36"/>
    <n v="6182"/>
    <s v="none"/>
    <s v="soil-persistent"/>
    <s v="NA"/>
    <n v="0"/>
    <n v="0"/>
    <s v="NA"/>
    <m/>
    <n v="1"/>
    <n v="0"/>
    <n v="0"/>
    <m/>
    <n v="1"/>
  </r>
  <r>
    <x v="4"/>
    <n v="10"/>
    <s v="HV1.10"/>
    <x v="1"/>
    <d v="2020-11-25T00:00:00"/>
    <x v="45"/>
    <n v="3300"/>
    <s v="basal"/>
    <s v="non-canopy"/>
    <s v="NA"/>
    <n v="2"/>
    <n v="0"/>
    <s v="NA"/>
    <n v="1"/>
    <n v="2"/>
    <n v="0"/>
    <n v="0"/>
    <m/>
    <n v="4"/>
  </r>
  <r>
    <x v="4"/>
    <n v="10"/>
    <s v="HV1.10"/>
    <x v="1"/>
    <d v="2020-11-25T00:00:00"/>
    <x v="18"/>
    <n v="2445"/>
    <s v="tussock"/>
    <s v="non-canopy"/>
    <s v="NA"/>
    <n v="1"/>
    <n v="0"/>
    <n v="1"/>
    <n v="0"/>
    <n v="0"/>
    <n v="0"/>
    <n v="0"/>
    <m/>
    <n v="1"/>
  </r>
  <r>
    <x v="4"/>
    <n v="10"/>
    <s v="HV1.10"/>
    <x v="1"/>
    <d v="2020-11-25T00:00:00"/>
    <x v="19"/>
    <n v="6325"/>
    <s v="tussock"/>
    <s v="non-canopy"/>
    <s v="NA"/>
    <n v="1"/>
    <n v="0"/>
    <s v="NA"/>
    <n v="1"/>
    <n v="0"/>
    <n v="0"/>
    <n v="0"/>
    <m/>
    <n v="1"/>
  </r>
  <r>
    <x v="4"/>
    <n v="10"/>
    <s v="HV1.10"/>
    <x v="1"/>
    <d v="2020-11-25T00:00:00"/>
    <x v="1"/>
    <n v="3997"/>
    <s v="lignotuber"/>
    <s v="soil-persistent"/>
    <s v="NA"/>
    <n v="1"/>
    <n v="0"/>
    <s v="NA"/>
    <n v="0"/>
    <n v="0"/>
    <n v="0"/>
    <n v="0"/>
    <m/>
    <n v="1"/>
  </r>
  <r>
    <x v="4"/>
    <n v="10"/>
    <s v="HV1.10"/>
    <x v="1"/>
    <d v="2020-11-25T00:00:00"/>
    <x v="0"/>
    <n v="7766"/>
    <s v="lignotuber"/>
    <s v="canopy"/>
    <s v="NA"/>
    <n v="1"/>
    <n v="0"/>
    <s v="NA"/>
    <n v="0"/>
    <n v="0"/>
    <n v="0"/>
    <n v="0"/>
    <m/>
    <n v="1"/>
  </r>
  <r>
    <x v="4"/>
    <n v="10"/>
    <s v="HV1.10"/>
    <x v="1"/>
    <d v="2020-11-25T00:00:00"/>
    <x v="44"/>
    <n v="5255"/>
    <s v="basal"/>
    <s v="soil-persistent"/>
    <s v="NA"/>
    <n v="1"/>
    <n v="0"/>
    <s v="NA"/>
    <n v="0"/>
    <n v="0"/>
    <n v="0"/>
    <n v="0"/>
    <m/>
    <n v="1"/>
  </r>
  <r>
    <x v="4"/>
    <n v="10"/>
    <s v="HV1.10"/>
    <x v="1"/>
    <d v="2020-11-25T00:00:00"/>
    <x v="20"/>
    <n v="2557"/>
    <s v="rhizome"/>
    <s v="transient"/>
    <s v="NA"/>
    <n v="23"/>
    <n v="0"/>
    <s v="NA"/>
    <n v="2"/>
    <n v="0"/>
    <n v="0"/>
    <n v="0"/>
    <m/>
    <n v="23"/>
  </r>
  <r>
    <x v="4"/>
    <n v="10"/>
    <s v="HV1.10"/>
    <x v="1"/>
    <d v="2020-11-25T00:00:00"/>
    <x v="16"/>
    <n v="2603"/>
    <s v="basal"/>
    <s v="soil-persistent"/>
    <s v="NA"/>
    <n v="1"/>
    <n v="0"/>
    <s v="NA"/>
    <n v="0"/>
    <n v="0"/>
    <n v="0"/>
    <n v="0"/>
    <m/>
    <n v="1"/>
  </r>
  <r>
    <x v="4"/>
    <n v="10"/>
    <s v="HV1.10"/>
    <x v="1"/>
    <d v="2020-11-25T00:00:00"/>
    <x v="33"/>
    <n v="4604"/>
    <s v="tuber"/>
    <s v="transient"/>
    <s v="NA"/>
    <n v="5"/>
    <n v="0"/>
    <s v="NA"/>
    <n v="2"/>
    <n v="0"/>
    <n v="0"/>
    <n v="0"/>
    <m/>
    <n v="5"/>
  </r>
  <r>
    <x v="4"/>
    <n v="10"/>
    <s v="HV1.10"/>
    <x v="1"/>
    <d v="2020-11-25T00:00:00"/>
    <x v="26"/>
    <n v="3243"/>
    <s v="none"/>
    <s v="soil-persistent"/>
    <s v="NA"/>
    <n v="0"/>
    <n v="0"/>
    <s v="NA"/>
    <m/>
    <n v="1"/>
    <n v="0"/>
    <n v="0"/>
    <m/>
    <n v="1"/>
  </r>
  <r>
    <x v="4"/>
    <n v="10"/>
    <s v="HV1.10"/>
    <x v="1"/>
    <d v="2020-11-25T00:00:00"/>
    <x v="12"/>
    <n v="2501"/>
    <s v="tussock"/>
    <s v="non-canopy"/>
    <s v="NA"/>
    <n v="7"/>
    <n v="0"/>
    <s v="NA"/>
    <n v="0"/>
    <n v="0"/>
    <n v="0"/>
    <n v="0"/>
    <m/>
    <n v="7"/>
  </r>
  <r>
    <x v="4"/>
    <n v="10"/>
    <s v="HV1.10"/>
    <x v="1"/>
    <d v="2020-11-25T00:00:00"/>
    <x v="17"/>
    <n v="5532"/>
    <s v="rhizome"/>
    <s v="non-canopy"/>
    <s v="NA"/>
    <n v="5"/>
    <n v="0"/>
    <s v="NA"/>
    <n v="0"/>
    <s v="NA"/>
    <s v="NA"/>
    <s v="NA"/>
    <m/>
    <n v="5"/>
  </r>
  <r>
    <x v="4"/>
    <n v="10"/>
    <s v="HV1.10"/>
    <x v="1"/>
    <d v="2020-11-25T00:00:00"/>
    <x v="25"/>
    <n v="2654"/>
    <s v="none"/>
    <s v="soil-persistent"/>
    <s v="NA"/>
    <n v="0"/>
    <n v="0"/>
    <s v="NA"/>
    <n v="0"/>
    <n v="1"/>
    <n v="0"/>
    <n v="0"/>
    <m/>
    <n v="1"/>
  </r>
  <r>
    <x v="4"/>
    <n v="11"/>
    <s v="HV1.11"/>
    <x v="1"/>
    <d v="2020-11-25T00:00:00"/>
    <x v="1"/>
    <n v="3997"/>
    <s v="lignotuber"/>
    <s v="soil-persistent"/>
    <s v="NA"/>
    <n v="3"/>
    <n v="0"/>
    <s v="NA"/>
    <n v="0"/>
    <n v="0"/>
    <n v="0"/>
    <n v="0"/>
    <m/>
    <n v="3"/>
  </r>
  <r>
    <x v="4"/>
    <n v="11"/>
    <s v="HV1.11"/>
    <x v="1"/>
    <d v="2020-11-25T00:00:00"/>
    <x v="19"/>
    <n v="6325"/>
    <s v="tussock"/>
    <s v="non-canopy"/>
    <s v="NA"/>
    <n v="2"/>
    <n v="0"/>
    <s v="NA"/>
    <n v="1"/>
    <n v="0"/>
    <n v="0"/>
    <n v="0"/>
    <m/>
    <n v="2"/>
  </r>
  <r>
    <x v="4"/>
    <n v="11"/>
    <s v="HV1.11"/>
    <x v="1"/>
    <d v="2020-11-25T00:00:00"/>
    <x v="20"/>
    <n v="2557"/>
    <s v="rhizome"/>
    <s v="transient"/>
    <s v="NA"/>
    <n v="12"/>
    <n v="0"/>
    <s v="NA"/>
    <n v="0"/>
    <n v="0"/>
    <n v="0"/>
    <n v="0"/>
    <m/>
    <n v="12"/>
  </r>
  <r>
    <x v="4"/>
    <n v="11"/>
    <s v="HV1.11"/>
    <x v="1"/>
    <d v="2020-11-25T00:00:00"/>
    <x v="17"/>
    <n v="5532"/>
    <s v="rhizome"/>
    <s v="non-canopy"/>
    <s v="NA"/>
    <n v="4"/>
    <n v="0"/>
    <s v="NA"/>
    <n v="0"/>
    <s v="NA"/>
    <s v="NA"/>
    <s v="NA"/>
    <m/>
    <n v="4"/>
  </r>
  <r>
    <x v="4"/>
    <n v="11"/>
    <s v="HV1.11"/>
    <x v="1"/>
    <d v="2020-11-25T00:00:00"/>
    <x v="33"/>
    <n v="4604"/>
    <s v="tuber"/>
    <s v="transient"/>
    <s v="NA"/>
    <n v="1"/>
    <n v="0"/>
    <s v="NA"/>
    <n v="0"/>
    <n v="0"/>
    <n v="0"/>
    <n v="0"/>
    <m/>
    <n v="1"/>
  </r>
  <r>
    <x v="4"/>
    <n v="11"/>
    <s v="HV1.11"/>
    <x v="1"/>
    <d v="2020-11-25T00:00:00"/>
    <x v="23"/>
    <n v="7138"/>
    <s v="rhizome"/>
    <s v="transient"/>
    <s v="NA"/>
    <n v="2"/>
    <n v="0"/>
    <s v="NA"/>
    <n v="0"/>
    <s v="NA"/>
    <s v="NA"/>
    <s v="NA"/>
    <m/>
    <n v="2"/>
  </r>
  <r>
    <x v="4"/>
    <n v="12"/>
    <s v="HV1.12"/>
    <x v="1"/>
    <d v="2020-11-25T00:00:00"/>
    <x v="18"/>
    <n v="2445"/>
    <s v="tussock"/>
    <s v="non-canopy"/>
    <s v="NA"/>
    <n v="5"/>
    <n v="0"/>
    <s v="NA"/>
    <n v="0"/>
    <n v="0"/>
    <n v="0"/>
    <n v="0"/>
    <m/>
    <n v="5"/>
  </r>
  <r>
    <x v="4"/>
    <n v="12"/>
    <s v="HV1.12"/>
    <x v="1"/>
    <d v="2020-11-25T00:00:00"/>
    <x v="19"/>
    <n v="6325"/>
    <s v="tussock"/>
    <s v="non-canopy"/>
    <s v="NA"/>
    <n v="4"/>
    <n v="0"/>
    <s v="NA"/>
    <n v="4"/>
    <n v="0"/>
    <n v="0"/>
    <n v="0"/>
    <m/>
    <n v="4"/>
  </r>
  <r>
    <x v="4"/>
    <n v="12"/>
    <s v="HV1.12"/>
    <x v="1"/>
    <d v="2020-11-25T00:00:00"/>
    <x v="20"/>
    <n v="2557"/>
    <s v="rhizome"/>
    <s v="transient"/>
    <s v="NA"/>
    <n v="8"/>
    <n v="0"/>
    <s v="NA"/>
    <n v="0"/>
    <n v="0"/>
    <n v="0"/>
    <n v="0"/>
    <m/>
    <n v="8"/>
  </r>
  <r>
    <x v="4"/>
    <n v="12"/>
    <s v="HV1.12"/>
    <x v="1"/>
    <d v="2020-11-25T00:00:00"/>
    <x v="17"/>
    <n v="5532"/>
    <s v="rhizome"/>
    <s v="non-canopy"/>
    <s v="NA"/>
    <n v="16"/>
    <n v="0"/>
    <s v="NA"/>
    <n v="0"/>
    <s v="NA"/>
    <s v="NA"/>
    <s v="NA"/>
    <m/>
    <n v="16"/>
  </r>
  <r>
    <x v="4"/>
    <n v="12"/>
    <s v="HV1.12"/>
    <x v="1"/>
    <d v="2020-11-25T00:00:00"/>
    <x v="44"/>
    <n v="5255"/>
    <s v="basal"/>
    <s v="soil-persistent"/>
    <s v="NA"/>
    <n v="1"/>
    <n v="0"/>
    <s v="NA"/>
    <n v="0"/>
    <n v="1"/>
    <n v="0"/>
    <n v="0"/>
    <m/>
    <n v="2"/>
  </r>
  <r>
    <x v="4"/>
    <n v="12"/>
    <s v="HV1.12"/>
    <x v="1"/>
    <d v="2020-11-25T00:00:00"/>
    <x v="1"/>
    <n v="3997"/>
    <s v="lignotuber"/>
    <s v="soil-persistent"/>
    <s v="NA"/>
    <n v="1"/>
    <n v="0"/>
    <s v="NA"/>
    <n v="0"/>
    <n v="0"/>
    <n v="0"/>
    <n v="0"/>
    <m/>
    <n v="1"/>
  </r>
  <r>
    <x v="4"/>
    <n v="12"/>
    <s v="HV1.12"/>
    <x v="1"/>
    <d v="2020-11-25T00:00:00"/>
    <x v="23"/>
    <n v="7138"/>
    <s v="lignotuber"/>
    <s v="canopy"/>
    <s v="NA"/>
    <n v="10"/>
    <n v="0"/>
    <s v="NA"/>
    <n v="0"/>
    <s v="NA"/>
    <s v="NA"/>
    <s v="NA"/>
    <m/>
    <n v="10"/>
  </r>
  <r>
    <x v="4"/>
    <n v="12"/>
    <s v="HV1.12"/>
    <x v="1"/>
    <d v="2020-11-25T00:00:00"/>
    <x v="36"/>
    <n v="6182"/>
    <s v="none"/>
    <s v="soil-persistent"/>
    <s v="NA"/>
    <n v="0"/>
    <n v="0"/>
    <s v="NA"/>
    <n v="0"/>
    <n v="1"/>
    <n v="0"/>
    <n v="0"/>
    <m/>
    <n v="1"/>
  </r>
  <r>
    <x v="4"/>
    <n v="12"/>
    <s v="HV1.12"/>
    <x v="1"/>
    <d v="2020-11-25T00:00:00"/>
    <x v="82"/>
    <n v="3596"/>
    <s v="none"/>
    <s v="soil-persistent"/>
    <s v="NA"/>
    <n v="0"/>
    <n v="0"/>
    <s v="NA"/>
    <n v="0"/>
    <n v="1"/>
    <n v="0"/>
    <n v="0"/>
    <m/>
    <n v="1"/>
  </r>
  <r>
    <x v="4"/>
    <n v="13"/>
    <s v="HV1.13"/>
    <x v="1"/>
    <d v="2020-11-25T00:00:00"/>
    <x v="18"/>
    <n v="2445"/>
    <s v="tussock"/>
    <s v="non-canopy"/>
    <s v="NA"/>
    <n v="3"/>
    <n v="0"/>
    <s v="NA"/>
    <n v="0"/>
    <n v="0"/>
    <n v="0"/>
    <n v="0"/>
    <m/>
    <n v="3"/>
  </r>
  <r>
    <x v="4"/>
    <n v="13"/>
    <s v="HV1.13"/>
    <x v="1"/>
    <d v="2020-11-25T00:00:00"/>
    <x v="19"/>
    <n v="6325"/>
    <s v="tussock"/>
    <s v="non-canopy"/>
    <s v="NA"/>
    <n v="6"/>
    <n v="0"/>
    <s v="NA"/>
    <n v="6"/>
    <n v="0"/>
    <n v="0"/>
    <n v="0"/>
    <m/>
    <n v="6"/>
  </r>
  <r>
    <x v="4"/>
    <n v="13"/>
    <s v="HV1.13"/>
    <x v="1"/>
    <d v="2020-11-25T00:00:00"/>
    <x v="45"/>
    <n v="3300"/>
    <s v="basal"/>
    <s v="non-canopy"/>
    <s v="NA"/>
    <n v="1"/>
    <n v="0"/>
    <s v="NA"/>
    <n v="0"/>
    <n v="0"/>
    <n v="0"/>
    <n v="0"/>
    <m/>
    <n v="1"/>
  </r>
  <r>
    <x v="4"/>
    <n v="13"/>
    <s v="HV1.13"/>
    <x v="1"/>
    <d v="2020-11-25T00:00:00"/>
    <x v="20"/>
    <n v="2557"/>
    <s v="rhizome"/>
    <s v="transient"/>
    <s v="NA"/>
    <n v="17"/>
    <n v="0"/>
    <s v="NA"/>
    <n v="0"/>
    <n v="0"/>
    <n v="0"/>
    <n v="0"/>
    <m/>
    <n v="17"/>
  </r>
  <r>
    <x v="4"/>
    <n v="13"/>
    <s v="HV1.13"/>
    <x v="1"/>
    <d v="2020-11-25T00:00:00"/>
    <x v="17"/>
    <n v="5532"/>
    <s v="rhizome"/>
    <s v="non-canopy"/>
    <s v="NA"/>
    <n v="5"/>
    <n v="0"/>
    <s v="NA"/>
    <n v="0"/>
    <s v="NA"/>
    <s v="NA"/>
    <s v="NA"/>
    <m/>
    <n v="5"/>
  </r>
  <r>
    <x v="4"/>
    <n v="13"/>
    <s v="HV1.13"/>
    <x v="1"/>
    <d v="2020-11-25T00:00:00"/>
    <x v="1"/>
    <n v="3997"/>
    <s v="lignotuber"/>
    <s v="soil-persistent"/>
    <s v="NA"/>
    <n v="3"/>
    <n v="0"/>
    <s v="NA"/>
    <n v="0"/>
    <n v="0"/>
    <n v="0"/>
    <n v="0"/>
    <m/>
    <n v="3"/>
  </r>
  <r>
    <x v="4"/>
    <n v="13"/>
    <s v="HV1.13"/>
    <x v="1"/>
    <d v="2020-11-25T00:00:00"/>
    <x v="22"/>
    <n v="2516"/>
    <s v="tussock"/>
    <s v="non-canopy"/>
    <s v="NA"/>
    <n v="1"/>
    <n v="0"/>
    <s v="NA"/>
    <n v="0"/>
    <s v="NA"/>
    <s v="NA"/>
    <s v="NA"/>
    <m/>
    <n v="1"/>
  </r>
  <r>
    <x v="4"/>
    <n v="13"/>
    <s v="HV1.13"/>
    <x v="1"/>
    <d v="2020-11-25T00:00:00"/>
    <x v="36"/>
    <n v="6182"/>
    <s v="none"/>
    <s v="soil-persistent"/>
    <s v="NA"/>
    <n v="0"/>
    <n v="0"/>
    <s v="NA"/>
    <n v="0"/>
    <n v="1"/>
    <n v="0"/>
    <n v="0"/>
    <m/>
    <n v="1"/>
  </r>
  <r>
    <x v="4"/>
    <n v="14"/>
    <s v="HV1.14"/>
    <x v="1"/>
    <d v="2020-11-25T00:00:00"/>
    <x v="18"/>
    <n v="2445"/>
    <s v="tussock"/>
    <s v="non-canopy"/>
    <s v="NA"/>
    <n v="1"/>
    <n v="1"/>
    <s v="NA"/>
    <n v="0"/>
    <n v="0"/>
    <n v="0"/>
    <n v="0"/>
    <m/>
    <n v="1"/>
  </r>
  <r>
    <x v="4"/>
    <n v="14"/>
    <s v="HV1.14"/>
    <x v="1"/>
    <d v="2020-11-25T00:00:00"/>
    <x v="19"/>
    <n v="6325"/>
    <s v="tussock"/>
    <s v="non-canopy"/>
    <s v="NA"/>
    <n v="3"/>
    <n v="0"/>
    <s v="NA"/>
    <n v="0"/>
    <n v="0"/>
    <n v="0"/>
    <n v="0"/>
    <m/>
    <n v="3"/>
  </r>
  <r>
    <x v="4"/>
    <n v="14"/>
    <s v="HV1.14"/>
    <x v="1"/>
    <d v="2020-11-25T00:00:00"/>
    <x v="20"/>
    <n v="2557"/>
    <s v="rhizome"/>
    <s v="transient"/>
    <s v="NA"/>
    <n v="1"/>
    <n v="0"/>
    <s v="NA"/>
    <n v="0"/>
    <n v="0"/>
    <n v="0"/>
    <n v="0"/>
    <m/>
    <n v="1"/>
  </r>
  <r>
    <x v="4"/>
    <n v="14"/>
    <s v="HV1.14"/>
    <x v="1"/>
    <d v="2020-11-25T00:00:00"/>
    <x v="17"/>
    <n v="5532"/>
    <s v="rhizome"/>
    <s v="non-canopy"/>
    <s v="NA"/>
    <n v="4"/>
    <n v="0"/>
    <s v="NA"/>
    <n v="0"/>
    <s v="NA"/>
    <s v="NA"/>
    <s v="NA"/>
    <m/>
    <n v="4"/>
  </r>
  <r>
    <x v="4"/>
    <n v="14"/>
    <s v="HV1.14"/>
    <x v="1"/>
    <d v="2020-11-25T00:00:00"/>
    <x v="22"/>
    <n v="2516"/>
    <s v="tussock"/>
    <s v="non-canopy"/>
    <s v="NA"/>
    <n v="4"/>
    <n v="0"/>
    <s v="NA"/>
    <n v="0"/>
    <s v="NA"/>
    <s v="NA"/>
    <s v="NA"/>
    <m/>
    <n v="4"/>
  </r>
  <r>
    <x v="4"/>
    <n v="15"/>
    <s v="HV1.15"/>
    <x v="1"/>
    <d v="2020-11-25T00:00:00"/>
    <x v="18"/>
    <n v="2445"/>
    <s v="tussock"/>
    <s v="non-canopy"/>
    <s v="NA"/>
    <n v="2"/>
    <n v="0"/>
    <s v="NA"/>
    <n v="0"/>
    <n v="0"/>
    <n v="0"/>
    <n v="0"/>
    <m/>
    <n v="2"/>
  </r>
  <r>
    <x v="4"/>
    <n v="15"/>
    <s v="HV1.15"/>
    <x v="1"/>
    <d v="2020-11-25T00:00:00"/>
    <x v="19"/>
    <n v="6325"/>
    <s v="tussock"/>
    <s v="non-canopy"/>
    <s v="NA"/>
    <n v="3"/>
    <n v="0"/>
    <s v="NA"/>
    <n v="1"/>
    <n v="0"/>
    <n v="0"/>
    <n v="0"/>
    <m/>
    <n v="3"/>
  </r>
  <r>
    <x v="4"/>
    <n v="15"/>
    <s v="HV1.15"/>
    <x v="1"/>
    <d v="2020-11-25T00:00:00"/>
    <x v="23"/>
    <n v="7138"/>
    <s v="rhizome"/>
    <s v="transient"/>
    <s v="NA"/>
    <n v="7"/>
    <n v="0"/>
    <s v="NA"/>
    <n v="0"/>
    <s v="NA"/>
    <s v="NA"/>
    <s v="NA"/>
    <m/>
    <n v="7"/>
  </r>
  <r>
    <x v="4"/>
    <n v="15"/>
    <s v="HV1.15"/>
    <x v="1"/>
    <d v="2020-11-25T00:00:00"/>
    <x v="20"/>
    <n v="2557"/>
    <s v="rhizome"/>
    <s v="transient"/>
    <s v="NA"/>
    <n v="7"/>
    <n v="0"/>
    <s v="NA"/>
    <n v="0"/>
    <n v="0"/>
    <n v="0"/>
    <n v="0"/>
    <m/>
    <n v="7"/>
  </r>
  <r>
    <x v="4"/>
    <n v="16"/>
    <s v="HV1.16"/>
    <x v="1"/>
    <d v="2020-11-25T00:00:00"/>
    <x v="18"/>
    <n v="2445"/>
    <s v="tussock"/>
    <s v="non-canopy"/>
    <s v="NA"/>
    <n v="1"/>
    <n v="0"/>
    <s v="NA"/>
    <n v="0"/>
    <n v="0"/>
    <n v="0"/>
    <n v="0"/>
    <m/>
    <n v="1"/>
  </r>
  <r>
    <x v="4"/>
    <n v="16"/>
    <s v="HV1.16"/>
    <x v="1"/>
    <d v="2020-11-25T00:00:00"/>
    <x v="20"/>
    <n v="2557"/>
    <s v="rhizome"/>
    <s v="transient"/>
    <s v="NA"/>
    <n v="5"/>
    <n v="0"/>
    <s v="NA"/>
    <n v="2"/>
    <n v="0"/>
    <n v="0"/>
    <n v="0"/>
    <m/>
    <n v="5"/>
  </r>
  <r>
    <x v="4"/>
    <n v="16"/>
    <s v="HV1.16"/>
    <x v="1"/>
    <d v="2020-11-25T00:00:00"/>
    <x v="17"/>
    <n v="5532"/>
    <s v="rhizome"/>
    <s v="non-canopy"/>
    <s v="NA"/>
    <n v="1"/>
    <n v="0"/>
    <s v="NA"/>
    <n v="0"/>
    <s v="NA"/>
    <s v="NA"/>
    <s v="NA"/>
    <m/>
    <n v="1"/>
  </r>
  <r>
    <x v="4"/>
    <n v="16"/>
    <s v="HV1.16"/>
    <x v="1"/>
    <d v="2020-11-25T00:00:00"/>
    <x v="26"/>
    <n v="3243"/>
    <s v="none"/>
    <s v="soil-persistent"/>
    <s v="NA"/>
    <n v="0"/>
    <n v="0"/>
    <s v="NA"/>
    <n v="0"/>
    <n v="1"/>
    <n v="0"/>
    <n v="0"/>
    <m/>
    <n v="1"/>
  </r>
  <r>
    <x v="4"/>
    <n v="16"/>
    <s v="HV1.16"/>
    <x v="1"/>
    <d v="2020-11-25T00:00:00"/>
    <x v="33"/>
    <n v="4604"/>
    <s v="tuber"/>
    <s v="transient"/>
    <s v="NA"/>
    <n v="6"/>
    <n v="0"/>
    <s v="NA"/>
    <n v="2"/>
    <n v="0"/>
    <n v="0"/>
    <n v="0"/>
    <m/>
    <n v="6"/>
  </r>
  <r>
    <x v="4"/>
    <n v="16"/>
    <s v="HV1.16"/>
    <x v="1"/>
    <d v="2020-11-25T00:00:00"/>
    <x v="9"/>
    <n v="8875"/>
    <s v="lignotuber"/>
    <s v="soil-persistent"/>
    <s v="NA"/>
    <n v="0"/>
    <n v="0"/>
    <s v="NA"/>
    <n v="0"/>
    <n v="1"/>
    <n v="0"/>
    <n v="0"/>
    <m/>
    <n v="1"/>
  </r>
  <r>
    <x v="4"/>
    <n v="17"/>
    <s v="HV1.17"/>
    <x v="1"/>
    <d v="2020-11-25T00:00:00"/>
    <x v="9"/>
    <n v="8875"/>
    <s v="lignotuber"/>
    <s v="soil-persistent"/>
    <s v="NA"/>
    <n v="1"/>
    <n v="0"/>
    <s v="NA"/>
    <n v="0"/>
    <n v="0"/>
    <n v="0"/>
    <n v="0"/>
    <m/>
    <n v="1"/>
  </r>
  <r>
    <x v="4"/>
    <n v="17"/>
    <s v="HV1.17"/>
    <x v="1"/>
    <d v="2020-11-25T00:00:00"/>
    <x v="20"/>
    <n v="2557"/>
    <s v="rhizome"/>
    <s v="transient"/>
    <s v="NA"/>
    <n v="21"/>
    <n v="0"/>
    <s v="NA"/>
    <n v="0"/>
    <n v="0"/>
    <n v="0"/>
    <n v="0"/>
    <m/>
    <n v="21"/>
  </r>
  <r>
    <x v="4"/>
    <n v="17"/>
    <s v="HV1.17"/>
    <x v="1"/>
    <d v="2020-11-25T00:00:00"/>
    <x v="17"/>
    <n v="5532"/>
    <s v="rhizome"/>
    <s v="non-canopy"/>
    <s v="NA"/>
    <n v="5"/>
    <n v="1"/>
    <s v="NA"/>
    <n v="0"/>
    <s v="NA"/>
    <s v="NA"/>
    <s v="NA"/>
    <m/>
    <n v="5"/>
  </r>
  <r>
    <x v="4"/>
    <n v="18"/>
    <s v="HV1.18"/>
    <x v="1"/>
    <d v="2020-11-25T00:00:00"/>
    <x v="18"/>
    <n v="2445"/>
    <s v="tussock"/>
    <s v="non-canopy"/>
    <s v="NA"/>
    <n v="2"/>
    <n v="0"/>
    <s v="NA"/>
    <n v="0"/>
    <n v="0"/>
    <n v="0"/>
    <n v="0"/>
    <m/>
    <n v="2"/>
  </r>
  <r>
    <x v="4"/>
    <n v="18"/>
    <s v="HV1.18"/>
    <x v="1"/>
    <d v="2020-11-25T00:00:00"/>
    <x v="43"/>
    <n v="2302"/>
    <s v="rhizome"/>
    <s v="non-canopy"/>
    <s v="NA"/>
    <n v="1"/>
    <n v="0"/>
    <s v="NA"/>
    <n v="0"/>
    <n v="0"/>
    <n v="0"/>
    <n v="0"/>
    <m/>
    <n v="1"/>
  </r>
  <r>
    <x v="4"/>
    <n v="18"/>
    <s v="HV1.18"/>
    <x v="1"/>
    <d v="2020-11-25T00:00:00"/>
    <x v="17"/>
    <n v="5532"/>
    <s v="rhizome"/>
    <s v="non-canopy"/>
    <s v="NA"/>
    <n v="5"/>
    <n v="0"/>
    <s v="NA"/>
    <n v="0"/>
    <s v="NA"/>
    <s v="NA"/>
    <s v="NA"/>
    <m/>
    <n v="5"/>
  </r>
  <r>
    <x v="4"/>
    <n v="18"/>
    <s v="HV1.18"/>
    <x v="1"/>
    <d v="2020-11-25T00:00:00"/>
    <x v="35"/>
    <n v="5344"/>
    <s v="none"/>
    <s v="canopy"/>
    <s v="NA"/>
    <n v="0"/>
    <n v="0"/>
    <s v="NA"/>
    <n v="0"/>
    <n v="1"/>
    <n v="0"/>
    <n v="0"/>
    <m/>
    <n v="1"/>
  </r>
  <r>
    <x v="4"/>
    <n v="18"/>
    <s v="HV1.18"/>
    <x v="1"/>
    <d v="2020-11-25T00:00:00"/>
    <x v="21"/>
    <n v="1377"/>
    <s v="tuber"/>
    <s v="soil-persistent"/>
    <s v="NA"/>
    <n v="0"/>
    <n v="0"/>
    <s v="NA"/>
    <n v="0"/>
    <n v="1"/>
    <n v="0"/>
    <n v="0"/>
    <m/>
    <n v="1"/>
  </r>
  <r>
    <x v="4"/>
    <n v="18"/>
    <s v="HV1.18"/>
    <x v="1"/>
    <d v="2020-11-25T00:00:00"/>
    <x v="0"/>
    <n v="7766"/>
    <s v="lignotuber"/>
    <s v="canopy"/>
    <s v="NA"/>
    <n v="0"/>
    <n v="0"/>
    <s v="NA"/>
    <n v="0"/>
    <n v="2"/>
    <n v="0"/>
    <n v="0"/>
    <m/>
    <n v="2"/>
  </r>
  <r>
    <x v="4"/>
    <n v="18"/>
    <s v="HV1.18"/>
    <x v="1"/>
    <d v="2020-11-25T00:00:00"/>
    <x v="9"/>
    <n v="8875"/>
    <s v="lignotuber"/>
    <s v="soil-persistent"/>
    <s v="NA"/>
    <n v="0"/>
    <n v="0"/>
    <s v="NA"/>
    <n v="0"/>
    <n v="1"/>
    <n v="0"/>
    <n v="0"/>
    <m/>
    <n v="1"/>
  </r>
  <r>
    <x v="4"/>
    <n v="18"/>
    <s v="HV1.18"/>
    <x v="1"/>
    <d v="2020-11-25T00:00:00"/>
    <x v="26"/>
    <n v="3243"/>
    <s v="none"/>
    <s v="soil-persistent"/>
    <s v="NA"/>
    <n v="0"/>
    <n v="0"/>
    <s v="NA"/>
    <n v="0"/>
    <n v="5"/>
    <n v="0"/>
    <n v="0"/>
    <m/>
    <n v="5"/>
  </r>
  <r>
    <x v="4"/>
    <n v="19"/>
    <s v="HV1.19"/>
    <x v="1"/>
    <d v="2020-11-25T00:00:00"/>
    <x v="18"/>
    <n v="2445"/>
    <s v="tussock"/>
    <s v="non-canopy"/>
    <s v="NA"/>
    <n v="0"/>
    <n v="2"/>
    <s v="NA"/>
    <n v="0"/>
    <n v="0"/>
    <n v="0"/>
    <n v="0"/>
    <m/>
    <n v="0"/>
  </r>
  <r>
    <x v="4"/>
    <n v="19"/>
    <s v="HV1.19"/>
    <x v="1"/>
    <d v="2020-11-25T00:00:00"/>
    <x v="26"/>
    <n v="3243"/>
    <s v="none"/>
    <s v="soil-persistent"/>
    <s v="NA"/>
    <n v="0"/>
    <n v="0"/>
    <s v="NA"/>
    <n v="0"/>
    <n v="1"/>
    <n v="0"/>
    <n v="0"/>
    <m/>
    <n v="1"/>
  </r>
  <r>
    <x v="4"/>
    <n v="19"/>
    <s v="HV1.19"/>
    <x v="1"/>
    <d v="2020-11-25T00:00:00"/>
    <x v="0"/>
    <n v="7766"/>
    <s v="lignotuber"/>
    <s v="canopy"/>
    <s v="NA"/>
    <n v="0"/>
    <n v="0"/>
    <s v="NA"/>
    <n v="0"/>
    <n v="1"/>
    <n v="0"/>
    <n v="0"/>
    <m/>
    <n v="1"/>
  </r>
  <r>
    <x v="4"/>
    <n v="19"/>
    <s v="HV1.19"/>
    <x v="1"/>
    <d v="2020-11-25T00:00:00"/>
    <x v="10"/>
    <n v="2469"/>
    <s v="rhizome"/>
    <s v="non-canopy"/>
    <s v="NA"/>
    <n v="1"/>
    <n v="0"/>
    <s v="NA"/>
    <n v="0"/>
    <n v="0"/>
    <n v="0"/>
    <n v="0"/>
    <m/>
    <n v="1"/>
  </r>
  <r>
    <x v="4"/>
    <n v="19"/>
    <s v="HV1.19"/>
    <x v="1"/>
    <d v="2020-11-25T00:00:00"/>
    <x v="9"/>
    <n v="8875"/>
    <s v="lignotuber"/>
    <s v="soil-persistent"/>
    <s v="NA"/>
    <n v="0"/>
    <n v="0"/>
    <s v="NA"/>
    <n v="0"/>
    <n v="1"/>
    <n v="0"/>
    <n v="0"/>
    <m/>
    <n v="1"/>
  </r>
  <r>
    <x v="4"/>
    <n v="20"/>
    <s v="HV1.20"/>
    <x v="1"/>
    <d v="2020-11-25T00:00:00"/>
    <x v="19"/>
    <n v="6325"/>
    <s v="tussock"/>
    <s v="non-canopy"/>
    <s v="NA"/>
    <n v="0"/>
    <n v="2"/>
    <s v="NA"/>
    <n v="0"/>
    <n v="0"/>
    <n v="0"/>
    <n v="0"/>
    <m/>
    <n v="0"/>
  </r>
  <r>
    <x v="4"/>
    <n v="20"/>
    <s v="HV1.20"/>
    <x v="1"/>
    <d v="2020-11-25T00:00:00"/>
    <x v="10"/>
    <n v="2469"/>
    <s v="rhizome"/>
    <s v="non-canopy"/>
    <s v="NA"/>
    <n v="2"/>
    <n v="0"/>
    <s v="NA"/>
    <n v="0"/>
    <n v="0"/>
    <n v="0"/>
    <n v="0"/>
    <m/>
    <n v="2"/>
  </r>
  <r>
    <x v="4"/>
    <n v="20"/>
    <s v="HV1.20"/>
    <x v="1"/>
    <d v="2020-11-25T00:00:00"/>
    <x v="43"/>
    <n v="2302"/>
    <s v="rhizome"/>
    <s v="non-canopy"/>
    <s v="NA"/>
    <n v="1"/>
    <n v="1"/>
    <s v="NA"/>
    <n v="0"/>
    <n v="0"/>
    <n v="0"/>
    <n v="0"/>
    <m/>
    <n v="1"/>
  </r>
  <r>
    <x v="4"/>
    <n v="20"/>
    <s v="HV1.20"/>
    <x v="1"/>
    <d v="2020-11-25T00:00:00"/>
    <x v="9"/>
    <n v="8875"/>
    <s v="lignotuber"/>
    <s v="soil-persistent"/>
    <s v="NA"/>
    <m/>
    <n v="0"/>
    <s v="NA"/>
    <n v="0"/>
    <n v="3"/>
    <n v="0"/>
    <n v="0"/>
    <m/>
    <n v="3"/>
  </r>
  <r>
    <x v="4"/>
    <n v="20"/>
    <s v="HV1.20"/>
    <x v="1"/>
    <d v="2020-11-25T00:00:00"/>
    <x v="1"/>
    <n v="3997"/>
    <s v="lignotuber"/>
    <s v="soil-persistent"/>
    <s v="NA"/>
    <n v="0"/>
    <n v="0"/>
    <s v="NA"/>
    <n v="0"/>
    <n v="8"/>
    <n v="0"/>
    <n v="0"/>
    <m/>
    <n v="8"/>
  </r>
  <r>
    <x v="4"/>
    <n v="20"/>
    <s v="HV1.20"/>
    <x v="1"/>
    <d v="2020-11-25T00:00:00"/>
    <x v="28"/>
    <n v="6324"/>
    <s v="tussock"/>
    <s v="non-canopy"/>
    <s v="NA"/>
    <n v="1"/>
    <n v="0"/>
    <s v="NA"/>
    <n v="0"/>
    <s v="NA"/>
    <s v="NA"/>
    <s v="NA"/>
    <m/>
    <n v="1"/>
  </r>
  <r>
    <x v="5"/>
    <n v="1"/>
    <s v="HV2.1"/>
    <x v="1"/>
    <d v="2020-11-25T00:00:00"/>
    <x v="0"/>
    <n v="7766"/>
    <s v="lignotuber"/>
    <s v="canopy"/>
    <s v="NA"/>
    <n v="4"/>
    <n v="0"/>
    <n v="2"/>
    <n v="0"/>
    <n v="2"/>
    <n v="0"/>
    <n v="0"/>
    <m/>
    <n v="6"/>
  </r>
  <r>
    <x v="5"/>
    <n v="1"/>
    <s v="HV2.1"/>
    <x v="1"/>
    <d v="2020-11-25T00:00:00"/>
    <x v="9"/>
    <n v="8875"/>
    <s v="lignotuber"/>
    <s v="soil-persistent"/>
    <s v="NA"/>
    <n v="2"/>
    <n v="0"/>
    <n v="1"/>
    <n v="0"/>
    <n v="2"/>
    <n v="0"/>
    <n v="0"/>
    <m/>
    <n v="4"/>
  </r>
  <r>
    <x v="5"/>
    <n v="1"/>
    <s v="HV2.1"/>
    <x v="1"/>
    <d v="2020-11-25T00:00:00"/>
    <x v="44"/>
    <n v="5255"/>
    <s v="basal"/>
    <s v="soil-persistent"/>
    <s v="NA"/>
    <n v="6"/>
    <n v="0"/>
    <s v="NA"/>
    <n v="0"/>
    <n v="0"/>
    <n v="0"/>
    <n v="0"/>
    <m/>
    <n v="6"/>
  </r>
  <r>
    <x v="5"/>
    <n v="1"/>
    <s v="HV2.1"/>
    <x v="1"/>
    <d v="2020-11-25T00:00:00"/>
    <x v="26"/>
    <n v="3243"/>
    <s v="none"/>
    <s v="soil-persistent"/>
    <s v="NA"/>
    <n v="0"/>
    <n v="0"/>
    <s v="NA"/>
    <n v="0"/>
    <n v="122"/>
    <n v="0"/>
    <n v="15"/>
    <m/>
    <n v="122"/>
  </r>
  <r>
    <x v="5"/>
    <n v="1"/>
    <s v="HV2.1"/>
    <x v="1"/>
    <d v="2020-11-25T00:00:00"/>
    <x v="25"/>
    <n v="2654"/>
    <s v="none"/>
    <s v="soil-persistent"/>
    <s v="NA"/>
    <n v="0"/>
    <n v="0"/>
    <s v="NA"/>
    <n v="0"/>
    <n v="9"/>
    <n v="0"/>
    <n v="0"/>
    <m/>
    <n v="9"/>
  </r>
  <r>
    <x v="5"/>
    <n v="1"/>
    <s v="HV2.1"/>
    <x v="1"/>
    <d v="2020-11-25T00:00:00"/>
    <x v="23"/>
    <n v="7138"/>
    <s v="rhizome"/>
    <s v="transient"/>
    <s v="NA"/>
    <n v="24"/>
    <n v="0"/>
    <s v="NA"/>
    <n v="0"/>
    <n v="0"/>
    <n v="0"/>
    <n v="0"/>
    <m/>
    <n v="24"/>
  </r>
  <r>
    <x v="5"/>
    <n v="1"/>
    <s v="HV2.1"/>
    <x v="1"/>
    <d v="2020-11-25T00:00:00"/>
    <x v="43"/>
    <n v="2302"/>
    <s v="rhizome"/>
    <s v="non-canopy"/>
    <s v="NA"/>
    <n v="35"/>
    <n v="0"/>
    <s v="NA"/>
    <n v="19"/>
    <n v="0"/>
    <n v="0"/>
    <n v="0"/>
    <m/>
    <n v="35"/>
  </r>
  <r>
    <x v="5"/>
    <n v="1"/>
    <s v="HV2.1"/>
    <x v="1"/>
    <d v="2020-11-25T00:00:00"/>
    <x v="29"/>
    <n v="10605"/>
    <s v="rhizome"/>
    <s v="non-canopy"/>
    <s v="NA"/>
    <n v="8"/>
    <n v="0"/>
    <s v="NA"/>
    <n v="0"/>
    <s v="NA"/>
    <s v="NA"/>
    <s v="NA"/>
    <m/>
    <n v="8"/>
  </r>
  <r>
    <x v="5"/>
    <n v="1"/>
    <s v="HV2.1"/>
    <x v="1"/>
    <d v="2020-11-25T00:00:00"/>
    <x v="17"/>
    <n v="5532"/>
    <s v="rhizome"/>
    <s v="non-canopy"/>
    <s v="NA"/>
    <n v="7"/>
    <n v="0"/>
    <s v="NA"/>
    <n v="0"/>
    <s v="NA"/>
    <s v="NA"/>
    <s v="NA"/>
    <m/>
    <n v="7"/>
  </r>
  <r>
    <x v="5"/>
    <n v="1"/>
    <s v="HV2.1"/>
    <x v="1"/>
    <d v="2020-11-25T00:00:00"/>
    <x v="51"/>
    <n v="10361"/>
    <s v="tussock"/>
    <s v="non-canopy"/>
    <s v="NA"/>
    <n v="3"/>
    <n v="0"/>
    <s v="NA"/>
    <n v="3"/>
    <n v="9"/>
    <n v="0"/>
    <n v="0"/>
    <s v="previously misID'd as Tetrarrhena"/>
    <n v="12"/>
  </r>
  <r>
    <x v="5"/>
    <n v="1"/>
    <s v="HV2.1"/>
    <x v="1"/>
    <d v="2020-11-25T00:00:00"/>
    <x v="52"/>
    <n v="2451"/>
    <s v="none"/>
    <s v="non-canopy"/>
    <s v="NA"/>
    <n v="0"/>
    <n v="0"/>
    <s v="NA"/>
    <n v="0"/>
    <n v="1"/>
    <n v="0"/>
    <n v="1"/>
    <m/>
    <n v="1"/>
  </r>
  <r>
    <x v="5"/>
    <n v="1"/>
    <s v="HV2.1"/>
    <x v="1"/>
    <d v="2020-11-25T00:00:00"/>
    <x v="16"/>
    <n v="2603"/>
    <s v="basal"/>
    <s v="soil-persistent"/>
    <s v="NA"/>
    <n v="0"/>
    <n v="0"/>
    <s v="NA"/>
    <n v="0"/>
    <n v="6"/>
    <n v="0"/>
    <n v="0"/>
    <m/>
    <n v="6"/>
  </r>
  <r>
    <x v="5"/>
    <n v="1"/>
    <s v="HV2.1"/>
    <x v="1"/>
    <d v="2020-11-25T00:00:00"/>
    <x v="1"/>
    <n v="3997"/>
    <s v="basal"/>
    <s v="soil-persistent"/>
    <s v="NA"/>
    <n v="1"/>
    <n v="0"/>
    <s v="NA"/>
    <n v="0"/>
    <n v="0"/>
    <n v="0"/>
    <n v="0"/>
    <m/>
    <n v="1"/>
  </r>
  <r>
    <x v="5"/>
    <n v="1"/>
    <s v="HV2.1"/>
    <x v="1"/>
    <d v="2020-11-25T00:00:00"/>
    <x v="115"/>
    <n v="2408"/>
    <s v="rhizome"/>
    <s v="non-canopy"/>
    <s v="NA"/>
    <n v="5"/>
    <n v="0"/>
    <s v="NA"/>
    <n v="5"/>
    <n v="0"/>
    <n v="0"/>
    <n v="0"/>
    <m/>
    <n v="5"/>
  </r>
  <r>
    <x v="5"/>
    <n v="1"/>
    <s v="HV2.1"/>
    <x v="1"/>
    <d v="2020-11-25T00:00:00"/>
    <x v="55"/>
    <n v="11903"/>
    <s v="none"/>
    <s v="non-canopy"/>
    <s v="NA"/>
    <n v="0"/>
    <n v="0"/>
    <s v="NA"/>
    <n v="0"/>
    <n v="7"/>
    <n v="0"/>
    <n v="0"/>
    <m/>
    <n v="7"/>
  </r>
  <r>
    <x v="5"/>
    <n v="2"/>
    <s v="HV2.2"/>
    <x v="1"/>
    <d v="2020-11-25T00:00:00"/>
    <x v="0"/>
    <n v="7766"/>
    <s v="lignotuber"/>
    <s v="canopy"/>
    <s v="NA"/>
    <n v="6"/>
    <n v="0"/>
    <s v="NA"/>
    <n v="0"/>
    <n v="7"/>
    <n v="0"/>
    <n v="0"/>
    <m/>
    <n v="13"/>
  </r>
  <r>
    <x v="5"/>
    <n v="2"/>
    <s v="HV2.2"/>
    <x v="1"/>
    <d v="2020-11-25T00:00:00"/>
    <x v="25"/>
    <n v="2654"/>
    <s v="none"/>
    <s v="soil-persistent"/>
    <s v="NA"/>
    <n v="0"/>
    <n v="0"/>
    <s v="NA"/>
    <n v="0"/>
    <n v="21"/>
    <n v="0"/>
    <n v="0"/>
    <m/>
    <n v="21"/>
  </r>
  <r>
    <x v="5"/>
    <n v="2"/>
    <s v="HV2.2"/>
    <x v="1"/>
    <d v="2020-11-25T00:00:00"/>
    <x v="9"/>
    <n v="8875"/>
    <s v="lignotuber"/>
    <s v="soil-persistent"/>
    <s v="NA"/>
    <n v="3"/>
    <n v="0"/>
    <s v="NA"/>
    <n v="0"/>
    <n v="3"/>
    <n v="0"/>
    <n v="0"/>
    <m/>
    <n v="6"/>
  </r>
  <r>
    <x v="5"/>
    <n v="2"/>
    <s v="HV2.2"/>
    <x v="1"/>
    <d v="2020-11-25T00:00:00"/>
    <x v="16"/>
    <n v="2603"/>
    <s v="basal"/>
    <s v="soil-persistent"/>
    <s v="NA"/>
    <n v="0"/>
    <n v="0"/>
    <s v="NA"/>
    <n v="0"/>
    <n v="10"/>
    <n v="0"/>
    <n v="0"/>
    <m/>
    <n v="10"/>
  </r>
  <r>
    <x v="5"/>
    <n v="2"/>
    <s v="HV2.2"/>
    <x v="1"/>
    <d v="2020-11-25T00:00:00"/>
    <x v="44"/>
    <n v="5255"/>
    <s v="basal"/>
    <s v="soil-persistent"/>
    <s v="NA"/>
    <n v="2"/>
    <n v="0"/>
    <s v="NA"/>
    <n v="0"/>
    <n v="4"/>
    <n v="0"/>
    <n v="0"/>
    <m/>
    <n v="6"/>
  </r>
  <r>
    <x v="5"/>
    <n v="2"/>
    <s v="HV2.2"/>
    <x v="1"/>
    <d v="2020-11-25T00:00:00"/>
    <x v="26"/>
    <n v="3243"/>
    <s v="none"/>
    <s v="soil-persistent"/>
    <s v="NA"/>
    <n v="0"/>
    <n v="0"/>
    <s v="NA"/>
    <n v="0"/>
    <n v="22"/>
    <n v="0"/>
    <n v="0"/>
    <m/>
    <n v="22"/>
  </r>
  <r>
    <x v="5"/>
    <n v="2"/>
    <s v="HV2.2"/>
    <x v="1"/>
    <d v="2020-11-25T00:00:00"/>
    <x v="1"/>
    <n v="3997"/>
    <s v="lignotuber"/>
    <s v="soil-persistent"/>
    <s v="NA"/>
    <n v="2"/>
    <n v="0"/>
    <s v="NA"/>
    <n v="0"/>
    <n v="0"/>
    <n v="0"/>
    <n v="0"/>
    <m/>
    <n v="2"/>
  </r>
  <r>
    <x v="5"/>
    <n v="2"/>
    <s v="HV2.2"/>
    <x v="1"/>
    <d v="2020-11-25T00:00:00"/>
    <x v="23"/>
    <n v="7138"/>
    <s v="rhizome"/>
    <s v="transient"/>
    <s v="NA"/>
    <n v="65"/>
    <n v="0"/>
    <s v="NA"/>
    <n v="0"/>
    <n v="0"/>
    <n v="0"/>
    <n v="0"/>
    <m/>
    <n v="65"/>
  </r>
  <r>
    <x v="5"/>
    <n v="2"/>
    <s v="HV2.2"/>
    <x v="1"/>
    <d v="2020-11-25T00:00:00"/>
    <x v="17"/>
    <n v="5532"/>
    <s v="rhizome"/>
    <s v="non-canopy"/>
    <s v="NA"/>
    <n v="19"/>
    <n v="0"/>
    <s v="NA"/>
    <n v="0"/>
    <s v="NA"/>
    <s v="NA"/>
    <s v="NA"/>
    <m/>
    <n v="19"/>
  </r>
  <r>
    <x v="5"/>
    <n v="2"/>
    <s v="HV2.2"/>
    <x v="1"/>
    <d v="2020-11-25T00:00:00"/>
    <x v="43"/>
    <n v="2302"/>
    <s v="rhizome"/>
    <s v="non-canopy"/>
    <s v="NA"/>
    <n v="60"/>
    <n v="0"/>
    <s v="NA"/>
    <n v="15"/>
    <n v="0"/>
    <n v="0"/>
    <n v="0"/>
    <m/>
    <n v="60"/>
  </r>
  <r>
    <x v="5"/>
    <n v="2"/>
    <s v="HV2.2"/>
    <x v="1"/>
    <d v="2020-11-25T00:00:00"/>
    <x v="51"/>
    <n v="10361"/>
    <s v="tussock"/>
    <s v="non-canopy"/>
    <s v="NA"/>
    <n v="3"/>
    <n v="0"/>
    <s v="NA"/>
    <n v="0"/>
    <s v="NA"/>
    <s v="NA"/>
    <s v="NA"/>
    <m/>
    <n v="3"/>
  </r>
  <r>
    <x v="5"/>
    <n v="2"/>
    <s v="HV2.2"/>
    <x v="1"/>
    <d v="2020-11-25T00:00:00"/>
    <x v="59"/>
    <n v="2322"/>
    <s v="rhizome"/>
    <s v="non-canopy"/>
    <s v="NA"/>
    <n v="7"/>
    <n v="0"/>
    <s v="NA"/>
    <n v="3"/>
    <s v="NA"/>
    <s v="NA"/>
    <s v="NA"/>
    <m/>
    <n v="7"/>
  </r>
  <r>
    <x v="5"/>
    <n v="2"/>
    <s v="HV2.2"/>
    <x v="1"/>
    <d v="2020-11-25T00:00:00"/>
    <x v="52"/>
    <n v="2451"/>
    <s v="NA"/>
    <s v="non-canopy"/>
    <s v="NA"/>
    <n v="0"/>
    <n v="0"/>
    <s v="NA"/>
    <n v="0"/>
    <n v="1"/>
    <n v="0"/>
    <n v="0"/>
    <m/>
    <n v="1"/>
  </r>
  <r>
    <x v="5"/>
    <n v="2"/>
    <s v="HV2.2"/>
    <x v="1"/>
    <d v="2020-11-25T00:00:00"/>
    <x v="29"/>
    <n v="10605"/>
    <s v="rhizome"/>
    <s v="non-canopy"/>
    <s v="NA"/>
    <n v="2"/>
    <n v="0"/>
    <s v="NA"/>
    <n v="0"/>
    <s v="NA"/>
    <s v="NA"/>
    <s v="NA"/>
    <m/>
    <n v="2"/>
  </r>
  <r>
    <x v="5"/>
    <n v="2"/>
    <s v="HV2.2"/>
    <x v="1"/>
    <d v="2020-11-25T00:00:00"/>
    <x v="55"/>
    <n v="11903"/>
    <s v="none"/>
    <s v="non-canopy"/>
    <s v="NA"/>
    <n v="0"/>
    <n v="0"/>
    <s v="NA"/>
    <n v="0"/>
    <n v="16"/>
    <n v="0"/>
    <n v="0"/>
    <m/>
    <n v="16"/>
  </r>
  <r>
    <x v="5"/>
    <n v="2"/>
    <s v="HV2.2"/>
    <x v="1"/>
    <d v="2020-11-25T00:00:00"/>
    <x v="60"/>
    <n v="5657"/>
    <s v="rhizome"/>
    <s v="non-canopy"/>
    <s v="NA"/>
    <n v="7"/>
    <n v="0"/>
    <s v="NA"/>
    <n v="0"/>
    <n v="0"/>
    <n v="0"/>
    <n v="0"/>
    <m/>
    <n v="7"/>
  </r>
  <r>
    <x v="5"/>
    <n v="2"/>
    <s v="HV2.2"/>
    <x v="1"/>
    <d v="2020-11-25T00:00:00"/>
    <x v="115"/>
    <n v="2408"/>
    <s v="rhizome"/>
    <s v="non-canopy"/>
    <s v="NA"/>
    <n v="2"/>
    <n v="0"/>
    <s v="NA"/>
    <n v="0"/>
    <n v="0"/>
    <n v="0"/>
    <n v="0"/>
    <m/>
    <n v="2"/>
  </r>
  <r>
    <x v="5"/>
    <n v="2"/>
    <s v="HV2.2"/>
    <x v="1"/>
    <d v="2020-11-25T00:00:00"/>
    <x v="39"/>
    <n v="3507"/>
    <s v="tuber"/>
    <s v="non-canopy"/>
    <s v="NA"/>
    <n v="0"/>
    <n v="0"/>
    <s v="NA"/>
    <n v="0"/>
    <n v="3"/>
    <n v="0"/>
    <n v="0"/>
    <m/>
    <n v="3"/>
  </r>
  <r>
    <x v="5"/>
    <n v="3"/>
    <s v="HV2.3"/>
    <x v="1"/>
    <d v="2020-11-25T00:00:00"/>
    <x v="0"/>
    <n v="7766"/>
    <s v="lignotuber"/>
    <s v="canopy"/>
    <s v="NA"/>
    <n v="5"/>
    <n v="0"/>
    <s v="NA"/>
    <n v="0"/>
    <n v="4"/>
    <n v="0"/>
    <n v="0"/>
    <m/>
    <n v="9"/>
  </r>
  <r>
    <x v="5"/>
    <n v="3"/>
    <s v="HV2.3"/>
    <x v="1"/>
    <d v="2020-11-25T00:00:00"/>
    <x v="9"/>
    <n v="8875"/>
    <s v="lignotuber"/>
    <s v="soil-persistent"/>
    <s v="NA"/>
    <n v="1"/>
    <n v="0"/>
    <s v="NA"/>
    <n v="0"/>
    <n v="0"/>
    <n v="0"/>
    <n v="0"/>
    <m/>
    <n v="1"/>
  </r>
  <r>
    <x v="5"/>
    <n v="3"/>
    <s v="HV2.3"/>
    <x v="1"/>
    <d v="2020-11-25T00:00:00"/>
    <x v="25"/>
    <n v="2654"/>
    <s v="none"/>
    <s v="soil-persistent"/>
    <s v="NA"/>
    <n v="0"/>
    <n v="0"/>
    <s v="NA"/>
    <n v="0"/>
    <n v="14"/>
    <n v="0"/>
    <n v="0"/>
    <m/>
    <n v="14"/>
  </r>
  <r>
    <x v="5"/>
    <n v="3"/>
    <s v="HV2.3"/>
    <x v="1"/>
    <d v="2020-11-25T00:00:00"/>
    <x v="23"/>
    <n v="7138"/>
    <s v="rhizome"/>
    <s v="transient"/>
    <s v="NA"/>
    <n v="29"/>
    <n v="0"/>
    <s v="NA"/>
    <n v="0"/>
    <n v="0"/>
    <n v="0"/>
    <n v="0"/>
    <m/>
    <n v="29"/>
  </r>
  <r>
    <x v="5"/>
    <n v="3"/>
    <s v="HV2.3"/>
    <x v="1"/>
    <d v="2020-11-25T00:00:00"/>
    <x v="16"/>
    <n v="2603"/>
    <s v="basal"/>
    <s v="soil-persistent"/>
    <s v="NA"/>
    <n v="1"/>
    <n v="0"/>
    <s v="NA"/>
    <n v="0"/>
    <n v="48"/>
    <n v="0"/>
    <n v="0"/>
    <m/>
    <n v="49"/>
  </r>
  <r>
    <x v="5"/>
    <n v="3"/>
    <s v="HV2.3"/>
    <x v="1"/>
    <d v="2020-11-25T00:00:00"/>
    <x v="20"/>
    <n v="2557"/>
    <s v="rhizome"/>
    <s v="transient"/>
    <s v="NA"/>
    <n v="1"/>
    <n v="0"/>
    <s v="NA"/>
    <n v="0"/>
    <n v="0"/>
    <n v="0"/>
    <n v="0"/>
    <m/>
    <n v="1"/>
  </r>
  <r>
    <x v="5"/>
    <n v="3"/>
    <s v="HV2.3"/>
    <x v="1"/>
    <d v="2020-11-25T00:00:00"/>
    <x v="43"/>
    <n v="2302"/>
    <s v="rhizome"/>
    <s v="non-canopy"/>
    <s v="NA"/>
    <n v="58"/>
    <n v="0"/>
    <s v="NA"/>
    <n v="30"/>
    <n v="0"/>
    <n v="0"/>
    <n v="0"/>
    <m/>
    <n v="58"/>
  </r>
  <r>
    <x v="5"/>
    <n v="3"/>
    <s v="HV2.3"/>
    <x v="1"/>
    <d v="2020-11-25T00:00:00"/>
    <x v="59"/>
    <n v="2322"/>
    <s v="rhizome"/>
    <s v="non-canopy"/>
    <s v="NA"/>
    <n v="5"/>
    <n v="0"/>
    <s v="NA"/>
    <n v="2"/>
    <s v="NA"/>
    <s v="NA"/>
    <s v="NA"/>
    <m/>
    <n v="5"/>
  </r>
  <r>
    <x v="5"/>
    <n v="3"/>
    <s v="HV2.3"/>
    <x v="1"/>
    <d v="2020-11-25T00:00:00"/>
    <x v="51"/>
    <n v="10361"/>
    <s v="tussock"/>
    <s v="non-canopy"/>
    <s v="NA"/>
    <n v="2"/>
    <n v="0"/>
    <s v="NA"/>
    <n v="2"/>
    <s v="NA"/>
    <s v="NA"/>
    <s v="NA"/>
    <s v="ID corrected from Tetrarrhena turfose to Deyeuxia innominata from NOV2020 census"/>
    <n v="2"/>
  </r>
  <r>
    <x v="5"/>
    <n v="3"/>
    <s v="HV2.3"/>
    <x v="1"/>
    <d v="2020-11-25T00:00:00"/>
    <x v="17"/>
    <n v="5532"/>
    <s v="rhizome"/>
    <s v="non-canopy"/>
    <s v="NA"/>
    <n v="12"/>
    <n v="0"/>
    <s v="NA"/>
    <n v="0"/>
    <s v="NA"/>
    <s v="NA"/>
    <s v="NA"/>
    <m/>
    <n v="12"/>
  </r>
  <r>
    <x v="5"/>
    <n v="3"/>
    <s v="HV2.3"/>
    <x v="1"/>
    <d v="2020-11-25T00:00:00"/>
    <x v="52"/>
    <n v="2451"/>
    <s v="none"/>
    <s v="non-canopy"/>
    <s v="NA"/>
    <n v="0"/>
    <n v="0"/>
    <s v="NA"/>
    <n v="0"/>
    <n v="1"/>
    <n v="0"/>
    <n v="0"/>
    <m/>
    <n v="1"/>
  </r>
  <r>
    <x v="5"/>
    <n v="3"/>
    <s v="HV2.3"/>
    <x v="1"/>
    <d v="2020-11-25T00:00:00"/>
    <x v="44"/>
    <n v="5255"/>
    <s v="none"/>
    <s v="soil-persistent"/>
    <s v="NA"/>
    <n v="0"/>
    <n v="0"/>
    <s v="NA"/>
    <n v="0"/>
    <n v="5"/>
    <n v="0"/>
    <n v="0"/>
    <m/>
    <n v="5"/>
  </r>
  <r>
    <x v="5"/>
    <n v="3"/>
    <s v="HV2.3"/>
    <x v="1"/>
    <d v="2020-11-25T00:00:00"/>
    <x v="55"/>
    <n v="11903"/>
    <s v="none"/>
    <s v="non-canopy"/>
    <s v="NA"/>
    <n v="0"/>
    <n v="0"/>
    <s v="NA"/>
    <n v="0"/>
    <n v="15"/>
    <n v="0"/>
    <n v="2"/>
    <s v="previously 'flat leaf monocot'"/>
    <n v="15"/>
  </r>
  <r>
    <x v="5"/>
    <n v="3"/>
    <s v="HV2.3"/>
    <x v="1"/>
    <d v="2020-11-25T00:00:00"/>
    <x v="41"/>
    <n v="7943"/>
    <s v="lignotuber"/>
    <s v="canopy"/>
    <s v="NA"/>
    <n v="1"/>
    <n v="0"/>
    <s v="NA"/>
    <n v="0"/>
    <n v="0"/>
    <n v="0"/>
    <n v="0"/>
    <m/>
    <n v="1"/>
  </r>
  <r>
    <x v="5"/>
    <n v="3"/>
    <s v="HV2.3"/>
    <x v="1"/>
    <d v="2020-11-25T00:00:00"/>
    <x v="115"/>
    <n v="2408"/>
    <s v="rhizome"/>
    <s v="non-canopy"/>
    <s v="NA"/>
    <n v="3"/>
    <n v="0"/>
    <s v="NA"/>
    <n v="3"/>
    <n v="0"/>
    <n v="0"/>
    <n v="0"/>
    <m/>
    <n v="3"/>
  </r>
  <r>
    <x v="5"/>
    <n v="3"/>
    <s v="HV2.3"/>
    <x v="1"/>
    <d v="2020-11-25T00:00:00"/>
    <x v="26"/>
    <n v="3243"/>
    <s v="tuber"/>
    <s v="non-canopy"/>
    <s v="NA"/>
    <n v="0"/>
    <n v="0"/>
    <s v="NA"/>
    <n v="0"/>
    <n v="3"/>
    <n v="0"/>
    <n v="0"/>
    <m/>
    <n v="3"/>
  </r>
  <r>
    <x v="5"/>
    <n v="4"/>
    <s v="HV2.4"/>
    <x v="1"/>
    <d v="2020-11-25T00:00:00"/>
    <x v="0"/>
    <n v="7766"/>
    <s v="lignotuber"/>
    <s v="canopy"/>
    <s v="NA"/>
    <n v="13"/>
    <n v="0"/>
    <s v="NA"/>
    <n v="0"/>
    <n v="0"/>
    <n v="0"/>
    <n v="0"/>
    <m/>
    <n v="13"/>
  </r>
  <r>
    <x v="5"/>
    <n v="4"/>
    <s v="HV2.4"/>
    <x v="1"/>
    <d v="2020-11-25T00:00:00"/>
    <x v="9"/>
    <n v="8875"/>
    <s v="lignotuber"/>
    <s v="soil-persistent"/>
    <s v="NA"/>
    <n v="1"/>
    <n v="0"/>
    <s v="NA"/>
    <n v="0"/>
    <n v="3"/>
    <n v="0"/>
    <n v="0"/>
    <m/>
    <n v="4"/>
  </r>
  <r>
    <x v="5"/>
    <n v="4"/>
    <s v="HV2.4"/>
    <x v="1"/>
    <d v="2020-11-25T00:00:00"/>
    <x v="1"/>
    <n v="3997"/>
    <s v="lignotuber"/>
    <s v="soil-persistent"/>
    <s v="NA"/>
    <n v="3"/>
    <n v="0"/>
    <s v="NA"/>
    <n v="0"/>
    <n v="12"/>
    <n v="0"/>
    <n v="0"/>
    <m/>
    <n v="15"/>
  </r>
  <r>
    <x v="5"/>
    <n v="4"/>
    <s v="HV2.4"/>
    <x v="1"/>
    <d v="2020-11-25T00:00:00"/>
    <x v="55"/>
    <n v="11903"/>
    <s v="none"/>
    <s v="non-canopy"/>
    <s v="NA"/>
    <n v="0"/>
    <n v="0"/>
    <s v="NA"/>
    <n v="0"/>
    <n v="1"/>
    <n v="0"/>
    <n v="0"/>
    <s v="previously 'flat leaf monocot'"/>
    <n v="1"/>
  </r>
  <r>
    <x v="5"/>
    <n v="4"/>
    <s v="HV2.4"/>
    <x v="1"/>
    <d v="2020-11-25T00:00:00"/>
    <x v="26"/>
    <n v="3243"/>
    <s v="none"/>
    <s v="soil-persistent"/>
    <s v="NA"/>
    <n v="0"/>
    <n v="0"/>
    <s v="NA"/>
    <n v="0"/>
    <n v="39"/>
    <n v="0"/>
    <n v="5"/>
    <m/>
    <n v="39"/>
  </r>
  <r>
    <x v="5"/>
    <n v="4"/>
    <s v="HV2.4"/>
    <x v="1"/>
    <d v="2020-11-25T00:00:00"/>
    <x v="43"/>
    <n v="2302"/>
    <s v="rhizome"/>
    <s v="non-canopy"/>
    <s v="NA"/>
    <n v="45"/>
    <n v="0"/>
    <s v="NA"/>
    <n v="23"/>
    <n v="0"/>
    <n v="0"/>
    <n v="0"/>
    <m/>
    <n v="45"/>
  </r>
  <r>
    <x v="5"/>
    <n v="4"/>
    <s v="HV2.4"/>
    <x v="1"/>
    <d v="2020-11-25T00:00:00"/>
    <x v="17"/>
    <n v="5532"/>
    <s v="rhizome"/>
    <s v="non-canopy"/>
    <s v="NA"/>
    <n v="20"/>
    <n v="0"/>
    <s v="NA"/>
    <n v="0"/>
    <s v="NA"/>
    <s v="NA"/>
    <s v="NA"/>
    <m/>
    <n v="20"/>
  </r>
  <r>
    <x v="5"/>
    <n v="4"/>
    <s v="HV2.4"/>
    <x v="1"/>
    <d v="2020-11-25T00:00:00"/>
    <x v="51"/>
    <n v="10361"/>
    <s v="tussock"/>
    <s v="non-canopy"/>
    <s v="NA"/>
    <n v="6"/>
    <n v="0"/>
    <s v="NA"/>
    <n v="1"/>
    <s v="NA"/>
    <s v="NA"/>
    <s v="NA"/>
    <m/>
    <n v="6"/>
  </r>
  <r>
    <x v="5"/>
    <n v="4"/>
    <s v="HV2.4"/>
    <x v="1"/>
    <d v="2020-11-25T00:00:00"/>
    <x v="23"/>
    <n v="7138"/>
    <s v="rhizome"/>
    <s v="transient"/>
    <s v="NA"/>
    <n v="24"/>
    <n v="0"/>
    <s v="NA"/>
    <n v="0"/>
    <n v="0"/>
    <n v="0"/>
    <n v="0"/>
    <m/>
    <n v="24"/>
  </r>
  <r>
    <x v="5"/>
    <n v="4"/>
    <s v="HV2.4"/>
    <x v="1"/>
    <d v="2020-11-25T00:00:00"/>
    <x v="25"/>
    <n v="2654"/>
    <s v="none"/>
    <s v="soil-persistent"/>
    <s v="NA"/>
    <n v="0"/>
    <n v="0"/>
    <s v="NA"/>
    <n v="0"/>
    <n v="2"/>
    <n v="0"/>
    <n v="0"/>
    <m/>
    <n v="2"/>
  </r>
  <r>
    <x v="5"/>
    <n v="4"/>
    <s v="HV2.4"/>
    <x v="1"/>
    <d v="2020-11-25T00:00:00"/>
    <x v="44"/>
    <n v="5255"/>
    <s v="none"/>
    <s v="soil-persistent"/>
    <s v="NA"/>
    <n v="0"/>
    <n v="0"/>
    <s v="NA"/>
    <n v="0"/>
    <n v="5"/>
    <n v="0"/>
    <n v="0"/>
    <m/>
    <n v="5"/>
  </r>
  <r>
    <x v="5"/>
    <n v="4"/>
    <s v="HV2.4"/>
    <x v="1"/>
    <d v="2020-11-25T00:00:00"/>
    <x v="16"/>
    <n v="2603"/>
    <s v="basal"/>
    <s v="soil-persistent"/>
    <s v="NA"/>
    <n v="0"/>
    <n v="0"/>
    <s v="NA"/>
    <n v="0"/>
    <n v="15"/>
    <n v="0"/>
    <n v="0"/>
    <m/>
    <n v="15"/>
  </r>
  <r>
    <x v="5"/>
    <n v="4"/>
    <s v="HV2.4"/>
    <x v="1"/>
    <d v="2020-11-25T00:00:00"/>
    <x v="59"/>
    <n v="2322"/>
    <s v="rhizome"/>
    <s v="non-canopy"/>
    <s v="NA"/>
    <n v="1"/>
    <n v="0"/>
    <s v="NA"/>
    <n v="0"/>
    <s v="NA"/>
    <s v="NA"/>
    <s v="NA"/>
    <m/>
    <n v="1"/>
  </r>
  <r>
    <x v="5"/>
    <n v="4"/>
    <s v="HV2.4"/>
    <x v="1"/>
    <d v="2020-11-25T00:00:00"/>
    <x v="115"/>
    <n v="2408"/>
    <s v="rhizome"/>
    <s v="non-canopy"/>
    <s v="NA"/>
    <n v="17"/>
    <n v="0"/>
    <s v="NA"/>
    <n v="17"/>
    <s v="NA"/>
    <s v="NA"/>
    <s v="NA"/>
    <m/>
    <n v="17"/>
  </r>
  <r>
    <x v="5"/>
    <n v="4"/>
    <s v="HV2.4"/>
    <x v="1"/>
    <d v="2020-11-25T00:00:00"/>
    <x v="52"/>
    <n v="2451"/>
    <s v="none"/>
    <s v="non-canopy"/>
    <s v="NA"/>
    <n v="0"/>
    <n v="0"/>
    <s v="NA"/>
    <n v="0"/>
    <n v="2"/>
    <n v="0"/>
    <n v="1"/>
    <m/>
    <n v="2"/>
  </r>
  <r>
    <x v="5"/>
    <n v="5"/>
    <s v="HV2.5"/>
    <x v="1"/>
    <d v="2020-11-25T00:00:00"/>
    <x v="0"/>
    <n v="7766"/>
    <s v="lignotuber"/>
    <s v="canopy"/>
    <s v="NA"/>
    <n v="5"/>
    <n v="0"/>
    <s v="NA"/>
    <n v="0"/>
    <n v="0"/>
    <n v="0"/>
    <n v="0"/>
    <m/>
    <n v="5"/>
  </r>
  <r>
    <x v="5"/>
    <n v="5"/>
    <s v="HV2.5"/>
    <x v="1"/>
    <d v="2020-11-25T00:00:00"/>
    <x v="9"/>
    <n v="8875"/>
    <s v="lignotuber"/>
    <s v="soil-persistent"/>
    <s v="NA"/>
    <n v="4"/>
    <n v="0"/>
    <s v="NA"/>
    <n v="0"/>
    <n v="7"/>
    <n v="0"/>
    <n v="0"/>
    <m/>
    <n v="11"/>
  </r>
  <r>
    <x v="5"/>
    <n v="5"/>
    <s v="HV2.5"/>
    <x v="1"/>
    <d v="2020-11-25T00:00:00"/>
    <x v="44"/>
    <n v="5255"/>
    <s v="basal"/>
    <s v="soil-persistent"/>
    <s v="NA"/>
    <n v="2"/>
    <n v="0"/>
    <s v="NA"/>
    <n v="0"/>
    <n v="4"/>
    <n v="0"/>
    <n v="0"/>
    <s v="two individuals previously recorded as recruits were corrected to resprouts based on Apr 2021"/>
    <n v="6"/>
  </r>
  <r>
    <x v="5"/>
    <n v="5"/>
    <s v="HV2.5"/>
    <x v="1"/>
    <d v="2020-11-25T00:00:00"/>
    <x v="1"/>
    <n v="3997"/>
    <s v="lignotuber"/>
    <s v="soil-persistent"/>
    <s v="NA"/>
    <n v="9"/>
    <n v="0"/>
    <s v="NA"/>
    <n v="0"/>
    <n v="10"/>
    <n v="0"/>
    <n v="0"/>
    <m/>
    <n v="19"/>
  </r>
  <r>
    <x v="5"/>
    <n v="5"/>
    <s v="HV2.5"/>
    <x v="1"/>
    <d v="2020-11-25T00:00:00"/>
    <x v="23"/>
    <n v="7138"/>
    <s v="rhizome"/>
    <s v="transient"/>
    <s v="NA"/>
    <n v="23"/>
    <n v="0"/>
    <s v="NA"/>
    <n v="0"/>
    <s v="NA"/>
    <s v="NA"/>
    <s v="NA"/>
    <m/>
    <n v="23"/>
  </r>
  <r>
    <x v="5"/>
    <n v="5"/>
    <s v="HV2.5"/>
    <x v="1"/>
    <d v="2020-11-25T00:00:00"/>
    <x v="43"/>
    <n v="2302"/>
    <s v="rhizome"/>
    <s v="non-canopy"/>
    <s v="NA"/>
    <n v="47"/>
    <n v="0"/>
    <s v="NA"/>
    <n v="25"/>
    <n v="0"/>
    <n v="0"/>
    <n v="0"/>
    <m/>
    <n v="47"/>
  </r>
  <r>
    <x v="5"/>
    <n v="5"/>
    <s v="HV2.5"/>
    <x v="1"/>
    <d v="2020-11-25T00:00:00"/>
    <x v="51"/>
    <n v="10361"/>
    <s v="tussock"/>
    <s v="non-canopy"/>
    <s v="NA"/>
    <n v="9"/>
    <n v="0"/>
    <s v="NA"/>
    <n v="1"/>
    <s v="NA"/>
    <s v="NA"/>
    <s v="NA"/>
    <s v="previously misID'd as Tetrarrhena"/>
    <n v="9"/>
  </r>
  <r>
    <x v="5"/>
    <n v="5"/>
    <s v="HV2.5"/>
    <x v="1"/>
    <d v="2020-11-25T00:00:00"/>
    <x v="17"/>
    <n v="5532"/>
    <s v="rhizome"/>
    <s v="non-canopy"/>
    <s v="NA"/>
    <n v="10"/>
    <n v="0"/>
    <s v="NA"/>
    <n v="0"/>
    <s v="NA"/>
    <s v="NA"/>
    <s v="NA"/>
    <m/>
    <n v="10"/>
  </r>
  <r>
    <x v="5"/>
    <n v="5"/>
    <s v="HV2.5"/>
    <x v="1"/>
    <d v="2020-11-25T00:00:00"/>
    <x v="59"/>
    <n v="2322"/>
    <s v="rhizome"/>
    <s v="non-canopy"/>
    <s v="NA"/>
    <n v="4"/>
    <n v="0"/>
    <s v="NA"/>
    <n v="0"/>
    <s v="NA"/>
    <s v="NA"/>
    <s v="NA"/>
    <m/>
    <n v="4"/>
  </r>
  <r>
    <x v="5"/>
    <n v="5"/>
    <s v="HV2.5"/>
    <x v="1"/>
    <d v="2020-11-25T00:00:00"/>
    <x v="25"/>
    <n v="2654"/>
    <s v="none"/>
    <s v="soil-persistent"/>
    <s v="NA"/>
    <n v="0"/>
    <n v="0"/>
    <s v="NA"/>
    <n v="0"/>
    <n v="5"/>
    <n v="0"/>
    <n v="0"/>
    <m/>
    <n v="5"/>
  </r>
  <r>
    <x v="5"/>
    <n v="5"/>
    <s v="HV2.5"/>
    <x v="1"/>
    <d v="2020-11-25T00:00:00"/>
    <x v="16"/>
    <n v="2603"/>
    <s v="basal"/>
    <s v="soil-persistent"/>
    <s v="NA"/>
    <n v="0"/>
    <n v="0"/>
    <s v="NA"/>
    <n v="0"/>
    <n v="21"/>
    <n v="0"/>
    <n v="0"/>
    <m/>
    <n v="21"/>
  </r>
  <r>
    <x v="5"/>
    <n v="5"/>
    <s v="HV2.5"/>
    <x v="1"/>
    <d v="2020-11-25T00:00:00"/>
    <x v="26"/>
    <n v="3243"/>
    <s v="none"/>
    <s v="soil-persistent"/>
    <s v="NA"/>
    <n v="0"/>
    <n v="0"/>
    <s v="NA"/>
    <n v="0"/>
    <n v="9"/>
    <n v="0"/>
    <n v="0"/>
    <m/>
    <n v="9"/>
  </r>
  <r>
    <x v="5"/>
    <n v="5"/>
    <s v="HV2.5"/>
    <x v="1"/>
    <d v="2020-11-25T00:00:00"/>
    <x v="115"/>
    <n v="2408"/>
    <s v="rhizome"/>
    <s v="non-canopy"/>
    <s v="NA"/>
    <n v="14"/>
    <n v="0"/>
    <s v="NA"/>
    <n v="14"/>
    <n v="0"/>
    <n v="0"/>
    <n v="0"/>
    <m/>
    <n v="14"/>
  </r>
  <r>
    <x v="5"/>
    <n v="6"/>
    <s v="HV2.6"/>
    <x v="1"/>
    <d v="2020-11-25T00:00:00"/>
    <x v="0"/>
    <n v="7766"/>
    <s v="lignotuber"/>
    <s v="canopy"/>
    <s v="NA"/>
    <n v="3"/>
    <n v="0"/>
    <s v="NA"/>
    <n v="0"/>
    <n v="8"/>
    <n v="0"/>
    <n v="0"/>
    <m/>
    <n v="11"/>
  </r>
  <r>
    <x v="5"/>
    <n v="6"/>
    <s v="HV2.6"/>
    <x v="1"/>
    <d v="2020-11-25T00:00:00"/>
    <x v="9"/>
    <n v="8875"/>
    <s v="lignotuber"/>
    <s v="soil-persistent"/>
    <s v="NA"/>
    <n v="1"/>
    <n v="0"/>
    <s v="NA"/>
    <n v="0"/>
    <n v="19"/>
    <n v="0"/>
    <n v="0"/>
    <m/>
    <n v="20"/>
  </r>
  <r>
    <x v="5"/>
    <n v="6"/>
    <s v="HV2.6"/>
    <x v="1"/>
    <d v="2020-11-25T00:00:00"/>
    <x v="16"/>
    <n v="2603"/>
    <s v="basal"/>
    <s v="soil-persistent"/>
    <s v="NA"/>
    <n v="0"/>
    <n v="0"/>
    <s v="NA"/>
    <n v="0"/>
    <n v="12"/>
    <n v="0"/>
    <n v="0"/>
    <m/>
    <n v="12"/>
  </r>
  <r>
    <x v="5"/>
    <n v="6"/>
    <s v="HV2.6"/>
    <x v="1"/>
    <d v="2020-11-25T00:00:00"/>
    <x v="1"/>
    <n v="3997"/>
    <s v="lignotuber"/>
    <s v="soil-persistent"/>
    <s v="NA"/>
    <n v="0"/>
    <n v="0"/>
    <s v="NA"/>
    <n v="0"/>
    <n v="3"/>
    <n v="0"/>
    <n v="0"/>
    <m/>
    <n v="3"/>
  </r>
  <r>
    <x v="5"/>
    <n v="6"/>
    <s v="HV2.6"/>
    <x v="1"/>
    <d v="2020-11-25T00:00:00"/>
    <x v="52"/>
    <n v="2451"/>
    <s v="none"/>
    <s v="non-canopy"/>
    <s v="NA"/>
    <n v="0"/>
    <n v="0"/>
    <s v="NA"/>
    <n v="0"/>
    <n v="4"/>
    <n v="0"/>
    <n v="0"/>
    <m/>
    <n v="4"/>
  </r>
  <r>
    <x v="5"/>
    <n v="6"/>
    <s v="HV2.6"/>
    <x v="1"/>
    <d v="2020-11-25T00:00:00"/>
    <x v="17"/>
    <n v="5532"/>
    <s v="rhizome"/>
    <s v="non-canopy"/>
    <s v="NA"/>
    <n v="18"/>
    <n v="0"/>
    <s v="NA"/>
    <n v="0"/>
    <s v="NA"/>
    <s v="NA"/>
    <s v="NA"/>
    <m/>
    <n v="18"/>
  </r>
  <r>
    <x v="5"/>
    <n v="6"/>
    <s v="HV2.6"/>
    <x v="1"/>
    <d v="2020-11-25T00:00:00"/>
    <x v="51"/>
    <n v="10361"/>
    <s v="tussock"/>
    <s v="non-canopy"/>
    <s v="NA"/>
    <n v="14"/>
    <n v="0"/>
    <s v="NA"/>
    <n v="0"/>
    <s v="NA"/>
    <s v="NA"/>
    <s v="NA"/>
    <s v="ID corrected from Tetrarrhena turfosa to Deyeuxia innominata"/>
    <n v="14"/>
  </r>
  <r>
    <x v="5"/>
    <n v="6"/>
    <s v="HV2.6"/>
    <x v="1"/>
    <d v="2020-11-25T00:00:00"/>
    <x v="29"/>
    <n v="10605"/>
    <s v="rhizome"/>
    <s v="non-canopy"/>
    <s v="NA"/>
    <n v="8"/>
    <n v="0"/>
    <s v="NA"/>
    <n v="0"/>
    <s v="NA"/>
    <s v="NA"/>
    <s v="NA"/>
    <m/>
    <n v="8"/>
  </r>
  <r>
    <x v="5"/>
    <n v="6"/>
    <s v="HV2.6"/>
    <x v="1"/>
    <d v="2020-11-25T00:00:00"/>
    <x v="43"/>
    <n v="2302"/>
    <s v="rhizome"/>
    <s v="non-canopy"/>
    <s v="NA"/>
    <n v="52"/>
    <n v="0"/>
    <s v="NA"/>
    <n v="9"/>
    <n v="0"/>
    <n v="0"/>
    <n v="0"/>
    <m/>
    <n v="52"/>
  </r>
  <r>
    <x v="5"/>
    <n v="6"/>
    <s v="HV2.6"/>
    <x v="1"/>
    <d v="2020-11-25T00:00:00"/>
    <x v="23"/>
    <n v="7138"/>
    <s v="rhizome"/>
    <s v="transient"/>
    <s v="NA"/>
    <n v="58"/>
    <n v="0"/>
    <s v="NA"/>
    <n v="0"/>
    <s v="NA"/>
    <s v="NA"/>
    <s v="NA"/>
    <m/>
    <n v="58"/>
  </r>
  <r>
    <x v="5"/>
    <n v="6"/>
    <s v="HV2.6"/>
    <x v="1"/>
    <d v="2020-11-25T00:00:00"/>
    <x v="44"/>
    <n v="5255"/>
    <s v="basal"/>
    <s v="soil-persistent"/>
    <s v="NA"/>
    <n v="0"/>
    <n v="0"/>
    <s v="NA"/>
    <n v="0"/>
    <n v="8"/>
    <n v="0"/>
    <n v="0"/>
    <m/>
    <n v="8"/>
  </r>
  <r>
    <x v="5"/>
    <n v="6"/>
    <s v="HV2.6"/>
    <x v="1"/>
    <d v="2020-11-25T00:00:00"/>
    <x v="26"/>
    <n v="3243"/>
    <s v="none"/>
    <s v="soil-persistent"/>
    <s v="NA"/>
    <n v="0"/>
    <n v="0"/>
    <s v="NA"/>
    <n v="0"/>
    <n v="88"/>
    <n v="0"/>
    <n v="2"/>
    <m/>
    <n v="88"/>
  </r>
  <r>
    <x v="5"/>
    <n v="6"/>
    <s v="HV2.6"/>
    <x v="1"/>
    <d v="2020-11-25T00:00:00"/>
    <x v="25"/>
    <n v="2654"/>
    <s v="none"/>
    <s v="soil-persistent"/>
    <s v="NA"/>
    <n v="0"/>
    <n v="0"/>
    <s v="NA"/>
    <n v="0"/>
    <n v="7"/>
    <n v="0"/>
    <n v="0"/>
    <m/>
    <n v="7"/>
  </r>
  <r>
    <x v="5"/>
    <n v="7"/>
    <s v="HV2.7"/>
    <x v="1"/>
    <d v="2020-11-25T00:00:00"/>
    <x v="0"/>
    <n v="7766"/>
    <s v="lignotuber"/>
    <s v="canopy"/>
    <s v="NA"/>
    <n v="5"/>
    <n v="0"/>
    <s v="NA"/>
    <n v="0"/>
    <n v="22"/>
    <n v="0"/>
    <n v="0"/>
    <m/>
    <n v="27"/>
  </r>
  <r>
    <x v="5"/>
    <n v="7"/>
    <s v="HV2.7"/>
    <x v="1"/>
    <d v="2020-11-25T00:00:00"/>
    <x v="1"/>
    <n v="3997"/>
    <s v="lignotuber"/>
    <s v="soil-persistent"/>
    <s v="NA"/>
    <n v="8"/>
    <n v="0"/>
    <s v="NA"/>
    <n v="0"/>
    <n v="0"/>
    <n v="0"/>
    <n v="0"/>
    <m/>
    <n v="8"/>
  </r>
  <r>
    <x v="5"/>
    <n v="7"/>
    <s v="HV2.7"/>
    <x v="1"/>
    <d v="2020-11-25T00:00:00"/>
    <x v="44"/>
    <n v="5255"/>
    <s v="basal"/>
    <s v="soil-persistent"/>
    <s v="NA"/>
    <n v="1"/>
    <n v="0"/>
    <s v="NA"/>
    <n v="0"/>
    <n v="6"/>
    <n v="0"/>
    <n v="0"/>
    <m/>
    <n v="7"/>
  </r>
  <r>
    <x v="5"/>
    <n v="7"/>
    <s v="HV2.7"/>
    <x v="1"/>
    <d v="2020-11-25T00:00:00"/>
    <x v="9"/>
    <n v="8875"/>
    <s v="lignotuber"/>
    <s v="soil-persistent"/>
    <s v="NA"/>
    <n v="2"/>
    <n v="0"/>
    <s v="NA"/>
    <n v="0"/>
    <n v="16"/>
    <n v="0"/>
    <n v="0"/>
    <m/>
    <n v="18"/>
  </r>
  <r>
    <x v="5"/>
    <n v="7"/>
    <s v="HV2.7"/>
    <x v="1"/>
    <d v="2020-11-25T00:00:00"/>
    <x v="16"/>
    <n v="2603"/>
    <s v="basal"/>
    <s v="soil-persistent"/>
    <s v="NA"/>
    <n v="1"/>
    <n v="0"/>
    <s v="NA"/>
    <n v="0"/>
    <n v="29"/>
    <n v="0"/>
    <n v="0"/>
    <m/>
    <n v="30"/>
  </r>
  <r>
    <x v="5"/>
    <n v="7"/>
    <s v="HV2.7"/>
    <x v="1"/>
    <d v="2020-11-25T00:00:00"/>
    <x v="23"/>
    <n v="7138"/>
    <s v="rhizome"/>
    <s v="transient"/>
    <s v="NA"/>
    <n v="69"/>
    <n v="0"/>
    <s v="NA"/>
    <n v="0"/>
    <s v="NA"/>
    <s v="NA"/>
    <s v="NA"/>
    <m/>
    <n v="69"/>
  </r>
  <r>
    <x v="5"/>
    <n v="7"/>
    <s v="HV2.7"/>
    <x v="1"/>
    <d v="2020-11-25T00:00:00"/>
    <x v="26"/>
    <n v="3243"/>
    <s v="none"/>
    <s v="soil-persistent"/>
    <s v="NA"/>
    <n v="0"/>
    <n v="0"/>
    <s v="NA"/>
    <n v="0"/>
    <n v="65"/>
    <n v="0"/>
    <n v="35"/>
    <m/>
    <n v="65"/>
  </r>
  <r>
    <x v="5"/>
    <n v="7"/>
    <s v="HV2.7"/>
    <x v="1"/>
    <d v="2020-11-25T00:00:00"/>
    <x v="51"/>
    <n v="10361"/>
    <s v="tussock"/>
    <s v="non-canopy"/>
    <s v="NA"/>
    <n v="12"/>
    <n v="0"/>
    <s v="NA"/>
    <n v="0"/>
    <s v="NA"/>
    <s v="NA"/>
    <s v="NA"/>
    <s v="previously misID'd as Tetrarrhena"/>
    <n v="12"/>
  </r>
  <r>
    <x v="5"/>
    <n v="7"/>
    <s v="HV2.7"/>
    <x v="1"/>
    <d v="2020-11-25T00:00:00"/>
    <x v="52"/>
    <n v="2451"/>
    <s v="NA"/>
    <s v="non-canopy"/>
    <s v="NA"/>
    <n v="0"/>
    <n v="0"/>
    <s v="NA"/>
    <n v="0"/>
    <n v="14"/>
    <n v="0"/>
    <n v="1"/>
    <m/>
    <n v="14"/>
  </r>
  <r>
    <x v="5"/>
    <n v="7"/>
    <s v="HV2.7"/>
    <x v="1"/>
    <d v="2020-11-25T00:00:00"/>
    <x v="55"/>
    <n v="11903"/>
    <s v="NA"/>
    <s v="non-canopy"/>
    <s v="NA"/>
    <n v="0"/>
    <n v="0"/>
    <s v="NA"/>
    <n v="0"/>
    <n v="4"/>
    <n v="0"/>
    <n v="0"/>
    <s v="previously 'flat leaf monocot'"/>
    <n v="4"/>
  </r>
  <r>
    <x v="5"/>
    <n v="7"/>
    <s v="HV2.7"/>
    <x v="1"/>
    <d v="2020-11-25T00:00:00"/>
    <x v="43"/>
    <n v="2302"/>
    <s v="rhizome"/>
    <s v="non-canopy"/>
    <s v="NA"/>
    <n v="36"/>
    <n v="0"/>
    <s v="NA"/>
    <n v="2"/>
    <n v="0"/>
    <n v="0"/>
    <n v="0"/>
    <m/>
    <n v="36"/>
  </r>
  <r>
    <x v="5"/>
    <n v="7"/>
    <s v="HV2.7"/>
    <x v="1"/>
    <d v="2020-11-25T00:00:00"/>
    <x v="29"/>
    <n v="10605"/>
    <s v="rhizome"/>
    <s v="non-canopy"/>
    <s v="NA"/>
    <n v="16"/>
    <n v="0"/>
    <s v="NA"/>
    <n v="0"/>
    <s v="NA"/>
    <s v="NA"/>
    <s v="NA"/>
    <m/>
    <n v="16"/>
  </r>
  <r>
    <x v="5"/>
    <n v="7"/>
    <s v="HV2.7"/>
    <x v="1"/>
    <d v="2020-11-25T00:00:00"/>
    <x v="17"/>
    <n v="5532"/>
    <s v="rhizome"/>
    <s v="non-canopy"/>
    <s v="NA"/>
    <n v="8"/>
    <n v="0"/>
    <s v="NA"/>
    <n v="0"/>
    <s v="NA"/>
    <s v="NA"/>
    <s v="NA"/>
    <m/>
    <n v="8"/>
  </r>
  <r>
    <x v="5"/>
    <n v="7"/>
    <s v="HV2.7"/>
    <x v="1"/>
    <d v="2020-11-25T00:00:00"/>
    <x v="18"/>
    <n v="2445"/>
    <s v="tussock"/>
    <s v="non-canopy"/>
    <s v="NA"/>
    <n v="1"/>
    <n v="0"/>
    <s v="NA"/>
    <n v="0"/>
    <n v="0"/>
    <n v="0"/>
    <n v="0"/>
    <m/>
    <n v="1"/>
  </r>
  <r>
    <x v="5"/>
    <n v="7"/>
    <s v="HV2.7"/>
    <x v="1"/>
    <d v="2020-11-25T00:00:00"/>
    <x v="25"/>
    <n v="2654"/>
    <s v="none"/>
    <s v="soil-persistent"/>
    <s v="NA"/>
    <n v="0"/>
    <n v="0"/>
    <s v="NA"/>
    <n v="0"/>
    <n v="20"/>
    <n v="5"/>
    <n v="0"/>
    <m/>
    <n v="20"/>
  </r>
  <r>
    <x v="5"/>
    <n v="8"/>
    <s v="HV2.8"/>
    <x v="1"/>
    <d v="2020-11-25T00:00:00"/>
    <x v="0"/>
    <n v="7766"/>
    <s v="lignotuber"/>
    <s v="canopy"/>
    <s v="NA"/>
    <n v="1"/>
    <n v="0"/>
    <s v="NA"/>
    <n v="0"/>
    <n v="6"/>
    <n v="0"/>
    <n v="0"/>
    <m/>
    <n v="7"/>
  </r>
  <r>
    <x v="5"/>
    <n v="8"/>
    <s v="HV2.8"/>
    <x v="1"/>
    <d v="2020-11-25T00:00:00"/>
    <x v="1"/>
    <n v="3997"/>
    <s v="lignotuber"/>
    <s v="soil-persistent"/>
    <s v="NA"/>
    <n v="1"/>
    <n v="0"/>
    <s v="NA"/>
    <n v="0"/>
    <n v="15"/>
    <n v="0"/>
    <n v="0"/>
    <m/>
    <n v="16"/>
  </r>
  <r>
    <x v="5"/>
    <n v="8"/>
    <s v="HV2.8"/>
    <x v="1"/>
    <d v="2020-11-25T00:00:00"/>
    <x v="9"/>
    <n v="8875"/>
    <s v="lignotuber"/>
    <s v="soil-persistent"/>
    <s v="NA"/>
    <n v="2"/>
    <n v="0"/>
    <s v="NA"/>
    <n v="0"/>
    <n v="6"/>
    <n v="0"/>
    <n v="0"/>
    <m/>
    <n v="8"/>
  </r>
  <r>
    <x v="5"/>
    <n v="8"/>
    <s v="HV2.8"/>
    <x v="1"/>
    <d v="2020-11-25T00:00:00"/>
    <x v="44"/>
    <n v="5255"/>
    <s v="basal"/>
    <s v="soil-persistent"/>
    <s v="NA"/>
    <n v="5"/>
    <n v="0"/>
    <s v="NA"/>
    <n v="0"/>
    <n v="6"/>
    <n v="0"/>
    <n v="0"/>
    <m/>
    <n v="11"/>
  </r>
  <r>
    <x v="5"/>
    <n v="8"/>
    <s v="HV2.8"/>
    <x v="1"/>
    <d v="2020-11-25T00:00:00"/>
    <x v="36"/>
    <n v="6182"/>
    <s v="none"/>
    <s v="soil-persistent"/>
    <s v="NA"/>
    <n v="0"/>
    <n v="0"/>
    <s v="NA"/>
    <n v="0"/>
    <n v="3"/>
    <n v="0"/>
    <n v="1"/>
    <m/>
    <n v="3"/>
  </r>
  <r>
    <x v="5"/>
    <n v="8"/>
    <s v="HV2.8"/>
    <x v="1"/>
    <d v="2020-11-25T00:00:00"/>
    <x v="26"/>
    <n v="3243"/>
    <s v="none"/>
    <s v="soil-persistent"/>
    <s v="NA"/>
    <n v="0"/>
    <n v="0"/>
    <s v="NA"/>
    <n v="0"/>
    <n v="130"/>
    <n v="0"/>
    <n v="85"/>
    <m/>
    <n v="130"/>
  </r>
  <r>
    <x v="5"/>
    <n v="8"/>
    <s v="HV2.8"/>
    <x v="1"/>
    <d v="2020-11-25T00:00:00"/>
    <x v="51"/>
    <n v="10361"/>
    <s v="tussock"/>
    <s v="non-canopy"/>
    <s v="NA"/>
    <n v="22"/>
    <n v="0"/>
    <s v="NA"/>
    <n v="0"/>
    <n v="0"/>
    <n v="0"/>
    <n v="0"/>
    <s v="previously misID'd as Tetrarrhena"/>
    <n v="22"/>
  </r>
  <r>
    <x v="5"/>
    <n v="8"/>
    <s v="HV2.8"/>
    <x v="1"/>
    <d v="2020-11-25T00:00:00"/>
    <x v="16"/>
    <n v="2603"/>
    <s v="basal"/>
    <s v="soil-persistent"/>
    <s v="NA"/>
    <n v="1"/>
    <n v="0"/>
    <s v="NA"/>
    <n v="0"/>
    <n v="7"/>
    <n v="0"/>
    <n v="0"/>
    <m/>
    <n v="8"/>
  </r>
  <r>
    <x v="5"/>
    <n v="8"/>
    <s v="HV2.8"/>
    <x v="1"/>
    <d v="2020-11-25T00:00:00"/>
    <x v="23"/>
    <n v="7138"/>
    <s v="rhizome"/>
    <s v="transient"/>
    <s v="NA"/>
    <n v="120"/>
    <n v="0"/>
    <s v="NA"/>
    <n v="0"/>
    <s v="NA"/>
    <s v="NA"/>
    <s v="NA"/>
    <m/>
    <n v="120"/>
  </r>
  <r>
    <x v="5"/>
    <n v="8"/>
    <s v="HV2.8"/>
    <x v="1"/>
    <d v="2020-11-25T00:00:00"/>
    <x v="17"/>
    <n v="5532"/>
    <s v="rhizome"/>
    <s v="non-canopy"/>
    <s v="NA"/>
    <n v="21"/>
    <n v="0"/>
    <s v="NA"/>
    <n v="0"/>
    <s v="NA"/>
    <s v="NA"/>
    <s v="NA"/>
    <m/>
    <n v="21"/>
  </r>
  <r>
    <x v="5"/>
    <n v="8"/>
    <s v="HV2.8"/>
    <x v="1"/>
    <d v="2020-11-25T00:00:00"/>
    <x v="29"/>
    <n v="10605"/>
    <s v="rhizome"/>
    <s v="non-canopy"/>
    <s v="NA"/>
    <n v="18"/>
    <n v="0"/>
    <s v="NA"/>
    <n v="0"/>
    <s v="NA"/>
    <s v="NA"/>
    <s v="NA"/>
    <m/>
    <n v="18"/>
  </r>
  <r>
    <x v="5"/>
    <n v="8"/>
    <s v="HV2.8"/>
    <x v="1"/>
    <d v="2020-11-25T00:00:00"/>
    <x v="43"/>
    <n v="2302"/>
    <s v="rhizome"/>
    <s v="non-canopy"/>
    <s v="NA"/>
    <n v="32"/>
    <n v="0"/>
    <s v="NA"/>
    <n v="9"/>
    <n v="0"/>
    <n v="0"/>
    <n v="0"/>
    <m/>
    <n v="32"/>
  </r>
  <r>
    <x v="5"/>
    <n v="8"/>
    <s v="HV2.8"/>
    <x v="1"/>
    <d v="2020-11-25T00:00:00"/>
    <x v="19"/>
    <n v="6325"/>
    <s v="tussock"/>
    <s v="non-canopy"/>
    <s v="NA"/>
    <n v="1"/>
    <n v="0"/>
    <s v="NA"/>
    <n v="0"/>
    <n v="0"/>
    <n v="0"/>
    <n v="0"/>
    <m/>
    <n v="1"/>
  </r>
  <r>
    <x v="5"/>
    <n v="8"/>
    <s v="HV2.8"/>
    <x v="1"/>
    <d v="2020-11-25T00:00:00"/>
    <x v="25"/>
    <n v="2654"/>
    <s v="none"/>
    <s v="soil-persistent"/>
    <s v="NA"/>
    <n v="0"/>
    <n v="0"/>
    <s v="NA"/>
    <n v="0"/>
    <n v="16"/>
    <n v="1"/>
    <n v="0"/>
    <m/>
    <n v="16"/>
  </r>
  <r>
    <x v="5"/>
    <n v="9"/>
    <s v="HV2.9"/>
    <x v="1"/>
    <d v="2020-11-25T00:00:00"/>
    <x v="0"/>
    <n v="7766"/>
    <s v="lignotuber"/>
    <s v="canopy"/>
    <s v="NA"/>
    <n v="1"/>
    <n v="0"/>
    <s v="NA"/>
    <n v="0"/>
    <n v="8"/>
    <n v="0"/>
    <n v="0"/>
    <m/>
    <n v="9"/>
  </r>
  <r>
    <x v="5"/>
    <n v="9"/>
    <s v="HV2.9"/>
    <x v="1"/>
    <d v="2020-11-25T00:00:00"/>
    <x v="26"/>
    <n v="3243"/>
    <s v="none"/>
    <s v="soil-persistent"/>
    <s v="NA"/>
    <n v="0"/>
    <n v="0"/>
    <s v="NA"/>
    <n v="0"/>
    <n v="140"/>
    <n v="0"/>
    <n v="70"/>
    <m/>
    <n v="140"/>
  </r>
  <r>
    <x v="5"/>
    <n v="9"/>
    <s v="HV2.9"/>
    <x v="1"/>
    <d v="2020-11-25T00:00:00"/>
    <x v="51"/>
    <n v="10361"/>
    <s v="tussock"/>
    <s v="non-canopy"/>
    <s v="NA"/>
    <n v="41"/>
    <n v="0"/>
    <s v="NA"/>
    <n v="0"/>
    <n v="0"/>
    <n v="0"/>
    <n v="0"/>
    <s v="previously misID'd as Tetrarrhena"/>
    <n v="41"/>
  </r>
  <r>
    <x v="5"/>
    <n v="9"/>
    <s v="HV2.9"/>
    <x v="1"/>
    <d v="2020-11-25T00:00:00"/>
    <x v="56"/>
    <n v="5043"/>
    <s v="tussock"/>
    <s v="non-canopy"/>
    <s v="NA"/>
    <n v="1"/>
    <n v="0"/>
    <s v="NA"/>
    <n v="0"/>
    <n v="0"/>
    <n v="0"/>
    <n v="0"/>
    <s v="originally 'broad-leaf grass'"/>
    <n v="1"/>
  </r>
  <r>
    <x v="5"/>
    <n v="9"/>
    <s v="HV2.9"/>
    <x v="1"/>
    <d v="2020-11-25T00:00:00"/>
    <x v="43"/>
    <n v="2302"/>
    <s v="rhizome"/>
    <s v="non-canopy"/>
    <s v="NA"/>
    <n v="35"/>
    <n v="0"/>
    <s v="NA"/>
    <n v="22"/>
    <n v="0"/>
    <n v="0"/>
    <n v="0"/>
    <m/>
    <n v="35"/>
  </r>
  <r>
    <x v="5"/>
    <n v="9"/>
    <s v="HV2.9"/>
    <x v="1"/>
    <d v="2020-11-25T00:00:00"/>
    <x v="23"/>
    <n v="7138"/>
    <s v="rhizome"/>
    <s v="transient"/>
    <s v="NA"/>
    <n v="80"/>
    <n v="0"/>
    <s v="NA"/>
    <n v="0"/>
    <s v="NA"/>
    <s v="NA"/>
    <s v="NA"/>
    <m/>
    <n v="80"/>
  </r>
  <r>
    <x v="5"/>
    <n v="9"/>
    <s v="HV2.9"/>
    <x v="1"/>
    <d v="2020-11-25T00:00:00"/>
    <x v="17"/>
    <n v="5532"/>
    <s v="rhizome"/>
    <s v="non-canopy"/>
    <s v="NA"/>
    <n v="19"/>
    <n v="0"/>
    <s v="NA"/>
    <n v="0"/>
    <s v="NA"/>
    <s v="NA"/>
    <s v="NA"/>
    <m/>
    <n v="19"/>
  </r>
  <r>
    <x v="5"/>
    <n v="9"/>
    <s v="HV2.9"/>
    <x v="1"/>
    <d v="2020-11-25T00:00:00"/>
    <x v="29"/>
    <n v="10605"/>
    <s v="rhizome"/>
    <s v="non-canopy"/>
    <s v="NA"/>
    <n v="4"/>
    <n v="0"/>
    <s v="NA"/>
    <n v="0"/>
    <s v="NA"/>
    <s v="NA"/>
    <s v="NA"/>
    <m/>
    <n v="4"/>
  </r>
  <r>
    <x v="5"/>
    <n v="9"/>
    <s v="HV2.9"/>
    <x v="1"/>
    <d v="2020-11-25T00:00:00"/>
    <x v="19"/>
    <n v="6325"/>
    <s v="tussock"/>
    <s v="non-canopy"/>
    <s v="NA"/>
    <n v="1"/>
    <n v="0"/>
    <s v="NA"/>
    <n v="0"/>
    <n v="0"/>
    <n v="0"/>
    <n v="0"/>
    <m/>
    <n v="1"/>
  </r>
  <r>
    <x v="5"/>
    <n v="9"/>
    <s v="HV2.9"/>
    <x v="1"/>
    <d v="2020-11-25T00:00:00"/>
    <x v="9"/>
    <n v="8875"/>
    <s v="lignotuber"/>
    <s v="soil-persistent"/>
    <s v="NA"/>
    <n v="0"/>
    <n v="0"/>
    <s v="NA"/>
    <n v="0"/>
    <n v="1"/>
    <n v="0"/>
    <n v="0"/>
    <m/>
    <n v="1"/>
  </r>
  <r>
    <x v="5"/>
    <n v="9"/>
    <s v="HV2.9"/>
    <x v="1"/>
    <d v="2020-11-25T00:00:00"/>
    <x v="1"/>
    <n v="3997"/>
    <s v="basal"/>
    <s v="soil-persistent"/>
    <s v="NA"/>
    <n v="1"/>
    <n v="0"/>
    <s v="NA"/>
    <n v="0"/>
    <n v="34"/>
    <n v="0"/>
    <n v="0"/>
    <m/>
    <n v="35"/>
  </r>
  <r>
    <x v="5"/>
    <n v="9"/>
    <s v="HV2.9"/>
    <x v="1"/>
    <d v="2020-11-25T00:00:00"/>
    <x v="16"/>
    <n v="2603"/>
    <s v="basal"/>
    <s v="soil-persistent"/>
    <s v="NA"/>
    <n v="1"/>
    <n v="0"/>
    <s v="NA"/>
    <n v="0"/>
    <n v="12"/>
    <n v="0"/>
    <n v="0"/>
    <m/>
    <n v="13"/>
  </r>
  <r>
    <x v="5"/>
    <n v="9"/>
    <s v="HV2.9"/>
    <x v="1"/>
    <d v="2020-11-25T00:00:00"/>
    <x v="46"/>
    <n v="2602"/>
    <s v="none"/>
    <s v="soil-persistent"/>
    <s v="NA"/>
    <n v="0"/>
    <n v="0"/>
    <s v="NA"/>
    <n v="0"/>
    <n v="3"/>
    <n v="0"/>
    <n v="0"/>
    <m/>
    <n v="3"/>
  </r>
  <r>
    <x v="5"/>
    <n v="9"/>
    <s v="HV2.9"/>
    <x v="1"/>
    <d v="2020-11-25T00:00:00"/>
    <x v="44"/>
    <n v="5255"/>
    <s v="none"/>
    <s v="soil-persistent"/>
    <s v="NA"/>
    <n v="0"/>
    <n v="0"/>
    <s v="NA"/>
    <n v="0"/>
    <n v="6"/>
    <n v="0"/>
    <n v="0"/>
    <m/>
    <n v="6"/>
  </r>
  <r>
    <x v="5"/>
    <n v="9"/>
    <s v="HV2.9"/>
    <x v="1"/>
    <d v="2020-11-25T00:00:00"/>
    <x v="115"/>
    <n v="2408"/>
    <s v="rhizome"/>
    <s v="non-canopy"/>
    <s v="NA"/>
    <n v="2"/>
    <n v="0"/>
    <s v="NA"/>
    <n v="0"/>
    <s v="NA"/>
    <s v="NA"/>
    <s v="NA"/>
    <m/>
    <n v="2"/>
  </r>
  <r>
    <x v="5"/>
    <n v="10"/>
    <s v="HV2.10"/>
    <x v="1"/>
    <d v="2020-11-25T00:00:00"/>
    <x v="9"/>
    <n v="8875"/>
    <s v="lignotuber"/>
    <s v="soil-persistent"/>
    <s v="NA"/>
    <n v="1"/>
    <n v="0"/>
    <s v="NA"/>
    <n v="0"/>
    <n v="1"/>
    <n v="0"/>
    <n v="0"/>
    <m/>
    <n v="2"/>
  </r>
  <r>
    <x v="5"/>
    <n v="10"/>
    <s v="HV2.10"/>
    <x v="1"/>
    <d v="2020-11-25T00:00:00"/>
    <x v="49"/>
    <n v="5535"/>
    <s v="tussock"/>
    <s v="non-canopy"/>
    <s v="NA"/>
    <n v="5"/>
    <n v="0"/>
    <s v="NA"/>
    <n v="0"/>
    <s v="NA"/>
    <s v="NA"/>
    <s v="NA"/>
    <s v="ID corrected from Tetraria capillaris to Lepyrodia anarthria based on Apr 2021 observations"/>
    <n v="5"/>
  </r>
  <r>
    <x v="5"/>
    <n v="10"/>
    <s v="HV2.10"/>
    <x v="1"/>
    <d v="2020-11-25T00:00:00"/>
    <x v="23"/>
    <n v="7138"/>
    <s v="rhizome"/>
    <s v="transient"/>
    <s v="NA"/>
    <n v="10"/>
    <n v="0"/>
    <s v="NA"/>
    <n v="0"/>
    <m/>
    <m/>
    <m/>
    <m/>
    <n v="10"/>
  </r>
  <r>
    <x v="5"/>
    <n v="10"/>
    <s v="HV2.10"/>
    <x v="1"/>
    <d v="2020-11-25T00:00:00"/>
    <x v="26"/>
    <n v="3243"/>
    <s v="none"/>
    <s v="soil-persistent"/>
    <s v="NA"/>
    <n v="0"/>
    <n v="0"/>
    <s v="NA"/>
    <n v="0"/>
    <n v="60"/>
    <n v="0"/>
    <n v="30"/>
    <m/>
    <n v="60"/>
  </r>
  <r>
    <x v="5"/>
    <n v="10"/>
    <s v="HV2.10"/>
    <x v="1"/>
    <d v="2020-11-25T00:00:00"/>
    <x v="17"/>
    <n v="5532"/>
    <s v="rhizome"/>
    <s v="non-canopy"/>
    <s v="NA"/>
    <n v="8"/>
    <n v="0"/>
    <s v="NA"/>
    <n v="0"/>
    <s v="NA"/>
    <s v="NA"/>
    <s v="NA"/>
    <m/>
    <n v="8"/>
  </r>
  <r>
    <x v="5"/>
    <n v="10"/>
    <s v="HV2.10"/>
    <x v="1"/>
    <d v="2020-11-25T00:00:00"/>
    <x v="56"/>
    <n v="5043"/>
    <s v="tussock"/>
    <s v="non-canopy"/>
    <s v="NA"/>
    <n v="5"/>
    <n v="0"/>
    <s v="NA"/>
    <n v="4"/>
    <n v="0"/>
    <n v="0"/>
    <n v="0"/>
    <s v="originally 'broad-leaf grass'"/>
    <n v="5"/>
  </r>
  <r>
    <x v="5"/>
    <n v="10"/>
    <s v="HV2.10"/>
    <x v="1"/>
    <d v="2020-11-25T00:00:00"/>
    <x v="51"/>
    <n v="10361"/>
    <s v="tussock"/>
    <s v="non-canopy"/>
    <s v="NA"/>
    <n v="3"/>
    <n v="0"/>
    <s v="NA"/>
    <n v="0"/>
    <s v="NA"/>
    <s v="NA"/>
    <s v="NA"/>
    <s v="previously misID'd as Tetrarrhena"/>
    <n v="3"/>
  </r>
  <r>
    <x v="5"/>
    <n v="10"/>
    <s v="HV2.10"/>
    <x v="1"/>
    <d v="2020-11-25T00:00:00"/>
    <x v="43"/>
    <n v="2302"/>
    <s v="rhizome"/>
    <s v="non-canopy"/>
    <s v="NA"/>
    <n v="20"/>
    <n v="0"/>
    <s v="NA"/>
    <n v="17"/>
    <n v="0"/>
    <n v="0"/>
    <n v="0"/>
    <m/>
    <n v="20"/>
  </r>
  <r>
    <x v="5"/>
    <n v="10"/>
    <s v="HV2.10"/>
    <x v="1"/>
    <d v="2020-11-25T00:00:00"/>
    <x v="10"/>
    <n v="2469"/>
    <s v="rhizome"/>
    <s v="non-canopy"/>
    <s v="NA"/>
    <n v="1"/>
    <n v="0"/>
    <s v="NA"/>
    <n v="0"/>
    <n v="0"/>
    <n v="0"/>
    <n v="0"/>
    <m/>
    <n v="1"/>
  </r>
  <r>
    <x v="5"/>
    <n v="10"/>
    <s v="HV2.10"/>
    <x v="1"/>
    <d v="2020-11-25T00:00:00"/>
    <x v="16"/>
    <n v="2603"/>
    <s v="basal"/>
    <s v="soil-persistent"/>
    <s v="NA"/>
    <n v="0"/>
    <n v="0"/>
    <s v="NA"/>
    <n v="0"/>
    <n v="3"/>
    <n v="0"/>
    <n v="0"/>
    <m/>
    <n v="3"/>
  </r>
  <r>
    <x v="5"/>
    <n v="10"/>
    <s v="HV2.10"/>
    <x v="1"/>
    <d v="2020-11-25T00:00:00"/>
    <x v="44"/>
    <n v="5255"/>
    <s v="none"/>
    <s v="soil-persistent"/>
    <s v="NA"/>
    <n v="0"/>
    <n v="0"/>
    <s v="NA"/>
    <n v="0"/>
    <n v="3"/>
    <n v="0"/>
    <n v="0"/>
    <m/>
    <n v="3"/>
  </r>
  <r>
    <x v="5"/>
    <n v="10"/>
    <s v="HV2.10"/>
    <x v="1"/>
    <d v="2020-11-25T00:00:00"/>
    <x v="1"/>
    <n v="3997"/>
    <s v="basal"/>
    <s v="soil-persistent"/>
    <s v="NA"/>
    <n v="0"/>
    <n v="0"/>
    <s v="NA"/>
    <n v="0"/>
    <n v="6"/>
    <n v="0"/>
    <n v="0"/>
    <m/>
    <n v="6"/>
  </r>
  <r>
    <x v="5"/>
    <n v="10"/>
    <s v="HV2.10"/>
    <x v="1"/>
    <d v="2020-11-25T00:00:00"/>
    <x v="115"/>
    <n v="2408"/>
    <s v="rhizome"/>
    <s v="non-canopy"/>
    <s v="NA"/>
    <n v="4"/>
    <n v="0"/>
    <s v="NA"/>
    <n v="4"/>
    <s v="NA"/>
    <s v="NA"/>
    <s v="NA"/>
    <m/>
    <n v="4"/>
  </r>
  <r>
    <x v="5"/>
    <n v="10"/>
    <s v="HV2.10"/>
    <x v="1"/>
    <d v="2020-11-25T00:00:00"/>
    <x v="49"/>
    <n v="5535"/>
    <s v="tussock"/>
    <s v="non-canopy"/>
    <s v="NA"/>
    <n v="3"/>
    <n v="0"/>
    <s v="NA"/>
    <n v="3"/>
    <s v="NA"/>
    <s v="NA"/>
    <s v="NA"/>
    <m/>
    <n v="3"/>
  </r>
  <r>
    <x v="5"/>
    <n v="11"/>
    <s v="HV2.11"/>
    <x v="1"/>
    <d v="2020-11-25T00:00:00"/>
    <x v="1"/>
    <n v="3997"/>
    <s v="lignotuber"/>
    <s v="soil-persistent"/>
    <s v="NA"/>
    <n v="5"/>
    <n v="0"/>
    <s v="NA"/>
    <n v="0"/>
    <n v="0"/>
    <n v="0"/>
    <n v="0"/>
    <m/>
    <n v="5"/>
  </r>
  <r>
    <x v="5"/>
    <n v="11"/>
    <s v="HV2.11"/>
    <x v="1"/>
    <d v="2020-11-25T00:00:00"/>
    <x v="0"/>
    <n v="7766"/>
    <s v="lignotuber"/>
    <s v="canopy"/>
    <s v="NA"/>
    <n v="0"/>
    <n v="0"/>
    <s v="NA"/>
    <n v="0"/>
    <n v="10"/>
    <n v="0"/>
    <n v="0"/>
    <m/>
    <n v="10"/>
  </r>
  <r>
    <x v="5"/>
    <n v="11"/>
    <s v="HV2.11"/>
    <x v="1"/>
    <d v="2020-11-25T00:00:00"/>
    <x v="26"/>
    <n v="3243"/>
    <s v="none"/>
    <s v="soil-persistent"/>
    <s v="NA"/>
    <n v="0"/>
    <n v="0"/>
    <s v="NA"/>
    <n v="0"/>
    <n v="50"/>
    <n v="0"/>
    <n v="30"/>
    <m/>
    <n v="50"/>
  </r>
  <r>
    <x v="5"/>
    <n v="11"/>
    <s v="HV2.11"/>
    <x v="1"/>
    <d v="2020-11-25T00:00:00"/>
    <x v="43"/>
    <n v="2302"/>
    <s v="rhizome"/>
    <s v="non-canopy"/>
    <s v="NA"/>
    <n v="60"/>
    <n v="0"/>
    <s v="NA"/>
    <n v="35"/>
    <n v="0"/>
    <n v="0"/>
    <n v="0"/>
    <m/>
    <n v="60"/>
  </r>
  <r>
    <x v="5"/>
    <n v="11"/>
    <s v="HV2.11"/>
    <x v="1"/>
    <d v="2020-11-25T00:00:00"/>
    <x v="49"/>
    <n v="5535"/>
    <s v="tussock"/>
    <s v="non-canopy"/>
    <s v="NA"/>
    <n v="4"/>
    <n v="0"/>
    <s v="NA"/>
    <n v="0"/>
    <s v="NA"/>
    <s v="NA"/>
    <s v="NA"/>
    <s v="ID corrected from Tetraria capillaris to Lepyrodia anarthria based on Apr 2021 observations"/>
    <n v="4"/>
  </r>
  <r>
    <x v="5"/>
    <n v="11"/>
    <s v="HV2.11"/>
    <x v="1"/>
    <d v="2020-11-25T00:00:00"/>
    <x v="51"/>
    <n v="10361"/>
    <s v="tussock"/>
    <s v="non-canopy"/>
    <s v="NA"/>
    <n v="10"/>
    <n v="0"/>
    <s v="NA"/>
    <n v="1"/>
    <s v="NA"/>
    <s v="NA"/>
    <s v="NA"/>
    <s v="ID corrected from Tetrarrhena turfosa to Deyeuxia innominata"/>
    <n v="10"/>
  </r>
  <r>
    <x v="5"/>
    <n v="11"/>
    <s v="HV2.11"/>
    <x v="1"/>
    <d v="2020-11-25T00:00:00"/>
    <x v="52"/>
    <n v="2451"/>
    <s v="none"/>
    <s v="non-canopy"/>
    <s v="NA"/>
    <n v="0"/>
    <n v="0"/>
    <s v="NA"/>
    <n v="0"/>
    <n v="5"/>
    <n v="0"/>
    <n v="0"/>
    <m/>
    <n v="5"/>
  </r>
  <r>
    <x v="5"/>
    <n v="11"/>
    <s v="HV2.11"/>
    <x v="1"/>
    <d v="2020-11-25T00:00:00"/>
    <x v="17"/>
    <n v="5532"/>
    <s v="rhizome"/>
    <s v="non-canopy"/>
    <s v="NA"/>
    <n v="4"/>
    <n v="0"/>
    <s v="NA"/>
    <n v="0"/>
    <s v="NA"/>
    <s v="NA"/>
    <s v="NA"/>
    <m/>
    <n v="4"/>
  </r>
  <r>
    <x v="5"/>
    <n v="11"/>
    <s v="HV2.11"/>
    <x v="1"/>
    <d v="2020-11-25T00:00:00"/>
    <x v="55"/>
    <n v="11903"/>
    <s v="none"/>
    <s v="non-canopy"/>
    <s v="NA"/>
    <n v="0"/>
    <n v="0"/>
    <s v="NA"/>
    <n v="0"/>
    <n v="1"/>
    <n v="0"/>
    <n v="0"/>
    <m/>
    <n v="1"/>
  </r>
  <r>
    <x v="5"/>
    <n v="11"/>
    <s v="HV2.11"/>
    <x v="1"/>
    <d v="2020-11-25T00:00:00"/>
    <x v="10"/>
    <n v="2469"/>
    <s v="rhizome"/>
    <s v="non-canopy"/>
    <s v="NA"/>
    <n v="0"/>
    <n v="0"/>
    <s v="NA"/>
    <n v="0"/>
    <n v="1"/>
    <n v="0"/>
    <n v="0"/>
    <m/>
    <n v="1"/>
  </r>
  <r>
    <x v="5"/>
    <n v="11"/>
    <s v="HV2.11"/>
    <x v="1"/>
    <d v="2020-11-25T00:00:00"/>
    <x v="115"/>
    <n v="2408"/>
    <s v="rhizome"/>
    <s v="non-canopy"/>
    <s v="NA"/>
    <n v="1"/>
    <n v="0"/>
    <s v="NA"/>
    <n v="0"/>
    <s v="NA"/>
    <s v="NA"/>
    <s v="NA"/>
    <m/>
    <n v="1"/>
  </r>
  <r>
    <x v="5"/>
    <n v="11"/>
    <s v="HV2.11"/>
    <x v="1"/>
    <d v="2020-11-25T00:00:00"/>
    <x v="44"/>
    <n v="5255"/>
    <s v="none"/>
    <s v="soil-persistent"/>
    <s v="NA"/>
    <n v="0"/>
    <n v="0"/>
    <s v="NA"/>
    <n v="0"/>
    <n v="4"/>
    <n v="0"/>
    <n v="0"/>
    <m/>
    <n v="4"/>
  </r>
  <r>
    <x v="5"/>
    <n v="12"/>
    <s v="HV2.12"/>
    <x v="1"/>
    <d v="2020-11-25T00:00:00"/>
    <x v="19"/>
    <n v="6325"/>
    <s v="tussock"/>
    <s v="non-canopy"/>
    <s v="NA"/>
    <n v="2"/>
    <n v="0"/>
    <s v="NA"/>
    <n v="2"/>
    <n v="0"/>
    <n v="0"/>
    <n v="0"/>
    <m/>
    <n v="2"/>
  </r>
  <r>
    <x v="5"/>
    <n v="12"/>
    <s v="HV2.12"/>
    <x v="1"/>
    <d v="2020-11-25T00:00:00"/>
    <x v="49"/>
    <n v="5535"/>
    <s v="tussock"/>
    <s v="non-canopy"/>
    <s v="NA"/>
    <n v="4"/>
    <n v="0"/>
    <s v="NA"/>
    <n v="0"/>
    <s v="NA"/>
    <s v="NA"/>
    <s v="NA"/>
    <s v="ID corrected from Tetraria capillaris to Lepyrodia anarthria based on Apr 2021 observations"/>
    <n v="4"/>
  </r>
  <r>
    <x v="5"/>
    <n v="12"/>
    <s v="HV2.12"/>
    <x v="1"/>
    <d v="2020-11-25T00:00:00"/>
    <x v="20"/>
    <n v="2557"/>
    <s v="rhizome"/>
    <s v="transient"/>
    <s v="NA"/>
    <n v="5"/>
    <n v="0"/>
    <s v="NA"/>
    <n v="0"/>
    <n v="0"/>
    <n v="0"/>
    <n v="0"/>
    <m/>
    <n v="5"/>
  </r>
  <r>
    <x v="5"/>
    <n v="12"/>
    <s v="HV2.12"/>
    <x v="1"/>
    <d v="2020-11-25T00:00:00"/>
    <x v="21"/>
    <n v="1377"/>
    <s v="rhizome"/>
    <s v="non-canopy"/>
    <s v="NA"/>
    <n v="8"/>
    <n v="0"/>
    <s v="NA"/>
    <n v="0"/>
    <n v="0"/>
    <n v="0"/>
    <n v="0"/>
    <m/>
    <n v="8"/>
  </r>
  <r>
    <x v="5"/>
    <n v="12"/>
    <s v="HV2.12"/>
    <x v="1"/>
    <d v="2020-11-25T00:00:00"/>
    <x v="17"/>
    <n v="5532"/>
    <s v="rhizome"/>
    <s v="non-canopy"/>
    <s v="NA"/>
    <n v="17"/>
    <n v="0"/>
    <s v="NA"/>
    <n v="0"/>
    <s v="NA"/>
    <s v="NA"/>
    <s v="NA"/>
    <m/>
    <n v="17"/>
  </r>
  <r>
    <x v="5"/>
    <n v="12"/>
    <s v="HV2.12"/>
    <x v="1"/>
    <d v="2020-11-25T00:00:00"/>
    <x v="51"/>
    <n v="10361"/>
    <s v="tussock"/>
    <s v="non-canopy"/>
    <s v="NA"/>
    <n v="6"/>
    <n v="0"/>
    <s v="NA"/>
    <n v="0"/>
    <s v="NA"/>
    <s v="NA"/>
    <s v="NA"/>
    <s v="ID corrected from Tetrarrhena turfosa to Deyeuxia innominata"/>
    <n v="6"/>
  </r>
  <r>
    <x v="5"/>
    <n v="12"/>
    <s v="HV2.12"/>
    <x v="1"/>
    <d v="2020-11-25T00:00:00"/>
    <x v="1"/>
    <n v="3997"/>
    <s v="lignotuber"/>
    <s v="soil-persistent"/>
    <s v="NA"/>
    <n v="0"/>
    <n v="0"/>
    <s v="NA"/>
    <n v="0"/>
    <n v="3"/>
    <n v="0"/>
    <n v="0"/>
    <m/>
    <n v="3"/>
  </r>
  <r>
    <x v="5"/>
    <n v="12"/>
    <s v="HV2.12"/>
    <x v="1"/>
    <d v="2020-11-25T00:00:00"/>
    <x v="43"/>
    <n v="2302"/>
    <s v="rhizome"/>
    <s v="non-canopy"/>
    <s v="NA"/>
    <n v="25"/>
    <n v="0"/>
    <s v="NA"/>
    <n v="13"/>
    <n v="0"/>
    <n v="0"/>
    <n v="0"/>
    <m/>
    <n v="25"/>
  </r>
  <r>
    <x v="5"/>
    <n v="12"/>
    <s v="HV2.12"/>
    <x v="1"/>
    <d v="2020-11-25T00:00:00"/>
    <x v="26"/>
    <n v="3243"/>
    <s v="none"/>
    <s v="soil-persistent"/>
    <s v="NA"/>
    <n v="0"/>
    <n v="0"/>
    <s v="NA"/>
    <n v="0"/>
    <n v="35"/>
    <n v="0"/>
    <n v="22"/>
    <m/>
    <n v="35"/>
  </r>
  <r>
    <x v="5"/>
    <n v="12"/>
    <s v="HV2.12"/>
    <x v="1"/>
    <d v="2020-11-25T00:00:00"/>
    <x v="23"/>
    <n v="7138"/>
    <s v="rhizome"/>
    <s v="transient"/>
    <s v="NA"/>
    <n v="3"/>
    <n v="0"/>
    <s v="NA"/>
    <n v="0"/>
    <n v="0"/>
    <n v="0"/>
    <n v="0"/>
    <m/>
    <n v="3"/>
  </r>
  <r>
    <x v="5"/>
    <n v="12"/>
    <s v="HV2.12"/>
    <x v="1"/>
    <d v="2020-11-25T00:00:00"/>
    <x v="10"/>
    <n v="2469"/>
    <s v="rhizome"/>
    <s v="non-canopy"/>
    <s v="NA"/>
    <n v="10"/>
    <n v="0"/>
    <s v="NA"/>
    <n v="4"/>
    <n v="0"/>
    <n v="0"/>
    <n v="0"/>
    <m/>
    <n v="10"/>
  </r>
  <r>
    <x v="5"/>
    <n v="12"/>
    <s v="HV2.12"/>
    <x v="1"/>
    <d v="2020-11-25T00:00:00"/>
    <x v="16"/>
    <n v="2603"/>
    <s v="basal"/>
    <s v="soil-persistent"/>
    <s v="NA"/>
    <n v="0"/>
    <n v="0"/>
    <s v="NA"/>
    <n v="0"/>
    <n v="2"/>
    <n v="0"/>
    <n v="0"/>
    <m/>
    <n v="2"/>
  </r>
  <r>
    <x v="5"/>
    <n v="13"/>
    <s v="HV2.13"/>
    <x v="1"/>
    <d v="2020-11-25T00:00:00"/>
    <x v="10"/>
    <n v="2469"/>
    <s v="rhizome"/>
    <s v="non-canopy"/>
    <s v="NA"/>
    <n v="5"/>
    <n v="0"/>
    <s v="NA"/>
    <n v="4"/>
    <n v="0"/>
    <n v="0"/>
    <n v="0"/>
    <m/>
    <n v="5"/>
  </r>
  <r>
    <x v="5"/>
    <n v="13"/>
    <s v="HV2.13"/>
    <x v="1"/>
    <d v="2020-11-25T00:00:00"/>
    <x v="19"/>
    <n v="6325"/>
    <s v="tussock"/>
    <s v="non-canopy"/>
    <s v="NA"/>
    <n v="4"/>
    <n v="0"/>
    <s v="NA"/>
    <n v="3"/>
    <n v="0"/>
    <n v="0"/>
    <n v="0"/>
    <m/>
    <n v="4"/>
  </r>
  <r>
    <x v="5"/>
    <n v="13"/>
    <s v="HV2.13"/>
    <x v="1"/>
    <d v="2020-11-25T00:00:00"/>
    <x v="17"/>
    <n v="5532"/>
    <s v="rhizome"/>
    <s v="non-canopy"/>
    <s v="NA"/>
    <n v="10"/>
    <n v="0"/>
    <s v="NA"/>
    <n v="0"/>
    <s v="NA"/>
    <s v="NA"/>
    <s v="NA"/>
    <m/>
    <n v="10"/>
  </r>
  <r>
    <x v="5"/>
    <n v="13"/>
    <s v="HV2.13"/>
    <x v="1"/>
    <d v="2020-11-25T00:00:00"/>
    <x v="49"/>
    <n v="5535"/>
    <s v="tussock"/>
    <s v="non-canopy"/>
    <s v="NA"/>
    <n v="5"/>
    <n v="0"/>
    <s v="NA"/>
    <n v="0"/>
    <s v="NA"/>
    <s v="NA"/>
    <s v="NA"/>
    <s v="ID corrected from Tetraria capillaris to Lepyrodia anarthria based on Apr 2021 observations"/>
    <n v="5"/>
  </r>
  <r>
    <x v="5"/>
    <n v="13"/>
    <s v="HV2.13"/>
    <x v="1"/>
    <d v="2020-11-25T00:00:00"/>
    <x v="26"/>
    <n v="3243"/>
    <s v="none"/>
    <s v="soil-persistent"/>
    <s v="NA"/>
    <n v="0"/>
    <n v="0"/>
    <s v="NA"/>
    <n v="0"/>
    <n v="8"/>
    <n v="0"/>
    <n v="2"/>
    <m/>
    <n v="8"/>
  </r>
  <r>
    <x v="5"/>
    <n v="13"/>
    <s v="HV2.13"/>
    <x v="1"/>
    <d v="2020-11-25T00:00:00"/>
    <x v="21"/>
    <n v="1377"/>
    <s v="rhizome"/>
    <s v="non-canopy"/>
    <s v="NA"/>
    <n v="28"/>
    <n v="0"/>
    <s v="NA"/>
    <n v="26"/>
    <n v="0"/>
    <n v="0"/>
    <n v="0"/>
    <m/>
    <n v="28"/>
  </r>
  <r>
    <x v="5"/>
    <n v="13"/>
    <s v="HV2.13"/>
    <x v="1"/>
    <d v="2020-11-25T00:00:00"/>
    <x v="20"/>
    <n v="2557"/>
    <s v="rhizome"/>
    <s v="transient"/>
    <s v="NA"/>
    <n v="3"/>
    <n v="0"/>
    <s v="NA"/>
    <n v="0"/>
    <n v="0"/>
    <n v="0"/>
    <n v="0"/>
    <m/>
    <n v="3"/>
  </r>
  <r>
    <x v="5"/>
    <n v="13"/>
    <s v="HV2.13"/>
    <x v="1"/>
    <d v="2020-11-25T00:00:00"/>
    <x v="43"/>
    <n v="2302"/>
    <s v="rhizome"/>
    <s v="non-canopy"/>
    <s v="NA"/>
    <n v="5"/>
    <n v="0"/>
    <s v="NA"/>
    <n v="1"/>
    <n v="0"/>
    <n v="0"/>
    <n v="0"/>
    <m/>
    <n v="5"/>
  </r>
  <r>
    <x v="5"/>
    <n v="13"/>
    <s v="HV2.13"/>
    <x v="1"/>
    <d v="2020-11-25T00:00:00"/>
    <x v="25"/>
    <n v="2654"/>
    <s v="none"/>
    <s v="soil-persistent"/>
    <s v="NA"/>
    <n v="0"/>
    <n v="0"/>
    <s v="NA"/>
    <n v="0"/>
    <n v="3"/>
    <n v="0"/>
    <n v="0"/>
    <m/>
    <n v="3"/>
  </r>
  <r>
    <x v="5"/>
    <n v="13"/>
    <s v="HV2.13"/>
    <x v="1"/>
    <d v="2020-11-25T00:00:00"/>
    <x v="16"/>
    <n v="2603"/>
    <s v="basal"/>
    <s v="soil-persistent"/>
    <s v="NA"/>
    <n v="0"/>
    <n v="0"/>
    <s v="NA"/>
    <n v="0"/>
    <n v="4"/>
    <n v="0"/>
    <n v="0"/>
    <m/>
    <n v="4"/>
  </r>
  <r>
    <x v="5"/>
    <n v="13"/>
    <s v="HV2.13"/>
    <x v="1"/>
    <d v="2020-11-25T00:00:00"/>
    <x v="0"/>
    <n v="7766"/>
    <s v="lignotuber"/>
    <s v="canopy"/>
    <s v="NA"/>
    <n v="0"/>
    <n v="0"/>
    <s v="NA"/>
    <n v="0"/>
    <n v="4"/>
    <n v="0"/>
    <n v="0"/>
    <m/>
    <n v="4"/>
  </r>
  <r>
    <x v="5"/>
    <n v="13"/>
    <s v="HV2.13"/>
    <x v="1"/>
    <d v="2020-11-25T00:00:00"/>
    <x v="1"/>
    <n v="3997"/>
    <s v="basal"/>
    <s v="soil-persistent"/>
    <s v="NA"/>
    <n v="0"/>
    <n v="0"/>
    <s v="NA"/>
    <n v="0"/>
    <n v="3"/>
    <n v="0"/>
    <n v="0"/>
    <m/>
    <n v="3"/>
  </r>
  <r>
    <x v="5"/>
    <n v="14"/>
    <s v="HV2.14"/>
    <x v="1"/>
    <d v="2020-11-25T00:00:00"/>
    <x v="1"/>
    <n v="3997"/>
    <s v="lignotuber"/>
    <s v="soil-persistent"/>
    <s v="NA"/>
    <n v="3"/>
    <n v="0"/>
    <s v="NA"/>
    <n v="0"/>
    <n v="12"/>
    <n v="0"/>
    <n v="0"/>
    <m/>
    <n v="15"/>
  </r>
  <r>
    <x v="5"/>
    <n v="14"/>
    <s v="HV2.14"/>
    <x v="1"/>
    <d v="2020-11-25T00:00:00"/>
    <x v="18"/>
    <n v="2445"/>
    <s v="tussock"/>
    <s v="non-canopy"/>
    <s v="NA"/>
    <n v="2"/>
    <n v="0"/>
    <s v="NA"/>
    <n v="0"/>
    <n v="0"/>
    <n v="0"/>
    <n v="0"/>
    <m/>
    <n v="2"/>
  </r>
  <r>
    <x v="5"/>
    <n v="14"/>
    <s v="HV2.14"/>
    <x v="1"/>
    <d v="2020-11-25T00:00:00"/>
    <x v="19"/>
    <n v="6325"/>
    <s v="tussock"/>
    <s v="non-canopy"/>
    <s v="NA"/>
    <n v="4"/>
    <n v="0"/>
    <s v="NA"/>
    <n v="4"/>
    <n v="0"/>
    <n v="0"/>
    <n v="0"/>
    <m/>
    <n v="4"/>
  </r>
  <r>
    <x v="5"/>
    <n v="14"/>
    <s v="HV2.14"/>
    <x v="1"/>
    <d v="2020-11-25T00:00:00"/>
    <x v="17"/>
    <n v="5532"/>
    <s v="rhizome"/>
    <s v="non-canopy"/>
    <s v="NA"/>
    <n v="19"/>
    <n v="0"/>
    <s v="NA"/>
    <n v="0"/>
    <s v="NA"/>
    <s v="NA"/>
    <s v="NA"/>
    <m/>
    <n v="19"/>
  </r>
  <r>
    <x v="5"/>
    <n v="14"/>
    <s v="HV2.14"/>
    <x v="1"/>
    <d v="2020-11-25T00:00:00"/>
    <x v="20"/>
    <n v="2557"/>
    <s v="rhizome"/>
    <s v="transient"/>
    <s v="NA"/>
    <n v="13"/>
    <n v="0"/>
    <s v="NA"/>
    <n v="0"/>
    <n v="0"/>
    <n v="0"/>
    <n v="0"/>
    <m/>
    <n v="13"/>
  </r>
  <r>
    <x v="5"/>
    <n v="14"/>
    <s v="HV2.14"/>
    <x v="1"/>
    <d v="2020-11-25T00:00:00"/>
    <x v="26"/>
    <n v="3243"/>
    <s v="none"/>
    <s v="soil-persistent"/>
    <s v="NA"/>
    <n v="0"/>
    <n v="0"/>
    <s v="NA"/>
    <n v="0"/>
    <n v="16"/>
    <n v="0"/>
    <n v="0"/>
    <m/>
    <n v="16"/>
  </r>
  <r>
    <x v="5"/>
    <n v="14"/>
    <s v="HV2.14"/>
    <x v="1"/>
    <d v="2020-11-25T00:00:00"/>
    <x v="23"/>
    <n v="7138"/>
    <s v="rhizome"/>
    <s v="transient"/>
    <s v="NA"/>
    <n v="30"/>
    <n v="0"/>
    <s v="NA"/>
    <n v="0"/>
    <s v="NA"/>
    <s v="NA"/>
    <s v="NA"/>
    <m/>
    <n v="30"/>
  </r>
  <r>
    <x v="5"/>
    <n v="14"/>
    <s v="HV2.14"/>
    <x v="1"/>
    <d v="2020-11-25T00:00:00"/>
    <x v="21"/>
    <n v="1377"/>
    <s v="rhizome"/>
    <s v="non-canopy"/>
    <s v="NA"/>
    <n v="5"/>
    <n v="0"/>
    <s v="NA"/>
    <n v="4"/>
    <n v="1"/>
    <n v="0"/>
    <n v="0"/>
    <m/>
    <n v="6"/>
  </r>
  <r>
    <x v="5"/>
    <n v="14"/>
    <s v="HV2.14"/>
    <x v="1"/>
    <d v="2020-11-25T00:00:00"/>
    <x v="24"/>
    <n v="2561"/>
    <s v="tuber"/>
    <s v="transient"/>
    <s v="NA"/>
    <n v="0"/>
    <n v="0"/>
    <s v="NA"/>
    <n v="0"/>
    <n v="1"/>
    <n v="0"/>
    <n v="0"/>
    <m/>
    <n v="1"/>
  </r>
  <r>
    <x v="5"/>
    <n v="14"/>
    <s v="HV2.14"/>
    <x v="1"/>
    <d v="2020-11-25T00:00:00"/>
    <x v="16"/>
    <n v="2603"/>
    <s v="basal"/>
    <s v="soil-persistent"/>
    <s v="NA"/>
    <n v="0"/>
    <n v="0"/>
    <s v="NA"/>
    <n v="0"/>
    <n v="105"/>
    <n v="0"/>
    <n v="0"/>
    <m/>
    <n v="105"/>
  </r>
  <r>
    <x v="5"/>
    <n v="14"/>
    <s v="HV2.14"/>
    <x v="1"/>
    <d v="2020-11-25T00:00:00"/>
    <x v="25"/>
    <n v="2654"/>
    <s v="none"/>
    <s v="soil-persistent"/>
    <s v="NA"/>
    <n v="0"/>
    <n v="0"/>
    <s v="NA"/>
    <n v="0"/>
    <n v="4"/>
    <n v="0"/>
    <n v="0"/>
    <m/>
    <n v="4"/>
  </r>
  <r>
    <x v="5"/>
    <n v="14"/>
    <s v="HV2.14"/>
    <x v="1"/>
    <d v="2020-11-25T00:00:00"/>
    <x v="0"/>
    <n v="7766"/>
    <s v="lignotuber"/>
    <s v="canopy"/>
    <s v="NA"/>
    <n v="0"/>
    <n v="0"/>
    <s v="NA"/>
    <n v="0"/>
    <n v="1"/>
    <n v="0"/>
    <n v="0"/>
    <m/>
    <n v="1"/>
  </r>
  <r>
    <x v="5"/>
    <n v="14"/>
    <s v="HV2.14"/>
    <x v="1"/>
    <d v="2020-11-25T00:00:00"/>
    <x v="82"/>
    <n v="3596"/>
    <s v="none"/>
    <s v="soil-persistent"/>
    <s v="NA"/>
    <n v="0"/>
    <n v="0"/>
    <s v="NA"/>
    <n v="0"/>
    <n v="5"/>
    <n v="0"/>
    <n v="0"/>
    <m/>
    <n v="5"/>
  </r>
  <r>
    <x v="5"/>
    <n v="15"/>
    <s v="HV2.15"/>
    <x v="1"/>
    <d v="2020-11-25T00:00:00"/>
    <x v="10"/>
    <n v="2469"/>
    <s v="rhizome"/>
    <s v="non-canopy"/>
    <s v="NA"/>
    <n v="3"/>
    <n v="0"/>
    <s v="NA"/>
    <n v="3"/>
    <n v="0"/>
    <n v="0"/>
    <n v="0"/>
    <m/>
    <n v="3"/>
  </r>
  <r>
    <x v="5"/>
    <n v="15"/>
    <s v="HV2.15"/>
    <x v="1"/>
    <d v="2020-11-25T00:00:00"/>
    <x v="18"/>
    <n v="2445"/>
    <s v="tussock"/>
    <s v="non-canopy"/>
    <s v="NA"/>
    <n v="1"/>
    <n v="0"/>
    <s v="NA"/>
    <n v="0"/>
    <n v="0"/>
    <n v="0"/>
    <n v="0"/>
    <m/>
    <n v="1"/>
  </r>
  <r>
    <x v="5"/>
    <n v="15"/>
    <s v="HV2.15"/>
    <x v="1"/>
    <d v="2020-11-25T00:00:00"/>
    <x v="19"/>
    <n v="6325"/>
    <s v="tussock"/>
    <s v="non-canopy"/>
    <s v="NA"/>
    <n v="2"/>
    <n v="0"/>
    <s v="NA"/>
    <n v="2"/>
    <n v="0"/>
    <n v="0"/>
    <n v="0"/>
    <m/>
    <n v="2"/>
  </r>
  <r>
    <x v="5"/>
    <n v="15"/>
    <s v="HV2.15"/>
    <x v="1"/>
    <d v="2020-11-25T00:00:00"/>
    <x v="56"/>
    <n v="5043"/>
    <s v="tussock"/>
    <s v="non-canopy"/>
    <s v="NA"/>
    <n v="1"/>
    <n v="0"/>
    <s v="NA"/>
    <n v="0"/>
    <n v="0"/>
    <n v="0"/>
    <n v="0"/>
    <s v="originally 'broad-leaf grass'"/>
    <n v="1"/>
  </r>
  <r>
    <x v="5"/>
    <n v="15"/>
    <s v="HV2.15"/>
    <x v="1"/>
    <d v="2020-11-25T00:00:00"/>
    <x v="20"/>
    <n v="2557"/>
    <s v="rhizome"/>
    <s v="transient"/>
    <s v="NA"/>
    <n v="20"/>
    <n v="0"/>
    <s v="NA"/>
    <n v="0"/>
    <n v="0"/>
    <n v="0"/>
    <n v="0"/>
    <m/>
    <n v="20"/>
  </r>
  <r>
    <x v="5"/>
    <n v="15"/>
    <s v="HV2.15"/>
    <x v="1"/>
    <d v="2020-11-25T00:00:00"/>
    <x v="21"/>
    <n v="1377"/>
    <s v="rhizome"/>
    <s v="non-canopy"/>
    <s v="NA"/>
    <n v="5"/>
    <n v="0"/>
    <s v="NA"/>
    <n v="0"/>
    <n v="0"/>
    <n v="0"/>
    <n v="0"/>
    <m/>
    <n v="5"/>
  </r>
  <r>
    <x v="5"/>
    <n v="15"/>
    <s v="HV2.15"/>
    <x v="1"/>
    <d v="2020-11-25T00:00:00"/>
    <x v="23"/>
    <n v="7138"/>
    <s v="rhizome"/>
    <s v="transient"/>
    <s v="NA"/>
    <n v="60"/>
    <n v="0"/>
    <s v="NA"/>
    <n v="0"/>
    <s v="NA"/>
    <s v="NA"/>
    <s v="NA"/>
    <m/>
    <n v="60"/>
  </r>
  <r>
    <x v="5"/>
    <n v="15"/>
    <s v="HV2.15"/>
    <x v="1"/>
    <d v="2020-11-25T00:00:00"/>
    <x v="17"/>
    <n v="5532"/>
    <s v="rhizome"/>
    <s v="non-canopy"/>
    <s v="NA"/>
    <n v="23"/>
    <n v="0"/>
    <s v="NA"/>
    <n v="0"/>
    <s v="NA"/>
    <s v="NA"/>
    <s v="NA"/>
    <m/>
    <n v="23"/>
  </r>
  <r>
    <x v="5"/>
    <n v="15"/>
    <s v="HV2.15"/>
    <x v="1"/>
    <d v="2020-11-25T00:00:00"/>
    <x v="1"/>
    <n v="3997"/>
    <s v="basal"/>
    <s v="soil-persistent"/>
    <s v="NA"/>
    <n v="0"/>
    <n v="0"/>
    <s v="NA"/>
    <n v="0"/>
    <n v="15"/>
    <n v="0"/>
    <n v="0"/>
    <m/>
    <n v="15"/>
  </r>
  <r>
    <x v="5"/>
    <n v="15"/>
    <s v="HV2.15"/>
    <x v="1"/>
    <d v="2020-11-25T00:00:00"/>
    <x v="16"/>
    <n v="2603"/>
    <s v="basal"/>
    <s v="soil-persistent"/>
    <s v="NA"/>
    <n v="0"/>
    <n v="0"/>
    <s v="NA"/>
    <n v="0"/>
    <n v="65"/>
    <n v="3"/>
    <n v="0"/>
    <m/>
    <n v="65"/>
  </r>
  <r>
    <x v="5"/>
    <n v="15"/>
    <s v="HV2.15"/>
    <x v="1"/>
    <d v="2020-11-25T00:00:00"/>
    <x v="25"/>
    <n v="2654"/>
    <s v="none"/>
    <s v="soil-persistent"/>
    <s v="NA"/>
    <n v="0"/>
    <n v="0"/>
    <s v="NA"/>
    <n v="0"/>
    <n v="6"/>
    <n v="0"/>
    <n v="0"/>
    <m/>
    <n v="6"/>
  </r>
  <r>
    <x v="5"/>
    <n v="15"/>
    <s v="HV2.15"/>
    <x v="1"/>
    <d v="2020-11-25T00:00:00"/>
    <x v="51"/>
    <n v="10361"/>
    <s v="tussock"/>
    <s v="non-canopy"/>
    <s v="NA"/>
    <n v="0"/>
    <n v="0"/>
    <s v="NA"/>
    <n v="0"/>
    <n v="3"/>
    <n v="0"/>
    <n v="0"/>
    <m/>
    <n v="3"/>
  </r>
  <r>
    <x v="5"/>
    <n v="16"/>
    <s v="HV2.16"/>
    <x v="1"/>
    <d v="2020-11-25T00:00:00"/>
    <x v="18"/>
    <n v="2445"/>
    <s v="tussock"/>
    <s v="non-canopy"/>
    <s v="NA"/>
    <n v="1"/>
    <n v="0"/>
    <s v="NA"/>
    <n v="0"/>
    <n v="0"/>
    <n v="0"/>
    <n v="0"/>
    <m/>
    <n v="1"/>
  </r>
  <r>
    <x v="5"/>
    <n v="16"/>
    <s v="HV2.16"/>
    <x v="1"/>
    <d v="2020-11-25T00:00:00"/>
    <x v="19"/>
    <n v="6325"/>
    <s v="tussock"/>
    <s v="non-canopy"/>
    <s v="NA"/>
    <n v="1"/>
    <n v="0"/>
    <s v="NA"/>
    <n v="1"/>
    <n v="0"/>
    <n v="0"/>
    <n v="0"/>
    <m/>
    <n v="1"/>
  </r>
  <r>
    <x v="5"/>
    <n v="16"/>
    <s v="HV2.16"/>
    <x v="1"/>
    <d v="2020-11-25T00:00:00"/>
    <x v="10"/>
    <n v="2469"/>
    <s v="rhizome"/>
    <s v="non-canopy"/>
    <s v="NA"/>
    <n v="3"/>
    <n v="0"/>
    <s v="NA"/>
    <n v="2"/>
    <n v="0"/>
    <n v="0"/>
    <n v="0"/>
    <m/>
    <n v="3"/>
  </r>
  <r>
    <x v="5"/>
    <n v="16"/>
    <s v="HV2.16"/>
    <x v="1"/>
    <d v="2020-11-25T00:00:00"/>
    <x v="9"/>
    <n v="8875"/>
    <s v="lignotuber"/>
    <s v="soil-persistent"/>
    <s v="NA"/>
    <n v="2"/>
    <n v="0"/>
    <s v="NA"/>
    <n v="0"/>
    <n v="0"/>
    <n v="0"/>
    <n v="0"/>
    <m/>
    <n v="2"/>
  </r>
  <r>
    <x v="5"/>
    <n v="16"/>
    <s v="HV2.16"/>
    <x v="1"/>
    <d v="2020-11-25T00:00:00"/>
    <x v="21"/>
    <n v="1377"/>
    <s v="rhizome"/>
    <s v="non-canopy"/>
    <s v="NA"/>
    <n v="4"/>
    <n v="0"/>
    <s v="NA"/>
    <n v="3"/>
    <n v="2"/>
    <n v="0"/>
    <n v="0"/>
    <m/>
    <n v="6"/>
  </r>
  <r>
    <x v="5"/>
    <n v="16"/>
    <s v="HV2.16"/>
    <x v="1"/>
    <d v="2020-11-25T00:00:00"/>
    <x v="1"/>
    <n v="3997"/>
    <s v="lignotuber"/>
    <s v="soil-persistent"/>
    <s v="NA"/>
    <n v="4"/>
    <n v="0"/>
    <s v="NA"/>
    <n v="0"/>
    <n v="25"/>
    <n v="0"/>
    <n v="0"/>
    <m/>
    <n v="29"/>
  </r>
  <r>
    <x v="5"/>
    <n v="16"/>
    <s v="HV2.16"/>
    <x v="1"/>
    <d v="2020-11-25T00:00:00"/>
    <x v="49"/>
    <n v="5535"/>
    <s v="tussock"/>
    <s v="non-canopy"/>
    <s v="NA"/>
    <n v="7"/>
    <n v="0"/>
    <s v="NA"/>
    <n v="0"/>
    <s v="NA"/>
    <s v="NA"/>
    <s v="NA"/>
    <s v="ID corrected from Tetraria capillaris to Lepyrodia anarthria based on Apr 2021 observations"/>
    <n v="7"/>
  </r>
  <r>
    <x v="5"/>
    <n v="16"/>
    <s v="HV2.16"/>
    <x v="1"/>
    <d v="2020-11-25T00:00:00"/>
    <x v="23"/>
    <n v="7138"/>
    <s v="rhizome"/>
    <s v="transient"/>
    <s v="NA"/>
    <n v="25"/>
    <n v="0"/>
    <s v="NA"/>
    <n v="0"/>
    <s v="NA"/>
    <s v="NA"/>
    <s v="NA"/>
    <m/>
    <n v="25"/>
  </r>
  <r>
    <x v="5"/>
    <n v="16"/>
    <s v="HV2.16"/>
    <x v="1"/>
    <d v="2020-11-25T00:00:00"/>
    <x v="44"/>
    <n v="5255"/>
    <s v="basal"/>
    <s v="soil-persistent"/>
    <s v="NA"/>
    <n v="0"/>
    <n v="0"/>
    <s v="NA"/>
    <n v="0"/>
    <n v="1"/>
    <n v="0"/>
    <n v="0"/>
    <m/>
    <n v="1"/>
  </r>
  <r>
    <x v="5"/>
    <n v="16"/>
    <s v="HV2.16"/>
    <x v="1"/>
    <d v="2020-11-25T00:00:00"/>
    <x v="56"/>
    <n v="5043"/>
    <s v="tussock"/>
    <s v="non-canopy"/>
    <s v="NA"/>
    <n v="5"/>
    <n v="0"/>
    <s v="NA"/>
    <n v="0"/>
    <n v="0"/>
    <n v="0"/>
    <n v="0"/>
    <s v="originally 'broad-leaf grass'"/>
    <n v="5"/>
  </r>
  <r>
    <x v="5"/>
    <n v="16"/>
    <s v="HV2.16"/>
    <x v="1"/>
    <d v="2020-11-25T00:00:00"/>
    <x v="25"/>
    <n v="2654"/>
    <s v="none"/>
    <s v="soil-persistent"/>
    <s v="NA"/>
    <n v="0"/>
    <n v="0"/>
    <s v="NA"/>
    <n v="0"/>
    <n v="19"/>
    <n v="4"/>
    <n v="0"/>
    <m/>
    <n v="19"/>
  </r>
  <r>
    <x v="5"/>
    <n v="16"/>
    <s v="HV2.16"/>
    <x v="1"/>
    <d v="2020-11-25T00:00:00"/>
    <x v="16"/>
    <n v="2603"/>
    <s v="basal"/>
    <s v="soil-persistent"/>
    <s v="NA"/>
    <n v="0"/>
    <n v="0"/>
    <s v="NA"/>
    <n v="0"/>
    <n v="9"/>
    <n v="0"/>
    <n v="0"/>
    <m/>
    <n v="9"/>
  </r>
  <r>
    <x v="5"/>
    <n v="16"/>
    <s v="HV2.16"/>
    <x v="1"/>
    <d v="2020-11-25T00:00:00"/>
    <x v="46"/>
    <n v="2602"/>
    <s v="none"/>
    <s v="soil-persistent"/>
    <s v="NA"/>
    <n v="0"/>
    <n v="0"/>
    <s v="NA"/>
    <n v="0"/>
    <n v="1"/>
    <n v="0"/>
    <n v="0"/>
    <m/>
    <n v="1"/>
  </r>
  <r>
    <x v="5"/>
    <n v="16"/>
    <s v="HV2.16"/>
    <x v="1"/>
    <d v="2020-11-25T00:00:00"/>
    <x v="1"/>
    <n v="3997"/>
    <s v="basal"/>
    <s v="soil-persistent"/>
    <s v="NA"/>
    <n v="0"/>
    <n v="0"/>
    <s v="NA"/>
    <n v="0"/>
    <n v="12"/>
    <n v="0"/>
    <n v="0"/>
    <m/>
    <n v="12"/>
  </r>
  <r>
    <x v="5"/>
    <n v="16"/>
    <s v="HV2.16"/>
    <x v="1"/>
    <d v="2020-11-25T00:00:00"/>
    <x v="39"/>
    <n v="3507"/>
    <s v="tuber"/>
    <s v="non-canopy"/>
    <s v="NA"/>
    <n v="0"/>
    <n v="0"/>
    <s v="NA"/>
    <n v="0"/>
    <n v="2"/>
    <n v="0"/>
    <n v="2"/>
    <m/>
    <n v="2"/>
  </r>
  <r>
    <x v="5"/>
    <n v="16"/>
    <s v="HV2.16"/>
    <x v="1"/>
    <d v="2020-11-25T00:00:00"/>
    <x v="33"/>
    <n v="4604"/>
    <s v="tuber"/>
    <s v="transient"/>
    <s v="NA"/>
    <n v="1"/>
    <n v="0"/>
    <s v="NA"/>
    <n v="0"/>
    <n v="0"/>
    <n v="0"/>
    <n v="0"/>
    <m/>
    <n v="1"/>
  </r>
  <r>
    <x v="5"/>
    <n v="16"/>
    <s v="HV2.16"/>
    <x v="1"/>
    <d v="2020-11-25T00:00:00"/>
    <x v="17"/>
    <n v="5532"/>
    <s v="rhizome"/>
    <s v="non-canopy"/>
    <s v="NA"/>
    <n v="0"/>
    <n v="0"/>
    <s v="NA"/>
    <n v="0"/>
    <n v="16"/>
    <n v="0"/>
    <n v="0"/>
    <m/>
    <n v="16"/>
  </r>
  <r>
    <x v="5"/>
    <n v="17"/>
    <s v="HV2.17"/>
    <x v="1"/>
    <d v="2020-11-25T00:00:00"/>
    <x v="18"/>
    <n v="2445"/>
    <s v="tussock"/>
    <s v="non-canopy"/>
    <s v="NA"/>
    <n v="3"/>
    <n v="0"/>
    <s v="NA"/>
    <n v="0"/>
    <n v="0"/>
    <n v="0"/>
    <n v="0"/>
    <m/>
    <n v="3"/>
  </r>
  <r>
    <x v="5"/>
    <n v="17"/>
    <s v="HV2.17"/>
    <x v="1"/>
    <d v="2020-11-25T00:00:00"/>
    <x v="1"/>
    <n v="3997"/>
    <s v="lignotuber"/>
    <s v="soil-persistent"/>
    <s v="NA"/>
    <n v="4"/>
    <n v="0"/>
    <s v="NA"/>
    <n v="0"/>
    <n v="37"/>
    <n v="0"/>
    <n v="0"/>
    <m/>
    <n v="41"/>
  </r>
  <r>
    <x v="5"/>
    <n v="17"/>
    <s v="HV2.17"/>
    <x v="1"/>
    <d v="2020-11-25T00:00:00"/>
    <x v="57"/>
    <n v="7664"/>
    <s v="tussock"/>
    <s v="non-canopy"/>
    <s v="NA"/>
    <n v="4"/>
    <n v="0"/>
    <s v="NA"/>
    <n v="0"/>
    <n v="3"/>
    <n v="0"/>
    <n v="0"/>
    <s v="previously misID'd as Patersonia"/>
    <n v="7"/>
  </r>
  <r>
    <x v="5"/>
    <n v="17"/>
    <s v="HV2.17"/>
    <x v="1"/>
    <d v="2020-11-25T00:00:00"/>
    <x v="21"/>
    <n v="1377"/>
    <s v="rhizome"/>
    <s v="non-canopy"/>
    <s v="NA"/>
    <n v="14"/>
    <n v="0"/>
    <s v="NA"/>
    <n v="10"/>
    <n v="2"/>
    <n v="0"/>
    <n v="0"/>
    <m/>
    <n v="16"/>
  </r>
  <r>
    <x v="5"/>
    <n v="17"/>
    <s v="HV2.17"/>
    <x v="1"/>
    <d v="2020-11-25T00:00:00"/>
    <x v="19"/>
    <n v="6325"/>
    <s v="tussock"/>
    <s v="non-canopy"/>
    <s v="NA"/>
    <n v="2"/>
    <n v="0"/>
    <s v="NA"/>
    <n v="2"/>
    <n v="0"/>
    <n v="0"/>
    <n v="0"/>
    <m/>
    <n v="2"/>
  </r>
  <r>
    <x v="5"/>
    <n v="17"/>
    <s v="HV2.17"/>
    <x v="1"/>
    <d v="2020-11-25T00:00:00"/>
    <x v="17"/>
    <n v="5532"/>
    <s v="rhizome"/>
    <s v="non-canopy"/>
    <s v="NA"/>
    <n v="13"/>
    <n v="0"/>
    <s v="NA"/>
    <n v="0"/>
    <s v="NA"/>
    <s v="NA"/>
    <s v="NA"/>
    <m/>
    <n v="13"/>
  </r>
  <r>
    <x v="5"/>
    <n v="17"/>
    <s v="HV2.17"/>
    <x v="1"/>
    <d v="2020-11-25T00:00:00"/>
    <x v="9"/>
    <n v="8875"/>
    <s v="lignotuber"/>
    <s v="soil-persistent"/>
    <s v="NA"/>
    <n v="0"/>
    <n v="0"/>
    <s v="NA"/>
    <n v="0"/>
    <n v="7"/>
    <n v="0"/>
    <n v="0"/>
    <m/>
    <n v="7"/>
  </r>
  <r>
    <x v="5"/>
    <n v="17"/>
    <s v="HV2.17"/>
    <x v="1"/>
    <d v="2020-11-25T00:00:00"/>
    <x v="23"/>
    <n v="7138"/>
    <s v="rhizome"/>
    <s v="transient"/>
    <s v="NA"/>
    <n v="24"/>
    <n v="0"/>
    <s v="NA"/>
    <n v="0"/>
    <s v="NA"/>
    <s v="NA"/>
    <s v="NA"/>
    <m/>
    <n v="24"/>
  </r>
  <r>
    <x v="5"/>
    <n v="17"/>
    <s v="HV2.17"/>
    <x v="1"/>
    <d v="2020-11-25T00:00:00"/>
    <x v="33"/>
    <n v="4604"/>
    <s v="tuber"/>
    <s v="transient"/>
    <s v="NA"/>
    <n v="4"/>
    <n v="0"/>
    <s v="NA"/>
    <n v="1"/>
    <n v="0"/>
    <n v="0"/>
    <n v="0"/>
    <m/>
    <n v="4"/>
  </r>
  <r>
    <x v="5"/>
    <n v="17"/>
    <s v="HV2.17"/>
    <x v="1"/>
    <d v="2020-11-25T00:00:00"/>
    <x v="25"/>
    <n v="2654"/>
    <s v="none"/>
    <s v="soil-persistent"/>
    <s v="NA"/>
    <n v="0"/>
    <n v="0"/>
    <s v="NA"/>
    <n v="0"/>
    <n v="12"/>
    <n v="10"/>
    <n v="0"/>
    <m/>
    <n v="12"/>
  </r>
  <r>
    <x v="5"/>
    <n v="17"/>
    <s v="HV2.17"/>
    <x v="1"/>
    <d v="2020-11-25T00:00:00"/>
    <x v="0"/>
    <n v="7766"/>
    <s v="lignotuber"/>
    <s v="canopy"/>
    <s v="NA"/>
    <n v="0"/>
    <n v="0"/>
    <s v="NA"/>
    <n v="0"/>
    <n v="0"/>
    <n v="0"/>
    <n v="0"/>
    <m/>
    <n v="0"/>
  </r>
  <r>
    <x v="5"/>
    <n v="17"/>
    <s v="HV2.17"/>
    <x v="1"/>
    <d v="2020-11-25T00:00:00"/>
    <x v="16"/>
    <n v="2603"/>
    <s v="basal"/>
    <s v="soil-persistent"/>
    <s v="NA"/>
    <n v="0"/>
    <n v="0"/>
    <s v="NA"/>
    <n v="0"/>
    <n v="26"/>
    <n v="0"/>
    <n v="0"/>
    <m/>
    <n v="26"/>
  </r>
  <r>
    <x v="5"/>
    <n v="17"/>
    <s v="HV2.17"/>
    <x v="1"/>
    <d v="2020-11-25T00:00:00"/>
    <x v="26"/>
    <n v="3243"/>
    <s v="none"/>
    <s v="soil-persistent"/>
    <s v="NA"/>
    <n v="0"/>
    <n v="0"/>
    <s v="NA"/>
    <n v="0"/>
    <n v="3"/>
    <n v="0"/>
    <n v="0"/>
    <m/>
    <n v="3"/>
  </r>
  <r>
    <x v="5"/>
    <n v="18"/>
    <s v="HV2.18"/>
    <x v="1"/>
    <d v="2020-11-25T00:00:00"/>
    <x v="18"/>
    <n v="2445"/>
    <s v="tussock"/>
    <s v="non-canopy"/>
    <s v="NA"/>
    <n v="4"/>
    <n v="0"/>
    <s v="NA"/>
    <n v="0"/>
    <n v="0"/>
    <n v="0"/>
    <n v="0"/>
    <m/>
    <n v="4"/>
  </r>
  <r>
    <x v="5"/>
    <n v="18"/>
    <s v="HV2.18"/>
    <x v="1"/>
    <d v="2020-11-25T00:00:00"/>
    <x v="19"/>
    <n v="6325"/>
    <s v="tussock"/>
    <s v="non-canopy"/>
    <s v="NA"/>
    <n v="5"/>
    <n v="0"/>
    <s v="NA"/>
    <n v="5"/>
    <n v="0"/>
    <n v="0"/>
    <n v="0"/>
    <m/>
    <n v="5"/>
  </r>
  <r>
    <x v="5"/>
    <n v="18"/>
    <s v="HV2.18"/>
    <x v="1"/>
    <d v="2020-11-25T00:00:00"/>
    <x v="20"/>
    <n v="2557"/>
    <s v="rhizome"/>
    <s v="transient"/>
    <s v="NA"/>
    <n v="6"/>
    <n v="0"/>
    <s v="NA"/>
    <n v="0"/>
    <n v="0"/>
    <n v="0"/>
    <n v="0"/>
    <m/>
    <n v="6"/>
  </r>
  <r>
    <x v="5"/>
    <n v="18"/>
    <s v="HV2.18"/>
    <x v="1"/>
    <d v="2020-11-25T00:00:00"/>
    <x v="17"/>
    <n v="5532"/>
    <s v="rhizome"/>
    <s v="non-canopy"/>
    <s v="NA"/>
    <n v="20"/>
    <n v="0"/>
    <s v="NA"/>
    <n v="0"/>
    <s v="NA"/>
    <s v="NA"/>
    <s v="NA"/>
    <m/>
    <n v="20"/>
  </r>
  <r>
    <x v="5"/>
    <n v="18"/>
    <s v="HV2.18"/>
    <x v="1"/>
    <d v="2020-11-25T00:00:00"/>
    <x v="21"/>
    <n v="1377"/>
    <s v="rhizome"/>
    <s v="non-canopy"/>
    <s v="NA"/>
    <n v="1"/>
    <n v="0"/>
    <s v="NA"/>
    <n v="1"/>
    <n v="0"/>
    <n v="0"/>
    <n v="0"/>
    <m/>
    <n v="1"/>
  </r>
  <r>
    <x v="5"/>
    <n v="18"/>
    <s v="HV2.18"/>
    <x v="1"/>
    <d v="2020-11-25T00:00:00"/>
    <x v="20"/>
    <n v="2557"/>
    <s v="rhizome"/>
    <s v="transient"/>
    <s v="NA"/>
    <n v="1"/>
    <n v="0"/>
    <s v="NA"/>
    <n v="1"/>
    <n v="0"/>
    <n v="0"/>
    <n v="0"/>
    <s v="could it be Drosera spathulata or additional D. binata? (in Nov survey), check Mar 2020 datasheet"/>
    <n v="1"/>
  </r>
  <r>
    <x v="5"/>
    <n v="18"/>
    <s v="HV2.18"/>
    <x v="1"/>
    <d v="2020-11-25T00:00:00"/>
    <x v="1"/>
    <n v="3997"/>
    <s v="lignotuber"/>
    <s v="soil-persistent"/>
    <s v="NA"/>
    <n v="3"/>
    <n v="0"/>
    <s v="NA"/>
    <n v="0"/>
    <n v="22"/>
    <n v="0"/>
    <n v="0"/>
    <m/>
    <n v="25"/>
  </r>
  <r>
    <x v="5"/>
    <n v="18"/>
    <s v="HV2.18"/>
    <x v="1"/>
    <d v="2020-11-25T00:00:00"/>
    <x v="26"/>
    <n v="3243"/>
    <s v="none"/>
    <s v="soil-persistent"/>
    <s v="NA"/>
    <n v="0"/>
    <n v="0"/>
    <s v="NA"/>
    <n v="0"/>
    <n v="7"/>
    <n v="0"/>
    <n v="0"/>
    <m/>
    <n v="7"/>
  </r>
  <r>
    <x v="5"/>
    <n v="18"/>
    <s v="HV2.18"/>
    <x v="1"/>
    <d v="2020-11-25T00:00:00"/>
    <x v="33"/>
    <n v="4604"/>
    <s v="tuber"/>
    <s v="transient"/>
    <s v="NA"/>
    <n v="1"/>
    <n v="0"/>
    <s v="NA"/>
    <n v="1"/>
    <n v="0"/>
    <n v="0"/>
    <n v="0"/>
    <m/>
    <n v="1"/>
  </r>
  <r>
    <x v="5"/>
    <n v="18"/>
    <s v="HV2.18"/>
    <x v="1"/>
    <d v="2020-11-25T00:00:00"/>
    <x v="25"/>
    <n v="2654"/>
    <s v="none"/>
    <s v="soil-persistent"/>
    <s v="NA"/>
    <n v="0"/>
    <n v="0"/>
    <s v="NA"/>
    <n v="0"/>
    <n v="7"/>
    <n v="1"/>
    <n v="0"/>
    <m/>
    <n v="7"/>
  </r>
  <r>
    <x v="5"/>
    <n v="18"/>
    <s v="HV2.18"/>
    <x v="1"/>
    <d v="2020-11-25T00:00:00"/>
    <x v="16"/>
    <n v="2603"/>
    <s v="basal"/>
    <s v="soil-persistent"/>
    <s v="NA"/>
    <n v="0"/>
    <n v="0"/>
    <s v="NA"/>
    <n v="0"/>
    <n v="3"/>
    <n v="0"/>
    <n v="0"/>
    <m/>
    <n v="3"/>
  </r>
  <r>
    <x v="5"/>
    <n v="18"/>
    <s v="HV2.18"/>
    <x v="1"/>
    <d v="2020-11-25T00:00:00"/>
    <x v="46"/>
    <n v="2602"/>
    <s v="none"/>
    <s v="soil-persistent"/>
    <s v="NA"/>
    <n v="0"/>
    <n v="0"/>
    <s v="NA"/>
    <n v="0"/>
    <n v="5"/>
    <n v="0"/>
    <n v="0"/>
    <m/>
    <n v="5"/>
  </r>
  <r>
    <x v="5"/>
    <n v="18"/>
    <s v="HV2.18"/>
    <x v="1"/>
    <d v="2020-11-25T00:00:00"/>
    <x v="57"/>
    <n v="7664"/>
    <s v="tussock"/>
    <s v="non-canopy"/>
    <s v="NA"/>
    <n v="1"/>
    <n v="0"/>
    <s v="NA"/>
    <n v="0"/>
    <n v="0"/>
    <n v="0"/>
    <n v="0"/>
    <m/>
    <n v="1"/>
  </r>
  <r>
    <x v="5"/>
    <n v="18"/>
    <s v="HV2.18"/>
    <x v="1"/>
    <d v="2020-11-25T00:00:00"/>
    <x v="49"/>
    <n v="5535"/>
    <s v="tussock"/>
    <s v="non-canopy"/>
    <s v="NA"/>
    <n v="2"/>
    <n v="0"/>
    <s v="NA"/>
    <n v="0"/>
    <s v="NA"/>
    <s v="NA"/>
    <s v="NA"/>
    <s v="ID corrected from Tetraria capillaris to Lepyrodia anarthria based on Apr 2021 observations"/>
    <n v="2"/>
  </r>
  <r>
    <x v="5"/>
    <n v="18"/>
    <s v="HV2.18"/>
    <x v="1"/>
    <d v="2020-11-25T00:00:00"/>
    <x v="23"/>
    <n v="7138"/>
    <s v="rhizome"/>
    <s v="transient"/>
    <s v="NA"/>
    <n v="2"/>
    <n v="0"/>
    <s v="NA"/>
    <n v="0"/>
    <s v="NA"/>
    <s v="NA"/>
    <s v="NA"/>
    <m/>
    <n v="2"/>
  </r>
  <r>
    <x v="5"/>
    <n v="19"/>
    <s v="HV2.19"/>
    <x v="1"/>
    <d v="2020-11-25T00:00:00"/>
    <x v="18"/>
    <n v="2445"/>
    <s v="tussock"/>
    <s v="soil-persistent"/>
    <s v="NA"/>
    <n v="1"/>
    <n v="0"/>
    <s v="NA"/>
    <n v="0"/>
    <n v="0"/>
    <n v="0"/>
    <n v="0"/>
    <m/>
    <n v="1"/>
  </r>
  <r>
    <x v="5"/>
    <n v="19"/>
    <s v="HV2.19"/>
    <x v="1"/>
    <d v="2020-11-25T00:00:00"/>
    <x v="19"/>
    <n v="6325"/>
    <s v="tussock"/>
    <s v="non-canopy"/>
    <s v="NA"/>
    <n v="4"/>
    <n v="0"/>
    <s v="NA"/>
    <n v="4"/>
    <n v="0"/>
    <n v="0"/>
    <n v="0"/>
    <m/>
    <n v="4"/>
  </r>
  <r>
    <x v="5"/>
    <n v="19"/>
    <s v="HV2.19"/>
    <x v="1"/>
    <d v="2020-11-25T00:00:00"/>
    <x v="1"/>
    <n v="3997"/>
    <s v="lignotuber"/>
    <s v="soil-persistent"/>
    <s v="NA"/>
    <n v="2"/>
    <n v="0"/>
    <s v="NA"/>
    <n v="0"/>
    <n v="12"/>
    <n v="0"/>
    <n v="0"/>
    <m/>
    <n v="14"/>
  </r>
  <r>
    <x v="5"/>
    <n v="19"/>
    <s v="HV2.19"/>
    <x v="1"/>
    <d v="2020-11-25T00:00:00"/>
    <x v="17"/>
    <n v="5532"/>
    <s v="rhizome"/>
    <s v="non-canopy"/>
    <s v="NA"/>
    <n v="20"/>
    <n v="0"/>
    <s v="NA"/>
    <n v="0"/>
    <s v="NA"/>
    <s v="NA"/>
    <s v="NA"/>
    <m/>
    <n v="20"/>
  </r>
  <r>
    <x v="5"/>
    <n v="19"/>
    <s v="HV2.19"/>
    <x v="1"/>
    <d v="2020-11-25T00:00:00"/>
    <x v="26"/>
    <n v="3243"/>
    <s v="none"/>
    <s v="soil-persistent"/>
    <s v="NA"/>
    <n v="0"/>
    <n v="0"/>
    <s v="NA"/>
    <n v="0"/>
    <n v="5"/>
    <n v="0"/>
    <n v="0"/>
    <m/>
    <n v="5"/>
  </r>
  <r>
    <x v="5"/>
    <n v="19"/>
    <s v="HV2.19"/>
    <x v="1"/>
    <d v="2020-11-25T00:00:00"/>
    <x v="23"/>
    <n v="7138"/>
    <s v="rhizome"/>
    <s v="transient"/>
    <s v="NA"/>
    <n v="11"/>
    <n v="0"/>
    <s v="NA"/>
    <n v="0"/>
    <s v="NA"/>
    <s v="NA"/>
    <s v="NA"/>
    <m/>
    <n v="11"/>
  </r>
  <r>
    <x v="5"/>
    <n v="19"/>
    <s v="HV2.19"/>
    <x v="1"/>
    <d v="2020-11-25T00:00:00"/>
    <x v="25"/>
    <n v="2654"/>
    <s v="none"/>
    <s v="soil-persistent"/>
    <s v="NA"/>
    <n v="0"/>
    <n v="0"/>
    <s v="NA"/>
    <n v="0"/>
    <n v="42"/>
    <n v="1"/>
    <n v="0"/>
    <m/>
    <n v="42"/>
  </r>
  <r>
    <x v="5"/>
    <n v="19"/>
    <s v="HV2.19"/>
    <x v="1"/>
    <d v="2020-11-25T00:00:00"/>
    <x v="46"/>
    <n v="2602"/>
    <s v="none"/>
    <s v="soil-persistent"/>
    <s v="NA"/>
    <n v="0"/>
    <n v="0"/>
    <s v="NA"/>
    <n v="0"/>
    <n v="20"/>
    <n v="0"/>
    <n v="0"/>
    <m/>
    <n v="20"/>
  </r>
  <r>
    <x v="5"/>
    <n v="19"/>
    <s v="HV2.19"/>
    <x v="1"/>
    <d v="2020-11-25T00:00:00"/>
    <x v="21"/>
    <n v="1377"/>
    <s v="tuber &amp; rhizome"/>
    <s v="non-canopy"/>
    <s v="NA"/>
    <n v="1"/>
    <n v="0"/>
    <s v="NA"/>
    <n v="1"/>
    <n v="0"/>
    <n v="0"/>
    <n v="0"/>
    <m/>
    <n v="1"/>
  </r>
  <r>
    <x v="5"/>
    <n v="20"/>
    <s v="HV2.20"/>
    <x v="1"/>
    <d v="2020-11-25T00:00:00"/>
    <x v="18"/>
    <n v="2445"/>
    <s v="tussock"/>
    <s v="soil-persistent"/>
    <s v="NA"/>
    <n v="4"/>
    <n v="0"/>
    <s v="NA"/>
    <n v="0"/>
    <n v="0"/>
    <n v="0"/>
    <n v="0"/>
    <m/>
    <n v="4"/>
  </r>
  <r>
    <x v="5"/>
    <n v="20"/>
    <s v="HV2.20"/>
    <x v="1"/>
    <d v="2020-11-25T00:00:00"/>
    <x v="19"/>
    <n v="6325"/>
    <s v="tussock"/>
    <s v="soil-persistent"/>
    <s v="NA"/>
    <n v="5"/>
    <n v="0"/>
    <s v="NA"/>
    <n v="5"/>
    <n v="0"/>
    <n v="0"/>
    <n v="0"/>
    <m/>
    <n v="5"/>
  </r>
  <r>
    <x v="5"/>
    <n v="20"/>
    <s v="HV2.20"/>
    <x v="1"/>
    <d v="2020-11-25T00:00:00"/>
    <x v="23"/>
    <n v="7138"/>
    <s v="rhizome"/>
    <s v="transient"/>
    <s v="NA"/>
    <n v="35"/>
    <n v="0"/>
    <s v="NA"/>
    <n v="0"/>
    <s v="NA"/>
    <s v="NA"/>
    <s v="NA"/>
    <m/>
    <n v="35"/>
  </r>
  <r>
    <x v="5"/>
    <n v="20"/>
    <s v="HV2.20"/>
    <x v="1"/>
    <d v="2020-11-25T00:00:00"/>
    <x v="1"/>
    <n v="3997"/>
    <s v="lignotuber"/>
    <s v="soil-persistent"/>
    <s v="NA"/>
    <n v="3"/>
    <n v="0"/>
    <s v="NA"/>
    <n v="0"/>
    <n v="5"/>
    <n v="0"/>
    <n v="0"/>
    <m/>
    <n v="8"/>
  </r>
  <r>
    <x v="5"/>
    <n v="20"/>
    <s v="HV2.20"/>
    <x v="1"/>
    <d v="2020-11-25T00:00:00"/>
    <x v="20"/>
    <n v="2557"/>
    <s v="rhizome"/>
    <s v="transient"/>
    <s v="NA"/>
    <n v="9"/>
    <n v="0"/>
    <s v="NA"/>
    <n v="0"/>
    <n v="0"/>
    <n v="0"/>
    <n v="0"/>
    <m/>
    <n v="9"/>
  </r>
  <r>
    <x v="5"/>
    <n v="20"/>
    <s v="HV2.20"/>
    <x v="1"/>
    <d v="2020-11-25T00:00:00"/>
    <x v="17"/>
    <n v="5532"/>
    <s v="rhizome"/>
    <s v="soil-persistent"/>
    <s v="NA"/>
    <n v="18"/>
    <n v="0"/>
    <s v="NA"/>
    <n v="0"/>
    <s v="NA"/>
    <s v="NA"/>
    <s v="NA"/>
    <m/>
    <n v="18"/>
  </r>
  <r>
    <x v="5"/>
    <n v="20"/>
    <s v="HV2.20"/>
    <x v="1"/>
    <d v="2020-11-25T00:00:00"/>
    <x v="26"/>
    <n v="3243"/>
    <s v="none"/>
    <s v="soil-persistent"/>
    <s v="NA"/>
    <n v="0"/>
    <n v="0"/>
    <s v="NA"/>
    <n v="0"/>
    <n v="4"/>
    <n v="0"/>
    <n v="2"/>
    <m/>
    <n v="4"/>
  </r>
  <r>
    <x v="5"/>
    <n v="20"/>
    <s v="HV2.20"/>
    <x v="1"/>
    <d v="2020-11-25T00:00:00"/>
    <x v="25"/>
    <n v="2654"/>
    <s v="none"/>
    <s v="soil-persistent"/>
    <s v="NA"/>
    <n v="0"/>
    <n v="0"/>
    <s v="NA"/>
    <n v="0"/>
    <n v="30"/>
    <n v="2"/>
    <n v="0"/>
    <m/>
    <n v="30"/>
  </r>
  <r>
    <x v="5"/>
    <n v="20"/>
    <s v="HV2.20"/>
    <x v="1"/>
    <d v="2020-11-25T00:00:00"/>
    <x v="46"/>
    <n v="2602"/>
    <s v="none"/>
    <s v="soil-persistent"/>
    <s v="NA"/>
    <n v="0"/>
    <n v="0"/>
    <s v="NA"/>
    <n v="0"/>
    <n v="64"/>
    <n v="0"/>
    <n v="0"/>
    <m/>
    <n v="64"/>
  </r>
  <r>
    <x v="5"/>
    <n v="20"/>
    <s v="HV2.20"/>
    <x v="1"/>
    <d v="2020-11-25T00:00:00"/>
    <x v="57"/>
    <n v="7664"/>
    <s v="tussock"/>
    <s v="non-canopy"/>
    <s v="NA"/>
    <n v="0"/>
    <n v="0"/>
    <s v="NA"/>
    <n v="0"/>
    <n v="2"/>
    <n v="0"/>
    <n v="0"/>
    <s v="flowering nearby"/>
    <n v="2"/>
  </r>
  <r>
    <x v="6"/>
    <n v="1"/>
    <s v="SS1.1"/>
    <x v="1"/>
    <d v="2020-11-16T00:00:00"/>
    <x v="19"/>
    <n v="6325"/>
    <s v="tussock"/>
    <s v="non-canopy"/>
    <s v="NA"/>
    <n v="4"/>
    <n v="0"/>
    <s v="NA"/>
    <n v="1"/>
    <n v="0"/>
    <n v="0"/>
    <n v="0"/>
    <m/>
    <n v="4"/>
  </r>
  <r>
    <x v="6"/>
    <n v="1"/>
    <s v="SS1.1"/>
    <x v="1"/>
    <d v="2020-11-16T00:00:00"/>
    <x v="29"/>
    <n v="10605"/>
    <s v="rhizome"/>
    <s v="non-canopy"/>
    <s v="NA"/>
    <n v="5"/>
    <n v="0"/>
    <s v="NA"/>
    <n v="0"/>
    <s v="NA"/>
    <s v="NA"/>
    <s v="NA"/>
    <m/>
    <n v="5"/>
  </r>
  <r>
    <x v="6"/>
    <n v="1"/>
    <s v="SS1.1"/>
    <x v="1"/>
    <d v="2020-11-16T00:00:00"/>
    <x v="0"/>
    <n v="7766"/>
    <s v="lignotuber"/>
    <s v="canopy"/>
    <s v="NA"/>
    <n v="3"/>
    <n v="0"/>
    <s v="NA"/>
    <n v="0"/>
    <n v="1"/>
    <n v="0"/>
    <n v="0"/>
    <m/>
    <n v="4"/>
  </r>
  <r>
    <x v="6"/>
    <n v="1"/>
    <s v="SS1.1"/>
    <x v="1"/>
    <d v="2020-11-16T00:00:00"/>
    <x v="58"/>
    <n v="4000"/>
    <s v="lignotuber"/>
    <s v="soil-persistent"/>
    <s v="NA"/>
    <n v="4"/>
    <n v="0"/>
    <s v="NA"/>
    <n v="0"/>
    <n v="20"/>
    <n v="8"/>
    <n v="0"/>
    <m/>
    <n v="24"/>
  </r>
  <r>
    <x v="6"/>
    <n v="1"/>
    <s v="SS1.1"/>
    <x v="1"/>
    <d v="2020-11-16T00:00:00"/>
    <x v="43"/>
    <n v="2302"/>
    <s v="rhizome"/>
    <s v="non-canopy"/>
    <s v="NA"/>
    <n v="21"/>
    <n v="0"/>
    <s v="NA"/>
    <n v="0"/>
    <n v="0"/>
    <n v="0"/>
    <n v="0"/>
    <m/>
    <n v="21"/>
  </r>
  <r>
    <x v="6"/>
    <n v="1"/>
    <s v="SS1.1"/>
    <x v="1"/>
    <d v="2020-11-16T00:00:00"/>
    <x v="23"/>
    <n v="7138"/>
    <s v="rhizome"/>
    <s v="transient"/>
    <s v="NA"/>
    <n v="1"/>
    <n v="0"/>
    <s v="NA"/>
    <n v="0"/>
    <s v="NA"/>
    <s v="NA"/>
    <s v="NA"/>
    <m/>
    <n v="1"/>
  </r>
  <r>
    <x v="6"/>
    <n v="1"/>
    <s v="SS1.1"/>
    <x v="1"/>
    <d v="2020-11-16T00:00:00"/>
    <x v="26"/>
    <n v="3243"/>
    <m/>
    <m/>
    <s v="NA"/>
    <n v="0"/>
    <n v="0"/>
    <s v="NA"/>
    <n v="0"/>
    <n v="8"/>
    <n v="0"/>
    <n v="0"/>
    <m/>
    <n v="8"/>
  </r>
  <r>
    <x v="6"/>
    <n v="2"/>
    <s v="SS1.2"/>
    <x v="1"/>
    <d v="2020-11-16T00:00:00"/>
    <x v="29"/>
    <n v="10605"/>
    <s v="rhizome"/>
    <s v="non-canopy"/>
    <s v="NA"/>
    <n v="3"/>
    <n v="0"/>
    <s v="NA"/>
    <n v="0"/>
    <s v="NA"/>
    <s v="NA"/>
    <s v="NA"/>
    <m/>
    <n v="3"/>
  </r>
  <r>
    <x v="6"/>
    <n v="1"/>
    <s v="SS1.1"/>
    <x v="1"/>
    <d v="2020-11-16T00:00:00"/>
    <x v="9"/>
    <n v="8875"/>
    <m/>
    <m/>
    <s v="NA"/>
    <n v="0"/>
    <n v="0"/>
    <s v="NA"/>
    <n v="0"/>
    <n v="2"/>
    <n v="0"/>
    <n v="0"/>
    <m/>
    <n v="2"/>
  </r>
  <r>
    <x v="6"/>
    <n v="1"/>
    <s v="SS1.1"/>
    <x v="1"/>
    <d v="2020-11-16T00:00:00"/>
    <x v="55"/>
    <n v="11903"/>
    <m/>
    <m/>
    <s v="NA"/>
    <n v="0"/>
    <n v="0"/>
    <s v="NA"/>
    <n v="0"/>
    <n v="3"/>
    <n v="0"/>
    <n v="0"/>
    <m/>
    <n v="3"/>
  </r>
  <r>
    <x v="6"/>
    <n v="1"/>
    <s v="SS1.1"/>
    <x v="1"/>
    <d v="2020-11-16T00:00:00"/>
    <x v="52"/>
    <n v="2451"/>
    <m/>
    <m/>
    <s v="NA"/>
    <n v="0"/>
    <n v="0"/>
    <s v="NA"/>
    <n v="0"/>
    <n v="30"/>
    <n v="0"/>
    <n v="0"/>
    <s v="ID corrected from Isolepis subtilissima to Isolepis habra based on Apr 2021 observations"/>
    <n v="30"/>
  </r>
  <r>
    <x v="6"/>
    <n v="2"/>
    <s v="SS1.2"/>
    <x v="1"/>
    <d v="2020-11-16T00:00:00"/>
    <x v="23"/>
    <n v="7138"/>
    <s v="rhizome"/>
    <s v="transient"/>
    <s v="NA"/>
    <n v="2"/>
    <n v="0"/>
    <s v="NA"/>
    <n v="0"/>
    <s v="NA"/>
    <s v="NA"/>
    <s v="NA"/>
    <m/>
    <n v="2"/>
  </r>
  <r>
    <x v="6"/>
    <n v="1"/>
    <s v="SS1.1"/>
    <x v="1"/>
    <d v="2020-11-16T00:00:00"/>
    <x v="16"/>
    <n v="2603"/>
    <m/>
    <m/>
    <s v="NA"/>
    <n v="0"/>
    <n v="0"/>
    <s v="NA"/>
    <n v="0"/>
    <n v="20"/>
    <n v="10"/>
    <n v="0"/>
    <m/>
    <n v="20"/>
  </r>
  <r>
    <x v="6"/>
    <n v="2"/>
    <s v="SS1.2"/>
    <x v="1"/>
    <d v="2020-11-16T00:00:00"/>
    <x v="19"/>
    <n v="6325"/>
    <s v="tussock"/>
    <s v="non-canopy"/>
    <s v="NA"/>
    <n v="3"/>
    <n v="0"/>
    <s v="NA"/>
    <n v="3"/>
    <n v="0"/>
    <n v="0"/>
    <n v="0"/>
    <m/>
    <n v="3"/>
  </r>
  <r>
    <x v="6"/>
    <n v="2"/>
    <s v="SS1.2"/>
    <x v="1"/>
    <d v="2020-11-16T00:00:00"/>
    <x v="0"/>
    <n v="7766"/>
    <s v="lignotuber"/>
    <s v="canopy"/>
    <s v="NA"/>
    <n v="3"/>
    <n v="0"/>
    <s v="NA"/>
    <n v="0"/>
    <n v="0"/>
    <n v="0"/>
    <n v="0"/>
    <m/>
    <n v="3"/>
  </r>
  <r>
    <x v="6"/>
    <n v="3"/>
    <s v="SS1.3"/>
    <x v="1"/>
    <d v="2020-11-16T00:00:00"/>
    <x v="29"/>
    <n v="10605"/>
    <s v="rhizome"/>
    <s v="non-canopy"/>
    <s v="NA"/>
    <n v="5"/>
    <n v="0"/>
    <s v="NA"/>
    <n v="0"/>
    <s v="NA"/>
    <s v="NA"/>
    <s v="NA"/>
    <m/>
    <n v="5"/>
  </r>
  <r>
    <x v="6"/>
    <n v="2"/>
    <s v="SS1.2"/>
    <x v="1"/>
    <d v="2020-11-16T00:00:00"/>
    <x v="58"/>
    <n v="4000"/>
    <s v="lignotuber"/>
    <s v="soil-persistent"/>
    <s v="NA"/>
    <n v="3"/>
    <n v="0"/>
    <s v="NA"/>
    <n v="0"/>
    <n v="4"/>
    <n v="0"/>
    <n v="0"/>
    <m/>
    <n v="7"/>
  </r>
  <r>
    <x v="6"/>
    <n v="2"/>
    <s v="SS1.2"/>
    <x v="1"/>
    <d v="2020-11-16T00:00:00"/>
    <x v="43"/>
    <n v="2302"/>
    <s v="rhizome"/>
    <s v="non-canopy"/>
    <s v="NA"/>
    <n v="12"/>
    <n v="0"/>
    <s v="NA"/>
    <n v="0"/>
    <n v="0"/>
    <n v="0"/>
    <n v="0"/>
    <m/>
    <n v="12"/>
  </r>
  <r>
    <x v="6"/>
    <n v="2"/>
    <s v="SS1.2"/>
    <x v="1"/>
    <d v="2020-11-16T00:00:00"/>
    <x v="9"/>
    <n v="8875"/>
    <m/>
    <m/>
    <s v="NA"/>
    <n v="0"/>
    <n v="0"/>
    <s v="NA"/>
    <n v="0"/>
    <n v="5"/>
    <n v="0"/>
    <n v="0"/>
    <m/>
    <n v="5"/>
  </r>
  <r>
    <x v="6"/>
    <n v="2"/>
    <s v="SS1.2"/>
    <x v="1"/>
    <d v="2020-11-16T00:00:00"/>
    <x v="26"/>
    <n v="3243"/>
    <m/>
    <m/>
    <s v="NA"/>
    <n v="0"/>
    <n v="0"/>
    <s v="NA"/>
    <n v="0"/>
    <n v="2"/>
    <n v="0"/>
    <n v="0"/>
    <m/>
    <n v="2"/>
  </r>
  <r>
    <x v="6"/>
    <n v="2"/>
    <s v="SS1.2"/>
    <x v="1"/>
    <d v="2020-11-16T00:00:00"/>
    <x v="21"/>
    <n v="1377"/>
    <m/>
    <m/>
    <s v="NA"/>
    <n v="1"/>
    <n v="0"/>
    <s v="NA"/>
    <n v="0"/>
    <n v="0"/>
    <n v="0"/>
    <n v="0"/>
    <m/>
    <n v="1"/>
  </r>
  <r>
    <x v="6"/>
    <n v="3"/>
    <s v="SS1.3"/>
    <x v="1"/>
    <d v="2020-11-16T00:00:00"/>
    <x v="17"/>
    <n v="5532"/>
    <s v="rhizome"/>
    <s v="non-canopy"/>
    <s v="NA"/>
    <n v="9"/>
    <n v="0"/>
    <n v="2"/>
    <n v="0"/>
    <s v="NA"/>
    <s v="NA"/>
    <s v="NA"/>
    <m/>
    <n v="9"/>
  </r>
  <r>
    <x v="6"/>
    <n v="2"/>
    <s v="SS1.2"/>
    <x v="1"/>
    <d v="2020-11-16T00:00:00"/>
    <x v="20"/>
    <n v="2557"/>
    <m/>
    <m/>
    <s v="NA"/>
    <n v="3"/>
    <n v="0"/>
    <s v="NA"/>
    <n v="0"/>
    <n v="0"/>
    <n v="0"/>
    <n v="0"/>
    <m/>
    <n v="3"/>
  </r>
  <r>
    <x v="6"/>
    <n v="2"/>
    <s v="SS1.2"/>
    <x v="1"/>
    <d v="2020-11-16T00:00:00"/>
    <x v="16"/>
    <n v="2603"/>
    <m/>
    <m/>
    <s v="NA"/>
    <n v="2"/>
    <n v="0"/>
    <s v="NA"/>
    <n v="0"/>
    <n v="0"/>
    <n v="0"/>
    <n v="0"/>
    <m/>
    <n v="2"/>
  </r>
  <r>
    <x v="6"/>
    <n v="3"/>
    <s v="SS1.3"/>
    <x v="1"/>
    <d v="2020-11-16T00:00:00"/>
    <x v="19"/>
    <n v="6325"/>
    <s v="tussock"/>
    <s v="non-canopy"/>
    <s v="NA"/>
    <n v="1"/>
    <n v="0"/>
    <s v="NA"/>
    <n v="1"/>
    <n v="0"/>
    <n v="0"/>
    <n v="0"/>
    <m/>
    <n v="1"/>
  </r>
  <r>
    <x v="6"/>
    <n v="3"/>
    <s v="SS1.3"/>
    <x v="1"/>
    <d v="2020-11-16T00:00:00"/>
    <x v="43"/>
    <n v="2302"/>
    <s v="rhizome"/>
    <s v="non-canopy"/>
    <s v="NA"/>
    <n v="23"/>
    <n v="0"/>
    <s v="NA"/>
    <n v="0"/>
    <n v="0"/>
    <n v="0"/>
    <n v="0"/>
    <m/>
    <n v="23"/>
  </r>
  <r>
    <x v="6"/>
    <n v="3"/>
    <s v="SS1.3"/>
    <x v="1"/>
    <d v="2020-11-16T00:00:00"/>
    <x v="45"/>
    <n v="3300"/>
    <s v="tussock"/>
    <s v="non-canopy"/>
    <s v="NA"/>
    <n v="4"/>
    <n v="0"/>
    <s v="NA"/>
    <n v="0"/>
    <n v="0"/>
    <n v="0"/>
    <n v="0"/>
    <m/>
    <n v="4"/>
  </r>
  <r>
    <x v="6"/>
    <n v="3"/>
    <s v="SS1.3"/>
    <x v="1"/>
    <d v="2020-11-16T00:00:00"/>
    <x v="0"/>
    <n v="7766"/>
    <s v="lignotuber"/>
    <s v="canopy"/>
    <s v="NA"/>
    <n v="2"/>
    <n v="0"/>
    <s v="NA"/>
    <n v="0"/>
    <n v="0"/>
    <n v="0"/>
    <n v="0"/>
    <m/>
    <n v="2"/>
  </r>
  <r>
    <x v="6"/>
    <n v="3"/>
    <s v="SS1.3"/>
    <x v="1"/>
    <d v="2020-11-16T00:00:00"/>
    <x v="9"/>
    <n v="8875"/>
    <s v="lignotuber"/>
    <s v="soil-persistent"/>
    <s v="NA"/>
    <n v="1"/>
    <n v="0"/>
    <s v="NA"/>
    <n v="0"/>
    <n v="1"/>
    <n v="0"/>
    <n v="0"/>
    <m/>
    <n v="2"/>
  </r>
  <r>
    <x v="6"/>
    <n v="4"/>
    <s v="SS1.4"/>
    <x v="1"/>
    <d v="2020-11-16T00:00:00"/>
    <x v="29"/>
    <n v="10605"/>
    <s v="rhizome"/>
    <s v="non-canopy"/>
    <s v="NA"/>
    <n v="4"/>
    <n v="0"/>
    <s v="NA"/>
    <n v="0"/>
    <s v="NA"/>
    <s v="NA"/>
    <s v="NA"/>
    <m/>
    <n v="4"/>
  </r>
  <r>
    <x v="6"/>
    <n v="3"/>
    <s v="SS1.3"/>
    <x v="1"/>
    <d v="2020-11-16T00:00:00"/>
    <x v="58"/>
    <n v="4000"/>
    <s v="lignotuber"/>
    <s v="soil-persistent"/>
    <s v="NA"/>
    <n v="2"/>
    <n v="0"/>
    <s v="NA"/>
    <n v="0"/>
    <n v="0"/>
    <n v="0"/>
    <n v="0"/>
    <m/>
    <n v="2"/>
  </r>
  <r>
    <x v="6"/>
    <n v="4"/>
    <s v="SS1.4"/>
    <x v="1"/>
    <d v="2020-11-16T00:00:00"/>
    <x v="17"/>
    <n v="5532"/>
    <s v="rhizome"/>
    <s v="non-canopy"/>
    <s v="NA"/>
    <n v="30"/>
    <n v="0"/>
    <n v="3"/>
    <n v="0"/>
    <s v="NA"/>
    <s v="NA"/>
    <s v="NA"/>
    <m/>
    <n v="30"/>
  </r>
  <r>
    <x v="6"/>
    <n v="3"/>
    <s v="SS1.3"/>
    <x v="1"/>
    <d v="2020-11-16T00:00:00"/>
    <x v="21"/>
    <n v="1377"/>
    <s v="rhizome"/>
    <s v="non-canopy"/>
    <s v="NA"/>
    <n v="7"/>
    <n v="0"/>
    <s v="NA"/>
    <n v="3"/>
    <n v="0"/>
    <n v="0"/>
    <n v="0"/>
    <m/>
    <n v="7"/>
  </r>
  <r>
    <x v="6"/>
    <n v="3"/>
    <s v="SS1.3"/>
    <x v="1"/>
    <d v="2020-11-16T00:00:00"/>
    <x v="20"/>
    <n v="2557"/>
    <s v="rhizome"/>
    <s v="transient"/>
    <s v="NA"/>
    <n v="10"/>
    <n v="0"/>
    <s v="NA"/>
    <n v="0"/>
    <n v="0"/>
    <n v="0"/>
    <n v="0"/>
    <m/>
    <n v="10"/>
  </r>
  <r>
    <x v="6"/>
    <n v="3"/>
    <s v="SS1.3"/>
    <x v="1"/>
    <d v="2020-11-16T00:00:00"/>
    <x v="20"/>
    <n v="2557"/>
    <m/>
    <m/>
    <s v="NA"/>
    <n v="7"/>
    <n v="0"/>
    <s v="NA"/>
    <n v="0"/>
    <n v="0"/>
    <n v="0"/>
    <n v="0"/>
    <m/>
    <n v="7"/>
  </r>
  <r>
    <x v="6"/>
    <n v="3"/>
    <s v="SS1.3"/>
    <x v="1"/>
    <d v="2020-11-16T00:00:00"/>
    <x v="56"/>
    <n v="5043"/>
    <m/>
    <m/>
    <s v="NA"/>
    <n v="0"/>
    <n v="0"/>
    <s v="NA"/>
    <n v="0"/>
    <n v="1"/>
    <n v="0"/>
    <n v="1"/>
    <m/>
    <n v="1"/>
  </r>
  <r>
    <x v="6"/>
    <n v="5"/>
    <s v="SS1.5"/>
    <x v="1"/>
    <d v="2020-11-16T00:00:00"/>
    <x v="29"/>
    <n v="10605"/>
    <s v="rhizome"/>
    <s v="non-canopy"/>
    <s v="NA"/>
    <n v="7"/>
    <n v="0"/>
    <s v="NA"/>
    <n v="0"/>
    <s v="NA"/>
    <s v="NA"/>
    <s v="NA"/>
    <m/>
    <n v="7"/>
  </r>
  <r>
    <x v="6"/>
    <n v="4"/>
    <s v="SS1.4"/>
    <x v="1"/>
    <d v="2020-11-16T00:00:00"/>
    <x v="20"/>
    <n v="2557"/>
    <s v="rhizome"/>
    <s v="transient"/>
    <s v="NA"/>
    <n v="90"/>
    <n v="0"/>
    <s v="NA"/>
    <n v="0"/>
    <n v="0"/>
    <n v="0"/>
    <n v="0"/>
    <m/>
    <n v="90"/>
  </r>
  <r>
    <x v="6"/>
    <n v="4"/>
    <s v="SS1.4"/>
    <x v="1"/>
    <d v="2020-11-16T00:00:00"/>
    <x v="9"/>
    <n v="8875"/>
    <s v="lignotuber"/>
    <s v="soil-persistent"/>
    <s v="NA"/>
    <n v="1"/>
    <n v="0"/>
    <s v="NA"/>
    <n v="0"/>
    <n v="9"/>
    <n v="0"/>
    <n v="0"/>
    <m/>
    <n v="10"/>
  </r>
  <r>
    <x v="6"/>
    <n v="5"/>
    <s v="SS1.5"/>
    <x v="1"/>
    <d v="2020-11-16T00:00:00"/>
    <x v="17"/>
    <n v="5532"/>
    <s v="rhizome"/>
    <s v="non-canopy"/>
    <s v="NA"/>
    <n v="17"/>
    <n v="0"/>
    <n v="1"/>
    <n v="0"/>
    <s v="NA"/>
    <s v="NA"/>
    <s v="NA"/>
    <m/>
    <n v="17"/>
  </r>
  <r>
    <x v="6"/>
    <n v="4"/>
    <s v="SS1.4"/>
    <x v="1"/>
    <d v="2020-11-16T00:00:00"/>
    <x v="45"/>
    <n v="3300"/>
    <s v="tussock"/>
    <s v="non-canopy"/>
    <s v="NA"/>
    <n v="5"/>
    <n v="0"/>
    <s v="NA"/>
    <n v="0"/>
    <n v="0"/>
    <n v="0"/>
    <n v="0"/>
    <m/>
    <n v="5"/>
  </r>
  <r>
    <x v="6"/>
    <n v="4"/>
    <s v="SS1.4"/>
    <x v="1"/>
    <d v="2020-11-16T00:00:00"/>
    <x v="0"/>
    <n v="7766"/>
    <s v="lignotuber"/>
    <s v="canopy"/>
    <s v="NA"/>
    <n v="2"/>
    <n v="0"/>
    <s v="NA"/>
    <n v="0"/>
    <n v="0"/>
    <n v="0"/>
    <n v="0"/>
    <m/>
    <n v="2"/>
  </r>
  <r>
    <x v="6"/>
    <n v="4"/>
    <s v="SS1.4"/>
    <x v="1"/>
    <d v="2020-11-16T00:00:00"/>
    <x v="16"/>
    <n v="2603"/>
    <s v="basal"/>
    <s v="soil-persistent"/>
    <s v="NA"/>
    <n v="2"/>
    <n v="0"/>
    <s v="NA"/>
    <n v="0"/>
    <s v="NA"/>
    <s v="NA"/>
    <s v="NA"/>
    <m/>
    <n v="2"/>
  </r>
  <r>
    <x v="6"/>
    <n v="6"/>
    <s v="SS1.6"/>
    <x v="1"/>
    <d v="2020-11-16T00:00:00"/>
    <x v="29"/>
    <n v="10605"/>
    <s v="rhizome"/>
    <s v="non-canopy"/>
    <s v="NA"/>
    <n v="5"/>
    <n v="0"/>
    <s v="NA"/>
    <n v="0"/>
    <s v="NA"/>
    <s v="NA"/>
    <s v="NA"/>
    <m/>
    <n v="5"/>
  </r>
  <r>
    <x v="6"/>
    <n v="6"/>
    <s v="SS1.6"/>
    <x v="1"/>
    <d v="2020-11-16T00:00:00"/>
    <x v="17"/>
    <n v="5532"/>
    <s v="rhizome"/>
    <s v="non-canopy"/>
    <s v="NA"/>
    <n v="25"/>
    <n v="0"/>
    <n v="2"/>
    <n v="0"/>
    <s v="NA"/>
    <s v="NA"/>
    <s v="NA"/>
    <m/>
    <n v="25"/>
  </r>
  <r>
    <x v="6"/>
    <n v="4"/>
    <s v="SS1.4"/>
    <x v="1"/>
    <d v="2020-11-16T00:00:00"/>
    <x v="58"/>
    <n v="4000"/>
    <s v="lignotuber"/>
    <s v="soil-persistent"/>
    <s v="NA"/>
    <n v="12"/>
    <n v="0"/>
    <s v="NA"/>
    <n v="0"/>
    <n v="0"/>
    <n v="0"/>
    <n v="0"/>
    <m/>
    <n v="12"/>
  </r>
  <r>
    <x v="6"/>
    <n v="4"/>
    <s v="SS1.4"/>
    <x v="1"/>
    <d v="2020-11-16T00:00:00"/>
    <x v="21"/>
    <n v="1377"/>
    <s v="rhizome"/>
    <s v="non-canopy"/>
    <s v="NA"/>
    <n v="35"/>
    <n v="0"/>
    <s v="NA"/>
    <n v="12"/>
    <n v="0"/>
    <n v="0"/>
    <n v="0"/>
    <m/>
    <n v="35"/>
  </r>
  <r>
    <x v="6"/>
    <n v="4"/>
    <s v="SS1.4"/>
    <x v="1"/>
    <d v="2020-11-16T00:00:00"/>
    <x v="43"/>
    <n v="2302"/>
    <s v="rhizome"/>
    <s v="non-canopy"/>
    <s v="NA"/>
    <n v="9"/>
    <n v="0"/>
    <s v="NA"/>
    <n v="0"/>
    <n v="0"/>
    <n v="0"/>
    <n v="0"/>
    <m/>
    <n v="9"/>
  </r>
  <r>
    <x v="6"/>
    <n v="4"/>
    <s v="SS1.4"/>
    <x v="1"/>
    <d v="2020-11-16T00:00:00"/>
    <x v="33"/>
    <n v="4604"/>
    <m/>
    <m/>
    <s v="NA"/>
    <n v="1"/>
    <n v="0"/>
    <s v="NA"/>
    <n v="0"/>
    <n v="2"/>
    <n v="0"/>
    <n v="0"/>
    <m/>
    <n v="3"/>
  </r>
  <r>
    <x v="6"/>
    <n v="4"/>
    <s v="SS1.4"/>
    <x v="1"/>
    <d v="2020-11-16T00:00:00"/>
    <x v="19"/>
    <n v="6325"/>
    <m/>
    <m/>
    <s v="NA"/>
    <n v="1"/>
    <n v="0"/>
    <s v="NA"/>
    <n v="0"/>
    <n v="0"/>
    <n v="0"/>
    <n v="0"/>
    <m/>
    <n v="1"/>
  </r>
  <r>
    <x v="6"/>
    <n v="4"/>
    <s v="SS1.4"/>
    <x v="1"/>
    <d v="2020-11-16T00:00:00"/>
    <x v="61"/>
    <n v="4232"/>
    <m/>
    <m/>
    <s v="NA"/>
    <n v="1"/>
    <n v="0"/>
    <s v="NA"/>
    <n v="0"/>
    <n v="0"/>
    <n v="0"/>
    <n v="0"/>
    <s v="ID corrected from L. grandifolium (also in Q4) based on Apr2021 observation"/>
    <n v="1"/>
  </r>
  <r>
    <x v="6"/>
    <n v="5"/>
    <s v="SS1.5"/>
    <x v="1"/>
    <d v="2020-11-16T00:00:00"/>
    <x v="20"/>
    <n v="2557"/>
    <s v="rhizome"/>
    <s v="transient"/>
    <s v="NA"/>
    <n v="24"/>
    <n v="0"/>
    <s v="NA"/>
    <n v="0"/>
    <n v="0"/>
    <n v="0"/>
    <n v="0"/>
    <m/>
    <n v="24"/>
  </r>
  <r>
    <x v="6"/>
    <n v="5"/>
    <s v="SS1.5"/>
    <x v="1"/>
    <d v="2020-11-16T00:00:00"/>
    <x v="21"/>
    <n v="1377"/>
    <s v="rhizome"/>
    <s v="non-canopy"/>
    <s v="NA"/>
    <n v="33"/>
    <n v="0"/>
    <s v="NA"/>
    <n v="3"/>
    <n v="0"/>
    <n v="0"/>
    <n v="0"/>
    <m/>
    <n v="33"/>
  </r>
  <r>
    <x v="6"/>
    <n v="5"/>
    <s v="SS1.5"/>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r>
  <r>
    <x v="6"/>
    <n v="5"/>
    <s v="SS1.5"/>
    <x v="1"/>
    <d v="2020-11-16T00:00:00"/>
    <x v="45"/>
    <n v="3300"/>
    <s v="tussock"/>
    <s v="non-canopy"/>
    <s v="NA"/>
    <n v="3"/>
    <n v="0"/>
    <s v="NA"/>
    <n v="0"/>
    <n v="0"/>
    <n v="0"/>
    <n v="0"/>
    <m/>
    <n v="3"/>
  </r>
  <r>
    <x v="6"/>
    <n v="5"/>
    <s v="SS1.5"/>
    <x v="1"/>
    <d v="2020-11-16T00:00:00"/>
    <x v="19"/>
    <n v="6325"/>
    <s v="tussock"/>
    <s v="non-canopy"/>
    <s v="NA"/>
    <n v="2"/>
    <n v="0"/>
    <s v="NA"/>
    <n v="1"/>
    <n v="0"/>
    <n v="0"/>
    <n v="0"/>
    <m/>
    <n v="2"/>
  </r>
  <r>
    <x v="6"/>
    <n v="7"/>
    <s v="SS1.7"/>
    <x v="1"/>
    <d v="2020-11-16T00:00:00"/>
    <x v="29"/>
    <n v="10605"/>
    <s v="rhizome"/>
    <s v="non-canopy"/>
    <s v="NA"/>
    <n v="7"/>
    <n v="0"/>
    <s v="NA"/>
    <n v="0"/>
    <s v="NA"/>
    <s v="NA"/>
    <s v="NA"/>
    <m/>
    <n v="7"/>
  </r>
  <r>
    <x v="6"/>
    <n v="7"/>
    <s v="SS1.7"/>
    <x v="1"/>
    <d v="2020-11-16T00:00:00"/>
    <x v="17"/>
    <n v="5532"/>
    <s v="rhizome"/>
    <s v="non-canopy"/>
    <s v="NA"/>
    <n v="25"/>
    <n v="0"/>
    <s v="NA"/>
    <n v="0"/>
    <s v="NA"/>
    <s v="NA"/>
    <s v="NA"/>
    <m/>
    <n v="25"/>
  </r>
  <r>
    <x v="6"/>
    <n v="5"/>
    <s v="SS1.5"/>
    <x v="1"/>
    <d v="2020-11-16T00:00:00"/>
    <x v="58"/>
    <n v="4000"/>
    <s v="lignotuber"/>
    <s v="soil-persistent"/>
    <s v="NA"/>
    <n v="3"/>
    <n v="0"/>
    <s v="NA"/>
    <n v="0"/>
    <n v="0"/>
    <n v="0"/>
    <n v="0"/>
    <m/>
    <n v="3"/>
  </r>
  <r>
    <x v="6"/>
    <n v="5"/>
    <s v="SS1.5"/>
    <x v="1"/>
    <d v="2020-11-16T00:00:00"/>
    <x v="9"/>
    <n v="8875"/>
    <s v="lignotuber"/>
    <s v="soil-persistent"/>
    <s v="NA"/>
    <n v="1"/>
    <n v="0"/>
    <s v="NA"/>
    <n v="0"/>
    <n v="24"/>
    <n v="0"/>
    <n v="0"/>
    <m/>
    <n v="25"/>
  </r>
  <r>
    <x v="6"/>
    <n v="5"/>
    <s v="SS1.5"/>
    <x v="1"/>
    <d v="2020-11-16T00:00:00"/>
    <x v="33"/>
    <n v="4604"/>
    <m/>
    <m/>
    <s v="NA"/>
    <n v="4"/>
    <n v="0"/>
    <s v="NA"/>
    <n v="0"/>
    <n v="0"/>
    <n v="0"/>
    <n v="0"/>
    <m/>
    <n v="4"/>
  </r>
  <r>
    <x v="6"/>
    <n v="8"/>
    <s v="SS1.8"/>
    <x v="1"/>
    <d v="2020-11-16T00:00:00"/>
    <x v="29"/>
    <n v="10605"/>
    <s v="rhizome"/>
    <s v="non-canopy"/>
    <s v="NA"/>
    <n v="5"/>
    <n v="0"/>
    <s v="NA"/>
    <n v="0"/>
    <s v="NA"/>
    <s v="NA"/>
    <s v="NA"/>
    <m/>
    <n v="5"/>
  </r>
  <r>
    <x v="6"/>
    <n v="5"/>
    <s v="SS1.5"/>
    <x v="1"/>
    <d v="2020-11-16T00:00:00"/>
    <x v="36"/>
    <n v="6182"/>
    <m/>
    <m/>
    <s v="NA"/>
    <n v="1"/>
    <n v="0"/>
    <s v="NA"/>
    <n v="0"/>
    <n v="0"/>
    <n v="0"/>
    <n v="0"/>
    <m/>
    <n v="1"/>
  </r>
  <r>
    <x v="6"/>
    <n v="5"/>
    <s v="SS1.5"/>
    <x v="1"/>
    <d v="2020-11-16T00:00:00"/>
    <x v="43"/>
    <n v="2302"/>
    <m/>
    <m/>
    <s v="NA"/>
    <n v="0"/>
    <n v="0"/>
    <s v="NA"/>
    <n v="0"/>
    <n v="1"/>
    <n v="0"/>
    <n v="0"/>
    <m/>
    <n v="1"/>
  </r>
  <r>
    <x v="6"/>
    <n v="8"/>
    <s v="SS1.8"/>
    <x v="1"/>
    <d v="2020-11-16T00:00:00"/>
    <x v="17"/>
    <n v="5532"/>
    <s v="rhizome"/>
    <s v="non-canopy"/>
    <s v="NA"/>
    <n v="25"/>
    <n v="0"/>
    <s v="NA"/>
    <n v="0"/>
    <s v="NA"/>
    <s v="NA"/>
    <s v="NA"/>
    <m/>
    <n v="25"/>
  </r>
  <r>
    <x v="6"/>
    <n v="5"/>
    <s v="SS1.5"/>
    <x v="1"/>
    <d v="2020-11-16T00:00:00"/>
    <x v="26"/>
    <n v="3243"/>
    <m/>
    <m/>
    <s v="NA"/>
    <n v="1"/>
    <n v="0"/>
    <s v="NA"/>
    <n v="0"/>
    <n v="2"/>
    <n v="0"/>
    <n v="0"/>
    <m/>
    <n v="3"/>
  </r>
  <r>
    <x v="6"/>
    <n v="6"/>
    <s v="SS1.6"/>
    <x v="1"/>
    <d v="2020-11-16T00:00:00"/>
    <x v="45"/>
    <n v="3300"/>
    <s v="tussock"/>
    <s v="non-canopy"/>
    <s v="NA"/>
    <n v="7"/>
    <n v="0"/>
    <s v="NA"/>
    <n v="2"/>
    <n v="0"/>
    <n v="0"/>
    <n v="0"/>
    <m/>
    <n v="7"/>
  </r>
  <r>
    <x v="6"/>
    <n v="6"/>
    <s v="SS1.6"/>
    <x v="1"/>
    <d v="2020-11-16T00:00:00"/>
    <x v="58"/>
    <n v="4000"/>
    <s v="lignotuber"/>
    <s v="soil-persistent"/>
    <s v="NA"/>
    <n v="14"/>
    <n v="0"/>
    <s v="NA"/>
    <n v="0"/>
    <n v="0"/>
    <n v="0"/>
    <n v="0"/>
    <m/>
    <n v="14"/>
  </r>
  <r>
    <x v="6"/>
    <n v="6"/>
    <s v="SS1.6"/>
    <x v="1"/>
    <d v="2020-11-16T00:00:00"/>
    <x v="9"/>
    <n v="8875"/>
    <s v="lignotuber"/>
    <s v="soil-persistent"/>
    <s v="NA"/>
    <n v="1"/>
    <n v="0"/>
    <s v="NA"/>
    <n v="0"/>
    <n v="8"/>
    <n v="0"/>
    <n v="0"/>
    <m/>
    <n v="9"/>
  </r>
  <r>
    <x v="6"/>
    <n v="6"/>
    <s v="SS1.6"/>
    <x v="1"/>
    <d v="2020-11-16T00:00:00"/>
    <x v="21"/>
    <n v="1377"/>
    <s v="rhizome"/>
    <s v="non-canopy"/>
    <s v="NA"/>
    <n v="13"/>
    <n v="0"/>
    <s v="NA"/>
    <n v="5"/>
    <n v="0"/>
    <n v="0"/>
    <n v="0"/>
    <m/>
    <n v="13"/>
  </r>
  <r>
    <x v="6"/>
    <n v="9"/>
    <s v="SS1.9"/>
    <x v="1"/>
    <d v="2020-11-16T00:00:00"/>
    <x v="17"/>
    <n v="5532"/>
    <s v="rhizome"/>
    <s v="non-canopy"/>
    <s v="NA"/>
    <n v="20"/>
    <n v="0"/>
    <s v="NA"/>
    <n v="0"/>
    <s v="NA"/>
    <s v="NA"/>
    <s v="NA"/>
    <m/>
    <n v="20"/>
  </r>
  <r>
    <x v="6"/>
    <n v="6"/>
    <s v="SS1.6"/>
    <x v="1"/>
    <d v="2020-11-16T00:00:00"/>
    <x v="20"/>
    <n v="2557"/>
    <s v="rhizome"/>
    <s v="transient"/>
    <s v="NA"/>
    <n v="6"/>
    <n v="0"/>
    <s v="NA"/>
    <n v="0"/>
    <n v="0"/>
    <n v="0"/>
    <n v="0"/>
    <m/>
    <n v="6"/>
  </r>
  <r>
    <x v="6"/>
    <n v="6"/>
    <s v="SS1.6"/>
    <x v="1"/>
    <d v="2020-11-16T00:00:00"/>
    <x v="19"/>
    <n v="6325"/>
    <s v="tussock"/>
    <s v="non-canopy"/>
    <s v="NA"/>
    <n v="3"/>
    <n v="0"/>
    <s v="NA"/>
    <n v="3"/>
    <n v="0"/>
    <n v="0"/>
    <n v="0"/>
    <m/>
    <n v="3"/>
  </r>
  <r>
    <x v="6"/>
    <n v="6"/>
    <s v="SS1.6"/>
    <x v="1"/>
    <d v="2020-11-16T00:00:00"/>
    <x v="16"/>
    <n v="2603"/>
    <s v="basal"/>
    <s v="soil-persistent"/>
    <s v="NA"/>
    <n v="2"/>
    <n v="0"/>
    <s v="NA"/>
    <n v="0"/>
    <n v="0"/>
    <n v="0"/>
    <n v="0"/>
    <m/>
    <n v="2"/>
  </r>
  <r>
    <x v="6"/>
    <n v="6"/>
    <s v="SS1.6"/>
    <x v="1"/>
    <d v="2020-11-16T00:00:00"/>
    <x v="10"/>
    <n v="2469"/>
    <m/>
    <m/>
    <s v="NA"/>
    <n v="1"/>
    <n v="0"/>
    <s v="NA"/>
    <n v="0"/>
    <n v="0"/>
    <n v="0"/>
    <n v="0"/>
    <m/>
    <n v="1"/>
  </r>
  <r>
    <x v="6"/>
    <n v="6"/>
    <s v="SS1.6"/>
    <x v="1"/>
    <d v="2020-11-16T00:00:00"/>
    <x v="49"/>
    <n v="5535"/>
    <m/>
    <m/>
    <s v="NA"/>
    <n v="1"/>
    <n v="0"/>
    <s v="NA"/>
    <n v="0"/>
    <n v="0"/>
    <n v="0"/>
    <n v="0"/>
    <s v="ID as Tetraria capillaris in Nov2020, not recorded in Apr2021, but Lepyrodia recorded in Q8 in Apr2021 census, not Tetraria. Lepyrodia anarthira seems more likely"/>
    <n v="1"/>
  </r>
  <r>
    <x v="6"/>
    <n v="7"/>
    <s v="SS1.7"/>
    <x v="1"/>
    <d v="2020-11-16T00:00:00"/>
    <x v="45"/>
    <n v="3300"/>
    <s v="tussock"/>
    <s v="non-canopy"/>
    <s v="NA"/>
    <n v="7"/>
    <n v="0"/>
    <s v="NA"/>
    <n v="1"/>
    <n v="0"/>
    <n v="0"/>
    <n v="0"/>
    <m/>
    <n v="7"/>
  </r>
  <r>
    <x v="6"/>
    <n v="7"/>
    <s v="SS1.7"/>
    <x v="1"/>
    <d v="2020-11-16T00:00:00"/>
    <x v="10"/>
    <n v="2469"/>
    <s v="rhizome"/>
    <s v="non-canopy"/>
    <s v="NA"/>
    <n v="4"/>
    <n v="0"/>
    <s v="NA"/>
    <n v="0"/>
    <n v="0"/>
    <n v="0"/>
    <n v="0"/>
    <m/>
    <n v="4"/>
  </r>
  <r>
    <x v="6"/>
    <n v="7"/>
    <s v="SS1.7"/>
    <x v="1"/>
    <d v="2020-11-16T00:00:00"/>
    <x v="58"/>
    <n v="4000"/>
    <s v="lignotuber"/>
    <s v="soil-persistent"/>
    <s v="NA"/>
    <n v="11"/>
    <n v="0"/>
    <s v="NA"/>
    <n v="0"/>
    <n v="0"/>
    <n v="0"/>
    <n v="0"/>
    <m/>
    <n v="11"/>
  </r>
  <r>
    <x v="6"/>
    <n v="10"/>
    <s v="SS1.10"/>
    <x v="1"/>
    <d v="2020-11-16T00:00:00"/>
    <x v="29"/>
    <n v="10605"/>
    <s v="rhizome"/>
    <s v="non-canopy"/>
    <s v="NA"/>
    <n v="5"/>
    <n v="0"/>
    <s v="NA"/>
    <n v="0"/>
    <s v="NA"/>
    <s v="NA"/>
    <s v="NA"/>
    <m/>
    <n v="5"/>
  </r>
  <r>
    <x v="6"/>
    <n v="7"/>
    <s v="SS1.7"/>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r>
  <r>
    <x v="6"/>
    <n v="10"/>
    <s v="SS1.10"/>
    <x v="1"/>
    <d v="2020-11-16T00:00:00"/>
    <x v="17"/>
    <n v="5532"/>
    <s v="rhizome"/>
    <s v="non-canopy"/>
    <s v="NA"/>
    <n v="22"/>
    <n v="0"/>
    <n v="1"/>
    <n v="0"/>
    <s v="NA"/>
    <s v="NA"/>
    <s v="NA"/>
    <m/>
    <n v="22"/>
  </r>
  <r>
    <x v="6"/>
    <n v="7"/>
    <s v="SS1.7"/>
    <x v="1"/>
    <d v="2020-11-16T00:00:00"/>
    <x v="20"/>
    <n v="2557"/>
    <s v="rhizome"/>
    <s v="transient"/>
    <s v="NA"/>
    <n v="8"/>
    <n v="0"/>
    <s v="NA"/>
    <n v="0"/>
    <n v="0"/>
    <n v="0"/>
    <n v="0"/>
    <m/>
    <n v="8"/>
  </r>
  <r>
    <x v="6"/>
    <n v="7"/>
    <s v="SS1.7"/>
    <x v="1"/>
    <d v="2020-11-16T00:00:00"/>
    <x v="0"/>
    <n v="7766"/>
    <s v="lignotuber"/>
    <s v="canopy"/>
    <s v="NA"/>
    <n v="2"/>
    <n v="0"/>
    <s v="NA"/>
    <n v="0"/>
    <n v="0"/>
    <n v="0"/>
    <n v="0"/>
    <m/>
    <n v="2"/>
  </r>
  <r>
    <x v="6"/>
    <n v="7"/>
    <s v="SS1.7"/>
    <x v="1"/>
    <d v="2020-11-16T00:00:00"/>
    <x v="21"/>
    <n v="1377"/>
    <s v="rhizome"/>
    <s v="non-canopy"/>
    <s v="NA"/>
    <n v="6"/>
    <n v="0"/>
    <s v="NA"/>
    <n v="1"/>
    <n v="0"/>
    <n v="0"/>
    <n v="0"/>
    <m/>
    <n v="6"/>
  </r>
  <r>
    <x v="6"/>
    <n v="11"/>
    <s v="SS1.11"/>
    <x v="1"/>
    <d v="2020-11-16T00:00:00"/>
    <x v="17"/>
    <n v="5532"/>
    <s v="rhizome"/>
    <s v="non-canopy"/>
    <s v="NA"/>
    <n v="17"/>
    <n v="0"/>
    <s v="NA"/>
    <n v="0"/>
    <s v="NA"/>
    <s v="NA"/>
    <s v="NA"/>
    <m/>
    <n v="17"/>
  </r>
  <r>
    <x v="6"/>
    <n v="11"/>
    <s v="SS1.11"/>
    <x v="1"/>
    <d v="2020-11-16T00:00:00"/>
    <x v="29"/>
    <n v="10605"/>
    <s v="rhizome"/>
    <s v="non-canopy"/>
    <s v="NA"/>
    <n v="2"/>
    <n v="0"/>
    <s v="NA"/>
    <n v="0"/>
    <s v="NA"/>
    <s v="NA"/>
    <s v="NA"/>
    <m/>
    <n v="2"/>
  </r>
  <r>
    <x v="6"/>
    <n v="7"/>
    <s v="SS1.7"/>
    <x v="1"/>
    <d v="2020-11-16T00:00:00"/>
    <x v="19"/>
    <n v="6325"/>
    <m/>
    <m/>
    <s v="NA"/>
    <n v="1"/>
    <n v="0"/>
    <s v="NA"/>
    <n v="1"/>
    <n v="0"/>
    <n v="0"/>
    <n v="0"/>
    <m/>
    <n v="1"/>
  </r>
  <r>
    <x v="6"/>
    <n v="7"/>
    <s v="SS1.7"/>
    <x v="1"/>
    <d v="2020-11-16T00:00:00"/>
    <x v="9"/>
    <n v="8875"/>
    <m/>
    <m/>
    <s v="NA"/>
    <n v="0"/>
    <n v="0"/>
    <s v="NA"/>
    <n v="0"/>
    <n v="1"/>
    <n v="0"/>
    <n v="0"/>
    <m/>
    <n v="1"/>
  </r>
  <r>
    <x v="6"/>
    <n v="8"/>
    <s v="SS1.8"/>
    <x v="1"/>
    <d v="2020-11-16T00:00:00"/>
    <x v="19"/>
    <n v="6325"/>
    <s v="tussock"/>
    <s v="non-canopy"/>
    <s v="NA"/>
    <n v="1"/>
    <n v="0"/>
    <s v="NA"/>
    <n v="0"/>
    <n v="0"/>
    <n v="0"/>
    <n v="0"/>
    <m/>
    <n v="1"/>
  </r>
  <r>
    <x v="6"/>
    <n v="8"/>
    <s v="SS1.8"/>
    <x v="1"/>
    <d v="2020-11-16T00:00:00"/>
    <x v="45"/>
    <n v="3300"/>
    <s v="tussock"/>
    <s v="non-canopy"/>
    <s v="NA"/>
    <n v="8"/>
    <n v="0"/>
    <s v="NA"/>
    <n v="2"/>
    <n v="0"/>
    <n v="0"/>
    <n v="0"/>
    <m/>
    <n v="8"/>
  </r>
  <r>
    <x v="6"/>
    <n v="12"/>
    <s v="SS1.12"/>
    <x v="1"/>
    <d v="2020-11-16T00:00:00"/>
    <x v="17"/>
    <n v="5532"/>
    <s v="rhizome"/>
    <s v="non-canopy"/>
    <s v="NA"/>
    <n v="16"/>
    <n v="1"/>
    <s v="NA"/>
    <n v="0"/>
    <s v="NA"/>
    <s v="NA"/>
    <s v="NA"/>
    <m/>
    <n v="16"/>
  </r>
  <r>
    <x v="6"/>
    <n v="12"/>
    <s v="SS1.12"/>
    <x v="1"/>
    <d v="2020-11-16T00:00:00"/>
    <x v="29"/>
    <n v="10605"/>
    <s v="rhizome"/>
    <s v="non-canopy"/>
    <s v="NA"/>
    <n v="1"/>
    <n v="0"/>
    <s v="NA"/>
    <n v="0"/>
    <s v="NA"/>
    <s v="NA"/>
    <s v="NA"/>
    <m/>
    <n v="1"/>
  </r>
  <r>
    <x v="6"/>
    <n v="8"/>
    <s v="SS1.8"/>
    <x v="1"/>
    <d v="2020-11-16T00:00:00"/>
    <x v="0"/>
    <n v="7766"/>
    <s v="lignotuber"/>
    <s v="canopy"/>
    <s v="NA"/>
    <n v="5"/>
    <n v="0"/>
    <s v="NA"/>
    <n v="0"/>
    <n v="0"/>
    <n v="0"/>
    <n v="0"/>
    <m/>
    <n v="5"/>
  </r>
  <r>
    <x v="6"/>
    <n v="8"/>
    <s v="SS1.8"/>
    <x v="1"/>
    <d v="2020-11-16T00:00:00"/>
    <x v="58"/>
    <n v="4000"/>
    <s v="lignotuber"/>
    <s v="soil-persistent"/>
    <s v="NA"/>
    <n v="8"/>
    <n v="0"/>
    <s v="NA"/>
    <n v="0"/>
    <n v="0"/>
    <n v="0"/>
    <n v="0"/>
    <m/>
    <n v="8"/>
  </r>
  <r>
    <x v="6"/>
    <n v="8"/>
    <s v="SS1.8"/>
    <x v="1"/>
    <d v="2020-11-16T00:00:00"/>
    <x v="16"/>
    <n v="2603"/>
    <s v="basal"/>
    <s v="soil-persistent"/>
    <s v="NA"/>
    <n v="1"/>
    <n v="0"/>
    <s v="NA"/>
    <n v="0"/>
    <n v="0"/>
    <n v="0"/>
    <n v="0"/>
    <m/>
    <n v="1"/>
  </r>
  <r>
    <x v="6"/>
    <n v="8"/>
    <s v="SS1.8"/>
    <x v="1"/>
    <d v="2020-11-16T00:00:00"/>
    <x v="9"/>
    <n v="8875"/>
    <s v="lignotuber"/>
    <s v="soil-persistent"/>
    <s v="NA"/>
    <n v="0"/>
    <n v="0"/>
    <s v="NA"/>
    <n v="0"/>
    <n v="1"/>
    <n v="0"/>
    <n v="0"/>
    <m/>
    <n v="1"/>
  </r>
  <r>
    <x v="6"/>
    <n v="8"/>
    <s v="SS1.8"/>
    <x v="1"/>
    <d v="2020-11-16T00:00:00"/>
    <x v="21"/>
    <n v="1377"/>
    <m/>
    <m/>
    <s v="NA"/>
    <n v="0"/>
    <n v="0"/>
    <s v="NA"/>
    <n v="0"/>
    <n v="1"/>
    <n v="0"/>
    <n v="0"/>
    <m/>
    <n v="1"/>
  </r>
  <r>
    <x v="6"/>
    <n v="13"/>
    <s v="SS1.13"/>
    <x v="1"/>
    <d v="2020-11-16T00:00:00"/>
    <x v="17"/>
    <n v="5532"/>
    <s v="rhizome"/>
    <s v="non-canopy"/>
    <s v="NA"/>
    <n v="20"/>
    <n v="0"/>
    <s v="NA"/>
    <n v="0"/>
    <s v="NA"/>
    <s v="NA"/>
    <s v="NA"/>
    <m/>
    <n v="20"/>
  </r>
  <r>
    <x v="6"/>
    <n v="13"/>
    <s v="SS1.13"/>
    <x v="1"/>
    <d v="2020-11-16T00:00:00"/>
    <x v="29"/>
    <n v="10605"/>
    <s v="rhizome"/>
    <s v="non-canopy"/>
    <s v="NA"/>
    <n v="4"/>
    <n v="0"/>
    <s v="NA"/>
    <n v="0"/>
    <s v="NA"/>
    <s v="NA"/>
    <s v="NA"/>
    <m/>
    <n v="4"/>
  </r>
  <r>
    <x v="6"/>
    <n v="8"/>
    <s v="SS1.8"/>
    <x v="1"/>
    <d v="2020-11-16T00:00:00"/>
    <x v="49"/>
    <n v="5535"/>
    <m/>
    <m/>
    <s v="NA"/>
    <n v="3"/>
    <n v="0"/>
    <s v="NA"/>
    <n v="0"/>
    <n v="0"/>
    <n v="0"/>
    <n v="0"/>
    <s v="[Note from Nov2020: Tetra? Not sure if turf or cap; most likely Tetraria, given occurrence in Q7 &amp; 9] Recorded as Lepyrodia anarthria in Apr2021"/>
    <n v="3"/>
  </r>
  <r>
    <x v="6"/>
    <n v="9"/>
    <s v="SS1.9"/>
    <x v="1"/>
    <d v="2020-11-16T00:00:00"/>
    <x v="19"/>
    <n v="6325"/>
    <s v="tussock"/>
    <s v="non-canopy"/>
    <s v="NA"/>
    <n v="3"/>
    <n v="0"/>
    <s v="NA"/>
    <n v="3"/>
    <n v="0"/>
    <n v="0"/>
    <n v="0"/>
    <m/>
    <n v="3"/>
  </r>
  <r>
    <x v="6"/>
    <n v="9"/>
    <s v="SS1.9"/>
    <x v="1"/>
    <d v="2020-11-16T00:00:00"/>
    <x v="45"/>
    <n v="3300"/>
    <s v="tussock"/>
    <s v="non-canopy"/>
    <s v="NA"/>
    <n v="7"/>
    <n v="0"/>
    <s v="NA"/>
    <n v="2"/>
    <n v="0"/>
    <n v="0"/>
    <n v="0"/>
    <m/>
    <n v="7"/>
  </r>
  <r>
    <x v="6"/>
    <n v="9"/>
    <s v="SS1.9"/>
    <x v="1"/>
    <d v="2020-11-16T00:00:00"/>
    <x v="49"/>
    <n v="5535"/>
    <s v="tussock"/>
    <s v="non-canopy"/>
    <s v="NA"/>
    <n v="2"/>
    <n v="0"/>
    <s v="NA"/>
    <n v="0"/>
    <n v="0"/>
    <n v="0"/>
    <n v="0"/>
    <s v="ID as Tetraria capillaris in Nov2020, not recorded in Apr2021, but Lepyrodia recorded in Q8 in Apr2021 census, not Tetraria. Lepyrodia anarthira seems more likely"/>
    <n v="2"/>
  </r>
  <r>
    <x v="6"/>
    <n v="14"/>
    <s v="SS1.14"/>
    <x v="1"/>
    <d v="2020-11-16T00:00:00"/>
    <x v="17"/>
    <n v="5532"/>
    <s v="rhizome"/>
    <s v="non-canopy"/>
    <s v="NA"/>
    <n v="8"/>
    <n v="0"/>
    <s v="NA"/>
    <n v="0"/>
    <s v="NA"/>
    <s v="NA"/>
    <s v="NA"/>
    <m/>
    <n v="8"/>
  </r>
  <r>
    <x v="6"/>
    <n v="9"/>
    <s v="SS1.9"/>
    <x v="1"/>
    <d v="2020-11-16T00:00:00"/>
    <x v="0"/>
    <n v="7766"/>
    <s v="lignotuber"/>
    <s v="canopy"/>
    <s v="NA"/>
    <n v="4"/>
    <n v="1"/>
    <s v="NA"/>
    <n v="0"/>
    <n v="0"/>
    <n v="0"/>
    <n v="0"/>
    <m/>
    <n v="4"/>
  </r>
  <r>
    <x v="6"/>
    <n v="14"/>
    <s v="SS1.14"/>
    <x v="1"/>
    <d v="2020-11-16T00:00:00"/>
    <x v="29"/>
    <n v="10605"/>
    <s v="rhizome"/>
    <s v="non-canopy"/>
    <s v="NA"/>
    <n v="8"/>
    <n v="0"/>
    <s v="NA"/>
    <n v="0"/>
    <s v="NA"/>
    <s v="NA"/>
    <s v="NA"/>
    <m/>
    <n v="8"/>
  </r>
  <r>
    <x v="6"/>
    <n v="9"/>
    <s v="SS1.9"/>
    <x v="1"/>
    <d v="2020-11-16T00:00:00"/>
    <x v="58"/>
    <n v="4000"/>
    <s v="lignotuber"/>
    <s v="soil-persistent"/>
    <s v="NA"/>
    <n v="3"/>
    <n v="0"/>
    <s v="NA"/>
    <n v="0"/>
    <n v="0"/>
    <n v="0"/>
    <n v="0"/>
    <m/>
    <n v="3"/>
  </r>
  <r>
    <x v="6"/>
    <n v="9"/>
    <s v="SS1.9"/>
    <x v="1"/>
    <d v="2020-11-16T00:00:00"/>
    <x v="21"/>
    <n v="1377"/>
    <s v="rhizome"/>
    <s v="non-canopy"/>
    <s v="NA"/>
    <n v="4"/>
    <n v="0"/>
    <s v="NA"/>
    <n v="4"/>
    <n v="0"/>
    <n v="0"/>
    <n v="0"/>
    <m/>
    <n v="4"/>
  </r>
  <r>
    <x v="6"/>
    <n v="9"/>
    <s v="SS1.9"/>
    <x v="1"/>
    <d v="2020-11-16T00:00:00"/>
    <x v="9"/>
    <n v="8875"/>
    <s v="lignotuber"/>
    <s v="soil-persistent"/>
    <s v="NA"/>
    <n v="0"/>
    <n v="0"/>
    <s v="NA"/>
    <n v="0"/>
    <n v="4"/>
    <n v="0"/>
    <n v="0"/>
    <m/>
    <n v="4"/>
  </r>
  <r>
    <x v="6"/>
    <n v="10"/>
    <s v="SS1.10"/>
    <x v="1"/>
    <d v="2020-11-16T00:00:00"/>
    <x v="9"/>
    <n v="8875"/>
    <s v="lignotuber"/>
    <s v="soil-persistent"/>
    <s v="NA"/>
    <n v="0"/>
    <n v="0"/>
    <s v="NA"/>
    <n v="0"/>
    <n v="3"/>
    <n v="0"/>
    <n v="0"/>
    <m/>
    <n v="3"/>
  </r>
  <r>
    <x v="6"/>
    <n v="15"/>
    <s v="SS1.15"/>
    <x v="1"/>
    <d v="2020-11-16T00:00:00"/>
    <x v="17"/>
    <n v="5532"/>
    <s v="rhizome"/>
    <s v="non-canopy"/>
    <s v="NA"/>
    <n v="15"/>
    <n v="0"/>
    <s v="NA"/>
    <n v="0"/>
    <s v="NA"/>
    <s v="NA"/>
    <s v="NA"/>
    <m/>
    <n v="15"/>
  </r>
  <r>
    <x v="6"/>
    <n v="15"/>
    <s v="SS1.15"/>
    <x v="1"/>
    <d v="2020-11-16T00:00:00"/>
    <x v="29"/>
    <n v="10605"/>
    <s v="rhizome"/>
    <s v="non-canopy"/>
    <s v="NA"/>
    <n v="9"/>
    <n v="0"/>
    <s v="NA"/>
    <n v="0"/>
    <s v="NA"/>
    <s v="NA"/>
    <s v="NA"/>
    <m/>
    <n v="9"/>
  </r>
  <r>
    <x v="6"/>
    <n v="10"/>
    <s v="SS1.10"/>
    <x v="1"/>
    <d v="2020-11-16T00:00:00"/>
    <x v="58"/>
    <n v="4000"/>
    <s v="lignotuber"/>
    <s v="soil-persistent"/>
    <s v="NA"/>
    <n v="4"/>
    <n v="0"/>
    <s v="NA"/>
    <n v="0"/>
    <n v="0"/>
    <n v="0"/>
    <n v="0"/>
    <m/>
    <n v="4"/>
  </r>
  <r>
    <x v="6"/>
    <n v="10"/>
    <s v="SS1.10"/>
    <x v="1"/>
    <d v="2020-11-16T00:00:00"/>
    <x v="0"/>
    <n v="7766"/>
    <s v="lignotuber"/>
    <s v="canopy"/>
    <s v="NA"/>
    <n v="2"/>
    <n v="0"/>
    <s v="NA"/>
    <m/>
    <n v="0"/>
    <n v="0"/>
    <n v="0"/>
    <m/>
    <n v="2"/>
  </r>
  <r>
    <x v="6"/>
    <n v="10"/>
    <s v="SS1.10"/>
    <x v="1"/>
    <d v="2020-11-16T00:00:00"/>
    <x v="19"/>
    <n v="6325"/>
    <s v="tussock"/>
    <s v="non-canopy"/>
    <s v="NA"/>
    <n v="3"/>
    <n v="0"/>
    <s v="NA"/>
    <n v="3"/>
    <n v="0"/>
    <n v="0"/>
    <n v="0"/>
    <m/>
    <n v="3"/>
  </r>
  <r>
    <x v="6"/>
    <n v="16"/>
    <s v="SS1.16"/>
    <x v="1"/>
    <d v="2020-11-16T00:00:00"/>
    <x v="17"/>
    <n v="5532"/>
    <s v="rhizome"/>
    <s v="non-canopy"/>
    <s v="NA"/>
    <n v="7"/>
    <n v="0"/>
    <s v="NA"/>
    <n v="0"/>
    <s v="NA"/>
    <s v="NA"/>
    <s v="NA"/>
    <m/>
    <n v="7"/>
  </r>
  <r>
    <x v="6"/>
    <n v="16"/>
    <s v="SS1.16"/>
    <x v="1"/>
    <d v="2020-11-16T00:00:00"/>
    <x v="29"/>
    <n v="10605"/>
    <s v="rhizome"/>
    <s v="non-canopy"/>
    <s v="NA"/>
    <n v="5"/>
    <n v="0"/>
    <s v="NA"/>
    <n v="0"/>
    <s v="NA"/>
    <s v="NA"/>
    <s v="NA"/>
    <m/>
    <n v="5"/>
  </r>
  <r>
    <x v="6"/>
    <n v="10"/>
    <s v="SS1.10"/>
    <x v="1"/>
    <d v="2020-11-16T00:00:00"/>
    <x v="45"/>
    <n v="3300"/>
    <s v="tussock"/>
    <s v="non-canopy"/>
    <s v="NA"/>
    <n v="3"/>
    <n v="0"/>
    <s v="NA"/>
    <n v="1"/>
    <n v="0"/>
    <n v="0"/>
    <n v="0"/>
    <m/>
    <n v="3"/>
  </r>
  <r>
    <x v="6"/>
    <n v="10"/>
    <s v="SS1.10"/>
    <x v="1"/>
    <d v="2020-11-16T00:00:00"/>
    <x v="21"/>
    <n v="1377"/>
    <m/>
    <m/>
    <s v="NA"/>
    <n v="6"/>
    <n v="0"/>
    <s v="NA"/>
    <n v="0"/>
    <n v="0"/>
    <n v="0"/>
    <n v="0"/>
    <m/>
    <n v="6"/>
  </r>
  <r>
    <x v="6"/>
    <n v="11"/>
    <s v="SS1.11"/>
    <x v="1"/>
    <d v="2020-11-16T00:00:00"/>
    <x v="19"/>
    <n v="6325"/>
    <s v="tussock"/>
    <s v="non-canopy"/>
    <s v="NA"/>
    <n v="2"/>
    <n v="0"/>
    <s v="NA"/>
    <n v="1"/>
    <n v="0"/>
    <n v="0"/>
    <n v="0"/>
    <m/>
    <n v="2"/>
  </r>
  <r>
    <x v="6"/>
    <n v="11"/>
    <s v="SS1.11"/>
    <x v="1"/>
    <d v="2020-11-16T00:00:00"/>
    <x v="0"/>
    <n v="7766"/>
    <s v="lignotuber"/>
    <s v="canopy"/>
    <s v="NA"/>
    <n v="6"/>
    <n v="0"/>
    <s v="NA"/>
    <n v="0"/>
    <n v="0"/>
    <n v="0"/>
    <n v="0"/>
    <m/>
    <n v="6"/>
  </r>
  <r>
    <x v="6"/>
    <n v="11"/>
    <s v="SS1.11"/>
    <x v="1"/>
    <d v="2020-11-16T00:00:00"/>
    <x v="45"/>
    <n v="3300"/>
    <s v="tussock"/>
    <s v="non-canopy"/>
    <s v="NA"/>
    <n v="1"/>
    <n v="0"/>
    <s v="NA"/>
    <n v="0"/>
    <n v="0"/>
    <n v="0"/>
    <n v="0"/>
    <m/>
    <n v="1"/>
  </r>
  <r>
    <x v="6"/>
    <n v="18"/>
    <s v="SS1.18"/>
    <x v="1"/>
    <d v="2020-11-16T00:00:00"/>
    <x v="17"/>
    <n v="5532"/>
    <s v="rhizome"/>
    <s v="non-canopy"/>
    <s v="NA"/>
    <n v="9"/>
    <n v="0"/>
    <s v="NA"/>
    <n v="0"/>
    <s v="NA"/>
    <s v="NA"/>
    <s v="NA"/>
    <m/>
    <n v="9"/>
  </r>
  <r>
    <x v="6"/>
    <n v="11"/>
    <s v="SS1.11"/>
    <x v="1"/>
    <d v="2020-11-16T00:00:00"/>
    <x v="49"/>
    <n v="5535"/>
    <s v="tussock"/>
    <s v="non-canopy"/>
    <s v="NA"/>
    <n v="1"/>
    <n v="0"/>
    <s v="NA"/>
    <n v="0"/>
    <n v="0"/>
    <n v="0"/>
    <n v="0"/>
    <s v="ID as Tetraria capillaris in Nov2020, not recorded in Apr2021, but Lepyrodia recorded in Q8 in Apr2021 census, not Tetraria. Lepyrodia anarthira seems more likely"/>
    <n v="1"/>
  </r>
  <r>
    <x v="6"/>
    <n v="11"/>
    <s v="SS1.11"/>
    <x v="1"/>
    <d v="2020-11-16T00:00:00"/>
    <x v="58"/>
    <n v="4000"/>
    <s v="lignotuber"/>
    <s v="soil-persistent"/>
    <s v="NA"/>
    <n v="3"/>
    <n v="0"/>
    <s v="NA"/>
    <n v="0"/>
    <n v="0"/>
    <n v="0"/>
    <n v="0"/>
    <m/>
    <n v="3"/>
  </r>
  <r>
    <x v="6"/>
    <n v="19"/>
    <s v="SS1.19"/>
    <x v="1"/>
    <d v="2020-11-16T00:00:00"/>
    <x v="17"/>
    <n v="5532"/>
    <s v="rhizome"/>
    <s v="non-canopy"/>
    <s v="NA"/>
    <n v="20"/>
    <n v="1"/>
    <s v="NA"/>
    <n v="0"/>
    <s v="NA"/>
    <s v="NA"/>
    <s v="NA"/>
    <m/>
    <n v="20"/>
  </r>
  <r>
    <x v="6"/>
    <n v="11"/>
    <s v="SS1.11"/>
    <x v="1"/>
    <d v="2020-11-16T00:00:00"/>
    <x v="9"/>
    <n v="8875"/>
    <m/>
    <m/>
    <s v="NA"/>
    <n v="0"/>
    <n v="0"/>
    <s v="NA"/>
    <n v="0"/>
    <n v="1"/>
    <n v="0"/>
    <n v="0"/>
    <m/>
    <n v="1"/>
  </r>
  <r>
    <x v="6"/>
    <n v="11"/>
    <s v="SS1.11"/>
    <x v="1"/>
    <d v="2020-11-16T00:00:00"/>
    <x v="21"/>
    <n v="1377"/>
    <m/>
    <m/>
    <s v="NA"/>
    <n v="0"/>
    <n v="0"/>
    <s v="NA"/>
    <n v="1"/>
    <n v="0"/>
    <n v="0"/>
    <n v="0"/>
    <m/>
    <n v="0"/>
  </r>
  <r>
    <x v="6"/>
    <n v="11"/>
    <s v="SS1.11"/>
    <x v="1"/>
    <d v="2020-11-16T00:00:00"/>
    <x v="10"/>
    <n v="2469"/>
    <m/>
    <m/>
    <s v="NA"/>
    <n v="0"/>
    <n v="0"/>
    <s v="NA"/>
    <n v="0"/>
    <n v="1"/>
    <n v="0"/>
    <n v="0"/>
    <m/>
    <n v="1"/>
  </r>
  <r>
    <x v="6"/>
    <n v="20"/>
    <s v="SS1.20"/>
    <x v="1"/>
    <d v="2020-11-16T00:00:00"/>
    <x v="29"/>
    <n v="10605"/>
    <s v="rhizome"/>
    <s v="non-canopy"/>
    <s v="NA"/>
    <n v="3"/>
    <n v="0"/>
    <s v="NA"/>
    <n v="0"/>
    <s v="NA"/>
    <s v="NA"/>
    <s v="NA"/>
    <m/>
    <n v="3"/>
  </r>
  <r>
    <x v="6"/>
    <n v="12"/>
    <s v="SS1.12"/>
    <x v="1"/>
    <d v="2020-11-16T00:00:00"/>
    <x v="43"/>
    <n v="2302"/>
    <s v="rhizome"/>
    <s v="non-canopy"/>
    <s v="NA"/>
    <n v="7"/>
    <n v="0"/>
    <s v="NA"/>
    <n v="0"/>
    <n v="0"/>
    <n v="0"/>
    <n v="0"/>
    <m/>
    <n v="7"/>
  </r>
  <r>
    <x v="6"/>
    <n v="12"/>
    <s v="SS1.12"/>
    <x v="1"/>
    <d v="2020-11-16T00:00:00"/>
    <x v="0"/>
    <n v="7766"/>
    <s v="lignotuber"/>
    <s v="canopy"/>
    <s v="NA"/>
    <n v="4"/>
    <n v="0"/>
    <s v="NA"/>
    <n v="0"/>
    <n v="0"/>
    <n v="0"/>
    <n v="0"/>
    <m/>
    <n v="4"/>
  </r>
  <r>
    <x v="6"/>
    <n v="12"/>
    <s v="SS1.12"/>
    <x v="1"/>
    <d v="2020-11-16T00:00:00"/>
    <x v="21"/>
    <n v="1377"/>
    <s v="rhizome"/>
    <s v="non-canopy"/>
    <s v="NA"/>
    <n v="10"/>
    <n v="0"/>
    <s v="NA"/>
    <n v="3"/>
    <n v="0"/>
    <n v="0"/>
    <n v="0"/>
    <m/>
    <n v="10"/>
  </r>
  <r>
    <x v="6"/>
    <n v="1"/>
    <s v="SS1.1"/>
    <x v="1"/>
    <d v="2020-11-16T00:00:00"/>
    <x v="17"/>
    <n v="5532"/>
    <m/>
    <m/>
    <s v="NA"/>
    <n v="9"/>
    <n v="0"/>
    <s v="NA"/>
    <n v="0"/>
    <s v="NA"/>
    <s v="NA"/>
    <s v="NA"/>
    <m/>
    <n v="9"/>
  </r>
  <r>
    <x v="6"/>
    <n v="12"/>
    <s v="SS1.12"/>
    <x v="1"/>
    <d v="2020-11-16T00:00:00"/>
    <x v="20"/>
    <n v="2557"/>
    <s v="rhizome"/>
    <s v="transient"/>
    <s v="NA"/>
    <n v="2"/>
    <n v="0"/>
    <s v="NA"/>
    <n v="0"/>
    <n v="0"/>
    <n v="0"/>
    <n v="0"/>
    <m/>
    <n v="2"/>
  </r>
  <r>
    <x v="6"/>
    <n v="12"/>
    <s v="SS1.12"/>
    <x v="1"/>
    <d v="2020-11-16T00:00:00"/>
    <x v="19"/>
    <n v="6325"/>
    <m/>
    <m/>
    <s v="NA"/>
    <n v="1"/>
    <n v="0"/>
    <n v="1"/>
    <n v="0"/>
    <n v="0"/>
    <n v="0"/>
    <n v="0"/>
    <m/>
    <n v="1"/>
  </r>
  <r>
    <x v="6"/>
    <n v="12"/>
    <s v="SS1.12"/>
    <x v="1"/>
    <d v="2020-11-16T00:00:00"/>
    <x v="79"/>
    <n v="11190"/>
    <m/>
    <m/>
    <s v="NA"/>
    <n v="0"/>
    <n v="0"/>
    <s v="NA"/>
    <n v="0"/>
    <n v="1"/>
    <n v="0"/>
    <n v="0"/>
    <m/>
    <n v="1"/>
  </r>
  <r>
    <x v="6"/>
    <n v="13"/>
    <s v="SS1.13"/>
    <x v="1"/>
    <d v="2020-11-16T00:00:00"/>
    <x v="58"/>
    <n v="4000"/>
    <s v="lignotuber"/>
    <s v="soil-persistent"/>
    <s v="NA"/>
    <n v="3"/>
    <n v="0"/>
    <s v="NA"/>
    <n v="0"/>
    <n v="0"/>
    <n v="0"/>
    <n v="0"/>
    <s v="Note: Big ..?"/>
    <n v="3"/>
  </r>
  <r>
    <x v="6"/>
    <n v="13"/>
    <s v="SS1.13"/>
    <x v="1"/>
    <d v="2020-11-16T00:00:00"/>
    <x v="43"/>
    <n v="2302"/>
    <s v="rhizome"/>
    <s v="soil-persistent"/>
    <s v="NA"/>
    <n v="8"/>
    <n v="0"/>
    <s v="NA"/>
    <n v="0"/>
    <n v="0"/>
    <n v="0"/>
    <n v="0"/>
    <m/>
    <n v="8"/>
  </r>
  <r>
    <x v="6"/>
    <n v="13"/>
    <s v="SS1.13"/>
    <x v="1"/>
    <d v="2020-11-16T00:00:00"/>
    <x v="20"/>
    <n v="2557"/>
    <s v="rhizome"/>
    <s v="transient"/>
    <s v="NA"/>
    <n v="30"/>
    <n v="0"/>
    <s v="NA"/>
    <n v="0"/>
    <n v="0"/>
    <n v="0"/>
    <n v="0"/>
    <m/>
    <n v="30"/>
  </r>
  <r>
    <x v="6"/>
    <n v="2"/>
    <s v="SS1.2"/>
    <x v="1"/>
    <d v="2020-11-16T00:00:00"/>
    <x v="17"/>
    <n v="5532"/>
    <m/>
    <m/>
    <s v="NA"/>
    <n v="10"/>
    <n v="0"/>
    <s v="NA"/>
    <n v="0"/>
    <s v="NA"/>
    <s v="NA"/>
    <s v="NA"/>
    <m/>
    <n v="10"/>
  </r>
  <r>
    <x v="6"/>
    <n v="13"/>
    <s v="SS1.13"/>
    <x v="1"/>
    <d v="2020-11-16T00:00:00"/>
    <x v="21"/>
    <n v="1377"/>
    <s v="rhizome"/>
    <s v="non-canopy"/>
    <s v="NA"/>
    <n v="21"/>
    <n v="0"/>
    <s v="NA"/>
    <n v="5"/>
    <n v="0"/>
    <n v="0"/>
    <n v="0"/>
    <m/>
    <n v="21"/>
  </r>
  <r>
    <x v="6"/>
    <n v="13"/>
    <s v="SS1.13"/>
    <x v="1"/>
    <d v="2020-11-16T00:00:00"/>
    <x v="0"/>
    <n v="7766"/>
    <s v="lignotuber"/>
    <s v="canopy"/>
    <s v="NA"/>
    <n v="4"/>
    <n v="0"/>
    <s v="NA"/>
    <n v="0"/>
    <n v="0"/>
    <n v="0"/>
    <n v="0"/>
    <m/>
    <n v="4"/>
  </r>
  <r>
    <x v="6"/>
    <n v="13"/>
    <s v="SS1.13"/>
    <x v="1"/>
    <d v="2020-11-16T00:00:00"/>
    <x v="19"/>
    <n v="6325"/>
    <m/>
    <m/>
    <s v="NA"/>
    <n v="1"/>
    <n v="0"/>
    <s v="NA"/>
    <n v="0"/>
    <n v="0"/>
    <n v="0"/>
    <n v="0"/>
    <m/>
    <n v="1"/>
  </r>
  <r>
    <x v="6"/>
    <n v="14"/>
    <s v="SS1.14"/>
    <x v="1"/>
    <d v="2020-11-16T00:00:00"/>
    <x v="0"/>
    <n v="7766"/>
    <s v="lignotuber"/>
    <s v="canopy"/>
    <s v="NA"/>
    <n v="1"/>
    <n v="0"/>
    <s v="NA"/>
    <n v="0"/>
    <n v="0"/>
    <n v="0"/>
    <n v="0"/>
    <m/>
    <n v="1"/>
  </r>
  <r>
    <x v="6"/>
    <n v="14"/>
    <s v="SS1.14"/>
    <x v="1"/>
    <d v="2020-11-16T00:00:00"/>
    <x v="58"/>
    <n v="4000"/>
    <s v="lignotuber"/>
    <s v="soil-persistent"/>
    <s v="NA"/>
    <n v="3"/>
    <n v="0"/>
    <s v="NA"/>
    <n v="0"/>
    <n v="0"/>
    <n v="0"/>
    <n v="0"/>
    <m/>
    <n v="3"/>
  </r>
  <r>
    <x v="6"/>
    <n v="14"/>
    <s v="SS1.14"/>
    <x v="1"/>
    <d v="2020-11-16T00:00:00"/>
    <x v="43"/>
    <n v="2302"/>
    <s v="rhizome"/>
    <s v="non-canopy"/>
    <s v="NA"/>
    <n v="32"/>
    <n v="0"/>
    <s v="NA"/>
    <n v="0"/>
    <n v="0"/>
    <n v="0"/>
    <n v="0"/>
    <m/>
    <n v="32"/>
  </r>
  <r>
    <x v="6"/>
    <n v="14"/>
    <s v="SS1.14"/>
    <x v="1"/>
    <d v="2020-11-16T00:00:00"/>
    <x v="21"/>
    <n v="1377"/>
    <s v="rhizome"/>
    <s v="non-canopy"/>
    <s v="NA"/>
    <n v="7"/>
    <n v="0"/>
    <s v="NA"/>
    <n v="0"/>
    <n v="0"/>
    <n v="0"/>
    <n v="0"/>
    <m/>
    <n v="7"/>
  </r>
  <r>
    <x v="6"/>
    <n v="14"/>
    <s v="SS1.14"/>
    <x v="1"/>
    <d v="2020-11-16T00:00:00"/>
    <x v="9"/>
    <n v="8875"/>
    <m/>
    <m/>
    <s v="NA"/>
    <n v="0"/>
    <n v="0"/>
    <s v="NA"/>
    <n v="0"/>
    <n v="20"/>
    <n v="0"/>
    <n v="0"/>
    <m/>
    <n v="20"/>
  </r>
  <r>
    <x v="6"/>
    <n v="14"/>
    <s v="SS1.14"/>
    <x v="1"/>
    <d v="2020-11-16T00:00:00"/>
    <x v="26"/>
    <n v="3243"/>
    <m/>
    <m/>
    <s v="NA"/>
    <n v="0"/>
    <n v="0"/>
    <s v="NA"/>
    <n v="0"/>
    <n v="3"/>
    <n v="0"/>
    <n v="0"/>
    <m/>
    <n v="3"/>
  </r>
  <r>
    <x v="6"/>
    <n v="15"/>
    <s v="SS1.15"/>
    <x v="1"/>
    <d v="2020-11-16T00:00:00"/>
    <x v="0"/>
    <n v="7766"/>
    <s v="lignotuber"/>
    <s v="canopy"/>
    <s v="NA"/>
    <n v="2"/>
    <n v="0"/>
    <s v="NA"/>
    <n v="0"/>
    <n v="0"/>
    <n v="0"/>
    <n v="0"/>
    <m/>
    <n v="2"/>
  </r>
  <r>
    <x v="6"/>
    <n v="5"/>
    <s v="SS1.5"/>
    <x v="1"/>
    <d v="2020-11-16T00:00:00"/>
    <x v="8"/>
    <n v="7993"/>
    <m/>
    <m/>
    <s v="NA"/>
    <n v="1"/>
    <n v="0"/>
    <s v="NA"/>
    <n v="0"/>
    <s v="NA"/>
    <s v="NA"/>
    <s v="NA"/>
    <m/>
    <n v="1"/>
  </r>
  <r>
    <x v="6"/>
    <n v="15"/>
    <s v="SS1.15"/>
    <x v="1"/>
    <d v="2020-11-16T00:00:00"/>
    <x v="9"/>
    <n v="8875"/>
    <s v="lignotuber"/>
    <s v="soil-persistent"/>
    <s v="NA"/>
    <n v="1"/>
    <n v="0"/>
    <s v="NA"/>
    <n v="0"/>
    <n v="10"/>
    <n v="0"/>
    <n v="0"/>
    <m/>
    <n v="11"/>
  </r>
  <r>
    <x v="6"/>
    <n v="15"/>
    <s v="SS1.15"/>
    <x v="1"/>
    <d v="2020-11-16T00:00:00"/>
    <x v="58"/>
    <n v="4000"/>
    <s v="lignotuber"/>
    <s v="soil-persistent"/>
    <s v="NA"/>
    <n v="2"/>
    <n v="0"/>
    <s v="NA"/>
    <n v="0"/>
    <n v="0"/>
    <n v="0"/>
    <n v="0"/>
    <m/>
    <n v="2"/>
  </r>
  <r>
    <x v="6"/>
    <n v="15"/>
    <s v="SS1.15"/>
    <x v="1"/>
    <d v="2020-11-16T00:00:00"/>
    <x v="21"/>
    <n v="1377"/>
    <m/>
    <m/>
    <s v="NA"/>
    <n v="11"/>
    <n v="0"/>
    <s v="NA"/>
    <n v="4"/>
    <n v="0"/>
    <n v="0"/>
    <n v="0"/>
    <m/>
    <n v="11"/>
  </r>
  <r>
    <x v="6"/>
    <n v="15"/>
    <s v="SS1.15"/>
    <x v="1"/>
    <d v="2020-11-16T00:00:00"/>
    <x v="43"/>
    <n v="2302"/>
    <m/>
    <m/>
    <s v="NA"/>
    <n v="6"/>
    <n v="0"/>
    <s v="NA"/>
    <n v="0"/>
    <n v="0"/>
    <n v="0"/>
    <n v="0"/>
    <m/>
    <n v="6"/>
  </r>
  <r>
    <x v="6"/>
    <n v="15"/>
    <s v="SS1.15"/>
    <x v="1"/>
    <d v="2020-11-16T00:00:00"/>
    <x v="49"/>
    <n v="5535"/>
    <m/>
    <m/>
    <s v="NA"/>
    <n v="3"/>
    <n v="0"/>
    <s v="NA"/>
    <n v="0"/>
    <n v="0"/>
    <n v="0"/>
    <n v="0"/>
    <s v="ID as Tetraria capillaris in Nov2020, not recorded in Apr2021, but Lepyrodia recorded in Q8 in Apr2021 census, not Tetraria. Lepyrodia anarthira seems more likely"/>
    <n v="3"/>
  </r>
  <r>
    <x v="6"/>
    <n v="16"/>
    <s v="SS1.16"/>
    <x v="1"/>
    <d v="2020-11-16T00:00:00"/>
    <x v="0"/>
    <n v="7766"/>
    <s v="lignotuber"/>
    <s v="canopy"/>
    <s v="NA"/>
    <n v="2"/>
    <n v="0"/>
    <s v="NA"/>
    <n v="0"/>
    <n v="0"/>
    <n v="0"/>
    <n v="0"/>
    <m/>
    <n v="2"/>
  </r>
  <r>
    <x v="6"/>
    <n v="16"/>
    <s v="SS1.16"/>
    <x v="1"/>
    <d v="2020-11-16T00:00:00"/>
    <x v="43"/>
    <n v="2302"/>
    <s v="rhizome"/>
    <s v="non-canopy"/>
    <s v="NA"/>
    <n v="2"/>
    <n v="0"/>
    <s v="NA"/>
    <n v="0"/>
    <n v="0"/>
    <n v="0"/>
    <n v="0"/>
    <m/>
    <n v="2"/>
  </r>
  <r>
    <x v="6"/>
    <n v="16"/>
    <s v="SS1.16"/>
    <x v="1"/>
    <d v="2020-11-16T00:00:00"/>
    <x v="49"/>
    <n v="5535"/>
    <s v="tussock"/>
    <s v="non-canopy"/>
    <s v="NA"/>
    <n v="2"/>
    <n v="0"/>
    <s v="NA"/>
    <n v="0"/>
    <n v="0"/>
    <n v="0"/>
    <n v="0"/>
    <s v="ID as Tetraria capillaris in Nov2020, not recorded in Apr2021, but Lepyrodia recorded in Q8 in Apr2021 census, not Tetraria. Lepyrodia anarthira seems more likely"/>
    <n v="2"/>
  </r>
  <r>
    <x v="6"/>
    <n v="16"/>
    <s v="SS1.16"/>
    <x v="1"/>
    <d v="2020-11-16T00:00:00"/>
    <x v="21"/>
    <n v="1377"/>
    <s v="rhizome"/>
    <s v="non-canopy"/>
    <s v="NA"/>
    <n v="1"/>
    <n v="0"/>
    <s v="NA"/>
    <n v="0"/>
    <n v="0"/>
    <n v="0"/>
    <n v="0"/>
    <m/>
    <n v="1"/>
  </r>
  <r>
    <x v="6"/>
    <n v="17"/>
    <s v="SS1.17"/>
    <x v="1"/>
    <d v="2020-11-16T00:00:00"/>
    <x v="19"/>
    <n v="6325"/>
    <s v="tussock"/>
    <s v="non-canopy"/>
    <s v="NA"/>
    <n v="2"/>
    <n v="0"/>
    <s v="NA"/>
    <n v="0"/>
    <n v="0"/>
    <n v="0"/>
    <n v="0"/>
    <m/>
    <n v="2"/>
  </r>
  <r>
    <x v="6"/>
    <n v="17"/>
    <s v="SS1.17"/>
    <x v="1"/>
    <d v="2020-11-16T00:00:00"/>
    <x v="0"/>
    <n v="7766"/>
    <s v="lignotuber"/>
    <s v="canopy"/>
    <s v="NA"/>
    <n v="1"/>
    <n v="0"/>
    <s v="NA"/>
    <n v="0"/>
    <n v="0"/>
    <n v="0"/>
    <n v="0"/>
    <m/>
    <n v="1"/>
  </r>
  <r>
    <x v="6"/>
    <n v="17"/>
    <s v="SS1.17"/>
    <x v="1"/>
    <d v="2020-11-16T00:00:00"/>
    <x v="58"/>
    <n v="4000"/>
    <s v="lignotuber"/>
    <s v="soil-persistent"/>
    <s v="NA"/>
    <n v="1"/>
    <n v="0"/>
    <s v="NA"/>
    <n v="0"/>
    <n v="1"/>
    <n v="0"/>
    <n v="0"/>
    <m/>
    <n v="2"/>
  </r>
  <r>
    <x v="6"/>
    <n v="17"/>
    <s v="SS1.17"/>
    <x v="1"/>
    <d v="2020-11-16T00:00:00"/>
    <x v="21"/>
    <n v="1377"/>
    <m/>
    <m/>
    <s v="NA"/>
    <n v="0"/>
    <n v="0"/>
    <s v="NA"/>
    <n v="0"/>
    <n v="1"/>
    <n v="0"/>
    <n v="1"/>
    <m/>
    <n v="1"/>
  </r>
  <r>
    <x v="6"/>
    <n v="17"/>
    <s v="SS1.17"/>
    <x v="1"/>
    <d v="2020-11-16T00:00:00"/>
    <x v="26"/>
    <n v="3243"/>
    <m/>
    <m/>
    <s v="NA"/>
    <n v="4"/>
    <n v="0"/>
    <s v="NA"/>
    <n v="0"/>
    <n v="0"/>
    <n v="0"/>
    <n v="0"/>
    <m/>
    <n v="4"/>
  </r>
  <r>
    <x v="6"/>
    <n v="17"/>
    <s v="SS1.17"/>
    <x v="1"/>
    <d v="2020-11-16T00:00:00"/>
    <x v="9"/>
    <n v="8875"/>
    <m/>
    <m/>
    <s v="NA"/>
    <n v="0"/>
    <n v="0"/>
    <s v="NA"/>
    <n v="0"/>
    <n v="1"/>
    <n v="0"/>
    <n v="0"/>
    <m/>
    <n v="1"/>
  </r>
  <r>
    <x v="6"/>
    <n v="18"/>
    <s v="SS1.18"/>
    <x v="1"/>
    <d v="2020-11-16T00:00:00"/>
    <x v="9"/>
    <n v="8875"/>
    <s v="lignotuber"/>
    <s v="soil-persistent"/>
    <s v="NA"/>
    <n v="0"/>
    <n v="0"/>
    <s v="NA"/>
    <n v="0"/>
    <n v="23"/>
    <n v="0"/>
    <n v="0"/>
    <m/>
    <n v="23"/>
  </r>
  <r>
    <x v="6"/>
    <n v="18"/>
    <s v="SS1.18"/>
    <x v="1"/>
    <d v="2020-11-16T00:00:00"/>
    <x v="58"/>
    <n v="4000"/>
    <m/>
    <m/>
    <s v="NA"/>
    <n v="1"/>
    <n v="0"/>
    <s v="NA"/>
    <n v="0"/>
    <n v="6"/>
    <n v="0"/>
    <n v="0"/>
    <m/>
    <n v="7"/>
  </r>
  <r>
    <x v="6"/>
    <n v="18"/>
    <s v="SS1.18"/>
    <x v="1"/>
    <d v="2020-11-16T00:00:00"/>
    <x v="26"/>
    <n v="3243"/>
    <m/>
    <m/>
    <s v="NA"/>
    <n v="0"/>
    <n v="0"/>
    <s v="NA"/>
    <n v="0"/>
    <n v="2"/>
    <n v="0"/>
    <n v="0"/>
    <m/>
    <n v="2"/>
  </r>
  <r>
    <x v="6"/>
    <n v="18"/>
    <s v="SS1.18"/>
    <x v="1"/>
    <d v="2020-11-16T00:00:00"/>
    <x v="52"/>
    <n v="2451"/>
    <m/>
    <m/>
    <s v="NA"/>
    <n v="0"/>
    <n v="0"/>
    <s v="NA"/>
    <n v="0"/>
    <n v="42"/>
    <n v="0"/>
    <n v="0"/>
    <s v="more likely Isolepis habra than I. subtilissima as orginally recorded in Nov2020"/>
    <n v="42"/>
  </r>
  <r>
    <x v="6"/>
    <n v="19"/>
    <s v="SS1.19"/>
    <x v="1"/>
    <d v="2020-11-16T00:00:00"/>
    <x v="58"/>
    <n v="4000"/>
    <s v="lignotuber"/>
    <s v="soil-persistent"/>
    <s v="NA"/>
    <n v="5"/>
    <n v="0"/>
    <s v="NA"/>
    <n v="0"/>
    <n v="0"/>
    <n v="0"/>
    <n v="0"/>
    <m/>
    <n v="5"/>
  </r>
  <r>
    <x v="6"/>
    <n v="19"/>
    <s v="SS1.19"/>
    <x v="1"/>
    <d v="2020-11-16T00:00:00"/>
    <x v="0"/>
    <n v="7766"/>
    <s v="lignotuber"/>
    <s v="non-canopy"/>
    <s v="NA"/>
    <n v="0"/>
    <n v="0"/>
    <s v="NA"/>
    <n v="0"/>
    <n v="1"/>
    <n v="0"/>
    <n v="0"/>
    <m/>
    <n v="1"/>
  </r>
  <r>
    <x v="6"/>
    <n v="19"/>
    <s v="SS1.19"/>
    <x v="1"/>
    <d v="2020-11-16T00:00:00"/>
    <x v="43"/>
    <n v="2302"/>
    <s v="rhizome"/>
    <s v="non-canopy"/>
    <s v="NA"/>
    <n v="4"/>
    <n v="0"/>
    <s v="NA"/>
    <n v="0"/>
    <n v="0"/>
    <n v="0"/>
    <n v="0"/>
    <m/>
    <n v="4"/>
  </r>
  <r>
    <x v="6"/>
    <n v="17"/>
    <s v="SS1.17"/>
    <x v="1"/>
    <d v="2020-11-16T00:00:00"/>
    <x v="17"/>
    <n v="5532"/>
    <m/>
    <m/>
    <s v="NA"/>
    <n v="8"/>
    <n v="0"/>
    <s v="NA"/>
    <n v="0"/>
    <s v="NA"/>
    <s v="NA"/>
    <s v="NA"/>
    <m/>
    <n v="8"/>
  </r>
  <r>
    <x v="6"/>
    <n v="19"/>
    <s v="SS1.19"/>
    <x v="1"/>
    <d v="2020-11-16T00:00:00"/>
    <x v="9"/>
    <n v="8875"/>
    <m/>
    <m/>
    <s v="NA"/>
    <n v="0"/>
    <n v="0"/>
    <s v="NA"/>
    <n v="0"/>
    <n v="7"/>
    <n v="0"/>
    <n v="0"/>
    <m/>
    <n v="7"/>
  </r>
  <r>
    <x v="6"/>
    <n v="19"/>
    <s v="SS1.19"/>
    <x v="1"/>
    <d v="2020-11-16T00:00:00"/>
    <x v="21"/>
    <n v="1377"/>
    <m/>
    <m/>
    <s v="NA"/>
    <n v="1"/>
    <n v="0"/>
    <s v="NA"/>
    <n v="0"/>
    <n v="0"/>
    <n v="0"/>
    <n v="0"/>
    <m/>
    <n v="1"/>
  </r>
  <r>
    <x v="6"/>
    <n v="19"/>
    <s v="SS1.19"/>
    <x v="1"/>
    <d v="2020-11-16T00:00:00"/>
    <x v="79"/>
    <n v="11190"/>
    <m/>
    <m/>
    <s v="NA"/>
    <n v="0"/>
    <n v="0"/>
    <s v="NA"/>
    <n v="0"/>
    <n v="8"/>
    <n v="0"/>
    <n v="0"/>
    <m/>
    <n v="8"/>
  </r>
  <r>
    <x v="6"/>
    <n v="19"/>
    <s v="SS1.19"/>
    <x v="1"/>
    <d v="2020-11-16T00:00:00"/>
    <x v="55"/>
    <n v="11903"/>
    <m/>
    <m/>
    <s v="NA"/>
    <n v="0"/>
    <n v="0"/>
    <s v="NA"/>
    <n v="0"/>
    <n v="3"/>
    <n v="0"/>
    <n v="0"/>
    <m/>
    <n v="3"/>
  </r>
  <r>
    <x v="6"/>
    <n v="19"/>
    <s v="SS1.19"/>
    <x v="1"/>
    <d v="2020-11-16T00:00:00"/>
    <x v="52"/>
    <n v="2451"/>
    <m/>
    <m/>
    <s v="NA"/>
    <n v="0"/>
    <n v="0"/>
    <s v="NA"/>
    <n v="0"/>
    <n v="8"/>
    <n v="0"/>
    <n v="0"/>
    <s v="more likely Isolepis habra than I. subtilissima as orginally recorded in Nov2020"/>
    <n v="8"/>
  </r>
  <r>
    <x v="6"/>
    <n v="20"/>
    <s v="SS1.20"/>
    <x v="1"/>
    <d v="2020-11-16T00:00:00"/>
    <x v="0"/>
    <n v="7766"/>
    <s v="lignotuber"/>
    <s v="canopy"/>
    <s v="NA"/>
    <n v="2"/>
    <n v="0"/>
    <s v="NA"/>
    <n v="0"/>
    <n v="1"/>
    <n v="0"/>
    <n v="0"/>
    <m/>
    <n v="3"/>
  </r>
  <r>
    <x v="6"/>
    <n v="20"/>
    <s v="SS1.20"/>
    <x v="1"/>
    <d v="2020-11-16T00:00:00"/>
    <x v="58"/>
    <n v="4000"/>
    <s v="lignotuber"/>
    <s v="soil-persistent"/>
    <s v="NA"/>
    <n v="2"/>
    <n v="0"/>
    <s v="NA"/>
    <n v="0"/>
    <n v="2"/>
    <n v="0"/>
    <n v="0"/>
    <m/>
    <n v="4"/>
  </r>
  <r>
    <x v="6"/>
    <n v="20"/>
    <s v="SS1.20"/>
    <x v="1"/>
    <d v="2020-11-16T00:00:00"/>
    <x v="43"/>
    <n v="2302"/>
    <s v="rhizome"/>
    <s v="non-canopy"/>
    <s v="NA"/>
    <n v="4"/>
    <n v="0"/>
    <s v="NA"/>
    <n v="0"/>
    <n v="0"/>
    <n v="0"/>
    <n v="0"/>
    <m/>
    <n v="4"/>
  </r>
  <r>
    <x v="6"/>
    <n v="20"/>
    <s v="SS1.20"/>
    <x v="1"/>
    <d v="2020-11-16T00:00:00"/>
    <x v="9"/>
    <n v="8875"/>
    <m/>
    <m/>
    <s v="NA"/>
    <n v="0"/>
    <n v="0"/>
    <s v="NA"/>
    <n v="0"/>
    <n v="52"/>
    <n v="0"/>
    <n v="1"/>
    <m/>
    <n v="52"/>
  </r>
  <r>
    <x v="6"/>
    <n v="20"/>
    <s v="SS1.20"/>
    <x v="1"/>
    <d v="2020-11-16T00:00:00"/>
    <x v="21"/>
    <n v="1377"/>
    <m/>
    <m/>
    <s v="NA"/>
    <n v="4"/>
    <n v="0"/>
    <s v="NA"/>
    <n v="2"/>
    <n v="0"/>
    <n v="0"/>
    <n v="0"/>
    <m/>
    <n v="4"/>
  </r>
  <r>
    <x v="6"/>
    <n v="20"/>
    <s v="SS1.20"/>
    <x v="1"/>
    <d v="2020-11-16T00:00:00"/>
    <x v="26"/>
    <n v="3243"/>
    <m/>
    <m/>
    <s v="NA"/>
    <n v="0"/>
    <n v="0"/>
    <s v="NA"/>
    <n v="0"/>
    <n v="2"/>
    <n v="0"/>
    <n v="0"/>
    <m/>
    <n v="2"/>
  </r>
  <r>
    <x v="6"/>
    <n v="20"/>
    <s v="SS1.20"/>
    <x v="1"/>
    <d v="2020-11-16T00:00:00"/>
    <x v="16"/>
    <n v="2603"/>
    <m/>
    <m/>
    <s v="NA"/>
    <n v="0"/>
    <n v="0"/>
    <s v="NA"/>
    <n v="0"/>
    <n v="1"/>
    <n v="0"/>
    <n v="0"/>
    <m/>
    <n v="1"/>
  </r>
  <r>
    <x v="6"/>
    <n v="20"/>
    <s v="SS1.20"/>
    <x v="1"/>
    <d v="2020-11-16T00:00:00"/>
    <x v="52"/>
    <n v="2451"/>
    <s v="stolon"/>
    <m/>
    <s v="NA"/>
    <n v="0"/>
    <n v="0"/>
    <s v="NA"/>
    <n v="0"/>
    <n v="6"/>
    <n v="0"/>
    <n v="0"/>
    <s v="uncertain ID. Stolon, so could be Isolepis subtillissima, as originally recorded in Nov2020, but confirmed ID from Q1 in Apr 2021 was Isolepis habra"/>
    <n v="6"/>
  </r>
  <r>
    <x v="7"/>
    <n v="1"/>
    <s v="SS2.1"/>
    <x v="1"/>
    <d v="2020-11-16T00:00:00"/>
    <x v="29"/>
    <n v="10605"/>
    <s v="rhizome"/>
    <s v="non-canopy"/>
    <s v="NA"/>
    <n v="8"/>
    <n v="0"/>
    <s v="NA"/>
    <n v="0"/>
    <s v="NA"/>
    <s v="NA"/>
    <s v="NA"/>
    <m/>
    <n v="8"/>
  </r>
  <r>
    <x v="7"/>
    <n v="1"/>
    <s v="SS2.1"/>
    <x v="1"/>
    <d v="2020-11-16T00:00:00"/>
    <x v="43"/>
    <n v="2302"/>
    <s v="rhizome"/>
    <s v="non-canopy"/>
    <s v="NA"/>
    <n v="24"/>
    <n v="0"/>
    <s v="NA"/>
    <n v="0"/>
    <s v="NA"/>
    <s v="NA"/>
    <s v="NA"/>
    <m/>
    <n v="24"/>
  </r>
  <r>
    <x v="7"/>
    <n v="1"/>
    <s v="SS2.1"/>
    <x v="1"/>
    <d v="2020-11-16T00:00:00"/>
    <x v="60"/>
    <n v="5657"/>
    <s v="NA"/>
    <s v="non-canopy"/>
    <s v="NA"/>
    <n v="1"/>
    <n v="0"/>
    <s v="NA"/>
    <n v="1"/>
    <n v="0"/>
    <n v="0"/>
    <n v="0"/>
    <m/>
    <n v="1"/>
  </r>
  <r>
    <x v="7"/>
    <n v="1"/>
    <s v="SS2.1"/>
    <x v="1"/>
    <d v="2020-11-16T00:00:00"/>
    <x v="17"/>
    <n v="5532"/>
    <s v="rhizome"/>
    <s v="non-canopy"/>
    <s v="NA"/>
    <n v="10"/>
    <n v="0"/>
    <s v="NA"/>
    <n v="0"/>
    <s v="NA"/>
    <s v="NA"/>
    <s v="NA"/>
    <m/>
    <n v="10"/>
  </r>
  <r>
    <x v="7"/>
    <n v="1"/>
    <s v="SS2.1"/>
    <x v="1"/>
    <d v="2020-11-16T00:00:00"/>
    <x v="26"/>
    <n v="3243"/>
    <s v="none"/>
    <s v="soil-persistent"/>
    <s v="NA"/>
    <n v="0"/>
    <n v="0"/>
    <s v="NA"/>
    <n v="0"/>
    <n v="5"/>
    <n v="0"/>
    <n v="1"/>
    <m/>
    <n v="5"/>
  </r>
  <r>
    <x v="7"/>
    <n v="1"/>
    <s v="SS2.1"/>
    <x v="1"/>
    <d v="2020-11-16T00:00:00"/>
    <x v="59"/>
    <n v="2322"/>
    <m/>
    <m/>
    <s v="NA"/>
    <n v="9"/>
    <n v="0"/>
    <s v="NA"/>
    <n v="4"/>
    <s v="NA"/>
    <s v="NA"/>
    <s v="NA"/>
    <m/>
    <n v="9"/>
  </r>
  <r>
    <x v="7"/>
    <n v="1"/>
    <s v="SS2.1"/>
    <x v="1"/>
    <d v="2020-11-16T00:00:00"/>
    <x v="52"/>
    <n v="2451"/>
    <m/>
    <m/>
    <s v="NA"/>
    <n v="0"/>
    <n v="0"/>
    <s v="NA"/>
    <n v="0"/>
    <n v="13"/>
    <n v="0"/>
    <n v="0"/>
    <m/>
    <n v="13"/>
  </r>
  <r>
    <x v="7"/>
    <n v="1"/>
    <s v="SS2.1"/>
    <x v="1"/>
    <d v="2020-11-16T00:00:00"/>
    <x v="55"/>
    <n v="11903"/>
    <m/>
    <m/>
    <s v="NA"/>
    <n v="0"/>
    <n v="0"/>
    <s v="NA"/>
    <n v="0"/>
    <n v="1"/>
    <n v="0"/>
    <n v="0"/>
    <m/>
    <n v="1"/>
  </r>
  <r>
    <x v="7"/>
    <n v="1"/>
    <s v="SS2.1"/>
    <x v="1"/>
    <d v="2020-11-16T00:00:00"/>
    <x v="9"/>
    <n v="8875"/>
    <m/>
    <m/>
    <s v="NA"/>
    <n v="0"/>
    <n v="0"/>
    <s v="NA"/>
    <n v="0"/>
    <n v="1"/>
    <n v="0"/>
    <n v="0"/>
    <m/>
    <n v="1"/>
  </r>
  <r>
    <x v="7"/>
    <n v="1"/>
    <s v="SS2.1"/>
    <x v="1"/>
    <d v="2020-11-16T00:00:00"/>
    <x v="65"/>
    <n v="3150"/>
    <m/>
    <m/>
    <s v="NA"/>
    <n v="0"/>
    <n v="0"/>
    <s v="NA"/>
    <n v="0"/>
    <n v="1"/>
    <n v="0"/>
    <n v="0"/>
    <s v="ID confirmed with flowering specimen Apr2021"/>
    <n v="1"/>
  </r>
  <r>
    <x v="7"/>
    <n v="1"/>
    <s v="SS2.1"/>
    <x v="1"/>
    <d v="2020-11-16T00:00:00"/>
    <x v="116"/>
    <n v="1844"/>
    <m/>
    <m/>
    <s v="NA"/>
    <n v="0"/>
    <n v="0"/>
    <s v="NA"/>
    <n v="0"/>
    <n v="1"/>
    <n v="0"/>
    <n v="0"/>
    <s v="ID'd as Brassicaceae, resembled Rorippa but specimen lost"/>
    <n v="1"/>
  </r>
  <r>
    <x v="7"/>
    <n v="1"/>
    <s v="SS2.1"/>
    <x v="1"/>
    <d v="2020-11-16T00:00:00"/>
    <x v="91"/>
    <n v="10442"/>
    <m/>
    <m/>
    <s v="NA"/>
    <n v="0"/>
    <n v="0"/>
    <s v="NA"/>
    <n v="0"/>
    <n v="1"/>
    <n v="0"/>
    <n v="0"/>
    <s v="ID confirmed with fruiting specimen Apr2021"/>
    <n v="1"/>
  </r>
  <r>
    <x v="7"/>
    <n v="2"/>
    <s v="SS2.2"/>
    <x v="1"/>
    <d v="2020-11-16T00:00:00"/>
    <x v="43"/>
    <n v="2302"/>
    <s v="rhizome"/>
    <s v="non-canopy"/>
    <s v="NA"/>
    <n v="25"/>
    <n v="0"/>
    <s v="NA"/>
    <n v="0"/>
    <n v="0"/>
    <n v="0"/>
    <n v="0"/>
    <m/>
    <n v="25"/>
  </r>
  <r>
    <x v="7"/>
    <n v="2"/>
    <s v="SS2.2"/>
    <x v="1"/>
    <d v="2020-11-16T00:00:00"/>
    <x v="29"/>
    <n v="10605"/>
    <s v="rhizome"/>
    <s v="non-canopy"/>
    <s v="NA"/>
    <n v="2"/>
    <n v="0"/>
    <s v="NA"/>
    <n v="0"/>
    <s v="NA"/>
    <s v="NA"/>
    <s v="NA"/>
    <m/>
    <n v="2"/>
  </r>
  <r>
    <x v="7"/>
    <n v="2"/>
    <s v="SS2.2"/>
    <x v="1"/>
    <d v="2020-11-16T00:00:00"/>
    <x v="17"/>
    <n v="5532"/>
    <s v="rhizome"/>
    <s v="non-canopy"/>
    <s v="NA"/>
    <n v="10"/>
    <n v="0"/>
    <s v="NA"/>
    <n v="0"/>
    <s v="NA"/>
    <s v="NA"/>
    <s v="NA"/>
    <m/>
    <n v="10"/>
  </r>
  <r>
    <x v="7"/>
    <n v="2"/>
    <s v="SS2.2"/>
    <x v="1"/>
    <d v="2020-11-16T00:00:00"/>
    <x v="60"/>
    <n v="5657"/>
    <s v="NA"/>
    <s v="non-canopy"/>
    <s v="NA"/>
    <n v="8"/>
    <n v="0"/>
    <s v="NA"/>
    <n v="8"/>
    <n v="0"/>
    <n v="0"/>
    <n v="0"/>
    <m/>
    <n v="8"/>
  </r>
  <r>
    <x v="7"/>
    <n v="2"/>
    <s v="SS2.2"/>
    <x v="1"/>
    <d v="2020-11-16T00:00:00"/>
    <x v="59"/>
    <n v="2322"/>
    <m/>
    <m/>
    <s v="NA"/>
    <n v="6"/>
    <n v="0"/>
    <s v="NA"/>
    <n v="2"/>
    <s v="NA"/>
    <s v="NA"/>
    <s v="NA"/>
    <m/>
    <n v="6"/>
  </r>
  <r>
    <x v="7"/>
    <n v="2"/>
    <s v="SS2.2"/>
    <x v="1"/>
    <d v="2020-11-16T00:00:00"/>
    <x v="115"/>
    <n v="2408"/>
    <m/>
    <m/>
    <s v="NA"/>
    <n v="1"/>
    <n v="0"/>
    <s v="NA"/>
    <n v="0"/>
    <s v="NA"/>
    <s v="NA"/>
    <s v="NA"/>
    <m/>
    <n v="1"/>
  </r>
  <r>
    <x v="7"/>
    <n v="2"/>
    <s v="SS2.2"/>
    <x v="1"/>
    <d v="2020-11-16T00:00:00"/>
    <x v="66"/>
    <n v="7914"/>
    <m/>
    <m/>
    <s v="NA"/>
    <n v="0"/>
    <n v="0"/>
    <s v="NA"/>
    <n v="0"/>
    <n v="1"/>
    <n v="0"/>
    <n v="0"/>
    <s v="original ID was Asteraceae, but likely Senecio diaschides"/>
    <n v="1"/>
  </r>
  <r>
    <x v="7"/>
    <n v="3"/>
    <s v="SS2.3"/>
    <x v="1"/>
    <d v="2020-11-16T00:00:00"/>
    <x v="61"/>
    <n v="4232"/>
    <s v="lignotuber"/>
    <s v="canopy"/>
    <s v="NA"/>
    <n v="2"/>
    <n v="0"/>
    <s v="NA"/>
    <n v="0"/>
    <n v="0"/>
    <n v="0"/>
    <n v="0"/>
    <m/>
    <n v="2"/>
  </r>
  <r>
    <x v="7"/>
    <n v="3"/>
    <s v="SS2.3"/>
    <x v="1"/>
    <d v="2020-11-16T00:00:00"/>
    <x v="43"/>
    <n v="2302"/>
    <s v="rhizome"/>
    <s v="non-canopy"/>
    <s v="NA"/>
    <n v="20"/>
    <n v="0"/>
    <s v="NA"/>
    <n v="0"/>
    <n v="0"/>
    <n v="0"/>
    <n v="0"/>
    <m/>
    <n v="20"/>
  </r>
  <r>
    <x v="7"/>
    <n v="3"/>
    <s v="SS2.3"/>
    <x v="1"/>
    <d v="2020-11-16T00:00:00"/>
    <x v="17"/>
    <n v="5532"/>
    <s v="rhizome"/>
    <s v="non-canopy"/>
    <s v="NA"/>
    <n v="11"/>
    <n v="0"/>
    <s v="NA"/>
    <n v="0"/>
    <s v="NA"/>
    <s v="NA"/>
    <s v="NA"/>
    <m/>
    <n v="11"/>
  </r>
  <r>
    <x v="7"/>
    <n v="3"/>
    <s v="SS2.3"/>
    <x v="1"/>
    <d v="2020-11-16T00:00:00"/>
    <x v="60"/>
    <n v="5657"/>
    <s v="NA"/>
    <s v="non-canopy"/>
    <s v="NA"/>
    <n v="15"/>
    <n v="0"/>
    <s v="NA"/>
    <n v="12"/>
    <n v="0"/>
    <n v="0"/>
    <n v="0"/>
    <m/>
    <n v="15"/>
  </r>
  <r>
    <x v="7"/>
    <n v="3"/>
    <s v="SS2.3"/>
    <x v="1"/>
    <d v="2020-11-16T00:00:00"/>
    <x v="29"/>
    <n v="10605"/>
    <m/>
    <m/>
    <s v="NA"/>
    <n v="1"/>
    <n v="0"/>
    <s v="NA"/>
    <n v="0"/>
    <s v="NA"/>
    <s v="NA"/>
    <s v="NA"/>
    <m/>
    <n v="1"/>
  </r>
  <r>
    <x v="7"/>
    <n v="3"/>
    <s v="SS2.3"/>
    <x v="1"/>
    <d v="2020-11-16T00:00:00"/>
    <x v="59"/>
    <n v="2322"/>
    <m/>
    <m/>
    <s v="NA"/>
    <n v="9"/>
    <n v="0"/>
    <s v="NA"/>
    <n v="2"/>
    <s v="NA"/>
    <s v="NA"/>
    <s v="NA"/>
    <m/>
    <n v="9"/>
  </r>
  <r>
    <x v="7"/>
    <n v="3"/>
    <s v="SS2.3"/>
    <x v="1"/>
    <d v="2020-11-16T00:00:00"/>
    <x v="115"/>
    <n v="2408"/>
    <m/>
    <m/>
    <s v="NA"/>
    <n v="3"/>
    <n v="0"/>
    <s v="NA"/>
    <n v="3"/>
    <s v="NA"/>
    <s v="NA"/>
    <s v="NA"/>
    <m/>
    <n v="3"/>
  </r>
  <r>
    <x v="7"/>
    <n v="3"/>
    <s v="SS2.3"/>
    <x v="1"/>
    <d v="2020-11-16T00:00:00"/>
    <x v="52"/>
    <n v="2451"/>
    <m/>
    <m/>
    <s v="NA"/>
    <n v="0"/>
    <n v="0"/>
    <s v="NA"/>
    <n v="0"/>
    <n v="5"/>
    <n v="0"/>
    <n v="5"/>
    <m/>
    <n v="5"/>
  </r>
  <r>
    <x v="7"/>
    <n v="3"/>
    <s v="SS2.3"/>
    <x v="1"/>
    <d v="2020-11-16T00:00:00"/>
    <x v="26"/>
    <n v="3243"/>
    <m/>
    <m/>
    <s v="NA"/>
    <n v="0"/>
    <n v="0"/>
    <s v="NA"/>
    <n v="0"/>
    <n v="2"/>
    <n v="0"/>
    <n v="0"/>
    <m/>
    <n v="2"/>
  </r>
  <r>
    <x v="7"/>
    <n v="4"/>
    <s v="SS2.4"/>
    <x v="1"/>
    <d v="2020-11-16T00:00:00"/>
    <x v="61"/>
    <n v="4232"/>
    <s v="lignotuber"/>
    <s v="canopy"/>
    <s v="NA"/>
    <n v="0"/>
    <n v="2"/>
    <s v="NA"/>
    <n v="0"/>
    <n v="0"/>
    <n v="0"/>
    <n v="0"/>
    <m/>
    <n v="0"/>
  </r>
  <r>
    <x v="7"/>
    <n v="4"/>
    <s v="SS2.4"/>
    <x v="1"/>
    <d v="2020-11-16T00:00:00"/>
    <x v="43"/>
    <n v="2302"/>
    <s v="rhizome"/>
    <s v="non-canopy"/>
    <s v="NA"/>
    <n v="12"/>
    <n v="0"/>
    <s v="NA"/>
    <n v="0"/>
    <n v="0"/>
    <n v="0"/>
    <n v="0"/>
    <m/>
    <n v="12"/>
  </r>
  <r>
    <x v="7"/>
    <n v="4"/>
    <s v="SS2.4"/>
    <x v="1"/>
    <d v="2020-11-16T00:00:00"/>
    <x v="60"/>
    <n v="5657"/>
    <s v="NA"/>
    <s v="non-canopy"/>
    <s v="NA"/>
    <n v="13"/>
    <n v="0"/>
    <s v="NA"/>
    <n v="11"/>
    <n v="0"/>
    <n v="0"/>
    <n v="0"/>
    <m/>
    <n v="13"/>
  </r>
  <r>
    <x v="7"/>
    <n v="4"/>
    <s v="SS2.4"/>
    <x v="1"/>
    <d v="2020-11-16T00:00:00"/>
    <x v="29"/>
    <n v="10605"/>
    <s v="rhizome"/>
    <s v="non-canopy"/>
    <s v="NA"/>
    <n v="8"/>
    <n v="0"/>
    <s v="NA"/>
    <n v="0"/>
    <s v="NA"/>
    <s v="NA"/>
    <s v="NA"/>
    <m/>
    <n v="8"/>
  </r>
  <r>
    <x v="7"/>
    <n v="4"/>
    <s v="SS2.4"/>
    <x v="1"/>
    <d v="2020-11-16T00:00:00"/>
    <x v="17"/>
    <n v="5532"/>
    <s v="rhizome"/>
    <s v="non-canopy"/>
    <s v="NA"/>
    <n v="16"/>
    <n v="0"/>
    <s v="NA"/>
    <n v="0"/>
    <s v="NA"/>
    <s v="NA"/>
    <s v="NA"/>
    <m/>
    <n v="16"/>
  </r>
  <r>
    <x v="7"/>
    <n v="4"/>
    <s v="SS2.4"/>
    <x v="1"/>
    <d v="2020-11-16T00:00:00"/>
    <x v="59"/>
    <n v="2322"/>
    <m/>
    <m/>
    <s v="NA"/>
    <n v="4"/>
    <n v="0"/>
    <s v="NA"/>
    <n v="4"/>
    <s v="NA"/>
    <s v="NA"/>
    <s v="NA"/>
    <m/>
    <n v="4"/>
  </r>
  <r>
    <x v="7"/>
    <n v="4"/>
    <s v="SS2.4"/>
    <x v="1"/>
    <d v="2020-11-16T00:00:00"/>
    <x v="26"/>
    <n v="3243"/>
    <m/>
    <m/>
    <s v="NA"/>
    <n v="0"/>
    <n v="0"/>
    <s v="NA"/>
    <n v="0"/>
    <n v="3"/>
    <n v="0"/>
    <n v="0"/>
    <m/>
    <n v="3"/>
  </r>
  <r>
    <x v="7"/>
    <n v="5"/>
    <s v="SS2.5"/>
    <x v="1"/>
    <d v="2020-11-16T00:00:00"/>
    <x v="61"/>
    <n v="4232"/>
    <s v="lignotuber"/>
    <s v="canopy"/>
    <s v="NA"/>
    <n v="3"/>
    <n v="0"/>
    <s v="NA"/>
    <n v="0"/>
    <n v="0"/>
    <n v="0"/>
    <n v="0"/>
    <m/>
    <n v="3"/>
  </r>
  <r>
    <x v="7"/>
    <n v="5"/>
    <s v="SS2.5"/>
    <x v="1"/>
    <d v="2020-11-16T00:00:00"/>
    <x v="17"/>
    <n v="5532"/>
    <s v="rhizome"/>
    <s v="non-canopy"/>
    <s v="NA"/>
    <n v="4"/>
    <n v="0"/>
    <s v="NA"/>
    <n v="0"/>
    <s v="NA"/>
    <s v="NA"/>
    <s v="NA"/>
    <m/>
    <n v="4"/>
  </r>
  <r>
    <x v="7"/>
    <n v="5"/>
    <s v="SS2.5"/>
    <x v="1"/>
    <d v="2020-11-16T00:00:00"/>
    <x v="43"/>
    <n v="2302"/>
    <s v="rhizome"/>
    <s v="non-canopy"/>
    <s v="NA"/>
    <n v="23"/>
    <n v="0"/>
    <s v="NA"/>
    <n v="1"/>
    <n v="0"/>
    <n v="0"/>
    <n v="0"/>
    <m/>
    <n v="23"/>
  </r>
  <r>
    <x v="7"/>
    <n v="5"/>
    <s v="SS2.5"/>
    <x v="1"/>
    <d v="2020-11-16T00:00:00"/>
    <x v="62"/>
    <n v="2203"/>
    <s v="NA"/>
    <s v="non-canopy"/>
    <s v="NA"/>
    <n v="10"/>
    <n v="0"/>
    <s v="NA"/>
    <n v="0"/>
    <n v="0"/>
    <n v="0"/>
    <n v="0"/>
    <m/>
    <n v="10"/>
  </r>
  <r>
    <x v="7"/>
    <n v="5"/>
    <s v="SS2.5"/>
    <x v="1"/>
    <d v="2020-11-16T00:00:00"/>
    <x v="60"/>
    <n v="5657"/>
    <m/>
    <m/>
    <s v="NA"/>
    <n v="14"/>
    <n v="0"/>
    <s v="NA"/>
    <n v="5"/>
    <n v="0"/>
    <n v="0"/>
    <n v="0"/>
    <m/>
    <n v="14"/>
  </r>
  <r>
    <x v="7"/>
    <n v="5"/>
    <s v="SS2.5"/>
    <x v="1"/>
    <d v="2020-11-16T00:00:00"/>
    <x v="55"/>
    <n v="11903"/>
    <m/>
    <m/>
    <s v="NA"/>
    <n v="0"/>
    <n v="0"/>
    <s v="NA"/>
    <n v="0"/>
    <n v="4"/>
    <n v="0"/>
    <n v="0"/>
    <m/>
    <n v="4"/>
  </r>
  <r>
    <x v="7"/>
    <n v="5"/>
    <s v="SS2.5"/>
    <x v="1"/>
    <d v="2020-11-16T00:00:00"/>
    <x v="26"/>
    <n v="3243"/>
    <m/>
    <m/>
    <s v="NA"/>
    <n v="0"/>
    <n v="0"/>
    <s v="NA"/>
    <n v="0"/>
    <n v="4"/>
    <n v="0"/>
    <n v="0"/>
    <m/>
    <n v="4"/>
  </r>
  <r>
    <x v="7"/>
    <n v="5"/>
    <s v="SS2.5"/>
    <x v="1"/>
    <d v="2020-11-16T00:00:00"/>
    <x v="91"/>
    <n v="10442"/>
    <m/>
    <m/>
    <s v="NA"/>
    <n v="0"/>
    <n v="0"/>
    <s v="NA"/>
    <n v="0"/>
    <n v="1"/>
    <n v="0"/>
    <n v="0"/>
    <s v="ID confirmed with fruiting specimen Apr2021"/>
    <n v="1"/>
  </r>
  <r>
    <x v="7"/>
    <n v="5"/>
    <s v="SS2.5"/>
    <x v="1"/>
    <d v="2020-11-16T00:00:00"/>
    <x v="117"/>
    <n v="6677"/>
    <m/>
    <m/>
    <s v="NA"/>
    <n v="0"/>
    <n v="0"/>
    <s v="NA"/>
    <n v="0"/>
    <s v="NA"/>
    <s v="NA"/>
    <s v="NA"/>
    <s v="ID uncertain, mostly simple leaves, could be M. gracile var. lineare"/>
    <n v="0"/>
  </r>
  <r>
    <x v="7"/>
    <n v="5"/>
    <s v="SS2.5"/>
    <x v="1"/>
    <d v="2020-11-16T00:00:00"/>
    <x v="52"/>
    <n v="2451"/>
    <m/>
    <m/>
    <s v="NA"/>
    <n v="0"/>
    <n v="0"/>
    <s v="NA"/>
    <n v="0"/>
    <n v="9"/>
    <n v="0"/>
    <n v="0"/>
    <m/>
    <n v="9"/>
  </r>
  <r>
    <x v="7"/>
    <n v="5"/>
    <s v="SS2.5"/>
    <x v="1"/>
    <d v="2020-11-16T00:00:00"/>
    <x v="118"/>
    <n v="2395"/>
    <m/>
    <m/>
    <s v="NA"/>
    <n v="0"/>
    <n v="0"/>
    <s v="NA"/>
    <n v="3"/>
    <n v="0"/>
    <n v="0"/>
    <n v="0"/>
    <s v="ID corrected from Cyperus gracilis based on flowering specimen in Apr2021"/>
    <n v="0"/>
  </r>
  <r>
    <x v="7"/>
    <n v="6"/>
    <s v="SS2.6"/>
    <x v="1"/>
    <d v="2020-11-16T00:00:00"/>
    <x v="61"/>
    <n v="4232"/>
    <s v="lignotuber"/>
    <s v="canopy"/>
    <s v="NA"/>
    <n v="1"/>
    <n v="0"/>
    <s v="NA"/>
    <n v="0"/>
    <n v="0"/>
    <n v="0"/>
    <n v="0"/>
    <m/>
    <n v="1"/>
  </r>
  <r>
    <x v="7"/>
    <n v="6"/>
    <s v="SS2.6"/>
    <x v="1"/>
    <d v="2020-11-16T00:00:00"/>
    <x v="43"/>
    <n v="2302"/>
    <s v="rhizome"/>
    <s v="non-canopy"/>
    <s v="NA"/>
    <n v="9"/>
    <n v="0"/>
    <s v="NA"/>
    <n v="0"/>
    <n v="0"/>
    <n v="0"/>
    <n v="0"/>
    <m/>
    <n v="9"/>
  </r>
  <r>
    <x v="7"/>
    <n v="6"/>
    <s v="SS2.6"/>
    <x v="1"/>
    <d v="2020-11-16T00:00:00"/>
    <x v="17"/>
    <n v="5532"/>
    <s v="rhizome"/>
    <s v="non-canopy"/>
    <s v="NA"/>
    <n v="8"/>
    <n v="0"/>
    <s v="NA"/>
    <n v="0"/>
    <s v="NA"/>
    <s v="NA"/>
    <s v="NA"/>
    <m/>
    <n v="8"/>
  </r>
  <r>
    <x v="7"/>
    <n v="6"/>
    <s v="SS2.6"/>
    <x v="1"/>
    <d v="2020-11-16T00:00:00"/>
    <x v="29"/>
    <n v="10605"/>
    <s v="rhizome"/>
    <s v="non-canopy"/>
    <s v="NA"/>
    <n v="6"/>
    <n v="0"/>
    <s v="NA"/>
    <n v="0"/>
    <s v="NA"/>
    <s v="NA"/>
    <s v="NA"/>
    <m/>
    <n v="6"/>
  </r>
  <r>
    <x v="7"/>
    <n v="6"/>
    <s v="SS2.6"/>
    <x v="1"/>
    <d v="2020-11-16T00:00:00"/>
    <x v="60"/>
    <n v="5657"/>
    <s v="NA"/>
    <s v="non-canopy"/>
    <s v="NA"/>
    <n v="7"/>
    <n v="0"/>
    <s v="NA"/>
    <n v="3"/>
    <n v="0"/>
    <n v="0"/>
    <n v="0"/>
    <m/>
    <n v="7"/>
  </r>
  <r>
    <x v="7"/>
    <n v="6"/>
    <s v="SS2.6"/>
    <x v="1"/>
    <d v="2020-11-16T00:00:00"/>
    <x v="59"/>
    <n v="2322"/>
    <m/>
    <m/>
    <s v="NA"/>
    <n v="7"/>
    <n v="0"/>
    <s v="NA"/>
    <n v="2"/>
    <s v="NA"/>
    <s v="NA"/>
    <s v="NA"/>
    <m/>
    <n v="7"/>
  </r>
  <r>
    <x v="7"/>
    <n v="6"/>
    <s v="SS2.6"/>
    <x v="1"/>
    <d v="2020-11-16T00:00:00"/>
    <x v="91"/>
    <n v="10442"/>
    <m/>
    <m/>
    <s v="NA"/>
    <n v="0"/>
    <n v="0"/>
    <s v="NA"/>
    <n v="0"/>
    <n v="1"/>
    <n v="0"/>
    <n v="0"/>
    <s v="ID confirmed with fruiting specimen Apr2021"/>
    <n v="1"/>
  </r>
  <r>
    <x v="7"/>
    <n v="6"/>
    <s v="SS2.6"/>
    <x v="1"/>
    <d v="2020-11-16T00:00:00"/>
    <x v="64"/>
    <n v="1660"/>
    <m/>
    <m/>
    <s v="NA"/>
    <n v="0"/>
    <n v="0"/>
    <s v="NA"/>
    <n v="0"/>
    <n v="3"/>
    <n v="0"/>
    <n v="0"/>
    <m/>
    <n v="3"/>
  </r>
  <r>
    <x v="7"/>
    <n v="6"/>
    <s v="SS2.6"/>
    <x v="1"/>
    <d v="2020-11-16T00:00:00"/>
    <x v="58"/>
    <n v="4000"/>
    <m/>
    <m/>
    <s v="NA"/>
    <n v="1"/>
    <n v="0"/>
    <s v="NA"/>
    <n v="0"/>
    <n v="0"/>
    <n v="0"/>
    <n v="0"/>
    <m/>
    <n v="1"/>
  </r>
  <r>
    <x v="7"/>
    <n v="7"/>
    <s v="SS2.7"/>
    <x v="1"/>
    <d v="2020-11-16T00:00:00"/>
    <x v="58"/>
    <n v="4000"/>
    <s v="lignotuber"/>
    <s v="soil-persistent"/>
    <s v="NA"/>
    <n v="1"/>
    <n v="0"/>
    <s v="NA"/>
    <n v="0"/>
    <n v="0"/>
    <n v="0"/>
    <n v="0"/>
    <m/>
    <n v="1"/>
  </r>
  <r>
    <x v="7"/>
    <n v="7"/>
    <s v="SS2.7"/>
    <x v="1"/>
    <d v="2020-11-16T00:00:00"/>
    <x v="60"/>
    <n v="5657"/>
    <s v="NA"/>
    <s v="non-canopy"/>
    <s v="NA"/>
    <n v="12"/>
    <n v="0"/>
    <s v="NA"/>
    <n v="6"/>
    <n v="0"/>
    <n v="0"/>
    <n v="0"/>
    <m/>
    <n v="12"/>
  </r>
  <r>
    <x v="7"/>
    <n v="7"/>
    <s v="SS2.7"/>
    <x v="1"/>
    <d v="2020-11-16T00:00:00"/>
    <x v="43"/>
    <n v="2302"/>
    <s v="rhizome"/>
    <s v="non-canopy"/>
    <s v="NA"/>
    <n v="19"/>
    <n v="0"/>
    <s v="NA"/>
    <n v="1"/>
    <n v="0"/>
    <n v="0"/>
    <n v="0"/>
    <m/>
    <n v="19"/>
  </r>
  <r>
    <x v="7"/>
    <n v="7"/>
    <s v="SS2.7"/>
    <x v="1"/>
    <d v="2020-11-16T00:00:00"/>
    <x v="17"/>
    <n v="5532"/>
    <s v="rhizome"/>
    <s v="non-canopy"/>
    <s v="NA"/>
    <n v="10"/>
    <n v="0"/>
    <s v="NA"/>
    <n v="0"/>
    <s v="NA"/>
    <s v="NA"/>
    <s v="NA"/>
    <m/>
    <n v="10"/>
  </r>
  <r>
    <x v="7"/>
    <n v="7"/>
    <s v="SS2.7"/>
    <x v="1"/>
    <d v="2020-11-16T00:00:00"/>
    <x v="29"/>
    <n v="10605"/>
    <s v="rhizome"/>
    <s v="non-canopy"/>
    <s v="NA"/>
    <n v="7"/>
    <n v="0"/>
    <s v="NA"/>
    <n v="0"/>
    <s v="NA"/>
    <s v="NA"/>
    <s v="NA"/>
    <m/>
    <n v="7"/>
  </r>
  <r>
    <x v="7"/>
    <n v="7"/>
    <s v="SS2.7"/>
    <x v="1"/>
    <d v="2020-11-16T00:00:00"/>
    <x v="8"/>
    <n v="7993"/>
    <s v="rhizome"/>
    <s v="non-canopy"/>
    <s v="NA"/>
    <n v="1"/>
    <n v="0"/>
    <s v="NA"/>
    <n v="0"/>
    <s v="NA"/>
    <s v="NA"/>
    <s v="NA"/>
    <m/>
    <n v="1"/>
  </r>
  <r>
    <x v="7"/>
    <n v="7"/>
    <s v="SS2.7"/>
    <x v="1"/>
    <d v="2020-11-16T00:00:00"/>
    <x v="64"/>
    <n v="1660"/>
    <m/>
    <m/>
    <s v="NA"/>
    <n v="0"/>
    <n v="0"/>
    <s v="NA"/>
    <n v="0"/>
    <n v="2"/>
    <n v="0"/>
    <n v="0"/>
    <m/>
    <n v="2"/>
  </r>
  <r>
    <x v="7"/>
    <n v="7"/>
    <s v="SS2.7"/>
    <x v="1"/>
    <d v="2020-11-16T00:00:00"/>
    <x v="59"/>
    <n v="2322"/>
    <m/>
    <m/>
    <s v="NA"/>
    <n v="6"/>
    <n v="0"/>
    <s v="NA"/>
    <n v="4"/>
    <s v="NA"/>
    <s v="NA"/>
    <s v="NA"/>
    <m/>
    <n v="6"/>
  </r>
  <r>
    <x v="7"/>
    <n v="7"/>
    <s v="SS2.7"/>
    <x v="1"/>
    <d v="2020-11-16T00:00:00"/>
    <x v="26"/>
    <n v="3243"/>
    <m/>
    <m/>
    <s v="NA"/>
    <n v="0"/>
    <n v="0"/>
    <s v="NA"/>
    <n v="0"/>
    <n v="5"/>
    <n v="0"/>
    <n v="0"/>
    <m/>
    <n v="5"/>
  </r>
  <r>
    <x v="7"/>
    <n v="7"/>
    <s v="SS2.7"/>
    <x v="1"/>
    <d v="2020-11-16T00:00:00"/>
    <x v="88"/>
    <n v="7961"/>
    <m/>
    <m/>
    <s v="NA"/>
    <n v="1"/>
    <n v="0"/>
    <s v="NA"/>
    <n v="0"/>
    <n v="0"/>
    <n v="0"/>
    <n v="0"/>
    <m/>
    <n v="1"/>
  </r>
  <r>
    <x v="7"/>
    <n v="8"/>
    <s v="SS2.8"/>
    <x v="1"/>
    <d v="2020-11-16T00:00:00"/>
    <x v="58"/>
    <n v="4000"/>
    <s v="lignotuber"/>
    <s v="soil-persistent"/>
    <s v="NA"/>
    <n v="1"/>
    <n v="0"/>
    <s v="NA"/>
    <n v="0"/>
    <n v="0"/>
    <n v="0"/>
    <n v="0"/>
    <m/>
    <n v="1"/>
  </r>
  <r>
    <x v="7"/>
    <n v="8"/>
    <s v="SS2.8"/>
    <x v="1"/>
    <d v="2020-11-16T00:00:00"/>
    <x v="43"/>
    <n v="2302"/>
    <s v="rhizome"/>
    <s v="non-canopy"/>
    <s v="NA"/>
    <n v="24"/>
    <n v="0"/>
    <s v="NA"/>
    <n v="0"/>
    <n v="0"/>
    <n v="0"/>
    <n v="0"/>
    <m/>
    <n v="24"/>
  </r>
  <r>
    <x v="7"/>
    <n v="8"/>
    <s v="SS2.8"/>
    <x v="1"/>
    <d v="2020-11-16T00:00:00"/>
    <x v="17"/>
    <n v="5532"/>
    <s v="rhizome"/>
    <s v="non-canopy"/>
    <s v="NA"/>
    <n v="9"/>
    <n v="0"/>
    <s v="NA"/>
    <n v="0"/>
    <s v="NA"/>
    <s v="NA"/>
    <s v="NA"/>
    <m/>
    <n v="9"/>
  </r>
  <r>
    <x v="7"/>
    <n v="8"/>
    <s v="SS2.8"/>
    <x v="1"/>
    <d v="2020-11-16T00:00:00"/>
    <x v="29"/>
    <n v="10605"/>
    <s v="rhizome"/>
    <s v="non-canopy"/>
    <s v="NA"/>
    <n v="8"/>
    <n v="0"/>
    <s v="NA"/>
    <n v="0"/>
    <s v="NA"/>
    <s v="NA"/>
    <s v="NA"/>
    <m/>
    <n v="8"/>
  </r>
  <r>
    <x v="7"/>
    <n v="8"/>
    <s v="SS2.8"/>
    <x v="1"/>
    <d v="2020-11-16T00:00:00"/>
    <x v="59"/>
    <n v="2322"/>
    <m/>
    <m/>
    <s v="NA"/>
    <n v="6"/>
    <n v="0"/>
    <s v="NA"/>
    <n v="2"/>
    <s v="NA"/>
    <s v="NA"/>
    <s v="NA"/>
    <m/>
    <n v="6"/>
  </r>
  <r>
    <x v="7"/>
    <n v="8"/>
    <s v="SS2.8"/>
    <x v="1"/>
    <d v="2020-11-16T00:00:00"/>
    <x v="55"/>
    <n v="11903"/>
    <m/>
    <m/>
    <s v="NA"/>
    <n v="0"/>
    <n v="0"/>
    <s v="NA"/>
    <n v="0"/>
    <n v="5"/>
    <n v="0"/>
    <n v="0"/>
    <m/>
    <n v="5"/>
  </r>
  <r>
    <x v="7"/>
    <n v="8"/>
    <s v="SS2.8"/>
    <x v="1"/>
    <d v="2020-11-16T00:00:00"/>
    <x v="26"/>
    <n v="3243"/>
    <m/>
    <m/>
    <s v="NA"/>
    <n v="0"/>
    <n v="0"/>
    <s v="NA"/>
    <n v="0"/>
    <n v="8"/>
    <n v="0"/>
    <n v="0"/>
    <m/>
    <n v="8"/>
  </r>
  <r>
    <x v="7"/>
    <n v="8"/>
    <s v="SS2.8"/>
    <x v="1"/>
    <d v="2020-11-16T00:00:00"/>
    <x v="52"/>
    <n v="2451"/>
    <m/>
    <m/>
    <s v="NA"/>
    <n v="0"/>
    <n v="0"/>
    <s v="NA"/>
    <n v="9"/>
    <n v="9"/>
    <n v="0"/>
    <n v="0"/>
    <m/>
    <n v="9"/>
  </r>
  <r>
    <x v="7"/>
    <n v="8"/>
    <s v="SS2.8"/>
    <x v="1"/>
    <d v="2020-11-16T00:00:00"/>
    <x v="118"/>
    <n v="2395"/>
    <m/>
    <m/>
    <s v="NA"/>
    <n v="3"/>
    <n v="0"/>
    <s v="NA"/>
    <n v="0"/>
    <n v="0"/>
    <n v="0"/>
    <n v="0"/>
    <s v="ID corrected from Cyperus gracilis based on flowering specimen in Apr2021"/>
    <n v="3"/>
  </r>
  <r>
    <x v="7"/>
    <n v="8"/>
    <s v="SS2.8"/>
    <x v="1"/>
    <d v="2020-11-16T00:00:00"/>
    <x v="117"/>
    <n v="6677"/>
    <m/>
    <m/>
    <s v="NA"/>
    <n v="0"/>
    <n v="0"/>
    <s v="NA"/>
    <n v="0"/>
    <s v="NA"/>
    <s v="NA"/>
    <s v="NA"/>
    <s v="ID uncertain, mostly simple leaves, could be M. gracile var. lineare"/>
    <n v="0"/>
  </r>
  <r>
    <x v="7"/>
    <n v="8"/>
    <s v="SS2.8"/>
    <x v="1"/>
    <d v="2020-11-16T00:00:00"/>
    <x v="113"/>
    <n v="9822"/>
    <m/>
    <m/>
    <s v="NA"/>
    <n v="0"/>
    <n v="0"/>
    <s v="NA"/>
    <n v="0"/>
    <n v="5"/>
    <n v="0"/>
    <n v="0"/>
    <m/>
    <n v="5"/>
  </r>
  <r>
    <x v="7"/>
    <n v="8"/>
    <s v="SS2.8"/>
    <x v="1"/>
    <d v="2020-11-16T00:00:00"/>
    <x v="60"/>
    <n v="5657"/>
    <m/>
    <m/>
    <s v="NA"/>
    <n v="7"/>
    <n v="0"/>
    <s v="NA"/>
    <n v="0"/>
    <n v="0"/>
    <n v="0"/>
    <n v="0"/>
    <m/>
    <n v="7"/>
  </r>
  <r>
    <x v="7"/>
    <n v="9"/>
    <s v="SS2.9"/>
    <x v="1"/>
    <d v="2020-11-16T00:00:00"/>
    <x v="58"/>
    <n v="4000"/>
    <s v="lignotuber"/>
    <s v="soil-persistent"/>
    <s v="NA"/>
    <n v="2"/>
    <n v="0"/>
    <s v="NA"/>
    <n v="0"/>
    <n v="0"/>
    <n v="0"/>
    <n v="0"/>
    <m/>
    <n v="2"/>
  </r>
  <r>
    <x v="7"/>
    <n v="9"/>
    <s v="SS2.9"/>
    <x v="1"/>
    <d v="2020-11-16T00:00:00"/>
    <x v="61"/>
    <n v="4232"/>
    <s v="lignotuber"/>
    <s v="canopy"/>
    <s v="NA"/>
    <n v="1"/>
    <n v="0"/>
    <s v="NA"/>
    <n v="0"/>
    <n v="0"/>
    <n v="0"/>
    <n v="0"/>
    <m/>
    <n v="1"/>
  </r>
  <r>
    <x v="7"/>
    <n v="9"/>
    <s v="SS2.9"/>
    <x v="1"/>
    <d v="2020-11-16T00:00:00"/>
    <x v="60"/>
    <n v="5657"/>
    <s v="NA"/>
    <s v="non-canopy"/>
    <s v="NA"/>
    <n v="18"/>
    <n v="0"/>
    <s v="NA"/>
    <n v="5"/>
    <n v="0"/>
    <n v="0"/>
    <n v="0"/>
    <m/>
    <n v="18"/>
  </r>
  <r>
    <x v="7"/>
    <n v="9"/>
    <s v="SS2.9"/>
    <x v="1"/>
    <d v="2020-11-16T00:00:00"/>
    <x v="29"/>
    <n v="10605"/>
    <s v="rhizome"/>
    <s v="non-canopy"/>
    <s v="NA"/>
    <n v="6"/>
    <n v="0"/>
    <s v="NA"/>
    <n v="0"/>
    <s v="NA"/>
    <s v="NA"/>
    <s v="NA"/>
    <m/>
    <n v="6"/>
  </r>
  <r>
    <x v="7"/>
    <n v="9"/>
    <s v="SS2.9"/>
    <x v="1"/>
    <d v="2020-11-16T00:00:00"/>
    <x v="43"/>
    <n v="2302"/>
    <s v="rhizome"/>
    <s v="non-canopy"/>
    <s v="NA"/>
    <n v="28"/>
    <n v="0"/>
    <s v="NA"/>
    <n v="0"/>
    <n v="0"/>
    <n v="0"/>
    <n v="0"/>
    <m/>
    <n v="28"/>
  </r>
  <r>
    <x v="7"/>
    <n v="9"/>
    <s v="SS2.9"/>
    <x v="1"/>
    <d v="2020-11-16T00:00:00"/>
    <x v="17"/>
    <n v="5532"/>
    <s v="rhizome"/>
    <s v="non-canopy"/>
    <s v="NA"/>
    <n v="12"/>
    <n v="0"/>
    <s v="NA"/>
    <n v="0"/>
    <n v="0"/>
    <n v="0"/>
    <n v="0"/>
    <m/>
    <n v="12"/>
  </r>
  <r>
    <x v="7"/>
    <n v="9"/>
    <s v="SS2.9"/>
    <x v="1"/>
    <d v="2020-11-16T00:00:00"/>
    <x v="55"/>
    <n v="11903"/>
    <m/>
    <m/>
    <s v="NA"/>
    <n v="0"/>
    <n v="0"/>
    <s v="NA"/>
    <n v="0"/>
    <n v="4"/>
    <n v="0"/>
    <n v="0"/>
    <m/>
    <n v="4"/>
  </r>
  <r>
    <x v="7"/>
    <n v="9"/>
    <s v="SS2.9"/>
    <x v="1"/>
    <d v="2020-11-16T00:00:00"/>
    <x v="59"/>
    <n v="2322"/>
    <m/>
    <m/>
    <s v="NA"/>
    <n v="5"/>
    <n v="0"/>
    <s v="NA"/>
    <n v="3"/>
    <s v="NA"/>
    <s v="NA"/>
    <s v="NA"/>
    <m/>
    <n v="5"/>
  </r>
  <r>
    <x v="7"/>
    <n v="10"/>
    <s v="SS2.10"/>
    <x v="1"/>
    <d v="2020-11-16T00:00:00"/>
    <x v="61"/>
    <n v="4232"/>
    <s v="lignotuber"/>
    <s v="canopy"/>
    <s v="NA"/>
    <n v="1"/>
    <n v="0"/>
    <s v="NA"/>
    <n v="0"/>
    <n v="0"/>
    <n v="0"/>
    <n v="0"/>
    <m/>
    <n v="1"/>
  </r>
  <r>
    <x v="7"/>
    <n v="10"/>
    <s v="SS2.10"/>
    <x v="1"/>
    <d v="2020-11-16T00:00:00"/>
    <x v="43"/>
    <n v="2302"/>
    <s v="rhizome"/>
    <s v="non-canopy"/>
    <s v="NA"/>
    <n v="18"/>
    <n v="0"/>
    <s v="NA"/>
    <n v="0"/>
    <n v="0"/>
    <n v="0"/>
    <n v="0"/>
    <m/>
    <n v="18"/>
  </r>
  <r>
    <x v="7"/>
    <n v="10"/>
    <s v="SS2.10"/>
    <x v="1"/>
    <d v="2020-11-16T00:00:00"/>
    <x v="17"/>
    <n v="5532"/>
    <s v="rhizome"/>
    <s v="non-canopy"/>
    <s v="NA"/>
    <n v="6"/>
    <n v="0"/>
    <s v="NA"/>
    <n v="0"/>
    <s v="NA"/>
    <s v="NA"/>
    <s v="NA"/>
    <m/>
    <n v="6"/>
  </r>
  <r>
    <x v="7"/>
    <n v="10"/>
    <s v="SS2.10"/>
    <x v="1"/>
    <d v="2020-11-16T00:00:00"/>
    <x v="29"/>
    <n v="10605"/>
    <s v="rhizome"/>
    <s v="non-canopy"/>
    <s v="NA"/>
    <n v="4"/>
    <n v="0"/>
    <s v="NA"/>
    <n v="0"/>
    <s v="NA"/>
    <s v="NA"/>
    <s v="NA"/>
    <m/>
    <n v="4"/>
  </r>
  <r>
    <x v="7"/>
    <n v="10"/>
    <s v="SS2.10"/>
    <x v="1"/>
    <d v="2020-11-16T00:00:00"/>
    <x v="62"/>
    <n v="2203"/>
    <s v="NA"/>
    <s v="non-canopy"/>
    <s v="NA"/>
    <n v="2"/>
    <n v="0"/>
    <s v="NA"/>
    <n v="0"/>
    <n v="0"/>
    <n v="0"/>
    <n v="0"/>
    <m/>
    <n v="2"/>
  </r>
  <r>
    <x v="7"/>
    <n v="10"/>
    <s v="SS2.10"/>
    <x v="1"/>
    <d v="2020-11-16T00:00:00"/>
    <x v="60"/>
    <n v="5657"/>
    <m/>
    <m/>
    <s v="NA"/>
    <n v="6"/>
    <n v="0"/>
    <s v="NA"/>
    <n v="0"/>
    <n v="0"/>
    <n v="0"/>
    <n v="0"/>
    <m/>
    <n v="6"/>
  </r>
  <r>
    <x v="7"/>
    <n v="10"/>
    <s v="SS2.10"/>
    <x v="1"/>
    <d v="2020-11-16T00:00:00"/>
    <x v="26"/>
    <n v="3243"/>
    <m/>
    <m/>
    <s v="NA"/>
    <n v="0"/>
    <n v="0"/>
    <s v="NA"/>
    <n v="0"/>
    <n v="6"/>
    <n v="0"/>
    <n v="0"/>
    <m/>
    <n v="6"/>
  </r>
  <r>
    <x v="7"/>
    <n v="10"/>
    <s v="SS2.10"/>
    <x v="1"/>
    <d v="2020-11-16T00:00:00"/>
    <x v="64"/>
    <n v="1660"/>
    <m/>
    <m/>
    <s v="NA"/>
    <n v="0"/>
    <n v="0"/>
    <s v="NA"/>
    <n v="0"/>
    <n v="3"/>
    <n v="0"/>
    <n v="0"/>
    <s v="resprouters corrected to recruits"/>
    <n v="3"/>
  </r>
  <r>
    <x v="7"/>
    <n v="10"/>
    <s v="SS2.10"/>
    <x v="1"/>
    <d v="2020-11-16T00:00:00"/>
    <x v="52"/>
    <n v="2451"/>
    <m/>
    <m/>
    <s v="NA"/>
    <n v="0"/>
    <n v="0"/>
    <s v="NA"/>
    <n v="0"/>
    <n v="7"/>
    <n v="0"/>
    <n v="7"/>
    <m/>
    <n v="7"/>
  </r>
  <r>
    <x v="7"/>
    <n v="10"/>
    <s v="SS2.10"/>
    <x v="1"/>
    <d v="2020-11-16T00:00:00"/>
    <x v="113"/>
    <n v="9822"/>
    <m/>
    <m/>
    <s v="NA"/>
    <n v="0"/>
    <n v="0"/>
    <s v="NA"/>
    <n v="0"/>
    <n v="3"/>
    <n v="0"/>
    <n v="0"/>
    <m/>
    <n v="3"/>
  </r>
  <r>
    <x v="7"/>
    <n v="10"/>
    <s v="SS2.10"/>
    <x v="1"/>
    <d v="2020-11-16T00:00:00"/>
    <x v="118"/>
    <n v="2395"/>
    <m/>
    <m/>
    <s v="NA"/>
    <n v="3"/>
    <n v="0"/>
    <s v="NA"/>
    <n v="0"/>
    <n v="0"/>
    <n v="0"/>
    <n v="0"/>
    <s v="ID corrected from Cyperus gracilis based on flowering specimen in Apr2021"/>
    <n v="3"/>
  </r>
  <r>
    <x v="7"/>
    <n v="10"/>
    <s v="SS2.10"/>
    <x v="1"/>
    <d v="2020-11-16T00:00:00"/>
    <x v="55"/>
    <n v="11903"/>
    <m/>
    <m/>
    <s v="NA"/>
    <n v="0"/>
    <n v="0"/>
    <s v="NA"/>
    <n v="0"/>
    <n v="3"/>
    <n v="0"/>
    <n v="0"/>
    <m/>
    <n v="3"/>
  </r>
  <r>
    <x v="7"/>
    <n v="10"/>
    <s v="SS2.10"/>
    <x v="1"/>
    <d v="2020-11-16T00:00:00"/>
    <x v="91"/>
    <n v="10442"/>
    <m/>
    <m/>
    <s v="NA"/>
    <n v="0"/>
    <n v="0"/>
    <s v="NA"/>
    <n v="0"/>
    <n v="2"/>
    <n v="0"/>
    <n v="0"/>
    <s v="ID confirmed with fruiting specimen Apr2021"/>
    <n v="2"/>
  </r>
  <r>
    <x v="7"/>
    <n v="10"/>
    <s v="SS2.10"/>
    <x v="1"/>
    <d v="2020-11-16T00:00:00"/>
    <x v="115"/>
    <n v="2408"/>
    <m/>
    <m/>
    <s v="NA"/>
    <n v="2"/>
    <n v="0"/>
    <s v="NA"/>
    <n v="2"/>
    <s v="NA"/>
    <s v="NA"/>
    <s v="NA"/>
    <m/>
    <n v="2"/>
  </r>
  <r>
    <x v="7"/>
    <n v="11"/>
    <s v="SS2.11"/>
    <x v="1"/>
    <d v="2020-11-16T00:00:00"/>
    <x v="43"/>
    <n v="2302"/>
    <s v="rhizome"/>
    <s v="non-canopy"/>
    <s v="NA"/>
    <n v="21"/>
    <n v="0"/>
    <s v="NA"/>
    <n v="0"/>
    <n v="0"/>
    <n v="0"/>
    <n v="0"/>
    <m/>
    <n v="21"/>
  </r>
  <r>
    <x v="7"/>
    <n v="11"/>
    <s v="SS2.11"/>
    <x v="1"/>
    <d v="2020-11-16T00:00:00"/>
    <x v="29"/>
    <n v="10605"/>
    <s v="rhizome"/>
    <s v="non-canopy"/>
    <s v="NA"/>
    <n v="3"/>
    <n v="0"/>
    <s v="NA"/>
    <n v="0"/>
    <s v="NA"/>
    <s v="NA"/>
    <s v="NA"/>
    <m/>
    <n v="3"/>
  </r>
  <r>
    <x v="7"/>
    <n v="11"/>
    <s v="SS2.11"/>
    <x v="1"/>
    <d v="2020-11-16T00:00:00"/>
    <x v="17"/>
    <n v="5532"/>
    <s v="rhizome"/>
    <s v="non-canopy"/>
    <s v="NA"/>
    <n v="9"/>
    <n v="0"/>
    <s v="NA"/>
    <n v="0"/>
    <s v="NA"/>
    <s v="NA"/>
    <s v="NA"/>
    <m/>
    <n v="9"/>
  </r>
  <r>
    <x v="7"/>
    <n v="11"/>
    <s v="SS2.11"/>
    <x v="1"/>
    <d v="2020-11-16T00:00:00"/>
    <x v="62"/>
    <n v="2203"/>
    <s v="NA"/>
    <s v="non-canopy"/>
    <s v="NA"/>
    <n v="2"/>
    <n v="0"/>
    <s v="NA"/>
    <n v="0"/>
    <n v="0"/>
    <n v="0"/>
    <n v="0"/>
    <m/>
    <n v="2"/>
  </r>
  <r>
    <x v="7"/>
    <n v="11"/>
    <s v="SS2.11"/>
    <x v="1"/>
    <d v="2020-11-16T00:00:00"/>
    <x v="8"/>
    <n v="7993"/>
    <s v="rhizome"/>
    <s v="non-canopy"/>
    <s v="NA"/>
    <n v="3"/>
    <n v="0"/>
    <s v="NA"/>
    <n v="0"/>
    <n v="0"/>
    <n v="0"/>
    <n v="0"/>
    <m/>
    <n v="3"/>
  </r>
  <r>
    <x v="7"/>
    <n v="11"/>
    <s v="SS2.11"/>
    <x v="1"/>
    <d v="2020-11-16T00:00:00"/>
    <x v="63"/>
    <n v="8748"/>
    <s v="tussock"/>
    <s v="non-canopy"/>
    <s v="NA"/>
    <m/>
    <n v="0"/>
    <s v="NA"/>
    <n v="0"/>
    <n v="1"/>
    <n v="0"/>
    <m/>
    <s v="ID confirmed with fruiting specimen Apr2021"/>
    <n v="1"/>
  </r>
  <r>
    <x v="7"/>
    <n v="11"/>
    <s v="SS2.11"/>
    <x v="1"/>
    <d v="2020-11-16T00:00:00"/>
    <x v="59"/>
    <n v="2322"/>
    <m/>
    <m/>
    <s v="NA"/>
    <n v="2"/>
    <n v="0"/>
    <s v="NA"/>
    <n v="0"/>
    <s v="NA"/>
    <s v="NA"/>
    <s v="NA"/>
    <m/>
    <n v="2"/>
  </r>
  <r>
    <x v="7"/>
    <n v="11"/>
    <s v="SS2.11"/>
    <x v="1"/>
    <d v="2020-11-16T00:00:00"/>
    <x v="26"/>
    <n v="3243"/>
    <m/>
    <m/>
    <s v="NA"/>
    <n v="0"/>
    <n v="0"/>
    <s v="NA"/>
    <n v="0"/>
    <n v="9"/>
    <n v="0"/>
    <n v="0"/>
    <m/>
    <n v="9"/>
  </r>
  <r>
    <x v="7"/>
    <n v="11"/>
    <s v="SS2.11"/>
    <x v="1"/>
    <d v="2020-11-16T00:00:00"/>
    <x v="60"/>
    <n v="5657"/>
    <m/>
    <m/>
    <s v="NA"/>
    <n v="4"/>
    <n v="0"/>
    <s v="NA"/>
    <n v="1"/>
    <n v="0"/>
    <n v="0"/>
    <n v="0"/>
    <m/>
    <n v="4"/>
  </r>
  <r>
    <x v="7"/>
    <n v="11"/>
    <s v="SS2.11"/>
    <x v="1"/>
    <d v="2020-11-16T00:00:00"/>
    <x v="52"/>
    <n v="2451"/>
    <m/>
    <m/>
    <s v="NA"/>
    <n v="0"/>
    <n v="0"/>
    <s v="NA"/>
    <n v="1"/>
    <n v="1"/>
    <n v="0"/>
    <n v="1"/>
    <m/>
    <n v="1"/>
  </r>
  <r>
    <x v="7"/>
    <n v="11"/>
    <s v="SS2.11"/>
    <x v="1"/>
    <d v="2020-11-16T00:00:00"/>
    <x v="55"/>
    <n v="11903"/>
    <m/>
    <m/>
    <s v="NA"/>
    <n v="0"/>
    <n v="0"/>
    <s v="NA"/>
    <n v="0"/>
    <n v="2"/>
    <n v="0"/>
    <n v="0"/>
    <m/>
    <n v="2"/>
  </r>
  <r>
    <x v="7"/>
    <n v="11"/>
    <s v="SS2.11"/>
    <x v="1"/>
    <d v="2020-11-16T00:00:00"/>
    <x v="91"/>
    <n v="10442"/>
    <m/>
    <m/>
    <s v="NA"/>
    <n v="0"/>
    <n v="0"/>
    <s v="NA"/>
    <n v="0"/>
    <n v="1"/>
    <n v="0"/>
    <n v="0"/>
    <s v="ID confirmed with fruiting specimen Apr2021"/>
    <n v="1"/>
  </r>
  <r>
    <x v="7"/>
    <n v="12"/>
    <s v="SS2.12"/>
    <x v="1"/>
    <d v="2020-11-16T00:00:00"/>
    <x v="43"/>
    <n v="2302"/>
    <s v="rhizome"/>
    <s v="non-canopy"/>
    <s v="NA"/>
    <n v="16"/>
    <n v="0"/>
    <s v="NA"/>
    <n v="0"/>
    <n v="0"/>
    <n v="0"/>
    <n v="0"/>
    <m/>
    <n v="16"/>
  </r>
  <r>
    <x v="7"/>
    <n v="12"/>
    <s v="SS2.12"/>
    <x v="1"/>
    <d v="2020-11-16T00:00:00"/>
    <x v="29"/>
    <n v="10605"/>
    <s v="rhizome"/>
    <s v="non-canopy"/>
    <s v="NA"/>
    <n v="10"/>
    <n v="0"/>
    <s v="NA"/>
    <n v="0"/>
    <n v="0"/>
    <n v="0"/>
    <n v="0"/>
    <m/>
    <n v="10"/>
  </r>
  <r>
    <x v="7"/>
    <n v="12"/>
    <s v="SS2.12"/>
    <x v="1"/>
    <d v="2020-11-16T00:00:00"/>
    <x v="62"/>
    <n v="2203"/>
    <s v="NA"/>
    <s v="non-canopy"/>
    <s v="NA"/>
    <n v="3"/>
    <n v="0"/>
    <s v="NA"/>
    <n v="0"/>
    <n v="0"/>
    <n v="0"/>
    <n v="0"/>
    <m/>
    <n v="3"/>
  </r>
  <r>
    <x v="7"/>
    <n v="12"/>
    <s v="SS2.12"/>
    <x v="1"/>
    <d v="2020-11-16T00:00:00"/>
    <x v="17"/>
    <n v="5532"/>
    <s v="rhizome"/>
    <s v="non-canopy"/>
    <s v="NA"/>
    <n v="9"/>
    <n v="0"/>
    <s v="NA"/>
    <n v="0"/>
    <n v="0"/>
    <n v="0"/>
    <n v="0"/>
    <m/>
    <n v="9"/>
  </r>
  <r>
    <x v="7"/>
    <n v="12"/>
    <s v="SS2.12"/>
    <x v="1"/>
    <d v="2020-11-16T00:00:00"/>
    <x v="8"/>
    <n v="7993"/>
    <s v="rhizome"/>
    <s v="non-canopy"/>
    <s v="NA"/>
    <n v="1"/>
    <n v="0"/>
    <s v="NA"/>
    <n v="0"/>
    <s v="NA"/>
    <s v="NA"/>
    <s v="NA"/>
    <m/>
    <n v="1"/>
  </r>
  <r>
    <x v="7"/>
    <n v="12"/>
    <s v="SS2.12"/>
    <x v="1"/>
    <d v="2020-11-16T00:00:00"/>
    <x v="60"/>
    <n v="5657"/>
    <s v="NA"/>
    <s v="non-canopy"/>
    <s v="NA"/>
    <n v="7"/>
    <n v="0"/>
    <s v="NA"/>
    <n v="0"/>
    <n v="0"/>
    <n v="0"/>
    <n v="0"/>
    <m/>
    <n v="7"/>
  </r>
  <r>
    <x v="7"/>
    <n v="12"/>
    <s v="SS2.12"/>
    <x v="1"/>
    <d v="2020-11-16T00:00:00"/>
    <x v="91"/>
    <n v="10442"/>
    <m/>
    <m/>
    <s v="NA"/>
    <n v="0"/>
    <n v="0"/>
    <s v="NA"/>
    <n v="0"/>
    <n v="1"/>
    <n v="0"/>
    <n v="0"/>
    <s v="ID confirmed with fruiting specimen Apr2021"/>
    <n v="1"/>
  </r>
  <r>
    <x v="7"/>
    <n v="12"/>
    <s v="SS2.12"/>
    <x v="1"/>
    <d v="2020-11-16T00:00:00"/>
    <x v="66"/>
    <n v="7914"/>
    <m/>
    <m/>
    <s v="NA"/>
    <n v="0"/>
    <n v="0"/>
    <s v="NA"/>
    <n v="0"/>
    <n v="2"/>
    <n v="0"/>
    <n v="0"/>
    <s v="ID corrected from Senecio glomeratus to Senecio diaschides based on flowering specimen from Apr2021; resprouters corrected to recruits"/>
    <n v="2"/>
  </r>
  <r>
    <x v="7"/>
    <n v="12"/>
    <s v="SS2.12"/>
    <x v="1"/>
    <d v="2020-11-16T00:00:00"/>
    <x v="60"/>
    <n v="5657"/>
    <m/>
    <m/>
    <s v="NA"/>
    <n v="7"/>
    <n v="0"/>
    <s v="NA"/>
    <n v="0"/>
    <n v="0"/>
    <n v="0"/>
    <n v="0"/>
    <m/>
    <n v="7"/>
  </r>
  <r>
    <x v="7"/>
    <n v="12"/>
    <s v="SS2.12"/>
    <x v="1"/>
    <d v="2020-11-16T00:00:00"/>
    <x v="26"/>
    <n v="3243"/>
    <m/>
    <m/>
    <s v="NA"/>
    <n v="0"/>
    <n v="0"/>
    <s v="NA"/>
    <n v="0"/>
    <n v="2"/>
    <n v="0"/>
    <n v="0"/>
    <m/>
    <n v="2"/>
  </r>
  <r>
    <x v="7"/>
    <n v="12"/>
    <s v="SS2.12"/>
    <x v="1"/>
    <d v="2020-11-16T00:00:00"/>
    <x v="119"/>
    <n v="4877"/>
    <m/>
    <m/>
    <s v="NA"/>
    <n v="0"/>
    <n v="0"/>
    <s v="NA"/>
    <n v="0"/>
    <n v="3"/>
    <n v="0"/>
    <n v="0"/>
    <s v="ID corrected from Holcus lanatus to Deyeuxia brachyathera based on fruiting specimens Apr2021"/>
    <n v="3"/>
  </r>
  <r>
    <x v="7"/>
    <n v="12"/>
    <s v="SS2.12"/>
    <x v="1"/>
    <d v="2020-11-16T00:00:00"/>
    <x v="118"/>
    <n v="2395"/>
    <m/>
    <m/>
    <s v="NA"/>
    <n v="3"/>
    <n v="0"/>
    <s v="NA"/>
    <n v="0"/>
    <n v="0"/>
    <n v="0"/>
    <n v="0"/>
    <s v="ID corrected from Cyperus gracilis based on flowering specimen in Apr2021"/>
    <n v="3"/>
  </r>
  <r>
    <x v="7"/>
    <n v="12"/>
    <s v="SS2.12"/>
    <x v="1"/>
    <d v="2020-11-16T00:00:00"/>
    <x v="63"/>
    <n v="8748"/>
    <m/>
    <m/>
    <s v="NA"/>
    <n v="2"/>
    <n v="0"/>
    <s v="NA"/>
    <n v="0"/>
    <n v="0"/>
    <n v="0"/>
    <n v="0"/>
    <s v="ID confirmed with fruiting specimen Apr2021"/>
    <n v="2"/>
  </r>
  <r>
    <x v="7"/>
    <n v="13"/>
    <s v="SS2.13"/>
    <x v="1"/>
    <d v="2020-11-16T00:00:00"/>
    <x v="60"/>
    <n v="5657"/>
    <s v="NA"/>
    <s v="non-canopy"/>
    <s v="NA"/>
    <n v="10"/>
    <n v="0"/>
    <s v="NA"/>
    <n v="6"/>
    <n v="0"/>
    <n v="0"/>
    <n v="0"/>
    <m/>
    <n v="10"/>
  </r>
  <r>
    <x v="7"/>
    <n v="13"/>
    <s v="SS2.13"/>
    <x v="1"/>
    <d v="2020-11-16T00:00:00"/>
    <x v="65"/>
    <n v="3150"/>
    <s v="tuber"/>
    <s v="soil-persistent"/>
    <s v="NA"/>
    <n v="0"/>
    <n v="0"/>
    <s v="NA"/>
    <n v="0"/>
    <n v="1"/>
    <n v="0"/>
    <n v="0"/>
    <s v="ID confirmed with flowering specimen Apr2021"/>
    <n v="1"/>
  </r>
  <r>
    <x v="7"/>
    <n v="13"/>
    <s v="SS2.13"/>
    <x v="1"/>
    <d v="2020-11-16T00:00:00"/>
    <x v="43"/>
    <n v="2302"/>
    <s v="rhizome"/>
    <s v="non-canopy"/>
    <s v="NA"/>
    <n v="24"/>
    <n v="0"/>
    <s v="NA"/>
    <n v="0"/>
    <n v="0"/>
    <n v="0"/>
    <n v="0"/>
    <m/>
    <n v="24"/>
  </r>
  <r>
    <x v="7"/>
    <n v="13"/>
    <s v="SS2.13"/>
    <x v="1"/>
    <d v="2020-11-16T00:00:00"/>
    <x v="17"/>
    <n v="5532"/>
    <s v="rhizome"/>
    <s v="non-canopy"/>
    <s v="NA"/>
    <n v="12"/>
    <n v="0"/>
    <s v="NA"/>
    <n v="0"/>
    <s v="NA"/>
    <s v="NA"/>
    <s v="NA"/>
    <m/>
    <n v="12"/>
  </r>
  <r>
    <x v="7"/>
    <n v="13"/>
    <s v="SS2.13"/>
    <x v="1"/>
    <d v="2020-11-16T00:00:00"/>
    <x v="29"/>
    <n v="10605"/>
    <s v="rhizome"/>
    <s v="non-canopy"/>
    <s v="NA"/>
    <n v="6"/>
    <n v="0"/>
    <s v="NA"/>
    <n v="0"/>
    <s v="NA"/>
    <s v="NA"/>
    <s v="NA"/>
    <m/>
    <n v="6"/>
  </r>
  <r>
    <x v="7"/>
    <n v="13"/>
    <s v="SS2.13"/>
    <x v="1"/>
    <d v="2020-11-16T00:00:00"/>
    <x v="59"/>
    <n v="2322"/>
    <m/>
    <m/>
    <s v="NA"/>
    <n v="6"/>
    <n v="0"/>
    <s v="NA"/>
    <n v="1"/>
    <s v="NA"/>
    <s v="NA"/>
    <s v="NA"/>
    <m/>
    <n v="6"/>
  </r>
  <r>
    <x v="7"/>
    <n v="13"/>
    <s v="SS2.13"/>
    <x v="1"/>
    <d v="2020-11-16T00:00:00"/>
    <x v="91"/>
    <n v="10442"/>
    <m/>
    <m/>
    <s v="NA"/>
    <n v="0"/>
    <n v="0"/>
    <s v="NA"/>
    <n v="0"/>
    <n v="1"/>
    <n v="0"/>
    <n v="0"/>
    <s v="ID confirmed with fruiting specimen Apr2021"/>
    <n v="1"/>
  </r>
  <r>
    <x v="7"/>
    <n v="13"/>
    <s v="SS2.13"/>
    <x v="1"/>
    <d v="2020-11-16T00:00:00"/>
    <x v="119"/>
    <n v="4877"/>
    <m/>
    <m/>
    <s v="NA"/>
    <n v="0"/>
    <n v="0"/>
    <s v="NA"/>
    <n v="0"/>
    <n v="6"/>
    <n v="0"/>
    <n v="0"/>
    <s v="ID corrected from Holcus lanatus to Deyeuxia brachyathera based on fruiting specimens Apr2021"/>
    <n v="6"/>
  </r>
  <r>
    <x v="7"/>
    <n v="13"/>
    <s v="SS2.13"/>
    <x v="1"/>
    <d v="2020-11-16T00:00:00"/>
    <x v="26"/>
    <n v="3243"/>
    <m/>
    <m/>
    <s v="NA"/>
    <n v="0"/>
    <n v="0"/>
    <s v="NA"/>
    <n v="0"/>
    <n v="5"/>
    <n v="0"/>
    <n v="0"/>
    <m/>
    <n v="5"/>
  </r>
  <r>
    <x v="7"/>
    <n v="13"/>
    <s v="SS2.13"/>
    <x v="1"/>
    <d v="2020-11-16T00:00:00"/>
    <x v="62"/>
    <n v="2203"/>
    <m/>
    <m/>
    <s v="NA"/>
    <n v="4"/>
    <n v="0"/>
    <s v="NA"/>
    <n v="0"/>
    <n v="0"/>
    <n v="0"/>
    <n v="0"/>
    <m/>
    <n v="4"/>
  </r>
  <r>
    <x v="7"/>
    <n v="13"/>
    <s v="SS2.13"/>
    <x v="1"/>
    <d v="2020-11-16T00:00:00"/>
    <x v="118"/>
    <n v="2395"/>
    <m/>
    <m/>
    <s v="NA"/>
    <n v="3"/>
    <n v="0"/>
    <s v="NA"/>
    <n v="0"/>
    <n v="0"/>
    <n v="0"/>
    <n v="0"/>
    <s v="ID corrected from Cyperus gracilis based on flowering specimen in Apr2021"/>
    <n v="3"/>
  </r>
  <r>
    <x v="7"/>
    <n v="13"/>
    <s v="SS2.13"/>
    <x v="1"/>
    <d v="2020-11-16T00:00:00"/>
    <x v="55"/>
    <n v="11903"/>
    <m/>
    <m/>
    <s v="NA"/>
    <n v="0"/>
    <n v="0"/>
    <s v="NA"/>
    <n v="0"/>
    <n v="1"/>
    <n v="0"/>
    <n v="0"/>
    <m/>
    <n v="1"/>
  </r>
  <r>
    <x v="7"/>
    <n v="13"/>
    <s v="SS2.13"/>
    <x v="1"/>
    <d v="2020-11-16T00:00:00"/>
    <x v="113"/>
    <n v="9822"/>
    <m/>
    <m/>
    <s v="NA"/>
    <n v="0"/>
    <n v="0"/>
    <s v="NA"/>
    <n v="2"/>
    <n v="2"/>
    <n v="0"/>
    <n v="0"/>
    <m/>
    <n v="2"/>
  </r>
  <r>
    <x v="7"/>
    <n v="13"/>
    <s v="SS2.13"/>
    <x v="1"/>
    <d v="2020-11-16T00:00:00"/>
    <x v="52"/>
    <n v="2451"/>
    <m/>
    <m/>
    <s v="NA"/>
    <n v="0"/>
    <n v="0"/>
    <s v="NA"/>
    <n v="2"/>
    <n v="2"/>
    <n v="0"/>
    <n v="0"/>
    <m/>
    <n v="2"/>
  </r>
  <r>
    <x v="7"/>
    <n v="14"/>
    <s v="SS2.14"/>
    <x v="1"/>
    <d v="2020-11-16T00:00:00"/>
    <x v="60"/>
    <n v="5657"/>
    <s v="NA"/>
    <s v="non-canopy"/>
    <s v="NA"/>
    <n v="18"/>
    <n v="0"/>
    <s v="NA"/>
    <n v="2"/>
    <n v="0"/>
    <n v="0"/>
    <n v="0"/>
    <m/>
    <n v="18"/>
  </r>
  <r>
    <x v="7"/>
    <n v="14"/>
    <s v="SS2.14"/>
    <x v="1"/>
    <d v="2020-11-16T00:00:00"/>
    <x v="43"/>
    <n v="2302"/>
    <s v="rhizome"/>
    <s v="non-canopy"/>
    <s v="NA"/>
    <n v="14"/>
    <n v="0"/>
    <s v="NA"/>
    <n v="0"/>
    <n v="0"/>
    <n v="0"/>
    <n v="0"/>
    <m/>
    <n v="14"/>
  </r>
  <r>
    <x v="7"/>
    <n v="14"/>
    <s v="SS2.14"/>
    <x v="1"/>
    <d v="2020-11-16T00:00:00"/>
    <x v="29"/>
    <n v="10605"/>
    <s v="rhizome"/>
    <s v="non-canopy"/>
    <s v="NA"/>
    <n v="6"/>
    <n v="0"/>
    <s v="NA"/>
    <n v="0"/>
    <s v="NA"/>
    <s v="NA"/>
    <s v="NA"/>
    <m/>
    <n v="6"/>
  </r>
  <r>
    <x v="7"/>
    <n v="14"/>
    <s v="SS2.14"/>
    <x v="1"/>
    <d v="2020-11-16T00:00:00"/>
    <x v="17"/>
    <n v="5532"/>
    <s v="rhizome"/>
    <s v="non-canopy"/>
    <s v="NA"/>
    <n v="1"/>
    <n v="0"/>
    <s v="NA"/>
    <n v="0"/>
    <s v="NA"/>
    <s v="NA"/>
    <s v="NA"/>
    <m/>
    <n v="1"/>
  </r>
  <r>
    <x v="7"/>
    <n v="14"/>
    <s v="SS2.14"/>
    <x v="1"/>
    <d v="2020-11-16T00:00:00"/>
    <x v="26"/>
    <n v="3243"/>
    <m/>
    <m/>
    <s v="NA"/>
    <n v="0"/>
    <n v="0"/>
    <s v="NA"/>
    <n v="0"/>
    <n v="1"/>
    <n v="0"/>
    <n v="0"/>
    <m/>
    <n v="1"/>
  </r>
  <r>
    <x v="7"/>
    <n v="14"/>
    <s v="SS2.14"/>
    <x v="1"/>
    <d v="2020-11-16T00:00:00"/>
    <x v="62"/>
    <n v="2203"/>
    <m/>
    <m/>
    <s v="NA"/>
    <n v="30"/>
    <n v="0"/>
    <s v="NA"/>
    <n v="0"/>
    <n v="0"/>
    <n v="0"/>
    <n v="0"/>
    <m/>
    <n v="30"/>
  </r>
  <r>
    <x v="7"/>
    <n v="14"/>
    <s v="SS2.14"/>
    <x v="1"/>
    <d v="2020-11-16T00:00:00"/>
    <x v="55"/>
    <n v="11903"/>
    <m/>
    <m/>
    <s v="NA"/>
    <n v="0"/>
    <n v="0"/>
    <s v="NA"/>
    <n v="0"/>
    <n v="2"/>
    <n v="0"/>
    <n v="0"/>
    <m/>
    <n v="2"/>
  </r>
  <r>
    <x v="7"/>
    <n v="14"/>
    <s v="SS2.14"/>
    <x v="1"/>
    <d v="2020-11-16T00:00:00"/>
    <x v="66"/>
    <n v="7914"/>
    <m/>
    <m/>
    <s v="NA"/>
    <n v="0"/>
    <n v="0"/>
    <s v="NA"/>
    <n v="0"/>
    <n v="3"/>
    <n v="0"/>
    <n v="0"/>
    <s v="ID corrected from Senecio glomeratus to Senecio diaschides based on flowering specimen from Apr2021; resprouters corrected to recruits"/>
    <n v="3"/>
  </r>
  <r>
    <x v="7"/>
    <n v="14"/>
    <s v="SS2.14"/>
    <x v="1"/>
    <d v="2020-11-16T00:00:00"/>
    <x v="52"/>
    <n v="2451"/>
    <m/>
    <m/>
    <s v="NA"/>
    <n v="0"/>
    <n v="0"/>
    <s v="NA"/>
    <n v="0"/>
    <n v="6"/>
    <n v="0"/>
    <n v="0"/>
    <m/>
    <n v="6"/>
  </r>
  <r>
    <x v="7"/>
    <n v="14"/>
    <s v="SS2.14"/>
    <x v="1"/>
    <d v="2020-11-16T00:00:00"/>
    <x v="65"/>
    <n v="3150"/>
    <m/>
    <m/>
    <s v="NA"/>
    <n v="0"/>
    <n v="0"/>
    <s v="NA"/>
    <n v="0"/>
    <n v="1"/>
    <n v="0"/>
    <n v="0"/>
    <s v="ID confirmed with flowering specimen Apr2021"/>
    <n v="1"/>
  </r>
  <r>
    <x v="7"/>
    <n v="14"/>
    <s v="SS2.14"/>
    <x v="1"/>
    <d v="2020-11-16T00:00:00"/>
    <x v="88"/>
    <n v="7961"/>
    <m/>
    <m/>
    <s v="NA"/>
    <n v="2"/>
    <n v="0"/>
    <s v="NA"/>
    <n v="0"/>
    <n v="0"/>
    <n v="0"/>
    <n v="0"/>
    <m/>
    <n v="2"/>
  </r>
  <r>
    <x v="7"/>
    <n v="14"/>
    <s v="SS2.14"/>
    <x v="1"/>
    <d v="2020-11-16T00:00:00"/>
    <x v="118"/>
    <n v="2395"/>
    <m/>
    <m/>
    <s v="NA"/>
    <n v="10"/>
    <n v="0"/>
    <s v="NA"/>
    <n v="0"/>
    <n v="0"/>
    <n v="0"/>
    <n v="0"/>
    <s v="ID corrected from Cyperus gracilis based on flowering specimen in Apr2021"/>
    <n v="10"/>
  </r>
  <r>
    <x v="7"/>
    <n v="14"/>
    <s v="SS2.14"/>
    <x v="1"/>
    <d v="2020-11-16T00:00:00"/>
    <x v="117"/>
    <n v="6677"/>
    <m/>
    <m/>
    <s v="NA"/>
    <n v="2"/>
    <n v="0"/>
    <s v="NA"/>
    <n v="0"/>
    <s v="NA"/>
    <s v="NA"/>
    <s v="NA"/>
    <s v="ID uncertain, mostly simple leaves, could be M. gracile var. lineare"/>
    <n v="2"/>
  </r>
  <r>
    <x v="7"/>
    <n v="14"/>
    <s v="SS2.14"/>
    <x v="1"/>
    <d v="2020-11-16T00:00:00"/>
    <x v="59"/>
    <n v="2322"/>
    <m/>
    <m/>
    <s v="NA"/>
    <n v="6"/>
    <n v="0"/>
    <s v="NA"/>
    <n v="6"/>
    <s v="NA"/>
    <s v="NA"/>
    <s v="NA"/>
    <m/>
    <n v="6"/>
  </r>
  <r>
    <x v="7"/>
    <n v="14"/>
    <s v="SS2.14"/>
    <x v="1"/>
    <d v="2020-11-16T00:00:00"/>
    <x v="119"/>
    <n v="4877"/>
    <m/>
    <m/>
    <s v="NA"/>
    <n v="0"/>
    <n v="0"/>
    <s v="NA"/>
    <n v="0"/>
    <n v="15"/>
    <n v="0"/>
    <n v="0"/>
    <s v="ID corrected from Holcus lanatus to Deyeuxia brachyathera based on fruiting specimens Apr2021"/>
    <n v="15"/>
  </r>
  <r>
    <x v="7"/>
    <n v="14"/>
    <s v="SS2.14"/>
    <x v="1"/>
    <d v="2020-11-16T00:00:00"/>
    <x v="63"/>
    <n v="8748"/>
    <m/>
    <m/>
    <s v="NA"/>
    <n v="4"/>
    <n v="0"/>
    <s v="NA"/>
    <n v="0"/>
    <n v="0"/>
    <n v="0"/>
    <n v="0"/>
    <s v="ID confirmed with fruiting specimen Apr2021"/>
    <n v="4"/>
  </r>
  <r>
    <x v="7"/>
    <n v="14"/>
    <s v="SS2.14"/>
    <x v="1"/>
    <d v="2020-11-16T00:00:00"/>
    <x v="61"/>
    <n v="4232"/>
    <m/>
    <m/>
    <s v="NA"/>
    <n v="0"/>
    <n v="0"/>
    <s v="NA"/>
    <n v="0"/>
    <n v="1"/>
    <n v="0"/>
    <n v="0"/>
    <m/>
    <n v="1"/>
  </r>
  <r>
    <x v="7"/>
    <n v="15"/>
    <s v="SS2.15"/>
    <x v="1"/>
    <d v="2020-11-16T00:00:00"/>
    <x v="61"/>
    <n v="4232"/>
    <s v="lignotuber"/>
    <s v="canopy"/>
    <s v="NA"/>
    <n v="2"/>
    <n v="0"/>
    <s v="NA"/>
    <n v="0"/>
    <n v="0"/>
    <n v="0"/>
    <n v="0"/>
    <m/>
    <n v="2"/>
  </r>
  <r>
    <x v="7"/>
    <n v="15"/>
    <s v="SS2.15"/>
    <x v="1"/>
    <d v="2020-11-16T00:00:00"/>
    <x v="43"/>
    <n v="2302"/>
    <s v="rhizome"/>
    <s v="non-canopy"/>
    <s v="NA"/>
    <n v="19"/>
    <n v="0"/>
    <s v="NA"/>
    <n v="0"/>
    <n v="0"/>
    <n v="0"/>
    <n v="0"/>
    <m/>
    <n v="19"/>
  </r>
  <r>
    <x v="7"/>
    <n v="15"/>
    <s v="SS2.15"/>
    <x v="1"/>
    <d v="2020-11-16T00:00:00"/>
    <x v="17"/>
    <n v="5532"/>
    <s v="rhizome"/>
    <s v="non-canopy"/>
    <s v="NA"/>
    <n v="8"/>
    <n v="0"/>
    <s v="NA"/>
    <n v="0"/>
    <s v="NA"/>
    <s v="NA"/>
    <s v="NA"/>
    <m/>
    <n v="8"/>
  </r>
  <r>
    <x v="7"/>
    <n v="15"/>
    <s v="SS2.15"/>
    <x v="1"/>
    <d v="2020-11-16T00:00:00"/>
    <x v="29"/>
    <n v="10605"/>
    <s v="rhizome"/>
    <s v="non-canopy"/>
    <s v="NA"/>
    <n v="6"/>
    <n v="0"/>
    <s v="NA"/>
    <n v="0"/>
    <s v="NA"/>
    <s v="NA"/>
    <s v="NA"/>
    <m/>
    <n v="6"/>
  </r>
  <r>
    <x v="7"/>
    <n v="15"/>
    <s v="SS2.15"/>
    <x v="1"/>
    <d v="2020-11-16T00:00:00"/>
    <x v="60"/>
    <n v="5657"/>
    <m/>
    <m/>
    <s v="NA"/>
    <n v="8"/>
    <n v="0"/>
    <s v="NA"/>
    <n v="1"/>
    <n v="0"/>
    <n v="0"/>
    <n v="0"/>
    <m/>
    <n v="8"/>
  </r>
  <r>
    <x v="7"/>
    <n v="15"/>
    <s v="SS2.15"/>
    <x v="1"/>
    <d v="2020-11-16T00:00:00"/>
    <x v="26"/>
    <n v="3243"/>
    <m/>
    <m/>
    <s v="NA"/>
    <n v="0"/>
    <n v="0"/>
    <s v="NA"/>
    <n v="0"/>
    <n v="1"/>
    <n v="0"/>
    <n v="0"/>
    <m/>
    <n v="1"/>
  </r>
  <r>
    <x v="7"/>
    <n v="15"/>
    <s v="SS2.15"/>
    <x v="1"/>
    <d v="2020-11-16T00:00:00"/>
    <x v="62"/>
    <n v="2203"/>
    <m/>
    <m/>
    <s v="NA"/>
    <n v="5"/>
    <n v="0"/>
    <s v="NA"/>
    <n v="0"/>
    <n v="0"/>
    <n v="0"/>
    <n v="0"/>
    <m/>
    <n v="5"/>
  </r>
  <r>
    <x v="7"/>
    <n v="15"/>
    <s v="SS2.15"/>
    <x v="1"/>
    <d v="2020-11-16T00:00:00"/>
    <x v="88"/>
    <n v="7961"/>
    <m/>
    <m/>
    <s v="NA"/>
    <n v="3"/>
    <n v="0"/>
    <s v="NA"/>
    <n v="0"/>
    <n v="0"/>
    <n v="0"/>
    <n v="0"/>
    <m/>
    <n v="3"/>
  </r>
  <r>
    <x v="7"/>
    <n v="15"/>
    <s v="SS2.15"/>
    <x v="1"/>
    <d v="2020-11-16T00:00:00"/>
    <x v="64"/>
    <n v="1660"/>
    <m/>
    <m/>
    <s v="NA"/>
    <n v="0"/>
    <n v="0"/>
    <s v="NA"/>
    <n v="0"/>
    <n v="2"/>
    <n v="0"/>
    <n v="0"/>
    <s v="ID confirmed based on dead specimens; resprouters corrected to recruits"/>
    <n v="2"/>
  </r>
  <r>
    <x v="7"/>
    <n v="15"/>
    <s v="SS2.15"/>
    <x v="1"/>
    <d v="2020-11-16T00:00:00"/>
    <x v="119"/>
    <n v="4877"/>
    <m/>
    <m/>
    <s v="NA"/>
    <n v="0"/>
    <n v="0"/>
    <s v="NA"/>
    <n v="0"/>
    <n v="5"/>
    <n v="0"/>
    <n v="0"/>
    <s v="ID corrected from Holcus lanatus to Deyeuxia brachyathera based on fruiting specimens Apr2021"/>
    <n v="5"/>
  </r>
  <r>
    <x v="7"/>
    <n v="15"/>
    <s v="SS2.15"/>
    <x v="1"/>
    <d v="2020-11-16T00:00:00"/>
    <x v="59"/>
    <n v="2322"/>
    <m/>
    <m/>
    <s v="NA"/>
    <n v="7"/>
    <n v="0"/>
    <s v="NA"/>
    <n v="7"/>
    <s v="NA"/>
    <s v="NA"/>
    <s v="NA"/>
    <m/>
    <n v="7"/>
  </r>
  <r>
    <x v="7"/>
    <n v="15"/>
    <s v="SS2.15"/>
    <x v="1"/>
    <d v="2020-11-16T00:00:00"/>
    <x v="9"/>
    <n v="8875"/>
    <m/>
    <m/>
    <s v="NA"/>
    <n v="0"/>
    <n v="0"/>
    <s v="NA"/>
    <n v="0"/>
    <n v="1"/>
    <n v="0"/>
    <n v="0"/>
    <m/>
    <n v="1"/>
  </r>
  <r>
    <x v="7"/>
    <n v="15"/>
    <s v="SS2.15"/>
    <x v="1"/>
    <d v="2020-11-16T00:00:00"/>
    <x v="63"/>
    <n v="8748"/>
    <m/>
    <m/>
    <s v="NA"/>
    <n v="3"/>
    <n v="0"/>
    <s v="NA"/>
    <n v="0"/>
    <n v="0"/>
    <n v="0"/>
    <n v="0"/>
    <s v="ID confirmed with fruiting specimen Apr2021"/>
    <n v="3"/>
  </r>
  <r>
    <x v="7"/>
    <n v="15"/>
    <s v="SS2.15"/>
    <x v="1"/>
    <d v="2020-11-16T00:00:00"/>
    <x v="52"/>
    <n v="2451"/>
    <m/>
    <m/>
    <s v="NA"/>
    <n v="0"/>
    <n v="0"/>
    <s v="NA"/>
    <n v="0"/>
    <n v="4"/>
    <n v="0"/>
    <n v="0"/>
    <m/>
    <n v="4"/>
  </r>
  <r>
    <x v="7"/>
    <n v="16"/>
    <s v="SS2.16"/>
    <x v="1"/>
    <d v="2020-11-16T00:00:00"/>
    <x v="58"/>
    <n v="4000"/>
    <s v="lignotuber"/>
    <s v="soil-persistent"/>
    <s v="NA"/>
    <n v="1"/>
    <n v="0"/>
    <s v="NA"/>
    <n v="0"/>
    <n v="0"/>
    <n v="0"/>
    <n v="0"/>
    <m/>
    <n v="1"/>
  </r>
  <r>
    <x v="7"/>
    <n v="16"/>
    <s v="SS2.16"/>
    <x v="1"/>
    <d v="2020-11-16T00:00:00"/>
    <x v="61"/>
    <n v="4232"/>
    <s v="lignotuber"/>
    <s v="canopy"/>
    <s v="NA"/>
    <n v="1"/>
    <n v="0"/>
    <s v="NA"/>
    <n v="0"/>
    <n v="3"/>
    <n v="0"/>
    <n v="0"/>
    <m/>
    <n v="4"/>
  </r>
  <r>
    <x v="7"/>
    <n v="16"/>
    <s v="SS2.16"/>
    <x v="1"/>
    <d v="2020-11-16T00:00:00"/>
    <x v="43"/>
    <n v="2302"/>
    <s v="rhizome"/>
    <s v="non-canopy"/>
    <s v="NA"/>
    <n v="17"/>
    <n v="0"/>
    <s v="NA"/>
    <n v="0"/>
    <m/>
    <m/>
    <m/>
    <m/>
    <n v="17"/>
  </r>
  <r>
    <x v="7"/>
    <n v="16"/>
    <s v="SS2.16"/>
    <x v="1"/>
    <d v="2020-11-16T00:00:00"/>
    <x v="29"/>
    <n v="10605"/>
    <s v="rhizome"/>
    <s v="non-canopy"/>
    <s v="NA"/>
    <n v="3"/>
    <n v="0"/>
    <s v="NA"/>
    <n v="0"/>
    <s v="NA"/>
    <s v="NA"/>
    <s v="NA"/>
    <m/>
    <n v="3"/>
  </r>
  <r>
    <x v="7"/>
    <n v="16"/>
    <s v="SS2.16"/>
    <x v="1"/>
    <d v="2020-11-16T00:00:00"/>
    <x v="17"/>
    <n v="5532"/>
    <s v="rhizome"/>
    <s v="non-canopy"/>
    <s v="NA"/>
    <n v="8"/>
    <n v="0"/>
    <s v="NA"/>
    <n v="0"/>
    <s v="NA"/>
    <s v="NA"/>
    <s v="NA"/>
    <m/>
    <n v="8"/>
  </r>
  <r>
    <x v="7"/>
    <n v="16"/>
    <s v="SS2.16"/>
    <x v="1"/>
    <d v="2020-11-16T00:00:00"/>
    <x v="55"/>
    <n v="11903"/>
    <m/>
    <m/>
    <s v="NA"/>
    <n v="0"/>
    <n v="0"/>
    <s v="NA"/>
    <n v="0"/>
    <n v="4"/>
    <n v="0"/>
    <n v="0"/>
    <m/>
    <n v="4"/>
  </r>
  <r>
    <x v="7"/>
    <n v="16"/>
    <s v="SS2.16"/>
    <x v="1"/>
    <d v="2020-11-16T00:00:00"/>
    <x v="52"/>
    <n v="2451"/>
    <m/>
    <m/>
    <s v="NA"/>
    <n v="0"/>
    <n v="0"/>
    <s v="NA"/>
    <n v="0"/>
    <n v="3"/>
    <n v="0"/>
    <n v="0"/>
    <m/>
    <n v="3"/>
  </r>
  <r>
    <x v="7"/>
    <n v="16"/>
    <s v="SS2.16"/>
    <x v="1"/>
    <d v="2020-11-16T00:00:00"/>
    <x v="59"/>
    <n v="2322"/>
    <m/>
    <m/>
    <s v="NA"/>
    <n v="1"/>
    <n v="0"/>
    <s v="NA"/>
    <n v="0"/>
    <s v="NA"/>
    <s v="NA"/>
    <s v="NA"/>
    <m/>
    <n v="1"/>
  </r>
  <r>
    <x v="7"/>
    <n v="16"/>
    <s v="SS2.16"/>
    <x v="1"/>
    <d v="2020-11-16T00:00:00"/>
    <x v="119"/>
    <n v="4877"/>
    <m/>
    <m/>
    <s v="NA"/>
    <n v="0"/>
    <n v="0"/>
    <s v="NA"/>
    <n v="0"/>
    <n v="2"/>
    <n v="0"/>
    <n v="0"/>
    <s v="ID corrected from Holcus lanatus to Deyeuxia brachyathera based on fruiting specimens Apr2021"/>
    <n v="2"/>
  </r>
  <r>
    <x v="7"/>
    <n v="16"/>
    <s v="SS2.16"/>
    <x v="1"/>
    <d v="2020-11-16T00:00:00"/>
    <x v="64"/>
    <n v="1660"/>
    <m/>
    <m/>
    <s v="NA"/>
    <n v="0"/>
    <n v="0"/>
    <s v="NA"/>
    <n v="0"/>
    <n v="1"/>
    <n v="0"/>
    <n v="0"/>
    <s v="ID confirmed based on dead specimens; resprouters corrected to recruits"/>
    <n v="1"/>
  </r>
  <r>
    <x v="7"/>
    <n v="16"/>
    <s v="SS2.16"/>
    <x v="1"/>
    <d v="2020-11-16T00:00:00"/>
    <x v="113"/>
    <n v="9822"/>
    <m/>
    <m/>
    <s v="NA"/>
    <n v="0"/>
    <n v="0"/>
    <s v="NA"/>
    <n v="0"/>
    <n v="4"/>
    <n v="0"/>
    <n v="0"/>
    <m/>
    <n v="4"/>
  </r>
  <r>
    <x v="7"/>
    <n v="17"/>
    <s v="SS2.17"/>
    <x v="1"/>
    <d v="2020-11-16T00:00:00"/>
    <x v="61"/>
    <n v="4232"/>
    <s v="lignotuber"/>
    <s v="canopy"/>
    <s v="NA"/>
    <n v="1"/>
    <n v="0"/>
    <s v="NA"/>
    <n v="0"/>
    <n v="1"/>
    <n v="0"/>
    <n v="0"/>
    <m/>
    <n v="2"/>
  </r>
  <r>
    <x v="7"/>
    <n v="17"/>
    <s v="SS2.17"/>
    <x v="1"/>
    <d v="2020-11-16T00:00:00"/>
    <x v="43"/>
    <n v="2302"/>
    <s v="rhizome"/>
    <s v="non-canopy"/>
    <s v="NA"/>
    <n v="16"/>
    <n v="0"/>
    <s v="NA"/>
    <n v="0"/>
    <n v="0"/>
    <n v="0"/>
    <n v="0"/>
    <m/>
    <n v="16"/>
  </r>
  <r>
    <x v="7"/>
    <n v="17"/>
    <s v="SS2.17"/>
    <x v="1"/>
    <d v="2020-11-16T00:00:00"/>
    <x v="17"/>
    <n v="5532"/>
    <s v="rhizome"/>
    <s v="non-canopy"/>
    <s v="NA"/>
    <n v="6"/>
    <n v="0"/>
    <s v="NA"/>
    <n v="0"/>
    <s v="NA"/>
    <s v="NA"/>
    <s v="NA"/>
    <m/>
    <n v="6"/>
  </r>
  <r>
    <x v="7"/>
    <n v="17"/>
    <s v="SS2.17"/>
    <x v="1"/>
    <d v="2020-11-16T00:00:00"/>
    <x v="29"/>
    <n v="10605"/>
    <s v="rhizome"/>
    <s v="non-canopy"/>
    <s v="NA"/>
    <n v="5"/>
    <n v="0"/>
    <s v="NA"/>
    <n v="0"/>
    <s v="NA"/>
    <s v="NA"/>
    <s v="NA"/>
    <m/>
    <n v="5"/>
  </r>
  <r>
    <x v="7"/>
    <n v="17"/>
    <s v="SS2.17"/>
    <x v="1"/>
    <d v="2020-11-16T00:00:00"/>
    <x v="113"/>
    <n v="9822"/>
    <m/>
    <m/>
    <s v="NA"/>
    <n v="0"/>
    <n v="0"/>
    <s v="NA"/>
    <n v="0"/>
    <n v="14"/>
    <n v="0"/>
    <n v="0"/>
    <m/>
    <n v="14"/>
  </r>
  <r>
    <x v="7"/>
    <n v="17"/>
    <s v="SS2.17"/>
    <x v="1"/>
    <d v="2020-11-16T00:00:00"/>
    <x v="52"/>
    <n v="2451"/>
    <m/>
    <m/>
    <s v="NA"/>
    <n v="0"/>
    <n v="0"/>
    <s v="NA"/>
    <n v="0"/>
    <n v="3"/>
    <n v="0"/>
    <n v="0"/>
    <m/>
    <n v="3"/>
  </r>
  <r>
    <x v="7"/>
    <n v="17"/>
    <s v="SS2.17"/>
    <x v="1"/>
    <d v="2020-11-16T00:00:00"/>
    <x v="64"/>
    <n v="1660"/>
    <m/>
    <m/>
    <s v="NA"/>
    <n v="0"/>
    <n v="0"/>
    <s v="NA"/>
    <n v="0"/>
    <n v="3"/>
    <n v="0"/>
    <n v="0"/>
    <s v="ID confirmed based on dead specimens; resprouters corrected to recruits"/>
    <n v="3"/>
  </r>
  <r>
    <x v="7"/>
    <n v="17"/>
    <s v="SS2.17"/>
    <x v="1"/>
    <d v="2020-11-16T00:00:00"/>
    <x v="26"/>
    <n v="3243"/>
    <m/>
    <m/>
    <s v="NA"/>
    <n v="0"/>
    <n v="0"/>
    <s v="NA"/>
    <n v="0"/>
    <n v="9"/>
    <n v="0"/>
    <n v="0"/>
    <m/>
    <n v="9"/>
  </r>
  <r>
    <x v="7"/>
    <n v="17"/>
    <s v="SS2.17"/>
    <x v="1"/>
    <d v="2020-11-16T00:00:00"/>
    <x v="62"/>
    <n v="2203"/>
    <m/>
    <m/>
    <s v="NA"/>
    <n v="1"/>
    <n v="0"/>
    <s v="NA"/>
    <n v="0"/>
    <n v="0"/>
    <n v="0"/>
    <n v="0"/>
    <m/>
    <n v="1"/>
  </r>
  <r>
    <x v="7"/>
    <n v="17"/>
    <s v="SS2.17"/>
    <x v="1"/>
    <d v="2020-11-16T00:00:00"/>
    <x v="119"/>
    <n v="4877"/>
    <m/>
    <m/>
    <s v="NA"/>
    <n v="0"/>
    <n v="0"/>
    <s v="NA"/>
    <n v="0"/>
    <n v="2"/>
    <n v="0"/>
    <n v="0"/>
    <s v="ID corrected from Holcus lanatus to Deyeuxia brachyathera based on fruiting specimens Apr2021"/>
    <n v="2"/>
  </r>
  <r>
    <x v="7"/>
    <n v="17"/>
    <s v="SS2.17"/>
    <x v="1"/>
    <d v="2020-11-16T00:00:00"/>
    <x v="79"/>
    <n v="11190"/>
    <m/>
    <m/>
    <s v="NA"/>
    <n v="0"/>
    <n v="0"/>
    <s v="NA"/>
    <n v="0"/>
    <n v="1"/>
    <n v="0"/>
    <n v="0"/>
    <m/>
    <n v="1"/>
  </r>
  <r>
    <x v="7"/>
    <n v="17"/>
    <s v="SS2.17"/>
    <x v="1"/>
    <d v="2020-11-16T00:00:00"/>
    <x v="59"/>
    <n v="2322"/>
    <m/>
    <m/>
    <s v="NA"/>
    <n v="4"/>
    <n v="0"/>
    <s v="NA"/>
    <n v="1"/>
    <s v="NA"/>
    <s v="NA"/>
    <s v="NA"/>
    <m/>
    <n v="4"/>
  </r>
  <r>
    <x v="7"/>
    <n v="18"/>
    <s v="SS2.18"/>
    <x v="1"/>
    <d v="2020-11-16T00:00:00"/>
    <x v="61"/>
    <n v="4232"/>
    <s v="lignotuber"/>
    <s v="canopy"/>
    <s v="NA"/>
    <n v="1"/>
    <n v="0"/>
    <s v="NA"/>
    <n v="0"/>
    <n v="0"/>
    <n v="0"/>
    <n v="0"/>
    <m/>
    <n v="1"/>
  </r>
  <r>
    <x v="7"/>
    <n v="18"/>
    <s v="SS2.18"/>
    <x v="1"/>
    <d v="2020-11-16T00:00:00"/>
    <x v="43"/>
    <n v="2302"/>
    <s v="rhizome"/>
    <s v="non-canopy"/>
    <s v="NA"/>
    <n v="13"/>
    <n v="0"/>
    <s v="NA"/>
    <n v="0"/>
    <n v="0"/>
    <n v="0"/>
    <n v="0"/>
    <m/>
    <n v="13"/>
  </r>
  <r>
    <x v="7"/>
    <n v="18"/>
    <s v="SS2.18"/>
    <x v="1"/>
    <d v="2020-11-16T00:00:00"/>
    <x v="29"/>
    <n v="10605"/>
    <s v="rhizome"/>
    <s v="non-canopy"/>
    <s v="NA"/>
    <n v="5"/>
    <n v="0"/>
    <s v="NA"/>
    <n v="0"/>
    <s v="NA"/>
    <s v="NA"/>
    <s v="NA"/>
    <m/>
    <n v="5"/>
  </r>
  <r>
    <x v="7"/>
    <n v="18"/>
    <s v="SS2.18"/>
    <x v="1"/>
    <d v="2020-11-16T00:00:00"/>
    <x v="17"/>
    <n v="5532"/>
    <s v="rhizome"/>
    <s v="non-canopy"/>
    <s v="NA"/>
    <n v="9"/>
    <n v="0"/>
    <s v="NA"/>
    <n v="0"/>
    <s v="NA"/>
    <s v="NA"/>
    <s v="NA"/>
    <m/>
    <n v="9"/>
  </r>
  <r>
    <x v="7"/>
    <n v="18"/>
    <s v="SS2.18"/>
    <x v="1"/>
    <d v="2020-11-16T00:00:00"/>
    <x v="66"/>
    <n v="7914"/>
    <s v="none"/>
    <s v="soil-persistent"/>
    <s v="NA"/>
    <n v="0"/>
    <n v="0"/>
    <s v="NA"/>
    <n v="0"/>
    <n v="7"/>
    <n v="0"/>
    <n v="0"/>
    <s v="ID corrected from Senecio glomeratus to Senecio diaschides based on flowering specimen from Apr2021; resprouters corrected to recruits"/>
    <n v="7"/>
  </r>
  <r>
    <x v="7"/>
    <n v="18"/>
    <s v="SS2.18"/>
    <x v="1"/>
    <d v="2020-11-16T00:00:00"/>
    <x v="26"/>
    <n v="3243"/>
    <m/>
    <m/>
    <s v="NA"/>
    <n v="0"/>
    <n v="0"/>
    <s v="NA"/>
    <n v="0"/>
    <n v="4"/>
    <n v="0"/>
    <n v="0"/>
    <m/>
    <n v="4"/>
  </r>
  <r>
    <x v="7"/>
    <n v="18"/>
    <s v="SS2.18"/>
    <x v="1"/>
    <d v="2020-11-16T00:00:00"/>
    <x v="62"/>
    <n v="2203"/>
    <m/>
    <m/>
    <s v="NA"/>
    <n v="1"/>
    <n v="0"/>
    <s v="NA"/>
    <n v="0"/>
    <n v="0"/>
    <n v="0"/>
    <n v="0"/>
    <m/>
    <n v="1"/>
  </r>
  <r>
    <x v="7"/>
    <n v="18"/>
    <s v="SS2.18"/>
    <x v="1"/>
    <d v="2020-11-16T00:00:00"/>
    <x v="119"/>
    <n v="4877"/>
    <m/>
    <m/>
    <s v="NA"/>
    <n v="0"/>
    <n v="0"/>
    <s v="NA"/>
    <n v="0"/>
    <n v="1"/>
    <n v="0"/>
    <n v="0"/>
    <s v="ID corrected from Holcus lanatus to Deyeuxia brachyathera based on fruiting specimens Apr2021"/>
    <n v="1"/>
  </r>
  <r>
    <x v="7"/>
    <n v="18"/>
    <s v="SS2.18"/>
    <x v="1"/>
    <d v="2020-11-16T00:00:00"/>
    <x v="93"/>
    <n v="6404"/>
    <m/>
    <m/>
    <s v="NA"/>
    <n v="0"/>
    <n v="0"/>
    <s v="NA"/>
    <n v="0"/>
    <n v="1"/>
    <n v="0"/>
    <n v="0"/>
    <m/>
    <n v="1"/>
  </r>
  <r>
    <x v="7"/>
    <n v="18"/>
    <s v="SS2.18"/>
    <x v="1"/>
    <d v="2020-11-16T00:00:00"/>
    <x v="55"/>
    <n v="11903"/>
    <m/>
    <m/>
    <s v="NA"/>
    <n v="0"/>
    <n v="0"/>
    <s v="NA"/>
    <n v="0"/>
    <n v="2"/>
    <n v="0"/>
    <n v="0"/>
    <m/>
    <n v="2"/>
  </r>
  <r>
    <x v="7"/>
    <n v="18"/>
    <s v="SS2.18"/>
    <x v="1"/>
    <d v="2020-11-16T00:00:00"/>
    <x v="59"/>
    <n v="2322"/>
    <m/>
    <m/>
    <s v="NA"/>
    <n v="3"/>
    <n v="0"/>
    <s v="NA"/>
    <n v="0"/>
    <s v="NA"/>
    <s v="NA"/>
    <s v="NA"/>
    <m/>
    <n v="3"/>
  </r>
  <r>
    <x v="7"/>
    <n v="19"/>
    <s v="SS2.19"/>
    <x v="1"/>
    <d v="2020-11-16T00:00:00"/>
    <x v="61"/>
    <n v="4232"/>
    <s v="lignotuber"/>
    <s v="canopy"/>
    <s v="NA"/>
    <n v="1"/>
    <n v="0"/>
    <s v="NA"/>
    <n v="0"/>
    <n v="0"/>
    <n v="0"/>
    <n v="0"/>
    <m/>
    <n v="1"/>
  </r>
  <r>
    <x v="7"/>
    <n v="19"/>
    <s v="SS2.19"/>
    <x v="1"/>
    <d v="2020-11-16T00:00:00"/>
    <x v="43"/>
    <n v="2302"/>
    <s v="rhizome"/>
    <s v="non-canopy"/>
    <s v="NA"/>
    <n v="8"/>
    <n v="0"/>
    <s v="NA"/>
    <n v="0"/>
    <n v="0"/>
    <n v="0"/>
    <n v="0"/>
    <m/>
    <n v="8"/>
  </r>
  <r>
    <x v="7"/>
    <n v="19"/>
    <s v="SS2.19"/>
    <x v="1"/>
    <d v="2020-11-16T00:00:00"/>
    <x v="29"/>
    <n v="10605"/>
    <s v="rhizome"/>
    <s v="non-canopy"/>
    <s v="NA"/>
    <n v="4"/>
    <n v="0"/>
    <s v="NA"/>
    <n v="0"/>
    <s v="NA"/>
    <s v="NA"/>
    <s v="NA"/>
    <m/>
    <n v="4"/>
  </r>
  <r>
    <x v="7"/>
    <n v="19"/>
    <s v="SS2.19"/>
    <x v="1"/>
    <d v="2020-11-16T00:00:00"/>
    <x v="17"/>
    <n v="5532"/>
    <s v="rhizome"/>
    <s v="non-canopy"/>
    <s v="NA"/>
    <n v="7"/>
    <n v="0"/>
    <s v="NA"/>
    <n v="0"/>
    <s v="NA"/>
    <s v="NA"/>
    <s v="NA"/>
    <m/>
    <n v="7"/>
  </r>
  <r>
    <x v="7"/>
    <n v="19"/>
    <s v="SS2.19"/>
    <x v="1"/>
    <d v="2020-11-16T00:00:00"/>
    <x v="59"/>
    <n v="2322"/>
    <m/>
    <m/>
    <s v="NA"/>
    <n v="7"/>
    <n v="0"/>
    <s v="NA"/>
    <n v="0"/>
    <s v="NA"/>
    <s v="NA"/>
    <s v="NA"/>
    <m/>
    <n v="7"/>
  </r>
  <r>
    <x v="7"/>
    <n v="19"/>
    <s v="SS2.19"/>
    <x v="1"/>
    <d v="2020-11-16T00:00:00"/>
    <x v="79"/>
    <n v="11190"/>
    <m/>
    <m/>
    <s v="NA"/>
    <n v="0"/>
    <n v="0"/>
    <s v="NA"/>
    <n v="0"/>
    <n v="8"/>
    <n v="0"/>
    <n v="0"/>
    <m/>
    <n v="8"/>
  </r>
  <r>
    <x v="7"/>
    <n v="19"/>
    <s v="SS2.19"/>
    <x v="1"/>
    <d v="2020-11-16T00:00:00"/>
    <x v="26"/>
    <n v="3243"/>
    <m/>
    <m/>
    <s v="NA"/>
    <n v="0"/>
    <n v="0"/>
    <s v="NA"/>
    <n v="0"/>
    <n v="4"/>
    <n v="0"/>
    <n v="0"/>
    <m/>
    <n v="4"/>
  </r>
  <r>
    <x v="7"/>
    <n v="19"/>
    <s v="SS2.19"/>
    <x v="1"/>
    <d v="2020-11-16T00:00:00"/>
    <x v="60"/>
    <n v="5657"/>
    <m/>
    <m/>
    <s v="NA"/>
    <n v="1"/>
    <n v="0"/>
    <s v="NA"/>
    <n v="0"/>
    <n v="0"/>
    <n v="0"/>
    <n v="0"/>
    <m/>
    <n v="1"/>
  </r>
  <r>
    <x v="7"/>
    <n v="19"/>
    <s v="SS2.19"/>
    <x v="1"/>
    <d v="2020-11-16T00:00:00"/>
    <x v="66"/>
    <n v="7914"/>
    <m/>
    <m/>
    <s v="NA"/>
    <n v="0"/>
    <n v="0"/>
    <s v="NA"/>
    <n v="0"/>
    <n v="1"/>
    <n v="0"/>
    <n v="0"/>
    <s v="ID corrected from Senecio glomeratus to Senecio diaschides based on flowering specimen from Apr2021; resprouters corrected to recruits"/>
    <n v="1"/>
  </r>
  <r>
    <x v="7"/>
    <n v="19"/>
    <s v="SS2.19"/>
    <x v="1"/>
    <d v="2020-11-16T00:00:00"/>
    <x v="60"/>
    <n v="5657"/>
    <m/>
    <m/>
    <s v="NA"/>
    <n v="4"/>
    <n v="0"/>
    <s v="NA"/>
    <n v="0"/>
    <n v="0"/>
    <n v="0"/>
    <n v="0"/>
    <s v="mis ID as Galium prop"/>
    <n v="4"/>
  </r>
  <r>
    <x v="7"/>
    <n v="20"/>
    <s v="SS2.20"/>
    <x v="1"/>
    <d v="2020-11-16T00:00:00"/>
    <x v="43"/>
    <n v="2302"/>
    <s v="rhizome"/>
    <s v="non-canopy"/>
    <s v="NA"/>
    <n v="7"/>
    <n v="0"/>
    <s v="NA"/>
    <n v="0"/>
    <n v="0"/>
    <n v="0"/>
    <n v="0"/>
    <m/>
    <n v="7"/>
  </r>
  <r>
    <x v="7"/>
    <n v="20"/>
    <s v="SS2.20"/>
    <x v="1"/>
    <d v="2020-11-16T00:00:00"/>
    <x v="17"/>
    <n v="5532"/>
    <s v="rhizome"/>
    <s v="non-canopy"/>
    <s v="NA"/>
    <n v="5"/>
    <n v="0"/>
    <s v="NA"/>
    <n v="0"/>
    <s v="NA"/>
    <s v="NA"/>
    <s v="NA"/>
    <m/>
    <n v="5"/>
  </r>
  <r>
    <x v="7"/>
    <n v="20"/>
    <s v="SS2.20"/>
    <x v="1"/>
    <d v="2020-11-16T00:00:00"/>
    <x v="66"/>
    <n v="7914"/>
    <s v="none"/>
    <s v="soil-persistent"/>
    <s v="NA"/>
    <n v="0"/>
    <n v="0"/>
    <s v="NA"/>
    <n v="0"/>
    <n v="1"/>
    <n v="0"/>
    <n v="0"/>
    <s v="ID corrected from Senecio glomeratus to Senecio diaschides based on flowering specimen from Apr2021; resprouters corrected to recruits"/>
    <n v="1"/>
  </r>
  <r>
    <x v="7"/>
    <n v="20"/>
    <s v="SS2.20"/>
    <x v="1"/>
    <d v="2020-11-16T00:00:00"/>
    <x v="60"/>
    <n v="5657"/>
    <s v="NA"/>
    <s v="non-canopy"/>
    <s v="NA"/>
    <n v="4"/>
    <n v="0"/>
    <s v="NA"/>
    <n v="1"/>
    <n v="0"/>
    <n v="0"/>
    <n v="0"/>
    <m/>
    <n v="4"/>
  </r>
  <r>
    <x v="7"/>
    <n v="20"/>
    <s v="SS2.20"/>
    <x v="1"/>
    <d v="2020-11-16T00:00:00"/>
    <x v="29"/>
    <n v="10605"/>
    <s v="rhizome"/>
    <s v="non-canopy"/>
    <s v="NA"/>
    <n v="3"/>
    <n v="0"/>
    <s v="NA"/>
    <n v="0"/>
    <s v="NA"/>
    <s v="NA"/>
    <s v="NA"/>
    <m/>
    <n v="3"/>
  </r>
  <r>
    <x v="7"/>
    <n v="20"/>
    <s v="SS2.20"/>
    <x v="1"/>
    <d v="2020-11-16T00:00:00"/>
    <x v="61"/>
    <n v="4232"/>
    <s v="lignotuber"/>
    <s v="canopy"/>
    <s v="NA"/>
    <n v="1"/>
    <n v="0"/>
    <n v="1"/>
    <n v="0"/>
    <n v="0"/>
    <n v="0"/>
    <n v="0"/>
    <m/>
    <n v="1"/>
  </r>
  <r>
    <x v="7"/>
    <n v="20"/>
    <s v="SS2.20"/>
    <x v="1"/>
    <d v="2020-11-16T00:00:00"/>
    <x v="59"/>
    <n v="2322"/>
    <m/>
    <m/>
    <s v="NA"/>
    <n v="15"/>
    <n v="0"/>
    <s v="NA"/>
    <n v="4"/>
    <s v="NA"/>
    <s v="NA"/>
    <s v="NA"/>
    <m/>
    <n v="15"/>
  </r>
  <r>
    <x v="7"/>
    <n v="20"/>
    <s v="SS2.20"/>
    <x v="1"/>
    <d v="2020-11-16T00:00:00"/>
    <x v="79"/>
    <n v="11190"/>
    <m/>
    <m/>
    <s v="NA"/>
    <n v="0"/>
    <n v="0"/>
    <s v="NA"/>
    <n v="0"/>
    <n v="8"/>
    <n v="0"/>
    <n v="0"/>
    <m/>
    <n v="8"/>
  </r>
  <r>
    <x v="7"/>
    <n v="20"/>
    <s v="SS2.20"/>
    <x v="1"/>
    <d v="2020-11-16T00:00:00"/>
    <x v="26"/>
    <n v="3243"/>
    <m/>
    <m/>
    <s v="NA"/>
    <n v="0"/>
    <n v="0"/>
    <s v="NA"/>
    <n v="0"/>
    <n v="3"/>
    <n v="0"/>
    <n v="0"/>
    <m/>
    <n v="3"/>
  </r>
  <r>
    <x v="7"/>
    <n v="20"/>
    <s v="SS2.20"/>
    <x v="1"/>
    <d v="2020-11-16T00:00:00"/>
    <x v="9"/>
    <n v="8875"/>
    <m/>
    <m/>
    <s v="NA"/>
    <n v="0"/>
    <n v="0"/>
    <s v="NA"/>
    <n v="0"/>
    <n v="1"/>
    <n v="0"/>
    <n v="0"/>
    <m/>
    <n v="1"/>
  </r>
  <r>
    <x v="18"/>
    <n v="1"/>
    <s v="BUD1.1"/>
    <x v="1"/>
    <d v="2020-11-18T00:00:00"/>
    <x v="10"/>
    <n v="2469"/>
    <s v="rhizome"/>
    <s v="non-canopy"/>
    <n v="0"/>
    <n v="5"/>
    <n v="0"/>
    <s v="NA"/>
    <n v="0"/>
    <n v="0"/>
    <n v="0"/>
    <n v="0"/>
    <m/>
    <n v="5"/>
  </r>
  <r>
    <x v="18"/>
    <n v="1"/>
    <s v="BUD1.1"/>
    <x v="1"/>
    <d v="2020-11-18T00:00:00"/>
    <x v="19"/>
    <n v="6325"/>
    <s v="tussock"/>
    <s v="non-canopy"/>
    <n v="0"/>
    <n v="1"/>
    <n v="1"/>
    <n v="0"/>
    <n v="0"/>
    <n v="0"/>
    <n v="0"/>
    <n v="0"/>
    <m/>
    <n v="1"/>
  </r>
  <r>
    <x v="18"/>
    <n v="1"/>
    <s v="BUD1.1"/>
    <x v="1"/>
    <d v="2020-11-18T00:00:00"/>
    <x v="1"/>
    <n v="3997"/>
    <s v="lignotuber"/>
    <s v="soil-persistent"/>
    <n v="0"/>
    <n v="20"/>
    <n v="0"/>
    <n v="0"/>
    <n v="0"/>
    <n v="12"/>
    <n v="0"/>
    <n v="0"/>
    <m/>
    <n v="32"/>
  </r>
  <r>
    <x v="18"/>
    <n v="1"/>
    <s v="BUD1.1"/>
    <x v="1"/>
    <d v="2020-11-18T00:00:00"/>
    <x v="3"/>
    <n v="3174"/>
    <s v="stolon"/>
    <s v="soil-persistent"/>
    <n v="0"/>
    <n v="0"/>
    <n v="0"/>
    <s v="NA"/>
    <n v="0"/>
    <n v="10"/>
    <n v="0"/>
    <n v="0"/>
    <m/>
    <n v="10"/>
  </r>
  <r>
    <x v="18"/>
    <n v="1"/>
    <s v="BUD1.1"/>
    <x v="1"/>
    <d v="2020-11-18T00:00:00"/>
    <x v="23"/>
    <n v="7138"/>
    <s v="rhizome"/>
    <s v="transient"/>
    <n v="0"/>
    <n v="15"/>
    <n v="1"/>
    <s v="NA"/>
    <n v="0"/>
    <s v="NA"/>
    <s v="NA"/>
    <s v="NA"/>
    <m/>
    <n v="15"/>
  </r>
  <r>
    <x v="18"/>
    <n v="1"/>
    <s v="BUD1.1"/>
    <x v="1"/>
    <d v="2020-11-18T00:00:00"/>
    <x v="24"/>
    <n v="2561"/>
    <s v="tuber"/>
    <s v="transient"/>
    <n v="0"/>
    <n v="80"/>
    <n v="0"/>
    <s v="NA"/>
    <n v="34"/>
    <n v="0"/>
    <n v="0"/>
    <n v="0"/>
    <m/>
    <n v="80"/>
  </r>
  <r>
    <x v="18"/>
    <n v="1"/>
    <s v="BUD1.1"/>
    <x v="1"/>
    <d v="2020-11-18T00:00:00"/>
    <x v="36"/>
    <n v="6182"/>
    <s v="none"/>
    <s v="soil-persistent"/>
    <n v="0"/>
    <n v="0"/>
    <n v="0"/>
    <s v="NA"/>
    <n v="0"/>
    <n v="6"/>
    <n v="0"/>
    <n v="0"/>
    <m/>
    <n v="6"/>
  </r>
  <r>
    <x v="18"/>
    <n v="1"/>
    <s v="BUD1.1"/>
    <x v="1"/>
    <d v="2020-11-18T00:00:00"/>
    <x v="26"/>
    <n v="3243"/>
    <s v="none"/>
    <s v="soil-persistent"/>
    <n v="0"/>
    <n v="0"/>
    <n v="0"/>
    <s v="NA"/>
    <n v="0"/>
    <n v="64"/>
    <n v="0"/>
    <n v="0"/>
    <m/>
    <n v="64"/>
  </r>
  <r>
    <x v="18"/>
    <n v="1"/>
    <s v="BUD1.1"/>
    <x v="1"/>
    <d v="2020-11-18T00:00:00"/>
    <x v="48"/>
    <n v="3567"/>
    <s v="tussock"/>
    <s v="non-canopy"/>
    <n v="0"/>
    <n v="4"/>
    <n v="0"/>
    <s v="NA"/>
    <n v="2"/>
    <n v="86"/>
    <n v="0"/>
    <n v="0"/>
    <m/>
    <n v="90"/>
  </r>
  <r>
    <x v="18"/>
    <n v="1"/>
    <s v="BUD1.1"/>
    <x v="1"/>
    <d v="2020-11-18T00:00:00"/>
    <x v="29"/>
    <n v="10605"/>
    <s v="rhizome"/>
    <s v="non-canopy"/>
    <n v="0"/>
    <n v="12"/>
    <n v="0"/>
    <s v="NA"/>
    <n v="0"/>
    <s v="NA"/>
    <s v="NA"/>
    <s v="NA"/>
    <m/>
    <n v="12"/>
  </r>
  <r>
    <x v="18"/>
    <n v="1"/>
    <s v="BUD1.1"/>
    <x v="1"/>
    <d v="2020-11-18T00:00:00"/>
    <x v="7"/>
    <n v="5541"/>
    <s v="rhizome"/>
    <s v="non-canopy"/>
    <n v="0"/>
    <n v="18"/>
    <n v="0"/>
    <s v="NA"/>
    <n v="0"/>
    <n v="0"/>
    <n v="0"/>
    <n v="0"/>
    <m/>
    <n v="18"/>
  </r>
  <r>
    <x v="18"/>
    <n v="1"/>
    <s v="BUD1.1"/>
    <x v="1"/>
    <d v="2020-11-18T00:00:00"/>
    <x v="73"/>
    <n v="6322"/>
    <s v="tussock"/>
    <s v="soil-persistent"/>
    <n v="0"/>
    <n v="0"/>
    <n v="0"/>
    <s v="NA"/>
    <n v="0"/>
    <n v="3"/>
    <n v="0"/>
    <n v="2"/>
    <m/>
    <n v="3"/>
  </r>
  <r>
    <x v="18"/>
    <n v="1"/>
    <s v="BUD1.1"/>
    <x v="1"/>
    <d v="2020-11-18T00:00:00"/>
    <x v="57"/>
    <n v="7664"/>
    <s v="tussock"/>
    <s v="non-canopy"/>
    <n v="0"/>
    <n v="15"/>
    <n v="0"/>
    <s v="NA"/>
    <n v="0"/>
    <n v="0"/>
    <n v="0"/>
    <n v="0"/>
    <m/>
    <n v="15"/>
  </r>
  <r>
    <x v="18"/>
    <n v="1"/>
    <s v="BUD1.1"/>
    <x v="1"/>
    <d v="2020-11-18T00:00:00"/>
    <x v="45"/>
    <n v="3300"/>
    <s v="tussock"/>
    <s v="non-canopy"/>
    <n v="0"/>
    <n v="1"/>
    <n v="0"/>
    <n v="0"/>
    <n v="0"/>
    <n v="0"/>
    <n v="0"/>
    <n v="0"/>
    <m/>
    <n v="1"/>
  </r>
  <r>
    <x v="18"/>
    <n v="2"/>
    <s v="BUD1.2"/>
    <x v="1"/>
    <d v="2020-11-18T00:00:00"/>
    <x v="0"/>
    <n v="7766"/>
    <s v="lignotuber"/>
    <s v="canopy"/>
    <n v="0"/>
    <n v="2"/>
    <n v="0"/>
    <n v="0"/>
    <n v="0"/>
    <n v="0"/>
    <n v="0"/>
    <n v="0"/>
    <m/>
    <n v="2"/>
  </r>
  <r>
    <x v="18"/>
    <n v="2"/>
    <s v="BUD1.2"/>
    <x v="1"/>
    <d v="2020-11-18T00:00:00"/>
    <x v="10"/>
    <n v="2469"/>
    <s v="rhizome"/>
    <s v="non-canopy"/>
    <n v="0"/>
    <n v="10"/>
    <n v="0"/>
    <s v="NA"/>
    <n v="0"/>
    <n v="0"/>
    <n v="0"/>
    <n v="0"/>
    <m/>
    <n v="10"/>
  </r>
  <r>
    <x v="18"/>
    <n v="2"/>
    <s v="BUD1.2"/>
    <x v="1"/>
    <d v="2020-11-18T00:00:00"/>
    <x v="1"/>
    <n v="3997"/>
    <s v="lignotuber"/>
    <s v="soil-persistent"/>
    <n v="0"/>
    <n v="25"/>
    <n v="0"/>
    <n v="0"/>
    <n v="0"/>
    <n v="8"/>
    <n v="0"/>
    <n v="0"/>
    <m/>
    <n v="33"/>
  </r>
  <r>
    <x v="18"/>
    <n v="2"/>
    <s v="BUD1.2"/>
    <x v="1"/>
    <d v="2020-11-18T00:00:00"/>
    <x v="3"/>
    <n v="3174"/>
    <s v="stolon"/>
    <s v="soil-persistent"/>
    <n v="0"/>
    <n v="0"/>
    <n v="0"/>
    <s v="NA"/>
    <n v="0"/>
    <n v="8"/>
    <n v="0"/>
    <n v="0"/>
    <m/>
    <n v="8"/>
  </r>
  <r>
    <x v="18"/>
    <n v="2"/>
    <s v="BUD1.2"/>
    <x v="1"/>
    <d v="2020-11-18T00:00:00"/>
    <x v="26"/>
    <n v="3243"/>
    <s v="none"/>
    <s v="soil-persistent"/>
    <n v="0"/>
    <n v="0"/>
    <n v="0"/>
    <s v="NA"/>
    <n v="0"/>
    <n v="14"/>
    <n v="0"/>
    <n v="0"/>
    <m/>
    <n v="14"/>
  </r>
  <r>
    <x v="18"/>
    <n v="2"/>
    <s v="BUD1.2"/>
    <x v="1"/>
    <d v="2020-11-18T00:00:00"/>
    <x v="24"/>
    <n v="2561"/>
    <s v="tuber"/>
    <s v="transient"/>
    <n v="0"/>
    <n v="24"/>
    <n v="0"/>
    <s v="NA"/>
    <n v="13"/>
    <n v="0"/>
    <n v="0"/>
    <n v="0"/>
    <m/>
    <n v="24"/>
  </r>
  <r>
    <x v="18"/>
    <n v="2"/>
    <s v="BUD1.2"/>
    <x v="1"/>
    <d v="2020-11-18T00:00:00"/>
    <x v="36"/>
    <n v="6182"/>
    <s v="none"/>
    <s v="soil-persistent"/>
    <n v="0"/>
    <n v="0"/>
    <n v="0"/>
    <s v="NA"/>
    <n v="0"/>
    <n v="5"/>
    <n v="0"/>
    <n v="0"/>
    <m/>
    <n v="5"/>
  </r>
  <r>
    <x v="18"/>
    <n v="2"/>
    <s v="BUD1.2"/>
    <x v="1"/>
    <d v="2020-11-18T00:00:00"/>
    <x v="73"/>
    <n v="6322"/>
    <s v="tussock"/>
    <s v="soil-persistent"/>
    <n v="0"/>
    <n v="5"/>
    <n v="0"/>
    <s v="NA"/>
    <n v="3"/>
    <n v="1"/>
    <n v="0"/>
    <n v="0"/>
    <m/>
    <n v="6"/>
  </r>
  <r>
    <x v="18"/>
    <n v="2"/>
    <s v="BUD1.2"/>
    <x v="1"/>
    <d v="2020-11-18T00:00:00"/>
    <x v="48"/>
    <n v="3567"/>
    <s v="tussock"/>
    <s v="non-canopy"/>
    <n v="0"/>
    <n v="7"/>
    <n v="0"/>
    <s v="NA"/>
    <n v="4"/>
    <n v="0"/>
    <n v="0"/>
    <n v="0"/>
    <m/>
    <n v="7"/>
  </r>
  <r>
    <x v="18"/>
    <n v="2"/>
    <s v="BUD1.2"/>
    <x v="1"/>
    <d v="2020-11-18T00:00:00"/>
    <x v="7"/>
    <n v="5541"/>
    <s v="rhizome"/>
    <s v="non-canopy"/>
    <n v="0"/>
    <n v="35"/>
    <n v="0"/>
    <s v="NA"/>
    <n v="0"/>
    <n v="0"/>
    <n v="0"/>
    <n v="0"/>
    <m/>
    <n v="35"/>
  </r>
  <r>
    <x v="18"/>
    <n v="2"/>
    <s v="BUD1.2"/>
    <x v="1"/>
    <d v="2020-11-18T00:00:00"/>
    <x v="29"/>
    <n v="10605"/>
    <s v="rhizome"/>
    <s v="non-canopy"/>
    <n v="0"/>
    <n v="3"/>
    <n v="0"/>
    <s v="NA"/>
    <n v="0"/>
    <s v="NA"/>
    <s v="NA"/>
    <s v="NA"/>
    <m/>
    <n v="3"/>
  </r>
  <r>
    <x v="18"/>
    <n v="2"/>
    <s v="BUD1.2"/>
    <x v="1"/>
    <d v="2020-11-18T00:00:00"/>
    <x v="12"/>
    <n v="2501"/>
    <s v="tussock"/>
    <s v="non-canopy"/>
    <n v="0"/>
    <n v="6"/>
    <n v="0"/>
    <s v="NA"/>
    <n v="0"/>
    <n v="0"/>
    <n v="0"/>
    <n v="0"/>
    <m/>
    <n v="6"/>
  </r>
  <r>
    <x v="18"/>
    <n v="2"/>
    <s v="BUD1.2"/>
    <x v="1"/>
    <d v="2020-11-18T00:00:00"/>
    <x v="34"/>
    <n v="9293"/>
    <s v="rhizome"/>
    <s v="transient"/>
    <n v="0"/>
    <n v="1"/>
    <n v="0"/>
    <s v="NA"/>
    <n v="0"/>
    <s v="NA"/>
    <s v="NA"/>
    <s v="NA"/>
    <m/>
    <n v="1"/>
  </r>
  <r>
    <x v="18"/>
    <n v="2"/>
    <s v="BUD1.2"/>
    <x v="1"/>
    <d v="2020-11-18T00:00:00"/>
    <x v="57"/>
    <n v="7664"/>
    <s v="tussock"/>
    <s v="non-canopy"/>
    <n v="0"/>
    <n v="12"/>
    <n v="0"/>
    <s v="NA"/>
    <n v="0"/>
    <n v="0"/>
    <n v="0"/>
    <n v="0"/>
    <m/>
    <n v="12"/>
  </r>
  <r>
    <x v="18"/>
    <n v="2"/>
    <s v="BUD1.2"/>
    <x v="1"/>
    <d v="2020-11-18T00:00:00"/>
    <x v="23"/>
    <n v="7138"/>
    <s v="rhizome"/>
    <s v="transient"/>
    <n v="0"/>
    <n v="6"/>
    <n v="0"/>
    <s v="NA"/>
    <n v="0"/>
    <s v="NA"/>
    <s v="NA"/>
    <s v="NA"/>
    <m/>
    <n v="6"/>
  </r>
  <r>
    <x v="18"/>
    <n v="3"/>
    <s v="BUD1.3"/>
    <x v="1"/>
    <d v="2020-11-18T00:00:00"/>
    <x v="0"/>
    <n v="7766"/>
    <s v="lignotuber"/>
    <s v="canopy"/>
    <n v="0"/>
    <n v="1"/>
    <n v="0"/>
    <n v="0"/>
    <n v="0"/>
    <n v="0"/>
    <n v="0"/>
    <n v="0"/>
    <m/>
    <n v="1"/>
  </r>
  <r>
    <x v="18"/>
    <n v="3"/>
    <s v="BUD1.3"/>
    <x v="1"/>
    <d v="2020-11-18T00:00:00"/>
    <x v="19"/>
    <n v="6325"/>
    <s v="tussock"/>
    <s v="non-canopy"/>
    <n v="0"/>
    <n v="1"/>
    <n v="0"/>
    <n v="0"/>
    <n v="0"/>
    <n v="0"/>
    <n v="0"/>
    <n v="0"/>
    <m/>
    <n v="1"/>
  </r>
  <r>
    <x v="18"/>
    <n v="3"/>
    <s v="BUD1.3"/>
    <x v="1"/>
    <d v="2020-11-18T00:00:00"/>
    <x v="10"/>
    <n v="2469"/>
    <s v="rhizome"/>
    <s v="non-canopy"/>
    <n v="0"/>
    <n v="110"/>
    <n v="0"/>
    <s v="NA"/>
    <n v="0"/>
    <n v="0"/>
    <n v="0"/>
    <n v="0"/>
    <m/>
    <n v="110"/>
  </r>
  <r>
    <x v="18"/>
    <n v="3"/>
    <s v="BUD1.3"/>
    <x v="1"/>
    <d v="2020-11-18T00:00:00"/>
    <x v="1"/>
    <n v="3997"/>
    <s v="lignotuber"/>
    <s v="soil-persistent"/>
    <n v="0"/>
    <n v="17"/>
    <n v="0"/>
    <n v="0"/>
    <n v="0"/>
    <n v="15"/>
    <n v="0"/>
    <n v="0"/>
    <m/>
    <n v="32"/>
  </r>
  <r>
    <x v="18"/>
    <n v="3"/>
    <s v="BUD1.3"/>
    <x v="1"/>
    <d v="2020-11-18T00:00:00"/>
    <x v="3"/>
    <n v="3174"/>
    <s v="stolon"/>
    <s v="soil-persistent"/>
    <n v="0"/>
    <n v="0"/>
    <n v="0"/>
    <s v="NA"/>
    <n v="0"/>
    <n v="21"/>
    <n v="0"/>
    <n v="2"/>
    <m/>
    <n v="21"/>
  </r>
  <r>
    <x v="18"/>
    <n v="3"/>
    <s v="BUD1.3"/>
    <x v="1"/>
    <d v="2020-11-18T00:00:00"/>
    <x v="26"/>
    <n v="3243"/>
    <s v="none"/>
    <s v="soil-persistent"/>
    <n v="0"/>
    <n v="0"/>
    <n v="0"/>
    <s v="NA"/>
    <n v="0"/>
    <n v="20"/>
    <n v="0"/>
    <n v="0"/>
    <m/>
    <n v="20"/>
  </r>
  <r>
    <x v="18"/>
    <n v="3"/>
    <s v="BUD1.3"/>
    <x v="1"/>
    <d v="2020-11-18T00:00:00"/>
    <x v="34"/>
    <n v="9293"/>
    <s v="rhizome"/>
    <s v="transient"/>
    <n v="0"/>
    <n v="2"/>
    <n v="0"/>
    <s v="NA"/>
    <n v="0"/>
    <s v="NA"/>
    <s v="NA"/>
    <s v="NA"/>
    <m/>
    <n v="2"/>
  </r>
  <r>
    <x v="18"/>
    <n v="3"/>
    <s v="BUD1.3"/>
    <x v="1"/>
    <d v="2020-11-18T00:00:00"/>
    <x v="36"/>
    <n v="6182"/>
    <s v="none"/>
    <s v="soil-persistent"/>
    <n v="0"/>
    <n v="0"/>
    <n v="0"/>
    <s v="NA"/>
    <n v="0"/>
    <n v="6"/>
    <n v="0"/>
    <n v="0"/>
    <m/>
    <n v="6"/>
  </r>
  <r>
    <x v="18"/>
    <n v="3"/>
    <s v="BUD1.3"/>
    <x v="1"/>
    <d v="2020-11-18T00:00:00"/>
    <x v="16"/>
    <n v="2603"/>
    <s v="basal"/>
    <s v="soil-persistent"/>
    <n v="0"/>
    <n v="0"/>
    <n v="0"/>
    <n v="0"/>
    <n v="0"/>
    <n v="2"/>
    <n v="0"/>
    <m/>
    <m/>
    <n v="2"/>
  </r>
  <r>
    <x v="18"/>
    <n v="3"/>
    <s v="BUD1.3"/>
    <x v="1"/>
    <d v="2020-11-18T00:00:00"/>
    <x v="84"/>
    <n v="6157"/>
    <s v="crown"/>
    <s v="soil-persistent"/>
    <n v="0"/>
    <n v="1"/>
    <n v="0"/>
    <s v="NA"/>
    <n v="0"/>
    <n v="0"/>
    <n v="0"/>
    <n v="0"/>
    <m/>
    <n v="1"/>
  </r>
  <r>
    <x v="18"/>
    <n v="3"/>
    <s v="BUD1.3"/>
    <x v="1"/>
    <d v="2020-11-18T00:00:00"/>
    <x v="24"/>
    <n v="2561"/>
    <s v="tuber"/>
    <s v="transient"/>
    <n v="0"/>
    <n v="72"/>
    <n v="0"/>
    <s v="NA"/>
    <n v="40"/>
    <n v="0"/>
    <n v="0"/>
    <n v="0"/>
    <m/>
    <n v="72"/>
  </r>
  <r>
    <x v="18"/>
    <n v="3"/>
    <s v="BUD1.3"/>
    <x v="1"/>
    <d v="2020-11-18T00:00:00"/>
    <x v="73"/>
    <n v="6322"/>
    <s v="tussock"/>
    <s v="soil-persistent"/>
    <n v="0"/>
    <n v="1"/>
    <n v="0"/>
    <s v="NA"/>
    <n v="1"/>
    <n v="0"/>
    <n v="0"/>
    <n v="0"/>
    <m/>
    <n v="1"/>
  </r>
  <r>
    <x v="18"/>
    <n v="3"/>
    <s v="BUD1.3"/>
    <x v="1"/>
    <d v="2020-11-18T00:00:00"/>
    <x v="29"/>
    <n v="10605"/>
    <s v="rhizome"/>
    <s v="non-canopy"/>
    <n v="0"/>
    <n v="3"/>
    <n v="0"/>
    <s v="NA"/>
    <n v="0"/>
    <s v="NA"/>
    <s v="NA"/>
    <s v="NA"/>
    <m/>
    <n v="3"/>
  </r>
  <r>
    <x v="18"/>
    <n v="3"/>
    <s v="BUD1.3"/>
    <x v="1"/>
    <d v="2020-11-18T00:00:00"/>
    <x v="7"/>
    <n v="5541"/>
    <s v="rhizome"/>
    <s v="non-canopy"/>
    <n v="0"/>
    <n v="25"/>
    <n v="0"/>
    <s v="NA"/>
    <n v="0"/>
    <n v="2"/>
    <n v="0"/>
    <n v="0"/>
    <m/>
    <n v="27"/>
  </r>
  <r>
    <x v="18"/>
    <n v="3"/>
    <s v="BUD1.3"/>
    <x v="1"/>
    <d v="2020-11-18T00:00:00"/>
    <x v="12"/>
    <n v="2501"/>
    <s v="tussock"/>
    <s v="non-canopy"/>
    <n v="0"/>
    <n v="4"/>
    <n v="0"/>
    <s v="NA"/>
    <n v="0"/>
    <n v="0"/>
    <n v="0"/>
    <n v="0"/>
    <m/>
    <n v="4"/>
  </r>
  <r>
    <x v="18"/>
    <n v="3"/>
    <s v="BUD1.3"/>
    <x v="1"/>
    <d v="2020-11-18T00:00:00"/>
    <x v="48"/>
    <n v="3567"/>
    <s v="tussock"/>
    <s v="non-canopy"/>
    <n v="0"/>
    <n v="4"/>
    <n v="0"/>
    <s v="NA"/>
    <n v="0"/>
    <n v="3"/>
    <n v="0"/>
    <n v="0"/>
    <m/>
    <n v="7"/>
  </r>
  <r>
    <x v="18"/>
    <n v="3"/>
    <s v="BUD1.3"/>
    <x v="1"/>
    <d v="2020-11-18T00:00:00"/>
    <x v="33"/>
    <n v="4604"/>
    <s v="tuber"/>
    <s v="transient"/>
    <n v="0"/>
    <n v="9"/>
    <n v="0"/>
    <s v="NA"/>
    <n v="0"/>
    <n v="0"/>
    <n v="0"/>
    <n v="0"/>
    <m/>
    <n v="9"/>
  </r>
  <r>
    <x v="18"/>
    <n v="3"/>
    <s v="BUD1.3"/>
    <x v="1"/>
    <d v="2020-11-18T00:00:00"/>
    <x v="57"/>
    <n v="7664"/>
    <s v="tussock"/>
    <s v="non-canopy"/>
    <m/>
    <n v="12"/>
    <m/>
    <m/>
    <m/>
    <m/>
    <m/>
    <m/>
    <s v="overlooked in Nov2020, recorded in Apr2021"/>
    <n v="12"/>
  </r>
  <r>
    <x v="18"/>
    <n v="4"/>
    <s v="BUD1.4"/>
    <x v="1"/>
    <d v="2020-11-18T00:00:00"/>
    <x v="0"/>
    <n v="7766"/>
    <s v="lignotuber"/>
    <s v="canopy"/>
    <n v="0"/>
    <n v="1"/>
    <n v="0"/>
    <n v="1"/>
    <n v="0"/>
    <n v="6"/>
    <n v="0"/>
    <n v="0"/>
    <m/>
    <n v="7"/>
  </r>
  <r>
    <x v="18"/>
    <n v="4"/>
    <s v="BUD1.4"/>
    <x v="1"/>
    <d v="2020-11-18T00:00:00"/>
    <x v="19"/>
    <n v="6325"/>
    <s v="tussock"/>
    <s v="non-canopy"/>
    <n v="0"/>
    <n v="2"/>
    <n v="0"/>
    <n v="0"/>
    <n v="0"/>
    <n v="2"/>
    <n v="0"/>
    <n v="0"/>
    <m/>
    <n v="4"/>
  </r>
  <r>
    <x v="18"/>
    <n v="4"/>
    <s v="BUD1.4"/>
    <x v="1"/>
    <d v="2020-11-18T00:00:00"/>
    <x v="73"/>
    <n v="6322"/>
    <s v="tussock"/>
    <s v="soil-persistent"/>
    <n v="0"/>
    <n v="3"/>
    <n v="0"/>
    <s v="NA"/>
    <n v="0"/>
    <n v="1"/>
    <n v="0"/>
    <n v="0"/>
    <m/>
    <n v="4"/>
  </r>
  <r>
    <x v="18"/>
    <n v="4"/>
    <s v="BUD1.4"/>
    <x v="1"/>
    <d v="2020-11-18T00:00:00"/>
    <x v="29"/>
    <n v="10605"/>
    <s v="rhizome"/>
    <s v="non-canopy"/>
    <n v="0"/>
    <n v="8"/>
    <n v="0"/>
    <s v="NA"/>
    <n v="0"/>
    <s v="NA"/>
    <s v="NA"/>
    <s v="NA"/>
    <m/>
    <n v="8"/>
  </r>
  <r>
    <x v="18"/>
    <n v="4"/>
    <s v="BUD1.4"/>
    <x v="1"/>
    <d v="2020-11-18T00:00:00"/>
    <x v="36"/>
    <n v="6182"/>
    <s v="none"/>
    <s v="soil-persistent"/>
    <n v="0"/>
    <n v="1"/>
    <n v="0"/>
    <s v="NA"/>
    <n v="0"/>
    <n v="9"/>
    <n v="0"/>
    <n v="0"/>
    <m/>
    <n v="10"/>
  </r>
  <r>
    <x v="18"/>
    <n v="4"/>
    <s v="BUD1.4"/>
    <x v="1"/>
    <d v="2020-11-18T00:00:00"/>
    <x v="1"/>
    <n v="3997"/>
    <s v="lignotuber"/>
    <s v="soil-persistent"/>
    <n v="0"/>
    <n v="6"/>
    <n v="0"/>
    <n v="0"/>
    <n v="0"/>
    <n v="12"/>
    <n v="0"/>
    <n v="0"/>
    <m/>
    <n v="18"/>
  </r>
  <r>
    <x v="18"/>
    <n v="4"/>
    <s v="BUD1.4"/>
    <x v="1"/>
    <d v="2020-11-18T00:00:00"/>
    <x v="3"/>
    <n v="3174"/>
    <s v="stolon"/>
    <s v="soil-persistent"/>
    <n v="0"/>
    <n v="0"/>
    <n v="0"/>
    <s v="NA"/>
    <n v="0"/>
    <n v="12"/>
    <n v="0"/>
    <n v="0"/>
    <m/>
    <n v="12"/>
  </r>
  <r>
    <x v="18"/>
    <n v="4"/>
    <s v="BUD1.4"/>
    <x v="1"/>
    <d v="2020-11-18T00:00:00"/>
    <x v="26"/>
    <n v="3243"/>
    <s v="none"/>
    <s v="soil-persistent"/>
    <n v="0"/>
    <n v="0"/>
    <n v="0"/>
    <s v="NA"/>
    <n v="0"/>
    <n v="41"/>
    <n v="0"/>
    <n v="0"/>
    <m/>
    <n v="41"/>
  </r>
  <r>
    <x v="18"/>
    <n v="4"/>
    <s v="BUD1.4"/>
    <x v="1"/>
    <d v="2020-11-18T00:00:00"/>
    <x v="9"/>
    <n v="8875"/>
    <s v="lignotuber"/>
    <s v="soil-persistent"/>
    <n v="0"/>
    <n v="0"/>
    <n v="0"/>
    <n v="0"/>
    <n v="0"/>
    <n v="1"/>
    <n v="0"/>
    <n v="0"/>
    <m/>
    <n v="1"/>
  </r>
  <r>
    <x v="18"/>
    <n v="4"/>
    <s v="BUD1.4"/>
    <x v="1"/>
    <d v="2020-11-18T00:00:00"/>
    <x v="33"/>
    <n v="4604"/>
    <s v="tuber"/>
    <s v="transient"/>
    <n v="0"/>
    <n v="1"/>
    <n v="0"/>
    <s v="NA"/>
    <n v="0"/>
    <n v="0"/>
    <n v="0"/>
    <n v="0"/>
    <m/>
    <n v="1"/>
  </r>
  <r>
    <x v="18"/>
    <n v="4"/>
    <s v="BUD1.4"/>
    <x v="1"/>
    <d v="2020-11-18T00:00:00"/>
    <x v="120"/>
    <n v="5477"/>
    <s v="none"/>
    <s v="canopy"/>
    <n v="0"/>
    <n v="0"/>
    <n v="0"/>
    <n v="0"/>
    <n v="0"/>
    <n v="2"/>
    <n v="0"/>
    <n v="0"/>
    <s v="ID confirmed Apr2021"/>
    <n v="2"/>
  </r>
  <r>
    <x v="18"/>
    <n v="4"/>
    <s v="BUD1.4"/>
    <x v="1"/>
    <d v="2020-11-18T00:00:00"/>
    <x v="34"/>
    <n v="9293"/>
    <s v="rhizome"/>
    <s v="transient"/>
    <n v="0"/>
    <n v="1"/>
    <n v="0"/>
    <s v="NA"/>
    <n v="0"/>
    <s v="NA"/>
    <s v="NA"/>
    <s v="NA"/>
    <m/>
    <n v="1"/>
  </r>
  <r>
    <x v="18"/>
    <n v="4"/>
    <s v="BUD1.4"/>
    <x v="1"/>
    <d v="2020-11-18T00:00:00"/>
    <x v="7"/>
    <n v="5541"/>
    <s v="rhizome"/>
    <s v="non-canopy"/>
    <n v="0"/>
    <n v="18"/>
    <n v="0"/>
    <s v="NA"/>
    <n v="0"/>
    <n v="0"/>
    <n v="0"/>
    <n v="0"/>
    <m/>
    <n v="18"/>
  </r>
  <r>
    <x v="18"/>
    <n v="4"/>
    <s v="BUD1.4"/>
    <x v="1"/>
    <d v="2020-11-18T00:00:00"/>
    <x v="24"/>
    <n v="2561"/>
    <s v="tuber"/>
    <s v="transient"/>
    <n v="0"/>
    <n v="10"/>
    <n v="0"/>
    <s v="NA"/>
    <n v="0"/>
    <n v="0"/>
    <n v="0"/>
    <n v="0"/>
    <m/>
    <n v="10"/>
  </r>
  <r>
    <x v="18"/>
    <n v="4"/>
    <s v="BUD1.4"/>
    <x v="1"/>
    <d v="2020-11-18T00:00:00"/>
    <x v="48"/>
    <n v="3567"/>
    <s v="tussock"/>
    <s v="non-canopy"/>
    <n v="0"/>
    <n v="4"/>
    <n v="0"/>
    <s v="NA"/>
    <n v="3"/>
    <n v="4"/>
    <n v="0"/>
    <n v="0"/>
    <m/>
    <n v="8"/>
  </r>
  <r>
    <x v="18"/>
    <n v="4"/>
    <s v="BUD1.4"/>
    <x v="1"/>
    <d v="2020-11-18T00:00:00"/>
    <x v="12"/>
    <n v="2501"/>
    <s v="tussock"/>
    <s v="non-canopy"/>
    <n v="0"/>
    <n v="4"/>
    <n v="0"/>
    <s v="NA"/>
    <n v="0"/>
    <n v="0"/>
    <n v="0"/>
    <n v="0"/>
    <m/>
    <n v="4"/>
  </r>
  <r>
    <x v="18"/>
    <n v="4"/>
    <s v="BUD1.4"/>
    <x v="1"/>
    <d v="2020-11-18T00:00:00"/>
    <x v="57"/>
    <n v="7664"/>
    <s v="tussock"/>
    <s v="non-canopy"/>
    <n v="0"/>
    <n v="7"/>
    <n v="0"/>
    <s v="NA"/>
    <n v="0"/>
    <n v="0"/>
    <n v="0"/>
    <n v="0"/>
    <m/>
    <n v="7"/>
  </r>
  <r>
    <x v="18"/>
    <n v="4"/>
    <s v="BUD1.4"/>
    <x v="1"/>
    <d v="2020-11-18T00:00:00"/>
    <x v="84"/>
    <n v="6157"/>
    <s v="crown"/>
    <s v="soil-persistent"/>
    <n v="0"/>
    <n v="0"/>
    <n v="0"/>
    <s v="NA"/>
    <n v="0"/>
    <n v="2"/>
    <n v="0"/>
    <n v="0"/>
    <m/>
    <n v="2"/>
  </r>
  <r>
    <x v="18"/>
    <n v="5"/>
    <s v="BUD1.5"/>
    <x v="1"/>
    <d v="2020-11-18T00:00:00"/>
    <x v="0"/>
    <n v="7766"/>
    <s v="lignotuber"/>
    <s v="canopy"/>
    <n v="0"/>
    <n v="3"/>
    <n v="0"/>
    <n v="0"/>
    <n v="0"/>
    <n v="0"/>
    <n v="0"/>
    <n v="0"/>
    <m/>
    <n v="3"/>
  </r>
  <r>
    <x v="18"/>
    <n v="5"/>
    <s v="BUD1.5"/>
    <x v="1"/>
    <d v="2020-11-18T00:00:00"/>
    <x v="1"/>
    <n v="3997"/>
    <s v="lignotuber"/>
    <s v="soil-persistent"/>
    <n v="0"/>
    <n v="21"/>
    <n v="0"/>
    <n v="0"/>
    <n v="0"/>
    <n v="7"/>
    <n v="0"/>
    <n v="0"/>
    <m/>
    <n v="28"/>
  </r>
  <r>
    <x v="18"/>
    <n v="5"/>
    <s v="BUD1.5"/>
    <x v="1"/>
    <d v="2020-11-18T00:00:00"/>
    <x v="10"/>
    <n v="2469"/>
    <s v="rhizome"/>
    <s v="non-canopy"/>
    <n v="0"/>
    <n v="8"/>
    <n v="0"/>
    <s v="NA"/>
    <n v="0"/>
    <n v="0"/>
    <n v="0"/>
    <n v="0"/>
    <m/>
    <n v="8"/>
  </r>
  <r>
    <x v="18"/>
    <n v="5"/>
    <s v="BUD1.5"/>
    <x v="1"/>
    <d v="2020-11-18T00:00:00"/>
    <x v="45"/>
    <n v="3300"/>
    <s v="tussock"/>
    <s v="non-canopy"/>
    <n v="0"/>
    <n v="0"/>
    <n v="1"/>
    <n v="0"/>
    <n v="0"/>
    <n v="0"/>
    <n v="0"/>
    <n v="0"/>
    <m/>
    <n v="0"/>
  </r>
  <r>
    <x v="18"/>
    <n v="5"/>
    <s v="BUD1.5"/>
    <x v="1"/>
    <d v="2020-11-18T00:00:00"/>
    <x v="3"/>
    <n v="3174"/>
    <s v="stolon"/>
    <s v="soil-persistent"/>
    <n v="0"/>
    <n v="0"/>
    <n v="0"/>
    <s v="NA"/>
    <n v="0"/>
    <n v="9"/>
    <n v="0"/>
    <n v="0"/>
    <m/>
    <n v="9"/>
  </r>
  <r>
    <x v="18"/>
    <n v="5"/>
    <s v="BUD1.5"/>
    <x v="1"/>
    <d v="2020-11-18T00:00:00"/>
    <x v="9"/>
    <n v="8875"/>
    <s v="lignotuber"/>
    <s v="soil-persistent"/>
    <n v="0"/>
    <n v="0"/>
    <n v="0"/>
    <n v="0"/>
    <n v="0"/>
    <n v="2"/>
    <n v="0"/>
    <n v="0"/>
    <m/>
    <n v="2"/>
  </r>
  <r>
    <x v="18"/>
    <n v="5"/>
    <s v="BUD1.5"/>
    <x v="1"/>
    <d v="2020-11-18T00:00:00"/>
    <x v="36"/>
    <n v="6182"/>
    <s v="none"/>
    <s v="soil-persistent"/>
    <n v="0"/>
    <n v="0"/>
    <n v="0"/>
    <s v="NA"/>
    <n v="0"/>
    <n v="1"/>
    <n v="0"/>
    <n v="0"/>
    <m/>
    <n v="1"/>
  </r>
  <r>
    <x v="18"/>
    <n v="5"/>
    <s v="BUD1.5"/>
    <x v="1"/>
    <d v="2020-11-18T00:00:00"/>
    <x v="26"/>
    <n v="3243"/>
    <s v="none"/>
    <s v="soil-persistent"/>
    <n v="0"/>
    <n v="0"/>
    <n v="0"/>
    <s v="NA"/>
    <n v="0"/>
    <n v="23"/>
    <n v="0"/>
    <n v="0"/>
    <m/>
    <n v="23"/>
  </r>
  <r>
    <x v="18"/>
    <n v="5"/>
    <s v="BUD1.5"/>
    <x v="1"/>
    <d v="2020-11-18T00:00:00"/>
    <x v="48"/>
    <n v="3567"/>
    <s v="tussock"/>
    <s v="non-canopy"/>
    <n v="0"/>
    <n v="6"/>
    <n v="0"/>
    <s v="NA"/>
    <n v="1"/>
    <n v="2"/>
    <n v="0"/>
    <n v="0"/>
    <m/>
    <n v="8"/>
  </r>
  <r>
    <x v="18"/>
    <n v="5"/>
    <s v="BUD1.5"/>
    <x v="1"/>
    <d v="2020-11-18T00:00:00"/>
    <x v="57"/>
    <n v="7664"/>
    <s v="tussock"/>
    <s v="non-canopy"/>
    <n v="0"/>
    <n v="13"/>
    <n v="0"/>
    <s v="NA"/>
    <n v="0"/>
    <n v="0"/>
    <n v="0"/>
    <n v="0"/>
    <m/>
    <n v="13"/>
  </r>
  <r>
    <x v="18"/>
    <n v="5"/>
    <s v="BUD1.5"/>
    <x v="1"/>
    <d v="2020-11-18T00:00:00"/>
    <x v="24"/>
    <n v="2561"/>
    <s v="tuber"/>
    <s v="transient"/>
    <n v="0"/>
    <n v="13"/>
    <n v="0"/>
    <s v="NA"/>
    <n v="9"/>
    <m/>
    <n v="0"/>
    <n v="0"/>
    <m/>
    <n v="13"/>
  </r>
  <r>
    <x v="18"/>
    <n v="5"/>
    <s v="BUD1.5"/>
    <x v="1"/>
    <d v="2020-11-18T00:00:00"/>
    <x v="36"/>
    <n v="6182"/>
    <s v="none"/>
    <s v="soil-persistent"/>
    <n v="0"/>
    <n v="0"/>
    <n v="0"/>
    <s v="NA"/>
    <n v="0"/>
    <n v="8"/>
    <n v="0"/>
    <n v="0"/>
    <m/>
    <n v="8"/>
  </r>
  <r>
    <x v="18"/>
    <n v="5"/>
    <s v="BUD1.5"/>
    <x v="1"/>
    <d v="2020-11-18T00:00:00"/>
    <x v="7"/>
    <n v="5541"/>
    <s v="rhizome"/>
    <s v="non-canopy"/>
    <n v="0"/>
    <n v="27"/>
    <n v="0"/>
    <s v="NA"/>
    <n v="0"/>
    <n v="0"/>
    <n v="0"/>
    <n v="0"/>
    <m/>
    <n v="27"/>
  </r>
  <r>
    <x v="18"/>
    <n v="5"/>
    <s v="BUD1.5"/>
    <x v="1"/>
    <d v="2020-11-18T00:00:00"/>
    <x v="12"/>
    <n v="2501"/>
    <s v="tussock"/>
    <s v="non-canopy"/>
    <n v="0"/>
    <n v="15"/>
    <n v="0"/>
    <s v="NA"/>
    <n v="0"/>
    <n v="0"/>
    <n v="0"/>
    <n v="0"/>
    <m/>
    <n v="15"/>
  </r>
  <r>
    <x v="18"/>
    <n v="6"/>
    <s v="BUD1.6"/>
    <x v="1"/>
    <d v="2020-11-18T00:00:00"/>
    <x v="0"/>
    <n v="7766"/>
    <s v="lignotuber"/>
    <s v="canopy"/>
    <n v="0"/>
    <n v="3"/>
    <n v="0"/>
    <n v="0"/>
    <n v="0"/>
    <n v="0"/>
    <n v="0"/>
    <n v="0"/>
    <m/>
    <n v="3"/>
  </r>
  <r>
    <x v="18"/>
    <n v="6"/>
    <s v="BUD1.6"/>
    <x v="1"/>
    <d v="2020-11-18T00:00:00"/>
    <x v="9"/>
    <n v="8875"/>
    <s v="lignotuber"/>
    <s v="soil-persistent"/>
    <n v="0"/>
    <n v="0"/>
    <n v="0"/>
    <n v="0"/>
    <n v="0"/>
    <n v="2"/>
    <n v="0"/>
    <n v="0"/>
    <m/>
    <n v="2"/>
  </r>
  <r>
    <x v="18"/>
    <n v="6"/>
    <s v="BUD1.6"/>
    <x v="1"/>
    <d v="2020-11-18T00:00:00"/>
    <x v="10"/>
    <n v="2469"/>
    <s v="rhizome"/>
    <s v="non-canopy"/>
    <n v="0"/>
    <n v="11"/>
    <n v="0"/>
    <s v="NA"/>
    <n v="0"/>
    <n v="0"/>
    <n v="0"/>
    <n v="0"/>
    <m/>
    <n v="11"/>
  </r>
  <r>
    <x v="18"/>
    <n v="6"/>
    <s v="BUD1.6"/>
    <x v="1"/>
    <d v="2020-11-18T00:00:00"/>
    <x v="1"/>
    <n v="3997"/>
    <s v="lignotuber"/>
    <s v="soil-persistent"/>
    <n v="0"/>
    <n v="13"/>
    <n v="0"/>
    <n v="0"/>
    <n v="0"/>
    <n v="0"/>
    <n v="0"/>
    <n v="0"/>
    <m/>
    <n v="13"/>
  </r>
  <r>
    <x v="18"/>
    <n v="6"/>
    <s v="BUD1.6"/>
    <x v="1"/>
    <d v="2020-11-18T00:00:00"/>
    <x v="3"/>
    <n v="3174"/>
    <s v="stolon"/>
    <s v="soil-persistent"/>
    <n v="0"/>
    <n v="0"/>
    <n v="0"/>
    <s v="NA"/>
    <n v="0"/>
    <n v="7"/>
    <n v="0"/>
    <n v="1"/>
    <m/>
    <n v="7"/>
  </r>
  <r>
    <x v="18"/>
    <n v="6"/>
    <s v="BUD1.6"/>
    <x v="1"/>
    <d v="2020-11-18T00:00:00"/>
    <x v="36"/>
    <n v="6182"/>
    <s v="none"/>
    <s v="soil-persistent"/>
    <n v="0"/>
    <n v="0"/>
    <n v="0"/>
    <s v="NA"/>
    <n v="0"/>
    <n v="11"/>
    <n v="0"/>
    <n v="0"/>
    <m/>
    <n v="11"/>
  </r>
  <r>
    <x v="18"/>
    <n v="6"/>
    <s v="BUD1.6"/>
    <x v="1"/>
    <d v="2020-11-18T00:00:00"/>
    <x v="26"/>
    <n v="3243"/>
    <s v="none"/>
    <s v="soil-persistent"/>
    <n v="0"/>
    <n v="0"/>
    <n v="0"/>
    <s v="NA"/>
    <n v="0"/>
    <n v="21"/>
    <n v="0"/>
    <n v="0"/>
    <m/>
    <n v="21"/>
  </r>
  <r>
    <x v="18"/>
    <n v="6"/>
    <s v="BUD1.6"/>
    <x v="1"/>
    <d v="2020-11-18T00:00:00"/>
    <x v="48"/>
    <n v="3567"/>
    <s v="tussock"/>
    <s v="non-canopy"/>
    <n v="0"/>
    <n v="4"/>
    <n v="0"/>
    <s v="NA"/>
    <n v="2"/>
    <n v="6"/>
    <n v="0"/>
    <n v="0"/>
    <m/>
    <n v="10"/>
  </r>
  <r>
    <x v="18"/>
    <n v="6"/>
    <s v="BUD1.6"/>
    <x v="1"/>
    <d v="2020-11-18T00:00:00"/>
    <x v="57"/>
    <n v="7664"/>
    <s v="tussock"/>
    <s v="non-canopy"/>
    <n v="0"/>
    <n v="12"/>
    <n v="0"/>
    <s v="NA"/>
    <n v="0"/>
    <n v="0"/>
    <n v="0"/>
    <n v="0"/>
    <m/>
    <n v="12"/>
  </r>
  <r>
    <x v="18"/>
    <n v="6"/>
    <s v="BUD1.6"/>
    <x v="1"/>
    <d v="2020-11-18T00:00:00"/>
    <x v="29"/>
    <n v="10605"/>
    <s v="rhizome"/>
    <s v="non-canopy"/>
    <n v="0"/>
    <n v="7"/>
    <n v="0"/>
    <s v="NA"/>
    <n v="0"/>
    <s v="NA"/>
    <s v="NA"/>
    <s v="NA"/>
    <m/>
    <n v="7"/>
  </r>
  <r>
    <x v="18"/>
    <n v="6"/>
    <s v="BUD1.6"/>
    <x v="1"/>
    <d v="2020-11-18T00:00:00"/>
    <x v="7"/>
    <n v="5541"/>
    <s v="rhizome"/>
    <s v="non-canopy"/>
    <n v="0"/>
    <n v="18"/>
    <n v="0"/>
    <s v="NA"/>
    <n v="0"/>
    <n v="0"/>
    <n v="0"/>
    <n v="0"/>
    <m/>
    <n v="18"/>
  </r>
  <r>
    <x v="18"/>
    <n v="6"/>
    <s v="BUD1.6"/>
    <x v="1"/>
    <d v="2020-11-18T00:00:00"/>
    <x v="17"/>
    <n v="5532"/>
    <s v="rhizome"/>
    <s v="non-canopy"/>
    <n v="0"/>
    <n v="2"/>
    <n v="0"/>
    <s v="NA"/>
    <n v="0"/>
    <s v="NA"/>
    <s v="NA"/>
    <s v="NA"/>
    <m/>
    <n v="2"/>
  </r>
  <r>
    <x v="18"/>
    <n v="6"/>
    <s v="BUD1.6"/>
    <x v="1"/>
    <d v="2020-11-18T00:00:00"/>
    <x v="12"/>
    <n v="2501"/>
    <s v="tussock"/>
    <s v="non-canopy"/>
    <n v="0"/>
    <n v="10"/>
    <n v="0"/>
    <s v="NA"/>
    <n v="0"/>
    <n v="0"/>
    <n v="0"/>
    <n v="0"/>
    <m/>
    <n v="10"/>
  </r>
  <r>
    <x v="18"/>
    <n v="7"/>
    <s v="BUD1.7"/>
    <x v="1"/>
    <d v="2020-11-18T00:00:00"/>
    <x v="0"/>
    <n v="7766"/>
    <s v="lignotuber"/>
    <s v="canopy"/>
    <n v="0"/>
    <n v="2"/>
    <n v="0"/>
    <n v="0"/>
    <n v="0"/>
    <n v="4"/>
    <n v="0"/>
    <n v="0"/>
    <m/>
    <n v="6"/>
  </r>
  <r>
    <x v="18"/>
    <n v="7"/>
    <s v="BUD1.7"/>
    <x v="1"/>
    <d v="2020-11-18T00:00:00"/>
    <x v="9"/>
    <n v="8875"/>
    <s v="lignotuber"/>
    <s v="soil-persistent"/>
    <n v="0"/>
    <n v="0"/>
    <n v="0"/>
    <n v="0"/>
    <n v="0"/>
    <n v="2"/>
    <n v="0"/>
    <n v="0"/>
    <m/>
    <n v="2"/>
  </r>
  <r>
    <x v="18"/>
    <n v="7"/>
    <s v="BUD1.7"/>
    <x v="1"/>
    <d v="2020-11-18T00:00:00"/>
    <x v="10"/>
    <n v="2469"/>
    <s v="rhizome"/>
    <s v="non-canopy"/>
    <n v="0"/>
    <n v="9"/>
    <n v="0"/>
    <s v="NA"/>
    <n v="0"/>
    <n v="0"/>
    <n v="0"/>
    <n v="0"/>
    <m/>
    <n v="9"/>
  </r>
  <r>
    <x v="18"/>
    <n v="7"/>
    <s v="BUD1.7"/>
    <x v="1"/>
    <d v="2020-11-18T00:00:00"/>
    <x v="1"/>
    <n v="3997"/>
    <s v="lignotuber"/>
    <s v="soil-persistent"/>
    <n v="0"/>
    <n v="8"/>
    <n v="0"/>
    <n v="0"/>
    <n v="0"/>
    <n v="0"/>
    <n v="0"/>
    <n v="0"/>
    <m/>
    <n v="8"/>
  </r>
  <r>
    <x v="18"/>
    <n v="7"/>
    <s v="BUD1.7"/>
    <x v="1"/>
    <d v="2020-11-18T00:00:00"/>
    <x v="36"/>
    <n v="6182"/>
    <s v="none"/>
    <s v="soil-persistent"/>
    <n v="0"/>
    <n v="0"/>
    <n v="0"/>
    <s v="NA"/>
    <n v="0"/>
    <n v="14"/>
    <n v="0"/>
    <n v="0"/>
    <m/>
    <n v="14"/>
  </r>
  <r>
    <x v="18"/>
    <n v="7"/>
    <s v="BUD1.7"/>
    <x v="1"/>
    <d v="2020-11-18T00:00:00"/>
    <x v="3"/>
    <n v="3174"/>
    <s v="stolon"/>
    <s v="soil-persistent"/>
    <n v="0"/>
    <n v="6"/>
    <n v="0"/>
    <s v="NA"/>
    <n v="1"/>
    <n v="0"/>
    <n v="0"/>
    <n v="0"/>
    <m/>
    <n v="6"/>
  </r>
  <r>
    <x v="18"/>
    <n v="7"/>
    <s v="BUD1.7"/>
    <x v="1"/>
    <d v="2020-11-18T00:00:00"/>
    <x v="26"/>
    <n v="3243"/>
    <s v="none"/>
    <s v="soil-persistent"/>
    <n v="0"/>
    <n v="0"/>
    <n v="0"/>
    <s v="NA"/>
    <n v="0"/>
    <n v="26"/>
    <n v="0"/>
    <n v="0"/>
    <m/>
    <n v="26"/>
  </r>
  <r>
    <x v="18"/>
    <n v="7"/>
    <s v="BUD1.7"/>
    <x v="1"/>
    <d v="2020-11-18T00:00:00"/>
    <x v="84"/>
    <n v="6157"/>
    <s v="crown"/>
    <s v="soil-persistent"/>
    <n v="0"/>
    <n v="0"/>
    <n v="0"/>
    <s v="NA"/>
    <n v="0"/>
    <n v="1"/>
    <n v="0"/>
    <n v="0"/>
    <m/>
    <n v="1"/>
  </r>
  <r>
    <x v="18"/>
    <n v="7"/>
    <s v="BUD1.7"/>
    <x v="1"/>
    <d v="2020-11-18T00:00:00"/>
    <x v="82"/>
    <n v="3596"/>
    <s v="none"/>
    <s v="soil-persistent"/>
    <n v="0"/>
    <n v="0"/>
    <n v="0"/>
    <s v="NA"/>
    <n v="0"/>
    <n v="1"/>
    <n v="0"/>
    <n v="1"/>
    <m/>
    <n v="1"/>
  </r>
  <r>
    <x v="18"/>
    <n v="7"/>
    <s v="BUD1.7"/>
    <x v="1"/>
    <d v="2020-11-18T00:00:00"/>
    <x v="8"/>
    <n v="7993"/>
    <s v="tussock"/>
    <s v="non-canopy"/>
    <n v="0"/>
    <n v="14"/>
    <n v="0"/>
    <s v="NA"/>
    <n v="0"/>
    <n v="0"/>
    <n v="0"/>
    <n v="0"/>
    <s v="ID corrected from Entolasia stricta Apr2021"/>
    <n v="14"/>
  </r>
  <r>
    <x v="18"/>
    <n v="7"/>
    <s v="BUD1.7"/>
    <x v="1"/>
    <d v="2020-11-18T00:00:00"/>
    <x v="29"/>
    <n v="10605"/>
    <s v="rhizome"/>
    <s v="non-canopy"/>
    <n v="0"/>
    <n v="2"/>
    <n v="0"/>
    <s v="NA"/>
    <n v="0"/>
    <s v="NA"/>
    <s v="NA"/>
    <s v="NA"/>
    <m/>
    <n v="2"/>
  </r>
  <r>
    <x v="18"/>
    <n v="7"/>
    <s v="BUD1.7"/>
    <x v="1"/>
    <d v="2020-11-18T00:00:00"/>
    <x v="7"/>
    <n v="5541"/>
    <s v="rhizome"/>
    <s v="non-canopy"/>
    <n v="0"/>
    <n v="6"/>
    <n v="0"/>
    <s v="NA"/>
    <n v="0"/>
    <n v="1"/>
    <n v="0"/>
    <n v="0"/>
    <m/>
    <n v="7"/>
  </r>
  <r>
    <x v="18"/>
    <n v="7"/>
    <s v="BUD1.7"/>
    <x v="1"/>
    <d v="2020-11-18T00:00:00"/>
    <x v="48"/>
    <n v="3567"/>
    <s v="tussock"/>
    <s v="non-canopy"/>
    <n v="0"/>
    <n v="14"/>
    <n v="0"/>
    <s v="NA"/>
    <n v="0"/>
    <n v="2"/>
    <n v="0"/>
    <n v="0"/>
    <m/>
    <n v="16"/>
  </r>
  <r>
    <x v="18"/>
    <n v="7"/>
    <s v="BUD1.7"/>
    <x v="1"/>
    <d v="2020-11-18T00:00:00"/>
    <x v="57"/>
    <n v="7664"/>
    <s v="tussock"/>
    <s v="non-canopy"/>
    <n v="0"/>
    <n v="7"/>
    <n v="0"/>
    <s v="NA"/>
    <n v="0"/>
    <n v="0"/>
    <n v="0"/>
    <n v="0"/>
    <m/>
    <n v="7"/>
  </r>
  <r>
    <x v="18"/>
    <n v="7"/>
    <s v="BUD1.7"/>
    <x v="1"/>
    <d v="2020-11-18T00:00:00"/>
    <x v="24"/>
    <n v="2561"/>
    <s v="tuber"/>
    <s v="transient"/>
    <n v="0"/>
    <n v="1"/>
    <n v="0"/>
    <s v="NA"/>
    <n v="1"/>
    <n v="0"/>
    <n v="0"/>
    <n v="0"/>
    <m/>
    <n v="1"/>
  </r>
  <r>
    <x v="18"/>
    <n v="8"/>
    <s v="BUD1.8"/>
    <x v="1"/>
    <d v="2020-11-18T00:00:00"/>
    <x v="0"/>
    <n v="7766"/>
    <s v="lignotuber"/>
    <s v="canopy"/>
    <n v="0"/>
    <n v="1"/>
    <n v="0"/>
    <n v="2"/>
    <n v="0"/>
    <n v="0"/>
    <n v="0"/>
    <n v="0"/>
    <m/>
    <n v="1"/>
  </r>
  <r>
    <x v="18"/>
    <n v="8"/>
    <s v="BUD1.8"/>
    <x v="1"/>
    <d v="2020-11-18T00:00:00"/>
    <x v="10"/>
    <n v="2469"/>
    <s v="rhizome"/>
    <s v="non-canopy"/>
    <n v="0"/>
    <n v="9"/>
    <n v="0"/>
    <s v="NA"/>
    <n v="0"/>
    <n v="0"/>
    <n v="0"/>
    <n v="0"/>
    <m/>
    <n v="9"/>
  </r>
  <r>
    <x v="18"/>
    <n v="8"/>
    <s v="BUD1.8"/>
    <x v="1"/>
    <d v="2020-11-18T00:00:00"/>
    <x v="1"/>
    <n v="3997"/>
    <s v="lignotuber"/>
    <s v="soil-persistent"/>
    <n v="0"/>
    <n v="11"/>
    <n v="0"/>
    <n v="0"/>
    <n v="0"/>
    <n v="0"/>
    <n v="0"/>
    <n v="0"/>
    <m/>
    <n v="11"/>
  </r>
  <r>
    <x v="18"/>
    <n v="8"/>
    <s v="BUD1.8"/>
    <x v="1"/>
    <d v="2020-11-18T00:00:00"/>
    <x v="36"/>
    <n v="6182"/>
    <s v="none"/>
    <s v="soil-persistent"/>
    <n v="0"/>
    <n v="1"/>
    <n v="0"/>
    <s v="NA"/>
    <n v="0"/>
    <n v="7"/>
    <n v="0"/>
    <n v="0"/>
    <m/>
    <n v="8"/>
  </r>
  <r>
    <x v="18"/>
    <n v="8"/>
    <s v="BUD1.8"/>
    <x v="1"/>
    <d v="2020-11-18T00:00:00"/>
    <x v="121"/>
    <n v="8365"/>
    <s v="none"/>
    <s v="soil-persistent"/>
    <n v="0"/>
    <n v="1"/>
    <n v="0"/>
    <s v="NA"/>
    <n v="0"/>
    <n v="3"/>
    <n v="0"/>
    <n v="0"/>
    <s v="ID corrected from Pultenaea divaricata, confirmed Apr2021"/>
    <n v="4"/>
  </r>
  <r>
    <x v="18"/>
    <n v="8"/>
    <s v="BUD1.8"/>
    <x v="1"/>
    <d v="2020-11-18T00:00:00"/>
    <x v="122"/>
    <e v="#N/A"/>
    <s v="none"/>
    <s v="soil-persistent"/>
    <n v="0"/>
    <n v="0"/>
    <n v="0"/>
    <s v="NA"/>
    <n v="0"/>
    <n v="1"/>
    <n v="0"/>
    <n v="0"/>
    <m/>
    <n v="1"/>
  </r>
  <r>
    <x v="18"/>
    <n v="8"/>
    <s v="BUD1.8"/>
    <x v="1"/>
    <d v="2020-11-18T00:00:00"/>
    <x v="48"/>
    <n v="3567"/>
    <s v="tussock"/>
    <s v="non-canopy"/>
    <n v="0"/>
    <n v="8"/>
    <n v="0"/>
    <s v="NA"/>
    <n v="1"/>
    <n v="6"/>
    <n v="0"/>
    <n v="0"/>
    <m/>
    <n v="14"/>
  </r>
  <r>
    <x v="18"/>
    <n v="8"/>
    <s v="BUD1.8"/>
    <x v="1"/>
    <d v="2020-11-18T00:00:00"/>
    <x v="29"/>
    <n v="10605"/>
    <s v="rhizome"/>
    <s v="non-canopy"/>
    <n v="0"/>
    <n v="6"/>
    <n v="0"/>
    <s v="NA"/>
    <n v="0"/>
    <s v="NA"/>
    <s v="NA"/>
    <s v="NA"/>
    <m/>
    <n v="6"/>
  </r>
  <r>
    <x v="18"/>
    <n v="8"/>
    <s v="BUD1.8"/>
    <x v="1"/>
    <d v="2020-11-18T00:00:00"/>
    <x v="17"/>
    <n v="5532"/>
    <s v="rhizome"/>
    <s v="non-canopy"/>
    <n v="0"/>
    <n v="1"/>
    <n v="0"/>
    <s v="NA"/>
    <n v="0"/>
    <s v="NA"/>
    <s v="NA"/>
    <s v="NA"/>
    <m/>
    <n v="1"/>
  </r>
  <r>
    <x v="18"/>
    <n v="8"/>
    <s v="BUD1.8"/>
    <x v="1"/>
    <d v="2020-11-18T00:00:00"/>
    <x v="7"/>
    <n v="5541"/>
    <s v="rhizome"/>
    <s v="non-canopy"/>
    <n v="0"/>
    <n v="9"/>
    <n v="0"/>
    <s v="NA"/>
    <n v="0"/>
    <n v="0"/>
    <n v="0"/>
    <n v="0"/>
    <m/>
    <n v="9"/>
  </r>
  <r>
    <x v="18"/>
    <n v="8"/>
    <s v="BUD1.8"/>
    <x v="1"/>
    <d v="2020-11-18T00:00:00"/>
    <x v="12"/>
    <n v="2501"/>
    <s v="tussock"/>
    <s v="non-canopy"/>
    <n v="0"/>
    <n v="5"/>
    <n v="0"/>
    <s v="NA"/>
    <n v="0"/>
    <n v="0"/>
    <n v="0"/>
    <n v="0"/>
    <s v="uncertain ID"/>
    <n v="5"/>
  </r>
  <r>
    <x v="18"/>
    <n v="8"/>
    <s v="BUD1.8"/>
    <x v="1"/>
    <d v="2020-11-18T00:00:00"/>
    <x v="26"/>
    <n v="3243"/>
    <s v="none"/>
    <s v="soil-persistent"/>
    <n v="0"/>
    <n v="0"/>
    <n v="0"/>
    <s v="NA"/>
    <n v="0"/>
    <n v="28"/>
    <n v="0"/>
    <n v="0"/>
    <m/>
    <n v="28"/>
  </r>
  <r>
    <x v="18"/>
    <n v="8"/>
    <s v="BUD1.8"/>
    <x v="1"/>
    <d v="2020-11-18T00:00:00"/>
    <x v="109"/>
    <n v="8181"/>
    <s v="rhizome"/>
    <s v="transient"/>
    <n v="0"/>
    <n v="1"/>
    <n v="0"/>
    <s v="NA"/>
    <n v="0"/>
    <s v="NA"/>
    <s v="NA"/>
    <s v="NA"/>
    <m/>
    <n v="1"/>
  </r>
  <r>
    <x v="18"/>
    <n v="8"/>
    <s v="BUD1.8"/>
    <x v="1"/>
    <d v="2020-11-18T00:00:00"/>
    <x v="57"/>
    <n v="7664"/>
    <s v="tussock"/>
    <s v="non-canopy"/>
    <n v="0"/>
    <n v="3"/>
    <n v="0"/>
    <s v="NA"/>
    <n v="0"/>
    <n v="0"/>
    <n v="0"/>
    <n v="0"/>
    <m/>
    <n v="3"/>
  </r>
  <r>
    <x v="18"/>
    <n v="8"/>
    <s v="BUD1.8"/>
    <x v="1"/>
    <d v="2020-11-18T00:00:00"/>
    <x v="73"/>
    <n v="6322"/>
    <s v="tussock"/>
    <s v="soil-persistent"/>
    <n v="0"/>
    <n v="1"/>
    <n v="0"/>
    <s v="NA"/>
    <n v="1"/>
    <n v="2"/>
    <n v="0"/>
    <n v="0"/>
    <m/>
    <n v="3"/>
  </r>
  <r>
    <x v="18"/>
    <n v="8"/>
    <s v="BUD1.8"/>
    <x v="1"/>
    <d v="2020-11-18T00:00:00"/>
    <x v="3"/>
    <n v="3174"/>
    <s v="stolon"/>
    <s v="soil-persistent"/>
    <n v="0"/>
    <n v="0"/>
    <n v="0"/>
    <s v="NA"/>
    <n v="0"/>
    <n v="3"/>
    <n v="0"/>
    <n v="0"/>
    <m/>
    <n v="3"/>
  </r>
  <r>
    <x v="18"/>
    <n v="9"/>
    <s v="BUD1.9"/>
    <x v="1"/>
    <d v="2020-11-18T00:00:00"/>
    <x v="9"/>
    <n v="8875"/>
    <s v="lignotuber"/>
    <s v="soil-persistent"/>
    <n v="0"/>
    <n v="1"/>
    <n v="0"/>
    <n v="1"/>
    <n v="0"/>
    <n v="0"/>
    <n v="0"/>
    <n v="0"/>
    <m/>
    <n v="1"/>
  </r>
  <r>
    <x v="18"/>
    <n v="9"/>
    <s v="BUD1.9"/>
    <x v="1"/>
    <d v="2020-11-18T00:00:00"/>
    <x v="0"/>
    <n v="7766"/>
    <s v="lignotuber"/>
    <s v="canopy"/>
    <n v="0"/>
    <n v="2"/>
    <n v="0"/>
    <n v="5"/>
    <n v="0"/>
    <n v="0"/>
    <n v="0"/>
    <n v="0"/>
    <m/>
    <n v="2"/>
  </r>
  <r>
    <x v="18"/>
    <n v="9"/>
    <s v="BUD1.9"/>
    <x v="1"/>
    <d v="2020-11-18T00:00:00"/>
    <x v="1"/>
    <n v="3997"/>
    <s v="lignotuber"/>
    <s v="soil-persistent"/>
    <n v="0"/>
    <n v="6"/>
    <n v="0"/>
    <n v="0"/>
    <n v="0"/>
    <n v="0"/>
    <n v="0"/>
    <n v="0"/>
    <m/>
    <n v="6"/>
  </r>
  <r>
    <x v="18"/>
    <n v="9"/>
    <s v="BUD1.9"/>
    <x v="1"/>
    <d v="2020-11-18T00:00:00"/>
    <x v="10"/>
    <n v="2469"/>
    <s v="rhizome"/>
    <s v="non-canopy"/>
    <n v="0"/>
    <n v="6"/>
    <n v="0"/>
    <s v="NA"/>
    <n v="0"/>
    <n v="0"/>
    <n v="0"/>
    <n v="0"/>
    <m/>
    <n v="6"/>
  </r>
  <r>
    <x v="18"/>
    <n v="9"/>
    <s v="BUD1.9"/>
    <x v="1"/>
    <d v="2020-11-18T00:00:00"/>
    <x v="3"/>
    <n v="3174"/>
    <s v="stolon"/>
    <s v="soil-persistent"/>
    <n v="0"/>
    <n v="4"/>
    <n v="0"/>
    <s v="NA"/>
    <n v="0"/>
    <n v="0"/>
    <n v="0"/>
    <n v="0"/>
    <m/>
    <n v="4"/>
  </r>
  <r>
    <x v="18"/>
    <n v="9"/>
    <s v="BUD1.9"/>
    <x v="1"/>
    <d v="2020-11-18T00:00:00"/>
    <x v="26"/>
    <n v="3243"/>
    <s v="none"/>
    <s v="soil-persistent"/>
    <n v="0"/>
    <n v="0"/>
    <n v="0"/>
    <s v="NA"/>
    <n v="0"/>
    <n v="27"/>
    <n v="0"/>
    <n v="0"/>
    <s v="corrected from resprouts to recruits"/>
    <n v="27"/>
  </r>
  <r>
    <x v="18"/>
    <n v="9"/>
    <s v="BUD1.9"/>
    <x v="1"/>
    <d v="2020-11-18T00:00:00"/>
    <x v="48"/>
    <n v="3567"/>
    <s v="tussock"/>
    <s v="non-canopy"/>
    <n v="0"/>
    <n v="23"/>
    <n v="0"/>
    <s v="NA"/>
    <n v="4"/>
    <n v="0"/>
    <n v="0"/>
    <n v="0"/>
    <m/>
    <n v="23"/>
  </r>
  <r>
    <x v="18"/>
    <n v="9"/>
    <s v="BUD1.9"/>
    <x v="1"/>
    <d v="2020-11-18T00:00:00"/>
    <x v="57"/>
    <n v="7664"/>
    <s v="tussock"/>
    <s v="non-canopy"/>
    <n v="0"/>
    <n v="6"/>
    <n v="0"/>
    <s v="NA"/>
    <n v="0"/>
    <n v="0"/>
    <n v="0"/>
    <n v="0"/>
    <m/>
    <n v="6"/>
  </r>
  <r>
    <x v="18"/>
    <n v="9"/>
    <s v="BUD1.9"/>
    <x v="1"/>
    <d v="2020-11-18T00:00:00"/>
    <x v="73"/>
    <n v="6322"/>
    <s v="tussock"/>
    <s v="soil-persistent"/>
    <n v="0"/>
    <n v="3"/>
    <n v="0"/>
    <s v="NA"/>
    <n v="3"/>
    <n v="0"/>
    <n v="0"/>
    <n v="0"/>
    <m/>
    <n v="3"/>
  </r>
  <r>
    <x v="18"/>
    <n v="9"/>
    <s v="BUD1.9"/>
    <x v="1"/>
    <d v="2020-11-18T00:00:00"/>
    <x v="12"/>
    <n v="2501"/>
    <s v="tussock"/>
    <s v="non-canopy"/>
    <n v="0"/>
    <n v="5"/>
    <n v="0"/>
    <s v="NA"/>
    <n v="0"/>
    <n v="0"/>
    <n v="0"/>
    <n v="0"/>
    <m/>
    <n v="5"/>
  </r>
  <r>
    <x v="18"/>
    <n v="9"/>
    <s v="BUD1.9"/>
    <x v="1"/>
    <d v="2020-11-18T00:00:00"/>
    <x v="7"/>
    <n v="5541"/>
    <s v="rhizome"/>
    <s v="non-canopy"/>
    <n v="0"/>
    <n v="7"/>
    <n v="0"/>
    <s v="NA"/>
    <n v="0"/>
    <n v="0"/>
    <n v="0"/>
    <n v="0"/>
    <m/>
    <n v="7"/>
  </r>
  <r>
    <x v="18"/>
    <n v="9"/>
    <s v="BUD1.9"/>
    <x v="1"/>
    <d v="2020-11-18T00:00:00"/>
    <x v="36"/>
    <n v="6182"/>
    <s v="none"/>
    <s v="soil-persistent"/>
    <n v="0"/>
    <n v="0"/>
    <n v="0"/>
    <s v="NA"/>
    <n v="0"/>
    <n v="5"/>
    <n v="0"/>
    <n v="0"/>
    <m/>
    <n v="5"/>
  </r>
  <r>
    <x v="18"/>
    <n v="9"/>
    <s v="BUD1.9"/>
    <x v="1"/>
    <d v="2020-11-18T00:00:00"/>
    <x v="77"/>
    <n v="4169"/>
    <s v="NA"/>
    <s v="canopy"/>
    <n v="0"/>
    <n v="0"/>
    <n v="0"/>
    <n v="0"/>
    <n v="0"/>
    <n v="1"/>
    <n v="0"/>
    <n v="0"/>
    <m/>
    <n v="1"/>
  </r>
  <r>
    <x v="18"/>
    <n v="9"/>
    <s v="BUD1.9"/>
    <x v="1"/>
    <d v="2020-11-18T00:00:00"/>
    <x v="29"/>
    <n v="10605"/>
    <s v="rhizome"/>
    <s v="non-canopy"/>
    <n v="0"/>
    <n v="7"/>
    <n v="0"/>
    <s v="NA"/>
    <n v="0"/>
    <s v="NA"/>
    <s v="NA"/>
    <s v="NA"/>
    <m/>
    <n v="7"/>
  </r>
  <r>
    <x v="18"/>
    <n v="10"/>
    <s v="BUD1.10"/>
    <x v="1"/>
    <d v="2020-11-18T00:00:00"/>
    <x v="10"/>
    <n v="2469"/>
    <s v="rhizome"/>
    <s v="non-canopy"/>
    <n v="0"/>
    <n v="5"/>
    <n v="0"/>
    <s v="NA"/>
    <n v="0"/>
    <n v="0"/>
    <n v="0"/>
    <n v="0"/>
    <m/>
    <n v="5"/>
  </r>
  <r>
    <x v="18"/>
    <n v="10"/>
    <s v="BUD1.10"/>
    <x v="1"/>
    <d v="2020-11-18T00:00:00"/>
    <x v="0"/>
    <n v="7766"/>
    <s v="lignotuber"/>
    <s v="canopy"/>
    <n v="0"/>
    <n v="1"/>
    <n v="0"/>
    <n v="4"/>
    <n v="0"/>
    <n v="0"/>
    <n v="0"/>
    <n v="0"/>
    <m/>
    <n v="1"/>
  </r>
  <r>
    <x v="18"/>
    <n v="10"/>
    <s v="BUD1.10"/>
    <x v="1"/>
    <d v="2020-11-18T00:00:00"/>
    <x v="1"/>
    <n v="3997"/>
    <s v="lignotuber"/>
    <s v="soil-persistent"/>
    <n v="0"/>
    <n v="6"/>
    <n v="0"/>
    <n v="0"/>
    <n v="0"/>
    <n v="0"/>
    <n v="0"/>
    <n v="0"/>
    <m/>
    <n v="6"/>
  </r>
  <r>
    <x v="18"/>
    <n v="10"/>
    <s v="BUD1.10"/>
    <x v="1"/>
    <d v="2020-11-18T00:00:00"/>
    <x v="84"/>
    <n v="6157"/>
    <s v="crown"/>
    <s v="soil-persistent"/>
    <n v="0"/>
    <n v="2"/>
    <n v="0"/>
    <s v="NA"/>
    <n v="1"/>
    <n v="4"/>
    <n v="0"/>
    <n v="0"/>
    <m/>
    <n v="6"/>
  </r>
  <r>
    <x v="18"/>
    <n v="10"/>
    <s v="BUD1.10"/>
    <x v="1"/>
    <d v="2020-11-18T00:00:00"/>
    <x v="123"/>
    <e v="#N/A"/>
    <s v="tussock"/>
    <s v="non-canopy"/>
    <n v="0"/>
    <n v="1"/>
    <n v="0"/>
    <s v="NA"/>
    <n v="0"/>
    <n v="1"/>
    <n v="0"/>
    <n v="0"/>
    <m/>
    <n v="2"/>
  </r>
  <r>
    <x v="18"/>
    <n v="10"/>
    <s v="BUD1.10"/>
    <x v="1"/>
    <d v="2020-11-18T00:00:00"/>
    <x v="9"/>
    <n v="8875"/>
    <s v="lignotuber"/>
    <s v="soil-persistent"/>
    <n v="0"/>
    <n v="0"/>
    <n v="0"/>
    <n v="0"/>
    <n v="0"/>
    <n v="1"/>
    <n v="0"/>
    <n v="0"/>
    <m/>
    <n v="1"/>
  </r>
  <r>
    <x v="18"/>
    <n v="10"/>
    <s v="BUD1.10"/>
    <x v="1"/>
    <d v="2020-11-18T00:00:00"/>
    <x v="48"/>
    <n v="3567"/>
    <s v="tussock"/>
    <s v="non-canopy"/>
    <n v="0"/>
    <n v="11"/>
    <n v="0"/>
    <s v="NA"/>
    <n v="3"/>
    <m/>
    <n v="0"/>
    <n v="0"/>
    <m/>
    <n v="11"/>
  </r>
  <r>
    <x v="18"/>
    <n v="10"/>
    <s v="BUD1.10"/>
    <x v="1"/>
    <d v="2020-11-18T00:00:00"/>
    <x v="29"/>
    <n v="10605"/>
    <s v="rhizome"/>
    <s v="non-canopy"/>
    <n v="0"/>
    <n v="7"/>
    <n v="0"/>
    <s v="NA"/>
    <n v="0"/>
    <s v="NA"/>
    <s v="NA"/>
    <s v="NA"/>
    <m/>
    <n v="7"/>
  </r>
  <r>
    <x v="18"/>
    <n v="10"/>
    <s v="BUD1.10"/>
    <x v="1"/>
    <d v="2020-11-18T00:00:00"/>
    <x v="57"/>
    <n v="7664"/>
    <s v="tussock"/>
    <s v="non-canopy"/>
    <n v="0"/>
    <n v="1"/>
    <n v="0"/>
    <s v="NA"/>
    <n v="0"/>
    <n v="0"/>
    <n v="0"/>
    <n v="0"/>
    <m/>
    <n v="1"/>
  </r>
  <r>
    <x v="18"/>
    <n v="10"/>
    <s v="BUD1.10"/>
    <x v="1"/>
    <d v="2020-11-18T00:00:00"/>
    <x v="3"/>
    <n v="3174"/>
    <s v="stolon"/>
    <s v="soil-persistent"/>
    <n v="0"/>
    <n v="11"/>
    <n v="0"/>
    <s v="NA"/>
    <n v="0"/>
    <n v="0"/>
    <n v="0"/>
    <n v="0"/>
    <m/>
    <n v="11"/>
  </r>
  <r>
    <x v="18"/>
    <n v="10"/>
    <s v="BUD1.10"/>
    <x v="1"/>
    <d v="2020-11-18T00:00:00"/>
    <x v="26"/>
    <n v="3243"/>
    <s v="none"/>
    <s v="soil-persistent"/>
    <n v="0"/>
    <n v="0"/>
    <n v="0"/>
    <s v="NA"/>
    <n v="0"/>
    <n v="19"/>
    <n v="0"/>
    <n v="0"/>
    <s v="corrected from resprouts to recruits"/>
    <n v="19"/>
  </r>
  <r>
    <x v="18"/>
    <n v="10"/>
    <s v="BUD1.10"/>
    <x v="1"/>
    <d v="2020-11-18T00:00:00"/>
    <x v="36"/>
    <n v="6182"/>
    <s v="none"/>
    <s v="soil-persistent"/>
    <n v="0"/>
    <n v="10"/>
    <n v="0"/>
    <s v="NA"/>
    <n v="0"/>
    <n v="0"/>
    <n v="0"/>
    <n v="0"/>
    <m/>
    <n v="10"/>
  </r>
  <r>
    <x v="18"/>
    <n v="10"/>
    <s v="BUD1.10"/>
    <x v="1"/>
    <d v="2020-11-18T00:00:00"/>
    <x v="24"/>
    <n v="2561"/>
    <s v="tuber"/>
    <s v="transient"/>
    <n v="0"/>
    <n v="2"/>
    <n v="0"/>
    <s v="NA"/>
    <n v="1"/>
    <n v="0"/>
    <n v="0"/>
    <n v="0"/>
    <m/>
    <n v="2"/>
  </r>
  <r>
    <x v="18"/>
    <n v="10"/>
    <s v="BUD1.10"/>
    <x v="1"/>
    <d v="2020-11-18T00:00:00"/>
    <x v="16"/>
    <n v="2603"/>
    <s v="basal"/>
    <s v="soil-persistent"/>
    <n v="0"/>
    <n v="1"/>
    <n v="0"/>
    <n v="0"/>
    <n v="0"/>
    <n v="0"/>
    <n v="0"/>
    <n v="0"/>
    <m/>
    <n v="1"/>
  </r>
  <r>
    <x v="18"/>
    <n v="10"/>
    <s v="BUD1.10"/>
    <x v="1"/>
    <d v="2020-11-18T00:00:00"/>
    <x v="109"/>
    <n v="8181"/>
    <s v="rhizome"/>
    <s v="transient"/>
    <n v="0"/>
    <n v="3"/>
    <n v="0"/>
    <s v="NA"/>
    <n v="0"/>
    <s v="NA"/>
    <s v="NA"/>
    <s v="NA"/>
    <m/>
    <n v="3"/>
  </r>
  <r>
    <x v="18"/>
    <n v="10"/>
    <s v="BUD1.10"/>
    <x v="1"/>
    <d v="2020-11-18T00:00:00"/>
    <x v="12"/>
    <n v="2501"/>
    <s v="tussock"/>
    <s v="non-canopy"/>
    <n v="0"/>
    <n v="6"/>
    <n v="0"/>
    <s v="NA"/>
    <n v="0"/>
    <n v="0"/>
    <n v="0"/>
    <n v="0"/>
    <m/>
    <n v="6"/>
  </r>
  <r>
    <x v="18"/>
    <n v="10"/>
    <s v="BUD1.10"/>
    <x v="1"/>
    <d v="2020-11-18T00:00:00"/>
    <x v="7"/>
    <n v="5541"/>
    <s v="rhizome"/>
    <s v="non-canopy"/>
    <n v="0"/>
    <n v="10"/>
    <n v="0"/>
    <s v="NA"/>
    <n v="0"/>
    <n v="0"/>
    <n v="0"/>
    <n v="0"/>
    <m/>
    <n v="10"/>
  </r>
  <r>
    <x v="18"/>
    <n v="10"/>
    <s v="BUD1.10"/>
    <x v="1"/>
    <d v="2020-11-18T00:00:00"/>
    <x v="17"/>
    <n v="5532"/>
    <s v="rhizome"/>
    <s v="non-canopy"/>
    <n v="0"/>
    <n v="1"/>
    <n v="0"/>
    <s v="NA"/>
    <n v="0"/>
    <s v="NA"/>
    <s v="NA"/>
    <s v="NA"/>
    <m/>
    <n v="1"/>
  </r>
  <r>
    <x v="18"/>
    <n v="11"/>
    <s v="BUD1.11"/>
    <x v="1"/>
    <d v="2020-11-18T00:00:00"/>
    <x v="16"/>
    <n v="2603"/>
    <s v="basal"/>
    <s v="soil-persistent"/>
    <n v="0"/>
    <n v="0"/>
    <n v="0"/>
    <n v="3"/>
    <n v="0"/>
    <n v="4"/>
    <n v="0"/>
    <n v="0"/>
    <m/>
    <n v="4"/>
  </r>
  <r>
    <x v="18"/>
    <n v="11"/>
    <s v="BUD1.11"/>
    <x v="1"/>
    <d v="2020-11-18T00:00:00"/>
    <x v="0"/>
    <n v="7766"/>
    <s v="lignotuber"/>
    <s v="canopy"/>
    <n v="0"/>
    <n v="1"/>
    <n v="0"/>
    <n v="0"/>
    <n v="0"/>
    <n v="0"/>
    <n v="0"/>
    <n v="0"/>
    <m/>
    <n v="1"/>
  </r>
  <r>
    <x v="18"/>
    <n v="11"/>
    <s v="BUD1.11"/>
    <x v="1"/>
    <d v="2020-11-18T00:00:00"/>
    <x v="1"/>
    <n v="3997"/>
    <s v="lignotuber"/>
    <s v="soil-persistent"/>
    <n v="0"/>
    <n v="8"/>
    <n v="0"/>
    <n v="0"/>
    <n v="0"/>
    <n v="8"/>
    <n v="0"/>
    <n v="0"/>
    <m/>
    <n v="16"/>
  </r>
  <r>
    <x v="18"/>
    <n v="11"/>
    <s v="BUD1.11"/>
    <x v="1"/>
    <d v="2020-11-18T00:00:00"/>
    <x v="3"/>
    <n v="3174"/>
    <s v="stolon"/>
    <s v="soil-persistent"/>
    <n v="0"/>
    <n v="8"/>
    <n v="0"/>
    <s v="NA"/>
    <n v="0"/>
    <n v="0"/>
    <n v="0"/>
    <n v="0"/>
    <m/>
    <n v="8"/>
  </r>
  <r>
    <x v="18"/>
    <n v="11"/>
    <s v="BUD1.11"/>
    <x v="1"/>
    <d v="2020-11-18T00:00:00"/>
    <x v="9"/>
    <n v="8875"/>
    <s v="lignotuber"/>
    <s v="soil-persistent"/>
    <n v="0"/>
    <n v="1"/>
    <n v="0"/>
    <n v="0"/>
    <n v="0"/>
    <n v="3"/>
    <n v="0"/>
    <n v="0"/>
    <m/>
    <n v="4"/>
  </r>
  <r>
    <x v="18"/>
    <n v="11"/>
    <s v="BUD1.11"/>
    <x v="1"/>
    <d v="2020-11-18T00:00:00"/>
    <x v="10"/>
    <n v="2469"/>
    <s v="rhizome"/>
    <s v="non-canopy"/>
    <n v="0"/>
    <n v="6"/>
    <n v="0"/>
    <s v="NA"/>
    <n v="0"/>
    <n v="0"/>
    <n v="0"/>
    <n v="0"/>
    <m/>
    <n v="6"/>
  </r>
  <r>
    <x v="18"/>
    <n v="11"/>
    <s v="BUD1.11"/>
    <x v="1"/>
    <d v="2020-11-18T00:00:00"/>
    <x v="24"/>
    <n v="2561"/>
    <s v="tuber"/>
    <s v="transient"/>
    <n v="0"/>
    <n v="30"/>
    <n v="0"/>
    <s v="NA"/>
    <n v="9"/>
    <m/>
    <n v="0"/>
    <n v="0"/>
    <m/>
    <n v="30"/>
  </r>
  <r>
    <x v="18"/>
    <n v="11"/>
    <s v="BUD1.11"/>
    <x v="1"/>
    <d v="2020-11-18T00:00:00"/>
    <x v="26"/>
    <n v="3243"/>
    <s v="none"/>
    <s v="soil-persistent"/>
    <n v="0"/>
    <n v="0"/>
    <n v="0"/>
    <s v="NA"/>
    <n v="0"/>
    <n v="40"/>
    <n v="0"/>
    <n v="0"/>
    <s v="corrected from resprouts to recruits"/>
    <n v="40"/>
  </r>
  <r>
    <x v="18"/>
    <n v="11"/>
    <s v="BUD1.11"/>
    <x v="1"/>
    <d v="2020-11-18T00:00:00"/>
    <x v="82"/>
    <n v="3596"/>
    <s v="none"/>
    <s v="soil-persistent"/>
    <n v="0"/>
    <n v="0"/>
    <n v="0"/>
    <s v="NA"/>
    <n v="0"/>
    <n v="2"/>
    <n v="0"/>
    <n v="1"/>
    <m/>
    <n v="2"/>
  </r>
  <r>
    <x v="18"/>
    <n v="11"/>
    <s v="BUD1.11"/>
    <x v="1"/>
    <d v="2020-11-18T00:00:00"/>
    <x v="36"/>
    <n v="6182"/>
    <s v="none"/>
    <s v="soil-persistent"/>
    <n v="0"/>
    <n v="0"/>
    <n v="0"/>
    <s v="NA"/>
    <n v="0"/>
    <n v="7"/>
    <n v="0"/>
    <n v="0"/>
    <m/>
    <n v="7"/>
  </r>
  <r>
    <x v="18"/>
    <n v="11"/>
    <s v="BUD1.11"/>
    <x v="1"/>
    <d v="2020-11-18T00:00:00"/>
    <x v="48"/>
    <n v="3567"/>
    <s v="tussock"/>
    <s v="non-canopy"/>
    <n v="0"/>
    <n v="23"/>
    <n v="0"/>
    <s v="NA"/>
    <n v="4"/>
    <n v="3"/>
    <n v="0"/>
    <n v="0"/>
    <m/>
    <n v="26"/>
  </r>
  <r>
    <x v="18"/>
    <n v="11"/>
    <s v="BUD1.11"/>
    <x v="1"/>
    <d v="2020-11-18T00:00:00"/>
    <x v="121"/>
    <n v="8365"/>
    <s v="none"/>
    <s v="soil-persistent"/>
    <n v="0"/>
    <n v="0"/>
    <n v="0"/>
    <s v="NA"/>
    <n v="0"/>
    <n v="1"/>
    <n v="0"/>
    <n v="0"/>
    <s v="ID corrected from Pultenaea divaricata, confirmed Apr2021"/>
    <n v="1"/>
  </r>
  <r>
    <x v="18"/>
    <n v="11"/>
    <s v="BUD1.11"/>
    <x v="1"/>
    <d v="2020-11-18T00:00:00"/>
    <x v="7"/>
    <n v="5541"/>
    <s v="rhizome"/>
    <s v="non-canopy"/>
    <n v="0"/>
    <n v="42"/>
    <n v="0"/>
    <s v="NA"/>
    <n v="0"/>
    <n v="0"/>
    <n v="0"/>
    <n v="0"/>
    <m/>
    <n v="42"/>
  </r>
  <r>
    <x v="18"/>
    <n v="11"/>
    <s v="BUD1.11"/>
    <x v="1"/>
    <d v="2020-11-18T00:00:00"/>
    <x v="29"/>
    <n v="10605"/>
    <s v="rhizome"/>
    <s v="non-canopy"/>
    <n v="0"/>
    <n v="6"/>
    <n v="0"/>
    <s v="NA"/>
    <n v="0"/>
    <s v="NA"/>
    <s v="NA"/>
    <s v="NA"/>
    <m/>
    <n v="6"/>
  </r>
  <r>
    <x v="18"/>
    <n v="11"/>
    <s v="BUD1.11"/>
    <x v="1"/>
    <d v="2020-11-18T00:00:00"/>
    <x v="109"/>
    <n v="8181"/>
    <s v="rhizome"/>
    <s v="transient"/>
    <n v="0"/>
    <n v="2"/>
    <n v="0"/>
    <s v="NA"/>
    <n v="1"/>
    <s v="NA"/>
    <s v="NA"/>
    <s v="NA"/>
    <m/>
    <n v="2"/>
  </r>
  <r>
    <x v="18"/>
    <n v="11"/>
    <s v="BUD1.11"/>
    <x v="1"/>
    <d v="2020-11-18T00:00:00"/>
    <x v="12"/>
    <n v="2501"/>
    <s v="tussock"/>
    <s v="non-canopy"/>
    <n v="0"/>
    <n v="1"/>
    <n v="0"/>
    <s v="NA"/>
    <n v="0"/>
    <n v="0"/>
    <n v="0"/>
    <n v="0"/>
    <m/>
    <n v="1"/>
  </r>
  <r>
    <x v="18"/>
    <n v="11"/>
    <s v="BUD1.11"/>
    <x v="1"/>
    <d v="2020-11-18T00:00:00"/>
    <x v="73"/>
    <n v="6322"/>
    <s v="tussock"/>
    <s v="soil-persistent"/>
    <n v="0"/>
    <n v="1"/>
    <n v="0"/>
    <s v="NA"/>
    <n v="1"/>
    <n v="0"/>
    <n v="0"/>
    <n v="0"/>
    <m/>
    <n v="1"/>
  </r>
  <r>
    <x v="18"/>
    <n v="12"/>
    <s v="BUD1.12"/>
    <x v="1"/>
    <d v="2020-11-18T00:00:00"/>
    <x v="0"/>
    <n v="7766"/>
    <s v="lignotuber"/>
    <s v="canopy"/>
    <n v="0"/>
    <n v="1"/>
    <n v="0"/>
    <n v="3"/>
    <n v="0"/>
    <n v="0"/>
    <n v="0"/>
    <n v="0"/>
    <m/>
    <n v="1"/>
  </r>
  <r>
    <x v="18"/>
    <n v="12"/>
    <s v="BUD1.12"/>
    <x v="1"/>
    <d v="2020-11-18T00:00:00"/>
    <x v="16"/>
    <n v="2603"/>
    <s v="basal"/>
    <s v="soil-persistent"/>
    <n v="0"/>
    <n v="0"/>
    <n v="0"/>
    <n v="3"/>
    <n v="0"/>
    <n v="20"/>
    <n v="0"/>
    <n v="0"/>
    <m/>
    <n v="20"/>
  </r>
  <r>
    <x v="18"/>
    <n v="12"/>
    <s v="BUD1.12"/>
    <x v="1"/>
    <d v="2020-11-18T00:00:00"/>
    <x v="10"/>
    <n v="2469"/>
    <s v="rhizome"/>
    <s v="non-canopy"/>
    <n v="0"/>
    <n v="5"/>
    <n v="0"/>
    <s v="NA"/>
    <n v="0"/>
    <n v="0"/>
    <n v="0"/>
    <n v="0"/>
    <m/>
    <n v="5"/>
  </r>
  <r>
    <x v="18"/>
    <n v="12"/>
    <s v="BUD1.12"/>
    <x v="1"/>
    <d v="2020-11-18T00:00:00"/>
    <x v="19"/>
    <n v="6325"/>
    <s v="tussock"/>
    <s v="non-canopy"/>
    <n v="0"/>
    <n v="1"/>
    <n v="0"/>
    <n v="0"/>
    <n v="0"/>
    <n v="0"/>
    <n v="0"/>
    <n v="0"/>
    <m/>
    <n v="1"/>
  </r>
  <r>
    <x v="18"/>
    <n v="12"/>
    <s v="BUD1.12"/>
    <x v="1"/>
    <d v="2020-11-18T00:00:00"/>
    <x v="121"/>
    <n v="8365"/>
    <s v="none"/>
    <s v="soil-persistent"/>
    <n v="0"/>
    <n v="0"/>
    <n v="0"/>
    <s v="NA"/>
    <n v="0"/>
    <n v="4"/>
    <n v="0"/>
    <n v="0"/>
    <s v="ID corrected from Pultenaea divaricata, confirmed Apr2021; corrected dead to live recruits"/>
    <n v="4"/>
  </r>
  <r>
    <x v="18"/>
    <n v="12"/>
    <s v="BUD1.12"/>
    <x v="1"/>
    <d v="2020-11-18T00:00:00"/>
    <x v="74"/>
    <n v="4947"/>
    <s v="tussock"/>
    <s v="non-canopy"/>
    <n v="0"/>
    <n v="0"/>
    <n v="0"/>
    <s v="NA"/>
    <n v="0"/>
    <n v="1"/>
    <n v="0"/>
    <n v="0"/>
    <s v="corrected dead to live recruits"/>
    <n v="1"/>
  </r>
  <r>
    <x v="18"/>
    <n v="12"/>
    <s v="BUD1.12"/>
    <x v="1"/>
    <d v="2020-11-18T00:00:00"/>
    <x v="24"/>
    <n v="2561"/>
    <s v="tuber"/>
    <s v="transient"/>
    <n v="0"/>
    <n v="41"/>
    <n v="0"/>
    <s v="NA"/>
    <n v="0"/>
    <n v="13"/>
    <n v="0"/>
    <n v="0"/>
    <m/>
    <n v="54"/>
  </r>
  <r>
    <x v="18"/>
    <n v="12"/>
    <s v="BUD1.12"/>
    <x v="1"/>
    <d v="2020-11-18T00:00:00"/>
    <x v="36"/>
    <n v="6182"/>
    <s v="none"/>
    <s v="soil-persistent"/>
    <n v="0"/>
    <n v="0"/>
    <n v="0"/>
    <s v="NA"/>
    <n v="0"/>
    <n v="27"/>
    <n v="0"/>
    <n v="0"/>
    <s v="corrected dead to live recruits"/>
    <n v="27"/>
  </r>
  <r>
    <x v="18"/>
    <n v="12"/>
    <s v="BUD1.12"/>
    <x v="1"/>
    <d v="2020-11-18T00:00:00"/>
    <x v="26"/>
    <n v="3243"/>
    <s v="none"/>
    <s v="soil-persistent"/>
    <n v="0"/>
    <n v="0"/>
    <n v="0"/>
    <s v="NA"/>
    <n v="0"/>
    <n v="83"/>
    <n v="0"/>
    <n v="0"/>
    <s v="corrected from resprouts to recruits"/>
    <n v="83"/>
  </r>
  <r>
    <x v="18"/>
    <n v="12"/>
    <s v="BUD1.12"/>
    <x v="1"/>
    <d v="2020-11-18T00:00:00"/>
    <x v="82"/>
    <n v="3596"/>
    <s v="none"/>
    <s v="soil-persistent"/>
    <n v="0"/>
    <n v="1"/>
    <n v="0"/>
    <s v="NA"/>
    <n v="0"/>
    <n v="1"/>
    <n v="0"/>
    <n v="0"/>
    <m/>
    <n v="2"/>
  </r>
  <r>
    <x v="18"/>
    <n v="12"/>
    <s v="BUD1.12"/>
    <x v="1"/>
    <d v="2020-11-18T00:00:00"/>
    <x v="1"/>
    <n v="3997"/>
    <s v="lignotuber"/>
    <s v="soil-persistent"/>
    <n v="0"/>
    <n v="3"/>
    <n v="0"/>
    <n v="0"/>
    <n v="0"/>
    <n v="11"/>
    <n v="0"/>
    <n v="0"/>
    <s v="corrected dead to live recruits"/>
    <n v="14"/>
  </r>
  <r>
    <x v="18"/>
    <n v="12"/>
    <s v="BUD1.12"/>
    <x v="1"/>
    <d v="2020-11-18T00:00:00"/>
    <x v="73"/>
    <n v="6322"/>
    <s v="tussock"/>
    <s v="soil-persistent"/>
    <n v="0"/>
    <n v="1"/>
    <n v="0"/>
    <s v="NA"/>
    <n v="1"/>
    <n v="0"/>
    <n v="0"/>
    <n v="0"/>
    <m/>
    <n v="1"/>
  </r>
  <r>
    <x v="18"/>
    <n v="12"/>
    <s v="BUD1.12"/>
    <x v="1"/>
    <d v="2020-11-18T00:00:00"/>
    <x v="12"/>
    <n v="2501"/>
    <s v="tussock"/>
    <s v="non-canopy"/>
    <n v="0"/>
    <n v="11"/>
    <n v="0"/>
    <s v="NA"/>
    <n v="0"/>
    <n v="0"/>
    <n v="0"/>
    <n v="0"/>
    <m/>
    <n v="11"/>
  </r>
  <r>
    <x v="18"/>
    <n v="12"/>
    <s v="BUD1.12"/>
    <x v="1"/>
    <d v="2020-11-18T00:00:00"/>
    <x v="3"/>
    <n v="3174"/>
    <s v="stolon"/>
    <s v="soil-persistent"/>
    <n v="0"/>
    <n v="7"/>
    <n v="0"/>
    <s v="NA"/>
    <n v="0"/>
    <n v="0"/>
    <n v="0"/>
    <n v="0"/>
    <m/>
    <n v="7"/>
  </r>
  <r>
    <x v="18"/>
    <n v="12"/>
    <s v="BUD1.12"/>
    <x v="1"/>
    <d v="2020-11-18T00:00:00"/>
    <x v="7"/>
    <n v="5541"/>
    <s v="rhizome"/>
    <s v="non-canopy"/>
    <n v="0"/>
    <n v="51"/>
    <n v="0"/>
    <s v="NA"/>
    <n v="0"/>
    <n v="0"/>
    <n v="0"/>
    <n v="0"/>
    <m/>
    <n v="51"/>
  </r>
  <r>
    <x v="18"/>
    <n v="12"/>
    <s v="BUD1.12"/>
    <x v="1"/>
    <d v="2020-11-18T00:00:00"/>
    <x v="48"/>
    <n v="3567"/>
    <s v="tussock"/>
    <s v="non-canopy"/>
    <n v="0"/>
    <n v="23"/>
    <n v="0"/>
    <s v="NA"/>
    <n v="0"/>
    <n v="2"/>
    <n v="0"/>
    <n v="0"/>
    <s v="corrected dead to live recruits"/>
    <n v="25"/>
  </r>
  <r>
    <x v="18"/>
    <n v="12"/>
    <s v="BUD1.12"/>
    <x v="1"/>
    <d v="2020-11-18T00:00:00"/>
    <x v="45"/>
    <n v="3300"/>
    <s v="tussock"/>
    <s v="non-canopy"/>
    <n v="0"/>
    <n v="1"/>
    <n v="0"/>
    <n v="0"/>
    <n v="0"/>
    <n v="0"/>
    <n v="0"/>
    <n v="0"/>
    <m/>
    <n v="1"/>
  </r>
  <r>
    <x v="18"/>
    <n v="12"/>
    <s v="BUD1.12"/>
    <x v="1"/>
    <d v="2020-11-18T00:00:00"/>
    <x v="57"/>
    <n v="7664"/>
    <s v="tussock"/>
    <s v="non-canopy"/>
    <n v="0"/>
    <n v="3"/>
    <n v="0"/>
    <s v="NA"/>
    <n v="0"/>
    <n v="1"/>
    <n v="0"/>
    <n v="0"/>
    <s v="corrected dead to live recruits"/>
    <n v="4"/>
  </r>
  <r>
    <x v="18"/>
    <n v="13"/>
    <s v="BUD1.13"/>
    <x v="1"/>
    <d v="2020-11-18T00:00:00"/>
    <x v="0"/>
    <n v="7766"/>
    <s v="lignotuber"/>
    <s v="canopy"/>
    <n v="0"/>
    <n v="8"/>
    <n v="0"/>
    <n v="0"/>
    <n v="1"/>
    <n v="0"/>
    <n v="0"/>
    <n v="0"/>
    <m/>
    <n v="8"/>
  </r>
  <r>
    <x v="18"/>
    <n v="13"/>
    <s v="BUD1.13"/>
    <x v="1"/>
    <d v="2020-11-18T00:00:00"/>
    <x v="9"/>
    <n v="8875"/>
    <s v="lignotuber"/>
    <s v="soil-persistent"/>
    <n v="0"/>
    <n v="0"/>
    <n v="0"/>
    <n v="0"/>
    <n v="1"/>
    <n v="0"/>
    <n v="0"/>
    <n v="0"/>
    <m/>
    <n v="0"/>
  </r>
  <r>
    <x v="18"/>
    <n v="13"/>
    <s v="BUD1.13"/>
    <x v="1"/>
    <d v="2020-11-18T00:00:00"/>
    <x v="16"/>
    <n v="2603"/>
    <s v="basal"/>
    <s v="soil-persistent"/>
    <n v="0"/>
    <n v="0"/>
    <n v="0"/>
    <n v="2"/>
    <n v="0"/>
    <n v="2"/>
    <n v="0"/>
    <n v="0"/>
    <s v="corrected dead to live recruits, and reproductive resprouts to killed"/>
    <n v="2"/>
  </r>
  <r>
    <x v="18"/>
    <n v="13"/>
    <s v="BUD1.13"/>
    <x v="1"/>
    <d v="2020-11-18T00:00:00"/>
    <x v="1"/>
    <n v="3997"/>
    <s v="lignotuber"/>
    <s v="soil-persistent"/>
    <n v="0"/>
    <n v="13"/>
    <n v="0"/>
    <n v="0"/>
    <n v="0"/>
    <n v="0"/>
    <n v="0"/>
    <n v="0"/>
    <m/>
    <n v="13"/>
  </r>
  <r>
    <x v="18"/>
    <n v="13"/>
    <s v="BUD1.13"/>
    <x v="1"/>
    <d v="2020-11-18T00:00:00"/>
    <x v="3"/>
    <n v="3174"/>
    <s v="stolon"/>
    <s v="soil-persistent"/>
    <n v="0"/>
    <n v="7"/>
    <n v="0"/>
    <s v="NA"/>
    <n v="0"/>
    <n v="0"/>
    <n v="0"/>
    <n v="0"/>
    <m/>
    <n v="7"/>
  </r>
  <r>
    <x v="18"/>
    <n v="13"/>
    <s v="BUD1.13"/>
    <x v="1"/>
    <d v="2020-11-18T00:00:00"/>
    <x v="10"/>
    <n v="2469"/>
    <s v="rhizome"/>
    <s v="non-canopy"/>
    <n v="0"/>
    <n v="6"/>
    <n v="0"/>
    <s v="NA"/>
    <n v="0"/>
    <n v="0"/>
    <n v="0"/>
    <n v="0"/>
    <m/>
    <n v="6"/>
  </r>
  <r>
    <x v="18"/>
    <n v="13"/>
    <s v="BUD1.13"/>
    <x v="1"/>
    <d v="2020-11-18T00:00:00"/>
    <x v="36"/>
    <n v="6182"/>
    <s v="none"/>
    <s v="soil-persistent"/>
    <n v="0"/>
    <n v="0"/>
    <n v="0"/>
    <s v="NA"/>
    <n v="0"/>
    <n v="0"/>
    <n v="0"/>
    <n v="0"/>
    <m/>
    <n v="0"/>
  </r>
  <r>
    <x v="18"/>
    <n v="13"/>
    <s v="BUD1.13"/>
    <x v="1"/>
    <d v="2020-11-18T00:00:00"/>
    <x v="29"/>
    <n v="10605"/>
    <s v="rhizome"/>
    <s v="non-canopy"/>
    <n v="0"/>
    <n v="7"/>
    <n v="0"/>
    <s v="NA"/>
    <n v="1"/>
    <s v="NA"/>
    <s v="NA"/>
    <s v="NA"/>
    <m/>
    <n v="7"/>
  </r>
  <r>
    <x v="18"/>
    <n v="13"/>
    <s v="BUD1.13"/>
    <x v="1"/>
    <d v="2020-11-18T00:00:00"/>
    <x v="73"/>
    <n v="6322"/>
    <s v="tussock"/>
    <s v="soil-persistent"/>
    <n v="0"/>
    <n v="1"/>
    <n v="0"/>
    <s v="NA"/>
    <n v="0"/>
    <n v="1"/>
    <m/>
    <n v="0"/>
    <m/>
    <n v="2"/>
  </r>
  <r>
    <x v="18"/>
    <n v="13"/>
    <s v="BUD1.13"/>
    <x v="1"/>
    <d v="2020-11-18T00:00:00"/>
    <x v="34"/>
    <n v="9293"/>
    <s v="rhizome"/>
    <s v="transient"/>
    <n v="0"/>
    <n v="3"/>
    <n v="0"/>
    <s v="NA"/>
    <n v="0"/>
    <s v="NA"/>
    <s v="NA"/>
    <s v="NA"/>
    <m/>
    <n v="3"/>
  </r>
  <r>
    <x v="18"/>
    <n v="13"/>
    <s v="BUD1.13"/>
    <x v="1"/>
    <d v="2020-11-18T00:00:00"/>
    <x v="84"/>
    <n v="6157"/>
    <s v="crown"/>
    <s v="soil-persistent"/>
    <n v="0"/>
    <n v="0"/>
    <n v="0"/>
    <s v="NA"/>
    <n v="0"/>
    <n v="8"/>
    <n v="0"/>
    <n v="0"/>
    <s v="corrected from 8 dead to 8 live recruits"/>
    <n v="8"/>
  </r>
  <r>
    <x v="18"/>
    <n v="13"/>
    <s v="BUD1.13"/>
    <x v="1"/>
    <d v="2020-11-18T00:00:00"/>
    <x v="122"/>
    <e v="#N/A"/>
    <s v="none"/>
    <s v="soil-persistent"/>
    <n v="0"/>
    <n v="0"/>
    <n v="0"/>
    <s v="NA"/>
    <n v="0"/>
    <n v="8"/>
    <n v="0"/>
    <n v="0"/>
    <s v="corrected from 8 dead to 8 live recruits"/>
    <n v="8"/>
  </r>
  <r>
    <x v="18"/>
    <n v="13"/>
    <s v="BUD1.13"/>
    <x v="1"/>
    <d v="2020-11-18T00:00:00"/>
    <x v="36"/>
    <n v="6182"/>
    <s v="none"/>
    <s v="soil-persistent"/>
    <n v="0"/>
    <n v="0"/>
    <n v="0"/>
    <s v="NA"/>
    <n v="0"/>
    <n v="4"/>
    <n v="0"/>
    <n v="0"/>
    <s v="corrected from 4 dead to 4 live recruits"/>
    <n v="4"/>
  </r>
  <r>
    <x v="18"/>
    <n v="13"/>
    <s v="BUD1.13"/>
    <x v="1"/>
    <d v="2020-11-18T00:00:00"/>
    <x v="121"/>
    <n v="8365"/>
    <s v="none"/>
    <s v="soil-persistent"/>
    <n v="0"/>
    <n v="0"/>
    <n v="0"/>
    <s v="NA"/>
    <n v="0"/>
    <n v="1"/>
    <n v="0"/>
    <n v="0"/>
    <s v="ID corrected from Pultenaea divaricata, confirmed Apr2021"/>
    <n v="1"/>
  </r>
  <r>
    <x v="18"/>
    <n v="13"/>
    <s v="BUD1.13"/>
    <x v="1"/>
    <d v="2020-11-18T00:00:00"/>
    <x v="26"/>
    <n v="3243"/>
    <s v="none"/>
    <s v="soil-persistent"/>
    <n v="0"/>
    <n v="0"/>
    <n v="0"/>
    <s v="NA"/>
    <n v="0"/>
    <n v="37"/>
    <n v="0"/>
    <n v="0"/>
    <s v="corrected from resprouts to recruits"/>
    <n v="37"/>
  </r>
  <r>
    <x v="18"/>
    <n v="13"/>
    <s v="BUD1.13"/>
    <x v="1"/>
    <d v="2020-11-18T00:00:00"/>
    <x v="24"/>
    <n v="2561"/>
    <s v="tuber"/>
    <s v="transient"/>
    <n v="0"/>
    <n v="6"/>
    <n v="0"/>
    <s v="NA"/>
    <n v="0"/>
    <n v="0"/>
    <n v="0"/>
    <n v="0"/>
    <m/>
    <n v="6"/>
  </r>
  <r>
    <x v="18"/>
    <n v="13"/>
    <s v="BUD1.13"/>
    <x v="1"/>
    <d v="2020-11-18T00:00:00"/>
    <x v="82"/>
    <n v="3596"/>
    <s v="none"/>
    <s v="soil-persistent"/>
    <n v="0"/>
    <n v="0"/>
    <n v="0"/>
    <s v="NA"/>
    <n v="0"/>
    <n v="1"/>
    <n v="0"/>
    <n v="0"/>
    <s v="corrected from dead to live recruits, moved 14 resprouts to Sowerbaea"/>
    <n v="1"/>
  </r>
  <r>
    <x v="18"/>
    <n v="13"/>
    <s v="BUD1.13"/>
    <x v="1"/>
    <d v="2020-11-18T00:00:00"/>
    <x v="48"/>
    <n v="3567"/>
    <s v="tussock"/>
    <s v="non-canopy"/>
    <n v="0"/>
    <n v="14"/>
    <n v="0"/>
    <s v="NA"/>
    <n v="2"/>
    <n v="2"/>
    <n v="0"/>
    <n v="0"/>
    <s v="corrected from dead to live recruits, moved 14 resprouts with 2 reproductive, to Sowerbaea"/>
    <n v="16"/>
  </r>
  <r>
    <x v="18"/>
    <n v="13"/>
    <s v="BUD1.13"/>
    <x v="1"/>
    <d v="2020-11-18T00:00:00"/>
    <x v="57"/>
    <n v="7664"/>
    <s v="tussock"/>
    <s v="non-canopy"/>
    <n v="0"/>
    <n v="3"/>
    <n v="0"/>
    <s v="NA"/>
    <n v="0"/>
    <n v="0"/>
    <n v="0"/>
    <n v="0"/>
    <m/>
    <n v="3"/>
  </r>
  <r>
    <x v="18"/>
    <n v="13"/>
    <s v="BUD1.13"/>
    <x v="1"/>
    <d v="2020-11-18T00:00:00"/>
    <x v="7"/>
    <n v="5541"/>
    <s v="rhizome"/>
    <s v="non-canopy"/>
    <n v="0"/>
    <n v="9"/>
    <n v="0"/>
    <s v="NA"/>
    <n v="0"/>
    <n v="0"/>
    <n v="0"/>
    <n v="0"/>
    <m/>
    <n v="9"/>
  </r>
  <r>
    <x v="18"/>
    <n v="13"/>
    <s v="BUD1.13"/>
    <x v="1"/>
    <d v="2020-11-18T00:00:00"/>
    <x v="12"/>
    <n v="2501"/>
    <s v="tussock"/>
    <s v="non-canopy"/>
    <n v="0"/>
    <n v="4"/>
    <n v="0"/>
    <s v="NA"/>
    <n v="0"/>
    <n v="0"/>
    <n v="0"/>
    <n v="0"/>
    <m/>
    <n v="4"/>
  </r>
  <r>
    <x v="18"/>
    <n v="13"/>
    <s v="BUD1.13"/>
    <x v="1"/>
    <d v="2020-11-18T00:00:00"/>
    <x v="17"/>
    <n v="5532"/>
    <s v="rhizome"/>
    <s v="non-canopy"/>
    <n v="0"/>
    <n v="3"/>
    <n v="0"/>
    <s v="NA"/>
    <n v="0"/>
    <s v="NA"/>
    <s v="NA"/>
    <s v="NA"/>
    <m/>
    <n v="3"/>
  </r>
  <r>
    <x v="18"/>
    <n v="14"/>
    <s v="BUD1.14"/>
    <x v="1"/>
    <d v="2020-11-18T00:00:00"/>
    <x v="0"/>
    <n v="7766"/>
    <s v="lignotuber"/>
    <s v="canopy"/>
    <n v="0"/>
    <n v="3"/>
    <n v="0"/>
    <n v="0"/>
    <n v="0"/>
    <n v="0"/>
    <n v="0"/>
    <n v="0"/>
    <m/>
    <n v="3"/>
  </r>
  <r>
    <x v="18"/>
    <n v="14"/>
    <s v="BUD1.14"/>
    <x v="1"/>
    <d v="2020-11-18T00:00:00"/>
    <x v="9"/>
    <n v="8875"/>
    <s v="lignotuber"/>
    <s v="soil-persistent"/>
    <n v="0"/>
    <n v="0"/>
    <n v="0"/>
    <n v="1"/>
    <n v="0"/>
    <n v="0"/>
    <n v="0"/>
    <n v="0"/>
    <m/>
    <n v="0"/>
  </r>
  <r>
    <x v="18"/>
    <n v="14"/>
    <s v="BUD1.14"/>
    <x v="1"/>
    <d v="2020-11-18T00:00:00"/>
    <x v="16"/>
    <n v="2603"/>
    <s v="basal"/>
    <s v="soil-persistent"/>
    <n v="0"/>
    <n v="1"/>
    <n v="0"/>
    <n v="5"/>
    <n v="0"/>
    <n v="2"/>
    <n v="0"/>
    <n v="0"/>
    <m/>
    <n v="3"/>
  </r>
  <r>
    <x v="18"/>
    <n v="14"/>
    <s v="BUD1.14"/>
    <x v="1"/>
    <d v="2020-11-18T00:00:00"/>
    <x v="10"/>
    <n v="2469"/>
    <s v="rhizome"/>
    <s v="non-canopy"/>
    <n v="0"/>
    <n v="9"/>
    <n v="0"/>
    <s v="NA"/>
    <n v="0"/>
    <n v="0"/>
    <n v="0"/>
    <n v="0"/>
    <m/>
    <n v="9"/>
  </r>
  <r>
    <x v="18"/>
    <n v="14"/>
    <s v="BUD1.14"/>
    <x v="1"/>
    <d v="2020-11-18T00:00:00"/>
    <x v="1"/>
    <n v="3997"/>
    <s v="lignotuber"/>
    <s v="soil-persistent"/>
    <n v="0"/>
    <n v="12"/>
    <n v="0"/>
    <n v="0"/>
    <n v="0"/>
    <n v="0"/>
    <n v="0"/>
    <n v="0"/>
    <m/>
    <n v="12"/>
  </r>
  <r>
    <x v="18"/>
    <n v="14"/>
    <s v="BUD1.14"/>
    <x v="1"/>
    <d v="2020-11-18T00:00:00"/>
    <x v="84"/>
    <n v="6157"/>
    <s v="crown"/>
    <s v="soil-persistent"/>
    <n v="0"/>
    <n v="1"/>
    <n v="0"/>
    <s v="NA"/>
    <n v="0"/>
    <n v="0"/>
    <n v="0"/>
    <n v="0"/>
    <m/>
    <n v="1"/>
  </r>
  <r>
    <x v="18"/>
    <n v="14"/>
    <s v="BUD1.14"/>
    <x v="1"/>
    <d v="2020-11-18T00:00:00"/>
    <x v="73"/>
    <n v="6322"/>
    <s v="tussock"/>
    <s v="soil-persistent"/>
    <n v="0"/>
    <n v="1"/>
    <n v="0"/>
    <s v="NA"/>
    <n v="0"/>
    <n v="0"/>
    <n v="0"/>
    <n v="0"/>
    <m/>
    <n v="1"/>
  </r>
  <r>
    <x v="18"/>
    <n v="14"/>
    <s v="BUD1.14"/>
    <x v="1"/>
    <d v="2020-11-18T00:00:00"/>
    <x v="3"/>
    <n v="3174"/>
    <s v="stolon"/>
    <s v="soil-persistent"/>
    <n v="0"/>
    <n v="0"/>
    <n v="0"/>
    <s v="NA"/>
    <n v="0"/>
    <n v="4"/>
    <n v="0"/>
    <n v="0"/>
    <m/>
    <n v="4"/>
  </r>
  <r>
    <x v="18"/>
    <n v="14"/>
    <s v="BUD1.14"/>
    <x v="1"/>
    <d v="2020-11-18T00:00:00"/>
    <x v="26"/>
    <n v="3243"/>
    <s v="none"/>
    <s v="soil-persistent"/>
    <n v="0"/>
    <n v="0"/>
    <n v="0"/>
    <s v="NA"/>
    <n v="0"/>
    <n v="9"/>
    <n v="0"/>
    <n v="0"/>
    <s v="corrected from resprouts to recruits"/>
    <n v="9"/>
  </r>
  <r>
    <x v="18"/>
    <n v="14"/>
    <s v="BUD1.14"/>
    <x v="1"/>
    <d v="2020-11-18T00:00:00"/>
    <x v="36"/>
    <n v="6182"/>
    <s v="none"/>
    <s v="soil-persistent"/>
    <n v="0"/>
    <n v="0"/>
    <n v="0"/>
    <s v="NA"/>
    <n v="0"/>
    <n v="2"/>
    <n v="0"/>
    <n v="0"/>
    <m/>
    <n v="2"/>
  </r>
  <r>
    <x v="18"/>
    <n v="14"/>
    <s v="BUD1.14"/>
    <x v="1"/>
    <d v="2020-11-18T00:00:00"/>
    <x v="122"/>
    <e v="#N/A"/>
    <s v="none"/>
    <s v="soil-persistent"/>
    <n v="0"/>
    <n v="0"/>
    <n v="0"/>
    <s v="NA"/>
    <n v="0"/>
    <n v="3"/>
    <n v="0"/>
    <n v="0"/>
    <m/>
    <n v="3"/>
  </r>
  <r>
    <x v="18"/>
    <n v="14"/>
    <s v="BUD1.14"/>
    <x v="1"/>
    <d v="2020-11-18T00:00:00"/>
    <x v="29"/>
    <n v="10605"/>
    <s v="rhizome"/>
    <s v="non-canopy"/>
    <n v="0"/>
    <n v="4"/>
    <n v="0"/>
    <s v="NA"/>
    <n v="0"/>
    <s v="NA"/>
    <s v="NA"/>
    <s v="NA"/>
    <m/>
    <n v="4"/>
  </r>
  <r>
    <x v="18"/>
    <n v="14"/>
    <s v="BUD1.14"/>
    <x v="1"/>
    <d v="2020-11-18T00:00:00"/>
    <x v="7"/>
    <n v="5541"/>
    <s v="rhizome"/>
    <s v="non-canopy"/>
    <n v="0"/>
    <n v="14"/>
    <n v="0"/>
    <s v="NA"/>
    <n v="0"/>
    <n v="0"/>
    <n v="0"/>
    <n v="0"/>
    <m/>
    <n v="14"/>
  </r>
  <r>
    <x v="18"/>
    <n v="14"/>
    <s v="BUD1.14"/>
    <x v="1"/>
    <d v="2020-11-18T00:00:00"/>
    <x v="12"/>
    <n v="2501"/>
    <s v="tussock"/>
    <s v="non-canopy"/>
    <n v="0"/>
    <n v="16"/>
    <n v="0"/>
    <s v="NA"/>
    <n v="0"/>
    <n v="0"/>
    <n v="0"/>
    <n v="0"/>
    <m/>
    <n v="16"/>
  </r>
  <r>
    <x v="18"/>
    <n v="14"/>
    <s v="BUD1.14"/>
    <x v="1"/>
    <d v="2020-11-18T00:00:00"/>
    <x v="48"/>
    <n v="3567"/>
    <s v="tussock"/>
    <s v="non-canopy"/>
    <n v="0"/>
    <n v="10"/>
    <n v="0"/>
    <s v="NA"/>
    <n v="2"/>
    <n v="25"/>
    <n v="0"/>
    <n v="0"/>
    <m/>
    <n v="35"/>
  </r>
  <r>
    <x v="18"/>
    <n v="14"/>
    <s v="BUD1.14"/>
    <x v="1"/>
    <d v="2020-11-18T00:00:00"/>
    <x v="57"/>
    <n v="7664"/>
    <s v="tussock"/>
    <s v="non-canopy"/>
    <n v="0"/>
    <n v="3"/>
    <n v="0"/>
    <s v="NA"/>
    <n v="0"/>
    <m/>
    <n v="0"/>
    <n v="0"/>
    <m/>
    <n v="3"/>
  </r>
  <r>
    <x v="18"/>
    <n v="15"/>
    <s v="BUD1.15"/>
    <x v="1"/>
    <d v="2020-11-18T00:00:00"/>
    <x v="0"/>
    <n v="7766"/>
    <s v="lignotuber"/>
    <s v="canopy"/>
    <n v="0"/>
    <n v="1"/>
    <n v="0"/>
    <n v="1"/>
    <n v="0"/>
    <m/>
    <n v="0"/>
    <n v="0"/>
    <m/>
    <n v="1"/>
  </r>
  <r>
    <x v="18"/>
    <n v="15"/>
    <s v="BUD1.15"/>
    <x v="1"/>
    <d v="2020-11-18T00:00:00"/>
    <x v="16"/>
    <n v="2603"/>
    <s v="basal"/>
    <s v="soil-persistent"/>
    <n v="0"/>
    <n v="2"/>
    <n v="0"/>
    <n v="1"/>
    <n v="0"/>
    <n v="4"/>
    <n v="0"/>
    <n v="0"/>
    <m/>
    <n v="6"/>
  </r>
  <r>
    <x v="18"/>
    <n v="15"/>
    <s v="BUD1.15"/>
    <x v="1"/>
    <d v="2020-11-18T00:00:00"/>
    <x v="1"/>
    <n v="3997"/>
    <s v="lignotuber"/>
    <s v="soil-persistent"/>
    <n v="0"/>
    <n v="13"/>
    <n v="0"/>
    <n v="0"/>
    <n v="0"/>
    <m/>
    <n v="0"/>
    <n v="0"/>
    <m/>
    <n v="13"/>
  </r>
  <r>
    <x v="18"/>
    <n v="15"/>
    <s v="BUD1.15"/>
    <x v="1"/>
    <d v="2020-11-18T00:00:00"/>
    <x v="10"/>
    <n v="2469"/>
    <s v="rhizome"/>
    <s v="non-canopy"/>
    <n v="0"/>
    <n v="3"/>
    <n v="0"/>
    <s v="NA"/>
    <n v="0"/>
    <m/>
    <n v="0"/>
    <n v="0"/>
    <m/>
    <n v="3"/>
  </r>
  <r>
    <x v="18"/>
    <n v="15"/>
    <s v="BUD1.15"/>
    <x v="1"/>
    <d v="2020-11-18T00:00:00"/>
    <x v="73"/>
    <n v="6322"/>
    <s v="tussock"/>
    <s v="soil-persistent"/>
    <n v="0"/>
    <n v="3"/>
    <n v="0"/>
    <s v="NA"/>
    <n v="0"/>
    <m/>
    <n v="0"/>
    <n v="0"/>
    <m/>
    <n v="3"/>
  </r>
  <r>
    <x v="18"/>
    <n v="15"/>
    <s v="BUD1.15"/>
    <x v="1"/>
    <d v="2020-11-18T00:00:00"/>
    <x v="48"/>
    <n v="3567"/>
    <s v="tussock"/>
    <s v="non-canopy"/>
    <n v="0"/>
    <n v="18"/>
    <n v="0"/>
    <s v="NA"/>
    <n v="6"/>
    <n v="4"/>
    <n v="0"/>
    <n v="0"/>
    <m/>
    <n v="22"/>
  </r>
  <r>
    <x v="18"/>
    <n v="15"/>
    <s v="BUD1.15"/>
    <x v="1"/>
    <d v="2020-11-18T00:00:00"/>
    <x v="29"/>
    <n v="10605"/>
    <s v="rhizome"/>
    <s v="non-canopy"/>
    <n v="0"/>
    <n v="7"/>
    <n v="0"/>
    <s v="NA"/>
    <n v="0"/>
    <s v="NA"/>
    <s v="NA"/>
    <s v="NA"/>
    <m/>
    <n v="7"/>
  </r>
  <r>
    <x v="18"/>
    <n v="15"/>
    <s v="BUD1.15"/>
    <x v="1"/>
    <d v="2020-11-18T00:00:00"/>
    <x v="3"/>
    <n v="3174"/>
    <s v="stolon"/>
    <s v="soil-persistent"/>
    <n v="0"/>
    <n v="3"/>
    <n v="0"/>
    <s v="NA"/>
    <n v="0"/>
    <n v="0"/>
    <n v="0"/>
    <n v="0"/>
    <m/>
    <n v="3"/>
  </r>
  <r>
    <x v="18"/>
    <n v="15"/>
    <s v="BUD1.15"/>
    <x v="1"/>
    <d v="2020-11-18T00:00:00"/>
    <x v="26"/>
    <n v="3243"/>
    <s v="none"/>
    <s v="soil-persistent"/>
    <n v="0"/>
    <n v="0"/>
    <n v="0"/>
    <s v="NA"/>
    <n v="0"/>
    <n v="34"/>
    <n v="0"/>
    <n v="0"/>
    <s v="corrected from resprouts to recruits"/>
    <n v="34"/>
  </r>
  <r>
    <x v="18"/>
    <n v="15"/>
    <s v="BUD1.15"/>
    <x v="1"/>
    <d v="2020-11-18T00:00:00"/>
    <x v="121"/>
    <n v="8365"/>
    <s v="none"/>
    <s v="soil-persistent"/>
    <n v="0"/>
    <n v="0"/>
    <n v="0"/>
    <s v="NA"/>
    <n v="0"/>
    <n v="2"/>
    <n v="0"/>
    <n v="0"/>
    <s v="ID corrected from Pultenaea divaricata, confirmed Apr2021"/>
    <n v="2"/>
  </r>
  <r>
    <x v="18"/>
    <n v="15"/>
    <s v="BUD1.15"/>
    <x v="1"/>
    <d v="2020-11-18T00:00:00"/>
    <x v="36"/>
    <n v="6182"/>
    <s v="none"/>
    <s v="soil-persistent"/>
    <n v="0"/>
    <n v="0"/>
    <n v="0"/>
    <s v="NA"/>
    <n v="0"/>
    <n v="23"/>
    <n v="0"/>
    <n v="0"/>
    <m/>
    <n v="23"/>
  </r>
  <r>
    <x v="18"/>
    <n v="15"/>
    <s v="BUD1.15"/>
    <x v="1"/>
    <d v="2020-11-18T00:00:00"/>
    <x v="24"/>
    <n v="2561"/>
    <s v="tuber"/>
    <s v="transient"/>
    <n v="0"/>
    <n v="8"/>
    <n v="0"/>
    <s v="NA"/>
    <n v="4"/>
    <n v="0"/>
    <n v="0"/>
    <n v="0"/>
    <m/>
    <n v="8"/>
  </r>
  <r>
    <x v="18"/>
    <n v="15"/>
    <s v="BUD1.15"/>
    <x v="1"/>
    <d v="2020-11-18T00:00:00"/>
    <x v="122"/>
    <e v="#N/A"/>
    <s v="none"/>
    <s v="soil-persistent"/>
    <n v="0"/>
    <m/>
    <n v="0"/>
    <s v="NA"/>
    <n v="0"/>
    <n v="6"/>
    <n v="0"/>
    <n v="0"/>
    <m/>
    <n v="6"/>
  </r>
  <r>
    <x v="18"/>
    <n v="15"/>
    <s v="BUD1.15"/>
    <x v="1"/>
    <d v="2020-11-18T00:00:00"/>
    <x v="12"/>
    <n v="2501"/>
    <s v="tussock"/>
    <s v="non-canopy"/>
    <n v="0"/>
    <n v="19"/>
    <n v="0"/>
    <s v="NA"/>
    <n v="0"/>
    <n v="0"/>
    <n v="0"/>
    <n v="0"/>
    <m/>
    <n v="19"/>
  </r>
  <r>
    <x v="18"/>
    <n v="15"/>
    <s v="BUD1.15"/>
    <x v="1"/>
    <d v="2020-11-18T00:00:00"/>
    <x v="7"/>
    <n v="5541"/>
    <s v="rhizome"/>
    <s v="non-canopy"/>
    <n v="0"/>
    <n v="35"/>
    <n v="0"/>
    <s v="NA"/>
    <n v="0"/>
    <n v="0"/>
    <n v="0"/>
    <n v="0"/>
    <m/>
    <n v="35"/>
  </r>
  <r>
    <x v="18"/>
    <n v="15"/>
    <s v="BUD1.15"/>
    <x v="1"/>
    <d v="2020-11-18T00:00:00"/>
    <x v="74"/>
    <n v="4947"/>
    <s v="tussock"/>
    <s v="non-canopy"/>
    <n v="0"/>
    <n v="0"/>
    <n v="0"/>
    <s v="NA"/>
    <n v="0"/>
    <n v="3"/>
    <n v="0"/>
    <n v="0"/>
    <m/>
    <n v="3"/>
  </r>
  <r>
    <x v="18"/>
    <n v="15"/>
    <s v="BUD1.15"/>
    <x v="1"/>
    <d v="2020-11-18T00:00:00"/>
    <x v="82"/>
    <n v="3596"/>
    <s v="none"/>
    <s v="soil-persistent"/>
    <n v="0"/>
    <n v="0"/>
    <n v="0"/>
    <s v="NA"/>
    <n v="0"/>
    <n v="3"/>
    <n v="0"/>
    <n v="1"/>
    <m/>
    <n v="3"/>
  </r>
  <r>
    <x v="18"/>
    <n v="16"/>
    <s v="BUD1.16"/>
    <x v="1"/>
    <d v="2020-11-18T00:00:00"/>
    <x v="9"/>
    <n v="8875"/>
    <s v="lignotuber"/>
    <s v="soil-persistent"/>
    <n v="0"/>
    <n v="2"/>
    <n v="0"/>
    <n v="0"/>
    <n v="0"/>
    <n v="1"/>
    <n v="0"/>
    <n v="0"/>
    <m/>
    <n v="3"/>
  </r>
  <r>
    <x v="18"/>
    <n v="16"/>
    <s v="BUD1.16"/>
    <x v="1"/>
    <d v="2020-11-18T00:00:00"/>
    <x v="10"/>
    <n v="2469"/>
    <s v="rhizome"/>
    <s v="non-canopy"/>
    <n v="0"/>
    <n v="5"/>
    <n v="0"/>
    <s v="NA"/>
    <n v="0"/>
    <n v="0"/>
    <n v="0"/>
    <n v="0"/>
    <m/>
    <n v="5"/>
  </r>
  <r>
    <x v="18"/>
    <n v="16"/>
    <s v="BUD1.16"/>
    <x v="1"/>
    <d v="2020-11-18T00:00:00"/>
    <x v="16"/>
    <n v="2603"/>
    <s v="basal"/>
    <s v="soil-persistent"/>
    <n v="0"/>
    <n v="0"/>
    <n v="0"/>
    <n v="4"/>
    <n v="0"/>
    <n v="2"/>
    <n v="0"/>
    <n v="0"/>
    <m/>
    <n v="2"/>
  </r>
  <r>
    <x v="18"/>
    <n v="16"/>
    <s v="BUD1.16"/>
    <x v="1"/>
    <d v="2020-11-18T00:00:00"/>
    <x v="1"/>
    <n v="3997"/>
    <s v="lignotuber"/>
    <s v="soil-persistent"/>
    <n v="0"/>
    <n v="26"/>
    <n v="0"/>
    <n v="0"/>
    <n v="0"/>
    <n v="2"/>
    <n v="0"/>
    <n v="0"/>
    <m/>
    <n v="28"/>
  </r>
  <r>
    <x v="18"/>
    <n v="16"/>
    <s v="BUD1.16"/>
    <x v="1"/>
    <d v="2020-11-18T00:00:00"/>
    <x v="3"/>
    <n v="3174"/>
    <s v="stolon"/>
    <s v="soil-persistent"/>
    <n v="0"/>
    <n v="11"/>
    <n v="0"/>
    <s v="NA"/>
    <n v="0"/>
    <n v="0"/>
    <n v="0"/>
    <n v="0"/>
    <m/>
    <n v="11"/>
  </r>
  <r>
    <x v="18"/>
    <n v="16"/>
    <s v="BUD1.16"/>
    <x v="1"/>
    <d v="2020-11-18T00:00:00"/>
    <x v="26"/>
    <n v="3243"/>
    <s v="none"/>
    <s v="soil-persistent"/>
    <n v="0"/>
    <n v="0"/>
    <n v="0"/>
    <s v="NA"/>
    <n v="0"/>
    <n v="33"/>
    <n v="0"/>
    <n v="0"/>
    <s v="corrected from resprouts to recruits"/>
    <n v="33"/>
  </r>
  <r>
    <x v="18"/>
    <n v="16"/>
    <s v="BUD1.16"/>
    <x v="1"/>
    <d v="2020-11-18T00:00:00"/>
    <x v="24"/>
    <n v="2561"/>
    <s v="tuber"/>
    <s v="transient"/>
    <n v="0"/>
    <n v="10"/>
    <n v="0"/>
    <s v="NA"/>
    <n v="10"/>
    <n v="0"/>
    <n v="0"/>
    <n v="0"/>
    <m/>
    <n v="10"/>
  </r>
  <r>
    <x v="18"/>
    <n v="16"/>
    <s v="BUD1.16"/>
    <x v="1"/>
    <d v="2020-11-18T00:00:00"/>
    <x v="36"/>
    <n v="6182"/>
    <s v="none"/>
    <s v="soil-persistent"/>
    <n v="0"/>
    <n v="0"/>
    <n v="0"/>
    <s v="NA"/>
    <n v="0"/>
    <n v="1"/>
    <n v="0"/>
    <n v="0"/>
    <m/>
    <n v="1"/>
  </r>
  <r>
    <x v="18"/>
    <n v="16"/>
    <s v="BUD1.16"/>
    <x v="1"/>
    <d v="2020-11-18T00:00:00"/>
    <x v="122"/>
    <e v="#N/A"/>
    <s v="none"/>
    <s v="soil-persistent"/>
    <n v="0"/>
    <n v="0"/>
    <n v="0"/>
    <s v="NA"/>
    <n v="0"/>
    <n v="15"/>
    <n v="0"/>
    <n v="0"/>
    <m/>
    <n v="15"/>
  </r>
  <r>
    <x v="18"/>
    <n v="16"/>
    <s v="BUD1.16"/>
    <x v="1"/>
    <d v="2020-11-18T00:00:00"/>
    <x v="48"/>
    <n v="3567"/>
    <s v="tussock"/>
    <s v="non-canopy"/>
    <n v="0"/>
    <n v="13"/>
    <n v="0"/>
    <s v="NA"/>
    <n v="5"/>
    <n v="4"/>
    <n v="0"/>
    <n v="0"/>
    <m/>
    <n v="17"/>
  </r>
  <r>
    <x v="18"/>
    <n v="16"/>
    <s v="BUD1.16"/>
    <x v="1"/>
    <d v="2020-11-18T00:00:00"/>
    <x v="7"/>
    <n v="5541"/>
    <s v="rhizome"/>
    <s v="non-canopy"/>
    <n v="0"/>
    <n v="37"/>
    <n v="0"/>
    <s v="NA"/>
    <n v="0"/>
    <n v="0"/>
    <n v="0"/>
    <n v="0"/>
    <m/>
    <n v="37"/>
  </r>
  <r>
    <x v="18"/>
    <n v="16"/>
    <s v="BUD1.16"/>
    <x v="1"/>
    <d v="2020-11-18T00:00:00"/>
    <x v="84"/>
    <n v="6157"/>
    <s v="crown"/>
    <s v="soil-persistent"/>
    <n v="0"/>
    <n v="1"/>
    <n v="0"/>
    <s v="NA"/>
    <n v="1"/>
    <n v="0"/>
    <n v="0"/>
    <n v="0"/>
    <m/>
    <n v="1"/>
  </r>
  <r>
    <x v="18"/>
    <n v="16"/>
    <s v="BUD1.16"/>
    <x v="1"/>
    <d v="2020-11-18T00:00:00"/>
    <x v="12"/>
    <n v="2501"/>
    <s v="tussock"/>
    <s v="non-canopy"/>
    <n v="0"/>
    <n v="6"/>
    <n v="0"/>
    <s v="NA"/>
    <n v="0"/>
    <n v="0"/>
    <n v="0"/>
    <n v="0"/>
    <m/>
    <n v="6"/>
  </r>
  <r>
    <x v="18"/>
    <n v="17"/>
    <s v="BUD1.17"/>
    <x v="1"/>
    <d v="2020-11-18T00:00:00"/>
    <x v="0"/>
    <n v="7766"/>
    <s v="lignotuber"/>
    <s v="canopy"/>
    <n v="0"/>
    <n v="3"/>
    <n v="0"/>
    <n v="2"/>
    <n v="0"/>
    <n v="1"/>
    <n v="0"/>
    <n v="0"/>
    <m/>
    <n v="4"/>
  </r>
  <r>
    <x v="18"/>
    <n v="17"/>
    <s v="BUD1.17"/>
    <x v="1"/>
    <d v="2020-11-18T00:00:00"/>
    <x v="10"/>
    <n v="2469"/>
    <s v="rhizome"/>
    <s v="non-canopy"/>
    <n v="0"/>
    <n v="5"/>
    <n v="0"/>
    <s v="NA"/>
    <n v="0"/>
    <n v="0"/>
    <n v="0"/>
    <n v="0"/>
    <m/>
    <n v="5"/>
  </r>
  <r>
    <x v="18"/>
    <n v="17"/>
    <s v="BUD1.17"/>
    <x v="1"/>
    <d v="2020-11-18T00:00:00"/>
    <x v="16"/>
    <n v="2603"/>
    <s v="basal"/>
    <s v="soil-persistent"/>
    <n v="0"/>
    <n v="0"/>
    <n v="0"/>
    <n v="1"/>
    <n v="0"/>
    <n v="0"/>
    <n v="0"/>
    <n v="0"/>
    <m/>
    <n v="0"/>
  </r>
  <r>
    <x v="18"/>
    <n v="17"/>
    <s v="BUD1.17"/>
    <x v="1"/>
    <d v="2020-11-18T00:00:00"/>
    <x v="1"/>
    <n v="3997"/>
    <s v="lignotuber"/>
    <s v="soil-persistent"/>
    <n v="0"/>
    <n v="2"/>
    <n v="0"/>
    <n v="0"/>
    <n v="0"/>
    <n v="1"/>
    <n v="0"/>
    <n v="0"/>
    <m/>
    <n v="3"/>
  </r>
  <r>
    <x v="18"/>
    <n v="17"/>
    <s v="BUD1.17"/>
    <x v="1"/>
    <d v="2020-11-18T00:00:00"/>
    <x v="3"/>
    <n v="3174"/>
    <s v="stolon"/>
    <s v="soil-persistent"/>
    <n v="0"/>
    <n v="6"/>
    <n v="0"/>
    <s v="NA"/>
    <n v="1"/>
    <n v="0"/>
    <n v="0"/>
    <n v="0"/>
    <m/>
    <n v="6"/>
  </r>
  <r>
    <x v="18"/>
    <n v="17"/>
    <s v="BUD1.17"/>
    <x v="1"/>
    <d v="2020-11-18T00:00:00"/>
    <x v="36"/>
    <n v="6182"/>
    <s v="none"/>
    <s v="soil-persistent"/>
    <n v="0"/>
    <n v="0"/>
    <n v="0"/>
    <s v="NA"/>
    <n v="0"/>
    <n v="2"/>
    <n v="0"/>
    <n v="0"/>
    <m/>
    <n v="2"/>
  </r>
  <r>
    <x v="18"/>
    <n v="17"/>
    <s v="BUD1.17"/>
    <x v="1"/>
    <d v="2020-11-18T00:00:00"/>
    <x v="26"/>
    <n v="3243"/>
    <s v="none"/>
    <s v="soil-persistent"/>
    <n v="0"/>
    <n v="0"/>
    <n v="0"/>
    <s v="NA"/>
    <n v="0"/>
    <n v="8"/>
    <n v="0"/>
    <n v="0"/>
    <s v="corrected from resprouts to recruits"/>
    <n v="8"/>
  </r>
  <r>
    <x v="18"/>
    <n v="17"/>
    <s v="BUD1.17"/>
    <x v="1"/>
    <d v="2020-11-18T00:00:00"/>
    <x v="122"/>
    <e v="#N/A"/>
    <s v="none"/>
    <s v="soil-persistent"/>
    <n v="0"/>
    <n v="0"/>
    <n v="0"/>
    <s v="NA"/>
    <n v="0"/>
    <n v="5"/>
    <n v="0"/>
    <n v="0"/>
    <m/>
    <n v="5"/>
  </r>
  <r>
    <x v="18"/>
    <n v="17"/>
    <s v="BUD1.17"/>
    <x v="1"/>
    <d v="2020-11-18T00:00:00"/>
    <x v="17"/>
    <n v="5532"/>
    <s v="rhizome"/>
    <s v="non-canopy"/>
    <n v="0"/>
    <n v="3"/>
    <n v="0"/>
    <s v="NA"/>
    <n v="0"/>
    <s v="NA"/>
    <s v="NA"/>
    <s v="NA"/>
    <m/>
    <n v="3"/>
  </r>
  <r>
    <x v="18"/>
    <n v="17"/>
    <s v="BUD1.17"/>
    <x v="1"/>
    <d v="2020-11-18T00:00:00"/>
    <x v="12"/>
    <n v="2501"/>
    <s v="tussock"/>
    <s v="non-canopy"/>
    <n v="0"/>
    <n v="19"/>
    <n v="0"/>
    <s v="NA"/>
    <n v="0"/>
    <n v="0"/>
    <n v="0"/>
    <n v="0"/>
    <m/>
    <n v="19"/>
  </r>
  <r>
    <x v="18"/>
    <n v="17"/>
    <s v="BUD1.17"/>
    <x v="1"/>
    <d v="2020-11-18T00:00:00"/>
    <x v="7"/>
    <n v="5541"/>
    <s v="rhizome"/>
    <s v="non-canopy"/>
    <n v="0"/>
    <n v="7"/>
    <n v="0"/>
    <s v="NA"/>
    <n v="0"/>
    <n v="0"/>
    <n v="0"/>
    <n v="0"/>
    <m/>
    <n v="7"/>
  </r>
  <r>
    <x v="18"/>
    <n v="17"/>
    <s v="BUD1.17"/>
    <x v="1"/>
    <d v="2020-11-18T00:00:00"/>
    <x v="121"/>
    <n v="8365"/>
    <s v="none"/>
    <s v="soil-persistent"/>
    <n v="0"/>
    <n v="0"/>
    <n v="0"/>
    <s v="NA"/>
    <n v="0"/>
    <n v="4"/>
    <n v="0"/>
    <n v="0"/>
    <s v="ID corrected from Pultenaea divaricata, confirmed Apr2021"/>
    <n v="4"/>
  </r>
  <r>
    <x v="18"/>
    <n v="17"/>
    <s v="BUD1.17"/>
    <x v="1"/>
    <d v="2020-11-18T00:00:00"/>
    <x v="9"/>
    <n v="8875"/>
    <s v="lignotuber"/>
    <s v="soil-persistent"/>
    <n v="0"/>
    <n v="0"/>
    <n v="0"/>
    <n v="0"/>
    <n v="0"/>
    <n v="1"/>
    <n v="0"/>
    <n v="0"/>
    <m/>
    <n v="1"/>
  </r>
  <r>
    <x v="18"/>
    <n v="17"/>
    <s v="BUD1.17"/>
    <x v="1"/>
    <d v="2020-11-18T00:00:00"/>
    <x v="48"/>
    <n v="3567"/>
    <s v="tussock"/>
    <s v="non-canopy"/>
    <n v="0"/>
    <n v="3"/>
    <n v="0"/>
    <s v="NA"/>
    <n v="1"/>
    <n v="3"/>
    <n v="0"/>
    <n v="0"/>
    <m/>
    <n v="6"/>
  </r>
  <r>
    <x v="18"/>
    <n v="18"/>
    <s v="BUD1.18"/>
    <x v="1"/>
    <d v="2020-11-18T00:00:00"/>
    <x v="0"/>
    <n v="7766"/>
    <s v="lignotuber"/>
    <s v="canopy"/>
    <n v="0"/>
    <n v="2"/>
    <n v="0"/>
    <n v="0"/>
    <n v="0"/>
    <n v="1"/>
    <n v="0"/>
    <n v="0"/>
    <m/>
    <n v="3"/>
  </r>
  <r>
    <x v="18"/>
    <n v="18"/>
    <s v="BUD1.18"/>
    <x v="1"/>
    <d v="2020-11-18T00:00:00"/>
    <x v="16"/>
    <n v="2603"/>
    <s v="basal"/>
    <s v="soil-persistent"/>
    <n v="0"/>
    <n v="1"/>
    <n v="0"/>
    <n v="1"/>
    <n v="0"/>
    <n v="4"/>
    <n v="0"/>
    <n v="0"/>
    <m/>
    <n v="5"/>
  </r>
  <r>
    <x v="18"/>
    <n v="18"/>
    <s v="BUD1.18"/>
    <x v="1"/>
    <d v="2020-11-18T00:00:00"/>
    <x v="9"/>
    <n v="8875"/>
    <s v="lignotuber"/>
    <s v="soil-persistent"/>
    <n v="0"/>
    <n v="0"/>
    <n v="0"/>
    <n v="0"/>
    <n v="0"/>
    <n v="7"/>
    <n v="0"/>
    <n v="0"/>
    <m/>
    <n v="7"/>
  </r>
  <r>
    <x v="18"/>
    <n v="18"/>
    <s v="BUD1.18"/>
    <x v="1"/>
    <d v="2020-11-18T00:00:00"/>
    <x v="1"/>
    <n v="3997"/>
    <s v="lignotuber"/>
    <s v="soil-persistent"/>
    <n v="0"/>
    <n v="5"/>
    <n v="0"/>
    <n v="0"/>
    <n v="0"/>
    <n v="0"/>
    <n v="0"/>
    <n v="0"/>
    <m/>
    <n v="5"/>
  </r>
  <r>
    <x v="18"/>
    <n v="18"/>
    <s v="BUD1.18"/>
    <x v="1"/>
    <d v="2020-11-18T00:00:00"/>
    <x v="3"/>
    <n v="3174"/>
    <s v="stolon"/>
    <s v="soil-persistent"/>
    <n v="0"/>
    <n v="9"/>
    <n v="0"/>
    <s v="NA"/>
    <n v="0"/>
    <n v="0"/>
    <n v="0"/>
    <n v="0"/>
    <m/>
    <n v="9"/>
  </r>
  <r>
    <x v="18"/>
    <n v="18"/>
    <s v="BUD1.18"/>
    <x v="1"/>
    <d v="2020-11-18T00:00:00"/>
    <x v="26"/>
    <n v="3243"/>
    <s v="none"/>
    <s v="soil-persistent"/>
    <n v="0"/>
    <n v="0"/>
    <n v="0"/>
    <s v="NA"/>
    <n v="0"/>
    <n v="28"/>
    <n v="0"/>
    <n v="0"/>
    <s v="corrected from resprouts to recruits"/>
    <n v="28"/>
  </r>
  <r>
    <x v="18"/>
    <n v="18"/>
    <s v="BUD1.18"/>
    <x v="1"/>
    <d v="2020-11-18T00:00:00"/>
    <x v="122"/>
    <e v="#N/A"/>
    <s v="none"/>
    <s v="soil-persistent"/>
    <n v="0"/>
    <n v="0"/>
    <n v="0"/>
    <s v="NA"/>
    <n v="0"/>
    <n v="5"/>
    <n v="0"/>
    <n v="0"/>
    <m/>
    <n v="5"/>
  </r>
  <r>
    <x v="18"/>
    <n v="18"/>
    <s v="BUD1.18"/>
    <x v="1"/>
    <d v="2020-11-18T00:00:00"/>
    <x v="17"/>
    <n v="5532"/>
    <s v="rhizome"/>
    <s v="non-canopy"/>
    <n v="0"/>
    <n v="1"/>
    <n v="0"/>
    <s v="NA"/>
    <n v="0"/>
    <s v="NA"/>
    <s v="NA"/>
    <s v="NA"/>
    <m/>
    <n v="1"/>
  </r>
  <r>
    <x v="18"/>
    <n v="18"/>
    <s v="BUD1.18"/>
    <x v="1"/>
    <d v="2020-11-18T00:00:00"/>
    <x v="36"/>
    <n v="6182"/>
    <s v="none"/>
    <s v="soil-persistent"/>
    <n v="0"/>
    <n v="0"/>
    <n v="0"/>
    <s v="NA"/>
    <n v="0"/>
    <n v="2"/>
    <n v="1"/>
    <m/>
    <m/>
    <n v="2"/>
  </r>
  <r>
    <x v="18"/>
    <n v="18"/>
    <s v="BUD1.18"/>
    <x v="1"/>
    <d v="2020-11-18T00:00:00"/>
    <x v="24"/>
    <n v="2561"/>
    <s v="tuber"/>
    <s v="transient"/>
    <n v="0"/>
    <n v="17"/>
    <n v="0"/>
    <s v="NA"/>
    <n v="4"/>
    <n v="0"/>
    <n v="0"/>
    <n v="0"/>
    <m/>
    <n v="17"/>
  </r>
  <r>
    <x v="18"/>
    <n v="18"/>
    <s v="BUD1.18"/>
    <x v="1"/>
    <d v="2020-11-18T00:00:00"/>
    <x v="48"/>
    <n v="3567"/>
    <s v="tussock"/>
    <s v="non-canopy"/>
    <n v="0"/>
    <n v="12"/>
    <n v="0"/>
    <s v="NA"/>
    <n v="0"/>
    <n v="6"/>
    <n v="0"/>
    <n v="0"/>
    <m/>
    <n v="18"/>
  </r>
  <r>
    <x v="18"/>
    <n v="18"/>
    <s v="BUD1.18"/>
    <x v="1"/>
    <d v="2020-11-18T00:00:00"/>
    <x v="7"/>
    <n v="5541"/>
    <s v="rhizome"/>
    <s v="non-canopy"/>
    <n v="0"/>
    <n v="12"/>
    <n v="0"/>
    <s v="NA"/>
    <n v="0"/>
    <n v="0"/>
    <n v="0"/>
    <n v="0"/>
    <m/>
    <n v="12"/>
  </r>
  <r>
    <x v="18"/>
    <n v="18"/>
    <s v="BUD1.18"/>
    <x v="1"/>
    <d v="2020-11-18T00:00:00"/>
    <x v="29"/>
    <n v="10605"/>
    <s v="rhizome"/>
    <s v="non-canopy"/>
    <n v="0"/>
    <n v="5"/>
    <n v="0"/>
    <s v="NA"/>
    <n v="0"/>
    <s v="NA"/>
    <s v="NA"/>
    <s v="NA"/>
    <m/>
    <n v="5"/>
  </r>
  <r>
    <x v="18"/>
    <n v="18"/>
    <s v="BUD1.18"/>
    <x v="1"/>
    <d v="2020-11-18T00:00:00"/>
    <x v="12"/>
    <n v="2501"/>
    <s v="tussock"/>
    <s v="non-canopy"/>
    <n v="0"/>
    <n v="4"/>
    <n v="0"/>
    <s v="NA"/>
    <n v="0"/>
    <n v="0"/>
    <n v="0"/>
    <n v="0"/>
    <m/>
    <n v="4"/>
  </r>
  <r>
    <x v="18"/>
    <n v="19"/>
    <s v="BUD1.19"/>
    <x v="1"/>
    <d v="2020-11-18T00:00:00"/>
    <x v="0"/>
    <n v="7766"/>
    <s v="lignotuber"/>
    <s v="canopy"/>
    <n v="0"/>
    <n v="1"/>
    <n v="0"/>
    <n v="2"/>
    <n v="0"/>
    <n v="0"/>
    <n v="0"/>
    <n v="0"/>
    <m/>
    <n v="1"/>
  </r>
  <r>
    <x v="18"/>
    <n v="19"/>
    <s v="BUD1.19"/>
    <x v="1"/>
    <d v="2020-11-18T00:00:00"/>
    <x v="9"/>
    <n v="8875"/>
    <s v="lignotuber"/>
    <s v="soil-persistent"/>
    <n v="0"/>
    <n v="0"/>
    <n v="0"/>
    <n v="2"/>
    <n v="0"/>
    <n v="2"/>
    <n v="0"/>
    <n v="0"/>
    <m/>
    <n v="2"/>
  </r>
  <r>
    <x v="18"/>
    <n v="19"/>
    <s v="BUD1.19"/>
    <x v="1"/>
    <d v="2020-11-18T00:00:00"/>
    <x v="10"/>
    <n v="2469"/>
    <s v="rhizome"/>
    <s v="non-canopy"/>
    <n v="0"/>
    <n v="6"/>
    <n v="0"/>
    <s v="NA"/>
    <n v="0"/>
    <n v="0"/>
    <n v="0"/>
    <n v="0"/>
    <m/>
    <n v="6"/>
  </r>
  <r>
    <x v="18"/>
    <n v="19"/>
    <s v="BUD1.19"/>
    <x v="1"/>
    <d v="2020-11-18T00:00:00"/>
    <x v="1"/>
    <n v="3997"/>
    <s v="lignotuber"/>
    <s v="soil-persistent"/>
    <n v="0"/>
    <n v="16"/>
    <n v="0"/>
    <n v="0"/>
    <n v="0"/>
    <n v="0"/>
    <n v="0"/>
    <n v="0"/>
    <m/>
    <n v="16"/>
  </r>
  <r>
    <x v="18"/>
    <n v="19"/>
    <s v="BUD1.19"/>
    <x v="1"/>
    <d v="2020-11-18T00:00:00"/>
    <x v="82"/>
    <n v="3596"/>
    <s v="none"/>
    <s v="soil-persistent"/>
    <n v="0"/>
    <n v="1"/>
    <n v="0"/>
    <s v="NA"/>
    <n v="0"/>
    <n v="0"/>
    <n v="0"/>
    <n v="0"/>
    <m/>
    <n v="1"/>
  </r>
  <r>
    <x v="18"/>
    <n v="19"/>
    <s v="BUD1.19"/>
    <x v="1"/>
    <d v="2020-11-18T00:00:00"/>
    <x v="26"/>
    <n v="3243"/>
    <s v="none"/>
    <s v="soil-persistent"/>
    <n v="0"/>
    <n v="0"/>
    <n v="0"/>
    <s v="NA"/>
    <n v="0"/>
    <n v="45"/>
    <n v="0"/>
    <n v="0"/>
    <s v="corrected from resprouts to recruits"/>
    <n v="45"/>
  </r>
  <r>
    <x v="18"/>
    <n v="19"/>
    <s v="BUD1.19"/>
    <x v="1"/>
    <d v="2020-11-18T00:00:00"/>
    <x v="3"/>
    <n v="3174"/>
    <s v="stolon"/>
    <s v="soil-persistent"/>
    <n v="0"/>
    <n v="4"/>
    <n v="0"/>
    <s v="NA"/>
    <n v="0"/>
    <n v="0"/>
    <n v="0"/>
    <n v="0"/>
    <m/>
    <n v="4"/>
  </r>
  <r>
    <x v="18"/>
    <n v="19"/>
    <s v="BUD1.19"/>
    <x v="1"/>
    <d v="2020-11-18T00:00:00"/>
    <x v="48"/>
    <n v="3567"/>
    <s v="tussock"/>
    <s v="non-canopy"/>
    <n v="0"/>
    <n v="21"/>
    <n v="0"/>
    <s v="NA"/>
    <n v="3"/>
    <n v="5"/>
    <n v="0"/>
    <n v="0"/>
    <m/>
    <n v="26"/>
  </r>
  <r>
    <x v="18"/>
    <n v="19"/>
    <s v="BUD1.19"/>
    <x v="1"/>
    <d v="2020-11-18T00:00:00"/>
    <x v="5"/>
    <n v="6406"/>
    <s v="rhizome"/>
    <s v="transient"/>
    <n v="0"/>
    <n v="2"/>
    <n v="0"/>
    <s v="NA"/>
    <n v="0"/>
    <s v="NA"/>
    <s v="NA"/>
    <s v="NA"/>
    <m/>
    <n v="2"/>
  </r>
  <r>
    <x v="18"/>
    <n v="19"/>
    <s v="BUD1.19"/>
    <x v="1"/>
    <d v="2020-11-18T00:00:00"/>
    <x v="57"/>
    <n v="7664"/>
    <s v="tussock"/>
    <s v="non-canopy"/>
    <n v="0"/>
    <n v="1"/>
    <n v="0"/>
    <s v="NA"/>
    <n v="0"/>
    <n v="0"/>
    <n v="0"/>
    <n v="0"/>
    <m/>
    <n v="1"/>
  </r>
  <r>
    <x v="18"/>
    <n v="19"/>
    <s v="BUD1.19"/>
    <x v="1"/>
    <d v="2020-11-18T00:00:00"/>
    <x v="7"/>
    <n v="5541"/>
    <s v="rhizome"/>
    <s v="non-canopy"/>
    <n v="0"/>
    <n v="17"/>
    <n v="0"/>
    <s v="NA"/>
    <n v="0"/>
    <n v="0"/>
    <n v="0"/>
    <n v="0"/>
    <m/>
    <n v="17"/>
  </r>
  <r>
    <x v="18"/>
    <n v="19"/>
    <s v="BUD1.19"/>
    <x v="1"/>
    <d v="2020-11-18T00:00:00"/>
    <x v="29"/>
    <n v="10605"/>
    <s v="rhizome"/>
    <s v="non-canopy"/>
    <n v="0"/>
    <n v="4"/>
    <n v="0"/>
    <s v="NA"/>
    <n v="0"/>
    <s v="NA"/>
    <s v="NA"/>
    <s v="NA"/>
    <m/>
    <n v="4"/>
  </r>
  <r>
    <x v="18"/>
    <n v="19"/>
    <s v="BUD1.19"/>
    <x v="1"/>
    <d v="2020-11-18T00:00:00"/>
    <x v="36"/>
    <n v="6182"/>
    <s v="none"/>
    <s v="soil-persistent"/>
    <n v="0"/>
    <n v="1"/>
    <n v="0"/>
    <s v="NA"/>
    <n v="0"/>
    <n v="7"/>
    <n v="0"/>
    <n v="0"/>
    <m/>
    <n v="8"/>
  </r>
  <r>
    <x v="18"/>
    <n v="19"/>
    <s v="BUD1.19"/>
    <x v="1"/>
    <d v="2020-11-18T00:00:00"/>
    <x v="16"/>
    <n v="2603"/>
    <s v="basal"/>
    <s v="soil-persistent"/>
    <n v="0"/>
    <n v="0"/>
    <n v="0"/>
    <n v="0"/>
    <n v="0"/>
    <n v="5"/>
    <n v="0"/>
    <n v="0"/>
    <m/>
    <n v="5"/>
  </r>
  <r>
    <x v="18"/>
    <n v="19"/>
    <s v="BUD1.19"/>
    <x v="1"/>
    <d v="2020-11-18T00:00:00"/>
    <x v="24"/>
    <n v="2561"/>
    <s v="tuber"/>
    <s v="transient"/>
    <n v="0"/>
    <n v="34"/>
    <n v="0"/>
    <s v="NA"/>
    <n v="6"/>
    <n v="0"/>
    <n v="0"/>
    <n v="0"/>
    <m/>
    <n v="34"/>
  </r>
  <r>
    <x v="18"/>
    <n v="19"/>
    <s v="BUD1.19"/>
    <x v="1"/>
    <d v="2020-11-18T00:00:00"/>
    <x v="121"/>
    <n v="8365"/>
    <s v="none"/>
    <s v="soil-persistent"/>
    <n v="0"/>
    <n v="0"/>
    <n v="0"/>
    <s v="NA"/>
    <n v="0"/>
    <n v="1"/>
    <n v="0"/>
    <n v="0"/>
    <s v="ID corrected from Pultenaea divaricata, confirmed Apr2021"/>
    <n v="1"/>
  </r>
  <r>
    <x v="18"/>
    <n v="19"/>
    <s v="BUD1.19"/>
    <x v="1"/>
    <d v="2020-11-18T00:00:00"/>
    <x v="122"/>
    <e v="#N/A"/>
    <s v="none"/>
    <s v="soil-persistent"/>
    <n v="0"/>
    <n v="0"/>
    <n v="0"/>
    <s v="NA"/>
    <n v="0"/>
    <n v="2"/>
    <n v="0"/>
    <n v="0"/>
    <s v="corrected typo 4 killed "/>
    <n v="2"/>
  </r>
  <r>
    <x v="18"/>
    <n v="19"/>
    <s v="BUD1.19"/>
    <x v="1"/>
    <d v="2020-11-18T00:00:00"/>
    <x v="12"/>
    <n v="2501"/>
    <s v="tussock"/>
    <s v="non-canopy"/>
    <n v="0"/>
    <n v="5"/>
    <n v="0"/>
    <s v="NA"/>
    <n v="0"/>
    <n v="0"/>
    <n v="0"/>
    <n v="0"/>
    <m/>
    <n v="5"/>
  </r>
  <r>
    <x v="18"/>
    <n v="20"/>
    <s v="BUD1.20"/>
    <x v="1"/>
    <d v="2020-11-18T00:00:00"/>
    <x v="0"/>
    <n v="7766"/>
    <s v="lignotuber"/>
    <s v="canopy"/>
    <n v="0"/>
    <n v="2"/>
    <n v="0"/>
    <n v="0"/>
    <n v="0"/>
    <n v="0"/>
    <n v="0"/>
    <n v="0"/>
    <m/>
    <n v="2"/>
  </r>
  <r>
    <x v="18"/>
    <n v="20"/>
    <s v="BUD1.20"/>
    <x v="1"/>
    <d v="2020-11-18T00:00:00"/>
    <x v="16"/>
    <n v="2603"/>
    <s v="basal"/>
    <s v="soil-persistent"/>
    <n v="0"/>
    <n v="2"/>
    <n v="0"/>
    <n v="0"/>
    <n v="3"/>
    <n v="0"/>
    <n v="0"/>
    <n v="0"/>
    <m/>
    <n v="2"/>
  </r>
  <r>
    <x v="18"/>
    <n v="20"/>
    <s v="BUD1.20"/>
    <x v="1"/>
    <d v="2020-11-18T00:00:00"/>
    <x v="10"/>
    <n v="2469"/>
    <s v="rhizome"/>
    <s v="non-canopy"/>
    <n v="0"/>
    <n v="8"/>
    <n v="0"/>
    <s v="NA"/>
    <n v="0"/>
    <n v="0"/>
    <n v="0"/>
    <n v="0"/>
    <m/>
    <n v="8"/>
  </r>
  <r>
    <x v="18"/>
    <n v="20"/>
    <s v="BUD1.20"/>
    <x v="1"/>
    <d v="2020-11-18T00:00:00"/>
    <x v="1"/>
    <n v="3997"/>
    <s v="lignotuber"/>
    <s v="soil-persistent"/>
    <n v="0"/>
    <n v="6"/>
    <n v="0"/>
    <n v="0"/>
    <n v="0"/>
    <n v="0"/>
    <n v="0"/>
    <n v="0"/>
    <m/>
    <n v="6"/>
  </r>
  <r>
    <x v="18"/>
    <n v="20"/>
    <s v="BUD1.20"/>
    <x v="1"/>
    <d v="2020-11-18T00:00:00"/>
    <x v="73"/>
    <n v="6322"/>
    <s v="tussock"/>
    <s v="soil-persistent"/>
    <n v="0"/>
    <n v="3"/>
    <n v="0"/>
    <s v="NA"/>
    <n v="3"/>
    <n v="0"/>
    <n v="0"/>
    <n v="0"/>
    <m/>
    <n v="3"/>
  </r>
  <r>
    <x v="18"/>
    <n v="20"/>
    <s v="BUD1.20"/>
    <x v="1"/>
    <d v="2020-11-18T00:00:00"/>
    <x v="45"/>
    <n v="3300"/>
    <s v="tussock"/>
    <s v="non-canopy"/>
    <n v="0"/>
    <n v="1"/>
    <n v="0"/>
    <n v="0"/>
    <n v="0"/>
    <n v="0"/>
    <n v="0"/>
    <n v="0"/>
    <m/>
    <n v="1"/>
  </r>
  <r>
    <x v="18"/>
    <n v="20"/>
    <s v="BUD1.20"/>
    <x v="1"/>
    <d v="2020-11-18T00:00:00"/>
    <x v="24"/>
    <n v="2561"/>
    <s v="tuber"/>
    <s v="transient"/>
    <n v="0"/>
    <n v="10"/>
    <n v="0"/>
    <s v="NA"/>
    <n v="0"/>
    <n v="0"/>
    <n v="0"/>
    <n v="0"/>
    <m/>
    <n v="10"/>
  </r>
  <r>
    <x v="18"/>
    <n v="20"/>
    <s v="BUD1.20"/>
    <x v="1"/>
    <d v="2020-11-18T00:00:00"/>
    <x v="3"/>
    <n v="3174"/>
    <s v="stolon"/>
    <s v="soil-persistent"/>
    <n v="0"/>
    <n v="6"/>
    <n v="0"/>
    <s v="NA"/>
    <n v="0"/>
    <n v="0"/>
    <n v="0"/>
    <n v="0"/>
    <m/>
    <n v="6"/>
  </r>
  <r>
    <x v="18"/>
    <n v="20"/>
    <s v="BUD1.20"/>
    <x v="1"/>
    <d v="2020-11-18T00:00:00"/>
    <x v="36"/>
    <n v="6182"/>
    <s v="none"/>
    <s v="soil-persistent"/>
    <n v="0"/>
    <n v="0"/>
    <n v="0"/>
    <s v="NA"/>
    <n v="0"/>
    <n v="8"/>
    <n v="0"/>
    <n v="0"/>
    <m/>
    <n v="8"/>
  </r>
  <r>
    <x v="18"/>
    <n v="20"/>
    <s v="BUD1.20"/>
    <x v="1"/>
    <d v="2020-11-18T00:00:00"/>
    <x v="48"/>
    <n v="3567"/>
    <s v="tussock"/>
    <s v="non-canopy"/>
    <n v="0"/>
    <n v="27"/>
    <n v="0"/>
    <s v="NA"/>
    <n v="5"/>
    <n v="5"/>
    <n v="0"/>
    <n v="0"/>
    <m/>
    <n v="32"/>
  </r>
  <r>
    <x v="18"/>
    <n v="20"/>
    <s v="BUD1.20"/>
    <x v="1"/>
    <d v="2020-11-18T00:00:00"/>
    <x v="26"/>
    <n v="3243"/>
    <s v="none"/>
    <s v="soil-persistent"/>
    <n v="0"/>
    <n v="0"/>
    <n v="0"/>
    <s v="NA"/>
    <n v="0"/>
    <n v="100"/>
    <n v="0"/>
    <n v="0"/>
    <s v="corrected from resprouts to recruits"/>
    <n v="100"/>
  </r>
  <r>
    <x v="18"/>
    <n v="20"/>
    <s v="BUD1.20"/>
    <x v="1"/>
    <d v="2020-11-18T00:00:00"/>
    <x v="7"/>
    <n v="5541"/>
    <s v="rhizome"/>
    <s v="non-canopy"/>
    <n v="0"/>
    <n v="33"/>
    <n v="0"/>
    <s v="NA"/>
    <n v="0"/>
    <n v="0"/>
    <n v="0"/>
    <n v="0"/>
    <m/>
    <n v="33"/>
  </r>
  <r>
    <x v="18"/>
    <n v="20"/>
    <s v="BUD1.20"/>
    <x v="1"/>
    <d v="2020-11-18T00:00:00"/>
    <x v="57"/>
    <n v="7664"/>
    <s v="tussock"/>
    <s v="non-canopy"/>
    <n v="0"/>
    <n v="1"/>
    <n v="0"/>
    <s v="NA"/>
    <n v="0"/>
    <n v="0"/>
    <n v="0"/>
    <n v="0"/>
    <m/>
    <n v="1"/>
  </r>
  <r>
    <x v="18"/>
    <n v="20"/>
    <s v="BUD1.20"/>
    <x v="1"/>
    <d v="2020-11-18T00:00:00"/>
    <x v="122"/>
    <e v="#N/A"/>
    <s v="none"/>
    <s v="soil-persistent"/>
    <n v="0"/>
    <n v="0"/>
    <n v="0"/>
    <s v="NA"/>
    <n v="0"/>
    <n v="2"/>
    <n v="0"/>
    <n v="0"/>
    <m/>
    <n v="2"/>
  </r>
  <r>
    <x v="18"/>
    <n v="20"/>
    <s v="BUD1.20"/>
    <x v="1"/>
    <d v="2020-11-18T00:00:00"/>
    <x v="12"/>
    <n v="2501"/>
    <s v="tussock"/>
    <s v="non-canopy"/>
    <n v="0"/>
    <n v="16"/>
    <n v="0"/>
    <s v="NA"/>
    <n v="0"/>
    <n v="0"/>
    <n v="0"/>
    <n v="0"/>
    <m/>
    <n v="16"/>
  </r>
  <r>
    <x v="19"/>
    <n v="1"/>
    <s v="BUD2.1"/>
    <x v="1"/>
    <d v="2020-11-18T00:00:00"/>
    <x v="17"/>
    <n v="5532"/>
    <s v="rhizome"/>
    <s v="non-canopy"/>
    <n v="0"/>
    <n v="5"/>
    <n v="0"/>
    <s v="NA"/>
    <n v="0"/>
    <s v="NA"/>
    <s v="NA"/>
    <s v="NA"/>
    <m/>
    <n v="5"/>
  </r>
  <r>
    <x v="19"/>
    <n v="1"/>
    <s v="BUD2.1"/>
    <x v="1"/>
    <d v="2020-11-18T00:00:00"/>
    <x v="19"/>
    <n v="6325"/>
    <s v="tussock"/>
    <s v="non-canopy"/>
    <n v="0"/>
    <n v="2"/>
    <n v="0"/>
    <n v="0"/>
    <n v="1"/>
    <s v="NA"/>
    <s v="NA"/>
    <s v="NA"/>
    <m/>
    <n v="2"/>
  </r>
  <r>
    <x v="19"/>
    <n v="1"/>
    <s v="BUD2.1"/>
    <x v="1"/>
    <d v="2020-11-18T00:00:00"/>
    <x v="0"/>
    <n v="7766"/>
    <s v="lignotuber"/>
    <s v="canopy"/>
    <n v="0"/>
    <n v="1"/>
    <n v="0"/>
    <n v="0"/>
    <n v="0"/>
    <n v="12"/>
    <n v="0"/>
    <n v="0"/>
    <m/>
    <n v="13"/>
  </r>
  <r>
    <x v="19"/>
    <n v="1"/>
    <s v="BUD2.1"/>
    <x v="1"/>
    <d v="2020-11-18T00:00:00"/>
    <x v="1"/>
    <n v="3997"/>
    <s v="lignotuber"/>
    <s v="soil-persistent"/>
    <n v="0"/>
    <n v="9"/>
    <n v="0"/>
    <n v="0"/>
    <n v="0"/>
    <n v="2"/>
    <n v="0"/>
    <n v="0"/>
    <m/>
    <n v="11"/>
  </r>
  <r>
    <x v="19"/>
    <n v="1"/>
    <s v="BUD2.1"/>
    <x v="1"/>
    <d v="2020-11-18T00:00:00"/>
    <x v="25"/>
    <n v="2654"/>
    <s v="none"/>
    <s v="soil-persistent"/>
    <n v="0"/>
    <n v="0"/>
    <n v="0"/>
    <s v="NA"/>
    <n v="0"/>
    <n v="16"/>
    <n v="0"/>
    <n v="0"/>
    <m/>
    <n v="16"/>
  </r>
  <r>
    <x v="19"/>
    <n v="1"/>
    <s v="BUD2.1"/>
    <x v="1"/>
    <d v="2020-11-18T00:00:00"/>
    <x v="43"/>
    <n v="2302"/>
    <s v="rhizome"/>
    <s v="non-canopy"/>
    <n v="0"/>
    <n v="20"/>
    <n v="0"/>
    <s v="NA"/>
    <n v="0"/>
    <s v="NA"/>
    <s v="NA"/>
    <s v="NA"/>
    <m/>
    <n v="20"/>
  </r>
  <r>
    <x v="19"/>
    <n v="1"/>
    <s v="BUD2.1"/>
    <x v="1"/>
    <d v="2020-11-18T00:00:00"/>
    <x v="8"/>
    <n v="7993"/>
    <s v="rhizome"/>
    <s v="non-canopy"/>
    <n v="0"/>
    <n v="2"/>
    <n v="0"/>
    <s v="NA"/>
    <n v="0"/>
    <s v="NA"/>
    <s v="NA"/>
    <s v="NA"/>
    <m/>
    <n v="2"/>
  </r>
  <r>
    <x v="19"/>
    <n v="2"/>
    <s v="BUD2.2"/>
    <x v="1"/>
    <d v="2020-11-18T00:00:00"/>
    <x v="17"/>
    <n v="5532"/>
    <s v="rhizome"/>
    <s v="non-canopy"/>
    <n v="0"/>
    <n v="40"/>
    <n v="0"/>
    <s v="NA"/>
    <n v="0"/>
    <s v="NA"/>
    <s v="NA"/>
    <s v="NA"/>
    <m/>
    <n v="40"/>
  </r>
  <r>
    <x v="19"/>
    <n v="2"/>
    <s v="BUD2.2"/>
    <x v="1"/>
    <d v="2020-11-18T00:00:00"/>
    <x v="0"/>
    <n v="7766"/>
    <s v="lignotuber"/>
    <s v="canopy"/>
    <n v="0"/>
    <n v="1"/>
    <n v="0"/>
    <n v="1"/>
    <n v="0"/>
    <n v="26"/>
    <n v="0"/>
    <n v="0"/>
    <m/>
    <n v="27"/>
  </r>
  <r>
    <x v="19"/>
    <n v="2"/>
    <s v="BUD2.2"/>
    <x v="1"/>
    <d v="2020-11-18T00:00:00"/>
    <x v="9"/>
    <n v="8875"/>
    <s v="lignotuber"/>
    <s v="soil-persistent"/>
    <n v="0"/>
    <n v="0"/>
    <n v="0"/>
    <n v="0"/>
    <n v="0"/>
    <n v="2"/>
    <n v="0"/>
    <n v="0"/>
    <m/>
    <n v="2"/>
  </r>
  <r>
    <x v="19"/>
    <n v="2"/>
    <s v="BUD2.2"/>
    <x v="1"/>
    <d v="2020-11-18T00:00:00"/>
    <x v="25"/>
    <n v="2654"/>
    <s v="none"/>
    <s v="soil-persistent"/>
    <n v="0"/>
    <n v="0"/>
    <n v="0"/>
    <s v="NA"/>
    <n v="0"/>
    <n v="47"/>
    <n v="0"/>
    <n v="0"/>
    <m/>
    <n v="47"/>
  </r>
  <r>
    <x v="19"/>
    <n v="2"/>
    <s v="BUD2.2"/>
    <x v="1"/>
    <d v="2020-11-18T00:00:00"/>
    <x v="1"/>
    <n v="3997"/>
    <s v="lignotuber"/>
    <s v="soil-persistent"/>
    <n v="0"/>
    <n v="13"/>
    <n v="0"/>
    <n v="0"/>
    <n v="0"/>
    <n v="0"/>
    <n v="0"/>
    <n v="0"/>
    <m/>
    <n v="13"/>
  </r>
  <r>
    <x v="19"/>
    <n v="2"/>
    <s v="BUD2.2"/>
    <x v="1"/>
    <d v="2020-11-18T00:00:00"/>
    <x v="43"/>
    <n v="2302"/>
    <s v="rhizome"/>
    <s v="non-canopy"/>
    <n v="0"/>
    <n v="20"/>
    <n v="0"/>
    <s v="NA"/>
    <n v="0"/>
    <s v="NA"/>
    <s v="NA"/>
    <s v="NA"/>
    <m/>
    <n v="20"/>
  </r>
  <r>
    <x v="19"/>
    <n v="2"/>
    <s v="BUD2.2"/>
    <x v="1"/>
    <d v="2020-11-18T00:00:00"/>
    <x v="19"/>
    <n v="6325"/>
    <s v="tussock"/>
    <s v="non-canopy"/>
    <n v="0"/>
    <n v="4"/>
    <n v="0"/>
    <n v="0"/>
    <n v="2"/>
    <s v="NA"/>
    <s v="NA"/>
    <s v="NA"/>
    <m/>
    <n v="4"/>
  </r>
  <r>
    <x v="19"/>
    <n v="2"/>
    <s v="BUD2.2"/>
    <x v="1"/>
    <d v="2020-11-18T00:00:00"/>
    <x v="24"/>
    <n v="2561"/>
    <s v="tuber"/>
    <s v="transient"/>
    <n v="0"/>
    <n v="0"/>
    <n v="0"/>
    <s v="NA"/>
    <n v="0"/>
    <n v="1"/>
    <n v="0"/>
    <n v="0"/>
    <m/>
    <n v="1"/>
  </r>
  <r>
    <x v="19"/>
    <n v="2"/>
    <s v="BUD2.2"/>
    <x v="1"/>
    <d v="2020-11-18T00:00:00"/>
    <x v="8"/>
    <n v="7993"/>
    <s v="rhizome"/>
    <s v="non-canopy"/>
    <n v="0"/>
    <n v="3"/>
    <n v="0"/>
    <s v="NA"/>
    <n v="0"/>
    <s v="NA"/>
    <s v="NA"/>
    <s v="NA"/>
    <m/>
    <n v="3"/>
  </r>
  <r>
    <x v="19"/>
    <n v="3"/>
    <s v="BUD2.3"/>
    <x v="1"/>
    <d v="2020-11-18T00:00:00"/>
    <x v="33"/>
    <n v="4604"/>
    <s v="tuber"/>
    <s v="transient"/>
    <n v="0"/>
    <n v="2"/>
    <n v="0"/>
    <s v="NA"/>
    <n v="0"/>
    <n v="0"/>
    <n v="0"/>
    <n v="0"/>
    <m/>
    <n v="2"/>
  </r>
  <r>
    <x v="19"/>
    <n v="3"/>
    <s v="BUD2.3"/>
    <x v="1"/>
    <d v="2020-11-18T00:00:00"/>
    <x v="17"/>
    <n v="5532"/>
    <s v="rhizome"/>
    <s v="non-canopy"/>
    <n v="0"/>
    <n v="14"/>
    <n v="0"/>
    <s v="NA"/>
    <n v="0"/>
    <s v="NA"/>
    <s v="NA"/>
    <s v="NA"/>
    <m/>
    <n v="14"/>
  </r>
  <r>
    <x v="19"/>
    <n v="3"/>
    <s v="BUD2.3"/>
    <x v="1"/>
    <d v="2020-11-18T00:00:00"/>
    <x v="1"/>
    <n v="3997"/>
    <s v="lignotuber"/>
    <s v="soil-persistent"/>
    <n v="0"/>
    <n v="17"/>
    <n v="0"/>
    <n v="0"/>
    <n v="0"/>
    <n v="0"/>
    <n v="0"/>
    <n v="0"/>
    <m/>
    <n v="17"/>
  </r>
  <r>
    <x v="19"/>
    <n v="3"/>
    <s v="BUD2.3"/>
    <x v="1"/>
    <d v="2020-11-18T00:00:00"/>
    <x v="19"/>
    <n v="6325"/>
    <s v="tussock"/>
    <s v="non-canopy"/>
    <n v="0"/>
    <n v="9"/>
    <n v="0"/>
    <n v="0"/>
    <n v="4"/>
    <s v="NA"/>
    <s v="NA"/>
    <s v="NA"/>
    <m/>
    <n v="9"/>
  </r>
  <r>
    <x v="19"/>
    <n v="3"/>
    <s v="BUD2.3"/>
    <x v="1"/>
    <d v="2020-11-18T00:00:00"/>
    <x v="24"/>
    <n v="2561"/>
    <s v="tuber"/>
    <s v="transient"/>
    <n v="0"/>
    <n v="0"/>
    <n v="0"/>
    <s v="NA"/>
    <n v="0"/>
    <n v="3"/>
    <n v="0"/>
    <n v="0"/>
    <m/>
    <n v="3"/>
  </r>
  <r>
    <x v="19"/>
    <n v="3"/>
    <s v="BUD2.3"/>
    <x v="1"/>
    <d v="2020-11-18T00:00:00"/>
    <x v="25"/>
    <n v="2654"/>
    <s v="none"/>
    <s v="soil-persistent"/>
    <n v="0"/>
    <n v="0"/>
    <n v="0"/>
    <s v="NA"/>
    <n v="0"/>
    <n v="14"/>
    <n v="0"/>
    <n v="0"/>
    <m/>
    <n v="14"/>
  </r>
  <r>
    <x v="19"/>
    <n v="3"/>
    <s v="BUD2.3"/>
    <x v="1"/>
    <d v="2020-11-18T00:00:00"/>
    <x v="0"/>
    <n v="7766"/>
    <s v="lignotuber"/>
    <s v="canopy"/>
    <n v="0"/>
    <n v="1"/>
    <n v="0"/>
    <n v="0"/>
    <n v="0"/>
    <n v="21"/>
    <n v="0"/>
    <n v="0"/>
    <m/>
    <n v="22"/>
  </r>
  <r>
    <x v="19"/>
    <n v="3"/>
    <s v="BUD2.3"/>
    <x v="1"/>
    <d v="2020-11-18T00:00:00"/>
    <x v="43"/>
    <n v="2302"/>
    <s v="rhizome"/>
    <s v="non-canopy"/>
    <n v="0"/>
    <n v="17"/>
    <n v="0"/>
    <s v="NA"/>
    <n v="0"/>
    <s v="NA"/>
    <s v="NA"/>
    <s v="NA"/>
    <m/>
    <n v="17"/>
  </r>
  <r>
    <x v="19"/>
    <n v="3"/>
    <s v="BUD2.3"/>
    <x v="1"/>
    <d v="2020-11-18T00:00:00"/>
    <x v="8"/>
    <n v="7993"/>
    <s v="rhizome"/>
    <s v="non-canopy"/>
    <n v="0"/>
    <n v="1"/>
    <n v="0"/>
    <s v="NA"/>
    <n v="0"/>
    <s v="NA"/>
    <s v="NA"/>
    <s v="NA"/>
    <m/>
    <n v="1"/>
  </r>
  <r>
    <x v="19"/>
    <n v="3"/>
    <s v="BUD2.3"/>
    <x v="1"/>
    <d v="2020-11-18T00:00:00"/>
    <x v="49"/>
    <n v="5535"/>
    <s v="rhizome"/>
    <s v="non-canopy"/>
    <n v="0"/>
    <n v="2"/>
    <n v="0"/>
    <s v="NA"/>
    <n v="0"/>
    <s v="NA"/>
    <s v="NA"/>
    <s v="NA"/>
    <s v="corrected ID from Tetraraia capillaris to Lepyrodia anarthria"/>
    <n v="2"/>
  </r>
  <r>
    <x v="19"/>
    <n v="4"/>
    <s v="BUD2.4"/>
    <x v="1"/>
    <d v="2020-11-18T00:00:00"/>
    <x v="17"/>
    <n v="5532"/>
    <s v="rhizome"/>
    <s v="non-canopy"/>
    <n v="0"/>
    <n v="14"/>
    <n v="0"/>
    <s v="NA"/>
    <n v="0"/>
    <s v="NA"/>
    <s v="NA"/>
    <s v="NA"/>
    <m/>
    <n v="14"/>
  </r>
  <r>
    <x v="19"/>
    <n v="4"/>
    <s v="BUD2.4"/>
    <x v="1"/>
    <d v="2020-11-18T00:00:00"/>
    <x v="19"/>
    <n v="6325"/>
    <s v="tussock"/>
    <s v="non-canopy"/>
    <n v="0"/>
    <n v="6"/>
    <n v="0"/>
    <n v="0"/>
    <n v="3"/>
    <s v="NA"/>
    <s v="NA"/>
    <s v="NA"/>
    <m/>
    <n v="6"/>
  </r>
  <r>
    <x v="19"/>
    <n v="4"/>
    <s v="BUD2.4"/>
    <x v="1"/>
    <d v="2020-11-18T00:00:00"/>
    <x v="43"/>
    <n v="2302"/>
    <s v="rhizome"/>
    <s v="non-canopy"/>
    <n v="0"/>
    <n v="15"/>
    <n v="0"/>
    <s v="NA"/>
    <n v="0"/>
    <s v="NA"/>
    <s v="NA"/>
    <s v="NA"/>
    <m/>
    <n v="15"/>
  </r>
  <r>
    <x v="19"/>
    <n v="4"/>
    <s v="BUD2.4"/>
    <x v="1"/>
    <d v="2020-11-18T00:00:00"/>
    <x v="0"/>
    <n v="7766"/>
    <s v="lignotuber"/>
    <s v="canopy"/>
    <n v="0"/>
    <n v="1"/>
    <n v="0"/>
    <n v="0"/>
    <n v="0"/>
    <n v="16"/>
    <n v="0"/>
    <n v="0"/>
    <m/>
    <n v="17"/>
  </r>
  <r>
    <x v="19"/>
    <n v="4"/>
    <s v="BUD2.4"/>
    <x v="1"/>
    <d v="2020-11-18T00:00:00"/>
    <x v="1"/>
    <n v="3997"/>
    <s v="lignotuber"/>
    <s v="soil-persistent"/>
    <n v="0"/>
    <n v="7"/>
    <n v="0"/>
    <n v="0"/>
    <n v="0"/>
    <n v="0"/>
    <n v="0"/>
    <n v="0"/>
    <m/>
    <n v="7"/>
  </r>
  <r>
    <x v="19"/>
    <n v="4"/>
    <s v="BUD2.4"/>
    <x v="1"/>
    <d v="2020-11-18T00:00:00"/>
    <x v="25"/>
    <n v="2654"/>
    <s v="none"/>
    <s v="soil-persistent"/>
    <n v="0"/>
    <n v="0"/>
    <n v="0"/>
    <s v="NA"/>
    <n v="35"/>
    <n v="0"/>
    <n v="0"/>
    <n v="0"/>
    <m/>
    <n v="0"/>
  </r>
  <r>
    <x v="19"/>
    <n v="4"/>
    <s v="BUD2.4"/>
    <x v="1"/>
    <d v="2020-11-18T00:00:00"/>
    <x v="49"/>
    <n v="5535"/>
    <s v="rhizome"/>
    <s v="non-canopy"/>
    <n v="0"/>
    <n v="1"/>
    <n v="0"/>
    <s v="NA"/>
    <n v="0"/>
    <s v="NA"/>
    <s v="NA"/>
    <s v="NA"/>
    <s v="corrected ID from Tetraraia capillaris to Lepyrodia anarthria"/>
    <n v="1"/>
  </r>
  <r>
    <x v="19"/>
    <n v="5"/>
    <s v="BUD2.5"/>
    <x v="1"/>
    <d v="2020-11-18T00:00:00"/>
    <x v="17"/>
    <n v="5532"/>
    <s v="rhizome"/>
    <s v="non-canopy"/>
    <n v="0"/>
    <n v="5"/>
    <n v="0"/>
    <s v="NA"/>
    <n v="0"/>
    <s v="NA"/>
    <s v="NA"/>
    <s v="NA"/>
    <m/>
    <n v="5"/>
  </r>
  <r>
    <x v="19"/>
    <n v="5"/>
    <s v="BUD2.5"/>
    <x v="1"/>
    <d v="2020-11-18T00:00:00"/>
    <x v="19"/>
    <n v="6325"/>
    <s v="tussock"/>
    <s v="non-canopy"/>
    <n v="0"/>
    <n v="7"/>
    <n v="0"/>
    <n v="0"/>
    <n v="4"/>
    <s v="NA"/>
    <s v="NA"/>
    <s v="NA"/>
    <m/>
    <n v="7"/>
  </r>
  <r>
    <x v="19"/>
    <n v="5"/>
    <s v="BUD2.5"/>
    <x v="1"/>
    <d v="2020-11-18T00:00:00"/>
    <x v="1"/>
    <n v="3997"/>
    <s v="lignotuber"/>
    <s v="soil-persistent"/>
    <n v="0"/>
    <n v="7"/>
    <n v="0"/>
    <n v="0"/>
    <n v="0"/>
    <n v="0"/>
    <n v="0"/>
    <n v="0"/>
    <m/>
    <n v="7"/>
  </r>
  <r>
    <x v="19"/>
    <n v="5"/>
    <s v="BUD2.5"/>
    <x v="1"/>
    <d v="2020-11-18T00:00:00"/>
    <x v="0"/>
    <n v="7766"/>
    <s v="lignotuber"/>
    <s v="canopy"/>
    <n v="0"/>
    <n v="1"/>
    <n v="0"/>
    <n v="0"/>
    <n v="0"/>
    <n v="13"/>
    <n v="0"/>
    <n v="0"/>
    <m/>
    <n v="14"/>
  </r>
  <r>
    <x v="19"/>
    <n v="5"/>
    <s v="BUD2.5"/>
    <x v="1"/>
    <d v="2020-11-18T00:00:00"/>
    <x v="23"/>
    <n v="7138"/>
    <s v="rhizome"/>
    <s v="transient"/>
    <n v="0"/>
    <n v="10"/>
    <n v="0"/>
    <s v="NA"/>
    <n v="0"/>
    <s v="NA"/>
    <s v="NA"/>
    <s v="NA"/>
    <m/>
    <n v="10"/>
  </r>
  <r>
    <x v="19"/>
    <n v="5"/>
    <s v="BUD2.5"/>
    <x v="1"/>
    <d v="2020-11-18T00:00:00"/>
    <x v="25"/>
    <n v="2654"/>
    <s v="none"/>
    <s v="soil-persistent"/>
    <n v="0"/>
    <n v="0"/>
    <n v="0"/>
    <s v="NA"/>
    <n v="0"/>
    <n v="25"/>
    <n v="0"/>
    <n v="0"/>
    <m/>
    <n v="25"/>
  </r>
  <r>
    <x v="19"/>
    <n v="5"/>
    <s v="BUD2.5"/>
    <x v="1"/>
    <d v="2020-11-18T00:00:00"/>
    <x v="43"/>
    <n v="2302"/>
    <s v="rhizome"/>
    <s v="non-canopy"/>
    <n v="0"/>
    <n v="18"/>
    <n v="0"/>
    <s v="NA"/>
    <n v="0"/>
    <s v="NA"/>
    <s v="NA"/>
    <s v="NA"/>
    <m/>
    <n v="18"/>
  </r>
  <r>
    <x v="19"/>
    <n v="5"/>
    <s v="BUD2.5"/>
    <x v="1"/>
    <d v="2020-11-18T00:00:00"/>
    <x v="49"/>
    <n v="5535"/>
    <s v="rhizome"/>
    <s v="non-canopy"/>
    <n v="0"/>
    <n v="3"/>
    <n v="0"/>
    <s v="NA"/>
    <n v="0"/>
    <s v="NA"/>
    <s v="NA"/>
    <s v="NA"/>
    <s v="corrected ID from Tetraraia capillaris to Lepyrodia anarthria"/>
    <n v="3"/>
  </r>
  <r>
    <x v="19"/>
    <n v="6"/>
    <s v="BUD2.6"/>
    <x v="1"/>
    <d v="2020-11-18T00:00:00"/>
    <x v="17"/>
    <n v="5532"/>
    <s v="rhizome"/>
    <s v="non-canopy"/>
    <n v="0"/>
    <n v="6"/>
    <n v="0"/>
    <s v="NA"/>
    <n v="0"/>
    <s v="NA"/>
    <s v="NA"/>
    <s v="NA"/>
    <m/>
    <n v="6"/>
  </r>
  <r>
    <x v="19"/>
    <n v="6"/>
    <s v="BUD2.6"/>
    <x v="1"/>
    <d v="2020-11-18T00:00:00"/>
    <x v="0"/>
    <n v="7766"/>
    <s v="lignotuber"/>
    <s v="canopy"/>
    <n v="0"/>
    <n v="2"/>
    <n v="0"/>
    <n v="0"/>
    <n v="0"/>
    <n v="3"/>
    <n v="0"/>
    <n v="0"/>
    <m/>
    <n v="5"/>
  </r>
  <r>
    <x v="19"/>
    <n v="6"/>
    <s v="BUD2.6"/>
    <x v="1"/>
    <d v="2020-11-18T00:00:00"/>
    <x v="1"/>
    <n v="3997"/>
    <s v="lignotuber"/>
    <s v="soil-persistent"/>
    <n v="0"/>
    <n v="6"/>
    <n v="0"/>
    <n v="0"/>
    <n v="0"/>
    <n v="0"/>
    <n v="0"/>
    <n v="0"/>
    <m/>
    <n v="6"/>
  </r>
  <r>
    <x v="19"/>
    <n v="6"/>
    <s v="BUD2.6"/>
    <x v="1"/>
    <d v="2020-11-18T00:00:00"/>
    <x v="19"/>
    <n v="6325"/>
    <s v="tussock"/>
    <s v="non-canopy"/>
    <n v="0"/>
    <n v="8"/>
    <n v="0"/>
    <n v="0"/>
    <n v="7"/>
    <s v="NA"/>
    <s v="NA"/>
    <s v="NA"/>
    <m/>
    <n v="8"/>
  </r>
  <r>
    <x v="19"/>
    <n v="6"/>
    <s v="BUD2.6"/>
    <x v="1"/>
    <d v="2020-11-18T00:00:00"/>
    <x v="23"/>
    <n v="7138"/>
    <s v="rhizome"/>
    <s v="transient"/>
    <n v="0"/>
    <n v="9"/>
    <n v="0"/>
    <s v="NA"/>
    <n v="0"/>
    <s v="NA"/>
    <s v="NA"/>
    <s v="NA"/>
    <m/>
    <n v="9"/>
  </r>
  <r>
    <x v="19"/>
    <n v="6"/>
    <s v="BUD2.6"/>
    <x v="1"/>
    <d v="2020-11-18T00:00:00"/>
    <x v="25"/>
    <n v="2654"/>
    <s v="none"/>
    <s v="soil-persistent"/>
    <n v="0"/>
    <n v="0"/>
    <n v="0"/>
    <s v="NA"/>
    <n v="0"/>
    <n v="19"/>
    <n v="0"/>
    <n v="0"/>
    <m/>
    <n v="19"/>
  </r>
  <r>
    <x v="19"/>
    <n v="6"/>
    <s v="BUD2.6"/>
    <x v="1"/>
    <d v="2020-11-18T00:00:00"/>
    <x v="43"/>
    <n v="2302"/>
    <s v="rhizome"/>
    <s v="non-canopy"/>
    <n v="0"/>
    <n v="16"/>
    <n v="0"/>
    <s v="NA"/>
    <n v="0"/>
    <s v="NA"/>
    <s v="NA"/>
    <s v="NA"/>
    <m/>
    <n v="16"/>
  </r>
  <r>
    <x v="19"/>
    <n v="6"/>
    <s v="BUD2.6"/>
    <x v="1"/>
    <d v="2020-11-18T00:00:00"/>
    <x v="49"/>
    <n v="5535"/>
    <s v="rhizome"/>
    <s v="non-canopy"/>
    <n v="0"/>
    <n v="2"/>
    <n v="0"/>
    <s v="NA"/>
    <n v="0"/>
    <s v="NA"/>
    <s v="NA"/>
    <s v="NA"/>
    <s v="corrected ID from Tetraraia capillaris to Lepyrodia anarthria"/>
    <n v="2"/>
  </r>
  <r>
    <x v="19"/>
    <n v="7"/>
    <s v="BUD2.7"/>
    <x v="1"/>
    <d v="2020-11-18T00:00:00"/>
    <x v="49"/>
    <n v="5535"/>
    <s v="rhizome"/>
    <s v="non-canopy"/>
    <n v="0"/>
    <n v="2"/>
    <n v="0"/>
    <s v="NA"/>
    <n v="0"/>
    <s v="NA"/>
    <s v="NA"/>
    <s v="NA"/>
    <s v="corrected ID from Tetraraia capillaris to Lepyrodia anarthria"/>
    <n v="2"/>
  </r>
  <r>
    <x v="19"/>
    <n v="7"/>
    <s v="BUD2.7"/>
    <x v="1"/>
    <d v="2020-11-18T00:00:00"/>
    <x v="17"/>
    <n v="5532"/>
    <s v="rhizome"/>
    <s v="non-canopy"/>
    <n v="0"/>
    <n v="5"/>
    <n v="0"/>
    <s v="NA"/>
    <n v="0"/>
    <s v="NA"/>
    <s v="NA"/>
    <s v="NA"/>
    <m/>
    <n v="5"/>
  </r>
  <r>
    <x v="19"/>
    <n v="7"/>
    <s v="BUD2.7"/>
    <x v="1"/>
    <d v="2020-11-18T00:00:00"/>
    <x v="19"/>
    <n v="6325"/>
    <s v="tussock"/>
    <s v="non-canopy"/>
    <n v="0"/>
    <n v="7"/>
    <n v="0"/>
    <n v="0"/>
    <n v="5"/>
    <s v="NA"/>
    <s v="NA"/>
    <s v="NA"/>
    <m/>
    <n v="7"/>
  </r>
  <r>
    <x v="19"/>
    <n v="7"/>
    <s v="BUD2.7"/>
    <x v="1"/>
    <d v="2020-11-18T00:00:00"/>
    <x v="1"/>
    <n v="3997"/>
    <s v="lignotuber"/>
    <s v="soil-persistent"/>
    <n v="0"/>
    <n v="7"/>
    <n v="0"/>
    <n v="0"/>
    <n v="0"/>
    <n v="0"/>
    <n v="0"/>
    <n v="0"/>
    <m/>
    <n v="7"/>
  </r>
  <r>
    <x v="19"/>
    <n v="7"/>
    <s v="BUD2.7"/>
    <x v="1"/>
    <d v="2020-11-18T00:00:00"/>
    <x v="43"/>
    <n v="2302"/>
    <s v="rhizome"/>
    <s v="non-canopy"/>
    <n v="0"/>
    <n v="12"/>
    <n v="0"/>
    <s v="NA"/>
    <n v="0"/>
    <s v="NA"/>
    <s v="NA"/>
    <s v="NA"/>
    <m/>
    <n v="12"/>
  </r>
  <r>
    <x v="19"/>
    <n v="7"/>
    <s v="BUD2.7"/>
    <x v="1"/>
    <d v="2020-11-18T00:00:00"/>
    <x v="23"/>
    <n v="7138"/>
    <s v="rhizome"/>
    <s v="transient"/>
    <n v="0"/>
    <n v="5"/>
    <n v="0"/>
    <s v="NA"/>
    <n v="0"/>
    <s v="NA"/>
    <s v="NA"/>
    <s v="NA"/>
    <m/>
    <n v="5"/>
  </r>
  <r>
    <x v="19"/>
    <n v="7"/>
    <s v="BUD2.7"/>
    <x v="1"/>
    <d v="2020-11-18T00:00:00"/>
    <x v="25"/>
    <n v="2654"/>
    <s v="none"/>
    <s v="soil-persistent"/>
    <n v="0"/>
    <n v="0"/>
    <n v="0"/>
    <s v="NA"/>
    <n v="0"/>
    <n v="5"/>
    <n v="0"/>
    <n v="0"/>
    <m/>
    <n v="5"/>
  </r>
  <r>
    <x v="19"/>
    <n v="7"/>
    <s v="BUD2.7"/>
    <x v="1"/>
    <d v="2020-11-18T00:00:00"/>
    <x v="0"/>
    <n v="7766"/>
    <s v="lignotuber"/>
    <s v="canopy"/>
    <n v="0"/>
    <n v="0"/>
    <n v="0"/>
    <n v="0"/>
    <n v="0"/>
    <n v="5"/>
    <n v="0"/>
    <n v="0"/>
    <m/>
    <n v="5"/>
  </r>
  <r>
    <x v="19"/>
    <n v="8"/>
    <s v="BUD2.8"/>
    <x v="1"/>
    <d v="2020-11-18T00:00:00"/>
    <x v="43"/>
    <n v="2302"/>
    <s v="rhizome"/>
    <s v="non-canopy"/>
    <n v="0"/>
    <n v="20"/>
    <n v="0"/>
    <s v="NA"/>
    <n v="0"/>
    <s v="NA"/>
    <s v="NA"/>
    <s v="NA"/>
    <m/>
    <n v="20"/>
  </r>
  <r>
    <x v="19"/>
    <n v="8"/>
    <s v="BUD2.8"/>
    <x v="1"/>
    <d v="2020-11-18T00:00:00"/>
    <x v="17"/>
    <n v="5532"/>
    <s v="rhizome"/>
    <s v="non-canopy"/>
    <n v="0"/>
    <n v="4"/>
    <n v="0"/>
    <s v="NA"/>
    <n v="0"/>
    <s v="NA"/>
    <s v="NA"/>
    <s v="NA"/>
    <m/>
    <n v="4"/>
  </r>
  <r>
    <x v="19"/>
    <n v="8"/>
    <s v="BUD2.8"/>
    <x v="1"/>
    <d v="2020-11-18T00:00:00"/>
    <x v="19"/>
    <n v="6325"/>
    <s v="tussock"/>
    <s v="non-canopy"/>
    <n v="0"/>
    <n v="3"/>
    <n v="0"/>
    <n v="0"/>
    <n v="1"/>
    <s v="NA"/>
    <s v="NA"/>
    <s v="NA"/>
    <m/>
    <n v="3"/>
  </r>
  <r>
    <x v="19"/>
    <n v="8"/>
    <s v="BUD2.8"/>
    <x v="1"/>
    <d v="2020-11-18T00:00:00"/>
    <x v="1"/>
    <n v="3997"/>
    <s v="lignotuber"/>
    <s v="soil-persistent"/>
    <n v="0"/>
    <n v="2"/>
    <n v="0"/>
    <n v="0"/>
    <n v="0"/>
    <n v="0"/>
    <n v="0"/>
    <n v="0"/>
    <m/>
    <n v="2"/>
  </r>
  <r>
    <x v="19"/>
    <n v="8"/>
    <s v="BUD2.8"/>
    <x v="1"/>
    <d v="2020-11-18T00:00:00"/>
    <x v="9"/>
    <n v="8875"/>
    <s v="lignotuber"/>
    <s v="soil-persistent"/>
    <n v="0"/>
    <n v="0"/>
    <n v="0"/>
    <n v="0"/>
    <n v="0"/>
    <n v="1"/>
    <n v="0"/>
    <n v="0"/>
    <m/>
    <n v="1"/>
  </r>
  <r>
    <x v="19"/>
    <n v="8"/>
    <s v="BUD2.8"/>
    <x v="1"/>
    <d v="2020-11-18T00:00:00"/>
    <x v="23"/>
    <n v="7138"/>
    <s v="rhizome"/>
    <s v="transient"/>
    <n v="0"/>
    <n v="3"/>
    <n v="0"/>
    <s v="NA"/>
    <n v="0"/>
    <s v="NA"/>
    <s v="NA"/>
    <s v="NA"/>
    <m/>
    <n v="3"/>
  </r>
  <r>
    <x v="19"/>
    <n v="8"/>
    <s v="BUD2.8"/>
    <x v="1"/>
    <d v="2020-11-18T00:00:00"/>
    <x v="0"/>
    <n v="7766"/>
    <s v="lignotuber"/>
    <s v="canopy"/>
    <n v="0"/>
    <n v="0"/>
    <n v="0"/>
    <n v="0"/>
    <n v="0"/>
    <n v="9"/>
    <n v="0"/>
    <n v="0"/>
    <m/>
    <n v="9"/>
  </r>
  <r>
    <x v="19"/>
    <n v="8"/>
    <s v="BUD2.8"/>
    <x v="1"/>
    <d v="2020-11-18T00:00:00"/>
    <x v="25"/>
    <n v="2654"/>
    <s v="none"/>
    <s v="soil-persistent"/>
    <n v="0"/>
    <n v="0"/>
    <n v="0"/>
    <s v="NA"/>
    <n v="0"/>
    <n v="8"/>
    <n v="0"/>
    <n v="0"/>
    <m/>
    <n v="8"/>
  </r>
  <r>
    <x v="19"/>
    <n v="9"/>
    <s v="BUD2.9"/>
    <x v="1"/>
    <d v="2020-11-18T00:00:00"/>
    <x v="17"/>
    <n v="5532"/>
    <s v="rhizome"/>
    <s v="non-canopy"/>
    <n v="0"/>
    <n v="2"/>
    <n v="0"/>
    <s v="NA"/>
    <n v="0"/>
    <s v="NA"/>
    <s v="NA"/>
    <s v="NA"/>
    <m/>
    <n v="2"/>
  </r>
  <r>
    <x v="19"/>
    <n v="9"/>
    <s v="BUD2.9"/>
    <x v="1"/>
    <d v="2020-11-18T00:00:00"/>
    <x v="0"/>
    <n v="7766"/>
    <s v="lignotuber"/>
    <s v="canopy"/>
    <n v="0"/>
    <n v="2"/>
    <n v="0"/>
    <n v="0"/>
    <n v="0"/>
    <n v="2"/>
    <n v="0"/>
    <n v="0"/>
    <m/>
    <n v="4"/>
  </r>
  <r>
    <x v="19"/>
    <n v="9"/>
    <s v="BUD2.9"/>
    <x v="1"/>
    <d v="2020-11-18T00:00:00"/>
    <x v="1"/>
    <n v="3997"/>
    <s v="lignotuber"/>
    <s v="soil-persistent"/>
    <n v="0"/>
    <n v="7"/>
    <n v="0"/>
    <n v="0"/>
    <n v="0"/>
    <n v="0"/>
    <n v="0"/>
    <n v="0"/>
    <m/>
    <n v="7"/>
  </r>
  <r>
    <x v="19"/>
    <n v="9"/>
    <s v="BUD2.9"/>
    <x v="1"/>
    <d v="2020-11-18T00:00:00"/>
    <x v="19"/>
    <n v="6325"/>
    <s v="tussock"/>
    <s v="non-canopy"/>
    <n v="0"/>
    <n v="4"/>
    <n v="0"/>
    <n v="0"/>
    <n v="3"/>
    <s v="NA"/>
    <s v="NA"/>
    <s v="NA"/>
    <m/>
    <n v="4"/>
  </r>
  <r>
    <x v="19"/>
    <n v="9"/>
    <s v="BUD2.9"/>
    <x v="1"/>
    <d v="2020-11-18T00:00:00"/>
    <x v="43"/>
    <n v="2302"/>
    <s v="rhizome"/>
    <s v="non-canopy"/>
    <n v="0"/>
    <n v="10"/>
    <n v="0"/>
    <s v="NA"/>
    <n v="0"/>
    <s v="NA"/>
    <s v="NA"/>
    <s v="NA"/>
    <m/>
    <n v="10"/>
  </r>
  <r>
    <x v="19"/>
    <n v="10"/>
    <s v="BUD2.10"/>
    <x v="1"/>
    <d v="2020-11-18T00:00:00"/>
    <x v="17"/>
    <n v="5532"/>
    <s v="rhizome"/>
    <s v="non-canopy"/>
    <n v="0"/>
    <n v="2"/>
    <n v="0"/>
    <s v="NA"/>
    <n v="0"/>
    <s v="NA"/>
    <s v="NA"/>
    <s v="NA"/>
    <m/>
    <n v="2"/>
  </r>
  <r>
    <x v="19"/>
    <n v="10"/>
    <s v="BUD2.10"/>
    <x v="1"/>
    <d v="2020-11-18T00:00:00"/>
    <x v="0"/>
    <n v="7766"/>
    <s v="lignotuber"/>
    <s v="canopy"/>
    <n v="0"/>
    <n v="1"/>
    <n v="0"/>
    <n v="0"/>
    <n v="0"/>
    <n v="43"/>
    <n v="0"/>
    <n v="0"/>
    <m/>
    <n v="44"/>
  </r>
  <r>
    <x v="19"/>
    <n v="10"/>
    <s v="BUD2.10"/>
    <x v="1"/>
    <d v="2020-11-18T00:00:00"/>
    <x v="1"/>
    <n v="3997"/>
    <s v="lignotuber"/>
    <s v="soil-persistent"/>
    <n v="0"/>
    <n v="3"/>
    <n v="0"/>
    <n v="0"/>
    <n v="0"/>
    <n v="0"/>
    <n v="0"/>
    <n v="0"/>
    <m/>
    <n v="3"/>
  </r>
  <r>
    <x v="19"/>
    <n v="10"/>
    <s v="BUD2.10"/>
    <x v="1"/>
    <d v="2020-11-18T00:00:00"/>
    <x v="43"/>
    <n v="2302"/>
    <s v="rhizome"/>
    <s v="non-canopy"/>
    <n v="0"/>
    <n v="22"/>
    <n v="0"/>
    <s v="NA"/>
    <n v="1"/>
    <s v="NA"/>
    <s v="NA"/>
    <s v="NA"/>
    <m/>
    <n v="22"/>
  </r>
  <r>
    <x v="19"/>
    <n v="10"/>
    <s v="BUD2.10"/>
    <x v="1"/>
    <d v="2020-11-18T00:00:00"/>
    <x v="19"/>
    <n v="6325"/>
    <s v="tussock"/>
    <s v="non-canopy"/>
    <n v="0"/>
    <n v="3"/>
    <n v="0"/>
    <n v="0"/>
    <n v="2"/>
    <s v="NA"/>
    <s v="NA"/>
    <s v="NA"/>
    <m/>
    <n v="3"/>
  </r>
  <r>
    <x v="19"/>
    <n v="10"/>
    <s v="BUD2.10"/>
    <x v="1"/>
    <d v="2020-11-18T00:00:00"/>
    <x v="25"/>
    <n v="2654"/>
    <s v="none"/>
    <s v="soil-persistent"/>
    <n v="0"/>
    <n v="0"/>
    <n v="0"/>
    <s v="NA"/>
    <n v="0"/>
    <n v="9"/>
    <n v="0"/>
    <n v="0"/>
    <m/>
    <n v="9"/>
  </r>
  <r>
    <x v="19"/>
    <n v="11"/>
    <s v="BUD2.11"/>
    <x v="1"/>
    <d v="2020-11-18T00:00:00"/>
    <x v="17"/>
    <n v="5532"/>
    <s v="rhizome"/>
    <s v="non-canopy"/>
    <n v="0"/>
    <n v="9"/>
    <n v="0"/>
    <s v="NA"/>
    <n v="0"/>
    <s v="NA"/>
    <s v="NA"/>
    <s v="NA"/>
    <m/>
    <n v="9"/>
  </r>
  <r>
    <x v="19"/>
    <n v="11"/>
    <s v="BUD2.11"/>
    <x v="1"/>
    <d v="2020-11-18T00:00:00"/>
    <x v="49"/>
    <n v="5535"/>
    <s v="rhizome"/>
    <s v="non-canopy"/>
    <n v="0"/>
    <n v="4"/>
    <n v="0"/>
    <s v="NA"/>
    <n v="0"/>
    <s v="NA"/>
    <s v="NA"/>
    <s v="NA"/>
    <s v="corrected ID from Tetraraia capillaris to Lepyrodia anarthria"/>
    <n v="4"/>
  </r>
  <r>
    <x v="19"/>
    <n v="11"/>
    <s v="BUD2.11"/>
    <x v="1"/>
    <d v="2020-11-18T00:00:00"/>
    <x v="19"/>
    <n v="6325"/>
    <s v="tussock"/>
    <s v="non-canopy"/>
    <n v="0"/>
    <n v="5"/>
    <n v="0"/>
    <n v="0"/>
    <n v="4"/>
    <s v="NA"/>
    <s v="NA"/>
    <s v="NA"/>
    <m/>
    <n v="5"/>
  </r>
  <r>
    <x v="19"/>
    <n v="11"/>
    <s v="BUD2.11"/>
    <x v="1"/>
    <d v="2020-11-18T00:00:00"/>
    <x v="43"/>
    <n v="2302"/>
    <s v="rhizome"/>
    <s v="non-canopy"/>
    <n v="0"/>
    <n v="13"/>
    <n v="0"/>
    <s v="NA"/>
    <n v="0"/>
    <s v="NA"/>
    <s v="NA"/>
    <s v="NA"/>
    <m/>
    <n v="13"/>
  </r>
  <r>
    <x v="19"/>
    <n v="11"/>
    <s v="BUD2.11"/>
    <x v="1"/>
    <d v="2020-11-18T00:00:00"/>
    <x v="1"/>
    <n v="3997"/>
    <s v="lignotuber"/>
    <s v="soil-persistent"/>
    <n v="0"/>
    <n v="2"/>
    <n v="0"/>
    <n v="0"/>
    <n v="0"/>
    <n v="0"/>
    <n v="0"/>
    <n v="0"/>
    <m/>
    <n v="2"/>
  </r>
  <r>
    <x v="19"/>
    <n v="11"/>
    <s v="BUD2.11"/>
    <x v="1"/>
    <d v="2020-11-18T00:00:00"/>
    <x v="0"/>
    <n v="7766"/>
    <s v="lignotuber"/>
    <s v="canopy"/>
    <n v="0"/>
    <n v="0"/>
    <n v="0"/>
    <n v="0"/>
    <n v="0"/>
    <n v="40"/>
    <n v="0"/>
    <n v="0"/>
    <m/>
    <n v="40"/>
  </r>
  <r>
    <x v="19"/>
    <n v="11"/>
    <s v="BUD2.11"/>
    <x v="1"/>
    <d v="2020-11-18T00:00:00"/>
    <x v="25"/>
    <n v="2654"/>
    <s v="none"/>
    <s v="soil-persistent"/>
    <n v="0"/>
    <n v="0"/>
    <n v="0"/>
    <s v="NA"/>
    <n v="0"/>
    <n v="4"/>
    <n v="0"/>
    <n v="0"/>
    <m/>
    <n v="4"/>
  </r>
  <r>
    <x v="19"/>
    <n v="12"/>
    <s v="BUD2.12"/>
    <x v="1"/>
    <d v="2020-11-18T00:00:00"/>
    <x v="17"/>
    <n v="5532"/>
    <s v="rhizome"/>
    <s v="non-canopy"/>
    <n v="0"/>
    <n v="7"/>
    <n v="0"/>
    <s v="NA"/>
    <n v="0"/>
    <s v="NA"/>
    <s v="NA"/>
    <s v="NA"/>
    <m/>
    <n v="7"/>
  </r>
  <r>
    <x v="19"/>
    <n v="12"/>
    <s v="BUD2.12"/>
    <x v="1"/>
    <d v="2020-11-18T00:00:00"/>
    <x v="0"/>
    <n v="7766"/>
    <s v="lignotuber"/>
    <s v="canopy"/>
    <n v="0"/>
    <n v="3"/>
    <n v="0"/>
    <n v="0"/>
    <n v="0"/>
    <n v="10"/>
    <n v="0"/>
    <n v="0"/>
    <m/>
    <n v="13"/>
  </r>
  <r>
    <x v="19"/>
    <n v="12"/>
    <s v="BUD2.12"/>
    <x v="1"/>
    <d v="2020-11-18T00:00:00"/>
    <x v="1"/>
    <n v="3997"/>
    <s v="lignotuber"/>
    <s v="soil-persistent"/>
    <n v="0"/>
    <n v="4"/>
    <n v="0"/>
    <n v="0"/>
    <n v="0"/>
    <n v="0"/>
    <n v="0"/>
    <n v="0"/>
    <m/>
    <n v="4"/>
  </r>
  <r>
    <x v="19"/>
    <n v="12"/>
    <s v="BUD2.12"/>
    <x v="1"/>
    <d v="2020-11-18T00:00:00"/>
    <x v="43"/>
    <n v="2302"/>
    <s v="rhizome"/>
    <s v="non-canopy"/>
    <n v="0"/>
    <n v="15"/>
    <n v="0"/>
    <s v="NA"/>
    <n v="0"/>
    <s v="NA"/>
    <s v="NA"/>
    <s v="NA"/>
    <m/>
    <n v="15"/>
  </r>
  <r>
    <x v="19"/>
    <n v="12"/>
    <s v="BUD2.12"/>
    <x v="1"/>
    <d v="2020-11-18T00:00:00"/>
    <x v="35"/>
    <n v="5344"/>
    <s v="none"/>
    <s v="canopy"/>
    <n v="0"/>
    <n v="0"/>
    <n v="0"/>
    <n v="0"/>
    <n v="0"/>
    <n v="1"/>
    <n v="0"/>
    <n v="0"/>
    <m/>
    <n v="1"/>
  </r>
  <r>
    <x v="19"/>
    <n v="12"/>
    <s v="BUD2.12"/>
    <x v="1"/>
    <d v="2020-11-18T00:00:00"/>
    <x v="19"/>
    <n v="6325"/>
    <s v="tussock"/>
    <s v="non-canopy"/>
    <n v="0"/>
    <n v="2"/>
    <n v="0"/>
    <n v="0"/>
    <n v="0"/>
    <s v="NA"/>
    <s v="NA"/>
    <s v="NA"/>
    <m/>
    <n v="2"/>
  </r>
  <r>
    <x v="19"/>
    <n v="12"/>
    <s v="BUD2.12"/>
    <x v="1"/>
    <d v="2020-11-18T00:00:00"/>
    <x v="8"/>
    <n v="7993"/>
    <s v="rhizome"/>
    <s v="non-canopy"/>
    <n v="0"/>
    <n v="3"/>
    <n v="0"/>
    <s v="NA"/>
    <n v="0"/>
    <s v="NA"/>
    <s v="NA"/>
    <s v="NA"/>
    <m/>
    <n v="3"/>
  </r>
  <r>
    <x v="19"/>
    <n v="12"/>
    <s v="BUD2.12"/>
    <x v="1"/>
    <d v="2020-11-18T00:00:00"/>
    <x v="49"/>
    <n v="5535"/>
    <s v="rhizome"/>
    <s v="non-canopy"/>
    <n v="0"/>
    <n v="7"/>
    <n v="0"/>
    <s v="NA"/>
    <n v="0"/>
    <s v="NA"/>
    <s v="NA"/>
    <s v="NA"/>
    <s v="corrected ID from Tetraraia capillaris to Lepyrodia anarthria"/>
    <n v="7"/>
  </r>
  <r>
    <x v="19"/>
    <n v="13"/>
    <s v="BUD2.13"/>
    <x v="1"/>
    <d v="2020-11-18T00:00:00"/>
    <x v="17"/>
    <n v="5532"/>
    <s v="rhizome"/>
    <s v="non-canopy"/>
    <n v="0"/>
    <n v="4"/>
    <n v="0"/>
    <s v="NA"/>
    <n v="0"/>
    <s v="NA"/>
    <s v="NA"/>
    <s v="NA"/>
    <m/>
    <n v="4"/>
  </r>
  <r>
    <x v="19"/>
    <n v="13"/>
    <s v="BUD2.13"/>
    <x v="1"/>
    <d v="2020-11-18T00:00:00"/>
    <x v="19"/>
    <n v="6325"/>
    <s v="tussock"/>
    <s v="non-canopy"/>
    <n v="0"/>
    <n v="3"/>
    <n v="0"/>
    <n v="0"/>
    <n v="2"/>
    <s v="NA"/>
    <s v="NA"/>
    <s v="NA"/>
    <m/>
    <n v="3"/>
  </r>
  <r>
    <x v="19"/>
    <n v="13"/>
    <s v="BUD2.13"/>
    <x v="1"/>
    <d v="2020-11-18T00:00:00"/>
    <x v="8"/>
    <n v="7993"/>
    <s v="rhizome"/>
    <s v="non-canopy"/>
    <n v="0"/>
    <n v="2"/>
    <n v="0"/>
    <s v="NA"/>
    <n v="0"/>
    <s v="NA"/>
    <s v="NA"/>
    <s v="NA"/>
    <m/>
    <n v="2"/>
  </r>
  <r>
    <x v="19"/>
    <n v="13"/>
    <s v="BUD2.13"/>
    <x v="1"/>
    <d v="2020-11-18T00:00:00"/>
    <x v="0"/>
    <n v="7766"/>
    <s v="lignotuber"/>
    <s v="canopy"/>
    <n v="0"/>
    <n v="0"/>
    <n v="0"/>
    <n v="0"/>
    <n v="0"/>
    <n v="5"/>
    <n v="0"/>
    <n v="0"/>
    <m/>
    <n v="5"/>
  </r>
  <r>
    <x v="19"/>
    <n v="13"/>
    <s v="BUD2.13"/>
    <x v="1"/>
    <d v="2020-11-18T00:00:00"/>
    <x v="43"/>
    <n v="2302"/>
    <s v="rhizome"/>
    <s v="non-canopy"/>
    <n v="0"/>
    <n v="12"/>
    <n v="0"/>
    <s v="NA"/>
    <n v="0"/>
    <s v="NA"/>
    <s v="NA"/>
    <s v="NA"/>
    <m/>
    <n v="12"/>
  </r>
  <r>
    <x v="19"/>
    <n v="14"/>
    <s v="BUD2.14"/>
    <x v="1"/>
    <d v="2020-11-18T00:00:00"/>
    <x v="17"/>
    <n v="5532"/>
    <s v="rhizome"/>
    <s v="non-canopy"/>
    <n v="0"/>
    <n v="4"/>
    <n v="0"/>
    <s v="NA"/>
    <n v="0"/>
    <s v="NA"/>
    <s v="NA"/>
    <s v="NA"/>
    <m/>
    <n v="4"/>
  </r>
  <r>
    <x v="19"/>
    <n v="14"/>
    <s v="BUD2.14"/>
    <x v="1"/>
    <d v="2020-11-18T00:00:00"/>
    <x v="43"/>
    <n v="2302"/>
    <s v="rhizome"/>
    <s v="non-canopy"/>
    <n v="0"/>
    <n v="18"/>
    <n v="0"/>
    <s v="NA"/>
    <n v="1"/>
    <s v="NA"/>
    <s v="NA"/>
    <s v="NA"/>
    <m/>
    <n v="18"/>
  </r>
  <r>
    <x v="19"/>
    <n v="14"/>
    <s v="BUD2.14"/>
    <x v="1"/>
    <d v="2020-11-18T00:00:00"/>
    <x v="49"/>
    <n v="5535"/>
    <s v="rhizome"/>
    <s v="non-canopy"/>
    <n v="0"/>
    <n v="6"/>
    <n v="0"/>
    <s v="NA"/>
    <n v="0"/>
    <s v="NA"/>
    <s v="NA"/>
    <s v="NA"/>
    <s v="corrected ID from Tetraraia capillaris to Lepyrodia anarthria"/>
    <n v="6"/>
  </r>
  <r>
    <x v="19"/>
    <n v="14"/>
    <s v="BUD2.14"/>
    <x v="1"/>
    <d v="2020-11-18T00:00:00"/>
    <x v="1"/>
    <n v="3997"/>
    <s v="lignotuber"/>
    <s v="soil-persistent"/>
    <n v="0"/>
    <n v="3"/>
    <n v="0"/>
    <n v="0"/>
    <n v="0"/>
    <n v="0"/>
    <n v="0"/>
    <n v="0"/>
    <m/>
    <n v="3"/>
  </r>
  <r>
    <x v="19"/>
    <n v="14"/>
    <s v="BUD2.14"/>
    <x v="1"/>
    <d v="2020-11-18T00:00:00"/>
    <x v="0"/>
    <n v="7766"/>
    <s v="lignotuber"/>
    <s v="canopy"/>
    <n v="0"/>
    <n v="1"/>
    <n v="0"/>
    <n v="0"/>
    <n v="0"/>
    <n v="6"/>
    <n v="0"/>
    <m/>
    <m/>
    <n v="7"/>
  </r>
  <r>
    <x v="19"/>
    <n v="15"/>
    <s v="BUD2.15"/>
    <x v="1"/>
    <d v="2020-11-18T00:00:00"/>
    <x v="17"/>
    <n v="5532"/>
    <s v="rhizome"/>
    <s v="non-canopy"/>
    <n v="0"/>
    <n v="1"/>
    <n v="0"/>
    <s v="NA"/>
    <n v="0"/>
    <s v="NA"/>
    <s v="NA"/>
    <s v="NA"/>
    <m/>
    <n v="1"/>
  </r>
  <r>
    <x v="19"/>
    <n v="15"/>
    <s v="BUD2.15"/>
    <x v="1"/>
    <d v="2020-11-18T00:00:00"/>
    <x v="43"/>
    <n v="2302"/>
    <s v="rhizome"/>
    <s v="non-canopy"/>
    <n v="0"/>
    <n v="40"/>
    <n v="0"/>
    <s v="NA"/>
    <n v="0"/>
    <s v="NA"/>
    <s v="NA"/>
    <s v="NA"/>
    <m/>
    <n v="40"/>
  </r>
  <r>
    <x v="19"/>
    <n v="15"/>
    <s v="BUD2.15"/>
    <x v="1"/>
    <d v="2020-11-18T00:00:00"/>
    <x v="19"/>
    <n v="6325"/>
    <s v="tussock"/>
    <s v="non-canopy"/>
    <n v="0"/>
    <n v="1"/>
    <n v="0"/>
    <n v="0"/>
    <n v="0"/>
    <s v="NA"/>
    <s v="NA"/>
    <s v="NA"/>
    <m/>
    <n v="1"/>
  </r>
  <r>
    <x v="19"/>
    <n v="15"/>
    <s v="BUD2.15"/>
    <x v="1"/>
    <d v="2020-11-18T00:00:00"/>
    <x v="49"/>
    <n v="5535"/>
    <s v="rhizome"/>
    <s v="non-canopy"/>
    <n v="0"/>
    <n v="4"/>
    <n v="0"/>
    <s v="NA"/>
    <n v="0"/>
    <s v="NA"/>
    <s v="NA"/>
    <s v="NA"/>
    <s v="corrected ID from Tetraraia capillaris to Lepyrodia anarthria"/>
    <n v="4"/>
  </r>
  <r>
    <x v="19"/>
    <n v="15"/>
    <s v="BUD2.15"/>
    <x v="1"/>
    <d v="2020-11-18T00:00:00"/>
    <x v="25"/>
    <n v="2654"/>
    <s v="none"/>
    <s v="soil-persistent"/>
    <n v="0"/>
    <n v="0"/>
    <n v="0"/>
    <s v="NA"/>
    <n v="0"/>
    <n v="6"/>
    <n v="0"/>
    <n v="0"/>
    <m/>
    <n v="6"/>
  </r>
  <r>
    <x v="19"/>
    <n v="15"/>
    <s v="BUD2.15"/>
    <x v="1"/>
    <d v="2020-11-18T00:00:00"/>
    <x v="0"/>
    <n v="7766"/>
    <s v="lignotuber"/>
    <s v="canopy"/>
    <n v="0"/>
    <n v="0"/>
    <n v="0"/>
    <n v="0"/>
    <n v="0"/>
    <n v="3"/>
    <n v="0"/>
    <n v="0"/>
    <m/>
    <n v="3"/>
  </r>
  <r>
    <x v="19"/>
    <n v="16"/>
    <s v="BUD2.16"/>
    <x v="1"/>
    <d v="2020-11-18T00:00:00"/>
    <x v="17"/>
    <n v="5532"/>
    <s v="rhizome"/>
    <s v="non-canopy"/>
    <n v="0"/>
    <n v="2"/>
    <n v="0"/>
    <s v="NA"/>
    <n v="0"/>
    <s v="NA"/>
    <s v="NA"/>
    <s v="NA"/>
    <m/>
    <n v="2"/>
  </r>
  <r>
    <x v="19"/>
    <n v="16"/>
    <s v="BUD2.16"/>
    <x v="1"/>
    <d v="2020-11-18T00:00:00"/>
    <x v="0"/>
    <n v="7766"/>
    <s v="lignotuber"/>
    <s v="canopy"/>
    <n v="0"/>
    <n v="3"/>
    <n v="0"/>
    <n v="0"/>
    <n v="0"/>
    <n v="10"/>
    <n v="0"/>
    <n v="0"/>
    <m/>
    <n v="13"/>
  </r>
  <r>
    <x v="19"/>
    <n v="16"/>
    <s v="BUD2.16"/>
    <x v="1"/>
    <d v="2020-11-18T00:00:00"/>
    <x v="1"/>
    <n v="3997"/>
    <s v="lignotuber"/>
    <s v="soil-persistent"/>
    <n v="0"/>
    <n v="2"/>
    <n v="0"/>
    <n v="0"/>
    <n v="0"/>
    <n v="0"/>
    <n v="0"/>
    <n v="0"/>
    <m/>
    <n v="2"/>
  </r>
  <r>
    <x v="19"/>
    <n v="16"/>
    <s v="BUD2.16"/>
    <x v="1"/>
    <d v="2020-11-18T00:00:00"/>
    <x v="43"/>
    <n v="2302"/>
    <s v="rhizome"/>
    <s v="non-canopy"/>
    <n v="0"/>
    <n v="22"/>
    <n v="0"/>
    <s v="NA"/>
    <n v="0"/>
    <s v="NA"/>
    <s v="NA"/>
    <s v="NA"/>
    <m/>
    <n v="22"/>
  </r>
  <r>
    <x v="19"/>
    <n v="16"/>
    <s v="BUD2.16"/>
    <x v="1"/>
    <d v="2020-11-18T00:00:00"/>
    <x v="19"/>
    <n v="6325"/>
    <s v="tussock"/>
    <s v="non-canopy"/>
    <n v="0"/>
    <n v="1"/>
    <n v="0"/>
    <n v="0"/>
    <n v="1"/>
    <s v="NA"/>
    <s v="NA"/>
    <s v="NA"/>
    <m/>
    <n v="1"/>
  </r>
  <r>
    <x v="19"/>
    <n v="16"/>
    <s v="BUD2.16"/>
    <x v="1"/>
    <d v="2020-11-18T00:00:00"/>
    <x v="25"/>
    <n v="2654"/>
    <s v="none"/>
    <s v="soil-persistent"/>
    <n v="0"/>
    <n v="0"/>
    <n v="0"/>
    <s v="NA"/>
    <n v="0"/>
    <n v="15"/>
    <n v="0"/>
    <n v="0"/>
    <m/>
    <n v="15"/>
  </r>
  <r>
    <x v="19"/>
    <n v="17"/>
    <s v="BUD2.17"/>
    <x v="1"/>
    <d v="2020-11-18T00:00:00"/>
    <x v="17"/>
    <n v="5532"/>
    <s v="rhizome"/>
    <s v="non-canopy"/>
    <n v="0"/>
    <n v="4"/>
    <n v="0"/>
    <s v="NA"/>
    <n v="0"/>
    <s v="NA"/>
    <s v="NA"/>
    <s v="NA"/>
    <m/>
    <n v="4"/>
  </r>
  <r>
    <x v="19"/>
    <n v="17"/>
    <s v="BUD2.17"/>
    <x v="1"/>
    <d v="2020-11-18T00:00:00"/>
    <x v="0"/>
    <n v="7766"/>
    <s v="lignotuber"/>
    <s v="canopy"/>
    <n v="0"/>
    <n v="3"/>
    <n v="0"/>
    <n v="0"/>
    <n v="0"/>
    <n v="15"/>
    <n v="0"/>
    <n v="0"/>
    <m/>
    <n v="18"/>
  </r>
  <r>
    <x v="19"/>
    <n v="17"/>
    <s v="BUD2.17"/>
    <x v="1"/>
    <d v="2020-11-18T00:00:00"/>
    <x v="43"/>
    <n v="2302"/>
    <s v="rhizome"/>
    <s v="non-canopy"/>
    <n v="0"/>
    <n v="17"/>
    <n v="0"/>
    <s v="NA"/>
    <n v="0"/>
    <s v="NA"/>
    <s v="NA"/>
    <s v="NA"/>
    <m/>
    <n v="17"/>
  </r>
  <r>
    <x v="19"/>
    <n v="17"/>
    <s v="BUD2.17"/>
    <x v="1"/>
    <d v="2020-11-18T00:00:00"/>
    <x v="1"/>
    <n v="3997"/>
    <s v="lignotuber"/>
    <s v="soil-persistent"/>
    <n v="0"/>
    <n v="2"/>
    <n v="0"/>
    <n v="0"/>
    <n v="0"/>
    <n v="0"/>
    <n v="0"/>
    <n v="0"/>
    <m/>
    <n v="2"/>
  </r>
  <r>
    <x v="19"/>
    <n v="17"/>
    <s v="BUD2.17"/>
    <x v="1"/>
    <d v="2020-11-18T00:00:00"/>
    <x v="19"/>
    <n v="6325"/>
    <s v="tussock"/>
    <s v="non-canopy"/>
    <n v="0"/>
    <n v="1"/>
    <n v="0"/>
    <n v="0"/>
    <n v="1"/>
    <s v="NA"/>
    <s v="NA"/>
    <s v="NA"/>
    <m/>
    <n v="1"/>
  </r>
  <r>
    <x v="19"/>
    <n v="17"/>
    <s v="BUD2.17"/>
    <x v="1"/>
    <d v="2020-11-18T00:00:00"/>
    <x v="49"/>
    <n v="5535"/>
    <s v="rhizome"/>
    <s v="non-canopy"/>
    <n v="0"/>
    <n v="1"/>
    <n v="0"/>
    <s v="NA"/>
    <n v="0"/>
    <s v="NA"/>
    <s v="NA"/>
    <s v="NA"/>
    <s v="corrected ID from Tetraraia capillaris to Lepyrodia anarthria"/>
    <n v="1"/>
  </r>
  <r>
    <x v="19"/>
    <n v="17"/>
    <s v="BUD2.17"/>
    <x v="1"/>
    <d v="2020-11-18T00:00:00"/>
    <x v="25"/>
    <n v="2654"/>
    <s v="none"/>
    <s v="soil-persistent"/>
    <n v="0"/>
    <n v="0"/>
    <n v="0"/>
    <s v="NA"/>
    <n v="0"/>
    <n v="10"/>
    <n v="0"/>
    <n v="0"/>
    <m/>
    <n v="10"/>
  </r>
  <r>
    <x v="19"/>
    <n v="18"/>
    <s v="BUD2.18"/>
    <x v="1"/>
    <d v="2020-11-18T00:00:00"/>
    <x v="17"/>
    <n v="5532"/>
    <s v="rhizome"/>
    <s v="non-canopy"/>
    <n v="0"/>
    <n v="8"/>
    <n v="0"/>
    <s v="NA"/>
    <n v="0"/>
    <s v="NA"/>
    <s v="NA"/>
    <s v="NA"/>
    <m/>
    <n v="8"/>
  </r>
  <r>
    <x v="19"/>
    <n v="18"/>
    <s v="BUD2.18"/>
    <x v="1"/>
    <d v="2020-11-18T00:00:00"/>
    <x v="0"/>
    <n v="7766"/>
    <s v="lignotuber"/>
    <s v="canopy"/>
    <n v="0"/>
    <n v="2"/>
    <n v="0"/>
    <n v="0"/>
    <n v="0"/>
    <n v="10"/>
    <n v="0"/>
    <n v="0"/>
    <m/>
    <n v="12"/>
  </r>
  <r>
    <x v="19"/>
    <n v="18"/>
    <s v="BUD2.18"/>
    <x v="1"/>
    <d v="2020-11-18T00:00:00"/>
    <x v="1"/>
    <n v="3997"/>
    <s v="lignotuber"/>
    <s v="soil-persistent"/>
    <n v="0"/>
    <n v="6"/>
    <n v="0"/>
    <n v="0"/>
    <n v="0"/>
    <n v="0"/>
    <n v="0"/>
    <n v="0"/>
    <m/>
    <n v="6"/>
  </r>
  <r>
    <x v="19"/>
    <n v="18"/>
    <s v="BUD2.18"/>
    <x v="1"/>
    <d v="2020-11-18T00:00:00"/>
    <x v="19"/>
    <n v="6325"/>
    <s v="tussock"/>
    <s v="non-canopy"/>
    <n v="0"/>
    <n v="4"/>
    <n v="0"/>
    <n v="0"/>
    <n v="2"/>
    <s v="NA"/>
    <s v="NA"/>
    <s v="NA"/>
    <m/>
    <n v="4"/>
  </r>
  <r>
    <x v="19"/>
    <n v="18"/>
    <s v="BUD2.18"/>
    <x v="1"/>
    <d v="2020-11-18T00:00:00"/>
    <x v="43"/>
    <n v="2302"/>
    <s v="rhizome"/>
    <s v="non-canopy"/>
    <n v="0"/>
    <n v="10"/>
    <n v="0"/>
    <s v="NA"/>
    <n v="0"/>
    <s v="NA"/>
    <s v="NA"/>
    <s v="NA"/>
    <m/>
    <n v="10"/>
  </r>
  <r>
    <x v="19"/>
    <n v="18"/>
    <s v="BUD2.18"/>
    <x v="1"/>
    <d v="2020-11-18T00:00:00"/>
    <x v="25"/>
    <n v="2654"/>
    <s v="none"/>
    <s v="soil-persistent"/>
    <n v="0"/>
    <n v="0"/>
    <n v="0"/>
    <s v="NA"/>
    <n v="0"/>
    <n v="2"/>
    <n v="0"/>
    <n v="0"/>
    <m/>
    <n v="2"/>
  </r>
  <r>
    <x v="19"/>
    <n v="18"/>
    <s v="BUD2.18"/>
    <x v="1"/>
    <d v="2020-11-18T00:00:00"/>
    <x v="49"/>
    <n v="5535"/>
    <s v="rhizome"/>
    <s v="non-canopy"/>
    <n v="0"/>
    <n v="5"/>
    <n v="0"/>
    <s v="NA"/>
    <n v="0"/>
    <s v="NA"/>
    <s v="NA"/>
    <s v="NA"/>
    <s v="corrected ID from Tetraraia capillaris to Lepyrodia anarthria"/>
    <n v="5"/>
  </r>
  <r>
    <x v="19"/>
    <n v="19"/>
    <s v="BUD2.19"/>
    <x v="1"/>
    <d v="2020-11-18T00:00:00"/>
    <x v="17"/>
    <n v="5532"/>
    <s v="rhizome"/>
    <s v="non-canopy"/>
    <n v="0"/>
    <n v="6"/>
    <n v="0"/>
    <s v="NA"/>
    <n v="0"/>
    <s v="NA"/>
    <s v="NA"/>
    <s v="NA"/>
    <m/>
    <n v="6"/>
  </r>
  <r>
    <x v="19"/>
    <n v="19"/>
    <s v="BUD2.19"/>
    <x v="1"/>
    <d v="2020-11-18T00:00:00"/>
    <x v="0"/>
    <n v="7766"/>
    <s v="lignotuber"/>
    <s v="canopy"/>
    <n v="0"/>
    <n v="4"/>
    <n v="0"/>
    <n v="0"/>
    <n v="0"/>
    <n v="14"/>
    <n v="0"/>
    <n v="0"/>
    <m/>
    <n v="18"/>
  </r>
  <r>
    <x v="19"/>
    <n v="19"/>
    <s v="BUD2.19"/>
    <x v="1"/>
    <d v="2020-11-18T00:00:00"/>
    <x v="1"/>
    <n v="3997"/>
    <s v="lignotuber"/>
    <s v="soil-persistent"/>
    <n v="0"/>
    <n v="5"/>
    <n v="0"/>
    <n v="0"/>
    <n v="0"/>
    <n v="0"/>
    <n v="0"/>
    <n v="0"/>
    <m/>
    <n v="5"/>
  </r>
  <r>
    <x v="19"/>
    <n v="19"/>
    <s v="BUD2.19"/>
    <x v="1"/>
    <d v="2020-11-18T00:00:00"/>
    <x v="19"/>
    <n v="6325"/>
    <s v="tussock"/>
    <s v="non-canopy"/>
    <n v="0"/>
    <n v="2"/>
    <n v="0"/>
    <n v="0"/>
    <n v="2"/>
    <s v="NA"/>
    <s v="NA"/>
    <s v="NA"/>
    <m/>
    <n v="2"/>
  </r>
  <r>
    <x v="19"/>
    <n v="19"/>
    <s v="BUD2.19"/>
    <x v="1"/>
    <d v="2020-11-18T00:00:00"/>
    <x v="43"/>
    <n v="2302"/>
    <s v="rhizome"/>
    <s v="non-canopy"/>
    <n v="0"/>
    <n v="6"/>
    <n v="0"/>
    <s v="NA"/>
    <n v="0"/>
    <s v="NA"/>
    <s v="NA"/>
    <s v="NA"/>
    <m/>
    <n v="6"/>
  </r>
  <r>
    <x v="19"/>
    <n v="19"/>
    <s v="BUD2.19"/>
    <x v="1"/>
    <d v="2020-11-18T00:00:00"/>
    <x v="25"/>
    <n v="2654"/>
    <s v="none"/>
    <s v="soil-persistent"/>
    <n v="0"/>
    <n v="0"/>
    <n v="0"/>
    <s v="NA"/>
    <n v="0"/>
    <n v="20"/>
    <n v="0"/>
    <n v="0"/>
    <m/>
    <n v="20"/>
  </r>
  <r>
    <x v="19"/>
    <n v="19"/>
    <s v="BUD2.19"/>
    <x v="1"/>
    <d v="2020-11-18T00:00:00"/>
    <x v="49"/>
    <n v="5535"/>
    <s v="rhizome"/>
    <s v="non-canopy"/>
    <n v="0"/>
    <n v="2"/>
    <n v="0"/>
    <s v="NA"/>
    <n v="0"/>
    <s v="NA"/>
    <s v="NA"/>
    <s v="NA"/>
    <s v="corrected ID from Tetraraia capillaris to Lepyrodia anarthria"/>
    <n v="2"/>
  </r>
  <r>
    <x v="19"/>
    <n v="20"/>
    <s v="BUD2.20"/>
    <x v="1"/>
    <d v="2020-11-18T00:00:00"/>
    <x v="17"/>
    <n v="5532"/>
    <s v="rhizome"/>
    <s v="non-canopy"/>
    <n v="0"/>
    <n v="3"/>
    <n v="0"/>
    <s v="NA"/>
    <n v="0"/>
    <s v="NA"/>
    <s v="NA"/>
    <s v="NA"/>
    <m/>
    <n v="3"/>
  </r>
  <r>
    <x v="19"/>
    <n v="20"/>
    <s v="BUD2.20"/>
    <x v="1"/>
    <d v="2020-11-18T00:00:00"/>
    <x v="0"/>
    <n v="7766"/>
    <s v="lignotuber"/>
    <s v="canopy"/>
    <n v="0"/>
    <n v="2"/>
    <n v="0"/>
    <n v="0"/>
    <n v="0"/>
    <n v="20"/>
    <n v="0"/>
    <n v="0"/>
    <m/>
    <n v="22"/>
  </r>
  <r>
    <x v="19"/>
    <n v="20"/>
    <s v="BUD2.20"/>
    <x v="1"/>
    <d v="2020-11-18T00:00:00"/>
    <x v="1"/>
    <n v="3997"/>
    <s v="lignotuber"/>
    <s v="soil-persistent"/>
    <n v="0"/>
    <n v="14"/>
    <n v="0"/>
    <n v="0"/>
    <n v="0"/>
    <n v="0"/>
    <n v="0"/>
    <n v="0"/>
    <m/>
    <n v="14"/>
  </r>
  <r>
    <x v="19"/>
    <n v="20"/>
    <s v="BUD2.20"/>
    <x v="1"/>
    <d v="2020-11-18T00:00:00"/>
    <x v="43"/>
    <n v="2302"/>
    <s v="rhizome"/>
    <s v="non-canopy"/>
    <n v="0"/>
    <n v="5"/>
    <n v="0"/>
    <s v="NA"/>
    <n v="0"/>
    <s v="NA"/>
    <s v="NA"/>
    <s v="NA"/>
    <m/>
    <n v="5"/>
  </r>
  <r>
    <x v="19"/>
    <n v="20"/>
    <s v="BUD2.20"/>
    <x v="1"/>
    <d v="2020-11-18T00:00:00"/>
    <x v="19"/>
    <n v="6325"/>
    <s v="tussock"/>
    <s v="non-canopy"/>
    <n v="0"/>
    <n v="4"/>
    <n v="0"/>
    <n v="0"/>
    <n v="0"/>
    <s v="NA"/>
    <s v="NA"/>
    <s v="NA"/>
    <m/>
    <n v="4"/>
  </r>
  <r>
    <x v="19"/>
    <n v="20"/>
    <s v="BUD2.20"/>
    <x v="1"/>
    <d v="2020-11-18T00:00:00"/>
    <x v="25"/>
    <n v="2654"/>
    <s v="none"/>
    <s v="soil-persistent"/>
    <n v="0"/>
    <n v="0"/>
    <n v="0"/>
    <s v="NA"/>
    <n v="0"/>
    <n v="12"/>
    <n v="0"/>
    <n v="0"/>
    <m/>
    <n v="12"/>
  </r>
  <r>
    <x v="19"/>
    <n v="20"/>
    <s v="BUD2.20"/>
    <x v="1"/>
    <d v="2020-11-18T00:00:00"/>
    <x v="49"/>
    <n v="5535"/>
    <s v="rhizome"/>
    <s v="non-canopy"/>
    <n v="0"/>
    <n v="5"/>
    <n v="0"/>
    <s v="NA"/>
    <n v="0"/>
    <s v="NA"/>
    <s v="NA"/>
    <s v="NA"/>
    <s v="corrected ID from Tetraraia capillaris to Lepyrodia anarthria"/>
    <n v="5"/>
  </r>
  <r>
    <x v="8"/>
    <n v="1"/>
    <s v="GGE1.1"/>
    <x v="1"/>
    <d v="2020-11-17T00:00:00"/>
    <x v="9"/>
    <n v="8875"/>
    <s v="lignotuber"/>
    <s v="soil-persistent"/>
    <n v="0"/>
    <n v="0"/>
    <n v="0"/>
    <s v="NA"/>
    <n v="0"/>
    <n v="1"/>
    <n v="0"/>
    <n v="0"/>
    <m/>
    <n v="1"/>
  </r>
  <r>
    <x v="8"/>
    <n v="1"/>
    <s v="GGE1.1"/>
    <x v="1"/>
    <d v="2020-11-17T00:00:00"/>
    <x v="0"/>
    <n v="7766"/>
    <s v="lignotuber"/>
    <s v="canopy"/>
    <n v="0"/>
    <n v="0"/>
    <n v="0"/>
    <s v="NA"/>
    <n v="0"/>
    <n v="10"/>
    <n v="0"/>
    <n v="0"/>
    <m/>
    <n v="10"/>
  </r>
  <r>
    <x v="8"/>
    <n v="1"/>
    <s v="GGE1.1"/>
    <x v="1"/>
    <d v="2020-11-17T00:00:00"/>
    <x v="52"/>
    <n v="2451"/>
    <s v="none"/>
    <m/>
    <n v="0"/>
    <n v="0"/>
    <n v="0"/>
    <s v="NA"/>
    <n v="0"/>
    <n v="1"/>
    <n v="0"/>
    <n v="1"/>
    <s v="confirmed in Apr2021"/>
    <n v="1"/>
  </r>
  <r>
    <x v="8"/>
    <n v="1"/>
    <s v="GGE1.1"/>
    <x v="1"/>
    <d v="2020-11-17T00:00:00"/>
    <x v="124"/>
    <n v="7245"/>
    <s v="lignotuber"/>
    <m/>
    <n v="0"/>
    <n v="0"/>
    <n v="0"/>
    <s v="NA"/>
    <n v="0"/>
    <n v="10"/>
    <n v="0"/>
    <n v="0"/>
    <m/>
    <n v="10"/>
  </r>
  <r>
    <x v="8"/>
    <n v="1"/>
    <s v="GGE1.1"/>
    <x v="1"/>
    <d v="2020-11-17T00:00:00"/>
    <x v="43"/>
    <n v="2302"/>
    <s v="rhizome"/>
    <m/>
    <n v="0"/>
    <n v="0"/>
    <n v="0"/>
    <s v="NA"/>
    <n v="0"/>
    <n v="1"/>
    <n v="0"/>
    <n v="0"/>
    <m/>
    <n v="1"/>
  </r>
  <r>
    <x v="8"/>
    <n v="1"/>
    <s v="GGE1.1"/>
    <x v="1"/>
    <d v="2020-11-17T00:00:00"/>
    <x v="26"/>
    <n v="3243"/>
    <s v="none"/>
    <m/>
    <n v="0"/>
    <n v="0"/>
    <n v="0"/>
    <s v="NA"/>
    <n v="0"/>
    <n v="1"/>
    <n v="0"/>
    <n v="0"/>
    <m/>
    <n v="1"/>
  </r>
  <r>
    <x v="8"/>
    <n v="1"/>
    <s v="GGE1.1"/>
    <x v="1"/>
    <d v="2020-11-17T00:00:00"/>
    <x v="125"/>
    <n v="4887"/>
    <s v="tussock"/>
    <s v="non-canopy"/>
    <n v="0"/>
    <n v="0"/>
    <n v="0"/>
    <s v="NA"/>
    <n v="0"/>
    <n v="1"/>
    <n v="0"/>
    <n v="0"/>
    <s v="confirmed in Apr2021"/>
    <n v="1"/>
  </r>
  <r>
    <x v="8"/>
    <n v="2"/>
    <s v="GGE1.2"/>
    <x v="1"/>
    <d v="2020-11-17T00:00:00"/>
    <x v="32"/>
    <n v="4122"/>
    <s v="NA"/>
    <s v="canopy"/>
    <n v="0"/>
    <n v="0"/>
    <n v="0"/>
    <s v="NA"/>
    <n v="0"/>
    <n v="1"/>
    <n v="0"/>
    <n v="0"/>
    <s v="Narrow leaf E. mannifera"/>
    <n v="1"/>
  </r>
  <r>
    <x v="8"/>
    <n v="2"/>
    <s v="GGE1.2"/>
    <x v="1"/>
    <d v="2020-11-17T00:00:00"/>
    <x v="124"/>
    <n v="7245"/>
    <s v="lignotuber"/>
    <m/>
    <n v="0"/>
    <n v="0"/>
    <n v="0"/>
    <s v="NA"/>
    <n v="0"/>
    <n v="2"/>
    <n v="0"/>
    <n v="0"/>
    <m/>
    <n v="2"/>
  </r>
  <r>
    <x v="8"/>
    <n v="2"/>
    <s v="GGE1.2"/>
    <x v="1"/>
    <d v="2020-11-17T00:00:00"/>
    <x v="87"/>
    <e v="#N/A"/>
    <m/>
    <m/>
    <n v="0"/>
    <n v="0"/>
    <n v="0"/>
    <s v="NA"/>
    <n v="0"/>
    <n v="1"/>
    <n v="0"/>
    <n v="0"/>
    <m/>
    <n v="1"/>
  </r>
  <r>
    <x v="8"/>
    <n v="2"/>
    <s v="GGE1.2"/>
    <x v="1"/>
    <d v="2020-11-17T00:00:00"/>
    <x v="0"/>
    <n v="7766"/>
    <m/>
    <m/>
    <n v="0"/>
    <n v="0"/>
    <n v="0"/>
    <s v="NA"/>
    <n v="0"/>
    <n v="6"/>
    <n v="0"/>
    <n v="0"/>
    <m/>
    <n v="6"/>
  </r>
  <r>
    <x v="8"/>
    <n v="3"/>
    <s v="GGE1.3"/>
    <x v="1"/>
    <d v="2020-11-17T00:00:00"/>
    <x v="43"/>
    <n v="2302"/>
    <s v="rhizome"/>
    <s v="non-canopy"/>
    <n v="0"/>
    <n v="3"/>
    <n v="0"/>
    <s v="NA"/>
    <n v="0"/>
    <n v="1"/>
    <n v="0"/>
    <n v="0"/>
    <m/>
    <n v="4"/>
  </r>
  <r>
    <x v="8"/>
    <n v="3"/>
    <s v="GGE1.3"/>
    <x v="1"/>
    <d v="2020-11-17T00:00:00"/>
    <x v="68"/>
    <n v="4145"/>
    <s v="NA"/>
    <s v="canopy"/>
    <n v="0"/>
    <n v="0"/>
    <n v="0"/>
    <s v="NA"/>
    <n v="0"/>
    <n v="1"/>
    <n v="0"/>
    <n v="0"/>
    <s v="confirmed in Apr2021"/>
    <n v="1"/>
  </r>
  <r>
    <x v="8"/>
    <n v="3"/>
    <s v="GGE1.3"/>
    <x v="1"/>
    <d v="2020-11-17T00:00:00"/>
    <x v="0"/>
    <n v="7766"/>
    <m/>
    <m/>
    <n v="0"/>
    <n v="0"/>
    <n v="0"/>
    <s v="NA"/>
    <n v="0"/>
    <n v="24"/>
    <n v="0"/>
    <n v="0"/>
    <m/>
    <n v="24"/>
  </r>
  <r>
    <x v="8"/>
    <n v="3"/>
    <s v="GGE1.3"/>
    <x v="1"/>
    <d v="2020-11-17T00:00:00"/>
    <x v="126"/>
    <n v="7653"/>
    <m/>
    <m/>
    <n v="0"/>
    <n v="15"/>
    <n v="0"/>
    <s v="NA"/>
    <n v="0"/>
    <n v="0"/>
    <n v="0"/>
    <n v="0"/>
    <s v="no specimen but likely rugulosa"/>
    <n v="15"/>
  </r>
  <r>
    <x v="8"/>
    <n v="3"/>
    <s v="GGE1.3"/>
    <x v="1"/>
    <d v="2020-11-17T00:00:00"/>
    <x v="52"/>
    <n v="2451"/>
    <m/>
    <m/>
    <n v="0"/>
    <n v="0"/>
    <n v="0"/>
    <s v="NA"/>
    <n v="0"/>
    <n v="1"/>
    <n v="0"/>
    <n v="1"/>
    <s v="probably habra"/>
    <n v="1"/>
  </r>
  <r>
    <x v="8"/>
    <n v="3"/>
    <s v="GGE1.3"/>
    <x v="1"/>
    <d v="2020-11-17T00:00:00"/>
    <x v="124"/>
    <n v="7245"/>
    <m/>
    <m/>
    <n v="0"/>
    <n v="0"/>
    <n v="0"/>
    <s v="NA"/>
    <n v="0"/>
    <n v="1"/>
    <n v="0"/>
    <n v="0"/>
    <m/>
    <n v="1"/>
  </r>
  <r>
    <x v="8"/>
    <n v="3"/>
    <s v="GGE1.3"/>
    <x v="1"/>
    <d v="2020-11-17T00:00:00"/>
    <x v="91"/>
    <n v="10442"/>
    <m/>
    <m/>
    <n v="0"/>
    <n v="0"/>
    <n v="0"/>
    <s v="NA"/>
    <n v="0"/>
    <n v="1"/>
    <n v="0"/>
    <n v="0"/>
    <m/>
    <n v="1"/>
  </r>
  <r>
    <x v="8"/>
    <n v="3"/>
    <s v="GGE1.3"/>
    <x v="1"/>
    <d v="2020-11-17T00:00:00"/>
    <x v="55"/>
    <n v="11903"/>
    <m/>
    <m/>
    <n v="0"/>
    <n v="0"/>
    <n v="0"/>
    <s v="NA"/>
    <n v="0"/>
    <n v="3"/>
    <n v="0"/>
    <n v="0"/>
    <m/>
    <n v="3"/>
  </r>
  <r>
    <x v="8"/>
    <n v="3"/>
    <s v="GGE1.3"/>
    <x v="1"/>
    <d v="2020-11-17T00:00:00"/>
    <x v="26"/>
    <n v="3243"/>
    <m/>
    <m/>
    <n v="0"/>
    <n v="0"/>
    <n v="0"/>
    <s v="NA"/>
    <n v="0"/>
    <n v="1"/>
    <n v="0"/>
    <n v="0"/>
    <m/>
    <n v="1"/>
  </r>
  <r>
    <x v="8"/>
    <n v="4"/>
    <s v="GGE1.4"/>
    <x v="1"/>
    <d v="2020-11-17T00:00:00"/>
    <x v="43"/>
    <n v="2302"/>
    <s v="rhizome"/>
    <s v="non-canopy"/>
    <n v="0"/>
    <n v="4"/>
    <n v="0"/>
    <s v="NA"/>
    <n v="0"/>
    <n v="0"/>
    <n v="0"/>
    <n v="0"/>
    <m/>
    <n v="4"/>
  </r>
  <r>
    <x v="8"/>
    <n v="4"/>
    <s v="GGE1.4"/>
    <x v="1"/>
    <d v="2020-11-17T00:00:00"/>
    <x v="22"/>
    <n v="2516"/>
    <s v="tussock"/>
    <s v="non-canopy"/>
    <n v="0"/>
    <n v="4"/>
    <n v="0"/>
    <s v="NA"/>
    <n v="0"/>
    <n v="0"/>
    <n v="0"/>
    <n v="0"/>
    <m/>
    <n v="4"/>
  </r>
  <r>
    <x v="8"/>
    <n v="4"/>
    <s v="GGE1.4"/>
    <x v="1"/>
    <d v="2020-11-17T00:00:00"/>
    <x v="32"/>
    <n v="4122"/>
    <m/>
    <m/>
    <n v="0"/>
    <n v="0"/>
    <n v="0"/>
    <s v="NA"/>
    <n v="0"/>
    <n v="1"/>
    <n v="0"/>
    <n v="0"/>
    <s v="Narrow leaf E. mannifera"/>
    <n v="1"/>
  </r>
  <r>
    <x v="8"/>
    <n v="4"/>
    <s v="GGE1.4"/>
    <x v="1"/>
    <d v="2020-11-17T00:00:00"/>
    <x v="0"/>
    <n v="7766"/>
    <m/>
    <m/>
    <n v="0"/>
    <n v="0"/>
    <n v="0"/>
    <s v="NA"/>
    <n v="0"/>
    <n v="17"/>
    <n v="0"/>
    <n v="0"/>
    <m/>
    <n v="17"/>
  </r>
  <r>
    <x v="8"/>
    <n v="4"/>
    <s v="GGE1.4"/>
    <x v="1"/>
    <d v="2020-11-17T00:00:00"/>
    <x v="91"/>
    <n v="10442"/>
    <m/>
    <m/>
    <n v="0"/>
    <n v="0"/>
    <n v="0"/>
    <s v="NA"/>
    <n v="0"/>
    <n v="1"/>
    <n v="0"/>
    <n v="0"/>
    <s v="?canadensis"/>
    <n v="1"/>
  </r>
  <r>
    <x v="8"/>
    <n v="5"/>
    <s v="GGE1.5"/>
    <x v="1"/>
    <d v="2020-11-17T00:00:00"/>
    <x v="43"/>
    <n v="2302"/>
    <s v="rhizome"/>
    <s v="non-canopy"/>
    <n v="0"/>
    <n v="3"/>
    <n v="0"/>
    <s v="NA"/>
    <n v="0"/>
    <n v="0"/>
    <n v="0"/>
    <n v="0"/>
    <m/>
    <n v="3"/>
  </r>
  <r>
    <x v="8"/>
    <n v="5"/>
    <s v="GGE1.5"/>
    <x v="1"/>
    <d v="2020-11-17T00:00:00"/>
    <x v="22"/>
    <n v="2516"/>
    <s v="tussock"/>
    <s v="non-canopy"/>
    <n v="0"/>
    <n v="1"/>
    <n v="0"/>
    <s v="NA"/>
    <n v="0"/>
    <n v="0"/>
    <n v="0"/>
    <n v="0"/>
    <m/>
    <n v="1"/>
  </r>
  <r>
    <x v="8"/>
    <n v="5"/>
    <s v="GGE1.5"/>
    <x v="1"/>
    <d v="2020-11-17T00:00:00"/>
    <x v="86"/>
    <n v="4058"/>
    <m/>
    <m/>
    <n v="0"/>
    <n v="0"/>
    <n v="0"/>
    <s v="NA"/>
    <n v="0"/>
    <n v="1"/>
    <n v="0"/>
    <n v="0"/>
    <m/>
    <n v="1"/>
  </r>
  <r>
    <x v="8"/>
    <n v="5"/>
    <s v="GGE1.5"/>
    <x v="1"/>
    <d v="2020-11-17T00:00:00"/>
    <x v="68"/>
    <n v="4145"/>
    <m/>
    <m/>
    <n v="0"/>
    <n v="0"/>
    <n v="0"/>
    <s v="NA"/>
    <n v="0"/>
    <n v="2"/>
    <n v="0"/>
    <n v="0"/>
    <m/>
    <n v="2"/>
  </r>
  <r>
    <x v="8"/>
    <n v="5"/>
    <s v="GGE1.5"/>
    <x v="1"/>
    <d v="2020-11-17T00:00:00"/>
    <x v="0"/>
    <n v="7766"/>
    <m/>
    <m/>
    <n v="0"/>
    <n v="0"/>
    <n v="0"/>
    <s v="NA"/>
    <n v="0"/>
    <n v="23"/>
    <n v="0"/>
    <n v="0"/>
    <m/>
    <n v="23"/>
  </r>
  <r>
    <x v="8"/>
    <n v="5"/>
    <s v="GGE1.5"/>
    <x v="1"/>
    <d v="2020-11-17T00:00:00"/>
    <x v="69"/>
    <n v="7970"/>
    <m/>
    <m/>
    <n v="0"/>
    <n v="0"/>
    <n v="0"/>
    <s v="NA"/>
    <n v="0"/>
    <n v="1"/>
    <n v="0"/>
    <n v="0"/>
    <m/>
    <n v="1"/>
  </r>
  <r>
    <x v="8"/>
    <n v="5"/>
    <s v="GGE1.5"/>
    <x v="1"/>
    <d v="2020-11-17T00:00:00"/>
    <x v="85"/>
    <n v="11086"/>
    <m/>
    <m/>
    <n v="0"/>
    <n v="0"/>
    <n v="0"/>
    <s v="NA"/>
    <n v="0"/>
    <n v="1"/>
    <n v="0"/>
    <n v="0"/>
    <s v="uncertain ID, changed from E. gunnii to E. billardieranum subsp. Hydrophilum on the basis of confirmed specimen from CC2"/>
    <n v="1"/>
  </r>
  <r>
    <x v="8"/>
    <n v="5"/>
    <s v="GGE1.5"/>
    <x v="1"/>
    <d v="2020-11-17T00:00:00"/>
    <x v="55"/>
    <n v="11903"/>
    <m/>
    <m/>
    <n v="0"/>
    <n v="0"/>
    <n v="0"/>
    <s v="NA"/>
    <n v="0"/>
    <n v="0"/>
    <n v="1"/>
    <n v="0"/>
    <m/>
    <n v="0"/>
  </r>
  <r>
    <x v="8"/>
    <n v="6"/>
    <s v="GGE1.6"/>
    <x v="1"/>
    <d v="2020-11-17T00:00:00"/>
    <x v="43"/>
    <n v="2302"/>
    <s v="rhizome"/>
    <s v="non-canopy"/>
    <n v="0"/>
    <n v="6"/>
    <n v="0"/>
    <s v="NA"/>
    <n v="0"/>
    <n v="0"/>
    <n v="0"/>
    <n v="0"/>
    <m/>
    <n v="6"/>
  </r>
  <r>
    <x v="8"/>
    <n v="6"/>
    <s v="GGE1.6"/>
    <x v="1"/>
    <d v="2020-11-17T00:00:00"/>
    <x v="22"/>
    <n v="2516"/>
    <s v="tussock"/>
    <s v="non-canopy"/>
    <n v="0"/>
    <n v="1"/>
    <n v="0"/>
    <s v="NA"/>
    <n v="0"/>
    <n v="0"/>
    <n v="0"/>
    <n v="0"/>
    <m/>
    <n v="1"/>
  </r>
  <r>
    <x v="8"/>
    <n v="6"/>
    <s v="GGE1.6"/>
    <x v="1"/>
    <d v="2020-11-17T00:00:00"/>
    <x v="26"/>
    <n v="3243"/>
    <m/>
    <m/>
    <n v="0"/>
    <n v="0"/>
    <n v="0"/>
    <s v="NA"/>
    <n v="0"/>
    <n v="1"/>
    <n v="0"/>
    <n v="0"/>
    <m/>
    <n v="1"/>
  </r>
  <r>
    <x v="8"/>
    <n v="6"/>
    <s v="GGE1.6"/>
    <x v="1"/>
    <d v="2020-11-17T00:00:00"/>
    <x v="0"/>
    <n v="7766"/>
    <m/>
    <m/>
    <n v="0"/>
    <n v="0"/>
    <n v="0"/>
    <s v="NA"/>
    <n v="0"/>
    <n v="10"/>
    <n v="0"/>
    <n v="0"/>
    <m/>
    <n v="10"/>
  </r>
  <r>
    <x v="8"/>
    <n v="6"/>
    <s v="GGE1.6"/>
    <x v="1"/>
    <d v="2020-11-17T00:00:00"/>
    <x v="69"/>
    <n v="7970"/>
    <m/>
    <m/>
    <n v="0"/>
    <n v="0"/>
    <n v="0"/>
    <s v="NA"/>
    <n v="0"/>
    <n v="3"/>
    <n v="0"/>
    <n v="0"/>
    <m/>
    <n v="3"/>
  </r>
  <r>
    <x v="8"/>
    <n v="6"/>
    <s v="GGE1.6"/>
    <x v="1"/>
    <d v="2020-11-17T00:00:00"/>
    <x v="1"/>
    <n v="3997"/>
    <m/>
    <m/>
    <n v="0"/>
    <n v="0"/>
    <n v="0"/>
    <s v="NA"/>
    <n v="0"/>
    <n v="3"/>
    <n v="0"/>
    <n v="0"/>
    <m/>
    <n v="3"/>
  </r>
  <r>
    <x v="8"/>
    <n v="6"/>
    <s v="GGE1.6"/>
    <x v="1"/>
    <d v="2020-11-17T00:00:00"/>
    <x v="125"/>
    <n v="4887"/>
    <s v="tussock"/>
    <s v="non-canopy"/>
    <n v="0"/>
    <n v="0"/>
    <n v="0"/>
    <s v="NA"/>
    <n v="0"/>
    <n v="1"/>
    <n v="0"/>
    <n v="0"/>
    <s v="confirmed in Apr2021"/>
    <n v="1"/>
  </r>
  <r>
    <x v="8"/>
    <n v="6"/>
    <s v="GGE1.6"/>
    <x v="1"/>
    <d v="2020-11-17T00:00:00"/>
    <x v="89"/>
    <n v="1161"/>
    <m/>
    <m/>
    <n v="0"/>
    <n v="0"/>
    <n v="0"/>
    <s v="NA"/>
    <n v="0"/>
    <n v="1"/>
    <n v="0"/>
    <n v="0"/>
    <m/>
    <n v="1"/>
  </r>
  <r>
    <x v="8"/>
    <n v="7"/>
    <s v="GGE1.7"/>
    <x v="1"/>
    <d v="2020-11-17T00:00:00"/>
    <x v="0"/>
    <n v="7766"/>
    <s v="lignotuber"/>
    <s v="canopy"/>
    <n v="0"/>
    <n v="1"/>
    <n v="0"/>
    <s v="NA"/>
    <n v="0"/>
    <n v="6"/>
    <n v="0"/>
    <n v="0"/>
    <m/>
    <n v="7"/>
  </r>
  <r>
    <x v="8"/>
    <n v="7"/>
    <s v="GGE1.7"/>
    <x v="1"/>
    <d v="2020-11-17T00:00:00"/>
    <x v="43"/>
    <n v="2302"/>
    <s v="rhizome"/>
    <s v="non-canopy"/>
    <n v="0"/>
    <n v="12"/>
    <n v="1"/>
    <s v="NA"/>
    <n v="0"/>
    <n v="1"/>
    <n v="0"/>
    <n v="0"/>
    <m/>
    <n v="13"/>
  </r>
  <r>
    <x v="8"/>
    <n v="7"/>
    <s v="GGE1.7"/>
    <x v="1"/>
    <d v="2020-11-17T00:00:00"/>
    <x v="22"/>
    <n v="2516"/>
    <s v="tussock"/>
    <s v="non-canopy"/>
    <n v="0"/>
    <n v="1"/>
    <n v="1"/>
    <s v="NA"/>
    <n v="0"/>
    <n v="0"/>
    <n v="0"/>
    <n v="0"/>
    <m/>
    <n v="1"/>
  </r>
  <r>
    <x v="8"/>
    <n v="7"/>
    <s v="GGE1.7"/>
    <x v="1"/>
    <d v="2020-11-17T00:00:00"/>
    <x v="79"/>
    <n v="11190"/>
    <m/>
    <m/>
    <n v="0"/>
    <n v="0"/>
    <n v="0"/>
    <s v="NA"/>
    <n v="0"/>
    <n v="1"/>
    <n v="0"/>
    <n v="0"/>
    <m/>
    <n v="1"/>
  </r>
  <r>
    <x v="8"/>
    <n v="7"/>
    <s v="GGE1.7"/>
    <x v="1"/>
    <d v="2020-11-17T00:00:00"/>
    <x v="9"/>
    <n v="8875"/>
    <m/>
    <m/>
    <n v="0"/>
    <n v="0"/>
    <n v="0"/>
    <s v="NA"/>
    <n v="0"/>
    <n v="2"/>
    <n v="0"/>
    <n v="0"/>
    <m/>
    <n v="2"/>
  </r>
  <r>
    <x v="8"/>
    <n v="7"/>
    <s v="GGE1.7"/>
    <x v="1"/>
    <d v="2020-11-17T00:00:00"/>
    <x v="52"/>
    <n v="2451"/>
    <m/>
    <m/>
    <n v="0"/>
    <n v="0"/>
    <n v="0"/>
    <s v="NA"/>
    <n v="0"/>
    <n v="2"/>
    <n v="0"/>
    <n v="1"/>
    <s v="probably habra"/>
    <n v="2"/>
  </r>
  <r>
    <x v="8"/>
    <n v="7"/>
    <s v="GGE1.7"/>
    <x v="1"/>
    <d v="2020-11-17T00:00:00"/>
    <x v="8"/>
    <n v="7993"/>
    <m/>
    <m/>
    <n v="0"/>
    <n v="0"/>
    <n v="0"/>
    <s v="NA"/>
    <n v="0"/>
    <n v="1"/>
    <n v="0"/>
    <n v="0"/>
    <m/>
    <n v="1"/>
  </r>
  <r>
    <x v="8"/>
    <n v="8"/>
    <s v="GGE1.8"/>
    <x v="1"/>
    <d v="2020-11-17T00:00:00"/>
    <x v="9"/>
    <n v="8875"/>
    <s v="lignotuber"/>
    <s v="soil-persistent"/>
    <n v="0"/>
    <n v="1"/>
    <n v="0"/>
    <s v="NA"/>
    <n v="0"/>
    <n v="4"/>
    <n v="0"/>
    <n v="0"/>
    <m/>
    <n v="5"/>
  </r>
  <r>
    <x v="8"/>
    <n v="8"/>
    <s v="GGE1.8"/>
    <x v="1"/>
    <d v="2020-11-17T00:00:00"/>
    <x v="43"/>
    <n v="2302"/>
    <s v="rhizome"/>
    <s v="non-canopy"/>
    <n v="0"/>
    <n v="4"/>
    <n v="0"/>
    <s v="NA"/>
    <n v="0"/>
    <n v="0"/>
    <n v="0"/>
    <n v="0"/>
    <m/>
    <n v="4"/>
  </r>
  <r>
    <x v="8"/>
    <n v="8"/>
    <s v="GGE1.8"/>
    <x v="1"/>
    <d v="2020-11-17T00:00:00"/>
    <x v="79"/>
    <n v="11190"/>
    <m/>
    <m/>
    <n v="0"/>
    <n v="0"/>
    <n v="0"/>
    <s v="NA"/>
    <n v="0"/>
    <n v="6"/>
    <n v="0"/>
    <n v="5"/>
    <m/>
    <n v="6"/>
  </r>
  <r>
    <x v="8"/>
    <n v="8"/>
    <s v="GGE1.8"/>
    <x v="1"/>
    <d v="2020-11-17T00:00:00"/>
    <x v="17"/>
    <n v="5532"/>
    <m/>
    <m/>
    <n v="0"/>
    <n v="3"/>
    <n v="0"/>
    <s v="NA"/>
    <n v="0"/>
    <n v="0"/>
    <n v="0"/>
    <n v="0"/>
    <m/>
    <n v="3"/>
  </r>
  <r>
    <x v="8"/>
    <n v="8"/>
    <s v="GGE1.8"/>
    <x v="1"/>
    <d v="2020-11-17T00:00:00"/>
    <x v="91"/>
    <n v="10442"/>
    <m/>
    <m/>
    <n v="0"/>
    <n v="0"/>
    <n v="0"/>
    <s v="NA"/>
    <n v="0"/>
    <n v="1"/>
    <n v="0"/>
    <m/>
    <m/>
    <n v="1"/>
  </r>
  <r>
    <x v="8"/>
    <n v="8"/>
    <s v="GGE1.8"/>
    <x v="1"/>
    <d v="2020-11-17T00:00:00"/>
    <x v="72"/>
    <s v="SENE"/>
    <m/>
    <m/>
    <n v="0"/>
    <n v="0"/>
    <n v="0"/>
    <s v="NA"/>
    <n v="0"/>
    <n v="1"/>
    <n v="0"/>
    <n v="1"/>
    <m/>
    <n v="1"/>
  </r>
  <r>
    <x v="8"/>
    <n v="8"/>
    <s v="GGE1.8"/>
    <x v="1"/>
    <d v="2020-11-17T00:00:00"/>
    <x v="0"/>
    <n v="7766"/>
    <m/>
    <m/>
    <n v="0"/>
    <n v="0"/>
    <n v="0"/>
    <s v="NA"/>
    <n v="0"/>
    <n v="7"/>
    <n v="0"/>
    <n v="0"/>
    <m/>
    <n v="7"/>
  </r>
  <r>
    <x v="8"/>
    <n v="9"/>
    <s v="GGE1.9"/>
    <x v="1"/>
    <d v="2020-11-17T00:00:00"/>
    <x v="9"/>
    <n v="8875"/>
    <s v="lignotuber"/>
    <s v="soil-persistent"/>
    <n v="0"/>
    <n v="1"/>
    <n v="0"/>
    <s v="NA"/>
    <n v="0"/>
    <n v="0"/>
    <n v="0"/>
    <n v="0"/>
    <m/>
    <n v="1"/>
  </r>
  <r>
    <x v="8"/>
    <n v="9"/>
    <s v="GGE1.9"/>
    <x v="1"/>
    <d v="2020-11-17T00:00:00"/>
    <x v="0"/>
    <n v="7766"/>
    <s v="lignotuber"/>
    <s v="canopy"/>
    <n v="0"/>
    <n v="1"/>
    <n v="0"/>
    <s v="NA"/>
    <n v="0"/>
    <n v="1"/>
    <n v="0"/>
    <n v="0"/>
    <m/>
    <n v="2"/>
  </r>
  <r>
    <x v="8"/>
    <n v="9"/>
    <s v="GGE1.9"/>
    <x v="1"/>
    <d v="2020-11-17T00:00:00"/>
    <x v="43"/>
    <n v="2302"/>
    <s v="rhizome"/>
    <s v="non-canopy"/>
    <n v="0"/>
    <n v="24"/>
    <n v="0"/>
    <s v="NA"/>
    <n v="0"/>
    <n v="0"/>
    <n v="0"/>
    <n v="0"/>
    <m/>
    <n v="24"/>
  </r>
  <r>
    <x v="8"/>
    <n v="9"/>
    <s v="GGE1.9"/>
    <x v="1"/>
    <d v="2020-11-17T00:00:00"/>
    <x v="45"/>
    <n v="3300"/>
    <s v="tussock"/>
    <s v="non-canopy"/>
    <n v="0"/>
    <n v="1"/>
    <n v="0"/>
    <s v="NA"/>
    <n v="0"/>
    <n v="0"/>
    <n v="0"/>
    <n v="0"/>
    <m/>
    <n v="1"/>
  </r>
  <r>
    <x v="8"/>
    <n v="9"/>
    <s v="GGE1.9"/>
    <x v="1"/>
    <d v="2020-11-17T00:00:00"/>
    <x v="22"/>
    <n v="2516"/>
    <s v="tussock"/>
    <s v="non-canopy"/>
    <n v="0"/>
    <n v="3"/>
    <n v="0"/>
    <s v="NA"/>
    <n v="0"/>
    <n v="0"/>
    <n v="0"/>
    <n v="0"/>
    <m/>
    <n v="3"/>
  </r>
  <r>
    <x v="8"/>
    <n v="9"/>
    <s v="GGE1.9"/>
    <x v="1"/>
    <d v="2020-11-17T00:00:00"/>
    <x v="21"/>
    <n v="1377"/>
    <m/>
    <m/>
    <n v="0"/>
    <n v="0"/>
    <n v="0"/>
    <s v="NA"/>
    <n v="0"/>
    <n v="4"/>
    <n v="0"/>
    <n v="2"/>
    <m/>
    <n v="4"/>
  </r>
  <r>
    <x v="8"/>
    <n v="9"/>
    <s v="GGE1.9"/>
    <x v="1"/>
    <d v="2020-11-17T00:00:00"/>
    <x v="68"/>
    <n v="4145"/>
    <m/>
    <m/>
    <n v="0"/>
    <n v="0"/>
    <n v="0"/>
    <s v="NA"/>
    <n v="0"/>
    <n v="1"/>
    <n v="0"/>
    <n v="0"/>
    <m/>
    <n v="1"/>
  </r>
  <r>
    <x v="8"/>
    <n v="10"/>
    <s v="GGE1.10"/>
    <x v="1"/>
    <d v="2020-11-17T00:00:00"/>
    <x v="43"/>
    <n v="2302"/>
    <s v="rhizome"/>
    <s v="non-canopy"/>
    <n v="0"/>
    <n v="6"/>
    <n v="0"/>
    <s v="NA"/>
    <n v="0"/>
    <n v="0"/>
    <n v="0"/>
    <n v="0"/>
    <m/>
    <n v="6"/>
  </r>
  <r>
    <x v="8"/>
    <n v="10"/>
    <s v="GGE1.10"/>
    <x v="1"/>
    <d v="2020-11-17T00:00:00"/>
    <x v="9"/>
    <n v="8875"/>
    <s v="lignotuber"/>
    <s v="soil-persistent"/>
    <n v="0"/>
    <n v="1"/>
    <n v="0"/>
    <s v="NA"/>
    <n v="0"/>
    <n v="0"/>
    <n v="0"/>
    <n v="0"/>
    <m/>
    <n v="1"/>
  </r>
  <r>
    <x v="8"/>
    <n v="10"/>
    <s v="GGE1.10"/>
    <x v="1"/>
    <d v="2020-11-17T00:00:00"/>
    <x v="20"/>
    <n v="2557"/>
    <m/>
    <m/>
    <n v="0"/>
    <n v="1"/>
    <n v="0"/>
    <s v="NA"/>
    <n v="0"/>
    <n v="0"/>
    <n v="0"/>
    <n v="0"/>
    <m/>
    <n v="1"/>
  </r>
  <r>
    <x v="8"/>
    <n v="10"/>
    <s v="GGE1.10"/>
    <x v="1"/>
    <d v="2020-11-17T00:00:00"/>
    <x v="68"/>
    <n v="4145"/>
    <m/>
    <m/>
    <n v="0"/>
    <n v="0"/>
    <n v="0"/>
    <s v="NA"/>
    <n v="0"/>
    <n v="1"/>
    <n v="0"/>
    <n v="0"/>
    <m/>
    <n v="1"/>
  </r>
  <r>
    <x v="8"/>
    <n v="10"/>
    <s v="GGE1.10"/>
    <x v="1"/>
    <d v="2020-11-17T00:00:00"/>
    <x v="32"/>
    <n v="4122"/>
    <m/>
    <m/>
    <n v="0"/>
    <n v="0"/>
    <n v="0"/>
    <s v="NA"/>
    <n v="0"/>
    <n v="1"/>
    <n v="0"/>
    <n v="0"/>
    <m/>
    <n v="1"/>
  </r>
  <r>
    <x v="8"/>
    <n v="11"/>
    <s v="GGE1.11"/>
    <x v="1"/>
    <d v="2020-11-17T00:00:00"/>
    <x v="43"/>
    <n v="2302"/>
    <s v="rhizome"/>
    <s v="non-canopy"/>
    <n v="0"/>
    <n v="3"/>
    <n v="0"/>
    <s v="NA"/>
    <n v="0"/>
    <n v="0"/>
    <n v="0"/>
    <n v="0"/>
    <m/>
    <n v="3"/>
  </r>
  <r>
    <x v="8"/>
    <n v="11"/>
    <s v="GGE1.11"/>
    <x v="1"/>
    <d v="2020-11-17T00:00:00"/>
    <x v="20"/>
    <n v="2557"/>
    <m/>
    <m/>
    <n v="0"/>
    <n v="3"/>
    <n v="0"/>
    <s v="NA"/>
    <n v="0"/>
    <n v="0"/>
    <n v="0"/>
    <n v="0"/>
    <m/>
    <n v="3"/>
  </r>
  <r>
    <x v="8"/>
    <n v="11"/>
    <s v="GGE1.11"/>
    <x v="1"/>
    <d v="2020-11-17T00:00:00"/>
    <x v="26"/>
    <n v="3243"/>
    <m/>
    <m/>
    <n v="0"/>
    <n v="1"/>
    <n v="0"/>
    <s v="NA"/>
    <n v="0"/>
    <n v="0"/>
    <n v="0"/>
    <n v="0"/>
    <m/>
    <n v="1"/>
  </r>
  <r>
    <x v="8"/>
    <n v="12"/>
    <s v="GGE1.12"/>
    <x v="1"/>
    <d v="2020-11-17T00:00:00"/>
    <x v="20"/>
    <n v="2557"/>
    <s v="rhizome"/>
    <s v="transient"/>
    <n v="0"/>
    <n v="4"/>
    <n v="0"/>
    <s v="NA"/>
    <n v="0"/>
    <n v="0"/>
    <n v="0"/>
    <n v="0"/>
    <m/>
    <n v="4"/>
  </r>
  <r>
    <x v="8"/>
    <n v="12"/>
    <s v="GGE1.12"/>
    <x v="1"/>
    <d v="2020-11-17T00:00:00"/>
    <x v="18"/>
    <n v="2445"/>
    <s v="tussock"/>
    <s v="non-canopy"/>
    <n v="0"/>
    <n v="2"/>
    <n v="0"/>
    <s v="NA"/>
    <n v="0"/>
    <n v="0"/>
    <n v="0"/>
    <n v="0"/>
    <m/>
    <n v="2"/>
  </r>
  <r>
    <x v="8"/>
    <n v="12"/>
    <s v="GGE1.12"/>
    <x v="1"/>
    <d v="2020-11-17T00:00:00"/>
    <x v="19"/>
    <n v="6325"/>
    <s v="tussock"/>
    <s v="non-canopy"/>
    <n v="0"/>
    <n v="1"/>
    <n v="0"/>
    <s v="NA"/>
    <n v="0"/>
    <n v="0"/>
    <n v="0"/>
    <n v="0"/>
    <m/>
    <n v="1"/>
  </r>
  <r>
    <x v="8"/>
    <n v="12"/>
    <s v="GGE1.12"/>
    <x v="1"/>
    <d v="2020-11-17T00:00:00"/>
    <x v="43"/>
    <n v="2302"/>
    <s v="rhizome"/>
    <s v="non-canopy"/>
    <n v="0"/>
    <n v="1"/>
    <n v="0"/>
    <s v="NA"/>
    <n v="0"/>
    <n v="0"/>
    <n v="0"/>
    <n v="0"/>
    <m/>
    <n v="1"/>
  </r>
  <r>
    <x v="8"/>
    <n v="13"/>
    <s v="GGE1.13"/>
    <x v="1"/>
    <d v="2020-11-17T00:00:00"/>
    <x v="43"/>
    <n v="2302"/>
    <s v="rhizome"/>
    <s v="non-canopy"/>
    <n v="0"/>
    <n v="3"/>
    <n v="0"/>
    <s v="NA"/>
    <n v="0"/>
    <n v="0"/>
    <n v="0"/>
    <n v="0"/>
    <m/>
    <n v="3"/>
  </r>
  <r>
    <x v="8"/>
    <n v="13"/>
    <s v="GGE1.13"/>
    <x v="1"/>
    <d v="2020-11-17T00:00:00"/>
    <x v="20"/>
    <n v="2557"/>
    <m/>
    <m/>
    <n v="0"/>
    <n v="3"/>
    <n v="0"/>
    <s v="NA"/>
    <n v="0"/>
    <n v="0"/>
    <n v="0"/>
    <n v="0"/>
    <m/>
    <n v="3"/>
  </r>
  <r>
    <x v="8"/>
    <n v="14"/>
    <s v="GGE1.14"/>
    <x v="1"/>
    <d v="2020-11-17T00:00:00"/>
    <x v="17"/>
    <n v="5532"/>
    <s v="rhizome"/>
    <s v="non-canopy"/>
    <n v="0"/>
    <n v="1"/>
    <n v="0"/>
    <s v="NA"/>
    <n v="0"/>
    <n v="0"/>
    <n v="0"/>
    <n v="0"/>
    <m/>
    <n v="1"/>
  </r>
  <r>
    <x v="8"/>
    <n v="14"/>
    <s v="GGE1.14"/>
    <x v="1"/>
    <d v="2020-11-17T00:00:00"/>
    <x v="20"/>
    <n v="2557"/>
    <m/>
    <m/>
    <n v="0"/>
    <n v="2"/>
    <n v="0"/>
    <s v="NA"/>
    <n v="0"/>
    <n v="0"/>
    <n v="0"/>
    <n v="0"/>
    <m/>
    <n v="2"/>
  </r>
  <r>
    <x v="8"/>
    <n v="14"/>
    <s v="GGE1.14"/>
    <x v="1"/>
    <d v="2020-11-17T00:00:00"/>
    <x v="43"/>
    <n v="2302"/>
    <m/>
    <m/>
    <n v="0"/>
    <n v="4"/>
    <n v="0"/>
    <s v="NA"/>
    <n v="0"/>
    <n v="0"/>
    <n v="0"/>
    <n v="0"/>
    <m/>
    <n v="4"/>
  </r>
  <r>
    <x v="8"/>
    <n v="15"/>
    <s v="GGE1.15"/>
    <x v="1"/>
    <d v="2020-11-17T00:00:00"/>
    <x v="10"/>
    <n v="2469"/>
    <s v="rhizome"/>
    <s v="non-canopy"/>
    <n v="0"/>
    <n v="2"/>
    <n v="0"/>
    <s v="NA"/>
    <n v="0"/>
    <n v="0"/>
    <n v="0"/>
    <n v="0"/>
    <m/>
    <n v="2"/>
  </r>
  <r>
    <x v="8"/>
    <n v="15"/>
    <s v="GGE1.15"/>
    <x v="1"/>
    <d v="2020-11-17T00:00:00"/>
    <x v="20"/>
    <n v="2557"/>
    <m/>
    <m/>
    <n v="0"/>
    <n v="2"/>
    <n v="0"/>
    <s v="NA"/>
    <n v="0"/>
    <n v="0"/>
    <n v="0"/>
    <n v="0"/>
    <m/>
    <n v="2"/>
  </r>
  <r>
    <x v="8"/>
    <n v="16"/>
    <s v="GGE1.16"/>
    <x v="1"/>
    <d v="2020-11-17T00:00:00"/>
    <x v="43"/>
    <n v="2302"/>
    <s v="rhizome"/>
    <s v="non-canopy"/>
    <n v="0"/>
    <n v="1"/>
    <n v="0"/>
    <s v="NA"/>
    <n v="0"/>
    <n v="0"/>
    <n v="0"/>
    <n v="0"/>
    <m/>
    <n v="1"/>
  </r>
  <r>
    <x v="8"/>
    <n v="16"/>
    <s v="GGE1.16"/>
    <x v="1"/>
    <d v="2020-11-17T00:00:00"/>
    <x v="10"/>
    <n v="2469"/>
    <s v="rhizome"/>
    <s v="non-canopy"/>
    <n v="0"/>
    <n v="1"/>
    <n v="0"/>
    <s v="NA"/>
    <n v="0"/>
    <n v="0"/>
    <n v="0"/>
    <n v="0"/>
    <m/>
    <n v="1"/>
  </r>
  <r>
    <x v="8"/>
    <n v="16"/>
    <s v="GGE1.16"/>
    <x v="1"/>
    <d v="2020-11-17T00:00:00"/>
    <x v="20"/>
    <n v="2557"/>
    <m/>
    <m/>
    <n v="0"/>
    <n v="1"/>
    <n v="0"/>
    <s v="NA"/>
    <n v="0"/>
    <n v="0"/>
    <n v="0"/>
    <n v="0"/>
    <m/>
    <n v="1"/>
  </r>
  <r>
    <x v="8"/>
    <n v="17"/>
    <s v="GGE1.17"/>
    <x v="1"/>
    <d v="2020-11-17T00:00:00"/>
    <x v="43"/>
    <n v="2302"/>
    <s v="rhizome"/>
    <s v="non-canopy"/>
    <n v="0"/>
    <n v="3"/>
    <n v="0"/>
    <s v="NA"/>
    <n v="0"/>
    <n v="0"/>
    <n v="0"/>
    <n v="0"/>
    <m/>
    <n v="3"/>
  </r>
  <r>
    <x v="8"/>
    <n v="17"/>
    <s v="GGE1.17"/>
    <x v="1"/>
    <d v="2020-11-17T00:00:00"/>
    <x v="0"/>
    <n v="7766"/>
    <m/>
    <m/>
    <n v="0"/>
    <n v="0"/>
    <n v="0"/>
    <s v="NA"/>
    <n v="0"/>
    <n v="2"/>
    <n v="0"/>
    <n v="0"/>
    <m/>
    <n v="2"/>
  </r>
  <r>
    <x v="8"/>
    <n v="18"/>
    <s v="GGE1.18"/>
    <x v="1"/>
    <d v="2020-11-17T00:00:00"/>
    <x v="43"/>
    <n v="2302"/>
    <s v="rhizome"/>
    <s v="non-canopy"/>
    <n v="0"/>
    <n v="1"/>
    <n v="0"/>
    <s v="NA"/>
    <n v="0"/>
    <n v="0"/>
    <n v="0"/>
    <n v="0"/>
    <m/>
    <n v="1"/>
  </r>
  <r>
    <x v="8"/>
    <n v="18"/>
    <s v="GGE1.18"/>
    <x v="1"/>
    <d v="2020-11-17T00:00:00"/>
    <x v="20"/>
    <n v="2557"/>
    <m/>
    <m/>
    <n v="0"/>
    <n v="4"/>
    <n v="0"/>
    <s v="NA"/>
    <n v="0"/>
    <n v="0"/>
    <n v="0"/>
    <n v="0"/>
    <m/>
    <n v="4"/>
  </r>
  <r>
    <x v="8"/>
    <n v="19"/>
    <s v="GGE1.19"/>
    <x v="1"/>
    <d v="2020-11-17T00:00:00"/>
    <x v="18"/>
    <n v="2445"/>
    <s v="tussock"/>
    <s v="non-canopy"/>
    <n v="0"/>
    <n v="1"/>
    <n v="0"/>
    <s v="NA"/>
    <n v="0"/>
    <n v="0"/>
    <n v="0"/>
    <n v="0"/>
    <m/>
    <n v="1"/>
  </r>
  <r>
    <x v="8"/>
    <n v="19"/>
    <s v="GGE1.19"/>
    <x v="1"/>
    <d v="2020-11-17T00:00:00"/>
    <x v="10"/>
    <n v="2469"/>
    <s v="rhizome"/>
    <s v="non-canopy"/>
    <n v="0"/>
    <n v="1"/>
    <n v="0"/>
    <s v="NA"/>
    <n v="0"/>
    <n v="0"/>
    <n v="0"/>
    <n v="0"/>
    <m/>
    <n v="1"/>
  </r>
  <r>
    <x v="8"/>
    <n v="19"/>
    <s v="GGE1.19"/>
    <x v="1"/>
    <d v="2020-11-17T00:00:00"/>
    <x v="23"/>
    <n v="7138"/>
    <s v="rhizome"/>
    <s v="transient"/>
    <n v="0"/>
    <n v="7"/>
    <n v="0"/>
    <s v="NA"/>
    <n v="0"/>
    <n v="0"/>
    <n v="0"/>
    <n v="0"/>
    <m/>
    <n v="7"/>
  </r>
  <r>
    <x v="8"/>
    <n v="19"/>
    <s v="GGE1.19"/>
    <x v="1"/>
    <d v="2020-11-17T00:00:00"/>
    <x v="17"/>
    <n v="5532"/>
    <s v="rhizome"/>
    <s v="non-canopy"/>
    <n v="0"/>
    <n v="2"/>
    <n v="0"/>
    <s v="NA"/>
    <n v="0"/>
    <n v="0"/>
    <n v="0"/>
    <n v="0"/>
    <m/>
    <n v="2"/>
  </r>
  <r>
    <x v="8"/>
    <n v="20"/>
    <s v="GGE1.20"/>
    <x v="1"/>
    <d v="2020-11-17T00:00:00"/>
    <x v="10"/>
    <n v="2469"/>
    <s v="rhizome"/>
    <s v="non-canopy"/>
    <n v="0"/>
    <n v="1"/>
    <n v="0"/>
    <s v="NA"/>
    <n v="0"/>
    <n v="0"/>
    <n v="0"/>
    <n v="0"/>
    <m/>
    <n v="1"/>
  </r>
  <r>
    <x v="8"/>
    <n v="20"/>
    <s v="GGE1.20"/>
    <x v="1"/>
    <d v="2020-11-17T00:00:00"/>
    <x v="17"/>
    <n v="5532"/>
    <s v="rhizome"/>
    <s v="non-canopy"/>
    <n v="0"/>
    <n v="0"/>
    <n v="0"/>
    <s v="NA"/>
    <n v="0"/>
    <n v="0"/>
    <n v="0"/>
    <n v="0"/>
    <m/>
    <n v="0"/>
  </r>
  <r>
    <x v="8"/>
    <n v="20"/>
    <s v="GGE1.20"/>
    <x v="1"/>
    <d v="2020-11-17T00:00:00"/>
    <x v="43"/>
    <n v="2302"/>
    <m/>
    <m/>
    <n v="0"/>
    <n v="1"/>
    <n v="0"/>
    <s v="NA"/>
    <n v="0"/>
    <n v="0"/>
    <n v="0"/>
    <n v="0"/>
    <m/>
    <n v="1"/>
  </r>
  <r>
    <x v="9"/>
    <n v="1"/>
    <s v="GGE2.1"/>
    <x v="1"/>
    <d v="2020-11-17T00:00:00"/>
    <x v="43"/>
    <n v="2302"/>
    <s v="rhizome"/>
    <s v="non-canopy"/>
    <s v="NA"/>
    <n v="20"/>
    <n v="0"/>
    <s v="NA"/>
    <n v="0"/>
    <n v="0"/>
    <n v="0"/>
    <n v="0"/>
    <m/>
    <n v="20"/>
  </r>
  <r>
    <x v="9"/>
    <n v="1"/>
    <s v="GGE2.1"/>
    <x v="1"/>
    <d v="2020-11-17T00:00:00"/>
    <x v="22"/>
    <n v="2516"/>
    <s v="rhizome"/>
    <s v="non-canopy"/>
    <s v="NA"/>
    <n v="2"/>
    <n v="0"/>
    <s v="NA"/>
    <n v="0"/>
    <s v="NA"/>
    <s v="NA"/>
    <s v="NA"/>
    <m/>
    <n v="2"/>
  </r>
  <r>
    <x v="9"/>
    <n v="1"/>
    <s v="GGE2.1"/>
    <x v="1"/>
    <d v="2020-11-17T00:00:00"/>
    <x v="1"/>
    <n v="3997"/>
    <s v="lignotuber"/>
    <s v="soil-persistent"/>
    <s v="NA"/>
    <n v="1"/>
    <n v="0"/>
    <s v="NA"/>
    <n v="0"/>
    <n v="0"/>
    <n v="0"/>
    <n v="0"/>
    <m/>
    <n v="1"/>
  </r>
  <r>
    <x v="9"/>
    <n v="1"/>
    <s v="GGE2.1"/>
    <x v="1"/>
    <d v="2020-11-17T00:00:00"/>
    <x v="0"/>
    <n v="7766"/>
    <m/>
    <m/>
    <s v="NA"/>
    <n v="0"/>
    <n v="0"/>
    <s v="NA"/>
    <n v="0"/>
    <n v="1"/>
    <n v="0"/>
    <n v="0"/>
    <m/>
    <n v="1"/>
  </r>
  <r>
    <x v="9"/>
    <n v="1"/>
    <s v="GGE2.1"/>
    <x v="1"/>
    <d v="2020-11-17T00:00:00"/>
    <x v="20"/>
    <n v="2557"/>
    <m/>
    <m/>
    <s v="NA"/>
    <n v="0"/>
    <n v="0"/>
    <s v="NA"/>
    <n v="0"/>
    <n v="1"/>
    <n v="0"/>
    <n v="0"/>
    <m/>
    <n v="1"/>
  </r>
  <r>
    <x v="9"/>
    <n v="2"/>
    <s v="GGE2.2"/>
    <x v="1"/>
    <d v="2020-11-17T00:00:00"/>
    <x v="22"/>
    <n v="2516"/>
    <s v="tussock"/>
    <s v="non-canopy"/>
    <s v="NA"/>
    <n v="1"/>
    <n v="0"/>
    <s v="NA"/>
    <n v="0"/>
    <s v="NA"/>
    <s v="NA"/>
    <s v="NA"/>
    <m/>
    <n v="1"/>
  </r>
  <r>
    <x v="9"/>
    <n v="2"/>
    <s v="GGE2.2"/>
    <x v="1"/>
    <d v="2020-11-17T00:00:00"/>
    <x v="43"/>
    <n v="2302"/>
    <s v="rhizome"/>
    <s v="non-canopy"/>
    <s v="NA"/>
    <n v="5"/>
    <n v="0"/>
    <s v="NA"/>
    <n v="0"/>
    <n v="0"/>
    <n v="0"/>
    <n v="0"/>
    <m/>
    <n v="5"/>
  </r>
  <r>
    <x v="9"/>
    <n v="2"/>
    <s v="GGE2.2"/>
    <x v="1"/>
    <d v="2020-11-17T00:00:00"/>
    <x v="0"/>
    <n v="7766"/>
    <m/>
    <m/>
    <s v="NA"/>
    <n v="0"/>
    <n v="0"/>
    <s v="NA"/>
    <n v="0"/>
    <n v="2"/>
    <n v="0"/>
    <n v="0"/>
    <m/>
    <n v="2"/>
  </r>
  <r>
    <x v="9"/>
    <n v="3"/>
    <s v="GGE2.3"/>
    <x v="1"/>
    <d v="2020-11-17T00:00:00"/>
    <x v="19"/>
    <n v="6325"/>
    <s v="tussock"/>
    <s v="non-canopy"/>
    <s v="NA"/>
    <n v="5"/>
    <n v="0"/>
    <s v="NA"/>
    <n v="2"/>
    <n v="0"/>
    <n v="0"/>
    <n v="0"/>
    <s v="Buds"/>
    <n v="5"/>
  </r>
  <r>
    <x v="9"/>
    <n v="3"/>
    <s v="GGE2.3"/>
    <x v="1"/>
    <d v="2020-11-17T00:00:00"/>
    <x v="0"/>
    <n v="7766"/>
    <s v="lignotuber"/>
    <s v="canopy"/>
    <s v="NA"/>
    <n v="0"/>
    <n v="0"/>
    <s v="NA"/>
    <n v="0"/>
    <n v="1"/>
    <n v="0"/>
    <n v="0"/>
    <m/>
    <n v="1"/>
  </r>
  <r>
    <x v="9"/>
    <n v="3"/>
    <s v="GGE2.3"/>
    <x v="1"/>
    <d v="2020-11-17T00:00:00"/>
    <x v="1"/>
    <n v="3997"/>
    <s v="lignotuber"/>
    <s v="soil-persistent"/>
    <s v="NA"/>
    <n v="1"/>
    <n v="0"/>
    <s v="NA"/>
    <n v="0"/>
    <n v="0"/>
    <n v="0"/>
    <n v="0"/>
    <m/>
    <n v="1"/>
  </r>
  <r>
    <x v="9"/>
    <n v="3"/>
    <s v="GGE2.3"/>
    <x v="1"/>
    <d v="2020-11-17T00:00:00"/>
    <x v="43"/>
    <n v="2302"/>
    <s v="rhizome"/>
    <s v="non-canopy"/>
    <s v="NA"/>
    <n v="18"/>
    <n v="0"/>
    <s v="NA"/>
    <n v="0"/>
    <n v="0"/>
    <n v="0"/>
    <n v="0"/>
    <m/>
    <n v="18"/>
  </r>
  <r>
    <x v="9"/>
    <n v="3"/>
    <s v="GGE2.3"/>
    <x v="1"/>
    <d v="2020-11-17T00:00:00"/>
    <x v="22"/>
    <n v="2516"/>
    <s v="tussock"/>
    <s v="non-canopy"/>
    <s v="NA"/>
    <n v="1"/>
    <n v="0"/>
    <s v="NA"/>
    <n v="0"/>
    <s v="NA"/>
    <s v="NA"/>
    <s v="NA"/>
    <m/>
    <n v="1"/>
  </r>
  <r>
    <x v="9"/>
    <n v="4"/>
    <s v="GGE2.4"/>
    <x v="1"/>
    <d v="2020-11-17T00:00:00"/>
    <x v="0"/>
    <n v="7766"/>
    <s v="lignotuber"/>
    <s v="canopy"/>
    <s v="NA"/>
    <n v="0"/>
    <n v="0"/>
    <s v="NA"/>
    <n v="0"/>
    <n v="1"/>
    <n v="0"/>
    <n v="0"/>
    <m/>
    <n v="1"/>
  </r>
  <r>
    <x v="9"/>
    <n v="4"/>
    <s v="GGE2.4"/>
    <x v="1"/>
    <d v="2020-11-17T00:00:00"/>
    <x v="43"/>
    <n v="2302"/>
    <m/>
    <m/>
    <s v="NA"/>
    <n v="2"/>
    <n v="0"/>
    <s v="NA"/>
    <n v="0"/>
    <n v="0"/>
    <n v="0"/>
    <n v="0"/>
    <m/>
    <n v="2"/>
  </r>
  <r>
    <x v="9"/>
    <n v="4"/>
    <s v="GGE2.4"/>
    <x v="1"/>
    <d v="2020-11-17T00:00:00"/>
    <x v="20"/>
    <n v="2557"/>
    <m/>
    <m/>
    <s v="NA"/>
    <n v="1"/>
    <n v="0"/>
    <s v="NA"/>
    <n v="0"/>
    <n v="0"/>
    <n v="0"/>
    <n v="0"/>
    <m/>
    <n v="1"/>
  </r>
  <r>
    <x v="9"/>
    <n v="5"/>
    <s v="GGE2.5"/>
    <x v="1"/>
    <d v="2020-11-17T00:00:00"/>
    <x v="0"/>
    <n v="7766"/>
    <s v="lignotuber"/>
    <s v="canopy"/>
    <s v="NA"/>
    <n v="0"/>
    <n v="0"/>
    <s v="NA"/>
    <n v="0"/>
    <n v="6"/>
    <n v="0"/>
    <n v="0"/>
    <m/>
    <n v="6"/>
  </r>
  <r>
    <x v="9"/>
    <n v="6"/>
    <s v="GGE2.6"/>
    <x v="1"/>
    <d v="2020-11-17T00:00:00"/>
    <x v="68"/>
    <n v="4145"/>
    <m/>
    <m/>
    <s v="NA"/>
    <n v="0"/>
    <n v="0"/>
    <s v="NA"/>
    <n v="0"/>
    <n v="1"/>
    <n v="0"/>
    <n v="0"/>
    <s v="Older than cotyledons"/>
    <n v="1"/>
  </r>
  <r>
    <x v="9"/>
    <n v="7"/>
    <s v="GGE2.7"/>
    <x v="1"/>
    <d v="2020-11-17T00:00:00"/>
    <x v="43"/>
    <n v="2302"/>
    <s v="rhizome"/>
    <s v="non-canopy"/>
    <s v="NA"/>
    <n v="3"/>
    <n v="0"/>
    <s v="NA"/>
    <n v="0"/>
    <n v="0"/>
    <n v="0"/>
    <n v="0"/>
    <m/>
    <n v="3"/>
  </r>
  <r>
    <x v="9"/>
    <n v="7"/>
    <s v="GGE2.7"/>
    <x v="1"/>
    <d v="2020-11-17T00:00:00"/>
    <x v="88"/>
    <n v="7961"/>
    <m/>
    <m/>
    <s v="NA"/>
    <n v="0"/>
    <n v="0"/>
    <s v="NA"/>
    <n v="0"/>
    <n v="1"/>
    <n v="0"/>
    <n v="0"/>
    <m/>
    <n v="1"/>
  </r>
  <r>
    <x v="9"/>
    <n v="8"/>
    <s v="GGE2.8"/>
    <x v="1"/>
    <d v="2020-11-17T00:00:00"/>
    <x v="22"/>
    <n v="2516"/>
    <s v="tussock"/>
    <s v="non-canopy"/>
    <s v="NA"/>
    <n v="1"/>
    <n v="0"/>
    <s v="NA"/>
    <n v="0"/>
    <s v="NA"/>
    <s v="NA"/>
    <s v="NA"/>
    <m/>
    <n v="1"/>
  </r>
  <r>
    <x v="9"/>
    <n v="8"/>
    <s v="GGE2.8"/>
    <x v="1"/>
    <d v="2020-11-17T00:00:00"/>
    <x v="0"/>
    <n v="7766"/>
    <s v="lignotuber"/>
    <s v="canopy"/>
    <s v="NA"/>
    <n v="0"/>
    <n v="0"/>
    <s v="NA"/>
    <n v="0"/>
    <n v="1"/>
    <n v="0"/>
    <n v="0"/>
    <m/>
    <n v="1"/>
  </r>
  <r>
    <x v="9"/>
    <n v="8"/>
    <s v="GGE2.8"/>
    <x v="1"/>
    <d v="2020-11-17T00:00:00"/>
    <x v="43"/>
    <n v="2302"/>
    <m/>
    <m/>
    <s v="NA"/>
    <n v="2"/>
    <n v="0"/>
    <s v="NA"/>
    <n v="0"/>
    <n v="0"/>
    <n v="0"/>
    <n v="0"/>
    <m/>
    <n v="2"/>
  </r>
  <r>
    <x v="9"/>
    <n v="9"/>
    <s v="GGE2.9"/>
    <x v="1"/>
    <d v="2020-11-17T00:00:00"/>
    <x v="68"/>
    <n v="4145"/>
    <s v="NA"/>
    <s v="canopy"/>
    <s v="NA"/>
    <n v="0"/>
    <n v="0"/>
    <s v="NA"/>
    <n v="0"/>
    <n v="1"/>
    <n v="0"/>
    <n v="0"/>
    <s v="ID confirmed Apr2021"/>
    <n v="1"/>
  </r>
  <r>
    <x v="9"/>
    <n v="9"/>
    <s v="GGE2.9"/>
    <x v="1"/>
    <d v="2020-11-17T00:00:00"/>
    <x v="43"/>
    <n v="2302"/>
    <m/>
    <m/>
    <s v="NA"/>
    <n v="3"/>
    <n v="0"/>
    <s v="NA"/>
    <n v="0"/>
    <n v="0"/>
    <n v="0"/>
    <n v="0"/>
    <m/>
    <n v="3"/>
  </r>
  <r>
    <x v="9"/>
    <n v="9"/>
    <s v="GGE2.9"/>
    <x v="1"/>
    <d v="2020-11-17T00:00:00"/>
    <x v="0"/>
    <n v="7766"/>
    <m/>
    <m/>
    <s v="NA"/>
    <n v="0"/>
    <n v="0"/>
    <s v="NA"/>
    <n v="0"/>
    <n v="2"/>
    <n v="0"/>
    <n v="0"/>
    <s v="Didymus sp. (1 weevil) in this quadrat"/>
    <n v="2"/>
  </r>
  <r>
    <x v="9"/>
    <n v="10"/>
    <s v="GGE2.10"/>
    <x v="1"/>
    <d v="2020-11-17T00:00:00"/>
    <x v="0"/>
    <n v="7766"/>
    <s v="lignotuber"/>
    <s v="canopy"/>
    <s v="NA"/>
    <n v="0"/>
    <n v="0"/>
    <s v="NA"/>
    <n v="0"/>
    <n v="1"/>
    <n v="0"/>
    <n v="0"/>
    <m/>
    <n v="1"/>
  </r>
  <r>
    <x v="9"/>
    <n v="10"/>
    <s v="GGE2.10"/>
    <x v="1"/>
    <d v="2020-11-17T00:00:00"/>
    <x v="55"/>
    <n v="11903"/>
    <m/>
    <m/>
    <s v="NA"/>
    <n v="0"/>
    <n v="0"/>
    <s v="NA"/>
    <n v="0"/>
    <n v="1"/>
    <n v="0"/>
    <n v="0"/>
    <m/>
    <n v="1"/>
  </r>
  <r>
    <x v="9"/>
    <n v="10"/>
    <s v="GGE2.10"/>
    <x v="1"/>
    <d v="2020-11-17T00:00:00"/>
    <x v="43"/>
    <n v="2302"/>
    <m/>
    <m/>
    <s v="NA"/>
    <n v="1"/>
    <n v="0"/>
    <s v="NA"/>
    <n v="0"/>
    <n v="0"/>
    <n v="0"/>
    <n v="0"/>
    <m/>
    <n v="1"/>
  </r>
  <r>
    <x v="9"/>
    <n v="11"/>
    <s v="GGE2.11"/>
    <x v="1"/>
    <d v="2020-11-17T00:00:00"/>
    <x v="43"/>
    <n v="2302"/>
    <s v="rhizome"/>
    <s v="non-canopy"/>
    <s v="NA"/>
    <n v="6"/>
    <n v="0"/>
    <s v="NA"/>
    <n v="0"/>
    <n v="0"/>
    <n v="0"/>
    <n v="0"/>
    <m/>
    <n v="6"/>
  </r>
  <r>
    <x v="9"/>
    <n v="11"/>
    <s v="GGE2.11"/>
    <x v="1"/>
    <d v="2020-11-17T00:00:00"/>
    <x v="0"/>
    <n v="7766"/>
    <s v="lignotuber"/>
    <s v="canopy"/>
    <s v="NA"/>
    <n v="0"/>
    <n v="0"/>
    <s v="NA"/>
    <n v="0"/>
    <n v="3"/>
    <n v="0"/>
    <n v="0"/>
    <m/>
    <n v="3"/>
  </r>
  <r>
    <x v="9"/>
    <n v="11"/>
    <s v="GGE2.11"/>
    <x v="1"/>
    <d v="2020-11-17T00:00:00"/>
    <x v="100"/>
    <n v="9904"/>
    <m/>
    <m/>
    <s v="NA"/>
    <m/>
    <n v="0"/>
    <s v="NA"/>
    <n v="0"/>
    <n v="1"/>
    <n v="0"/>
    <n v="1"/>
    <s v="uncertain ID, Euchiton involucratus in other sites (Pseudognaphalium nearby but unlikely to be uncertain ID here)"/>
    <n v="1"/>
  </r>
  <r>
    <x v="9"/>
    <n v="12"/>
    <s v="GGE2.12"/>
    <x v="1"/>
    <d v="2020-11-17T00:00:00"/>
    <x v="0"/>
    <n v="7766"/>
    <s v="lignotuber"/>
    <s v="canopy"/>
    <s v="NA"/>
    <n v="0"/>
    <n v="0"/>
    <s v="NA"/>
    <n v="0"/>
    <n v="1"/>
    <n v="0"/>
    <n v="0"/>
    <m/>
    <n v="1"/>
  </r>
  <r>
    <x v="9"/>
    <n v="12"/>
    <s v="GGE2.12"/>
    <x v="1"/>
    <d v="2020-11-17T00:00:00"/>
    <x v="126"/>
    <n v="7653"/>
    <m/>
    <m/>
    <s v="NA"/>
    <n v="0"/>
    <n v="0"/>
    <s v="NA"/>
    <n v="0"/>
    <n v="1"/>
    <n v="0"/>
    <n v="0"/>
    <s v="no specimen, presumed rugulosa as per CC2"/>
    <n v="1"/>
  </r>
  <r>
    <x v="9"/>
    <n v="12"/>
    <s v="GGE2.12"/>
    <x v="1"/>
    <d v="2020-11-17T00:00:00"/>
    <x v="43"/>
    <n v="2302"/>
    <m/>
    <m/>
    <s v="NA"/>
    <n v="2"/>
    <n v="0"/>
    <s v="NA"/>
    <n v="0"/>
    <n v="0"/>
    <n v="0"/>
    <n v="0"/>
    <m/>
    <n v="2"/>
  </r>
  <r>
    <x v="9"/>
    <n v="13"/>
    <s v="GGE2.13"/>
    <x v="1"/>
    <d v="2020-11-17T00:00:00"/>
    <x v="0"/>
    <n v="7766"/>
    <s v="lignotuber"/>
    <s v="canopy"/>
    <s v="NA"/>
    <n v="0"/>
    <n v="0"/>
    <s v="NA"/>
    <n v="0"/>
    <n v="6"/>
    <n v="0"/>
    <n v="0"/>
    <m/>
    <n v="6"/>
  </r>
  <r>
    <x v="9"/>
    <n v="13"/>
    <s v="GGE2.13"/>
    <x v="1"/>
    <d v="2020-11-17T00:00:00"/>
    <x v="68"/>
    <n v="4145"/>
    <m/>
    <m/>
    <s v="NA"/>
    <n v="0"/>
    <n v="0"/>
    <s v="NA"/>
    <n v="0"/>
    <n v="1"/>
    <n v="0"/>
    <n v="0"/>
    <m/>
    <n v="1"/>
  </r>
  <r>
    <x v="9"/>
    <n v="14"/>
    <s v="GGE2.14"/>
    <x v="1"/>
    <d v="2020-11-17T00:00:00"/>
    <x v="43"/>
    <n v="2302"/>
    <s v="rhizome"/>
    <s v="non-canopy"/>
    <s v="NA"/>
    <n v="4"/>
    <n v="0"/>
    <s v="NA"/>
    <n v="0"/>
    <n v="0"/>
    <n v="0"/>
    <n v="0"/>
    <m/>
    <n v="4"/>
  </r>
  <r>
    <x v="9"/>
    <n v="15"/>
    <s v="GGE2.15"/>
    <x v="1"/>
    <d v="2020-11-17T00:00:00"/>
    <x v="0"/>
    <n v="7766"/>
    <s v="lignotuber"/>
    <s v="canopy"/>
    <s v="NA"/>
    <n v="0"/>
    <n v="0"/>
    <s v="NA"/>
    <n v="0"/>
    <n v="2"/>
    <n v="0"/>
    <n v="0"/>
    <m/>
    <n v="2"/>
  </r>
  <r>
    <x v="9"/>
    <n v="15"/>
    <s v="GGE2.15"/>
    <x v="1"/>
    <d v="2020-11-17T00:00:00"/>
    <x v="43"/>
    <n v="2302"/>
    <s v="rhizome"/>
    <s v="non-canopy"/>
    <s v="NA"/>
    <n v="9"/>
    <n v="0"/>
    <s v="NA"/>
    <n v="0"/>
    <n v="0"/>
    <n v="0"/>
    <n v="0"/>
    <m/>
    <n v="9"/>
  </r>
  <r>
    <x v="9"/>
    <n v="16"/>
    <s v="GGE2.16"/>
    <x v="1"/>
    <d v="2020-11-17T00:00:00"/>
    <x v="43"/>
    <n v="2302"/>
    <s v="rhizome"/>
    <s v="non-canopy"/>
    <s v="NA"/>
    <n v="18"/>
    <n v="0"/>
    <s v="NA"/>
    <n v="0"/>
    <n v="0"/>
    <n v="0"/>
    <n v="0"/>
    <m/>
    <n v="18"/>
  </r>
  <r>
    <x v="9"/>
    <n v="16"/>
    <s v="GGE2.16"/>
    <x v="1"/>
    <d v="2020-11-17T00:00:00"/>
    <x v="0"/>
    <n v="7766"/>
    <s v="lignotuber"/>
    <s v="canopy"/>
    <s v="NA"/>
    <n v="0"/>
    <n v="0"/>
    <s v="NA"/>
    <n v="0"/>
    <n v="1"/>
    <n v="0"/>
    <n v="0"/>
    <m/>
    <n v="1"/>
  </r>
  <r>
    <x v="9"/>
    <n v="17"/>
    <s v="GGE2.17"/>
    <x v="1"/>
    <d v="2020-11-17T00:00:00"/>
    <x v="43"/>
    <n v="2302"/>
    <s v="rhizome"/>
    <s v="non-canopy"/>
    <s v="NA"/>
    <n v="24"/>
    <n v="0"/>
    <s v="NA"/>
    <n v="0"/>
    <n v="0"/>
    <n v="0"/>
    <n v="0"/>
    <m/>
    <n v="24"/>
  </r>
  <r>
    <x v="9"/>
    <n v="17"/>
    <s v="GGE2.17"/>
    <x v="1"/>
    <d v="2020-11-17T00:00:00"/>
    <x v="0"/>
    <n v="7766"/>
    <s v="lignotuber"/>
    <s v="canopy"/>
    <s v="NA"/>
    <n v="0"/>
    <n v="0"/>
    <s v="NA"/>
    <n v="0"/>
    <n v="1"/>
    <n v="0"/>
    <n v="0"/>
    <m/>
    <n v="1"/>
  </r>
  <r>
    <x v="9"/>
    <n v="17"/>
    <s v="GGE2.17"/>
    <x v="1"/>
    <d v="2020-11-17T00:00:00"/>
    <x v="8"/>
    <n v="7993"/>
    <m/>
    <m/>
    <s v="NA"/>
    <n v="0"/>
    <n v="0"/>
    <s v="NA"/>
    <n v="0"/>
    <n v="1"/>
    <n v="0"/>
    <n v="0"/>
    <m/>
    <n v="1"/>
  </r>
  <r>
    <x v="9"/>
    <n v="18"/>
    <s v="GGE2.18"/>
    <x v="1"/>
    <d v="2020-11-17T00:00:00"/>
    <x v="43"/>
    <n v="2302"/>
    <s v="rhizome"/>
    <s v="non-canopy"/>
    <s v="NA"/>
    <n v="11"/>
    <n v="0"/>
    <s v="NA"/>
    <n v="0"/>
    <n v="0"/>
    <n v="0"/>
    <n v="0"/>
    <m/>
    <n v="11"/>
  </r>
  <r>
    <x v="9"/>
    <n v="18"/>
    <s v="GGE2.18"/>
    <x v="1"/>
    <d v="2020-11-17T00:00:00"/>
    <x v="0"/>
    <n v="7766"/>
    <s v="lignotuber"/>
    <s v="canopy"/>
    <s v="NA"/>
    <n v="0"/>
    <n v="0"/>
    <s v="NA"/>
    <n v="0"/>
    <n v="2"/>
    <n v="0"/>
    <n v="0"/>
    <m/>
    <n v="2"/>
  </r>
  <r>
    <x v="9"/>
    <n v="18"/>
    <s v="GGE2.18"/>
    <x v="1"/>
    <d v="2020-11-17T00:00:00"/>
    <x v="127"/>
    <n v="2374"/>
    <m/>
    <m/>
    <s v="NA"/>
    <n v="1"/>
    <n v="0"/>
    <s v="NA"/>
    <n v="0"/>
    <n v="0"/>
    <n v="0"/>
    <n v="0"/>
    <m/>
    <n v="1"/>
  </r>
  <r>
    <x v="9"/>
    <n v="19"/>
    <s v="GGE2.19"/>
    <x v="1"/>
    <d v="2020-11-17T00:00:00"/>
    <x v="0"/>
    <n v="7766"/>
    <s v="lignotuber"/>
    <s v="canopy"/>
    <s v="NA"/>
    <n v="0"/>
    <n v="0"/>
    <s v="NA"/>
    <n v="0"/>
    <n v="1"/>
    <n v="0"/>
    <n v="0"/>
    <m/>
    <n v="1"/>
  </r>
  <r>
    <x v="9"/>
    <n v="19"/>
    <s v="GGE2.19"/>
    <x v="1"/>
    <d v="2020-11-17T00:00:00"/>
    <x v="43"/>
    <n v="2302"/>
    <s v="rhizome"/>
    <s v="non-canopy"/>
    <s v="NA"/>
    <n v="4"/>
    <n v="0"/>
    <s v="NA"/>
    <n v="0"/>
    <n v="0"/>
    <n v="0"/>
    <n v="0"/>
    <m/>
    <n v="4"/>
  </r>
  <r>
    <x v="9"/>
    <n v="19"/>
    <s v="GGE2.19"/>
    <x v="1"/>
    <d v="2020-11-17T00:00:00"/>
    <x v="128"/>
    <e v="#N/A"/>
    <m/>
    <m/>
    <s v="NA"/>
    <n v="0"/>
    <n v="0"/>
    <s v="NA"/>
    <n v="0"/>
    <n v="1"/>
    <n v="0"/>
    <n v="0"/>
    <m/>
    <n v="1"/>
  </r>
  <r>
    <x v="9"/>
    <n v="20"/>
    <s v="GGE2.20"/>
    <x v="1"/>
    <d v="2020-11-17T00:00:00"/>
    <x v="43"/>
    <n v="2302"/>
    <s v="rhizome"/>
    <s v="non-canopy"/>
    <s v="NA"/>
    <n v="10"/>
    <n v="0"/>
    <s v="NA"/>
    <n v="0"/>
    <n v="0"/>
    <n v="0"/>
    <n v="0"/>
    <m/>
    <n v="10"/>
  </r>
  <r>
    <x v="9"/>
    <n v="20"/>
    <s v="GGE2.20"/>
    <x v="1"/>
    <d v="2020-11-17T00:00:00"/>
    <x v="0"/>
    <n v="7766"/>
    <s v="lignotuber"/>
    <s v="canopy"/>
    <s v="NA"/>
    <n v="0"/>
    <n v="0"/>
    <s v="NA"/>
    <n v="0"/>
    <n v="1"/>
    <n v="0"/>
    <n v="0"/>
    <m/>
    <n v="1"/>
  </r>
  <r>
    <x v="10"/>
    <n v="1"/>
    <s v="GGW1.1"/>
    <x v="1"/>
    <d v="2020-11-17T00:00:00"/>
    <x v="19"/>
    <n v="6325"/>
    <s v="tussock"/>
    <s v="non-canopy"/>
    <s v="NA"/>
    <n v="1"/>
    <n v="0"/>
    <s v="NA"/>
    <n v="0"/>
    <s v="NA"/>
    <s v="NA"/>
    <s v="NA"/>
    <s v="Almost… died?"/>
    <n v="1"/>
  </r>
  <r>
    <x v="10"/>
    <n v="2"/>
    <s v="GGW1.2"/>
    <x v="1"/>
    <d v="2020-11-17T00:00:00"/>
    <x v="10"/>
    <n v="2469"/>
    <s v="rhizome"/>
    <s v="non-canopy"/>
    <s v="NA"/>
    <n v="1"/>
    <n v="0"/>
    <s v="NA"/>
    <n v="0"/>
    <s v="NA"/>
    <s v="NA"/>
    <s v="NA"/>
    <m/>
    <n v="1"/>
  </r>
  <r>
    <x v="10"/>
    <n v="3"/>
    <s v="GGW1.3"/>
    <x v="1"/>
    <d v="2020-11-17T00:00:00"/>
    <x v="1"/>
    <n v="3997"/>
    <s v="lignotuber"/>
    <s v="soil-persistent"/>
    <s v="NA"/>
    <n v="6"/>
    <n v="1"/>
    <s v="NA"/>
    <n v="0"/>
    <n v="1"/>
    <n v="0"/>
    <n v="0"/>
    <m/>
    <n v="7"/>
  </r>
  <r>
    <x v="10"/>
    <n v="3"/>
    <s v="GGW1.3"/>
    <x v="1"/>
    <d v="2020-11-17T00:00:00"/>
    <x v="19"/>
    <n v="6325"/>
    <s v="tussock"/>
    <s v="non-canopy"/>
    <s v="NA"/>
    <n v="2"/>
    <n v="0"/>
    <s v="NA"/>
    <n v="0"/>
    <s v="NA"/>
    <s v="NA"/>
    <s v="NA"/>
    <m/>
    <n v="2"/>
  </r>
  <r>
    <x v="10"/>
    <n v="3"/>
    <s v="GGW1.3"/>
    <x v="1"/>
    <d v="2020-11-17T00:00:00"/>
    <x v="10"/>
    <n v="2469"/>
    <s v="rhizome"/>
    <s v="non-canopy"/>
    <s v="NA"/>
    <n v="1"/>
    <n v="0"/>
    <s v="NA"/>
    <n v="0"/>
    <s v="NA"/>
    <s v="NA"/>
    <s v="NA"/>
    <m/>
    <n v="1"/>
  </r>
  <r>
    <x v="10"/>
    <n v="4"/>
    <s v="GGW1.4"/>
    <x v="1"/>
    <d v="2020-11-17T00:00:00"/>
    <x v="10"/>
    <n v="2469"/>
    <s v="rhizome"/>
    <s v="non-canopy"/>
    <s v="NA"/>
    <n v="5"/>
    <n v="0"/>
    <s v="NA"/>
    <n v="0"/>
    <s v="NA"/>
    <s v="NA"/>
    <s v="NA"/>
    <m/>
    <n v="5"/>
  </r>
  <r>
    <x v="10"/>
    <n v="4"/>
    <s v="GGW1.4"/>
    <x v="1"/>
    <d v="2020-11-17T00:00:00"/>
    <x v="1"/>
    <n v="3997"/>
    <s v="lignotuber"/>
    <s v="soil-persistent"/>
    <s v="NA"/>
    <n v="23"/>
    <n v="0"/>
    <s v="NA"/>
    <n v="0"/>
    <n v="2"/>
    <n v="0"/>
    <n v="0"/>
    <m/>
    <n v="25"/>
  </r>
  <r>
    <x v="10"/>
    <n v="4"/>
    <s v="GGW1.4"/>
    <x v="1"/>
    <d v="2020-11-17T00:00:00"/>
    <x v="0"/>
    <n v="7766"/>
    <s v="lignotuber"/>
    <s v="canopy"/>
    <s v="NA"/>
    <n v="1"/>
    <n v="0"/>
    <s v="NA"/>
    <n v="0"/>
    <n v="0"/>
    <n v="0"/>
    <n v="0"/>
    <m/>
    <n v="1"/>
  </r>
  <r>
    <x v="10"/>
    <n v="5"/>
    <s v="GGW1.5"/>
    <x v="1"/>
    <d v="2020-11-17T00:00:00"/>
    <x v="1"/>
    <n v="3997"/>
    <s v="lignotuber"/>
    <s v="soil-persistent"/>
    <s v="NA"/>
    <n v="33"/>
    <n v="0"/>
    <s v="NA"/>
    <n v="0"/>
    <n v="10"/>
    <n v="0"/>
    <n v="0"/>
    <m/>
    <n v="43"/>
  </r>
  <r>
    <x v="10"/>
    <n v="5"/>
    <s v="GGW1.5"/>
    <x v="1"/>
    <d v="2020-11-17T00:00:00"/>
    <x v="69"/>
    <n v="7970"/>
    <s v="lignotuber"/>
    <s v="canopy"/>
    <s v="NA"/>
    <n v="1"/>
    <n v="0"/>
    <s v="NA"/>
    <n v="0"/>
    <n v="0"/>
    <n v="0"/>
    <n v="0"/>
    <m/>
    <n v="1"/>
  </r>
  <r>
    <x v="10"/>
    <n v="5"/>
    <s v="GGW1.5"/>
    <x v="1"/>
    <d v="2020-11-17T00:00:00"/>
    <x v="3"/>
    <n v="3174"/>
    <s v="rhizome"/>
    <s v="soil-persistent"/>
    <s v="NA"/>
    <n v="17"/>
    <n v="0"/>
    <s v="NA"/>
    <n v="0"/>
    <m/>
    <n v="0"/>
    <n v="0"/>
    <m/>
    <n v="17"/>
  </r>
  <r>
    <x v="10"/>
    <n v="5"/>
    <s v="GGW1.5"/>
    <x v="1"/>
    <d v="2020-11-17T00:00:00"/>
    <x v="29"/>
    <n v="10605"/>
    <s v="rhizome"/>
    <s v="non-canopy"/>
    <s v="NA"/>
    <n v="3"/>
    <n v="0"/>
    <s v="NA"/>
    <n v="0"/>
    <s v="NA"/>
    <s v="NA"/>
    <s v="NA"/>
    <m/>
    <n v="3"/>
  </r>
  <r>
    <x v="10"/>
    <n v="5"/>
    <s v="GGW1.5"/>
    <x v="1"/>
    <d v="2020-11-17T00:00:00"/>
    <x v="7"/>
    <n v="5541"/>
    <s v="rhizome"/>
    <s v="non-canopy"/>
    <s v="NA"/>
    <n v="3"/>
    <n v="0"/>
    <s v="NA"/>
    <n v="0"/>
    <n v="0"/>
    <n v="0"/>
    <n v="0"/>
    <m/>
    <n v="3"/>
  </r>
  <r>
    <x v="10"/>
    <n v="5"/>
    <s v="GGW1.5"/>
    <x v="1"/>
    <d v="2020-11-17T00:00:00"/>
    <x v="73"/>
    <n v="6322"/>
    <s v="tussock"/>
    <s v="non-canopy"/>
    <s v="NA"/>
    <n v="2"/>
    <n v="0"/>
    <s v="NA"/>
    <n v="1"/>
    <n v="0"/>
    <n v="0"/>
    <n v="0"/>
    <m/>
    <n v="2"/>
  </r>
  <r>
    <x v="10"/>
    <n v="6"/>
    <s v="GGW1.6"/>
    <x v="1"/>
    <d v="2020-11-17T00:00:00"/>
    <x v="1"/>
    <n v="3997"/>
    <s v="lignotuber"/>
    <s v="soil-persistent"/>
    <s v="NA"/>
    <n v="26"/>
    <n v="0"/>
    <s v="NA"/>
    <n v="0"/>
    <n v="6"/>
    <n v="0"/>
    <n v="0"/>
    <m/>
    <n v="32"/>
  </r>
  <r>
    <x v="10"/>
    <n v="6"/>
    <s v="GGW1.6"/>
    <x v="1"/>
    <d v="2020-11-17T00:00:00"/>
    <x v="29"/>
    <n v="10605"/>
    <s v="rhizome"/>
    <s v="non-canopy"/>
    <s v="NA"/>
    <n v="2"/>
    <n v="0"/>
    <s v="NA"/>
    <n v="0"/>
    <s v="NA"/>
    <s v="NA"/>
    <s v="NA"/>
    <m/>
    <n v="2"/>
  </r>
  <r>
    <x v="10"/>
    <n v="6"/>
    <s v="GGW1.6"/>
    <x v="1"/>
    <d v="2020-11-17T00:00:00"/>
    <x v="3"/>
    <n v="3174"/>
    <s v="rhizome"/>
    <s v="soil-persistent"/>
    <s v="NA"/>
    <n v="26"/>
    <n v="0"/>
    <s v="NA"/>
    <n v="0"/>
    <n v="3"/>
    <n v="0"/>
    <n v="0"/>
    <m/>
    <n v="29"/>
  </r>
  <r>
    <x v="10"/>
    <n v="7"/>
    <s v="GGW1.7"/>
    <x v="1"/>
    <d v="2020-11-17T00:00:00"/>
    <x v="10"/>
    <n v="2469"/>
    <s v="rhizome"/>
    <s v="non-canopy"/>
    <s v="NA"/>
    <n v="3"/>
    <n v="0"/>
    <s v="NA"/>
    <n v="1"/>
    <s v="NA"/>
    <s v="NA"/>
    <s v="NA"/>
    <m/>
    <n v="3"/>
  </r>
  <r>
    <x v="10"/>
    <n v="7"/>
    <s v="GGW1.7"/>
    <x v="1"/>
    <d v="2020-11-17T00:00:00"/>
    <x v="1"/>
    <n v="3997"/>
    <s v="lignotuber"/>
    <s v="soil-persistent"/>
    <s v="NA"/>
    <n v="37"/>
    <n v="0"/>
    <s v="NA"/>
    <n v="0"/>
    <n v="0"/>
    <n v="0"/>
    <n v="0"/>
    <m/>
    <n v="37"/>
  </r>
  <r>
    <x v="10"/>
    <n v="7"/>
    <s v="GGW1.7"/>
    <x v="1"/>
    <d v="2020-11-17T00:00:00"/>
    <x v="29"/>
    <n v="10605"/>
    <s v="rhizome"/>
    <s v="non-canopy"/>
    <s v="NA"/>
    <n v="1"/>
    <n v="0"/>
    <s v="NA"/>
    <n v="0"/>
    <s v="NA"/>
    <s v="NA"/>
    <s v="NA"/>
    <m/>
    <n v="1"/>
  </r>
  <r>
    <x v="10"/>
    <n v="7"/>
    <s v="GGW1.7"/>
    <x v="1"/>
    <d v="2020-11-17T00:00:00"/>
    <x v="73"/>
    <n v="6322"/>
    <s v="tussock"/>
    <s v="non-canopy"/>
    <s v="NA"/>
    <m/>
    <n v="0"/>
    <s v="NA"/>
    <n v="0"/>
    <n v="1"/>
    <n v="0"/>
    <n v="0"/>
    <m/>
    <n v="1"/>
  </r>
  <r>
    <x v="10"/>
    <n v="7"/>
    <s v="GGW1.7"/>
    <x v="1"/>
    <d v="2020-11-17T00:00:00"/>
    <x v="7"/>
    <n v="5541"/>
    <s v="tussock"/>
    <s v="non-canopy"/>
    <s v="NA"/>
    <n v="20"/>
    <n v="0"/>
    <s v="NA"/>
    <n v="0"/>
    <n v="4"/>
    <n v="0"/>
    <n v="0"/>
    <s v="includes tally of misID'd Tetraria capillaris"/>
    <n v="24"/>
  </r>
  <r>
    <x v="10"/>
    <n v="7"/>
    <s v="GGW1.7"/>
    <x v="1"/>
    <d v="2020-11-17T00:00:00"/>
    <x v="3"/>
    <n v="3174"/>
    <s v="rhizome"/>
    <s v="soil-persistent"/>
    <s v="NA"/>
    <n v="86"/>
    <n v="0"/>
    <s v="NA"/>
    <n v="0"/>
    <n v="0"/>
    <n v="0"/>
    <n v="0"/>
    <m/>
    <n v="86"/>
  </r>
  <r>
    <x v="10"/>
    <n v="8"/>
    <s v="GGW1.8"/>
    <x v="1"/>
    <d v="2020-11-17T00:00:00"/>
    <x v="19"/>
    <n v="6325"/>
    <s v="tussock"/>
    <s v="non-canopy"/>
    <s v="NA"/>
    <n v="1"/>
    <n v="0"/>
    <s v="NA"/>
    <n v="0"/>
    <s v="NA"/>
    <s v="NA"/>
    <s v="NA"/>
    <m/>
    <n v="1"/>
  </r>
  <r>
    <x v="10"/>
    <n v="8"/>
    <s v="GGW1.8"/>
    <x v="1"/>
    <d v="2020-11-17T00:00:00"/>
    <x v="7"/>
    <n v="5541"/>
    <s v="tussock"/>
    <s v="non-canopy"/>
    <s v="NA"/>
    <n v="17"/>
    <n v="0"/>
    <s v="NA"/>
    <n v="0"/>
    <n v="0"/>
    <n v="0"/>
    <n v="0"/>
    <s v="includes tally of misID'd Tetraria capillaris"/>
    <n v="17"/>
  </r>
  <r>
    <x v="10"/>
    <n v="8"/>
    <s v="GGW1.8"/>
    <x v="1"/>
    <d v="2020-11-17T00:00:00"/>
    <x v="1"/>
    <n v="3997"/>
    <s v="lignotuber"/>
    <s v="soil-persistent"/>
    <s v="NA"/>
    <n v="34"/>
    <n v="0"/>
    <s v="NA"/>
    <n v="0"/>
    <n v="0"/>
    <n v="0"/>
    <n v="0"/>
    <m/>
    <n v="34"/>
  </r>
  <r>
    <x v="10"/>
    <n v="9"/>
    <s v="GGW1.9"/>
    <x v="1"/>
    <d v="2020-11-17T00:00:00"/>
    <x v="10"/>
    <n v="2469"/>
    <s v="rhizome"/>
    <s v="non-canopy"/>
    <s v="NA"/>
    <n v="2"/>
    <n v="0"/>
    <s v="NA"/>
    <n v="0"/>
    <s v="NA"/>
    <s v="NA"/>
    <s v="NA"/>
    <m/>
    <n v="2"/>
  </r>
  <r>
    <x v="10"/>
    <n v="9"/>
    <s v="GGW1.9"/>
    <x v="1"/>
    <d v="2020-11-17T00:00:00"/>
    <x v="1"/>
    <n v="3997"/>
    <s v="lignotuber"/>
    <s v="soil-persistent"/>
    <s v="NA"/>
    <n v="43"/>
    <n v="0"/>
    <s v="NA"/>
    <n v="0"/>
    <n v="3"/>
    <n v="0"/>
    <n v="0"/>
    <m/>
    <n v="46"/>
  </r>
  <r>
    <x v="10"/>
    <n v="9"/>
    <s v="GGW1.9"/>
    <x v="1"/>
    <d v="2020-11-17T00:00:00"/>
    <x v="7"/>
    <n v="5541"/>
    <s v="tussock"/>
    <s v="non-canopy"/>
    <s v="NA"/>
    <n v="26"/>
    <n v="0"/>
    <n v="1"/>
    <n v="0"/>
    <n v="0"/>
    <n v="0"/>
    <n v="0"/>
    <s v="includes tally of misID'd Tetraria capillaris"/>
    <n v="26"/>
  </r>
  <r>
    <x v="10"/>
    <n v="9"/>
    <s v="GGW1.9"/>
    <x v="1"/>
    <d v="2020-11-17T00:00:00"/>
    <x v="3"/>
    <n v="3174"/>
    <s v="rhizome"/>
    <s v="soil-persistent"/>
    <s v="NA"/>
    <n v="14"/>
    <n v="0"/>
    <s v="NA"/>
    <n v="0"/>
    <n v="0"/>
    <n v="0"/>
    <n v="0"/>
    <m/>
    <n v="14"/>
  </r>
  <r>
    <x v="10"/>
    <n v="10"/>
    <s v="GGW1.10"/>
    <x v="1"/>
    <d v="2020-11-17T00:00:00"/>
    <x v="69"/>
    <n v="7970"/>
    <s v="lignotuber"/>
    <s v="canopy"/>
    <s v="NA"/>
    <n v="1"/>
    <n v="0"/>
    <s v="NA"/>
    <n v="0"/>
    <n v="1"/>
    <n v="0"/>
    <n v="0"/>
    <m/>
    <n v="2"/>
  </r>
  <r>
    <x v="10"/>
    <n v="10"/>
    <s v="GGW1.10"/>
    <x v="1"/>
    <d v="2020-11-17T00:00:00"/>
    <x v="76"/>
    <n v="5352"/>
    <s v="lignotuber"/>
    <s v="soil-persistent"/>
    <s v="NA"/>
    <n v="1"/>
    <n v="0"/>
    <s v="NA"/>
    <n v="0"/>
    <n v="0"/>
    <n v="0"/>
    <n v="0"/>
    <m/>
    <n v="1"/>
  </r>
  <r>
    <x v="10"/>
    <n v="10"/>
    <s v="GGW1.10"/>
    <x v="1"/>
    <d v="2020-11-17T00:00:00"/>
    <x v="7"/>
    <n v="5541"/>
    <s v="tussock"/>
    <s v="non-canopy"/>
    <s v="NA"/>
    <n v="11"/>
    <n v="0"/>
    <s v="NA"/>
    <n v="0"/>
    <n v="0"/>
    <n v="0"/>
    <n v="0"/>
    <m/>
    <n v="11"/>
  </r>
  <r>
    <x v="10"/>
    <n v="10"/>
    <s v="GGW1.10"/>
    <x v="1"/>
    <d v="2020-11-17T00:00:00"/>
    <x v="10"/>
    <n v="2469"/>
    <s v="rhizome"/>
    <s v="non-canopy"/>
    <s v="NA"/>
    <n v="1"/>
    <n v="0"/>
    <s v="NA"/>
    <n v="1"/>
    <s v="NA"/>
    <s v="NA"/>
    <s v="NA"/>
    <m/>
    <n v="1"/>
  </r>
  <r>
    <x v="10"/>
    <n v="10"/>
    <s v="GGW1.10"/>
    <x v="1"/>
    <d v="2020-11-17T00:00:00"/>
    <x v="1"/>
    <n v="3997"/>
    <s v="lignotuber"/>
    <s v="soil-persistent"/>
    <s v="NA"/>
    <n v="39"/>
    <n v="0"/>
    <s v="NA"/>
    <n v="0"/>
    <n v="12"/>
    <n v="0"/>
    <n v="0"/>
    <m/>
    <n v="51"/>
  </r>
  <r>
    <x v="10"/>
    <n v="10"/>
    <s v="GGW1.10"/>
    <x v="1"/>
    <d v="2020-11-17T00:00:00"/>
    <x v="73"/>
    <n v="6322"/>
    <s v="tussock"/>
    <s v="non-canopy"/>
    <s v="NA"/>
    <n v="2"/>
    <n v="0"/>
    <s v="NA"/>
    <n v="0"/>
    <n v="0"/>
    <n v="0"/>
    <n v="0"/>
    <m/>
    <n v="2"/>
  </r>
  <r>
    <x v="10"/>
    <n v="11"/>
    <s v="GGW1.11"/>
    <x v="1"/>
    <d v="2020-11-17T00:00:00"/>
    <x v="10"/>
    <n v="2469"/>
    <s v="rhizome"/>
    <s v="non-canopy"/>
    <s v="NA"/>
    <n v="1"/>
    <n v="0"/>
    <s v="NA"/>
    <n v="0"/>
    <s v="NA"/>
    <s v="NA"/>
    <s v="NA"/>
    <m/>
    <n v="1"/>
  </r>
  <r>
    <x v="10"/>
    <n v="11"/>
    <s v="GGW1.11"/>
    <x v="1"/>
    <d v="2020-11-17T00:00:00"/>
    <x v="1"/>
    <n v="3997"/>
    <s v="lignotuber"/>
    <s v="soil-persistent"/>
    <s v="NA"/>
    <n v="36"/>
    <n v="0"/>
    <s v="NA"/>
    <n v="0"/>
    <n v="11"/>
    <n v="0"/>
    <n v="0"/>
    <m/>
    <n v="47"/>
  </r>
  <r>
    <x v="10"/>
    <n v="11"/>
    <s v="GGW1.11"/>
    <x v="1"/>
    <d v="2020-11-17T00:00:00"/>
    <x v="7"/>
    <n v="5541"/>
    <s v="tussock"/>
    <s v="non-canopy"/>
    <s v="NA"/>
    <n v="6"/>
    <n v="0"/>
    <s v="NA"/>
    <n v="0"/>
    <n v="0"/>
    <n v="0"/>
    <n v="0"/>
    <s v="includes tally of misID'd Tetraria capillaris"/>
    <n v="6"/>
  </r>
  <r>
    <x v="10"/>
    <n v="11"/>
    <s v="GGW1.11"/>
    <x v="1"/>
    <d v="2020-11-17T00:00:00"/>
    <x v="3"/>
    <n v="3174"/>
    <s v="rhizome"/>
    <s v="soil-persistent"/>
    <s v="NA"/>
    <n v="5"/>
    <n v="0"/>
    <s v="NA"/>
    <n v="0"/>
    <n v="0"/>
    <n v="0"/>
    <n v="0"/>
    <m/>
    <n v="5"/>
  </r>
  <r>
    <x v="10"/>
    <n v="11"/>
    <s v="GGW1.11"/>
    <x v="1"/>
    <d v="2020-11-17T00:00:00"/>
    <x v="73"/>
    <n v="6322"/>
    <s v="tussock"/>
    <s v="non-canopy"/>
    <s v="NA"/>
    <n v="1"/>
    <n v="0"/>
    <s v="NA"/>
    <n v="0"/>
    <n v="0"/>
    <n v="0"/>
    <n v="0"/>
    <m/>
    <n v="1"/>
  </r>
  <r>
    <x v="10"/>
    <n v="12"/>
    <s v="GGW1.12"/>
    <x v="1"/>
    <d v="2020-11-17T00:00:00"/>
    <x v="10"/>
    <n v="2469"/>
    <s v="rhizome"/>
    <s v="non-canopy"/>
    <s v="NA"/>
    <n v="4"/>
    <n v="0"/>
    <s v="NA"/>
    <n v="1"/>
    <s v="NA"/>
    <s v="NA"/>
    <s v="NA"/>
    <m/>
    <n v="4"/>
  </r>
  <r>
    <x v="10"/>
    <n v="12"/>
    <s v="GGW1.12"/>
    <x v="1"/>
    <d v="2020-11-17T00:00:00"/>
    <x v="1"/>
    <n v="3997"/>
    <s v="lignotuber"/>
    <s v="soil-persistent"/>
    <s v="NA"/>
    <n v="27"/>
    <n v="0"/>
    <s v="NA"/>
    <n v="4"/>
    <n v="0"/>
    <n v="0"/>
    <n v="0"/>
    <m/>
    <n v="27"/>
  </r>
  <r>
    <x v="10"/>
    <n v="12"/>
    <s v="GGW1.12"/>
    <x v="1"/>
    <d v="2020-11-17T00:00:00"/>
    <x v="0"/>
    <n v="7766"/>
    <s v="lignotuber"/>
    <s v="canopy"/>
    <s v="NA"/>
    <n v="1"/>
    <n v="0"/>
    <s v="NA"/>
    <n v="0"/>
    <n v="0"/>
    <n v="0"/>
    <n v="0"/>
    <m/>
    <n v="1"/>
  </r>
  <r>
    <x v="10"/>
    <n v="12"/>
    <s v="GGW1.12"/>
    <x v="1"/>
    <d v="2020-11-17T00:00:00"/>
    <x v="3"/>
    <n v="3174"/>
    <s v="rhizome"/>
    <s v="soil-persistent"/>
    <s v="NA"/>
    <n v="33"/>
    <n v="0"/>
    <s v="NA"/>
    <n v="9"/>
    <n v="0"/>
    <n v="0"/>
    <n v="0"/>
    <m/>
    <n v="33"/>
  </r>
  <r>
    <x v="10"/>
    <n v="13"/>
    <s v="GGW1.13"/>
    <x v="1"/>
    <d v="2020-11-17T00:00:00"/>
    <x v="76"/>
    <n v="5352"/>
    <s v="lignotuber"/>
    <s v="soil-persistent"/>
    <s v="NA"/>
    <n v="1"/>
    <n v="0"/>
    <s v="NA"/>
    <n v="1"/>
    <n v="0"/>
    <n v="0"/>
    <n v="0"/>
    <m/>
    <n v="1"/>
  </r>
  <r>
    <x v="10"/>
    <n v="13"/>
    <s v="GGW1.13"/>
    <x v="1"/>
    <d v="2020-11-17T00:00:00"/>
    <x v="10"/>
    <n v="2469"/>
    <s v="rhizome"/>
    <s v="non-canopy"/>
    <s v="NA"/>
    <n v="4"/>
    <n v="0"/>
    <s v="NA"/>
    <n v="0"/>
    <s v="NA"/>
    <s v="NA"/>
    <s v="NA"/>
    <m/>
    <n v="4"/>
  </r>
  <r>
    <x v="10"/>
    <n v="13"/>
    <s v="GGW1.13"/>
    <x v="1"/>
    <d v="2020-11-17T00:00:00"/>
    <x v="3"/>
    <n v="3174"/>
    <s v="rhizome"/>
    <s v="soil-persistent"/>
    <s v="NA"/>
    <n v="92"/>
    <n v="0"/>
    <s v="NA"/>
    <n v="3"/>
    <n v="0"/>
    <n v="0"/>
    <n v="0"/>
    <m/>
    <n v="92"/>
  </r>
  <r>
    <x v="10"/>
    <n v="13"/>
    <s v="GGW1.13"/>
    <x v="1"/>
    <d v="2020-11-17T00:00:00"/>
    <x v="1"/>
    <n v="3997"/>
    <s v="lignotuber"/>
    <s v="soil-persistent"/>
    <s v="NA"/>
    <n v="36"/>
    <n v="0"/>
    <s v="NA"/>
    <n v="0"/>
    <n v="9"/>
    <n v="0"/>
    <n v="0"/>
    <m/>
    <n v="45"/>
  </r>
  <r>
    <x v="10"/>
    <n v="14"/>
    <s v="GGW1.14"/>
    <x v="1"/>
    <d v="2020-11-17T00:00:00"/>
    <x v="0"/>
    <n v="7766"/>
    <s v="lignotuber"/>
    <s v="canopy"/>
    <s v="NA"/>
    <n v="1"/>
    <n v="0"/>
    <s v="NA"/>
    <n v="0"/>
    <n v="0"/>
    <n v="0"/>
    <n v="0"/>
    <m/>
    <n v="1"/>
  </r>
  <r>
    <x v="10"/>
    <n v="14"/>
    <s v="GGW1.14"/>
    <x v="1"/>
    <d v="2020-11-17T00:00:00"/>
    <x v="10"/>
    <n v="2469"/>
    <s v="rhizome"/>
    <s v="non-canopy"/>
    <s v="NA"/>
    <n v="5"/>
    <n v="0"/>
    <s v="NA"/>
    <n v="0"/>
    <s v="NA"/>
    <s v="NA"/>
    <s v="NA"/>
    <m/>
    <n v="5"/>
  </r>
  <r>
    <x v="10"/>
    <n v="14"/>
    <s v="GGW1.14"/>
    <x v="1"/>
    <d v="2020-11-17T00:00:00"/>
    <x v="3"/>
    <n v="3174"/>
    <s v="rhizome"/>
    <s v="soil-persistent"/>
    <s v="NA"/>
    <n v="59"/>
    <n v="0"/>
    <s v="NA"/>
    <n v="2"/>
    <n v="0"/>
    <n v="0"/>
    <n v="0"/>
    <m/>
    <n v="59"/>
  </r>
  <r>
    <x v="10"/>
    <n v="14"/>
    <s v="GGW1.14"/>
    <x v="1"/>
    <d v="2020-11-17T00:00:00"/>
    <x v="1"/>
    <n v="3997"/>
    <s v="lignotuber"/>
    <s v="soil-persistent"/>
    <s v="NA"/>
    <n v="20"/>
    <n v="0"/>
    <s v="NA"/>
    <n v="0"/>
    <n v="0"/>
    <n v="0"/>
    <n v="0"/>
    <m/>
    <n v="20"/>
  </r>
  <r>
    <x v="10"/>
    <n v="14"/>
    <s v="GGW1.14"/>
    <x v="1"/>
    <d v="2020-11-17T00:00:00"/>
    <x v="7"/>
    <n v="5541"/>
    <s v="tussock"/>
    <s v="non-canopy"/>
    <s v="NA"/>
    <n v="14"/>
    <n v="0"/>
    <s v="NA"/>
    <n v="0"/>
    <n v="0"/>
    <n v="0"/>
    <n v="0"/>
    <s v="includes tally of misID'd Tetraria capillaris"/>
    <n v="14"/>
  </r>
  <r>
    <x v="10"/>
    <n v="15"/>
    <s v="GGW1.15"/>
    <x v="1"/>
    <d v="2020-11-17T00:00:00"/>
    <x v="1"/>
    <n v="3997"/>
    <s v="lignotuber"/>
    <s v="soil-persistent"/>
    <s v="NA"/>
    <n v="37"/>
    <n v="0"/>
    <s v="NA"/>
    <n v="0"/>
    <n v="7"/>
    <n v="0"/>
    <n v="0"/>
    <m/>
    <n v="44"/>
  </r>
  <r>
    <x v="10"/>
    <n v="15"/>
    <s v="GGW1.15"/>
    <x v="1"/>
    <d v="2020-11-17T00:00:00"/>
    <x v="0"/>
    <n v="7766"/>
    <s v="lignotuber"/>
    <s v="canopy"/>
    <s v="NA"/>
    <n v="4"/>
    <n v="0"/>
    <s v="NA"/>
    <n v="0"/>
    <n v="0"/>
    <n v="0"/>
    <n v="0"/>
    <m/>
    <n v="4"/>
  </r>
  <r>
    <x v="10"/>
    <n v="15"/>
    <s v="GGW1.15"/>
    <x v="1"/>
    <d v="2020-11-17T00:00:00"/>
    <x v="10"/>
    <n v="2469"/>
    <s v="rhizome"/>
    <s v="non-canopy"/>
    <s v="NA"/>
    <n v="7"/>
    <n v="0"/>
    <s v="NA"/>
    <n v="0"/>
    <s v="NA"/>
    <s v="NA"/>
    <s v="NA"/>
    <m/>
    <n v="7"/>
  </r>
  <r>
    <x v="10"/>
    <n v="15"/>
    <s v="GGW1.15"/>
    <x v="1"/>
    <d v="2020-11-17T00:00:00"/>
    <x v="73"/>
    <n v="6322"/>
    <s v="tussock"/>
    <s v="non-canopy"/>
    <s v="NA"/>
    <n v="1"/>
    <n v="0"/>
    <s v="NA"/>
    <n v="0"/>
    <n v="0"/>
    <n v="0"/>
    <n v="0"/>
    <m/>
    <n v="1"/>
  </r>
  <r>
    <x v="10"/>
    <n v="15"/>
    <s v="GGW1.15"/>
    <x v="1"/>
    <d v="2020-11-17T00:00:00"/>
    <x v="7"/>
    <n v="5541"/>
    <s v="tussock"/>
    <s v="non-canopy"/>
    <s v="NA"/>
    <n v="13"/>
    <n v="0"/>
    <s v="NA"/>
    <n v="0"/>
    <n v="0"/>
    <n v="0"/>
    <n v="0"/>
    <s v="includes tally of misID'd Tetraria capillaris"/>
    <n v="13"/>
  </r>
  <r>
    <x v="10"/>
    <n v="16"/>
    <s v="GGW1.16"/>
    <x v="1"/>
    <d v="2020-11-17T00:00:00"/>
    <x v="1"/>
    <n v="3997"/>
    <s v="lignotuber"/>
    <s v="soil-persistent"/>
    <s v="NA"/>
    <n v="36"/>
    <n v="0"/>
    <s v="NA"/>
    <n v="0"/>
    <n v="0"/>
    <n v="0"/>
    <n v="0"/>
    <m/>
    <n v="36"/>
  </r>
  <r>
    <x v="10"/>
    <n v="16"/>
    <s v="GGW1.16"/>
    <x v="1"/>
    <d v="2020-11-17T00:00:00"/>
    <x v="7"/>
    <n v="5541"/>
    <s v="tussock"/>
    <s v="non-canopy"/>
    <s v="NA"/>
    <n v="10"/>
    <n v="0"/>
    <s v="NA"/>
    <n v="0"/>
    <n v="0"/>
    <n v="0"/>
    <n v="0"/>
    <m/>
    <n v="10"/>
  </r>
  <r>
    <x v="10"/>
    <n v="16"/>
    <s v="GGW1.16"/>
    <x v="1"/>
    <d v="2020-11-17T00:00:00"/>
    <x v="10"/>
    <n v="2469"/>
    <s v="rhizome"/>
    <s v="non-canopy"/>
    <s v="NA"/>
    <n v="8"/>
    <n v="0"/>
    <s v="NA"/>
    <n v="0"/>
    <s v="NA"/>
    <s v="NA"/>
    <s v="NA"/>
    <m/>
    <n v="8"/>
  </r>
  <r>
    <x v="10"/>
    <n v="16"/>
    <s v="GGW1.16"/>
    <x v="1"/>
    <d v="2020-11-17T00:00:00"/>
    <x v="73"/>
    <n v="6322"/>
    <s v="tussock"/>
    <s v="non-canopy"/>
    <s v="NA"/>
    <n v="2"/>
    <n v="0"/>
    <s v="NA"/>
    <n v="0"/>
    <n v="0"/>
    <n v="0"/>
    <n v="0"/>
    <m/>
    <n v="2"/>
  </r>
  <r>
    <x v="10"/>
    <n v="16"/>
    <s v="GGW1.16"/>
    <x v="1"/>
    <d v="2020-11-17T00:00:00"/>
    <x v="19"/>
    <n v="6325"/>
    <s v="tussock"/>
    <s v="non-canopy"/>
    <s v="NA"/>
    <n v="1"/>
    <n v="0"/>
    <s v="NA"/>
    <n v="0"/>
    <s v="NA"/>
    <s v="NA"/>
    <s v="NA"/>
    <s v="ID corrected on basis of Nov2020 &amp; Apr2021 observations"/>
    <n v="1"/>
  </r>
  <r>
    <x v="10"/>
    <n v="16"/>
    <s v="GGW1.16"/>
    <x v="1"/>
    <d v="2020-11-17T00:00:00"/>
    <x v="3"/>
    <n v="3174"/>
    <s v="rhizome"/>
    <s v="soil-persistent"/>
    <s v="NA"/>
    <n v="59"/>
    <n v="0"/>
    <s v="NA"/>
    <n v="1"/>
    <n v="0"/>
    <n v="0"/>
    <n v="0"/>
    <m/>
    <n v="59"/>
  </r>
  <r>
    <x v="10"/>
    <n v="17"/>
    <s v="GGW1.17"/>
    <x v="1"/>
    <d v="2020-11-17T00:00:00"/>
    <x v="69"/>
    <n v="7970"/>
    <s v="lignotuber"/>
    <s v="canopy"/>
    <s v="NA"/>
    <m/>
    <n v="1"/>
    <s v="NA"/>
    <n v="0"/>
    <n v="1"/>
    <n v="0"/>
    <n v="0"/>
    <m/>
    <n v="1"/>
  </r>
  <r>
    <x v="10"/>
    <n v="17"/>
    <s v="GGW1.17"/>
    <x v="1"/>
    <d v="2020-11-17T00:00:00"/>
    <x v="10"/>
    <n v="2469"/>
    <s v="rhizome"/>
    <s v="non-canopy"/>
    <s v="NA"/>
    <n v="12"/>
    <n v="0"/>
    <s v="NA"/>
    <n v="1"/>
    <s v="NA"/>
    <s v="NA"/>
    <s v="NA"/>
    <m/>
    <n v="12"/>
  </r>
  <r>
    <x v="10"/>
    <n v="17"/>
    <s v="GGW1.17"/>
    <x v="1"/>
    <d v="2020-11-17T00:00:00"/>
    <x v="1"/>
    <n v="3997"/>
    <s v="lignotuber"/>
    <s v="soil-persistent"/>
    <s v="NA"/>
    <n v="30"/>
    <n v="0"/>
    <s v="NA"/>
    <n v="0"/>
    <n v="3"/>
    <n v="0"/>
    <n v="0"/>
    <m/>
    <n v="33"/>
  </r>
  <r>
    <x v="10"/>
    <n v="17"/>
    <s v="GGW1.17"/>
    <x v="1"/>
    <d v="2020-11-17T00:00:00"/>
    <x v="7"/>
    <n v="5541"/>
    <s v="tussock"/>
    <s v="non-canopy"/>
    <s v="NA"/>
    <n v="22"/>
    <n v="0"/>
    <s v="NA"/>
    <n v="0"/>
    <n v="0"/>
    <n v="0"/>
    <n v="0"/>
    <m/>
    <n v="22"/>
  </r>
  <r>
    <x v="10"/>
    <n v="17"/>
    <s v="GGW1.17"/>
    <x v="1"/>
    <d v="2020-11-17T00:00:00"/>
    <x v="3"/>
    <n v="3174"/>
    <s v="rhizome"/>
    <s v="soil-persistent"/>
    <s v="NA"/>
    <n v="15"/>
    <n v="0"/>
    <s v="NA"/>
    <n v="0"/>
    <n v="0"/>
    <n v="0"/>
    <n v="0"/>
    <m/>
    <n v="15"/>
  </r>
  <r>
    <x v="10"/>
    <n v="18"/>
    <s v="GGW1.18"/>
    <x v="1"/>
    <d v="2020-11-17T00:00:00"/>
    <x v="10"/>
    <n v="2469"/>
    <s v="rhizome"/>
    <s v="non-canopy"/>
    <s v="NA"/>
    <n v="13"/>
    <n v="0"/>
    <s v="NA"/>
    <n v="0"/>
    <s v="NA"/>
    <s v="NA"/>
    <s v="NA"/>
    <m/>
    <n v="13"/>
  </r>
  <r>
    <x v="10"/>
    <n v="18"/>
    <s v="GGW1.18"/>
    <x v="1"/>
    <d v="2020-11-17T00:00:00"/>
    <x v="1"/>
    <n v="3997"/>
    <s v="lignotuber"/>
    <s v="soil-persistent"/>
    <s v="NA"/>
    <n v="30"/>
    <n v="0"/>
    <s v="NA"/>
    <n v="0"/>
    <n v="0"/>
    <n v="0"/>
    <n v="0"/>
    <m/>
    <n v="30"/>
  </r>
  <r>
    <x v="10"/>
    <n v="18"/>
    <s v="GGW1.18"/>
    <x v="1"/>
    <d v="2020-11-17T00:00:00"/>
    <x v="3"/>
    <n v="3174"/>
    <s v="rhizome"/>
    <s v="soil-persistent"/>
    <s v="NA"/>
    <n v="11"/>
    <n v="0"/>
    <s v="NA"/>
    <n v="0"/>
    <n v="0"/>
    <n v="0"/>
    <n v="0"/>
    <m/>
    <n v="11"/>
  </r>
  <r>
    <x v="10"/>
    <n v="18"/>
    <s v="GGW1.18"/>
    <x v="1"/>
    <d v="2020-11-17T00:00:00"/>
    <x v="7"/>
    <n v="5541"/>
    <s v="tussock"/>
    <s v="non-canopy"/>
    <s v="NA"/>
    <n v="18"/>
    <n v="0"/>
    <s v="NA"/>
    <n v="0"/>
    <n v="0"/>
    <n v="0"/>
    <n v="0"/>
    <m/>
    <n v="18"/>
  </r>
  <r>
    <x v="10"/>
    <n v="19"/>
    <s v="GGW1.19"/>
    <x v="1"/>
    <d v="2020-11-17T00:00:00"/>
    <x v="10"/>
    <n v="2469"/>
    <s v="rhizome"/>
    <s v="non-canopy"/>
    <s v="NA"/>
    <n v="20"/>
    <n v="0"/>
    <s v="NA"/>
    <n v="6"/>
    <s v="NA"/>
    <s v="NA"/>
    <s v="NA"/>
    <m/>
    <n v="20"/>
  </r>
  <r>
    <x v="10"/>
    <n v="19"/>
    <s v="GGW1.19"/>
    <x v="1"/>
    <d v="2020-11-17T00:00:00"/>
    <x v="0"/>
    <n v="7766"/>
    <s v="lignotuber"/>
    <s v="canopy"/>
    <s v="NA"/>
    <n v="2"/>
    <n v="0"/>
    <s v="NA"/>
    <n v="0"/>
    <n v="0"/>
    <n v="0"/>
    <n v="0"/>
    <m/>
    <n v="2"/>
  </r>
  <r>
    <x v="10"/>
    <n v="19"/>
    <s v="GGW1.19"/>
    <x v="1"/>
    <d v="2020-11-17T00:00:00"/>
    <x v="1"/>
    <n v="3997"/>
    <s v="lignotuber"/>
    <s v="soil-persistent"/>
    <s v="NA"/>
    <n v="12"/>
    <n v="0"/>
    <s v="NA"/>
    <n v="0"/>
    <n v="3"/>
    <n v="0"/>
    <n v="0"/>
    <m/>
    <n v="15"/>
  </r>
  <r>
    <x v="10"/>
    <n v="19"/>
    <s v="GGW1.19"/>
    <x v="1"/>
    <d v="2020-11-17T00:00:00"/>
    <x v="3"/>
    <n v="3174"/>
    <s v="rhizome"/>
    <s v="soil-persistent"/>
    <s v="NA"/>
    <n v="10"/>
    <n v="0"/>
    <s v="NA"/>
    <n v="1"/>
    <n v="0"/>
    <n v="0"/>
    <n v="0"/>
    <m/>
    <n v="10"/>
  </r>
  <r>
    <x v="10"/>
    <n v="19"/>
    <s v="GGW1.19"/>
    <x v="1"/>
    <d v="2020-11-17T00:00:00"/>
    <x v="7"/>
    <n v="5541"/>
    <s v="tussock"/>
    <s v="non-canopy"/>
    <s v="NA"/>
    <n v="8"/>
    <n v="1"/>
    <s v="NA"/>
    <n v="0"/>
    <n v="0"/>
    <n v="0"/>
    <n v="0"/>
    <s v="includes tally of misID'd Tetraria capillaris"/>
    <n v="8"/>
  </r>
  <r>
    <x v="10"/>
    <n v="20"/>
    <s v="GGW1.20"/>
    <x v="1"/>
    <d v="2020-11-17T00:00:00"/>
    <x v="10"/>
    <n v="2469"/>
    <s v="rhizome"/>
    <s v="non-canopy"/>
    <s v="NA"/>
    <n v="18"/>
    <n v="0"/>
    <s v="NA"/>
    <n v="0"/>
    <s v="NA"/>
    <s v="NA"/>
    <s v="NA"/>
    <m/>
    <n v="18"/>
  </r>
  <r>
    <x v="10"/>
    <n v="20"/>
    <s v="GGW1.20"/>
    <x v="1"/>
    <d v="2020-11-17T00:00:00"/>
    <x v="1"/>
    <n v="3997"/>
    <s v="lignotuber"/>
    <s v="soil-persistent"/>
    <s v="NA"/>
    <n v="10"/>
    <n v="0"/>
    <s v="NA"/>
    <n v="0"/>
    <n v="5"/>
    <n v="0"/>
    <n v="0"/>
    <m/>
    <n v="15"/>
  </r>
  <r>
    <x v="10"/>
    <n v="20"/>
    <s v="GGW1.20"/>
    <x v="1"/>
    <d v="2020-11-17T00:00:00"/>
    <x v="7"/>
    <n v="5541"/>
    <s v="tussock"/>
    <s v="non-canopy"/>
    <s v="NA"/>
    <n v="3"/>
    <n v="0"/>
    <s v="NA"/>
    <n v="0"/>
    <n v="0"/>
    <n v="0"/>
    <n v="0"/>
    <m/>
    <n v="3"/>
  </r>
  <r>
    <x v="10"/>
    <n v="20"/>
    <s v="GGW1.20"/>
    <x v="1"/>
    <d v="2020-11-17T00:00:00"/>
    <x v="3"/>
    <n v="3174"/>
    <s v="rhizome"/>
    <s v="soil-persistent"/>
    <s v="NA"/>
    <n v="15"/>
    <n v="0"/>
    <s v="NA"/>
    <n v="0"/>
    <n v="0"/>
    <n v="0"/>
    <n v="0"/>
    <m/>
    <n v="15"/>
  </r>
  <r>
    <x v="10"/>
    <n v="20"/>
    <s v="GGW1.20"/>
    <x v="1"/>
    <d v="2020-11-17T00:00:00"/>
    <x v="0"/>
    <n v="7766"/>
    <s v="lignotuber"/>
    <s v="canopy"/>
    <s v="NA"/>
    <n v="1"/>
    <n v="0"/>
    <s v="NA"/>
    <n v="0"/>
    <n v="0"/>
    <n v="0"/>
    <n v="0"/>
    <m/>
    <n v="1"/>
  </r>
  <r>
    <x v="10"/>
    <n v="20"/>
    <s v="GGW1.20"/>
    <x v="1"/>
    <d v="2020-11-17T00:00:00"/>
    <x v="29"/>
    <n v="10605"/>
    <s v="rhizome"/>
    <s v="non-canopy"/>
    <s v="NA"/>
    <n v="1"/>
    <n v="0"/>
    <s v="NA"/>
    <n v="0"/>
    <s v="NA"/>
    <s v="NA"/>
    <s v="NA"/>
    <m/>
    <n v="1"/>
  </r>
  <r>
    <x v="10"/>
    <n v="1"/>
    <s v="GGW1.1"/>
    <x v="1"/>
    <d v="2020-11-17T00:00:00"/>
    <x v="1"/>
    <n v="3997"/>
    <m/>
    <m/>
    <s v="NA"/>
    <n v="1"/>
    <n v="0"/>
    <s v="NA"/>
    <n v="0"/>
    <n v="0"/>
    <n v="0"/>
    <n v="0"/>
    <m/>
    <n v="1"/>
  </r>
  <r>
    <x v="10"/>
    <n v="2"/>
    <s v="GGW1.2"/>
    <x v="1"/>
    <d v="2020-11-17T00:00:00"/>
    <x v="3"/>
    <n v="3174"/>
    <m/>
    <m/>
    <s v="NA"/>
    <n v="1"/>
    <n v="0"/>
    <s v="NA"/>
    <n v="0"/>
    <n v="0"/>
    <n v="0"/>
    <n v="0"/>
    <s v="No data?"/>
    <n v="1"/>
  </r>
  <r>
    <x v="10"/>
    <n v="4"/>
    <s v="GGW1.4"/>
    <x v="1"/>
    <d v="2020-11-17T00:00:00"/>
    <x v="7"/>
    <n v="5541"/>
    <m/>
    <m/>
    <s v="NA"/>
    <n v="7"/>
    <n v="0"/>
    <s v="NA"/>
    <n v="0"/>
    <s v="NA"/>
    <s v="NA"/>
    <s v="NA"/>
    <s v="ID corrected from Tetraria capillaris to Lepyrodia scariosa based on Apr2021 observations"/>
    <n v="7"/>
  </r>
  <r>
    <x v="10"/>
    <n v="4"/>
    <s v="GGW1.4"/>
    <x v="1"/>
    <d v="2020-11-17T00:00:00"/>
    <x v="3"/>
    <n v="3174"/>
    <m/>
    <m/>
    <s v="NA"/>
    <n v="3"/>
    <n v="0"/>
    <s v="NA"/>
    <n v="0"/>
    <n v="0"/>
    <n v="0"/>
    <n v="0"/>
    <m/>
    <n v="3"/>
  </r>
  <r>
    <x v="10"/>
    <n v="4"/>
    <s v="GGW1.4"/>
    <x v="1"/>
    <d v="2020-11-17T00:00:00"/>
    <x v="9"/>
    <n v="8875"/>
    <m/>
    <m/>
    <s v="NA"/>
    <n v="0"/>
    <n v="0"/>
    <s v="NA"/>
    <n v="0"/>
    <n v="1"/>
    <n v="0"/>
    <n v="0"/>
    <m/>
    <n v="1"/>
  </r>
  <r>
    <x v="10"/>
    <n v="5"/>
    <s v="GGW1.5"/>
    <x v="1"/>
    <d v="2020-11-17T00:00:00"/>
    <x v="10"/>
    <n v="2469"/>
    <m/>
    <m/>
    <s v="NA"/>
    <n v="1"/>
    <n v="0"/>
    <s v="NA"/>
    <n v="0"/>
    <s v="NA"/>
    <s v="NA"/>
    <s v="NA"/>
    <m/>
    <n v="1"/>
  </r>
  <r>
    <x v="10"/>
    <n v="5"/>
    <s v="GGW1.5"/>
    <x v="1"/>
    <d v="2020-11-17T00:00:00"/>
    <x v="33"/>
    <n v="4604"/>
    <m/>
    <m/>
    <s v="NA"/>
    <n v="1"/>
    <n v="0"/>
    <s v="NA"/>
    <n v="0"/>
    <n v="0"/>
    <n v="0"/>
    <n v="0"/>
    <m/>
    <n v="1"/>
  </r>
  <r>
    <x v="10"/>
    <n v="5"/>
    <s v="GGW1.5"/>
    <x v="1"/>
    <d v="2020-11-17T00:00:00"/>
    <x v="89"/>
    <n v="1161"/>
    <m/>
    <m/>
    <s v="NA"/>
    <n v="0"/>
    <n v="0"/>
    <s v="NA"/>
    <n v="0"/>
    <n v="3"/>
    <n v="0"/>
    <n v="0"/>
    <m/>
    <n v="3"/>
  </r>
  <r>
    <x v="10"/>
    <n v="5"/>
    <s v="GGW1.5"/>
    <x v="1"/>
    <d v="2020-11-17T00:00:00"/>
    <x v="36"/>
    <n v="6182"/>
    <m/>
    <m/>
    <s v="NA"/>
    <n v="0"/>
    <n v="0"/>
    <s v="NA"/>
    <n v="0"/>
    <n v="1"/>
    <n v="0"/>
    <n v="0"/>
    <m/>
    <n v="1"/>
  </r>
  <r>
    <x v="10"/>
    <n v="5"/>
    <s v="GGW1.5"/>
    <x v="1"/>
    <d v="2020-11-17T00:00:00"/>
    <x v="9"/>
    <n v="8875"/>
    <m/>
    <m/>
    <s v="NA"/>
    <n v="0"/>
    <n v="0"/>
    <s v="NA"/>
    <n v="0"/>
    <n v="1"/>
    <n v="0"/>
    <n v="0"/>
    <s v="No data"/>
    <n v="1"/>
  </r>
  <r>
    <x v="10"/>
    <n v="6"/>
    <s v="GGW1.6"/>
    <x v="1"/>
    <d v="2020-11-17T00:00:00"/>
    <x v="7"/>
    <n v="5541"/>
    <m/>
    <m/>
    <s v="NA"/>
    <n v="11"/>
    <n v="0"/>
    <s v="NA"/>
    <n v="0"/>
    <s v="NA"/>
    <s v="NA"/>
    <s v="NA"/>
    <s v="ID corrected from Tetraria capillaris to Lepyrodia scariosa based on Apr2021 observations"/>
    <n v="11"/>
  </r>
  <r>
    <x v="10"/>
    <n v="6"/>
    <s v="GGW1.6"/>
    <x v="1"/>
    <d v="2020-11-17T00:00:00"/>
    <x v="9"/>
    <n v="8875"/>
    <m/>
    <m/>
    <s v="NA"/>
    <n v="0"/>
    <n v="0"/>
    <s v="NA"/>
    <n v="0"/>
    <n v="2"/>
    <n v="0"/>
    <n v="0"/>
    <m/>
    <n v="2"/>
  </r>
  <r>
    <x v="10"/>
    <n v="6"/>
    <s v="GGW1.6"/>
    <x v="1"/>
    <d v="2020-11-17T00:00:00"/>
    <x v="89"/>
    <n v="1161"/>
    <m/>
    <m/>
    <s v="NA"/>
    <n v="0"/>
    <n v="0"/>
    <s v="NA"/>
    <n v="0"/>
    <n v="2"/>
    <n v="0"/>
    <n v="0"/>
    <m/>
    <n v="2"/>
  </r>
  <r>
    <x v="10"/>
    <n v="6"/>
    <s v="GGW1.6"/>
    <x v="1"/>
    <d v="2020-11-17T00:00:00"/>
    <x v="110"/>
    <n v="3175"/>
    <m/>
    <m/>
    <s v="NA"/>
    <n v="1"/>
    <n v="0"/>
    <s v="NA"/>
    <n v="1"/>
    <n v="0"/>
    <n v="0"/>
    <n v="0"/>
    <m/>
    <n v="1"/>
  </r>
  <r>
    <x v="10"/>
    <n v="7"/>
    <s v="GGW1.7"/>
    <x v="1"/>
    <d v="2020-11-17T00:00:00"/>
    <x v="75"/>
    <n v="7501"/>
    <m/>
    <m/>
    <s v="NA"/>
    <n v="0"/>
    <n v="0"/>
    <s v="NA"/>
    <n v="1"/>
    <n v="3"/>
    <n v="0"/>
    <n v="0"/>
    <m/>
    <n v="3"/>
  </r>
  <r>
    <x v="10"/>
    <n v="7"/>
    <s v="GGW1.7"/>
    <x v="1"/>
    <d v="2020-11-17T00:00:00"/>
    <x v="43"/>
    <n v="2302"/>
    <m/>
    <m/>
    <s v="NA"/>
    <n v="1"/>
    <n v="0"/>
    <s v="NA"/>
    <n v="0"/>
    <m/>
    <n v="0"/>
    <n v="0"/>
    <m/>
    <n v="1"/>
  </r>
  <r>
    <x v="10"/>
    <n v="7"/>
    <s v="GGW1.7"/>
    <x v="1"/>
    <d v="2020-11-17T00:00:00"/>
    <x v="89"/>
    <n v="1161"/>
    <m/>
    <m/>
    <s v="NA"/>
    <n v="0"/>
    <n v="0"/>
    <s v="NA"/>
    <n v="0"/>
    <n v="3"/>
    <n v="0"/>
    <n v="0"/>
    <m/>
    <n v="3"/>
  </r>
  <r>
    <x v="10"/>
    <n v="7"/>
    <s v="GGW1.7"/>
    <x v="1"/>
    <d v="2020-11-17T00:00:00"/>
    <x v="9"/>
    <n v="8875"/>
    <m/>
    <m/>
    <s v="NA"/>
    <n v="0"/>
    <n v="0"/>
    <s v="NA"/>
    <n v="0"/>
    <n v="2"/>
    <n v="0"/>
    <n v="0"/>
    <m/>
    <n v="2"/>
  </r>
  <r>
    <x v="10"/>
    <n v="7"/>
    <s v="GGW1.7"/>
    <x v="1"/>
    <d v="2020-11-17T00:00:00"/>
    <x v="11"/>
    <n v="2852"/>
    <m/>
    <m/>
    <s v="NA"/>
    <n v="0"/>
    <n v="0"/>
    <s v="NA"/>
    <n v="0"/>
    <n v="5"/>
    <n v="0"/>
    <n v="0"/>
    <m/>
    <n v="5"/>
  </r>
  <r>
    <x v="10"/>
    <n v="7"/>
    <s v="GGW1.7"/>
    <x v="1"/>
    <d v="2020-11-17T00:00:00"/>
    <x v="19"/>
    <n v="6325"/>
    <m/>
    <m/>
    <s v="NA"/>
    <n v="1"/>
    <n v="0"/>
    <s v="NA"/>
    <n v="0"/>
    <s v="NA"/>
    <s v="NA"/>
    <s v="NA"/>
    <s v="sick"/>
    <n v="1"/>
  </r>
  <r>
    <x v="10"/>
    <n v="7"/>
    <s v="GGW1.7"/>
    <x v="1"/>
    <d v="2020-11-17T00:00:00"/>
    <x v="33"/>
    <n v="4604"/>
    <m/>
    <m/>
    <s v="NA"/>
    <n v="0"/>
    <n v="0"/>
    <s v="NA"/>
    <n v="0"/>
    <n v="1"/>
    <n v="0"/>
    <n v="0"/>
    <m/>
    <n v="1"/>
  </r>
  <r>
    <x v="10"/>
    <n v="8"/>
    <s v="GGW1.8"/>
    <x v="1"/>
    <d v="2020-11-17T00:00:00"/>
    <x v="3"/>
    <n v="3174"/>
    <m/>
    <m/>
    <s v="NA"/>
    <n v="0"/>
    <n v="0"/>
    <s v="NA"/>
    <n v="0"/>
    <n v="113"/>
    <n v="0"/>
    <n v="0"/>
    <m/>
    <n v="113"/>
  </r>
  <r>
    <x v="10"/>
    <n v="8"/>
    <s v="GGW1.8"/>
    <x v="1"/>
    <d v="2020-11-17T00:00:00"/>
    <x v="33"/>
    <n v="4604"/>
    <m/>
    <m/>
    <s v="NA"/>
    <n v="0"/>
    <n v="0"/>
    <s v="NA"/>
    <n v="0"/>
    <n v="1"/>
    <n v="0"/>
    <n v="0"/>
    <m/>
    <n v="1"/>
  </r>
  <r>
    <x v="10"/>
    <n v="8"/>
    <s v="GGW1.8"/>
    <x v="1"/>
    <d v="2020-11-17T00:00:00"/>
    <x v="8"/>
    <n v="7993"/>
    <m/>
    <m/>
    <s v="NA"/>
    <n v="5"/>
    <n v="0"/>
    <s v="NA"/>
    <n v="0"/>
    <s v="NA"/>
    <s v="NA"/>
    <s v="NA"/>
    <s v="2 entries on datasheet combined"/>
    <n v="5"/>
  </r>
  <r>
    <x v="10"/>
    <n v="8"/>
    <s v="GGW1.8"/>
    <x v="1"/>
    <d v="2020-11-17T00:00:00"/>
    <x v="9"/>
    <n v="8875"/>
    <m/>
    <m/>
    <s v="NA"/>
    <n v="0"/>
    <n v="0"/>
    <s v="NA"/>
    <n v="0"/>
    <n v="2"/>
    <n v="0"/>
    <n v="0"/>
    <m/>
    <n v="2"/>
  </r>
  <r>
    <x v="10"/>
    <n v="8"/>
    <s v="GGW1.8"/>
    <x v="1"/>
    <d v="2020-11-17T00:00:00"/>
    <x v="44"/>
    <n v="5255"/>
    <m/>
    <m/>
    <s v="NA"/>
    <n v="0"/>
    <n v="0"/>
    <s v="NA"/>
    <n v="0"/>
    <n v="2"/>
    <n v="0"/>
    <n v="0"/>
    <m/>
    <n v="2"/>
  </r>
  <r>
    <x v="10"/>
    <n v="8"/>
    <s v="GGW1.8"/>
    <x v="1"/>
    <d v="2020-11-17T00:00:00"/>
    <x v="11"/>
    <n v="2852"/>
    <m/>
    <m/>
    <s v="NA"/>
    <n v="0"/>
    <n v="0"/>
    <s v="NA"/>
    <n v="0"/>
    <n v="5"/>
    <n v="0"/>
    <n v="0"/>
    <m/>
    <n v="5"/>
  </r>
  <r>
    <x v="10"/>
    <n v="8"/>
    <s v="GGW1.8"/>
    <x v="1"/>
    <d v="2020-11-17T00:00:00"/>
    <x v="75"/>
    <n v="7501"/>
    <m/>
    <m/>
    <s v="NA"/>
    <n v="0"/>
    <n v="0"/>
    <s v="NA"/>
    <n v="0"/>
    <n v="2"/>
    <n v="0"/>
    <n v="0"/>
    <m/>
    <n v="2"/>
  </r>
  <r>
    <x v="10"/>
    <n v="8"/>
    <s v="GGW1.8"/>
    <x v="1"/>
    <d v="2020-11-17T00:00:00"/>
    <x v="8"/>
    <n v="7993"/>
    <m/>
    <m/>
    <s v="NA"/>
    <n v="4"/>
    <n v="0"/>
    <s v="NA"/>
    <n v="0"/>
    <s v="NA"/>
    <s v="NA"/>
    <s v="NA"/>
    <m/>
    <n v="4"/>
  </r>
  <r>
    <x v="10"/>
    <n v="8"/>
    <s v="GGW1.8"/>
    <x v="1"/>
    <d v="2020-11-17T00:00:00"/>
    <x v="5"/>
    <n v="6406"/>
    <m/>
    <m/>
    <s v="NA"/>
    <n v="4"/>
    <n v="0"/>
    <s v="NA"/>
    <n v="0"/>
    <s v="NA"/>
    <s v="NA"/>
    <s v="NA"/>
    <m/>
    <n v="4"/>
  </r>
  <r>
    <x v="10"/>
    <n v="8"/>
    <s v="GGW1.8"/>
    <x v="1"/>
    <d v="2020-11-17T00:00:00"/>
    <x v="89"/>
    <n v="1161"/>
    <m/>
    <m/>
    <s v="NA"/>
    <n v="0"/>
    <n v="0"/>
    <s v="NA"/>
    <n v="0"/>
    <n v="6"/>
    <n v="0"/>
    <n v="0"/>
    <m/>
    <n v="6"/>
  </r>
  <r>
    <x v="10"/>
    <n v="9"/>
    <s v="GGW1.9"/>
    <x v="1"/>
    <d v="2020-11-17T00:00:00"/>
    <x v="26"/>
    <n v="3243"/>
    <m/>
    <m/>
    <s v="NA"/>
    <n v="0"/>
    <n v="0"/>
    <s v="NA"/>
    <n v="0"/>
    <n v="1"/>
    <n v="0"/>
    <n v="0"/>
    <m/>
    <n v="1"/>
  </r>
  <r>
    <x v="10"/>
    <n v="9"/>
    <s v="GGW1.9"/>
    <x v="1"/>
    <d v="2020-11-17T00:00:00"/>
    <x v="36"/>
    <n v="6182"/>
    <m/>
    <m/>
    <s v="NA"/>
    <n v="0"/>
    <n v="0"/>
    <s v="NA"/>
    <n v="0"/>
    <n v="1"/>
    <n v="0"/>
    <n v="0"/>
    <m/>
    <n v="1"/>
  </r>
  <r>
    <x v="10"/>
    <n v="9"/>
    <s v="GGW1.9"/>
    <x v="1"/>
    <d v="2020-11-17T00:00:00"/>
    <x v="11"/>
    <n v="2852"/>
    <m/>
    <m/>
    <s v="NA"/>
    <n v="0"/>
    <n v="0"/>
    <s v="NA"/>
    <n v="0"/>
    <n v="1"/>
    <n v="0"/>
    <n v="0"/>
    <m/>
    <n v="1"/>
  </r>
  <r>
    <x v="10"/>
    <n v="9"/>
    <s v="GGW1.9"/>
    <x v="1"/>
    <d v="2020-11-17T00:00:00"/>
    <x v="89"/>
    <n v="1161"/>
    <m/>
    <m/>
    <s v="NA"/>
    <n v="0"/>
    <n v="0"/>
    <s v="NA"/>
    <n v="0"/>
    <n v="1"/>
    <n v="0"/>
    <n v="0"/>
    <m/>
    <n v="1"/>
  </r>
  <r>
    <x v="10"/>
    <n v="9"/>
    <s v="GGW1.9"/>
    <x v="1"/>
    <d v="2020-11-17T00:00:00"/>
    <x v="5"/>
    <n v="6406"/>
    <m/>
    <m/>
    <s v="NA"/>
    <n v="2"/>
    <n v="0"/>
    <s v="NA"/>
    <n v="0"/>
    <s v="NA"/>
    <s v="NA"/>
    <s v="NA"/>
    <m/>
    <n v="2"/>
  </r>
  <r>
    <x v="10"/>
    <n v="10"/>
    <s v="GGW1.10"/>
    <x v="1"/>
    <d v="2020-11-17T00:00:00"/>
    <x v="19"/>
    <n v="6325"/>
    <m/>
    <m/>
    <s v="NA"/>
    <n v="1"/>
    <n v="0"/>
    <s v="NA"/>
    <n v="0"/>
    <s v="NA"/>
    <s v="NA"/>
    <s v="NA"/>
    <m/>
    <n v="1"/>
  </r>
  <r>
    <x v="10"/>
    <n v="10"/>
    <s v="GGW1.10"/>
    <x v="1"/>
    <d v="2020-11-17T00:00:00"/>
    <x v="33"/>
    <n v="4604"/>
    <m/>
    <m/>
    <s v="NA"/>
    <n v="0"/>
    <n v="0"/>
    <s v="NA"/>
    <n v="0"/>
    <n v="1"/>
    <n v="0"/>
    <n v="0"/>
    <m/>
    <n v="1"/>
  </r>
  <r>
    <x v="10"/>
    <n v="10"/>
    <s v="GGW1.10"/>
    <x v="1"/>
    <d v="2020-11-17T00:00:00"/>
    <x v="129"/>
    <n v="5252"/>
    <m/>
    <m/>
    <s v="NA"/>
    <n v="0"/>
    <n v="0"/>
    <s v="NA"/>
    <n v="2"/>
    <n v="2"/>
    <n v="0"/>
    <n v="0"/>
    <s v="ID confirmed with fruiting specimen from Apr2020 [previously uncertain ID could be Comesperma defoliatum or C sphaerocaprum]"/>
    <n v="2"/>
  </r>
  <r>
    <x v="10"/>
    <n v="10"/>
    <s v="GGW1.10"/>
    <x v="1"/>
    <d v="2020-11-17T00:00:00"/>
    <x v="110"/>
    <n v="3175"/>
    <m/>
    <m/>
    <s v="NA"/>
    <n v="15"/>
    <n v="1"/>
    <s v="NA"/>
    <n v="1"/>
    <n v="0"/>
    <n v="0"/>
    <n v="0"/>
    <m/>
    <n v="15"/>
  </r>
  <r>
    <x v="10"/>
    <n v="10"/>
    <s v="GGW1.10"/>
    <x v="1"/>
    <d v="2020-11-17T00:00:00"/>
    <x v="3"/>
    <n v="3174"/>
    <m/>
    <m/>
    <s v="NA"/>
    <n v="64"/>
    <n v="0"/>
    <s v="NA"/>
    <n v="0"/>
    <n v="0"/>
    <n v="0"/>
    <n v="0"/>
    <m/>
    <n v="64"/>
  </r>
  <r>
    <x v="10"/>
    <n v="10"/>
    <s v="GGW1.10"/>
    <x v="1"/>
    <d v="2020-11-17T00:00:00"/>
    <x v="89"/>
    <n v="1161"/>
    <m/>
    <m/>
    <s v="NA"/>
    <n v="0"/>
    <n v="0"/>
    <s v="NA"/>
    <n v="0"/>
    <n v="1"/>
    <n v="0"/>
    <n v="0"/>
    <m/>
    <n v="1"/>
  </r>
  <r>
    <x v="10"/>
    <n v="11"/>
    <s v="GGW1.11"/>
    <x v="1"/>
    <d v="2020-11-17T00:00:00"/>
    <x v="110"/>
    <n v="3175"/>
    <m/>
    <m/>
    <s v="NA"/>
    <n v="20"/>
    <n v="0"/>
    <s v="NA"/>
    <n v="6"/>
    <n v="0"/>
    <n v="0"/>
    <n v="0"/>
    <m/>
    <n v="20"/>
  </r>
  <r>
    <x v="10"/>
    <n v="11"/>
    <s v="GGW1.11"/>
    <x v="1"/>
    <d v="2020-11-17T00:00:00"/>
    <x v="44"/>
    <n v="5255"/>
    <m/>
    <m/>
    <s v="NA"/>
    <n v="6"/>
    <n v="0"/>
    <s v="NA"/>
    <n v="3"/>
    <n v="0"/>
    <n v="0"/>
    <n v="0"/>
    <m/>
    <n v="6"/>
  </r>
  <r>
    <x v="10"/>
    <n v="11"/>
    <s v="GGW1.11"/>
    <x v="1"/>
    <d v="2020-11-17T00:00:00"/>
    <x v="33"/>
    <n v="4604"/>
    <m/>
    <m/>
    <s v="NA"/>
    <n v="4"/>
    <n v="0"/>
    <s v="NA"/>
    <n v="0"/>
    <n v="0"/>
    <n v="0"/>
    <n v="0"/>
    <m/>
    <n v="4"/>
  </r>
  <r>
    <x v="10"/>
    <n v="11"/>
    <s v="GGW1.11"/>
    <x v="1"/>
    <d v="2020-11-17T00:00:00"/>
    <x v="48"/>
    <n v="3567"/>
    <m/>
    <m/>
    <s v="NA"/>
    <n v="0"/>
    <n v="0"/>
    <s v="NA"/>
    <n v="0"/>
    <n v="2"/>
    <n v="0"/>
    <n v="0"/>
    <m/>
    <n v="2"/>
  </r>
  <r>
    <x v="10"/>
    <n v="11"/>
    <s v="GGW1.11"/>
    <x v="1"/>
    <d v="2020-11-17T00:00:00"/>
    <x v="11"/>
    <n v="2852"/>
    <m/>
    <m/>
    <s v="NA"/>
    <n v="0"/>
    <n v="0"/>
    <s v="NA"/>
    <n v="0"/>
    <n v="1"/>
    <n v="0"/>
    <n v="0"/>
    <m/>
    <n v="1"/>
  </r>
  <r>
    <x v="10"/>
    <n v="12"/>
    <s v="GGW1.12"/>
    <x v="1"/>
    <d v="2020-11-17T00:00:00"/>
    <x v="110"/>
    <n v="3175"/>
    <m/>
    <m/>
    <s v="NA"/>
    <n v="25"/>
    <n v="0"/>
    <s v="NA"/>
    <n v="8"/>
    <n v="0"/>
    <n v="0"/>
    <n v="0"/>
    <m/>
    <n v="25"/>
  </r>
  <r>
    <x v="10"/>
    <n v="12"/>
    <s v="GGW1.12"/>
    <x v="1"/>
    <d v="2020-11-17T00:00:00"/>
    <x v="69"/>
    <n v="7970"/>
    <m/>
    <m/>
    <s v="NA"/>
    <n v="1"/>
    <n v="0"/>
    <s v="NA"/>
    <n v="0"/>
    <n v="0"/>
    <n v="0"/>
    <n v="0"/>
    <m/>
    <n v="1"/>
  </r>
  <r>
    <x v="10"/>
    <n v="12"/>
    <s v="GGW1.12"/>
    <x v="1"/>
    <d v="2020-11-17T00:00:00"/>
    <x v="4"/>
    <n v="5738"/>
    <m/>
    <m/>
    <s v="NA"/>
    <n v="1"/>
    <n v="0"/>
    <s v="NA"/>
    <n v="1"/>
    <n v="0"/>
    <n v="0"/>
    <n v="0"/>
    <m/>
    <n v="1"/>
  </r>
  <r>
    <x v="10"/>
    <n v="12"/>
    <s v="GGW1.12"/>
    <x v="1"/>
    <d v="2020-11-17T00:00:00"/>
    <x v="33"/>
    <n v="4604"/>
    <m/>
    <m/>
    <s v="NA"/>
    <n v="1"/>
    <n v="0"/>
    <s v="NA"/>
    <n v="0"/>
    <n v="0"/>
    <n v="0"/>
    <n v="0"/>
    <m/>
    <n v="1"/>
  </r>
  <r>
    <x v="10"/>
    <n v="12"/>
    <s v="GGW1.12"/>
    <x v="1"/>
    <d v="2020-11-17T00:00:00"/>
    <x v="8"/>
    <n v="7993"/>
    <m/>
    <m/>
    <s v="NA"/>
    <n v="1"/>
    <n v="0"/>
    <s v="NA"/>
    <n v="0"/>
    <s v="NA"/>
    <s v="NA"/>
    <s v="NA"/>
    <m/>
    <n v="1"/>
  </r>
  <r>
    <x v="10"/>
    <n v="12"/>
    <s v="GGW1.12"/>
    <x v="1"/>
    <d v="2020-11-17T00:00:00"/>
    <x v="48"/>
    <n v="3567"/>
    <m/>
    <m/>
    <s v="NA"/>
    <n v="0"/>
    <n v="0"/>
    <s v="NA"/>
    <n v="0"/>
    <n v="1"/>
    <n v="0"/>
    <m/>
    <m/>
    <n v="1"/>
  </r>
  <r>
    <x v="10"/>
    <n v="12"/>
    <s v="GGW1.12"/>
    <x v="1"/>
    <d v="2020-11-17T00:00:00"/>
    <x v="89"/>
    <n v="1161"/>
    <m/>
    <m/>
    <s v="NA"/>
    <n v="2"/>
    <n v="0"/>
    <s v="NA"/>
    <n v="0"/>
    <n v="0"/>
    <n v="0"/>
    <n v="0"/>
    <m/>
    <n v="2"/>
  </r>
  <r>
    <x v="10"/>
    <n v="12"/>
    <s v="GGW1.12"/>
    <x v="1"/>
    <d v="2020-11-17T00:00:00"/>
    <x v="75"/>
    <n v="7501"/>
    <m/>
    <m/>
    <s v="NA"/>
    <n v="1"/>
    <n v="0"/>
    <s v="NA"/>
    <n v="0"/>
    <n v="0"/>
    <n v="0"/>
    <n v="0"/>
    <m/>
    <n v="1"/>
  </r>
  <r>
    <x v="10"/>
    <n v="12"/>
    <s v="GGW1.12"/>
    <x v="1"/>
    <d v="2020-11-17T00:00:00"/>
    <x v="8"/>
    <n v="7993"/>
    <m/>
    <m/>
    <s v="NA"/>
    <n v="2"/>
    <n v="0"/>
    <s v="NA"/>
    <n v="0"/>
    <s v="NA"/>
    <s v="NA"/>
    <s v="NA"/>
    <s v="uncertain ID, 2nd entry on datasheet, likely Q12 but could be Q13, only 1 individual found in Apr2021 in accordance with 1st entry in Nov2020"/>
    <n v="2"/>
  </r>
  <r>
    <x v="10"/>
    <n v="13"/>
    <s v="GGW1.13"/>
    <x v="1"/>
    <d v="2020-11-17T00:00:00"/>
    <x v="44"/>
    <n v="5255"/>
    <m/>
    <m/>
    <s v="NA"/>
    <n v="1"/>
    <n v="0"/>
    <s v="NA"/>
    <n v="0"/>
    <n v="0"/>
    <n v="0"/>
    <n v="0"/>
    <m/>
    <n v="1"/>
  </r>
  <r>
    <x v="10"/>
    <n v="13"/>
    <s v="GGW1.13"/>
    <x v="1"/>
    <d v="2020-11-17T00:00:00"/>
    <x v="36"/>
    <n v="6182"/>
    <m/>
    <m/>
    <s v="NA"/>
    <n v="0"/>
    <n v="0"/>
    <s v="NA"/>
    <n v="0"/>
    <n v="2"/>
    <n v="0"/>
    <n v="0"/>
    <m/>
    <n v="2"/>
  </r>
  <r>
    <x v="10"/>
    <n v="13"/>
    <s v="GGW1.13"/>
    <x v="1"/>
    <d v="2020-11-17T00:00:00"/>
    <x v="33"/>
    <n v="4604"/>
    <m/>
    <m/>
    <s v="NA"/>
    <n v="2"/>
    <n v="0"/>
    <s v="NA"/>
    <n v="0"/>
    <n v="0"/>
    <n v="0"/>
    <n v="0"/>
    <m/>
    <n v="2"/>
  </r>
  <r>
    <x v="10"/>
    <n v="13"/>
    <s v="GGW1.13"/>
    <x v="1"/>
    <d v="2020-11-17T00:00:00"/>
    <x v="75"/>
    <n v="7501"/>
    <m/>
    <m/>
    <s v="NA"/>
    <n v="1"/>
    <n v="0"/>
    <s v="NA"/>
    <n v="1"/>
    <n v="0"/>
    <n v="0"/>
    <n v="0"/>
    <m/>
    <n v="1"/>
  </r>
  <r>
    <x v="10"/>
    <n v="13"/>
    <s v="GGW1.13"/>
    <x v="1"/>
    <d v="2020-11-17T00:00:00"/>
    <x v="89"/>
    <n v="1161"/>
    <m/>
    <m/>
    <s v="NA"/>
    <n v="0"/>
    <n v="0"/>
    <s v="NA"/>
    <n v="0"/>
    <n v="3"/>
    <n v="0"/>
    <n v="0"/>
    <m/>
    <n v="3"/>
  </r>
  <r>
    <x v="10"/>
    <n v="13"/>
    <s v="GGW1.13"/>
    <x v="1"/>
    <d v="2020-11-17T00:00:00"/>
    <x v="11"/>
    <n v="2852"/>
    <m/>
    <m/>
    <s v="NA"/>
    <n v="4"/>
    <n v="0"/>
    <s v="NA"/>
    <n v="0"/>
    <n v="0"/>
    <n v="0"/>
    <n v="0"/>
    <m/>
    <n v="4"/>
  </r>
  <r>
    <x v="10"/>
    <n v="13"/>
    <s v="GGW1.13"/>
    <x v="1"/>
    <d v="2020-11-17T00:00:00"/>
    <x v="9"/>
    <n v="8875"/>
    <m/>
    <m/>
    <s v="NA"/>
    <n v="0"/>
    <n v="0"/>
    <s v="NA"/>
    <n v="0"/>
    <n v="1"/>
    <n v="0"/>
    <n v="0"/>
    <m/>
    <n v="1"/>
  </r>
  <r>
    <x v="10"/>
    <n v="13"/>
    <s v="GGW1.13"/>
    <x v="1"/>
    <d v="2020-11-17T00:00:00"/>
    <x v="19"/>
    <n v="6325"/>
    <m/>
    <m/>
    <s v="NA"/>
    <n v="1"/>
    <n v="0"/>
    <s v="NA"/>
    <n v="0"/>
    <s v="NA"/>
    <s v="NA"/>
    <s v="NA"/>
    <m/>
    <n v="1"/>
  </r>
  <r>
    <x v="10"/>
    <n v="14"/>
    <s v="GGW1.14"/>
    <x v="1"/>
    <d v="2020-11-17T00:00:00"/>
    <x v="69"/>
    <n v="7970"/>
    <m/>
    <m/>
    <s v="NA"/>
    <n v="1"/>
    <n v="0"/>
    <s v="NA"/>
    <n v="0"/>
    <n v="0"/>
    <n v="0"/>
    <n v="0"/>
    <m/>
    <n v="1"/>
  </r>
  <r>
    <x v="10"/>
    <n v="14"/>
    <s v="GGW1.14"/>
    <x v="1"/>
    <d v="2020-11-17T00:00:00"/>
    <x v="11"/>
    <n v="2852"/>
    <m/>
    <m/>
    <s v="NA"/>
    <n v="4"/>
    <n v="0"/>
    <s v="NA"/>
    <n v="0"/>
    <n v="0"/>
    <n v="0"/>
    <n v="0"/>
    <m/>
    <n v="4"/>
  </r>
  <r>
    <x v="10"/>
    <n v="14"/>
    <s v="GGW1.14"/>
    <x v="1"/>
    <d v="2020-11-17T00:00:00"/>
    <x v="5"/>
    <n v="6406"/>
    <m/>
    <m/>
    <s v="NA"/>
    <n v="1"/>
    <n v="0"/>
    <s v="NA"/>
    <n v="0"/>
    <s v="NA"/>
    <s v="NA"/>
    <s v="NA"/>
    <m/>
    <n v="1"/>
  </r>
  <r>
    <x v="10"/>
    <n v="14"/>
    <s v="GGW1.14"/>
    <x v="1"/>
    <d v="2020-11-17T00:00:00"/>
    <x v="110"/>
    <n v="3175"/>
    <m/>
    <m/>
    <s v="NA"/>
    <n v="1"/>
    <n v="0"/>
    <s v="NA"/>
    <n v="0"/>
    <n v="0"/>
    <n v="0"/>
    <n v="0"/>
    <m/>
    <n v="1"/>
  </r>
  <r>
    <x v="10"/>
    <n v="14"/>
    <s v="GGW1.14"/>
    <x v="1"/>
    <d v="2020-11-17T00:00:00"/>
    <x v="73"/>
    <n v="6322"/>
    <m/>
    <m/>
    <s v="NA"/>
    <n v="2"/>
    <n v="0"/>
    <s v="NA"/>
    <n v="0"/>
    <n v="0"/>
    <n v="0"/>
    <n v="0"/>
    <m/>
    <n v="2"/>
  </r>
  <r>
    <x v="10"/>
    <n v="14"/>
    <s v="GGW1.14"/>
    <x v="1"/>
    <d v="2020-11-17T00:00:00"/>
    <x v="44"/>
    <n v="5255"/>
    <m/>
    <m/>
    <s v="NA"/>
    <n v="1"/>
    <n v="0"/>
    <s v="NA"/>
    <n v="0"/>
    <n v="0"/>
    <n v="0"/>
    <n v="0"/>
    <m/>
    <n v="1"/>
  </r>
  <r>
    <x v="10"/>
    <n v="14"/>
    <s v="GGW1.14"/>
    <x v="1"/>
    <d v="2020-11-17T00:00:00"/>
    <x v="89"/>
    <n v="1161"/>
    <m/>
    <m/>
    <s v="NA"/>
    <n v="5"/>
    <n v="0"/>
    <s v="NA"/>
    <n v="0"/>
    <n v="0"/>
    <n v="0"/>
    <n v="0"/>
    <m/>
    <n v="5"/>
  </r>
  <r>
    <x v="10"/>
    <n v="14"/>
    <s v="GGW1.14"/>
    <x v="1"/>
    <d v="2020-11-17T00:00:00"/>
    <x v="36"/>
    <n v="6182"/>
    <m/>
    <m/>
    <s v="NA"/>
    <n v="0"/>
    <n v="0"/>
    <s v="NA"/>
    <n v="0"/>
    <n v="1"/>
    <n v="0"/>
    <n v="0"/>
    <m/>
    <n v="1"/>
  </r>
  <r>
    <x v="10"/>
    <n v="14"/>
    <s v="GGW1.14"/>
    <x v="1"/>
    <d v="2020-11-17T00:00:00"/>
    <x v="8"/>
    <n v="7993"/>
    <m/>
    <m/>
    <s v="NA"/>
    <n v="4"/>
    <n v="0"/>
    <s v="NA"/>
    <n v="0"/>
    <s v="NA"/>
    <s v="NA"/>
    <s v="NA"/>
    <m/>
    <n v="4"/>
  </r>
  <r>
    <x v="10"/>
    <n v="14"/>
    <s v="GGW1.14"/>
    <x v="1"/>
    <d v="2020-11-17T00:00:00"/>
    <x v="48"/>
    <n v="3567"/>
    <m/>
    <m/>
    <s v="NA"/>
    <n v="0"/>
    <n v="0"/>
    <s v="NA"/>
    <n v="0"/>
    <n v="1"/>
    <n v="0"/>
    <n v="0"/>
    <m/>
    <n v="1"/>
  </r>
  <r>
    <x v="10"/>
    <n v="15"/>
    <s v="GGW1.15"/>
    <x v="1"/>
    <d v="2020-11-17T00:00:00"/>
    <x v="3"/>
    <n v="3174"/>
    <m/>
    <m/>
    <s v="NA"/>
    <n v="67"/>
    <n v="0"/>
    <s v="NA"/>
    <n v="0"/>
    <n v="0"/>
    <n v="0"/>
    <n v="0"/>
    <m/>
    <n v="67"/>
  </r>
  <r>
    <x v="10"/>
    <n v="15"/>
    <s v="GGW1.15"/>
    <x v="1"/>
    <d v="2020-11-17T00:00:00"/>
    <x v="75"/>
    <n v="7501"/>
    <m/>
    <m/>
    <s v="NA"/>
    <n v="2"/>
    <n v="0"/>
    <s v="NA"/>
    <n v="1"/>
    <n v="0"/>
    <n v="0"/>
    <n v="0"/>
    <m/>
    <n v="2"/>
  </r>
  <r>
    <x v="10"/>
    <n v="15"/>
    <s v="GGW1.15"/>
    <x v="1"/>
    <d v="2020-11-17T00:00:00"/>
    <x v="5"/>
    <n v="6406"/>
    <m/>
    <m/>
    <s v="NA"/>
    <n v="17"/>
    <n v="0"/>
    <s v="NA"/>
    <n v="0"/>
    <s v="NA"/>
    <s v="NA"/>
    <s v="NA"/>
    <m/>
    <n v="17"/>
  </r>
  <r>
    <x v="10"/>
    <n v="15"/>
    <s v="GGW1.15"/>
    <x v="1"/>
    <d v="2020-11-17T00:00:00"/>
    <x v="4"/>
    <n v="5738"/>
    <m/>
    <m/>
    <s v="NA"/>
    <n v="1"/>
    <n v="0"/>
    <s v="NA"/>
    <n v="0"/>
    <n v="0"/>
    <n v="0"/>
    <n v="0"/>
    <m/>
    <n v="1"/>
  </r>
  <r>
    <x v="10"/>
    <n v="15"/>
    <s v="GGW1.15"/>
    <x v="1"/>
    <d v="2020-11-17T00:00:00"/>
    <x v="11"/>
    <n v="2852"/>
    <m/>
    <m/>
    <s v="NA"/>
    <n v="4"/>
    <n v="0"/>
    <s v="NA"/>
    <n v="0"/>
    <n v="0"/>
    <n v="0"/>
    <n v="0"/>
    <m/>
    <n v="4"/>
  </r>
  <r>
    <x v="10"/>
    <n v="15"/>
    <s v="GGW1.15"/>
    <x v="1"/>
    <d v="2020-11-17T00:00:00"/>
    <x v="30"/>
    <n v="2294"/>
    <m/>
    <m/>
    <s v="NA"/>
    <n v="4"/>
    <n v="0"/>
    <s v="NA"/>
    <n v="0"/>
    <n v="0"/>
    <n v="0"/>
    <n v="0"/>
    <m/>
    <n v="4"/>
  </r>
  <r>
    <x v="10"/>
    <n v="15"/>
    <s v="GGW1.15"/>
    <x v="1"/>
    <d v="2020-11-17T00:00:00"/>
    <x v="76"/>
    <n v="5352"/>
    <m/>
    <m/>
    <s v="NA"/>
    <n v="0"/>
    <n v="0"/>
    <s v="NA"/>
    <n v="0"/>
    <n v="1"/>
    <n v="0"/>
    <n v="0"/>
    <m/>
    <n v="1"/>
  </r>
  <r>
    <x v="10"/>
    <n v="16"/>
    <s v="GGW1.16"/>
    <x v="1"/>
    <d v="2020-11-17T00:00:00"/>
    <x v="5"/>
    <n v="6406"/>
    <m/>
    <m/>
    <s v="NA"/>
    <n v="9"/>
    <n v="0"/>
    <s v="NA"/>
    <n v="0"/>
    <s v="NA"/>
    <s v="NA"/>
    <s v="NA"/>
    <m/>
    <n v="9"/>
  </r>
  <r>
    <x v="10"/>
    <n v="16"/>
    <s v="GGW1.16"/>
    <x v="1"/>
    <d v="2020-11-17T00:00:00"/>
    <x v="84"/>
    <n v="6157"/>
    <m/>
    <m/>
    <s v="NA"/>
    <n v="1"/>
    <n v="0"/>
    <s v="NA"/>
    <n v="1"/>
    <n v="1"/>
    <n v="0"/>
    <n v="0"/>
    <m/>
    <n v="2"/>
  </r>
  <r>
    <x v="10"/>
    <n v="16"/>
    <s v="GGW1.16"/>
    <x v="1"/>
    <d v="2020-11-17T00:00:00"/>
    <x v="11"/>
    <n v="2852"/>
    <m/>
    <m/>
    <s v="NA"/>
    <n v="0"/>
    <n v="0"/>
    <s v="NA"/>
    <n v="0"/>
    <n v="3"/>
    <n v="0"/>
    <n v="0"/>
    <m/>
    <n v="3"/>
  </r>
  <r>
    <x v="10"/>
    <n v="16"/>
    <s v="GGW1.16"/>
    <x v="1"/>
    <d v="2020-11-17T00:00:00"/>
    <x v="75"/>
    <n v="7501"/>
    <m/>
    <m/>
    <s v="NA"/>
    <n v="1"/>
    <n v="0"/>
    <s v="NA"/>
    <n v="1"/>
    <n v="0"/>
    <n v="0"/>
    <n v="0"/>
    <m/>
    <n v="1"/>
  </r>
  <r>
    <x v="10"/>
    <n v="16"/>
    <s v="GGW1.16"/>
    <x v="1"/>
    <d v="2020-11-17T00:00:00"/>
    <x v="30"/>
    <n v="2294"/>
    <m/>
    <m/>
    <s v="NA"/>
    <n v="8"/>
    <n v="0"/>
    <s v="NA"/>
    <n v="0"/>
    <n v="0"/>
    <n v="0"/>
    <n v="0"/>
    <m/>
    <n v="8"/>
  </r>
  <r>
    <x v="10"/>
    <n v="16"/>
    <s v="GGW1.16"/>
    <x v="1"/>
    <d v="2020-11-17T00:00:00"/>
    <x v="17"/>
    <n v="5532"/>
    <m/>
    <m/>
    <s v="NA"/>
    <n v="3"/>
    <n v="0"/>
    <s v="NA"/>
    <n v="0"/>
    <s v="NA"/>
    <s v="NA"/>
    <s v="NA"/>
    <m/>
    <n v="3"/>
  </r>
  <r>
    <x v="10"/>
    <n v="16"/>
    <s v="GGW1.16"/>
    <x v="1"/>
    <d v="2020-11-17T00:00:00"/>
    <x v="8"/>
    <n v="7993"/>
    <m/>
    <m/>
    <s v="NA"/>
    <n v="5"/>
    <n v="0"/>
    <s v="NA"/>
    <n v="0"/>
    <s v="NA"/>
    <s v="NA"/>
    <s v="NA"/>
    <m/>
    <n v="5"/>
  </r>
  <r>
    <x v="10"/>
    <n v="17"/>
    <s v="GGW1.17"/>
    <x v="1"/>
    <d v="2020-11-17T00:00:00"/>
    <x v="19"/>
    <n v="6325"/>
    <m/>
    <m/>
    <s v="NA"/>
    <n v="1"/>
    <n v="0"/>
    <s v="NA"/>
    <n v="1"/>
    <s v="NA"/>
    <s v="NA"/>
    <s v="NA"/>
    <m/>
    <n v="1"/>
  </r>
  <r>
    <x v="10"/>
    <n v="17"/>
    <s v="GGW1.17"/>
    <x v="1"/>
    <d v="2020-11-17T00:00:00"/>
    <x v="4"/>
    <n v="5738"/>
    <m/>
    <m/>
    <s v="NA"/>
    <n v="2"/>
    <n v="0"/>
    <s v="NA"/>
    <n v="0"/>
    <n v="4"/>
    <n v="0"/>
    <n v="0"/>
    <m/>
    <n v="6"/>
  </r>
  <r>
    <x v="10"/>
    <n v="17"/>
    <s v="GGW1.17"/>
    <x v="1"/>
    <d v="2020-11-17T00:00:00"/>
    <x v="73"/>
    <n v="6322"/>
    <m/>
    <m/>
    <s v="NA"/>
    <n v="1"/>
    <n v="0"/>
    <s v="NA"/>
    <n v="0"/>
    <n v="0"/>
    <n v="0"/>
    <n v="0"/>
    <m/>
    <n v="1"/>
  </r>
  <r>
    <x v="10"/>
    <n v="17"/>
    <s v="GGW1.17"/>
    <x v="1"/>
    <d v="2020-11-17T00:00:00"/>
    <x v="75"/>
    <n v="7501"/>
    <m/>
    <m/>
    <s v="NA"/>
    <n v="2"/>
    <n v="0"/>
    <s v="NA"/>
    <n v="1"/>
    <m/>
    <n v="0"/>
    <n v="0"/>
    <m/>
    <n v="2"/>
  </r>
  <r>
    <x v="10"/>
    <n v="17"/>
    <s v="GGW1.17"/>
    <x v="1"/>
    <d v="2020-11-17T00:00:00"/>
    <x v="36"/>
    <n v="6182"/>
    <m/>
    <m/>
    <s v="NA"/>
    <n v="0"/>
    <n v="0"/>
    <s v="NA"/>
    <n v="0"/>
    <n v="3"/>
    <n v="0"/>
    <n v="0"/>
    <m/>
    <n v="3"/>
  </r>
  <r>
    <x v="10"/>
    <n v="17"/>
    <s v="GGW1.17"/>
    <x v="1"/>
    <d v="2020-11-17T00:00:00"/>
    <x v="84"/>
    <n v="6157"/>
    <m/>
    <m/>
    <s v="NA"/>
    <n v="0"/>
    <n v="0"/>
    <s v="NA"/>
    <n v="0"/>
    <n v="1"/>
    <n v="0"/>
    <n v="0"/>
    <m/>
    <n v="1"/>
  </r>
  <r>
    <x v="10"/>
    <n v="17"/>
    <s v="GGW1.17"/>
    <x v="1"/>
    <d v="2020-11-17T00:00:00"/>
    <x v="5"/>
    <n v="6406"/>
    <m/>
    <m/>
    <s v="NA"/>
    <n v="2"/>
    <n v="0"/>
    <s v="NA"/>
    <n v="0"/>
    <s v="NA"/>
    <s v="NA"/>
    <s v="NA"/>
    <m/>
    <n v="2"/>
  </r>
  <r>
    <x v="10"/>
    <n v="17"/>
    <s v="GGW1.17"/>
    <x v="1"/>
    <d v="2020-11-17T00:00:00"/>
    <x v="89"/>
    <n v="1161"/>
    <m/>
    <m/>
    <s v="NA"/>
    <n v="2"/>
    <n v="0"/>
    <s v="NA"/>
    <n v="0"/>
    <n v="0"/>
    <n v="0"/>
    <n v="0"/>
    <m/>
    <n v="2"/>
  </r>
  <r>
    <x v="10"/>
    <n v="17"/>
    <s v="GGW1.17"/>
    <x v="1"/>
    <d v="2020-11-17T00:00:00"/>
    <x v="17"/>
    <n v="5532"/>
    <m/>
    <m/>
    <s v="NA"/>
    <n v="1"/>
    <n v="0"/>
    <s v="NA"/>
    <n v="0"/>
    <s v="NA"/>
    <s v="NA"/>
    <s v="NA"/>
    <m/>
    <n v="1"/>
  </r>
  <r>
    <x v="10"/>
    <n v="17"/>
    <s v="GGW1.17"/>
    <x v="1"/>
    <d v="2020-11-17T00:00:00"/>
    <x v="29"/>
    <n v="10605"/>
    <m/>
    <m/>
    <s v="NA"/>
    <n v="2"/>
    <n v="0"/>
    <s v="NA"/>
    <n v="0"/>
    <s v="NA"/>
    <s v="NA"/>
    <s v="NA"/>
    <m/>
    <n v="2"/>
  </r>
  <r>
    <x v="10"/>
    <n v="17"/>
    <s v="GGW1.17"/>
    <x v="1"/>
    <d v="2020-11-17T00:00:00"/>
    <x v="30"/>
    <n v="2294"/>
    <m/>
    <m/>
    <s v="NA"/>
    <n v="7"/>
    <n v="0"/>
    <s v="NA"/>
    <n v="0"/>
    <n v="0"/>
    <n v="0"/>
    <n v="0"/>
    <m/>
    <n v="7"/>
  </r>
  <r>
    <x v="10"/>
    <n v="17"/>
    <s v="GGW1.17"/>
    <x v="1"/>
    <d v="2020-11-17T00:00:00"/>
    <x v="8"/>
    <n v="7993"/>
    <m/>
    <m/>
    <s v="NA"/>
    <n v="2"/>
    <n v="0"/>
    <s v="NA"/>
    <n v="0"/>
    <s v="NA"/>
    <s v="NA"/>
    <s v="NA"/>
    <m/>
    <n v="2"/>
  </r>
  <r>
    <x v="10"/>
    <n v="18"/>
    <s v="GGW1.18"/>
    <x v="1"/>
    <d v="2020-11-17T00:00:00"/>
    <x v="19"/>
    <n v="6325"/>
    <m/>
    <m/>
    <s v="NA"/>
    <n v="9"/>
    <n v="0"/>
    <s v="NA"/>
    <n v="0"/>
    <s v="NA"/>
    <s v="NA"/>
    <s v="NA"/>
    <m/>
    <n v="9"/>
  </r>
  <r>
    <x v="10"/>
    <n v="18"/>
    <s v="GGW1.18"/>
    <x v="1"/>
    <d v="2020-11-17T00:00:00"/>
    <x v="75"/>
    <n v="7501"/>
    <m/>
    <m/>
    <s v="NA"/>
    <n v="2"/>
    <n v="0"/>
    <s v="NA"/>
    <n v="2"/>
    <n v="0"/>
    <n v="0"/>
    <n v="0"/>
    <m/>
    <n v="2"/>
  </r>
  <r>
    <x v="10"/>
    <n v="18"/>
    <s v="GGW1.18"/>
    <x v="1"/>
    <d v="2020-11-17T00:00:00"/>
    <x v="8"/>
    <n v="7993"/>
    <m/>
    <m/>
    <s v="NA"/>
    <n v="2"/>
    <n v="0"/>
    <s v="NA"/>
    <n v="0"/>
    <s v="NA"/>
    <s v="NA"/>
    <s v="NA"/>
    <m/>
    <n v="2"/>
  </r>
  <r>
    <x v="10"/>
    <n v="18"/>
    <s v="GGW1.18"/>
    <x v="1"/>
    <d v="2020-11-17T00:00:00"/>
    <x v="30"/>
    <n v="2294"/>
    <m/>
    <m/>
    <s v="NA"/>
    <n v="4"/>
    <n v="0"/>
    <s v="NA"/>
    <n v="0"/>
    <n v="0"/>
    <n v="0"/>
    <n v="0"/>
    <m/>
    <n v="4"/>
  </r>
  <r>
    <x v="10"/>
    <n v="18"/>
    <s v="GGW1.18"/>
    <x v="1"/>
    <d v="2020-11-17T00:00:00"/>
    <x v="4"/>
    <n v="5738"/>
    <m/>
    <m/>
    <s v="NA"/>
    <n v="7"/>
    <n v="0"/>
    <s v="NA"/>
    <n v="0"/>
    <n v="1"/>
    <n v="0"/>
    <n v="0"/>
    <m/>
    <n v="8"/>
  </r>
  <r>
    <x v="10"/>
    <n v="18"/>
    <s v="GGW1.18"/>
    <x v="1"/>
    <d v="2020-11-17T00:00:00"/>
    <x v="36"/>
    <n v="6182"/>
    <m/>
    <m/>
    <s v="NA"/>
    <n v="0"/>
    <n v="0"/>
    <s v="NA"/>
    <n v="0"/>
    <n v="1"/>
    <n v="0"/>
    <n v="0"/>
    <m/>
    <n v="1"/>
  </r>
  <r>
    <x v="10"/>
    <n v="18"/>
    <s v="GGW1.18"/>
    <x v="1"/>
    <d v="2020-11-17T00:00:00"/>
    <x v="89"/>
    <n v="1161"/>
    <m/>
    <m/>
    <s v="NA"/>
    <n v="3"/>
    <n v="0"/>
    <s v="NA"/>
    <n v="0"/>
    <n v="0"/>
    <n v="0"/>
    <n v="0"/>
    <m/>
    <n v="3"/>
  </r>
  <r>
    <x v="10"/>
    <n v="18"/>
    <s v="GGW1.18"/>
    <x v="1"/>
    <d v="2020-11-17T00:00:00"/>
    <x v="11"/>
    <n v="2852"/>
    <m/>
    <m/>
    <s v="NA"/>
    <n v="1"/>
    <n v="0"/>
    <s v="NA"/>
    <n v="0"/>
    <n v="0"/>
    <n v="0"/>
    <n v="0"/>
    <m/>
    <n v="1"/>
  </r>
  <r>
    <x v="10"/>
    <n v="19"/>
    <s v="GGW1.19"/>
    <x v="1"/>
    <d v="2020-11-17T00:00:00"/>
    <x v="19"/>
    <n v="6325"/>
    <m/>
    <m/>
    <s v="NA"/>
    <n v="1"/>
    <n v="0"/>
    <s v="NA"/>
    <n v="1"/>
    <s v="NA"/>
    <s v="NA"/>
    <s v="NA"/>
    <m/>
    <n v="1"/>
  </r>
  <r>
    <x v="10"/>
    <n v="19"/>
    <s v="GGW1.19"/>
    <x v="1"/>
    <d v="2020-11-17T00:00:00"/>
    <x v="36"/>
    <n v="6182"/>
    <m/>
    <m/>
    <s v="NA"/>
    <n v="0"/>
    <n v="0"/>
    <s v="NA"/>
    <n v="0"/>
    <n v="2"/>
    <n v="0"/>
    <n v="0"/>
    <m/>
    <n v="2"/>
  </r>
  <r>
    <x v="10"/>
    <n v="19"/>
    <s v="GGW1.19"/>
    <x v="1"/>
    <d v="2020-11-17T00:00:00"/>
    <x v="30"/>
    <n v="2294"/>
    <m/>
    <m/>
    <s v="NA"/>
    <n v="4"/>
    <n v="0"/>
    <s v="NA"/>
    <n v="0"/>
    <n v="0"/>
    <n v="0"/>
    <n v="0"/>
    <m/>
    <n v="4"/>
  </r>
  <r>
    <x v="10"/>
    <n v="19"/>
    <s v="GGW1.19"/>
    <x v="1"/>
    <d v="2020-11-17T00:00:00"/>
    <x v="4"/>
    <n v="5738"/>
    <m/>
    <m/>
    <s v="NA"/>
    <n v="1"/>
    <n v="0"/>
    <s v="NA"/>
    <n v="0"/>
    <n v="0"/>
    <n v="0"/>
    <n v="0"/>
    <m/>
    <n v="1"/>
  </r>
  <r>
    <x v="10"/>
    <n v="19"/>
    <s v="GGW1.19"/>
    <x v="1"/>
    <d v="2020-11-17T00:00:00"/>
    <x v="48"/>
    <n v="3567"/>
    <m/>
    <m/>
    <s v="NA"/>
    <n v="0"/>
    <n v="0"/>
    <s v="NA"/>
    <n v="0"/>
    <n v="2"/>
    <n v="0"/>
    <n v="0"/>
    <m/>
    <n v="2"/>
  </r>
  <r>
    <x v="10"/>
    <n v="20"/>
    <s v="GGW1.20"/>
    <x v="1"/>
    <d v="2020-11-17T00:00:00"/>
    <x v="69"/>
    <n v="7970"/>
    <m/>
    <m/>
    <s v="NA"/>
    <n v="0"/>
    <n v="0"/>
    <s v="NA"/>
    <n v="0"/>
    <n v="1"/>
    <n v="0"/>
    <n v="0"/>
    <m/>
    <n v="1"/>
  </r>
  <r>
    <x v="10"/>
    <n v="20"/>
    <s v="GGW1.20"/>
    <x v="1"/>
    <d v="2020-11-17T00:00:00"/>
    <x v="75"/>
    <n v="7501"/>
    <m/>
    <m/>
    <s v="NA"/>
    <n v="0"/>
    <n v="0"/>
    <s v="NA"/>
    <n v="0"/>
    <n v="2"/>
    <n v="0"/>
    <n v="0"/>
    <m/>
    <n v="2"/>
  </r>
  <r>
    <x v="10"/>
    <n v="20"/>
    <s v="GGW1.20"/>
    <x v="1"/>
    <d v="2020-11-17T00:00:00"/>
    <x v="5"/>
    <n v="6406"/>
    <m/>
    <m/>
    <s v="NA"/>
    <n v="2"/>
    <n v="0"/>
    <s v="NA"/>
    <n v="0"/>
    <s v="NA"/>
    <s v="NA"/>
    <s v="NA"/>
    <m/>
    <n v="2"/>
  </r>
  <r>
    <x v="10"/>
    <n v="20"/>
    <s v="GGW1.20"/>
    <x v="1"/>
    <d v="2020-11-17T00:00:00"/>
    <x v="36"/>
    <n v="6182"/>
    <m/>
    <m/>
    <s v="NA"/>
    <n v="0"/>
    <n v="0"/>
    <s v="NA"/>
    <n v="0"/>
    <n v="2"/>
    <n v="0"/>
    <n v="0"/>
    <m/>
    <n v="2"/>
  </r>
  <r>
    <x v="10"/>
    <n v="20"/>
    <s v="GGW1.20"/>
    <x v="1"/>
    <d v="2020-11-17T00:00:00"/>
    <x v="8"/>
    <n v="7993"/>
    <m/>
    <m/>
    <s v="NA"/>
    <n v="5"/>
    <n v="0"/>
    <s v="NA"/>
    <n v="0"/>
    <s v="NA"/>
    <s v="NA"/>
    <s v="NA"/>
    <m/>
    <n v="5"/>
  </r>
  <r>
    <x v="10"/>
    <n v="20"/>
    <s v="GGW1.20"/>
    <x v="1"/>
    <d v="2020-11-17T00:00:00"/>
    <x v="30"/>
    <n v="2294"/>
    <m/>
    <m/>
    <s v="NA"/>
    <n v="7"/>
    <n v="0"/>
    <s v="NA"/>
    <n v="0"/>
    <n v="0"/>
    <n v="0"/>
    <n v="0"/>
    <m/>
    <n v="7"/>
  </r>
  <r>
    <x v="10"/>
    <n v="20"/>
    <s v="GGW1.20"/>
    <x v="1"/>
    <d v="2020-11-17T00:00:00"/>
    <x v="73"/>
    <n v="6322"/>
    <m/>
    <m/>
    <s v="NA"/>
    <n v="0"/>
    <n v="1"/>
    <s v="NA"/>
    <n v="0"/>
    <n v="0"/>
    <n v="0"/>
    <n v="0"/>
    <m/>
    <n v="0"/>
  </r>
  <r>
    <x v="10"/>
    <n v="20"/>
    <s v="GGW1.20"/>
    <x v="1"/>
    <d v="2020-11-17T00:00:00"/>
    <x v="89"/>
    <n v="1161"/>
    <m/>
    <m/>
    <s v="NA"/>
    <n v="1"/>
    <n v="0"/>
    <s v="NA"/>
    <n v="0"/>
    <n v="0"/>
    <n v="0"/>
    <n v="0"/>
    <m/>
    <n v="1"/>
  </r>
  <r>
    <x v="11"/>
    <n v="1"/>
    <s v="GGW2.1"/>
    <x v="1"/>
    <d v="2020-11-17T00:00:00"/>
    <x v="10"/>
    <n v="2469"/>
    <s v="rhizome"/>
    <s v="non-canopy"/>
    <s v="NA"/>
    <n v="1"/>
    <n v="0"/>
    <s v="NA"/>
    <n v="0"/>
    <n v="0"/>
    <n v="0"/>
    <n v="0"/>
    <m/>
    <n v="1"/>
  </r>
  <r>
    <x v="11"/>
    <n v="1"/>
    <s v="GGW2.1"/>
    <x v="1"/>
    <d v="2020-11-17T00:00:00"/>
    <x v="43"/>
    <n v="2302"/>
    <s v="rhizome"/>
    <s v="non-canopy"/>
    <s v="NA"/>
    <n v="20"/>
    <n v="0"/>
    <s v="NA"/>
    <n v="0"/>
    <n v="0"/>
    <n v="0"/>
    <n v="0"/>
    <m/>
    <n v="20"/>
  </r>
  <r>
    <x v="11"/>
    <n v="1"/>
    <s v="GGW2.1"/>
    <x v="1"/>
    <d v="2020-11-17T00:00:00"/>
    <x v="9"/>
    <n v="8875"/>
    <m/>
    <m/>
    <s v="NA"/>
    <n v="0"/>
    <n v="0"/>
    <s v="NA"/>
    <n v="0"/>
    <n v="1"/>
    <n v="0"/>
    <n v="0"/>
    <m/>
    <n v="1"/>
  </r>
  <r>
    <x v="11"/>
    <n v="2"/>
    <s v="GGW2.2"/>
    <x v="1"/>
    <d v="2020-11-17T00:00:00"/>
    <x v="43"/>
    <n v="2302"/>
    <m/>
    <m/>
    <s v="NA"/>
    <n v="8"/>
    <n v="0"/>
    <s v="NA"/>
    <n v="0"/>
    <n v="0"/>
    <n v="0"/>
    <n v="0"/>
    <m/>
    <n v="8"/>
  </r>
  <r>
    <x v="11"/>
    <n v="2"/>
    <s v="GGW2.2"/>
    <x v="1"/>
    <d v="2020-11-17T00:00:00"/>
    <x v="9"/>
    <n v="8875"/>
    <m/>
    <m/>
    <s v="NA"/>
    <n v="0"/>
    <n v="0"/>
    <s v="NA"/>
    <n v="0"/>
    <n v="1"/>
    <n v="0"/>
    <n v="0"/>
    <m/>
    <n v="1"/>
  </r>
  <r>
    <x v="11"/>
    <n v="3"/>
    <s v="GGW2.3"/>
    <x v="1"/>
    <d v="2020-11-17T00:00:00"/>
    <x v="43"/>
    <n v="2302"/>
    <s v="rhizome"/>
    <s v="non-canopy"/>
    <s v="NA"/>
    <n v="8"/>
    <n v="0"/>
    <s v="NA"/>
    <n v="0"/>
    <n v="0"/>
    <n v="0"/>
    <n v="0"/>
    <m/>
    <n v="8"/>
  </r>
  <r>
    <x v="11"/>
    <n v="3"/>
    <s v="GGW2.3"/>
    <x v="1"/>
    <d v="2020-11-17T00:00:00"/>
    <x v="9"/>
    <n v="8875"/>
    <m/>
    <m/>
    <s v="NA"/>
    <n v="0"/>
    <n v="0"/>
    <s v="NA"/>
    <n v="0"/>
    <n v="2"/>
    <n v="0"/>
    <n v="0"/>
    <m/>
    <n v="2"/>
  </r>
  <r>
    <x v="11"/>
    <n v="3"/>
    <s v="GGW2.3"/>
    <x v="1"/>
    <d v="2020-11-17T00:00:00"/>
    <x v="86"/>
    <n v="4058"/>
    <m/>
    <m/>
    <s v="NA"/>
    <n v="0"/>
    <n v="0"/>
    <s v="NA"/>
    <n v="0"/>
    <n v="1"/>
    <n v="0"/>
    <n v="0"/>
    <m/>
    <n v="1"/>
  </r>
  <r>
    <x v="11"/>
    <n v="4"/>
    <s v="GGW2.4"/>
    <x v="1"/>
    <d v="2020-11-17T00:00:00"/>
    <x v="26"/>
    <n v="3243"/>
    <m/>
    <m/>
    <s v="NA"/>
    <n v="0"/>
    <n v="0"/>
    <s v="NA"/>
    <n v="0"/>
    <n v="1"/>
    <n v="0"/>
    <n v="0"/>
    <m/>
    <n v="1"/>
  </r>
  <r>
    <x v="11"/>
    <n v="5"/>
    <s v="GGW2.5"/>
    <x v="1"/>
    <d v="2020-11-17T00:00:00"/>
    <x v="43"/>
    <n v="2302"/>
    <s v="rhizome"/>
    <s v="non-canopy"/>
    <s v="NA"/>
    <n v="11"/>
    <n v="0"/>
    <s v="NA"/>
    <n v="0"/>
    <n v="0"/>
    <n v="0"/>
    <n v="0"/>
    <m/>
    <n v="11"/>
  </r>
  <r>
    <x v="11"/>
    <n v="6"/>
    <s v="GGW2.6"/>
    <x v="1"/>
    <d v="2020-11-17T00:00:00"/>
    <x v="43"/>
    <n v="2302"/>
    <s v="rhizome"/>
    <s v="non-canopy"/>
    <s v="NA"/>
    <n v="14"/>
    <n v="0"/>
    <s v="NA"/>
    <n v="0"/>
    <n v="0"/>
    <n v="0"/>
    <n v="0"/>
    <m/>
    <n v="14"/>
  </r>
  <r>
    <x v="11"/>
    <n v="7"/>
    <s v="GGW2.7"/>
    <x v="1"/>
    <d v="2020-11-17T00:00:00"/>
    <x v="0"/>
    <n v="7766"/>
    <s v="lignotuber"/>
    <s v="canopy"/>
    <s v="NA"/>
    <n v="0"/>
    <n v="0"/>
    <s v="NA"/>
    <n v="0"/>
    <n v="1"/>
    <n v="0"/>
    <n v="0"/>
    <m/>
    <n v="1"/>
  </r>
  <r>
    <x v="11"/>
    <n v="7"/>
    <s v="GGW2.7"/>
    <x v="1"/>
    <d v="2020-11-17T00:00:00"/>
    <x v="67"/>
    <e v="#N/A"/>
    <s v="NA"/>
    <s v="NA"/>
    <s v="NA"/>
    <n v="0"/>
    <n v="0"/>
    <s v="NA"/>
    <n v="0"/>
    <n v="1"/>
    <n v="0"/>
    <n v="0"/>
    <m/>
    <n v="1"/>
  </r>
  <r>
    <x v="11"/>
    <n v="8"/>
    <s v="GGW2.8"/>
    <x v="1"/>
    <d v="2020-11-17T00:00:00"/>
    <x v="43"/>
    <n v="2302"/>
    <m/>
    <m/>
    <s v="NA"/>
    <n v="1"/>
    <n v="0"/>
    <s v="NA"/>
    <n v="0"/>
    <n v="0"/>
    <n v="0"/>
    <n v="0"/>
    <m/>
    <n v="1"/>
  </r>
  <r>
    <x v="11"/>
    <n v="8"/>
    <s v="GGW2.8"/>
    <x v="1"/>
    <d v="2020-11-17T00:00:00"/>
    <x v="0"/>
    <n v="7766"/>
    <m/>
    <m/>
    <s v="NA"/>
    <n v="0"/>
    <n v="0"/>
    <s v="NA"/>
    <n v="0"/>
    <n v="1"/>
    <n v="0"/>
    <n v="0"/>
    <m/>
    <n v="1"/>
  </r>
  <r>
    <x v="11"/>
    <n v="9"/>
    <s v="GGW2.9"/>
    <x v="1"/>
    <d v="2020-11-17T00:00:00"/>
    <x v="9"/>
    <n v="8875"/>
    <m/>
    <m/>
    <s v="NA"/>
    <n v="0"/>
    <n v="0"/>
    <s v="NA"/>
    <n v="0"/>
    <n v="1"/>
    <n v="0"/>
    <n v="0"/>
    <m/>
    <n v="1"/>
  </r>
  <r>
    <x v="11"/>
    <n v="9"/>
    <s v="GGW2.9"/>
    <x v="1"/>
    <d v="2020-11-17T00:00:00"/>
    <x v="26"/>
    <n v="3243"/>
    <m/>
    <m/>
    <s v="NA"/>
    <n v="0"/>
    <n v="0"/>
    <s v="NA"/>
    <n v="0"/>
    <n v="1"/>
    <n v="0"/>
    <n v="0"/>
    <m/>
    <n v="1"/>
  </r>
  <r>
    <x v="11"/>
    <n v="10"/>
    <s v="GGW2.10"/>
    <x v="1"/>
    <d v="2020-11-17T00:00:00"/>
    <x v="32"/>
    <n v="4122"/>
    <s v="NA"/>
    <s v="canopy"/>
    <s v="NA"/>
    <n v="0"/>
    <n v="0"/>
    <s v="NA"/>
    <n v="0"/>
    <n v="1"/>
    <n v="0"/>
    <n v="0"/>
    <s v="ID confirmed based on Apr2021 observations"/>
    <n v="1"/>
  </r>
  <r>
    <x v="11"/>
    <n v="11"/>
    <s v="GGW2.11"/>
    <x v="1"/>
    <d v="2020-11-17T00:00:00"/>
    <x v="9"/>
    <n v="8875"/>
    <s v="lignotuber"/>
    <s v="soil-persistent"/>
    <s v="NA"/>
    <n v="0"/>
    <n v="0"/>
    <s v="NA"/>
    <n v="0"/>
    <n v="1"/>
    <n v="0"/>
    <n v="0"/>
    <m/>
    <n v="1"/>
  </r>
  <r>
    <x v="11"/>
    <n v="11"/>
    <s v="GGW2.11"/>
    <x v="1"/>
    <d v="2020-11-17T00:00:00"/>
    <x v="0"/>
    <n v="7766"/>
    <s v="lignotuber"/>
    <s v="canopy"/>
    <s v="NA"/>
    <n v="0"/>
    <n v="0"/>
    <s v="NA"/>
    <n v="0"/>
    <n v="1"/>
    <n v="0"/>
    <n v="0"/>
    <m/>
    <n v="1"/>
  </r>
  <r>
    <x v="11"/>
    <n v="11"/>
    <s v="GGW2.11"/>
    <x v="1"/>
    <d v="2020-11-17T00:00:00"/>
    <x v="32"/>
    <n v="4122"/>
    <m/>
    <m/>
    <s v="NA"/>
    <n v="0"/>
    <n v="0"/>
    <s v="NA"/>
    <n v="0"/>
    <n v="1"/>
    <n v="0"/>
    <n v="0"/>
    <m/>
    <n v="1"/>
  </r>
  <r>
    <x v="11"/>
    <n v="11"/>
    <s v="GGW2.11"/>
    <x v="1"/>
    <d v="2020-11-17T00:00:00"/>
    <x v="130"/>
    <e v="#N/A"/>
    <m/>
    <m/>
    <s v="NA"/>
    <n v="0"/>
    <n v="0"/>
    <s v="NA"/>
    <n v="0"/>
    <n v="1"/>
    <n v="0"/>
    <n v="0"/>
    <m/>
    <n v="1"/>
  </r>
  <r>
    <x v="11"/>
    <n v="12"/>
    <s v="GGW2.12"/>
    <x v="1"/>
    <d v="2020-11-17T00:00:00"/>
    <x v="43"/>
    <n v="2302"/>
    <s v="rhizome"/>
    <s v="non-canopy"/>
    <s v="NA"/>
    <n v="12"/>
    <n v="0"/>
    <s v="NA"/>
    <n v="0"/>
    <n v="0"/>
    <n v="0"/>
    <n v="0"/>
    <m/>
    <n v="12"/>
  </r>
  <r>
    <x v="11"/>
    <n v="13"/>
    <s v="GGW2.13"/>
    <x v="1"/>
    <d v="2020-11-17T00:00:00"/>
    <x v="43"/>
    <n v="2302"/>
    <s v="rhizome"/>
    <s v="non-canopy"/>
    <s v="NA"/>
    <n v="18"/>
    <n v="0"/>
    <s v="NA"/>
    <n v="0"/>
    <n v="0"/>
    <n v="0"/>
    <n v="0"/>
    <m/>
    <n v="18"/>
  </r>
  <r>
    <x v="11"/>
    <n v="13"/>
    <s v="GGW2.13"/>
    <x v="1"/>
    <d v="2020-11-17T00:00:00"/>
    <x v="32"/>
    <n v="4122"/>
    <s v="NA"/>
    <s v="canopy"/>
    <s v="NA"/>
    <n v="0"/>
    <n v="0"/>
    <s v="NA"/>
    <n v="0"/>
    <n v="2"/>
    <n v="0"/>
    <n v="0"/>
    <s v="ID confirmed based on Apr2021 observations"/>
    <n v="2"/>
  </r>
  <r>
    <x v="11"/>
    <n v="13"/>
    <s v="GGW2.13"/>
    <x v="1"/>
    <d v="2020-11-17T00:00:00"/>
    <x v="9"/>
    <n v="8875"/>
    <s v="lignotuber"/>
    <s v="soil-persistent"/>
    <s v="NA"/>
    <n v="0"/>
    <n v="0"/>
    <s v="NA"/>
    <n v="0"/>
    <n v="3"/>
    <n v="0"/>
    <n v="0"/>
    <m/>
    <n v="3"/>
  </r>
  <r>
    <x v="11"/>
    <n v="13"/>
    <s v="GGW2.13"/>
    <x v="1"/>
    <d v="2020-11-17T00:00:00"/>
    <x v="26"/>
    <n v="3243"/>
    <m/>
    <m/>
    <s v="NA"/>
    <n v="0"/>
    <n v="0"/>
    <s v="NA"/>
    <n v="0"/>
    <n v="1"/>
    <n v="0"/>
    <n v="0"/>
    <m/>
    <n v="1"/>
  </r>
  <r>
    <x v="11"/>
    <n v="14"/>
    <s v="GGW2.14"/>
    <x v="1"/>
    <d v="2020-11-17T00:00:00"/>
    <x v="43"/>
    <n v="2302"/>
    <m/>
    <m/>
    <s v="NA"/>
    <n v="1"/>
    <n v="0"/>
    <s v="NA"/>
    <n v="0"/>
    <n v="0"/>
    <n v="0"/>
    <n v="0"/>
    <m/>
    <n v="1"/>
  </r>
  <r>
    <x v="11"/>
    <n v="15"/>
    <s v="GGW2.15"/>
    <x v="1"/>
    <d v="2020-11-17T00:00:00"/>
    <x v="43"/>
    <n v="2302"/>
    <s v="rhizome"/>
    <s v="soil-persistent"/>
    <s v="NA"/>
    <n v="10"/>
    <n v="0"/>
    <s v="NA"/>
    <n v="0"/>
    <n v="0"/>
    <n v="0"/>
    <n v="0"/>
    <m/>
    <n v="10"/>
  </r>
  <r>
    <x v="11"/>
    <n v="15"/>
    <s v="GGW2.15"/>
    <x v="1"/>
    <d v="2020-11-17T00:00:00"/>
    <x v="22"/>
    <n v="2516"/>
    <m/>
    <m/>
    <s v="NA"/>
    <n v="3"/>
    <n v="0"/>
    <s v="NA"/>
    <n v="0"/>
    <n v="0"/>
    <n v="0"/>
    <n v="0"/>
    <m/>
    <n v="3"/>
  </r>
  <r>
    <x v="11"/>
    <n v="16"/>
    <s v="GGW2.16"/>
    <x v="1"/>
    <d v="2020-11-17T00:00:00"/>
    <x v="43"/>
    <n v="2302"/>
    <s v="rhizome"/>
    <s v="non-canopy"/>
    <s v="NA"/>
    <n v="17"/>
    <n v="0"/>
    <s v="NA"/>
    <n v="0"/>
    <n v="0"/>
    <n v="0"/>
    <n v="0"/>
    <m/>
    <n v="17"/>
  </r>
  <r>
    <x v="11"/>
    <n v="16"/>
    <s v="GGW2.16"/>
    <x v="1"/>
    <d v="2020-11-17T00:00:00"/>
    <x v="22"/>
    <n v="2516"/>
    <m/>
    <m/>
    <s v="NA"/>
    <n v="2"/>
    <n v="0"/>
    <s v="NA"/>
    <n v="0"/>
    <n v="0"/>
    <n v="0"/>
    <n v="0"/>
    <m/>
    <n v="2"/>
  </r>
  <r>
    <x v="11"/>
    <n v="17"/>
    <s v="GGW2.17"/>
    <x v="1"/>
    <d v="2020-11-17T00:00:00"/>
    <x v="43"/>
    <n v="2302"/>
    <s v="rhizome"/>
    <s v="non-canopy"/>
    <s v="NA"/>
    <n v="12"/>
    <n v="0"/>
    <s v="NA"/>
    <n v="0"/>
    <n v="0"/>
    <n v="0"/>
    <n v="0"/>
    <m/>
    <n v="12"/>
  </r>
  <r>
    <x v="11"/>
    <n v="17"/>
    <s v="GGW2.17"/>
    <x v="1"/>
    <d v="2020-11-17T00:00:00"/>
    <x v="22"/>
    <n v="2516"/>
    <s v="tussock"/>
    <s v="non-canopy"/>
    <s v="NA"/>
    <n v="3"/>
    <n v="0"/>
    <s v="NA"/>
    <n v="0"/>
    <n v="0"/>
    <n v="0"/>
    <n v="0"/>
    <m/>
    <n v="3"/>
  </r>
  <r>
    <x v="11"/>
    <n v="17"/>
    <s v="GGW2.17"/>
    <x v="1"/>
    <d v="2020-11-17T00:00:00"/>
    <x v="9"/>
    <n v="8875"/>
    <m/>
    <m/>
    <s v="NA"/>
    <n v="0"/>
    <n v="0"/>
    <s v="NA"/>
    <n v="0"/>
    <n v="1"/>
    <n v="0"/>
    <n v="0"/>
    <m/>
    <n v="1"/>
  </r>
  <r>
    <x v="11"/>
    <n v="18"/>
    <s v="GGW2.18"/>
    <x v="1"/>
    <d v="2020-11-17T00:00:00"/>
    <x v="43"/>
    <n v="2302"/>
    <s v="rhizome"/>
    <s v="non-canopy"/>
    <s v="NA"/>
    <n v="20"/>
    <n v="0"/>
    <s v="NA"/>
    <n v="0"/>
    <n v="0"/>
    <n v="0"/>
    <n v="0"/>
    <m/>
    <n v="20"/>
  </r>
  <r>
    <x v="11"/>
    <n v="19"/>
    <s v="GGW2.19"/>
    <x v="1"/>
    <d v="2020-11-17T00:00:00"/>
    <x v="43"/>
    <n v="2302"/>
    <s v="rhizome"/>
    <s v="non-canopy"/>
    <s v="NA"/>
    <n v="11"/>
    <n v="0"/>
    <s v="NA"/>
    <n v="0"/>
    <n v="0"/>
    <n v="0"/>
    <n v="0"/>
    <m/>
    <n v="11"/>
  </r>
  <r>
    <x v="11"/>
    <n v="20"/>
    <s v="GGW2.20"/>
    <x v="1"/>
    <d v="2020-11-17T00:00:00"/>
    <x v="43"/>
    <n v="2302"/>
    <s v="rhizome"/>
    <s v="non-canopy"/>
    <s v="NA"/>
    <n v="1"/>
    <n v="0"/>
    <s v="NA"/>
    <n v="0"/>
    <n v="0"/>
    <n v="0"/>
    <n v="0"/>
    <m/>
    <n v="1"/>
  </r>
  <r>
    <x v="11"/>
    <n v="20"/>
    <s v="GGW2.20"/>
    <x v="1"/>
    <d v="2020-11-17T00:00:00"/>
    <x v="32"/>
    <n v="4122"/>
    <s v="NA"/>
    <s v="canopy"/>
    <s v="NA"/>
    <n v="0"/>
    <n v="0"/>
    <s v="NA"/>
    <n v="0"/>
    <n v="1"/>
    <n v="0"/>
    <n v="0"/>
    <m/>
    <n v="1"/>
  </r>
  <r>
    <x v="12"/>
    <n v="1"/>
    <s v="CW1.1"/>
    <x v="1"/>
    <d v="2020-11-18T00:00:00"/>
    <x v="10"/>
    <n v="2469"/>
    <s v="rhizome"/>
    <s v="non-canopy"/>
    <s v="NA"/>
    <n v="0"/>
    <n v="1"/>
    <s v="NA"/>
    <n v="0"/>
    <n v="0"/>
    <n v="0"/>
    <n v="0"/>
    <m/>
    <n v="0"/>
  </r>
  <r>
    <x v="12"/>
    <n v="1"/>
    <s v="CW1.1"/>
    <x v="1"/>
    <d v="2020-11-18T00:00:00"/>
    <x v="43"/>
    <n v="2302"/>
    <s v="rhizome"/>
    <s v="non-canopy"/>
    <s v="NA"/>
    <n v="0"/>
    <n v="1"/>
    <s v="NA"/>
    <n v="0"/>
    <n v="0"/>
    <n v="0"/>
    <n v="0"/>
    <m/>
    <n v="0"/>
  </r>
  <r>
    <x v="12"/>
    <n v="2"/>
    <s v="CW1.2"/>
    <x v="1"/>
    <d v="2020-11-18T00:00:00"/>
    <x v="18"/>
    <n v="2445"/>
    <s v="tussock"/>
    <s v="non-canopy"/>
    <s v="NA"/>
    <n v="1"/>
    <n v="0"/>
    <s v="NA"/>
    <n v="0"/>
    <n v="0"/>
    <n v="0"/>
    <n v="0"/>
    <m/>
    <n v="1"/>
  </r>
  <r>
    <x v="12"/>
    <n v="3"/>
    <s v="CW1.3"/>
    <x v="1"/>
    <d v="2020-11-18T00:00:00"/>
    <x v="19"/>
    <n v="6325"/>
    <s v="tussock"/>
    <s v="non-canopy"/>
    <s v="NA"/>
    <n v="1"/>
    <n v="0"/>
    <s v="NA"/>
    <n v="1"/>
    <n v="0"/>
    <n v="0"/>
    <n v="0"/>
    <m/>
    <n v="1"/>
  </r>
  <r>
    <x v="12"/>
    <n v="3"/>
    <s v="CW1.3"/>
    <x v="1"/>
    <d v="2020-11-18T00:00:00"/>
    <x v="10"/>
    <n v="2469"/>
    <s v="rhizome"/>
    <s v="non-canopy"/>
    <s v="NA"/>
    <n v="2"/>
    <n v="0"/>
    <s v="NA"/>
    <n v="1"/>
    <n v="0"/>
    <n v="0"/>
    <n v="0"/>
    <m/>
    <n v="2"/>
  </r>
  <r>
    <x v="12"/>
    <n v="4"/>
    <s v="CW1.4"/>
    <x v="1"/>
    <d v="2020-11-18T00:00:00"/>
    <x v="18"/>
    <n v="2445"/>
    <s v="tussock"/>
    <s v="non-canopy"/>
    <s v="NA"/>
    <n v="2"/>
    <n v="0"/>
    <s v="NA"/>
    <n v="0"/>
    <n v="0"/>
    <n v="0"/>
    <n v="0"/>
    <m/>
    <n v="2"/>
  </r>
  <r>
    <x v="12"/>
    <n v="5"/>
    <s v="CW1.5"/>
    <x v="1"/>
    <d v="2020-11-18T00:00:00"/>
    <x v="10"/>
    <n v="2469"/>
    <s v="rhizome"/>
    <s v="non-canopy"/>
    <s v="NA"/>
    <n v="1"/>
    <n v="0"/>
    <s v="NA"/>
    <n v="0"/>
    <n v="0"/>
    <n v="0"/>
    <n v="0"/>
    <m/>
    <n v="1"/>
  </r>
  <r>
    <x v="12"/>
    <n v="6"/>
    <s v="CW1.6"/>
    <x v="1"/>
    <d v="2020-11-18T00:00:00"/>
    <x v="18"/>
    <n v="2445"/>
    <s v="tussock"/>
    <s v="non-canopy"/>
    <s v="NA"/>
    <n v="1"/>
    <n v="0"/>
    <s v="NA"/>
    <n v="0"/>
    <n v="0"/>
    <n v="0"/>
    <n v="0"/>
    <m/>
    <n v="1"/>
  </r>
  <r>
    <x v="12"/>
    <n v="12"/>
    <s v="CW1.12"/>
    <x v="1"/>
    <d v="2020-11-18T00:00:00"/>
    <x v="19"/>
    <n v="6325"/>
    <s v="tussock"/>
    <s v="non-canopy"/>
    <s v="NA"/>
    <n v="1"/>
    <n v="0"/>
    <s v="NA"/>
    <n v="1"/>
    <n v="0"/>
    <n v="0"/>
    <n v="0"/>
    <m/>
    <n v="1"/>
  </r>
  <r>
    <x v="12"/>
    <n v="16"/>
    <s v="CW1.16"/>
    <x v="1"/>
    <d v="2020-11-18T00:00:00"/>
    <x v="68"/>
    <n v="4145"/>
    <s v="NA"/>
    <s v="canopy"/>
    <s v="NA"/>
    <n v="0"/>
    <n v="0"/>
    <s v="NA"/>
    <n v="0"/>
    <n v="1"/>
    <n v="0"/>
    <n v="0"/>
    <s v="oreades"/>
    <n v="1"/>
  </r>
  <r>
    <x v="12"/>
    <n v="20"/>
    <s v="CW1.20"/>
    <x v="1"/>
    <d v="2020-11-18T00:00:00"/>
    <x v="18"/>
    <n v="2445"/>
    <s v="tussock"/>
    <s v="non-canopy"/>
    <s v="NA"/>
    <n v="1"/>
    <n v="0"/>
    <s v="NA"/>
    <n v="0"/>
    <n v="0"/>
    <n v="0"/>
    <n v="0"/>
    <s v="Only one green shoot - looks very sick"/>
    <n v="1"/>
  </r>
  <r>
    <x v="12"/>
    <n v="1"/>
    <s v="CW1.1"/>
    <x v="1"/>
    <d v="2020-11-18T00:00:00"/>
    <x v="68"/>
    <n v="4145"/>
    <s v="NA"/>
    <s v="canopy"/>
    <s v="NA"/>
    <n v="0"/>
    <n v="0"/>
    <s v="NA"/>
    <n v="0"/>
    <n v="1"/>
    <n v="0"/>
    <n v="0"/>
    <m/>
    <n v="1"/>
  </r>
  <r>
    <x v="12"/>
    <n v="1"/>
    <s v="CW1.1"/>
    <x v="1"/>
    <d v="2020-11-18T00:00:00"/>
    <x v="9"/>
    <n v="8875"/>
    <s v="lignotuber"/>
    <s v="soil-persistent"/>
    <s v="NA"/>
    <n v="0"/>
    <n v="0"/>
    <s v="NA"/>
    <n v="0"/>
    <n v="1"/>
    <n v="0"/>
    <n v="0"/>
    <m/>
    <n v="1"/>
  </r>
  <r>
    <x v="12"/>
    <n v="6"/>
    <s v="CW1.6"/>
    <x v="1"/>
    <d v="2020-11-18T00:00:00"/>
    <x v="23"/>
    <n v="7138"/>
    <s v="rhizome"/>
    <s v="transient"/>
    <s v="NA"/>
    <n v="1"/>
    <n v="0"/>
    <s v="NA"/>
    <n v="0"/>
    <n v="0"/>
    <n v="0"/>
    <n v="0"/>
    <s v="3cm out of plot"/>
    <n v="1"/>
  </r>
  <r>
    <x v="12"/>
    <n v="6"/>
    <s v="CW1.6"/>
    <x v="1"/>
    <d v="2020-11-18T00:00:00"/>
    <x v="19"/>
    <n v="6325"/>
    <s v="tussock"/>
    <s v="non-canopy"/>
    <s v="NA"/>
    <n v="1"/>
    <n v="0"/>
    <s v="NA"/>
    <n v="1"/>
    <n v="0"/>
    <n v="0"/>
    <n v="0"/>
    <m/>
    <n v="1"/>
  </r>
  <r>
    <x v="12"/>
    <n v="8"/>
    <s v="CW1.8"/>
    <x v="1"/>
    <d v="2020-11-18T00:00:00"/>
    <x v="19"/>
    <n v="6325"/>
    <s v="tussock"/>
    <s v="non-canopy"/>
    <s v="NA"/>
    <n v="1"/>
    <n v="0"/>
    <s v="NA"/>
    <n v="1"/>
    <n v="0"/>
    <n v="0"/>
    <n v="0"/>
    <m/>
    <n v="1"/>
  </r>
  <r>
    <x v="13"/>
    <n v="1"/>
    <s v="CW2.1"/>
    <x v="1"/>
    <d v="2020-11-18T00:00:00"/>
    <x v="9"/>
    <n v="8875"/>
    <s v="lignotuber"/>
    <s v="soil-persistent"/>
    <s v="NA"/>
    <n v="0"/>
    <n v="0"/>
    <s v="NA"/>
    <n v="0"/>
    <n v="1"/>
    <n v="0"/>
    <n v="0"/>
    <s v="Baumea acuta updated to B rubig"/>
    <n v="1"/>
  </r>
  <r>
    <x v="13"/>
    <n v="1"/>
    <s v="CW2.1"/>
    <x v="1"/>
    <d v="2020-11-18T00:00:00"/>
    <x v="43"/>
    <n v="2302"/>
    <s v="rhizome"/>
    <s v="non-canopy"/>
    <s v="NA"/>
    <n v="4"/>
    <n v="0"/>
    <s v="NA"/>
    <n v="0"/>
    <n v="0"/>
    <n v="0"/>
    <n v="0"/>
    <m/>
    <n v="4"/>
  </r>
  <r>
    <x v="13"/>
    <n v="2"/>
    <s v="CW2.2"/>
    <x v="1"/>
    <d v="2020-11-18T00:00:00"/>
    <x v="43"/>
    <n v="2302"/>
    <s v="rhizome"/>
    <s v="non-canopy"/>
    <s v="NA"/>
    <n v="7"/>
    <n v="0"/>
    <s v="NA"/>
    <n v="0"/>
    <n v="0"/>
    <n v="0"/>
    <n v="0"/>
    <m/>
    <n v="7"/>
  </r>
  <r>
    <x v="13"/>
    <n v="3"/>
    <s v="CW2.3"/>
    <x v="1"/>
    <d v="2020-11-18T00:00:00"/>
    <x v="43"/>
    <n v="2302"/>
    <s v="rhizome"/>
    <s v="non-canopy"/>
    <s v="NA"/>
    <n v="6"/>
    <n v="0"/>
    <s v="NA"/>
    <n v="0"/>
    <n v="0"/>
    <n v="0"/>
    <n v="0"/>
    <m/>
    <n v="6"/>
  </r>
  <r>
    <x v="13"/>
    <n v="4"/>
    <s v="CW2.4"/>
    <x v="1"/>
    <d v="2020-11-18T00:00:00"/>
    <x v="9"/>
    <n v="8875"/>
    <s v="lignotuber"/>
    <s v="soil-persistent"/>
    <s v="NA"/>
    <n v="0"/>
    <n v="0"/>
    <s v="NA"/>
    <n v="0"/>
    <n v="1"/>
    <n v="0"/>
    <n v="0"/>
    <m/>
    <n v="1"/>
  </r>
  <r>
    <x v="13"/>
    <n v="4"/>
    <s v="CW2.4"/>
    <x v="1"/>
    <d v="2020-11-18T00:00:00"/>
    <x v="43"/>
    <n v="2302"/>
    <s v="rhizome"/>
    <s v="non-canopy"/>
    <s v="NA"/>
    <n v="3"/>
    <n v="0"/>
    <s v="NA"/>
    <n v="0"/>
    <n v="0"/>
    <n v="0"/>
    <n v="0"/>
    <m/>
    <n v="3"/>
  </r>
  <r>
    <x v="13"/>
    <n v="7"/>
    <s v="CW2.7"/>
    <x v="1"/>
    <d v="2020-11-18T00:00:00"/>
    <x v="43"/>
    <n v="2302"/>
    <s v="rhizome"/>
    <s v="non-canopy"/>
    <s v="NA"/>
    <n v="1"/>
    <n v="0"/>
    <s v="NA"/>
    <n v="0"/>
    <n v="0"/>
    <n v="0"/>
    <n v="0"/>
    <m/>
    <n v="1"/>
  </r>
  <r>
    <x v="13"/>
    <n v="7"/>
    <s v="CW2.7"/>
    <x v="1"/>
    <d v="2020-11-18T00:00:00"/>
    <x v="23"/>
    <n v="7138"/>
    <s v="rhizome"/>
    <s v="transient"/>
    <s v="NA"/>
    <n v="1"/>
    <n v="0"/>
    <s v="NA"/>
    <n v="0"/>
    <n v="0"/>
    <n v="0"/>
    <n v="0"/>
    <m/>
    <n v="1"/>
  </r>
  <r>
    <x v="13"/>
    <n v="8"/>
    <s v="CW2.8"/>
    <x v="1"/>
    <d v="2020-11-18T00:00:00"/>
    <x v="9"/>
    <n v="8875"/>
    <s v="lignotuber"/>
    <s v="soil-persistent"/>
    <s v="NA"/>
    <n v="0"/>
    <n v="0"/>
    <s v="NA"/>
    <n v="0"/>
    <n v="1"/>
    <n v="0"/>
    <n v="0"/>
    <m/>
    <n v="1"/>
  </r>
  <r>
    <x v="13"/>
    <n v="8"/>
    <s v="CW2.8"/>
    <x v="1"/>
    <d v="2020-11-18T00:00:00"/>
    <x v="43"/>
    <n v="2302"/>
    <s v="rhizome"/>
    <s v="non-canopy"/>
    <s v="NA"/>
    <n v="5"/>
    <n v="0"/>
    <s v="NA"/>
    <n v="0"/>
    <n v="0"/>
    <n v="0"/>
    <n v="0"/>
    <m/>
    <n v="5"/>
  </r>
  <r>
    <x v="13"/>
    <n v="9"/>
    <s v="CW2.9"/>
    <x v="1"/>
    <d v="2020-11-18T00:00:00"/>
    <x v="43"/>
    <n v="2302"/>
    <s v="rhizome"/>
    <s v="non-canopy"/>
    <s v="NA"/>
    <n v="0"/>
    <n v="1"/>
    <s v="NA"/>
    <n v="0"/>
    <n v="0"/>
    <n v="0"/>
    <n v="0"/>
    <m/>
    <n v="0"/>
  </r>
  <r>
    <x v="13"/>
    <n v="10"/>
    <s v="CW2.10"/>
    <x v="1"/>
    <d v="2020-11-18T00:00:00"/>
    <x v="1"/>
    <n v="3997"/>
    <s v="lignotuber"/>
    <s v="soil-persistent"/>
    <s v="NA"/>
    <n v="1"/>
    <n v="0"/>
    <s v="NA"/>
    <n v="0"/>
    <n v="0"/>
    <n v="0"/>
    <n v="0"/>
    <m/>
    <n v="1"/>
  </r>
  <r>
    <x v="13"/>
    <n v="11"/>
    <s v="CW2.11"/>
    <x v="1"/>
    <d v="2020-11-18T00:00:00"/>
    <x v="43"/>
    <n v="2302"/>
    <s v="rhizome"/>
    <s v="non-canopy"/>
    <s v="NA"/>
    <n v="1"/>
    <n v="0"/>
    <s v="NA"/>
    <n v="0"/>
    <n v="0"/>
    <n v="0"/>
    <n v="0"/>
    <m/>
    <n v="1"/>
  </r>
  <r>
    <x v="13"/>
    <n v="11"/>
    <s v="CW2.11"/>
    <x v="1"/>
    <d v="2020-11-18T00:00:00"/>
    <x v="23"/>
    <n v="7138"/>
    <s v="rhizome"/>
    <s v="transient"/>
    <s v="NA"/>
    <n v="2"/>
    <n v="0"/>
    <s v="NA"/>
    <n v="0"/>
    <n v="0"/>
    <n v="0"/>
    <n v="0"/>
    <m/>
    <n v="2"/>
  </r>
  <r>
    <x v="13"/>
    <n v="12"/>
    <s v="CW2.12"/>
    <x v="1"/>
    <d v="2020-11-18T00:00:00"/>
    <x v="23"/>
    <n v="7138"/>
    <s v="rhizome"/>
    <s v="transient"/>
    <s v="NA"/>
    <n v="1"/>
    <n v="0"/>
    <s v="NA"/>
    <n v="0"/>
    <n v="0"/>
    <n v="0"/>
    <n v="0"/>
    <m/>
    <n v="1"/>
  </r>
  <r>
    <x v="13"/>
    <n v="12"/>
    <s v="CW2.12"/>
    <x v="1"/>
    <d v="2020-11-18T00:00:00"/>
    <x v="43"/>
    <n v="2302"/>
    <s v="rhizome"/>
    <s v="non-canopy"/>
    <s v="NA"/>
    <n v="3"/>
    <n v="0"/>
    <s v="NA"/>
    <n v="0"/>
    <n v="0"/>
    <n v="0"/>
    <n v="0"/>
    <m/>
    <n v="3"/>
  </r>
  <r>
    <x v="13"/>
    <n v="14"/>
    <s v="CW2.14"/>
    <x v="1"/>
    <d v="2020-11-18T00:00:00"/>
    <x v="43"/>
    <n v="2302"/>
    <s v="rhizome"/>
    <s v="non-canopy"/>
    <s v="NA"/>
    <n v="4"/>
    <n v="0"/>
    <s v="NA"/>
    <n v="0"/>
    <n v="0"/>
    <n v="0"/>
    <n v="0"/>
    <m/>
    <n v="4"/>
  </r>
  <r>
    <x v="13"/>
    <n v="15"/>
    <s v="CW2.15"/>
    <x v="1"/>
    <d v="2020-11-18T00:00:00"/>
    <x v="43"/>
    <n v="2302"/>
    <s v="rhizome"/>
    <s v="non-canopy"/>
    <s v="NA"/>
    <n v="10"/>
    <n v="0"/>
    <s v="NA"/>
    <n v="0"/>
    <n v="0"/>
    <n v="0"/>
    <n v="0"/>
    <m/>
    <n v="10"/>
  </r>
  <r>
    <x v="13"/>
    <n v="16"/>
    <s v="CW2.16"/>
    <x v="1"/>
    <d v="2020-11-18T00:00:00"/>
    <x v="43"/>
    <n v="2302"/>
    <s v="rhizome"/>
    <s v="non-canopy"/>
    <s v="NA"/>
    <n v="12"/>
    <n v="0"/>
    <s v="NA"/>
    <n v="0"/>
    <n v="0"/>
    <n v="0"/>
    <n v="0"/>
    <m/>
    <n v="12"/>
  </r>
  <r>
    <x v="13"/>
    <n v="17"/>
    <s v="CW2.17"/>
    <x v="1"/>
    <d v="2020-11-18T00:00:00"/>
    <x v="43"/>
    <n v="2302"/>
    <s v="rhizome"/>
    <s v="non-canopy"/>
    <s v="NA"/>
    <n v="5"/>
    <n v="0"/>
    <s v="NA"/>
    <n v="0"/>
    <n v="0"/>
    <n v="0"/>
    <n v="0"/>
    <m/>
    <n v="5"/>
  </r>
  <r>
    <x v="13"/>
    <n v="18"/>
    <s v="CW2.18"/>
    <x v="1"/>
    <d v="2020-11-18T00:00:00"/>
    <x v="43"/>
    <n v="2302"/>
    <s v="rhizome"/>
    <s v="non-canopy"/>
    <s v="NA"/>
    <n v="13"/>
    <n v="0"/>
    <s v="NA"/>
    <n v="0"/>
    <n v="0"/>
    <n v="0"/>
    <n v="0"/>
    <m/>
    <n v="13"/>
  </r>
  <r>
    <x v="13"/>
    <n v="19"/>
    <s v="CW2.19"/>
    <x v="1"/>
    <d v="2020-11-18T00:00:00"/>
    <x v="43"/>
    <n v="2302"/>
    <s v="rhizome"/>
    <s v="non-canopy"/>
    <s v="NA"/>
    <n v="11"/>
    <n v="1"/>
    <s v="NA"/>
    <n v="0"/>
    <n v="0"/>
    <n v="0"/>
    <n v="0"/>
    <m/>
    <n v="11"/>
  </r>
  <r>
    <x v="13"/>
    <n v="20"/>
    <s v="CW2.20"/>
    <x v="1"/>
    <d v="2020-11-18T00:00:00"/>
    <x v="43"/>
    <n v="2302"/>
    <s v="rhizome"/>
    <s v="non-canopy"/>
    <s v="NA"/>
    <n v="5"/>
    <n v="0"/>
    <s v="NA"/>
    <n v="0"/>
    <n v="0"/>
    <n v="0"/>
    <n v="0"/>
    <m/>
    <n v="5"/>
  </r>
  <r>
    <x v="14"/>
    <n v="1"/>
    <s v="CC1.1"/>
    <x v="1"/>
    <d v="2020-11-26T00:00:00"/>
    <x v="4"/>
    <n v="5738"/>
    <m/>
    <m/>
    <s v="NA"/>
    <n v="1"/>
    <n v="0"/>
    <n v="0"/>
    <n v="0"/>
    <n v="0"/>
    <n v="0"/>
    <n v="0"/>
    <m/>
    <n v="1"/>
  </r>
  <r>
    <x v="14"/>
    <n v="1"/>
    <s v="CC1.1"/>
    <x v="1"/>
    <d v="2020-11-26T00:00:00"/>
    <x v="16"/>
    <n v="2603"/>
    <m/>
    <m/>
    <s v="NA"/>
    <n v="1"/>
    <n v="0"/>
    <n v="0"/>
    <n v="0"/>
    <n v="0"/>
    <n v="0"/>
    <n v="0"/>
    <m/>
    <n v="1"/>
  </r>
  <r>
    <x v="14"/>
    <n v="1"/>
    <s v="CC1.1"/>
    <x v="1"/>
    <d v="2020-11-26T00:00:00"/>
    <x v="58"/>
    <n v="4000"/>
    <m/>
    <m/>
    <s v="NA"/>
    <n v="8"/>
    <n v="0"/>
    <n v="0"/>
    <n v="0"/>
    <n v="0"/>
    <n v="0"/>
    <n v="0"/>
    <m/>
    <n v="8"/>
  </r>
  <r>
    <x v="14"/>
    <n v="1"/>
    <s v="CC1.1"/>
    <x v="1"/>
    <d v="2020-11-26T00:00:00"/>
    <x v="29"/>
    <n v="10605"/>
    <m/>
    <m/>
    <s v="NA"/>
    <n v="4"/>
    <n v="0"/>
    <s v="NA"/>
    <n v="0"/>
    <s v="NA"/>
    <s v="NA"/>
    <s v="NA"/>
    <m/>
    <n v="4"/>
  </r>
  <r>
    <x v="14"/>
    <n v="1"/>
    <s v="CC1.1"/>
    <x v="1"/>
    <d v="2020-11-26T00:00:00"/>
    <x v="17"/>
    <n v="5532"/>
    <m/>
    <m/>
    <s v="NA"/>
    <n v="6"/>
    <n v="0"/>
    <s v="NA"/>
    <n v="0"/>
    <s v="NA"/>
    <s v="NA"/>
    <s v="NA"/>
    <m/>
    <n v="6"/>
  </r>
  <r>
    <x v="14"/>
    <n v="1"/>
    <s v="CC1.1"/>
    <x v="1"/>
    <d v="2020-11-26T00:00:00"/>
    <x v="56"/>
    <n v="5043"/>
    <m/>
    <m/>
    <s v="NA"/>
    <n v="0"/>
    <n v="0"/>
    <s v="NA"/>
    <n v="0"/>
    <n v="8"/>
    <n v="0"/>
    <n v="1"/>
    <m/>
    <n v="8"/>
  </r>
  <r>
    <x v="14"/>
    <n v="1"/>
    <s v="CC1.1"/>
    <x v="1"/>
    <d v="2020-11-26T00:00:00"/>
    <x v="49"/>
    <n v="5535"/>
    <m/>
    <m/>
    <s v="NA"/>
    <n v="7"/>
    <n v="0"/>
    <s v="NA"/>
    <n v="0"/>
    <s v="NA"/>
    <s v="NA"/>
    <s v="NA"/>
    <s v="ID corrected from Tetraria capillaris to Lepyrodia anarthria based on Apr2021 obsvervations"/>
    <n v="7"/>
  </r>
  <r>
    <x v="14"/>
    <n v="1"/>
    <s v="CC1.1"/>
    <x v="1"/>
    <d v="2020-11-26T00:00:00"/>
    <x v="79"/>
    <n v="11190"/>
    <m/>
    <m/>
    <s v="NA"/>
    <n v="0"/>
    <n v="0"/>
    <s v="NA"/>
    <n v="0"/>
    <n v="17"/>
    <n v="0"/>
    <n v="0"/>
    <m/>
    <n v="17"/>
  </r>
  <r>
    <x v="14"/>
    <n v="1"/>
    <s v="CC1.1"/>
    <x v="1"/>
    <d v="2020-11-26T00:00:00"/>
    <x v="69"/>
    <n v="7970"/>
    <m/>
    <m/>
    <s v="NA"/>
    <n v="0"/>
    <n v="0"/>
    <n v="1"/>
    <n v="0"/>
    <n v="0"/>
    <n v="0"/>
    <n v="0"/>
    <s v="added to March census "/>
    <n v="0"/>
  </r>
  <r>
    <x v="14"/>
    <n v="2"/>
    <s v="CC1.2"/>
    <x v="1"/>
    <d v="2020-11-26T00:00:00"/>
    <x v="4"/>
    <n v="5738"/>
    <m/>
    <m/>
    <s v="NA"/>
    <n v="7"/>
    <n v="0"/>
    <n v="0"/>
    <n v="0"/>
    <n v="0"/>
    <n v="0"/>
    <n v="0"/>
    <m/>
    <n v="7"/>
  </r>
  <r>
    <x v="14"/>
    <n v="2"/>
    <s v="CC1.2"/>
    <x v="1"/>
    <d v="2020-11-26T00:00:00"/>
    <x v="58"/>
    <n v="4000"/>
    <m/>
    <m/>
    <s v="NA"/>
    <n v="17"/>
    <n v="0"/>
    <n v="0"/>
    <n v="0"/>
    <n v="1"/>
    <n v="0"/>
    <n v="0"/>
    <m/>
    <n v="18"/>
  </r>
  <r>
    <x v="14"/>
    <n v="2"/>
    <s v="CC1.2"/>
    <x v="1"/>
    <d v="2020-11-26T00:00:00"/>
    <x v="16"/>
    <n v="2603"/>
    <m/>
    <m/>
    <s v="NA"/>
    <n v="1"/>
    <n v="0"/>
    <n v="0"/>
    <n v="0"/>
    <n v="0"/>
    <n v="0"/>
    <n v="0"/>
    <m/>
    <n v="1"/>
  </r>
  <r>
    <x v="14"/>
    <n v="2"/>
    <s v="CC1.2"/>
    <x v="1"/>
    <d v="2020-11-26T00:00:00"/>
    <x v="79"/>
    <n v="11190"/>
    <m/>
    <m/>
    <s v="NA"/>
    <n v="0"/>
    <n v="0"/>
    <s v="NA"/>
    <m/>
    <n v="56"/>
    <n v="0"/>
    <n v="0"/>
    <m/>
    <n v="56"/>
  </r>
  <r>
    <x v="14"/>
    <n v="2"/>
    <s v="CC1.2"/>
    <x v="1"/>
    <d v="2020-11-26T00:00:00"/>
    <x v="29"/>
    <n v="10605"/>
    <m/>
    <m/>
    <s v="NA"/>
    <n v="9"/>
    <n v="0"/>
    <s v="NA"/>
    <n v="0"/>
    <s v="NA"/>
    <s v="NA"/>
    <s v="NA"/>
    <m/>
    <n v="9"/>
  </r>
  <r>
    <x v="14"/>
    <n v="2"/>
    <s v="CC1.2"/>
    <x v="1"/>
    <d v="2020-11-26T00:00:00"/>
    <x v="17"/>
    <n v="5532"/>
    <m/>
    <m/>
    <s v="NA"/>
    <n v="10"/>
    <n v="0"/>
    <s v="NA"/>
    <n v="0"/>
    <s v="NA"/>
    <s v="NA"/>
    <s v="NA"/>
    <m/>
    <n v="10"/>
  </r>
  <r>
    <x v="14"/>
    <n v="2"/>
    <s v="CC1.2"/>
    <x v="1"/>
    <d v="2020-11-26T00:00:00"/>
    <x v="12"/>
    <n v="2501"/>
    <m/>
    <m/>
    <s v="NA"/>
    <n v="0"/>
    <n v="0"/>
    <s v="NA"/>
    <m/>
    <n v="3"/>
    <n v="1"/>
    <n v="0"/>
    <s v="uncertain ID, possibly Isolepis"/>
    <n v="3"/>
  </r>
  <r>
    <x v="14"/>
    <n v="2"/>
    <s v="CC1.2"/>
    <x v="1"/>
    <d v="2020-11-26T00:00:00"/>
    <x v="49"/>
    <n v="5535"/>
    <m/>
    <m/>
    <s v="NA"/>
    <n v="7"/>
    <n v="0"/>
    <s v="NA"/>
    <n v="0"/>
    <s v="NA"/>
    <s v="NA"/>
    <s v="NA"/>
    <s v="ID corrected from Tetraria capillaris to Lepyrodia anarthria based on Apr2021 obsvervations"/>
    <n v="7"/>
  </r>
  <r>
    <x v="14"/>
    <n v="2"/>
    <s v="CC1.2"/>
    <x v="1"/>
    <d v="2020-11-26T00:00:00"/>
    <x v="56"/>
    <n v="5043"/>
    <m/>
    <m/>
    <s v="NA"/>
    <n v="0"/>
    <n v="0"/>
    <s v="NA"/>
    <m/>
    <n v="5"/>
    <n v="0"/>
    <n v="0"/>
    <m/>
    <n v="5"/>
  </r>
  <r>
    <x v="14"/>
    <n v="3"/>
    <s v="CC1.3"/>
    <x v="1"/>
    <d v="2020-11-26T00:00:00"/>
    <x v="4"/>
    <n v="5738"/>
    <m/>
    <m/>
    <s v="NA"/>
    <n v="3"/>
    <n v="0"/>
    <n v="0"/>
    <n v="0"/>
    <n v="0"/>
    <n v="0"/>
    <n v="0"/>
    <m/>
    <n v="3"/>
  </r>
  <r>
    <x v="14"/>
    <n v="3"/>
    <s v="CC1.3"/>
    <x v="1"/>
    <d v="2020-11-26T00:00:00"/>
    <x v="58"/>
    <n v="4000"/>
    <m/>
    <m/>
    <s v="NA"/>
    <n v="27"/>
    <n v="0"/>
    <n v="0"/>
    <n v="0"/>
    <n v="0"/>
    <n v="0"/>
    <n v="0"/>
    <m/>
    <n v="27"/>
  </r>
  <r>
    <x v="14"/>
    <n v="3"/>
    <s v="CC1.3"/>
    <x v="1"/>
    <d v="2020-11-26T00:00:00"/>
    <x v="16"/>
    <n v="2603"/>
    <m/>
    <m/>
    <s v="NA"/>
    <n v="1"/>
    <n v="0"/>
    <n v="0"/>
    <n v="0"/>
    <n v="0"/>
    <n v="0"/>
    <n v="0"/>
    <m/>
    <n v="1"/>
  </r>
  <r>
    <x v="14"/>
    <n v="3"/>
    <s v="CC1.3"/>
    <x v="1"/>
    <d v="2020-11-26T00:00:00"/>
    <x v="79"/>
    <n v="11190"/>
    <m/>
    <m/>
    <s v="NA"/>
    <n v="0"/>
    <n v="0"/>
    <s v="NA"/>
    <m/>
    <n v="26"/>
    <n v="0"/>
    <n v="0"/>
    <m/>
    <n v="26"/>
  </r>
  <r>
    <x v="14"/>
    <n v="3"/>
    <s v="CC1.3"/>
    <x v="1"/>
    <d v="2020-11-26T00:00:00"/>
    <x v="29"/>
    <n v="10605"/>
    <m/>
    <m/>
    <s v="NA"/>
    <n v="16"/>
    <n v="0"/>
    <s v="NA"/>
    <n v="0"/>
    <s v="NA"/>
    <s v="NA"/>
    <s v="NA"/>
    <m/>
    <n v="16"/>
  </r>
  <r>
    <x v="14"/>
    <n v="3"/>
    <s v="CC1.3"/>
    <x v="1"/>
    <d v="2020-11-26T00:00:00"/>
    <x v="49"/>
    <n v="5535"/>
    <m/>
    <m/>
    <s v="NA"/>
    <n v="13"/>
    <n v="0"/>
    <s v="NA"/>
    <n v="0"/>
    <s v="NA"/>
    <s v="NA"/>
    <s v="NA"/>
    <s v="ID corrected from Tetraria capillaris to Lepyrodia anarthria based on Apr2021 obsvervations"/>
    <n v="13"/>
  </r>
  <r>
    <x v="14"/>
    <n v="3"/>
    <s v="CC1.3"/>
    <x v="1"/>
    <d v="2020-11-26T00:00:00"/>
    <x v="56"/>
    <n v="5043"/>
    <m/>
    <m/>
    <s v="NA"/>
    <n v="2"/>
    <n v="0"/>
    <s v="NA"/>
    <n v="0"/>
    <n v="2"/>
    <n v="0"/>
    <n v="0"/>
    <m/>
    <n v="4"/>
  </r>
  <r>
    <x v="14"/>
    <n v="3"/>
    <s v="CC1.3"/>
    <x v="1"/>
    <d v="2020-11-26T00:00:00"/>
    <x v="26"/>
    <n v="3243"/>
    <m/>
    <m/>
    <s v="NA"/>
    <n v="0"/>
    <n v="0"/>
    <s v="NA"/>
    <m/>
    <n v="1"/>
    <n v="0"/>
    <n v="0"/>
    <m/>
    <n v="1"/>
  </r>
  <r>
    <x v="14"/>
    <n v="4"/>
    <s v="CC1.4"/>
    <x v="1"/>
    <d v="2020-11-26T00:00:00"/>
    <x v="4"/>
    <n v="5738"/>
    <m/>
    <m/>
    <s v="NA"/>
    <n v="3"/>
    <n v="0"/>
    <n v="0"/>
    <n v="4"/>
    <n v="3"/>
    <n v="1"/>
    <n v="0"/>
    <m/>
    <n v="6"/>
  </r>
  <r>
    <x v="14"/>
    <n v="4"/>
    <s v="CC1.4"/>
    <x v="1"/>
    <d v="2020-11-26T00:00:00"/>
    <x v="41"/>
    <n v="7943"/>
    <m/>
    <m/>
    <s v="NA"/>
    <n v="1"/>
    <n v="0"/>
    <n v="0"/>
    <n v="0"/>
    <n v="0"/>
    <n v="0"/>
    <n v="0"/>
    <m/>
    <n v="1"/>
  </r>
  <r>
    <x v="14"/>
    <n v="4"/>
    <s v="CC1.4"/>
    <x v="1"/>
    <d v="2020-11-26T00:00:00"/>
    <x v="80"/>
    <n v="2599"/>
    <m/>
    <m/>
    <s v="NA"/>
    <n v="1"/>
    <n v="0"/>
    <n v="0"/>
    <n v="0"/>
    <n v="0"/>
    <n v="0"/>
    <n v="0"/>
    <m/>
    <n v="1"/>
  </r>
  <r>
    <x v="14"/>
    <n v="4"/>
    <s v="CC1.4"/>
    <x v="1"/>
    <d v="2020-11-26T00:00:00"/>
    <x v="16"/>
    <n v="2603"/>
    <m/>
    <m/>
    <s v="NA"/>
    <n v="1"/>
    <n v="0"/>
    <n v="0"/>
    <n v="0"/>
    <n v="0"/>
    <n v="0"/>
    <n v="0"/>
    <m/>
    <n v="1"/>
  </r>
  <r>
    <x v="14"/>
    <n v="4"/>
    <s v="CC1.4"/>
    <x v="1"/>
    <d v="2020-11-26T00:00:00"/>
    <x v="58"/>
    <n v="4000"/>
    <m/>
    <m/>
    <s v="NA"/>
    <n v="20"/>
    <n v="0"/>
    <n v="3"/>
    <n v="0"/>
    <n v="0"/>
    <n v="0"/>
    <n v="0"/>
    <m/>
    <n v="20"/>
  </r>
  <r>
    <x v="14"/>
    <n v="4"/>
    <s v="CC1.4"/>
    <x v="1"/>
    <d v="2020-11-26T00:00:00"/>
    <x v="9"/>
    <n v="8875"/>
    <m/>
    <m/>
    <s v="NA"/>
    <n v="0"/>
    <n v="0"/>
    <n v="0"/>
    <n v="0"/>
    <n v="1"/>
    <n v="0"/>
    <n v="0"/>
    <m/>
    <n v="1"/>
  </r>
  <r>
    <x v="14"/>
    <n v="4"/>
    <s v="CC1.4"/>
    <x v="1"/>
    <d v="2020-11-26T00:00:00"/>
    <x v="79"/>
    <n v="11190"/>
    <m/>
    <m/>
    <s v="NA"/>
    <n v="0"/>
    <n v="0"/>
    <s v="NA"/>
    <n v="0"/>
    <n v="18"/>
    <n v="0"/>
    <n v="0"/>
    <m/>
    <n v="18"/>
  </r>
  <r>
    <x v="14"/>
    <n v="4"/>
    <s v="CC1.4"/>
    <x v="1"/>
    <d v="2020-11-26T00:00:00"/>
    <x v="49"/>
    <n v="5535"/>
    <m/>
    <m/>
    <s v="NA"/>
    <n v="11"/>
    <n v="0"/>
    <s v="NA"/>
    <n v="0"/>
    <s v="NA"/>
    <s v="NA"/>
    <s v="NA"/>
    <s v="ID corrected from Tetraria capillaris to Lepyrodia anarthria based on Apr2021 obsvervations"/>
    <n v="11"/>
  </r>
  <r>
    <x v="14"/>
    <n v="4"/>
    <s v="CC1.4"/>
    <x v="1"/>
    <d v="2020-11-26T00:00:00"/>
    <x v="56"/>
    <n v="5043"/>
    <m/>
    <m/>
    <s v="NA"/>
    <n v="2"/>
    <n v="0"/>
    <s v="NA"/>
    <n v="1"/>
    <n v="0"/>
    <n v="0"/>
    <n v="0"/>
    <m/>
    <n v="2"/>
  </r>
  <r>
    <x v="14"/>
    <n v="4"/>
    <s v="CC1.4"/>
    <x v="1"/>
    <d v="2020-11-26T00:00:00"/>
    <x v="81"/>
    <n v="4230"/>
    <m/>
    <m/>
    <s v="NA"/>
    <n v="0"/>
    <n v="0"/>
    <n v="0"/>
    <n v="0"/>
    <n v="2"/>
    <n v="0"/>
    <n v="0"/>
    <s v="changed back to L. myrtifolium on basis of Apr2021 observations [in Nov2020 thought erroneously to have been previously misID'd as L. myrtifolium]"/>
    <n v="2"/>
  </r>
  <r>
    <x v="14"/>
    <n v="4"/>
    <s v="CC1.4"/>
    <x v="1"/>
    <d v="2020-11-26T00:00:00"/>
    <x v="29"/>
    <n v="10605"/>
    <m/>
    <m/>
    <s v="NA"/>
    <n v="11"/>
    <n v="0"/>
    <s v="NA"/>
    <n v="0"/>
    <s v="NA"/>
    <s v="NA"/>
    <s v="NA"/>
    <m/>
    <n v="11"/>
  </r>
  <r>
    <x v="14"/>
    <n v="4"/>
    <s v="CC1.4"/>
    <x v="1"/>
    <d v="2020-11-26T00:00:00"/>
    <x v="26"/>
    <n v="3243"/>
    <m/>
    <m/>
    <s v="NA"/>
    <n v="0"/>
    <n v="0"/>
    <s v="NA"/>
    <n v="0"/>
    <n v="12"/>
    <n v="0"/>
    <n v="0"/>
    <m/>
    <n v="12"/>
  </r>
  <r>
    <x v="14"/>
    <n v="4"/>
    <s v="CC1.4"/>
    <x v="1"/>
    <d v="2020-11-26T00:00:00"/>
    <x v="122"/>
    <e v="#N/A"/>
    <m/>
    <m/>
    <s v="NA"/>
    <n v="0"/>
    <n v="0"/>
    <n v="0"/>
    <n v="0"/>
    <n v="2"/>
    <n v="0"/>
    <n v="0"/>
    <m/>
    <n v="2"/>
  </r>
  <r>
    <x v="14"/>
    <n v="4"/>
    <s v="CC1.4"/>
    <x v="1"/>
    <d v="2020-11-26T00:00:00"/>
    <x v="10"/>
    <n v="2469"/>
    <m/>
    <m/>
    <s v="NA"/>
    <n v="0"/>
    <n v="0"/>
    <s v="NA"/>
    <n v="0"/>
    <n v="2"/>
    <n v="0"/>
    <n v="0"/>
    <m/>
    <n v="2"/>
  </r>
  <r>
    <x v="14"/>
    <n v="4"/>
    <s v="CC1.4"/>
    <x v="1"/>
    <d v="2020-11-26T00:00:00"/>
    <x v="12"/>
    <n v="2501"/>
    <m/>
    <m/>
    <s v="NA"/>
    <n v="0"/>
    <n v="0"/>
    <s v="NA"/>
    <n v="0"/>
    <n v="1"/>
    <n v="0"/>
    <n v="0"/>
    <s v="uncertain ID, possibly Isolepis"/>
    <n v="1"/>
  </r>
  <r>
    <x v="14"/>
    <n v="5"/>
    <s v="CC1.5"/>
    <x v="1"/>
    <d v="2020-11-26T00:00:00"/>
    <x v="58"/>
    <n v="4000"/>
    <m/>
    <m/>
    <s v="NA"/>
    <n v="9"/>
    <n v="0"/>
    <n v="0"/>
    <n v="0"/>
    <n v="0"/>
    <n v="0"/>
    <n v="0"/>
    <m/>
    <n v="9"/>
  </r>
  <r>
    <x v="14"/>
    <n v="5"/>
    <s v="CC1.5"/>
    <x v="1"/>
    <d v="2020-11-26T00:00:00"/>
    <x v="4"/>
    <n v="5738"/>
    <m/>
    <m/>
    <s v="NA"/>
    <n v="0"/>
    <n v="0"/>
    <n v="1"/>
    <n v="0"/>
    <n v="0"/>
    <n v="0"/>
    <n v="0"/>
    <m/>
    <n v="0"/>
  </r>
  <r>
    <x v="14"/>
    <n v="5"/>
    <s v="CC1.5"/>
    <x v="1"/>
    <d v="2020-11-26T00:00:00"/>
    <x v="79"/>
    <n v="11190"/>
    <m/>
    <m/>
    <s v="NA"/>
    <n v="0"/>
    <n v="0"/>
    <s v="NA"/>
    <n v="0"/>
    <n v="9"/>
    <m/>
    <n v="0"/>
    <m/>
    <n v="9"/>
  </r>
  <r>
    <x v="14"/>
    <n v="5"/>
    <s v="CC1.5"/>
    <x v="1"/>
    <d v="2020-11-26T00:00:00"/>
    <x v="12"/>
    <n v="2501"/>
    <m/>
    <m/>
    <s v="NA"/>
    <n v="0"/>
    <n v="0"/>
    <s v="NA"/>
    <n v="0"/>
    <n v="9"/>
    <n v="1"/>
    <n v="0"/>
    <s v="uncertain ID, possibly Isolepis"/>
    <n v="9"/>
  </r>
  <r>
    <x v="14"/>
    <n v="5"/>
    <s v="CC1.5"/>
    <x v="1"/>
    <d v="2020-11-26T00:00:00"/>
    <x v="49"/>
    <n v="5535"/>
    <m/>
    <m/>
    <s v="NA"/>
    <n v="9"/>
    <n v="0"/>
    <s v="NA"/>
    <n v="0"/>
    <s v="NA"/>
    <s v="NA"/>
    <s v="NA"/>
    <s v="ID corrected from Tetraria capillaris to Lepyrodia anarthria based on Apr2021 obsvervations"/>
    <n v="9"/>
  </r>
  <r>
    <x v="14"/>
    <n v="5"/>
    <s v="CC1.5"/>
    <x v="1"/>
    <d v="2020-11-26T00:00:00"/>
    <x v="81"/>
    <n v="4230"/>
    <m/>
    <m/>
    <s v="NA"/>
    <n v="0"/>
    <n v="0"/>
    <n v="0"/>
    <n v="0"/>
    <n v="2"/>
    <n v="0"/>
    <n v="0"/>
    <m/>
    <n v="2"/>
  </r>
  <r>
    <x v="14"/>
    <n v="5"/>
    <s v="CC1.5"/>
    <x v="1"/>
    <d v="2020-11-26T00:00:00"/>
    <x v="41"/>
    <n v="7943"/>
    <m/>
    <m/>
    <s v="NA"/>
    <n v="0"/>
    <n v="0"/>
    <n v="0"/>
    <n v="0"/>
    <n v="4"/>
    <n v="0"/>
    <n v="0"/>
    <s v="previously assigned to Lept myrt, but acut leaves in Nov survey"/>
    <n v="4"/>
  </r>
  <r>
    <x v="14"/>
    <n v="5"/>
    <s v="CC1.5"/>
    <x v="1"/>
    <d v="2020-11-26T00:00:00"/>
    <x v="26"/>
    <n v="3243"/>
    <m/>
    <m/>
    <s v="NA"/>
    <n v="0"/>
    <n v="0"/>
    <s v="NA"/>
    <n v="0"/>
    <n v="8"/>
    <n v="0"/>
    <n v="0"/>
    <m/>
    <n v="8"/>
  </r>
  <r>
    <x v="14"/>
    <n v="5"/>
    <s v="CC1.5"/>
    <x v="1"/>
    <d v="2020-11-26T00:00:00"/>
    <x v="82"/>
    <n v="3596"/>
    <m/>
    <m/>
    <s v="NA"/>
    <n v="0"/>
    <n v="0"/>
    <n v="0"/>
    <n v="0"/>
    <n v="2"/>
    <n v="0"/>
    <n v="0"/>
    <m/>
    <n v="2"/>
  </r>
  <r>
    <x v="14"/>
    <n v="5"/>
    <s v="CC1.5"/>
    <x v="1"/>
    <d v="2020-11-26T00:00:00"/>
    <x v="4"/>
    <n v="5738"/>
    <m/>
    <m/>
    <s v="NA"/>
    <n v="0"/>
    <n v="0"/>
    <n v="0"/>
    <n v="0"/>
    <n v="12"/>
    <n v="0"/>
    <n v="0"/>
    <m/>
    <n v="12"/>
  </r>
  <r>
    <x v="14"/>
    <n v="5"/>
    <s v="CC1.5"/>
    <x v="1"/>
    <d v="2020-11-26T00:00:00"/>
    <x v="122"/>
    <e v="#N/A"/>
    <m/>
    <m/>
    <s v="NA"/>
    <n v="0"/>
    <n v="0"/>
    <n v="0"/>
    <n v="0"/>
    <n v="4"/>
    <n v="0"/>
    <n v="0"/>
    <m/>
    <n v="4"/>
  </r>
  <r>
    <x v="14"/>
    <n v="5"/>
    <s v="CC1.5"/>
    <x v="1"/>
    <d v="2020-11-26T00:00:00"/>
    <x v="17"/>
    <n v="5532"/>
    <m/>
    <m/>
    <s v="NA"/>
    <n v="1"/>
    <n v="0"/>
    <s v="NA"/>
    <n v="0"/>
    <s v="NA"/>
    <s v="NA"/>
    <s v="NA"/>
    <m/>
    <n v="1"/>
  </r>
  <r>
    <x v="14"/>
    <n v="6"/>
    <s v="CC1.6"/>
    <x v="1"/>
    <d v="2020-11-26T00:00:00"/>
    <x v="4"/>
    <n v="5738"/>
    <m/>
    <m/>
    <s v="NA"/>
    <n v="1"/>
    <n v="0"/>
    <n v="0"/>
    <n v="0"/>
    <n v="32"/>
    <n v="0"/>
    <n v="0"/>
    <m/>
    <n v="33"/>
  </r>
  <r>
    <x v="14"/>
    <n v="6"/>
    <s v="CC1.6"/>
    <x v="1"/>
    <d v="2020-11-26T00:00:00"/>
    <x v="41"/>
    <n v="7943"/>
    <m/>
    <m/>
    <s v="NA"/>
    <n v="1"/>
    <n v="0"/>
    <n v="0"/>
    <n v="0"/>
    <n v="10"/>
    <n v="0"/>
    <n v="0"/>
    <m/>
    <n v="11"/>
  </r>
  <r>
    <x v="14"/>
    <n v="6"/>
    <s v="CC1.6"/>
    <x v="1"/>
    <d v="2020-11-26T00:00:00"/>
    <x v="79"/>
    <n v="11190"/>
    <m/>
    <m/>
    <s v="NA"/>
    <n v="0"/>
    <n v="0"/>
    <s v="NA"/>
    <m/>
    <n v="42"/>
    <n v="0"/>
    <n v="0"/>
    <m/>
    <n v="42"/>
  </r>
  <r>
    <x v="14"/>
    <n v="6"/>
    <s v="CC1.6"/>
    <x v="1"/>
    <d v="2020-11-26T00:00:00"/>
    <x v="58"/>
    <n v="4000"/>
    <m/>
    <m/>
    <s v="NA"/>
    <n v="8"/>
    <n v="0"/>
    <n v="1"/>
    <n v="0"/>
    <n v="0"/>
    <n v="0"/>
    <n v="0"/>
    <s v="killed individual added to March adata"/>
    <n v="8"/>
  </r>
  <r>
    <x v="14"/>
    <n v="6"/>
    <s v="CC1.6"/>
    <x v="1"/>
    <d v="2020-11-26T00:00:00"/>
    <x v="49"/>
    <n v="5535"/>
    <m/>
    <m/>
    <s v="NA"/>
    <n v="5"/>
    <n v="0"/>
    <s v="NA"/>
    <n v="0"/>
    <s v="NA"/>
    <s v="NA"/>
    <s v="NA"/>
    <s v="ID corrected from Tetraria capillaris to Lepyrodia anarthria based on Apr2021 obsvervations"/>
    <n v="5"/>
  </r>
  <r>
    <x v="14"/>
    <n v="6"/>
    <s v="CC1.6"/>
    <x v="1"/>
    <d v="2020-11-26T00:00:00"/>
    <x v="17"/>
    <n v="5532"/>
    <m/>
    <m/>
    <s v="NA"/>
    <n v="12"/>
    <n v="0"/>
    <s v="NA"/>
    <n v="0"/>
    <s v="NA"/>
    <s v="NA"/>
    <s v="NA"/>
    <m/>
    <n v="12"/>
  </r>
  <r>
    <x v="14"/>
    <n v="6"/>
    <s v="CC1.6"/>
    <x v="1"/>
    <d v="2020-11-26T00:00:00"/>
    <x v="81"/>
    <n v="4230"/>
    <m/>
    <m/>
    <s v="NA"/>
    <n v="0"/>
    <n v="0"/>
    <n v="0"/>
    <n v="0"/>
    <n v="7"/>
    <n v="0"/>
    <n v="0"/>
    <m/>
    <n v="7"/>
  </r>
  <r>
    <x v="14"/>
    <n v="6"/>
    <s v="CC1.6"/>
    <x v="1"/>
    <d v="2020-11-26T00:00:00"/>
    <x v="12"/>
    <n v="2501"/>
    <m/>
    <m/>
    <s v="NA"/>
    <n v="0"/>
    <n v="0"/>
    <s v="NA"/>
    <n v="0"/>
    <n v="9"/>
    <n v="0"/>
    <n v="0"/>
    <s v="uncertain ID, possibly Isolepis"/>
    <n v="9"/>
  </r>
  <r>
    <x v="14"/>
    <n v="6"/>
    <s v="CC1.6"/>
    <x v="1"/>
    <d v="2020-11-26T00:00:00"/>
    <x v="26"/>
    <n v="3243"/>
    <m/>
    <m/>
    <s v="NA"/>
    <n v="0"/>
    <n v="0"/>
    <s v="NA"/>
    <n v="0"/>
    <n v="17"/>
    <n v="0"/>
    <n v="0"/>
    <m/>
    <n v="17"/>
  </r>
  <r>
    <x v="14"/>
    <n v="6"/>
    <s v="CC1.6"/>
    <x v="1"/>
    <d v="2020-11-26T00:00:00"/>
    <x v="122"/>
    <e v="#N/A"/>
    <m/>
    <m/>
    <s v="NA"/>
    <n v="0"/>
    <n v="0"/>
    <n v="0"/>
    <n v="0"/>
    <n v="4"/>
    <n v="0"/>
    <n v="0"/>
    <m/>
    <n v="4"/>
  </r>
  <r>
    <x v="14"/>
    <n v="7"/>
    <s v="CC1.7"/>
    <x v="1"/>
    <d v="2020-11-26T00:00:00"/>
    <x v="41"/>
    <n v="7943"/>
    <m/>
    <m/>
    <s v="NA"/>
    <n v="1"/>
    <n v="0"/>
    <n v="0"/>
    <n v="0"/>
    <n v="0"/>
    <n v="0"/>
    <n v="0"/>
    <m/>
    <n v="1"/>
  </r>
  <r>
    <x v="14"/>
    <n v="7"/>
    <s v="CC1.7"/>
    <x v="1"/>
    <d v="2020-11-26T00:00:00"/>
    <x v="58"/>
    <n v="4000"/>
    <m/>
    <m/>
    <s v="NA"/>
    <n v="6"/>
    <n v="0"/>
    <n v="0"/>
    <n v="0"/>
    <n v="1"/>
    <n v="0"/>
    <n v="0"/>
    <m/>
    <n v="7"/>
  </r>
  <r>
    <x v="14"/>
    <n v="7"/>
    <s v="CC1.7"/>
    <x v="1"/>
    <d v="2020-11-26T00:00:00"/>
    <x v="4"/>
    <n v="5738"/>
    <m/>
    <m/>
    <s v="NA"/>
    <n v="1"/>
    <n v="0"/>
    <n v="0"/>
    <n v="0"/>
    <n v="7"/>
    <n v="0"/>
    <n v="0"/>
    <m/>
    <n v="8"/>
  </r>
  <r>
    <x v="14"/>
    <n v="7"/>
    <s v="CC1.7"/>
    <x v="1"/>
    <d v="2020-11-26T00:00:00"/>
    <x v="79"/>
    <n v="11190"/>
    <m/>
    <m/>
    <s v="NA"/>
    <n v="0"/>
    <n v="0"/>
    <s v="NA"/>
    <m/>
    <n v="22"/>
    <n v="0"/>
    <n v="1"/>
    <m/>
    <n v="22"/>
  </r>
  <r>
    <x v="14"/>
    <n v="7"/>
    <s v="CC1.7"/>
    <x v="1"/>
    <d v="2020-11-26T00:00:00"/>
    <x v="49"/>
    <n v="5535"/>
    <m/>
    <m/>
    <s v="NA"/>
    <n v="3"/>
    <n v="0"/>
    <s v="NA"/>
    <n v="0"/>
    <s v="NA"/>
    <s v="NA"/>
    <s v="NA"/>
    <s v="ID corrected from Tetraria capillaris to Lepyrodia anarthria based on Apr2021 obsvervations"/>
    <n v="3"/>
  </r>
  <r>
    <x v="14"/>
    <n v="7"/>
    <s v="CC1.7"/>
    <x v="1"/>
    <d v="2020-11-26T00:00:00"/>
    <x v="17"/>
    <n v="5532"/>
    <m/>
    <m/>
    <s v="NA"/>
    <n v="11"/>
    <n v="0"/>
    <s v="NA"/>
    <n v="0"/>
    <s v="NA"/>
    <s v="NA"/>
    <s v="NA"/>
    <m/>
    <n v="11"/>
  </r>
  <r>
    <x v="14"/>
    <n v="7"/>
    <s v="CC1.7"/>
    <x v="1"/>
    <d v="2020-11-26T00:00:00"/>
    <x v="10"/>
    <n v="2469"/>
    <m/>
    <m/>
    <s v="NA"/>
    <n v="2"/>
    <n v="0"/>
    <s v="NA"/>
    <n v="1"/>
    <n v="0"/>
    <n v="0"/>
    <n v="0"/>
    <m/>
    <n v="2"/>
  </r>
  <r>
    <x v="14"/>
    <n v="7"/>
    <s v="CC1.7"/>
    <x v="1"/>
    <d v="2020-11-26T00:00:00"/>
    <x v="83"/>
    <e v="#N/A"/>
    <m/>
    <m/>
    <s v="NA"/>
    <n v="0"/>
    <n v="0"/>
    <s v="NA"/>
    <n v="0"/>
    <n v="1"/>
    <n v="0"/>
    <n v="0"/>
    <m/>
    <n v="1"/>
  </r>
  <r>
    <x v="14"/>
    <n v="7"/>
    <s v="CC1.7"/>
    <x v="1"/>
    <d v="2020-11-26T00:00:00"/>
    <x v="9"/>
    <n v="8875"/>
    <m/>
    <m/>
    <s v="NA"/>
    <n v="0"/>
    <n v="0"/>
    <n v="0"/>
    <n v="0"/>
    <n v="1"/>
    <n v="0"/>
    <n v="0"/>
    <m/>
    <n v="1"/>
  </r>
  <r>
    <x v="14"/>
    <n v="8"/>
    <s v="CC1.8"/>
    <x v="1"/>
    <d v="2020-11-26T00:00:00"/>
    <x v="4"/>
    <n v="5738"/>
    <m/>
    <m/>
    <s v="NA"/>
    <n v="3"/>
    <n v="1"/>
    <n v="0"/>
    <n v="0"/>
    <n v="0"/>
    <n v="0"/>
    <n v="0"/>
    <m/>
    <n v="3"/>
  </r>
  <r>
    <x v="14"/>
    <n v="8"/>
    <s v="CC1.8"/>
    <x v="1"/>
    <d v="2020-11-26T00:00:00"/>
    <x v="58"/>
    <n v="4000"/>
    <m/>
    <m/>
    <s v="NA"/>
    <n v="5"/>
    <n v="0"/>
    <n v="0"/>
    <n v="1"/>
    <n v="0"/>
    <n v="0"/>
    <n v="0"/>
    <m/>
    <n v="5"/>
  </r>
  <r>
    <x v="14"/>
    <n v="8"/>
    <s v="CC1.8"/>
    <x v="1"/>
    <d v="2020-11-26T00:00:00"/>
    <x v="79"/>
    <n v="11190"/>
    <m/>
    <m/>
    <s v="NA"/>
    <n v="0"/>
    <n v="0"/>
    <s v="NA"/>
    <n v="0"/>
    <n v="19"/>
    <n v="0"/>
    <n v="0"/>
    <m/>
    <n v="19"/>
  </r>
  <r>
    <x v="14"/>
    <n v="8"/>
    <s v="CC1.8"/>
    <x v="1"/>
    <d v="2020-11-26T00:00:00"/>
    <x v="17"/>
    <n v="5532"/>
    <m/>
    <m/>
    <s v="NA"/>
    <n v="9"/>
    <n v="0"/>
    <s v="NA"/>
    <n v="0"/>
    <s v="NA"/>
    <s v="NA"/>
    <s v="NA"/>
    <m/>
    <n v="9"/>
  </r>
  <r>
    <x v="14"/>
    <n v="8"/>
    <s v="CC1.8"/>
    <x v="1"/>
    <d v="2020-11-26T00:00:00"/>
    <x v="84"/>
    <n v="6157"/>
    <m/>
    <m/>
    <s v="NA"/>
    <n v="0"/>
    <n v="0"/>
    <s v="NA"/>
    <n v="0"/>
    <n v="1"/>
    <n v="0"/>
    <n v="0"/>
    <s v="resprouts flowering nearby"/>
    <n v="1"/>
  </r>
  <r>
    <x v="14"/>
    <n v="8"/>
    <s v="CC1.8"/>
    <x v="1"/>
    <d v="2020-11-26T00:00:00"/>
    <x v="83"/>
    <e v="#N/A"/>
    <m/>
    <m/>
    <s v="NA"/>
    <n v="0"/>
    <n v="0"/>
    <s v="NA"/>
    <n v="0"/>
    <n v="4"/>
    <n v="0"/>
    <n v="0"/>
    <s v="need flowers to confirm. Could be C. paludicola (other candidates are C. canens, C. vaiabilis)"/>
    <n v="4"/>
  </r>
  <r>
    <x v="14"/>
    <n v="8"/>
    <s v="CC1.8"/>
    <x v="1"/>
    <d v="2020-11-26T00:00:00"/>
    <x v="10"/>
    <n v="2469"/>
    <m/>
    <m/>
    <s v="NA"/>
    <n v="1"/>
    <n v="0"/>
    <s v="NA"/>
    <n v="0"/>
    <m/>
    <n v="0"/>
    <n v="0"/>
    <m/>
    <n v="1"/>
  </r>
  <r>
    <x v="14"/>
    <n v="8"/>
    <s v="CC1.8"/>
    <x v="1"/>
    <d v="2020-11-26T00:00:00"/>
    <x v="19"/>
    <n v="6325"/>
    <m/>
    <m/>
    <s v="NA"/>
    <n v="1"/>
    <n v="0"/>
    <n v="0"/>
    <n v="1"/>
    <s v="NA"/>
    <s v="NA"/>
    <s v="NA"/>
    <m/>
    <n v="1"/>
  </r>
  <r>
    <x v="14"/>
    <n v="8"/>
    <s v="CC1.8"/>
    <x v="1"/>
    <d v="2020-11-26T00:00:00"/>
    <x v="12"/>
    <n v="2501"/>
    <m/>
    <m/>
    <s v="NA"/>
    <n v="0"/>
    <n v="0"/>
    <s v="NA"/>
    <n v="0"/>
    <n v="2"/>
    <n v="0"/>
    <n v="0"/>
    <s v="uncertain ID, possibly Isolepis"/>
    <n v="2"/>
  </r>
  <r>
    <x v="14"/>
    <n v="8"/>
    <s v="CC1.8"/>
    <x v="1"/>
    <d v="2020-11-26T00:00:00"/>
    <x v="29"/>
    <n v="10605"/>
    <m/>
    <m/>
    <s v="NA"/>
    <n v="1"/>
    <n v="0"/>
    <s v="NA"/>
    <n v="0"/>
    <s v="NA"/>
    <s v="NA"/>
    <s v="NA"/>
    <m/>
    <n v="1"/>
  </r>
  <r>
    <x v="14"/>
    <n v="9"/>
    <s v="CC1.9"/>
    <x v="1"/>
    <d v="2020-11-26T00:00:00"/>
    <x v="41"/>
    <n v="7943"/>
    <m/>
    <m/>
    <s v="NA"/>
    <n v="3"/>
    <n v="0"/>
    <n v="0"/>
    <n v="0"/>
    <n v="0"/>
    <n v="0"/>
    <n v="0"/>
    <m/>
    <n v="3"/>
  </r>
  <r>
    <x v="14"/>
    <n v="9"/>
    <s v="CC1.9"/>
    <x v="1"/>
    <d v="2020-11-26T00:00:00"/>
    <x v="4"/>
    <n v="5738"/>
    <m/>
    <m/>
    <s v="NA"/>
    <n v="1"/>
    <n v="0"/>
    <n v="0"/>
    <n v="0"/>
    <n v="0"/>
    <n v="0"/>
    <n v="0"/>
    <m/>
    <n v="1"/>
  </r>
  <r>
    <x v="14"/>
    <n v="9"/>
    <s v="CC1.9"/>
    <x v="1"/>
    <d v="2020-11-26T00:00:00"/>
    <x v="81"/>
    <n v="4230"/>
    <m/>
    <m/>
    <s v="NA"/>
    <n v="1"/>
    <n v="0"/>
    <n v="0"/>
    <n v="0"/>
    <n v="0"/>
    <n v="0"/>
    <n v="0"/>
    <m/>
    <n v="1"/>
  </r>
  <r>
    <x v="14"/>
    <n v="9"/>
    <s v="CC1.9"/>
    <x v="1"/>
    <d v="2020-11-26T00:00:00"/>
    <x v="17"/>
    <n v="5532"/>
    <m/>
    <m/>
    <s v="NA"/>
    <n v="8"/>
    <n v="0"/>
    <s v="NA"/>
    <n v="0"/>
    <s v="NA"/>
    <s v="NA"/>
    <s v="NA"/>
    <m/>
    <n v="8"/>
  </r>
  <r>
    <x v="14"/>
    <n v="9"/>
    <s v="CC1.9"/>
    <x v="1"/>
    <d v="2020-11-26T00:00:00"/>
    <x v="49"/>
    <n v="5535"/>
    <m/>
    <m/>
    <s v="NA"/>
    <n v="1"/>
    <n v="0"/>
    <s v="NA"/>
    <n v="0"/>
    <s v="NA"/>
    <s v="NA"/>
    <s v="NA"/>
    <s v="ID corrected from Tetraria capillaris to Lepyrodia anarthria based on Apr2021 obsvervations"/>
    <n v="1"/>
  </r>
  <r>
    <x v="14"/>
    <n v="9"/>
    <s v="CC1.9"/>
    <x v="1"/>
    <d v="2020-11-26T00:00:00"/>
    <x v="79"/>
    <n v="11190"/>
    <m/>
    <m/>
    <s v="NA"/>
    <n v="0"/>
    <n v="0"/>
    <s v="NA"/>
    <n v="0"/>
    <n v="18"/>
    <n v="0"/>
    <n v="0"/>
    <m/>
    <n v="18"/>
  </r>
  <r>
    <x v="14"/>
    <n v="9"/>
    <s v="CC1.9"/>
    <x v="1"/>
    <d v="2020-11-26T00:00:00"/>
    <x v="58"/>
    <n v="4000"/>
    <m/>
    <m/>
    <s v="NA"/>
    <n v="4"/>
    <n v="0"/>
    <n v="0"/>
    <n v="1"/>
    <n v="0"/>
    <n v="0"/>
    <n v="0"/>
    <m/>
    <n v="4"/>
  </r>
  <r>
    <x v="14"/>
    <n v="9"/>
    <s v="CC1.9"/>
    <x v="1"/>
    <d v="2020-11-26T00:00:00"/>
    <x v="29"/>
    <n v="10605"/>
    <m/>
    <m/>
    <s v="NA"/>
    <n v="4"/>
    <n v="0"/>
    <s v="NA"/>
    <n v="0"/>
    <s v="NA"/>
    <s v="NA"/>
    <s v="NA"/>
    <m/>
    <n v="4"/>
  </r>
  <r>
    <x v="14"/>
    <n v="10"/>
    <s v="CC1.10"/>
    <x v="1"/>
    <d v="2020-11-26T00:00:00"/>
    <x v="10"/>
    <n v="2469"/>
    <m/>
    <m/>
    <s v="NA"/>
    <n v="3"/>
    <n v="0"/>
    <s v="NA"/>
    <n v="0"/>
    <n v="0"/>
    <n v="0"/>
    <n v="0"/>
    <m/>
    <n v="3"/>
  </r>
  <r>
    <x v="14"/>
    <n v="10"/>
    <s v="CC1.10"/>
    <x v="1"/>
    <d v="2020-11-26T00:00:00"/>
    <x v="17"/>
    <n v="5532"/>
    <m/>
    <m/>
    <s v="NA"/>
    <n v="9"/>
    <n v="0"/>
    <s v="NA"/>
    <n v="0"/>
    <s v="NA"/>
    <s v="NA"/>
    <s v="NA"/>
    <m/>
    <n v="9"/>
  </r>
  <r>
    <x v="14"/>
    <n v="10"/>
    <s v="CC1.10"/>
    <x v="1"/>
    <d v="2020-11-26T00:00:00"/>
    <x v="58"/>
    <n v="4000"/>
    <m/>
    <m/>
    <s v="NA"/>
    <n v="5"/>
    <n v="0"/>
    <n v="0"/>
    <n v="0"/>
    <n v="0"/>
    <n v="0"/>
    <n v="0"/>
    <m/>
    <n v="5"/>
  </r>
  <r>
    <x v="14"/>
    <n v="10"/>
    <s v="CC1.10"/>
    <x v="1"/>
    <d v="2020-11-26T00:00:00"/>
    <x v="4"/>
    <n v="5738"/>
    <m/>
    <m/>
    <s v="NA"/>
    <n v="1"/>
    <n v="0"/>
    <n v="0"/>
    <n v="0"/>
    <n v="13"/>
    <n v="0"/>
    <n v="0"/>
    <m/>
    <n v="14"/>
  </r>
  <r>
    <x v="14"/>
    <n v="10"/>
    <s v="CC1.10"/>
    <x v="1"/>
    <d v="2020-11-26T00:00:00"/>
    <x v="49"/>
    <n v="5535"/>
    <m/>
    <m/>
    <s v="NA"/>
    <n v="1"/>
    <n v="0"/>
    <s v="NA"/>
    <n v="0"/>
    <s v="NA"/>
    <s v="NA"/>
    <s v="NA"/>
    <s v="ID corrected from Tetraria capillaris to Lepyrodia anarthria based on Apr2021 obsvervations"/>
    <n v="1"/>
  </r>
  <r>
    <x v="14"/>
    <n v="10"/>
    <s v="CC1.10"/>
    <x v="1"/>
    <d v="2020-11-26T00:00:00"/>
    <x v="19"/>
    <n v="6325"/>
    <m/>
    <m/>
    <s v="NA"/>
    <n v="1"/>
    <n v="0"/>
    <n v="0"/>
    <n v="1"/>
    <s v="NA"/>
    <s v="NA"/>
    <s v="NA"/>
    <m/>
    <n v="1"/>
  </r>
  <r>
    <x v="14"/>
    <n v="10"/>
    <s v="CC1.10"/>
    <x v="1"/>
    <d v="2020-11-26T00:00:00"/>
    <x v="80"/>
    <n v="2599"/>
    <m/>
    <m/>
    <s v="NA"/>
    <n v="1"/>
    <n v="0"/>
    <n v="0"/>
    <n v="0"/>
    <n v="0"/>
    <n v="0"/>
    <n v="0"/>
    <m/>
    <n v="1"/>
  </r>
  <r>
    <x v="14"/>
    <n v="10"/>
    <s v="CC1.10"/>
    <x v="1"/>
    <d v="2020-11-26T00:00:00"/>
    <x v="79"/>
    <n v="11190"/>
    <m/>
    <m/>
    <s v="NA"/>
    <m/>
    <n v="0"/>
    <s v="NA"/>
    <n v="0"/>
    <n v="8"/>
    <n v="0"/>
    <n v="0"/>
    <m/>
    <n v="8"/>
  </r>
  <r>
    <x v="14"/>
    <n v="10"/>
    <s v="CC1.10"/>
    <x v="1"/>
    <d v="2020-11-26T00:00:00"/>
    <x v="29"/>
    <n v="10605"/>
    <m/>
    <m/>
    <s v="NA"/>
    <n v="5"/>
    <n v="0"/>
    <s v="NA"/>
    <n v="0"/>
    <s v="NA"/>
    <s v="NA"/>
    <s v="NA"/>
    <m/>
    <n v="5"/>
  </r>
  <r>
    <x v="14"/>
    <n v="10"/>
    <s v="CC1.10"/>
    <x v="1"/>
    <d v="2020-11-26T00:00:00"/>
    <x v="82"/>
    <n v="3596"/>
    <m/>
    <m/>
    <s v="NA"/>
    <n v="0"/>
    <n v="0"/>
    <n v="0"/>
    <n v="0"/>
    <n v="1"/>
    <n v="0"/>
    <n v="0"/>
    <m/>
    <n v="1"/>
  </r>
  <r>
    <x v="14"/>
    <n v="11"/>
    <s v="CC1.11"/>
    <x v="1"/>
    <d v="2020-11-26T00:00:00"/>
    <x v="10"/>
    <n v="2469"/>
    <m/>
    <m/>
    <s v="NA"/>
    <n v="3"/>
    <n v="0"/>
    <s v="NA"/>
    <n v="0"/>
    <n v="0"/>
    <n v="0"/>
    <n v="0"/>
    <m/>
    <n v="3"/>
  </r>
  <r>
    <x v="14"/>
    <n v="11"/>
    <s v="CC1.11"/>
    <x v="1"/>
    <d v="2020-11-26T00:00:00"/>
    <x v="49"/>
    <n v="5535"/>
    <m/>
    <m/>
    <s v="NA"/>
    <n v="15"/>
    <n v="0"/>
    <s v="NA"/>
    <n v="0"/>
    <s v="NA"/>
    <s v="NA"/>
    <s v="NA"/>
    <s v="ID corrected from Tetraria capillaris to Lepyrodia anarthria based on Apr2021 obsvervations"/>
    <n v="15"/>
  </r>
  <r>
    <x v="14"/>
    <n v="11"/>
    <s v="CC1.11"/>
    <x v="1"/>
    <d v="2020-11-26T00:00:00"/>
    <x v="17"/>
    <n v="5532"/>
    <m/>
    <m/>
    <s v="NA"/>
    <n v="12"/>
    <n v="0"/>
    <s v="NA"/>
    <n v="0"/>
    <s v="NA"/>
    <s v="NA"/>
    <s v="NA"/>
    <m/>
    <n v="12"/>
  </r>
  <r>
    <x v="14"/>
    <n v="11"/>
    <s v="CC1.11"/>
    <x v="1"/>
    <d v="2020-11-26T00:00:00"/>
    <x v="29"/>
    <n v="10605"/>
    <m/>
    <m/>
    <s v="NA"/>
    <n v="7"/>
    <n v="0"/>
    <s v="NA"/>
    <n v="0"/>
    <s v="NA"/>
    <s v="NA"/>
    <s v="NA"/>
    <m/>
    <n v="7"/>
  </r>
  <r>
    <x v="14"/>
    <n v="11"/>
    <s v="CC1.11"/>
    <x v="1"/>
    <d v="2020-11-26T00:00:00"/>
    <x v="58"/>
    <n v="4000"/>
    <m/>
    <m/>
    <s v="NA"/>
    <n v="12"/>
    <n v="0"/>
    <n v="0"/>
    <n v="0"/>
    <n v="0"/>
    <n v="0"/>
    <n v="0"/>
    <m/>
    <n v="12"/>
  </r>
  <r>
    <x v="14"/>
    <n v="11"/>
    <s v="CC1.11"/>
    <x v="1"/>
    <d v="2020-11-26T00:00:00"/>
    <x v="41"/>
    <n v="7943"/>
    <m/>
    <m/>
    <s v="NA"/>
    <n v="1"/>
    <n v="0"/>
    <n v="0"/>
    <n v="0"/>
    <n v="0"/>
    <n v="0"/>
    <n v="0"/>
    <m/>
    <n v="1"/>
  </r>
  <r>
    <x v="14"/>
    <n v="11"/>
    <s v="CC1.11"/>
    <x v="1"/>
    <d v="2020-11-26T00:00:00"/>
    <x v="4"/>
    <n v="5738"/>
    <m/>
    <m/>
    <s v="NA"/>
    <n v="1"/>
    <n v="0"/>
    <n v="0"/>
    <n v="0"/>
    <n v="6"/>
    <n v="0"/>
    <n v="0"/>
    <m/>
    <n v="7"/>
  </r>
  <r>
    <x v="14"/>
    <n v="11"/>
    <s v="CC1.11"/>
    <x v="1"/>
    <d v="2020-11-26T00:00:00"/>
    <x v="79"/>
    <n v="11190"/>
    <m/>
    <m/>
    <s v="NA"/>
    <n v="0"/>
    <n v="0"/>
    <s v="NA"/>
    <n v="0"/>
    <n v="27"/>
    <n v="0"/>
    <n v="0"/>
    <m/>
    <n v="27"/>
  </r>
  <r>
    <x v="14"/>
    <n v="11"/>
    <s v="CC1.11"/>
    <x v="1"/>
    <d v="2020-11-26T00:00:00"/>
    <x v="82"/>
    <n v="3596"/>
    <m/>
    <m/>
    <s v="NA"/>
    <n v="0"/>
    <n v="0"/>
    <n v="0"/>
    <n v="0"/>
    <n v="3"/>
    <n v="0"/>
    <n v="0"/>
    <m/>
    <n v="3"/>
  </r>
  <r>
    <x v="14"/>
    <n v="11"/>
    <s v="CC1.11"/>
    <x v="1"/>
    <d v="2020-11-26T00:00:00"/>
    <x v="122"/>
    <e v="#N/A"/>
    <m/>
    <m/>
    <s v="NA"/>
    <n v="0"/>
    <n v="0"/>
    <n v="0"/>
    <n v="0"/>
    <n v="2"/>
    <n v="0"/>
    <n v="0"/>
    <m/>
    <n v="2"/>
  </r>
  <r>
    <x v="14"/>
    <n v="12"/>
    <s v="CC1.12"/>
    <x v="1"/>
    <d v="2020-11-26T00:00:00"/>
    <x v="10"/>
    <n v="2469"/>
    <m/>
    <m/>
    <s v="NA"/>
    <n v="1"/>
    <n v="0"/>
    <s v="NA"/>
    <n v="1"/>
    <n v="0"/>
    <n v="0"/>
    <m/>
    <m/>
    <n v="1"/>
  </r>
  <r>
    <x v="14"/>
    <n v="12"/>
    <s v="CC1.12"/>
    <x v="1"/>
    <d v="2020-11-26T00:00:00"/>
    <x v="58"/>
    <n v="4000"/>
    <m/>
    <m/>
    <s v="NA"/>
    <n v="5"/>
    <n v="0"/>
    <n v="0"/>
    <n v="0"/>
    <n v="1"/>
    <n v="0"/>
    <n v="0"/>
    <m/>
    <n v="6"/>
  </r>
  <r>
    <x v="14"/>
    <n v="12"/>
    <s v="CC1.12"/>
    <x v="1"/>
    <d v="2020-11-26T00:00:00"/>
    <x v="4"/>
    <n v="5738"/>
    <m/>
    <m/>
    <s v="NA"/>
    <n v="3"/>
    <n v="0"/>
    <n v="0"/>
    <n v="0"/>
    <n v="26"/>
    <n v="1"/>
    <n v="0"/>
    <m/>
    <n v="29"/>
  </r>
  <r>
    <x v="14"/>
    <n v="12"/>
    <s v="CC1.12"/>
    <x v="1"/>
    <d v="2020-11-26T00:00:00"/>
    <x v="19"/>
    <n v="6325"/>
    <m/>
    <m/>
    <s v="NA"/>
    <n v="1"/>
    <n v="0"/>
    <n v="1"/>
    <n v="0"/>
    <s v="NA"/>
    <s v="NA"/>
    <s v="NA"/>
    <m/>
    <n v="1"/>
  </r>
  <r>
    <x v="14"/>
    <n v="12"/>
    <s v="CC1.12"/>
    <x v="1"/>
    <d v="2020-11-26T00:00:00"/>
    <x v="17"/>
    <n v="5532"/>
    <m/>
    <m/>
    <s v="NA"/>
    <n v="17"/>
    <n v="0"/>
    <s v="NA"/>
    <n v="0"/>
    <s v="NA"/>
    <s v="NA"/>
    <s v="NA"/>
    <m/>
    <n v="17"/>
  </r>
  <r>
    <x v="14"/>
    <n v="12"/>
    <s v="CC1.12"/>
    <x v="1"/>
    <d v="2020-11-26T00:00:00"/>
    <x v="49"/>
    <n v="5535"/>
    <m/>
    <m/>
    <s v="NA"/>
    <n v="14"/>
    <n v="0"/>
    <s v="NA"/>
    <n v="0"/>
    <s v="NA"/>
    <s v="NA"/>
    <s v="NA"/>
    <s v="ID corrected from Tetraria capillaris to Lepyrodia anarthria based on Apr2021 obsvervations"/>
    <n v="14"/>
  </r>
  <r>
    <x v="14"/>
    <n v="12"/>
    <s v="CC1.12"/>
    <x v="1"/>
    <d v="2020-11-26T00:00:00"/>
    <x v="79"/>
    <n v="11190"/>
    <m/>
    <m/>
    <s v="NA"/>
    <n v="0"/>
    <n v="0"/>
    <s v="NA"/>
    <n v="0"/>
    <n v="39"/>
    <n v="0"/>
    <n v="2"/>
    <m/>
    <n v="39"/>
  </r>
  <r>
    <x v="14"/>
    <n v="12"/>
    <s v="CC1.12"/>
    <x v="1"/>
    <d v="2020-11-26T00:00:00"/>
    <x v="122"/>
    <e v="#N/A"/>
    <m/>
    <m/>
    <s v="NA"/>
    <n v="0"/>
    <n v="0"/>
    <n v="0"/>
    <n v="0"/>
    <n v="2"/>
    <n v="0"/>
    <n v="0"/>
    <m/>
    <n v="2"/>
  </r>
  <r>
    <x v="14"/>
    <n v="12"/>
    <s v="CC1.12"/>
    <x v="1"/>
    <d v="2020-11-26T00:00:00"/>
    <x v="26"/>
    <n v="3243"/>
    <m/>
    <m/>
    <s v="NA"/>
    <n v="0"/>
    <n v="0"/>
    <s v="NA"/>
    <n v="0"/>
    <n v="5"/>
    <n v="0"/>
    <n v="2"/>
    <m/>
    <n v="5"/>
  </r>
  <r>
    <x v="14"/>
    <n v="12"/>
    <s v="CC1.12"/>
    <x v="1"/>
    <d v="2020-11-26T00:00:00"/>
    <x v="80"/>
    <n v="2599"/>
    <m/>
    <m/>
    <s v="NA"/>
    <n v="1"/>
    <n v="0"/>
    <n v="0"/>
    <n v="0"/>
    <n v="0"/>
    <n v="0"/>
    <n v="0"/>
    <s v="ID corrected from Epacris paludosa to Epacris microphylla on basis of Apr2021 observations"/>
    <n v="1"/>
  </r>
  <r>
    <x v="14"/>
    <n v="12"/>
    <s v="CC1.12"/>
    <x v="1"/>
    <d v="2020-11-26T00:00:00"/>
    <x v="29"/>
    <n v="10605"/>
    <m/>
    <m/>
    <s v="NA"/>
    <n v="2"/>
    <n v="0"/>
    <s v="NA"/>
    <n v="0"/>
    <s v="NA"/>
    <s v="NA"/>
    <s v="NA"/>
    <m/>
    <n v="2"/>
  </r>
  <r>
    <x v="14"/>
    <n v="13"/>
    <s v="CC1.13"/>
    <x v="1"/>
    <d v="2020-11-26T00:00:00"/>
    <x v="58"/>
    <n v="4000"/>
    <m/>
    <m/>
    <s v="NA"/>
    <n v="8"/>
    <n v="0"/>
    <n v="2"/>
    <n v="0"/>
    <n v="0"/>
    <n v="0"/>
    <n v="0"/>
    <m/>
    <n v="8"/>
  </r>
  <r>
    <x v="14"/>
    <n v="13"/>
    <s v="CC1.13"/>
    <x v="1"/>
    <d v="2020-11-26T00:00:00"/>
    <x v="49"/>
    <n v="5535"/>
    <m/>
    <m/>
    <s v="NA"/>
    <n v="10"/>
    <n v="0"/>
    <s v="NA"/>
    <n v="0"/>
    <s v="NA"/>
    <s v="NA"/>
    <s v="NA"/>
    <s v="ID corrected from Tetraria capillaris to Lepyrodia anarthria based on Apr2021 obsvervations"/>
    <n v="10"/>
  </r>
  <r>
    <x v="14"/>
    <n v="13"/>
    <s v="CC1.13"/>
    <x v="1"/>
    <d v="2020-11-26T00:00:00"/>
    <x v="79"/>
    <n v="11190"/>
    <m/>
    <m/>
    <s v="NA"/>
    <n v="0"/>
    <n v="0"/>
    <s v="NA"/>
    <n v="0"/>
    <n v="7"/>
    <n v="0"/>
    <n v="0"/>
    <m/>
    <n v="7"/>
  </r>
  <r>
    <x v="14"/>
    <n v="13"/>
    <s v="CC1.13"/>
    <x v="1"/>
    <d v="2020-11-26T00:00:00"/>
    <x v="4"/>
    <n v="5738"/>
    <m/>
    <m/>
    <s v="NA"/>
    <n v="0"/>
    <n v="0"/>
    <n v="2"/>
    <n v="0"/>
    <n v="11"/>
    <n v="0"/>
    <n v="0"/>
    <m/>
    <n v="11"/>
  </r>
  <r>
    <x v="14"/>
    <n v="13"/>
    <s v="CC1.13"/>
    <x v="1"/>
    <d v="2020-11-26T00:00:00"/>
    <x v="12"/>
    <n v="2501"/>
    <m/>
    <m/>
    <s v="NA"/>
    <n v="0"/>
    <n v="0"/>
    <s v="NA"/>
    <n v="0"/>
    <n v="6"/>
    <n v="0"/>
    <n v="0"/>
    <s v="uncertain ID, possibly Isolepis"/>
    <n v="6"/>
  </r>
  <r>
    <x v="14"/>
    <n v="13"/>
    <s v="CC1.13"/>
    <x v="1"/>
    <d v="2020-11-26T00:00:00"/>
    <x v="26"/>
    <n v="3243"/>
    <m/>
    <m/>
    <s v="NA"/>
    <n v="0"/>
    <n v="0"/>
    <s v="NA"/>
    <n v="0"/>
    <n v="6"/>
    <n v="0"/>
    <n v="0"/>
    <m/>
    <n v="6"/>
  </r>
  <r>
    <x v="14"/>
    <n v="13"/>
    <s v="CC1.13"/>
    <x v="1"/>
    <d v="2020-11-26T00:00:00"/>
    <x v="41"/>
    <n v="7943"/>
    <m/>
    <m/>
    <s v="NA"/>
    <n v="1"/>
    <n v="0"/>
    <n v="0"/>
    <n v="0"/>
    <n v="0"/>
    <n v="0"/>
    <n v="0"/>
    <m/>
    <n v="1"/>
  </r>
  <r>
    <x v="14"/>
    <n v="14"/>
    <s v="CC1.14"/>
    <x v="1"/>
    <d v="2020-11-26T00:00:00"/>
    <x v="19"/>
    <n v="6325"/>
    <m/>
    <m/>
    <s v="NA"/>
    <n v="1"/>
    <n v="0"/>
    <n v="0"/>
    <n v="1"/>
    <s v="NA"/>
    <s v="NA"/>
    <s v="NA"/>
    <m/>
    <n v="1"/>
  </r>
  <r>
    <x v="14"/>
    <n v="14"/>
    <s v="CC1.14"/>
    <x v="1"/>
    <d v="2020-11-26T00:00:00"/>
    <x v="41"/>
    <n v="7943"/>
    <m/>
    <m/>
    <s v="NA"/>
    <n v="6"/>
    <n v="0"/>
    <n v="2"/>
    <n v="0"/>
    <n v="2"/>
    <n v="0"/>
    <n v="0"/>
    <m/>
    <n v="8"/>
  </r>
  <r>
    <x v="14"/>
    <n v="14"/>
    <s v="CC1.14"/>
    <x v="1"/>
    <d v="2020-11-26T00:00:00"/>
    <x v="58"/>
    <n v="4000"/>
    <m/>
    <m/>
    <s v="NA"/>
    <n v="2"/>
    <n v="0"/>
    <n v="0"/>
    <n v="0"/>
    <n v="2"/>
    <n v="0"/>
    <n v="0"/>
    <m/>
    <n v="4"/>
  </r>
  <r>
    <x v="14"/>
    <n v="14"/>
    <s v="CC1.14"/>
    <x v="1"/>
    <d v="2020-11-26T00:00:00"/>
    <x v="49"/>
    <n v="5535"/>
    <m/>
    <m/>
    <s v="NA"/>
    <n v="14"/>
    <n v="0"/>
    <s v="NA"/>
    <n v="0"/>
    <s v="NA"/>
    <s v="NA"/>
    <s v="NA"/>
    <s v="ID corrected from Tetraria capillaris to Lepyrodia anarthria based on Apr2021 obsvervations"/>
    <n v="14"/>
  </r>
  <r>
    <x v="14"/>
    <n v="14"/>
    <s v="CC1.14"/>
    <x v="1"/>
    <d v="2020-11-26T00:00:00"/>
    <x v="56"/>
    <n v="5043"/>
    <m/>
    <m/>
    <s v="NA"/>
    <n v="1"/>
    <n v="0"/>
    <s v="NA"/>
    <n v="0"/>
    <n v="1"/>
    <n v="0"/>
    <n v="0"/>
    <m/>
    <n v="2"/>
  </r>
  <r>
    <x v="14"/>
    <n v="14"/>
    <s v="CC1.14"/>
    <x v="1"/>
    <d v="2020-11-26T00:00:00"/>
    <x v="79"/>
    <n v="11190"/>
    <m/>
    <m/>
    <s v="NA"/>
    <n v="0"/>
    <n v="0"/>
    <s v="NA"/>
    <n v="0"/>
    <n v="11"/>
    <n v="0"/>
    <n v="0"/>
    <m/>
    <n v="11"/>
  </r>
  <r>
    <x v="14"/>
    <n v="14"/>
    <s v="CC1.14"/>
    <x v="1"/>
    <d v="2020-11-26T00:00:00"/>
    <x v="89"/>
    <n v="1161"/>
    <m/>
    <m/>
    <s v="NA"/>
    <n v="0"/>
    <n v="0"/>
    <s v="NA"/>
    <n v="0"/>
    <n v="1"/>
    <n v="0"/>
    <n v="0"/>
    <m/>
    <n v="1"/>
  </r>
  <r>
    <x v="14"/>
    <n v="14"/>
    <s v="CC1.14"/>
    <x v="1"/>
    <d v="2020-11-26T00:00:00"/>
    <x v="122"/>
    <e v="#N/A"/>
    <m/>
    <m/>
    <s v="NA"/>
    <n v="0"/>
    <n v="0"/>
    <n v="0"/>
    <n v="0"/>
    <n v="1"/>
    <n v="0"/>
    <n v="0"/>
    <m/>
    <n v="1"/>
  </r>
  <r>
    <x v="14"/>
    <n v="14"/>
    <s v="CC1.14"/>
    <x v="1"/>
    <d v="2020-11-26T00:00:00"/>
    <x v="4"/>
    <n v="5738"/>
    <m/>
    <m/>
    <s v="NA"/>
    <n v="0"/>
    <n v="0"/>
    <n v="0"/>
    <n v="0"/>
    <n v="1"/>
    <n v="0"/>
    <n v="0"/>
    <m/>
    <n v="1"/>
  </r>
  <r>
    <x v="14"/>
    <n v="14"/>
    <s v="CC1.14"/>
    <x v="1"/>
    <d v="2020-11-26T00:00:00"/>
    <x v="26"/>
    <n v="3243"/>
    <m/>
    <m/>
    <s v="NA"/>
    <n v="0"/>
    <n v="0"/>
    <s v="NA"/>
    <n v="0"/>
    <n v="1"/>
    <n v="0"/>
    <n v="0"/>
    <m/>
    <n v="1"/>
  </r>
  <r>
    <x v="14"/>
    <n v="14"/>
    <s v="CC1.14"/>
    <x v="1"/>
    <d v="2020-11-26T00:00:00"/>
    <x v="17"/>
    <n v="5532"/>
    <m/>
    <m/>
    <s v="NA"/>
    <n v="12"/>
    <n v="0"/>
    <s v="NA"/>
    <n v="0"/>
    <s v="NA"/>
    <s v="NA"/>
    <s v="NA"/>
    <m/>
    <n v="12"/>
  </r>
  <r>
    <x v="14"/>
    <n v="15"/>
    <s v="CC1.15"/>
    <x v="1"/>
    <d v="2020-11-26T00:00:00"/>
    <x v="58"/>
    <n v="4000"/>
    <m/>
    <m/>
    <s v="NA"/>
    <n v="7"/>
    <n v="0"/>
    <n v="0"/>
    <n v="0"/>
    <n v="0"/>
    <n v="0"/>
    <n v="0"/>
    <m/>
    <n v="7"/>
  </r>
  <r>
    <x v="14"/>
    <n v="15"/>
    <s v="CC1.15"/>
    <x v="1"/>
    <d v="2020-11-26T00:00:00"/>
    <x v="49"/>
    <n v="5535"/>
    <m/>
    <m/>
    <s v="NA"/>
    <n v="13"/>
    <n v="0"/>
    <s v="NA"/>
    <n v="0"/>
    <s v="NA"/>
    <s v="NA"/>
    <s v="NA"/>
    <s v="ID corrected from Tetraria capillaris to Lepyrodia anarthria based on Apr2021 obsvervations"/>
    <n v="13"/>
  </r>
  <r>
    <x v="14"/>
    <n v="15"/>
    <s v="CC1.15"/>
    <x v="1"/>
    <d v="2020-11-26T00:00:00"/>
    <x v="79"/>
    <n v="11190"/>
    <m/>
    <m/>
    <s v="NA"/>
    <n v="0"/>
    <n v="0"/>
    <s v="NA"/>
    <n v="0"/>
    <n v="4"/>
    <m/>
    <n v="0"/>
    <m/>
    <n v="4"/>
  </r>
  <r>
    <x v="14"/>
    <n v="15"/>
    <s v="CC1.15"/>
    <x v="1"/>
    <d v="2020-11-26T00:00:00"/>
    <x v="19"/>
    <n v="6325"/>
    <m/>
    <m/>
    <s v="NA"/>
    <n v="1"/>
    <n v="0"/>
    <n v="0"/>
    <n v="0"/>
    <s v="NA"/>
    <s v="NA"/>
    <s v="NA"/>
    <m/>
    <n v="1"/>
  </r>
  <r>
    <x v="14"/>
    <n v="15"/>
    <s v="CC1.15"/>
    <x v="1"/>
    <d v="2020-11-26T00:00:00"/>
    <x v="80"/>
    <n v="2599"/>
    <m/>
    <m/>
    <s v="NA"/>
    <n v="1"/>
    <n v="0"/>
    <n v="0"/>
    <n v="0"/>
    <n v="0"/>
    <n v="0"/>
    <n v="0"/>
    <s v="ID corrected from Epacris paludosa to Epacris microphylla on basis of Apr2021 observations"/>
    <n v="1"/>
  </r>
  <r>
    <x v="14"/>
    <n v="15"/>
    <s v="CC1.15"/>
    <x v="1"/>
    <d v="2020-11-26T00:00:00"/>
    <x v="83"/>
    <e v="#N/A"/>
    <m/>
    <m/>
    <s v="NA"/>
    <n v="0"/>
    <n v="0"/>
    <s v="NA"/>
    <n v="0"/>
    <n v="2"/>
    <n v="0"/>
    <n v="0"/>
    <m/>
    <n v="2"/>
  </r>
  <r>
    <x v="14"/>
    <n v="15"/>
    <s v="CC1.15"/>
    <x v="1"/>
    <d v="2020-11-26T00:00:00"/>
    <x v="17"/>
    <n v="5532"/>
    <m/>
    <m/>
    <s v="NA"/>
    <n v="13"/>
    <n v="0"/>
    <s v="NA"/>
    <n v="0"/>
    <s v="NA"/>
    <s v="NA"/>
    <s v="NA"/>
    <m/>
    <n v="13"/>
  </r>
  <r>
    <x v="14"/>
    <n v="15"/>
    <s v="CC1.15"/>
    <x v="1"/>
    <d v="2020-11-26T00:00:00"/>
    <x v="12"/>
    <n v="2501"/>
    <m/>
    <m/>
    <s v="NA"/>
    <n v="0"/>
    <n v="0"/>
    <s v="NA"/>
    <n v="0"/>
    <n v="3"/>
    <n v="1"/>
    <n v="0"/>
    <s v="uncertain ID, possibly Isolepis"/>
    <n v="3"/>
  </r>
  <r>
    <x v="14"/>
    <n v="15"/>
    <s v="CC1.15"/>
    <x v="1"/>
    <d v="2020-11-26T00:00:00"/>
    <x v="4"/>
    <n v="5738"/>
    <m/>
    <m/>
    <s v="NA"/>
    <n v="0"/>
    <n v="0"/>
    <n v="0"/>
    <n v="0"/>
    <n v="2"/>
    <n v="0"/>
    <n v="0"/>
    <m/>
    <n v="2"/>
  </r>
  <r>
    <x v="14"/>
    <n v="15"/>
    <s v="CC1.15"/>
    <x v="1"/>
    <d v="2020-11-26T00:00:00"/>
    <x v="122"/>
    <e v="#N/A"/>
    <m/>
    <m/>
    <s v="NA"/>
    <n v="0"/>
    <n v="0"/>
    <n v="0"/>
    <n v="0"/>
    <n v="1"/>
    <n v="0"/>
    <n v="0"/>
    <m/>
    <n v="1"/>
  </r>
  <r>
    <x v="14"/>
    <n v="16"/>
    <s v="CC1.16"/>
    <x v="1"/>
    <d v="2020-11-26T00:00:00"/>
    <x v="41"/>
    <n v="7943"/>
    <m/>
    <m/>
    <s v="NA"/>
    <n v="1"/>
    <n v="0"/>
    <n v="0"/>
    <n v="0"/>
    <n v="0"/>
    <n v="0"/>
    <n v="0"/>
    <m/>
    <n v="1"/>
  </r>
  <r>
    <x v="14"/>
    <n v="16"/>
    <s v="CC1.16"/>
    <x v="1"/>
    <d v="2020-11-26T00:00:00"/>
    <x v="58"/>
    <n v="4000"/>
    <m/>
    <m/>
    <s v="NA"/>
    <n v="5"/>
    <n v="0"/>
    <n v="0"/>
    <n v="0"/>
    <n v="0"/>
    <n v="0"/>
    <n v="0"/>
    <m/>
    <n v="5"/>
  </r>
  <r>
    <x v="14"/>
    <n v="16"/>
    <s v="CC1.16"/>
    <x v="1"/>
    <d v="2020-11-26T00:00:00"/>
    <x v="80"/>
    <n v="2599"/>
    <m/>
    <m/>
    <s v="NA"/>
    <n v="1"/>
    <n v="0"/>
    <n v="0"/>
    <n v="0"/>
    <n v="0"/>
    <n v="0"/>
    <n v="0"/>
    <m/>
    <n v="1"/>
  </r>
  <r>
    <x v="14"/>
    <n v="16"/>
    <s v="CC1.16"/>
    <x v="1"/>
    <d v="2020-11-26T00:00:00"/>
    <x v="49"/>
    <n v="5535"/>
    <m/>
    <m/>
    <s v="NA"/>
    <n v="14"/>
    <n v="0"/>
    <s v="NA"/>
    <n v="0"/>
    <s v="NA"/>
    <s v="NA"/>
    <s v="NA"/>
    <s v="ID corrected from Tetraria capillaris to Lepyrodia anarthria based on Apr2021 obsvervations"/>
    <n v="14"/>
  </r>
  <r>
    <x v="14"/>
    <n v="16"/>
    <s v="CC1.16"/>
    <x v="1"/>
    <d v="2020-11-26T00:00:00"/>
    <x v="56"/>
    <n v="5043"/>
    <m/>
    <m/>
    <s v="NA"/>
    <n v="1"/>
    <n v="0"/>
    <s v="NA"/>
    <n v="1"/>
    <n v="0"/>
    <n v="0"/>
    <n v="0"/>
    <m/>
    <n v="1"/>
  </r>
  <r>
    <x v="14"/>
    <n v="16"/>
    <s v="CC1.16"/>
    <x v="1"/>
    <d v="2020-11-26T00:00:00"/>
    <x v="79"/>
    <n v="11190"/>
    <m/>
    <m/>
    <s v="NA"/>
    <n v="0"/>
    <n v="0"/>
    <s v="NA"/>
    <n v="0"/>
    <n v="3"/>
    <n v="0"/>
    <n v="0"/>
    <m/>
    <n v="3"/>
  </r>
  <r>
    <x v="14"/>
    <n v="16"/>
    <s v="CC1.16"/>
    <x v="1"/>
    <d v="2020-11-26T00:00:00"/>
    <x v="84"/>
    <n v="6157"/>
    <m/>
    <m/>
    <s v="NA"/>
    <n v="0"/>
    <n v="0"/>
    <s v="NA"/>
    <m/>
    <n v="1"/>
    <n v="0"/>
    <n v="0"/>
    <m/>
    <n v="1"/>
  </r>
  <r>
    <x v="14"/>
    <n v="16"/>
    <s v="CC1.16"/>
    <x v="1"/>
    <d v="2020-11-26T00:00:00"/>
    <x v="131"/>
    <n v="13678"/>
    <m/>
    <m/>
    <s v="NA"/>
    <n v="1"/>
    <n v="0"/>
    <n v="0"/>
    <n v="1"/>
    <n v="0"/>
    <n v="0"/>
    <n v="0"/>
    <m/>
    <n v="1"/>
  </r>
  <r>
    <x v="14"/>
    <n v="16"/>
    <s v="CC1.16"/>
    <x v="1"/>
    <d v="2020-11-26T00:00:00"/>
    <x v="29"/>
    <n v="10605"/>
    <m/>
    <m/>
    <s v="NA"/>
    <n v="9"/>
    <n v="0"/>
    <s v="NA"/>
    <n v="0"/>
    <s v="NA"/>
    <s v="NA"/>
    <s v="NA"/>
    <m/>
    <n v="9"/>
  </r>
  <r>
    <x v="14"/>
    <n v="16"/>
    <s v="CC1.16"/>
    <x v="1"/>
    <d v="2020-11-26T00:00:00"/>
    <x v="17"/>
    <n v="5532"/>
    <m/>
    <m/>
    <s v="NA"/>
    <n v="19"/>
    <n v="0"/>
    <s v="NA"/>
    <n v="0"/>
    <s v="NA"/>
    <s v="NA"/>
    <s v="NA"/>
    <m/>
    <n v="19"/>
  </r>
  <r>
    <x v="14"/>
    <n v="17"/>
    <s v="CC1.17"/>
    <x v="1"/>
    <d v="2020-11-26T00:00:00"/>
    <x v="41"/>
    <n v="7943"/>
    <m/>
    <m/>
    <s v="NA"/>
    <n v="1"/>
    <n v="0"/>
    <n v="0"/>
    <n v="0"/>
    <n v="0"/>
    <n v="0"/>
    <n v="0"/>
    <m/>
    <n v="1"/>
  </r>
  <r>
    <x v="14"/>
    <n v="17"/>
    <s v="CC1.17"/>
    <x v="1"/>
    <d v="2020-11-26T00:00:00"/>
    <x v="58"/>
    <n v="4000"/>
    <m/>
    <m/>
    <s v="NA"/>
    <n v="8"/>
    <n v="0"/>
    <n v="0"/>
    <n v="0"/>
    <n v="0"/>
    <n v="0"/>
    <n v="0"/>
    <m/>
    <n v="8"/>
  </r>
  <r>
    <x v="14"/>
    <n v="17"/>
    <s v="CC1.17"/>
    <x v="1"/>
    <d v="2020-11-26T00:00:00"/>
    <x v="80"/>
    <n v="2599"/>
    <m/>
    <m/>
    <s v="NA"/>
    <n v="2"/>
    <n v="0"/>
    <n v="0"/>
    <n v="0"/>
    <n v="0"/>
    <n v="0"/>
    <n v="0"/>
    <m/>
    <n v="2"/>
  </r>
  <r>
    <x v="14"/>
    <n v="17"/>
    <s v="CC1.17"/>
    <x v="1"/>
    <d v="2020-11-26T00:00:00"/>
    <x v="17"/>
    <n v="5532"/>
    <m/>
    <m/>
    <s v="NA"/>
    <n v="25"/>
    <n v="0"/>
    <s v="NA"/>
    <n v="0"/>
    <s v="NA"/>
    <s v="NA"/>
    <s v="NA"/>
    <m/>
    <n v="25"/>
  </r>
  <r>
    <x v="14"/>
    <n v="17"/>
    <s v="CC1.17"/>
    <x v="1"/>
    <d v="2020-11-26T00:00:00"/>
    <x v="49"/>
    <n v="5535"/>
    <m/>
    <m/>
    <s v="NA"/>
    <n v="4"/>
    <n v="0"/>
    <s v="NA"/>
    <n v="0"/>
    <s v="NA"/>
    <s v="NA"/>
    <s v="NA"/>
    <s v="ID corrected from Tetraria capillaris to Lepyrodia anarthria based on Apr2021 obsvervations"/>
    <n v="4"/>
  </r>
  <r>
    <x v="14"/>
    <n v="17"/>
    <s v="CC1.17"/>
    <x v="1"/>
    <d v="2020-11-26T00:00:00"/>
    <x v="79"/>
    <n v="11190"/>
    <m/>
    <m/>
    <s v="NA"/>
    <n v="0"/>
    <n v="0"/>
    <s v="NA"/>
    <n v="0"/>
    <n v="15"/>
    <n v="0"/>
    <n v="0"/>
    <m/>
    <n v="15"/>
  </r>
  <r>
    <x v="14"/>
    <n v="17"/>
    <s v="CC1.17"/>
    <x v="1"/>
    <d v="2020-11-26T00:00:00"/>
    <x v="29"/>
    <n v="10605"/>
    <m/>
    <m/>
    <s v="NA"/>
    <n v="19"/>
    <n v="0"/>
    <s v="NA"/>
    <n v="0"/>
    <s v="NA"/>
    <s v="NA"/>
    <s v="NA"/>
    <m/>
    <n v="19"/>
  </r>
  <r>
    <x v="14"/>
    <n v="17"/>
    <s v="CC1.17"/>
    <x v="1"/>
    <d v="2020-11-26T00:00:00"/>
    <x v="8"/>
    <n v="7993"/>
    <m/>
    <m/>
    <s v="NA"/>
    <n v="2"/>
    <n v="0"/>
    <s v="NA"/>
    <n v="0"/>
    <n v="0"/>
    <n v="0"/>
    <n v="0"/>
    <s v="ID corrected on basis of Apr2021 observations, recruits corrected to resprouts"/>
    <n v="2"/>
  </r>
  <r>
    <x v="14"/>
    <n v="18"/>
    <s v="CC1.18"/>
    <x v="1"/>
    <d v="2020-11-26T00:00:00"/>
    <x v="58"/>
    <n v="4000"/>
    <m/>
    <m/>
    <s v="NA"/>
    <n v="5"/>
    <n v="0"/>
    <n v="0"/>
    <n v="0"/>
    <n v="0"/>
    <n v="0"/>
    <n v="0"/>
    <m/>
    <n v="5"/>
  </r>
  <r>
    <x v="14"/>
    <n v="18"/>
    <s v="CC1.18"/>
    <x v="1"/>
    <d v="2020-11-26T00:00:00"/>
    <x v="80"/>
    <n v="2599"/>
    <m/>
    <m/>
    <s v="NA"/>
    <n v="4"/>
    <n v="0"/>
    <n v="0"/>
    <n v="0"/>
    <n v="0"/>
    <n v="0"/>
    <n v="0"/>
    <m/>
    <n v="4"/>
  </r>
  <r>
    <x v="14"/>
    <n v="18"/>
    <s v="CC1.18"/>
    <x v="1"/>
    <d v="2020-11-26T00:00:00"/>
    <x v="19"/>
    <n v="6325"/>
    <m/>
    <m/>
    <s v="NA"/>
    <n v="1"/>
    <n v="0"/>
    <n v="0"/>
    <n v="0"/>
    <s v="NA"/>
    <s v="NA"/>
    <s v="NA"/>
    <m/>
    <n v="1"/>
  </r>
  <r>
    <x v="14"/>
    <n v="18"/>
    <s v="CC1.18"/>
    <x v="1"/>
    <d v="2020-11-26T00:00:00"/>
    <x v="8"/>
    <n v="7993"/>
    <m/>
    <m/>
    <s v="NA"/>
    <n v="0"/>
    <n v="0"/>
    <s v="NA"/>
    <n v="0"/>
    <n v="14"/>
    <n v="0"/>
    <n v="0"/>
    <s v="ID corrected on basis of Apr2021 observations, recruits corrected to resprouts"/>
    <n v="14"/>
  </r>
  <r>
    <x v="14"/>
    <n v="18"/>
    <s v="CC1.18"/>
    <x v="1"/>
    <d v="2020-11-26T00:00:00"/>
    <x v="79"/>
    <n v="11190"/>
    <m/>
    <m/>
    <s v="NA"/>
    <n v="0"/>
    <n v="0"/>
    <s v="NA"/>
    <n v="0"/>
    <n v="36"/>
    <n v="0"/>
    <n v="0"/>
    <m/>
    <n v="36"/>
  </r>
  <r>
    <x v="14"/>
    <n v="18"/>
    <s v="CC1.18"/>
    <x v="1"/>
    <d v="2020-11-26T00:00:00"/>
    <x v="29"/>
    <n v="10605"/>
    <m/>
    <m/>
    <s v="NA"/>
    <n v="8"/>
    <n v="0"/>
    <s v="NA"/>
    <n v="0"/>
    <s v="NA"/>
    <s v="NA"/>
    <s v="NA"/>
    <m/>
    <n v="8"/>
  </r>
  <r>
    <x v="14"/>
    <n v="18"/>
    <s v="CC1.18"/>
    <x v="1"/>
    <d v="2020-11-26T00:00:00"/>
    <x v="17"/>
    <n v="5532"/>
    <m/>
    <m/>
    <s v="NA"/>
    <n v="13"/>
    <n v="0"/>
    <s v="NA"/>
    <n v="0"/>
    <s v="NA"/>
    <s v="NA"/>
    <s v="NA"/>
    <m/>
    <n v="13"/>
  </r>
  <r>
    <x v="14"/>
    <n v="18"/>
    <s v="CC1.18"/>
    <x v="1"/>
    <d v="2020-11-26T00:00:00"/>
    <x v="9"/>
    <n v="8875"/>
    <m/>
    <m/>
    <s v="NA"/>
    <n v="0"/>
    <n v="0"/>
    <n v="0"/>
    <n v="0"/>
    <n v="1"/>
    <n v="0"/>
    <n v="0"/>
    <m/>
    <n v="1"/>
  </r>
  <r>
    <x v="14"/>
    <n v="18"/>
    <s v="CC1.18"/>
    <x v="1"/>
    <d v="2020-11-26T00:00:00"/>
    <x v="49"/>
    <n v="5535"/>
    <m/>
    <m/>
    <s v="NA"/>
    <n v="4"/>
    <n v="0"/>
    <s v="NA"/>
    <n v="0"/>
    <s v="NA"/>
    <s v="NA"/>
    <s v="NA"/>
    <s v="ID corrected from Tetraria capillaris to Lepyrodia anarthria based on Apr2021 obsvervations"/>
    <n v="4"/>
  </r>
  <r>
    <x v="14"/>
    <n v="18"/>
    <s v="CC1.18"/>
    <x v="1"/>
    <d v="2020-11-26T00:00:00"/>
    <x v="122"/>
    <e v="#N/A"/>
    <m/>
    <m/>
    <s v="NA"/>
    <n v="0"/>
    <n v="0"/>
    <n v="0"/>
    <n v="0"/>
    <n v="1"/>
    <n v="0"/>
    <n v="0"/>
    <m/>
    <n v="1"/>
  </r>
  <r>
    <x v="14"/>
    <n v="18"/>
    <s v="CC1.18"/>
    <x v="1"/>
    <d v="2020-11-26T00:00:00"/>
    <x v="131"/>
    <n v="13678"/>
    <m/>
    <m/>
    <s v="NA"/>
    <n v="0"/>
    <n v="0"/>
    <n v="0"/>
    <n v="0"/>
    <n v="1"/>
    <n v="0"/>
    <n v="0"/>
    <m/>
    <n v="1"/>
  </r>
  <r>
    <x v="14"/>
    <n v="18"/>
    <s v="CC1.18"/>
    <x v="1"/>
    <d v="2020-11-26T00:00:00"/>
    <x v="4"/>
    <n v="5738"/>
    <m/>
    <m/>
    <s v="NA"/>
    <n v="0"/>
    <n v="0"/>
    <n v="0"/>
    <n v="0"/>
    <n v="7"/>
    <n v="0"/>
    <n v="0"/>
    <m/>
    <n v="7"/>
  </r>
  <r>
    <x v="14"/>
    <n v="18"/>
    <s v="CC1.18"/>
    <x v="1"/>
    <d v="2020-11-26T00:00:00"/>
    <x v="12"/>
    <n v="2501"/>
    <m/>
    <m/>
    <s v="NA"/>
    <n v="0"/>
    <n v="0"/>
    <s v="NA"/>
    <n v="0"/>
    <n v="1"/>
    <n v="0"/>
    <n v="0"/>
    <s v="uncertain ID, possibly Isolepis"/>
    <n v="1"/>
  </r>
  <r>
    <x v="14"/>
    <n v="19"/>
    <s v="CC1.19"/>
    <x v="1"/>
    <d v="2020-11-26T00:00:00"/>
    <x v="41"/>
    <n v="7943"/>
    <m/>
    <m/>
    <s v="NA"/>
    <n v="10"/>
    <n v="0"/>
    <n v="0"/>
    <n v="0"/>
    <n v="0"/>
    <n v="0"/>
    <n v="0"/>
    <m/>
    <n v="10"/>
  </r>
  <r>
    <x v="14"/>
    <n v="19"/>
    <s v="CC1.19"/>
    <x v="1"/>
    <d v="2020-11-26T00:00:00"/>
    <x v="8"/>
    <n v="7993"/>
    <m/>
    <m/>
    <s v="NA"/>
    <n v="0"/>
    <n v="0"/>
    <s v="NA"/>
    <n v="0"/>
    <n v="28"/>
    <n v="0"/>
    <n v="0"/>
    <s v="ID corrected on basis of Apr2021 observations, recruits corrected to resprouts"/>
    <n v="28"/>
  </r>
  <r>
    <x v="14"/>
    <n v="19"/>
    <s v="CC1.19"/>
    <x v="1"/>
    <d v="2020-11-26T00:00:00"/>
    <x v="17"/>
    <n v="5532"/>
    <m/>
    <m/>
    <s v="NA"/>
    <n v="16"/>
    <n v="0"/>
    <s v="NA"/>
    <n v="0"/>
    <s v="NA"/>
    <s v="NA"/>
    <s v="NA"/>
    <m/>
    <n v="16"/>
  </r>
  <r>
    <x v="14"/>
    <n v="19"/>
    <s v="CC1.19"/>
    <x v="1"/>
    <d v="2020-11-26T00:00:00"/>
    <x v="79"/>
    <n v="11190"/>
    <m/>
    <m/>
    <s v="NA"/>
    <n v="0"/>
    <n v="0"/>
    <s v="NA"/>
    <n v="0"/>
    <n v="15"/>
    <n v="0"/>
    <n v="0"/>
    <m/>
    <n v="15"/>
  </r>
  <r>
    <x v="14"/>
    <n v="19"/>
    <s v="CC1.19"/>
    <x v="1"/>
    <d v="2020-11-26T00:00:00"/>
    <x v="19"/>
    <n v="6325"/>
    <m/>
    <m/>
    <s v="NA"/>
    <n v="1"/>
    <n v="0"/>
    <n v="0"/>
    <n v="1"/>
    <s v="NA"/>
    <s v="NA"/>
    <s v="NA"/>
    <m/>
    <n v="1"/>
  </r>
  <r>
    <x v="14"/>
    <n v="19"/>
    <s v="CC1.19"/>
    <x v="1"/>
    <d v="2020-11-26T00:00:00"/>
    <x v="29"/>
    <n v="10605"/>
    <m/>
    <m/>
    <s v="NA"/>
    <n v="10"/>
    <n v="0"/>
    <s v="NA"/>
    <n v="0"/>
    <s v="NA"/>
    <s v="NA"/>
    <s v="NA"/>
    <m/>
    <n v="10"/>
  </r>
  <r>
    <x v="14"/>
    <n v="19"/>
    <s v="CC1.19"/>
    <x v="1"/>
    <d v="2020-11-26T00:00:00"/>
    <x v="4"/>
    <n v="5738"/>
    <m/>
    <m/>
    <s v="NA"/>
    <n v="0"/>
    <n v="0"/>
    <n v="0"/>
    <n v="0"/>
    <n v="1"/>
    <n v="0"/>
    <n v="0"/>
    <m/>
    <n v="1"/>
  </r>
  <r>
    <x v="14"/>
    <n v="20"/>
    <s v="CC1.20"/>
    <x v="1"/>
    <d v="2020-11-26T00:00:00"/>
    <x v="41"/>
    <n v="7943"/>
    <m/>
    <m/>
    <s v="NA"/>
    <n v="3"/>
    <n v="0"/>
    <n v="0"/>
    <n v="0"/>
    <n v="0"/>
    <n v="0"/>
    <n v="0"/>
    <m/>
    <n v="3"/>
  </r>
  <r>
    <x v="14"/>
    <n v="20"/>
    <s v="CC1.20"/>
    <x v="1"/>
    <d v="2020-11-26T00:00:00"/>
    <x v="58"/>
    <n v="4000"/>
    <m/>
    <m/>
    <s v="NA"/>
    <n v="7"/>
    <n v="0"/>
    <n v="0"/>
    <n v="0"/>
    <n v="0"/>
    <n v="0"/>
    <n v="0"/>
    <m/>
    <n v="7"/>
  </r>
  <r>
    <x v="14"/>
    <n v="20"/>
    <s v="CC1.20"/>
    <x v="1"/>
    <d v="2020-11-26T00:00:00"/>
    <x v="80"/>
    <n v="2599"/>
    <m/>
    <m/>
    <s v="NA"/>
    <n v="3"/>
    <n v="0"/>
    <n v="0"/>
    <n v="0"/>
    <n v="0"/>
    <n v="0"/>
    <n v="0"/>
    <m/>
    <n v="3"/>
  </r>
  <r>
    <x v="14"/>
    <n v="20"/>
    <s v="CC1.20"/>
    <x v="1"/>
    <d v="2020-11-26T00:00:00"/>
    <x v="84"/>
    <n v="6157"/>
    <m/>
    <m/>
    <s v="NA"/>
    <n v="0"/>
    <n v="0"/>
    <s v="NA"/>
    <n v="0"/>
    <n v="20"/>
    <n v="0"/>
    <n v="0"/>
    <m/>
    <n v="20"/>
  </r>
  <r>
    <x v="14"/>
    <n v="20"/>
    <s v="CC1.20"/>
    <x v="1"/>
    <d v="2020-11-26T00:00:00"/>
    <x v="79"/>
    <n v="11190"/>
    <m/>
    <m/>
    <s v="NA"/>
    <n v="0"/>
    <n v="0"/>
    <s v="NA"/>
    <n v="0"/>
    <n v="28"/>
    <n v="0"/>
    <n v="0"/>
    <m/>
    <n v="28"/>
  </r>
  <r>
    <x v="14"/>
    <n v="20"/>
    <s v="CC1.20"/>
    <x v="1"/>
    <d v="2020-11-26T00:00:00"/>
    <x v="17"/>
    <n v="5532"/>
    <m/>
    <m/>
    <s v="NA"/>
    <n v="23"/>
    <n v="0"/>
    <s v="NA"/>
    <n v="0"/>
    <s v="NA"/>
    <s v="NA"/>
    <s v="NA"/>
    <m/>
    <n v="23"/>
  </r>
  <r>
    <x v="14"/>
    <n v="20"/>
    <s v="CC1.20"/>
    <x v="1"/>
    <d v="2020-11-26T00:00:00"/>
    <x v="8"/>
    <n v="7993"/>
    <m/>
    <m/>
    <s v="NA"/>
    <n v="0"/>
    <n v="0"/>
    <s v="NA"/>
    <n v="0"/>
    <n v="49"/>
    <n v="0"/>
    <n v="0"/>
    <s v="ID corrected on basis of Apr2021 observations, recruits corrected to resprouts"/>
    <n v="49"/>
  </r>
  <r>
    <x v="14"/>
    <n v="20"/>
    <s v="CC1.20"/>
    <x v="1"/>
    <d v="2020-11-26T00:00:00"/>
    <x v="29"/>
    <n v="10605"/>
    <m/>
    <m/>
    <s v="NA"/>
    <n v="12"/>
    <n v="0"/>
    <s v="NA"/>
    <n v="0"/>
    <s v="NA"/>
    <s v="NA"/>
    <s v="NA"/>
    <m/>
    <n v="12"/>
  </r>
  <r>
    <x v="14"/>
    <n v="20"/>
    <s v="CC1.20"/>
    <x v="1"/>
    <d v="2020-11-26T00:00:00"/>
    <x v="4"/>
    <n v="5738"/>
    <m/>
    <m/>
    <s v="NA"/>
    <n v="0"/>
    <n v="0"/>
    <n v="0"/>
    <n v="0"/>
    <n v="4"/>
    <n v="0"/>
    <n v="0"/>
    <m/>
    <n v="4"/>
  </r>
  <r>
    <x v="15"/>
    <n v="1"/>
    <s v="CC2.1"/>
    <x v="1"/>
    <d v="2020-11-26T00:00:00"/>
    <x v="86"/>
    <n v="4058"/>
    <s v="epicormic, lignotuber"/>
    <s v="canopy"/>
    <s v="NA"/>
    <n v="0"/>
    <n v="0"/>
    <n v="0"/>
    <n v="0"/>
    <n v="4"/>
    <n v="0"/>
    <n v="0"/>
    <m/>
    <n v="4"/>
  </r>
  <r>
    <x v="15"/>
    <n v="1"/>
    <s v="CC2.1"/>
    <x v="1"/>
    <d v="2020-11-26T00:00:00"/>
    <x v="41"/>
    <n v="7943"/>
    <s v="lignotuber"/>
    <s v="canopy"/>
    <s v="NA"/>
    <n v="0"/>
    <n v="0"/>
    <n v="0"/>
    <n v="0"/>
    <n v="7"/>
    <n v="0"/>
    <n v="0"/>
    <m/>
    <n v="7"/>
  </r>
  <r>
    <x v="15"/>
    <n v="1"/>
    <s v="CC2.1"/>
    <x v="1"/>
    <d v="2020-11-26T00:00:00"/>
    <x v="77"/>
    <n v="4169"/>
    <s v="epicormic, lignotuber"/>
    <s v="canopy"/>
    <s v="NA"/>
    <n v="0"/>
    <n v="0"/>
    <n v="0"/>
    <n v="0"/>
    <n v="1"/>
    <n v="0"/>
    <n v="0"/>
    <m/>
    <n v="1"/>
  </r>
  <r>
    <x v="15"/>
    <n v="1"/>
    <s v="CC2.1"/>
    <x v="1"/>
    <d v="2020-11-26T00:00:00"/>
    <x v="81"/>
    <n v="4230"/>
    <s v="lignotuber"/>
    <s v="canopy"/>
    <s v="NA"/>
    <n v="0"/>
    <n v="0"/>
    <n v="0"/>
    <n v="0"/>
    <n v="1"/>
    <n v="0"/>
    <n v="0"/>
    <m/>
    <n v="1"/>
  </r>
  <r>
    <x v="15"/>
    <n v="1"/>
    <s v="CC2.1"/>
    <x v="1"/>
    <d v="2020-11-26T00:00:00"/>
    <x v="87"/>
    <e v="#N/A"/>
    <s v="none"/>
    <s v="transient"/>
    <s v="NA"/>
    <n v="0"/>
    <n v="0"/>
    <s v="NA"/>
    <s v="NA"/>
    <n v="8"/>
    <n v="0"/>
    <n v="2"/>
    <m/>
    <n v="8"/>
  </r>
  <r>
    <x v="15"/>
    <n v="2"/>
    <s v="CC2.2"/>
    <x v="1"/>
    <d v="2020-11-26T00:00:00"/>
    <x v="41"/>
    <n v="7943"/>
    <s v="lignotuber"/>
    <s v="canopy"/>
    <s v="NA"/>
    <n v="0"/>
    <n v="0"/>
    <n v="0"/>
    <n v="0"/>
    <n v="5"/>
    <n v="0"/>
    <n v="0"/>
    <m/>
    <n v="5"/>
  </r>
  <r>
    <x v="15"/>
    <n v="2"/>
    <s v="CC2.2"/>
    <x v="1"/>
    <d v="2020-11-26T00:00:00"/>
    <x v="86"/>
    <n v="4058"/>
    <s v="epicormic, lignotuber"/>
    <s v="canopy"/>
    <s v="NA"/>
    <n v="0"/>
    <n v="0"/>
    <n v="0"/>
    <n v="0"/>
    <n v="5"/>
    <n v="0"/>
    <n v="0"/>
    <m/>
    <n v="5"/>
  </r>
  <r>
    <x v="15"/>
    <n v="2"/>
    <s v="CC2.2"/>
    <x v="1"/>
    <d v="2020-11-26T00:00:00"/>
    <x v="77"/>
    <n v="4169"/>
    <s v="epicormic, lignotuber"/>
    <s v="canopy"/>
    <s v="NA"/>
    <n v="0"/>
    <n v="0"/>
    <n v="0"/>
    <n v="0"/>
    <n v="3"/>
    <n v="0"/>
    <n v="0"/>
    <m/>
    <n v="3"/>
  </r>
  <r>
    <x v="15"/>
    <n v="2"/>
    <s v="CC2.2"/>
    <x v="1"/>
    <d v="2020-11-26T00:00:00"/>
    <x v="0"/>
    <n v="7766"/>
    <s v="lignotuber"/>
    <s v="canopy"/>
    <s v="NA"/>
    <n v="0"/>
    <n v="0"/>
    <n v="0"/>
    <n v="0"/>
    <n v="2"/>
    <n v="0"/>
    <n v="0"/>
    <m/>
    <n v="2"/>
  </r>
  <r>
    <x v="15"/>
    <n v="2"/>
    <s v="CC2.2"/>
    <x v="1"/>
    <d v="2020-11-26T00:00:00"/>
    <x v="87"/>
    <e v="#N/A"/>
    <s v="none"/>
    <s v="transient"/>
    <s v="NA"/>
    <n v="0"/>
    <n v="0"/>
    <s v="NA"/>
    <s v="NA"/>
    <n v="3"/>
    <n v="0"/>
    <n v="1"/>
    <m/>
    <n v="3"/>
  </r>
  <r>
    <x v="15"/>
    <n v="2"/>
    <s v="CC2.2"/>
    <x v="1"/>
    <d v="2020-11-26T00:00:00"/>
    <x v="43"/>
    <n v="2302"/>
    <s v="rhizome"/>
    <s v="non-canopy"/>
    <s v="NA"/>
    <n v="1"/>
    <n v="0"/>
    <n v="0"/>
    <n v="0"/>
    <n v="0"/>
    <n v="0"/>
    <n v="0"/>
    <m/>
    <n v="1"/>
  </r>
  <r>
    <x v="15"/>
    <n v="2"/>
    <s v="CC2.2"/>
    <x v="1"/>
    <d v="2020-11-26T00:00:00"/>
    <x v="126"/>
    <n v="7653"/>
    <s v="rhizome"/>
    <s v="transient"/>
    <s v="NA"/>
    <n v="0"/>
    <n v="0"/>
    <s v="NA"/>
    <s v="NA"/>
    <n v="3"/>
    <n v="0"/>
    <n v="0"/>
    <m/>
    <n v="3"/>
  </r>
  <r>
    <x v="15"/>
    <n v="3"/>
    <s v="CC2.3"/>
    <x v="1"/>
    <d v="2020-11-26T00:00:00"/>
    <x v="41"/>
    <n v="7943"/>
    <s v="lignotuber"/>
    <s v="canopy"/>
    <s v="NA"/>
    <n v="0"/>
    <n v="0"/>
    <n v="0"/>
    <n v="0"/>
    <n v="8"/>
    <n v="0"/>
    <n v="0"/>
    <m/>
    <n v="8"/>
  </r>
  <r>
    <x v="15"/>
    <n v="3"/>
    <s v="CC2.3"/>
    <x v="1"/>
    <d v="2020-11-26T00:00:00"/>
    <x v="86"/>
    <n v="4058"/>
    <s v="epicormic, lignotuber"/>
    <s v="canopy"/>
    <s v="NA"/>
    <n v="0"/>
    <n v="0"/>
    <n v="0"/>
    <n v="0"/>
    <n v="9"/>
    <n v="0"/>
    <n v="0"/>
    <m/>
    <n v="9"/>
  </r>
  <r>
    <x v="15"/>
    <n v="3"/>
    <s v="CC2.3"/>
    <x v="1"/>
    <d v="2020-11-26T00:00:00"/>
    <x v="77"/>
    <n v="4169"/>
    <s v="epicormic, lignotuber"/>
    <s v="canopy"/>
    <s v="NA"/>
    <n v="0"/>
    <n v="0"/>
    <n v="0"/>
    <n v="0"/>
    <n v="1"/>
    <n v="0"/>
    <n v="0"/>
    <m/>
    <n v="1"/>
  </r>
  <r>
    <x v="15"/>
    <n v="3"/>
    <s v="CC2.3"/>
    <x v="1"/>
    <d v="2020-11-26T00:00:00"/>
    <x v="87"/>
    <e v="#N/A"/>
    <s v="none"/>
    <s v="transient"/>
    <s v="NA"/>
    <n v="0"/>
    <n v="0"/>
    <s v="NA"/>
    <s v="NA"/>
    <n v="2"/>
    <n v="0"/>
    <n v="0"/>
    <m/>
    <n v="2"/>
  </r>
  <r>
    <x v="15"/>
    <n v="4"/>
    <s v="CC2.4"/>
    <x v="1"/>
    <d v="2020-11-26T00:00:00"/>
    <x v="86"/>
    <n v="4058"/>
    <s v="epicormic, lignotuber"/>
    <s v="canopy"/>
    <s v="NA"/>
    <n v="0"/>
    <n v="0"/>
    <n v="0"/>
    <n v="0"/>
    <n v="1"/>
    <n v="0"/>
    <n v="0"/>
    <m/>
    <n v="1"/>
  </r>
  <r>
    <x v="15"/>
    <n v="4"/>
    <s v="CC2.4"/>
    <x v="1"/>
    <d v="2020-11-26T00:00:00"/>
    <x v="87"/>
    <e v="#N/A"/>
    <s v="none"/>
    <s v="transient"/>
    <s v="NA"/>
    <n v="0"/>
    <n v="0"/>
    <s v="NA"/>
    <s v="NA"/>
    <n v="4"/>
    <n v="0"/>
    <n v="0"/>
    <m/>
    <n v="4"/>
  </r>
  <r>
    <x v="15"/>
    <n v="4"/>
    <s v="CC2.4"/>
    <x v="1"/>
    <d v="2020-11-26T00:00:00"/>
    <x v="41"/>
    <n v="7943"/>
    <s v="lignotuber"/>
    <s v="canopy"/>
    <s v="NA"/>
    <n v="0"/>
    <n v="0"/>
    <n v="0"/>
    <n v="0"/>
    <n v="1"/>
    <n v="0"/>
    <n v="0"/>
    <m/>
    <n v="1"/>
  </r>
  <r>
    <x v="15"/>
    <n v="4"/>
    <s v="CC2.4"/>
    <x v="1"/>
    <d v="2020-11-26T00:00:00"/>
    <x v="61"/>
    <n v="4232"/>
    <s v="lignotuber"/>
    <s v="canopy"/>
    <s v="NA"/>
    <n v="0"/>
    <n v="0"/>
    <n v="0"/>
    <n v="0"/>
    <n v="1"/>
    <n v="0"/>
    <n v="0"/>
    <m/>
    <n v="1"/>
  </r>
  <r>
    <x v="15"/>
    <n v="4"/>
    <s v="CC2.4"/>
    <x v="1"/>
    <d v="2020-11-26T00:00:00"/>
    <x v="0"/>
    <n v="7766"/>
    <s v="lignotuber"/>
    <s v="canopy"/>
    <s v="NA"/>
    <n v="0"/>
    <n v="0"/>
    <n v="0"/>
    <n v="0"/>
    <n v="1"/>
    <n v="0"/>
    <n v="0"/>
    <m/>
    <n v="1"/>
  </r>
  <r>
    <x v="15"/>
    <n v="4"/>
    <s v="CC2.4"/>
    <x v="1"/>
    <d v="2020-11-26T00:00:00"/>
    <x v="60"/>
    <n v="5657"/>
    <s v="stolon"/>
    <s v="non-canopy"/>
    <s v="NA"/>
    <n v="0"/>
    <n v="0"/>
    <n v="0"/>
    <n v="0"/>
    <n v="1"/>
    <n v="0"/>
    <n v="0"/>
    <s v="check ID Galium?"/>
    <n v="1"/>
  </r>
  <r>
    <x v="15"/>
    <n v="5"/>
    <s v="CC2.5"/>
    <x v="1"/>
    <d v="2020-11-26T00:00:00"/>
    <x v="68"/>
    <n v="4145"/>
    <s v="epicormic, lignotuber"/>
    <s v="canopy"/>
    <s v="NA"/>
    <n v="0"/>
    <n v="0"/>
    <n v="0"/>
    <n v="0"/>
    <n v="1"/>
    <n v="0"/>
    <n v="0"/>
    <m/>
    <n v="1"/>
  </r>
  <r>
    <x v="15"/>
    <n v="5"/>
    <s v="CC2.5"/>
    <x v="1"/>
    <d v="2020-11-26T00:00:00"/>
    <x v="77"/>
    <n v="4169"/>
    <s v="epicormic, lignotuber"/>
    <s v="canopy"/>
    <s v="NA"/>
    <n v="0"/>
    <n v="0"/>
    <n v="0"/>
    <n v="0"/>
    <n v="1"/>
    <n v="0"/>
    <n v="0"/>
    <m/>
    <n v="1"/>
  </r>
  <r>
    <x v="15"/>
    <n v="5"/>
    <s v="CC2.5"/>
    <x v="1"/>
    <d v="2020-11-26T00:00:00"/>
    <x v="41"/>
    <n v="7943"/>
    <s v="lignotuber"/>
    <s v="canopy"/>
    <s v="NA"/>
    <n v="0"/>
    <n v="0"/>
    <n v="0"/>
    <n v="0"/>
    <n v="1"/>
    <n v="0"/>
    <n v="0"/>
    <m/>
    <n v="1"/>
  </r>
  <r>
    <x v="15"/>
    <n v="5"/>
    <s v="CC2.5"/>
    <x v="1"/>
    <d v="2020-11-26T00:00:00"/>
    <x v="87"/>
    <e v="#N/A"/>
    <s v="none"/>
    <s v="transient"/>
    <s v="NA"/>
    <n v="0"/>
    <n v="0"/>
    <s v="NA"/>
    <s v="NA"/>
    <n v="1"/>
    <n v="0"/>
    <n v="0"/>
    <m/>
    <n v="1"/>
  </r>
  <r>
    <x v="15"/>
    <n v="6"/>
    <s v="CC2.6"/>
    <x v="1"/>
    <d v="2020-11-26T00:00:00"/>
    <x v="17"/>
    <n v="5532"/>
    <s v="rhizome"/>
    <s v="non-canopy"/>
    <s v="NA"/>
    <n v="1"/>
    <n v="0"/>
    <n v="0"/>
    <n v="0"/>
    <s v="NA"/>
    <s v="NA"/>
    <s v="NA"/>
    <m/>
    <n v="1"/>
  </r>
  <r>
    <x v="15"/>
    <n v="6"/>
    <s v="CC2.6"/>
    <x v="1"/>
    <d v="2020-11-26T00:00:00"/>
    <x v="86"/>
    <n v="4058"/>
    <s v="epicormic, lignotuber"/>
    <s v="canopy"/>
    <s v="NA"/>
    <n v="0"/>
    <n v="0"/>
    <n v="0"/>
    <n v="0"/>
    <n v="1"/>
    <n v="0"/>
    <n v="0"/>
    <m/>
    <n v="1"/>
  </r>
  <r>
    <x v="15"/>
    <n v="6"/>
    <s v="CC2.6"/>
    <x v="1"/>
    <d v="2020-11-26T00:00:00"/>
    <x v="79"/>
    <n v="11190"/>
    <s v="stolon"/>
    <s v="soil persistent"/>
    <s v="NA"/>
    <n v="0"/>
    <n v="0"/>
    <s v="NA"/>
    <n v="0"/>
    <n v="1"/>
    <n v="0"/>
    <n v="0"/>
    <m/>
    <n v="1"/>
  </r>
  <r>
    <x v="15"/>
    <n v="6"/>
    <s v="CC2.6"/>
    <x v="1"/>
    <d v="2020-11-26T00:00:00"/>
    <x v="41"/>
    <n v="7943"/>
    <s v="lignotuber"/>
    <s v="canopy"/>
    <s v="NA"/>
    <n v="0"/>
    <n v="0"/>
    <n v="0"/>
    <n v="0"/>
    <n v="4"/>
    <n v="0"/>
    <n v="0"/>
    <m/>
    <n v="4"/>
  </r>
  <r>
    <x v="15"/>
    <n v="6"/>
    <s v="CC2.6"/>
    <x v="1"/>
    <d v="2020-11-26T00:00:00"/>
    <x v="87"/>
    <e v="#N/A"/>
    <s v="none"/>
    <s v="transient"/>
    <s v="NA"/>
    <n v="0"/>
    <n v="0"/>
    <s v="NA"/>
    <s v="NA"/>
    <n v="1"/>
    <n v="0"/>
    <n v="0"/>
    <m/>
    <n v="1"/>
  </r>
  <r>
    <x v="15"/>
    <n v="7"/>
    <s v="CC2.7"/>
    <x v="1"/>
    <d v="2020-11-26T00:00:00"/>
    <x v="17"/>
    <n v="5532"/>
    <s v="rhizome"/>
    <s v="non-canopy"/>
    <s v="NA"/>
    <n v="1"/>
    <n v="0"/>
    <n v="0"/>
    <n v="0"/>
    <s v="NA"/>
    <s v="NA"/>
    <s v="NA"/>
    <m/>
    <n v="1"/>
  </r>
  <r>
    <x v="15"/>
    <n v="7"/>
    <s v="CC2.7"/>
    <x v="1"/>
    <d v="2020-11-26T00:00:00"/>
    <x v="79"/>
    <n v="11190"/>
    <s v="stolon"/>
    <s v="soil persistent"/>
    <s v="NA"/>
    <n v="0"/>
    <n v="0"/>
    <s v="NA"/>
    <n v="0"/>
    <n v="3"/>
    <n v="0"/>
    <n v="0"/>
    <m/>
    <n v="3"/>
  </r>
  <r>
    <x v="15"/>
    <n v="7"/>
    <s v="CC2.7"/>
    <x v="1"/>
    <d v="2020-11-26T00:00:00"/>
    <x v="60"/>
    <n v="5657"/>
    <s v="stolon"/>
    <s v="non-canopy"/>
    <s v="NA"/>
    <n v="0"/>
    <n v="0"/>
    <n v="0"/>
    <n v="0"/>
    <n v="1"/>
    <n v="0"/>
    <n v="0"/>
    <s v="check ID Galium?"/>
    <n v="1"/>
  </r>
  <r>
    <x v="15"/>
    <n v="7"/>
    <s v="CC2.7"/>
    <x v="1"/>
    <d v="2020-11-26T00:00:00"/>
    <x v="26"/>
    <n v="3243"/>
    <s v="none"/>
    <s v="soil persistent"/>
    <s v="NA"/>
    <n v="0"/>
    <n v="0"/>
    <s v="NA"/>
    <n v="0"/>
    <n v="2"/>
    <n v="0"/>
    <n v="0"/>
    <m/>
    <n v="2"/>
  </r>
  <r>
    <x v="15"/>
    <n v="7"/>
    <s v="CC2.7"/>
    <x v="1"/>
    <d v="2020-11-26T00:00:00"/>
    <x v="41"/>
    <n v="7943"/>
    <s v="lignotuber"/>
    <s v="canopy"/>
    <s v="NA"/>
    <n v="0"/>
    <n v="0"/>
    <n v="0"/>
    <n v="0"/>
    <n v="1"/>
    <n v="0"/>
    <n v="0"/>
    <m/>
    <n v="1"/>
  </r>
  <r>
    <x v="15"/>
    <n v="8"/>
    <s v="CC2.8"/>
    <x v="1"/>
    <d v="2020-11-26T00:00:00"/>
    <x v="41"/>
    <n v="7943"/>
    <s v="lignotuber"/>
    <s v="canopy"/>
    <s v="NA"/>
    <n v="0"/>
    <n v="0"/>
    <n v="0"/>
    <n v="0"/>
    <n v="1"/>
    <n v="0"/>
    <n v="0"/>
    <m/>
    <n v="1"/>
  </r>
  <r>
    <x v="15"/>
    <n v="8"/>
    <s v="CC2.8"/>
    <x v="1"/>
    <d v="2020-11-26T00:00:00"/>
    <x v="17"/>
    <n v="5532"/>
    <s v="rhizome"/>
    <s v="non-canopy"/>
    <s v="NA"/>
    <n v="1"/>
    <n v="0"/>
    <n v="0"/>
    <n v="0"/>
    <s v="NA"/>
    <s v="NA"/>
    <s v="NA"/>
    <m/>
    <n v="1"/>
  </r>
  <r>
    <x v="15"/>
    <n v="8"/>
    <s v="CC2.8"/>
    <x v="1"/>
    <d v="2020-11-26T00:00:00"/>
    <x v="79"/>
    <n v="11190"/>
    <s v="stolon"/>
    <s v="soil persistent"/>
    <s v="NA"/>
    <n v="0"/>
    <n v="0"/>
    <s v="NA"/>
    <n v="0"/>
    <n v="1"/>
    <n v="0"/>
    <n v="0"/>
    <m/>
    <n v="1"/>
  </r>
  <r>
    <x v="15"/>
    <n v="9"/>
    <s v="CC2.9"/>
    <x v="1"/>
    <d v="2020-11-26T00:00:00"/>
    <x v="21"/>
    <n v="1377"/>
    <s v="tuber"/>
    <s v="non-canopy"/>
    <s v="NA"/>
    <n v="0"/>
    <n v="0"/>
    <s v="NA"/>
    <n v="0"/>
    <n v="2"/>
    <n v="0"/>
    <n v="1"/>
    <m/>
    <n v="2"/>
  </r>
  <r>
    <x v="15"/>
    <n v="9"/>
    <s v="CC2.9"/>
    <x v="1"/>
    <d v="2020-11-26T00:00:00"/>
    <x v="56"/>
    <n v="5043"/>
    <s v="tussock"/>
    <s v="non-canopy"/>
    <s v="NA"/>
    <n v="0"/>
    <n v="0"/>
    <s v="NA"/>
    <n v="0"/>
    <n v="1"/>
    <n v="0"/>
    <n v="0"/>
    <m/>
    <n v="1"/>
  </r>
  <r>
    <x v="15"/>
    <n v="10"/>
    <s v="CC2.10"/>
    <x v="1"/>
    <d v="2020-11-26T00:00:00"/>
    <x v="88"/>
    <n v="7961"/>
    <s v="stolon"/>
    <s v="non-canopy"/>
    <s v="NA"/>
    <n v="0"/>
    <n v="0"/>
    <s v="NA"/>
    <n v="0"/>
    <n v="3"/>
    <n v="0"/>
    <n v="0"/>
    <m/>
    <n v="3"/>
  </r>
  <r>
    <x v="15"/>
    <n v="10"/>
    <s v="CC2.10"/>
    <x v="1"/>
    <d v="2020-11-26T00:00:00"/>
    <x v="79"/>
    <n v="11190"/>
    <s v="stolon"/>
    <s v="soil persistent"/>
    <s v="NA"/>
    <n v="0"/>
    <n v="0"/>
    <s v="NA"/>
    <n v="0"/>
    <n v="11"/>
    <n v="0"/>
    <n v="0"/>
    <m/>
    <n v="11"/>
  </r>
  <r>
    <x v="15"/>
    <n v="10"/>
    <s v="CC2.10"/>
    <x v="1"/>
    <d v="2020-11-26T00:00:00"/>
    <x v="89"/>
    <n v="1161"/>
    <s v="stolon"/>
    <s v="soil persistent"/>
    <s v="NA"/>
    <n v="0"/>
    <n v="0"/>
    <s v="NA"/>
    <n v="0"/>
    <n v="1"/>
    <n v="0"/>
    <n v="0"/>
    <m/>
    <n v="1"/>
  </r>
  <r>
    <x v="15"/>
    <n v="10"/>
    <s v="CC2.10"/>
    <x v="1"/>
    <d v="2020-11-26T00:00:00"/>
    <x v="56"/>
    <n v="5043"/>
    <s v="tussock"/>
    <s v="non-canopy"/>
    <s v="NA"/>
    <n v="0"/>
    <n v="0"/>
    <s v="NA"/>
    <n v="0"/>
    <n v="4"/>
    <n v="0"/>
    <n v="0"/>
    <m/>
    <n v="4"/>
  </r>
  <r>
    <x v="15"/>
    <n v="10"/>
    <s v="CC2.10"/>
    <x v="1"/>
    <d v="2020-11-26T00:00:00"/>
    <x v="90"/>
    <n v="13838"/>
    <s v="stolon"/>
    <s v="non-canopy"/>
    <s v="NA"/>
    <n v="0"/>
    <n v="0"/>
    <s v="NA"/>
    <n v="0"/>
    <n v="7"/>
    <n v="0"/>
    <n v="0"/>
    <s v="formerly G. propinquum [suggested as Asperula in Apr2021]"/>
    <n v="7"/>
  </r>
  <r>
    <x v="15"/>
    <n v="10"/>
    <s v="CC2.10"/>
    <x v="1"/>
    <d v="2020-11-26T00:00:00"/>
    <x v="21"/>
    <n v="1377"/>
    <s v="tuber"/>
    <s v="non-canopy"/>
    <s v="NA"/>
    <n v="0"/>
    <n v="0"/>
    <s v="NA"/>
    <n v="0"/>
    <n v="1"/>
    <n v="0"/>
    <n v="0"/>
    <m/>
    <n v="1"/>
  </r>
  <r>
    <x v="15"/>
    <n v="10"/>
    <s v="CC2.10"/>
    <x v="1"/>
    <d v="2020-11-26T00:00:00"/>
    <x v="26"/>
    <n v="3243"/>
    <s v="none"/>
    <s v="soil persistent"/>
    <s v="NA"/>
    <n v="0"/>
    <n v="0"/>
    <s v="NA"/>
    <n v="0"/>
    <n v="11"/>
    <n v="0"/>
    <n v="0"/>
    <m/>
    <n v="11"/>
  </r>
  <r>
    <x v="15"/>
    <n v="10"/>
    <s v="CC2.10"/>
    <x v="1"/>
    <d v="2020-11-26T00:00:00"/>
    <x v="41"/>
    <n v="7943"/>
    <s v="lignotuber"/>
    <s v="canopy"/>
    <s v="NA"/>
    <n v="0"/>
    <n v="0"/>
    <n v="0"/>
    <n v="0"/>
    <n v="4"/>
    <n v="0"/>
    <n v="0"/>
    <m/>
    <n v="4"/>
  </r>
  <r>
    <x v="15"/>
    <n v="10"/>
    <s v="CC2.10"/>
    <x v="1"/>
    <d v="2020-11-26T00:00:00"/>
    <x v="52"/>
    <n v="2451"/>
    <s v="none"/>
    <s v="non-canopy"/>
    <s v="NA"/>
    <n v="0"/>
    <n v="0"/>
    <s v="NA"/>
    <s v="NA"/>
    <n v="1"/>
    <n v="0"/>
    <n v="0"/>
    <s v="uncertain ID, but corrected from Cyperus gracilis to Isolepis habra on basis on Apr2021 observations"/>
    <n v="1"/>
  </r>
  <r>
    <x v="15"/>
    <n v="11"/>
    <s v="CC2.11"/>
    <x v="1"/>
    <d v="2020-11-26T00:00:00"/>
    <x v="21"/>
    <n v="1377"/>
    <s v="tuber"/>
    <s v="non-canopy"/>
    <s v="NA"/>
    <n v="0"/>
    <n v="0"/>
    <s v="NA"/>
    <n v="0"/>
    <n v="5"/>
    <n v="0"/>
    <n v="0"/>
    <m/>
    <n v="5"/>
  </r>
  <r>
    <x v="15"/>
    <n v="11"/>
    <s v="CC2.11"/>
    <x v="1"/>
    <d v="2020-11-26T00:00:00"/>
    <x v="79"/>
    <n v="11190"/>
    <s v="stolon"/>
    <s v="soil persistent"/>
    <s v="NA"/>
    <n v="0"/>
    <n v="0"/>
    <s v="NA"/>
    <n v="0"/>
    <n v="4"/>
    <n v="0"/>
    <n v="0"/>
    <m/>
    <n v="4"/>
  </r>
  <r>
    <x v="15"/>
    <n v="11"/>
    <s v="CC2.11"/>
    <x v="1"/>
    <d v="2020-11-26T00:00:00"/>
    <x v="90"/>
    <n v="13838"/>
    <s v="stolon"/>
    <s v="non-canopy"/>
    <s v="NA"/>
    <n v="0"/>
    <n v="0"/>
    <s v="NA"/>
    <n v="0"/>
    <n v="3"/>
    <n v="0"/>
    <n v="0"/>
    <s v="formerly G. propinquum [suggested as Asperula in Apr2021]"/>
    <n v="3"/>
  </r>
  <r>
    <x v="15"/>
    <n v="11"/>
    <s v="CC2.11"/>
    <x v="1"/>
    <d v="2020-11-26T00:00:00"/>
    <x v="9"/>
    <n v="8875"/>
    <s v="lignotuber"/>
    <s v="soil persistent"/>
    <s v="NA"/>
    <n v="0"/>
    <n v="0"/>
    <n v="0"/>
    <n v="0"/>
    <n v="19"/>
    <n v="0"/>
    <n v="0"/>
    <m/>
    <n v="19"/>
  </r>
  <r>
    <x v="15"/>
    <n v="11"/>
    <s v="CC2.11"/>
    <x v="1"/>
    <d v="2020-11-26T00:00:00"/>
    <x v="88"/>
    <n v="7961"/>
    <s v="stolon"/>
    <s v="non-canopy"/>
    <s v="NA"/>
    <n v="0"/>
    <n v="0"/>
    <s v="NA"/>
    <n v="0"/>
    <n v="1"/>
    <n v="0"/>
    <n v="0"/>
    <m/>
    <n v="1"/>
  </r>
  <r>
    <x v="15"/>
    <n v="11"/>
    <s v="CC2.11"/>
    <x v="1"/>
    <d v="2020-11-26T00:00:00"/>
    <x v="52"/>
    <n v="2451"/>
    <s v="none"/>
    <s v="non-canopy"/>
    <s v="NA"/>
    <n v="0"/>
    <n v="0"/>
    <s v="NA"/>
    <s v="NA"/>
    <n v="1"/>
    <n v="0"/>
    <n v="0"/>
    <s v="uncertain ID, but corrected from Cyperus gracilis to Isolepis habra on basis on Apr2021 observations"/>
    <n v="1"/>
  </r>
  <r>
    <x v="15"/>
    <n v="12"/>
    <s v="CC2.12"/>
    <x v="1"/>
    <d v="2020-11-26T00:00:00"/>
    <x v="17"/>
    <n v="5532"/>
    <s v="rhizome"/>
    <s v="non-canopy"/>
    <s v="NA"/>
    <n v="2"/>
    <n v="0"/>
    <n v="0"/>
    <n v="0"/>
    <s v="NA"/>
    <s v="NA"/>
    <s v="NA"/>
    <m/>
    <n v="2"/>
  </r>
  <r>
    <x v="15"/>
    <n v="12"/>
    <s v="CC2.12"/>
    <x v="1"/>
    <d v="2020-11-26T00:00:00"/>
    <x v="79"/>
    <n v="11190"/>
    <s v="stolon"/>
    <s v="soil persistent"/>
    <s v="NA"/>
    <n v="0"/>
    <n v="0"/>
    <s v="NA"/>
    <n v="0"/>
    <n v="13"/>
    <n v="0"/>
    <n v="0"/>
    <m/>
    <n v="13"/>
  </r>
  <r>
    <x v="15"/>
    <n v="12"/>
    <s v="CC2.12"/>
    <x v="1"/>
    <d v="2020-11-26T00:00:00"/>
    <x v="41"/>
    <n v="7943"/>
    <s v="lignotuber"/>
    <s v="canopy"/>
    <s v="NA"/>
    <n v="0"/>
    <n v="0"/>
    <n v="0"/>
    <n v="0"/>
    <n v="1"/>
    <n v="0"/>
    <n v="0"/>
    <m/>
    <n v="1"/>
  </r>
  <r>
    <x v="15"/>
    <n v="12"/>
    <s v="CC2.12"/>
    <x v="1"/>
    <d v="2020-11-26T00:00:00"/>
    <x v="29"/>
    <n v="10605"/>
    <s v="rhizome"/>
    <s v="non-canopy"/>
    <s v="NA"/>
    <n v="1"/>
    <n v="0"/>
    <n v="0"/>
    <n v="0"/>
    <s v="NA"/>
    <s v="NA"/>
    <s v="NA"/>
    <m/>
    <n v="1"/>
  </r>
  <r>
    <x v="15"/>
    <n v="12"/>
    <s v="CC2.12"/>
    <x v="1"/>
    <d v="2020-11-26T00:00:00"/>
    <x v="52"/>
    <n v="2451"/>
    <s v="none"/>
    <s v="non-canopy"/>
    <s v="NA"/>
    <n v="0"/>
    <n v="0"/>
    <s v="NA"/>
    <s v="NA"/>
    <n v="1"/>
    <n v="0"/>
    <n v="0"/>
    <s v="uncertain ID, but corrected from Cyperus gracilis to Isolepis habra on basis on Apr2021 observations"/>
    <n v="1"/>
  </r>
  <r>
    <x v="15"/>
    <n v="13"/>
    <s v="CC2.13"/>
    <x v="1"/>
    <d v="2020-11-26T00:00:00"/>
    <x v="17"/>
    <n v="5532"/>
    <s v="rhizome"/>
    <s v="non-canopy"/>
    <s v="NA"/>
    <n v="16"/>
    <n v="0"/>
    <n v="0"/>
    <n v="0"/>
    <s v="NA"/>
    <s v="NA"/>
    <s v="NA"/>
    <m/>
    <n v="16"/>
  </r>
  <r>
    <x v="15"/>
    <n v="13"/>
    <s v="CC2.13"/>
    <x v="1"/>
    <d v="2020-11-26T00:00:00"/>
    <x v="79"/>
    <n v="11190"/>
    <s v="stolon"/>
    <s v="soil persistent"/>
    <s v="NA"/>
    <n v="0"/>
    <n v="0"/>
    <s v="NA"/>
    <n v="0"/>
    <n v="14"/>
    <n v="0"/>
    <n v="1"/>
    <m/>
    <n v="14"/>
  </r>
  <r>
    <x v="15"/>
    <n v="13"/>
    <s v="CC2.13"/>
    <x v="1"/>
    <d v="2020-11-26T00:00:00"/>
    <x v="88"/>
    <n v="7961"/>
    <s v="stolon"/>
    <s v="non-canopy"/>
    <s v="NA"/>
    <n v="0"/>
    <n v="0"/>
    <s v="NA"/>
    <n v="0"/>
    <n v="5"/>
    <n v="0"/>
    <n v="0"/>
    <m/>
    <n v="5"/>
  </r>
  <r>
    <x v="15"/>
    <n v="13"/>
    <s v="CC2.13"/>
    <x v="1"/>
    <d v="2020-11-26T00:00:00"/>
    <x v="58"/>
    <n v="4000"/>
    <s v="basal"/>
    <s v="soil persistent"/>
    <s v="NA"/>
    <n v="1"/>
    <n v="0"/>
    <n v="0"/>
    <n v="0"/>
    <n v="0"/>
    <n v="0"/>
    <n v="0"/>
    <m/>
    <n v="1"/>
  </r>
  <r>
    <x v="15"/>
    <n v="13"/>
    <s v="CC2.13"/>
    <x v="1"/>
    <d v="2020-11-26T00:00:00"/>
    <x v="9"/>
    <n v="8875"/>
    <s v="lignotuber"/>
    <s v="soil persistent"/>
    <s v="NA"/>
    <n v="0"/>
    <n v="0"/>
    <n v="0"/>
    <n v="0"/>
    <n v="50"/>
    <n v="0"/>
    <n v="0"/>
    <m/>
    <n v="50"/>
  </r>
  <r>
    <x v="15"/>
    <n v="13"/>
    <s v="CC2.13"/>
    <x v="1"/>
    <d v="2020-11-26T00:00:00"/>
    <x v="26"/>
    <n v="3243"/>
    <s v="none"/>
    <s v="soil persistent"/>
    <s v="NA"/>
    <n v="0"/>
    <n v="0"/>
    <s v="NA"/>
    <n v="0"/>
    <n v="35"/>
    <n v="0"/>
    <n v="0"/>
    <m/>
    <n v="35"/>
  </r>
  <r>
    <x v="15"/>
    <n v="13"/>
    <s v="CC2.13"/>
    <x v="1"/>
    <d v="2020-11-26T00:00:00"/>
    <x v="89"/>
    <n v="1161"/>
    <s v="stolon"/>
    <s v="soil persistent"/>
    <s v="NA"/>
    <n v="0"/>
    <n v="0"/>
    <s v="NA"/>
    <n v="0"/>
    <n v="3"/>
    <n v="0"/>
    <n v="0"/>
    <m/>
    <n v="3"/>
  </r>
  <r>
    <x v="15"/>
    <n v="14"/>
    <s v="CC2.14"/>
    <x v="1"/>
    <d v="2020-11-26T00:00:00"/>
    <x v="41"/>
    <n v="7943"/>
    <s v="lignotuber"/>
    <s v="canopy"/>
    <s v="NA"/>
    <n v="3"/>
    <n v="0"/>
    <n v="0"/>
    <n v="0"/>
    <n v="0"/>
    <n v="0"/>
    <n v="0"/>
    <m/>
    <n v="3"/>
  </r>
  <r>
    <x v="15"/>
    <n v="14"/>
    <s v="CC2.14"/>
    <x v="1"/>
    <d v="2020-11-26T00:00:00"/>
    <x v="29"/>
    <n v="10605"/>
    <s v="rhizome"/>
    <s v="non-canopy"/>
    <s v="NA"/>
    <n v="4"/>
    <n v="0"/>
    <n v="0"/>
    <n v="0"/>
    <s v="NA"/>
    <s v="NA"/>
    <s v="NA"/>
    <m/>
    <n v="4"/>
  </r>
  <r>
    <x v="15"/>
    <n v="14"/>
    <s v="CC2.14"/>
    <x v="1"/>
    <d v="2020-11-26T00:00:00"/>
    <x v="17"/>
    <n v="5532"/>
    <s v="rhizome"/>
    <s v="non-canopy"/>
    <s v="NA"/>
    <n v="18"/>
    <n v="0"/>
    <n v="0"/>
    <n v="0"/>
    <s v="NA"/>
    <s v="NA"/>
    <s v="NA"/>
    <m/>
    <n v="18"/>
  </r>
  <r>
    <x v="15"/>
    <n v="14"/>
    <s v="CC2.14"/>
    <x v="1"/>
    <d v="2020-11-26T00:00:00"/>
    <x v="79"/>
    <n v="11190"/>
    <s v="stolon"/>
    <s v="soil persistent"/>
    <s v="NA"/>
    <n v="0"/>
    <n v="0"/>
    <s v="NA"/>
    <n v="0"/>
    <n v="15"/>
    <n v="0"/>
    <n v="2"/>
    <m/>
    <n v="15"/>
  </r>
  <r>
    <x v="15"/>
    <n v="14"/>
    <s v="CC2.14"/>
    <x v="1"/>
    <d v="2020-11-26T00:00:00"/>
    <x v="88"/>
    <n v="7961"/>
    <s v="stolon"/>
    <s v="non-canopy"/>
    <s v="NA"/>
    <n v="0"/>
    <n v="0"/>
    <s v="NA"/>
    <n v="0"/>
    <n v="2"/>
    <n v="0"/>
    <n v="0"/>
    <m/>
    <n v="2"/>
  </r>
  <r>
    <x v="15"/>
    <n v="14"/>
    <s v="CC2.14"/>
    <x v="1"/>
    <d v="2020-11-26T00:00:00"/>
    <x v="26"/>
    <n v="3243"/>
    <s v="none"/>
    <s v="soil persistent"/>
    <s v="NA"/>
    <n v="0"/>
    <n v="0"/>
    <s v="NA"/>
    <n v="0"/>
    <n v="5"/>
    <n v="0"/>
    <n v="0"/>
    <m/>
    <n v="5"/>
  </r>
  <r>
    <x v="15"/>
    <n v="14"/>
    <s v="CC2.14"/>
    <x v="1"/>
    <d v="2020-11-26T00:00:00"/>
    <x v="9"/>
    <n v="8875"/>
    <s v="lignotuber"/>
    <s v="soil persistent"/>
    <s v="NA"/>
    <n v="0"/>
    <n v="0"/>
    <n v="0"/>
    <n v="0"/>
    <n v="20"/>
    <n v="0"/>
    <n v="0"/>
    <m/>
    <n v="20"/>
  </r>
  <r>
    <x v="15"/>
    <n v="14"/>
    <s v="CC2.14"/>
    <x v="1"/>
    <d v="2020-11-26T00:00:00"/>
    <x v="89"/>
    <n v="1161"/>
    <s v="stolon"/>
    <s v="soil persistent"/>
    <s v="NA"/>
    <n v="0"/>
    <n v="0"/>
    <s v="NA"/>
    <n v="0"/>
    <n v="2"/>
    <n v="0"/>
    <n v="0"/>
    <m/>
    <n v="2"/>
  </r>
  <r>
    <x v="15"/>
    <n v="14"/>
    <s v="CC2.14"/>
    <x v="1"/>
    <d v="2020-11-26T00:00:00"/>
    <x v="42"/>
    <s v="LUZU"/>
    <s v="none"/>
    <s v="non-canopy"/>
    <s v="NA"/>
    <n v="0"/>
    <n v="0"/>
    <s v="NA"/>
    <n v="0"/>
    <n v="1"/>
    <n v="0"/>
    <n v="1"/>
    <m/>
    <n v="1"/>
  </r>
  <r>
    <x v="15"/>
    <n v="15"/>
    <s v="CC2.15"/>
    <x v="1"/>
    <d v="2020-11-26T00:00:00"/>
    <x v="41"/>
    <n v="7943"/>
    <s v="lignotuber"/>
    <s v="canopy"/>
    <s v="NA"/>
    <n v="2"/>
    <n v="0"/>
    <n v="0"/>
    <n v="0"/>
    <n v="0"/>
    <n v="0"/>
    <n v="0"/>
    <m/>
    <n v="2"/>
  </r>
  <r>
    <x v="15"/>
    <n v="15"/>
    <s v="CC2.15"/>
    <x v="1"/>
    <d v="2020-11-26T00:00:00"/>
    <x v="17"/>
    <n v="5532"/>
    <s v="rhizome"/>
    <s v="non-canopy"/>
    <s v="NA"/>
    <n v="21"/>
    <n v="0"/>
    <n v="0"/>
    <n v="0"/>
    <s v="NA"/>
    <s v="NA"/>
    <s v="NA"/>
    <m/>
    <n v="21"/>
  </r>
  <r>
    <x v="15"/>
    <n v="15"/>
    <s v="CC2.15"/>
    <x v="1"/>
    <d v="2020-11-26T00:00:00"/>
    <x v="79"/>
    <n v="11190"/>
    <s v="stolon"/>
    <s v="soil persistent"/>
    <s v="NA"/>
    <n v="0"/>
    <n v="0"/>
    <s v="NA"/>
    <n v="0"/>
    <n v="22"/>
    <n v="0"/>
    <n v="0"/>
    <m/>
    <n v="22"/>
  </r>
  <r>
    <x v="15"/>
    <n v="15"/>
    <s v="CC2.15"/>
    <x v="1"/>
    <d v="2020-11-26T00:00:00"/>
    <x v="26"/>
    <n v="3243"/>
    <s v="none"/>
    <s v="soil persistent"/>
    <s v="NA"/>
    <n v="0"/>
    <n v="0"/>
    <s v="NA"/>
    <n v="0"/>
    <n v="11"/>
    <n v="0"/>
    <n v="0"/>
    <m/>
    <n v="11"/>
  </r>
  <r>
    <x v="15"/>
    <n v="15"/>
    <s v="CC2.15"/>
    <x v="1"/>
    <d v="2020-11-26T00:00:00"/>
    <x v="88"/>
    <n v="7961"/>
    <s v="stolon"/>
    <s v="non-canopy"/>
    <s v="NA"/>
    <n v="0"/>
    <n v="0"/>
    <s v="NA"/>
    <n v="0"/>
    <n v="1"/>
    <n v="0"/>
    <n v="0"/>
    <m/>
    <n v="1"/>
  </r>
  <r>
    <x v="15"/>
    <n v="15"/>
    <s v="CC2.15"/>
    <x v="1"/>
    <d v="2020-11-26T00:00:00"/>
    <x v="82"/>
    <n v="3596"/>
    <s v="none"/>
    <s v="soil persistent"/>
    <s v="NA"/>
    <n v="0"/>
    <n v="0"/>
    <s v="NA"/>
    <n v="0"/>
    <n v="2"/>
    <n v="0"/>
    <n v="0"/>
    <m/>
    <n v="2"/>
  </r>
  <r>
    <x v="15"/>
    <n v="15"/>
    <s v="CC2.15"/>
    <x v="1"/>
    <d v="2020-11-26T00:00:00"/>
    <x v="9"/>
    <n v="8875"/>
    <s v="lignotuber"/>
    <s v="soil persistent"/>
    <s v="NA"/>
    <n v="0"/>
    <n v="0"/>
    <n v="0"/>
    <n v="0"/>
    <n v="19"/>
    <n v="0"/>
    <n v="0"/>
    <m/>
    <n v="19"/>
  </r>
  <r>
    <x v="15"/>
    <n v="15"/>
    <s v="CC2.15"/>
    <x v="1"/>
    <d v="2020-11-26T00:00:00"/>
    <x v="56"/>
    <n v="5043"/>
    <s v="tussock"/>
    <s v="non-canopy"/>
    <s v="NA"/>
    <n v="0"/>
    <n v="0"/>
    <s v="NA"/>
    <n v="0"/>
    <n v="1"/>
    <n v="0"/>
    <n v="0"/>
    <m/>
    <n v="1"/>
  </r>
  <r>
    <x v="15"/>
    <n v="15"/>
    <s v="CC2.15"/>
    <x v="1"/>
    <d v="2020-11-26T00:00:00"/>
    <x v="29"/>
    <n v="10605"/>
    <s v="rhizome"/>
    <s v="non-canopy"/>
    <s v="NA"/>
    <n v="3"/>
    <n v="0"/>
    <n v="0"/>
    <n v="0"/>
    <s v="NA"/>
    <s v="NA"/>
    <s v="NA"/>
    <m/>
    <n v="3"/>
  </r>
  <r>
    <x v="15"/>
    <n v="15"/>
    <s v="CC2.15"/>
    <x v="1"/>
    <d v="2020-11-26T00:00:00"/>
    <x v="96"/>
    <n v="11388"/>
    <s v="tussock"/>
    <s v="non-canopy"/>
    <s v="NA"/>
    <n v="0"/>
    <n v="0"/>
    <s v="NA"/>
    <n v="0"/>
    <n v="1"/>
    <n v="0"/>
    <n v="1"/>
    <m/>
    <n v="1"/>
  </r>
  <r>
    <x v="15"/>
    <n v="16"/>
    <s v="CC2.16"/>
    <x v="1"/>
    <d v="2020-11-26T00:00:00"/>
    <x v="17"/>
    <n v="5532"/>
    <s v="rhizome"/>
    <s v="non-canopy"/>
    <s v="NA"/>
    <n v="17"/>
    <n v="0"/>
    <n v="0"/>
    <n v="0"/>
    <s v="NA"/>
    <s v="NA"/>
    <s v="NA"/>
    <m/>
    <n v="17"/>
  </r>
  <r>
    <x v="15"/>
    <n v="16"/>
    <s v="CC2.16"/>
    <x v="1"/>
    <d v="2020-11-26T00:00:00"/>
    <x v="29"/>
    <n v="10605"/>
    <s v="rhizome"/>
    <s v="non-canopy"/>
    <s v="NA"/>
    <n v="5"/>
    <n v="0"/>
    <n v="0"/>
    <n v="0"/>
    <s v="NA"/>
    <s v="NA"/>
    <s v="NA"/>
    <m/>
    <n v="5"/>
  </r>
  <r>
    <x v="15"/>
    <n v="16"/>
    <s v="CC2.16"/>
    <x v="1"/>
    <d v="2020-11-26T00:00:00"/>
    <x v="79"/>
    <n v="11190"/>
    <s v="stolon"/>
    <s v="soil persistent"/>
    <s v="NA"/>
    <n v="0"/>
    <n v="0"/>
    <s v="NA"/>
    <n v="0"/>
    <n v="11"/>
    <n v="0"/>
    <n v="5"/>
    <m/>
    <n v="11"/>
  </r>
  <r>
    <x v="15"/>
    <n v="16"/>
    <s v="CC2.16"/>
    <x v="1"/>
    <d v="2020-11-26T00:00:00"/>
    <x v="9"/>
    <n v="8875"/>
    <s v="lignotuber"/>
    <s v="soil persistent"/>
    <s v="NA"/>
    <n v="0"/>
    <n v="0"/>
    <n v="0"/>
    <n v="0"/>
    <n v="48"/>
    <n v="0"/>
    <n v="0"/>
    <m/>
    <n v="48"/>
  </r>
  <r>
    <x v="15"/>
    <n v="16"/>
    <s v="CC2.16"/>
    <x v="1"/>
    <d v="2020-11-26T00:00:00"/>
    <x v="26"/>
    <n v="3243"/>
    <s v="none"/>
    <s v="soil persistent"/>
    <s v="NA"/>
    <n v="0"/>
    <n v="0"/>
    <s v="NA"/>
    <n v="0"/>
    <n v="38"/>
    <n v="0"/>
    <n v="0"/>
    <m/>
    <n v="38"/>
  </r>
  <r>
    <x v="15"/>
    <n v="16"/>
    <s v="CC2.16"/>
    <x v="1"/>
    <d v="2020-11-26T00:00:00"/>
    <x v="91"/>
    <n v="10442"/>
    <s v="none"/>
    <s v="non-canopy"/>
    <s v="NA"/>
    <n v="0"/>
    <n v="0"/>
    <s v="NA"/>
    <n v="0"/>
    <n v="1"/>
    <n v="0"/>
    <n v="0"/>
    <m/>
    <n v="1"/>
  </r>
  <r>
    <x v="15"/>
    <n v="16"/>
    <s v="CC2.16"/>
    <x v="1"/>
    <d v="2020-11-26T00:00:00"/>
    <x v="52"/>
    <n v="2451"/>
    <s v="none"/>
    <s v="non-canopy"/>
    <s v="NA"/>
    <n v="0"/>
    <n v="0"/>
    <s v="NA"/>
    <s v="NA"/>
    <n v="2"/>
    <n v="0"/>
    <n v="0"/>
    <s v="uncertain ID, but corrected from Cyperus gracilis to Isolepis habra on basis on Apr2021 observations"/>
    <n v="2"/>
  </r>
  <r>
    <x v="15"/>
    <n v="17"/>
    <s v="CC2.17"/>
    <x v="1"/>
    <d v="2020-11-26T00:00:00"/>
    <x v="41"/>
    <n v="7943"/>
    <s v="lignotuber"/>
    <s v="canopy"/>
    <s v="NA"/>
    <n v="1"/>
    <n v="0"/>
    <n v="0"/>
    <n v="0"/>
    <n v="2"/>
    <n v="0"/>
    <n v="0"/>
    <m/>
    <n v="3"/>
  </r>
  <r>
    <x v="15"/>
    <n v="17"/>
    <s v="CC2.17"/>
    <x v="1"/>
    <d v="2020-11-26T00:00:00"/>
    <x v="17"/>
    <n v="5532"/>
    <s v="rhizome"/>
    <s v="non-canopy"/>
    <s v="NA"/>
    <n v="8"/>
    <n v="0"/>
    <n v="0"/>
    <n v="0"/>
    <s v="NA"/>
    <s v="NA"/>
    <s v="NA"/>
    <m/>
    <n v="8"/>
  </r>
  <r>
    <x v="15"/>
    <n v="17"/>
    <s v="CC2.17"/>
    <x v="1"/>
    <d v="2020-11-26T00:00:00"/>
    <x v="79"/>
    <n v="11190"/>
    <s v="stolon"/>
    <s v="soil persistent"/>
    <s v="NA"/>
    <n v="0"/>
    <n v="0"/>
    <s v="NA"/>
    <n v="0"/>
    <n v="13"/>
    <n v="0"/>
    <n v="0"/>
    <m/>
    <n v="13"/>
  </r>
  <r>
    <x v="15"/>
    <n v="17"/>
    <s v="CC2.17"/>
    <x v="1"/>
    <d v="2020-11-26T00:00:00"/>
    <x v="26"/>
    <n v="3243"/>
    <s v="none"/>
    <s v="soil persistent"/>
    <s v="NA"/>
    <n v="0"/>
    <n v="0"/>
    <s v="NA"/>
    <s v="NA"/>
    <n v="6"/>
    <n v="0"/>
    <n v="0"/>
    <m/>
    <n v="6"/>
  </r>
  <r>
    <x v="15"/>
    <n v="17"/>
    <s v="CC2.17"/>
    <x v="1"/>
    <d v="2020-11-26T00:00:00"/>
    <x v="43"/>
    <n v="2302"/>
    <s v="rhizome"/>
    <s v="non-canopy"/>
    <s v="NA"/>
    <n v="1"/>
    <n v="0"/>
    <n v="0"/>
    <n v="0"/>
    <n v="2"/>
    <n v="0"/>
    <n v="0"/>
    <m/>
    <n v="3"/>
  </r>
  <r>
    <x v="15"/>
    <n v="17"/>
    <s v="CC2.17"/>
    <x v="1"/>
    <d v="2020-11-26T00:00:00"/>
    <x v="9"/>
    <n v="8875"/>
    <s v="lignotuber"/>
    <s v="soil persistent"/>
    <s v="NA"/>
    <n v="0"/>
    <n v="0"/>
    <n v="0"/>
    <n v="0"/>
    <n v="13"/>
    <n v="0"/>
    <n v="0"/>
    <m/>
    <n v="13"/>
  </r>
  <r>
    <x v="15"/>
    <n v="17"/>
    <s v="CC2.17"/>
    <x v="1"/>
    <d v="2020-11-26T00:00:00"/>
    <x v="52"/>
    <n v="2451"/>
    <s v="none"/>
    <s v="non-canopy"/>
    <s v="NA"/>
    <n v="0"/>
    <n v="0"/>
    <s v="NA"/>
    <s v="NA"/>
    <n v="2"/>
    <n v="0"/>
    <n v="0"/>
    <s v="uncertain ID, but corrected from Cyperus gracilis to Isolepis habra on basis on Apr2021 observations"/>
    <n v="2"/>
  </r>
  <r>
    <x v="15"/>
    <n v="18"/>
    <s v="CC2.18"/>
    <x v="1"/>
    <d v="2020-11-26T00:00:00"/>
    <x v="9"/>
    <n v="8875"/>
    <s v="lignotuber"/>
    <s v="soil persistent"/>
    <s v="NA"/>
    <n v="0"/>
    <n v="0"/>
    <n v="0"/>
    <n v="0"/>
    <n v="3"/>
    <n v="0"/>
    <n v="0"/>
    <m/>
    <n v="3"/>
  </r>
  <r>
    <x v="15"/>
    <n v="18"/>
    <s v="CC2.18"/>
    <x v="1"/>
    <d v="2020-11-26T00:00:00"/>
    <x v="91"/>
    <n v="10442"/>
    <s v="none"/>
    <s v="non-canopy"/>
    <s v="NA"/>
    <n v="0"/>
    <n v="0"/>
    <s v="NA"/>
    <n v="0"/>
    <n v="1"/>
    <n v="0"/>
    <n v="0"/>
    <s v="confirmed in Nov survey, previously Asteraceae"/>
    <n v="1"/>
  </r>
  <r>
    <x v="15"/>
    <n v="18"/>
    <s v="CC2.18"/>
    <x v="1"/>
    <d v="2020-11-26T00:00:00"/>
    <x v="26"/>
    <n v="3243"/>
    <s v="none"/>
    <s v="soil persistent"/>
    <s v="NA"/>
    <n v="0"/>
    <n v="0"/>
    <s v="NA"/>
    <n v="0"/>
    <n v="1"/>
    <n v="0"/>
    <n v="0"/>
    <m/>
    <n v="1"/>
  </r>
  <r>
    <x v="15"/>
    <n v="18"/>
    <s v="CC2.18"/>
    <x v="1"/>
    <d v="2020-11-26T00:00:00"/>
    <x v="52"/>
    <n v="2451"/>
    <s v="none"/>
    <s v="non-canopy"/>
    <s v="NA"/>
    <n v="0"/>
    <n v="0"/>
    <s v="NA"/>
    <s v="NA"/>
    <n v="1"/>
    <n v="0"/>
    <n v="0"/>
    <s v="uncertain ID, but corrected from Cyperus gracilis to Isolepis habra on basis on Apr2021 observations"/>
    <n v="1"/>
  </r>
  <r>
    <x v="15"/>
    <n v="19"/>
    <s v="CC2.19"/>
    <x v="1"/>
    <d v="2020-11-26T00:00:00"/>
    <x v="9"/>
    <n v="8875"/>
    <s v="lignotuber"/>
    <s v="soil persistent"/>
    <s v="NA"/>
    <n v="0"/>
    <n v="0"/>
    <n v="0"/>
    <n v="0"/>
    <n v="1"/>
    <n v="0"/>
    <n v="0"/>
    <m/>
    <n v="1"/>
  </r>
  <r>
    <x v="15"/>
    <n v="19"/>
    <s v="CC2.19"/>
    <x v="1"/>
    <d v="2020-11-26T00:00:00"/>
    <x v="17"/>
    <n v="5532"/>
    <s v="rhizome"/>
    <s v="non-canopy"/>
    <s v="NA"/>
    <n v="1"/>
    <n v="0"/>
    <s v="NA"/>
    <n v="0"/>
    <s v="NA"/>
    <s v="NA"/>
    <s v="NA"/>
    <m/>
    <n v="1"/>
  </r>
  <r>
    <x v="15"/>
    <n v="20"/>
    <s v="CC2.20"/>
    <x v="1"/>
    <d v="2020-11-26T00:00:00"/>
    <x v="41"/>
    <n v="7943"/>
    <s v="lignotuber"/>
    <s v="canopy"/>
    <s v="NA"/>
    <n v="1"/>
    <n v="0"/>
    <n v="0"/>
    <n v="0"/>
    <n v="0"/>
    <n v="0"/>
    <n v="0"/>
    <m/>
    <n v="1"/>
  </r>
  <r>
    <x v="16"/>
    <n v="1"/>
    <s v="EW1.1"/>
    <x v="1"/>
    <d v="2020-11-26T00:00:00"/>
    <x v="29"/>
    <n v="10605"/>
    <m/>
    <m/>
    <s v="NA"/>
    <n v="12"/>
    <n v="0"/>
    <s v="NA"/>
    <n v="0"/>
    <s v="NA"/>
    <s v="NA"/>
    <s v="NA"/>
    <m/>
    <n v="12"/>
  </r>
  <r>
    <x v="16"/>
    <n v="1"/>
    <s v="EW1.1"/>
    <x v="1"/>
    <d v="2020-11-26T00:00:00"/>
    <x v="17"/>
    <n v="5532"/>
    <m/>
    <m/>
    <s v="NA"/>
    <n v="1"/>
    <n v="0"/>
    <s v="NA"/>
    <n v="0"/>
    <s v="NA"/>
    <s v="NA"/>
    <s v="NA"/>
    <m/>
    <n v="1"/>
  </r>
  <r>
    <x v="16"/>
    <n v="1"/>
    <s v="EW1.1"/>
    <x v="1"/>
    <d v="2020-11-26T00:00:00"/>
    <x v="23"/>
    <n v="7138"/>
    <m/>
    <m/>
    <s v="NA"/>
    <n v="4"/>
    <n v="0"/>
    <s v="NA"/>
    <n v="0"/>
    <s v="NA"/>
    <s v="NA"/>
    <s v="NA"/>
    <m/>
    <n v="4"/>
  </r>
  <r>
    <x v="16"/>
    <n v="1"/>
    <s v="EW1.1"/>
    <x v="1"/>
    <d v="2020-11-26T00:00:00"/>
    <x v="9"/>
    <n v="8875"/>
    <m/>
    <m/>
    <s v="NA"/>
    <n v="0"/>
    <n v="0"/>
    <n v="0"/>
    <n v="0"/>
    <n v="3"/>
    <n v="0"/>
    <n v="0"/>
    <m/>
    <n v="3"/>
  </r>
  <r>
    <x v="16"/>
    <n v="2"/>
    <s v="EW1.2"/>
    <x v="1"/>
    <d v="2020-11-26T00:00:00"/>
    <x v="29"/>
    <n v="10605"/>
    <m/>
    <m/>
    <s v="NA"/>
    <n v="5"/>
    <n v="0"/>
    <s v="NA"/>
    <n v="0"/>
    <s v="NA"/>
    <s v="NA"/>
    <s v="NA"/>
    <m/>
    <n v="5"/>
  </r>
  <r>
    <x v="16"/>
    <n v="2"/>
    <s v="EW1.2"/>
    <x v="1"/>
    <d v="2020-11-26T00:00:00"/>
    <x v="17"/>
    <n v="5532"/>
    <m/>
    <m/>
    <s v="NA"/>
    <n v="1"/>
    <n v="0"/>
    <s v="NA"/>
    <n v="0"/>
    <s v="NA"/>
    <s v="NA"/>
    <s v="NA"/>
    <m/>
    <n v="1"/>
  </r>
  <r>
    <x v="16"/>
    <n v="2"/>
    <s v="EW1.2"/>
    <x v="1"/>
    <d v="2020-11-26T00:00:00"/>
    <x v="9"/>
    <n v="8875"/>
    <m/>
    <m/>
    <s v="NA"/>
    <n v="0"/>
    <n v="0"/>
    <n v="0"/>
    <n v="0"/>
    <n v="4"/>
    <n v="0"/>
    <n v="0"/>
    <m/>
    <n v="4"/>
  </r>
  <r>
    <x v="16"/>
    <n v="3"/>
    <s v="EW1.3"/>
    <x v="1"/>
    <d v="2020-11-26T00:00:00"/>
    <x v="17"/>
    <n v="5532"/>
    <m/>
    <m/>
    <s v="NA"/>
    <n v="2"/>
    <n v="0"/>
    <s v="NA"/>
    <n v="0"/>
    <s v="NA"/>
    <s v="NA"/>
    <s v="NA"/>
    <m/>
    <n v="2"/>
  </r>
  <r>
    <x v="16"/>
    <n v="4"/>
    <s v="EW1.4"/>
    <x v="1"/>
    <d v="2020-11-26T00:00:00"/>
    <x v="17"/>
    <n v="5532"/>
    <m/>
    <m/>
    <s v="NA"/>
    <n v="4"/>
    <n v="0"/>
    <s v="NA"/>
    <n v="0"/>
    <s v="NA"/>
    <s v="NA"/>
    <s v="NA"/>
    <m/>
    <n v="4"/>
  </r>
  <r>
    <x v="16"/>
    <n v="4"/>
    <s v="EW1.4"/>
    <x v="1"/>
    <d v="2020-11-26T00:00:00"/>
    <x v="23"/>
    <n v="7138"/>
    <m/>
    <m/>
    <s v="NA"/>
    <n v="1"/>
    <n v="0"/>
    <s v="NA"/>
    <n v="0"/>
    <s v="NA"/>
    <s v="NA"/>
    <s v="NA"/>
    <m/>
    <n v="1"/>
  </r>
  <r>
    <x v="16"/>
    <n v="5"/>
    <s v="EW1.5"/>
    <x v="1"/>
    <d v="2020-11-26T00:00:00"/>
    <x v="17"/>
    <n v="5532"/>
    <m/>
    <m/>
    <s v="NA"/>
    <n v="6"/>
    <n v="0"/>
    <s v="NA"/>
    <n v="0"/>
    <s v="NA"/>
    <s v="NA"/>
    <s v="NA"/>
    <m/>
    <n v="6"/>
  </r>
  <r>
    <x v="16"/>
    <n v="5"/>
    <s v="EW1.5"/>
    <x v="1"/>
    <d v="2020-11-26T00:00:00"/>
    <x v="23"/>
    <n v="7138"/>
    <m/>
    <m/>
    <s v="NA"/>
    <n v="3"/>
    <n v="0"/>
    <s v="NA"/>
    <n v="0"/>
    <s v="NA"/>
    <s v="NA"/>
    <s v="NA"/>
    <m/>
    <n v="3"/>
  </r>
  <r>
    <x v="16"/>
    <n v="6"/>
    <s v="EW1.6"/>
    <x v="1"/>
    <d v="2020-11-26T00:00:00"/>
    <x v="17"/>
    <n v="5532"/>
    <m/>
    <m/>
    <s v="NA"/>
    <n v="5"/>
    <n v="0"/>
    <s v="NA"/>
    <n v="0"/>
    <s v="NA"/>
    <s v="NA"/>
    <s v="NA"/>
    <m/>
    <n v="5"/>
  </r>
  <r>
    <x v="16"/>
    <n v="7"/>
    <s v="EW1.7"/>
    <x v="1"/>
    <d v="2020-11-26T00:00:00"/>
    <x v="17"/>
    <n v="5532"/>
    <m/>
    <m/>
    <s v="NA"/>
    <n v="4"/>
    <n v="0"/>
    <s v="NA"/>
    <n v="0"/>
    <s v="NA"/>
    <s v="NA"/>
    <s v="NA"/>
    <m/>
    <n v="4"/>
  </r>
  <r>
    <x v="16"/>
    <n v="7"/>
    <s v="EW1.7"/>
    <x v="1"/>
    <d v="2020-11-26T00:00:00"/>
    <x v="23"/>
    <n v="7138"/>
    <m/>
    <m/>
    <s v="NA"/>
    <n v="6"/>
    <n v="0"/>
    <s v="NA"/>
    <n v="0"/>
    <s v="NA"/>
    <s v="NA"/>
    <s v="NA"/>
    <m/>
    <n v="6"/>
  </r>
  <r>
    <x v="16"/>
    <n v="7"/>
    <s v="EW1.7"/>
    <x v="1"/>
    <d v="2020-11-26T00:00:00"/>
    <x v="3"/>
    <n v="3174"/>
    <m/>
    <m/>
    <s v="NA"/>
    <n v="0"/>
    <n v="0"/>
    <n v="0"/>
    <n v="0"/>
    <n v="2"/>
    <n v="0"/>
    <n v="0"/>
    <m/>
    <n v="2"/>
  </r>
  <r>
    <x v="16"/>
    <n v="8"/>
    <s v="EW1.8"/>
    <x v="1"/>
    <d v="2020-11-26T00:00:00"/>
    <x v="17"/>
    <n v="5532"/>
    <m/>
    <m/>
    <s v="NA"/>
    <n v="4"/>
    <n v="0"/>
    <s v="NA"/>
    <n v="0"/>
    <s v="NA"/>
    <s v="NA"/>
    <s v="NA"/>
    <m/>
    <n v="4"/>
  </r>
  <r>
    <x v="16"/>
    <n v="8"/>
    <s v="EW1.8"/>
    <x v="1"/>
    <d v="2020-11-26T00:00:00"/>
    <x v="23"/>
    <n v="7138"/>
    <m/>
    <m/>
    <s v="NA"/>
    <n v="7"/>
    <n v="0"/>
    <s v="NA"/>
    <n v="0"/>
    <s v="NA"/>
    <s v="NA"/>
    <s v="NA"/>
    <m/>
    <n v="7"/>
  </r>
  <r>
    <x v="16"/>
    <n v="9"/>
    <s v="EW1.9"/>
    <x v="1"/>
    <d v="2020-11-26T00:00:00"/>
    <x v="17"/>
    <n v="5532"/>
    <m/>
    <m/>
    <s v="NA"/>
    <n v="9"/>
    <n v="0"/>
    <s v="NA"/>
    <n v="0"/>
    <s v="NA"/>
    <s v="NA"/>
    <s v="NA"/>
    <m/>
    <n v="9"/>
  </r>
  <r>
    <x v="16"/>
    <n v="10"/>
    <s v="EW1.10"/>
    <x v="1"/>
    <d v="2020-11-26T00:00:00"/>
    <x v="93"/>
    <n v="6404"/>
    <m/>
    <m/>
    <s v="NA"/>
    <n v="0"/>
    <n v="0"/>
    <s v="NA"/>
    <n v="0"/>
    <n v="1"/>
    <n v="0"/>
    <n v="0"/>
    <m/>
    <n v="1"/>
  </r>
  <r>
    <x v="16"/>
    <n v="11"/>
    <s v="EW1.11"/>
    <x v="1"/>
    <d v="2020-11-26T00:00:00"/>
    <x v="17"/>
    <n v="5532"/>
    <m/>
    <m/>
    <s v="NA"/>
    <n v="1"/>
    <n v="0"/>
    <s v="NA"/>
    <n v="0"/>
    <s v="NA"/>
    <s v="NA"/>
    <s v="NA"/>
    <m/>
    <n v="1"/>
  </r>
  <r>
    <x v="16"/>
    <n v="11"/>
    <s v="EW1.11"/>
    <x v="1"/>
    <d v="2020-11-26T00:00:00"/>
    <x v="3"/>
    <n v="3174"/>
    <m/>
    <m/>
    <s v="NA"/>
    <n v="0"/>
    <n v="0"/>
    <n v="0"/>
    <n v="0"/>
    <n v="1"/>
    <n v="0"/>
    <n v="0"/>
    <m/>
    <n v="1"/>
  </r>
  <r>
    <x v="16"/>
    <n v="12"/>
    <s v="EW1.12"/>
    <x v="1"/>
    <d v="2020-11-26T00:00:00"/>
    <x v="17"/>
    <n v="5532"/>
    <m/>
    <m/>
    <s v="NA"/>
    <n v="1"/>
    <n v="0"/>
    <s v="NA"/>
    <n v="0"/>
    <s v="NA"/>
    <s v="NA"/>
    <s v="NA"/>
    <m/>
    <n v="1"/>
  </r>
  <r>
    <x v="16"/>
    <n v="13"/>
    <s v="EW1.13"/>
    <x v="1"/>
    <d v="2020-11-26T00:00:00"/>
    <x v="17"/>
    <n v="5532"/>
    <m/>
    <m/>
    <s v="NA"/>
    <n v="4"/>
    <n v="0"/>
    <s v="NA"/>
    <n v="0"/>
    <s v="NA"/>
    <s v="NA"/>
    <s v="NA"/>
    <m/>
    <n v="4"/>
  </r>
  <r>
    <x v="16"/>
    <n v="14"/>
    <s v="EW1.14"/>
    <x v="1"/>
    <d v="2020-11-26T00:00:00"/>
    <x v="17"/>
    <n v="5532"/>
    <m/>
    <m/>
    <s v="NA"/>
    <n v="2"/>
    <n v="0"/>
    <s v="NA"/>
    <n v="0"/>
    <s v="NA"/>
    <s v="NA"/>
    <s v="NA"/>
    <m/>
    <n v="2"/>
  </r>
  <r>
    <x v="16"/>
    <n v="14"/>
    <s v="EW1.14"/>
    <x v="1"/>
    <d v="2020-11-26T00:00:00"/>
    <x v="9"/>
    <n v="8875"/>
    <m/>
    <m/>
    <s v="NA"/>
    <n v="0"/>
    <n v="0"/>
    <n v="0"/>
    <n v="0"/>
    <n v="1"/>
    <n v="0"/>
    <n v="0"/>
    <m/>
    <n v="1"/>
  </r>
  <r>
    <x v="16"/>
    <n v="17"/>
    <s v="EW1.17"/>
    <x v="1"/>
    <d v="2020-11-26T00:00:00"/>
    <x v="23"/>
    <n v="7138"/>
    <m/>
    <m/>
    <s v="NA"/>
    <n v="1"/>
    <n v="0"/>
    <s v="NA"/>
    <n v="0"/>
    <s v="NA"/>
    <s v="NA"/>
    <s v="NA"/>
    <m/>
    <n v="1"/>
  </r>
  <r>
    <x v="16"/>
    <n v="20"/>
    <s v="EW1.20"/>
    <x v="1"/>
    <d v="2020-11-26T00:00:00"/>
    <x v="58"/>
    <n v="4000"/>
    <m/>
    <m/>
    <s v="NA"/>
    <n v="2"/>
    <n v="0"/>
    <n v="0"/>
    <n v="0"/>
    <n v="0"/>
    <n v="0"/>
    <n v="0"/>
    <m/>
    <n v="2"/>
  </r>
  <r>
    <x v="17"/>
    <n v="1"/>
    <s v="EW2.1"/>
    <x v="1"/>
    <d v="2020-11-26T00:00:00"/>
    <x v="61"/>
    <n v="4232"/>
    <m/>
    <m/>
    <s v="NA"/>
    <n v="1"/>
    <n v="0"/>
    <s v="NA"/>
    <n v="0"/>
    <n v="4"/>
    <n v="0"/>
    <n v="0"/>
    <m/>
    <n v="5"/>
  </r>
  <r>
    <x v="17"/>
    <n v="1"/>
    <s v="EW2.1"/>
    <x v="1"/>
    <d v="2020-11-26T00:00:00"/>
    <x v="95"/>
    <n v="1550"/>
    <m/>
    <m/>
    <s v="NA"/>
    <n v="0"/>
    <n v="0"/>
    <s v="NA"/>
    <n v="0"/>
    <n v="1"/>
    <n v="0"/>
    <n v="1"/>
    <m/>
    <n v="1"/>
  </r>
  <r>
    <x v="17"/>
    <n v="1"/>
    <s v="EW2.1"/>
    <x v="1"/>
    <d v="2020-11-26T00:00:00"/>
    <x v="91"/>
    <n v="10442"/>
    <m/>
    <m/>
    <s v="NA"/>
    <n v="0"/>
    <n v="0"/>
    <s v="NA"/>
    <n v="0"/>
    <n v="1"/>
    <n v="0"/>
    <n v="0"/>
    <m/>
    <n v="1"/>
  </r>
  <r>
    <x v="17"/>
    <n v="1"/>
    <s v="EW2.1"/>
    <x v="1"/>
    <d v="2020-11-26T00:00:00"/>
    <x v="96"/>
    <n v="11388"/>
    <m/>
    <m/>
    <s v="NA"/>
    <n v="0"/>
    <n v="0"/>
    <s v="NA"/>
    <n v="0"/>
    <n v="1"/>
    <n v="0"/>
    <n v="0"/>
    <s v="originally misID'd as Tetrarrhena"/>
    <n v="1"/>
  </r>
  <r>
    <x v="17"/>
    <n v="1"/>
    <s v="EW2.1"/>
    <x v="1"/>
    <d v="2020-11-26T00:00:00"/>
    <x v="105"/>
    <n v="2222"/>
    <m/>
    <m/>
    <s v="NA"/>
    <n v="0"/>
    <n v="0"/>
    <s v="NA"/>
    <n v="0"/>
    <n v="1"/>
    <n v="0"/>
    <n v="0"/>
    <m/>
    <n v="1"/>
  </r>
  <r>
    <x v="17"/>
    <n v="1"/>
    <s v="EW2.1"/>
    <x v="1"/>
    <d v="2020-11-26T00:00:00"/>
    <x v="88"/>
    <n v="7961"/>
    <m/>
    <m/>
    <s v="NA"/>
    <n v="0"/>
    <n v="0"/>
    <s v="NA"/>
    <n v="0"/>
    <n v="2"/>
    <n v="0"/>
    <n v="0"/>
    <m/>
    <n v="2"/>
  </r>
  <r>
    <x v="17"/>
    <n v="2"/>
    <s v="EW2.2"/>
    <x v="1"/>
    <d v="2020-11-26T00:00:00"/>
    <x v="61"/>
    <n v="4232"/>
    <m/>
    <m/>
    <s v="NA"/>
    <n v="3"/>
    <n v="0"/>
    <s v="NA"/>
    <n v="0"/>
    <n v="9"/>
    <n v="0"/>
    <n v="0"/>
    <m/>
    <n v="12"/>
  </r>
  <r>
    <x v="17"/>
    <n v="2"/>
    <s v="EW2.2"/>
    <x v="1"/>
    <d v="2020-11-26T00:00:00"/>
    <x v="93"/>
    <n v="6404"/>
    <m/>
    <m/>
    <s v="NA"/>
    <n v="0"/>
    <n v="0"/>
    <s v="NA"/>
    <n v="0"/>
    <n v="11"/>
    <n v="0"/>
    <n v="3"/>
    <m/>
    <n v="11"/>
  </r>
  <r>
    <x v="17"/>
    <n v="2"/>
    <s v="EW2.2"/>
    <x v="1"/>
    <d v="2020-11-26T00:00:00"/>
    <x v="96"/>
    <n v="11388"/>
    <m/>
    <m/>
    <s v="NA"/>
    <n v="0"/>
    <n v="0"/>
    <s v="NA"/>
    <n v="0"/>
    <n v="1"/>
    <n v="0"/>
    <n v="1"/>
    <m/>
    <n v="1"/>
  </r>
  <r>
    <x v="17"/>
    <n v="2"/>
    <s v="EW2.2"/>
    <x v="1"/>
    <d v="2020-11-26T00:00:00"/>
    <x v="55"/>
    <n v="11903"/>
    <m/>
    <m/>
    <s v="NA"/>
    <n v="0"/>
    <n v="0"/>
    <s v="NA"/>
    <n v="0"/>
    <n v="1"/>
    <n v="0"/>
    <n v="0"/>
    <m/>
    <n v="1"/>
  </r>
  <r>
    <x v="17"/>
    <n v="2"/>
    <s v="EW2.2"/>
    <x v="1"/>
    <d v="2020-11-26T00:00:00"/>
    <x v="88"/>
    <n v="7961"/>
    <m/>
    <m/>
    <s v="NA"/>
    <n v="0"/>
    <n v="0"/>
    <s v="NA"/>
    <n v="0"/>
    <n v="4"/>
    <n v="0"/>
    <n v="0"/>
    <m/>
    <n v="4"/>
  </r>
  <r>
    <x v="17"/>
    <n v="2"/>
    <s v="EW2.2"/>
    <x v="1"/>
    <d v="2020-11-26T00:00:00"/>
    <x v="97"/>
    <n v="3152"/>
    <m/>
    <m/>
    <s v="NA"/>
    <n v="0"/>
    <n v="0"/>
    <s v="NA"/>
    <n v="0"/>
    <n v="1"/>
    <n v="0"/>
    <n v="0"/>
    <m/>
    <n v="1"/>
  </r>
  <r>
    <x v="17"/>
    <n v="2"/>
    <s v="EW2.2"/>
    <x v="1"/>
    <d v="2020-11-26T00:00:00"/>
    <x v="52"/>
    <n v="2451"/>
    <m/>
    <m/>
    <s v="NA"/>
    <n v="0"/>
    <n v="0"/>
    <s v="NA"/>
    <n v="0"/>
    <n v="1"/>
    <n v="0"/>
    <n v="1"/>
    <m/>
    <n v="1"/>
  </r>
  <r>
    <x v="17"/>
    <n v="2"/>
    <s v="EW2.2"/>
    <x v="1"/>
    <d v="2020-11-26T00:00:00"/>
    <x v="99"/>
    <n v="1411"/>
    <m/>
    <m/>
    <s v="NA"/>
    <n v="0"/>
    <n v="0"/>
    <s v="NA"/>
    <n v="0"/>
    <n v="2"/>
    <n v="0"/>
    <n v="0"/>
    <s v="ID corrected from Isotoma fluivatilis subsp. australis to Cotula alpina based on fruiting specimens from Apr2021"/>
    <n v="2"/>
  </r>
  <r>
    <x v="17"/>
    <n v="3"/>
    <s v="EW2.3"/>
    <x v="1"/>
    <d v="2020-11-26T00:00:00"/>
    <x v="61"/>
    <n v="4232"/>
    <m/>
    <m/>
    <s v="NA"/>
    <n v="2"/>
    <n v="0"/>
    <s v="NA"/>
    <n v="0"/>
    <n v="2"/>
    <n v="0"/>
    <n v="0"/>
    <m/>
    <n v="4"/>
  </r>
  <r>
    <x v="17"/>
    <n v="3"/>
    <s v="EW2.3"/>
    <x v="1"/>
    <d v="2020-11-26T00:00:00"/>
    <x v="93"/>
    <n v="6404"/>
    <m/>
    <m/>
    <s v="NA"/>
    <n v="0"/>
    <n v="0"/>
    <s v="NA"/>
    <n v="0"/>
    <n v="5"/>
    <n v="0"/>
    <n v="3"/>
    <m/>
    <n v="5"/>
  </r>
  <r>
    <x v="17"/>
    <n v="3"/>
    <s v="EW2.3"/>
    <x v="1"/>
    <d v="2020-11-26T00:00:00"/>
    <x v="88"/>
    <n v="7961"/>
    <m/>
    <m/>
    <s v="NA"/>
    <n v="0"/>
    <n v="0"/>
    <s v="NA"/>
    <n v="0"/>
    <n v="4"/>
    <n v="0"/>
    <n v="0"/>
    <m/>
    <n v="4"/>
  </r>
  <r>
    <x v="17"/>
    <n v="3"/>
    <s v="EW2.3"/>
    <x v="1"/>
    <d v="2020-11-26T00:00:00"/>
    <x v="96"/>
    <n v="11388"/>
    <m/>
    <m/>
    <s v="NA"/>
    <n v="0"/>
    <n v="0"/>
    <s v="NA"/>
    <n v="0"/>
    <n v="2"/>
    <n v="0"/>
    <n v="2"/>
    <m/>
    <n v="2"/>
  </r>
  <r>
    <x v="17"/>
    <n v="4"/>
    <s v="EW2.4"/>
    <x v="1"/>
    <d v="2020-11-26T00:00:00"/>
    <x v="61"/>
    <n v="4232"/>
    <m/>
    <m/>
    <s v="NA"/>
    <n v="3"/>
    <n v="0"/>
    <s v="NA"/>
    <n v="0"/>
    <n v="2"/>
    <n v="0"/>
    <n v="0"/>
    <m/>
    <n v="5"/>
  </r>
  <r>
    <x v="17"/>
    <n v="4"/>
    <s v="EW2.4"/>
    <x v="1"/>
    <d v="2020-11-26T00:00:00"/>
    <x v="58"/>
    <n v="4000"/>
    <m/>
    <m/>
    <s v="NA"/>
    <n v="1"/>
    <n v="0"/>
    <s v="NA"/>
    <n v="0"/>
    <n v="0"/>
    <n v="0"/>
    <n v="0"/>
    <m/>
    <n v="1"/>
  </r>
  <r>
    <x v="17"/>
    <n v="4"/>
    <s v="EW2.4"/>
    <x v="1"/>
    <d v="2020-11-26T00:00:00"/>
    <x v="88"/>
    <n v="7961"/>
    <m/>
    <m/>
    <s v="NA"/>
    <n v="0"/>
    <n v="0"/>
    <s v="NA"/>
    <n v="0"/>
    <n v="8"/>
    <n v="0"/>
    <n v="0"/>
    <m/>
    <n v="8"/>
  </r>
  <r>
    <x v="17"/>
    <n v="4"/>
    <s v="EW2.4"/>
    <x v="1"/>
    <d v="2020-11-26T00:00:00"/>
    <x v="97"/>
    <n v="3152"/>
    <m/>
    <m/>
    <s v="NA"/>
    <n v="0"/>
    <n v="0"/>
    <s v="NA"/>
    <n v="0"/>
    <n v="1"/>
    <n v="0"/>
    <n v="0"/>
    <m/>
    <n v="1"/>
  </r>
  <r>
    <x v="17"/>
    <n v="4"/>
    <s v="EW2.4"/>
    <x v="1"/>
    <d v="2020-11-26T00:00:00"/>
    <x v="91"/>
    <n v="10442"/>
    <m/>
    <m/>
    <s v="NA"/>
    <n v="0"/>
    <n v="0"/>
    <s v="NA"/>
    <n v="0"/>
    <n v="1"/>
    <n v="0"/>
    <n v="0"/>
    <m/>
    <n v="1"/>
  </r>
  <r>
    <x v="17"/>
    <n v="4"/>
    <s v="EW2.4"/>
    <x v="1"/>
    <d v="2020-11-26T00:00:00"/>
    <x v="96"/>
    <n v="11388"/>
    <m/>
    <m/>
    <s v="NA"/>
    <n v="0"/>
    <n v="0"/>
    <s v="NA"/>
    <n v="0"/>
    <n v="14"/>
    <n v="0"/>
    <n v="6"/>
    <m/>
    <n v="14"/>
  </r>
  <r>
    <x v="17"/>
    <n v="4"/>
    <s v="EW2.4"/>
    <x v="1"/>
    <d v="2020-11-26T00:00:00"/>
    <x v="98"/>
    <n v="3131"/>
    <m/>
    <m/>
    <s v="NA"/>
    <n v="0"/>
    <n v="0"/>
    <s v="NA"/>
    <n v="0"/>
    <n v="1"/>
    <n v="0"/>
    <n v="0"/>
    <m/>
    <n v="1"/>
  </r>
  <r>
    <x v="17"/>
    <n v="4"/>
    <s v="EW2.4"/>
    <x v="1"/>
    <d v="2020-11-26T00:00:00"/>
    <x v="99"/>
    <n v="1411"/>
    <m/>
    <m/>
    <s v="NA"/>
    <n v="0"/>
    <n v="0"/>
    <s v="NA"/>
    <n v="0"/>
    <n v="1"/>
    <n v="0"/>
    <n v="0"/>
    <s v="ID corrected from Isotoma fluivatilis subsp. australis to Cotula alpina based on fruiting specimens from Apr2021"/>
    <n v="1"/>
  </r>
  <r>
    <x v="17"/>
    <n v="5"/>
    <s v="EW2.5"/>
    <x v="1"/>
    <d v="2020-11-26T00:00:00"/>
    <x v="61"/>
    <n v="4232"/>
    <m/>
    <m/>
    <s v="NA"/>
    <n v="3"/>
    <n v="0"/>
    <s v="NA"/>
    <n v="0"/>
    <n v="1"/>
    <n v="0"/>
    <n v="0"/>
    <m/>
    <n v="4"/>
  </r>
  <r>
    <x v="17"/>
    <n v="5"/>
    <s v="EW2.5"/>
    <x v="1"/>
    <d v="2020-11-26T00:00:00"/>
    <x v="97"/>
    <n v="3152"/>
    <m/>
    <m/>
    <s v="NA"/>
    <n v="0"/>
    <n v="0"/>
    <s v="NA"/>
    <n v="0"/>
    <n v="2"/>
    <n v="0"/>
    <n v="1"/>
    <m/>
    <n v="2"/>
  </r>
  <r>
    <x v="17"/>
    <n v="5"/>
    <s v="EW2.5"/>
    <x v="1"/>
    <d v="2020-11-26T00:00:00"/>
    <x v="88"/>
    <n v="7961"/>
    <m/>
    <m/>
    <s v="NA"/>
    <n v="0"/>
    <n v="0"/>
    <s v="NA"/>
    <n v="0"/>
    <n v="13"/>
    <n v="0"/>
    <n v="0"/>
    <m/>
    <n v="13"/>
  </r>
  <r>
    <x v="17"/>
    <n v="5"/>
    <s v="EW2.5"/>
    <x v="1"/>
    <d v="2020-11-26T00:00:00"/>
    <x v="96"/>
    <n v="11388"/>
    <m/>
    <m/>
    <s v="NA"/>
    <n v="0"/>
    <n v="0"/>
    <s v="NA"/>
    <n v="0"/>
    <n v="11"/>
    <n v="0"/>
    <n v="0"/>
    <m/>
    <n v="11"/>
  </r>
  <r>
    <x v="17"/>
    <n v="5"/>
    <s v="EW2.5"/>
    <x v="1"/>
    <d v="2020-11-26T00:00:00"/>
    <x v="132"/>
    <n v="3540"/>
    <m/>
    <m/>
    <s v="NA"/>
    <n v="0"/>
    <n v="0"/>
    <s v="NA"/>
    <n v="0"/>
    <n v="1"/>
    <n v="0"/>
    <n v="0"/>
    <m/>
    <n v="1"/>
  </r>
  <r>
    <x v="17"/>
    <n v="5"/>
    <s v="EW2.5"/>
    <x v="1"/>
    <d v="2020-11-26T00:00:00"/>
    <x v="99"/>
    <n v="1411"/>
    <m/>
    <m/>
    <s v="NA"/>
    <n v="0"/>
    <n v="0"/>
    <s v="NA"/>
    <n v="0"/>
    <n v="3"/>
    <n v="0"/>
    <n v="0"/>
    <s v="ID corrected from Isotoma fluivatilis subsp. australis to Cotula alpina based on fruiting specimens from Apr2021"/>
    <n v="3"/>
  </r>
  <r>
    <x v="17"/>
    <n v="6"/>
    <s v="EW2.6"/>
    <x v="1"/>
    <d v="2020-11-26T00:00:00"/>
    <x v="61"/>
    <n v="4232"/>
    <m/>
    <m/>
    <s v="NA"/>
    <n v="1"/>
    <n v="0"/>
    <s v="NA"/>
    <n v="0"/>
    <n v="1"/>
    <n v="0"/>
    <n v="1"/>
    <m/>
    <n v="2"/>
  </r>
  <r>
    <x v="17"/>
    <n v="6"/>
    <s v="EW2.6"/>
    <x v="1"/>
    <d v="2020-11-26T00:00:00"/>
    <x v="88"/>
    <n v="7961"/>
    <m/>
    <m/>
    <s v="NA"/>
    <n v="0"/>
    <n v="0"/>
    <s v="NA"/>
    <n v="0"/>
    <n v="12"/>
    <n v="0"/>
    <n v="0"/>
    <m/>
    <n v="12"/>
  </r>
  <r>
    <x v="17"/>
    <n v="6"/>
    <s v="EW2.6"/>
    <x v="1"/>
    <d v="2020-11-26T00:00:00"/>
    <x v="97"/>
    <n v="3152"/>
    <m/>
    <m/>
    <s v="NA"/>
    <n v="0"/>
    <n v="0"/>
    <s v="NA"/>
    <n v="0"/>
    <n v="1"/>
    <n v="0"/>
    <n v="1"/>
    <m/>
    <n v="1"/>
  </r>
  <r>
    <x v="17"/>
    <n v="6"/>
    <s v="EW2.6"/>
    <x v="1"/>
    <d v="2020-11-26T00:00:00"/>
    <x v="100"/>
    <n v="9904"/>
    <m/>
    <m/>
    <s v="NA"/>
    <n v="0"/>
    <n v="0"/>
    <s v="NA"/>
    <n v="0"/>
    <n v="1"/>
    <n v="0"/>
    <n v="1"/>
    <s v="previously misID'd as Gamochaeta"/>
    <n v="1"/>
  </r>
  <r>
    <x v="17"/>
    <n v="6"/>
    <s v="EW2.6"/>
    <x v="1"/>
    <d v="2020-11-26T00:00:00"/>
    <x v="99"/>
    <n v="1411"/>
    <m/>
    <m/>
    <s v="NA"/>
    <n v="0"/>
    <n v="0"/>
    <s v="NA"/>
    <n v="0"/>
    <n v="1"/>
    <n v="0"/>
    <n v="0"/>
    <s v="ID corrected from Isotoma fluivatilis subsp. australis to Cotula alpina based on fruiting specimens from Apr2021 [previously mis ID'd as Mitrasacme serpyllifolia]"/>
    <n v="1"/>
  </r>
  <r>
    <x v="17"/>
    <n v="6"/>
    <s v="EW2.6"/>
    <x v="1"/>
    <d v="2020-11-26T00:00:00"/>
    <x v="101"/>
    <n v="11146"/>
    <m/>
    <m/>
    <s v="NA"/>
    <n v="0"/>
    <n v="0"/>
    <s v="NA"/>
    <n v="0"/>
    <n v="3"/>
    <n v="0"/>
    <n v="0"/>
    <s v="ID corrected from Chrysocephalum apiculatum to Pseudognaphalium luteo-album based on Apr2021 observations; tally combined with Pseudognaphalium"/>
    <n v="3"/>
  </r>
  <r>
    <x v="17"/>
    <n v="6"/>
    <s v="EW2.6"/>
    <x v="1"/>
    <d v="2020-11-26T00:00:00"/>
    <x v="96"/>
    <n v="11388"/>
    <m/>
    <m/>
    <s v="NA"/>
    <n v="0"/>
    <n v="0"/>
    <s v="NA"/>
    <n v="0"/>
    <n v="4"/>
    <n v="0"/>
    <n v="4"/>
    <m/>
    <n v="4"/>
  </r>
  <r>
    <x v="17"/>
    <n v="6"/>
    <s v="EW2.6"/>
    <x v="1"/>
    <d v="2020-11-26T00:00:00"/>
    <x v="63"/>
    <n v="8748"/>
    <m/>
    <m/>
    <s v="NA"/>
    <n v="0"/>
    <n v="0"/>
    <s v="NA"/>
    <n v="0"/>
    <n v="1"/>
    <n v="0"/>
    <n v="1"/>
    <m/>
    <n v="1"/>
  </r>
  <r>
    <x v="17"/>
    <n v="7"/>
    <s v="EW2.7"/>
    <x v="1"/>
    <d v="2020-11-26T00:00:00"/>
    <x v="61"/>
    <n v="4232"/>
    <m/>
    <m/>
    <s v="NA"/>
    <n v="5"/>
    <n v="0"/>
    <s v="NA"/>
    <n v="0"/>
    <n v="0"/>
    <n v="0"/>
    <n v="0"/>
    <m/>
    <n v="5"/>
  </r>
  <r>
    <x v="17"/>
    <n v="7"/>
    <s v="EW2.7"/>
    <x v="1"/>
    <d v="2020-11-26T00:00:00"/>
    <x v="88"/>
    <n v="7961"/>
    <m/>
    <m/>
    <s v="NA"/>
    <n v="0"/>
    <n v="0"/>
    <s v="NA"/>
    <n v="0"/>
    <n v="11"/>
    <n v="0"/>
    <n v="0"/>
    <m/>
    <n v="11"/>
  </r>
  <r>
    <x v="17"/>
    <n v="7"/>
    <s v="EW2.7"/>
    <x v="1"/>
    <d v="2020-11-26T00:00:00"/>
    <x v="97"/>
    <n v="3152"/>
    <m/>
    <m/>
    <s v="NA"/>
    <n v="0"/>
    <n v="0"/>
    <s v="NA"/>
    <n v="0"/>
    <n v="1"/>
    <n v="0"/>
    <n v="1"/>
    <m/>
    <n v="1"/>
  </r>
  <r>
    <x v="17"/>
    <n v="7"/>
    <s v="EW2.7"/>
    <x v="1"/>
    <d v="2020-11-26T00:00:00"/>
    <x v="101"/>
    <n v="11146"/>
    <m/>
    <m/>
    <s v="NA"/>
    <n v="0"/>
    <n v="0"/>
    <s v="NA"/>
    <n v="0"/>
    <n v="1"/>
    <n v="0"/>
    <n v="0"/>
    <s v="ID corrected from Chrysocephalum apiculatum to Pseudognaphalium luteo-album based on Apr2021 observations"/>
    <n v="1"/>
  </r>
  <r>
    <x v="17"/>
    <n v="7"/>
    <s v="EW2.7"/>
    <x v="1"/>
    <d v="2020-11-26T00:00:00"/>
    <x v="96"/>
    <n v="11388"/>
    <m/>
    <m/>
    <s v="NA"/>
    <n v="0"/>
    <n v="0"/>
    <s v="NA"/>
    <n v="0"/>
    <n v="4"/>
    <n v="0"/>
    <n v="4"/>
    <m/>
    <n v="4"/>
  </r>
  <r>
    <x v="17"/>
    <n v="7"/>
    <s v="EW2.7"/>
    <x v="1"/>
    <d v="2020-11-26T00:00:00"/>
    <x v="63"/>
    <n v="8748"/>
    <m/>
    <m/>
    <s v="NA"/>
    <n v="0"/>
    <n v="0"/>
    <s v="NA"/>
    <n v="0"/>
    <n v="5"/>
    <n v="0"/>
    <n v="1"/>
    <m/>
    <n v="5"/>
  </r>
  <r>
    <x v="17"/>
    <n v="7"/>
    <s v="EW2.7"/>
    <x v="1"/>
    <d v="2020-11-26T00:00:00"/>
    <x v="91"/>
    <n v="10442"/>
    <m/>
    <m/>
    <s v="NA"/>
    <n v="0"/>
    <n v="0"/>
    <s v="NA"/>
    <n v="0"/>
    <n v="1"/>
    <n v="0"/>
    <n v="0"/>
    <m/>
    <n v="1"/>
  </r>
  <r>
    <x v="17"/>
    <n v="8"/>
    <s v="EW2.8"/>
    <x v="1"/>
    <d v="2020-11-26T00:00:00"/>
    <x v="61"/>
    <n v="4232"/>
    <m/>
    <m/>
    <s v="NA"/>
    <n v="1"/>
    <n v="0"/>
    <s v="NA"/>
    <n v="0"/>
    <n v="0"/>
    <n v="0"/>
    <n v="0"/>
    <m/>
    <n v="1"/>
  </r>
  <r>
    <x v="17"/>
    <n v="8"/>
    <s v="EW2.8"/>
    <x v="1"/>
    <d v="2020-11-26T00:00:00"/>
    <x v="88"/>
    <n v="7961"/>
    <m/>
    <m/>
    <s v="NA"/>
    <n v="0"/>
    <n v="0"/>
    <s v="NA"/>
    <n v="0"/>
    <n v="6"/>
    <n v="0"/>
    <n v="0"/>
    <m/>
    <n v="6"/>
  </r>
  <r>
    <x v="17"/>
    <n v="8"/>
    <s v="EW2.8"/>
    <x v="1"/>
    <d v="2020-11-26T00:00:00"/>
    <x v="29"/>
    <n v="10605"/>
    <m/>
    <m/>
    <s v="NA"/>
    <n v="2"/>
    <n v="0"/>
    <s v="NA"/>
    <n v="0"/>
    <m/>
    <n v="0"/>
    <m/>
    <m/>
    <n v="2"/>
  </r>
  <r>
    <x v="17"/>
    <n v="8"/>
    <s v="EW2.8"/>
    <x v="1"/>
    <d v="2020-11-26T00:00:00"/>
    <x v="93"/>
    <n v="6404"/>
    <m/>
    <m/>
    <s v="NA"/>
    <n v="0"/>
    <n v="0"/>
    <s v="NA"/>
    <n v="0"/>
    <n v="2"/>
    <n v="0"/>
    <n v="2"/>
    <m/>
    <n v="2"/>
  </r>
  <r>
    <x v="17"/>
    <n v="8"/>
    <s v="EW2.8"/>
    <x v="1"/>
    <d v="2020-11-26T00:00:00"/>
    <x v="95"/>
    <n v="1550"/>
    <m/>
    <m/>
    <s v="NA"/>
    <n v="0"/>
    <n v="0"/>
    <s v="NA"/>
    <n v="0"/>
    <n v="2"/>
    <n v="0"/>
    <n v="2"/>
    <m/>
    <n v="2"/>
  </r>
  <r>
    <x v="17"/>
    <n v="8"/>
    <s v="EW2.8"/>
    <x v="1"/>
    <d v="2020-11-26T00:00:00"/>
    <x v="63"/>
    <n v="8748"/>
    <m/>
    <m/>
    <s v="NA"/>
    <n v="0"/>
    <n v="0"/>
    <s v="NA"/>
    <n v="0"/>
    <n v="1"/>
    <n v="0"/>
    <n v="1"/>
    <m/>
    <n v="1"/>
  </r>
  <r>
    <x v="17"/>
    <n v="8"/>
    <s v="EW2.8"/>
    <x v="1"/>
    <d v="2020-11-26T00:00:00"/>
    <x v="97"/>
    <n v="3152"/>
    <m/>
    <m/>
    <s v="NA"/>
    <n v="0"/>
    <n v="0"/>
    <s v="NA"/>
    <n v="0"/>
    <n v="1"/>
    <n v="0"/>
    <n v="1"/>
    <m/>
    <n v="1"/>
  </r>
  <r>
    <x v="17"/>
    <n v="9"/>
    <s v="EW2.9"/>
    <x v="1"/>
    <d v="2020-11-26T00:00:00"/>
    <x v="61"/>
    <n v="4232"/>
    <m/>
    <m/>
    <s v="NA"/>
    <n v="1"/>
    <n v="0"/>
    <s v="NA"/>
    <n v="0"/>
    <n v="0"/>
    <n v="0"/>
    <n v="0"/>
    <m/>
    <n v="1"/>
  </r>
  <r>
    <x v="17"/>
    <n v="9"/>
    <s v="EW2.9"/>
    <x v="1"/>
    <d v="2020-11-26T00:00:00"/>
    <x v="88"/>
    <n v="7961"/>
    <m/>
    <m/>
    <s v="NA"/>
    <n v="0"/>
    <n v="0"/>
    <s v="NA"/>
    <n v="0"/>
    <n v="4"/>
    <n v="0"/>
    <n v="0"/>
    <m/>
    <n v="4"/>
  </r>
  <r>
    <x v="17"/>
    <n v="9"/>
    <s v="EW2.9"/>
    <x v="1"/>
    <d v="2020-11-26T00:00:00"/>
    <x v="96"/>
    <n v="11388"/>
    <m/>
    <m/>
    <s v="NA"/>
    <n v="0"/>
    <n v="0"/>
    <s v="NA"/>
    <n v="0"/>
    <n v="1"/>
    <n v="0"/>
    <n v="0"/>
    <m/>
    <n v="1"/>
  </r>
  <r>
    <x v="17"/>
    <n v="9"/>
    <s v="EW2.9"/>
    <x v="1"/>
    <d v="2020-11-26T00:00:00"/>
    <x v="9"/>
    <n v="8875"/>
    <m/>
    <m/>
    <s v="NA"/>
    <n v="0"/>
    <n v="0"/>
    <s v="NA"/>
    <n v="0"/>
    <n v="3"/>
    <n v="0"/>
    <n v="0"/>
    <m/>
    <n v="3"/>
  </r>
  <r>
    <x v="17"/>
    <n v="10"/>
    <s v="EW2.10"/>
    <x v="1"/>
    <d v="2020-11-26T00:00:00"/>
    <x v="97"/>
    <n v="3152"/>
    <m/>
    <m/>
    <s v="NA"/>
    <n v="0"/>
    <n v="0"/>
    <s v="NA"/>
    <n v="0"/>
    <n v="2"/>
    <n v="0"/>
    <n v="0"/>
    <m/>
    <n v="2"/>
  </r>
  <r>
    <x v="17"/>
    <n v="10"/>
    <s v="EW2.10"/>
    <x v="1"/>
    <d v="2020-11-26T00:00:00"/>
    <x v="9"/>
    <n v="8875"/>
    <m/>
    <m/>
    <s v="NA"/>
    <n v="0"/>
    <n v="0"/>
    <s v="NA"/>
    <n v="0"/>
    <n v="1"/>
    <n v="0"/>
    <n v="0"/>
    <m/>
    <n v="1"/>
  </r>
  <r>
    <x v="17"/>
    <n v="11"/>
    <s v="EW2.11"/>
    <x v="1"/>
    <d v="2020-11-26T00:00:00"/>
    <x v="88"/>
    <n v="7961"/>
    <m/>
    <m/>
    <s v="NA"/>
    <n v="0"/>
    <n v="0"/>
    <s v="NA"/>
    <n v="0"/>
    <n v="2"/>
    <n v="0"/>
    <n v="0"/>
    <m/>
    <n v="2"/>
  </r>
  <r>
    <x v="17"/>
    <n v="11"/>
    <s v="EW2.11"/>
    <x v="1"/>
    <d v="2020-11-26T00:00:00"/>
    <x v="101"/>
    <n v="11146"/>
    <m/>
    <m/>
    <s v="NA"/>
    <n v="0"/>
    <n v="0"/>
    <s v="NA"/>
    <n v="0"/>
    <n v="1"/>
    <n v="0"/>
    <n v="0"/>
    <s v="ID corrected from Chrysocephalum apiculatum to Pseudognaphalium luteo-album based on Apr2021 observations"/>
    <n v="1"/>
  </r>
  <r>
    <x v="17"/>
    <n v="11"/>
    <s v="EW2.11"/>
    <x v="1"/>
    <d v="2020-11-26T00:00:00"/>
    <x v="9"/>
    <n v="8875"/>
    <m/>
    <m/>
    <s v="NA"/>
    <n v="0"/>
    <n v="0"/>
    <s v="NA"/>
    <n v="0"/>
    <n v="1"/>
    <n v="0"/>
    <n v="0"/>
    <m/>
    <n v="1"/>
  </r>
  <r>
    <x v="17"/>
    <n v="11"/>
    <s v="EW2.11"/>
    <x v="1"/>
    <d v="2020-11-26T00:00:00"/>
    <x v="96"/>
    <n v="11388"/>
    <m/>
    <m/>
    <s v="NA"/>
    <n v="0"/>
    <n v="0"/>
    <s v="NA"/>
    <n v="0"/>
    <n v="1"/>
    <n v="0"/>
    <n v="1"/>
    <m/>
    <n v="1"/>
  </r>
  <r>
    <x v="17"/>
    <n v="11"/>
    <s v="EW2.11"/>
    <x v="1"/>
    <d v="2020-11-26T00:00:00"/>
    <x v="100"/>
    <n v="9904"/>
    <m/>
    <m/>
    <s v="NA"/>
    <n v="0"/>
    <n v="0"/>
    <s v="NA"/>
    <n v="0"/>
    <n v="3"/>
    <n v="0"/>
    <n v="3"/>
    <m/>
    <n v="3"/>
  </r>
  <r>
    <x v="17"/>
    <n v="12"/>
    <s v="EW2.12"/>
    <x v="1"/>
    <d v="2020-11-26T00:00:00"/>
    <x v="97"/>
    <n v="3152"/>
    <m/>
    <m/>
    <s v="NA"/>
    <n v="0"/>
    <n v="0"/>
    <s v="NA"/>
    <n v="0"/>
    <n v="2"/>
    <n v="0"/>
    <n v="2"/>
    <m/>
    <n v="2"/>
  </r>
  <r>
    <x v="17"/>
    <n v="12"/>
    <s v="EW2.12"/>
    <x v="1"/>
    <d v="2020-11-26T00:00:00"/>
    <x v="103"/>
    <n v="4621"/>
    <m/>
    <m/>
    <s v="NA"/>
    <n v="0"/>
    <n v="0"/>
    <s v="NA"/>
    <n v="0"/>
    <n v="1"/>
    <n v="0"/>
    <n v="1"/>
    <m/>
    <n v="1"/>
  </r>
  <r>
    <x v="17"/>
    <n v="12"/>
    <s v="EW2.12"/>
    <x v="1"/>
    <d v="2020-11-26T00:00:00"/>
    <x v="63"/>
    <n v="8748"/>
    <m/>
    <m/>
    <s v="NA"/>
    <n v="0"/>
    <n v="0"/>
    <s v="NA"/>
    <n v="0"/>
    <n v="1"/>
    <n v="0"/>
    <n v="1"/>
    <m/>
    <n v="1"/>
  </r>
  <r>
    <x v="17"/>
    <n v="13"/>
    <s v="EW2.13"/>
    <x v="1"/>
    <d v="2020-11-26T00:00:00"/>
    <x v="63"/>
    <n v="8748"/>
    <m/>
    <m/>
    <s v="NA"/>
    <n v="0"/>
    <n v="0"/>
    <s v="NA"/>
    <n v="0"/>
    <n v="2"/>
    <n v="0"/>
    <n v="2"/>
    <m/>
    <n v="2"/>
  </r>
  <r>
    <x v="17"/>
    <n v="13"/>
    <s v="EW2.13"/>
    <x v="1"/>
    <d v="2020-11-26T00:00:00"/>
    <x v="99"/>
    <n v="1411"/>
    <m/>
    <m/>
    <s v="NA"/>
    <n v="0"/>
    <n v="0"/>
    <s v="NA"/>
    <n v="0"/>
    <n v="1"/>
    <n v="0"/>
    <n v="0"/>
    <s v="ID corrected from Isotoma fluivatilis subsp. australis to Cotula alpina based on fruiting specimens from Apr2021"/>
    <n v="1"/>
  </r>
  <r>
    <x v="17"/>
    <n v="13"/>
    <s v="EW2.13"/>
    <x v="1"/>
    <d v="2020-11-26T00:00:00"/>
    <x v="9"/>
    <n v="8875"/>
    <m/>
    <m/>
    <s v="NA"/>
    <n v="0"/>
    <n v="0"/>
    <s v="NA"/>
    <n v="0"/>
    <n v="3"/>
    <n v="0"/>
    <n v="0"/>
    <m/>
    <n v="3"/>
  </r>
  <r>
    <x v="17"/>
    <n v="13"/>
    <s v="EW2.13"/>
    <x v="1"/>
    <d v="2020-11-26T00:00:00"/>
    <x v="88"/>
    <n v="7961"/>
    <m/>
    <m/>
    <s v="NA"/>
    <n v="0"/>
    <n v="0"/>
    <s v="NA"/>
    <n v="0"/>
    <n v="2"/>
    <n v="0"/>
    <n v="0"/>
    <m/>
    <n v="2"/>
  </r>
  <r>
    <x v="17"/>
    <n v="13"/>
    <s v="EW2.13"/>
    <x v="1"/>
    <d v="2020-11-26T00:00:00"/>
    <x v="97"/>
    <n v="3152"/>
    <m/>
    <m/>
    <s v="NA"/>
    <n v="0"/>
    <n v="0"/>
    <s v="NA"/>
    <n v="0"/>
    <n v="1"/>
    <n v="0"/>
    <n v="1"/>
    <m/>
    <n v="1"/>
  </r>
  <r>
    <x v="17"/>
    <n v="13"/>
    <s v="EW2.13"/>
    <x v="1"/>
    <d v="2020-11-26T00:00:00"/>
    <x v="100"/>
    <n v="9904"/>
    <m/>
    <m/>
    <s v="NA"/>
    <n v="0"/>
    <n v="0"/>
    <s v="NA"/>
    <n v="0"/>
    <n v="1"/>
    <n v="0"/>
    <n v="1"/>
    <m/>
    <n v="1"/>
  </r>
  <r>
    <x v="17"/>
    <n v="14"/>
    <s v="EW2.14"/>
    <x v="1"/>
    <d v="2020-11-26T00:00:00"/>
    <x v="61"/>
    <n v="4232"/>
    <m/>
    <m/>
    <s v="NA"/>
    <n v="1"/>
    <n v="0"/>
    <s v="NA"/>
    <n v="0"/>
    <n v="0"/>
    <n v="0"/>
    <n v="0"/>
    <m/>
    <n v="1"/>
  </r>
  <r>
    <x v="17"/>
    <n v="14"/>
    <s v="EW2.14"/>
    <x v="1"/>
    <d v="2020-11-26T00:00:00"/>
    <x v="88"/>
    <n v="7961"/>
    <m/>
    <m/>
    <s v="NA"/>
    <n v="0"/>
    <n v="0"/>
    <s v="NA"/>
    <n v="0"/>
    <n v="5"/>
    <n v="0"/>
    <n v="0"/>
    <m/>
    <n v="5"/>
  </r>
  <r>
    <x v="17"/>
    <n v="14"/>
    <s v="EW2.14"/>
    <x v="1"/>
    <d v="2020-11-26T00:00:00"/>
    <x v="93"/>
    <n v="6404"/>
    <m/>
    <m/>
    <s v="NA"/>
    <n v="0"/>
    <n v="0"/>
    <s v="NA"/>
    <n v="0"/>
    <n v="1"/>
    <n v="0"/>
    <n v="0"/>
    <m/>
    <n v="1"/>
  </r>
  <r>
    <x v="17"/>
    <n v="14"/>
    <s v="EW2.14"/>
    <x v="1"/>
    <d v="2020-11-26T00:00:00"/>
    <x v="63"/>
    <n v="8748"/>
    <m/>
    <m/>
    <s v="NA"/>
    <n v="0"/>
    <n v="0"/>
    <s v="NA"/>
    <n v="0"/>
    <n v="3"/>
    <n v="0"/>
    <n v="0"/>
    <m/>
    <n v="3"/>
  </r>
  <r>
    <x v="17"/>
    <n v="14"/>
    <s v="EW2.14"/>
    <x v="1"/>
    <d v="2020-11-26T00:00:00"/>
    <x v="9"/>
    <n v="8875"/>
    <m/>
    <m/>
    <s v="NA"/>
    <n v="0"/>
    <n v="0"/>
    <s v="NA"/>
    <n v="0"/>
    <n v="3"/>
    <n v="0"/>
    <n v="0"/>
    <m/>
    <n v="3"/>
  </r>
  <r>
    <x v="17"/>
    <n v="14"/>
    <s v="EW2.14"/>
    <x v="1"/>
    <d v="2020-11-26T00:00:00"/>
    <x v="99"/>
    <n v="1411"/>
    <m/>
    <m/>
    <s v="NA"/>
    <n v="0"/>
    <n v="0"/>
    <s v="NA"/>
    <n v="0"/>
    <n v="3"/>
    <n v="0"/>
    <n v="0"/>
    <s v="ID corrected from Isotoma fluivatilis subsp. australis to Cotula alpina based on fruiting specimens from Apr2021"/>
    <n v="3"/>
  </r>
  <r>
    <x v="17"/>
    <n v="14"/>
    <s v="EW2.14"/>
    <x v="1"/>
    <d v="2020-11-26T00:00:00"/>
    <x v="91"/>
    <n v="10442"/>
    <m/>
    <m/>
    <s v="NA"/>
    <n v="0"/>
    <n v="0"/>
    <s v="NA"/>
    <n v="0"/>
    <n v="1"/>
    <n v="0"/>
    <n v="0"/>
    <m/>
    <n v="1"/>
  </r>
  <r>
    <x v="17"/>
    <n v="15"/>
    <s v="EW2.15"/>
    <x v="1"/>
    <d v="2020-11-26T00:00:00"/>
    <x v="97"/>
    <n v="3152"/>
    <m/>
    <m/>
    <s v="NA"/>
    <n v="0"/>
    <n v="0"/>
    <s v="NA"/>
    <n v="0"/>
    <n v="1"/>
    <n v="0"/>
    <n v="1"/>
    <m/>
    <n v="1"/>
  </r>
  <r>
    <x v="17"/>
    <n v="15"/>
    <s v="EW2.15"/>
    <x v="1"/>
    <d v="2020-11-26T00:00:00"/>
    <x v="93"/>
    <n v="6404"/>
    <m/>
    <m/>
    <s v="NA"/>
    <n v="0"/>
    <n v="0"/>
    <s v="NA"/>
    <n v="0"/>
    <n v="1"/>
    <n v="0"/>
    <n v="1"/>
    <m/>
    <n v="1"/>
  </r>
  <r>
    <x v="17"/>
    <n v="15"/>
    <s v="EW2.15"/>
    <x v="1"/>
    <d v="2020-11-26T00:00:00"/>
    <x v="88"/>
    <n v="7961"/>
    <m/>
    <m/>
    <s v="NA"/>
    <n v="0"/>
    <n v="0"/>
    <s v="NA"/>
    <n v="0"/>
    <n v="2"/>
    <n v="0"/>
    <n v="0"/>
    <m/>
    <n v="2"/>
  </r>
  <r>
    <x v="17"/>
    <n v="15"/>
    <s v="EW2.15"/>
    <x v="1"/>
    <d v="2020-11-26T00:00:00"/>
    <x v="103"/>
    <n v="4621"/>
    <m/>
    <m/>
    <s v="NA"/>
    <n v="0"/>
    <n v="0"/>
    <s v="NA"/>
    <n v="0"/>
    <n v="1"/>
    <n v="0"/>
    <n v="1"/>
    <m/>
    <n v="1"/>
  </r>
  <r>
    <x v="17"/>
    <n v="15"/>
    <s v="EW2.15"/>
    <x v="1"/>
    <d v="2020-11-26T00:00:00"/>
    <x v="61"/>
    <n v="4232"/>
    <m/>
    <m/>
    <s v="NA"/>
    <n v="0"/>
    <n v="0"/>
    <s v="NA"/>
    <n v="0"/>
    <n v="7"/>
    <n v="1"/>
    <n v="0"/>
    <m/>
    <n v="7"/>
  </r>
  <r>
    <x v="17"/>
    <n v="15"/>
    <s v="EW2.15"/>
    <x v="1"/>
    <d v="2020-11-26T00:00:00"/>
    <x v="9"/>
    <n v="8875"/>
    <m/>
    <m/>
    <s v="NA"/>
    <n v="0"/>
    <n v="0"/>
    <s v="NA"/>
    <n v="0"/>
    <n v="1"/>
    <n v="0"/>
    <n v="0"/>
    <m/>
    <n v="1"/>
  </r>
  <r>
    <x v="17"/>
    <n v="16"/>
    <s v="EW2.16"/>
    <x v="1"/>
    <d v="2020-11-26T00:00:00"/>
    <x v="97"/>
    <n v="3152"/>
    <m/>
    <m/>
    <s v="NA"/>
    <n v="0"/>
    <n v="0"/>
    <s v="NA"/>
    <n v="0"/>
    <n v="1"/>
    <n v="0"/>
    <n v="0"/>
    <m/>
    <n v="1"/>
  </r>
  <r>
    <x v="17"/>
    <n v="16"/>
    <s v="EW2.16"/>
    <x v="1"/>
    <d v="2020-11-26T00:00:00"/>
    <x v="88"/>
    <n v="7961"/>
    <m/>
    <m/>
    <s v="NA"/>
    <n v="0"/>
    <n v="0"/>
    <s v="NA"/>
    <n v="0"/>
    <n v="1"/>
    <n v="0"/>
    <n v="0"/>
    <m/>
    <n v="1"/>
  </r>
  <r>
    <x v="17"/>
    <n v="16"/>
    <s v="EW2.16"/>
    <x v="1"/>
    <d v="2020-11-26T00:00:00"/>
    <x v="99"/>
    <n v="1411"/>
    <m/>
    <m/>
    <s v="NA"/>
    <n v="0"/>
    <n v="0"/>
    <s v="NA"/>
    <n v="0"/>
    <n v="2"/>
    <n v="0"/>
    <n v="0"/>
    <s v="ID corrected from Isotoma fluivatilis subsp. australis to Cotula alpina based on fruiting specimens from Apr2021"/>
    <n v="2"/>
  </r>
  <r>
    <x v="17"/>
    <n v="16"/>
    <s v="EW2.16"/>
    <x v="1"/>
    <d v="2020-11-26T00:00:00"/>
    <x v="100"/>
    <n v="9904"/>
    <m/>
    <m/>
    <s v="NA"/>
    <n v="0"/>
    <n v="0"/>
    <s v="NA"/>
    <n v="0"/>
    <n v="3"/>
    <n v="0"/>
    <n v="2"/>
    <s v="previously misID'd as Gamochaeta"/>
    <n v="3"/>
  </r>
  <r>
    <x v="17"/>
    <n v="16"/>
    <s v="EW2.16"/>
    <x v="1"/>
    <d v="2020-11-26T00:00:00"/>
    <x v="105"/>
    <n v="2222"/>
    <m/>
    <m/>
    <s v="NA"/>
    <n v="0"/>
    <n v="0"/>
    <s v="NA"/>
    <n v="0"/>
    <n v="2"/>
    <n v="0"/>
    <n v="0"/>
    <m/>
    <n v="2"/>
  </r>
  <r>
    <x v="17"/>
    <n v="16"/>
    <s v="EW2.16"/>
    <x v="1"/>
    <d v="2020-11-26T00:00:00"/>
    <x v="38"/>
    <n v="1400"/>
    <m/>
    <m/>
    <s v="NA"/>
    <n v="0"/>
    <n v="0"/>
    <s v="NA"/>
    <n v="0"/>
    <n v="1"/>
    <n v="0"/>
    <n v="0"/>
    <m/>
    <n v="1"/>
  </r>
  <r>
    <x v="17"/>
    <n v="16"/>
    <s v="EW2.16"/>
    <x v="1"/>
    <d v="2020-11-26T00:00:00"/>
    <x v="133"/>
    <n v="2327"/>
    <m/>
    <m/>
    <s v="NA"/>
    <n v="0"/>
    <n v="0"/>
    <s v="NA"/>
    <n v="0"/>
    <n v="1"/>
    <n v="0"/>
    <n v="0"/>
    <m/>
    <n v="1"/>
  </r>
  <r>
    <x v="17"/>
    <n v="16"/>
    <s v="EW2.16"/>
    <x v="1"/>
    <d v="2020-11-26T00:00:00"/>
    <x v="98"/>
    <n v="3131"/>
    <m/>
    <m/>
    <s v="NA"/>
    <n v="0"/>
    <n v="0"/>
    <s v="NA"/>
    <n v="0"/>
    <n v="1"/>
    <n v="0"/>
    <n v="0"/>
    <m/>
    <n v="1"/>
  </r>
  <r>
    <x v="17"/>
    <n v="17"/>
    <s v="EW2.17"/>
    <x v="1"/>
    <d v="2020-11-26T00:00:00"/>
    <x v="61"/>
    <n v="4232"/>
    <m/>
    <m/>
    <s v="NA"/>
    <n v="3"/>
    <n v="0"/>
    <s v="NA"/>
    <n v="0"/>
    <n v="6"/>
    <n v="1"/>
    <n v="0"/>
    <m/>
    <n v="9"/>
  </r>
  <r>
    <x v="17"/>
    <n v="17"/>
    <s v="EW2.17"/>
    <x v="1"/>
    <d v="2020-11-26T00:00:00"/>
    <x v="88"/>
    <n v="7961"/>
    <m/>
    <m/>
    <s v="NA"/>
    <n v="0"/>
    <n v="0"/>
    <s v="NA"/>
    <n v="0"/>
    <n v="7"/>
    <n v="0"/>
    <n v="0"/>
    <m/>
    <n v="7"/>
  </r>
  <r>
    <x v="17"/>
    <n v="17"/>
    <s v="EW2.17"/>
    <x v="1"/>
    <d v="2020-11-26T00:00:00"/>
    <x v="97"/>
    <n v="3152"/>
    <m/>
    <m/>
    <s v="NA"/>
    <n v="0"/>
    <n v="0"/>
    <s v="NA"/>
    <n v="0"/>
    <n v="2"/>
    <n v="0"/>
    <n v="2"/>
    <m/>
    <n v="2"/>
  </r>
  <r>
    <x v="17"/>
    <n v="17"/>
    <s v="EW2.17"/>
    <x v="1"/>
    <d v="2020-11-26T00:00:00"/>
    <x v="106"/>
    <n v="3440"/>
    <m/>
    <m/>
    <s v="NA"/>
    <n v="0"/>
    <n v="0"/>
    <s v="NA"/>
    <n v="0"/>
    <n v="3"/>
    <n v="0"/>
    <n v="0"/>
    <m/>
    <n v="3"/>
  </r>
  <r>
    <x v="17"/>
    <n v="17"/>
    <s v="EW2.17"/>
    <x v="1"/>
    <d v="2020-11-26T00:00:00"/>
    <x v="99"/>
    <n v="1411"/>
    <m/>
    <m/>
    <s v="NA"/>
    <n v="0"/>
    <n v="0"/>
    <s v="NA"/>
    <n v="0"/>
    <n v="2"/>
    <n v="0"/>
    <n v="0"/>
    <s v="ID corrected from Isotoma fluivatilis subsp. australis to Cotula alpina based on fruiting specimens from Apr2021"/>
    <n v="2"/>
  </r>
  <r>
    <x v="17"/>
    <n v="17"/>
    <s v="EW2.17"/>
    <x v="1"/>
    <d v="2020-11-26T00:00:00"/>
    <x v="103"/>
    <n v="4621"/>
    <m/>
    <m/>
    <s v="NA"/>
    <n v="0"/>
    <n v="0"/>
    <s v="NA"/>
    <n v="0"/>
    <n v="4"/>
    <n v="0"/>
    <n v="4"/>
    <m/>
    <n v="4"/>
  </r>
  <r>
    <x v="17"/>
    <n v="17"/>
    <s v="EW2.17"/>
    <x v="1"/>
    <d v="2020-11-26T00:00:00"/>
    <x v="68"/>
    <n v="4145"/>
    <m/>
    <m/>
    <s v="NA"/>
    <n v="0"/>
    <n v="0"/>
    <s v="NA"/>
    <n v="0"/>
    <n v="1"/>
    <n v="0"/>
    <n v="0"/>
    <s v="previously misID'd as Euc dalrympleana"/>
    <n v="1"/>
  </r>
  <r>
    <x v="17"/>
    <n v="17"/>
    <s v="EW2.17"/>
    <x v="1"/>
    <d v="2020-11-26T00:00:00"/>
    <x v="134"/>
    <n v="3326"/>
    <m/>
    <m/>
    <s v="NA"/>
    <n v="0"/>
    <n v="0"/>
    <s v="NA"/>
    <n v="0"/>
    <n v="1"/>
    <n v="0"/>
    <n v="0"/>
    <m/>
    <n v="1"/>
  </r>
  <r>
    <x v="17"/>
    <n v="17"/>
    <s v="EW2.17"/>
    <x v="1"/>
    <d v="2020-11-26T00:00:00"/>
    <x v="62"/>
    <n v="2203"/>
    <m/>
    <m/>
    <s v="NA"/>
    <n v="0"/>
    <n v="0"/>
    <s v="NA"/>
    <n v="0"/>
    <n v="1"/>
    <n v="0"/>
    <n v="0"/>
    <m/>
    <n v="1"/>
  </r>
  <r>
    <x v="17"/>
    <n v="17"/>
    <s v="EW2.17"/>
    <x v="1"/>
    <d v="2020-11-26T00:00:00"/>
    <x v="98"/>
    <n v="3131"/>
    <m/>
    <m/>
    <s v="NA"/>
    <n v="0"/>
    <n v="0"/>
    <s v="NA"/>
    <n v="0"/>
    <n v="1"/>
    <n v="0"/>
    <n v="0"/>
    <m/>
    <n v="1"/>
  </r>
  <r>
    <x v="17"/>
    <n v="18"/>
    <s v="EW2.18"/>
    <x v="1"/>
    <d v="2020-11-26T00:00:00"/>
    <x v="9"/>
    <n v="8875"/>
    <m/>
    <m/>
    <s v="NA"/>
    <n v="0"/>
    <n v="0"/>
    <s v="NA"/>
    <n v="0"/>
    <n v="2"/>
    <n v="0"/>
    <n v="0"/>
    <m/>
    <n v="2"/>
  </r>
  <r>
    <x v="17"/>
    <n v="18"/>
    <s v="EW2.18"/>
    <x v="1"/>
    <d v="2020-11-26T00:00:00"/>
    <x v="100"/>
    <n v="9904"/>
    <m/>
    <m/>
    <s v="NA"/>
    <n v="0"/>
    <n v="0"/>
    <s v="NA"/>
    <n v="0"/>
    <n v="1"/>
    <n v="0"/>
    <n v="1"/>
    <s v="previously misID'd as Gamochaeta"/>
    <n v="1"/>
  </r>
  <r>
    <x v="17"/>
    <n v="18"/>
    <s v="EW2.18"/>
    <x v="1"/>
    <d v="2020-11-26T00:00:00"/>
    <x v="91"/>
    <n v="10442"/>
    <m/>
    <m/>
    <s v="NA"/>
    <n v="0"/>
    <n v="0"/>
    <s v="NA"/>
    <n v="0"/>
    <n v="2"/>
    <n v="0"/>
    <n v="0"/>
    <m/>
    <n v="2"/>
  </r>
  <r>
    <x v="17"/>
    <n v="18"/>
    <s v="EW2.18"/>
    <x v="1"/>
    <d v="2020-11-26T00:00:00"/>
    <x v="106"/>
    <n v="3440"/>
    <m/>
    <m/>
    <s v="NA"/>
    <n v="0"/>
    <n v="0"/>
    <s v="NA"/>
    <n v="0"/>
    <n v="8"/>
    <n v="0"/>
    <n v="0"/>
    <m/>
    <n v="8"/>
  </r>
  <r>
    <x v="17"/>
    <n v="18"/>
    <s v="EW2.18"/>
    <x v="1"/>
    <d v="2020-11-26T00:00:00"/>
    <x v="61"/>
    <n v="4232"/>
    <m/>
    <m/>
    <s v="NA"/>
    <n v="1"/>
    <n v="0"/>
    <s v="NA"/>
    <n v="0"/>
    <n v="8"/>
    <n v="0"/>
    <n v="0"/>
    <m/>
    <n v="9"/>
  </r>
  <r>
    <x v="17"/>
    <n v="18"/>
    <s v="EW2.18"/>
    <x v="1"/>
    <d v="2020-11-26T00:00:00"/>
    <x v="99"/>
    <n v="1411"/>
    <m/>
    <m/>
    <s v="NA"/>
    <n v="0"/>
    <n v="0"/>
    <s v="NA"/>
    <n v="0"/>
    <n v="6"/>
    <n v="0"/>
    <n v="0"/>
    <s v="ID corrected from Isotoma fluivatilis subsp. australis to Cotula alpina based on fruiting specimens from Apr2021"/>
    <n v="6"/>
  </r>
  <r>
    <x v="17"/>
    <n v="18"/>
    <s v="EW2.18"/>
    <x v="1"/>
    <d v="2020-11-26T00:00:00"/>
    <x v="63"/>
    <n v="8748"/>
    <m/>
    <m/>
    <s v="NA"/>
    <n v="0"/>
    <n v="0"/>
    <s v="NA"/>
    <n v="0"/>
    <n v="1"/>
    <n v="0"/>
    <n v="1"/>
    <m/>
    <n v="1"/>
  </r>
  <r>
    <x v="17"/>
    <n v="18"/>
    <s v="EW2.18"/>
    <x v="1"/>
    <d v="2020-11-26T00:00:00"/>
    <x v="88"/>
    <n v="7961"/>
    <m/>
    <m/>
    <s v="NA"/>
    <n v="0"/>
    <n v="0"/>
    <s v="NA"/>
    <n v="0"/>
    <n v="2"/>
    <n v="0"/>
    <n v="0"/>
    <m/>
    <n v="2"/>
  </r>
  <r>
    <x v="17"/>
    <n v="19"/>
    <s v="EW2.19"/>
    <x v="1"/>
    <d v="2020-11-26T00:00:00"/>
    <x v="68"/>
    <n v="4145"/>
    <m/>
    <m/>
    <s v="NA"/>
    <n v="0"/>
    <n v="0"/>
    <s v="NA"/>
    <n v="0"/>
    <n v="1"/>
    <n v="0"/>
    <n v="0"/>
    <m/>
    <n v="1"/>
  </r>
  <r>
    <x v="17"/>
    <n v="19"/>
    <s v="EW2.19"/>
    <x v="1"/>
    <d v="2020-11-26T00:00:00"/>
    <x v="61"/>
    <n v="4232"/>
    <m/>
    <m/>
    <s v="NA"/>
    <n v="1"/>
    <n v="0"/>
    <s v="NA"/>
    <n v="0"/>
    <n v="30"/>
    <n v="0"/>
    <n v="0"/>
    <m/>
    <n v="31"/>
  </r>
  <r>
    <x v="17"/>
    <n v="19"/>
    <s v="EW2.19"/>
    <x v="1"/>
    <d v="2020-11-26T00:00:00"/>
    <x v="106"/>
    <n v="3440"/>
    <m/>
    <m/>
    <s v="NA"/>
    <n v="0"/>
    <n v="0"/>
    <s v="NA"/>
    <n v="0"/>
    <n v="12"/>
    <n v="0"/>
    <n v="0"/>
    <m/>
    <n v="12"/>
  </r>
  <r>
    <x v="17"/>
    <n v="19"/>
    <s v="EW2.19"/>
    <x v="1"/>
    <d v="2020-11-26T00:00:00"/>
    <x v="97"/>
    <n v="3152"/>
    <m/>
    <m/>
    <s v="NA"/>
    <n v="0"/>
    <n v="0"/>
    <s v="NA"/>
    <n v="0"/>
    <n v="2"/>
    <n v="0"/>
    <n v="1"/>
    <m/>
    <n v="2"/>
  </r>
  <r>
    <x v="17"/>
    <n v="19"/>
    <s v="EW2.19"/>
    <x v="1"/>
    <d v="2020-11-26T00:00:00"/>
    <x v="63"/>
    <n v="8748"/>
    <m/>
    <m/>
    <s v="NA"/>
    <n v="0"/>
    <n v="0"/>
    <s v="NA"/>
    <n v="0"/>
    <n v="5"/>
    <n v="0"/>
    <n v="1"/>
    <s v="previously misID'd as Tetrarrhena"/>
    <n v="5"/>
  </r>
  <r>
    <x v="17"/>
    <n v="19"/>
    <s v="EW2.19"/>
    <x v="1"/>
    <d v="2020-11-26T00:00:00"/>
    <x v="103"/>
    <n v="4621"/>
    <m/>
    <m/>
    <s v="NA"/>
    <n v="0"/>
    <n v="0"/>
    <s v="NA"/>
    <n v="0"/>
    <n v="5"/>
    <n v="0"/>
    <n v="4"/>
    <m/>
    <n v="5"/>
  </r>
  <r>
    <x v="17"/>
    <n v="19"/>
    <s v="EW2.19"/>
    <x v="1"/>
    <d v="2020-11-26T00:00:00"/>
    <x v="9"/>
    <n v="8875"/>
    <m/>
    <m/>
    <s v="NA"/>
    <n v="0"/>
    <n v="0"/>
    <s v="NA"/>
    <n v="0"/>
    <n v="2"/>
    <n v="0"/>
    <n v="0"/>
    <m/>
    <n v="2"/>
  </r>
  <r>
    <x v="17"/>
    <n v="19"/>
    <s v="EW2.19"/>
    <x v="1"/>
    <d v="2020-11-26T00:00:00"/>
    <x v="99"/>
    <n v="1411"/>
    <m/>
    <m/>
    <s v="NA"/>
    <n v="0"/>
    <n v="0"/>
    <s v="NA"/>
    <n v="0"/>
    <n v="3"/>
    <n v="0"/>
    <n v="0"/>
    <s v="ID corrected from Isotoma fluivatilis subsp. australis to Cotula alpina based on fruiting specimens from Apr2021"/>
    <n v="3"/>
  </r>
  <r>
    <x v="17"/>
    <n v="19"/>
    <s v="EW2.19"/>
    <x v="1"/>
    <d v="2020-11-26T00:00:00"/>
    <x v="42"/>
    <s v="LUZU"/>
    <m/>
    <m/>
    <s v="NA"/>
    <n v="0"/>
    <n v="0"/>
    <s v="NA"/>
    <n v="0"/>
    <n v="1"/>
    <n v="0"/>
    <n v="1"/>
    <m/>
    <n v="1"/>
  </r>
  <r>
    <x v="17"/>
    <n v="19"/>
    <s v="EW2.19"/>
    <x v="1"/>
    <d v="2020-11-26T00:00:00"/>
    <x v="100"/>
    <n v="9904"/>
    <m/>
    <m/>
    <s v="NA"/>
    <n v="0"/>
    <n v="0"/>
    <s v="NA"/>
    <n v="0"/>
    <n v="3"/>
    <n v="0"/>
    <n v="2"/>
    <s v="tally combined with that for previously misID'd Gamochaeta"/>
    <n v="3"/>
  </r>
  <r>
    <x v="17"/>
    <n v="20"/>
    <s v="EW2.20"/>
    <x v="1"/>
    <d v="2020-11-26T00:00:00"/>
    <x v="61"/>
    <n v="4232"/>
    <m/>
    <m/>
    <s v="NA"/>
    <n v="1"/>
    <n v="0"/>
    <s v="NA"/>
    <n v="0"/>
    <n v="33"/>
    <n v="0"/>
    <n v="0"/>
    <m/>
    <n v="34"/>
  </r>
  <r>
    <x v="17"/>
    <n v="20"/>
    <s v="EW2.20"/>
    <x v="1"/>
    <d v="2020-11-26T00:00:00"/>
    <x v="101"/>
    <n v="11146"/>
    <m/>
    <m/>
    <s v="NA"/>
    <n v="0"/>
    <n v="0"/>
    <s v="NA"/>
    <n v="0"/>
    <n v="5"/>
    <n v="0"/>
    <n v="0"/>
    <s v="ID corrected from Chrysocephalum apiculatum to Pseudognaphalium luteo-album based on Apr2021 observations; tally combined with duplicate record"/>
    <n v="5"/>
  </r>
  <r>
    <x v="17"/>
    <n v="20"/>
    <s v="EW2.20"/>
    <x v="1"/>
    <d v="2020-11-26T00:00:00"/>
    <x v="106"/>
    <n v="3440"/>
    <m/>
    <m/>
    <s v="NA"/>
    <n v="0"/>
    <n v="0"/>
    <s v="NA"/>
    <n v="0"/>
    <n v="6"/>
    <n v="0"/>
    <n v="0"/>
    <m/>
    <n v="6"/>
  </r>
  <r>
    <x v="17"/>
    <n v="20"/>
    <s v="EW2.20"/>
    <x v="1"/>
    <d v="2020-11-26T00:00:00"/>
    <x v="63"/>
    <n v="8748"/>
    <m/>
    <m/>
    <s v="NA"/>
    <n v="0"/>
    <n v="0"/>
    <s v="NA"/>
    <n v="0"/>
    <n v="3"/>
    <n v="0"/>
    <n v="2"/>
    <m/>
    <n v="3"/>
  </r>
  <r>
    <x v="17"/>
    <n v="20"/>
    <s v="EW2.20"/>
    <x v="1"/>
    <d v="2020-11-26T00:00:00"/>
    <x v="77"/>
    <n v="4169"/>
    <m/>
    <m/>
    <s v="NA"/>
    <n v="0"/>
    <n v="0"/>
    <s v="NA"/>
    <n v="0"/>
    <n v="1"/>
    <n v="0"/>
    <m/>
    <m/>
    <n v="1"/>
  </r>
  <r>
    <x v="17"/>
    <n v="20"/>
    <s v="EW2.20"/>
    <x v="1"/>
    <d v="2020-11-26T00:00:00"/>
    <x v="55"/>
    <n v="11903"/>
    <m/>
    <m/>
    <s v="NA"/>
    <n v="0"/>
    <n v="0"/>
    <s v="NA"/>
    <n v="0"/>
    <n v="2"/>
    <n v="0"/>
    <n v="0"/>
    <m/>
    <n v="2"/>
  </r>
  <r>
    <x v="17"/>
    <n v="20"/>
    <s v="EW2.20"/>
    <x v="1"/>
    <d v="2020-11-26T00:00:00"/>
    <x v="100"/>
    <n v="9904"/>
    <m/>
    <m/>
    <s v="NA"/>
    <n v="0"/>
    <n v="0"/>
    <s v="NA"/>
    <n v="0"/>
    <n v="4"/>
    <n v="0"/>
    <n v="30"/>
    <m/>
    <n v="4"/>
  </r>
  <r>
    <x v="17"/>
    <n v="20"/>
    <s v="EW2.20"/>
    <x v="1"/>
    <d v="2020-11-26T00:00:00"/>
    <x v="97"/>
    <n v="3152"/>
    <m/>
    <m/>
    <s v="NA"/>
    <n v="0"/>
    <n v="0"/>
    <s v="NA"/>
    <n v="0"/>
    <n v="2"/>
    <n v="0"/>
    <n v="2"/>
    <m/>
    <n v="2"/>
  </r>
  <r>
    <x v="17"/>
    <n v="20"/>
    <s v="EW2.20"/>
    <x v="1"/>
    <d v="2020-11-26T00:00:00"/>
    <x v="103"/>
    <n v="4621"/>
    <m/>
    <m/>
    <s v="NA"/>
    <n v="0"/>
    <n v="0"/>
    <s v="NA"/>
    <n v="0"/>
    <n v="1"/>
    <n v="0"/>
    <n v="1"/>
    <m/>
    <n v="1"/>
  </r>
  <r>
    <x v="17"/>
    <n v="20"/>
    <s v="EW2.20"/>
    <x v="1"/>
    <d v="2020-11-26T00:00:00"/>
    <x v="134"/>
    <n v="3326"/>
    <m/>
    <m/>
    <s v="NA"/>
    <n v="0"/>
    <n v="0"/>
    <s v="NA"/>
    <n v="0"/>
    <n v="3"/>
    <n v="0"/>
    <n v="0"/>
    <m/>
    <n v="3"/>
  </r>
  <r>
    <x v="17"/>
    <n v="20"/>
    <s v="EW2.20"/>
    <x v="1"/>
    <d v="2020-11-26T00:00:00"/>
    <x v="99"/>
    <n v="1411"/>
    <m/>
    <m/>
    <s v="NA"/>
    <n v="0"/>
    <n v="0"/>
    <s v="NA"/>
    <n v="0"/>
    <n v="2"/>
    <n v="0"/>
    <n v="1"/>
    <s v="ID corrected from Isotoma fluivatilis subsp. australis to Cotula alpina based on fruiting specimens from Apr2021"/>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5">
  <r>
    <x v="0"/>
    <x v="0"/>
    <s v="BS1.1"/>
    <x v="0"/>
    <m/>
    <x v="0"/>
    <n v="7766"/>
    <s v="lignotuber"/>
    <s v="canopy"/>
    <n v="0"/>
    <n v="4"/>
    <n v="0"/>
    <n v="2"/>
    <n v="0"/>
    <n v="0"/>
    <n v="0"/>
    <n v="0"/>
    <m/>
    <n v="4"/>
    <n v="0.66666666666666663"/>
    <n v="0"/>
    <m/>
    <n v="1"/>
  </r>
  <r>
    <x v="0"/>
    <x v="0"/>
    <s v="BS1.1"/>
    <x v="0"/>
    <m/>
    <x v="1"/>
    <n v="3997"/>
    <s v="lignotuber"/>
    <s v="soil-persistent"/>
    <n v="0"/>
    <n v="11"/>
    <n v="0"/>
    <n v="1"/>
    <n v="0"/>
    <n v="0"/>
    <n v="0"/>
    <n v="0"/>
    <m/>
    <n v="11"/>
    <n v="0.91666666666666663"/>
    <n v="0"/>
    <m/>
    <n v="1"/>
  </r>
  <r>
    <x v="0"/>
    <x v="0"/>
    <s v="BS1.1"/>
    <x v="0"/>
    <m/>
    <x v="2"/>
    <n v="2987"/>
    <s v="basal"/>
    <s v="soil-persistent"/>
    <n v="0"/>
    <n v="21"/>
    <n v="0"/>
    <s v="NA"/>
    <n v="0"/>
    <n v="0"/>
    <n v="0"/>
    <n v="0"/>
    <m/>
    <n v="21"/>
    <e v="#VALUE!"/>
    <e v="#VALUE!"/>
    <m/>
    <n v="1"/>
  </r>
  <r>
    <x v="0"/>
    <x v="0"/>
    <s v="BS1.1"/>
    <x v="0"/>
    <m/>
    <x v="3"/>
    <n v="3174"/>
    <s v="rhizome"/>
    <s v="soil-persistent"/>
    <n v="0"/>
    <n v="4"/>
    <n v="0"/>
    <s v="NA"/>
    <n v="0"/>
    <n v="2"/>
    <n v="0"/>
    <n v="0"/>
    <m/>
    <n v="6"/>
    <e v="#VALUE!"/>
    <e v="#VALUE!"/>
    <m/>
    <n v="1"/>
  </r>
  <r>
    <x v="0"/>
    <x v="0"/>
    <s v="BS1.1"/>
    <x v="0"/>
    <m/>
    <x v="4"/>
    <n v="5738"/>
    <s v="basal"/>
    <s v="soil-persistent"/>
    <n v="0"/>
    <n v="1"/>
    <n v="0"/>
    <n v="0"/>
    <n v="0"/>
    <n v="0"/>
    <n v="0"/>
    <n v="0"/>
    <m/>
    <n v="1"/>
    <n v="1"/>
    <n v="0"/>
    <m/>
    <n v="1"/>
  </r>
  <r>
    <x v="0"/>
    <x v="0"/>
    <s v="BS1.1"/>
    <x v="0"/>
    <m/>
    <x v="5"/>
    <n v="6406"/>
    <s v="rhizome"/>
    <s v="transient"/>
    <n v="0"/>
    <n v="1"/>
    <n v="0"/>
    <s v="NA"/>
    <n v="0"/>
    <s v="NA"/>
    <s v="NA"/>
    <s v="NA"/>
    <m/>
    <n v="1"/>
    <e v="#VALUE!"/>
    <e v="#VALUE!"/>
    <m/>
    <n v="1"/>
  </r>
  <r>
    <x v="0"/>
    <x v="0"/>
    <s v="BS1.1"/>
    <x v="0"/>
    <m/>
    <x v="6"/>
    <n v="8872"/>
    <s v="tuber"/>
    <s v="transient"/>
    <n v="0"/>
    <n v="1"/>
    <n v="0"/>
    <s v="NA"/>
    <n v="1"/>
    <s v="NA"/>
    <s v="NA"/>
    <s v="NA"/>
    <m/>
    <n v="1"/>
    <e v="#VALUE!"/>
    <e v="#VALUE!"/>
    <m/>
    <n v="1"/>
  </r>
  <r>
    <x v="0"/>
    <x v="0"/>
    <s v="BS1.1"/>
    <x v="0"/>
    <m/>
    <x v="7"/>
    <n v="5541"/>
    <s v="rhizome"/>
    <s v="non-canopy"/>
    <n v="0"/>
    <n v="50"/>
    <n v="0"/>
    <s v="NA"/>
    <n v="0"/>
    <s v="NA"/>
    <s v="NA"/>
    <s v="NA"/>
    <m/>
    <n v="50"/>
    <e v="#VALUE!"/>
    <e v="#VALUE!"/>
    <m/>
    <n v="1"/>
  </r>
  <r>
    <x v="0"/>
    <x v="0"/>
    <s v="BS1.1"/>
    <x v="0"/>
    <m/>
    <x v="8"/>
    <n v="7993"/>
    <s v="rhizome"/>
    <s v="non-canopy"/>
    <n v="0"/>
    <n v="10"/>
    <n v="0"/>
    <s v="NA"/>
    <n v="0"/>
    <s v="NA"/>
    <s v="NA"/>
    <s v="NA"/>
    <m/>
    <n v="10"/>
    <e v="#VALUE!"/>
    <e v="#VALUE!"/>
    <m/>
    <n v="1"/>
  </r>
  <r>
    <x v="0"/>
    <x v="1"/>
    <s v="BS1.2"/>
    <x v="0"/>
    <m/>
    <x v="9"/>
    <n v="8875"/>
    <s v="lignotuber"/>
    <s v="soil-persistent"/>
    <n v="0"/>
    <n v="0"/>
    <n v="0"/>
    <n v="2"/>
    <n v="0"/>
    <n v="2"/>
    <n v="0"/>
    <n v="0"/>
    <m/>
    <n v="2"/>
    <n v="0"/>
    <n v="1"/>
    <m/>
    <n v="1"/>
  </r>
  <r>
    <x v="0"/>
    <x v="1"/>
    <s v="BS1.2"/>
    <x v="0"/>
    <m/>
    <x v="1"/>
    <n v="3997"/>
    <s v="lignotuber"/>
    <s v="soil-persistent"/>
    <n v="0"/>
    <n v="9"/>
    <n v="0"/>
    <n v="0"/>
    <n v="0"/>
    <n v="3"/>
    <n v="0"/>
    <n v="0"/>
    <m/>
    <n v="12"/>
    <n v="1"/>
    <n v="0.33333333333333331"/>
    <m/>
    <n v="1"/>
  </r>
  <r>
    <x v="0"/>
    <x v="1"/>
    <s v="BS1.2"/>
    <x v="0"/>
    <m/>
    <x v="0"/>
    <n v="7766"/>
    <s v="lignotuber"/>
    <s v="canopy"/>
    <n v="0"/>
    <n v="1"/>
    <n v="0"/>
    <n v="0"/>
    <n v="0"/>
    <n v="1"/>
    <n v="0"/>
    <n v="0"/>
    <m/>
    <n v="2"/>
    <n v="1"/>
    <n v="1"/>
    <m/>
    <n v="1"/>
  </r>
  <r>
    <x v="0"/>
    <x v="1"/>
    <s v="BS1.2"/>
    <x v="0"/>
    <m/>
    <x v="2"/>
    <n v="2987"/>
    <s v="basal"/>
    <s v="soil-persistent"/>
    <n v="0"/>
    <n v="3"/>
    <n v="0"/>
    <s v="NA"/>
    <n v="0"/>
    <n v="0"/>
    <n v="0"/>
    <n v="0"/>
    <m/>
    <n v="3"/>
    <e v="#VALUE!"/>
    <e v="#VALUE!"/>
    <m/>
    <n v="1"/>
  </r>
  <r>
    <x v="0"/>
    <x v="1"/>
    <s v="BS1.2"/>
    <x v="0"/>
    <m/>
    <x v="7"/>
    <n v="5541"/>
    <s v="rhizome"/>
    <s v="non-canopy"/>
    <n v="0"/>
    <n v="21"/>
    <n v="0"/>
    <s v="NA"/>
    <n v="0"/>
    <s v="NA"/>
    <s v="NA"/>
    <s v="NA"/>
    <m/>
    <n v="21"/>
    <e v="#VALUE!"/>
    <e v="#VALUE!"/>
    <m/>
    <n v="1"/>
  </r>
  <r>
    <x v="0"/>
    <x v="1"/>
    <s v="BS1.2"/>
    <x v="0"/>
    <m/>
    <x v="8"/>
    <n v="7993"/>
    <s v="rhizome"/>
    <s v="non-canopy"/>
    <n v="0"/>
    <n v="30"/>
    <n v="0"/>
    <s v="NA"/>
    <n v="0"/>
    <s v="NA"/>
    <s v="NA"/>
    <s v="NA"/>
    <m/>
    <n v="30"/>
    <e v="#VALUE!"/>
    <e v="#VALUE!"/>
    <m/>
    <n v="1"/>
  </r>
  <r>
    <x v="0"/>
    <x v="1"/>
    <s v="BS1.2"/>
    <x v="0"/>
    <m/>
    <x v="10"/>
    <n v="2469"/>
    <s v="rhizome"/>
    <s v="non-canopy"/>
    <n v="0"/>
    <n v="2"/>
    <n v="0"/>
    <n v="0"/>
    <n v="0"/>
    <n v="0"/>
    <n v="0"/>
    <n v="0"/>
    <m/>
    <n v="2"/>
    <n v="1"/>
    <n v="0"/>
    <m/>
    <n v="1"/>
  </r>
  <r>
    <x v="0"/>
    <x v="2"/>
    <s v="BS1.3"/>
    <x v="0"/>
    <m/>
    <x v="1"/>
    <n v="3997"/>
    <s v="lignotuber"/>
    <s v="soil-persistent"/>
    <n v="0"/>
    <n v="14"/>
    <n v="0"/>
    <n v="6"/>
    <n v="0"/>
    <n v="3"/>
    <n v="0"/>
    <n v="0"/>
    <m/>
    <n v="17"/>
    <n v="0.7"/>
    <n v="0.15"/>
    <m/>
    <n v="1"/>
  </r>
  <r>
    <x v="0"/>
    <x v="2"/>
    <s v="BS1.3"/>
    <x v="0"/>
    <m/>
    <x v="0"/>
    <n v="7766"/>
    <s v="lignotuber"/>
    <s v="canopy"/>
    <n v="0"/>
    <n v="3"/>
    <n v="0"/>
    <n v="0"/>
    <n v="0"/>
    <n v="0"/>
    <n v="0"/>
    <n v="0"/>
    <m/>
    <n v="3"/>
    <n v="1"/>
    <n v="0"/>
    <m/>
    <n v="1"/>
  </r>
  <r>
    <x v="0"/>
    <x v="2"/>
    <s v="BS1.3"/>
    <x v="0"/>
    <m/>
    <x v="11"/>
    <n v="2852"/>
    <s v="basal"/>
    <s v="soil-persistent"/>
    <n v="0"/>
    <n v="5"/>
    <n v="0"/>
    <s v="NA"/>
    <n v="0"/>
    <n v="0"/>
    <n v="0"/>
    <n v="0"/>
    <m/>
    <n v="5"/>
    <e v="#VALUE!"/>
    <e v="#VALUE!"/>
    <m/>
    <n v="1"/>
  </r>
  <r>
    <x v="0"/>
    <x v="2"/>
    <s v="BS1.3"/>
    <x v="0"/>
    <m/>
    <x v="2"/>
    <n v="2987"/>
    <s v="basal"/>
    <s v="soil-persistent"/>
    <n v="0"/>
    <n v="8"/>
    <n v="0"/>
    <s v="NA"/>
    <n v="0"/>
    <n v="0"/>
    <n v="0"/>
    <n v="0"/>
    <m/>
    <n v="8"/>
    <e v="#VALUE!"/>
    <e v="#VALUE!"/>
    <m/>
    <n v="1"/>
  </r>
  <r>
    <x v="0"/>
    <x v="2"/>
    <s v="BS1.3"/>
    <x v="0"/>
    <m/>
    <x v="3"/>
    <n v="3174"/>
    <s v="rhizome"/>
    <s v="soil-persistent"/>
    <n v="0"/>
    <n v="60"/>
    <n v="0"/>
    <n v="0"/>
    <n v="0"/>
    <n v="0"/>
    <n v="0"/>
    <n v="0"/>
    <m/>
    <n v="60"/>
    <n v="1"/>
    <n v="0"/>
    <m/>
    <n v="1"/>
  </r>
  <r>
    <x v="0"/>
    <x v="2"/>
    <s v="BS1.3"/>
    <x v="0"/>
    <m/>
    <x v="7"/>
    <n v="5541"/>
    <s v="rhizome"/>
    <s v="non-canopy"/>
    <n v="0"/>
    <n v="2"/>
    <n v="0"/>
    <s v="NA"/>
    <n v="0"/>
    <s v="NA"/>
    <s v="NA"/>
    <s v="NA"/>
    <m/>
    <n v="2"/>
    <e v="#VALUE!"/>
    <e v="#VALUE!"/>
    <m/>
    <n v="1"/>
  </r>
  <r>
    <x v="0"/>
    <x v="2"/>
    <s v="BS1.3"/>
    <x v="0"/>
    <m/>
    <x v="10"/>
    <n v="2469"/>
    <s v="rhizome"/>
    <s v="non-canopy"/>
    <n v="0"/>
    <n v="3"/>
    <n v="0"/>
    <n v="0"/>
    <n v="0"/>
    <n v="0"/>
    <n v="0"/>
    <n v="0"/>
    <m/>
    <n v="3"/>
    <n v="1"/>
    <n v="0"/>
    <m/>
    <n v="1"/>
  </r>
  <r>
    <x v="0"/>
    <x v="3"/>
    <s v="BS1.4"/>
    <x v="0"/>
    <m/>
    <x v="0"/>
    <n v="7766"/>
    <s v="lignotuber"/>
    <s v="canopy"/>
    <n v="0"/>
    <n v="3"/>
    <n v="0"/>
    <n v="1"/>
    <n v="0"/>
    <n v="0"/>
    <n v="0"/>
    <n v="0"/>
    <m/>
    <n v="3"/>
    <n v="0.75"/>
    <n v="0"/>
    <m/>
    <n v="1"/>
  </r>
  <r>
    <x v="0"/>
    <x v="3"/>
    <s v="BS1.4"/>
    <x v="0"/>
    <m/>
    <x v="4"/>
    <n v="5738"/>
    <s v="basal"/>
    <s v="soil-persistent"/>
    <n v="0"/>
    <n v="2"/>
    <n v="0"/>
    <n v="3"/>
    <n v="0"/>
    <n v="0"/>
    <n v="0"/>
    <n v="0"/>
    <m/>
    <n v="2"/>
    <n v="0.4"/>
    <n v="0"/>
    <m/>
    <n v="1"/>
  </r>
  <r>
    <x v="0"/>
    <x v="3"/>
    <s v="BS1.4"/>
    <x v="0"/>
    <m/>
    <x v="1"/>
    <n v="3997"/>
    <s v="lignotuber"/>
    <s v="soil-persistent"/>
    <n v="0"/>
    <n v="8"/>
    <n v="0"/>
    <n v="0"/>
    <n v="0"/>
    <n v="0"/>
    <n v="0"/>
    <n v="0"/>
    <m/>
    <n v="8"/>
    <n v="1"/>
    <n v="0"/>
    <m/>
    <n v="1"/>
  </r>
  <r>
    <x v="0"/>
    <x v="3"/>
    <s v="BS1.4"/>
    <x v="0"/>
    <m/>
    <x v="2"/>
    <n v="2987"/>
    <s v="basal"/>
    <s v="soil-persistent"/>
    <n v="0"/>
    <n v="1"/>
    <n v="0"/>
    <s v="NA"/>
    <n v="0"/>
    <n v="0"/>
    <n v="0"/>
    <n v="0"/>
    <m/>
    <n v="1"/>
    <e v="#VALUE!"/>
    <e v="#VALUE!"/>
    <m/>
    <n v="1"/>
  </r>
  <r>
    <x v="0"/>
    <x v="3"/>
    <s v="BS1.4"/>
    <x v="0"/>
    <m/>
    <x v="7"/>
    <n v="5541"/>
    <s v="rhizome"/>
    <s v="non-canopy"/>
    <n v="0"/>
    <n v="50"/>
    <n v="0"/>
    <s v="NA"/>
    <n v="0"/>
    <s v="NA"/>
    <s v="NA"/>
    <s v="NA"/>
    <m/>
    <n v="50"/>
    <e v="#VALUE!"/>
    <e v="#VALUE!"/>
    <m/>
    <n v="1"/>
  </r>
  <r>
    <x v="0"/>
    <x v="3"/>
    <s v="BS1.4"/>
    <x v="0"/>
    <m/>
    <x v="12"/>
    <n v="2501"/>
    <s v="tussock"/>
    <s v="non-canopy"/>
    <n v="0"/>
    <n v="20"/>
    <n v="0"/>
    <s v="NA"/>
    <n v="0"/>
    <s v="NA"/>
    <s v="NA"/>
    <s v="NA"/>
    <m/>
    <n v="20"/>
    <e v="#VALUE!"/>
    <e v="#VALUE!"/>
    <m/>
    <n v="1"/>
  </r>
  <r>
    <x v="0"/>
    <x v="4"/>
    <s v="BS1.5"/>
    <x v="0"/>
    <m/>
    <x v="9"/>
    <n v="8875"/>
    <s v="lignotuber"/>
    <s v="soil-persistent"/>
    <n v="0"/>
    <n v="0"/>
    <n v="0"/>
    <n v="2"/>
    <n v="0"/>
    <n v="0"/>
    <n v="0"/>
    <n v="0"/>
    <m/>
    <n v="0"/>
    <n v="0"/>
    <n v="0"/>
    <m/>
    <s v=""/>
  </r>
  <r>
    <x v="0"/>
    <x v="4"/>
    <s v="BS1.5"/>
    <x v="0"/>
    <m/>
    <x v="0"/>
    <n v="7766"/>
    <s v="lignotuber"/>
    <s v="canopy"/>
    <n v="0"/>
    <n v="2"/>
    <n v="0"/>
    <n v="0"/>
    <n v="0"/>
    <n v="0"/>
    <n v="0"/>
    <n v="0"/>
    <m/>
    <n v="2"/>
    <n v="1"/>
    <n v="0"/>
    <m/>
    <n v="1"/>
  </r>
  <r>
    <x v="0"/>
    <x v="4"/>
    <s v="BS1.5"/>
    <x v="0"/>
    <m/>
    <x v="4"/>
    <n v="5738"/>
    <s v="basal"/>
    <s v="soil-persistent"/>
    <n v="0"/>
    <n v="2"/>
    <n v="0"/>
    <n v="3"/>
    <n v="0"/>
    <n v="0"/>
    <n v="0"/>
    <n v="0"/>
    <m/>
    <n v="2"/>
    <n v="0.4"/>
    <n v="0"/>
    <m/>
    <n v="1"/>
  </r>
  <r>
    <x v="0"/>
    <x v="4"/>
    <s v="BS1.5"/>
    <x v="0"/>
    <m/>
    <x v="1"/>
    <n v="3997"/>
    <s v="lignotuber"/>
    <s v="soil-persistent"/>
    <n v="0"/>
    <n v="5"/>
    <n v="0"/>
    <n v="0"/>
    <n v="0"/>
    <n v="0"/>
    <n v="0"/>
    <n v="0"/>
    <m/>
    <n v="5"/>
    <n v="1"/>
    <n v="0"/>
    <m/>
    <n v="1"/>
  </r>
  <r>
    <x v="0"/>
    <x v="4"/>
    <s v="BS1.5"/>
    <x v="0"/>
    <m/>
    <x v="3"/>
    <n v="3174"/>
    <s v="rhizome"/>
    <s v="soil-persistent"/>
    <n v="0"/>
    <n v="1"/>
    <n v="0"/>
    <s v="NA"/>
    <n v="0"/>
    <n v="1"/>
    <n v="0"/>
    <n v="0"/>
    <m/>
    <n v="2"/>
    <e v="#VALUE!"/>
    <e v="#VALUE!"/>
    <m/>
    <n v="1"/>
  </r>
  <r>
    <x v="0"/>
    <x v="4"/>
    <s v="BS1.5"/>
    <x v="0"/>
    <m/>
    <x v="7"/>
    <n v="5541"/>
    <s v="rhizome"/>
    <s v="non-canopy"/>
    <n v="0"/>
    <n v="40"/>
    <n v="0"/>
    <s v="NA"/>
    <n v="0"/>
    <s v="NA"/>
    <s v="NA"/>
    <s v="NA"/>
    <m/>
    <n v="40"/>
    <e v="#VALUE!"/>
    <e v="#VALUE!"/>
    <m/>
    <n v="1"/>
  </r>
  <r>
    <x v="0"/>
    <x v="4"/>
    <s v="BS1.5"/>
    <x v="0"/>
    <m/>
    <x v="12"/>
    <n v="2501"/>
    <s v="tussock"/>
    <s v="non-canopy"/>
    <n v="0"/>
    <n v="10"/>
    <n v="0"/>
    <s v="NA"/>
    <n v="0"/>
    <s v="NA"/>
    <s v="NA"/>
    <s v="NA"/>
    <m/>
    <n v="10"/>
    <e v="#VALUE!"/>
    <e v="#VALUE!"/>
    <m/>
    <n v="1"/>
  </r>
  <r>
    <x v="0"/>
    <x v="5"/>
    <s v="BS1.6"/>
    <x v="0"/>
    <m/>
    <x v="3"/>
    <n v="3174"/>
    <s v="rhizome"/>
    <s v="soil-persistent"/>
    <n v="0"/>
    <n v="6"/>
    <n v="0"/>
    <s v="NA"/>
    <n v="0"/>
    <n v="4"/>
    <n v="0"/>
    <n v="0"/>
    <m/>
    <n v="10"/>
    <e v="#VALUE!"/>
    <e v="#VALUE!"/>
    <m/>
    <n v="1"/>
  </r>
  <r>
    <x v="0"/>
    <x v="5"/>
    <s v="BS1.6"/>
    <x v="0"/>
    <m/>
    <x v="10"/>
    <n v="2469"/>
    <s v="rhizome"/>
    <s v="non-canopy"/>
    <n v="0"/>
    <n v="7"/>
    <n v="0"/>
    <n v="0"/>
    <n v="0"/>
    <n v="0"/>
    <n v="0"/>
    <n v="0"/>
    <m/>
    <n v="7"/>
    <n v="1"/>
    <n v="0"/>
    <m/>
    <n v="1"/>
  </r>
  <r>
    <x v="0"/>
    <x v="5"/>
    <s v="BS1.6"/>
    <x v="0"/>
    <m/>
    <x v="1"/>
    <n v="3997"/>
    <s v="lignotuber"/>
    <s v="soil-persistent"/>
    <n v="0"/>
    <n v="13"/>
    <n v="0"/>
    <n v="0"/>
    <n v="0"/>
    <n v="0"/>
    <n v="0"/>
    <n v="0"/>
    <m/>
    <n v="13"/>
    <n v="1"/>
    <n v="0"/>
    <m/>
    <n v="1"/>
  </r>
  <r>
    <x v="0"/>
    <x v="5"/>
    <s v="BS1.6"/>
    <x v="0"/>
    <m/>
    <x v="5"/>
    <n v="6406"/>
    <s v="rhizome"/>
    <s v="transient"/>
    <n v="0"/>
    <n v="1"/>
    <n v="0"/>
    <s v="NA"/>
    <n v="0"/>
    <s v="NA"/>
    <s v="NA"/>
    <s v="NA"/>
    <m/>
    <n v="1"/>
    <e v="#VALUE!"/>
    <e v="#VALUE!"/>
    <m/>
    <n v="1"/>
  </r>
  <r>
    <x v="0"/>
    <x v="5"/>
    <s v="BS1.6"/>
    <x v="0"/>
    <m/>
    <x v="4"/>
    <n v="5738"/>
    <s v="basal"/>
    <s v="soil-persistent"/>
    <n v="0"/>
    <n v="4"/>
    <n v="0"/>
    <n v="3"/>
    <n v="0"/>
    <n v="0"/>
    <n v="0"/>
    <n v="0"/>
    <m/>
    <n v="4"/>
    <n v="0.5714285714285714"/>
    <n v="0"/>
    <m/>
    <n v="1"/>
  </r>
  <r>
    <x v="0"/>
    <x v="5"/>
    <s v="BS1.6"/>
    <x v="0"/>
    <m/>
    <x v="11"/>
    <n v="2852"/>
    <s v="basal"/>
    <s v="soil-persistent"/>
    <n v="0"/>
    <n v="1"/>
    <n v="0"/>
    <s v="NA"/>
    <n v="0"/>
    <n v="0"/>
    <n v="0"/>
    <n v="0"/>
    <m/>
    <n v="1"/>
    <e v="#VALUE!"/>
    <e v="#VALUE!"/>
    <m/>
    <n v="1"/>
  </r>
  <r>
    <x v="0"/>
    <x v="5"/>
    <s v="BS1.6"/>
    <x v="0"/>
    <m/>
    <x v="7"/>
    <n v="5541"/>
    <s v="rhizome"/>
    <s v="non-canopy"/>
    <n v="0"/>
    <n v="50"/>
    <n v="0"/>
    <s v="NA"/>
    <n v="0"/>
    <s v="NA"/>
    <s v="NA"/>
    <s v="NA"/>
    <m/>
    <n v="50"/>
    <e v="#VALUE!"/>
    <e v="#VALUE!"/>
    <m/>
    <n v="1"/>
  </r>
  <r>
    <x v="0"/>
    <x v="5"/>
    <s v="BS1.6"/>
    <x v="0"/>
    <m/>
    <x v="12"/>
    <n v="2501"/>
    <s v="tussock"/>
    <s v="non-canopy"/>
    <n v="0"/>
    <n v="20"/>
    <n v="0"/>
    <s v="NA"/>
    <n v="0"/>
    <s v="NA"/>
    <s v="NA"/>
    <s v="NA"/>
    <m/>
    <n v="20"/>
    <e v="#VALUE!"/>
    <e v="#VALUE!"/>
    <m/>
    <n v="1"/>
  </r>
  <r>
    <x v="0"/>
    <x v="6"/>
    <s v="BS1.7"/>
    <x v="0"/>
    <m/>
    <x v="4"/>
    <n v="5738"/>
    <s v="basal"/>
    <s v="soil-persistent"/>
    <n v="0"/>
    <n v="3"/>
    <n v="0"/>
    <n v="8"/>
    <n v="0"/>
    <n v="0"/>
    <n v="0"/>
    <n v="0"/>
    <m/>
    <n v="3"/>
    <n v="0.27272727272727271"/>
    <n v="0"/>
    <m/>
    <n v="1"/>
  </r>
  <r>
    <x v="0"/>
    <x v="6"/>
    <s v="BS1.7"/>
    <x v="0"/>
    <m/>
    <x v="13"/>
    <n v="2508"/>
    <s v="tussock"/>
    <s v="non-canopy"/>
    <n v="0"/>
    <n v="7"/>
    <n v="0"/>
    <s v="NA"/>
    <n v="0"/>
    <s v="NA"/>
    <s v="NA"/>
    <s v="NA"/>
    <m/>
    <n v="7"/>
    <e v="#VALUE!"/>
    <e v="#VALUE!"/>
    <m/>
    <n v="1"/>
  </r>
  <r>
    <x v="0"/>
    <x v="6"/>
    <s v="BS1.7"/>
    <x v="0"/>
    <m/>
    <x v="14"/>
    <n v="3236"/>
    <s v="tuber"/>
    <s v="non-canopy"/>
    <n v="0"/>
    <n v="1"/>
    <n v="0"/>
    <n v="0"/>
    <n v="0"/>
    <n v="0"/>
    <n v="0"/>
    <n v="0"/>
    <s v="ID corrected from Patersonia"/>
    <n v="1"/>
    <n v="1"/>
    <n v="0"/>
    <m/>
    <n v="1"/>
  </r>
  <r>
    <x v="0"/>
    <x v="6"/>
    <s v="BS1.7"/>
    <x v="0"/>
    <m/>
    <x v="1"/>
    <n v="3997"/>
    <s v="lignotuber"/>
    <s v="soil-persistent"/>
    <n v="0"/>
    <n v="25"/>
    <n v="0"/>
    <n v="0"/>
    <n v="0"/>
    <n v="0"/>
    <n v="0"/>
    <n v="0"/>
    <m/>
    <n v="25"/>
    <n v="1"/>
    <n v="0"/>
    <m/>
    <n v="1"/>
  </r>
  <r>
    <x v="0"/>
    <x v="6"/>
    <s v="BS1.7"/>
    <x v="0"/>
    <m/>
    <x v="0"/>
    <n v="7766"/>
    <s v="lignotuber"/>
    <s v="canopy"/>
    <n v="0"/>
    <n v="1"/>
    <n v="0"/>
    <n v="0"/>
    <n v="0"/>
    <n v="0"/>
    <n v="0"/>
    <n v="0"/>
    <m/>
    <n v="1"/>
    <n v="1"/>
    <n v="0"/>
    <m/>
    <n v="1"/>
  </r>
  <r>
    <x v="0"/>
    <x v="6"/>
    <s v="BS1.7"/>
    <x v="0"/>
    <m/>
    <x v="5"/>
    <n v="6406"/>
    <s v="rhizome"/>
    <s v="transient"/>
    <n v="0"/>
    <n v="7"/>
    <n v="0"/>
    <s v="NA"/>
    <n v="0"/>
    <s v="NA"/>
    <s v="NA"/>
    <s v="NA"/>
    <m/>
    <n v="7"/>
    <e v="#VALUE!"/>
    <e v="#VALUE!"/>
    <m/>
    <n v="1"/>
  </r>
  <r>
    <x v="0"/>
    <x v="6"/>
    <s v="BS1.7"/>
    <x v="0"/>
    <m/>
    <x v="7"/>
    <n v="5541"/>
    <s v="rhizome"/>
    <s v="non-canopy"/>
    <n v="0"/>
    <n v="50"/>
    <n v="0"/>
    <s v="NA"/>
    <n v="0"/>
    <s v="NA"/>
    <s v="NA"/>
    <s v="NA"/>
    <m/>
    <n v="50"/>
    <e v="#VALUE!"/>
    <e v="#VALUE!"/>
    <m/>
    <n v="1"/>
  </r>
  <r>
    <x v="0"/>
    <x v="6"/>
    <s v="BS1.7"/>
    <x v="0"/>
    <m/>
    <x v="3"/>
    <n v="3174"/>
    <s v="rhizome"/>
    <s v="soil-persistent"/>
    <n v="0"/>
    <n v="26"/>
    <n v="0"/>
    <s v="NA"/>
    <n v="0"/>
    <n v="0"/>
    <n v="0"/>
    <n v="0"/>
    <m/>
    <n v="26"/>
    <e v="#VALUE!"/>
    <e v="#VALUE!"/>
    <m/>
    <n v="1"/>
  </r>
  <r>
    <x v="0"/>
    <x v="6"/>
    <s v="BS1.7"/>
    <x v="0"/>
    <m/>
    <x v="11"/>
    <n v="2852"/>
    <s v="basal"/>
    <s v="soil-persistent"/>
    <n v="0"/>
    <n v="2"/>
    <n v="0"/>
    <s v="NA"/>
    <n v="0"/>
    <n v="0"/>
    <n v="0"/>
    <n v="0"/>
    <m/>
    <n v="2"/>
    <e v="#VALUE!"/>
    <e v="#VALUE!"/>
    <m/>
    <n v="1"/>
  </r>
  <r>
    <x v="0"/>
    <x v="6"/>
    <s v="BS1.7"/>
    <x v="0"/>
    <m/>
    <x v="12"/>
    <n v="2501"/>
    <s v="tussock"/>
    <s v="non-canopy"/>
    <n v="0"/>
    <n v="20"/>
    <n v="0"/>
    <s v="NA"/>
    <n v="0"/>
    <s v="NA"/>
    <s v="NA"/>
    <s v="NA"/>
    <m/>
    <n v="20"/>
    <e v="#VALUE!"/>
    <e v="#VALUE!"/>
    <m/>
    <n v="1"/>
  </r>
  <r>
    <x v="0"/>
    <x v="7"/>
    <s v="BS1.8"/>
    <x v="0"/>
    <m/>
    <x v="3"/>
    <n v="3174"/>
    <s v="rhizome"/>
    <s v="soil-persistent"/>
    <n v="0"/>
    <n v="8"/>
    <n v="0"/>
    <s v="NA"/>
    <n v="0"/>
    <n v="0"/>
    <n v="0"/>
    <n v="0"/>
    <m/>
    <n v="8"/>
    <e v="#VALUE!"/>
    <e v="#VALUE!"/>
    <m/>
    <n v="1"/>
  </r>
  <r>
    <x v="0"/>
    <x v="7"/>
    <s v="BS1.8"/>
    <x v="0"/>
    <m/>
    <x v="4"/>
    <n v="5738"/>
    <s v="rhizome"/>
    <s v="soil-persistent"/>
    <n v="0"/>
    <n v="1"/>
    <n v="0"/>
    <n v="0"/>
    <n v="0"/>
    <n v="0"/>
    <n v="0"/>
    <n v="0"/>
    <m/>
    <n v="1"/>
    <n v="1"/>
    <n v="0"/>
    <m/>
    <n v="1"/>
  </r>
  <r>
    <x v="0"/>
    <x v="7"/>
    <s v="BS1.8"/>
    <x v="0"/>
    <m/>
    <x v="1"/>
    <n v="3997"/>
    <s v="lignotuber"/>
    <s v="soil-persistent"/>
    <n v="0"/>
    <n v="26"/>
    <n v="0"/>
    <n v="0"/>
    <n v="0"/>
    <n v="0"/>
    <n v="0"/>
    <n v="0"/>
    <m/>
    <n v="26"/>
    <n v="1"/>
    <n v="0"/>
    <m/>
    <n v="1"/>
  </r>
  <r>
    <x v="0"/>
    <x v="7"/>
    <s v="BS1.8"/>
    <x v="0"/>
    <m/>
    <x v="11"/>
    <n v="2852"/>
    <s v="basal"/>
    <s v="soil-persistent"/>
    <n v="0"/>
    <n v="3"/>
    <n v="0"/>
    <s v="NA"/>
    <n v="0"/>
    <n v="0"/>
    <n v="0"/>
    <n v="0"/>
    <m/>
    <n v="3"/>
    <e v="#VALUE!"/>
    <e v="#VALUE!"/>
    <m/>
    <n v="1"/>
  </r>
  <r>
    <x v="0"/>
    <x v="7"/>
    <s v="BS1.8"/>
    <x v="0"/>
    <m/>
    <x v="7"/>
    <n v="5541"/>
    <s v="rhizome"/>
    <s v="non-canopy"/>
    <n v="0"/>
    <n v="20"/>
    <n v="0"/>
    <s v="NA"/>
    <n v="0"/>
    <s v="NA"/>
    <s v="NA"/>
    <s v="NA"/>
    <m/>
    <n v="20"/>
    <e v="#VALUE!"/>
    <e v="#VALUE!"/>
    <m/>
    <n v="1"/>
  </r>
  <r>
    <x v="0"/>
    <x v="7"/>
    <s v="BS1.8"/>
    <x v="0"/>
    <m/>
    <x v="13"/>
    <n v="2508"/>
    <s v="tussock"/>
    <s v="non-canopy"/>
    <n v="0"/>
    <n v="39"/>
    <n v="0"/>
    <s v="NA"/>
    <n v="0"/>
    <s v="NA"/>
    <s v="NA"/>
    <s v="NA"/>
    <m/>
    <n v="39"/>
    <e v="#VALUE!"/>
    <e v="#VALUE!"/>
    <m/>
    <n v="1"/>
  </r>
  <r>
    <x v="0"/>
    <x v="7"/>
    <s v="BS1.8"/>
    <x v="0"/>
    <m/>
    <x v="12"/>
    <n v="2501"/>
    <s v="tussock"/>
    <s v="non-canopy"/>
    <n v="0"/>
    <n v="17"/>
    <n v="0"/>
    <s v="NA"/>
    <n v="0"/>
    <s v="NA"/>
    <s v="NA"/>
    <s v="NA"/>
    <m/>
    <n v="17"/>
    <e v="#VALUE!"/>
    <e v="#VALUE!"/>
    <m/>
    <n v="1"/>
  </r>
  <r>
    <x v="0"/>
    <x v="7"/>
    <s v="BS1.8"/>
    <x v="0"/>
    <m/>
    <x v="15"/>
    <n v="3302"/>
    <s v="tussock"/>
    <s v="non-canopy"/>
    <n v="0"/>
    <n v="1"/>
    <n v="0"/>
    <n v="0"/>
    <n v="0"/>
    <n v="0"/>
    <n v="0"/>
    <n v="0"/>
    <s v="misID in census1 corrected from P. fragilis to P. longifolia"/>
    <n v="1"/>
    <n v="1"/>
    <n v="0"/>
    <m/>
    <n v="1"/>
  </r>
  <r>
    <x v="0"/>
    <x v="7"/>
    <s v="BS1.8"/>
    <x v="0"/>
    <m/>
    <x v="0"/>
    <n v="7766"/>
    <s v="lignotuber"/>
    <s v="canopy"/>
    <n v="0"/>
    <n v="0"/>
    <n v="0"/>
    <n v="1"/>
    <n v="0"/>
    <n v="0"/>
    <n v="0"/>
    <n v="0"/>
    <m/>
    <n v="0"/>
    <n v="0"/>
    <n v="0"/>
    <m/>
    <s v=""/>
  </r>
  <r>
    <x v="0"/>
    <x v="8"/>
    <s v="BS1.9"/>
    <x v="0"/>
    <m/>
    <x v="9"/>
    <n v="8875"/>
    <s v="lignotuber"/>
    <s v="soil-persistent"/>
    <n v="0"/>
    <n v="1"/>
    <n v="0"/>
    <n v="0"/>
    <n v="0"/>
    <n v="0"/>
    <n v="0"/>
    <n v="0"/>
    <m/>
    <n v="1"/>
    <n v="1"/>
    <n v="0"/>
    <m/>
    <n v="1"/>
  </r>
  <r>
    <x v="0"/>
    <x v="8"/>
    <s v="BS1.9"/>
    <x v="0"/>
    <m/>
    <x v="4"/>
    <n v="5738"/>
    <s v="basal"/>
    <s v="soil-persistent"/>
    <n v="0"/>
    <n v="1"/>
    <n v="0"/>
    <n v="3"/>
    <n v="0"/>
    <n v="0"/>
    <n v="0"/>
    <n v="0"/>
    <m/>
    <n v="1"/>
    <n v="0.25"/>
    <n v="0"/>
    <m/>
    <n v="1"/>
  </r>
  <r>
    <x v="0"/>
    <x v="8"/>
    <s v="BS1.9"/>
    <x v="0"/>
    <m/>
    <x v="7"/>
    <n v="5541"/>
    <s v="rhizome"/>
    <s v="non-canopy"/>
    <n v="0"/>
    <n v="24"/>
    <n v="0"/>
    <s v="NA"/>
    <n v="0"/>
    <s v="NA"/>
    <s v="NA"/>
    <s v="NA"/>
    <m/>
    <n v="24"/>
    <e v="#VALUE!"/>
    <e v="#VALUE!"/>
    <m/>
    <n v="1"/>
  </r>
  <r>
    <x v="0"/>
    <x v="8"/>
    <s v="BS1.9"/>
    <x v="0"/>
    <m/>
    <x v="3"/>
    <n v="3174"/>
    <s v="rhizome"/>
    <s v="soil-persistent"/>
    <n v="0"/>
    <n v="2"/>
    <n v="0"/>
    <s v="NA"/>
    <n v="0"/>
    <n v="0"/>
    <n v="0"/>
    <n v="0"/>
    <m/>
    <n v="2"/>
    <e v="#VALUE!"/>
    <e v="#VALUE!"/>
    <m/>
    <n v="1"/>
  </r>
  <r>
    <x v="0"/>
    <x v="8"/>
    <s v="BS1.9"/>
    <x v="0"/>
    <m/>
    <x v="1"/>
    <n v="3997"/>
    <s v="lignotuber"/>
    <s v="soil-persistent"/>
    <n v="0"/>
    <n v="16"/>
    <n v="0"/>
    <n v="0"/>
    <n v="0"/>
    <n v="0"/>
    <n v="0"/>
    <n v="0"/>
    <m/>
    <n v="16"/>
    <n v="1"/>
    <n v="0"/>
    <m/>
    <n v="1"/>
  </r>
  <r>
    <x v="0"/>
    <x v="8"/>
    <s v="BS1.9"/>
    <x v="0"/>
    <m/>
    <x v="12"/>
    <n v="2501"/>
    <s v="tussock"/>
    <s v="non-canopy"/>
    <n v="0"/>
    <n v="30"/>
    <n v="0"/>
    <s v="NA"/>
    <n v="0"/>
    <s v="NA"/>
    <s v="NA"/>
    <s v="NA"/>
    <m/>
    <n v="30"/>
    <e v="#VALUE!"/>
    <e v="#VALUE!"/>
    <m/>
    <n v="1"/>
  </r>
  <r>
    <x v="0"/>
    <x v="8"/>
    <s v="BS1.9"/>
    <x v="0"/>
    <m/>
    <x v="13"/>
    <n v="2508"/>
    <s v="tussock"/>
    <s v="non-canopy"/>
    <n v="0"/>
    <n v="23"/>
    <n v="0"/>
    <s v="NA"/>
    <n v="0"/>
    <s v="NA"/>
    <s v="NA"/>
    <s v="NA"/>
    <m/>
    <n v="23"/>
    <e v="#VALUE!"/>
    <e v="#VALUE!"/>
    <m/>
    <n v="1"/>
  </r>
  <r>
    <x v="0"/>
    <x v="9"/>
    <s v="BS1.10"/>
    <x v="0"/>
    <m/>
    <x v="0"/>
    <n v="7766"/>
    <s v="lignotuber"/>
    <s v="canopy"/>
    <n v="0"/>
    <n v="2"/>
    <n v="0"/>
    <n v="0"/>
    <n v="0"/>
    <n v="0"/>
    <n v="0"/>
    <n v="0"/>
    <m/>
    <n v="2"/>
    <n v="1"/>
    <n v="0"/>
    <m/>
    <n v="1"/>
  </r>
  <r>
    <x v="0"/>
    <x v="9"/>
    <s v="BS1.10"/>
    <x v="0"/>
    <m/>
    <x v="1"/>
    <n v="3997"/>
    <s v="lignotuber"/>
    <s v="soil-persistent"/>
    <n v="0"/>
    <n v="10"/>
    <n v="0"/>
    <n v="0"/>
    <n v="0"/>
    <n v="0"/>
    <n v="0"/>
    <n v="0"/>
    <m/>
    <n v="10"/>
    <n v="1"/>
    <n v="0"/>
    <m/>
    <n v="1"/>
  </r>
  <r>
    <x v="0"/>
    <x v="9"/>
    <s v="BS1.10"/>
    <x v="0"/>
    <m/>
    <x v="13"/>
    <n v="2508"/>
    <s v="tussock"/>
    <s v="non-canopy"/>
    <n v="0"/>
    <n v="32"/>
    <n v="0"/>
    <s v="NA"/>
    <n v="0"/>
    <s v="NA"/>
    <s v="NA"/>
    <s v="NA"/>
    <m/>
    <n v="32"/>
    <e v="#VALUE!"/>
    <e v="#VALUE!"/>
    <m/>
    <n v="1"/>
  </r>
  <r>
    <x v="0"/>
    <x v="9"/>
    <s v="BS1.10"/>
    <x v="0"/>
    <m/>
    <x v="7"/>
    <n v="5541"/>
    <s v="rhizome"/>
    <s v="non-canopy"/>
    <n v="0"/>
    <n v="7"/>
    <n v="0"/>
    <s v="NA"/>
    <n v="0"/>
    <s v="NA"/>
    <s v="NA"/>
    <s v="NA"/>
    <m/>
    <n v="7"/>
    <e v="#VALUE!"/>
    <e v="#VALUE!"/>
    <m/>
    <n v="1"/>
  </r>
  <r>
    <x v="0"/>
    <x v="9"/>
    <s v="BS1.10"/>
    <x v="0"/>
    <m/>
    <x v="9"/>
    <n v="8875"/>
    <s v="lignotuber"/>
    <s v="soil-persistent"/>
    <n v="0"/>
    <n v="0"/>
    <n v="0"/>
    <n v="3"/>
    <n v="0"/>
    <n v="0"/>
    <n v="0"/>
    <n v="0"/>
    <m/>
    <n v="0"/>
    <n v="0"/>
    <n v="0"/>
    <m/>
    <s v=""/>
  </r>
  <r>
    <x v="0"/>
    <x v="10"/>
    <s v="BS1.11"/>
    <x v="0"/>
    <m/>
    <x v="4"/>
    <n v="5738"/>
    <s v="basal"/>
    <s v="soil-persistent"/>
    <n v="0"/>
    <n v="1"/>
    <n v="0"/>
    <n v="6"/>
    <n v="0"/>
    <n v="0"/>
    <n v="0"/>
    <n v="0"/>
    <m/>
    <n v="1"/>
    <n v="0.14285714285714285"/>
    <n v="0"/>
    <m/>
    <n v="1"/>
  </r>
  <r>
    <x v="0"/>
    <x v="10"/>
    <s v="BS1.11"/>
    <x v="0"/>
    <m/>
    <x v="1"/>
    <n v="3997"/>
    <s v="lignotuber"/>
    <s v="soil-persistent"/>
    <n v="0"/>
    <n v="18"/>
    <n v="0"/>
    <n v="0"/>
    <n v="0"/>
    <n v="0"/>
    <n v="0"/>
    <n v="0"/>
    <m/>
    <n v="18"/>
    <n v="1"/>
    <n v="0"/>
    <m/>
    <n v="1"/>
  </r>
  <r>
    <x v="0"/>
    <x v="10"/>
    <s v="BS1.11"/>
    <x v="0"/>
    <m/>
    <x v="7"/>
    <n v="5541"/>
    <s v="rhizome"/>
    <s v="non-canopy"/>
    <n v="0"/>
    <n v="17"/>
    <n v="0"/>
    <s v="NA"/>
    <n v="0"/>
    <s v="NA"/>
    <s v="NA"/>
    <s v="NA"/>
    <m/>
    <n v="17"/>
    <e v="#VALUE!"/>
    <e v="#VALUE!"/>
    <m/>
    <n v="1"/>
  </r>
  <r>
    <x v="0"/>
    <x v="10"/>
    <s v="BS1.11"/>
    <x v="0"/>
    <m/>
    <x v="13"/>
    <n v="2508"/>
    <s v="tussock"/>
    <s v="non-canopy"/>
    <n v="0"/>
    <n v="20"/>
    <n v="0"/>
    <s v="NA"/>
    <n v="0"/>
    <s v="NA"/>
    <s v="NA"/>
    <s v="NA"/>
    <m/>
    <n v="20"/>
    <e v="#VALUE!"/>
    <e v="#VALUE!"/>
    <m/>
    <n v="1"/>
  </r>
  <r>
    <x v="0"/>
    <x v="10"/>
    <s v="BS1.11"/>
    <x v="0"/>
    <m/>
    <x v="12"/>
    <n v="2501"/>
    <s v="tussock"/>
    <s v="non-canopy"/>
    <n v="0"/>
    <n v="2"/>
    <n v="0"/>
    <s v="NA"/>
    <n v="0"/>
    <s v="NA"/>
    <s v="NA"/>
    <s v="NA"/>
    <m/>
    <n v="2"/>
    <e v="#VALUE!"/>
    <e v="#VALUE!"/>
    <m/>
    <n v="1"/>
  </r>
  <r>
    <x v="0"/>
    <x v="11"/>
    <s v="BS1.12"/>
    <x v="0"/>
    <m/>
    <x v="4"/>
    <n v="5738"/>
    <s v="basal"/>
    <s v="soil-persistent"/>
    <n v="0"/>
    <n v="1"/>
    <n v="0"/>
    <n v="2"/>
    <n v="0"/>
    <n v="0"/>
    <n v="0"/>
    <n v="0"/>
    <m/>
    <n v="1"/>
    <n v="0.33333333333333331"/>
    <n v="0"/>
    <m/>
    <n v="1"/>
  </r>
  <r>
    <x v="0"/>
    <x v="11"/>
    <s v="BS1.12"/>
    <x v="0"/>
    <m/>
    <x v="3"/>
    <n v="3174"/>
    <s v="rhizome"/>
    <s v="soil-persistent"/>
    <n v="0"/>
    <n v="4"/>
    <n v="0"/>
    <s v="NA"/>
    <n v="0"/>
    <n v="0"/>
    <n v="0"/>
    <n v="0"/>
    <m/>
    <n v="4"/>
    <e v="#VALUE!"/>
    <e v="#VALUE!"/>
    <m/>
    <n v="1"/>
  </r>
  <r>
    <x v="0"/>
    <x v="11"/>
    <s v="BS1.12"/>
    <x v="0"/>
    <m/>
    <x v="1"/>
    <n v="3997"/>
    <s v="lignotuber"/>
    <s v="soil-persistent"/>
    <n v="0"/>
    <n v="17"/>
    <n v="0"/>
    <n v="0"/>
    <n v="0"/>
    <n v="0"/>
    <n v="0"/>
    <n v="0"/>
    <m/>
    <n v="17"/>
    <n v="1"/>
    <n v="0"/>
    <m/>
    <n v="1"/>
  </r>
  <r>
    <x v="0"/>
    <x v="11"/>
    <s v="BS1.12"/>
    <x v="0"/>
    <m/>
    <x v="7"/>
    <n v="5541"/>
    <s v="rhizome"/>
    <s v="non-canopy"/>
    <n v="0"/>
    <n v="30"/>
    <n v="0"/>
    <s v="NA"/>
    <n v="0"/>
    <s v="NA"/>
    <s v="NA"/>
    <s v="NA"/>
    <m/>
    <n v="30"/>
    <e v="#VALUE!"/>
    <e v="#VALUE!"/>
    <m/>
    <n v="1"/>
  </r>
  <r>
    <x v="0"/>
    <x v="11"/>
    <s v="BS1.12"/>
    <x v="0"/>
    <m/>
    <x v="12"/>
    <n v="2501"/>
    <s v="tussock"/>
    <s v="non-canopy"/>
    <n v="0"/>
    <n v="6"/>
    <n v="0"/>
    <s v="NA"/>
    <n v="0"/>
    <s v="NA"/>
    <s v="NA"/>
    <s v="NA"/>
    <m/>
    <n v="6"/>
    <e v="#VALUE!"/>
    <e v="#VALUE!"/>
    <m/>
    <n v="1"/>
  </r>
  <r>
    <x v="0"/>
    <x v="11"/>
    <s v="BS1.12"/>
    <x v="0"/>
    <m/>
    <x v="13"/>
    <n v="2508"/>
    <s v="tussock"/>
    <s v="non-canopy"/>
    <n v="0"/>
    <n v="11"/>
    <n v="0"/>
    <s v="NA"/>
    <n v="0"/>
    <s v="NA"/>
    <s v="NA"/>
    <s v="NA"/>
    <m/>
    <n v="11"/>
    <e v="#VALUE!"/>
    <e v="#VALUE!"/>
    <m/>
    <n v="1"/>
  </r>
  <r>
    <x v="0"/>
    <x v="12"/>
    <s v="BS1.13"/>
    <x v="0"/>
    <m/>
    <x v="6"/>
    <n v="8872"/>
    <s v="tuber"/>
    <s v="transient"/>
    <n v="0"/>
    <n v="1"/>
    <n v="0"/>
    <s v="NA"/>
    <n v="1"/>
    <n v="0"/>
    <n v="0"/>
    <n v="0"/>
    <m/>
    <n v="1"/>
    <e v="#VALUE!"/>
    <e v="#VALUE!"/>
    <m/>
    <n v="1"/>
  </r>
  <r>
    <x v="0"/>
    <x v="12"/>
    <s v="BS1.13"/>
    <x v="0"/>
    <m/>
    <x v="7"/>
    <n v="5541"/>
    <s v="rhizome"/>
    <s v="non-canopy"/>
    <n v="0"/>
    <n v="30"/>
    <n v="0"/>
    <s v="NA"/>
    <n v="0"/>
    <s v="NA"/>
    <s v="NA"/>
    <s v="NA"/>
    <m/>
    <n v="30"/>
    <e v="#VALUE!"/>
    <e v="#VALUE!"/>
    <m/>
    <n v="1"/>
  </r>
  <r>
    <x v="0"/>
    <x v="12"/>
    <s v="BS1.13"/>
    <x v="0"/>
    <m/>
    <x v="1"/>
    <n v="3997"/>
    <s v="lignotuber"/>
    <s v="soil-persistent"/>
    <n v="0"/>
    <n v="28"/>
    <n v="0"/>
    <n v="0"/>
    <n v="0"/>
    <n v="0"/>
    <n v="0"/>
    <n v="0"/>
    <m/>
    <n v="28"/>
    <n v="1"/>
    <n v="0"/>
    <m/>
    <n v="1"/>
  </r>
  <r>
    <x v="0"/>
    <x v="12"/>
    <s v="BS1.13"/>
    <x v="0"/>
    <m/>
    <x v="4"/>
    <n v="5738"/>
    <s v="basal"/>
    <s v="soil-persistent"/>
    <n v="0"/>
    <n v="1"/>
    <n v="0"/>
    <n v="2"/>
    <n v="0"/>
    <n v="0"/>
    <n v="0"/>
    <n v="0"/>
    <m/>
    <n v="1"/>
    <n v="0.33333333333333331"/>
    <n v="0"/>
    <m/>
    <n v="1"/>
  </r>
  <r>
    <x v="0"/>
    <x v="12"/>
    <s v="BS1.13"/>
    <x v="0"/>
    <m/>
    <x v="12"/>
    <n v="2501"/>
    <s v="tussock"/>
    <s v="non-canopy"/>
    <n v="0"/>
    <n v="60"/>
    <n v="0"/>
    <s v="NA"/>
    <n v="0"/>
    <s v="NA"/>
    <s v="NA"/>
    <s v="NA"/>
    <m/>
    <n v="60"/>
    <e v="#VALUE!"/>
    <e v="#VALUE!"/>
    <m/>
    <n v="1"/>
  </r>
  <r>
    <x v="0"/>
    <x v="12"/>
    <s v="BS1.13"/>
    <x v="0"/>
    <m/>
    <x v="3"/>
    <n v="3174"/>
    <s v="rhizome"/>
    <s v="soil-persistent"/>
    <n v="0"/>
    <n v="3"/>
    <n v="0"/>
    <s v="NA"/>
    <n v="0"/>
    <n v="0"/>
    <n v="0"/>
    <n v="0"/>
    <m/>
    <n v="3"/>
    <e v="#VALUE!"/>
    <e v="#VALUE!"/>
    <m/>
    <n v="1"/>
  </r>
  <r>
    <x v="0"/>
    <x v="12"/>
    <s v="BS1.13"/>
    <x v="0"/>
    <m/>
    <x v="10"/>
    <n v="2469"/>
    <s v="rhizome"/>
    <s v="non-canopy"/>
    <n v="0"/>
    <n v="2"/>
    <n v="0"/>
    <n v="0"/>
    <n v="0"/>
    <n v="0"/>
    <n v="0"/>
    <n v="0"/>
    <m/>
    <n v="2"/>
    <n v="1"/>
    <n v="0"/>
    <m/>
    <n v="1"/>
  </r>
  <r>
    <x v="0"/>
    <x v="13"/>
    <s v="BS1.14"/>
    <x v="0"/>
    <m/>
    <x v="7"/>
    <n v="5541"/>
    <s v="rhizome"/>
    <s v="non-canopy"/>
    <n v="0"/>
    <n v="25"/>
    <n v="0"/>
    <s v="NA"/>
    <n v="0"/>
    <s v="NA"/>
    <s v="NA"/>
    <s v="NA"/>
    <m/>
    <n v="25"/>
    <e v="#VALUE!"/>
    <e v="#VALUE!"/>
    <m/>
    <n v="1"/>
  </r>
  <r>
    <x v="0"/>
    <x v="13"/>
    <s v="BS1.14"/>
    <x v="0"/>
    <m/>
    <x v="1"/>
    <n v="3997"/>
    <s v="lignotuber"/>
    <s v="soil-persistent"/>
    <n v="0"/>
    <n v="18"/>
    <n v="0"/>
    <n v="0"/>
    <n v="0"/>
    <n v="0"/>
    <n v="0"/>
    <n v="0"/>
    <m/>
    <n v="18"/>
    <n v="1"/>
    <n v="0"/>
    <m/>
    <n v="1"/>
  </r>
  <r>
    <x v="0"/>
    <x v="13"/>
    <s v="BS1.14"/>
    <x v="0"/>
    <m/>
    <x v="4"/>
    <n v="5738"/>
    <s v="basal"/>
    <s v="soil-persistent"/>
    <n v="0"/>
    <n v="4"/>
    <n v="0"/>
    <n v="2"/>
    <n v="0"/>
    <n v="0"/>
    <n v="0"/>
    <n v="0"/>
    <m/>
    <n v="4"/>
    <n v="0.66666666666666663"/>
    <n v="0"/>
    <m/>
    <n v="1"/>
  </r>
  <r>
    <x v="0"/>
    <x v="13"/>
    <s v="BS1.14"/>
    <x v="0"/>
    <m/>
    <x v="6"/>
    <n v="8872"/>
    <s v="tuber"/>
    <s v="transient"/>
    <n v="0"/>
    <n v="1"/>
    <n v="0"/>
    <s v="NA"/>
    <n v="1"/>
    <n v="0"/>
    <n v="0"/>
    <n v="0"/>
    <m/>
    <n v="1"/>
    <e v="#VALUE!"/>
    <e v="#VALUE!"/>
    <m/>
    <n v="1"/>
  </r>
  <r>
    <x v="0"/>
    <x v="13"/>
    <s v="BS1.14"/>
    <x v="0"/>
    <m/>
    <x v="8"/>
    <n v="7993"/>
    <s v="rhizome"/>
    <s v="non-canopy"/>
    <n v="0"/>
    <n v="6"/>
    <n v="0"/>
    <s v="NA"/>
    <n v="0"/>
    <s v="NA"/>
    <s v="NA"/>
    <s v="NA"/>
    <m/>
    <n v="6"/>
    <e v="#VALUE!"/>
    <e v="#VALUE!"/>
    <m/>
    <n v="1"/>
  </r>
  <r>
    <x v="0"/>
    <x v="13"/>
    <s v="BS1.14"/>
    <x v="0"/>
    <m/>
    <x v="12"/>
    <n v="2501"/>
    <s v="tussock"/>
    <s v="non-canopy"/>
    <n v="0"/>
    <n v="50"/>
    <n v="0"/>
    <s v="NA"/>
    <n v="0"/>
    <s v="NA"/>
    <s v="NA"/>
    <s v="NA"/>
    <m/>
    <n v="50"/>
    <e v="#VALUE!"/>
    <e v="#VALUE!"/>
    <m/>
    <n v="1"/>
  </r>
  <r>
    <x v="0"/>
    <x v="13"/>
    <s v="BS1.14"/>
    <x v="0"/>
    <m/>
    <x v="11"/>
    <n v="2852"/>
    <s v="basal"/>
    <s v="soil-persistent"/>
    <n v="0"/>
    <n v="0"/>
    <n v="0"/>
    <s v="NA"/>
    <n v="0"/>
    <n v="1"/>
    <n v="0"/>
    <n v="0"/>
    <m/>
    <n v="1"/>
    <e v="#VALUE!"/>
    <e v="#VALUE!"/>
    <m/>
    <n v="1"/>
  </r>
  <r>
    <x v="0"/>
    <x v="14"/>
    <s v="BS1.15"/>
    <x v="0"/>
    <m/>
    <x v="1"/>
    <n v="3997"/>
    <s v="lignotuber"/>
    <s v="soil-persistent"/>
    <n v="0"/>
    <n v="9"/>
    <n v="0"/>
    <n v="0"/>
    <n v="0"/>
    <n v="0"/>
    <n v="0"/>
    <n v="0"/>
    <m/>
    <n v="9"/>
    <n v="1"/>
    <n v="0"/>
    <m/>
    <n v="1"/>
  </r>
  <r>
    <x v="0"/>
    <x v="14"/>
    <s v="BS1.15"/>
    <x v="0"/>
    <m/>
    <x v="10"/>
    <n v="2469"/>
    <s v="rhizome"/>
    <s v="non-canopy"/>
    <n v="0"/>
    <n v="10"/>
    <n v="0"/>
    <n v="0"/>
    <n v="0"/>
    <n v="0"/>
    <n v="0"/>
    <n v="0"/>
    <m/>
    <n v="10"/>
    <n v="1"/>
    <n v="0"/>
    <m/>
    <n v="1"/>
  </r>
  <r>
    <x v="0"/>
    <x v="14"/>
    <s v="BS1.15"/>
    <x v="0"/>
    <m/>
    <x v="4"/>
    <n v="5738"/>
    <s v="basal"/>
    <s v="soil-persistent"/>
    <n v="0"/>
    <n v="5"/>
    <n v="1"/>
    <n v="2"/>
    <n v="0"/>
    <n v="0"/>
    <n v="0"/>
    <n v="0"/>
    <m/>
    <n v="5"/>
    <n v="0.75"/>
    <n v="0"/>
    <m/>
    <n v="1"/>
  </r>
  <r>
    <x v="0"/>
    <x v="14"/>
    <s v="BS1.15"/>
    <x v="0"/>
    <m/>
    <x v="0"/>
    <n v="7766"/>
    <s v="lignotuber"/>
    <s v="canopy"/>
    <n v="0"/>
    <n v="0"/>
    <n v="0"/>
    <n v="2"/>
    <n v="0"/>
    <n v="0"/>
    <n v="0"/>
    <n v="0"/>
    <m/>
    <n v="0"/>
    <n v="0"/>
    <n v="0"/>
    <m/>
    <s v=""/>
  </r>
  <r>
    <x v="0"/>
    <x v="14"/>
    <s v="BS1.15"/>
    <x v="0"/>
    <m/>
    <x v="12"/>
    <n v="2501"/>
    <s v="tussock"/>
    <s v="non-canopy"/>
    <n v="0"/>
    <n v="25"/>
    <n v="0"/>
    <s v="NA"/>
    <n v="0"/>
    <s v="NA"/>
    <s v="NA"/>
    <s v="NA"/>
    <m/>
    <n v="25"/>
    <e v="#VALUE!"/>
    <e v="#VALUE!"/>
    <m/>
    <n v="1"/>
  </r>
  <r>
    <x v="0"/>
    <x v="14"/>
    <s v="BS1.15"/>
    <x v="0"/>
    <m/>
    <x v="8"/>
    <n v="7993"/>
    <s v="rhizome"/>
    <s v="non-canopy"/>
    <n v="0"/>
    <n v="12"/>
    <n v="0"/>
    <s v="NA"/>
    <n v="0"/>
    <s v="NA"/>
    <s v="NA"/>
    <s v="NA"/>
    <m/>
    <n v="12"/>
    <e v="#VALUE!"/>
    <e v="#VALUE!"/>
    <m/>
    <n v="1"/>
  </r>
  <r>
    <x v="0"/>
    <x v="14"/>
    <s v="BS1.15"/>
    <x v="0"/>
    <m/>
    <x v="7"/>
    <n v="5541"/>
    <s v="rhizome"/>
    <s v="non-canopy"/>
    <n v="0"/>
    <n v="20"/>
    <n v="0"/>
    <s v="NA"/>
    <n v="0"/>
    <s v="NA"/>
    <s v="NA"/>
    <s v="NA"/>
    <m/>
    <n v="20"/>
    <e v="#VALUE!"/>
    <e v="#VALUE!"/>
    <m/>
    <n v="1"/>
  </r>
  <r>
    <x v="0"/>
    <x v="15"/>
    <s v="BS1.16"/>
    <x v="0"/>
    <m/>
    <x v="4"/>
    <n v="5738"/>
    <s v="basal"/>
    <s v="soil-persistent"/>
    <n v="0"/>
    <n v="5"/>
    <n v="0"/>
    <n v="2"/>
    <n v="0"/>
    <n v="0"/>
    <n v="0"/>
    <n v="0"/>
    <m/>
    <n v="5"/>
    <n v="0.7142857142857143"/>
    <n v="0"/>
    <m/>
    <n v="1"/>
  </r>
  <r>
    <x v="0"/>
    <x v="15"/>
    <s v="BS1.16"/>
    <x v="0"/>
    <m/>
    <x v="9"/>
    <n v="8875"/>
    <s v="lignotuber"/>
    <s v="soil-persistent"/>
    <n v="0"/>
    <n v="0"/>
    <n v="0"/>
    <n v="0"/>
    <n v="0"/>
    <n v="1"/>
    <n v="0"/>
    <n v="0"/>
    <m/>
    <n v="1"/>
    <e v="#DIV/0!"/>
    <e v="#DIV/0!"/>
    <m/>
    <n v="1"/>
  </r>
  <r>
    <x v="0"/>
    <x v="15"/>
    <s v="BS1.16"/>
    <x v="0"/>
    <m/>
    <x v="6"/>
    <n v="8872"/>
    <s v="tuber"/>
    <s v="transient"/>
    <n v="0"/>
    <n v="1"/>
    <n v="0"/>
    <s v="NA"/>
    <n v="0"/>
    <n v="0"/>
    <n v="0"/>
    <n v="0"/>
    <m/>
    <n v="1"/>
    <e v="#VALUE!"/>
    <e v="#VALUE!"/>
    <m/>
    <n v="1"/>
  </r>
  <r>
    <x v="0"/>
    <x v="15"/>
    <s v="BS1.16"/>
    <x v="0"/>
    <m/>
    <x v="1"/>
    <n v="3997"/>
    <s v="basal"/>
    <s v="soil-persistent"/>
    <n v="0"/>
    <n v="7"/>
    <n v="0"/>
    <n v="0"/>
    <n v="0"/>
    <n v="0"/>
    <n v="0"/>
    <n v="0"/>
    <m/>
    <n v="7"/>
    <n v="1"/>
    <n v="0"/>
    <m/>
    <n v="1"/>
  </r>
  <r>
    <x v="0"/>
    <x v="15"/>
    <s v="BS1.16"/>
    <x v="0"/>
    <m/>
    <x v="7"/>
    <n v="5541"/>
    <s v="rhizome"/>
    <s v="non-canopy"/>
    <n v="0"/>
    <n v="30"/>
    <n v="0"/>
    <s v="NA"/>
    <n v="0"/>
    <s v="NA"/>
    <s v="NA"/>
    <s v="NA"/>
    <m/>
    <n v="30"/>
    <e v="#VALUE!"/>
    <e v="#VALUE!"/>
    <m/>
    <n v="1"/>
  </r>
  <r>
    <x v="0"/>
    <x v="15"/>
    <s v="BS1.16"/>
    <x v="0"/>
    <m/>
    <x v="8"/>
    <n v="7993"/>
    <s v="rhizome"/>
    <s v="non-canopy"/>
    <n v="0"/>
    <n v="8"/>
    <n v="0"/>
    <s v="NA"/>
    <n v="0"/>
    <s v="NA"/>
    <s v="NA"/>
    <s v="NA"/>
    <m/>
    <n v="8"/>
    <e v="#VALUE!"/>
    <e v="#VALUE!"/>
    <m/>
    <n v="1"/>
  </r>
  <r>
    <x v="0"/>
    <x v="15"/>
    <s v="BS1.16"/>
    <x v="0"/>
    <m/>
    <x v="12"/>
    <n v="2501"/>
    <s v="tussock"/>
    <s v="non-canopy"/>
    <n v="0"/>
    <n v="25"/>
    <n v="0"/>
    <s v="NA"/>
    <n v="0"/>
    <s v="NA"/>
    <s v="NA"/>
    <s v="NA"/>
    <m/>
    <n v="25"/>
    <e v="#VALUE!"/>
    <e v="#VALUE!"/>
    <m/>
    <n v="1"/>
  </r>
  <r>
    <x v="0"/>
    <x v="15"/>
    <s v="BS1.16"/>
    <x v="0"/>
    <m/>
    <x v="0"/>
    <n v="7766"/>
    <s v="lignotuber"/>
    <s v="canopy"/>
    <n v="0"/>
    <n v="0"/>
    <n v="0"/>
    <n v="2"/>
    <n v="0"/>
    <n v="0"/>
    <n v="0"/>
    <n v="0"/>
    <m/>
    <n v="0"/>
    <n v="0"/>
    <n v="0"/>
    <m/>
    <s v=""/>
  </r>
  <r>
    <x v="0"/>
    <x v="16"/>
    <s v="BS1.17"/>
    <x v="0"/>
    <m/>
    <x v="0"/>
    <n v="7766"/>
    <s v="lignotuber"/>
    <s v="canopy"/>
    <n v="0"/>
    <n v="0"/>
    <n v="0"/>
    <n v="1"/>
    <n v="0"/>
    <n v="0"/>
    <n v="0"/>
    <n v="0"/>
    <m/>
    <n v="0"/>
    <n v="0"/>
    <n v="0"/>
    <m/>
    <s v=""/>
  </r>
  <r>
    <x v="0"/>
    <x v="16"/>
    <s v="BS1.17"/>
    <x v="0"/>
    <m/>
    <x v="4"/>
    <n v="5738"/>
    <s v="basal"/>
    <s v="soil-persistent"/>
    <n v="0"/>
    <n v="5"/>
    <n v="0"/>
    <n v="4"/>
    <n v="0"/>
    <n v="0"/>
    <n v="0"/>
    <n v="0"/>
    <m/>
    <n v="5"/>
    <n v="0.55555555555555558"/>
    <n v="0"/>
    <m/>
    <n v="1"/>
  </r>
  <r>
    <x v="0"/>
    <x v="16"/>
    <s v="BS1.17"/>
    <x v="0"/>
    <m/>
    <x v="1"/>
    <n v="3997"/>
    <s v="lignotuber"/>
    <s v="soil-persistent"/>
    <n v="0"/>
    <n v="8"/>
    <n v="0"/>
    <n v="0"/>
    <n v="0"/>
    <n v="0"/>
    <n v="0"/>
    <n v="0"/>
    <m/>
    <n v="8"/>
    <n v="1"/>
    <n v="0"/>
    <m/>
    <n v="1"/>
  </r>
  <r>
    <x v="0"/>
    <x v="16"/>
    <s v="BS1.17"/>
    <x v="0"/>
    <m/>
    <x v="12"/>
    <n v="2501"/>
    <s v="tussock"/>
    <s v="non-canopy"/>
    <n v="0"/>
    <n v="20"/>
    <n v="0"/>
    <s v="NA"/>
    <n v="0"/>
    <s v="NA"/>
    <s v="NA"/>
    <s v="NA"/>
    <m/>
    <n v="20"/>
    <e v="#VALUE!"/>
    <e v="#VALUE!"/>
    <m/>
    <n v="1"/>
  </r>
  <r>
    <x v="0"/>
    <x v="16"/>
    <s v="BS1.17"/>
    <x v="0"/>
    <m/>
    <x v="8"/>
    <n v="7993"/>
    <s v="rhizome"/>
    <s v="non-canopy"/>
    <n v="0"/>
    <n v="2"/>
    <n v="0"/>
    <s v="NA"/>
    <n v="0"/>
    <s v="NA"/>
    <s v="NA"/>
    <s v="NA"/>
    <m/>
    <n v="2"/>
    <e v="#VALUE!"/>
    <e v="#VALUE!"/>
    <m/>
    <n v="1"/>
  </r>
  <r>
    <x v="0"/>
    <x v="16"/>
    <s v="BS1.17"/>
    <x v="0"/>
    <m/>
    <x v="7"/>
    <n v="5541"/>
    <s v="rhizome"/>
    <s v="non-canopy"/>
    <n v="0"/>
    <n v="18"/>
    <n v="0"/>
    <s v="NA"/>
    <n v="0"/>
    <s v="NA"/>
    <s v="NA"/>
    <s v="NA"/>
    <m/>
    <n v="18"/>
    <e v="#VALUE!"/>
    <e v="#VALUE!"/>
    <m/>
    <n v="1"/>
  </r>
  <r>
    <x v="0"/>
    <x v="16"/>
    <s v="BS1.17"/>
    <x v="0"/>
    <m/>
    <x v="16"/>
    <n v="2603"/>
    <s v="basal"/>
    <s v="soil-persistent"/>
    <n v="0"/>
    <n v="0"/>
    <n v="0"/>
    <n v="2"/>
    <n v="0"/>
    <n v="0"/>
    <n v="0"/>
    <n v="0"/>
    <m/>
    <n v="0"/>
    <n v="0"/>
    <n v="0"/>
    <m/>
    <s v=""/>
  </r>
  <r>
    <x v="0"/>
    <x v="17"/>
    <s v="BS1.18"/>
    <x v="0"/>
    <m/>
    <x v="16"/>
    <n v="2603"/>
    <s v="basal"/>
    <s v="soil-persistent"/>
    <n v="0"/>
    <n v="1"/>
    <n v="0"/>
    <n v="2"/>
    <n v="0"/>
    <n v="0"/>
    <n v="0"/>
    <n v="0"/>
    <m/>
    <n v="1"/>
    <n v="0.33333333333333331"/>
    <n v="0"/>
    <m/>
    <n v="1"/>
  </r>
  <r>
    <x v="0"/>
    <x v="17"/>
    <s v="BS1.18"/>
    <x v="0"/>
    <m/>
    <x v="4"/>
    <n v="5738"/>
    <s v="basal"/>
    <s v="soil-persistent"/>
    <n v="0"/>
    <n v="3"/>
    <n v="0"/>
    <n v="4"/>
    <n v="0"/>
    <n v="0"/>
    <n v="0"/>
    <n v="0"/>
    <m/>
    <n v="3"/>
    <n v="0.42857142857142855"/>
    <n v="0"/>
    <m/>
    <n v="1"/>
  </r>
  <r>
    <x v="0"/>
    <x v="17"/>
    <s v="BS1.18"/>
    <x v="0"/>
    <m/>
    <x v="10"/>
    <n v="2469"/>
    <s v="rhizome"/>
    <s v="non-canopy"/>
    <n v="0"/>
    <n v="6"/>
    <n v="0"/>
    <n v="0"/>
    <n v="0"/>
    <n v="0"/>
    <n v="0"/>
    <n v="0"/>
    <m/>
    <n v="6"/>
    <n v="1"/>
    <n v="0"/>
    <m/>
    <n v="1"/>
  </r>
  <r>
    <x v="0"/>
    <x v="17"/>
    <s v="BS1.18"/>
    <x v="0"/>
    <m/>
    <x v="12"/>
    <n v="2501"/>
    <s v="tussock"/>
    <s v="non-canopy"/>
    <n v="0"/>
    <n v="15"/>
    <n v="0"/>
    <s v="NA"/>
    <n v="0"/>
    <s v="NA"/>
    <s v="NA"/>
    <s v="NA"/>
    <m/>
    <n v="15"/>
    <e v="#VALUE!"/>
    <e v="#VALUE!"/>
    <m/>
    <n v="1"/>
  </r>
  <r>
    <x v="0"/>
    <x v="17"/>
    <s v="BS1.18"/>
    <x v="0"/>
    <m/>
    <x v="7"/>
    <n v="5541"/>
    <s v="rhizome"/>
    <s v="non-canopy"/>
    <n v="0"/>
    <n v="12"/>
    <n v="0"/>
    <s v="NA"/>
    <n v="0"/>
    <s v="NA"/>
    <s v="NA"/>
    <s v="NA"/>
    <m/>
    <n v="12"/>
    <e v="#VALUE!"/>
    <e v="#VALUE!"/>
    <m/>
    <n v="1"/>
  </r>
  <r>
    <x v="0"/>
    <x v="17"/>
    <s v="BS1.18"/>
    <x v="0"/>
    <m/>
    <x v="8"/>
    <n v="7993"/>
    <s v="rhizome"/>
    <s v="non-canopy"/>
    <n v="0"/>
    <n v="2"/>
    <n v="0"/>
    <s v="NA"/>
    <n v="0"/>
    <s v="NA"/>
    <s v="NA"/>
    <s v="NA"/>
    <m/>
    <n v="2"/>
    <e v="#VALUE!"/>
    <e v="#VALUE!"/>
    <m/>
    <n v="1"/>
  </r>
  <r>
    <x v="0"/>
    <x v="18"/>
    <s v="BS1.19"/>
    <x v="0"/>
    <m/>
    <x v="10"/>
    <n v="2469"/>
    <s v="rhizome"/>
    <s v="non-canopy"/>
    <n v="0"/>
    <n v="14"/>
    <n v="0"/>
    <n v="0"/>
    <n v="0"/>
    <n v="0"/>
    <n v="0"/>
    <n v="0"/>
    <m/>
    <n v="14"/>
    <n v="1"/>
    <n v="0"/>
    <m/>
    <n v="1"/>
  </r>
  <r>
    <x v="0"/>
    <x v="18"/>
    <s v="BS1.19"/>
    <x v="0"/>
    <m/>
    <x v="9"/>
    <n v="8875"/>
    <s v="lignotuber"/>
    <s v="soil-persistent"/>
    <n v="0"/>
    <n v="1"/>
    <n v="0"/>
    <n v="0"/>
    <n v="0"/>
    <n v="0"/>
    <n v="0"/>
    <n v="0"/>
    <m/>
    <n v="1"/>
    <n v="1"/>
    <n v="0"/>
    <m/>
    <n v="1"/>
  </r>
  <r>
    <x v="0"/>
    <x v="18"/>
    <s v="BS1.19"/>
    <x v="0"/>
    <m/>
    <x v="4"/>
    <n v="5738"/>
    <s v="basal"/>
    <s v="soil-persistent"/>
    <n v="0"/>
    <n v="2"/>
    <n v="0"/>
    <n v="1"/>
    <n v="0"/>
    <n v="0"/>
    <n v="0"/>
    <n v="0"/>
    <m/>
    <n v="2"/>
    <n v="0.66666666666666663"/>
    <n v="0"/>
    <m/>
    <n v="1"/>
  </r>
  <r>
    <x v="0"/>
    <x v="18"/>
    <s v="BS1.19"/>
    <x v="0"/>
    <m/>
    <x v="0"/>
    <n v="7766"/>
    <s v="lignotuber"/>
    <s v="canopy"/>
    <n v="0"/>
    <n v="0"/>
    <n v="0"/>
    <n v="2"/>
    <n v="0"/>
    <n v="0"/>
    <n v="0"/>
    <n v="0"/>
    <m/>
    <n v="0"/>
    <n v="0"/>
    <n v="0"/>
    <m/>
    <s v=""/>
  </r>
  <r>
    <x v="0"/>
    <x v="18"/>
    <s v="BS1.19"/>
    <x v="0"/>
    <m/>
    <x v="1"/>
    <n v="3997"/>
    <s v="lignotuber"/>
    <s v="soil-persistent"/>
    <n v="0"/>
    <n v="2"/>
    <n v="0"/>
    <n v="0"/>
    <n v="0"/>
    <n v="0"/>
    <n v="0"/>
    <n v="0"/>
    <m/>
    <n v="2"/>
    <n v="1"/>
    <n v="0"/>
    <m/>
    <n v="1"/>
  </r>
  <r>
    <x v="0"/>
    <x v="18"/>
    <s v="BS1.19"/>
    <x v="0"/>
    <m/>
    <x v="8"/>
    <n v="7993"/>
    <s v="rhizome"/>
    <s v="non-canopy"/>
    <n v="0"/>
    <n v="2"/>
    <n v="0"/>
    <s v="NA"/>
    <n v="0"/>
    <s v="NA"/>
    <s v="NA"/>
    <s v="NA"/>
    <m/>
    <n v="2"/>
    <e v="#VALUE!"/>
    <e v="#VALUE!"/>
    <m/>
    <n v="1"/>
  </r>
  <r>
    <x v="0"/>
    <x v="18"/>
    <s v="BS1.19"/>
    <x v="0"/>
    <m/>
    <x v="12"/>
    <n v="2501"/>
    <s v="tussock"/>
    <s v="non-canopy"/>
    <n v="0"/>
    <n v="8"/>
    <n v="0"/>
    <s v="NA"/>
    <n v="0"/>
    <s v="NA"/>
    <s v="NA"/>
    <s v="NA"/>
    <m/>
    <n v="8"/>
    <e v="#VALUE!"/>
    <e v="#VALUE!"/>
    <m/>
    <n v="1"/>
  </r>
  <r>
    <x v="0"/>
    <x v="18"/>
    <s v="BS1.19"/>
    <x v="0"/>
    <m/>
    <x v="17"/>
    <n v="5532"/>
    <s v="rhizome"/>
    <s v="non-canopy"/>
    <n v="0"/>
    <n v="3"/>
    <n v="0"/>
    <s v="NA"/>
    <n v="0"/>
    <s v="NA"/>
    <s v="NA"/>
    <s v="NA"/>
    <m/>
    <n v="3"/>
    <e v="#VALUE!"/>
    <e v="#VALUE!"/>
    <m/>
    <n v="1"/>
  </r>
  <r>
    <x v="0"/>
    <x v="19"/>
    <s v="BS1.20"/>
    <x v="0"/>
    <m/>
    <x v="9"/>
    <n v="8875"/>
    <s v="lignotuber"/>
    <s v="soil-persistent"/>
    <n v="0"/>
    <n v="1"/>
    <n v="0"/>
    <n v="0"/>
    <n v="0"/>
    <n v="0"/>
    <n v="0"/>
    <n v="0"/>
    <m/>
    <n v="1"/>
    <n v="1"/>
    <n v="0"/>
    <m/>
    <n v="1"/>
  </r>
  <r>
    <x v="0"/>
    <x v="19"/>
    <s v="BS1.20"/>
    <x v="0"/>
    <m/>
    <x v="1"/>
    <n v="3997"/>
    <s v="lignotuber"/>
    <s v="soil-persistent"/>
    <n v="0"/>
    <n v="6"/>
    <n v="0"/>
    <n v="0"/>
    <n v="0"/>
    <n v="0"/>
    <n v="0"/>
    <n v="0"/>
    <m/>
    <n v="6"/>
    <n v="1"/>
    <n v="0"/>
    <m/>
    <n v="1"/>
  </r>
  <r>
    <x v="0"/>
    <x v="19"/>
    <s v="BS1.20"/>
    <x v="0"/>
    <m/>
    <x v="4"/>
    <n v="5738"/>
    <s v="basal"/>
    <s v="soil-persistent"/>
    <n v="0"/>
    <n v="1"/>
    <n v="0"/>
    <n v="2"/>
    <n v="0"/>
    <n v="0"/>
    <n v="0"/>
    <n v="0"/>
    <m/>
    <n v="1"/>
    <n v="0.33333333333333331"/>
    <n v="0"/>
    <m/>
    <n v="1"/>
  </r>
  <r>
    <x v="0"/>
    <x v="19"/>
    <s v="BS1.20"/>
    <x v="0"/>
    <m/>
    <x v="17"/>
    <n v="5532"/>
    <s v="rhizome"/>
    <s v="non-canopy"/>
    <n v="0"/>
    <n v="11"/>
    <n v="0"/>
    <s v="NA"/>
    <n v="0"/>
    <s v="NA"/>
    <s v="NA"/>
    <s v="NA"/>
    <m/>
    <n v="11"/>
    <e v="#VALUE!"/>
    <e v="#VALUE!"/>
    <m/>
    <n v="1"/>
  </r>
  <r>
    <x v="0"/>
    <x v="19"/>
    <s v="BS1.20"/>
    <x v="0"/>
    <m/>
    <x v="12"/>
    <n v="2501"/>
    <s v="tussock"/>
    <s v="non-canopy"/>
    <n v="0"/>
    <n v="4"/>
    <n v="0"/>
    <s v="NA"/>
    <n v="0"/>
    <s v="NA"/>
    <s v="NA"/>
    <s v="NA"/>
    <m/>
    <n v="4"/>
    <e v="#VALUE!"/>
    <e v="#VALUE!"/>
    <m/>
    <n v="1"/>
  </r>
  <r>
    <x v="1"/>
    <x v="0"/>
    <s v="BS2.1"/>
    <x v="0"/>
    <m/>
    <x v="10"/>
    <n v="2469"/>
    <s v="rhizome"/>
    <s v="non-canopy"/>
    <n v="0"/>
    <n v="3"/>
    <n v="0"/>
    <n v="0"/>
    <n v="0"/>
    <n v="0"/>
    <n v="0"/>
    <n v="0"/>
    <m/>
    <n v="3"/>
    <n v="1"/>
    <n v="0"/>
    <m/>
    <n v="1"/>
  </r>
  <r>
    <x v="1"/>
    <x v="0"/>
    <s v="BS2.1"/>
    <x v="0"/>
    <m/>
    <x v="18"/>
    <n v="2445"/>
    <s v="tussock"/>
    <s v="non-canopy"/>
    <n v="0"/>
    <n v="2"/>
    <n v="0"/>
    <n v="0"/>
    <n v="0"/>
    <n v="0"/>
    <n v="0"/>
    <n v="0"/>
    <m/>
    <n v="2"/>
    <n v="1"/>
    <n v="0"/>
    <m/>
    <n v="1"/>
  </r>
  <r>
    <x v="1"/>
    <x v="0"/>
    <s v="BS2.1"/>
    <x v="0"/>
    <m/>
    <x v="19"/>
    <n v="6325"/>
    <s v="tussock"/>
    <s v="non-canopy"/>
    <n v="0"/>
    <n v="1"/>
    <n v="0"/>
    <n v="0"/>
    <n v="0"/>
    <n v="0"/>
    <n v="0"/>
    <n v="0"/>
    <m/>
    <n v="1"/>
    <n v="1"/>
    <n v="0"/>
    <m/>
    <n v="1"/>
  </r>
  <r>
    <x v="1"/>
    <x v="0"/>
    <s v="BS2.1"/>
    <x v="0"/>
    <m/>
    <x v="17"/>
    <n v="5532"/>
    <s v="rhizome"/>
    <s v="non-canopy"/>
    <n v="0"/>
    <n v="18"/>
    <n v="0"/>
    <s v="NA"/>
    <n v="0"/>
    <s v="NA"/>
    <s v="NA"/>
    <s v="NA"/>
    <m/>
    <n v="18"/>
    <e v="#VALUE!"/>
    <e v="#VALUE!"/>
    <m/>
    <n v="1"/>
  </r>
  <r>
    <x v="1"/>
    <x v="0"/>
    <s v="BS2.1"/>
    <x v="0"/>
    <m/>
    <x v="2"/>
    <n v="2987"/>
    <s v="basal"/>
    <s v="soil-persistent"/>
    <n v="0"/>
    <n v="3"/>
    <n v="0"/>
    <s v="NA"/>
    <n v="0"/>
    <n v="0"/>
    <n v="0"/>
    <n v="0"/>
    <m/>
    <n v="3"/>
    <e v="#VALUE!"/>
    <e v="#VALUE!"/>
    <m/>
    <n v="1"/>
  </r>
  <r>
    <x v="1"/>
    <x v="0"/>
    <s v="BS2.1"/>
    <x v="0"/>
    <m/>
    <x v="20"/>
    <n v="2557"/>
    <s v="rhizome"/>
    <s v="transient"/>
    <n v="0"/>
    <n v="1"/>
    <n v="0"/>
    <s v="NA"/>
    <n v="0"/>
    <n v="0"/>
    <n v="0"/>
    <n v="0"/>
    <m/>
    <n v="1"/>
    <e v="#VALUE!"/>
    <e v="#VALUE!"/>
    <m/>
    <n v="1"/>
  </r>
  <r>
    <x v="1"/>
    <x v="1"/>
    <s v="BS2.2"/>
    <x v="0"/>
    <m/>
    <x v="10"/>
    <n v="2469"/>
    <s v="rhizome"/>
    <s v="non-canopy"/>
    <n v="0"/>
    <n v="12"/>
    <n v="0"/>
    <n v="0"/>
    <n v="0"/>
    <n v="0"/>
    <n v="0"/>
    <n v="0"/>
    <m/>
    <n v="12"/>
    <n v="1"/>
    <n v="0"/>
    <m/>
    <n v="1"/>
  </r>
  <r>
    <x v="1"/>
    <x v="1"/>
    <s v="BS2.2"/>
    <x v="0"/>
    <m/>
    <x v="19"/>
    <n v="6325"/>
    <s v="tussock"/>
    <s v="non-canopy"/>
    <n v="0"/>
    <n v="6"/>
    <n v="0"/>
    <n v="0"/>
    <n v="0"/>
    <n v="0"/>
    <n v="0"/>
    <n v="0"/>
    <m/>
    <n v="6"/>
    <n v="1"/>
    <n v="0"/>
    <m/>
    <n v="1"/>
  </r>
  <r>
    <x v="1"/>
    <x v="1"/>
    <s v="BS2.2"/>
    <x v="0"/>
    <m/>
    <x v="18"/>
    <n v="2445"/>
    <s v="tussock"/>
    <s v="non-canopy"/>
    <n v="0"/>
    <n v="1"/>
    <n v="0"/>
    <n v="0"/>
    <n v="0"/>
    <n v="0"/>
    <n v="0"/>
    <n v="0"/>
    <m/>
    <n v="1"/>
    <n v="1"/>
    <n v="0"/>
    <m/>
    <n v="1"/>
  </r>
  <r>
    <x v="1"/>
    <x v="1"/>
    <s v="BS2.2"/>
    <x v="0"/>
    <m/>
    <x v="2"/>
    <n v="2987"/>
    <s v="basal"/>
    <s v="soil-persistent"/>
    <n v="0"/>
    <n v="13"/>
    <n v="0"/>
    <s v="NA"/>
    <n v="0"/>
    <n v="0"/>
    <n v="0"/>
    <n v="0"/>
    <m/>
    <n v="13"/>
    <e v="#VALUE!"/>
    <e v="#VALUE!"/>
    <m/>
    <n v="1"/>
  </r>
  <r>
    <x v="1"/>
    <x v="1"/>
    <s v="BS2.2"/>
    <x v="0"/>
    <m/>
    <x v="20"/>
    <n v="2557"/>
    <s v="rhizome"/>
    <s v="transient"/>
    <n v="0"/>
    <n v="2"/>
    <n v="0"/>
    <s v="NA"/>
    <n v="1"/>
    <n v="0"/>
    <n v="0"/>
    <n v="0"/>
    <m/>
    <n v="2"/>
    <e v="#VALUE!"/>
    <e v="#VALUE!"/>
    <m/>
    <n v="1"/>
  </r>
  <r>
    <x v="1"/>
    <x v="1"/>
    <s v="BS2.2"/>
    <x v="0"/>
    <m/>
    <x v="21"/>
    <n v="1377"/>
    <s v="rhizome"/>
    <s v="non-canopy"/>
    <n v="0"/>
    <n v="1"/>
    <n v="0"/>
    <s v="NA"/>
    <n v="0"/>
    <n v="0"/>
    <n v="0"/>
    <n v="0"/>
    <m/>
    <n v="1"/>
    <e v="#VALUE!"/>
    <e v="#VALUE!"/>
    <m/>
    <n v="1"/>
  </r>
  <r>
    <x v="1"/>
    <x v="1"/>
    <s v="BS2.2"/>
    <x v="0"/>
    <m/>
    <x v="17"/>
    <n v="5532"/>
    <s v="rhizome"/>
    <s v="non-canopy"/>
    <n v="0"/>
    <n v="12"/>
    <n v="0"/>
    <s v="NA"/>
    <n v="0"/>
    <s v="NA"/>
    <s v="NA"/>
    <s v="NA"/>
    <m/>
    <n v="12"/>
    <e v="#VALUE!"/>
    <e v="#VALUE!"/>
    <m/>
    <n v="1"/>
  </r>
  <r>
    <x v="1"/>
    <x v="1"/>
    <s v="BS2.2"/>
    <x v="0"/>
    <m/>
    <x v="22"/>
    <n v="2516"/>
    <s v="tussock"/>
    <s v="non-canopy"/>
    <n v="0"/>
    <n v="1"/>
    <n v="0"/>
    <s v="NA"/>
    <n v="0"/>
    <s v="NA"/>
    <s v="NA"/>
    <s v="NA"/>
    <m/>
    <n v="1"/>
    <e v="#VALUE!"/>
    <e v="#VALUE!"/>
    <m/>
    <n v="1"/>
  </r>
  <r>
    <x v="1"/>
    <x v="2"/>
    <s v="BS2.3"/>
    <x v="0"/>
    <m/>
    <x v="10"/>
    <n v="2469"/>
    <s v="rhizome"/>
    <s v="non-canopy"/>
    <n v="0"/>
    <n v="9"/>
    <n v="0"/>
    <n v="0"/>
    <n v="0"/>
    <n v="0"/>
    <n v="0"/>
    <n v="0"/>
    <m/>
    <n v="9"/>
    <n v="1"/>
    <n v="0"/>
    <m/>
    <n v="1"/>
  </r>
  <r>
    <x v="1"/>
    <x v="2"/>
    <s v="BS2.3"/>
    <x v="0"/>
    <m/>
    <x v="19"/>
    <n v="6325"/>
    <s v="tussock"/>
    <s v="non-canopy"/>
    <n v="0"/>
    <n v="8"/>
    <n v="0"/>
    <n v="0"/>
    <n v="0"/>
    <n v="0"/>
    <n v="0"/>
    <n v="0"/>
    <m/>
    <n v="8"/>
    <n v="1"/>
    <n v="0"/>
    <m/>
    <n v="1"/>
  </r>
  <r>
    <x v="1"/>
    <x v="2"/>
    <s v="BS2.3"/>
    <x v="0"/>
    <m/>
    <x v="20"/>
    <n v="2557"/>
    <s v="rhizome"/>
    <s v="transient"/>
    <n v="0"/>
    <n v="4"/>
    <n v="0"/>
    <s v="NA"/>
    <n v="0"/>
    <n v="0"/>
    <n v="0"/>
    <n v="0"/>
    <m/>
    <n v="4"/>
    <e v="#VALUE!"/>
    <e v="#VALUE!"/>
    <m/>
    <n v="1"/>
  </r>
  <r>
    <x v="1"/>
    <x v="2"/>
    <s v="BS2.3"/>
    <x v="0"/>
    <m/>
    <x v="1"/>
    <n v="3997"/>
    <s v="lignotuber"/>
    <s v="soil-persistent"/>
    <n v="0"/>
    <n v="2"/>
    <n v="0"/>
    <n v="0"/>
    <n v="0"/>
    <n v="0"/>
    <n v="0"/>
    <n v="0"/>
    <m/>
    <n v="2"/>
    <n v="1"/>
    <n v="0"/>
    <m/>
    <n v="1"/>
  </r>
  <r>
    <x v="1"/>
    <x v="2"/>
    <s v="BS2.3"/>
    <x v="0"/>
    <m/>
    <x v="17"/>
    <n v="5532"/>
    <s v="rhizome"/>
    <s v="non-canopy"/>
    <n v="0"/>
    <n v="14"/>
    <n v="0"/>
    <s v="NA"/>
    <n v="0"/>
    <s v="NA"/>
    <s v="NA"/>
    <s v="NA"/>
    <m/>
    <n v="14"/>
    <e v="#VALUE!"/>
    <e v="#VALUE!"/>
    <m/>
    <n v="1"/>
  </r>
  <r>
    <x v="1"/>
    <x v="2"/>
    <s v="BS2.3"/>
    <x v="0"/>
    <m/>
    <x v="2"/>
    <n v="2987"/>
    <s v="basal"/>
    <s v="soil-persistent"/>
    <n v="0"/>
    <n v="1"/>
    <n v="0"/>
    <s v="NA"/>
    <n v="0"/>
    <n v="0"/>
    <n v="0"/>
    <n v="0"/>
    <m/>
    <n v="1"/>
    <e v="#VALUE!"/>
    <e v="#VALUE!"/>
    <m/>
    <n v="1"/>
  </r>
  <r>
    <x v="1"/>
    <x v="2"/>
    <s v="BS2.3"/>
    <x v="0"/>
    <m/>
    <x v="9"/>
    <n v="8875"/>
    <s v="lignotuber"/>
    <s v="soil-persistent"/>
    <n v="0"/>
    <n v="0"/>
    <n v="0"/>
    <n v="0"/>
    <n v="0"/>
    <n v="1"/>
    <n v="0"/>
    <n v="0"/>
    <m/>
    <n v="1"/>
    <e v="#DIV/0!"/>
    <e v="#DIV/0!"/>
    <m/>
    <n v="1"/>
  </r>
  <r>
    <x v="1"/>
    <x v="3"/>
    <s v="BS2.4"/>
    <x v="0"/>
    <m/>
    <x v="10"/>
    <n v="2469"/>
    <s v="rhizome"/>
    <s v="non-canopy"/>
    <n v="0"/>
    <n v="4"/>
    <n v="0"/>
    <n v="0"/>
    <n v="0"/>
    <n v="0"/>
    <n v="0"/>
    <n v="0"/>
    <m/>
    <n v="4"/>
    <n v="1"/>
    <n v="0"/>
    <m/>
    <n v="1"/>
  </r>
  <r>
    <x v="1"/>
    <x v="3"/>
    <s v="BS2.4"/>
    <x v="0"/>
    <m/>
    <x v="18"/>
    <n v="2445"/>
    <s v="tussock"/>
    <s v="non-canopy"/>
    <n v="0"/>
    <n v="2"/>
    <n v="0"/>
    <n v="0"/>
    <n v="0"/>
    <n v="0"/>
    <n v="0"/>
    <n v="0"/>
    <m/>
    <n v="2"/>
    <n v="1"/>
    <n v="0"/>
    <m/>
    <n v="1"/>
  </r>
  <r>
    <x v="1"/>
    <x v="3"/>
    <s v="BS2.4"/>
    <x v="0"/>
    <m/>
    <x v="19"/>
    <n v="6325"/>
    <s v="tussock"/>
    <s v="non-canopy"/>
    <n v="0"/>
    <n v="9"/>
    <n v="0"/>
    <n v="0"/>
    <n v="0"/>
    <n v="0"/>
    <n v="0"/>
    <n v="0"/>
    <m/>
    <n v="9"/>
    <n v="1"/>
    <n v="0"/>
    <m/>
    <n v="1"/>
  </r>
  <r>
    <x v="1"/>
    <x v="3"/>
    <s v="BS2.4"/>
    <x v="0"/>
    <m/>
    <x v="20"/>
    <n v="2557"/>
    <s v="rhizome"/>
    <s v="transient"/>
    <n v="0"/>
    <n v="2"/>
    <n v="0"/>
    <s v="NA"/>
    <n v="0"/>
    <n v="0"/>
    <n v="0"/>
    <n v="0"/>
    <m/>
    <n v="2"/>
    <e v="#VALUE!"/>
    <e v="#VALUE!"/>
    <m/>
    <n v="1"/>
  </r>
  <r>
    <x v="1"/>
    <x v="3"/>
    <s v="BS2.4"/>
    <x v="0"/>
    <m/>
    <x v="23"/>
    <n v="7138"/>
    <s v="rhizome"/>
    <s v="transient"/>
    <n v="0"/>
    <n v="5"/>
    <n v="0"/>
    <s v="NA"/>
    <n v="0"/>
    <s v="NA"/>
    <s v="NA"/>
    <s v="NA"/>
    <m/>
    <n v="5"/>
    <e v="#VALUE!"/>
    <e v="#VALUE!"/>
    <m/>
    <n v="1"/>
  </r>
  <r>
    <x v="1"/>
    <x v="3"/>
    <s v="BS2.4"/>
    <x v="0"/>
    <m/>
    <x v="8"/>
    <n v="7993"/>
    <s v="rhizome"/>
    <s v="non-canopy"/>
    <n v="0"/>
    <n v="1"/>
    <n v="0"/>
    <s v="NA"/>
    <n v="0"/>
    <s v="NA"/>
    <s v="NA"/>
    <s v="NA"/>
    <m/>
    <n v="1"/>
    <e v="#VALUE!"/>
    <e v="#VALUE!"/>
    <m/>
    <n v="1"/>
  </r>
  <r>
    <x v="1"/>
    <x v="3"/>
    <s v="BS2.4"/>
    <x v="0"/>
    <m/>
    <x v="1"/>
    <n v="3997"/>
    <s v="lignotuber"/>
    <s v="soil-persistent"/>
    <n v="0"/>
    <n v="1"/>
    <n v="0"/>
    <n v="0"/>
    <n v="0"/>
    <n v="0"/>
    <n v="0"/>
    <n v="0"/>
    <m/>
    <n v="1"/>
    <n v="1"/>
    <n v="0"/>
    <m/>
    <n v="1"/>
  </r>
  <r>
    <x v="1"/>
    <x v="3"/>
    <s v="BS2.4"/>
    <x v="0"/>
    <m/>
    <x v="9"/>
    <n v="8875"/>
    <s v="lignotuber"/>
    <s v="soil-persistent"/>
    <n v="0"/>
    <n v="0"/>
    <n v="0"/>
    <n v="0"/>
    <n v="0"/>
    <n v="1"/>
    <n v="0"/>
    <n v="0"/>
    <m/>
    <n v="1"/>
    <e v="#DIV/0!"/>
    <e v="#DIV/0!"/>
    <m/>
    <n v="1"/>
  </r>
  <r>
    <x v="1"/>
    <x v="3"/>
    <s v="BS2.4"/>
    <x v="0"/>
    <m/>
    <x v="17"/>
    <n v="5532"/>
    <s v="rhizome"/>
    <s v="non-canopy"/>
    <n v="0"/>
    <n v="10"/>
    <n v="0"/>
    <s v="NA"/>
    <n v="0"/>
    <s v="NA"/>
    <s v="NA"/>
    <s v="NA"/>
    <m/>
    <n v="10"/>
    <e v="#VALUE!"/>
    <e v="#VALUE!"/>
    <m/>
    <n v="1"/>
  </r>
  <r>
    <x v="1"/>
    <x v="4"/>
    <s v="BS2.5"/>
    <x v="0"/>
    <m/>
    <x v="10"/>
    <n v="2469"/>
    <s v="rhizome"/>
    <s v="non-canopy"/>
    <n v="0"/>
    <n v="4"/>
    <n v="0"/>
    <n v="0"/>
    <n v="0"/>
    <n v="0"/>
    <n v="0"/>
    <n v="0"/>
    <m/>
    <n v="4"/>
    <n v="1"/>
    <n v="0"/>
    <m/>
    <n v="1"/>
  </r>
  <r>
    <x v="1"/>
    <x v="4"/>
    <s v="BS2.5"/>
    <x v="0"/>
    <m/>
    <x v="17"/>
    <n v="5532"/>
    <s v="rhizome"/>
    <s v="non-canopy"/>
    <n v="0"/>
    <n v="15"/>
    <n v="0"/>
    <s v="NA"/>
    <n v="0"/>
    <s v="NA"/>
    <s v="NA"/>
    <s v="NA"/>
    <m/>
    <n v="15"/>
    <e v="#VALUE!"/>
    <e v="#VALUE!"/>
    <m/>
    <n v="1"/>
  </r>
  <r>
    <x v="1"/>
    <x v="4"/>
    <s v="BS2.5"/>
    <x v="0"/>
    <m/>
    <x v="19"/>
    <n v="6325"/>
    <s v="tussock"/>
    <s v="non-canopy"/>
    <n v="0"/>
    <n v="3"/>
    <n v="0"/>
    <n v="0"/>
    <n v="0"/>
    <n v="0"/>
    <n v="0"/>
    <n v="0"/>
    <m/>
    <n v="3"/>
    <n v="1"/>
    <n v="0"/>
    <m/>
    <n v="1"/>
  </r>
  <r>
    <x v="1"/>
    <x v="4"/>
    <s v="BS2.5"/>
    <x v="0"/>
    <m/>
    <x v="18"/>
    <n v="2445"/>
    <s v="tussock"/>
    <s v="non-canopy"/>
    <n v="0"/>
    <n v="4"/>
    <n v="0"/>
    <n v="0"/>
    <n v="0"/>
    <n v="0"/>
    <n v="0"/>
    <n v="0"/>
    <m/>
    <n v="4"/>
    <n v="1"/>
    <n v="0"/>
    <m/>
    <n v="1"/>
  </r>
  <r>
    <x v="1"/>
    <x v="4"/>
    <s v="BS2.5"/>
    <x v="0"/>
    <m/>
    <x v="9"/>
    <n v="8875"/>
    <s v="lignotuber"/>
    <s v="soil-persistent"/>
    <n v="0"/>
    <n v="0"/>
    <n v="0"/>
    <n v="0"/>
    <n v="0"/>
    <n v="2"/>
    <n v="0"/>
    <n v="0"/>
    <m/>
    <n v="2"/>
    <e v="#DIV/0!"/>
    <e v="#DIV/0!"/>
    <m/>
    <n v="1"/>
  </r>
  <r>
    <x v="1"/>
    <x v="4"/>
    <s v="BS2.5"/>
    <x v="0"/>
    <m/>
    <x v="20"/>
    <n v="2557"/>
    <s v="rhizome"/>
    <s v="transient"/>
    <n v="0"/>
    <n v="2"/>
    <n v="0"/>
    <s v="NA"/>
    <n v="0"/>
    <n v="0"/>
    <n v="0"/>
    <n v="0"/>
    <m/>
    <n v="2"/>
    <e v="#VALUE!"/>
    <e v="#VALUE!"/>
    <m/>
    <n v="1"/>
  </r>
  <r>
    <x v="1"/>
    <x v="4"/>
    <s v="BS2.5"/>
    <x v="0"/>
    <m/>
    <x v="23"/>
    <n v="7138"/>
    <s v="rhizome"/>
    <s v="transient"/>
    <n v="0"/>
    <n v="11"/>
    <n v="0"/>
    <s v="NA"/>
    <n v="0"/>
    <s v="NA"/>
    <s v="NA"/>
    <s v="NA"/>
    <m/>
    <n v="11"/>
    <e v="#VALUE!"/>
    <e v="#VALUE!"/>
    <m/>
    <n v="1"/>
  </r>
  <r>
    <x v="1"/>
    <x v="4"/>
    <s v="BS2.5"/>
    <x v="0"/>
    <m/>
    <x v="0"/>
    <n v="7766"/>
    <s v="lignotuber"/>
    <s v="canopy"/>
    <n v="0"/>
    <n v="1"/>
    <n v="0"/>
    <n v="0"/>
    <n v="0"/>
    <n v="0"/>
    <n v="0"/>
    <n v="0"/>
    <m/>
    <n v="1"/>
    <n v="1"/>
    <n v="0"/>
    <m/>
    <n v="1"/>
  </r>
  <r>
    <x v="1"/>
    <x v="5"/>
    <s v="BS2.6"/>
    <x v="0"/>
    <m/>
    <x v="10"/>
    <n v="2469"/>
    <s v="rhizome"/>
    <s v="non-canopy"/>
    <n v="0"/>
    <n v="2"/>
    <n v="0"/>
    <n v="0"/>
    <n v="0"/>
    <n v="0"/>
    <n v="0"/>
    <n v="0"/>
    <m/>
    <n v="2"/>
    <n v="1"/>
    <n v="0"/>
    <m/>
    <n v="1"/>
  </r>
  <r>
    <x v="1"/>
    <x v="5"/>
    <s v="BS2.6"/>
    <x v="0"/>
    <m/>
    <x v="19"/>
    <n v="6325"/>
    <s v="tussock"/>
    <s v="non-canopy"/>
    <n v="0"/>
    <n v="7"/>
    <n v="0"/>
    <n v="0"/>
    <n v="0"/>
    <n v="0"/>
    <n v="0"/>
    <n v="0"/>
    <m/>
    <n v="7"/>
    <n v="1"/>
    <n v="0"/>
    <m/>
    <n v="1"/>
  </r>
  <r>
    <x v="1"/>
    <x v="5"/>
    <s v="BS2.6"/>
    <x v="0"/>
    <m/>
    <x v="18"/>
    <n v="2445"/>
    <s v="tussock"/>
    <s v="non-canopy"/>
    <n v="0"/>
    <n v="5"/>
    <n v="0"/>
    <n v="0"/>
    <n v="0"/>
    <n v="0"/>
    <n v="0"/>
    <n v="0"/>
    <m/>
    <n v="5"/>
    <n v="1"/>
    <n v="0"/>
    <m/>
    <n v="1"/>
  </r>
  <r>
    <x v="1"/>
    <x v="5"/>
    <s v="BS2.6"/>
    <x v="0"/>
    <m/>
    <x v="0"/>
    <n v="7766"/>
    <s v="lignotuber"/>
    <s v="canopy"/>
    <n v="0"/>
    <n v="1"/>
    <n v="0"/>
    <n v="0"/>
    <n v="0"/>
    <n v="0"/>
    <n v="0"/>
    <n v="0"/>
    <m/>
    <n v="1"/>
    <n v="1"/>
    <n v="0"/>
    <m/>
    <n v="1"/>
  </r>
  <r>
    <x v="1"/>
    <x v="5"/>
    <s v="BS2.6"/>
    <x v="0"/>
    <m/>
    <x v="17"/>
    <n v="5532"/>
    <s v="rhizome"/>
    <s v="non-canopy"/>
    <n v="0"/>
    <n v="10"/>
    <n v="0"/>
    <s v="NA"/>
    <n v="0"/>
    <s v="NA"/>
    <s v="NA"/>
    <s v="NA"/>
    <m/>
    <n v="10"/>
    <e v="#VALUE!"/>
    <e v="#VALUE!"/>
    <m/>
    <n v="1"/>
  </r>
  <r>
    <x v="1"/>
    <x v="5"/>
    <s v="BS2.6"/>
    <x v="0"/>
    <m/>
    <x v="23"/>
    <n v="7138"/>
    <s v="rhizome"/>
    <s v="transient"/>
    <n v="0"/>
    <n v="8"/>
    <n v="0"/>
    <s v="NA"/>
    <n v="0"/>
    <s v="NA"/>
    <s v="NA"/>
    <s v="NA"/>
    <m/>
    <n v="8"/>
    <e v="#VALUE!"/>
    <e v="#VALUE!"/>
    <m/>
    <n v="1"/>
  </r>
  <r>
    <x v="1"/>
    <x v="5"/>
    <s v="BS2.6"/>
    <x v="0"/>
    <m/>
    <x v="20"/>
    <n v="2557"/>
    <s v="rhizome"/>
    <s v="transient"/>
    <n v="0"/>
    <n v="1"/>
    <n v="0"/>
    <s v="NA"/>
    <n v="0"/>
    <n v="0"/>
    <n v="0"/>
    <n v="0"/>
    <m/>
    <n v="1"/>
    <e v="#VALUE!"/>
    <e v="#VALUE!"/>
    <m/>
    <n v="1"/>
  </r>
  <r>
    <x v="1"/>
    <x v="5"/>
    <s v="BS2.6"/>
    <x v="0"/>
    <m/>
    <x v="1"/>
    <n v="3997"/>
    <s v="lignotuber"/>
    <s v="soil-persistent"/>
    <n v="0"/>
    <n v="1"/>
    <n v="0"/>
    <n v="0"/>
    <n v="0"/>
    <n v="0"/>
    <n v="0"/>
    <n v="0"/>
    <m/>
    <n v="1"/>
    <n v="1"/>
    <n v="0"/>
    <m/>
    <n v="1"/>
  </r>
  <r>
    <x v="1"/>
    <x v="6"/>
    <s v="BS2.7"/>
    <x v="0"/>
    <m/>
    <x v="18"/>
    <n v="2445"/>
    <s v="tussock"/>
    <s v="non-canopy"/>
    <n v="0"/>
    <n v="3"/>
    <n v="0"/>
    <n v="0"/>
    <n v="0"/>
    <n v="0"/>
    <n v="0"/>
    <n v="0"/>
    <m/>
    <n v="3"/>
    <n v="1"/>
    <n v="0"/>
    <m/>
    <n v="1"/>
  </r>
  <r>
    <x v="1"/>
    <x v="6"/>
    <s v="BS2.7"/>
    <x v="0"/>
    <m/>
    <x v="19"/>
    <n v="6325"/>
    <s v="tussock"/>
    <s v="non-canopy"/>
    <n v="0"/>
    <n v="8"/>
    <n v="0"/>
    <n v="0"/>
    <n v="0"/>
    <n v="0"/>
    <n v="0"/>
    <n v="0"/>
    <m/>
    <n v="8"/>
    <n v="1"/>
    <n v="0"/>
    <m/>
    <n v="1"/>
  </r>
  <r>
    <x v="1"/>
    <x v="6"/>
    <s v="BS2.7"/>
    <x v="0"/>
    <m/>
    <x v="17"/>
    <n v="5532"/>
    <s v="rhizome"/>
    <s v="non-canopy"/>
    <n v="0"/>
    <n v="7"/>
    <n v="0"/>
    <s v="NA"/>
    <n v="0"/>
    <s v="NA"/>
    <s v="NA"/>
    <s v="NA"/>
    <m/>
    <n v="7"/>
    <e v="#VALUE!"/>
    <e v="#VALUE!"/>
    <m/>
    <n v="1"/>
  </r>
  <r>
    <x v="1"/>
    <x v="6"/>
    <s v="BS2.7"/>
    <x v="0"/>
    <m/>
    <x v="20"/>
    <n v="2557"/>
    <s v="rhizome"/>
    <s v="transient"/>
    <n v="0"/>
    <n v="1"/>
    <n v="0"/>
    <s v="NA"/>
    <n v="0"/>
    <n v="0"/>
    <n v="0"/>
    <n v="0"/>
    <m/>
    <n v="1"/>
    <e v="#VALUE!"/>
    <e v="#VALUE!"/>
    <m/>
    <n v="1"/>
  </r>
  <r>
    <x v="1"/>
    <x v="6"/>
    <s v="BS2.7"/>
    <x v="0"/>
    <m/>
    <x v="23"/>
    <n v="7138"/>
    <s v="rhizome"/>
    <s v="transient"/>
    <n v="0"/>
    <n v="10"/>
    <n v="0"/>
    <s v="NA"/>
    <n v="0"/>
    <s v="NA"/>
    <s v="NA"/>
    <s v="NA"/>
    <m/>
    <n v="10"/>
    <e v="#VALUE!"/>
    <e v="#VALUE!"/>
    <m/>
    <n v="1"/>
  </r>
  <r>
    <x v="1"/>
    <x v="6"/>
    <s v="BS2.7"/>
    <x v="0"/>
    <m/>
    <x v="1"/>
    <n v="3997"/>
    <s v="lignotuber"/>
    <s v="soil-persistent"/>
    <n v="0"/>
    <n v="2"/>
    <n v="0"/>
    <n v="0"/>
    <n v="0"/>
    <n v="0"/>
    <n v="0"/>
    <n v="0"/>
    <m/>
    <n v="2"/>
    <n v="1"/>
    <n v="0"/>
    <m/>
    <n v="1"/>
  </r>
  <r>
    <x v="1"/>
    <x v="6"/>
    <s v="BS2.7"/>
    <x v="0"/>
    <m/>
    <x v="10"/>
    <n v="2469"/>
    <s v="rhizome"/>
    <s v="non-canopy"/>
    <n v="0"/>
    <n v="2"/>
    <n v="0"/>
    <n v="0"/>
    <n v="0"/>
    <n v="0"/>
    <n v="0"/>
    <n v="0"/>
    <m/>
    <n v="2"/>
    <n v="1"/>
    <n v="0"/>
    <m/>
    <n v="1"/>
  </r>
  <r>
    <x v="1"/>
    <x v="7"/>
    <s v="BS2.8"/>
    <x v="0"/>
    <m/>
    <x v="18"/>
    <n v="2445"/>
    <s v="tussock"/>
    <s v="non-canopy"/>
    <n v="0"/>
    <n v="7"/>
    <n v="0"/>
    <n v="0"/>
    <n v="0"/>
    <n v="0"/>
    <n v="0"/>
    <n v="0"/>
    <m/>
    <n v="7"/>
    <n v="1"/>
    <n v="0"/>
    <m/>
    <n v="1"/>
  </r>
  <r>
    <x v="1"/>
    <x v="7"/>
    <s v="BS2.8"/>
    <x v="0"/>
    <m/>
    <x v="19"/>
    <n v="6325"/>
    <s v="tussock"/>
    <s v="non-canopy"/>
    <n v="0"/>
    <n v="4"/>
    <n v="0"/>
    <n v="0"/>
    <n v="0"/>
    <n v="0"/>
    <n v="0"/>
    <n v="0"/>
    <m/>
    <n v="4"/>
    <n v="1"/>
    <n v="0"/>
    <m/>
    <n v="1"/>
  </r>
  <r>
    <x v="1"/>
    <x v="7"/>
    <s v="BS2.8"/>
    <x v="0"/>
    <m/>
    <x v="23"/>
    <n v="7138"/>
    <s v="rhizome"/>
    <s v="transient"/>
    <n v="0"/>
    <n v="2"/>
    <n v="0"/>
    <s v="NA"/>
    <n v="0"/>
    <s v="NA"/>
    <s v="NA"/>
    <s v="NA"/>
    <m/>
    <n v="2"/>
    <e v="#VALUE!"/>
    <e v="#VALUE!"/>
    <m/>
    <n v="1"/>
  </r>
  <r>
    <x v="1"/>
    <x v="7"/>
    <s v="BS2.8"/>
    <x v="0"/>
    <m/>
    <x v="20"/>
    <n v="2557"/>
    <s v="rhizome"/>
    <s v="transient"/>
    <n v="0"/>
    <n v="1"/>
    <n v="0"/>
    <s v="NA"/>
    <n v="0"/>
    <n v="0"/>
    <n v="0"/>
    <n v="0"/>
    <m/>
    <n v="1"/>
    <e v="#VALUE!"/>
    <e v="#VALUE!"/>
    <m/>
    <n v="1"/>
  </r>
  <r>
    <x v="1"/>
    <x v="7"/>
    <s v="BS2.8"/>
    <x v="0"/>
    <m/>
    <x v="17"/>
    <n v="5532"/>
    <s v="rhizome"/>
    <s v="non-canopy"/>
    <n v="0"/>
    <n v="3"/>
    <n v="0"/>
    <s v="NA"/>
    <n v="0"/>
    <s v="NA"/>
    <s v="NA"/>
    <s v="NA"/>
    <m/>
    <n v="3"/>
    <e v="#VALUE!"/>
    <e v="#VALUE!"/>
    <m/>
    <n v="1"/>
  </r>
  <r>
    <x v="1"/>
    <x v="8"/>
    <s v="BS2.9"/>
    <x v="0"/>
    <m/>
    <x v="10"/>
    <n v="2469"/>
    <s v="rhizome"/>
    <s v="non-canopy"/>
    <n v="0"/>
    <n v="2"/>
    <n v="0"/>
    <n v="0"/>
    <n v="0"/>
    <n v="0"/>
    <n v="0"/>
    <n v="0"/>
    <m/>
    <n v="2"/>
    <n v="1"/>
    <n v="0"/>
    <m/>
    <n v="1"/>
  </r>
  <r>
    <x v="1"/>
    <x v="8"/>
    <s v="BS2.9"/>
    <x v="0"/>
    <m/>
    <x v="18"/>
    <n v="2445"/>
    <s v="tussock"/>
    <s v="non-canopy"/>
    <n v="0"/>
    <n v="1"/>
    <n v="0"/>
    <n v="0"/>
    <n v="0"/>
    <n v="0"/>
    <n v="0"/>
    <n v="0"/>
    <m/>
    <n v="1"/>
    <n v="1"/>
    <n v="0"/>
    <m/>
    <n v="1"/>
  </r>
  <r>
    <x v="1"/>
    <x v="8"/>
    <s v="BS2.9"/>
    <x v="0"/>
    <m/>
    <x v="19"/>
    <n v="6325"/>
    <s v="tussock"/>
    <s v="non-canopy"/>
    <n v="0"/>
    <n v="12"/>
    <n v="0"/>
    <n v="0"/>
    <n v="0"/>
    <n v="0"/>
    <n v="0"/>
    <n v="0"/>
    <m/>
    <n v="12"/>
    <n v="1"/>
    <n v="0"/>
    <m/>
    <n v="1"/>
  </r>
  <r>
    <x v="1"/>
    <x v="8"/>
    <s v="BS2.9"/>
    <x v="0"/>
    <m/>
    <x v="2"/>
    <n v="2987"/>
    <s v="basal"/>
    <s v="soil-persistent"/>
    <n v="0"/>
    <n v="2"/>
    <n v="0"/>
    <s v="NA"/>
    <n v="0"/>
    <n v="0"/>
    <n v="0"/>
    <n v="0"/>
    <m/>
    <n v="2"/>
    <e v="#VALUE!"/>
    <e v="#VALUE!"/>
    <m/>
    <n v="1"/>
  </r>
  <r>
    <x v="1"/>
    <x v="8"/>
    <s v="BS2.9"/>
    <x v="0"/>
    <m/>
    <x v="1"/>
    <n v="3997"/>
    <s v="lignotuber"/>
    <s v="soil-persistent"/>
    <n v="0"/>
    <n v="3"/>
    <n v="0"/>
    <n v="0"/>
    <n v="0"/>
    <n v="0"/>
    <n v="0"/>
    <n v="0"/>
    <m/>
    <n v="3"/>
    <n v="1"/>
    <n v="0"/>
    <m/>
    <n v="1"/>
  </r>
  <r>
    <x v="1"/>
    <x v="8"/>
    <s v="BS2.9"/>
    <x v="0"/>
    <m/>
    <x v="22"/>
    <n v="2516"/>
    <s v="tussock"/>
    <s v="non-canopy"/>
    <n v="0"/>
    <n v="3"/>
    <n v="0"/>
    <s v="NA"/>
    <n v="0"/>
    <s v="NA"/>
    <s v="NA"/>
    <s v="NA"/>
    <m/>
    <n v="3"/>
    <e v="#VALUE!"/>
    <e v="#VALUE!"/>
    <m/>
    <n v="1"/>
  </r>
  <r>
    <x v="1"/>
    <x v="8"/>
    <s v="BS2.9"/>
    <x v="0"/>
    <m/>
    <x v="17"/>
    <n v="5532"/>
    <s v="rhizome"/>
    <s v="non-canopy"/>
    <n v="0"/>
    <n v="3"/>
    <n v="0"/>
    <s v="NA"/>
    <n v="0"/>
    <s v="NA"/>
    <s v="NA"/>
    <s v="NA"/>
    <m/>
    <n v="3"/>
    <e v="#VALUE!"/>
    <e v="#VALUE!"/>
    <m/>
    <n v="1"/>
  </r>
  <r>
    <x v="1"/>
    <x v="9"/>
    <s v="BS2.10"/>
    <x v="0"/>
    <m/>
    <x v="10"/>
    <n v="2469"/>
    <s v="rhizome"/>
    <s v="non-canopy"/>
    <n v="0"/>
    <n v="1"/>
    <n v="0"/>
    <n v="0"/>
    <n v="0"/>
    <n v="0"/>
    <n v="0"/>
    <n v="0"/>
    <m/>
    <n v="1"/>
    <n v="1"/>
    <n v="0"/>
    <m/>
    <n v="1"/>
  </r>
  <r>
    <x v="1"/>
    <x v="9"/>
    <s v="BS2.10"/>
    <x v="0"/>
    <m/>
    <x v="18"/>
    <n v="2445"/>
    <s v="tussock"/>
    <s v="non-canopy"/>
    <n v="0"/>
    <n v="2"/>
    <n v="0"/>
    <n v="0"/>
    <n v="0"/>
    <n v="0"/>
    <n v="0"/>
    <n v="0"/>
    <m/>
    <n v="2"/>
    <n v="1"/>
    <n v="0"/>
    <m/>
    <n v="1"/>
  </r>
  <r>
    <x v="1"/>
    <x v="9"/>
    <s v="BS2.10"/>
    <x v="0"/>
    <m/>
    <x v="19"/>
    <n v="6325"/>
    <s v="tussock"/>
    <s v="non-canopy"/>
    <n v="0"/>
    <n v="4"/>
    <n v="0"/>
    <n v="0"/>
    <n v="0"/>
    <n v="0"/>
    <n v="0"/>
    <n v="0"/>
    <m/>
    <n v="4"/>
    <n v="1"/>
    <n v="0"/>
    <m/>
    <n v="1"/>
  </r>
  <r>
    <x v="1"/>
    <x v="9"/>
    <s v="BS2.10"/>
    <x v="0"/>
    <m/>
    <x v="2"/>
    <n v="2987"/>
    <s v="basal"/>
    <s v="soil-persistent"/>
    <n v="0"/>
    <n v="23"/>
    <n v="0"/>
    <s v="NA"/>
    <n v="0"/>
    <n v="0"/>
    <n v="0"/>
    <n v="0"/>
    <m/>
    <n v="23"/>
    <e v="#VALUE!"/>
    <e v="#VALUE!"/>
    <m/>
    <n v="1"/>
  </r>
  <r>
    <x v="1"/>
    <x v="9"/>
    <s v="BS2.10"/>
    <x v="0"/>
    <m/>
    <x v="17"/>
    <n v="5532"/>
    <s v="rhizome"/>
    <s v="non-canopy"/>
    <n v="0"/>
    <n v="6"/>
    <n v="0"/>
    <s v="NA"/>
    <n v="0"/>
    <s v="NA"/>
    <s v="NA"/>
    <s v="NA"/>
    <m/>
    <n v="6"/>
    <e v="#VALUE!"/>
    <e v="#VALUE!"/>
    <m/>
    <n v="1"/>
  </r>
  <r>
    <x v="1"/>
    <x v="9"/>
    <s v="BS2.10"/>
    <x v="0"/>
    <m/>
    <x v="24"/>
    <n v="2561"/>
    <s v="rhizome"/>
    <s v="transient"/>
    <n v="0"/>
    <n v="7"/>
    <n v="0"/>
    <s v="NA"/>
    <n v="0"/>
    <n v="0"/>
    <n v="0"/>
    <n v="0"/>
    <m/>
    <n v="7"/>
    <e v="#VALUE!"/>
    <e v="#VALUE!"/>
    <m/>
    <n v="1"/>
  </r>
  <r>
    <x v="1"/>
    <x v="10"/>
    <s v="BS2.11"/>
    <x v="0"/>
    <m/>
    <x v="10"/>
    <n v="2469"/>
    <s v="rhizome"/>
    <s v="non-canopy"/>
    <n v="0"/>
    <n v="3"/>
    <n v="0"/>
    <n v="0"/>
    <n v="0"/>
    <n v="0"/>
    <n v="0"/>
    <n v="0"/>
    <m/>
    <n v="3"/>
    <n v="1"/>
    <n v="0"/>
    <m/>
    <n v="1"/>
  </r>
  <r>
    <x v="1"/>
    <x v="10"/>
    <s v="BS2.11"/>
    <x v="0"/>
    <m/>
    <x v="18"/>
    <n v="2445"/>
    <s v="tussock"/>
    <s v="non-canopy"/>
    <n v="0"/>
    <n v="2"/>
    <n v="0"/>
    <n v="0"/>
    <n v="0"/>
    <n v="0"/>
    <n v="0"/>
    <n v="0"/>
    <m/>
    <n v="2"/>
    <n v="1"/>
    <n v="0"/>
    <m/>
    <n v="1"/>
  </r>
  <r>
    <x v="1"/>
    <x v="10"/>
    <s v="BS2.11"/>
    <x v="0"/>
    <m/>
    <x v="19"/>
    <n v="6325"/>
    <s v="tussock"/>
    <s v="non-canopy"/>
    <n v="0"/>
    <n v="5"/>
    <n v="0"/>
    <n v="0"/>
    <n v="0"/>
    <n v="0"/>
    <n v="0"/>
    <n v="0"/>
    <m/>
    <n v="5"/>
    <n v="1"/>
    <n v="0"/>
    <m/>
    <n v="1"/>
  </r>
  <r>
    <x v="1"/>
    <x v="10"/>
    <s v="BS2.11"/>
    <x v="0"/>
    <m/>
    <x v="2"/>
    <n v="2987"/>
    <s v="basal"/>
    <s v="soil-persistent"/>
    <n v="0"/>
    <n v="7"/>
    <n v="0"/>
    <s v="NA"/>
    <n v="0"/>
    <n v="0"/>
    <n v="0"/>
    <n v="0"/>
    <m/>
    <n v="7"/>
    <e v="#VALUE!"/>
    <e v="#VALUE!"/>
    <m/>
    <n v="1"/>
  </r>
  <r>
    <x v="1"/>
    <x v="10"/>
    <s v="BS2.11"/>
    <x v="0"/>
    <m/>
    <x v="20"/>
    <n v="2557"/>
    <s v="rhizome"/>
    <s v="transient"/>
    <n v="0"/>
    <n v="6"/>
    <n v="0"/>
    <s v="NA"/>
    <n v="0"/>
    <n v="0"/>
    <n v="0"/>
    <n v="0"/>
    <m/>
    <n v="6"/>
    <e v="#VALUE!"/>
    <e v="#VALUE!"/>
    <m/>
    <n v="1"/>
  </r>
  <r>
    <x v="1"/>
    <x v="10"/>
    <s v="BS2.11"/>
    <x v="0"/>
    <m/>
    <x v="1"/>
    <n v="3997"/>
    <s v="lignotuber"/>
    <s v="soil-persistent"/>
    <n v="0"/>
    <n v="3"/>
    <n v="0"/>
    <n v="0"/>
    <n v="0"/>
    <n v="0"/>
    <n v="0"/>
    <n v="0"/>
    <m/>
    <n v="3"/>
    <n v="1"/>
    <n v="0"/>
    <m/>
    <n v="1"/>
  </r>
  <r>
    <x v="1"/>
    <x v="10"/>
    <s v="BS2.11"/>
    <x v="0"/>
    <m/>
    <x v="17"/>
    <n v="5532"/>
    <s v="rhizome"/>
    <s v="non-canopy"/>
    <n v="0"/>
    <n v="10"/>
    <n v="0"/>
    <s v="NA"/>
    <n v="0"/>
    <s v="NA"/>
    <s v="NA"/>
    <s v="NA"/>
    <m/>
    <n v="10"/>
    <e v="#VALUE!"/>
    <e v="#VALUE!"/>
    <m/>
    <n v="1"/>
  </r>
  <r>
    <x v="1"/>
    <x v="10"/>
    <s v="BS2.11"/>
    <x v="0"/>
    <m/>
    <x v="8"/>
    <n v="7993"/>
    <s v="rhizome"/>
    <s v="non-canopy"/>
    <n v="0"/>
    <n v="1"/>
    <n v="0"/>
    <s v="NA"/>
    <n v="0"/>
    <s v="NA"/>
    <s v="NA"/>
    <s v="NA"/>
    <m/>
    <n v="1"/>
    <e v="#VALUE!"/>
    <e v="#VALUE!"/>
    <m/>
    <n v="1"/>
  </r>
  <r>
    <x v="1"/>
    <x v="10"/>
    <s v="BS2.11"/>
    <x v="0"/>
    <m/>
    <x v="9"/>
    <n v="8875"/>
    <s v="lignotuber"/>
    <s v="soil-persistent"/>
    <n v="0"/>
    <n v="0"/>
    <n v="0"/>
    <n v="0"/>
    <n v="0"/>
    <n v="1"/>
    <n v="0"/>
    <n v="0"/>
    <m/>
    <n v="1"/>
    <e v="#DIV/0!"/>
    <e v="#DIV/0!"/>
    <m/>
    <n v="1"/>
  </r>
  <r>
    <x v="1"/>
    <x v="11"/>
    <s v="BS2.12"/>
    <x v="0"/>
    <m/>
    <x v="10"/>
    <n v="2469"/>
    <s v="rhizome"/>
    <s v="non-canopy"/>
    <n v="0"/>
    <n v="2"/>
    <n v="0"/>
    <n v="0"/>
    <n v="0"/>
    <n v="0"/>
    <n v="0"/>
    <n v="0"/>
    <m/>
    <n v="2"/>
    <n v="1"/>
    <n v="0"/>
    <m/>
    <n v="1"/>
  </r>
  <r>
    <x v="1"/>
    <x v="11"/>
    <s v="BS2.12"/>
    <x v="0"/>
    <m/>
    <x v="18"/>
    <n v="2445"/>
    <s v="tussock"/>
    <s v="non-canopy"/>
    <n v="0"/>
    <n v="5"/>
    <n v="0"/>
    <n v="0"/>
    <n v="0"/>
    <n v="0"/>
    <n v="0"/>
    <n v="0"/>
    <m/>
    <n v="5"/>
    <n v="1"/>
    <n v="0"/>
    <m/>
    <n v="1"/>
  </r>
  <r>
    <x v="1"/>
    <x v="11"/>
    <s v="BS2.12"/>
    <x v="0"/>
    <m/>
    <x v="19"/>
    <n v="6325"/>
    <s v="tussock"/>
    <s v="non-canopy"/>
    <n v="0"/>
    <n v="4"/>
    <n v="0"/>
    <n v="0"/>
    <n v="0"/>
    <n v="0"/>
    <n v="0"/>
    <n v="0"/>
    <m/>
    <n v="4"/>
    <n v="1"/>
    <n v="0"/>
    <m/>
    <n v="1"/>
  </r>
  <r>
    <x v="1"/>
    <x v="11"/>
    <s v="BS2.12"/>
    <x v="0"/>
    <m/>
    <x v="2"/>
    <n v="2987"/>
    <s v="basal"/>
    <s v="soil-persistent"/>
    <n v="0"/>
    <n v="2"/>
    <n v="0"/>
    <s v="NA"/>
    <n v="0"/>
    <n v="0"/>
    <n v="0"/>
    <n v="0"/>
    <m/>
    <n v="2"/>
    <e v="#VALUE!"/>
    <e v="#VALUE!"/>
    <m/>
    <n v="1"/>
  </r>
  <r>
    <x v="1"/>
    <x v="11"/>
    <s v="BS2.12"/>
    <x v="0"/>
    <m/>
    <x v="0"/>
    <n v="7766"/>
    <s v="lignotuber"/>
    <s v="canopy"/>
    <n v="0"/>
    <n v="1"/>
    <n v="0"/>
    <n v="0"/>
    <n v="0"/>
    <n v="0"/>
    <n v="0"/>
    <n v="0"/>
    <m/>
    <n v="1"/>
    <n v="1"/>
    <n v="0"/>
    <m/>
    <n v="1"/>
  </r>
  <r>
    <x v="1"/>
    <x v="11"/>
    <s v="BS2.12"/>
    <x v="0"/>
    <m/>
    <x v="17"/>
    <n v="5532"/>
    <s v="rhizome"/>
    <s v="non-canopy"/>
    <n v="0"/>
    <n v="12"/>
    <n v="0"/>
    <s v="NA"/>
    <n v="0"/>
    <s v="NA"/>
    <s v="NA"/>
    <s v="NA"/>
    <m/>
    <n v="12"/>
    <e v="#VALUE!"/>
    <e v="#VALUE!"/>
    <m/>
    <n v="1"/>
  </r>
  <r>
    <x v="1"/>
    <x v="11"/>
    <s v="BS2.12"/>
    <x v="0"/>
    <m/>
    <x v="9"/>
    <n v="8875"/>
    <s v="lignotuber"/>
    <s v="soil-persistent"/>
    <n v="0"/>
    <n v="0"/>
    <n v="0"/>
    <n v="0"/>
    <n v="0"/>
    <n v="2"/>
    <n v="0"/>
    <n v="0"/>
    <m/>
    <n v="2"/>
    <e v="#DIV/0!"/>
    <e v="#DIV/0!"/>
    <m/>
    <n v="1"/>
  </r>
  <r>
    <x v="1"/>
    <x v="11"/>
    <s v="BS2.12"/>
    <x v="0"/>
    <m/>
    <x v="20"/>
    <n v="2557"/>
    <s v="rhizome"/>
    <s v="transient"/>
    <n v="0"/>
    <n v="3"/>
    <n v="0"/>
    <s v="NA"/>
    <n v="0"/>
    <n v="0"/>
    <n v="0"/>
    <n v="0"/>
    <m/>
    <n v="3"/>
    <e v="#VALUE!"/>
    <e v="#VALUE!"/>
    <m/>
    <n v="1"/>
  </r>
  <r>
    <x v="1"/>
    <x v="11"/>
    <s v="BS2.12"/>
    <x v="0"/>
    <m/>
    <x v="23"/>
    <n v="7138"/>
    <s v="rhizome"/>
    <s v="transient"/>
    <n v="0"/>
    <n v="3"/>
    <n v="0"/>
    <s v="NA"/>
    <n v="0"/>
    <s v="NA"/>
    <s v="NA"/>
    <s v="NA"/>
    <m/>
    <n v="3"/>
    <e v="#VALUE!"/>
    <e v="#VALUE!"/>
    <m/>
    <n v="1"/>
  </r>
  <r>
    <x v="1"/>
    <x v="11"/>
    <s v="BS2.12"/>
    <x v="0"/>
    <m/>
    <x v="8"/>
    <n v="7993"/>
    <s v="rhizome"/>
    <s v="non-canopy"/>
    <n v="0"/>
    <n v="1"/>
    <n v="0"/>
    <s v="NA"/>
    <n v="0"/>
    <s v="NA"/>
    <s v="NA"/>
    <s v="NA"/>
    <m/>
    <n v="1"/>
    <e v="#VALUE!"/>
    <e v="#VALUE!"/>
    <m/>
    <n v="1"/>
  </r>
  <r>
    <x v="1"/>
    <x v="12"/>
    <s v="BS2.13"/>
    <x v="0"/>
    <m/>
    <x v="10"/>
    <n v="2469"/>
    <s v="rhizome"/>
    <s v="non-canopy"/>
    <n v="0"/>
    <n v="5"/>
    <n v="0"/>
    <n v="0"/>
    <n v="0"/>
    <n v="0"/>
    <n v="0"/>
    <n v="0"/>
    <m/>
    <n v="5"/>
    <n v="1"/>
    <n v="0"/>
    <m/>
    <n v="1"/>
  </r>
  <r>
    <x v="1"/>
    <x v="12"/>
    <s v="BS2.13"/>
    <x v="0"/>
    <m/>
    <x v="19"/>
    <n v="6325"/>
    <s v="tussock"/>
    <s v="non-canopy"/>
    <n v="0"/>
    <n v="4"/>
    <n v="0"/>
    <n v="0"/>
    <n v="0"/>
    <n v="0"/>
    <n v="0"/>
    <n v="0"/>
    <m/>
    <n v="4"/>
    <n v="1"/>
    <n v="0"/>
    <m/>
    <n v="1"/>
  </r>
  <r>
    <x v="1"/>
    <x v="12"/>
    <s v="BS2.13"/>
    <x v="0"/>
    <m/>
    <x v="18"/>
    <n v="2445"/>
    <s v="tussock"/>
    <s v="non-canopy"/>
    <n v="0"/>
    <n v="4"/>
    <n v="0"/>
    <n v="0"/>
    <n v="0"/>
    <n v="0"/>
    <n v="0"/>
    <n v="0"/>
    <m/>
    <n v="4"/>
    <n v="1"/>
    <n v="0"/>
    <m/>
    <n v="1"/>
  </r>
  <r>
    <x v="1"/>
    <x v="12"/>
    <s v="BS2.13"/>
    <x v="0"/>
    <m/>
    <x v="2"/>
    <n v="2987"/>
    <s v="basal"/>
    <s v="soil-persistent"/>
    <n v="0"/>
    <n v="26"/>
    <n v="0"/>
    <s v="NA"/>
    <n v="0"/>
    <n v="0"/>
    <n v="0"/>
    <n v="0"/>
    <m/>
    <n v="26"/>
    <e v="#VALUE!"/>
    <e v="#VALUE!"/>
    <m/>
    <n v="1"/>
  </r>
  <r>
    <x v="1"/>
    <x v="12"/>
    <s v="BS2.13"/>
    <x v="0"/>
    <m/>
    <x v="17"/>
    <n v="5532"/>
    <s v="rhizome"/>
    <s v="non-canopy"/>
    <n v="0"/>
    <n v="13"/>
    <n v="0"/>
    <s v="NA"/>
    <n v="0"/>
    <s v="NA"/>
    <s v="NA"/>
    <s v="NA"/>
    <m/>
    <n v="13"/>
    <e v="#VALUE!"/>
    <e v="#VALUE!"/>
    <m/>
    <n v="1"/>
  </r>
  <r>
    <x v="1"/>
    <x v="12"/>
    <s v="BS2.13"/>
    <x v="0"/>
    <m/>
    <x v="20"/>
    <n v="2557"/>
    <s v="rhizome"/>
    <s v="transient"/>
    <n v="0"/>
    <n v="9"/>
    <n v="0"/>
    <s v="NA"/>
    <n v="2"/>
    <n v="0"/>
    <n v="0"/>
    <n v="0"/>
    <m/>
    <n v="9"/>
    <e v="#VALUE!"/>
    <e v="#VALUE!"/>
    <m/>
    <n v="1"/>
  </r>
  <r>
    <x v="1"/>
    <x v="12"/>
    <s v="BS2.13"/>
    <x v="0"/>
    <m/>
    <x v="8"/>
    <n v="7993"/>
    <s v="rhizome"/>
    <s v="non-canopy"/>
    <n v="0"/>
    <n v="4"/>
    <n v="0"/>
    <s v="NA"/>
    <n v="0"/>
    <s v="NA"/>
    <s v="NA"/>
    <s v="NA"/>
    <m/>
    <n v="4"/>
    <e v="#VALUE!"/>
    <e v="#VALUE!"/>
    <m/>
    <n v="1"/>
  </r>
  <r>
    <x v="1"/>
    <x v="13"/>
    <s v="BS2.14"/>
    <x v="0"/>
    <m/>
    <x v="10"/>
    <n v="2469"/>
    <s v="rhizome"/>
    <s v="non-canopy"/>
    <n v="0"/>
    <n v="3"/>
    <n v="0"/>
    <n v="0"/>
    <n v="0"/>
    <n v="0"/>
    <n v="0"/>
    <n v="0"/>
    <m/>
    <n v="3"/>
    <n v="1"/>
    <n v="0"/>
    <m/>
    <n v="1"/>
  </r>
  <r>
    <x v="1"/>
    <x v="13"/>
    <s v="BS2.14"/>
    <x v="0"/>
    <m/>
    <x v="18"/>
    <n v="2445"/>
    <s v="tussock"/>
    <s v="non-canopy"/>
    <n v="0"/>
    <n v="5"/>
    <n v="0"/>
    <n v="0"/>
    <n v="0"/>
    <n v="0"/>
    <n v="0"/>
    <n v="0"/>
    <m/>
    <n v="5"/>
    <n v="1"/>
    <n v="0"/>
    <m/>
    <n v="1"/>
  </r>
  <r>
    <x v="1"/>
    <x v="13"/>
    <s v="BS2.14"/>
    <x v="0"/>
    <m/>
    <x v="19"/>
    <n v="6325"/>
    <s v="tussock"/>
    <s v="non-canopy"/>
    <n v="0"/>
    <n v="4"/>
    <n v="0"/>
    <n v="0"/>
    <n v="0"/>
    <n v="0"/>
    <n v="0"/>
    <n v="0"/>
    <m/>
    <n v="4"/>
    <n v="1"/>
    <n v="0"/>
    <m/>
    <n v="1"/>
  </r>
  <r>
    <x v="1"/>
    <x v="13"/>
    <s v="BS2.14"/>
    <x v="0"/>
    <m/>
    <x v="1"/>
    <n v="3997"/>
    <s v="lignotuber"/>
    <s v="soil-persistent"/>
    <n v="0"/>
    <n v="11"/>
    <n v="0"/>
    <n v="0"/>
    <n v="0"/>
    <n v="0"/>
    <n v="0"/>
    <n v="0"/>
    <m/>
    <n v="11"/>
    <n v="1"/>
    <n v="0"/>
    <m/>
    <n v="1"/>
  </r>
  <r>
    <x v="1"/>
    <x v="13"/>
    <s v="BS2.14"/>
    <x v="0"/>
    <m/>
    <x v="2"/>
    <n v="2987"/>
    <s v="basal"/>
    <s v="soil-persistent"/>
    <n v="0"/>
    <n v="4"/>
    <n v="0"/>
    <s v="NA"/>
    <n v="0"/>
    <n v="0"/>
    <n v="0"/>
    <n v="0"/>
    <m/>
    <n v="4"/>
    <e v="#VALUE!"/>
    <e v="#VALUE!"/>
    <m/>
    <n v="1"/>
  </r>
  <r>
    <x v="1"/>
    <x v="13"/>
    <s v="BS2.14"/>
    <x v="0"/>
    <m/>
    <x v="9"/>
    <n v="8875"/>
    <s v="lignotuber"/>
    <s v="soil-persistent"/>
    <n v="0"/>
    <n v="0"/>
    <n v="0"/>
    <n v="0"/>
    <n v="0"/>
    <n v="5"/>
    <n v="0"/>
    <n v="0"/>
    <m/>
    <n v="5"/>
    <e v="#DIV/0!"/>
    <e v="#DIV/0!"/>
    <m/>
    <n v="1"/>
  </r>
  <r>
    <x v="1"/>
    <x v="13"/>
    <s v="BS2.14"/>
    <x v="0"/>
    <m/>
    <x v="0"/>
    <n v="7766"/>
    <s v="lignotuber"/>
    <s v="canopy"/>
    <n v="0"/>
    <n v="1"/>
    <n v="0"/>
    <n v="0"/>
    <n v="0"/>
    <n v="0"/>
    <n v="0"/>
    <n v="0"/>
    <m/>
    <n v="1"/>
    <n v="1"/>
    <n v="0"/>
    <m/>
    <n v="1"/>
  </r>
  <r>
    <x v="1"/>
    <x v="13"/>
    <s v="BS2.14"/>
    <x v="0"/>
    <m/>
    <x v="17"/>
    <n v="5532"/>
    <s v="rhizome"/>
    <s v="non-canopy"/>
    <n v="0"/>
    <n v="7"/>
    <n v="0"/>
    <s v="NA"/>
    <n v="0"/>
    <s v="NA"/>
    <s v="NA"/>
    <s v="NA"/>
    <m/>
    <n v="7"/>
    <e v="#VALUE!"/>
    <e v="#VALUE!"/>
    <m/>
    <n v="1"/>
  </r>
  <r>
    <x v="1"/>
    <x v="13"/>
    <s v="BS2.14"/>
    <x v="0"/>
    <m/>
    <x v="20"/>
    <n v="2557"/>
    <s v="rhizome"/>
    <s v="transient"/>
    <n v="0"/>
    <n v="1"/>
    <n v="0"/>
    <s v="NA"/>
    <n v="0"/>
    <n v="0"/>
    <n v="0"/>
    <n v="0"/>
    <m/>
    <n v="1"/>
    <e v="#VALUE!"/>
    <e v="#VALUE!"/>
    <m/>
    <n v="1"/>
  </r>
  <r>
    <x v="1"/>
    <x v="14"/>
    <s v="BS2.15"/>
    <x v="0"/>
    <m/>
    <x v="10"/>
    <n v="2469"/>
    <s v="rhizome"/>
    <s v="non-canopy"/>
    <n v="0"/>
    <n v="4"/>
    <n v="0"/>
    <n v="0"/>
    <n v="0"/>
    <n v="0"/>
    <n v="0"/>
    <n v="0"/>
    <m/>
    <n v="4"/>
    <n v="1"/>
    <n v="0"/>
    <m/>
    <n v="1"/>
  </r>
  <r>
    <x v="1"/>
    <x v="14"/>
    <s v="BS2.15"/>
    <x v="0"/>
    <m/>
    <x v="18"/>
    <n v="2445"/>
    <s v="tussock"/>
    <s v="non-canopy"/>
    <n v="0"/>
    <n v="6"/>
    <n v="0"/>
    <n v="0"/>
    <n v="0"/>
    <n v="0"/>
    <n v="0"/>
    <n v="0"/>
    <m/>
    <n v="6"/>
    <n v="1"/>
    <n v="0"/>
    <m/>
    <n v="1"/>
  </r>
  <r>
    <x v="1"/>
    <x v="14"/>
    <s v="BS2.15"/>
    <x v="0"/>
    <m/>
    <x v="19"/>
    <n v="6325"/>
    <s v="tussock"/>
    <s v="non-canopy"/>
    <n v="0"/>
    <n v="3"/>
    <n v="0"/>
    <n v="0"/>
    <n v="0"/>
    <n v="0"/>
    <n v="0"/>
    <n v="0"/>
    <m/>
    <n v="3"/>
    <n v="1"/>
    <n v="0"/>
    <m/>
    <n v="1"/>
  </r>
  <r>
    <x v="1"/>
    <x v="14"/>
    <s v="BS2.15"/>
    <x v="0"/>
    <m/>
    <x v="1"/>
    <n v="3997"/>
    <s v="lignotuber"/>
    <s v="soil-persistent"/>
    <n v="0"/>
    <n v="9"/>
    <n v="0"/>
    <n v="0"/>
    <n v="0"/>
    <n v="0"/>
    <n v="0"/>
    <n v="0"/>
    <m/>
    <n v="9"/>
    <n v="1"/>
    <n v="0"/>
    <m/>
    <n v="1"/>
  </r>
  <r>
    <x v="1"/>
    <x v="14"/>
    <s v="BS2.15"/>
    <x v="0"/>
    <m/>
    <x v="2"/>
    <n v="2987"/>
    <s v="basal"/>
    <s v="soil-persistent"/>
    <n v="0"/>
    <n v="1"/>
    <n v="0"/>
    <s v="NA"/>
    <n v="0"/>
    <n v="0"/>
    <n v="0"/>
    <n v="0"/>
    <m/>
    <n v="1"/>
    <e v="#VALUE!"/>
    <e v="#VALUE!"/>
    <m/>
    <n v="1"/>
  </r>
  <r>
    <x v="1"/>
    <x v="14"/>
    <s v="BS2.15"/>
    <x v="0"/>
    <m/>
    <x v="23"/>
    <n v="7138"/>
    <s v="rhizome"/>
    <s v="transient"/>
    <n v="0"/>
    <n v="3"/>
    <n v="0"/>
    <s v="NA"/>
    <n v="0"/>
    <s v="NA"/>
    <s v="NA"/>
    <s v="NA"/>
    <m/>
    <n v="3"/>
    <e v="#VALUE!"/>
    <e v="#VALUE!"/>
    <m/>
    <n v="1"/>
  </r>
  <r>
    <x v="1"/>
    <x v="14"/>
    <s v="BS2.15"/>
    <x v="0"/>
    <m/>
    <x v="8"/>
    <n v="7993"/>
    <s v="rhizome"/>
    <s v="non-canopy"/>
    <n v="0"/>
    <n v="28"/>
    <n v="0"/>
    <s v="NA"/>
    <n v="0"/>
    <s v="NA"/>
    <s v="NA"/>
    <s v="NA"/>
    <m/>
    <n v="28"/>
    <e v="#VALUE!"/>
    <e v="#VALUE!"/>
    <m/>
    <n v="1"/>
  </r>
  <r>
    <x v="1"/>
    <x v="14"/>
    <s v="BS2.15"/>
    <x v="0"/>
    <m/>
    <x v="17"/>
    <n v="5532"/>
    <s v="rhizome"/>
    <s v="non-canopy"/>
    <n v="0"/>
    <n v="2"/>
    <n v="0"/>
    <s v="NA"/>
    <n v="0"/>
    <s v="NA"/>
    <s v="NA"/>
    <s v="NA"/>
    <m/>
    <n v="2"/>
    <e v="#VALUE!"/>
    <e v="#VALUE!"/>
    <m/>
    <n v="1"/>
  </r>
  <r>
    <x v="1"/>
    <x v="14"/>
    <s v="BS2.15"/>
    <x v="0"/>
    <m/>
    <x v="20"/>
    <n v="2557"/>
    <s v="rhizome"/>
    <s v="transient"/>
    <n v="0"/>
    <n v="2"/>
    <n v="0"/>
    <s v="NA"/>
    <n v="0"/>
    <n v="0"/>
    <n v="0"/>
    <n v="0"/>
    <m/>
    <n v="2"/>
    <e v="#VALUE!"/>
    <e v="#VALUE!"/>
    <m/>
    <n v="1"/>
  </r>
  <r>
    <x v="1"/>
    <x v="15"/>
    <s v="BS2.16"/>
    <x v="0"/>
    <m/>
    <x v="10"/>
    <n v="2469"/>
    <s v="rhizome"/>
    <s v="non-canopy"/>
    <n v="0"/>
    <n v="8"/>
    <n v="0"/>
    <n v="0"/>
    <n v="0"/>
    <n v="0"/>
    <n v="0"/>
    <n v="0"/>
    <m/>
    <n v="8"/>
    <n v="1"/>
    <n v="0"/>
    <m/>
    <n v="1"/>
  </r>
  <r>
    <x v="1"/>
    <x v="15"/>
    <s v="BS2.16"/>
    <x v="0"/>
    <m/>
    <x v="18"/>
    <n v="2445"/>
    <s v="tussock"/>
    <s v="non-canopy"/>
    <n v="0"/>
    <n v="1"/>
    <n v="0"/>
    <n v="0"/>
    <n v="0"/>
    <n v="0"/>
    <n v="0"/>
    <n v="0"/>
    <m/>
    <n v="1"/>
    <n v="1"/>
    <n v="0"/>
    <m/>
    <n v="1"/>
  </r>
  <r>
    <x v="1"/>
    <x v="15"/>
    <s v="BS2.16"/>
    <x v="0"/>
    <m/>
    <x v="19"/>
    <n v="6325"/>
    <s v="tussock"/>
    <s v="non-canopy"/>
    <n v="0"/>
    <n v="12"/>
    <n v="0"/>
    <n v="0"/>
    <n v="0"/>
    <n v="0"/>
    <n v="0"/>
    <n v="0"/>
    <m/>
    <n v="12"/>
    <n v="1"/>
    <n v="0"/>
    <m/>
    <n v="1"/>
  </r>
  <r>
    <x v="1"/>
    <x v="15"/>
    <s v="BS2.16"/>
    <x v="0"/>
    <m/>
    <x v="1"/>
    <n v="3997"/>
    <s v="lignotuber"/>
    <s v="soil-persistent"/>
    <n v="0"/>
    <n v="2"/>
    <n v="0"/>
    <n v="0"/>
    <n v="0"/>
    <n v="0"/>
    <n v="0"/>
    <n v="0"/>
    <m/>
    <n v="2"/>
    <n v="1"/>
    <n v="0"/>
    <m/>
    <n v="1"/>
  </r>
  <r>
    <x v="1"/>
    <x v="15"/>
    <s v="BS2.16"/>
    <x v="0"/>
    <m/>
    <x v="0"/>
    <n v="7766"/>
    <s v="lignotuber"/>
    <s v="canopy"/>
    <n v="0"/>
    <n v="1"/>
    <n v="0"/>
    <n v="0"/>
    <n v="0"/>
    <n v="0"/>
    <n v="0"/>
    <n v="0"/>
    <m/>
    <n v="1"/>
    <n v="1"/>
    <n v="0"/>
    <m/>
    <n v="1"/>
  </r>
  <r>
    <x v="1"/>
    <x v="15"/>
    <s v="BS2.16"/>
    <x v="0"/>
    <m/>
    <x v="8"/>
    <n v="7993"/>
    <s v="rhizome"/>
    <s v="non-canopy"/>
    <n v="0"/>
    <n v="16"/>
    <n v="0"/>
    <s v="NA"/>
    <n v="0"/>
    <s v="NA"/>
    <s v="NA"/>
    <s v="NA"/>
    <m/>
    <n v="16"/>
    <e v="#VALUE!"/>
    <e v="#VALUE!"/>
    <m/>
    <n v="1"/>
  </r>
  <r>
    <x v="1"/>
    <x v="15"/>
    <s v="BS2.16"/>
    <x v="0"/>
    <m/>
    <x v="23"/>
    <n v="7138"/>
    <s v="rhizome"/>
    <s v="transient"/>
    <n v="0"/>
    <n v="12"/>
    <n v="0"/>
    <s v="NA"/>
    <n v="0"/>
    <s v="NA"/>
    <s v="NA"/>
    <s v="NA"/>
    <m/>
    <n v="12"/>
    <e v="#VALUE!"/>
    <e v="#VALUE!"/>
    <m/>
    <n v="1"/>
  </r>
  <r>
    <x v="1"/>
    <x v="15"/>
    <s v="BS2.16"/>
    <x v="0"/>
    <m/>
    <x v="17"/>
    <n v="5532"/>
    <s v="rhizome"/>
    <s v="non-canopy"/>
    <n v="0"/>
    <n v="3"/>
    <n v="0"/>
    <s v="NA"/>
    <n v="0"/>
    <s v="NA"/>
    <s v="NA"/>
    <s v="NA"/>
    <m/>
    <n v="3"/>
    <e v="#VALUE!"/>
    <e v="#VALUE!"/>
    <m/>
    <n v="1"/>
  </r>
  <r>
    <x v="1"/>
    <x v="16"/>
    <s v="BS2.17"/>
    <x v="0"/>
    <m/>
    <x v="10"/>
    <n v="2469"/>
    <s v="rhizome"/>
    <s v="non-canopy"/>
    <n v="0"/>
    <n v="3"/>
    <n v="0"/>
    <n v="0"/>
    <n v="0"/>
    <n v="0"/>
    <n v="0"/>
    <n v="0"/>
    <m/>
    <n v="3"/>
    <n v="1"/>
    <n v="0"/>
    <m/>
    <n v="1"/>
  </r>
  <r>
    <x v="1"/>
    <x v="16"/>
    <s v="BS2.17"/>
    <x v="0"/>
    <m/>
    <x v="18"/>
    <n v="2445"/>
    <s v="tussock"/>
    <s v="non-canopy"/>
    <n v="0"/>
    <n v="2"/>
    <n v="0"/>
    <n v="0"/>
    <n v="0"/>
    <n v="0"/>
    <n v="0"/>
    <n v="0"/>
    <m/>
    <n v="2"/>
    <n v="1"/>
    <n v="0"/>
    <m/>
    <n v="1"/>
  </r>
  <r>
    <x v="1"/>
    <x v="16"/>
    <s v="BS2.17"/>
    <x v="0"/>
    <m/>
    <x v="23"/>
    <n v="7138"/>
    <s v="rhizome"/>
    <s v="transient"/>
    <n v="0"/>
    <n v="9"/>
    <n v="0"/>
    <s v="NA"/>
    <n v="0"/>
    <s v="NA"/>
    <s v="NA"/>
    <s v="NA"/>
    <m/>
    <n v="9"/>
    <e v="#VALUE!"/>
    <e v="#VALUE!"/>
    <m/>
    <n v="1"/>
  </r>
  <r>
    <x v="1"/>
    <x v="16"/>
    <s v="BS2.17"/>
    <x v="0"/>
    <m/>
    <x v="20"/>
    <n v="2557"/>
    <s v="rhizome"/>
    <s v="transient"/>
    <n v="0"/>
    <n v="2"/>
    <n v="0"/>
    <s v="NA"/>
    <n v="0"/>
    <n v="0"/>
    <n v="0"/>
    <n v="0"/>
    <m/>
    <n v="2"/>
    <e v="#VALUE!"/>
    <e v="#VALUE!"/>
    <m/>
    <n v="1"/>
  </r>
  <r>
    <x v="1"/>
    <x v="16"/>
    <s v="BS2.17"/>
    <x v="0"/>
    <m/>
    <x v="17"/>
    <n v="5532"/>
    <s v="rhizome"/>
    <s v="non-canopy"/>
    <n v="0"/>
    <n v="4"/>
    <n v="0"/>
    <s v="NA"/>
    <n v="0"/>
    <s v="NA"/>
    <s v="NA"/>
    <s v="NA"/>
    <m/>
    <n v="4"/>
    <e v="#VALUE!"/>
    <e v="#VALUE!"/>
    <m/>
    <n v="1"/>
  </r>
  <r>
    <x v="1"/>
    <x v="17"/>
    <s v="BS2.18"/>
    <x v="0"/>
    <m/>
    <x v="10"/>
    <n v="2469"/>
    <s v="rhizome"/>
    <s v="non-canopy"/>
    <n v="0"/>
    <n v="7"/>
    <n v="0"/>
    <n v="0"/>
    <n v="0"/>
    <n v="0"/>
    <n v="0"/>
    <n v="0"/>
    <m/>
    <n v="7"/>
    <n v="1"/>
    <n v="0"/>
    <m/>
    <n v="1"/>
  </r>
  <r>
    <x v="1"/>
    <x v="17"/>
    <s v="BS2.18"/>
    <x v="0"/>
    <m/>
    <x v="18"/>
    <n v="2445"/>
    <s v="tussock"/>
    <s v="non-canopy"/>
    <n v="0"/>
    <n v="2"/>
    <n v="0"/>
    <n v="0"/>
    <n v="0"/>
    <n v="0"/>
    <n v="0"/>
    <n v="0"/>
    <m/>
    <n v="2"/>
    <n v="1"/>
    <n v="0"/>
    <m/>
    <n v="1"/>
  </r>
  <r>
    <x v="1"/>
    <x v="17"/>
    <s v="BS2.18"/>
    <x v="0"/>
    <m/>
    <x v="19"/>
    <n v="6325"/>
    <s v="tussock"/>
    <s v="non-canopy"/>
    <n v="0"/>
    <n v="1"/>
    <n v="0"/>
    <n v="0"/>
    <n v="0"/>
    <n v="0"/>
    <n v="0"/>
    <n v="0"/>
    <m/>
    <n v="1"/>
    <n v="1"/>
    <n v="0"/>
    <m/>
    <n v="1"/>
  </r>
  <r>
    <x v="1"/>
    <x v="17"/>
    <s v="BS2.18"/>
    <x v="0"/>
    <m/>
    <x v="23"/>
    <n v="7138"/>
    <s v="rhizome"/>
    <s v="transient"/>
    <n v="0"/>
    <n v="9"/>
    <n v="0"/>
    <s v="NA"/>
    <n v="0"/>
    <s v="NA"/>
    <s v="NA"/>
    <s v="NA"/>
    <m/>
    <n v="9"/>
    <e v="#VALUE!"/>
    <e v="#VALUE!"/>
    <m/>
    <n v="1"/>
  </r>
  <r>
    <x v="1"/>
    <x v="17"/>
    <s v="BS2.18"/>
    <x v="0"/>
    <m/>
    <x v="1"/>
    <n v="3997"/>
    <s v="lignotuber"/>
    <s v="soil-persistent"/>
    <n v="0"/>
    <n v="1"/>
    <n v="0"/>
    <n v="0"/>
    <n v="0"/>
    <n v="0"/>
    <n v="0"/>
    <n v="0"/>
    <m/>
    <n v="1"/>
    <n v="1"/>
    <n v="0"/>
    <m/>
    <n v="1"/>
  </r>
  <r>
    <x v="1"/>
    <x v="17"/>
    <s v="BS2.18"/>
    <x v="0"/>
    <m/>
    <x v="25"/>
    <n v="2654"/>
    <s v="none"/>
    <s v="soil-persistent"/>
    <n v="0"/>
    <n v="2"/>
    <n v="0"/>
    <n v="0"/>
    <n v="0"/>
    <n v="1"/>
    <n v="0"/>
    <n v="0"/>
    <m/>
    <n v="3"/>
    <n v="1"/>
    <n v="0.5"/>
    <m/>
    <n v="1"/>
  </r>
  <r>
    <x v="1"/>
    <x v="18"/>
    <s v="BS2.19"/>
    <x v="0"/>
    <m/>
    <x v="10"/>
    <n v="2469"/>
    <s v="rhizome"/>
    <s v="non-canopy"/>
    <n v="0"/>
    <n v="8"/>
    <n v="0"/>
    <n v="0"/>
    <n v="0"/>
    <n v="0"/>
    <n v="0"/>
    <n v="0"/>
    <m/>
    <n v="8"/>
    <n v="1"/>
    <n v="0"/>
    <m/>
    <n v="1"/>
  </r>
  <r>
    <x v="1"/>
    <x v="18"/>
    <s v="BS2.19"/>
    <x v="0"/>
    <m/>
    <x v="18"/>
    <n v="2445"/>
    <s v="tussock"/>
    <s v="non-canopy"/>
    <n v="0"/>
    <n v="2"/>
    <n v="0"/>
    <n v="0"/>
    <n v="0"/>
    <n v="0"/>
    <n v="0"/>
    <n v="0"/>
    <m/>
    <n v="2"/>
    <n v="1"/>
    <n v="0"/>
    <m/>
    <n v="1"/>
  </r>
  <r>
    <x v="1"/>
    <x v="18"/>
    <s v="BS2.19"/>
    <x v="0"/>
    <m/>
    <x v="19"/>
    <n v="6325"/>
    <s v="tussock"/>
    <s v="non-canopy"/>
    <n v="0"/>
    <n v="2"/>
    <n v="0"/>
    <n v="0"/>
    <n v="0"/>
    <n v="0"/>
    <n v="0"/>
    <n v="0"/>
    <m/>
    <n v="2"/>
    <n v="1"/>
    <n v="0"/>
    <m/>
    <n v="1"/>
  </r>
  <r>
    <x v="1"/>
    <x v="18"/>
    <s v="BS2.19"/>
    <x v="0"/>
    <m/>
    <x v="1"/>
    <n v="3997"/>
    <s v="lignotuber"/>
    <s v="soil-persistent"/>
    <n v="0"/>
    <n v="3"/>
    <n v="0"/>
    <n v="0"/>
    <n v="0"/>
    <n v="0"/>
    <n v="0"/>
    <n v="0"/>
    <m/>
    <n v="3"/>
    <n v="1"/>
    <n v="0"/>
    <m/>
    <n v="1"/>
  </r>
  <r>
    <x v="1"/>
    <x v="18"/>
    <s v="BS2.19"/>
    <x v="0"/>
    <m/>
    <x v="23"/>
    <n v="7138"/>
    <s v="rhizome"/>
    <s v="transient"/>
    <n v="0"/>
    <n v="20"/>
    <n v="0"/>
    <s v="NA"/>
    <n v="0"/>
    <s v="NA"/>
    <s v="NA"/>
    <s v="NA"/>
    <m/>
    <n v="20"/>
    <e v="#VALUE!"/>
    <e v="#VALUE!"/>
    <m/>
    <n v="1"/>
  </r>
  <r>
    <x v="1"/>
    <x v="18"/>
    <s v="BS2.19"/>
    <x v="0"/>
    <m/>
    <x v="8"/>
    <n v="7993"/>
    <s v="rhizome"/>
    <s v="non-canopy"/>
    <n v="0"/>
    <n v="8"/>
    <n v="0"/>
    <s v="NA"/>
    <n v="0"/>
    <s v="NA"/>
    <s v="NA"/>
    <s v="NA"/>
    <m/>
    <n v="8"/>
    <e v="#VALUE!"/>
    <e v="#VALUE!"/>
    <m/>
    <n v="1"/>
  </r>
  <r>
    <x v="1"/>
    <x v="18"/>
    <s v="BS2.19"/>
    <x v="0"/>
    <m/>
    <x v="17"/>
    <n v="5532"/>
    <s v="rhizome"/>
    <s v="non-canopy"/>
    <n v="0"/>
    <n v="7"/>
    <n v="0"/>
    <s v="NA"/>
    <n v="0"/>
    <s v="NA"/>
    <s v="NA"/>
    <s v="NA"/>
    <m/>
    <n v="7"/>
    <e v="#VALUE!"/>
    <e v="#VALUE!"/>
    <m/>
    <n v="1"/>
  </r>
  <r>
    <x v="1"/>
    <x v="19"/>
    <s v="BS2.20"/>
    <x v="0"/>
    <m/>
    <x v="10"/>
    <n v="2469"/>
    <s v="rhizome"/>
    <s v="non-canopy"/>
    <n v="0"/>
    <n v="8"/>
    <n v="0"/>
    <n v="0"/>
    <n v="0"/>
    <n v="0"/>
    <n v="0"/>
    <n v="0"/>
    <m/>
    <n v="8"/>
    <n v="1"/>
    <n v="0"/>
    <m/>
    <n v="1"/>
  </r>
  <r>
    <x v="1"/>
    <x v="19"/>
    <s v="BS2.20"/>
    <x v="0"/>
    <m/>
    <x v="19"/>
    <n v="6325"/>
    <s v="tussock"/>
    <s v="non-canopy"/>
    <n v="0"/>
    <n v="3"/>
    <n v="0"/>
    <n v="0"/>
    <n v="0"/>
    <n v="0"/>
    <n v="0"/>
    <n v="0"/>
    <m/>
    <n v="3"/>
    <n v="1"/>
    <n v="0"/>
    <m/>
    <n v="1"/>
  </r>
  <r>
    <x v="1"/>
    <x v="19"/>
    <s v="BS2.20"/>
    <x v="0"/>
    <m/>
    <x v="18"/>
    <n v="2445"/>
    <s v="tussock"/>
    <s v="non-canopy"/>
    <n v="0"/>
    <n v="2"/>
    <n v="0"/>
    <n v="0"/>
    <n v="0"/>
    <n v="0"/>
    <n v="0"/>
    <n v="0"/>
    <m/>
    <n v="2"/>
    <n v="1"/>
    <n v="0"/>
    <m/>
    <n v="1"/>
  </r>
  <r>
    <x v="1"/>
    <x v="19"/>
    <s v="BS2.20"/>
    <x v="0"/>
    <m/>
    <x v="9"/>
    <n v="8875"/>
    <s v="lignotuber"/>
    <s v="soil-persistent"/>
    <n v="0"/>
    <n v="0"/>
    <n v="0"/>
    <n v="0"/>
    <n v="0"/>
    <n v="1"/>
    <n v="0"/>
    <n v="0"/>
    <m/>
    <n v="1"/>
    <e v="#DIV/0!"/>
    <e v="#DIV/0!"/>
    <m/>
    <n v="1"/>
  </r>
  <r>
    <x v="1"/>
    <x v="19"/>
    <s v="BS2.20"/>
    <x v="0"/>
    <m/>
    <x v="8"/>
    <n v="7993"/>
    <s v="rhizome"/>
    <s v="non-canopy"/>
    <n v="0"/>
    <n v="7"/>
    <n v="0"/>
    <s v="NA"/>
    <n v="0"/>
    <s v="NA"/>
    <s v="NA"/>
    <s v="NA"/>
    <m/>
    <n v="7"/>
    <e v="#VALUE!"/>
    <e v="#VALUE!"/>
    <m/>
    <n v="1"/>
  </r>
  <r>
    <x v="1"/>
    <x v="19"/>
    <s v="BS2.20"/>
    <x v="0"/>
    <m/>
    <x v="17"/>
    <n v="5532"/>
    <s v="rhizome"/>
    <s v="non-canopy"/>
    <n v="0"/>
    <n v="9"/>
    <n v="0"/>
    <s v="NA"/>
    <n v="0"/>
    <s v="NA"/>
    <s v="NA"/>
    <s v="NA"/>
    <m/>
    <n v="9"/>
    <e v="#VALUE!"/>
    <e v="#VALUE!"/>
    <m/>
    <n v="1"/>
  </r>
  <r>
    <x v="1"/>
    <x v="19"/>
    <s v="BS2.20"/>
    <x v="0"/>
    <m/>
    <x v="23"/>
    <n v="7138"/>
    <s v="rhizome"/>
    <s v="transient"/>
    <n v="0"/>
    <n v="14"/>
    <n v="0"/>
    <s v="NA"/>
    <n v="0"/>
    <s v="NA"/>
    <s v="NA"/>
    <s v="NA"/>
    <m/>
    <n v="14"/>
    <e v="#VALUE!"/>
    <e v="#VALUE!"/>
    <m/>
    <n v="1"/>
  </r>
  <r>
    <x v="1"/>
    <x v="19"/>
    <s v="BS2.20"/>
    <x v="0"/>
    <m/>
    <x v="20"/>
    <n v="2557"/>
    <s v="rhizome"/>
    <s v="transient"/>
    <n v="0"/>
    <n v="2"/>
    <n v="0"/>
    <s v="NA"/>
    <n v="0"/>
    <n v="0"/>
    <n v="0"/>
    <n v="0"/>
    <m/>
    <n v="2"/>
    <e v="#VALUE!"/>
    <e v="#VALUE!"/>
    <m/>
    <n v="1"/>
  </r>
  <r>
    <x v="2"/>
    <x v="0"/>
    <s v="MW1.1"/>
    <x v="0"/>
    <m/>
    <x v="25"/>
    <n v="2654"/>
    <s v="none"/>
    <s v="soil-persistent"/>
    <n v="0"/>
    <n v="0"/>
    <n v="0"/>
    <n v="1"/>
    <n v="0"/>
    <n v="4"/>
    <n v="0"/>
    <n v="0"/>
    <m/>
    <n v="4"/>
    <n v="0"/>
    <n v="4"/>
    <m/>
    <n v="1"/>
  </r>
  <r>
    <x v="2"/>
    <x v="0"/>
    <s v="MW1.1"/>
    <x v="0"/>
    <m/>
    <x v="2"/>
    <n v="2987"/>
    <s v="basal"/>
    <s v="soil-persistent"/>
    <n v="0"/>
    <n v="20"/>
    <n v="0"/>
    <n v="0"/>
    <n v="0"/>
    <n v="2"/>
    <n v="0"/>
    <n v="0"/>
    <m/>
    <n v="22"/>
    <n v="1"/>
    <n v="0.1"/>
    <m/>
    <n v="1"/>
  </r>
  <r>
    <x v="2"/>
    <x v="0"/>
    <s v="MW1.1"/>
    <x v="0"/>
    <m/>
    <x v="1"/>
    <n v="3997"/>
    <s v="lignotuber"/>
    <s v="soil-persistent"/>
    <n v="0"/>
    <n v="4"/>
    <n v="0"/>
    <n v="0"/>
    <n v="0"/>
    <n v="40"/>
    <n v="0"/>
    <n v="0"/>
    <m/>
    <n v="44"/>
    <n v="1"/>
    <n v="10"/>
    <m/>
    <n v="1"/>
  </r>
  <r>
    <x v="2"/>
    <x v="0"/>
    <s v="MW1.1"/>
    <x v="0"/>
    <m/>
    <x v="26"/>
    <n v="3243"/>
    <s v="none"/>
    <s v="soil-persistent"/>
    <n v="0"/>
    <n v="0"/>
    <n v="0"/>
    <s v="NA"/>
    <n v="0"/>
    <n v="30"/>
    <n v="0"/>
    <n v="0"/>
    <m/>
    <n v="30"/>
    <e v="#VALUE!"/>
    <e v="#VALUE!"/>
    <m/>
    <n v="1"/>
  </r>
  <r>
    <x v="2"/>
    <x v="0"/>
    <s v="MW1.1"/>
    <x v="0"/>
    <m/>
    <x v="20"/>
    <n v="2557"/>
    <s v="rhizome"/>
    <s v="transient"/>
    <n v="0"/>
    <n v="2"/>
    <n v="0"/>
    <s v="NA"/>
    <n v="0"/>
    <n v="0"/>
    <n v="0"/>
    <n v="0"/>
    <m/>
    <n v="2"/>
    <e v="#VALUE!"/>
    <e v="#VALUE!"/>
    <m/>
    <n v="1"/>
  </r>
  <r>
    <x v="2"/>
    <x v="0"/>
    <s v="MW1.1"/>
    <x v="0"/>
    <m/>
    <x v="23"/>
    <n v="7138"/>
    <s v="rhizome"/>
    <s v="transient"/>
    <n v="0"/>
    <n v="9"/>
    <n v="0"/>
    <s v="NA"/>
    <n v="0"/>
    <s v="NA"/>
    <s v="NA"/>
    <s v="NA"/>
    <m/>
    <n v="9"/>
    <e v="#VALUE!"/>
    <e v="#VALUE!"/>
    <m/>
    <n v="1"/>
  </r>
  <r>
    <x v="2"/>
    <x v="0"/>
    <s v="MW1.1"/>
    <x v="0"/>
    <m/>
    <x v="8"/>
    <n v="7993"/>
    <s v="rhizome"/>
    <s v="non-canopy"/>
    <n v="0"/>
    <n v="5"/>
    <n v="0"/>
    <s v="NA"/>
    <n v="0"/>
    <s v="NA"/>
    <s v="NA"/>
    <s v="NA"/>
    <m/>
    <n v="5"/>
    <e v="#VALUE!"/>
    <e v="#VALUE!"/>
    <m/>
    <n v="1"/>
  </r>
  <r>
    <x v="2"/>
    <x v="0"/>
    <s v="MW1.1"/>
    <x v="0"/>
    <m/>
    <x v="18"/>
    <n v="2445"/>
    <s v="tussock"/>
    <s v="non-canopy"/>
    <n v="0"/>
    <n v="2"/>
    <n v="0"/>
    <n v="0"/>
    <n v="0"/>
    <n v="0"/>
    <n v="0"/>
    <n v="0"/>
    <m/>
    <n v="2"/>
    <n v="1"/>
    <n v="0"/>
    <m/>
    <n v="1"/>
  </r>
  <r>
    <x v="2"/>
    <x v="0"/>
    <s v="MW1.1"/>
    <x v="0"/>
    <m/>
    <x v="10"/>
    <n v="2469"/>
    <s v="rhizome"/>
    <s v="non-canopy"/>
    <n v="0"/>
    <n v="2"/>
    <n v="0"/>
    <n v="0"/>
    <n v="0"/>
    <n v="0"/>
    <n v="0"/>
    <n v="0"/>
    <m/>
    <n v="2"/>
    <n v="1"/>
    <n v="0"/>
    <m/>
    <n v="1"/>
  </r>
  <r>
    <x v="2"/>
    <x v="0"/>
    <s v="MW1.1"/>
    <x v="0"/>
    <m/>
    <x v="17"/>
    <n v="5532"/>
    <s v="rhizome"/>
    <s v="non-canopy"/>
    <n v="0"/>
    <n v="13"/>
    <n v="0"/>
    <s v="NA"/>
    <n v="0"/>
    <s v="NA"/>
    <s v="NA"/>
    <s v="NA"/>
    <m/>
    <n v="13"/>
    <e v="#VALUE!"/>
    <e v="#VALUE!"/>
    <m/>
    <n v="1"/>
  </r>
  <r>
    <x v="2"/>
    <x v="0"/>
    <s v="MW1.1"/>
    <x v="0"/>
    <m/>
    <x v="27"/>
    <n v="2503"/>
    <s v="tussock"/>
    <s v="non-canopy"/>
    <n v="0"/>
    <n v="2"/>
    <n v="0"/>
    <n v="0"/>
    <n v="0"/>
    <n v="0"/>
    <n v="0"/>
    <n v="0"/>
    <m/>
    <n v="2"/>
    <n v="1"/>
    <n v="0"/>
    <m/>
    <n v="1"/>
  </r>
  <r>
    <x v="2"/>
    <x v="1"/>
    <s v="MW1.2"/>
    <x v="0"/>
    <m/>
    <x v="2"/>
    <n v="2987"/>
    <s v="basal"/>
    <s v="soil-persistent"/>
    <n v="0"/>
    <n v="7"/>
    <n v="0"/>
    <n v="0"/>
    <n v="0"/>
    <n v="0"/>
    <n v="0"/>
    <n v="0"/>
    <m/>
    <n v="7"/>
    <n v="1"/>
    <n v="0"/>
    <m/>
    <n v="1"/>
  </r>
  <r>
    <x v="2"/>
    <x v="1"/>
    <s v="MW1.2"/>
    <x v="0"/>
    <m/>
    <x v="1"/>
    <n v="3997"/>
    <s v="lignotuber"/>
    <s v="soil-persistent"/>
    <n v="0"/>
    <n v="4"/>
    <n v="0"/>
    <n v="0"/>
    <n v="0"/>
    <n v="8"/>
    <n v="0"/>
    <n v="0"/>
    <m/>
    <n v="12"/>
    <n v="1"/>
    <n v="2"/>
    <m/>
    <n v="1"/>
  </r>
  <r>
    <x v="2"/>
    <x v="1"/>
    <s v="MW1.2"/>
    <x v="0"/>
    <m/>
    <x v="16"/>
    <n v="2603"/>
    <s v="basal"/>
    <s v="soil-persistent"/>
    <n v="0"/>
    <n v="1"/>
    <n v="0"/>
    <n v="0"/>
    <n v="0"/>
    <n v="0"/>
    <n v="0"/>
    <n v="0"/>
    <m/>
    <n v="1"/>
    <n v="1"/>
    <n v="0"/>
    <m/>
    <n v="1"/>
  </r>
  <r>
    <x v="2"/>
    <x v="1"/>
    <s v="MW1.2"/>
    <x v="0"/>
    <m/>
    <x v="23"/>
    <n v="7138"/>
    <s v="rhizome"/>
    <s v="transient"/>
    <n v="0"/>
    <n v="6"/>
    <n v="0"/>
    <s v="NA"/>
    <n v="0"/>
    <s v="NA"/>
    <s v="NA"/>
    <s v="NA"/>
    <m/>
    <n v="6"/>
    <e v="#VALUE!"/>
    <e v="#VALUE!"/>
    <m/>
    <n v="1"/>
  </r>
  <r>
    <x v="2"/>
    <x v="1"/>
    <s v="MW1.2"/>
    <x v="0"/>
    <m/>
    <x v="18"/>
    <n v="2445"/>
    <s v="tussock"/>
    <s v="non-canopy"/>
    <n v="0"/>
    <n v="2"/>
    <n v="0"/>
    <n v="0"/>
    <n v="0"/>
    <n v="0"/>
    <n v="0"/>
    <n v="0"/>
    <m/>
    <n v="2"/>
    <n v="1"/>
    <n v="0"/>
    <m/>
    <n v="1"/>
  </r>
  <r>
    <x v="2"/>
    <x v="1"/>
    <s v="MW1.2"/>
    <x v="0"/>
    <m/>
    <x v="10"/>
    <n v="2469"/>
    <s v="rhizome"/>
    <s v="non-canopy"/>
    <n v="0"/>
    <n v="2"/>
    <n v="0"/>
    <n v="0"/>
    <n v="0"/>
    <n v="0"/>
    <n v="0"/>
    <n v="0"/>
    <m/>
    <n v="2"/>
    <n v="1"/>
    <n v="0"/>
    <m/>
    <n v="1"/>
  </r>
  <r>
    <x v="2"/>
    <x v="1"/>
    <s v="MW1.2"/>
    <x v="0"/>
    <m/>
    <x v="28"/>
    <n v="6324"/>
    <s v="tussock"/>
    <s v="non-canopy"/>
    <n v="0"/>
    <n v="6"/>
    <n v="0"/>
    <n v="0"/>
    <n v="0"/>
    <n v="0"/>
    <n v="0"/>
    <n v="0"/>
    <m/>
    <n v="6"/>
    <n v="1"/>
    <n v="0"/>
    <m/>
    <n v="1"/>
  </r>
  <r>
    <x v="2"/>
    <x v="1"/>
    <s v="MW1.2"/>
    <x v="0"/>
    <m/>
    <x v="17"/>
    <n v="5532"/>
    <s v="rhizome"/>
    <s v="non-canopy"/>
    <n v="0"/>
    <n v="12"/>
    <n v="0"/>
    <s v="NA"/>
    <n v="0"/>
    <s v="NA"/>
    <s v="NA"/>
    <s v="NA"/>
    <m/>
    <n v="12"/>
    <e v="#VALUE!"/>
    <e v="#VALUE!"/>
    <m/>
    <n v="1"/>
  </r>
  <r>
    <x v="2"/>
    <x v="1"/>
    <s v="MW1.2"/>
    <x v="0"/>
    <m/>
    <x v="29"/>
    <n v="10605"/>
    <s v="rhizome"/>
    <s v="non-canopy"/>
    <n v="0"/>
    <n v="2"/>
    <n v="0"/>
    <s v="NA"/>
    <n v="0"/>
    <s v="NA"/>
    <s v="NA"/>
    <s v="NA"/>
    <m/>
    <n v="2"/>
    <e v="#VALUE!"/>
    <e v="#VALUE!"/>
    <m/>
    <n v="1"/>
  </r>
  <r>
    <x v="2"/>
    <x v="2"/>
    <s v="MW1.3"/>
    <x v="0"/>
    <m/>
    <x v="2"/>
    <n v="2987"/>
    <s v="basal"/>
    <s v="soil-persistent"/>
    <n v="0"/>
    <n v="5"/>
    <n v="0"/>
    <n v="0"/>
    <n v="0"/>
    <n v="0"/>
    <n v="0"/>
    <n v="0"/>
    <m/>
    <n v="5"/>
    <n v="1"/>
    <n v="0"/>
    <m/>
    <n v="1"/>
  </r>
  <r>
    <x v="2"/>
    <x v="2"/>
    <s v="MW1.3"/>
    <x v="0"/>
    <m/>
    <x v="1"/>
    <n v="3997"/>
    <s v="lignotuber"/>
    <s v="soil-persistent"/>
    <n v="0"/>
    <n v="2"/>
    <n v="0"/>
    <n v="0"/>
    <n v="0"/>
    <n v="20"/>
    <n v="0"/>
    <n v="0"/>
    <m/>
    <n v="22"/>
    <n v="1"/>
    <n v="10"/>
    <m/>
    <n v="1"/>
  </r>
  <r>
    <x v="2"/>
    <x v="2"/>
    <s v="MW1.3"/>
    <x v="0"/>
    <m/>
    <x v="0"/>
    <n v="7766"/>
    <s v="lignotuber"/>
    <s v="canopy"/>
    <n v="0"/>
    <n v="0"/>
    <n v="0"/>
    <n v="1"/>
    <n v="0"/>
    <n v="0"/>
    <n v="0"/>
    <n v="0"/>
    <m/>
    <n v="0"/>
    <n v="0"/>
    <n v="0"/>
    <m/>
    <s v=""/>
  </r>
  <r>
    <x v="2"/>
    <x v="2"/>
    <s v="MW1.3"/>
    <x v="0"/>
    <m/>
    <x v="8"/>
    <n v="7993"/>
    <s v="rhizome"/>
    <s v="non-canopy"/>
    <n v="0"/>
    <n v="5"/>
    <n v="0"/>
    <s v="NA"/>
    <n v="0"/>
    <s v="NA"/>
    <s v="NA"/>
    <s v="NA"/>
    <m/>
    <n v="5"/>
    <e v="#VALUE!"/>
    <e v="#VALUE!"/>
    <m/>
    <n v="1"/>
  </r>
  <r>
    <x v="2"/>
    <x v="2"/>
    <s v="MW1.3"/>
    <x v="0"/>
    <m/>
    <x v="23"/>
    <n v="7138"/>
    <s v="rhizome"/>
    <s v="transient"/>
    <n v="0"/>
    <n v="1"/>
    <n v="0"/>
    <s v="NA"/>
    <n v="0"/>
    <s v="NA"/>
    <s v="NA"/>
    <s v="NA"/>
    <m/>
    <n v="1"/>
    <e v="#VALUE!"/>
    <e v="#VALUE!"/>
    <m/>
    <n v="1"/>
  </r>
  <r>
    <x v="2"/>
    <x v="2"/>
    <s v="MW1.3"/>
    <x v="0"/>
    <m/>
    <x v="25"/>
    <n v="2654"/>
    <s v="none"/>
    <s v="soil-persistent"/>
    <n v="0"/>
    <n v="0"/>
    <n v="0"/>
    <n v="1"/>
    <n v="0"/>
    <n v="2"/>
    <n v="0"/>
    <n v="0"/>
    <m/>
    <n v="2"/>
    <n v="0"/>
    <n v="2"/>
    <m/>
    <n v="1"/>
  </r>
  <r>
    <x v="2"/>
    <x v="2"/>
    <s v="MW1.3"/>
    <x v="0"/>
    <m/>
    <x v="17"/>
    <n v="5532"/>
    <s v="rhizome"/>
    <s v="non-canopy"/>
    <n v="0"/>
    <n v="3"/>
    <n v="0"/>
    <s v="NA"/>
    <n v="0"/>
    <s v="NA"/>
    <s v="NA"/>
    <s v="NA"/>
    <m/>
    <n v="3"/>
    <e v="#VALUE!"/>
    <e v="#VALUE!"/>
    <m/>
    <n v="1"/>
  </r>
  <r>
    <x v="2"/>
    <x v="2"/>
    <s v="MW1.3"/>
    <x v="0"/>
    <m/>
    <x v="29"/>
    <n v="10605"/>
    <s v="rhizome"/>
    <s v="non-canopy"/>
    <n v="0"/>
    <n v="1"/>
    <n v="0"/>
    <s v="NA"/>
    <n v="0"/>
    <s v="NA"/>
    <s v="NA"/>
    <s v="NA"/>
    <s v="? Missing data"/>
    <n v="1"/>
    <e v="#VALUE!"/>
    <e v="#VALUE!"/>
    <m/>
    <n v="1"/>
  </r>
  <r>
    <x v="2"/>
    <x v="2"/>
    <s v="MW1.3"/>
    <x v="0"/>
    <m/>
    <x v="27"/>
    <n v="2503"/>
    <s v="tussock"/>
    <s v="non-canopy"/>
    <n v="0"/>
    <n v="5"/>
    <n v="0"/>
    <n v="0"/>
    <n v="0"/>
    <n v="0"/>
    <n v="0"/>
    <n v="0"/>
    <m/>
    <n v="5"/>
    <n v="1"/>
    <n v="0"/>
    <m/>
    <n v="1"/>
  </r>
  <r>
    <x v="2"/>
    <x v="2"/>
    <s v="MW1.3"/>
    <x v="0"/>
    <m/>
    <x v="30"/>
    <n v="2294"/>
    <s v="rhizome"/>
    <s v="non-canopy"/>
    <n v="0"/>
    <n v="1"/>
    <n v="0"/>
    <s v="NA"/>
    <n v="0"/>
    <s v="NA"/>
    <s v="NA"/>
    <s v="NA"/>
    <m/>
    <n v="1"/>
    <e v="#VALUE!"/>
    <e v="#VALUE!"/>
    <m/>
    <n v="1"/>
  </r>
  <r>
    <x v="2"/>
    <x v="2"/>
    <s v="MW1.3"/>
    <x v="0"/>
    <m/>
    <x v="16"/>
    <n v="2603"/>
    <s v="basal"/>
    <s v="soil-persistent"/>
    <n v="0"/>
    <n v="1"/>
    <n v="0"/>
    <n v="0"/>
    <n v="0"/>
    <n v="3"/>
    <n v="0"/>
    <n v="0"/>
    <m/>
    <n v="4"/>
    <n v="1"/>
    <n v="3"/>
    <m/>
    <n v="1"/>
  </r>
  <r>
    <x v="2"/>
    <x v="2"/>
    <s v="MW1.3"/>
    <x v="0"/>
    <m/>
    <x v="31"/>
    <n v="1609"/>
    <s v="basal"/>
    <s v="non-canopy"/>
    <n v="0"/>
    <n v="2"/>
    <n v="0"/>
    <s v="NA"/>
    <n v="0"/>
    <n v="0"/>
    <n v="0"/>
    <n v="0"/>
    <s v="resprout? Originally inferred to be seedlings"/>
    <n v="2"/>
    <e v="#VALUE!"/>
    <e v="#VALUE!"/>
    <m/>
    <n v="1"/>
  </r>
  <r>
    <x v="2"/>
    <x v="2"/>
    <s v="MW1.3"/>
    <x v="0"/>
    <m/>
    <x v="26"/>
    <n v="3243"/>
    <s v="none"/>
    <s v="soil-persistent"/>
    <n v="0"/>
    <n v="0"/>
    <n v="0"/>
    <s v="NA"/>
    <n v="0"/>
    <n v="1"/>
    <n v="0"/>
    <n v="0"/>
    <m/>
    <n v="1"/>
    <e v="#VALUE!"/>
    <e v="#VALUE!"/>
    <m/>
    <n v="1"/>
  </r>
  <r>
    <x v="2"/>
    <x v="3"/>
    <s v="MW1.4"/>
    <x v="0"/>
    <m/>
    <x v="25"/>
    <n v="2654"/>
    <s v="none"/>
    <s v="soil-persistent"/>
    <n v="0"/>
    <n v="2"/>
    <n v="0"/>
    <n v="0"/>
    <n v="0"/>
    <n v="0"/>
    <n v="0"/>
    <n v="0"/>
    <m/>
    <n v="2"/>
    <n v="1"/>
    <n v="0"/>
    <m/>
    <n v="1"/>
  </r>
  <r>
    <x v="2"/>
    <x v="3"/>
    <s v="MW1.4"/>
    <x v="0"/>
    <m/>
    <x v="2"/>
    <n v="2987"/>
    <s v="basal"/>
    <s v="soil-persistent"/>
    <n v="0"/>
    <n v="40"/>
    <n v="0"/>
    <n v="0"/>
    <n v="0"/>
    <n v="10"/>
    <n v="0"/>
    <n v="0"/>
    <m/>
    <n v="50"/>
    <n v="1"/>
    <n v="0.25"/>
    <m/>
    <n v="1"/>
  </r>
  <r>
    <x v="2"/>
    <x v="3"/>
    <s v="MW1.4"/>
    <x v="0"/>
    <m/>
    <x v="0"/>
    <n v="7766"/>
    <s v="lignotuber"/>
    <s v="canopy"/>
    <n v="0"/>
    <n v="1"/>
    <n v="0"/>
    <n v="0"/>
    <n v="0"/>
    <n v="0"/>
    <n v="0"/>
    <n v="0"/>
    <m/>
    <n v="1"/>
    <n v="1"/>
    <n v="0"/>
    <m/>
    <n v="1"/>
  </r>
  <r>
    <x v="2"/>
    <x v="3"/>
    <s v="MW1.4"/>
    <x v="0"/>
    <m/>
    <x v="16"/>
    <n v="2603"/>
    <s v="basal"/>
    <s v="soil-persistent"/>
    <n v="0"/>
    <n v="3"/>
    <n v="0"/>
    <n v="0"/>
    <n v="0"/>
    <n v="0"/>
    <n v="0"/>
    <n v="0"/>
    <m/>
    <n v="3"/>
    <n v="1"/>
    <n v="0"/>
    <m/>
    <n v="1"/>
  </r>
  <r>
    <x v="2"/>
    <x v="3"/>
    <s v="MW1.4"/>
    <x v="0"/>
    <m/>
    <x v="23"/>
    <n v="7138"/>
    <s v="rhizome"/>
    <s v="transient"/>
    <n v="0"/>
    <n v="3"/>
    <n v="0"/>
    <s v="NA"/>
    <n v="0"/>
    <s v="NA"/>
    <s v="NA"/>
    <s v="NA"/>
    <m/>
    <n v="3"/>
    <e v="#VALUE!"/>
    <e v="#VALUE!"/>
    <m/>
    <n v="1"/>
  </r>
  <r>
    <x v="2"/>
    <x v="3"/>
    <s v="MW1.4"/>
    <x v="0"/>
    <m/>
    <x v="31"/>
    <n v="1609"/>
    <s v="basal"/>
    <s v="non-canopy"/>
    <n v="0"/>
    <n v="0"/>
    <n v="0"/>
    <s v="NA"/>
    <n v="0"/>
    <n v="1"/>
    <n v="0"/>
    <n v="0"/>
    <m/>
    <n v="1"/>
    <e v="#VALUE!"/>
    <e v="#VALUE!"/>
    <m/>
    <n v="1"/>
  </r>
  <r>
    <x v="2"/>
    <x v="3"/>
    <s v="MW1.4"/>
    <x v="0"/>
    <m/>
    <x v="8"/>
    <n v="7993"/>
    <s v="rhizome"/>
    <s v="non-canopy"/>
    <n v="0"/>
    <n v="16"/>
    <n v="0"/>
    <s v="NA"/>
    <n v="0"/>
    <s v="NA"/>
    <s v="NA"/>
    <s v="NA"/>
    <m/>
    <n v="16"/>
    <e v="#VALUE!"/>
    <e v="#VALUE!"/>
    <m/>
    <n v="1"/>
  </r>
  <r>
    <x v="2"/>
    <x v="3"/>
    <s v="MW1.4"/>
    <x v="0"/>
    <m/>
    <x v="17"/>
    <n v="5532"/>
    <s v="rhizome"/>
    <s v="non-canopy"/>
    <n v="0"/>
    <n v="12"/>
    <n v="0"/>
    <s v="NA"/>
    <n v="0"/>
    <s v="NA"/>
    <s v="NA"/>
    <s v="NA"/>
    <m/>
    <n v="12"/>
    <e v="#VALUE!"/>
    <e v="#VALUE!"/>
    <m/>
    <n v="1"/>
  </r>
  <r>
    <x v="2"/>
    <x v="3"/>
    <s v="MW1.4"/>
    <x v="0"/>
    <m/>
    <x v="27"/>
    <n v="2503"/>
    <s v="tussock"/>
    <s v="non-canopy"/>
    <n v="0"/>
    <n v="1"/>
    <n v="0"/>
    <n v="0"/>
    <n v="0"/>
    <n v="0"/>
    <n v="0"/>
    <n v="0"/>
    <m/>
    <n v="1"/>
    <n v="1"/>
    <n v="0"/>
    <m/>
    <n v="1"/>
  </r>
  <r>
    <x v="2"/>
    <x v="3"/>
    <s v="MW1.4"/>
    <x v="0"/>
    <m/>
    <x v="18"/>
    <n v="2445"/>
    <s v="tussock"/>
    <s v="non-canopy"/>
    <n v="0"/>
    <n v="1"/>
    <n v="0"/>
    <n v="0"/>
    <n v="0"/>
    <n v="0"/>
    <n v="0"/>
    <n v="0"/>
    <m/>
    <n v="1"/>
    <n v="1"/>
    <n v="0"/>
    <m/>
    <n v="1"/>
  </r>
  <r>
    <x v="2"/>
    <x v="3"/>
    <s v="MW1.4"/>
    <x v="0"/>
    <m/>
    <x v="10"/>
    <n v="2469"/>
    <s v="rhizome"/>
    <s v="non-canopy"/>
    <n v="0"/>
    <n v="2"/>
    <n v="0"/>
    <n v="0"/>
    <n v="0"/>
    <n v="0"/>
    <n v="0"/>
    <n v="0"/>
    <m/>
    <n v="2"/>
    <n v="1"/>
    <n v="0"/>
    <m/>
    <n v="1"/>
  </r>
  <r>
    <x v="2"/>
    <x v="3"/>
    <s v="MW1.4"/>
    <x v="0"/>
    <m/>
    <x v="19"/>
    <n v="6325"/>
    <s v="tussock"/>
    <s v="non-canopy"/>
    <n v="0"/>
    <n v="4"/>
    <n v="0"/>
    <n v="0"/>
    <n v="0"/>
    <n v="0"/>
    <n v="0"/>
    <n v="0"/>
    <m/>
    <n v="4"/>
    <n v="1"/>
    <n v="0"/>
    <m/>
    <n v="1"/>
  </r>
  <r>
    <x v="2"/>
    <x v="3"/>
    <s v="MW1.4"/>
    <x v="0"/>
    <m/>
    <x v="23"/>
    <n v="7138"/>
    <s v="rhizome"/>
    <s v="transient"/>
    <n v="0"/>
    <n v="2"/>
    <n v="0"/>
    <s v="NA"/>
    <n v="0"/>
    <s v="NA"/>
    <s v="NA"/>
    <s v="NA"/>
    <m/>
    <n v="2"/>
    <e v="#VALUE!"/>
    <e v="#VALUE!"/>
    <m/>
    <n v="1"/>
  </r>
  <r>
    <x v="2"/>
    <x v="3"/>
    <s v="MW1.4"/>
    <x v="0"/>
    <m/>
    <x v="32"/>
    <n v="4122"/>
    <s v="NA"/>
    <s v="canopy"/>
    <n v="0"/>
    <n v="0"/>
    <n v="0"/>
    <n v="0"/>
    <n v="0"/>
    <n v="1"/>
    <n v="0"/>
    <n v="0"/>
    <m/>
    <n v="1"/>
    <e v="#DIV/0!"/>
    <e v="#DIV/0!"/>
    <m/>
    <n v="1"/>
  </r>
  <r>
    <x v="2"/>
    <x v="3"/>
    <s v="MW1.4"/>
    <x v="0"/>
    <m/>
    <x v="29"/>
    <n v="10605"/>
    <s v="rhizome"/>
    <s v="non-canopy"/>
    <n v="0"/>
    <n v="1"/>
    <n v="0"/>
    <s v="NA"/>
    <n v="0"/>
    <s v="NA"/>
    <s v="NA"/>
    <s v="NA"/>
    <m/>
    <n v="1"/>
    <e v="#VALUE!"/>
    <e v="#VALUE!"/>
    <m/>
    <n v="1"/>
  </r>
  <r>
    <x v="2"/>
    <x v="4"/>
    <s v="MW1.5"/>
    <x v="0"/>
    <m/>
    <x v="18"/>
    <n v="2445"/>
    <s v="tussock"/>
    <s v="non-canopy"/>
    <n v="0"/>
    <n v="2"/>
    <n v="0"/>
    <n v="0"/>
    <n v="0"/>
    <n v="0"/>
    <n v="0"/>
    <n v="0"/>
    <m/>
    <n v="2"/>
    <n v="1"/>
    <n v="0"/>
    <m/>
    <n v="1"/>
  </r>
  <r>
    <x v="2"/>
    <x v="4"/>
    <s v="MW1.5"/>
    <x v="0"/>
    <m/>
    <x v="10"/>
    <n v="2469"/>
    <s v="rhizome"/>
    <s v="non-canopy"/>
    <n v="0"/>
    <n v="5"/>
    <n v="0"/>
    <n v="0"/>
    <n v="0"/>
    <n v="0"/>
    <n v="0"/>
    <n v="0"/>
    <m/>
    <n v="5"/>
    <n v="1"/>
    <n v="0"/>
    <m/>
    <n v="1"/>
  </r>
  <r>
    <x v="2"/>
    <x v="4"/>
    <s v="MW1.5"/>
    <x v="0"/>
    <m/>
    <x v="23"/>
    <n v="7138"/>
    <s v="rhizome"/>
    <s v="transient"/>
    <n v="0"/>
    <n v="5"/>
    <n v="0"/>
    <s v="NA"/>
    <n v="0"/>
    <s v="NA"/>
    <s v="NA"/>
    <s v="NA"/>
    <m/>
    <n v="5"/>
    <e v="#VALUE!"/>
    <e v="#VALUE!"/>
    <m/>
    <n v="1"/>
  </r>
  <r>
    <x v="2"/>
    <x v="4"/>
    <s v="MW1.5"/>
    <x v="0"/>
    <m/>
    <x v="2"/>
    <n v="2987"/>
    <s v="basal"/>
    <s v="soil-persistent"/>
    <n v="0"/>
    <n v="12"/>
    <n v="0"/>
    <n v="0"/>
    <n v="0"/>
    <n v="0"/>
    <n v="0"/>
    <n v="0"/>
    <m/>
    <n v="12"/>
    <n v="1"/>
    <n v="0"/>
    <m/>
    <n v="1"/>
  </r>
  <r>
    <x v="2"/>
    <x v="4"/>
    <s v="MW1.5"/>
    <x v="0"/>
    <m/>
    <x v="9"/>
    <n v="8875"/>
    <s v="lignotuber"/>
    <s v="soil-persistent"/>
    <n v="0"/>
    <n v="0"/>
    <n v="0"/>
    <n v="0"/>
    <n v="0"/>
    <n v="1"/>
    <n v="0"/>
    <n v="0"/>
    <m/>
    <n v="1"/>
    <e v="#DIV/0!"/>
    <e v="#DIV/0!"/>
    <m/>
    <n v="1"/>
  </r>
  <r>
    <x v="2"/>
    <x v="4"/>
    <s v="MW1.5"/>
    <x v="0"/>
    <m/>
    <x v="8"/>
    <n v="7993"/>
    <s v="rhizome"/>
    <s v="non-canopy"/>
    <n v="0"/>
    <n v="14"/>
    <n v="0"/>
    <s v="NA"/>
    <n v="0"/>
    <s v="NA"/>
    <s v="NA"/>
    <s v="NA"/>
    <m/>
    <n v="14"/>
    <e v="#VALUE!"/>
    <e v="#VALUE!"/>
    <m/>
    <n v="1"/>
  </r>
  <r>
    <x v="2"/>
    <x v="4"/>
    <s v="MW1.5"/>
    <x v="0"/>
    <m/>
    <x v="16"/>
    <n v="2603"/>
    <s v="basal"/>
    <s v="soil-persistent"/>
    <n v="0"/>
    <n v="2"/>
    <n v="0"/>
    <n v="0"/>
    <n v="0"/>
    <n v="0"/>
    <n v="0"/>
    <n v="0"/>
    <m/>
    <n v="2"/>
    <n v="1"/>
    <n v="0"/>
    <m/>
    <n v="1"/>
  </r>
  <r>
    <x v="2"/>
    <x v="4"/>
    <s v="MW1.5"/>
    <x v="0"/>
    <m/>
    <x v="31"/>
    <n v="1609"/>
    <s v="basal"/>
    <s v="non-canopy"/>
    <n v="0"/>
    <n v="0"/>
    <n v="0"/>
    <s v="NA"/>
    <n v="0"/>
    <n v="1"/>
    <n v="0"/>
    <n v="0"/>
    <m/>
    <n v="1"/>
    <e v="#VALUE!"/>
    <e v="#VALUE!"/>
    <m/>
    <n v="1"/>
  </r>
  <r>
    <x v="2"/>
    <x v="4"/>
    <s v="MW1.5"/>
    <x v="0"/>
    <m/>
    <x v="29"/>
    <n v="10605"/>
    <s v="rhizome"/>
    <s v="non-canopy"/>
    <n v="0"/>
    <n v="2"/>
    <n v="0"/>
    <s v="NA"/>
    <n v="0"/>
    <s v="NA"/>
    <s v="NA"/>
    <s v="NA"/>
    <m/>
    <n v="2"/>
    <e v="#VALUE!"/>
    <e v="#VALUE!"/>
    <m/>
    <n v="1"/>
  </r>
  <r>
    <x v="2"/>
    <x v="4"/>
    <s v="MW1.5"/>
    <x v="0"/>
    <m/>
    <x v="17"/>
    <n v="5532"/>
    <s v="rhizome"/>
    <s v="non-canopy"/>
    <n v="0"/>
    <n v="6"/>
    <n v="0"/>
    <s v="NA"/>
    <n v="0"/>
    <s v="NA"/>
    <s v="NA"/>
    <s v="NA"/>
    <m/>
    <n v="6"/>
    <e v="#VALUE!"/>
    <e v="#VALUE!"/>
    <m/>
    <n v="1"/>
  </r>
  <r>
    <x v="2"/>
    <x v="4"/>
    <s v="MW1.5"/>
    <x v="0"/>
    <m/>
    <x v="0"/>
    <n v="7766"/>
    <s v="lignotuber"/>
    <s v="canopy"/>
    <n v="0"/>
    <n v="0"/>
    <n v="0"/>
    <n v="0"/>
    <n v="0"/>
    <n v="2"/>
    <n v="0"/>
    <n v="0"/>
    <m/>
    <n v="2"/>
    <e v="#DIV/0!"/>
    <e v="#DIV/0!"/>
    <m/>
    <n v="1"/>
  </r>
  <r>
    <x v="2"/>
    <x v="4"/>
    <s v="MW1.5"/>
    <x v="0"/>
    <m/>
    <x v="28"/>
    <n v="6324"/>
    <s v="tussock"/>
    <s v="non-canopy"/>
    <n v="0"/>
    <n v="1"/>
    <n v="0"/>
    <n v="0"/>
    <n v="0"/>
    <n v="0"/>
    <n v="0"/>
    <n v="0"/>
    <m/>
    <n v="1"/>
    <n v="1"/>
    <n v="0"/>
    <m/>
    <n v="1"/>
  </r>
  <r>
    <x v="2"/>
    <x v="4"/>
    <s v="MW1.5"/>
    <x v="0"/>
    <m/>
    <x v="20"/>
    <n v="2557"/>
    <s v="rhizome"/>
    <s v="transient"/>
    <n v="0"/>
    <n v="1"/>
    <n v="0"/>
    <s v="NA"/>
    <n v="0"/>
    <n v="0"/>
    <n v="0"/>
    <n v="0"/>
    <m/>
    <n v="1"/>
    <e v="#VALUE!"/>
    <e v="#VALUE!"/>
    <m/>
    <n v="1"/>
  </r>
  <r>
    <x v="2"/>
    <x v="5"/>
    <s v="MW1.6"/>
    <x v="0"/>
    <m/>
    <x v="18"/>
    <n v="2445"/>
    <s v="tussock"/>
    <s v="non-canopy"/>
    <n v="0"/>
    <n v="2"/>
    <n v="0"/>
    <n v="0"/>
    <n v="0"/>
    <n v="0"/>
    <n v="0"/>
    <n v="0"/>
    <m/>
    <n v="2"/>
    <n v="1"/>
    <n v="0"/>
    <m/>
    <n v="1"/>
  </r>
  <r>
    <x v="2"/>
    <x v="5"/>
    <s v="MW1.6"/>
    <x v="0"/>
    <m/>
    <x v="10"/>
    <n v="2469"/>
    <s v="rhizome"/>
    <s v="non-canopy"/>
    <n v="0"/>
    <n v="4"/>
    <n v="0"/>
    <n v="0"/>
    <n v="0"/>
    <n v="0"/>
    <n v="0"/>
    <n v="0"/>
    <m/>
    <n v="4"/>
    <n v="1"/>
    <n v="0"/>
    <m/>
    <n v="1"/>
  </r>
  <r>
    <x v="2"/>
    <x v="5"/>
    <s v="MW1.6"/>
    <x v="0"/>
    <m/>
    <x v="20"/>
    <n v="2557"/>
    <s v="rhizome"/>
    <s v="transient"/>
    <n v="0"/>
    <n v="4"/>
    <n v="0"/>
    <s v="NA"/>
    <n v="0"/>
    <n v="0"/>
    <n v="0"/>
    <n v="0"/>
    <m/>
    <n v="4"/>
    <e v="#VALUE!"/>
    <e v="#VALUE!"/>
    <m/>
    <n v="1"/>
  </r>
  <r>
    <x v="2"/>
    <x v="5"/>
    <s v="MW1.6"/>
    <x v="0"/>
    <m/>
    <x v="1"/>
    <n v="3997"/>
    <s v="lignotuber"/>
    <s v="soil-persistent"/>
    <n v="0"/>
    <n v="2"/>
    <n v="0"/>
    <n v="0"/>
    <n v="0"/>
    <n v="20"/>
    <n v="0"/>
    <n v="0"/>
    <m/>
    <n v="22"/>
    <n v="1"/>
    <n v="10"/>
    <m/>
    <n v="1"/>
  </r>
  <r>
    <x v="2"/>
    <x v="5"/>
    <s v="MW1.6"/>
    <x v="0"/>
    <m/>
    <x v="17"/>
    <n v="5532"/>
    <s v="rhizome"/>
    <s v="soil-persistent"/>
    <n v="0"/>
    <n v="12"/>
    <n v="0"/>
    <s v="NA"/>
    <n v="0"/>
    <s v="NA"/>
    <s v="NA"/>
    <s v="NA"/>
    <m/>
    <n v="12"/>
    <e v="#VALUE!"/>
    <e v="#VALUE!"/>
    <m/>
    <n v="1"/>
  </r>
  <r>
    <x v="2"/>
    <x v="5"/>
    <s v="MW1.6"/>
    <x v="0"/>
    <m/>
    <x v="2"/>
    <n v="2987"/>
    <s v="basal"/>
    <s v="soil-persistent"/>
    <n v="0"/>
    <n v="20"/>
    <n v="0"/>
    <n v="0"/>
    <n v="0"/>
    <n v="0"/>
    <n v="0"/>
    <n v="0"/>
    <m/>
    <n v="20"/>
    <n v="1"/>
    <n v="0"/>
    <m/>
    <n v="1"/>
  </r>
  <r>
    <x v="2"/>
    <x v="5"/>
    <s v="MW1.6"/>
    <x v="0"/>
    <m/>
    <x v="23"/>
    <n v="7138"/>
    <s v="rhizome"/>
    <s v="transient"/>
    <n v="0"/>
    <n v="12"/>
    <n v="0"/>
    <s v="NA"/>
    <n v="0"/>
    <s v="NA"/>
    <s v="NA"/>
    <s v="NA"/>
    <m/>
    <n v="12"/>
    <e v="#VALUE!"/>
    <e v="#VALUE!"/>
    <m/>
    <n v="1"/>
  </r>
  <r>
    <x v="2"/>
    <x v="5"/>
    <s v="MW1.6"/>
    <x v="0"/>
    <m/>
    <x v="16"/>
    <n v="2603"/>
    <s v="basal"/>
    <s v="soil-persistent"/>
    <n v="0"/>
    <n v="2"/>
    <n v="0"/>
    <n v="0"/>
    <n v="0"/>
    <n v="0"/>
    <n v="0"/>
    <n v="0"/>
    <m/>
    <n v="2"/>
    <n v="1"/>
    <n v="0"/>
    <m/>
    <n v="1"/>
  </r>
  <r>
    <x v="2"/>
    <x v="5"/>
    <s v="MW1.6"/>
    <x v="0"/>
    <m/>
    <x v="9"/>
    <n v="8875"/>
    <s v="lignotuber"/>
    <s v="soil-persistent"/>
    <n v="0"/>
    <n v="0"/>
    <n v="0"/>
    <n v="0"/>
    <n v="0"/>
    <n v="1"/>
    <n v="0"/>
    <n v="0"/>
    <m/>
    <n v="1"/>
    <e v="#DIV/0!"/>
    <e v="#DIV/0!"/>
    <m/>
    <n v="1"/>
  </r>
  <r>
    <x v="2"/>
    <x v="5"/>
    <s v="MW1.6"/>
    <x v="0"/>
    <m/>
    <x v="8"/>
    <n v="7993"/>
    <s v="rhizome"/>
    <s v="non-canopy"/>
    <n v="0"/>
    <n v="8"/>
    <n v="0"/>
    <s v="NA"/>
    <n v="0"/>
    <s v="NA"/>
    <s v="NA"/>
    <s v="NA"/>
    <m/>
    <n v="8"/>
    <e v="#VALUE!"/>
    <e v="#VALUE!"/>
    <m/>
    <n v="1"/>
  </r>
  <r>
    <x v="2"/>
    <x v="5"/>
    <s v="MW1.6"/>
    <x v="0"/>
    <m/>
    <x v="19"/>
    <n v="6325"/>
    <s v="tussock"/>
    <s v="non-canopy"/>
    <n v="0"/>
    <n v="2"/>
    <n v="0"/>
    <n v="0"/>
    <n v="0"/>
    <n v="0"/>
    <n v="0"/>
    <n v="0"/>
    <m/>
    <n v="2"/>
    <n v="1"/>
    <n v="0"/>
    <m/>
    <n v="1"/>
  </r>
  <r>
    <x v="2"/>
    <x v="6"/>
    <s v="MW1.7"/>
    <x v="0"/>
    <m/>
    <x v="2"/>
    <n v="2987"/>
    <s v="basal"/>
    <s v="soil-persistent"/>
    <n v="0"/>
    <n v="60"/>
    <n v="0"/>
    <n v="0"/>
    <n v="0"/>
    <n v="0"/>
    <n v="0"/>
    <n v="0"/>
    <m/>
    <n v="60"/>
    <n v="1"/>
    <n v="0"/>
    <m/>
    <n v="1"/>
  </r>
  <r>
    <x v="2"/>
    <x v="6"/>
    <s v="MW1.7"/>
    <x v="0"/>
    <m/>
    <x v="33"/>
    <n v="4604"/>
    <s v="tuber"/>
    <s v="transient"/>
    <n v="0"/>
    <n v="5"/>
    <n v="0"/>
    <s v="NA"/>
    <n v="0"/>
    <n v="0"/>
    <n v="0"/>
    <n v="0"/>
    <m/>
    <n v="5"/>
    <e v="#VALUE!"/>
    <e v="#VALUE!"/>
    <m/>
    <n v="1"/>
  </r>
  <r>
    <x v="2"/>
    <x v="6"/>
    <s v="MW1.7"/>
    <x v="0"/>
    <m/>
    <x v="23"/>
    <n v="7138"/>
    <s v="rhizome"/>
    <s v="transient"/>
    <n v="0"/>
    <n v="15"/>
    <n v="0"/>
    <s v="NA"/>
    <n v="0"/>
    <s v="NA"/>
    <s v="NA"/>
    <s v="NA"/>
    <m/>
    <n v="15"/>
    <e v="#VALUE!"/>
    <e v="#VALUE!"/>
    <m/>
    <n v="1"/>
  </r>
  <r>
    <x v="2"/>
    <x v="6"/>
    <s v="MW1.7"/>
    <x v="0"/>
    <m/>
    <x v="19"/>
    <n v="6325"/>
    <s v="tussock"/>
    <s v="non-canopy"/>
    <n v="0"/>
    <n v="2"/>
    <n v="0"/>
    <n v="0"/>
    <n v="0"/>
    <n v="0"/>
    <n v="0"/>
    <n v="0"/>
    <m/>
    <n v="2"/>
    <n v="1"/>
    <n v="0"/>
    <m/>
    <n v="1"/>
  </r>
  <r>
    <x v="2"/>
    <x v="6"/>
    <s v="MW1.7"/>
    <x v="0"/>
    <m/>
    <x v="25"/>
    <n v="2654"/>
    <s v="none"/>
    <s v="soil-persistent"/>
    <n v="0"/>
    <n v="0"/>
    <n v="0"/>
    <n v="0"/>
    <n v="0"/>
    <n v="3"/>
    <n v="0"/>
    <n v="0"/>
    <m/>
    <n v="3"/>
    <e v="#DIV/0!"/>
    <e v="#DIV/0!"/>
    <m/>
    <n v="1"/>
  </r>
  <r>
    <x v="2"/>
    <x v="6"/>
    <s v="MW1.7"/>
    <x v="0"/>
    <m/>
    <x v="1"/>
    <n v="3997"/>
    <s v="lignotuber"/>
    <s v="soil-persistent"/>
    <n v="0"/>
    <n v="1"/>
    <n v="0"/>
    <n v="2"/>
    <n v="0"/>
    <n v="30"/>
    <n v="0"/>
    <n v="0"/>
    <m/>
    <n v="31"/>
    <n v="0.33333333333333331"/>
    <n v="10"/>
    <m/>
    <n v="1"/>
  </r>
  <r>
    <x v="2"/>
    <x v="6"/>
    <s v="MW1.7"/>
    <x v="0"/>
    <m/>
    <x v="20"/>
    <n v="2557"/>
    <s v="rhizome"/>
    <s v="transient"/>
    <n v="0"/>
    <n v="1"/>
    <n v="0"/>
    <s v="NA"/>
    <n v="0"/>
    <n v="0"/>
    <n v="0"/>
    <n v="0"/>
    <m/>
    <n v="1"/>
    <e v="#VALUE!"/>
    <e v="#VALUE!"/>
    <m/>
    <n v="1"/>
  </r>
  <r>
    <x v="2"/>
    <x v="6"/>
    <s v="MW1.7"/>
    <x v="0"/>
    <m/>
    <x v="18"/>
    <n v="2445"/>
    <s v="tussock"/>
    <s v="non-canopy"/>
    <n v="0"/>
    <n v="1"/>
    <n v="0"/>
    <n v="0"/>
    <n v="0"/>
    <n v="0"/>
    <n v="0"/>
    <n v="0"/>
    <m/>
    <n v="1"/>
    <n v="1"/>
    <n v="0"/>
    <m/>
    <n v="1"/>
  </r>
  <r>
    <x v="2"/>
    <x v="6"/>
    <s v="MW1.7"/>
    <x v="0"/>
    <m/>
    <x v="17"/>
    <n v="5532"/>
    <s v="rhizome"/>
    <s v="non-canopy"/>
    <n v="0"/>
    <n v="11"/>
    <n v="0"/>
    <s v="NA"/>
    <n v="0"/>
    <s v="NA"/>
    <s v="NA"/>
    <s v="NA"/>
    <m/>
    <n v="11"/>
    <e v="#VALUE!"/>
    <e v="#VALUE!"/>
    <m/>
    <n v="1"/>
  </r>
  <r>
    <x v="2"/>
    <x v="6"/>
    <s v="MW1.7"/>
    <x v="0"/>
    <m/>
    <x v="29"/>
    <n v="10605"/>
    <s v="rhizome"/>
    <s v="non-canopy"/>
    <n v="0"/>
    <n v="2"/>
    <n v="0"/>
    <s v="NA"/>
    <n v="0"/>
    <s v="NA"/>
    <s v="NA"/>
    <s v="NA"/>
    <m/>
    <n v="2"/>
    <e v="#VALUE!"/>
    <e v="#VALUE!"/>
    <m/>
    <n v="1"/>
  </r>
  <r>
    <x v="2"/>
    <x v="6"/>
    <s v="MW1.7"/>
    <x v="0"/>
    <m/>
    <x v="8"/>
    <n v="7993"/>
    <s v="rhizome"/>
    <s v="non-canopy"/>
    <n v="0"/>
    <n v="9"/>
    <n v="0"/>
    <s v="NA"/>
    <n v="0"/>
    <s v="NA"/>
    <s v="NA"/>
    <s v="NA"/>
    <m/>
    <n v="9"/>
    <e v="#VALUE!"/>
    <e v="#VALUE!"/>
    <m/>
    <n v="1"/>
  </r>
  <r>
    <x v="2"/>
    <x v="6"/>
    <s v="MW1.7"/>
    <x v="0"/>
    <m/>
    <x v="28"/>
    <n v="6324"/>
    <s v="tussock"/>
    <s v="non-canopy"/>
    <n v="0"/>
    <n v="1"/>
    <n v="0"/>
    <n v="0"/>
    <n v="0"/>
    <n v="0"/>
    <n v="0"/>
    <n v="0"/>
    <m/>
    <n v="1"/>
    <n v="1"/>
    <n v="0"/>
    <m/>
    <n v="1"/>
  </r>
  <r>
    <x v="2"/>
    <x v="7"/>
    <s v="MW1.8"/>
    <x v="0"/>
    <m/>
    <x v="2"/>
    <n v="2987"/>
    <s v="basal"/>
    <s v="soil-persistent"/>
    <n v="0"/>
    <n v="50"/>
    <n v="0"/>
    <n v="0"/>
    <n v="0"/>
    <n v="0"/>
    <n v="0"/>
    <n v="0"/>
    <m/>
    <n v="50"/>
    <n v="1"/>
    <n v="0"/>
    <m/>
    <n v="1"/>
  </r>
  <r>
    <x v="2"/>
    <x v="7"/>
    <s v="MW1.8"/>
    <x v="0"/>
    <m/>
    <x v="1"/>
    <n v="3997"/>
    <s v="lignotuber"/>
    <s v="soil-persistent"/>
    <n v="0"/>
    <n v="10"/>
    <n v="0"/>
    <n v="0"/>
    <n v="0"/>
    <n v="50"/>
    <n v="0"/>
    <n v="0"/>
    <m/>
    <n v="60"/>
    <n v="1"/>
    <n v="5"/>
    <m/>
    <n v="1"/>
  </r>
  <r>
    <x v="2"/>
    <x v="7"/>
    <s v="MW1.8"/>
    <x v="0"/>
    <m/>
    <x v="16"/>
    <n v="2603"/>
    <s v="basal"/>
    <s v="soil-persistent"/>
    <n v="0"/>
    <n v="1"/>
    <n v="0"/>
    <n v="0"/>
    <n v="0"/>
    <n v="0"/>
    <n v="0"/>
    <n v="0"/>
    <m/>
    <n v="1"/>
    <n v="1"/>
    <n v="0"/>
    <m/>
    <n v="1"/>
  </r>
  <r>
    <x v="2"/>
    <x v="7"/>
    <s v="MW1.8"/>
    <x v="0"/>
    <m/>
    <x v="19"/>
    <n v="6325"/>
    <s v="tussock"/>
    <s v="non-canopy"/>
    <n v="0"/>
    <n v="2"/>
    <n v="0"/>
    <n v="0"/>
    <n v="0"/>
    <n v="0"/>
    <n v="0"/>
    <n v="0"/>
    <m/>
    <n v="2"/>
    <n v="1"/>
    <n v="0"/>
    <m/>
    <n v="1"/>
  </r>
  <r>
    <x v="2"/>
    <x v="7"/>
    <s v="MW1.8"/>
    <x v="0"/>
    <m/>
    <x v="8"/>
    <n v="7993"/>
    <s v="rhizome"/>
    <s v="non-canopy"/>
    <n v="0"/>
    <n v="12"/>
    <n v="0"/>
    <s v="NA"/>
    <n v="0"/>
    <s v="NA"/>
    <s v="NA"/>
    <s v="NA"/>
    <m/>
    <n v="12"/>
    <e v="#VALUE!"/>
    <e v="#VALUE!"/>
    <m/>
    <n v="1"/>
  </r>
  <r>
    <x v="2"/>
    <x v="7"/>
    <s v="MW1.8"/>
    <x v="0"/>
    <m/>
    <x v="29"/>
    <n v="10605"/>
    <s v="rhizome"/>
    <s v="non-canopy"/>
    <n v="0"/>
    <n v="3"/>
    <n v="0"/>
    <s v="NA"/>
    <n v="0"/>
    <s v="NA"/>
    <s v="NA"/>
    <s v="NA"/>
    <m/>
    <n v="3"/>
    <e v="#VALUE!"/>
    <e v="#VALUE!"/>
    <m/>
    <n v="1"/>
  </r>
  <r>
    <x v="2"/>
    <x v="7"/>
    <s v="MW1.8"/>
    <x v="0"/>
    <m/>
    <x v="17"/>
    <n v="5532"/>
    <s v="rhizome"/>
    <s v="non-canopy"/>
    <n v="0"/>
    <n v="5"/>
    <n v="0"/>
    <s v="NA"/>
    <n v="0"/>
    <s v="NA"/>
    <s v="NA"/>
    <s v="NA"/>
    <m/>
    <n v="5"/>
    <e v="#VALUE!"/>
    <e v="#VALUE!"/>
    <m/>
    <n v="1"/>
  </r>
  <r>
    <x v="2"/>
    <x v="7"/>
    <s v="MW1.8"/>
    <x v="0"/>
    <m/>
    <x v="28"/>
    <n v="6324"/>
    <s v="tussock"/>
    <s v="non-canopy"/>
    <n v="0"/>
    <n v="1"/>
    <n v="0"/>
    <n v="0"/>
    <n v="0"/>
    <n v="0"/>
    <n v="0"/>
    <n v="0"/>
    <m/>
    <n v="1"/>
    <n v="1"/>
    <n v="0"/>
    <m/>
    <n v="1"/>
  </r>
  <r>
    <x v="2"/>
    <x v="7"/>
    <s v="MW1.8"/>
    <x v="0"/>
    <m/>
    <x v="23"/>
    <n v="7138"/>
    <s v="rhizome"/>
    <s v="transient"/>
    <n v="0"/>
    <n v="2"/>
    <n v="0"/>
    <s v="NA"/>
    <n v="0"/>
    <s v="NA"/>
    <s v="NA"/>
    <s v="NA"/>
    <m/>
    <n v="2"/>
    <e v="#VALUE!"/>
    <e v="#VALUE!"/>
    <m/>
    <n v="1"/>
  </r>
  <r>
    <x v="2"/>
    <x v="7"/>
    <s v="MW1.8"/>
    <x v="0"/>
    <m/>
    <x v="27"/>
    <n v="2503"/>
    <s v="tussock"/>
    <s v="non-canopy"/>
    <n v="0"/>
    <n v="3"/>
    <n v="0"/>
    <n v="0"/>
    <n v="0"/>
    <n v="0"/>
    <n v="0"/>
    <n v="0"/>
    <m/>
    <n v="3"/>
    <n v="1"/>
    <n v="0"/>
    <m/>
    <n v="1"/>
  </r>
  <r>
    <x v="2"/>
    <x v="7"/>
    <s v="MW1.8"/>
    <x v="0"/>
    <m/>
    <x v="34"/>
    <n v="9293"/>
    <s v="rhizome"/>
    <s v="transient"/>
    <n v="0"/>
    <n v="2"/>
    <n v="0"/>
    <s v="NA"/>
    <n v="0"/>
    <s v="NA"/>
    <s v="NA"/>
    <s v="NA"/>
    <m/>
    <n v="2"/>
    <e v="#VALUE!"/>
    <e v="#VALUE!"/>
    <m/>
    <n v="1"/>
  </r>
  <r>
    <x v="2"/>
    <x v="7"/>
    <s v="MW1.8"/>
    <x v="0"/>
    <m/>
    <x v="26"/>
    <n v="3243"/>
    <s v="none"/>
    <s v="soil-persistent"/>
    <n v="0"/>
    <n v="3"/>
    <n v="0"/>
    <s v="NA"/>
    <n v="0"/>
    <n v="2"/>
    <n v="0"/>
    <n v="0"/>
    <m/>
    <n v="5"/>
    <e v="#VALUE!"/>
    <e v="#VALUE!"/>
    <m/>
    <n v="1"/>
  </r>
  <r>
    <x v="2"/>
    <x v="7"/>
    <s v="MW1.8"/>
    <x v="0"/>
    <m/>
    <x v="18"/>
    <n v="2445"/>
    <s v="tussock"/>
    <s v="non-canopy"/>
    <n v="0"/>
    <n v="2"/>
    <n v="0"/>
    <n v="0"/>
    <n v="0"/>
    <n v="0"/>
    <n v="0"/>
    <n v="0"/>
    <m/>
    <n v="2"/>
    <n v="1"/>
    <n v="0"/>
    <m/>
    <n v="1"/>
  </r>
  <r>
    <x v="2"/>
    <x v="7"/>
    <s v="MW1.8"/>
    <x v="0"/>
    <m/>
    <x v="20"/>
    <n v="2557"/>
    <s v="rhizome"/>
    <s v="transient"/>
    <n v="0"/>
    <n v="1"/>
    <n v="0"/>
    <s v="NA"/>
    <n v="0"/>
    <n v="0"/>
    <n v="0"/>
    <n v="0"/>
    <m/>
    <n v="1"/>
    <e v="#VALUE!"/>
    <e v="#VALUE!"/>
    <m/>
    <n v="1"/>
  </r>
  <r>
    <x v="2"/>
    <x v="7"/>
    <s v="MW1.8"/>
    <x v="0"/>
    <m/>
    <x v="25"/>
    <n v="2654"/>
    <s v="none"/>
    <s v="soil-persistent"/>
    <n v="0"/>
    <n v="0"/>
    <n v="0"/>
    <n v="0"/>
    <n v="0"/>
    <n v="1"/>
    <n v="0"/>
    <n v="0"/>
    <m/>
    <n v="1"/>
    <e v="#DIV/0!"/>
    <e v="#DIV/0!"/>
    <m/>
    <n v="1"/>
  </r>
  <r>
    <x v="2"/>
    <x v="8"/>
    <s v="MW1.9"/>
    <x v="0"/>
    <m/>
    <x v="2"/>
    <n v="2987"/>
    <s v="basal"/>
    <s v="soil-persistent"/>
    <n v="0"/>
    <n v="35"/>
    <n v="0"/>
    <n v="0"/>
    <n v="0"/>
    <n v="0"/>
    <n v="0"/>
    <n v="0"/>
    <m/>
    <n v="35"/>
    <n v="1"/>
    <n v="0"/>
    <m/>
    <n v="1"/>
  </r>
  <r>
    <x v="2"/>
    <x v="8"/>
    <s v="MW1.9"/>
    <x v="0"/>
    <m/>
    <x v="35"/>
    <n v="5344"/>
    <s v="none"/>
    <s v="canopy"/>
    <n v="0"/>
    <n v="0"/>
    <n v="0"/>
    <n v="0"/>
    <n v="0"/>
    <n v="1"/>
    <n v="0"/>
    <n v="0"/>
    <m/>
    <n v="1"/>
    <e v="#DIV/0!"/>
    <e v="#DIV/0!"/>
    <m/>
    <n v="1"/>
  </r>
  <r>
    <x v="2"/>
    <x v="8"/>
    <s v="MW1.9"/>
    <x v="0"/>
    <m/>
    <x v="8"/>
    <n v="7993"/>
    <s v="rhizome"/>
    <s v="non-canopy"/>
    <n v="0"/>
    <n v="25"/>
    <n v="0"/>
    <s v="NA"/>
    <n v="0"/>
    <s v="NA"/>
    <s v="NA"/>
    <s v="NA"/>
    <m/>
    <n v="25"/>
    <e v="#VALUE!"/>
    <e v="#VALUE!"/>
    <m/>
    <n v="1"/>
  </r>
  <r>
    <x v="2"/>
    <x v="8"/>
    <s v="MW1.9"/>
    <x v="0"/>
    <m/>
    <x v="17"/>
    <n v="5532"/>
    <s v="rhizome"/>
    <s v="non-canopy"/>
    <n v="0"/>
    <n v="4"/>
    <n v="0"/>
    <s v="NA"/>
    <n v="0"/>
    <s v="NA"/>
    <s v="NA"/>
    <s v="NA"/>
    <m/>
    <n v="4"/>
    <e v="#VALUE!"/>
    <e v="#VALUE!"/>
    <m/>
    <n v="1"/>
  </r>
  <r>
    <x v="2"/>
    <x v="8"/>
    <s v="MW1.9"/>
    <x v="0"/>
    <m/>
    <x v="28"/>
    <n v="6324"/>
    <s v="tussock"/>
    <s v="non-canopy"/>
    <n v="0"/>
    <n v="2"/>
    <n v="0"/>
    <n v="0"/>
    <n v="0"/>
    <n v="0"/>
    <n v="0"/>
    <n v="0"/>
    <m/>
    <n v="2"/>
    <n v="1"/>
    <n v="0"/>
    <m/>
    <n v="1"/>
  </r>
  <r>
    <x v="2"/>
    <x v="8"/>
    <s v="MW1.9"/>
    <x v="0"/>
    <m/>
    <x v="10"/>
    <n v="2469"/>
    <s v="rhizome"/>
    <s v="non-canopy"/>
    <n v="0"/>
    <n v="4"/>
    <n v="0"/>
    <n v="0"/>
    <n v="0"/>
    <n v="0"/>
    <n v="0"/>
    <n v="0"/>
    <m/>
    <n v="4"/>
    <n v="1"/>
    <n v="0"/>
    <m/>
    <n v="1"/>
  </r>
  <r>
    <x v="2"/>
    <x v="8"/>
    <s v="MW1.9"/>
    <x v="0"/>
    <m/>
    <x v="31"/>
    <n v="1609"/>
    <s v="basal"/>
    <s v="non-canopy"/>
    <n v="0"/>
    <n v="0"/>
    <n v="0"/>
    <s v="NA"/>
    <n v="0"/>
    <n v="1"/>
    <n v="0"/>
    <n v="0"/>
    <m/>
    <n v="1"/>
    <e v="#VALUE!"/>
    <e v="#VALUE!"/>
    <m/>
    <n v="1"/>
  </r>
  <r>
    <x v="2"/>
    <x v="8"/>
    <s v="MW1.9"/>
    <x v="0"/>
    <m/>
    <x v="1"/>
    <n v="3997"/>
    <s v="lignotuber"/>
    <s v="soil-persistent"/>
    <n v="0"/>
    <n v="2"/>
    <n v="0"/>
    <n v="0"/>
    <n v="0"/>
    <n v="120"/>
    <n v="0"/>
    <n v="0"/>
    <m/>
    <n v="122"/>
    <n v="1"/>
    <n v="60"/>
    <m/>
    <n v="1"/>
  </r>
  <r>
    <x v="2"/>
    <x v="8"/>
    <s v="MW1.9"/>
    <x v="0"/>
    <m/>
    <x v="23"/>
    <n v="7138"/>
    <s v="rhizome"/>
    <s v="transient"/>
    <n v="0"/>
    <n v="3"/>
    <n v="0"/>
    <s v="NA"/>
    <n v="0"/>
    <s v="NA"/>
    <s v="NA"/>
    <s v="NA"/>
    <m/>
    <n v="3"/>
    <e v="#VALUE!"/>
    <e v="#VALUE!"/>
    <m/>
    <n v="1"/>
  </r>
  <r>
    <x v="2"/>
    <x v="9"/>
    <s v="MW1.10"/>
    <x v="0"/>
    <m/>
    <x v="1"/>
    <n v="3997"/>
    <s v="lignotuber"/>
    <s v="soil-persistent"/>
    <n v="0"/>
    <n v="5"/>
    <n v="0"/>
    <n v="0"/>
    <n v="0"/>
    <n v="100"/>
    <n v="0"/>
    <n v="0"/>
    <m/>
    <n v="105"/>
    <n v="1"/>
    <n v="20"/>
    <m/>
    <n v="1"/>
  </r>
  <r>
    <x v="2"/>
    <x v="9"/>
    <s v="MW1.10"/>
    <x v="0"/>
    <m/>
    <x v="10"/>
    <n v="2469"/>
    <s v="rhizome"/>
    <s v="non-canopy"/>
    <n v="0"/>
    <n v="5"/>
    <n v="0"/>
    <n v="0"/>
    <n v="0"/>
    <n v="0"/>
    <n v="0"/>
    <n v="0"/>
    <m/>
    <n v="5"/>
    <n v="1"/>
    <n v="0"/>
    <m/>
    <n v="1"/>
  </r>
  <r>
    <x v="2"/>
    <x v="9"/>
    <s v="MW1.10"/>
    <x v="0"/>
    <m/>
    <x v="36"/>
    <n v="6182"/>
    <s v="basal"/>
    <s v="soil-persistent"/>
    <n v="0"/>
    <n v="1"/>
    <n v="0"/>
    <n v="0"/>
    <n v="0"/>
    <n v="0"/>
    <n v="0"/>
    <n v="0"/>
    <m/>
    <n v="1"/>
    <n v="1"/>
    <n v="0"/>
    <m/>
    <n v="1"/>
  </r>
  <r>
    <x v="2"/>
    <x v="9"/>
    <s v="MW1.10"/>
    <x v="0"/>
    <m/>
    <x v="16"/>
    <n v="2603"/>
    <s v="basal"/>
    <s v="soil-persistent"/>
    <n v="0"/>
    <n v="3"/>
    <n v="1"/>
    <n v="0"/>
    <n v="0"/>
    <n v="0"/>
    <n v="0"/>
    <n v="0"/>
    <m/>
    <n v="3"/>
    <n v="1"/>
    <n v="0"/>
    <m/>
    <n v="1"/>
  </r>
  <r>
    <x v="2"/>
    <x v="9"/>
    <s v="MW1.10"/>
    <x v="0"/>
    <m/>
    <x v="23"/>
    <n v="7138"/>
    <s v="rhizome"/>
    <s v="transient"/>
    <n v="0"/>
    <n v="4"/>
    <n v="0"/>
    <s v="NA"/>
    <n v="0"/>
    <s v="NA"/>
    <s v="NA"/>
    <s v="NA"/>
    <m/>
    <n v="4"/>
    <e v="#VALUE!"/>
    <e v="#VALUE!"/>
    <m/>
    <n v="1"/>
  </r>
  <r>
    <x v="2"/>
    <x v="9"/>
    <s v="MW1.10"/>
    <x v="0"/>
    <m/>
    <x v="9"/>
    <n v="8875"/>
    <s v="lignotuber"/>
    <s v="soil-persistent"/>
    <n v="0"/>
    <n v="1"/>
    <n v="0"/>
    <n v="0"/>
    <n v="0"/>
    <n v="0"/>
    <n v="0"/>
    <n v="0"/>
    <m/>
    <n v="1"/>
    <n v="1"/>
    <n v="0"/>
    <m/>
    <n v="1"/>
  </r>
  <r>
    <x v="2"/>
    <x v="9"/>
    <s v="MW1.10"/>
    <x v="0"/>
    <m/>
    <x v="8"/>
    <n v="7993"/>
    <s v="rhizome"/>
    <s v="non-canopy"/>
    <n v="0"/>
    <n v="12"/>
    <n v="0"/>
    <s v="NA"/>
    <n v="0"/>
    <s v="NA"/>
    <s v="NA"/>
    <s v="NA"/>
    <m/>
    <n v="12"/>
    <e v="#VALUE!"/>
    <e v="#VALUE!"/>
    <m/>
    <n v="1"/>
  </r>
  <r>
    <x v="2"/>
    <x v="9"/>
    <s v="MW1.10"/>
    <x v="0"/>
    <m/>
    <x v="27"/>
    <n v="2503"/>
    <s v="tussock"/>
    <s v="non-canopy"/>
    <n v="0"/>
    <n v="6"/>
    <n v="0"/>
    <n v="0"/>
    <n v="0"/>
    <n v="0"/>
    <n v="0"/>
    <n v="0"/>
    <m/>
    <n v="6"/>
    <n v="1"/>
    <n v="0"/>
    <m/>
    <n v="1"/>
  </r>
  <r>
    <x v="2"/>
    <x v="9"/>
    <s v="MW1.10"/>
    <x v="0"/>
    <m/>
    <x v="2"/>
    <n v="2987"/>
    <s v="basal"/>
    <s v="soil-persistent"/>
    <n v="0"/>
    <n v="30"/>
    <n v="0"/>
    <n v="0"/>
    <n v="0"/>
    <n v="0"/>
    <n v="0"/>
    <n v="0"/>
    <m/>
    <n v="30"/>
    <n v="1"/>
    <n v="0"/>
    <m/>
    <n v="1"/>
  </r>
  <r>
    <x v="2"/>
    <x v="9"/>
    <s v="MW1.10"/>
    <x v="0"/>
    <m/>
    <x v="17"/>
    <n v="5532"/>
    <s v="rhizome"/>
    <s v="non-canopy"/>
    <n v="0"/>
    <n v="9"/>
    <n v="0"/>
    <s v="NA"/>
    <n v="0"/>
    <s v="NA"/>
    <s v="NA"/>
    <s v="NA"/>
    <m/>
    <n v="9"/>
    <e v="#VALUE!"/>
    <e v="#VALUE!"/>
    <m/>
    <n v="1"/>
  </r>
  <r>
    <x v="2"/>
    <x v="9"/>
    <s v="MW1.10"/>
    <x v="0"/>
    <m/>
    <x v="29"/>
    <n v="10605"/>
    <s v="rhizome"/>
    <s v="non-canopy"/>
    <n v="0"/>
    <n v="1"/>
    <n v="0"/>
    <s v="NA"/>
    <n v="0"/>
    <s v="NA"/>
    <s v="NA"/>
    <s v="NA"/>
    <m/>
    <n v="1"/>
    <e v="#VALUE!"/>
    <e v="#VALUE!"/>
    <m/>
    <n v="1"/>
  </r>
  <r>
    <x v="2"/>
    <x v="10"/>
    <s v="MW1.11"/>
    <x v="0"/>
    <m/>
    <x v="1"/>
    <n v="3997"/>
    <s v="lignotuber"/>
    <s v="soil-persistent"/>
    <n v="0"/>
    <n v="6"/>
    <n v="0"/>
    <n v="0"/>
    <n v="0"/>
    <n v="40"/>
    <n v="0"/>
    <n v="0"/>
    <m/>
    <n v="46"/>
    <n v="1"/>
    <n v="6.666666666666667"/>
    <m/>
    <n v="1"/>
  </r>
  <r>
    <x v="2"/>
    <x v="10"/>
    <s v="MW1.11"/>
    <x v="0"/>
    <m/>
    <x v="10"/>
    <n v="2469"/>
    <s v="rhizome"/>
    <s v="non-canopy"/>
    <n v="0"/>
    <n v="5"/>
    <n v="0"/>
    <n v="0"/>
    <n v="0"/>
    <n v="0"/>
    <n v="0"/>
    <n v="0"/>
    <m/>
    <n v="5"/>
    <n v="1"/>
    <n v="0"/>
    <m/>
    <n v="1"/>
  </r>
  <r>
    <x v="2"/>
    <x v="10"/>
    <s v="MW1.11"/>
    <x v="0"/>
    <m/>
    <x v="19"/>
    <n v="6325"/>
    <s v="tussock"/>
    <s v="non-canopy"/>
    <n v="0"/>
    <n v="7"/>
    <n v="0"/>
    <n v="0"/>
    <n v="0"/>
    <n v="0"/>
    <n v="0"/>
    <n v="0"/>
    <m/>
    <n v="7"/>
    <n v="1"/>
    <n v="0"/>
    <m/>
    <n v="1"/>
  </r>
  <r>
    <x v="2"/>
    <x v="10"/>
    <s v="MW1.11"/>
    <x v="0"/>
    <m/>
    <x v="35"/>
    <n v="5344"/>
    <s v="none"/>
    <s v="canopy"/>
    <n v="0"/>
    <n v="0"/>
    <n v="0"/>
    <n v="0"/>
    <n v="0"/>
    <n v="2"/>
    <n v="0"/>
    <n v="0"/>
    <s v="dead adults nearby"/>
    <n v="2"/>
    <e v="#DIV/0!"/>
    <e v="#DIV/0!"/>
    <m/>
    <n v="1"/>
  </r>
  <r>
    <x v="2"/>
    <x v="10"/>
    <s v="MW1.11"/>
    <x v="0"/>
    <m/>
    <x v="8"/>
    <n v="7993"/>
    <s v="rhizome"/>
    <s v="non-canopy"/>
    <n v="0"/>
    <n v="25"/>
    <n v="0"/>
    <s v="NA"/>
    <n v="0"/>
    <s v="NA"/>
    <s v="NA"/>
    <s v="NA"/>
    <m/>
    <n v="25"/>
    <e v="#VALUE!"/>
    <e v="#VALUE!"/>
    <m/>
    <n v="1"/>
  </r>
  <r>
    <x v="2"/>
    <x v="10"/>
    <s v="MW1.11"/>
    <x v="0"/>
    <m/>
    <x v="2"/>
    <n v="2987"/>
    <s v="basal"/>
    <s v="soil-persistent"/>
    <n v="0"/>
    <n v="8"/>
    <n v="0"/>
    <n v="0"/>
    <n v="0"/>
    <n v="0"/>
    <n v="0"/>
    <n v="0"/>
    <m/>
    <n v="8"/>
    <n v="1"/>
    <n v="0"/>
    <m/>
    <n v="1"/>
  </r>
  <r>
    <x v="2"/>
    <x v="10"/>
    <s v="MW1.11"/>
    <x v="0"/>
    <m/>
    <x v="16"/>
    <n v="2603"/>
    <s v="basal"/>
    <s v="soil-persistent"/>
    <n v="0"/>
    <n v="1"/>
    <n v="0"/>
    <n v="0"/>
    <n v="0"/>
    <n v="0"/>
    <n v="0"/>
    <n v="0"/>
    <m/>
    <n v="1"/>
    <n v="1"/>
    <n v="0"/>
    <m/>
    <n v="1"/>
  </r>
  <r>
    <x v="2"/>
    <x v="10"/>
    <s v="MW1.11"/>
    <x v="0"/>
    <m/>
    <x v="23"/>
    <n v="7138"/>
    <s v="rhizome"/>
    <s v="transient"/>
    <n v="0"/>
    <n v="8"/>
    <n v="0"/>
    <s v="NA"/>
    <n v="0"/>
    <s v="NA"/>
    <s v="NA"/>
    <s v="NA"/>
    <m/>
    <n v="8"/>
    <e v="#VALUE!"/>
    <e v="#VALUE!"/>
    <m/>
    <n v="1"/>
  </r>
  <r>
    <x v="2"/>
    <x v="10"/>
    <s v="MW1.11"/>
    <x v="0"/>
    <m/>
    <x v="20"/>
    <n v="2557"/>
    <s v="rhizome"/>
    <s v="transient"/>
    <n v="0"/>
    <n v="4"/>
    <n v="0"/>
    <s v="NA"/>
    <n v="1"/>
    <n v="0"/>
    <n v="0"/>
    <n v="0"/>
    <m/>
    <n v="4"/>
    <e v="#VALUE!"/>
    <e v="#VALUE!"/>
    <m/>
    <n v="1"/>
  </r>
  <r>
    <x v="2"/>
    <x v="10"/>
    <s v="MW1.11"/>
    <x v="0"/>
    <m/>
    <x v="27"/>
    <n v="2503"/>
    <s v="tussock"/>
    <s v="non-canopy"/>
    <n v="0"/>
    <n v="2"/>
    <n v="0"/>
    <n v="0"/>
    <n v="0"/>
    <n v="0"/>
    <n v="0"/>
    <n v="0"/>
    <m/>
    <n v="2"/>
    <n v="1"/>
    <n v="0"/>
    <m/>
    <n v="1"/>
  </r>
  <r>
    <x v="2"/>
    <x v="10"/>
    <s v="MW1.11"/>
    <x v="0"/>
    <m/>
    <x v="36"/>
    <n v="6182"/>
    <s v="NA"/>
    <s v="soil-persistent"/>
    <n v="0"/>
    <n v="0"/>
    <n v="0"/>
    <n v="0"/>
    <n v="0"/>
    <n v="1"/>
    <n v="0"/>
    <n v="0"/>
    <m/>
    <n v="1"/>
    <e v="#DIV/0!"/>
    <e v="#DIV/0!"/>
    <m/>
    <n v="1"/>
  </r>
  <r>
    <x v="2"/>
    <x v="10"/>
    <s v="MW1.11"/>
    <x v="0"/>
    <m/>
    <x v="29"/>
    <n v="10605"/>
    <s v="rhizome"/>
    <s v="non-canopy"/>
    <n v="0"/>
    <n v="1"/>
    <n v="0"/>
    <s v="NA"/>
    <n v="0"/>
    <s v="NA"/>
    <s v="NA"/>
    <s v="NA"/>
    <m/>
    <n v="1"/>
    <e v="#VALUE!"/>
    <e v="#VALUE!"/>
    <m/>
    <n v="1"/>
  </r>
  <r>
    <x v="2"/>
    <x v="11"/>
    <s v="MW1.12"/>
    <x v="0"/>
    <m/>
    <x v="18"/>
    <n v="2445"/>
    <s v="tussock"/>
    <s v="non-canopy"/>
    <n v="0"/>
    <n v="1"/>
    <n v="0"/>
    <n v="0"/>
    <n v="0"/>
    <n v="0"/>
    <n v="0"/>
    <n v="0"/>
    <m/>
    <n v="1"/>
    <n v="1"/>
    <n v="0"/>
    <m/>
    <n v="1"/>
  </r>
  <r>
    <x v="2"/>
    <x v="11"/>
    <s v="MW1.12"/>
    <x v="0"/>
    <m/>
    <x v="1"/>
    <n v="3997"/>
    <s v="lignotuber"/>
    <s v="soil-persistent"/>
    <n v="0"/>
    <n v="1"/>
    <n v="0"/>
    <n v="0"/>
    <n v="0"/>
    <n v="150"/>
    <n v="0"/>
    <n v="0"/>
    <m/>
    <n v="151"/>
    <n v="1"/>
    <n v="150"/>
    <m/>
    <n v="1"/>
  </r>
  <r>
    <x v="2"/>
    <x v="11"/>
    <s v="MW1.12"/>
    <x v="0"/>
    <m/>
    <x v="16"/>
    <n v="2603"/>
    <s v="basal"/>
    <s v="soil-persistent"/>
    <n v="0"/>
    <n v="1"/>
    <n v="0"/>
    <n v="0"/>
    <n v="0"/>
    <n v="0"/>
    <n v="0"/>
    <n v="0"/>
    <m/>
    <n v="1"/>
    <n v="1"/>
    <n v="0"/>
    <m/>
    <n v="1"/>
  </r>
  <r>
    <x v="2"/>
    <x v="11"/>
    <s v="MW1.12"/>
    <x v="0"/>
    <m/>
    <x v="19"/>
    <n v="6325"/>
    <s v="tussock"/>
    <s v="non-canopy"/>
    <n v="0"/>
    <n v="4"/>
    <n v="0"/>
    <n v="0"/>
    <n v="0"/>
    <n v="0"/>
    <n v="0"/>
    <n v="0"/>
    <m/>
    <n v="4"/>
    <n v="1"/>
    <n v="0"/>
    <m/>
    <n v="1"/>
  </r>
  <r>
    <x v="2"/>
    <x v="11"/>
    <s v="MW1.12"/>
    <x v="0"/>
    <m/>
    <x v="2"/>
    <n v="2987"/>
    <s v="basal"/>
    <s v="soil-persistent"/>
    <n v="0"/>
    <n v="12"/>
    <n v="0"/>
    <n v="0"/>
    <n v="0"/>
    <n v="0"/>
    <n v="0"/>
    <n v="0"/>
    <m/>
    <n v="12"/>
    <n v="1"/>
    <n v="0"/>
    <m/>
    <n v="1"/>
  </r>
  <r>
    <x v="2"/>
    <x v="11"/>
    <s v="MW1.12"/>
    <x v="0"/>
    <m/>
    <x v="20"/>
    <n v="2557"/>
    <s v="rhizome"/>
    <s v="transient"/>
    <n v="0"/>
    <n v="10"/>
    <n v="0"/>
    <s v="NA"/>
    <n v="0"/>
    <n v="0"/>
    <n v="0"/>
    <n v="0"/>
    <m/>
    <n v="10"/>
    <e v="#VALUE!"/>
    <e v="#VALUE!"/>
    <m/>
    <n v="1"/>
  </r>
  <r>
    <x v="2"/>
    <x v="11"/>
    <s v="MW1.12"/>
    <x v="0"/>
    <m/>
    <x v="37"/>
    <n v="2559"/>
    <s v="tuber"/>
    <s v="transient"/>
    <n v="0"/>
    <n v="2"/>
    <n v="0"/>
    <s v="NA"/>
    <n v="0"/>
    <n v="0"/>
    <n v="0"/>
    <n v="0"/>
    <m/>
    <n v="2"/>
    <e v="#VALUE!"/>
    <e v="#VALUE!"/>
    <m/>
    <n v="1"/>
  </r>
  <r>
    <x v="2"/>
    <x v="11"/>
    <s v="MW1.12"/>
    <x v="0"/>
    <m/>
    <x v="23"/>
    <n v="7138"/>
    <s v="rhizome"/>
    <s v="transient"/>
    <n v="0"/>
    <n v="5"/>
    <n v="0"/>
    <s v="NA"/>
    <n v="0"/>
    <s v="NA"/>
    <s v="NA"/>
    <s v="NA"/>
    <m/>
    <n v="5"/>
    <e v="#VALUE!"/>
    <e v="#VALUE!"/>
    <m/>
    <n v="1"/>
  </r>
  <r>
    <x v="2"/>
    <x v="11"/>
    <s v="MW1.12"/>
    <x v="0"/>
    <m/>
    <x v="17"/>
    <n v="5532"/>
    <s v="rhizome"/>
    <s v="non-canopy"/>
    <n v="0"/>
    <n v="9"/>
    <n v="0"/>
    <s v="NA"/>
    <n v="0"/>
    <s v="NA"/>
    <s v="NA"/>
    <s v="NA"/>
    <m/>
    <n v="9"/>
    <e v="#VALUE!"/>
    <e v="#VALUE!"/>
    <m/>
    <n v="1"/>
  </r>
  <r>
    <x v="2"/>
    <x v="11"/>
    <s v="MW1.12"/>
    <x v="0"/>
    <m/>
    <x v="8"/>
    <n v="7993"/>
    <s v="rhizome"/>
    <s v="non-canopy"/>
    <n v="0"/>
    <n v="13"/>
    <n v="0"/>
    <s v="NA"/>
    <n v="0"/>
    <s v="NA"/>
    <s v="NA"/>
    <s v="NA"/>
    <m/>
    <n v="13"/>
    <e v="#VALUE!"/>
    <e v="#VALUE!"/>
    <m/>
    <n v="1"/>
  </r>
  <r>
    <x v="2"/>
    <x v="11"/>
    <s v="MW1.12"/>
    <x v="0"/>
    <m/>
    <x v="10"/>
    <n v="2469"/>
    <s v="rhizome"/>
    <s v="non-canopy"/>
    <n v="0"/>
    <n v="2"/>
    <n v="0"/>
    <n v="0"/>
    <n v="0"/>
    <n v="0"/>
    <n v="0"/>
    <n v="0"/>
    <m/>
    <n v="2"/>
    <n v="1"/>
    <n v="0"/>
    <m/>
    <n v="1"/>
  </r>
  <r>
    <x v="2"/>
    <x v="12"/>
    <s v="MW1.13"/>
    <x v="0"/>
    <m/>
    <x v="10"/>
    <n v="2469"/>
    <s v="rhizome"/>
    <s v="non-canopy"/>
    <n v="0"/>
    <n v="7"/>
    <n v="0"/>
    <n v="0"/>
    <n v="0"/>
    <n v="0"/>
    <n v="0"/>
    <n v="0"/>
    <m/>
    <n v="7"/>
    <n v="1"/>
    <n v="0"/>
    <m/>
    <n v="1"/>
  </r>
  <r>
    <x v="2"/>
    <x v="12"/>
    <s v="MW1.13"/>
    <x v="0"/>
    <m/>
    <x v="1"/>
    <n v="3997"/>
    <s v="lignotuber"/>
    <s v="soil-persistent"/>
    <n v="0"/>
    <n v="4"/>
    <n v="2"/>
    <n v="0"/>
    <n v="0"/>
    <n v="100"/>
    <n v="0"/>
    <n v="0"/>
    <m/>
    <n v="104"/>
    <n v="1"/>
    <n v="16.666666666666668"/>
    <m/>
    <n v="1"/>
  </r>
  <r>
    <x v="2"/>
    <x v="12"/>
    <s v="MW1.13"/>
    <x v="0"/>
    <m/>
    <x v="17"/>
    <n v="5532"/>
    <s v="rhizome"/>
    <s v="non-canopy"/>
    <n v="0"/>
    <n v="4"/>
    <n v="0"/>
    <s v="NA"/>
    <n v="0"/>
    <s v="NA"/>
    <s v="NA"/>
    <s v="NA"/>
    <m/>
    <n v="4"/>
    <e v="#VALUE!"/>
    <e v="#VALUE!"/>
    <m/>
    <n v="1"/>
  </r>
  <r>
    <x v="2"/>
    <x v="12"/>
    <s v="MW1.13"/>
    <x v="0"/>
    <m/>
    <x v="16"/>
    <n v="2603"/>
    <s v="basal"/>
    <s v="soil-persistent"/>
    <n v="0"/>
    <n v="0"/>
    <n v="1"/>
    <n v="0"/>
    <n v="0"/>
    <n v="0"/>
    <n v="0"/>
    <n v="0"/>
    <m/>
    <n v="0"/>
    <n v="1"/>
    <n v="0"/>
    <m/>
    <s v=""/>
  </r>
  <r>
    <x v="2"/>
    <x v="12"/>
    <s v="MW1.13"/>
    <x v="0"/>
    <m/>
    <x v="8"/>
    <n v="7993"/>
    <s v="rhizome"/>
    <s v="non-canopy"/>
    <n v="0"/>
    <n v="4"/>
    <n v="0"/>
    <s v="NA"/>
    <n v="0"/>
    <s v="NA"/>
    <s v="NA"/>
    <s v="NA"/>
    <m/>
    <n v="4"/>
    <e v="#VALUE!"/>
    <e v="#VALUE!"/>
    <m/>
    <n v="1"/>
  </r>
  <r>
    <x v="2"/>
    <x v="12"/>
    <s v="MW1.13"/>
    <x v="0"/>
    <m/>
    <x v="38"/>
    <n v="1400"/>
    <s v="NA"/>
    <s v="transient"/>
    <n v="0"/>
    <n v="0"/>
    <n v="0"/>
    <s v="NA"/>
    <n v="0"/>
    <n v="1"/>
    <n v="0"/>
    <n v="0"/>
    <m/>
    <n v="1"/>
    <e v="#VALUE!"/>
    <e v="#VALUE!"/>
    <m/>
    <n v="1"/>
  </r>
  <r>
    <x v="2"/>
    <x v="12"/>
    <s v="MW1.13"/>
    <x v="0"/>
    <m/>
    <x v="29"/>
    <n v="10605"/>
    <s v="rhizome"/>
    <s v="non-canopy"/>
    <n v="0"/>
    <n v="2"/>
    <n v="0"/>
    <s v="NA"/>
    <n v="0"/>
    <s v="NA"/>
    <s v="NA"/>
    <s v="NA"/>
    <m/>
    <n v="2"/>
    <e v="#VALUE!"/>
    <e v="#VALUE!"/>
    <m/>
    <n v="1"/>
  </r>
  <r>
    <x v="2"/>
    <x v="12"/>
    <s v="MW1.13"/>
    <x v="0"/>
    <m/>
    <x v="19"/>
    <n v="6325"/>
    <s v="tussock"/>
    <s v="non-canopy"/>
    <n v="0"/>
    <n v="2"/>
    <n v="0"/>
    <n v="0"/>
    <n v="0"/>
    <n v="0"/>
    <n v="0"/>
    <n v="0"/>
    <m/>
    <n v="2"/>
    <n v="1"/>
    <n v="0"/>
    <m/>
    <n v="1"/>
  </r>
  <r>
    <x v="2"/>
    <x v="12"/>
    <s v="MW1.13"/>
    <x v="0"/>
    <m/>
    <x v="20"/>
    <n v="2557"/>
    <s v="rhizome"/>
    <s v="transient"/>
    <n v="0"/>
    <n v="4"/>
    <n v="0"/>
    <s v="NA"/>
    <n v="0"/>
    <n v="0"/>
    <n v="0"/>
    <n v="0"/>
    <m/>
    <n v="4"/>
    <e v="#VALUE!"/>
    <e v="#VALUE!"/>
    <m/>
    <n v="1"/>
  </r>
  <r>
    <x v="2"/>
    <x v="12"/>
    <s v="MW1.13"/>
    <x v="0"/>
    <m/>
    <x v="23"/>
    <n v="7138"/>
    <s v="rhizome"/>
    <s v="transient"/>
    <n v="0"/>
    <n v="2"/>
    <n v="0"/>
    <s v="NA"/>
    <n v="0"/>
    <s v="NA"/>
    <s v="NA"/>
    <s v="NA"/>
    <m/>
    <n v="2"/>
    <e v="#VALUE!"/>
    <e v="#VALUE!"/>
    <m/>
    <n v="1"/>
  </r>
  <r>
    <x v="2"/>
    <x v="13"/>
    <s v="MW1.14"/>
    <x v="0"/>
    <m/>
    <x v="39"/>
    <n v="3507"/>
    <s v="tuber"/>
    <s v="transient"/>
    <n v="0"/>
    <n v="1"/>
    <n v="0"/>
    <s v="NA"/>
    <n v="1"/>
    <s v="NA"/>
    <s v="NA"/>
    <s v="NA"/>
    <s v="missing value corrected"/>
    <n v="1"/>
    <e v="#VALUE!"/>
    <e v="#VALUE!"/>
    <m/>
    <n v="1"/>
  </r>
  <r>
    <x v="2"/>
    <x v="13"/>
    <s v="MW1.14"/>
    <x v="0"/>
    <m/>
    <x v="1"/>
    <n v="3997"/>
    <s v="lignotuber"/>
    <s v="soil-persistent"/>
    <n v="0"/>
    <n v="3"/>
    <n v="4"/>
    <n v="0"/>
    <n v="0"/>
    <n v="160"/>
    <n v="0"/>
    <n v="0"/>
    <m/>
    <n v="163"/>
    <n v="1"/>
    <n v="22.857142857142858"/>
    <m/>
    <n v="1"/>
  </r>
  <r>
    <x v="2"/>
    <x v="13"/>
    <s v="MW1.14"/>
    <x v="0"/>
    <m/>
    <x v="10"/>
    <n v="2469"/>
    <s v="rhizome"/>
    <s v="non-canopy"/>
    <n v="0"/>
    <n v="7"/>
    <n v="0"/>
    <n v="0"/>
    <n v="0"/>
    <n v="0"/>
    <n v="0"/>
    <n v="0"/>
    <m/>
    <n v="7"/>
    <n v="1"/>
    <n v="0"/>
    <m/>
    <n v="1"/>
  </r>
  <r>
    <x v="2"/>
    <x v="13"/>
    <s v="MW1.14"/>
    <x v="0"/>
    <m/>
    <x v="18"/>
    <n v="2445"/>
    <s v="tussock"/>
    <s v="non-canopy"/>
    <n v="0"/>
    <n v="6"/>
    <n v="0"/>
    <n v="0"/>
    <n v="0"/>
    <n v="0"/>
    <n v="0"/>
    <n v="0"/>
    <m/>
    <n v="6"/>
    <n v="1"/>
    <n v="0"/>
    <m/>
    <n v="1"/>
  </r>
  <r>
    <x v="2"/>
    <x v="13"/>
    <s v="MW1.14"/>
    <x v="0"/>
    <m/>
    <x v="25"/>
    <n v="2654"/>
    <s v="none"/>
    <s v="soil-persistent"/>
    <n v="0"/>
    <n v="0"/>
    <n v="1"/>
    <n v="0"/>
    <n v="0"/>
    <n v="3"/>
    <n v="0"/>
    <n v="0"/>
    <m/>
    <n v="3"/>
    <n v="1"/>
    <n v="3"/>
    <m/>
    <n v="1"/>
  </r>
  <r>
    <x v="2"/>
    <x v="13"/>
    <s v="MW1.14"/>
    <x v="0"/>
    <m/>
    <x v="19"/>
    <n v="6325"/>
    <s v="tussock"/>
    <s v="non-canopy"/>
    <n v="0"/>
    <n v="2"/>
    <n v="0"/>
    <n v="0"/>
    <n v="0"/>
    <n v="0"/>
    <n v="0"/>
    <n v="0"/>
    <m/>
    <n v="2"/>
    <n v="1"/>
    <n v="0"/>
    <m/>
    <n v="1"/>
  </r>
  <r>
    <x v="2"/>
    <x v="13"/>
    <s v="MW1.14"/>
    <x v="0"/>
    <m/>
    <x v="17"/>
    <n v="5532"/>
    <s v="rhizome"/>
    <s v="non-canopy"/>
    <n v="0"/>
    <n v="10"/>
    <n v="0"/>
    <s v="NA"/>
    <n v="0"/>
    <s v="NA"/>
    <s v="NA"/>
    <s v="NA"/>
    <m/>
    <n v="10"/>
    <e v="#VALUE!"/>
    <e v="#VALUE!"/>
    <m/>
    <n v="1"/>
  </r>
  <r>
    <x v="2"/>
    <x v="13"/>
    <s v="MW1.14"/>
    <x v="0"/>
    <m/>
    <x v="29"/>
    <n v="10605"/>
    <s v="rhizome"/>
    <s v="non-canopy"/>
    <n v="0"/>
    <n v="4"/>
    <n v="0"/>
    <s v="NA"/>
    <n v="0"/>
    <s v="NA"/>
    <s v="NA"/>
    <s v="NA"/>
    <m/>
    <n v="4"/>
    <e v="#VALUE!"/>
    <e v="#VALUE!"/>
    <m/>
    <n v="1"/>
  </r>
  <r>
    <x v="2"/>
    <x v="13"/>
    <s v="MW1.14"/>
    <x v="0"/>
    <m/>
    <x v="20"/>
    <n v="2557"/>
    <s v="rhizome"/>
    <s v="transient"/>
    <n v="0"/>
    <n v="7"/>
    <n v="0"/>
    <s v="NA"/>
    <n v="0"/>
    <n v="0"/>
    <n v="0"/>
    <n v="0"/>
    <m/>
    <n v="7"/>
    <e v="#VALUE!"/>
    <e v="#VALUE!"/>
    <m/>
    <n v="1"/>
  </r>
  <r>
    <x v="2"/>
    <x v="13"/>
    <s v="MW1.14"/>
    <x v="0"/>
    <m/>
    <x v="23"/>
    <n v="7138"/>
    <s v="rhizome"/>
    <s v="transient"/>
    <n v="0"/>
    <n v="3"/>
    <n v="0"/>
    <s v="NA"/>
    <n v="0"/>
    <s v="NA"/>
    <s v="NA"/>
    <s v="NA"/>
    <m/>
    <n v="3"/>
    <e v="#VALUE!"/>
    <e v="#VALUE!"/>
    <m/>
    <n v="1"/>
  </r>
  <r>
    <x v="2"/>
    <x v="14"/>
    <s v="MW1.15"/>
    <x v="0"/>
    <m/>
    <x v="10"/>
    <n v="2469"/>
    <s v="rhizome"/>
    <s v="non-canopy"/>
    <n v="0"/>
    <n v="3"/>
    <n v="0"/>
    <n v="0"/>
    <n v="0"/>
    <n v="0"/>
    <n v="0"/>
    <n v="0"/>
    <m/>
    <n v="3"/>
    <n v="1"/>
    <n v="0"/>
    <m/>
    <n v="1"/>
  </r>
  <r>
    <x v="2"/>
    <x v="14"/>
    <s v="MW1.15"/>
    <x v="0"/>
    <m/>
    <x v="1"/>
    <n v="3997"/>
    <s v="lignotuber"/>
    <s v="soil-persistent"/>
    <n v="0"/>
    <n v="9"/>
    <n v="0"/>
    <n v="0"/>
    <n v="0"/>
    <n v="180"/>
    <n v="0"/>
    <n v="0"/>
    <m/>
    <n v="189"/>
    <n v="1"/>
    <n v="20"/>
    <m/>
    <n v="1"/>
  </r>
  <r>
    <x v="2"/>
    <x v="14"/>
    <s v="MW1.15"/>
    <x v="0"/>
    <m/>
    <x v="19"/>
    <n v="6325"/>
    <s v="tussock"/>
    <s v="non-canopy"/>
    <n v="0"/>
    <n v="5"/>
    <n v="0"/>
    <n v="0"/>
    <n v="0"/>
    <n v="0"/>
    <n v="0"/>
    <n v="0"/>
    <m/>
    <n v="5"/>
    <n v="1"/>
    <n v="0"/>
    <m/>
    <n v="1"/>
  </r>
  <r>
    <x v="2"/>
    <x v="14"/>
    <s v="MW1.15"/>
    <x v="0"/>
    <m/>
    <x v="0"/>
    <n v="7766"/>
    <s v="lignotuber"/>
    <s v="canopy"/>
    <n v="0"/>
    <n v="1"/>
    <n v="0"/>
    <n v="0"/>
    <n v="0"/>
    <n v="0"/>
    <n v="0"/>
    <n v="0"/>
    <m/>
    <n v="1"/>
    <n v="1"/>
    <n v="0"/>
    <m/>
    <n v="1"/>
  </r>
  <r>
    <x v="2"/>
    <x v="14"/>
    <s v="MW1.15"/>
    <x v="0"/>
    <m/>
    <x v="17"/>
    <n v="5532"/>
    <s v="rhizome"/>
    <s v="non-canopy"/>
    <n v="0"/>
    <n v="20"/>
    <n v="0"/>
    <s v="NA"/>
    <n v="0"/>
    <s v="NA"/>
    <s v="NA"/>
    <s v="NA"/>
    <m/>
    <n v="20"/>
    <e v="#VALUE!"/>
    <e v="#VALUE!"/>
    <m/>
    <n v="1"/>
  </r>
  <r>
    <x v="2"/>
    <x v="14"/>
    <s v="MW1.15"/>
    <x v="0"/>
    <m/>
    <x v="25"/>
    <n v="2654"/>
    <s v="none"/>
    <s v="soil-persistent"/>
    <n v="0"/>
    <n v="0"/>
    <n v="0"/>
    <n v="0"/>
    <n v="0"/>
    <n v="4"/>
    <n v="0"/>
    <n v="0"/>
    <m/>
    <n v="4"/>
    <e v="#DIV/0!"/>
    <e v="#DIV/0!"/>
    <m/>
    <n v="1"/>
  </r>
  <r>
    <x v="2"/>
    <x v="14"/>
    <s v="MW1.15"/>
    <x v="0"/>
    <m/>
    <x v="20"/>
    <n v="2557"/>
    <s v="rhizome"/>
    <s v="transient"/>
    <n v="0"/>
    <n v="6"/>
    <n v="0"/>
    <s v="NA"/>
    <n v="0"/>
    <n v="0"/>
    <n v="0"/>
    <n v="0"/>
    <m/>
    <n v="6"/>
    <e v="#VALUE!"/>
    <e v="#VALUE!"/>
    <m/>
    <n v="1"/>
  </r>
  <r>
    <x v="2"/>
    <x v="14"/>
    <s v="MW1.15"/>
    <x v="0"/>
    <m/>
    <x v="18"/>
    <n v="2445"/>
    <s v="tussock"/>
    <s v="non-canopy"/>
    <n v="0"/>
    <n v="1"/>
    <n v="0"/>
    <n v="0"/>
    <n v="0"/>
    <n v="0"/>
    <n v="0"/>
    <n v="0"/>
    <m/>
    <n v="1"/>
    <n v="1"/>
    <n v="0"/>
    <m/>
    <n v="1"/>
  </r>
  <r>
    <x v="2"/>
    <x v="14"/>
    <s v="MW1.15"/>
    <x v="0"/>
    <m/>
    <x v="28"/>
    <n v="6324"/>
    <s v="tussock"/>
    <s v="non-canopy"/>
    <n v="0"/>
    <n v="6"/>
    <n v="0"/>
    <n v="0"/>
    <n v="0"/>
    <n v="0"/>
    <n v="0"/>
    <n v="0"/>
    <m/>
    <n v="6"/>
    <n v="1"/>
    <n v="0"/>
    <m/>
    <n v="1"/>
  </r>
  <r>
    <x v="2"/>
    <x v="14"/>
    <s v="MW1.15"/>
    <x v="0"/>
    <m/>
    <x v="23"/>
    <n v="7138"/>
    <s v="rhizome"/>
    <s v="transient"/>
    <n v="0"/>
    <n v="2"/>
    <n v="0"/>
    <s v="NA"/>
    <n v="0"/>
    <s v="NA"/>
    <s v="NA"/>
    <s v="NA"/>
    <m/>
    <n v="2"/>
    <e v="#VALUE!"/>
    <e v="#VALUE!"/>
    <m/>
    <n v="1"/>
  </r>
  <r>
    <x v="2"/>
    <x v="14"/>
    <s v="MW1.15"/>
    <x v="0"/>
    <m/>
    <x v="8"/>
    <n v="7993"/>
    <s v="rhizome"/>
    <s v="non-canopy"/>
    <n v="0"/>
    <n v="2"/>
    <n v="0"/>
    <s v="NA"/>
    <n v="0"/>
    <s v="NA"/>
    <s v="NA"/>
    <s v="NA"/>
    <m/>
    <n v="2"/>
    <e v="#VALUE!"/>
    <e v="#VALUE!"/>
    <m/>
    <n v="1"/>
  </r>
  <r>
    <x v="2"/>
    <x v="14"/>
    <s v="MW1.15"/>
    <x v="0"/>
    <m/>
    <x v="29"/>
    <n v="10605"/>
    <s v="rhizome"/>
    <s v="non-canopy"/>
    <n v="0"/>
    <n v="1"/>
    <n v="0"/>
    <s v="NA"/>
    <n v="0"/>
    <s v="NA"/>
    <s v="NA"/>
    <s v="NA"/>
    <m/>
    <n v="1"/>
    <e v="#VALUE!"/>
    <e v="#VALUE!"/>
    <m/>
    <n v="1"/>
  </r>
  <r>
    <x v="2"/>
    <x v="15"/>
    <s v="MW1.16"/>
    <x v="0"/>
    <m/>
    <x v="10"/>
    <n v="2469"/>
    <s v="rhizome"/>
    <s v="non-canopy"/>
    <n v="0"/>
    <n v="1"/>
    <n v="0"/>
    <n v="0"/>
    <n v="0"/>
    <n v="0"/>
    <n v="0"/>
    <n v="0"/>
    <m/>
    <n v="1"/>
    <n v="1"/>
    <n v="0"/>
    <m/>
    <n v="1"/>
  </r>
  <r>
    <x v="2"/>
    <x v="15"/>
    <s v="MW1.16"/>
    <x v="0"/>
    <m/>
    <x v="1"/>
    <n v="3997"/>
    <s v="lignotuber"/>
    <s v="soil-persistent"/>
    <n v="0"/>
    <n v="5"/>
    <n v="0"/>
    <n v="0"/>
    <n v="0"/>
    <n v="90"/>
    <n v="0"/>
    <n v="0"/>
    <m/>
    <n v="95"/>
    <n v="1"/>
    <n v="18"/>
    <m/>
    <n v="1"/>
  </r>
  <r>
    <x v="2"/>
    <x v="15"/>
    <s v="MW1.16"/>
    <x v="0"/>
    <m/>
    <x v="0"/>
    <n v="7766"/>
    <s v="lignotuber"/>
    <s v="canopy"/>
    <n v="0"/>
    <n v="3"/>
    <n v="0"/>
    <n v="0"/>
    <n v="0"/>
    <n v="0"/>
    <n v="0"/>
    <n v="0"/>
    <m/>
    <n v="3"/>
    <n v="1"/>
    <n v="0"/>
    <m/>
    <n v="1"/>
  </r>
  <r>
    <x v="2"/>
    <x v="15"/>
    <s v="MW1.16"/>
    <x v="0"/>
    <m/>
    <x v="17"/>
    <n v="5532"/>
    <s v="rhizome"/>
    <s v="non-canopy"/>
    <n v="0"/>
    <n v="20"/>
    <n v="0"/>
    <s v="NA"/>
    <n v="0"/>
    <s v="NA"/>
    <s v="NA"/>
    <s v="NA"/>
    <m/>
    <n v="20"/>
    <e v="#VALUE!"/>
    <e v="#VALUE!"/>
    <m/>
    <n v="1"/>
  </r>
  <r>
    <x v="2"/>
    <x v="15"/>
    <s v="MW1.16"/>
    <x v="0"/>
    <m/>
    <x v="40"/>
    <n v="2499"/>
    <s v="tussock"/>
    <s v="non-canopy"/>
    <n v="0"/>
    <n v="8"/>
    <n v="0"/>
    <s v="NA"/>
    <n v="0"/>
    <s v="NA"/>
    <s v="NA"/>
    <s v="NA"/>
    <m/>
    <n v="8"/>
    <e v="#VALUE!"/>
    <e v="#VALUE!"/>
    <m/>
    <n v="1"/>
  </r>
  <r>
    <x v="2"/>
    <x v="15"/>
    <s v="MW1.16"/>
    <x v="0"/>
    <m/>
    <x v="29"/>
    <n v="10605"/>
    <s v="rhizome"/>
    <s v="non-canopy"/>
    <n v="0"/>
    <n v="1"/>
    <n v="0"/>
    <s v="NA"/>
    <n v="0"/>
    <s v="NA"/>
    <s v="NA"/>
    <s v="NA"/>
    <m/>
    <n v="1"/>
    <e v="#VALUE!"/>
    <e v="#VALUE!"/>
    <m/>
    <n v="1"/>
  </r>
  <r>
    <x v="2"/>
    <x v="15"/>
    <s v="MW1.16"/>
    <x v="0"/>
    <m/>
    <x v="20"/>
    <n v="2557"/>
    <s v="rhizome"/>
    <s v="transient"/>
    <n v="0"/>
    <n v="18"/>
    <n v="0"/>
    <s v="NA"/>
    <n v="0"/>
    <n v="0"/>
    <n v="0"/>
    <n v="0"/>
    <m/>
    <n v="18"/>
    <e v="#VALUE!"/>
    <e v="#VALUE!"/>
    <m/>
    <n v="1"/>
  </r>
  <r>
    <x v="2"/>
    <x v="15"/>
    <s v="MW1.16"/>
    <x v="0"/>
    <m/>
    <x v="28"/>
    <n v="6324"/>
    <s v="tussock"/>
    <s v="non-canopy"/>
    <n v="0"/>
    <n v="4"/>
    <n v="0"/>
    <n v="0"/>
    <n v="0"/>
    <n v="0"/>
    <n v="0"/>
    <n v="0"/>
    <m/>
    <n v="4"/>
    <n v="1"/>
    <n v="0"/>
    <m/>
    <n v="1"/>
  </r>
  <r>
    <x v="2"/>
    <x v="15"/>
    <s v="MW1.16"/>
    <x v="0"/>
    <m/>
    <x v="23"/>
    <n v="7138"/>
    <s v="rhizome"/>
    <s v="transient"/>
    <n v="0"/>
    <n v="7"/>
    <n v="0"/>
    <s v="NA"/>
    <n v="0"/>
    <s v="NA"/>
    <s v="NA"/>
    <s v="NA"/>
    <m/>
    <n v="7"/>
    <e v="#VALUE!"/>
    <e v="#VALUE!"/>
    <m/>
    <n v="1"/>
  </r>
  <r>
    <x v="2"/>
    <x v="15"/>
    <s v="MW1.16"/>
    <x v="0"/>
    <m/>
    <x v="8"/>
    <n v="7993"/>
    <s v="rhizome"/>
    <s v="non-canopy"/>
    <n v="0"/>
    <n v="2"/>
    <n v="0"/>
    <s v="NA"/>
    <n v="0"/>
    <s v="NA"/>
    <s v="NA"/>
    <s v="NA"/>
    <m/>
    <n v="2"/>
    <e v="#VALUE!"/>
    <e v="#VALUE!"/>
    <m/>
    <n v="1"/>
  </r>
  <r>
    <x v="2"/>
    <x v="16"/>
    <s v="MW1.17"/>
    <x v="0"/>
    <m/>
    <x v="10"/>
    <n v="2469"/>
    <s v="rhizome"/>
    <s v="non-canopy"/>
    <n v="0"/>
    <n v="7"/>
    <n v="0"/>
    <n v="0"/>
    <n v="0"/>
    <n v="0"/>
    <n v="0"/>
    <n v="0"/>
    <m/>
    <n v="7"/>
    <n v="1"/>
    <n v="0"/>
    <m/>
    <n v="1"/>
  </r>
  <r>
    <x v="2"/>
    <x v="16"/>
    <s v="MW1.17"/>
    <x v="0"/>
    <m/>
    <x v="18"/>
    <n v="2445"/>
    <s v="tussock"/>
    <s v="non-canopy"/>
    <n v="0"/>
    <n v="2"/>
    <n v="0"/>
    <n v="0"/>
    <n v="0"/>
    <n v="0"/>
    <n v="0"/>
    <n v="0"/>
    <m/>
    <n v="2"/>
    <n v="1"/>
    <n v="0"/>
    <m/>
    <n v="1"/>
  </r>
  <r>
    <x v="2"/>
    <x v="16"/>
    <s v="MW1.17"/>
    <x v="0"/>
    <m/>
    <x v="19"/>
    <n v="6325"/>
    <s v="tussock"/>
    <s v="non-canopy"/>
    <n v="0"/>
    <n v="3"/>
    <n v="0"/>
    <n v="0"/>
    <n v="0"/>
    <n v="0"/>
    <n v="0"/>
    <n v="0"/>
    <m/>
    <n v="3"/>
    <n v="1"/>
    <n v="0"/>
    <m/>
    <n v="1"/>
  </r>
  <r>
    <x v="2"/>
    <x v="16"/>
    <s v="MW1.17"/>
    <x v="0"/>
    <m/>
    <x v="1"/>
    <n v="3997"/>
    <s v="lignotuber"/>
    <s v="soil-persistent"/>
    <n v="0"/>
    <n v="6"/>
    <n v="0"/>
    <n v="0"/>
    <n v="0"/>
    <n v="200"/>
    <n v="0"/>
    <n v="0"/>
    <m/>
    <n v="206"/>
    <n v="1"/>
    <n v="33.333333333333336"/>
    <m/>
    <n v="1"/>
  </r>
  <r>
    <x v="2"/>
    <x v="16"/>
    <s v="MW1.17"/>
    <x v="0"/>
    <m/>
    <x v="17"/>
    <n v="5532"/>
    <s v="rhizome"/>
    <s v="non-canopy"/>
    <n v="0"/>
    <n v="17"/>
    <n v="0"/>
    <s v="NA"/>
    <n v="0"/>
    <s v="NA"/>
    <s v="NA"/>
    <s v="NA"/>
    <m/>
    <n v="17"/>
    <e v="#VALUE!"/>
    <e v="#VALUE!"/>
    <m/>
    <n v="1"/>
  </r>
  <r>
    <x v="2"/>
    <x v="16"/>
    <s v="MW1.17"/>
    <x v="0"/>
    <m/>
    <x v="2"/>
    <n v="2987"/>
    <s v="basal"/>
    <s v="soil-persistent"/>
    <n v="0"/>
    <n v="10"/>
    <n v="0"/>
    <n v="0"/>
    <n v="0"/>
    <n v="0"/>
    <n v="0"/>
    <n v="0"/>
    <m/>
    <n v="10"/>
    <n v="1"/>
    <n v="0"/>
    <m/>
    <n v="1"/>
  </r>
  <r>
    <x v="2"/>
    <x v="16"/>
    <s v="MW1.17"/>
    <x v="0"/>
    <m/>
    <x v="16"/>
    <n v="2603"/>
    <s v="basal"/>
    <s v="soil-persistent"/>
    <n v="0"/>
    <n v="2"/>
    <n v="0"/>
    <n v="0"/>
    <n v="0"/>
    <n v="0"/>
    <n v="0"/>
    <n v="0"/>
    <m/>
    <n v="2"/>
    <n v="1"/>
    <n v="0"/>
    <m/>
    <n v="1"/>
  </r>
  <r>
    <x v="2"/>
    <x v="16"/>
    <s v="MW1.17"/>
    <x v="0"/>
    <m/>
    <x v="20"/>
    <n v="2557"/>
    <s v="rhizome"/>
    <s v="transient"/>
    <n v="0"/>
    <n v="15"/>
    <n v="0"/>
    <s v="NA"/>
    <n v="0"/>
    <n v="0"/>
    <n v="0"/>
    <n v="0"/>
    <m/>
    <n v="15"/>
    <e v="#VALUE!"/>
    <e v="#VALUE!"/>
    <m/>
    <n v="1"/>
  </r>
  <r>
    <x v="2"/>
    <x v="16"/>
    <s v="MW1.17"/>
    <x v="0"/>
    <m/>
    <x v="29"/>
    <n v="10605"/>
    <s v="rhizome"/>
    <s v="non-canopy"/>
    <n v="0"/>
    <n v="3"/>
    <n v="0"/>
    <s v="NA"/>
    <n v="0"/>
    <s v="NA"/>
    <s v="NA"/>
    <s v="NA"/>
    <m/>
    <n v="3"/>
    <e v="#VALUE!"/>
    <e v="#VALUE!"/>
    <m/>
    <n v="1"/>
  </r>
  <r>
    <x v="2"/>
    <x v="16"/>
    <s v="MW1.17"/>
    <x v="0"/>
    <m/>
    <x v="8"/>
    <n v="7993"/>
    <s v="rhizome"/>
    <s v="non-canopy"/>
    <n v="0"/>
    <n v="10"/>
    <n v="0"/>
    <s v="NA"/>
    <n v="0"/>
    <s v="NA"/>
    <s v="NA"/>
    <s v="NA"/>
    <m/>
    <n v="10"/>
    <e v="#VALUE!"/>
    <e v="#VALUE!"/>
    <m/>
    <n v="1"/>
  </r>
  <r>
    <x v="2"/>
    <x v="16"/>
    <s v="MW1.17"/>
    <x v="0"/>
    <m/>
    <x v="23"/>
    <n v="7138"/>
    <s v="rhizome"/>
    <s v="transient"/>
    <n v="0"/>
    <n v="9"/>
    <n v="0"/>
    <s v="NA"/>
    <n v="0"/>
    <s v="NA"/>
    <s v="NA"/>
    <s v="NA"/>
    <m/>
    <n v="9"/>
    <e v="#VALUE!"/>
    <e v="#VALUE!"/>
    <m/>
    <n v="1"/>
  </r>
  <r>
    <x v="2"/>
    <x v="16"/>
    <s v="MW1.17"/>
    <x v="0"/>
    <m/>
    <x v="28"/>
    <n v="6324"/>
    <s v="tussock"/>
    <s v="non-canopy"/>
    <n v="0"/>
    <n v="2"/>
    <n v="0"/>
    <n v="0"/>
    <n v="0"/>
    <n v="0"/>
    <n v="0"/>
    <n v="0"/>
    <m/>
    <n v="2"/>
    <n v="1"/>
    <n v="0"/>
    <m/>
    <n v="1"/>
  </r>
  <r>
    <x v="2"/>
    <x v="16"/>
    <s v="MW1.17"/>
    <x v="0"/>
    <m/>
    <x v="0"/>
    <n v="7766"/>
    <s v="lignotuber"/>
    <s v="canopy"/>
    <n v="0"/>
    <n v="1"/>
    <n v="0"/>
    <n v="0"/>
    <n v="0"/>
    <n v="0"/>
    <n v="0"/>
    <n v="0"/>
    <m/>
    <n v="1"/>
    <n v="1"/>
    <n v="0"/>
    <m/>
    <n v="1"/>
  </r>
  <r>
    <x v="2"/>
    <x v="17"/>
    <s v="MW1.18"/>
    <x v="0"/>
    <m/>
    <x v="10"/>
    <n v="2469"/>
    <s v="rhizome"/>
    <s v="non-canopy"/>
    <n v="5"/>
    <n v="0"/>
    <n v="0"/>
    <n v="0"/>
    <n v="0"/>
    <n v="0"/>
    <n v="0"/>
    <n v="0"/>
    <m/>
    <n v="5"/>
    <e v="#DIV/0!"/>
    <e v="#DIV/0!"/>
    <m/>
    <n v="1"/>
  </r>
  <r>
    <x v="2"/>
    <x v="17"/>
    <s v="MW1.18"/>
    <x v="0"/>
    <m/>
    <x v="1"/>
    <n v="3997"/>
    <s v="lignotuber"/>
    <s v="soil-persistent"/>
    <n v="5"/>
    <n v="0"/>
    <n v="0"/>
    <n v="0"/>
    <n v="0"/>
    <n v="110"/>
    <n v="0"/>
    <n v="0"/>
    <m/>
    <n v="115"/>
    <e v="#DIV/0!"/>
    <e v="#DIV/0!"/>
    <m/>
    <n v="1"/>
  </r>
  <r>
    <x v="2"/>
    <x v="17"/>
    <s v="MW1.18"/>
    <x v="0"/>
    <m/>
    <x v="17"/>
    <n v="5532"/>
    <s v="rhizome"/>
    <s v="non-canopy"/>
    <n v="12"/>
    <n v="0"/>
    <n v="0"/>
    <s v="NA"/>
    <n v="0"/>
    <s v="NA"/>
    <s v="NA"/>
    <s v="NA"/>
    <m/>
    <n v="12"/>
    <e v="#VALUE!"/>
    <e v="#VALUE!"/>
    <m/>
    <n v="1"/>
  </r>
  <r>
    <x v="2"/>
    <x v="17"/>
    <s v="MW1.18"/>
    <x v="0"/>
    <m/>
    <x v="19"/>
    <n v="6325"/>
    <s v="tussock"/>
    <s v="non-canopy"/>
    <n v="2"/>
    <n v="0"/>
    <n v="0"/>
    <n v="0"/>
    <n v="0"/>
    <n v="0"/>
    <n v="0"/>
    <n v="0"/>
    <m/>
    <n v="2"/>
    <e v="#DIV/0!"/>
    <e v="#DIV/0!"/>
    <m/>
    <n v="1"/>
  </r>
  <r>
    <x v="2"/>
    <x v="17"/>
    <s v="MW1.18"/>
    <x v="0"/>
    <m/>
    <x v="29"/>
    <n v="10605"/>
    <s v="rhizome"/>
    <s v="non-canopy"/>
    <n v="5"/>
    <n v="0"/>
    <n v="0"/>
    <s v="NA"/>
    <n v="0"/>
    <s v="NA"/>
    <s v="NA"/>
    <s v="NA"/>
    <m/>
    <n v="5"/>
    <e v="#VALUE!"/>
    <e v="#VALUE!"/>
    <m/>
    <n v="1"/>
  </r>
  <r>
    <x v="2"/>
    <x v="17"/>
    <s v="MW1.18"/>
    <x v="0"/>
    <m/>
    <x v="20"/>
    <n v="2557"/>
    <s v="rhizome"/>
    <s v="transient"/>
    <n v="6"/>
    <n v="0"/>
    <n v="0"/>
    <s v="NA"/>
    <n v="0"/>
    <n v="0"/>
    <n v="0"/>
    <n v="0"/>
    <m/>
    <n v="6"/>
    <e v="#VALUE!"/>
    <e v="#VALUE!"/>
    <m/>
    <n v="1"/>
  </r>
  <r>
    <x v="2"/>
    <x v="17"/>
    <s v="MW1.18"/>
    <x v="0"/>
    <m/>
    <x v="9"/>
    <n v="8875"/>
    <s v="lignotuber"/>
    <s v="soil-persistent"/>
    <n v="1"/>
    <n v="0"/>
    <n v="0"/>
    <n v="0"/>
    <n v="0"/>
    <n v="0"/>
    <n v="0"/>
    <n v="0"/>
    <m/>
    <n v="1"/>
    <e v="#DIV/0!"/>
    <e v="#DIV/0!"/>
    <m/>
    <n v="1"/>
  </r>
  <r>
    <x v="2"/>
    <x v="17"/>
    <s v="MW1.18"/>
    <x v="0"/>
    <m/>
    <x v="0"/>
    <n v="7766"/>
    <s v="lignotuber"/>
    <s v="canopy"/>
    <n v="1"/>
    <n v="0"/>
    <n v="0"/>
    <n v="0"/>
    <n v="0"/>
    <n v="0"/>
    <n v="0"/>
    <n v="0"/>
    <m/>
    <n v="1"/>
    <e v="#DIV/0!"/>
    <e v="#DIV/0!"/>
    <m/>
    <n v="1"/>
  </r>
  <r>
    <x v="2"/>
    <x v="17"/>
    <s v="MW1.18"/>
    <x v="0"/>
    <m/>
    <x v="28"/>
    <n v="6324"/>
    <s v="tussock"/>
    <s v="non-canopy"/>
    <n v="2"/>
    <n v="0"/>
    <n v="0"/>
    <n v="0"/>
    <n v="0"/>
    <n v="0"/>
    <n v="0"/>
    <n v="0"/>
    <m/>
    <n v="2"/>
    <e v="#DIV/0!"/>
    <e v="#DIV/0!"/>
    <m/>
    <n v="1"/>
  </r>
  <r>
    <x v="2"/>
    <x v="17"/>
    <s v="MW1.18"/>
    <x v="0"/>
    <m/>
    <x v="23"/>
    <n v="7138"/>
    <s v="rhizome"/>
    <s v="transient"/>
    <n v="7"/>
    <n v="0"/>
    <n v="0"/>
    <s v="NA"/>
    <n v="0"/>
    <s v="NA"/>
    <s v="NA"/>
    <s v="NA"/>
    <m/>
    <n v="7"/>
    <e v="#VALUE!"/>
    <e v="#VALUE!"/>
    <m/>
    <n v="1"/>
  </r>
  <r>
    <x v="2"/>
    <x v="17"/>
    <s v="MW1.18"/>
    <x v="0"/>
    <m/>
    <x v="27"/>
    <n v="2503"/>
    <s v="tussock"/>
    <s v="non-canopy"/>
    <n v="5"/>
    <n v="0"/>
    <n v="0"/>
    <n v="0"/>
    <n v="0"/>
    <n v="0"/>
    <n v="0"/>
    <n v="0"/>
    <m/>
    <n v="5"/>
    <e v="#DIV/0!"/>
    <e v="#DIV/0!"/>
    <m/>
    <n v="1"/>
  </r>
  <r>
    <x v="2"/>
    <x v="17"/>
    <s v="MW1.18"/>
    <x v="0"/>
    <m/>
    <x v="8"/>
    <n v="7993"/>
    <s v="rhizome"/>
    <s v="non-canopy"/>
    <n v="6"/>
    <n v="0"/>
    <n v="0"/>
    <s v="NA"/>
    <n v="0"/>
    <s v="NA"/>
    <s v="NA"/>
    <s v="NA"/>
    <m/>
    <n v="6"/>
    <e v="#VALUE!"/>
    <e v="#VALUE!"/>
    <m/>
    <n v="1"/>
  </r>
  <r>
    <x v="2"/>
    <x v="18"/>
    <s v="MW1.19"/>
    <x v="0"/>
    <m/>
    <x v="10"/>
    <n v="2469"/>
    <s v="rhizome"/>
    <s v="non-canopy"/>
    <n v="0"/>
    <n v="4"/>
    <n v="0"/>
    <n v="0"/>
    <n v="0"/>
    <n v="0"/>
    <n v="0"/>
    <n v="0"/>
    <m/>
    <n v="4"/>
    <n v="1"/>
    <n v="0"/>
    <m/>
    <n v="1"/>
  </r>
  <r>
    <x v="2"/>
    <x v="18"/>
    <s v="MW1.19"/>
    <x v="0"/>
    <m/>
    <x v="1"/>
    <n v="3997"/>
    <s v="lignotuber"/>
    <s v="soil-persistent"/>
    <n v="0"/>
    <n v="4"/>
    <n v="0"/>
    <n v="0"/>
    <n v="0"/>
    <n v="130"/>
    <n v="0"/>
    <n v="0"/>
    <m/>
    <n v="134"/>
    <n v="1"/>
    <n v="32.5"/>
    <m/>
    <n v="1"/>
  </r>
  <r>
    <x v="2"/>
    <x v="18"/>
    <s v="MW1.19"/>
    <x v="0"/>
    <m/>
    <x v="19"/>
    <n v="6325"/>
    <s v="tussock"/>
    <s v="non-canopy"/>
    <n v="0"/>
    <n v="1"/>
    <n v="0"/>
    <n v="0"/>
    <n v="0"/>
    <n v="0"/>
    <n v="0"/>
    <n v="0"/>
    <m/>
    <n v="1"/>
    <n v="1"/>
    <n v="0"/>
    <m/>
    <n v="1"/>
  </r>
  <r>
    <x v="2"/>
    <x v="18"/>
    <s v="MW1.19"/>
    <x v="0"/>
    <m/>
    <x v="17"/>
    <n v="5532"/>
    <s v="rhizome"/>
    <s v="non-canopy"/>
    <n v="0"/>
    <n v="14"/>
    <n v="0"/>
    <s v="NA"/>
    <n v="0"/>
    <s v="NA"/>
    <s v="NA"/>
    <s v="NA"/>
    <m/>
    <n v="14"/>
    <e v="#VALUE!"/>
    <e v="#VALUE!"/>
    <m/>
    <n v="1"/>
  </r>
  <r>
    <x v="2"/>
    <x v="18"/>
    <s v="MW1.19"/>
    <x v="0"/>
    <m/>
    <x v="31"/>
    <n v="1609"/>
    <s v="basal"/>
    <s v="non-canopy"/>
    <n v="0"/>
    <n v="0"/>
    <n v="0"/>
    <s v="NA"/>
    <n v="0"/>
    <n v="1"/>
    <n v="0"/>
    <n v="0"/>
    <m/>
    <n v="1"/>
    <e v="#VALUE!"/>
    <e v="#VALUE!"/>
    <m/>
    <n v="1"/>
  </r>
  <r>
    <x v="2"/>
    <x v="18"/>
    <s v="MW1.19"/>
    <x v="0"/>
    <m/>
    <x v="16"/>
    <n v="2603"/>
    <s v="basal"/>
    <s v="soil-persistent"/>
    <n v="0"/>
    <n v="1"/>
    <n v="0"/>
    <n v="0"/>
    <n v="0"/>
    <n v="0"/>
    <n v="0"/>
    <n v="0"/>
    <m/>
    <n v="1"/>
    <n v="1"/>
    <n v="0"/>
    <m/>
    <n v="1"/>
  </r>
  <r>
    <x v="2"/>
    <x v="18"/>
    <s v="MW1.19"/>
    <x v="0"/>
    <m/>
    <x v="2"/>
    <n v="2987"/>
    <s v="basal"/>
    <s v="soil-persistent"/>
    <n v="0"/>
    <n v="3"/>
    <n v="0"/>
    <n v="0"/>
    <n v="0"/>
    <n v="0"/>
    <n v="0"/>
    <n v="0"/>
    <m/>
    <n v="3"/>
    <n v="1"/>
    <n v="0"/>
    <m/>
    <n v="1"/>
  </r>
  <r>
    <x v="2"/>
    <x v="18"/>
    <s v="MW1.19"/>
    <x v="0"/>
    <m/>
    <x v="23"/>
    <n v="7138"/>
    <s v="rhizome"/>
    <s v="transient"/>
    <n v="0"/>
    <n v="10"/>
    <n v="0"/>
    <s v="NA"/>
    <n v="0"/>
    <s v="NA"/>
    <s v="NA"/>
    <s v="NA"/>
    <m/>
    <n v="10"/>
    <e v="#VALUE!"/>
    <e v="#VALUE!"/>
    <m/>
    <n v="1"/>
  </r>
  <r>
    <x v="2"/>
    <x v="18"/>
    <s v="MW1.19"/>
    <x v="0"/>
    <m/>
    <x v="29"/>
    <n v="10605"/>
    <s v="rhizome"/>
    <s v="non-canopy"/>
    <n v="0"/>
    <n v="16"/>
    <n v="0"/>
    <s v="NA"/>
    <n v="0"/>
    <s v="NA"/>
    <s v="NA"/>
    <s v="NA"/>
    <m/>
    <n v="16"/>
    <e v="#VALUE!"/>
    <e v="#VALUE!"/>
    <m/>
    <n v="1"/>
  </r>
  <r>
    <x v="2"/>
    <x v="18"/>
    <s v="MW1.19"/>
    <x v="0"/>
    <m/>
    <x v="27"/>
    <n v="2503"/>
    <s v="tussock"/>
    <s v="non-canopy"/>
    <n v="0"/>
    <n v="6"/>
    <n v="0"/>
    <n v="0"/>
    <n v="0"/>
    <n v="0"/>
    <n v="0"/>
    <n v="0"/>
    <m/>
    <n v="6"/>
    <n v="1"/>
    <n v="0"/>
    <m/>
    <n v="1"/>
  </r>
  <r>
    <x v="2"/>
    <x v="19"/>
    <s v="MW1.20"/>
    <x v="0"/>
    <m/>
    <x v="10"/>
    <n v="2469"/>
    <s v="rhizome"/>
    <s v="non-canopy"/>
    <n v="0"/>
    <n v="8"/>
    <n v="0"/>
    <n v="0"/>
    <n v="0"/>
    <n v="0"/>
    <n v="0"/>
    <n v="0"/>
    <m/>
    <n v="8"/>
    <n v="1"/>
    <n v="0"/>
    <m/>
    <n v="1"/>
  </r>
  <r>
    <x v="2"/>
    <x v="19"/>
    <s v="MW1.20"/>
    <x v="0"/>
    <m/>
    <x v="1"/>
    <n v="3997"/>
    <s v="lignotuber"/>
    <s v="soil-persistent"/>
    <n v="0"/>
    <n v="5"/>
    <n v="0"/>
    <n v="0"/>
    <n v="0"/>
    <n v="120"/>
    <n v="0"/>
    <n v="0"/>
    <m/>
    <n v="125"/>
    <n v="1"/>
    <n v="24"/>
    <m/>
    <n v="1"/>
  </r>
  <r>
    <x v="2"/>
    <x v="19"/>
    <s v="MW1.20"/>
    <x v="0"/>
    <m/>
    <x v="17"/>
    <n v="5532"/>
    <s v="rhizome"/>
    <s v="non-canopy"/>
    <n v="0"/>
    <n v="7"/>
    <n v="0"/>
    <s v="NA"/>
    <n v="0"/>
    <s v="NA"/>
    <s v="NA"/>
    <s v="NA"/>
    <m/>
    <n v="7"/>
    <e v="#VALUE!"/>
    <e v="#VALUE!"/>
    <m/>
    <n v="1"/>
  </r>
  <r>
    <x v="2"/>
    <x v="19"/>
    <s v="MW1.20"/>
    <x v="0"/>
    <m/>
    <x v="35"/>
    <n v="5344"/>
    <s v="none"/>
    <s v="canopy"/>
    <n v="0"/>
    <n v="0"/>
    <n v="0"/>
    <n v="0"/>
    <n v="0"/>
    <n v="1"/>
    <n v="0"/>
    <n v="0"/>
    <s v="killed adults nearby"/>
    <n v="1"/>
    <e v="#DIV/0!"/>
    <e v="#DIV/0!"/>
    <m/>
    <n v="1"/>
  </r>
  <r>
    <x v="2"/>
    <x v="19"/>
    <s v="MW1.20"/>
    <x v="0"/>
    <m/>
    <x v="8"/>
    <n v="7993"/>
    <s v="rhizome"/>
    <s v="non-canopy"/>
    <n v="0"/>
    <n v="4"/>
    <n v="0"/>
    <s v="NA"/>
    <n v="0"/>
    <s v="NA"/>
    <s v="NA"/>
    <s v="NA"/>
    <m/>
    <n v="4"/>
    <e v="#VALUE!"/>
    <e v="#VALUE!"/>
    <m/>
    <n v="1"/>
  </r>
  <r>
    <x v="2"/>
    <x v="19"/>
    <s v="MW1.20"/>
    <x v="0"/>
    <m/>
    <x v="29"/>
    <n v="10605"/>
    <s v="rhizome"/>
    <s v="non-canopy"/>
    <n v="0"/>
    <n v="8"/>
    <n v="0"/>
    <s v="NA"/>
    <n v="0"/>
    <s v="NA"/>
    <s v="NA"/>
    <s v="NA"/>
    <m/>
    <n v="8"/>
    <e v="#VALUE!"/>
    <e v="#VALUE!"/>
    <m/>
    <n v="1"/>
  </r>
  <r>
    <x v="2"/>
    <x v="19"/>
    <s v="MW1.20"/>
    <x v="0"/>
    <m/>
    <x v="27"/>
    <n v="2503"/>
    <s v="tussock"/>
    <s v="non-canopy"/>
    <n v="0"/>
    <n v="3"/>
    <n v="0"/>
    <n v="0"/>
    <n v="0"/>
    <n v="0"/>
    <n v="0"/>
    <n v="0"/>
    <m/>
    <n v="3"/>
    <n v="1"/>
    <n v="0"/>
    <m/>
    <n v="1"/>
  </r>
  <r>
    <x v="3"/>
    <x v="0"/>
    <s v="MW2.1"/>
    <x v="0"/>
    <m/>
    <x v="41"/>
    <n v="7943"/>
    <s v="lignotuber"/>
    <s v="canopy"/>
    <n v="0"/>
    <n v="0"/>
    <n v="0"/>
    <n v="0"/>
    <n v="0"/>
    <n v="0"/>
    <n v="0"/>
    <n v="0"/>
    <m/>
    <n v="0"/>
    <e v="#DIV/0!"/>
    <e v="#DIV/0!"/>
    <m/>
    <s v=""/>
  </r>
  <r>
    <x v="3"/>
    <x v="0"/>
    <s v="MW2.1"/>
    <x v="0"/>
    <m/>
    <x v="9"/>
    <n v="8875"/>
    <s v="lignotuber"/>
    <s v="soil-persistent"/>
    <n v="0"/>
    <n v="0"/>
    <n v="0"/>
    <n v="0"/>
    <n v="0"/>
    <n v="2"/>
    <n v="0"/>
    <n v="0"/>
    <m/>
    <n v="2"/>
    <e v="#DIV/0!"/>
    <e v="#DIV/0!"/>
    <m/>
    <n v="1"/>
  </r>
  <r>
    <x v="3"/>
    <x v="0"/>
    <s v="MW2.1"/>
    <x v="0"/>
    <m/>
    <x v="23"/>
    <n v="7138"/>
    <s v="rhizome"/>
    <s v="transient"/>
    <n v="0"/>
    <n v="0"/>
    <n v="0"/>
    <s v="NA"/>
    <n v="0"/>
    <s v="NA"/>
    <s v="NA"/>
    <s v="NA"/>
    <m/>
    <n v="0"/>
    <e v="#VALUE!"/>
    <e v="#VALUE!"/>
    <m/>
    <s v=""/>
  </r>
  <r>
    <x v="3"/>
    <x v="0"/>
    <s v="MW2.1"/>
    <x v="0"/>
    <m/>
    <x v="29"/>
    <n v="10605"/>
    <s v="rhizome"/>
    <s v="non-canopy"/>
    <n v="0"/>
    <n v="0"/>
    <n v="0"/>
    <n v="0"/>
    <n v="0"/>
    <n v="0"/>
    <n v="0"/>
    <n v="0"/>
    <m/>
    <n v="0"/>
    <e v="#DIV/0!"/>
    <e v="#DIV/0!"/>
    <m/>
    <s v=""/>
  </r>
  <r>
    <x v="3"/>
    <x v="0"/>
    <s v="MW2.1"/>
    <x v="0"/>
    <m/>
    <x v="26"/>
    <n v="3243"/>
    <s v="none"/>
    <s v="soil-persistent"/>
    <n v="0"/>
    <n v="0"/>
    <n v="0"/>
    <s v="NA"/>
    <n v="0"/>
    <n v="50"/>
    <n v="0"/>
    <n v="0"/>
    <m/>
    <n v="50"/>
    <e v="#VALUE!"/>
    <e v="#VALUE!"/>
    <m/>
    <n v="1"/>
  </r>
  <r>
    <x v="3"/>
    <x v="0"/>
    <s v="MW2.1"/>
    <x v="0"/>
    <m/>
    <x v="17"/>
    <n v="5532"/>
    <s v="rhizome"/>
    <s v="non-canopy"/>
    <n v="0"/>
    <n v="0"/>
    <n v="0"/>
    <s v="NA"/>
    <n v="0"/>
    <s v="NA"/>
    <s v="NA"/>
    <s v="NA"/>
    <m/>
    <n v="0"/>
    <e v="#VALUE!"/>
    <e v="#VALUE!"/>
    <m/>
    <s v=""/>
  </r>
  <r>
    <x v="3"/>
    <x v="0"/>
    <s v="MW2.1"/>
    <x v="0"/>
    <m/>
    <x v="42"/>
    <s v="LUZU"/>
    <s v="none"/>
    <s v="transient"/>
    <n v="0"/>
    <n v="0"/>
    <n v="0"/>
    <s v="NA"/>
    <n v="0"/>
    <n v="1"/>
    <n v="0"/>
    <n v="0"/>
    <m/>
    <n v="1"/>
    <e v="#VALUE!"/>
    <e v="#VALUE!"/>
    <m/>
    <n v="1"/>
  </r>
  <r>
    <x v="3"/>
    <x v="1"/>
    <s v="MW2.2"/>
    <x v="0"/>
    <m/>
    <x v="41"/>
    <n v="7943"/>
    <s v="lignotuber"/>
    <s v="canopy"/>
    <n v="0"/>
    <n v="2"/>
    <n v="0"/>
    <n v="2"/>
    <n v="0"/>
    <n v="0"/>
    <n v="0"/>
    <n v="0"/>
    <m/>
    <n v="2"/>
    <n v="0.5"/>
    <n v="0"/>
    <m/>
    <n v="1"/>
  </r>
  <r>
    <x v="3"/>
    <x v="1"/>
    <s v="MW2.2"/>
    <x v="0"/>
    <m/>
    <x v="9"/>
    <n v="8875"/>
    <s v="lignotuber"/>
    <s v="soil-persistent"/>
    <n v="0"/>
    <n v="2"/>
    <n v="0"/>
    <n v="0"/>
    <n v="0"/>
    <n v="0"/>
    <n v="0"/>
    <n v="0"/>
    <m/>
    <n v="2"/>
    <n v="1"/>
    <n v="0"/>
    <m/>
    <n v="1"/>
  </r>
  <r>
    <x v="3"/>
    <x v="1"/>
    <s v="MW2.2"/>
    <x v="0"/>
    <m/>
    <x v="20"/>
    <n v="2557"/>
    <s v="rhizome"/>
    <s v="transient"/>
    <n v="0"/>
    <n v="1"/>
    <n v="0"/>
    <s v="NA"/>
    <n v="0"/>
    <n v="0"/>
    <n v="0"/>
    <n v="0"/>
    <m/>
    <n v="1"/>
    <e v="#VALUE!"/>
    <e v="#VALUE!"/>
    <m/>
    <n v="1"/>
  </r>
  <r>
    <x v="3"/>
    <x v="1"/>
    <s v="MW2.2"/>
    <x v="0"/>
    <m/>
    <x v="10"/>
    <n v="2469"/>
    <s v="rhizome"/>
    <s v="non-canopy"/>
    <n v="0"/>
    <n v="2"/>
    <n v="0"/>
    <n v="0"/>
    <n v="0"/>
    <n v="0"/>
    <n v="0"/>
    <n v="0"/>
    <m/>
    <n v="2"/>
    <n v="1"/>
    <n v="0"/>
    <m/>
    <n v="1"/>
  </r>
  <r>
    <x v="3"/>
    <x v="1"/>
    <s v="MW2.2"/>
    <x v="0"/>
    <m/>
    <x v="17"/>
    <n v="5532"/>
    <s v="rhizome"/>
    <s v="non-canopy"/>
    <n v="0"/>
    <n v="1"/>
    <n v="0"/>
    <s v="NA"/>
    <n v="0"/>
    <s v="NA"/>
    <s v="NA"/>
    <s v="NA"/>
    <m/>
    <n v="1"/>
    <e v="#VALUE!"/>
    <e v="#VALUE!"/>
    <m/>
    <n v="1"/>
  </r>
  <r>
    <x v="3"/>
    <x v="1"/>
    <s v="MW2.2"/>
    <x v="0"/>
    <m/>
    <x v="1"/>
    <n v="3997"/>
    <s v="lignotuber"/>
    <s v="soil-persistent"/>
    <n v="0"/>
    <n v="2"/>
    <n v="0"/>
    <n v="0"/>
    <n v="0"/>
    <n v="0"/>
    <n v="0"/>
    <n v="0"/>
    <m/>
    <n v="2"/>
    <n v="1"/>
    <n v="0"/>
    <m/>
    <n v="1"/>
  </r>
  <r>
    <x v="3"/>
    <x v="1"/>
    <s v="MW2.2"/>
    <x v="0"/>
    <m/>
    <x v="26"/>
    <n v="3243"/>
    <s v="none"/>
    <s v="soil-persistent"/>
    <n v="0"/>
    <n v="0"/>
    <n v="0"/>
    <s v="NA"/>
    <n v="0"/>
    <n v="25"/>
    <n v="0"/>
    <n v="0"/>
    <m/>
    <n v="25"/>
    <e v="#VALUE!"/>
    <e v="#VALUE!"/>
    <m/>
    <n v="1"/>
  </r>
  <r>
    <x v="3"/>
    <x v="1"/>
    <s v="MW2.2"/>
    <x v="0"/>
    <m/>
    <x v="43"/>
    <n v="2302"/>
    <s v="rhizome"/>
    <s v="non-canopy"/>
    <n v="0"/>
    <n v="1"/>
    <n v="0"/>
    <s v="NA"/>
    <n v="0"/>
    <s v="NA"/>
    <s v="NA"/>
    <s v="NA"/>
    <m/>
    <n v="1"/>
    <e v="#VALUE!"/>
    <e v="#VALUE!"/>
    <m/>
    <n v="1"/>
  </r>
  <r>
    <x v="3"/>
    <x v="1"/>
    <s v="MW2.2"/>
    <x v="0"/>
    <m/>
    <x v="0"/>
    <n v="7766"/>
    <s v="lignotuber"/>
    <s v="canopy"/>
    <n v="0"/>
    <n v="2"/>
    <n v="0"/>
    <n v="0"/>
    <n v="0"/>
    <n v="0"/>
    <n v="0"/>
    <n v="0"/>
    <m/>
    <n v="2"/>
    <n v="1"/>
    <n v="0"/>
    <m/>
    <n v="1"/>
  </r>
  <r>
    <x v="3"/>
    <x v="1"/>
    <s v="MW2.2"/>
    <x v="0"/>
    <m/>
    <x v="23"/>
    <n v="7138"/>
    <s v="rhizome"/>
    <s v="transient"/>
    <n v="0"/>
    <n v="4"/>
    <n v="0"/>
    <s v="NA"/>
    <n v="0"/>
    <s v="NA"/>
    <s v="NA"/>
    <s v="NA"/>
    <m/>
    <n v="4"/>
    <e v="#VALUE!"/>
    <e v="#VALUE!"/>
    <m/>
    <n v="1"/>
  </r>
  <r>
    <x v="3"/>
    <x v="2"/>
    <s v="MW2.3"/>
    <x v="0"/>
    <m/>
    <x v="0"/>
    <n v="7766"/>
    <s v="lignotuber"/>
    <s v="canopy"/>
    <n v="0"/>
    <n v="1"/>
    <n v="0"/>
    <n v="0"/>
    <n v="0"/>
    <n v="0"/>
    <n v="0"/>
    <n v="0"/>
    <m/>
    <n v="1"/>
    <n v="1"/>
    <n v="0"/>
    <m/>
    <n v="1"/>
  </r>
  <r>
    <x v="3"/>
    <x v="2"/>
    <s v="MW2.3"/>
    <x v="0"/>
    <m/>
    <x v="10"/>
    <n v="2469"/>
    <s v="rhizome"/>
    <s v="non-canopy"/>
    <n v="0"/>
    <n v="2"/>
    <n v="0"/>
    <n v="0"/>
    <n v="0"/>
    <n v="0"/>
    <n v="0"/>
    <n v="0"/>
    <m/>
    <n v="2"/>
    <n v="1"/>
    <n v="0"/>
    <m/>
    <n v="1"/>
  </r>
  <r>
    <x v="3"/>
    <x v="2"/>
    <s v="MW2.3"/>
    <x v="0"/>
    <m/>
    <x v="23"/>
    <n v="7138"/>
    <s v="rhizome"/>
    <s v="transient"/>
    <n v="0"/>
    <n v="2"/>
    <n v="0"/>
    <s v="NA"/>
    <n v="0"/>
    <s v="NA"/>
    <s v="NA"/>
    <s v="NA"/>
    <m/>
    <n v="2"/>
    <e v="#VALUE!"/>
    <e v="#VALUE!"/>
    <m/>
    <n v="1"/>
  </r>
  <r>
    <x v="3"/>
    <x v="2"/>
    <s v="MW2.3"/>
    <x v="0"/>
    <m/>
    <x v="26"/>
    <n v="3243"/>
    <s v="none"/>
    <s v="soil-persistent"/>
    <n v="0"/>
    <n v="0"/>
    <n v="0"/>
    <s v="NA"/>
    <n v="0"/>
    <n v="2"/>
    <n v="0"/>
    <n v="0"/>
    <m/>
    <n v="2"/>
    <e v="#VALUE!"/>
    <e v="#VALUE!"/>
    <m/>
    <n v="1"/>
  </r>
  <r>
    <x v="3"/>
    <x v="3"/>
    <s v="MW2.4"/>
    <x v="0"/>
    <m/>
    <x v="9"/>
    <n v="8875"/>
    <s v="lignotuber"/>
    <s v="soil-persistent"/>
    <n v="0"/>
    <n v="2"/>
    <n v="0"/>
    <n v="0"/>
    <n v="0"/>
    <n v="0"/>
    <n v="0"/>
    <n v="0"/>
    <m/>
    <n v="2"/>
    <n v="1"/>
    <n v="0"/>
    <m/>
    <n v="1"/>
  </r>
  <r>
    <x v="3"/>
    <x v="3"/>
    <s v="MW2.4"/>
    <x v="0"/>
    <m/>
    <x v="41"/>
    <n v="7943"/>
    <s v="lignotuber"/>
    <s v="canopy"/>
    <n v="0"/>
    <n v="3"/>
    <n v="0"/>
    <n v="2"/>
    <n v="0"/>
    <n v="0"/>
    <n v="0"/>
    <n v="0"/>
    <m/>
    <n v="3"/>
    <n v="0.6"/>
    <n v="0"/>
    <m/>
    <n v="1"/>
  </r>
  <r>
    <x v="3"/>
    <x v="3"/>
    <s v="MW2.4"/>
    <x v="0"/>
    <m/>
    <x v="1"/>
    <n v="3997"/>
    <s v="lignotuber"/>
    <s v="soil-persistent"/>
    <n v="0"/>
    <n v="3"/>
    <n v="0"/>
    <n v="0"/>
    <n v="0"/>
    <n v="0"/>
    <n v="0"/>
    <n v="0"/>
    <m/>
    <n v="3"/>
    <n v="1"/>
    <n v="0"/>
    <m/>
    <n v="1"/>
  </r>
  <r>
    <x v="3"/>
    <x v="3"/>
    <s v="MW2.4"/>
    <x v="0"/>
    <m/>
    <x v="26"/>
    <n v="3243"/>
    <s v="none"/>
    <s v="soil-persistent"/>
    <n v="0"/>
    <n v="0"/>
    <n v="0"/>
    <s v="NA"/>
    <n v="0"/>
    <n v="10"/>
    <n v="0"/>
    <n v="0"/>
    <m/>
    <n v="10"/>
    <e v="#VALUE!"/>
    <e v="#VALUE!"/>
    <m/>
    <n v="1"/>
  </r>
  <r>
    <x v="3"/>
    <x v="3"/>
    <s v="MW2.4"/>
    <x v="0"/>
    <m/>
    <x v="23"/>
    <n v="7138"/>
    <s v="rhizome"/>
    <s v="transient"/>
    <n v="0"/>
    <n v="1"/>
    <n v="0"/>
    <s v="NA"/>
    <n v="0"/>
    <s v="NA"/>
    <s v="NA"/>
    <s v="NA"/>
    <m/>
    <n v="1"/>
    <e v="#VALUE!"/>
    <e v="#VALUE!"/>
    <m/>
    <n v="1"/>
  </r>
  <r>
    <x v="3"/>
    <x v="3"/>
    <s v="MW2.4"/>
    <x v="0"/>
    <m/>
    <x v="17"/>
    <n v="5532"/>
    <s v="rhizome"/>
    <s v="non-canopy"/>
    <n v="0"/>
    <n v="1"/>
    <n v="0"/>
    <s v="NA"/>
    <n v="0"/>
    <s v="NA"/>
    <s v="NA"/>
    <s v="NA"/>
    <m/>
    <n v="1"/>
    <e v="#VALUE!"/>
    <e v="#VALUE!"/>
    <m/>
    <n v="1"/>
  </r>
  <r>
    <x v="3"/>
    <x v="3"/>
    <s v="MW2.4"/>
    <x v="0"/>
    <m/>
    <x v="10"/>
    <n v="2469"/>
    <s v="rhizome"/>
    <s v="non-canopy"/>
    <n v="0"/>
    <n v="2"/>
    <n v="0"/>
    <n v="0"/>
    <n v="0"/>
    <n v="0"/>
    <n v="0"/>
    <n v="0"/>
    <m/>
    <n v="2"/>
    <n v="1"/>
    <n v="0"/>
    <m/>
    <n v="1"/>
  </r>
  <r>
    <x v="3"/>
    <x v="3"/>
    <s v="MW2.4"/>
    <x v="0"/>
    <m/>
    <x v="43"/>
    <n v="2302"/>
    <s v="rhizome"/>
    <s v="non-canopy"/>
    <n v="0"/>
    <n v="1"/>
    <n v="0"/>
    <s v="NA"/>
    <n v="0"/>
    <s v="NA"/>
    <s v="NA"/>
    <s v="NA"/>
    <m/>
    <n v="1"/>
    <e v="#VALUE!"/>
    <e v="#VALUE!"/>
    <m/>
    <n v="1"/>
  </r>
  <r>
    <x v="3"/>
    <x v="3"/>
    <s v="MW2.4"/>
    <x v="0"/>
    <m/>
    <x v="8"/>
    <n v="7993"/>
    <s v="rhizome"/>
    <s v="non-canopy"/>
    <n v="0"/>
    <n v="1"/>
    <n v="0"/>
    <s v="NA"/>
    <n v="0"/>
    <s v="NA"/>
    <s v="NA"/>
    <s v="NA"/>
    <m/>
    <n v="1"/>
    <e v="#VALUE!"/>
    <e v="#VALUE!"/>
    <m/>
    <n v="1"/>
  </r>
  <r>
    <x v="3"/>
    <x v="4"/>
    <s v="MW2.5"/>
    <x v="0"/>
    <m/>
    <x v="41"/>
    <n v="7943"/>
    <s v="lignotuber"/>
    <s v="canopy"/>
    <n v="0"/>
    <n v="3"/>
    <n v="0"/>
    <n v="6"/>
    <n v="0"/>
    <n v="0"/>
    <n v="0"/>
    <n v="0"/>
    <m/>
    <n v="3"/>
    <n v="0.33333333333333331"/>
    <n v="0"/>
    <m/>
    <n v="1"/>
  </r>
  <r>
    <x v="3"/>
    <x v="4"/>
    <s v="MW2.5"/>
    <x v="0"/>
    <m/>
    <x v="1"/>
    <n v="3997"/>
    <s v="lignotuber"/>
    <s v="soil-persistent"/>
    <n v="0"/>
    <n v="1"/>
    <n v="0"/>
    <n v="0"/>
    <n v="0"/>
    <n v="0"/>
    <n v="0"/>
    <n v="0"/>
    <m/>
    <n v="1"/>
    <n v="1"/>
    <n v="0"/>
    <m/>
    <n v="1"/>
  </r>
  <r>
    <x v="3"/>
    <x v="4"/>
    <s v="MW2.5"/>
    <x v="0"/>
    <m/>
    <x v="31"/>
    <n v="1609"/>
    <s v="basal"/>
    <s v="non-canopy"/>
    <n v="0"/>
    <n v="1"/>
    <n v="0"/>
    <s v="NA"/>
    <n v="0"/>
    <n v="0"/>
    <n v="0"/>
    <n v="0"/>
    <m/>
    <n v="1"/>
    <e v="#VALUE!"/>
    <e v="#VALUE!"/>
    <m/>
    <n v="1"/>
  </r>
  <r>
    <x v="3"/>
    <x v="4"/>
    <s v="MW2.5"/>
    <x v="0"/>
    <m/>
    <x v="23"/>
    <n v="7138"/>
    <s v="rhizome"/>
    <s v="transient"/>
    <n v="0"/>
    <n v="2"/>
    <n v="0"/>
    <s v="NA"/>
    <n v="0"/>
    <s v="NA"/>
    <s v="NA"/>
    <s v="NA"/>
    <m/>
    <n v="2"/>
    <e v="#VALUE!"/>
    <e v="#VALUE!"/>
    <m/>
    <n v="1"/>
  </r>
  <r>
    <x v="3"/>
    <x v="4"/>
    <s v="MW2.5"/>
    <x v="0"/>
    <m/>
    <x v="26"/>
    <n v="3243"/>
    <s v="none"/>
    <s v="soil-persistent"/>
    <n v="0"/>
    <n v="0"/>
    <n v="0"/>
    <s v="NA"/>
    <n v="0"/>
    <n v="2"/>
    <n v="0"/>
    <n v="0"/>
    <m/>
    <n v="2"/>
    <e v="#VALUE!"/>
    <e v="#VALUE!"/>
    <m/>
    <n v="1"/>
  </r>
  <r>
    <x v="3"/>
    <x v="4"/>
    <s v="MW2.5"/>
    <x v="0"/>
    <m/>
    <x v="2"/>
    <n v="2987"/>
    <s v="basal"/>
    <s v="soil-persistent"/>
    <n v="0"/>
    <n v="0"/>
    <n v="0"/>
    <s v="NA"/>
    <n v="0"/>
    <n v="1"/>
    <n v="0"/>
    <n v="0"/>
    <m/>
    <n v="1"/>
    <e v="#VALUE!"/>
    <e v="#VALUE!"/>
    <m/>
    <n v="1"/>
  </r>
  <r>
    <x v="3"/>
    <x v="4"/>
    <s v="MW2.5"/>
    <x v="0"/>
    <m/>
    <x v="43"/>
    <n v="2302"/>
    <s v="rhizome"/>
    <s v="non-canopy"/>
    <n v="0"/>
    <n v="2"/>
    <n v="0"/>
    <s v="NA"/>
    <n v="0"/>
    <s v="NA"/>
    <s v="NA"/>
    <s v="NA"/>
    <m/>
    <n v="2"/>
    <e v="#VALUE!"/>
    <e v="#VALUE!"/>
    <m/>
    <n v="1"/>
  </r>
  <r>
    <x v="3"/>
    <x v="5"/>
    <s v="MW2.6"/>
    <x v="0"/>
    <m/>
    <x v="43"/>
    <n v="2302"/>
    <s v="rhizome"/>
    <s v="non-canopy"/>
    <n v="0"/>
    <n v="5"/>
    <n v="0"/>
    <s v="NA"/>
    <n v="0"/>
    <s v="NA"/>
    <s v="NA"/>
    <s v="NA"/>
    <m/>
    <n v="5"/>
    <e v="#VALUE!"/>
    <e v="#VALUE!"/>
    <m/>
    <n v="1"/>
  </r>
  <r>
    <x v="3"/>
    <x v="5"/>
    <s v="MW2.6"/>
    <x v="0"/>
    <m/>
    <x v="23"/>
    <n v="7138"/>
    <s v="rhizome"/>
    <s v="transient"/>
    <n v="0"/>
    <n v="1"/>
    <n v="0"/>
    <s v="NA"/>
    <n v="0"/>
    <s v="NA"/>
    <s v="NA"/>
    <s v="NA"/>
    <m/>
    <n v="1"/>
    <e v="#VALUE!"/>
    <e v="#VALUE!"/>
    <m/>
    <n v="1"/>
  </r>
  <r>
    <x v="3"/>
    <x v="5"/>
    <s v="MW2.6"/>
    <x v="0"/>
    <m/>
    <x v="29"/>
    <n v="10605"/>
    <s v="rhizome"/>
    <s v="non-canopy"/>
    <n v="0"/>
    <n v="1"/>
    <n v="0"/>
    <n v="0"/>
    <n v="0"/>
    <n v="0"/>
    <n v="0"/>
    <n v="0"/>
    <m/>
    <n v="1"/>
    <n v="1"/>
    <n v="0"/>
    <m/>
    <n v="1"/>
  </r>
  <r>
    <x v="3"/>
    <x v="5"/>
    <s v="MW2.6"/>
    <x v="0"/>
    <m/>
    <x v="17"/>
    <n v="5532"/>
    <s v="rhizome"/>
    <s v="non-canopy"/>
    <n v="0"/>
    <n v="2"/>
    <n v="0"/>
    <s v="NA"/>
    <n v="0"/>
    <s v="NA"/>
    <s v="NA"/>
    <s v="NA"/>
    <m/>
    <n v="2"/>
    <e v="#VALUE!"/>
    <e v="#VALUE!"/>
    <m/>
    <n v="1"/>
  </r>
  <r>
    <x v="3"/>
    <x v="5"/>
    <s v="MW2.6"/>
    <x v="0"/>
    <m/>
    <x v="2"/>
    <n v="2987"/>
    <s v="basal"/>
    <s v="soil-persistent"/>
    <n v="0"/>
    <n v="0"/>
    <n v="0"/>
    <s v="NA"/>
    <n v="0"/>
    <n v="1"/>
    <n v="0"/>
    <n v="0"/>
    <m/>
    <n v="1"/>
    <e v="#VALUE!"/>
    <e v="#VALUE!"/>
    <m/>
    <n v="1"/>
  </r>
  <r>
    <x v="3"/>
    <x v="6"/>
    <s v="MW2.7"/>
    <x v="0"/>
    <m/>
    <x v="0"/>
    <n v="7766"/>
    <s v="lignotuber"/>
    <s v="canopy"/>
    <n v="0"/>
    <n v="1"/>
    <n v="0"/>
    <n v="0"/>
    <n v="0"/>
    <n v="0"/>
    <n v="0"/>
    <n v="0"/>
    <m/>
    <n v="1"/>
    <n v="1"/>
    <n v="0"/>
    <m/>
    <n v="1"/>
  </r>
  <r>
    <x v="3"/>
    <x v="6"/>
    <s v="MW2.7"/>
    <x v="0"/>
    <m/>
    <x v="9"/>
    <n v="8875"/>
    <s v="lignotuber"/>
    <s v="soil-persistent"/>
    <n v="0"/>
    <n v="3"/>
    <n v="0"/>
    <n v="0"/>
    <n v="0"/>
    <n v="0"/>
    <n v="0"/>
    <n v="0"/>
    <m/>
    <n v="3"/>
    <n v="1"/>
    <n v="0"/>
    <m/>
    <n v="1"/>
  </r>
  <r>
    <x v="3"/>
    <x v="6"/>
    <s v="MW2.7"/>
    <x v="0"/>
    <m/>
    <x v="1"/>
    <n v="3997"/>
    <s v="lignotuber"/>
    <s v="soil-persistent"/>
    <n v="0"/>
    <n v="1"/>
    <n v="0"/>
    <n v="0"/>
    <n v="0"/>
    <n v="0"/>
    <n v="0"/>
    <n v="0"/>
    <m/>
    <n v="1"/>
    <n v="1"/>
    <n v="0"/>
    <m/>
    <n v="1"/>
  </r>
  <r>
    <x v="3"/>
    <x v="6"/>
    <s v="MW2.7"/>
    <x v="0"/>
    <m/>
    <x v="23"/>
    <n v="7138"/>
    <s v="rhizome"/>
    <s v="transient"/>
    <n v="0"/>
    <n v="7"/>
    <n v="0"/>
    <s v="NA"/>
    <n v="0"/>
    <s v="NA"/>
    <s v="NA"/>
    <s v="NA"/>
    <m/>
    <n v="7"/>
    <e v="#VALUE!"/>
    <e v="#VALUE!"/>
    <m/>
    <n v="1"/>
  </r>
  <r>
    <x v="3"/>
    <x v="6"/>
    <s v="MW2.7"/>
    <x v="0"/>
    <m/>
    <x v="20"/>
    <n v="2557"/>
    <s v="rhizome"/>
    <s v="transient"/>
    <n v="0"/>
    <n v="2"/>
    <n v="0"/>
    <s v="NA"/>
    <n v="1"/>
    <n v="0"/>
    <n v="0"/>
    <n v="0"/>
    <m/>
    <n v="2"/>
    <e v="#VALUE!"/>
    <e v="#VALUE!"/>
    <m/>
    <n v="1"/>
  </r>
  <r>
    <x v="3"/>
    <x v="6"/>
    <s v="MW2.7"/>
    <x v="0"/>
    <m/>
    <x v="26"/>
    <n v="3243"/>
    <s v="none"/>
    <s v="soil-persistent"/>
    <n v="0"/>
    <n v="0"/>
    <n v="0"/>
    <s v="NA"/>
    <n v="0"/>
    <n v="40"/>
    <n v="0"/>
    <n v="0"/>
    <m/>
    <n v="40"/>
    <e v="#VALUE!"/>
    <e v="#VALUE!"/>
    <m/>
    <n v="1"/>
  </r>
  <r>
    <x v="3"/>
    <x v="6"/>
    <s v="MW2.7"/>
    <x v="0"/>
    <m/>
    <x v="17"/>
    <n v="5532"/>
    <s v="rhizome"/>
    <s v="non-canopy"/>
    <n v="0"/>
    <n v="5"/>
    <n v="0"/>
    <s v="NA"/>
    <n v="0"/>
    <s v="NA"/>
    <s v="NA"/>
    <s v="NA"/>
    <m/>
    <n v="5"/>
    <e v="#VALUE!"/>
    <e v="#VALUE!"/>
    <m/>
    <n v="1"/>
  </r>
  <r>
    <x v="3"/>
    <x v="6"/>
    <s v="MW2.7"/>
    <x v="0"/>
    <m/>
    <x v="10"/>
    <n v="2469"/>
    <s v="rhizome"/>
    <s v="non-canopy"/>
    <n v="0"/>
    <n v="2"/>
    <n v="0"/>
    <n v="0"/>
    <n v="0"/>
    <n v="0"/>
    <n v="0"/>
    <n v="0"/>
    <m/>
    <n v="2"/>
    <n v="1"/>
    <n v="0"/>
    <m/>
    <n v="1"/>
  </r>
  <r>
    <x v="3"/>
    <x v="6"/>
    <s v="MW2.7"/>
    <x v="0"/>
    <m/>
    <x v="43"/>
    <n v="2302"/>
    <s v="rhizome"/>
    <s v="non-canopy"/>
    <n v="0"/>
    <n v="5"/>
    <n v="0"/>
    <s v="NA"/>
    <n v="0"/>
    <s v="NA"/>
    <s v="NA"/>
    <s v="NA"/>
    <m/>
    <n v="5"/>
    <e v="#VALUE!"/>
    <e v="#VALUE!"/>
    <m/>
    <n v="1"/>
  </r>
  <r>
    <x v="3"/>
    <x v="7"/>
    <s v="MW2.8"/>
    <x v="0"/>
    <m/>
    <x v="43"/>
    <n v="2302"/>
    <s v="rhizome"/>
    <s v="non-canopy"/>
    <n v="0"/>
    <n v="6"/>
    <n v="0"/>
    <s v="NA"/>
    <n v="0"/>
    <s v="NA"/>
    <s v="NA"/>
    <s v="NA"/>
    <m/>
    <n v="6"/>
    <e v="#VALUE!"/>
    <e v="#VALUE!"/>
    <m/>
    <n v="1"/>
  </r>
  <r>
    <x v="3"/>
    <x v="7"/>
    <s v="MW2.8"/>
    <x v="0"/>
    <m/>
    <x v="17"/>
    <n v="5532"/>
    <s v="rhizome"/>
    <s v="non-canopy"/>
    <n v="0"/>
    <n v="1"/>
    <n v="0"/>
    <s v="NA"/>
    <n v="0"/>
    <s v="NA"/>
    <s v="NA"/>
    <s v="NA"/>
    <m/>
    <n v="1"/>
    <e v="#VALUE!"/>
    <e v="#VALUE!"/>
    <m/>
    <n v="1"/>
  </r>
  <r>
    <x v="3"/>
    <x v="7"/>
    <s v="MW2.8"/>
    <x v="0"/>
    <m/>
    <x v="26"/>
    <n v="3243"/>
    <s v="none"/>
    <s v="soil-persistent"/>
    <n v="0"/>
    <n v="0"/>
    <n v="0"/>
    <s v="NA"/>
    <n v="0"/>
    <n v="10"/>
    <n v="0"/>
    <n v="0"/>
    <m/>
    <n v="10"/>
    <e v="#VALUE!"/>
    <e v="#VALUE!"/>
    <m/>
    <n v="1"/>
  </r>
  <r>
    <x v="3"/>
    <x v="7"/>
    <s v="MW2.8"/>
    <x v="0"/>
    <m/>
    <x v="0"/>
    <n v="7766"/>
    <s v="lignotuber"/>
    <s v="canopy"/>
    <n v="0"/>
    <n v="1"/>
    <n v="0"/>
    <n v="0"/>
    <n v="0"/>
    <n v="0"/>
    <n v="0"/>
    <n v="0"/>
    <m/>
    <n v="1"/>
    <n v="1"/>
    <n v="0"/>
    <m/>
    <n v="1"/>
  </r>
  <r>
    <x v="3"/>
    <x v="7"/>
    <s v="MW2.8"/>
    <x v="0"/>
    <m/>
    <x v="9"/>
    <n v="8875"/>
    <s v="lignotuber"/>
    <s v="soil-persistent"/>
    <n v="0"/>
    <n v="2"/>
    <n v="0"/>
    <n v="0"/>
    <n v="0"/>
    <n v="0"/>
    <n v="0"/>
    <n v="0"/>
    <m/>
    <n v="2"/>
    <n v="1"/>
    <n v="0"/>
    <m/>
    <n v="1"/>
  </r>
  <r>
    <x v="3"/>
    <x v="7"/>
    <s v="MW2.8"/>
    <x v="0"/>
    <m/>
    <x v="1"/>
    <n v="3997"/>
    <s v="lignotuber"/>
    <s v="soil-persistent"/>
    <n v="0"/>
    <n v="2"/>
    <n v="0"/>
    <n v="0"/>
    <n v="0"/>
    <n v="0"/>
    <n v="0"/>
    <n v="0"/>
    <m/>
    <n v="2"/>
    <n v="1"/>
    <n v="0"/>
    <m/>
    <n v="1"/>
  </r>
  <r>
    <x v="3"/>
    <x v="7"/>
    <s v="MW2.8"/>
    <x v="0"/>
    <m/>
    <x v="23"/>
    <n v="7138"/>
    <s v="rhizome"/>
    <s v="transient"/>
    <n v="0"/>
    <n v="1"/>
    <n v="0"/>
    <s v="NA"/>
    <n v="0"/>
    <s v="NA"/>
    <s v="NA"/>
    <s v="NA"/>
    <m/>
    <n v="1"/>
    <e v="#VALUE!"/>
    <e v="#VALUE!"/>
    <m/>
    <n v="1"/>
  </r>
  <r>
    <x v="3"/>
    <x v="8"/>
    <s v="MW2.9"/>
    <x v="0"/>
    <m/>
    <x v="43"/>
    <n v="2302"/>
    <s v="rhizome"/>
    <s v="non-canopy"/>
    <n v="0"/>
    <n v="10"/>
    <n v="0"/>
    <s v="NA"/>
    <n v="0"/>
    <s v="NA"/>
    <s v="NA"/>
    <s v="NA"/>
    <m/>
    <n v="10"/>
    <e v="#VALUE!"/>
    <e v="#VALUE!"/>
    <m/>
    <n v="1"/>
  </r>
  <r>
    <x v="3"/>
    <x v="8"/>
    <s v="MW2.9"/>
    <x v="0"/>
    <m/>
    <x v="29"/>
    <n v="10605"/>
    <s v="rhizome"/>
    <s v="non-canopy"/>
    <n v="0"/>
    <n v="3"/>
    <n v="0"/>
    <s v="NA"/>
    <n v="0"/>
    <s v="NA"/>
    <s v="NA"/>
    <s v="NA"/>
    <m/>
    <n v="3"/>
    <e v="#VALUE!"/>
    <e v="#VALUE!"/>
    <m/>
    <n v="1"/>
  </r>
  <r>
    <x v="3"/>
    <x v="8"/>
    <s v="MW2.9"/>
    <x v="0"/>
    <m/>
    <x v="17"/>
    <n v="5532"/>
    <s v="rhizome"/>
    <s v="non-canopy"/>
    <n v="0"/>
    <n v="5"/>
    <n v="0"/>
    <s v="NA"/>
    <n v="0"/>
    <s v="NA"/>
    <s v="NA"/>
    <s v="NA"/>
    <m/>
    <n v="5"/>
    <e v="#VALUE!"/>
    <e v="#VALUE!"/>
    <m/>
    <n v="1"/>
  </r>
  <r>
    <x v="3"/>
    <x v="8"/>
    <s v="MW2.9"/>
    <x v="0"/>
    <m/>
    <x v="23"/>
    <n v="7138"/>
    <s v="rhizome"/>
    <s v="transient"/>
    <n v="0"/>
    <n v="9"/>
    <n v="0"/>
    <s v="NA"/>
    <n v="0"/>
    <s v="NA"/>
    <s v="NA"/>
    <s v="NA"/>
    <m/>
    <n v="9"/>
    <e v="#VALUE!"/>
    <e v="#VALUE!"/>
    <m/>
    <n v="1"/>
  </r>
  <r>
    <x v="3"/>
    <x v="9"/>
    <s v="MW2.10"/>
    <x v="0"/>
    <m/>
    <x v="43"/>
    <n v="2302"/>
    <s v="rhizome"/>
    <s v="non-canopy"/>
    <n v="0"/>
    <n v="10"/>
    <n v="0"/>
    <s v="NA"/>
    <n v="0"/>
    <s v="NA"/>
    <s v="NA"/>
    <s v="NA"/>
    <m/>
    <n v="10"/>
    <e v="#VALUE!"/>
    <e v="#VALUE!"/>
    <m/>
    <n v="1"/>
  </r>
  <r>
    <x v="3"/>
    <x v="9"/>
    <s v="MW2.10"/>
    <x v="0"/>
    <m/>
    <x v="0"/>
    <n v="7766"/>
    <s v="lignotuber"/>
    <s v="canopy"/>
    <n v="0"/>
    <n v="1"/>
    <n v="0"/>
    <n v="0"/>
    <n v="0"/>
    <n v="0"/>
    <n v="0"/>
    <n v="0"/>
    <m/>
    <n v="1"/>
    <n v="1"/>
    <n v="0"/>
    <m/>
    <n v="1"/>
  </r>
  <r>
    <x v="3"/>
    <x v="9"/>
    <s v="MW2.10"/>
    <x v="0"/>
    <m/>
    <x v="9"/>
    <n v="8875"/>
    <s v="lignotuber"/>
    <s v="soil-persistent"/>
    <n v="0"/>
    <n v="2"/>
    <n v="0"/>
    <n v="0"/>
    <n v="0"/>
    <n v="0"/>
    <n v="0"/>
    <n v="0"/>
    <m/>
    <n v="2"/>
    <n v="1"/>
    <n v="0"/>
    <m/>
    <n v="1"/>
  </r>
  <r>
    <x v="3"/>
    <x v="9"/>
    <s v="MW2.10"/>
    <x v="0"/>
    <m/>
    <x v="17"/>
    <n v="5532"/>
    <s v="rhizome"/>
    <s v="soil-persistent"/>
    <n v="0"/>
    <n v="5"/>
    <n v="0"/>
    <s v="NA"/>
    <n v="0"/>
    <s v="NA"/>
    <s v="NA"/>
    <s v="NA"/>
    <m/>
    <n v="5"/>
    <e v="#VALUE!"/>
    <e v="#VALUE!"/>
    <m/>
    <n v="1"/>
  </r>
  <r>
    <x v="3"/>
    <x v="9"/>
    <s v="MW2.10"/>
    <x v="0"/>
    <m/>
    <x v="1"/>
    <n v="3997"/>
    <s v="rhizome"/>
    <s v="soil-persistent"/>
    <n v="0"/>
    <n v="1"/>
    <n v="0"/>
    <n v="0"/>
    <n v="0"/>
    <n v="0"/>
    <n v="0"/>
    <n v="0"/>
    <m/>
    <n v="1"/>
    <n v="1"/>
    <n v="0"/>
    <m/>
    <n v="1"/>
  </r>
  <r>
    <x v="3"/>
    <x v="9"/>
    <s v="MW2.10"/>
    <x v="0"/>
    <m/>
    <x v="23"/>
    <n v="7138"/>
    <s v="rhizome"/>
    <s v="transient"/>
    <n v="0"/>
    <n v="1"/>
    <n v="0"/>
    <s v="NA"/>
    <n v="0"/>
    <s v="NA"/>
    <s v="NA"/>
    <s v="NA"/>
    <m/>
    <n v="1"/>
    <e v="#VALUE!"/>
    <e v="#VALUE!"/>
    <m/>
    <n v="1"/>
  </r>
  <r>
    <x v="3"/>
    <x v="10"/>
    <s v="MW2.11"/>
    <x v="0"/>
    <m/>
    <x v="43"/>
    <n v="2302"/>
    <s v="rhizome"/>
    <s v="non-canopy"/>
    <n v="0"/>
    <n v="2"/>
    <n v="0"/>
    <s v="NA"/>
    <n v="0"/>
    <s v="NA"/>
    <s v="NA"/>
    <s v="NA"/>
    <m/>
    <n v="2"/>
    <e v="#VALUE!"/>
    <e v="#VALUE!"/>
    <m/>
    <n v="1"/>
  </r>
  <r>
    <x v="3"/>
    <x v="10"/>
    <s v="MW2.11"/>
    <x v="0"/>
    <m/>
    <x v="10"/>
    <n v="2469"/>
    <s v="rhizome"/>
    <s v="non-canopy"/>
    <n v="0"/>
    <n v="2"/>
    <n v="0"/>
    <n v="0"/>
    <n v="0"/>
    <n v="0"/>
    <n v="0"/>
    <n v="0"/>
    <m/>
    <n v="2"/>
    <n v="1"/>
    <n v="0"/>
    <m/>
    <n v="1"/>
  </r>
  <r>
    <x v="3"/>
    <x v="10"/>
    <s v="MW2.11"/>
    <x v="0"/>
    <m/>
    <x v="9"/>
    <n v="8875"/>
    <s v="lignotuber"/>
    <s v="soil-persistent"/>
    <n v="0"/>
    <n v="2"/>
    <n v="0"/>
    <n v="0"/>
    <n v="0"/>
    <n v="0"/>
    <n v="0"/>
    <n v="0"/>
    <m/>
    <n v="2"/>
    <n v="1"/>
    <n v="0"/>
    <m/>
    <n v="1"/>
  </r>
  <r>
    <x v="3"/>
    <x v="10"/>
    <s v="MW2.11"/>
    <x v="0"/>
    <m/>
    <x v="17"/>
    <n v="5532"/>
    <s v="rhizome"/>
    <s v="non-canopy"/>
    <n v="0"/>
    <n v="5"/>
    <n v="0"/>
    <s v="NA"/>
    <n v="0"/>
    <s v="NA"/>
    <s v="NA"/>
    <s v="NA"/>
    <m/>
    <n v="5"/>
    <e v="#VALUE!"/>
    <e v="#VALUE!"/>
    <m/>
    <n v="1"/>
  </r>
  <r>
    <x v="3"/>
    <x v="10"/>
    <s v="MW2.11"/>
    <x v="0"/>
    <m/>
    <x v="23"/>
    <n v="7138"/>
    <s v="rhizome"/>
    <s v="transient"/>
    <n v="0"/>
    <n v="6"/>
    <n v="0"/>
    <s v="NA"/>
    <n v="0"/>
    <s v="NA"/>
    <s v="NA"/>
    <s v="NA"/>
    <m/>
    <n v="6"/>
    <e v="#VALUE!"/>
    <e v="#VALUE!"/>
    <m/>
    <n v="1"/>
  </r>
  <r>
    <x v="3"/>
    <x v="10"/>
    <s v="MW2.11"/>
    <x v="0"/>
    <m/>
    <x v="19"/>
    <n v="6325"/>
    <s v="tussock"/>
    <s v="non-canopy"/>
    <n v="0"/>
    <n v="2"/>
    <n v="0"/>
    <s v="NA"/>
    <n v="0"/>
    <s v="NA"/>
    <s v="NA"/>
    <s v="NA"/>
    <m/>
    <n v="2"/>
    <e v="#VALUE!"/>
    <e v="#VALUE!"/>
    <m/>
    <n v="1"/>
  </r>
  <r>
    <x v="3"/>
    <x v="10"/>
    <s v="MW2.11"/>
    <x v="0"/>
    <m/>
    <x v="26"/>
    <n v="3243"/>
    <s v="none"/>
    <s v="soil-persistent"/>
    <n v="0"/>
    <n v="0"/>
    <n v="0"/>
    <s v="NA"/>
    <n v="0"/>
    <n v="1"/>
    <n v="0"/>
    <n v="0"/>
    <m/>
    <n v="1"/>
    <e v="#VALUE!"/>
    <e v="#VALUE!"/>
    <m/>
    <n v="1"/>
  </r>
  <r>
    <x v="3"/>
    <x v="10"/>
    <s v="MW2.11"/>
    <x v="0"/>
    <m/>
    <x v="0"/>
    <n v="7766"/>
    <s v="lignotuber"/>
    <s v="canopy"/>
    <n v="0"/>
    <n v="0"/>
    <n v="0"/>
    <n v="0"/>
    <n v="0"/>
    <n v="10"/>
    <n v="0"/>
    <n v="0"/>
    <m/>
    <n v="10"/>
    <e v="#DIV/0!"/>
    <e v="#DIV/0!"/>
    <m/>
    <n v="1"/>
  </r>
  <r>
    <x v="3"/>
    <x v="11"/>
    <s v="MW2.12"/>
    <x v="0"/>
    <m/>
    <x v="10"/>
    <n v="2469"/>
    <s v="rhizome"/>
    <s v="non-canopy"/>
    <n v="0"/>
    <n v="3"/>
    <n v="0"/>
    <n v="0"/>
    <n v="0"/>
    <n v="0"/>
    <n v="0"/>
    <n v="0"/>
    <m/>
    <n v="3"/>
    <n v="1"/>
    <n v="0"/>
    <m/>
    <n v="1"/>
  </r>
  <r>
    <x v="3"/>
    <x v="11"/>
    <s v="MW2.12"/>
    <x v="0"/>
    <m/>
    <x v="19"/>
    <n v="6325"/>
    <s v="tussock"/>
    <s v="non-canopy"/>
    <n v="0"/>
    <n v="1"/>
    <n v="0"/>
    <s v="NA"/>
    <n v="0"/>
    <s v="NA"/>
    <s v="NA"/>
    <s v="NA"/>
    <m/>
    <n v="1"/>
    <e v="#VALUE!"/>
    <e v="#VALUE!"/>
    <m/>
    <n v="1"/>
  </r>
  <r>
    <x v="3"/>
    <x v="11"/>
    <s v="MW2.12"/>
    <x v="0"/>
    <m/>
    <x v="17"/>
    <n v="5532"/>
    <s v="rhizome"/>
    <s v="non-canopy"/>
    <n v="0"/>
    <n v="6"/>
    <n v="0"/>
    <s v="NA"/>
    <n v="0"/>
    <s v="NA"/>
    <s v="NA"/>
    <s v="NA"/>
    <m/>
    <n v="6"/>
    <e v="#VALUE!"/>
    <e v="#VALUE!"/>
    <m/>
    <n v="1"/>
  </r>
  <r>
    <x v="3"/>
    <x v="11"/>
    <s v="MW2.12"/>
    <x v="0"/>
    <m/>
    <x v="23"/>
    <n v="7138"/>
    <s v="rhizome"/>
    <s v="transient"/>
    <n v="0"/>
    <n v="5"/>
    <n v="0"/>
    <s v="NA"/>
    <n v="0"/>
    <s v="NA"/>
    <s v="NA"/>
    <s v="NA"/>
    <m/>
    <n v="5"/>
    <e v="#VALUE!"/>
    <e v="#VALUE!"/>
    <m/>
    <n v="1"/>
  </r>
  <r>
    <x v="3"/>
    <x v="11"/>
    <s v="MW2.12"/>
    <x v="0"/>
    <m/>
    <x v="1"/>
    <n v="3997"/>
    <s v="lignotuber"/>
    <s v="soil-persistent"/>
    <n v="0"/>
    <n v="1"/>
    <n v="0"/>
    <n v="0"/>
    <n v="0"/>
    <n v="0"/>
    <n v="0"/>
    <n v="0"/>
    <m/>
    <n v="1"/>
    <n v="1"/>
    <n v="0"/>
    <m/>
    <n v="1"/>
  </r>
  <r>
    <x v="3"/>
    <x v="11"/>
    <s v="MW2.12"/>
    <x v="0"/>
    <m/>
    <x v="31"/>
    <n v="1609"/>
    <s v="basal"/>
    <s v="non-canopy"/>
    <n v="0"/>
    <n v="1"/>
    <n v="0"/>
    <s v="NA"/>
    <n v="0"/>
    <n v="0"/>
    <n v="0"/>
    <n v="0"/>
    <m/>
    <n v="1"/>
    <e v="#VALUE!"/>
    <e v="#VALUE!"/>
    <m/>
    <n v="1"/>
  </r>
  <r>
    <x v="3"/>
    <x v="12"/>
    <s v="MW2.13"/>
    <x v="0"/>
    <m/>
    <x v="10"/>
    <n v="2469"/>
    <s v="rhizome"/>
    <s v="non-canopy"/>
    <n v="0"/>
    <n v="2"/>
    <n v="0"/>
    <n v="0"/>
    <n v="0"/>
    <n v="0"/>
    <n v="0"/>
    <n v="0"/>
    <m/>
    <n v="2"/>
    <n v="1"/>
    <n v="0"/>
    <m/>
    <n v="1"/>
  </r>
  <r>
    <x v="3"/>
    <x v="12"/>
    <s v="MW2.13"/>
    <x v="0"/>
    <m/>
    <x v="18"/>
    <n v="2445"/>
    <s v="tussock"/>
    <s v="non-canopy"/>
    <n v="0"/>
    <n v="1"/>
    <n v="0"/>
    <s v="NA"/>
    <n v="0"/>
    <s v="NA"/>
    <s v="NA"/>
    <s v="NA"/>
    <m/>
    <n v="1"/>
    <e v="#VALUE!"/>
    <e v="#VALUE!"/>
    <m/>
    <n v="1"/>
  </r>
  <r>
    <x v="3"/>
    <x v="12"/>
    <s v="MW2.13"/>
    <x v="0"/>
    <m/>
    <x v="1"/>
    <n v="3997"/>
    <s v="lignotuber"/>
    <s v="soil-persistent"/>
    <n v="0"/>
    <n v="4"/>
    <n v="0"/>
    <n v="0"/>
    <n v="0"/>
    <n v="0"/>
    <n v="0"/>
    <n v="0"/>
    <m/>
    <n v="4"/>
    <n v="1"/>
    <n v="0"/>
    <m/>
    <n v="1"/>
  </r>
  <r>
    <x v="3"/>
    <x v="12"/>
    <s v="MW2.13"/>
    <x v="0"/>
    <m/>
    <x v="9"/>
    <n v="8875"/>
    <s v="lignotuber"/>
    <s v="soil-persistent"/>
    <n v="0"/>
    <n v="2"/>
    <n v="0"/>
    <n v="0"/>
    <n v="0"/>
    <n v="0"/>
    <n v="0"/>
    <n v="0"/>
    <m/>
    <n v="2"/>
    <n v="1"/>
    <n v="0"/>
    <m/>
    <n v="1"/>
  </r>
  <r>
    <x v="3"/>
    <x v="12"/>
    <s v="MW2.13"/>
    <x v="0"/>
    <m/>
    <x v="23"/>
    <n v="7138"/>
    <s v="rhizome"/>
    <s v="transient"/>
    <n v="0"/>
    <n v="8"/>
    <n v="0"/>
    <s v="NA"/>
    <n v="0"/>
    <s v="NA"/>
    <s v="NA"/>
    <s v="NA"/>
    <m/>
    <n v="8"/>
    <e v="#VALUE!"/>
    <e v="#VALUE!"/>
    <m/>
    <n v="1"/>
  </r>
  <r>
    <x v="3"/>
    <x v="12"/>
    <s v="MW2.13"/>
    <x v="0"/>
    <m/>
    <x v="8"/>
    <n v="7993"/>
    <s v="rhizome"/>
    <s v="non-canopy"/>
    <n v="0"/>
    <n v="2"/>
    <n v="0"/>
    <s v="NA"/>
    <n v="0"/>
    <s v="NA"/>
    <s v="NA"/>
    <s v="NA"/>
    <m/>
    <n v="2"/>
    <e v="#VALUE!"/>
    <e v="#VALUE!"/>
    <m/>
    <n v="1"/>
  </r>
  <r>
    <x v="3"/>
    <x v="12"/>
    <s v="MW2.13"/>
    <x v="0"/>
    <m/>
    <x v="0"/>
    <n v="7766"/>
    <s v="lignotuber"/>
    <s v="canopy"/>
    <n v="0"/>
    <n v="0"/>
    <n v="0"/>
    <n v="0"/>
    <n v="0"/>
    <n v="20"/>
    <n v="0"/>
    <n v="0"/>
    <m/>
    <n v="20"/>
    <e v="#DIV/0!"/>
    <e v="#DIV/0!"/>
    <m/>
    <n v="1"/>
  </r>
  <r>
    <x v="3"/>
    <x v="12"/>
    <s v="MW2.13"/>
    <x v="0"/>
    <m/>
    <x v="35"/>
    <n v="5344"/>
    <s v="none"/>
    <s v="canopy"/>
    <n v="0"/>
    <n v="0"/>
    <n v="0"/>
    <n v="1"/>
    <n v="0"/>
    <n v="0"/>
    <n v="0"/>
    <n v="0"/>
    <s v="with cone"/>
    <n v="0"/>
    <n v="0"/>
    <n v="0"/>
    <m/>
    <s v=""/>
  </r>
  <r>
    <x v="3"/>
    <x v="13"/>
    <s v="MW2.14"/>
    <x v="0"/>
    <m/>
    <x v="9"/>
    <n v="8875"/>
    <s v="lignotuber"/>
    <s v="soil-persistent"/>
    <n v="0"/>
    <n v="3"/>
    <n v="0"/>
    <n v="0"/>
    <n v="0"/>
    <n v="0"/>
    <n v="0"/>
    <n v="0"/>
    <m/>
    <n v="3"/>
    <n v="1"/>
    <n v="0"/>
    <m/>
    <n v="1"/>
  </r>
  <r>
    <x v="3"/>
    <x v="13"/>
    <s v="MW2.14"/>
    <x v="0"/>
    <m/>
    <x v="1"/>
    <n v="3997"/>
    <s v="lignotuber"/>
    <s v="soil-persistent"/>
    <n v="0"/>
    <n v="4"/>
    <n v="0"/>
    <n v="0"/>
    <n v="0"/>
    <n v="0"/>
    <n v="0"/>
    <n v="0"/>
    <m/>
    <n v="4"/>
    <n v="1"/>
    <n v="0"/>
    <m/>
    <n v="1"/>
  </r>
  <r>
    <x v="3"/>
    <x v="13"/>
    <s v="MW2.14"/>
    <x v="0"/>
    <m/>
    <x v="23"/>
    <n v="7138"/>
    <s v="rhizome"/>
    <s v="transient"/>
    <n v="0"/>
    <n v="6"/>
    <n v="0"/>
    <s v="NA"/>
    <n v="0"/>
    <s v="NA"/>
    <s v="NA"/>
    <s v="NA"/>
    <m/>
    <n v="6"/>
    <e v="#VALUE!"/>
    <e v="#VALUE!"/>
    <m/>
    <n v="1"/>
  </r>
  <r>
    <x v="3"/>
    <x v="13"/>
    <s v="MW2.14"/>
    <x v="0"/>
    <m/>
    <x v="43"/>
    <n v="2302"/>
    <s v="rhizome"/>
    <s v="non-canopy"/>
    <n v="0"/>
    <n v="4"/>
    <n v="0"/>
    <s v="NA"/>
    <n v="0"/>
    <s v="NA"/>
    <s v="NA"/>
    <s v="NA"/>
    <m/>
    <n v="4"/>
    <e v="#VALUE!"/>
    <e v="#VALUE!"/>
    <m/>
    <n v="1"/>
  </r>
  <r>
    <x v="3"/>
    <x v="13"/>
    <s v="MW2.14"/>
    <x v="0"/>
    <m/>
    <x v="17"/>
    <n v="5532"/>
    <s v="rhizome"/>
    <s v="non-canopy"/>
    <n v="0"/>
    <n v="7"/>
    <n v="0"/>
    <s v="NA"/>
    <n v="0"/>
    <s v="NA"/>
    <s v="NA"/>
    <s v="NA"/>
    <m/>
    <n v="7"/>
    <e v="#VALUE!"/>
    <e v="#VALUE!"/>
    <m/>
    <n v="1"/>
  </r>
  <r>
    <x v="3"/>
    <x v="13"/>
    <s v="MW2.14"/>
    <x v="0"/>
    <m/>
    <x v="0"/>
    <n v="7766"/>
    <s v="lignotuber"/>
    <s v="canopy"/>
    <n v="0"/>
    <n v="0"/>
    <n v="0"/>
    <n v="0"/>
    <n v="0"/>
    <n v="5"/>
    <n v="0"/>
    <n v="0"/>
    <m/>
    <n v="5"/>
    <e v="#DIV/0!"/>
    <e v="#DIV/0!"/>
    <m/>
    <n v="1"/>
  </r>
  <r>
    <x v="3"/>
    <x v="14"/>
    <s v="MW2.15"/>
    <x v="0"/>
    <m/>
    <x v="43"/>
    <n v="2302"/>
    <s v="rhizome"/>
    <s v="non-canopy"/>
    <n v="0"/>
    <n v="8"/>
    <n v="0"/>
    <s v="NA"/>
    <n v="0"/>
    <s v="NA"/>
    <s v="NA"/>
    <s v="NA"/>
    <m/>
    <n v="8"/>
    <e v="#VALUE!"/>
    <e v="#VALUE!"/>
    <m/>
    <n v="1"/>
  </r>
  <r>
    <x v="3"/>
    <x v="14"/>
    <s v="MW2.15"/>
    <x v="0"/>
    <m/>
    <x v="17"/>
    <n v="5532"/>
    <s v="rhizome"/>
    <s v="non-canopy"/>
    <n v="0"/>
    <n v="3"/>
    <n v="0"/>
    <s v="NA"/>
    <n v="0"/>
    <s v="NA"/>
    <s v="NA"/>
    <s v="NA"/>
    <m/>
    <n v="3"/>
    <e v="#VALUE!"/>
    <e v="#VALUE!"/>
    <m/>
    <n v="1"/>
  </r>
  <r>
    <x v="3"/>
    <x v="14"/>
    <s v="MW2.15"/>
    <x v="0"/>
    <m/>
    <x v="0"/>
    <n v="7766"/>
    <s v="lignotuber"/>
    <s v="canopy"/>
    <n v="0"/>
    <n v="1"/>
    <n v="0"/>
    <n v="0"/>
    <n v="0"/>
    <n v="0"/>
    <n v="0"/>
    <n v="0"/>
    <m/>
    <n v="1"/>
    <n v="1"/>
    <n v="0"/>
    <m/>
    <n v="1"/>
  </r>
  <r>
    <x v="3"/>
    <x v="14"/>
    <s v="MW2.15"/>
    <x v="0"/>
    <m/>
    <x v="23"/>
    <n v="7138"/>
    <s v="rhizome"/>
    <s v="transient"/>
    <n v="0"/>
    <n v="1"/>
    <n v="0"/>
    <s v="NA"/>
    <n v="0"/>
    <s v="NA"/>
    <s v="NA"/>
    <s v="NA"/>
    <m/>
    <n v="1"/>
    <e v="#VALUE!"/>
    <e v="#VALUE!"/>
    <m/>
    <n v="1"/>
  </r>
  <r>
    <x v="3"/>
    <x v="15"/>
    <s v="MW2.16"/>
    <x v="0"/>
    <m/>
    <x v="43"/>
    <n v="2302"/>
    <s v="rhizome"/>
    <s v="non-canopy"/>
    <n v="0"/>
    <n v="10"/>
    <n v="0"/>
    <s v="NA"/>
    <n v="0"/>
    <s v="NA"/>
    <s v="NA"/>
    <s v="NA"/>
    <m/>
    <n v="10"/>
    <e v="#VALUE!"/>
    <e v="#VALUE!"/>
    <m/>
    <n v="1"/>
  </r>
  <r>
    <x v="3"/>
    <x v="15"/>
    <s v="MW2.16"/>
    <x v="0"/>
    <m/>
    <x v="9"/>
    <n v="8875"/>
    <s v="lignotuber"/>
    <s v="soil-persistent"/>
    <n v="0"/>
    <n v="2"/>
    <n v="0"/>
    <n v="0"/>
    <n v="0"/>
    <n v="0"/>
    <n v="0"/>
    <n v="0"/>
    <m/>
    <n v="2"/>
    <n v="1"/>
    <n v="0"/>
    <m/>
    <n v="1"/>
  </r>
  <r>
    <x v="3"/>
    <x v="15"/>
    <s v="MW2.16"/>
    <x v="0"/>
    <m/>
    <x v="1"/>
    <n v="3997"/>
    <s v="lignotuber"/>
    <s v="soil-persistent"/>
    <n v="0"/>
    <n v="1"/>
    <n v="0"/>
    <n v="0"/>
    <n v="0"/>
    <n v="0"/>
    <n v="0"/>
    <n v="0"/>
    <m/>
    <n v="1"/>
    <n v="1"/>
    <n v="0"/>
    <m/>
    <n v="1"/>
  </r>
  <r>
    <x v="3"/>
    <x v="15"/>
    <s v="MW2.16"/>
    <x v="0"/>
    <m/>
    <x v="23"/>
    <n v="7138"/>
    <s v="rhizome"/>
    <s v="transient"/>
    <n v="0"/>
    <n v="6"/>
    <n v="0"/>
    <s v="NA"/>
    <n v="0"/>
    <s v="NA"/>
    <s v="NA"/>
    <s v="NA"/>
    <m/>
    <n v="6"/>
    <e v="#VALUE!"/>
    <e v="#VALUE!"/>
    <m/>
    <n v="1"/>
  </r>
  <r>
    <x v="3"/>
    <x v="15"/>
    <s v="MW2.16"/>
    <x v="0"/>
    <m/>
    <x v="17"/>
    <n v="5532"/>
    <s v="rhizome"/>
    <s v="non-canopy"/>
    <n v="0"/>
    <n v="8"/>
    <n v="0"/>
    <s v="NA"/>
    <n v="0"/>
    <s v="NA"/>
    <s v="NA"/>
    <s v="NA"/>
    <m/>
    <n v="8"/>
    <e v="#VALUE!"/>
    <e v="#VALUE!"/>
    <m/>
    <n v="1"/>
  </r>
  <r>
    <x v="3"/>
    <x v="15"/>
    <s v="MW2.16"/>
    <x v="0"/>
    <m/>
    <x v="0"/>
    <n v="7766"/>
    <s v="lignotuber"/>
    <s v="canopy"/>
    <n v="0"/>
    <n v="0"/>
    <n v="0"/>
    <n v="0"/>
    <n v="0"/>
    <n v="30"/>
    <n v="0"/>
    <n v="0"/>
    <m/>
    <n v="30"/>
    <e v="#DIV/0!"/>
    <e v="#DIV/0!"/>
    <m/>
    <n v="1"/>
  </r>
  <r>
    <x v="3"/>
    <x v="16"/>
    <s v="MW2.17"/>
    <x v="0"/>
    <m/>
    <x v="0"/>
    <n v="7766"/>
    <s v="lignotuber"/>
    <s v="canopy"/>
    <n v="0"/>
    <n v="4"/>
    <n v="0"/>
    <n v="0"/>
    <n v="0"/>
    <n v="10"/>
    <n v="0"/>
    <n v="0"/>
    <m/>
    <n v="14"/>
    <n v="1"/>
    <n v="2.5"/>
    <m/>
    <n v="1"/>
  </r>
  <r>
    <x v="3"/>
    <x v="16"/>
    <s v="MW2.17"/>
    <x v="0"/>
    <m/>
    <x v="43"/>
    <n v="2302"/>
    <s v="rhizome"/>
    <s v="non-canopy"/>
    <n v="0"/>
    <n v="5"/>
    <n v="0"/>
    <s v="NA"/>
    <n v="0"/>
    <s v="NA"/>
    <s v="NA"/>
    <s v="NA"/>
    <m/>
    <n v="5"/>
    <e v="#VALUE!"/>
    <e v="#VALUE!"/>
    <m/>
    <n v="1"/>
  </r>
  <r>
    <x v="3"/>
    <x v="16"/>
    <s v="MW2.17"/>
    <x v="0"/>
    <m/>
    <x v="17"/>
    <n v="5532"/>
    <s v="rhizome"/>
    <s v="non-canopy"/>
    <n v="0"/>
    <n v="3"/>
    <n v="0"/>
    <s v="NA"/>
    <n v="0"/>
    <s v="NA"/>
    <s v="NA"/>
    <s v="NA"/>
    <m/>
    <n v="3"/>
    <e v="#VALUE!"/>
    <e v="#VALUE!"/>
    <m/>
    <n v="1"/>
  </r>
  <r>
    <x v="3"/>
    <x v="16"/>
    <s v="MW2.17"/>
    <x v="0"/>
    <m/>
    <x v="23"/>
    <n v="7138"/>
    <s v="rhizome"/>
    <s v="transient"/>
    <n v="0"/>
    <n v="5"/>
    <n v="0"/>
    <s v="NA"/>
    <n v="0"/>
    <s v="NA"/>
    <s v="NA"/>
    <s v="NA"/>
    <m/>
    <n v="5"/>
    <e v="#VALUE!"/>
    <e v="#VALUE!"/>
    <m/>
    <n v="1"/>
  </r>
  <r>
    <x v="3"/>
    <x v="16"/>
    <s v="MW2.17"/>
    <x v="0"/>
    <m/>
    <x v="1"/>
    <n v="3997"/>
    <s v="lignotuber"/>
    <s v="soil-persistent"/>
    <n v="0"/>
    <n v="2"/>
    <n v="0"/>
    <n v="0"/>
    <n v="0"/>
    <n v="0"/>
    <n v="0"/>
    <n v="0"/>
    <m/>
    <n v="2"/>
    <n v="1"/>
    <n v="0"/>
    <m/>
    <n v="1"/>
  </r>
  <r>
    <x v="3"/>
    <x v="17"/>
    <s v="MW2.18"/>
    <x v="0"/>
    <m/>
    <x v="0"/>
    <n v="7766"/>
    <s v="lignotuber"/>
    <s v="canopy"/>
    <n v="0"/>
    <n v="5"/>
    <n v="0"/>
    <n v="0"/>
    <n v="0"/>
    <n v="0"/>
    <n v="0"/>
    <n v="0"/>
    <m/>
    <n v="5"/>
    <n v="1"/>
    <n v="0"/>
    <m/>
    <n v="1"/>
  </r>
  <r>
    <x v="3"/>
    <x v="17"/>
    <s v="MW2.18"/>
    <x v="0"/>
    <m/>
    <x v="43"/>
    <n v="2302"/>
    <s v="rhizome"/>
    <s v="non-canopy"/>
    <n v="0"/>
    <n v="7"/>
    <n v="0"/>
    <s v="NA"/>
    <n v="0"/>
    <s v="NA"/>
    <s v="NA"/>
    <s v="NA"/>
    <m/>
    <n v="7"/>
    <e v="#VALUE!"/>
    <e v="#VALUE!"/>
    <m/>
    <n v="1"/>
  </r>
  <r>
    <x v="3"/>
    <x v="17"/>
    <s v="MW2.18"/>
    <x v="0"/>
    <m/>
    <x v="17"/>
    <n v="5532"/>
    <s v="rhizome"/>
    <s v="non-canopy"/>
    <n v="0"/>
    <n v="4"/>
    <n v="0"/>
    <s v="NA"/>
    <n v="0"/>
    <s v="NA"/>
    <s v="NA"/>
    <s v="NA"/>
    <m/>
    <n v="4"/>
    <e v="#VALUE!"/>
    <e v="#VALUE!"/>
    <m/>
    <n v="1"/>
  </r>
  <r>
    <x v="3"/>
    <x v="17"/>
    <s v="MW2.18"/>
    <x v="0"/>
    <m/>
    <x v="23"/>
    <n v="7138"/>
    <s v="rhizome"/>
    <s v="transient"/>
    <n v="0"/>
    <n v="3"/>
    <n v="0"/>
    <s v="NA"/>
    <n v="0"/>
    <s v="NA"/>
    <s v="NA"/>
    <s v="NA"/>
    <m/>
    <n v="3"/>
    <e v="#VALUE!"/>
    <e v="#VALUE!"/>
    <m/>
    <n v="1"/>
  </r>
  <r>
    <x v="3"/>
    <x v="17"/>
    <s v="MW2.18"/>
    <x v="0"/>
    <m/>
    <x v="39"/>
    <n v="3507"/>
    <s v="tuber"/>
    <s v="transient"/>
    <n v="0"/>
    <n v="2"/>
    <n v="0"/>
    <s v="NA"/>
    <n v="1"/>
    <s v="NA"/>
    <s v="NA"/>
    <s v="NA"/>
    <m/>
    <n v="2"/>
    <e v="#VALUE!"/>
    <e v="#VALUE!"/>
    <m/>
    <n v="1"/>
  </r>
  <r>
    <x v="3"/>
    <x v="18"/>
    <s v="MW2.19"/>
    <x v="0"/>
    <m/>
    <x v="43"/>
    <n v="2302"/>
    <s v="rhizome"/>
    <s v="non-canopy"/>
    <n v="0"/>
    <n v="6"/>
    <n v="0"/>
    <s v="NA"/>
    <n v="0"/>
    <s v="NA"/>
    <s v="NA"/>
    <s v="NA"/>
    <m/>
    <n v="6"/>
    <e v="#VALUE!"/>
    <e v="#VALUE!"/>
    <m/>
    <n v="1"/>
  </r>
  <r>
    <x v="3"/>
    <x v="18"/>
    <s v="MW2.19"/>
    <x v="0"/>
    <m/>
    <x v="17"/>
    <n v="5532"/>
    <s v="rhizome"/>
    <s v="non-canopy"/>
    <n v="0"/>
    <n v="6"/>
    <n v="0"/>
    <s v="NA"/>
    <n v="0"/>
    <s v="NA"/>
    <s v="NA"/>
    <s v="NA"/>
    <m/>
    <n v="6"/>
    <e v="#VALUE!"/>
    <e v="#VALUE!"/>
    <m/>
    <n v="1"/>
  </r>
  <r>
    <x v="3"/>
    <x v="18"/>
    <s v="MW2.19"/>
    <x v="0"/>
    <m/>
    <x v="40"/>
    <n v="2499"/>
    <s v="tussock"/>
    <s v="non-canopy"/>
    <n v="0"/>
    <n v="3"/>
    <n v="0"/>
    <s v="NA"/>
    <n v="0"/>
    <s v="NA"/>
    <s v="NA"/>
    <s v="NA"/>
    <m/>
    <n v="3"/>
    <e v="#VALUE!"/>
    <e v="#VALUE!"/>
    <m/>
    <n v="1"/>
  </r>
  <r>
    <x v="3"/>
    <x v="18"/>
    <s v="MW2.19"/>
    <x v="0"/>
    <m/>
    <x v="1"/>
    <n v="3997"/>
    <s v="lignotuber"/>
    <s v="soil-persistent"/>
    <n v="0"/>
    <n v="1"/>
    <n v="0"/>
    <n v="0"/>
    <n v="0"/>
    <n v="0"/>
    <n v="0"/>
    <n v="0"/>
    <m/>
    <n v="1"/>
    <n v="1"/>
    <n v="0"/>
    <m/>
    <n v="1"/>
  </r>
  <r>
    <x v="3"/>
    <x v="19"/>
    <s v="MW2.20"/>
    <x v="0"/>
    <m/>
    <x v="43"/>
    <n v="2302"/>
    <s v="rhizome"/>
    <s v="non-canopy"/>
    <n v="0"/>
    <n v="10"/>
    <n v="0"/>
    <s v="NA"/>
    <n v="0"/>
    <s v="NA"/>
    <s v="NA"/>
    <s v="NA"/>
    <m/>
    <n v="10"/>
    <e v="#VALUE!"/>
    <e v="#VALUE!"/>
    <m/>
    <n v="1"/>
  </r>
  <r>
    <x v="3"/>
    <x v="19"/>
    <s v="MW2.20"/>
    <x v="0"/>
    <m/>
    <x v="40"/>
    <n v="2499"/>
    <s v="tussock"/>
    <s v="non-canopy"/>
    <n v="0"/>
    <n v="1"/>
    <n v="0"/>
    <s v="NA"/>
    <n v="0"/>
    <s v="NA"/>
    <s v="NA"/>
    <s v="NA"/>
    <m/>
    <n v="1"/>
    <e v="#VALUE!"/>
    <e v="#VALUE!"/>
    <m/>
    <n v="1"/>
  </r>
  <r>
    <x v="3"/>
    <x v="19"/>
    <s v="MW2.20"/>
    <x v="0"/>
    <m/>
    <x v="17"/>
    <n v="5532"/>
    <s v="rhizome"/>
    <s v="non-canopy"/>
    <n v="0"/>
    <n v="2"/>
    <n v="0"/>
    <s v="NA"/>
    <n v="0"/>
    <s v="NA"/>
    <s v="NA"/>
    <s v="NA"/>
    <m/>
    <n v="2"/>
    <e v="#VALUE!"/>
    <e v="#VALUE!"/>
    <m/>
    <n v="1"/>
  </r>
  <r>
    <x v="3"/>
    <x v="19"/>
    <s v="MW2.20"/>
    <x v="0"/>
    <m/>
    <x v="1"/>
    <n v="3997"/>
    <s v="lignotuber"/>
    <s v="soil-persistent"/>
    <n v="0"/>
    <n v="1"/>
    <n v="0"/>
    <n v="0"/>
    <n v="0"/>
    <n v="0"/>
    <n v="0"/>
    <n v="0"/>
    <m/>
    <n v="1"/>
    <n v="1"/>
    <n v="0"/>
    <m/>
    <n v="1"/>
  </r>
  <r>
    <x v="3"/>
    <x v="19"/>
    <s v="MW2.20"/>
    <x v="0"/>
    <m/>
    <x v="23"/>
    <n v="7138"/>
    <s v="rhizome"/>
    <s v="transient"/>
    <n v="0"/>
    <n v="3"/>
    <n v="0"/>
    <s v="NA"/>
    <n v="0"/>
    <s v="NA"/>
    <s v="NA"/>
    <s v="NA"/>
    <m/>
    <n v="3"/>
    <e v="#VALUE!"/>
    <e v="#VALUE!"/>
    <m/>
    <n v="1"/>
  </r>
  <r>
    <x v="4"/>
    <x v="0"/>
    <s v="HV1.1"/>
    <x v="0"/>
    <m/>
    <x v="10"/>
    <n v="2469"/>
    <s v="rhizome"/>
    <s v="non-canopy"/>
    <n v="0"/>
    <n v="3"/>
    <n v="0"/>
    <n v="0"/>
    <n v="0"/>
    <n v="0"/>
    <n v="0"/>
    <n v="0"/>
    <m/>
    <n v="3"/>
    <n v="1"/>
    <n v="0"/>
    <m/>
    <n v="1"/>
  </r>
  <r>
    <x v="4"/>
    <x v="0"/>
    <s v="HV1.1"/>
    <x v="0"/>
    <m/>
    <x v="18"/>
    <n v="2445"/>
    <s v="tussock"/>
    <s v="non-canopy"/>
    <n v="0"/>
    <n v="2"/>
    <n v="0"/>
    <n v="0"/>
    <n v="0"/>
    <n v="0"/>
    <n v="0"/>
    <n v="0"/>
    <m/>
    <n v="2"/>
    <n v="1"/>
    <n v="0"/>
    <m/>
    <n v="1"/>
  </r>
  <r>
    <x v="4"/>
    <x v="0"/>
    <s v="HV1.1"/>
    <x v="0"/>
    <m/>
    <x v="20"/>
    <n v="2557"/>
    <s v="rhizome"/>
    <s v="transient"/>
    <n v="0"/>
    <n v="10"/>
    <n v="0"/>
    <s v="NA"/>
    <n v="3"/>
    <n v="0"/>
    <n v="0"/>
    <n v="0"/>
    <m/>
    <n v="10"/>
    <e v="#VALUE!"/>
    <e v="#VALUE!"/>
    <m/>
    <n v="1"/>
  </r>
  <r>
    <x v="4"/>
    <x v="0"/>
    <s v="HV1.1"/>
    <x v="0"/>
    <m/>
    <x v="9"/>
    <n v="8875"/>
    <s v="lignotuber"/>
    <s v="soil-persistent"/>
    <n v="0"/>
    <n v="6"/>
    <n v="0"/>
    <n v="0"/>
    <n v="0"/>
    <n v="0"/>
    <n v="0"/>
    <n v="0"/>
    <m/>
    <n v="6"/>
    <n v="1"/>
    <n v="0"/>
    <m/>
    <n v="1"/>
  </r>
  <r>
    <x v="4"/>
    <x v="0"/>
    <s v="HV1.1"/>
    <x v="0"/>
    <m/>
    <x v="17"/>
    <n v="5532"/>
    <s v="rhizome"/>
    <s v="non-canopy"/>
    <n v="0"/>
    <n v="7"/>
    <n v="0"/>
    <s v="NA"/>
    <n v="0"/>
    <s v="NA"/>
    <s v="NA"/>
    <s v="NA"/>
    <m/>
    <n v="7"/>
    <e v="#VALUE!"/>
    <e v="#VALUE!"/>
    <m/>
    <n v="1"/>
  </r>
  <r>
    <x v="4"/>
    <x v="0"/>
    <s v="HV1.1"/>
    <x v="0"/>
    <m/>
    <x v="19"/>
    <n v="6325"/>
    <s v="tussock"/>
    <s v="non-canopy"/>
    <n v="0"/>
    <n v="3"/>
    <n v="0"/>
    <n v="0"/>
    <n v="0"/>
    <n v="0"/>
    <n v="0"/>
    <n v="0"/>
    <m/>
    <n v="3"/>
    <n v="1"/>
    <n v="0"/>
    <m/>
    <n v="1"/>
  </r>
  <r>
    <x v="4"/>
    <x v="0"/>
    <s v="HV1.1"/>
    <x v="0"/>
    <m/>
    <x v="26"/>
    <n v="3243"/>
    <s v="none"/>
    <s v="soil-persistent"/>
    <n v="0"/>
    <n v="0"/>
    <n v="0"/>
    <s v="NA"/>
    <n v="0"/>
    <n v="9"/>
    <n v="0"/>
    <n v="0"/>
    <m/>
    <n v="9"/>
    <e v="#VALUE!"/>
    <e v="#VALUE!"/>
    <m/>
    <n v="1"/>
  </r>
  <r>
    <x v="4"/>
    <x v="0"/>
    <s v="HV1.1"/>
    <x v="0"/>
    <m/>
    <x v="1"/>
    <n v="3997"/>
    <s v="lignotuber"/>
    <s v="soil-persistent"/>
    <n v="0"/>
    <n v="1"/>
    <n v="0"/>
    <n v="0"/>
    <n v="0"/>
    <n v="0"/>
    <n v="0"/>
    <n v="0"/>
    <m/>
    <n v="1"/>
    <n v="1"/>
    <n v="0"/>
    <m/>
    <n v="1"/>
  </r>
  <r>
    <x v="4"/>
    <x v="0"/>
    <s v="HV1.1"/>
    <x v="0"/>
    <m/>
    <x v="22"/>
    <n v="2516"/>
    <s v="tussock"/>
    <s v="non-canopy"/>
    <n v="0"/>
    <n v="4"/>
    <n v="0"/>
    <s v="NA"/>
    <n v="0"/>
    <s v="NA"/>
    <s v="NA"/>
    <s v="NA"/>
    <m/>
    <n v="4"/>
    <e v="#VALUE!"/>
    <e v="#VALUE!"/>
    <m/>
    <n v="1"/>
  </r>
  <r>
    <x v="4"/>
    <x v="0"/>
    <s v="HV1.1"/>
    <x v="0"/>
    <m/>
    <x v="44"/>
    <n v="5255"/>
    <s v="basal"/>
    <s v="soil-persistent"/>
    <n v="0"/>
    <n v="0"/>
    <n v="0"/>
    <n v="0"/>
    <n v="0"/>
    <n v="6"/>
    <n v="0"/>
    <n v="0"/>
    <m/>
    <n v="6"/>
    <e v="#DIV/0!"/>
    <e v="#DIV/0!"/>
    <m/>
    <n v="1"/>
  </r>
  <r>
    <x v="4"/>
    <x v="0"/>
    <s v="HV1.1"/>
    <x v="0"/>
    <m/>
    <x v="45"/>
    <n v="3300"/>
    <s v="tussock"/>
    <s v="non-canopy"/>
    <n v="0"/>
    <n v="1"/>
    <n v="0"/>
    <n v="0"/>
    <n v="0"/>
    <n v="0"/>
    <n v="0"/>
    <n v="0"/>
    <m/>
    <n v="1"/>
    <n v="1"/>
    <n v="0"/>
    <m/>
    <n v="1"/>
  </r>
  <r>
    <x v="4"/>
    <x v="0"/>
    <s v="HV1.1"/>
    <x v="0"/>
    <m/>
    <x v="0"/>
    <n v="7766"/>
    <s v="lignotuber"/>
    <s v="canopy"/>
    <n v="0"/>
    <n v="0"/>
    <n v="0"/>
    <n v="1"/>
    <n v="0"/>
    <n v="0"/>
    <n v="0"/>
    <n v="0"/>
    <m/>
    <n v="0"/>
    <n v="0"/>
    <n v="0"/>
    <m/>
    <s v=""/>
  </r>
  <r>
    <x v="4"/>
    <x v="1"/>
    <s v="HV1.2"/>
    <x v="0"/>
    <m/>
    <x v="45"/>
    <n v="3300"/>
    <s v="tussock"/>
    <s v="non-canopy"/>
    <n v="0"/>
    <n v="2"/>
    <n v="0"/>
    <n v="0"/>
    <n v="0"/>
    <n v="0"/>
    <n v="0"/>
    <n v="0"/>
    <m/>
    <n v="2"/>
    <n v="1"/>
    <n v="0"/>
    <m/>
    <n v="1"/>
  </r>
  <r>
    <x v="4"/>
    <x v="1"/>
    <s v="HV1.2"/>
    <x v="0"/>
    <m/>
    <x v="19"/>
    <n v="6325"/>
    <s v="tussock"/>
    <s v="non-canopy"/>
    <n v="0"/>
    <n v="2"/>
    <n v="0"/>
    <n v="0"/>
    <n v="0"/>
    <n v="0"/>
    <n v="0"/>
    <n v="0"/>
    <m/>
    <n v="2"/>
    <n v="1"/>
    <n v="0"/>
    <m/>
    <n v="1"/>
  </r>
  <r>
    <x v="4"/>
    <x v="1"/>
    <s v="HV1.2"/>
    <x v="0"/>
    <m/>
    <x v="18"/>
    <n v="2445"/>
    <s v="tussock"/>
    <s v="non-canopy"/>
    <n v="0"/>
    <n v="1"/>
    <n v="0"/>
    <n v="0"/>
    <n v="0"/>
    <n v="0"/>
    <n v="0"/>
    <n v="0"/>
    <m/>
    <n v="1"/>
    <n v="1"/>
    <n v="0"/>
    <m/>
    <n v="1"/>
  </r>
  <r>
    <x v="4"/>
    <x v="1"/>
    <s v="HV1.2"/>
    <x v="0"/>
    <m/>
    <x v="10"/>
    <n v="2469"/>
    <s v="rhizome"/>
    <s v="non-canopy"/>
    <n v="0"/>
    <n v="5"/>
    <n v="0"/>
    <n v="0"/>
    <n v="0"/>
    <n v="0"/>
    <n v="0"/>
    <n v="0"/>
    <m/>
    <n v="5"/>
    <n v="1"/>
    <n v="0"/>
    <m/>
    <n v="1"/>
  </r>
  <r>
    <x v="4"/>
    <x v="1"/>
    <s v="HV1.2"/>
    <x v="0"/>
    <m/>
    <x v="17"/>
    <n v="5532"/>
    <s v="rhizome"/>
    <s v="non-canopy"/>
    <n v="0"/>
    <n v="3"/>
    <n v="0"/>
    <s v="NA"/>
    <n v="0"/>
    <s v="NA"/>
    <s v="NA"/>
    <s v="NA"/>
    <m/>
    <n v="3"/>
    <e v="#VALUE!"/>
    <e v="#VALUE!"/>
    <m/>
    <n v="1"/>
  </r>
  <r>
    <x v="4"/>
    <x v="1"/>
    <s v="HV1.2"/>
    <x v="0"/>
    <m/>
    <x v="20"/>
    <n v="2557"/>
    <s v="rhizome"/>
    <s v="transient"/>
    <n v="0"/>
    <n v="5"/>
    <n v="0"/>
    <s v="NA"/>
    <n v="3"/>
    <n v="0"/>
    <n v="0"/>
    <n v="0"/>
    <m/>
    <n v="5"/>
    <e v="#VALUE!"/>
    <e v="#VALUE!"/>
    <m/>
    <n v="1"/>
  </r>
  <r>
    <x v="4"/>
    <x v="1"/>
    <s v="HV1.2"/>
    <x v="0"/>
    <m/>
    <x v="23"/>
    <n v="7138"/>
    <s v="rhizome"/>
    <s v="transient"/>
    <n v="0"/>
    <n v="4"/>
    <n v="0"/>
    <s v="NA"/>
    <n v="0"/>
    <s v="NA"/>
    <s v="NA"/>
    <s v="NA"/>
    <m/>
    <n v="4"/>
    <e v="#VALUE!"/>
    <e v="#VALUE!"/>
    <m/>
    <n v="1"/>
  </r>
  <r>
    <x v="4"/>
    <x v="1"/>
    <s v="HV1.2"/>
    <x v="0"/>
    <m/>
    <x v="9"/>
    <n v="8875"/>
    <s v="lignotuber"/>
    <s v="soil-persistent"/>
    <n v="0"/>
    <n v="0"/>
    <n v="0"/>
    <n v="0"/>
    <n v="0"/>
    <n v="3"/>
    <n v="0"/>
    <n v="0"/>
    <m/>
    <n v="3"/>
    <e v="#DIV/0!"/>
    <e v="#DIV/0!"/>
    <m/>
    <n v="1"/>
  </r>
  <r>
    <x v="4"/>
    <x v="1"/>
    <s v="HV1.2"/>
    <x v="0"/>
    <m/>
    <x v="44"/>
    <n v="5255"/>
    <s v="basal"/>
    <s v="soil-persistent"/>
    <n v="0"/>
    <n v="4"/>
    <n v="0"/>
    <n v="0"/>
    <n v="0"/>
    <n v="2"/>
    <n v="0"/>
    <n v="0"/>
    <m/>
    <n v="6"/>
    <n v="1"/>
    <n v="0.5"/>
    <m/>
    <n v="1"/>
  </r>
  <r>
    <x v="4"/>
    <x v="1"/>
    <s v="HV1.2"/>
    <x v="0"/>
    <m/>
    <x v="1"/>
    <n v="3997"/>
    <s v="lignotuber"/>
    <s v="soil-persistent"/>
    <n v="0"/>
    <n v="3"/>
    <n v="0"/>
    <n v="0"/>
    <n v="0"/>
    <n v="0"/>
    <n v="0"/>
    <n v="0"/>
    <m/>
    <n v="3"/>
    <n v="1"/>
    <n v="0"/>
    <m/>
    <n v="1"/>
  </r>
  <r>
    <x v="4"/>
    <x v="1"/>
    <s v="HV1.2"/>
    <x v="0"/>
    <m/>
    <x v="22"/>
    <n v="2516"/>
    <s v="tussock"/>
    <s v="non-canopy"/>
    <n v="0"/>
    <n v="1"/>
    <n v="0"/>
    <s v="NA"/>
    <n v="0"/>
    <s v="NA"/>
    <s v="NA"/>
    <s v="NA"/>
    <m/>
    <n v="1"/>
    <e v="#VALUE!"/>
    <e v="#VALUE!"/>
    <m/>
    <n v="1"/>
  </r>
  <r>
    <x v="4"/>
    <x v="2"/>
    <s v="HV1.3"/>
    <x v="0"/>
    <m/>
    <x v="10"/>
    <n v="2469"/>
    <s v="rhizome"/>
    <s v="non-canopy"/>
    <n v="0"/>
    <n v="8"/>
    <n v="0"/>
    <n v="0"/>
    <n v="0"/>
    <n v="0"/>
    <n v="0"/>
    <n v="0"/>
    <m/>
    <n v="8"/>
    <n v="1"/>
    <n v="0"/>
    <m/>
    <n v="1"/>
  </r>
  <r>
    <x v="4"/>
    <x v="2"/>
    <s v="HV1.3"/>
    <x v="0"/>
    <m/>
    <x v="45"/>
    <n v="3300"/>
    <s v="tussock"/>
    <s v="non-canopy"/>
    <n v="0"/>
    <n v="2"/>
    <n v="0"/>
    <n v="0"/>
    <n v="0"/>
    <n v="0"/>
    <n v="0"/>
    <n v="0"/>
    <m/>
    <n v="2"/>
    <n v="1"/>
    <n v="0"/>
    <m/>
    <n v="1"/>
  </r>
  <r>
    <x v="4"/>
    <x v="2"/>
    <s v="HV1.3"/>
    <x v="0"/>
    <m/>
    <x v="20"/>
    <n v="2557"/>
    <s v="rhizome"/>
    <s v="transient"/>
    <n v="0"/>
    <n v="7"/>
    <n v="0"/>
    <s v="NA"/>
    <n v="0"/>
    <n v="0"/>
    <n v="0"/>
    <n v="0"/>
    <m/>
    <n v="7"/>
    <e v="#VALUE!"/>
    <e v="#VALUE!"/>
    <m/>
    <n v="1"/>
  </r>
  <r>
    <x v="4"/>
    <x v="2"/>
    <s v="HV1.3"/>
    <x v="0"/>
    <m/>
    <x v="1"/>
    <n v="3997"/>
    <s v="lignotuber"/>
    <s v="soil-persistent"/>
    <n v="0"/>
    <n v="3"/>
    <n v="0"/>
    <n v="0"/>
    <n v="0"/>
    <n v="0"/>
    <n v="0"/>
    <n v="0"/>
    <m/>
    <n v="3"/>
    <n v="1"/>
    <n v="0"/>
    <m/>
    <n v="1"/>
  </r>
  <r>
    <x v="4"/>
    <x v="2"/>
    <s v="HV1.3"/>
    <x v="0"/>
    <m/>
    <x v="17"/>
    <n v="5532"/>
    <s v="rhizome"/>
    <s v="non-canopy"/>
    <n v="0"/>
    <n v="3"/>
    <n v="0"/>
    <s v="NA"/>
    <n v="0"/>
    <s v="NA"/>
    <s v="NA"/>
    <s v="NA"/>
    <m/>
    <n v="3"/>
    <e v="#VALUE!"/>
    <e v="#VALUE!"/>
    <m/>
    <n v="1"/>
  </r>
  <r>
    <x v="4"/>
    <x v="2"/>
    <s v="HV1.3"/>
    <x v="0"/>
    <m/>
    <x v="19"/>
    <n v="6325"/>
    <s v="tussock"/>
    <s v="non-canopy"/>
    <n v="0"/>
    <n v="1"/>
    <n v="0"/>
    <n v="0"/>
    <n v="0"/>
    <n v="0"/>
    <n v="0"/>
    <n v="0"/>
    <m/>
    <n v="1"/>
    <n v="1"/>
    <n v="0"/>
    <m/>
    <n v="1"/>
  </r>
  <r>
    <x v="4"/>
    <x v="3"/>
    <s v="HV1.4"/>
    <x v="0"/>
    <m/>
    <x v="10"/>
    <n v="2469"/>
    <s v="rhizome"/>
    <s v="non-canopy"/>
    <n v="0"/>
    <n v="3"/>
    <n v="0"/>
    <n v="0"/>
    <n v="0"/>
    <n v="0"/>
    <n v="0"/>
    <n v="0"/>
    <m/>
    <n v="3"/>
    <n v="1"/>
    <n v="0"/>
    <m/>
    <n v="1"/>
  </r>
  <r>
    <x v="4"/>
    <x v="3"/>
    <s v="HV1.4"/>
    <x v="0"/>
    <m/>
    <x v="45"/>
    <n v="3300"/>
    <s v="tussock"/>
    <s v="non-canopy"/>
    <n v="0"/>
    <n v="2"/>
    <n v="0"/>
    <n v="0"/>
    <n v="0"/>
    <n v="0"/>
    <n v="0"/>
    <n v="0"/>
    <m/>
    <n v="2"/>
    <n v="1"/>
    <n v="0"/>
    <m/>
    <n v="1"/>
  </r>
  <r>
    <x v="4"/>
    <x v="3"/>
    <s v="HV1.4"/>
    <x v="0"/>
    <m/>
    <x v="19"/>
    <n v="6325"/>
    <s v="tussock"/>
    <s v="non-canopy"/>
    <n v="0"/>
    <n v="2"/>
    <n v="0"/>
    <n v="0"/>
    <n v="0"/>
    <n v="0"/>
    <n v="0"/>
    <n v="0"/>
    <m/>
    <n v="2"/>
    <n v="1"/>
    <n v="0"/>
    <m/>
    <n v="1"/>
  </r>
  <r>
    <x v="4"/>
    <x v="3"/>
    <s v="HV1.4"/>
    <x v="0"/>
    <m/>
    <x v="18"/>
    <n v="2445"/>
    <s v="tussock"/>
    <s v="non-canopy"/>
    <n v="0"/>
    <n v="2"/>
    <n v="0"/>
    <n v="0"/>
    <n v="0"/>
    <n v="0"/>
    <n v="0"/>
    <n v="0"/>
    <m/>
    <n v="2"/>
    <n v="1"/>
    <n v="0"/>
    <m/>
    <n v="1"/>
  </r>
  <r>
    <x v="4"/>
    <x v="3"/>
    <s v="HV1.4"/>
    <x v="0"/>
    <m/>
    <x v="20"/>
    <n v="2557"/>
    <s v="rhizome"/>
    <s v="transient"/>
    <n v="0"/>
    <n v="4"/>
    <n v="0"/>
    <s v="NA"/>
    <n v="0"/>
    <n v="0"/>
    <n v="0"/>
    <n v="0"/>
    <m/>
    <n v="4"/>
    <e v="#VALUE!"/>
    <e v="#VALUE!"/>
    <m/>
    <n v="1"/>
  </r>
  <r>
    <x v="4"/>
    <x v="3"/>
    <s v="HV1.4"/>
    <x v="0"/>
    <m/>
    <x v="17"/>
    <n v="5532"/>
    <s v="rhizome"/>
    <s v="non-canopy"/>
    <n v="0"/>
    <n v="3"/>
    <n v="0"/>
    <s v="NA"/>
    <n v="0"/>
    <s v="NA"/>
    <s v="NA"/>
    <s v="NA"/>
    <m/>
    <n v="3"/>
    <e v="#VALUE!"/>
    <e v="#VALUE!"/>
    <m/>
    <n v="1"/>
  </r>
  <r>
    <x v="4"/>
    <x v="3"/>
    <s v="HV1.4"/>
    <x v="0"/>
    <m/>
    <x v="1"/>
    <n v="3997"/>
    <s v="rhizome"/>
    <s v="soil-persistent"/>
    <n v="0"/>
    <n v="1"/>
    <n v="0"/>
    <n v="0"/>
    <n v="0"/>
    <n v="0"/>
    <n v="0"/>
    <n v="0"/>
    <m/>
    <n v="1"/>
    <n v="1"/>
    <n v="0"/>
    <m/>
    <n v="1"/>
  </r>
  <r>
    <x v="4"/>
    <x v="3"/>
    <s v="HV1.4"/>
    <x v="0"/>
    <m/>
    <x v="46"/>
    <n v="2602"/>
    <s v="none"/>
    <s v="soil-persistent"/>
    <n v="0"/>
    <n v="0"/>
    <n v="0"/>
    <n v="2"/>
    <n v="0"/>
    <n v="0"/>
    <n v="0"/>
    <n v="0"/>
    <m/>
    <n v="0"/>
    <n v="0"/>
    <n v="0"/>
    <m/>
    <s v=""/>
  </r>
  <r>
    <x v="4"/>
    <x v="4"/>
    <s v="HV1.5"/>
    <x v="0"/>
    <m/>
    <x v="1"/>
    <n v="3997"/>
    <s v="lignotuber"/>
    <s v="soil-persistent"/>
    <n v="0"/>
    <n v="5"/>
    <n v="0"/>
    <n v="0"/>
    <n v="0"/>
    <n v="0"/>
    <n v="0"/>
    <n v="0"/>
    <m/>
    <n v="5"/>
    <n v="1"/>
    <n v="0"/>
    <m/>
    <n v="1"/>
  </r>
  <r>
    <x v="4"/>
    <x v="4"/>
    <s v="HV1.5"/>
    <x v="0"/>
    <m/>
    <x v="0"/>
    <n v="7766"/>
    <s v="lignotuber"/>
    <s v="canopy"/>
    <n v="0"/>
    <n v="1"/>
    <n v="0"/>
    <n v="1"/>
    <n v="0"/>
    <n v="0"/>
    <n v="0"/>
    <n v="0"/>
    <m/>
    <n v="1"/>
    <n v="0.5"/>
    <n v="0"/>
    <m/>
    <n v="1"/>
  </r>
  <r>
    <x v="4"/>
    <x v="4"/>
    <s v="HV1.5"/>
    <x v="0"/>
    <m/>
    <x v="45"/>
    <n v="3300"/>
    <s v="tussock"/>
    <s v="non-canopy"/>
    <n v="0"/>
    <n v="3"/>
    <n v="0"/>
    <n v="0"/>
    <n v="0"/>
    <n v="0"/>
    <n v="0"/>
    <n v="0"/>
    <m/>
    <n v="3"/>
    <n v="1"/>
    <n v="0"/>
    <m/>
    <n v="1"/>
  </r>
  <r>
    <x v="4"/>
    <x v="4"/>
    <s v="HV1.5"/>
    <x v="0"/>
    <m/>
    <x v="19"/>
    <n v="6325"/>
    <s v="tussock"/>
    <s v="non-canopy"/>
    <n v="0"/>
    <n v="7"/>
    <n v="0"/>
    <n v="0"/>
    <n v="0"/>
    <n v="0"/>
    <n v="0"/>
    <n v="0"/>
    <m/>
    <n v="7"/>
    <n v="1"/>
    <n v="0"/>
    <m/>
    <n v="1"/>
  </r>
  <r>
    <x v="4"/>
    <x v="4"/>
    <s v="HV1.5"/>
    <x v="0"/>
    <m/>
    <x v="10"/>
    <n v="2469"/>
    <s v="rhizome"/>
    <s v="non-canopy"/>
    <n v="0"/>
    <n v="3"/>
    <n v="0"/>
    <n v="0"/>
    <n v="0"/>
    <n v="0"/>
    <n v="0"/>
    <n v="0"/>
    <m/>
    <n v="3"/>
    <n v="1"/>
    <n v="0"/>
    <m/>
    <n v="1"/>
  </r>
  <r>
    <x v="4"/>
    <x v="4"/>
    <s v="HV1.5"/>
    <x v="0"/>
    <m/>
    <x v="20"/>
    <n v="2557"/>
    <s v="rhizome"/>
    <s v="transient"/>
    <n v="0"/>
    <n v="20"/>
    <n v="0"/>
    <s v="NA"/>
    <n v="1"/>
    <n v="0"/>
    <n v="0"/>
    <n v="0"/>
    <m/>
    <n v="20"/>
    <e v="#VALUE!"/>
    <e v="#VALUE!"/>
    <m/>
    <n v="1"/>
  </r>
  <r>
    <x v="4"/>
    <x v="4"/>
    <s v="HV1.5"/>
    <x v="0"/>
    <m/>
    <x v="29"/>
    <n v="10605"/>
    <s v="rhizome"/>
    <s v="non-canopy"/>
    <n v="0"/>
    <n v="2"/>
    <n v="0"/>
    <s v="NA"/>
    <n v="0"/>
    <s v="NA"/>
    <s v="NA"/>
    <s v="NA"/>
    <m/>
    <n v="2"/>
    <e v="#VALUE!"/>
    <e v="#VALUE!"/>
    <m/>
    <n v="1"/>
  </r>
  <r>
    <x v="4"/>
    <x v="4"/>
    <s v="HV1.5"/>
    <x v="0"/>
    <m/>
    <x v="17"/>
    <n v="5532"/>
    <s v="rhizome"/>
    <s v="non-canopy"/>
    <n v="0"/>
    <n v="6"/>
    <n v="0"/>
    <s v="NA"/>
    <n v="0"/>
    <s v="NA"/>
    <s v="NA"/>
    <s v="NA"/>
    <m/>
    <n v="6"/>
    <e v="#VALUE!"/>
    <e v="#VALUE!"/>
    <m/>
    <n v="1"/>
  </r>
  <r>
    <x v="4"/>
    <x v="4"/>
    <s v="HV1.5"/>
    <x v="0"/>
    <m/>
    <x v="46"/>
    <n v="2602"/>
    <s v="none"/>
    <s v="soil-persistent"/>
    <n v="0"/>
    <n v="0"/>
    <n v="0"/>
    <n v="3"/>
    <n v="0"/>
    <n v="0"/>
    <n v="0"/>
    <n v="0"/>
    <m/>
    <n v="0"/>
    <n v="0"/>
    <n v="0"/>
    <m/>
    <s v=""/>
  </r>
  <r>
    <x v="4"/>
    <x v="5"/>
    <s v="HV1.6"/>
    <x v="0"/>
    <m/>
    <x v="19"/>
    <n v="6325"/>
    <s v="tussock"/>
    <s v="non-canopy"/>
    <n v="0"/>
    <n v="4"/>
    <n v="0"/>
    <n v="0"/>
    <n v="0"/>
    <n v="0"/>
    <n v="0"/>
    <n v="0"/>
    <m/>
    <n v="4"/>
    <n v="1"/>
    <n v="0"/>
    <m/>
    <n v="1"/>
  </r>
  <r>
    <x v="4"/>
    <x v="5"/>
    <s v="HV1.6"/>
    <x v="0"/>
    <m/>
    <x v="10"/>
    <n v="2469"/>
    <s v="rhizome"/>
    <s v="non-canopy"/>
    <n v="0"/>
    <n v="3"/>
    <n v="0"/>
    <n v="0"/>
    <n v="0"/>
    <n v="0"/>
    <n v="0"/>
    <n v="0"/>
    <m/>
    <n v="3"/>
    <n v="1"/>
    <n v="0"/>
    <m/>
    <n v="1"/>
  </r>
  <r>
    <x v="4"/>
    <x v="5"/>
    <s v="HV1.6"/>
    <x v="0"/>
    <m/>
    <x v="20"/>
    <n v="2557"/>
    <s v="rhizome"/>
    <s v="transient"/>
    <n v="0"/>
    <n v="6"/>
    <n v="0"/>
    <s v="NA"/>
    <n v="0"/>
    <n v="0"/>
    <n v="0"/>
    <n v="0"/>
    <m/>
    <n v="6"/>
    <e v="#VALUE!"/>
    <e v="#VALUE!"/>
    <m/>
    <n v="1"/>
  </r>
  <r>
    <x v="4"/>
    <x v="5"/>
    <s v="HV1.6"/>
    <x v="0"/>
    <m/>
    <x v="1"/>
    <n v="3997"/>
    <s v="lignotuber"/>
    <s v="soil-persistent"/>
    <n v="0"/>
    <n v="3"/>
    <n v="0"/>
    <n v="0"/>
    <n v="0"/>
    <n v="0"/>
    <n v="0"/>
    <n v="0"/>
    <m/>
    <n v="3"/>
    <n v="1"/>
    <n v="0"/>
    <m/>
    <n v="1"/>
  </r>
  <r>
    <x v="4"/>
    <x v="5"/>
    <s v="HV1.6"/>
    <x v="0"/>
    <m/>
    <x v="17"/>
    <n v="5532"/>
    <s v="rhizome"/>
    <s v="non-canopy"/>
    <n v="0"/>
    <n v="4"/>
    <n v="0"/>
    <s v="NA"/>
    <n v="0"/>
    <s v="NA"/>
    <s v="NA"/>
    <s v="NA"/>
    <m/>
    <n v="4"/>
    <e v="#VALUE!"/>
    <e v="#VALUE!"/>
    <m/>
    <n v="1"/>
  </r>
  <r>
    <x v="4"/>
    <x v="5"/>
    <s v="HV1.6"/>
    <x v="0"/>
    <m/>
    <x v="44"/>
    <n v="5255"/>
    <s v="basal"/>
    <s v="soil-persistent"/>
    <n v="0"/>
    <n v="0"/>
    <n v="0"/>
    <n v="0"/>
    <n v="0"/>
    <n v="1"/>
    <n v="0"/>
    <n v="0"/>
    <m/>
    <n v="1"/>
    <e v="#DIV/0!"/>
    <e v="#DIV/0!"/>
    <m/>
    <n v="1"/>
  </r>
  <r>
    <x v="4"/>
    <x v="6"/>
    <s v="HV1.7"/>
    <x v="0"/>
    <m/>
    <x v="1"/>
    <n v="3997"/>
    <s v="lignotuber"/>
    <s v="soil-persistent"/>
    <n v="0"/>
    <n v="2"/>
    <n v="0"/>
    <n v="0"/>
    <n v="0"/>
    <n v="0"/>
    <n v="0"/>
    <n v="0"/>
    <m/>
    <n v="2"/>
    <n v="1"/>
    <n v="0"/>
    <m/>
    <n v="1"/>
  </r>
  <r>
    <x v="4"/>
    <x v="6"/>
    <s v="HV1.7"/>
    <x v="0"/>
    <m/>
    <x v="22"/>
    <n v="2516"/>
    <s v="tussock"/>
    <s v="non-canopy"/>
    <n v="0"/>
    <n v="2"/>
    <n v="0"/>
    <s v="NA"/>
    <n v="0"/>
    <s v="NA"/>
    <s v="NA"/>
    <s v="NA"/>
    <m/>
    <n v="2"/>
    <e v="#VALUE!"/>
    <e v="#VALUE!"/>
    <m/>
    <n v="1"/>
  </r>
  <r>
    <x v="4"/>
    <x v="6"/>
    <s v="HV1.7"/>
    <x v="0"/>
    <m/>
    <x v="20"/>
    <n v="2557"/>
    <s v="rhizome"/>
    <s v="transient"/>
    <n v="0"/>
    <n v="2"/>
    <n v="0"/>
    <s v="NA"/>
    <n v="0"/>
    <n v="0"/>
    <n v="0"/>
    <n v="0"/>
    <m/>
    <n v="2"/>
    <e v="#VALUE!"/>
    <e v="#VALUE!"/>
    <m/>
    <n v="1"/>
  </r>
  <r>
    <x v="4"/>
    <x v="6"/>
    <s v="HV1.7"/>
    <x v="0"/>
    <m/>
    <x v="26"/>
    <n v="3243"/>
    <s v="none"/>
    <s v="soil-persistent"/>
    <n v="0"/>
    <n v="0"/>
    <n v="0"/>
    <s v="NA"/>
    <n v="0"/>
    <n v="8"/>
    <n v="0"/>
    <n v="0"/>
    <m/>
    <n v="8"/>
    <e v="#VALUE!"/>
    <e v="#VALUE!"/>
    <m/>
    <n v="1"/>
  </r>
  <r>
    <x v="4"/>
    <x v="6"/>
    <s v="HV1.7"/>
    <x v="0"/>
    <m/>
    <x v="17"/>
    <n v="5532"/>
    <s v="rhizome"/>
    <s v="non-canopy"/>
    <n v="0"/>
    <n v="2"/>
    <n v="0"/>
    <s v="NA"/>
    <n v="0"/>
    <s v="NA"/>
    <s v="NA"/>
    <s v="NA"/>
    <m/>
    <n v="2"/>
    <e v="#VALUE!"/>
    <e v="#VALUE!"/>
    <m/>
    <n v="1"/>
  </r>
  <r>
    <x v="4"/>
    <x v="6"/>
    <s v="HV1.7"/>
    <x v="0"/>
    <m/>
    <x v="16"/>
    <n v="2603"/>
    <s v="basal"/>
    <s v="soil-persistent"/>
    <n v="0"/>
    <n v="0"/>
    <n v="0"/>
    <n v="4"/>
    <n v="0"/>
    <n v="0"/>
    <n v="0"/>
    <n v="0"/>
    <m/>
    <n v="0"/>
    <n v="0"/>
    <n v="0"/>
    <m/>
    <s v=""/>
  </r>
  <r>
    <x v="4"/>
    <x v="6"/>
    <s v="HV1.7"/>
    <x v="0"/>
    <m/>
    <x v="9"/>
    <n v="8875"/>
    <s v="lignotuber"/>
    <s v="soil-persistent"/>
    <n v="0"/>
    <n v="0"/>
    <n v="0"/>
    <n v="1"/>
    <n v="0"/>
    <n v="0"/>
    <n v="0"/>
    <n v="0"/>
    <m/>
    <n v="0"/>
    <n v="0"/>
    <n v="0"/>
    <m/>
    <s v=""/>
  </r>
  <r>
    <x v="4"/>
    <x v="7"/>
    <s v="HV1.8"/>
    <x v="0"/>
    <m/>
    <x v="18"/>
    <n v="2445"/>
    <s v="tussock"/>
    <s v="non-canopy"/>
    <n v="0"/>
    <n v="2"/>
    <n v="0"/>
    <n v="0"/>
    <n v="0"/>
    <n v="0"/>
    <n v="0"/>
    <n v="0"/>
    <m/>
    <n v="2"/>
    <n v="1"/>
    <n v="0"/>
    <m/>
    <n v="1"/>
  </r>
  <r>
    <x v="4"/>
    <x v="7"/>
    <s v="HV1.8"/>
    <x v="0"/>
    <m/>
    <x v="22"/>
    <n v="2516"/>
    <s v="tussock"/>
    <s v="non-canopy"/>
    <n v="0"/>
    <n v="2"/>
    <n v="0"/>
    <s v="NA"/>
    <n v="0"/>
    <s v="NA"/>
    <s v="NA"/>
    <s v="NA"/>
    <m/>
    <n v="2"/>
    <e v="#VALUE!"/>
    <e v="#VALUE!"/>
    <m/>
    <n v="1"/>
  </r>
  <r>
    <x v="4"/>
    <x v="7"/>
    <s v="HV1.8"/>
    <x v="0"/>
    <m/>
    <x v="26"/>
    <n v="3243"/>
    <s v="none"/>
    <s v="soil-persistent"/>
    <n v="0"/>
    <n v="0"/>
    <n v="0"/>
    <s v="NA"/>
    <n v="0"/>
    <n v="4"/>
    <n v="0"/>
    <n v="0"/>
    <m/>
    <n v="4"/>
    <e v="#VALUE!"/>
    <e v="#VALUE!"/>
    <m/>
    <n v="1"/>
  </r>
  <r>
    <x v="4"/>
    <x v="7"/>
    <s v="HV1.8"/>
    <x v="0"/>
    <m/>
    <x v="1"/>
    <n v="3997"/>
    <s v="lignotuber"/>
    <s v="soil-persistent"/>
    <n v="0"/>
    <n v="1"/>
    <n v="0"/>
    <n v="0"/>
    <n v="0"/>
    <n v="0"/>
    <n v="0"/>
    <n v="0"/>
    <m/>
    <n v="1"/>
    <n v="1"/>
    <n v="0"/>
    <m/>
    <n v="1"/>
  </r>
  <r>
    <x v="4"/>
    <x v="7"/>
    <s v="HV1.8"/>
    <x v="0"/>
    <m/>
    <x v="29"/>
    <n v="10605"/>
    <s v="rhizome"/>
    <s v="non-canopy"/>
    <n v="0"/>
    <n v="1"/>
    <n v="0"/>
    <s v="NA"/>
    <n v="0"/>
    <s v="NA"/>
    <s v="NA"/>
    <s v="NA"/>
    <m/>
    <n v="1"/>
    <e v="#VALUE!"/>
    <e v="#VALUE!"/>
    <m/>
    <n v="1"/>
  </r>
  <r>
    <x v="4"/>
    <x v="8"/>
    <s v="HV1.9"/>
    <x v="0"/>
    <m/>
    <x v="0"/>
    <n v="7766"/>
    <s v="lignotuber"/>
    <s v="canopy"/>
    <n v="0"/>
    <n v="4"/>
    <n v="0"/>
    <n v="0"/>
    <n v="0"/>
    <n v="0"/>
    <n v="0"/>
    <n v="0"/>
    <m/>
    <n v="4"/>
    <n v="1"/>
    <n v="0"/>
    <m/>
    <n v="1"/>
  </r>
  <r>
    <x v="4"/>
    <x v="8"/>
    <s v="HV1.9"/>
    <x v="0"/>
    <m/>
    <x v="18"/>
    <n v="2445"/>
    <s v="tussock"/>
    <s v="non-canopy"/>
    <n v="0"/>
    <n v="4"/>
    <n v="0"/>
    <n v="0"/>
    <n v="0"/>
    <n v="0"/>
    <n v="0"/>
    <n v="0"/>
    <m/>
    <n v="4"/>
    <n v="1"/>
    <n v="0"/>
    <m/>
    <n v="1"/>
  </r>
  <r>
    <x v="4"/>
    <x v="8"/>
    <s v="HV1.9"/>
    <x v="0"/>
    <m/>
    <x v="19"/>
    <n v="6325"/>
    <s v="tussock"/>
    <s v="non-canopy"/>
    <n v="0"/>
    <n v="2"/>
    <n v="0"/>
    <n v="0"/>
    <n v="0"/>
    <n v="0"/>
    <n v="0"/>
    <n v="0"/>
    <m/>
    <n v="2"/>
    <n v="1"/>
    <n v="0"/>
    <m/>
    <n v="1"/>
  </r>
  <r>
    <x v="4"/>
    <x v="8"/>
    <s v="HV1.9"/>
    <x v="0"/>
    <m/>
    <x v="20"/>
    <n v="2557"/>
    <s v="rhizome"/>
    <s v="transient"/>
    <n v="0"/>
    <n v="12"/>
    <n v="0"/>
    <s v="NA"/>
    <n v="0"/>
    <n v="0"/>
    <n v="0"/>
    <n v="0"/>
    <m/>
    <n v="12"/>
    <e v="#VALUE!"/>
    <e v="#VALUE!"/>
    <m/>
    <n v="1"/>
  </r>
  <r>
    <x v="4"/>
    <x v="8"/>
    <s v="HV1.9"/>
    <x v="0"/>
    <m/>
    <x v="47"/>
    <n v="3574"/>
    <s v="tuber"/>
    <s v="transient"/>
    <n v="0"/>
    <n v="2"/>
    <n v="0"/>
    <s v="NA"/>
    <n v="0"/>
    <s v="NA"/>
    <s v="NA"/>
    <s v="NA"/>
    <m/>
    <n v="2"/>
    <e v="#VALUE!"/>
    <e v="#VALUE!"/>
    <m/>
    <n v="1"/>
  </r>
  <r>
    <x v="4"/>
    <x v="8"/>
    <s v="HV1.9"/>
    <x v="0"/>
    <m/>
    <x v="21"/>
    <n v="1377"/>
    <s v="rhizome"/>
    <s v="non-canopy"/>
    <n v="0"/>
    <n v="1"/>
    <n v="0"/>
    <s v="NA"/>
    <n v="0"/>
    <n v="0"/>
    <n v="0"/>
    <n v="0"/>
    <m/>
    <n v="1"/>
    <e v="#VALUE!"/>
    <e v="#VALUE!"/>
    <m/>
    <n v="1"/>
  </r>
  <r>
    <x v="4"/>
    <x v="8"/>
    <s v="HV1.9"/>
    <x v="0"/>
    <m/>
    <x v="1"/>
    <n v="3997"/>
    <s v="lignotuber"/>
    <s v="soil-persistent"/>
    <n v="0"/>
    <n v="2"/>
    <n v="0"/>
    <n v="0"/>
    <n v="0"/>
    <n v="0"/>
    <n v="0"/>
    <n v="0"/>
    <m/>
    <n v="2"/>
    <n v="1"/>
    <n v="0"/>
    <m/>
    <n v="1"/>
  </r>
  <r>
    <x v="4"/>
    <x v="8"/>
    <s v="HV1.9"/>
    <x v="0"/>
    <m/>
    <x v="17"/>
    <n v="5532"/>
    <s v="rhizome"/>
    <s v="non-canopy"/>
    <n v="0"/>
    <n v="2"/>
    <n v="0"/>
    <s v="NA"/>
    <n v="0"/>
    <s v="NA"/>
    <s v="NA"/>
    <s v="NA"/>
    <m/>
    <n v="2"/>
    <e v="#VALUE!"/>
    <e v="#VALUE!"/>
    <m/>
    <n v="1"/>
  </r>
  <r>
    <x v="4"/>
    <x v="8"/>
    <s v="HV1.9"/>
    <x v="0"/>
    <m/>
    <x v="22"/>
    <n v="2516"/>
    <s v="tussock"/>
    <s v="non-canopy"/>
    <n v="0"/>
    <n v="1"/>
    <n v="0"/>
    <s v="NA"/>
    <n v="0"/>
    <s v="NA"/>
    <s v="NA"/>
    <s v="NA"/>
    <m/>
    <n v="1"/>
    <e v="#VALUE!"/>
    <e v="#VALUE!"/>
    <m/>
    <n v="1"/>
  </r>
  <r>
    <x v="4"/>
    <x v="8"/>
    <s v="HV1.9"/>
    <x v="0"/>
    <m/>
    <x v="29"/>
    <n v="10605"/>
    <s v="rhizome"/>
    <s v="non-canopy"/>
    <n v="0"/>
    <n v="1"/>
    <n v="0"/>
    <s v="NA"/>
    <n v="0"/>
    <s v="NA"/>
    <s v="NA"/>
    <s v="NA"/>
    <m/>
    <n v="1"/>
    <e v="#VALUE!"/>
    <e v="#VALUE!"/>
    <m/>
    <n v="1"/>
  </r>
  <r>
    <x v="4"/>
    <x v="8"/>
    <s v="HV1.9"/>
    <x v="0"/>
    <m/>
    <x v="48"/>
    <n v="3567"/>
    <s v="tussock"/>
    <s v="non-canopy"/>
    <n v="0"/>
    <n v="3"/>
    <n v="0"/>
    <s v="NA"/>
    <n v="0"/>
    <s v="NA"/>
    <s v="NA"/>
    <s v="NA"/>
    <m/>
    <n v="3"/>
    <e v="#VALUE!"/>
    <e v="#VALUE!"/>
    <m/>
    <n v="1"/>
  </r>
  <r>
    <x v="4"/>
    <x v="8"/>
    <s v="HV1.9"/>
    <x v="0"/>
    <m/>
    <x v="45"/>
    <n v="3300"/>
    <s v="tussock"/>
    <s v="non-canopy"/>
    <n v="0"/>
    <n v="1"/>
    <n v="0"/>
    <n v="0"/>
    <n v="0"/>
    <n v="0"/>
    <n v="0"/>
    <n v="0"/>
    <m/>
    <n v="1"/>
    <n v="1"/>
    <n v="0"/>
    <m/>
    <n v="1"/>
  </r>
  <r>
    <x v="4"/>
    <x v="9"/>
    <s v="HV1.10"/>
    <x v="0"/>
    <m/>
    <x v="48"/>
    <n v="3567"/>
    <s v="tussock"/>
    <s v="non-canopy"/>
    <n v="0"/>
    <n v="5"/>
    <n v="0"/>
    <s v="NA"/>
    <n v="0"/>
    <s v="NA"/>
    <s v="NA"/>
    <s v="NA"/>
    <m/>
    <n v="5"/>
    <e v="#VALUE!"/>
    <e v="#VALUE!"/>
    <m/>
    <n v="1"/>
  </r>
  <r>
    <x v="4"/>
    <x v="9"/>
    <s v="HV1.10"/>
    <x v="0"/>
    <m/>
    <x v="45"/>
    <n v="3300"/>
    <s v="tussock"/>
    <s v="non-canopy"/>
    <n v="0"/>
    <n v="2"/>
    <n v="0"/>
    <n v="0"/>
    <n v="0"/>
    <n v="0"/>
    <n v="0"/>
    <n v="0"/>
    <m/>
    <n v="2"/>
    <n v="1"/>
    <n v="0"/>
    <m/>
    <n v="1"/>
  </r>
  <r>
    <x v="4"/>
    <x v="9"/>
    <s v="HV1.10"/>
    <x v="0"/>
    <m/>
    <x v="18"/>
    <n v="2445"/>
    <s v="tussock"/>
    <s v="non-canopy"/>
    <n v="0"/>
    <n v="2"/>
    <n v="0"/>
    <n v="0"/>
    <n v="0"/>
    <n v="0"/>
    <n v="0"/>
    <n v="0"/>
    <m/>
    <n v="2"/>
    <n v="1"/>
    <n v="0"/>
    <m/>
    <n v="1"/>
  </r>
  <r>
    <x v="4"/>
    <x v="9"/>
    <s v="HV1.10"/>
    <x v="0"/>
    <m/>
    <x v="19"/>
    <n v="6325"/>
    <s v="tussock"/>
    <s v="non-canopy"/>
    <n v="0"/>
    <n v="1"/>
    <n v="0"/>
    <n v="0"/>
    <n v="0"/>
    <n v="0"/>
    <n v="0"/>
    <n v="0"/>
    <m/>
    <n v="1"/>
    <n v="1"/>
    <n v="0"/>
    <m/>
    <n v="1"/>
  </r>
  <r>
    <x v="4"/>
    <x v="9"/>
    <s v="HV1.10"/>
    <x v="0"/>
    <m/>
    <x v="1"/>
    <n v="3997"/>
    <s v="lignotuber"/>
    <s v="soil-persistent"/>
    <n v="0"/>
    <n v="1"/>
    <n v="0"/>
    <n v="0"/>
    <n v="0"/>
    <n v="0"/>
    <n v="0"/>
    <n v="0"/>
    <m/>
    <n v="1"/>
    <n v="1"/>
    <n v="0"/>
    <m/>
    <n v="1"/>
  </r>
  <r>
    <x v="4"/>
    <x v="9"/>
    <s v="HV1.10"/>
    <x v="0"/>
    <m/>
    <x v="0"/>
    <n v="7766"/>
    <s v="lignotuber"/>
    <s v="canopy"/>
    <n v="0"/>
    <n v="1"/>
    <n v="0"/>
    <n v="1"/>
    <n v="0"/>
    <n v="0"/>
    <n v="0"/>
    <n v="0"/>
    <m/>
    <n v="1"/>
    <n v="0.5"/>
    <n v="0"/>
    <m/>
    <n v="1"/>
  </r>
  <r>
    <x v="4"/>
    <x v="9"/>
    <s v="HV1.10"/>
    <x v="0"/>
    <m/>
    <x v="44"/>
    <n v="5255"/>
    <s v="basal"/>
    <s v="soil-persistent"/>
    <n v="0"/>
    <n v="1"/>
    <n v="0"/>
    <n v="0"/>
    <n v="0"/>
    <n v="0"/>
    <n v="0"/>
    <n v="0"/>
    <m/>
    <n v="1"/>
    <n v="1"/>
    <n v="0"/>
    <m/>
    <n v="1"/>
  </r>
  <r>
    <x v="4"/>
    <x v="9"/>
    <s v="HV1.10"/>
    <x v="0"/>
    <m/>
    <x v="20"/>
    <n v="2557"/>
    <s v="rhizome"/>
    <s v="transient"/>
    <n v="0"/>
    <n v="4"/>
    <n v="0"/>
    <s v="NA"/>
    <n v="0"/>
    <n v="0"/>
    <n v="0"/>
    <n v="0"/>
    <m/>
    <n v="4"/>
    <e v="#VALUE!"/>
    <e v="#VALUE!"/>
    <m/>
    <n v="1"/>
  </r>
  <r>
    <x v="4"/>
    <x v="10"/>
    <s v="HV1.11"/>
    <x v="0"/>
    <m/>
    <x v="18"/>
    <n v="2445"/>
    <s v="tussock"/>
    <s v="non-canopy"/>
    <n v="0"/>
    <n v="2"/>
    <n v="0"/>
    <n v="0"/>
    <n v="0"/>
    <n v="0"/>
    <n v="0"/>
    <n v="0"/>
    <m/>
    <n v="2"/>
    <n v="1"/>
    <n v="0"/>
    <m/>
    <n v="1"/>
  </r>
  <r>
    <x v="4"/>
    <x v="10"/>
    <s v="HV1.11"/>
    <x v="0"/>
    <m/>
    <x v="1"/>
    <n v="3997"/>
    <s v="lignotuber"/>
    <s v="soil-persistent"/>
    <n v="0"/>
    <n v="2"/>
    <n v="0"/>
    <n v="1"/>
    <n v="0"/>
    <n v="0"/>
    <n v="0"/>
    <n v="0"/>
    <m/>
    <n v="2"/>
    <n v="0.66666666666666663"/>
    <n v="0"/>
    <m/>
    <n v="1"/>
  </r>
  <r>
    <x v="4"/>
    <x v="10"/>
    <s v="HV1.11"/>
    <x v="0"/>
    <m/>
    <x v="19"/>
    <n v="6325"/>
    <s v="tussock"/>
    <s v="non-canopy"/>
    <n v="0"/>
    <n v="2"/>
    <n v="0"/>
    <n v="0"/>
    <n v="0"/>
    <n v="0"/>
    <n v="0"/>
    <n v="0"/>
    <m/>
    <n v="2"/>
    <n v="1"/>
    <n v="0"/>
    <m/>
    <n v="1"/>
  </r>
  <r>
    <x v="4"/>
    <x v="10"/>
    <s v="HV1.11"/>
    <x v="0"/>
    <m/>
    <x v="20"/>
    <n v="2557"/>
    <s v="rhizome"/>
    <s v="transient"/>
    <n v="0"/>
    <n v="1"/>
    <n v="0"/>
    <s v="NA"/>
    <n v="0"/>
    <n v="0"/>
    <n v="0"/>
    <n v="0"/>
    <m/>
    <n v="1"/>
    <e v="#VALUE!"/>
    <e v="#VALUE!"/>
    <m/>
    <n v="1"/>
  </r>
  <r>
    <x v="4"/>
    <x v="10"/>
    <s v="HV1.11"/>
    <x v="0"/>
    <m/>
    <x v="17"/>
    <n v="5532"/>
    <s v="rhizome"/>
    <s v="non-canopy"/>
    <n v="0"/>
    <n v="2"/>
    <n v="0"/>
    <s v="NA"/>
    <n v="0"/>
    <s v="NA"/>
    <s v="NA"/>
    <s v="NA"/>
    <m/>
    <n v="2"/>
    <e v="#VALUE!"/>
    <e v="#VALUE!"/>
    <m/>
    <n v="1"/>
  </r>
  <r>
    <x v="4"/>
    <x v="10"/>
    <s v="HV1.11"/>
    <x v="0"/>
    <m/>
    <x v="16"/>
    <n v="2603"/>
    <s v="basal"/>
    <s v="soil-persistent"/>
    <n v="0"/>
    <n v="0"/>
    <n v="0"/>
    <n v="3"/>
    <n v="0"/>
    <n v="0"/>
    <n v="0"/>
    <n v="0"/>
    <m/>
    <n v="0"/>
    <n v="0"/>
    <n v="0"/>
    <m/>
    <s v=""/>
  </r>
  <r>
    <x v="4"/>
    <x v="11"/>
    <s v="HV1.12"/>
    <x v="0"/>
    <m/>
    <x v="18"/>
    <n v="2445"/>
    <s v="tussock"/>
    <s v="non-canopy"/>
    <n v="0"/>
    <n v="5"/>
    <n v="0"/>
    <n v="0"/>
    <n v="0"/>
    <n v="0"/>
    <n v="0"/>
    <n v="0"/>
    <m/>
    <n v="5"/>
    <n v="1"/>
    <n v="0"/>
    <m/>
    <n v="1"/>
  </r>
  <r>
    <x v="4"/>
    <x v="11"/>
    <s v="HV1.12"/>
    <x v="0"/>
    <m/>
    <x v="19"/>
    <n v="6325"/>
    <s v="tussock"/>
    <s v="non-canopy"/>
    <n v="0"/>
    <n v="2"/>
    <n v="0"/>
    <n v="0"/>
    <n v="0"/>
    <n v="0"/>
    <n v="0"/>
    <n v="0"/>
    <m/>
    <n v="2"/>
    <n v="1"/>
    <n v="0"/>
    <m/>
    <n v="1"/>
  </r>
  <r>
    <x v="4"/>
    <x v="11"/>
    <s v="HV1.12"/>
    <x v="0"/>
    <m/>
    <x v="20"/>
    <n v="2557"/>
    <s v="rhizome"/>
    <s v="transient"/>
    <n v="0"/>
    <n v="3"/>
    <n v="0"/>
    <s v="NA"/>
    <n v="0"/>
    <n v="0"/>
    <n v="0"/>
    <n v="0"/>
    <m/>
    <n v="3"/>
    <e v="#VALUE!"/>
    <e v="#VALUE!"/>
    <m/>
    <n v="1"/>
  </r>
  <r>
    <x v="4"/>
    <x v="11"/>
    <s v="HV1.12"/>
    <x v="0"/>
    <m/>
    <x v="17"/>
    <n v="5532"/>
    <s v="rhizome"/>
    <s v="non-canopy"/>
    <n v="0"/>
    <n v="8"/>
    <n v="0"/>
    <s v="NA"/>
    <n v="0"/>
    <s v="NA"/>
    <s v="NA"/>
    <s v="NA"/>
    <m/>
    <n v="8"/>
    <e v="#VALUE!"/>
    <e v="#VALUE!"/>
    <m/>
    <n v="1"/>
  </r>
  <r>
    <x v="4"/>
    <x v="11"/>
    <s v="HV1.12"/>
    <x v="0"/>
    <m/>
    <x v="29"/>
    <n v="10605"/>
    <s v="rhizome"/>
    <s v="non-canopy"/>
    <n v="0"/>
    <n v="1"/>
    <n v="0"/>
    <s v="NA"/>
    <n v="0"/>
    <s v="NA"/>
    <s v="NA"/>
    <s v="NA"/>
    <m/>
    <n v="1"/>
    <e v="#VALUE!"/>
    <e v="#VALUE!"/>
    <m/>
    <n v="1"/>
  </r>
  <r>
    <x v="4"/>
    <x v="11"/>
    <s v="HV1.12"/>
    <x v="0"/>
    <m/>
    <x v="44"/>
    <n v="5255"/>
    <s v="basal"/>
    <s v="soil-persistent"/>
    <n v="0"/>
    <n v="0"/>
    <n v="0"/>
    <n v="0"/>
    <n v="0"/>
    <n v="5"/>
    <n v="0"/>
    <n v="0"/>
    <m/>
    <n v="5"/>
    <e v="#DIV/0!"/>
    <e v="#DIV/0!"/>
    <m/>
    <n v="1"/>
  </r>
  <r>
    <x v="4"/>
    <x v="11"/>
    <s v="HV1.12"/>
    <x v="0"/>
    <m/>
    <x v="16"/>
    <n v="2603"/>
    <s v="basal"/>
    <s v="soil-persistent"/>
    <n v="0"/>
    <n v="0"/>
    <n v="0"/>
    <n v="2"/>
    <n v="0"/>
    <n v="0"/>
    <n v="0"/>
    <n v="0"/>
    <m/>
    <n v="0"/>
    <n v="0"/>
    <n v="0"/>
    <m/>
    <s v=""/>
  </r>
  <r>
    <x v="4"/>
    <x v="11"/>
    <s v="HV1.12"/>
    <x v="0"/>
    <m/>
    <x v="1"/>
    <n v="3997"/>
    <s v="lignotuber"/>
    <s v="soil-persistent"/>
    <n v="0"/>
    <n v="0"/>
    <n v="0"/>
    <n v="1"/>
    <n v="0"/>
    <n v="0"/>
    <n v="0"/>
    <n v="0"/>
    <m/>
    <n v="0"/>
    <n v="0"/>
    <n v="0"/>
    <m/>
    <s v=""/>
  </r>
  <r>
    <x v="4"/>
    <x v="11"/>
    <s v="HV1.12"/>
    <x v="0"/>
    <m/>
    <x v="0"/>
    <n v="7766"/>
    <s v="lignotuber"/>
    <s v="canopy"/>
    <n v="0"/>
    <n v="0"/>
    <n v="0"/>
    <n v="2"/>
    <n v="0"/>
    <n v="0"/>
    <n v="0"/>
    <n v="0"/>
    <m/>
    <n v="0"/>
    <n v="0"/>
    <n v="0"/>
    <m/>
    <s v=""/>
  </r>
  <r>
    <x v="4"/>
    <x v="12"/>
    <s v="HV1.13"/>
    <x v="0"/>
    <m/>
    <x v="18"/>
    <n v="2445"/>
    <s v="tussock"/>
    <s v="non-canopy"/>
    <n v="0"/>
    <n v="3"/>
    <n v="0"/>
    <n v="0"/>
    <n v="0"/>
    <n v="0"/>
    <n v="0"/>
    <n v="0"/>
    <m/>
    <n v="3"/>
    <n v="1"/>
    <n v="0"/>
    <m/>
    <n v="1"/>
  </r>
  <r>
    <x v="4"/>
    <x v="12"/>
    <s v="HV1.13"/>
    <x v="0"/>
    <m/>
    <x v="19"/>
    <n v="6325"/>
    <s v="tussock"/>
    <s v="non-canopy"/>
    <n v="0"/>
    <n v="3"/>
    <n v="0"/>
    <n v="0"/>
    <n v="0"/>
    <n v="0"/>
    <n v="0"/>
    <n v="0"/>
    <m/>
    <n v="3"/>
    <n v="1"/>
    <n v="0"/>
    <m/>
    <n v="1"/>
  </r>
  <r>
    <x v="4"/>
    <x v="12"/>
    <s v="HV1.13"/>
    <x v="0"/>
    <m/>
    <x v="45"/>
    <n v="3300"/>
    <s v="tussock"/>
    <s v="non-canopy"/>
    <n v="0"/>
    <n v="1"/>
    <n v="0"/>
    <n v="0"/>
    <n v="0"/>
    <n v="0"/>
    <n v="0"/>
    <n v="0"/>
    <m/>
    <n v="1"/>
    <n v="1"/>
    <n v="0"/>
    <m/>
    <n v="1"/>
  </r>
  <r>
    <x v="4"/>
    <x v="12"/>
    <s v="HV1.13"/>
    <x v="0"/>
    <m/>
    <x v="20"/>
    <n v="2557"/>
    <s v="rhizome"/>
    <s v="transient"/>
    <n v="0"/>
    <n v="2"/>
    <n v="0"/>
    <s v="NA"/>
    <n v="0"/>
    <n v="0"/>
    <n v="0"/>
    <n v="0"/>
    <m/>
    <n v="2"/>
    <e v="#VALUE!"/>
    <e v="#VALUE!"/>
    <m/>
    <n v="1"/>
  </r>
  <r>
    <x v="4"/>
    <x v="12"/>
    <s v="HV1.13"/>
    <x v="0"/>
    <m/>
    <x v="17"/>
    <n v="5532"/>
    <s v="rhizome"/>
    <s v="non-canopy"/>
    <n v="0"/>
    <n v="2"/>
    <n v="0"/>
    <s v="NA"/>
    <n v="0"/>
    <s v="NA"/>
    <s v="NA"/>
    <s v="NA"/>
    <m/>
    <n v="2"/>
    <e v="#VALUE!"/>
    <e v="#VALUE!"/>
    <m/>
    <n v="1"/>
  </r>
  <r>
    <x v="4"/>
    <x v="12"/>
    <s v="HV1.13"/>
    <x v="0"/>
    <m/>
    <x v="1"/>
    <n v="3997"/>
    <s v="lignotuber"/>
    <s v="soil-persistent"/>
    <n v="0"/>
    <n v="1"/>
    <n v="0"/>
    <n v="3"/>
    <n v="0"/>
    <n v="0"/>
    <n v="0"/>
    <n v="0"/>
    <m/>
    <n v="1"/>
    <n v="0.25"/>
    <n v="0"/>
    <m/>
    <n v="1"/>
  </r>
  <r>
    <x v="4"/>
    <x v="12"/>
    <s v="HV1.13"/>
    <x v="0"/>
    <m/>
    <x v="22"/>
    <n v="2516"/>
    <s v="tussock"/>
    <s v="non-canopy"/>
    <n v="0"/>
    <n v="1"/>
    <n v="0"/>
    <s v="NA"/>
    <n v="0"/>
    <s v="NA"/>
    <s v="NA"/>
    <s v="NA"/>
    <m/>
    <n v="1"/>
    <e v="#VALUE!"/>
    <e v="#VALUE!"/>
    <m/>
    <n v="1"/>
  </r>
  <r>
    <x v="4"/>
    <x v="12"/>
    <s v="HV1.13"/>
    <x v="0"/>
    <m/>
    <x v="16"/>
    <n v="2603"/>
    <s v="basal"/>
    <s v="soil-persistent"/>
    <n v="0"/>
    <n v="0"/>
    <n v="0"/>
    <n v="5"/>
    <n v="0"/>
    <n v="0"/>
    <n v="0"/>
    <n v="0"/>
    <m/>
    <n v="0"/>
    <n v="0"/>
    <n v="0"/>
    <m/>
    <s v=""/>
  </r>
  <r>
    <x v="4"/>
    <x v="13"/>
    <s v="HV1.14"/>
    <x v="0"/>
    <m/>
    <x v="18"/>
    <n v="2445"/>
    <s v="tussock"/>
    <s v="non-canopy"/>
    <n v="0"/>
    <n v="2"/>
    <n v="0"/>
    <n v="3"/>
    <n v="0"/>
    <n v="0"/>
    <n v="0"/>
    <n v="0"/>
    <m/>
    <n v="2"/>
    <n v="0.4"/>
    <n v="0"/>
    <m/>
    <n v="1"/>
  </r>
  <r>
    <x v="4"/>
    <x v="13"/>
    <s v="HV1.14"/>
    <x v="0"/>
    <m/>
    <x v="19"/>
    <n v="6325"/>
    <s v="tussock"/>
    <s v="non-canopy"/>
    <n v="0"/>
    <n v="1"/>
    <n v="0"/>
    <n v="0"/>
    <n v="0"/>
    <n v="0"/>
    <n v="0"/>
    <n v="0"/>
    <m/>
    <n v="1"/>
    <n v="1"/>
    <n v="0"/>
    <m/>
    <n v="1"/>
  </r>
  <r>
    <x v="4"/>
    <x v="13"/>
    <s v="HV1.14"/>
    <x v="0"/>
    <m/>
    <x v="20"/>
    <n v="2557"/>
    <s v="rhizome"/>
    <s v="transient"/>
    <n v="0"/>
    <n v="2"/>
    <n v="0"/>
    <s v="NA"/>
    <n v="0"/>
    <n v="0"/>
    <n v="0"/>
    <n v="0"/>
    <m/>
    <n v="2"/>
    <e v="#VALUE!"/>
    <e v="#VALUE!"/>
    <m/>
    <n v="1"/>
  </r>
  <r>
    <x v="4"/>
    <x v="13"/>
    <s v="HV1.14"/>
    <x v="0"/>
    <m/>
    <x v="17"/>
    <n v="5532"/>
    <s v="rhizome"/>
    <s v="non-canopy"/>
    <n v="0"/>
    <n v="4"/>
    <n v="0"/>
    <s v="NA"/>
    <n v="0"/>
    <s v="NA"/>
    <s v="NA"/>
    <s v="NA"/>
    <m/>
    <n v="4"/>
    <e v="#VALUE!"/>
    <e v="#VALUE!"/>
    <m/>
    <n v="1"/>
  </r>
  <r>
    <x v="4"/>
    <x v="13"/>
    <s v="HV1.14"/>
    <x v="0"/>
    <m/>
    <x v="22"/>
    <n v="2516"/>
    <s v="tussock"/>
    <s v="non-canopy"/>
    <n v="0"/>
    <n v="5"/>
    <n v="0"/>
    <s v="NA"/>
    <n v="0"/>
    <s v="NA"/>
    <s v="NA"/>
    <s v="NA"/>
    <m/>
    <n v="5"/>
    <e v="#VALUE!"/>
    <e v="#VALUE!"/>
    <m/>
    <n v="1"/>
  </r>
  <r>
    <x v="4"/>
    <x v="13"/>
    <s v="HV1.14"/>
    <x v="0"/>
    <m/>
    <x v="43"/>
    <n v="2302"/>
    <s v="rhizome"/>
    <s v="non-canopy"/>
    <n v="0"/>
    <n v="0"/>
    <n v="0"/>
    <s v="NA"/>
    <n v="0"/>
    <s v="NA"/>
    <s v="NA"/>
    <s v="NA"/>
    <m/>
    <n v="0"/>
    <e v="#VALUE!"/>
    <e v="#VALUE!"/>
    <m/>
    <s v=""/>
  </r>
  <r>
    <x v="4"/>
    <x v="13"/>
    <s v="HV1.14"/>
    <x v="0"/>
    <m/>
    <x v="16"/>
    <n v="2603"/>
    <s v="basal"/>
    <s v="soil-persistent"/>
    <n v="0"/>
    <n v="0"/>
    <n v="0"/>
    <n v="5"/>
    <n v="0"/>
    <n v="0"/>
    <n v="0"/>
    <n v="0"/>
    <m/>
    <n v="0"/>
    <n v="0"/>
    <n v="0"/>
    <m/>
    <s v=""/>
  </r>
  <r>
    <x v="4"/>
    <x v="13"/>
    <s v="HV1.14"/>
    <x v="0"/>
    <m/>
    <x v="1"/>
    <n v="3997"/>
    <s v="lignotuber"/>
    <s v="soil-persistent"/>
    <n v="0"/>
    <n v="0"/>
    <n v="0"/>
    <n v="2"/>
    <n v="0"/>
    <n v="0"/>
    <n v="0"/>
    <n v="0"/>
    <m/>
    <n v="0"/>
    <n v="0"/>
    <n v="0"/>
    <m/>
    <s v=""/>
  </r>
  <r>
    <x v="4"/>
    <x v="14"/>
    <s v="HV1.15"/>
    <x v="0"/>
    <m/>
    <x v="18"/>
    <n v="2445"/>
    <s v="tussock"/>
    <s v="non-canopy"/>
    <n v="0"/>
    <n v="2"/>
    <n v="0"/>
    <n v="1"/>
    <n v="0"/>
    <n v="0"/>
    <n v="0"/>
    <n v="0"/>
    <m/>
    <n v="2"/>
    <n v="0.66666666666666663"/>
    <n v="0"/>
    <m/>
    <n v="1"/>
  </r>
  <r>
    <x v="4"/>
    <x v="14"/>
    <s v="HV1.15"/>
    <x v="0"/>
    <m/>
    <x v="19"/>
    <n v="6325"/>
    <s v="tussock"/>
    <s v="non-canopy"/>
    <n v="0"/>
    <n v="3"/>
    <n v="0"/>
    <n v="0"/>
    <n v="0"/>
    <n v="0"/>
    <n v="0"/>
    <n v="0"/>
    <m/>
    <n v="3"/>
    <n v="1"/>
    <n v="0"/>
    <m/>
    <n v="1"/>
  </r>
  <r>
    <x v="4"/>
    <x v="14"/>
    <s v="HV1.15"/>
    <x v="0"/>
    <m/>
    <x v="16"/>
    <n v="2603"/>
    <s v="basal"/>
    <s v="soil-persistent"/>
    <n v="0"/>
    <n v="0"/>
    <n v="0"/>
    <n v="3"/>
    <n v="0"/>
    <n v="0"/>
    <n v="0"/>
    <n v="0"/>
    <m/>
    <n v="0"/>
    <n v="0"/>
    <n v="0"/>
    <m/>
    <s v=""/>
  </r>
  <r>
    <x v="4"/>
    <x v="14"/>
    <s v="HV1.15"/>
    <x v="0"/>
    <m/>
    <x v="1"/>
    <n v="3997"/>
    <s v="lignotuber"/>
    <s v="soil-persistent"/>
    <n v="0"/>
    <n v="0"/>
    <n v="0"/>
    <n v="2"/>
    <n v="0"/>
    <n v="0"/>
    <n v="0"/>
    <n v="0"/>
    <m/>
    <n v="0"/>
    <n v="0"/>
    <n v="0"/>
    <m/>
    <s v=""/>
  </r>
  <r>
    <x v="4"/>
    <x v="15"/>
    <s v="HV1.16"/>
    <x v="0"/>
    <m/>
    <x v="18"/>
    <n v="2445"/>
    <s v="tussock"/>
    <s v="non-canopy"/>
    <n v="0"/>
    <n v="1"/>
    <n v="0"/>
    <n v="2"/>
    <n v="0"/>
    <n v="0"/>
    <n v="0"/>
    <n v="0"/>
    <m/>
    <n v="1"/>
    <n v="0.33333333333333331"/>
    <n v="0"/>
    <m/>
    <n v="1"/>
  </r>
  <r>
    <x v="4"/>
    <x v="15"/>
    <s v="HV1.16"/>
    <x v="0"/>
    <m/>
    <x v="20"/>
    <n v="2557"/>
    <s v="rhizome"/>
    <s v="transient"/>
    <n v="0"/>
    <n v="2"/>
    <n v="0"/>
    <s v="NA"/>
    <n v="0"/>
    <n v="0"/>
    <n v="0"/>
    <n v="0"/>
    <m/>
    <n v="2"/>
    <e v="#VALUE!"/>
    <e v="#VALUE!"/>
    <m/>
    <n v="1"/>
  </r>
  <r>
    <x v="4"/>
    <x v="15"/>
    <s v="HV1.16"/>
    <x v="0"/>
    <m/>
    <x v="17"/>
    <n v="5532"/>
    <s v="rhizome"/>
    <s v="non-canopy"/>
    <n v="0"/>
    <n v="1"/>
    <n v="0"/>
    <s v="NA"/>
    <n v="0"/>
    <s v="NA"/>
    <s v="NA"/>
    <s v="NA"/>
    <m/>
    <n v="1"/>
    <e v="#VALUE!"/>
    <e v="#VALUE!"/>
    <m/>
    <n v="1"/>
  </r>
  <r>
    <x v="4"/>
    <x v="15"/>
    <s v="HV1.16"/>
    <x v="0"/>
    <m/>
    <x v="16"/>
    <n v="2603"/>
    <s v="basal"/>
    <s v="soil-persistent"/>
    <n v="0"/>
    <n v="0"/>
    <n v="0"/>
    <n v="1"/>
    <n v="0"/>
    <n v="0"/>
    <n v="0"/>
    <n v="0"/>
    <m/>
    <n v="0"/>
    <n v="0"/>
    <n v="0"/>
    <m/>
    <s v=""/>
  </r>
  <r>
    <x v="4"/>
    <x v="15"/>
    <s v="HV1.16"/>
    <x v="0"/>
    <m/>
    <x v="1"/>
    <n v="3997"/>
    <s v="lignotuber"/>
    <s v="soil-persistent"/>
    <n v="0"/>
    <n v="0"/>
    <n v="0"/>
    <n v="1"/>
    <n v="0"/>
    <n v="0"/>
    <n v="0"/>
    <n v="0"/>
    <m/>
    <n v="0"/>
    <n v="0"/>
    <n v="0"/>
    <m/>
    <s v=""/>
  </r>
  <r>
    <x v="4"/>
    <x v="16"/>
    <s v="HV1.17"/>
    <x v="0"/>
    <m/>
    <x v="9"/>
    <n v="8875"/>
    <s v="lignotuber"/>
    <s v="soil-persistent"/>
    <n v="0"/>
    <n v="2"/>
    <n v="0"/>
    <n v="1"/>
    <n v="0"/>
    <n v="0"/>
    <n v="0"/>
    <n v="0"/>
    <m/>
    <n v="2"/>
    <n v="0.66666666666666663"/>
    <n v="0"/>
    <m/>
    <n v="1"/>
  </r>
  <r>
    <x v="4"/>
    <x v="16"/>
    <s v="HV1.17"/>
    <x v="0"/>
    <m/>
    <x v="20"/>
    <n v="2557"/>
    <s v="rhizome"/>
    <s v="transient"/>
    <n v="0"/>
    <n v="8"/>
    <n v="0"/>
    <s v="NA"/>
    <n v="0"/>
    <n v="0"/>
    <n v="0"/>
    <n v="0"/>
    <m/>
    <n v="8"/>
    <e v="#VALUE!"/>
    <e v="#VALUE!"/>
    <m/>
    <n v="1"/>
  </r>
  <r>
    <x v="4"/>
    <x v="16"/>
    <s v="HV1.17"/>
    <x v="0"/>
    <m/>
    <x v="17"/>
    <n v="5532"/>
    <s v="rhizome"/>
    <s v="non-canopy"/>
    <n v="0"/>
    <n v="3"/>
    <n v="0"/>
    <s v="NA"/>
    <n v="0"/>
    <s v="NA"/>
    <s v="NA"/>
    <s v="NA"/>
    <m/>
    <n v="3"/>
    <e v="#VALUE!"/>
    <e v="#VALUE!"/>
    <m/>
    <n v="1"/>
  </r>
  <r>
    <x v="4"/>
    <x v="16"/>
    <s v="HV1.17"/>
    <x v="0"/>
    <m/>
    <x v="1"/>
    <n v="3997"/>
    <s v="lignotuber"/>
    <s v="soil-persistent"/>
    <n v="0"/>
    <n v="0"/>
    <n v="0"/>
    <n v="3"/>
    <n v="0"/>
    <n v="0"/>
    <n v="0"/>
    <n v="0"/>
    <m/>
    <n v="0"/>
    <n v="0"/>
    <n v="0"/>
    <m/>
    <s v=""/>
  </r>
  <r>
    <x v="4"/>
    <x v="17"/>
    <s v="HV1.18"/>
    <x v="0"/>
    <m/>
    <x v="18"/>
    <n v="2445"/>
    <s v="tussock"/>
    <s v="non-canopy"/>
    <n v="0"/>
    <n v="2"/>
    <n v="0"/>
    <n v="0"/>
    <n v="0"/>
    <n v="0"/>
    <n v="0"/>
    <n v="0"/>
    <m/>
    <n v="2"/>
    <n v="1"/>
    <n v="0"/>
    <m/>
    <n v="1"/>
  </r>
  <r>
    <x v="4"/>
    <x v="17"/>
    <s v="HV1.18"/>
    <x v="0"/>
    <m/>
    <x v="43"/>
    <n v="2302"/>
    <s v="rhizome"/>
    <s v="non-canopy"/>
    <n v="0"/>
    <n v="1"/>
    <n v="0"/>
    <s v="NA"/>
    <n v="0"/>
    <s v="NA"/>
    <s v="NA"/>
    <s v="NA"/>
    <m/>
    <n v="1"/>
    <e v="#VALUE!"/>
    <e v="#VALUE!"/>
    <m/>
    <n v="1"/>
  </r>
  <r>
    <x v="4"/>
    <x v="17"/>
    <s v="HV1.18"/>
    <x v="0"/>
    <m/>
    <x v="17"/>
    <n v="5532"/>
    <s v="rhizome"/>
    <s v="non-canopy"/>
    <n v="0"/>
    <n v="1"/>
    <n v="0"/>
    <s v="NA"/>
    <n v="0"/>
    <s v="NA"/>
    <s v="NA"/>
    <s v="NA"/>
    <m/>
    <n v="1"/>
    <e v="#VALUE!"/>
    <e v="#VALUE!"/>
    <m/>
    <n v="1"/>
  </r>
  <r>
    <x v="4"/>
    <x v="17"/>
    <s v="HV1.18"/>
    <x v="0"/>
    <m/>
    <x v="16"/>
    <n v="2603"/>
    <s v="basal"/>
    <s v="soil-persistent"/>
    <n v="0"/>
    <n v="0"/>
    <n v="0"/>
    <n v="1"/>
    <n v="0"/>
    <n v="0"/>
    <n v="0"/>
    <n v="0"/>
    <m/>
    <n v="0"/>
    <n v="0"/>
    <n v="0"/>
    <m/>
    <s v=""/>
  </r>
  <r>
    <x v="4"/>
    <x v="18"/>
    <s v="HV1.19"/>
    <x v="0"/>
    <m/>
    <x v="18"/>
    <n v="2445"/>
    <s v="tussock"/>
    <s v="non-canopy"/>
    <n v="0"/>
    <n v="0"/>
    <n v="0"/>
    <n v="2"/>
    <n v="0"/>
    <n v="0"/>
    <n v="0"/>
    <n v="0"/>
    <m/>
    <n v="0"/>
    <n v="0"/>
    <n v="0"/>
    <m/>
    <s v=""/>
  </r>
  <r>
    <x v="4"/>
    <x v="19"/>
    <s v="HV1.20"/>
    <x v="0"/>
    <m/>
    <x v="19"/>
    <n v="6325"/>
    <s v="tussock"/>
    <s v="non-canopy"/>
    <n v="0"/>
    <n v="2"/>
    <n v="0"/>
    <n v="0"/>
    <n v="0"/>
    <n v="0"/>
    <n v="0"/>
    <n v="0"/>
    <m/>
    <n v="2"/>
    <n v="1"/>
    <n v="0"/>
    <m/>
    <n v="1"/>
  </r>
  <r>
    <x v="4"/>
    <x v="19"/>
    <s v="HV1.20"/>
    <x v="0"/>
    <m/>
    <x v="10"/>
    <n v="2469"/>
    <s v="rhizome"/>
    <s v="non-canopy"/>
    <n v="0"/>
    <n v="2"/>
    <n v="0"/>
    <n v="0"/>
    <n v="0"/>
    <n v="0"/>
    <n v="0"/>
    <n v="0"/>
    <m/>
    <n v="2"/>
    <n v="1"/>
    <n v="0"/>
    <m/>
    <n v="1"/>
  </r>
  <r>
    <x v="4"/>
    <x v="19"/>
    <s v="HV1.20"/>
    <x v="0"/>
    <m/>
    <x v="43"/>
    <n v="2302"/>
    <s v="rhizome"/>
    <s v="non-canopy"/>
    <n v="0"/>
    <n v="1"/>
    <n v="0"/>
    <s v="NA"/>
    <n v="0"/>
    <s v="NA"/>
    <s v="NA"/>
    <s v="NA"/>
    <m/>
    <n v="1"/>
    <e v="#VALUE!"/>
    <e v="#VALUE!"/>
    <m/>
    <n v="1"/>
  </r>
  <r>
    <x v="4"/>
    <x v="19"/>
    <s v="HV1.20"/>
    <x v="0"/>
    <m/>
    <x v="9"/>
    <n v="8875"/>
    <s v="lignotuber"/>
    <s v="soil-persistent"/>
    <n v="0"/>
    <n v="0"/>
    <n v="0"/>
    <n v="1"/>
    <n v="0"/>
    <n v="0"/>
    <n v="0"/>
    <n v="0"/>
    <m/>
    <n v="0"/>
    <n v="0"/>
    <n v="0"/>
    <m/>
    <s v=""/>
  </r>
  <r>
    <x v="4"/>
    <x v="19"/>
    <s v="HV1.20"/>
    <x v="0"/>
    <m/>
    <x v="1"/>
    <n v="3997"/>
    <s v="lignotuber"/>
    <s v="soil-persistent"/>
    <n v="0"/>
    <n v="0"/>
    <n v="0"/>
    <n v="1"/>
    <n v="0"/>
    <n v="0"/>
    <n v="0"/>
    <n v="0"/>
    <m/>
    <n v="0"/>
    <n v="0"/>
    <n v="0"/>
    <m/>
    <s v=""/>
  </r>
  <r>
    <x v="5"/>
    <x v="0"/>
    <s v="HV2.1"/>
    <x v="0"/>
    <m/>
    <x v="0"/>
    <n v="7766"/>
    <s v="lignotuber"/>
    <s v="canopy"/>
    <n v="0"/>
    <n v="5"/>
    <n v="0"/>
    <n v="2"/>
    <n v="0"/>
    <n v="100"/>
    <n v="0"/>
    <n v="0"/>
    <m/>
    <n v="105"/>
    <n v="0.7142857142857143"/>
    <n v="14.285714285714286"/>
    <m/>
    <n v="1"/>
  </r>
  <r>
    <x v="5"/>
    <x v="0"/>
    <s v="HV2.1"/>
    <x v="0"/>
    <m/>
    <x v="9"/>
    <n v="8875"/>
    <s v="lignotuber"/>
    <s v="soil-persistent"/>
    <n v="0"/>
    <n v="2"/>
    <n v="0"/>
    <n v="1"/>
    <n v="0"/>
    <n v="3"/>
    <n v="0"/>
    <n v="0"/>
    <m/>
    <n v="5"/>
    <n v="0.66666666666666663"/>
    <n v="1"/>
    <m/>
    <n v="1"/>
  </r>
  <r>
    <x v="5"/>
    <x v="0"/>
    <s v="HV2.1"/>
    <x v="0"/>
    <m/>
    <x v="44"/>
    <n v="5255"/>
    <s v="basal"/>
    <s v="soil-persistent"/>
    <n v="0"/>
    <n v="6"/>
    <n v="0"/>
    <n v="0"/>
    <n v="0"/>
    <n v="1"/>
    <n v="0"/>
    <n v="0"/>
    <m/>
    <n v="7"/>
    <n v="1"/>
    <n v="0.16666666666666666"/>
    <m/>
    <n v="1"/>
  </r>
  <r>
    <x v="5"/>
    <x v="0"/>
    <s v="HV2.1"/>
    <x v="0"/>
    <m/>
    <x v="26"/>
    <n v="3243"/>
    <s v="none"/>
    <s v="soil-persistent"/>
    <n v="0"/>
    <n v="0"/>
    <n v="0"/>
    <s v="NA"/>
    <n v="0"/>
    <n v="70"/>
    <n v="0"/>
    <n v="0"/>
    <m/>
    <n v="70"/>
    <e v="#VALUE!"/>
    <e v="#VALUE!"/>
    <m/>
    <n v="1"/>
  </r>
  <r>
    <x v="5"/>
    <x v="0"/>
    <s v="HV2.1"/>
    <x v="0"/>
    <m/>
    <x v="25"/>
    <n v="2654"/>
    <s v="none"/>
    <s v="soil-persistent"/>
    <n v="0"/>
    <n v="0"/>
    <n v="0"/>
    <n v="0"/>
    <n v="0"/>
    <n v="3"/>
    <n v="0"/>
    <n v="0"/>
    <m/>
    <n v="3"/>
    <e v="#DIV/0!"/>
    <e v="#DIV/0!"/>
    <m/>
    <n v="1"/>
  </r>
  <r>
    <x v="5"/>
    <x v="0"/>
    <s v="HV2.1"/>
    <x v="0"/>
    <m/>
    <x v="23"/>
    <n v="7138"/>
    <s v="rhizome"/>
    <s v="transient"/>
    <n v="0"/>
    <n v="30"/>
    <n v="0"/>
    <s v="NA"/>
    <n v="0"/>
    <s v="NA"/>
    <s v="NA"/>
    <s v="NA"/>
    <m/>
    <n v="30"/>
    <e v="#VALUE!"/>
    <e v="#VALUE!"/>
    <m/>
    <n v="1"/>
  </r>
  <r>
    <x v="5"/>
    <x v="0"/>
    <s v="HV2.1"/>
    <x v="0"/>
    <m/>
    <x v="43"/>
    <n v="2302"/>
    <s v="rhizome"/>
    <s v="non-canopy"/>
    <n v="0"/>
    <n v="30"/>
    <n v="0"/>
    <n v="0"/>
    <n v="0"/>
    <n v="0"/>
    <n v="0"/>
    <n v="0"/>
    <m/>
    <n v="30"/>
    <n v="1"/>
    <n v="0"/>
    <m/>
    <n v="1"/>
  </r>
  <r>
    <x v="5"/>
    <x v="0"/>
    <s v="HV2.1"/>
    <x v="0"/>
    <m/>
    <x v="29"/>
    <n v="10605"/>
    <s v="rhizome"/>
    <s v="non-canopy"/>
    <n v="0"/>
    <n v="5"/>
    <n v="0"/>
    <n v="0"/>
    <n v="0"/>
    <n v="0"/>
    <n v="0"/>
    <n v="0"/>
    <m/>
    <n v="5"/>
    <n v="1"/>
    <n v="0"/>
    <m/>
    <n v="1"/>
  </r>
  <r>
    <x v="5"/>
    <x v="0"/>
    <s v="HV2.1"/>
    <x v="0"/>
    <m/>
    <x v="17"/>
    <n v="5532"/>
    <s v="rhizome"/>
    <s v="non-canopy"/>
    <n v="0"/>
    <n v="8"/>
    <n v="0"/>
    <s v="NA"/>
    <n v="0"/>
    <s v="NA"/>
    <s v="NA"/>
    <s v="NA"/>
    <m/>
    <n v="8"/>
    <e v="#VALUE!"/>
    <e v="#VALUE!"/>
    <m/>
    <n v="1"/>
  </r>
  <r>
    <x v="5"/>
    <x v="0"/>
    <s v="HV2.1"/>
    <x v="0"/>
    <m/>
    <x v="49"/>
    <n v="5535"/>
    <s v="tussock"/>
    <s v="non-canopy"/>
    <n v="0"/>
    <n v="1"/>
    <n v="0"/>
    <s v="NA"/>
    <n v="0"/>
    <s v="NA"/>
    <s v="NA"/>
    <s v="NA"/>
    <s v="ID corrected from Tetraria capillaris to Lepyrodia anarthria based on Apr 2021 observations"/>
    <n v="1"/>
    <e v="#VALUE!"/>
    <e v="#VALUE!"/>
    <m/>
    <n v="1"/>
  </r>
  <r>
    <x v="5"/>
    <x v="0"/>
    <s v="HV2.1"/>
    <x v="0"/>
    <m/>
    <x v="50"/>
    <e v="#N/A"/>
    <s v="NA"/>
    <s v="non-canopy"/>
    <n v="0"/>
    <n v="0"/>
    <n v="0"/>
    <s v="NA"/>
    <n v="0"/>
    <n v="20"/>
    <n v="0"/>
    <n v="0"/>
    <m/>
    <n v="20"/>
    <e v="#VALUE!"/>
    <e v="#VALUE!"/>
    <m/>
    <n v="1"/>
  </r>
  <r>
    <x v="5"/>
    <x v="0"/>
    <s v="HV2.1"/>
    <x v="0"/>
    <m/>
    <x v="51"/>
    <n v="10361"/>
    <s v="tussock"/>
    <s v="non-canopy"/>
    <n v="0"/>
    <n v="1"/>
    <n v="0"/>
    <s v="NA"/>
    <n v="0"/>
    <n v="1"/>
    <n v="0"/>
    <n v="0"/>
    <s v="ID corrected from Tetrarrhena turfosa to Deyeuxia innominata"/>
    <n v="2"/>
    <e v="#VALUE!"/>
    <e v="#VALUE!"/>
    <m/>
    <n v="1"/>
  </r>
  <r>
    <x v="5"/>
    <x v="0"/>
    <s v="HV2.1"/>
    <x v="0"/>
    <m/>
    <x v="52"/>
    <n v="2451"/>
    <s v="NA"/>
    <s v="non-canopy"/>
    <n v="0"/>
    <n v="0"/>
    <n v="0"/>
    <s v="NA"/>
    <n v="0"/>
    <n v="1"/>
    <n v="0"/>
    <n v="0"/>
    <m/>
    <n v="1"/>
    <e v="#VALUE!"/>
    <e v="#VALUE!"/>
    <m/>
    <n v="1"/>
  </r>
  <r>
    <x v="5"/>
    <x v="1"/>
    <s v="HV2.2"/>
    <x v="0"/>
    <m/>
    <x v="0"/>
    <n v="7766"/>
    <s v="lignotuber"/>
    <s v="canopy"/>
    <n v="0"/>
    <n v="8"/>
    <n v="0"/>
    <n v="1"/>
    <n v="0"/>
    <n v="140"/>
    <n v="0"/>
    <n v="0"/>
    <m/>
    <n v="148"/>
    <n v="0.88888888888888884"/>
    <n v="15.555555555555555"/>
    <m/>
    <n v="1"/>
  </r>
  <r>
    <x v="5"/>
    <x v="1"/>
    <s v="HV2.2"/>
    <x v="0"/>
    <m/>
    <x v="25"/>
    <n v="2654"/>
    <s v="none"/>
    <s v="soil-persistent"/>
    <n v="0"/>
    <n v="0"/>
    <n v="0"/>
    <n v="1"/>
    <n v="0"/>
    <n v="4"/>
    <n v="0"/>
    <n v="0"/>
    <m/>
    <n v="4"/>
    <n v="0"/>
    <n v="4"/>
    <m/>
    <n v="1"/>
  </r>
  <r>
    <x v="5"/>
    <x v="1"/>
    <s v="HV2.2"/>
    <x v="0"/>
    <m/>
    <x v="9"/>
    <n v="8875"/>
    <s v="lignotuber"/>
    <s v="soil-persistent"/>
    <n v="0"/>
    <n v="3"/>
    <n v="0"/>
    <n v="0"/>
    <n v="0"/>
    <n v="1"/>
    <n v="0"/>
    <n v="0"/>
    <m/>
    <n v="4"/>
    <n v="1"/>
    <n v="0.33333333333333331"/>
    <m/>
    <n v="1"/>
  </r>
  <r>
    <x v="5"/>
    <x v="1"/>
    <s v="HV2.2"/>
    <x v="0"/>
    <m/>
    <x v="16"/>
    <n v="2603"/>
    <s v="basal"/>
    <s v="soil-persistent"/>
    <n v="0"/>
    <n v="0"/>
    <n v="0"/>
    <n v="0"/>
    <n v="0"/>
    <n v="1"/>
    <n v="0"/>
    <n v="0"/>
    <m/>
    <n v="1"/>
    <e v="#DIV/0!"/>
    <e v="#DIV/0!"/>
    <m/>
    <n v="1"/>
  </r>
  <r>
    <x v="5"/>
    <x v="1"/>
    <s v="HV2.2"/>
    <x v="0"/>
    <m/>
    <x v="44"/>
    <n v="5255"/>
    <s v="basal"/>
    <s v="soil-persistent"/>
    <n v="0"/>
    <n v="3"/>
    <n v="0"/>
    <n v="0"/>
    <n v="0"/>
    <n v="0"/>
    <n v="0"/>
    <n v="0"/>
    <m/>
    <n v="3"/>
    <n v="1"/>
    <n v="0"/>
    <m/>
    <n v="1"/>
  </r>
  <r>
    <x v="5"/>
    <x v="1"/>
    <s v="HV2.2"/>
    <x v="0"/>
    <m/>
    <x v="26"/>
    <n v="3243"/>
    <s v="none"/>
    <s v="soil-persistent"/>
    <n v="0"/>
    <n v="0"/>
    <n v="0"/>
    <s v="NA"/>
    <n v="0"/>
    <n v="12"/>
    <n v="0"/>
    <n v="0"/>
    <m/>
    <n v="12"/>
    <e v="#VALUE!"/>
    <e v="#VALUE!"/>
    <m/>
    <n v="1"/>
  </r>
  <r>
    <x v="5"/>
    <x v="1"/>
    <s v="HV2.2"/>
    <x v="0"/>
    <m/>
    <x v="1"/>
    <n v="3997"/>
    <s v="lignotuber"/>
    <s v="soil-persistent"/>
    <n v="0"/>
    <n v="3"/>
    <n v="0"/>
    <n v="0"/>
    <n v="0"/>
    <n v="0"/>
    <n v="0"/>
    <n v="0"/>
    <m/>
    <n v="3"/>
    <n v="1"/>
    <n v="0"/>
    <m/>
    <n v="1"/>
  </r>
  <r>
    <x v="5"/>
    <x v="1"/>
    <s v="HV2.2"/>
    <x v="0"/>
    <m/>
    <x v="23"/>
    <n v="7138"/>
    <s v="rhizome"/>
    <s v="transient"/>
    <n v="0"/>
    <n v="70"/>
    <n v="0"/>
    <s v="NA"/>
    <n v="0"/>
    <s v="NA"/>
    <s v="NA"/>
    <s v="NA"/>
    <m/>
    <n v="70"/>
    <e v="#VALUE!"/>
    <e v="#VALUE!"/>
    <m/>
    <n v="1"/>
  </r>
  <r>
    <x v="5"/>
    <x v="1"/>
    <s v="HV2.2"/>
    <x v="0"/>
    <m/>
    <x v="17"/>
    <n v="5532"/>
    <s v="rhizome"/>
    <s v="non-canopy"/>
    <n v="0"/>
    <n v="14"/>
    <n v="0"/>
    <s v="NA"/>
    <n v="0"/>
    <s v="NA"/>
    <s v="NA"/>
    <s v="NA"/>
    <m/>
    <n v="14"/>
    <e v="#VALUE!"/>
    <e v="#VALUE!"/>
    <m/>
    <n v="1"/>
  </r>
  <r>
    <x v="5"/>
    <x v="1"/>
    <s v="HV2.2"/>
    <x v="0"/>
    <m/>
    <x v="43"/>
    <n v="2302"/>
    <s v="rhizome"/>
    <s v="non-canopy"/>
    <n v="0"/>
    <n v="22"/>
    <n v="0"/>
    <n v="0"/>
    <n v="0"/>
    <n v="0"/>
    <n v="0"/>
    <n v="0"/>
    <m/>
    <n v="22"/>
    <n v="1"/>
    <n v="0"/>
    <m/>
    <n v="1"/>
  </r>
  <r>
    <x v="5"/>
    <x v="1"/>
    <s v="HV2.2"/>
    <x v="0"/>
    <m/>
    <x v="51"/>
    <n v="10361"/>
    <s v="tussock"/>
    <s v="non-canopy"/>
    <n v="0"/>
    <n v="1"/>
    <n v="0"/>
    <s v="NA"/>
    <n v="0"/>
    <n v="0"/>
    <n v="0"/>
    <n v="0"/>
    <s v="ID corrected from Tetrarrhena turfosa to Deyeuxia innominata"/>
    <n v="1"/>
    <e v="#VALUE!"/>
    <e v="#VALUE!"/>
    <m/>
    <n v="1"/>
  </r>
  <r>
    <x v="5"/>
    <x v="1"/>
    <s v="HV2.2"/>
    <x v="0"/>
    <m/>
    <x v="53"/>
    <n v="2310"/>
    <s v="rhizome"/>
    <s v="non-canopy"/>
    <n v="0"/>
    <n v="3"/>
    <n v="0"/>
    <s v="NA"/>
    <n v="0"/>
    <s v="NA"/>
    <s v="NA"/>
    <s v="NA"/>
    <m/>
    <n v="3"/>
    <e v="#VALUE!"/>
    <e v="#VALUE!"/>
    <m/>
    <n v="1"/>
  </r>
  <r>
    <x v="5"/>
    <x v="1"/>
    <s v="HV2.2"/>
    <x v="0"/>
    <m/>
    <x v="52"/>
    <n v="2451"/>
    <s v="NA"/>
    <s v="non-canopy"/>
    <n v="0"/>
    <n v="0"/>
    <n v="0"/>
    <s v="NA"/>
    <n v="0"/>
    <n v="20"/>
    <n v="0"/>
    <n v="0"/>
    <m/>
    <n v="20"/>
    <e v="#VALUE!"/>
    <e v="#VALUE!"/>
    <m/>
    <n v="1"/>
  </r>
  <r>
    <x v="5"/>
    <x v="1"/>
    <s v="HV2.2"/>
    <x v="0"/>
    <m/>
    <x v="29"/>
    <n v="10605"/>
    <s v="rhizome"/>
    <s v="non-canopy"/>
    <n v="0"/>
    <n v="1"/>
    <n v="0"/>
    <n v="0"/>
    <n v="0"/>
    <n v="0"/>
    <n v="0"/>
    <n v="0"/>
    <m/>
    <n v="1"/>
    <n v="1"/>
    <n v="0"/>
    <m/>
    <n v="1"/>
  </r>
  <r>
    <x v="5"/>
    <x v="2"/>
    <s v="HV2.3"/>
    <x v="0"/>
    <m/>
    <x v="0"/>
    <n v="7766"/>
    <s v="lignotuber"/>
    <s v="canopy"/>
    <n v="0"/>
    <n v="5"/>
    <n v="0"/>
    <n v="0"/>
    <n v="0"/>
    <n v="120"/>
    <n v="0"/>
    <n v="0"/>
    <m/>
    <n v="125"/>
    <n v="1"/>
    <n v="24"/>
    <m/>
    <n v="1"/>
  </r>
  <r>
    <x v="5"/>
    <x v="2"/>
    <s v="HV2.3"/>
    <x v="0"/>
    <m/>
    <x v="9"/>
    <n v="8875"/>
    <s v="lignotuber"/>
    <s v="soil-persistent"/>
    <n v="0"/>
    <n v="0"/>
    <n v="0"/>
    <n v="0"/>
    <n v="0"/>
    <n v="2"/>
    <n v="0"/>
    <n v="0"/>
    <m/>
    <n v="2"/>
    <e v="#DIV/0!"/>
    <e v="#DIV/0!"/>
    <m/>
    <n v="1"/>
  </r>
  <r>
    <x v="5"/>
    <x v="2"/>
    <s v="HV2.3"/>
    <x v="0"/>
    <m/>
    <x v="1"/>
    <n v="3997"/>
    <s v="lignotuber"/>
    <s v="soil-persistent"/>
    <n v="0"/>
    <n v="1"/>
    <n v="0"/>
    <n v="0"/>
    <n v="0"/>
    <n v="0"/>
    <n v="0"/>
    <n v="0"/>
    <m/>
    <n v="1"/>
    <n v="1"/>
    <n v="0"/>
    <m/>
    <n v="1"/>
  </r>
  <r>
    <x v="5"/>
    <x v="2"/>
    <s v="HV2.3"/>
    <x v="0"/>
    <m/>
    <x v="54"/>
    <n v="4221"/>
    <s v="lignotuber"/>
    <s v="canopy"/>
    <n v="0"/>
    <n v="1"/>
    <n v="0"/>
    <n v="0"/>
    <n v="0"/>
    <n v="0"/>
    <n v="0"/>
    <n v="0"/>
    <m/>
    <n v="1"/>
    <n v="1"/>
    <n v="0"/>
    <m/>
    <n v="1"/>
  </r>
  <r>
    <x v="5"/>
    <x v="2"/>
    <s v="HV2.3"/>
    <x v="0"/>
    <m/>
    <x v="25"/>
    <n v="2654"/>
    <s v="none"/>
    <s v="soil-persistent"/>
    <n v="0"/>
    <n v="0"/>
    <n v="0"/>
    <n v="0"/>
    <n v="0"/>
    <n v="3"/>
    <n v="0"/>
    <n v="0"/>
    <m/>
    <n v="3"/>
    <e v="#DIV/0!"/>
    <e v="#DIV/0!"/>
    <m/>
    <n v="1"/>
  </r>
  <r>
    <x v="5"/>
    <x v="2"/>
    <s v="HV2.3"/>
    <x v="0"/>
    <m/>
    <x v="23"/>
    <n v="7138"/>
    <s v="rhizome"/>
    <s v="transient"/>
    <n v="0"/>
    <n v="30"/>
    <n v="0"/>
    <s v="NA"/>
    <n v="0"/>
    <s v="NA"/>
    <s v="NA"/>
    <s v="NA"/>
    <m/>
    <n v="30"/>
    <e v="#VALUE!"/>
    <e v="#VALUE!"/>
    <m/>
    <n v="1"/>
  </r>
  <r>
    <x v="5"/>
    <x v="2"/>
    <s v="HV2.3"/>
    <x v="0"/>
    <m/>
    <x v="16"/>
    <n v="2603"/>
    <s v="basal"/>
    <s v="soil-persistent"/>
    <n v="0"/>
    <n v="1"/>
    <n v="0"/>
    <n v="0"/>
    <n v="0"/>
    <n v="0"/>
    <n v="0"/>
    <n v="0"/>
    <m/>
    <n v="1"/>
    <n v="1"/>
    <n v="0"/>
    <m/>
    <n v="1"/>
  </r>
  <r>
    <x v="5"/>
    <x v="2"/>
    <s v="HV2.3"/>
    <x v="0"/>
    <m/>
    <x v="20"/>
    <n v="2557"/>
    <s v="rhizome"/>
    <s v="transient"/>
    <n v="0"/>
    <n v="2"/>
    <n v="0"/>
    <s v="NA"/>
    <n v="0"/>
    <n v="0"/>
    <n v="0"/>
    <n v="0"/>
    <m/>
    <n v="2"/>
    <e v="#VALUE!"/>
    <e v="#VALUE!"/>
    <m/>
    <n v="1"/>
  </r>
  <r>
    <x v="5"/>
    <x v="2"/>
    <s v="HV2.3"/>
    <x v="0"/>
    <m/>
    <x v="43"/>
    <n v="2302"/>
    <s v="rhizome"/>
    <s v="non-canopy"/>
    <n v="0"/>
    <n v="35"/>
    <n v="0"/>
    <n v="0"/>
    <n v="0"/>
    <n v="0"/>
    <n v="0"/>
    <n v="0"/>
    <m/>
    <n v="35"/>
    <n v="1"/>
    <n v="0"/>
    <m/>
    <n v="1"/>
  </r>
  <r>
    <x v="5"/>
    <x v="2"/>
    <s v="HV2.3"/>
    <x v="0"/>
    <m/>
    <x v="53"/>
    <n v="2310"/>
    <s v="rhizome"/>
    <s v="non-canopy"/>
    <n v="0"/>
    <n v="4"/>
    <n v="0"/>
    <s v="NA"/>
    <n v="0"/>
    <s v="NA"/>
    <s v="NA"/>
    <s v="NA"/>
    <m/>
    <n v="4"/>
    <e v="#VALUE!"/>
    <e v="#VALUE!"/>
    <m/>
    <n v="1"/>
  </r>
  <r>
    <x v="5"/>
    <x v="2"/>
    <s v="HV2.3"/>
    <x v="0"/>
    <m/>
    <x v="51"/>
    <n v="10361"/>
    <s v="tussock"/>
    <s v="non-canopy"/>
    <n v="0"/>
    <n v="2"/>
    <n v="0"/>
    <s v="NA"/>
    <n v="0"/>
    <n v="0"/>
    <n v="0"/>
    <n v="0"/>
    <s v="ID corrected from Tetrarrhena turfosa to Deyeuxia innominata"/>
    <n v="2"/>
    <e v="#VALUE!"/>
    <e v="#VALUE!"/>
    <m/>
    <n v="1"/>
  </r>
  <r>
    <x v="5"/>
    <x v="2"/>
    <s v="HV2.3"/>
    <x v="0"/>
    <m/>
    <x v="17"/>
    <n v="5532"/>
    <s v="rhizome"/>
    <s v="non-canopy"/>
    <n v="0"/>
    <n v="10"/>
    <n v="0"/>
    <s v="NA"/>
    <n v="0"/>
    <s v="NA"/>
    <s v="NA"/>
    <s v="NA"/>
    <m/>
    <n v="10"/>
    <e v="#VALUE!"/>
    <e v="#VALUE!"/>
    <m/>
    <n v="1"/>
  </r>
  <r>
    <x v="5"/>
    <x v="2"/>
    <s v="HV2.3"/>
    <x v="0"/>
    <m/>
    <x v="52"/>
    <n v="2451"/>
    <s v="NA"/>
    <s v="non-canopy"/>
    <n v="0"/>
    <n v="1"/>
    <n v="0"/>
    <s v="NA"/>
    <n v="0"/>
    <n v="10"/>
    <n v="0"/>
    <n v="0"/>
    <m/>
    <n v="11"/>
    <e v="#VALUE!"/>
    <e v="#VALUE!"/>
    <m/>
    <n v="1"/>
  </r>
  <r>
    <x v="5"/>
    <x v="2"/>
    <s v="HV2.3"/>
    <x v="0"/>
    <m/>
    <x v="44"/>
    <n v="5255"/>
    <s v="basal"/>
    <s v="soil-persistent"/>
    <n v="0"/>
    <n v="0"/>
    <n v="0"/>
    <n v="0"/>
    <n v="0"/>
    <n v="2"/>
    <n v="0"/>
    <n v="0"/>
    <m/>
    <n v="2"/>
    <e v="#DIV/0!"/>
    <e v="#DIV/0!"/>
    <m/>
    <n v="1"/>
  </r>
  <r>
    <x v="5"/>
    <x v="2"/>
    <s v="HV2.3"/>
    <x v="0"/>
    <m/>
    <x v="55"/>
    <n v="11903"/>
    <s v="NA"/>
    <s v="non-canopy"/>
    <n v="0"/>
    <n v="0"/>
    <n v="0"/>
    <s v="NA"/>
    <n v="0"/>
    <n v="2"/>
    <n v="0"/>
    <n v="0"/>
    <s v="previously flat leaf monocot"/>
    <n v="2"/>
    <e v="#VALUE!"/>
    <e v="#VALUE!"/>
    <m/>
    <n v="1"/>
  </r>
  <r>
    <x v="5"/>
    <x v="3"/>
    <s v="HV2.4"/>
    <x v="0"/>
    <m/>
    <x v="0"/>
    <n v="7766"/>
    <s v="lignotuber"/>
    <s v="canopy"/>
    <n v="0"/>
    <n v="12"/>
    <n v="0"/>
    <n v="0"/>
    <n v="0"/>
    <n v="80"/>
    <n v="0"/>
    <n v="0"/>
    <m/>
    <n v="92"/>
    <n v="1"/>
    <n v="6.666666666666667"/>
    <m/>
    <n v="1"/>
  </r>
  <r>
    <x v="5"/>
    <x v="3"/>
    <s v="HV2.4"/>
    <x v="0"/>
    <m/>
    <x v="9"/>
    <n v="8875"/>
    <s v="lignotuber"/>
    <s v="soil-persistent"/>
    <n v="0"/>
    <n v="1"/>
    <n v="0"/>
    <n v="0"/>
    <n v="0"/>
    <n v="2"/>
    <n v="0"/>
    <n v="0"/>
    <m/>
    <n v="3"/>
    <n v="1"/>
    <n v="2"/>
    <m/>
    <n v="1"/>
  </r>
  <r>
    <x v="5"/>
    <x v="3"/>
    <s v="HV2.4"/>
    <x v="0"/>
    <m/>
    <x v="1"/>
    <n v="3997"/>
    <s v="lignotuber"/>
    <s v="soil-persistent"/>
    <n v="0"/>
    <n v="3"/>
    <n v="0"/>
    <n v="1"/>
    <n v="0"/>
    <n v="0"/>
    <n v="0"/>
    <n v="0"/>
    <m/>
    <n v="3"/>
    <n v="0.75"/>
    <n v="0"/>
    <m/>
    <n v="1"/>
  </r>
  <r>
    <x v="5"/>
    <x v="3"/>
    <s v="HV2.4"/>
    <x v="0"/>
    <m/>
    <x v="55"/>
    <n v="11903"/>
    <s v="NA"/>
    <s v="non-canopy"/>
    <n v="0"/>
    <n v="0"/>
    <n v="0"/>
    <s v="NA"/>
    <n v="0"/>
    <n v="2"/>
    <n v="0"/>
    <n v="0"/>
    <s v="previously flat leaf monocot"/>
    <n v="2"/>
    <e v="#VALUE!"/>
    <e v="#VALUE!"/>
    <m/>
    <n v="1"/>
  </r>
  <r>
    <x v="5"/>
    <x v="3"/>
    <s v="HV2.4"/>
    <x v="0"/>
    <m/>
    <x v="26"/>
    <n v="3243"/>
    <s v="none"/>
    <s v="soil-persistent"/>
    <n v="0"/>
    <n v="0"/>
    <n v="0"/>
    <s v="NA"/>
    <n v="0"/>
    <n v="20"/>
    <n v="0"/>
    <n v="0"/>
    <m/>
    <n v="20"/>
    <e v="#VALUE!"/>
    <e v="#VALUE!"/>
    <m/>
    <n v="1"/>
  </r>
  <r>
    <x v="5"/>
    <x v="3"/>
    <s v="HV2.4"/>
    <x v="0"/>
    <m/>
    <x v="43"/>
    <n v="2302"/>
    <s v="rhizome"/>
    <s v="non-canopy"/>
    <n v="0"/>
    <n v="25"/>
    <n v="0"/>
    <n v="0"/>
    <n v="0"/>
    <n v="0"/>
    <n v="0"/>
    <n v="0"/>
    <m/>
    <n v="25"/>
    <n v="1"/>
    <n v="0"/>
    <m/>
    <n v="1"/>
  </r>
  <r>
    <x v="5"/>
    <x v="3"/>
    <s v="HV2.4"/>
    <x v="0"/>
    <m/>
    <x v="17"/>
    <n v="5532"/>
    <s v="rhizome"/>
    <s v="non-canopy"/>
    <n v="0"/>
    <n v="14"/>
    <n v="0"/>
    <s v="NA"/>
    <n v="0"/>
    <s v="NA"/>
    <s v="NA"/>
    <s v="NA"/>
    <m/>
    <n v="14"/>
    <e v="#VALUE!"/>
    <e v="#VALUE!"/>
    <m/>
    <n v="1"/>
  </r>
  <r>
    <x v="5"/>
    <x v="3"/>
    <s v="HV2.4"/>
    <x v="0"/>
    <m/>
    <x v="51"/>
    <n v="10361"/>
    <s v="tussock"/>
    <s v="non-canopy"/>
    <n v="0"/>
    <n v="4"/>
    <n v="0"/>
    <s v="NA"/>
    <n v="0"/>
    <n v="0"/>
    <n v="0"/>
    <n v="0"/>
    <s v="ID corrected from Tetrarrhena turfosa to Deyeuxia innominata"/>
    <n v="4"/>
    <e v="#VALUE!"/>
    <e v="#VALUE!"/>
    <m/>
    <n v="1"/>
  </r>
  <r>
    <x v="5"/>
    <x v="3"/>
    <s v="HV2.4"/>
    <x v="0"/>
    <m/>
    <x v="23"/>
    <n v="7138"/>
    <s v="rhizome"/>
    <s v="transient"/>
    <n v="0"/>
    <n v="15"/>
    <n v="0"/>
    <s v="NA"/>
    <n v="0"/>
    <s v="NA"/>
    <s v="NA"/>
    <s v="NA"/>
    <m/>
    <n v="15"/>
    <e v="#VALUE!"/>
    <e v="#VALUE!"/>
    <m/>
    <n v="1"/>
  </r>
  <r>
    <x v="5"/>
    <x v="3"/>
    <s v="HV2.4"/>
    <x v="0"/>
    <m/>
    <x v="25"/>
    <n v="2654"/>
    <s v="none"/>
    <s v="soil-persistent"/>
    <n v="0"/>
    <n v="0"/>
    <n v="0"/>
    <n v="2"/>
    <n v="0"/>
    <n v="0"/>
    <n v="0"/>
    <n v="0"/>
    <m/>
    <n v="0"/>
    <n v="0"/>
    <n v="0"/>
    <m/>
    <s v=""/>
  </r>
  <r>
    <x v="5"/>
    <x v="4"/>
    <s v="HV2.5"/>
    <x v="0"/>
    <m/>
    <x v="0"/>
    <n v="7766"/>
    <s v="lignotuber"/>
    <s v="canopy"/>
    <n v="0"/>
    <n v="3"/>
    <n v="0"/>
    <n v="0"/>
    <n v="0"/>
    <n v="40"/>
    <n v="0"/>
    <n v="0"/>
    <m/>
    <n v="43"/>
    <n v="1"/>
    <n v="13.333333333333334"/>
    <m/>
    <n v="1"/>
  </r>
  <r>
    <x v="5"/>
    <x v="4"/>
    <s v="HV2.5"/>
    <x v="0"/>
    <m/>
    <x v="9"/>
    <n v="8875"/>
    <s v="lignotuber"/>
    <s v="soil-persistent"/>
    <n v="0"/>
    <n v="2"/>
    <n v="0"/>
    <n v="0"/>
    <n v="0"/>
    <n v="0"/>
    <n v="0"/>
    <n v="0"/>
    <m/>
    <n v="2"/>
    <n v="1"/>
    <n v="0"/>
    <m/>
    <n v="1"/>
  </r>
  <r>
    <x v="5"/>
    <x v="4"/>
    <s v="HV2.5"/>
    <x v="0"/>
    <m/>
    <x v="44"/>
    <n v="5255"/>
    <s v="basal"/>
    <s v="soil-persistent"/>
    <n v="0"/>
    <n v="1"/>
    <n v="0"/>
    <n v="0"/>
    <n v="0"/>
    <n v="10"/>
    <n v="0"/>
    <n v="0"/>
    <m/>
    <n v="11"/>
    <n v="1"/>
    <n v="10"/>
    <m/>
    <n v="1"/>
  </r>
  <r>
    <x v="5"/>
    <x v="4"/>
    <s v="HV2.5"/>
    <x v="0"/>
    <m/>
    <x v="1"/>
    <n v="3997"/>
    <s v="lignotuber"/>
    <s v="soil-persistent"/>
    <n v="0"/>
    <n v="4"/>
    <n v="0"/>
    <n v="0"/>
    <n v="0"/>
    <n v="0"/>
    <n v="0"/>
    <n v="0"/>
    <m/>
    <n v="4"/>
    <n v="1"/>
    <n v="0"/>
    <m/>
    <n v="1"/>
  </r>
  <r>
    <x v="5"/>
    <x v="4"/>
    <s v="HV2.5"/>
    <x v="0"/>
    <m/>
    <x v="23"/>
    <n v="7138"/>
    <s v="rhizome"/>
    <s v="transient"/>
    <n v="0"/>
    <n v="30"/>
    <n v="0"/>
    <s v="NA"/>
    <n v="0"/>
    <s v="NA"/>
    <s v="NA"/>
    <s v="NA"/>
    <m/>
    <n v="30"/>
    <e v="#VALUE!"/>
    <e v="#VALUE!"/>
    <m/>
    <n v="1"/>
  </r>
  <r>
    <x v="5"/>
    <x v="4"/>
    <s v="HV2.5"/>
    <x v="0"/>
    <m/>
    <x v="43"/>
    <n v="2302"/>
    <s v="rhizome"/>
    <s v="non-canopy"/>
    <n v="0"/>
    <n v="25"/>
    <n v="0"/>
    <n v="0"/>
    <n v="0"/>
    <n v="0"/>
    <n v="0"/>
    <n v="0"/>
    <m/>
    <n v="25"/>
    <n v="1"/>
    <n v="0"/>
    <m/>
    <n v="1"/>
  </r>
  <r>
    <x v="5"/>
    <x v="4"/>
    <s v="HV2.5"/>
    <x v="0"/>
    <m/>
    <x v="51"/>
    <n v="10361"/>
    <s v="tussock"/>
    <s v="non-canopy"/>
    <n v="0"/>
    <n v="6"/>
    <n v="0"/>
    <s v="NA"/>
    <n v="0"/>
    <n v="0"/>
    <n v="0"/>
    <n v="0"/>
    <s v="ID corrected from Tetrarrhena turfosa to Deyeuxia innominata"/>
    <n v="6"/>
    <e v="#VALUE!"/>
    <e v="#VALUE!"/>
    <m/>
    <n v="1"/>
  </r>
  <r>
    <x v="5"/>
    <x v="4"/>
    <s v="HV2.5"/>
    <x v="0"/>
    <m/>
    <x v="52"/>
    <n v="2451"/>
    <s v="NA"/>
    <s v="non-canopy"/>
    <n v="0"/>
    <n v="0"/>
    <n v="0"/>
    <s v="NA"/>
    <n v="0"/>
    <n v="15"/>
    <n v="0"/>
    <n v="0"/>
    <m/>
    <n v="15"/>
    <e v="#VALUE!"/>
    <e v="#VALUE!"/>
    <m/>
    <n v="1"/>
  </r>
  <r>
    <x v="5"/>
    <x v="4"/>
    <s v="HV2.5"/>
    <x v="0"/>
    <m/>
    <x v="17"/>
    <n v="5532"/>
    <s v="rhizome"/>
    <s v="non-canopy"/>
    <n v="0"/>
    <n v="13"/>
    <n v="0"/>
    <s v="NA"/>
    <n v="0"/>
    <s v="NA"/>
    <s v="NA"/>
    <s v="NA"/>
    <m/>
    <n v="13"/>
    <e v="#VALUE!"/>
    <e v="#VALUE!"/>
    <m/>
    <n v="1"/>
  </r>
  <r>
    <x v="5"/>
    <x v="4"/>
    <s v="HV2.5"/>
    <x v="0"/>
    <m/>
    <x v="29"/>
    <n v="10605"/>
    <s v="rhizome"/>
    <s v="non-canopy"/>
    <n v="0"/>
    <n v="2"/>
    <n v="0"/>
    <n v="0"/>
    <n v="0"/>
    <n v="0"/>
    <n v="0"/>
    <n v="0"/>
    <m/>
    <n v="2"/>
    <n v="1"/>
    <n v="0"/>
    <m/>
    <n v="1"/>
  </r>
  <r>
    <x v="5"/>
    <x v="5"/>
    <s v="HV2.6"/>
    <x v="0"/>
    <m/>
    <x v="0"/>
    <n v="7766"/>
    <s v="lignotuber"/>
    <s v="canopy"/>
    <n v="0"/>
    <n v="3"/>
    <n v="0"/>
    <n v="0"/>
    <n v="0"/>
    <n v="40"/>
    <n v="0"/>
    <n v="0"/>
    <m/>
    <n v="43"/>
    <n v="1"/>
    <n v="13.333333333333334"/>
    <m/>
    <n v="1"/>
  </r>
  <r>
    <x v="5"/>
    <x v="5"/>
    <s v="HV2.6"/>
    <x v="0"/>
    <m/>
    <x v="9"/>
    <n v="8875"/>
    <s v="lignotuber"/>
    <s v="soil-persistent"/>
    <n v="0"/>
    <n v="1"/>
    <n v="0"/>
    <n v="0"/>
    <n v="0"/>
    <n v="17"/>
    <n v="0"/>
    <n v="0"/>
    <m/>
    <n v="18"/>
    <n v="1"/>
    <n v="17"/>
    <m/>
    <n v="1"/>
  </r>
  <r>
    <x v="5"/>
    <x v="5"/>
    <s v="HV2.6"/>
    <x v="0"/>
    <m/>
    <x v="16"/>
    <n v="2603"/>
    <s v="basal"/>
    <s v="soil-persistent"/>
    <n v="0"/>
    <n v="1"/>
    <n v="0"/>
    <n v="0"/>
    <n v="0"/>
    <n v="0"/>
    <n v="0"/>
    <n v="0"/>
    <m/>
    <n v="1"/>
    <n v="1"/>
    <n v="0"/>
    <m/>
    <n v="1"/>
  </r>
  <r>
    <x v="5"/>
    <x v="5"/>
    <s v="HV2.6"/>
    <x v="0"/>
    <m/>
    <x v="1"/>
    <n v="3997"/>
    <s v="lignotuber"/>
    <s v="soil-persistent"/>
    <n v="0"/>
    <n v="1"/>
    <n v="0"/>
    <n v="0"/>
    <n v="0"/>
    <n v="0"/>
    <n v="0"/>
    <n v="0"/>
    <m/>
    <n v="1"/>
    <n v="1"/>
    <n v="0"/>
    <m/>
    <n v="1"/>
  </r>
  <r>
    <x v="5"/>
    <x v="5"/>
    <s v="HV2.6"/>
    <x v="0"/>
    <m/>
    <x v="52"/>
    <n v="2451"/>
    <s v="NA"/>
    <s v="non-canopy"/>
    <n v="0"/>
    <n v="0"/>
    <n v="0"/>
    <s v="NA"/>
    <n v="0"/>
    <n v="15"/>
    <n v="0"/>
    <n v="0"/>
    <m/>
    <n v="15"/>
    <e v="#VALUE!"/>
    <e v="#VALUE!"/>
    <m/>
    <n v="1"/>
  </r>
  <r>
    <x v="5"/>
    <x v="5"/>
    <s v="HV2.6"/>
    <x v="0"/>
    <m/>
    <x v="17"/>
    <n v="5532"/>
    <s v="rhizome"/>
    <s v="non-canopy"/>
    <n v="0"/>
    <n v="20"/>
    <n v="0"/>
    <s v="NA"/>
    <n v="0"/>
    <s v="NA"/>
    <s v="NA"/>
    <s v="NA"/>
    <m/>
    <n v="20"/>
    <e v="#VALUE!"/>
    <e v="#VALUE!"/>
    <m/>
    <n v="1"/>
  </r>
  <r>
    <x v="5"/>
    <x v="5"/>
    <s v="HV2.6"/>
    <x v="0"/>
    <m/>
    <x v="51"/>
    <n v="10361"/>
    <s v="tussock"/>
    <s v="non-canopy"/>
    <n v="0"/>
    <n v="4"/>
    <n v="0"/>
    <s v="NA"/>
    <n v="0"/>
    <n v="0"/>
    <n v="0"/>
    <n v="0"/>
    <s v="ID corrected from Tetrarrhena turfosa to Deyeuxia innominata"/>
    <n v="4"/>
    <e v="#VALUE!"/>
    <e v="#VALUE!"/>
    <m/>
    <n v="1"/>
  </r>
  <r>
    <x v="5"/>
    <x v="5"/>
    <s v="HV2.6"/>
    <x v="0"/>
    <m/>
    <x v="29"/>
    <n v="10605"/>
    <s v="rhizome"/>
    <s v="non-canopy"/>
    <n v="0"/>
    <n v="25"/>
    <n v="0"/>
    <n v="0"/>
    <n v="0"/>
    <n v="0"/>
    <n v="0"/>
    <n v="0"/>
    <m/>
    <n v="25"/>
    <n v="1"/>
    <n v="0"/>
    <m/>
    <n v="1"/>
  </r>
  <r>
    <x v="5"/>
    <x v="5"/>
    <s v="HV2.6"/>
    <x v="0"/>
    <m/>
    <x v="43"/>
    <n v="2302"/>
    <s v="rhizome"/>
    <s v="non-canopy"/>
    <n v="0"/>
    <n v="25"/>
    <n v="0"/>
    <n v="0"/>
    <n v="0"/>
    <n v="0"/>
    <n v="0"/>
    <n v="0"/>
    <m/>
    <n v="25"/>
    <n v="1"/>
    <n v="0"/>
    <m/>
    <n v="1"/>
  </r>
  <r>
    <x v="5"/>
    <x v="5"/>
    <s v="HV2.6"/>
    <x v="0"/>
    <m/>
    <x v="18"/>
    <n v="2445"/>
    <s v="tussock"/>
    <s v="non-canopy"/>
    <n v="0"/>
    <n v="1"/>
    <n v="0"/>
    <n v="0"/>
    <n v="0"/>
    <n v="0"/>
    <n v="0"/>
    <n v="0"/>
    <m/>
    <n v="1"/>
    <n v="1"/>
    <n v="0"/>
    <m/>
    <n v="1"/>
  </r>
  <r>
    <x v="5"/>
    <x v="5"/>
    <s v="HV2.6"/>
    <x v="0"/>
    <m/>
    <x v="23"/>
    <n v="7138"/>
    <s v="rhizome"/>
    <s v="transient"/>
    <n v="0"/>
    <n v="80"/>
    <n v="0"/>
    <s v="NA"/>
    <n v="0"/>
    <s v="NA"/>
    <s v="NA"/>
    <s v="NA"/>
    <m/>
    <n v="80"/>
    <e v="#VALUE!"/>
    <e v="#VALUE!"/>
    <m/>
    <n v="1"/>
  </r>
  <r>
    <x v="5"/>
    <x v="5"/>
    <s v="HV2.6"/>
    <x v="0"/>
    <m/>
    <x v="44"/>
    <n v="5255"/>
    <s v="basal"/>
    <s v="soil-persistent"/>
    <n v="0"/>
    <n v="2"/>
    <n v="0"/>
    <n v="0"/>
    <n v="0"/>
    <n v="12"/>
    <n v="0"/>
    <n v="0"/>
    <m/>
    <n v="14"/>
    <n v="1"/>
    <n v="6"/>
    <m/>
    <n v="1"/>
  </r>
  <r>
    <x v="5"/>
    <x v="5"/>
    <s v="HV2.6"/>
    <x v="0"/>
    <m/>
    <x v="26"/>
    <n v="3243"/>
    <s v="none"/>
    <s v="soil-persistent"/>
    <n v="0"/>
    <n v="0"/>
    <n v="0"/>
    <s v="NA"/>
    <n v="0"/>
    <n v="50"/>
    <n v="0"/>
    <n v="0"/>
    <m/>
    <n v="50"/>
    <e v="#VALUE!"/>
    <e v="#VALUE!"/>
    <m/>
    <n v="1"/>
  </r>
  <r>
    <x v="5"/>
    <x v="6"/>
    <s v="HV2.7"/>
    <x v="0"/>
    <m/>
    <x v="0"/>
    <n v="7766"/>
    <s v="lignotuber"/>
    <s v="canopy"/>
    <n v="0"/>
    <n v="1"/>
    <n v="0"/>
    <n v="0"/>
    <n v="0"/>
    <n v="0"/>
    <n v="0"/>
    <n v="0"/>
    <m/>
    <n v="1"/>
    <n v="1"/>
    <n v="0"/>
    <m/>
    <n v="1"/>
  </r>
  <r>
    <x v="5"/>
    <x v="6"/>
    <s v="HV2.7"/>
    <x v="0"/>
    <m/>
    <x v="1"/>
    <n v="3997"/>
    <s v="lignotuber"/>
    <s v="soil-persistent"/>
    <n v="0"/>
    <n v="4"/>
    <n v="0"/>
    <n v="0"/>
    <n v="0"/>
    <n v="0"/>
    <n v="0"/>
    <n v="0"/>
    <m/>
    <n v="4"/>
    <n v="1"/>
    <n v="0"/>
    <m/>
    <n v="1"/>
  </r>
  <r>
    <x v="5"/>
    <x v="6"/>
    <s v="HV2.7"/>
    <x v="0"/>
    <m/>
    <x v="44"/>
    <n v="5255"/>
    <s v="basal"/>
    <s v="soil-persistent"/>
    <n v="0"/>
    <n v="2"/>
    <n v="0"/>
    <n v="0"/>
    <n v="0"/>
    <n v="0"/>
    <n v="0"/>
    <n v="0"/>
    <m/>
    <n v="2"/>
    <n v="1"/>
    <n v="0"/>
    <m/>
    <n v="1"/>
  </r>
  <r>
    <x v="5"/>
    <x v="6"/>
    <s v="HV2.7"/>
    <x v="0"/>
    <m/>
    <x v="9"/>
    <n v="8875"/>
    <s v="lignotuber"/>
    <s v="soil-persistent"/>
    <n v="0"/>
    <n v="2"/>
    <n v="0"/>
    <n v="1"/>
    <n v="0"/>
    <n v="11"/>
    <n v="0"/>
    <n v="0"/>
    <m/>
    <n v="13"/>
    <n v="0.66666666666666663"/>
    <n v="3.6666666666666665"/>
    <m/>
    <n v="1"/>
  </r>
  <r>
    <x v="5"/>
    <x v="6"/>
    <s v="HV2.7"/>
    <x v="0"/>
    <m/>
    <x v="16"/>
    <n v="2603"/>
    <s v="basal"/>
    <s v="soil-persistent"/>
    <n v="0"/>
    <n v="2"/>
    <n v="1"/>
    <n v="2"/>
    <n v="0"/>
    <n v="0"/>
    <n v="0"/>
    <n v="0"/>
    <m/>
    <n v="2"/>
    <n v="0.6"/>
    <n v="0"/>
    <m/>
    <n v="1"/>
  </r>
  <r>
    <x v="5"/>
    <x v="6"/>
    <s v="HV2.7"/>
    <x v="0"/>
    <m/>
    <x v="23"/>
    <n v="7138"/>
    <s v="rhizome"/>
    <s v="transient"/>
    <n v="0"/>
    <n v="80"/>
    <n v="0"/>
    <s v="NA"/>
    <n v="0"/>
    <s v="NA"/>
    <s v="NA"/>
    <s v="NA"/>
    <m/>
    <n v="80"/>
    <e v="#VALUE!"/>
    <e v="#VALUE!"/>
    <m/>
    <n v="1"/>
  </r>
  <r>
    <x v="5"/>
    <x v="6"/>
    <s v="HV2.7"/>
    <x v="0"/>
    <m/>
    <x v="26"/>
    <n v="3243"/>
    <s v="none"/>
    <s v="soil-persistent"/>
    <n v="0"/>
    <n v="0"/>
    <n v="0"/>
    <s v="NA"/>
    <n v="0"/>
    <n v="140"/>
    <n v="0"/>
    <n v="0"/>
    <m/>
    <n v="140"/>
    <e v="#VALUE!"/>
    <e v="#VALUE!"/>
    <m/>
    <n v="1"/>
  </r>
  <r>
    <x v="5"/>
    <x v="6"/>
    <s v="HV2.7"/>
    <x v="0"/>
    <m/>
    <x v="51"/>
    <n v="10361"/>
    <s v="tussock"/>
    <s v="non-canopy"/>
    <n v="0"/>
    <n v="6"/>
    <n v="0"/>
    <s v="NA"/>
    <n v="0"/>
    <n v="0"/>
    <n v="0"/>
    <n v="0"/>
    <s v="ID corrected from Tetrarrhena turfosa to Deyeuxia innominata"/>
    <n v="6"/>
    <e v="#VALUE!"/>
    <e v="#VALUE!"/>
    <m/>
    <n v="1"/>
  </r>
  <r>
    <x v="5"/>
    <x v="6"/>
    <s v="HV2.7"/>
    <x v="0"/>
    <m/>
    <x v="52"/>
    <n v="2451"/>
    <s v="NA"/>
    <s v="non-canopy"/>
    <n v="0"/>
    <n v="0"/>
    <n v="0"/>
    <s v="NA"/>
    <n v="0"/>
    <n v="30"/>
    <n v="0"/>
    <n v="0"/>
    <m/>
    <n v="30"/>
    <e v="#VALUE!"/>
    <e v="#VALUE!"/>
    <m/>
    <n v="1"/>
  </r>
  <r>
    <x v="5"/>
    <x v="6"/>
    <s v="HV2.7"/>
    <x v="0"/>
    <m/>
    <x v="55"/>
    <n v="11903"/>
    <s v="NA"/>
    <s v="non-canopy"/>
    <n v="0"/>
    <n v="0"/>
    <n v="0"/>
    <s v="NA"/>
    <n v="0"/>
    <n v="4"/>
    <n v="0"/>
    <n v="0"/>
    <s v="previously flat leaf monocot"/>
    <n v="4"/>
    <e v="#VALUE!"/>
    <e v="#VALUE!"/>
    <m/>
    <n v="1"/>
  </r>
  <r>
    <x v="5"/>
    <x v="6"/>
    <s v="HV2.7"/>
    <x v="0"/>
    <m/>
    <x v="43"/>
    <n v="2302"/>
    <s v="rhizome"/>
    <s v="non-canopy"/>
    <n v="0"/>
    <n v="14"/>
    <n v="0"/>
    <n v="0"/>
    <n v="0"/>
    <n v="0"/>
    <n v="0"/>
    <n v="0"/>
    <m/>
    <n v="14"/>
    <n v="1"/>
    <n v="0"/>
    <m/>
    <n v="1"/>
  </r>
  <r>
    <x v="5"/>
    <x v="6"/>
    <s v="HV2.7"/>
    <x v="0"/>
    <m/>
    <x v="29"/>
    <n v="10605"/>
    <s v="rhizome"/>
    <s v="non-canopy"/>
    <n v="0"/>
    <n v="50"/>
    <n v="0"/>
    <n v="0"/>
    <n v="0"/>
    <n v="0"/>
    <n v="0"/>
    <n v="0"/>
    <m/>
    <n v="50"/>
    <n v="1"/>
    <n v="0"/>
    <m/>
    <n v="1"/>
  </r>
  <r>
    <x v="5"/>
    <x v="6"/>
    <s v="HV2.7"/>
    <x v="0"/>
    <m/>
    <x v="17"/>
    <n v="5532"/>
    <s v="rhizome"/>
    <s v="non-canopy"/>
    <n v="0"/>
    <n v="9"/>
    <n v="0"/>
    <s v="NA"/>
    <n v="0"/>
    <s v="NA"/>
    <s v="NA"/>
    <s v="NA"/>
    <m/>
    <n v="9"/>
    <e v="#VALUE!"/>
    <e v="#VALUE!"/>
    <m/>
    <n v="1"/>
  </r>
  <r>
    <x v="5"/>
    <x v="6"/>
    <s v="HV2.7"/>
    <x v="0"/>
    <m/>
    <x v="18"/>
    <n v="2445"/>
    <s v="tussock"/>
    <s v="non-canopy"/>
    <n v="0"/>
    <n v="1"/>
    <n v="0"/>
    <n v="0"/>
    <n v="0"/>
    <n v="0"/>
    <n v="0"/>
    <n v="0"/>
    <m/>
    <n v="1"/>
    <n v="1"/>
    <n v="0"/>
    <m/>
    <n v="1"/>
  </r>
  <r>
    <x v="5"/>
    <x v="6"/>
    <s v="HV2.7"/>
    <x v="0"/>
    <m/>
    <x v="25"/>
    <n v="2654"/>
    <s v="none"/>
    <s v="soil-persistent"/>
    <n v="0"/>
    <n v="0"/>
    <n v="0"/>
    <n v="2"/>
    <n v="0"/>
    <n v="4"/>
    <n v="0"/>
    <n v="0"/>
    <m/>
    <n v="4"/>
    <n v="0"/>
    <n v="2"/>
    <m/>
    <n v="1"/>
  </r>
  <r>
    <x v="5"/>
    <x v="7"/>
    <s v="HV2.8"/>
    <x v="0"/>
    <m/>
    <x v="0"/>
    <n v="7766"/>
    <s v="lignotuber"/>
    <s v="canopy"/>
    <n v="0"/>
    <n v="1"/>
    <n v="0"/>
    <n v="0"/>
    <n v="0"/>
    <n v="15"/>
    <n v="0"/>
    <n v="0"/>
    <m/>
    <n v="16"/>
    <n v="1"/>
    <n v="15"/>
    <m/>
    <n v="1"/>
  </r>
  <r>
    <x v="5"/>
    <x v="7"/>
    <s v="HV2.8"/>
    <x v="0"/>
    <m/>
    <x v="1"/>
    <n v="3997"/>
    <s v="lignotuber"/>
    <s v="soil-persistent"/>
    <n v="0"/>
    <n v="1"/>
    <n v="0"/>
    <n v="0"/>
    <n v="0"/>
    <n v="0"/>
    <n v="0"/>
    <n v="0"/>
    <m/>
    <n v="1"/>
    <n v="1"/>
    <n v="0"/>
    <m/>
    <n v="1"/>
  </r>
  <r>
    <x v="5"/>
    <x v="7"/>
    <s v="HV2.8"/>
    <x v="0"/>
    <m/>
    <x v="9"/>
    <n v="8875"/>
    <s v="lignotuber"/>
    <s v="soil-persistent"/>
    <n v="0"/>
    <n v="2"/>
    <n v="0"/>
    <n v="0"/>
    <n v="0"/>
    <n v="4"/>
    <n v="0"/>
    <n v="0"/>
    <m/>
    <n v="6"/>
    <n v="1"/>
    <n v="2"/>
    <m/>
    <n v="1"/>
  </r>
  <r>
    <x v="5"/>
    <x v="7"/>
    <s v="HV2.8"/>
    <x v="0"/>
    <m/>
    <x v="44"/>
    <n v="5255"/>
    <s v="basal"/>
    <s v="soil-persistent"/>
    <n v="0"/>
    <n v="3"/>
    <n v="0"/>
    <n v="0"/>
    <n v="0"/>
    <n v="0"/>
    <n v="0"/>
    <n v="0"/>
    <m/>
    <n v="3"/>
    <n v="1"/>
    <n v="0"/>
    <m/>
    <n v="1"/>
  </r>
  <r>
    <x v="5"/>
    <x v="7"/>
    <s v="HV2.8"/>
    <x v="0"/>
    <m/>
    <x v="36"/>
    <n v="6182"/>
    <s v="none"/>
    <s v="soil-persistent"/>
    <n v="0"/>
    <n v="0"/>
    <n v="0"/>
    <n v="0"/>
    <n v="0"/>
    <n v="2"/>
    <n v="0"/>
    <n v="0"/>
    <m/>
    <n v="2"/>
    <e v="#DIV/0!"/>
    <e v="#DIV/0!"/>
    <m/>
    <n v="1"/>
  </r>
  <r>
    <x v="5"/>
    <x v="7"/>
    <s v="HV2.8"/>
    <x v="0"/>
    <m/>
    <x v="26"/>
    <n v="3243"/>
    <s v="none"/>
    <s v="soil-persistent"/>
    <n v="0"/>
    <n v="0"/>
    <n v="0"/>
    <s v="NA"/>
    <n v="0"/>
    <n v="200"/>
    <n v="0"/>
    <n v="0"/>
    <m/>
    <n v="200"/>
    <e v="#VALUE!"/>
    <e v="#VALUE!"/>
    <m/>
    <n v="1"/>
  </r>
  <r>
    <x v="5"/>
    <x v="7"/>
    <s v="HV2.8"/>
    <x v="0"/>
    <m/>
    <x v="51"/>
    <n v="10361"/>
    <s v="tussock"/>
    <s v="non-canopy"/>
    <n v="0"/>
    <n v="8"/>
    <n v="0"/>
    <s v="NA"/>
    <n v="0"/>
    <n v="15"/>
    <n v="0"/>
    <n v="0"/>
    <s v="ID corrected from Tetrarrhena turfosa to Deyeuxia innominata"/>
    <n v="23"/>
    <e v="#VALUE!"/>
    <e v="#VALUE!"/>
    <m/>
    <n v="1"/>
  </r>
  <r>
    <x v="5"/>
    <x v="7"/>
    <s v="HV2.8"/>
    <x v="0"/>
    <m/>
    <x v="16"/>
    <n v="2603"/>
    <s v="basal"/>
    <s v="soil-persistent"/>
    <n v="0"/>
    <n v="1"/>
    <n v="1"/>
    <n v="0"/>
    <n v="0"/>
    <n v="0"/>
    <n v="0"/>
    <n v="0"/>
    <m/>
    <n v="1"/>
    <n v="1"/>
    <n v="0"/>
    <m/>
    <n v="1"/>
  </r>
  <r>
    <x v="5"/>
    <x v="7"/>
    <s v="HV2.8"/>
    <x v="0"/>
    <m/>
    <x v="23"/>
    <n v="7138"/>
    <s v="rhizome"/>
    <s v="transient"/>
    <n v="0"/>
    <n v="100"/>
    <n v="0"/>
    <s v="NA"/>
    <n v="0"/>
    <s v="NA"/>
    <s v="NA"/>
    <s v="NA"/>
    <m/>
    <n v="100"/>
    <e v="#VALUE!"/>
    <e v="#VALUE!"/>
    <m/>
    <n v="1"/>
  </r>
  <r>
    <x v="5"/>
    <x v="7"/>
    <s v="HV2.8"/>
    <x v="0"/>
    <m/>
    <x v="17"/>
    <n v="5532"/>
    <s v="rhizome"/>
    <s v="non-canopy"/>
    <n v="0"/>
    <n v="5"/>
    <n v="0"/>
    <s v="NA"/>
    <n v="0"/>
    <s v="NA"/>
    <s v="NA"/>
    <s v="NA"/>
    <m/>
    <n v="5"/>
    <e v="#VALUE!"/>
    <e v="#VALUE!"/>
    <m/>
    <n v="1"/>
  </r>
  <r>
    <x v="5"/>
    <x v="7"/>
    <s v="HV2.8"/>
    <x v="0"/>
    <m/>
    <x v="29"/>
    <n v="10605"/>
    <s v="rhizome"/>
    <s v="non-canopy"/>
    <n v="0"/>
    <n v="13"/>
    <n v="0"/>
    <n v="0"/>
    <n v="0"/>
    <n v="0"/>
    <n v="0"/>
    <n v="0"/>
    <m/>
    <n v="13"/>
    <n v="1"/>
    <n v="0"/>
    <m/>
    <n v="1"/>
  </r>
  <r>
    <x v="5"/>
    <x v="7"/>
    <s v="HV2.8"/>
    <x v="0"/>
    <m/>
    <x v="43"/>
    <n v="2302"/>
    <s v="rhizome"/>
    <s v="non-canopy"/>
    <n v="0"/>
    <n v="11"/>
    <n v="0"/>
    <n v="0"/>
    <n v="0"/>
    <n v="0"/>
    <n v="0"/>
    <n v="0"/>
    <m/>
    <n v="11"/>
    <n v="1"/>
    <n v="0"/>
    <m/>
    <n v="1"/>
  </r>
  <r>
    <x v="5"/>
    <x v="8"/>
    <s v="HV2.9"/>
    <x v="0"/>
    <m/>
    <x v="0"/>
    <n v="7766"/>
    <s v="lignotuber"/>
    <s v="canopy"/>
    <n v="0"/>
    <n v="1"/>
    <n v="0"/>
    <n v="0"/>
    <n v="0"/>
    <n v="50"/>
    <n v="0"/>
    <n v="0"/>
    <m/>
    <n v="51"/>
    <n v="1"/>
    <n v="50"/>
    <m/>
    <n v="1"/>
  </r>
  <r>
    <x v="5"/>
    <x v="8"/>
    <s v="HV2.9"/>
    <x v="0"/>
    <m/>
    <x v="26"/>
    <n v="3243"/>
    <s v="none"/>
    <s v="soil-persistent"/>
    <n v="0"/>
    <n v="0"/>
    <n v="0"/>
    <s v="NA"/>
    <n v="0"/>
    <n v="120"/>
    <n v="0"/>
    <n v="0"/>
    <m/>
    <n v="120"/>
    <e v="#VALUE!"/>
    <e v="#VALUE!"/>
    <m/>
    <n v="1"/>
  </r>
  <r>
    <x v="5"/>
    <x v="8"/>
    <s v="HV2.9"/>
    <x v="0"/>
    <m/>
    <x v="51"/>
    <n v="10361"/>
    <s v="tussock"/>
    <s v="non-canopy"/>
    <n v="0"/>
    <n v="40"/>
    <n v="0"/>
    <s v="NA"/>
    <n v="0"/>
    <n v="10"/>
    <n v="0"/>
    <n v="0"/>
    <s v="ID corrected from Tetrarrhena turfosa to Deyeuxia innominata"/>
    <n v="50"/>
    <e v="#VALUE!"/>
    <e v="#VALUE!"/>
    <m/>
    <n v="1"/>
  </r>
  <r>
    <x v="5"/>
    <x v="8"/>
    <s v="HV2.9"/>
    <x v="0"/>
    <m/>
    <x v="56"/>
    <n v="5043"/>
    <s v="tussock"/>
    <s v="non-canopy"/>
    <n v="0"/>
    <n v="25"/>
    <n v="0"/>
    <s v="NA"/>
    <n v="0"/>
    <s v="NA"/>
    <s v="NA"/>
    <s v="NA"/>
    <s v="orginally 'Broad-leaf grass'"/>
    <n v="25"/>
    <e v="#VALUE!"/>
    <e v="#VALUE!"/>
    <m/>
    <n v="1"/>
  </r>
  <r>
    <x v="5"/>
    <x v="8"/>
    <s v="HV2.9"/>
    <x v="0"/>
    <m/>
    <x v="43"/>
    <n v="2302"/>
    <s v="rhizome"/>
    <s v="non-canopy"/>
    <n v="0"/>
    <n v="18"/>
    <n v="0"/>
    <n v="0"/>
    <n v="0"/>
    <n v="0"/>
    <n v="0"/>
    <n v="0"/>
    <m/>
    <n v="18"/>
    <n v="1"/>
    <n v="0"/>
    <m/>
    <n v="1"/>
  </r>
  <r>
    <x v="5"/>
    <x v="8"/>
    <s v="HV2.9"/>
    <x v="0"/>
    <m/>
    <x v="23"/>
    <n v="7138"/>
    <s v="rhizome"/>
    <s v="transient"/>
    <n v="0"/>
    <n v="40"/>
    <n v="0"/>
    <s v="NA"/>
    <n v="0"/>
    <s v="NA"/>
    <s v="NA"/>
    <s v="NA"/>
    <m/>
    <n v="40"/>
    <e v="#VALUE!"/>
    <e v="#VALUE!"/>
    <m/>
    <n v="1"/>
  </r>
  <r>
    <x v="5"/>
    <x v="8"/>
    <s v="HV2.9"/>
    <x v="0"/>
    <m/>
    <x v="17"/>
    <n v="5532"/>
    <s v="rhizome"/>
    <s v="non-canopy"/>
    <n v="0"/>
    <n v="10"/>
    <n v="0"/>
    <s v="NA"/>
    <n v="0"/>
    <s v="NA"/>
    <s v="NA"/>
    <s v="NA"/>
    <m/>
    <n v="10"/>
    <e v="#VALUE!"/>
    <e v="#VALUE!"/>
    <m/>
    <n v="1"/>
  </r>
  <r>
    <x v="5"/>
    <x v="8"/>
    <s v="HV2.9"/>
    <x v="0"/>
    <m/>
    <x v="29"/>
    <n v="10605"/>
    <s v="rhizome"/>
    <s v="non-canopy"/>
    <n v="0"/>
    <n v="4"/>
    <n v="0"/>
    <n v="0"/>
    <n v="0"/>
    <n v="0"/>
    <n v="0"/>
    <n v="0"/>
    <m/>
    <n v="4"/>
    <n v="1"/>
    <n v="0"/>
    <m/>
    <n v="1"/>
  </r>
  <r>
    <x v="5"/>
    <x v="8"/>
    <s v="HV2.9"/>
    <x v="0"/>
    <m/>
    <x v="55"/>
    <n v="11903"/>
    <s v="NA"/>
    <s v="non-canopy"/>
    <n v="0"/>
    <n v="1"/>
    <n v="0"/>
    <s v="NA"/>
    <n v="0"/>
    <n v="0"/>
    <n v="0"/>
    <n v="0"/>
    <s v="previously flat leaf monocot"/>
    <n v="1"/>
    <e v="#VALUE!"/>
    <e v="#VALUE!"/>
    <m/>
    <n v="1"/>
  </r>
  <r>
    <x v="5"/>
    <x v="9"/>
    <s v="HV2.10"/>
    <x v="0"/>
    <m/>
    <x v="9"/>
    <n v="8875"/>
    <s v="lignotuber"/>
    <s v="soil-persistent"/>
    <n v="0"/>
    <n v="2"/>
    <n v="0"/>
    <n v="0"/>
    <n v="0"/>
    <n v="1"/>
    <n v="0"/>
    <n v="0"/>
    <m/>
    <n v="3"/>
    <n v="1"/>
    <n v="0.5"/>
    <m/>
    <n v="1"/>
  </r>
  <r>
    <x v="5"/>
    <x v="9"/>
    <s v="HV2.10"/>
    <x v="0"/>
    <m/>
    <x v="18"/>
    <n v="2445"/>
    <s v="tussock"/>
    <s v="non-canopy"/>
    <n v="0"/>
    <n v="2"/>
    <n v="0"/>
    <n v="0"/>
    <n v="0"/>
    <n v="0"/>
    <n v="0"/>
    <n v="0"/>
    <m/>
    <n v="2"/>
    <n v="1"/>
    <n v="0"/>
    <m/>
    <n v="1"/>
  </r>
  <r>
    <x v="5"/>
    <x v="9"/>
    <s v="HV2.10"/>
    <x v="0"/>
    <m/>
    <x v="49"/>
    <n v="5535"/>
    <s v="tussock"/>
    <s v="non-canopy"/>
    <n v="0"/>
    <n v="4"/>
    <n v="0"/>
    <s v="NA"/>
    <n v="0"/>
    <s v="NA"/>
    <s v="NA"/>
    <s v="NA"/>
    <s v="ID corrected from Tetraria capillaris to Lepyrodia anarthria based on Apr 2021 observations"/>
    <n v="4"/>
    <e v="#VALUE!"/>
    <e v="#VALUE!"/>
    <m/>
    <n v="1"/>
  </r>
  <r>
    <x v="5"/>
    <x v="9"/>
    <s v="HV2.10"/>
    <x v="0"/>
    <m/>
    <x v="23"/>
    <n v="7138"/>
    <s v="rhizome"/>
    <s v="transient"/>
    <n v="0"/>
    <n v="5"/>
    <n v="0"/>
    <s v="NA"/>
    <n v="0"/>
    <s v="NA"/>
    <s v="NA"/>
    <s v="NA"/>
    <m/>
    <n v="5"/>
    <e v="#VALUE!"/>
    <e v="#VALUE!"/>
    <m/>
    <n v="1"/>
  </r>
  <r>
    <x v="5"/>
    <x v="9"/>
    <s v="HV2.10"/>
    <x v="0"/>
    <m/>
    <x v="26"/>
    <n v="3243"/>
    <s v="none"/>
    <s v="soil-persistent"/>
    <n v="0"/>
    <n v="0"/>
    <n v="0"/>
    <s v="NA"/>
    <n v="0"/>
    <n v="25"/>
    <n v="0"/>
    <n v="0"/>
    <m/>
    <n v="25"/>
    <e v="#VALUE!"/>
    <e v="#VALUE!"/>
    <m/>
    <n v="1"/>
  </r>
  <r>
    <x v="5"/>
    <x v="9"/>
    <s v="HV2.10"/>
    <x v="0"/>
    <m/>
    <x v="17"/>
    <n v="5532"/>
    <s v="rhizome"/>
    <s v="non-canopy"/>
    <n v="0"/>
    <n v="8"/>
    <n v="0"/>
    <s v="NA"/>
    <n v="0"/>
    <s v="NA"/>
    <s v="NA"/>
    <s v="NA"/>
    <m/>
    <n v="8"/>
    <e v="#VALUE!"/>
    <e v="#VALUE!"/>
    <m/>
    <n v="1"/>
  </r>
  <r>
    <x v="5"/>
    <x v="9"/>
    <s v="HV2.10"/>
    <x v="0"/>
    <m/>
    <x v="56"/>
    <n v="5043"/>
    <s v="tussock"/>
    <s v="non-canopy"/>
    <n v="0"/>
    <n v="3"/>
    <n v="0"/>
    <s v="NA"/>
    <n v="0"/>
    <s v="NA"/>
    <s v="NA"/>
    <s v="NA"/>
    <s v="orginally 'Broad-leaf grass'"/>
    <n v="3"/>
    <e v="#VALUE!"/>
    <e v="#VALUE!"/>
    <m/>
    <n v="1"/>
  </r>
  <r>
    <x v="5"/>
    <x v="9"/>
    <s v="HV2.10"/>
    <x v="0"/>
    <m/>
    <x v="51"/>
    <n v="10361"/>
    <s v="tussock"/>
    <s v="non-canopy"/>
    <n v="0"/>
    <n v="3"/>
    <n v="0"/>
    <s v="NA"/>
    <n v="0"/>
    <n v="0"/>
    <n v="0"/>
    <n v="0"/>
    <s v="ID corrected from Tetrarrhena turfosa to Deyeuxia innominata"/>
    <n v="3"/>
    <e v="#VALUE!"/>
    <e v="#VALUE!"/>
    <m/>
    <n v="1"/>
  </r>
  <r>
    <x v="5"/>
    <x v="9"/>
    <s v="HV2.10"/>
    <x v="0"/>
    <m/>
    <x v="43"/>
    <n v="2302"/>
    <s v="rhizome"/>
    <s v="non-canopy"/>
    <n v="0"/>
    <n v="30"/>
    <n v="0"/>
    <n v="0"/>
    <n v="0"/>
    <n v="0"/>
    <n v="0"/>
    <n v="0"/>
    <m/>
    <n v="30"/>
    <n v="1"/>
    <n v="0"/>
    <m/>
    <n v="1"/>
  </r>
  <r>
    <x v="5"/>
    <x v="9"/>
    <s v="HV2.10"/>
    <x v="0"/>
    <m/>
    <x v="0"/>
    <n v="7766"/>
    <s v="lignotuber"/>
    <s v="canopy"/>
    <n v="0"/>
    <n v="0"/>
    <n v="0"/>
    <n v="0"/>
    <n v="0"/>
    <n v="30"/>
    <n v="0"/>
    <n v="0"/>
    <m/>
    <n v="30"/>
    <e v="#DIV/0!"/>
    <e v="#DIV/0!"/>
    <m/>
    <n v="1"/>
  </r>
  <r>
    <x v="5"/>
    <x v="9"/>
    <s v="HV2.10"/>
    <x v="0"/>
    <m/>
    <x v="10"/>
    <n v="2469"/>
    <s v="rhizome"/>
    <s v="non-canopy"/>
    <n v="0"/>
    <n v="1"/>
    <n v="0"/>
    <n v="0"/>
    <n v="0"/>
    <n v="0"/>
    <n v="0"/>
    <n v="0"/>
    <m/>
    <n v="1"/>
    <n v="1"/>
    <n v="0"/>
    <m/>
    <n v="1"/>
  </r>
  <r>
    <x v="5"/>
    <x v="10"/>
    <s v="HV2.11"/>
    <x v="0"/>
    <m/>
    <x v="1"/>
    <n v="3997"/>
    <s v="lignotuber"/>
    <s v="soil-persistent"/>
    <n v="0"/>
    <n v="1"/>
    <n v="0"/>
    <n v="0"/>
    <n v="0"/>
    <n v="0"/>
    <n v="0"/>
    <n v="0"/>
    <m/>
    <n v="1"/>
    <n v="1"/>
    <n v="0"/>
    <m/>
    <n v="1"/>
  </r>
  <r>
    <x v="5"/>
    <x v="10"/>
    <s v="HV2.11"/>
    <x v="0"/>
    <m/>
    <x v="0"/>
    <n v="7766"/>
    <s v="lignotuber"/>
    <s v="canopy"/>
    <n v="0"/>
    <n v="0"/>
    <n v="0"/>
    <n v="0"/>
    <n v="0"/>
    <n v="25"/>
    <n v="0"/>
    <n v="0"/>
    <m/>
    <n v="25"/>
    <e v="#DIV/0!"/>
    <e v="#DIV/0!"/>
    <m/>
    <n v="1"/>
  </r>
  <r>
    <x v="5"/>
    <x v="10"/>
    <s v="HV2.11"/>
    <x v="0"/>
    <m/>
    <x v="26"/>
    <n v="3243"/>
    <s v="none"/>
    <s v="soil-persistent"/>
    <n v="0"/>
    <n v="0"/>
    <n v="0"/>
    <s v="NA"/>
    <n v="0"/>
    <n v="50"/>
    <n v="0"/>
    <n v="0"/>
    <m/>
    <n v="50"/>
    <e v="#VALUE!"/>
    <e v="#VALUE!"/>
    <m/>
    <n v="1"/>
  </r>
  <r>
    <x v="5"/>
    <x v="10"/>
    <s v="HV2.11"/>
    <x v="0"/>
    <m/>
    <x v="43"/>
    <n v="2302"/>
    <s v="rhizome"/>
    <s v="non-canopy"/>
    <n v="0"/>
    <n v="25"/>
    <n v="0"/>
    <n v="0"/>
    <n v="0"/>
    <n v="0"/>
    <n v="0"/>
    <n v="0"/>
    <m/>
    <n v="25"/>
    <n v="1"/>
    <n v="0"/>
    <m/>
    <n v="1"/>
  </r>
  <r>
    <x v="5"/>
    <x v="10"/>
    <s v="HV2.11"/>
    <x v="0"/>
    <m/>
    <x v="49"/>
    <n v="5535"/>
    <s v="tussock"/>
    <s v="non-canopy"/>
    <n v="0"/>
    <n v="4"/>
    <n v="0"/>
    <s v="NA"/>
    <n v="0"/>
    <s v="NA"/>
    <s v="NA"/>
    <s v="NA"/>
    <s v="ID corrected from Tetraria capillaris to Lepyrodia anarthria based on Apr 2021 observations"/>
    <n v="4"/>
    <e v="#VALUE!"/>
    <e v="#VALUE!"/>
    <m/>
    <n v="1"/>
  </r>
  <r>
    <x v="5"/>
    <x v="10"/>
    <s v="HV2.11"/>
    <x v="0"/>
    <m/>
    <x v="51"/>
    <n v="10361"/>
    <s v="tussock"/>
    <s v="non-canopy"/>
    <n v="0"/>
    <n v="15"/>
    <n v="0"/>
    <s v="NA"/>
    <n v="0"/>
    <n v="0"/>
    <n v="0"/>
    <n v="0"/>
    <s v="ID corrected from Tetrarrhena turfosa to Deyeuxia innominata"/>
    <n v="15"/>
    <e v="#VALUE!"/>
    <e v="#VALUE!"/>
    <m/>
    <n v="1"/>
  </r>
  <r>
    <x v="5"/>
    <x v="10"/>
    <s v="HV2.11"/>
    <x v="0"/>
    <m/>
    <x v="56"/>
    <n v="5043"/>
    <s v="tussock"/>
    <s v="non-canopy"/>
    <n v="0"/>
    <n v="4"/>
    <n v="0"/>
    <s v="NA"/>
    <n v="0"/>
    <s v="NA"/>
    <s v="NA"/>
    <s v="NA"/>
    <s v="orginally 'Broad-leaf grass'"/>
    <n v="4"/>
    <e v="#VALUE!"/>
    <e v="#VALUE!"/>
    <m/>
    <n v="1"/>
  </r>
  <r>
    <x v="5"/>
    <x v="10"/>
    <s v="HV2.11"/>
    <x v="0"/>
    <m/>
    <x v="23"/>
    <n v="7138"/>
    <s v="rhizome"/>
    <s v="transient"/>
    <n v="0"/>
    <n v="3"/>
    <n v="0"/>
    <s v="NA"/>
    <n v="0"/>
    <s v="NA"/>
    <s v="NA"/>
    <s v="NA"/>
    <m/>
    <n v="3"/>
    <e v="#VALUE!"/>
    <e v="#VALUE!"/>
    <m/>
    <n v="1"/>
  </r>
  <r>
    <x v="5"/>
    <x v="11"/>
    <s v="HV2.12"/>
    <x v="0"/>
    <m/>
    <x v="0"/>
    <n v="7766"/>
    <s v="lignotuber"/>
    <s v="canopy"/>
    <n v="0"/>
    <n v="0"/>
    <n v="0"/>
    <n v="0"/>
    <n v="0"/>
    <n v="7"/>
    <n v="0"/>
    <n v="0"/>
    <m/>
    <n v="7"/>
    <e v="#DIV/0!"/>
    <e v="#DIV/0!"/>
    <m/>
    <n v="1"/>
  </r>
  <r>
    <x v="5"/>
    <x v="11"/>
    <s v="HV2.12"/>
    <x v="0"/>
    <m/>
    <x v="19"/>
    <n v="6325"/>
    <s v="tussock"/>
    <s v="non-canopy"/>
    <n v="0"/>
    <n v="3"/>
    <n v="0"/>
    <n v="0"/>
    <n v="0"/>
    <n v="0"/>
    <n v="0"/>
    <n v="0"/>
    <m/>
    <n v="3"/>
    <n v="1"/>
    <n v="0"/>
    <m/>
    <n v="1"/>
  </r>
  <r>
    <x v="5"/>
    <x v="11"/>
    <s v="HV2.12"/>
    <x v="0"/>
    <m/>
    <x v="49"/>
    <n v="5535"/>
    <s v="tussock"/>
    <s v="non-canopy"/>
    <n v="0"/>
    <n v="5"/>
    <n v="0"/>
    <s v="NA"/>
    <n v="0"/>
    <s v="NA"/>
    <s v="NA"/>
    <s v="NA"/>
    <s v="ID corrected from Tetraria capillaris to Lepyrodia anarthria based on Apr 2021 observations"/>
    <n v="5"/>
    <e v="#VALUE!"/>
    <e v="#VALUE!"/>
    <m/>
    <n v="1"/>
  </r>
  <r>
    <x v="5"/>
    <x v="11"/>
    <s v="HV2.12"/>
    <x v="0"/>
    <m/>
    <x v="20"/>
    <n v="2557"/>
    <s v="rhizome"/>
    <s v="transient"/>
    <n v="0"/>
    <n v="8"/>
    <n v="0"/>
    <s v="NA"/>
    <n v="3"/>
    <n v="0"/>
    <n v="0"/>
    <n v="0"/>
    <m/>
    <n v="8"/>
    <e v="#VALUE!"/>
    <e v="#VALUE!"/>
    <m/>
    <n v="1"/>
  </r>
  <r>
    <x v="5"/>
    <x v="11"/>
    <s v="HV2.12"/>
    <x v="0"/>
    <m/>
    <x v="21"/>
    <n v="1377"/>
    <s v="rhizome"/>
    <s v="non-canopy"/>
    <n v="0"/>
    <n v="6"/>
    <n v="0"/>
    <s v="NA"/>
    <n v="0"/>
    <n v="0"/>
    <n v="0"/>
    <n v="0"/>
    <m/>
    <n v="6"/>
    <e v="#VALUE!"/>
    <e v="#VALUE!"/>
    <m/>
    <n v="1"/>
  </r>
  <r>
    <x v="5"/>
    <x v="11"/>
    <s v="HV2.12"/>
    <x v="0"/>
    <m/>
    <x v="17"/>
    <n v="5532"/>
    <s v="rhizome"/>
    <s v="non-canopy"/>
    <n v="0"/>
    <n v="7"/>
    <n v="0"/>
    <s v="NA"/>
    <n v="0"/>
    <s v="NA"/>
    <s v="NA"/>
    <s v="NA"/>
    <m/>
    <n v="7"/>
    <e v="#VALUE!"/>
    <e v="#VALUE!"/>
    <m/>
    <n v="1"/>
  </r>
  <r>
    <x v="5"/>
    <x v="11"/>
    <s v="HV2.12"/>
    <x v="0"/>
    <m/>
    <x v="51"/>
    <n v="10361"/>
    <s v="tussock"/>
    <s v="non-canopy"/>
    <n v="0"/>
    <n v="8"/>
    <n v="0"/>
    <s v="NA"/>
    <n v="0"/>
    <n v="0"/>
    <n v="0"/>
    <n v="0"/>
    <s v="ID corrected from Tetrarrhena turfosa to Deyeuxia innominata"/>
    <n v="8"/>
    <e v="#VALUE!"/>
    <e v="#VALUE!"/>
    <m/>
    <n v="1"/>
  </r>
  <r>
    <x v="5"/>
    <x v="11"/>
    <s v="HV2.12"/>
    <x v="0"/>
    <m/>
    <x v="1"/>
    <n v="3997"/>
    <s v="lignotuber"/>
    <s v="soil-persistent"/>
    <n v="0"/>
    <n v="1"/>
    <n v="0"/>
    <n v="0"/>
    <n v="0"/>
    <n v="0"/>
    <n v="0"/>
    <n v="0"/>
    <m/>
    <n v="1"/>
    <n v="1"/>
    <n v="0"/>
    <m/>
    <n v="1"/>
  </r>
  <r>
    <x v="5"/>
    <x v="11"/>
    <s v="HV2.12"/>
    <x v="0"/>
    <m/>
    <x v="43"/>
    <n v="2302"/>
    <s v="rhizome"/>
    <s v="non-canopy"/>
    <n v="0"/>
    <n v="26"/>
    <n v="0"/>
    <n v="0"/>
    <n v="0"/>
    <n v="0"/>
    <n v="0"/>
    <n v="0"/>
    <m/>
    <n v="26"/>
    <n v="1"/>
    <n v="0"/>
    <m/>
    <n v="1"/>
  </r>
  <r>
    <x v="5"/>
    <x v="11"/>
    <s v="HV2.12"/>
    <x v="0"/>
    <m/>
    <x v="26"/>
    <n v="3243"/>
    <s v="none"/>
    <s v="soil-persistent"/>
    <n v="0"/>
    <n v="0"/>
    <n v="0"/>
    <s v="NA"/>
    <n v="0"/>
    <n v="32"/>
    <n v="0"/>
    <n v="0"/>
    <m/>
    <n v="32"/>
    <e v="#VALUE!"/>
    <e v="#VALUE!"/>
    <m/>
    <n v="1"/>
  </r>
  <r>
    <x v="5"/>
    <x v="11"/>
    <s v="HV2.12"/>
    <x v="0"/>
    <m/>
    <x v="23"/>
    <n v="7138"/>
    <s v="rhizome"/>
    <s v="transient"/>
    <n v="0"/>
    <n v="2"/>
    <n v="0"/>
    <s v="NA"/>
    <n v="0"/>
    <s v="NA"/>
    <s v="NA"/>
    <s v="NA"/>
    <m/>
    <n v="2"/>
    <e v="#VALUE!"/>
    <e v="#VALUE!"/>
    <m/>
    <n v="1"/>
  </r>
  <r>
    <x v="5"/>
    <x v="11"/>
    <s v="HV2.12"/>
    <x v="0"/>
    <m/>
    <x v="10"/>
    <n v="2469"/>
    <s v="rhizome"/>
    <s v="non-canopy"/>
    <n v="0"/>
    <n v="10"/>
    <n v="0"/>
    <n v="0"/>
    <n v="0"/>
    <n v="0"/>
    <n v="0"/>
    <n v="0"/>
    <m/>
    <n v="10"/>
    <n v="1"/>
    <n v="0"/>
    <m/>
    <n v="1"/>
  </r>
  <r>
    <x v="5"/>
    <x v="12"/>
    <s v="HV2.13"/>
    <x v="0"/>
    <m/>
    <x v="18"/>
    <n v="2445"/>
    <s v="tussock"/>
    <s v="non-canopy"/>
    <n v="0"/>
    <n v="3"/>
    <n v="0"/>
    <n v="0"/>
    <n v="0"/>
    <n v="0"/>
    <n v="0"/>
    <n v="0"/>
    <m/>
    <n v="3"/>
    <n v="1"/>
    <n v="0"/>
    <m/>
    <n v="1"/>
  </r>
  <r>
    <x v="5"/>
    <x v="12"/>
    <s v="HV2.13"/>
    <x v="0"/>
    <m/>
    <x v="10"/>
    <n v="2469"/>
    <s v="rhizome"/>
    <s v="non-canopy"/>
    <n v="0"/>
    <n v="9"/>
    <n v="0"/>
    <n v="0"/>
    <n v="0"/>
    <n v="0"/>
    <n v="0"/>
    <n v="0"/>
    <m/>
    <n v="9"/>
    <n v="1"/>
    <n v="0"/>
    <m/>
    <n v="1"/>
  </r>
  <r>
    <x v="5"/>
    <x v="12"/>
    <s v="HV2.13"/>
    <x v="0"/>
    <m/>
    <x v="19"/>
    <n v="6325"/>
    <s v="tussock"/>
    <s v="non-canopy"/>
    <n v="0"/>
    <n v="4"/>
    <n v="0"/>
    <n v="0"/>
    <n v="0"/>
    <n v="0"/>
    <n v="0"/>
    <n v="0"/>
    <m/>
    <n v="4"/>
    <n v="1"/>
    <n v="0"/>
    <m/>
    <n v="1"/>
  </r>
  <r>
    <x v="5"/>
    <x v="12"/>
    <s v="HV2.13"/>
    <x v="0"/>
    <m/>
    <x v="17"/>
    <n v="5532"/>
    <s v="rhizome"/>
    <s v="non-canopy"/>
    <n v="0"/>
    <n v="6"/>
    <n v="0"/>
    <s v="NA"/>
    <n v="0"/>
    <s v="NA"/>
    <s v="NA"/>
    <s v="NA"/>
    <m/>
    <n v="6"/>
    <e v="#VALUE!"/>
    <e v="#VALUE!"/>
    <m/>
    <n v="1"/>
  </r>
  <r>
    <x v="5"/>
    <x v="12"/>
    <s v="HV2.13"/>
    <x v="0"/>
    <m/>
    <x v="49"/>
    <n v="5535"/>
    <s v="tussock"/>
    <s v="non-canopy"/>
    <n v="0"/>
    <n v="4"/>
    <n v="0"/>
    <s v="NA"/>
    <n v="0"/>
    <s v="NA"/>
    <s v="NA"/>
    <s v="NA"/>
    <s v="ID corrected from Tetraria capillaris to Lepyrodia anarthria based on Apr 2021 observations"/>
    <n v="4"/>
    <e v="#VALUE!"/>
    <e v="#VALUE!"/>
    <m/>
    <n v="1"/>
  </r>
  <r>
    <x v="5"/>
    <x v="12"/>
    <s v="HV2.13"/>
    <x v="0"/>
    <m/>
    <x v="26"/>
    <n v="3243"/>
    <s v="none"/>
    <s v="soil-persistent"/>
    <n v="0"/>
    <n v="0"/>
    <n v="0"/>
    <s v="NA"/>
    <n v="0"/>
    <n v="10"/>
    <n v="0"/>
    <n v="0"/>
    <m/>
    <n v="10"/>
    <e v="#VALUE!"/>
    <e v="#VALUE!"/>
    <m/>
    <n v="1"/>
  </r>
  <r>
    <x v="5"/>
    <x v="12"/>
    <s v="HV2.13"/>
    <x v="0"/>
    <m/>
    <x v="21"/>
    <n v="1377"/>
    <s v="rhizome"/>
    <s v="non-canopy"/>
    <n v="0"/>
    <n v="30"/>
    <n v="0"/>
    <s v="NA"/>
    <n v="0"/>
    <n v="0"/>
    <n v="0"/>
    <n v="0"/>
    <m/>
    <n v="30"/>
    <e v="#VALUE!"/>
    <e v="#VALUE!"/>
    <m/>
    <n v="1"/>
  </r>
  <r>
    <x v="5"/>
    <x v="12"/>
    <s v="HV2.13"/>
    <x v="0"/>
    <m/>
    <x v="20"/>
    <n v="2557"/>
    <s v="rhizome"/>
    <s v="transient"/>
    <n v="0"/>
    <n v="7"/>
    <n v="0"/>
    <s v="NA"/>
    <n v="3"/>
    <n v="0"/>
    <n v="0"/>
    <n v="0"/>
    <m/>
    <n v="7"/>
    <e v="#VALUE!"/>
    <e v="#VALUE!"/>
    <m/>
    <n v="1"/>
  </r>
  <r>
    <x v="5"/>
    <x v="13"/>
    <s v="HV2.14"/>
    <x v="0"/>
    <m/>
    <x v="1"/>
    <n v="3997"/>
    <s v="lignotuber"/>
    <s v="soil-persistent"/>
    <n v="0"/>
    <n v="1"/>
    <n v="0"/>
    <n v="0"/>
    <n v="0"/>
    <n v="0"/>
    <n v="0"/>
    <n v="0"/>
    <m/>
    <n v="1"/>
    <n v="1"/>
    <n v="0"/>
    <m/>
    <n v="1"/>
  </r>
  <r>
    <x v="5"/>
    <x v="13"/>
    <s v="HV2.14"/>
    <x v="0"/>
    <m/>
    <x v="18"/>
    <n v="2445"/>
    <s v="tussock"/>
    <s v="non-canopy"/>
    <n v="0"/>
    <n v="1"/>
    <n v="0"/>
    <n v="0"/>
    <n v="0"/>
    <n v="0"/>
    <n v="0"/>
    <n v="0"/>
    <m/>
    <n v="1"/>
    <n v="1"/>
    <n v="0"/>
    <m/>
    <n v="1"/>
  </r>
  <r>
    <x v="5"/>
    <x v="13"/>
    <s v="HV2.14"/>
    <x v="0"/>
    <m/>
    <x v="19"/>
    <n v="6325"/>
    <s v="tussock"/>
    <s v="non-canopy"/>
    <n v="0"/>
    <n v="4"/>
    <n v="0"/>
    <n v="0"/>
    <n v="0"/>
    <n v="0"/>
    <n v="0"/>
    <n v="0"/>
    <m/>
    <n v="4"/>
    <n v="1"/>
    <n v="0"/>
    <m/>
    <n v="1"/>
  </r>
  <r>
    <x v="5"/>
    <x v="13"/>
    <s v="HV2.14"/>
    <x v="0"/>
    <m/>
    <x v="17"/>
    <n v="5532"/>
    <s v="rhizome"/>
    <s v="non-canopy"/>
    <n v="0"/>
    <n v="12"/>
    <n v="0"/>
    <s v="NA"/>
    <n v="0"/>
    <s v="NA"/>
    <s v="NA"/>
    <s v="NA"/>
    <m/>
    <n v="12"/>
    <e v="#VALUE!"/>
    <e v="#VALUE!"/>
    <m/>
    <n v="1"/>
  </r>
  <r>
    <x v="5"/>
    <x v="13"/>
    <s v="HV2.14"/>
    <x v="0"/>
    <m/>
    <x v="20"/>
    <n v="2557"/>
    <s v="rhizome"/>
    <s v="transient"/>
    <n v="0"/>
    <n v="18"/>
    <n v="0"/>
    <s v="NA"/>
    <n v="4"/>
    <n v="0"/>
    <n v="0"/>
    <n v="0"/>
    <m/>
    <n v="18"/>
    <e v="#VALUE!"/>
    <e v="#VALUE!"/>
    <m/>
    <n v="1"/>
  </r>
  <r>
    <x v="5"/>
    <x v="13"/>
    <s v="HV2.14"/>
    <x v="0"/>
    <m/>
    <x v="26"/>
    <n v="3243"/>
    <s v="none"/>
    <s v="soil-persistent"/>
    <n v="0"/>
    <n v="0"/>
    <n v="0"/>
    <s v="NA"/>
    <n v="0"/>
    <n v="3"/>
    <n v="0"/>
    <n v="0"/>
    <m/>
    <n v="3"/>
    <e v="#VALUE!"/>
    <e v="#VALUE!"/>
    <m/>
    <n v="1"/>
  </r>
  <r>
    <x v="5"/>
    <x v="13"/>
    <s v="HV2.14"/>
    <x v="0"/>
    <m/>
    <x v="23"/>
    <n v="7138"/>
    <s v="rhizome"/>
    <s v="transient"/>
    <n v="0"/>
    <n v="5"/>
    <n v="0"/>
    <s v="NA"/>
    <n v="0"/>
    <s v="NA"/>
    <s v="NA"/>
    <s v="NA"/>
    <m/>
    <n v="5"/>
    <e v="#VALUE!"/>
    <e v="#VALUE!"/>
    <m/>
    <n v="1"/>
  </r>
  <r>
    <x v="5"/>
    <x v="13"/>
    <s v="HV2.14"/>
    <x v="0"/>
    <m/>
    <x v="21"/>
    <n v="1377"/>
    <s v="rhizome"/>
    <s v="non-canopy"/>
    <n v="0"/>
    <n v="4"/>
    <n v="0"/>
    <s v="NA"/>
    <n v="0"/>
    <n v="0"/>
    <n v="0"/>
    <n v="0"/>
    <m/>
    <n v="4"/>
    <e v="#VALUE!"/>
    <e v="#VALUE!"/>
    <m/>
    <n v="1"/>
  </r>
  <r>
    <x v="5"/>
    <x v="14"/>
    <s v="HV2.15"/>
    <x v="0"/>
    <m/>
    <x v="10"/>
    <n v="2469"/>
    <s v="rhizome"/>
    <s v="non-canopy"/>
    <n v="0"/>
    <n v="5"/>
    <n v="0"/>
    <n v="0"/>
    <n v="0"/>
    <n v="0"/>
    <n v="0"/>
    <n v="0"/>
    <m/>
    <n v="5"/>
    <n v="1"/>
    <n v="0"/>
    <m/>
    <n v="1"/>
  </r>
  <r>
    <x v="5"/>
    <x v="14"/>
    <s v="HV2.15"/>
    <x v="0"/>
    <m/>
    <x v="18"/>
    <n v="2445"/>
    <s v="tussock"/>
    <s v="non-canopy"/>
    <n v="0"/>
    <n v="1"/>
    <n v="0"/>
    <n v="0"/>
    <n v="0"/>
    <n v="0"/>
    <n v="0"/>
    <n v="0"/>
    <m/>
    <n v="1"/>
    <n v="1"/>
    <n v="0"/>
    <m/>
    <n v="1"/>
  </r>
  <r>
    <x v="5"/>
    <x v="14"/>
    <s v="HV2.15"/>
    <x v="0"/>
    <m/>
    <x v="19"/>
    <n v="6325"/>
    <s v="tussock"/>
    <s v="non-canopy"/>
    <n v="0"/>
    <n v="2"/>
    <n v="0"/>
    <n v="0"/>
    <n v="0"/>
    <n v="0"/>
    <n v="0"/>
    <n v="0"/>
    <m/>
    <n v="2"/>
    <n v="1"/>
    <n v="0"/>
    <m/>
    <n v="1"/>
  </r>
  <r>
    <x v="5"/>
    <x v="14"/>
    <s v="HV2.15"/>
    <x v="0"/>
    <m/>
    <x v="56"/>
    <n v="5043"/>
    <s v="tussock"/>
    <s v="non-canopy"/>
    <n v="0"/>
    <n v="3"/>
    <n v="0"/>
    <s v="NA"/>
    <n v="0"/>
    <s v="NA"/>
    <s v="NA"/>
    <s v="NA"/>
    <s v="orginally 'Broad-leaf grass'"/>
    <n v="3"/>
    <e v="#VALUE!"/>
    <e v="#VALUE!"/>
    <m/>
    <n v="1"/>
  </r>
  <r>
    <x v="5"/>
    <x v="14"/>
    <s v="HV2.15"/>
    <x v="0"/>
    <m/>
    <x v="20"/>
    <n v="2557"/>
    <s v="rhizome"/>
    <s v="transient"/>
    <n v="0"/>
    <n v="6"/>
    <n v="0"/>
    <s v="NA"/>
    <n v="3"/>
    <n v="0"/>
    <n v="0"/>
    <n v="0"/>
    <m/>
    <n v="6"/>
    <e v="#VALUE!"/>
    <e v="#VALUE!"/>
    <m/>
    <n v="1"/>
  </r>
  <r>
    <x v="5"/>
    <x v="14"/>
    <s v="HV2.15"/>
    <x v="0"/>
    <m/>
    <x v="21"/>
    <n v="1377"/>
    <s v="rhizome"/>
    <s v="non-canopy"/>
    <n v="0"/>
    <n v="2"/>
    <n v="0"/>
    <s v="NA"/>
    <n v="0"/>
    <n v="0"/>
    <n v="0"/>
    <n v="0"/>
    <m/>
    <n v="2"/>
    <e v="#VALUE!"/>
    <e v="#VALUE!"/>
    <m/>
    <n v="1"/>
  </r>
  <r>
    <x v="5"/>
    <x v="14"/>
    <s v="HV2.15"/>
    <x v="0"/>
    <m/>
    <x v="49"/>
    <n v="5535"/>
    <s v="tussock"/>
    <s v="non-canopy"/>
    <n v="0"/>
    <n v="2"/>
    <n v="0"/>
    <s v="NA"/>
    <n v="0"/>
    <s v="NA"/>
    <s v="NA"/>
    <s v="NA"/>
    <s v="ID corrected from Tetraria capillaris to Lepyrodia anarthria based on Apr 2021 observations"/>
    <n v="2"/>
    <e v="#VALUE!"/>
    <e v="#VALUE!"/>
    <m/>
    <n v="1"/>
  </r>
  <r>
    <x v="5"/>
    <x v="14"/>
    <s v="HV2.15"/>
    <x v="0"/>
    <m/>
    <x v="23"/>
    <n v="7138"/>
    <s v="rhizome"/>
    <s v="transient"/>
    <n v="0"/>
    <n v="4"/>
    <n v="0"/>
    <s v="NA"/>
    <n v="0"/>
    <s v="NA"/>
    <s v="NA"/>
    <s v="NA"/>
    <m/>
    <n v="4"/>
    <e v="#VALUE!"/>
    <e v="#VALUE!"/>
    <m/>
    <n v="1"/>
  </r>
  <r>
    <x v="5"/>
    <x v="14"/>
    <s v="HV2.15"/>
    <x v="0"/>
    <m/>
    <x v="17"/>
    <n v="5532"/>
    <s v="rhizome"/>
    <s v="non-canopy"/>
    <n v="0"/>
    <n v="6"/>
    <n v="0"/>
    <s v="NA"/>
    <n v="0"/>
    <s v="NA"/>
    <s v="NA"/>
    <s v="NA"/>
    <m/>
    <n v="6"/>
    <e v="#VALUE!"/>
    <e v="#VALUE!"/>
    <m/>
    <n v="1"/>
  </r>
  <r>
    <x v="5"/>
    <x v="15"/>
    <s v="HV2.16"/>
    <x v="0"/>
    <m/>
    <x v="18"/>
    <n v="2445"/>
    <s v="tussock"/>
    <s v="non-canopy"/>
    <n v="0"/>
    <n v="3"/>
    <n v="0"/>
    <n v="0"/>
    <n v="0"/>
    <n v="0"/>
    <n v="0"/>
    <n v="0"/>
    <m/>
    <n v="3"/>
    <n v="1"/>
    <n v="0"/>
    <m/>
    <n v="1"/>
  </r>
  <r>
    <x v="5"/>
    <x v="15"/>
    <s v="HV2.16"/>
    <x v="0"/>
    <m/>
    <x v="19"/>
    <n v="6325"/>
    <s v="tussock"/>
    <s v="non-canopy"/>
    <n v="0"/>
    <n v="1"/>
    <n v="0"/>
    <n v="0"/>
    <n v="0"/>
    <n v="0"/>
    <n v="0"/>
    <n v="0"/>
    <m/>
    <n v="1"/>
    <n v="1"/>
    <n v="0"/>
    <m/>
    <n v="1"/>
  </r>
  <r>
    <x v="5"/>
    <x v="15"/>
    <s v="HV2.16"/>
    <x v="0"/>
    <m/>
    <x v="10"/>
    <n v="2469"/>
    <s v="rhizome"/>
    <s v="non-canopy"/>
    <n v="0"/>
    <n v="2"/>
    <n v="0"/>
    <n v="0"/>
    <n v="0"/>
    <n v="0"/>
    <n v="0"/>
    <n v="0"/>
    <m/>
    <n v="2"/>
    <n v="1"/>
    <n v="0"/>
    <m/>
    <n v="1"/>
  </r>
  <r>
    <x v="5"/>
    <x v="15"/>
    <s v="HV2.16"/>
    <x v="0"/>
    <m/>
    <x v="9"/>
    <n v="8875"/>
    <s v="lignotuber"/>
    <s v="soil-persistent"/>
    <n v="0"/>
    <n v="3"/>
    <n v="0"/>
    <n v="0"/>
    <n v="0"/>
    <n v="0"/>
    <n v="0"/>
    <n v="0"/>
    <m/>
    <n v="3"/>
    <n v="1"/>
    <n v="0"/>
    <m/>
    <n v="1"/>
  </r>
  <r>
    <x v="5"/>
    <x v="15"/>
    <s v="HV2.16"/>
    <x v="0"/>
    <m/>
    <x v="21"/>
    <n v="1377"/>
    <s v="rhizome"/>
    <s v="non-canopy"/>
    <n v="0"/>
    <n v="5"/>
    <n v="0"/>
    <s v="NA"/>
    <n v="0"/>
    <n v="0"/>
    <n v="0"/>
    <n v="0"/>
    <m/>
    <n v="5"/>
    <e v="#VALUE!"/>
    <e v="#VALUE!"/>
    <m/>
    <n v="1"/>
  </r>
  <r>
    <x v="5"/>
    <x v="15"/>
    <s v="HV2.16"/>
    <x v="0"/>
    <m/>
    <x v="1"/>
    <n v="3997"/>
    <s v="lignotuber"/>
    <s v="soil-persistent"/>
    <n v="0"/>
    <n v="3"/>
    <n v="0"/>
    <n v="0"/>
    <n v="0"/>
    <n v="0"/>
    <n v="0"/>
    <n v="0"/>
    <m/>
    <n v="3"/>
    <n v="1"/>
    <n v="0"/>
    <m/>
    <n v="1"/>
  </r>
  <r>
    <x v="5"/>
    <x v="15"/>
    <s v="HV2.16"/>
    <x v="0"/>
    <m/>
    <x v="49"/>
    <n v="5535"/>
    <s v="tussock"/>
    <s v="non-canopy"/>
    <n v="0"/>
    <n v="3"/>
    <n v="0"/>
    <s v="NA"/>
    <n v="0"/>
    <s v="NA"/>
    <s v="NA"/>
    <s v="NA"/>
    <s v="ID corrected from Tetraria capillaris to Lepyrodia anarthria based on Apr 2021 observations"/>
    <n v="3"/>
    <e v="#VALUE!"/>
    <e v="#VALUE!"/>
    <m/>
    <n v="1"/>
  </r>
  <r>
    <x v="5"/>
    <x v="15"/>
    <s v="HV2.16"/>
    <x v="0"/>
    <m/>
    <x v="23"/>
    <n v="7138"/>
    <s v="rhizome"/>
    <s v="transient"/>
    <n v="0"/>
    <n v="2"/>
    <n v="0"/>
    <s v="NA"/>
    <n v="0"/>
    <s v="NA"/>
    <s v="NA"/>
    <s v="NA"/>
    <m/>
    <n v="2"/>
    <e v="#VALUE!"/>
    <e v="#VALUE!"/>
    <m/>
    <n v="1"/>
  </r>
  <r>
    <x v="5"/>
    <x v="15"/>
    <s v="HV2.16"/>
    <x v="0"/>
    <m/>
    <x v="44"/>
    <n v="5255"/>
    <s v="basal"/>
    <s v="soil-persistent"/>
    <n v="0"/>
    <n v="1"/>
    <n v="0"/>
    <n v="0"/>
    <n v="0"/>
    <n v="0"/>
    <n v="0"/>
    <n v="0"/>
    <m/>
    <n v="1"/>
    <n v="1"/>
    <n v="0"/>
    <m/>
    <n v="1"/>
  </r>
  <r>
    <x v="5"/>
    <x v="15"/>
    <s v="HV2.16"/>
    <x v="0"/>
    <m/>
    <x v="56"/>
    <n v="5043"/>
    <s v="NA"/>
    <s v="non-canopy"/>
    <n v="0"/>
    <n v="3"/>
    <n v="0"/>
    <s v="NA"/>
    <n v="0"/>
    <s v="NA"/>
    <s v="NA"/>
    <s v="NA"/>
    <s v="orginally 'Broad-leaf grass'"/>
    <n v="3"/>
    <e v="#VALUE!"/>
    <e v="#VALUE!"/>
    <m/>
    <n v="1"/>
  </r>
  <r>
    <x v="5"/>
    <x v="16"/>
    <s v="HV2.17"/>
    <x v="0"/>
    <m/>
    <x v="18"/>
    <n v="2445"/>
    <s v="tussock"/>
    <s v="non-canopy"/>
    <n v="0"/>
    <n v="4"/>
    <n v="0"/>
    <n v="0"/>
    <n v="0"/>
    <n v="0"/>
    <n v="0"/>
    <n v="0"/>
    <m/>
    <n v="4"/>
    <n v="1"/>
    <n v="0"/>
    <m/>
    <n v="1"/>
  </r>
  <r>
    <x v="5"/>
    <x v="16"/>
    <s v="HV2.17"/>
    <x v="0"/>
    <m/>
    <x v="1"/>
    <n v="3997"/>
    <s v="lignotuber"/>
    <s v="soil-persistent"/>
    <n v="0"/>
    <n v="4"/>
    <n v="0"/>
    <n v="0"/>
    <n v="0"/>
    <n v="0"/>
    <n v="0"/>
    <n v="0"/>
    <m/>
    <n v="4"/>
    <n v="1"/>
    <n v="0"/>
    <m/>
    <n v="1"/>
  </r>
  <r>
    <x v="5"/>
    <x v="16"/>
    <s v="HV2.17"/>
    <x v="0"/>
    <m/>
    <x v="57"/>
    <n v="7664"/>
    <s v="tussock"/>
    <s v="non-canopy"/>
    <n v="0"/>
    <n v="3"/>
    <n v="0"/>
    <n v="0"/>
    <n v="0"/>
    <n v="0"/>
    <n v="0"/>
    <n v="0"/>
    <s v="previously misID'd as Patersonia"/>
    <n v="3"/>
    <n v="1"/>
    <n v="0"/>
    <m/>
    <n v="1"/>
  </r>
  <r>
    <x v="5"/>
    <x v="16"/>
    <s v="HV2.17"/>
    <x v="0"/>
    <m/>
    <x v="21"/>
    <n v="1377"/>
    <s v="rhizome"/>
    <s v="non-canopy"/>
    <n v="0"/>
    <n v="10"/>
    <n v="0"/>
    <s v="NA"/>
    <n v="0"/>
    <n v="0"/>
    <n v="0"/>
    <n v="0"/>
    <m/>
    <n v="10"/>
    <e v="#VALUE!"/>
    <e v="#VALUE!"/>
    <m/>
    <n v="1"/>
  </r>
  <r>
    <x v="5"/>
    <x v="16"/>
    <s v="HV2.17"/>
    <x v="0"/>
    <m/>
    <x v="19"/>
    <n v="6325"/>
    <s v="tussock"/>
    <s v="non-canopy"/>
    <n v="0"/>
    <n v="3"/>
    <n v="0"/>
    <n v="0"/>
    <n v="0"/>
    <n v="0"/>
    <n v="0"/>
    <n v="0"/>
    <m/>
    <n v="3"/>
    <n v="1"/>
    <n v="0"/>
    <m/>
    <n v="1"/>
  </r>
  <r>
    <x v="5"/>
    <x v="16"/>
    <s v="HV2.17"/>
    <x v="0"/>
    <m/>
    <x v="17"/>
    <n v="5532"/>
    <s v="rhizome"/>
    <s v="non-canopy"/>
    <n v="0"/>
    <n v="5"/>
    <n v="0"/>
    <s v="NA"/>
    <n v="0"/>
    <s v="NA"/>
    <s v="NA"/>
    <s v="NA"/>
    <m/>
    <n v="5"/>
    <e v="#VALUE!"/>
    <e v="#VALUE!"/>
    <m/>
    <n v="1"/>
  </r>
  <r>
    <x v="5"/>
    <x v="16"/>
    <s v="HV2.17"/>
    <x v="0"/>
    <m/>
    <x v="9"/>
    <n v="8875"/>
    <s v="lignotuber"/>
    <s v="soil-persistent"/>
    <n v="0"/>
    <n v="0"/>
    <n v="0"/>
    <n v="0"/>
    <n v="0"/>
    <n v="3"/>
    <n v="0"/>
    <n v="0"/>
    <m/>
    <n v="3"/>
    <e v="#DIV/0!"/>
    <e v="#DIV/0!"/>
    <m/>
    <n v="1"/>
  </r>
  <r>
    <x v="5"/>
    <x v="17"/>
    <s v="HV2.18"/>
    <x v="0"/>
    <m/>
    <x v="18"/>
    <n v="2445"/>
    <s v="tussock"/>
    <s v="non-canopy"/>
    <n v="0"/>
    <n v="0"/>
    <n v="0"/>
    <n v="0"/>
    <n v="0"/>
    <n v="0"/>
    <n v="0"/>
    <n v="0"/>
    <m/>
    <n v="0"/>
    <e v="#DIV/0!"/>
    <e v="#DIV/0!"/>
    <m/>
    <s v=""/>
  </r>
  <r>
    <x v="5"/>
    <x v="17"/>
    <s v="HV2.18"/>
    <x v="0"/>
    <m/>
    <x v="19"/>
    <n v="6325"/>
    <s v="tussock"/>
    <s v="non-canopy"/>
    <n v="0"/>
    <n v="3"/>
    <n v="0"/>
    <n v="0"/>
    <n v="0"/>
    <n v="0"/>
    <n v="0"/>
    <n v="0"/>
    <m/>
    <n v="3"/>
    <n v="1"/>
    <n v="0"/>
    <m/>
    <n v="1"/>
  </r>
  <r>
    <x v="5"/>
    <x v="17"/>
    <s v="HV2.18"/>
    <x v="0"/>
    <m/>
    <x v="20"/>
    <n v="2557"/>
    <s v="rhizome"/>
    <s v="transient"/>
    <n v="0"/>
    <n v="6"/>
    <n v="0"/>
    <s v="NA"/>
    <n v="1"/>
    <n v="0"/>
    <n v="0"/>
    <n v="0"/>
    <m/>
    <n v="6"/>
    <e v="#VALUE!"/>
    <e v="#VALUE!"/>
    <m/>
    <n v="1"/>
  </r>
  <r>
    <x v="5"/>
    <x v="17"/>
    <s v="HV2.18"/>
    <x v="0"/>
    <m/>
    <x v="17"/>
    <n v="5532"/>
    <s v="rhizome"/>
    <s v="non-canopy"/>
    <n v="0"/>
    <n v="4"/>
    <n v="0"/>
    <s v="NA"/>
    <n v="0"/>
    <s v="NA"/>
    <s v="NA"/>
    <s v="NA"/>
    <m/>
    <n v="4"/>
    <e v="#VALUE!"/>
    <e v="#VALUE!"/>
    <m/>
    <n v="1"/>
  </r>
  <r>
    <x v="5"/>
    <x v="17"/>
    <s v="HV2.18"/>
    <x v="0"/>
    <m/>
    <x v="21"/>
    <n v="1377"/>
    <s v="rhizome"/>
    <s v="non-canopy"/>
    <n v="0"/>
    <n v="5"/>
    <n v="0"/>
    <s v="NA"/>
    <n v="0"/>
    <n v="0"/>
    <n v="0"/>
    <n v="0"/>
    <m/>
    <n v="5"/>
    <e v="#VALUE!"/>
    <e v="#VALUE!"/>
    <m/>
    <n v="1"/>
  </r>
  <r>
    <x v="5"/>
    <x v="17"/>
    <s v="HV2.18"/>
    <x v="0"/>
    <m/>
    <x v="1"/>
    <n v="3997"/>
    <s v="lignotuber"/>
    <s v="soil-persistent"/>
    <n v="0"/>
    <n v="2"/>
    <n v="0"/>
    <n v="0"/>
    <n v="0"/>
    <n v="0"/>
    <n v="0"/>
    <n v="0"/>
    <m/>
    <n v="2"/>
    <n v="1"/>
    <n v="0"/>
    <m/>
    <n v="1"/>
  </r>
  <r>
    <x v="5"/>
    <x v="17"/>
    <s v="HV2.18"/>
    <x v="0"/>
    <m/>
    <x v="26"/>
    <n v="3243"/>
    <s v="none"/>
    <s v="soil-persistent"/>
    <n v="0"/>
    <n v="0"/>
    <n v="0"/>
    <s v="NA"/>
    <n v="0"/>
    <n v="2"/>
    <n v="0"/>
    <n v="0"/>
    <m/>
    <n v="2"/>
    <e v="#VALUE!"/>
    <e v="#VALUE!"/>
    <m/>
    <n v="1"/>
  </r>
  <r>
    <x v="5"/>
    <x v="17"/>
    <s v="HV2.18"/>
    <x v="0"/>
    <m/>
    <x v="0"/>
    <n v="7766"/>
    <s v="lignotuber"/>
    <s v="canopy"/>
    <n v="0"/>
    <n v="0"/>
    <n v="0"/>
    <n v="0"/>
    <n v="0"/>
    <n v="8"/>
    <n v="0"/>
    <n v="0"/>
    <m/>
    <n v="8"/>
    <e v="#DIV/0!"/>
    <e v="#DIV/0!"/>
    <m/>
    <n v="1"/>
  </r>
  <r>
    <x v="5"/>
    <x v="18"/>
    <s v="HV2.19"/>
    <x v="0"/>
    <m/>
    <x v="18"/>
    <n v="2445"/>
    <s v="tussock"/>
    <s v="soil-persistent"/>
    <n v="0"/>
    <n v="2"/>
    <n v="0"/>
    <n v="0"/>
    <n v="0"/>
    <n v="0"/>
    <n v="0"/>
    <n v="0"/>
    <m/>
    <n v="2"/>
    <n v="1"/>
    <n v="0"/>
    <m/>
    <n v="1"/>
  </r>
  <r>
    <x v="5"/>
    <x v="18"/>
    <s v="HV2.19"/>
    <x v="0"/>
    <m/>
    <x v="19"/>
    <n v="6325"/>
    <s v="tussock"/>
    <s v="non-canopy"/>
    <n v="0"/>
    <n v="8"/>
    <n v="0"/>
    <n v="0"/>
    <n v="0"/>
    <n v="0"/>
    <n v="0"/>
    <n v="0"/>
    <m/>
    <n v="8"/>
    <n v="1"/>
    <n v="0"/>
    <m/>
    <n v="1"/>
  </r>
  <r>
    <x v="5"/>
    <x v="18"/>
    <s v="HV2.19"/>
    <x v="0"/>
    <m/>
    <x v="1"/>
    <n v="3997"/>
    <s v="lignotuber"/>
    <s v="soil-persistent"/>
    <n v="0"/>
    <n v="2"/>
    <n v="0"/>
    <n v="0"/>
    <n v="0"/>
    <n v="0"/>
    <n v="0"/>
    <n v="0"/>
    <m/>
    <n v="2"/>
    <n v="1"/>
    <n v="0"/>
    <m/>
    <n v="1"/>
  </r>
  <r>
    <x v="5"/>
    <x v="18"/>
    <s v="HV2.19"/>
    <x v="0"/>
    <m/>
    <x v="9"/>
    <n v="8875"/>
    <s v="lignotuber"/>
    <s v="soil-persistent"/>
    <n v="0"/>
    <n v="0"/>
    <n v="0"/>
    <n v="0"/>
    <n v="0"/>
    <n v="1"/>
    <n v="0"/>
    <n v="0"/>
    <m/>
    <n v="1"/>
    <e v="#DIV/0!"/>
    <e v="#DIV/0!"/>
    <m/>
    <n v="1"/>
  </r>
  <r>
    <x v="5"/>
    <x v="18"/>
    <s v="HV2.19"/>
    <x v="0"/>
    <m/>
    <x v="17"/>
    <n v="5532"/>
    <s v="rhizome"/>
    <s v="non-canopy"/>
    <n v="0"/>
    <n v="7"/>
    <n v="0"/>
    <s v="NA"/>
    <n v="0"/>
    <s v="NA"/>
    <s v="NA"/>
    <s v="NA"/>
    <m/>
    <n v="7"/>
    <e v="#VALUE!"/>
    <e v="#VALUE!"/>
    <m/>
    <n v="1"/>
  </r>
  <r>
    <x v="5"/>
    <x v="18"/>
    <s v="HV2.19"/>
    <x v="0"/>
    <m/>
    <x v="26"/>
    <n v="3243"/>
    <s v="none"/>
    <s v="soil-persistent"/>
    <n v="0"/>
    <n v="0"/>
    <n v="0"/>
    <s v="NA"/>
    <n v="0"/>
    <n v="1"/>
    <n v="0"/>
    <n v="0"/>
    <m/>
    <n v="1"/>
    <e v="#VALUE!"/>
    <e v="#VALUE!"/>
    <m/>
    <n v="1"/>
  </r>
  <r>
    <x v="5"/>
    <x v="18"/>
    <s v="HV2.19"/>
    <x v="0"/>
    <m/>
    <x v="23"/>
    <n v="7138"/>
    <s v="rhizome"/>
    <s v="transient"/>
    <n v="0"/>
    <n v="1"/>
    <n v="0"/>
    <s v="NA"/>
    <n v="0"/>
    <s v="NA"/>
    <s v="NA"/>
    <s v="NA"/>
    <m/>
    <n v="1"/>
    <e v="#VALUE!"/>
    <e v="#VALUE!"/>
    <m/>
    <n v="1"/>
  </r>
  <r>
    <x v="5"/>
    <x v="19"/>
    <s v="HV2.20"/>
    <x v="0"/>
    <m/>
    <x v="18"/>
    <n v="2445"/>
    <s v="tussock"/>
    <s v="soil-persistent"/>
    <n v="0"/>
    <n v="5"/>
    <n v="0"/>
    <n v="0"/>
    <n v="0"/>
    <n v="0"/>
    <n v="0"/>
    <n v="0"/>
    <m/>
    <n v="5"/>
    <n v="1"/>
    <n v="0"/>
    <m/>
    <n v="1"/>
  </r>
  <r>
    <x v="5"/>
    <x v="19"/>
    <s v="HV2.20"/>
    <x v="0"/>
    <m/>
    <x v="19"/>
    <n v="6325"/>
    <s v="tussock"/>
    <s v="soil-persistent"/>
    <n v="0"/>
    <n v="7"/>
    <n v="0"/>
    <n v="0"/>
    <n v="0"/>
    <n v="0"/>
    <n v="0"/>
    <n v="0"/>
    <m/>
    <n v="7"/>
    <n v="1"/>
    <n v="0"/>
    <m/>
    <n v="1"/>
  </r>
  <r>
    <x v="5"/>
    <x v="19"/>
    <s v="HV2.20"/>
    <x v="0"/>
    <m/>
    <x v="23"/>
    <n v="7138"/>
    <s v="rhizome"/>
    <s v="transient"/>
    <n v="0"/>
    <n v="8"/>
    <n v="0"/>
    <s v="NA"/>
    <n v="0"/>
    <s v="NA"/>
    <s v="NA"/>
    <s v="NA"/>
    <m/>
    <n v="8"/>
    <e v="#VALUE!"/>
    <e v="#VALUE!"/>
    <m/>
    <n v="1"/>
  </r>
  <r>
    <x v="5"/>
    <x v="19"/>
    <s v="HV2.20"/>
    <x v="0"/>
    <m/>
    <x v="1"/>
    <n v="3997"/>
    <s v="lignotuber"/>
    <s v="soil-persistent"/>
    <n v="0"/>
    <n v="2"/>
    <n v="0"/>
    <n v="0"/>
    <n v="0"/>
    <n v="0"/>
    <n v="0"/>
    <n v="0"/>
    <m/>
    <n v="2"/>
    <n v="1"/>
    <n v="0"/>
    <m/>
    <n v="1"/>
  </r>
  <r>
    <x v="5"/>
    <x v="19"/>
    <s v="HV2.20"/>
    <x v="0"/>
    <m/>
    <x v="20"/>
    <n v="2557"/>
    <s v="rhizome"/>
    <s v="transient"/>
    <n v="0"/>
    <n v="9"/>
    <n v="0"/>
    <s v="NA"/>
    <n v="0"/>
    <n v="0"/>
    <n v="0"/>
    <n v="0"/>
    <m/>
    <n v="9"/>
    <e v="#VALUE!"/>
    <e v="#VALUE!"/>
    <m/>
    <n v="1"/>
  </r>
  <r>
    <x v="5"/>
    <x v="19"/>
    <s v="HV2.20"/>
    <x v="0"/>
    <m/>
    <x v="17"/>
    <n v="5532"/>
    <s v="rhizome"/>
    <s v="soil-persistent"/>
    <n v="0"/>
    <n v="5"/>
    <n v="0"/>
    <s v="NA"/>
    <n v="0"/>
    <s v="NA"/>
    <s v="NA"/>
    <s v="NA"/>
    <m/>
    <n v="5"/>
    <e v="#VALUE!"/>
    <e v="#VALUE!"/>
    <m/>
    <n v="1"/>
  </r>
  <r>
    <x v="5"/>
    <x v="19"/>
    <s v="HV2.20"/>
    <x v="0"/>
    <m/>
    <x v="44"/>
    <n v="5255"/>
    <s v="basal"/>
    <s v="soil-persistent"/>
    <n v="0"/>
    <n v="0"/>
    <n v="0"/>
    <n v="0"/>
    <n v="0"/>
    <n v="1"/>
    <n v="0"/>
    <n v="0"/>
    <m/>
    <n v="1"/>
    <e v="#DIV/0!"/>
    <e v="#DIV/0!"/>
    <m/>
    <n v="1"/>
  </r>
  <r>
    <x v="5"/>
    <x v="19"/>
    <s v="HV2.20"/>
    <x v="0"/>
    <m/>
    <x v="26"/>
    <n v="3243"/>
    <s v="none"/>
    <s v="soil-persistent"/>
    <n v="0"/>
    <n v="0"/>
    <n v="0"/>
    <s v="NA"/>
    <n v="0"/>
    <n v="3"/>
    <n v="0"/>
    <n v="0"/>
    <m/>
    <n v="3"/>
    <e v="#VALUE!"/>
    <e v="#VALUE!"/>
    <m/>
    <n v="1"/>
  </r>
  <r>
    <x v="5"/>
    <x v="19"/>
    <s v="HV2.20"/>
    <x v="0"/>
    <m/>
    <x v="21"/>
    <n v="1377"/>
    <s v="rhizome"/>
    <s v="non-canopy"/>
    <n v="0"/>
    <n v="1"/>
    <n v="0"/>
    <s v="NA"/>
    <n v="0"/>
    <n v="0"/>
    <n v="0"/>
    <n v="0"/>
    <m/>
    <n v="1"/>
    <e v="#VALUE!"/>
    <e v="#VALUE!"/>
    <m/>
    <n v="1"/>
  </r>
  <r>
    <x v="6"/>
    <x v="0"/>
    <s v="SS1.1"/>
    <x v="0"/>
    <m/>
    <x v="19"/>
    <n v="6325"/>
    <s v="tussock"/>
    <s v="non-canopy"/>
    <n v="0"/>
    <n v="3"/>
    <n v="0"/>
    <n v="0"/>
    <n v="0"/>
    <n v="0"/>
    <n v="0"/>
    <n v="0"/>
    <m/>
    <n v="3"/>
    <n v="1"/>
    <n v="0"/>
    <m/>
    <n v="1"/>
  </r>
  <r>
    <x v="6"/>
    <x v="0"/>
    <s v="SS1.1"/>
    <x v="0"/>
    <m/>
    <x v="29"/>
    <n v="10605"/>
    <s v="rhizome"/>
    <s v="non-canopy"/>
    <n v="0"/>
    <n v="5"/>
    <n v="0"/>
    <n v="0"/>
    <n v="0"/>
    <n v="0"/>
    <n v="0"/>
    <n v="0"/>
    <m/>
    <n v="5"/>
    <n v="1"/>
    <n v="0"/>
    <m/>
    <n v="1"/>
  </r>
  <r>
    <x v="6"/>
    <x v="0"/>
    <s v="SS1.1"/>
    <x v="0"/>
    <m/>
    <x v="0"/>
    <n v="7766"/>
    <s v="lignotuber"/>
    <s v="canopy"/>
    <n v="0"/>
    <n v="3"/>
    <n v="0"/>
    <n v="1"/>
    <n v="0"/>
    <n v="0"/>
    <n v="0"/>
    <n v="0"/>
    <m/>
    <n v="3"/>
    <n v="0.75"/>
    <n v="0"/>
    <m/>
    <n v="1"/>
  </r>
  <r>
    <x v="6"/>
    <x v="0"/>
    <s v="SS1.1"/>
    <x v="0"/>
    <m/>
    <x v="58"/>
    <n v="4000"/>
    <s v="lignotuber"/>
    <s v="soil-persistent"/>
    <n v="0"/>
    <n v="4"/>
    <n v="0"/>
    <n v="0"/>
    <n v="0"/>
    <n v="0"/>
    <n v="0"/>
    <n v="0"/>
    <m/>
    <n v="4"/>
    <n v="1"/>
    <n v="0"/>
    <m/>
    <n v="1"/>
  </r>
  <r>
    <x v="6"/>
    <x v="0"/>
    <s v="SS1.1"/>
    <x v="0"/>
    <m/>
    <x v="43"/>
    <n v="2302"/>
    <s v="rhizome"/>
    <s v="non-canopy"/>
    <n v="0"/>
    <n v="13"/>
    <n v="0"/>
    <s v="NA"/>
    <n v="0"/>
    <s v="NA"/>
    <s v="NA"/>
    <s v="NA"/>
    <m/>
    <n v="13"/>
    <e v="#VALUE!"/>
    <e v="#VALUE!"/>
    <m/>
    <n v="1"/>
  </r>
  <r>
    <x v="6"/>
    <x v="0"/>
    <s v="SS1.1"/>
    <x v="0"/>
    <m/>
    <x v="23"/>
    <n v="7138"/>
    <s v="rhizome"/>
    <s v="transient"/>
    <n v="0"/>
    <n v="2"/>
    <n v="0"/>
    <s v="NA"/>
    <n v="0"/>
    <s v="NA"/>
    <s v="NA"/>
    <s v="NA"/>
    <m/>
    <n v="2"/>
    <e v="#VALUE!"/>
    <e v="#VALUE!"/>
    <m/>
    <n v="1"/>
  </r>
  <r>
    <x v="6"/>
    <x v="1"/>
    <s v="SS1.2"/>
    <x v="0"/>
    <m/>
    <x v="19"/>
    <n v="6325"/>
    <s v="tussock"/>
    <s v="non-canopy"/>
    <n v="0"/>
    <n v="2"/>
    <n v="0"/>
    <n v="0"/>
    <n v="0"/>
    <n v="0"/>
    <n v="0"/>
    <n v="0"/>
    <m/>
    <n v="2"/>
    <n v="1"/>
    <n v="0"/>
    <m/>
    <n v="1"/>
  </r>
  <r>
    <x v="6"/>
    <x v="1"/>
    <s v="SS1.2"/>
    <x v="0"/>
    <m/>
    <x v="29"/>
    <n v="10605"/>
    <s v="rhizome"/>
    <s v="non-canopy"/>
    <n v="0"/>
    <n v="4"/>
    <n v="0"/>
    <n v="0"/>
    <n v="0"/>
    <n v="0"/>
    <n v="0"/>
    <n v="0"/>
    <m/>
    <n v="4"/>
    <n v="1"/>
    <n v="0"/>
    <m/>
    <n v="1"/>
  </r>
  <r>
    <x v="6"/>
    <x v="1"/>
    <s v="SS1.2"/>
    <x v="0"/>
    <m/>
    <x v="0"/>
    <n v="7766"/>
    <s v="lignotuber"/>
    <s v="canopy"/>
    <n v="0"/>
    <n v="1"/>
    <n v="0"/>
    <n v="1"/>
    <n v="0"/>
    <n v="0"/>
    <n v="0"/>
    <n v="0"/>
    <m/>
    <n v="1"/>
    <n v="0.5"/>
    <n v="0"/>
    <m/>
    <n v="1"/>
  </r>
  <r>
    <x v="6"/>
    <x v="1"/>
    <s v="SS1.2"/>
    <x v="0"/>
    <m/>
    <x v="58"/>
    <n v="4000"/>
    <s v="lignotuber"/>
    <s v="soil-persistent"/>
    <n v="0"/>
    <n v="1"/>
    <n v="0"/>
    <n v="0"/>
    <n v="0"/>
    <n v="0"/>
    <n v="0"/>
    <n v="0"/>
    <m/>
    <n v="1"/>
    <n v="1"/>
    <n v="0"/>
    <m/>
    <n v="1"/>
  </r>
  <r>
    <x v="6"/>
    <x v="1"/>
    <s v="SS1.2"/>
    <x v="0"/>
    <m/>
    <x v="43"/>
    <n v="2302"/>
    <s v="rhizome"/>
    <s v="non-canopy"/>
    <n v="0"/>
    <n v="2"/>
    <n v="0"/>
    <s v="NA"/>
    <n v="0"/>
    <s v="NA"/>
    <s v="NA"/>
    <s v="NA"/>
    <m/>
    <n v="2"/>
    <e v="#VALUE!"/>
    <e v="#VALUE!"/>
    <m/>
    <n v="1"/>
  </r>
  <r>
    <x v="6"/>
    <x v="1"/>
    <s v="SS1.2"/>
    <x v="0"/>
    <m/>
    <x v="23"/>
    <n v="7138"/>
    <s v="rhizome"/>
    <s v="transient"/>
    <n v="0"/>
    <n v="1"/>
    <n v="0"/>
    <s v="NA"/>
    <n v="0"/>
    <s v="NA"/>
    <s v="NA"/>
    <s v="NA"/>
    <m/>
    <n v="1"/>
    <e v="#VALUE!"/>
    <e v="#VALUE!"/>
    <m/>
    <n v="1"/>
  </r>
  <r>
    <x v="6"/>
    <x v="2"/>
    <s v="SS1.3"/>
    <x v="0"/>
    <m/>
    <x v="19"/>
    <n v="6325"/>
    <s v="tussock"/>
    <s v="non-canopy"/>
    <n v="0"/>
    <n v="3"/>
    <n v="0"/>
    <n v="1"/>
    <n v="0"/>
    <n v="0"/>
    <n v="0"/>
    <n v="0"/>
    <m/>
    <n v="3"/>
    <n v="0.75"/>
    <n v="0"/>
    <m/>
    <n v="1"/>
  </r>
  <r>
    <x v="6"/>
    <x v="2"/>
    <s v="SS1.3"/>
    <x v="0"/>
    <m/>
    <x v="43"/>
    <n v="2302"/>
    <s v="rhizome"/>
    <s v="non-canopy"/>
    <n v="0"/>
    <n v="10"/>
    <n v="0"/>
    <s v="NA"/>
    <n v="0"/>
    <s v="NA"/>
    <s v="NA"/>
    <s v="NA"/>
    <m/>
    <n v="10"/>
    <e v="#VALUE!"/>
    <e v="#VALUE!"/>
    <m/>
    <n v="1"/>
  </r>
  <r>
    <x v="6"/>
    <x v="2"/>
    <s v="SS1.3"/>
    <x v="0"/>
    <m/>
    <x v="45"/>
    <n v="3300"/>
    <s v="tussock"/>
    <s v="non-canopy"/>
    <n v="0"/>
    <n v="12"/>
    <n v="0"/>
    <n v="0"/>
    <n v="0"/>
    <n v="0"/>
    <n v="0"/>
    <n v="0"/>
    <m/>
    <n v="12"/>
    <n v="1"/>
    <n v="0"/>
    <m/>
    <n v="1"/>
  </r>
  <r>
    <x v="6"/>
    <x v="2"/>
    <s v="SS1.3"/>
    <x v="0"/>
    <m/>
    <x v="29"/>
    <n v="10605"/>
    <s v="rhizome"/>
    <s v="non-canopy"/>
    <n v="0"/>
    <n v="10"/>
    <n v="0"/>
    <n v="0"/>
    <n v="0"/>
    <n v="0"/>
    <n v="0"/>
    <n v="0"/>
    <m/>
    <n v="10"/>
    <n v="1"/>
    <n v="0"/>
    <m/>
    <n v="1"/>
  </r>
  <r>
    <x v="6"/>
    <x v="2"/>
    <s v="SS1.3"/>
    <x v="0"/>
    <m/>
    <x v="0"/>
    <n v="7766"/>
    <s v="lignotuber"/>
    <s v="canopy"/>
    <n v="0"/>
    <n v="2"/>
    <n v="0"/>
    <n v="0"/>
    <n v="0"/>
    <n v="0"/>
    <n v="0"/>
    <n v="0"/>
    <m/>
    <n v="2"/>
    <n v="1"/>
    <n v="0"/>
    <m/>
    <n v="1"/>
  </r>
  <r>
    <x v="6"/>
    <x v="2"/>
    <s v="SS1.3"/>
    <x v="0"/>
    <m/>
    <x v="23"/>
    <n v="7138"/>
    <s v="rhizome"/>
    <s v="transient"/>
    <n v="0"/>
    <n v="1"/>
    <n v="0"/>
    <s v="NA"/>
    <n v="0"/>
    <s v="NA"/>
    <s v="NA"/>
    <s v="NA"/>
    <m/>
    <n v="1"/>
    <e v="#VALUE!"/>
    <e v="#VALUE!"/>
    <m/>
    <n v="1"/>
  </r>
  <r>
    <x v="6"/>
    <x v="2"/>
    <s v="SS1.3"/>
    <x v="0"/>
    <m/>
    <x v="9"/>
    <n v="8875"/>
    <s v="lignotuber"/>
    <s v="soil-persistent"/>
    <n v="0"/>
    <n v="3"/>
    <n v="0"/>
    <n v="1"/>
    <n v="0"/>
    <n v="0"/>
    <n v="0"/>
    <n v="0"/>
    <m/>
    <n v="3"/>
    <n v="0.75"/>
    <n v="0"/>
    <m/>
    <n v="1"/>
  </r>
  <r>
    <x v="6"/>
    <x v="2"/>
    <s v="SS1.3"/>
    <x v="0"/>
    <m/>
    <x v="58"/>
    <n v="4000"/>
    <s v="lignotuber"/>
    <s v="soil-persistent"/>
    <n v="0"/>
    <n v="2"/>
    <n v="0"/>
    <n v="1"/>
    <n v="0"/>
    <n v="0"/>
    <n v="0"/>
    <n v="0"/>
    <m/>
    <n v="2"/>
    <n v="0.66666666666666663"/>
    <n v="0"/>
    <m/>
    <n v="1"/>
  </r>
  <r>
    <x v="6"/>
    <x v="2"/>
    <s v="SS1.3"/>
    <x v="0"/>
    <m/>
    <x v="21"/>
    <n v="1377"/>
    <s v="rhizome"/>
    <s v="non-canopy"/>
    <n v="0"/>
    <n v="6"/>
    <n v="0"/>
    <s v="NA"/>
    <n v="0"/>
    <n v="0"/>
    <n v="0"/>
    <n v="0"/>
    <m/>
    <n v="6"/>
    <e v="#VALUE!"/>
    <e v="#VALUE!"/>
    <m/>
    <n v="1"/>
  </r>
  <r>
    <x v="6"/>
    <x v="2"/>
    <s v="SS1.3"/>
    <x v="0"/>
    <m/>
    <x v="20"/>
    <n v="2557"/>
    <s v="rhizome"/>
    <s v="transient"/>
    <n v="0"/>
    <n v="18"/>
    <n v="0"/>
    <s v="NA"/>
    <n v="0"/>
    <n v="0"/>
    <n v="0"/>
    <n v="0"/>
    <m/>
    <n v="18"/>
    <e v="#VALUE!"/>
    <e v="#VALUE!"/>
    <m/>
    <n v="1"/>
  </r>
  <r>
    <x v="6"/>
    <x v="2"/>
    <s v="SS1.3"/>
    <x v="0"/>
    <m/>
    <x v="17"/>
    <n v="5532"/>
    <s v="rhizome"/>
    <s v="non-canopy"/>
    <n v="0"/>
    <n v="1"/>
    <n v="0"/>
    <s v="NA"/>
    <n v="0"/>
    <s v="NA"/>
    <s v="NA"/>
    <s v="NA"/>
    <m/>
    <n v="1"/>
    <e v="#VALUE!"/>
    <e v="#VALUE!"/>
    <m/>
    <n v="1"/>
  </r>
  <r>
    <x v="6"/>
    <x v="2"/>
    <s v="SS1.3"/>
    <x v="0"/>
    <m/>
    <x v="28"/>
    <n v="6324"/>
    <s v="tussock"/>
    <s v="non-canopy"/>
    <n v="0"/>
    <n v="1"/>
    <n v="0"/>
    <n v="0"/>
    <n v="0"/>
    <n v="0"/>
    <n v="0"/>
    <n v="0"/>
    <m/>
    <n v="1"/>
    <n v="1"/>
    <n v="0"/>
    <m/>
    <n v="1"/>
  </r>
  <r>
    <x v="6"/>
    <x v="3"/>
    <s v="SS1.4"/>
    <x v="0"/>
    <m/>
    <x v="20"/>
    <n v="2557"/>
    <s v="rhizome"/>
    <s v="transient"/>
    <n v="0"/>
    <n v="62"/>
    <n v="0"/>
    <s v="NA"/>
    <n v="5"/>
    <n v="0"/>
    <n v="0"/>
    <n v="0"/>
    <m/>
    <n v="62"/>
    <e v="#VALUE!"/>
    <e v="#VALUE!"/>
    <m/>
    <n v="1"/>
  </r>
  <r>
    <x v="6"/>
    <x v="3"/>
    <s v="SS1.4"/>
    <x v="0"/>
    <m/>
    <x v="9"/>
    <n v="8875"/>
    <s v="lignotuber"/>
    <s v="soil-persistent"/>
    <n v="0"/>
    <n v="1"/>
    <n v="0"/>
    <n v="1"/>
    <n v="0"/>
    <n v="3"/>
    <n v="0"/>
    <n v="0"/>
    <m/>
    <n v="4"/>
    <n v="0.5"/>
    <n v="1.5"/>
    <m/>
    <n v="1"/>
  </r>
  <r>
    <x v="6"/>
    <x v="3"/>
    <s v="SS1.4"/>
    <x v="0"/>
    <m/>
    <x v="45"/>
    <n v="3300"/>
    <s v="tussock"/>
    <s v="non-canopy"/>
    <n v="0"/>
    <n v="5"/>
    <n v="0"/>
    <n v="0"/>
    <n v="0"/>
    <n v="0"/>
    <n v="0"/>
    <n v="0"/>
    <m/>
    <n v="5"/>
    <n v="1"/>
    <n v="0"/>
    <m/>
    <n v="1"/>
  </r>
  <r>
    <x v="6"/>
    <x v="3"/>
    <s v="SS1.4"/>
    <x v="0"/>
    <m/>
    <x v="0"/>
    <n v="7766"/>
    <s v="lignotuber"/>
    <s v="canopy"/>
    <n v="0"/>
    <n v="3"/>
    <n v="0"/>
    <n v="0"/>
    <n v="0"/>
    <n v="0"/>
    <n v="0"/>
    <n v="0"/>
    <m/>
    <n v="3"/>
    <n v="1"/>
    <n v="0"/>
    <m/>
    <n v="1"/>
  </r>
  <r>
    <x v="6"/>
    <x v="3"/>
    <s v="SS1.4"/>
    <x v="0"/>
    <m/>
    <x v="16"/>
    <n v="2603"/>
    <s v="basal"/>
    <s v="soil-persistent"/>
    <n v="0"/>
    <n v="2"/>
    <n v="0"/>
    <n v="4"/>
    <n v="0"/>
    <n v="0"/>
    <n v="0"/>
    <n v="0"/>
    <m/>
    <n v="2"/>
    <n v="0.33333333333333331"/>
    <n v="0"/>
    <m/>
    <n v="1"/>
  </r>
  <r>
    <x v="6"/>
    <x v="3"/>
    <s v="SS1.4"/>
    <x v="0"/>
    <m/>
    <x v="58"/>
    <n v="4000"/>
    <s v="lignotuber"/>
    <s v="soil-persistent"/>
    <n v="0"/>
    <n v="10"/>
    <n v="0"/>
    <n v="0"/>
    <n v="0"/>
    <n v="0"/>
    <n v="0"/>
    <n v="0"/>
    <m/>
    <n v="10"/>
    <n v="1"/>
    <n v="0"/>
    <m/>
    <n v="1"/>
  </r>
  <r>
    <x v="6"/>
    <x v="3"/>
    <s v="SS1.4"/>
    <x v="0"/>
    <m/>
    <x v="21"/>
    <n v="1377"/>
    <s v="rhizome"/>
    <s v="non-canopy"/>
    <n v="0"/>
    <n v="60"/>
    <n v="0"/>
    <s v="NA"/>
    <n v="0"/>
    <n v="0"/>
    <n v="0"/>
    <n v="0"/>
    <m/>
    <n v="60"/>
    <e v="#VALUE!"/>
    <e v="#VALUE!"/>
    <m/>
    <n v="1"/>
  </r>
  <r>
    <x v="6"/>
    <x v="3"/>
    <s v="SS1.4"/>
    <x v="0"/>
    <m/>
    <x v="29"/>
    <n v="10605"/>
    <s v="rhizome"/>
    <s v="non-canopy"/>
    <n v="0"/>
    <n v="4"/>
    <n v="0"/>
    <n v="0"/>
    <n v="0"/>
    <n v="0"/>
    <n v="0"/>
    <n v="0"/>
    <m/>
    <n v="4"/>
    <n v="1"/>
    <n v="0"/>
    <m/>
    <n v="1"/>
  </r>
  <r>
    <x v="6"/>
    <x v="3"/>
    <s v="SS1.4"/>
    <x v="0"/>
    <m/>
    <x v="43"/>
    <n v="2302"/>
    <s v="rhizome"/>
    <s v="non-canopy"/>
    <n v="0"/>
    <n v="8"/>
    <n v="0"/>
    <s v="NA"/>
    <n v="0"/>
    <s v="NA"/>
    <s v="NA"/>
    <s v="NA"/>
    <m/>
    <n v="8"/>
    <e v="#VALUE!"/>
    <e v="#VALUE!"/>
    <m/>
    <n v="1"/>
  </r>
  <r>
    <x v="6"/>
    <x v="3"/>
    <s v="SS1.4"/>
    <x v="0"/>
    <m/>
    <x v="17"/>
    <n v="5532"/>
    <s v="rhizome"/>
    <s v="non-canopy"/>
    <n v="0"/>
    <n v="3"/>
    <n v="0"/>
    <s v="NA"/>
    <n v="0"/>
    <s v="NA"/>
    <s v="NA"/>
    <s v="NA"/>
    <m/>
    <n v="3"/>
    <e v="#VALUE!"/>
    <e v="#VALUE!"/>
    <m/>
    <n v="1"/>
  </r>
  <r>
    <x v="6"/>
    <x v="4"/>
    <s v="SS1.5"/>
    <x v="0"/>
    <m/>
    <x v="20"/>
    <n v="2557"/>
    <s v="rhizome"/>
    <s v="transient"/>
    <n v="0"/>
    <n v="26"/>
    <n v="0"/>
    <s v="NA"/>
    <n v="0"/>
    <n v="0"/>
    <n v="0"/>
    <n v="0"/>
    <m/>
    <n v="26"/>
    <e v="#VALUE!"/>
    <e v="#VALUE!"/>
    <m/>
    <n v="1"/>
  </r>
  <r>
    <x v="6"/>
    <x v="4"/>
    <s v="SS1.5"/>
    <x v="0"/>
    <m/>
    <x v="21"/>
    <n v="1377"/>
    <s v="rhizome"/>
    <s v="non-canopy"/>
    <n v="0"/>
    <n v="8"/>
    <n v="0"/>
    <s v="NA"/>
    <n v="0"/>
    <n v="0"/>
    <n v="0"/>
    <n v="0"/>
    <m/>
    <n v="8"/>
    <e v="#VALUE!"/>
    <e v="#VALUE!"/>
    <m/>
    <n v="1"/>
  </r>
  <r>
    <x v="6"/>
    <x v="4"/>
    <s v="SS1.5"/>
    <x v="0"/>
    <m/>
    <x v="49"/>
    <n v="5535"/>
    <s v="tussock"/>
    <s v="non-canopy"/>
    <n v="0"/>
    <n v="1"/>
    <n v="0"/>
    <s v="NA"/>
    <n v="0"/>
    <s v="NA"/>
    <s v="NA"/>
    <s v="NA"/>
    <s v="uncertain ID. Recorded as Tetraria capillaris in Apr2021 following Nov2020, but Lepyrodia recorded in Q8 in Apr2021 census, not Tetraria. Lepyrodia anarthira seems more likely"/>
    <n v="1"/>
    <e v="#VALUE!"/>
    <e v="#VALUE!"/>
    <m/>
    <n v="1"/>
  </r>
  <r>
    <x v="6"/>
    <x v="4"/>
    <s v="SS1.5"/>
    <x v="0"/>
    <m/>
    <x v="45"/>
    <n v="3300"/>
    <s v="tussock"/>
    <s v="non-canopy"/>
    <n v="0"/>
    <n v="3"/>
    <n v="0"/>
    <n v="0"/>
    <n v="0"/>
    <n v="0"/>
    <n v="0"/>
    <n v="0"/>
    <m/>
    <n v="3"/>
    <n v="1"/>
    <n v="0"/>
    <m/>
    <n v="1"/>
  </r>
  <r>
    <x v="6"/>
    <x v="4"/>
    <s v="SS1.5"/>
    <x v="0"/>
    <m/>
    <x v="29"/>
    <n v="10605"/>
    <s v="rhizome"/>
    <s v="non-canopy"/>
    <n v="0"/>
    <n v="10"/>
    <n v="0"/>
    <n v="0"/>
    <n v="0"/>
    <n v="0"/>
    <n v="0"/>
    <n v="0"/>
    <m/>
    <n v="10"/>
    <n v="1"/>
    <n v="0"/>
    <m/>
    <n v="1"/>
  </r>
  <r>
    <x v="6"/>
    <x v="4"/>
    <s v="SS1.5"/>
    <x v="0"/>
    <m/>
    <x v="19"/>
    <n v="6325"/>
    <s v="tussock"/>
    <s v="non-canopy"/>
    <n v="0"/>
    <n v="2"/>
    <n v="0"/>
    <n v="0"/>
    <n v="0"/>
    <n v="0"/>
    <n v="0"/>
    <n v="0"/>
    <m/>
    <n v="2"/>
    <n v="1"/>
    <n v="0"/>
    <m/>
    <n v="1"/>
  </r>
  <r>
    <x v="6"/>
    <x v="4"/>
    <s v="SS1.5"/>
    <x v="0"/>
    <m/>
    <x v="16"/>
    <n v="2603"/>
    <s v="basal"/>
    <s v="soil-persistent"/>
    <n v="0"/>
    <n v="2"/>
    <n v="0"/>
    <n v="3"/>
    <n v="0"/>
    <n v="0"/>
    <n v="0"/>
    <n v="0"/>
    <m/>
    <n v="2"/>
    <n v="0.4"/>
    <n v="0"/>
    <m/>
    <n v="1"/>
  </r>
  <r>
    <x v="6"/>
    <x v="4"/>
    <s v="SS1.5"/>
    <x v="0"/>
    <m/>
    <x v="58"/>
    <n v="4000"/>
    <s v="lignotuber"/>
    <s v="soil-persistent"/>
    <n v="0"/>
    <n v="4"/>
    <n v="0"/>
    <n v="1"/>
    <n v="0"/>
    <n v="0"/>
    <n v="0"/>
    <n v="0"/>
    <m/>
    <n v="4"/>
    <n v="0.8"/>
    <n v="0"/>
    <m/>
    <n v="1"/>
  </r>
  <r>
    <x v="6"/>
    <x v="4"/>
    <s v="SS1.5"/>
    <x v="0"/>
    <m/>
    <x v="17"/>
    <n v="5532"/>
    <s v="rhizome"/>
    <s v="non-canopy"/>
    <n v="0"/>
    <n v="5"/>
    <n v="0"/>
    <s v="NA"/>
    <n v="0"/>
    <s v="NA"/>
    <s v="NA"/>
    <s v="NA"/>
    <m/>
    <n v="5"/>
    <e v="#VALUE!"/>
    <e v="#VALUE!"/>
    <m/>
    <n v="1"/>
  </r>
  <r>
    <x v="6"/>
    <x v="4"/>
    <s v="SS1.5"/>
    <x v="0"/>
    <m/>
    <x v="9"/>
    <n v="8875"/>
    <s v="lignotuber"/>
    <s v="soil-persistent"/>
    <n v="0"/>
    <n v="0"/>
    <n v="0"/>
    <n v="1"/>
    <n v="0"/>
    <n v="2"/>
    <n v="0"/>
    <n v="0"/>
    <m/>
    <n v="2"/>
    <n v="0"/>
    <n v="2"/>
    <m/>
    <n v="1"/>
  </r>
  <r>
    <x v="6"/>
    <x v="5"/>
    <s v="SS1.6"/>
    <x v="0"/>
    <m/>
    <x v="45"/>
    <n v="3300"/>
    <s v="tussock"/>
    <s v="non-canopy"/>
    <n v="0"/>
    <n v="8"/>
    <n v="0"/>
    <n v="0"/>
    <n v="0"/>
    <n v="0"/>
    <n v="0"/>
    <n v="0"/>
    <m/>
    <n v="8"/>
    <n v="1"/>
    <n v="0"/>
    <m/>
    <n v="1"/>
  </r>
  <r>
    <x v="6"/>
    <x v="5"/>
    <s v="SS1.6"/>
    <x v="0"/>
    <m/>
    <x v="58"/>
    <n v="4000"/>
    <s v="lignotuber"/>
    <s v="soil-persistent"/>
    <n v="0"/>
    <n v="3"/>
    <n v="0"/>
    <n v="0"/>
    <n v="0"/>
    <n v="6"/>
    <n v="0"/>
    <n v="0"/>
    <m/>
    <n v="9"/>
    <n v="1"/>
    <n v="2"/>
    <m/>
    <n v="1"/>
  </r>
  <r>
    <x v="6"/>
    <x v="5"/>
    <s v="SS1.6"/>
    <x v="0"/>
    <m/>
    <x v="29"/>
    <n v="10605"/>
    <s v="rhizome"/>
    <s v="non-canopy"/>
    <n v="0"/>
    <n v="3"/>
    <n v="0"/>
    <n v="0"/>
    <n v="0"/>
    <n v="0"/>
    <n v="0"/>
    <n v="0"/>
    <m/>
    <n v="3"/>
    <n v="1"/>
    <n v="0"/>
    <m/>
    <n v="1"/>
  </r>
  <r>
    <x v="6"/>
    <x v="5"/>
    <s v="SS1.6"/>
    <x v="0"/>
    <m/>
    <x v="17"/>
    <n v="5532"/>
    <s v="rhizome"/>
    <s v="non-canopy"/>
    <n v="0"/>
    <n v="4"/>
    <n v="0"/>
    <s v="NA"/>
    <n v="0"/>
    <s v="NA"/>
    <s v="NA"/>
    <s v="NA"/>
    <m/>
    <n v="4"/>
    <e v="#VALUE!"/>
    <e v="#VALUE!"/>
    <m/>
    <n v="1"/>
  </r>
  <r>
    <x v="6"/>
    <x v="5"/>
    <s v="SS1.6"/>
    <x v="0"/>
    <m/>
    <x v="9"/>
    <n v="8875"/>
    <s v="lignotuber"/>
    <s v="soil-persistent"/>
    <n v="0"/>
    <n v="1"/>
    <n v="0"/>
    <n v="0"/>
    <n v="0"/>
    <n v="0"/>
    <n v="0"/>
    <n v="0"/>
    <m/>
    <n v="1"/>
    <n v="1"/>
    <n v="0"/>
    <m/>
    <n v="1"/>
  </r>
  <r>
    <x v="6"/>
    <x v="5"/>
    <s v="SS1.6"/>
    <x v="0"/>
    <m/>
    <x v="21"/>
    <n v="1377"/>
    <s v="rhizome"/>
    <s v="non-canopy"/>
    <n v="0"/>
    <n v="4"/>
    <n v="0"/>
    <s v="NA"/>
    <n v="0"/>
    <n v="0"/>
    <n v="0"/>
    <n v="0"/>
    <m/>
    <n v="4"/>
    <e v="#VALUE!"/>
    <e v="#VALUE!"/>
    <m/>
    <n v="1"/>
  </r>
  <r>
    <x v="6"/>
    <x v="5"/>
    <s v="SS1.6"/>
    <x v="0"/>
    <m/>
    <x v="20"/>
    <n v="2557"/>
    <s v="rhizome"/>
    <s v="transient"/>
    <n v="0"/>
    <n v="3"/>
    <n v="0"/>
    <s v="NA"/>
    <n v="0"/>
    <n v="0"/>
    <n v="0"/>
    <n v="0"/>
    <m/>
    <n v="3"/>
    <e v="#VALUE!"/>
    <e v="#VALUE!"/>
    <m/>
    <n v="1"/>
  </r>
  <r>
    <x v="6"/>
    <x v="5"/>
    <s v="SS1.6"/>
    <x v="0"/>
    <m/>
    <x v="19"/>
    <n v="6325"/>
    <s v="tussock"/>
    <s v="non-canopy"/>
    <n v="0"/>
    <n v="3"/>
    <n v="0"/>
    <n v="0"/>
    <n v="0"/>
    <n v="0"/>
    <n v="0"/>
    <n v="0"/>
    <m/>
    <n v="3"/>
    <n v="1"/>
    <n v="0"/>
    <m/>
    <n v="1"/>
  </r>
  <r>
    <x v="6"/>
    <x v="5"/>
    <s v="SS1.6"/>
    <x v="0"/>
    <m/>
    <x v="43"/>
    <n v="2302"/>
    <s v="rhizome"/>
    <s v="non-canopy"/>
    <n v="0"/>
    <n v="1"/>
    <n v="0"/>
    <s v="NA"/>
    <n v="0"/>
    <s v="NA"/>
    <s v="NA"/>
    <s v="NA"/>
    <m/>
    <n v="1"/>
    <e v="#VALUE!"/>
    <e v="#VALUE!"/>
    <m/>
    <n v="1"/>
  </r>
  <r>
    <x v="6"/>
    <x v="5"/>
    <s v="SS1.6"/>
    <x v="0"/>
    <m/>
    <x v="16"/>
    <n v="2603"/>
    <s v="basal"/>
    <s v="soil-persistent"/>
    <n v="0"/>
    <n v="0"/>
    <n v="0"/>
    <n v="2"/>
    <n v="0"/>
    <n v="0"/>
    <n v="0"/>
    <n v="0"/>
    <m/>
    <n v="0"/>
    <n v="0"/>
    <n v="0"/>
    <m/>
    <s v=""/>
  </r>
  <r>
    <x v="6"/>
    <x v="6"/>
    <s v="SS1.7"/>
    <x v="0"/>
    <m/>
    <x v="45"/>
    <n v="3300"/>
    <s v="tussock"/>
    <s v="non-canopy"/>
    <n v="0"/>
    <n v="7"/>
    <n v="0"/>
    <n v="0"/>
    <n v="0"/>
    <n v="0"/>
    <n v="0"/>
    <n v="0"/>
    <m/>
    <n v="7"/>
    <n v="1"/>
    <n v="0"/>
    <m/>
    <n v="1"/>
  </r>
  <r>
    <x v="6"/>
    <x v="6"/>
    <s v="SS1.7"/>
    <x v="0"/>
    <m/>
    <x v="10"/>
    <n v="2469"/>
    <s v="rhizome"/>
    <s v="non-canopy"/>
    <n v="0"/>
    <n v="4"/>
    <n v="0"/>
    <n v="0"/>
    <n v="0"/>
    <n v="0"/>
    <n v="0"/>
    <n v="0"/>
    <m/>
    <n v="4"/>
    <n v="1"/>
    <n v="0"/>
    <m/>
    <n v="1"/>
  </r>
  <r>
    <x v="6"/>
    <x v="6"/>
    <s v="SS1.7"/>
    <x v="0"/>
    <m/>
    <x v="58"/>
    <n v="4000"/>
    <s v="lignotuber"/>
    <s v="soil-persistent"/>
    <n v="0"/>
    <n v="1"/>
    <n v="0"/>
    <n v="0"/>
    <n v="0"/>
    <n v="0"/>
    <n v="0"/>
    <n v="0"/>
    <m/>
    <n v="1"/>
    <n v="1"/>
    <n v="0"/>
    <m/>
    <n v="1"/>
  </r>
  <r>
    <x v="6"/>
    <x v="6"/>
    <s v="SS1.7"/>
    <x v="0"/>
    <m/>
    <x v="43"/>
    <n v="2302"/>
    <s v="rhizome"/>
    <s v="non-canopy"/>
    <n v="0"/>
    <n v="3"/>
    <n v="0"/>
    <s v="NA"/>
    <n v="0"/>
    <s v="NA"/>
    <s v="NA"/>
    <s v="NA"/>
    <m/>
    <n v="3"/>
    <e v="#VALUE!"/>
    <e v="#VALUE!"/>
    <m/>
    <n v="1"/>
  </r>
  <r>
    <x v="6"/>
    <x v="6"/>
    <s v="SS1.7"/>
    <x v="0"/>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x v="6"/>
    <s v="SS1.7"/>
    <x v="0"/>
    <m/>
    <x v="20"/>
    <n v="2557"/>
    <s v="rhizome"/>
    <s v="transient"/>
    <n v="0"/>
    <n v="5"/>
    <n v="0"/>
    <s v="NA"/>
    <n v="0"/>
    <n v="0"/>
    <n v="0"/>
    <n v="0"/>
    <m/>
    <n v="5"/>
    <e v="#VALUE!"/>
    <e v="#VALUE!"/>
    <m/>
    <n v="1"/>
  </r>
  <r>
    <x v="6"/>
    <x v="6"/>
    <s v="SS1.7"/>
    <x v="0"/>
    <m/>
    <x v="0"/>
    <n v="7766"/>
    <s v="lignotuber"/>
    <s v="canopy"/>
    <n v="0"/>
    <n v="2"/>
    <n v="0"/>
    <n v="0"/>
    <n v="0"/>
    <n v="0"/>
    <n v="0"/>
    <n v="0"/>
    <m/>
    <n v="2"/>
    <n v="1"/>
    <n v="0"/>
    <m/>
    <n v="1"/>
  </r>
  <r>
    <x v="6"/>
    <x v="6"/>
    <s v="SS1.7"/>
    <x v="0"/>
    <m/>
    <x v="29"/>
    <n v="10605"/>
    <s v="rhizome"/>
    <s v="non-canopy"/>
    <n v="0"/>
    <n v="4"/>
    <n v="0"/>
    <n v="0"/>
    <n v="0"/>
    <n v="0"/>
    <n v="0"/>
    <n v="0"/>
    <m/>
    <n v="4"/>
    <n v="1"/>
    <n v="0"/>
    <m/>
    <n v="1"/>
  </r>
  <r>
    <x v="6"/>
    <x v="6"/>
    <s v="SS1.7"/>
    <x v="0"/>
    <m/>
    <x v="17"/>
    <n v="5532"/>
    <s v="rhizome"/>
    <s v="non-canopy"/>
    <n v="0"/>
    <n v="3"/>
    <n v="0"/>
    <s v="NA"/>
    <n v="0"/>
    <s v="NA"/>
    <s v="NA"/>
    <s v="NA"/>
    <m/>
    <n v="3"/>
    <e v="#VALUE!"/>
    <e v="#VALUE!"/>
    <m/>
    <n v="1"/>
  </r>
  <r>
    <x v="6"/>
    <x v="6"/>
    <s v="SS1.7"/>
    <x v="0"/>
    <m/>
    <x v="21"/>
    <n v="1377"/>
    <s v="rhizome"/>
    <s v="non-canopy"/>
    <n v="0"/>
    <n v="5"/>
    <n v="0"/>
    <s v="NA"/>
    <n v="0"/>
    <n v="0"/>
    <n v="0"/>
    <n v="0"/>
    <m/>
    <n v="5"/>
    <e v="#VALUE!"/>
    <e v="#VALUE!"/>
    <m/>
    <n v="1"/>
  </r>
  <r>
    <x v="6"/>
    <x v="6"/>
    <s v="SS1.7"/>
    <x v="0"/>
    <m/>
    <x v="16"/>
    <n v="2603"/>
    <s v="basal"/>
    <s v="soil-persistent"/>
    <n v="0"/>
    <n v="0"/>
    <n v="0"/>
    <n v="1"/>
    <n v="0"/>
    <n v="0"/>
    <n v="0"/>
    <n v="0"/>
    <m/>
    <n v="0"/>
    <n v="0"/>
    <n v="0"/>
    <m/>
    <s v=""/>
  </r>
  <r>
    <x v="6"/>
    <x v="7"/>
    <s v="SS1.8"/>
    <x v="0"/>
    <m/>
    <x v="19"/>
    <n v="6325"/>
    <s v="tussock"/>
    <s v="non-canopy"/>
    <n v="0"/>
    <n v="1"/>
    <n v="0"/>
    <n v="0"/>
    <n v="0"/>
    <n v="0"/>
    <n v="0"/>
    <n v="0"/>
    <m/>
    <n v="1"/>
    <n v="1"/>
    <n v="0"/>
    <m/>
    <n v="1"/>
  </r>
  <r>
    <x v="6"/>
    <x v="7"/>
    <s v="SS1.8"/>
    <x v="0"/>
    <m/>
    <x v="45"/>
    <n v="3300"/>
    <s v="tussock"/>
    <s v="non-canopy"/>
    <n v="0"/>
    <n v="11"/>
    <n v="0"/>
    <n v="0"/>
    <n v="0"/>
    <n v="0"/>
    <n v="0"/>
    <n v="0"/>
    <m/>
    <n v="11"/>
    <n v="1"/>
    <n v="0"/>
    <m/>
    <n v="1"/>
  </r>
  <r>
    <x v="6"/>
    <x v="7"/>
    <s v="SS1.8"/>
    <x v="0"/>
    <m/>
    <x v="29"/>
    <n v="10605"/>
    <s v="rhizome"/>
    <s v="non-canopy"/>
    <n v="0"/>
    <n v="4"/>
    <n v="0"/>
    <n v="0"/>
    <n v="0"/>
    <n v="0"/>
    <n v="0"/>
    <n v="0"/>
    <m/>
    <n v="4"/>
    <n v="1"/>
    <n v="0"/>
    <m/>
    <n v="1"/>
  </r>
  <r>
    <x v="6"/>
    <x v="7"/>
    <s v="SS1.8"/>
    <x v="0"/>
    <m/>
    <x v="0"/>
    <n v="7766"/>
    <s v="lignotuber"/>
    <s v="canopy"/>
    <n v="0"/>
    <n v="5"/>
    <n v="0"/>
    <n v="2"/>
    <n v="0"/>
    <n v="0"/>
    <n v="0"/>
    <n v="0"/>
    <m/>
    <n v="5"/>
    <n v="0.7142857142857143"/>
    <n v="0"/>
    <m/>
    <n v="1"/>
  </r>
  <r>
    <x v="6"/>
    <x v="7"/>
    <s v="SS1.8"/>
    <x v="0"/>
    <m/>
    <x v="58"/>
    <n v="4000"/>
    <s v="lignotuber"/>
    <s v="soil-persistent"/>
    <n v="0"/>
    <n v="11"/>
    <n v="0"/>
    <n v="0"/>
    <n v="0"/>
    <n v="0"/>
    <n v="0"/>
    <n v="0"/>
    <m/>
    <n v="11"/>
    <n v="1"/>
    <n v="0"/>
    <m/>
    <n v="1"/>
  </r>
  <r>
    <x v="6"/>
    <x v="7"/>
    <s v="SS1.8"/>
    <x v="0"/>
    <m/>
    <x v="43"/>
    <n v="2302"/>
    <s v="rhizome"/>
    <s v="non-canopy"/>
    <n v="0"/>
    <n v="5"/>
    <n v="0"/>
    <s v="NA"/>
    <n v="0"/>
    <s v="NA"/>
    <s v="NA"/>
    <s v="NA"/>
    <m/>
    <n v="5"/>
    <e v="#VALUE!"/>
    <e v="#VALUE!"/>
    <m/>
    <n v="1"/>
  </r>
  <r>
    <x v="6"/>
    <x v="7"/>
    <s v="SS1.8"/>
    <x v="0"/>
    <m/>
    <x v="17"/>
    <n v="5532"/>
    <s v="rhizome"/>
    <s v="non-canopy"/>
    <n v="0"/>
    <n v="11"/>
    <n v="0"/>
    <s v="NA"/>
    <n v="0"/>
    <s v="NA"/>
    <s v="NA"/>
    <s v="NA"/>
    <m/>
    <n v="11"/>
    <e v="#VALUE!"/>
    <e v="#VALUE!"/>
    <m/>
    <n v="1"/>
  </r>
  <r>
    <x v="6"/>
    <x v="7"/>
    <s v="SS1.8"/>
    <x v="0"/>
    <m/>
    <x v="16"/>
    <n v="2603"/>
    <s v="basal"/>
    <s v="soil-persistent"/>
    <n v="0"/>
    <n v="1"/>
    <n v="0"/>
    <n v="0"/>
    <n v="0"/>
    <n v="0"/>
    <n v="0"/>
    <n v="0"/>
    <m/>
    <n v="1"/>
    <n v="1"/>
    <n v="0"/>
    <m/>
    <n v="1"/>
  </r>
  <r>
    <x v="6"/>
    <x v="7"/>
    <s v="SS1.8"/>
    <x v="0"/>
    <m/>
    <x v="9"/>
    <n v="8875"/>
    <s v="lignotuber"/>
    <s v="soil-persistent"/>
    <n v="0"/>
    <n v="1"/>
    <n v="0"/>
    <n v="0"/>
    <n v="0"/>
    <n v="0"/>
    <n v="0"/>
    <n v="0"/>
    <m/>
    <n v="1"/>
    <n v="1"/>
    <n v="0"/>
    <m/>
    <n v="1"/>
  </r>
  <r>
    <x v="6"/>
    <x v="8"/>
    <s v="SS1.9"/>
    <x v="0"/>
    <m/>
    <x v="19"/>
    <n v="6325"/>
    <s v="tussock"/>
    <s v="non-canopy"/>
    <n v="0"/>
    <n v="4"/>
    <n v="0"/>
    <n v="0"/>
    <n v="0"/>
    <n v="0"/>
    <n v="0"/>
    <n v="0"/>
    <m/>
    <n v="4"/>
    <n v="1"/>
    <n v="0"/>
    <m/>
    <n v="1"/>
  </r>
  <r>
    <x v="6"/>
    <x v="8"/>
    <s v="SS1.9"/>
    <x v="0"/>
    <m/>
    <x v="45"/>
    <n v="3300"/>
    <s v="tussock"/>
    <s v="non-canopy"/>
    <n v="0"/>
    <n v="6"/>
    <n v="0"/>
    <n v="0"/>
    <n v="0"/>
    <n v="0"/>
    <n v="0"/>
    <n v="0"/>
    <m/>
    <n v="6"/>
    <n v="1"/>
    <n v="0"/>
    <m/>
    <n v="1"/>
  </r>
  <r>
    <x v="6"/>
    <x v="8"/>
    <s v="SS1.9"/>
    <x v="0"/>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x v="8"/>
    <s v="SS1.9"/>
    <x v="0"/>
    <m/>
    <x v="17"/>
    <n v="5532"/>
    <s v="rhizome"/>
    <s v="non-canopy"/>
    <n v="0"/>
    <n v="4"/>
    <n v="0"/>
    <s v="NA"/>
    <n v="0"/>
    <s v="NA"/>
    <s v="NA"/>
    <s v="NA"/>
    <m/>
    <n v="4"/>
    <e v="#VALUE!"/>
    <e v="#VALUE!"/>
    <m/>
    <n v="1"/>
  </r>
  <r>
    <x v="6"/>
    <x v="8"/>
    <s v="SS1.9"/>
    <x v="0"/>
    <m/>
    <x v="0"/>
    <n v="7766"/>
    <s v="lignotuber"/>
    <s v="canopy"/>
    <n v="0"/>
    <n v="5"/>
    <n v="0"/>
    <n v="1"/>
    <n v="0"/>
    <n v="0"/>
    <n v="0"/>
    <n v="0"/>
    <m/>
    <n v="5"/>
    <n v="0.83333333333333337"/>
    <n v="0"/>
    <m/>
    <n v="1"/>
  </r>
  <r>
    <x v="6"/>
    <x v="8"/>
    <s v="SS1.9"/>
    <x v="0"/>
    <m/>
    <x v="58"/>
    <n v="4000"/>
    <s v="lignotuber"/>
    <s v="soil-persistent"/>
    <n v="0"/>
    <n v="3"/>
    <n v="0"/>
    <n v="0"/>
    <n v="0"/>
    <n v="0"/>
    <n v="0"/>
    <n v="0"/>
    <m/>
    <n v="3"/>
    <n v="1"/>
    <n v="0"/>
    <m/>
    <n v="1"/>
  </r>
  <r>
    <x v="6"/>
    <x v="8"/>
    <s v="SS1.9"/>
    <x v="0"/>
    <m/>
    <x v="16"/>
    <n v="2603"/>
    <s v="basal"/>
    <s v="soil-persistent"/>
    <n v="0"/>
    <n v="1"/>
    <n v="0"/>
    <n v="0"/>
    <n v="0"/>
    <n v="0"/>
    <n v="0"/>
    <n v="0"/>
    <m/>
    <n v="1"/>
    <n v="1"/>
    <n v="0"/>
    <m/>
    <n v="1"/>
  </r>
  <r>
    <x v="6"/>
    <x v="8"/>
    <s v="SS1.9"/>
    <x v="0"/>
    <m/>
    <x v="21"/>
    <n v="1377"/>
    <s v="rhizome"/>
    <s v="non-canopy"/>
    <n v="0"/>
    <n v="2"/>
    <n v="0"/>
    <s v="NA"/>
    <n v="0"/>
    <n v="0"/>
    <n v="0"/>
    <n v="0"/>
    <m/>
    <n v="2"/>
    <e v="#VALUE!"/>
    <e v="#VALUE!"/>
    <m/>
    <n v="1"/>
  </r>
  <r>
    <x v="6"/>
    <x v="8"/>
    <s v="SS1.9"/>
    <x v="0"/>
    <m/>
    <x v="9"/>
    <n v="8875"/>
    <s v="lignotuber"/>
    <s v="soil-persistent"/>
    <n v="0"/>
    <n v="0"/>
    <n v="0"/>
    <n v="0"/>
    <n v="0"/>
    <n v="1"/>
    <n v="0"/>
    <n v="0"/>
    <m/>
    <n v="1"/>
    <e v="#DIV/0!"/>
    <e v="#DIV/0!"/>
    <m/>
    <n v="1"/>
  </r>
  <r>
    <x v="6"/>
    <x v="9"/>
    <s v="SS1.10"/>
    <x v="0"/>
    <m/>
    <x v="9"/>
    <n v="8875"/>
    <s v="lignotuber"/>
    <s v="soil-persistent"/>
    <n v="0"/>
    <n v="0"/>
    <n v="0"/>
    <n v="0"/>
    <n v="0"/>
    <n v="1"/>
    <n v="0"/>
    <n v="0"/>
    <m/>
    <n v="1"/>
    <e v="#DIV/0!"/>
    <e v="#DIV/0!"/>
    <m/>
    <n v="1"/>
  </r>
  <r>
    <x v="6"/>
    <x v="9"/>
    <s v="SS1.10"/>
    <x v="0"/>
    <m/>
    <x v="58"/>
    <n v="4000"/>
    <s v="lignotuber"/>
    <s v="soil-persistent"/>
    <n v="0"/>
    <n v="2"/>
    <n v="0"/>
    <n v="0"/>
    <n v="0"/>
    <n v="0"/>
    <n v="0"/>
    <n v="0"/>
    <m/>
    <n v="2"/>
    <n v="1"/>
    <n v="0"/>
    <m/>
    <n v="1"/>
  </r>
  <r>
    <x v="6"/>
    <x v="9"/>
    <s v="SS1.10"/>
    <x v="0"/>
    <m/>
    <x v="0"/>
    <n v="7766"/>
    <s v="lignotuber"/>
    <s v="canopy"/>
    <n v="0"/>
    <n v="1"/>
    <n v="0"/>
    <n v="0"/>
    <n v="0"/>
    <n v="0"/>
    <n v="0"/>
    <n v="0"/>
    <m/>
    <n v="1"/>
    <n v="1"/>
    <n v="0"/>
    <m/>
    <n v="1"/>
  </r>
  <r>
    <x v="6"/>
    <x v="9"/>
    <s v="SS1.10"/>
    <x v="0"/>
    <m/>
    <x v="19"/>
    <n v="6325"/>
    <s v="tussock"/>
    <s v="non-canopy"/>
    <n v="0"/>
    <n v="3"/>
    <n v="0"/>
    <n v="0"/>
    <n v="0"/>
    <n v="0"/>
    <n v="0"/>
    <n v="0"/>
    <m/>
    <n v="3"/>
    <n v="1"/>
    <n v="0"/>
    <m/>
    <n v="1"/>
  </r>
  <r>
    <x v="6"/>
    <x v="9"/>
    <s v="SS1.10"/>
    <x v="0"/>
    <m/>
    <x v="29"/>
    <n v="10605"/>
    <s v="rhizome"/>
    <s v="non-canopy"/>
    <n v="0"/>
    <n v="2"/>
    <n v="0"/>
    <n v="0"/>
    <n v="0"/>
    <n v="0"/>
    <n v="0"/>
    <n v="0"/>
    <m/>
    <n v="2"/>
    <n v="1"/>
    <n v="0"/>
    <m/>
    <n v="1"/>
  </r>
  <r>
    <x v="6"/>
    <x v="9"/>
    <s v="SS1.10"/>
    <x v="0"/>
    <m/>
    <x v="45"/>
    <n v="3300"/>
    <s v="tussock"/>
    <s v="non-canopy"/>
    <n v="0"/>
    <n v="1"/>
    <n v="0"/>
    <n v="0"/>
    <n v="0"/>
    <n v="0"/>
    <n v="0"/>
    <n v="0"/>
    <m/>
    <n v="1"/>
    <n v="1"/>
    <n v="0"/>
    <m/>
    <n v="1"/>
  </r>
  <r>
    <x v="6"/>
    <x v="9"/>
    <s v="SS1.10"/>
    <x v="0"/>
    <m/>
    <x v="17"/>
    <n v="5532"/>
    <s v="rhizome"/>
    <s v="non-canopy"/>
    <n v="0"/>
    <n v="2"/>
    <n v="0"/>
    <s v="NA"/>
    <n v="0"/>
    <s v="NA"/>
    <s v="NA"/>
    <s v="NA"/>
    <m/>
    <n v="2"/>
    <e v="#VALUE!"/>
    <e v="#VALUE!"/>
    <m/>
    <n v="1"/>
  </r>
  <r>
    <x v="6"/>
    <x v="10"/>
    <s v="SS1.11"/>
    <x v="0"/>
    <m/>
    <x v="19"/>
    <n v="6325"/>
    <s v="tussock"/>
    <s v="non-canopy"/>
    <n v="0"/>
    <n v="3"/>
    <n v="0"/>
    <n v="0"/>
    <n v="0"/>
    <n v="0"/>
    <n v="0"/>
    <n v="0"/>
    <m/>
    <n v="3"/>
    <n v="1"/>
    <n v="0"/>
    <m/>
    <n v="1"/>
  </r>
  <r>
    <x v="6"/>
    <x v="10"/>
    <s v="SS1.11"/>
    <x v="0"/>
    <m/>
    <x v="0"/>
    <n v="7766"/>
    <s v="lignotuber"/>
    <s v="canopy"/>
    <n v="0"/>
    <n v="6"/>
    <n v="0"/>
    <n v="2"/>
    <n v="0"/>
    <n v="0"/>
    <n v="0"/>
    <n v="0"/>
    <m/>
    <n v="6"/>
    <n v="0.75"/>
    <n v="0"/>
    <m/>
    <n v="1"/>
  </r>
  <r>
    <x v="6"/>
    <x v="10"/>
    <s v="SS1.11"/>
    <x v="0"/>
    <m/>
    <x v="45"/>
    <n v="3300"/>
    <s v="tussock"/>
    <s v="non-canopy"/>
    <n v="0"/>
    <n v="1"/>
    <n v="0"/>
    <n v="0"/>
    <n v="0"/>
    <n v="0"/>
    <n v="0"/>
    <n v="0"/>
    <m/>
    <n v="1"/>
    <n v="1"/>
    <n v="0"/>
    <m/>
    <n v="1"/>
  </r>
  <r>
    <x v="6"/>
    <x v="10"/>
    <s v="SS1.11"/>
    <x v="0"/>
    <m/>
    <x v="17"/>
    <n v="5532"/>
    <s v="rhizome"/>
    <s v="non-canopy"/>
    <n v="0"/>
    <n v="10"/>
    <n v="0"/>
    <s v="NA"/>
    <n v="0"/>
    <s v="NA"/>
    <s v="NA"/>
    <s v="NA"/>
    <m/>
    <n v="10"/>
    <e v="#VALUE!"/>
    <e v="#VALUE!"/>
    <m/>
    <n v="1"/>
  </r>
  <r>
    <x v="6"/>
    <x v="10"/>
    <s v="SS1.11"/>
    <x v="0"/>
    <m/>
    <x v="29"/>
    <n v="10605"/>
    <s v="rhizome"/>
    <s v="non-canopy"/>
    <n v="0"/>
    <n v="3"/>
    <n v="0"/>
    <n v="0"/>
    <n v="0"/>
    <n v="0"/>
    <n v="0"/>
    <n v="0"/>
    <m/>
    <n v="3"/>
    <n v="1"/>
    <n v="0"/>
    <m/>
    <n v="1"/>
  </r>
  <r>
    <x v="6"/>
    <x v="10"/>
    <s v="SS1.11"/>
    <x v="0"/>
    <m/>
    <x v="49"/>
    <n v="5535"/>
    <s v="tussock"/>
    <s v="non-canopy"/>
    <n v="0"/>
    <n v="1"/>
    <n v="0"/>
    <s v="NA"/>
    <n v="0"/>
    <s v="NA"/>
    <s v="NA"/>
    <s v="NA"/>
    <s v="ID as Tetraria capillaris in Nov2020, not recorded in Apr2021, but Lepyrodia recorded in Q8 in Apr2021 census, not Tetraria. Lepyrodia anarthira seems more likely"/>
    <n v="1"/>
    <e v="#VALUE!"/>
    <e v="#VALUE!"/>
    <m/>
    <n v="1"/>
  </r>
  <r>
    <x v="6"/>
    <x v="10"/>
    <s v="SS1.11"/>
    <x v="0"/>
    <m/>
    <x v="58"/>
    <n v="4000"/>
    <s v="lignotuber"/>
    <s v="soil-persistent"/>
    <n v="0"/>
    <n v="3"/>
    <n v="0"/>
    <n v="0"/>
    <n v="0"/>
    <n v="0"/>
    <n v="0"/>
    <n v="0"/>
    <m/>
    <n v="3"/>
    <n v="1"/>
    <n v="0"/>
    <m/>
    <n v="1"/>
  </r>
  <r>
    <x v="6"/>
    <x v="11"/>
    <s v="SS1.12"/>
    <x v="0"/>
    <m/>
    <x v="43"/>
    <n v="2302"/>
    <s v="rhizome"/>
    <s v="non-canopy"/>
    <n v="0"/>
    <n v="8"/>
    <n v="0"/>
    <s v="NA"/>
    <n v="0"/>
    <s v="NA"/>
    <s v="NA"/>
    <s v="NA"/>
    <m/>
    <n v="8"/>
    <e v="#VALUE!"/>
    <e v="#VALUE!"/>
    <m/>
    <n v="1"/>
  </r>
  <r>
    <x v="6"/>
    <x v="11"/>
    <s v="SS1.12"/>
    <x v="0"/>
    <m/>
    <x v="0"/>
    <n v="7766"/>
    <s v="lignotuber"/>
    <s v="canopy"/>
    <n v="0"/>
    <n v="4"/>
    <n v="0"/>
    <n v="1"/>
    <n v="0"/>
    <n v="0"/>
    <n v="0"/>
    <n v="0"/>
    <m/>
    <n v="4"/>
    <n v="0.8"/>
    <n v="0"/>
    <m/>
    <n v="1"/>
  </r>
  <r>
    <x v="6"/>
    <x v="11"/>
    <s v="SS1.12"/>
    <x v="0"/>
    <m/>
    <x v="17"/>
    <n v="5532"/>
    <s v="rhizome"/>
    <s v="non-canopy"/>
    <n v="0"/>
    <n v="11"/>
    <n v="0"/>
    <s v="NA"/>
    <n v="0"/>
    <s v="NA"/>
    <s v="NA"/>
    <s v="NA"/>
    <m/>
    <n v="11"/>
    <e v="#VALUE!"/>
    <e v="#VALUE!"/>
    <m/>
    <n v="1"/>
  </r>
  <r>
    <x v="6"/>
    <x v="11"/>
    <s v="SS1.12"/>
    <x v="0"/>
    <m/>
    <x v="29"/>
    <n v="10605"/>
    <s v="rhizome"/>
    <s v="non-canopy"/>
    <n v="0"/>
    <n v="2"/>
    <n v="0"/>
    <n v="0"/>
    <n v="0"/>
    <n v="0"/>
    <n v="0"/>
    <n v="0"/>
    <m/>
    <n v="2"/>
    <n v="1"/>
    <n v="0"/>
    <m/>
    <n v="1"/>
  </r>
  <r>
    <x v="6"/>
    <x v="11"/>
    <s v="SS1.12"/>
    <x v="0"/>
    <m/>
    <x v="21"/>
    <n v="1377"/>
    <s v="rhizome"/>
    <s v="non-canopy"/>
    <n v="0"/>
    <n v="2"/>
    <n v="0"/>
    <s v="NA"/>
    <n v="0"/>
    <n v="0"/>
    <n v="0"/>
    <n v="0"/>
    <m/>
    <n v="2"/>
    <e v="#VALUE!"/>
    <e v="#VALUE!"/>
    <m/>
    <n v="1"/>
  </r>
  <r>
    <x v="6"/>
    <x v="11"/>
    <s v="SS1.12"/>
    <x v="0"/>
    <m/>
    <x v="20"/>
    <n v="2557"/>
    <s v="rhizome"/>
    <s v="transient"/>
    <n v="0"/>
    <n v="2"/>
    <n v="0"/>
    <s v="NA"/>
    <n v="0"/>
    <n v="0"/>
    <n v="0"/>
    <n v="0"/>
    <m/>
    <n v="2"/>
    <e v="#VALUE!"/>
    <e v="#VALUE!"/>
    <m/>
    <n v="1"/>
  </r>
  <r>
    <x v="6"/>
    <x v="12"/>
    <s v="SS1.13"/>
    <x v="0"/>
    <m/>
    <x v="58"/>
    <n v="4000"/>
    <s v="lignotuber"/>
    <s v="soil-persistent"/>
    <n v="0"/>
    <n v="12"/>
    <n v="0"/>
    <n v="0"/>
    <n v="0"/>
    <n v="0"/>
    <n v="0"/>
    <n v="0"/>
    <m/>
    <n v="12"/>
    <n v="1"/>
    <n v="0"/>
    <m/>
    <n v="1"/>
  </r>
  <r>
    <x v="6"/>
    <x v="12"/>
    <s v="SS1.13"/>
    <x v="0"/>
    <m/>
    <x v="43"/>
    <n v="2302"/>
    <s v="rhizome"/>
    <s v="soil-persistent"/>
    <n v="0"/>
    <n v="4"/>
    <n v="0"/>
    <s v="NA"/>
    <n v="0"/>
    <s v="NA"/>
    <s v="NA"/>
    <s v="NA"/>
    <m/>
    <n v="4"/>
    <e v="#VALUE!"/>
    <e v="#VALUE!"/>
    <m/>
    <n v="1"/>
  </r>
  <r>
    <x v="6"/>
    <x v="12"/>
    <s v="SS1.13"/>
    <x v="0"/>
    <m/>
    <x v="20"/>
    <n v="2557"/>
    <s v="rhizome"/>
    <s v="transient"/>
    <n v="0"/>
    <n v="26"/>
    <n v="0"/>
    <s v="NA"/>
    <n v="2"/>
    <n v="0"/>
    <n v="0"/>
    <n v="0"/>
    <m/>
    <n v="26"/>
    <e v="#VALUE!"/>
    <e v="#VALUE!"/>
    <m/>
    <n v="1"/>
  </r>
  <r>
    <x v="6"/>
    <x v="12"/>
    <s v="SS1.13"/>
    <x v="0"/>
    <m/>
    <x v="17"/>
    <n v="5532"/>
    <s v="rhizome"/>
    <s v="non-canopy"/>
    <n v="0"/>
    <n v="10"/>
    <n v="0"/>
    <s v="NA"/>
    <n v="0"/>
    <s v="NA"/>
    <s v="NA"/>
    <s v="NA"/>
    <m/>
    <n v="10"/>
    <e v="#VALUE!"/>
    <e v="#VALUE!"/>
    <m/>
    <n v="1"/>
  </r>
  <r>
    <x v="6"/>
    <x v="12"/>
    <s v="SS1.13"/>
    <x v="0"/>
    <m/>
    <x v="29"/>
    <n v="10605"/>
    <s v="rhizome"/>
    <s v="non-canopy"/>
    <n v="0"/>
    <n v="4"/>
    <n v="0"/>
    <n v="0"/>
    <n v="0"/>
    <n v="0"/>
    <n v="0"/>
    <n v="0"/>
    <m/>
    <n v="4"/>
    <n v="1"/>
    <n v="0"/>
    <m/>
    <n v="1"/>
  </r>
  <r>
    <x v="6"/>
    <x v="12"/>
    <s v="SS1.13"/>
    <x v="0"/>
    <m/>
    <x v="21"/>
    <n v="1377"/>
    <s v="rhizome"/>
    <s v="non-canopy"/>
    <n v="0"/>
    <n v="6"/>
    <n v="0"/>
    <s v="NA"/>
    <n v="0"/>
    <n v="0"/>
    <n v="0"/>
    <n v="0"/>
    <m/>
    <n v="6"/>
    <e v="#VALUE!"/>
    <e v="#VALUE!"/>
    <m/>
    <n v="1"/>
  </r>
  <r>
    <x v="6"/>
    <x v="12"/>
    <s v="SS1.13"/>
    <x v="0"/>
    <m/>
    <x v="0"/>
    <n v="7766"/>
    <s v="lignotuber"/>
    <s v="canopy"/>
    <n v="0"/>
    <n v="4"/>
    <n v="0"/>
    <n v="1"/>
    <n v="0"/>
    <n v="0"/>
    <n v="0"/>
    <n v="0"/>
    <m/>
    <n v="4"/>
    <n v="0.8"/>
    <n v="0"/>
    <m/>
    <n v="1"/>
  </r>
  <r>
    <x v="6"/>
    <x v="13"/>
    <s v="SS1.14"/>
    <x v="0"/>
    <m/>
    <x v="0"/>
    <n v="7766"/>
    <s v="lignotuber"/>
    <s v="canopy"/>
    <n v="0"/>
    <n v="4"/>
    <n v="0"/>
    <n v="0"/>
    <n v="0"/>
    <n v="0"/>
    <n v="0"/>
    <n v="0"/>
    <m/>
    <n v="4"/>
    <n v="1"/>
    <n v="0"/>
    <m/>
    <n v="1"/>
  </r>
  <r>
    <x v="6"/>
    <x v="13"/>
    <s v="SS1.14"/>
    <x v="0"/>
    <m/>
    <x v="58"/>
    <n v="4000"/>
    <s v="lignotuber"/>
    <s v="soil-persistent"/>
    <n v="0"/>
    <n v="1"/>
    <n v="0"/>
    <n v="0"/>
    <n v="0"/>
    <n v="0"/>
    <n v="0"/>
    <n v="0"/>
    <m/>
    <n v="1"/>
    <n v="1"/>
    <n v="0"/>
    <m/>
    <n v="1"/>
  </r>
  <r>
    <x v="6"/>
    <x v="13"/>
    <s v="SS1.14"/>
    <x v="0"/>
    <m/>
    <x v="17"/>
    <n v="5532"/>
    <s v="rhizome"/>
    <s v="non-canopy"/>
    <n v="0"/>
    <n v="9"/>
    <n v="0"/>
    <s v="NA"/>
    <n v="0"/>
    <s v="NA"/>
    <s v="NA"/>
    <s v="NA"/>
    <m/>
    <n v="9"/>
    <e v="#VALUE!"/>
    <e v="#VALUE!"/>
    <m/>
    <n v="1"/>
  </r>
  <r>
    <x v="6"/>
    <x v="13"/>
    <s v="SS1.14"/>
    <x v="0"/>
    <m/>
    <x v="43"/>
    <n v="2302"/>
    <s v="rhizome"/>
    <s v="non-canopy"/>
    <n v="0"/>
    <n v="20"/>
    <n v="0"/>
    <s v="NA"/>
    <n v="0"/>
    <s v="NA"/>
    <s v="NA"/>
    <s v="NA"/>
    <m/>
    <n v="20"/>
    <e v="#VALUE!"/>
    <e v="#VALUE!"/>
    <m/>
    <n v="1"/>
  </r>
  <r>
    <x v="6"/>
    <x v="13"/>
    <s v="SS1.14"/>
    <x v="0"/>
    <m/>
    <x v="29"/>
    <n v="10605"/>
    <s v="rhizome"/>
    <s v="non-canopy"/>
    <n v="0"/>
    <n v="2"/>
    <n v="0"/>
    <n v="0"/>
    <n v="0"/>
    <n v="0"/>
    <n v="0"/>
    <n v="0"/>
    <m/>
    <n v="2"/>
    <n v="1"/>
    <n v="0"/>
    <m/>
    <n v="1"/>
  </r>
  <r>
    <x v="6"/>
    <x v="13"/>
    <s v="SS1.14"/>
    <x v="0"/>
    <m/>
    <x v="21"/>
    <n v="1377"/>
    <s v="rhizome"/>
    <s v="non-canopy"/>
    <n v="0"/>
    <n v="1"/>
    <n v="0"/>
    <s v="NA"/>
    <n v="0"/>
    <n v="0"/>
    <n v="0"/>
    <n v="0"/>
    <m/>
    <n v="1"/>
    <e v="#VALUE!"/>
    <e v="#VALUE!"/>
    <m/>
    <n v="1"/>
  </r>
  <r>
    <x v="6"/>
    <x v="14"/>
    <s v="SS1.15"/>
    <x v="0"/>
    <m/>
    <x v="0"/>
    <n v="7766"/>
    <s v="lignotuber"/>
    <s v="canopy"/>
    <n v="0"/>
    <n v="3"/>
    <n v="0"/>
    <n v="1"/>
    <n v="0"/>
    <n v="0"/>
    <n v="0"/>
    <n v="0"/>
    <m/>
    <n v="3"/>
    <n v="0.75"/>
    <n v="0"/>
    <m/>
    <n v="1"/>
  </r>
  <r>
    <x v="6"/>
    <x v="14"/>
    <s v="SS1.15"/>
    <x v="0"/>
    <m/>
    <x v="9"/>
    <n v="8875"/>
    <s v="lignotuber"/>
    <s v="soil-persistent"/>
    <n v="0"/>
    <n v="0"/>
    <n v="0"/>
    <n v="0"/>
    <n v="0"/>
    <n v="1"/>
    <n v="0"/>
    <n v="0"/>
    <m/>
    <n v="1"/>
    <e v="#DIV/0!"/>
    <e v="#DIV/0!"/>
    <m/>
    <n v="1"/>
  </r>
  <r>
    <x v="6"/>
    <x v="14"/>
    <s v="SS1.15"/>
    <x v="0"/>
    <m/>
    <x v="58"/>
    <n v="4000"/>
    <s v="lignotuber"/>
    <s v="soil-persistent"/>
    <n v="0"/>
    <n v="2"/>
    <n v="0"/>
    <n v="0"/>
    <n v="0"/>
    <n v="0"/>
    <n v="0"/>
    <n v="0"/>
    <m/>
    <n v="2"/>
    <n v="1"/>
    <n v="0"/>
    <m/>
    <n v="1"/>
  </r>
  <r>
    <x v="6"/>
    <x v="14"/>
    <s v="SS1.15"/>
    <x v="0"/>
    <m/>
    <x v="17"/>
    <n v="5532"/>
    <s v="rhizome"/>
    <s v="non-canopy"/>
    <n v="0"/>
    <n v="7"/>
    <n v="0"/>
    <s v="NA"/>
    <n v="0"/>
    <s v="NA"/>
    <s v="NA"/>
    <s v="NA"/>
    <m/>
    <n v="7"/>
    <e v="#VALUE!"/>
    <e v="#VALUE!"/>
    <m/>
    <n v="1"/>
  </r>
  <r>
    <x v="6"/>
    <x v="14"/>
    <s v="SS1.15"/>
    <x v="0"/>
    <m/>
    <x v="29"/>
    <n v="10605"/>
    <s v="rhizome"/>
    <s v="non-canopy"/>
    <n v="0"/>
    <n v="5"/>
    <n v="0"/>
    <n v="0"/>
    <n v="0"/>
    <n v="0"/>
    <n v="0"/>
    <n v="0"/>
    <m/>
    <n v="5"/>
    <n v="1"/>
    <n v="0"/>
    <m/>
    <n v="1"/>
  </r>
  <r>
    <x v="6"/>
    <x v="15"/>
    <s v="SS1.16"/>
    <x v="0"/>
    <m/>
    <x v="0"/>
    <n v="7766"/>
    <s v="lignotuber"/>
    <s v="canopy"/>
    <n v="0"/>
    <n v="2"/>
    <n v="0"/>
    <n v="1"/>
    <n v="0"/>
    <n v="0"/>
    <n v="0"/>
    <n v="0"/>
    <m/>
    <n v="2"/>
    <n v="0.66666666666666663"/>
    <n v="0"/>
    <m/>
    <n v="1"/>
  </r>
  <r>
    <x v="6"/>
    <x v="15"/>
    <s v="SS1.16"/>
    <x v="0"/>
    <m/>
    <x v="43"/>
    <n v="2302"/>
    <s v="rhizome"/>
    <s v="non-canopy"/>
    <n v="0"/>
    <n v="2"/>
    <n v="0"/>
    <s v="NA"/>
    <n v="0"/>
    <s v="NA"/>
    <s v="NA"/>
    <s v="NA"/>
    <m/>
    <n v="2"/>
    <e v="#VALUE!"/>
    <e v="#VALUE!"/>
    <m/>
    <n v="1"/>
  </r>
  <r>
    <x v="6"/>
    <x v="15"/>
    <s v="SS1.16"/>
    <x v="0"/>
    <m/>
    <x v="49"/>
    <n v="5535"/>
    <s v="tussock"/>
    <s v="non-canopy"/>
    <n v="0"/>
    <n v="2"/>
    <n v="0"/>
    <s v="NA"/>
    <n v="0"/>
    <s v="NA"/>
    <s v="NA"/>
    <s v="NA"/>
    <s v="ID as Tetraria capillaris in Nov2020, not recorded in Apr2021, but Lepyrodia recorded in Q8 in Apr2021 census, not Tetraria. Lepyrodia anarthira seems more likely"/>
    <n v="2"/>
    <e v="#VALUE!"/>
    <e v="#VALUE!"/>
    <m/>
    <n v="1"/>
  </r>
  <r>
    <x v="6"/>
    <x v="15"/>
    <s v="SS1.16"/>
    <x v="0"/>
    <m/>
    <x v="17"/>
    <n v="5532"/>
    <s v="rhizome"/>
    <s v="non-canopy"/>
    <n v="0"/>
    <n v="7"/>
    <n v="0"/>
    <s v="NA"/>
    <n v="0"/>
    <s v="NA"/>
    <s v="NA"/>
    <s v="NA"/>
    <m/>
    <n v="7"/>
    <e v="#VALUE!"/>
    <e v="#VALUE!"/>
    <m/>
    <n v="1"/>
  </r>
  <r>
    <x v="6"/>
    <x v="15"/>
    <s v="SS1.16"/>
    <x v="0"/>
    <m/>
    <x v="29"/>
    <n v="10605"/>
    <s v="rhizome"/>
    <s v="non-canopy"/>
    <n v="0"/>
    <n v="5"/>
    <n v="0"/>
    <n v="0"/>
    <n v="0"/>
    <n v="0"/>
    <n v="0"/>
    <n v="0"/>
    <m/>
    <n v="5"/>
    <n v="1"/>
    <n v="0"/>
    <m/>
    <n v="1"/>
  </r>
  <r>
    <x v="6"/>
    <x v="15"/>
    <s v="SS1.16"/>
    <x v="0"/>
    <m/>
    <x v="21"/>
    <n v="1377"/>
    <s v="rhizome"/>
    <s v="non-canopy"/>
    <n v="0"/>
    <n v="1"/>
    <n v="0"/>
    <s v="NA"/>
    <n v="0"/>
    <n v="0"/>
    <n v="0"/>
    <n v="0"/>
    <m/>
    <n v="1"/>
    <e v="#VALUE!"/>
    <e v="#VALUE!"/>
    <m/>
    <n v="1"/>
  </r>
  <r>
    <x v="6"/>
    <x v="15"/>
    <s v="SS1.16"/>
    <x v="0"/>
    <m/>
    <x v="16"/>
    <n v="2603"/>
    <s v="basal"/>
    <s v="soil-persistent"/>
    <n v="0"/>
    <n v="0"/>
    <n v="0"/>
    <n v="2"/>
    <n v="0"/>
    <n v="0"/>
    <n v="0"/>
    <n v="0"/>
    <m/>
    <n v="0"/>
    <n v="0"/>
    <n v="0"/>
    <m/>
    <s v=""/>
  </r>
  <r>
    <x v="6"/>
    <x v="16"/>
    <s v="SS1.17"/>
    <x v="0"/>
    <m/>
    <x v="19"/>
    <n v="6325"/>
    <s v="tussock"/>
    <s v="non-canopy"/>
    <n v="0"/>
    <n v="2"/>
    <n v="0"/>
    <n v="0"/>
    <n v="0"/>
    <n v="0"/>
    <n v="0"/>
    <n v="0"/>
    <m/>
    <n v="2"/>
    <n v="1"/>
    <n v="0"/>
    <m/>
    <n v="1"/>
  </r>
  <r>
    <x v="6"/>
    <x v="16"/>
    <s v="SS1.17"/>
    <x v="0"/>
    <m/>
    <x v="0"/>
    <n v="7766"/>
    <s v="lignotuber"/>
    <s v="canopy"/>
    <n v="0"/>
    <n v="1"/>
    <n v="0"/>
    <n v="3"/>
    <n v="0"/>
    <n v="0"/>
    <n v="0"/>
    <n v="0"/>
    <m/>
    <n v="1"/>
    <n v="0.25"/>
    <n v="0"/>
    <m/>
    <n v="1"/>
  </r>
  <r>
    <x v="6"/>
    <x v="16"/>
    <s v="SS1.17"/>
    <x v="0"/>
    <m/>
    <x v="58"/>
    <n v="4000"/>
    <s v="lignotuber"/>
    <s v="soil-persistent"/>
    <n v="0"/>
    <n v="0"/>
    <n v="0"/>
    <n v="0"/>
    <n v="0"/>
    <n v="1"/>
    <n v="0"/>
    <n v="0"/>
    <m/>
    <n v="1"/>
    <e v="#DIV/0!"/>
    <e v="#DIV/0!"/>
    <m/>
    <n v="1"/>
  </r>
  <r>
    <x v="6"/>
    <x v="16"/>
    <s v="SS1.17"/>
    <x v="0"/>
    <m/>
    <x v="29"/>
    <n v="10605"/>
    <s v="rhizome"/>
    <s v="non-canopy"/>
    <n v="0"/>
    <n v="13"/>
    <n v="0"/>
    <n v="0"/>
    <n v="0"/>
    <n v="0"/>
    <n v="0"/>
    <n v="0"/>
    <m/>
    <n v="13"/>
    <n v="1"/>
    <n v="0"/>
    <m/>
    <n v="1"/>
  </r>
  <r>
    <x v="6"/>
    <x v="17"/>
    <s v="SS1.18"/>
    <x v="0"/>
    <m/>
    <x v="9"/>
    <n v="8875"/>
    <s v="lignotuber"/>
    <s v="soil-persistent"/>
    <n v="0"/>
    <n v="0"/>
    <n v="0"/>
    <n v="0"/>
    <n v="0"/>
    <n v="1"/>
    <n v="0"/>
    <n v="0"/>
    <m/>
    <n v="1"/>
    <e v="#DIV/0!"/>
    <e v="#DIV/0!"/>
    <m/>
    <n v="1"/>
  </r>
  <r>
    <x v="6"/>
    <x v="17"/>
    <s v="SS1.18"/>
    <x v="0"/>
    <m/>
    <x v="17"/>
    <n v="5532"/>
    <s v="rhizome"/>
    <s v="non-canopy"/>
    <n v="0"/>
    <n v="8"/>
    <n v="0"/>
    <s v="NA"/>
    <n v="0"/>
    <s v="NA"/>
    <s v="NA"/>
    <s v="NA"/>
    <m/>
    <n v="8"/>
    <e v="#VALUE!"/>
    <e v="#VALUE!"/>
    <m/>
    <n v="1"/>
  </r>
  <r>
    <x v="6"/>
    <x v="17"/>
    <s v="SS1.18"/>
    <x v="0"/>
    <m/>
    <x v="29"/>
    <n v="10605"/>
    <s v="rhizome"/>
    <s v="non-canopy"/>
    <n v="0"/>
    <n v="1"/>
    <n v="0"/>
    <n v="0"/>
    <n v="0"/>
    <n v="0"/>
    <n v="0"/>
    <n v="0"/>
    <m/>
    <n v="1"/>
    <n v="1"/>
    <n v="0"/>
    <m/>
    <n v="1"/>
  </r>
  <r>
    <x v="6"/>
    <x v="17"/>
    <s v="SS1.18"/>
    <x v="0"/>
    <m/>
    <x v="0"/>
    <n v="7766"/>
    <s v="lignotuber"/>
    <s v="canopy"/>
    <n v="0"/>
    <n v="0"/>
    <n v="0"/>
    <n v="9"/>
    <n v="0"/>
    <n v="0"/>
    <n v="0"/>
    <n v="0"/>
    <m/>
    <n v="0"/>
    <n v="0"/>
    <n v="0"/>
    <m/>
    <s v=""/>
  </r>
  <r>
    <x v="6"/>
    <x v="18"/>
    <s v="SS1.19"/>
    <x v="0"/>
    <m/>
    <x v="58"/>
    <n v="4000"/>
    <s v="lignotuber"/>
    <s v="soil-persistent"/>
    <n v="0"/>
    <n v="0"/>
    <n v="0"/>
    <n v="0"/>
    <n v="0"/>
    <n v="9"/>
    <n v="0"/>
    <n v="0"/>
    <m/>
    <n v="9"/>
    <e v="#DIV/0!"/>
    <e v="#DIV/0!"/>
    <m/>
    <n v="1"/>
  </r>
  <r>
    <x v="6"/>
    <x v="18"/>
    <s v="SS1.19"/>
    <x v="0"/>
    <m/>
    <x v="0"/>
    <n v="7766"/>
    <s v="lignotuber"/>
    <s v="non-canopy"/>
    <n v="0"/>
    <n v="0"/>
    <n v="0"/>
    <n v="4"/>
    <n v="0"/>
    <n v="0"/>
    <n v="0"/>
    <n v="0"/>
    <m/>
    <n v="0"/>
    <n v="0"/>
    <n v="0"/>
    <m/>
    <s v=""/>
  </r>
  <r>
    <x v="6"/>
    <x v="18"/>
    <s v="SS1.19"/>
    <x v="0"/>
    <m/>
    <x v="17"/>
    <n v="5532"/>
    <s v="rhizome"/>
    <s v="non-canopy"/>
    <n v="0"/>
    <n v="22"/>
    <n v="0"/>
    <s v="NA"/>
    <n v="0"/>
    <s v="NA"/>
    <s v="NA"/>
    <s v="NA"/>
    <m/>
    <n v="22"/>
    <e v="#VALUE!"/>
    <e v="#VALUE!"/>
    <m/>
    <n v="1"/>
  </r>
  <r>
    <x v="6"/>
    <x v="18"/>
    <s v="SS1.19"/>
    <x v="0"/>
    <m/>
    <x v="43"/>
    <n v="2302"/>
    <s v="rhizome"/>
    <s v="non-canopy"/>
    <n v="0"/>
    <n v="1"/>
    <n v="0"/>
    <s v="NA"/>
    <n v="0"/>
    <s v="NA"/>
    <s v="NA"/>
    <s v="NA"/>
    <m/>
    <n v="1"/>
    <e v="#VALUE!"/>
    <e v="#VALUE!"/>
    <m/>
    <n v="1"/>
  </r>
  <r>
    <x v="6"/>
    <x v="18"/>
    <s v="SS1.19"/>
    <x v="0"/>
    <m/>
    <x v="29"/>
    <n v="10605"/>
    <s v="rhizome"/>
    <s v="non-canopy"/>
    <n v="0"/>
    <n v="2"/>
    <n v="0"/>
    <n v="0"/>
    <n v="0"/>
    <n v="0"/>
    <n v="0"/>
    <n v="0"/>
    <m/>
    <n v="2"/>
    <n v="1"/>
    <n v="0"/>
    <m/>
    <n v="1"/>
  </r>
  <r>
    <x v="6"/>
    <x v="19"/>
    <s v="SS1.20"/>
    <x v="0"/>
    <m/>
    <x v="0"/>
    <n v="7766"/>
    <s v="lignotuber"/>
    <s v="canopy"/>
    <n v="0"/>
    <n v="2"/>
    <n v="0"/>
    <n v="2"/>
    <n v="0"/>
    <n v="0"/>
    <n v="0"/>
    <n v="0"/>
    <m/>
    <n v="2"/>
    <n v="0.5"/>
    <n v="0"/>
    <m/>
    <n v="1"/>
  </r>
  <r>
    <x v="6"/>
    <x v="19"/>
    <s v="SS1.20"/>
    <x v="0"/>
    <m/>
    <x v="58"/>
    <n v="4000"/>
    <s v="lignotuber"/>
    <s v="soil-persistent"/>
    <n v="0"/>
    <n v="0"/>
    <n v="0"/>
    <n v="0"/>
    <n v="0"/>
    <n v="2"/>
    <n v="0"/>
    <n v="0"/>
    <m/>
    <n v="2"/>
    <e v="#DIV/0!"/>
    <e v="#DIV/0!"/>
    <m/>
    <n v="1"/>
  </r>
  <r>
    <x v="6"/>
    <x v="19"/>
    <s v="SS1.20"/>
    <x v="0"/>
    <m/>
    <x v="29"/>
    <n v="10605"/>
    <s v="rhizome"/>
    <s v="non-canopy"/>
    <n v="0"/>
    <n v="3"/>
    <n v="0"/>
    <n v="0"/>
    <n v="0"/>
    <n v="0"/>
    <n v="0"/>
    <n v="0"/>
    <m/>
    <n v="3"/>
    <n v="1"/>
    <n v="0"/>
    <m/>
    <n v="1"/>
  </r>
  <r>
    <x v="6"/>
    <x v="19"/>
    <s v="SS1.20"/>
    <x v="0"/>
    <m/>
    <x v="43"/>
    <n v="2302"/>
    <s v="rhizome"/>
    <s v="non-canopy"/>
    <n v="0"/>
    <n v="3"/>
    <n v="0"/>
    <s v="NA"/>
    <n v="0"/>
    <s v="NA"/>
    <s v="NA"/>
    <s v="NA"/>
    <m/>
    <n v="3"/>
    <e v="#VALUE!"/>
    <e v="#VALUE!"/>
    <m/>
    <n v="1"/>
  </r>
  <r>
    <x v="7"/>
    <x v="0"/>
    <s v="SS2.1"/>
    <x v="0"/>
    <m/>
    <x v="29"/>
    <n v="10605"/>
    <s v="rhizome"/>
    <s v="non-canopy"/>
    <n v="0"/>
    <n v="5"/>
    <n v="0"/>
    <s v="NA"/>
    <n v="0"/>
    <s v="NA"/>
    <s v="NA"/>
    <s v="NA"/>
    <m/>
    <n v="5"/>
    <e v="#VALUE!"/>
    <e v="#VALUE!"/>
    <m/>
    <n v="1"/>
  </r>
  <r>
    <x v="7"/>
    <x v="0"/>
    <s v="SS2.1"/>
    <x v="0"/>
    <m/>
    <x v="59"/>
    <n v="2322"/>
    <s v="tuber"/>
    <s v="transient"/>
    <n v="0"/>
    <n v="8"/>
    <n v="0"/>
    <s v="NA"/>
    <n v="0"/>
    <s v="NA"/>
    <s v="NA"/>
    <s v="NA"/>
    <m/>
    <n v="8"/>
    <e v="#VALUE!"/>
    <e v="#VALUE!"/>
    <s v="combined tally for formwe Thys &amp; Sow"/>
    <n v="1"/>
  </r>
  <r>
    <x v="7"/>
    <x v="0"/>
    <s v="SS2.1"/>
    <x v="0"/>
    <m/>
    <x v="43"/>
    <n v="2302"/>
    <s v="rhizome"/>
    <s v="non-canopy"/>
    <n v="0"/>
    <n v="15"/>
    <n v="0"/>
    <s v="NA"/>
    <n v="0"/>
    <s v="NA"/>
    <s v="NA"/>
    <s v="NA"/>
    <m/>
    <n v="15"/>
    <e v="#VALUE!"/>
    <e v="#VALUE!"/>
    <m/>
    <n v="1"/>
  </r>
  <r>
    <x v="7"/>
    <x v="0"/>
    <s v="SS2.1"/>
    <x v="0"/>
    <m/>
    <x v="60"/>
    <n v="5657"/>
    <s v="NA"/>
    <s v="non-canopy"/>
    <n v="0"/>
    <n v="1"/>
    <n v="0"/>
    <s v="NA"/>
    <n v="0"/>
    <n v="0"/>
    <n v="0"/>
    <n v="0"/>
    <m/>
    <n v="1"/>
    <e v="#VALUE!"/>
    <e v="#VALUE!"/>
    <m/>
    <n v="1"/>
  </r>
  <r>
    <x v="7"/>
    <x v="0"/>
    <s v="SS2.1"/>
    <x v="0"/>
    <m/>
    <x v="17"/>
    <n v="5532"/>
    <s v="rhizome"/>
    <s v="non-canopy"/>
    <n v="0"/>
    <n v="2"/>
    <n v="0"/>
    <s v="NA"/>
    <n v="0"/>
    <s v="NA"/>
    <s v="NA"/>
    <s v="NA"/>
    <m/>
    <n v="2"/>
    <e v="#VALUE!"/>
    <e v="#VALUE!"/>
    <m/>
    <n v="1"/>
  </r>
  <r>
    <x v="7"/>
    <x v="0"/>
    <s v="SS2.1"/>
    <x v="0"/>
    <m/>
    <x v="61"/>
    <n v="4232"/>
    <s v="lignotuber"/>
    <s v="canopy"/>
    <n v="0"/>
    <n v="0"/>
    <n v="0"/>
    <n v="2"/>
    <n v="0"/>
    <n v="0"/>
    <n v="0"/>
    <n v="0"/>
    <m/>
    <n v="0"/>
    <n v="0"/>
    <n v="0"/>
    <m/>
    <s v=""/>
  </r>
  <r>
    <x v="7"/>
    <x v="0"/>
    <s v="SS2.1"/>
    <x v="0"/>
    <m/>
    <x v="26"/>
    <n v="3243"/>
    <s v="none"/>
    <s v="soil-persistent"/>
    <n v="0"/>
    <n v="0"/>
    <n v="0"/>
    <s v="NA"/>
    <n v="0"/>
    <n v="1"/>
    <n v="0"/>
    <n v="0"/>
    <m/>
    <n v="1"/>
    <e v="#VALUE!"/>
    <e v="#VALUE!"/>
    <m/>
    <n v="1"/>
  </r>
  <r>
    <x v="7"/>
    <x v="1"/>
    <s v="SS2.2"/>
    <x v="0"/>
    <m/>
    <x v="43"/>
    <n v="2302"/>
    <s v="rhizome"/>
    <s v="non-canopy"/>
    <n v="0"/>
    <n v="30"/>
    <n v="0"/>
    <s v="NA"/>
    <n v="0"/>
    <s v="NA"/>
    <s v="NA"/>
    <s v="NA"/>
    <m/>
    <n v="30"/>
    <e v="#VALUE!"/>
    <e v="#VALUE!"/>
    <m/>
    <n v="1"/>
  </r>
  <r>
    <x v="7"/>
    <x v="1"/>
    <s v="SS2.2"/>
    <x v="0"/>
    <m/>
    <x v="59"/>
    <n v="2322"/>
    <s v="tuber"/>
    <s v="transient"/>
    <n v="0"/>
    <n v="11"/>
    <n v="0"/>
    <s v="NA"/>
    <n v="0"/>
    <s v="NA"/>
    <s v="NA"/>
    <s v="NA"/>
    <m/>
    <n v="11"/>
    <e v="#VALUE!"/>
    <e v="#VALUE!"/>
    <s v="combined tally for formwe Thys &amp; Sow"/>
    <n v="1"/>
  </r>
  <r>
    <x v="7"/>
    <x v="1"/>
    <s v="SS2.2"/>
    <x v="0"/>
    <m/>
    <x v="29"/>
    <n v="10605"/>
    <s v="rhizome"/>
    <s v="non-canopy"/>
    <n v="0"/>
    <n v="3"/>
    <n v="0"/>
    <s v="NA"/>
    <n v="0"/>
    <s v="NA"/>
    <s v="NA"/>
    <s v="NA"/>
    <m/>
    <n v="3"/>
    <e v="#VALUE!"/>
    <e v="#VALUE!"/>
    <m/>
    <n v="1"/>
  </r>
  <r>
    <x v="7"/>
    <x v="1"/>
    <s v="SS2.2"/>
    <x v="0"/>
    <m/>
    <x v="17"/>
    <n v="5532"/>
    <s v="rhizome"/>
    <s v="non-canopy"/>
    <n v="0"/>
    <n v="6"/>
    <n v="0"/>
    <s v="NA"/>
    <n v="0"/>
    <s v="NA"/>
    <s v="NA"/>
    <s v="NA"/>
    <m/>
    <n v="6"/>
    <e v="#VALUE!"/>
    <e v="#VALUE!"/>
    <m/>
    <n v="1"/>
  </r>
  <r>
    <x v="7"/>
    <x v="1"/>
    <s v="SS2.2"/>
    <x v="0"/>
    <m/>
    <x v="60"/>
    <n v="5657"/>
    <s v="NA"/>
    <s v="non-canopy"/>
    <n v="0"/>
    <n v="2"/>
    <n v="0"/>
    <s v="NA"/>
    <n v="0"/>
    <n v="0"/>
    <n v="0"/>
    <n v="0"/>
    <m/>
    <n v="2"/>
    <e v="#VALUE!"/>
    <e v="#VALUE!"/>
    <m/>
    <n v="1"/>
  </r>
  <r>
    <x v="7"/>
    <x v="1"/>
    <s v="SS2.2"/>
    <x v="0"/>
    <m/>
    <x v="61"/>
    <n v="4232"/>
    <s v="lignotuber"/>
    <s v="canopy"/>
    <n v="0"/>
    <n v="0"/>
    <n v="0"/>
    <n v="1"/>
    <n v="0"/>
    <n v="0"/>
    <n v="0"/>
    <n v="0"/>
    <m/>
    <n v="0"/>
    <n v="0"/>
    <n v="0"/>
    <m/>
    <s v=""/>
  </r>
  <r>
    <x v="7"/>
    <x v="2"/>
    <s v="SS2.3"/>
    <x v="0"/>
    <m/>
    <x v="61"/>
    <n v="4232"/>
    <s v="lignotuber"/>
    <s v="canopy"/>
    <n v="0"/>
    <n v="2"/>
    <n v="0"/>
    <n v="0"/>
    <n v="0"/>
    <n v="0"/>
    <n v="0"/>
    <n v="0"/>
    <m/>
    <n v="2"/>
    <n v="1"/>
    <n v="0"/>
    <m/>
    <n v="1"/>
  </r>
  <r>
    <x v="7"/>
    <x v="2"/>
    <s v="SS2.3"/>
    <x v="0"/>
    <m/>
    <x v="43"/>
    <n v="2302"/>
    <s v="rhizome"/>
    <s v="non-canopy"/>
    <n v="0"/>
    <n v="12"/>
    <n v="0"/>
    <s v="NA"/>
    <n v="0"/>
    <s v="NA"/>
    <s v="NA"/>
    <s v="NA"/>
    <m/>
    <n v="12"/>
    <e v="#VALUE!"/>
    <e v="#VALUE!"/>
    <m/>
    <n v="1"/>
  </r>
  <r>
    <x v="7"/>
    <x v="2"/>
    <s v="SS2.3"/>
    <x v="0"/>
    <m/>
    <x v="59"/>
    <n v="2322"/>
    <s v="tuber"/>
    <s v="transient"/>
    <n v="0"/>
    <n v="16"/>
    <n v="0"/>
    <s v="NA"/>
    <n v="0"/>
    <s v="NA"/>
    <s v="NA"/>
    <s v="NA"/>
    <m/>
    <n v="16"/>
    <e v="#VALUE!"/>
    <e v="#VALUE!"/>
    <s v="combined tally for formwe Thys &amp; Sow"/>
    <n v="1"/>
  </r>
  <r>
    <x v="7"/>
    <x v="2"/>
    <s v="SS2.3"/>
    <x v="0"/>
    <m/>
    <x v="17"/>
    <n v="5532"/>
    <s v="rhizome"/>
    <s v="non-canopy"/>
    <n v="0"/>
    <n v="6"/>
    <n v="0"/>
    <s v="NA"/>
    <n v="0"/>
    <s v="NA"/>
    <s v="NA"/>
    <s v="NA"/>
    <m/>
    <n v="6"/>
    <e v="#VALUE!"/>
    <e v="#VALUE!"/>
    <m/>
    <n v="1"/>
  </r>
  <r>
    <x v="7"/>
    <x v="2"/>
    <s v="SS2.3"/>
    <x v="0"/>
    <m/>
    <x v="60"/>
    <n v="5657"/>
    <s v="NA"/>
    <s v="non-canopy"/>
    <n v="0"/>
    <n v="3"/>
    <n v="0"/>
    <s v="NA"/>
    <n v="0"/>
    <n v="0"/>
    <n v="0"/>
    <n v="0"/>
    <m/>
    <n v="3"/>
    <e v="#VALUE!"/>
    <e v="#VALUE!"/>
    <m/>
    <n v="1"/>
  </r>
  <r>
    <x v="7"/>
    <x v="3"/>
    <s v="SS2.4"/>
    <x v="0"/>
    <m/>
    <x v="61"/>
    <n v="4232"/>
    <s v="lignotuber"/>
    <s v="canopy"/>
    <n v="0"/>
    <n v="2"/>
    <n v="0"/>
    <n v="0"/>
    <n v="0"/>
    <n v="0"/>
    <n v="0"/>
    <n v="0"/>
    <m/>
    <n v="2"/>
    <n v="1"/>
    <n v="0"/>
    <m/>
    <n v="1"/>
  </r>
  <r>
    <x v="7"/>
    <x v="3"/>
    <s v="SS2.4"/>
    <x v="0"/>
    <m/>
    <x v="43"/>
    <n v="2302"/>
    <s v="rhizome"/>
    <s v="non-canopy"/>
    <n v="0"/>
    <n v="16"/>
    <n v="0"/>
    <s v="NA"/>
    <n v="0"/>
    <s v="NA"/>
    <s v="NA"/>
    <s v="NA"/>
    <m/>
    <n v="16"/>
    <e v="#VALUE!"/>
    <e v="#VALUE!"/>
    <m/>
    <n v="1"/>
  </r>
  <r>
    <x v="7"/>
    <x v="3"/>
    <s v="SS2.4"/>
    <x v="0"/>
    <m/>
    <x v="60"/>
    <n v="5657"/>
    <s v="NA"/>
    <s v="non-canopy"/>
    <n v="0"/>
    <n v="8"/>
    <n v="0"/>
    <s v="NA"/>
    <n v="0"/>
    <n v="0"/>
    <n v="0"/>
    <n v="0"/>
    <m/>
    <n v="8"/>
    <e v="#VALUE!"/>
    <e v="#VALUE!"/>
    <m/>
    <n v="1"/>
  </r>
  <r>
    <x v="7"/>
    <x v="3"/>
    <s v="SS2.4"/>
    <x v="0"/>
    <m/>
    <x v="59"/>
    <n v="2322"/>
    <s v="tuber"/>
    <s v="transient"/>
    <n v="0"/>
    <n v="21"/>
    <n v="0"/>
    <s v="NA"/>
    <n v="0"/>
    <s v="NA"/>
    <s v="NA"/>
    <s v="NA"/>
    <m/>
    <n v="21"/>
    <e v="#VALUE!"/>
    <e v="#VALUE!"/>
    <s v="combined tally for formwe Thys &amp; Sow"/>
    <n v="1"/>
  </r>
  <r>
    <x v="7"/>
    <x v="3"/>
    <s v="SS2.4"/>
    <x v="0"/>
    <m/>
    <x v="29"/>
    <n v="10605"/>
    <s v="rhizome"/>
    <s v="non-canopy"/>
    <n v="0"/>
    <n v="2"/>
    <n v="0"/>
    <s v="NA"/>
    <n v="0"/>
    <s v="NA"/>
    <s v="NA"/>
    <s v="NA"/>
    <m/>
    <n v="2"/>
    <e v="#VALUE!"/>
    <e v="#VALUE!"/>
    <m/>
    <n v="1"/>
  </r>
  <r>
    <x v="7"/>
    <x v="3"/>
    <s v="SS2.4"/>
    <x v="0"/>
    <m/>
    <x v="17"/>
    <n v="5532"/>
    <s v="rhizome"/>
    <s v="non-canopy"/>
    <n v="0"/>
    <n v="8"/>
    <n v="0"/>
    <s v="NA"/>
    <n v="0"/>
    <s v="NA"/>
    <s v="NA"/>
    <s v="NA"/>
    <m/>
    <n v="8"/>
    <e v="#VALUE!"/>
    <e v="#VALUE!"/>
    <m/>
    <n v="1"/>
  </r>
  <r>
    <x v="7"/>
    <x v="4"/>
    <s v="SS2.5"/>
    <x v="0"/>
    <m/>
    <x v="61"/>
    <n v="4232"/>
    <s v="lignotuber"/>
    <s v="canopy"/>
    <n v="0"/>
    <n v="1"/>
    <n v="0"/>
    <n v="0"/>
    <n v="0"/>
    <n v="0"/>
    <n v="0"/>
    <n v="0"/>
    <m/>
    <n v="1"/>
    <n v="1"/>
    <n v="0"/>
    <m/>
    <n v="1"/>
  </r>
  <r>
    <x v="7"/>
    <x v="4"/>
    <s v="SS2.5"/>
    <x v="0"/>
    <m/>
    <x v="58"/>
    <n v="4000"/>
    <s v="lignotuber"/>
    <s v="soil-persistent"/>
    <n v="0"/>
    <n v="1"/>
    <n v="0"/>
    <n v="0"/>
    <n v="0"/>
    <n v="0"/>
    <n v="0"/>
    <n v="0"/>
    <m/>
    <n v="1"/>
    <n v="1"/>
    <n v="0"/>
    <m/>
    <n v="1"/>
  </r>
  <r>
    <x v="7"/>
    <x v="4"/>
    <s v="SS2.5"/>
    <x v="0"/>
    <m/>
    <x v="59"/>
    <n v="2322"/>
    <s v="tuber"/>
    <s v="transient"/>
    <n v="0"/>
    <n v="12"/>
    <n v="0"/>
    <s v="NA"/>
    <n v="0"/>
    <s v="NA"/>
    <s v="NA"/>
    <s v="NA"/>
    <m/>
    <n v="12"/>
    <e v="#VALUE!"/>
    <e v="#VALUE!"/>
    <s v="combined tally for formwe Thys &amp; Sow"/>
    <n v="1"/>
  </r>
  <r>
    <x v="7"/>
    <x v="4"/>
    <s v="SS2.5"/>
    <x v="0"/>
    <m/>
    <x v="17"/>
    <n v="5532"/>
    <s v="rhizome"/>
    <s v="non-canopy"/>
    <n v="0"/>
    <n v="4"/>
    <n v="0"/>
    <s v="NA"/>
    <n v="0"/>
    <s v="NA"/>
    <s v="NA"/>
    <s v="NA"/>
    <m/>
    <n v="4"/>
    <e v="#VALUE!"/>
    <e v="#VALUE!"/>
    <m/>
    <n v="1"/>
  </r>
  <r>
    <x v="7"/>
    <x v="4"/>
    <s v="SS2.5"/>
    <x v="0"/>
    <m/>
    <x v="43"/>
    <n v="2302"/>
    <s v="rhizome"/>
    <s v="non-canopy"/>
    <n v="0"/>
    <n v="25"/>
    <n v="0"/>
    <s v="NA"/>
    <n v="0"/>
    <s v="NA"/>
    <s v="NA"/>
    <s v="NA"/>
    <m/>
    <n v="25"/>
    <e v="#VALUE!"/>
    <e v="#VALUE!"/>
    <m/>
    <n v="1"/>
  </r>
  <r>
    <x v="7"/>
    <x v="4"/>
    <s v="SS2.5"/>
    <x v="0"/>
    <m/>
    <x v="62"/>
    <n v="2203"/>
    <s v="NA"/>
    <s v="non-canopy"/>
    <n v="0"/>
    <n v="1"/>
    <n v="0"/>
    <s v="NA"/>
    <n v="0"/>
    <s v="NA"/>
    <s v="NA"/>
    <s v="NA"/>
    <m/>
    <n v="1"/>
    <e v="#VALUE!"/>
    <e v="#VALUE!"/>
    <m/>
    <n v="1"/>
  </r>
  <r>
    <x v="7"/>
    <x v="5"/>
    <s v="SS2.6"/>
    <x v="0"/>
    <m/>
    <x v="61"/>
    <n v="4232"/>
    <s v="lignotuber"/>
    <s v="canopy"/>
    <n v="0"/>
    <n v="1"/>
    <n v="0"/>
    <n v="0"/>
    <n v="0"/>
    <n v="0"/>
    <n v="0"/>
    <n v="0"/>
    <m/>
    <n v="1"/>
    <n v="1"/>
    <n v="0"/>
    <m/>
    <n v="1"/>
  </r>
  <r>
    <x v="7"/>
    <x v="5"/>
    <s v="SS2.6"/>
    <x v="0"/>
    <m/>
    <x v="59"/>
    <n v="2322"/>
    <s v="tuber"/>
    <s v="transient"/>
    <n v="0"/>
    <n v="15"/>
    <n v="0"/>
    <s v="NA"/>
    <n v="0"/>
    <s v="NA"/>
    <s v="NA"/>
    <s v="NA"/>
    <m/>
    <n v="15"/>
    <e v="#VALUE!"/>
    <e v="#VALUE!"/>
    <s v="combined tally for formwe Thys &amp; Sow"/>
    <n v="1"/>
  </r>
  <r>
    <x v="7"/>
    <x v="5"/>
    <s v="SS2.6"/>
    <x v="0"/>
    <m/>
    <x v="43"/>
    <n v="2302"/>
    <s v="rhizome"/>
    <s v="non-canopy"/>
    <n v="0"/>
    <n v="17"/>
    <n v="0"/>
    <s v="NA"/>
    <n v="0"/>
    <s v="NA"/>
    <s v="NA"/>
    <s v="NA"/>
    <m/>
    <n v="17"/>
    <e v="#VALUE!"/>
    <e v="#VALUE!"/>
    <m/>
    <n v="1"/>
  </r>
  <r>
    <x v="7"/>
    <x v="5"/>
    <s v="SS2.6"/>
    <x v="0"/>
    <m/>
    <x v="17"/>
    <n v="5532"/>
    <s v="rhizome"/>
    <s v="non-canopy"/>
    <n v="0"/>
    <n v="5"/>
    <n v="0"/>
    <s v="NA"/>
    <n v="0"/>
    <s v="NA"/>
    <s v="NA"/>
    <s v="NA"/>
    <m/>
    <n v="5"/>
    <e v="#VALUE!"/>
    <e v="#VALUE!"/>
    <m/>
    <n v="1"/>
  </r>
  <r>
    <x v="7"/>
    <x v="5"/>
    <s v="SS2.6"/>
    <x v="0"/>
    <m/>
    <x v="29"/>
    <n v="10605"/>
    <s v="rhizome"/>
    <s v="non-canopy"/>
    <n v="0"/>
    <n v="3"/>
    <n v="0"/>
    <s v="NA"/>
    <n v="0"/>
    <s v="NA"/>
    <s v="NA"/>
    <s v="NA"/>
    <m/>
    <n v="3"/>
    <e v="#VALUE!"/>
    <e v="#VALUE!"/>
    <m/>
    <n v="1"/>
  </r>
  <r>
    <x v="7"/>
    <x v="5"/>
    <s v="SS2.6"/>
    <x v="0"/>
    <m/>
    <x v="60"/>
    <n v="5657"/>
    <s v="NA"/>
    <s v="non-canopy"/>
    <n v="0"/>
    <n v="1"/>
    <n v="0"/>
    <s v="NA"/>
    <n v="0"/>
    <n v="0"/>
    <n v="0"/>
    <n v="0"/>
    <m/>
    <n v="1"/>
    <e v="#VALUE!"/>
    <e v="#VALUE!"/>
    <m/>
    <n v="1"/>
  </r>
  <r>
    <x v="7"/>
    <x v="6"/>
    <s v="SS2.7"/>
    <x v="0"/>
    <m/>
    <x v="58"/>
    <n v="4000"/>
    <s v="lignotuber"/>
    <s v="soil-persistent"/>
    <n v="0"/>
    <n v="1"/>
    <n v="0"/>
    <n v="0"/>
    <n v="0"/>
    <n v="0"/>
    <n v="0"/>
    <n v="0"/>
    <m/>
    <n v="1"/>
    <n v="1"/>
    <n v="0"/>
    <m/>
    <n v="1"/>
  </r>
  <r>
    <x v="7"/>
    <x v="6"/>
    <s v="SS2.7"/>
    <x v="0"/>
    <m/>
    <x v="59"/>
    <n v="2322"/>
    <s v="tuber"/>
    <s v="transient"/>
    <n v="0"/>
    <n v="10"/>
    <n v="0"/>
    <s v="NA"/>
    <n v="0"/>
    <s v="NA"/>
    <s v="NA"/>
    <s v="NA"/>
    <m/>
    <n v="10"/>
    <e v="#VALUE!"/>
    <e v="#VALUE!"/>
    <s v="combined tally for formwe Thys &amp; Sow"/>
    <n v="1"/>
  </r>
  <r>
    <x v="7"/>
    <x v="6"/>
    <s v="SS2.7"/>
    <x v="0"/>
    <m/>
    <x v="60"/>
    <n v="5657"/>
    <s v="NA"/>
    <s v="non-canopy"/>
    <n v="0"/>
    <n v="1"/>
    <n v="0"/>
    <s v="NA"/>
    <n v="0"/>
    <n v="0"/>
    <n v="0"/>
    <n v="0"/>
    <m/>
    <n v="1"/>
    <e v="#VALUE!"/>
    <e v="#VALUE!"/>
    <m/>
    <n v="1"/>
  </r>
  <r>
    <x v="7"/>
    <x v="6"/>
    <s v="SS2.7"/>
    <x v="0"/>
    <m/>
    <x v="43"/>
    <n v="2302"/>
    <s v="rhizome"/>
    <s v="non-canopy"/>
    <n v="0"/>
    <n v="15"/>
    <n v="0"/>
    <s v="NA"/>
    <n v="0"/>
    <s v="NA"/>
    <s v="NA"/>
    <s v="NA"/>
    <m/>
    <n v="15"/>
    <e v="#VALUE!"/>
    <e v="#VALUE!"/>
    <m/>
    <n v="1"/>
  </r>
  <r>
    <x v="7"/>
    <x v="6"/>
    <s v="SS2.7"/>
    <x v="0"/>
    <m/>
    <x v="17"/>
    <n v="5532"/>
    <s v="rhizome"/>
    <s v="non-canopy"/>
    <n v="0"/>
    <n v="3"/>
    <n v="0"/>
    <s v="NA"/>
    <n v="0"/>
    <s v="NA"/>
    <s v="NA"/>
    <s v="NA"/>
    <m/>
    <n v="3"/>
    <e v="#VALUE!"/>
    <e v="#VALUE!"/>
    <m/>
    <n v="1"/>
  </r>
  <r>
    <x v="7"/>
    <x v="6"/>
    <s v="SS2.7"/>
    <x v="0"/>
    <m/>
    <x v="29"/>
    <n v="10605"/>
    <s v="rhizome"/>
    <s v="non-canopy"/>
    <n v="0"/>
    <n v="6"/>
    <n v="0"/>
    <s v="NA"/>
    <n v="0"/>
    <s v="NA"/>
    <s v="NA"/>
    <s v="NA"/>
    <m/>
    <n v="6"/>
    <e v="#VALUE!"/>
    <e v="#VALUE!"/>
    <m/>
    <n v="1"/>
  </r>
  <r>
    <x v="7"/>
    <x v="6"/>
    <s v="SS2.7"/>
    <x v="0"/>
    <m/>
    <x v="8"/>
    <n v="7993"/>
    <s v="rhizome"/>
    <s v="non-canopy"/>
    <n v="0"/>
    <n v="1"/>
    <n v="0"/>
    <s v="NA"/>
    <n v="0"/>
    <s v="NA"/>
    <s v="NA"/>
    <s v="NA"/>
    <m/>
    <n v="1"/>
    <e v="#VALUE!"/>
    <e v="#VALUE!"/>
    <m/>
    <n v="1"/>
  </r>
  <r>
    <x v="7"/>
    <x v="7"/>
    <s v="SS2.8"/>
    <x v="0"/>
    <m/>
    <x v="58"/>
    <n v="4000"/>
    <s v="lignotuber"/>
    <s v="soil-persistent"/>
    <n v="0"/>
    <n v="1"/>
    <n v="0"/>
    <n v="0"/>
    <n v="0"/>
    <n v="0"/>
    <n v="0"/>
    <n v="0"/>
    <m/>
    <n v="1"/>
    <n v="1"/>
    <n v="0"/>
    <m/>
    <n v="1"/>
  </r>
  <r>
    <x v="7"/>
    <x v="7"/>
    <s v="SS2.8"/>
    <x v="0"/>
    <m/>
    <x v="59"/>
    <n v="2322"/>
    <s v="tuber"/>
    <s v="transient"/>
    <n v="0"/>
    <n v="5"/>
    <n v="0"/>
    <s v="NA"/>
    <n v="0"/>
    <s v="NA"/>
    <s v="NA"/>
    <s v="NA"/>
    <m/>
    <n v="5"/>
    <e v="#VALUE!"/>
    <e v="#VALUE!"/>
    <s v="combined tally for formwe Thys &amp; Sow"/>
    <n v="1"/>
  </r>
  <r>
    <x v="7"/>
    <x v="7"/>
    <s v="SS2.8"/>
    <x v="0"/>
    <m/>
    <x v="43"/>
    <n v="2302"/>
    <s v="rhizome"/>
    <s v="non-canopy"/>
    <n v="0"/>
    <n v="20"/>
    <n v="0"/>
    <s v="NA"/>
    <n v="0"/>
    <s v="NA"/>
    <s v="NA"/>
    <s v="NA"/>
    <m/>
    <n v="20"/>
    <e v="#VALUE!"/>
    <e v="#VALUE!"/>
    <m/>
    <n v="1"/>
  </r>
  <r>
    <x v="7"/>
    <x v="7"/>
    <s v="SS2.8"/>
    <x v="0"/>
    <m/>
    <x v="17"/>
    <n v="5532"/>
    <s v="rhizome"/>
    <s v="non-canopy"/>
    <n v="0"/>
    <n v="5"/>
    <n v="0"/>
    <s v="NA"/>
    <n v="0"/>
    <s v="NA"/>
    <s v="NA"/>
    <s v="NA"/>
    <m/>
    <n v="5"/>
    <e v="#VALUE!"/>
    <e v="#VALUE!"/>
    <m/>
    <n v="1"/>
  </r>
  <r>
    <x v="7"/>
    <x v="7"/>
    <s v="SS2.8"/>
    <x v="0"/>
    <m/>
    <x v="29"/>
    <n v="10605"/>
    <s v="rhizome"/>
    <s v="non-canopy"/>
    <n v="0"/>
    <n v="7"/>
    <n v="0"/>
    <s v="NA"/>
    <n v="0"/>
    <s v="NA"/>
    <s v="NA"/>
    <s v="NA"/>
    <m/>
    <n v="7"/>
    <e v="#VALUE!"/>
    <e v="#VALUE!"/>
    <m/>
    <n v="1"/>
  </r>
  <r>
    <x v="7"/>
    <x v="8"/>
    <s v="SS2.9"/>
    <x v="0"/>
    <m/>
    <x v="58"/>
    <n v="4000"/>
    <s v="lignotuber"/>
    <s v="soil-persistent"/>
    <n v="0"/>
    <n v="4"/>
    <n v="0"/>
    <n v="0"/>
    <n v="0"/>
    <n v="0"/>
    <n v="0"/>
    <n v="0"/>
    <m/>
    <n v="4"/>
    <n v="1"/>
    <n v="0"/>
    <m/>
    <n v="1"/>
  </r>
  <r>
    <x v="7"/>
    <x v="8"/>
    <s v="SS2.9"/>
    <x v="0"/>
    <m/>
    <x v="61"/>
    <n v="4232"/>
    <s v="lignotuber"/>
    <s v="canopy"/>
    <n v="0"/>
    <n v="1"/>
    <n v="0"/>
    <n v="0"/>
    <n v="0"/>
    <n v="0"/>
    <n v="0"/>
    <n v="0"/>
    <m/>
    <n v="1"/>
    <n v="1"/>
    <n v="0"/>
    <m/>
    <n v="1"/>
  </r>
  <r>
    <x v="7"/>
    <x v="8"/>
    <s v="SS2.9"/>
    <x v="0"/>
    <m/>
    <x v="60"/>
    <n v="5657"/>
    <s v="NA"/>
    <s v="non-canopy"/>
    <n v="0"/>
    <n v="1"/>
    <n v="0"/>
    <s v="NA"/>
    <n v="0"/>
    <n v="0"/>
    <n v="0"/>
    <n v="0"/>
    <m/>
    <n v="1"/>
    <e v="#VALUE!"/>
    <e v="#VALUE!"/>
    <m/>
    <n v="1"/>
  </r>
  <r>
    <x v="7"/>
    <x v="8"/>
    <s v="SS2.9"/>
    <x v="0"/>
    <m/>
    <x v="29"/>
    <n v="10605"/>
    <s v="rhizome"/>
    <s v="non-canopy"/>
    <n v="0"/>
    <n v="5"/>
    <n v="0"/>
    <s v="NA"/>
    <n v="0"/>
    <s v="NA"/>
    <s v="NA"/>
    <s v="NA"/>
    <m/>
    <n v="5"/>
    <e v="#VALUE!"/>
    <e v="#VALUE!"/>
    <m/>
    <n v="1"/>
  </r>
  <r>
    <x v="7"/>
    <x v="8"/>
    <s v="SS2.9"/>
    <x v="0"/>
    <m/>
    <x v="43"/>
    <n v="2302"/>
    <s v="rhizome"/>
    <s v="non-canopy"/>
    <n v="0"/>
    <n v="25"/>
    <n v="0"/>
    <s v="NA"/>
    <n v="0"/>
    <s v="NA"/>
    <s v="NA"/>
    <s v="NA"/>
    <m/>
    <n v="25"/>
    <e v="#VALUE!"/>
    <e v="#VALUE!"/>
    <m/>
    <n v="1"/>
  </r>
  <r>
    <x v="7"/>
    <x v="8"/>
    <s v="SS2.9"/>
    <x v="0"/>
    <m/>
    <x v="59"/>
    <n v="2322"/>
    <s v="tuber"/>
    <s v="transient"/>
    <n v="0"/>
    <n v="8"/>
    <n v="0"/>
    <s v="NA"/>
    <n v="0"/>
    <s v="NA"/>
    <s v="NA"/>
    <s v="NA"/>
    <m/>
    <n v="8"/>
    <e v="#VALUE!"/>
    <e v="#VALUE!"/>
    <s v="combined tally for formwe Thys &amp; Sow"/>
    <n v="1"/>
  </r>
  <r>
    <x v="7"/>
    <x v="8"/>
    <s v="SS2.9"/>
    <x v="0"/>
    <m/>
    <x v="17"/>
    <n v="5532"/>
    <s v="rhizome"/>
    <s v="non-canopy"/>
    <n v="0"/>
    <n v="6"/>
    <n v="0"/>
    <s v="NA"/>
    <n v="0"/>
    <s v="NA"/>
    <s v="NA"/>
    <s v="NA"/>
    <m/>
    <n v="6"/>
    <e v="#VALUE!"/>
    <e v="#VALUE!"/>
    <m/>
    <n v="1"/>
  </r>
  <r>
    <x v="7"/>
    <x v="9"/>
    <s v="SS2.10"/>
    <x v="0"/>
    <m/>
    <x v="61"/>
    <n v="4232"/>
    <s v="lignotuber"/>
    <s v="canopy"/>
    <n v="0"/>
    <n v="1"/>
    <n v="0"/>
    <n v="0"/>
    <n v="0"/>
    <n v="0"/>
    <n v="0"/>
    <n v="0"/>
    <m/>
    <n v="1"/>
    <n v="1"/>
    <n v="0"/>
    <m/>
    <n v="1"/>
  </r>
  <r>
    <x v="7"/>
    <x v="9"/>
    <s v="SS2.10"/>
    <x v="0"/>
    <m/>
    <x v="43"/>
    <n v="2302"/>
    <s v="rhizome"/>
    <s v="non-canopy"/>
    <n v="0"/>
    <n v="22"/>
    <n v="0"/>
    <s v="NA"/>
    <n v="0"/>
    <s v="NA"/>
    <s v="NA"/>
    <s v="NA"/>
    <m/>
    <n v="22"/>
    <e v="#VALUE!"/>
    <e v="#VALUE!"/>
    <m/>
    <n v="1"/>
  </r>
  <r>
    <x v="7"/>
    <x v="9"/>
    <s v="SS2.10"/>
    <x v="0"/>
    <m/>
    <x v="59"/>
    <n v="2322"/>
    <s v="tuber"/>
    <s v="transient"/>
    <n v="0"/>
    <n v="8"/>
    <n v="0"/>
    <s v="NA"/>
    <n v="0"/>
    <s v="NA"/>
    <s v="NA"/>
    <s v="NA"/>
    <m/>
    <n v="8"/>
    <e v="#VALUE!"/>
    <e v="#VALUE!"/>
    <s v="combined tally for formwe Thys &amp; Sow"/>
    <n v="1"/>
  </r>
  <r>
    <x v="7"/>
    <x v="9"/>
    <s v="SS2.10"/>
    <x v="0"/>
    <m/>
    <x v="17"/>
    <n v="5532"/>
    <s v="rhizome"/>
    <s v="non-canopy"/>
    <n v="0"/>
    <n v="2"/>
    <n v="0"/>
    <s v="NA"/>
    <n v="0"/>
    <s v="NA"/>
    <s v="NA"/>
    <s v="NA"/>
    <m/>
    <n v="2"/>
    <e v="#VALUE!"/>
    <e v="#VALUE!"/>
    <m/>
    <n v="1"/>
  </r>
  <r>
    <x v="7"/>
    <x v="9"/>
    <s v="SS2.10"/>
    <x v="0"/>
    <m/>
    <x v="29"/>
    <n v="10605"/>
    <s v="rhizome"/>
    <s v="non-canopy"/>
    <n v="0"/>
    <n v="2"/>
    <n v="0"/>
    <s v="NA"/>
    <n v="0"/>
    <s v="NA"/>
    <s v="NA"/>
    <s v="NA"/>
    <m/>
    <n v="2"/>
    <e v="#VALUE!"/>
    <e v="#VALUE!"/>
    <m/>
    <n v="1"/>
  </r>
  <r>
    <x v="7"/>
    <x v="9"/>
    <s v="SS2.10"/>
    <x v="0"/>
    <m/>
    <x v="8"/>
    <n v="7993"/>
    <s v="rhizome"/>
    <s v="non-canopy"/>
    <n v="0"/>
    <n v="1"/>
    <n v="0"/>
    <s v="NA"/>
    <n v="0"/>
    <s v="NA"/>
    <s v="NA"/>
    <s v="NA"/>
    <m/>
    <n v="1"/>
    <e v="#VALUE!"/>
    <e v="#VALUE!"/>
    <m/>
    <n v="1"/>
  </r>
  <r>
    <x v="7"/>
    <x v="9"/>
    <s v="SS2.10"/>
    <x v="0"/>
    <m/>
    <x v="62"/>
    <n v="2203"/>
    <s v="NA"/>
    <s v="non-canopy"/>
    <n v="0"/>
    <n v="2"/>
    <n v="0"/>
    <s v="NA"/>
    <n v="0"/>
    <s v="NA"/>
    <s v="NA"/>
    <s v="NA"/>
    <m/>
    <n v="2"/>
    <e v="#VALUE!"/>
    <e v="#VALUE!"/>
    <m/>
    <n v="1"/>
  </r>
  <r>
    <x v="7"/>
    <x v="10"/>
    <s v="SS2.11"/>
    <x v="0"/>
    <m/>
    <x v="61"/>
    <n v="4232"/>
    <s v="lignotuber"/>
    <s v="canopy"/>
    <n v="0"/>
    <n v="0"/>
    <n v="0"/>
    <n v="2"/>
    <n v="0"/>
    <n v="0"/>
    <n v="0"/>
    <n v="0"/>
    <m/>
    <n v="0"/>
    <n v="0"/>
    <n v="0"/>
    <m/>
    <s v=""/>
  </r>
  <r>
    <x v="7"/>
    <x v="10"/>
    <s v="SS2.11"/>
    <x v="0"/>
    <m/>
    <x v="59"/>
    <n v="2322"/>
    <s v="tuber"/>
    <s v="transient"/>
    <n v="0"/>
    <n v="14"/>
    <n v="0"/>
    <s v="NA"/>
    <n v="0"/>
    <s v="NA"/>
    <s v="NA"/>
    <s v="NA"/>
    <m/>
    <n v="14"/>
    <e v="#VALUE!"/>
    <e v="#VALUE!"/>
    <s v="combined tally for formwe Thys &amp; Sow"/>
    <n v="1"/>
  </r>
  <r>
    <x v="7"/>
    <x v="10"/>
    <s v="SS2.11"/>
    <x v="0"/>
    <m/>
    <x v="43"/>
    <n v="2302"/>
    <s v="rhizome"/>
    <s v="non-canopy"/>
    <n v="0"/>
    <n v="24"/>
    <n v="0"/>
    <s v="NA"/>
    <n v="0"/>
    <s v="NA"/>
    <s v="NA"/>
    <s v="NA"/>
    <m/>
    <n v="24"/>
    <e v="#VALUE!"/>
    <e v="#VALUE!"/>
    <m/>
    <n v="1"/>
  </r>
  <r>
    <x v="7"/>
    <x v="10"/>
    <s v="SS2.11"/>
    <x v="0"/>
    <m/>
    <x v="29"/>
    <n v="10605"/>
    <s v="rhizome"/>
    <s v="non-canopy"/>
    <n v="0"/>
    <n v="4"/>
    <n v="0"/>
    <s v="NA"/>
    <n v="0"/>
    <s v="NA"/>
    <s v="NA"/>
    <s v="NA"/>
    <m/>
    <n v="4"/>
    <e v="#VALUE!"/>
    <e v="#VALUE!"/>
    <m/>
    <n v="1"/>
  </r>
  <r>
    <x v="7"/>
    <x v="10"/>
    <s v="SS2.11"/>
    <x v="0"/>
    <m/>
    <x v="17"/>
    <n v="5532"/>
    <s v="rhizome"/>
    <s v="non-canopy"/>
    <n v="0"/>
    <n v="5"/>
    <n v="0"/>
    <s v="NA"/>
    <n v="0"/>
    <s v="NA"/>
    <s v="NA"/>
    <s v="NA"/>
    <m/>
    <n v="5"/>
    <e v="#VALUE!"/>
    <e v="#VALUE!"/>
    <m/>
    <n v="1"/>
  </r>
  <r>
    <x v="7"/>
    <x v="10"/>
    <s v="SS2.11"/>
    <x v="0"/>
    <m/>
    <x v="62"/>
    <n v="2203"/>
    <s v="NA"/>
    <s v="non-canopy"/>
    <n v="0"/>
    <n v="2"/>
    <n v="0"/>
    <s v="NA"/>
    <n v="0"/>
    <s v="NA"/>
    <s v="NA"/>
    <s v="NA"/>
    <m/>
    <n v="2"/>
    <e v="#VALUE!"/>
    <e v="#VALUE!"/>
    <m/>
    <n v="1"/>
  </r>
  <r>
    <x v="7"/>
    <x v="10"/>
    <s v="SS2.11"/>
    <x v="0"/>
    <m/>
    <x v="8"/>
    <n v="7993"/>
    <s v="rhizome"/>
    <s v="non-canopy"/>
    <n v="0"/>
    <n v="3"/>
    <n v="0"/>
    <s v="NA"/>
    <n v="0"/>
    <s v="NA"/>
    <s v="NA"/>
    <s v="NA"/>
    <m/>
    <n v="3"/>
    <e v="#VALUE!"/>
    <e v="#VALUE!"/>
    <m/>
    <n v="1"/>
  </r>
  <r>
    <x v="7"/>
    <x v="10"/>
    <s v="SS2.11"/>
    <x v="0"/>
    <m/>
    <x v="63"/>
    <n v="8748"/>
    <s v="tussock"/>
    <s v="non-canopy"/>
    <n v="0"/>
    <n v="1"/>
    <n v="0"/>
    <s v="NA"/>
    <n v="0"/>
    <s v="NA"/>
    <s v="NA"/>
    <s v="NA"/>
    <s v="ID confirmed with fruiting specimen Apr2021"/>
    <n v="1"/>
    <e v="#VALUE!"/>
    <e v="#VALUE!"/>
    <m/>
    <n v="1"/>
  </r>
  <r>
    <x v="7"/>
    <x v="10"/>
    <s v="SS2.11"/>
    <x v="0"/>
    <m/>
    <x v="64"/>
    <n v="1660"/>
    <s v="none"/>
    <s v="soil-persistent"/>
    <n v="0"/>
    <n v="0"/>
    <n v="0"/>
    <s v="NA"/>
    <n v="0"/>
    <n v="1"/>
    <n v="0"/>
    <n v="1"/>
    <s v="corrected from resprout to recruit"/>
    <n v="1"/>
    <e v="#VALUE!"/>
    <e v="#VALUE!"/>
    <m/>
    <n v="1"/>
  </r>
  <r>
    <x v="7"/>
    <x v="11"/>
    <s v="SS2.12"/>
    <x v="0"/>
    <m/>
    <x v="61"/>
    <n v="4232"/>
    <s v="lignotuber"/>
    <s v="canopy"/>
    <n v="0"/>
    <n v="0"/>
    <n v="0"/>
    <n v="1"/>
    <n v="0"/>
    <n v="0"/>
    <n v="0"/>
    <n v="0"/>
    <m/>
    <n v="0"/>
    <n v="0"/>
    <n v="0"/>
    <m/>
    <s v=""/>
  </r>
  <r>
    <x v="7"/>
    <x v="11"/>
    <s v="SS2.12"/>
    <x v="0"/>
    <m/>
    <x v="59"/>
    <n v="2322"/>
    <s v="tuber"/>
    <s v="transient"/>
    <n v="0"/>
    <n v="4"/>
    <n v="0"/>
    <s v="NA"/>
    <n v="0"/>
    <s v="NA"/>
    <s v="NA"/>
    <s v="NA"/>
    <m/>
    <n v="4"/>
    <e v="#VALUE!"/>
    <e v="#VALUE!"/>
    <s v="combined tally for formwe Thys &amp; Sow"/>
    <n v="1"/>
  </r>
  <r>
    <x v="7"/>
    <x v="11"/>
    <s v="SS2.12"/>
    <x v="0"/>
    <m/>
    <x v="43"/>
    <n v="2302"/>
    <s v="rhizome"/>
    <s v="non-canopy"/>
    <n v="0"/>
    <n v="17"/>
    <n v="0"/>
    <s v="NA"/>
    <n v="0"/>
    <s v="NA"/>
    <s v="NA"/>
    <s v="NA"/>
    <m/>
    <n v="17"/>
    <e v="#VALUE!"/>
    <e v="#VALUE!"/>
    <m/>
    <n v="1"/>
  </r>
  <r>
    <x v="7"/>
    <x v="11"/>
    <s v="SS2.12"/>
    <x v="0"/>
    <m/>
    <x v="29"/>
    <n v="10605"/>
    <s v="rhizome"/>
    <s v="non-canopy"/>
    <n v="0"/>
    <n v="6"/>
    <n v="0"/>
    <s v="NA"/>
    <n v="0"/>
    <s v="NA"/>
    <s v="NA"/>
    <s v="NA"/>
    <m/>
    <n v="6"/>
    <e v="#VALUE!"/>
    <e v="#VALUE!"/>
    <m/>
    <n v="1"/>
  </r>
  <r>
    <x v="7"/>
    <x v="11"/>
    <s v="SS2.12"/>
    <x v="0"/>
    <m/>
    <x v="62"/>
    <n v="2203"/>
    <s v="NA"/>
    <s v="non-canopy"/>
    <n v="0"/>
    <n v="1"/>
    <n v="0"/>
    <s v="NA"/>
    <n v="0"/>
    <s v="NA"/>
    <s v="NA"/>
    <s v="NA"/>
    <m/>
    <n v="1"/>
    <e v="#VALUE!"/>
    <e v="#VALUE!"/>
    <m/>
    <n v="1"/>
  </r>
  <r>
    <x v="7"/>
    <x v="11"/>
    <s v="SS2.12"/>
    <x v="0"/>
    <m/>
    <x v="17"/>
    <n v="5532"/>
    <s v="rhizome"/>
    <s v="non-canopy"/>
    <n v="0"/>
    <n v="3"/>
    <n v="0"/>
    <s v="NA"/>
    <n v="0"/>
    <s v="NA"/>
    <s v="NA"/>
    <s v="NA"/>
    <m/>
    <n v="3"/>
    <e v="#VALUE!"/>
    <e v="#VALUE!"/>
    <m/>
    <n v="1"/>
  </r>
  <r>
    <x v="7"/>
    <x v="11"/>
    <s v="SS2.12"/>
    <x v="0"/>
    <m/>
    <x v="8"/>
    <n v="7993"/>
    <s v="rhizome"/>
    <s v="non-canopy"/>
    <n v="0"/>
    <n v="4"/>
    <n v="0"/>
    <s v="NA"/>
    <n v="0"/>
    <s v="NA"/>
    <s v="NA"/>
    <s v="NA"/>
    <m/>
    <n v="4"/>
    <e v="#VALUE!"/>
    <e v="#VALUE!"/>
    <m/>
    <n v="1"/>
  </r>
  <r>
    <x v="7"/>
    <x v="11"/>
    <s v="SS2.12"/>
    <x v="0"/>
    <m/>
    <x v="60"/>
    <n v="5657"/>
    <s v="NA"/>
    <s v="non-canopy"/>
    <n v="0"/>
    <n v="2"/>
    <n v="0"/>
    <s v="NA"/>
    <n v="0"/>
    <n v="0"/>
    <n v="0"/>
    <n v="0"/>
    <m/>
    <n v="2"/>
    <e v="#VALUE!"/>
    <e v="#VALUE!"/>
    <m/>
    <n v="1"/>
  </r>
  <r>
    <x v="7"/>
    <x v="12"/>
    <s v="SS2.13"/>
    <x v="0"/>
    <m/>
    <x v="61"/>
    <n v="4232"/>
    <s v="lignotuber"/>
    <s v="canopy"/>
    <n v="0"/>
    <n v="0"/>
    <n v="0"/>
    <n v="1"/>
    <n v="0"/>
    <n v="0"/>
    <n v="0"/>
    <n v="0"/>
    <m/>
    <n v="0"/>
    <n v="0"/>
    <n v="0"/>
    <m/>
    <s v=""/>
  </r>
  <r>
    <x v="7"/>
    <x v="12"/>
    <s v="SS2.13"/>
    <x v="0"/>
    <m/>
    <x v="60"/>
    <n v="5657"/>
    <s v="NA"/>
    <s v="non-canopy"/>
    <n v="0"/>
    <n v="2"/>
    <n v="0"/>
    <s v="NA"/>
    <n v="0"/>
    <n v="0"/>
    <n v="0"/>
    <n v="0"/>
    <m/>
    <n v="2"/>
    <e v="#VALUE!"/>
    <e v="#VALUE!"/>
    <m/>
    <n v="1"/>
  </r>
  <r>
    <x v="7"/>
    <x v="12"/>
    <s v="SS2.13"/>
    <x v="0"/>
    <m/>
    <x v="59"/>
    <n v="2322"/>
    <s v="tuber"/>
    <s v="transient"/>
    <n v="0"/>
    <n v="10"/>
    <n v="0"/>
    <s v="NA"/>
    <n v="0"/>
    <s v="NA"/>
    <s v="NA"/>
    <s v="NA"/>
    <m/>
    <n v="10"/>
    <e v="#VALUE!"/>
    <e v="#VALUE!"/>
    <s v="combined tally for formwe Thys &amp; Sow"/>
    <n v="1"/>
  </r>
  <r>
    <x v="7"/>
    <x v="12"/>
    <s v="SS2.13"/>
    <x v="0"/>
    <m/>
    <x v="65"/>
    <s v="GERA"/>
    <s v="tuber"/>
    <s v="soil-persistent"/>
    <n v="0"/>
    <n v="0"/>
    <n v="0"/>
    <s v="NA"/>
    <n v="0"/>
    <n v="1"/>
    <n v="0"/>
    <n v="0"/>
    <s v="ID confirmed with flowering specimen Apr2021"/>
    <n v="1"/>
    <e v="#VALUE!"/>
    <e v="#VALUE!"/>
    <m/>
    <n v="1"/>
  </r>
  <r>
    <x v="7"/>
    <x v="12"/>
    <s v="SS2.13"/>
    <x v="0"/>
    <m/>
    <x v="43"/>
    <n v="2302"/>
    <s v="rhizome"/>
    <s v="non-canopy"/>
    <n v="0"/>
    <n v="21"/>
    <n v="0"/>
    <s v="NA"/>
    <n v="0"/>
    <s v="NA"/>
    <s v="NA"/>
    <s v="NA"/>
    <m/>
    <n v="21"/>
    <e v="#VALUE!"/>
    <e v="#VALUE!"/>
    <m/>
    <n v="1"/>
  </r>
  <r>
    <x v="7"/>
    <x v="12"/>
    <s v="SS2.13"/>
    <x v="0"/>
    <m/>
    <x v="17"/>
    <n v="5532"/>
    <s v="rhizome"/>
    <s v="non-canopy"/>
    <n v="0"/>
    <n v="5"/>
    <n v="0"/>
    <s v="NA"/>
    <n v="0"/>
    <s v="NA"/>
    <s v="NA"/>
    <s v="NA"/>
    <m/>
    <n v="5"/>
    <e v="#VALUE!"/>
    <e v="#VALUE!"/>
    <m/>
    <n v="1"/>
  </r>
  <r>
    <x v="7"/>
    <x v="12"/>
    <s v="SS2.13"/>
    <x v="0"/>
    <m/>
    <x v="29"/>
    <n v="10605"/>
    <s v="rhizome"/>
    <s v="non-canopy"/>
    <n v="0"/>
    <n v="3"/>
    <n v="0"/>
    <s v="NA"/>
    <n v="0"/>
    <s v="NA"/>
    <s v="NA"/>
    <s v="NA"/>
    <m/>
    <n v="3"/>
    <e v="#VALUE!"/>
    <e v="#VALUE!"/>
    <m/>
    <n v="1"/>
  </r>
  <r>
    <x v="7"/>
    <x v="13"/>
    <s v="SS2.14"/>
    <x v="0"/>
    <m/>
    <x v="60"/>
    <n v="5657"/>
    <s v="NA"/>
    <s v="non-canopy"/>
    <n v="0"/>
    <n v="4"/>
    <n v="0"/>
    <s v="NA"/>
    <n v="0"/>
    <n v="0"/>
    <n v="0"/>
    <n v="0"/>
    <m/>
    <n v="4"/>
    <e v="#VALUE!"/>
    <e v="#VALUE!"/>
    <m/>
    <n v="1"/>
  </r>
  <r>
    <x v="7"/>
    <x v="13"/>
    <s v="SS2.14"/>
    <x v="0"/>
    <m/>
    <x v="59"/>
    <n v="2322"/>
    <s v="tuber"/>
    <s v="transient"/>
    <n v="0"/>
    <n v="16"/>
    <n v="0"/>
    <s v="NA"/>
    <n v="0"/>
    <s v="NA"/>
    <s v="NA"/>
    <s v="NA"/>
    <m/>
    <n v="16"/>
    <e v="#VALUE!"/>
    <e v="#VALUE!"/>
    <s v="combined tally for formwe Thys &amp; Sow"/>
    <n v="1"/>
  </r>
  <r>
    <x v="7"/>
    <x v="13"/>
    <s v="SS2.14"/>
    <x v="0"/>
    <m/>
    <x v="43"/>
    <n v="2302"/>
    <s v="rhizome"/>
    <s v="non-canopy"/>
    <n v="0"/>
    <n v="15"/>
    <n v="0"/>
    <s v="NA"/>
    <n v="0"/>
    <s v="NA"/>
    <s v="NA"/>
    <s v="NA"/>
    <m/>
    <n v="15"/>
    <e v="#VALUE!"/>
    <e v="#VALUE!"/>
    <m/>
    <n v="1"/>
  </r>
  <r>
    <x v="7"/>
    <x v="13"/>
    <s v="SS2.14"/>
    <x v="0"/>
    <m/>
    <x v="29"/>
    <n v="10605"/>
    <s v="rhizome"/>
    <s v="non-canopy"/>
    <n v="0"/>
    <n v="3"/>
    <n v="0"/>
    <s v="NA"/>
    <n v="0"/>
    <s v="NA"/>
    <s v="NA"/>
    <s v="NA"/>
    <m/>
    <n v="3"/>
    <e v="#VALUE!"/>
    <e v="#VALUE!"/>
    <m/>
    <n v="1"/>
  </r>
  <r>
    <x v="7"/>
    <x v="13"/>
    <s v="SS2.14"/>
    <x v="0"/>
    <m/>
    <x v="17"/>
    <n v="5532"/>
    <s v="rhizome"/>
    <s v="non-canopy"/>
    <n v="0"/>
    <n v="3"/>
    <n v="0"/>
    <s v="NA"/>
    <n v="0"/>
    <s v="NA"/>
    <s v="NA"/>
    <s v="NA"/>
    <m/>
    <n v="3"/>
    <e v="#VALUE!"/>
    <e v="#VALUE!"/>
    <m/>
    <n v="1"/>
  </r>
  <r>
    <x v="7"/>
    <x v="14"/>
    <s v="SS2.15"/>
    <x v="0"/>
    <m/>
    <x v="61"/>
    <n v="4232"/>
    <s v="lignotuber"/>
    <s v="canopy"/>
    <n v="0"/>
    <n v="1"/>
    <n v="0"/>
    <n v="2"/>
    <n v="0"/>
    <n v="0"/>
    <n v="0"/>
    <n v="0"/>
    <m/>
    <n v="1"/>
    <n v="0.33333333333333331"/>
    <n v="0"/>
    <m/>
    <n v="1"/>
  </r>
  <r>
    <x v="7"/>
    <x v="14"/>
    <s v="SS2.15"/>
    <x v="0"/>
    <m/>
    <x v="59"/>
    <n v="2322"/>
    <s v="tuber"/>
    <s v="transient"/>
    <n v="0"/>
    <n v="7"/>
    <n v="0"/>
    <s v="NA"/>
    <n v="0"/>
    <s v="NA"/>
    <s v="NA"/>
    <s v="NA"/>
    <m/>
    <n v="7"/>
    <e v="#VALUE!"/>
    <e v="#VALUE!"/>
    <s v="combined tally for formwe Thys &amp; Sow"/>
    <n v="1"/>
  </r>
  <r>
    <x v="7"/>
    <x v="14"/>
    <s v="SS2.15"/>
    <x v="0"/>
    <m/>
    <x v="43"/>
    <n v="2302"/>
    <s v="rhizome"/>
    <s v="non-canopy"/>
    <n v="0"/>
    <n v="12"/>
    <n v="0"/>
    <s v="NA"/>
    <n v="0"/>
    <s v="NA"/>
    <s v="NA"/>
    <s v="NA"/>
    <m/>
    <n v="12"/>
    <e v="#VALUE!"/>
    <e v="#VALUE!"/>
    <m/>
    <n v="1"/>
  </r>
  <r>
    <x v="7"/>
    <x v="14"/>
    <s v="SS2.15"/>
    <x v="0"/>
    <m/>
    <x v="17"/>
    <n v="5532"/>
    <s v="rhizome"/>
    <s v="non-canopy"/>
    <n v="0"/>
    <n v="3"/>
    <n v="0"/>
    <s v="NA"/>
    <n v="0"/>
    <s v="NA"/>
    <s v="NA"/>
    <s v="NA"/>
    <m/>
    <n v="3"/>
    <e v="#VALUE!"/>
    <e v="#VALUE!"/>
    <m/>
    <n v="1"/>
  </r>
  <r>
    <x v="7"/>
    <x v="14"/>
    <s v="SS2.15"/>
    <x v="0"/>
    <m/>
    <x v="29"/>
    <n v="10605"/>
    <s v="rhizome"/>
    <s v="non-canopy"/>
    <n v="0"/>
    <n v="5"/>
    <n v="0"/>
    <s v="NA"/>
    <n v="0"/>
    <s v="NA"/>
    <s v="NA"/>
    <s v="NA"/>
    <m/>
    <n v="5"/>
    <e v="#VALUE!"/>
    <e v="#VALUE!"/>
    <m/>
    <n v="1"/>
  </r>
  <r>
    <x v="7"/>
    <x v="14"/>
    <s v="SS2.15"/>
    <x v="0"/>
    <m/>
    <x v="62"/>
    <n v="2203"/>
    <s v="NA"/>
    <s v="non-canopy"/>
    <n v="0"/>
    <n v="1"/>
    <n v="0"/>
    <s v="NA"/>
    <n v="0"/>
    <s v="NA"/>
    <s v="NA"/>
    <s v="NA"/>
    <m/>
    <n v="1"/>
    <e v="#VALUE!"/>
    <e v="#VALUE!"/>
    <m/>
    <n v="1"/>
  </r>
  <r>
    <x v="7"/>
    <x v="14"/>
    <s v="SS2.15"/>
    <x v="0"/>
    <m/>
    <x v="58"/>
    <n v="4000"/>
    <s v="lignotuber"/>
    <s v="soil-persistent"/>
    <n v="0"/>
    <n v="1"/>
    <n v="0"/>
    <n v="0"/>
    <n v="0"/>
    <n v="0"/>
    <n v="0"/>
    <n v="0"/>
    <m/>
    <n v="1"/>
    <n v="1"/>
    <n v="0"/>
    <m/>
    <n v="1"/>
  </r>
  <r>
    <x v="7"/>
    <x v="15"/>
    <s v="SS2.16"/>
    <x v="0"/>
    <m/>
    <x v="58"/>
    <n v="4000"/>
    <s v="lignotuber"/>
    <s v="soil-persistent"/>
    <n v="0"/>
    <n v="1"/>
    <n v="0"/>
    <n v="0"/>
    <n v="0"/>
    <n v="0"/>
    <n v="0"/>
    <n v="0"/>
    <m/>
    <n v="1"/>
    <n v="1"/>
    <n v="0"/>
    <m/>
    <n v="1"/>
  </r>
  <r>
    <x v="7"/>
    <x v="15"/>
    <s v="SS2.16"/>
    <x v="0"/>
    <m/>
    <x v="61"/>
    <n v="4232"/>
    <s v="lignotuber"/>
    <s v="canopy"/>
    <n v="0"/>
    <n v="1"/>
    <n v="0"/>
    <n v="0"/>
    <n v="0"/>
    <n v="0"/>
    <n v="0"/>
    <n v="0"/>
    <m/>
    <n v="1"/>
    <n v="1"/>
    <n v="0"/>
    <m/>
    <n v="1"/>
  </r>
  <r>
    <x v="7"/>
    <x v="15"/>
    <s v="SS2.16"/>
    <x v="0"/>
    <m/>
    <x v="59"/>
    <n v="2322"/>
    <s v="tuber"/>
    <s v="transient"/>
    <n v="0"/>
    <n v="3"/>
    <n v="0"/>
    <s v="NA"/>
    <n v="0"/>
    <s v="NA"/>
    <s v="NA"/>
    <s v="NA"/>
    <m/>
    <n v="3"/>
    <e v="#VALUE!"/>
    <e v="#VALUE!"/>
    <s v="combined tally for formwe Thys &amp; Sow"/>
    <n v="1"/>
  </r>
  <r>
    <x v="7"/>
    <x v="15"/>
    <s v="SS2.16"/>
    <x v="0"/>
    <m/>
    <x v="43"/>
    <n v="2302"/>
    <s v="rhizome"/>
    <s v="non-canopy"/>
    <n v="0"/>
    <n v="12"/>
    <n v="0"/>
    <s v="NA"/>
    <n v="0"/>
    <s v="NA"/>
    <s v="NA"/>
    <s v="NA"/>
    <m/>
    <n v="12"/>
    <e v="#VALUE!"/>
    <e v="#VALUE!"/>
    <m/>
    <n v="1"/>
  </r>
  <r>
    <x v="7"/>
    <x v="15"/>
    <s v="SS2.16"/>
    <x v="0"/>
    <m/>
    <x v="29"/>
    <n v="10605"/>
    <s v="rhizome"/>
    <s v="non-canopy"/>
    <n v="0"/>
    <n v="1"/>
    <n v="0"/>
    <s v="NA"/>
    <n v="0"/>
    <s v="NA"/>
    <s v="NA"/>
    <s v="NA"/>
    <m/>
    <n v="1"/>
    <e v="#VALUE!"/>
    <e v="#VALUE!"/>
    <m/>
    <n v="1"/>
  </r>
  <r>
    <x v="7"/>
    <x v="15"/>
    <s v="SS2.16"/>
    <x v="0"/>
    <m/>
    <x v="17"/>
    <n v="5532"/>
    <s v="rhizome"/>
    <s v="non-canopy"/>
    <n v="0"/>
    <n v="3"/>
    <n v="0"/>
    <s v="NA"/>
    <n v="0"/>
    <s v="NA"/>
    <s v="NA"/>
    <s v="NA"/>
    <m/>
    <n v="3"/>
    <e v="#VALUE!"/>
    <e v="#VALUE!"/>
    <m/>
    <n v="1"/>
  </r>
  <r>
    <x v="7"/>
    <x v="16"/>
    <s v="SS2.17"/>
    <x v="0"/>
    <m/>
    <x v="61"/>
    <n v="4232"/>
    <s v="lignotuber"/>
    <s v="canopy"/>
    <n v="0"/>
    <n v="1"/>
    <n v="0"/>
    <n v="2"/>
    <n v="0"/>
    <n v="0"/>
    <n v="0"/>
    <n v="0"/>
    <m/>
    <n v="1"/>
    <n v="0.33333333333333331"/>
    <n v="0"/>
    <m/>
    <n v="1"/>
  </r>
  <r>
    <x v="7"/>
    <x v="16"/>
    <s v="SS2.17"/>
    <x v="0"/>
    <m/>
    <x v="59"/>
    <n v="2322"/>
    <s v="tuber"/>
    <s v="transient"/>
    <n v="0"/>
    <n v="8"/>
    <n v="0"/>
    <s v="NA"/>
    <n v="0"/>
    <s v="NA"/>
    <s v="NA"/>
    <s v="NA"/>
    <m/>
    <n v="8"/>
    <e v="#VALUE!"/>
    <e v="#VALUE!"/>
    <s v="combined tally for formwe Thys &amp; Sow"/>
    <n v="1"/>
  </r>
  <r>
    <x v="7"/>
    <x v="16"/>
    <s v="SS2.17"/>
    <x v="0"/>
    <m/>
    <x v="43"/>
    <n v="2302"/>
    <s v="rhizome"/>
    <s v="non-canopy"/>
    <n v="0"/>
    <n v="23"/>
    <n v="0"/>
    <s v="NA"/>
    <n v="0"/>
    <s v="NA"/>
    <s v="NA"/>
    <s v="NA"/>
    <m/>
    <n v="23"/>
    <e v="#VALUE!"/>
    <e v="#VALUE!"/>
    <m/>
    <n v="1"/>
  </r>
  <r>
    <x v="7"/>
    <x v="16"/>
    <s v="SS2.17"/>
    <x v="0"/>
    <m/>
    <x v="17"/>
    <n v="5532"/>
    <s v="rhizome"/>
    <s v="non-canopy"/>
    <n v="0"/>
    <n v="4"/>
    <n v="0"/>
    <s v="NA"/>
    <n v="0"/>
    <s v="NA"/>
    <s v="NA"/>
    <s v="NA"/>
    <m/>
    <n v="4"/>
    <e v="#VALUE!"/>
    <e v="#VALUE!"/>
    <m/>
    <n v="1"/>
  </r>
  <r>
    <x v="7"/>
    <x v="16"/>
    <s v="SS2.17"/>
    <x v="0"/>
    <m/>
    <x v="29"/>
    <n v="10605"/>
    <s v="rhizome"/>
    <s v="non-canopy"/>
    <n v="0"/>
    <n v="4"/>
    <n v="0"/>
    <s v="NA"/>
    <n v="0"/>
    <s v="NA"/>
    <s v="NA"/>
    <s v="NA"/>
    <m/>
    <n v="4"/>
    <e v="#VALUE!"/>
    <e v="#VALUE!"/>
    <m/>
    <n v="1"/>
  </r>
  <r>
    <x v="7"/>
    <x v="17"/>
    <s v="SS2.18"/>
    <x v="0"/>
    <m/>
    <x v="61"/>
    <n v="4232"/>
    <s v="lignotuber"/>
    <s v="canopy"/>
    <n v="0"/>
    <n v="0"/>
    <n v="0"/>
    <n v="6"/>
    <n v="0"/>
    <n v="0"/>
    <n v="0"/>
    <n v="0"/>
    <m/>
    <n v="0"/>
    <n v="0"/>
    <n v="0"/>
    <m/>
    <s v=""/>
  </r>
  <r>
    <x v="7"/>
    <x v="17"/>
    <s v="SS2.18"/>
    <x v="0"/>
    <m/>
    <x v="43"/>
    <n v="2302"/>
    <s v="rhizome"/>
    <s v="non-canopy"/>
    <n v="0"/>
    <n v="14"/>
    <n v="0"/>
    <s v="NA"/>
    <n v="0"/>
    <s v="NA"/>
    <s v="NA"/>
    <s v="NA"/>
    <m/>
    <n v="14"/>
    <e v="#VALUE!"/>
    <e v="#VALUE!"/>
    <m/>
    <n v="1"/>
  </r>
  <r>
    <x v="7"/>
    <x v="17"/>
    <s v="SS2.18"/>
    <x v="0"/>
    <m/>
    <x v="29"/>
    <n v="10605"/>
    <s v="rhizome"/>
    <s v="non-canopy"/>
    <n v="0"/>
    <n v="5"/>
    <n v="0"/>
    <s v="NA"/>
    <n v="0"/>
    <s v="NA"/>
    <s v="NA"/>
    <s v="NA"/>
    <m/>
    <n v="5"/>
    <e v="#VALUE!"/>
    <e v="#VALUE!"/>
    <m/>
    <n v="1"/>
  </r>
  <r>
    <x v="7"/>
    <x v="17"/>
    <s v="SS2.18"/>
    <x v="0"/>
    <m/>
    <x v="59"/>
    <n v="2322"/>
    <s v="tuber"/>
    <s v="transient"/>
    <n v="0"/>
    <n v="6"/>
    <n v="0"/>
    <s v="NA"/>
    <n v="0"/>
    <s v="NA"/>
    <s v="NA"/>
    <s v="NA"/>
    <m/>
    <n v="6"/>
    <e v="#VALUE!"/>
    <e v="#VALUE!"/>
    <s v="combined tally for former Thys &amp; Sow"/>
    <n v="1"/>
  </r>
  <r>
    <x v="7"/>
    <x v="17"/>
    <s v="SS2.18"/>
    <x v="0"/>
    <m/>
    <x v="17"/>
    <n v="5532"/>
    <s v="rhizome"/>
    <s v="non-canopy"/>
    <n v="0"/>
    <n v="5"/>
    <n v="0"/>
    <s v="NA"/>
    <n v="0"/>
    <s v="NA"/>
    <s v="NA"/>
    <s v="NA"/>
    <m/>
    <n v="5"/>
    <e v="#VALUE!"/>
    <e v="#VALUE!"/>
    <m/>
    <n v="1"/>
  </r>
  <r>
    <x v="7"/>
    <x v="17"/>
    <s v="SS2.18"/>
    <x v="0"/>
    <m/>
    <x v="66"/>
    <n v="7914"/>
    <s v="none"/>
    <s v="soil-persistent"/>
    <n v="0"/>
    <n v="0"/>
    <n v="0"/>
    <s v="NA"/>
    <n v="0"/>
    <n v="3"/>
    <n v="0"/>
    <n v="0"/>
    <s v="ID corrected from Senecio glomeratus to Senecio diaschides based on flowering specimen from Apr2021; resprouters corrected to recruits"/>
    <n v="3"/>
    <e v="#VALUE!"/>
    <e v="#VALUE!"/>
    <m/>
    <n v="1"/>
  </r>
  <r>
    <x v="7"/>
    <x v="18"/>
    <s v="SS2.19"/>
    <x v="0"/>
    <m/>
    <x v="61"/>
    <n v="4232"/>
    <s v="lignotuber"/>
    <s v="canopy"/>
    <n v="0"/>
    <n v="3"/>
    <n v="0"/>
    <n v="0"/>
    <n v="0"/>
    <n v="0"/>
    <n v="0"/>
    <n v="0"/>
    <m/>
    <n v="3"/>
    <n v="1"/>
    <n v="0"/>
    <m/>
    <n v="1"/>
  </r>
  <r>
    <x v="7"/>
    <x v="18"/>
    <s v="SS2.19"/>
    <x v="0"/>
    <m/>
    <x v="59"/>
    <n v="2322"/>
    <s v="tuber"/>
    <s v="transient"/>
    <n v="0"/>
    <n v="21"/>
    <n v="0"/>
    <s v="NA"/>
    <n v="0"/>
    <s v="NA"/>
    <s v="NA"/>
    <s v="NA"/>
    <m/>
    <n v="21"/>
    <e v="#VALUE!"/>
    <e v="#VALUE!"/>
    <s v="combined tally for former Thys &amp; Sow"/>
    <n v="1"/>
  </r>
  <r>
    <x v="7"/>
    <x v="18"/>
    <s v="SS2.19"/>
    <x v="0"/>
    <m/>
    <x v="43"/>
    <n v="2302"/>
    <s v="rhizome"/>
    <s v="non-canopy"/>
    <n v="0"/>
    <n v="12"/>
    <n v="0"/>
    <s v="NA"/>
    <n v="0"/>
    <s v="NA"/>
    <s v="NA"/>
    <s v="NA"/>
    <m/>
    <n v="12"/>
    <e v="#VALUE!"/>
    <e v="#VALUE!"/>
    <m/>
    <n v="1"/>
  </r>
  <r>
    <x v="7"/>
    <x v="18"/>
    <s v="SS2.19"/>
    <x v="0"/>
    <m/>
    <x v="29"/>
    <n v="10605"/>
    <s v="rhizome"/>
    <s v="non-canopy"/>
    <n v="0"/>
    <n v="4"/>
    <n v="0"/>
    <s v="NA"/>
    <n v="0"/>
    <s v="NA"/>
    <s v="NA"/>
    <s v="NA"/>
    <m/>
    <n v="4"/>
    <e v="#VALUE!"/>
    <e v="#VALUE!"/>
    <m/>
    <n v="1"/>
  </r>
  <r>
    <x v="7"/>
    <x v="18"/>
    <s v="SS2.19"/>
    <x v="0"/>
    <m/>
    <x v="17"/>
    <n v="5532"/>
    <s v="rhizome"/>
    <s v="non-canopy"/>
    <n v="0"/>
    <n v="2"/>
    <n v="0"/>
    <s v="NA"/>
    <n v="0"/>
    <s v="NA"/>
    <s v="NA"/>
    <s v="NA"/>
    <m/>
    <n v="2"/>
    <e v="#VALUE!"/>
    <e v="#VALUE!"/>
    <m/>
    <n v="1"/>
  </r>
  <r>
    <x v="7"/>
    <x v="19"/>
    <s v="SS2.20"/>
    <x v="0"/>
    <m/>
    <x v="57"/>
    <n v="7664"/>
    <s v="tussock"/>
    <s v="non-canopy"/>
    <n v="0"/>
    <n v="15"/>
    <n v="0"/>
    <n v="0"/>
    <n v="0"/>
    <n v="0"/>
    <n v="0"/>
    <n v="0"/>
    <s v="found!"/>
    <n v="15"/>
    <n v="1"/>
    <n v="0"/>
    <m/>
    <n v="1"/>
  </r>
  <r>
    <x v="7"/>
    <x v="19"/>
    <s v="SS2.20"/>
    <x v="0"/>
    <m/>
    <x v="43"/>
    <n v="2302"/>
    <s v="rhizome"/>
    <s v="non-canopy"/>
    <n v="0"/>
    <n v="12"/>
    <n v="0"/>
    <s v="NA"/>
    <n v="0"/>
    <s v="NA"/>
    <s v="NA"/>
    <s v="NA"/>
    <m/>
    <n v="12"/>
    <e v="#VALUE!"/>
    <e v="#VALUE!"/>
    <m/>
    <n v="1"/>
  </r>
  <r>
    <x v="7"/>
    <x v="19"/>
    <s v="SS2.20"/>
    <x v="0"/>
    <m/>
    <x v="17"/>
    <n v="5532"/>
    <s v="rhizome"/>
    <s v="non-canopy"/>
    <n v="0"/>
    <n v="15"/>
    <n v="0"/>
    <s v="NA"/>
    <n v="0"/>
    <s v="NA"/>
    <s v="NA"/>
    <s v="NA"/>
    <m/>
    <n v="15"/>
    <e v="#VALUE!"/>
    <e v="#VALUE!"/>
    <m/>
    <n v="1"/>
  </r>
  <r>
    <x v="7"/>
    <x v="19"/>
    <s v="SS2.20"/>
    <x v="0"/>
    <m/>
    <x v="58"/>
    <n v="4000"/>
    <s v="lignotuber"/>
    <s v="soil-persistent"/>
    <n v="0"/>
    <n v="1"/>
    <n v="0"/>
    <n v="0"/>
    <n v="0"/>
    <n v="0"/>
    <n v="0"/>
    <n v="0"/>
    <m/>
    <n v="1"/>
    <n v="1"/>
    <n v="0"/>
    <m/>
    <n v="1"/>
  </r>
  <r>
    <x v="7"/>
    <x v="19"/>
    <s v="SS2.20"/>
    <x v="0"/>
    <m/>
    <x v="66"/>
    <n v="7914"/>
    <s v="none"/>
    <s v="soil-persistent"/>
    <n v="0"/>
    <n v="0"/>
    <n v="0"/>
    <s v="NA"/>
    <n v="0"/>
    <n v="10"/>
    <n v="0"/>
    <n v="0"/>
    <s v="ID corrected from Senecio glomeratus to Senecio diaschides based on flowering specimen from Apr2021; resprouters corrected to recruits"/>
    <n v="10"/>
    <e v="#VALUE!"/>
    <e v="#VALUE!"/>
    <m/>
    <n v="1"/>
  </r>
  <r>
    <x v="7"/>
    <x v="19"/>
    <s v="SS2.20"/>
    <x v="0"/>
    <m/>
    <x v="60"/>
    <n v="5657"/>
    <s v="NA"/>
    <s v="non-canopy"/>
    <n v="0"/>
    <n v="1"/>
    <n v="0"/>
    <s v="NA"/>
    <n v="0"/>
    <n v="0"/>
    <n v="0"/>
    <n v="0"/>
    <m/>
    <n v="1"/>
    <e v="#VALUE!"/>
    <e v="#VALUE!"/>
    <m/>
    <n v="1"/>
  </r>
  <r>
    <x v="7"/>
    <x v="19"/>
    <s v="SS2.20"/>
    <x v="0"/>
    <m/>
    <x v="29"/>
    <n v="10605"/>
    <s v="rhizome"/>
    <s v="non-canopy"/>
    <n v="0"/>
    <n v="5"/>
    <n v="0"/>
    <s v="NA"/>
    <n v="0"/>
    <s v="NA"/>
    <s v="NA"/>
    <s v="NA"/>
    <m/>
    <n v="5"/>
    <e v="#VALUE!"/>
    <e v="#VALUE!"/>
    <m/>
    <n v="1"/>
  </r>
  <r>
    <x v="7"/>
    <x v="19"/>
    <s v="SS2.20"/>
    <x v="0"/>
    <m/>
    <x v="61"/>
    <n v="4232"/>
    <s v="lignotuber"/>
    <s v="canopy"/>
    <n v="0"/>
    <n v="1"/>
    <n v="0"/>
    <n v="1"/>
    <n v="0"/>
    <n v="0"/>
    <n v="0"/>
    <n v="0"/>
    <m/>
    <n v="1"/>
    <n v="0.5"/>
    <n v="0"/>
    <m/>
    <n v="1"/>
  </r>
  <r>
    <x v="8"/>
    <x v="0"/>
    <s v="GGE1.1"/>
    <x v="0"/>
    <m/>
    <x v="9"/>
    <n v="8875"/>
    <s v="lignotuber"/>
    <s v="soil-persistent"/>
    <n v="0"/>
    <n v="0"/>
    <n v="0"/>
    <n v="1"/>
    <n v="0"/>
    <n v="0"/>
    <n v="0"/>
    <n v="0"/>
    <m/>
    <n v="0"/>
    <n v="0"/>
    <n v="0"/>
    <m/>
    <s v=""/>
  </r>
  <r>
    <x v="8"/>
    <x v="1"/>
    <s v="GGE1.2"/>
    <x v="0"/>
    <m/>
    <x v="32"/>
    <n v="4122"/>
    <s v="NA"/>
    <s v="canopy"/>
    <n v="0"/>
    <n v="0"/>
    <n v="0"/>
    <n v="0"/>
    <n v="0"/>
    <n v="1"/>
    <n v="0"/>
    <n v="0"/>
    <m/>
    <n v="1"/>
    <e v="#DIV/0!"/>
    <e v="#DIV/0!"/>
    <m/>
    <n v="1"/>
  </r>
  <r>
    <x v="8"/>
    <x v="1"/>
    <s v="GGE1.2"/>
    <x v="0"/>
    <m/>
    <x v="67"/>
    <e v="#N/A"/>
    <s v="NA"/>
    <s v="NA"/>
    <n v="0"/>
    <n v="0"/>
    <n v="0"/>
    <s v="NA"/>
    <n v="0"/>
    <n v="4"/>
    <n v="0"/>
    <n v="0"/>
    <m/>
    <n v="4"/>
    <e v="#VALUE!"/>
    <e v="#VALUE!"/>
    <m/>
    <n v="1"/>
  </r>
  <r>
    <x v="8"/>
    <x v="2"/>
    <s v="GGE1.3"/>
    <x v="0"/>
    <m/>
    <x v="9"/>
    <n v="8875"/>
    <s v="lignotuber"/>
    <s v="soil-persistent"/>
    <n v="0"/>
    <n v="0"/>
    <n v="0"/>
    <n v="2"/>
    <n v="0"/>
    <n v="0"/>
    <n v="0"/>
    <n v="0"/>
    <m/>
    <n v="0"/>
    <n v="0"/>
    <n v="0"/>
    <m/>
    <s v=""/>
  </r>
  <r>
    <x v="8"/>
    <x v="2"/>
    <s v="GGE1.3"/>
    <x v="0"/>
    <m/>
    <x v="67"/>
    <e v="#N/A"/>
    <s v="NA"/>
    <s v="NA"/>
    <n v="0"/>
    <n v="0"/>
    <n v="0"/>
    <s v="NA"/>
    <n v="0"/>
    <n v="4"/>
    <n v="0"/>
    <n v="0"/>
    <m/>
    <n v="4"/>
    <e v="#VALUE!"/>
    <e v="#VALUE!"/>
    <m/>
    <n v="1"/>
  </r>
  <r>
    <x v="8"/>
    <x v="2"/>
    <s v="GGE1.3"/>
    <x v="0"/>
    <m/>
    <x v="43"/>
    <n v="2302"/>
    <s v="rhizome"/>
    <s v="non-canopy"/>
    <n v="0"/>
    <n v="2"/>
    <n v="0"/>
    <n v="0"/>
    <n v="0"/>
    <n v="0"/>
    <n v="0"/>
    <n v="0"/>
    <m/>
    <n v="2"/>
    <n v="1"/>
    <n v="0"/>
    <m/>
    <n v="1"/>
  </r>
  <r>
    <x v="8"/>
    <x v="2"/>
    <s v="GGE1.3"/>
    <x v="0"/>
    <m/>
    <x v="68"/>
    <n v="4145"/>
    <s v="NA"/>
    <s v="canopy"/>
    <n v="0"/>
    <n v="0"/>
    <n v="0"/>
    <n v="0"/>
    <n v="0"/>
    <n v="1"/>
    <n v="0"/>
    <n v="0"/>
    <s v="confirmed in Apr2021"/>
    <n v="1"/>
    <e v="#DIV/0!"/>
    <e v="#DIV/0!"/>
    <m/>
    <n v="1"/>
  </r>
  <r>
    <x v="8"/>
    <x v="3"/>
    <s v="GGE1.4"/>
    <x v="0"/>
    <m/>
    <x v="43"/>
    <n v="2302"/>
    <s v="rhizome"/>
    <s v="non-canopy"/>
    <n v="0"/>
    <n v="4"/>
    <n v="0"/>
    <n v="0"/>
    <n v="0"/>
    <n v="0"/>
    <n v="0"/>
    <n v="0"/>
    <m/>
    <n v="4"/>
    <n v="1"/>
    <n v="0"/>
    <m/>
    <n v="1"/>
  </r>
  <r>
    <x v="8"/>
    <x v="3"/>
    <s v="GGE1.4"/>
    <x v="0"/>
    <m/>
    <x v="22"/>
    <n v="2516"/>
    <s v="tussock"/>
    <s v="non-canopy"/>
    <n v="0"/>
    <n v="3"/>
    <n v="0"/>
    <s v="NA"/>
    <n v="0"/>
    <n v="0"/>
    <n v="0"/>
    <n v="0"/>
    <m/>
    <n v="3"/>
    <e v="#VALUE!"/>
    <e v="#VALUE!"/>
    <m/>
    <n v="1"/>
  </r>
  <r>
    <x v="8"/>
    <x v="3"/>
    <s v="GGE1.4"/>
    <x v="0"/>
    <m/>
    <x v="16"/>
    <n v="2603"/>
    <s v="basal"/>
    <s v="soil-persistent"/>
    <n v="0"/>
    <n v="0"/>
    <n v="0"/>
    <n v="1"/>
    <n v="0"/>
    <n v="0"/>
    <n v="0"/>
    <n v="0"/>
    <m/>
    <n v="0"/>
    <n v="0"/>
    <n v="0"/>
    <m/>
    <s v=""/>
  </r>
  <r>
    <x v="8"/>
    <x v="3"/>
    <s v="GGE1.4"/>
    <x v="0"/>
    <m/>
    <x v="67"/>
    <e v="#N/A"/>
    <s v="NA"/>
    <s v="NA"/>
    <n v="0"/>
    <n v="0"/>
    <n v="0"/>
    <s v="NA"/>
    <n v="0"/>
    <n v="11"/>
    <n v="0"/>
    <n v="0"/>
    <m/>
    <n v="11"/>
    <e v="#VALUE!"/>
    <e v="#VALUE!"/>
    <m/>
    <n v="1"/>
  </r>
  <r>
    <x v="8"/>
    <x v="4"/>
    <s v="GGE1.5"/>
    <x v="0"/>
    <m/>
    <x v="43"/>
    <n v="2302"/>
    <s v="rhizome"/>
    <s v="non-canopy"/>
    <n v="0"/>
    <n v="0"/>
    <n v="0"/>
    <n v="3"/>
    <n v="0"/>
    <n v="0"/>
    <n v="0"/>
    <n v="0"/>
    <m/>
    <n v="0"/>
    <n v="0"/>
    <n v="0"/>
    <m/>
    <s v=""/>
  </r>
  <r>
    <x v="8"/>
    <x v="4"/>
    <s v="GGE1.5"/>
    <x v="0"/>
    <m/>
    <x v="69"/>
    <n v="7970"/>
    <s v="lignotuber"/>
    <s v="canopy"/>
    <n v="0"/>
    <n v="0"/>
    <n v="0"/>
    <n v="1"/>
    <n v="0"/>
    <n v="0"/>
    <n v="0"/>
    <n v="0"/>
    <m/>
    <n v="0"/>
    <n v="0"/>
    <n v="0"/>
    <m/>
    <s v=""/>
  </r>
  <r>
    <x v="8"/>
    <x v="4"/>
    <s v="GGE1.5"/>
    <x v="0"/>
    <m/>
    <x v="9"/>
    <n v="8875"/>
    <s v="lignotuber"/>
    <s v="soil-persistent"/>
    <n v="0"/>
    <n v="0"/>
    <n v="0"/>
    <n v="1"/>
    <n v="0"/>
    <n v="0"/>
    <n v="0"/>
    <n v="0"/>
    <m/>
    <n v="0"/>
    <n v="0"/>
    <n v="0"/>
    <m/>
    <s v=""/>
  </r>
  <r>
    <x v="8"/>
    <x v="4"/>
    <s v="GGE1.5"/>
    <x v="0"/>
    <m/>
    <x v="68"/>
    <n v="4145"/>
    <s v="NA"/>
    <s v="canopy"/>
    <n v="0"/>
    <n v="0"/>
    <n v="0"/>
    <n v="0"/>
    <n v="0"/>
    <n v="1"/>
    <n v="0"/>
    <n v="0"/>
    <m/>
    <n v="1"/>
    <e v="#DIV/0!"/>
    <e v="#DIV/0!"/>
    <m/>
    <n v="1"/>
  </r>
  <r>
    <x v="8"/>
    <x v="4"/>
    <s v="GGE1.5"/>
    <x v="0"/>
    <m/>
    <x v="22"/>
    <n v="2516"/>
    <s v="tussock"/>
    <s v="non-canopy"/>
    <n v="0"/>
    <n v="1"/>
    <n v="0"/>
    <s v="NA"/>
    <n v="0"/>
    <n v="0"/>
    <n v="0"/>
    <n v="0"/>
    <m/>
    <n v="1"/>
    <e v="#VALUE!"/>
    <e v="#VALUE!"/>
    <m/>
    <n v="1"/>
  </r>
  <r>
    <x v="8"/>
    <x v="4"/>
    <s v="GGE1.5"/>
    <x v="0"/>
    <m/>
    <x v="67"/>
    <e v="#N/A"/>
    <s v="NA"/>
    <s v="NA"/>
    <n v="0"/>
    <n v="0"/>
    <n v="0"/>
    <s v="NA"/>
    <n v="0"/>
    <n v="12"/>
    <n v="0"/>
    <n v="0"/>
    <m/>
    <n v="12"/>
    <e v="#VALUE!"/>
    <e v="#VALUE!"/>
    <m/>
    <n v="1"/>
  </r>
  <r>
    <x v="8"/>
    <x v="5"/>
    <s v="GGE1.6"/>
    <x v="0"/>
    <m/>
    <x v="43"/>
    <n v="2302"/>
    <s v="rhizome"/>
    <s v="non-canopy"/>
    <n v="0"/>
    <n v="4"/>
    <n v="0"/>
    <n v="0"/>
    <n v="0"/>
    <n v="0"/>
    <n v="0"/>
    <n v="0"/>
    <m/>
    <n v="4"/>
    <n v="1"/>
    <n v="0"/>
    <m/>
    <n v="1"/>
  </r>
  <r>
    <x v="8"/>
    <x v="5"/>
    <s v="GGE1.6"/>
    <x v="0"/>
    <m/>
    <x v="9"/>
    <n v="8875"/>
    <s v="lignotuber"/>
    <s v="soil-persistent"/>
    <n v="0"/>
    <n v="0"/>
    <n v="0"/>
    <n v="1"/>
    <n v="0"/>
    <n v="0"/>
    <n v="0"/>
    <n v="0"/>
    <m/>
    <n v="0"/>
    <n v="0"/>
    <n v="0"/>
    <m/>
    <s v=""/>
  </r>
  <r>
    <x v="8"/>
    <x v="5"/>
    <s v="GGE1.6"/>
    <x v="0"/>
    <m/>
    <x v="22"/>
    <n v="2516"/>
    <s v="tussock"/>
    <s v="non-canopy"/>
    <n v="0"/>
    <n v="1"/>
    <n v="0"/>
    <s v="NA"/>
    <n v="0"/>
    <n v="0"/>
    <n v="0"/>
    <n v="0"/>
    <m/>
    <n v="1"/>
    <e v="#VALUE!"/>
    <e v="#VALUE!"/>
    <m/>
    <n v="1"/>
  </r>
  <r>
    <x v="8"/>
    <x v="5"/>
    <s v="GGE1.6"/>
    <x v="0"/>
    <m/>
    <x v="67"/>
    <e v="#N/A"/>
    <s v="NA"/>
    <s v="NA"/>
    <n v="0"/>
    <n v="0"/>
    <n v="0"/>
    <s v="NA"/>
    <n v="0"/>
    <n v="1"/>
    <n v="0"/>
    <n v="0"/>
    <m/>
    <n v="1"/>
    <e v="#VALUE!"/>
    <e v="#VALUE!"/>
    <m/>
    <n v="1"/>
  </r>
  <r>
    <x v="8"/>
    <x v="6"/>
    <s v="GGE1.7"/>
    <x v="0"/>
    <m/>
    <x v="0"/>
    <n v="7766"/>
    <s v="lignotuber"/>
    <s v="canopy"/>
    <n v="0"/>
    <n v="1"/>
    <n v="0"/>
    <n v="0"/>
    <n v="0"/>
    <n v="0"/>
    <n v="0"/>
    <n v="0"/>
    <m/>
    <n v="1"/>
    <n v="1"/>
    <n v="0"/>
    <m/>
    <n v="1"/>
  </r>
  <r>
    <x v="8"/>
    <x v="6"/>
    <s v="GGE1.7"/>
    <x v="0"/>
    <m/>
    <x v="70"/>
    <s v="EUCA"/>
    <s v="NA"/>
    <s v="canopy"/>
    <n v="0"/>
    <n v="0"/>
    <n v="0"/>
    <n v="0"/>
    <n v="0"/>
    <n v="2"/>
    <n v="0"/>
    <n v="0"/>
    <m/>
    <n v="2"/>
    <e v="#DIV/0!"/>
    <e v="#DIV/0!"/>
    <m/>
    <n v="1"/>
  </r>
  <r>
    <x v="8"/>
    <x v="6"/>
    <s v="GGE1.7"/>
    <x v="0"/>
    <m/>
    <x v="43"/>
    <n v="2302"/>
    <s v="rhizome"/>
    <s v="non-canopy"/>
    <n v="0"/>
    <n v="13"/>
    <n v="0"/>
    <n v="0"/>
    <n v="0"/>
    <n v="0"/>
    <n v="0"/>
    <n v="0"/>
    <m/>
    <n v="13"/>
    <n v="1"/>
    <n v="0"/>
    <m/>
    <n v="1"/>
  </r>
  <r>
    <x v="8"/>
    <x v="6"/>
    <s v="GGE1.7"/>
    <x v="0"/>
    <m/>
    <x v="22"/>
    <n v="2516"/>
    <s v="tussock"/>
    <s v="non-canopy"/>
    <n v="0"/>
    <n v="2"/>
    <n v="0"/>
    <s v="NA"/>
    <n v="0"/>
    <n v="0"/>
    <n v="0"/>
    <n v="0"/>
    <m/>
    <n v="2"/>
    <e v="#VALUE!"/>
    <e v="#VALUE!"/>
    <m/>
    <n v="1"/>
  </r>
  <r>
    <x v="8"/>
    <x v="7"/>
    <s v="GGE1.8"/>
    <x v="0"/>
    <m/>
    <x v="9"/>
    <n v="8875"/>
    <s v="lignotuber"/>
    <s v="soil-persistent"/>
    <n v="0"/>
    <n v="1"/>
    <n v="0"/>
    <n v="0"/>
    <n v="0"/>
    <n v="0"/>
    <n v="0"/>
    <n v="0"/>
    <m/>
    <n v="1"/>
    <n v="1"/>
    <n v="0"/>
    <m/>
    <n v="1"/>
  </r>
  <r>
    <x v="8"/>
    <x v="7"/>
    <s v="GGE1.8"/>
    <x v="0"/>
    <m/>
    <x v="22"/>
    <n v="2516"/>
    <s v="tussock"/>
    <s v="non-canopy"/>
    <n v="0"/>
    <n v="1"/>
    <n v="0"/>
    <s v="NA"/>
    <n v="0"/>
    <n v="0"/>
    <n v="0"/>
    <n v="0"/>
    <m/>
    <n v="1"/>
    <e v="#VALUE!"/>
    <e v="#VALUE!"/>
    <m/>
    <n v="1"/>
  </r>
  <r>
    <x v="8"/>
    <x v="7"/>
    <s v="GGE1.8"/>
    <x v="0"/>
    <m/>
    <x v="43"/>
    <n v="2302"/>
    <s v="rhizome"/>
    <s v="non-canopy"/>
    <n v="0"/>
    <n v="3"/>
    <n v="0"/>
    <n v="0"/>
    <n v="0"/>
    <n v="0"/>
    <n v="0"/>
    <n v="0"/>
    <m/>
    <n v="3"/>
    <n v="1"/>
    <n v="0"/>
    <m/>
    <n v="1"/>
  </r>
  <r>
    <x v="8"/>
    <x v="7"/>
    <s v="GGE1.8"/>
    <x v="0"/>
    <m/>
    <x v="68"/>
    <n v="4145"/>
    <s v="NA"/>
    <s v="canopy"/>
    <n v="0"/>
    <n v="0"/>
    <n v="0"/>
    <n v="0"/>
    <n v="0"/>
    <n v="2"/>
    <n v="0"/>
    <n v="0"/>
    <m/>
    <n v="2"/>
    <e v="#DIV/0!"/>
    <e v="#DIV/0!"/>
    <m/>
    <n v="1"/>
  </r>
  <r>
    <x v="8"/>
    <x v="7"/>
    <s v="GGE1.8"/>
    <x v="0"/>
    <m/>
    <x v="67"/>
    <e v="#N/A"/>
    <s v="NA"/>
    <s v="NA"/>
    <n v="0"/>
    <n v="0"/>
    <n v="0"/>
    <s v="NA"/>
    <n v="0"/>
    <n v="9"/>
    <n v="0"/>
    <n v="0"/>
    <m/>
    <n v="9"/>
    <e v="#VALUE!"/>
    <e v="#VALUE!"/>
    <m/>
    <n v="1"/>
  </r>
  <r>
    <x v="8"/>
    <x v="8"/>
    <s v="GGE1.9"/>
    <x v="0"/>
    <m/>
    <x v="9"/>
    <n v="8875"/>
    <s v="lignotuber"/>
    <s v="soil-persistent"/>
    <n v="0"/>
    <n v="1"/>
    <n v="0"/>
    <n v="0"/>
    <n v="0"/>
    <n v="0"/>
    <n v="0"/>
    <n v="0"/>
    <m/>
    <n v="1"/>
    <n v="1"/>
    <n v="0"/>
    <m/>
    <n v="1"/>
  </r>
  <r>
    <x v="8"/>
    <x v="8"/>
    <s v="GGE1.9"/>
    <x v="0"/>
    <m/>
    <x v="0"/>
    <n v="7766"/>
    <s v="lignotuber"/>
    <s v="canopy"/>
    <n v="0"/>
    <n v="1"/>
    <n v="0"/>
    <n v="0"/>
    <n v="0"/>
    <n v="0"/>
    <n v="0"/>
    <n v="0"/>
    <m/>
    <n v="1"/>
    <n v="1"/>
    <n v="0"/>
    <m/>
    <n v="1"/>
  </r>
  <r>
    <x v="8"/>
    <x v="8"/>
    <s v="GGE1.9"/>
    <x v="0"/>
    <m/>
    <x v="43"/>
    <n v="2302"/>
    <s v="rhizome"/>
    <s v="non-canopy"/>
    <n v="0"/>
    <n v="8"/>
    <n v="0"/>
    <n v="0"/>
    <n v="0"/>
    <n v="0"/>
    <n v="0"/>
    <n v="0"/>
    <m/>
    <n v="8"/>
    <n v="1"/>
    <n v="0"/>
    <m/>
    <n v="1"/>
  </r>
  <r>
    <x v="8"/>
    <x v="8"/>
    <s v="GGE1.9"/>
    <x v="0"/>
    <m/>
    <x v="45"/>
    <n v="3300"/>
    <s v="tussock"/>
    <s v="non-canopy"/>
    <n v="0"/>
    <n v="1"/>
    <n v="0"/>
    <n v="0"/>
    <n v="0"/>
    <n v="0"/>
    <n v="0"/>
    <n v="0"/>
    <m/>
    <n v="1"/>
    <n v="1"/>
    <n v="0"/>
    <m/>
    <n v="1"/>
  </r>
  <r>
    <x v="8"/>
    <x v="8"/>
    <s v="GGE1.9"/>
    <x v="0"/>
    <m/>
    <x v="19"/>
    <n v="6325"/>
    <s v="tussock"/>
    <s v="non-canopy"/>
    <n v="0"/>
    <n v="0"/>
    <n v="0"/>
    <n v="1"/>
    <n v="0"/>
    <n v="0"/>
    <n v="0"/>
    <n v="0"/>
    <m/>
    <n v="0"/>
    <n v="0"/>
    <n v="0"/>
    <m/>
    <s v=""/>
  </r>
  <r>
    <x v="8"/>
    <x v="8"/>
    <s v="GGE1.9"/>
    <x v="0"/>
    <m/>
    <x v="22"/>
    <n v="2516"/>
    <s v="tussock"/>
    <s v="non-canopy"/>
    <n v="0"/>
    <n v="3"/>
    <n v="0"/>
    <s v="NA"/>
    <n v="0"/>
    <n v="0"/>
    <n v="0"/>
    <n v="0"/>
    <m/>
    <n v="3"/>
    <e v="#VALUE!"/>
    <e v="#VALUE!"/>
    <m/>
    <n v="1"/>
  </r>
  <r>
    <x v="8"/>
    <x v="9"/>
    <s v="GGE1.10"/>
    <x v="0"/>
    <m/>
    <x v="68"/>
    <n v="4145"/>
    <s v="NA"/>
    <s v="canopy"/>
    <n v="0"/>
    <n v="0"/>
    <n v="0"/>
    <n v="0"/>
    <n v="0"/>
    <n v="2"/>
    <n v="0"/>
    <n v="0"/>
    <s v="four unidentifed eucs split between E. oreades &amp; E, mannifera on basis of observations in Nov2020"/>
    <n v="2"/>
    <e v="#DIV/0!"/>
    <e v="#DIV/0!"/>
    <m/>
    <n v="1"/>
  </r>
  <r>
    <x v="8"/>
    <x v="9"/>
    <s v="GGE1.10"/>
    <x v="0"/>
    <m/>
    <x v="32"/>
    <n v="4122"/>
    <s v="NA"/>
    <s v="canopy"/>
    <n v="0"/>
    <n v="0"/>
    <n v="0"/>
    <n v="0"/>
    <n v="0"/>
    <n v="2"/>
    <n v="0"/>
    <n v="0"/>
    <s v="four unidentifed eucs split between E. oreades &amp; E, mannifera on basis of observations in Nov2020"/>
    <n v="2"/>
    <e v="#DIV/0!"/>
    <e v="#DIV/0!"/>
    <m/>
    <n v="1"/>
  </r>
  <r>
    <x v="8"/>
    <x v="9"/>
    <s v="GGE1.10"/>
    <x v="0"/>
    <m/>
    <x v="43"/>
    <n v="2302"/>
    <s v="rhizome"/>
    <s v="non-canopy"/>
    <n v="0"/>
    <n v="6"/>
    <n v="0"/>
    <n v="0"/>
    <n v="0"/>
    <n v="0"/>
    <n v="0"/>
    <n v="0"/>
    <m/>
    <n v="6"/>
    <n v="1"/>
    <n v="0"/>
    <m/>
    <n v="1"/>
  </r>
  <r>
    <x v="8"/>
    <x v="9"/>
    <s v="GGE1.10"/>
    <x v="0"/>
    <m/>
    <x v="9"/>
    <n v="8875"/>
    <s v="lignotuber"/>
    <s v="soil-persistent"/>
    <n v="0"/>
    <n v="1"/>
    <n v="0"/>
    <n v="0"/>
    <n v="0"/>
    <n v="0"/>
    <n v="0"/>
    <n v="0"/>
    <m/>
    <n v="1"/>
    <n v="1"/>
    <n v="0"/>
    <m/>
    <n v="1"/>
  </r>
  <r>
    <x v="8"/>
    <x v="9"/>
    <s v="GGE1.10"/>
    <x v="0"/>
    <m/>
    <x v="67"/>
    <e v="#N/A"/>
    <s v="NA"/>
    <s v="NA"/>
    <n v="0"/>
    <n v="0"/>
    <n v="0"/>
    <s v="NA"/>
    <n v="0"/>
    <n v="1"/>
    <n v="0"/>
    <n v="0"/>
    <m/>
    <n v="1"/>
    <e v="#VALUE!"/>
    <e v="#VALUE!"/>
    <m/>
    <n v="1"/>
  </r>
  <r>
    <x v="8"/>
    <x v="9"/>
    <s v="GGE1.10"/>
    <x v="0"/>
    <m/>
    <x v="17"/>
    <n v="5532"/>
    <s v="rhizome"/>
    <s v="non-canopy"/>
    <n v="0"/>
    <n v="1"/>
    <n v="0"/>
    <s v="NA"/>
    <n v="0"/>
    <n v="0"/>
    <n v="0"/>
    <n v="0"/>
    <m/>
    <n v="1"/>
    <e v="#VALUE!"/>
    <e v="#VALUE!"/>
    <m/>
    <n v="1"/>
  </r>
  <r>
    <x v="8"/>
    <x v="10"/>
    <s v="GGE1.11"/>
    <x v="0"/>
    <m/>
    <x v="43"/>
    <n v="2302"/>
    <s v="rhizome"/>
    <s v="non-canopy"/>
    <n v="0"/>
    <n v="2"/>
    <n v="0"/>
    <n v="0"/>
    <n v="0"/>
    <n v="0"/>
    <n v="0"/>
    <n v="0"/>
    <m/>
    <n v="2"/>
    <n v="1"/>
    <n v="0"/>
    <m/>
    <n v="1"/>
  </r>
  <r>
    <x v="8"/>
    <x v="10"/>
    <s v="GGE1.11"/>
    <x v="0"/>
    <m/>
    <x v="17"/>
    <n v="5532"/>
    <s v="rhizome"/>
    <s v="non-canopy"/>
    <n v="0"/>
    <n v="2"/>
    <n v="0"/>
    <s v="NA"/>
    <n v="0"/>
    <n v="0"/>
    <n v="0"/>
    <n v="0"/>
    <m/>
    <n v="2"/>
    <e v="#VALUE!"/>
    <e v="#VALUE!"/>
    <m/>
    <n v="1"/>
  </r>
  <r>
    <x v="8"/>
    <x v="11"/>
    <s v="GGE1.12"/>
    <x v="0"/>
    <m/>
    <x v="20"/>
    <n v="2557"/>
    <s v="rhizome"/>
    <s v="transient"/>
    <n v="0"/>
    <n v="1"/>
    <n v="0"/>
    <s v="NA"/>
    <n v="0"/>
    <n v="0"/>
    <n v="0"/>
    <n v="0"/>
    <m/>
    <n v="1"/>
    <e v="#VALUE!"/>
    <e v="#VALUE!"/>
    <m/>
    <n v="1"/>
  </r>
  <r>
    <x v="8"/>
    <x v="11"/>
    <s v="GGE1.12"/>
    <x v="0"/>
    <m/>
    <x v="18"/>
    <n v="2445"/>
    <s v="tussock"/>
    <s v="non-canopy"/>
    <n v="0"/>
    <n v="2"/>
    <n v="0"/>
    <n v="0"/>
    <n v="0"/>
    <n v="0"/>
    <n v="0"/>
    <n v="0"/>
    <m/>
    <n v="2"/>
    <n v="1"/>
    <n v="0"/>
    <m/>
    <n v="1"/>
  </r>
  <r>
    <x v="8"/>
    <x v="11"/>
    <s v="GGE1.12"/>
    <x v="0"/>
    <m/>
    <x v="19"/>
    <n v="6325"/>
    <s v="tussock"/>
    <s v="non-canopy"/>
    <n v="0"/>
    <n v="1"/>
    <n v="0"/>
    <n v="0"/>
    <n v="0"/>
    <n v="0"/>
    <n v="0"/>
    <n v="0"/>
    <m/>
    <n v="1"/>
    <n v="1"/>
    <n v="0"/>
    <m/>
    <n v="1"/>
  </r>
  <r>
    <x v="8"/>
    <x v="11"/>
    <s v="GGE1.12"/>
    <x v="0"/>
    <m/>
    <x v="43"/>
    <n v="2302"/>
    <s v="rhizome"/>
    <s v="non-canopy"/>
    <n v="0"/>
    <n v="2"/>
    <n v="0"/>
    <n v="0"/>
    <n v="0"/>
    <n v="0"/>
    <n v="0"/>
    <n v="0"/>
    <m/>
    <n v="2"/>
    <n v="1"/>
    <n v="0"/>
    <m/>
    <n v="1"/>
  </r>
  <r>
    <x v="8"/>
    <x v="12"/>
    <s v="GGE1.13"/>
    <x v="0"/>
    <m/>
    <x v="43"/>
    <n v="2302"/>
    <s v="rhizome"/>
    <s v="non-canopy"/>
    <n v="0"/>
    <n v="5"/>
    <n v="0"/>
    <n v="0"/>
    <n v="0"/>
    <n v="0"/>
    <n v="0"/>
    <n v="0"/>
    <m/>
    <n v="5"/>
    <n v="1"/>
    <n v="0"/>
    <m/>
    <n v="1"/>
  </r>
  <r>
    <x v="8"/>
    <x v="12"/>
    <s v="GGE1.13"/>
    <x v="0"/>
    <m/>
    <x v="17"/>
    <n v="5532"/>
    <s v="rhizome"/>
    <s v="non-canopy"/>
    <n v="0"/>
    <n v="3"/>
    <n v="0"/>
    <s v="NA"/>
    <n v="0"/>
    <n v="0"/>
    <n v="0"/>
    <n v="0"/>
    <m/>
    <n v="3"/>
    <e v="#VALUE!"/>
    <e v="#VALUE!"/>
    <m/>
    <n v="1"/>
  </r>
  <r>
    <x v="8"/>
    <x v="13"/>
    <s v="GGE1.14"/>
    <x v="0"/>
    <m/>
    <x v="9"/>
    <n v="8875"/>
    <s v="lignotuber"/>
    <s v="soil-persistent"/>
    <n v="0"/>
    <n v="0"/>
    <n v="0"/>
    <n v="1"/>
    <n v="0"/>
    <n v="0"/>
    <n v="0"/>
    <n v="0"/>
    <m/>
    <n v="0"/>
    <n v="0"/>
    <n v="0"/>
    <m/>
    <s v=""/>
  </r>
  <r>
    <x v="8"/>
    <x v="13"/>
    <s v="GGE1.14"/>
    <x v="0"/>
    <m/>
    <x v="43"/>
    <n v="2302"/>
    <s v="rhizome"/>
    <s v="non-canopy"/>
    <n v="0"/>
    <n v="2"/>
    <n v="0"/>
    <n v="0"/>
    <n v="0"/>
    <n v="0"/>
    <n v="0"/>
    <n v="0"/>
    <m/>
    <n v="2"/>
    <n v="1"/>
    <n v="0"/>
    <m/>
    <n v="1"/>
  </r>
  <r>
    <x v="8"/>
    <x v="13"/>
    <s v="GGE1.14"/>
    <x v="0"/>
    <m/>
    <x v="17"/>
    <n v="5532"/>
    <s v="rhizome"/>
    <s v="non-canopy"/>
    <n v="0"/>
    <n v="2"/>
    <n v="0"/>
    <s v="NA"/>
    <n v="0"/>
    <n v="0"/>
    <n v="0"/>
    <n v="0"/>
    <m/>
    <n v="2"/>
    <e v="#VALUE!"/>
    <e v="#VALUE!"/>
    <m/>
    <n v="1"/>
  </r>
  <r>
    <x v="8"/>
    <x v="14"/>
    <s v="GGE1.15"/>
    <x v="0"/>
    <m/>
    <x v="10"/>
    <n v="2469"/>
    <s v="rhizome"/>
    <s v="non-canopy"/>
    <n v="0"/>
    <n v="4"/>
    <n v="0"/>
    <n v="0"/>
    <n v="0"/>
    <n v="0"/>
    <n v="0"/>
    <n v="0"/>
    <m/>
    <n v="4"/>
    <n v="1"/>
    <n v="0"/>
    <m/>
    <n v="1"/>
  </r>
  <r>
    <x v="8"/>
    <x v="14"/>
    <s v="GGE1.15"/>
    <x v="0"/>
    <m/>
    <x v="43"/>
    <n v="2302"/>
    <s v="rhizome"/>
    <s v="non-canopy"/>
    <n v="0"/>
    <n v="2"/>
    <n v="0"/>
    <n v="0"/>
    <n v="0"/>
    <n v="0"/>
    <n v="0"/>
    <n v="0"/>
    <m/>
    <n v="2"/>
    <n v="1"/>
    <n v="0"/>
    <m/>
    <n v="1"/>
  </r>
  <r>
    <x v="8"/>
    <x v="14"/>
    <s v="GGE1.15"/>
    <x v="0"/>
    <m/>
    <x v="17"/>
    <n v="5532"/>
    <s v="rhizome"/>
    <s v="non-canopy"/>
    <n v="0"/>
    <n v="2"/>
    <n v="0"/>
    <s v="NA"/>
    <n v="0"/>
    <n v="0"/>
    <n v="0"/>
    <n v="0"/>
    <m/>
    <n v="2"/>
    <e v="#VALUE!"/>
    <e v="#VALUE!"/>
    <m/>
    <n v="1"/>
  </r>
  <r>
    <x v="8"/>
    <x v="15"/>
    <s v="GGE1.16"/>
    <x v="0"/>
    <m/>
    <x v="43"/>
    <n v="2302"/>
    <s v="rhizome"/>
    <s v="non-canopy"/>
    <n v="0"/>
    <n v="5"/>
    <n v="0"/>
    <n v="0"/>
    <n v="0"/>
    <n v="0"/>
    <n v="0"/>
    <n v="0"/>
    <m/>
    <n v="5"/>
    <n v="1"/>
    <n v="0"/>
    <m/>
    <n v="1"/>
  </r>
  <r>
    <x v="8"/>
    <x v="15"/>
    <s v="GGE1.16"/>
    <x v="0"/>
    <m/>
    <x v="10"/>
    <n v="2469"/>
    <s v="rhizome"/>
    <s v="non-canopy"/>
    <n v="0"/>
    <n v="1"/>
    <n v="0"/>
    <n v="0"/>
    <n v="0"/>
    <n v="0"/>
    <n v="0"/>
    <n v="0"/>
    <m/>
    <n v="1"/>
    <n v="1"/>
    <n v="0"/>
    <m/>
    <n v="1"/>
  </r>
  <r>
    <x v="8"/>
    <x v="16"/>
    <s v="GGE1.17"/>
    <x v="0"/>
    <m/>
    <x v="43"/>
    <n v="2302"/>
    <s v="rhizome"/>
    <s v="non-canopy"/>
    <n v="0"/>
    <n v="5"/>
    <n v="0"/>
    <n v="0"/>
    <n v="0"/>
    <n v="0"/>
    <n v="0"/>
    <n v="0"/>
    <m/>
    <n v="5"/>
    <n v="1"/>
    <n v="0"/>
    <m/>
    <n v="1"/>
  </r>
  <r>
    <x v="8"/>
    <x v="17"/>
    <s v="GGE1.18"/>
    <x v="0"/>
    <m/>
    <x v="43"/>
    <n v="2302"/>
    <s v="rhizome"/>
    <s v="non-canopy"/>
    <n v="0"/>
    <n v="2"/>
    <n v="0"/>
    <n v="0"/>
    <n v="0"/>
    <n v="0"/>
    <n v="0"/>
    <n v="0"/>
    <m/>
    <n v="2"/>
    <n v="1"/>
    <n v="0"/>
    <m/>
    <n v="1"/>
  </r>
  <r>
    <x v="8"/>
    <x v="18"/>
    <s v="GGE1.19"/>
    <x v="0"/>
    <m/>
    <x v="18"/>
    <n v="2445"/>
    <s v="tussock"/>
    <s v="non-canopy"/>
    <n v="0"/>
    <n v="1"/>
    <n v="0"/>
    <n v="0"/>
    <n v="0"/>
    <n v="0"/>
    <n v="0"/>
    <n v="0"/>
    <m/>
    <n v="1"/>
    <n v="1"/>
    <n v="0"/>
    <m/>
    <n v="1"/>
  </r>
  <r>
    <x v="8"/>
    <x v="18"/>
    <s v="GGE1.19"/>
    <x v="0"/>
    <m/>
    <x v="10"/>
    <n v="2469"/>
    <s v="rhizome"/>
    <s v="non-canopy"/>
    <n v="0"/>
    <n v="4"/>
    <n v="0"/>
    <n v="0"/>
    <n v="0"/>
    <n v="0"/>
    <n v="0"/>
    <n v="0"/>
    <m/>
    <n v="4"/>
    <n v="1"/>
    <n v="0"/>
    <m/>
    <n v="1"/>
  </r>
  <r>
    <x v="8"/>
    <x v="18"/>
    <s v="GGE1.19"/>
    <x v="0"/>
    <m/>
    <x v="23"/>
    <n v="7138"/>
    <s v="rhizome"/>
    <s v="transient"/>
    <n v="0"/>
    <n v="3"/>
    <n v="0"/>
    <s v="NA"/>
    <n v="0"/>
    <n v="0"/>
    <n v="0"/>
    <n v="0"/>
    <m/>
    <n v="3"/>
    <e v="#VALUE!"/>
    <e v="#VALUE!"/>
    <m/>
    <n v="1"/>
  </r>
  <r>
    <x v="8"/>
    <x v="18"/>
    <s v="GGE1.19"/>
    <x v="0"/>
    <m/>
    <x v="17"/>
    <n v="5532"/>
    <s v="rhizome"/>
    <s v="non-canopy"/>
    <n v="0"/>
    <n v="1"/>
    <n v="0"/>
    <s v="NA"/>
    <n v="0"/>
    <n v="0"/>
    <n v="0"/>
    <n v="0"/>
    <m/>
    <n v="1"/>
    <e v="#VALUE!"/>
    <e v="#VALUE!"/>
    <m/>
    <n v="1"/>
  </r>
  <r>
    <x v="8"/>
    <x v="19"/>
    <s v="GGE1.20"/>
    <x v="0"/>
    <m/>
    <x v="10"/>
    <n v="2469"/>
    <s v="rhizome"/>
    <s v="non-canopy"/>
    <n v="0"/>
    <n v="7"/>
    <n v="0"/>
    <n v="0"/>
    <n v="0"/>
    <n v="0"/>
    <n v="0"/>
    <n v="0"/>
    <m/>
    <n v="7"/>
    <n v="1"/>
    <n v="0"/>
    <m/>
    <n v="1"/>
  </r>
  <r>
    <x v="8"/>
    <x v="19"/>
    <s v="GGE1.20"/>
    <x v="0"/>
    <m/>
    <x v="23"/>
    <n v="7138"/>
    <s v="rhizome"/>
    <s v="transient"/>
    <n v="0"/>
    <n v="2"/>
    <n v="0"/>
    <s v="NA"/>
    <n v="0"/>
    <n v="0"/>
    <n v="0"/>
    <n v="0"/>
    <m/>
    <n v="2"/>
    <e v="#VALUE!"/>
    <e v="#VALUE!"/>
    <m/>
    <n v="1"/>
  </r>
  <r>
    <x v="8"/>
    <x v="19"/>
    <s v="GGE1.20"/>
    <x v="0"/>
    <m/>
    <x v="17"/>
    <n v="5532"/>
    <s v="rhizome"/>
    <s v="non-canopy"/>
    <n v="0"/>
    <n v="3"/>
    <n v="0"/>
    <s v="NA"/>
    <n v="0"/>
    <n v="0"/>
    <n v="0"/>
    <n v="0"/>
    <m/>
    <n v="3"/>
    <e v="#VALUE!"/>
    <e v="#VALUE!"/>
    <m/>
    <n v="1"/>
  </r>
  <r>
    <x v="9"/>
    <x v="0"/>
    <s v="GGE2.1"/>
    <x v="0"/>
    <m/>
    <x v="43"/>
    <n v="2302"/>
    <s v="rhizome"/>
    <s v="non-canopy"/>
    <n v="0"/>
    <n v="19"/>
    <n v="0"/>
    <n v="0"/>
    <n v="0"/>
    <n v="0"/>
    <n v="0"/>
    <n v="0"/>
    <m/>
    <n v="19"/>
    <n v="1"/>
    <n v="0"/>
    <m/>
    <n v="1"/>
  </r>
  <r>
    <x v="9"/>
    <x v="0"/>
    <s v="GGE2.1"/>
    <x v="0"/>
    <m/>
    <x v="22"/>
    <n v="2516"/>
    <s v="rhizome"/>
    <s v="non-canopy"/>
    <n v="0"/>
    <n v="1"/>
    <n v="0"/>
    <n v="0"/>
    <n v="0"/>
    <n v="0"/>
    <n v="0"/>
    <n v="0"/>
    <m/>
    <n v="1"/>
    <n v="1"/>
    <n v="0"/>
    <m/>
    <n v="1"/>
  </r>
  <r>
    <x v="9"/>
    <x v="0"/>
    <s v="GGE2.1"/>
    <x v="0"/>
    <m/>
    <x v="1"/>
    <n v="3997"/>
    <s v="lignotuber"/>
    <s v="soil-persistent"/>
    <n v="0"/>
    <n v="0"/>
    <n v="0"/>
    <n v="1"/>
    <n v="0"/>
    <n v="0"/>
    <n v="0"/>
    <n v="0"/>
    <m/>
    <n v="0"/>
    <n v="0"/>
    <n v="0"/>
    <m/>
    <s v=""/>
  </r>
  <r>
    <x v="9"/>
    <x v="0"/>
    <s v="GGE2.1"/>
    <x v="0"/>
    <m/>
    <x v="19"/>
    <n v="6325"/>
    <s v="tussock"/>
    <s v="non-canopy"/>
    <n v="0"/>
    <n v="1"/>
    <n v="0"/>
    <n v="1"/>
    <n v="0"/>
    <n v="0"/>
    <n v="0"/>
    <n v="0"/>
    <m/>
    <n v="1"/>
    <n v="0.5"/>
    <n v="0"/>
    <m/>
    <n v="1"/>
  </r>
  <r>
    <x v="9"/>
    <x v="1"/>
    <s v="GGE2.2"/>
    <x v="0"/>
    <m/>
    <x v="22"/>
    <n v="2516"/>
    <s v="tussock"/>
    <s v="non-canopy"/>
    <n v="0"/>
    <n v="1"/>
    <n v="0"/>
    <n v="0"/>
    <n v="0"/>
    <n v="0"/>
    <n v="0"/>
    <n v="0"/>
    <m/>
    <n v="1"/>
    <n v="1"/>
    <n v="0"/>
    <m/>
    <n v="1"/>
  </r>
  <r>
    <x v="9"/>
    <x v="1"/>
    <s v="GGE2.2"/>
    <x v="0"/>
    <m/>
    <x v="43"/>
    <n v="2302"/>
    <s v="rhizome"/>
    <s v="non-canopy"/>
    <n v="0"/>
    <n v="4"/>
    <n v="0"/>
    <n v="0"/>
    <n v="0"/>
    <n v="0"/>
    <n v="0"/>
    <n v="0"/>
    <m/>
    <n v="4"/>
    <n v="1"/>
    <n v="0"/>
    <m/>
    <n v="1"/>
  </r>
  <r>
    <x v="9"/>
    <x v="1"/>
    <s v="GGE2.2"/>
    <x v="0"/>
    <m/>
    <x v="19"/>
    <n v="6325"/>
    <s v="rhizome"/>
    <s v="non-canopy"/>
    <n v="0"/>
    <n v="0"/>
    <n v="0"/>
    <n v="3"/>
    <n v="0"/>
    <n v="0"/>
    <n v="0"/>
    <n v="0"/>
    <m/>
    <n v="0"/>
    <n v="0"/>
    <n v="0"/>
    <m/>
    <s v=""/>
  </r>
  <r>
    <x v="9"/>
    <x v="1"/>
    <s v="GGE2.2"/>
    <x v="0"/>
    <m/>
    <x v="1"/>
    <n v="3997"/>
    <s v="lignotuber"/>
    <s v="soil-persistent"/>
    <n v="0"/>
    <n v="0"/>
    <n v="0"/>
    <n v="1"/>
    <n v="0"/>
    <n v="0"/>
    <n v="0"/>
    <n v="0"/>
    <m/>
    <n v="0"/>
    <n v="0"/>
    <n v="0"/>
    <m/>
    <s v=""/>
  </r>
  <r>
    <x v="9"/>
    <x v="1"/>
    <s v="GGE2.2"/>
    <x v="0"/>
    <m/>
    <x v="16"/>
    <n v="2603"/>
    <s v="basal"/>
    <s v="soil-persistent"/>
    <n v="0"/>
    <n v="0"/>
    <n v="0"/>
    <n v="2"/>
    <n v="0"/>
    <n v="0"/>
    <n v="0"/>
    <n v="0"/>
    <m/>
    <n v="0"/>
    <n v="0"/>
    <n v="0"/>
    <m/>
    <s v=""/>
  </r>
  <r>
    <x v="9"/>
    <x v="2"/>
    <s v="GGE2.3"/>
    <x v="0"/>
    <m/>
    <x v="19"/>
    <n v="6325"/>
    <s v="tussock"/>
    <s v="non-canopy"/>
    <n v="0"/>
    <n v="3"/>
    <n v="0"/>
    <n v="2"/>
    <n v="0"/>
    <n v="0"/>
    <n v="0"/>
    <n v="0"/>
    <m/>
    <n v="3"/>
    <n v="0.6"/>
    <n v="0"/>
    <m/>
    <n v="1"/>
  </r>
  <r>
    <x v="9"/>
    <x v="2"/>
    <s v="GGE2.3"/>
    <x v="0"/>
    <m/>
    <x v="0"/>
    <n v="7766"/>
    <s v="lignotuber"/>
    <s v="canopy"/>
    <n v="0"/>
    <n v="0"/>
    <n v="0"/>
    <n v="3"/>
    <n v="0"/>
    <n v="0"/>
    <n v="0"/>
    <n v="0"/>
    <m/>
    <n v="0"/>
    <n v="0"/>
    <n v="0"/>
    <m/>
    <s v=""/>
  </r>
  <r>
    <x v="9"/>
    <x v="2"/>
    <s v="GGE2.3"/>
    <x v="0"/>
    <m/>
    <x v="1"/>
    <n v="3997"/>
    <s v="lignotuber"/>
    <s v="soil-persistent"/>
    <n v="0"/>
    <n v="0"/>
    <n v="0"/>
    <n v="0"/>
    <n v="0"/>
    <n v="1"/>
    <n v="0"/>
    <n v="0"/>
    <m/>
    <n v="1"/>
    <e v="#DIV/0!"/>
    <e v="#DIV/0!"/>
    <m/>
    <n v="1"/>
  </r>
  <r>
    <x v="9"/>
    <x v="2"/>
    <s v="GGE2.3"/>
    <x v="0"/>
    <m/>
    <x v="43"/>
    <n v="2302"/>
    <s v="rhizome"/>
    <s v="non-canopy"/>
    <n v="0"/>
    <n v="7"/>
    <n v="0"/>
    <n v="0"/>
    <n v="0"/>
    <n v="0"/>
    <n v="0"/>
    <n v="0"/>
    <m/>
    <n v="7"/>
    <n v="1"/>
    <n v="0"/>
    <m/>
    <n v="1"/>
  </r>
  <r>
    <x v="9"/>
    <x v="2"/>
    <s v="GGE2.3"/>
    <x v="0"/>
    <m/>
    <x v="22"/>
    <n v="2516"/>
    <s v="tussock"/>
    <s v="non-canopy"/>
    <n v="0"/>
    <n v="2"/>
    <n v="0"/>
    <n v="0"/>
    <n v="0"/>
    <n v="0"/>
    <n v="0"/>
    <n v="0"/>
    <m/>
    <n v="2"/>
    <n v="1"/>
    <n v="0"/>
    <m/>
    <n v="1"/>
  </r>
  <r>
    <x v="9"/>
    <x v="3"/>
    <s v="GGE2.4"/>
    <x v="0"/>
    <m/>
    <x v="0"/>
    <n v="7766"/>
    <s v="lignotuber"/>
    <s v="canopy"/>
    <n v="0"/>
    <n v="0"/>
    <n v="0"/>
    <n v="2"/>
    <n v="0"/>
    <n v="0"/>
    <n v="0"/>
    <n v="0"/>
    <m/>
    <n v="0"/>
    <n v="0"/>
    <n v="0"/>
    <m/>
    <s v=""/>
  </r>
  <r>
    <x v="9"/>
    <x v="3"/>
    <s v="GGE2.4"/>
    <x v="0"/>
    <m/>
    <x v="1"/>
    <n v="3997"/>
    <s v="lignotuber"/>
    <s v="soil-persistent"/>
    <n v="0"/>
    <n v="0"/>
    <n v="0"/>
    <n v="1"/>
    <n v="0"/>
    <n v="0"/>
    <n v="0"/>
    <n v="0"/>
    <m/>
    <n v="0"/>
    <n v="0"/>
    <n v="0"/>
    <m/>
    <s v=""/>
  </r>
  <r>
    <x v="9"/>
    <x v="3"/>
    <s v="GGE2.4"/>
    <x v="0"/>
    <m/>
    <x v="19"/>
    <n v="6325"/>
    <s v="tussock"/>
    <s v="non-canopy"/>
    <n v="0"/>
    <n v="0"/>
    <n v="0"/>
    <n v="1"/>
    <n v="0"/>
    <n v="0"/>
    <n v="0"/>
    <n v="0"/>
    <m/>
    <n v="0"/>
    <n v="0"/>
    <n v="0"/>
    <m/>
    <s v=""/>
  </r>
  <r>
    <x v="9"/>
    <x v="4"/>
    <s v="GGE2.5"/>
    <x v="0"/>
    <m/>
    <x v="0"/>
    <n v="7766"/>
    <s v="lignotuber"/>
    <s v="canopy"/>
    <n v="0"/>
    <n v="0"/>
    <n v="0"/>
    <n v="1"/>
    <n v="0"/>
    <n v="0"/>
    <n v="0"/>
    <n v="0"/>
    <m/>
    <n v="0"/>
    <n v="0"/>
    <n v="0"/>
    <m/>
    <s v=""/>
  </r>
  <r>
    <x v="9"/>
    <x v="4"/>
    <s v="GGE2.5"/>
    <x v="0"/>
    <m/>
    <x v="43"/>
    <n v="2302"/>
    <s v="rhizome"/>
    <s v="soil-persistent"/>
    <n v="0"/>
    <n v="0"/>
    <n v="0"/>
    <n v="2"/>
    <n v="0"/>
    <n v="0"/>
    <n v="0"/>
    <n v="0"/>
    <m/>
    <n v="0"/>
    <n v="0"/>
    <n v="0"/>
    <m/>
    <s v=""/>
  </r>
  <r>
    <x v="9"/>
    <x v="5"/>
    <s v="GGE2.6"/>
    <x v="0"/>
    <m/>
    <x v="0"/>
    <n v="7766"/>
    <s v="lignotuber"/>
    <s v="canopy"/>
    <n v="0"/>
    <n v="0"/>
    <n v="0"/>
    <n v="2"/>
    <n v="0"/>
    <n v="1"/>
    <n v="0"/>
    <n v="0"/>
    <m/>
    <n v="1"/>
    <n v="0"/>
    <n v="0.5"/>
    <m/>
    <n v="1"/>
  </r>
  <r>
    <x v="9"/>
    <x v="5"/>
    <s v="GGE2.6"/>
    <x v="0"/>
    <m/>
    <x v="46"/>
    <n v="2602"/>
    <s v="basal"/>
    <s v="soil-persistent"/>
    <n v="0"/>
    <n v="0"/>
    <n v="0"/>
    <n v="1"/>
    <n v="0"/>
    <n v="0"/>
    <n v="0"/>
    <n v="0"/>
    <m/>
    <n v="0"/>
    <n v="0"/>
    <n v="0"/>
    <m/>
    <s v=""/>
  </r>
  <r>
    <x v="9"/>
    <x v="5"/>
    <s v="GGE2.6"/>
    <x v="0"/>
    <m/>
    <x v="43"/>
    <n v="2302"/>
    <s v="rhizome"/>
    <s v="non-canopy"/>
    <n v="0"/>
    <n v="0"/>
    <n v="0"/>
    <n v="2"/>
    <n v="0"/>
    <n v="0"/>
    <n v="0"/>
    <n v="0"/>
    <m/>
    <n v="0"/>
    <n v="0"/>
    <n v="0"/>
    <m/>
    <s v=""/>
  </r>
  <r>
    <x v="9"/>
    <x v="6"/>
    <s v="GGE2.7"/>
    <x v="0"/>
    <m/>
    <x v="43"/>
    <n v="2302"/>
    <s v="rhizome"/>
    <s v="non-canopy"/>
    <n v="0"/>
    <n v="1"/>
    <n v="0"/>
    <n v="0"/>
    <n v="0"/>
    <n v="0"/>
    <n v="0"/>
    <n v="0"/>
    <m/>
    <n v="1"/>
    <n v="1"/>
    <n v="0"/>
    <m/>
    <n v="1"/>
  </r>
  <r>
    <x v="9"/>
    <x v="6"/>
    <s v="GGE2.7"/>
    <x v="0"/>
    <m/>
    <x v="9"/>
    <n v="8875"/>
    <s v="lignotuber"/>
    <s v="soil-persistent"/>
    <n v="0"/>
    <n v="0"/>
    <n v="0"/>
    <n v="1"/>
    <n v="0"/>
    <n v="0"/>
    <n v="0"/>
    <n v="0"/>
    <m/>
    <n v="0"/>
    <n v="0"/>
    <n v="0"/>
    <m/>
    <s v=""/>
  </r>
  <r>
    <x v="9"/>
    <x v="6"/>
    <s v="GGE2.7"/>
    <x v="0"/>
    <m/>
    <x v="0"/>
    <n v="7766"/>
    <s v="lignotuber"/>
    <s v="canopy"/>
    <n v="0"/>
    <n v="0"/>
    <n v="0"/>
    <n v="1"/>
    <n v="0"/>
    <n v="2"/>
    <n v="0"/>
    <n v="0"/>
    <m/>
    <n v="2"/>
    <n v="0"/>
    <n v="2"/>
    <m/>
    <n v="1"/>
  </r>
  <r>
    <x v="9"/>
    <x v="6"/>
    <s v="GGE2.7"/>
    <x v="0"/>
    <m/>
    <x v="22"/>
    <n v="2516"/>
    <s v="rhizome"/>
    <s v="non-canopy"/>
    <n v="0"/>
    <n v="0"/>
    <n v="0"/>
    <n v="1"/>
    <n v="0"/>
    <n v="0"/>
    <n v="0"/>
    <n v="0"/>
    <m/>
    <n v="0"/>
    <n v="0"/>
    <n v="0"/>
    <m/>
    <s v=""/>
  </r>
  <r>
    <x v="9"/>
    <x v="7"/>
    <s v="GGE2.8"/>
    <x v="0"/>
    <m/>
    <x v="22"/>
    <n v="2516"/>
    <s v="tussock"/>
    <s v="non-canopy"/>
    <n v="0"/>
    <n v="1"/>
    <n v="0"/>
    <n v="2"/>
    <n v="0"/>
    <n v="0"/>
    <n v="0"/>
    <n v="0"/>
    <m/>
    <n v="1"/>
    <n v="0.33333333333333331"/>
    <n v="0"/>
    <m/>
    <n v="1"/>
  </r>
  <r>
    <x v="9"/>
    <x v="7"/>
    <s v="GGE2.8"/>
    <x v="0"/>
    <m/>
    <x v="0"/>
    <n v="7766"/>
    <s v="lignotuber"/>
    <s v="canopy"/>
    <n v="0"/>
    <n v="0"/>
    <n v="0"/>
    <n v="1"/>
    <n v="0"/>
    <n v="0"/>
    <n v="0"/>
    <n v="0"/>
    <m/>
    <n v="0"/>
    <n v="0"/>
    <n v="0"/>
    <m/>
    <s v=""/>
  </r>
  <r>
    <x v="9"/>
    <x v="8"/>
    <s v="GGE2.9"/>
    <x v="0"/>
    <m/>
    <x v="19"/>
    <n v="6325"/>
    <s v="tussock"/>
    <s v="non-canopy"/>
    <n v="0"/>
    <n v="0"/>
    <n v="0"/>
    <n v="1"/>
    <n v="0"/>
    <n v="0"/>
    <n v="0"/>
    <n v="0"/>
    <m/>
    <n v="0"/>
    <n v="0"/>
    <n v="0"/>
    <m/>
    <s v=""/>
  </r>
  <r>
    <x v="9"/>
    <x v="8"/>
    <s v="GGE2.9"/>
    <x v="0"/>
    <m/>
    <x v="70"/>
    <s v="EUCA"/>
    <s v="NA"/>
    <s v="canopy"/>
    <n v="0"/>
    <n v="0"/>
    <n v="0"/>
    <n v="0"/>
    <n v="0"/>
    <n v="1"/>
    <n v="0"/>
    <n v="0"/>
    <m/>
    <n v="1"/>
    <e v="#DIV/0!"/>
    <e v="#DIV/0!"/>
    <m/>
    <n v="1"/>
  </r>
  <r>
    <x v="9"/>
    <x v="8"/>
    <s v="GGE2.9"/>
    <x v="0"/>
    <m/>
    <x v="0"/>
    <n v="7766"/>
    <s v="lignotuber"/>
    <s v="canopy"/>
    <n v="0"/>
    <n v="0"/>
    <n v="0"/>
    <n v="0"/>
    <n v="0"/>
    <n v="5"/>
    <n v="0"/>
    <n v="0"/>
    <m/>
    <n v="5"/>
    <e v="#DIV/0!"/>
    <e v="#DIV/0!"/>
    <m/>
    <n v="1"/>
  </r>
  <r>
    <x v="9"/>
    <x v="9"/>
    <s v="GGE2.10"/>
    <x v="0"/>
    <m/>
    <x v="9"/>
    <n v="8875"/>
    <s v="lignotuber"/>
    <s v="soil-persistent"/>
    <n v="0"/>
    <n v="0"/>
    <n v="0"/>
    <n v="1"/>
    <n v="0"/>
    <n v="0"/>
    <n v="0"/>
    <n v="0"/>
    <m/>
    <n v="0"/>
    <n v="0"/>
    <n v="0"/>
    <m/>
    <s v=""/>
  </r>
  <r>
    <x v="9"/>
    <x v="9"/>
    <s v="GGE2.10"/>
    <x v="0"/>
    <m/>
    <x v="0"/>
    <n v="7766"/>
    <s v="lignotuber"/>
    <s v="canopy"/>
    <n v="0"/>
    <n v="0"/>
    <n v="0"/>
    <n v="0"/>
    <n v="0"/>
    <n v="1"/>
    <n v="0"/>
    <n v="0"/>
    <m/>
    <n v="1"/>
    <e v="#DIV/0!"/>
    <e v="#DIV/0!"/>
    <m/>
    <n v="1"/>
  </r>
  <r>
    <x v="9"/>
    <x v="10"/>
    <s v="GGE2.11"/>
    <x v="0"/>
    <m/>
    <x v="43"/>
    <n v="2302"/>
    <s v="rhizome"/>
    <s v="non-canopy"/>
    <n v="0"/>
    <n v="5"/>
    <n v="0"/>
    <n v="0"/>
    <n v="0"/>
    <n v="1"/>
    <n v="0"/>
    <n v="0"/>
    <m/>
    <n v="6"/>
    <n v="1"/>
    <n v="0.2"/>
    <m/>
    <n v="1"/>
  </r>
  <r>
    <x v="9"/>
    <x v="10"/>
    <s v="GGE2.11"/>
    <x v="0"/>
    <m/>
    <x v="9"/>
    <n v="8875"/>
    <s v="lignotuber"/>
    <s v="soil-persistent"/>
    <n v="0"/>
    <n v="0"/>
    <n v="0"/>
    <n v="1"/>
    <n v="0"/>
    <n v="0"/>
    <n v="0"/>
    <n v="0"/>
    <m/>
    <n v="0"/>
    <n v="0"/>
    <n v="0"/>
    <m/>
    <s v=""/>
  </r>
  <r>
    <x v="9"/>
    <x v="10"/>
    <s v="GGE2.11"/>
    <x v="0"/>
    <m/>
    <x v="0"/>
    <n v="7766"/>
    <s v="lignotuber"/>
    <s v="canopy"/>
    <n v="0"/>
    <n v="0"/>
    <n v="0"/>
    <n v="0"/>
    <n v="0"/>
    <n v="12"/>
    <n v="0"/>
    <n v="0"/>
    <m/>
    <n v="12"/>
    <e v="#DIV/0!"/>
    <e v="#DIV/0!"/>
    <m/>
    <n v="1"/>
  </r>
  <r>
    <x v="9"/>
    <x v="11"/>
    <s v="GGE2.12"/>
    <x v="0"/>
    <m/>
    <x v="0"/>
    <n v="7766"/>
    <s v="lignotuber"/>
    <s v="canopy"/>
    <n v="0"/>
    <n v="0"/>
    <n v="0"/>
    <n v="2"/>
    <n v="0"/>
    <n v="17"/>
    <n v="0"/>
    <n v="0"/>
    <m/>
    <n v="17"/>
    <n v="0"/>
    <n v="8.5"/>
    <m/>
    <n v="1"/>
  </r>
  <r>
    <x v="9"/>
    <x v="11"/>
    <s v="GGE2.12"/>
    <x v="0"/>
    <m/>
    <x v="9"/>
    <n v="8875"/>
    <s v="lignotuber"/>
    <s v="soil-persistent"/>
    <n v="0"/>
    <n v="0"/>
    <n v="0"/>
    <n v="1"/>
    <n v="0"/>
    <n v="0"/>
    <n v="0"/>
    <n v="0"/>
    <m/>
    <n v="0"/>
    <n v="0"/>
    <n v="0"/>
    <m/>
    <s v=""/>
  </r>
  <r>
    <x v="9"/>
    <x v="11"/>
    <s v="GGE2.12"/>
    <x v="0"/>
    <m/>
    <x v="71"/>
    <n v="2014"/>
    <s v="NA"/>
    <s v="canopy"/>
    <n v="0"/>
    <n v="0"/>
    <n v="0"/>
    <n v="0"/>
    <n v="0"/>
    <n v="1"/>
    <n v="0"/>
    <n v="0"/>
    <m/>
    <n v="1"/>
    <e v="#DIV/0!"/>
    <e v="#DIV/0!"/>
    <m/>
    <n v="1"/>
  </r>
  <r>
    <x v="9"/>
    <x v="12"/>
    <s v="GGE2.13"/>
    <x v="0"/>
    <m/>
    <x v="9"/>
    <n v="8875"/>
    <s v="lignotuber"/>
    <s v="soil-persistent"/>
    <n v="0"/>
    <n v="0"/>
    <n v="0"/>
    <n v="1"/>
    <n v="0"/>
    <n v="0"/>
    <n v="0"/>
    <n v="0"/>
    <m/>
    <n v="0"/>
    <n v="0"/>
    <n v="0"/>
    <m/>
    <s v=""/>
  </r>
  <r>
    <x v="9"/>
    <x v="12"/>
    <s v="GGE2.13"/>
    <x v="0"/>
    <m/>
    <x v="0"/>
    <n v="7766"/>
    <s v="lignotuber"/>
    <s v="canopy"/>
    <n v="0"/>
    <n v="0"/>
    <n v="0"/>
    <n v="2"/>
    <n v="0"/>
    <n v="14"/>
    <n v="0"/>
    <n v="0"/>
    <m/>
    <n v="14"/>
    <n v="0"/>
    <n v="7"/>
    <m/>
    <n v="1"/>
  </r>
  <r>
    <x v="9"/>
    <x v="13"/>
    <s v="GGE2.14"/>
    <x v="0"/>
    <m/>
    <x v="1"/>
    <n v="3997"/>
    <s v="lignotuber"/>
    <s v="soil-persistent"/>
    <n v="0"/>
    <n v="0"/>
    <n v="0"/>
    <n v="1"/>
    <n v="0"/>
    <n v="0"/>
    <n v="0"/>
    <n v="0"/>
    <m/>
    <n v="0"/>
    <n v="0"/>
    <n v="0"/>
    <m/>
    <s v=""/>
  </r>
  <r>
    <x v="9"/>
    <x v="13"/>
    <s v="GGE2.14"/>
    <x v="0"/>
    <m/>
    <x v="0"/>
    <n v="7766"/>
    <s v="lignotuber"/>
    <s v="canopy"/>
    <n v="0"/>
    <n v="0"/>
    <n v="0"/>
    <n v="2"/>
    <n v="0"/>
    <n v="10"/>
    <n v="0"/>
    <n v="0"/>
    <m/>
    <n v="10"/>
    <n v="0"/>
    <n v="5"/>
    <m/>
    <n v="1"/>
  </r>
  <r>
    <x v="9"/>
    <x v="13"/>
    <s v="GGE2.14"/>
    <x v="0"/>
    <m/>
    <x v="43"/>
    <n v="2302"/>
    <s v="rhizome"/>
    <s v="non-canopy"/>
    <n v="0"/>
    <n v="2"/>
    <n v="0"/>
    <n v="1"/>
    <n v="0"/>
    <n v="0"/>
    <n v="0"/>
    <n v="0"/>
    <m/>
    <n v="2"/>
    <n v="0.66666666666666663"/>
    <n v="0"/>
    <m/>
    <n v="1"/>
  </r>
  <r>
    <x v="9"/>
    <x v="14"/>
    <s v="GGE2.15"/>
    <x v="0"/>
    <m/>
    <x v="0"/>
    <n v="7766"/>
    <s v="lignotuber"/>
    <s v="canopy"/>
    <n v="0"/>
    <n v="0"/>
    <n v="0"/>
    <n v="2"/>
    <n v="0"/>
    <n v="10"/>
    <n v="0"/>
    <n v="0"/>
    <m/>
    <n v="10"/>
    <n v="0"/>
    <n v="5"/>
    <m/>
    <n v="1"/>
  </r>
  <r>
    <x v="9"/>
    <x v="14"/>
    <s v="GGE2.15"/>
    <x v="0"/>
    <m/>
    <x v="43"/>
    <n v="2302"/>
    <s v="rhizome"/>
    <s v="non-canopy"/>
    <n v="0"/>
    <n v="3"/>
    <n v="0"/>
    <n v="0"/>
    <n v="0"/>
    <n v="0"/>
    <n v="0"/>
    <n v="0"/>
    <m/>
    <n v="3"/>
    <n v="1"/>
    <n v="0"/>
    <m/>
    <n v="1"/>
  </r>
  <r>
    <x v="9"/>
    <x v="15"/>
    <s v="GGE2.16"/>
    <x v="0"/>
    <m/>
    <x v="43"/>
    <n v="2302"/>
    <s v="rhizome"/>
    <s v="non-canopy"/>
    <n v="0"/>
    <n v="12"/>
    <n v="0"/>
    <n v="0"/>
    <n v="0"/>
    <n v="0"/>
    <n v="0"/>
    <n v="0"/>
    <m/>
    <n v="12"/>
    <n v="1"/>
    <n v="0"/>
    <m/>
    <n v="1"/>
  </r>
  <r>
    <x v="9"/>
    <x v="15"/>
    <s v="GGE2.16"/>
    <x v="0"/>
    <m/>
    <x v="0"/>
    <n v="7766"/>
    <s v="lignotuber"/>
    <s v="canopy"/>
    <n v="0"/>
    <n v="0"/>
    <n v="0"/>
    <n v="4"/>
    <n v="0"/>
    <n v="2"/>
    <n v="0"/>
    <n v="0"/>
    <m/>
    <n v="2"/>
    <n v="0"/>
    <n v="0.5"/>
    <m/>
    <n v="1"/>
  </r>
  <r>
    <x v="9"/>
    <x v="16"/>
    <s v="GGE2.17"/>
    <x v="0"/>
    <m/>
    <x v="9"/>
    <n v="8875"/>
    <s v="lignotuber"/>
    <s v="s"/>
    <n v="0"/>
    <n v="0"/>
    <n v="0"/>
    <n v="1"/>
    <n v="0"/>
    <n v="0"/>
    <n v="0"/>
    <n v="0"/>
    <m/>
    <n v="0"/>
    <n v="0"/>
    <n v="0"/>
    <m/>
    <s v=""/>
  </r>
  <r>
    <x v="9"/>
    <x v="16"/>
    <s v="GGE2.17"/>
    <x v="0"/>
    <m/>
    <x v="19"/>
    <n v="6325"/>
    <s v="tussock"/>
    <s v="non-canopy"/>
    <n v="0"/>
    <n v="0"/>
    <n v="0"/>
    <n v="1"/>
    <n v="0"/>
    <n v="0"/>
    <n v="0"/>
    <n v="0"/>
    <m/>
    <n v="0"/>
    <n v="0"/>
    <n v="0"/>
    <m/>
    <s v=""/>
  </r>
  <r>
    <x v="9"/>
    <x v="16"/>
    <s v="GGE2.17"/>
    <x v="0"/>
    <m/>
    <x v="43"/>
    <n v="2302"/>
    <s v="rhizome"/>
    <s v="non-canopy"/>
    <n v="0"/>
    <n v="20"/>
    <n v="0"/>
    <n v="0"/>
    <n v="0"/>
    <n v="0"/>
    <n v="0"/>
    <n v="0"/>
    <m/>
    <n v="20"/>
    <n v="1"/>
    <n v="0"/>
    <m/>
    <n v="1"/>
  </r>
  <r>
    <x v="9"/>
    <x v="16"/>
    <s v="GGE2.17"/>
    <x v="0"/>
    <m/>
    <x v="0"/>
    <n v="7766"/>
    <s v="lignotuber"/>
    <s v="canopy"/>
    <n v="0"/>
    <n v="0"/>
    <n v="0"/>
    <n v="0"/>
    <n v="0"/>
    <n v="2"/>
    <n v="0"/>
    <n v="0"/>
    <m/>
    <n v="2"/>
    <e v="#DIV/0!"/>
    <e v="#DIV/0!"/>
    <m/>
    <n v="1"/>
  </r>
  <r>
    <x v="9"/>
    <x v="17"/>
    <s v="GGE2.18"/>
    <x v="0"/>
    <m/>
    <x v="19"/>
    <n v="6325"/>
    <s v="tussock"/>
    <s v="non-canopy"/>
    <n v="0"/>
    <n v="0"/>
    <n v="0"/>
    <n v="1"/>
    <n v="0"/>
    <n v="0"/>
    <n v="0"/>
    <n v="0"/>
    <m/>
    <n v="0"/>
    <n v="0"/>
    <n v="0"/>
    <m/>
    <s v=""/>
  </r>
  <r>
    <x v="9"/>
    <x v="17"/>
    <s v="GGE2.18"/>
    <x v="0"/>
    <m/>
    <x v="43"/>
    <n v="2302"/>
    <s v="rhizome"/>
    <s v="non-canopy"/>
    <n v="0"/>
    <n v="8"/>
    <n v="0"/>
    <n v="1"/>
    <n v="0"/>
    <n v="0"/>
    <n v="0"/>
    <n v="0"/>
    <m/>
    <n v="8"/>
    <n v="0.88888888888888884"/>
    <n v="0"/>
    <m/>
    <n v="1"/>
  </r>
  <r>
    <x v="9"/>
    <x v="17"/>
    <s v="GGE2.18"/>
    <x v="0"/>
    <m/>
    <x v="0"/>
    <n v="7766"/>
    <s v="lignotuber"/>
    <s v="canopy"/>
    <n v="0"/>
    <n v="0"/>
    <n v="0"/>
    <n v="0"/>
    <n v="0"/>
    <n v="1"/>
    <n v="0"/>
    <n v="0"/>
    <m/>
    <n v="1"/>
    <e v="#DIV/0!"/>
    <e v="#DIV/0!"/>
    <m/>
    <n v="1"/>
  </r>
  <r>
    <x v="9"/>
    <x v="18"/>
    <s v="GGE2.19"/>
    <x v="0"/>
    <m/>
    <x v="9"/>
    <n v="8875"/>
    <s v="lignotuber"/>
    <s v="soil-persistent"/>
    <n v="0"/>
    <n v="0"/>
    <n v="0"/>
    <n v="1"/>
    <n v="0"/>
    <n v="1"/>
    <n v="0"/>
    <n v="0"/>
    <m/>
    <n v="1"/>
    <n v="0"/>
    <n v="1"/>
    <m/>
    <n v="1"/>
  </r>
  <r>
    <x v="9"/>
    <x v="18"/>
    <s v="GGE2.19"/>
    <x v="0"/>
    <m/>
    <x v="0"/>
    <n v="7766"/>
    <s v="lignotuber"/>
    <s v="canopy"/>
    <n v="0"/>
    <n v="0"/>
    <n v="0"/>
    <n v="1"/>
    <n v="0"/>
    <n v="6"/>
    <n v="0"/>
    <n v="0"/>
    <m/>
    <n v="6"/>
    <n v="0"/>
    <n v="6"/>
    <m/>
    <n v="1"/>
  </r>
  <r>
    <x v="9"/>
    <x v="18"/>
    <s v="GGE2.19"/>
    <x v="0"/>
    <m/>
    <x v="43"/>
    <n v="2302"/>
    <s v="rhizome"/>
    <s v="non-canopy"/>
    <n v="0"/>
    <n v="5"/>
    <n v="0"/>
    <n v="0"/>
    <n v="0"/>
    <n v="0"/>
    <n v="0"/>
    <n v="0"/>
    <m/>
    <n v="5"/>
    <n v="1"/>
    <n v="0"/>
    <m/>
    <n v="1"/>
  </r>
  <r>
    <x v="9"/>
    <x v="18"/>
    <s v="GGE2.19"/>
    <x v="0"/>
    <m/>
    <x v="19"/>
    <n v="6325"/>
    <s v="tussock"/>
    <s v="non-canopy"/>
    <n v="0"/>
    <n v="0"/>
    <n v="0"/>
    <n v="1"/>
    <n v="0"/>
    <n v="0"/>
    <n v="0"/>
    <n v="0"/>
    <m/>
    <n v="0"/>
    <n v="0"/>
    <n v="0"/>
    <m/>
    <s v=""/>
  </r>
  <r>
    <x v="9"/>
    <x v="18"/>
    <s v="GGE2.19"/>
    <x v="0"/>
    <m/>
    <x v="72"/>
    <s v="SENE"/>
    <s v="none"/>
    <s v="non-canopy"/>
    <n v="0"/>
    <n v="0"/>
    <n v="0"/>
    <n v="0"/>
    <n v="0"/>
    <n v="1"/>
    <n v="0"/>
    <n v="0"/>
    <m/>
    <n v="1"/>
    <e v="#DIV/0!"/>
    <e v="#DIV/0!"/>
    <m/>
    <n v="1"/>
  </r>
  <r>
    <x v="9"/>
    <x v="19"/>
    <s v="GGE2.20"/>
    <x v="0"/>
    <m/>
    <x v="9"/>
    <n v="8875"/>
    <s v="lignotuber"/>
    <s v="soil-persistent"/>
    <n v="0"/>
    <n v="0"/>
    <n v="0"/>
    <n v="1"/>
    <n v="0"/>
    <n v="0"/>
    <n v="0"/>
    <n v="0"/>
    <m/>
    <n v="0"/>
    <n v="0"/>
    <n v="0"/>
    <m/>
    <s v=""/>
  </r>
  <r>
    <x v="9"/>
    <x v="19"/>
    <s v="GGE2.20"/>
    <x v="0"/>
    <m/>
    <x v="43"/>
    <n v="2302"/>
    <s v="rhizome"/>
    <s v="non-canopy"/>
    <n v="0"/>
    <n v="12"/>
    <n v="0"/>
    <n v="0"/>
    <n v="0"/>
    <n v="0"/>
    <n v="0"/>
    <n v="0"/>
    <m/>
    <n v="12"/>
    <n v="1"/>
    <n v="0"/>
    <m/>
    <n v="1"/>
  </r>
  <r>
    <x v="9"/>
    <x v="19"/>
    <s v="GGE2.20"/>
    <x v="0"/>
    <m/>
    <x v="0"/>
    <n v="7766"/>
    <s v="lignotuber"/>
    <s v="canopy"/>
    <n v="0"/>
    <n v="0"/>
    <n v="0"/>
    <n v="0"/>
    <n v="0"/>
    <n v="1"/>
    <n v="0"/>
    <n v="0"/>
    <m/>
    <n v="1"/>
    <e v="#DIV/0!"/>
    <e v="#DIV/0!"/>
    <m/>
    <n v="1"/>
  </r>
  <r>
    <x v="10"/>
    <x v="0"/>
    <s v="GGW1.1"/>
    <x v="0"/>
    <m/>
    <x v="0"/>
    <n v="7766"/>
    <s v="rhizome"/>
    <s v="canopy"/>
    <n v="0"/>
    <n v="0"/>
    <n v="0"/>
    <n v="4"/>
    <n v="0"/>
    <n v="0"/>
    <n v="0"/>
    <n v="0"/>
    <m/>
    <n v="0"/>
    <n v="0"/>
    <n v="0"/>
    <m/>
    <s v=""/>
  </r>
  <r>
    <x v="10"/>
    <x v="0"/>
    <s v="GGW1.1"/>
    <x v="0"/>
    <m/>
    <x v="46"/>
    <n v="2602"/>
    <s v="none"/>
    <s v="soil-persistent"/>
    <n v="0"/>
    <n v="0"/>
    <n v="0"/>
    <n v="3"/>
    <n v="0"/>
    <n v="0"/>
    <n v="0"/>
    <n v="0"/>
    <m/>
    <n v="0"/>
    <n v="0"/>
    <n v="0"/>
    <m/>
    <s v=""/>
  </r>
  <r>
    <x v="10"/>
    <x v="0"/>
    <s v="GGW1.1"/>
    <x v="0"/>
    <m/>
    <x v="19"/>
    <n v="6325"/>
    <s v="tussock"/>
    <s v="non-canopy"/>
    <n v="0"/>
    <n v="1"/>
    <n v="0"/>
    <n v="0"/>
    <n v="0"/>
    <n v="0"/>
    <n v="0"/>
    <n v="0"/>
    <m/>
    <n v="1"/>
    <n v="1"/>
    <n v="0"/>
    <m/>
    <n v="1"/>
  </r>
  <r>
    <x v="10"/>
    <x v="1"/>
    <s v="GGW1.2"/>
    <x v="0"/>
    <m/>
    <x v="0"/>
    <n v="7766"/>
    <s v="lignotuber"/>
    <s v="canopy"/>
    <n v="0"/>
    <n v="0"/>
    <n v="0"/>
    <n v="3"/>
    <n v="0"/>
    <n v="0"/>
    <n v="0"/>
    <n v="0"/>
    <m/>
    <n v="0"/>
    <n v="0"/>
    <n v="0"/>
    <m/>
    <s v=""/>
  </r>
  <r>
    <x v="10"/>
    <x v="1"/>
    <s v="GGW1.2"/>
    <x v="0"/>
    <m/>
    <x v="10"/>
    <n v="2469"/>
    <s v="rhizome"/>
    <s v="non-canopy"/>
    <n v="0"/>
    <n v="1"/>
    <n v="0"/>
    <n v="2"/>
    <n v="0"/>
    <n v="0"/>
    <n v="0"/>
    <n v="0"/>
    <m/>
    <n v="1"/>
    <n v="0.33333333333333331"/>
    <n v="0"/>
    <m/>
    <n v="1"/>
  </r>
  <r>
    <x v="10"/>
    <x v="1"/>
    <s v="GGW1.2"/>
    <x v="0"/>
    <m/>
    <x v="46"/>
    <n v="2602"/>
    <s v="none"/>
    <s v="soil-persistent"/>
    <n v="0"/>
    <n v="0"/>
    <n v="0"/>
    <n v="2"/>
    <n v="0"/>
    <n v="0"/>
    <n v="0"/>
    <n v="0"/>
    <m/>
    <n v="0"/>
    <n v="0"/>
    <n v="0"/>
    <m/>
    <s v=""/>
  </r>
  <r>
    <x v="10"/>
    <x v="2"/>
    <s v="GGW1.3"/>
    <x v="0"/>
    <m/>
    <x v="0"/>
    <n v="7766"/>
    <s v="lignotuber"/>
    <s v="canopy"/>
    <n v="0"/>
    <n v="0"/>
    <n v="0"/>
    <n v="3"/>
    <n v="0"/>
    <n v="0"/>
    <n v="0"/>
    <n v="0"/>
    <m/>
    <n v="0"/>
    <n v="0"/>
    <n v="0"/>
    <m/>
    <s v=""/>
  </r>
  <r>
    <x v="10"/>
    <x v="2"/>
    <s v="GGW1.3"/>
    <x v="0"/>
    <m/>
    <x v="1"/>
    <n v="3997"/>
    <s v="lignotuber"/>
    <s v="soil-persistent"/>
    <n v="0"/>
    <n v="2"/>
    <n v="0"/>
    <n v="2"/>
    <n v="0"/>
    <n v="0"/>
    <n v="0"/>
    <n v="0"/>
    <m/>
    <n v="2"/>
    <n v="0.5"/>
    <n v="0"/>
    <m/>
    <n v="1"/>
  </r>
  <r>
    <x v="10"/>
    <x v="2"/>
    <s v="GGW1.3"/>
    <x v="0"/>
    <m/>
    <x v="19"/>
    <n v="6325"/>
    <s v="tussock"/>
    <s v="non-canopy"/>
    <n v="0"/>
    <n v="1"/>
    <n v="0"/>
    <n v="0"/>
    <n v="0"/>
    <n v="0"/>
    <n v="0"/>
    <n v="0"/>
    <m/>
    <n v="1"/>
    <n v="1"/>
    <n v="0"/>
    <m/>
    <n v="1"/>
  </r>
  <r>
    <x v="10"/>
    <x v="2"/>
    <s v="GGW1.3"/>
    <x v="0"/>
    <m/>
    <x v="10"/>
    <n v="2469"/>
    <s v="rhizome"/>
    <s v="non-canopy"/>
    <n v="0"/>
    <n v="1"/>
    <n v="0"/>
    <n v="0"/>
    <n v="0"/>
    <n v="0"/>
    <n v="0"/>
    <n v="0"/>
    <m/>
    <n v="1"/>
    <n v="1"/>
    <n v="0"/>
    <m/>
    <n v="1"/>
  </r>
  <r>
    <x v="10"/>
    <x v="3"/>
    <s v="GGW1.4"/>
    <x v="0"/>
    <m/>
    <x v="10"/>
    <n v="2469"/>
    <s v="rhizome"/>
    <s v="non-canopy"/>
    <n v="0"/>
    <n v="0"/>
    <n v="0"/>
    <n v="5"/>
    <n v="0"/>
    <n v="0"/>
    <n v="0"/>
    <n v="0"/>
    <m/>
    <n v="0"/>
    <n v="0"/>
    <n v="0"/>
    <m/>
    <s v=""/>
  </r>
  <r>
    <x v="10"/>
    <x v="3"/>
    <s v="GGW1.4"/>
    <x v="0"/>
    <m/>
    <x v="1"/>
    <n v="3997"/>
    <s v="lignotuber"/>
    <s v="soil-persistent"/>
    <n v="0"/>
    <n v="3"/>
    <n v="0"/>
    <n v="2"/>
    <n v="0"/>
    <n v="0"/>
    <n v="0"/>
    <n v="0"/>
    <m/>
    <n v="3"/>
    <n v="0.6"/>
    <n v="0"/>
    <m/>
    <n v="1"/>
  </r>
  <r>
    <x v="10"/>
    <x v="3"/>
    <s v="GGW1.4"/>
    <x v="0"/>
    <m/>
    <x v="0"/>
    <n v="7766"/>
    <s v="lignotuber"/>
    <s v="canopy"/>
    <n v="0"/>
    <n v="1"/>
    <n v="0"/>
    <n v="1"/>
    <n v="0"/>
    <n v="0"/>
    <n v="0"/>
    <n v="0"/>
    <m/>
    <n v="1"/>
    <n v="0.5"/>
    <n v="0"/>
    <m/>
    <n v="1"/>
  </r>
  <r>
    <x v="10"/>
    <x v="3"/>
    <s v="GGW1.4"/>
    <x v="0"/>
    <m/>
    <x v="17"/>
    <n v="5532"/>
    <s v="rhizome"/>
    <s v="non-canopy"/>
    <n v="0"/>
    <n v="5"/>
    <n v="0"/>
    <s v="NA"/>
    <n v="0"/>
    <s v="NA"/>
    <s v="NA"/>
    <s v="NA"/>
    <m/>
    <n v="5"/>
    <e v="#VALUE!"/>
    <e v="#VALUE!"/>
    <m/>
    <n v="1"/>
  </r>
  <r>
    <x v="10"/>
    <x v="4"/>
    <s v="GGW1.5"/>
    <x v="0"/>
    <m/>
    <x v="1"/>
    <n v="3997"/>
    <s v="lignotuber"/>
    <s v="soil-persistent"/>
    <n v="0"/>
    <n v="4"/>
    <n v="0"/>
    <n v="2"/>
    <n v="0"/>
    <n v="0"/>
    <n v="0"/>
    <n v="0"/>
    <m/>
    <n v="4"/>
    <n v="0.66666666666666663"/>
    <n v="0"/>
    <m/>
    <n v="1"/>
  </r>
  <r>
    <x v="10"/>
    <x v="4"/>
    <s v="GGW1.5"/>
    <x v="0"/>
    <m/>
    <x v="69"/>
    <n v="7970"/>
    <s v="lignotuber"/>
    <s v="canopy"/>
    <n v="0"/>
    <n v="1"/>
    <n v="0"/>
    <n v="0"/>
    <n v="0"/>
    <n v="0"/>
    <n v="0"/>
    <n v="0"/>
    <m/>
    <n v="1"/>
    <n v="1"/>
    <n v="0"/>
    <m/>
    <n v="1"/>
  </r>
  <r>
    <x v="10"/>
    <x v="4"/>
    <s v="GGW1.5"/>
    <x v="0"/>
    <m/>
    <x v="46"/>
    <n v="2602"/>
    <s v="none"/>
    <s v="soil-persistent"/>
    <n v="0"/>
    <n v="0"/>
    <n v="0"/>
    <n v="3"/>
    <n v="0"/>
    <n v="0"/>
    <n v="0"/>
    <n v="0"/>
    <m/>
    <n v="0"/>
    <n v="0"/>
    <n v="0"/>
    <m/>
    <s v=""/>
  </r>
  <r>
    <x v="10"/>
    <x v="4"/>
    <s v="GGW1.5"/>
    <x v="0"/>
    <m/>
    <x v="3"/>
    <n v="3174"/>
    <s v="rhizome"/>
    <s v="soil-persistent"/>
    <n v="0"/>
    <n v="21"/>
    <n v="0"/>
    <s v="NA"/>
    <n v="0"/>
    <n v="0"/>
    <n v="0"/>
    <n v="0"/>
    <m/>
    <n v="21"/>
    <e v="#VALUE!"/>
    <e v="#VALUE!"/>
    <m/>
    <n v="1"/>
  </r>
  <r>
    <x v="10"/>
    <x v="4"/>
    <s v="GGW1.5"/>
    <x v="0"/>
    <m/>
    <x v="29"/>
    <n v="10605"/>
    <s v="rhizome"/>
    <s v="non-canopy"/>
    <n v="0"/>
    <n v="1"/>
    <n v="0"/>
    <s v="NA"/>
    <n v="0"/>
    <s v="NA"/>
    <s v="NA"/>
    <s v="NA"/>
    <m/>
    <n v="1"/>
    <e v="#VALUE!"/>
    <e v="#VALUE!"/>
    <m/>
    <n v="1"/>
  </r>
  <r>
    <x v="10"/>
    <x v="4"/>
    <s v="GGW1.5"/>
    <x v="0"/>
    <m/>
    <x v="7"/>
    <n v="5541"/>
    <s v="rhizome"/>
    <s v="non-canopy"/>
    <n v="0"/>
    <n v="3"/>
    <n v="0"/>
    <n v="0"/>
    <n v="0"/>
    <n v="0"/>
    <n v="0"/>
    <n v="0"/>
    <m/>
    <n v="3"/>
    <n v="1"/>
    <n v="0"/>
    <m/>
    <n v="1"/>
  </r>
  <r>
    <x v="10"/>
    <x v="4"/>
    <s v="GGW1.5"/>
    <x v="0"/>
    <m/>
    <x v="73"/>
    <n v="6322"/>
    <s v="tussock"/>
    <s v="non-canopy"/>
    <n v="0"/>
    <n v="1"/>
    <n v="0"/>
    <n v="0"/>
    <n v="0"/>
    <n v="0"/>
    <n v="0"/>
    <n v="0"/>
    <m/>
    <n v="1"/>
    <n v="1"/>
    <n v="0"/>
    <m/>
    <n v="1"/>
  </r>
  <r>
    <x v="10"/>
    <x v="5"/>
    <s v="GGW1.6"/>
    <x v="0"/>
    <m/>
    <x v="1"/>
    <n v="3997"/>
    <s v="lignotuber"/>
    <s v="soil-persistent"/>
    <n v="0"/>
    <n v="3"/>
    <n v="0"/>
    <n v="0"/>
    <n v="0"/>
    <n v="0"/>
    <n v="0"/>
    <n v="0"/>
    <m/>
    <n v="3"/>
    <n v="1"/>
    <n v="0"/>
    <m/>
    <n v="1"/>
  </r>
  <r>
    <x v="10"/>
    <x v="5"/>
    <s v="GGW1.6"/>
    <x v="0"/>
    <m/>
    <x v="29"/>
    <n v="10605"/>
    <s v="rhizome"/>
    <s v="non-canopy"/>
    <n v="0"/>
    <n v="2"/>
    <n v="0"/>
    <s v="NA"/>
    <n v="0"/>
    <s v="NA"/>
    <s v="NA"/>
    <s v="NA"/>
    <m/>
    <n v="2"/>
    <e v="#VALUE!"/>
    <e v="#VALUE!"/>
    <m/>
    <n v="1"/>
  </r>
  <r>
    <x v="10"/>
    <x v="5"/>
    <s v="GGW1.6"/>
    <x v="0"/>
    <m/>
    <x v="7"/>
    <n v="5541"/>
    <s v="tussock"/>
    <s v="non-canopy"/>
    <n v="0"/>
    <n v="3"/>
    <n v="0"/>
    <s v="NA"/>
    <n v="0"/>
    <s v="NA"/>
    <s v="NA"/>
    <s v="NA"/>
    <m/>
    <n v="3"/>
    <e v="#VALUE!"/>
    <e v="#VALUE!"/>
    <m/>
    <n v="1"/>
  </r>
  <r>
    <x v="10"/>
    <x v="5"/>
    <s v="GGW1.6"/>
    <x v="0"/>
    <m/>
    <x v="74"/>
    <n v="4947"/>
    <s v="tussock"/>
    <s v="non-canopy"/>
    <n v="0"/>
    <n v="1"/>
    <n v="0"/>
    <s v="NA"/>
    <n v="0"/>
    <s v="NA"/>
    <s v="NA"/>
    <s v="NA"/>
    <m/>
    <n v="1"/>
    <e v="#VALUE!"/>
    <e v="#VALUE!"/>
    <m/>
    <n v="1"/>
  </r>
  <r>
    <x v="10"/>
    <x v="5"/>
    <s v="GGW1.6"/>
    <x v="0"/>
    <m/>
    <x v="30"/>
    <n v="2294"/>
    <s v="rhizome"/>
    <s v="non-canopy"/>
    <n v="0"/>
    <n v="1"/>
    <n v="0"/>
    <s v="NA"/>
    <n v="0"/>
    <s v="NA"/>
    <s v="NA"/>
    <s v="NA"/>
    <m/>
    <n v="1"/>
    <e v="#VALUE!"/>
    <e v="#VALUE!"/>
    <m/>
    <n v="1"/>
  </r>
  <r>
    <x v="10"/>
    <x v="5"/>
    <s v="GGW1.6"/>
    <x v="0"/>
    <m/>
    <x v="3"/>
    <n v="3174"/>
    <s v="rhizome"/>
    <s v="soil-persistent"/>
    <n v="0"/>
    <n v="23"/>
    <n v="0"/>
    <s v="NA"/>
    <n v="0"/>
    <n v="0"/>
    <n v="0"/>
    <n v="0"/>
    <m/>
    <n v="23"/>
    <e v="#VALUE!"/>
    <e v="#VALUE!"/>
    <m/>
    <n v="1"/>
  </r>
  <r>
    <x v="10"/>
    <x v="5"/>
    <s v="GGW1.6"/>
    <x v="0"/>
    <m/>
    <x v="9"/>
    <n v="8875"/>
    <s v="lignotuber"/>
    <s v="soil-persistent"/>
    <n v="0"/>
    <n v="0"/>
    <n v="0"/>
    <n v="0"/>
    <n v="0"/>
    <n v="1"/>
    <n v="0"/>
    <n v="0"/>
    <m/>
    <n v="1"/>
    <e v="#DIV/0!"/>
    <e v="#DIV/0!"/>
    <m/>
    <n v="1"/>
  </r>
  <r>
    <x v="10"/>
    <x v="6"/>
    <s v="GGW1.7"/>
    <x v="0"/>
    <m/>
    <x v="1"/>
    <n v="3997"/>
    <s v="lignotuber"/>
    <s v="soil-persistent"/>
    <n v="0"/>
    <n v="6"/>
    <n v="0"/>
    <n v="0"/>
    <n v="0"/>
    <n v="0"/>
    <n v="0"/>
    <n v="0"/>
    <m/>
    <n v="6"/>
    <n v="1"/>
    <n v="0"/>
    <m/>
    <n v="1"/>
  </r>
  <r>
    <x v="10"/>
    <x v="6"/>
    <s v="GGW1.7"/>
    <x v="0"/>
    <m/>
    <x v="10"/>
    <n v="2469"/>
    <s v="rhizome"/>
    <s v="non-canopy"/>
    <n v="0"/>
    <n v="2"/>
    <n v="0"/>
    <n v="0"/>
    <n v="0"/>
    <n v="0"/>
    <n v="0"/>
    <n v="0"/>
    <m/>
    <n v="2"/>
    <n v="1"/>
    <n v="0"/>
    <m/>
    <n v="1"/>
  </r>
  <r>
    <x v="10"/>
    <x v="6"/>
    <s v="GGW1.7"/>
    <x v="0"/>
    <m/>
    <x v="75"/>
    <n v="7501"/>
    <s v="tuber"/>
    <s v="transient"/>
    <n v="0"/>
    <n v="2"/>
    <n v="0"/>
    <n v="0"/>
    <n v="0"/>
    <n v="0"/>
    <n v="0"/>
    <n v="0"/>
    <m/>
    <n v="2"/>
    <n v="1"/>
    <n v="0"/>
    <m/>
    <n v="1"/>
  </r>
  <r>
    <x v="10"/>
    <x v="6"/>
    <s v="GGW1.7"/>
    <x v="0"/>
    <m/>
    <x v="1"/>
    <n v="3997"/>
    <s v="lignotuber"/>
    <s v="soil-persistent"/>
    <n v="0"/>
    <n v="0"/>
    <n v="0"/>
    <n v="3"/>
    <n v="0"/>
    <n v="0"/>
    <n v="0"/>
    <n v="0"/>
    <m/>
    <n v="0"/>
    <n v="0"/>
    <n v="0"/>
    <m/>
    <s v=""/>
  </r>
  <r>
    <x v="10"/>
    <x v="6"/>
    <s v="GGW1.7"/>
    <x v="0"/>
    <m/>
    <x v="46"/>
    <n v="2602"/>
    <s v="none"/>
    <s v="soil-persistent"/>
    <n v="0"/>
    <n v="0"/>
    <n v="0"/>
    <n v="2"/>
    <n v="0"/>
    <n v="0"/>
    <n v="0"/>
    <n v="0"/>
    <m/>
    <n v="0"/>
    <n v="0"/>
    <n v="0"/>
    <m/>
    <s v=""/>
  </r>
  <r>
    <x v="10"/>
    <x v="6"/>
    <s v="GGW1.7"/>
    <x v="0"/>
    <m/>
    <x v="29"/>
    <n v="10605"/>
    <s v="rhizome"/>
    <s v="non-canopy"/>
    <n v="0"/>
    <n v="1"/>
    <n v="0"/>
    <s v="NA"/>
    <n v="0"/>
    <s v="NA"/>
    <s v="NA"/>
    <s v="NA"/>
    <m/>
    <n v="1"/>
    <e v="#VALUE!"/>
    <e v="#VALUE!"/>
    <m/>
    <n v="1"/>
  </r>
  <r>
    <x v="10"/>
    <x v="6"/>
    <s v="GGW1.7"/>
    <x v="0"/>
    <m/>
    <x v="73"/>
    <n v="6322"/>
    <s v="tussock"/>
    <s v="non-canopy"/>
    <n v="0"/>
    <n v="1"/>
    <n v="0"/>
    <s v="NA"/>
    <n v="0"/>
    <s v="NA"/>
    <s v="NA"/>
    <s v="NA"/>
    <m/>
    <n v="1"/>
    <e v="#VALUE!"/>
    <e v="#VALUE!"/>
    <m/>
    <n v="1"/>
  </r>
  <r>
    <x v="10"/>
    <x v="6"/>
    <s v="GGW1.7"/>
    <x v="0"/>
    <m/>
    <x v="7"/>
    <n v="5541"/>
    <s v="tussock"/>
    <s v="non-canopy"/>
    <n v="0"/>
    <n v="3"/>
    <n v="0"/>
    <s v="NA"/>
    <n v="0"/>
    <s v="NA"/>
    <s v="NA"/>
    <s v="NA"/>
    <m/>
    <n v="3"/>
    <e v="#VALUE!"/>
    <e v="#VALUE!"/>
    <m/>
    <n v="1"/>
  </r>
  <r>
    <x v="10"/>
    <x v="6"/>
    <s v="GGW1.7"/>
    <x v="0"/>
    <m/>
    <x v="3"/>
    <n v="3174"/>
    <s v="rhizome"/>
    <s v="soil-persistent"/>
    <n v="0"/>
    <n v="50"/>
    <n v="0"/>
    <s v="NA"/>
    <n v="0"/>
    <n v="0"/>
    <n v="0"/>
    <n v="0"/>
    <m/>
    <n v="50"/>
    <e v="#VALUE!"/>
    <e v="#VALUE!"/>
    <m/>
    <n v="1"/>
  </r>
  <r>
    <x v="10"/>
    <x v="7"/>
    <s v="GGW1.8"/>
    <x v="0"/>
    <m/>
    <x v="19"/>
    <n v="6325"/>
    <s v="tussock"/>
    <s v="non-canopy"/>
    <n v="0"/>
    <n v="1"/>
    <n v="0"/>
    <n v="0"/>
    <n v="0"/>
    <n v="0"/>
    <n v="0"/>
    <n v="0"/>
    <m/>
    <n v="1"/>
    <n v="1"/>
    <n v="0"/>
    <m/>
    <n v="1"/>
  </r>
  <r>
    <x v="10"/>
    <x v="7"/>
    <s v="GGW1.8"/>
    <x v="0"/>
    <m/>
    <x v="3"/>
    <n v="3174"/>
    <s v="rhizome"/>
    <s v="soil-persistent"/>
    <n v="0"/>
    <n v="60"/>
    <n v="0"/>
    <s v="NA"/>
    <n v="0"/>
    <n v="0"/>
    <n v="0"/>
    <n v="0"/>
    <m/>
    <n v="60"/>
    <e v="#VALUE!"/>
    <e v="#VALUE!"/>
    <m/>
    <n v="1"/>
  </r>
  <r>
    <x v="10"/>
    <x v="7"/>
    <s v="GGW1.8"/>
    <x v="0"/>
    <m/>
    <x v="7"/>
    <n v="5541"/>
    <s v="tussock"/>
    <s v="non-canopy"/>
    <n v="0"/>
    <n v="3"/>
    <n v="0"/>
    <n v="0"/>
    <n v="0"/>
    <n v="0"/>
    <n v="0"/>
    <n v="0"/>
    <m/>
    <n v="3"/>
    <n v="1"/>
    <n v="0"/>
    <m/>
    <n v="1"/>
  </r>
  <r>
    <x v="10"/>
    <x v="7"/>
    <s v="GGW1.8"/>
    <x v="0"/>
    <m/>
    <x v="75"/>
    <n v="7501"/>
    <s v="tuber"/>
    <s v="transient"/>
    <n v="0"/>
    <n v="1"/>
    <n v="0"/>
    <n v="0"/>
    <n v="0"/>
    <n v="0"/>
    <n v="0"/>
    <n v="0"/>
    <m/>
    <n v="1"/>
    <n v="1"/>
    <n v="0"/>
    <m/>
    <n v="1"/>
  </r>
  <r>
    <x v="10"/>
    <x v="7"/>
    <s v="GGW1.8"/>
    <x v="0"/>
    <m/>
    <x v="46"/>
    <n v="2602"/>
    <s v="none"/>
    <s v="soil-persistent"/>
    <n v="0"/>
    <n v="0"/>
    <n v="0"/>
    <n v="12"/>
    <n v="0"/>
    <n v="0"/>
    <n v="0"/>
    <n v="0"/>
    <m/>
    <n v="0"/>
    <n v="0"/>
    <n v="0"/>
    <m/>
    <s v=""/>
  </r>
  <r>
    <x v="10"/>
    <x v="7"/>
    <s v="GGW1.8"/>
    <x v="0"/>
    <m/>
    <x v="1"/>
    <n v="3997"/>
    <s v="lignotuber"/>
    <s v="soil-persistent"/>
    <n v="0"/>
    <n v="0"/>
    <n v="0"/>
    <n v="2"/>
    <n v="0"/>
    <n v="0"/>
    <n v="0"/>
    <n v="0"/>
    <m/>
    <n v="0"/>
    <n v="0"/>
    <n v="0"/>
    <m/>
    <s v=""/>
  </r>
  <r>
    <x v="10"/>
    <x v="8"/>
    <s v="GGW1.9"/>
    <x v="0"/>
    <m/>
    <x v="10"/>
    <n v="2469"/>
    <s v="rhizome"/>
    <s v="non-canopy"/>
    <n v="0"/>
    <n v="3"/>
    <n v="0"/>
    <n v="0"/>
    <n v="0"/>
    <n v="0"/>
    <n v="0"/>
    <n v="0"/>
    <m/>
    <n v="3"/>
    <n v="1"/>
    <n v="0"/>
    <m/>
    <n v="1"/>
  </r>
  <r>
    <x v="10"/>
    <x v="8"/>
    <s v="GGW1.9"/>
    <x v="0"/>
    <m/>
    <x v="1"/>
    <n v="3997"/>
    <s v="lignotuber"/>
    <s v="soil-persistent"/>
    <n v="0"/>
    <n v="8"/>
    <n v="0"/>
    <n v="3"/>
    <n v="0"/>
    <n v="0"/>
    <n v="0"/>
    <n v="0"/>
    <m/>
    <n v="8"/>
    <n v="0.72727272727272729"/>
    <n v="0"/>
    <m/>
    <n v="1"/>
  </r>
  <r>
    <x v="10"/>
    <x v="8"/>
    <s v="GGW1.9"/>
    <x v="0"/>
    <m/>
    <x v="7"/>
    <n v="5541"/>
    <s v="tussock"/>
    <s v="non-canopy"/>
    <n v="0"/>
    <n v="13"/>
    <n v="0"/>
    <s v="NA"/>
    <n v="0"/>
    <s v="NA"/>
    <s v="NA"/>
    <s v="NA"/>
    <m/>
    <n v="13"/>
    <e v="#VALUE!"/>
    <e v="#VALUE!"/>
    <m/>
    <n v="1"/>
  </r>
  <r>
    <x v="10"/>
    <x v="8"/>
    <s v="GGW1.9"/>
    <x v="0"/>
    <m/>
    <x v="46"/>
    <n v="2602"/>
    <s v="none"/>
    <s v="soil-persistent"/>
    <n v="0"/>
    <n v="0"/>
    <n v="0"/>
    <n v="10"/>
    <n v="0"/>
    <n v="0"/>
    <n v="0"/>
    <n v="0"/>
    <m/>
    <n v="0"/>
    <n v="0"/>
    <n v="0"/>
    <m/>
    <s v=""/>
  </r>
  <r>
    <x v="10"/>
    <x v="8"/>
    <s v="GGW1.9"/>
    <x v="0"/>
    <m/>
    <x v="73"/>
    <n v="6322"/>
    <s v="tussock"/>
    <s v="non-canopy"/>
    <n v="0"/>
    <n v="0"/>
    <n v="0"/>
    <n v="1"/>
    <n v="0"/>
    <n v="0"/>
    <n v="0"/>
    <n v="0"/>
    <m/>
    <n v="0"/>
    <n v="0"/>
    <n v="0"/>
    <m/>
    <s v=""/>
  </r>
  <r>
    <x v="10"/>
    <x v="8"/>
    <s v="GGW1.9"/>
    <x v="0"/>
    <m/>
    <x v="3"/>
    <n v="3174"/>
    <s v="rhizome"/>
    <s v="soil-persistent"/>
    <n v="0"/>
    <n v="5"/>
    <n v="0"/>
    <s v="NA"/>
    <n v="0"/>
    <n v="0"/>
    <n v="0"/>
    <n v="0"/>
    <m/>
    <n v="5"/>
    <e v="#VALUE!"/>
    <e v="#VALUE!"/>
    <m/>
    <n v="1"/>
  </r>
  <r>
    <x v="10"/>
    <x v="9"/>
    <s v="GGW1.10"/>
    <x v="0"/>
    <m/>
    <x v="69"/>
    <n v="7970"/>
    <s v="lignotuber"/>
    <s v="canopy"/>
    <n v="0"/>
    <n v="1"/>
    <n v="0"/>
    <n v="0"/>
    <n v="0"/>
    <n v="0"/>
    <n v="0"/>
    <n v="0"/>
    <m/>
    <n v="1"/>
    <n v="1"/>
    <n v="0"/>
    <m/>
    <n v="1"/>
  </r>
  <r>
    <x v="10"/>
    <x v="9"/>
    <s v="GGW1.10"/>
    <x v="0"/>
    <m/>
    <x v="76"/>
    <n v="5352"/>
    <s v="lignotuber"/>
    <s v="soil-persistent"/>
    <n v="0"/>
    <n v="1"/>
    <n v="0"/>
    <n v="0"/>
    <n v="0"/>
    <n v="0"/>
    <n v="0"/>
    <n v="0"/>
    <m/>
    <n v="1"/>
    <n v="1"/>
    <n v="0"/>
    <m/>
    <n v="1"/>
  </r>
  <r>
    <x v="10"/>
    <x v="9"/>
    <s v="GGW1.10"/>
    <x v="0"/>
    <m/>
    <x v="7"/>
    <n v="5541"/>
    <s v="tussock"/>
    <s v="non-canopy"/>
    <n v="0"/>
    <n v="7"/>
    <n v="0"/>
    <s v="NA"/>
    <n v="0"/>
    <s v="NA"/>
    <s v="NA"/>
    <s v="NA"/>
    <m/>
    <n v="7"/>
    <e v="#VALUE!"/>
    <e v="#VALUE!"/>
    <m/>
    <n v="1"/>
  </r>
  <r>
    <x v="10"/>
    <x v="9"/>
    <s v="GGW1.10"/>
    <x v="0"/>
    <m/>
    <x v="10"/>
    <n v="2469"/>
    <s v="rhizome"/>
    <s v="non-canopy"/>
    <n v="0"/>
    <n v="1"/>
    <n v="0"/>
    <n v="0"/>
    <n v="0"/>
    <n v="0"/>
    <n v="0"/>
    <n v="0"/>
    <m/>
    <n v="1"/>
    <n v="1"/>
    <n v="0"/>
    <m/>
    <n v="1"/>
  </r>
  <r>
    <x v="10"/>
    <x v="9"/>
    <s v="GGW1.10"/>
    <x v="0"/>
    <m/>
    <x v="1"/>
    <n v="3997"/>
    <s v="lignotuber"/>
    <s v="soil-persistent"/>
    <n v="0"/>
    <n v="3"/>
    <n v="0"/>
    <n v="4"/>
    <n v="0"/>
    <n v="0"/>
    <n v="0"/>
    <n v="0"/>
    <m/>
    <n v="3"/>
    <n v="0.42857142857142855"/>
    <n v="0"/>
    <m/>
    <n v="1"/>
  </r>
  <r>
    <x v="10"/>
    <x v="9"/>
    <s v="GGW1.10"/>
    <x v="0"/>
    <m/>
    <x v="46"/>
    <n v="2602"/>
    <s v="none"/>
    <s v="soil-persistent"/>
    <n v="0"/>
    <n v="0"/>
    <n v="0"/>
    <n v="9"/>
    <n v="0"/>
    <n v="0"/>
    <n v="0"/>
    <n v="0"/>
    <m/>
    <n v="0"/>
    <n v="0"/>
    <n v="0"/>
    <m/>
    <s v=""/>
  </r>
  <r>
    <x v="10"/>
    <x v="9"/>
    <s v="GGW1.10"/>
    <x v="0"/>
    <m/>
    <x v="73"/>
    <n v="6322"/>
    <s v="tussock"/>
    <s v="non-canopy"/>
    <n v="0"/>
    <n v="0"/>
    <n v="0"/>
    <n v="4"/>
    <n v="0"/>
    <n v="0"/>
    <n v="0"/>
    <n v="0"/>
    <m/>
    <n v="0"/>
    <n v="0"/>
    <n v="0"/>
    <m/>
    <s v=""/>
  </r>
  <r>
    <x v="10"/>
    <x v="9"/>
    <s v="GGW1.10"/>
    <x v="0"/>
    <m/>
    <x v="3"/>
    <n v="3174"/>
    <s v="rhizome"/>
    <s v="soil-persistent"/>
    <n v="0"/>
    <n v="25"/>
    <n v="0"/>
    <n v="0"/>
    <n v="0"/>
    <n v="0"/>
    <n v="0"/>
    <n v="0"/>
    <m/>
    <n v="25"/>
    <n v="1"/>
    <n v="0"/>
    <m/>
    <n v="1"/>
  </r>
  <r>
    <x v="10"/>
    <x v="10"/>
    <s v="GGW1.11"/>
    <x v="0"/>
    <m/>
    <x v="10"/>
    <n v="2469"/>
    <s v="rhizome"/>
    <s v="non-canopy"/>
    <n v="0"/>
    <n v="2"/>
    <n v="0"/>
    <n v="0"/>
    <n v="0"/>
    <n v="0"/>
    <n v="0"/>
    <n v="0"/>
    <m/>
    <n v="2"/>
    <n v="1"/>
    <n v="0"/>
    <m/>
    <n v="1"/>
  </r>
  <r>
    <x v="10"/>
    <x v="10"/>
    <s v="GGW1.11"/>
    <x v="0"/>
    <m/>
    <x v="1"/>
    <n v="3997"/>
    <s v="lignotuber"/>
    <s v="soil-persistent"/>
    <n v="0"/>
    <n v="2"/>
    <n v="0"/>
    <n v="3"/>
    <n v="0"/>
    <n v="0"/>
    <n v="0"/>
    <n v="0"/>
    <m/>
    <n v="2"/>
    <n v="0.4"/>
    <n v="0"/>
    <m/>
    <n v="1"/>
  </r>
  <r>
    <x v="10"/>
    <x v="10"/>
    <s v="GGW1.11"/>
    <x v="0"/>
    <m/>
    <x v="7"/>
    <n v="5541"/>
    <s v="tussock"/>
    <s v="non-canopy"/>
    <n v="0"/>
    <n v="5"/>
    <n v="0"/>
    <s v="NA"/>
    <n v="0"/>
    <s v="NA"/>
    <s v="NA"/>
    <s v="NA"/>
    <m/>
    <n v="5"/>
    <e v="#VALUE!"/>
    <e v="#VALUE!"/>
    <m/>
    <n v="1"/>
  </r>
  <r>
    <x v="10"/>
    <x v="10"/>
    <s v="GGW1.11"/>
    <x v="0"/>
    <m/>
    <x v="3"/>
    <n v="3174"/>
    <s v="rhizome"/>
    <s v="soil-persistent"/>
    <n v="0"/>
    <n v="21"/>
    <n v="0"/>
    <s v="NA"/>
    <n v="0"/>
    <n v="0"/>
    <n v="0"/>
    <n v="0"/>
    <m/>
    <n v="21"/>
    <e v="#VALUE!"/>
    <e v="#VALUE!"/>
    <m/>
    <n v="1"/>
  </r>
  <r>
    <x v="10"/>
    <x v="10"/>
    <s v="GGW1.11"/>
    <x v="0"/>
    <m/>
    <x v="73"/>
    <n v="6322"/>
    <s v="tussock"/>
    <s v="non-canopy"/>
    <n v="0"/>
    <n v="0"/>
    <n v="0"/>
    <n v="4"/>
    <n v="0"/>
    <n v="0"/>
    <n v="0"/>
    <n v="0"/>
    <m/>
    <n v="0"/>
    <n v="0"/>
    <n v="0"/>
    <m/>
    <s v=""/>
  </r>
  <r>
    <x v="10"/>
    <x v="10"/>
    <s v="GGW1.11"/>
    <x v="0"/>
    <m/>
    <x v="30"/>
    <n v="2294"/>
    <s v="rhizome"/>
    <s v="non-canopy"/>
    <n v="0"/>
    <n v="2"/>
    <n v="0"/>
    <s v="NA"/>
    <n v="0"/>
    <s v="NA"/>
    <s v="NA"/>
    <s v="NA"/>
    <m/>
    <n v="2"/>
    <e v="#VALUE!"/>
    <e v="#VALUE!"/>
    <m/>
    <n v="1"/>
  </r>
  <r>
    <x v="10"/>
    <x v="11"/>
    <s v="GGW1.12"/>
    <x v="0"/>
    <m/>
    <x v="10"/>
    <n v="2469"/>
    <s v="rhizome"/>
    <s v="non-canopy"/>
    <n v="0"/>
    <n v="4"/>
    <n v="0"/>
    <n v="0"/>
    <n v="0"/>
    <n v="0"/>
    <n v="0"/>
    <n v="0"/>
    <m/>
    <n v="4"/>
    <n v="1"/>
    <n v="0"/>
    <m/>
    <n v="1"/>
  </r>
  <r>
    <x v="10"/>
    <x v="11"/>
    <s v="GGW1.12"/>
    <x v="0"/>
    <m/>
    <x v="1"/>
    <n v="3997"/>
    <s v="lignotuber"/>
    <s v="soil-persistent"/>
    <n v="0"/>
    <n v="0"/>
    <n v="0"/>
    <n v="2"/>
    <n v="0"/>
    <n v="0"/>
    <n v="0"/>
    <n v="0"/>
    <m/>
    <n v="0"/>
    <n v="0"/>
    <n v="0"/>
    <m/>
    <s v=""/>
  </r>
  <r>
    <x v="10"/>
    <x v="11"/>
    <s v="GGW1.12"/>
    <x v="0"/>
    <m/>
    <x v="0"/>
    <n v="7766"/>
    <s v="lignotuber"/>
    <s v="canopy"/>
    <n v="0"/>
    <n v="2"/>
    <n v="0"/>
    <n v="1"/>
    <n v="0"/>
    <n v="0"/>
    <n v="0"/>
    <n v="0"/>
    <m/>
    <n v="2"/>
    <n v="0.66666666666666663"/>
    <n v="0"/>
    <m/>
    <n v="1"/>
  </r>
  <r>
    <x v="10"/>
    <x v="11"/>
    <s v="GGW1.12"/>
    <x v="0"/>
    <m/>
    <x v="46"/>
    <n v="2602"/>
    <s v="none"/>
    <s v="soil-persistent"/>
    <n v="0"/>
    <n v="0"/>
    <n v="0"/>
    <n v="5"/>
    <n v="0"/>
    <n v="0"/>
    <n v="0"/>
    <n v="0"/>
    <m/>
    <n v="0"/>
    <n v="0"/>
    <n v="0"/>
    <m/>
    <s v=""/>
  </r>
  <r>
    <x v="10"/>
    <x v="11"/>
    <s v="GGW1.12"/>
    <x v="0"/>
    <m/>
    <x v="3"/>
    <n v="3174"/>
    <s v="rhizome"/>
    <s v="soil-persistent"/>
    <n v="0"/>
    <n v="40"/>
    <n v="0"/>
    <s v="NA"/>
    <n v="0"/>
    <n v="0"/>
    <n v="0"/>
    <n v="0"/>
    <m/>
    <n v="40"/>
    <e v="#VALUE!"/>
    <e v="#VALUE!"/>
    <m/>
    <n v="1"/>
  </r>
  <r>
    <x v="10"/>
    <x v="11"/>
    <s v="GGW1.12"/>
    <x v="0"/>
    <m/>
    <x v="7"/>
    <n v="5541"/>
    <s v="tussock"/>
    <s v="non-canopy"/>
    <n v="0"/>
    <n v="1"/>
    <n v="0"/>
    <s v="NA"/>
    <n v="0"/>
    <s v="NA"/>
    <s v="NA"/>
    <s v="NA"/>
    <m/>
    <n v="1"/>
    <e v="#VALUE!"/>
    <e v="#VALUE!"/>
    <m/>
    <n v="1"/>
  </r>
  <r>
    <x v="10"/>
    <x v="12"/>
    <s v="GGW1.13"/>
    <x v="0"/>
    <m/>
    <x v="76"/>
    <n v="5352"/>
    <s v="lignotuber"/>
    <s v="soil-persistent"/>
    <n v="0"/>
    <n v="1"/>
    <n v="0"/>
    <n v="0"/>
    <n v="0"/>
    <n v="0"/>
    <n v="0"/>
    <n v="0"/>
    <m/>
    <n v="1"/>
    <n v="1"/>
    <n v="0"/>
    <m/>
    <n v="1"/>
  </r>
  <r>
    <x v="10"/>
    <x v="12"/>
    <s v="GGW1.13"/>
    <x v="0"/>
    <m/>
    <x v="10"/>
    <n v="2469"/>
    <s v="rhizome"/>
    <s v="non-canopy"/>
    <n v="0"/>
    <n v="4"/>
    <n v="0"/>
    <n v="0"/>
    <n v="0"/>
    <n v="0"/>
    <n v="0"/>
    <n v="0"/>
    <m/>
    <n v="4"/>
    <n v="1"/>
    <n v="0"/>
    <m/>
    <n v="1"/>
  </r>
  <r>
    <x v="10"/>
    <x v="12"/>
    <s v="GGW1.13"/>
    <x v="0"/>
    <m/>
    <x v="3"/>
    <n v="3174"/>
    <s v="rhizome"/>
    <s v="soil-persistent"/>
    <n v="0"/>
    <n v="70"/>
    <n v="0"/>
    <s v="NA"/>
    <n v="0"/>
    <n v="0"/>
    <n v="0"/>
    <n v="0"/>
    <m/>
    <n v="70"/>
    <e v="#VALUE!"/>
    <e v="#VALUE!"/>
    <m/>
    <n v="1"/>
  </r>
  <r>
    <x v="10"/>
    <x v="12"/>
    <s v="GGW1.13"/>
    <x v="0"/>
    <m/>
    <x v="7"/>
    <n v="5541"/>
    <s v="tussock"/>
    <s v="non-canopy"/>
    <n v="0"/>
    <n v="6"/>
    <n v="0"/>
    <s v="NA"/>
    <n v="0"/>
    <s v="NA"/>
    <s v="NA"/>
    <s v="NA"/>
    <m/>
    <n v="6"/>
    <e v="#VALUE!"/>
    <e v="#VALUE!"/>
    <m/>
    <n v="1"/>
  </r>
  <r>
    <x v="10"/>
    <x v="12"/>
    <s v="GGW1.13"/>
    <x v="0"/>
    <m/>
    <x v="1"/>
    <n v="3997"/>
    <s v="lignotuber"/>
    <s v="soil-persistent"/>
    <n v="0"/>
    <n v="1"/>
    <n v="0"/>
    <n v="4"/>
    <n v="0"/>
    <n v="0"/>
    <n v="0"/>
    <n v="0"/>
    <m/>
    <n v="1"/>
    <n v="0.2"/>
    <n v="0"/>
    <m/>
    <n v="1"/>
  </r>
  <r>
    <x v="10"/>
    <x v="12"/>
    <s v="GGW1.13"/>
    <x v="0"/>
    <m/>
    <x v="19"/>
    <n v="6325"/>
    <s v="tussock"/>
    <s v="non-canopy"/>
    <n v="0"/>
    <n v="1"/>
    <n v="0"/>
    <n v="0"/>
    <n v="0"/>
    <n v="0"/>
    <n v="0"/>
    <n v="0"/>
    <s v="ID corrected on basis of Nov2020 &amp; Apr2021 observations"/>
    <n v="1"/>
    <n v="1"/>
    <n v="0"/>
    <m/>
    <n v="1"/>
  </r>
  <r>
    <x v="10"/>
    <x v="12"/>
    <s v="GGW1.13"/>
    <x v="0"/>
    <m/>
    <x v="0"/>
    <n v="7766"/>
    <s v="lignotuber"/>
    <s v="canopy"/>
    <n v="0"/>
    <n v="0"/>
    <n v="0"/>
    <n v="2"/>
    <n v="0"/>
    <n v="0"/>
    <n v="0"/>
    <n v="0"/>
    <m/>
    <n v="0"/>
    <n v="0"/>
    <n v="0"/>
    <m/>
    <s v=""/>
  </r>
  <r>
    <x v="10"/>
    <x v="12"/>
    <s v="GGW1.13"/>
    <x v="0"/>
    <m/>
    <x v="46"/>
    <n v="2602"/>
    <s v="none"/>
    <s v="soil-persistent"/>
    <n v="0"/>
    <n v="0"/>
    <n v="0"/>
    <n v="1"/>
    <n v="0"/>
    <n v="0"/>
    <n v="0"/>
    <n v="0"/>
    <m/>
    <n v="0"/>
    <n v="0"/>
    <n v="0"/>
    <m/>
    <s v=""/>
  </r>
  <r>
    <x v="10"/>
    <x v="13"/>
    <s v="GGW1.14"/>
    <x v="0"/>
    <m/>
    <x v="0"/>
    <n v="7766"/>
    <s v="lignotuber"/>
    <s v="canopy"/>
    <n v="0"/>
    <n v="2"/>
    <n v="0"/>
    <n v="1"/>
    <n v="0"/>
    <n v="0"/>
    <n v="0"/>
    <n v="0"/>
    <m/>
    <n v="2"/>
    <n v="0.66666666666666663"/>
    <n v="0"/>
    <m/>
    <n v="1"/>
  </r>
  <r>
    <x v="10"/>
    <x v="13"/>
    <s v="GGW1.14"/>
    <x v="0"/>
    <m/>
    <x v="10"/>
    <n v="2469"/>
    <s v="rhizome"/>
    <s v="non-canopy"/>
    <n v="0"/>
    <n v="5"/>
    <n v="0"/>
    <n v="0"/>
    <n v="0"/>
    <n v="0"/>
    <n v="0"/>
    <n v="0"/>
    <m/>
    <n v="5"/>
    <n v="1"/>
    <n v="0"/>
    <m/>
    <n v="1"/>
  </r>
  <r>
    <x v="10"/>
    <x v="13"/>
    <s v="GGW1.14"/>
    <x v="0"/>
    <m/>
    <x v="3"/>
    <n v="3174"/>
    <s v="rhizome"/>
    <s v="soil-persistent"/>
    <n v="0"/>
    <n v="20"/>
    <n v="0"/>
    <s v="NA"/>
    <n v="0"/>
    <n v="0"/>
    <n v="0"/>
    <n v="0"/>
    <m/>
    <n v="20"/>
    <e v="#VALUE!"/>
    <e v="#VALUE!"/>
    <m/>
    <n v="1"/>
  </r>
  <r>
    <x v="10"/>
    <x v="13"/>
    <s v="GGW1.14"/>
    <x v="0"/>
    <m/>
    <x v="1"/>
    <n v="3997"/>
    <s v="lignotuber"/>
    <s v="soil-persistent"/>
    <n v="0"/>
    <n v="15"/>
    <n v="0"/>
    <n v="3"/>
    <n v="0"/>
    <n v="0"/>
    <n v="0"/>
    <n v="0"/>
    <m/>
    <n v="15"/>
    <n v="0.83333333333333337"/>
    <n v="0"/>
    <m/>
    <n v="1"/>
  </r>
  <r>
    <x v="10"/>
    <x v="13"/>
    <s v="GGW1.14"/>
    <x v="0"/>
    <m/>
    <x v="7"/>
    <n v="5541"/>
    <s v="tussock"/>
    <s v="non-canopy"/>
    <n v="0"/>
    <n v="9"/>
    <n v="0"/>
    <s v="NA"/>
    <n v="0"/>
    <s v="NA"/>
    <s v="NA"/>
    <s v="NA"/>
    <m/>
    <n v="9"/>
    <e v="#VALUE!"/>
    <e v="#VALUE!"/>
    <m/>
    <n v="1"/>
  </r>
  <r>
    <x v="10"/>
    <x v="13"/>
    <s v="GGW1.14"/>
    <x v="0"/>
    <m/>
    <x v="30"/>
    <n v="2294"/>
    <s v="rhizome"/>
    <s v="non-canopy"/>
    <n v="0"/>
    <n v="2"/>
    <n v="0"/>
    <s v="NA"/>
    <n v="0"/>
    <s v="NA"/>
    <s v="NA"/>
    <s v="NA"/>
    <m/>
    <n v="2"/>
    <e v="#VALUE!"/>
    <e v="#VALUE!"/>
    <m/>
    <n v="1"/>
  </r>
  <r>
    <x v="10"/>
    <x v="13"/>
    <s v="GGW1.14"/>
    <x v="0"/>
    <m/>
    <x v="46"/>
    <n v="2602"/>
    <s v="none"/>
    <s v="soil-persistent"/>
    <n v="0"/>
    <n v="0"/>
    <n v="0"/>
    <n v="1"/>
    <n v="0"/>
    <n v="0"/>
    <n v="0"/>
    <n v="0"/>
    <m/>
    <n v="0"/>
    <n v="0"/>
    <n v="0"/>
    <m/>
    <s v=""/>
  </r>
  <r>
    <x v="10"/>
    <x v="14"/>
    <s v="GGW1.15"/>
    <x v="0"/>
    <m/>
    <x v="1"/>
    <n v="3997"/>
    <s v="lignotuber"/>
    <s v="soil-persistent"/>
    <n v="0"/>
    <n v="13"/>
    <n v="0"/>
    <n v="6"/>
    <n v="0"/>
    <n v="0"/>
    <n v="0"/>
    <n v="0"/>
    <m/>
    <n v="13"/>
    <n v="0.68421052631578949"/>
    <n v="0"/>
    <m/>
    <n v="1"/>
  </r>
  <r>
    <x v="10"/>
    <x v="14"/>
    <s v="GGW1.15"/>
    <x v="0"/>
    <m/>
    <x v="0"/>
    <n v="7766"/>
    <s v="lignotuber"/>
    <s v="canopy"/>
    <n v="0"/>
    <n v="3"/>
    <n v="0"/>
    <n v="4"/>
    <n v="0"/>
    <n v="0"/>
    <n v="0"/>
    <n v="0"/>
    <m/>
    <n v="3"/>
    <n v="0.42857142857142855"/>
    <n v="0"/>
    <m/>
    <n v="1"/>
  </r>
  <r>
    <x v="10"/>
    <x v="14"/>
    <s v="GGW1.15"/>
    <x v="0"/>
    <m/>
    <x v="10"/>
    <n v="2469"/>
    <s v="rhizome"/>
    <s v="non-canopy"/>
    <n v="0"/>
    <n v="8"/>
    <n v="0"/>
    <n v="0"/>
    <n v="0"/>
    <n v="0"/>
    <n v="0"/>
    <n v="0"/>
    <m/>
    <n v="8"/>
    <n v="1"/>
    <n v="0"/>
    <m/>
    <n v="1"/>
  </r>
  <r>
    <x v="10"/>
    <x v="14"/>
    <s v="GGW1.15"/>
    <x v="0"/>
    <m/>
    <x v="73"/>
    <n v="6322"/>
    <s v="tussock"/>
    <s v="non-canopy"/>
    <n v="0"/>
    <n v="1"/>
    <n v="0"/>
    <n v="0"/>
    <n v="0"/>
    <n v="0"/>
    <n v="0"/>
    <n v="0"/>
    <m/>
    <n v="1"/>
    <n v="1"/>
    <n v="0"/>
    <m/>
    <n v="1"/>
  </r>
  <r>
    <x v="10"/>
    <x v="14"/>
    <s v="GGW1.15"/>
    <x v="0"/>
    <m/>
    <x v="7"/>
    <n v="5541"/>
    <s v="tussock"/>
    <s v="non-canopy"/>
    <n v="0"/>
    <n v="8"/>
    <n v="0"/>
    <s v="NA"/>
    <n v="0"/>
    <s v="NA"/>
    <s v="NA"/>
    <s v="NA"/>
    <m/>
    <n v="8"/>
    <e v="#VALUE!"/>
    <e v="#VALUE!"/>
    <m/>
    <n v="1"/>
  </r>
  <r>
    <x v="10"/>
    <x v="14"/>
    <s v="GGW1.15"/>
    <x v="0"/>
    <m/>
    <x v="46"/>
    <n v="2602"/>
    <s v="none"/>
    <s v="soil-persistent"/>
    <n v="0"/>
    <n v="0"/>
    <n v="0"/>
    <n v="2"/>
    <n v="0"/>
    <n v="0"/>
    <n v="0"/>
    <n v="0"/>
    <m/>
    <n v="0"/>
    <n v="0"/>
    <n v="0"/>
    <m/>
    <s v=""/>
  </r>
  <r>
    <x v="10"/>
    <x v="14"/>
    <s v="GGW1.15"/>
    <x v="0"/>
    <m/>
    <x v="75"/>
    <n v="7501"/>
    <s v="tuber"/>
    <s v="transient"/>
    <n v="0"/>
    <n v="3"/>
    <n v="0"/>
    <s v="NA"/>
    <n v="0"/>
    <s v="NA"/>
    <s v="NA"/>
    <s v="NA"/>
    <m/>
    <n v="3"/>
    <e v="#VALUE!"/>
    <e v="#VALUE!"/>
    <m/>
    <n v="1"/>
  </r>
  <r>
    <x v="10"/>
    <x v="15"/>
    <s v="GGW1.16"/>
    <x v="0"/>
    <m/>
    <x v="1"/>
    <n v="3997"/>
    <s v="lignotuber"/>
    <s v="soil-persistent"/>
    <n v="0"/>
    <n v="15"/>
    <n v="0"/>
    <n v="5"/>
    <n v="0"/>
    <n v="0"/>
    <n v="0"/>
    <n v="0"/>
    <m/>
    <n v="15"/>
    <n v="0.75"/>
    <n v="0"/>
    <m/>
    <n v="1"/>
  </r>
  <r>
    <x v="10"/>
    <x v="15"/>
    <s v="GGW1.16"/>
    <x v="0"/>
    <m/>
    <x v="7"/>
    <n v="5541"/>
    <s v="tussock"/>
    <s v="non-canopy"/>
    <n v="0"/>
    <n v="7"/>
    <n v="0"/>
    <s v="NA"/>
    <n v="0"/>
    <s v="NA"/>
    <s v="NA"/>
    <s v="NA"/>
    <m/>
    <n v="7"/>
    <e v="#VALUE!"/>
    <e v="#VALUE!"/>
    <m/>
    <n v="1"/>
  </r>
  <r>
    <x v="10"/>
    <x v="15"/>
    <s v="GGW1.16"/>
    <x v="0"/>
    <m/>
    <x v="10"/>
    <n v="2469"/>
    <s v="rhizome"/>
    <s v="non-canopy"/>
    <n v="0"/>
    <n v="8"/>
    <n v="0"/>
    <n v="0"/>
    <n v="0"/>
    <n v="0"/>
    <n v="0"/>
    <n v="0"/>
    <m/>
    <n v="8"/>
    <n v="1"/>
    <n v="0"/>
    <m/>
    <n v="1"/>
  </r>
  <r>
    <x v="10"/>
    <x v="15"/>
    <s v="GGW1.16"/>
    <x v="0"/>
    <m/>
    <x v="73"/>
    <n v="6322"/>
    <s v="tussock"/>
    <s v="non-canopy"/>
    <n v="0"/>
    <n v="2"/>
    <n v="0"/>
    <n v="0"/>
    <n v="0"/>
    <n v="0"/>
    <n v="0"/>
    <n v="0"/>
    <m/>
    <n v="2"/>
    <n v="1"/>
    <n v="0"/>
    <m/>
    <n v="1"/>
  </r>
  <r>
    <x v="10"/>
    <x v="15"/>
    <s v="GGW1.16"/>
    <x v="0"/>
    <m/>
    <x v="19"/>
    <n v="6325"/>
    <s v="tussock"/>
    <s v="non-canopy"/>
    <n v="0"/>
    <n v="1"/>
    <n v="0"/>
    <n v="0"/>
    <n v="0"/>
    <n v="0"/>
    <n v="0"/>
    <n v="0"/>
    <s v="ID corrected on basis of Nov2020 &amp; Apr2021 observations"/>
    <n v="1"/>
    <n v="1"/>
    <n v="0"/>
    <m/>
    <n v="1"/>
  </r>
  <r>
    <x v="10"/>
    <x v="15"/>
    <s v="GGW1.16"/>
    <x v="0"/>
    <m/>
    <x v="3"/>
    <n v="3174"/>
    <s v="rhizome"/>
    <s v="soil-persistent"/>
    <n v="0"/>
    <n v="25"/>
    <n v="0"/>
    <s v="NA"/>
    <n v="0"/>
    <n v="0"/>
    <n v="0"/>
    <n v="0"/>
    <m/>
    <n v="25"/>
    <e v="#VALUE!"/>
    <e v="#VALUE!"/>
    <m/>
    <n v="1"/>
  </r>
  <r>
    <x v="10"/>
    <x v="15"/>
    <s v="GGW1.16"/>
    <x v="0"/>
    <m/>
    <x v="75"/>
    <n v="7501"/>
    <s v="tuber"/>
    <s v="transient"/>
    <n v="0"/>
    <n v="1"/>
    <n v="0"/>
    <s v="NA"/>
    <n v="0"/>
    <s v="NA"/>
    <s v="NA"/>
    <s v="NA"/>
    <m/>
    <n v="1"/>
    <e v="#VALUE!"/>
    <e v="#VALUE!"/>
    <m/>
    <n v="1"/>
  </r>
  <r>
    <x v="10"/>
    <x v="16"/>
    <s v="GGW1.17"/>
    <x v="0"/>
    <m/>
    <x v="69"/>
    <n v="7970"/>
    <s v="lignotuber"/>
    <s v="canopy"/>
    <n v="0"/>
    <n v="0"/>
    <n v="0"/>
    <n v="2"/>
    <n v="0"/>
    <n v="0"/>
    <n v="0"/>
    <n v="0"/>
    <m/>
    <n v="0"/>
    <n v="0"/>
    <n v="0"/>
    <m/>
    <s v=""/>
  </r>
  <r>
    <x v="10"/>
    <x v="16"/>
    <s v="GGW1.17"/>
    <x v="0"/>
    <m/>
    <x v="10"/>
    <n v="2469"/>
    <s v="rhizome"/>
    <s v="non-canopy"/>
    <n v="0"/>
    <n v="18"/>
    <n v="0"/>
    <n v="0"/>
    <n v="0"/>
    <n v="0"/>
    <n v="0"/>
    <n v="0"/>
    <m/>
    <n v="18"/>
    <n v="1"/>
    <n v="0"/>
    <m/>
    <n v="1"/>
  </r>
  <r>
    <x v="10"/>
    <x v="16"/>
    <s v="GGW1.17"/>
    <x v="0"/>
    <m/>
    <x v="19"/>
    <n v="6325"/>
    <s v="tussock"/>
    <s v="non-canopy"/>
    <n v="0"/>
    <n v="1"/>
    <n v="0"/>
    <n v="0"/>
    <n v="0"/>
    <n v="0"/>
    <n v="0"/>
    <n v="0"/>
    <s v="ID corrected on basis of Nov2020 &amp; Apr2021 observations"/>
    <n v="1"/>
    <n v="1"/>
    <n v="0"/>
    <m/>
    <n v="1"/>
  </r>
  <r>
    <x v="10"/>
    <x v="16"/>
    <s v="GGW1.17"/>
    <x v="0"/>
    <m/>
    <x v="1"/>
    <n v="3997"/>
    <s v="lignotuber"/>
    <s v="soil-persistent"/>
    <n v="0"/>
    <n v="10"/>
    <n v="0"/>
    <n v="0"/>
    <n v="0"/>
    <n v="0"/>
    <n v="0"/>
    <n v="0"/>
    <m/>
    <n v="10"/>
    <n v="1"/>
    <n v="0"/>
    <m/>
    <n v="1"/>
  </r>
  <r>
    <x v="10"/>
    <x v="16"/>
    <s v="GGW1.17"/>
    <x v="0"/>
    <m/>
    <x v="7"/>
    <n v="5541"/>
    <s v="tussock"/>
    <s v="non-canopy"/>
    <n v="0"/>
    <n v="13"/>
    <n v="0"/>
    <s v="NA"/>
    <n v="0"/>
    <s v="NA"/>
    <s v="NA"/>
    <s v="NA"/>
    <m/>
    <n v="13"/>
    <e v="#VALUE!"/>
    <e v="#VALUE!"/>
    <m/>
    <n v="1"/>
  </r>
  <r>
    <x v="10"/>
    <x v="16"/>
    <s v="GGW1.17"/>
    <x v="0"/>
    <m/>
    <x v="3"/>
    <n v="3174"/>
    <s v="rhizome"/>
    <s v="soil-persistent"/>
    <n v="0"/>
    <n v="10"/>
    <n v="0"/>
    <s v="NA"/>
    <n v="0"/>
    <n v="0"/>
    <n v="0"/>
    <n v="0"/>
    <m/>
    <n v="10"/>
    <e v="#VALUE!"/>
    <e v="#VALUE!"/>
    <m/>
    <n v="1"/>
  </r>
  <r>
    <x v="10"/>
    <x v="16"/>
    <s v="GGW1.17"/>
    <x v="0"/>
    <m/>
    <x v="75"/>
    <n v="7501"/>
    <s v="tuber"/>
    <s v="transient"/>
    <n v="0"/>
    <n v="1"/>
    <n v="0"/>
    <s v="NA"/>
    <n v="0"/>
    <s v="NA"/>
    <s v="NA"/>
    <s v="NA"/>
    <m/>
    <n v="1"/>
    <e v="#VALUE!"/>
    <e v="#VALUE!"/>
    <m/>
    <n v="1"/>
  </r>
  <r>
    <x v="10"/>
    <x v="17"/>
    <s v="GGW1.18"/>
    <x v="0"/>
    <m/>
    <x v="10"/>
    <n v="2469"/>
    <s v="rhizome"/>
    <s v="non-canopy"/>
    <n v="0"/>
    <n v="21"/>
    <n v="0"/>
    <n v="0"/>
    <n v="0"/>
    <n v="0"/>
    <n v="0"/>
    <n v="0"/>
    <m/>
    <n v="21"/>
    <n v="1"/>
    <n v="0"/>
    <m/>
    <n v="1"/>
  </r>
  <r>
    <x v="10"/>
    <x v="17"/>
    <s v="GGW1.18"/>
    <x v="0"/>
    <m/>
    <x v="1"/>
    <n v="3997"/>
    <s v="lignotuber"/>
    <s v="soil-persistent"/>
    <n v="0"/>
    <n v="14"/>
    <n v="0"/>
    <n v="0"/>
    <n v="0"/>
    <n v="0"/>
    <n v="0"/>
    <n v="0"/>
    <m/>
    <n v="14"/>
    <n v="1"/>
    <n v="0"/>
    <m/>
    <n v="1"/>
  </r>
  <r>
    <x v="10"/>
    <x v="17"/>
    <s v="GGW1.18"/>
    <x v="0"/>
    <m/>
    <x v="3"/>
    <n v="3174"/>
    <s v="rhizome"/>
    <s v="soil-persistent"/>
    <n v="0"/>
    <n v="15"/>
    <n v="0"/>
    <s v="NA"/>
    <n v="0"/>
    <n v="0"/>
    <n v="0"/>
    <n v="0"/>
    <m/>
    <n v="15"/>
    <e v="#VALUE!"/>
    <e v="#VALUE!"/>
    <m/>
    <n v="1"/>
  </r>
  <r>
    <x v="10"/>
    <x v="17"/>
    <s v="GGW1.18"/>
    <x v="0"/>
    <m/>
    <x v="7"/>
    <n v="5541"/>
    <s v="tussock"/>
    <s v="non-canopy"/>
    <n v="0"/>
    <n v="5"/>
    <n v="0"/>
    <s v="NA"/>
    <n v="0"/>
    <s v="NA"/>
    <s v="NA"/>
    <s v="NA"/>
    <m/>
    <n v="5"/>
    <e v="#VALUE!"/>
    <e v="#VALUE!"/>
    <m/>
    <n v="1"/>
  </r>
  <r>
    <x v="10"/>
    <x v="17"/>
    <s v="GGW1.18"/>
    <x v="0"/>
    <m/>
    <x v="75"/>
    <n v="7501"/>
    <s v="tuber"/>
    <s v="transient"/>
    <n v="0"/>
    <n v="1"/>
    <n v="0"/>
    <s v="NA"/>
    <n v="0"/>
    <s v="NA"/>
    <s v="NA"/>
    <s v="NA"/>
    <m/>
    <n v="1"/>
    <e v="#VALUE!"/>
    <e v="#VALUE!"/>
    <m/>
    <n v="1"/>
  </r>
  <r>
    <x v="10"/>
    <x v="17"/>
    <s v="GGW1.18"/>
    <x v="0"/>
    <m/>
    <x v="19"/>
    <n v="6325"/>
    <s v="tussock"/>
    <s v="non-canopy"/>
    <n v="0"/>
    <n v="1"/>
    <n v="0"/>
    <n v="0"/>
    <n v="0"/>
    <n v="0"/>
    <n v="0"/>
    <n v="0"/>
    <s v="ID corrected on basis of Nov2020 &amp; Apr2021 observations"/>
    <n v="1"/>
    <n v="1"/>
    <n v="0"/>
    <m/>
    <n v="1"/>
  </r>
  <r>
    <x v="10"/>
    <x v="18"/>
    <s v="GGW1.19"/>
    <x v="0"/>
    <m/>
    <x v="10"/>
    <n v="2469"/>
    <s v="rhizome"/>
    <s v="non-canopy"/>
    <n v="0"/>
    <n v="20"/>
    <n v="0"/>
    <n v="0"/>
    <n v="0"/>
    <n v="0"/>
    <n v="0"/>
    <n v="0"/>
    <m/>
    <n v="20"/>
    <n v="1"/>
    <n v="0"/>
    <m/>
    <n v="1"/>
  </r>
  <r>
    <x v="10"/>
    <x v="18"/>
    <s v="GGW1.19"/>
    <x v="0"/>
    <m/>
    <x v="19"/>
    <n v="6325"/>
    <s v="tussock"/>
    <s v="non-canopy"/>
    <n v="0"/>
    <n v="1"/>
    <n v="0"/>
    <n v="0"/>
    <n v="0"/>
    <n v="0"/>
    <n v="0"/>
    <n v="0"/>
    <s v="ID corrected on basis of Nov2020 &amp; Apr2021 observations"/>
    <n v="1"/>
    <n v="1"/>
    <n v="0"/>
    <m/>
    <n v="1"/>
  </r>
  <r>
    <x v="10"/>
    <x v="18"/>
    <s v="GGW1.19"/>
    <x v="0"/>
    <m/>
    <x v="0"/>
    <n v="7766"/>
    <s v="lignotuber"/>
    <s v="canopy"/>
    <n v="0"/>
    <n v="1"/>
    <n v="0"/>
    <n v="0"/>
    <n v="0"/>
    <n v="0"/>
    <n v="0"/>
    <n v="0"/>
    <m/>
    <n v="1"/>
    <n v="1"/>
    <n v="0"/>
    <m/>
    <n v="1"/>
  </r>
  <r>
    <x v="10"/>
    <x v="18"/>
    <s v="GGW1.19"/>
    <x v="0"/>
    <m/>
    <x v="1"/>
    <n v="3997"/>
    <s v="lignotuber"/>
    <s v="soil-persistent"/>
    <n v="0"/>
    <n v="5"/>
    <n v="0"/>
    <n v="0"/>
    <n v="0"/>
    <n v="0"/>
    <n v="0"/>
    <n v="0"/>
    <m/>
    <n v="5"/>
    <n v="1"/>
    <n v="0"/>
    <m/>
    <n v="1"/>
  </r>
  <r>
    <x v="10"/>
    <x v="18"/>
    <s v="GGW1.19"/>
    <x v="0"/>
    <m/>
    <x v="3"/>
    <n v="3174"/>
    <s v="rhizome"/>
    <s v="soil-persistent"/>
    <n v="0"/>
    <n v="10"/>
    <n v="0"/>
    <s v="NA"/>
    <n v="0"/>
    <n v="0"/>
    <n v="0"/>
    <n v="0"/>
    <m/>
    <n v="10"/>
    <e v="#VALUE!"/>
    <e v="#VALUE!"/>
    <m/>
    <n v="1"/>
  </r>
  <r>
    <x v="10"/>
    <x v="18"/>
    <s v="GGW1.19"/>
    <x v="0"/>
    <m/>
    <x v="75"/>
    <n v="7501"/>
    <s v="tuber"/>
    <s v="transient"/>
    <n v="0"/>
    <n v="1"/>
    <n v="0"/>
    <s v="NA"/>
    <n v="0"/>
    <s v="NA"/>
    <s v="NA"/>
    <s v="NA"/>
    <m/>
    <n v="1"/>
    <e v="#VALUE!"/>
    <e v="#VALUE!"/>
    <m/>
    <n v="1"/>
  </r>
  <r>
    <x v="10"/>
    <x v="18"/>
    <s v="GGW1.19"/>
    <x v="0"/>
    <m/>
    <x v="7"/>
    <n v="5541"/>
    <s v="tussock"/>
    <s v="non-canopy"/>
    <n v="0"/>
    <n v="2"/>
    <n v="0"/>
    <s v="NA"/>
    <n v="0"/>
    <s v="NA"/>
    <s v="NA"/>
    <s v="NA"/>
    <m/>
    <n v="2"/>
    <e v="#VALUE!"/>
    <e v="#VALUE!"/>
    <m/>
    <n v="1"/>
  </r>
  <r>
    <x v="10"/>
    <x v="19"/>
    <s v="GGW1.20"/>
    <x v="0"/>
    <m/>
    <x v="10"/>
    <n v="2469"/>
    <s v="rhizome"/>
    <s v="non-canopy"/>
    <n v="0"/>
    <n v="30"/>
    <n v="0"/>
    <n v="0"/>
    <n v="0"/>
    <n v="0"/>
    <n v="0"/>
    <n v="0"/>
    <m/>
    <n v="30"/>
    <n v="1"/>
    <n v="0"/>
    <m/>
    <n v="1"/>
  </r>
  <r>
    <x v="10"/>
    <x v="19"/>
    <s v="GGW1.20"/>
    <x v="0"/>
    <m/>
    <x v="1"/>
    <n v="3997"/>
    <s v="lignotuber"/>
    <s v="soil-persistent"/>
    <n v="0"/>
    <n v="4"/>
    <n v="0"/>
    <n v="0"/>
    <n v="0"/>
    <n v="0"/>
    <n v="0"/>
    <n v="0"/>
    <m/>
    <n v="4"/>
    <n v="1"/>
    <n v="0"/>
    <m/>
    <n v="1"/>
  </r>
  <r>
    <x v="10"/>
    <x v="19"/>
    <s v="GGW1.20"/>
    <x v="0"/>
    <m/>
    <x v="7"/>
    <n v="5541"/>
    <s v="tussock"/>
    <s v="non-canopy"/>
    <n v="0"/>
    <n v="5"/>
    <n v="0"/>
    <s v="NA"/>
    <n v="0"/>
    <s v="NA"/>
    <s v="NA"/>
    <s v="NA"/>
    <m/>
    <n v="5"/>
    <e v="#VALUE!"/>
    <e v="#VALUE!"/>
    <m/>
    <n v="1"/>
  </r>
  <r>
    <x v="10"/>
    <x v="19"/>
    <s v="GGW1.20"/>
    <x v="0"/>
    <m/>
    <x v="3"/>
    <n v="3174"/>
    <s v="rhizome"/>
    <s v="soil-persistent"/>
    <n v="0"/>
    <n v="10"/>
    <n v="0"/>
    <s v="NA"/>
    <n v="0"/>
    <n v="0"/>
    <n v="0"/>
    <n v="0"/>
    <m/>
    <n v="10"/>
    <e v="#VALUE!"/>
    <e v="#VALUE!"/>
    <m/>
    <n v="1"/>
  </r>
  <r>
    <x v="10"/>
    <x v="19"/>
    <s v="GGW1.20"/>
    <x v="0"/>
    <m/>
    <x v="0"/>
    <n v="7766"/>
    <s v="lignotuber"/>
    <s v="canopy"/>
    <n v="0"/>
    <n v="1"/>
    <n v="0"/>
    <n v="1"/>
    <n v="0"/>
    <n v="0"/>
    <n v="0"/>
    <n v="0"/>
    <m/>
    <n v="1"/>
    <n v="0.5"/>
    <n v="0"/>
    <m/>
    <n v="1"/>
  </r>
  <r>
    <x v="10"/>
    <x v="19"/>
    <s v="GGW1.20"/>
    <x v="0"/>
    <m/>
    <x v="29"/>
    <n v="10605"/>
    <s v="rhizome"/>
    <s v="non-canopy"/>
    <n v="0"/>
    <n v="1"/>
    <n v="0"/>
    <s v="NA"/>
    <n v="0"/>
    <s v="NA"/>
    <s v="NA"/>
    <s v="NA"/>
    <m/>
    <n v="1"/>
    <e v="#VALUE!"/>
    <e v="#VALUE!"/>
    <m/>
    <n v="1"/>
  </r>
  <r>
    <x v="11"/>
    <x v="0"/>
    <s v="GGW2.1"/>
    <x v="0"/>
    <m/>
    <x v="10"/>
    <n v="2469"/>
    <s v="rhizome"/>
    <s v="non-canopy"/>
    <n v="0"/>
    <n v="1"/>
    <n v="0"/>
    <n v="0"/>
    <n v="0"/>
    <n v="0"/>
    <n v="0"/>
    <n v="0"/>
    <m/>
    <n v="1"/>
    <n v="1"/>
    <n v="0"/>
    <m/>
    <n v="1"/>
  </r>
  <r>
    <x v="11"/>
    <x v="0"/>
    <s v="GGW2.1"/>
    <x v="0"/>
    <m/>
    <x v="43"/>
    <n v="2302"/>
    <s v="rhizome"/>
    <s v="non-canopy"/>
    <n v="0"/>
    <n v="17"/>
    <n v="0"/>
    <n v="0"/>
    <n v="0"/>
    <n v="0"/>
    <n v="0"/>
    <n v="0"/>
    <m/>
    <n v="17"/>
    <n v="1"/>
    <n v="0"/>
    <m/>
    <n v="1"/>
  </r>
  <r>
    <x v="11"/>
    <x v="0"/>
    <s v="GGW2.1"/>
    <x v="0"/>
    <m/>
    <x v="0"/>
    <n v="7766"/>
    <s v="lignotuber"/>
    <s v="canopy"/>
    <n v="0"/>
    <n v="0"/>
    <n v="0"/>
    <n v="1"/>
    <n v="0"/>
    <n v="0"/>
    <n v="0"/>
    <n v="0"/>
    <m/>
    <n v="0"/>
    <n v="0"/>
    <n v="0"/>
    <m/>
    <s v=""/>
  </r>
  <r>
    <x v="11"/>
    <x v="0"/>
    <s v="GGW2.1"/>
    <x v="0"/>
    <m/>
    <x v="19"/>
    <n v="6325"/>
    <s v="tussock"/>
    <s v="non-canopy"/>
    <n v="0"/>
    <n v="0"/>
    <n v="0"/>
    <n v="1"/>
    <n v="0"/>
    <n v="0"/>
    <n v="0"/>
    <n v="0"/>
    <m/>
    <n v="0"/>
    <n v="0"/>
    <n v="0"/>
    <m/>
    <s v=""/>
  </r>
  <r>
    <x v="11"/>
    <x v="1"/>
    <s v="GGW2.2"/>
    <x v="0"/>
    <m/>
    <x v="19"/>
    <n v="6325"/>
    <s v="tussock"/>
    <s v="non-canopy"/>
    <n v="0"/>
    <s v="no"/>
    <n v="0"/>
    <n v="2"/>
    <n v="0"/>
    <n v="0"/>
    <n v="0"/>
    <n v="0"/>
    <m/>
    <n v="0"/>
    <e v="#VALUE!"/>
    <e v="#VALUE!"/>
    <m/>
    <s v=""/>
  </r>
  <r>
    <x v="11"/>
    <x v="1"/>
    <s v="GGW2.2"/>
    <x v="0"/>
    <m/>
    <x v="18"/>
    <n v="2445"/>
    <s v="tussock"/>
    <s v="non-canopy"/>
    <n v="0"/>
    <n v="0"/>
    <n v="0"/>
    <n v="2"/>
    <n v="0"/>
    <n v="0"/>
    <n v="0"/>
    <n v="0"/>
    <m/>
    <n v="0"/>
    <n v="0"/>
    <n v="0"/>
    <m/>
    <s v=""/>
  </r>
  <r>
    <x v="11"/>
    <x v="1"/>
    <s v="GGW2.2"/>
    <x v="0"/>
    <m/>
    <x v="43"/>
    <n v="2302"/>
    <s v="rhizome"/>
    <s v="non-canopy"/>
    <n v="0"/>
    <n v="3"/>
    <n v="0"/>
    <n v="0"/>
    <n v="0"/>
    <n v="0"/>
    <n v="0"/>
    <n v="0"/>
    <m/>
    <n v="3"/>
    <n v="1"/>
    <n v="0"/>
    <m/>
    <n v="1"/>
  </r>
  <r>
    <x v="11"/>
    <x v="2"/>
    <s v="GGW2.3"/>
    <x v="0"/>
    <m/>
    <x v="43"/>
    <n v="2302"/>
    <s v="rhizome"/>
    <s v="non-canopy"/>
    <n v="0"/>
    <n v="3"/>
    <n v="0"/>
    <n v="0"/>
    <n v="0"/>
    <n v="0"/>
    <n v="0"/>
    <n v="0"/>
    <m/>
    <n v="3"/>
    <n v="1"/>
    <n v="0"/>
    <m/>
    <n v="1"/>
  </r>
  <r>
    <x v="11"/>
    <x v="2"/>
    <s v="GGW2.3"/>
    <x v="0"/>
    <m/>
    <x v="0"/>
    <n v="7766"/>
    <s v="lignotuber"/>
    <s v="canopy"/>
    <n v="0"/>
    <n v="0"/>
    <n v="0"/>
    <n v="3"/>
    <n v="0"/>
    <n v="0"/>
    <n v="0"/>
    <n v="0"/>
    <m/>
    <n v="0"/>
    <n v="0"/>
    <n v="0"/>
    <m/>
    <s v=""/>
  </r>
  <r>
    <x v="11"/>
    <x v="3"/>
    <s v="GGW2.4"/>
    <x v="0"/>
    <m/>
    <x v="43"/>
    <n v="2302"/>
    <s v="rhizome"/>
    <s v="non-canopy"/>
    <n v="0"/>
    <n v="3"/>
    <n v="0"/>
    <n v="0"/>
    <n v="0"/>
    <n v="0"/>
    <n v="0"/>
    <n v="0"/>
    <m/>
    <n v="3"/>
    <n v="1"/>
    <n v="0"/>
    <m/>
    <n v="1"/>
  </r>
  <r>
    <x v="11"/>
    <x v="3"/>
    <s v="GGW2.4"/>
    <x v="0"/>
    <m/>
    <x v="0"/>
    <n v="7766"/>
    <s v="lignotuber"/>
    <s v="canopy"/>
    <n v="0"/>
    <n v="0"/>
    <n v="0"/>
    <n v="1"/>
    <n v="0"/>
    <n v="0"/>
    <n v="0"/>
    <n v="0"/>
    <m/>
    <n v="0"/>
    <n v="0"/>
    <n v="0"/>
    <m/>
    <s v=""/>
  </r>
  <r>
    <x v="11"/>
    <x v="3"/>
    <s v="GGW2.4"/>
    <x v="0"/>
    <m/>
    <x v="1"/>
    <n v="3997"/>
    <s v="lignotuber"/>
    <s v="soil-persistent"/>
    <n v="0"/>
    <n v="0"/>
    <n v="0"/>
    <n v="1"/>
    <n v="0"/>
    <n v="0"/>
    <n v="0"/>
    <n v="0"/>
    <m/>
    <n v="0"/>
    <n v="0"/>
    <n v="0"/>
    <m/>
    <s v=""/>
  </r>
  <r>
    <x v="11"/>
    <x v="4"/>
    <s v="GGW2.5"/>
    <x v="0"/>
    <m/>
    <x v="43"/>
    <n v="2302"/>
    <s v="rhizome"/>
    <s v="non-canopy"/>
    <n v="0"/>
    <n v="5"/>
    <n v="0"/>
    <n v="0"/>
    <n v="0"/>
    <n v="0"/>
    <n v="0"/>
    <n v="0"/>
    <m/>
    <n v="5"/>
    <n v="1"/>
    <n v="0"/>
    <m/>
    <n v="1"/>
  </r>
  <r>
    <x v="11"/>
    <x v="4"/>
    <s v="GGW2.5"/>
    <x v="0"/>
    <m/>
    <x v="0"/>
    <n v="7766"/>
    <s v="lignotuber"/>
    <s v="canopy"/>
    <n v="0"/>
    <n v="0"/>
    <n v="0"/>
    <n v="2"/>
    <n v="0"/>
    <n v="0"/>
    <n v="0"/>
    <n v="0"/>
    <m/>
    <n v="0"/>
    <n v="0"/>
    <n v="0"/>
    <m/>
    <s v=""/>
  </r>
  <r>
    <x v="11"/>
    <x v="4"/>
    <s v="GGW2.5"/>
    <x v="0"/>
    <m/>
    <x v="77"/>
    <n v="4169"/>
    <s v="NA"/>
    <s v="canopy"/>
    <n v="0"/>
    <n v="0"/>
    <n v="0"/>
    <n v="0"/>
    <n v="0"/>
    <n v="1"/>
    <n v="0"/>
    <n v="0"/>
    <s v="ID confirmed based on Apr2021 observations"/>
    <n v="1"/>
    <e v="#DIV/0!"/>
    <e v="#DIV/0!"/>
    <m/>
    <n v="1"/>
  </r>
  <r>
    <x v="11"/>
    <x v="5"/>
    <s v="GGW2.6"/>
    <x v="0"/>
    <m/>
    <x v="43"/>
    <n v="2302"/>
    <s v="rhizome"/>
    <s v="non-canopy"/>
    <n v="0"/>
    <n v="9"/>
    <n v="0"/>
    <n v="0"/>
    <n v="0"/>
    <n v="0"/>
    <n v="0"/>
    <n v="0"/>
    <m/>
    <n v="9"/>
    <n v="1"/>
    <n v="0"/>
    <m/>
    <n v="1"/>
  </r>
  <r>
    <x v="11"/>
    <x v="5"/>
    <s v="GGW2.6"/>
    <x v="0"/>
    <m/>
    <x v="0"/>
    <n v="7766"/>
    <s v="lignotuber"/>
    <s v="canopy"/>
    <n v="0"/>
    <n v="0"/>
    <n v="0"/>
    <n v="2"/>
    <n v="0"/>
    <n v="0"/>
    <n v="0"/>
    <n v="0"/>
    <m/>
    <n v="0"/>
    <n v="0"/>
    <n v="0"/>
    <m/>
    <s v=""/>
  </r>
  <r>
    <x v="11"/>
    <x v="6"/>
    <s v="GGW2.7"/>
    <x v="0"/>
    <m/>
    <x v="43"/>
    <n v="2302"/>
    <s v="rhizome"/>
    <s v="non-canopy"/>
    <n v="0"/>
    <n v="1"/>
    <n v="0"/>
    <n v="0"/>
    <n v="0"/>
    <n v="0"/>
    <n v="0"/>
    <n v="0"/>
    <m/>
    <n v="1"/>
    <n v="1"/>
    <n v="0"/>
    <m/>
    <n v="1"/>
  </r>
  <r>
    <x v="11"/>
    <x v="6"/>
    <s v="GGW2.7"/>
    <x v="0"/>
    <m/>
    <x v="0"/>
    <n v="7766"/>
    <s v="lignotuber"/>
    <s v="canopy"/>
    <n v="0"/>
    <n v="0"/>
    <n v="0"/>
    <n v="2"/>
    <n v="0"/>
    <n v="0"/>
    <n v="0"/>
    <n v="0"/>
    <m/>
    <n v="0"/>
    <n v="0"/>
    <n v="0"/>
    <m/>
    <s v=""/>
  </r>
  <r>
    <x v="11"/>
    <x v="6"/>
    <s v="GGW2.7"/>
    <x v="0"/>
    <m/>
    <x v="67"/>
    <s v="NA"/>
    <s v="NA"/>
    <s v="NA"/>
    <n v="0"/>
    <n v="0"/>
    <n v="0"/>
    <n v="0"/>
    <n v="0"/>
    <n v="1"/>
    <n v="0"/>
    <n v="0"/>
    <m/>
    <n v="1"/>
    <e v="#DIV/0!"/>
    <e v="#DIV/0!"/>
    <m/>
    <n v="1"/>
  </r>
  <r>
    <x v="11"/>
    <x v="7"/>
    <s v="GGW2.8"/>
    <x v="0"/>
    <m/>
    <x v="78"/>
    <s v="NA"/>
    <s v="NA"/>
    <s v="NA"/>
    <s v="NA"/>
    <s v="NA"/>
    <s v="NA"/>
    <s v="NA"/>
    <s v="NA"/>
    <s v="NA"/>
    <s v="NA"/>
    <s v="NA"/>
    <m/>
    <n v="0"/>
    <e v="#VALUE!"/>
    <e v="#VALUE!"/>
    <m/>
    <s v=""/>
  </r>
  <r>
    <x v="11"/>
    <x v="8"/>
    <s v="GGW2.9"/>
    <x v="0"/>
    <m/>
    <x v="32"/>
    <n v="4122"/>
    <s v="NA"/>
    <s v="canopy"/>
    <n v="0"/>
    <n v="0"/>
    <n v="0"/>
    <n v="0"/>
    <n v="0"/>
    <n v="1"/>
    <n v="0"/>
    <n v="0"/>
    <s v="ID confirmed based on Apr2021 observations"/>
    <n v="1"/>
    <e v="#DIV/0!"/>
    <e v="#DIV/0!"/>
    <m/>
    <n v="1"/>
  </r>
  <r>
    <x v="11"/>
    <x v="8"/>
    <s v="GGW2.9"/>
    <x v="0"/>
    <m/>
    <x v="0"/>
    <n v="7766"/>
    <s v="lignotuber"/>
    <s v="canopy"/>
    <n v="0"/>
    <n v="0"/>
    <n v="0"/>
    <n v="3"/>
    <n v="0"/>
    <n v="0"/>
    <n v="0"/>
    <n v="0"/>
    <m/>
    <n v="0"/>
    <n v="0"/>
    <n v="0"/>
    <m/>
    <s v=""/>
  </r>
  <r>
    <x v="11"/>
    <x v="9"/>
    <s v="GGW2.10"/>
    <x v="0"/>
    <m/>
    <x v="32"/>
    <n v="4122"/>
    <s v="NA"/>
    <s v="canopy"/>
    <n v="0"/>
    <n v="0"/>
    <n v="0"/>
    <n v="0"/>
    <n v="0"/>
    <n v="2"/>
    <n v="0"/>
    <n v="0"/>
    <s v="ID confirmed based on Apr2021 observations"/>
    <n v="2"/>
    <e v="#DIV/0!"/>
    <e v="#DIV/0!"/>
    <m/>
    <n v="1"/>
  </r>
  <r>
    <x v="11"/>
    <x v="9"/>
    <s v="GGW2.10"/>
    <x v="0"/>
    <m/>
    <x v="0"/>
    <n v="7766"/>
    <s v="lignotuber"/>
    <s v="canopy"/>
    <n v="0"/>
    <n v="0"/>
    <n v="0"/>
    <n v="2"/>
    <n v="0"/>
    <n v="0"/>
    <n v="0"/>
    <n v="0"/>
    <m/>
    <n v="0"/>
    <n v="0"/>
    <n v="0"/>
    <m/>
    <s v=""/>
  </r>
  <r>
    <x v="11"/>
    <x v="10"/>
    <s v="GGW2.11"/>
    <x v="0"/>
    <m/>
    <x v="9"/>
    <n v="8875"/>
    <s v="lignotuber"/>
    <s v="soil-persistent"/>
    <n v="0"/>
    <n v="0"/>
    <n v="0"/>
    <n v="1"/>
    <n v="0"/>
    <n v="0"/>
    <n v="0"/>
    <n v="0"/>
    <m/>
    <n v="0"/>
    <n v="0"/>
    <n v="0"/>
    <m/>
    <s v=""/>
  </r>
  <r>
    <x v="11"/>
    <x v="10"/>
    <s v="GGW2.11"/>
    <x v="0"/>
    <m/>
    <x v="0"/>
    <n v="7766"/>
    <s v="lignotuber"/>
    <s v="canopy"/>
    <n v="0"/>
    <n v="0"/>
    <n v="0"/>
    <n v="1"/>
    <n v="0"/>
    <n v="0"/>
    <n v="0"/>
    <n v="0"/>
    <m/>
    <n v="0"/>
    <n v="0"/>
    <n v="0"/>
    <m/>
    <s v=""/>
  </r>
  <r>
    <x v="11"/>
    <x v="11"/>
    <s v="GGW2.12"/>
    <x v="0"/>
    <m/>
    <x v="43"/>
    <n v="2302"/>
    <s v="rhizome"/>
    <s v="non-canopy"/>
    <n v="0"/>
    <n v="18"/>
    <n v="0"/>
    <n v="0"/>
    <n v="0"/>
    <n v="0"/>
    <n v="0"/>
    <n v="0"/>
    <m/>
    <n v="18"/>
    <n v="1"/>
    <n v="0"/>
    <m/>
    <n v="1"/>
  </r>
  <r>
    <x v="11"/>
    <x v="11"/>
    <s v="GGW2.12"/>
    <x v="0"/>
    <m/>
    <x v="0"/>
    <n v="7766"/>
    <s v="lignotuber"/>
    <s v="canopy"/>
    <n v="0"/>
    <n v="1"/>
    <n v="0"/>
    <n v="0"/>
    <n v="0"/>
    <n v="0"/>
    <n v="0"/>
    <n v="0"/>
    <m/>
    <n v="1"/>
    <n v="1"/>
    <n v="0"/>
    <m/>
    <n v="1"/>
  </r>
  <r>
    <x v="11"/>
    <x v="11"/>
    <s v="GGW2.12"/>
    <x v="0"/>
    <m/>
    <x v="9"/>
    <n v="8875"/>
    <s v="lignotuber"/>
    <s v="soil-persistent"/>
    <n v="0"/>
    <n v="1"/>
    <n v="0"/>
    <n v="0"/>
    <n v="0"/>
    <n v="0"/>
    <n v="0"/>
    <n v="0"/>
    <m/>
    <n v="1"/>
    <n v="1"/>
    <n v="0"/>
    <m/>
    <n v="1"/>
  </r>
  <r>
    <x v="11"/>
    <x v="12"/>
    <s v="GGW2.13"/>
    <x v="0"/>
    <m/>
    <x v="43"/>
    <n v="2302"/>
    <s v="rhizome"/>
    <s v="non-canopy"/>
    <n v="0"/>
    <n v="15"/>
    <n v="0"/>
    <n v="0"/>
    <n v="0"/>
    <n v="0"/>
    <n v="0"/>
    <n v="0"/>
    <m/>
    <n v="15"/>
    <n v="1"/>
    <n v="0"/>
    <m/>
    <n v="1"/>
  </r>
  <r>
    <x v="11"/>
    <x v="12"/>
    <s v="GGW2.13"/>
    <x v="0"/>
    <m/>
    <x v="32"/>
    <n v="4122"/>
    <s v="NA"/>
    <s v="canopy"/>
    <n v="0"/>
    <n v="0"/>
    <n v="0"/>
    <n v="0"/>
    <n v="0"/>
    <n v="1"/>
    <n v="0"/>
    <n v="0"/>
    <s v="ID confirmed based on Apr2021 observations"/>
    <n v="1"/>
    <e v="#DIV/0!"/>
    <e v="#DIV/0!"/>
    <m/>
    <n v="1"/>
  </r>
  <r>
    <x v="11"/>
    <x v="12"/>
    <s v="GGW2.13"/>
    <x v="0"/>
    <m/>
    <x v="9"/>
    <n v="8875"/>
    <s v="lignotuber"/>
    <s v="soil-persistent"/>
    <n v="0"/>
    <n v="0"/>
    <n v="0"/>
    <n v="1"/>
    <n v="0"/>
    <n v="2"/>
    <n v="0"/>
    <n v="0"/>
    <m/>
    <n v="2"/>
    <n v="0"/>
    <n v="2"/>
    <m/>
    <n v="1"/>
  </r>
  <r>
    <x v="11"/>
    <x v="12"/>
    <s v="GGW2.13"/>
    <x v="0"/>
    <m/>
    <x v="17"/>
    <n v="5532"/>
    <s v="rhizome"/>
    <s v="non-canopy"/>
    <n v="0"/>
    <n v="0"/>
    <n v="0"/>
    <n v="1"/>
    <n v="0"/>
    <n v="0"/>
    <n v="0"/>
    <n v="0"/>
    <m/>
    <n v="0"/>
    <n v="0"/>
    <n v="0"/>
    <m/>
    <s v=""/>
  </r>
  <r>
    <x v="11"/>
    <x v="13"/>
    <s v="GGW2.14"/>
    <x v="0"/>
    <m/>
    <x v="19"/>
    <n v="6325"/>
    <s v="tussock"/>
    <s v="non-canopy"/>
    <n v="0"/>
    <n v="0"/>
    <n v="0"/>
    <n v="3"/>
    <n v="0"/>
    <n v="0"/>
    <n v="0"/>
    <n v="0"/>
    <m/>
    <n v="0"/>
    <n v="0"/>
    <n v="0"/>
    <m/>
    <s v=""/>
  </r>
  <r>
    <x v="11"/>
    <x v="13"/>
    <s v="GGW2.14"/>
    <x v="0"/>
    <m/>
    <x v="70"/>
    <s v="EUCA"/>
    <s v="NA"/>
    <s v="canopy"/>
    <n v="0"/>
    <n v="0"/>
    <n v="0"/>
    <n v="0"/>
    <n v="0"/>
    <n v="1"/>
    <n v="0"/>
    <n v="0"/>
    <s v="could be Euc mannifera"/>
    <n v="1"/>
    <e v="#DIV/0!"/>
    <e v="#DIV/0!"/>
    <m/>
    <n v="1"/>
  </r>
  <r>
    <x v="11"/>
    <x v="13"/>
    <s v="GGW2.14"/>
    <x v="0"/>
    <m/>
    <x v="22"/>
    <n v="2516"/>
    <s v="tussock"/>
    <s v="non-canopy"/>
    <n v="0"/>
    <n v="10"/>
    <n v="0"/>
    <n v="0"/>
    <n v="0"/>
    <n v="0"/>
    <n v="0"/>
    <n v="0"/>
    <m/>
    <n v="10"/>
    <n v="1"/>
    <n v="0"/>
    <m/>
    <n v="1"/>
  </r>
  <r>
    <x v="11"/>
    <x v="14"/>
    <s v="GGW2.15"/>
    <x v="0"/>
    <m/>
    <x v="43"/>
    <n v="2302"/>
    <s v="rhizome"/>
    <s v="soil-persistent"/>
    <n v="0"/>
    <n v="6"/>
    <n v="0"/>
    <n v="0"/>
    <n v="0"/>
    <n v="0"/>
    <n v="0"/>
    <n v="0"/>
    <m/>
    <n v="6"/>
    <n v="1"/>
    <n v="0"/>
    <m/>
    <n v="1"/>
  </r>
  <r>
    <x v="11"/>
    <x v="14"/>
    <s v="GGW2.15"/>
    <x v="0"/>
    <m/>
    <x v="0"/>
    <n v="7766"/>
    <s v="lignotuber"/>
    <s v="canopy"/>
    <n v="0"/>
    <n v="0"/>
    <n v="0"/>
    <n v="1"/>
    <n v="0"/>
    <n v="0"/>
    <n v="0"/>
    <n v="0"/>
    <m/>
    <n v="0"/>
    <n v="0"/>
    <n v="0"/>
    <m/>
    <s v=""/>
  </r>
  <r>
    <x v="11"/>
    <x v="15"/>
    <s v="GGW2.16"/>
    <x v="0"/>
    <m/>
    <x v="17"/>
    <n v="5532"/>
    <s v="rhizome"/>
    <s v="non-canopy"/>
    <n v="0"/>
    <n v="1"/>
    <n v="0"/>
    <n v="0"/>
    <n v="0"/>
    <n v="0"/>
    <n v="0"/>
    <n v="0"/>
    <m/>
    <n v="1"/>
    <n v="1"/>
    <n v="0"/>
    <m/>
    <n v="1"/>
  </r>
  <r>
    <x v="11"/>
    <x v="15"/>
    <s v="GGW2.16"/>
    <x v="0"/>
    <m/>
    <x v="43"/>
    <n v="2302"/>
    <s v="rhizome"/>
    <s v="non-canopy"/>
    <n v="0"/>
    <n v="5"/>
    <n v="0"/>
    <n v="0"/>
    <n v="0"/>
    <n v="0"/>
    <n v="0"/>
    <n v="0"/>
    <m/>
    <n v="5"/>
    <n v="1"/>
    <n v="0"/>
    <m/>
    <n v="1"/>
  </r>
  <r>
    <x v="11"/>
    <x v="16"/>
    <s v="GGW2.17"/>
    <x v="0"/>
    <m/>
    <x v="43"/>
    <n v="2302"/>
    <s v="rhizome"/>
    <s v="non-canopy"/>
    <n v="0"/>
    <n v="21"/>
    <n v="0"/>
    <n v="0"/>
    <n v="0"/>
    <n v="0"/>
    <n v="0"/>
    <n v="0"/>
    <m/>
    <n v="21"/>
    <n v="1"/>
    <n v="0"/>
    <m/>
    <n v="1"/>
  </r>
  <r>
    <x v="11"/>
    <x v="16"/>
    <s v="GGW2.17"/>
    <x v="0"/>
    <m/>
    <x v="0"/>
    <n v="7766"/>
    <s v="lignotuber"/>
    <s v="canopy"/>
    <n v="0"/>
    <n v="0"/>
    <n v="0"/>
    <n v="2"/>
    <n v="0"/>
    <n v="0"/>
    <n v="0"/>
    <n v="0"/>
    <m/>
    <n v="0"/>
    <n v="0"/>
    <n v="0"/>
    <m/>
    <s v=""/>
  </r>
  <r>
    <x v="11"/>
    <x v="16"/>
    <s v="GGW2.17"/>
    <x v="0"/>
    <m/>
    <x v="19"/>
    <n v="6325"/>
    <s v="tussock"/>
    <s v="non-canopy"/>
    <n v="0"/>
    <n v="0"/>
    <n v="0"/>
    <n v="1"/>
    <n v="0"/>
    <n v="0"/>
    <n v="0"/>
    <n v="0"/>
    <m/>
    <n v="0"/>
    <n v="0"/>
    <n v="0"/>
    <m/>
    <s v=""/>
  </r>
  <r>
    <x v="11"/>
    <x v="16"/>
    <s v="GGW2.17"/>
    <x v="0"/>
    <m/>
    <x v="22"/>
    <n v="2516"/>
    <s v="tussock"/>
    <s v="non-canopy"/>
    <n v="0"/>
    <n v="10"/>
    <n v="0"/>
    <n v="0"/>
    <n v="0"/>
    <n v="0"/>
    <n v="0"/>
    <n v="0"/>
    <m/>
    <n v="10"/>
    <n v="1"/>
    <n v="0"/>
    <m/>
    <n v="1"/>
  </r>
  <r>
    <x v="11"/>
    <x v="17"/>
    <s v="GGW2.18"/>
    <x v="0"/>
    <m/>
    <x v="43"/>
    <n v="2302"/>
    <s v="rhizome"/>
    <s v="non-canopy"/>
    <n v="0"/>
    <n v="30"/>
    <n v="0"/>
    <n v="0"/>
    <n v="0"/>
    <n v="0"/>
    <n v="0"/>
    <n v="0"/>
    <m/>
    <n v="30"/>
    <n v="1"/>
    <n v="0"/>
    <m/>
    <n v="1"/>
  </r>
  <r>
    <x v="11"/>
    <x v="17"/>
    <s v="GGW2.18"/>
    <x v="0"/>
    <m/>
    <x v="0"/>
    <n v="7766"/>
    <s v="lignotuber"/>
    <s v="canopy"/>
    <n v="0"/>
    <n v="0"/>
    <n v="0"/>
    <n v="2"/>
    <n v="0"/>
    <n v="0"/>
    <n v="0"/>
    <n v="0"/>
    <m/>
    <n v="0"/>
    <n v="0"/>
    <n v="0"/>
    <m/>
    <s v=""/>
  </r>
  <r>
    <x v="11"/>
    <x v="17"/>
    <s v="GGW2.18"/>
    <x v="0"/>
    <m/>
    <x v="19"/>
    <n v="6325"/>
    <s v="tussock"/>
    <s v="non-canopy"/>
    <n v="0"/>
    <n v="0"/>
    <n v="0"/>
    <n v="1"/>
    <n v="0"/>
    <n v="0"/>
    <n v="0"/>
    <n v="0"/>
    <m/>
    <n v="0"/>
    <n v="0"/>
    <n v="0"/>
    <m/>
    <s v=""/>
  </r>
  <r>
    <x v="11"/>
    <x v="18"/>
    <s v="GGW2.19"/>
    <x v="0"/>
    <m/>
    <x v="43"/>
    <n v="2302"/>
    <s v="rhizome"/>
    <s v="non-canopy"/>
    <n v="0"/>
    <n v="6"/>
    <n v="0"/>
    <n v="0"/>
    <n v="0"/>
    <n v="0"/>
    <n v="0"/>
    <n v="0"/>
    <m/>
    <n v="6"/>
    <n v="1"/>
    <n v="0"/>
    <m/>
    <n v="1"/>
  </r>
  <r>
    <x v="11"/>
    <x v="18"/>
    <s v="GGW2.19"/>
    <x v="0"/>
    <m/>
    <x v="1"/>
    <n v="3997"/>
    <s v="lignotuber"/>
    <s v="soil-persistent"/>
    <n v="0"/>
    <n v="0"/>
    <n v="0"/>
    <n v="2"/>
    <n v="0"/>
    <n v="0"/>
    <n v="0"/>
    <n v="0"/>
    <m/>
    <n v="0"/>
    <n v="0"/>
    <n v="0"/>
    <m/>
    <s v=""/>
  </r>
  <r>
    <x v="11"/>
    <x v="18"/>
    <s v="GGW2.19"/>
    <x v="0"/>
    <m/>
    <x v="9"/>
    <n v="8875"/>
    <s v="lignotuber"/>
    <s v="soil-persistent"/>
    <n v="0"/>
    <n v="0"/>
    <n v="0"/>
    <n v="1"/>
    <n v="0"/>
    <n v="0"/>
    <n v="0"/>
    <n v="0"/>
    <m/>
    <n v="0"/>
    <n v="0"/>
    <n v="0"/>
    <m/>
    <s v=""/>
  </r>
  <r>
    <x v="11"/>
    <x v="19"/>
    <s v="GGW2.20"/>
    <x v="0"/>
    <m/>
    <x v="9"/>
    <n v="8875"/>
    <s v="lignotuber"/>
    <s v="soil-persistent"/>
    <n v="0"/>
    <n v="2"/>
    <n v="0"/>
    <n v="0"/>
    <n v="0"/>
    <n v="0"/>
    <n v="0"/>
    <n v="0"/>
    <m/>
    <n v="2"/>
    <n v="1"/>
    <n v="0"/>
    <m/>
    <n v="1"/>
  </r>
  <r>
    <x v="11"/>
    <x v="19"/>
    <s v="GGW2.20"/>
    <x v="0"/>
    <m/>
    <x v="1"/>
    <n v="3997"/>
    <s v="lignotuber"/>
    <s v="soil-persistent"/>
    <n v="0"/>
    <n v="0"/>
    <n v="0"/>
    <n v="2"/>
    <n v="0"/>
    <n v="0"/>
    <n v="0"/>
    <n v="0"/>
    <m/>
    <n v="0"/>
    <n v="0"/>
    <n v="0"/>
    <m/>
    <s v=""/>
  </r>
  <r>
    <x v="11"/>
    <x v="19"/>
    <s v="GGW2.20"/>
    <x v="0"/>
    <m/>
    <x v="19"/>
    <n v="6325"/>
    <s v="tussock"/>
    <s v="non-canopy"/>
    <n v="0"/>
    <n v="0"/>
    <n v="0"/>
    <n v="3"/>
    <n v="0"/>
    <n v="0"/>
    <n v="0"/>
    <n v="0"/>
    <m/>
    <n v="0"/>
    <n v="0"/>
    <n v="0"/>
    <m/>
    <s v=""/>
  </r>
  <r>
    <x v="12"/>
    <x v="0"/>
    <s v="CW1.1"/>
    <x v="0"/>
    <m/>
    <x v="0"/>
    <n v="7766"/>
    <s v="lignotuber"/>
    <s v="canopy"/>
    <n v="0"/>
    <n v="0"/>
    <n v="0"/>
    <n v="2"/>
    <n v="0"/>
    <n v="0"/>
    <n v="0"/>
    <n v="0"/>
    <m/>
    <n v="0"/>
    <n v="0"/>
    <n v="0"/>
    <m/>
    <s v=""/>
  </r>
  <r>
    <x v="12"/>
    <x v="0"/>
    <s v="CW1.1"/>
    <x v="0"/>
    <m/>
    <x v="19"/>
    <n v="6325"/>
    <s v="tussock"/>
    <s v="non-canopy"/>
    <n v="0"/>
    <n v="0"/>
    <n v="0"/>
    <n v="1"/>
    <n v="0"/>
    <n v="0"/>
    <n v="0"/>
    <n v="0"/>
    <m/>
    <n v="0"/>
    <n v="0"/>
    <n v="0"/>
    <m/>
    <s v=""/>
  </r>
  <r>
    <x v="12"/>
    <x v="0"/>
    <s v="CW1.1"/>
    <x v="0"/>
    <m/>
    <x v="10"/>
    <n v="2469"/>
    <s v="rhizome"/>
    <s v="non-canopy"/>
    <n v="0"/>
    <n v="1"/>
    <n v="0"/>
    <n v="0"/>
    <n v="0"/>
    <n v="0"/>
    <n v="0"/>
    <n v="0"/>
    <m/>
    <n v="1"/>
    <n v="1"/>
    <n v="0"/>
    <m/>
    <n v="1"/>
  </r>
  <r>
    <x v="12"/>
    <x v="0"/>
    <s v="CW1.1"/>
    <x v="0"/>
    <m/>
    <x v="43"/>
    <n v="2302"/>
    <s v="rhizome"/>
    <s v="non-canopy"/>
    <n v="0"/>
    <n v="1"/>
    <n v="0"/>
    <s v="NA"/>
    <n v="0"/>
    <n v="0"/>
    <n v="0"/>
    <n v="0"/>
    <m/>
    <n v="1"/>
    <e v="#VALUE!"/>
    <e v="#VALUE!"/>
    <m/>
    <n v="1"/>
  </r>
  <r>
    <x v="12"/>
    <x v="1"/>
    <s v="CW1.2"/>
    <x v="0"/>
    <m/>
    <x v="46"/>
    <n v="2602"/>
    <s v="none"/>
    <s v="soil-persistent"/>
    <n v="0"/>
    <n v="0"/>
    <n v="0"/>
    <n v="1"/>
    <n v="0"/>
    <n v="0"/>
    <n v="0"/>
    <n v="0"/>
    <m/>
    <n v="0"/>
    <n v="0"/>
    <n v="0"/>
    <m/>
    <s v=""/>
  </r>
  <r>
    <x v="12"/>
    <x v="1"/>
    <s v="CW1.2"/>
    <x v="0"/>
    <m/>
    <x v="18"/>
    <n v="2445"/>
    <s v="tussock"/>
    <s v="non-canopy"/>
    <n v="0"/>
    <n v="0"/>
    <n v="1"/>
    <n v="0"/>
    <n v="0"/>
    <n v="0"/>
    <n v="0"/>
    <n v="0"/>
    <m/>
    <n v="0"/>
    <n v="1"/>
    <n v="0"/>
    <m/>
    <s v=""/>
  </r>
  <r>
    <x v="12"/>
    <x v="1"/>
    <s v="CW1.2"/>
    <x v="0"/>
    <m/>
    <x v="19"/>
    <n v="6325"/>
    <s v="tussock"/>
    <s v="non-canopy"/>
    <n v="0"/>
    <n v="0"/>
    <n v="0"/>
    <n v="2"/>
    <n v="0"/>
    <n v="0"/>
    <n v="0"/>
    <n v="0"/>
    <m/>
    <n v="0"/>
    <n v="0"/>
    <n v="0"/>
    <m/>
    <s v=""/>
  </r>
  <r>
    <x v="12"/>
    <x v="1"/>
    <s v="CW1.2"/>
    <x v="0"/>
    <m/>
    <x v="10"/>
    <n v="2469"/>
    <s v="rhizome"/>
    <s v="non-canopy"/>
    <n v="0"/>
    <n v="0"/>
    <n v="0"/>
    <n v="1"/>
    <n v="0"/>
    <n v="0"/>
    <n v="0"/>
    <n v="0"/>
    <m/>
    <n v="0"/>
    <n v="0"/>
    <n v="0"/>
    <m/>
    <s v=""/>
  </r>
  <r>
    <x v="12"/>
    <x v="2"/>
    <s v="CW1.3"/>
    <x v="0"/>
    <m/>
    <x v="19"/>
    <n v="6325"/>
    <s v="tussock"/>
    <s v="non-canopy"/>
    <n v="0"/>
    <n v="1"/>
    <n v="0"/>
    <n v="0"/>
    <n v="0"/>
    <n v="0"/>
    <n v="0"/>
    <n v="0"/>
    <m/>
    <n v="1"/>
    <n v="1"/>
    <n v="0"/>
    <m/>
    <n v="1"/>
  </r>
  <r>
    <x v="12"/>
    <x v="2"/>
    <s v="CW1.3"/>
    <x v="0"/>
    <m/>
    <x v="10"/>
    <n v="2469"/>
    <s v="rhizome"/>
    <s v="non-canopy"/>
    <n v="0"/>
    <n v="0"/>
    <n v="0"/>
    <n v="1"/>
    <n v="0"/>
    <n v="0"/>
    <n v="0"/>
    <n v="0"/>
    <m/>
    <n v="0"/>
    <n v="0"/>
    <n v="0"/>
    <m/>
    <s v=""/>
  </r>
  <r>
    <x v="12"/>
    <x v="2"/>
    <s v="CW1.3"/>
    <x v="0"/>
    <m/>
    <x v="17"/>
    <n v="5532"/>
    <s v="rhizome"/>
    <s v="non-canopy"/>
    <n v="0"/>
    <n v="0"/>
    <n v="0"/>
    <n v="1"/>
    <n v="0"/>
    <n v="0"/>
    <n v="0"/>
    <n v="0"/>
    <m/>
    <n v="0"/>
    <n v="0"/>
    <n v="0"/>
    <m/>
    <s v=""/>
  </r>
  <r>
    <x v="12"/>
    <x v="3"/>
    <s v="CW1.4"/>
    <x v="0"/>
    <m/>
    <x v="17"/>
    <n v="5532"/>
    <s v="rhizome"/>
    <s v="non-canopy"/>
    <n v="0"/>
    <n v="0"/>
    <n v="0"/>
    <n v="1"/>
    <n v="0"/>
    <n v="0"/>
    <n v="0"/>
    <n v="0"/>
    <m/>
    <n v="0"/>
    <n v="0"/>
    <n v="0"/>
    <m/>
    <s v=""/>
  </r>
  <r>
    <x v="12"/>
    <x v="3"/>
    <s v="CW1.4"/>
    <x v="0"/>
    <m/>
    <x v="18"/>
    <n v="2445"/>
    <s v="tussock"/>
    <s v="non-canopy"/>
    <n v="0"/>
    <n v="0"/>
    <n v="2"/>
    <n v="0"/>
    <n v="0"/>
    <n v="0"/>
    <n v="0"/>
    <n v="0"/>
    <m/>
    <n v="0"/>
    <n v="1"/>
    <n v="0"/>
    <m/>
    <s v=""/>
  </r>
  <r>
    <x v="12"/>
    <x v="3"/>
    <s v="CW1.4"/>
    <x v="0"/>
    <m/>
    <x v="19"/>
    <n v="6325"/>
    <s v="tussock"/>
    <s v="non-canopy"/>
    <n v="0"/>
    <n v="0"/>
    <n v="0"/>
    <n v="3"/>
    <n v="0"/>
    <n v="0"/>
    <n v="0"/>
    <n v="0"/>
    <m/>
    <n v="0"/>
    <n v="0"/>
    <n v="0"/>
    <m/>
    <s v=""/>
  </r>
  <r>
    <x v="12"/>
    <x v="3"/>
    <s v="CW1.4"/>
    <x v="0"/>
    <m/>
    <x v="10"/>
    <n v="2469"/>
    <s v="rhizome"/>
    <s v="non-canopy"/>
    <n v="0"/>
    <n v="0"/>
    <n v="0"/>
    <n v="1"/>
    <n v="0"/>
    <n v="0"/>
    <n v="0"/>
    <n v="0"/>
    <m/>
    <n v="0"/>
    <n v="0"/>
    <n v="0"/>
    <m/>
    <s v=""/>
  </r>
  <r>
    <x v="12"/>
    <x v="4"/>
    <s v="CW1.5"/>
    <x v="0"/>
    <m/>
    <x v="0"/>
    <n v="7766"/>
    <s v="lignotuber"/>
    <s v="canopy"/>
    <n v="0"/>
    <n v="0"/>
    <n v="0"/>
    <n v="1"/>
    <n v="0"/>
    <n v="0"/>
    <n v="0"/>
    <n v="0"/>
    <m/>
    <n v="0"/>
    <n v="0"/>
    <n v="0"/>
    <m/>
    <s v=""/>
  </r>
  <r>
    <x v="12"/>
    <x v="4"/>
    <s v="CW1.5"/>
    <x v="0"/>
    <m/>
    <x v="9"/>
    <n v="8875"/>
    <s v="lignotuber"/>
    <s v="soil-persistent"/>
    <n v="0"/>
    <n v="0"/>
    <n v="0"/>
    <n v="1"/>
    <n v="0"/>
    <n v="0"/>
    <n v="0"/>
    <n v="0"/>
    <m/>
    <n v="0"/>
    <n v="0"/>
    <n v="0"/>
    <m/>
    <s v=""/>
  </r>
  <r>
    <x v="12"/>
    <x v="4"/>
    <s v="CW1.5"/>
    <x v="0"/>
    <m/>
    <x v="46"/>
    <n v="2602"/>
    <s v="none"/>
    <s v="soil-persistent"/>
    <n v="0"/>
    <n v="0"/>
    <n v="0"/>
    <n v="1"/>
    <n v="0"/>
    <n v="0"/>
    <n v="0"/>
    <n v="0"/>
    <m/>
    <n v="0"/>
    <n v="0"/>
    <n v="0"/>
    <m/>
    <s v=""/>
  </r>
  <r>
    <x v="12"/>
    <x v="4"/>
    <s v="CW1.5"/>
    <x v="0"/>
    <m/>
    <x v="10"/>
    <n v="2469"/>
    <s v="rhizome"/>
    <s v="non-canopy"/>
    <n v="0"/>
    <n v="0"/>
    <n v="0"/>
    <n v="1"/>
    <n v="0"/>
    <n v="0"/>
    <n v="0"/>
    <n v="0"/>
    <m/>
    <n v="0"/>
    <n v="0"/>
    <n v="0"/>
    <m/>
    <s v=""/>
  </r>
  <r>
    <x v="12"/>
    <x v="4"/>
    <s v="CW1.5"/>
    <x v="0"/>
    <m/>
    <x v="18"/>
    <n v="2445"/>
    <s v="tussock"/>
    <s v="non-canopy"/>
    <n v="0"/>
    <n v="0"/>
    <n v="0"/>
    <n v="1"/>
    <n v="0"/>
    <n v="0"/>
    <n v="0"/>
    <n v="0"/>
    <m/>
    <n v="0"/>
    <n v="0"/>
    <n v="0"/>
    <m/>
    <s v=""/>
  </r>
  <r>
    <x v="12"/>
    <x v="5"/>
    <s v="CW1.6"/>
    <x v="0"/>
    <m/>
    <x v="18"/>
    <n v="2445"/>
    <s v="tussock"/>
    <s v="non-canopy"/>
    <n v="0"/>
    <n v="0"/>
    <n v="1"/>
    <n v="0"/>
    <n v="0"/>
    <n v="0"/>
    <n v="0"/>
    <n v="0"/>
    <m/>
    <n v="0"/>
    <n v="1"/>
    <n v="0"/>
    <m/>
    <s v=""/>
  </r>
  <r>
    <x v="12"/>
    <x v="5"/>
    <s v="CW1.6"/>
    <x v="0"/>
    <m/>
    <x v="0"/>
    <n v="7766"/>
    <s v="lignotuber"/>
    <s v="canopy"/>
    <n v="0"/>
    <n v="0"/>
    <n v="0"/>
    <n v="1"/>
    <n v="0"/>
    <n v="0"/>
    <n v="0"/>
    <n v="0"/>
    <m/>
    <n v="0"/>
    <n v="0"/>
    <n v="0"/>
    <m/>
    <s v=""/>
  </r>
  <r>
    <x v="12"/>
    <x v="5"/>
    <s v="CW1.6"/>
    <x v="0"/>
    <m/>
    <x v="46"/>
    <n v="2602"/>
    <s v="none"/>
    <s v="soil-persistent"/>
    <n v="0"/>
    <n v="0"/>
    <n v="0"/>
    <n v="1"/>
    <n v="0"/>
    <n v="0"/>
    <n v="0"/>
    <n v="0"/>
    <m/>
    <n v="0"/>
    <n v="0"/>
    <n v="0"/>
    <m/>
    <s v=""/>
  </r>
  <r>
    <x v="12"/>
    <x v="6"/>
    <s v="CW1.7"/>
    <x v="0"/>
    <m/>
    <x v="19"/>
    <n v="6325"/>
    <s v="tussock"/>
    <s v="non-canopy"/>
    <n v="0"/>
    <n v="0"/>
    <n v="0"/>
    <n v="2"/>
    <n v="0"/>
    <n v="0"/>
    <n v="0"/>
    <n v="0"/>
    <m/>
    <n v="0"/>
    <n v="0"/>
    <n v="0"/>
    <m/>
    <s v=""/>
  </r>
  <r>
    <x v="12"/>
    <x v="6"/>
    <s v="CW1.7"/>
    <x v="0"/>
    <m/>
    <x v="10"/>
    <n v="2469"/>
    <s v="rhizome"/>
    <s v="non-canopy"/>
    <n v="0"/>
    <n v="0"/>
    <n v="0"/>
    <n v="1"/>
    <n v="0"/>
    <n v="0"/>
    <n v="0"/>
    <n v="0"/>
    <m/>
    <n v="0"/>
    <n v="0"/>
    <n v="0"/>
    <m/>
    <s v=""/>
  </r>
  <r>
    <x v="12"/>
    <x v="6"/>
    <s v="CW1.7"/>
    <x v="0"/>
    <m/>
    <x v="18"/>
    <n v="2445"/>
    <s v="tussock"/>
    <s v="non-canopy"/>
    <n v="0"/>
    <n v="0"/>
    <n v="0"/>
    <n v="2"/>
    <n v="0"/>
    <n v="0"/>
    <n v="0"/>
    <n v="0"/>
    <m/>
    <n v="0"/>
    <n v="0"/>
    <n v="0"/>
    <m/>
    <s v=""/>
  </r>
  <r>
    <x v="12"/>
    <x v="6"/>
    <s v="CW1.7"/>
    <x v="0"/>
    <m/>
    <x v="0"/>
    <n v="7766"/>
    <s v="lignotuber"/>
    <s v="canopy"/>
    <n v="0"/>
    <n v="0"/>
    <n v="0"/>
    <n v="1"/>
    <n v="0"/>
    <n v="0"/>
    <n v="0"/>
    <n v="0"/>
    <m/>
    <n v="0"/>
    <n v="0"/>
    <n v="0"/>
    <m/>
    <s v=""/>
  </r>
  <r>
    <x v="12"/>
    <x v="7"/>
    <s v="CW1.8"/>
    <x v="0"/>
    <m/>
    <x v="18"/>
    <n v="2445"/>
    <s v="tussock"/>
    <s v="non-canopy"/>
    <n v="0"/>
    <n v="0"/>
    <n v="0"/>
    <n v="2"/>
    <n v="0"/>
    <n v="0"/>
    <n v="0"/>
    <n v="0"/>
    <m/>
    <n v="0"/>
    <n v="0"/>
    <n v="0"/>
    <m/>
    <s v=""/>
  </r>
  <r>
    <x v="12"/>
    <x v="7"/>
    <s v="CW1.8"/>
    <x v="0"/>
    <m/>
    <x v="17"/>
    <n v="5532"/>
    <s v="rhizome"/>
    <s v="non-canopy"/>
    <n v="0"/>
    <n v="0"/>
    <n v="0"/>
    <n v="1"/>
    <n v="0"/>
    <n v="0"/>
    <n v="0"/>
    <n v="0"/>
    <m/>
    <n v="0"/>
    <n v="0"/>
    <n v="0"/>
    <m/>
    <s v=""/>
  </r>
  <r>
    <x v="12"/>
    <x v="8"/>
    <s v="CW1.9"/>
    <x v="0"/>
    <m/>
    <x v="18"/>
    <n v="2445"/>
    <s v="tussock"/>
    <s v="non-canopy"/>
    <n v="0"/>
    <n v="0"/>
    <n v="0"/>
    <n v="3"/>
    <n v="0"/>
    <n v="0"/>
    <n v="0"/>
    <n v="0"/>
    <m/>
    <n v="0"/>
    <n v="0"/>
    <n v="0"/>
    <m/>
    <s v=""/>
  </r>
  <r>
    <x v="12"/>
    <x v="9"/>
    <s v="CW1.10"/>
    <x v="0"/>
    <m/>
    <x v="19"/>
    <n v="6325"/>
    <s v="tussock"/>
    <s v="non-canopy"/>
    <n v="0"/>
    <n v="0"/>
    <n v="0"/>
    <n v="1"/>
    <n v="0"/>
    <n v="0"/>
    <n v="0"/>
    <n v="0"/>
    <m/>
    <n v="0"/>
    <n v="0"/>
    <n v="0"/>
    <m/>
    <s v=""/>
  </r>
  <r>
    <x v="12"/>
    <x v="9"/>
    <s v="CW1.10"/>
    <x v="0"/>
    <m/>
    <x v="18"/>
    <n v="2445"/>
    <s v="tussock"/>
    <s v="non-canopy"/>
    <n v="0"/>
    <n v="0"/>
    <n v="0"/>
    <n v="1"/>
    <n v="0"/>
    <n v="0"/>
    <n v="0"/>
    <n v="0"/>
    <m/>
    <n v="0"/>
    <n v="0"/>
    <n v="0"/>
    <m/>
    <s v=""/>
  </r>
  <r>
    <x v="12"/>
    <x v="9"/>
    <s v="CW1.10"/>
    <x v="0"/>
    <m/>
    <x v="0"/>
    <n v="7766"/>
    <s v="lignotuber"/>
    <s v="canopy"/>
    <n v="0"/>
    <n v="0"/>
    <n v="0"/>
    <n v="1"/>
    <n v="0"/>
    <n v="0"/>
    <n v="0"/>
    <n v="0"/>
    <m/>
    <n v="0"/>
    <n v="0"/>
    <n v="0"/>
    <m/>
    <s v=""/>
  </r>
  <r>
    <x v="12"/>
    <x v="10"/>
    <s v="CW1.11"/>
    <x v="0"/>
    <m/>
    <x v="18"/>
    <n v="2445"/>
    <s v="tussock"/>
    <s v="non-canopy"/>
    <n v="0"/>
    <n v="0"/>
    <n v="0"/>
    <n v="3"/>
    <n v="0"/>
    <n v="0"/>
    <n v="0"/>
    <n v="0"/>
    <m/>
    <n v="0"/>
    <n v="0"/>
    <n v="0"/>
    <m/>
    <s v=""/>
  </r>
  <r>
    <x v="12"/>
    <x v="11"/>
    <s v="CW1.12"/>
    <x v="0"/>
    <m/>
    <x v="19"/>
    <n v="6325"/>
    <s v="tussock"/>
    <s v="non-canopy"/>
    <n v="0"/>
    <n v="1"/>
    <n v="0"/>
    <n v="0"/>
    <n v="0"/>
    <n v="0"/>
    <n v="0"/>
    <n v="0"/>
    <m/>
    <n v="1"/>
    <n v="1"/>
    <n v="0"/>
    <m/>
    <n v="1"/>
  </r>
  <r>
    <x v="12"/>
    <x v="12"/>
    <s v="CW1.13"/>
    <x v="0"/>
    <m/>
    <x v="18"/>
    <n v="2445"/>
    <s v="tussock"/>
    <s v="non-canopy"/>
    <n v="0"/>
    <n v="0"/>
    <n v="0"/>
    <n v="1"/>
    <n v="0"/>
    <n v="0"/>
    <n v="0"/>
    <n v="0"/>
    <m/>
    <n v="0"/>
    <n v="0"/>
    <n v="0"/>
    <m/>
    <s v=""/>
  </r>
  <r>
    <x v="12"/>
    <x v="13"/>
    <s v="CW1.14"/>
    <x v="0"/>
    <m/>
    <x v="0"/>
    <n v="7766"/>
    <s v="lignotuber"/>
    <s v="canopy"/>
    <n v="0"/>
    <n v="0"/>
    <n v="0"/>
    <n v="1"/>
    <n v="0"/>
    <n v="0"/>
    <n v="0"/>
    <n v="0"/>
    <m/>
    <n v="0"/>
    <n v="0"/>
    <n v="0"/>
    <m/>
    <s v=""/>
  </r>
  <r>
    <x v="12"/>
    <x v="14"/>
    <s v="CW1.15"/>
    <x v="0"/>
    <m/>
    <x v="19"/>
    <n v="6325"/>
    <s v="tussock"/>
    <s v="non-canopy"/>
    <n v="0"/>
    <n v="0"/>
    <n v="0"/>
    <n v="1"/>
    <n v="0"/>
    <n v="0"/>
    <n v="0"/>
    <n v="0"/>
    <m/>
    <n v="0"/>
    <n v="0"/>
    <n v="0"/>
    <m/>
    <s v=""/>
  </r>
  <r>
    <x v="12"/>
    <x v="15"/>
    <s v="CW1.16"/>
    <x v="0"/>
    <m/>
    <x v="68"/>
    <s v="EUCA"/>
    <s v="NA"/>
    <s v="canopy"/>
    <n v="0"/>
    <n v="0"/>
    <n v="0"/>
    <n v="0"/>
    <n v="0"/>
    <n v="1"/>
    <n v="0"/>
    <n v="0"/>
    <m/>
    <n v="1"/>
    <e v="#DIV/0!"/>
    <e v="#DIV/0!"/>
    <m/>
    <n v="1"/>
  </r>
  <r>
    <x v="12"/>
    <x v="16"/>
    <s v="CW1.17"/>
    <x v="0"/>
    <m/>
    <x v="18"/>
    <n v="2445"/>
    <s v="tussock"/>
    <s v="non-canopy"/>
    <n v="0"/>
    <n v="0"/>
    <n v="0"/>
    <n v="2"/>
    <n v="0"/>
    <n v="0"/>
    <n v="0"/>
    <n v="0"/>
    <m/>
    <n v="0"/>
    <n v="0"/>
    <n v="0"/>
    <m/>
    <s v=""/>
  </r>
  <r>
    <x v="12"/>
    <x v="17"/>
    <s v="CW1.18"/>
    <x v="0"/>
    <m/>
    <x v="0"/>
    <n v="7766"/>
    <s v="lignotuber"/>
    <s v="canopy"/>
    <n v="0"/>
    <n v="0"/>
    <n v="0"/>
    <n v="1"/>
    <n v="0"/>
    <n v="0"/>
    <n v="0"/>
    <n v="0"/>
    <m/>
    <n v="0"/>
    <n v="0"/>
    <n v="0"/>
    <m/>
    <s v=""/>
  </r>
  <r>
    <x v="12"/>
    <x v="17"/>
    <s v="CW1.18"/>
    <x v="0"/>
    <m/>
    <x v="18"/>
    <n v="2445"/>
    <s v="tussock"/>
    <s v="non-canopy"/>
    <n v="0"/>
    <n v="0"/>
    <n v="0"/>
    <n v="1"/>
    <n v="0"/>
    <n v="0"/>
    <n v="0"/>
    <n v="0"/>
    <m/>
    <n v="0"/>
    <n v="0"/>
    <n v="0"/>
    <m/>
    <s v=""/>
  </r>
  <r>
    <x v="12"/>
    <x v="17"/>
    <s v="CW1.18"/>
    <x v="0"/>
    <m/>
    <x v="17"/>
    <n v="5532"/>
    <s v="rhizome"/>
    <s v="non-canopy"/>
    <n v="0"/>
    <n v="0"/>
    <n v="0"/>
    <n v="1"/>
    <n v="0"/>
    <n v="0"/>
    <n v="0"/>
    <n v="0"/>
    <m/>
    <n v="0"/>
    <n v="0"/>
    <n v="0"/>
    <m/>
    <s v=""/>
  </r>
  <r>
    <x v="12"/>
    <x v="17"/>
    <s v="CW1.18"/>
    <x v="0"/>
    <m/>
    <x v="0"/>
    <n v="7766"/>
    <s v="lignotuber"/>
    <s v="canopy"/>
    <n v="0"/>
    <n v="0"/>
    <n v="0"/>
    <n v="1"/>
    <n v="0"/>
    <n v="0"/>
    <n v="0"/>
    <n v="0"/>
    <m/>
    <n v="0"/>
    <n v="0"/>
    <n v="0"/>
    <m/>
    <s v=""/>
  </r>
  <r>
    <x v="12"/>
    <x v="17"/>
    <s v="CW1.18"/>
    <x v="0"/>
    <m/>
    <x v="10"/>
    <n v="2469"/>
    <s v="rhizome"/>
    <s v="non-canopy"/>
    <n v="0"/>
    <n v="0"/>
    <n v="0"/>
    <n v="1"/>
    <n v="0"/>
    <n v="0"/>
    <n v="0"/>
    <n v="0"/>
    <m/>
    <n v="0"/>
    <n v="0"/>
    <n v="0"/>
    <m/>
    <s v=""/>
  </r>
  <r>
    <x v="12"/>
    <x v="18"/>
    <s v="CW1.19"/>
    <x v="0"/>
    <m/>
    <x v="18"/>
    <n v="2445"/>
    <s v="tussock"/>
    <s v="non-canopy"/>
    <n v="0"/>
    <n v="0"/>
    <n v="0"/>
    <n v="1"/>
    <n v="0"/>
    <n v="0"/>
    <n v="0"/>
    <n v="0"/>
    <m/>
    <n v="0"/>
    <n v="0"/>
    <n v="0"/>
    <m/>
    <s v=""/>
  </r>
  <r>
    <x v="12"/>
    <x v="18"/>
    <s v="CW1.19"/>
    <x v="0"/>
    <m/>
    <x v="10"/>
    <n v="2469"/>
    <s v="rhizome"/>
    <s v="non-canopy"/>
    <n v="0"/>
    <n v="0"/>
    <n v="0"/>
    <n v="1"/>
    <n v="0"/>
    <n v="0"/>
    <n v="0"/>
    <n v="0"/>
    <m/>
    <n v="0"/>
    <n v="0"/>
    <n v="0"/>
    <m/>
    <s v=""/>
  </r>
  <r>
    <x v="12"/>
    <x v="18"/>
    <s v="CW1.19"/>
    <x v="0"/>
    <m/>
    <x v="0"/>
    <n v="7766"/>
    <s v="lignotuber"/>
    <s v="canopy"/>
    <n v="0"/>
    <n v="0"/>
    <n v="0"/>
    <n v="1"/>
    <n v="0"/>
    <n v="0"/>
    <n v="0"/>
    <n v="0"/>
    <m/>
    <n v="0"/>
    <n v="0"/>
    <n v="0"/>
    <m/>
    <s v=""/>
  </r>
  <r>
    <x v="12"/>
    <x v="19"/>
    <s v="CW1.20"/>
    <x v="0"/>
    <m/>
    <x v="18"/>
    <n v="2445"/>
    <s v="tussock"/>
    <s v="non-canopy"/>
    <n v="0"/>
    <n v="1"/>
    <n v="0"/>
    <n v="0"/>
    <n v="0"/>
    <n v="0"/>
    <n v="0"/>
    <n v="0"/>
    <m/>
    <n v="1"/>
    <n v="1"/>
    <n v="0"/>
    <m/>
    <n v="1"/>
  </r>
  <r>
    <x v="13"/>
    <x v="0"/>
    <s v="CW2.1"/>
    <x v="0"/>
    <m/>
    <x v="9"/>
    <n v="8875"/>
    <s v="lignotuber"/>
    <s v="soil-persistent"/>
    <n v="0"/>
    <n v="0"/>
    <n v="0"/>
    <n v="2"/>
    <n v="0"/>
    <n v="0"/>
    <n v="0"/>
    <n v="0"/>
    <m/>
    <n v="0"/>
    <n v="0"/>
    <n v="0"/>
    <m/>
    <s v=""/>
  </r>
  <r>
    <x v="13"/>
    <x v="0"/>
    <s v="CW2.1"/>
    <x v="0"/>
    <m/>
    <x v="43"/>
    <n v="2302"/>
    <s v="rhizome"/>
    <s v="non-canopy"/>
    <n v="0"/>
    <n v="2"/>
    <n v="0"/>
    <n v="0"/>
    <n v="0"/>
    <n v="0"/>
    <n v="0"/>
    <n v="0"/>
    <m/>
    <n v="2"/>
    <n v="1"/>
    <n v="0"/>
    <m/>
    <n v="1"/>
  </r>
  <r>
    <x v="13"/>
    <x v="1"/>
    <s v="CW2.2"/>
    <x v="0"/>
    <m/>
    <x v="9"/>
    <n v="8875"/>
    <s v="lignotuber"/>
    <s v="soil-persistent"/>
    <n v="0"/>
    <n v="0"/>
    <n v="0"/>
    <n v="2"/>
    <n v="0"/>
    <n v="0"/>
    <n v="0"/>
    <n v="0"/>
    <m/>
    <n v="0"/>
    <n v="0"/>
    <n v="0"/>
    <m/>
    <s v=""/>
  </r>
  <r>
    <x v="13"/>
    <x v="1"/>
    <s v="CW2.2"/>
    <x v="0"/>
    <m/>
    <x v="0"/>
    <n v="7766"/>
    <s v="lignotuber"/>
    <s v="canopy"/>
    <n v="0"/>
    <n v="0"/>
    <n v="0"/>
    <n v="3"/>
    <n v="0"/>
    <n v="0"/>
    <n v="0"/>
    <n v="0"/>
    <m/>
    <n v="0"/>
    <n v="0"/>
    <n v="0"/>
    <m/>
    <s v=""/>
  </r>
  <r>
    <x v="13"/>
    <x v="1"/>
    <s v="CW2.2"/>
    <x v="0"/>
    <m/>
    <x v="43"/>
    <n v="2302"/>
    <s v="rhizome"/>
    <s v="non-canopy"/>
    <n v="0"/>
    <n v="4"/>
    <n v="0"/>
    <n v="1"/>
    <n v="0"/>
    <n v="0"/>
    <n v="0"/>
    <n v="0"/>
    <m/>
    <n v="4"/>
    <n v="0.8"/>
    <n v="0"/>
    <m/>
    <n v="1"/>
  </r>
  <r>
    <x v="13"/>
    <x v="2"/>
    <s v="CW2.3"/>
    <x v="0"/>
    <m/>
    <x v="0"/>
    <n v="7766"/>
    <s v="lignotuber"/>
    <s v="canopy"/>
    <n v="0"/>
    <n v="0"/>
    <n v="0"/>
    <n v="1"/>
    <n v="0"/>
    <n v="0"/>
    <n v="0"/>
    <n v="0"/>
    <m/>
    <n v="0"/>
    <n v="0"/>
    <n v="0"/>
    <m/>
    <s v=""/>
  </r>
  <r>
    <x v="13"/>
    <x v="2"/>
    <s v="CW2.3"/>
    <x v="0"/>
    <m/>
    <x v="43"/>
    <n v="2302"/>
    <s v="rhizome"/>
    <s v="non-canopy"/>
    <n v="0"/>
    <n v="2"/>
    <n v="0"/>
    <n v="0"/>
    <n v="0"/>
    <n v="0"/>
    <n v="0"/>
    <n v="0"/>
    <m/>
    <n v="2"/>
    <n v="1"/>
    <n v="0"/>
    <m/>
    <n v="1"/>
  </r>
  <r>
    <x v="13"/>
    <x v="2"/>
    <s v="CW2.3"/>
    <x v="0"/>
    <m/>
    <x v="23"/>
    <n v="7138"/>
    <s v="rhizome"/>
    <s v="transient"/>
    <n v="0"/>
    <n v="0"/>
    <n v="0"/>
    <n v="1"/>
    <n v="0"/>
    <n v="0"/>
    <n v="0"/>
    <n v="0"/>
    <m/>
    <n v="0"/>
    <n v="0"/>
    <n v="0"/>
    <m/>
    <s v=""/>
  </r>
  <r>
    <x v="13"/>
    <x v="3"/>
    <s v="CW2.4"/>
    <x v="0"/>
    <m/>
    <x v="9"/>
    <n v="8875"/>
    <s v="lignotuber"/>
    <s v="soil-persistent"/>
    <n v="0"/>
    <n v="0"/>
    <n v="0"/>
    <n v="1"/>
    <n v="0"/>
    <n v="0"/>
    <n v="0"/>
    <n v="0"/>
    <m/>
    <n v="0"/>
    <n v="0"/>
    <n v="0"/>
    <m/>
    <s v=""/>
  </r>
  <r>
    <x v="13"/>
    <x v="3"/>
    <s v="CW2.4"/>
    <x v="0"/>
    <m/>
    <x v="23"/>
    <n v="7138"/>
    <s v="rhizome"/>
    <s v="transient"/>
    <n v="0"/>
    <n v="0"/>
    <n v="0"/>
    <n v="1"/>
    <n v="0"/>
    <n v="0"/>
    <n v="0"/>
    <n v="0"/>
    <m/>
    <n v="0"/>
    <n v="0"/>
    <n v="0"/>
    <m/>
    <s v=""/>
  </r>
  <r>
    <x v="13"/>
    <x v="3"/>
    <s v="CW2.4"/>
    <x v="0"/>
    <m/>
    <x v="43"/>
    <n v="2302"/>
    <s v="rhizome"/>
    <s v="non-canopy"/>
    <n v="0"/>
    <n v="2"/>
    <n v="0"/>
    <n v="0"/>
    <n v="0"/>
    <n v="0"/>
    <n v="0"/>
    <n v="0"/>
    <m/>
    <n v="2"/>
    <n v="1"/>
    <n v="0"/>
    <m/>
    <n v="1"/>
  </r>
  <r>
    <x v="13"/>
    <x v="3"/>
    <s v="CW2.4"/>
    <x v="0"/>
    <m/>
    <x v="18"/>
    <n v="2445"/>
    <s v="tussock"/>
    <s v="non-canopy"/>
    <n v="0"/>
    <n v="0"/>
    <n v="0"/>
    <n v="1"/>
    <n v="0"/>
    <n v="0"/>
    <n v="0"/>
    <n v="0"/>
    <m/>
    <n v="0"/>
    <n v="0"/>
    <n v="0"/>
    <m/>
    <s v=""/>
  </r>
  <r>
    <x v="13"/>
    <x v="4"/>
    <s v="CW2.5"/>
    <x v="0"/>
    <m/>
    <x v="9"/>
    <n v="8875"/>
    <s v="lignotuber"/>
    <s v="soil-persistent"/>
    <n v="0"/>
    <n v="0"/>
    <n v="0"/>
    <n v="2"/>
    <n v="0"/>
    <n v="0"/>
    <n v="0"/>
    <n v="0"/>
    <m/>
    <n v="0"/>
    <n v="0"/>
    <n v="0"/>
    <m/>
    <s v=""/>
  </r>
  <r>
    <x v="13"/>
    <x v="4"/>
    <s v="CW2.5"/>
    <x v="0"/>
    <m/>
    <x v="23"/>
    <n v="7138"/>
    <s v="rhizome"/>
    <s v="transient"/>
    <n v="0"/>
    <n v="0"/>
    <n v="0"/>
    <n v="1"/>
    <n v="0"/>
    <n v="0"/>
    <n v="0"/>
    <n v="0"/>
    <m/>
    <n v="0"/>
    <n v="0"/>
    <n v="0"/>
    <m/>
    <s v=""/>
  </r>
  <r>
    <x v="13"/>
    <x v="4"/>
    <s v="CW2.5"/>
    <x v="0"/>
    <m/>
    <x v="46"/>
    <n v="2602"/>
    <s v="none"/>
    <s v="soil-persistent"/>
    <n v="0"/>
    <n v="0"/>
    <n v="0"/>
    <n v="1"/>
    <n v="0"/>
    <n v="0"/>
    <n v="0"/>
    <n v="0"/>
    <m/>
    <n v="0"/>
    <n v="0"/>
    <n v="0"/>
    <m/>
    <s v=""/>
  </r>
  <r>
    <x v="13"/>
    <x v="4"/>
    <s v="CW2.5"/>
    <x v="0"/>
    <m/>
    <x v="18"/>
    <n v="2445"/>
    <s v="tussock"/>
    <s v="non-canopy"/>
    <n v="0"/>
    <n v="0"/>
    <n v="0"/>
    <n v="3"/>
    <n v="0"/>
    <n v="0"/>
    <n v="0"/>
    <n v="0"/>
    <m/>
    <n v="0"/>
    <n v="0"/>
    <n v="0"/>
    <m/>
    <s v=""/>
  </r>
  <r>
    <x v="13"/>
    <x v="5"/>
    <s v="CW2.6"/>
    <x v="0"/>
    <m/>
    <x v="0"/>
    <n v="7766"/>
    <s v="lignotuber"/>
    <s v="canopy"/>
    <n v="0"/>
    <n v="0"/>
    <n v="0"/>
    <n v="1"/>
    <n v="0"/>
    <n v="0"/>
    <n v="0"/>
    <n v="0"/>
    <m/>
    <n v="0"/>
    <n v="0"/>
    <n v="0"/>
    <m/>
    <s v=""/>
  </r>
  <r>
    <x v="13"/>
    <x v="5"/>
    <s v="CW2.6"/>
    <x v="0"/>
    <m/>
    <x v="9"/>
    <n v="8875"/>
    <s v="lignotuber"/>
    <s v="soil-persistent"/>
    <n v="0"/>
    <n v="0"/>
    <n v="0"/>
    <n v="1"/>
    <n v="0"/>
    <n v="0"/>
    <n v="0"/>
    <n v="0"/>
    <m/>
    <n v="0"/>
    <n v="0"/>
    <n v="0"/>
    <m/>
    <s v=""/>
  </r>
  <r>
    <x v="13"/>
    <x v="5"/>
    <s v="CW2.6"/>
    <x v="0"/>
    <m/>
    <x v="18"/>
    <n v="2445"/>
    <s v="tussock"/>
    <s v="non-canopy"/>
    <n v="0"/>
    <n v="0"/>
    <n v="0"/>
    <n v="1"/>
    <n v="0"/>
    <n v="0"/>
    <n v="0"/>
    <n v="0"/>
    <m/>
    <n v="0"/>
    <n v="0"/>
    <n v="0"/>
    <m/>
    <s v=""/>
  </r>
  <r>
    <x v="13"/>
    <x v="5"/>
    <s v="CW2.6"/>
    <x v="0"/>
    <m/>
    <x v="16"/>
    <n v="2603"/>
    <s v="basal"/>
    <s v="soil-persistent"/>
    <n v="0"/>
    <n v="0"/>
    <n v="0"/>
    <n v="1"/>
    <n v="0"/>
    <n v="0"/>
    <n v="0"/>
    <n v="0"/>
    <m/>
    <n v="0"/>
    <n v="0"/>
    <n v="0"/>
    <m/>
    <s v=""/>
  </r>
  <r>
    <x v="13"/>
    <x v="6"/>
    <s v="CW2.7"/>
    <x v="0"/>
    <m/>
    <x v="9"/>
    <n v="8875"/>
    <s v="lignotuber"/>
    <s v="soil-persistent"/>
    <n v="0"/>
    <n v="0"/>
    <n v="0"/>
    <n v="2"/>
    <n v="0"/>
    <n v="0"/>
    <n v="0"/>
    <n v="0"/>
    <m/>
    <n v="0"/>
    <n v="0"/>
    <n v="0"/>
    <m/>
    <s v=""/>
  </r>
  <r>
    <x v="13"/>
    <x v="6"/>
    <s v="CW2.7"/>
    <x v="0"/>
    <m/>
    <x v="43"/>
    <n v="2302"/>
    <s v="rhizome"/>
    <s v="non-canopy"/>
    <n v="0"/>
    <n v="1"/>
    <n v="0"/>
    <n v="0"/>
    <n v="0"/>
    <n v="0"/>
    <n v="0"/>
    <n v="0"/>
    <m/>
    <n v="1"/>
    <n v="1"/>
    <n v="0"/>
    <m/>
    <n v="1"/>
  </r>
  <r>
    <x v="13"/>
    <x v="7"/>
    <s v="CW2.8"/>
    <x v="0"/>
    <m/>
    <x v="0"/>
    <n v="7766"/>
    <s v="lignotuber"/>
    <s v="canopy"/>
    <n v="0"/>
    <n v="0"/>
    <n v="0"/>
    <n v="1"/>
    <n v="0"/>
    <n v="0"/>
    <n v="0"/>
    <n v="0"/>
    <m/>
    <n v="0"/>
    <n v="0"/>
    <n v="0"/>
    <m/>
    <s v=""/>
  </r>
  <r>
    <x v="13"/>
    <x v="7"/>
    <s v="CW2.8"/>
    <x v="0"/>
    <m/>
    <x v="9"/>
    <n v="8875"/>
    <s v="lignotuber"/>
    <s v="soil-persistent"/>
    <n v="0"/>
    <n v="0"/>
    <n v="0"/>
    <n v="1"/>
    <n v="0"/>
    <n v="0"/>
    <n v="0"/>
    <n v="0"/>
    <m/>
    <n v="0"/>
    <n v="0"/>
    <n v="0"/>
    <m/>
    <s v=""/>
  </r>
  <r>
    <x v="13"/>
    <x v="7"/>
    <s v="CW2.8"/>
    <x v="0"/>
    <m/>
    <x v="23"/>
    <n v="7138"/>
    <s v="rhizome"/>
    <s v="transient"/>
    <n v="0"/>
    <n v="0"/>
    <n v="0"/>
    <n v="1"/>
    <n v="0"/>
    <n v="0"/>
    <n v="0"/>
    <n v="0"/>
    <m/>
    <n v="0"/>
    <n v="0"/>
    <n v="0"/>
    <m/>
    <s v=""/>
  </r>
  <r>
    <x v="13"/>
    <x v="7"/>
    <s v="CW2.8"/>
    <x v="0"/>
    <m/>
    <x v="43"/>
    <n v="2302"/>
    <s v="rhizome"/>
    <s v="non-canopy"/>
    <n v="0"/>
    <n v="3"/>
    <n v="0"/>
    <n v="2"/>
    <n v="0"/>
    <n v="0"/>
    <n v="0"/>
    <n v="0"/>
    <m/>
    <n v="3"/>
    <n v="0.6"/>
    <n v="0"/>
    <m/>
    <n v="1"/>
  </r>
  <r>
    <x v="13"/>
    <x v="8"/>
    <s v="CW2.9"/>
    <x v="0"/>
    <m/>
    <x v="0"/>
    <n v="7766"/>
    <s v="lignotuber"/>
    <s v="canopy"/>
    <n v="0"/>
    <n v="0"/>
    <n v="0"/>
    <n v="2"/>
    <n v="0"/>
    <n v="0"/>
    <n v="0"/>
    <n v="0"/>
    <m/>
    <n v="0"/>
    <n v="0"/>
    <n v="0"/>
    <m/>
    <s v=""/>
  </r>
  <r>
    <x v="13"/>
    <x v="8"/>
    <s v="CW2.9"/>
    <x v="0"/>
    <m/>
    <x v="9"/>
    <n v="8875"/>
    <s v="lignotuber"/>
    <s v="soil-persistent"/>
    <n v="0"/>
    <n v="0"/>
    <n v="0"/>
    <n v="1"/>
    <n v="0"/>
    <n v="0"/>
    <n v="0"/>
    <n v="0"/>
    <m/>
    <n v="0"/>
    <n v="0"/>
    <n v="0"/>
    <m/>
    <s v=""/>
  </r>
  <r>
    <x v="13"/>
    <x v="8"/>
    <s v="CW2.9"/>
    <x v="0"/>
    <m/>
    <x v="23"/>
    <n v="7138"/>
    <s v="rhizome"/>
    <s v="transient"/>
    <n v="0"/>
    <n v="0"/>
    <n v="0"/>
    <n v="1"/>
    <n v="0"/>
    <n v="0"/>
    <n v="0"/>
    <n v="0"/>
    <m/>
    <n v="0"/>
    <n v="0"/>
    <n v="0"/>
    <m/>
    <s v=""/>
  </r>
  <r>
    <x v="13"/>
    <x v="8"/>
    <s v="CW2.9"/>
    <x v="0"/>
    <m/>
    <x v="43"/>
    <n v="2302"/>
    <s v="rhizome"/>
    <s v="non-canopy"/>
    <n v="0"/>
    <n v="0"/>
    <n v="1"/>
    <n v="0"/>
    <n v="0"/>
    <n v="0"/>
    <n v="0"/>
    <n v="0"/>
    <m/>
    <n v="0"/>
    <n v="1"/>
    <n v="0"/>
    <m/>
    <s v=""/>
  </r>
  <r>
    <x v="13"/>
    <x v="9"/>
    <s v="CW2.10"/>
    <x v="0"/>
    <m/>
    <x v="9"/>
    <n v="8875"/>
    <s v="lignotuber"/>
    <s v="soil-persistent"/>
    <n v="0"/>
    <n v="0"/>
    <n v="0"/>
    <n v="1"/>
    <n v="0"/>
    <n v="0"/>
    <n v="0"/>
    <n v="0"/>
    <m/>
    <n v="0"/>
    <n v="0"/>
    <n v="0"/>
    <m/>
    <s v=""/>
  </r>
  <r>
    <x v="13"/>
    <x v="9"/>
    <s v="CW2.10"/>
    <x v="0"/>
    <m/>
    <x v="10"/>
    <n v="2469"/>
    <s v="rhizome"/>
    <s v="non-canopy"/>
    <n v="0"/>
    <n v="0"/>
    <n v="0"/>
    <n v="1"/>
    <n v="0"/>
    <n v="0"/>
    <n v="0"/>
    <n v="0"/>
    <m/>
    <n v="0"/>
    <n v="0"/>
    <n v="0"/>
    <m/>
    <s v=""/>
  </r>
  <r>
    <x v="13"/>
    <x v="10"/>
    <s v="CW2.11"/>
    <x v="0"/>
    <m/>
    <x v="9"/>
    <n v="8875"/>
    <s v="lignotuber"/>
    <s v="soil-persistent"/>
    <n v="0"/>
    <n v="0"/>
    <n v="0"/>
    <n v="4"/>
    <n v="0"/>
    <n v="0"/>
    <n v="0"/>
    <n v="0"/>
    <m/>
    <n v="0"/>
    <n v="0"/>
    <n v="0"/>
    <m/>
    <s v=""/>
  </r>
  <r>
    <x v="13"/>
    <x v="10"/>
    <s v="CW2.11"/>
    <x v="0"/>
    <m/>
    <x v="43"/>
    <n v="2302"/>
    <s v="rhizome"/>
    <s v="non-canopy"/>
    <n v="0"/>
    <n v="1"/>
    <n v="0"/>
    <n v="0"/>
    <n v="0"/>
    <n v="0"/>
    <n v="0"/>
    <n v="0"/>
    <m/>
    <n v="1"/>
    <n v="1"/>
    <n v="0"/>
    <m/>
    <n v="1"/>
  </r>
  <r>
    <x v="13"/>
    <x v="10"/>
    <s v="CW2.11"/>
    <x v="0"/>
    <m/>
    <x v="23"/>
    <n v="7138"/>
    <s v="rhizome"/>
    <s v="transient"/>
    <n v="0"/>
    <n v="1"/>
    <n v="0"/>
    <n v="0"/>
    <n v="0"/>
    <n v="0"/>
    <n v="0"/>
    <n v="0"/>
    <m/>
    <n v="1"/>
    <n v="1"/>
    <n v="0"/>
    <m/>
    <n v="1"/>
  </r>
  <r>
    <x v="13"/>
    <x v="11"/>
    <s v="CW2.12"/>
    <x v="0"/>
    <m/>
    <x v="23"/>
    <n v="7138"/>
    <s v="rhizome"/>
    <s v="transient"/>
    <n v="0"/>
    <n v="1"/>
    <n v="0"/>
    <n v="0"/>
    <n v="0"/>
    <n v="0"/>
    <n v="0"/>
    <n v="0"/>
    <m/>
    <n v="1"/>
    <n v="1"/>
    <n v="0"/>
    <m/>
    <n v="1"/>
  </r>
  <r>
    <x v="13"/>
    <x v="11"/>
    <s v="CW2.12"/>
    <x v="0"/>
    <m/>
    <x v="9"/>
    <n v="8875"/>
    <s v="lignotuber"/>
    <s v="soil-persistent"/>
    <n v="0"/>
    <n v="0"/>
    <n v="0"/>
    <n v="2"/>
    <n v="0"/>
    <n v="0"/>
    <n v="0"/>
    <n v="0"/>
    <m/>
    <n v="0"/>
    <n v="0"/>
    <n v="0"/>
    <m/>
    <s v=""/>
  </r>
  <r>
    <x v="13"/>
    <x v="11"/>
    <s v="CW2.12"/>
    <x v="0"/>
    <m/>
    <x v="43"/>
    <n v="2302"/>
    <s v="rhizome"/>
    <s v="non-canopy"/>
    <n v="0"/>
    <n v="3"/>
    <n v="0"/>
    <n v="0"/>
    <n v="0"/>
    <n v="0"/>
    <n v="0"/>
    <n v="0"/>
    <m/>
    <n v="3"/>
    <n v="1"/>
    <n v="0"/>
    <m/>
    <n v="1"/>
  </r>
  <r>
    <x v="13"/>
    <x v="12"/>
    <s v="CW2.13"/>
    <x v="0"/>
    <m/>
    <x v="0"/>
    <n v="7766"/>
    <s v="lignotuber"/>
    <s v="canopy"/>
    <n v="0"/>
    <n v="0"/>
    <n v="0"/>
    <n v="2"/>
    <n v="0"/>
    <n v="0"/>
    <n v="0"/>
    <n v="0"/>
    <m/>
    <n v="0"/>
    <n v="0"/>
    <n v="0"/>
    <m/>
    <s v=""/>
  </r>
  <r>
    <x v="13"/>
    <x v="12"/>
    <s v="CW2.13"/>
    <x v="0"/>
    <m/>
    <x v="23"/>
    <n v="7138"/>
    <s v="rhizome"/>
    <s v="transient"/>
    <n v="0"/>
    <n v="0"/>
    <n v="0"/>
    <n v="1"/>
    <n v="0"/>
    <n v="0"/>
    <n v="0"/>
    <n v="0"/>
    <m/>
    <n v="0"/>
    <n v="0"/>
    <n v="0"/>
    <m/>
    <s v=""/>
  </r>
  <r>
    <x v="13"/>
    <x v="13"/>
    <s v="CW2.14"/>
    <x v="0"/>
    <m/>
    <x v="43"/>
    <n v="2302"/>
    <s v="rhizome"/>
    <s v="non-canopy"/>
    <n v="0"/>
    <n v="3"/>
    <n v="0"/>
    <n v="0"/>
    <n v="0"/>
    <n v="0"/>
    <n v="0"/>
    <n v="0"/>
    <m/>
    <n v="3"/>
    <n v="1"/>
    <n v="0"/>
    <m/>
    <n v="1"/>
  </r>
  <r>
    <x v="13"/>
    <x v="13"/>
    <s v="CW2.14"/>
    <x v="0"/>
    <m/>
    <x v="0"/>
    <n v="7766"/>
    <s v="lignotuber"/>
    <s v="canopy"/>
    <n v="0"/>
    <n v="0"/>
    <n v="0"/>
    <n v="1"/>
    <n v="0"/>
    <n v="0"/>
    <n v="0"/>
    <n v="0"/>
    <m/>
    <n v="0"/>
    <n v="0"/>
    <n v="0"/>
    <m/>
    <s v=""/>
  </r>
  <r>
    <x v="13"/>
    <x v="14"/>
    <s v="CW2.15"/>
    <x v="0"/>
    <m/>
    <x v="43"/>
    <n v="2302"/>
    <s v="rhizome"/>
    <s v="non-canopy"/>
    <n v="0"/>
    <n v="6"/>
    <n v="0"/>
    <n v="0"/>
    <n v="0"/>
    <n v="0"/>
    <n v="0"/>
    <n v="0"/>
    <m/>
    <n v="6"/>
    <n v="1"/>
    <n v="0"/>
    <m/>
    <n v="1"/>
  </r>
  <r>
    <x v="13"/>
    <x v="14"/>
    <s v="CW2.15"/>
    <x v="0"/>
    <m/>
    <x v="0"/>
    <n v="7766"/>
    <s v="lignotuber"/>
    <s v="canopy"/>
    <n v="0"/>
    <n v="0"/>
    <n v="0"/>
    <n v="1"/>
    <n v="0"/>
    <n v="0"/>
    <n v="0"/>
    <n v="0"/>
    <m/>
    <n v="0"/>
    <n v="0"/>
    <n v="0"/>
    <m/>
    <s v=""/>
  </r>
  <r>
    <x v="13"/>
    <x v="14"/>
    <s v="CW2.15"/>
    <x v="0"/>
    <m/>
    <x v="23"/>
    <n v="7138"/>
    <s v="rhizome"/>
    <s v="transient"/>
    <n v="0"/>
    <n v="0"/>
    <n v="0"/>
    <n v="1"/>
    <n v="0"/>
    <n v="0"/>
    <n v="0"/>
    <n v="0"/>
    <m/>
    <n v="0"/>
    <n v="0"/>
    <n v="0"/>
    <m/>
    <s v=""/>
  </r>
  <r>
    <x v="13"/>
    <x v="15"/>
    <s v="CW2.16"/>
    <x v="0"/>
    <m/>
    <x v="43"/>
    <n v="2302"/>
    <s v="rhizome"/>
    <s v="non-canopy"/>
    <n v="0"/>
    <n v="10"/>
    <n v="0"/>
    <n v="0"/>
    <n v="0"/>
    <n v="0"/>
    <n v="0"/>
    <n v="0"/>
    <m/>
    <n v="10"/>
    <n v="1"/>
    <n v="0"/>
    <m/>
    <n v="1"/>
  </r>
  <r>
    <x v="13"/>
    <x v="15"/>
    <s v="CW2.16"/>
    <x v="0"/>
    <m/>
    <x v="9"/>
    <n v="8875"/>
    <s v="lignotuber"/>
    <s v="soil-persistent"/>
    <n v="0"/>
    <n v="0"/>
    <n v="0"/>
    <n v="1"/>
    <n v="0"/>
    <n v="0"/>
    <n v="0"/>
    <n v="0"/>
    <m/>
    <n v="0"/>
    <n v="0"/>
    <n v="0"/>
    <m/>
    <s v=""/>
  </r>
  <r>
    <x v="13"/>
    <x v="16"/>
    <s v="CW2.17"/>
    <x v="0"/>
    <m/>
    <x v="43"/>
    <n v="2302"/>
    <s v="rhizome"/>
    <s v="non-canopy"/>
    <n v="0"/>
    <n v="6"/>
    <n v="0"/>
    <n v="0"/>
    <n v="0"/>
    <n v="0"/>
    <n v="0"/>
    <n v="0"/>
    <m/>
    <n v="6"/>
    <n v="1"/>
    <n v="0"/>
    <m/>
    <n v="1"/>
  </r>
  <r>
    <x v="13"/>
    <x v="16"/>
    <s v="CW2.17"/>
    <x v="0"/>
    <m/>
    <x v="0"/>
    <n v="7766"/>
    <s v="lignotuber"/>
    <s v="canopy"/>
    <n v="0"/>
    <n v="0"/>
    <n v="0"/>
    <n v="1"/>
    <n v="0"/>
    <n v="0"/>
    <n v="0"/>
    <n v="0"/>
    <m/>
    <n v="0"/>
    <n v="0"/>
    <n v="0"/>
    <m/>
    <s v=""/>
  </r>
  <r>
    <x v="13"/>
    <x v="17"/>
    <s v="CW2.18"/>
    <x v="0"/>
    <m/>
    <x v="9"/>
    <n v="8875"/>
    <s v="lignotuber"/>
    <s v="soil-persistent"/>
    <n v="0"/>
    <n v="0"/>
    <n v="0"/>
    <n v="1"/>
    <n v="0"/>
    <n v="0"/>
    <n v="0"/>
    <n v="0"/>
    <m/>
    <n v="0"/>
    <n v="0"/>
    <n v="0"/>
    <m/>
    <s v=""/>
  </r>
  <r>
    <x v="13"/>
    <x v="17"/>
    <s v="CW2.18"/>
    <x v="0"/>
    <m/>
    <x v="0"/>
    <n v="7766"/>
    <s v="lignotuber"/>
    <s v="canopy"/>
    <n v="0"/>
    <n v="0"/>
    <n v="0"/>
    <n v="1"/>
    <n v="0"/>
    <n v="0"/>
    <n v="0"/>
    <n v="0"/>
    <m/>
    <n v="0"/>
    <n v="0"/>
    <n v="0"/>
    <m/>
    <s v=""/>
  </r>
  <r>
    <x v="13"/>
    <x v="17"/>
    <s v="CW2.18"/>
    <x v="0"/>
    <m/>
    <x v="43"/>
    <n v="2302"/>
    <s v="rhizome"/>
    <s v="non-canopy"/>
    <n v="0"/>
    <n v="13"/>
    <n v="0"/>
    <n v="0"/>
    <n v="0"/>
    <n v="0"/>
    <n v="0"/>
    <n v="0"/>
    <m/>
    <n v="13"/>
    <n v="1"/>
    <n v="0"/>
    <m/>
    <n v="1"/>
  </r>
  <r>
    <x v="13"/>
    <x v="18"/>
    <s v="CW2.19"/>
    <x v="0"/>
    <m/>
    <x v="43"/>
    <n v="2302"/>
    <s v="rhizome"/>
    <s v="non-canopy"/>
    <n v="0"/>
    <n v="8"/>
    <n v="0"/>
    <n v="0"/>
    <n v="0"/>
    <n v="0"/>
    <n v="0"/>
    <n v="0"/>
    <m/>
    <n v="8"/>
    <n v="1"/>
    <n v="0"/>
    <m/>
    <n v="1"/>
  </r>
  <r>
    <x v="13"/>
    <x v="19"/>
    <s v="CW2.20"/>
    <x v="0"/>
    <m/>
    <x v="19"/>
    <n v="6325"/>
    <s v="tussock"/>
    <s v="non-canopy"/>
    <n v="0"/>
    <n v="1"/>
    <n v="0"/>
    <n v="0"/>
    <n v="0"/>
    <n v="0"/>
    <n v="0"/>
    <n v="0"/>
    <m/>
    <n v="1"/>
    <n v="1"/>
    <n v="0"/>
    <m/>
    <n v="1"/>
  </r>
  <r>
    <x v="13"/>
    <x v="19"/>
    <s v="CW2.20"/>
    <x v="0"/>
    <m/>
    <x v="43"/>
    <n v="2302"/>
    <s v="rhizome"/>
    <s v="non-canopy"/>
    <n v="0"/>
    <n v="3"/>
    <n v="0"/>
    <n v="0"/>
    <n v="0"/>
    <n v="0"/>
    <n v="0"/>
    <n v="0"/>
    <m/>
    <n v="3"/>
    <n v="1"/>
    <n v="0"/>
    <m/>
    <n v="1"/>
  </r>
  <r>
    <x v="14"/>
    <x v="0"/>
    <s v="CC1.1"/>
    <x v="0"/>
    <m/>
    <x v="4"/>
    <n v="5738"/>
    <s v="basal"/>
    <s v="soil-persistent"/>
    <n v="0"/>
    <n v="2"/>
    <n v="0"/>
    <n v="0"/>
    <n v="0"/>
    <n v="0"/>
    <n v="0"/>
    <n v="0"/>
    <s v="incl 1 sick"/>
    <n v="2"/>
    <n v="1"/>
    <n v="0"/>
    <m/>
    <n v="1"/>
  </r>
  <r>
    <x v="14"/>
    <x v="0"/>
    <s v="CC1.1"/>
    <x v="0"/>
    <m/>
    <x v="16"/>
    <n v="2603"/>
    <s v="basal"/>
    <s v="soil-persistent"/>
    <n v="0"/>
    <n v="2"/>
    <n v="0"/>
    <n v="0"/>
    <n v="0"/>
    <n v="0"/>
    <n v="0"/>
    <n v="0"/>
    <s v="incl 1 sick"/>
    <n v="2"/>
    <n v="1"/>
    <n v="0"/>
    <m/>
    <n v="1"/>
  </r>
  <r>
    <x v="14"/>
    <x v="0"/>
    <s v="CC1.1"/>
    <x v="0"/>
    <m/>
    <x v="58"/>
    <n v="4000"/>
    <s v="lignotuber"/>
    <s v="soil-persistent"/>
    <n v="0"/>
    <n v="7"/>
    <n v="0"/>
    <n v="0"/>
    <n v="0"/>
    <n v="0"/>
    <n v="0"/>
    <n v="0"/>
    <m/>
    <n v="7"/>
    <n v="1"/>
    <n v="0"/>
    <m/>
    <n v="1"/>
  </r>
  <r>
    <x v="14"/>
    <x v="0"/>
    <s v="CC1.1"/>
    <x v="0"/>
    <m/>
    <x v="29"/>
    <n v="10605"/>
    <s v="rhizome"/>
    <s v="non-canopy"/>
    <n v="0"/>
    <n v="3"/>
    <n v="0"/>
    <n v="0"/>
    <n v="0"/>
    <n v="0"/>
    <n v="0"/>
    <n v="0"/>
    <m/>
    <n v="3"/>
    <n v="1"/>
    <n v="0"/>
    <m/>
    <n v="1"/>
  </r>
  <r>
    <x v="14"/>
    <x v="0"/>
    <s v="CC1.1"/>
    <x v="0"/>
    <m/>
    <x v="17"/>
    <n v="5532"/>
    <s v="rhizome"/>
    <s v="non-canopy"/>
    <n v="0"/>
    <n v="1"/>
    <n v="0"/>
    <n v="0"/>
    <n v="0"/>
    <n v="0"/>
    <n v="0"/>
    <n v="0"/>
    <m/>
    <n v="1"/>
    <n v="1"/>
    <n v="0"/>
    <m/>
    <n v="1"/>
  </r>
  <r>
    <x v="14"/>
    <x v="0"/>
    <s v="CC1.1"/>
    <x v="0"/>
    <m/>
    <x v="56"/>
    <n v="5043"/>
    <s v="tussock"/>
    <s v="non-canopy"/>
    <n v="0"/>
    <n v="0"/>
    <n v="0"/>
    <n v="0"/>
    <n v="0"/>
    <n v="10"/>
    <n v="0"/>
    <n v="0"/>
    <m/>
    <n v="10"/>
    <e v="#DIV/0!"/>
    <e v="#DIV/0!"/>
    <m/>
    <n v="1"/>
  </r>
  <r>
    <x v="14"/>
    <x v="0"/>
    <s v="CC1.1"/>
    <x v="0"/>
    <m/>
    <x v="49"/>
    <n v="5535"/>
    <s v="tussock"/>
    <s v="non-canopy"/>
    <n v="7"/>
    <n v="0"/>
    <n v="0"/>
    <n v="0"/>
    <n v="0"/>
    <n v="0"/>
    <n v="0"/>
    <n v="0"/>
    <s v="ID corrected from Tetraria capillaris to Lepyrodia anarthria based on Apr2021 obsvervations"/>
    <n v="7"/>
    <e v="#DIV/0!"/>
    <e v="#DIV/0!"/>
    <m/>
    <n v="1"/>
  </r>
  <r>
    <x v="14"/>
    <x v="0"/>
    <s v="CC1.1"/>
    <x v="0"/>
    <m/>
    <x v="79"/>
    <n v="11190"/>
    <s v="stolon"/>
    <s v="soil-persistent"/>
    <n v="0"/>
    <n v="0"/>
    <n v="0"/>
    <n v="0"/>
    <n v="0"/>
    <n v="5"/>
    <n v="0"/>
    <n v="0"/>
    <m/>
    <n v="5"/>
    <e v="#DIV/0!"/>
    <e v="#DIV/0!"/>
    <m/>
    <n v="1"/>
  </r>
  <r>
    <x v="14"/>
    <x v="1"/>
    <s v="CC1.2"/>
    <x v="0"/>
    <m/>
    <x v="4"/>
    <n v="5738"/>
    <s v="basal"/>
    <s v="soil-persistent"/>
    <n v="7"/>
    <n v="0"/>
    <n v="0"/>
    <n v="0"/>
    <n v="0"/>
    <n v="0"/>
    <n v="0"/>
    <n v="0"/>
    <m/>
    <n v="7"/>
    <e v="#DIV/0!"/>
    <e v="#DIV/0!"/>
    <m/>
    <n v="1"/>
  </r>
  <r>
    <x v="14"/>
    <x v="1"/>
    <s v="CC1.2"/>
    <x v="0"/>
    <m/>
    <x v="58"/>
    <n v="4000"/>
    <s v="lignotuber"/>
    <s v="soil-persistent"/>
    <n v="13"/>
    <n v="0"/>
    <n v="0"/>
    <n v="0"/>
    <n v="0"/>
    <n v="0"/>
    <n v="0"/>
    <n v="0"/>
    <m/>
    <n v="13"/>
    <e v="#DIV/0!"/>
    <e v="#DIV/0!"/>
    <m/>
    <n v="1"/>
  </r>
  <r>
    <x v="14"/>
    <x v="1"/>
    <s v="CC1.2"/>
    <x v="0"/>
    <m/>
    <x v="16"/>
    <n v="2603"/>
    <s v="basal"/>
    <s v="soil-persistent"/>
    <n v="1"/>
    <n v="0"/>
    <n v="0"/>
    <n v="0"/>
    <n v="0"/>
    <n v="0"/>
    <n v="0"/>
    <n v="0"/>
    <m/>
    <n v="1"/>
    <e v="#DIV/0!"/>
    <e v="#DIV/0!"/>
    <m/>
    <n v="1"/>
  </r>
  <r>
    <x v="14"/>
    <x v="1"/>
    <s v="CC1.2"/>
    <x v="0"/>
    <m/>
    <x v="79"/>
    <n v="11190"/>
    <s v="stolon"/>
    <s v="soil-persistent"/>
    <n v="0"/>
    <n v="0"/>
    <n v="0"/>
    <n v="0"/>
    <n v="0"/>
    <n v="17"/>
    <n v="0"/>
    <n v="0"/>
    <m/>
    <n v="17"/>
    <e v="#DIV/0!"/>
    <e v="#DIV/0!"/>
    <m/>
    <n v="1"/>
  </r>
  <r>
    <x v="14"/>
    <x v="1"/>
    <s v="CC1.2"/>
    <x v="0"/>
    <m/>
    <x v="29"/>
    <n v="10605"/>
    <s v="rhizome"/>
    <s v="non-canopy"/>
    <n v="9"/>
    <n v="0"/>
    <n v="0"/>
    <n v="0"/>
    <n v="0"/>
    <n v="0"/>
    <n v="0"/>
    <n v="0"/>
    <m/>
    <n v="9"/>
    <e v="#DIV/0!"/>
    <e v="#DIV/0!"/>
    <m/>
    <n v="1"/>
  </r>
  <r>
    <x v="14"/>
    <x v="1"/>
    <s v="CC1.2"/>
    <x v="0"/>
    <m/>
    <x v="17"/>
    <n v="5532"/>
    <s v="rhizome"/>
    <s v="non-canopy"/>
    <n v="4"/>
    <n v="0"/>
    <n v="0"/>
    <n v="0"/>
    <n v="0"/>
    <n v="0"/>
    <n v="0"/>
    <n v="0"/>
    <m/>
    <n v="4"/>
    <e v="#DIV/0!"/>
    <e v="#DIV/0!"/>
    <m/>
    <n v="1"/>
  </r>
  <r>
    <x v="14"/>
    <x v="1"/>
    <s v="CC1.2"/>
    <x v="0"/>
    <m/>
    <x v="12"/>
    <n v="2501"/>
    <s v="tussock"/>
    <s v="non-canopy"/>
    <n v="0"/>
    <n v="0"/>
    <n v="0"/>
    <n v="0"/>
    <n v="0"/>
    <n v="5"/>
    <n v="0"/>
    <n v="0"/>
    <s v="uncertain ID, possibly Isolepis"/>
    <n v="5"/>
    <e v="#DIV/0!"/>
    <e v="#DIV/0!"/>
    <m/>
    <n v="1"/>
  </r>
  <r>
    <x v="14"/>
    <x v="1"/>
    <s v="CC1.2"/>
    <x v="0"/>
    <m/>
    <x v="49"/>
    <n v="5535"/>
    <s v="tussock"/>
    <s v="non-canopy"/>
    <n v="7"/>
    <n v="0"/>
    <n v="0"/>
    <n v="0"/>
    <n v="0"/>
    <n v="0"/>
    <n v="0"/>
    <n v="0"/>
    <s v="ID corrected from Tetraria capillaris to Lepyrodia anarthria based on Apr2021 obsvervations"/>
    <n v="7"/>
    <e v="#DIV/0!"/>
    <e v="#DIV/0!"/>
    <m/>
    <n v="1"/>
  </r>
  <r>
    <x v="14"/>
    <x v="1"/>
    <s v="CC1.2"/>
    <x v="0"/>
    <m/>
    <x v="56"/>
    <n v="5043"/>
    <s v="tussock"/>
    <s v="non-canopy"/>
    <n v="0"/>
    <n v="0"/>
    <n v="0"/>
    <n v="0"/>
    <n v="0"/>
    <n v="6"/>
    <n v="0"/>
    <n v="0"/>
    <m/>
    <n v="6"/>
    <e v="#DIV/0!"/>
    <e v="#DIV/0!"/>
    <m/>
    <n v="1"/>
  </r>
  <r>
    <x v="14"/>
    <x v="2"/>
    <s v="CC1.3"/>
    <x v="0"/>
    <m/>
    <x v="4"/>
    <n v="5738"/>
    <s v="basal"/>
    <s v="soil-persistent"/>
    <n v="5"/>
    <n v="0"/>
    <n v="0"/>
    <n v="0"/>
    <n v="0"/>
    <n v="0"/>
    <n v="0"/>
    <n v="0"/>
    <m/>
    <n v="5"/>
    <e v="#DIV/0!"/>
    <e v="#DIV/0!"/>
    <m/>
    <n v="1"/>
  </r>
  <r>
    <x v="14"/>
    <x v="2"/>
    <s v="CC1.3"/>
    <x v="0"/>
    <m/>
    <x v="58"/>
    <n v="4000"/>
    <s v="lignotuber"/>
    <s v="soil-persistent"/>
    <n v="16"/>
    <n v="0"/>
    <n v="0"/>
    <n v="0"/>
    <n v="0"/>
    <n v="0"/>
    <n v="0"/>
    <n v="0"/>
    <m/>
    <n v="16"/>
    <e v="#DIV/0!"/>
    <e v="#DIV/0!"/>
    <m/>
    <n v="1"/>
  </r>
  <r>
    <x v="14"/>
    <x v="2"/>
    <s v="CC1.3"/>
    <x v="0"/>
    <m/>
    <x v="16"/>
    <n v="2603"/>
    <s v="basal"/>
    <s v="soil-persistent"/>
    <n v="1"/>
    <n v="0"/>
    <n v="0"/>
    <n v="0"/>
    <n v="0"/>
    <n v="0"/>
    <n v="0"/>
    <n v="0"/>
    <m/>
    <n v="1"/>
    <e v="#DIV/0!"/>
    <e v="#DIV/0!"/>
    <m/>
    <n v="1"/>
  </r>
  <r>
    <x v="14"/>
    <x v="2"/>
    <s v="CC1.3"/>
    <x v="0"/>
    <m/>
    <x v="79"/>
    <n v="11190"/>
    <s v="stolon"/>
    <s v="soil-persistent"/>
    <n v="0"/>
    <n v="0"/>
    <n v="0"/>
    <n v="0"/>
    <n v="0"/>
    <n v="14"/>
    <n v="0"/>
    <n v="0"/>
    <m/>
    <n v="14"/>
    <e v="#DIV/0!"/>
    <e v="#DIV/0!"/>
    <m/>
    <n v="1"/>
  </r>
  <r>
    <x v="14"/>
    <x v="2"/>
    <s v="CC1.3"/>
    <x v="0"/>
    <m/>
    <x v="29"/>
    <n v="10605"/>
    <s v="rhizome"/>
    <s v="non-canopy"/>
    <n v="9"/>
    <n v="0"/>
    <n v="0"/>
    <n v="0"/>
    <n v="0"/>
    <n v="0"/>
    <n v="0"/>
    <n v="0"/>
    <m/>
    <n v="9"/>
    <e v="#DIV/0!"/>
    <e v="#DIV/0!"/>
    <m/>
    <n v="1"/>
  </r>
  <r>
    <x v="14"/>
    <x v="2"/>
    <s v="CC1.3"/>
    <x v="0"/>
    <m/>
    <x v="49"/>
    <n v="5535"/>
    <s v="tussock"/>
    <s v="non-canopy"/>
    <n v="7"/>
    <n v="0"/>
    <n v="0"/>
    <n v="0"/>
    <n v="0"/>
    <n v="0"/>
    <n v="0"/>
    <n v="0"/>
    <s v="ID corrected from Tetraria capillaris to Lepyrodia anarthria based on Apr2021 obsvervations"/>
    <n v="7"/>
    <e v="#DIV/0!"/>
    <e v="#DIV/0!"/>
    <m/>
    <n v="1"/>
  </r>
  <r>
    <x v="14"/>
    <x v="2"/>
    <s v="CC1.3"/>
    <x v="0"/>
    <m/>
    <x v="56"/>
    <n v="5043"/>
    <s v="tussock"/>
    <s v="non-canopy"/>
    <n v="0"/>
    <n v="0"/>
    <n v="0"/>
    <n v="0"/>
    <n v="0"/>
    <n v="5"/>
    <n v="0"/>
    <n v="0"/>
    <m/>
    <n v="5"/>
    <e v="#DIV/0!"/>
    <e v="#DIV/0!"/>
    <m/>
    <n v="1"/>
  </r>
  <r>
    <x v="14"/>
    <x v="3"/>
    <s v="CC1.4"/>
    <x v="0"/>
    <m/>
    <x v="4"/>
    <n v="5738"/>
    <s v="basal"/>
    <s v="soil-persistent"/>
    <n v="2"/>
    <n v="0"/>
    <n v="0"/>
    <n v="4"/>
    <n v="0"/>
    <n v="0"/>
    <n v="0"/>
    <n v="0"/>
    <m/>
    <n v="2"/>
    <n v="0"/>
    <n v="0"/>
    <m/>
    <n v="1"/>
  </r>
  <r>
    <x v="14"/>
    <x v="3"/>
    <s v="CC1.4"/>
    <x v="0"/>
    <m/>
    <x v="41"/>
    <n v="7943"/>
    <s v="lignotuber"/>
    <s v="canopy"/>
    <n v="1"/>
    <n v="0"/>
    <n v="0"/>
    <n v="0"/>
    <n v="0"/>
    <n v="0"/>
    <n v="0"/>
    <n v="0"/>
    <m/>
    <n v="1"/>
    <e v="#DIV/0!"/>
    <e v="#DIV/0!"/>
    <m/>
    <n v="1"/>
  </r>
  <r>
    <x v="14"/>
    <x v="3"/>
    <s v="CC1.4"/>
    <x v="0"/>
    <m/>
    <x v="80"/>
    <n v="2599"/>
    <s v="none"/>
    <s v="soil-persistent"/>
    <n v="1"/>
    <n v="0"/>
    <n v="0"/>
    <n v="0"/>
    <n v="0"/>
    <n v="0"/>
    <n v="0"/>
    <n v="0"/>
    <m/>
    <n v="1"/>
    <e v="#DIV/0!"/>
    <e v="#DIV/0!"/>
    <m/>
    <n v="1"/>
  </r>
  <r>
    <x v="14"/>
    <x v="3"/>
    <s v="CC1.4"/>
    <x v="0"/>
    <m/>
    <x v="16"/>
    <n v="2603"/>
    <s v="basal"/>
    <s v="soil-persistent"/>
    <n v="1"/>
    <n v="0"/>
    <n v="0"/>
    <n v="2"/>
    <n v="0"/>
    <n v="0"/>
    <n v="0"/>
    <n v="0"/>
    <m/>
    <n v="1"/>
    <n v="0"/>
    <n v="0"/>
    <m/>
    <n v="1"/>
  </r>
  <r>
    <x v="14"/>
    <x v="3"/>
    <s v="CC1.4"/>
    <x v="0"/>
    <m/>
    <x v="58"/>
    <n v="4000"/>
    <s v="lignotuber"/>
    <s v="soil-persistent"/>
    <n v="15"/>
    <n v="0"/>
    <n v="0"/>
    <n v="2"/>
    <n v="0"/>
    <n v="0"/>
    <n v="0"/>
    <n v="0"/>
    <m/>
    <n v="15"/>
    <n v="0"/>
    <n v="0"/>
    <m/>
    <n v="1"/>
  </r>
  <r>
    <x v="14"/>
    <x v="3"/>
    <s v="CC1.4"/>
    <x v="0"/>
    <m/>
    <x v="9"/>
    <n v="8875"/>
    <s v="lignotuber"/>
    <s v="soil-persistent"/>
    <n v="0"/>
    <n v="0"/>
    <n v="0"/>
    <n v="0"/>
    <n v="0"/>
    <n v="1"/>
    <n v="0"/>
    <n v="0"/>
    <m/>
    <n v="1"/>
    <e v="#DIV/0!"/>
    <e v="#DIV/0!"/>
    <m/>
    <n v="1"/>
  </r>
  <r>
    <x v="14"/>
    <x v="3"/>
    <s v="CC1.4"/>
    <x v="0"/>
    <m/>
    <x v="79"/>
    <n v="11190"/>
    <s v="stolon"/>
    <s v="soil-persistent"/>
    <n v="0"/>
    <n v="0"/>
    <n v="0"/>
    <n v="0"/>
    <n v="0"/>
    <n v="18"/>
    <n v="0"/>
    <n v="0"/>
    <m/>
    <n v="18"/>
    <e v="#DIV/0!"/>
    <e v="#DIV/0!"/>
    <m/>
    <n v="1"/>
  </r>
  <r>
    <x v="14"/>
    <x v="3"/>
    <s v="CC1.4"/>
    <x v="0"/>
    <m/>
    <x v="49"/>
    <n v="5535"/>
    <s v="tussock"/>
    <s v="non-canopy"/>
    <n v="7"/>
    <n v="0"/>
    <n v="0"/>
    <n v="0"/>
    <n v="0"/>
    <n v="0"/>
    <n v="0"/>
    <n v="0"/>
    <s v="ID corrected from Tetraria capillaris to Lepyrodia anarthria based on Apr2021 obsvervations"/>
    <n v="7"/>
    <e v="#DIV/0!"/>
    <e v="#DIV/0!"/>
    <m/>
    <n v="1"/>
  </r>
  <r>
    <x v="14"/>
    <x v="3"/>
    <s v="CC1.4"/>
    <x v="0"/>
    <m/>
    <x v="17"/>
    <n v="5532"/>
    <s v="rhizome"/>
    <s v="non-canopy"/>
    <n v="3"/>
    <n v="0"/>
    <n v="0"/>
    <n v="0"/>
    <n v="0"/>
    <n v="0"/>
    <n v="0"/>
    <n v="0"/>
    <m/>
    <n v="3"/>
    <e v="#DIV/0!"/>
    <e v="#DIV/0!"/>
    <m/>
    <n v="1"/>
  </r>
  <r>
    <x v="14"/>
    <x v="3"/>
    <s v="CC1.4"/>
    <x v="0"/>
    <m/>
    <x v="56"/>
    <n v="5043"/>
    <s v="tussock"/>
    <s v="non-canopy"/>
    <n v="0"/>
    <n v="0"/>
    <n v="0"/>
    <n v="0"/>
    <n v="0"/>
    <n v="2"/>
    <n v="0"/>
    <n v="0"/>
    <m/>
    <n v="2"/>
    <e v="#DIV/0!"/>
    <e v="#DIV/0!"/>
    <m/>
    <n v="1"/>
  </r>
  <r>
    <x v="14"/>
    <x v="3"/>
    <s v="CC1.4"/>
    <x v="0"/>
    <m/>
    <x v="81"/>
    <n v="4230"/>
    <s v="lignotuber"/>
    <s v="canopy"/>
    <n v="1"/>
    <n v="0"/>
    <n v="0"/>
    <n v="0"/>
    <n v="0"/>
    <n v="0"/>
    <n v="0"/>
    <n v="0"/>
    <m/>
    <n v="1"/>
    <e v="#DIV/0!"/>
    <e v="#DIV/0!"/>
    <m/>
    <n v="1"/>
  </r>
  <r>
    <x v="14"/>
    <x v="3"/>
    <s v="CC1.4"/>
    <x v="0"/>
    <m/>
    <x v="29"/>
    <n v="10605"/>
    <s v="rhizome"/>
    <s v="non-canopy"/>
    <n v="2"/>
    <n v="0"/>
    <n v="0"/>
    <n v="0"/>
    <n v="0"/>
    <n v="0"/>
    <n v="0"/>
    <n v="0"/>
    <m/>
    <n v="2"/>
    <e v="#DIV/0!"/>
    <e v="#DIV/0!"/>
    <m/>
    <n v="1"/>
  </r>
  <r>
    <x v="14"/>
    <x v="4"/>
    <s v="CC1.5"/>
    <x v="0"/>
    <m/>
    <x v="9"/>
    <n v="8875"/>
    <s v="lignotuber"/>
    <s v="soil-persistent"/>
    <n v="0"/>
    <n v="0"/>
    <n v="0"/>
    <n v="1"/>
    <n v="0"/>
    <n v="0"/>
    <n v="0"/>
    <n v="0"/>
    <m/>
    <n v="0"/>
    <n v="0"/>
    <n v="0"/>
    <m/>
    <s v=""/>
  </r>
  <r>
    <x v="14"/>
    <x v="4"/>
    <s v="CC1.5"/>
    <x v="0"/>
    <m/>
    <x v="58"/>
    <n v="4000"/>
    <s v="lignotuber"/>
    <s v="soil-persistent"/>
    <n v="7"/>
    <n v="0"/>
    <n v="0"/>
    <n v="1"/>
    <n v="0"/>
    <n v="0"/>
    <n v="0"/>
    <n v="0"/>
    <m/>
    <n v="7"/>
    <n v="0"/>
    <n v="0"/>
    <m/>
    <n v="1"/>
  </r>
  <r>
    <x v="14"/>
    <x v="4"/>
    <s v="CC1.5"/>
    <x v="0"/>
    <m/>
    <x v="4"/>
    <n v="5738"/>
    <s v="basal"/>
    <s v="soil-persistent"/>
    <n v="0"/>
    <n v="0"/>
    <n v="0"/>
    <n v="1"/>
    <n v="0"/>
    <n v="0"/>
    <n v="0"/>
    <n v="0"/>
    <m/>
    <n v="0"/>
    <n v="0"/>
    <n v="0"/>
    <m/>
    <s v=""/>
  </r>
  <r>
    <x v="14"/>
    <x v="4"/>
    <s v="CC1.5"/>
    <x v="0"/>
    <m/>
    <x v="79"/>
    <n v="11190"/>
    <s v="stolon"/>
    <s v="soil-persistent"/>
    <n v="0"/>
    <n v="0"/>
    <n v="0"/>
    <n v="0"/>
    <n v="0"/>
    <n v="3"/>
    <n v="0"/>
    <n v="0"/>
    <m/>
    <n v="3"/>
    <e v="#DIV/0!"/>
    <e v="#DIV/0!"/>
    <m/>
    <n v="1"/>
  </r>
  <r>
    <x v="14"/>
    <x v="4"/>
    <s v="CC1.5"/>
    <x v="0"/>
    <m/>
    <x v="12"/>
    <n v="2501"/>
    <s v="tussock"/>
    <s v="non-canopy"/>
    <n v="0"/>
    <n v="0"/>
    <n v="0"/>
    <n v="0"/>
    <n v="0"/>
    <n v="20"/>
    <n v="0"/>
    <n v="0"/>
    <s v="uncertain ID, possibly Isolepis"/>
    <n v="20"/>
    <e v="#DIV/0!"/>
    <e v="#DIV/0!"/>
    <m/>
    <n v="1"/>
  </r>
  <r>
    <x v="14"/>
    <x v="4"/>
    <s v="CC1.5"/>
    <x v="0"/>
    <m/>
    <x v="49"/>
    <n v="5535"/>
    <s v="tussock"/>
    <s v="non-canopy"/>
    <n v="6"/>
    <n v="0"/>
    <n v="0"/>
    <n v="0"/>
    <n v="0"/>
    <n v="0"/>
    <n v="0"/>
    <n v="0"/>
    <s v="ID corrected from Tetraria capillaris to Lepyrodia anarthria based on Apr2021 obsvervations"/>
    <n v="6"/>
    <e v="#DIV/0!"/>
    <e v="#DIV/0!"/>
    <m/>
    <n v="1"/>
  </r>
  <r>
    <x v="14"/>
    <x v="4"/>
    <s v="CC1.5"/>
    <x v="0"/>
    <m/>
    <x v="81"/>
    <n v="4230"/>
    <s v="lignotuber"/>
    <s v="canopy"/>
    <n v="0"/>
    <n v="0"/>
    <n v="0"/>
    <n v="0"/>
    <n v="0"/>
    <n v="6"/>
    <n v="0"/>
    <n v="0"/>
    <m/>
    <n v="6"/>
    <e v="#DIV/0!"/>
    <e v="#DIV/0!"/>
    <m/>
    <n v="1"/>
  </r>
  <r>
    <x v="14"/>
    <x v="5"/>
    <s v="CC1.6"/>
    <x v="0"/>
    <m/>
    <x v="4"/>
    <n v="5738"/>
    <s v="basal"/>
    <s v="soil-persistent"/>
    <n v="1"/>
    <n v="0"/>
    <n v="0"/>
    <n v="3"/>
    <n v="0"/>
    <n v="0"/>
    <n v="0"/>
    <n v="0"/>
    <m/>
    <n v="1"/>
    <n v="0"/>
    <n v="0"/>
    <m/>
    <n v="1"/>
  </r>
  <r>
    <x v="14"/>
    <x v="5"/>
    <s v="CC1.6"/>
    <x v="0"/>
    <m/>
    <x v="41"/>
    <n v="7943"/>
    <s v="lignotuber"/>
    <s v="canopy"/>
    <n v="1"/>
    <n v="0"/>
    <n v="0"/>
    <n v="1"/>
    <n v="0"/>
    <n v="6"/>
    <n v="0"/>
    <n v="0"/>
    <m/>
    <n v="7"/>
    <n v="0"/>
    <n v="6"/>
    <m/>
    <n v="1"/>
  </r>
  <r>
    <x v="14"/>
    <x v="5"/>
    <s v="CC1.6"/>
    <x v="0"/>
    <m/>
    <x v="79"/>
    <n v="11190"/>
    <s v="stolon"/>
    <s v="soil-persistent"/>
    <n v="0"/>
    <n v="0"/>
    <n v="0"/>
    <n v="0"/>
    <n v="0"/>
    <n v="30"/>
    <n v="0"/>
    <n v="0"/>
    <m/>
    <n v="30"/>
    <e v="#DIV/0!"/>
    <e v="#DIV/0!"/>
    <m/>
    <n v="1"/>
  </r>
  <r>
    <x v="14"/>
    <x v="5"/>
    <s v="CC1.6"/>
    <x v="0"/>
    <m/>
    <x v="58"/>
    <n v="4000"/>
    <s v="lignotuber"/>
    <s v="soil-persistent"/>
    <n v="7"/>
    <n v="0"/>
    <n v="0"/>
    <n v="0"/>
    <n v="0"/>
    <n v="0"/>
    <n v="0"/>
    <n v="0"/>
    <m/>
    <n v="7"/>
    <e v="#DIV/0!"/>
    <e v="#DIV/0!"/>
    <m/>
    <n v="1"/>
  </r>
  <r>
    <x v="14"/>
    <x v="5"/>
    <s v="CC1.6"/>
    <x v="0"/>
    <m/>
    <x v="49"/>
    <n v="5535"/>
    <s v="tussock"/>
    <s v="non-canopy"/>
    <n v="5"/>
    <n v="0"/>
    <n v="0"/>
    <n v="2"/>
    <n v="0"/>
    <n v="0"/>
    <n v="0"/>
    <n v="0"/>
    <s v="ID corrected from Tetraria capillaris to Lepyrodia anarthria based on Apr2021 obsvervations"/>
    <n v="5"/>
    <n v="0"/>
    <n v="0"/>
    <m/>
    <n v="1"/>
  </r>
  <r>
    <x v="14"/>
    <x v="5"/>
    <s v="CC1.6"/>
    <x v="0"/>
    <m/>
    <x v="17"/>
    <n v="5532"/>
    <s v="rhizome"/>
    <s v="non-canopy"/>
    <n v="4"/>
    <n v="0"/>
    <n v="0"/>
    <n v="0"/>
    <n v="0"/>
    <n v="0"/>
    <n v="0"/>
    <n v="0"/>
    <m/>
    <n v="4"/>
    <e v="#DIV/0!"/>
    <e v="#DIV/0!"/>
    <m/>
    <n v="1"/>
  </r>
  <r>
    <x v="14"/>
    <x v="5"/>
    <s v="CC1.6"/>
    <x v="0"/>
    <m/>
    <x v="81"/>
    <n v="4230"/>
    <s v="lignotuber"/>
    <s v="canopy"/>
    <n v="0"/>
    <n v="0"/>
    <n v="0"/>
    <n v="0"/>
    <n v="0"/>
    <n v="8"/>
    <n v="0"/>
    <n v="0"/>
    <m/>
    <n v="8"/>
    <e v="#DIV/0!"/>
    <e v="#DIV/0!"/>
    <m/>
    <n v="1"/>
  </r>
  <r>
    <x v="14"/>
    <x v="5"/>
    <s v="CC1.6"/>
    <x v="0"/>
    <m/>
    <x v="12"/>
    <n v="2501"/>
    <s v="tussock"/>
    <s v="non-canopy"/>
    <n v="0"/>
    <n v="0"/>
    <n v="0"/>
    <n v="0"/>
    <n v="0"/>
    <n v="2"/>
    <n v="0"/>
    <n v="0"/>
    <s v="uncertain ID, possibly Isolepis"/>
    <n v="2"/>
    <e v="#DIV/0!"/>
    <e v="#DIV/0!"/>
    <m/>
    <n v="1"/>
  </r>
  <r>
    <x v="14"/>
    <x v="5"/>
    <s v="CC1.6"/>
    <x v="0"/>
    <m/>
    <x v="26"/>
    <n v="3243"/>
    <s v="none"/>
    <s v="soil-persistent"/>
    <n v="0"/>
    <n v="0"/>
    <n v="0"/>
    <n v="0"/>
    <n v="0"/>
    <n v="1"/>
    <n v="0"/>
    <n v="0"/>
    <m/>
    <n v="1"/>
    <e v="#DIV/0!"/>
    <e v="#DIV/0!"/>
    <m/>
    <n v="1"/>
  </r>
  <r>
    <x v="14"/>
    <x v="5"/>
    <s v="CC1.6"/>
    <x v="0"/>
    <m/>
    <x v="82"/>
    <n v="3596"/>
    <s v="none"/>
    <s v="soil-persistent"/>
    <n v="0"/>
    <n v="0"/>
    <n v="0"/>
    <n v="0"/>
    <n v="0"/>
    <n v="1"/>
    <n v="0"/>
    <n v="0"/>
    <m/>
    <n v="1"/>
    <e v="#DIV/0!"/>
    <e v="#DIV/0!"/>
    <m/>
    <n v="1"/>
  </r>
  <r>
    <x v="14"/>
    <x v="6"/>
    <s v="CC1.7"/>
    <x v="0"/>
    <m/>
    <x v="41"/>
    <n v="7943"/>
    <s v="lignotuber"/>
    <s v="canopy"/>
    <n v="1"/>
    <n v="0"/>
    <n v="0"/>
    <n v="0"/>
    <n v="0"/>
    <n v="0"/>
    <n v="0"/>
    <n v="0"/>
    <m/>
    <n v="1"/>
    <e v="#DIV/0!"/>
    <e v="#DIV/0!"/>
    <m/>
    <n v="1"/>
  </r>
  <r>
    <x v="14"/>
    <x v="6"/>
    <s v="CC1.7"/>
    <x v="0"/>
    <m/>
    <x v="58"/>
    <n v="4000"/>
    <s v="lignotuber"/>
    <s v="soil-persistent"/>
    <n v="0"/>
    <n v="7"/>
    <n v="0"/>
    <n v="1"/>
    <n v="0"/>
    <n v="0"/>
    <n v="0"/>
    <n v="0"/>
    <m/>
    <n v="7"/>
    <n v="0.875"/>
    <n v="0"/>
    <m/>
    <n v="1"/>
  </r>
  <r>
    <x v="14"/>
    <x v="6"/>
    <s v="CC1.7"/>
    <x v="0"/>
    <m/>
    <x v="4"/>
    <n v="5738"/>
    <s v="basal"/>
    <s v="soil-persistent"/>
    <n v="0"/>
    <n v="0"/>
    <n v="0"/>
    <n v="2"/>
    <n v="0"/>
    <n v="0"/>
    <n v="0"/>
    <n v="0"/>
    <m/>
    <n v="0"/>
    <n v="0"/>
    <n v="0"/>
    <m/>
    <s v=""/>
  </r>
  <r>
    <x v="14"/>
    <x v="6"/>
    <s v="CC1.7"/>
    <x v="0"/>
    <m/>
    <x v="79"/>
    <n v="11190"/>
    <s v="stolon"/>
    <s v="soil-persistent"/>
    <n v="0"/>
    <n v="0"/>
    <n v="0"/>
    <n v="0"/>
    <n v="0"/>
    <n v="20"/>
    <n v="0"/>
    <n v="0"/>
    <m/>
    <n v="20"/>
    <e v="#DIV/0!"/>
    <e v="#DIV/0!"/>
    <m/>
    <n v="1"/>
  </r>
  <r>
    <x v="14"/>
    <x v="6"/>
    <s v="CC1.7"/>
    <x v="0"/>
    <m/>
    <x v="49"/>
    <n v="5535"/>
    <s v="tussock"/>
    <s v="non-canopy"/>
    <n v="0"/>
    <n v="2"/>
    <n v="0"/>
    <n v="0"/>
    <n v="0"/>
    <n v="0"/>
    <n v="0"/>
    <n v="0"/>
    <s v="ID corrected from Tetraria capillaris to Lepyrodia anarthria based on Apr2021 obsvervations"/>
    <n v="2"/>
    <n v="1"/>
    <n v="0"/>
    <m/>
    <n v="1"/>
  </r>
  <r>
    <x v="14"/>
    <x v="6"/>
    <s v="CC1.7"/>
    <x v="0"/>
    <m/>
    <x v="17"/>
    <n v="5532"/>
    <s v="rhizome"/>
    <s v="non-canopy"/>
    <n v="0"/>
    <n v="5"/>
    <n v="0"/>
    <n v="0"/>
    <n v="0"/>
    <n v="0"/>
    <n v="0"/>
    <n v="0"/>
    <m/>
    <n v="5"/>
    <n v="1"/>
    <n v="0"/>
    <m/>
    <n v="1"/>
  </r>
  <r>
    <x v="14"/>
    <x v="6"/>
    <s v="CC1.7"/>
    <x v="0"/>
    <m/>
    <x v="10"/>
    <n v="2469"/>
    <s v="rhizome"/>
    <s v="non-canopy"/>
    <n v="0"/>
    <n v="2"/>
    <n v="0"/>
    <n v="0"/>
    <n v="0"/>
    <n v="0"/>
    <n v="0"/>
    <n v="0"/>
    <m/>
    <n v="2"/>
    <n v="1"/>
    <n v="0"/>
    <m/>
    <n v="1"/>
  </r>
  <r>
    <x v="14"/>
    <x v="6"/>
    <s v="CC1.7"/>
    <x v="0"/>
    <m/>
    <x v="83"/>
    <e v="#N/A"/>
    <s v="none"/>
    <s v="non-canopy"/>
    <n v="0"/>
    <n v="0"/>
    <n v="0"/>
    <n v="0"/>
    <n v="0"/>
    <n v="1"/>
    <n v="0"/>
    <n v="0"/>
    <m/>
    <n v="1"/>
    <e v="#DIV/0!"/>
    <e v="#DIV/0!"/>
    <m/>
    <n v="1"/>
  </r>
  <r>
    <x v="14"/>
    <x v="7"/>
    <s v="CC1.8"/>
    <x v="0"/>
    <m/>
    <x v="4"/>
    <n v="5738"/>
    <s v="basal"/>
    <s v="soil-persistent"/>
    <n v="0"/>
    <n v="3"/>
    <n v="0"/>
    <n v="3"/>
    <n v="0"/>
    <n v="0"/>
    <n v="0"/>
    <n v="0"/>
    <m/>
    <n v="3"/>
    <n v="0.5"/>
    <n v="0"/>
    <m/>
    <n v="1"/>
  </r>
  <r>
    <x v="14"/>
    <x v="7"/>
    <s v="CC1.8"/>
    <x v="0"/>
    <m/>
    <x v="58"/>
    <n v="4000"/>
    <s v="lignotuber"/>
    <s v="soil-persistent"/>
    <n v="0"/>
    <n v="5"/>
    <n v="0"/>
    <n v="1"/>
    <n v="0"/>
    <n v="0"/>
    <n v="0"/>
    <n v="0"/>
    <m/>
    <n v="5"/>
    <n v="0.83333333333333337"/>
    <n v="0"/>
    <m/>
    <n v="1"/>
  </r>
  <r>
    <x v="14"/>
    <x v="7"/>
    <s v="CC1.8"/>
    <x v="0"/>
    <m/>
    <x v="79"/>
    <n v="11190"/>
    <s v="stolon"/>
    <s v="soil-persistent"/>
    <n v="0"/>
    <n v="0"/>
    <n v="0"/>
    <n v="0"/>
    <n v="0"/>
    <n v="12"/>
    <n v="0"/>
    <n v="0"/>
    <m/>
    <n v="12"/>
    <e v="#DIV/0!"/>
    <e v="#DIV/0!"/>
    <m/>
    <n v="1"/>
  </r>
  <r>
    <x v="14"/>
    <x v="7"/>
    <s v="CC1.8"/>
    <x v="0"/>
    <m/>
    <x v="49"/>
    <n v="5535"/>
    <s v="tussock"/>
    <s v="non-canopy"/>
    <n v="0"/>
    <n v="3"/>
    <n v="0"/>
    <n v="0"/>
    <n v="0"/>
    <n v="0"/>
    <n v="0"/>
    <n v="0"/>
    <s v="ID corrected from Tetraria capillaris to Lepyrodia anarthria based on Apr2021 obsvervations"/>
    <n v="3"/>
    <n v="1"/>
    <n v="0"/>
    <m/>
    <n v="1"/>
  </r>
  <r>
    <x v="14"/>
    <x v="7"/>
    <s v="CC1.8"/>
    <x v="0"/>
    <m/>
    <x v="17"/>
    <n v="5532"/>
    <s v="rhizome"/>
    <s v="non-canopy"/>
    <n v="0"/>
    <n v="4"/>
    <n v="0"/>
    <n v="0"/>
    <n v="0"/>
    <n v="0"/>
    <n v="0"/>
    <n v="0"/>
    <m/>
    <n v="4"/>
    <n v="1"/>
    <n v="0"/>
    <m/>
    <n v="1"/>
  </r>
  <r>
    <x v="14"/>
    <x v="7"/>
    <s v="CC1.8"/>
    <x v="0"/>
    <m/>
    <x v="84"/>
    <n v="6157"/>
    <s v="crown"/>
    <s v="soil-persistent"/>
    <n v="0"/>
    <n v="0"/>
    <n v="0"/>
    <n v="0"/>
    <n v="0"/>
    <n v="1"/>
    <n v="0"/>
    <n v="0"/>
    <m/>
    <n v="1"/>
    <e v="#DIV/0!"/>
    <e v="#DIV/0!"/>
    <m/>
    <n v="1"/>
  </r>
  <r>
    <x v="14"/>
    <x v="7"/>
    <s v="CC1.8"/>
    <x v="0"/>
    <m/>
    <x v="83"/>
    <e v="#N/A"/>
    <s v="none"/>
    <s v="non-canopy"/>
    <n v="0"/>
    <n v="0"/>
    <n v="0"/>
    <n v="0"/>
    <n v="0"/>
    <n v="1"/>
    <n v="0"/>
    <n v="0"/>
    <m/>
    <n v="1"/>
    <e v="#DIV/0!"/>
    <e v="#DIV/0!"/>
    <m/>
    <n v="1"/>
  </r>
  <r>
    <x v="14"/>
    <x v="8"/>
    <s v="CC1.9"/>
    <x v="0"/>
    <m/>
    <x v="41"/>
    <n v="7943"/>
    <s v="lignotuber"/>
    <s v="canopy"/>
    <n v="0"/>
    <n v="1"/>
    <n v="0"/>
    <n v="3"/>
    <n v="0"/>
    <n v="0"/>
    <n v="0"/>
    <n v="0"/>
    <m/>
    <n v="1"/>
    <n v="0.25"/>
    <n v="0"/>
    <m/>
    <n v="1"/>
  </r>
  <r>
    <x v="14"/>
    <x v="8"/>
    <s v="CC1.9"/>
    <x v="0"/>
    <m/>
    <x v="4"/>
    <n v="5738"/>
    <s v="basal"/>
    <s v="soil-persistent"/>
    <n v="0"/>
    <n v="1"/>
    <n v="0"/>
    <n v="3"/>
    <n v="0"/>
    <n v="0"/>
    <n v="0"/>
    <n v="0"/>
    <m/>
    <n v="1"/>
    <n v="0.25"/>
    <n v="0"/>
    <m/>
    <n v="1"/>
  </r>
  <r>
    <x v="14"/>
    <x v="8"/>
    <s v="CC1.9"/>
    <x v="0"/>
    <m/>
    <x v="81"/>
    <n v="4230"/>
    <s v="lignotuber"/>
    <s v="canopy"/>
    <n v="0"/>
    <n v="1"/>
    <n v="0"/>
    <n v="0"/>
    <n v="0"/>
    <n v="0"/>
    <n v="0"/>
    <n v="0"/>
    <m/>
    <n v="1"/>
    <n v="1"/>
    <n v="0"/>
    <m/>
    <n v="1"/>
  </r>
  <r>
    <x v="14"/>
    <x v="8"/>
    <s v="CC1.9"/>
    <x v="0"/>
    <m/>
    <x v="17"/>
    <n v="5532"/>
    <s v="rhizome"/>
    <s v="non-canopy"/>
    <n v="0"/>
    <n v="4"/>
    <n v="0"/>
    <n v="0"/>
    <n v="0"/>
    <n v="0"/>
    <n v="0"/>
    <n v="0"/>
    <m/>
    <n v="4"/>
    <n v="1"/>
    <n v="0"/>
    <m/>
    <n v="1"/>
  </r>
  <r>
    <x v="14"/>
    <x v="8"/>
    <s v="CC1.9"/>
    <x v="0"/>
    <m/>
    <x v="49"/>
    <n v="5535"/>
    <s v="tussock"/>
    <s v="non-canopy"/>
    <n v="0"/>
    <n v="2"/>
    <n v="0"/>
    <n v="0"/>
    <n v="0"/>
    <n v="0"/>
    <n v="0"/>
    <n v="0"/>
    <s v="ID corrected from Tetraria capillaris to Lepyrodia anarthria based on Apr2021 obsvervations"/>
    <n v="2"/>
    <n v="1"/>
    <n v="0"/>
    <m/>
    <n v="1"/>
  </r>
  <r>
    <x v="14"/>
    <x v="8"/>
    <s v="CC1.9"/>
    <x v="0"/>
    <m/>
    <x v="79"/>
    <n v="11190"/>
    <s v="stolon"/>
    <s v="soil-persistent"/>
    <n v="0"/>
    <n v="0"/>
    <n v="0"/>
    <n v="0"/>
    <n v="0"/>
    <n v="5"/>
    <n v="0"/>
    <n v="0"/>
    <m/>
    <n v="5"/>
    <e v="#DIV/0!"/>
    <e v="#DIV/0!"/>
    <m/>
    <n v="1"/>
  </r>
  <r>
    <x v="14"/>
    <x v="9"/>
    <s v="CC1.10"/>
    <x v="0"/>
    <m/>
    <x v="10"/>
    <n v="2469"/>
    <s v="rhizome"/>
    <s v="non-canopy"/>
    <n v="0"/>
    <n v="3"/>
    <n v="0"/>
    <n v="0"/>
    <n v="0"/>
    <n v="0"/>
    <n v="0"/>
    <n v="0"/>
    <m/>
    <n v="3"/>
    <n v="1"/>
    <n v="0"/>
    <m/>
    <n v="1"/>
  </r>
  <r>
    <x v="14"/>
    <x v="9"/>
    <s v="CC1.10"/>
    <x v="0"/>
    <m/>
    <x v="17"/>
    <n v="5532"/>
    <s v="rhizome"/>
    <s v="non-canopy"/>
    <n v="0"/>
    <n v="3"/>
    <n v="0"/>
    <n v="0"/>
    <n v="0"/>
    <n v="0"/>
    <n v="0"/>
    <n v="0"/>
    <m/>
    <n v="3"/>
    <n v="1"/>
    <n v="0"/>
    <m/>
    <n v="1"/>
  </r>
  <r>
    <x v="14"/>
    <x v="9"/>
    <s v="CC1.10"/>
    <x v="0"/>
    <m/>
    <x v="58"/>
    <n v="4000"/>
    <s v="lignotuber"/>
    <s v="soil-persistent"/>
    <n v="0"/>
    <n v="2"/>
    <n v="0"/>
    <n v="0"/>
    <n v="0"/>
    <n v="0"/>
    <n v="0"/>
    <n v="0"/>
    <m/>
    <n v="2"/>
    <n v="1"/>
    <n v="0"/>
    <m/>
    <n v="1"/>
  </r>
  <r>
    <x v="14"/>
    <x v="9"/>
    <s v="CC1.10"/>
    <x v="0"/>
    <m/>
    <x v="41"/>
    <n v="7943"/>
    <s v="lignotuber"/>
    <s v="canopy"/>
    <n v="0"/>
    <n v="1"/>
    <n v="0"/>
    <n v="2"/>
    <n v="0"/>
    <n v="0"/>
    <n v="0"/>
    <n v="0"/>
    <m/>
    <n v="1"/>
    <n v="0.33333333333333331"/>
    <n v="0"/>
    <m/>
    <n v="1"/>
  </r>
  <r>
    <x v="14"/>
    <x v="9"/>
    <s v="CC1.10"/>
    <x v="0"/>
    <m/>
    <x v="4"/>
    <n v="5738"/>
    <s v="basal"/>
    <s v="soil-persistent"/>
    <n v="0"/>
    <n v="0"/>
    <n v="0"/>
    <n v="4"/>
    <n v="0"/>
    <n v="0"/>
    <n v="0"/>
    <n v="0"/>
    <m/>
    <n v="0"/>
    <n v="0"/>
    <n v="0"/>
    <m/>
    <s v=""/>
  </r>
  <r>
    <x v="14"/>
    <x v="9"/>
    <s v="CC1.10"/>
    <x v="0"/>
    <m/>
    <x v="49"/>
    <n v="5535"/>
    <s v="tussock"/>
    <s v="non-canopy"/>
    <n v="0"/>
    <n v="2"/>
    <n v="0"/>
    <n v="0"/>
    <n v="0"/>
    <n v="0"/>
    <n v="0"/>
    <n v="0"/>
    <s v="ID corrected from Tetraria capillaris to Lepyrodia anarthria based on Apr2021 obsvervations"/>
    <n v="2"/>
    <n v="1"/>
    <n v="0"/>
    <m/>
    <n v="1"/>
  </r>
  <r>
    <x v="14"/>
    <x v="9"/>
    <s v="CC1.10"/>
    <x v="0"/>
    <m/>
    <x v="84"/>
    <n v="6157"/>
    <s v="crown"/>
    <s v="soil-persistent"/>
    <n v="0"/>
    <n v="1"/>
    <n v="0"/>
    <n v="0"/>
    <n v="0"/>
    <n v="0"/>
    <n v="0"/>
    <n v="0"/>
    <m/>
    <n v="1"/>
    <n v="1"/>
    <n v="0"/>
    <m/>
    <n v="1"/>
  </r>
  <r>
    <x v="14"/>
    <x v="9"/>
    <s v="CC1.10"/>
    <x v="0"/>
    <m/>
    <x v="19"/>
    <n v="6325"/>
    <s v="tussock"/>
    <s v="non-canopy"/>
    <n v="0"/>
    <n v="1"/>
    <n v="0"/>
    <n v="0"/>
    <n v="0"/>
    <n v="0"/>
    <n v="0"/>
    <n v="0"/>
    <m/>
    <n v="1"/>
    <n v="1"/>
    <n v="0"/>
    <m/>
    <n v="1"/>
  </r>
  <r>
    <x v="14"/>
    <x v="10"/>
    <s v="CC1.11"/>
    <x v="0"/>
    <m/>
    <x v="10"/>
    <n v="2469"/>
    <s v="rhizome"/>
    <s v="non-canopy"/>
    <n v="0"/>
    <n v="2"/>
    <n v="0"/>
    <n v="0"/>
    <n v="0"/>
    <n v="0"/>
    <n v="0"/>
    <n v="0"/>
    <m/>
    <n v="2"/>
    <n v="1"/>
    <n v="0"/>
    <m/>
    <n v="1"/>
  </r>
  <r>
    <x v="14"/>
    <x v="10"/>
    <s v="CC1.11"/>
    <x v="0"/>
    <m/>
    <x v="49"/>
    <n v="5535"/>
    <s v="tussock"/>
    <s v="non-canopy"/>
    <n v="0"/>
    <n v="8"/>
    <n v="0"/>
    <n v="0"/>
    <n v="0"/>
    <n v="0"/>
    <n v="0"/>
    <n v="0"/>
    <s v="ID corrected from Tetraria capillaris to Lepyrodia anarthria based on Apr2021 obsvervations"/>
    <n v="8"/>
    <n v="1"/>
    <n v="0"/>
    <m/>
    <n v="1"/>
  </r>
  <r>
    <x v="14"/>
    <x v="10"/>
    <s v="CC1.11"/>
    <x v="0"/>
    <m/>
    <x v="17"/>
    <n v="5532"/>
    <s v="rhizome"/>
    <s v="non-canopy"/>
    <n v="0"/>
    <n v="2"/>
    <n v="0"/>
    <n v="0"/>
    <n v="0"/>
    <n v="0"/>
    <n v="0"/>
    <n v="0"/>
    <m/>
    <n v="2"/>
    <n v="1"/>
    <n v="0"/>
    <m/>
    <n v="1"/>
  </r>
  <r>
    <x v="14"/>
    <x v="10"/>
    <s v="CC1.11"/>
    <x v="0"/>
    <m/>
    <x v="29"/>
    <n v="10605"/>
    <s v="rhizome"/>
    <s v="non-canopy"/>
    <n v="0"/>
    <n v="2"/>
    <n v="0"/>
    <n v="0"/>
    <n v="0"/>
    <n v="0"/>
    <n v="0"/>
    <n v="0"/>
    <m/>
    <n v="2"/>
    <n v="1"/>
    <n v="0"/>
    <m/>
    <n v="1"/>
  </r>
  <r>
    <x v="14"/>
    <x v="10"/>
    <s v="CC1.11"/>
    <x v="0"/>
    <m/>
    <x v="58"/>
    <n v="4000"/>
    <s v="lignotuber"/>
    <s v="soil-persistent"/>
    <n v="0"/>
    <n v="7"/>
    <n v="0"/>
    <n v="1"/>
    <n v="0"/>
    <n v="0"/>
    <n v="0"/>
    <n v="0"/>
    <m/>
    <n v="7"/>
    <n v="0.875"/>
    <n v="0"/>
    <m/>
    <n v="1"/>
  </r>
  <r>
    <x v="14"/>
    <x v="10"/>
    <s v="CC1.11"/>
    <x v="0"/>
    <m/>
    <x v="41"/>
    <n v="7943"/>
    <s v="lignotuber"/>
    <s v="canopy"/>
    <n v="0"/>
    <n v="1"/>
    <n v="0"/>
    <n v="0"/>
    <n v="0"/>
    <n v="0"/>
    <n v="0"/>
    <n v="0"/>
    <m/>
    <n v="1"/>
    <n v="1"/>
    <n v="0"/>
    <m/>
    <n v="1"/>
  </r>
  <r>
    <x v="14"/>
    <x v="10"/>
    <s v="CC1.11"/>
    <x v="0"/>
    <m/>
    <x v="4"/>
    <n v="5738"/>
    <s v="basal"/>
    <s v="soil-persistent"/>
    <n v="0"/>
    <n v="0"/>
    <n v="0"/>
    <n v="6"/>
    <n v="0"/>
    <n v="0"/>
    <n v="0"/>
    <n v="0"/>
    <m/>
    <n v="0"/>
    <n v="0"/>
    <n v="0"/>
    <m/>
    <s v=""/>
  </r>
  <r>
    <x v="14"/>
    <x v="10"/>
    <s v="CC1.11"/>
    <x v="0"/>
    <m/>
    <x v="79"/>
    <n v="11190"/>
    <s v="stolon"/>
    <s v="soil-persistent"/>
    <n v="0"/>
    <n v="0"/>
    <n v="0"/>
    <n v="0"/>
    <n v="0"/>
    <n v="7"/>
    <n v="0"/>
    <n v="0"/>
    <m/>
    <n v="7"/>
    <e v="#DIV/0!"/>
    <e v="#DIV/0!"/>
    <m/>
    <n v="1"/>
  </r>
  <r>
    <x v="14"/>
    <x v="10"/>
    <s v="CC1.11"/>
    <x v="0"/>
    <m/>
    <x v="82"/>
    <n v="3596"/>
    <s v="none"/>
    <s v="soil-persistent"/>
    <n v="0"/>
    <n v="0"/>
    <n v="0"/>
    <n v="0"/>
    <n v="0"/>
    <n v="2"/>
    <n v="0"/>
    <n v="0"/>
    <m/>
    <n v="2"/>
    <e v="#DIV/0!"/>
    <e v="#DIV/0!"/>
    <m/>
    <n v="1"/>
  </r>
  <r>
    <x v="14"/>
    <x v="11"/>
    <s v="CC1.12"/>
    <x v="0"/>
    <m/>
    <x v="10"/>
    <n v="2469"/>
    <s v="rhizome"/>
    <s v="non-canopy"/>
    <n v="0"/>
    <n v="1"/>
    <n v="0"/>
    <n v="0"/>
    <n v="0"/>
    <n v="0"/>
    <n v="0"/>
    <n v="0"/>
    <m/>
    <n v="1"/>
    <n v="1"/>
    <n v="0"/>
    <m/>
    <n v="1"/>
  </r>
  <r>
    <x v="14"/>
    <x v="11"/>
    <s v="CC1.12"/>
    <x v="0"/>
    <m/>
    <x v="58"/>
    <n v="4000"/>
    <s v="lignotuber"/>
    <s v="soil-persistent"/>
    <n v="0"/>
    <n v="4"/>
    <n v="0"/>
    <n v="3"/>
    <n v="0"/>
    <n v="0"/>
    <n v="0"/>
    <n v="0"/>
    <m/>
    <n v="4"/>
    <n v="0.5714285714285714"/>
    <n v="0"/>
    <m/>
    <n v="1"/>
  </r>
  <r>
    <x v="14"/>
    <x v="11"/>
    <s v="CC1.12"/>
    <x v="0"/>
    <m/>
    <x v="4"/>
    <n v="5738"/>
    <s v="basal"/>
    <s v="soil-persistent"/>
    <n v="0"/>
    <n v="1"/>
    <n v="0"/>
    <n v="4"/>
    <n v="0"/>
    <n v="0"/>
    <n v="0"/>
    <n v="0"/>
    <m/>
    <n v="1"/>
    <n v="0.2"/>
    <n v="0"/>
    <m/>
    <n v="1"/>
  </r>
  <r>
    <x v="14"/>
    <x v="11"/>
    <s v="CC1.12"/>
    <x v="0"/>
    <m/>
    <x v="19"/>
    <n v="6325"/>
    <s v="tussock"/>
    <s v="non-canopy"/>
    <n v="0"/>
    <n v="1"/>
    <n v="0"/>
    <n v="0"/>
    <n v="0"/>
    <n v="0"/>
    <n v="0"/>
    <n v="0"/>
    <m/>
    <n v="1"/>
    <n v="1"/>
    <n v="0"/>
    <m/>
    <n v="1"/>
  </r>
  <r>
    <x v="14"/>
    <x v="11"/>
    <s v="CC1.12"/>
    <x v="0"/>
    <m/>
    <x v="17"/>
    <n v="5532"/>
    <s v="rhizome"/>
    <s v="non-canopy"/>
    <n v="0"/>
    <n v="4"/>
    <n v="0"/>
    <n v="0"/>
    <n v="0"/>
    <n v="0"/>
    <n v="0"/>
    <n v="0"/>
    <m/>
    <n v="4"/>
    <n v="1"/>
    <n v="0"/>
    <m/>
    <n v="1"/>
  </r>
  <r>
    <x v="14"/>
    <x v="11"/>
    <s v="CC1.12"/>
    <x v="0"/>
    <m/>
    <x v="49"/>
    <n v="5535"/>
    <s v="tussock"/>
    <s v="non-canopy"/>
    <n v="0"/>
    <n v="4"/>
    <n v="0"/>
    <n v="0"/>
    <n v="0"/>
    <n v="0"/>
    <n v="0"/>
    <n v="0"/>
    <s v="ID corrected from Tetraria capillaris to Lepyrodia anarthria based on Apr2021 obsvervations"/>
    <n v="4"/>
    <n v="1"/>
    <n v="0"/>
    <m/>
    <n v="1"/>
  </r>
  <r>
    <x v="14"/>
    <x v="11"/>
    <s v="CC1.12"/>
    <x v="0"/>
    <m/>
    <x v="79"/>
    <n v="11190"/>
    <s v="stolon"/>
    <s v="soil-persistent"/>
    <n v="0"/>
    <n v="0"/>
    <n v="0"/>
    <n v="0"/>
    <n v="0"/>
    <n v="18"/>
    <n v="0"/>
    <n v="0"/>
    <m/>
    <n v="18"/>
    <e v="#DIV/0!"/>
    <e v="#DIV/0!"/>
    <m/>
    <n v="1"/>
  </r>
  <r>
    <x v="14"/>
    <x v="12"/>
    <s v="CC1.13"/>
    <x v="0"/>
    <m/>
    <x v="58"/>
    <n v="4000"/>
    <s v="lignotuber"/>
    <s v="soil-persistent"/>
    <n v="0"/>
    <n v="3"/>
    <n v="0"/>
    <n v="2"/>
    <n v="0"/>
    <n v="0"/>
    <n v="0"/>
    <n v="0"/>
    <m/>
    <n v="3"/>
    <n v="0.6"/>
    <n v="0"/>
    <m/>
    <n v="1"/>
  </r>
  <r>
    <x v="14"/>
    <x v="12"/>
    <s v="CC1.13"/>
    <x v="0"/>
    <m/>
    <x v="49"/>
    <n v="5535"/>
    <s v="tussock"/>
    <s v="non-canopy"/>
    <n v="0"/>
    <n v="8"/>
    <n v="0"/>
    <n v="0"/>
    <n v="0"/>
    <n v="0"/>
    <n v="0"/>
    <n v="0"/>
    <s v="ID corrected from Tetraria capillaris to Lepyrodia anarthria based on Apr2021 obsvervations"/>
    <n v="8"/>
    <n v="1"/>
    <n v="0"/>
    <m/>
    <n v="1"/>
  </r>
  <r>
    <x v="14"/>
    <x v="12"/>
    <s v="CC1.13"/>
    <x v="0"/>
    <m/>
    <x v="17"/>
    <n v="5532"/>
    <s v="rhizome"/>
    <s v="non-canopy"/>
    <n v="0"/>
    <n v="7"/>
    <n v="0"/>
    <n v="0"/>
    <n v="0"/>
    <n v="0"/>
    <n v="0"/>
    <n v="0"/>
    <m/>
    <n v="7"/>
    <n v="1"/>
    <n v="0"/>
    <m/>
    <n v="1"/>
  </r>
  <r>
    <x v="14"/>
    <x v="12"/>
    <s v="CC1.13"/>
    <x v="0"/>
    <m/>
    <x v="79"/>
    <n v="11190"/>
    <s v="stolon"/>
    <s v="soil-persistent"/>
    <n v="0"/>
    <n v="5"/>
    <n v="0"/>
    <n v="0"/>
    <n v="0"/>
    <n v="0"/>
    <n v="0"/>
    <n v="0"/>
    <m/>
    <n v="5"/>
    <n v="1"/>
    <n v="0"/>
    <m/>
    <n v="1"/>
  </r>
  <r>
    <x v="14"/>
    <x v="12"/>
    <s v="CC1.13"/>
    <x v="0"/>
    <m/>
    <x v="4"/>
    <n v="5738"/>
    <s v="basal"/>
    <s v="soil-persistent"/>
    <n v="0"/>
    <n v="0"/>
    <n v="0"/>
    <n v="2"/>
    <n v="0"/>
    <n v="0"/>
    <n v="0"/>
    <n v="0"/>
    <m/>
    <n v="0"/>
    <n v="0"/>
    <n v="0"/>
    <m/>
    <s v=""/>
  </r>
  <r>
    <x v="14"/>
    <x v="12"/>
    <s v="CC1.13"/>
    <x v="0"/>
    <m/>
    <x v="83"/>
    <e v="#N/A"/>
    <s v="none"/>
    <s v="non-canopy"/>
    <n v="0"/>
    <n v="0"/>
    <n v="0"/>
    <n v="0"/>
    <n v="0"/>
    <n v="2"/>
    <n v="0"/>
    <n v="0"/>
    <m/>
    <n v="2"/>
    <e v="#DIV/0!"/>
    <e v="#DIV/0!"/>
    <m/>
    <n v="1"/>
  </r>
  <r>
    <x v="14"/>
    <x v="13"/>
    <s v="CC1.14"/>
    <x v="0"/>
    <m/>
    <x v="19"/>
    <n v="6325"/>
    <s v="tussock"/>
    <s v="non-canopy"/>
    <n v="0"/>
    <n v="1"/>
    <n v="0"/>
    <n v="0"/>
    <n v="0"/>
    <n v="0"/>
    <n v="0"/>
    <n v="0"/>
    <m/>
    <n v="1"/>
    <n v="1"/>
    <n v="0"/>
    <m/>
    <n v="1"/>
  </r>
  <r>
    <x v="14"/>
    <x v="13"/>
    <s v="CC1.14"/>
    <x v="0"/>
    <m/>
    <x v="41"/>
    <n v="7943"/>
    <s v="lignotuber"/>
    <s v="canopy"/>
    <n v="0"/>
    <n v="6"/>
    <n v="0"/>
    <n v="2"/>
    <n v="0"/>
    <n v="0"/>
    <n v="0"/>
    <n v="0"/>
    <m/>
    <n v="6"/>
    <n v="0.75"/>
    <n v="0"/>
    <m/>
    <n v="1"/>
  </r>
  <r>
    <x v="14"/>
    <x v="13"/>
    <s v="CC1.14"/>
    <x v="0"/>
    <m/>
    <x v="10"/>
    <n v="2469"/>
    <s v="rhizome"/>
    <s v="non-canopy"/>
    <n v="0"/>
    <n v="1"/>
    <n v="0"/>
    <n v="0"/>
    <n v="0"/>
    <n v="0"/>
    <n v="0"/>
    <n v="0"/>
    <m/>
    <n v="1"/>
    <n v="1"/>
    <n v="0"/>
    <m/>
    <n v="1"/>
  </r>
  <r>
    <x v="14"/>
    <x v="13"/>
    <s v="CC1.14"/>
    <x v="0"/>
    <m/>
    <x v="58"/>
    <n v="4000"/>
    <s v="lignotuber"/>
    <s v="soil-persistent"/>
    <n v="0"/>
    <n v="1"/>
    <n v="0"/>
    <n v="0"/>
    <n v="0"/>
    <n v="0"/>
    <n v="0"/>
    <n v="0"/>
    <m/>
    <n v="1"/>
    <n v="1"/>
    <n v="0"/>
    <m/>
    <n v="1"/>
  </r>
  <r>
    <x v="14"/>
    <x v="13"/>
    <s v="CC1.14"/>
    <x v="0"/>
    <m/>
    <x v="49"/>
    <n v="5535"/>
    <s v="tussock"/>
    <s v="non-canopy"/>
    <n v="0"/>
    <n v="4"/>
    <n v="0"/>
    <n v="0"/>
    <n v="0"/>
    <n v="0"/>
    <n v="0"/>
    <n v="0"/>
    <s v="ID corrected from Tetraria capillaris to Lepyrodia anarthria based on Apr2021 obsvervations"/>
    <n v="4"/>
    <n v="1"/>
    <n v="0"/>
    <m/>
    <n v="1"/>
  </r>
  <r>
    <x v="14"/>
    <x v="13"/>
    <s v="CC1.14"/>
    <x v="0"/>
    <m/>
    <x v="56"/>
    <n v="5043"/>
    <s v="tussock"/>
    <s v="non-canopy"/>
    <n v="0"/>
    <n v="0"/>
    <n v="0"/>
    <n v="0"/>
    <n v="0"/>
    <n v="1"/>
    <n v="0"/>
    <n v="0"/>
    <m/>
    <n v="1"/>
    <e v="#DIV/0!"/>
    <e v="#DIV/0!"/>
    <m/>
    <n v="1"/>
  </r>
  <r>
    <x v="14"/>
    <x v="13"/>
    <s v="CC1.14"/>
    <x v="0"/>
    <m/>
    <x v="79"/>
    <n v="11190"/>
    <s v="stolon"/>
    <s v="soil-persistent"/>
    <n v="0"/>
    <n v="0"/>
    <n v="0"/>
    <n v="0"/>
    <n v="0"/>
    <n v="3"/>
    <n v="0"/>
    <n v="0"/>
    <m/>
    <n v="3"/>
    <e v="#DIV/0!"/>
    <e v="#DIV/0!"/>
    <m/>
    <n v="1"/>
  </r>
  <r>
    <x v="14"/>
    <x v="13"/>
    <s v="CC1.14"/>
    <x v="0"/>
    <m/>
    <x v="84"/>
    <n v="6157"/>
    <s v="crown"/>
    <s v="soil-persistent"/>
    <n v="0"/>
    <n v="0"/>
    <n v="0"/>
    <n v="0"/>
    <n v="0"/>
    <n v="2"/>
    <n v="0"/>
    <n v="0"/>
    <m/>
    <n v="2"/>
    <e v="#DIV/0!"/>
    <e v="#DIV/0!"/>
    <m/>
    <n v="1"/>
  </r>
  <r>
    <x v="14"/>
    <x v="14"/>
    <s v="CC1.15"/>
    <x v="0"/>
    <m/>
    <x v="58"/>
    <n v="4000"/>
    <s v="lignotuber"/>
    <s v="soil-persistent"/>
    <n v="0"/>
    <n v="4"/>
    <n v="0"/>
    <n v="0"/>
    <n v="0"/>
    <n v="0"/>
    <n v="0"/>
    <n v="0"/>
    <m/>
    <n v="4"/>
    <n v="1"/>
    <n v="0"/>
    <m/>
    <n v="1"/>
  </r>
  <r>
    <x v="14"/>
    <x v="14"/>
    <s v="CC1.15"/>
    <x v="0"/>
    <m/>
    <x v="41"/>
    <n v="7943"/>
    <s v="lignotuber"/>
    <s v="canopy"/>
    <n v="0"/>
    <n v="1"/>
    <n v="0"/>
    <n v="2"/>
    <n v="0"/>
    <n v="0"/>
    <n v="0"/>
    <n v="0"/>
    <m/>
    <n v="1"/>
    <n v="0.33333333333333331"/>
    <n v="0"/>
    <m/>
    <n v="1"/>
  </r>
  <r>
    <x v="14"/>
    <x v="14"/>
    <s v="CC1.15"/>
    <x v="0"/>
    <m/>
    <x v="49"/>
    <n v="5535"/>
    <s v="tussock"/>
    <s v="non-canopy"/>
    <n v="0"/>
    <n v="10"/>
    <n v="0"/>
    <n v="0"/>
    <n v="0"/>
    <m/>
    <n v="0"/>
    <n v="0"/>
    <s v="ID corrected from Tetraria capillaris to Lepyrodia anarthria based on Apr2021 obsvervations"/>
    <n v="10"/>
    <n v="1"/>
    <n v="0"/>
    <m/>
    <n v="1"/>
  </r>
  <r>
    <x v="14"/>
    <x v="14"/>
    <s v="CC1.15"/>
    <x v="0"/>
    <m/>
    <x v="79"/>
    <n v="11190"/>
    <s v="stolon"/>
    <s v="soil-persistent"/>
    <n v="0"/>
    <n v="0"/>
    <n v="0"/>
    <n v="0"/>
    <n v="0"/>
    <n v="1"/>
    <n v="0"/>
    <n v="0"/>
    <m/>
    <n v="1"/>
    <e v="#DIV/0!"/>
    <e v="#DIV/0!"/>
    <m/>
    <n v="1"/>
  </r>
  <r>
    <x v="14"/>
    <x v="14"/>
    <s v="CC1.15"/>
    <x v="0"/>
    <m/>
    <x v="19"/>
    <n v="6325"/>
    <s v="tussock"/>
    <s v="non-canopy"/>
    <n v="0"/>
    <n v="1"/>
    <n v="0"/>
    <n v="0"/>
    <n v="0"/>
    <n v="0"/>
    <n v="0"/>
    <n v="0"/>
    <m/>
    <n v="1"/>
    <n v="1"/>
    <n v="0"/>
    <m/>
    <n v="1"/>
  </r>
  <r>
    <x v="14"/>
    <x v="15"/>
    <s v="CC1.16"/>
    <x v="0"/>
    <m/>
    <x v="41"/>
    <n v="7943"/>
    <s v="lignotuber"/>
    <s v="canopy"/>
    <n v="0"/>
    <n v="1"/>
    <n v="0"/>
    <n v="3"/>
    <n v="0"/>
    <n v="0"/>
    <n v="0"/>
    <n v="0"/>
    <m/>
    <n v="1"/>
    <n v="0.25"/>
    <n v="0"/>
    <m/>
    <n v="1"/>
  </r>
  <r>
    <x v="14"/>
    <x v="15"/>
    <s v="CC1.16"/>
    <x v="0"/>
    <m/>
    <x v="58"/>
    <n v="4000"/>
    <s v="lignotuber"/>
    <s v="soil-persistent"/>
    <n v="0"/>
    <n v="6"/>
    <n v="0"/>
    <n v="0"/>
    <n v="0"/>
    <n v="0"/>
    <n v="0"/>
    <n v="0"/>
    <m/>
    <n v="6"/>
    <n v="1"/>
    <n v="0"/>
    <m/>
    <n v="1"/>
  </r>
  <r>
    <x v="14"/>
    <x v="15"/>
    <s v="CC1.16"/>
    <x v="0"/>
    <m/>
    <x v="80"/>
    <n v="2599"/>
    <s v="none"/>
    <s v="soil-persistent"/>
    <n v="0"/>
    <n v="1"/>
    <n v="0"/>
    <n v="0"/>
    <n v="0"/>
    <n v="0"/>
    <n v="0"/>
    <n v="0"/>
    <m/>
    <n v="1"/>
    <n v="1"/>
    <n v="0"/>
    <m/>
    <n v="1"/>
  </r>
  <r>
    <x v="14"/>
    <x v="15"/>
    <s v="CC1.16"/>
    <x v="0"/>
    <m/>
    <x v="49"/>
    <n v="5535"/>
    <s v="tussock"/>
    <s v="non-canopy"/>
    <n v="0"/>
    <n v="10"/>
    <n v="0"/>
    <n v="0"/>
    <n v="0"/>
    <n v="0"/>
    <n v="0"/>
    <n v="0"/>
    <s v="ID corrected from Tetraria capillaris to Lepyrodia anarthria based on Apr2021 obsvervations"/>
    <n v="10"/>
    <n v="1"/>
    <n v="0"/>
    <m/>
    <n v="1"/>
  </r>
  <r>
    <x v="14"/>
    <x v="15"/>
    <s v="CC1.16"/>
    <x v="0"/>
    <m/>
    <x v="56"/>
    <n v="5043"/>
    <s v="tussock"/>
    <s v="non-canopy"/>
    <n v="0"/>
    <n v="0"/>
    <n v="0"/>
    <n v="0"/>
    <n v="0"/>
    <n v="2"/>
    <n v="0"/>
    <n v="0"/>
    <m/>
    <n v="2"/>
    <e v="#DIV/0!"/>
    <e v="#DIV/0!"/>
    <m/>
    <n v="1"/>
  </r>
  <r>
    <x v="14"/>
    <x v="15"/>
    <s v="CC1.16"/>
    <x v="0"/>
    <m/>
    <x v="79"/>
    <n v="11190"/>
    <s v="stolon"/>
    <s v="soil-persistent"/>
    <n v="0"/>
    <n v="0"/>
    <n v="0"/>
    <n v="0"/>
    <n v="0"/>
    <n v="2"/>
    <n v="0"/>
    <n v="0"/>
    <m/>
    <n v="2"/>
    <e v="#DIV/0!"/>
    <e v="#DIV/0!"/>
    <m/>
    <n v="1"/>
  </r>
  <r>
    <x v="14"/>
    <x v="16"/>
    <s v="CC1.17"/>
    <x v="0"/>
    <m/>
    <x v="41"/>
    <n v="7943"/>
    <s v="lignotuber"/>
    <s v="canopy"/>
    <n v="0"/>
    <n v="2"/>
    <n v="0"/>
    <n v="1"/>
    <n v="0"/>
    <n v="0"/>
    <n v="0"/>
    <n v="0"/>
    <m/>
    <n v="2"/>
    <n v="0.66666666666666663"/>
    <n v="0"/>
    <m/>
    <n v="1"/>
  </r>
  <r>
    <x v="14"/>
    <x v="16"/>
    <s v="CC1.17"/>
    <x v="0"/>
    <m/>
    <x v="58"/>
    <n v="4000"/>
    <s v="lignotuber"/>
    <s v="soil-persistent"/>
    <n v="0"/>
    <n v="6"/>
    <n v="0"/>
    <n v="2"/>
    <n v="0"/>
    <n v="0"/>
    <n v="0"/>
    <n v="0"/>
    <m/>
    <n v="6"/>
    <n v="0.75"/>
    <n v="0"/>
    <m/>
    <n v="1"/>
  </r>
  <r>
    <x v="14"/>
    <x v="16"/>
    <s v="CC1.17"/>
    <x v="0"/>
    <m/>
    <x v="80"/>
    <n v="2599"/>
    <s v="none"/>
    <s v="soil-persistent"/>
    <n v="0"/>
    <n v="1"/>
    <n v="0"/>
    <n v="2"/>
    <n v="0"/>
    <n v="0"/>
    <n v="0"/>
    <n v="0"/>
    <m/>
    <n v="1"/>
    <n v="0.33333333333333331"/>
    <n v="0"/>
    <m/>
    <n v="1"/>
  </r>
  <r>
    <x v="14"/>
    <x v="16"/>
    <s v="CC1.17"/>
    <x v="0"/>
    <m/>
    <x v="17"/>
    <n v="5532"/>
    <s v="rhizome"/>
    <s v="non-canopy"/>
    <n v="0"/>
    <n v="8"/>
    <n v="0"/>
    <n v="0"/>
    <n v="0"/>
    <n v="0"/>
    <n v="0"/>
    <n v="0"/>
    <m/>
    <n v="8"/>
    <n v="1"/>
    <n v="0"/>
    <m/>
    <n v="1"/>
  </r>
  <r>
    <x v="14"/>
    <x v="16"/>
    <s v="CC1.17"/>
    <x v="0"/>
    <m/>
    <x v="49"/>
    <n v="5535"/>
    <s v="tussock"/>
    <s v="non-canopy"/>
    <n v="0"/>
    <n v="2"/>
    <n v="0"/>
    <n v="0"/>
    <n v="0"/>
    <n v="0"/>
    <n v="0"/>
    <n v="0"/>
    <s v="ID corrected from Tetraria capillaris to Lepyrodia anarthria based on Apr2021 obsvervations"/>
    <n v="2"/>
    <n v="1"/>
    <n v="0"/>
    <m/>
    <n v="1"/>
  </r>
  <r>
    <x v="14"/>
    <x v="16"/>
    <s v="CC1.17"/>
    <x v="0"/>
    <m/>
    <x v="79"/>
    <n v="11190"/>
    <s v="stolon"/>
    <s v="soil-persistent"/>
    <n v="0"/>
    <n v="0"/>
    <n v="0"/>
    <n v="0"/>
    <n v="0"/>
    <n v="10"/>
    <n v="0"/>
    <n v="0"/>
    <m/>
    <n v="10"/>
    <e v="#DIV/0!"/>
    <e v="#DIV/0!"/>
    <m/>
    <n v="1"/>
  </r>
  <r>
    <x v="14"/>
    <x v="17"/>
    <s v="CC1.18"/>
    <x v="0"/>
    <m/>
    <x v="41"/>
    <n v="7943"/>
    <s v="lignotuber"/>
    <s v="canopy"/>
    <n v="0"/>
    <n v="3"/>
    <n v="0"/>
    <n v="0"/>
    <n v="0"/>
    <n v="0"/>
    <n v="0"/>
    <n v="0"/>
    <m/>
    <n v="3"/>
    <n v="1"/>
    <n v="0"/>
    <m/>
    <n v="1"/>
  </r>
  <r>
    <x v="14"/>
    <x v="17"/>
    <s v="CC1.18"/>
    <x v="0"/>
    <m/>
    <x v="58"/>
    <n v="4000"/>
    <s v="lignotuber"/>
    <s v="soil-persistent"/>
    <n v="0"/>
    <n v="1"/>
    <n v="0"/>
    <n v="0"/>
    <n v="0"/>
    <n v="0"/>
    <n v="0"/>
    <n v="0"/>
    <m/>
    <n v="1"/>
    <n v="1"/>
    <n v="0"/>
    <m/>
    <n v="1"/>
  </r>
  <r>
    <x v="14"/>
    <x v="17"/>
    <s v="CC1.18"/>
    <x v="0"/>
    <m/>
    <x v="80"/>
    <n v="2599"/>
    <s v="none"/>
    <s v="soil-persistent"/>
    <n v="0"/>
    <n v="3"/>
    <n v="0"/>
    <n v="1"/>
    <n v="0"/>
    <n v="0"/>
    <n v="0"/>
    <n v="0"/>
    <m/>
    <n v="3"/>
    <n v="0.75"/>
    <n v="0"/>
    <m/>
    <n v="1"/>
  </r>
  <r>
    <x v="14"/>
    <x v="17"/>
    <s v="CC1.18"/>
    <x v="0"/>
    <m/>
    <x v="19"/>
    <n v="6325"/>
    <s v="tussock"/>
    <s v="non-canopy"/>
    <n v="0"/>
    <n v="2"/>
    <n v="0"/>
    <n v="0"/>
    <n v="0"/>
    <n v="0"/>
    <n v="0"/>
    <n v="0"/>
    <m/>
    <n v="2"/>
    <n v="1"/>
    <n v="0"/>
    <m/>
    <n v="1"/>
  </r>
  <r>
    <x v="14"/>
    <x v="17"/>
    <s v="CC1.18"/>
    <x v="0"/>
    <m/>
    <x v="8"/>
    <n v="7993"/>
    <s v="tussock"/>
    <s v="non-canopy"/>
    <n v="0"/>
    <n v="0"/>
    <n v="0"/>
    <n v="0"/>
    <n v="0"/>
    <n v="10"/>
    <n v="0"/>
    <n v="0"/>
    <s v="ID corrected on basis of Apr2021 observations, recruits corrected to resprouts"/>
    <n v="10"/>
    <e v="#DIV/0!"/>
    <e v="#DIV/0!"/>
    <m/>
    <n v="1"/>
  </r>
  <r>
    <x v="14"/>
    <x v="17"/>
    <s v="CC1.18"/>
    <x v="0"/>
    <m/>
    <x v="79"/>
    <n v="11190"/>
    <s v="stolon"/>
    <s v="soil-persistent"/>
    <n v="0"/>
    <n v="0"/>
    <n v="0"/>
    <n v="0"/>
    <n v="0"/>
    <n v="10"/>
    <n v="0"/>
    <n v="0"/>
    <m/>
    <n v="10"/>
    <e v="#DIV/0!"/>
    <e v="#DIV/0!"/>
    <m/>
    <n v="1"/>
  </r>
  <r>
    <x v="14"/>
    <x v="18"/>
    <s v="CC1.19"/>
    <x v="0"/>
    <m/>
    <x v="41"/>
    <n v="7943"/>
    <s v="lignotuber"/>
    <s v="canopy"/>
    <n v="0"/>
    <n v="10"/>
    <n v="0"/>
    <n v="2"/>
    <n v="0"/>
    <n v="0"/>
    <n v="0"/>
    <n v="0"/>
    <m/>
    <n v="10"/>
    <n v="0.83333333333333337"/>
    <n v="0"/>
    <m/>
    <n v="1"/>
  </r>
  <r>
    <x v="14"/>
    <x v="18"/>
    <s v="CC1.19"/>
    <x v="0"/>
    <m/>
    <x v="8"/>
    <n v="7993"/>
    <s v="tussock"/>
    <s v="non-canopy"/>
    <n v="0"/>
    <n v="0"/>
    <n v="0"/>
    <n v="0"/>
    <n v="0"/>
    <n v="25"/>
    <n v="0"/>
    <n v="0"/>
    <s v="ID corrected on basis of Apr2021 observations, recruits corrected to resprouts"/>
    <n v="25"/>
    <e v="#DIV/0!"/>
    <e v="#DIV/0!"/>
    <m/>
    <n v="1"/>
  </r>
  <r>
    <x v="14"/>
    <x v="18"/>
    <s v="CC1.19"/>
    <x v="0"/>
    <m/>
    <x v="17"/>
    <n v="5532"/>
    <s v="rhizome"/>
    <s v="non-canopy"/>
    <n v="0"/>
    <n v="10"/>
    <n v="0"/>
    <n v="0"/>
    <n v="0"/>
    <n v="0"/>
    <n v="0"/>
    <n v="0"/>
    <m/>
    <n v="10"/>
    <n v="1"/>
    <n v="0"/>
    <m/>
    <n v="1"/>
  </r>
  <r>
    <x v="14"/>
    <x v="18"/>
    <s v="CC1.19"/>
    <x v="0"/>
    <m/>
    <x v="79"/>
    <n v="11190"/>
    <s v="stolon"/>
    <s v="soil-persistent"/>
    <n v="0"/>
    <n v="0"/>
    <n v="0"/>
    <n v="0"/>
    <n v="0"/>
    <n v="5"/>
    <n v="0"/>
    <n v="0"/>
    <m/>
    <n v="5"/>
    <e v="#DIV/0!"/>
    <e v="#DIV/0!"/>
    <m/>
    <n v="1"/>
  </r>
  <r>
    <x v="14"/>
    <x v="19"/>
    <s v="CC1.20"/>
    <x v="0"/>
    <m/>
    <x v="41"/>
    <n v="7943"/>
    <s v="lignotuber"/>
    <s v="canopy"/>
    <n v="0"/>
    <n v="3"/>
    <n v="0"/>
    <n v="5"/>
    <n v="0"/>
    <n v="0"/>
    <n v="0"/>
    <n v="0"/>
    <m/>
    <n v="3"/>
    <n v="0.375"/>
    <n v="0"/>
    <m/>
    <n v="1"/>
  </r>
  <r>
    <x v="14"/>
    <x v="19"/>
    <s v="CC1.20"/>
    <x v="0"/>
    <m/>
    <x v="58"/>
    <n v="4000"/>
    <s v="lignotuber"/>
    <s v="soil-persistent"/>
    <n v="0"/>
    <n v="2"/>
    <n v="0"/>
    <n v="2"/>
    <n v="0"/>
    <n v="0"/>
    <n v="0"/>
    <n v="0"/>
    <m/>
    <n v="2"/>
    <n v="0.5"/>
    <n v="0"/>
    <m/>
    <n v="1"/>
  </r>
  <r>
    <x v="14"/>
    <x v="19"/>
    <s v="CC1.20"/>
    <x v="0"/>
    <m/>
    <x v="80"/>
    <n v="2599"/>
    <s v="none"/>
    <s v="soil-persistent"/>
    <n v="0"/>
    <n v="2"/>
    <n v="0"/>
    <n v="0"/>
    <n v="0"/>
    <n v="0"/>
    <n v="0"/>
    <n v="0"/>
    <m/>
    <n v="2"/>
    <n v="1"/>
    <n v="0"/>
    <m/>
    <n v="1"/>
  </r>
  <r>
    <x v="14"/>
    <x v="19"/>
    <s v="CC1.20"/>
    <x v="0"/>
    <m/>
    <x v="84"/>
    <n v="6157"/>
    <s v="crown"/>
    <s v="soil-persistent"/>
    <n v="0"/>
    <n v="0"/>
    <n v="0"/>
    <n v="0"/>
    <n v="0"/>
    <n v="14"/>
    <n v="0"/>
    <n v="0"/>
    <m/>
    <n v="14"/>
    <e v="#DIV/0!"/>
    <e v="#DIV/0!"/>
    <m/>
    <n v="1"/>
  </r>
  <r>
    <x v="14"/>
    <x v="19"/>
    <s v="CC1.20"/>
    <x v="0"/>
    <m/>
    <x v="79"/>
    <n v="11190"/>
    <s v="stolon"/>
    <s v="soil-persistent"/>
    <n v="0"/>
    <n v="0"/>
    <n v="0"/>
    <n v="0"/>
    <n v="0"/>
    <n v="15"/>
    <n v="0"/>
    <n v="0"/>
    <m/>
    <n v="15"/>
    <e v="#DIV/0!"/>
    <e v="#DIV/0!"/>
    <m/>
    <n v="1"/>
  </r>
  <r>
    <x v="14"/>
    <x v="19"/>
    <s v="CC1.20"/>
    <x v="0"/>
    <m/>
    <x v="17"/>
    <n v="5532"/>
    <s v="rhizome"/>
    <s v="non-canopy"/>
    <n v="0"/>
    <n v="16"/>
    <n v="0"/>
    <n v="0"/>
    <n v="0"/>
    <n v="0"/>
    <n v="0"/>
    <n v="0"/>
    <m/>
    <n v="16"/>
    <n v="1"/>
    <n v="0"/>
    <m/>
    <n v="1"/>
  </r>
  <r>
    <x v="14"/>
    <x v="19"/>
    <s v="CC1.20"/>
    <x v="0"/>
    <m/>
    <x v="49"/>
    <n v="5535"/>
    <s v="tussock"/>
    <s v="non-canopy"/>
    <n v="0"/>
    <n v="4"/>
    <n v="0"/>
    <n v="0"/>
    <n v="0"/>
    <n v="0"/>
    <n v="0"/>
    <n v="0"/>
    <s v="ID corrected from Tetraria capillaris to Lepyrodia anarthria based on Apr2021 obsvervations"/>
    <n v="4"/>
    <n v="1"/>
    <n v="0"/>
    <m/>
    <n v="1"/>
  </r>
  <r>
    <x v="14"/>
    <x v="19"/>
    <s v="CC1.20"/>
    <x v="0"/>
    <m/>
    <x v="8"/>
    <n v="7993"/>
    <s v="tussock"/>
    <s v="non-canopy"/>
    <n v="0"/>
    <n v="0"/>
    <n v="0"/>
    <n v="0"/>
    <n v="0"/>
    <n v="30"/>
    <n v="0"/>
    <n v="0"/>
    <s v="ID corrected on basis of Apr2021 observations, recruits corrected to resprouts"/>
    <n v="30"/>
    <e v="#DIV/0!"/>
    <e v="#DIV/0!"/>
    <m/>
    <n v="1"/>
  </r>
  <r>
    <x v="15"/>
    <x v="0"/>
    <s v="CC2.1"/>
    <x v="0"/>
    <m/>
    <x v="85"/>
    <n v="11086"/>
    <s v="none"/>
    <s v="non-canopy"/>
    <n v="0"/>
    <n v="0"/>
    <n v="0"/>
    <n v="0"/>
    <n v="0"/>
    <n v="1"/>
    <n v="0"/>
    <n v="0"/>
    <s v="ID corrected from subsp biilardieranum to subsp hydrophilum based on specimen from Apr2021"/>
    <n v="1"/>
    <e v="#DIV/0!"/>
    <e v="#DIV/0!"/>
    <m/>
    <n v="1"/>
  </r>
  <r>
    <x v="15"/>
    <x v="0"/>
    <s v="CC2.1"/>
    <x v="0"/>
    <m/>
    <x v="86"/>
    <n v="4058"/>
    <s v="epicormic"/>
    <s v="canopy"/>
    <n v="0"/>
    <n v="0"/>
    <n v="0"/>
    <n v="0"/>
    <n v="0"/>
    <n v="8"/>
    <n v="0"/>
    <n v="0"/>
    <m/>
    <n v="8"/>
    <e v="#DIV/0!"/>
    <e v="#DIV/0!"/>
    <m/>
    <n v="1"/>
  </r>
  <r>
    <x v="15"/>
    <x v="0"/>
    <s v="CC2.1"/>
    <x v="0"/>
    <m/>
    <x v="17"/>
    <n v="5532"/>
    <s v="rhizome"/>
    <s v="non-canopy"/>
    <n v="0"/>
    <n v="0"/>
    <n v="0"/>
    <n v="2"/>
    <n v="0"/>
    <n v="0"/>
    <n v="0"/>
    <n v="0"/>
    <m/>
    <n v="0"/>
    <n v="0"/>
    <n v="0"/>
    <m/>
    <s v=""/>
  </r>
  <r>
    <x v="15"/>
    <x v="0"/>
    <s v="CC2.1"/>
    <x v="0"/>
    <m/>
    <x v="41"/>
    <n v="7943"/>
    <s v="lignotuber"/>
    <s v="canopy"/>
    <n v="0"/>
    <n v="0"/>
    <n v="0"/>
    <n v="1"/>
    <n v="0"/>
    <n v="4"/>
    <n v="0"/>
    <n v="0"/>
    <m/>
    <n v="4"/>
    <n v="0"/>
    <n v="4"/>
    <m/>
    <n v="1"/>
  </r>
  <r>
    <x v="15"/>
    <x v="0"/>
    <s v="CC2.1"/>
    <x v="0"/>
    <m/>
    <x v="16"/>
    <n v="2603"/>
    <s v="basal"/>
    <s v="soil-persistent"/>
    <n v="0"/>
    <n v="0"/>
    <n v="0"/>
    <n v="2"/>
    <n v="0"/>
    <n v="0"/>
    <n v="0"/>
    <n v="0"/>
    <m/>
    <n v="0"/>
    <n v="0"/>
    <n v="0"/>
    <m/>
    <s v=""/>
  </r>
  <r>
    <x v="15"/>
    <x v="0"/>
    <s v="CC2.1"/>
    <x v="0"/>
    <m/>
    <x v="77"/>
    <n v="4169"/>
    <s v="epicormic"/>
    <s v="canopy"/>
    <n v="0"/>
    <n v="0"/>
    <n v="0"/>
    <n v="0"/>
    <n v="0"/>
    <n v="1"/>
    <n v="0"/>
    <n v="0"/>
    <m/>
    <n v="1"/>
    <e v="#DIV/0!"/>
    <e v="#DIV/0!"/>
    <m/>
    <n v="1"/>
  </r>
  <r>
    <x v="15"/>
    <x v="1"/>
    <s v="CC2.2"/>
    <x v="0"/>
    <m/>
    <x v="41"/>
    <n v="7943"/>
    <s v="lignotuber"/>
    <s v="canopy"/>
    <n v="0"/>
    <n v="0"/>
    <n v="0"/>
    <n v="1"/>
    <n v="0"/>
    <n v="4"/>
    <n v="4"/>
    <n v="0"/>
    <m/>
    <n v="4"/>
    <n v="0"/>
    <n v="8"/>
    <m/>
    <n v="1"/>
  </r>
  <r>
    <x v="15"/>
    <x v="1"/>
    <s v="CC2.2"/>
    <x v="0"/>
    <m/>
    <x v="86"/>
    <n v="4058"/>
    <s v="epicormic"/>
    <s v="canopy"/>
    <n v="0"/>
    <n v="0"/>
    <n v="0"/>
    <n v="0"/>
    <n v="0"/>
    <n v="5"/>
    <n v="2"/>
    <n v="0"/>
    <m/>
    <n v="5"/>
    <e v="#DIV/0!"/>
    <e v="#DIV/0!"/>
    <m/>
    <n v="1"/>
  </r>
  <r>
    <x v="15"/>
    <x v="1"/>
    <s v="CC2.2"/>
    <x v="0"/>
    <m/>
    <x v="77"/>
    <n v="4169"/>
    <s v="epicormic"/>
    <s v="canopy"/>
    <n v="0"/>
    <n v="0"/>
    <n v="0"/>
    <n v="0"/>
    <n v="0"/>
    <n v="1"/>
    <n v="0"/>
    <n v="0"/>
    <m/>
    <n v="1"/>
    <e v="#DIV/0!"/>
    <e v="#DIV/0!"/>
    <m/>
    <n v="1"/>
  </r>
  <r>
    <x v="15"/>
    <x v="1"/>
    <s v="CC2.2"/>
    <x v="0"/>
    <m/>
    <x v="17"/>
    <n v="5532"/>
    <s v="rhizome"/>
    <s v="non-canopy"/>
    <n v="0"/>
    <n v="0"/>
    <n v="0"/>
    <n v="3"/>
    <n v="0"/>
    <n v="0"/>
    <n v="0"/>
    <n v="0"/>
    <m/>
    <n v="0"/>
    <n v="0"/>
    <n v="0"/>
    <m/>
    <s v=""/>
  </r>
  <r>
    <x v="15"/>
    <x v="1"/>
    <s v="CC2.2"/>
    <x v="0"/>
    <m/>
    <x v="16"/>
    <n v="2603"/>
    <s v="basal"/>
    <s v="soil-persistent"/>
    <n v="0"/>
    <n v="0"/>
    <n v="0"/>
    <n v="1"/>
    <n v="0"/>
    <n v="0"/>
    <n v="0"/>
    <n v="0"/>
    <m/>
    <n v="0"/>
    <n v="0"/>
    <n v="0"/>
    <m/>
    <s v=""/>
  </r>
  <r>
    <x v="15"/>
    <x v="2"/>
    <s v="CC2.3"/>
    <x v="0"/>
    <m/>
    <x v="41"/>
    <n v="7943"/>
    <s v="lignotuber"/>
    <s v="canopy"/>
    <n v="0"/>
    <n v="0"/>
    <n v="0"/>
    <n v="3"/>
    <n v="0"/>
    <n v="3"/>
    <n v="2"/>
    <n v="0"/>
    <m/>
    <n v="3"/>
    <n v="0"/>
    <n v="1.6666666666666667"/>
    <m/>
    <n v="1"/>
  </r>
  <r>
    <x v="15"/>
    <x v="2"/>
    <s v="CC2.3"/>
    <x v="0"/>
    <m/>
    <x v="86"/>
    <n v="4058"/>
    <s v="epicormic"/>
    <s v="canopy"/>
    <n v="0"/>
    <n v="0"/>
    <n v="0"/>
    <n v="0"/>
    <n v="0"/>
    <n v="10"/>
    <n v="0"/>
    <n v="0"/>
    <m/>
    <n v="10"/>
    <e v="#DIV/0!"/>
    <e v="#DIV/0!"/>
    <m/>
    <n v="1"/>
  </r>
  <r>
    <x v="15"/>
    <x v="2"/>
    <s v="CC2.3"/>
    <x v="0"/>
    <m/>
    <x v="16"/>
    <n v="2603"/>
    <s v="basal"/>
    <s v="soil-persistent"/>
    <n v="0"/>
    <n v="0"/>
    <n v="0"/>
    <n v="1"/>
    <n v="0"/>
    <n v="0"/>
    <n v="0"/>
    <n v="0"/>
    <m/>
    <n v="0"/>
    <n v="0"/>
    <n v="0"/>
    <m/>
    <s v=""/>
  </r>
  <r>
    <x v="15"/>
    <x v="2"/>
    <s v="CC2.3"/>
    <x v="0"/>
    <m/>
    <x v="17"/>
    <n v="5532"/>
    <s v="rhizome"/>
    <s v="non-canopy"/>
    <n v="0"/>
    <n v="0"/>
    <n v="0"/>
    <n v="2"/>
    <n v="0"/>
    <n v="0"/>
    <n v="0"/>
    <n v="0"/>
    <m/>
    <n v="0"/>
    <n v="0"/>
    <n v="0"/>
    <m/>
    <s v=""/>
  </r>
  <r>
    <x v="15"/>
    <x v="3"/>
    <s v="CC2.4"/>
    <x v="0"/>
    <m/>
    <x v="22"/>
    <n v="2516"/>
    <s v="tussock"/>
    <s v="non-canopy"/>
    <n v="0"/>
    <n v="0"/>
    <n v="0"/>
    <n v="1"/>
    <n v="0"/>
    <n v="0"/>
    <n v="0"/>
    <n v="0"/>
    <m/>
    <n v="0"/>
    <n v="0"/>
    <n v="0"/>
    <m/>
    <s v=""/>
  </r>
  <r>
    <x v="15"/>
    <x v="3"/>
    <s v="CC2.4"/>
    <x v="0"/>
    <m/>
    <x v="17"/>
    <n v="5532"/>
    <s v="rhizome"/>
    <s v="non-canopy"/>
    <n v="0"/>
    <n v="0"/>
    <n v="0"/>
    <n v="4"/>
    <n v="0"/>
    <n v="0"/>
    <n v="0"/>
    <n v="0"/>
    <m/>
    <n v="0"/>
    <n v="0"/>
    <n v="0"/>
    <m/>
    <s v=""/>
  </r>
  <r>
    <x v="15"/>
    <x v="3"/>
    <s v="CC2.4"/>
    <x v="0"/>
    <m/>
    <x v="86"/>
    <n v="4058"/>
    <s v="epicormic"/>
    <s v="canopy"/>
    <n v="0"/>
    <n v="0"/>
    <n v="0"/>
    <n v="0"/>
    <n v="0"/>
    <n v="2"/>
    <n v="0"/>
    <n v="0"/>
    <m/>
    <n v="2"/>
    <e v="#DIV/0!"/>
    <e v="#DIV/0!"/>
    <m/>
    <n v="1"/>
  </r>
  <r>
    <x v="15"/>
    <x v="3"/>
    <s v="CC2.4"/>
    <x v="0"/>
    <m/>
    <x v="87"/>
    <e v="#N/A"/>
    <s v="none"/>
    <s v="transient"/>
    <n v="0"/>
    <n v="0"/>
    <n v="0"/>
    <n v="0"/>
    <n v="0"/>
    <n v="1"/>
    <n v="0"/>
    <n v="0"/>
    <m/>
    <n v="1"/>
    <e v="#DIV/0!"/>
    <e v="#DIV/0!"/>
    <m/>
    <n v="1"/>
  </r>
  <r>
    <x v="15"/>
    <x v="3"/>
    <s v="CC2.4"/>
    <x v="0"/>
    <m/>
    <x v="41"/>
    <n v="7943"/>
    <s v="lignotuber"/>
    <s v="canopy"/>
    <n v="0"/>
    <n v="0"/>
    <n v="0"/>
    <n v="0"/>
    <n v="0"/>
    <n v="0"/>
    <n v="1"/>
    <n v="0"/>
    <m/>
    <n v="0"/>
    <e v="#DIV/0!"/>
    <e v="#DIV/0!"/>
    <m/>
    <s v=""/>
  </r>
  <r>
    <x v="15"/>
    <x v="3"/>
    <s v="CC2.4"/>
    <x v="0"/>
    <m/>
    <x v="58"/>
    <n v="4000"/>
    <s v="lignotuber"/>
    <s v="soil-persistent"/>
    <n v="0"/>
    <n v="0"/>
    <n v="0"/>
    <n v="0"/>
    <n v="0"/>
    <n v="1"/>
    <n v="0"/>
    <n v="0"/>
    <m/>
    <n v="1"/>
    <e v="#DIV/0!"/>
    <e v="#DIV/0!"/>
    <m/>
    <n v="1"/>
  </r>
  <r>
    <x v="15"/>
    <x v="3"/>
    <s v="CC2.4"/>
    <x v="0"/>
    <m/>
    <x v="16"/>
    <n v="2603"/>
    <s v="basal"/>
    <s v="soil-persistent"/>
    <n v="0"/>
    <n v="0"/>
    <n v="0"/>
    <n v="1"/>
    <n v="0"/>
    <n v="0"/>
    <n v="0"/>
    <n v="0"/>
    <m/>
    <n v="0"/>
    <n v="0"/>
    <n v="0"/>
    <m/>
    <s v=""/>
  </r>
  <r>
    <x v="15"/>
    <x v="4"/>
    <s v="CC2.5"/>
    <x v="0"/>
    <m/>
    <x v="16"/>
    <n v="2603"/>
    <s v="basal"/>
    <s v="soil-persistent"/>
    <n v="0"/>
    <n v="0"/>
    <n v="0"/>
    <n v="1"/>
    <n v="0"/>
    <n v="0"/>
    <n v="0"/>
    <n v="0"/>
    <m/>
    <n v="0"/>
    <n v="0"/>
    <n v="0"/>
    <m/>
    <s v=""/>
  </r>
  <r>
    <x v="15"/>
    <x v="4"/>
    <s v="CC2.5"/>
    <x v="0"/>
    <m/>
    <x v="17"/>
    <n v="5532"/>
    <s v="rhizome"/>
    <s v="non-canopy"/>
    <n v="0"/>
    <n v="0"/>
    <n v="0"/>
    <n v="3"/>
    <n v="0"/>
    <n v="0"/>
    <n v="0"/>
    <n v="0"/>
    <m/>
    <n v="0"/>
    <n v="0"/>
    <n v="0"/>
    <m/>
    <s v=""/>
  </r>
  <r>
    <x v="15"/>
    <x v="4"/>
    <s v="CC2.5"/>
    <x v="0"/>
    <m/>
    <x v="68"/>
    <n v="4145"/>
    <s v="none"/>
    <s v="canopy"/>
    <n v="0"/>
    <n v="0"/>
    <n v="0"/>
    <n v="0"/>
    <n v="0"/>
    <n v="1"/>
    <n v="0"/>
    <n v="0"/>
    <m/>
    <n v="1"/>
    <e v="#DIV/0!"/>
    <e v="#DIV/0!"/>
    <m/>
    <n v="1"/>
  </r>
  <r>
    <x v="15"/>
    <x v="5"/>
    <s v="CC2.6"/>
    <x v="0"/>
    <m/>
    <x v="17"/>
    <n v="5532"/>
    <s v="rhizome"/>
    <s v="non-canopy"/>
    <n v="0"/>
    <n v="2"/>
    <n v="0"/>
    <n v="3"/>
    <n v="0"/>
    <n v="0"/>
    <n v="0"/>
    <n v="0"/>
    <m/>
    <n v="2"/>
    <n v="0.4"/>
    <n v="0"/>
    <m/>
    <n v="1"/>
  </r>
  <r>
    <x v="15"/>
    <x v="5"/>
    <s v="CC2.6"/>
    <x v="0"/>
    <m/>
    <x v="16"/>
    <n v="2603"/>
    <s v="basal"/>
    <s v="soil-persistent"/>
    <n v="0"/>
    <n v="0"/>
    <n v="0"/>
    <n v="1"/>
    <n v="0"/>
    <n v="0"/>
    <n v="0"/>
    <n v="0"/>
    <m/>
    <n v="0"/>
    <n v="0"/>
    <n v="0"/>
    <m/>
    <s v=""/>
  </r>
  <r>
    <x v="15"/>
    <x v="6"/>
    <s v="CC2.7"/>
    <x v="0"/>
    <m/>
    <x v="16"/>
    <n v="2603"/>
    <s v="basal"/>
    <s v="soil-persistent"/>
    <n v="0"/>
    <n v="0"/>
    <n v="0"/>
    <n v="1"/>
    <n v="0"/>
    <n v="0"/>
    <n v="0"/>
    <n v="0"/>
    <m/>
    <n v="0"/>
    <n v="0"/>
    <n v="0"/>
    <m/>
    <s v=""/>
  </r>
  <r>
    <x v="15"/>
    <x v="6"/>
    <s v="CC2.7"/>
    <x v="0"/>
    <m/>
    <x v="22"/>
    <n v="2516"/>
    <s v="tussock"/>
    <s v="non-canopy"/>
    <n v="0"/>
    <n v="0"/>
    <n v="0"/>
    <n v="2"/>
    <n v="0"/>
    <n v="0"/>
    <n v="0"/>
    <n v="0"/>
    <m/>
    <n v="0"/>
    <n v="0"/>
    <n v="0"/>
    <m/>
    <s v=""/>
  </r>
  <r>
    <x v="15"/>
    <x v="6"/>
    <s v="CC2.7"/>
    <x v="0"/>
    <m/>
    <x v="17"/>
    <n v="5532"/>
    <s v="rhizome"/>
    <s v="non-canopy"/>
    <n v="0"/>
    <n v="1"/>
    <n v="0"/>
    <n v="2"/>
    <n v="0"/>
    <n v="0"/>
    <n v="0"/>
    <n v="0"/>
    <m/>
    <n v="1"/>
    <n v="0.33333333333333331"/>
    <n v="0"/>
    <m/>
    <n v="1"/>
  </r>
  <r>
    <x v="15"/>
    <x v="6"/>
    <s v="CC2.7"/>
    <x v="0"/>
    <m/>
    <x v="79"/>
    <n v="11190"/>
    <s v="stolon"/>
    <s v="soil-persistent"/>
    <n v="0"/>
    <n v="0"/>
    <n v="0"/>
    <n v="0"/>
    <n v="0"/>
    <n v="1"/>
    <n v="0"/>
    <n v="0"/>
    <m/>
    <n v="1"/>
    <e v="#DIV/0!"/>
    <e v="#DIV/0!"/>
    <m/>
    <n v="1"/>
  </r>
  <r>
    <x v="15"/>
    <x v="7"/>
    <s v="CC2.8"/>
    <x v="0"/>
    <m/>
    <x v="41"/>
    <n v="7943"/>
    <s v="lignotuber"/>
    <s v="canopy"/>
    <n v="0"/>
    <n v="0"/>
    <n v="0"/>
    <n v="1"/>
    <n v="0"/>
    <n v="0"/>
    <n v="0"/>
    <n v="0"/>
    <m/>
    <n v="0"/>
    <n v="0"/>
    <n v="0"/>
    <m/>
    <s v=""/>
  </r>
  <r>
    <x v="15"/>
    <x v="7"/>
    <s v="CC2.8"/>
    <x v="0"/>
    <m/>
    <x v="22"/>
    <n v="2516"/>
    <s v="tussock"/>
    <s v="non-canopy"/>
    <n v="0"/>
    <n v="2"/>
    <n v="0"/>
    <n v="1"/>
    <n v="0"/>
    <n v="0"/>
    <n v="0"/>
    <n v="0"/>
    <m/>
    <n v="2"/>
    <n v="0.66666666666666663"/>
    <n v="0"/>
    <m/>
    <n v="1"/>
  </r>
  <r>
    <x v="15"/>
    <x v="7"/>
    <s v="CC2.8"/>
    <x v="0"/>
    <m/>
    <x v="17"/>
    <n v="5532"/>
    <s v="rhizome"/>
    <s v="non-canopy"/>
    <n v="0"/>
    <n v="1"/>
    <n v="0"/>
    <n v="1"/>
    <n v="0"/>
    <n v="0"/>
    <n v="0"/>
    <n v="0"/>
    <m/>
    <n v="1"/>
    <n v="0.5"/>
    <n v="0"/>
    <m/>
    <n v="1"/>
  </r>
  <r>
    <x v="15"/>
    <x v="8"/>
    <s v="CC2.9"/>
    <x v="0"/>
    <m/>
    <x v="21"/>
    <n v="1377"/>
    <s v="rhizome"/>
    <s v="non-canopy"/>
    <n v="0"/>
    <n v="0"/>
    <n v="0"/>
    <n v="0"/>
    <n v="0"/>
    <n v="1"/>
    <n v="0"/>
    <n v="0"/>
    <m/>
    <n v="1"/>
    <e v="#DIV/0!"/>
    <e v="#DIV/0!"/>
    <m/>
    <n v="1"/>
  </r>
  <r>
    <x v="15"/>
    <x v="8"/>
    <s v="CC2.9"/>
    <x v="0"/>
    <m/>
    <x v="22"/>
    <n v="2516"/>
    <s v="tussock"/>
    <s v="non-canopy"/>
    <n v="0"/>
    <n v="0"/>
    <n v="0"/>
    <n v="2"/>
    <n v="0"/>
    <n v="0"/>
    <n v="0"/>
    <n v="0"/>
    <m/>
    <n v="0"/>
    <n v="0"/>
    <n v="0"/>
    <m/>
    <s v=""/>
  </r>
  <r>
    <x v="15"/>
    <x v="9"/>
    <s v="CC2.10"/>
    <x v="0"/>
    <m/>
    <x v="17"/>
    <n v="5532"/>
    <s v="rhizome"/>
    <s v="non-canopy"/>
    <n v="0"/>
    <n v="1"/>
    <n v="0"/>
    <n v="3"/>
    <n v="0"/>
    <n v="0"/>
    <n v="0"/>
    <n v="0"/>
    <m/>
    <n v="1"/>
    <n v="0.25"/>
    <n v="0"/>
    <m/>
    <n v="1"/>
  </r>
  <r>
    <x v="15"/>
    <x v="9"/>
    <s v="CC2.10"/>
    <x v="0"/>
    <m/>
    <x v="88"/>
    <n v="7961"/>
    <s v="stolon"/>
    <s v="non-canopy"/>
    <n v="0"/>
    <n v="0"/>
    <n v="0"/>
    <n v="0"/>
    <n v="0"/>
    <n v="3"/>
    <n v="0"/>
    <n v="0"/>
    <m/>
    <n v="3"/>
    <e v="#DIV/0!"/>
    <e v="#DIV/0!"/>
    <m/>
    <n v="1"/>
  </r>
  <r>
    <x v="15"/>
    <x v="9"/>
    <s v="CC2.10"/>
    <x v="0"/>
    <m/>
    <x v="79"/>
    <n v="11190"/>
    <s v="stolon"/>
    <s v="soil-persistent"/>
    <n v="0"/>
    <n v="0"/>
    <n v="0"/>
    <n v="0"/>
    <n v="0"/>
    <n v="1"/>
    <n v="0"/>
    <n v="0"/>
    <m/>
    <n v="1"/>
    <e v="#DIV/0!"/>
    <e v="#DIV/0!"/>
    <m/>
    <n v="1"/>
  </r>
  <r>
    <x v="15"/>
    <x v="9"/>
    <s v="CC2.10"/>
    <x v="0"/>
    <m/>
    <x v="89"/>
    <n v="1161"/>
    <s v="stolon"/>
    <s v="non-canopy"/>
    <n v="0"/>
    <n v="0"/>
    <n v="0"/>
    <n v="0"/>
    <n v="0"/>
    <n v="1"/>
    <n v="0"/>
    <n v="0"/>
    <m/>
    <n v="1"/>
    <e v="#DIV/0!"/>
    <e v="#DIV/0!"/>
    <m/>
    <n v="1"/>
  </r>
  <r>
    <x v="15"/>
    <x v="9"/>
    <s v="CC2.10"/>
    <x v="0"/>
    <m/>
    <x v="56"/>
    <n v="5043"/>
    <s v="tussock"/>
    <s v="non-canopy"/>
    <n v="0"/>
    <n v="0"/>
    <n v="0"/>
    <n v="0"/>
    <n v="0"/>
    <n v="4"/>
    <n v="0"/>
    <n v="0"/>
    <m/>
    <n v="4"/>
    <e v="#DIV/0!"/>
    <e v="#DIV/0!"/>
    <m/>
    <n v="1"/>
  </r>
  <r>
    <x v="15"/>
    <x v="9"/>
    <s v="CC2.10"/>
    <x v="0"/>
    <m/>
    <x v="90"/>
    <n v="13838"/>
    <s v="none"/>
    <s v="non-canopy"/>
    <n v="0"/>
    <n v="0"/>
    <n v="0"/>
    <n v="0"/>
    <n v="0"/>
    <n v="2"/>
    <n v="0"/>
    <n v="0"/>
    <s v="formerly G. propinquum [suggested as Asperula in Apr2021]"/>
    <n v="2"/>
    <e v="#DIV/0!"/>
    <e v="#DIV/0!"/>
    <m/>
    <n v="1"/>
  </r>
  <r>
    <x v="15"/>
    <x v="10"/>
    <s v="CC2.11"/>
    <x v="0"/>
    <m/>
    <x v="16"/>
    <n v="2603"/>
    <s v="basal"/>
    <s v="soil-persistent"/>
    <n v="0"/>
    <n v="0"/>
    <n v="0"/>
    <n v="4"/>
    <n v="0"/>
    <n v="0"/>
    <n v="0"/>
    <n v="0"/>
    <m/>
    <n v="0"/>
    <n v="0"/>
    <n v="0"/>
    <m/>
    <s v=""/>
  </r>
  <r>
    <x v="15"/>
    <x v="10"/>
    <s v="CC2.11"/>
    <x v="0"/>
    <m/>
    <x v="21"/>
    <n v="1377"/>
    <s v="rhizome"/>
    <s v="non-canopy"/>
    <n v="0"/>
    <n v="0"/>
    <n v="0"/>
    <n v="0"/>
    <n v="0"/>
    <n v="2"/>
    <n v="0"/>
    <n v="0"/>
    <m/>
    <n v="2"/>
    <e v="#DIV/0!"/>
    <e v="#DIV/0!"/>
    <m/>
    <n v="1"/>
  </r>
  <r>
    <x v="15"/>
    <x v="10"/>
    <s v="CC2.11"/>
    <x v="0"/>
    <m/>
    <x v="79"/>
    <n v="11190"/>
    <s v="stolon"/>
    <s v="soil-persistent"/>
    <n v="0"/>
    <n v="0"/>
    <n v="0"/>
    <n v="0"/>
    <n v="0"/>
    <n v="2"/>
    <n v="0"/>
    <n v="0"/>
    <m/>
    <n v="2"/>
    <e v="#DIV/0!"/>
    <e v="#DIV/0!"/>
    <m/>
    <n v="1"/>
  </r>
  <r>
    <x v="15"/>
    <x v="10"/>
    <s v="CC2.11"/>
    <x v="0"/>
    <m/>
    <x v="90"/>
    <n v="13838"/>
    <s v="none"/>
    <s v="non-canopy"/>
    <n v="0"/>
    <n v="0"/>
    <n v="0"/>
    <n v="0"/>
    <n v="0"/>
    <n v="2"/>
    <n v="0"/>
    <n v="0"/>
    <s v="formerly G. propinquum [suggested as Asperula in Apr2021]"/>
    <n v="2"/>
    <e v="#DIV/0!"/>
    <e v="#DIV/0!"/>
    <m/>
    <n v="1"/>
  </r>
  <r>
    <x v="15"/>
    <x v="10"/>
    <s v="CC2.11"/>
    <x v="0"/>
    <m/>
    <x v="22"/>
    <n v="2516"/>
    <s v="tussock"/>
    <s v="non-canopy"/>
    <n v="0"/>
    <n v="0"/>
    <n v="0"/>
    <n v="2"/>
    <n v="0"/>
    <n v="0"/>
    <n v="0"/>
    <n v="0"/>
    <m/>
    <n v="0"/>
    <n v="0"/>
    <n v="0"/>
    <m/>
    <s v=""/>
  </r>
  <r>
    <x v="15"/>
    <x v="11"/>
    <s v="CC2.12"/>
    <x v="0"/>
    <m/>
    <x v="17"/>
    <n v="5532"/>
    <s v="rhizome"/>
    <s v="non-canopy"/>
    <n v="0"/>
    <n v="2"/>
    <n v="0"/>
    <n v="1"/>
    <n v="0"/>
    <n v="0"/>
    <n v="0"/>
    <n v="0"/>
    <m/>
    <n v="2"/>
    <n v="0.66666666666666663"/>
    <n v="0"/>
    <m/>
    <n v="1"/>
  </r>
  <r>
    <x v="15"/>
    <x v="11"/>
    <s v="CC2.12"/>
    <x v="0"/>
    <m/>
    <x v="16"/>
    <n v="2603"/>
    <s v="basal"/>
    <s v="soil-persistent"/>
    <n v="0"/>
    <n v="0"/>
    <n v="0"/>
    <n v="2"/>
    <n v="0"/>
    <n v="0"/>
    <n v="0"/>
    <n v="0"/>
    <m/>
    <n v="0"/>
    <n v="0"/>
    <n v="0"/>
    <m/>
    <s v=""/>
  </r>
  <r>
    <x v="15"/>
    <x v="11"/>
    <s v="CC2.12"/>
    <x v="0"/>
    <m/>
    <x v="79"/>
    <n v="11190"/>
    <s v="stolon"/>
    <s v="soil-persistent"/>
    <n v="0"/>
    <n v="0"/>
    <n v="0"/>
    <n v="0"/>
    <n v="0"/>
    <n v="11"/>
    <n v="0"/>
    <n v="0"/>
    <m/>
    <n v="11"/>
    <e v="#DIV/0!"/>
    <e v="#DIV/0!"/>
    <m/>
    <n v="1"/>
  </r>
  <r>
    <x v="15"/>
    <x v="11"/>
    <s v="CC2.12"/>
    <x v="0"/>
    <m/>
    <x v="41"/>
    <n v="7943"/>
    <s v="lignotuber"/>
    <s v="canopy"/>
    <n v="0"/>
    <n v="0"/>
    <n v="0"/>
    <n v="2"/>
    <n v="0"/>
    <n v="0"/>
    <n v="0"/>
    <n v="0"/>
    <m/>
    <n v="0"/>
    <n v="0"/>
    <n v="0"/>
    <m/>
    <s v=""/>
  </r>
  <r>
    <x v="15"/>
    <x v="12"/>
    <s v="CC2.13"/>
    <x v="0"/>
    <m/>
    <x v="17"/>
    <n v="5532"/>
    <s v="rhizome"/>
    <s v="non-canopy"/>
    <n v="0"/>
    <n v="5"/>
    <n v="0"/>
    <n v="1"/>
    <n v="0"/>
    <n v="0"/>
    <n v="0"/>
    <n v="0"/>
    <m/>
    <n v="5"/>
    <n v="0.83333333333333337"/>
    <n v="0"/>
    <m/>
    <n v="1"/>
  </r>
  <r>
    <x v="15"/>
    <x v="12"/>
    <s v="CC2.13"/>
    <x v="0"/>
    <m/>
    <x v="79"/>
    <n v="11190"/>
    <s v="stolon"/>
    <s v="soil-persistent"/>
    <n v="0"/>
    <n v="0"/>
    <n v="0"/>
    <n v="0"/>
    <n v="0"/>
    <n v="16"/>
    <n v="0"/>
    <n v="0"/>
    <m/>
    <n v="16"/>
    <e v="#DIV/0!"/>
    <e v="#DIV/0!"/>
    <m/>
    <n v="1"/>
  </r>
  <r>
    <x v="15"/>
    <x v="12"/>
    <s v="CC2.13"/>
    <x v="0"/>
    <m/>
    <x v="88"/>
    <n v="7961"/>
    <s v="stolon"/>
    <s v="non-canopy"/>
    <n v="0"/>
    <n v="0"/>
    <n v="0"/>
    <n v="0"/>
    <n v="0"/>
    <n v="3"/>
    <n v="0"/>
    <n v="0"/>
    <m/>
    <n v="3"/>
    <e v="#DIV/0!"/>
    <e v="#DIV/0!"/>
    <m/>
    <n v="1"/>
  </r>
  <r>
    <x v="15"/>
    <x v="12"/>
    <s v="CC2.13"/>
    <x v="0"/>
    <m/>
    <x v="58"/>
    <n v="4000"/>
    <s v="lignotuber"/>
    <s v="soil-persistent"/>
    <n v="0"/>
    <n v="1"/>
    <n v="0"/>
    <n v="0"/>
    <n v="0"/>
    <n v="0"/>
    <n v="0"/>
    <n v="0"/>
    <m/>
    <n v="1"/>
    <n v="1"/>
    <n v="0"/>
    <m/>
    <n v="1"/>
  </r>
  <r>
    <x v="15"/>
    <x v="12"/>
    <s v="CC2.13"/>
    <x v="0"/>
    <m/>
    <x v="41"/>
    <n v="7943"/>
    <s v="lignotuber"/>
    <s v="canopy"/>
    <n v="0"/>
    <n v="0"/>
    <n v="0"/>
    <n v="1"/>
    <n v="0"/>
    <n v="0"/>
    <n v="0"/>
    <n v="0"/>
    <m/>
    <n v="0"/>
    <n v="0"/>
    <n v="0"/>
    <m/>
    <s v=""/>
  </r>
  <r>
    <x v="15"/>
    <x v="12"/>
    <s v="CC2.13"/>
    <x v="0"/>
    <m/>
    <x v="22"/>
    <n v="2516"/>
    <s v="tussock"/>
    <s v="non-canopy"/>
    <n v="0"/>
    <n v="0"/>
    <n v="0"/>
    <n v="1"/>
    <n v="0"/>
    <n v="0"/>
    <n v="0"/>
    <n v="0"/>
    <m/>
    <n v="0"/>
    <n v="0"/>
    <n v="0"/>
    <m/>
    <s v=""/>
  </r>
  <r>
    <x v="15"/>
    <x v="13"/>
    <s v="CC2.14"/>
    <x v="0"/>
    <m/>
    <x v="41"/>
    <n v="7943"/>
    <s v="lignotuber"/>
    <s v="canopy"/>
    <n v="0"/>
    <n v="2"/>
    <n v="0"/>
    <n v="0"/>
    <n v="0"/>
    <n v="0"/>
    <n v="0"/>
    <n v="0"/>
    <m/>
    <n v="2"/>
    <n v="1"/>
    <n v="0"/>
    <m/>
    <n v="1"/>
  </r>
  <r>
    <x v="15"/>
    <x v="13"/>
    <s v="CC2.14"/>
    <x v="0"/>
    <m/>
    <x v="29"/>
    <n v="10605"/>
    <s v="rhizome"/>
    <s v="non-canopy"/>
    <n v="0"/>
    <n v="2"/>
    <n v="0"/>
    <n v="0"/>
    <n v="0"/>
    <n v="0"/>
    <n v="0"/>
    <n v="0"/>
    <m/>
    <n v="2"/>
    <n v="1"/>
    <n v="0"/>
    <m/>
    <n v="1"/>
  </r>
  <r>
    <x v="15"/>
    <x v="13"/>
    <s v="CC2.14"/>
    <x v="0"/>
    <m/>
    <x v="17"/>
    <n v="5532"/>
    <s v="rhizome"/>
    <s v="non-canopy"/>
    <n v="0"/>
    <n v="8"/>
    <n v="0"/>
    <n v="1"/>
    <n v="0"/>
    <n v="0"/>
    <n v="0"/>
    <n v="0"/>
    <m/>
    <n v="8"/>
    <n v="0.88888888888888884"/>
    <n v="0"/>
    <m/>
    <n v="1"/>
  </r>
  <r>
    <x v="15"/>
    <x v="13"/>
    <s v="CC2.14"/>
    <x v="0"/>
    <m/>
    <x v="79"/>
    <n v="11190"/>
    <s v="stolon"/>
    <s v="soil-persistent"/>
    <n v="0"/>
    <n v="0"/>
    <n v="0"/>
    <n v="0"/>
    <n v="0"/>
    <n v="11"/>
    <n v="0"/>
    <n v="0"/>
    <m/>
    <n v="11"/>
    <e v="#DIV/0!"/>
    <e v="#DIV/0!"/>
    <m/>
    <n v="1"/>
  </r>
  <r>
    <x v="15"/>
    <x v="13"/>
    <s v="CC2.14"/>
    <x v="0"/>
    <m/>
    <x v="88"/>
    <n v="7961"/>
    <s v="stolon"/>
    <s v="non-canopy"/>
    <n v="0"/>
    <n v="0"/>
    <n v="0"/>
    <n v="0"/>
    <n v="0"/>
    <n v="2"/>
    <n v="0"/>
    <n v="0"/>
    <m/>
    <n v="2"/>
    <e v="#DIV/0!"/>
    <e v="#DIV/0!"/>
    <m/>
    <n v="1"/>
  </r>
  <r>
    <x v="15"/>
    <x v="13"/>
    <s v="CC2.14"/>
    <x v="0"/>
    <m/>
    <x v="26"/>
    <n v="3243"/>
    <s v="none"/>
    <s v="soil-persistent"/>
    <n v="0"/>
    <n v="0"/>
    <n v="0"/>
    <n v="0"/>
    <n v="0"/>
    <n v="3"/>
    <n v="0"/>
    <n v="0"/>
    <m/>
    <n v="3"/>
    <e v="#DIV/0!"/>
    <e v="#DIV/0!"/>
    <m/>
    <n v="1"/>
  </r>
  <r>
    <x v="15"/>
    <x v="14"/>
    <s v="CC2.15"/>
    <x v="0"/>
    <m/>
    <x v="41"/>
    <n v="7943"/>
    <s v="lignotuber"/>
    <s v="canopy"/>
    <n v="0"/>
    <n v="2"/>
    <n v="0"/>
    <n v="0"/>
    <n v="0"/>
    <n v="0"/>
    <n v="0"/>
    <n v="0"/>
    <m/>
    <n v="2"/>
    <n v="1"/>
    <n v="0"/>
    <m/>
    <n v="1"/>
  </r>
  <r>
    <x v="15"/>
    <x v="14"/>
    <s v="CC2.15"/>
    <x v="0"/>
    <m/>
    <x v="17"/>
    <n v="5532"/>
    <s v="rhizome"/>
    <s v="non-canopy"/>
    <n v="0"/>
    <n v="9"/>
    <n v="0"/>
    <n v="1"/>
    <n v="0"/>
    <n v="0"/>
    <n v="0"/>
    <n v="0"/>
    <m/>
    <n v="9"/>
    <n v="0.9"/>
    <n v="0"/>
    <m/>
    <n v="1"/>
  </r>
  <r>
    <x v="15"/>
    <x v="14"/>
    <s v="CC2.15"/>
    <x v="0"/>
    <m/>
    <x v="79"/>
    <n v="11190"/>
    <s v="stolon"/>
    <s v="soil-persistent"/>
    <n v="0"/>
    <n v="0"/>
    <n v="0"/>
    <n v="0"/>
    <n v="0"/>
    <n v="8"/>
    <n v="0"/>
    <n v="0"/>
    <m/>
    <n v="8"/>
    <e v="#DIV/0!"/>
    <e v="#DIV/0!"/>
    <m/>
    <n v="1"/>
  </r>
  <r>
    <x v="15"/>
    <x v="14"/>
    <s v="CC2.15"/>
    <x v="0"/>
    <m/>
    <x v="26"/>
    <n v="3243"/>
    <s v="none"/>
    <s v="soil-persistent"/>
    <n v="0"/>
    <n v="0"/>
    <n v="0"/>
    <n v="0"/>
    <n v="0"/>
    <n v="2"/>
    <n v="0"/>
    <n v="0"/>
    <m/>
    <n v="2"/>
    <e v="#DIV/0!"/>
    <e v="#DIV/0!"/>
    <m/>
    <n v="1"/>
  </r>
  <r>
    <x v="15"/>
    <x v="14"/>
    <s v="CC2.15"/>
    <x v="0"/>
    <m/>
    <x v="88"/>
    <n v="7961"/>
    <s v="stolon"/>
    <s v="non-canopy"/>
    <n v="0"/>
    <n v="0"/>
    <n v="0"/>
    <n v="0"/>
    <n v="0"/>
    <n v="2"/>
    <n v="0"/>
    <n v="0"/>
    <m/>
    <n v="2"/>
    <e v="#DIV/0!"/>
    <e v="#DIV/0!"/>
    <m/>
    <n v="1"/>
  </r>
  <r>
    <x v="15"/>
    <x v="14"/>
    <s v="CC2.15"/>
    <x v="0"/>
    <m/>
    <x v="82"/>
    <n v="3596"/>
    <s v="none"/>
    <s v="soil-persistent"/>
    <n v="0"/>
    <n v="0"/>
    <n v="0"/>
    <n v="0"/>
    <n v="0"/>
    <n v="2"/>
    <n v="0"/>
    <n v="0"/>
    <m/>
    <n v="2"/>
    <e v="#DIV/0!"/>
    <e v="#DIV/0!"/>
    <m/>
    <n v="1"/>
  </r>
  <r>
    <x v="15"/>
    <x v="14"/>
    <s v="CC2.15"/>
    <x v="0"/>
    <m/>
    <x v="9"/>
    <n v="8875"/>
    <s v="lignotuber"/>
    <s v="soil-persistent"/>
    <n v="0"/>
    <n v="0"/>
    <n v="0"/>
    <n v="0"/>
    <n v="0"/>
    <n v="1"/>
    <n v="0"/>
    <n v="0"/>
    <m/>
    <n v="1"/>
    <e v="#DIV/0!"/>
    <e v="#DIV/0!"/>
    <m/>
    <n v="1"/>
  </r>
  <r>
    <x v="15"/>
    <x v="14"/>
    <s v="CC2.15"/>
    <x v="0"/>
    <m/>
    <x v="16"/>
    <n v="2603"/>
    <s v="basal"/>
    <s v="soil-persistent"/>
    <n v="0"/>
    <n v="0"/>
    <n v="0"/>
    <n v="1"/>
    <n v="0"/>
    <n v="0"/>
    <n v="0"/>
    <n v="0"/>
    <m/>
    <n v="0"/>
    <n v="0"/>
    <n v="0"/>
    <m/>
    <s v=""/>
  </r>
  <r>
    <x v="15"/>
    <x v="15"/>
    <s v="CC2.16"/>
    <x v="0"/>
    <m/>
    <x v="17"/>
    <n v="5532"/>
    <s v="rhizome"/>
    <s v="non-canopy"/>
    <n v="0"/>
    <n v="10"/>
    <n v="0"/>
    <n v="3"/>
    <n v="0"/>
    <n v="0"/>
    <n v="0"/>
    <n v="0"/>
    <m/>
    <n v="10"/>
    <n v="0.76923076923076927"/>
    <n v="0"/>
    <m/>
    <n v="1"/>
  </r>
  <r>
    <x v="15"/>
    <x v="15"/>
    <s v="CC2.16"/>
    <x v="0"/>
    <m/>
    <x v="29"/>
    <n v="10605"/>
    <s v="rhizome"/>
    <s v="non-canopy"/>
    <n v="0"/>
    <n v="2"/>
    <n v="0"/>
    <n v="0"/>
    <n v="0"/>
    <n v="0"/>
    <n v="0"/>
    <n v="0"/>
    <m/>
    <n v="2"/>
    <n v="1"/>
    <n v="0"/>
    <m/>
    <n v="1"/>
  </r>
  <r>
    <x v="15"/>
    <x v="15"/>
    <s v="CC2.16"/>
    <x v="0"/>
    <m/>
    <x v="79"/>
    <n v="11190"/>
    <s v="stolon"/>
    <s v="soil-persistent"/>
    <n v="0"/>
    <n v="0"/>
    <n v="0"/>
    <n v="0"/>
    <n v="0"/>
    <n v="8"/>
    <n v="0"/>
    <n v="0"/>
    <m/>
    <n v="8"/>
    <e v="#DIV/0!"/>
    <e v="#DIV/0!"/>
    <m/>
    <n v="1"/>
  </r>
  <r>
    <x v="15"/>
    <x v="15"/>
    <s v="CC2.16"/>
    <x v="0"/>
    <m/>
    <x v="9"/>
    <n v="8875"/>
    <s v="lignotuber"/>
    <s v="soil-persistent"/>
    <n v="0"/>
    <n v="2"/>
    <n v="0"/>
    <n v="0"/>
    <n v="0"/>
    <n v="0"/>
    <n v="0"/>
    <n v="0"/>
    <m/>
    <n v="2"/>
    <n v="1"/>
    <n v="0"/>
    <m/>
    <n v="1"/>
  </r>
  <r>
    <x v="15"/>
    <x v="15"/>
    <s v="CC2.16"/>
    <x v="0"/>
    <m/>
    <x v="26"/>
    <n v="3243"/>
    <s v="none"/>
    <s v="soil-persistent"/>
    <n v="0"/>
    <n v="0"/>
    <n v="0"/>
    <n v="0"/>
    <n v="0"/>
    <n v="2"/>
    <n v="0"/>
    <n v="0"/>
    <m/>
    <n v="2"/>
    <e v="#DIV/0!"/>
    <e v="#DIV/0!"/>
    <m/>
    <n v="1"/>
  </r>
  <r>
    <x v="15"/>
    <x v="16"/>
    <s v="CC2.17"/>
    <x v="0"/>
    <m/>
    <x v="19"/>
    <n v="6325"/>
    <s v="tussock"/>
    <s v="non-canopy"/>
    <n v="0"/>
    <n v="0"/>
    <n v="0"/>
    <n v="1"/>
    <n v="0"/>
    <m/>
    <n v="0"/>
    <n v="0"/>
    <m/>
    <n v="0"/>
    <n v="0"/>
    <n v="0"/>
    <m/>
    <s v=""/>
  </r>
  <r>
    <x v="15"/>
    <x v="16"/>
    <s v="CC2.17"/>
    <x v="0"/>
    <m/>
    <x v="41"/>
    <n v="7943"/>
    <s v="lignotuber"/>
    <s v="canopy"/>
    <n v="0"/>
    <n v="1"/>
    <n v="0"/>
    <n v="1"/>
    <n v="0"/>
    <n v="0"/>
    <n v="0"/>
    <n v="0"/>
    <m/>
    <n v="1"/>
    <n v="0.5"/>
    <n v="0"/>
    <m/>
    <n v="1"/>
  </r>
  <r>
    <x v="15"/>
    <x v="16"/>
    <s v="CC2.17"/>
    <x v="0"/>
    <m/>
    <x v="17"/>
    <n v="5532"/>
    <s v="rhizome"/>
    <s v="non-canopy"/>
    <n v="0"/>
    <n v="5"/>
    <n v="0"/>
    <n v="3"/>
    <n v="0"/>
    <n v="0"/>
    <n v="0"/>
    <n v="0"/>
    <m/>
    <n v="5"/>
    <n v="0.625"/>
    <n v="0"/>
    <m/>
    <n v="1"/>
  </r>
  <r>
    <x v="15"/>
    <x v="16"/>
    <s v="CC2.17"/>
    <x v="0"/>
    <m/>
    <x v="79"/>
    <n v="11190"/>
    <s v="stolon"/>
    <s v="soil-persistent"/>
    <n v="0"/>
    <n v="0"/>
    <n v="0"/>
    <n v="0"/>
    <n v="0"/>
    <n v="5"/>
    <n v="0"/>
    <n v="0"/>
    <m/>
    <n v="5"/>
    <e v="#DIV/0!"/>
    <e v="#DIV/0!"/>
    <m/>
    <n v="1"/>
  </r>
  <r>
    <x v="15"/>
    <x v="16"/>
    <s v="CC2.17"/>
    <x v="0"/>
    <m/>
    <x v="26"/>
    <n v="3243"/>
    <s v="none"/>
    <s v="soil-persistent"/>
    <n v="0"/>
    <n v="0"/>
    <n v="0"/>
    <n v="0"/>
    <n v="0"/>
    <n v="1"/>
    <n v="0"/>
    <n v="0"/>
    <m/>
    <n v="1"/>
    <e v="#DIV/0!"/>
    <e v="#DIV/0!"/>
    <m/>
    <n v="1"/>
  </r>
  <r>
    <x v="15"/>
    <x v="16"/>
    <s v="CC2.17"/>
    <x v="0"/>
    <m/>
    <x v="43"/>
    <n v="2302"/>
    <s v="rhizome"/>
    <s v="non-canopy"/>
    <n v="0"/>
    <n v="0"/>
    <n v="0"/>
    <n v="0"/>
    <n v="0"/>
    <n v="1"/>
    <n v="0"/>
    <n v="0"/>
    <m/>
    <n v="1"/>
    <e v="#DIV/0!"/>
    <e v="#DIV/0!"/>
    <m/>
    <n v="1"/>
  </r>
  <r>
    <x v="15"/>
    <x v="17"/>
    <s v="CC2.18"/>
    <x v="0"/>
    <m/>
    <x v="9"/>
    <n v="8875"/>
    <s v="lignotuber"/>
    <s v="soil-persistent"/>
    <n v="0"/>
    <n v="0"/>
    <n v="0"/>
    <n v="1"/>
    <n v="0"/>
    <n v="1"/>
    <n v="0"/>
    <n v="0"/>
    <m/>
    <n v="1"/>
    <n v="0"/>
    <n v="1"/>
    <m/>
    <n v="1"/>
  </r>
  <r>
    <x v="15"/>
    <x v="17"/>
    <s v="CC2.18"/>
    <x v="0"/>
    <m/>
    <x v="91"/>
    <n v="10442"/>
    <s v="NA"/>
    <s v="non-canopy"/>
    <n v="0"/>
    <n v="0"/>
    <n v="0"/>
    <n v="0"/>
    <n v="0"/>
    <n v="1"/>
    <n v="0"/>
    <n v="0"/>
    <s v="Originally ID'd as Asteraceae - Conyza sumatrensis recorded in same quadrat in Nov2020"/>
    <n v="1"/>
    <e v="#DIV/0!"/>
    <e v="#DIV/0!"/>
    <m/>
    <n v="1"/>
  </r>
  <r>
    <x v="15"/>
    <x v="17"/>
    <s v="CC2.18"/>
    <x v="0"/>
    <m/>
    <x v="17"/>
    <n v="5532"/>
    <s v="rhizome"/>
    <s v="non-canopy"/>
    <n v="0"/>
    <n v="0"/>
    <n v="0"/>
    <n v="2"/>
    <n v="0"/>
    <n v="0"/>
    <n v="0"/>
    <n v="0"/>
    <m/>
    <n v="0"/>
    <n v="0"/>
    <n v="0"/>
    <m/>
    <s v=""/>
  </r>
  <r>
    <x v="15"/>
    <x v="17"/>
    <s v="CC2.18"/>
    <x v="0"/>
    <m/>
    <x v="16"/>
    <n v="2603"/>
    <s v="basal"/>
    <s v="soil-persistent"/>
    <n v="0"/>
    <n v="0"/>
    <n v="0"/>
    <n v="1"/>
    <n v="0"/>
    <n v="0"/>
    <n v="0"/>
    <n v="0"/>
    <m/>
    <n v="0"/>
    <n v="0"/>
    <n v="0"/>
    <m/>
    <s v=""/>
  </r>
  <r>
    <x v="15"/>
    <x v="18"/>
    <s v="CC2.19"/>
    <x v="0"/>
    <m/>
    <x v="9"/>
    <n v="8875"/>
    <s v="lignotuber"/>
    <s v="soil-persistent"/>
    <n v="0"/>
    <n v="0"/>
    <n v="0"/>
    <n v="2"/>
    <n v="0"/>
    <n v="0"/>
    <n v="0"/>
    <n v="0"/>
    <m/>
    <n v="0"/>
    <n v="0"/>
    <n v="0"/>
    <m/>
    <s v=""/>
  </r>
  <r>
    <x v="15"/>
    <x v="18"/>
    <s v="CC2.19"/>
    <x v="0"/>
    <m/>
    <x v="17"/>
    <n v="5532"/>
    <s v="rhizome"/>
    <s v="non-canopy"/>
    <n v="0"/>
    <n v="1"/>
    <n v="0"/>
    <n v="2"/>
    <n v="0"/>
    <n v="0"/>
    <n v="0"/>
    <n v="0"/>
    <m/>
    <n v="1"/>
    <n v="0.33333333333333331"/>
    <n v="0"/>
    <m/>
    <n v="1"/>
  </r>
  <r>
    <x v="15"/>
    <x v="19"/>
    <s v="CC2.20"/>
    <x v="0"/>
    <m/>
    <x v="41"/>
    <n v="7943"/>
    <s v="lignotuber"/>
    <s v="canopy"/>
    <n v="0"/>
    <n v="0"/>
    <n v="0"/>
    <n v="1"/>
    <n v="0"/>
    <n v="0"/>
    <n v="0"/>
    <n v="0"/>
    <m/>
    <n v="0"/>
    <n v="0"/>
    <n v="0"/>
    <m/>
    <s v=""/>
  </r>
  <r>
    <x v="15"/>
    <x v="19"/>
    <s v="CC2.20"/>
    <x v="0"/>
    <m/>
    <x v="17"/>
    <n v="5532"/>
    <s v="rhizome"/>
    <s v="non-canopy"/>
    <n v="0"/>
    <n v="0"/>
    <n v="0"/>
    <n v="2"/>
    <n v="0"/>
    <n v="0"/>
    <n v="0"/>
    <n v="0"/>
    <m/>
    <n v="0"/>
    <n v="0"/>
    <n v="0"/>
    <m/>
    <s v=""/>
  </r>
  <r>
    <x v="15"/>
    <x v="19"/>
    <s v="CC2.20"/>
    <x v="0"/>
    <m/>
    <x v="16"/>
    <n v="2603"/>
    <s v="basal"/>
    <s v="soil-persistent"/>
    <n v="0"/>
    <n v="0"/>
    <n v="0"/>
    <n v="3"/>
    <n v="0"/>
    <n v="0"/>
    <n v="0"/>
    <n v="0"/>
    <m/>
    <n v="0"/>
    <n v="0"/>
    <n v="0"/>
    <m/>
    <s v=""/>
  </r>
  <r>
    <x v="16"/>
    <x v="0"/>
    <s v="EW1.1"/>
    <x v="0"/>
    <m/>
    <x v="29"/>
    <n v="10605"/>
    <s v="rhizome"/>
    <s v="non-canopy"/>
    <n v="0"/>
    <n v="5"/>
    <n v="0"/>
    <n v="0"/>
    <n v="0"/>
    <n v="0"/>
    <n v="0"/>
    <n v="0"/>
    <m/>
    <n v="5"/>
    <n v="1"/>
    <n v="0"/>
    <m/>
    <n v="1"/>
  </r>
  <r>
    <x v="16"/>
    <x v="0"/>
    <s v="EW1.1"/>
    <x v="0"/>
    <m/>
    <x v="17"/>
    <n v="5532"/>
    <s v="rhizome"/>
    <s v="non-canopy"/>
    <n v="0"/>
    <n v="3"/>
    <n v="1"/>
    <n v="0"/>
    <n v="0"/>
    <n v="0"/>
    <n v="0"/>
    <n v="0"/>
    <m/>
    <n v="3"/>
    <n v="1"/>
    <n v="0"/>
    <m/>
    <n v="1"/>
  </r>
  <r>
    <x v="16"/>
    <x v="0"/>
    <s v="EW1.1"/>
    <x v="0"/>
    <m/>
    <x v="0"/>
    <n v="7766"/>
    <s v="lignotuber"/>
    <s v="canopy"/>
    <n v="0"/>
    <n v="0"/>
    <n v="0"/>
    <n v="2"/>
    <n v="0"/>
    <n v="0"/>
    <n v="0"/>
    <n v="0"/>
    <m/>
    <n v="0"/>
    <n v="0"/>
    <n v="0"/>
    <m/>
    <s v=""/>
  </r>
  <r>
    <x v="16"/>
    <x v="1"/>
    <s v="EW1.2"/>
    <x v="0"/>
    <m/>
    <x v="29"/>
    <n v="10605"/>
    <s v="rhizome"/>
    <s v="non-canopy"/>
    <n v="0"/>
    <n v="2"/>
    <n v="0"/>
    <n v="0"/>
    <n v="0"/>
    <n v="0"/>
    <n v="0"/>
    <n v="0"/>
    <m/>
    <n v="2"/>
    <n v="1"/>
    <n v="0"/>
    <m/>
    <n v="1"/>
  </r>
  <r>
    <x v="16"/>
    <x v="1"/>
    <s v="EW1.2"/>
    <x v="0"/>
    <m/>
    <x v="17"/>
    <n v="5532"/>
    <s v="rhizome"/>
    <s v="non-canopy"/>
    <n v="0"/>
    <n v="2"/>
    <n v="0"/>
    <n v="0"/>
    <n v="0"/>
    <n v="0"/>
    <n v="0"/>
    <n v="0"/>
    <m/>
    <n v="2"/>
    <n v="1"/>
    <n v="0"/>
    <m/>
    <n v="1"/>
  </r>
  <r>
    <x v="16"/>
    <x v="1"/>
    <s v="EW1.2"/>
    <x v="0"/>
    <m/>
    <x v="23"/>
    <n v="7138"/>
    <s v="rhizome"/>
    <s v="transient"/>
    <n v="0"/>
    <n v="0"/>
    <n v="0"/>
    <n v="3"/>
    <n v="0"/>
    <n v="0"/>
    <n v="0"/>
    <n v="0"/>
    <m/>
    <n v="0"/>
    <n v="0"/>
    <n v="0"/>
    <m/>
    <s v=""/>
  </r>
  <r>
    <x v="16"/>
    <x v="2"/>
    <s v="EW1.3"/>
    <x v="0"/>
    <m/>
    <x v="23"/>
    <n v="7138"/>
    <s v="rhizome"/>
    <s v="transient"/>
    <n v="0"/>
    <n v="0"/>
    <n v="0"/>
    <n v="6"/>
    <n v="0"/>
    <n v="0"/>
    <n v="0"/>
    <n v="0"/>
    <m/>
    <n v="0"/>
    <n v="0"/>
    <n v="0"/>
    <m/>
    <s v=""/>
  </r>
  <r>
    <x v="16"/>
    <x v="2"/>
    <s v="EW1.3"/>
    <x v="0"/>
    <m/>
    <x v="17"/>
    <n v="5532"/>
    <s v="rhizome"/>
    <s v="non-canopy"/>
    <n v="0"/>
    <n v="2"/>
    <n v="0"/>
    <n v="0"/>
    <n v="0"/>
    <n v="0"/>
    <n v="0"/>
    <n v="0"/>
    <m/>
    <n v="2"/>
    <n v="1"/>
    <n v="0"/>
    <m/>
    <n v="1"/>
  </r>
  <r>
    <x v="16"/>
    <x v="2"/>
    <s v="EW1.3"/>
    <x v="0"/>
    <m/>
    <x v="9"/>
    <n v="8875"/>
    <s v="lignotuber"/>
    <s v="soil-persistent"/>
    <n v="0"/>
    <n v="0"/>
    <n v="0"/>
    <n v="1"/>
    <n v="0"/>
    <n v="0"/>
    <n v="0"/>
    <n v="0"/>
    <m/>
    <n v="0"/>
    <n v="0"/>
    <n v="0"/>
    <m/>
    <s v=""/>
  </r>
  <r>
    <x v="16"/>
    <x v="3"/>
    <s v="EW1.4"/>
    <x v="0"/>
    <m/>
    <x v="17"/>
    <n v="5532"/>
    <s v="rhizome"/>
    <s v="non-canopy"/>
    <n v="0"/>
    <n v="3"/>
    <n v="0"/>
    <n v="0"/>
    <n v="0"/>
    <n v="0"/>
    <n v="0"/>
    <n v="0"/>
    <m/>
    <n v="3"/>
    <n v="1"/>
    <n v="0"/>
    <m/>
    <n v="1"/>
  </r>
  <r>
    <x v="16"/>
    <x v="3"/>
    <s v="EW1.4"/>
    <x v="0"/>
    <m/>
    <x v="23"/>
    <n v="7138"/>
    <s v="rhizome"/>
    <s v="transient"/>
    <n v="0"/>
    <n v="0"/>
    <n v="0"/>
    <n v="4"/>
    <n v="0"/>
    <n v="0"/>
    <n v="0"/>
    <n v="0"/>
    <m/>
    <n v="0"/>
    <n v="0"/>
    <n v="0"/>
    <m/>
    <s v=""/>
  </r>
  <r>
    <x v="16"/>
    <x v="3"/>
    <s v="EW1.4"/>
    <x v="0"/>
    <m/>
    <x v="61"/>
    <n v="4232"/>
    <s v="lignotuber"/>
    <s v="canopy"/>
    <n v="0"/>
    <n v="0"/>
    <n v="0"/>
    <n v="2"/>
    <n v="0"/>
    <n v="0"/>
    <n v="0"/>
    <n v="0"/>
    <m/>
    <n v="0"/>
    <n v="0"/>
    <n v="0"/>
    <m/>
    <s v=""/>
  </r>
  <r>
    <x v="16"/>
    <x v="4"/>
    <s v="EW1.5"/>
    <x v="0"/>
    <m/>
    <x v="17"/>
    <n v="5532"/>
    <s v="rhizome"/>
    <s v="non-canopy"/>
    <n v="0"/>
    <n v="6"/>
    <n v="0"/>
    <n v="0"/>
    <n v="0"/>
    <n v="0"/>
    <n v="0"/>
    <n v="0"/>
    <m/>
    <n v="6"/>
    <n v="1"/>
    <n v="0"/>
    <m/>
    <n v="1"/>
  </r>
  <r>
    <x v="16"/>
    <x v="4"/>
    <s v="EW1.5"/>
    <x v="0"/>
    <m/>
    <x v="23"/>
    <n v="7138"/>
    <s v="rhizome"/>
    <s v="transient"/>
    <n v="0"/>
    <n v="0"/>
    <n v="0"/>
    <n v="2"/>
    <n v="0"/>
    <n v="0"/>
    <n v="0"/>
    <n v="0"/>
    <m/>
    <n v="0"/>
    <n v="0"/>
    <n v="0"/>
    <m/>
    <s v=""/>
  </r>
  <r>
    <x v="16"/>
    <x v="5"/>
    <s v="EW1.6"/>
    <x v="0"/>
    <m/>
    <x v="17"/>
    <n v="5532"/>
    <s v="rhizome"/>
    <s v="non-canopy"/>
    <n v="0"/>
    <n v="2"/>
    <n v="0"/>
    <n v="0"/>
    <n v="0"/>
    <n v="0"/>
    <n v="0"/>
    <n v="0"/>
    <m/>
    <n v="2"/>
    <n v="1"/>
    <n v="0"/>
    <m/>
    <n v="1"/>
  </r>
  <r>
    <x v="16"/>
    <x v="5"/>
    <s v="EW1.6"/>
    <x v="0"/>
    <m/>
    <x v="61"/>
    <n v="4232"/>
    <s v="lignotuber"/>
    <s v="canopy"/>
    <n v="0"/>
    <n v="0"/>
    <n v="0"/>
    <n v="3"/>
    <n v="0"/>
    <n v="0"/>
    <n v="0"/>
    <n v="0"/>
    <m/>
    <n v="0"/>
    <n v="0"/>
    <n v="0"/>
    <m/>
    <s v=""/>
  </r>
  <r>
    <x v="16"/>
    <x v="6"/>
    <s v="EW1.7"/>
    <x v="0"/>
    <m/>
    <x v="17"/>
    <n v="5532"/>
    <s v="rhizome"/>
    <s v="non-canopy"/>
    <n v="0"/>
    <n v="4"/>
    <n v="0"/>
    <n v="0"/>
    <n v="0"/>
    <n v="0"/>
    <n v="0"/>
    <n v="0"/>
    <m/>
    <n v="4"/>
    <n v="1"/>
    <n v="0"/>
    <m/>
    <n v="1"/>
  </r>
  <r>
    <x v="16"/>
    <x v="6"/>
    <s v="EW1.7"/>
    <x v="0"/>
    <m/>
    <x v="23"/>
    <n v="7138"/>
    <s v="rhizome"/>
    <s v="transient"/>
    <n v="0"/>
    <n v="2"/>
    <n v="0"/>
    <n v="3"/>
    <n v="0"/>
    <n v="0"/>
    <n v="0"/>
    <n v="0"/>
    <m/>
    <n v="2"/>
    <n v="0.4"/>
    <n v="0"/>
    <m/>
    <n v="1"/>
  </r>
  <r>
    <x v="16"/>
    <x v="6"/>
    <s v="EW1.7"/>
    <x v="0"/>
    <m/>
    <x v="61"/>
    <n v="4232"/>
    <s v="lignotuber"/>
    <s v="canopy"/>
    <n v="0"/>
    <n v="0"/>
    <n v="0"/>
    <n v="2"/>
    <n v="0"/>
    <n v="0"/>
    <n v="0"/>
    <n v="0"/>
    <m/>
    <n v="0"/>
    <n v="0"/>
    <n v="0"/>
    <m/>
    <s v=""/>
  </r>
  <r>
    <x v="16"/>
    <x v="7"/>
    <s v="EW1.8"/>
    <x v="0"/>
    <m/>
    <x v="17"/>
    <n v="5532"/>
    <s v="rhizome"/>
    <s v="non-canopy"/>
    <n v="0"/>
    <n v="4"/>
    <n v="0"/>
    <n v="0"/>
    <n v="0"/>
    <n v="0"/>
    <n v="0"/>
    <n v="0"/>
    <m/>
    <n v="4"/>
    <n v="1"/>
    <n v="0"/>
    <m/>
    <n v="1"/>
  </r>
  <r>
    <x v="16"/>
    <x v="7"/>
    <s v="EW1.8"/>
    <x v="0"/>
    <m/>
    <x v="23"/>
    <n v="7138"/>
    <s v="rhizome"/>
    <s v="transient"/>
    <n v="0"/>
    <n v="4"/>
    <n v="0"/>
    <n v="7"/>
    <n v="0"/>
    <n v="0"/>
    <n v="0"/>
    <n v="0"/>
    <m/>
    <n v="4"/>
    <n v="0.36363636363636365"/>
    <n v="0"/>
    <m/>
    <n v="1"/>
  </r>
  <r>
    <x v="16"/>
    <x v="7"/>
    <s v="EW1.8"/>
    <x v="0"/>
    <m/>
    <x v="92"/>
    <e v="#N/A"/>
    <s v="NA"/>
    <s v="NA"/>
    <n v="0"/>
    <n v="0"/>
    <n v="0"/>
    <n v="0"/>
    <n v="0"/>
    <n v="2"/>
    <n v="0"/>
    <n v="0"/>
    <m/>
    <n v="2"/>
    <e v="#DIV/0!"/>
    <e v="#DIV/0!"/>
    <m/>
    <n v="1"/>
  </r>
  <r>
    <x v="16"/>
    <x v="8"/>
    <s v="EW1.9"/>
    <x v="0"/>
    <m/>
    <x v="17"/>
    <n v="5532"/>
    <s v="rhizome"/>
    <s v="non-canopy"/>
    <n v="0"/>
    <n v="7"/>
    <n v="0"/>
    <n v="0"/>
    <n v="0"/>
    <n v="0"/>
    <n v="0"/>
    <n v="0"/>
    <m/>
    <n v="7"/>
    <n v="1"/>
    <n v="0"/>
    <m/>
    <n v="1"/>
  </r>
  <r>
    <x v="16"/>
    <x v="8"/>
    <s v="EW1.9"/>
    <x v="0"/>
    <m/>
    <x v="61"/>
    <n v="4232"/>
    <s v="lignotuber"/>
    <s v="canopy"/>
    <n v="0"/>
    <n v="0"/>
    <n v="0"/>
    <n v="1"/>
    <n v="0"/>
    <n v="0"/>
    <n v="0"/>
    <n v="0"/>
    <m/>
    <n v="0"/>
    <n v="0"/>
    <n v="0"/>
    <m/>
    <s v=""/>
  </r>
  <r>
    <x v="16"/>
    <x v="9"/>
    <s v="EW1.10"/>
    <x v="0"/>
    <m/>
    <x v="93"/>
    <n v="6404"/>
    <s v="tuber"/>
    <s v="non-canopy"/>
    <n v="0"/>
    <n v="0"/>
    <n v="0"/>
    <n v="0"/>
    <n v="0"/>
    <n v="1"/>
    <n v="0"/>
    <n v="0"/>
    <m/>
    <n v="1"/>
    <e v="#DIV/0!"/>
    <e v="#DIV/0!"/>
    <m/>
    <n v="1"/>
  </r>
  <r>
    <x v="16"/>
    <x v="9"/>
    <s v="EW1.10"/>
    <x v="0"/>
    <m/>
    <x v="9"/>
    <n v="8875"/>
    <s v="lignotuber"/>
    <s v="soil-persistent"/>
    <n v="0"/>
    <n v="0"/>
    <n v="0"/>
    <n v="0"/>
    <n v="0"/>
    <n v="1"/>
    <n v="0"/>
    <n v="0"/>
    <m/>
    <n v="1"/>
    <e v="#DIV/0!"/>
    <e v="#DIV/0!"/>
    <m/>
    <n v="1"/>
  </r>
  <r>
    <x v="16"/>
    <x v="9"/>
    <s v="EW1.10"/>
    <x v="0"/>
    <m/>
    <x v="61"/>
    <n v="4232"/>
    <s v="lignotuber"/>
    <s v="canopy"/>
    <n v="0"/>
    <n v="0"/>
    <n v="0"/>
    <n v="3"/>
    <n v="0"/>
    <n v="0"/>
    <n v="0"/>
    <n v="0"/>
    <m/>
    <n v="0"/>
    <n v="0"/>
    <n v="0"/>
    <m/>
    <s v=""/>
  </r>
  <r>
    <x v="16"/>
    <x v="10"/>
    <s v="EW1.11"/>
    <x v="0"/>
    <m/>
    <x v="23"/>
    <n v="7138"/>
    <s v="rhizome"/>
    <s v="transient"/>
    <n v="0"/>
    <n v="0"/>
    <n v="0"/>
    <n v="3"/>
    <n v="0"/>
    <n v="0"/>
    <n v="0"/>
    <n v="0"/>
    <m/>
    <n v="0"/>
    <n v="0"/>
    <n v="0"/>
    <m/>
    <s v=""/>
  </r>
  <r>
    <x v="16"/>
    <x v="10"/>
    <s v="EW1.11"/>
    <x v="0"/>
    <m/>
    <x v="92"/>
    <e v="#N/A"/>
    <s v="NA"/>
    <s v="NA"/>
    <n v="0"/>
    <n v="0"/>
    <n v="0"/>
    <n v="1"/>
    <n v="0"/>
    <n v="0"/>
    <n v="0"/>
    <n v="0"/>
    <m/>
    <n v="0"/>
    <n v="0"/>
    <n v="0"/>
    <m/>
    <s v=""/>
  </r>
  <r>
    <x v="16"/>
    <x v="11"/>
    <s v="EW1.12"/>
    <x v="0"/>
    <m/>
    <x v="17"/>
    <n v="5532"/>
    <s v="rhizome"/>
    <s v="non-canopy"/>
    <n v="0"/>
    <n v="1"/>
    <n v="0"/>
    <n v="4"/>
    <n v="0"/>
    <n v="0"/>
    <n v="0"/>
    <n v="0"/>
    <m/>
    <n v="1"/>
    <n v="0.2"/>
    <n v="0"/>
    <m/>
    <n v="1"/>
  </r>
  <r>
    <x v="16"/>
    <x v="12"/>
    <s v="EW1.13"/>
    <x v="0"/>
    <m/>
    <x v="17"/>
    <n v="5532"/>
    <s v="rhizome"/>
    <s v="non-canopy"/>
    <n v="0"/>
    <n v="5"/>
    <n v="0"/>
    <n v="1"/>
    <n v="0"/>
    <n v="0"/>
    <n v="0"/>
    <n v="0"/>
    <m/>
    <n v="5"/>
    <n v="0.83333333333333337"/>
    <n v="0"/>
    <m/>
    <n v="1"/>
  </r>
  <r>
    <x v="16"/>
    <x v="12"/>
    <s v="EW1.13"/>
    <x v="0"/>
    <m/>
    <x v="0"/>
    <n v="7766"/>
    <s v="lignotuber"/>
    <s v="canopy"/>
    <n v="0"/>
    <n v="0"/>
    <n v="0"/>
    <n v="2"/>
    <n v="0"/>
    <n v="0"/>
    <n v="0"/>
    <n v="0"/>
    <m/>
    <n v="0"/>
    <n v="0"/>
    <n v="0"/>
    <m/>
    <s v=""/>
  </r>
  <r>
    <x v="16"/>
    <x v="12"/>
    <s v="EW1.13"/>
    <x v="0"/>
    <m/>
    <x v="9"/>
    <n v="8875"/>
    <s v="lignotuber"/>
    <s v="soil-persistent"/>
    <n v="0"/>
    <n v="0"/>
    <n v="0"/>
    <n v="1"/>
    <n v="0"/>
    <n v="0"/>
    <n v="0"/>
    <n v="0"/>
    <m/>
    <n v="0"/>
    <n v="0"/>
    <n v="0"/>
    <m/>
    <s v=""/>
  </r>
  <r>
    <x v="16"/>
    <x v="13"/>
    <s v="EW1.14"/>
    <x v="0"/>
    <m/>
    <x v="17"/>
    <n v="5532"/>
    <s v="rhizome"/>
    <s v="non-canopy"/>
    <n v="0"/>
    <n v="3"/>
    <n v="0"/>
    <n v="0"/>
    <n v="0"/>
    <n v="0"/>
    <n v="0"/>
    <n v="0"/>
    <m/>
    <n v="3"/>
    <n v="1"/>
    <n v="0"/>
    <m/>
    <n v="1"/>
  </r>
  <r>
    <x v="16"/>
    <x v="13"/>
    <s v="EW1.14"/>
    <x v="0"/>
    <m/>
    <x v="0"/>
    <n v="7766"/>
    <s v="lignotuber"/>
    <s v="canopy"/>
    <n v="0"/>
    <n v="0"/>
    <n v="0"/>
    <n v="3"/>
    <n v="0"/>
    <n v="0"/>
    <n v="0"/>
    <n v="0"/>
    <m/>
    <n v="0"/>
    <n v="0"/>
    <n v="0"/>
    <m/>
    <s v=""/>
  </r>
  <r>
    <x v="16"/>
    <x v="14"/>
    <s v="EW1.15"/>
    <x v="0"/>
    <m/>
    <x v="0"/>
    <n v="7766"/>
    <s v="lignotuber"/>
    <s v="canopy"/>
    <n v="0"/>
    <n v="0"/>
    <n v="0"/>
    <n v="1"/>
    <n v="0"/>
    <n v="0"/>
    <n v="0"/>
    <n v="0"/>
    <m/>
    <n v="0"/>
    <n v="0"/>
    <n v="0"/>
    <m/>
    <s v=""/>
  </r>
  <r>
    <x v="16"/>
    <x v="14"/>
    <s v="EW1.15"/>
    <x v="0"/>
    <m/>
    <x v="17"/>
    <n v="5532"/>
    <s v="rhizome"/>
    <s v="non-canopy"/>
    <n v="0"/>
    <n v="0"/>
    <n v="0"/>
    <n v="3"/>
    <n v="0"/>
    <n v="0"/>
    <n v="0"/>
    <n v="0"/>
    <m/>
    <n v="0"/>
    <n v="0"/>
    <n v="0"/>
    <m/>
    <s v=""/>
  </r>
  <r>
    <x v="16"/>
    <x v="15"/>
    <s v="EW1.16"/>
    <x v="0"/>
    <m/>
    <x v="17"/>
    <n v="5532"/>
    <s v="rhizome"/>
    <s v="non-canopy"/>
    <n v="0"/>
    <n v="0"/>
    <n v="0"/>
    <n v="5"/>
    <n v="0"/>
    <n v="0"/>
    <n v="0"/>
    <n v="0"/>
    <m/>
    <n v="0"/>
    <n v="0"/>
    <n v="0"/>
    <m/>
    <s v=""/>
  </r>
  <r>
    <x v="16"/>
    <x v="15"/>
    <s v="EW1.16"/>
    <x v="0"/>
    <m/>
    <x v="0"/>
    <n v="7766"/>
    <s v="lignotuber"/>
    <s v="canopy"/>
    <n v="0"/>
    <n v="0"/>
    <n v="0"/>
    <n v="1"/>
    <n v="0"/>
    <n v="0"/>
    <n v="0"/>
    <n v="0"/>
    <m/>
    <n v="0"/>
    <n v="0"/>
    <n v="0"/>
    <m/>
    <s v=""/>
  </r>
  <r>
    <x v="16"/>
    <x v="16"/>
    <s v="EW1.17"/>
    <x v="0"/>
    <m/>
    <x v="23"/>
    <n v="7138"/>
    <s v="rhizome"/>
    <s v="transient"/>
    <n v="0"/>
    <n v="0"/>
    <n v="0"/>
    <n v="4"/>
    <n v="0"/>
    <n v="0"/>
    <n v="0"/>
    <n v="0"/>
    <m/>
    <n v="0"/>
    <n v="0"/>
    <n v="0"/>
    <m/>
    <s v=""/>
  </r>
  <r>
    <x v="16"/>
    <x v="16"/>
    <s v="EW1.17"/>
    <x v="0"/>
    <m/>
    <x v="0"/>
    <n v="7766"/>
    <s v="lignotuber"/>
    <s v="canopy"/>
    <n v="0"/>
    <n v="0"/>
    <n v="0"/>
    <n v="3"/>
    <n v="0"/>
    <n v="0"/>
    <n v="0"/>
    <n v="0"/>
    <m/>
    <n v="0"/>
    <n v="0"/>
    <n v="0"/>
    <m/>
    <s v=""/>
  </r>
  <r>
    <x v="16"/>
    <x v="16"/>
    <s v="EW1.17"/>
    <x v="0"/>
    <m/>
    <x v="17"/>
    <n v="5532"/>
    <s v="rhizome"/>
    <s v="non-canopy"/>
    <n v="0"/>
    <n v="0"/>
    <n v="0"/>
    <n v="3"/>
    <n v="0"/>
    <n v="0"/>
    <n v="0"/>
    <n v="0"/>
    <m/>
    <n v="0"/>
    <n v="0"/>
    <n v="0"/>
    <m/>
    <s v=""/>
  </r>
  <r>
    <x v="16"/>
    <x v="17"/>
    <s v="EW1.18"/>
    <x v="0"/>
    <m/>
    <x v="0"/>
    <n v="7766"/>
    <s v="lignotuber"/>
    <s v="canopy"/>
    <n v="0"/>
    <n v="0"/>
    <n v="0"/>
    <n v="3"/>
    <n v="0"/>
    <n v="0"/>
    <n v="0"/>
    <n v="0"/>
    <m/>
    <n v="0"/>
    <n v="0"/>
    <n v="0"/>
    <m/>
    <s v=""/>
  </r>
  <r>
    <x v="16"/>
    <x v="17"/>
    <s v="EW1.18"/>
    <x v="0"/>
    <m/>
    <x v="17"/>
    <n v="5532"/>
    <s v="rhizome"/>
    <s v="non-canopy"/>
    <n v="0"/>
    <n v="0"/>
    <n v="0"/>
    <n v="2"/>
    <n v="0"/>
    <n v="0"/>
    <n v="0"/>
    <n v="0"/>
    <m/>
    <n v="0"/>
    <n v="0"/>
    <n v="0"/>
    <m/>
    <s v=""/>
  </r>
  <r>
    <x v="16"/>
    <x v="18"/>
    <s v="EW1.19"/>
    <x v="0"/>
    <m/>
    <x v="94"/>
    <e v="#N/A"/>
    <s v="none"/>
    <s v="transient"/>
    <n v="0"/>
    <n v="0"/>
    <n v="0"/>
    <n v="0"/>
    <n v="0"/>
    <n v="1"/>
    <n v="0"/>
    <n v="0"/>
    <m/>
    <n v="1"/>
    <e v="#DIV/0!"/>
    <e v="#DIV/0!"/>
    <m/>
    <n v="1"/>
  </r>
  <r>
    <x v="16"/>
    <x v="18"/>
    <s v="EW1.19"/>
    <x v="0"/>
    <m/>
    <x v="17"/>
    <n v="5532"/>
    <s v="rhizome"/>
    <s v="non-canopy"/>
    <n v="0"/>
    <n v="0"/>
    <n v="0"/>
    <n v="5"/>
    <n v="0"/>
    <n v="0"/>
    <n v="0"/>
    <n v="0"/>
    <m/>
    <n v="0"/>
    <n v="0"/>
    <n v="0"/>
    <m/>
    <s v=""/>
  </r>
  <r>
    <x v="16"/>
    <x v="18"/>
    <s v="EW1.19"/>
    <x v="0"/>
    <m/>
    <x v="0"/>
    <n v="7766"/>
    <s v="lignotuber"/>
    <s v="canopy"/>
    <n v="0"/>
    <n v="0"/>
    <n v="0"/>
    <n v="1"/>
    <n v="0"/>
    <n v="0"/>
    <n v="0"/>
    <n v="0"/>
    <m/>
    <n v="0"/>
    <n v="0"/>
    <n v="0"/>
    <m/>
    <s v=""/>
  </r>
  <r>
    <x v="16"/>
    <x v="19"/>
    <s v="EW1.20"/>
    <x v="0"/>
    <m/>
    <x v="17"/>
    <n v="5532"/>
    <s v="rhizome"/>
    <s v="non-canopy"/>
    <n v="0"/>
    <n v="0"/>
    <n v="0"/>
    <n v="2"/>
    <n v="0"/>
    <n v="0"/>
    <n v="0"/>
    <n v="0"/>
    <m/>
    <n v="0"/>
    <n v="0"/>
    <n v="0"/>
    <m/>
    <s v=""/>
  </r>
  <r>
    <x v="16"/>
    <x v="19"/>
    <s v="EW1.20"/>
    <x v="0"/>
    <m/>
    <x v="0"/>
    <n v="7766"/>
    <s v="lignotuber"/>
    <s v="canopy"/>
    <n v="0"/>
    <n v="0"/>
    <n v="0"/>
    <n v="3"/>
    <n v="0"/>
    <n v="0"/>
    <n v="0"/>
    <n v="0"/>
    <m/>
    <n v="0"/>
    <n v="0"/>
    <n v="0"/>
    <m/>
    <s v=""/>
  </r>
  <r>
    <x v="17"/>
    <x v="0"/>
    <s v="EW2.1"/>
    <x v="0"/>
    <m/>
    <x v="61"/>
    <n v="4232"/>
    <s v="lignotuber"/>
    <s v="canopy"/>
    <n v="0"/>
    <n v="1"/>
    <n v="0"/>
    <n v="0"/>
    <n v="0"/>
    <n v="3"/>
    <n v="0"/>
    <n v="0"/>
    <m/>
    <n v="4"/>
    <n v="1"/>
    <n v="3"/>
    <m/>
    <n v="1"/>
  </r>
  <r>
    <x v="17"/>
    <x v="0"/>
    <s v="EW2.1"/>
    <x v="0"/>
    <m/>
    <x v="43"/>
    <n v="2302"/>
    <s v="rhizome"/>
    <s v="non-canopy"/>
    <n v="0"/>
    <n v="0"/>
    <n v="0"/>
    <n v="2"/>
    <n v="0"/>
    <m/>
    <n v="0"/>
    <n v="0"/>
    <m/>
    <n v="0"/>
    <n v="0"/>
    <n v="0"/>
    <m/>
    <s v=""/>
  </r>
  <r>
    <x v="17"/>
    <x v="0"/>
    <s v="EW2.1"/>
    <x v="0"/>
    <m/>
    <x v="95"/>
    <n v="1550"/>
    <s v="none"/>
    <s v="non-canopy"/>
    <n v="0"/>
    <n v="0"/>
    <n v="0"/>
    <n v="0"/>
    <n v="0"/>
    <n v="1"/>
    <n v="0"/>
    <n v="0"/>
    <m/>
    <n v="1"/>
    <e v="#DIV/0!"/>
    <e v="#DIV/0!"/>
    <m/>
    <n v="1"/>
  </r>
  <r>
    <x v="17"/>
    <x v="0"/>
    <s v="EW2.1"/>
    <x v="0"/>
    <m/>
    <x v="91"/>
    <n v="10442"/>
    <s v="none"/>
    <s v="non-canopy"/>
    <n v="0"/>
    <n v="0"/>
    <n v="0"/>
    <n v="0"/>
    <n v="0"/>
    <n v="1"/>
    <n v="0"/>
    <n v="0"/>
    <m/>
    <n v="1"/>
    <e v="#DIV/0!"/>
    <e v="#DIV/0!"/>
    <s v="species confirmed in Nov survey"/>
    <n v="1"/>
  </r>
  <r>
    <x v="17"/>
    <x v="0"/>
    <s v="EW2.1"/>
    <x v="0"/>
    <m/>
    <x v="96"/>
    <n v="11388"/>
    <s v="rhizome"/>
    <s v="non-canopy"/>
    <n v="0"/>
    <n v="0"/>
    <n v="0"/>
    <n v="0"/>
    <n v="0"/>
    <n v="1"/>
    <n v="0"/>
    <n v="0"/>
    <m/>
    <n v="1"/>
    <e v="#DIV/0!"/>
    <e v="#DIV/0!"/>
    <m/>
    <n v="1"/>
  </r>
  <r>
    <x v="17"/>
    <x v="1"/>
    <s v="EW2.2"/>
    <x v="0"/>
    <m/>
    <x v="61"/>
    <n v="4232"/>
    <s v="lignotuber"/>
    <s v="canopy"/>
    <n v="0"/>
    <n v="3"/>
    <n v="0"/>
    <n v="1"/>
    <n v="0"/>
    <n v="6"/>
    <n v="0"/>
    <n v="0"/>
    <m/>
    <n v="9"/>
    <n v="0.75"/>
    <n v="1.5"/>
    <m/>
    <n v="1"/>
  </r>
  <r>
    <x v="17"/>
    <x v="1"/>
    <s v="EW2.2"/>
    <x v="0"/>
    <m/>
    <x v="93"/>
    <n v="6404"/>
    <s v="none"/>
    <s v="non-canopy"/>
    <n v="0"/>
    <n v="0"/>
    <n v="0"/>
    <n v="0"/>
    <n v="0"/>
    <n v="3"/>
    <n v="0"/>
    <n v="0"/>
    <m/>
    <n v="3"/>
    <e v="#DIV/0!"/>
    <e v="#DIV/0!"/>
    <m/>
    <n v="1"/>
  </r>
  <r>
    <x v="17"/>
    <x v="1"/>
    <s v="EW2.2"/>
    <x v="0"/>
    <m/>
    <x v="96"/>
    <n v="11388"/>
    <s v="rhizome"/>
    <s v="non-canopy"/>
    <n v="0"/>
    <n v="0"/>
    <n v="0"/>
    <n v="0"/>
    <n v="0"/>
    <n v="1"/>
    <n v="0"/>
    <n v="0"/>
    <m/>
    <n v="1"/>
    <e v="#DIV/0!"/>
    <e v="#DIV/0!"/>
    <m/>
    <n v="1"/>
  </r>
  <r>
    <x v="17"/>
    <x v="1"/>
    <s v="EW2.2"/>
    <x v="0"/>
    <m/>
    <x v="55"/>
    <n v="11903"/>
    <s v="none"/>
    <s v="non-canopy"/>
    <n v="0"/>
    <n v="0"/>
    <n v="0"/>
    <n v="0"/>
    <n v="0"/>
    <n v="1"/>
    <n v="0"/>
    <n v="0"/>
    <m/>
    <n v="1"/>
    <e v="#DIV/0!"/>
    <e v="#DIV/0!"/>
    <m/>
    <n v="1"/>
  </r>
  <r>
    <x v="17"/>
    <x v="1"/>
    <s v="EW2.2"/>
    <x v="0"/>
    <m/>
    <x v="88"/>
    <n v="7961"/>
    <s v="stolon"/>
    <s v="non-canopy"/>
    <n v="0"/>
    <n v="0"/>
    <n v="0"/>
    <n v="0"/>
    <n v="0"/>
    <n v="3"/>
    <n v="0"/>
    <n v="0"/>
    <m/>
    <n v="3"/>
    <e v="#DIV/0!"/>
    <e v="#DIV/0!"/>
    <m/>
    <n v="1"/>
  </r>
  <r>
    <x v="17"/>
    <x v="1"/>
    <s v="EW2.2"/>
    <x v="0"/>
    <m/>
    <x v="97"/>
    <n v="3152"/>
    <s v="tuber"/>
    <s v="soil-persistent"/>
    <n v="0"/>
    <n v="0"/>
    <n v="0"/>
    <n v="0"/>
    <n v="0"/>
    <n v="1"/>
    <n v="0"/>
    <n v="0"/>
    <m/>
    <n v="1"/>
    <e v="#DIV/0!"/>
    <e v="#DIV/0!"/>
    <m/>
    <n v="1"/>
  </r>
  <r>
    <x v="17"/>
    <x v="1"/>
    <s v="EW2.2"/>
    <x v="0"/>
    <m/>
    <x v="58"/>
    <n v="4000"/>
    <s v="lignotuber"/>
    <s v="soil-persistent"/>
    <n v="0"/>
    <n v="1"/>
    <n v="0"/>
    <n v="0"/>
    <n v="0"/>
    <n v="0"/>
    <n v="0"/>
    <n v="0"/>
    <m/>
    <n v="1"/>
    <n v="1"/>
    <n v="0"/>
    <m/>
    <n v="1"/>
  </r>
  <r>
    <x v="17"/>
    <x v="2"/>
    <s v="EW2.3"/>
    <x v="0"/>
    <m/>
    <x v="61"/>
    <n v="4232"/>
    <s v="lignotuber"/>
    <s v="canopy"/>
    <n v="0"/>
    <n v="2"/>
    <n v="0"/>
    <n v="1"/>
    <n v="0"/>
    <n v="0"/>
    <n v="0"/>
    <n v="0"/>
    <m/>
    <n v="2"/>
    <n v="0.66666666666666663"/>
    <n v="0"/>
    <m/>
    <n v="1"/>
  </r>
  <r>
    <x v="17"/>
    <x v="2"/>
    <s v="EW2.3"/>
    <x v="0"/>
    <m/>
    <x v="93"/>
    <n v="6404"/>
    <s v="tuber"/>
    <s v="non-canopy"/>
    <n v="0"/>
    <n v="2"/>
    <n v="0"/>
    <n v="0"/>
    <n v="0"/>
    <n v="0"/>
    <n v="0"/>
    <n v="0"/>
    <m/>
    <n v="2"/>
    <n v="1"/>
    <n v="0"/>
    <m/>
    <n v="1"/>
  </r>
  <r>
    <x v="17"/>
    <x v="2"/>
    <s v="EW2.3"/>
    <x v="0"/>
    <m/>
    <x v="88"/>
    <n v="7961"/>
    <s v="stolon"/>
    <s v="non-canopy"/>
    <n v="0"/>
    <n v="0"/>
    <n v="0"/>
    <n v="0"/>
    <n v="0"/>
    <n v="1"/>
    <n v="0"/>
    <n v="0"/>
    <m/>
    <n v="1"/>
    <e v="#DIV/0!"/>
    <e v="#DIV/0!"/>
    <m/>
    <n v="1"/>
  </r>
  <r>
    <x v="17"/>
    <x v="2"/>
    <s v="EW2.3"/>
    <x v="0"/>
    <m/>
    <x v="96"/>
    <n v="11388"/>
    <s v="rhizome"/>
    <s v="non-canopy"/>
    <n v="0"/>
    <n v="0"/>
    <n v="0"/>
    <n v="0"/>
    <n v="0"/>
    <n v="2"/>
    <n v="0"/>
    <n v="0"/>
    <m/>
    <n v="2"/>
    <e v="#DIV/0!"/>
    <e v="#DIV/0!"/>
    <m/>
    <n v="1"/>
  </r>
  <r>
    <x v="17"/>
    <x v="3"/>
    <s v="EW2.4"/>
    <x v="0"/>
    <m/>
    <x v="61"/>
    <n v="4232"/>
    <s v="lignotuber"/>
    <s v="canopy"/>
    <n v="0"/>
    <n v="3"/>
    <n v="0"/>
    <n v="1"/>
    <n v="0"/>
    <n v="0"/>
    <n v="0"/>
    <n v="0"/>
    <m/>
    <n v="3"/>
    <n v="0.75"/>
    <n v="0"/>
    <m/>
    <n v="1"/>
  </r>
  <r>
    <x v="17"/>
    <x v="3"/>
    <s v="EW2.4"/>
    <x v="0"/>
    <m/>
    <x v="58"/>
    <n v="4000"/>
    <s v="lignotuber"/>
    <s v="soil-persistent"/>
    <n v="0"/>
    <n v="1"/>
    <n v="0"/>
    <n v="0"/>
    <n v="0"/>
    <n v="0"/>
    <n v="0"/>
    <n v="0"/>
    <m/>
    <n v="1"/>
    <n v="1"/>
    <n v="0"/>
    <m/>
    <n v="1"/>
  </r>
  <r>
    <x v="17"/>
    <x v="3"/>
    <s v="EW2.4"/>
    <x v="0"/>
    <m/>
    <x v="88"/>
    <n v="7961"/>
    <s v="stolon"/>
    <s v="non-canopy"/>
    <n v="0"/>
    <n v="0"/>
    <n v="0"/>
    <n v="0"/>
    <n v="0"/>
    <n v="8"/>
    <n v="0"/>
    <n v="0"/>
    <m/>
    <n v="8"/>
    <e v="#DIV/0!"/>
    <e v="#DIV/0!"/>
    <m/>
    <n v="1"/>
  </r>
  <r>
    <x v="17"/>
    <x v="3"/>
    <s v="EW2.4"/>
    <x v="0"/>
    <m/>
    <x v="97"/>
    <n v="3152"/>
    <s v="tuber"/>
    <s v="soil-persistent"/>
    <n v="0"/>
    <n v="0"/>
    <n v="0"/>
    <n v="0"/>
    <n v="0"/>
    <n v="2"/>
    <n v="0"/>
    <n v="0"/>
    <m/>
    <n v="2"/>
    <e v="#DIV/0!"/>
    <e v="#DIV/0!"/>
    <m/>
    <n v="1"/>
  </r>
  <r>
    <x v="17"/>
    <x v="3"/>
    <s v="EW2.4"/>
    <x v="0"/>
    <m/>
    <x v="91"/>
    <n v="10442"/>
    <s v="none"/>
    <s v="non-canopy"/>
    <n v="0"/>
    <n v="0"/>
    <n v="0"/>
    <n v="0"/>
    <n v="0"/>
    <n v="1"/>
    <n v="0"/>
    <n v="0"/>
    <m/>
    <n v="1"/>
    <e v="#DIV/0!"/>
    <e v="#DIV/0!"/>
    <s v="species confirmed in Nov survey"/>
    <n v="1"/>
  </r>
  <r>
    <x v="17"/>
    <x v="3"/>
    <s v="EW2.4"/>
    <x v="0"/>
    <m/>
    <x v="93"/>
    <n v="6404"/>
    <s v="tuber"/>
    <s v="non-canopy"/>
    <n v="0"/>
    <n v="0"/>
    <n v="0"/>
    <n v="0"/>
    <n v="0"/>
    <n v="3"/>
    <n v="0"/>
    <n v="0"/>
    <m/>
    <n v="3"/>
    <e v="#DIV/0!"/>
    <e v="#DIV/0!"/>
    <m/>
    <n v="1"/>
  </r>
  <r>
    <x v="17"/>
    <x v="3"/>
    <s v="EW2.4"/>
    <x v="0"/>
    <m/>
    <x v="96"/>
    <n v="11388"/>
    <s v="rhizome"/>
    <s v="non-canopy"/>
    <n v="0"/>
    <n v="0"/>
    <n v="0"/>
    <n v="0"/>
    <n v="0"/>
    <n v="20"/>
    <n v="0"/>
    <n v="0"/>
    <m/>
    <n v="20"/>
    <e v="#DIV/0!"/>
    <e v="#DIV/0!"/>
    <m/>
    <n v="1"/>
  </r>
  <r>
    <x v="17"/>
    <x v="3"/>
    <s v="EW2.4"/>
    <x v="0"/>
    <m/>
    <x v="98"/>
    <n v="3131"/>
    <s v="none"/>
    <s v="non-canopy"/>
    <n v="0"/>
    <n v="0"/>
    <n v="0"/>
    <n v="0"/>
    <n v="0"/>
    <n v="1"/>
    <n v="0"/>
    <n v="0"/>
    <m/>
    <n v="1"/>
    <e v="#DIV/0!"/>
    <e v="#DIV/0!"/>
    <m/>
    <n v="1"/>
  </r>
  <r>
    <x v="17"/>
    <x v="4"/>
    <s v="EW2.5"/>
    <x v="0"/>
    <m/>
    <x v="98"/>
    <n v="3131"/>
    <s v="none"/>
    <s v="non-canopy"/>
    <n v="0"/>
    <n v="0"/>
    <n v="0"/>
    <n v="0"/>
    <n v="0"/>
    <n v="1"/>
    <n v="0"/>
    <n v="0"/>
    <m/>
    <n v="1"/>
    <e v="#DIV/0!"/>
    <e v="#DIV/0!"/>
    <m/>
    <n v="1"/>
  </r>
  <r>
    <x v="17"/>
    <x v="4"/>
    <s v="EW2.5"/>
    <x v="0"/>
    <m/>
    <x v="61"/>
    <n v="4232"/>
    <s v="lignotuber"/>
    <s v="canopy"/>
    <n v="0"/>
    <n v="3"/>
    <n v="0"/>
    <n v="4"/>
    <n v="0"/>
    <n v="0"/>
    <n v="0"/>
    <n v="0"/>
    <m/>
    <n v="3"/>
    <n v="0.42857142857142855"/>
    <n v="0"/>
    <m/>
    <n v="1"/>
  </r>
  <r>
    <x v="17"/>
    <x v="4"/>
    <s v="EW2.5"/>
    <x v="0"/>
    <m/>
    <x v="97"/>
    <n v="3152"/>
    <s v="tuber"/>
    <s v="soil-persistent"/>
    <n v="0"/>
    <n v="0"/>
    <n v="0"/>
    <n v="0"/>
    <n v="0"/>
    <n v="2"/>
    <n v="0"/>
    <n v="0"/>
    <m/>
    <n v="2"/>
    <e v="#DIV/0!"/>
    <e v="#DIV/0!"/>
    <m/>
    <n v="1"/>
  </r>
  <r>
    <x v="17"/>
    <x v="4"/>
    <s v="EW2.5"/>
    <x v="0"/>
    <m/>
    <x v="88"/>
    <n v="7961"/>
    <s v="stolon"/>
    <s v="non-canopy"/>
    <n v="0"/>
    <n v="0"/>
    <n v="0"/>
    <n v="0"/>
    <n v="0"/>
    <n v="20"/>
    <n v="0"/>
    <n v="0"/>
    <m/>
    <n v="20"/>
    <e v="#DIV/0!"/>
    <e v="#DIV/0!"/>
    <m/>
    <n v="1"/>
  </r>
  <r>
    <x v="17"/>
    <x v="4"/>
    <s v="EW2.5"/>
    <x v="0"/>
    <m/>
    <x v="96"/>
    <n v="11388"/>
    <s v="rhizome"/>
    <s v="non-canopy"/>
    <n v="0"/>
    <n v="0"/>
    <n v="0"/>
    <n v="0"/>
    <n v="0"/>
    <n v="3"/>
    <n v="0"/>
    <n v="0"/>
    <m/>
    <n v="3"/>
    <e v="#DIV/0!"/>
    <e v="#DIV/0!"/>
    <m/>
    <n v="1"/>
  </r>
  <r>
    <x v="17"/>
    <x v="4"/>
    <s v="EW2.5"/>
    <x v="0"/>
    <m/>
    <x v="63"/>
    <n v="8748"/>
    <s v="NA"/>
    <s v="NA"/>
    <n v="0"/>
    <n v="0"/>
    <n v="0"/>
    <n v="0"/>
    <n v="0"/>
    <n v="2"/>
    <n v="0"/>
    <n v="0"/>
    <m/>
    <n v="2"/>
    <e v="#DIV/0!"/>
    <e v="#DIV/0!"/>
    <m/>
    <n v="1"/>
  </r>
  <r>
    <x v="17"/>
    <x v="4"/>
    <s v="EW2.5"/>
    <x v="0"/>
    <m/>
    <x v="99"/>
    <n v="1411"/>
    <s v="none"/>
    <s v="non-canopy"/>
    <n v="0"/>
    <n v="0"/>
    <n v="0"/>
    <n v="0"/>
    <n v="0"/>
    <n v="1"/>
    <n v="0"/>
    <n v="0"/>
    <s v="ID corrected from Isotoma fluivatilis subsp. australis to Cotula alpina based on fruiting specimens from Apr2021"/>
    <n v="1"/>
    <e v="#DIV/0!"/>
    <e v="#DIV/0!"/>
    <m/>
    <n v="1"/>
  </r>
  <r>
    <x v="17"/>
    <x v="5"/>
    <s v="EW2.6"/>
    <x v="0"/>
    <m/>
    <x v="61"/>
    <n v="4232"/>
    <s v="lignotuber"/>
    <s v="canopy"/>
    <n v="0"/>
    <n v="0"/>
    <n v="0"/>
    <n v="4"/>
    <n v="0"/>
    <n v="1"/>
    <n v="0"/>
    <n v="0"/>
    <m/>
    <n v="1"/>
    <n v="0"/>
    <n v="0.25"/>
    <m/>
    <n v="1"/>
  </r>
  <r>
    <x v="17"/>
    <x v="5"/>
    <s v="EW2.6"/>
    <x v="0"/>
    <m/>
    <x v="88"/>
    <n v="7961"/>
    <s v="stolon"/>
    <s v="non-canopy"/>
    <n v="0"/>
    <n v="0"/>
    <n v="0"/>
    <n v="0"/>
    <n v="0"/>
    <n v="16"/>
    <n v="0"/>
    <n v="0"/>
    <m/>
    <n v="16"/>
    <e v="#DIV/0!"/>
    <e v="#DIV/0!"/>
    <m/>
    <n v="1"/>
  </r>
  <r>
    <x v="17"/>
    <x v="5"/>
    <s v="EW2.6"/>
    <x v="0"/>
    <m/>
    <x v="97"/>
    <n v="3152"/>
    <s v="tuber"/>
    <s v="soil-persistent"/>
    <n v="0"/>
    <n v="0"/>
    <n v="0"/>
    <n v="0"/>
    <n v="0"/>
    <n v="1"/>
    <n v="0"/>
    <n v="0"/>
    <m/>
    <n v="1"/>
    <e v="#DIV/0!"/>
    <e v="#DIV/0!"/>
    <m/>
    <n v="1"/>
  </r>
  <r>
    <x v="17"/>
    <x v="5"/>
    <s v="EW2.6"/>
    <x v="0"/>
    <m/>
    <x v="100"/>
    <n v="9904"/>
    <s v="none"/>
    <s v="non-canopy"/>
    <n v="0"/>
    <n v="0"/>
    <n v="0"/>
    <n v="0"/>
    <n v="0"/>
    <n v="1"/>
    <n v="0"/>
    <n v="0"/>
    <s v="previously misID'd as Gamochaeta"/>
    <n v="1"/>
    <e v="#DIV/0!"/>
    <e v="#DIV/0!"/>
    <m/>
    <n v="1"/>
  </r>
  <r>
    <x v="17"/>
    <x v="5"/>
    <s v="EW2.6"/>
    <x v="0"/>
    <m/>
    <x v="101"/>
    <n v="11146"/>
    <s v="none"/>
    <s v="non-canopy"/>
    <n v="0"/>
    <n v="0"/>
    <n v="0"/>
    <n v="0"/>
    <n v="0"/>
    <n v="1"/>
    <n v="0"/>
    <n v="0"/>
    <s v="ID corrected from Chrysocephalum apiculatum to Pseudognaphalium luteo-album based on Apr2021 observations"/>
    <n v="1"/>
    <e v="#DIV/0!"/>
    <e v="#DIV/0!"/>
    <m/>
    <n v="1"/>
  </r>
  <r>
    <x v="17"/>
    <x v="5"/>
    <s v="EW2.6"/>
    <x v="0"/>
    <m/>
    <x v="82"/>
    <n v="3596"/>
    <s v="none"/>
    <s v="soil-persistent"/>
    <n v="0"/>
    <n v="0"/>
    <n v="0"/>
    <n v="0"/>
    <n v="0"/>
    <n v="1"/>
    <n v="0"/>
    <n v="0"/>
    <m/>
    <n v="1"/>
    <e v="#DIV/0!"/>
    <e v="#DIV/0!"/>
    <m/>
    <n v="1"/>
  </r>
  <r>
    <x v="17"/>
    <x v="6"/>
    <s v="EW2.7"/>
    <x v="0"/>
    <m/>
    <x v="61"/>
    <n v="4232"/>
    <s v="lignotuber"/>
    <s v="canopy"/>
    <n v="0"/>
    <n v="5"/>
    <n v="0"/>
    <n v="7"/>
    <n v="0"/>
    <n v="0"/>
    <n v="0"/>
    <n v="0"/>
    <m/>
    <n v="5"/>
    <n v="0.41666666666666669"/>
    <n v="0"/>
    <m/>
    <n v="1"/>
  </r>
  <r>
    <x v="17"/>
    <x v="6"/>
    <s v="EW2.7"/>
    <x v="0"/>
    <m/>
    <x v="88"/>
    <n v="7961"/>
    <s v="stolon"/>
    <s v="non-canopy"/>
    <n v="0"/>
    <n v="0"/>
    <n v="0"/>
    <n v="0"/>
    <n v="0"/>
    <n v="12"/>
    <n v="0"/>
    <n v="0"/>
    <m/>
    <n v="12"/>
    <e v="#DIV/0!"/>
    <e v="#DIV/0!"/>
    <m/>
    <n v="1"/>
  </r>
  <r>
    <x v="17"/>
    <x v="6"/>
    <s v="EW2.7"/>
    <x v="0"/>
    <m/>
    <x v="93"/>
    <n v="6404"/>
    <s v="tuber"/>
    <s v="non-canopy"/>
    <n v="0"/>
    <n v="0"/>
    <n v="0"/>
    <n v="0"/>
    <n v="0"/>
    <n v="1"/>
    <n v="0"/>
    <n v="0"/>
    <m/>
    <n v="1"/>
    <e v="#DIV/0!"/>
    <e v="#DIV/0!"/>
    <m/>
    <n v="1"/>
  </r>
  <r>
    <x v="17"/>
    <x v="6"/>
    <s v="EW2.7"/>
    <x v="0"/>
    <m/>
    <x v="97"/>
    <n v="3152"/>
    <s v="tuber"/>
    <s v="soil-persistent"/>
    <n v="0"/>
    <n v="0"/>
    <n v="0"/>
    <n v="0"/>
    <n v="0"/>
    <n v="1"/>
    <n v="0"/>
    <n v="0"/>
    <m/>
    <n v="1"/>
    <e v="#DIV/0!"/>
    <e v="#DIV/0!"/>
    <m/>
    <n v="1"/>
  </r>
  <r>
    <x v="17"/>
    <x v="6"/>
    <s v="EW2.7"/>
    <x v="0"/>
    <m/>
    <x v="101"/>
    <n v="11146"/>
    <s v="none"/>
    <s v="non-canopy"/>
    <n v="0"/>
    <n v="0"/>
    <n v="0"/>
    <n v="0"/>
    <n v="0"/>
    <n v="1"/>
    <n v="0"/>
    <n v="0"/>
    <s v="ID corrected from Chrysocephalum apiculatum to Pseudognaphalium luteo-album based on Apr2021 observations"/>
    <n v="1"/>
    <e v="#DIV/0!"/>
    <e v="#DIV/0!"/>
    <m/>
    <n v="1"/>
  </r>
  <r>
    <x v="17"/>
    <x v="6"/>
    <s v="EW2.7"/>
    <x v="0"/>
    <m/>
    <x v="96"/>
    <n v="11388"/>
    <s v="rhizome"/>
    <s v="non-canopy"/>
    <n v="0"/>
    <n v="0"/>
    <n v="0"/>
    <n v="0"/>
    <n v="0"/>
    <n v="5"/>
    <n v="0"/>
    <n v="0"/>
    <m/>
    <n v="5"/>
    <e v="#DIV/0!"/>
    <e v="#DIV/0!"/>
    <m/>
    <n v="1"/>
  </r>
  <r>
    <x v="17"/>
    <x v="6"/>
    <s v="EW2.7"/>
    <x v="0"/>
    <m/>
    <x v="102"/>
    <n v="7983"/>
    <s v="none"/>
    <s v="non-canopy"/>
    <n v="0"/>
    <n v="0"/>
    <n v="0"/>
    <n v="0"/>
    <n v="0"/>
    <n v="1"/>
    <n v="0"/>
    <n v="0"/>
    <m/>
    <n v="1"/>
    <e v="#DIV/0!"/>
    <e v="#DIV/0!"/>
    <m/>
    <n v="1"/>
  </r>
  <r>
    <x v="17"/>
    <x v="6"/>
    <s v="EW2.7"/>
    <x v="0"/>
    <m/>
    <x v="100"/>
    <n v="9904"/>
    <s v="none"/>
    <s v="non-canopy"/>
    <n v="0"/>
    <n v="0"/>
    <n v="0"/>
    <n v="0"/>
    <n v="0"/>
    <n v="1"/>
    <n v="0"/>
    <n v="0"/>
    <s v="previously misID'd as Gamochaeta"/>
    <n v="1"/>
    <e v="#DIV/0!"/>
    <e v="#DIV/0!"/>
    <m/>
    <n v="1"/>
  </r>
  <r>
    <x v="17"/>
    <x v="7"/>
    <s v="EW2.8"/>
    <x v="0"/>
    <m/>
    <x v="61"/>
    <n v="4232"/>
    <s v="lignotuber"/>
    <s v="canopy"/>
    <n v="0"/>
    <n v="1"/>
    <n v="0"/>
    <n v="1"/>
    <n v="0"/>
    <n v="0"/>
    <n v="0"/>
    <n v="0"/>
    <m/>
    <n v="1"/>
    <n v="0.5"/>
    <n v="0"/>
    <m/>
    <n v="1"/>
  </r>
  <r>
    <x v="17"/>
    <x v="7"/>
    <s v="EW2.8"/>
    <x v="0"/>
    <m/>
    <x v="58"/>
    <n v="4000"/>
    <s v="lignotuber"/>
    <s v="soil-persistent"/>
    <n v="0"/>
    <n v="0"/>
    <n v="0"/>
    <n v="2"/>
    <n v="0"/>
    <n v="0"/>
    <n v="0"/>
    <n v="0"/>
    <m/>
    <n v="0"/>
    <n v="0"/>
    <n v="0"/>
    <m/>
    <s v=""/>
  </r>
  <r>
    <x v="17"/>
    <x v="7"/>
    <s v="EW2.8"/>
    <x v="0"/>
    <m/>
    <x v="88"/>
    <n v="7961"/>
    <s v="stolon"/>
    <s v="non-canopy"/>
    <n v="0"/>
    <n v="0"/>
    <n v="0"/>
    <n v="0"/>
    <n v="0"/>
    <n v="4"/>
    <n v="0"/>
    <n v="0"/>
    <m/>
    <n v="4"/>
    <e v="#DIV/0!"/>
    <e v="#DIV/0!"/>
    <m/>
    <n v="1"/>
  </r>
  <r>
    <x v="17"/>
    <x v="7"/>
    <s v="EW2.8"/>
    <x v="0"/>
    <m/>
    <x v="29"/>
    <n v="10605"/>
    <s v="rhizome"/>
    <s v="non-canopy"/>
    <n v="0"/>
    <n v="2"/>
    <n v="0"/>
    <n v="0"/>
    <n v="0"/>
    <n v="0"/>
    <n v="0"/>
    <n v="0"/>
    <m/>
    <n v="2"/>
    <n v="1"/>
    <n v="0"/>
    <m/>
    <n v="1"/>
  </r>
  <r>
    <x v="17"/>
    <x v="7"/>
    <s v="EW2.8"/>
    <x v="0"/>
    <m/>
    <x v="93"/>
    <n v="6404"/>
    <s v="tuber"/>
    <s v="non-canopy"/>
    <n v="0"/>
    <n v="0"/>
    <n v="0"/>
    <n v="0"/>
    <n v="0"/>
    <n v="2"/>
    <n v="0"/>
    <n v="0"/>
    <m/>
    <n v="2"/>
    <e v="#DIV/0!"/>
    <e v="#DIV/0!"/>
    <m/>
    <n v="1"/>
  </r>
  <r>
    <x v="17"/>
    <x v="7"/>
    <s v="EW2.8"/>
    <x v="0"/>
    <m/>
    <x v="95"/>
    <n v="1550"/>
    <s v="none"/>
    <s v="non-canopy"/>
    <n v="0"/>
    <n v="0"/>
    <n v="0"/>
    <n v="0"/>
    <n v="0"/>
    <n v="2"/>
    <n v="0"/>
    <n v="0"/>
    <m/>
    <n v="2"/>
    <e v="#DIV/0!"/>
    <e v="#DIV/0!"/>
    <m/>
    <n v="1"/>
  </r>
  <r>
    <x v="17"/>
    <x v="7"/>
    <s v="EW2.8"/>
    <x v="0"/>
    <m/>
    <x v="96"/>
    <n v="11388"/>
    <s v="rhizome"/>
    <s v="non-canopy"/>
    <n v="0"/>
    <n v="1"/>
    <n v="0"/>
    <n v="0"/>
    <n v="0"/>
    <n v="0"/>
    <n v="0"/>
    <n v="0"/>
    <m/>
    <n v="1"/>
    <n v="1"/>
    <n v="0"/>
    <m/>
    <n v="1"/>
  </r>
  <r>
    <x v="17"/>
    <x v="7"/>
    <s v="EW2.8"/>
    <x v="0"/>
    <m/>
    <x v="17"/>
    <n v="5532"/>
    <s v="rhizome"/>
    <s v="non-canopy"/>
    <n v="0"/>
    <n v="0"/>
    <n v="0"/>
    <n v="1"/>
    <n v="0"/>
    <n v="0"/>
    <n v="0"/>
    <n v="0"/>
    <m/>
    <n v="0"/>
    <n v="0"/>
    <n v="0"/>
    <m/>
    <s v=""/>
  </r>
  <r>
    <x v="17"/>
    <x v="8"/>
    <s v="EW2.9"/>
    <x v="0"/>
    <m/>
    <x v="61"/>
    <n v="4232"/>
    <s v="lignotuber"/>
    <s v="canopy"/>
    <n v="0"/>
    <n v="2"/>
    <n v="0"/>
    <n v="4"/>
    <n v="0"/>
    <n v="0"/>
    <n v="0"/>
    <n v="0"/>
    <m/>
    <n v="2"/>
    <n v="0.33333333333333331"/>
    <n v="0"/>
    <m/>
    <n v="1"/>
  </r>
  <r>
    <x v="17"/>
    <x v="8"/>
    <s v="EW2.9"/>
    <x v="0"/>
    <m/>
    <x v="88"/>
    <n v="7961"/>
    <s v="stolon"/>
    <s v="non-canopy"/>
    <n v="0"/>
    <n v="0"/>
    <n v="0"/>
    <n v="0"/>
    <n v="0"/>
    <n v="9"/>
    <n v="0"/>
    <n v="0"/>
    <m/>
    <n v="9"/>
    <e v="#DIV/0!"/>
    <e v="#DIV/0!"/>
    <m/>
    <n v="1"/>
  </r>
  <r>
    <x v="17"/>
    <x v="8"/>
    <s v="EW2.9"/>
    <x v="0"/>
    <m/>
    <x v="96"/>
    <n v="11388"/>
    <s v="rhizome"/>
    <s v="non-canopy"/>
    <n v="0"/>
    <n v="0"/>
    <n v="0"/>
    <n v="0"/>
    <n v="0"/>
    <n v="1"/>
    <n v="0"/>
    <n v="0"/>
    <m/>
    <n v="1"/>
    <e v="#DIV/0!"/>
    <e v="#DIV/0!"/>
    <m/>
    <n v="1"/>
  </r>
  <r>
    <x v="17"/>
    <x v="8"/>
    <s v="EW2.9"/>
    <x v="0"/>
    <m/>
    <x v="17"/>
    <n v="5532"/>
    <s v="rhizome"/>
    <s v="non-canopy"/>
    <n v="0"/>
    <n v="0"/>
    <n v="0"/>
    <n v="2"/>
    <n v="0"/>
    <n v="0"/>
    <n v="0"/>
    <n v="0"/>
    <m/>
    <n v="0"/>
    <n v="0"/>
    <n v="0"/>
    <m/>
    <s v=""/>
  </r>
  <r>
    <x v="17"/>
    <x v="9"/>
    <s v="EW2.10"/>
    <x v="0"/>
    <m/>
    <x v="61"/>
    <n v="4232"/>
    <s v="lignotuber"/>
    <s v="canopy"/>
    <n v="0"/>
    <n v="0"/>
    <n v="0"/>
    <n v="4"/>
    <n v="0"/>
    <n v="0"/>
    <n v="0"/>
    <n v="0"/>
    <m/>
    <n v="0"/>
    <n v="0"/>
    <n v="0"/>
    <m/>
    <s v=""/>
  </r>
  <r>
    <x v="17"/>
    <x v="9"/>
    <s v="EW2.10"/>
    <x v="0"/>
    <m/>
    <x v="17"/>
    <n v="5532"/>
    <s v="rhizome"/>
    <s v="non-canopy"/>
    <n v="0"/>
    <n v="0"/>
    <n v="0"/>
    <n v="3"/>
    <n v="0"/>
    <n v="0"/>
    <n v="0"/>
    <n v="0"/>
    <m/>
    <n v="0"/>
    <n v="0"/>
    <n v="0"/>
    <m/>
    <s v=""/>
  </r>
  <r>
    <x v="17"/>
    <x v="9"/>
    <s v="EW2.10"/>
    <x v="0"/>
    <m/>
    <x v="97"/>
    <n v="3152"/>
    <s v="tuber"/>
    <s v="soil-persistent"/>
    <n v="0"/>
    <n v="0"/>
    <n v="0"/>
    <n v="0"/>
    <n v="0"/>
    <n v="1"/>
    <n v="0"/>
    <n v="0"/>
    <m/>
    <n v="1"/>
    <e v="#DIV/0!"/>
    <e v="#DIV/0!"/>
    <m/>
    <n v="1"/>
  </r>
  <r>
    <x v="17"/>
    <x v="10"/>
    <s v="EW2.11"/>
    <x v="0"/>
    <m/>
    <x v="61"/>
    <n v="4232"/>
    <s v="lignotuber"/>
    <s v="canopy"/>
    <n v="0"/>
    <n v="0"/>
    <n v="0"/>
    <n v="7"/>
    <n v="0"/>
    <n v="0"/>
    <n v="0"/>
    <n v="0"/>
    <m/>
    <n v="0"/>
    <n v="0"/>
    <n v="0"/>
    <m/>
    <s v=""/>
  </r>
  <r>
    <x v="17"/>
    <x v="10"/>
    <s v="EW2.11"/>
    <x v="0"/>
    <m/>
    <x v="88"/>
    <n v="7961"/>
    <s v="stolon"/>
    <s v="non-canopy"/>
    <n v="0"/>
    <n v="0"/>
    <n v="0"/>
    <n v="0"/>
    <n v="0"/>
    <n v="3"/>
    <n v="0"/>
    <n v="0"/>
    <m/>
    <n v="3"/>
    <e v="#DIV/0!"/>
    <e v="#DIV/0!"/>
    <m/>
    <n v="1"/>
  </r>
  <r>
    <x v="17"/>
    <x v="10"/>
    <s v="EW2.11"/>
    <x v="0"/>
    <m/>
    <x v="101"/>
    <n v="11146"/>
    <s v="none"/>
    <s v="non-canopy"/>
    <n v="0"/>
    <n v="0"/>
    <n v="0"/>
    <n v="0"/>
    <n v="0"/>
    <n v="2"/>
    <n v="0"/>
    <n v="0"/>
    <s v="ID corrected from Chrysocephalum apiculatum to Pseudognaphalium luteo-album based on Apr2021 observations"/>
    <n v="2"/>
    <e v="#DIV/0!"/>
    <e v="#DIV/0!"/>
    <m/>
    <n v="1"/>
  </r>
  <r>
    <x v="17"/>
    <x v="10"/>
    <s v="EW2.11"/>
    <x v="0"/>
    <m/>
    <x v="17"/>
    <n v="5532"/>
    <s v="rhizome"/>
    <s v="non-canopy"/>
    <n v="0"/>
    <n v="0"/>
    <n v="0"/>
    <n v="2"/>
    <n v="0"/>
    <n v="0"/>
    <n v="0"/>
    <n v="0"/>
    <m/>
    <n v="0"/>
    <n v="0"/>
    <n v="0"/>
    <m/>
    <s v=""/>
  </r>
  <r>
    <x v="17"/>
    <x v="11"/>
    <s v="EW2.12"/>
    <x v="0"/>
    <m/>
    <x v="61"/>
    <n v="4232"/>
    <s v="lignotuber"/>
    <s v="canopy"/>
    <n v="0"/>
    <n v="0"/>
    <n v="0"/>
    <n v="3"/>
    <n v="0"/>
    <n v="0"/>
    <n v="0"/>
    <n v="0"/>
    <m/>
    <n v="0"/>
    <n v="0"/>
    <n v="0"/>
    <m/>
    <s v=""/>
  </r>
  <r>
    <x v="17"/>
    <x v="11"/>
    <s v="EW2.12"/>
    <x v="0"/>
    <m/>
    <x v="97"/>
    <n v="3152"/>
    <s v="tuber"/>
    <s v="soil-persistent"/>
    <n v="0"/>
    <n v="0"/>
    <n v="0"/>
    <n v="0"/>
    <n v="0"/>
    <n v="3"/>
    <n v="0"/>
    <n v="0"/>
    <m/>
    <n v="3"/>
    <e v="#DIV/0!"/>
    <e v="#DIV/0!"/>
    <m/>
    <n v="1"/>
  </r>
  <r>
    <x v="17"/>
    <x v="11"/>
    <s v="EW2.12"/>
    <x v="0"/>
    <m/>
    <x v="88"/>
    <n v="7961"/>
    <s v="stolon"/>
    <s v="non-canopy"/>
    <n v="0"/>
    <n v="0"/>
    <n v="0"/>
    <n v="0"/>
    <n v="0"/>
    <n v="2"/>
    <n v="0"/>
    <n v="0"/>
    <m/>
    <n v="2"/>
    <e v="#DIV/0!"/>
    <e v="#DIV/0!"/>
    <m/>
    <n v="1"/>
  </r>
  <r>
    <x v="17"/>
    <x v="11"/>
    <s v="EW2.12"/>
    <x v="0"/>
    <m/>
    <x v="29"/>
    <n v="10605"/>
    <s v="rhizome"/>
    <s v="non-canopy"/>
    <n v="0"/>
    <n v="2"/>
    <n v="0"/>
    <n v="0"/>
    <n v="0"/>
    <m/>
    <n v="0"/>
    <n v="0"/>
    <m/>
    <n v="2"/>
    <n v="1"/>
    <n v="0"/>
    <m/>
    <n v="1"/>
  </r>
  <r>
    <x v="17"/>
    <x v="11"/>
    <s v="EW2.12"/>
    <x v="0"/>
    <m/>
    <x v="103"/>
    <n v="4621"/>
    <s v="tuber"/>
    <s v="non-canopy"/>
    <n v="0"/>
    <n v="0"/>
    <n v="0"/>
    <n v="0"/>
    <n v="0"/>
    <n v="1"/>
    <n v="0"/>
    <n v="0"/>
    <m/>
    <n v="1"/>
    <e v="#DIV/0!"/>
    <e v="#DIV/0!"/>
    <m/>
    <n v="1"/>
  </r>
  <r>
    <x v="17"/>
    <x v="11"/>
    <s v="EW2.12"/>
    <x v="0"/>
    <m/>
    <x v="94"/>
    <e v="#N/A"/>
    <s v="none"/>
    <s v="transient"/>
    <n v="0"/>
    <n v="0"/>
    <n v="0"/>
    <n v="0"/>
    <n v="0"/>
    <n v="1"/>
    <n v="0"/>
    <n v="0"/>
    <m/>
    <n v="1"/>
    <e v="#DIV/0!"/>
    <e v="#DIV/0!"/>
    <m/>
    <n v="1"/>
  </r>
  <r>
    <x v="17"/>
    <x v="12"/>
    <s v="EW2.13"/>
    <x v="0"/>
    <m/>
    <x v="61"/>
    <n v="4232"/>
    <s v="lignotuber"/>
    <s v="canopy"/>
    <n v="0"/>
    <n v="0"/>
    <n v="0"/>
    <n v="1"/>
    <n v="0"/>
    <n v="0"/>
    <n v="0"/>
    <n v="0"/>
    <m/>
    <n v="0"/>
    <n v="0"/>
    <n v="0"/>
    <m/>
    <s v=""/>
  </r>
  <r>
    <x v="17"/>
    <x v="12"/>
    <s v="EW2.13"/>
    <x v="0"/>
    <m/>
    <x v="96"/>
    <n v="11388"/>
    <s v="rhizome"/>
    <s v="non-canopy"/>
    <n v="0"/>
    <n v="0"/>
    <n v="0"/>
    <n v="0"/>
    <n v="0"/>
    <n v="1"/>
    <n v="0"/>
    <n v="0"/>
    <m/>
    <n v="1"/>
    <e v="#DIV/0!"/>
    <e v="#DIV/0!"/>
    <m/>
    <n v="1"/>
  </r>
  <r>
    <x v="17"/>
    <x v="12"/>
    <s v="EW2.13"/>
    <x v="0"/>
    <m/>
    <x v="99"/>
    <n v="1411"/>
    <s v="none"/>
    <s v="non-canopy"/>
    <n v="0"/>
    <n v="0"/>
    <n v="0"/>
    <n v="0"/>
    <n v="0"/>
    <n v="1"/>
    <n v="0"/>
    <n v="0"/>
    <s v="ID corrected from Isotoma fluivatilis subsp. australis to Cotula alpina based on fruiting specimens from Apr2021"/>
    <n v="1"/>
    <e v="#DIV/0!"/>
    <e v="#DIV/0!"/>
    <m/>
    <n v="1"/>
  </r>
  <r>
    <x v="17"/>
    <x v="12"/>
    <s v="EW2.13"/>
    <x v="0"/>
    <m/>
    <x v="94"/>
    <e v="#N/A"/>
    <s v="none"/>
    <s v="transient"/>
    <n v="0"/>
    <n v="0"/>
    <n v="0"/>
    <n v="0"/>
    <n v="0"/>
    <n v="1"/>
    <n v="0"/>
    <n v="0"/>
    <m/>
    <n v="1"/>
    <e v="#DIV/0!"/>
    <e v="#DIV/0!"/>
    <m/>
    <n v="1"/>
  </r>
  <r>
    <x v="17"/>
    <x v="13"/>
    <s v="EW2.14"/>
    <x v="0"/>
    <m/>
    <x v="61"/>
    <n v="4232"/>
    <s v="lignotuber"/>
    <s v="canopy"/>
    <n v="0"/>
    <n v="1"/>
    <n v="0"/>
    <n v="0"/>
    <n v="0"/>
    <n v="0"/>
    <n v="0"/>
    <n v="0"/>
    <m/>
    <n v="1"/>
    <n v="1"/>
    <n v="0"/>
    <m/>
    <n v="1"/>
  </r>
  <r>
    <x v="17"/>
    <x v="13"/>
    <s v="EW2.14"/>
    <x v="0"/>
    <m/>
    <x v="88"/>
    <n v="7961"/>
    <s v="stolon"/>
    <s v="non-canopy"/>
    <n v="0"/>
    <n v="0"/>
    <n v="0"/>
    <n v="0"/>
    <n v="0"/>
    <n v="4"/>
    <n v="0"/>
    <n v="0"/>
    <m/>
    <n v="4"/>
    <e v="#DIV/0!"/>
    <e v="#DIV/0!"/>
    <m/>
    <n v="1"/>
  </r>
  <r>
    <x v="17"/>
    <x v="13"/>
    <s v="EW2.14"/>
    <x v="0"/>
    <m/>
    <x v="103"/>
    <n v="4621"/>
    <s v="tuber"/>
    <s v="non-canopy"/>
    <n v="0"/>
    <n v="0"/>
    <n v="0"/>
    <n v="0"/>
    <n v="0"/>
    <n v="1"/>
    <n v="0"/>
    <n v="0"/>
    <m/>
    <n v="1"/>
    <e v="#DIV/0!"/>
    <e v="#DIV/0!"/>
    <m/>
    <n v="1"/>
  </r>
  <r>
    <x v="17"/>
    <x v="13"/>
    <s v="EW2.14"/>
    <x v="0"/>
    <m/>
    <x v="93"/>
    <n v="6404"/>
    <s v="tuber"/>
    <s v="non-canopy"/>
    <n v="0"/>
    <n v="0"/>
    <n v="0"/>
    <n v="0"/>
    <n v="0"/>
    <n v="1"/>
    <n v="0"/>
    <n v="0"/>
    <m/>
    <n v="1"/>
    <e v="#DIV/0!"/>
    <e v="#DIV/0!"/>
    <m/>
    <n v="1"/>
  </r>
  <r>
    <x v="17"/>
    <x v="13"/>
    <s v="EW2.14"/>
    <x v="0"/>
    <m/>
    <x v="96"/>
    <n v="11388"/>
    <s v="rhizome"/>
    <s v="non-canopy"/>
    <n v="0"/>
    <n v="0"/>
    <n v="0"/>
    <n v="0"/>
    <n v="0"/>
    <n v="1"/>
    <n v="0"/>
    <n v="0"/>
    <m/>
    <n v="1"/>
    <e v="#DIV/0!"/>
    <e v="#DIV/0!"/>
    <m/>
    <n v="1"/>
  </r>
  <r>
    <x v="17"/>
    <x v="13"/>
    <s v="EW2.14"/>
    <x v="0"/>
    <m/>
    <x v="29"/>
    <n v="10605"/>
    <s v="rhizome"/>
    <s v="non-canopy"/>
    <n v="0"/>
    <n v="0"/>
    <n v="0"/>
    <n v="1"/>
    <n v="0"/>
    <n v="0"/>
    <n v="0"/>
    <n v="0"/>
    <m/>
    <n v="0"/>
    <n v="0"/>
    <n v="0"/>
    <m/>
    <s v=""/>
  </r>
  <r>
    <x v="17"/>
    <x v="14"/>
    <s v="EW2.15"/>
    <x v="0"/>
    <m/>
    <x v="97"/>
    <n v="3152"/>
    <s v="tuber"/>
    <s v="soil-persistent"/>
    <n v="0"/>
    <n v="0"/>
    <n v="0"/>
    <n v="0"/>
    <n v="0"/>
    <n v="1"/>
    <n v="0"/>
    <n v="0"/>
    <m/>
    <n v="1"/>
    <e v="#DIV/0!"/>
    <e v="#DIV/0!"/>
    <m/>
    <n v="1"/>
  </r>
  <r>
    <x v="17"/>
    <x v="14"/>
    <s v="EW2.15"/>
    <x v="0"/>
    <m/>
    <x v="93"/>
    <n v="6404"/>
    <s v="tuber"/>
    <s v="non-canopy"/>
    <n v="0"/>
    <n v="0"/>
    <n v="0"/>
    <n v="0"/>
    <n v="0"/>
    <n v="1"/>
    <n v="0"/>
    <n v="0"/>
    <m/>
    <n v="1"/>
    <e v="#DIV/0!"/>
    <e v="#DIV/0!"/>
    <m/>
    <n v="1"/>
  </r>
  <r>
    <x v="17"/>
    <x v="14"/>
    <s v="EW2.15"/>
    <x v="0"/>
    <m/>
    <x v="88"/>
    <n v="7961"/>
    <s v="stolon"/>
    <s v="non-canopy"/>
    <n v="0"/>
    <n v="0"/>
    <n v="0"/>
    <n v="0"/>
    <n v="0"/>
    <n v="1"/>
    <n v="0"/>
    <n v="0"/>
    <m/>
    <n v="1"/>
    <e v="#DIV/0!"/>
    <e v="#DIV/0!"/>
    <m/>
    <n v="1"/>
  </r>
  <r>
    <x v="17"/>
    <x v="14"/>
    <s v="EW2.15"/>
    <x v="0"/>
    <m/>
    <x v="103"/>
    <n v="4621"/>
    <s v="tuber"/>
    <s v="non-canopy"/>
    <n v="0"/>
    <n v="0"/>
    <n v="0"/>
    <n v="0"/>
    <n v="0"/>
    <n v="2"/>
    <n v="0"/>
    <n v="0"/>
    <m/>
    <n v="2"/>
    <e v="#DIV/0!"/>
    <e v="#DIV/0!"/>
    <m/>
    <n v="1"/>
  </r>
  <r>
    <x v="17"/>
    <x v="14"/>
    <s v="EW2.15"/>
    <x v="0"/>
    <m/>
    <x v="61"/>
    <n v="4232"/>
    <s v="lignotuber"/>
    <s v="canopy"/>
    <n v="0"/>
    <n v="0"/>
    <n v="0"/>
    <n v="0"/>
    <n v="0"/>
    <n v="3"/>
    <n v="0"/>
    <n v="0"/>
    <m/>
    <n v="3"/>
    <e v="#DIV/0!"/>
    <e v="#DIV/0!"/>
    <m/>
    <n v="1"/>
  </r>
  <r>
    <x v="17"/>
    <x v="14"/>
    <s v="EW2.15"/>
    <x v="0"/>
    <m/>
    <x v="104"/>
    <e v="#N/A"/>
    <s v="NA"/>
    <s v="NA"/>
    <n v="0"/>
    <n v="0"/>
    <n v="0"/>
    <n v="0"/>
    <n v="0"/>
    <n v="1"/>
    <n v="0"/>
    <n v="0"/>
    <m/>
    <n v="1"/>
    <e v="#DIV/0!"/>
    <e v="#DIV/0!"/>
    <m/>
    <n v="1"/>
  </r>
  <r>
    <x v="17"/>
    <x v="15"/>
    <s v="EW2.16"/>
    <x v="0"/>
    <m/>
    <x v="97"/>
    <n v="3152"/>
    <s v="tuber"/>
    <s v="soil-persistent"/>
    <n v="0"/>
    <n v="0"/>
    <n v="0"/>
    <n v="0"/>
    <n v="0"/>
    <n v="1"/>
    <n v="0"/>
    <n v="0"/>
    <m/>
    <n v="1"/>
    <e v="#DIV/0!"/>
    <e v="#DIV/0!"/>
    <m/>
    <n v="1"/>
  </r>
  <r>
    <x v="17"/>
    <x v="15"/>
    <s v="EW2.16"/>
    <x v="0"/>
    <m/>
    <x v="88"/>
    <n v="7961"/>
    <s v="stolon"/>
    <s v="non-canopy"/>
    <n v="0"/>
    <n v="0"/>
    <n v="0"/>
    <n v="0"/>
    <n v="0"/>
    <n v="1"/>
    <n v="0"/>
    <n v="0"/>
    <m/>
    <n v="1"/>
    <e v="#DIV/0!"/>
    <e v="#DIV/0!"/>
    <m/>
    <n v="1"/>
  </r>
  <r>
    <x v="17"/>
    <x v="15"/>
    <s v="EW2.16"/>
    <x v="0"/>
    <m/>
    <x v="99"/>
    <n v="1411"/>
    <s v="none"/>
    <s v="non-canopy"/>
    <n v="0"/>
    <n v="0"/>
    <n v="0"/>
    <n v="0"/>
    <n v="0"/>
    <n v="2"/>
    <n v="0"/>
    <n v="0"/>
    <s v="ID corrected from Isotoma fluivatilis subsp. australis to Cotula alpina based on fruiting specimens from Apr2021"/>
    <n v="2"/>
    <e v="#DIV/0!"/>
    <e v="#DIV/0!"/>
    <m/>
    <n v="1"/>
  </r>
  <r>
    <x v="17"/>
    <x v="15"/>
    <s v="EW2.16"/>
    <x v="0"/>
    <m/>
    <x v="100"/>
    <n v="9904"/>
    <s v="none"/>
    <s v="non-canopy"/>
    <n v="0"/>
    <n v="0"/>
    <n v="0"/>
    <n v="0"/>
    <n v="0"/>
    <n v="3"/>
    <n v="0"/>
    <n v="0"/>
    <s v="previously misID'd as Gamochaeta"/>
    <n v="3"/>
    <e v="#DIV/0!"/>
    <e v="#DIV/0!"/>
    <m/>
    <n v="1"/>
  </r>
  <r>
    <x v="17"/>
    <x v="15"/>
    <s v="EW2.16"/>
    <x v="0"/>
    <m/>
    <x v="105"/>
    <n v="2222"/>
    <s v="stolon"/>
    <s v="non-canopy"/>
    <n v="0"/>
    <n v="0"/>
    <n v="0"/>
    <n v="0"/>
    <n v="0"/>
    <n v="1"/>
    <n v="0"/>
    <n v="0"/>
    <m/>
    <n v="1"/>
    <e v="#DIV/0!"/>
    <e v="#DIV/0!"/>
    <m/>
    <n v="1"/>
  </r>
  <r>
    <x v="17"/>
    <x v="15"/>
    <s v="EW2.16"/>
    <x v="0"/>
    <m/>
    <x v="38"/>
    <n v="1400"/>
    <s v="none"/>
    <s v="non-canopy"/>
    <n v="0"/>
    <n v="0"/>
    <n v="0"/>
    <n v="0"/>
    <n v="0"/>
    <n v="1"/>
    <n v="0"/>
    <n v="0"/>
    <m/>
    <n v="1"/>
    <e v="#DIV/0!"/>
    <e v="#DIV/0!"/>
    <m/>
    <n v="1"/>
  </r>
  <r>
    <x v="17"/>
    <x v="15"/>
    <s v="EW2.16"/>
    <x v="0"/>
    <m/>
    <x v="61"/>
    <n v="4232"/>
    <s v="lignotuber"/>
    <s v="canopy"/>
    <n v="0"/>
    <n v="0"/>
    <n v="0"/>
    <n v="0"/>
    <n v="0"/>
    <n v="4"/>
    <n v="0"/>
    <n v="0"/>
    <m/>
    <n v="4"/>
    <e v="#DIV/0!"/>
    <e v="#DIV/0!"/>
    <m/>
    <n v="1"/>
  </r>
  <r>
    <x v="17"/>
    <x v="15"/>
    <s v="EW2.16"/>
    <x v="0"/>
    <m/>
    <x v="96"/>
    <n v="11388"/>
    <s v="rhizome"/>
    <s v="non-canopy"/>
    <n v="0"/>
    <n v="0"/>
    <n v="0"/>
    <n v="0"/>
    <n v="0"/>
    <n v="1"/>
    <n v="0"/>
    <n v="0"/>
    <m/>
    <n v="1"/>
    <e v="#DIV/0!"/>
    <e v="#DIV/0!"/>
    <m/>
    <n v="1"/>
  </r>
  <r>
    <x v="17"/>
    <x v="15"/>
    <s v="EW2.16"/>
    <x v="0"/>
    <m/>
    <x v="9"/>
    <n v="8875"/>
    <s v="lignotuber"/>
    <s v="soil-persistent"/>
    <n v="0"/>
    <n v="0"/>
    <n v="0"/>
    <n v="0"/>
    <n v="0"/>
    <n v="0"/>
    <n v="1"/>
    <n v="0"/>
    <m/>
    <n v="0"/>
    <e v="#DIV/0!"/>
    <e v="#DIV/0!"/>
    <m/>
    <s v=""/>
  </r>
  <r>
    <x v="17"/>
    <x v="16"/>
    <s v="EW2.17"/>
    <x v="0"/>
    <m/>
    <x v="61"/>
    <n v="4232"/>
    <s v="lignotuber"/>
    <s v="canopy"/>
    <n v="0"/>
    <n v="5"/>
    <n v="0"/>
    <n v="0"/>
    <n v="0"/>
    <n v="0"/>
    <n v="0"/>
    <n v="0"/>
    <m/>
    <n v="5"/>
    <n v="1"/>
    <n v="0"/>
    <m/>
    <n v="1"/>
  </r>
  <r>
    <x v="17"/>
    <x v="16"/>
    <s v="EW2.17"/>
    <x v="0"/>
    <m/>
    <x v="88"/>
    <n v="7961"/>
    <s v="stolon"/>
    <s v="non-canopy"/>
    <n v="0"/>
    <n v="0"/>
    <n v="0"/>
    <n v="0"/>
    <n v="0"/>
    <n v="6"/>
    <n v="0"/>
    <n v="0"/>
    <m/>
    <n v="6"/>
    <e v="#DIV/0!"/>
    <e v="#DIV/0!"/>
    <m/>
    <n v="1"/>
  </r>
  <r>
    <x v="17"/>
    <x v="16"/>
    <s v="EW2.17"/>
    <x v="0"/>
    <m/>
    <x v="97"/>
    <n v="3152"/>
    <s v="tuber"/>
    <s v="soil-persistent"/>
    <n v="0"/>
    <n v="0"/>
    <n v="0"/>
    <n v="0"/>
    <n v="0"/>
    <n v="2"/>
    <n v="0"/>
    <n v="0"/>
    <m/>
    <n v="2"/>
    <e v="#DIV/0!"/>
    <e v="#DIV/0!"/>
    <m/>
    <n v="1"/>
  </r>
  <r>
    <x v="17"/>
    <x v="16"/>
    <s v="EW2.17"/>
    <x v="0"/>
    <m/>
    <x v="106"/>
    <n v="3440"/>
    <s v="none"/>
    <s v="non-canopy"/>
    <n v="0"/>
    <n v="0"/>
    <n v="0"/>
    <n v="0"/>
    <n v="0"/>
    <n v="6"/>
    <n v="0"/>
    <n v="0"/>
    <m/>
    <n v="6"/>
    <e v="#DIV/0!"/>
    <e v="#DIV/0!"/>
    <m/>
    <n v="1"/>
  </r>
  <r>
    <x v="17"/>
    <x v="16"/>
    <s v="EW2.17"/>
    <x v="0"/>
    <m/>
    <x v="99"/>
    <n v="1411"/>
    <s v="none"/>
    <s v="non-canopy"/>
    <n v="0"/>
    <n v="0"/>
    <n v="0"/>
    <n v="0"/>
    <n v="0"/>
    <n v="2"/>
    <n v="0"/>
    <n v="0"/>
    <s v="ID corrected from Isotoma fluivatilis subsp. australis to Cotula alpina based on fruiting specimens from Apr2021"/>
    <n v="2"/>
    <e v="#DIV/0!"/>
    <e v="#DIV/0!"/>
    <m/>
    <n v="1"/>
  </r>
  <r>
    <x v="17"/>
    <x v="16"/>
    <s v="EW2.17"/>
    <x v="0"/>
    <m/>
    <x v="103"/>
    <n v="4621"/>
    <s v="tuber"/>
    <s v="non-canopy"/>
    <n v="0"/>
    <n v="0"/>
    <n v="0"/>
    <n v="0"/>
    <n v="0"/>
    <n v="1"/>
    <n v="0"/>
    <n v="0"/>
    <m/>
    <n v="1"/>
    <e v="#DIV/0!"/>
    <e v="#DIV/0!"/>
    <m/>
    <n v="1"/>
  </r>
  <r>
    <x v="17"/>
    <x v="16"/>
    <s v="EW2.17"/>
    <x v="0"/>
    <m/>
    <x v="107"/>
    <n v="7309"/>
    <s v="epicormic"/>
    <s v="canopy"/>
    <n v="0"/>
    <n v="0"/>
    <n v="0"/>
    <n v="0"/>
    <n v="0"/>
    <n v="1"/>
    <n v="0"/>
    <n v="0"/>
    <m/>
    <n v="1"/>
    <e v="#DIV/0!"/>
    <e v="#DIV/0!"/>
    <m/>
    <n v="1"/>
  </r>
  <r>
    <x v="17"/>
    <x v="16"/>
    <s v="EW2.17"/>
    <x v="0"/>
    <m/>
    <x v="96"/>
    <n v="11388"/>
    <s v="rhizome"/>
    <s v="non-canopy"/>
    <n v="0"/>
    <n v="0"/>
    <n v="0"/>
    <n v="0"/>
    <n v="0"/>
    <n v="1"/>
    <n v="0"/>
    <n v="0"/>
    <m/>
    <n v="1"/>
    <e v="#DIV/0!"/>
    <e v="#DIV/0!"/>
    <m/>
    <n v="1"/>
  </r>
  <r>
    <x v="17"/>
    <x v="17"/>
    <s v="EW2.18"/>
    <x v="0"/>
    <m/>
    <x v="29"/>
    <n v="10605"/>
    <s v="rhizome"/>
    <s v="non-canopy"/>
    <n v="0"/>
    <n v="0"/>
    <n v="0"/>
    <n v="1"/>
    <n v="0"/>
    <n v="0"/>
    <n v="0"/>
    <n v="0"/>
    <m/>
    <n v="0"/>
    <n v="0"/>
    <n v="0"/>
    <m/>
    <s v=""/>
  </r>
  <r>
    <x v="17"/>
    <x v="17"/>
    <s v="EW2.18"/>
    <x v="0"/>
    <m/>
    <x v="9"/>
    <n v="8875"/>
    <s v="lignotuber"/>
    <s v="soil-persistent"/>
    <n v="0"/>
    <n v="0"/>
    <n v="0"/>
    <n v="1"/>
    <n v="0"/>
    <n v="0"/>
    <n v="0"/>
    <n v="0"/>
    <m/>
    <n v="0"/>
    <n v="0"/>
    <n v="0"/>
    <m/>
    <s v=""/>
  </r>
  <r>
    <x v="17"/>
    <x v="17"/>
    <s v="EW2.18"/>
    <x v="0"/>
    <m/>
    <x v="100"/>
    <n v="9904"/>
    <s v="none"/>
    <s v="non-canopy"/>
    <n v="0"/>
    <n v="0"/>
    <n v="0"/>
    <n v="0"/>
    <n v="0"/>
    <n v="1"/>
    <n v="0"/>
    <n v="0"/>
    <s v="previously misID'd as Gamochaeta"/>
    <n v="1"/>
    <e v="#DIV/0!"/>
    <e v="#DIV/0!"/>
    <m/>
    <n v="1"/>
  </r>
  <r>
    <x v="17"/>
    <x v="17"/>
    <s v="EW2.18"/>
    <x v="0"/>
    <m/>
    <x v="55"/>
    <n v="11903"/>
    <s v="none"/>
    <s v="non-canopy"/>
    <n v="0"/>
    <n v="0"/>
    <n v="0"/>
    <n v="0"/>
    <n v="0"/>
    <n v="1"/>
    <n v="0"/>
    <n v="0"/>
    <m/>
    <n v="1"/>
    <e v="#DIV/0!"/>
    <e v="#DIV/0!"/>
    <m/>
    <n v="1"/>
  </r>
  <r>
    <x v="17"/>
    <x v="17"/>
    <s v="EW2.18"/>
    <x v="0"/>
    <m/>
    <x v="91"/>
    <n v="10442"/>
    <s v="none"/>
    <s v="non-canopy"/>
    <n v="0"/>
    <n v="0"/>
    <n v="0"/>
    <n v="0"/>
    <n v="0"/>
    <n v="1"/>
    <n v="0"/>
    <n v="0"/>
    <m/>
    <n v="1"/>
    <e v="#DIV/0!"/>
    <e v="#DIV/0!"/>
    <s v="species confirmed in Nov survey"/>
    <n v="1"/>
  </r>
  <r>
    <x v="17"/>
    <x v="17"/>
    <s v="EW2.18"/>
    <x v="0"/>
    <m/>
    <x v="106"/>
    <n v="3440"/>
    <s v="none"/>
    <s v="non-canopy"/>
    <n v="0"/>
    <n v="0"/>
    <n v="0"/>
    <n v="0"/>
    <n v="0"/>
    <n v="15"/>
    <n v="0"/>
    <n v="0"/>
    <m/>
    <n v="15"/>
    <e v="#DIV/0!"/>
    <e v="#DIV/0!"/>
    <m/>
    <n v="1"/>
  </r>
  <r>
    <x v="17"/>
    <x v="18"/>
    <s v="EW2.19"/>
    <x v="0"/>
    <m/>
    <x v="68"/>
    <n v="4145"/>
    <s v="none"/>
    <s v="canopy"/>
    <n v="0"/>
    <n v="0"/>
    <n v="0"/>
    <n v="0"/>
    <n v="0"/>
    <n v="1"/>
    <n v="0"/>
    <n v="0"/>
    <m/>
    <n v="1"/>
    <e v="#DIV/0!"/>
    <e v="#DIV/0!"/>
    <m/>
    <n v="1"/>
  </r>
  <r>
    <x v="17"/>
    <x v="18"/>
    <s v="EW2.19"/>
    <x v="0"/>
    <m/>
    <x v="61"/>
    <n v="4232"/>
    <s v="lignotuber"/>
    <s v="canopy"/>
    <n v="0"/>
    <n v="1"/>
    <n v="0"/>
    <n v="0"/>
    <n v="0"/>
    <n v="12"/>
    <n v="0"/>
    <n v="0"/>
    <m/>
    <n v="13"/>
    <n v="1"/>
    <n v="12"/>
    <m/>
    <n v="1"/>
  </r>
  <r>
    <x v="17"/>
    <x v="18"/>
    <s v="EW2.19"/>
    <x v="0"/>
    <m/>
    <x v="106"/>
    <n v="3440"/>
    <s v="none"/>
    <s v="non-canopy"/>
    <n v="0"/>
    <n v="0"/>
    <n v="0"/>
    <n v="0"/>
    <n v="0"/>
    <n v="15"/>
    <n v="0"/>
    <n v="0"/>
    <m/>
    <n v="15"/>
    <e v="#DIV/0!"/>
    <e v="#DIV/0!"/>
    <m/>
    <n v="1"/>
  </r>
  <r>
    <x v="17"/>
    <x v="18"/>
    <s v="EW2.19"/>
    <x v="0"/>
    <m/>
    <x v="97"/>
    <n v="3152"/>
    <s v="tuber"/>
    <s v="soil-persistent"/>
    <n v="0"/>
    <n v="0"/>
    <n v="0"/>
    <n v="0"/>
    <n v="0"/>
    <n v="2"/>
    <n v="0"/>
    <n v="0"/>
    <m/>
    <n v="2"/>
    <e v="#DIV/0!"/>
    <e v="#DIV/0!"/>
    <m/>
    <n v="1"/>
  </r>
  <r>
    <x v="17"/>
    <x v="18"/>
    <s v="EW2.19"/>
    <x v="0"/>
    <m/>
    <x v="100"/>
    <n v="9904"/>
    <s v="none"/>
    <s v="non-canopy"/>
    <n v="0"/>
    <n v="0"/>
    <n v="0"/>
    <n v="0"/>
    <n v="0"/>
    <n v="2"/>
    <n v="0"/>
    <n v="0"/>
    <s v="previously misID'd as Gamochaeta"/>
    <n v="2"/>
    <e v="#DIV/0!"/>
    <e v="#DIV/0!"/>
    <m/>
    <n v="1"/>
  </r>
  <r>
    <x v="17"/>
    <x v="18"/>
    <s v="EW2.19"/>
    <x v="0"/>
    <m/>
    <x v="96"/>
    <n v="11388"/>
    <s v="rhizome"/>
    <s v="non-canopy"/>
    <n v="0"/>
    <n v="0"/>
    <n v="0"/>
    <n v="0"/>
    <n v="0"/>
    <n v="4"/>
    <n v="0"/>
    <n v="0"/>
    <m/>
    <n v="4"/>
    <e v="#DIV/0!"/>
    <e v="#DIV/0!"/>
    <m/>
    <n v="1"/>
  </r>
  <r>
    <x v="17"/>
    <x v="18"/>
    <s v="EW2.19"/>
    <x v="0"/>
    <m/>
    <x v="103"/>
    <n v="4621"/>
    <s v="tuber"/>
    <s v="non-canopy"/>
    <n v="0"/>
    <n v="0"/>
    <n v="0"/>
    <n v="0"/>
    <n v="0"/>
    <n v="1"/>
    <n v="0"/>
    <n v="0"/>
    <m/>
    <n v="1"/>
    <e v="#DIV/0!"/>
    <e v="#DIV/0!"/>
    <m/>
    <n v="1"/>
  </r>
  <r>
    <x v="17"/>
    <x v="18"/>
    <s v="EW2.19"/>
    <x v="0"/>
    <m/>
    <x v="93"/>
    <n v="6404"/>
    <s v="tuber"/>
    <s v="non-canopy"/>
    <n v="0"/>
    <n v="0"/>
    <n v="0"/>
    <n v="0"/>
    <n v="0"/>
    <n v="1"/>
    <n v="0"/>
    <n v="0"/>
    <m/>
    <n v="1"/>
    <e v="#DIV/0!"/>
    <e v="#DIV/0!"/>
    <m/>
    <n v="1"/>
  </r>
  <r>
    <x v="17"/>
    <x v="19"/>
    <s v="EW2.20"/>
    <x v="0"/>
    <m/>
    <x v="61"/>
    <n v="4232"/>
    <s v="lignotuber"/>
    <s v="canopy"/>
    <n v="0"/>
    <n v="0"/>
    <n v="0"/>
    <n v="1"/>
    <n v="0"/>
    <n v="5"/>
    <n v="0"/>
    <n v="0"/>
    <m/>
    <n v="5"/>
    <n v="0"/>
    <n v="5"/>
    <m/>
    <n v="1"/>
  </r>
  <r>
    <x v="17"/>
    <x v="19"/>
    <s v="EW2.20"/>
    <x v="0"/>
    <m/>
    <x v="101"/>
    <n v="11146"/>
    <s v="none"/>
    <s v="non-canopy"/>
    <n v="0"/>
    <n v="0"/>
    <n v="0"/>
    <n v="0"/>
    <n v="0"/>
    <n v="5"/>
    <n v="0"/>
    <n v="0"/>
    <s v="ID corrected from Chrysocephalum apiculatum to Pseudognaphalium luteo-album based on Apr2021 observations"/>
    <n v="5"/>
    <e v="#DIV/0!"/>
    <e v="#DIV/0!"/>
    <m/>
    <n v="1"/>
  </r>
  <r>
    <x v="17"/>
    <x v="19"/>
    <s v="EW2.20"/>
    <x v="0"/>
    <m/>
    <x v="106"/>
    <n v="3440"/>
    <s v="none"/>
    <s v="non-canopy"/>
    <n v="0"/>
    <n v="0"/>
    <n v="0"/>
    <n v="0"/>
    <n v="0"/>
    <n v="2"/>
    <n v="0"/>
    <n v="0"/>
    <m/>
    <n v="2"/>
    <e v="#DIV/0!"/>
    <e v="#DIV/0!"/>
    <m/>
    <n v="1"/>
  </r>
  <r>
    <x v="17"/>
    <x v="19"/>
    <s v="EW2.20"/>
    <x v="0"/>
    <m/>
    <x v="93"/>
    <n v="6404"/>
    <s v="tuber"/>
    <s v="non-canopy"/>
    <n v="0"/>
    <n v="0"/>
    <n v="0"/>
    <n v="0"/>
    <n v="0"/>
    <n v="8"/>
    <n v="0"/>
    <n v="0"/>
    <m/>
    <n v="8"/>
    <e v="#DIV/0!"/>
    <e v="#DIV/0!"/>
    <m/>
    <n v="1"/>
  </r>
  <r>
    <x v="17"/>
    <x v="19"/>
    <s v="EW2.20"/>
    <x v="0"/>
    <m/>
    <x v="96"/>
    <n v="11388"/>
    <s v="rhizome"/>
    <s v="non-canopy"/>
    <n v="0"/>
    <n v="0"/>
    <n v="0"/>
    <n v="0"/>
    <n v="0"/>
    <n v="4"/>
    <n v="0"/>
    <n v="0"/>
    <m/>
    <n v="4"/>
    <e v="#DIV/0!"/>
    <e v="#DIV/0!"/>
    <m/>
    <n v="1"/>
  </r>
  <r>
    <x v="17"/>
    <x v="19"/>
    <s v="EW2.20"/>
    <x v="0"/>
    <m/>
    <x v="77"/>
    <n v="4169"/>
    <s v="epicormic"/>
    <s v="canopy"/>
    <n v="0"/>
    <n v="0"/>
    <n v="0"/>
    <n v="0"/>
    <n v="0"/>
    <n v="1"/>
    <n v="0"/>
    <n v="0"/>
    <m/>
    <n v="1"/>
    <e v="#DIV/0!"/>
    <e v="#DIV/0!"/>
    <m/>
    <n v="1"/>
  </r>
  <r>
    <x v="17"/>
    <x v="19"/>
    <s v="EW2.20"/>
    <x v="0"/>
    <m/>
    <x v="94"/>
    <e v="#N/A"/>
    <s v="none"/>
    <s v="transient"/>
    <n v="0"/>
    <n v="0"/>
    <n v="0"/>
    <n v="0"/>
    <n v="0"/>
    <n v="1"/>
    <n v="0"/>
    <n v="0"/>
    <m/>
    <n v="1"/>
    <e v="#DIV/0!"/>
    <e v="#DIV/0!"/>
    <m/>
    <n v="1"/>
  </r>
  <r>
    <x v="17"/>
    <x v="19"/>
    <s v="EW2.20"/>
    <x v="0"/>
    <m/>
    <x v="55"/>
    <n v="11903"/>
    <s v="none"/>
    <s v="non-canopy"/>
    <n v="0"/>
    <n v="0"/>
    <n v="0"/>
    <n v="0"/>
    <n v="0"/>
    <n v="4"/>
    <n v="0"/>
    <n v="0"/>
    <m/>
    <n v="4"/>
    <e v="#DIV/0!"/>
    <e v="#DIV/0!"/>
    <m/>
    <n v="1"/>
  </r>
  <r>
    <x v="17"/>
    <x v="19"/>
    <s v="EW2.20"/>
    <x v="0"/>
    <m/>
    <x v="91"/>
    <n v="10442"/>
    <s v="none"/>
    <s v="non-canopy"/>
    <n v="0"/>
    <n v="0"/>
    <n v="0"/>
    <n v="0"/>
    <n v="0"/>
    <n v="2"/>
    <n v="0"/>
    <n v="0"/>
    <m/>
    <n v="2"/>
    <e v="#DIV/0!"/>
    <e v="#DIV/0!"/>
    <s v="species confirmed in Nov survey"/>
    <n v="1"/>
  </r>
  <r>
    <x v="0"/>
    <x v="0"/>
    <s v="BS1.1"/>
    <x v="1"/>
    <d v="2020-11-17T00:00:00"/>
    <x v="0"/>
    <n v="7766"/>
    <s v="lignotuber"/>
    <s v="canopy"/>
    <s v="NA"/>
    <n v="3"/>
    <n v="0"/>
    <s v="NA"/>
    <n v="0"/>
    <n v="0"/>
    <n v="0"/>
    <n v="0"/>
    <m/>
    <n v="3"/>
    <m/>
    <m/>
    <m/>
    <m/>
  </r>
  <r>
    <x v="0"/>
    <x v="0"/>
    <s v="BS1.1"/>
    <x v="1"/>
    <d v="2020-11-17T00:00:00"/>
    <x v="1"/>
    <n v="3997"/>
    <s v="lignotuber"/>
    <s v="soil-persistent"/>
    <s v="NA"/>
    <n v="16"/>
    <n v="0"/>
    <s v="NA"/>
    <n v="0"/>
    <n v="60"/>
    <n v="0"/>
    <n v="0"/>
    <m/>
    <n v="76"/>
    <m/>
    <m/>
    <m/>
    <m/>
  </r>
  <r>
    <x v="0"/>
    <x v="0"/>
    <s v="BS1.1"/>
    <x v="1"/>
    <d v="2020-11-17T00:00:00"/>
    <x v="2"/>
    <n v="2987"/>
    <s v="basal"/>
    <s v="soil-persistent"/>
    <s v="NA"/>
    <n v="21"/>
    <n v="0"/>
    <s v="NA"/>
    <n v="0"/>
    <n v="0"/>
    <n v="0"/>
    <n v="0"/>
    <m/>
    <n v="21"/>
    <m/>
    <m/>
    <m/>
    <m/>
  </r>
  <r>
    <x v="0"/>
    <x v="0"/>
    <s v="BS1.1"/>
    <x v="1"/>
    <d v="2020-11-17T00:00:00"/>
    <x v="3"/>
    <n v="3174"/>
    <s v="rhizome"/>
    <s v="soil-persistent"/>
    <s v="NA"/>
    <n v="5"/>
    <n v="0"/>
    <s v="NA"/>
    <n v="0"/>
    <n v="2"/>
    <n v="0"/>
    <n v="0"/>
    <m/>
    <n v="7"/>
    <m/>
    <m/>
    <m/>
    <m/>
  </r>
  <r>
    <x v="0"/>
    <x v="0"/>
    <s v="BS1.1"/>
    <x v="1"/>
    <d v="2020-11-17T00:00:00"/>
    <x v="4"/>
    <n v="5738"/>
    <s v="basal"/>
    <s v="soil-persistent"/>
    <s v="NA"/>
    <n v="1"/>
    <n v="0"/>
    <s v="NA"/>
    <n v="0"/>
    <n v="0"/>
    <n v="0"/>
    <n v="0"/>
    <m/>
    <n v="1"/>
    <m/>
    <m/>
    <m/>
    <m/>
  </r>
  <r>
    <x v="0"/>
    <x v="0"/>
    <s v="BS1.1"/>
    <x v="1"/>
    <d v="2020-11-17T00:00:00"/>
    <x v="5"/>
    <n v="6406"/>
    <s v="rhizome"/>
    <s v="transient"/>
    <s v="NA"/>
    <n v="40"/>
    <n v="0"/>
    <s v="NA"/>
    <n v="0"/>
    <n v="0"/>
    <n v="0"/>
    <n v="0"/>
    <m/>
    <n v="40"/>
    <m/>
    <m/>
    <m/>
    <m/>
  </r>
  <r>
    <x v="0"/>
    <x v="0"/>
    <s v="BS1.1"/>
    <x v="1"/>
    <d v="2020-11-17T00:00:00"/>
    <x v="6"/>
    <n v="8872"/>
    <s v="tuber"/>
    <s v="transient"/>
    <s v="NA"/>
    <n v="0"/>
    <n v="0"/>
    <s v="NA"/>
    <n v="0"/>
    <n v="0"/>
    <n v="0"/>
    <n v="0"/>
    <m/>
    <n v="0"/>
    <m/>
    <m/>
    <m/>
    <m/>
  </r>
  <r>
    <x v="0"/>
    <x v="0"/>
    <s v="BS1.1"/>
    <x v="1"/>
    <d v="2020-11-17T00:00:00"/>
    <x v="7"/>
    <n v="5541"/>
    <s v="rhizome"/>
    <s v="non-canopy"/>
    <s v="NA"/>
    <n v="50"/>
    <n v="0"/>
    <s v="NA"/>
    <n v="0"/>
    <n v="0"/>
    <n v="0"/>
    <n v="0"/>
    <m/>
    <n v="50"/>
    <m/>
    <m/>
    <m/>
    <m/>
  </r>
  <r>
    <x v="0"/>
    <x v="0"/>
    <s v="BS1.1"/>
    <x v="1"/>
    <d v="2020-11-17T00:00:00"/>
    <x v="8"/>
    <n v="7993"/>
    <s v="rhizome"/>
    <s v="non-canopy"/>
    <s v="NA"/>
    <n v="20"/>
    <n v="0"/>
    <s v="NA"/>
    <n v="0"/>
    <n v="0"/>
    <n v="0"/>
    <n v="0"/>
    <m/>
    <n v="20"/>
    <m/>
    <m/>
    <m/>
    <m/>
  </r>
  <r>
    <x v="0"/>
    <x v="0"/>
    <s v="BS1.1"/>
    <x v="1"/>
    <d v="2020-11-17T00:00:00"/>
    <x v="32"/>
    <n v="4122"/>
    <s v="lignotuber"/>
    <s v="canopy"/>
    <s v="NA"/>
    <n v="1"/>
    <n v="0"/>
    <s v="NA"/>
    <n v="0"/>
    <n v="0"/>
    <n v="0"/>
    <n v="0"/>
    <m/>
    <n v="1"/>
    <m/>
    <m/>
    <m/>
    <m/>
  </r>
  <r>
    <x v="0"/>
    <x v="0"/>
    <s v="BS1.1"/>
    <x v="1"/>
    <d v="2020-11-17T00:00:00"/>
    <x v="9"/>
    <n v="8875"/>
    <s v="lignotuber"/>
    <s v="soil-persistent"/>
    <s v="NA"/>
    <n v="0"/>
    <n v="0"/>
    <s v="NA"/>
    <n v="0"/>
    <n v="2"/>
    <n v="0"/>
    <n v="0"/>
    <m/>
    <n v="2"/>
    <m/>
    <m/>
    <m/>
    <m/>
  </r>
  <r>
    <x v="0"/>
    <x v="0"/>
    <s v="BS1.1"/>
    <x v="1"/>
    <d v="2020-11-17T00:00:00"/>
    <x v="11"/>
    <n v="2852"/>
    <s v="NA"/>
    <s v="soil-persistent"/>
    <s v="NA"/>
    <n v="0"/>
    <n v="0"/>
    <s v="NA"/>
    <n v="0"/>
    <n v="10"/>
    <n v="0"/>
    <n v="0"/>
    <m/>
    <n v="10"/>
    <m/>
    <m/>
    <m/>
    <m/>
  </r>
  <r>
    <x v="0"/>
    <x v="0"/>
    <s v="BS1.1"/>
    <x v="1"/>
    <d v="2020-11-17T00:00:00"/>
    <x v="26"/>
    <n v="3243"/>
    <s v="none"/>
    <s v="soil-persistent"/>
    <s v="NA"/>
    <n v="0"/>
    <n v="0"/>
    <s v="NA"/>
    <n v="0"/>
    <n v="9"/>
    <n v="0"/>
    <n v="0"/>
    <m/>
    <n v="9"/>
    <m/>
    <m/>
    <m/>
    <m/>
  </r>
  <r>
    <x v="0"/>
    <x v="0"/>
    <s v="BS1.1"/>
    <x v="1"/>
    <d v="2020-11-17T00:00:00"/>
    <x v="108"/>
    <n v="3033"/>
    <s v="none"/>
    <s v="soil-persistent"/>
    <s v="NA"/>
    <n v="0"/>
    <n v="0"/>
    <s v="NA"/>
    <n v="0"/>
    <n v="4"/>
    <n v="0"/>
    <n v="0"/>
    <m/>
    <n v="4"/>
    <m/>
    <m/>
    <m/>
    <m/>
  </r>
  <r>
    <x v="0"/>
    <x v="0"/>
    <s v="BS1.1"/>
    <x v="1"/>
    <d v="2020-11-17T00:00:00"/>
    <x v="109"/>
    <n v="8181"/>
    <s v="basal"/>
    <s v="transient"/>
    <s v="NA"/>
    <n v="1"/>
    <n v="0"/>
    <s v="NA"/>
    <n v="0"/>
    <n v="0"/>
    <n v="0"/>
    <n v="0"/>
    <m/>
    <n v="1"/>
    <m/>
    <m/>
    <m/>
    <m/>
  </r>
  <r>
    <x v="0"/>
    <x v="0"/>
    <s v="BS1.1"/>
    <x v="1"/>
    <d v="2020-11-17T00:00:00"/>
    <x v="89"/>
    <n v="1161"/>
    <s v="none"/>
    <s v="soil-persistent"/>
    <s v="NA"/>
    <n v="0"/>
    <n v="0"/>
    <s v="NA"/>
    <n v="0"/>
    <n v="14"/>
    <n v="0"/>
    <n v="0"/>
    <m/>
    <n v="14"/>
    <m/>
    <m/>
    <m/>
    <m/>
  </r>
  <r>
    <x v="0"/>
    <x v="0"/>
    <s v="BS1.1"/>
    <x v="1"/>
    <d v="2020-11-17T00:00:00"/>
    <x v="110"/>
    <n v="3175"/>
    <s v="tuber"/>
    <s v="soil-persistent"/>
    <s v="NA"/>
    <n v="0"/>
    <n v="0"/>
    <s v="NA"/>
    <n v="0"/>
    <n v="7"/>
    <n v="0"/>
    <n v="0"/>
    <m/>
    <n v="7"/>
    <m/>
    <m/>
    <m/>
    <m/>
  </r>
  <r>
    <x v="0"/>
    <x v="1"/>
    <s v="BS1.2"/>
    <x v="1"/>
    <d v="2020-11-17T00:00:00"/>
    <x v="9"/>
    <n v="8875"/>
    <m/>
    <m/>
    <s v="NA"/>
    <n v="0"/>
    <n v="0"/>
    <n v="2"/>
    <n v="0"/>
    <n v="2"/>
    <n v="0"/>
    <n v="0"/>
    <m/>
    <n v="2"/>
    <m/>
    <m/>
    <m/>
    <m/>
  </r>
  <r>
    <x v="0"/>
    <x v="1"/>
    <s v="BS1.2"/>
    <x v="1"/>
    <d v="2020-11-17T00:00:00"/>
    <x v="1"/>
    <n v="3997"/>
    <m/>
    <m/>
    <s v="NA"/>
    <n v="13"/>
    <n v="0"/>
    <s v="NA"/>
    <n v="0"/>
    <n v="80"/>
    <n v="0"/>
    <n v="0"/>
    <m/>
    <n v="93"/>
    <m/>
    <m/>
    <m/>
    <m/>
  </r>
  <r>
    <x v="0"/>
    <x v="1"/>
    <s v="BS1.2"/>
    <x v="1"/>
    <d v="2020-11-17T00:00:00"/>
    <x v="4"/>
    <n v="5738"/>
    <s v="NA"/>
    <s v="soil-persistent"/>
    <s v="NA"/>
    <n v="0"/>
    <n v="0"/>
    <s v="NA"/>
    <n v="0"/>
    <n v="40"/>
    <n v="0"/>
    <n v="0"/>
    <s v="misID'd as Baeckea linifolia in census1 - distinguished in census3"/>
    <n v="40"/>
    <m/>
    <m/>
    <m/>
    <m/>
  </r>
  <r>
    <x v="0"/>
    <x v="1"/>
    <s v="BS1.2"/>
    <x v="1"/>
    <d v="2020-11-17T00:00:00"/>
    <x v="0"/>
    <n v="7766"/>
    <m/>
    <m/>
    <s v="NA"/>
    <n v="3"/>
    <n v="0"/>
    <s v="NA"/>
    <n v="0"/>
    <n v="0"/>
    <n v="0"/>
    <n v="0"/>
    <m/>
    <n v="3"/>
    <m/>
    <m/>
    <m/>
    <m/>
  </r>
  <r>
    <x v="0"/>
    <x v="1"/>
    <s v="BS1.2"/>
    <x v="1"/>
    <d v="2020-11-17T00:00:00"/>
    <x v="2"/>
    <n v="2987"/>
    <m/>
    <m/>
    <s v="NA"/>
    <n v="10"/>
    <n v="0"/>
    <s v="NA"/>
    <n v="0"/>
    <n v="1"/>
    <n v="0"/>
    <n v="0"/>
    <m/>
    <n v="11"/>
    <m/>
    <m/>
    <m/>
    <m/>
  </r>
  <r>
    <x v="0"/>
    <x v="1"/>
    <s v="BS1.2"/>
    <x v="1"/>
    <d v="2020-11-17T00:00:00"/>
    <x v="7"/>
    <n v="5541"/>
    <m/>
    <m/>
    <s v="NA"/>
    <n v="19"/>
    <n v="0"/>
    <s v="NA"/>
    <n v="0"/>
    <n v="0"/>
    <n v="0"/>
    <n v="0"/>
    <m/>
    <n v="19"/>
    <m/>
    <m/>
    <m/>
    <m/>
  </r>
  <r>
    <x v="0"/>
    <x v="1"/>
    <s v="BS1.2"/>
    <x v="1"/>
    <d v="2020-11-17T00:00:00"/>
    <x v="8"/>
    <n v="7993"/>
    <m/>
    <m/>
    <s v="NA"/>
    <n v="55"/>
    <n v="0"/>
    <s v="NA"/>
    <n v="0"/>
    <n v="0"/>
    <n v="0"/>
    <n v="0"/>
    <m/>
    <n v="55"/>
    <m/>
    <m/>
    <m/>
    <m/>
  </r>
  <r>
    <x v="0"/>
    <x v="1"/>
    <s v="BS1.2"/>
    <x v="1"/>
    <d v="2020-11-17T00:00:00"/>
    <x v="10"/>
    <n v="2469"/>
    <m/>
    <m/>
    <s v="NA"/>
    <n v="2"/>
    <n v="0"/>
    <s v="NA"/>
    <n v="0"/>
    <n v="0"/>
    <n v="0"/>
    <n v="0"/>
    <m/>
    <n v="2"/>
    <m/>
    <m/>
    <m/>
    <m/>
  </r>
  <r>
    <x v="0"/>
    <x v="1"/>
    <s v="BS1.2"/>
    <x v="1"/>
    <d v="2020-11-17T00:00:00"/>
    <x v="11"/>
    <n v="2852"/>
    <s v="NA"/>
    <s v="soil-persistent"/>
    <s v="NA"/>
    <n v="0"/>
    <n v="0"/>
    <s v="NA"/>
    <n v="0"/>
    <n v="9"/>
    <n v="0"/>
    <n v="0"/>
    <m/>
    <n v="9"/>
    <m/>
    <m/>
    <m/>
    <m/>
  </r>
  <r>
    <x v="0"/>
    <x v="1"/>
    <s v="BS1.2"/>
    <x v="1"/>
    <d v="2020-11-17T00:00:00"/>
    <x v="5"/>
    <n v="6406"/>
    <s v="rhizome"/>
    <s v="transient"/>
    <s v="NA"/>
    <n v="30"/>
    <n v="0"/>
    <s v="NA"/>
    <n v="0"/>
    <n v="0"/>
    <n v="0"/>
    <n v="0"/>
    <m/>
    <n v="30"/>
    <m/>
    <m/>
    <m/>
    <m/>
  </r>
  <r>
    <x v="0"/>
    <x v="1"/>
    <s v="BS1.2"/>
    <x v="1"/>
    <d v="2020-11-17T00:00:00"/>
    <x v="3"/>
    <n v="3174"/>
    <s v="NA"/>
    <s v="soil-persistent"/>
    <s v="NA"/>
    <n v="0"/>
    <n v="0"/>
    <s v="NA"/>
    <n v="0"/>
    <n v="1"/>
    <n v="0"/>
    <n v="0"/>
    <m/>
    <n v="1"/>
    <m/>
    <m/>
    <m/>
    <m/>
  </r>
  <r>
    <x v="0"/>
    <x v="1"/>
    <s v="BS1.2"/>
    <x v="1"/>
    <d v="2020-11-17T00:00:00"/>
    <x v="110"/>
    <n v="3175"/>
    <s v="NA"/>
    <s v="soil-persistent"/>
    <s v="NA"/>
    <n v="0"/>
    <n v="0"/>
    <s v="NA"/>
    <n v="0"/>
    <n v="5"/>
    <n v="0"/>
    <n v="0"/>
    <m/>
    <n v="5"/>
    <m/>
    <m/>
    <m/>
    <m/>
  </r>
  <r>
    <x v="0"/>
    <x v="1"/>
    <s v="BS1.2"/>
    <x v="1"/>
    <d v="2020-11-17T00:00:00"/>
    <x v="33"/>
    <n v="4604"/>
    <s v="tuber"/>
    <s v="transient"/>
    <s v="NA"/>
    <n v="1"/>
    <n v="0"/>
    <s v="NA"/>
    <n v="0"/>
    <n v="0"/>
    <n v="0"/>
    <n v="0"/>
    <m/>
    <n v="1"/>
    <m/>
    <m/>
    <m/>
    <m/>
  </r>
  <r>
    <x v="0"/>
    <x v="1"/>
    <s v="BS1.2"/>
    <x v="1"/>
    <d v="2020-11-17T00:00:00"/>
    <x v="89"/>
    <n v="1161"/>
    <s v="none"/>
    <s v="soil-persistent"/>
    <s v="NA"/>
    <n v="0"/>
    <n v="0"/>
    <s v="NA"/>
    <n v="0"/>
    <n v="4"/>
    <n v="0"/>
    <n v="0"/>
    <m/>
    <n v="4"/>
    <m/>
    <m/>
    <m/>
    <m/>
  </r>
  <r>
    <x v="0"/>
    <x v="1"/>
    <s v="BS1.2"/>
    <x v="1"/>
    <d v="2020-11-17T00:00:00"/>
    <x v="108"/>
    <n v="3033"/>
    <s v="none"/>
    <s v="soil-persistent"/>
    <s v="NA"/>
    <n v="0"/>
    <n v="0"/>
    <s v="NA"/>
    <n v="0"/>
    <n v="1"/>
    <n v="0"/>
    <n v="0"/>
    <m/>
    <n v="1"/>
    <m/>
    <m/>
    <m/>
    <m/>
  </r>
  <r>
    <x v="0"/>
    <x v="2"/>
    <s v="BS1.3"/>
    <x v="1"/>
    <d v="2020-11-17T00:00:00"/>
    <x v="1"/>
    <n v="3997"/>
    <m/>
    <m/>
    <s v="NA"/>
    <n v="29"/>
    <n v="0"/>
    <s v="NA"/>
    <n v="0"/>
    <n v="55"/>
    <n v="0"/>
    <n v="0"/>
    <m/>
    <n v="84"/>
    <m/>
    <m/>
    <m/>
    <m/>
  </r>
  <r>
    <x v="0"/>
    <x v="2"/>
    <s v="BS1.3"/>
    <x v="1"/>
    <d v="2020-11-17T00:00:00"/>
    <x v="0"/>
    <n v="7766"/>
    <m/>
    <m/>
    <s v="NA"/>
    <n v="0"/>
    <n v="0"/>
    <s v="NA"/>
    <n v="0"/>
    <n v="0"/>
    <n v="0"/>
    <n v="0"/>
    <s v="not recorded"/>
    <n v="0"/>
    <m/>
    <m/>
    <m/>
    <m/>
  </r>
  <r>
    <x v="0"/>
    <x v="2"/>
    <s v="BS1.3"/>
    <x v="1"/>
    <d v="2020-11-17T00:00:00"/>
    <x v="11"/>
    <n v="2852"/>
    <s v="basal"/>
    <s v="soil-persistent"/>
    <s v="NA"/>
    <n v="15"/>
    <n v="0"/>
    <s v="NA"/>
    <n v="0"/>
    <n v="14"/>
    <n v="0"/>
    <n v="0"/>
    <m/>
    <n v="29"/>
    <m/>
    <m/>
    <m/>
    <m/>
  </r>
  <r>
    <x v="0"/>
    <x v="2"/>
    <s v="BS1.3"/>
    <x v="1"/>
    <d v="2020-11-17T00:00:00"/>
    <x v="2"/>
    <n v="2987"/>
    <s v="basal"/>
    <s v="soil-persistent"/>
    <s v="NA"/>
    <n v="3"/>
    <n v="0"/>
    <s v="NA"/>
    <n v="0"/>
    <n v="0"/>
    <n v="0"/>
    <n v="0"/>
    <m/>
    <n v="3"/>
    <m/>
    <m/>
    <m/>
    <m/>
  </r>
  <r>
    <x v="0"/>
    <x v="2"/>
    <s v="BS1.3"/>
    <x v="1"/>
    <d v="2020-11-17T00:00:00"/>
    <x v="3"/>
    <n v="3174"/>
    <s v="rhizome"/>
    <s v="soil-persistent"/>
    <s v="NA"/>
    <n v="16"/>
    <n v="0"/>
    <s v="NA"/>
    <n v="0"/>
    <n v="0"/>
    <n v="0"/>
    <n v="0"/>
    <m/>
    <n v="16"/>
    <m/>
    <m/>
    <m/>
    <m/>
  </r>
  <r>
    <x v="0"/>
    <x v="2"/>
    <s v="BS1.3"/>
    <x v="1"/>
    <d v="2020-11-17T00:00:00"/>
    <x v="7"/>
    <n v="5541"/>
    <m/>
    <m/>
    <s v="NA"/>
    <n v="50"/>
    <n v="0"/>
    <s v="NA"/>
    <n v="0"/>
    <n v="0"/>
    <n v="0"/>
    <n v="0"/>
    <m/>
    <n v="50"/>
    <m/>
    <m/>
    <m/>
    <m/>
  </r>
  <r>
    <x v="0"/>
    <x v="2"/>
    <s v="BS1.3"/>
    <x v="1"/>
    <d v="2020-11-17T00:00:00"/>
    <x v="10"/>
    <n v="2469"/>
    <m/>
    <m/>
    <s v="NA"/>
    <n v="0"/>
    <n v="0"/>
    <s v="NA"/>
    <n v="0"/>
    <n v="0"/>
    <n v="0"/>
    <n v="0"/>
    <s v="not recorded"/>
    <n v="0"/>
    <m/>
    <m/>
    <m/>
    <m/>
  </r>
  <r>
    <x v="0"/>
    <x v="2"/>
    <s v="BS1.3"/>
    <x v="1"/>
    <d v="2020-11-17T00:00:00"/>
    <x v="89"/>
    <n v="1161"/>
    <s v="none"/>
    <s v="soil-persistent"/>
    <s v="NA"/>
    <n v="0"/>
    <n v="0"/>
    <s v="NA"/>
    <n v="0"/>
    <n v="36"/>
    <n v="0"/>
    <n v="0"/>
    <m/>
    <n v="36"/>
    <m/>
    <m/>
    <m/>
    <m/>
  </r>
  <r>
    <x v="0"/>
    <x v="2"/>
    <s v="BS1.3"/>
    <x v="1"/>
    <d v="2020-11-17T00:00:00"/>
    <x v="26"/>
    <n v="3243"/>
    <s v="none"/>
    <s v="soil-persistent"/>
    <s v="NA"/>
    <n v="0"/>
    <n v="0"/>
    <s v="NA"/>
    <n v="0"/>
    <n v="4"/>
    <n v="0"/>
    <n v="0"/>
    <m/>
    <n v="4"/>
    <m/>
    <m/>
    <m/>
    <m/>
  </r>
  <r>
    <x v="0"/>
    <x v="2"/>
    <s v="BS1.3"/>
    <x v="1"/>
    <d v="2020-11-17T00:00:00"/>
    <x v="24"/>
    <n v="2561"/>
    <s v="tuber"/>
    <s v="transient"/>
    <s v="NA"/>
    <n v="10"/>
    <n v="0"/>
    <s v="NA"/>
    <n v="4"/>
    <n v="0"/>
    <n v="0"/>
    <n v="0"/>
    <m/>
    <n v="10"/>
    <m/>
    <m/>
    <m/>
    <m/>
  </r>
  <r>
    <x v="0"/>
    <x v="2"/>
    <s v="BS1.3"/>
    <x v="1"/>
    <d v="2020-11-17T00:00:00"/>
    <x v="109"/>
    <n v="8181"/>
    <s v="rhizome"/>
    <s v="transient"/>
    <s v="NA"/>
    <n v="2"/>
    <n v="0"/>
    <s v="NA"/>
    <n v="1"/>
    <n v="0"/>
    <n v="0"/>
    <n v="0"/>
    <m/>
    <n v="2"/>
    <m/>
    <m/>
    <m/>
    <m/>
  </r>
  <r>
    <x v="0"/>
    <x v="2"/>
    <s v="BS1.3"/>
    <x v="1"/>
    <d v="2020-11-17T00:00:00"/>
    <x v="73"/>
    <n v="6322"/>
    <s v="tussock"/>
    <s v="non-canopy"/>
    <s v="NA"/>
    <n v="4"/>
    <n v="0"/>
    <s v="NA"/>
    <n v="1"/>
    <n v="1"/>
    <n v="0"/>
    <n v="0"/>
    <m/>
    <n v="5"/>
    <m/>
    <m/>
    <m/>
    <m/>
  </r>
  <r>
    <x v="0"/>
    <x v="2"/>
    <s v="BS1.3"/>
    <x v="1"/>
    <d v="2020-11-17T00:00:00"/>
    <x v="33"/>
    <n v="4604"/>
    <s v="tuber"/>
    <s v="transient"/>
    <s v="NA"/>
    <n v="1"/>
    <n v="0"/>
    <s v="NA"/>
    <n v="0"/>
    <n v="0"/>
    <n v="0"/>
    <n v="0"/>
    <m/>
    <n v="1"/>
    <m/>
    <m/>
    <m/>
    <m/>
  </r>
  <r>
    <x v="0"/>
    <x v="2"/>
    <s v="BS1.3"/>
    <x v="1"/>
    <d v="2020-11-17T00:00:00"/>
    <x v="8"/>
    <n v="7993"/>
    <s v="rhizome"/>
    <s v="non-canopy"/>
    <s v="NA"/>
    <n v="2"/>
    <n v="0"/>
    <s v="NA"/>
    <n v="0"/>
    <n v="0"/>
    <n v="0"/>
    <n v="0"/>
    <m/>
    <n v="2"/>
    <m/>
    <m/>
    <m/>
    <m/>
  </r>
  <r>
    <x v="0"/>
    <x v="2"/>
    <s v="BS1.3"/>
    <x v="1"/>
    <d v="2020-11-17T00:00:00"/>
    <x v="12"/>
    <n v="2501"/>
    <s v="tussock"/>
    <s v="non-canopy"/>
    <s v="NA"/>
    <n v="25"/>
    <n v="0"/>
    <s v="NA"/>
    <n v="0"/>
    <n v="0"/>
    <n v="0"/>
    <n v="0"/>
    <m/>
    <n v="25"/>
    <m/>
    <m/>
    <m/>
    <m/>
  </r>
  <r>
    <x v="0"/>
    <x v="2"/>
    <s v="BS1.3"/>
    <x v="1"/>
    <d v="2020-11-17T00:00:00"/>
    <x v="5"/>
    <n v="6406"/>
    <s v="rhizome"/>
    <s v="transient"/>
    <s v="NA"/>
    <n v="40"/>
    <n v="0"/>
    <s v="NA"/>
    <n v="0"/>
    <n v="0"/>
    <n v="0"/>
    <n v="0"/>
    <m/>
    <n v="40"/>
    <m/>
    <m/>
    <m/>
    <m/>
  </r>
  <r>
    <x v="0"/>
    <x v="2"/>
    <s v="BS1.3"/>
    <x v="1"/>
    <d v="2020-11-17T00:00:00"/>
    <x v="76"/>
    <n v="5352"/>
    <s v="NA"/>
    <s v="soil-persistent"/>
    <s v="NA"/>
    <n v="0"/>
    <n v="0"/>
    <s v="NA"/>
    <n v="0"/>
    <n v="1"/>
    <n v="0"/>
    <n v="0"/>
    <s v="seedling not resprout?"/>
    <n v="1"/>
    <m/>
    <m/>
    <m/>
    <m/>
  </r>
  <r>
    <x v="0"/>
    <x v="3"/>
    <s v="BS1.4"/>
    <x v="1"/>
    <d v="2020-11-17T00:00:00"/>
    <x v="0"/>
    <n v="7766"/>
    <m/>
    <m/>
    <s v="NA"/>
    <n v="3"/>
    <n v="0"/>
    <s v="NA"/>
    <n v="0"/>
    <n v="0"/>
    <n v="0"/>
    <n v="0"/>
    <m/>
    <n v="3"/>
    <m/>
    <m/>
    <m/>
    <m/>
  </r>
  <r>
    <x v="0"/>
    <x v="3"/>
    <s v="BS1.4"/>
    <x v="1"/>
    <d v="2020-11-17T00:00:00"/>
    <x v="4"/>
    <n v="5738"/>
    <m/>
    <m/>
    <s v="NA"/>
    <n v="2"/>
    <n v="0"/>
    <s v="NA"/>
    <n v="0"/>
    <n v="0"/>
    <n v="0"/>
    <n v="0"/>
    <m/>
    <n v="2"/>
    <m/>
    <m/>
    <m/>
    <m/>
  </r>
  <r>
    <x v="0"/>
    <x v="3"/>
    <s v="BS1.4"/>
    <x v="1"/>
    <d v="2020-11-17T00:00:00"/>
    <x v="1"/>
    <n v="3997"/>
    <m/>
    <m/>
    <s v="NA"/>
    <n v="12"/>
    <n v="0"/>
    <s v="NA"/>
    <n v="0"/>
    <n v="10"/>
    <n v="0"/>
    <n v="0"/>
    <m/>
    <n v="22"/>
    <m/>
    <m/>
    <m/>
    <m/>
  </r>
  <r>
    <x v="0"/>
    <x v="3"/>
    <s v="BS1.4"/>
    <x v="1"/>
    <d v="2020-11-17T00:00:00"/>
    <x v="2"/>
    <n v="2987"/>
    <m/>
    <m/>
    <s v="NA"/>
    <n v="1"/>
    <n v="0"/>
    <s v="NA"/>
    <n v="0"/>
    <n v="0"/>
    <n v="0"/>
    <n v="0"/>
    <m/>
    <n v="1"/>
    <m/>
    <m/>
    <m/>
    <m/>
  </r>
  <r>
    <x v="0"/>
    <x v="3"/>
    <s v="BS1.4"/>
    <x v="1"/>
    <d v="2020-11-17T00:00:00"/>
    <x v="7"/>
    <n v="5541"/>
    <m/>
    <m/>
    <s v="NA"/>
    <n v="50"/>
    <n v="0"/>
    <s v="NA"/>
    <n v="0"/>
    <n v="0"/>
    <n v="0"/>
    <n v="0"/>
    <m/>
    <n v="50"/>
    <m/>
    <m/>
    <m/>
    <m/>
  </r>
  <r>
    <x v="0"/>
    <x v="3"/>
    <s v="BS1.4"/>
    <x v="1"/>
    <d v="2020-11-17T00:00:00"/>
    <x v="12"/>
    <n v="2501"/>
    <m/>
    <m/>
    <s v="NA"/>
    <n v="18"/>
    <n v="0"/>
    <s v="NA"/>
    <n v="0"/>
    <n v="0"/>
    <n v="0"/>
    <n v="0"/>
    <m/>
    <n v="18"/>
    <m/>
    <m/>
    <m/>
    <m/>
  </r>
  <r>
    <x v="0"/>
    <x v="3"/>
    <s v="BS1.4"/>
    <x v="1"/>
    <d v="2020-11-17T00:00:00"/>
    <x v="9"/>
    <n v="8875"/>
    <s v="NA"/>
    <s v="soil-persistent"/>
    <s v="NA"/>
    <n v="0"/>
    <n v="0"/>
    <s v="NA"/>
    <n v="0"/>
    <n v="9"/>
    <n v="0"/>
    <n v="0"/>
    <m/>
    <n v="9"/>
    <m/>
    <m/>
    <m/>
    <m/>
  </r>
  <r>
    <x v="0"/>
    <x v="3"/>
    <s v="BS1.4"/>
    <x v="1"/>
    <d v="2020-11-17T00:00:00"/>
    <x v="33"/>
    <n v="4604"/>
    <s v="tuber"/>
    <s v="transient"/>
    <s v="NA"/>
    <n v="1"/>
    <n v="0"/>
    <s v="NA"/>
    <n v="0"/>
    <n v="0"/>
    <n v="0"/>
    <n v="0"/>
    <s v="not found, presumed grazed"/>
    <n v="1"/>
    <m/>
    <m/>
    <m/>
    <m/>
  </r>
  <r>
    <x v="0"/>
    <x v="3"/>
    <s v="BS1.4"/>
    <x v="1"/>
    <d v="2020-11-17T00:00:00"/>
    <x v="3"/>
    <n v="3174"/>
    <s v="rhizome"/>
    <s v="soil-persistent"/>
    <s v="NA"/>
    <n v="1"/>
    <n v="0"/>
    <s v="NA"/>
    <n v="0"/>
    <n v="2"/>
    <n v="0"/>
    <n v="0"/>
    <m/>
    <n v="3"/>
    <m/>
    <m/>
    <m/>
    <m/>
  </r>
  <r>
    <x v="0"/>
    <x v="3"/>
    <s v="BS1.4"/>
    <x v="1"/>
    <d v="2020-11-17T00:00:00"/>
    <x v="11"/>
    <n v="2852"/>
    <s v="basal"/>
    <s v="soil-persistent"/>
    <s v="NA"/>
    <n v="2"/>
    <n v="0"/>
    <s v="NA"/>
    <n v="0"/>
    <n v="2"/>
    <n v="0"/>
    <n v="0"/>
    <m/>
    <n v="4"/>
    <m/>
    <m/>
    <m/>
    <m/>
  </r>
  <r>
    <x v="0"/>
    <x v="3"/>
    <s v="BS1.4"/>
    <x v="1"/>
    <d v="2020-11-17T00:00:00"/>
    <x v="89"/>
    <n v="1161"/>
    <s v="none"/>
    <s v="soil-persistent"/>
    <s v="NA"/>
    <n v="0"/>
    <n v="0"/>
    <s v="NA"/>
    <n v="0"/>
    <n v="30"/>
    <n v="0"/>
    <n v="0"/>
    <m/>
    <n v="30"/>
    <m/>
    <m/>
    <m/>
    <m/>
  </r>
  <r>
    <x v="0"/>
    <x v="3"/>
    <s v="BS1.4"/>
    <x v="1"/>
    <d v="2020-11-17T00:00:00"/>
    <x v="5"/>
    <n v="6406"/>
    <s v="rhizome"/>
    <s v="transient"/>
    <s v="NA"/>
    <n v="25"/>
    <n v="0"/>
    <s v="NA"/>
    <n v="0"/>
    <n v="0"/>
    <n v="0"/>
    <n v="0"/>
    <m/>
    <n v="25"/>
    <m/>
    <m/>
    <m/>
    <m/>
  </r>
  <r>
    <x v="0"/>
    <x v="3"/>
    <s v="BS1.4"/>
    <x v="1"/>
    <d v="2020-11-17T00:00:00"/>
    <x v="26"/>
    <n v="3243"/>
    <s v="none"/>
    <s v="soil-persistent"/>
    <s v="NA"/>
    <n v="0"/>
    <n v="0"/>
    <s v="NA"/>
    <n v="0"/>
    <n v="3"/>
    <n v="0"/>
    <n v="0"/>
    <m/>
    <n v="3"/>
    <m/>
    <m/>
    <m/>
    <m/>
  </r>
  <r>
    <x v="0"/>
    <x v="3"/>
    <s v="BS1.4"/>
    <x v="1"/>
    <d v="2020-11-17T00:00:00"/>
    <x v="36"/>
    <n v="6182"/>
    <s v="none"/>
    <s v="soil-persistent"/>
    <s v="NA"/>
    <n v="0"/>
    <n v="0"/>
    <s v="NA"/>
    <n v="0"/>
    <n v="1"/>
    <n v="0"/>
    <n v="0"/>
    <m/>
    <n v="1"/>
    <m/>
    <m/>
    <m/>
    <m/>
  </r>
  <r>
    <x v="0"/>
    <x v="3"/>
    <s v="BS1.4"/>
    <x v="1"/>
    <d v="2020-11-17T00:00:00"/>
    <x v="109"/>
    <n v="8181"/>
    <s v="rhizome"/>
    <s v="transient"/>
    <s v="NA"/>
    <n v="2"/>
    <n v="0"/>
    <s v="NA"/>
    <n v="2"/>
    <n v="0"/>
    <n v="0"/>
    <n v="0"/>
    <m/>
    <n v="2"/>
    <m/>
    <m/>
    <m/>
    <m/>
  </r>
  <r>
    <x v="0"/>
    <x v="3"/>
    <s v="BS1.4"/>
    <x v="1"/>
    <d v="2020-11-17T00:00:00"/>
    <x v="8"/>
    <n v="7993"/>
    <m/>
    <m/>
    <s v="NA"/>
    <n v="0"/>
    <n v="0"/>
    <s v="NA"/>
    <n v="0"/>
    <n v="0"/>
    <n v="0"/>
    <n v="0"/>
    <s v="not recorded"/>
    <n v="0"/>
    <m/>
    <m/>
    <m/>
    <m/>
  </r>
  <r>
    <x v="0"/>
    <x v="3"/>
    <s v="BS1.4"/>
    <x v="1"/>
    <d v="2020-11-17T00:00:00"/>
    <x v="57"/>
    <n v="7664"/>
    <s v="tussock"/>
    <s v="non-canopy"/>
    <s v="NA"/>
    <n v="1"/>
    <n v="0"/>
    <s v="NA"/>
    <n v="1"/>
    <n v="0"/>
    <n v="0"/>
    <n v="0"/>
    <m/>
    <n v="1"/>
    <m/>
    <m/>
    <m/>
    <m/>
  </r>
  <r>
    <x v="0"/>
    <x v="3"/>
    <s v="BS1.4"/>
    <x v="1"/>
    <d v="2020-11-17T00:00:00"/>
    <x v="48"/>
    <n v="3567"/>
    <s v="tussock"/>
    <s v="non-canopy"/>
    <s v="NA"/>
    <n v="1"/>
    <n v="0"/>
    <s v="NA"/>
    <n v="0"/>
    <n v="0"/>
    <n v="0"/>
    <n v="0"/>
    <m/>
    <n v="1"/>
    <m/>
    <m/>
    <m/>
    <m/>
  </r>
  <r>
    <x v="0"/>
    <x v="3"/>
    <s v="BS1.4"/>
    <x v="1"/>
    <d v="2020-11-17T00:00:00"/>
    <x v="17"/>
    <n v="5532"/>
    <s v="rhizome"/>
    <s v="non-canopy"/>
    <s v="NA"/>
    <n v="9"/>
    <n v="0"/>
    <s v="NA"/>
    <n v="0"/>
    <n v="0"/>
    <n v="0"/>
    <n v="0"/>
    <m/>
    <n v="9"/>
    <m/>
    <m/>
    <m/>
    <m/>
  </r>
  <r>
    <x v="0"/>
    <x v="4"/>
    <s v="BS1.5"/>
    <x v="1"/>
    <d v="2020-11-17T00:00:00"/>
    <x v="9"/>
    <n v="8875"/>
    <m/>
    <m/>
    <s v="NA"/>
    <n v="0"/>
    <n v="0"/>
    <s v="NA"/>
    <n v="0"/>
    <n v="6"/>
    <n v="0"/>
    <n v="0"/>
    <m/>
    <n v="6"/>
    <m/>
    <m/>
    <m/>
    <m/>
  </r>
  <r>
    <x v="0"/>
    <x v="4"/>
    <s v="BS1.5"/>
    <x v="1"/>
    <d v="2020-11-17T00:00:00"/>
    <x v="0"/>
    <n v="7766"/>
    <m/>
    <m/>
    <s v="NA"/>
    <n v="1"/>
    <n v="0"/>
    <s v="NA"/>
    <n v="0"/>
    <n v="0"/>
    <n v="0"/>
    <n v="0"/>
    <m/>
    <n v="1"/>
    <m/>
    <m/>
    <m/>
    <m/>
  </r>
  <r>
    <x v="0"/>
    <x v="4"/>
    <s v="BS1.5"/>
    <x v="1"/>
    <d v="2020-11-17T00:00:00"/>
    <x v="4"/>
    <n v="5738"/>
    <m/>
    <m/>
    <s v="NA"/>
    <n v="0"/>
    <n v="0"/>
    <s v="NA"/>
    <n v="0"/>
    <n v="0"/>
    <n v="0"/>
    <n v="0"/>
    <s v="not recorded"/>
    <n v="0"/>
    <m/>
    <m/>
    <m/>
    <m/>
  </r>
  <r>
    <x v="0"/>
    <x v="4"/>
    <s v="BS1.5"/>
    <x v="1"/>
    <d v="2020-11-17T00:00:00"/>
    <x v="1"/>
    <n v="3997"/>
    <m/>
    <m/>
    <s v="NA"/>
    <n v="9"/>
    <n v="0"/>
    <s v="NA"/>
    <n v="0"/>
    <n v="14"/>
    <n v="0"/>
    <n v="0"/>
    <m/>
    <n v="23"/>
    <m/>
    <m/>
    <m/>
    <m/>
  </r>
  <r>
    <x v="0"/>
    <x v="4"/>
    <s v="BS1.5"/>
    <x v="1"/>
    <d v="2020-11-17T00:00:00"/>
    <x v="3"/>
    <n v="3174"/>
    <m/>
    <m/>
    <s v="NA"/>
    <n v="2"/>
    <n v="0"/>
    <s v="NA"/>
    <n v="0"/>
    <n v="2"/>
    <n v="0"/>
    <n v="0"/>
    <m/>
    <n v="4"/>
    <m/>
    <m/>
    <m/>
    <m/>
  </r>
  <r>
    <x v="0"/>
    <x v="4"/>
    <s v="BS1.5"/>
    <x v="1"/>
    <d v="2020-11-17T00:00:00"/>
    <x v="17"/>
    <n v="5532"/>
    <m/>
    <m/>
    <s v="NA"/>
    <n v="37"/>
    <n v="0"/>
    <s v="NA"/>
    <n v="0"/>
    <n v="0"/>
    <n v="0"/>
    <n v="0"/>
    <m/>
    <n v="37"/>
    <m/>
    <m/>
    <m/>
    <m/>
  </r>
  <r>
    <x v="0"/>
    <x v="4"/>
    <s v="BS1.5"/>
    <x v="1"/>
    <d v="2020-11-17T00:00:00"/>
    <x v="12"/>
    <n v="2501"/>
    <m/>
    <m/>
    <s v="NA"/>
    <n v="12"/>
    <n v="0"/>
    <s v="NA"/>
    <n v="0"/>
    <n v="0"/>
    <n v="0"/>
    <n v="0"/>
    <m/>
    <n v="12"/>
    <m/>
    <m/>
    <m/>
    <m/>
  </r>
  <r>
    <x v="0"/>
    <x v="4"/>
    <s v="BS1.5"/>
    <x v="1"/>
    <d v="2020-11-17T00:00:00"/>
    <x v="10"/>
    <n v="2469"/>
    <s v="rhizome"/>
    <s v="non-canopy"/>
    <s v="NA"/>
    <n v="1"/>
    <n v="0"/>
    <s v="NA"/>
    <n v="0"/>
    <n v="0"/>
    <n v="0"/>
    <n v="0"/>
    <m/>
    <n v="1"/>
    <m/>
    <m/>
    <m/>
    <m/>
  </r>
  <r>
    <x v="0"/>
    <x v="4"/>
    <s v="BS1.5"/>
    <x v="1"/>
    <d v="2020-11-17T00:00:00"/>
    <x v="5"/>
    <n v="6406"/>
    <s v="rhizome"/>
    <s v="transient"/>
    <s v="NA"/>
    <n v="30"/>
    <n v="0"/>
    <s v="NA"/>
    <n v="0"/>
    <n v="0"/>
    <n v="0"/>
    <n v="0"/>
    <m/>
    <n v="30"/>
    <m/>
    <m/>
    <m/>
    <m/>
  </r>
  <r>
    <x v="0"/>
    <x v="4"/>
    <s v="BS1.5"/>
    <x v="1"/>
    <d v="2020-11-17T00:00:00"/>
    <x v="89"/>
    <n v="1161"/>
    <s v="none"/>
    <s v="soil-persistent"/>
    <s v="NA"/>
    <n v="0"/>
    <n v="0"/>
    <s v="NA"/>
    <n v="0"/>
    <n v="5"/>
    <n v="0"/>
    <n v="0"/>
    <m/>
    <n v="5"/>
    <m/>
    <m/>
    <m/>
    <m/>
  </r>
  <r>
    <x v="0"/>
    <x v="4"/>
    <s v="BS1.5"/>
    <x v="1"/>
    <d v="2020-11-17T00:00:00"/>
    <x v="26"/>
    <n v="3243"/>
    <s v="none"/>
    <s v="soil-persistent"/>
    <s v="NA"/>
    <n v="0"/>
    <n v="0"/>
    <s v="NA"/>
    <n v="0"/>
    <n v="4"/>
    <n v="0"/>
    <n v="0"/>
    <m/>
    <n v="4"/>
    <m/>
    <m/>
    <m/>
    <m/>
  </r>
  <r>
    <x v="0"/>
    <x v="4"/>
    <s v="BS1.5"/>
    <x v="1"/>
    <d v="2020-11-17T00:00:00"/>
    <x v="7"/>
    <n v="5541"/>
    <s v="rhizome"/>
    <s v="non-canopy"/>
    <s v="NA"/>
    <n v="17"/>
    <n v="0"/>
    <s v="NA"/>
    <n v="0"/>
    <n v="0"/>
    <n v="0"/>
    <n v="0"/>
    <m/>
    <n v="17"/>
    <m/>
    <m/>
    <m/>
    <m/>
  </r>
  <r>
    <x v="0"/>
    <x v="4"/>
    <s v="BS1.5"/>
    <x v="1"/>
    <d v="2020-11-17T00:00:00"/>
    <x v="57"/>
    <n v="7664"/>
    <s v="tussock"/>
    <s v="non-canopy"/>
    <s v="NA"/>
    <n v="1"/>
    <n v="0"/>
    <s v="NA"/>
    <n v="1"/>
    <n v="0"/>
    <n v="0"/>
    <n v="0"/>
    <m/>
    <n v="1"/>
    <m/>
    <m/>
    <m/>
    <m/>
  </r>
  <r>
    <x v="0"/>
    <x v="4"/>
    <s v="BS1.5"/>
    <x v="1"/>
    <d v="2020-11-17T00:00:00"/>
    <x v="11"/>
    <n v="2852"/>
    <s v="basal"/>
    <s v="soil-persistent"/>
    <s v="NA"/>
    <n v="4"/>
    <n v="0"/>
    <s v="NA"/>
    <n v="0"/>
    <n v="3"/>
    <n v="0"/>
    <n v="0"/>
    <m/>
    <n v="7"/>
    <m/>
    <m/>
    <m/>
    <m/>
  </r>
  <r>
    <x v="0"/>
    <x v="4"/>
    <s v="BS1.5"/>
    <x v="1"/>
    <d v="2020-11-17T00:00:00"/>
    <x v="109"/>
    <n v="8181"/>
    <s v="rhizome"/>
    <s v="transient"/>
    <s v="NA"/>
    <n v="2"/>
    <n v="0"/>
    <s v="NA"/>
    <n v="0"/>
    <n v="0"/>
    <n v="0"/>
    <n v="0"/>
    <m/>
    <n v="2"/>
    <m/>
    <m/>
    <m/>
    <m/>
  </r>
  <r>
    <x v="0"/>
    <x v="4"/>
    <s v="BS1.5"/>
    <x v="1"/>
    <d v="2020-11-17T00:00:00"/>
    <x v="15"/>
    <n v="3302"/>
    <s v="NA"/>
    <s v="non-canopy"/>
    <s v="NA"/>
    <n v="0"/>
    <n v="0"/>
    <s v="NA"/>
    <n v="0"/>
    <n v="1"/>
    <n v="0"/>
    <n v="0"/>
    <s v="misID in census1 corrected from P. fragilis to P. longifolia"/>
    <n v="1"/>
    <m/>
    <m/>
    <m/>
    <m/>
  </r>
  <r>
    <x v="0"/>
    <x v="5"/>
    <s v="BS1.6"/>
    <x v="1"/>
    <d v="2020-11-17T00:00:00"/>
    <x v="3"/>
    <n v="3174"/>
    <m/>
    <m/>
    <s v="NA"/>
    <n v="8"/>
    <n v="0"/>
    <s v="NA"/>
    <n v="0"/>
    <n v="16"/>
    <n v="0"/>
    <n v="0"/>
    <m/>
    <n v="24"/>
    <m/>
    <m/>
    <m/>
    <m/>
  </r>
  <r>
    <x v="0"/>
    <x v="5"/>
    <s v="BS1.6"/>
    <x v="1"/>
    <d v="2020-11-17T00:00:00"/>
    <x v="10"/>
    <n v="2469"/>
    <m/>
    <m/>
    <s v="NA"/>
    <n v="7"/>
    <n v="0"/>
    <s v="NA"/>
    <n v="3"/>
    <n v="0"/>
    <n v="0"/>
    <n v="0"/>
    <m/>
    <n v="7"/>
    <m/>
    <m/>
    <m/>
    <m/>
  </r>
  <r>
    <x v="0"/>
    <x v="5"/>
    <s v="BS1.6"/>
    <x v="1"/>
    <d v="2020-11-17T00:00:00"/>
    <x v="1"/>
    <n v="3997"/>
    <m/>
    <m/>
    <s v="NA"/>
    <n v="30"/>
    <n v="0"/>
    <s v="NA"/>
    <n v="0"/>
    <n v="30"/>
    <n v="0"/>
    <n v="0"/>
    <m/>
    <n v="60"/>
    <m/>
    <m/>
    <m/>
    <m/>
  </r>
  <r>
    <x v="0"/>
    <x v="5"/>
    <s v="BS1.6"/>
    <x v="1"/>
    <d v="2020-11-17T00:00:00"/>
    <x v="5"/>
    <n v="6406"/>
    <s v="rhizome"/>
    <s v="transient"/>
    <s v="NA"/>
    <n v="40"/>
    <n v="0"/>
    <s v="NA"/>
    <n v="0"/>
    <n v="0"/>
    <n v="0"/>
    <n v="0"/>
    <m/>
    <n v="40"/>
    <m/>
    <m/>
    <m/>
    <m/>
  </r>
  <r>
    <x v="0"/>
    <x v="5"/>
    <s v="BS1.6"/>
    <x v="1"/>
    <d v="2020-11-17T00:00:00"/>
    <x v="4"/>
    <n v="5738"/>
    <m/>
    <m/>
    <s v="NA"/>
    <n v="2"/>
    <n v="0"/>
    <s v="NA"/>
    <n v="0"/>
    <n v="0"/>
    <n v="0"/>
    <n v="0"/>
    <m/>
    <n v="2"/>
    <m/>
    <m/>
    <m/>
    <m/>
  </r>
  <r>
    <x v="0"/>
    <x v="5"/>
    <s v="BS1.6"/>
    <x v="1"/>
    <d v="2020-11-17T00:00:00"/>
    <x v="11"/>
    <n v="2852"/>
    <s v="basal"/>
    <s v="soil-persistent"/>
    <s v="NA"/>
    <n v="15"/>
    <n v="0"/>
    <s v="NA"/>
    <n v="0"/>
    <n v="14"/>
    <n v="0"/>
    <n v="0"/>
    <m/>
    <n v="29"/>
    <m/>
    <m/>
    <m/>
    <m/>
  </r>
  <r>
    <x v="0"/>
    <x v="5"/>
    <s v="BS1.6"/>
    <x v="1"/>
    <d v="2020-11-17T00:00:00"/>
    <x v="7"/>
    <n v="5541"/>
    <s v="rhizome"/>
    <s v="non-canopy"/>
    <s v="NA"/>
    <n v="30"/>
    <n v="0"/>
    <s v="NA"/>
    <n v="0"/>
    <n v="0"/>
    <n v="0"/>
    <n v="0"/>
    <m/>
    <n v="30"/>
    <m/>
    <m/>
    <m/>
    <m/>
  </r>
  <r>
    <x v="0"/>
    <x v="5"/>
    <s v="BS1.6"/>
    <x v="1"/>
    <d v="2020-11-17T00:00:00"/>
    <x v="12"/>
    <n v="2501"/>
    <s v="tussock"/>
    <s v="non-canopy"/>
    <s v="NA"/>
    <n v="32"/>
    <n v="0"/>
    <s v="NA"/>
    <n v="0"/>
    <n v="0"/>
    <n v="0"/>
    <n v="0"/>
    <m/>
    <n v="32"/>
    <m/>
    <m/>
    <m/>
    <m/>
  </r>
  <r>
    <x v="0"/>
    <x v="5"/>
    <s v="BS1.6"/>
    <x v="1"/>
    <d v="2020-11-17T00:00:00"/>
    <x v="0"/>
    <n v="7766"/>
    <s v="lignotuber"/>
    <s v="canopy"/>
    <s v="NA"/>
    <n v="2"/>
    <n v="0"/>
    <s v="NA"/>
    <n v="0"/>
    <n v="0"/>
    <n v="0"/>
    <n v="0"/>
    <m/>
    <n v="2"/>
    <m/>
    <m/>
    <m/>
    <m/>
  </r>
  <r>
    <x v="0"/>
    <x v="5"/>
    <s v="BS1.6"/>
    <x v="1"/>
    <d v="2020-11-17T00:00:00"/>
    <x v="24"/>
    <n v="2561"/>
    <s v="tuber"/>
    <s v="transient"/>
    <s v="NA"/>
    <n v="1"/>
    <n v="0"/>
    <s v="NA"/>
    <n v="1"/>
    <n v="0"/>
    <n v="0"/>
    <n v="0"/>
    <m/>
    <n v="1"/>
    <m/>
    <m/>
    <m/>
    <m/>
  </r>
  <r>
    <x v="0"/>
    <x v="5"/>
    <s v="BS1.6"/>
    <x v="1"/>
    <d v="2020-11-17T00:00:00"/>
    <x v="76"/>
    <n v="5352"/>
    <s v="none"/>
    <s v="soil-persistent"/>
    <s v="NA"/>
    <n v="0"/>
    <n v="0"/>
    <s v="NA"/>
    <n v="0"/>
    <n v="1"/>
    <n v="0"/>
    <n v="0"/>
    <m/>
    <n v="1"/>
    <m/>
    <m/>
    <m/>
    <m/>
  </r>
  <r>
    <x v="0"/>
    <x v="5"/>
    <s v="BS1.6"/>
    <x v="1"/>
    <d v="2020-11-17T00:00:00"/>
    <x v="89"/>
    <n v="1161"/>
    <s v="none"/>
    <s v="soil-persistent"/>
    <s v="NA"/>
    <n v="0"/>
    <n v="0"/>
    <s v="NA"/>
    <n v="0"/>
    <n v="11"/>
    <n v="0"/>
    <n v="0"/>
    <m/>
    <n v="11"/>
    <m/>
    <m/>
    <m/>
    <m/>
  </r>
  <r>
    <x v="0"/>
    <x v="5"/>
    <s v="BS1.6"/>
    <x v="1"/>
    <d v="2020-11-17T00:00:00"/>
    <x v="17"/>
    <n v="5532"/>
    <s v="rhizome"/>
    <s v="non-canopy"/>
    <s v="NA"/>
    <n v="6"/>
    <n v="0"/>
    <s v="NA"/>
    <n v="0"/>
    <n v="0"/>
    <n v="0"/>
    <n v="0"/>
    <m/>
    <n v="6"/>
    <m/>
    <m/>
    <m/>
    <m/>
  </r>
  <r>
    <x v="0"/>
    <x v="5"/>
    <s v="BS1.6"/>
    <x v="1"/>
    <d v="2020-11-17T00:00:00"/>
    <x v="57"/>
    <n v="7664"/>
    <s v="tussock"/>
    <s v="non-canopy"/>
    <s v="NA"/>
    <n v="2"/>
    <n v="0"/>
    <s v="NA"/>
    <n v="2"/>
    <n v="0"/>
    <n v="0"/>
    <n v="0"/>
    <m/>
    <n v="2"/>
    <m/>
    <m/>
    <m/>
    <m/>
  </r>
  <r>
    <x v="0"/>
    <x v="5"/>
    <s v="BS1.6"/>
    <x v="1"/>
    <d v="2020-11-17T00:00:00"/>
    <x v="109"/>
    <n v="8181"/>
    <s v="rhizome"/>
    <s v="transient"/>
    <s v="NA"/>
    <n v="2"/>
    <n v="0"/>
    <s v="NA"/>
    <n v="0"/>
    <n v="0"/>
    <n v="0"/>
    <n v="0"/>
    <m/>
    <n v="2"/>
    <m/>
    <m/>
    <m/>
    <m/>
  </r>
  <r>
    <x v="0"/>
    <x v="5"/>
    <s v="BS1.6"/>
    <x v="1"/>
    <d v="2020-11-17T00:00:00"/>
    <x v="14"/>
    <n v="3236"/>
    <s v="tuber"/>
    <s v="non-canopy"/>
    <s v="NA"/>
    <n v="1"/>
    <n v="0"/>
    <s v="NA"/>
    <n v="0"/>
    <n v="0"/>
    <n v="0"/>
    <n v="0"/>
    <m/>
    <n v="1"/>
    <m/>
    <m/>
    <m/>
    <m/>
  </r>
  <r>
    <x v="0"/>
    <x v="6"/>
    <s v="BS1.7"/>
    <x v="1"/>
    <d v="2020-11-17T00:00:00"/>
    <x v="4"/>
    <n v="5738"/>
    <m/>
    <m/>
    <s v="NA"/>
    <n v="1"/>
    <n v="0"/>
    <s v="NA"/>
    <n v="0"/>
    <n v="0"/>
    <n v="0"/>
    <n v="0"/>
    <m/>
    <n v="1"/>
    <m/>
    <m/>
    <m/>
    <m/>
  </r>
  <r>
    <x v="0"/>
    <x v="6"/>
    <s v="BS1.7"/>
    <x v="1"/>
    <d v="2020-11-17T00:00:00"/>
    <x v="13"/>
    <n v="2508"/>
    <m/>
    <m/>
    <s v="NA"/>
    <n v="19"/>
    <n v="0"/>
    <s v="NA"/>
    <n v="1"/>
    <n v="0"/>
    <n v="0"/>
    <n v="0"/>
    <m/>
    <n v="19"/>
    <m/>
    <m/>
    <m/>
    <m/>
  </r>
  <r>
    <x v="0"/>
    <x v="6"/>
    <s v="BS1.7"/>
    <x v="1"/>
    <d v="2020-11-17T00:00:00"/>
    <x v="1"/>
    <n v="3997"/>
    <m/>
    <m/>
    <s v="NA"/>
    <n v="32"/>
    <n v="0"/>
    <s v="NA"/>
    <n v="0"/>
    <n v="0"/>
    <n v="0"/>
    <n v="0"/>
    <m/>
    <n v="32"/>
    <m/>
    <m/>
    <m/>
    <m/>
  </r>
  <r>
    <x v="0"/>
    <x v="6"/>
    <s v="BS1.7"/>
    <x v="1"/>
    <d v="2020-11-17T00:00:00"/>
    <x v="0"/>
    <n v="7766"/>
    <m/>
    <m/>
    <s v="NA"/>
    <n v="1"/>
    <n v="0"/>
    <s v="NA"/>
    <n v="0"/>
    <n v="0"/>
    <n v="0"/>
    <n v="0"/>
    <m/>
    <n v="1"/>
    <m/>
    <m/>
    <m/>
    <m/>
  </r>
  <r>
    <x v="0"/>
    <x v="6"/>
    <s v="BS1.7"/>
    <x v="1"/>
    <d v="2020-11-17T00:00:00"/>
    <x v="5"/>
    <n v="6406"/>
    <s v="rhizome"/>
    <s v="transient"/>
    <s v="NA"/>
    <n v="35"/>
    <n v="0"/>
    <s v="NA"/>
    <n v="0"/>
    <n v="0"/>
    <n v="0"/>
    <n v="0"/>
    <m/>
    <n v="35"/>
    <m/>
    <m/>
    <m/>
    <m/>
  </r>
  <r>
    <x v="0"/>
    <x v="6"/>
    <s v="BS1.7"/>
    <x v="1"/>
    <d v="2020-11-17T00:00:00"/>
    <x v="7"/>
    <n v="5541"/>
    <s v="rhizome"/>
    <s v="non-canopy"/>
    <s v="NA"/>
    <n v="40"/>
    <n v="0"/>
    <s v="NA"/>
    <n v="0"/>
    <n v="0"/>
    <n v="0"/>
    <n v="0"/>
    <m/>
    <n v="40"/>
    <m/>
    <m/>
    <m/>
    <m/>
  </r>
  <r>
    <x v="0"/>
    <x v="6"/>
    <s v="BS1.7"/>
    <x v="1"/>
    <d v="2020-11-17T00:00:00"/>
    <x v="3"/>
    <n v="3174"/>
    <s v="rhizome"/>
    <s v="soil-persistent"/>
    <s v="NA"/>
    <n v="50"/>
    <n v="0"/>
    <s v="NA"/>
    <n v="0"/>
    <n v="10"/>
    <n v="0"/>
    <n v="0"/>
    <m/>
    <n v="60"/>
    <m/>
    <m/>
    <m/>
    <m/>
  </r>
  <r>
    <x v="0"/>
    <x v="6"/>
    <s v="BS1.7"/>
    <x v="1"/>
    <d v="2020-11-17T00:00:00"/>
    <x v="11"/>
    <n v="2852"/>
    <s v="basal"/>
    <s v="soil-persistent"/>
    <s v="NA"/>
    <n v="25"/>
    <n v="0"/>
    <s v="NA"/>
    <n v="0"/>
    <n v="4"/>
    <n v="0"/>
    <n v="0"/>
    <m/>
    <n v="29"/>
    <m/>
    <m/>
    <m/>
    <m/>
  </r>
  <r>
    <x v="0"/>
    <x v="6"/>
    <s v="BS1.7"/>
    <x v="1"/>
    <d v="2020-11-17T00:00:00"/>
    <x v="12"/>
    <n v="2501"/>
    <s v="tussock"/>
    <s v="non-canopy"/>
    <s v="NA"/>
    <n v="30"/>
    <n v="0"/>
    <s v="NA"/>
    <n v="0"/>
    <n v="0"/>
    <n v="0"/>
    <n v="0"/>
    <m/>
    <n v="30"/>
    <m/>
    <m/>
    <m/>
    <m/>
  </r>
  <r>
    <x v="0"/>
    <x v="6"/>
    <s v="BS1.7"/>
    <x v="1"/>
    <d v="2020-11-17T00:00:00"/>
    <x v="14"/>
    <n v="3236"/>
    <s v="tuber"/>
    <s v="non-canopy"/>
    <s v="NA"/>
    <n v="2"/>
    <n v="0"/>
    <s v="NA"/>
    <n v="0"/>
    <n v="0"/>
    <n v="0"/>
    <n v="0"/>
    <m/>
    <n v="2"/>
    <m/>
    <m/>
    <m/>
    <m/>
  </r>
  <r>
    <x v="0"/>
    <x v="6"/>
    <s v="BS1.7"/>
    <x v="1"/>
    <d v="2020-11-17T00:00:00"/>
    <x v="89"/>
    <n v="1161"/>
    <s v="none"/>
    <s v="soil-persistent"/>
    <s v="NA"/>
    <n v="0"/>
    <n v="0"/>
    <s v="NA"/>
    <n v="0"/>
    <n v="8"/>
    <n v="0"/>
    <n v="0"/>
    <m/>
    <n v="8"/>
    <m/>
    <m/>
    <m/>
    <m/>
  </r>
  <r>
    <x v="0"/>
    <x v="6"/>
    <s v="BS1.7"/>
    <x v="1"/>
    <d v="2020-11-17T00:00:00"/>
    <x v="108"/>
    <n v="3033"/>
    <s v="NA"/>
    <s v="soil-persistent"/>
    <s v="NA"/>
    <n v="0"/>
    <n v="0"/>
    <s v="NA"/>
    <n v="0"/>
    <n v="1"/>
    <n v="0"/>
    <n v="0"/>
    <m/>
    <n v="1"/>
    <m/>
    <m/>
    <m/>
    <m/>
  </r>
  <r>
    <x v="0"/>
    <x v="6"/>
    <s v="BS1.7"/>
    <x v="1"/>
    <d v="2020-11-17T00:00:00"/>
    <x v="80"/>
    <n v="2599"/>
    <s v="basal"/>
    <s v="soil-persistent"/>
    <s v="NA"/>
    <n v="1"/>
    <n v="0"/>
    <s v="NA"/>
    <n v="0"/>
    <n v="0"/>
    <n v="0"/>
    <n v="0"/>
    <m/>
    <n v="1"/>
    <m/>
    <m/>
    <m/>
    <m/>
  </r>
  <r>
    <x v="0"/>
    <x v="6"/>
    <s v="BS1.7"/>
    <x v="1"/>
    <d v="2020-11-17T00:00:00"/>
    <x v="109"/>
    <n v="8181"/>
    <s v="rhizome"/>
    <s v="transient"/>
    <s v="NA"/>
    <n v="1"/>
    <n v="0"/>
    <s v="NA"/>
    <n v="1"/>
    <n v="0"/>
    <n v="0"/>
    <n v="0"/>
    <m/>
    <n v="1"/>
    <m/>
    <m/>
    <m/>
    <m/>
  </r>
  <r>
    <x v="0"/>
    <x v="6"/>
    <s v="BS1.7"/>
    <x v="1"/>
    <d v="2020-11-17T00:00:00"/>
    <x v="76"/>
    <n v="5352"/>
    <s v="NA"/>
    <s v="soil-persistent"/>
    <s v="NA"/>
    <n v="0"/>
    <n v="0"/>
    <s v="NA"/>
    <n v="0"/>
    <n v="1"/>
    <n v="0"/>
    <n v="0"/>
    <m/>
    <n v="1"/>
    <m/>
    <m/>
    <m/>
    <m/>
  </r>
  <r>
    <x v="0"/>
    <x v="6"/>
    <s v="BS1.7"/>
    <x v="1"/>
    <d v="2020-11-17T00:00:00"/>
    <x v="73"/>
    <n v="6322"/>
    <s v="tussock"/>
    <s v="non-canopy"/>
    <s v="NA"/>
    <n v="1"/>
    <n v="0"/>
    <s v="NA"/>
    <n v="1"/>
    <n v="0"/>
    <n v="0"/>
    <n v="0"/>
    <s v="re-interpreted as resprout (not recruit) in Apr2021 census"/>
    <n v="1"/>
    <m/>
    <m/>
    <m/>
    <m/>
  </r>
  <r>
    <x v="0"/>
    <x v="7"/>
    <s v="BS1.8"/>
    <x v="1"/>
    <d v="2020-11-17T00:00:00"/>
    <x v="3"/>
    <n v="3174"/>
    <s v="rhizome"/>
    <s v="soil-persistent"/>
    <s v="NA"/>
    <n v="91"/>
    <n v="0"/>
    <s v="NA"/>
    <n v="0"/>
    <n v="15"/>
    <n v="0"/>
    <n v="0"/>
    <m/>
    <n v="106"/>
    <m/>
    <m/>
    <m/>
    <m/>
  </r>
  <r>
    <x v="0"/>
    <x v="7"/>
    <s v="BS1.8"/>
    <x v="1"/>
    <d v="2020-11-17T00:00:00"/>
    <x v="4"/>
    <n v="5738"/>
    <s v="basal"/>
    <s v="soil-persistent"/>
    <s v="NA"/>
    <n v="2"/>
    <n v="0"/>
    <s v="NA"/>
    <n v="0"/>
    <n v="0"/>
    <n v="0"/>
    <n v="0"/>
    <m/>
    <n v="2"/>
    <m/>
    <m/>
    <m/>
    <m/>
  </r>
  <r>
    <x v="0"/>
    <x v="7"/>
    <s v="BS1.8"/>
    <x v="1"/>
    <d v="2020-11-17T00:00:00"/>
    <x v="1"/>
    <n v="3997"/>
    <m/>
    <m/>
    <s v="NA"/>
    <n v="24"/>
    <n v="0"/>
    <s v="NA"/>
    <n v="0"/>
    <n v="30"/>
    <n v="0"/>
    <n v="0"/>
    <m/>
    <n v="54"/>
    <m/>
    <m/>
    <m/>
    <m/>
  </r>
  <r>
    <x v="0"/>
    <x v="7"/>
    <s v="BS1.8"/>
    <x v="1"/>
    <d v="2020-11-17T00:00:00"/>
    <x v="11"/>
    <n v="2852"/>
    <s v="basal"/>
    <s v="soil-persistent"/>
    <s v="NA"/>
    <n v="23"/>
    <n v="0"/>
    <s v="NA"/>
    <n v="0"/>
    <n v="18"/>
    <n v="0"/>
    <n v="0"/>
    <m/>
    <n v="41"/>
    <m/>
    <m/>
    <m/>
    <m/>
  </r>
  <r>
    <x v="0"/>
    <x v="7"/>
    <s v="BS1.8"/>
    <x v="1"/>
    <d v="2020-11-17T00:00:00"/>
    <x v="7"/>
    <n v="5541"/>
    <s v="rhizome"/>
    <s v="non-canopy"/>
    <s v="NA"/>
    <n v="32"/>
    <n v="0"/>
    <s v="NA"/>
    <n v="0"/>
    <n v="0"/>
    <n v="0"/>
    <n v="0"/>
    <m/>
    <n v="32"/>
    <m/>
    <m/>
    <m/>
    <m/>
  </r>
  <r>
    <x v="0"/>
    <x v="7"/>
    <s v="BS1.8"/>
    <x v="1"/>
    <d v="2020-11-17T00:00:00"/>
    <x v="13"/>
    <n v="2508"/>
    <m/>
    <m/>
    <s v="NA"/>
    <n v="32"/>
    <n v="0"/>
    <s v="NA"/>
    <n v="0"/>
    <n v="0"/>
    <n v="0"/>
    <n v="0"/>
    <m/>
    <n v="32"/>
    <m/>
    <m/>
    <m/>
    <m/>
  </r>
  <r>
    <x v="0"/>
    <x v="7"/>
    <s v="BS1.8"/>
    <x v="1"/>
    <d v="2020-11-17T00:00:00"/>
    <x v="12"/>
    <n v="2501"/>
    <m/>
    <m/>
    <s v="NA"/>
    <n v="16"/>
    <n v="0"/>
    <s v="NA"/>
    <n v="0"/>
    <n v="0"/>
    <n v="0"/>
    <n v="0"/>
    <m/>
    <n v="16"/>
    <m/>
    <m/>
    <m/>
    <m/>
  </r>
  <r>
    <x v="0"/>
    <x v="7"/>
    <s v="BS1.8"/>
    <x v="1"/>
    <d v="2020-11-17T00:00:00"/>
    <x v="15"/>
    <n v="3302"/>
    <s v="tussock"/>
    <s v="non-canopy"/>
    <s v="NA"/>
    <n v="5"/>
    <n v="0"/>
    <s v="NA"/>
    <n v="0"/>
    <n v="0"/>
    <n v="0"/>
    <n v="0"/>
    <s v="misID in census1 corrected from P. fragilis to P. longifolia"/>
    <n v="5"/>
    <m/>
    <m/>
    <m/>
    <m/>
  </r>
  <r>
    <x v="0"/>
    <x v="7"/>
    <s v="BS1.8"/>
    <x v="1"/>
    <d v="2020-11-17T00:00:00"/>
    <x v="0"/>
    <n v="7766"/>
    <m/>
    <m/>
    <s v="NA"/>
    <n v="0"/>
    <n v="0"/>
    <s v="NA"/>
    <n v="0"/>
    <n v="0"/>
    <n v="0"/>
    <n v="0"/>
    <s v="none live"/>
    <n v="0"/>
    <m/>
    <m/>
    <m/>
    <m/>
  </r>
  <r>
    <x v="0"/>
    <x v="7"/>
    <s v="BS1.8"/>
    <x v="1"/>
    <d v="2020-11-17T00:00:00"/>
    <x v="80"/>
    <n v="2599"/>
    <s v="basal"/>
    <s v="soil-persistent"/>
    <s v="NA"/>
    <n v="3"/>
    <n v="0"/>
    <s v="NA"/>
    <n v="0"/>
    <n v="0"/>
    <n v="0"/>
    <n v="0"/>
    <m/>
    <n v="3"/>
    <m/>
    <m/>
    <m/>
    <m/>
  </r>
  <r>
    <x v="0"/>
    <x v="7"/>
    <s v="BS1.8"/>
    <x v="1"/>
    <d v="2020-11-17T00:00:00"/>
    <x v="89"/>
    <n v="1161"/>
    <s v="none"/>
    <s v="soil-persistent"/>
    <s v="NA"/>
    <n v="0"/>
    <n v="0"/>
    <s v="NA"/>
    <n v="0"/>
    <n v="7"/>
    <n v="0"/>
    <n v="0"/>
    <m/>
    <n v="7"/>
    <m/>
    <m/>
    <m/>
    <m/>
  </r>
  <r>
    <x v="0"/>
    <x v="7"/>
    <s v="BS1.8"/>
    <x v="1"/>
    <d v="2020-11-17T00:00:00"/>
    <x v="24"/>
    <n v="2561"/>
    <s v="tuber"/>
    <s v="transient"/>
    <s v="NA"/>
    <n v="5"/>
    <n v="0"/>
    <s v="NA"/>
    <n v="0"/>
    <n v="0"/>
    <n v="0"/>
    <n v="0"/>
    <m/>
    <n v="5"/>
    <m/>
    <m/>
    <m/>
    <m/>
  </r>
  <r>
    <x v="0"/>
    <x v="7"/>
    <s v="BS1.8"/>
    <x v="1"/>
    <d v="2020-11-17T00:00:00"/>
    <x v="37"/>
    <n v="2559"/>
    <s v="tuber"/>
    <s v="transient"/>
    <s v="NA"/>
    <n v="1"/>
    <n v="0"/>
    <s v="NA"/>
    <n v="1"/>
    <n v="0"/>
    <n v="0"/>
    <n v="0"/>
    <m/>
    <n v="1"/>
    <m/>
    <m/>
    <m/>
    <m/>
  </r>
  <r>
    <x v="0"/>
    <x v="7"/>
    <s v="BS1.8"/>
    <x v="1"/>
    <d v="2020-11-17T00:00:00"/>
    <x v="14"/>
    <n v="3236"/>
    <s v="tuber"/>
    <s v="non-canopy"/>
    <s v="NA"/>
    <n v="1"/>
    <n v="0"/>
    <s v="NA"/>
    <n v="0"/>
    <n v="0"/>
    <n v="0"/>
    <n v="0"/>
    <m/>
    <n v="1"/>
    <m/>
    <m/>
    <m/>
    <m/>
  </r>
  <r>
    <x v="0"/>
    <x v="7"/>
    <s v="BS1.8"/>
    <x v="1"/>
    <d v="2020-11-17T00:00:00"/>
    <x v="5"/>
    <n v="6406"/>
    <s v="rhizome"/>
    <s v="transient"/>
    <s v="NA"/>
    <n v="44"/>
    <n v="0"/>
    <s v="NA"/>
    <n v="0"/>
    <n v="0"/>
    <n v="0"/>
    <n v="0"/>
    <m/>
    <n v="44"/>
    <m/>
    <m/>
    <m/>
    <m/>
  </r>
  <r>
    <x v="0"/>
    <x v="7"/>
    <s v="BS1.8"/>
    <x v="1"/>
    <d v="2020-11-17T00:00:00"/>
    <x v="111"/>
    <n v="3594"/>
    <s v="basal"/>
    <s v="soil-persistent"/>
    <s v="NA"/>
    <n v="1"/>
    <n v="0"/>
    <s v="NA"/>
    <n v="1"/>
    <n v="0"/>
    <n v="0"/>
    <n v="0"/>
    <m/>
    <n v="1"/>
    <m/>
    <m/>
    <m/>
    <m/>
  </r>
  <r>
    <x v="0"/>
    <x v="7"/>
    <s v="BS1.8"/>
    <x v="1"/>
    <d v="2020-11-17T00:00:00"/>
    <x v="109"/>
    <n v="8181"/>
    <s v="rhizome"/>
    <s v="transient"/>
    <s v="NA"/>
    <n v="1"/>
    <n v="0"/>
    <s v="NA"/>
    <n v="1"/>
    <n v="0"/>
    <n v="0"/>
    <n v="0"/>
    <m/>
    <n v="1"/>
    <m/>
    <m/>
    <m/>
    <m/>
  </r>
  <r>
    <x v="0"/>
    <x v="7"/>
    <s v="BS1.8"/>
    <x v="1"/>
    <d v="2020-11-17T00:00:00"/>
    <x v="76"/>
    <n v="5352"/>
    <s v="none"/>
    <s v="soil-persistent"/>
    <s v="NA"/>
    <n v="0"/>
    <n v="0"/>
    <s v="NA"/>
    <n v="0"/>
    <n v="1"/>
    <n v="0"/>
    <n v="0"/>
    <m/>
    <n v="1"/>
    <m/>
    <m/>
    <m/>
    <m/>
  </r>
  <r>
    <x v="0"/>
    <x v="8"/>
    <s v="BS1.9"/>
    <x v="1"/>
    <d v="2020-11-17T00:00:00"/>
    <x v="9"/>
    <n v="8875"/>
    <m/>
    <m/>
    <s v="NA"/>
    <n v="0"/>
    <n v="0"/>
    <s v="NA"/>
    <n v="0"/>
    <n v="4"/>
    <n v="0"/>
    <n v="0"/>
    <m/>
    <n v="4"/>
    <m/>
    <m/>
    <m/>
    <m/>
  </r>
  <r>
    <x v="0"/>
    <x v="8"/>
    <s v="BS1.9"/>
    <x v="1"/>
    <d v="2020-11-17T00:00:00"/>
    <x v="4"/>
    <n v="5738"/>
    <m/>
    <m/>
    <s v="NA"/>
    <n v="2"/>
    <n v="0"/>
    <s v="NA"/>
    <n v="0"/>
    <n v="0"/>
    <n v="0"/>
    <n v="0"/>
    <s v="possibly 1 slow srouter recorded dead in Mar"/>
    <n v="2"/>
    <m/>
    <m/>
    <m/>
    <m/>
  </r>
  <r>
    <x v="0"/>
    <x v="8"/>
    <s v="BS1.9"/>
    <x v="1"/>
    <d v="2020-11-17T00:00:00"/>
    <x v="7"/>
    <n v="5541"/>
    <m/>
    <m/>
    <s v="NA"/>
    <n v="19"/>
    <n v="0"/>
    <s v="NA"/>
    <n v="0"/>
    <n v="0"/>
    <n v="0"/>
    <n v="0"/>
    <m/>
    <n v="19"/>
    <m/>
    <m/>
    <m/>
    <m/>
  </r>
  <r>
    <x v="0"/>
    <x v="8"/>
    <s v="BS1.9"/>
    <x v="1"/>
    <d v="2020-11-17T00:00:00"/>
    <x v="3"/>
    <n v="3174"/>
    <m/>
    <m/>
    <s v="NA"/>
    <n v="11"/>
    <n v="0"/>
    <s v="NA"/>
    <n v="0"/>
    <n v="1"/>
    <n v="0"/>
    <n v="0"/>
    <m/>
    <n v="12"/>
    <m/>
    <m/>
    <m/>
    <m/>
  </r>
  <r>
    <x v="0"/>
    <x v="8"/>
    <s v="BS1.9"/>
    <x v="1"/>
    <d v="2020-11-17T00:00:00"/>
    <x v="1"/>
    <n v="3997"/>
    <m/>
    <m/>
    <s v="NA"/>
    <n v="23"/>
    <n v="0"/>
    <s v="NA"/>
    <n v="0"/>
    <n v="32"/>
    <n v="0"/>
    <n v="0"/>
    <m/>
    <n v="55"/>
    <m/>
    <m/>
    <m/>
    <m/>
  </r>
  <r>
    <x v="0"/>
    <x v="8"/>
    <s v="BS1.9"/>
    <x v="1"/>
    <d v="2020-11-17T00:00:00"/>
    <x v="12"/>
    <n v="2501"/>
    <m/>
    <m/>
    <s v="NA"/>
    <n v="12"/>
    <n v="0"/>
    <s v="NA"/>
    <n v="0"/>
    <n v="0"/>
    <n v="0"/>
    <n v="0"/>
    <m/>
    <n v="12"/>
    <m/>
    <m/>
    <m/>
    <m/>
  </r>
  <r>
    <x v="0"/>
    <x v="8"/>
    <s v="BS1.9"/>
    <x v="1"/>
    <d v="2020-11-17T00:00:00"/>
    <x v="13"/>
    <n v="2508"/>
    <m/>
    <m/>
    <s v="NA"/>
    <n v="36"/>
    <n v="0"/>
    <s v="NA"/>
    <n v="4"/>
    <n v="0"/>
    <n v="0"/>
    <n v="0"/>
    <m/>
    <n v="36"/>
    <m/>
    <m/>
    <m/>
    <m/>
  </r>
  <r>
    <x v="0"/>
    <x v="8"/>
    <s v="BS1.9"/>
    <x v="1"/>
    <d v="2020-11-17T00:00:00"/>
    <x v="5"/>
    <n v="6406"/>
    <s v="rhizome"/>
    <s v="transient"/>
    <s v="NA"/>
    <n v="12"/>
    <n v="0"/>
    <s v="NA"/>
    <n v="0"/>
    <n v="0"/>
    <n v="0"/>
    <n v="0"/>
    <m/>
    <n v="12"/>
    <m/>
    <m/>
    <m/>
    <m/>
  </r>
  <r>
    <x v="0"/>
    <x v="8"/>
    <s v="BS1.9"/>
    <x v="1"/>
    <d v="2020-11-17T00:00:00"/>
    <x v="89"/>
    <n v="1161"/>
    <s v="none"/>
    <s v="soil-persistent"/>
    <s v="NA"/>
    <n v="0"/>
    <n v="0"/>
    <s v="NA"/>
    <n v="0"/>
    <n v="7"/>
    <n v="0"/>
    <n v="0"/>
    <m/>
    <n v="7"/>
    <m/>
    <m/>
    <m/>
    <m/>
  </r>
  <r>
    <x v="0"/>
    <x v="8"/>
    <s v="BS1.9"/>
    <x v="1"/>
    <d v="2020-11-17T00:00:00"/>
    <x v="109"/>
    <n v="8181"/>
    <s v="rhizome"/>
    <s v="transient"/>
    <s v="NA"/>
    <n v="2"/>
    <n v="0"/>
    <s v="NA"/>
    <n v="2"/>
    <n v="0"/>
    <n v="0"/>
    <n v="0"/>
    <s v="corrected from 0 to 2"/>
    <n v="2"/>
    <m/>
    <m/>
    <m/>
    <m/>
  </r>
  <r>
    <x v="0"/>
    <x v="8"/>
    <s v="BS1.9"/>
    <x v="1"/>
    <d v="2020-11-17T00:00:00"/>
    <x v="11"/>
    <n v="2852"/>
    <s v="basal"/>
    <s v="soil-persistent"/>
    <s v="NA"/>
    <n v="8"/>
    <n v="0"/>
    <s v="NA"/>
    <n v="0"/>
    <n v="3"/>
    <n v="0"/>
    <n v="0"/>
    <m/>
    <n v="11"/>
    <m/>
    <m/>
    <m/>
    <m/>
  </r>
  <r>
    <x v="0"/>
    <x v="8"/>
    <s v="BS1.9"/>
    <x v="1"/>
    <d v="2020-11-17T00:00:00"/>
    <x v="76"/>
    <n v="5352"/>
    <s v="none"/>
    <s v="soil-persistent"/>
    <s v="NA"/>
    <n v="0"/>
    <n v="0"/>
    <s v="NA"/>
    <n v="0"/>
    <n v="2"/>
    <n v="0"/>
    <n v="0"/>
    <m/>
    <n v="2"/>
    <m/>
    <m/>
    <m/>
    <m/>
  </r>
  <r>
    <x v="0"/>
    <x v="8"/>
    <s v="BS1.9"/>
    <x v="1"/>
    <d v="2020-11-17T00:00:00"/>
    <x v="26"/>
    <n v="3243"/>
    <s v="none"/>
    <s v="soil-persistent"/>
    <s v="NA"/>
    <n v="0"/>
    <n v="0"/>
    <s v="NA"/>
    <n v="0"/>
    <n v="2"/>
    <n v="0"/>
    <n v="0"/>
    <m/>
    <n v="2"/>
    <m/>
    <m/>
    <m/>
    <m/>
  </r>
  <r>
    <x v="0"/>
    <x v="9"/>
    <s v="BS1.10"/>
    <x v="1"/>
    <d v="2020-11-17T00:00:00"/>
    <x v="0"/>
    <n v="7766"/>
    <m/>
    <m/>
    <s v="NA"/>
    <n v="2"/>
    <n v="0"/>
    <s v="NA"/>
    <n v="0"/>
    <n v="0"/>
    <n v="0"/>
    <n v="0"/>
    <m/>
    <n v="2"/>
    <m/>
    <m/>
    <m/>
    <m/>
  </r>
  <r>
    <x v="0"/>
    <x v="9"/>
    <s v="BS1.10"/>
    <x v="1"/>
    <d v="2020-11-17T00:00:00"/>
    <x v="1"/>
    <n v="3997"/>
    <m/>
    <m/>
    <s v="NA"/>
    <n v="19"/>
    <n v="0"/>
    <s v="NA"/>
    <n v="0"/>
    <n v="41"/>
    <n v="0"/>
    <n v="0"/>
    <m/>
    <n v="60"/>
    <m/>
    <m/>
    <m/>
    <m/>
  </r>
  <r>
    <x v="0"/>
    <x v="9"/>
    <s v="BS1.10"/>
    <x v="1"/>
    <d v="2020-11-17T00:00:00"/>
    <x v="13"/>
    <n v="2508"/>
    <m/>
    <m/>
    <s v="NA"/>
    <n v="40"/>
    <n v="0"/>
    <s v="NA"/>
    <n v="0"/>
    <n v="0"/>
    <n v="0"/>
    <n v="0"/>
    <m/>
    <n v="40"/>
    <m/>
    <m/>
    <m/>
    <m/>
  </r>
  <r>
    <x v="0"/>
    <x v="9"/>
    <s v="BS1.10"/>
    <x v="1"/>
    <d v="2020-11-17T00:00:00"/>
    <x v="7"/>
    <n v="5541"/>
    <m/>
    <m/>
    <s v="NA"/>
    <n v="10"/>
    <n v="0"/>
    <s v="NA"/>
    <n v="0"/>
    <n v="0"/>
    <n v="0"/>
    <n v="0"/>
    <m/>
    <n v="10"/>
    <m/>
    <m/>
    <m/>
    <m/>
  </r>
  <r>
    <x v="0"/>
    <x v="9"/>
    <s v="BS1.10"/>
    <x v="1"/>
    <d v="2020-11-17T00:00:00"/>
    <x v="9"/>
    <n v="8875"/>
    <m/>
    <m/>
    <s v="NA"/>
    <n v="0"/>
    <n v="0"/>
    <s v="NA"/>
    <n v="0"/>
    <n v="3"/>
    <n v="0"/>
    <n v="0"/>
    <m/>
    <n v="3"/>
    <m/>
    <m/>
    <m/>
    <m/>
  </r>
  <r>
    <x v="0"/>
    <x v="9"/>
    <s v="BS1.10"/>
    <x v="1"/>
    <d v="2020-11-17T00:00:00"/>
    <x v="26"/>
    <n v="3243"/>
    <m/>
    <m/>
    <s v="NA"/>
    <n v="0"/>
    <n v="0"/>
    <s v="NA"/>
    <n v="0"/>
    <n v="8"/>
    <n v="0"/>
    <n v="0"/>
    <m/>
    <n v="8"/>
    <m/>
    <m/>
    <m/>
    <m/>
  </r>
  <r>
    <x v="0"/>
    <x v="9"/>
    <s v="BS1.10"/>
    <x v="1"/>
    <d v="2020-11-17T00:00:00"/>
    <x v="89"/>
    <n v="1161"/>
    <m/>
    <m/>
    <s v="NA"/>
    <n v="0"/>
    <n v="0"/>
    <s v="NA"/>
    <n v="0"/>
    <n v="5"/>
    <n v="0"/>
    <n v="0"/>
    <m/>
    <n v="5"/>
    <m/>
    <m/>
    <m/>
    <m/>
  </r>
  <r>
    <x v="0"/>
    <x v="9"/>
    <s v="BS1.10"/>
    <x v="1"/>
    <d v="2020-11-17T00:00:00"/>
    <x v="5"/>
    <n v="6406"/>
    <m/>
    <m/>
    <s v="NA"/>
    <n v="53"/>
    <n v="0"/>
    <s v="NA"/>
    <n v="0"/>
    <n v="0"/>
    <n v="0"/>
    <n v="0"/>
    <m/>
    <n v="53"/>
    <m/>
    <m/>
    <m/>
    <m/>
  </r>
  <r>
    <x v="0"/>
    <x v="9"/>
    <s v="BS1.10"/>
    <x v="1"/>
    <d v="2020-11-17T00:00:00"/>
    <x v="11"/>
    <n v="2852"/>
    <m/>
    <m/>
    <s v="NA"/>
    <n v="4"/>
    <n v="0"/>
    <s v="NA"/>
    <n v="0"/>
    <n v="0"/>
    <n v="0"/>
    <n v="0"/>
    <m/>
    <n v="4"/>
    <m/>
    <m/>
    <m/>
    <m/>
  </r>
  <r>
    <x v="0"/>
    <x v="9"/>
    <s v="BS1.10"/>
    <x v="1"/>
    <d v="2020-11-17T00:00:00"/>
    <x v="108"/>
    <n v="3033"/>
    <m/>
    <m/>
    <s v="NA"/>
    <n v="0"/>
    <n v="0"/>
    <s v="NA"/>
    <n v="0"/>
    <n v="1"/>
    <n v="0"/>
    <n v="0"/>
    <m/>
    <n v="1"/>
    <m/>
    <m/>
    <m/>
    <m/>
  </r>
  <r>
    <x v="0"/>
    <x v="9"/>
    <s v="BS1.10"/>
    <x v="1"/>
    <d v="2020-11-17T00:00:00"/>
    <x v="15"/>
    <n v="3302"/>
    <s v="tussock"/>
    <s v="non-canopy"/>
    <s v="NA"/>
    <n v="0"/>
    <n v="0"/>
    <s v="NA"/>
    <n v="0"/>
    <n v="1"/>
    <n v="0"/>
    <n v="0"/>
    <s v="misID in census1 corrected from P. fragilis to P. longifolia"/>
    <n v="1"/>
    <m/>
    <m/>
    <m/>
    <m/>
  </r>
  <r>
    <x v="0"/>
    <x v="10"/>
    <s v="BS1.11"/>
    <x v="1"/>
    <d v="2020-11-17T00:00:00"/>
    <x v="4"/>
    <n v="5738"/>
    <m/>
    <m/>
    <s v="NA"/>
    <n v="1"/>
    <n v="0"/>
    <s v="NA"/>
    <n v="0"/>
    <n v="0"/>
    <n v="0"/>
    <n v="0"/>
    <m/>
    <n v="1"/>
    <m/>
    <m/>
    <m/>
    <m/>
  </r>
  <r>
    <x v="0"/>
    <x v="10"/>
    <s v="BS1.11"/>
    <x v="1"/>
    <d v="2020-11-17T00:00:00"/>
    <x v="1"/>
    <n v="3997"/>
    <m/>
    <m/>
    <s v="NA"/>
    <n v="52"/>
    <n v="0"/>
    <s v="NA"/>
    <n v="0"/>
    <n v="47"/>
    <n v="0"/>
    <n v="0"/>
    <m/>
    <n v="99"/>
    <m/>
    <m/>
    <m/>
    <m/>
  </r>
  <r>
    <x v="0"/>
    <x v="10"/>
    <s v="BS1.11"/>
    <x v="1"/>
    <d v="2020-11-17T00:00:00"/>
    <x v="17"/>
    <n v="5532"/>
    <m/>
    <m/>
    <s v="NA"/>
    <n v="3"/>
    <n v="0"/>
    <s v="NA"/>
    <n v="0"/>
    <n v="0"/>
    <n v="0"/>
    <n v="0"/>
    <s v="duplicate record for Lepy scar changed to Empo min"/>
    <n v="3"/>
    <m/>
    <m/>
    <m/>
    <m/>
  </r>
  <r>
    <x v="0"/>
    <x v="10"/>
    <s v="BS1.11"/>
    <x v="1"/>
    <d v="2020-11-17T00:00:00"/>
    <x v="13"/>
    <n v="2508"/>
    <m/>
    <m/>
    <s v="NA"/>
    <n v="27"/>
    <n v="0"/>
    <s v="NA"/>
    <n v="1"/>
    <n v="0"/>
    <n v="0"/>
    <n v="0"/>
    <m/>
    <n v="27"/>
    <m/>
    <m/>
    <m/>
    <m/>
  </r>
  <r>
    <x v="0"/>
    <x v="10"/>
    <s v="BS1.11"/>
    <x v="1"/>
    <d v="2020-11-17T00:00:00"/>
    <x v="12"/>
    <n v="2501"/>
    <m/>
    <m/>
    <s v="NA"/>
    <n v="0"/>
    <n v="0"/>
    <s v="NA"/>
    <n v="0"/>
    <n v="0"/>
    <n v="0"/>
    <n v="0"/>
    <s v="none recorded"/>
    <n v="0"/>
    <m/>
    <m/>
    <m/>
    <m/>
  </r>
  <r>
    <x v="0"/>
    <x v="10"/>
    <s v="BS1.11"/>
    <x v="1"/>
    <d v="2020-11-17T00:00:00"/>
    <x v="112"/>
    <n v="9575"/>
    <m/>
    <m/>
    <s v="NA"/>
    <n v="0"/>
    <n v="0"/>
    <s v="NA"/>
    <n v="0"/>
    <n v="10"/>
    <n v="0"/>
    <n v="0"/>
    <s v="corrected from Conospermum taxifolium to Persoonia recedens based on larger individuals"/>
    <n v="10"/>
    <m/>
    <m/>
    <m/>
    <m/>
  </r>
  <r>
    <x v="0"/>
    <x v="10"/>
    <s v="BS1.11"/>
    <x v="1"/>
    <d v="2020-11-17T00:00:00"/>
    <x v="89"/>
    <n v="1161"/>
    <m/>
    <m/>
    <s v="NA"/>
    <n v="0"/>
    <n v="0"/>
    <s v="NA"/>
    <n v="0"/>
    <n v="4"/>
    <n v="0"/>
    <n v="0"/>
    <m/>
    <n v="4"/>
    <m/>
    <m/>
    <m/>
    <m/>
  </r>
  <r>
    <x v="0"/>
    <x v="10"/>
    <s v="BS1.11"/>
    <x v="1"/>
    <d v="2020-11-17T00:00:00"/>
    <x v="5"/>
    <n v="6406"/>
    <m/>
    <m/>
    <s v="NA"/>
    <n v="9"/>
    <n v="0"/>
    <s v="NA"/>
    <n v="0"/>
    <n v="0"/>
    <n v="0"/>
    <n v="0"/>
    <m/>
    <n v="9"/>
    <m/>
    <m/>
    <m/>
    <m/>
  </r>
  <r>
    <x v="0"/>
    <x v="10"/>
    <s v="BS1.11"/>
    <x v="1"/>
    <d v="2020-11-17T00:00:00"/>
    <x v="3"/>
    <n v="3174"/>
    <m/>
    <m/>
    <s v="NA"/>
    <n v="0"/>
    <n v="0"/>
    <s v="NA"/>
    <n v="0"/>
    <n v="3"/>
    <n v="0"/>
    <n v="0"/>
    <m/>
    <n v="3"/>
    <m/>
    <m/>
    <m/>
    <m/>
  </r>
  <r>
    <x v="0"/>
    <x v="10"/>
    <s v="BS1.11"/>
    <x v="1"/>
    <d v="2020-11-17T00:00:00"/>
    <x v="26"/>
    <n v="3243"/>
    <m/>
    <m/>
    <s v="NA"/>
    <n v="0"/>
    <n v="0"/>
    <s v="NA"/>
    <n v="0"/>
    <n v="6"/>
    <n v="0"/>
    <n v="0"/>
    <m/>
    <n v="6"/>
    <m/>
    <m/>
    <m/>
    <m/>
  </r>
  <r>
    <x v="0"/>
    <x v="10"/>
    <s v="BS1.11"/>
    <x v="1"/>
    <d v="2020-11-17T00:00:00"/>
    <x v="8"/>
    <n v="7993"/>
    <m/>
    <m/>
    <s v="NA"/>
    <n v="1"/>
    <n v="0"/>
    <s v="NA"/>
    <n v="0"/>
    <n v="0"/>
    <n v="0"/>
    <n v="0"/>
    <m/>
    <n v="1"/>
    <m/>
    <m/>
    <m/>
    <m/>
  </r>
  <r>
    <x v="0"/>
    <x v="10"/>
    <s v="BS1.11"/>
    <x v="1"/>
    <d v="2020-11-17T00:00:00"/>
    <x v="7"/>
    <n v="5541"/>
    <m/>
    <m/>
    <s v="NA"/>
    <n v="40"/>
    <n v="0"/>
    <s v="NA"/>
    <n v="0"/>
    <n v="0"/>
    <n v="0"/>
    <n v="0"/>
    <m/>
    <n v="40"/>
    <m/>
    <m/>
    <m/>
    <m/>
  </r>
  <r>
    <x v="0"/>
    <x v="11"/>
    <s v="BS1.12"/>
    <x v="1"/>
    <d v="2020-11-17T00:00:00"/>
    <x v="4"/>
    <n v="5738"/>
    <m/>
    <m/>
    <s v="NA"/>
    <n v="1"/>
    <n v="0"/>
    <s v="NA"/>
    <n v="0"/>
    <n v="0"/>
    <n v="0"/>
    <n v="0"/>
    <m/>
    <n v="1"/>
    <m/>
    <m/>
    <m/>
    <m/>
  </r>
  <r>
    <x v="0"/>
    <x v="11"/>
    <s v="BS1.12"/>
    <x v="1"/>
    <d v="2020-11-17T00:00:00"/>
    <x v="3"/>
    <n v="3174"/>
    <m/>
    <m/>
    <s v="NA"/>
    <n v="4"/>
    <n v="0"/>
    <s v="NA"/>
    <n v="0"/>
    <n v="3"/>
    <n v="0"/>
    <n v="0"/>
    <s v="assumed 3 new seedlings"/>
    <n v="7"/>
    <m/>
    <m/>
    <m/>
    <m/>
  </r>
  <r>
    <x v="0"/>
    <x v="11"/>
    <s v="BS1.12"/>
    <x v="1"/>
    <d v="2020-11-17T00:00:00"/>
    <x v="1"/>
    <n v="3997"/>
    <m/>
    <m/>
    <s v="NA"/>
    <n v="48"/>
    <n v="0"/>
    <s v="NA"/>
    <n v="0"/>
    <n v="12"/>
    <n v="0"/>
    <n v="0"/>
    <m/>
    <n v="60"/>
    <m/>
    <m/>
    <m/>
    <m/>
  </r>
  <r>
    <x v="0"/>
    <x v="11"/>
    <s v="BS1.12"/>
    <x v="1"/>
    <d v="2020-11-17T00:00:00"/>
    <x v="7"/>
    <n v="5541"/>
    <m/>
    <m/>
    <s v="NA"/>
    <n v="19"/>
    <n v="0"/>
    <s v="NA"/>
    <n v="0"/>
    <n v="0"/>
    <n v="0"/>
    <n v="0"/>
    <m/>
    <n v="19"/>
    <m/>
    <m/>
    <m/>
    <m/>
  </r>
  <r>
    <x v="0"/>
    <x v="11"/>
    <s v="BS1.12"/>
    <x v="1"/>
    <d v="2020-11-17T00:00:00"/>
    <x v="12"/>
    <n v="2501"/>
    <m/>
    <m/>
    <s v="NA"/>
    <n v="4"/>
    <n v="0"/>
    <s v="NA"/>
    <n v="0"/>
    <n v="0"/>
    <n v="0"/>
    <n v="0"/>
    <m/>
    <n v="4"/>
    <m/>
    <m/>
    <m/>
    <m/>
  </r>
  <r>
    <x v="0"/>
    <x v="11"/>
    <s v="BS1.12"/>
    <x v="1"/>
    <d v="2020-11-17T00:00:00"/>
    <x v="13"/>
    <n v="2508"/>
    <m/>
    <m/>
    <s v="NA"/>
    <n v="15"/>
    <n v="0"/>
    <s v="NA"/>
    <n v="0"/>
    <n v="0"/>
    <n v="0"/>
    <n v="0"/>
    <m/>
    <n v="15"/>
    <m/>
    <m/>
    <m/>
    <m/>
  </r>
  <r>
    <x v="0"/>
    <x v="11"/>
    <s v="BS1.12"/>
    <x v="1"/>
    <d v="2020-11-17T00:00:00"/>
    <x v="26"/>
    <n v="3243"/>
    <m/>
    <m/>
    <s v="NA"/>
    <n v="0"/>
    <n v="0"/>
    <s v="NA"/>
    <n v="0"/>
    <n v="3"/>
    <n v="0"/>
    <n v="0"/>
    <m/>
    <n v="3"/>
    <m/>
    <m/>
    <m/>
    <m/>
  </r>
  <r>
    <x v="0"/>
    <x v="11"/>
    <s v="BS1.12"/>
    <x v="1"/>
    <d v="2020-11-17T00:00:00"/>
    <x v="34"/>
    <n v="9293"/>
    <s v="rhizome"/>
    <s v="transient"/>
    <s v="NA"/>
    <n v="6"/>
    <n v="0"/>
    <s v="NA"/>
    <n v="0"/>
    <n v="0"/>
    <n v="0"/>
    <n v="0"/>
    <s v="combined 2 entries 3+3"/>
    <n v="6"/>
    <m/>
    <m/>
    <m/>
    <m/>
  </r>
  <r>
    <x v="0"/>
    <x v="11"/>
    <s v="BS1.12"/>
    <x v="1"/>
    <d v="2020-11-17T00:00:00"/>
    <x v="5"/>
    <n v="6406"/>
    <s v="rhizome"/>
    <s v="transient"/>
    <s v="NA"/>
    <n v="3"/>
    <n v="0"/>
    <s v="NA"/>
    <n v="0"/>
    <n v="0"/>
    <n v="0"/>
    <n v="0"/>
    <s v="combined 2 entries 2+1"/>
    <n v="3"/>
    <m/>
    <m/>
    <m/>
    <m/>
  </r>
  <r>
    <x v="0"/>
    <x v="11"/>
    <s v="BS1.12"/>
    <x v="1"/>
    <d v="2020-11-17T00:00:00"/>
    <x v="89"/>
    <n v="1161"/>
    <s v="none"/>
    <s v="soil-persistent"/>
    <s v="NA"/>
    <n v="0"/>
    <n v="0"/>
    <s v="NA"/>
    <n v="0"/>
    <n v="3"/>
    <n v="0"/>
    <n v="0"/>
    <m/>
    <n v="3"/>
    <m/>
    <m/>
    <m/>
    <m/>
  </r>
  <r>
    <x v="0"/>
    <x v="11"/>
    <s v="BS1.12"/>
    <x v="1"/>
    <d v="2020-11-17T00:00:00"/>
    <x v="112"/>
    <n v="9575"/>
    <s v="NA"/>
    <s v="soil-persistent"/>
    <s v="NA"/>
    <n v="0"/>
    <n v="0"/>
    <s v="NA"/>
    <n v="0"/>
    <n v="7"/>
    <n v="0"/>
    <n v="0"/>
    <s v="corrected from Conospermum taxifolium to Persoonia recedens based on larger individuals"/>
    <n v="7"/>
    <m/>
    <m/>
    <m/>
    <m/>
  </r>
  <r>
    <x v="0"/>
    <x v="12"/>
    <s v="BS1.13"/>
    <x v="1"/>
    <d v="2020-11-17T00:00:00"/>
    <x v="6"/>
    <n v="8872"/>
    <m/>
    <m/>
    <s v="NA"/>
    <n v="1"/>
    <n v="0"/>
    <s v="NA"/>
    <n v="1"/>
    <n v="0"/>
    <n v="0"/>
    <n v="0"/>
    <m/>
    <n v="1"/>
    <m/>
    <m/>
    <m/>
    <m/>
  </r>
  <r>
    <x v="0"/>
    <x v="12"/>
    <s v="BS1.13"/>
    <x v="1"/>
    <d v="2020-11-17T00:00:00"/>
    <x v="17"/>
    <n v="5532"/>
    <m/>
    <m/>
    <s v="NA"/>
    <n v="27"/>
    <n v="0"/>
    <s v="NA"/>
    <n v="0"/>
    <n v="0"/>
    <n v="0"/>
    <n v="0"/>
    <m/>
    <n v="27"/>
    <m/>
    <m/>
    <m/>
    <m/>
  </r>
  <r>
    <x v="0"/>
    <x v="12"/>
    <s v="BS1.13"/>
    <x v="1"/>
    <d v="2020-11-17T00:00:00"/>
    <x v="1"/>
    <n v="3997"/>
    <m/>
    <m/>
    <s v="NA"/>
    <n v="37"/>
    <n v="0"/>
    <s v="NA"/>
    <n v="0"/>
    <n v="10"/>
    <n v="0"/>
    <n v="0"/>
    <m/>
    <n v="47"/>
    <m/>
    <m/>
    <m/>
    <m/>
  </r>
  <r>
    <x v="0"/>
    <x v="12"/>
    <s v="BS1.13"/>
    <x v="1"/>
    <d v="2020-11-17T00:00:00"/>
    <x v="4"/>
    <n v="5738"/>
    <m/>
    <m/>
    <s v="NA"/>
    <n v="2"/>
    <n v="0"/>
    <s v="NA"/>
    <n v="0"/>
    <n v="0"/>
    <n v="0"/>
    <n v="0"/>
    <s v="1 live + 2 dead in Mar"/>
    <n v="2"/>
    <m/>
    <m/>
    <m/>
    <m/>
  </r>
  <r>
    <x v="0"/>
    <x v="12"/>
    <s v="BS1.13"/>
    <x v="1"/>
    <d v="2020-11-17T00:00:00"/>
    <x v="12"/>
    <n v="2501"/>
    <m/>
    <m/>
    <s v="NA"/>
    <n v="13"/>
    <n v="0"/>
    <s v="NA"/>
    <n v="0"/>
    <n v="0"/>
    <n v="0"/>
    <n v="0"/>
    <m/>
    <n v="13"/>
    <m/>
    <m/>
    <m/>
    <m/>
  </r>
  <r>
    <x v="0"/>
    <x v="12"/>
    <s v="BS1.13"/>
    <x v="1"/>
    <d v="2020-11-17T00:00:00"/>
    <x v="3"/>
    <n v="3174"/>
    <m/>
    <m/>
    <s v="NA"/>
    <n v="5"/>
    <n v="0"/>
    <s v="NA"/>
    <n v="0"/>
    <n v="0"/>
    <n v="0"/>
    <n v="0"/>
    <m/>
    <n v="5"/>
    <m/>
    <m/>
    <m/>
    <m/>
  </r>
  <r>
    <x v="0"/>
    <x v="12"/>
    <s v="BS1.13"/>
    <x v="1"/>
    <d v="2020-11-17T00:00:00"/>
    <x v="10"/>
    <n v="2469"/>
    <m/>
    <m/>
    <s v="NA"/>
    <n v="1"/>
    <n v="0"/>
    <s v="NA"/>
    <n v="0"/>
    <n v="0"/>
    <n v="0"/>
    <n v="0"/>
    <m/>
    <n v="1"/>
    <m/>
    <m/>
    <m/>
    <m/>
  </r>
  <r>
    <x v="0"/>
    <x v="12"/>
    <s v="BS1.13"/>
    <x v="1"/>
    <d v="2020-11-17T00:00:00"/>
    <x v="89"/>
    <n v="1161"/>
    <m/>
    <m/>
    <s v="NA"/>
    <n v="0"/>
    <n v="0"/>
    <s v="NA"/>
    <n v="0"/>
    <n v="5"/>
    <n v="0"/>
    <n v="0"/>
    <m/>
    <n v="5"/>
    <m/>
    <m/>
    <m/>
    <m/>
  </r>
  <r>
    <x v="0"/>
    <x v="12"/>
    <s v="BS1.13"/>
    <x v="1"/>
    <d v="2020-11-17T00:00:00"/>
    <x v="26"/>
    <n v="3243"/>
    <s v="none"/>
    <s v="soil-persistent"/>
    <s v="NA"/>
    <n v="0"/>
    <n v="0"/>
    <s v="NA"/>
    <n v="0"/>
    <n v="2"/>
    <n v="0"/>
    <n v="0"/>
    <s v="corrected from resprouts to recruits"/>
    <n v="2"/>
    <m/>
    <m/>
    <m/>
    <m/>
  </r>
  <r>
    <x v="0"/>
    <x v="12"/>
    <s v="BS1.13"/>
    <x v="1"/>
    <d v="2020-11-17T00:00:00"/>
    <x v="11"/>
    <n v="2852"/>
    <s v="basal"/>
    <s v="soil-persistent"/>
    <s v="NA"/>
    <n v="5"/>
    <n v="0"/>
    <s v="NA"/>
    <n v="0"/>
    <n v="0"/>
    <n v="0"/>
    <n v="0"/>
    <m/>
    <n v="5"/>
    <m/>
    <m/>
    <m/>
    <m/>
  </r>
  <r>
    <x v="0"/>
    <x v="12"/>
    <s v="BS1.13"/>
    <x v="1"/>
    <d v="2020-11-17T00:00:00"/>
    <x v="8"/>
    <n v="7993"/>
    <m/>
    <m/>
    <s v="NA"/>
    <n v="5"/>
    <n v="0"/>
    <s v="NA"/>
    <n v="0"/>
    <n v="0"/>
    <n v="0"/>
    <n v="0"/>
    <m/>
    <n v="5"/>
    <m/>
    <m/>
    <m/>
    <m/>
  </r>
  <r>
    <x v="0"/>
    <x v="12"/>
    <s v="BS1.13"/>
    <x v="1"/>
    <d v="2020-11-17T00:00:00"/>
    <x v="7"/>
    <n v="5541"/>
    <m/>
    <m/>
    <s v="NA"/>
    <n v="30"/>
    <n v="0"/>
    <s v="NA"/>
    <n v="0"/>
    <n v="0"/>
    <n v="0"/>
    <n v="0"/>
    <m/>
    <n v="30"/>
    <m/>
    <m/>
    <m/>
    <m/>
  </r>
  <r>
    <x v="0"/>
    <x v="13"/>
    <s v="BS1.14"/>
    <x v="1"/>
    <d v="2020-11-17T00:00:00"/>
    <x v="17"/>
    <n v="5532"/>
    <m/>
    <m/>
    <s v="NA"/>
    <n v="20"/>
    <n v="0"/>
    <s v="NA"/>
    <n v="0"/>
    <n v="0"/>
    <n v="0"/>
    <n v="0"/>
    <m/>
    <n v="20"/>
    <m/>
    <m/>
    <m/>
    <m/>
  </r>
  <r>
    <x v="0"/>
    <x v="13"/>
    <s v="BS1.14"/>
    <x v="1"/>
    <d v="2020-11-17T00:00:00"/>
    <x v="1"/>
    <n v="3997"/>
    <m/>
    <m/>
    <s v="NA"/>
    <n v="16"/>
    <n v="0"/>
    <s v="NA"/>
    <n v="0"/>
    <n v="11"/>
    <n v="0"/>
    <n v="0"/>
    <m/>
    <n v="27"/>
    <m/>
    <m/>
    <m/>
    <m/>
  </r>
  <r>
    <x v="0"/>
    <x v="13"/>
    <s v="BS1.14"/>
    <x v="1"/>
    <d v="2020-11-17T00:00:00"/>
    <x v="4"/>
    <n v="5738"/>
    <m/>
    <m/>
    <s v="NA"/>
    <n v="4"/>
    <n v="0"/>
    <s v="NA"/>
    <n v="0"/>
    <n v="0"/>
    <n v="0"/>
    <n v="0"/>
    <m/>
    <n v="4"/>
    <m/>
    <m/>
    <m/>
    <m/>
  </r>
  <r>
    <x v="0"/>
    <x v="13"/>
    <s v="BS1.14"/>
    <x v="1"/>
    <d v="2020-11-17T00:00:00"/>
    <x v="6"/>
    <n v="8872"/>
    <m/>
    <m/>
    <s v="NA"/>
    <n v="0"/>
    <n v="0"/>
    <s v="NA"/>
    <n v="0"/>
    <n v="0"/>
    <n v="0"/>
    <n v="0"/>
    <s v="not found, presumed grazed"/>
    <n v="0"/>
    <m/>
    <m/>
    <m/>
    <m/>
  </r>
  <r>
    <x v="0"/>
    <x v="13"/>
    <s v="BS1.14"/>
    <x v="1"/>
    <d v="2020-11-17T00:00:00"/>
    <x v="8"/>
    <n v="7993"/>
    <m/>
    <m/>
    <s v="NA"/>
    <n v="16"/>
    <n v="0"/>
    <s v="NA"/>
    <n v="0"/>
    <n v="0"/>
    <n v="0"/>
    <n v="0"/>
    <m/>
    <n v="16"/>
    <m/>
    <m/>
    <m/>
    <m/>
  </r>
  <r>
    <x v="0"/>
    <x v="13"/>
    <s v="BS1.14"/>
    <x v="1"/>
    <d v="2020-11-17T00:00:00"/>
    <x v="12"/>
    <n v="2501"/>
    <m/>
    <m/>
    <s v="NA"/>
    <n v="35"/>
    <n v="0"/>
    <s v="NA"/>
    <n v="0"/>
    <n v="0"/>
    <n v="0"/>
    <n v="0"/>
    <m/>
    <n v="35"/>
    <m/>
    <m/>
    <m/>
    <m/>
  </r>
  <r>
    <x v="0"/>
    <x v="13"/>
    <s v="BS1.14"/>
    <x v="1"/>
    <d v="2020-11-17T00:00:00"/>
    <x v="11"/>
    <n v="2852"/>
    <s v="basal"/>
    <s v="soil-persistent"/>
    <s v="NA"/>
    <n v="14"/>
    <n v="0"/>
    <s v="NA"/>
    <n v="0"/>
    <n v="1"/>
    <n v="0"/>
    <n v="0"/>
    <m/>
    <n v="15"/>
    <m/>
    <m/>
    <m/>
    <m/>
  </r>
  <r>
    <x v="0"/>
    <x v="13"/>
    <s v="BS1.14"/>
    <x v="1"/>
    <d v="2020-11-17T00:00:00"/>
    <x v="80"/>
    <n v="2599"/>
    <m/>
    <m/>
    <s v="NA"/>
    <n v="1"/>
    <n v="0"/>
    <s v="NA"/>
    <n v="0"/>
    <n v="0"/>
    <n v="0"/>
    <n v="0"/>
    <m/>
    <n v="1"/>
    <m/>
    <m/>
    <m/>
    <m/>
  </r>
  <r>
    <x v="0"/>
    <x v="13"/>
    <s v="BS1.14"/>
    <x v="1"/>
    <d v="2020-11-17T00:00:00"/>
    <x v="3"/>
    <n v="3174"/>
    <m/>
    <m/>
    <s v="NA"/>
    <n v="0"/>
    <n v="0"/>
    <s v="NA"/>
    <n v="0"/>
    <n v="2"/>
    <n v="0"/>
    <n v="0"/>
    <m/>
    <n v="2"/>
    <m/>
    <m/>
    <m/>
    <m/>
  </r>
  <r>
    <x v="0"/>
    <x v="13"/>
    <s v="BS1.14"/>
    <x v="1"/>
    <d v="2020-11-17T00:00:00"/>
    <x v="110"/>
    <n v="3175"/>
    <m/>
    <m/>
    <s v="NA"/>
    <n v="0"/>
    <n v="0"/>
    <s v="NA"/>
    <n v="0"/>
    <n v="4"/>
    <n v="0"/>
    <n v="0"/>
    <m/>
    <n v="4"/>
    <m/>
    <m/>
    <m/>
    <m/>
  </r>
  <r>
    <x v="0"/>
    <x v="13"/>
    <s v="BS1.14"/>
    <x v="1"/>
    <d v="2020-11-17T00:00:00"/>
    <x v="26"/>
    <n v="3243"/>
    <m/>
    <m/>
    <s v="NA"/>
    <n v="0"/>
    <n v="0"/>
    <s v="NA"/>
    <n v="0"/>
    <n v="3"/>
    <n v="0"/>
    <n v="0"/>
    <m/>
    <n v="3"/>
    <m/>
    <m/>
    <m/>
    <m/>
  </r>
  <r>
    <x v="0"/>
    <x v="13"/>
    <s v="BS1.14"/>
    <x v="1"/>
    <d v="2020-11-17T00:00:00"/>
    <x v="7"/>
    <n v="5541"/>
    <m/>
    <m/>
    <s v="NA"/>
    <n v="33"/>
    <n v="0"/>
    <s v="NA"/>
    <n v="0"/>
    <n v="0"/>
    <n v="0"/>
    <n v="0"/>
    <m/>
    <n v="33"/>
    <m/>
    <m/>
    <m/>
    <m/>
  </r>
  <r>
    <x v="0"/>
    <x v="13"/>
    <s v="BS1.14"/>
    <x v="1"/>
    <d v="2020-11-17T00:00:00"/>
    <x v="48"/>
    <n v="3567"/>
    <s v="tussock"/>
    <s v="non-canopy"/>
    <s v="NA"/>
    <n v="0"/>
    <n v="0"/>
    <s v="NA"/>
    <n v="0"/>
    <n v="1"/>
    <n v="0"/>
    <n v="0"/>
    <m/>
    <n v="1"/>
    <m/>
    <m/>
    <m/>
    <m/>
  </r>
  <r>
    <x v="0"/>
    <x v="13"/>
    <s v="BS1.14"/>
    <x v="1"/>
    <d v="2020-11-17T00:00:00"/>
    <x v="24"/>
    <n v="2561"/>
    <m/>
    <m/>
    <s v="NA"/>
    <n v="0"/>
    <n v="0"/>
    <s v="NA"/>
    <n v="0"/>
    <n v="2"/>
    <n v="0"/>
    <n v="0"/>
    <m/>
    <n v="2"/>
    <m/>
    <m/>
    <m/>
    <m/>
  </r>
  <r>
    <x v="0"/>
    <x v="14"/>
    <s v="BS1.15"/>
    <x v="1"/>
    <d v="2020-11-17T00:00:00"/>
    <x v="1"/>
    <n v="3997"/>
    <m/>
    <m/>
    <s v="NA"/>
    <n v="9"/>
    <n v="0"/>
    <s v="NA"/>
    <n v="0"/>
    <n v="8"/>
    <n v="0"/>
    <n v="0"/>
    <m/>
    <n v="17"/>
    <m/>
    <m/>
    <m/>
    <m/>
  </r>
  <r>
    <x v="0"/>
    <x v="14"/>
    <s v="BS1.15"/>
    <x v="1"/>
    <d v="2020-11-17T00:00:00"/>
    <x v="10"/>
    <n v="2469"/>
    <m/>
    <m/>
    <s v="NA"/>
    <n v="6"/>
    <n v="0"/>
    <s v="NA"/>
    <n v="0"/>
    <n v="0"/>
    <n v="0"/>
    <n v="0"/>
    <m/>
    <n v="6"/>
    <m/>
    <m/>
    <m/>
    <m/>
  </r>
  <r>
    <x v="0"/>
    <x v="14"/>
    <s v="BS1.15"/>
    <x v="1"/>
    <d v="2020-11-17T00:00:00"/>
    <x v="4"/>
    <n v="5738"/>
    <m/>
    <m/>
    <s v="NA"/>
    <n v="5"/>
    <n v="0"/>
    <s v="NA"/>
    <n v="0"/>
    <n v="0"/>
    <n v="0"/>
    <n v="0"/>
    <m/>
    <n v="5"/>
    <m/>
    <m/>
    <m/>
    <m/>
  </r>
  <r>
    <x v="0"/>
    <x v="14"/>
    <s v="BS1.15"/>
    <x v="1"/>
    <d v="2020-11-17T00:00:00"/>
    <x v="0"/>
    <n v="7766"/>
    <m/>
    <m/>
    <s v="NA"/>
    <n v="0"/>
    <n v="0"/>
    <s v="NA"/>
    <n v="0"/>
    <n v="0"/>
    <n v="0"/>
    <n v="0"/>
    <s v="none live"/>
    <n v="0"/>
    <m/>
    <m/>
    <m/>
    <m/>
  </r>
  <r>
    <x v="0"/>
    <x v="14"/>
    <s v="BS1.15"/>
    <x v="1"/>
    <d v="2020-11-17T00:00:00"/>
    <x v="12"/>
    <n v="2501"/>
    <m/>
    <m/>
    <s v="NA"/>
    <n v="14"/>
    <n v="0"/>
    <s v="NA"/>
    <n v="0"/>
    <n v="0"/>
    <n v="0"/>
    <n v="0"/>
    <m/>
    <n v="14"/>
    <m/>
    <m/>
    <m/>
    <m/>
  </r>
  <r>
    <x v="0"/>
    <x v="14"/>
    <s v="BS1.15"/>
    <x v="1"/>
    <d v="2020-11-17T00:00:00"/>
    <x v="8"/>
    <n v="7993"/>
    <m/>
    <m/>
    <s v="NA"/>
    <n v="19"/>
    <n v="0"/>
    <s v="NA"/>
    <n v="0"/>
    <n v="0"/>
    <n v="0"/>
    <n v="0"/>
    <m/>
    <n v="19"/>
    <m/>
    <m/>
    <m/>
    <m/>
  </r>
  <r>
    <x v="0"/>
    <x v="14"/>
    <s v="BS1.15"/>
    <x v="1"/>
    <d v="2020-11-17T00:00:00"/>
    <x v="17"/>
    <n v="5532"/>
    <m/>
    <m/>
    <s v="NA"/>
    <n v="9"/>
    <n v="0"/>
    <s v="NA"/>
    <n v="0"/>
    <n v="0"/>
    <n v="0"/>
    <n v="0"/>
    <m/>
    <n v="9"/>
    <m/>
    <m/>
    <m/>
    <m/>
  </r>
  <r>
    <x v="0"/>
    <x v="14"/>
    <s v="BS1.15"/>
    <x v="1"/>
    <d v="2020-11-17T00:00:00"/>
    <x v="11"/>
    <n v="2852"/>
    <s v="basal"/>
    <s v="soil-persistent"/>
    <s v="NA"/>
    <n v="3"/>
    <n v="0"/>
    <s v="NA"/>
    <n v="0"/>
    <n v="3"/>
    <n v="0"/>
    <n v="0"/>
    <m/>
    <n v="6"/>
    <m/>
    <m/>
    <m/>
    <m/>
  </r>
  <r>
    <x v="0"/>
    <x v="14"/>
    <s v="BS1.15"/>
    <x v="1"/>
    <d v="2020-11-17T00:00:00"/>
    <x v="7"/>
    <n v="5541"/>
    <m/>
    <m/>
    <s v="NA"/>
    <n v="24"/>
    <n v="0"/>
    <s v="NA"/>
    <n v="0"/>
    <n v="0"/>
    <n v="0"/>
    <n v="0"/>
    <m/>
    <n v="24"/>
    <m/>
    <m/>
    <m/>
    <m/>
  </r>
  <r>
    <x v="0"/>
    <x v="14"/>
    <s v="BS1.15"/>
    <x v="1"/>
    <d v="2020-11-17T00:00:00"/>
    <x v="26"/>
    <n v="3243"/>
    <m/>
    <m/>
    <s v="NA"/>
    <n v="0"/>
    <n v="0"/>
    <s v="NA"/>
    <n v="0"/>
    <n v="7"/>
    <n v="0"/>
    <n v="0"/>
    <m/>
    <n v="7"/>
    <m/>
    <m/>
    <m/>
    <m/>
  </r>
  <r>
    <x v="0"/>
    <x v="14"/>
    <s v="BS1.15"/>
    <x v="1"/>
    <d v="2020-11-17T00:00:00"/>
    <x v="9"/>
    <n v="8875"/>
    <s v="NA"/>
    <s v="soil-persistent"/>
    <s v="NA"/>
    <n v="0"/>
    <n v="0"/>
    <s v="NA"/>
    <n v="0"/>
    <n v="1"/>
    <n v="0"/>
    <n v="0"/>
    <m/>
    <n v="1"/>
    <m/>
    <m/>
    <m/>
    <m/>
  </r>
  <r>
    <x v="0"/>
    <x v="15"/>
    <s v="BS1.16"/>
    <x v="1"/>
    <d v="2020-11-17T00:00:00"/>
    <x v="4"/>
    <n v="5738"/>
    <s v="basal"/>
    <s v="soil-persistent"/>
    <s v="NA"/>
    <n v="9"/>
    <n v="0"/>
    <s v="NA"/>
    <n v="0"/>
    <n v="0"/>
    <n v="0"/>
    <n v="0"/>
    <m/>
    <n v="9"/>
    <m/>
    <m/>
    <m/>
    <m/>
  </r>
  <r>
    <x v="0"/>
    <x v="15"/>
    <s v="BS1.16"/>
    <x v="1"/>
    <d v="2020-11-17T00:00:00"/>
    <x v="9"/>
    <n v="8875"/>
    <s v="NA"/>
    <s v="soil-persistent"/>
    <s v="NA"/>
    <n v="0"/>
    <n v="0"/>
    <s v="NA"/>
    <n v="0"/>
    <n v="2"/>
    <n v="0"/>
    <n v="0"/>
    <m/>
    <n v="2"/>
    <m/>
    <m/>
    <m/>
    <m/>
  </r>
  <r>
    <x v="0"/>
    <x v="15"/>
    <s v="BS1.16"/>
    <x v="1"/>
    <d v="2020-11-17T00:00:00"/>
    <x v="6"/>
    <n v="8872"/>
    <m/>
    <m/>
    <s v="NA"/>
    <n v="0"/>
    <n v="0"/>
    <s v="NA"/>
    <n v="0"/>
    <n v="0"/>
    <n v="0"/>
    <n v="0"/>
    <s v="not found, presumed grazed"/>
    <n v="0"/>
    <m/>
    <m/>
    <m/>
    <m/>
  </r>
  <r>
    <x v="0"/>
    <x v="15"/>
    <s v="BS1.16"/>
    <x v="1"/>
    <d v="2020-11-17T00:00:00"/>
    <x v="1"/>
    <n v="3997"/>
    <m/>
    <m/>
    <s v="NA"/>
    <n v="7"/>
    <n v="0"/>
    <s v="NA"/>
    <n v="0"/>
    <n v="0"/>
    <n v="0"/>
    <n v="0"/>
    <m/>
    <n v="7"/>
    <m/>
    <m/>
    <m/>
    <m/>
  </r>
  <r>
    <x v="0"/>
    <x v="15"/>
    <s v="BS1.16"/>
    <x v="1"/>
    <d v="2020-11-17T00:00:00"/>
    <x v="17"/>
    <n v="5532"/>
    <m/>
    <m/>
    <s v="NA"/>
    <n v="12"/>
    <n v="0"/>
    <s v="NA"/>
    <n v="0"/>
    <n v="0"/>
    <n v="0"/>
    <n v="0"/>
    <m/>
    <n v="12"/>
    <m/>
    <m/>
    <m/>
    <m/>
  </r>
  <r>
    <x v="0"/>
    <x v="15"/>
    <s v="BS1.16"/>
    <x v="1"/>
    <d v="2020-11-17T00:00:00"/>
    <x v="8"/>
    <n v="7993"/>
    <m/>
    <m/>
    <s v="NA"/>
    <n v="9"/>
    <n v="0"/>
    <s v="NA"/>
    <n v="0"/>
    <n v="0"/>
    <n v="0"/>
    <n v="0"/>
    <m/>
    <n v="9"/>
    <m/>
    <m/>
    <m/>
    <m/>
  </r>
  <r>
    <x v="0"/>
    <x v="15"/>
    <s v="BS1.16"/>
    <x v="1"/>
    <d v="2020-11-17T00:00:00"/>
    <x v="12"/>
    <n v="2501"/>
    <m/>
    <m/>
    <s v="NA"/>
    <n v="25"/>
    <n v="0"/>
    <s v="NA"/>
    <n v="0"/>
    <n v="0"/>
    <n v="0"/>
    <n v="0"/>
    <m/>
    <n v="25"/>
    <m/>
    <m/>
    <m/>
    <m/>
  </r>
  <r>
    <x v="0"/>
    <x v="15"/>
    <s v="BS1.16"/>
    <x v="1"/>
    <d v="2020-11-17T00:00:00"/>
    <x v="0"/>
    <n v="7766"/>
    <m/>
    <m/>
    <s v="NA"/>
    <n v="0"/>
    <n v="0"/>
    <s v="NA"/>
    <n v="0"/>
    <n v="0"/>
    <n v="0"/>
    <n v="0"/>
    <s v="none live"/>
    <n v="0"/>
    <m/>
    <m/>
    <m/>
    <m/>
  </r>
  <r>
    <x v="0"/>
    <x v="15"/>
    <s v="BS1.16"/>
    <x v="1"/>
    <d v="2020-11-17T00:00:00"/>
    <x v="89"/>
    <n v="1161"/>
    <s v="none"/>
    <s v="soil-persistent"/>
    <s v="NA"/>
    <n v="0"/>
    <n v="0"/>
    <s v="NA"/>
    <n v="0"/>
    <n v="2"/>
    <n v="0"/>
    <n v="0"/>
    <m/>
    <n v="2"/>
    <m/>
    <m/>
    <m/>
    <m/>
  </r>
  <r>
    <x v="0"/>
    <x v="15"/>
    <s v="BS1.16"/>
    <x v="1"/>
    <d v="2020-11-17T00:00:00"/>
    <x v="5"/>
    <n v="6406"/>
    <s v="rhizome"/>
    <s v="transient"/>
    <s v="NA"/>
    <n v="3"/>
    <n v="0"/>
    <s v="NA"/>
    <n v="0"/>
    <n v="0"/>
    <n v="0"/>
    <n v="0"/>
    <m/>
    <n v="3"/>
    <m/>
    <m/>
    <m/>
    <m/>
  </r>
  <r>
    <x v="0"/>
    <x v="15"/>
    <s v="BS1.16"/>
    <x v="1"/>
    <d v="2020-11-17T00:00:00"/>
    <x v="26"/>
    <n v="3243"/>
    <m/>
    <m/>
    <s v="NA"/>
    <n v="0"/>
    <n v="0"/>
    <s v="NA"/>
    <n v="0"/>
    <n v="3"/>
    <n v="0"/>
    <n v="0"/>
    <m/>
    <n v="3"/>
    <m/>
    <m/>
    <m/>
    <m/>
  </r>
  <r>
    <x v="0"/>
    <x v="15"/>
    <s v="BS1.16"/>
    <x v="1"/>
    <d v="2020-11-17T00:00:00"/>
    <x v="11"/>
    <n v="2852"/>
    <s v="basal"/>
    <s v="soil-persistent"/>
    <s v="NA"/>
    <n v="6"/>
    <n v="0"/>
    <s v="NA"/>
    <n v="0"/>
    <n v="2"/>
    <n v="0"/>
    <n v="0"/>
    <m/>
    <n v="8"/>
    <m/>
    <m/>
    <m/>
    <m/>
  </r>
  <r>
    <x v="0"/>
    <x v="15"/>
    <s v="BS1.16"/>
    <x v="1"/>
    <d v="2020-11-17T00:00:00"/>
    <x v="7"/>
    <n v="5541"/>
    <m/>
    <m/>
    <s v="NA"/>
    <n v="18"/>
    <n v="0"/>
    <s v="NA"/>
    <n v="0"/>
    <n v="0"/>
    <n v="0"/>
    <n v="0"/>
    <m/>
    <n v="18"/>
    <m/>
    <m/>
    <m/>
    <m/>
  </r>
  <r>
    <x v="0"/>
    <x v="15"/>
    <s v="BS1.16"/>
    <x v="1"/>
    <d v="2020-11-17T00:00:00"/>
    <x v="33"/>
    <n v="4604"/>
    <s v="tuber"/>
    <s v="transient"/>
    <s v="NA"/>
    <n v="1"/>
    <n v="0"/>
    <s v="NA"/>
    <n v="0"/>
    <n v="0"/>
    <n v="0"/>
    <n v="0"/>
    <m/>
    <n v="1"/>
    <m/>
    <m/>
    <m/>
    <m/>
  </r>
  <r>
    <x v="0"/>
    <x v="15"/>
    <s v="BS1.16"/>
    <x v="1"/>
    <d v="2020-11-17T00:00:00"/>
    <x v="74"/>
    <n v="4947"/>
    <s v="tussock"/>
    <s v="non-canopy"/>
    <s v="NA"/>
    <n v="1"/>
    <n v="0"/>
    <s v="NA"/>
    <n v="0"/>
    <n v="0"/>
    <n v="0"/>
    <n v="0"/>
    <m/>
    <n v="1"/>
    <m/>
    <m/>
    <m/>
    <m/>
  </r>
  <r>
    <x v="0"/>
    <x v="16"/>
    <s v="BS1.17"/>
    <x v="1"/>
    <d v="2020-11-17T00:00:00"/>
    <x v="0"/>
    <n v="7766"/>
    <m/>
    <m/>
    <s v="NA"/>
    <n v="0"/>
    <n v="0"/>
    <s v="NA"/>
    <n v="0"/>
    <n v="0"/>
    <n v="0"/>
    <n v="0"/>
    <s v="none live"/>
    <n v="0"/>
    <m/>
    <m/>
    <m/>
    <m/>
  </r>
  <r>
    <x v="0"/>
    <x v="16"/>
    <s v="BS1.17"/>
    <x v="1"/>
    <d v="2020-11-17T00:00:00"/>
    <x v="4"/>
    <n v="5738"/>
    <m/>
    <m/>
    <s v="NA"/>
    <n v="7"/>
    <n v="0"/>
    <s v="NA"/>
    <n v="0"/>
    <n v="0"/>
    <n v="0"/>
    <n v="0"/>
    <s v="possibly two late sprouters incl in 7"/>
    <n v="7"/>
    <m/>
    <m/>
    <m/>
    <m/>
  </r>
  <r>
    <x v="0"/>
    <x v="16"/>
    <s v="BS1.17"/>
    <x v="1"/>
    <d v="2020-11-17T00:00:00"/>
    <x v="1"/>
    <n v="3997"/>
    <m/>
    <m/>
    <s v="NA"/>
    <n v="10"/>
    <n v="0"/>
    <s v="NA"/>
    <n v="0"/>
    <n v="0"/>
    <n v="0"/>
    <n v="0"/>
    <m/>
    <n v="10"/>
    <m/>
    <m/>
    <m/>
    <m/>
  </r>
  <r>
    <x v="0"/>
    <x v="16"/>
    <s v="BS1.17"/>
    <x v="1"/>
    <d v="2020-11-17T00:00:00"/>
    <x v="12"/>
    <n v="2501"/>
    <m/>
    <m/>
    <s v="NA"/>
    <n v="11"/>
    <n v="0"/>
    <s v="NA"/>
    <n v="0"/>
    <n v="0"/>
    <n v="0"/>
    <n v="0"/>
    <m/>
    <n v="11"/>
    <m/>
    <m/>
    <m/>
    <m/>
  </r>
  <r>
    <x v="0"/>
    <x v="16"/>
    <s v="BS1.17"/>
    <x v="1"/>
    <d v="2020-11-17T00:00:00"/>
    <x v="8"/>
    <n v="7993"/>
    <m/>
    <m/>
    <s v="NA"/>
    <n v="6"/>
    <n v="1"/>
    <s v="NA"/>
    <n v="0"/>
    <n v="0"/>
    <n v="0"/>
    <n v="0"/>
    <m/>
    <n v="6"/>
    <m/>
    <m/>
    <m/>
    <m/>
  </r>
  <r>
    <x v="0"/>
    <x v="16"/>
    <s v="BS1.17"/>
    <x v="1"/>
    <d v="2020-11-17T00:00:00"/>
    <x v="17"/>
    <n v="5532"/>
    <m/>
    <m/>
    <s v="NA"/>
    <n v="13"/>
    <n v="0"/>
    <s v="NA"/>
    <n v="0"/>
    <n v="0"/>
    <n v="0"/>
    <n v="0"/>
    <m/>
    <n v="13"/>
    <m/>
    <m/>
    <m/>
    <m/>
  </r>
  <r>
    <x v="0"/>
    <x v="16"/>
    <s v="BS1.17"/>
    <x v="1"/>
    <d v="2020-11-17T00:00:00"/>
    <x v="16"/>
    <n v="2603"/>
    <m/>
    <m/>
    <s v="NA"/>
    <n v="1"/>
    <n v="0"/>
    <s v="NA"/>
    <n v="0"/>
    <n v="0"/>
    <n v="0"/>
    <n v="0"/>
    <s v="likely one late sprouter from dead count in Mar"/>
    <n v="1"/>
    <m/>
    <m/>
    <m/>
    <m/>
  </r>
  <r>
    <x v="0"/>
    <x v="16"/>
    <s v="BS1.17"/>
    <x v="1"/>
    <d v="2020-11-17T00:00:00"/>
    <x v="10"/>
    <n v="2469"/>
    <m/>
    <m/>
    <s v="NA"/>
    <n v="2"/>
    <n v="0"/>
    <s v="NA"/>
    <n v="0"/>
    <n v="0"/>
    <n v="0"/>
    <n v="0"/>
    <m/>
    <n v="2"/>
    <m/>
    <m/>
    <m/>
    <m/>
  </r>
  <r>
    <x v="0"/>
    <x v="16"/>
    <s v="BS1.17"/>
    <x v="1"/>
    <d v="2020-11-17T00:00:00"/>
    <x v="3"/>
    <n v="3174"/>
    <s v="rhizome"/>
    <s v="soil-persistent"/>
    <s v="NA"/>
    <n v="5"/>
    <n v="0"/>
    <s v="NA"/>
    <n v="0"/>
    <n v="1"/>
    <n v="0"/>
    <n v="0"/>
    <m/>
    <n v="6"/>
    <m/>
    <m/>
    <m/>
    <m/>
  </r>
  <r>
    <x v="0"/>
    <x v="16"/>
    <s v="BS1.17"/>
    <x v="1"/>
    <d v="2020-11-17T00:00:00"/>
    <x v="9"/>
    <n v="8875"/>
    <s v="NA"/>
    <s v="soil-persistent"/>
    <s v="NA"/>
    <n v="0"/>
    <n v="0"/>
    <s v="NA"/>
    <n v="0"/>
    <n v="1"/>
    <n v="0"/>
    <n v="0"/>
    <m/>
    <n v="1"/>
    <m/>
    <m/>
    <m/>
    <m/>
  </r>
  <r>
    <x v="0"/>
    <x v="16"/>
    <s v="BS1.17"/>
    <x v="1"/>
    <d v="2020-11-17T00:00:00"/>
    <x v="26"/>
    <n v="3243"/>
    <s v="none"/>
    <s v="soil-persistent"/>
    <s v="NA"/>
    <n v="0"/>
    <n v="0"/>
    <s v="NA"/>
    <n v="1"/>
    <n v="2"/>
    <n v="0"/>
    <n v="0"/>
    <m/>
    <n v="2"/>
    <m/>
    <m/>
    <m/>
    <m/>
  </r>
  <r>
    <x v="0"/>
    <x v="16"/>
    <s v="BS1.17"/>
    <x v="1"/>
    <d v="2020-11-17T00:00:00"/>
    <x v="7"/>
    <n v="5541"/>
    <m/>
    <m/>
    <s v="NA"/>
    <n v="4"/>
    <n v="0"/>
    <s v="NA"/>
    <n v="0"/>
    <n v="0"/>
    <n v="0"/>
    <n v="0"/>
    <m/>
    <n v="4"/>
    <m/>
    <m/>
    <m/>
    <m/>
  </r>
  <r>
    <x v="0"/>
    <x v="17"/>
    <s v="BS1.18"/>
    <x v="1"/>
    <d v="2020-11-17T00:00:00"/>
    <x v="16"/>
    <n v="2603"/>
    <m/>
    <m/>
    <s v="NA"/>
    <n v="1"/>
    <n v="0"/>
    <s v="NA"/>
    <n v="0"/>
    <n v="0"/>
    <n v="0"/>
    <n v="0"/>
    <m/>
    <n v="1"/>
    <m/>
    <m/>
    <m/>
    <m/>
  </r>
  <r>
    <x v="0"/>
    <x v="17"/>
    <s v="BS1.18"/>
    <x v="1"/>
    <d v="2020-11-17T00:00:00"/>
    <x v="4"/>
    <n v="5738"/>
    <m/>
    <m/>
    <s v="NA"/>
    <n v="2"/>
    <n v="0"/>
    <s v="NA"/>
    <n v="0"/>
    <n v="0"/>
    <n v="0"/>
    <n v="0"/>
    <m/>
    <n v="2"/>
    <m/>
    <m/>
    <m/>
    <m/>
  </r>
  <r>
    <x v="0"/>
    <x v="17"/>
    <s v="BS1.18"/>
    <x v="1"/>
    <d v="2020-11-17T00:00:00"/>
    <x v="10"/>
    <n v="2469"/>
    <m/>
    <m/>
    <s v="NA"/>
    <n v="6"/>
    <n v="0"/>
    <s v="NA"/>
    <n v="0"/>
    <n v="0"/>
    <n v="0"/>
    <n v="0"/>
    <m/>
    <n v="6"/>
    <m/>
    <m/>
    <m/>
    <m/>
  </r>
  <r>
    <x v="0"/>
    <x v="17"/>
    <s v="BS1.18"/>
    <x v="1"/>
    <d v="2020-11-17T00:00:00"/>
    <x v="12"/>
    <n v="2501"/>
    <m/>
    <m/>
    <s v="NA"/>
    <n v="16"/>
    <n v="0"/>
    <s v="NA"/>
    <n v="0"/>
    <n v="0"/>
    <n v="0"/>
    <n v="0"/>
    <m/>
    <n v="16"/>
    <m/>
    <m/>
    <m/>
    <m/>
  </r>
  <r>
    <x v="0"/>
    <x v="17"/>
    <s v="BS1.18"/>
    <x v="1"/>
    <d v="2020-11-17T00:00:00"/>
    <x v="17"/>
    <n v="5532"/>
    <m/>
    <m/>
    <s v="NA"/>
    <n v="3"/>
    <n v="0"/>
    <s v="NA"/>
    <n v="0"/>
    <n v="0"/>
    <n v="0"/>
    <n v="0"/>
    <m/>
    <n v="3"/>
    <m/>
    <m/>
    <m/>
    <m/>
  </r>
  <r>
    <x v="0"/>
    <x v="17"/>
    <s v="BS1.18"/>
    <x v="1"/>
    <d v="2020-11-17T00:00:00"/>
    <x v="8"/>
    <n v="7993"/>
    <m/>
    <m/>
    <s v="NA"/>
    <n v="4"/>
    <n v="0"/>
    <s v="NA"/>
    <n v="0"/>
    <n v="0"/>
    <n v="0"/>
    <n v="0"/>
    <m/>
    <n v="4"/>
    <m/>
    <m/>
    <m/>
    <m/>
  </r>
  <r>
    <x v="0"/>
    <x v="17"/>
    <s v="BS1.18"/>
    <x v="1"/>
    <d v="2020-11-17T00:00:00"/>
    <x v="1"/>
    <n v="3997"/>
    <m/>
    <m/>
    <s v="NA"/>
    <n v="14"/>
    <n v="0"/>
    <s v="NA"/>
    <n v="0"/>
    <n v="0"/>
    <n v="0"/>
    <n v="0"/>
    <m/>
    <n v="14"/>
    <m/>
    <m/>
    <m/>
    <m/>
  </r>
  <r>
    <x v="0"/>
    <x v="17"/>
    <s v="BS1.18"/>
    <x v="1"/>
    <d v="2020-11-17T00:00:00"/>
    <x v="9"/>
    <n v="8875"/>
    <s v="NA"/>
    <s v="soil-persistent"/>
    <s v="NA"/>
    <n v="0"/>
    <n v="0"/>
    <s v="NA"/>
    <n v="0"/>
    <n v="1"/>
    <n v="0"/>
    <n v="0"/>
    <m/>
    <n v="1"/>
    <m/>
    <m/>
    <m/>
    <m/>
  </r>
  <r>
    <x v="0"/>
    <x v="17"/>
    <s v="BS1.18"/>
    <x v="1"/>
    <d v="2020-11-17T00:00:00"/>
    <x v="11"/>
    <n v="2852"/>
    <s v="basal"/>
    <s v="soil-persistent"/>
    <s v="NA"/>
    <n v="2"/>
    <n v="0"/>
    <s v="NA"/>
    <n v="0"/>
    <n v="0"/>
    <n v="0"/>
    <n v="0"/>
    <m/>
    <n v="2"/>
    <m/>
    <m/>
    <m/>
    <m/>
  </r>
  <r>
    <x v="0"/>
    <x v="17"/>
    <s v="BS1.18"/>
    <x v="1"/>
    <d v="2020-11-17T00:00:00"/>
    <x v="26"/>
    <n v="3243"/>
    <s v="none"/>
    <s v="soil-persistent"/>
    <s v="NA"/>
    <n v="0"/>
    <n v="0"/>
    <s v="NA"/>
    <n v="0"/>
    <n v="11"/>
    <n v="0"/>
    <n v="0"/>
    <m/>
    <n v="11"/>
    <m/>
    <m/>
    <m/>
    <m/>
  </r>
  <r>
    <x v="0"/>
    <x v="17"/>
    <s v="BS1.18"/>
    <x v="1"/>
    <d v="2020-11-17T00:00:00"/>
    <x v="110"/>
    <n v="3175"/>
    <m/>
    <m/>
    <s v="NA"/>
    <n v="0"/>
    <n v="0"/>
    <s v="NA"/>
    <n v="0"/>
    <n v="1"/>
    <n v="0"/>
    <n v="0"/>
    <m/>
    <n v="1"/>
    <m/>
    <m/>
    <m/>
    <m/>
  </r>
  <r>
    <x v="0"/>
    <x v="17"/>
    <s v="BS1.18"/>
    <x v="1"/>
    <d v="2020-11-17T00:00:00"/>
    <x v="7"/>
    <n v="5541"/>
    <m/>
    <m/>
    <s v="NA"/>
    <n v="4"/>
    <n v="0"/>
    <s v="NA"/>
    <n v="0"/>
    <n v="0"/>
    <n v="0"/>
    <n v="0"/>
    <m/>
    <n v="4"/>
    <m/>
    <m/>
    <m/>
    <m/>
  </r>
  <r>
    <x v="0"/>
    <x v="18"/>
    <s v="BS1.19"/>
    <x v="1"/>
    <d v="2020-11-17T00:00:00"/>
    <x v="10"/>
    <n v="2469"/>
    <m/>
    <m/>
    <s v="NA"/>
    <n v="7"/>
    <n v="0"/>
    <s v="NA"/>
    <n v="0"/>
    <n v="0"/>
    <n v="0"/>
    <n v="0"/>
    <m/>
    <n v="7"/>
    <m/>
    <m/>
    <m/>
    <m/>
  </r>
  <r>
    <x v="0"/>
    <x v="18"/>
    <s v="BS1.19"/>
    <x v="1"/>
    <d v="2020-11-17T00:00:00"/>
    <x v="9"/>
    <n v="8875"/>
    <m/>
    <m/>
    <s v="NA"/>
    <n v="1"/>
    <n v="0"/>
    <s v="NA"/>
    <n v="0"/>
    <n v="0"/>
    <n v="0"/>
    <n v="0"/>
    <m/>
    <n v="1"/>
    <m/>
    <m/>
    <m/>
    <m/>
  </r>
  <r>
    <x v="0"/>
    <x v="18"/>
    <s v="BS1.19"/>
    <x v="1"/>
    <d v="2020-11-17T00:00:00"/>
    <x v="4"/>
    <n v="5738"/>
    <m/>
    <m/>
    <s v="NA"/>
    <n v="3"/>
    <n v="0"/>
    <s v="NA"/>
    <n v="0"/>
    <n v="0"/>
    <n v="0"/>
    <n v="0"/>
    <m/>
    <n v="3"/>
    <m/>
    <m/>
    <m/>
    <m/>
  </r>
  <r>
    <x v="0"/>
    <x v="18"/>
    <s v="BS1.19"/>
    <x v="1"/>
    <d v="2020-11-17T00:00:00"/>
    <x v="0"/>
    <n v="7766"/>
    <m/>
    <m/>
    <s v="NA"/>
    <n v="0"/>
    <n v="0"/>
    <s v="NA"/>
    <n v="0"/>
    <n v="0"/>
    <n v="0"/>
    <n v="0"/>
    <m/>
    <n v="0"/>
    <m/>
    <m/>
    <m/>
    <m/>
  </r>
  <r>
    <x v="0"/>
    <x v="18"/>
    <s v="BS1.19"/>
    <x v="1"/>
    <d v="2020-11-17T00:00:00"/>
    <x v="1"/>
    <n v="3997"/>
    <m/>
    <m/>
    <s v="NA"/>
    <n v="4"/>
    <n v="0"/>
    <s v="NA"/>
    <n v="0"/>
    <n v="3"/>
    <n v="0"/>
    <n v="0"/>
    <m/>
    <n v="7"/>
    <m/>
    <m/>
    <m/>
    <m/>
  </r>
  <r>
    <x v="0"/>
    <x v="18"/>
    <s v="BS1.19"/>
    <x v="1"/>
    <d v="2020-11-17T00:00:00"/>
    <x v="8"/>
    <n v="7993"/>
    <m/>
    <m/>
    <s v="NA"/>
    <n v="6"/>
    <n v="0"/>
    <s v="NA"/>
    <n v="0"/>
    <n v="0"/>
    <n v="0"/>
    <n v="0"/>
    <m/>
    <n v="6"/>
    <m/>
    <m/>
    <m/>
    <m/>
  </r>
  <r>
    <x v="0"/>
    <x v="18"/>
    <s v="BS1.19"/>
    <x v="1"/>
    <d v="2020-11-17T00:00:00"/>
    <x v="12"/>
    <n v="2501"/>
    <m/>
    <m/>
    <s v="NA"/>
    <n v="11"/>
    <n v="0"/>
    <s v="NA"/>
    <n v="0"/>
    <n v="0"/>
    <n v="0"/>
    <n v="0"/>
    <m/>
    <n v="11"/>
    <m/>
    <m/>
    <m/>
    <m/>
  </r>
  <r>
    <x v="0"/>
    <x v="18"/>
    <s v="BS1.19"/>
    <x v="1"/>
    <d v="2020-11-17T00:00:00"/>
    <x v="17"/>
    <n v="5532"/>
    <m/>
    <m/>
    <s v="NA"/>
    <n v="13"/>
    <n v="0"/>
    <s v="NA"/>
    <n v="0"/>
    <n v="0"/>
    <n v="0"/>
    <n v="0"/>
    <m/>
    <n v="13"/>
    <m/>
    <m/>
    <m/>
    <m/>
  </r>
  <r>
    <x v="0"/>
    <x v="18"/>
    <s v="BS1.19"/>
    <x v="1"/>
    <d v="2020-11-17T00:00:00"/>
    <x v="11"/>
    <n v="2852"/>
    <m/>
    <m/>
    <s v="NA"/>
    <n v="0"/>
    <n v="0"/>
    <s v="NA"/>
    <n v="0"/>
    <n v="2"/>
    <n v="0"/>
    <n v="0"/>
    <m/>
    <n v="2"/>
    <m/>
    <m/>
    <m/>
    <m/>
  </r>
  <r>
    <x v="0"/>
    <x v="18"/>
    <s v="BS1.19"/>
    <x v="1"/>
    <d v="2020-11-17T00:00:00"/>
    <x v="7"/>
    <n v="5541"/>
    <m/>
    <m/>
    <s v="NA"/>
    <n v="3"/>
    <n v="0"/>
    <s v="NA"/>
    <n v="0"/>
    <n v="0"/>
    <n v="0"/>
    <n v="0"/>
    <m/>
    <n v="3"/>
    <m/>
    <m/>
    <m/>
    <m/>
  </r>
  <r>
    <x v="0"/>
    <x v="19"/>
    <s v="BS1.20"/>
    <x v="1"/>
    <d v="2020-11-17T00:00:00"/>
    <x v="9"/>
    <n v="8875"/>
    <m/>
    <m/>
    <s v="NA"/>
    <n v="1"/>
    <n v="0"/>
    <s v="NA"/>
    <n v="0"/>
    <n v="0"/>
    <n v="0"/>
    <n v="0"/>
    <m/>
    <n v="1"/>
    <m/>
    <m/>
    <m/>
    <m/>
  </r>
  <r>
    <x v="0"/>
    <x v="19"/>
    <s v="BS1.20"/>
    <x v="1"/>
    <d v="2020-11-17T00:00:00"/>
    <x v="1"/>
    <n v="3997"/>
    <m/>
    <m/>
    <s v="NA"/>
    <n v="6"/>
    <n v="0"/>
    <s v="NA"/>
    <n v="0"/>
    <n v="0"/>
    <n v="0"/>
    <n v="0"/>
    <m/>
    <n v="6"/>
    <m/>
    <m/>
    <m/>
    <m/>
  </r>
  <r>
    <x v="0"/>
    <x v="19"/>
    <s v="BS1.20"/>
    <x v="1"/>
    <d v="2020-11-17T00:00:00"/>
    <x v="4"/>
    <n v="5738"/>
    <m/>
    <m/>
    <s v="NA"/>
    <n v="4"/>
    <n v="0"/>
    <s v="NA"/>
    <n v="0"/>
    <n v="0"/>
    <n v="0"/>
    <n v="0"/>
    <s v="possibly slow sprouters among 3 dead in Mar"/>
    <n v="4"/>
    <m/>
    <m/>
    <m/>
    <m/>
  </r>
  <r>
    <x v="0"/>
    <x v="19"/>
    <s v="BS1.20"/>
    <x v="1"/>
    <d v="2020-11-17T00:00:00"/>
    <x v="17"/>
    <n v="5532"/>
    <m/>
    <m/>
    <s v="NA"/>
    <n v="17"/>
    <n v="3"/>
    <s v="NA"/>
    <n v="0"/>
    <n v="0"/>
    <n v="0"/>
    <n v="0"/>
    <m/>
    <n v="17"/>
    <m/>
    <m/>
    <m/>
    <m/>
  </r>
  <r>
    <x v="0"/>
    <x v="19"/>
    <s v="BS1.20"/>
    <x v="1"/>
    <d v="2020-11-17T00:00:00"/>
    <x v="12"/>
    <n v="2501"/>
    <m/>
    <m/>
    <s v="NA"/>
    <n v="3"/>
    <n v="1"/>
    <s v="NA"/>
    <n v="0"/>
    <n v="0"/>
    <n v="0"/>
    <n v="0"/>
    <m/>
    <n v="3"/>
    <m/>
    <m/>
    <m/>
    <m/>
  </r>
  <r>
    <x v="0"/>
    <x v="19"/>
    <s v="BS1.20"/>
    <x v="1"/>
    <d v="2020-11-17T00:00:00"/>
    <x v="16"/>
    <n v="2603"/>
    <s v="basal"/>
    <s v="soil-persistent"/>
    <s v="NA"/>
    <n v="1"/>
    <n v="0"/>
    <s v="NA"/>
    <n v="0"/>
    <n v="0"/>
    <n v="0"/>
    <n v="0"/>
    <m/>
    <n v="1"/>
    <m/>
    <m/>
    <m/>
    <m/>
  </r>
  <r>
    <x v="0"/>
    <x v="19"/>
    <s v="BS1.20"/>
    <x v="1"/>
    <d v="2020-11-17T00:00:00"/>
    <x v="10"/>
    <n v="2469"/>
    <s v="rhizome"/>
    <s v="non-canopy"/>
    <s v="NA"/>
    <n v="1"/>
    <n v="0"/>
    <s v="NA"/>
    <n v="0"/>
    <n v="0"/>
    <n v="0"/>
    <n v="0"/>
    <m/>
    <n v="1"/>
    <m/>
    <m/>
    <m/>
    <m/>
  </r>
  <r>
    <x v="0"/>
    <x v="19"/>
    <s v="BS1.20"/>
    <x v="1"/>
    <d v="2020-11-17T00:00:00"/>
    <x v="11"/>
    <n v="2852"/>
    <s v="NA"/>
    <s v="soil-persistent"/>
    <s v="NA"/>
    <n v="0"/>
    <n v="0"/>
    <s v="NA"/>
    <n v="0"/>
    <n v="1"/>
    <n v="0"/>
    <n v="0"/>
    <m/>
    <n v="1"/>
    <m/>
    <m/>
    <m/>
    <m/>
  </r>
  <r>
    <x v="1"/>
    <x v="0"/>
    <s v="BS2.1"/>
    <x v="1"/>
    <d v="2020-11-17T00:00:00"/>
    <x v="1"/>
    <n v="3997"/>
    <m/>
    <m/>
    <m/>
    <n v="2"/>
    <n v="0"/>
    <s v="NA"/>
    <n v="0"/>
    <n v="2"/>
    <n v="0"/>
    <n v="0"/>
    <m/>
    <n v="4"/>
    <m/>
    <m/>
    <m/>
    <m/>
  </r>
  <r>
    <x v="1"/>
    <x v="0"/>
    <s v="BS2.1"/>
    <x v="1"/>
    <d v="2020-11-17T00:00:00"/>
    <x v="17"/>
    <n v="5532"/>
    <m/>
    <m/>
    <m/>
    <n v="16"/>
    <n v="0"/>
    <s v="NA"/>
    <n v="0"/>
    <s v="na"/>
    <s v="NA"/>
    <s v="NA"/>
    <m/>
    <n v="16"/>
    <m/>
    <m/>
    <m/>
    <m/>
  </r>
  <r>
    <x v="1"/>
    <x v="0"/>
    <s v="BS2.1"/>
    <x v="1"/>
    <d v="2020-11-17T00:00:00"/>
    <x v="9"/>
    <n v="8875"/>
    <m/>
    <m/>
    <m/>
    <n v="0"/>
    <n v="0"/>
    <s v="NA"/>
    <n v="0"/>
    <n v="2"/>
    <n v="0"/>
    <n v="0"/>
    <m/>
    <n v="2"/>
    <m/>
    <m/>
    <m/>
    <m/>
  </r>
  <r>
    <x v="1"/>
    <x v="0"/>
    <s v="BS2.1"/>
    <x v="1"/>
    <d v="2020-11-17T00:00:00"/>
    <x v="18"/>
    <n v="2445"/>
    <m/>
    <m/>
    <m/>
    <n v="2"/>
    <n v="0"/>
    <s v="NA"/>
    <n v="0"/>
    <s v="na"/>
    <s v="NA"/>
    <s v="NA"/>
    <m/>
    <n v="2"/>
    <m/>
    <m/>
    <m/>
    <m/>
  </r>
  <r>
    <x v="1"/>
    <x v="0"/>
    <s v="BS2.1"/>
    <x v="1"/>
    <d v="2020-11-17T00:00:00"/>
    <x v="10"/>
    <n v="2469"/>
    <m/>
    <m/>
    <m/>
    <n v="3"/>
    <n v="0"/>
    <s v="NA"/>
    <n v="0"/>
    <s v="na"/>
    <s v="NA"/>
    <s v="NA"/>
    <m/>
    <n v="3"/>
    <m/>
    <m/>
    <m/>
    <m/>
  </r>
  <r>
    <x v="1"/>
    <x v="0"/>
    <s v="BS2.1"/>
    <x v="1"/>
    <d v="2020-11-17T00:00:00"/>
    <x v="2"/>
    <n v="2987"/>
    <m/>
    <m/>
    <m/>
    <n v="2"/>
    <n v="0"/>
    <s v="NA"/>
    <n v="0"/>
    <n v="0"/>
    <n v="0"/>
    <n v="0"/>
    <m/>
    <n v="2"/>
    <m/>
    <m/>
    <m/>
    <m/>
  </r>
  <r>
    <x v="1"/>
    <x v="0"/>
    <s v="BS2.1"/>
    <x v="1"/>
    <d v="2020-11-17T00:00:00"/>
    <x v="19"/>
    <n v="6325"/>
    <m/>
    <m/>
    <m/>
    <n v="1"/>
    <n v="0"/>
    <s v="NA"/>
    <n v="1"/>
    <s v="na"/>
    <s v="NA"/>
    <s v="NA"/>
    <m/>
    <n v="1"/>
    <m/>
    <m/>
    <m/>
    <m/>
  </r>
  <r>
    <x v="1"/>
    <x v="1"/>
    <s v="BS2.2"/>
    <x v="1"/>
    <d v="2020-11-17T00:00:00"/>
    <x v="1"/>
    <n v="3997"/>
    <m/>
    <m/>
    <m/>
    <n v="0"/>
    <n v="0"/>
    <s v="NA"/>
    <n v="0"/>
    <n v="1"/>
    <n v="0"/>
    <n v="0"/>
    <m/>
    <n v="1"/>
    <m/>
    <m/>
    <m/>
    <m/>
  </r>
  <r>
    <x v="1"/>
    <x v="1"/>
    <s v="BS2.2"/>
    <x v="1"/>
    <d v="2020-11-17T00:00:00"/>
    <x v="21"/>
    <n v="1377"/>
    <m/>
    <m/>
    <m/>
    <n v="1"/>
    <n v="0"/>
    <s v="NA"/>
    <n v="1"/>
    <n v="6"/>
    <n v="0"/>
    <n v="0"/>
    <m/>
    <n v="7"/>
    <m/>
    <m/>
    <m/>
    <m/>
  </r>
  <r>
    <x v="1"/>
    <x v="1"/>
    <s v="BS2.2"/>
    <x v="1"/>
    <d v="2020-11-17T00:00:00"/>
    <x v="20"/>
    <n v="2557"/>
    <m/>
    <m/>
    <m/>
    <n v="3"/>
    <n v="0"/>
    <s v="NA"/>
    <n v="0"/>
    <n v="0"/>
    <n v="0"/>
    <n v="0"/>
    <m/>
    <n v="3"/>
    <m/>
    <m/>
    <m/>
    <m/>
  </r>
  <r>
    <x v="1"/>
    <x v="1"/>
    <s v="BS2.2"/>
    <x v="1"/>
    <d v="2020-11-17T00:00:00"/>
    <x v="17"/>
    <n v="5532"/>
    <m/>
    <m/>
    <m/>
    <n v="15"/>
    <n v="0"/>
    <s v="NA"/>
    <n v="0"/>
    <s v="na"/>
    <s v="NA"/>
    <s v="NA"/>
    <m/>
    <n v="15"/>
    <m/>
    <m/>
    <m/>
    <m/>
  </r>
  <r>
    <x v="1"/>
    <x v="1"/>
    <s v="BS2.2"/>
    <x v="1"/>
    <d v="2020-11-17T00:00:00"/>
    <x v="18"/>
    <n v="2445"/>
    <m/>
    <m/>
    <m/>
    <n v="1"/>
    <n v="0"/>
    <s v="NA"/>
    <n v="0"/>
    <s v="na"/>
    <s v="NA"/>
    <s v="NA"/>
    <m/>
    <n v="1"/>
    <m/>
    <m/>
    <m/>
    <m/>
  </r>
  <r>
    <x v="1"/>
    <x v="1"/>
    <s v="BS2.2"/>
    <x v="1"/>
    <d v="2020-11-17T00:00:00"/>
    <x v="10"/>
    <n v="2469"/>
    <m/>
    <m/>
    <m/>
    <n v="7"/>
    <n v="0"/>
    <s v="NA"/>
    <n v="0"/>
    <s v="na"/>
    <s v="NA"/>
    <s v="NA"/>
    <m/>
    <n v="7"/>
    <m/>
    <m/>
    <m/>
    <m/>
  </r>
  <r>
    <x v="1"/>
    <x v="1"/>
    <s v="BS2.2"/>
    <x v="1"/>
    <d v="2020-11-17T00:00:00"/>
    <x v="2"/>
    <n v="2987"/>
    <m/>
    <m/>
    <m/>
    <n v="1"/>
    <n v="0"/>
    <s v="NA"/>
    <n v="0"/>
    <n v="0"/>
    <n v="0"/>
    <n v="0"/>
    <m/>
    <n v="1"/>
    <m/>
    <m/>
    <m/>
    <m/>
  </r>
  <r>
    <x v="1"/>
    <x v="1"/>
    <s v="BS2.2"/>
    <x v="1"/>
    <d v="2020-11-17T00:00:00"/>
    <x v="25"/>
    <n v="2654"/>
    <m/>
    <m/>
    <m/>
    <n v="0"/>
    <n v="0"/>
    <s v="NA"/>
    <n v="0"/>
    <n v="2"/>
    <n v="0"/>
    <n v="0"/>
    <m/>
    <n v="2"/>
    <m/>
    <m/>
    <m/>
    <m/>
  </r>
  <r>
    <x v="1"/>
    <x v="1"/>
    <s v="BS2.2"/>
    <x v="1"/>
    <d v="2020-11-17T00:00:00"/>
    <x v="19"/>
    <n v="6325"/>
    <m/>
    <m/>
    <m/>
    <n v="5"/>
    <n v="0"/>
    <s v="NA"/>
    <n v="0"/>
    <s v="na"/>
    <s v="NA"/>
    <s v="NA"/>
    <m/>
    <n v="5"/>
    <m/>
    <m/>
    <m/>
    <m/>
  </r>
  <r>
    <x v="1"/>
    <x v="2"/>
    <s v="BS2.3"/>
    <x v="1"/>
    <d v="2020-11-17T00:00:00"/>
    <x v="1"/>
    <n v="3997"/>
    <m/>
    <m/>
    <m/>
    <n v="3"/>
    <n v="0"/>
    <s v="NA"/>
    <n v="0"/>
    <n v="9"/>
    <n v="0"/>
    <n v="0"/>
    <m/>
    <n v="12"/>
    <m/>
    <m/>
    <m/>
    <m/>
  </r>
  <r>
    <x v="1"/>
    <x v="2"/>
    <s v="BS2.3"/>
    <x v="1"/>
    <d v="2020-11-17T00:00:00"/>
    <x v="20"/>
    <n v="2557"/>
    <m/>
    <m/>
    <m/>
    <n v="2"/>
    <n v="0"/>
    <s v="NA"/>
    <n v="0"/>
    <n v="0"/>
    <n v="0"/>
    <n v="0"/>
    <m/>
    <n v="2"/>
    <m/>
    <m/>
    <m/>
    <m/>
  </r>
  <r>
    <x v="1"/>
    <x v="2"/>
    <s v="BS2.3"/>
    <x v="1"/>
    <d v="2020-11-17T00:00:00"/>
    <x v="17"/>
    <n v="5532"/>
    <m/>
    <m/>
    <m/>
    <n v="28"/>
    <n v="0"/>
    <s v="NA"/>
    <n v="0"/>
    <s v="na"/>
    <s v="NA"/>
    <s v="NA"/>
    <m/>
    <n v="28"/>
    <m/>
    <m/>
    <m/>
    <m/>
  </r>
  <r>
    <x v="1"/>
    <x v="2"/>
    <s v="BS2.3"/>
    <x v="1"/>
    <d v="2020-11-17T00:00:00"/>
    <x v="23"/>
    <n v="7138"/>
    <m/>
    <m/>
    <m/>
    <n v="1"/>
    <n v="0"/>
    <s v="NA"/>
    <n v="0"/>
    <s v="na"/>
    <s v="NA"/>
    <s v="NA"/>
    <m/>
    <n v="1"/>
    <m/>
    <m/>
    <m/>
    <m/>
  </r>
  <r>
    <x v="1"/>
    <x v="2"/>
    <s v="BS2.3"/>
    <x v="1"/>
    <d v="2020-11-17T00:00:00"/>
    <x v="9"/>
    <n v="8875"/>
    <m/>
    <m/>
    <m/>
    <n v="1"/>
    <n v="0"/>
    <s v="NA"/>
    <n v="0"/>
    <n v="0"/>
    <n v="0"/>
    <n v="0"/>
    <m/>
    <n v="1"/>
    <m/>
    <m/>
    <m/>
    <m/>
  </r>
  <r>
    <x v="1"/>
    <x v="2"/>
    <s v="BS2.3"/>
    <x v="1"/>
    <d v="2020-11-17T00:00:00"/>
    <x v="10"/>
    <n v="2469"/>
    <m/>
    <m/>
    <m/>
    <n v="7"/>
    <n v="0"/>
    <s v="NA"/>
    <n v="0"/>
    <s v="na"/>
    <s v="NA"/>
    <s v="NA"/>
    <m/>
    <n v="7"/>
    <m/>
    <m/>
    <m/>
    <m/>
  </r>
  <r>
    <x v="1"/>
    <x v="2"/>
    <s v="BS2.3"/>
    <x v="1"/>
    <d v="2020-11-17T00:00:00"/>
    <x v="2"/>
    <n v="2987"/>
    <m/>
    <m/>
    <m/>
    <n v="2"/>
    <n v="0"/>
    <s v="NA"/>
    <n v="0"/>
    <n v="0"/>
    <n v="0"/>
    <n v="0"/>
    <m/>
    <n v="2"/>
    <m/>
    <m/>
    <m/>
    <m/>
  </r>
  <r>
    <x v="1"/>
    <x v="2"/>
    <s v="BS2.3"/>
    <x v="1"/>
    <d v="2020-11-17T00:00:00"/>
    <x v="25"/>
    <n v="2654"/>
    <m/>
    <m/>
    <m/>
    <n v="0"/>
    <n v="0"/>
    <s v="NA"/>
    <n v="0"/>
    <n v="2"/>
    <n v="0"/>
    <n v="0"/>
    <m/>
    <n v="2"/>
    <m/>
    <m/>
    <m/>
    <m/>
  </r>
  <r>
    <x v="1"/>
    <x v="2"/>
    <s v="BS2.3"/>
    <x v="1"/>
    <d v="2020-11-17T00:00:00"/>
    <x v="8"/>
    <n v="7993"/>
    <m/>
    <m/>
    <m/>
    <n v="15"/>
    <n v="0"/>
    <s v="NA"/>
    <n v="0"/>
    <s v="na"/>
    <s v="NA"/>
    <s v="NA"/>
    <m/>
    <n v="15"/>
    <m/>
    <m/>
    <m/>
    <m/>
  </r>
  <r>
    <x v="1"/>
    <x v="2"/>
    <s v="BS2.3"/>
    <x v="1"/>
    <d v="2020-11-17T00:00:00"/>
    <x v="19"/>
    <n v="6325"/>
    <m/>
    <m/>
    <m/>
    <n v="8"/>
    <n v="0"/>
    <s v="NA"/>
    <n v="7"/>
    <s v="na"/>
    <s v="NA"/>
    <s v="NA"/>
    <m/>
    <n v="8"/>
    <m/>
    <m/>
    <m/>
    <m/>
  </r>
  <r>
    <x v="1"/>
    <x v="3"/>
    <s v="BS2.4"/>
    <x v="1"/>
    <d v="2020-11-17T00:00:00"/>
    <x v="1"/>
    <n v="3997"/>
    <m/>
    <m/>
    <m/>
    <n v="1"/>
    <n v="0"/>
    <s v="NA"/>
    <n v="0"/>
    <n v="5"/>
    <n v="0"/>
    <n v="0"/>
    <m/>
    <n v="6"/>
    <m/>
    <m/>
    <m/>
    <m/>
  </r>
  <r>
    <x v="1"/>
    <x v="3"/>
    <s v="BS2.4"/>
    <x v="1"/>
    <d v="2020-11-17T00:00:00"/>
    <x v="20"/>
    <n v="2557"/>
    <m/>
    <m/>
    <m/>
    <n v="1"/>
    <n v="0"/>
    <s v="NA"/>
    <n v="0"/>
    <n v="0"/>
    <n v="0"/>
    <n v="0"/>
    <m/>
    <n v="1"/>
    <m/>
    <m/>
    <m/>
    <m/>
  </r>
  <r>
    <x v="1"/>
    <x v="3"/>
    <s v="BS2.4"/>
    <x v="1"/>
    <d v="2020-11-17T00:00:00"/>
    <x v="17"/>
    <n v="5532"/>
    <m/>
    <m/>
    <m/>
    <n v="25"/>
    <n v="0"/>
    <s v="NA"/>
    <n v="0"/>
    <s v="na"/>
    <s v="NA"/>
    <s v="NA"/>
    <m/>
    <n v="25"/>
    <m/>
    <m/>
    <m/>
    <m/>
  </r>
  <r>
    <x v="1"/>
    <x v="3"/>
    <s v="BS2.4"/>
    <x v="1"/>
    <d v="2020-11-17T00:00:00"/>
    <x v="23"/>
    <n v="7138"/>
    <m/>
    <m/>
    <m/>
    <n v="2"/>
    <n v="0"/>
    <s v="NA"/>
    <n v="0"/>
    <s v="na"/>
    <s v="NA"/>
    <s v="NA"/>
    <m/>
    <n v="2"/>
    <m/>
    <m/>
    <m/>
    <m/>
  </r>
  <r>
    <x v="1"/>
    <x v="3"/>
    <s v="BS2.4"/>
    <x v="1"/>
    <d v="2020-11-17T00:00:00"/>
    <x v="9"/>
    <n v="8875"/>
    <m/>
    <m/>
    <m/>
    <n v="0"/>
    <n v="0"/>
    <s v="NA"/>
    <n v="0"/>
    <n v="1"/>
    <n v="0"/>
    <n v="0"/>
    <m/>
    <n v="1"/>
    <m/>
    <m/>
    <m/>
    <m/>
  </r>
  <r>
    <x v="1"/>
    <x v="3"/>
    <s v="BS2.4"/>
    <x v="1"/>
    <d v="2020-11-17T00:00:00"/>
    <x v="18"/>
    <n v="2445"/>
    <m/>
    <m/>
    <m/>
    <n v="3"/>
    <n v="0"/>
    <s v="NA"/>
    <n v="0"/>
    <s v="na"/>
    <s v="NA"/>
    <s v="NA"/>
    <m/>
    <n v="3"/>
    <m/>
    <m/>
    <m/>
    <m/>
  </r>
  <r>
    <x v="1"/>
    <x v="3"/>
    <s v="BS2.4"/>
    <x v="1"/>
    <d v="2020-11-17T00:00:00"/>
    <x v="10"/>
    <n v="2469"/>
    <m/>
    <m/>
    <m/>
    <n v="2"/>
    <n v="0"/>
    <s v="NA"/>
    <n v="0"/>
    <s v="na"/>
    <s v="NA"/>
    <s v="NA"/>
    <m/>
    <n v="2"/>
    <m/>
    <m/>
    <m/>
    <m/>
  </r>
  <r>
    <x v="1"/>
    <x v="3"/>
    <s v="BS2.4"/>
    <x v="1"/>
    <d v="2020-11-17T00:00:00"/>
    <x v="2"/>
    <n v="2987"/>
    <m/>
    <m/>
    <m/>
    <n v="0"/>
    <n v="0"/>
    <s v="NA"/>
    <n v="0"/>
    <n v="1"/>
    <n v="0"/>
    <n v="0"/>
    <m/>
    <n v="1"/>
    <m/>
    <m/>
    <m/>
    <m/>
  </r>
  <r>
    <x v="1"/>
    <x v="3"/>
    <s v="BS2.4"/>
    <x v="1"/>
    <d v="2020-11-17T00:00:00"/>
    <x v="25"/>
    <n v="2654"/>
    <m/>
    <m/>
    <m/>
    <n v="0"/>
    <n v="0"/>
    <s v="NA"/>
    <n v="0"/>
    <n v="4"/>
    <n v="0"/>
    <n v="0"/>
    <m/>
    <n v="4"/>
    <m/>
    <m/>
    <m/>
    <m/>
  </r>
  <r>
    <x v="1"/>
    <x v="3"/>
    <s v="BS2.4"/>
    <x v="1"/>
    <d v="2020-11-17T00:00:00"/>
    <x v="8"/>
    <n v="7993"/>
    <m/>
    <m/>
    <m/>
    <n v="0"/>
    <n v="0"/>
    <s v="NA"/>
    <n v="0"/>
    <n v="16"/>
    <n v="0"/>
    <n v="0"/>
    <m/>
    <n v="16"/>
    <m/>
    <m/>
    <m/>
    <m/>
  </r>
  <r>
    <x v="1"/>
    <x v="3"/>
    <s v="BS2.4"/>
    <x v="1"/>
    <d v="2020-11-17T00:00:00"/>
    <x v="19"/>
    <n v="6325"/>
    <m/>
    <m/>
    <m/>
    <n v="10"/>
    <n v="0"/>
    <s v="NA"/>
    <n v="7"/>
    <s v="na"/>
    <s v="NA"/>
    <s v="NA"/>
    <m/>
    <n v="10"/>
    <m/>
    <m/>
    <m/>
    <m/>
  </r>
  <r>
    <x v="1"/>
    <x v="4"/>
    <s v="BS2.5"/>
    <x v="1"/>
    <d v="2020-11-17T00:00:00"/>
    <x v="1"/>
    <n v="3997"/>
    <m/>
    <m/>
    <m/>
    <n v="0"/>
    <n v="0"/>
    <s v="NA"/>
    <n v="0"/>
    <n v="2"/>
    <n v="0"/>
    <n v="0"/>
    <m/>
    <n v="2"/>
    <m/>
    <m/>
    <m/>
    <m/>
  </r>
  <r>
    <x v="1"/>
    <x v="4"/>
    <s v="BS2.5"/>
    <x v="1"/>
    <d v="2020-11-17T00:00:00"/>
    <x v="20"/>
    <n v="2557"/>
    <m/>
    <m/>
    <m/>
    <n v="1"/>
    <n v="0"/>
    <s v="NA"/>
    <n v="0"/>
    <n v="0"/>
    <n v="0"/>
    <n v="0"/>
    <m/>
    <n v="1"/>
    <m/>
    <m/>
    <m/>
    <m/>
  </r>
  <r>
    <x v="1"/>
    <x v="4"/>
    <s v="BS2.5"/>
    <x v="1"/>
    <d v="2020-11-17T00:00:00"/>
    <x v="17"/>
    <n v="5532"/>
    <m/>
    <m/>
    <m/>
    <n v="25"/>
    <n v="0"/>
    <s v="NA"/>
    <n v="0"/>
    <s v="na"/>
    <s v="NA"/>
    <s v="NA"/>
    <m/>
    <n v="25"/>
    <m/>
    <m/>
    <m/>
    <m/>
  </r>
  <r>
    <x v="1"/>
    <x v="4"/>
    <s v="BS2.5"/>
    <x v="1"/>
    <d v="2020-11-17T00:00:00"/>
    <x v="23"/>
    <n v="7138"/>
    <m/>
    <m/>
    <m/>
    <n v="15"/>
    <n v="0"/>
    <s v="NA"/>
    <n v="0"/>
    <s v="na"/>
    <s v="NA"/>
    <s v="NA"/>
    <m/>
    <n v="15"/>
    <m/>
    <m/>
    <m/>
    <m/>
  </r>
  <r>
    <x v="1"/>
    <x v="4"/>
    <s v="BS2.5"/>
    <x v="1"/>
    <d v="2020-11-17T00:00:00"/>
    <x v="9"/>
    <n v="8875"/>
    <m/>
    <m/>
    <m/>
    <n v="0"/>
    <n v="0"/>
    <s v="NA"/>
    <n v="0"/>
    <n v="1"/>
    <n v="0"/>
    <n v="0"/>
    <m/>
    <n v="1"/>
    <m/>
    <m/>
    <m/>
    <m/>
  </r>
  <r>
    <x v="1"/>
    <x v="4"/>
    <s v="BS2.5"/>
    <x v="1"/>
    <d v="2020-11-17T00:00:00"/>
    <x v="18"/>
    <n v="2445"/>
    <m/>
    <m/>
    <m/>
    <n v="4"/>
    <n v="0"/>
    <s v="NA"/>
    <n v="0"/>
    <s v="na"/>
    <s v="NA"/>
    <s v="NA"/>
    <m/>
    <n v="4"/>
    <m/>
    <m/>
    <m/>
    <m/>
  </r>
  <r>
    <x v="1"/>
    <x v="4"/>
    <s v="BS2.5"/>
    <x v="1"/>
    <d v="2020-11-17T00:00:00"/>
    <x v="0"/>
    <n v="7766"/>
    <m/>
    <m/>
    <m/>
    <n v="1"/>
    <n v="1"/>
    <s v="NA"/>
    <n v="0"/>
    <n v="0"/>
    <n v="0"/>
    <n v="0"/>
    <m/>
    <n v="1"/>
    <m/>
    <m/>
    <m/>
    <m/>
  </r>
  <r>
    <x v="1"/>
    <x v="4"/>
    <s v="BS2.5"/>
    <x v="1"/>
    <d v="2020-11-17T00:00:00"/>
    <x v="25"/>
    <n v="2654"/>
    <m/>
    <m/>
    <m/>
    <n v="0"/>
    <n v="0"/>
    <s v="NA"/>
    <n v="0"/>
    <n v="2"/>
    <n v="0"/>
    <n v="0"/>
    <m/>
    <n v="2"/>
    <m/>
    <m/>
    <m/>
    <m/>
  </r>
  <r>
    <x v="1"/>
    <x v="4"/>
    <s v="BS2.5"/>
    <x v="1"/>
    <d v="2020-11-17T00:00:00"/>
    <x v="8"/>
    <n v="7993"/>
    <m/>
    <m/>
    <m/>
    <n v="3"/>
    <n v="0"/>
    <s v="NA"/>
    <n v="0"/>
    <s v="na"/>
    <s v="NA"/>
    <s v="NA"/>
    <m/>
    <n v="3"/>
    <m/>
    <m/>
    <m/>
    <m/>
  </r>
  <r>
    <x v="1"/>
    <x v="4"/>
    <s v="BS2.5"/>
    <x v="1"/>
    <d v="2020-11-17T00:00:00"/>
    <x v="19"/>
    <n v="6325"/>
    <m/>
    <m/>
    <m/>
    <n v="6"/>
    <n v="0"/>
    <s v="NA"/>
    <n v="6"/>
    <s v="na"/>
    <s v="NA"/>
    <s v="NA"/>
    <m/>
    <n v="6"/>
    <m/>
    <m/>
    <m/>
    <m/>
  </r>
  <r>
    <x v="1"/>
    <x v="5"/>
    <s v="BS2.6"/>
    <x v="1"/>
    <d v="2020-11-17T00:00:00"/>
    <x v="1"/>
    <n v="3997"/>
    <m/>
    <m/>
    <m/>
    <n v="2"/>
    <n v="0"/>
    <s v="NA"/>
    <n v="0"/>
    <n v="0"/>
    <n v="0"/>
    <n v="0"/>
    <m/>
    <n v="2"/>
    <m/>
    <m/>
    <m/>
    <m/>
  </r>
  <r>
    <x v="1"/>
    <x v="5"/>
    <s v="BS2.6"/>
    <x v="1"/>
    <d v="2020-11-17T00:00:00"/>
    <x v="17"/>
    <n v="5532"/>
    <m/>
    <m/>
    <m/>
    <n v="12"/>
    <n v="0"/>
    <s v="NA"/>
    <n v="0"/>
    <s v="na"/>
    <s v="NA"/>
    <s v="NA"/>
    <m/>
    <n v="12"/>
    <m/>
    <m/>
    <m/>
    <m/>
  </r>
  <r>
    <x v="1"/>
    <x v="5"/>
    <s v="BS2.6"/>
    <x v="1"/>
    <d v="2020-11-17T00:00:00"/>
    <x v="70"/>
    <s v="EUCA"/>
    <m/>
    <m/>
    <m/>
    <n v="0"/>
    <n v="0"/>
    <s v="NA"/>
    <n v="0"/>
    <n v="1"/>
    <n v="0"/>
    <n v="0"/>
    <s v="dicotyledons only"/>
    <n v="1"/>
    <m/>
    <m/>
    <m/>
    <m/>
  </r>
  <r>
    <x v="1"/>
    <x v="5"/>
    <s v="BS2.6"/>
    <x v="1"/>
    <d v="2020-11-17T00:00:00"/>
    <x v="23"/>
    <n v="7138"/>
    <m/>
    <m/>
    <m/>
    <n v="6"/>
    <n v="0"/>
    <s v="NA"/>
    <n v="0"/>
    <s v="na"/>
    <s v="NA"/>
    <s v="NA"/>
    <m/>
    <n v="6"/>
    <m/>
    <m/>
    <m/>
    <m/>
  </r>
  <r>
    <x v="1"/>
    <x v="5"/>
    <s v="BS2.6"/>
    <x v="1"/>
    <d v="2020-11-17T00:00:00"/>
    <x v="18"/>
    <n v="2445"/>
    <m/>
    <m/>
    <m/>
    <n v="5"/>
    <n v="0"/>
    <s v="NA"/>
    <n v="0"/>
    <s v="na"/>
    <s v="NA"/>
    <s v="NA"/>
    <m/>
    <n v="5"/>
    <m/>
    <m/>
    <m/>
    <m/>
  </r>
  <r>
    <x v="1"/>
    <x v="5"/>
    <s v="BS2.6"/>
    <x v="1"/>
    <d v="2020-11-17T00:00:00"/>
    <x v="10"/>
    <n v="2469"/>
    <m/>
    <m/>
    <m/>
    <n v="3"/>
    <n v="0"/>
    <s v="NA"/>
    <n v="0"/>
    <s v="na"/>
    <s v="NA"/>
    <s v="NA"/>
    <m/>
    <n v="3"/>
    <m/>
    <m/>
    <m/>
    <m/>
  </r>
  <r>
    <x v="1"/>
    <x v="5"/>
    <s v="BS2.6"/>
    <x v="1"/>
    <d v="2020-11-17T00:00:00"/>
    <x v="0"/>
    <n v="7766"/>
    <m/>
    <m/>
    <m/>
    <n v="1"/>
    <n v="0"/>
    <s v="NA"/>
    <n v="0"/>
    <n v="0"/>
    <n v="0"/>
    <n v="0"/>
    <m/>
    <n v="1"/>
    <m/>
    <m/>
    <m/>
    <m/>
  </r>
  <r>
    <x v="1"/>
    <x v="5"/>
    <s v="BS2.6"/>
    <x v="1"/>
    <d v="2020-11-17T00:00:00"/>
    <x v="25"/>
    <n v="2654"/>
    <m/>
    <m/>
    <m/>
    <n v="0"/>
    <n v="0"/>
    <s v="NA"/>
    <n v="0"/>
    <n v="5"/>
    <n v="0"/>
    <n v="0"/>
    <m/>
    <n v="5"/>
    <m/>
    <m/>
    <m/>
    <m/>
  </r>
  <r>
    <x v="1"/>
    <x v="5"/>
    <s v="BS2.6"/>
    <x v="1"/>
    <d v="2020-11-17T00:00:00"/>
    <x v="19"/>
    <n v="6325"/>
    <m/>
    <m/>
    <m/>
    <n v="8"/>
    <n v="0"/>
    <s v="NA"/>
    <n v="4"/>
    <s v="na"/>
    <s v="NA"/>
    <s v="NA"/>
    <m/>
    <n v="8"/>
    <m/>
    <m/>
    <m/>
    <m/>
  </r>
  <r>
    <x v="1"/>
    <x v="6"/>
    <s v="BS2.7"/>
    <x v="1"/>
    <d v="2020-11-17T00:00:00"/>
    <x v="1"/>
    <n v="3997"/>
    <m/>
    <m/>
    <m/>
    <n v="1"/>
    <n v="0"/>
    <s v="NA"/>
    <n v="0"/>
    <n v="1"/>
    <n v="0"/>
    <n v="0"/>
    <m/>
    <n v="2"/>
    <m/>
    <m/>
    <m/>
    <m/>
  </r>
  <r>
    <x v="1"/>
    <x v="6"/>
    <s v="BS2.7"/>
    <x v="1"/>
    <d v="2020-11-17T00:00:00"/>
    <x v="17"/>
    <n v="5532"/>
    <m/>
    <m/>
    <m/>
    <n v="8"/>
    <n v="0"/>
    <s v="NA"/>
    <n v="0"/>
    <s v="na"/>
    <s v="NA"/>
    <s v="NA"/>
    <m/>
    <n v="8"/>
    <m/>
    <m/>
    <m/>
    <m/>
  </r>
  <r>
    <x v="1"/>
    <x v="6"/>
    <s v="BS2.7"/>
    <x v="1"/>
    <d v="2020-11-17T00:00:00"/>
    <x v="23"/>
    <n v="7138"/>
    <m/>
    <m/>
    <m/>
    <n v="6"/>
    <n v="0"/>
    <s v="NA"/>
    <n v="0"/>
    <s v="na"/>
    <s v="NA"/>
    <s v="NA"/>
    <m/>
    <n v="6"/>
    <m/>
    <m/>
    <m/>
    <m/>
  </r>
  <r>
    <x v="1"/>
    <x v="6"/>
    <s v="BS2.7"/>
    <x v="1"/>
    <d v="2020-11-17T00:00:00"/>
    <x v="18"/>
    <n v="2445"/>
    <m/>
    <m/>
    <m/>
    <n v="5"/>
    <n v="0"/>
    <s v="NA"/>
    <n v="0"/>
    <s v="na"/>
    <s v="NA"/>
    <s v="NA"/>
    <m/>
    <n v="5"/>
    <m/>
    <m/>
    <m/>
    <m/>
  </r>
  <r>
    <x v="1"/>
    <x v="6"/>
    <s v="BS2.7"/>
    <x v="1"/>
    <d v="2020-11-17T00:00:00"/>
    <x v="10"/>
    <n v="2469"/>
    <m/>
    <m/>
    <m/>
    <n v="1"/>
    <n v="0"/>
    <s v="NA"/>
    <n v="0"/>
    <s v="na"/>
    <s v="NA"/>
    <s v="NA"/>
    <m/>
    <n v="1"/>
    <m/>
    <m/>
    <m/>
    <m/>
  </r>
  <r>
    <x v="1"/>
    <x v="6"/>
    <s v="BS2.7"/>
    <x v="1"/>
    <d v="2020-11-17T00:00:00"/>
    <x v="19"/>
    <n v="6325"/>
    <m/>
    <m/>
    <m/>
    <n v="14"/>
    <n v="0"/>
    <s v="NA"/>
    <n v="10"/>
    <s v="na"/>
    <s v="NA"/>
    <s v="NA"/>
    <m/>
    <n v="14"/>
    <m/>
    <m/>
    <m/>
    <m/>
  </r>
  <r>
    <x v="1"/>
    <x v="7"/>
    <s v="BS2.8"/>
    <x v="1"/>
    <d v="2020-11-17T00:00:00"/>
    <x v="1"/>
    <n v="3997"/>
    <m/>
    <m/>
    <m/>
    <n v="3"/>
    <n v="0"/>
    <s v="NA"/>
    <n v="0"/>
    <n v="0"/>
    <n v="0"/>
    <n v="0"/>
    <m/>
    <n v="3"/>
    <m/>
    <m/>
    <m/>
    <m/>
  </r>
  <r>
    <x v="1"/>
    <x v="7"/>
    <s v="BS2.8"/>
    <x v="1"/>
    <d v="2020-11-17T00:00:00"/>
    <x v="20"/>
    <n v="2557"/>
    <m/>
    <m/>
    <m/>
    <n v="2"/>
    <n v="0"/>
    <s v="NA"/>
    <n v="0"/>
    <n v="0"/>
    <n v="0"/>
    <n v="0"/>
    <m/>
    <n v="2"/>
    <m/>
    <m/>
    <m/>
    <m/>
  </r>
  <r>
    <x v="1"/>
    <x v="7"/>
    <s v="BS2.8"/>
    <x v="1"/>
    <d v="2020-11-17T00:00:00"/>
    <x v="17"/>
    <n v="5532"/>
    <m/>
    <m/>
    <m/>
    <n v="6"/>
    <n v="0"/>
    <s v="NA"/>
    <n v="0"/>
    <s v="na"/>
    <s v="NA"/>
    <s v="NA"/>
    <m/>
    <n v="6"/>
    <m/>
    <m/>
    <m/>
    <m/>
  </r>
  <r>
    <x v="1"/>
    <x v="7"/>
    <s v="BS2.8"/>
    <x v="1"/>
    <d v="2020-11-17T00:00:00"/>
    <x v="23"/>
    <n v="7138"/>
    <m/>
    <m/>
    <m/>
    <n v="2"/>
    <n v="0"/>
    <s v="NA"/>
    <n v="0"/>
    <s v="na"/>
    <s v="NA"/>
    <s v="NA"/>
    <m/>
    <n v="2"/>
    <m/>
    <m/>
    <m/>
    <m/>
  </r>
  <r>
    <x v="1"/>
    <x v="7"/>
    <s v="BS2.8"/>
    <x v="1"/>
    <d v="2020-11-17T00:00:00"/>
    <x v="9"/>
    <n v="8875"/>
    <m/>
    <m/>
    <m/>
    <n v="0"/>
    <n v="0"/>
    <s v="NA"/>
    <n v="0"/>
    <n v="2"/>
    <n v="0"/>
    <n v="0"/>
    <m/>
    <n v="2"/>
    <m/>
    <m/>
    <m/>
    <m/>
  </r>
  <r>
    <x v="1"/>
    <x v="7"/>
    <s v="BS2.8"/>
    <x v="1"/>
    <d v="2020-11-17T00:00:00"/>
    <x v="18"/>
    <n v="2445"/>
    <m/>
    <m/>
    <m/>
    <n v="3"/>
    <n v="0"/>
    <s v="NA"/>
    <n v="0"/>
    <s v="na"/>
    <s v="NA"/>
    <s v="NA"/>
    <m/>
    <n v="3"/>
    <m/>
    <m/>
    <m/>
    <m/>
  </r>
  <r>
    <x v="1"/>
    <x v="7"/>
    <s v="BS2.8"/>
    <x v="1"/>
    <d v="2020-11-17T00:00:00"/>
    <x v="10"/>
    <n v="2469"/>
    <m/>
    <m/>
    <m/>
    <n v="3"/>
    <n v="0"/>
    <s v="NA"/>
    <n v="0"/>
    <s v="na"/>
    <s v="NA"/>
    <s v="NA"/>
    <m/>
    <n v="3"/>
    <m/>
    <m/>
    <m/>
    <m/>
  </r>
  <r>
    <x v="1"/>
    <x v="7"/>
    <s v="BS2.8"/>
    <x v="1"/>
    <d v="2020-11-17T00:00:00"/>
    <x v="25"/>
    <n v="2654"/>
    <m/>
    <m/>
    <m/>
    <n v="0"/>
    <n v="0"/>
    <s v="NA"/>
    <n v="0"/>
    <n v="1"/>
    <n v="0"/>
    <n v="0"/>
    <m/>
    <n v="1"/>
    <m/>
    <m/>
    <m/>
    <m/>
  </r>
  <r>
    <x v="1"/>
    <x v="7"/>
    <s v="BS2.8"/>
    <x v="1"/>
    <d v="2020-11-17T00:00:00"/>
    <x v="19"/>
    <n v="6325"/>
    <m/>
    <m/>
    <m/>
    <n v="11"/>
    <n v="0"/>
    <s v="NA"/>
    <n v="8"/>
    <s v="na"/>
    <s v="NA"/>
    <s v="NA"/>
    <m/>
    <n v="11"/>
    <m/>
    <m/>
    <m/>
    <m/>
  </r>
  <r>
    <x v="1"/>
    <x v="8"/>
    <s v="BS2.9"/>
    <x v="1"/>
    <d v="2020-11-17T00:00:00"/>
    <x v="1"/>
    <n v="3997"/>
    <m/>
    <m/>
    <m/>
    <n v="3"/>
    <n v="0"/>
    <s v="NA"/>
    <n v="0"/>
    <n v="0"/>
    <n v="0"/>
    <n v="0"/>
    <m/>
    <n v="3"/>
    <m/>
    <m/>
    <m/>
    <m/>
  </r>
  <r>
    <x v="1"/>
    <x v="8"/>
    <s v="BS2.9"/>
    <x v="1"/>
    <d v="2020-11-17T00:00:00"/>
    <x v="17"/>
    <n v="5532"/>
    <m/>
    <m/>
    <m/>
    <n v="5"/>
    <n v="0"/>
    <s v="NA"/>
    <n v="0"/>
    <s v="na"/>
    <s v="NA"/>
    <s v="NA"/>
    <m/>
    <n v="5"/>
    <m/>
    <m/>
    <m/>
    <m/>
  </r>
  <r>
    <x v="1"/>
    <x v="8"/>
    <s v="BS2.9"/>
    <x v="1"/>
    <d v="2020-11-17T00:00:00"/>
    <x v="18"/>
    <n v="2445"/>
    <m/>
    <m/>
    <m/>
    <n v="1"/>
    <n v="0"/>
    <s v="NA"/>
    <n v="0"/>
    <s v="na"/>
    <s v="NA"/>
    <s v="NA"/>
    <m/>
    <n v="1"/>
    <m/>
    <m/>
    <m/>
    <m/>
  </r>
  <r>
    <x v="1"/>
    <x v="8"/>
    <s v="BS2.9"/>
    <x v="1"/>
    <d v="2020-11-17T00:00:00"/>
    <x v="10"/>
    <n v="2469"/>
    <m/>
    <m/>
    <m/>
    <n v="4"/>
    <n v="0"/>
    <s v="NA"/>
    <n v="0"/>
    <s v="na"/>
    <s v="NA"/>
    <s v="NA"/>
    <m/>
    <n v="4"/>
    <m/>
    <m/>
    <m/>
    <m/>
  </r>
  <r>
    <x v="1"/>
    <x v="8"/>
    <s v="BS2.9"/>
    <x v="1"/>
    <d v="2020-11-17T00:00:00"/>
    <x v="2"/>
    <n v="2987"/>
    <m/>
    <m/>
    <m/>
    <n v="2"/>
    <n v="0"/>
    <s v="NA"/>
    <n v="0"/>
    <n v="0"/>
    <n v="0"/>
    <n v="0"/>
    <m/>
    <n v="2"/>
    <m/>
    <m/>
    <m/>
    <m/>
  </r>
  <r>
    <x v="1"/>
    <x v="8"/>
    <s v="BS2.9"/>
    <x v="1"/>
    <d v="2020-11-17T00:00:00"/>
    <x v="22"/>
    <n v="2516"/>
    <m/>
    <m/>
    <m/>
    <n v="3"/>
    <n v="0"/>
    <s v="NA"/>
    <n v="0"/>
    <s v="na"/>
    <s v="NA"/>
    <s v="NA"/>
    <m/>
    <n v="3"/>
    <m/>
    <m/>
    <m/>
    <m/>
  </r>
  <r>
    <x v="1"/>
    <x v="8"/>
    <s v="BS2.9"/>
    <x v="1"/>
    <d v="2020-11-17T00:00:00"/>
    <x v="19"/>
    <n v="6325"/>
    <m/>
    <m/>
    <m/>
    <n v="16"/>
    <n v="0"/>
    <s v="NA"/>
    <n v="8"/>
    <s v="na"/>
    <s v="NA"/>
    <s v="NA"/>
    <m/>
    <n v="16"/>
    <m/>
    <m/>
    <m/>
    <m/>
  </r>
  <r>
    <x v="1"/>
    <x v="9"/>
    <s v="BS2.10"/>
    <x v="1"/>
    <d v="2020-11-17T00:00:00"/>
    <x v="1"/>
    <n v="3997"/>
    <m/>
    <m/>
    <m/>
    <n v="1"/>
    <n v="0"/>
    <s v="NA"/>
    <n v="0"/>
    <n v="0"/>
    <n v="0"/>
    <n v="0"/>
    <m/>
    <n v="1"/>
    <m/>
    <m/>
    <m/>
    <m/>
  </r>
  <r>
    <x v="1"/>
    <x v="9"/>
    <s v="BS2.10"/>
    <x v="1"/>
    <d v="2020-11-17T00:00:00"/>
    <x v="20"/>
    <n v="2557"/>
    <m/>
    <m/>
    <m/>
    <n v="0"/>
    <n v="0"/>
    <s v="NA"/>
    <n v="0"/>
    <n v="1"/>
    <n v="0"/>
    <n v="0"/>
    <m/>
    <n v="1"/>
    <m/>
    <m/>
    <m/>
    <m/>
  </r>
  <r>
    <x v="1"/>
    <x v="9"/>
    <s v="BS2.10"/>
    <x v="1"/>
    <d v="2020-11-17T00:00:00"/>
    <x v="24"/>
    <n v="2561"/>
    <m/>
    <m/>
    <m/>
    <n v="0"/>
    <n v="0"/>
    <s v="NA"/>
    <n v="0"/>
    <n v="9"/>
    <n v="0"/>
    <n v="0"/>
    <m/>
    <n v="9"/>
    <m/>
    <m/>
    <m/>
    <m/>
  </r>
  <r>
    <x v="1"/>
    <x v="9"/>
    <s v="BS2.10"/>
    <x v="1"/>
    <d v="2020-11-17T00:00:00"/>
    <x v="17"/>
    <n v="5532"/>
    <m/>
    <m/>
    <m/>
    <n v="16"/>
    <n v="0"/>
    <s v="NA"/>
    <n v="0"/>
    <s v="na"/>
    <s v="NA"/>
    <s v="NA"/>
    <m/>
    <n v="16"/>
    <m/>
    <m/>
    <m/>
    <m/>
  </r>
  <r>
    <x v="1"/>
    <x v="9"/>
    <s v="BS2.10"/>
    <x v="1"/>
    <d v="2020-11-17T00:00:00"/>
    <x v="9"/>
    <n v="8875"/>
    <m/>
    <m/>
    <m/>
    <n v="0"/>
    <n v="0"/>
    <s v="NA"/>
    <n v="0"/>
    <n v="1"/>
    <n v="0"/>
    <n v="0"/>
    <m/>
    <n v="1"/>
    <m/>
    <m/>
    <m/>
    <m/>
  </r>
  <r>
    <x v="1"/>
    <x v="9"/>
    <s v="BS2.10"/>
    <x v="1"/>
    <d v="2020-11-17T00:00:00"/>
    <x v="18"/>
    <n v="2445"/>
    <m/>
    <m/>
    <m/>
    <n v="2"/>
    <n v="0"/>
    <s v="NA"/>
    <n v="0"/>
    <s v="na"/>
    <s v="NA"/>
    <s v="NA"/>
    <m/>
    <n v="2"/>
    <m/>
    <m/>
    <m/>
    <m/>
  </r>
  <r>
    <x v="1"/>
    <x v="9"/>
    <s v="BS2.10"/>
    <x v="1"/>
    <d v="2020-11-17T00:00:00"/>
    <x v="56"/>
    <n v="5043"/>
    <s v="tussock"/>
    <s v="non-canopy"/>
    <m/>
    <n v="3"/>
    <n v="0"/>
    <s v="NA"/>
    <n v="1"/>
    <n v="0"/>
    <n v="0"/>
    <n v="0"/>
    <s v="specimen verified as Notochloe"/>
    <n v="3"/>
    <m/>
    <m/>
    <m/>
    <m/>
  </r>
  <r>
    <x v="1"/>
    <x v="9"/>
    <s v="BS2.10"/>
    <x v="1"/>
    <d v="2020-11-17T00:00:00"/>
    <x v="2"/>
    <n v="2987"/>
    <m/>
    <m/>
    <m/>
    <n v="31"/>
    <n v="0"/>
    <s v="NA"/>
    <n v="0"/>
    <n v="0"/>
    <n v="0"/>
    <n v="0"/>
    <m/>
    <n v="31"/>
    <m/>
    <m/>
    <m/>
    <m/>
  </r>
  <r>
    <x v="1"/>
    <x v="9"/>
    <s v="BS2.10"/>
    <x v="1"/>
    <d v="2020-11-17T00:00:00"/>
    <x v="25"/>
    <n v="2654"/>
    <m/>
    <m/>
    <m/>
    <n v="0"/>
    <n v="0"/>
    <s v="NA"/>
    <n v="0"/>
    <n v="16"/>
    <n v="0"/>
    <n v="0"/>
    <m/>
    <n v="16"/>
    <m/>
    <m/>
    <m/>
    <m/>
  </r>
  <r>
    <x v="1"/>
    <x v="9"/>
    <s v="BS2.10"/>
    <x v="1"/>
    <d v="2020-11-17T00:00:00"/>
    <x v="8"/>
    <n v="7993"/>
    <m/>
    <m/>
    <m/>
    <n v="1"/>
    <n v="0"/>
    <s v="NA"/>
    <n v="0"/>
    <s v="na"/>
    <s v="NA"/>
    <s v="NA"/>
    <m/>
    <n v="1"/>
    <m/>
    <m/>
    <m/>
    <m/>
  </r>
  <r>
    <x v="1"/>
    <x v="9"/>
    <s v="BS2.10"/>
    <x v="1"/>
    <d v="2020-11-17T00:00:00"/>
    <x v="19"/>
    <n v="6325"/>
    <m/>
    <m/>
    <m/>
    <n v="6"/>
    <n v="0"/>
    <s v="NA"/>
    <n v="3"/>
    <s v="na"/>
    <s v="NA"/>
    <s v="NA"/>
    <m/>
    <n v="6"/>
    <m/>
    <m/>
    <m/>
    <m/>
  </r>
  <r>
    <x v="1"/>
    <x v="10"/>
    <s v="BS2.11"/>
    <x v="1"/>
    <d v="2020-11-17T00:00:00"/>
    <x v="1"/>
    <n v="3997"/>
    <m/>
    <m/>
    <m/>
    <n v="3"/>
    <n v="0"/>
    <s v="NA"/>
    <n v="0"/>
    <n v="0"/>
    <n v="0"/>
    <n v="0"/>
    <m/>
    <n v="3"/>
    <m/>
    <m/>
    <m/>
    <m/>
  </r>
  <r>
    <x v="1"/>
    <x v="10"/>
    <s v="BS2.11"/>
    <x v="1"/>
    <d v="2020-11-17T00:00:00"/>
    <x v="20"/>
    <n v="2557"/>
    <m/>
    <m/>
    <m/>
    <n v="5"/>
    <n v="0"/>
    <s v="NA"/>
    <n v="0"/>
    <n v="0"/>
    <n v="0"/>
    <n v="0"/>
    <m/>
    <n v="5"/>
    <m/>
    <m/>
    <m/>
    <m/>
  </r>
  <r>
    <x v="1"/>
    <x v="10"/>
    <s v="BS2.11"/>
    <x v="1"/>
    <d v="2020-11-17T00:00:00"/>
    <x v="17"/>
    <n v="5532"/>
    <m/>
    <m/>
    <m/>
    <n v="20"/>
    <n v="0"/>
    <s v="NA"/>
    <n v="0"/>
    <s v="na"/>
    <s v="NA"/>
    <s v="NA"/>
    <m/>
    <n v="20"/>
    <m/>
    <m/>
    <m/>
    <m/>
  </r>
  <r>
    <x v="1"/>
    <x v="10"/>
    <s v="BS2.11"/>
    <x v="1"/>
    <d v="2020-11-17T00:00:00"/>
    <x v="23"/>
    <n v="7138"/>
    <m/>
    <m/>
    <m/>
    <n v="0"/>
    <n v="0"/>
    <s v="NA"/>
    <n v="0"/>
    <n v="2"/>
    <n v="0"/>
    <n v="0"/>
    <m/>
    <n v="2"/>
    <m/>
    <m/>
    <m/>
    <m/>
  </r>
  <r>
    <x v="1"/>
    <x v="10"/>
    <s v="BS2.11"/>
    <x v="1"/>
    <d v="2020-11-17T00:00:00"/>
    <x v="18"/>
    <n v="2445"/>
    <m/>
    <m/>
    <m/>
    <n v="3"/>
    <n v="0"/>
    <s v="NA"/>
    <n v="0"/>
    <s v="na"/>
    <s v="NA"/>
    <s v="NA"/>
    <m/>
    <n v="3"/>
    <m/>
    <m/>
    <m/>
    <m/>
  </r>
  <r>
    <x v="1"/>
    <x v="10"/>
    <s v="BS2.11"/>
    <x v="1"/>
    <d v="2020-11-17T00:00:00"/>
    <x v="10"/>
    <n v="2469"/>
    <m/>
    <m/>
    <m/>
    <n v="2"/>
    <n v="0"/>
    <s v="NA"/>
    <n v="0"/>
    <s v="na"/>
    <s v="NA"/>
    <s v="NA"/>
    <m/>
    <n v="2"/>
    <m/>
    <m/>
    <m/>
    <m/>
  </r>
  <r>
    <x v="1"/>
    <x v="10"/>
    <s v="BS2.11"/>
    <x v="1"/>
    <d v="2020-11-17T00:00:00"/>
    <x v="56"/>
    <n v="5043"/>
    <s v="tussock"/>
    <s v="non-canopy"/>
    <m/>
    <n v="1"/>
    <n v="0"/>
    <s v="NA"/>
    <n v="0"/>
    <s v="na"/>
    <s v="NA"/>
    <s v="NA"/>
    <s v="specimen verified as Notochloe"/>
    <n v="1"/>
    <m/>
    <m/>
    <m/>
    <m/>
  </r>
  <r>
    <x v="1"/>
    <x v="10"/>
    <s v="BS2.11"/>
    <x v="1"/>
    <d v="2020-11-17T00:00:00"/>
    <x v="2"/>
    <n v="2987"/>
    <m/>
    <m/>
    <m/>
    <n v="9"/>
    <n v="0"/>
    <s v="NA"/>
    <n v="0"/>
    <n v="0"/>
    <n v="0"/>
    <n v="0"/>
    <m/>
    <n v="9"/>
    <m/>
    <m/>
    <m/>
    <m/>
  </r>
  <r>
    <x v="1"/>
    <x v="10"/>
    <s v="BS2.11"/>
    <x v="1"/>
    <d v="2020-11-17T00:00:00"/>
    <x v="25"/>
    <n v="2654"/>
    <m/>
    <m/>
    <m/>
    <n v="0"/>
    <n v="0"/>
    <s v="NA"/>
    <n v="0"/>
    <n v="3"/>
    <n v="0"/>
    <n v="0"/>
    <m/>
    <n v="3"/>
    <m/>
    <m/>
    <m/>
    <m/>
  </r>
  <r>
    <x v="1"/>
    <x v="10"/>
    <s v="BS2.11"/>
    <x v="1"/>
    <d v="2020-11-17T00:00:00"/>
    <x v="19"/>
    <n v="6325"/>
    <m/>
    <m/>
    <m/>
    <n v="9"/>
    <n v="0"/>
    <s v="NA"/>
    <n v="4"/>
    <s v="na"/>
    <s v="NA"/>
    <s v="NA"/>
    <m/>
    <n v="9"/>
    <m/>
    <m/>
    <m/>
    <m/>
  </r>
  <r>
    <x v="1"/>
    <x v="11"/>
    <s v="BS2.12"/>
    <x v="1"/>
    <d v="2020-11-17T00:00:00"/>
    <x v="1"/>
    <n v="3997"/>
    <m/>
    <m/>
    <m/>
    <n v="3"/>
    <n v="0"/>
    <s v="NA"/>
    <n v="0"/>
    <n v="1"/>
    <n v="0"/>
    <n v="0"/>
    <m/>
    <n v="4"/>
    <m/>
    <m/>
    <m/>
    <m/>
  </r>
  <r>
    <x v="1"/>
    <x v="11"/>
    <s v="BS2.12"/>
    <x v="1"/>
    <d v="2020-11-17T00:00:00"/>
    <x v="20"/>
    <n v="2557"/>
    <m/>
    <m/>
    <m/>
    <n v="1"/>
    <n v="0"/>
    <s v="NA"/>
    <n v="0"/>
    <n v="0"/>
    <n v="0"/>
    <n v="0"/>
    <m/>
    <n v="1"/>
    <m/>
    <m/>
    <m/>
    <m/>
  </r>
  <r>
    <x v="1"/>
    <x v="11"/>
    <s v="BS2.12"/>
    <x v="1"/>
    <d v="2020-11-17T00:00:00"/>
    <x v="17"/>
    <n v="5532"/>
    <m/>
    <m/>
    <m/>
    <n v="25"/>
    <n v="0"/>
    <s v="NA"/>
    <n v="0"/>
    <s v="na"/>
    <s v="NA"/>
    <s v="NA"/>
    <m/>
    <n v="25"/>
    <m/>
    <m/>
    <m/>
    <m/>
  </r>
  <r>
    <x v="1"/>
    <x v="11"/>
    <s v="BS2.12"/>
    <x v="1"/>
    <d v="2020-11-17T00:00:00"/>
    <x v="23"/>
    <n v="7138"/>
    <m/>
    <m/>
    <m/>
    <n v="8"/>
    <n v="0"/>
    <s v="NA"/>
    <n v="0"/>
    <s v="na"/>
    <s v="NA"/>
    <s v="NA"/>
    <m/>
    <n v="8"/>
    <m/>
    <m/>
    <m/>
    <m/>
  </r>
  <r>
    <x v="1"/>
    <x v="11"/>
    <s v="BS2.12"/>
    <x v="1"/>
    <d v="2020-11-17T00:00:00"/>
    <x v="18"/>
    <n v="2445"/>
    <m/>
    <m/>
    <m/>
    <n v="5"/>
    <n v="0"/>
    <s v="NA"/>
    <n v="0"/>
    <s v="na"/>
    <s v="NA"/>
    <s v="NA"/>
    <m/>
    <n v="5"/>
    <m/>
    <m/>
    <m/>
    <m/>
  </r>
  <r>
    <x v="1"/>
    <x v="11"/>
    <s v="BS2.12"/>
    <x v="1"/>
    <d v="2020-11-17T00:00:00"/>
    <x v="10"/>
    <n v="2469"/>
    <m/>
    <m/>
    <m/>
    <n v="7"/>
    <n v="0"/>
    <s v="NA"/>
    <n v="0"/>
    <s v="na"/>
    <s v="NA"/>
    <s v="NA"/>
    <m/>
    <n v="7"/>
    <m/>
    <m/>
    <m/>
    <m/>
  </r>
  <r>
    <x v="1"/>
    <x v="11"/>
    <s v="BS2.12"/>
    <x v="1"/>
    <d v="2020-11-17T00:00:00"/>
    <x v="0"/>
    <n v="7766"/>
    <m/>
    <m/>
    <m/>
    <n v="1"/>
    <n v="0"/>
    <s v="NA"/>
    <n v="0"/>
    <n v="0"/>
    <n v="0"/>
    <n v="0"/>
    <m/>
    <n v="1"/>
    <m/>
    <m/>
    <m/>
    <m/>
  </r>
  <r>
    <x v="1"/>
    <x v="11"/>
    <s v="BS2.12"/>
    <x v="1"/>
    <d v="2020-11-17T00:00:00"/>
    <x v="2"/>
    <n v="2987"/>
    <m/>
    <m/>
    <m/>
    <n v="4"/>
    <n v="0"/>
    <s v="NA"/>
    <n v="0"/>
    <n v="0"/>
    <n v="0"/>
    <n v="0"/>
    <m/>
    <n v="4"/>
    <m/>
    <m/>
    <m/>
    <m/>
  </r>
  <r>
    <x v="1"/>
    <x v="11"/>
    <s v="BS2.12"/>
    <x v="1"/>
    <d v="2020-11-17T00:00:00"/>
    <x v="25"/>
    <n v="2654"/>
    <m/>
    <m/>
    <m/>
    <n v="4"/>
    <n v="0"/>
    <s v="NA"/>
    <n v="0"/>
    <n v="0"/>
    <n v="0"/>
    <n v="0"/>
    <m/>
    <n v="4"/>
    <m/>
    <m/>
    <m/>
    <m/>
  </r>
  <r>
    <x v="1"/>
    <x v="11"/>
    <s v="BS2.12"/>
    <x v="1"/>
    <d v="2020-11-17T00:00:00"/>
    <x v="19"/>
    <n v="6325"/>
    <m/>
    <m/>
    <m/>
    <n v="9"/>
    <n v="0"/>
    <s v="NA"/>
    <n v="5"/>
    <s v="na"/>
    <s v="NA"/>
    <s v="NA"/>
    <m/>
    <n v="9"/>
    <m/>
    <m/>
    <m/>
    <m/>
  </r>
  <r>
    <x v="1"/>
    <x v="12"/>
    <s v="BS2.13"/>
    <x v="1"/>
    <d v="2020-11-17T00:00:00"/>
    <x v="43"/>
    <n v="2302"/>
    <m/>
    <m/>
    <m/>
    <n v="2"/>
    <n v="0"/>
    <s v="NA"/>
    <n v="0"/>
    <s v="na"/>
    <s v="NA"/>
    <s v="NA"/>
    <m/>
    <n v="2"/>
    <m/>
    <m/>
    <m/>
    <m/>
  </r>
  <r>
    <x v="1"/>
    <x v="12"/>
    <s v="BS2.13"/>
    <x v="1"/>
    <d v="2020-11-17T00:00:00"/>
    <x v="20"/>
    <n v="2557"/>
    <m/>
    <m/>
    <m/>
    <n v="1"/>
    <n v="0"/>
    <s v="NA"/>
    <n v="0"/>
    <n v="0"/>
    <n v="0"/>
    <n v="0"/>
    <m/>
    <n v="1"/>
    <m/>
    <m/>
    <m/>
    <m/>
  </r>
  <r>
    <x v="1"/>
    <x v="12"/>
    <s v="BS2.13"/>
    <x v="1"/>
    <d v="2020-11-17T00:00:00"/>
    <x v="17"/>
    <n v="5532"/>
    <m/>
    <m/>
    <m/>
    <n v="12"/>
    <n v="0"/>
    <s v="NA"/>
    <n v="0"/>
    <s v="na"/>
    <s v="NA"/>
    <s v="NA"/>
    <m/>
    <n v="12"/>
    <m/>
    <m/>
    <m/>
    <m/>
  </r>
  <r>
    <x v="1"/>
    <x v="12"/>
    <s v="BS2.13"/>
    <x v="1"/>
    <d v="2020-11-17T00:00:00"/>
    <x v="23"/>
    <n v="7138"/>
    <m/>
    <m/>
    <m/>
    <n v="0"/>
    <n v="0"/>
    <s v="NA"/>
    <n v="0"/>
    <n v="6"/>
    <n v="0"/>
    <n v="0"/>
    <m/>
    <n v="6"/>
    <m/>
    <m/>
    <m/>
    <m/>
  </r>
  <r>
    <x v="1"/>
    <x v="12"/>
    <s v="BS2.13"/>
    <x v="1"/>
    <d v="2020-11-17T00:00:00"/>
    <x v="18"/>
    <n v="2445"/>
    <m/>
    <m/>
    <m/>
    <n v="2"/>
    <n v="0"/>
    <s v="NA"/>
    <n v="0"/>
    <s v="na"/>
    <s v="NA"/>
    <s v="NA"/>
    <m/>
    <n v="2"/>
    <m/>
    <m/>
    <m/>
    <m/>
  </r>
  <r>
    <x v="1"/>
    <x v="12"/>
    <s v="BS2.13"/>
    <x v="1"/>
    <d v="2020-11-17T00:00:00"/>
    <x v="10"/>
    <n v="2469"/>
    <m/>
    <m/>
    <m/>
    <n v="8"/>
    <n v="0"/>
    <s v="NA"/>
    <n v="0"/>
    <n v="4"/>
    <n v="0"/>
    <n v="0"/>
    <m/>
    <n v="12"/>
    <m/>
    <m/>
    <m/>
    <m/>
  </r>
  <r>
    <x v="1"/>
    <x v="12"/>
    <s v="BS2.13"/>
    <x v="1"/>
    <d v="2020-11-17T00:00:00"/>
    <x v="56"/>
    <n v="5043"/>
    <s v="tussock"/>
    <s v="non-canopy"/>
    <m/>
    <n v="3"/>
    <n v="0"/>
    <s v="NA"/>
    <n v="0"/>
    <s v="na"/>
    <s v="NA"/>
    <s v="NA"/>
    <s v="specimen verified as Notochloe"/>
    <n v="3"/>
    <m/>
    <m/>
    <m/>
    <m/>
  </r>
  <r>
    <x v="1"/>
    <x v="12"/>
    <s v="BS2.13"/>
    <x v="1"/>
    <d v="2020-11-17T00:00:00"/>
    <x v="2"/>
    <n v="2987"/>
    <m/>
    <m/>
    <m/>
    <n v="40"/>
    <n v="0"/>
    <s v="NA"/>
    <n v="0"/>
    <n v="0"/>
    <n v="0"/>
    <n v="0"/>
    <m/>
    <n v="40"/>
    <m/>
    <m/>
    <m/>
    <m/>
  </r>
  <r>
    <x v="1"/>
    <x v="12"/>
    <s v="BS2.13"/>
    <x v="1"/>
    <d v="2020-11-17T00:00:00"/>
    <x v="25"/>
    <n v="2654"/>
    <m/>
    <m/>
    <m/>
    <n v="0"/>
    <n v="0"/>
    <s v="NA"/>
    <n v="0"/>
    <n v="9"/>
    <n v="0"/>
    <n v="0"/>
    <m/>
    <n v="9"/>
    <m/>
    <m/>
    <m/>
    <m/>
  </r>
  <r>
    <x v="1"/>
    <x v="12"/>
    <s v="BS2.13"/>
    <x v="1"/>
    <d v="2020-11-17T00:00:00"/>
    <x v="33"/>
    <n v="4604"/>
    <m/>
    <m/>
    <m/>
    <n v="1"/>
    <n v="0"/>
    <s v="NA"/>
    <n v="0"/>
    <s v="na"/>
    <s v="NA"/>
    <s v="NA"/>
    <m/>
    <n v="1"/>
    <m/>
    <m/>
    <m/>
    <m/>
  </r>
  <r>
    <x v="1"/>
    <x v="12"/>
    <s v="BS2.13"/>
    <x v="1"/>
    <d v="2020-11-17T00:00:00"/>
    <x v="19"/>
    <n v="6325"/>
    <m/>
    <m/>
    <m/>
    <n v="8"/>
    <n v="0"/>
    <s v="NA"/>
    <n v="0"/>
    <s v="na"/>
    <s v="NA"/>
    <s v="NA"/>
    <m/>
    <n v="8"/>
    <m/>
    <m/>
    <m/>
    <m/>
  </r>
  <r>
    <x v="1"/>
    <x v="13"/>
    <s v="BS2.14"/>
    <x v="1"/>
    <d v="2020-11-17T00:00:00"/>
    <x v="1"/>
    <n v="3997"/>
    <m/>
    <m/>
    <m/>
    <n v="7"/>
    <n v="0"/>
    <s v="NA"/>
    <n v="0"/>
    <n v="1"/>
    <n v="0"/>
    <n v="0"/>
    <m/>
    <n v="8"/>
    <m/>
    <m/>
    <m/>
    <m/>
  </r>
  <r>
    <x v="1"/>
    <x v="13"/>
    <s v="BS2.14"/>
    <x v="1"/>
    <d v="2020-11-17T00:00:00"/>
    <x v="20"/>
    <n v="2557"/>
    <m/>
    <m/>
    <m/>
    <n v="3"/>
    <n v="0"/>
    <s v="NA"/>
    <n v="0"/>
    <n v="0"/>
    <n v="0"/>
    <n v="0"/>
    <m/>
    <n v="3"/>
    <m/>
    <m/>
    <m/>
    <m/>
  </r>
  <r>
    <x v="1"/>
    <x v="13"/>
    <s v="BS2.14"/>
    <x v="1"/>
    <d v="2020-11-17T00:00:00"/>
    <x v="17"/>
    <n v="5532"/>
    <m/>
    <m/>
    <m/>
    <n v="11"/>
    <n v="0"/>
    <s v="NA"/>
    <n v="0"/>
    <s v="na"/>
    <s v="NA"/>
    <s v="NA"/>
    <m/>
    <n v="11"/>
    <m/>
    <m/>
    <m/>
    <m/>
  </r>
  <r>
    <x v="1"/>
    <x v="13"/>
    <s v="BS2.14"/>
    <x v="1"/>
    <d v="2020-11-17T00:00:00"/>
    <x v="9"/>
    <n v="8875"/>
    <m/>
    <m/>
    <m/>
    <n v="0"/>
    <n v="0"/>
    <s v="NA"/>
    <n v="0"/>
    <n v="4"/>
    <n v="0"/>
    <n v="0"/>
    <m/>
    <n v="4"/>
    <m/>
    <m/>
    <m/>
    <m/>
  </r>
  <r>
    <x v="1"/>
    <x v="13"/>
    <s v="BS2.14"/>
    <x v="1"/>
    <d v="2020-11-17T00:00:00"/>
    <x v="18"/>
    <n v="2445"/>
    <m/>
    <m/>
    <m/>
    <n v="4"/>
    <n v="0"/>
    <s v="NA"/>
    <n v="2"/>
    <s v="na"/>
    <s v="NA"/>
    <s v="NA"/>
    <m/>
    <n v="4"/>
    <m/>
    <m/>
    <m/>
    <m/>
  </r>
  <r>
    <x v="1"/>
    <x v="13"/>
    <s v="BS2.14"/>
    <x v="1"/>
    <d v="2020-11-17T00:00:00"/>
    <x v="10"/>
    <n v="2469"/>
    <m/>
    <m/>
    <m/>
    <n v="5"/>
    <n v="0"/>
    <s v="NA"/>
    <n v="0"/>
    <s v="na"/>
    <s v="NA"/>
    <s v="NA"/>
    <m/>
    <n v="5"/>
    <m/>
    <m/>
    <m/>
    <m/>
  </r>
  <r>
    <x v="1"/>
    <x v="13"/>
    <s v="BS2.14"/>
    <x v="1"/>
    <d v="2020-11-17T00:00:00"/>
    <x v="0"/>
    <n v="7766"/>
    <m/>
    <m/>
    <m/>
    <n v="0"/>
    <n v="1"/>
    <s v="NA"/>
    <n v="0"/>
    <n v="0"/>
    <n v="0"/>
    <n v="0"/>
    <m/>
    <n v="0"/>
    <m/>
    <m/>
    <m/>
    <m/>
  </r>
  <r>
    <x v="1"/>
    <x v="13"/>
    <s v="BS2.14"/>
    <x v="1"/>
    <d v="2020-11-17T00:00:00"/>
    <x v="2"/>
    <n v="2987"/>
    <m/>
    <m/>
    <m/>
    <n v="13"/>
    <n v="0"/>
    <s v="NA"/>
    <n v="0"/>
    <n v="0"/>
    <n v="0"/>
    <n v="0"/>
    <m/>
    <n v="13"/>
    <m/>
    <m/>
    <m/>
    <m/>
  </r>
  <r>
    <x v="1"/>
    <x v="13"/>
    <s v="BS2.14"/>
    <x v="1"/>
    <d v="2020-11-17T00:00:00"/>
    <x v="25"/>
    <n v="2654"/>
    <m/>
    <m/>
    <m/>
    <n v="0"/>
    <n v="0"/>
    <s v="NA"/>
    <n v="0"/>
    <n v="1"/>
    <n v="0"/>
    <n v="0"/>
    <m/>
    <n v="1"/>
    <m/>
    <m/>
    <m/>
    <m/>
  </r>
  <r>
    <x v="1"/>
    <x v="13"/>
    <s v="BS2.14"/>
    <x v="1"/>
    <d v="2020-11-17T00:00:00"/>
    <x v="19"/>
    <n v="6325"/>
    <m/>
    <m/>
    <m/>
    <n v="7"/>
    <n v="0"/>
    <s v="NA"/>
    <n v="3"/>
    <s v="na"/>
    <s v="NA"/>
    <s v="NA"/>
    <m/>
    <n v="7"/>
    <m/>
    <m/>
    <m/>
    <m/>
  </r>
  <r>
    <x v="1"/>
    <x v="14"/>
    <s v="BS2.15"/>
    <x v="1"/>
    <d v="2020-11-17T00:00:00"/>
    <x v="1"/>
    <n v="3997"/>
    <m/>
    <m/>
    <m/>
    <n v="2"/>
    <n v="0"/>
    <s v="NA"/>
    <n v="0"/>
    <n v="1"/>
    <n v="0"/>
    <n v="0"/>
    <m/>
    <n v="3"/>
    <m/>
    <m/>
    <m/>
    <m/>
  </r>
  <r>
    <x v="1"/>
    <x v="14"/>
    <s v="BS2.15"/>
    <x v="1"/>
    <d v="2020-11-17T00:00:00"/>
    <x v="20"/>
    <n v="2557"/>
    <m/>
    <m/>
    <m/>
    <n v="7"/>
    <n v="0"/>
    <s v="NA"/>
    <n v="0"/>
    <n v="0"/>
    <n v="0"/>
    <n v="0"/>
    <m/>
    <n v="7"/>
    <m/>
    <m/>
    <m/>
    <m/>
  </r>
  <r>
    <x v="1"/>
    <x v="14"/>
    <s v="BS2.15"/>
    <x v="1"/>
    <d v="2020-11-17T00:00:00"/>
    <x v="17"/>
    <n v="5532"/>
    <m/>
    <m/>
    <m/>
    <n v="7"/>
    <n v="0"/>
    <s v="NA"/>
    <n v="0"/>
    <s v="na"/>
    <s v="NA"/>
    <s v="NA"/>
    <m/>
    <n v="7"/>
    <m/>
    <m/>
    <m/>
    <m/>
  </r>
  <r>
    <x v="1"/>
    <x v="14"/>
    <s v="BS2.15"/>
    <x v="1"/>
    <d v="2020-11-17T00:00:00"/>
    <x v="23"/>
    <n v="7138"/>
    <m/>
    <m/>
    <m/>
    <n v="5"/>
    <n v="0"/>
    <s v="NA"/>
    <n v="0"/>
    <s v="na"/>
    <s v="NA"/>
    <s v="NA"/>
    <m/>
    <n v="5"/>
    <m/>
    <m/>
    <m/>
    <m/>
  </r>
  <r>
    <x v="1"/>
    <x v="14"/>
    <s v="BS2.15"/>
    <x v="1"/>
    <d v="2020-11-17T00:00:00"/>
    <x v="18"/>
    <n v="2445"/>
    <m/>
    <m/>
    <m/>
    <n v="4"/>
    <n v="0"/>
    <s v="NA"/>
    <n v="0"/>
    <s v="na"/>
    <s v="NA"/>
    <s v="NA"/>
    <m/>
    <n v="4"/>
    <m/>
    <m/>
    <m/>
    <m/>
  </r>
  <r>
    <x v="1"/>
    <x v="14"/>
    <s v="BS2.15"/>
    <x v="1"/>
    <d v="2020-11-17T00:00:00"/>
    <x v="10"/>
    <n v="2469"/>
    <m/>
    <m/>
    <m/>
    <n v="10"/>
    <n v="0"/>
    <s v="NA"/>
    <n v="0"/>
    <s v="na"/>
    <s v="NA"/>
    <s v="NA"/>
    <m/>
    <n v="10"/>
    <m/>
    <m/>
    <m/>
    <m/>
  </r>
  <r>
    <x v="1"/>
    <x v="14"/>
    <s v="BS2.15"/>
    <x v="1"/>
    <d v="2020-11-17T00:00:00"/>
    <x v="2"/>
    <n v="2987"/>
    <m/>
    <m/>
    <m/>
    <n v="2"/>
    <n v="0"/>
    <s v="NA"/>
    <n v="0"/>
    <n v="0"/>
    <n v="0"/>
    <n v="0"/>
    <m/>
    <n v="2"/>
    <m/>
    <m/>
    <m/>
    <m/>
  </r>
  <r>
    <x v="1"/>
    <x v="14"/>
    <s v="BS2.15"/>
    <x v="1"/>
    <d v="2020-11-17T00:00:00"/>
    <x v="25"/>
    <n v="2654"/>
    <m/>
    <m/>
    <m/>
    <n v="0"/>
    <n v="0"/>
    <s v="NA"/>
    <n v="0"/>
    <n v="4"/>
    <n v="0"/>
    <n v="0"/>
    <m/>
    <n v="4"/>
    <m/>
    <m/>
    <m/>
    <m/>
  </r>
  <r>
    <x v="1"/>
    <x v="14"/>
    <s v="BS2.15"/>
    <x v="1"/>
    <d v="2020-11-17T00:00:00"/>
    <x v="8"/>
    <n v="7993"/>
    <m/>
    <m/>
    <m/>
    <n v="15"/>
    <n v="0"/>
    <s v="NA"/>
    <n v="0"/>
    <s v="na"/>
    <s v="NA"/>
    <s v="NA"/>
    <m/>
    <n v="15"/>
    <m/>
    <m/>
    <m/>
    <m/>
  </r>
  <r>
    <x v="1"/>
    <x v="14"/>
    <s v="BS2.15"/>
    <x v="1"/>
    <d v="2020-11-17T00:00:00"/>
    <x v="19"/>
    <n v="6325"/>
    <m/>
    <m/>
    <m/>
    <n v="5"/>
    <n v="0"/>
    <s v="NA"/>
    <n v="3"/>
    <s v="na"/>
    <s v="NA"/>
    <s v="NA"/>
    <m/>
    <n v="5"/>
    <m/>
    <m/>
    <m/>
    <m/>
  </r>
  <r>
    <x v="1"/>
    <x v="15"/>
    <s v="BS2.16"/>
    <x v="1"/>
    <d v="2020-11-17T00:00:00"/>
    <x v="1"/>
    <n v="3997"/>
    <m/>
    <m/>
    <m/>
    <n v="2"/>
    <n v="0"/>
    <s v="NA"/>
    <n v="0"/>
    <n v="0"/>
    <n v="0"/>
    <n v="0"/>
    <m/>
    <n v="2"/>
    <m/>
    <m/>
    <m/>
    <m/>
  </r>
  <r>
    <x v="1"/>
    <x v="15"/>
    <s v="BS2.16"/>
    <x v="1"/>
    <d v="2020-11-17T00:00:00"/>
    <x v="20"/>
    <n v="2557"/>
    <m/>
    <m/>
    <m/>
    <n v="0"/>
    <n v="0"/>
    <s v="NA"/>
    <n v="0"/>
    <n v="1"/>
    <n v="0"/>
    <n v="0"/>
    <m/>
    <n v="1"/>
    <m/>
    <m/>
    <m/>
    <m/>
  </r>
  <r>
    <x v="1"/>
    <x v="15"/>
    <s v="BS2.16"/>
    <x v="1"/>
    <d v="2020-11-17T00:00:00"/>
    <x v="17"/>
    <n v="5532"/>
    <m/>
    <m/>
    <m/>
    <n v="4"/>
    <n v="0"/>
    <s v="NA"/>
    <n v="0"/>
    <s v="na"/>
    <s v="NA"/>
    <s v="NA"/>
    <m/>
    <n v="4"/>
    <m/>
    <m/>
    <m/>
    <m/>
  </r>
  <r>
    <x v="1"/>
    <x v="15"/>
    <s v="BS2.16"/>
    <x v="1"/>
    <d v="2020-11-17T00:00:00"/>
    <x v="23"/>
    <n v="7138"/>
    <m/>
    <m/>
    <m/>
    <n v="8"/>
    <n v="0"/>
    <s v="NA"/>
    <n v="0"/>
    <s v="na"/>
    <s v="NA"/>
    <s v="NA"/>
    <m/>
    <n v="8"/>
    <m/>
    <m/>
    <m/>
    <m/>
  </r>
  <r>
    <x v="1"/>
    <x v="15"/>
    <s v="BS2.16"/>
    <x v="1"/>
    <d v="2020-11-17T00:00:00"/>
    <x v="9"/>
    <n v="8875"/>
    <m/>
    <m/>
    <m/>
    <n v="0"/>
    <n v="0"/>
    <s v="NA"/>
    <n v="0"/>
    <n v="1"/>
    <n v="0"/>
    <n v="0"/>
    <m/>
    <n v="1"/>
    <m/>
    <m/>
    <m/>
    <m/>
  </r>
  <r>
    <x v="1"/>
    <x v="15"/>
    <s v="BS2.16"/>
    <x v="1"/>
    <d v="2020-11-17T00:00:00"/>
    <x v="18"/>
    <n v="2445"/>
    <m/>
    <m/>
    <m/>
    <n v="3"/>
    <n v="0"/>
    <s v="NA"/>
    <n v="0"/>
    <s v="na"/>
    <s v="NA"/>
    <s v="NA"/>
    <m/>
    <n v="3"/>
    <m/>
    <m/>
    <m/>
    <m/>
  </r>
  <r>
    <x v="1"/>
    <x v="15"/>
    <s v="BS2.16"/>
    <x v="1"/>
    <d v="2020-11-17T00:00:00"/>
    <x v="10"/>
    <n v="2469"/>
    <m/>
    <m/>
    <m/>
    <n v="7"/>
    <n v="0"/>
    <s v="NA"/>
    <n v="0"/>
    <s v="na"/>
    <s v="NA"/>
    <s v="NA"/>
    <m/>
    <n v="7"/>
    <m/>
    <m/>
    <m/>
    <m/>
  </r>
  <r>
    <x v="1"/>
    <x v="15"/>
    <s v="BS2.16"/>
    <x v="1"/>
    <d v="2020-11-17T00:00:00"/>
    <x v="0"/>
    <n v="7766"/>
    <m/>
    <m/>
    <m/>
    <n v="0"/>
    <n v="1"/>
    <s v="NA"/>
    <n v="0"/>
    <n v="0"/>
    <n v="0"/>
    <n v="0"/>
    <m/>
    <n v="0"/>
    <m/>
    <m/>
    <m/>
    <m/>
  </r>
  <r>
    <x v="1"/>
    <x v="15"/>
    <s v="BS2.16"/>
    <x v="1"/>
    <d v="2020-11-17T00:00:00"/>
    <x v="25"/>
    <n v="2654"/>
    <m/>
    <m/>
    <m/>
    <n v="0"/>
    <n v="0"/>
    <s v="NA"/>
    <n v="0"/>
    <n v="4"/>
    <n v="0"/>
    <n v="0"/>
    <m/>
    <n v="4"/>
    <m/>
    <m/>
    <m/>
    <m/>
  </r>
  <r>
    <x v="1"/>
    <x v="15"/>
    <s v="BS2.16"/>
    <x v="1"/>
    <d v="2020-11-17T00:00:00"/>
    <x v="8"/>
    <n v="7993"/>
    <m/>
    <m/>
    <m/>
    <n v="2"/>
    <n v="0"/>
    <s v="NA"/>
    <n v="0"/>
    <s v="na"/>
    <s v="NA"/>
    <s v="NA"/>
    <m/>
    <n v="2"/>
    <m/>
    <m/>
    <m/>
    <m/>
  </r>
  <r>
    <x v="1"/>
    <x v="15"/>
    <s v="BS2.16"/>
    <x v="1"/>
    <d v="2020-11-17T00:00:00"/>
    <x v="19"/>
    <n v="6325"/>
    <m/>
    <m/>
    <m/>
    <n v="8"/>
    <n v="0"/>
    <s v="NA"/>
    <n v="6"/>
    <s v="na"/>
    <s v="NA"/>
    <s v="NA"/>
    <m/>
    <n v="8"/>
    <m/>
    <m/>
    <m/>
    <m/>
  </r>
  <r>
    <x v="1"/>
    <x v="16"/>
    <s v="BS2.17"/>
    <x v="1"/>
    <d v="2020-11-17T00:00:00"/>
    <x v="1"/>
    <n v="3997"/>
    <m/>
    <m/>
    <m/>
    <n v="0"/>
    <n v="0"/>
    <s v="NA"/>
    <n v="0"/>
    <n v="1"/>
    <n v="0"/>
    <n v="0"/>
    <m/>
    <n v="1"/>
    <m/>
    <m/>
    <m/>
    <m/>
  </r>
  <r>
    <x v="1"/>
    <x v="16"/>
    <s v="BS2.17"/>
    <x v="1"/>
    <d v="2020-11-17T00:00:00"/>
    <x v="17"/>
    <n v="5532"/>
    <m/>
    <m/>
    <m/>
    <n v="3"/>
    <n v="0"/>
    <s v="NA"/>
    <n v="0"/>
    <n v="0"/>
    <n v="0"/>
    <n v="0"/>
    <m/>
    <n v="3"/>
    <m/>
    <m/>
    <m/>
    <m/>
  </r>
  <r>
    <x v="1"/>
    <x v="16"/>
    <s v="BS2.17"/>
    <x v="1"/>
    <d v="2020-11-17T00:00:00"/>
    <x v="23"/>
    <n v="7138"/>
    <m/>
    <m/>
    <m/>
    <n v="13"/>
    <n v="0"/>
    <s v="NA"/>
    <n v="0"/>
    <s v="na"/>
    <s v="NA"/>
    <s v="NA"/>
    <m/>
    <n v="13"/>
    <m/>
    <m/>
    <m/>
    <m/>
  </r>
  <r>
    <x v="1"/>
    <x v="16"/>
    <s v="BS2.17"/>
    <x v="1"/>
    <d v="2020-11-17T00:00:00"/>
    <x v="18"/>
    <n v="2445"/>
    <m/>
    <m/>
    <m/>
    <n v="3"/>
    <n v="0"/>
    <s v="NA"/>
    <n v="0"/>
    <s v="na"/>
    <s v="NA"/>
    <s v="NA"/>
    <m/>
    <n v="3"/>
    <m/>
    <m/>
    <m/>
    <m/>
  </r>
  <r>
    <x v="1"/>
    <x v="16"/>
    <s v="BS2.17"/>
    <x v="1"/>
    <d v="2020-11-17T00:00:00"/>
    <x v="10"/>
    <n v="2469"/>
    <m/>
    <m/>
    <m/>
    <n v="10"/>
    <n v="0"/>
    <s v="NA"/>
    <n v="0"/>
    <s v="na"/>
    <s v="NA"/>
    <s v="NA"/>
    <m/>
    <n v="10"/>
    <m/>
    <m/>
    <m/>
    <m/>
  </r>
  <r>
    <x v="1"/>
    <x v="16"/>
    <s v="BS2.17"/>
    <x v="1"/>
    <d v="2020-11-17T00:00:00"/>
    <x v="25"/>
    <n v="2654"/>
    <m/>
    <m/>
    <m/>
    <n v="0"/>
    <n v="0"/>
    <s v="NA"/>
    <n v="0"/>
    <n v="3"/>
    <n v="0"/>
    <n v="0"/>
    <m/>
    <n v="3"/>
    <m/>
    <m/>
    <m/>
    <m/>
  </r>
  <r>
    <x v="1"/>
    <x v="17"/>
    <s v="BS2.18"/>
    <x v="1"/>
    <d v="2020-11-17T00:00:00"/>
    <x v="1"/>
    <n v="3997"/>
    <m/>
    <m/>
    <m/>
    <n v="1"/>
    <n v="0"/>
    <s v="NA"/>
    <n v="0"/>
    <n v="12"/>
    <n v="0"/>
    <n v="0"/>
    <m/>
    <n v="13"/>
    <m/>
    <m/>
    <m/>
    <m/>
  </r>
  <r>
    <x v="1"/>
    <x v="17"/>
    <s v="BS2.18"/>
    <x v="1"/>
    <d v="2020-11-17T00:00:00"/>
    <x v="43"/>
    <n v="2302"/>
    <m/>
    <m/>
    <m/>
    <n v="1"/>
    <n v="0"/>
    <s v="NA"/>
    <n v="0"/>
    <s v="na"/>
    <s v="NA"/>
    <s v="NA"/>
    <m/>
    <n v="1"/>
    <m/>
    <m/>
    <m/>
    <m/>
  </r>
  <r>
    <x v="1"/>
    <x v="17"/>
    <s v="BS2.18"/>
    <x v="1"/>
    <d v="2020-11-17T00:00:00"/>
    <x v="20"/>
    <n v="2557"/>
    <m/>
    <m/>
    <m/>
    <n v="0"/>
    <n v="0"/>
    <s v="NA"/>
    <n v="0"/>
    <n v="1"/>
    <n v="0"/>
    <n v="0"/>
    <m/>
    <n v="1"/>
    <m/>
    <m/>
    <m/>
    <m/>
  </r>
  <r>
    <x v="1"/>
    <x v="17"/>
    <s v="BS2.18"/>
    <x v="1"/>
    <d v="2020-11-17T00:00:00"/>
    <x v="17"/>
    <n v="5532"/>
    <m/>
    <m/>
    <m/>
    <n v="9"/>
    <n v="0"/>
    <s v="NA"/>
    <n v="0"/>
    <s v="na"/>
    <s v="NA"/>
    <s v="NA"/>
    <m/>
    <n v="9"/>
    <m/>
    <m/>
    <m/>
    <m/>
  </r>
  <r>
    <x v="1"/>
    <x v="17"/>
    <s v="BS2.18"/>
    <x v="1"/>
    <d v="2020-11-17T00:00:00"/>
    <x v="23"/>
    <n v="7138"/>
    <m/>
    <m/>
    <m/>
    <n v="12"/>
    <n v="0"/>
    <s v="NA"/>
    <n v="0"/>
    <s v="na"/>
    <s v="NA"/>
    <s v="NA"/>
    <m/>
    <n v="12"/>
    <m/>
    <m/>
    <m/>
    <m/>
  </r>
  <r>
    <x v="1"/>
    <x v="17"/>
    <s v="BS2.18"/>
    <x v="1"/>
    <d v="2020-11-17T00:00:00"/>
    <x v="18"/>
    <n v="2445"/>
    <m/>
    <m/>
    <m/>
    <n v="1"/>
    <n v="0"/>
    <s v="NA"/>
    <n v="0"/>
    <s v="na"/>
    <s v="NA"/>
    <s v="NA"/>
    <m/>
    <n v="1"/>
    <m/>
    <m/>
    <m/>
    <m/>
  </r>
  <r>
    <x v="1"/>
    <x v="17"/>
    <s v="BS2.18"/>
    <x v="1"/>
    <d v="2020-11-17T00:00:00"/>
    <x v="10"/>
    <n v="2469"/>
    <m/>
    <m/>
    <m/>
    <n v="7"/>
    <n v="0"/>
    <s v="NA"/>
    <n v="0"/>
    <s v="na"/>
    <s v="NA"/>
    <s v="NA"/>
    <m/>
    <n v="7"/>
    <m/>
    <m/>
    <m/>
    <m/>
  </r>
  <r>
    <x v="1"/>
    <x v="17"/>
    <s v="BS2.18"/>
    <x v="1"/>
    <d v="2020-11-17T00:00:00"/>
    <x v="56"/>
    <n v="5043"/>
    <s v="tussock"/>
    <s v="non-canopy"/>
    <m/>
    <n v="1"/>
    <n v="0"/>
    <s v="NA"/>
    <n v="0"/>
    <s v="na"/>
    <s v="NA"/>
    <s v="NA"/>
    <s v="specimen verified as Notochloe"/>
    <n v="1"/>
    <m/>
    <m/>
    <m/>
    <m/>
  </r>
  <r>
    <x v="1"/>
    <x v="17"/>
    <s v="BS2.18"/>
    <x v="1"/>
    <d v="2020-11-17T00:00:00"/>
    <x v="25"/>
    <n v="2654"/>
    <m/>
    <m/>
    <m/>
    <n v="0"/>
    <n v="0"/>
    <s v="NA"/>
    <n v="0"/>
    <n v="1"/>
    <n v="0"/>
    <n v="0"/>
    <m/>
    <n v="1"/>
    <m/>
    <m/>
    <m/>
    <m/>
  </r>
  <r>
    <x v="1"/>
    <x v="17"/>
    <s v="BS2.18"/>
    <x v="1"/>
    <d v="2020-11-17T00:00:00"/>
    <x v="19"/>
    <n v="6325"/>
    <m/>
    <m/>
    <m/>
    <n v="1"/>
    <n v="0"/>
    <s v="NA"/>
    <n v="0"/>
    <s v="na"/>
    <s v="NA"/>
    <s v="NA"/>
    <m/>
    <n v="1"/>
    <m/>
    <m/>
    <m/>
    <m/>
  </r>
  <r>
    <x v="1"/>
    <x v="18"/>
    <s v="BS2.19"/>
    <x v="1"/>
    <d v="2020-11-17T00:00:00"/>
    <x v="1"/>
    <n v="3997"/>
    <m/>
    <m/>
    <m/>
    <n v="2"/>
    <n v="0"/>
    <s v="NA"/>
    <n v="0"/>
    <n v="7"/>
    <n v="0"/>
    <n v="0"/>
    <m/>
    <n v="9"/>
    <m/>
    <m/>
    <m/>
    <m/>
  </r>
  <r>
    <x v="1"/>
    <x v="18"/>
    <s v="BS2.19"/>
    <x v="1"/>
    <d v="2020-11-17T00:00:00"/>
    <x v="17"/>
    <n v="5532"/>
    <m/>
    <m/>
    <m/>
    <n v="2"/>
    <n v="0"/>
    <s v="NA"/>
    <n v="0"/>
    <s v="na"/>
    <s v="NA"/>
    <s v="NA"/>
    <m/>
    <n v="2"/>
    <m/>
    <m/>
    <m/>
    <m/>
  </r>
  <r>
    <x v="1"/>
    <x v="18"/>
    <s v="BS2.19"/>
    <x v="1"/>
    <d v="2020-11-17T00:00:00"/>
    <x v="23"/>
    <n v="7138"/>
    <m/>
    <m/>
    <m/>
    <n v="25"/>
    <n v="0"/>
    <s v="NA"/>
    <n v="0"/>
    <s v="na"/>
    <s v="NA"/>
    <s v="NA"/>
    <m/>
    <n v="25"/>
    <m/>
    <m/>
    <m/>
    <m/>
  </r>
  <r>
    <x v="1"/>
    <x v="18"/>
    <s v="BS2.19"/>
    <x v="1"/>
    <d v="2020-11-17T00:00:00"/>
    <x v="18"/>
    <n v="2445"/>
    <m/>
    <m/>
    <m/>
    <n v="8"/>
    <n v="0"/>
    <s v="NA"/>
    <n v="0"/>
    <s v="na"/>
    <s v="NA"/>
    <s v="NA"/>
    <m/>
    <n v="8"/>
    <m/>
    <m/>
    <m/>
    <m/>
  </r>
  <r>
    <x v="1"/>
    <x v="18"/>
    <s v="BS2.19"/>
    <x v="1"/>
    <d v="2020-11-17T00:00:00"/>
    <x v="10"/>
    <n v="2469"/>
    <m/>
    <m/>
    <m/>
    <n v="7"/>
    <n v="0"/>
    <s v="NA"/>
    <n v="0"/>
    <s v="na"/>
    <s v="NA"/>
    <s v="NA"/>
    <m/>
    <n v="7"/>
    <m/>
    <m/>
    <m/>
    <m/>
  </r>
  <r>
    <x v="1"/>
    <x v="18"/>
    <s v="BS2.19"/>
    <x v="1"/>
    <d v="2020-11-17T00:00:00"/>
    <x v="25"/>
    <n v="2654"/>
    <m/>
    <m/>
    <m/>
    <n v="0"/>
    <n v="0"/>
    <s v="NA"/>
    <n v="0"/>
    <n v="1"/>
    <n v="0"/>
    <n v="0"/>
    <m/>
    <n v="1"/>
    <m/>
    <m/>
    <m/>
    <m/>
  </r>
  <r>
    <x v="1"/>
    <x v="18"/>
    <s v="BS2.19"/>
    <x v="1"/>
    <d v="2020-11-17T00:00:00"/>
    <x v="8"/>
    <n v="7993"/>
    <m/>
    <m/>
    <m/>
    <n v="7"/>
    <n v="0"/>
    <s v="NA"/>
    <n v="0"/>
    <s v="na"/>
    <s v="NA"/>
    <s v="NA"/>
    <m/>
    <n v="7"/>
    <m/>
    <m/>
    <m/>
    <m/>
  </r>
  <r>
    <x v="1"/>
    <x v="18"/>
    <s v="BS2.19"/>
    <x v="1"/>
    <d v="2020-11-17T00:00:00"/>
    <x v="19"/>
    <n v="6325"/>
    <m/>
    <m/>
    <m/>
    <n v="2"/>
    <n v="0"/>
    <s v="NA"/>
    <n v="2"/>
    <s v="na"/>
    <s v="NA"/>
    <s v="NA"/>
    <m/>
    <n v="2"/>
    <m/>
    <m/>
    <m/>
    <m/>
  </r>
  <r>
    <x v="1"/>
    <x v="19"/>
    <s v="BS2.20"/>
    <x v="1"/>
    <d v="2020-11-17T00:00:00"/>
    <x v="1"/>
    <n v="3997"/>
    <m/>
    <m/>
    <m/>
    <n v="0"/>
    <n v="0"/>
    <s v="NA"/>
    <n v="0"/>
    <n v="5"/>
    <n v="0"/>
    <n v="0"/>
    <m/>
    <n v="5"/>
    <m/>
    <m/>
    <m/>
    <m/>
  </r>
  <r>
    <x v="1"/>
    <x v="19"/>
    <s v="BS2.20"/>
    <x v="1"/>
    <d v="2020-11-17T00:00:00"/>
    <x v="20"/>
    <n v="2557"/>
    <m/>
    <m/>
    <m/>
    <n v="2"/>
    <n v="0"/>
    <s v="NA"/>
    <n v="0"/>
    <n v="0"/>
    <n v="0"/>
    <n v="0"/>
    <m/>
    <n v="2"/>
    <m/>
    <m/>
    <m/>
    <m/>
  </r>
  <r>
    <x v="1"/>
    <x v="19"/>
    <s v="BS2.20"/>
    <x v="1"/>
    <d v="2020-11-17T00:00:00"/>
    <x v="17"/>
    <n v="5532"/>
    <m/>
    <m/>
    <m/>
    <n v="12"/>
    <n v="0"/>
    <s v="NA"/>
    <n v="0"/>
    <s v="na"/>
    <s v="NA"/>
    <s v="NA"/>
    <m/>
    <n v="12"/>
    <m/>
    <m/>
    <m/>
    <m/>
  </r>
  <r>
    <x v="1"/>
    <x v="19"/>
    <s v="BS2.20"/>
    <x v="1"/>
    <d v="2020-11-17T00:00:00"/>
    <x v="23"/>
    <n v="7138"/>
    <m/>
    <m/>
    <m/>
    <n v="20"/>
    <n v="0"/>
    <s v="NA"/>
    <n v="0"/>
    <s v="na"/>
    <s v="NA"/>
    <s v="NA"/>
    <m/>
    <n v="20"/>
    <m/>
    <m/>
    <m/>
    <m/>
  </r>
  <r>
    <x v="1"/>
    <x v="19"/>
    <s v="BS2.20"/>
    <x v="1"/>
    <d v="2020-11-17T00:00:00"/>
    <x v="9"/>
    <n v="8875"/>
    <m/>
    <m/>
    <m/>
    <n v="0"/>
    <n v="0"/>
    <s v="NA"/>
    <n v="0"/>
    <n v="1"/>
    <n v="0"/>
    <n v="0"/>
    <m/>
    <n v="1"/>
    <m/>
    <m/>
    <m/>
    <m/>
  </r>
  <r>
    <x v="1"/>
    <x v="19"/>
    <s v="BS2.20"/>
    <x v="1"/>
    <d v="2020-11-17T00:00:00"/>
    <x v="18"/>
    <n v="2445"/>
    <m/>
    <m/>
    <m/>
    <n v="3"/>
    <n v="0"/>
    <s v="NA"/>
    <n v="0"/>
    <s v="na"/>
    <s v="NA"/>
    <s v="NA"/>
    <m/>
    <n v="3"/>
    <m/>
    <m/>
    <m/>
    <m/>
  </r>
  <r>
    <x v="1"/>
    <x v="19"/>
    <s v="BS2.20"/>
    <x v="1"/>
    <d v="2020-11-17T00:00:00"/>
    <x v="10"/>
    <n v="2469"/>
    <m/>
    <m/>
    <m/>
    <n v="8"/>
    <n v="0"/>
    <s v="NA"/>
    <n v="0"/>
    <s v="na"/>
    <s v="NA"/>
    <s v="NA"/>
    <m/>
    <n v="8"/>
    <m/>
    <m/>
    <m/>
    <m/>
  </r>
  <r>
    <x v="1"/>
    <x v="19"/>
    <s v="BS2.20"/>
    <x v="1"/>
    <d v="2020-11-17T00:00:00"/>
    <x v="25"/>
    <n v="2654"/>
    <m/>
    <m/>
    <m/>
    <n v="0"/>
    <n v="0"/>
    <s v="NA"/>
    <n v="0"/>
    <n v="1"/>
    <n v="0"/>
    <n v="0"/>
    <m/>
    <n v="1"/>
    <m/>
    <m/>
    <m/>
    <m/>
  </r>
  <r>
    <x v="1"/>
    <x v="19"/>
    <s v="BS2.20"/>
    <x v="1"/>
    <d v="2020-11-17T00:00:00"/>
    <x v="8"/>
    <n v="7993"/>
    <m/>
    <m/>
    <m/>
    <n v="6"/>
    <n v="0"/>
    <s v="NA"/>
    <n v="0"/>
    <s v="na"/>
    <s v="NA"/>
    <s v="NA"/>
    <m/>
    <n v="6"/>
    <m/>
    <m/>
    <m/>
    <m/>
  </r>
  <r>
    <x v="1"/>
    <x v="19"/>
    <s v="BS2.20"/>
    <x v="1"/>
    <d v="2020-11-17T00:00:00"/>
    <x v="19"/>
    <n v="6325"/>
    <m/>
    <m/>
    <m/>
    <n v="3"/>
    <n v="0"/>
    <s v="NA"/>
    <n v="3"/>
    <s v="na"/>
    <s v="NA"/>
    <s v="NA"/>
    <m/>
    <n v="3"/>
    <m/>
    <m/>
    <m/>
    <m/>
  </r>
  <r>
    <x v="2"/>
    <x v="0"/>
    <s v="MW1.1"/>
    <x v="1"/>
    <d v="2020-11-16T00:00:00"/>
    <x v="25"/>
    <n v="2654"/>
    <s v="none"/>
    <s v="soil-persistent"/>
    <s v="NA"/>
    <n v="0"/>
    <n v="0"/>
    <s v="NA"/>
    <n v="0"/>
    <n v="14"/>
    <n v="0"/>
    <n v="0"/>
    <m/>
    <n v="14"/>
    <m/>
    <m/>
    <m/>
    <m/>
  </r>
  <r>
    <x v="2"/>
    <x v="0"/>
    <s v="MW1.1"/>
    <x v="1"/>
    <d v="2020-11-16T00:00:00"/>
    <x v="2"/>
    <n v="2987"/>
    <s v="basal"/>
    <s v="soil-persistent"/>
    <s v="NA"/>
    <n v="42"/>
    <n v="0"/>
    <s v="NA"/>
    <n v="0"/>
    <n v="0"/>
    <n v="0"/>
    <n v="0"/>
    <m/>
    <n v="42"/>
    <m/>
    <m/>
    <m/>
    <m/>
  </r>
  <r>
    <x v="2"/>
    <x v="0"/>
    <s v="MW1.1"/>
    <x v="1"/>
    <d v="2020-11-16T00:00:00"/>
    <x v="1"/>
    <n v="3997"/>
    <s v="lignotuber"/>
    <s v="soil-persistent"/>
    <s v="NA"/>
    <n v="0"/>
    <n v="9"/>
    <s v="NA"/>
    <n v="0"/>
    <n v="35"/>
    <n v="0"/>
    <n v="0"/>
    <m/>
    <n v="35"/>
    <m/>
    <m/>
    <m/>
    <m/>
  </r>
  <r>
    <x v="2"/>
    <x v="0"/>
    <s v="MW1.1"/>
    <x v="1"/>
    <d v="2020-11-16T00:00:00"/>
    <x v="26"/>
    <n v="3243"/>
    <s v="none"/>
    <s v="soil-persistent"/>
    <s v="NA"/>
    <n v="0"/>
    <n v="0"/>
    <s v="NA"/>
    <n v="0"/>
    <n v="27"/>
    <n v="0"/>
    <n v="0"/>
    <m/>
    <n v="27"/>
    <m/>
    <m/>
    <m/>
    <m/>
  </r>
  <r>
    <x v="2"/>
    <x v="0"/>
    <s v="MW1.1"/>
    <x v="1"/>
    <d v="2020-11-16T00:00:00"/>
    <x v="20"/>
    <n v="2557"/>
    <s v="rhizome"/>
    <s v="transient"/>
    <s v="NA"/>
    <n v="3"/>
    <n v="0"/>
    <s v="NA"/>
    <n v="0"/>
    <n v="0"/>
    <n v="0"/>
    <n v="0"/>
    <m/>
    <n v="3"/>
    <m/>
    <m/>
    <m/>
    <m/>
  </r>
  <r>
    <x v="2"/>
    <x v="0"/>
    <s v="MW1.1"/>
    <x v="1"/>
    <d v="2020-11-16T00:00:00"/>
    <x v="23"/>
    <n v="7138"/>
    <s v="rhizome"/>
    <s v="transient"/>
    <s v="NA"/>
    <n v="14"/>
    <n v="0"/>
    <s v="NA"/>
    <n v="0"/>
    <s v="NA"/>
    <s v="NA"/>
    <s v="NA"/>
    <m/>
    <n v="14"/>
    <m/>
    <m/>
    <m/>
    <m/>
  </r>
  <r>
    <x v="2"/>
    <x v="0"/>
    <s v="MW1.1"/>
    <x v="1"/>
    <d v="2020-11-16T00:00:00"/>
    <x v="8"/>
    <n v="7993"/>
    <s v="rhizome"/>
    <s v="non-canopy"/>
    <s v="NA"/>
    <n v="13"/>
    <n v="0"/>
    <s v="NA"/>
    <n v="0"/>
    <s v="NA"/>
    <s v="NA"/>
    <s v="NA"/>
    <m/>
    <n v="13"/>
    <m/>
    <m/>
    <m/>
    <m/>
  </r>
  <r>
    <x v="2"/>
    <x v="0"/>
    <s v="MW1.1"/>
    <x v="1"/>
    <d v="2020-11-16T00:00:00"/>
    <x v="18"/>
    <n v="2445"/>
    <s v="tussock"/>
    <s v="non-canopy"/>
    <s v="NA"/>
    <n v="2"/>
    <n v="0"/>
    <s v="NA"/>
    <n v="0"/>
    <n v="0"/>
    <n v="0"/>
    <n v="0"/>
    <m/>
    <n v="2"/>
    <m/>
    <m/>
    <m/>
    <m/>
  </r>
  <r>
    <x v="2"/>
    <x v="0"/>
    <s v="MW1.1"/>
    <x v="1"/>
    <d v="2020-11-16T00:00:00"/>
    <x v="10"/>
    <n v="2469"/>
    <s v="rhizome"/>
    <s v="non-canopy"/>
    <s v="NA"/>
    <n v="2"/>
    <n v="0"/>
    <s v="NA"/>
    <n v="0"/>
    <n v="0"/>
    <n v="0"/>
    <n v="0"/>
    <m/>
    <n v="2"/>
    <m/>
    <m/>
    <m/>
    <m/>
  </r>
  <r>
    <x v="2"/>
    <x v="0"/>
    <s v="MW1.1"/>
    <x v="1"/>
    <d v="2020-11-16T00:00:00"/>
    <x v="17"/>
    <n v="5532"/>
    <s v="rhizome"/>
    <s v="non-canopy"/>
    <s v="NA"/>
    <n v="18"/>
    <n v="0"/>
    <s v="NA"/>
    <n v="0"/>
    <s v="NA"/>
    <s v="NA"/>
    <s v="NA"/>
    <m/>
    <n v="18"/>
    <m/>
    <m/>
    <m/>
    <m/>
  </r>
  <r>
    <x v="2"/>
    <x v="0"/>
    <s v="MW1.1"/>
    <x v="1"/>
    <d v="2020-11-16T00:00:00"/>
    <x v="27"/>
    <n v="2503"/>
    <s v="tussock"/>
    <s v="non-canopy"/>
    <s v="NA"/>
    <n v="3"/>
    <n v="0"/>
    <s v="NA"/>
    <n v="0"/>
    <n v="0"/>
    <n v="0"/>
    <n v="0"/>
    <m/>
    <n v="3"/>
    <m/>
    <m/>
    <m/>
    <m/>
  </r>
  <r>
    <x v="2"/>
    <x v="0"/>
    <s v="MW1.1"/>
    <x v="1"/>
    <d v="2020-11-16T00:00:00"/>
    <x v="26"/>
    <n v="3243"/>
    <m/>
    <m/>
    <s v="NA"/>
    <n v="2"/>
    <n v="0"/>
    <s v="NA"/>
    <n v="0"/>
    <n v="27"/>
    <n v="0"/>
    <n v="0"/>
    <m/>
    <n v="29"/>
    <m/>
    <m/>
    <m/>
    <m/>
  </r>
  <r>
    <x v="2"/>
    <x v="0"/>
    <s v="MW1.1"/>
    <x v="1"/>
    <d v="2020-11-16T00:00:00"/>
    <x v="16"/>
    <n v="2603"/>
    <m/>
    <m/>
    <s v="NA"/>
    <n v="0"/>
    <n v="0"/>
    <s v="NA"/>
    <n v="0"/>
    <n v="35"/>
    <n v="0"/>
    <n v="0"/>
    <m/>
    <n v="35"/>
    <m/>
    <m/>
    <m/>
    <m/>
  </r>
  <r>
    <x v="2"/>
    <x v="0"/>
    <s v="MW1.1"/>
    <x v="1"/>
    <d v="2020-11-16T00:00:00"/>
    <x v="0"/>
    <n v="7766"/>
    <m/>
    <m/>
    <s v="NA"/>
    <n v="0"/>
    <n v="0"/>
    <s v="NA"/>
    <n v="0"/>
    <n v="1"/>
    <n v="0"/>
    <n v="0"/>
    <m/>
    <n v="1"/>
    <m/>
    <m/>
    <m/>
    <m/>
  </r>
  <r>
    <x v="2"/>
    <x v="1"/>
    <s v="MW1.2"/>
    <x v="1"/>
    <d v="2020-11-16T00:00:00"/>
    <x v="2"/>
    <n v="2987"/>
    <s v="basal"/>
    <s v="soil-persistent"/>
    <s v="NA"/>
    <n v="10"/>
    <n v="0"/>
    <s v="NA"/>
    <n v="0"/>
    <n v="0"/>
    <n v="0"/>
    <n v="0"/>
    <m/>
    <n v="10"/>
    <m/>
    <m/>
    <m/>
    <m/>
  </r>
  <r>
    <x v="2"/>
    <x v="1"/>
    <s v="MW1.2"/>
    <x v="1"/>
    <d v="2020-11-16T00:00:00"/>
    <x v="1"/>
    <n v="3997"/>
    <s v="lignotuber"/>
    <s v="soil-persistent"/>
    <s v="NA"/>
    <n v="7"/>
    <n v="0"/>
    <s v="NA"/>
    <n v="0"/>
    <n v="26"/>
    <n v="0"/>
    <n v="0"/>
    <m/>
    <n v="33"/>
    <m/>
    <m/>
    <m/>
    <m/>
  </r>
  <r>
    <x v="2"/>
    <x v="1"/>
    <s v="MW1.2"/>
    <x v="1"/>
    <d v="2020-11-16T00:00:00"/>
    <x v="16"/>
    <n v="2603"/>
    <s v="basal"/>
    <s v="soil-persistent"/>
    <s v="NA"/>
    <n v="0"/>
    <n v="0"/>
    <s v="NA"/>
    <n v="0"/>
    <n v="10"/>
    <n v="0"/>
    <n v="0"/>
    <m/>
    <n v="10"/>
    <m/>
    <m/>
    <m/>
    <m/>
  </r>
  <r>
    <x v="2"/>
    <x v="1"/>
    <s v="MW1.2"/>
    <x v="1"/>
    <d v="2020-11-16T00:00:00"/>
    <x v="23"/>
    <n v="7138"/>
    <s v="rhizome"/>
    <s v="transient"/>
    <s v="NA"/>
    <n v="11"/>
    <n v="0"/>
    <s v="NA"/>
    <n v="0"/>
    <s v="NA"/>
    <s v="NA"/>
    <s v="NA"/>
    <m/>
    <n v="11"/>
    <m/>
    <m/>
    <m/>
    <m/>
  </r>
  <r>
    <x v="2"/>
    <x v="1"/>
    <s v="MW1.2"/>
    <x v="1"/>
    <d v="2020-11-16T00:00:00"/>
    <x v="18"/>
    <n v="2445"/>
    <s v="tussock"/>
    <s v="non-canopy"/>
    <s v="NA"/>
    <n v="2"/>
    <n v="0"/>
    <s v="NA"/>
    <n v="0"/>
    <n v="0"/>
    <n v="0"/>
    <n v="0"/>
    <m/>
    <n v="2"/>
    <m/>
    <m/>
    <m/>
    <m/>
  </r>
  <r>
    <x v="2"/>
    <x v="1"/>
    <s v="MW1.2"/>
    <x v="1"/>
    <d v="2020-11-16T00:00:00"/>
    <x v="10"/>
    <n v="2469"/>
    <s v="rhizome"/>
    <s v="non-canopy"/>
    <s v="NA"/>
    <n v="2"/>
    <n v="0"/>
    <s v="NA"/>
    <n v="0"/>
    <n v="0"/>
    <n v="0"/>
    <n v="0"/>
    <m/>
    <n v="2"/>
    <m/>
    <m/>
    <m/>
    <m/>
  </r>
  <r>
    <x v="2"/>
    <x v="1"/>
    <s v="MW1.2"/>
    <x v="1"/>
    <d v="2020-11-16T00:00:00"/>
    <x v="28"/>
    <n v="6324"/>
    <s v="tussock"/>
    <s v="non-canopy"/>
    <s v="NA"/>
    <n v="5"/>
    <n v="0"/>
    <s v="NA"/>
    <n v="0"/>
    <n v="0"/>
    <n v="0"/>
    <n v="0"/>
    <m/>
    <n v="5"/>
    <m/>
    <m/>
    <m/>
    <m/>
  </r>
  <r>
    <x v="2"/>
    <x v="1"/>
    <s v="MW1.2"/>
    <x v="1"/>
    <d v="2020-11-16T00:00:00"/>
    <x v="17"/>
    <n v="5532"/>
    <s v="rhizome"/>
    <s v="non-canopy"/>
    <s v="NA"/>
    <n v="20"/>
    <n v="0"/>
    <s v="NA"/>
    <n v="0"/>
    <s v="NA"/>
    <s v="NA"/>
    <s v="NA"/>
    <m/>
    <n v="20"/>
    <m/>
    <m/>
    <m/>
    <m/>
  </r>
  <r>
    <x v="2"/>
    <x v="1"/>
    <s v="MW1.2"/>
    <x v="1"/>
    <d v="2020-11-16T00:00:00"/>
    <x v="29"/>
    <n v="10605"/>
    <s v="rhizome"/>
    <s v="non-canopy"/>
    <s v="NA"/>
    <n v="2"/>
    <n v="0"/>
    <s v="NA"/>
    <n v="0"/>
    <s v="NA"/>
    <s v="NA"/>
    <s v="NA"/>
    <m/>
    <n v="2"/>
    <m/>
    <m/>
    <m/>
    <m/>
  </r>
  <r>
    <x v="2"/>
    <x v="1"/>
    <s v="MW1.2"/>
    <x v="1"/>
    <d v="2020-11-16T00:00:00"/>
    <x v="25"/>
    <n v="2654"/>
    <m/>
    <m/>
    <s v="NA"/>
    <n v="0"/>
    <n v="0"/>
    <s v="NA"/>
    <n v="0"/>
    <n v="3"/>
    <n v="0"/>
    <n v="0"/>
    <m/>
    <n v="3"/>
    <m/>
    <m/>
    <m/>
    <m/>
  </r>
  <r>
    <x v="2"/>
    <x v="1"/>
    <s v="MW1.2"/>
    <x v="1"/>
    <d v="2020-11-16T00:00:00"/>
    <x v="52"/>
    <n v="2451"/>
    <m/>
    <m/>
    <s v="NA"/>
    <n v="0"/>
    <n v="0"/>
    <s v="NA"/>
    <n v="0"/>
    <n v="0"/>
    <n v="0"/>
    <n v="0"/>
    <m/>
    <n v="0"/>
    <m/>
    <m/>
    <m/>
    <m/>
  </r>
  <r>
    <x v="2"/>
    <x v="2"/>
    <s v="MW1.3"/>
    <x v="1"/>
    <d v="2020-11-16T00:00:00"/>
    <x v="2"/>
    <n v="2987"/>
    <s v="basal"/>
    <s v="soil-persistent"/>
    <s v="NA"/>
    <n v="15"/>
    <n v="0"/>
    <s v="NA"/>
    <n v="0"/>
    <n v="0"/>
    <n v="0"/>
    <n v="0"/>
    <m/>
    <n v="15"/>
    <m/>
    <m/>
    <m/>
    <m/>
  </r>
  <r>
    <x v="2"/>
    <x v="2"/>
    <s v="MW1.3"/>
    <x v="1"/>
    <d v="2020-11-16T00:00:00"/>
    <x v="1"/>
    <n v="3997"/>
    <s v="lignotuber"/>
    <s v="soil-persistent"/>
    <s v="NA"/>
    <n v="3"/>
    <n v="0"/>
    <s v="NA"/>
    <n v="0"/>
    <n v="95"/>
    <n v="0"/>
    <n v="0"/>
    <m/>
    <n v="98"/>
    <m/>
    <m/>
    <m/>
    <m/>
  </r>
  <r>
    <x v="2"/>
    <x v="2"/>
    <s v="MW1.3"/>
    <x v="1"/>
    <d v="2020-11-16T00:00:00"/>
    <x v="0"/>
    <n v="7766"/>
    <s v="lignotuber"/>
    <s v="canopy"/>
    <s v="NA"/>
    <n v="0"/>
    <n v="0"/>
    <s v="NA"/>
    <n v="0"/>
    <n v="1"/>
    <n v="0"/>
    <n v="0"/>
    <m/>
    <n v="1"/>
    <m/>
    <m/>
    <m/>
    <m/>
  </r>
  <r>
    <x v="2"/>
    <x v="2"/>
    <s v="MW1.3"/>
    <x v="1"/>
    <d v="2020-11-16T00:00:00"/>
    <x v="8"/>
    <n v="7993"/>
    <s v="rhizome"/>
    <s v="non-canopy"/>
    <s v="NA"/>
    <n v="7"/>
    <n v="0"/>
    <s v="NA"/>
    <n v="0"/>
    <s v="NA"/>
    <s v="NA"/>
    <s v="NA"/>
    <m/>
    <n v="7"/>
    <m/>
    <m/>
    <m/>
    <m/>
  </r>
  <r>
    <x v="2"/>
    <x v="2"/>
    <s v="MW1.3"/>
    <x v="1"/>
    <d v="2020-11-16T00:00:00"/>
    <x v="23"/>
    <n v="7138"/>
    <s v="rhizome"/>
    <s v="transient"/>
    <s v="NA"/>
    <n v="8"/>
    <n v="0"/>
    <n v="1"/>
    <n v="0"/>
    <s v="NA"/>
    <s v="NA"/>
    <s v="NA"/>
    <m/>
    <n v="8"/>
    <m/>
    <m/>
    <m/>
    <m/>
  </r>
  <r>
    <x v="2"/>
    <x v="2"/>
    <s v="MW1.3"/>
    <x v="1"/>
    <d v="2020-11-16T00:00:00"/>
    <x v="25"/>
    <n v="2654"/>
    <s v="none"/>
    <s v="soil-persistent"/>
    <s v="NA"/>
    <n v="0"/>
    <n v="0"/>
    <s v="NA"/>
    <n v="0"/>
    <n v="5"/>
    <n v="0"/>
    <n v="0"/>
    <m/>
    <n v="5"/>
    <m/>
    <m/>
    <m/>
    <m/>
  </r>
  <r>
    <x v="2"/>
    <x v="2"/>
    <s v="MW1.3"/>
    <x v="1"/>
    <d v="2020-11-16T00:00:00"/>
    <x v="17"/>
    <n v="5532"/>
    <s v="rhizome"/>
    <s v="non-canopy"/>
    <s v="NA"/>
    <n v="19"/>
    <n v="0"/>
    <s v="NA"/>
    <n v="0"/>
    <s v="NA"/>
    <s v="NA"/>
    <s v="NA"/>
    <m/>
    <n v="19"/>
    <m/>
    <m/>
    <m/>
    <m/>
  </r>
  <r>
    <x v="2"/>
    <x v="2"/>
    <s v="MW1.3"/>
    <x v="1"/>
    <d v="2020-11-16T00:00:00"/>
    <x v="29"/>
    <n v="10605"/>
    <s v="rhizome"/>
    <s v="non-canopy"/>
    <s v="NA"/>
    <n v="4"/>
    <n v="0"/>
    <s v="NA"/>
    <n v="0"/>
    <s v="NA"/>
    <s v="NA"/>
    <s v="NA"/>
    <m/>
    <n v="4"/>
    <m/>
    <m/>
    <m/>
    <m/>
  </r>
  <r>
    <x v="2"/>
    <x v="2"/>
    <s v="MW1.3"/>
    <x v="1"/>
    <d v="2020-11-16T00:00:00"/>
    <x v="30"/>
    <n v="2294"/>
    <s v="rhizome"/>
    <s v="non-canopy"/>
    <s v="NA"/>
    <n v="5"/>
    <n v="0"/>
    <s v="NA"/>
    <n v="0"/>
    <s v="NA"/>
    <s v="NA"/>
    <s v="NA"/>
    <m/>
    <n v="5"/>
    <m/>
    <m/>
    <m/>
    <m/>
  </r>
  <r>
    <x v="2"/>
    <x v="2"/>
    <s v="MW1.3"/>
    <x v="1"/>
    <d v="2020-11-16T00:00:00"/>
    <x v="16"/>
    <n v="2603"/>
    <s v="basal"/>
    <s v="soil-persistent"/>
    <s v="NA"/>
    <n v="1"/>
    <n v="0"/>
    <s v="NA"/>
    <n v="0"/>
    <n v="20"/>
    <n v="0"/>
    <n v="0"/>
    <m/>
    <n v="21"/>
    <m/>
    <m/>
    <m/>
    <m/>
  </r>
  <r>
    <x v="2"/>
    <x v="2"/>
    <s v="MW1.3"/>
    <x v="1"/>
    <d v="2020-11-16T00:00:00"/>
    <x v="31"/>
    <n v="1609"/>
    <s v="basal"/>
    <s v="non-canopy"/>
    <s v="NA"/>
    <n v="2"/>
    <n v="0"/>
    <s v="NA"/>
    <n v="0"/>
    <n v="0"/>
    <n v="0"/>
    <n v="0"/>
    <s v="resprout? Originally inferred to be seedlings"/>
    <n v="2"/>
    <m/>
    <m/>
    <m/>
    <m/>
  </r>
  <r>
    <x v="2"/>
    <x v="2"/>
    <s v="MW1.3"/>
    <x v="1"/>
    <d v="2020-11-16T00:00:00"/>
    <x v="26"/>
    <n v="3243"/>
    <s v="none"/>
    <s v="soil-persistent"/>
    <s v="NA"/>
    <n v="0"/>
    <n v="0"/>
    <s v="NA"/>
    <n v="0"/>
    <n v="2"/>
    <n v="0"/>
    <n v="0"/>
    <m/>
    <n v="2"/>
    <m/>
    <m/>
    <m/>
    <m/>
  </r>
  <r>
    <x v="2"/>
    <x v="2"/>
    <s v="MW1.3"/>
    <x v="1"/>
    <d v="2020-11-16T00:00:00"/>
    <x v="10"/>
    <n v="2469"/>
    <m/>
    <m/>
    <s v="NA"/>
    <n v="5"/>
    <n v="0"/>
    <s v="NA"/>
    <n v="0"/>
    <n v="0"/>
    <n v="0"/>
    <n v="0"/>
    <m/>
    <n v="5"/>
    <m/>
    <m/>
    <m/>
    <m/>
  </r>
  <r>
    <x v="2"/>
    <x v="2"/>
    <s v="MW1.3"/>
    <x v="1"/>
    <d v="2020-11-16T00:00:00"/>
    <x v="49"/>
    <n v="5535"/>
    <m/>
    <m/>
    <s v="NA"/>
    <n v="1"/>
    <n v="0"/>
    <s v="NA"/>
    <n v="1"/>
    <s v="NA"/>
    <s v="NA"/>
    <s v="NA"/>
    <s v="Lepyrodia anarthria confirmed in same plot in Apr2021, so Tetaria capillaris corrected"/>
    <n v="1"/>
    <m/>
    <m/>
    <m/>
    <m/>
  </r>
  <r>
    <x v="2"/>
    <x v="2"/>
    <s v="MW1.3"/>
    <x v="1"/>
    <d v="2020-11-16T00:00:00"/>
    <x v="19"/>
    <n v="6325"/>
    <m/>
    <m/>
    <s v="NA"/>
    <n v="1"/>
    <n v="0"/>
    <s v="NA"/>
    <n v="1"/>
    <n v="0"/>
    <n v="0"/>
    <n v="0"/>
    <m/>
    <n v="1"/>
    <m/>
    <m/>
    <m/>
    <m/>
  </r>
  <r>
    <x v="2"/>
    <x v="3"/>
    <s v="MW1.4"/>
    <x v="1"/>
    <d v="2020-11-16T00:00:00"/>
    <x v="25"/>
    <n v="2654"/>
    <s v="none"/>
    <s v="soil-persistent"/>
    <s v="NA"/>
    <n v="0"/>
    <n v="0"/>
    <s v="NA"/>
    <n v="0"/>
    <n v="4"/>
    <n v="0"/>
    <n v="0"/>
    <m/>
    <n v="4"/>
    <m/>
    <m/>
    <m/>
    <m/>
  </r>
  <r>
    <x v="2"/>
    <x v="3"/>
    <s v="MW1.4"/>
    <x v="1"/>
    <d v="2020-11-16T00:00:00"/>
    <x v="2"/>
    <n v="2987"/>
    <s v="basal"/>
    <s v="soil-persistent"/>
    <s v="NA"/>
    <n v="55"/>
    <n v="0"/>
    <s v="NA"/>
    <n v="0"/>
    <n v="0"/>
    <n v="0"/>
    <n v="0"/>
    <m/>
    <n v="55"/>
    <m/>
    <m/>
    <m/>
    <m/>
  </r>
  <r>
    <x v="2"/>
    <x v="3"/>
    <s v="MW1.4"/>
    <x v="1"/>
    <d v="2020-11-16T00:00:00"/>
    <x v="0"/>
    <n v="7766"/>
    <s v="lignotuber"/>
    <s v="canopy"/>
    <s v="NA"/>
    <n v="1"/>
    <n v="0"/>
    <s v="NA"/>
    <n v="0"/>
    <n v="0"/>
    <n v="0"/>
    <n v="0"/>
    <m/>
    <n v="1"/>
    <m/>
    <m/>
    <m/>
    <m/>
  </r>
  <r>
    <x v="2"/>
    <x v="3"/>
    <s v="MW1.4"/>
    <x v="1"/>
    <d v="2020-11-16T00:00:00"/>
    <x v="16"/>
    <n v="2603"/>
    <s v="basal"/>
    <s v="soil-persistent"/>
    <s v="NA"/>
    <n v="4"/>
    <n v="0"/>
    <s v="NA"/>
    <n v="0"/>
    <n v="0"/>
    <n v="0"/>
    <n v="0"/>
    <m/>
    <n v="4"/>
    <m/>
    <m/>
    <m/>
    <m/>
  </r>
  <r>
    <x v="2"/>
    <x v="3"/>
    <s v="MW1.4"/>
    <x v="1"/>
    <d v="2020-11-16T00:00:00"/>
    <x v="23"/>
    <n v="7138"/>
    <s v="rhizome"/>
    <s v="transient"/>
    <s v="NA"/>
    <n v="5"/>
    <n v="0"/>
    <s v="NA"/>
    <n v="0"/>
    <s v="NA"/>
    <s v="NA"/>
    <s v="NA"/>
    <m/>
    <n v="5"/>
    <m/>
    <m/>
    <m/>
    <m/>
  </r>
  <r>
    <x v="2"/>
    <x v="3"/>
    <s v="MW1.4"/>
    <x v="1"/>
    <d v="2020-11-16T00:00:00"/>
    <x v="8"/>
    <n v="7993"/>
    <s v="rhizome"/>
    <s v="non-canopy"/>
    <s v="NA"/>
    <n v="25"/>
    <n v="0"/>
    <s v="NA"/>
    <n v="0"/>
    <s v="NA"/>
    <s v="NA"/>
    <s v="NA"/>
    <m/>
    <n v="25"/>
    <m/>
    <m/>
    <m/>
    <m/>
  </r>
  <r>
    <x v="2"/>
    <x v="3"/>
    <s v="MW1.4"/>
    <x v="1"/>
    <d v="2020-11-16T00:00:00"/>
    <x v="17"/>
    <n v="5532"/>
    <s v="rhizome"/>
    <s v="non-canopy"/>
    <s v="NA"/>
    <n v="25"/>
    <n v="0"/>
    <s v="NA"/>
    <n v="0"/>
    <s v="NA"/>
    <s v="NA"/>
    <s v="NA"/>
    <m/>
    <n v="25"/>
    <m/>
    <m/>
    <m/>
    <m/>
  </r>
  <r>
    <x v="2"/>
    <x v="3"/>
    <s v="MW1.4"/>
    <x v="1"/>
    <d v="2020-11-16T00:00:00"/>
    <x v="27"/>
    <n v="2503"/>
    <s v="tussock"/>
    <s v="non-canopy"/>
    <s v="NA"/>
    <n v="2"/>
    <n v="0"/>
    <s v="NA"/>
    <n v="0"/>
    <n v="0"/>
    <n v="0"/>
    <n v="0"/>
    <m/>
    <n v="2"/>
    <m/>
    <m/>
    <m/>
    <m/>
  </r>
  <r>
    <x v="2"/>
    <x v="3"/>
    <s v="MW1.4"/>
    <x v="1"/>
    <d v="2020-11-16T00:00:00"/>
    <x v="18"/>
    <n v="2445"/>
    <s v="tussock"/>
    <s v="non-canopy"/>
    <s v="NA"/>
    <n v="1"/>
    <n v="0"/>
    <s v="NA"/>
    <n v="0"/>
    <n v="0"/>
    <n v="0"/>
    <n v="0"/>
    <m/>
    <n v="1"/>
    <m/>
    <m/>
    <m/>
    <m/>
  </r>
  <r>
    <x v="2"/>
    <x v="3"/>
    <s v="MW1.4"/>
    <x v="1"/>
    <d v="2020-11-16T00:00:00"/>
    <x v="10"/>
    <n v="2469"/>
    <s v="rhizome"/>
    <s v="non-canopy"/>
    <s v="NA"/>
    <n v="6"/>
    <n v="0"/>
    <s v="NA"/>
    <n v="0"/>
    <n v="0"/>
    <n v="0"/>
    <n v="0"/>
    <m/>
    <n v="6"/>
    <m/>
    <m/>
    <m/>
    <m/>
  </r>
  <r>
    <x v="2"/>
    <x v="3"/>
    <s v="MW1.4"/>
    <x v="1"/>
    <d v="2020-11-16T00:00:00"/>
    <x v="19"/>
    <n v="6325"/>
    <s v="tussock"/>
    <s v="non-canopy"/>
    <s v="NA"/>
    <n v="6"/>
    <n v="0"/>
    <s v="NA"/>
    <n v="2"/>
    <n v="0"/>
    <n v="0"/>
    <n v="0"/>
    <m/>
    <n v="6"/>
    <m/>
    <m/>
    <m/>
    <m/>
  </r>
  <r>
    <x v="2"/>
    <x v="3"/>
    <s v="MW1.4"/>
    <x v="1"/>
    <d v="2020-11-16T00:00:00"/>
    <x v="32"/>
    <n v="4122"/>
    <s v="NA"/>
    <s v="canopy"/>
    <s v="NA"/>
    <n v="0"/>
    <n v="0"/>
    <s v="NA"/>
    <n v="0"/>
    <n v="1"/>
    <n v="0"/>
    <n v="0"/>
    <s v="uncertain ID"/>
    <n v="1"/>
    <m/>
    <m/>
    <m/>
    <m/>
  </r>
  <r>
    <x v="2"/>
    <x v="3"/>
    <s v="MW1.4"/>
    <x v="1"/>
    <d v="2020-11-16T00:00:00"/>
    <x v="29"/>
    <n v="10605"/>
    <s v="rhizome"/>
    <s v="non-canopy"/>
    <s v="NA"/>
    <n v="1"/>
    <n v="0"/>
    <s v="NA"/>
    <n v="0"/>
    <s v="NA"/>
    <s v="NA"/>
    <s v="NA"/>
    <m/>
    <n v="1"/>
    <m/>
    <m/>
    <m/>
    <m/>
  </r>
  <r>
    <x v="2"/>
    <x v="3"/>
    <s v="MW1.4"/>
    <x v="1"/>
    <d v="2020-11-16T00:00:00"/>
    <x v="1"/>
    <n v="3997"/>
    <m/>
    <m/>
    <s v="NA"/>
    <n v="4"/>
    <n v="0"/>
    <s v="NA"/>
    <n v="0"/>
    <n v="26"/>
    <n v="0"/>
    <n v="0"/>
    <m/>
    <n v="30"/>
    <m/>
    <m/>
    <m/>
    <m/>
  </r>
  <r>
    <x v="2"/>
    <x v="4"/>
    <s v="MW1.5"/>
    <x v="1"/>
    <d v="2020-11-16T00:00:00"/>
    <x v="18"/>
    <n v="2445"/>
    <s v="tussock"/>
    <s v="non-canopy"/>
    <s v="NA"/>
    <n v="2"/>
    <n v="0"/>
    <s v="NA"/>
    <n v="0"/>
    <n v="0"/>
    <n v="0"/>
    <n v="0"/>
    <m/>
    <n v="2"/>
    <m/>
    <m/>
    <m/>
    <m/>
  </r>
  <r>
    <x v="2"/>
    <x v="4"/>
    <s v="MW1.5"/>
    <x v="1"/>
    <d v="2020-11-16T00:00:00"/>
    <x v="10"/>
    <n v="2469"/>
    <s v="rhizome"/>
    <s v="non-canopy"/>
    <s v="NA"/>
    <n v="5"/>
    <n v="0"/>
    <s v="NA"/>
    <n v="0"/>
    <n v="0"/>
    <n v="0"/>
    <n v="0"/>
    <m/>
    <n v="5"/>
    <m/>
    <m/>
    <m/>
    <m/>
  </r>
  <r>
    <x v="2"/>
    <x v="4"/>
    <s v="MW1.5"/>
    <x v="1"/>
    <d v="2020-11-16T00:00:00"/>
    <x v="23"/>
    <n v="7138"/>
    <s v="rhizome"/>
    <s v="transient"/>
    <s v="NA"/>
    <n v="20"/>
    <n v="0"/>
    <s v="NA"/>
    <n v="0"/>
    <s v="NA"/>
    <s v="NA"/>
    <s v="NA"/>
    <m/>
    <n v="20"/>
    <m/>
    <m/>
    <m/>
    <m/>
  </r>
  <r>
    <x v="2"/>
    <x v="4"/>
    <s v="MW1.5"/>
    <x v="1"/>
    <d v="2020-11-16T00:00:00"/>
    <x v="2"/>
    <n v="2987"/>
    <s v="basal"/>
    <s v="soil-persistent"/>
    <s v="NA"/>
    <n v="8"/>
    <n v="0"/>
    <s v="NA"/>
    <n v="0"/>
    <n v="0"/>
    <n v="0"/>
    <n v="0"/>
    <m/>
    <n v="8"/>
    <m/>
    <m/>
    <m/>
    <m/>
  </r>
  <r>
    <x v="2"/>
    <x v="4"/>
    <s v="MW1.5"/>
    <x v="1"/>
    <d v="2020-11-16T00:00:00"/>
    <x v="9"/>
    <n v="8875"/>
    <s v="lignotuber"/>
    <s v="soil-persistent"/>
    <s v="NA"/>
    <n v="0"/>
    <n v="0"/>
    <s v="NA"/>
    <n v="0"/>
    <n v="2"/>
    <n v="0"/>
    <n v="0"/>
    <m/>
    <n v="2"/>
    <m/>
    <m/>
    <m/>
    <m/>
  </r>
  <r>
    <x v="2"/>
    <x v="4"/>
    <s v="MW1.5"/>
    <x v="1"/>
    <d v="2020-11-16T00:00:00"/>
    <x v="8"/>
    <n v="7993"/>
    <s v="rhizome"/>
    <s v="non-canopy"/>
    <s v="NA"/>
    <n v="18"/>
    <n v="0"/>
    <s v="NA"/>
    <n v="0"/>
    <s v="NA"/>
    <s v="NA"/>
    <s v="NA"/>
    <m/>
    <n v="18"/>
    <m/>
    <m/>
    <m/>
    <m/>
  </r>
  <r>
    <x v="2"/>
    <x v="4"/>
    <s v="MW1.5"/>
    <x v="1"/>
    <d v="2020-11-16T00:00:00"/>
    <x v="16"/>
    <n v="2603"/>
    <s v="basal"/>
    <s v="soil-persistent"/>
    <s v="NA"/>
    <n v="2"/>
    <n v="0"/>
    <s v="NA"/>
    <n v="0"/>
    <n v="8"/>
    <n v="0"/>
    <n v="0"/>
    <m/>
    <n v="10"/>
    <m/>
    <m/>
    <m/>
    <m/>
  </r>
  <r>
    <x v="2"/>
    <x v="4"/>
    <s v="MW1.5"/>
    <x v="1"/>
    <d v="2020-11-16T00:00:00"/>
    <x v="31"/>
    <n v="1609"/>
    <s v="basal"/>
    <s v="non-canopy"/>
    <s v="NA"/>
    <n v="0"/>
    <n v="0"/>
    <s v="NA"/>
    <n v="0"/>
    <n v="1"/>
    <n v="0"/>
    <n v="0"/>
    <m/>
    <n v="1"/>
    <m/>
    <m/>
    <m/>
    <m/>
  </r>
  <r>
    <x v="2"/>
    <x v="4"/>
    <s v="MW1.5"/>
    <x v="1"/>
    <d v="2020-11-16T00:00:00"/>
    <x v="29"/>
    <n v="10605"/>
    <s v="rhizome"/>
    <s v="non-canopy"/>
    <s v="NA"/>
    <n v="20"/>
    <n v="0"/>
    <s v="NA"/>
    <n v="0"/>
    <s v="NA"/>
    <s v="NA"/>
    <s v="NA"/>
    <m/>
    <n v="20"/>
    <m/>
    <m/>
    <m/>
    <m/>
  </r>
  <r>
    <x v="2"/>
    <x v="4"/>
    <s v="MW1.5"/>
    <x v="1"/>
    <d v="2020-11-16T00:00:00"/>
    <x v="17"/>
    <n v="5532"/>
    <s v="rhizome"/>
    <s v="non-canopy"/>
    <s v="NA"/>
    <n v="18"/>
    <n v="0"/>
    <s v="NA"/>
    <n v="0"/>
    <s v="NA"/>
    <s v="NA"/>
    <s v="NA"/>
    <m/>
    <n v="18"/>
    <m/>
    <m/>
    <m/>
    <m/>
  </r>
  <r>
    <x v="2"/>
    <x v="4"/>
    <s v="MW1.5"/>
    <x v="1"/>
    <d v="2020-11-16T00:00:00"/>
    <x v="20"/>
    <n v="2557"/>
    <s v="rhizome"/>
    <s v="transient"/>
    <s v="NA"/>
    <n v="1"/>
    <n v="0"/>
    <s v="NA"/>
    <n v="0"/>
    <n v="0"/>
    <n v="0"/>
    <n v="0"/>
    <m/>
    <n v="1"/>
    <m/>
    <m/>
    <m/>
    <m/>
  </r>
  <r>
    <x v="2"/>
    <x v="4"/>
    <s v="MW1.5"/>
    <x v="1"/>
    <d v="2020-11-16T00:00:00"/>
    <x v="25"/>
    <n v="2654"/>
    <m/>
    <m/>
    <s v="NA"/>
    <n v="0"/>
    <n v="0"/>
    <s v="NA"/>
    <n v="0"/>
    <n v="7"/>
    <n v="0"/>
    <n v="0"/>
    <m/>
    <n v="7"/>
    <m/>
    <m/>
    <m/>
    <m/>
  </r>
  <r>
    <x v="2"/>
    <x v="5"/>
    <s v="MW1.6"/>
    <x v="1"/>
    <d v="2020-11-16T00:00:00"/>
    <x v="18"/>
    <n v="2445"/>
    <s v="tussock"/>
    <s v="non-canopy"/>
    <s v="NA"/>
    <n v="2"/>
    <n v="0"/>
    <s v="NA"/>
    <n v="0"/>
    <n v="0"/>
    <n v="0"/>
    <n v="0"/>
    <m/>
    <n v="2"/>
    <m/>
    <m/>
    <m/>
    <m/>
  </r>
  <r>
    <x v="2"/>
    <x v="5"/>
    <s v="MW1.6"/>
    <x v="1"/>
    <d v="2020-11-16T00:00:00"/>
    <x v="10"/>
    <n v="2469"/>
    <s v="rhizome"/>
    <s v="non-canopy"/>
    <s v="NA"/>
    <n v="4"/>
    <n v="0"/>
    <s v="NA"/>
    <n v="0"/>
    <n v="0"/>
    <n v="0"/>
    <n v="0"/>
    <m/>
    <n v="4"/>
    <m/>
    <m/>
    <m/>
    <m/>
  </r>
  <r>
    <x v="2"/>
    <x v="5"/>
    <s v="MW1.6"/>
    <x v="1"/>
    <d v="2020-11-16T00:00:00"/>
    <x v="20"/>
    <n v="2557"/>
    <s v="rhizome"/>
    <s v="transient"/>
    <s v="NA"/>
    <n v="5"/>
    <n v="0"/>
    <s v="NA"/>
    <n v="0"/>
    <n v="0"/>
    <n v="0"/>
    <n v="0"/>
    <m/>
    <n v="5"/>
    <m/>
    <m/>
    <m/>
    <m/>
  </r>
  <r>
    <x v="2"/>
    <x v="5"/>
    <s v="MW1.6"/>
    <x v="1"/>
    <d v="2020-11-16T00:00:00"/>
    <x v="1"/>
    <n v="3997"/>
    <s v="lignotuber"/>
    <s v="soil-persistent"/>
    <s v="NA"/>
    <n v="5"/>
    <n v="0"/>
    <s v="NA"/>
    <n v="0"/>
    <n v="75"/>
    <n v="0"/>
    <n v="0"/>
    <m/>
    <n v="80"/>
    <m/>
    <m/>
    <m/>
    <m/>
  </r>
  <r>
    <x v="2"/>
    <x v="5"/>
    <s v="MW1.6"/>
    <x v="1"/>
    <d v="2020-11-16T00:00:00"/>
    <x v="17"/>
    <n v="5532"/>
    <s v="rhizome"/>
    <s v="soil-persistent"/>
    <s v="NA"/>
    <n v="18"/>
    <n v="0"/>
    <s v="NA"/>
    <n v="0"/>
    <s v="NA"/>
    <s v="NA"/>
    <s v="NA"/>
    <m/>
    <n v="18"/>
    <m/>
    <m/>
    <m/>
    <m/>
  </r>
  <r>
    <x v="2"/>
    <x v="5"/>
    <s v="MW1.6"/>
    <x v="1"/>
    <d v="2020-11-16T00:00:00"/>
    <x v="2"/>
    <n v="2987"/>
    <s v="basal"/>
    <s v="soil-persistent"/>
    <s v="NA"/>
    <n v="16"/>
    <n v="0"/>
    <s v="NA"/>
    <n v="0"/>
    <n v="0"/>
    <n v="0"/>
    <n v="0"/>
    <m/>
    <n v="16"/>
    <m/>
    <m/>
    <m/>
    <m/>
  </r>
  <r>
    <x v="2"/>
    <x v="5"/>
    <s v="MW1.6"/>
    <x v="1"/>
    <d v="2020-11-16T00:00:00"/>
    <x v="23"/>
    <n v="7138"/>
    <s v="rhizome"/>
    <s v="transient"/>
    <s v="NA"/>
    <n v="23"/>
    <n v="0"/>
    <s v="NA"/>
    <n v="0"/>
    <s v="NA"/>
    <s v="NA"/>
    <s v="NA"/>
    <m/>
    <n v="23"/>
    <m/>
    <m/>
    <m/>
    <m/>
  </r>
  <r>
    <x v="2"/>
    <x v="5"/>
    <s v="MW1.6"/>
    <x v="1"/>
    <d v="2020-11-16T00:00:00"/>
    <x v="16"/>
    <n v="2603"/>
    <s v="basal"/>
    <s v="soil-persistent"/>
    <s v="NA"/>
    <n v="2"/>
    <n v="0"/>
    <s v="NA"/>
    <n v="0"/>
    <n v="23"/>
    <n v="0"/>
    <n v="0"/>
    <m/>
    <n v="25"/>
    <m/>
    <m/>
    <m/>
    <m/>
  </r>
  <r>
    <x v="2"/>
    <x v="5"/>
    <s v="MW1.6"/>
    <x v="1"/>
    <d v="2020-11-16T00:00:00"/>
    <x v="9"/>
    <n v="8875"/>
    <s v="lignotuber"/>
    <s v="soil-persistent"/>
    <s v="NA"/>
    <n v="0"/>
    <n v="0"/>
    <s v="NA"/>
    <n v="0"/>
    <n v="2"/>
    <n v="0"/>
    <n v="0"/>
    <m/>
    <n v="2"/>
    <m/>
    <m/>
    <m/>
    <m/>
  </r>
  <r>
    <x v="2"/>
    <x v="5"/>
    <s v="MW1.6"/>
    <x v="1"/>
    <d v="2020-11-16T00:00:00"/>
    <x v="8"/>
    <n v="7993"/>
    <s v="rhizome"/>
    <s v="non-canopy"/>
    <s v="NA"/>
    <n v="4"/>
    <n v="0"/>
    <s v="NA"/>
    <n v="0"/>
    <s v="NA"/>
    <s v="NA"/>
    <s v="NA"/>
    <m/>
    <n v="4"/>
    <m/>
    <m/>
    <m/>
    <m/>
  </r>
  <r>
    <x v="2"/>
    <x v="5"/>
    <s v="MW1.6"/>
    <x v="1"/>
    <d v="2020-11-16T00:00:00"/>
    <x v="19"/>
    <n v="6325"/>
    <s v="tussock"/>
    <s v="non-canopy"/>
    <s v="NA"/>
    <n v="3"/>
    <n v="0"/>
    <s v="NA"/>
    <n v="3"/>
    <n v="0"/>
    <n v="0"/>
    <n v="0"/>
    <m/>
    <n v="3"/>
    <m/>
    <m/>
    <m/>
    <m/>
  </r>
  <r>
    <x v="2"/>
    <x v="5"/>
    <s v="MW1.6"/>
    <x v="1"/>
    <d v="2020-11-16T00:00:00"/>
    <x v="31"/>
    <n v="1609"/>
    <m/>
    <m/>
    <s v="NA"/>
    <n v="0"/>
    <n v="0"/>
    <s v="NA"/>
    <n v="0"/>
    <n v="2"/>
    <n v="0"/>
    <n v="0"/>
    <m/>
    <n v="2"/>
    <m/>
    <m/>
    <m/>
    <m/>
  </r>
  <r>
    <x v="2"/>
    <x v="5"/>
    <s v="MW1.6"/>
    <x v="1"/>
    <d v="2020-11-16T00:00:00"/>
    <x v="27"/>
    <n v="2503"/>
    <m/>
    <m/>
    <s v="NA"/>
    <n v="0"/>
    <n v="0"/>
    <s v="NA"/>
    <n v="0"/>
    <n v="1"/>
    <n v="0"/>
    <n v="0"/>
    <m/>
    <n v="1"/>
    <m/>
    <m/>
    <m/>
    <m/>
  </r>
  <r>
    <x v="2"/>
    <x v="5"/>
    <s v="MW1.6"/>
    <x v="1"/>
    <d v="2020-11-16T00:00:00"/>
    <x v="0"/>
    <n v="7766"/>
    <m/>
    <m/>
    <s v="NA"/>
    <n v="0"/>
    <n v="0"/>
    <s v="NA"/>
    <n v="0"/>
    <n v="1"/>
    <n v="0"/>
    <n v="0"/>
    <m/>
    <n v="1"/>
    <m/>
    <m/>
    <m/>
    <m/>
  </r>
  <r>
    <x v="2"/>
    <x v="6"/>
    <s v="MW1.7"/>
    <x v="1"/>
    <d v="2020-11-16T00:00:00"/>
    <x v="2"/>
    <n v="2987"/>
    <s v="basal"/>
    <s v="soil-persistent"/>
    <s v="NA"/>
    <n v="90"/>
    <n v="0"/>
    <s v="NA"/>
    <n v="0"/>
    <n v="0"/>
    <n v="0"/>
    <n v="0"/>
    <m/>
    <n v="90"/>
    <m/>
    <m/>
    <m/>
    <m/>
  </r>
  <r>
    <x v="2"/>
    <x v="6"/>
    <s v="MW1.7"/>
    <x v="1"/>
    <d v="2020-11-16T00:00:00"/>
    <x v="33"/>
    <n v="4604"/>
    <s v="tuber"/>
    <s v="transient"/>
    <s v="NA"/>
    <n v="32"/>
    <n v="0"/>
    <s v="NA"/>
    <n v="6"/>
    <n v="0"/>
    <n v="0"/>
    <n v="0"/>
    <m/>
    <n v="32"/>
    <m/>
    <m/>
    <m/>
    <m/>
  </r>
  <r>
    <x v="2"/>
    <x v="6"/>
    <s v="MW1.7"/>
    <x v="1"/>
    <d v="2020-11-16T00:00:00"/>
    <x v="23"/>
    <n v="7138"/>
    <s v="rhizome"/>
    <s v="transient"/>
    <s v="NA"/>
    <n v="24"/>
    <n v="0"/>
    <s v="NA"/>
    <n v="0"/>
    <s v="NA"/>
    <s v="NA"/>
    <s v="NA"/>
    <m/>
    <n v="24"/>
    <m/>
    <m/>
    <m/>
    <m/>
  </r>
  <r>
    <x v="2"/>
    <x v="6"/>
    <s v="MW1.7"/>
    <x v="1"/>
    <d v="2020-11-16T00:00:00"/>
    <x v="19"/>
    <n v="6325"/>
    <s v="tussock"/>
    <s v="non-canopy"/>
    <s v="NA"/>
    <n v="2"/>
    <n v="0"/>
    <s v="NA"/>
    <n v="2"/>
    <n v="0"/>
    <n v="0"/>
    <n v="0"/>
    <m/>
    <n v="2"/>
    <m/>
    <m/>
    <m/>
    <m/>
  </r>
  <r>
    <x v="2"/>
    <x v="6"/>
    <s v="MW1.7"/>
    <x v="1"/>
    <d v="2020-11-16T00:00:00"/>
    <x v="25"/>
    <n v="2654"/>
    <s v="none"/>
    <s v="soil-persistent"/>
    <s v="NA"/>
    <n v="0"/>
    <n v="0"/>
    <s v="NA"/>
    <n v="0"/>
    <n v="11"/>
    <n v="0"/>
    <n v="0"/>
    <m/>
    <n v="11"/>
    <m/>
    <m/>
    <m/>
    <m/>
  </r>
  <r>
    <x v="2"/>
    <x v="6"/>
    <s v="MW1.7"/>
    <x v="1"/>
    <d v="2020-11-16T00:00:00"/>
    <x v="1"/>
    <n v="3997"/>
    <s v="lignotuber"/>
    <s v="soil-persistent"/>
    <s v="NA"/>
    <n v="1"/>
    <n v="0"/>
    <s v="NA"/>
    <n v="0"/>
    <n v="180"/>
    <n v="0"/>
    <n v="0"/>
    <m/>
    <n v="181"/>
    <m/>
    <m/>
    <m/>
    <m/>
  </r>
  <r>
    <x v="2"/>
    <x v="6"/>
    <s v="MW1.7"/>
    <x v="1"/>
    <d v="2020-11-16T00:00:00"/>
    <x v="18"/>
    <n v="2445"/>
    <s v="tussock"/>
    <s v="non-canopy"/>
    <s v="NA"/>
    <n v="1"/>
    <n v="0"/>
    <s v="NA"/>
    <n v="0"/>
    <n v="0"/>
    <n v="0"/>
    <n v="0"/>
    <m/>
    <n v="1"/>
    <m/>
    <m/>
    <m/>
    <m/>
  </r>
  <r>
    <x v="2"/>
    <x v="6"/>
    <s v="MW1.7"/>
    <x v="1"/>
    <d v="2020-11-16T00:00:00"/>
    <x v="17"/>
    <n v="5532"/>
    <s v="rhizome"/>
    <s v="non-canopy"/>
    <s v="NA"/>
    <n v="27"/>
    <n v="0"/>
    <s v="NA"/>
    <n v="0"/>
    <s v="NA"/>
    <s v="NA"/>
    <s v="NA"/>
    <m/>
    <n v="27"/>
    <m/>
    <m/>
    <m/>
    <m/>
  </r>
  <r>
    <x v="2"/>
    <x v="6"/>
    <s v="MW1.7"/>
    <x v="1"/>
    <d v="2020-11-16T00:00:00"/>
    <x v="29"/>
    <n v="10605"/>
    <s v="rhizome"/>
    <s v="non-canopy"/>
    <s v="NA"/>
    <n v="9"/>
    <n v="0"/>
    <s v="NA"/>
    <n v="0"/>
    <s v="NA"/>
    <s v="NA"/>
    <s v="NA"/>
    <m/>
    <n v="9"/>
    <m/>
    <m/>
    <m/>
    <m/>
  </r>
  <r>
    <x v="2"/>
    <x v="6"/>
    <s v="MW1.7"/>
    <x v="1"/>
    <d v="2020-11-16T00:00:00"/>
    <x v="8"/>
    <n v="7993"/>
    <s v="rhizome"/>
    <s v="non-canopy"/>
    <s v="NA"/>
    <n v="16"/>
    <n v="0"/>
    <s v="NA"/>
    <n v="0"/>
    <s v="NA"/>
    <s v="NA"/>
    <s v="NA"/>
    <m/>
    <n v="16"/>
    <m/>
    <m/>
    <m/>
    <m/>
  </r>
  <r>
    <x v="2"/>
    <x v="6"/>
    <s v="MW1.7"/>
    <x v="1"/>
    <d v="2020-11-16T00:00:00"/>
    <x v="28"/>
    <n v="6324"/>
    <s v="tussock"/>
    <s v="non-canopy"/>
    <s v="NA"/>
    <n v="1"/>
    <n v="0"/>
    <s v="NA"/>
    <n v="0"/>
    <n v="0"/>
    <n v="0"/>
    <n v="0"/>
    <m/>
    <n v="1"/>
    <m/>
    <m/>
    <m/>
    <m/>
  </r>
  <r>
    <x v="2"/>
    <x v="6"/>
    <s v="MW1.7"/>
    <x v="1"/>
    <d v="2020-11-16T00:00:00"/>
    <x v="26"/>
    <n v="3243"/>
    <m/>
    <m/>
    <s v="NA"/>
    <n v="0"/>
    <n v="0"/>
    <s v="NA"/>
    <n v="0"/>
    <n v="3"/>
    <n v="0"/>
    <n v="0"/>
    <m/>
    <n v="3"/>
    <m/>
    <m/>
    <m/>
    <m/>
  </r>
  <r>
    <x v="2"/>
    <x v="6"/>
    <s v="MW1.7"/>
    <x v="1"/>
    <d v="2020-11-16T00:00:00"/>
    <x v="46"/>
    <n v="2602"/>
    <s v="none"/>
    <s v="soil-persistent"/>
    <s v="NA"/>
    <n v="0"/>
    <n v="0"/>
    <s v="NA"/>
    <n v="0"/>
    <n v="70"/>
    <n v="0"/>
    <n v="0"/>
    <m/>
    <n v="70"/>
    <m/>
    <m/>
    <m/>
    <m/>
  </r>
  <r>
    <x v="2"/>
    <x v="7"/>
    <s v="MW1.8"/>
    <x v="1"/>
    <d v="2020-11-16T00:00:00"/>
    <x v="2"/>
    <n v="2987"/>
    <s v="basal"/>
    <s v="soil-persistent"/>
    <s v="NA"/>
    <n v="45"/>
    <n v="0"/>
    <s v="NA"/>
    <n v="0"/>
    <n v="0"/>
    <n v="0"/>
    <n v="0"/>
    <m/>
    <n v="45"/>
    <m/>
    <m/>
    <m/>
    <m/>
  </r>
  <r>
    <x v="2"/>
    <x v="7"/>
    <s v="MW1.8"/>
    <x v="1"/>
    <d v="2020-11-16T00:00:00"/>
    <x v="1"/>
    <n v="3997"/>
    <s v="lignotuber"/>
    <s v="soil-persistent"/>
    <s v="NA"/>
    <n v="11"/>
    <n v="0"/>
    <s v="NA"/>
    <n v="0"/>
    <n v="40"/>
    <n v="0"/>
    <n v="0"/>
    <m/>
    <n v="51"/>
    <m/>
    <m/>
    <m/>
    <m/>
  </r>
  <r>
    <x v="2"/>
    <x v="7"/>
    <s v="MW1.8"/>
    <x v="1"/>
    <d v="2020-11-16T00:00:00"/>
    <x v="16"/>
    <n v="2603"/>
    <s v="basal"/>
    <s v="soil-persistent"/>
    <s v="NA"/>
    <n v="1"/>
    <n v="0"/>
    <s v="NA"/>
    <n v="0"/>
    <n v="17"/>
    <n v="0"/>
    <n v="0"/>
    <m/>
    <n v="18"/>
    <m/>
    <m/>
    <m/>
    <m/>
  </r>
  <r>
    <x v="2"/>
    <x v="7"/>
    <s v="MW1.8"/>
    <x v="1"/>
    <d v="2020-11-16T00:00:00"/>
    <x v="19"/>
    <n v="6325"/>
    <s v="tussock"/>
    <s v="non-canopy"/>
    <s v="NA"/>
    <n v="4"/>
    <n v="0"/>
    <s v="NA"/>
    <n v="2"/>
    <n v="0"/>
    <n v="0"/>
    <n v="0"/>
    <m/>
    <n v="4"/>
    <m/>
    <m/>
    <m/>
    <m/>
  </r>
  <r>
    <x v="2"/>
    <x v="7"/>
    <s v="MW1.8"/>
    <x v="1"/>
    <d v="2020-11-16T00:00:00"/>
    <x v="8"/>
    <n v="7993"/>
    <s v="rhizome"/>
    <s v="non-canopy"/>
    <s v="NA"/>
    <n v="18"/>
    <n v="0"/>
    <s v="NA"/>
    <n v="0"/>
    <s v="NA"/>
    <s v="NA"/>
    <s v="NA"/>
    <m/>
    <n v="18"/>
    <m/>
    <m/>
    <m/>
    <m/>
  </r>
  <r>
    <x v="2"/>
    <x v="7"/>
    <s v="MW1.8"/>
    <x v="1"/>
    <d v="2020-11-16T00:00:00"/>
    <x v="29"/>
    <n v="10605"/>
    <s v="rhizome"/>
    <s v="non-canopy"/>
    <s v="NA"/>
    <n v="8"/>
    <n v="0"/>
    <s v="NA"/>
    <n v="0"/>
    <s v="NA"/>
    <s v="NA"/>
    <s v="NA"/>
    <m/>
    <n v="8"/>
    <m/>
    <m/>
    <m/>
    <m/>
  </r>
  <r>
    <x v="2"/>
    <x v="7"/>
    <s v="MW1.8"/>
    <x v="1"/>
    <d v="2020-11-16T00:00:00"/>
    <x v="17"/>
    <n v="5532"/>
    <s v="rhizome"/>
    <s v="non-canopy"/>
    <s v="NA"/>
    <n v="6"/>
    <n v="0"/>
    <s v="NA"/>
    <n v="0"/>
    <s v="NA"/>
    <s v="NA"/>
    <s v="NA"/>
    <m/>
    <n v="6"/>
    <m/>
    <m/>
    <m/>
    <m/>
  </r>
  <r>
    <x v="2"/>
    <x v="7"/>
    <s v="MW1.8"/>
    <x v="1"/>
    <d v="2020-11-16T00:00:00"/>
    <x v="23"/>
    <n v="7138"/>
    <s v="rhizome"/>
    <s v="transient"/>
    <s v="NA"/>
    <n v="3"/>
    <n v="0"/>
    <s v="NA"/>
    <n v="0"/>
    <s v="NA"/>
    <s v="NA"/>
    <s v="NA"/>
    <m/>
    <n v="3"/>
    <m/>
    <m/>
    <m/>
    <m/>
  </r>
  <r>
    <x v="2"/>
    <x v="7"/>
    <s v="MW1.8"/>
    <x v="1"/>
    <d v="2020-11-16T00:00:00"/>
    <x v="27"/>
    <n v="2503"/>
    <s v="tussock"/>
    <s v="non-canopy"/>
    <s v="NA"/>
    <n v="6"/>
    <n v="0"/>
    <s v="NA"/>
    <n v="0"/>
    <n v="0"/>
    <n v="0"/>
    <n v="0"/>
    <m/>
    <n v="6"/>
    <m/>
    <m/>
    <m/>
    <m/>
  </r>
  <r>
    <x v="2"/>
    <x v="7"/>
    <s v="MW1.8"/>
    <x v="1"/>
    <d v="2020-11-16T00:00:00"/>
    <x v="34"/>
    <n v="9293"/>
    <s v="rhizome"/>
    <s v="transient"/>
    <s v="NA"/>
    <n v="4"/>
    <n v="0"/>
    <s v="NA"/>
    <n v="0"/>
    <s v="NA"/>
    <s v="NA"/>
    <s v="NA"/>
    <m/>
    <n v="4"/>
    <m/>
    <m/>
    <m/>
    <m/>
  </r>
  <r>
    <x v="2"/>
    <x v="7"/>
    <s v="MW1.8"/>
    <x v="1"/>
    <d v="2020-11-16T00:00:00"/>
    <x v="26"/>
    <n v="3243"/>
    <s v="none"/>
    <s v="soil-persistent"/>
    <s v="NA"/>
    <n v="2"/>
    <n v="0"/>
    <s v="NA"/>
    <n v="0"/>
    <n v="0"/>
    <n v="0"/>
    <n v="0"/>
    <m/>
    <n v="2"/>
    <m/>
    <m/>
    <m/>
    <m/>
  </r>
  <r>
    <x v="2"/>
    <x v="7"/>
    <s v="MW1.8"/>
    <x v="1"/>
    <d v="2020-11-16T00:00:00"/>
    <x v="18"/>
    <n v="2445"/>
    <s v="tussock"/>
    <s v="non-canopy"/>
    <s v="NA"/>
    <n v="2"/>
    <n v="0"/>
    <s v="NA"/>
    <n v="0"/>
    <n v="0"/>
    <n v="0"/>
    <n v="0"/>
    <m/>
    <n v="2"/>
    <m/>
    <m/>
    <m/>
    <m/>
  </r>
  <r>
    <x v="2"/>
    <x v="7"/>
    <s v="MW1.8"/>
    <x v="1"/>
    <d v="2020-11-16T00:00:00"/>
    <x v="20"/>
    <n v="2557"/>
    <s v="rhizome"/>
    <s v="transient"/>
    <s v="NA"/>
    <n v="1"/>
    <n v="0"/>
    <s v="NA"/>
    <n v="0"/>
    <n v="0"/>
    <n v="0"/>
    <n v="0"/>
    <m/>
    <n v="1"/>
    <m/>
    <m/>
    <m/>
    <m/>
  </r>
  <r>
    <x v="2"/>
    <x v="7"/>
    <s v="MW1.8"/>
    <x v="1"/>
    <d v="2020-11-16T00:00:00"/>
    <x v="25"/>
    <n v="2654"/>
    <s v="none"/>
    <s v="soil-persistent"/>
    <s v="NA"/>
    <n v="0"/>
    <n v="0"/>
    <s v="NA"/>
    <n v="0"/>
    <n v="6"/>
    <n v="0"/>
    <n v="0"/>
    <m/>
    <n v="6"/>
    <m/>
    <m/>
    <m/>
    <m/>
  </r>
  <r>
    <x v="2"/>
    <x v="7"/>
    <s v="MW1.8"/>
    <x v="1"/>
    <d v="2020-11-16T00:00:00"/>
    <x v="33"/>
    <n v="4604"/>
    <m/>
    <m/>
    <s v="NA"/>
    <n v="3"/>
    <n v="0"/>
    <s v="NA"/>
    <n v="0"/>
    <n v="0"/>
    <n v="0"/>
    <n v="0"/>
    <m/>
    <n v="3"/>
    <m/>
    <m/>
    <m/>
    <m/>
  </r>
  <r>
    <x v="2"/>
    <x v="7"/>
    <s v="MW1.8"/>
    <x v="1"/>
    <d v="2020-11-16T00:00:00"/>
    <x v="46"/>
    <n v="2602"/>
    <s v="none"/>
    <s v="soil-persistent"/>
    <s v="NA"/>
    <n v="0"/>
    <n v="0"/>
    <s v="NA"/>
    <n v="0"/>
    <n v="120"/>
    <n v="0"/>
    <n v="0"/>
    <m/>
    <n v="120"/>
    <m/>
    <m/>
    <m/>
    <m/>
  </r>
  <r>
    <x v="2"/>
    <x v="8"/>
    <s v="MW1.9"/>
    <x v="1"/>
    <d v="2020-11-16T00:00:00"/>
    <x v="2"/>
    <n v="2987"/>
    <s v="basal"/>
    <s v="soil-persistent"/>
    <s v="NA"/>
    <n v="36"/>
    <n v="0"/>
    <s v="NA"/>
    <n v="0"/>
    <n v="0"/>
    <n v="0"/>
    <n v="0"/>
    <m/>
    <n v="36"/>
    <m/>
    <m/>
    <m/>
    <m/>
  </r>
  <r>
    <x v="2"/>
    <x v="8"/>
    <s v="MW1.9"/>
    <x v="1"/>
    <d v="2020-11-16T00:00:00"/>
    <x v="35"/>
    <n v="5344"/>
    <s v="none"/>
    <s v="canopy"/>
    <s v="NA"/>
    <n v="0"/>
    <n v="0"/>
    <n v="1"/>
    <n v="0"/>
    <n v="3"/>
    <n v="0"/>
    <n v="0"/>
    <m/>
    <n v="3"/>
    <m/>
    <m/>
    <m/>
    <m/>
  </r>
  <r>
    <x v="2"/>
    <x v="8"/>
    <s v="MW1.9"/>
    <x v="1"/>
    <d v="2020-11-16T00:00:00"/>
    <x v="8"/>
    <n v="7993"/>
    <s v="rhizome"/>
    <s v="non-canopy"/>
    <s v="NA"/>
    <n v="30"/>
    <n v="0"/>
    <s v="NA"/>
    <n v="0"/>
    <s v="NA"/>
    <s v="NA"/>
    <s v="NA"/>
    <m/>
    <n v="30"/>
    <m/>
    <m/>
    <m/>
    <m/>
  </r>
  <r>
    <x v="2"/>
    <x v="8"/>
    <s v="MW1.9"/>
    <x v="1"/>
    <d v="2020-11-16T00:00:00"/>
    <x v="17"/>
    <n v="5532"/>
    <s v="rhizome"/>
    <s v="non-canopy"/>
    <s v="NA"/>
    <n v="10"/>
    <n v="0"/>
    <s v="NA"/>
    <n v="0"/>
    <s v="NA"/>
    <s v="NA"/>
    <s v="NA"/>
    <m/>
    <n v="10"/>
    <m/>
    <m/>
    <m/>
    <m/>
  </r>
  <r>
    <x v="2"/>
    <x v="8"/>
    <s v="MW1.9"/>
    <x v="1"/>
    <d v="2020-11-16T00:00:00"/>
    <x v="10"/>
    <n v="2469"/>
    <s v="rhizome"/>
    <s v="non-canopy"/>
    <s v="NA"/>
    <n v="4"/>
    <n v="0"/>
    <s v="NA"/>
    <n v="0"/>
    <n v="0"/>
    <n v="0"/>
    <n v="0"/>
    <m/>
    <n v="4"/>
    <m/>
    <m/>
    <m/>
    <m/>
  </r>
  <r>
    <x v="2"/>
    <x v="8"/>
    <s v="MW1.9"/>
    <x v="1"/>
    <d v="2020-11-16T00:00:00"/>
    <x v="1"/>
    <n v="3997"/>
    <s v="lignotuber"/>
    <s v="soil-persistent"/>
    <s v="NA"/>
    <n v="3"/>
    <n v="0"/>
    <s v="NA"/>
    <n v="0"/>
    <n v="0"/>
    <n v="0"/>
    <n v="0"/>
    <m/>
    <n v="3"/>
    <m/>
    <m/>
    <m/>
    <m/>
  </r>
  <r>
    <x v="2"/>
    <x v="8"/>
    <s v="MW1.9"/>
    <x v="1"/>
    <d v="2020-11-16T00:00:00"/>
    <x v="23"/>
    <n v="7138"/>
    <s v="rhizome"/>
    <s v="transient"/>
    <s v="NA"/>
    <n v="2"/>
    <n v="0"/>
    <s v="NA"/>
    <n v="0"/>
    <s v="NA"/>
    <s v="NA"/>
    <s v="NA"/>
    <m/>
    <n v="2"/>
    <m/>
    <m/>
    <m/>
    <m/>
  </r>
  <r>
    <x v="2"/>
    <x v="8"/>
    <s v="MW1.9"/>
    <x v="1"/>
    <d v="2020-11-16T00:00:00"/>
    <x v="26"/>
    <n v="3243"/>
    <m/>
    <m/>
    <s v="NA"/>
    <n v="0"/>
    <n v="0"/>
    <s v="NA"/>
    <n v="0"/>
    <n v="1"/>
    <n v="0"/>
    <n v="0"/>
    <m/>
    <n v="1"/>
    <m/>
    <m/>
    <m/>
    <m/>
  </r>
  <r>
    <x v="2"/>
    <x v="8"/>
    <s v="MW1.9"/>
    <x v="1"/>
    <d v="2020-11-16T00:00:00"/>
    <x v="46"/>
    <n v="2602"/>
    <s v="none"/>
    <s v="soil-persistent"/>
    <s v="NA"/>
    <n v="0"/>
    <n v="0"/>
    <s v="NA"/>
    <n v="0"/>
    <n v="250"/>
    <n v="0"/>
    <n v="0"/>
    <m/>
    <n v="250"/>
    <m/>
    <m/>
    <m/>
    <m/>
  </r>
  <r>
    <x v="2"/>
    <x v="8"/>
    <s v="MW1.9"/>
    <x v="1"/>
    <d v="2020-11-16T00:00:00"/>
    <x v="27"/>
    <n v="2503"/>
    <m/>
    <m/>
    <s v="NA"/>
    <n v="6"/>
    <n v="0"/>
    <s v="NA"/>
    <n v="0"/>
    <n v="0"/>
    <n v="0"/>
    <n v="0"/>
    <m/>
    <n v="6"/>
    <m/>
    <m/>
    <m/>
    <m/>
  </r>
  <r>
    <x v="2"/>
    <x v="9"/>
    <s v="MW1.10"/>
    <x v="1"/>
    <d v="2020-11-16T00:00:00"/>
    <x v="1"/>
    <n v="3997"/>
    <s v="lignotuber"/>
    <s v="soil-persistent"/>
    <s v="NA"/>
    <n v="5"/>
    <n v="0"/>
    <s v="NA"/>
    <n v="0"/>
    <n v="80"/>
    <n v="0"/>
    <n v="0"/>
    <m/>
    <n v="85"/>
    <m/>
    <m/>
    <m/>
    <m/>
  </r>
  <r>
    <x v="2"/>
    <x v="9"/>
    <s v="MW1.10"/>
    <x v="1"/>
    <d v="2020-11-16T00:00:00"/>
    <x v="10"/>
    <n v="2469"/>
    <s v="rhizome"/>
    <s v="non-canopy"/>
    <s v="NA"/>
    <n v="5"/>
    <n v="0"/>
    <s v="NA"/>
    <n v="0"/>
    <n v="0"/>
    <n v="0"/>
    <n v="0"/>
    <m/>
    <n v="5"/>
    <m/>
    <m/>
    <m/>
    <m/>
  </r>
  <r>
    <x v="2"/>
    <x v="9"/>
    <s v="MW1.10"/>
    <x v="1"/>
    <d v="2020-11-16T00:00:00"/>
    <x v="36"/>
    <n v="6182"/>
    <s v="basal"/>
    <s v="soil-persistent"/>
    <s v="NA"/>
    <n v="1"/>
    <n v="0"/>
    <s v="NA"/>
    <n v="0"/>
    <n v="3"/>
    <n v="0"/>
    <n v="0"/>
    <m/>
    <n v="4"/>
    <m/>
    <m/>
    <m/>
    <m/>
  </r>
  <r>
    <x v="2"/>
    <x v="9"/>
    <s v="MW1.10"/>
    <x v="1"/>
    <d v="2020-11-16T00:00:00"/>
    <x v="16"/>
    <n v="2603"/>
    <s v="basal"/>
    <s v="soil-persistent"/>
    <s v="NA"/>
    <n v="3"/>
    <n v="0"/>
    <s v="NA"/>
    <n v="0"/>
    <n v="0"/>
    <n v="0"/>
    <n v="0"/>
    <m/>
    <n v="3"/>
    <m/>
    <m/>
    <m/>
    <m/>
  </r>
  <r>
    <x v="2"/>
    <x v="9"/>
    <s v="MW1.10"/>
    <x v="1"/>
    <d v="2020-11-16T00:00:00"/>
    <x v="23"/>
    <n v="7138"/>
    <s v="rhizome"/>
    <s v="transient"/>
    <s v="NA"/>
    <n v="19"/>
    <n v="0"/>
    <s v="NA"/>
    <n v="0"/>
    <s v="NA"/>
    <s v="NA"/>
    <s v="NA"/>
    <m/>
    <n v="19"/>
    <m/>
    <m/>
    <m/>
    <m/>
  </r>
  <r>
    <x v="2"/>
    <x v="9"/>
    <s v="MW1.10"/>
    <x v="1"/>
    <d v="2020-11-16T00:00:00"/>
    <x v="9"/>
    <n v="8875"/>
    <s v="lignotuber"/>
    <s v="soil-persistent"/>
    <s v="NA"/>
    <n v="0"/>
    <n v="0"/>
    <s v="NA"/>
    <n v="0"/>
    <n v="2"/>
    <n v="0"/>
    <n v="0"/>
    <m/>
    <n v="2"/>
    <m/>
    <m/>
    <m/>
    <m/>
  </r>
  <r>
    <x v="2"/>
    <x v="9"/>
    <s v="MW1.10"/>
    <x v="1"/>
    <d v="2020-11-16T00:00:00"/>
    <x v="8"/>
    <n v="7993"/>
    <s v="rhizome"/>
    <s v="non-canopy"/>
    <s v="NA"/>
    <n v="12"/>
    <n v="0"/>
    <s v="NA"/>
    <n v="0"/>
    <s v="NA"/>
    <s v="NA"/>
    <s v="NA"/>
    <m/>
    <n v="12"/>
    <m/>
    <m/>
    <m/>
    <m/>
  </r>
  <r>
    <x v="2"/>
    <x v="9"/>
    <s v="MW1.10"/>
    <x v="1"/>
    <d v="2020-11-16T00:00:00"/>
    <x v="27"/>
    <n v="2503"/>
    <s v="tussock"/>
    <s v="non-canopy"/>
    <s v="NA"/>
    <n v="0"/>
    <n v="0"/>
    <s v="NA"/>
    <n v="0"/>
    <n v="0"/>
    <n v="0"/>
    <n v="0"/>
    <m/>
    <n v="0"/>
    <m/>
    <m/>
    <m/>
    <m/>
  </r>
  <r>
    <x v="2"/>
    <x v="9"/>
    <s v="MW1.10"/>
    <x v="1"/>
    <d v="2020-11-16T00:00:00"/>
    <x v="2"/>
    <n v="2987"/>
    <s v="basal"/>
    <s v="soil-persistent"/>
    <s v="NA"/>
    <n v="8"/>
    <n v="0"/>
    <s v="NA"/>
    <n v="0"/>
    <n v="0"/>
    <n v="0"/>
    <n v="0"/>
    <m/>
    <n v="8"/>
    <m/>
    <m/>
    <m/>
    <m/>
  </r>
  <r>
    <x v="2"/>
    <x v="9"/>
    <s v="MW1.10"/>
    <x v="1"/>
    <d v="2020-11-16T00:00:00"/>
    <x v="17"/>
    <n v="5532"/>
    <s v="rhizome"/>
    <s v="non-canopy"/>
    <s v="NA"/>
    <n v="20"/>
    <n v="0"/>
    <s v="NA"/>
    <n v="0"/>
    <s v="NA"/>
    <s v="NA"/>
    <s v="NA"/>
    <m/>
    <n v="20"/>
    <m/>
    <m/>
    <m/>
    <m/>
  </r>
  <r>
    <x v="2"/>
    <x v="9"/>
    <s v="MW1.10"/>
    <x v="1"/>
    <d v="2020-11-16T00:00:00"/>
    <x v="29"/>
    <n v="10605"/>
    <s v="rhizome"/>
    <s v="non-canopy"/>
    <s v="NA"/>
    <n v="2"/>
    <n v="0"/>
    <s v="NA"/>
    <n v="0"/>
    <s v="NA"/>
    <s v="NA"/>
    <s v="NA"/>
    <m/>
    <n v="2"/>
    <m/>
    <m/>
    <m/>
    <m/>
  </r>
  <r>
    <x v="2"/>
    <x v="9"/>
    <s v="MW1.10"/>
    <x v="1"/>
    <d v="2020-11-16T00:00:00"/>
    <x v="46"/>
    <n v="2602"/>
    <s v="none"/>
    <s v="soil-persistent"/>
    <s v="NA"/>
    <n v="0"/>
    <n v="0"/>
    <s v="NA"/>
    <n v="0"/>
    <n v="120"/>
    <n v="0"/>
    <n v="0"/>
    <m/>
    <n v="120"/>
    <m/>
    <m/>
    <m/>
    <m/>
  </r>
  <r>
    <x v="2"/>
    <x v="9"/>
    <s v="MW1.10"/>
    <x v="1"/>
    <d v="2020-11-16T00:00:00"/>
    <x v="25"/>
    <n v="2654"/>
    <m/>
    <m/>
    <s v="NA"/>
    <n v="0"/>
    <n v="0"/>
    <s v="NA"/>
    <n v="0"/>
    <n v="2"/>
    <n v="0"/>
    <n v="0"/>
    <m/>
    <n v="2"/>
    <m/>
    <m/>
    <m/>
    <m/>
  </r>
  <r>
    <x v="2"/>
    <x v="10"/>
    <s v="MW1.11"/>
    <x v="1"/>
    <d v="2020-11-16T00:00:00"/>
    <x v="1"/>
    <n v="3997"/>
    <s v="lignotuber"/>
    <s v="soil-persistent"/>
    <s v="NA"/>
    <n v="6"/>
    <n v="0"/>
    <s v="NA"/>
    <n v="0"/>
    <n v="25"/>
    <n v="0"/>
    <n v="0"/>
    <m/>
    <n v="31"/>
    <m/>
    <m/>
    <m/>
    <m/>
  </r>
  <r>
    <x v="2"/>
    <x v="10"/>
    <s v="MW1.11"/>
    <x v="1"/>
    <d v="2020-11-16T00:00:00"/>
    <x v="10"/>
    <n v="2469"/>
    <s v="rhizome"/>
    <s v="non-canopy"/>
    <s v="NA"/>
    <n v="4"/>
    <n v="0"/>
    <s v="NA"/>
    <n v="0"/>
    <n v="0"/>
    <n v="0"/>
    <n v="0"/>
    <m/>
    <n v="4"/>
    <m/>
    <m/>
    <m/>
    <m/>
  </r>
  <r>
    <x v="2"/>
    <x v="10"/>
    <s v="MW1.11"/>
    <x v="1"/>
    <d v="2020-11-16T00:00:00"/>
    <x v="19"/>
    <n v="6325"/>
    <s v="tussock"/>
    <s v="non-canopy"/>
    <s v="NA"/>
    <n v="7"/>
    <n v="0"/>
    <s v="NA"/>
    <n v="3"/>
    <n v="0"/>
    <n v="0"/>
    <n v="0"/>
    <m/>
    <n v="7"/>
    <m/>
    <m/>
    <m/>
    <m/>
  </r>
  <r>
    <x v="2"/>
    <x v="10"/>
    <s v="MW1.11"/>
    <x v="1"/>
    <d v="2020-11-16T00:00:00"/>
    <x v="35"/>
    <n v="5344"/>
    <s v="none"/>
    <s v="canopy"/>
    <s v="NA"/>
    <n v="0"/>
    <n v="0"/>
    <s v="NA"/>
    <n v="0"/>
    <n v="2"/>
    <n v="0"/>
    <n v="0"/>
    <m/>
    <n v="2"/>
    <m/>
    <m/>
    <m/>
    <m/>
  </r>
  <r>
    <x v="2"/>
    <x v="10"/>
    <s v="MW1.11"/>
    <x v="1"/>
    <d v="2020-11-16T00:00:00"/>
    <x v="8"/>
    <n v="7993"/>
    <s v="rhizome"/>
    <s v="non-canopy"/>
    <s v="NA"/>
    <n v="30"/>
    <n v="0"/>
    <s v="NA"/>
    <n v="0"/>
    <s v="NA"/>
    <s v="NA"/>
    <s v="NA"/>
    <m/>
    <n v="30"/>
    <m/>
    <m/>
    <m/>
    <m/>
  </r>
  <r>
    <x v="2"/>
    <x v="10"/>
    <s v="MW1.11"/>
    <x v="1"/>
    <d v="2020-11-16T00:00:00"/>
    <x v="2"/>
    <n v="2987"/>
    <s v="basal"/>
    <s v="soil-persistent"/>
    <s v="NA"/>
    <n v="7"/>
    <n v="0"/>
    <s v="NA"/>
    <n v="0"/>
    <n v="0"/>
    <n v="0"/>
    <n v="0"/>
    <m/>
    <n v="7"/>
    <m/>
    <m/>
    <m/>
    <m/>
  </r>
  <r>
    <x v="2"/>
    <x v="10"/>
    <s v="MW1.11"/>
    <x v="1"/>
    <d v="2020-11-16T00:00:00"/>
    <x v="16"/>
    <n v="2603"/>
    <s v="basal"/>
    <s v="soil-persistent"/>
    <s v="NA"/>
    <n v="1"/>
    <n v="0"/>
    <s v="NA"/>
    <n v="0"/>
    <n v="0"/>
    <n v="0"/>
    <n v="0"/>
    <m/>
    <n v="1"/>
    <m/>
    <m/>
    <m/>
    <m/>
  </r>
  <r>
    <x v="2"/>
    <x v="10"/>
    <s v="MW1.11"/>
    <x v="1"/>
    <d v="2020-11-16T00:00:00"/>
    <x v="23"/>
    <n v="7138"/>
    <s v="rhizome"/>
    <s v="transient"/>
    <s v="NA"/>
    <n v="20"/>
    <n v="0"/>
    <s v="NA"/>
    <n v="0"/>
    <s v="NA"/>
    <s v="NA"/>
    <s v="NA"/>
    <m/>
    <n v="20"/>
    <m/>
    <m/>
    <m/>
    <m/>
  </r>
  <r>
    <x v="2"/>
    <x v="10"/>
    <s v="MW1.11"/>
    <x v="1"/>
    <d v="2020-11-16T00:00:00"/>
    <x v="20"/>
    <n v="2557"/>
    <s v="rhizome"/>
    <s v="transient"/>
    <s v="NA"/>
    <n v="22"/>
    <n v="0"/>
    <s v="NA"/>
    <n v="0"/>
    <n v="0"/>
    <n v="0"/>
    <n v="0"/>
    <m/>
    <n v="22"/>
    <m/>
    <m/>
    <m/>
    <m/>
  </r>
  <r>
    <x v="2"/>
    <x v="10"/>
    <s v="MW1.11"/>
    <x v="1"/>
    <d v="2020-11-16T00:00:00"/>
    <x v="27"/>
    <n v="2503"/>
    <s v="tussock"/>
    <s v="non-canopy"/>
    <s v="NA"/>
    <n v="1"/>
    <n v="0"/>
    <s v="NA"/>
    <n v="0"/>
    <n v="0"/>
    <n v="0"/>
    <n v="0"/>
    <m/>
    <n v="1"/>
    <m/>
    <m/>
    <m/>
    <m/>
  </r>
  <r>
    <x v="2"/>
    <x v="10"/>
    <s v="MW1.11"/>
    <x v="1"/>
    <d v="2020-11-16T00:00:00"/>
    <x v="29"/>
    <n v="10605"/>
    <s v="rhizome"/>
    <s v="non-canopy"/>
    <s v="NA"/>
    <n v="2"/>
    <n v="0"/>
    <s v="NA"/>
    <n v="0"/>
    <s v="NA"/>
    <s v="NA"/>
    <s v="NA"/>
    <m/>
    <n v="2"/>
    <m/>
    <m/>
    <m/>
    <m/>
  </r>
  <r>
    <x v="2"/>
    <x v="10"/>
    <s v="MW1.11"/>
    <x v="1"/>
    <d v="2020-11-16T00:00:00"/>
    <x v="25"/>
    <n v="2654"/>
    <m/>
    <m/>
    <s v="NA"/>
    <n v="0"/>
    <n v="0"/>
    <s v="NA"/>
    <n v="0"/>
    <n v="1"/>
    <n v="0"/>
    <n v="0"/>
    <m/>
    <n v="1"/>
    <m/>
    <m/>
    <m/>
    <m/>
  </r>
  <r>
    <x v="2"/>
    <x v="10"/>
    <s v="MW1.11"/>
    <x v="1"/>
    <d v="2020-11-16T00:00:00"/>
    <x v="46"/>
    <n v="2602"/>
    <s v="none"/>
    <s v="soil-persistent"/>
    <s v="NA"/>
    <n v="0"/>
    <n v="0"/>
    <s v="NA"/>
    <n v="0"/>
    <n v="200"/>
    <n v="0"/>
    <n v="0"/>
    <m/>
    <n v="200"/>
    <m/>
    <m/>
    <m/>
    <m/>
  </r>
  <r>
    <x v="2"/>
    <x v="10"/>
    <s v="MW1.11"/>
    <x v="1"/>
    <d v="2020-11-16T00:00:00"/>
    <x v="26"/>
    <n v="3243"/>
    <m/>
    <m/>
    <s v="NA"/>
    <n v="0"/>
    <n v="0"/>
    <s v="NA"/>
    <n v="0"/>
    <n v="1"/>
    <n v="0"/>
    <n v="0"/>
    <m/>
    <n v="1"/>
    <m/>
    <m/>
    <m/>
    <m/>
  </r>
  <r>
    <x v="2"/>
    <x v="10"/>
    <s v="MW1.11"/>
    <x v="1"/>
    <d v="2020-11-16T00:00:00"/>
    <x v="17"/>
    <n v="5532"/>
    <m/>
    <m/>
    <s v="NA"/>
    <n v="14"/>
    <n v="0"/>
    <s v="NA"/>
    <n v="0"/>
    <s v="NA"/>
    <s v="NA"/>
    <s v="NA"/>
    <m/>
    <n v="14"/>
    <m/>
    <m/>
    <m/>
    <m/>
  </r>
  <r>
    <x v="2"/>
    <x v="11"/>
    <s v="MW1.12"/>
    <x v="1"/>
    <d v="2020-11-16T00:00:00"/>
    <x v="1"/>
    <n v="3997"/>
    <s v="lignotuber"/>
    <s v="soil-persistent"/>
    <s v="NA"/>
    <n v="9"/>
    <n v="0"/>
    <s v="NA"/>
    <n v="0"/>
    <n v="20"/>
    <n v="0"/>
    <n v="0"/>
    <m/>
    <n v="29"/>
    <m/>
    <m/>
    <m/>
    <m/>
  </r>
  <r>
    <x v="2"/>
    <x v="11"/>
    <s v="MW1.12"/>
    <x v="1"/>
    <d v="2020-11-16T00:00:00"/>
    <x v="16"/>
    <n v="2603"/>
    <s v="basal"/>
    <s v="soil-persistent"/>
    <s v="NA"/>
    <n v="1"/>
    <n v="0"/>
    <s v="NA"/>
    <n v="0"/>
    <n v="0"/>
    <n v="0"/>
    <n v="0"/>
    <m/>
    <n v="1"/>
    <m/>
    <m/>
    <m/>
    <m/>
  </r>
  <r>
    <x v="2"/>
    <x v="11"/>
    <s v="MW1.12"/>
    <x v="1"/>
    <d v="2020-11-16T00:00:00"/>
    <x v="19"/>
    <n v="6325"/>
    <s v="tussock"/>
    <s v="non-canopy"/>
    <s v="NA"/>
    <n v="3"/>
    <n v="0"/>
    <s v="NA"/>
    <n v="2"/>
    <n v="0"/>
    <n v="0"/>
    <n v="0"/>
    <m/>
    <n v="3"/>
    <m/>
    <m/>
    <m/>
    <m/>
  </r>
  <r>
    <x v="2"/>
    <x v="11"/>
    <s v="MW1.12"/>
    <x v="1"/>
    <d v="2020-11-16T00:00:00"/>
    <x v="2"/>
    <n v="2987"/>
    <s v="basal"/>
    <s v="soil-persistent"/>
    <s v="NA"/>
    <n v="10"/>
    <n v="0"/>
    <s v="NA"/>
    <n v="0"/>
    <n v="0"/>
    <n v="0"/>
    <n v="0"/>
    <m/>
    <n v="10"/>
    <m/>
    <m/>
    <m/>
    <m/>
  </r>
  <r>
    <x v="2"/>
    <x v="11"/>
    <s v="MW1.12"/>
    <x v="1"/>
    <d v="2020-11-16T00:00:00"/>
    <x v="20"/>
    <n v="2557"/>
    <s v="rhizome"/>
    <s v="transient"/>
    <s v="NA"/>
    <n v="30"/>
    <n v="0"/>
    <s v="NA"/>
    <n v="0"/>
    <n v="0"/>
    <n v="0"/>
    <n v="0"/>
    <m/>
    <n v="30"/>
    <m/>
    <m/>
    <m/>
    <m/>
  </r>
  <r>
    <x v="2"/>
    <x v="11"/>
    <s v="MW1.12"/>
    <x v="1"/>
    <d v="2020-11-16T00:00:00"/>
    <x v="23"/>
    <n v="7138"/>
    <s v="rhizome"/>
    <s v="transient"/>
    <s v="NA"/>
    <n v="8"/>
    <n v="0"/>
    <s v="NA"/>
    <n v="0"/>
    <s v="NA"/>
    <s v="NA"/>
    <s v="NA"/>
    <m/>
    <n v="8"/>
    <m/>
    <m/>
    <m/>
    <m/>
  </r>
  <r>
    <x v="2"/>
    <x v="11"/>
    <s v="MW1.12"/>
    <x v="1"/>
    <d v="2020-11-16T00:00:00"/>
    <x v="17"/>
    <n v="5532"/>
    <s v="rhizome"/>
    <s v="non-canopy"/>
    <s v="NA"/>
    <n v="15"/>
    <n v="0"/>
    <s v="NA"/>
    <n v="0"/>
    <s v="NA"/>
    <s v="NA"/>
    <s v="NA"/>
    <m/>
    <n v="15"/>
    <m/>
    <m/>
    <m/>
    <m/>
  </r>
  <r>
    <x v="2"/>
    <x v="11"/>
    <s v="MW1.12"/>
    <x v="1"/>
    <d v="2020-11-16T00:00:00"/>
    <x v="8"/>
    <n v="7993"/>
    <s v="rhizome"/>
    <s v="non-canopy"/>
    <s v="NA"/>
    <n v="12"/>
    <n v="0"/>
    <s v="NA"/>
    <n v="0"/>
    <s v="NA"/>
    <s v="NA"/>
    <s v="NA"/>
    <m/>
    <n v="12"/>
    <m/>
    <m/>
    <m/>
    <m/>
  </r>
  <r>
    <x v="2"/>
    <x v="11"/>
    <s v="MW1.12"/>
    <x v="1"/>
    <d v="2020-11-16T00:00:00"/>
    <x v="10"/>
    <n v="2469"/>
    <s v="rhizome"/>
    <s v="non-canopy"/>
    <s v="NA"/>
    <n v="3"/>
    <n v="0"/>
    <s v="NA"/>
    <n v="0"/>
    <n v="0"/>
    <n v="0"/>
    <n v="0"/>
    <m/>
    <n v="3"/>
    <m/>
    <m/>
    <m/>
    <m/>
  </r>
  <r>
    <x v="2"/>
    <x v="11"/>
    <s v="MW1.12"/>
    <x v="1"/>
    <d v="2020-11-16T00:00:00"/>
    <x v="25"/>
    <n v="2654"/>
    <m/>
    <m/>
    <s v="NA"/>
    <n v="0"/>
    <n v="0"/>
    <s v="NA"/>
    <n v="0"/>
    <n v="12"/>
    <n v="0"/>
    <n v="0"/>
    <m/>
    <n v="12"/>
    <m/>
    <m/>
    <m/>
    <m/>
  </r>
  <r>
    <x v="2"/>
    <x v="11"/>
    <s v="MW1.12"/>
    <x v="1"/>
    <d v="2020-11-16T00:00:00"/>
    <x v="46"/>
    <n v="2602"/>
    <s v="none"/>
    <s v="soil-persistent"/>
    <s v="NA"/>
    <n v="0"/>
    <n v="0"/>
    <s v="NA"/>
    <n v="0"/>
    <n v="250"/>
    <n v="0"/>
    <n v="0"/>
    <m/>
    <n v="250"/>
    <m/>
    <m/>
    <m/>
    <m/>
  </r>
  <r>
    <x v="2"/>
    <x v="11"/>
    <s v="MW1.12"/>
    <x v="1"/>
    <d v="2020-11-16T00:00:00"/>
    <x v="29"/>
    <n v="10605"/>
    <m/>
    <m/>
    <s v="NA"/>
    <n v="2"/>
    <n v="0"/>
    <s v="NA"/>
    <n v="0"/>
    <s v="NA"/>
    <s v="NA"/>
    <s v="NA"/>
    <m/>
    <n v="2"/>
    <m/>
    <m/>
    <m/>
    <m/>
  </r>
  <r>
    <x v="2"/>
    <x v="12"/>
    <s v="MW1.13"/>
    <x v="1"/>
    <d v="2020-11-16T00:00:00"/>
    <x v="10"/>
    <n v="2469"/>
    <s v="rhizome"/>
    <s v="non-canopy"/>
    <s v="NA"/>
    <n v="6"/>
    <n v="0"/>
    <s v="NA"/>
    <n v="0"/>
    <n v="0"/>
    <n v="0"/>
    <n v="0"/>
    <m/>
    <n v="6"/>
    <m/>
    <m/>
    <m/>
    <m/>
  </r>
  <r>
    <x v="2"/>
    <x v="12"/>
    <s v="MW1.13"/>
    <x v="1"/>
    <d v="2020-11-16T00:00:00"/>
    <x v="1"/>
    <n v="3997"/>
    <s v="lignotuber"/>
    <s v="soil-persistent"/>
    <s v="NA"/>
    <n v="4"/>
    <n v="0"/>
    <s v="NA"/>
    <n v="0"/>
    <n v="0"/>
    <n v="0"/>
    <n v="0"/>
    <m/>
    <n v="4"/>
    <m/>
    <m/>
    <m/>
    <m/>
  </r>
  <r>
    <x v="2"/>
    <x v="12"/>
    <s v="MW1.13"/>
    <x v="1"/>
    <d v="2020-11-16T00:00:00"/>
    <x v="17"/>
    <n v="5532"/>
    <s v="rhizome"/>
    <s v="non-canopy"/>
    <s v="NA"/>
    <n v="15"/>
    <n v="0"/>
    <s v="NA"/>
    <n v="0"/>
    <s v="NA"/>
    <s v="NA"/>
    <s v="NA"/>
    <m/>
    <n v="15"/>
    <m/>
    <m/>
    <m/>
    <m/>
  </r>
  <r>
    <x v="2"/>
    <x v="12"/>
    <s v="MW1.13"/>
    <x v="1"/>
    <d v="2020-11-16T00:00:00"/>
    <x v="8"/>
    <n v="7993"/>
    <s v="rhizome"/>
    <s v="non-canopy"/>
    <s v="NA"/>
    <n v="15"/>
    <n v="0"/>
    <s v="NA"/>
    <n v="0"/>
    <s v="NA"/>
    <s v="NA"/>
    <s v="NA"/>
    <m/>
    <n v="15"/>
    <m/>
    <m/>
    <m/>
    <m/>
  </r>
  <r>
    <x v="2"/>
    <x v="12"/>
    <s v="MW1.13"/>
    <x v="1"/>
    <d v="2020-11-16T00:00:00"/>
    <x v="29"/>
    <n v="10605"/>
    <s v="rhizome"/>
    <s v="non-canopy"/>
    <s v="NA"/>
    <n v="3"/>
    <n v="0"/>
    <s v="NA"/>
    <n v="0"/>
    <s v="NA"/>
    <s v="NA"/>
    <s v="NA"/>
    <m/>
    <n v="3"/>
    <m/>
    <m/>
    <m/>
    <m/>
  </r>
  <r>
    <x v="2"/>
    <x v="12"/>
    <s v="MW1.13"/>
    <x v="1"/>
    <d v="2020-11-16T00:00:00"/>
    <x v="19"/>
    <n v="6325"/>
    <s v="tussock"/>
    <s v="non-canopy"/>
    <s v="NA"/>
    <n v="3"/>
    <n v="0"/>
    <s v="NA"/>
    <n v="0"/>
    <n v="0"/>
    <n v="0"/>
    <n v="0"/>
    <m/>
    <n v="3"/>
    <m/>
    <m/>
    <m/>
    <m/>
  </r>
  <r>
    <x v="2"/>
    <x v="12"/>
    <s v="MW1.13"/>
    <x v="1"/>
    <d v="2020-11-16T00:00:00"/>
    <x v="20"/>
    <n v="2557"/>
    <s v="rhizome"/>
    <s v="transient"/>
    <s v="NA"/>
    <n v="20"/>
    <n v="0"/>
    <s v="NA"/>
    <n v="0"/>
    <n v="0"/>
    <n v="0"/>
    <n v="0"/>
    <m/>
    <n v="20"/>
    <m/>
    <m/>
    <m/>
    <m/>
  </r>
  <r>
    <x v="2"/>
    <x v="12"/>
    <s v="MW1.13"/>
    <x v="1"/>
    <d v="2020-11-16T00:00:00"/>
    <x v="23"/>
    <n v="7138"/>
    <s v="rhizome"/>
    <s v="transient"/>
    <s v="NA"/>
    <n v="1"/>
    <n v="0"/>
    <s v="NA"/>
    <n v="0"/>
    <s v="NA"/>
    <s v="NA"/>
    <s v="NA"/>
    <m/>
    <n v="1"/>
    <m/>
    <m/>
    <m/>
    <m/>
  </r>
  <r>
    <x v="2"/>
    <x v="12"/>
    <s v="MW1.13"/>
    <x v="1"/>
    <d v="2020-11-16T00:00:00"/>
    <x v="25"/>
    <n v="2654"/>
    <m/>
    <m/>
    <s v="NA"/>
    <n v="0"/>
    <n v="0"/>
    <s v="NA"/>
    <n v="0"/>
    <n v="30"/>
    <n v="0"/>
    <n v="0"/>
    <m/>
    <n v="30"/>
    <m/>
    <m/>
    <m/>
    <m/>
  </r>
  <r>
    <x v="2"/>
    <x v="12"/>
    <s v="MW1.13"/>
    <x v="1"/>
    <d v="2020-11-16T00:00:00"/>
    <x v="2"/>
    <n v="2987"/>
    <m/>
    <m/>
    <s v="NA"/>
    <n v="1"/>
    <n v="0"/>
    <s v="NA"/>
    <n v="0"/>
    <n v="0"/>
    <n v="0"/>
    <n v="0"/>
    <m/>
    <n v="1"/>
    <m/>
    <m/>
    <m/>
    <m/>
  </r>
  <r>
    <x v="2"/>
    <x v="12"/>
    <s v="MW1.13"/>
    <x v="1"/>
    <d v="2020-11-16T00:00:00"/>
    <x v="46"/>
    <n v="2602"/>
    <s v="none"/>
    <s v="soil-persistent"/>
    <s v="NA"/>
    <n v="0"/>
    <n v="0"/>
    <s v="NA"/>
    <n v="0"/>
    <n v="280"/>
    <n v="0"/>
    <n v="0"/>
    <m/>
    <n v="280"/>
    <m/>
    <m/>
    <m/>
    <m/>
  </r>
  <r>
    <x v="2"/>
    <x v="13"/>
    <s v="MW1.14"/>
    <x v="1"/>
    <d v="2020-11-16T00:00:00"/>
    <x v="1"/>
    <n v="3997"/>
    <s v="lignotuber"/>
    <s v="soil-persistent"/>
    <s v="NA"/>
    <n v="3"/>
    <n v="0"/>
    <s v="NA"/>
    <n v="0"/>
    <n v="0"/>
    <n v="0"/>
    <n v="0"/>
    <m/>
    <n v="3"/>
    <m/>
    <m/>
    <m/>
    <m/>
  </r>
  <r>
    <x v="2"/>
    <x v="13"/>
    <s v="MW1.14"/>
    <x v="1"/>
    <d v="2020-11-16T00:00:00"/>
    <x v="10"/>
    <n v="2469"/>
    <s v="rhizome"/>
    <s v="non-canopy"/>
    <s v="NA"/>
    <n v="5"/>
    <n v="0"/>
    <s v="NA"/>
    <n v="0"/>
    <n v="0"/>
    <n v="0"/>
    <n v="0"/>
    <m/>
    <n v="5"/>
    <m/>
    <m/>
    <m/>
    <m/>
  </r>
  <r>
    <x v="2"/>
    <x v="13"/>
    <s v="MW1.14"/>
    <x v="1"/>
    <d v="2020-11-16T00:00:00"/>
    <x v="18"/>
    <n v="2445"/>
    <s v="tussock"/>
    <s v="non-canopy"/>
    <s v="NA"/>
    <n v="5"/>
    <n v="0"/>
    <s v="NA"/>
    <n v="0"/>
    <n v="1"/>
    <n v="0"/>
    <n v="0"/>
    <m/>
    <n v="6"/>
    <m/>
    <m/>
    <m/>
    <m/>
  </r>
  <r>
    <x v="2"/>
    <x v="13"/>
    <s v="MW1.14"/>
    <x v="1"/>
    <d v="2020-11-16T00:00:00"/>
    <x v="25"/>
    <n v="2654"/>
    <s v="none"/>
    <s v="soil-persistent"/>
    <s v="NA"/>
    <n v="0"/>
    <n v="0"/>
    <s v="NA"/>
    <n v="0"/>
    <n v="45"/>
    <n v="0"/>
    <n v="0"/>
    <m/>
    <n v="45"/>
    <m/>
    <m/>
    <m/>
    <m/>
  </r>
  <r>
    <x v="2"/>
    <x v="13"/>
    <s v="MW1.14"/>
    <x v="1"/>
    <d v="2020-11-16T00:00:00"/>
    <x v="19"/>
    <n v="6325"/>
    <s v="tussock"/>
    <s v="non-canopy"/>
    <s v="NA"/>
    <n v="2"/>
    <n v="0"/>
    <s v="NA"/>
    <n v="0"/>
    <n v="0"/>
    <n v="0"/>
    <n v="0"/>
    <m/>
    <n v="2"/>
    <m/>
    <m/>
    <m/>
    <m/>
  </r>
  <r>
    <x v="2"/>
    <x v="13"/>
    <s v="MW1.14"/>
    <x v="1"/>
    <d v="2020-11-16T00:00:00"/>
    <x v="17"/>
    <n v="5532"/>
    <s v="rhizome"/>
    <s v="non-canopy"/>
    <s v="NA"/>
    <n v="15"/>
    <n v="0"/>
    <s v="NA"/>
    <n v="0"/>
    <s v="NA"/>
    <s v="NA"/>
    <s v="NA"/>
    <m/>
    <n v="15"/>
    <m/>
    <m/>
    <m/>
    <m/>
  </r>
  <r>
    <x v="2"/>
    <x v="13"/>
    <s v="MW1.14"/>
    <x v="1"/>
    <d v="2020-11-16T00:00:00"/>
    <x v="29"/>
    <n v="10605"/>
    <s v="rhizome"/>
    <s v="non-canopy"/>
    <s v="NA"/>
    <n v="3"/>
    <n v="0"/>
    <s v="NA"/>
    <n v="0"/>
    <s v="NA"/>
    <s v="NA"/>
    <s v="NA"/>
    <m/>
    <n v="3"/>
    <m/>
    <m/>
    <m/>
    <m/>
  </r>
  <r>
    <x v="2"/>
    <x v="13"/>
    <s v="MW1.14"/>
    <x v="1"/>
    <d v="2020-11-16T00:00:00"/>
    <x v="20"/>
    <n v="2557"/>
    <s v="rhizome"/>
    <s v="transient"/>
    <s v="NA"/>
    <n v="22"/>
    <n v="0"/>
    <s v="NA"/>
    <n v="0"/>
    <n v="0"/>
    <n v="0"/>
    <n v="0"/>
    <m/>
    <n v="22"/>
    <m/>
    <m/>
    <m/>
    <m/>
  </r>
  <r>
    <x v="2"/>
    <x v="13"/>
    <s v="MW1.14"/>
    <x v="1"/>
    <d v="2020-11-16T00:00:00"/>
    <x v="23"/>
    <n v="7138"/>
    <s v="rhizome"/>
    <s v="transient"/>
    <s v="NA"/>
    <n v="6"/>
    <n v="0"/>
    <s v="NA"/>
    <n v="0"/>
    <s v="NA"/>
    <s v="NA"/>
    <s v="NA"/>
    <m/>
    <n v="6"/>
    <m/>
    <m/>
    <m/>
    <m/>
  </r>
  <r>
    <x v="2"/>
    <x v="13"/>
    <s v="MW1.14"/>
    <x v="1"/>
    <d v="2020-11-16T00:00:00"/>
    <x v="2"/>
    <n v="2987"/>
    <m/>
    <m/>
    <s v="NA"/>
    <n v="6"/>
    <n v="0"/>
    <s v="NA"/>
    <n v="0"/>
    <n v="0"/>
    <n v="0"/>
    <n v="0"/>
    <m/>
    <n v="6"/>
    <m/>
    <m/>
    <m/>
    <m/>
  </r>
  <r>
    <x v="2"/>
    <x v="13"/>
    <s v="MW1.14"/>
    <x v="1"/>
    <d v="2020-11-16T00:00:00"/>
    <x v="46"/>
    <n v="2602"/>
    <s v="none"/>
    <s v="soil-persistent"/>
    <s v="NA"/>
    <n v="0"/>
    <n v="0"/>
    <s v="NA"/>
    <n v="0"/>
    <n v="300"/>
    <n v="0"/>
    <n v="0"/>
    <m/>
    <n v="300"/>
    <m/>
    <m/>
    <m/>
    <m/>
  </r>
  <r>
    <x v="2"/>
    <x v="13"/>
    <s v="MW1.14"/>
    <x v="1"/>
    <d v="2020-11-16T00:00:00"/>
    <x v="41"/>
    <n v="7943"/>
    <m/>
    <m/>
    <s v="NA"/>
    <n v="0"/>
    <n v="0"/>
    <s v="NA"/>
    <n v="0"/>
    <n v="1"/>
    <n v="0"/>
    <n v="0"/>
    <m/>
    <n v="1"/>
    <m/>
    <m/>
    <m/>
    <m/>
  </r>
  <r>
    <x v="2"/>
    <x v="13"/>
    <s v="MW1.14"/>
    <x v="1"/>
    <d v="2020-11-16T00:00:00"/>
    <x v="8"/>
    <n v="7993"/>
    <m/>
    <m/>
    <s v="NA"/>
    <n v="12"/>
    <n v="0"/>
    <s v="NA"/>
    <n v="0"/>
    <s v="NA"/>
    <s v="NA"/>
    <s v="NA"/>
    <m/>
    <n v="12"/>
    <m/>
    <m/>
    <m/>
    <m/>
  </r>
  <r>
    <x v="2"/>
    <x v="13"/>
    <s v="MW1.14"/>
    <x v="1"/>
    <d v="2020-11-16T00:00:00"/>
    <x v="27"/>
    <n v="2503"/>
    <m/>
    <m/>
    <s v="NA"/>
    <n v="4"/>
    <n v="0"/>
    <s v="NA"/>
    <n v="0"/>
    <n v="0"/>
    <n v="0"/>
    <n v="0"/>
    <m/>
    <n v="4"/>
    <m/>
    <m/>
    <m/>
    <m/>
  </r>
  <r>
    <x v="2"/>
    <x v="14"/>
    <s v="MW1.15"/>
    <x v="1"/>
    <d v="2020-11-16T00:00:00"/>
    <x v="10"/>
    <n v="2469"/>
    <s v="rhizome"/>
    <s v="non-canopy"/>
    <s v="NA"/>
    <n v="3"/>
    <n v="0"/>
    <s v="NA"/>
    <n v="0"/>
    <n v="0"/>
    <n v="0"/>
    <n v="0"/>
    <m/>
    <n v="3"/>
    <m/>
    <m/>
    <m/>
    <m/>
  </r>
  <r>
    <x v="2"/>
    <x v="14"/>
    <s v="MW1.15"/>
    <x v="1"/>
    <d v="2020-11-16T00:00:00"/>
    <x v="1"/>
    <n v="3997"/>
    <s v="lignotuber"/>
    <s v="soil-persistent"/>
    <s v="NA"/>
    <n v="12"/>
    <n v="0"/>
    <s v="NA"/>
    <n v="0"/>
    <n v="40"/>
    <n v="0"/>
    <n v="0"/>
    <m/>
    <n v="52"/>
    <m/>
    <m/>
    <m/>
    <m/>
  </r>
  <r>
    <x v="2"/>
    <x v="14"/>
    <s v="MW1.15"/>
    <x v="1"/>
    <d v="2020-11-16T00:00:00"/>
    <x v="19"/>
    <n v="6325"/>
    <s v="tussock"/>
    <s v="non-canopy"/>
    <s v="NA"/>
    <n v="6"/>
    <n v="0"/>
    <s v="NA"/>
    <n v="1"/>
    <n v="0"/>
    <n v="0"/>
    <n v="0"/>
    <m/>
    <n v="6"/>
    <m/>
    <m/>
    <m/>
    <m/>
  </r>
  <r>
    <x v="2"/>
    <x v="14"/>
    <s v="MW1.15"/>
    <x v="1"/>
    <d v="2020-11-16T00:00:00"/>
    <x v="0"/>
    <n v="7766"/>
    <s v="lignotuber"/>
    <s v="canopy"/>
    <s v="NA"/>
    <n v="1"/>
    <n v="0"/>
    <s v="NA"/>
    <n v="0"/>
    <n v="0"/>
    <n v="0"/>
    <n v="0"/>
    <m/>
    <n v="1"/>
    <m/>
    <m/>
    <m/>
    <m/>
  </r>
  <r>
    <x v="2"/>
    <x v="14"/>
    <s v="MW1.15"/>
    <x v="1"/>
    <d v="2020-11-16T00:00:00"/>
    <x v="17"/>
    <n v="5532"/>
    <s v="rhizome"/>
    <s v="non-canopy"/>
    <s v="NA"/>
    <n v="26"/>
    <n v="0"/>
    <s v="NA"/>
    <n v="0"/>
    <s v="NA"/>
    <s v="NA"/>
    <s v="NA"/>
    <m/>
    <n v="26"/>
    <m/>
    <m/>
    <m/>
    <m/>
  </r>
  <r>
    <x v="2"/>
    <x v="14"/>
    <s v="MW1.15"/>
    <x v="1"/>
    <d v="2020-11-16T00:00:00"/>
    <x v="25"/>
    <n v="2654"/>
    <s v="none"/>
    <s v="soil-persistent"/>
    <s v="NA"/>
    <n v="0"/>
    <n v="0"/>
    <s v="NA"/>
    <n v="0"/>
    <n v="11"/>
    <n v="0"/>
    <n v="0"/>
    <m/>
    <n v="11"/>
    <m/>
    <m/>
    <m/>
    <m/>
  </r>
  <r>
    <x v="2"/>
    <x v="14"/>
    <s v="MW1.15"/>
    <x v="1"/>
    <d v="2020-11-16T00:00:00"/>
    <x v="20"/>
    <n v="2557"/>
    <s v="rhizome"/>
    <s v="transient"/>
    <s v="NA"/>
    <n v="6"/>
    <n v="0"/>
    <s v="NA"/>
    <n v="0"/>
    <n v="0"/>
    <n v="0"/>
    <n v="0"/>
    <m/>
    <n v="6"/>
    <m/>
    <m/>
    <m/>
    <m/>
  </r>
  <r>
    <x v="2"/>
    <x v="14"/>
    <s v="MW1.15"/>
    <x v="1"/>
    <d v="2020-11-16T00:00:00"/>
    <x v="18"/>
    <n v="2445"/>
    <s v="tussock"/>
    <s v="non-canopy"/>
    <s v="NA"/>
    <n v="1"/>
    <n v="0"/>
    <s v="NA"/>
    <n v="0"/>
    <n v="0"/>
    <n v="0"/>
    <n v="0"/>
    <m/>
    <n v="1"/>
    <m/>
    <m/>
    <m/>
    <m/>
  </r>
  <r>
    <x v="2"/>
    <x v="14"/>
    <s v="MW1.15"/>
    <x v="1"/>
    <d v="2020-11-16T00:00:00"/>
    <x v="28"/>
    <n v="6324"/>
    <s v="tussock"/>
    <s v="non-canopy"/>
    <s v="NA"/>
    <n v="1"/>
    <n v="0"/>
    <s v="NA"/>
    <n v="0"/>
    <n v="0"/>
    <n v="0"/>
    <n v="0"/>
    <m/>
    <n v="1"/>
    <m/>
    <m/>
    <m/>
    <m/>
  </r>
  <r>
    <x v="2"/>
    <x v="14"/>
    <s v="MW1.15"/>
    <x v="1"/>
    <d v="2020-11-16T00:00:00"/>
    <x v="23"/>
    <n v="7138"/>
    <s v="rhizome"/>
    <s v="transient"/>
    <s v="NA"/>
    <n v="8"/>
    <n v="0"/>
    <s v="NA"/>
    <n v="0"/>
    <s v="NA"/>
    <s v="NA"/>
    <s v="NA"/>
    <m/>
    <n v="8"/>
    <m/>
    <m/>
    <m/>
    <m/>
  </r>
  <r>
    <x v="2"/>
    <x v="14"/>
    <s v="MW1.15"/>
    <x v="1"/>
    <d v="2020-11-16T00:00:00"/>
    <x v="8"/>
    <n v="7993"/>
    <s v="rhizome"/>
    <s v="non-canopy"/>
    <s v="NA"/>
    <n v="3"/>
    <n v="0"/>
    <s v="NA"/>
    <n v="0"/>
    <s v="NA"/>
    <s v="NA"/>
    <s v="NA"/>
    <m/>
    <n v="3"/>
    <m/>
    <m/>
    <m/>
    <m/>
  </r>
  <r>
    <x v="2"/>
    <x v="14"/>
    <s v="MW1.15"/>
    <x v="1"/>
    <d v="2020-11-16T00:00:00"/>
    <x v="29"/>
    <n v="10605"/>
    <s v="rhizome"/>
    <s v="non-canopy"/>
    <s v="NA"/>
    <n v="5"/>
    <n v="0"/>
    <s v="NA"/>
    <n v="0"/>
    <s v="NA"/>
    <s v="NA"/>
    <s v="NA"/>
    <m/>
    <n v="5"/>
    <m/>
    <m/>
    <m/>
    <m/>
  </r>
  <r>
    <x v="2"/>
    <x v="14"/>
    <s v="MW1.15"/>
    <x v="1"/>
    <d v="2020-11-16T00:00:00"/>
    <x v="46"/>
    <n v="2602"/>
    <s v="none"/>
    <s v="soil-persistent"/>
    <s v="NA"/>
    <n v="0"/>
    <n v="0"/>
    <s v="NA"/>
    <n v="0"/>
    <n v="320"/>
    <n v="0"/>
    <n v="0"/>
    <m/>
    <n v="320"/>
    <m/>
    <m/>
    <m/>
    <m/>
  </r>
  <r>
    <x v="2"/>
    <x v="14"/>
    <s v="MW1.15"/>
    <x v="1"/>
    <d v="2020-11-16T00:00:00"/>
    <x v="27"/>
    <n v="2503"/>
    <m/>
    <m/>
    <s v="NA"/>
    <n v="19"/>
    <n v="0"/>
    <s v="NA"/>
    <n v="0"/>
    <n v="0"/>
    <n v="0"/>
    <n v="0"/>
    <m/>
    <n v="19"/>
    <m/>
    <m/>
    <m/>
    <m/>
  </r>
  <r>
    <x v="2"/>
    <x v="15"/>
    <s v="MW1.16"/>
    <x v="1"/>
    <d v="2020-11-16T00:00:00"/>
    <x v="10"/>
    <n v="2469"/>
    <s v="rhizome"/>
    <s v="non-canopy"/>
    <s v="NA"/>
    <n v="4"/>
    <n v="0"/>
    <s v="NA"/>
    <n v="0"/>
    <n v="0"/>
    <n v="0"/>
    <n v="0"/>
    <m/>
    <n v="4"/>
    <m/>
    <m/>
    <m/>
    <m/>
  </r>
  <r>
    <x v="2"/>
    <x v="15"/>
    <s v="MW1.16"/>
    <x v="1"/>
    <d v="2020-11-16T00:00:00"/>
    <x v="1"/>
    <n v="3997"/>
    <s v="lignotuber"/>
    <s v="soil-persistent"/>
    <s v="NA"/>
    <n v="6"/>
    <n v="0"/>
    <s v="NA"/>
    <n v="0"/>
    <n v="30"/>
    <n v="0"/>
    <n v="0"/>
    <m/>
    <n v="36"/>
    <m/>
    <m/>
    <m/>
    <m/>
  </r>
  <r>
    <x v="2"/>
    <x v="15"/>
    <s v="MW1.16"/>
    <x v="1"/>
    <d v="2020-11-16T00:00:00"/>
    <x v="0"/>
    <n v="7766"/>
    <s v="lignotuber"/>
    <s v="canopy"/>
    <s v="NA"/>
    <n v="2"/>
    <n v="0"/>
    <s v="NA"/>
    <n v="0"/>
    <n v="0"/>
    <n v="0"/>
    <n v="0"/>
    <m/>
    <n v="2"/>
    <m/>
    <m/>
    <m/>
    <m/>
  </r>
  <r>
    <x v="2"/>
    <x v="15"/>
    <s v="MW1.16"/>
    <x v="1"/>
    <d v="2020-11-16T00:00:00"/>
    <x v="17"/>
    <n v="5532"/>
    <s v="rhizome"/>
    <s v="non-canopy"/>
    <s v="NA"/>
    <n v="17"/>
    <n v="0"/>
    <s v="NA"/>
    <n v="0"/>
    <s v="NA"/>
    <s v="NA"/>
    <s v="NA"/>
    <m/>
    <n v="17"/>
    <m/>
    <m/>
    <m/>
    <m/>
  </r>
  <r>
    <x v="2"/>
    <x v="15"/>
    <s v="MW1.16"/>
    <x v="1"/>
    <d v="2020-11-16T00:00:00"/>
    <x v="40"/>
    <n v="2499"/>
    <s v="tussock"/>
    <s v="non-canopy"/>
    <s v="NA"/>
    <n v="13"/>
    <n v="0"/>
    <s v="NA"/>
    <n v="0"/>
    <n v="0"/>
    <n v="0"/>
    <n v="0"/>
    <m/>
    <n v="13"/>
    <m/>
    <m/>
    <m/>
    <m/>
  </r>
  <r>
    <x v="2"/>
    <x v="15"/>
    <s v="MW1.16"/>
    <x v="1"/>
    <d v="2020-11-16T00:00:00"/>
    <x v="29"/>
    <n v="10605"/>
    <s v="rhizome"/>
    <s v="non-canopy"/>
    <s v="NA"/>
    <n v="1"/>
    <n v="0"/>
    <s v="NA"/>
    <n v="0"/>
    <s v="NA"/>
    <s v="NA"/>
    <s v="NA"/>
    <m/>
    <n v="1"/>
    <m/>
    <m/>
    <m/>
    <m/>
  </r>
  <r>
    <x v="2"/>
    <x v="15"/>
    <s v="MW1.16"/>
    <x v="1"/>
    <d v="2020-11-16T00:00:00"/>
    <x v="20"/>
    <n v="2557"/>
    <s v="rhizome"/>
    <s v="transient"/>
    <s v="NA"/>
    <n v="46"/>
    <n v="0"/>
    <s v="NA"/>
    <n v="0"/>
    <n v="0"/>
    <n v="0"/>
    <n v="0"/>
    <m/>
    <n v="46"/>
    <m/>
    <m/>
    <m/>
    <m/>
  </r>
  <r>
    <x v="2"/>
    <x v="15"/>
    <s v="MW1.16"/>
    <x v="1"/>
    <d v="2020-11-16T00:00:00"/>
    <x v="28"/>
    <n v="6324"/>
    <s v="tussock"/>
    <s v="non-canopy"/>
    <s v="NA"/>
    <n v="1"/>
    <n v="0"/>
    <s v="NA"/>
    <n v="0"/>
    <n v="0"/>
    <n v="0"/>
    <n v="0"/>
    <m/>
    <n v="1"/>
    <m/>
    <m/>
    <m/>
    <m/>
  </r>
  <r>
    <x v="2"/>
    <x v="15"/>
    <s v="MW1.16"/>
    <x v="1"/>
    <d v="2020-11-16T00:00:00"/>
    <x v="23"/>
    <n v="7138"/>
    <s v="rhizome"/>
    <s v="transient"/>
    <s v="NA"/>
    <n v="15"/>
    <n v="0"/>
    <s v="NA"/>
    <n v="0"/>
    <s v="NA"/>
    <s v="NA"/>
    <s v="NA"/>
    <m/>
    <n v="15"/>
    <m/>
    <m/>
    <m/>
    <m/>
  </r>
  <r>
    <x v="2"/>
    <x v="15"/>
    <s v="MW1.16"/>
    <x v="1"/>
    <d v="2020-11-16T00:00:00"/>
    <x v="8"/>
    <n v="7993"/>
    <s v="rhizome"/>
    <s v="non-canopy"/>
    <s v="NA"/>
    <n v="4"/>
    <n v="0"/>
    <s v="NA"/>
    <n v="0"/>
    <s v="NA"/>
    <s v="NA"/>
    <s v="NA"/>
    <m/>
    <n v="4"/>
    <m/>
    <m/>
    <m/>
    <m/>
  </r>
  <r>
    <x v="2"/>
    <x v="15"/>
    <s v="MW1.16"/>
    <x v="1"/>
    <d v="2020-11-16T00:00:00"/>
    <x v="19"/>
    <n v="6325"/>
    <m/>
    <m/>
    <s v="NA"/>
    <n v="2"/>
    <n v="0"/>
    <s v="NA"/>
    <n v="2"/>
    <n v="0"/>
    <n v="0"/>
    <n v="0"/>
    <m/>
    <n v="2"/>
    <m/>
    <m/>
    <m/>
    <m/>
  </r>
  <r>
    <x v="2"/>
    <x v="15"/>
    <s v="MW1.16"/>
    <x v="1"/>
    <d v="2020-11-16T00:00:00"/>
    <x v="25"/>
    <n v="2654"/>
    <m/>
    <m/>
    <s v="NA"/>
    <n v="0"/>
    <n v="0"/>
    <s v="NA"/>
    <n v="0"/>
    <n v="17"/>
    <n v="0"/>
    <n v="0"/>
    <m/>
    <n v="17"/>
    <m/>
    <m/>
    <m/>
    <m/>
  </r>
  <r>
    <x v="2"/>
    <x v="15"/>
    <s v="MW1.16"/>
    <x v="1"/>
    <d v="2020-11-16T00:00:00"/>
    <x v="46"/>
    <n v="2602"/>
    <s v="none"/>
    <s v="soil-persistent"/>
    <s v="NA"/>
    <n v="0"/>
    <n v="0"/>
    <s v="NA"/>
    <n v="0"/>
    <n v="260"/>
    <n v="0"/>
    <n v="0"/>
    <m/>
    <n v="260"/>
    <m/>
    <m/>
    <m/>
    <m/>
  </r>
  <r>
    <x v="2"/>
    <x v="15"/>
    <s v="MW1.16"/>
    <x v="1"/>
    <d v="2020-11-16T00:00:00"/>
    <x v="16"/>
    <n v="2603"/>
    <m/>
    <m/>
    <s v="NA"/>
    <n v="1"/>
    <n v="0"/>
    <s v="NA"/>
    <n v="0"/>
    <n v="0"/>
    <n v="0"/>
    <n v="0"/>
    <m/>
    <n v="1"/>
    <m/>
    <m/>
    <m/>
    <m/>
  </r>
  <r>
    <x v="2"/>
    <x v="16"/>
    <s v="MW1.17"/>
    <x v="1"/>
    <d v="2020-11-16T00:00:00"/>
    <x v="10"/>
    <n v="2469"/>
    <s v="rhizome"/>
    <s v="non-canopy"/>
    <s v="NA"/>
    <n v="7"/>
    <n v="0"/>
    <s v="NA"/>
    <n v="0"/>
    <n v="0"/>
    <n v="0"/>
    <n v="0"/>
    <m/>
    <n v="7"/>
    <m/>
    <m/>
    <m/>
    <m/>
  </r>
  <r>
    <x v="2"/>
    <x v="16"/>
    <s v="MW1.17"/>
    <x v="1"/>
    <d v="2020-11-16T00:00:00"/>
    <x v="18"/>
    <n v="2445"/>
    <s v="tussock"/>
    <s v="non-canopy"/>
    <s v="NA"/>
    <n v="1"/>
    <n v="0"/>
    <s v="NA"/>
    <n v="0"/>
    <n v="0"/>
    <n v="0"/>
    <n v="0"/>
    <m/>
    <n v="1"/>
    <m/>
    <m/>
    <m/>
    <m/>
  </r>
  <r>
    <x v="2"/>
    <x v="16"/>
    <s v="MW1.17"/>
    <x v="1"/>
    <d v="2020-11-16T00:00:00"/>
    <x v="19"/>
    <n v="6325"/>
    <s v="tussock"/>
    <s v="non-canopy"/>
    <s v="NA"/>
    <n v="3"/>
    <n v="0"/>
    <s v="NA"/>
    <n v="2"/>
    <n v="0"/>
    <n v="0"/>
    <n v="0"/>
    <m/>
    <n v="3"/>
    <m/>
    <m/>
    <m/>
    <m/>
  </r>
  <r>
    <x v="2"/>
    <x v="16"/>
    <s v="MW1.17"/>
    <x v="1"/>
    <d v="2020-11-16T00:00:00"/>
    <x v="1"/>
    <n v="3997"/>
    <s v="lignotuber"/>
    <s v="soil-persistent"/>
    <s v="NA"/>
    <n v="10"/>
    <n v="0"/>
    <s v="NA"/>
    <n v="0"/>
    <n v="10"/>
    <n v="0"/>
    <n v="0"/>
    <m/>
    <n v="20"/>
    <m/>
    <m/>
    <m/>
    <m/>
  </r>
  <r>
    <x v="2"/>
    <x v="16"/>
    <s v="MW1.17"/>
    <x v="1"/>
    <d v="2020-11-16T00:00:00"/>
    <x v="17"/>
    <n v="5532"/>
    <s v="rhizome"/>
    <s v="non-canopy"/>
    <s v="NA"/>
    <n v="29"/>
    <n v="0"/>
    <s v="NA"/>
    <n v="0"/>
    <s v="NA"/>
    <s v="NA"/>
    <s v="NA"/>
    <m/>
    <n v="29"/>
    <m/>
    <m/>
    <m/>
    <m/>
  </r>
  <r>
    <x v="2"/>
    <x v="16"/>
    <s v="MW1.17"/>
    <x v="1"/>
    <d v="2020-11-16T00:00:00"/>
    <x v="2"/>
    <n v="2987"/>
    <s v="basal"/>
    <s v="soil-persistent"/>
    <s v="NA"/>
    <n v="5"/>
    <n v="0"/>
    <s v="NA"/>
    <n v="0"/>
    <n v="0"/>
    <n v="0"/>
    <n v="0"/>
    <m/>
    <n v="5"/>
    <m/>
    <m/>
    <m/>
    <m/>
  </r>
  <r>
    <x v="2"/>
    <x v="16"/>
    <s v="MW1.17"/>
    <x v="1"/>
    <d v="2020-11-16T00:00:00"/>
    <x v="16"/>
    <n v="2603"/>
    <s v="basal"/>
    <s v="soil-persistent"/>
    <s v="NA"/>
    <n v="7"/>
    <n v="0"/>
    <s v="NA"/>
    <n v="0"/>
    <n v="0"/>
    <n v="0"/>
    <n v="0"/>
    <m/>
    <n v="7"/>
    <m/>
    <m/>
    <m/>
    <m/>
  </r>
  <r>
    <x v="2"/>
    <x v="16"/>
    <s v="MW1.17"/>
    <x v="1"/>
    <d v="2020-11-16T00:00:00"/>
    <x v="20"/>
    <n v="2557"/>
    <s v="rhizome"/>
    <s v="transient"/>
    <s v="NA"/>
    <n v="83"/>
    <n v="0"/>
    <s v="NA"/>
    <n v="0"/>
    <n v="0"/>
    <n v="0"/>
    <n v="0"/>
    <m/>
    <n v="83"/>
    <m/>
    <m/>
    <m/>
    <m/>
  </r>
  <r>
    <x v="2"/>
    <x v="16"/>
    <s v="MW1.17"/>
    <x v="1"/>
    <d v="2020-11-16T00:00:00"/>
    <x v="8"/>
    <n v="7993"/>
    <s v="rhizome"/>
    <s v="non-canopy"/>
    <s v="NA"/>
    <n v="4"/>
    <n v="0"/>
    <s v="NA"/>
    <n v="0"/>
    <s v="NA"/>
    <s v="NA"/>
    <s v="NA"/>
    <m/>
    <n v="4"/>
    <m/>
    <m/>
    <m/>
    <m/>
  </r>
  <r>
    <x v="2"/>
    <x v="16"/>
    <s v="MW1.17"/>
    <x v="1"/>
    <d v="2020-11-16T00:00:00"/>
    <x v="23"/>
    <n v="7138"/>
    <s v="rhizome"/>
    <s v="transient"/>
    <s v="NA"/>
    <n v="26"/>
    <n v="0"/>
    <s v="NA"/>
    <n v="0"/>
    <s v="NA"/>
    <s v="NA"/>
    <s v="NA"/>
    <m/>
    <n v="26"/>
    <m/>
    <m/>
    <m/>
    <m/>
  </r>
  <r>
    <x v="2"/>
    <x v="16"/>
    <s v="MW1.17"/>
    <x v="1"/>
    <d v="2020-11-16T00:00:00"/>
    <x v="28"/>
    <n v="6324"/>
    <s v="tussock"/>
    <s v="non-canopy"/>
    <s v="NA"/>
    <n v="2"/>
    <n v="0"/>
    <s v="NA"/>
    <n v="0"/>
    <n v="0"/>
    <n v="0"/>
    <n v="0"/>
    <m/>
    <n v="2"/>
    <m/>
    <m/>
    <m/>
    <m/>
  </r>
  <r>
    <x v="2"/>
    <x v="16"/>
    <s v="MW1.17"/>
    <x v="1"/>
    <d v="2020-11-16T00:00:00"/>
    <x v="0"/>
    <n v="7766"/>
    <s v="lignotuber"/>
    <s v="canopy"/>
    <s v="NA"/>
    <n v="1"/>
    <n v="0"/>
    <s v="NA"/>
    <n v="0"/>
    <n v="0"/>
    <n v="0"/>
    <n v="0"/>
    <m/>
    <n v="1"/>
    <m/>
    <m/>
    <m/>
    <m/>
  </r>
  <r>
    <x v="2"/>
    <x v="16"/>
    <s v="MW1.17"/>
    <x v="1"/>
    <d v="2020-11-16T00:00:00"/>
    <x v="25"/>
    <n v="2654"/>
    <m/>
    <m/>
    <s v="NA"/>
    <n v="0"/>
    <n v="1"/>
    <s v="NA"/>
    <n v="0"/>
    <n v="71"/>
    <n v="0"/>
    <n v="0"/>
    <m/>
    <n v="71"/>
    <m/>
    <m/>
    <m/>
    <m/>
  </r>
  <r>
    <x v="2"/>
    <x v="16"/>
    <s v="MW1.17"/>
    <x v="1"/>
    <d v="2020-11-16T00:00:00"/>
    <x v="46"/>
    <n v="2602"/>
    <s v="none"/>
    <s v="soil-persistent"/>
    <s v="NA"/>
    <n v="0"/>
    <n v="0"/>
    <s v="NA"/>
    <n v="0"/>
    <n v="500"/>
    <n v="0"/>
    <n v="0"/>
    <m/>
    <n v="500"/>
    <m/>
    <m/>
    <m/>
    <m/>
  </r>
  <r>
    <x v="2"/>
    <x v="16"/>
    <s v="MW1.17"/>
    <x v="1"/>
    <d v="2020-11-16T00:00:00"/>
    <x v="43"/>
    <n v="2302"/>
    <s v="rhizome"/>
    <s v="non-canopy"/>
    <s v="NA"/>
    <n v="2"/>
    <n v="0"/>
    <s v="NA"/>
    <n v="0"/>
    <s v="NA"/>
    <s v="NA"/>
    <s v="NA"/>
    <m/>
    <n v="2"/>
    <m/>
    <m/>
    <m/>
    <m/>
  </r>
  <r>
    <x v="2"/>
    <x v="17"/>
    <s v="MW1.18"/>
    <x v="1"/>
    <d v="2020-11-16T00:00:00"/>
    <x v="10"/>
    <n v="2469"/>
    <s v="rhizome"/>
    <s v="non-canopy"/>
    <s v="NA"/>
    <n v="6"/>
    <n v="0"/>
    <s v="NA"/>
    <n v="0"/>
    <n v="0"/>
    <n v="0"/>
    <n v="0"/>
    <m/>
    <n v="6"/>
    <m/>
    <m/>
    <m/>
    <m/>
  </r>
  <r>
    <x v="2"/>
    <x v="17"/>
    <s v="MW1.18"/>
    <x v="1"/>
    <d v="2020-11-16T00:00:00"/>
    <x v="1"/>
    <n v="3997"/>
    <s v="lignotuber"/>
    <s v="soil-persistent"/>
    <s v="NA"/>
    <n v="6"/>
    <n v="0"/>
    <s v="NA"/>
    <n v="0"/>
    <n v="27"/>
    <n v="0"/>
    <n v="0"/>
    <m/>
    <n v="33"/>
    <m/>
    <m/>
    <m/>
    <m/>
  </r>
  <r>
    <x v="2"/>
    <x v="17"/>
    <s v="MW1.18"/>
    <x v="1"/>
    <d v="2020-11-16T00:00:00"/>
    <x v="17"/>
    <n v="5532"/>
    <s v="rhizome"/>
    <s v="non-canopy"/>
    <s v="NA"/>
    <n v="18"/>
    <n v="0"/>
    <s v="NA"/>
    <n v="0"/>
    <s v="NA"/>
    <s v="NA"/>
    <s v="NA"/>
    <m/>
    <n v="18"/>
    <m/>
    <m/>
    <m/>
    <m/>
  </r>
  <r>
    <x v="2"/>
    <x v="17"/>
    <s v="MW1.18"/>
    <x v="1"/>
    <d v="2020-11-16T00:00:00"/>
    <x v="19"/>
    <n v="6325"/>
    <s v="tussock"/>
    <s v="non-canopy"/>
    <s v="NA"/>
    <n v="3"/>
    <n v="0"/>
    <s v="NA"/>
    <n v="1"/>
    <n v="0"/>
    <n v="0"/>
    <n v="0"/>
    <m/>
    <n v="3"/>
    <m/>
    <m/>
    <m/>
    <m/>
  </r>
  <r>
    <x v="2"/>
    <x v="17"/>
    <s v="MW1.18"/>
    <x v="1"/>
    <d v="2020-11-16T00:00:00"/>
    <x v="29"/>
    <n v="10605"/>
    <s v="rhizome"/>
    <s v="non-canopy"/>
    <s v="NA"/>
    <n v="8"/>
    <n v="0"/>
    <s v="NA"/>
    <n v="0"/>
    <s v="NA"/>
    <s v="NA"/>
    <s v="NA"/>
    <m/>
    <n v="8"/>
    <m/>
    <m/>
    <m/>
    <m/>
  </r>
  <r>
    <x v="2"/>
    <x v="17"/>
    <s v="MW1.18"/>
    <x v="1"/>
    <d v="2020-11-16T00:00:00"/>
    <x v="20"/>
    <n v="2557"/>
    <s v="rhizome"/>
    <s v="transient"/>
    <s v="NA"/>
    <n v="5"/>
    <n v="0"/>
    <s v="NA"/>
    <n v="0"/>
    <n v="0"/>
    <n v="0"/>
    <n v="0"/>
    <m/>
    <n v="5"/>
    <m/>
    <m/>
    <m/>
    <m/>
  </r>
  <r>
    <x v="2"/>
    <x v="17"/>
    <s v="MW1.18"/>
    <x v="1"/>
    <d v="2020-11-16T00:00:00"/>
    <x v="0"/>
    <n v="7766"/>
    <s v="lignotuber"/>
    <s v="canopy"/>
    <s v="NA"/>
    <n v="2"/>
    <n v="0"/>
    <s v="NA"/>
    <n v="0"/>
    <n v="0"/>
    <n v="0"/>
    <n v="0"/>
    <m/>
    <n v="2"/>
    <m/>
    <m/>
    <m/>
    <m/>
  </r>
  <r>
    <x v="2"/>
    <x v="17"/>
    <s v="MW1.18"/>
    <x v="1"/>
    <d v="2020-11-16T00:00:00"/>
    <x v="23"/>
    <n v="7138"/>
    <s v="rhizome"/>
    <s v="transient"/>
    <s v="NA"/>
    <n v="12"/>
    <n v="0"/>
    <s v="NA"/>
    <n v="0"/>
    <s v="NA"/>
    <s v="NA"/>
    <s v="NA"/>
    <m/>
    <n v="12"/>
    <m/>
    <m/>
    <m/>
    <m/>
  </r>
  <r>
    <x v="2"/>
    <x v="17"/>
    <s v="MW1.18"/>
    <x v="1"/>
    <d v="2020-11-16T00:00:00"/>
    <x v="27"/>
    <n v="2503"/>
    <s v="tussock"/>
    <s v="non-canopy"/>
    <s v="NA"/>
    <n v="13"/>
    <n v="0"/>
    <s v="NA"/>
    <n v="0"/>
    <n v="0"/>
    <n v="0"/>
    <n v="0"/>
    <m/>
    <n v="13"/>
    <m/>
    <m/>
    <m/>
    <m/>
  </r>
  <r>
    <x v="2"/>
    <x v="17"/>
    <s v="MW1.18"/>
    <x v="1"/>
    <d v="2020-11-16T00:00:00"/>
    <x v="8"/>
    <n v="7993"/>
    <s v="rhizome"/>
    <s v="non-canopy"/>
    <s v="NA"/>
    <n v="4"/>
    <n v="0"/>
    <s v="NA"/>
    <n v="0"/>
    <s v="NA"/>
    <s v="NA"/>
    <s v="NA"/>
    <m/>
    <n v="4"/>
    <m/>
    <m/>
    <m/>
    <m/>
  </r>
  <r>
    <x v="2"/>
    <x v="17"/>
    <s v="MW1.18"/>
    <x v="1"/>
    <d v="2020-11-16T00:00:00"/>
    <x v="25"/>
    <n v="2654"/>
    <m/>
    <m/>
    <s v="NA"/>
    <n v="0"/>
    <n v="0"/>
    <s v="NA"/>
    <n v="0"/>
    <n v="8"/>
    <n v="0"/>
    <n v="0"/>
    <m/>
    <n v="8"/>
    <m/>
    <m/>
    <m/>
    <m/>
  </r>
  <r>
    <x v="2"/>
    <x v="17"/>
    <s v="MW1.18"/>
    <x v="1"/>
    <d v="2020-11-16T00:00:00"/>
    <x v="2"/>
    <n v="2987"/>
    <m/>
    <m/>
    <s v="NA"/>
    <n v="0"/>
    <n v="0"/>
    <s v="NA"/>
    <n v="0"/>
    <n v="6"/>
    <n v="0"/>
    <n v="0"/>
    <m/>
    <n v="6"/>
    <m/>
    <m/>
    <m/>
    <m/>
  </r>
  <r>
    <x v="2"/>
    <x v="17"/>
    <s v="MW1.18"/>
    <x v="1"/>
    <d v="2020-11-16T00:00:00"/>
    <x v="46"/>
    <n v="2602"/>
    <s v="none"/>
    <s v="soil-persistent"/>
    <s v="NA"/>
    <n v="0"/>
    <n v="0"/>
    <s v="NA"/>
    <n v="0"/>
    <n v="230"/>
    <n v="0"/>
    <n v="0"/>
    <m/>
    <n v="230"/>
    <m/>
    <m/>
    <m/>
    <m/>
  </r>
  <r>
    <x v="2"/>
    <x v="18"/>
    <s v="MW1.19"/>
    <x v="1"/>
    <d v="2020-11-16T00:00:00"/>
    <x v="10"/>
    <n v="2469"/>
    <s v="rhizome"/>
    <s v="non-canopy"/>
    <s v="NA"/>
    <n v="4"/>
    <n v="0"/>
    <s v="NA"/>
    <n v="0"/>
    <n v="0"/>
    <n v="0"/>
    <n v="0"/>
    <m/>
    <n v="4"/>
    <m/>
    <m/>
    <m/>
    <m/>
  </r>
  <r>
    <x v="2"/>
    <x v="18"/>
    <s v="MW1.19"/>
    <x v="1"/>
    <d v="2020-11-16T00:00:00"/>
    <x v="1"/>
    <n v="3997"/>
    <s v="lignotuber"/>
    <s v="soil-persistent"/>
    <s v="NA"/>
    <n v="3"/>
    <n v="0"/>
    <s v="NA"/>
    <n v="0"/>
    <n v="16"/>
    <n v="0"/>
    <n v="0"/>
    <m/>
    <n v="19"/>
    <m/>
    <m/>
    <m/>
    <m/>
  </r>
  <r>
    <x v="2"/>
    <x v="18"/>
    <s v="MW1.19"/>
    <x v="1"/>
    <d v="2020-11-16T00:00:00"/>
    <x v="19"/>
    <n v="6325"/>
    <s v="tussock"/>
    <s v="non-canopy"/>
    <s v="NA"/>
    <n v="2"/>
    <n v="0"/>
    <s v="NA"/>
    <n v="0"/>
    <n v="0"/>
    <n v="0"/>
    <n v="0"/>
    <m/>
    <n v="2"/>
    <m/>
    <m/>
    <m/>
    <m/>
  </r>
  <r>
    <x v="2"/>
    <x v="18"/>
    <s v="MW1.19"/>
    <x v="1"/>
    <d v="2020-11-16T00:00:00"/>
    <x v="17"/>
    <n v="5532"/>
    <s v="rhizome"/>
    <s v="non-canopy"/>
    <s v="NA"/>
    <n v="24"/>
    <n v="0"/>
    <s v="NA"/>
    <n v="0"/>
    <s v="NA"/>
    <s v="NA"/>
    <s v="NA"/>
    <m/>
    <n v="24"/>
    <m/>
    <m/>
    <m/>
    <m/>
  </r>
  <r>
    <x v="2"/>
    <x v="18"/>
    <s v="MW1.19"/>
    <x v="1"/>
    <d v="2020-11-16T00:00:00"/>
    <x v="31"/>
    <n v="1609"/>
    <s v="basal"/>
    <s v="non-canopy"/>
    <s v="NA"/>
    <n v="0"/>
    <n v="0"/>
    <s v="NA"/>
    <n v="0"/>
    <n v="1"/>
    <n v="0"/>
    <n v="0"/>
    <m/>
    <n v="1"/>
    <m/>
    <m/>
    <m/>
    <m/>
  </r>
  <r>
    <x v="2"/>
    <x v="18"/>
    <s v="MW1.19"/>
    <x v="1"/>
    <d v="2020-11-16T00:00:00"/>
    <x v="16"/>
    <n v="2603"/>
    <s v="basal"/>
    <s v="soil-persistent"/>
    <s v="NA"/>
    <n v="2"/>
    <n v="0"/>
    <s v="NA"/>
    <n v="0"/>
    <n v="0"/>
    <n v="0"/>
    <n v="0"/>
    <m/>
    <n v="2"/>
    <m/>
    <m/>
    <m/>
    <m/>
  </r>
  <r>
    <x v="2"/>
    <x v="18"/>
    <s v="MW1.19"/>
    <x v="1"/>
    <d v="2020-11-16T00:00:00"/>
    <x v="23"/>
    <n v="7138"/>
    <s v="rhizome"/>
    <s v="transient"/>
    <s v="NA"/>
    <n v="28"/>
    <n v="0"/>
    <s v="NA"/>
    <n v="0"/>
    <s v="NA"/>
    <s v="NA"/>
    <s v="NA"/>
    <m/>
    <n v="28"/>
    <m/>
    <m/>
    <m/>
    <m/>
  </r>
  <r>
    <x v="2"/>
    <x v="18"/>
    <s v="MW1.19"/>
    <x v="1"/>
    <d v="2020-11-16T00:00:00"/>
    <x v="29"/>
    <n v="10605"/>
    <s v="rhizome"/>
    <s v="non-canopy"/>
    <s v="NA"/>
    <n v="21"/>
    <n v="0"/>
    <s v="NA"/>
    <n v="0"/>
    <s v="NA"/>
    <s v="NA"/>
    <s v="NA"/>
    <m/>
    <n v="21"/>
    <m/>
    <m/>
    <m/>
    <m/>
  </r>
  <r>
    <x v="2"/>
    <x v="18"/>
    <s v="MW1.19"/>
    <x v="1"/>
    <d v="2020-11-16T00:00:00"/>
    <x v="27"/>
    <n v="2503"/>
    <s v="tussock"/>
    <s v="non-canopy"/>
    <s v="NA"/>
    <n v="7"/>
    <n v="0"/>
    <s v="NA"/>
    <n v="0"/>
    <n v="0"/>
    <n v="0"/>
    <n v="0"/>
    <m/>
    <n v="7"/>
    <m/>
    <m/>
    <m/>
    <m/>
  </r>
  <r>
    <x v="2"/>
    <x v="18"/>
    <s v="MW1.19"/>
    <x v="1"/>
    <d v="2020-11-16T00:00:00"/>
    <x v="9"/>
    <n v="8875"/>
    <m/>
    <m/>
    <s v="NA"/>
    <n v="0"/>
    <n v="0"/>
    <s v="NA"/>
    <n v="0"/>
    <n v="1"/>
    <n v="0"/>
    <n v="0"/>
    <m/>
    <n v="1"/>
    <m/>
    <m/>
    <m/>
    <m/>
  </r>
  <r>
    <x v="2"/>
    <x v="18"/>
    <s v="MW1.19"/>
    <x v="1"/>
    <d v="2020-11-16T00:00:00"/>
    <x v="25"/>
    <n v="2654"/>
    <m/>
    <m/>
    <s v="NA"/>
    <n v="0"/>
    <n v="0"/>
    <s v="NA"/>
    <n v="0"/>
    <n v="25"/>
    <n v="0"/>
    <n v="0"/>
    <m/>
    <n v="25"/>
    <m/>
    <m/>
    <m/>
    <m/>
  </r>
  <r>
    <x v="2"/>
    <x v="18"/>
    <s v="MW1.19"/>
    <x v="1"/>
    <d v="2020-11-16T00:00:00"/>
    <x v="46"/>
    <n v="2602"/>
    <s v="none"/>
    <s v="soil-persistent"/>
    <s v="NA"/>
    <n v="0"/>
    <n v="0"/>
    <s v="NA"/>
    <n v="0"/>
    <n v="290"/>
    <n v="0"/>
    <n v="0"/>
    <m/>
    <n v="290"/>
    <m/>
    <m/>
    <m/>
    <m/>
  </r>
  <r>
    <x v="2"/>
    <x v="18"/>
    <s v="MW1.19"/>
    <x v="1"/>
    <d v="2020-11-16T00:00:00"/>
    <x v="8"/>
    <n v="7993"/>
    <m/>
    <m/>
    <s v="NA"/>
    <n v="7"/>
    <n v="0"/>
    <s v="NA"/>
    <n v="0"/>
    <s v="NA"/>
    <s v="NA"/>
    <s v="NA"/>
    <m/>
    <n v="7"/>
    <m/>
    <m/>
    <m/>
    <m/>
  </r>
  <r>
    <x v="2"/>
    <x v="19"/>
    <s v="MW1.20"/>
    <x v="1"/>
    <d v="2020-11-16T00:00:00"/>
    <x v="10"/>
    <n v="2469"/>
    <s v="rhizome"/>
    <s v="non-canopy"/>
    <s v="NA"/>
    <n v="9"/>
    <n v="0"/>
    <s v="NA"/>
    <n v="0"/>
    <n v="0"/>
    <n v="0"/>
    <n v="0"/>
    <m/>
    <n v="9"/>
    <m/>
    <m/>
    <m/>
    <m/>
  </r>
  <r>
    <x v="2"/>
    <x v="19"/>
    <s v="MW1.20"/>
    <x v="1"/>
    <d v="2020-11-16T00:00:00"/>
    <x v="1"/>
    <n v="3997"/>
    <s v="lignotuber"/>
    <s v="soil-persistent"/>
    <s v="NA"/>
    <n v="6"/>
    <n v="0"/>
    <s v="NA"/>
    <n v="0"/>
    <n v="27"/>
    <n v="0"/>
    <n v="0"/>
    <m/>
    <n v="33"/>
    <m/>
    <m/>
    <m/>
    <m/>
  </r>
  <r>
    <x v="2"/>
    <x v="19"/>
    <s v="MW1.20"/>
    <x v="1"/>
    <d v="2020-11-16T00:00:00"/>
    <x v="17"/>
    <n v="5532"/>
    <s v="rhizome"/>
    <s v="non-canopy"/>
    <s v="NA"/>
    <n v="20"/>
    <n v="0"/>
    <s v="NA"/>
    <n v="0"/>
    <s v="NA"/>
    <s v="NA"/>
    <s v="NA"/>
    <m/>
    <n v="20"/>
    <m/>
    <m/>
    <m/>
    <m/>
  </r>
  <r>
    <x v="2"/>
    <x v="19"/>
    <s v="MW1.20"/>
    <x v="1"/>
    <d v="2020-11-16T00:00:00"/>
    <x v="29"/>
    <n v="10605"/>
    <s v="rhizome"/>
    <s v="non-canopy"/>
    <s v="NA"/>
    <n v="18"/>
    <n v="0"/>
    <s v="NA"/>
    <n v="0"/>
    <s v="NA"/>
    <s v="NA"/>
    <s v="NA"/>
    <m/>
    <n v="18"/>
    <m/>
    <m/>
    <m/>
    <m/>
  </r>
  <r>
    <x v="2"/>
    <x v="19"/>
    <s v="MW1.20"/>
    <x v="1"/>
    <d v="2020-11-16T00:00:00"/>
    <x v="27"/>
    <n v="2503"/>
    <s v="tussock"/>
    <s v="non-canopy"/>
    <s v="NA"/>
    <n v="6"/>
    <n v="0"/>
    <s v="NA"/>
    <n v="0"/>
    <n v="0"/>
    <n v="0"/>
    <n v="0"/>
    <m/>
    <n v="6"/>
    <m/>
    <m/>
    <m/>
    <m/>
  </r>
  <r>
    <x v="2"/>
    <x v="19"/>
    <s v="MW1.20"/>
    <x v="1"/>
    <d v="2020-11-16T00:00:00"/>
    <x v="9"/>
    <n v="8875"/>
    <m/>
    <m/>
    <s v="NA"/>
    <n v="0"/>
    <n v="0"/>
    <s v="NA"/>
    <n v="0"/>
    <n v="1"/>
    <n v="0"/>
    <n v="0"/>
    <m/>
    <n v="1"/>
    <m/>
    <m/>
    <m/>
    <m/>
  </r>
  <r>
    <x v="2"/>
    <x v="19"/>
    <s v="MW1.20"/>
    <x v="1"/>
    <d v="2020-11-16T00:00:00"/>
    <x v="19"/>
    <n v="6325"/>
    <m/>
    <m/>
    <s v="NA"/>
    <n v="1"/>
    <n v="0"/>
    <s v="NA"/>
    <n v="0"/>
    <n v="0"/>
    <n v="0"/>
    <n v="0"/>
    <m/>
    <n v="1"/>
    <m/>
    <m/>
    <m/>
    <m/>
  </r>
  <r>
    <x v="2"/>
    <x v="19"/>
    <s v="MW1.20"/>
    <x v="1"/>
    <d v="2020-11-16T00:00:00"/>
    <x v="43"/>
    <n v="2302"/>
    <s v="rhizome"/>
    <s v="non-canopy"/>
    <s v="NA"/>
    <n v="2"/>
    <n v="0"/>
    <s v="NA"/>
    <n v="0"/>
    <s v="NA"/>
    <s v="NA"/>
    <s v="NA"/>
    <m/>
    <n v="2"/>
    <m/>
    <m/>
    <m/>
    <m/>
  </r>
  <r>
    <x v="2"/>
    <x v="19"/>
    <s v="MW1.20"/>
    <x v="1"/>
    <d v="2020-11-16T00:00:00"/>
    <x v="25"/>
    <n v="2654"/>
    <m/>
    <m/>
    <s v="NA"/>
    <n v="0"/>
    <n v="0"/>
    <s v="NA"/>
    <n v="0"/>
    <n v="55"/>
    <n v="0"/>
    <n v="0"/>
    <m/>
    <n v="55"/>
    <m/>
    <m/>
    <m/>
    <m/>
  </r>
  <r>
    <x v="2"/>
    <x v="19"/>
    <s v="MW1.20"/>
    <x v="1"/>
    <d v="2020-11-16T00:00:00"/>
    <x v="33"/>
    <n v="4604"/>
    <m/>
    <m/>
    <s v="NA"/>
    <n v="2"/>
    <n v="0"/>
    <s v="NA"/>
    <n v="0"/>
    <n v="0"/>
    <n v="0"/>
    <n v="0"/>
    <m/>
    <n v="2"/>
    <m/>
    <m/>
    <m/>
    <m/>
  </r>
  <r>
    <x v="2"/>
    <x v="19"/>
    <s v="MW1.20"/>
    <x v="1"/>
    <d v="2020-11-16T00:00:00"/>
    <x v="46"/>
    <n v="2602"/>
    <s v="none"/>
    <s v="soil-persistent"/>
    <s v="NA"/>
    <n v="0"/>
    <n v="0"/>
    <s v="NA"/>
    <n v="0"/>
    <n v="220"/>
    <n v="0"/>
    <n v="0"/>
    <m/>
    <n v="220"/>
    <m/>
    <m/>
    <m/>
    <m/>
  </r>
  <r>
    <x v="3"/>
    <x v="0"/>
    <s v="MW2.1"/>
    <x v="1"/>
    <d v="2020-11-16T00:00:00"/>
    <x v="41"/>
    <n v="7943"/>
    <s v="lignotuber"/>
    <s v="canopy"/>
    <s v="NA"/>
    <n v="3"/>
    <n v="0"/>
    <s v="NA"/>
    <n v="0"/>
    <n v="0"/>
    <n v="0"/>
    <n v="0"/>
    <m/>
    <n v="3"/>
    <m/>
    <m/>
    <m/>
    <m/>
  </r>
  <r>
    <x v="3"/>
    <x v="0"/>
    <s v="MW2.1"/>
    <x v="1"/>
    <d v="2020-11-16T00:00:00"/>
    <x v="9"/>
    <n v="8875"/>
    <s v="lignotuber"/>
    <s v="soil-persistent"/>
    <s v="NA"/>
    <n v="1"/>
    <n v="0"/>
    <s v="NA"/>
    <n v="0"/>
    <n v="0"/>
    <n v="0"/>
    <n v="0"/>
    <m/>
    <n v="1"/>
    <m/>
    <m/>
    <m/>
    <m/>
  </r>
  <r>
    <x v="3"/>
    <x v="0"/>
    <s v="MW2.1"/>
    <x v="1"/>
    <d v="2020-11-16T00:00:00"/>
    <x v="23"/>
    <n v="7138"/>
    <s v="rhizome"/>
    <s v="transient"/>
    <s v="NA"/>
    <n v="1"/>
    <n v="0"/>
    <s v="NA"/>
    <n v="0"/>
    <s v="NA"/>
    <s v="NA"/>
    <s v="NA"/>
    <m/>
    <n v="1"/>
    <m/>
    <m/>
    <m/>
    <m/>
  </r>
  <r>
    <x v="3"/>
    <x v="0"/>
    <s v="MW2.1"/>
    <x v="1"/>
    <d v="2020-11-16T00:00:00"/>
    <x v="29"/>
    <n v="10605"/>
    <s v="rhizome"/>
    <s v="non-canopy"/>
    <s v="NA"/>
    <n v="3"/>
    <n v="0"/>
    <s v="NA"/>
    <n v="0"/>
    <s v="NA"/>
    <s v="NA"/>
    <s v="NA"/>
    <m/>
    <n v="3"/>
    <m/>
    <m/>
    <m/>
    <m/>
  </r>
  <r>
    <x v="3"/>
    <x v="0"/>
    <s v="MW2.1"/>
    <x v="1"/>
    <d v="2020-11-16T00:00:00"/>
    <x v="26"/>
    <n v="3243"/>
    <s v="none"/>
    <s v="soil-persistent"/>
    <s v="NA"/>
    <n v="0"/>
    <n v="0"/>
    <s v="NA"/>
    <n v="0"/>
    <n v="5"/>
    <n v="0"/>
    <n v="0"/>
    <m/>
    <n v="5"/>
    <m/>
    <m/>
    <m/>
    <m/>
  </r>
  <r>
    <x v="3"/>
    <x v="0"/>
    <s v="MW2.1"/>
    <x v="1"/>
    <d v="2020-11-16T00:00:00"/>
    <x v="17"/>
    <n v="5532"/>
    <s v="rhizome"/>
    <s v="non-canopy"/>
    <s v="NA"/>
    <n v="8"/>
    <n v="0"/>
    <s v="NA"/>
    <n v="0"/>
    <n v="0"/>
    <n v="0"/>
    <n v="0"/>
    <m/>
    <n v="8"/>
    <m/>
    <m/>
    <m/>
    <m/>
  </r>
  <r>
    <x v="3"/>
    <x v="1"/>
    <s v="MW2.2"/>
    <x v="1"/>
    <d v="2020-11-16T00:00:00"/>
    <x v="41"/>
    <n v="7943"/>
    <s v="lignotuber"/>
    <s v="canopy"/>
    <s v="NA"/>
    <n v="1"/>
    <n v="0"/>
    <s v="NA"/>
    <n v="0"/>
    <n v="0"/>
    <n v="0"/>
    <n v="0"/>
    <m/>
    <n v="1"/>
    <m/>
    <m/>
    <m/>
    <m/>
  </r>
  <r>
    <x v="3"/>
    <x v="1"/>
    <s v="MW2.2"/>
    <x v="1"/>
    <d v="2020-11-16T00:00:00"/>
    <x v="9"/>
    <n v="8875"/>
    <s v="lignotuber"/>
    <s v="soil-persistent"/>
    <s v="NA"/>
    <n v="3"/>
    <n v="0"/>
    <s v="NA"/>
    <n v="0"/>
    <n v="2"/>
    <n v="0"/>
    <n v="0"/>
    <m/>
    <n v="5"/>
    <m/>
    <m/>
    <m/>
    <m/>
  </r>
  <r>
    <x v="3"/>
    <x v="1"/>
    <s v="MW2.2"/>
    <x v="1"/>
    <d v="2020-11-16T00:00:00"/>
    <x v="10"/>
    <n v="2469"/>
    <s v="rhizome"/>
    <s v="non-canopy"/>
    <s v="NA"/>
    <n v="7"/>
    <n v="0"/>
    <s v="NA"/>
    <n v="0"/>
    <n v="0"/>
    <n v="0"/>
    <n v="0"/>
    <m/>
    <n v="7"/>
    <m/>
    <m/>
    <m/>
    <m/>
  </r>
  <r>
    <x v="3"/>
    <x v="1"/>
    <s v="MW2.2"/>
    <x v="1"/>
    <d v="2020-11-16T00:00:00"/>
    <x v="17"/>
    <n v="5532"/>
    <s v="rhizome"/>
    <s v="non-canopy"/>
    <s v="NA"/>
    <n v="4"/>
    <n v="0"/>
    <s v="NA"/>
    <n v="0"/>
    <n v="0"/>
    <n v="0"/>
    <n v="0"/>
    <m/>
    <n v="4"/>
    <m/>
    <m/>
    <m/>
    <m/>
  </r>
  <r>
    <x v="3"/>
    <x v="1"/>
    <s v="MW2.2"/>
    <x v="1"/>
    <d v="2020-11-16T00:00:00"/>
    <x v="1"/>
    <n v="3997"/>
    <s v="lignotuber"/>
    <s v="soil-persistent"/>
    <s v="NA"/>
    <n v="1"/>
    <n v="0"/>
    <s v="NA"/>
    <n v="0"/>
    <n v="0"/>
    <n v="0"/>
    <n v="0"/>
    <m/>
    <n v="1"/>
    <m/>
    <m/>
    <m/>
    <m/>
  </r>
  <r>
    <x v="3"/>
    <x v="1"/>
    <s v="MW2.2"/>
    <x v="1"/>
    <d v="2020-11-16T00:00:00"/>
    <x v="26"/>
    <n v="3243"/>
    <s v="none"/>
    <s v="soil-persistent"/>
    <s v="NA"/>
    <n v="0"/>
    <n v="0"/>
    <s v="NA"/>
    <n v="0"/>
    <n v="10"/>
    <n v="0"/>
    <n v="8"/>
    <m/>
    <n v="10"/>
    <m/>
    <m/>
    <m/>
    <m/>
  </r>
  <r>
    <x v="3"/>
    <x v="1"/>
    <s v="MW2.2"/>
    <x v="1"/>
    <d v="2020-11-16T00:00:00"/>
    <x v="43"/>
    <n v="2302"/>
    <s v="rhizome"/>
    <s v="non-canopy"/>
    <s v="NA"/>
    <n v="7"/>
    <n v="0"/>
    <s v="NA"/>
    <n v="0"/>
    <s v="NA"/>
    <s v="NA"/>
    <s v="NA"/>
    <m/>
    <n v="7"/>
    <m/>
    <m/>
    <m/>
    <m/>
  </r>
  <r>
    <x v="3"/>
    <x v="1"/>
    <s v="MW2.2"/>
    <x v="1"/>
    <d v="2020-11-16T00:00:00"/>
    <x v="0"/>
    <n v="7766"/>
    <s v="lignotuber"/>
    <s v="canopy"/>
    <s v="NA"/>
    <n v="1"/>
    <n v="0"/>
    <s v="NA"/>
    <n v="0"/>
    <n v="0"/>
    <n v="0"/>
    <n v="0"/>
    <m/>
    <n v="1"/>
    <m/>
    <m/>
    <m/>
    <m/>
  </r>
  <r>
    <x v="3"/>
    <x v="1"/>
    <s v="MW2.2"/>
    <x v="1"/>
    <d v="2020-11-16T00:00:00"/>
    <x v="23"/>
    <n v="7138"/>
    <s v="rhizome"/>
    <s v="transient"/>
    <s v="NA"/>
    <n v="1"/>
    <n v="0"/>
    <s v="NA"/>
    <n v="0"/>
    <s v="NA"/>
    <s v="NA"/>
    <s v="NA"/>
    <m/>
    <n v="1"/>
    <m/>
    <m/>
    <m/>
    <m/>
  </r>
  <r>
    <x v="3"/>
    <x v="2"/>
    <s v="MW2.3"/>
    <x v="1"/>
    <d v="2020-11-16T00:00:00"/>
    <x v="0"/>
    <n v="7766"/>
    <s v="lignotuber"/>
    <s v="canopy"/>
    <s v="NA"/>
    <n v="2"/>
    <n v="0"/>
    <s v="NA"/>
    <n v="0"/>
    <n v="0"/>
    <n v="0"/>
    <n v="0"/>
    <m/>
    <n v="2"/>
    <m/>
    <m/>
    <m/>
    <m/>
  </r>
  <r>
    <x v="3"/>
    <x v="2"/>
    <s v="MW2.3"/>
    <x v="1"/>
    <d v="2020-11-16T00:00:00"/>
    <x v="10"/>
    <n v="2469"/>
    <s v="rhizome"/>
    <s v="non-canopy"/>
    <s v="NA"/>
    <n v="2"/>
    <n v="0"/>
    <s v="NA"/>
    <n v="0"/>
    <n v="0"/>
    <n v="0"/>
    <n v="0"/>
    <m/>
    <n v="2"/>
    <m/>
    <m/>
    <m/>
    <m/>
  </r>
  <r>
    <x v="3"/>
    <x v="3"/>
    <s v="MW2.4"/>
    <x v="1"/>
    <d v="2020-11-16T00:00:00"/>
    <x v="9"/>
    <n v="8875"/>
    <s v="lignotuber"/>
    <s v="soil-persistent"/>
    <s v="NA"/>
    <n v="1"/>
    <n v="0"/>
    <s v="NA"/>
    <n v="0"/>
    <n v="0"/>
    <n v="0"/>
    <n v="0"/>
    <m/>
    <n v="1"/>
    <m/>
    <m/>
    <m/>
    <m/>
  </r>
  <r>
    <x v="3"/>
    <x v="3"/>
    <s v="MW2.4"/>
    <x v="1"/>
    <d v="2020-11-16T00:00:00"/>
    <x v="41"/>
    <n v="7943"/>
    <s v="lignotuber"/>
    <s v="canopy"/>
    <s v="NA"/>
    <n v="5"/>
    <n v="1"/>
    <s v="NA"/>
    <n v="0"/>
    <n v="0"/>
    <n v="0"/>
    <n v="0"/>
    <m/>
    <n v="5"/>
    <m/>
    <m/>
    <m/>
    <m/>
  </r>
  <r>
    <x v="3"/>
    <x v="3"/>
    <s v="MW2.4"/>
    <x v="1"/>
    <d v="2020-11-16T00:00:00"/>
    <x v="1"/>
    <n v="3997"/>
    <s v="lignotuber"/>
    <s v="soil-persistent"/>
    <s v="NA"/>
    <n v="1"/>
    <n v="0"/>
    <s v="NA"/>
    <n v="0"/>
    <n v="0"/>
    <n v="0"/>
    <n v="0"/>
    <m/>
    <n v="1"/>
    <m/>
    <m/>
    <m/>
    <m/>
  </r>
  <r>
    <x v="3"/>
    <x v="3"/>
    <s v="MW2.4"/>
    <x v="1"/>
    <d v="2020-11-16T00:00:00"/>
    <x v="26"/>
    <n v="3243"/>
    <s v="none"/>
    <s v="soil-persistent"/>
    <s v="NA"/>
    <n v="0"/>
    <n v="0"/>
    <s v="NA"/>
    <n v="0"/>
    <n v="2"/>
    <n v="0"/>
    <n v="0"/>
    <m/>
    <n v="2"/>
    <m/>
    <m/>
    <m/>
    <m/>
  </r>
  <r>
    <x v="3"/>
    <x v="3"/>
    <s v="MW2.4"/>
    <x v="1"/>
    <d v="2020-11-16T00:00:00"/>
    <x v="43"/>
    <n v="2302"/>
    <s v="rhizome"/>
    <s v="non-canopy"/>
    <s v="NA"/>
    <n v="6"/>
    <n v="0"/>
    <s v="NA"/>
    <n v="0"/>
    <s v="NA"/>
    <s v="NA"/>
    <s v="NA"/>
    <m/>
    <n v="6"/>
    <m/>
    <m/>
    <m/>
    <m/>
  </r>
  <r>
    <x v="3"/>
    <x v="4"/>
    <s v="MW2.5"/>
    <x v="1"/>
    <d v="2020-11-16T00:00:00"/>
    <x v="41"/>
    <n v="7943"/>
    <s v="lignotuber"/>
    <s v="canopy"/>
    <s v="NA"/>
    <n v="5"/>
    <n v="0"/>
    <s v="NA"/>
    <n v="0"/>
    <n v="0"/>
    <n v="0"/>
    <n v="0"/>
    <m/>
    <n v="5"/>
    <m/>
    <m/>
    <m/>
    <m/>
  </r>
  <r>
    <x v="3"/>
    <x v="4"/>
    <s v="MW2.5"/>
    <x v="1"/>
    <d v="2020-11-16T00:00:00"/>
    <x v="43"/>
    <n v="2302"/>
    <s v="rhizome"/>
    <s v="non-canopy"/>
    <s v="NA"/>
    <n v="16"/>
    <n v="0"/>
    <s v="NA"/>
    <n v="0"/>
    <s v="NA"/>
    <s v="NA"/>
    <s v="NA"/>
    <m/>
    <n v="16"/>
    <m/>
    <m/>
    <m/>
    <m/>
  </r>
  <r>
    <x v="3"/>
    <x v="5"/>
    <s v="MW2.6"/>
    <x v="1"/>
    <d v="2020-11-16T00:00:00"/>
    <x v="43"/>
    <n v="2302"/>
    <s v="rhizome"/>
    <s v="non-canopy"/>
    <s v="NA"/>
    <n v="8"/>
    <n v="0"/>
    <s v="NA"/>
    <n v="0"/>
    <s v="NA"/>
    <s v="NA"/>
    <s v="NA"/>
    <m/>
    <n v="8"/>
    <m/>
    <m/>
    <m/>
    <m/>
  </r>
  <r>
    <x v="3"/>
    <x v="5"/>
    <s v="MW2.6"/>
    <x v="1"/>
    <d v="2020-11-16T00:00:00"/>
    <x v="23"/>
    <n v="7138"/>
    <s v="rhizome"/>
    <s v="transient"/>
    <s v="NA"/>
    <n v="1"/>
    <n v="0"/>
    <s v="NA"/>
    <n v="0"/>
    <s v="NA"/>
    <s v="NA"/>
    <s v="NA"/>
    <m/>
    <n v="1"/>
    <m/>
    <m/>
    <m/>
    <m/>
  </r>
  <r>
    <x v="3"/>
    <x v="5"/>
    <s v="MW2.6"/>
    <x v="1"/>
    <d v="2020-11-16T00:00:00"/>
    <x v="29"/>
    <n v="10605"/>
    <s v="rhizome"/>
    <s v="non-canopy"/>
    <s v="NA"/>
    <n v="1"/>
    <n v="0"/>
    <s v="NA"/>
    <n v="0"/>
    <s v="NA"/>
    <s v="NA"/>
    <s v="NA"/>
    <m/>
    <n v="1"/>
    <m/>
    <m/>
    <m/>
    <m/>
  </r>
  <r>
    <x v="3"/>
    <x v="5"/>
    <s v="MW2.6"/>
    <x v="1"/>
    <d v="2020-11-16T00:00:00"/>
    <x v="17"/>
    <n v="5532"/>
    <s v="rhizome"/>
    <s v="non-canopy"/>
    <s v="NA"/>
    <n v="1"/>
    <n v="0"/>
    <s v="NA"/>
    <n v="0"/>
    <n v="0"/>
    <n v="0"/>
    <n v="0"/>
    <m/>
    <n v="1"/>
    <m/>
    <m/>
    <m/>
    <m/>
  </r>
  <r>
    <x v="3"/>
    <x v="5"/>
    <s v="MW2.6"/>
    <x v="1"/>
    <d v="2020-11-16T00:00:00"/>
    <x v="2"/>
    <n v="2987"/>
    <s v="basal"/>
    <s v="soil-persistent"/>
    <s v="NA"/>
    <n v="1"/>
    <n v="0"/>
    <s v="NA"/>
    <n v="0"/>
    <n v="0"/>
    <n v="0"/>
    <n v="0"/>
    <m/>
    <n v="1"/>
    <m/>
    <m/>
    <m/>
    <m/>
  </r>
  <r>
    <x v="3"/>
    <x v="6"/>
    <s v="MW2.7"/>
    <x v="1"/>
    <d v="2020-11-16T00:00:00"/>
    <x v="0"/>
    <n v="7766"/>
    <s v="lignotuber"/>
    <s v="canopy"/>
    <s v="NA"/>
    <n v="1"/>
    <n v="0"/>
    <s v="NA"/>
    <n v="0"/>
    <n v="0"/>
    <n v="0"/>
    <n v="0"/>
    <m/>
    <n v="1"/>
    <m/>
    <m/>
    <m/>
    <m/>
  </r>
  <r>
    <x v="3"/>
    <x v="6"/>
    <s v="MW2.7"/>
    <x v="1"/>
    <d v="2020-11-16T00:00:00"/>
    <x v="9"/>
    <n v="8875"/>
    <s v="lignotuber"/>
    <s v="soil-persistent"/>
    <s v="NA"/>
    <n v="3"/>
    <n v="0"/>
    <s v="NA"/>
    <n v="0"/>
    <n v="0"/>
    <n v="0"/>
    <n v="0"/>
    <m/>
    <n v="3"/>
    <m/>
    <m/>
    <m/>
    <m/>
  </r>
  <r>
    <x v="3"/>
    <x v="6"/>
    <s v="MW2.7"/>
    <x v="1"/>
    <d v="2020-11-16T00:00:00"/>
    <x v="1"/>
    <n v="3997"/>
    <s v="lignotuber"/>
    <s v="soil-persistent"/>
    <s v="NA"/>
    <n v="2"/>
    <n v="0"/>
    <s v="NA"/>
    <n v="0"/>
    <n v="0"/>
    <n v="0"/>
    <n v="0"/>
    <m/>
    <n v="2"/>
    <m/>
    <m/>
    <m/>
    <m/>
  </r>
  <r>
    <x v="3"/>
    <x v="6"/>
    <s v="MW2.7"/>
    <x v="1"/>
    <d v="2020-11-16T00:00:00"/>
    <x v="23"/>
    <n v="7138"/>
    <s v="rhizome"/>
    <s v="transient"/>
    <s v="NA"/>
    <n v="4"/>
    <n v="0"/>
    <s v="NA"/>
    <n v="0"/>
    <s v="NA"/>
    <s v="NA"/>
    <s v="NA"/>
    <m/>
    <n v="4"/>
    <m/>
    <m/>
    <m/>
    <m/>
  </r>
  <r>
    <x v="3"/>
    <x v="6"/>
    <s v="MW2.7"/>
    <x v="1"/>
    <d v="2020-11-16T00:00:00"/>
    <x v="20"/>
    <n v="2557"/>
    <s v="rhizome"/>
    <s v="transient"/>
    <s v="NA"/>
    <n v="8"/>
    <n v="0"/>
    <s v="NA"/>
    <n v="0"/>
    <n v="0"/>
    <n v="0"/>
    <n v="0"/>
    <m/>
    <n v="8"/>
    <m/>
    <m/>
    <m/>
    <m/>
  </r>
  <r>
    <x v="3"/>
    <x v="6"/>
    <s v="MW2.7"/>
    <x v="1"/>
    <d v="2020-11-16T00:00:00"/>
    <x v="26"/>
    <n v="3243"/>
    <s v="none"/>
    <s v="soil-persistent"/>
    <s v="NA"/>
    <n v="0"/>
    <n v="0"/>
    <s v="NA"/>
    <n v="0"/>
    <n v="4"/>
    <n v="0"/>
    <n v="0"/>
    <m/>
    <n v="4"/>
    <m/>
    <m/>
    <m/>
    <m/>
  </r>
  <r>
    <x v="3"/>
    <x v="6"/>
    <s v="MW2.7"/>
    <x v="1"/>
    <d v="2020-11-16T00:00:00"/>
    <x v="17"/>
    <n v="5532"/>
    <s v="rhizome"/>
    <s v="non-canopy"/>
    <s v="NA"/>
    <n v="13"/>
    <n v="0"/>
    <s v="NA"/>
    <n v="0"/>
    <n v="0"/>
    <n v="0"/>
    <n v="0"/>
    <m/>
    <n v="13"/>
    <m/>
    <m/>
    <m/>
    <m/>
  </r>
  <r>
    <x v="3"/>
    <x v="6"/>
    <s v="MW2.7"/>
    <x v="1"/>
    <d v="2020-11-16T00:00:00"/>
    <x v="10"/>
    <n v="2469"/>
    <s v="rhizome"/>
    <s v="non-canopy"/>
    <s v="NA"/>
    <n v="1"/>
    <n v="0"/>
    <s v="NA"/>
    <n v="0"/>
    <n v="0"/>
    <n v="0"/>
    <n v="0"/>
    <m/>
    <n v="1"/>
    <m/>
    <m/>
    <m/>
    <m/>
  </r>
  <r>
    <x v="3"/>
    <x v="6"/>
    <s v="MW2.7"/>
    <x v="1"/>
    <d v="2020-11-16T00:00:00"/>
    <x v="43"/>
    <n v="2302"/>
    <s v="rhizome"/>
    <s v="non-canopy"/>
    <s v="NA"/>
    <n v="12"/>
    <n v="0"/>
    <s v="NA"/>
    <n v="0"/>
    <s v="NA"/>
    <s v="NA"/>
    <s v="NA"/>
    <m/>
    <n v="12"/>
    <m/>
    <m/>
    <m/>
    <m/>
  </r>
  <r>
    <x v="3"/>
    <x v="7"/>
    <s v="MW2.8"/>
    <x v="1"/>
    <d v="2020-11-16T00:00:00"/>
    <x v="43"/>
    <n v="2302"/>
    <s v="rhizome"/>
    <s v="non-canopy"/>
    <s v="NA"/>
    <n v="12"/>
    <n v="0"/>
    <s v="NA"/>
    <n v="0"/>
    <s v="NA"/>
    <s v="NA"/>
    <s v="NA"/>
    <m/>
    <n v="12"/>
    <m/>
    <m/>
    <m/>
    <m/>
  </r>
  <r>
    <x v="3"/>
    <x v="7"/>
    <s v="MW2.8"/>
    <x v="1"/>
    <d v="2020-11-16T00:00:00"/>
    <x v="17"/>
    <n v="5532"/>
    <s v="rhizome"/>
    <s v="non-canopy"/>
    <s v="NA"/>
    <n v="1"/>
    <n v="0"/>
    <s v="NA"/>
    <n v="0"/>
    <n v="0"/>
    <n v="0"/>
    <n v="0"/>
    <m/>
    <n v="1"/>
    <m/>
    <m/>
    <m/>
    <m/>
  </r>
  <r>
    <x v="3"/>
    <x v="7"/>
    <s v="MW2.8"/>
    <x v="1"/>
    <d v="2020-11-16T00:00:00"/>
    <x v="0"/>
    <n v="7766"/>
    <s v="lignotuber"/>
    <s v="canopy"/>
    <s v="NA"/>
    <n v="1"/>
    <n v="0"/>
    <s v="NA"/>
    <n v="0"/>
    <n v="1"/>
    <n v="0"/>
    <n v="0"/>
    <m/>
    <n v="2"/>
    <m/>
    <m/>
    <m/>
    <m/>
  </r>
  <r>
    <x v="3"/>
    <x v="7"/>
    <s v="MW2.8"/>
    <x v="1"/>
    <d v="2020-11-16T00:00:00"/>
    <x v="1"/>
    <n v="3997"/>
    <s v="lignotuber"/>
    <s v="soil-persistent"/>
    <s v="NA"/>
    <n v="4"/>
    <n v="0"/>
    <s v="NA"/>
    <n v="0"/>
    <n v="0"/>
    <n v="0"/>
    <n v="0"/>
    <m/>
    <n v="4"/>
    <m/>
    <m/>
    <m/>
    <m/>
  </r>
  <r>
    <x v="3"/>
    <x v="8"/>
    <s v="MW2.9"/>
    <x v="1"/>
    <d v="2020-11-16T00:00:00"/>
    <x v="43"/>
    <n v="2302"/>
    <s v="rhizome"/>
    <s v="non-canopy"/>
    <s v="NA"/>
    <n v="15"/>
    <n v="0"/>
    <s v="NA"/>
    <n v="0"/>
    <s v="NA"/>
    <s v="NA"/>
    <s v="NA"/>
    <m/>
    <n v="15"/>
    <m/>
    <m/>
    <m/>
    <m/>
  </r>
  <r>
    <x v="3"/>
    <x v="8"/>
    <s v="MW2.9"/>
    <x v="1"/>
    <d v="2020-11-16T00:00:00"/>
    <x v="29"/>
    <n v="10605"/>
    <s v="rhizome"/>
    <s v="non-canopy"/>
    <s v="NA"/>
    <n v="6"/>
    <n v="0"/>
    <s v="NA"/>
    <n v="0"/>
    <s v="NA"/>
    <s v="NA"/>
    <s v="NA"/>
    <m/>
    <n v="6"/>
    <m/>
    <m/>
    <m/>
    <m/>
  </r>
  <r>
    <x v="3"/>
    <x v="8"/>
    <s v="MW2.9"/>
    <x v="1"/>
    <d v="2020-11-16T00:00:00"/>
    <x v="17"/>
    <n v="5532"/>
    <s v="rhizome"/>
    <s v="non-canopy"/>
    <s v="NA"/>
    <n v="3"/>
    <n v="0"/>
    <s v="NA"/>
    <n v="0"/>
    <n v="0"/>
    <n v="0"/>
    <n v="0"/>
    <m/>
    <n v="3"/>
    <m/>
    <m/>
    <m/>
    <m/>
  </r>
  <r>
    <x v="3"/>
    <x v="8"/>
    <s v="MW2.9"/>
    <x v="1"/>
    <d v="2020-11-16T00:00:00"/>
    <x v="23"/>
    <n v="7138"/>
    <s v="rhizome"/>
    <s v="transient"/>
    <s v="NA"/>
    <n v="8"/>
    <n v="0"/>
    <s v="NA"/>
    <n v="0"/>
    <s v="NA"/>
    <s v="NA"/>
    <s v="NA"/>
    <m/>
    <n v="8"/>
    <m/>
    <m/>
    <m/>
    <m/>
  </r>
  <r>
    <x v="3"/>
    <x v="9"/>
    <s v="MW2.10"/>
    <x v="1"/>
    <d v="2020-11-16T00:00:00"/>
    <x v="43"/>
    <n v="2302"/>
    <s v="rhizome"/>
    <s v="non-canopy"/>
    <s v="NA"/>
    <n v="16"/>
    <n v="0"/>
    <s v="NA"/>
    <n v="0"/>
    <s v="NA"/>
    <s v="NA"/>
    <s v="NA"/>
    <m/>
    <n v="16"/>
    <m/>
    <m/>
    <m/>
    <m/>
  </r>
  <r>
    <x v="3"/>
    <x v="9"/>
    <s v="MW2.10"/>
    <x v="1"/>
    <d v="2020-11-16T00:00:00"/>
    <x v="0"/>
    <n v="7766"/>
    <s v="lignotuber"/>
    <s v="canopy"/>
    <s v="NA"/>
    <n v="2"/>
    <n v="0"/>
    <s v="NA"/>
    <n v="0"/>
    <n v="0"/>
    <n v="0"/>
    <n v="0"/>
    <m/>
    <n v="2"/>
    <m/>
    <m/>
    <m/>
    <m/>
  </r>
  <r>
    <x v="3"/>
    <x v="9"/>
    <s v="MW2.10"/>
    <x v="1"/>
    <d v="2020-11-16T00:00:00"/>
    <x v="9"/>
    <n v="8875"/>
    <s v="lignotuber"/>
    <s v="soil-persistent"/>
    <s v="NA"/>
    <n v="2"/>
    <n v="0"/>
    <s v="NA"/>
    <n v="0"/>
    <n v="1"/>
    <n v="0"/>
    <n v="0"/>
    <m/>
    <n v="3"/>
    <m/>
    <m/>
    <m/>
    <m/>
  </r>
  <r>
    <x v="3"/>
    <x v="9"/>
    <s v="MW2.10"/>
    <x v="1"/>
    <d v="2020-11-16T00:00:00"/>
    <x v="17"/>
    <n v="5532"/>
    <s v="rhizome"/>
    <s v="soil-persistent"/>
    <s v="NA"/>
    <n v="5"/>
    <n v="0"/>
    <s v="NA"/>
    <n v="0"/>
    <n v="0"/>
    <n v="0"/>
    <n v="0"/>
    <m/>
    <n v="5"/>
    <m/>
    <m/>
    <m/>
    <m/>
  </r>
  <r>
    <x v="3"/>
    <x v="9"/>
    <s v="MW2.10"/>
    <x v="1"/>
    <d v="2020-11-16T00:00:00"/>
    <x v="1"/>
    <n v="3997"/>
    <s v="rhizome"/>
    <s v="soil-persistent"/>
    <s v="NA"/>
    <n v="1"/>
    <n v="0"/>
    <s v="NA"/>
    <n v="0"/>
    <n v="0"/>
    <n v="0"/>
    <n v="0"/>
    <m/>
    <n v="1"/>
    <m/>
    <m/>
    <m/>
    <m/>
  </r>
  <r>
    <x v="3"/>
    <x v="9"/>
    <s v="MW2.10"/>
    <x v="1"/>
    <d v="2020-11-16T00:00:00"/>
    <x v="23"/>
    <n v="7138"/>
    <s v="rhizome"/>
    <s v="transient"/>
    <s v="NA"/>
    <n v="4"/>
    <n v="0"/>
    <s v="NA"/>
    <n v="0"/>
    <s v="NA"/>
    <s v="NA"/>
    <s v="NA"/>
    <m/>
    <n v="4"/>
    <m/>
    <m/>
    <m/>
    <m/>
  </r>
  <r>
    <x v="3"/>
    <x v="10"/>
    <s v="MW2.11"/>
    <x v="1"/>
    <d v="2020-11-16T00:00:00"/>
    <x v="43"/>
    <n v="2302"/>
    <s v="rhizome"/>
    <s v="non-canopy"/>
    <s v="NA"/>
    <n v="6"/>
    <n v="0"/>
    <s v="NA"/>
    <n v="0"/>
    <s v="NA"/>
    <s v="NA"/>
    <s v="NA"/>
    <m/>
    <n v="6"/>
    <m/>
    <m/>
    <m/>
    <m/>
  </r>
  <r>
    <x v="3"/>
    <x v="10"/>
    <s v="MW2.11"/>
    <x v="1"/>
    <d v="2020-11-16T00:00:00"/>
    <x v="10"/>
    <n v="2469"/>
    <s v="rhizome"/>
    <s v="non-canopy"/>
    <s v="NA"/>
    <n v="4"/>
    <n v="0"/>
    <s v="NA"/>
    <n v="0"/>
    <n v="0"/>
    <n v="0"/>
    <n v="0"/>
    <m/>
    <n v="4"/>
    <m/>
    <m/>
    <m/>
    <m/>
  </r>
  <r>
    <x v="3"/>
    <x v="10"/>
    <s v="MW2.11"/>
    <x v="1"/>
    <d v="2020-11-16T00:00:00"/>
    <x v="17"/>
    <n v="5532"/>
    <s v="rhizome"/>
    <s v="non-canopy"/>
    <s v="NA"/>
    <n v="9"/>
    <n v="0"/>
    <s v="NA"/>
    <n v="0"/>
    <n v="0"/>
    <n v="0"/>
    <n v="0"/>
    <m/>
    <n v="9"/>
    <m/>
    <m/>
    <m/>
    <m/>
  </r>
  <r>
    <x v="3"/>
    <x v="10"/>
    <s v="MW2.11"/>
    <x v="1"/>
    <d v="2020-11-16T00:00:00"/>
    <x v="23"/>
    <n v="7138"/>
    <s v="rhizome"/>
    <s v="transient"/>
    <s v="NA"/>
    <n v="1"/>
    <n v="0"/>
    <s v="NA"/>
    <n v="0"/>
    <s v="NA"/>
    <s v="NA"/>
    <s v="NA"/>
    <m/>
    <n v="1"/>
    <m/>
    <m/>
    <m/>
    <m/>
  </r>
  <r>
    <x v="3"/>
    <x v="10"/>
    <s v="MW2.11"/>
    <x v="1"/>
    <d v="2020-11-16T00:00:00"/>
    <x v="19"/>
    <n v="6325"/>
    <s v="tussock"/>
    <s v="non-canopy"/>
    <s v="NA"/>
    <n v="2"/>
    <n v="0"/>
    <s v="NA"/>
    <n v="2"/>
    <s v="NA"/>
    <s v="NA"/>
    <s v="NA"/>
    <m/>
    <n v="2"/>
    <m/>
    <m/>
    <m/>
    <m/>
  </r>
  <r>
    <x v="3"/>
    <x v="10"/>
    <s v="MW2.11"/>
    <x v="1"/>
    <d v="2020-11-16T00:00:00"/>
    <x v="26"/>
    <n v="3243"/>
    <s v="none"/>
    <s v="soil-persistent"/>
    <s v="NA"/>
    <n v="0"/>
    <n v="0"/>
    <s v="NA"/>
    <n v="0"/>
    <n v="4"/>
    <n v="0"/>
    <n v="0"/>
    <m/>
    <n v="4"/>
    <m/>
    <m/>
    <m/>
    <m/>
  </r>
  <r>
    <x v="3"/>
    <x v="10"/>
    <s v="MW2.11"/>
    <x v="1"/>
    <d v="2020-11-16T00:00:00"/>
    <x v="0"/>
    <n v="7766"/>
    <s v="lignotuber"/>
    <s v="canopy"/>
    <s v="NA"/>
    <n v="1"/>
    <n v="0"/>
    <s v="NA"/>
    <n v="0"/>
    <n v="8"/>
    <n v="0"/>
    <n v="0"/>
    <m/>
    <n v="9"/>
    <m/>
    <m/>
    <m/>
    <m/>
  </r>
  <r>
    <x v="3"/>
    <x v="11"/>
    <s v="MW2.12"/>
    <x v="1"/>
    <d v="2020-11-16T00:00:00"/>
    <x v="10"/>
    <n v="2469"/>
    <s v="rhizome"/>
    <s v="non-canopy"/>
    <s v="NA"/>
    <n v="3"/>
    <n v="0"/>
    <s v="NA"/>
    <n v="0"/>
    <n v="0"/>
    <n v="0"/>
    <n v="0"/>
    <m/>
    <n v="3"/>
    <m/>
    <m/>
    <m/>
    <m/>
  </r>
  <r>
    <x v="3"/>
    <x v="11"/>
    <s v="MW2.12"/>
    <x v="1"/>
    <d v="2020-11-16T00:00:00"/>
    <x v="19"/>
    <n v="6325"/>
    <s v="tussock"/>
    <s v="non-canopy"/>
    <s v="NA"/>
    <n v="1"/>
    <n v="0"/>
    <s v="NA"/>
    <n v="0"/>
    <s v="NA"/>
    <s v="NA"/>
    <s v="NA"/>
    <m/>
    <n v="1"/>
    <m/>
    <m/>
    <m/>
    <m/>
  </r>
  <r>
    <x v="3"/>
    <x v="11"/>
    <s v="MW2.12"/>
    <x v="1"/>
    <d v="2020-11-16T00:00:00"/>
    <x v="17"/>
    <n v="5532"/>
    <s v="rhizome"/>
    <s v="non-canopy"/>
    <s v="NA"/>
    <n v="6"/>
    <n v="0"/>
    <s v="NA"/>
    <n v="0"/>
    <n v="0"/>
    <n v="0"/>
    <n v="0"/>
    <m/>
    <n v="6"/>
    <m/>
    <m/>
    <m/>
    <m/>
  </r>
  <r>
    <x v="3"/>
    <x v="11"/>
    <s v="MW2.12"/>
    <x v="1"/>
    <d v="2020-11-16T00:00:00"/>
    <x v="23"/>
    <n v="7138"/>
    <s v="rhizome"/>
    <s v="transient"/>
    <s v="NA"/>
    <n v="2"/>
    <n v="0"/>
    <s v="NA"/>
    <n v="0"/>
    <s v="NA"/>
    <s v="NA"/>
    <s v="NA"/>
    <m/>
    <n v="2"/>
    <m/>
    <m/>
    <m/>
    <m/>
  </r>
  <r>
    <x v="3"/>
    <x v="11"/>
    <s v="MW2.12"/>
    <x v="1"/>
    <d v="2020-11-16T00:00:00"/>
    <x v="1"/>
    <n v="3997"/>
    <s v="lignotuber"/>
    <s v="soil-persistent"/>
    <s v="NA"/>
    <n v="2"/>
    <n v="0"/>
    <s v="NA"/>
    <n v="0"/>
    <n v="0"/>
    <n v="0"/>
    <n v="0"/>
    <m/>
    <n v="2"/>
    <m/>
    <m/>
    <m/>
    <m/>
  </r>
  <r>
    <x v="3"/>
    <x v="11"/>
    <s v="MW2.12"/>
    <x v="1"/>
    <d v="2020-11-16T00:00:00"/>
    <x v="31"/>
    <n v="1609"/>
    <s v="basal"/>
    <s v="non-canopy"/>
    <s v="NA"/>
    <n v="1"/>
    <n v="0"/>
    <s v="NA"/>
    <n v="0"/>
    <n v="0"/>
    <n v="0"/>
    <n v="0"/>
    <m/>
    <n v="1"/>
    <m/>
    <m/>
    <m/>
    <m/>
  </r>
  <r>
    <x v="3"/>
    <x v="12"/>
    <s v="MW2.13"/>
    <x v="1"/>
    <d v="2020-11-16T00:00:00"/>
    <x v="10"/>
    <n v="2469"/>
    <s v="rhizome"/>
    <s v="non-canopy"/>
    <s v="NA"/>
    <n v="1"/>
    <n v="0"/>
    <s v="NA"/>
    <n v="0"/>
    <n v="0"/>
    <n v="0"/>
    <n v="0"/>
    <m/>
    <n v="1"/>
    <m/>
    <m/>
    <m/>
    <m/>
  </r>
  <r>
    <x v="3"/>
    <x v="12"/>
    <s v="MW2.13"/>
    <x v="1"/>
    <d v="2020-11-16T00:00:00"/>
    <x v="18"/>
    <n v="2445"/>
    <s v="tussock"/>
    <s v="non-canopy"/>
    <s v="NA"/>
    <n v="1"/>
    <n v="0"/>
    <s v="NA"/>
    <n v="0"/>
    <s v="NA"/>
    <s v="NA"/>
    <s v="NA"/>
    <m/>
    <n v="1"/>
    <m/>
    <m/>
    <m/>
    <m/>
  </r>
  <r>
    <x v="3"/>
    <x v="12"/>
    <s v="MW2.13"/>
    <x v="1"/>
    <d v="2020-11-16T00:00:00"/>
    <x v="1"/>
    <n v="3997"/>
    <s v="lignotuber"/>
    <s v="soil-persistent"/>
    <s v="NA"/>
    <n v="3"/>
    <n v="0"/>
    <s v="NA"/>
    <n v="0"/>
    <n v="0"/>
    <n v="0"/>
    <n v="0"/>
    <m/>
    <n v="3"/>
    <m/>
    <m/>
    <m/>
    <m/>
  </r>
  <r>
    <x v="3"/>
    <x v="12"/>
    <s v="MW2.13"/>
    <x v="1"/>
    <d v="2020-11-16T00:00:00"/>
    <x v="9"/>
    <n v="8875"/>
    <s v="lignotuber"/>
    <s v="soil-persistent"/>
    <s v="NA"/>
    <n v="2"/>
    <n v="0"/>
    <s v="NA"/>
    <n v="0"/>
    <n v="1"/>
    <n v="0"/>
    <n v="0"/>
    <m/>
    <n v="3"/>
    <m/>
    <m/>
    <m/>
    <m/>
  </r>
  <r>
    <x v="3"/>
    <x v="12"/>
    <s v="MW2.13"/>
    <x v="1"/>
    <d v="2020-11-16T00:00:00"/>
    <x v="23"/>
    <n v="7138"/>
    <s v="rhizome"/>
    <s v="transient"/>
    <s v="NA"/>
    <n v="9"/>
    <n v="0"/>
    <s v="NA"/>
    <n v="0"/>
    <s v="NA"/>
    <s v="NA"/>
    <s v="NA"/>
    <m/>
    <n v="9"/>
    <m/>
    <m/>
    <m/>
    <m/>
  </r>
  <r>
    <x v="3"/>
    <x v="12"/>
    <s v="MW2.13"/>
    <x v="1"/>
    <d v="2020-11-16T00:00:00"/>
    <x v="8"/>
    <n v="7993"/>
    <s v="rhizome"/>
    <s v="non-canopy"/>
    <s v="NA"/>
    <n v="1"/>
    <n v="0"/>
    <s v="NA"/>
    <n v="0"/>
    <s v="NA"/>
    <s v="NA"/>
    <s v="NA"/>
    <m/>
    <n v="1"/>
    <m/>
    <m/>
    <m/>
    <m/>
  </r>
  <r>
    <x v="3"/>
    <x v="12"/>
    <s v="MW2.13"/>
    <x v="1"/>
    <d v="2020-11-16T00:00:00"/>
    <x v="0"/>
    <n v="7766"/>
    <s v="lignotuber"/>
    <s v="canopy"/>
    <s v="NA"/>
    <n v="0"/>
    <n v="0"/>
    <s v="NA"/>
    <n v="0"/>
    <n v="12"/>
    <n v="0"/>
    <n v="0"/>
    <m/>
    <n v="12"/>
    <m/>
    <m/>
    <m/>
    <m/>
  </r>
  <r>
    <x v="3"/>
    <x v="13"/>
    <s v="MW2.14"/>
    <x v="1"/>
    <d v="2020-11-16T00:00:00"/>
    <x v="9"/>
    <n v="8875"/>
    <s v="lignotuber"/>
    <s v="soil-persistent"/>
    <s v="NA"/>
    <n v="3"/>
    <n v="0"/>
    <s v="NA"/>
    <n v="0"/>
    <n v="0"/>
    <n v="0"/>
    <n v="0"/>
    <m/>
    <n v="3"/>
    <m/>
    <m/>
    <m/>
    <m/>
  </r>
  <r>
    <x v="3"/>
    <x v="13"/>
    <s v="MW2.14"/>
    <x v="1"/>
    <d v="2020-11-16T00:00:00"/>
    <x v="1"/>
    <n v="3997"/>
    <s v="lignotuber"/>
    <s v="soil-persistent"/>
    <s v="NA"/>
    <n v="7"/>
    <n v="0"/>
    <s v="NA"/>
    <n v="0"/>
    <n v="0"/>
    <n v="0"/>
    <n v="0"/>
    <m/>
    <n v="7"/>
    <m/>
    <m/>
    <m/>
    <m/>
  </r>
  <r>
    <x v="3"/>
    <x v="13"/>
    <s v="MW2.14"/>
    <x v="1"/>
    <d v="2020-11-16T00:00:00"/>
    <x v="23"/>
    <n v="7138"/>
    <s v="rhizome"/>
    <s v="transient"/>
    <s v="NA"/>
    <n v="2"/>
    <n v="0"/>
    <s v="NA"/>
    <n v="0"/>
    <s v="NA"/>
    <s v="NA"/>
    <s v="NA"/>
    <m/>
    <n v="2"/>
    <m/>
    <m/>
    <m/>
    <m/>
  </r>
  <r>
    <x v="3"/>
    <x v="13"/>
    <s v="MW2.14"/>
    <x v="1"/>
    <d v="2020-11-16T00:00:00"/>
    <x v="43"/>
    <n v="2302"/>
    <s v="rhizome"/>
    <s v="non-canopy"/>
    <s v="NA"/>
    <n v="18"/>
    <n v="0"/>
    <s v="NA"/>
    <n v="0"/>
    <s v="NA"/>
    <s v="NA"/>
    <s v="NA"/>
    <m/>
    <n v="18"/>
    <m/>
    <m/>
    <m/>
    <m/>
  </r>
  <r>
    <x v="3"/>
    <x v="13"/>
    <s v="MW2.14"/>
    <x v="1"/>
    <d v="2020-11-16T00:00:00"/>
    <x v="17"/>
    <n v="5532"/>
    <s v="rhizome"/>
    <s v="non-canopy"/>
    <s v="NA"/>
    <n v="5"/>
    <n v="0"/>
    <s v="NA"/>
    <n v="0"/>
    <n v="0"/>
    <n v="0"/>
    <n v="0"/>
    <m/>
    <n v="5"/>
    <m/>
    <m/>
    <m/>
    <m/>
  </r>
  <r>
    <x v="3"/>
    <x v="13"/>
    <s v="MW2.14"/>
    <x v="1"/>
    <d v="2020-11-16T00:00:00"/>
    <x v="0"/>
    <n v="7766"/>
    <s v="lignotuber"/>
    <s v="canopy"/>
    <s v="NA"/>
    <n v="0"/>
    <n v="0"/>
    <s v="NA"/>
    <n v="0"/>
    <n v="5"/>
    <n v="0"/>
    <n v="0"/>
    <m/>
    <n v="5"/>
    <m/>
    <m/>
    <m/>
    <m/>
  </r>
  <r>
    <x v="3"/>
    <x v="14"/>
    <s v="MW2.15"/>
    <x v="1"/>
    <d v="2020-11-16T00:00:00"/>
    <x v="43"/>
    <n v="2302"/>
    <s v="rhizome"/>
    <s v="non-canopy"/>
    <s v="NA"/>
    <n v="23"/>
    <n v="0"/>
    <s v="NA"/>
    <n v="8"/>
    <s v="NA"/>
    <s v="NA"/>
    <s v="NA"/>
    <m/>
    <n v="23"/>
    <m/>
    <m/>
    <m/>
    <m/>
  </r>
  <r>
    <x v="3"/>
    <x v="14"/>
    <s v="MW2.15"/>
    <x v="1"/>
    <d v="2020-11-16T00:00:00"/>
    <x v="17"/>
    <n v="5532"/>
    <s v="rhizome"/>
    <s v="non-canopy"/>
    <s v="NA"/>
    <n v="3"/>
    <n v="0"/>
    <s v="NA"/>
    <n v="0"/>
    <n v="0"/>
    <n v="0"/>
    <n v="0"/>
    <m/>
    <n v="3"/>
    <m/>
    <m/>
    <m/>
    <m/>
  </r>
  <r>
    <x v="3"/>
    <x v="14"/>
    <s v="MW2.15"/>
    <x v="1"/>
    <d v="2020-11-16T00:00:00"/>
    <x v="0"/>
    <n v="7766"/>
    <s v="lignotuber"/>
    <s v="canopy"/>
    <s v="NA"/>
    <n v="2"/>
    <n v="0"/>
    <s v="NA"/>
    <n v="0"/>
    <n v="20"/>
    <n v="0"/>
    <n v="0"/>
    <m/>
    <n v="22"/>
    <m/>
    <m/>
    <m/>
    <m/>
  </r>
  <r>
    <x v="3"/>
    <x v="14"/>
    <s v="MW2.15"/>
    <x v="1"/>
    <d v="2020-11-16T00:00:00"/>
    <x v="23"/>
    <n v="7138"/>
    <s v="rhizome"/>
    <s v="transient"/>
    <s v="NA"/>
    <n v="3"/>
    <n v="0"/>
    <s v="NA"/>
    <n v="0"/>
    <s v="NA"/>
    <s v="NA"/>
    <s v="NA"/>
    <m/>
    <n v="3"/>
    <m/>
    <m/>
    <m/>
    <m/>
  </r>
  <r>
    <x v="3"/>
    <x v="15"/>
    <s v="MW2.16"/>
    <x v="1"/>
    <d v="2020-11-16T00:00:00"/>
    <x v="43"/>
    <n v="2302"/>
    <s v="rhizome"/>
    <s v="non-canopy"/>
    <s v="NA"/>
    <n v="10"/>
    <n v="0"/>
    <s v="NA"/>
    <n v="0"/>
    <s v="NA"/>
    <s v="NA"/>
    <s v="NA"/>
    <m/>
    <n v="10"/>
    <m/>
    <m/>
    <m/>
    <m/>
  </r>
  <r>
    <x v="3"/>
    <x v="15"/>
    <s v="MW2.16"/>
    <x v="1"/>
    <d v="2020-11-16T00:00:00"/>
    <x v="9"/>
    <n v="8875"/>
    <s v="lignotuber"/>
    <s v="soil-persistent"/>
    <s v="NA"/>
    <n v="2"/>
    <n v="0"/>
    <s v="NA"/>
    <n v="0"/>
    <n v="0"/>
    <n v="0"/>
    <n v="0"/>
    <m/>
    <n v="2"/>
    <m/>
    <m/>
    <m/>
    <m/>
  </r>
  <r>
    <x v="3"/>
    <x v="15"/>
    <s v="MW2.16"/>
    <x v="1"/>
    <d v="2020-11-16T00:00:00"/>
    <x v="1"/>
    <n v="3997"/>
    <s v="lignotuber"/>
    <s v="soil-persistent"/>
    <s v="NA"/>
    <n v="1"/>
    <n v="0"/>
    <s v="NA"/>
    <n v="0"/>
    <m/>
    <m/>
    <m/>
    <m/>
    <n v="1"/>
    <m/>
    <m/>
    <m/>
    <m/>
  </r>
  <r>
    <x v="3"/>
    <x v="15"/>
    <s v="MW2.16"/>
    <x v="1"/>
    <d v="2020-11-16T00:00:00"/>
    <x v="23"/>
    <n v="7138"/>
    <s v="rhizome"/>
    <s v="transient"/>
    <s v="NA"/>
    <n v="4"/>
    <n v="0"/>
    <s v="NA"/>
    <n v="0"/>
    <s v="NA"/>
    <s v="NA"/>
    <s v="NA"/>
    <m/>
    <n v="4"/>
    <m/>
    <m/>
    <m/>
    <m/>
  </r>
  <r>
    <x v="3"/>
    <x v="15"/>
    <s v="MW2.16"/>
    <x v="1"/>
    <d v="2020-11-16T00:00:00"/>
    <x v="17"/>
    <n v="5532"/>
    <s v="rhizome"/>
    <s v="non-canopy"/>
    <s v="NA"/>
    <n v="9"/>
    <n v="0"/>
    <s v="NA"/>
    <n v="0"/>
    <n v="0"/>
    <n v="0"/>
    <n v="0"/>
    <m/>
    <n v="9"/>
    <m/>
    <m/>
    <m/>
    <m/>
  </r>
  <r>
    <x v="3"/>
    <x v="15"/>
    <s v="MW2.16"/>
    <x v="1"/>
    <d v="2020-11-16T00:00:00"/>
    <x v="0"/>
    <n v="7766"/>
    <s v="lignotuber"/>
    <s v="canopy"/>
    <s v="NA"/>
    <n v="5"/>
    <n v="0"/>
    <s v="NA"/>
    <n v="0"/>
    <n v="20"/>
    <n v="0"/>
    <n v="0"/>
    <m/>
    <n v="25"/>
    <m/>
    <m/>
    <m/>
    <m/>
  </r>
  <r>
    <x v="3"/>
    <x v="16"/>
    <s v="MW2.17"/>
    <x v="1"/>
    <d v="2020-11-16T00:00:00"/>
    <x v="0"/>
    <n v="7766"/>
    <s v="lignotuber"/>
    <s v="canopy"/>
    <s v="NA"/>
    <n v="3"/>
    <n v="0"/>
    <s v="NA"/>
    <n v="0"/>
    <n v="15"/>
    <n v="0"/>
    <n v="0"/>
    <m/>
    <n v="18"/>
    <m/>
    <m/>
    <m/>
    <m/>
  </r>
  <r>
    <x v="3"/>
    <x v="16"/>
    <s v="MW2.17"/>
    <x v="1"/>
    <d v="2020-11-16T00:00:00"/>
    <x v="43"/>
    <n v="2302"/>
    <s v="rhizome"/>
    <s v="non-canopy"/>
    <s v="NA"/>
    <n v="20"/>
    <n v="0"/>
    <s v="NA"/>
    <n v="1"/>
    <s v="NA"/>
    <s v="NA"/>
    <s v="NA"/>
    <m/>
    <n v="20"/>
    <m/>
    <m/>
    <m/>
    <m/>
  </r>
  <r>
    <x v="3"/>
    <x v="16"/>
    <s v="MW2.17"/>
    <x v="1"/>
    <d v="2020-11-16T00:00:00"/>
    <x v="17"/>
    <n v="5532"/>
    <s v="rhizome"/>
    <s v="non-canopy"/>
    <s v="NA"/>
    <n v="3"/>
    <n v="0"/>
    <s v="NA"/>
    <n v="0"/>
    <n v="0"/>
    <n v="0"/>
    <n v="0"/>
    <m/>
    <n v="3"/>
    <m/>
    <m/>
    <m/>
    <m/>
  </r>
  <r>
    <x v="3"/>
    <x v="16"/>
    <s v="MW2.17"/>
    <x v="1"/>
    <d v="2020-11-16T00:00:00"/>
    <x v="23"/>
    <n v="7138"/>
    <s v="rhizome"/>
    <s v="transient"/>
    <s v="NA"/>
    <n v="8"/>
    <n v="0"/>
    <s v="NA"/>
    <n v="0"/>
    <s v="NA"/>
    <s v="NA"/>
    <s v="NA"/>
    <m/>
    <n v="8"/>
    <m/>
    <m/>
    <m/>
    <m/>
  </r>
  <r>
    <x v="3"/>
    <x v="16"/>
    <s v="MW2.17"/>
    <x v="1"/>
    <d v="2020-11-16T00:00:00"/>
    <x v="1"/>
    <n v="3997"/>
    <s v="lignotuber"/>
    <s v="soil-persistent"/>
    <s v="NA"/>
    <n v="2"/>
    <n v="0"/>
    <s v="NA"/>
    <n v="0"/>
    <n v="0"/>
    <n v="0"/>
    <n v="0"/>
    <m/>
    <n v="2"/>
    <m/>
    <m/>
    <m/>
    <m/>
  </r>
  <r>
    <x v="3"/>
    <x v="17"/>
    <s v="MW2.18"/>
    <x v="1"/>
    <d v="2020-11-16T00:00:00"/>
    <x v="0"/>
    <n v="7766"/>
    <s v="lignotuber"/>
    <s v="canopy"/>
    <s v="NA"/>
    <n v="5"/>
    <n v="0"/>
    <s v="NA"/>
    <n v="0"/>
    <n v="30"/>
    <n v="0"/>
    <n v="0"/>
    <m/>
    <n v="35"/>
    <m/>
    <m/>
    <m/>
    <m/>
  </r>
  <r>
    <x v="3"/>
    <x v="17"/>
    <s v="MW2.18"/>
    <x v="1"/>
    <d v="2020-11-16T00:00:00"/>
    <x v="43"/>
    <n v="2302"/>
    <s v="rhizome"/>
    <s v="non-canopy"/>
    <s v="NA"/>
    <n v="16"/>
    <n v="0"/>
    <s v="NA"/>
    <n v="0"/>
    <s v="NA"/>
    <s v="NA"/>
    <s v="NA"/>
    <m/>
    <n v="16"/>
    <m/>
    <m/>
    <m/>
    <m/>
  </r>
  <r>
    <x v="3"/>
    <x v="17"/>
    <s v="MW2.18"/>
    <x v="1"/>
    <d v="2020-11-16T00:00:00"/>
    <x v="17"/>
    <n v="5532"/>
    <s v="rhizome"/>
    <s v="non-canopy"/>
    <s v="NA"/>
    <n v="8"/>
    <n v="0"/>
    <s v="NA"/>
    <n v="0"/>
    <n v="0"/>
    <n v="0"/>
    <n v="0"/>
    <m/>
    <n v="8"/>
    <m/>
    <m/>
    <m/>
    <m/>
  </r>
  <r>
    <x v="3"/>
    <x v="17"/>
    <s v="MW2.18"/>
    <x v="1"/>
    <d v="2020-11-16T00:00:00"/>
    <x v="23"/>
    <n v="7138"/>
    <s v="rhizome"/>
    <s v="transient"/>
    <s v="NA"/>
    <n v="1"/>
    <n v="0"/>
    <s v="NA"/>
    <n v="0"/>
    <s v="NA"/>
    <s v="NA"/>
    <s v="NA"/>
    <m/>
    <n v="1"/>
    <m/>
    <m/>
    <m/>
    <m/>
  </r>
  <r>
    <x v="3"/>
    <x v="17"/>
    <s v="MW2.18"/>
    <x v="1"/>
    <d v="2020-11-16T00:00:00"/>
    <x v="39"/>
    <n v="3507"/>
    <s v="tuber"/>
    <s v="transient"/>
    <s v="NA"/>
    <n v="9"/>
    <n v="0"/>
    <s v="NA"/>
    <n v="9"/>
    <s v="NA"/>
    <s v="NA"/>
    <s v="NA"/>
    <m/>
    <n v="9"/>
    <m/>
    <m/>
    <m/>
    <m/>
  </r>
  <r>
    <x v="3"/>
    <x v="18"/>
    <s v="MW2.19"/>
    <x v="1"/>
    <d v="2020-11-16T00:00:00"/>
    <x v="43"/>
    <n v="2302"/>
    <s v="rhizome"/>
    <s v="non-canopy"/>
    <s v="NA"/>
    <n v="25"/>
    <n v="0"/>
    <s v="NA"/>
    <n v="3"/>
    <s v="NA"/>
    <s v="NA"/>
    <s v="NA"/>
    <m/>
    <n v="25"/>
    <m/>
    <m/>
    <m/>
    <m/>
  </r>
  <r>
    <x v="3"/>
    <x v="18"/>
    <s v="MW2.19"/>
    <x v="1"/>
    <d v="2020-11-16T00:00:00"/>
    <x v="17"/>
    <n v="5532"/>
    <s v="rhizome"/>
    <s v="non-canopy"/>
    <s v="NA"/>
    <n v="2"/>
    <n v="0"/>
    <s v="NA"/>
    <n v="0"/>
    <n v="0"/>
    <n v="0"/>
    <n v="0"/>
    <m/>
    <n v="2"/>
    <m/>
    <m/>
    <m/>
    <m/>
  </r>
  <r>
    <x v="3"/>
    <x v="18"/>
    <s v="MW2.19"/>
    <x v="1"/>
    <d v="2020-11-16T00:00:00"/>
    <x v="1"/>
    <n v="3997"/>
    <s v="lignotuber"/>
    <s v="soil-persistent"/>
    <s v="NA"/>
    <n v="1"/>
    <n v="0"/>
    <s v="NA"/>
    <n v="0"/>
    <n v="0"/>
    <n v="0"/>
    <n v="0"/>
    <m/>
    <n v="1"/>
    <m/>
    <m/>
    <m/>
    <m/>
  </r>
  <r>
    <x v="3"/>
    <x v="19"/>
    <s v="MW2.20"/>
    <x v="1"/>
    <d v="2020-11-16T00:00:00"/>
    <x v="43"/>
    <n v="2302"/>
    <s v="rhizome"/>
    <s v="non-canopy"/>
    <s v="NA"/>
    <n v="14"/>
    <n v="0"/>
    <s v="NA"/>
    <n v="0"/>
    <s v="NA"/>
    <s v="NA"/>
    <s v="NA"/>
    <m/>
    <n v="14"/>
    <m/>
    <m/>
    <m/>
    <m/>
  </r>
  <r>
    <x v="3"/>
    <x v="19"/>
    <s v="MW2.20"/>
    <x v="1"/>
    <d v="2020-11-16T00:00:00"/>
    <x v="17"/>
    <n v="5532"/>
    <s v="rhizome"/>
    <s v="non-canopy"/>
    <s v="NA"/>
    <n v="1"/>
    <n v="0"/>
    <s v="NA"/>
    <n v="0"/>
    <n v="0"/>
    <n v="0"/>
    <n v="0"/>
    <m/>
    <n v="1"/>
    <m/>
    <m/>
    <m/>
    <m/>
  </r>
  <r>
    <x v="3"/>
    <x v="0"/>
    <s v="MW2.1"/>
    <x v="1"/>
    <d v="2020-11-16T00:00:00"/>
    <x v="0"/>
    <n v="7766"/>
    <s v="lignotuber"/>
    <s v="canopy"/>
    <s v="NA"/>
    <n v="1"/>
    <n v="0"/>
    <s v="NA"/>
    <n v="0"/>
    <n v="0"/>
    <n v="0"/>
    <n v="0"/>
    <m/>
    <n v="1"/>
    <m/>
    <m/>
    <m/>
    <m/>
  </r>
  <r>
    <x v="3"/>
    <x v="0"/>
    <s v="MW2.1"/>
    <x v="1"/>
    <d v="2020-11-16T00:00:00"/>
    <x v="43"/>
    <n v="2302"/>
    <m/>
    <m/>
    <s v="NA"/>
    <n v="10"/>
    <n v="0"/>
    <s v="NA"/>
    <n v="0"/>
    <s v="NA"/>
    <s v="NA"/>
    <s v="NA"/>
    <m/>
    <n v="10"/>
    <m/>
    <m/>
    <m/>
    <m/>
  </r>
  <r>
    <x v="3"/>
    <x v="0"/>
    <s v="MW2.1"/>
    <x v="1"/>
    <d v="2020-11-16T00:00:00"/>
    <x v="55"/>
    <n v="11903"/>
    <m/>
    <m/>
    <s v="NA"/>
    <n v="20"/>
    <n v="0"/>
    <s v="NA"/>
    <n v="2"/>
    <n v="0"/>
    <n v="0"/>
    <n v="0"/>
    <m/>
    <n v="20"/>
    <m/>
    <m/>
    <m/>
    <m/>
  </r>
  <r>
    <x v="3"/>
    <x v="0"/>
    <s v="MW2.1"/>
    <x v="1"/>
    <d v="2020-11-16T00:00:00"/>
    <x v="2"/>
    <n v="2987"/>
    <m/>
    <m/>
    <s v="NA"/>
    <n v="20"/>
    <n v="0"/>
    <s v="NA"/>
    <n v="0"/>
    <n v="0"/>
    <n v="0"/>
    <n v="0"/>
    <m/>
    <n v="20"/>
    <m/>
    <m/>
    <m/>
    <m/>
  </r>
  <r>
    <x v="3"/>
    <x v="0"/>
    <s v="MW2.1"/>
    <x v="1"/>
    <d v="2020-11-16T00:00:00"/>
    <x v="16"/>
    <n v="2603"/>
    <m/>
    <m/>
    <s v="NA"/>
    <n v="2"/>
    <n v="0"/>
    <s v="NA"/>
    <n v="0"/>
    <n v="0"/>
    <n v="0"/>
    <n v="0"/>
    <m/>
    <n v="2"/>
    <m/>
    <m/>
    <m/>
    <m/>
  </r>
  <r>
    <x v="3"/>
    <x v="0"/>
    <s v="MW2.1"/>
    <x v="1"/>
    <d v="2020-11-16T00:00:00"/>
    <x v="79"/>
    <n v="11190"/>
    <m/>
    <m/>
    <s v="NA"/>
    <n v="1"/>
    <n v="0"/>
    <s v="NA"/>
    <n v="1"/>
    <n v="0"/>
    <n v="0"/>
    <n v="0"/>
    <m/>
    <n v="1"/>
    <m/>
    <m/>
    <m/>
    <m/>
  </r>
  <r>
    <x v="3"/>
    <x v="0"/>
    <s v="MW2.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
    <s v="MW2.2"/>
    <x v="1"/>
    <d v="2020-11-16T00:00:00"/>
    <x v="16"/>
    <n v="2603"/>
    <m/>
    <m/>
    <s v="NA"/>
    <n v="0"/>
    <n v="0"/>
    <s v="NA"/>
    <n v="0"/>
    <n v="2"/>
    <n v="0"/>
    <n v="0"/>
    <m/>
    <n v="2"/>
    <m/>
    <m/>
    <m/>
    <m/>
  </r>
  <r>
    <x v="3"/>
    <x v="1"/>
    <s v="MW2.2"/>
    <x v="1"/>
    <d v="2020-11-16T00:00:00"/>
    <x v="55"/>
    <n v="11903"/>
    <m/>
    <m/>
    <s v="NA"/>
    <n v="10"/>
    <n v="0"/>
    <s v="NA"/>
    <n v="3"/>
    <n v="0"/>
    <n v="0"/>
    <n v="0"/>
    <m/>
    <n v="10"/>
    <m/>
    <m/>
    <m/>
    <m/>
  </r>
  <r>
    <x v="3"/>
    <x v="1"/>
    <s v="MW2.2"/>
    <x v="1"/>
    <d v="2020-11-16T00:00:00"/>
    <x v="31"/>
    <n v="1609"/>
    <m/>
    <m/>
    <s v="NA"/>
    <n v="0"/>
    <n v="0"/>
    <s v="NA"/>
    <n v="0"/>
    <n v="1"/>
    <n v="0"/>
    <n v="0"/>
    <m/>
    <n v="1"/>
    <m/>
    <m/>
    <m/>
    <m/>
  </r>
  <r>
    <x v="3"/>
    <x v="1"/>
    <s v="MW2.2"/>
    <x v="1"/>
    <d v="2020-11-16T00:00:00"/>
    <x v="2"/>
    <n v="2987"/>
    <m/>
    <m/>
    <s v="NA"/>
    <n v="1"/>
    <n v="0"/>
    <s v="NA"/>
    <n v="0"/>
    <n v="0"/>
    <n v="0"/>
    <n v="0"/>
    <m/>
    <n v="1"/>
    <m/>
    <m/>
    <m/>
    <m/>
  </r>
  <r>
    <x v="3"/>
    <x v="1"/>
    <s v="MW2.2"/>
    <x v="1"/>
    <d v="2020-11-16T00:00:00"/>
    <x v="29"/>
    <n v="10605"/>
    <m/>
    <m/>
    <s v="NA"/>
    <n v="1"/>
    <n v="0"/>
    <s v="NA"/>
    <n v="0"/>
    <s v="NA"/>
    <s v="NA"/>
    <s v="NA"/>
    <m/>
    <n v="1"/>
    <m/>
    <m/>
    <m/>
    <m/>
  </r>
  <r>
    <x v="3"/>
    <x v="1"/>
    <s v="MW2.2"/>
    <x v="1"/>
    <d v="2020-11-16T00:00:00"/>
    <x v="79"/>
    <n v="11190"/>
    <m/>
    <m/>
    <s v="NA"/>
    <n v="4"/>
    <n v="0"/>
    <s v="NA"/>
    <n v="4"/>
    <n v="0"/>
    <n v="0"/>
    <n v="0"/>
    <m/>
    <n v="4"/>
    <m/>
    <m/>
    <m/>
    <m/>
  </r>
  <r>
    <x v="3"/>
    <x v="1"/>
    <s v="MW2.2"/>
    <x v="1"/>
    <d v="2020-11-16T00:00:00"/>
    <x v="52"/>
    <n v="2451"/>
    <m/>
    <m/>
    <s v="NA"/>
    <n v="1"/>
    <n v="0"/>
    <s v="NA"/>
    <n v="1"/>
    <n v="0"/>
    <n v="0"/>
    <n v="0"/>
    <s v="Isolepis 1. Specimens of Isolepis 1 &amp; 3 collected in Apr 2021 were both I. habra. No Isolepis present in Q1 in Apr 2021. Most were buried or inundated by water flow. Assume Isolepis 1 = I. gaudichaudiana in this Q"/>
    <n v="1"/>
    <m/>
    <m/>
    <m/>
    <m/>
  </r>
  <r>
    <x v="3"/>
    <x v="2"/>
    <s v="MW2.3"/>
    <x v="1"/>
    <d v="2020-11-16T00:00:00"/>
    <x v="55"/>
    <n v="11903"/>
    <m/>
    <m/>
    <s v="NA"/>
    <n v="30"/>
    <n v="0"/>
    <s v="NA"/>
    <n v="0"/>
    <n v="0"/>
    <n v="0"/>
    <n v="0"/>
    <m/>
    <n v="30"/>
    <m/>
    <m/>
    <m/>
    <m/>
  </r>
  <r>
    <x v="3"/>
    <x v="2"/>
    <s v="MW2.3"/>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2"/>
    <s v="MW2.3"/>
    <x v="1"/>
    <d v="2020-11-16T00:00:00"/>
    <x v="9"/>
    <n v="8875"/>
    <s v="lignotuber"/>
    <s v="soil-persistent"/>
    <s v="NA"/>
    <n v="1"/>
    <n v="0"/>
    <s v="NA"/>
    <n v="0"/>
    <n v="0"/>
    <n v="0"/>
    <n v="0"/>
    <m/>
    <n v="1"/>
    <m/>
    <m/>
    <m/>
    <m/>
  </r>
  <r>
    <x v="3"/>
    <x v="2"/>
    <s v="MW2.3"/>
    <x v="1"/>
    <d v="2020-11-16T00:00:00"/>
    <x v="41"/>
    <n v="7943"/>
    <m/>
    <m/>
    <s v="NA"/>
    <n v="3"/>
    <n v="0"/>
    <s v="NA"/>
    <n v="0"/>
    <n v="0"/>
    <n v="0"/>
    <n v="0"/>
    <m/>
    <n v="3"/>
    <m/>
    <m/>
    <m/>
    <m/>
  </r>
  <r>
    <x v="3"/>
    <x v="2"/>
    <s v="MW2.3"/>
    <x v="1"/>
    <d v="2020-11-16T00:00:00"/>
    <x v="113"/>
    <n v="9822"/>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3"/>
    <s v="MW2.4"/>
    <x v="1"/>
    <d v="2020-11-16T00:00:00"/>
    <x v="55"/>
    <n v="11903"/>
    <m/>
    <m/>
    <s v="NA"/>
    <n v="6"/>
    <n v="0"/>
    <s v="NA"/>
    <n v="0"/>
    <n v="0"/>
    <n v="0"/>
    <n v="0"/>
    <m/>
    <n v="6"/>
    <m/>
    <m/>
    <m/>
    <m/>
  </r>
  <r>
    <x v="3"/>
    <x v="3"/>
    <s v="MW2.4"/>
    <x v="1"/>
    <d v="2020-11-16T00:00:00"/>
    <x v="79"/>
    <n v="11190"/>
    <m/>
    <m/>
    <s v="NA"/>
    <n v="2"/>
    <n v="0"/>
    <s v="NA"/>
    <n v="2"/>
    <n v="0"/>
    <n v="0"/>
    <n v="0"/>
    <m/>
    <n v="2"/>
    <m/>
    <m/>
    <m/>
    <m/>
  </r>
  <r>
    <x v="3"/>
    <x v="3"/>
    <s v="MW2.4"/>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4"/>
    <s v="MW2.5"/>
    <x v="1"/>
    <d v="2020-11-16T00:00:00"/>
    <x v="55"/>
    <n v="11903"/>
    <m/>
    <m/>
    <s v="NA"/>
    <n v="2"/>
    <n v="0"/>
    <s v="NA"/>
    <n v="0"/>
    <n v="0"/>
    <n v="0"/>
    <n v="0"/>
    <m/>
    <n v="2"/>
    <m/>
    <m/>
    <m/>
    <m/>
  </r>
  <r>
    <x v="3"/>
    <x v="4"/>
    <s v="MW2.5"/>
    <x v="1"/>
    <d v="2020-11-16T00:00:00"/>
    <x v="17"/>
    <n v="5532"/>
    <m/>
    <m/>
    <s v="NA"/>
    <n v="1"/>
    <n v="0"/>
    <s v="NA"/>
    <n v="0"/>
    <n v="0"/>
    <n v="0"/>
    <n v="0"/>
    <m/>
    <n v="1"/>
    <m/>
    <m/>
    <m/>
    <m/>
  </r>
  <r>
    <x v="3"/>
    <x v="4"/>
    <s v="MW2.5"/>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5"/>
    <s v="MW2.6"/>
    <x v="1"/>
    <d v="2020-11-16T00:00:00"/>
    <x v="55"/>
    <n v="11903"/>
    <m/>
    <m/>
    <s v="NA"/>
    <n v="12"/>
    <n v="0"/>
    <s v="NA"/>
    <n v="0"/>
    <n v="0"/>
    <n v="0"/>
    <n v="0"/>
    <m/>
    <n v="12"/>
    <m/>
    <m/>
    <m/>
    <m/>
  </r>
  <r>
    <x v="3"/>
    <x v="5"/>
    <s v="MW2.6"/>
    <x v="1"/>
    <d v="2020-11-16T00:00:00"/>
    <x v="9"/>
    <n v="8875"/>
    <s v="lignotuber"/>
    <s v="soil-persistent"/>
    <s v="NA"/>
    <n v="3"/>
    <n v="0"/>
    <s v="NA"/>
    <n v="0"/>
    <n v="0"/>
    <n v="0"/>
    <n v="0"/>
    <m/>
    <n v="3"/>
    <m/>
    <m/>
    <m/>
    <m/>
  </r>
  <r>
    <x v="3"/>
    <x v="5"/>
    <s v="MW2.6"/>
    <x v="1"/>
    <d v="2020-11-16T00:00:00"/>
    <x v="41"/>
    <n v="7943"/>
    <m/>
    <m/>
    <s v="NA"/>
    <n v="0"/>
    <n v="0"/>
    <n v="1"/>
    <n v="0"/>
    <n v="0"/>
    <n v="0"/>
    <n v="0"/>
    <m/>
    <n v="0"/>
    <m/>
    <m/>
    <m/>
    <m/>
  </r>
  <r>
    <x v="3"/>
    <x v="5"/>
    <s v="MW2.6"/>
    <x v="1"/>
    <d v="2020-11-16T00:00:00"/>
    <x v="26"/>
    <n v="3243"/>
    <m/>
    <m/>
    <s v="NA"/>
    <n v="2"/>
    <n v="0"/>
    <s v="NA"/>
    <n v="0"/>
    <n v="0"/>
    <n v="0"/>
    <n v="0"/>
    <m/>
    <n v="2"/>
    <m/>
    <m/>
    <m/>
    <m/>
  </r>
  <r>
    <x v="3"/>
    <x v="5"/>
    <s v="MW2.6"/>
    <x v="1"/>
    <d v="2020-11-16T00:00:00"/>
    <x v="79"/>
    <n v="11190"/>
    <m/>
    <m/>
    <s v="NA"/>
    <n v="1"/>
    <n v="0"/>
    <s v="NA"/>
    <n v="1"/>
    <n v="0"/>
    <n v="0"/>
    <n v="0"/>
    <m/>
    <n v="1"/>
    <m/>
    <m/>
    <m/>
    <m/>
  </r>
  <r>
    <x v="3"/>
    <x v="5"/>
    <s v="MW2.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5"/>
    <s v="MW2.6"/>
    <x v="1"/>
    <d v="2020-11-16T00:00:00"/>
    <x v="8"/>
    <n v="7993"/>
    <m/>
    <m/>
    <s v="NA"/>
    <n v="1"/>
    <n v="0"/>
    <s v="NA"/>
    <n v="0"/>
    <s v="NA"/>
    <s v="NA"/>
    <s v="NA"/>
    <m/>
    <n v="1"/>
    <m/>
    <m/>
    <m/>
    <m/>
  </r>
  <r>
    <x v="3"/>
    <x v="5"/>
    <s v="MW2.6"/>
    <x v="1"/>
    <d v="2020-11-16T00:00:00"/>
    <x v="20"/>
    <n v="2557"/>
    <m/>
    <m/>
    <s v="NA"/>
    <n v="1"/>
    <n v="0"/>
    <s v="NA"/>
    <n v="0"/>
    <n v="0"/>
    <n v="0"/>
    <n v="0"/>
    <m/>
    <n v="1"/>
    <m/>
    <m/>
    <m/>
    <m/>
  </r>
  <r>
    <x v="3"/>
    <x v="6"/>
    <s v="MW2.7"/>
    <x v="1"/>
    <d v="2020-11-16T00:00:00"/>
    <x v="55"/>
    <n v="11903"/>
    <m/>
    <m/>
    <s v="NA"/>
    <n v="10"/>
    <n v="0"/>
    <s v="NA"/>
    <n v="1"/>
    <n v="0"/>
    <n v="0"/>
    <n v="0"/>
    <m/>
    <n v="10"/>
    <m/>
    <m/>
    <m/>
    <m/>
  </r>
  <r>
    <x v="3"/>
    <x v="6"/>
    <s v="MW2.7"/>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6"/>
    <s v="MW2.7"/>
    <x v="1"/>
    <d v="2020-11-16T00:00:00"/>
    <x v="16"/>
    <n v="2603"/>
    <m/>
    <m/>
    <s v="NA"/>
    <n v="0"/>
    <n v="0"/>
    <s v="NA"/>
    <n v="0"/>
    <n v="2"/>
    <n v="0"/>
    <n v="0"/>
    <m/>
    <n v="2"/>
    <m/>
    <m/>
    <m/>
    <m/>
  </r>
  <r>
    <x v="3"/>
    <x v="6"/>
    <s v="MW2.7"/>
    <x v="1"/>
    <d v="2020-11-16T00:00:00"/>
    <x v="8"/>
    <n v="7993"/>
    <m/>
    <m/>
    <s v="NA"/>
    <n v="2"/>
    <n v="0"/>
    <s v="NA"/>
    <n v="0"/>
    <s v="NA"/>
    <s v="NA"/>
    <s v="NA"/>
    <m/>
    <n v="2"/>
    <m/>
    <m/>
    <m/>
    <m/>
  </r>
  <r>
    <x v="3"/>
    <x v="7"/>
    <s v="MW2.8"/>
    <x v="1"/>
    <d v="2020-11-16T00:00:00"/>
    <x v="55"/>
    <n v="11903"/>
    <m/>
    <m/>
    <s v="NA"/>
    <n v="16"/>
    <n v="0"/>
    <s v="NA"/>
    <n v="0"/>
    <n v="0"/>
    <n v="0"/>
    <n v="0"/>
    <m/>
    <n v="16"/>
    <m/>
    <m/>
    <m/>
    <m/>
  </r>
  <r>
    <x v="3"/>
    <x v="7"/>
    <s v="MW2.8"/>
    <x v="1"/>
    <d v="2020-11-16T00:00:00"/>
    <x v="113"/>
    <n v="9822"/>
    <m/>
    <m/>
    <s v="NA"/>
    <n v="5"/>
    <n v="0"/>
    <s v="NA"/>
    <n v="0"/>
    <n v="0"/>
    <n v="0"/>
    <n v="0"/>
    <s v="Isolepis 1. Specimens of Isolepis 1 &amp; 3 collected in Apr 2021 were both I. habra. No Isolepis present in Q1 in Apr 2021. Most were buried or inundated by water flow. Assume Isolepis 1 = I. gaudichaudiana in this Q"/>
    <n v="5"/>
    <m/>
    <m/>
    <m/>
    <m/>
  </r>
  <r>
    <x v="3"/>
    <x v="7"/>
    <s v="MW2.8"/>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8"/>
    <s v="MW2.9"/>
    <x v="1"/>
    <d v="2020-11-16T00:00:00"/>
    <x v="55"/>
    <n v="11903"/>
    <m/>
    <m/>
    <s v="NA"/>
    <n v="13"/>
    <n v="0"/>
    <s v="NA"/>
    <n v="0"/>
    <n v="0"/>
    <n v="0"/>
    <n v="0"/>
    <m/>
    <n v="13"/>
    <m/>
    <m/>
    <m/>
    <m/>
  </r>
  <r>
    <x v="3"/>
    <x v="8"/>
    <s v="MW2.9"/>
    <x v="1"/>
    <d v="2020-11-16T00:00:00"/>
    <x v="0"/>
    <n v="7766"/>
    <s v="lignotuber"/>
    <s v="canopy"/>
    <s v="NA"/>
    <n v="1"/>
    <n v="0"/>
    <s v="NA"/>
    <n v="0"/>
    <n v="0"/>
    <n v="0"/>
    <n v="0"/>
    <m/>
    <n v="1"/>
    <m/>
    <m/>
    <m/>
    <m/>
  </r>
  <r>
    <x v="3"/>
    <x v="9"/>
    <s v="MW2.10"/>
    <x v="1"/>
    <d v="2020-11-16T00:00:00"/>
    <x v="55"/>
    <n v="11903"/>
    <m/>
    <m/>
    <s v="NA"/>
    <n v="20"/>
    <n v="0"/>
    <s v="NA"/>
    <n v="0"/>
    <n v="0"/>
    <n v="0"/>
    <n v="0"/>
    <m/>
    <n v="20"/>
    <m/>
    <m/>
    <m/>
    <m/>
  </r>
  <r>
    <x v="3"/>
    <x v="9"/>
    <s v="MW2.10"/>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0"/>
    <s v="MW2.11"/>
    <x v="1"/>
    <d v="2020-11-16T00:00:00"/>
    <x v="55"/>
    <n v="11903"/>
    <m/>
    <m/>
    <s v="NA"/>
    <n v="11"/>
    <n v="0"/>
    <s v="NA"/>
    <n v="0"/>
    <n v="0"/>
    <n v="0"/>
    <n v="0"/>
    <m/>
    <n v="11"/>
    <m/>
    <m/>
    <m/>
    <m/>
  </r>
  <r>
    <x v="3"/>
    <x v="10"/>
    <s v="MW2.11"/>
    <x v="1"/>
    <d v="2020-11-16T00:00:00"/>
    <x v="16"/>
    <n v="2603"/>
    <m/>
    <m/>
    <s v="NA"/>
    <n v="2"/>
    <n v="0"/>
    <s v="NA"/>
    <n v="0"/>
    <n v="0"/>
    <n v="0"/>
    <n v="0"/>
    <m/>
    <n v="2"/>
    <m/>
    <m/>
    <m/>
    <m/>
  </r>
  <r>
    <x v="3"/>
    <x v="10"/>
    <s v="MW2.11"/>
    <x v="1"/>
    <d v="2020-11-16T00:00:00"/>
    <x v="2"/>
    <n v="2987"/>
    <m/>
    <m/>
    <s v="NA"/>
    <n v="1"/>
    <n v="0"/>
    <s v="NA"/>
    <n v="0"/>
    <n v="0"/>
    <n v="0"/>
    <n v="0"/>
    <m/>
    <n v="1"/>
    <m/>
    <m/>
    <m/>
    <m/>
  </r>
  <r>
    <x v="3"/>
    <x v="10"/>
    <s v="MW2.1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1"/>
    <s v="MW2.12"/>
    <x v="1"/>
    <d v="2020-11-16T00:00:00"/>
    <x v="55"/>
    <n v="11903"/>
    <m/>
    <m/>
    <s v="NA"/>
    <n v="11"/>
    <n v="0"/>
    <s v="NA"/>
    <n v="0"/>
    <n v="0"/>
    <n v="0"/>
    <n v="0"/>
    <m/>
    <n v="11"/>
    <m/>
    <m/>
    <m/>
    <m/>
  </r>
  <r>
    <x v="3"/>
    <x v="11"/>
    <s v="MW2.12"/>
    <x v="1"/>
    <d v="2020-11-16T00:00:00"/>
    <x v="2"/>
    <n v="2987"/>
    <m/>
    <m/>
    <s v="NA"/>
    <n v="3"/>
    <n v="0"/>
    <s v="NA"/>
    <n v="0"/>
    <n v="0"/>
    <n v="0"/>
    <n v="0"/>
    <m/>
    <n v="3"/>
    <m/>
    <m/>
    <m/>
    <m/>
  </r>
  <r>
    <x v="3"/>
    <x v="11"/>
    <s v="MW2.12"/>
    <x v="1"/>
    <d v="2020-11-16T00:00:00"/>
    <x v="9"/>
    <n v="8875"/>
    <s v="lignotuber"/>
    <s v="soil-persistent"/>
    <s v="NA"/>
    <n v="1"/>
    <n v="0"/>
    <s v="NA"/>
    <n v="0"/>
    <n v="0"/>
    <n v="0"/>
    <n v="0"/>
    <m/>
    <n v="1"/>
    <m/>
    <m/>
    <m/>
    <m/>
  </r>
  <r>
    <x v="3"/>
    <x v="11"/>
    <s v="MW2.12"/>
    <x v="1"/>
    <d v="2020-11-16T00:00:00"/>
    <x v="114"/>
    <n v="1928"/>
    <m/>
    <m/>
    <s v="NA"/>
    <n v="1"/>
    <n v="0"/>
    <s v="NA"/>
    <n v="0"/>
    <n v="0"/>
    <n v="0"/>
    <n v="0"/>
    <m/>
    <n v="1"/>
    <m/>
    <m/>
    <m/>
    <m/>
  </r>
  <r>
    <x v="3"/>
    <x v="11"/>
    <s v="MW2.12"/>
    <x v="1"/>
    <d v="2020-11-16T00:00:00"/>
    <x v="113"/>
    <n v="9822"/>
    <m/>
    <m/>
    <s v="NA"/>
    <n v="3"/>
    <n v="0"/>
    <s v="NA"/>
    <n v="0"/>
    <n v="0"/>
    <n v="0"/>
    <n v="0"/>
    <s v="Isolepis 1. Specimens of Isolepis 1 &amp; 3 collected in Apr 2021 were both I. habra. No Isolepis present in Q1 in Apr 2021. Most were buried or inundated by water flow. Assume Isolepis 1 = I. gaudichaudiana in this Q"/>
    <n v="3"/>
    <m/>
    <m/>
    <m/>
    <m/>
  </r>
  <r>
    <x v="3"/>
    <x v="11"/>
    <s v="MW2.12"/>
    <x v="1"/>
    <d v="2020-11-16T00:00:00"/>
    <x v="17"/>
    <n v="5532"/>
    <m/>
    <m/>
    <s v="NA"/>
    <n v="7"/>
    <n v="0"/>
    <s v="NA"/>
    <n v="0"/>
    <n v="0"/>
    <n v="0"/>
    <n v="0"/>
    <m/>
    <n v="7"/>
    <m/>
    <m/>
    <m/>
    <m/>
  </r>
  <r>
    <x v="3"/>
    <x v="11"/>
    <s v="MW2.12"/>
    <x v="1"/>
    <d v="2020-11-16T00:00:00"/>
    <x v="55"/>
    <n v="11903"/>
    <m/>
    <m/>
    <s v="NA"/>
    <n v="6"/>
    <n v="0"/>
    <s v="NA"/>
    <n v="0"/>
    <n v="0"/>
    <n v="0"/>
    <n v="0"/>
    <m/>
    <n v="6"/>
    <m/>
    <m/>
    <m/>
    <m/>
  </r>
  <r>
    <x v="3"/>
    <x v="11"/>
    <s v="MW2.12"/>
    <x v="1"/>
    <d v="2020-11-16T00:00:00"/>
    <x v="43"/>
    <n v="2302"/>
    <m/>
    <m/>
    <s v="NA"/>
    <n v="12"/>
    <n v="0"/>
    <s v="NA"/>
    <n v="0"/>
    <s v="NA"/>
    <s v="NA"/>
    <s v="NA"/>
    <m/>
    <n v="12"/>
    <m/>
    <m/>
    <m/>
    <m/>
  </r>
  <r>
    <x v="3"/>
    <x v="12"/>
    <s v="MW2.13"/>
    <x v="1"/>
    <d v="2020-11-16T00:00:00"/>
    <x v="16"/>
    <n v="2603"/>
    <m/>
    <m/>
    <s v="NA"/>
    <n v="0"/>
    <n v="0"/>
    <s v="NA"/>
    <n v="0"/>
    <n v="5"/>
    <n v="0"/>
    <n v="0"/>
    <m/>
    <n v="5"/>
    <m/>
    <m/>
    <m/>
    <m/>
  </r>
  <r>
    <x v="3"/>
    <x v="12"/>
    <s v="MW2.13"/>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m/>
    <m/>
    <m/>
    <m/>
  </r>
  <r>
    <x v="3"/>
    <x v="13"/>
    <s v="MW2.14"/>
    <x v="1"/>
    <d v="2020-11-16T00:00:00"/>
    <x v="55"/>
    <n v="11903"/>
    <m/>
    <m/>
    <s v="NA"/>
    <n v="5"/>
    <n v="0"/>
    <s v="NA"/>
    <n v="0"/>
    <n v="0"/>
    <n v="0"/>
    <n v="0"/>
    <m/>
    <n v="5"/>
    <m/>
    <m/>
    <m/>
    <m/>
  </r>
  <r>
    <x v="3"/>
    <x v="13"/>
    <s v="MW2.14"/>
    <x v="1"/>
    <d v="2020-11-16T00:00:00"/>
    <x v="16"/>
    <n v="2603"/>
    <m/>
    <m/>
    <s v="NA"/>
    <n v="0"/>
    <n v="0"/>
    <s v="NA"/>
    <n v="0"/>
    <n v="1"/>
    <n v="0"/>
    <n v="0"/>
    <m/>
    <n v="1"/>
    <m/>
    <m/>
    <m/>
    <m/>
  </r>
  <r>
    <x v="3"/>
    <x v="13"/>
    <s v="MW2.14"/>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14"/>
    <s v="MW2.15"/>
    <x v="1"/>
    <d v="2020-11-16T00:00:00"/>
    <x v="9"/>
    <n v="8875"/>
    <s v="lignotuber"/>
    <s v="soil-persistent"/>
    <s v="NA"/>
    <n v="1"/>
    <n v="0"/>
    <s v="NA"/>
    <n v="0"/>
    <n v="0"/>
    <n v="0"/>
    <n v="0"/>
    <m/>
    <n v="1"/>
    <m/>
    <m/>
    <m/>
    <m/>
  </r>
  <r>
    <x v="3"/>
    <x v="14"/>
    <s v="MW2.15"/>
    <x v="1"/>
    <d v="2020-11-16T00:00:00"/>
    <x v="1"/>
    <n v="3997"/>
    <m/>
    <m/>
    <s v="NA"/>
    <n v="1"/>
    <n v="0"/>
    <s v="NA"/>
    <n v="0"/>
    <n v="0"/>
    <n v="0"/>
    <n v="0"/>
    <m/>
    <n v="1"/>
    <m/>
    <m/>
    <m/>
    <m/>
  </r>
  <r>
    <x v="3"/>
    <x v="14"/>
    <s v="MW2.15"/>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15"/>
    <s v="MW2.16"/>
    <x v="1"/>
    <d v="2020-11-16T00:00:00"/>
    <x v="55"/>
    <n v="11903"/>
    <m/>
    <m/>
    <s v="NA"/>
    <n v="5"/>
    <n v="0"/>
    <s v="NA"/>
    <n v="0"/>
    <n v="0"/>
    <n v="0"/>
    <n v="0"/>
    <m/>
    <n v="5"/>
    <m/>
    <m/>
    <m/>
    <m/>
  </r>
  <r>
    <x v="3"/>
    <x v="15"/>
    <s v="MW2.1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5"/>
    <s v="MW2.16"/>
    <x v="1"/>
    <d v="2020-11-16T00:00:00"/>
    <x v="39"/>
    <n v="3507"/>
    <m/>
    <m/>
    <s v="NA"/>
    <n v="7"/>
    <n v="0"/>
    <s v="NA"/>
    <n v="7"/>
    <s v="NA"/>
    <s v="NA"/>
    <s v="NA"/>
    <m/>
    <n v="7"/>
    <m/>
    <m/>
    <m/>
    <m/>
  </r>
  <r>
    <x v="3"/>
    <x v="16"/>
    <s v="MW2.17"/>
    <x v="1"/>
    <d v="2020-11-16T00:00:00"/>
    <x v="55"/>
    <n v="11903"/>
    <m/>
    <m/>
    <s v="NA"/>
    <n v="7"/>
    <n v="0"/>
    <s v="NA"/>
    <n v="0"/>
    <n v="0"/>
    <n v="0"/>
    <n v="0"/>
    <m/>
    <n v="7"/>
    <m/>
    <m/>
    <m/>
    <m/>
  </r>
  <r>
    <x v="3"/>
    <x v="16"/>
    <s v="MW2.17"/>
    <x v="1"/>
    <d v="2020-11-16T00:00:00"/>
    <x v="52"/>
    <n v="2451"/>
    <m/>
    <m/>
    <s v="NA"/>
    <n v="8"/>
    <n v="0"/>
    <s v="NA"/>
    <n v="0"/>
    <n v="0"/>
    <n v="0"/>
    <n v="0"/>
    <s v="Isolepis 1. Specimens of Isolepis 1 &amp; 3 collected in Apr 2021 were both I. habra. No Isolepis present in Q1 in Apr 2021. Most were buried or inundated by water flow. Assume Isolepis 1 = I. gaudichaudiana in this Q"/>
    <n v="8"/>
    <m/>
    <m/>
    <m/>
    <m/>
  </r>
  <r>
    <x v="3"/>
    <x v="16"/>
    <s v="MW2.17"/>
    <x v="1"/>
    <d v="2020-11-16T00:00:00"/>
    <x v="9"/>
    <n v="8875"/>
    <s v="lignotuber"/>
    <s v="soil-persistent"/>
    <s v="NA"/>
    <n v="0"/>
    <n v="0"/>
    <s v="NA"/>
    <n v="0"/>
    <n v="1"/>
    <n v="0"/>
    <n v="0"/>
    <m/>
    <n v="1"/>
    <m/>
    <m/>
    <m/>
    <m/>
  </r>
  <r>
    <x v="3"/>
    <x v="17"/>
    <s v="MW2.18"/>
    <x v="1"/>
    <d v="2020-11-16T00:00:00"/>
    <x v="55"/>
    <n v="11903"/>
    <m/>
    <m/>
    <s v="NA"/>
    <n v="8"/>
    <n v="0"/>
    <s v="NA"/>
    <n v="0"/>
    <n v="0"/>
    <n v="0"/>
    <n v="0"/>
    <m/>
    <n v="8"/>
    <m/>
    <m/>
    <m/>
    <m/>
  </r>
  <r>
    <x v="3"/>
    <x v="17"/>
    <s v="MW2.18"/>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m/>
    <m/>
    <m/>
    <m/>
  </r>
  <r>
    <x v="3"/>
    <x v="18"/>
    <s v="MW2.19"/>
    <x v="1"/>
    <d v="2020-11-16T00:00:00"/>
    <x v="55"/>
    <n v="11903"/>
    <m/>
    <m/>
    <s v="NA"/>
    <n v="4"/>
    <n v="0"/>
    <s v="NA"/>
    <n v="0"/>
    <n v="0"/>
    <n v="0"/>
    <n v="0"/>
    <m/>
    <n v="4"/>
    <m/>
    <m/>
    <m/>
    <m/>
  </r>
  <r>
    <x v="3"/>
    <x v="18"/>
    <s v="MW2.19"/>
    <x v="1"/>
    <d v="2020-11-16T00:00:00"/>
    <x v="39"/>
    <n v="3507"/>
    <m/>
    <m/>
    <s v="NA"/>
    <n v="3"/>
    <n v="0"/>
    <s v="NA"/>
    <n v="3"/>
    <s v="NA"/>
    <s v="NA"/>
    <s v="NA"/>
    <m/>
    <n v="3"/>
    <m/>
    <m/>
    <m/>
    <m/>
  </r>
  <r>
    <x v="3"/>
    <x v="18"/>
    <s v="MW2.19"/>
    <x v="1"/>
    <d v="2020-11-16T00:00:00"/>
    <x v="52"/>
    <n v="2451"/>
    <m/>
    <m/>
    <s v="NA"/>
    <n v="10"/>
    <n v="0"/>
    <s v="NA"/>
    <n v="3"/>
    <n v="0"/>
    <n v="0"/>
    <n v="0"/>
    <s v="Isolepis 1. Specimens of Isolepis 1 &amp; 3 collected in Apr 2021 were both I. habra. No Isolepis present in Q1 in Apr 2021. Most were buried or inundated by water flow. Assume Isolepis 1 = I. gaudichaudiana in this Q"/>
    <n v="10"/>
    <m/>
    <m/>
    <m/>
    <m/>
  </r>
  <r>
    <x v="3"/>
    <x v="19"/>
    <s v="MW2.20"/>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9"/>
    <s v="MW2.20"/>
    <x v="1"/>
    <d v="2020-11-16T00:00:00"/>
    <x v="55"/>
    <n v="11903"/>
    <s v="none"/>
    <s v="soil-persistent"/>
    <s v="NA"/>
    <n v="6"/>
    <n v="0"/>
    <s v="NA"/>
    <n v="0"/>
    <n v="0"/>
    <n v="0"/>
    <n v="0"/>
    <m/>
    <n v="6"/>
    <m/>
    <m/>
    <m/>
    <m/>
  </r>
  <r>
    <x v="4"/>
    <x v="0"/>
    <s v="HV1.1"/>
    <x v="1"/>
    <d v="2020-11-25T00:00:00"/>
    <x v="10"/>
    <n v="2469"/>
    <s v="rhizome"/>
    <s v="non-canopy"/>
    <s v="NA"/>
    <n v="6"/>
    <n v="0"/>
    <s v="NA"/>
    <n v="1"/>
    <n v="0"/>
    <n v="0"/>
    <n v="0"/>
    <m/>
    <n v="6"/>
    <m/>
    <m/>
    <m/>
    <m/>
  </r>
  <r>
    <x v="4"/>
    <x v="0"/>
    <s v="HV1.1"/>
    <x v="1"/>
    <d v="2020-11-25T00:00:00"/>
    <x v="18"/>
    <n v="2445"/>
    <s v="tussock"/>
    <s v="non-canopy"/>
    <s v="NA"/>
    <n v="3"/>
    <n v="0"/>
    <s v="NA"/>
    <n v="0"/>
    <n v="0"/>
    <n v="0"/>
    <n v="0"/>
    <m/>
    <n v="3"/>
    <m/>
    <m/>
    <m/>
    <m/>
  </r>
  <r>
    <x v="4"/>
    <x v="0"/>
    <s v="HV1.1"/>
    <x v="1"/>
    <d v="2020-11-25T00:00:00"/>
    <x v="20"/>
    <n v="2557"/>
    <s v="rhizome"/>
    <s v="transient"/>
    <s v="NA"/>
    <n v="19"/>
    <n v="0"/>
    <s v="NA"/>
    <n v="0"/>
    <n v="0"/>
    <n v="0"/>
    <n v="0"/>
    <m/>
    <n v="19"/>
    <m/>
    <m/>
    <m/>
    <m/>
  </r>
  <r>
    <x v="4"/>
    <x v="0"/>
    <s v="HV1.1"/>
    <x v="1"/>
    <d v="2020-11-25T00:00:00"/>
    <x v="9"/>
    <n v="8875"/>
    <s v="lignotuber"/>
    <s v="soil-persistent"/>
    <s v="NA"/>
    <n v="2"/>
    <n v="0"/>
    <s v="NA"/>
    <n v="0"/>
    <n v="9"/>
    <n v="0"/>
    <n v="0"/>
    <m/>
    <n v="11"/>
    <m/>
    <m/>
    <m/>
    <m/>
  </r>
  <r>
    <x v="4"/>
    <x v="0"/>
    <s v="HV1.1"/>
    <x v="1"/>
    <d v="2020-11-25T00:00:00"/>
    <x v="17"/>
    <n v="5532"/>
    <s v="rhizome"/>
    <s v="non-canopy"/>
    <s v="NA"/>
    <n v="12"/>
    <n v="0"/>
    <s v="NA"/>
    <n v="0"/>
    <s v="NA"/>
    <s v="NA"/>
    <s v="NA"/>
    <m/>
    <n v="12"/>
    <m/>
    <m/>
    <m/>
    <m/>
  </r>
  <r>
    <x v="4"/>
    <x v="0"/>
    <s v="HV1.1"/>
    <x v="1"/>
    <d v="2020-11-25T00:00:00"/>
    <x v="19"/>
    <n v="6325"/>
    <s v="tussock"/>
    <s v="non-canopy"/>
    <s v="NA"/>
    <n v="3"/>
    <n v="0"/>
    <s v="NA"/>
    <n v="3"/>
    <n v="0"/>
    <n v="0"/>
    <n v="0"/>
    <m/>
    <n v="3"/>
    <m/>
    <m/>
    <m/>
    <m/>
  </r>
  <r>
    <x v="4"/>
    <x v="0"/>
    <s v="HV1.1"/>
    <x v="1"/>
    <d v="2020-11-25T00:00:00"/>
    <x v="26"/>
    <n v="3243"/>
    <s v="none"/>
    <s v="soil-persistent"/>
    <s v="NA"/>
    <n v="0"/>
    <n v="0"/>
    <s v="NA"/>
    <m/>
    <n v="33"/>
    <m/>
    <n v="10"/>
    <m/>
    <n v="33"/>
    <m/>
    <m/>
    <m/>
    <m/>
  </r>
  <r>
    <x v="4"/>
    <x v="0"/>
    <s v="HV1.1"/>
    <x v="1"/>
    <d v="2020-11-25T00:00:00"/>
    <x v="1"/>
    <n v="3997"/>
    <s v="lignotuber"/>
    <s v="soil-persistent"/>
    <s v="NA"/>
    <n v="3"/>
    <n v="0"/>
    <s v="NA"/>
    <n v="0"/>
    <n v="2"/>
    <n v="0"/>
    <n v="0"/>
    <m/>
    <n v="5"/>
    <m/>
    <m/>
    <m/>
    <m/>
  </r>
  <r>
    <x v="4"/>
    <x v="0"/>
    <s v="HV1.1"/>
    <x v="1"/>
    <d v="2020-11-25T00:00:00"/>
    <x v="22"/>
    <n v="2516"/>
    <s v="tussock"/>
    <s v="non-canopy"/>
    <s v="NA"/>
    <n v="4"/>
    <n v="0"/>
    <s v="NA"/>
    <m/>
    <s v="NA"/>
    <s v="NA"/>
    <s v="NA"/>
    <m/>
    <n v="4"/>
    <m/>
    <m/>
    <m/>
    <m/>
  </r>
  <r>
    <x v="4"/>
    <x v="0"/>
    <s v="HV1.1"/>
    <x v="1"/>
    <d v="2020-11-25T00:00:00"/>
    <x v="44"/>
    <n v="5255"/>
    <s v="basal"/>
    <s v="soil-persistent"/>
    <s v="NA"/>
    <n v="0"/>
    <n v="0"/>
    <s v="NA"/>
    <m/>
    <n v="1"/>
    <n v="0"/>
    <n v="0"/>
    <m/>
    <n v="1"/>
    <m/>
    <m/>
    <m/>
    <m/>
  </r>
  <r>
    <x v="4"/>
    <x v="0"/>
    <s v="HV1.1"/>
    <x v="1"/>
    <d v="2020-11-25T00:00:00"/>
    <x v="45"/>
    <n v="3300"/>
    <s v="tussock"/>
    <s v="non-canopy"/>
    <s v="NA"/>
    <n v="1"/>
    <n v="0"/>
    <s v="NA"/>
    <n v="1"/>
    <n v="0"/>
    <n v="0"/>
    <n v="0"/>
    <m/>
    <n v="1"/>
    <m/>
    <m/>
    <m/>
    <m/>
  </r>
  <r>
    <x v="4"/>
    <x v="0"/>
    <s v="HV1.1"/>
    <x v="1"/>
    <d v="2020-11-25T00:00:00"/>
    <x v="0"/>
    <n v="7766"/>
    <s v="lignotuber"/>
    <s v="canopy"/>
    <s v="NA"/>
    <n v="0"/>
    <n v="0"/>
    <s v="NA"/>
    <m/>
    <n v="6"/>
    <n v="0"/>
    <n v="0"/>
    <m/>
    <n v="6"/>
    <m/>
    <m/>
    <m/>
    <m/>
  </r>
  <r>
    <x v="4"/>
    <x v="0"/>
    <s v="HV1.1"/>
    <x v="1"/>
    <d v="2020-11-25T00:00:00"/>
    <x v="28"/>
    <n v="6324"/>
    <s v="tussock"/>
    <s v="non-canopy"/>
    <s v="NA"/>
    <n v="1"/>
    <n v="0"/>
    <s v="NA"/>
    <n v="0"/>
    <s v="NA"/>
    <s v="NA"/>
    <s v="NA"/>
    <m/>
    <n v="1"/>
    <m/>
    <m/>
    <m/>
    <m/>
  </r>
  <r>
    <x v="4"/>
    <x v="0"/>
    <s v="HV1.1"/>
    <x v="1"/>
    <d v="2020-11-25T00:00:00"/>
    <x v="36"/>
    <n v="6182"/>
    <s v="none"/>
    <s v="soil-persistent"/>
    <s v="NA"/>
    <n v="0"/>
    <n v="0"/>
    <s v="NA"/>
    <m/>
    <n v="6"/>
    <n v="0"/>
    <n v="0"/>
    <m/>
    <n v="6"/>
    <m/>
    <m/>
    <m/>
    <m/>
  </r>
  <r>
    <x v="4"/>
    <x v="0"/>
    <s v="HV1.1"/>
    <x v="1"/>
    <d v="2020-11-25T00:00:00"/>
    <x v="25"/>
    <n v="2654"/>
    <s v="none"/>
    <s v="soil-persistent"/>
    <s v="NA"/>
    <n v="0"/>
    <n v="0"/>
    <s v="NA"/>
    <m/>
    <n v="2"/>
    <n v="0"/>
    <n v="0"/>
    <m/>
    <n v="2"/>
    <m/>
    <m/>
    <m/>
    <m/>
  </r>
  <r>
    <x v="4"/>
    <x v="0"/>
    <s v="HV1.1"/>
    <x v="1"/>
    <d v="2020-11-25T00:00:00"/>
    <x v="46"/>
    <n v="2602"/>
    <s v="none"/>
    <s v="soil-persistent"/>
    <s v="NA"/>
    <n v="0"/>
    <n v="0"/>
    <s v="NA"/>
    <m/>
    <n v="1"/>
    <n v="0"/>
    <n v="0"/>
    <m/>
    <n v="1"/>
    <m/>
    <m/>
    <m/>
    <m/>
  </r>
  <r>
    <x v="4"/>
    <x v="0"/>
    <s v="HV1.1"/>
    <x v="1"/>
    <d v="2020-11-25T00:00:00"/>
    <x v="23"/>
    <n v="7138"/>
    <s v="rhizome"/>
    <s v="transient"/>
    <s v="NA"/>
    <n v="2"/>
    <n v="0"/>
    <s v="NA"/>
    <n v="0"/>
    <s v="NA"/>
    <s v="NA"/>
    <s v="NA"/>
    <m/>
    <n v="2"/>
    <m/>
    <m/>
    <m/>
    <m/>
  </r>
  <r>
    <x v="4"/>
    <x v="0"/>
    <s v="HV1.1"/>
    <x v="1"/>
    <d v="2020-11-25T00:00:00"/>
    <x v="56"/>
    <n v="5043"/>
    <s v="tussock"/>
    <s v="non-canopy"/>
    <s v="NA"/>
    <n v="0"/>
    <n v="0"/>
    <s v="NA"/>
    <m/>
    <n v="1"/>
    <n v="0"/>
    <n v="0"/>
    <m/>
    <n v="1"/>
    <m/>
    <m/>
    <m/>
    <m/>
  </r>
  <r>
    <x v="4"/>
    <x v="1"/>
    <s v="HV1.2"/>
    <x v="1"/>
    <d v="2020-11-25T00:00:00"/>
    <x v="45"/>
    <n v="3300"/>
    <s v="basal"/>
    <s v="non-canopy"/>
    <s v="NA"/>
    <n v="3"/>
    <n v="0"/>
    <s v="NA"/>
    <n v="1"/>
    <n v="0"/>
    <n v="0"/>
    <n v="0"/>
    <m/>
    <n v="3"/>
    <m/>
    <m/>
    <m/>
    <m/>
  </r>
  <r>
    <x v="4"/>
    <x v="1"/>
    <s v="HV1.2"/>
    <x v="1"/>
    <d v="2020-11-25T00:00:00"/>
    <x v="19"/>
    <n v="6325"/>
    <s v="tussock"/>
    <s v="non-canopy"/>
    <s v="NA"/>
    <n v="3"/>
    <n v="0"/>
    <s v="NA"/>
    <n v="3"/>
    <n v="0"/>
    <n v="0"/>
    <n v="0"/>
    <m/>
    <n v="3"/>
    <m/>
    <m/>
    <m/>
    <m/>
  </r>
  <r>
    <x v="4"/>
    <x v="1"/>
    <s v="HV1.2"/>
    <x v="1"/>
    <d v="2020-11-25T00:00:00"/>
    <x v="18"/>
    <n v="2445"/>
    <s v="tussock"/>
    <s v="non-canopy"/>
    <s v="NA"/>
    <n v="1"/>
    <n v="0"/>
    <s v="NA"/>
    <n v="0"/>
    <n v="0"/>
    <n v="0"/>
    <n v="0"/>
    <m/>
    <n v="1"/>
    <m/>
    <m/>
    <m/>
    <m/>
  </r>
  <r>
    <x v="4"/>
    <x v="1"/>
    <s v="HV1.2"/>
    <x v="1"/>
    <d v="2020-11-25T00:00:00"/>
    <x v="10"/>
    <n v="2469"/>
    <s v="rhizome"/>
    <s v="non-canopy"/>
    <s v="NA"/>
    <n v="6"/>
    <n v="0"/>
    <s v="NA"/>
    <n v="2"/>
    <n v="0"/>
    <n v="0"/>
    <n v="0"/>
    <m/>
    <n v="6"/>
    <m/>
    <m/>
    <m/>
    <m/>
  </r>
  <r>
    <x v="4"/>
    <x v="1"/>
    <s v="HV1.2"/>
    <x v="1"/>
    <d v="2020-11-25T00:00:00"/>
    <x v="17"/>
    <n v="5532"/>
    <s v="rhizome"/>
    <s v="non-canopy"/>
    <s v="NA"/>
    <n v="18"/>
    <n v="0"/>
    <s v="NA"/>
    <n v="0"/>
    <s v="NA"/>
    <s v="NA"/>
    <s v="NA"/>
    <m/>
    <n v="18"/>
    <m/>
    <m/>
    <m/>
    <m/>
  </r>
  <r>
    <x v="4"/>
    <x v="1"/>
    <s v="HV1.2"/>
    <x v="1"/>
    <d v="2020-11-25T00:00:00"/>
    <x v="20"/>
    <n v="2557"/>
    <s v="rhizome"/>
    <s v="transient"/>
    <s v="NA"/>
    <n v="15"/>
    <n v="0"/>
    <s v="NA"/>
    <n v="0"/>
    <n v="0"/>
    <n v="0"/>
    <n v="0"/>
    <m/>
    <n v="15"/>
    <m/>
    <m/>
    <m/>
    <m/>
  </r>
  <r>
    <x v="4"/>
    <x v="1"/>
    <s v="HV1.2"/>
    <x v="1"/>
    <d v="2020-11-25T00:00:00"/>
    <x v="23"/>
    <n v="7138"/>
    <s v="rhizome"/>
    <s v="transient"/>
    <s v="NA"/>
    <n v="9"/>
    <n v="0"/>
    <s v="NA"/>
    <n v="0"/>
    <s v="NA"/>
    <s v="NA"/>
    <s v="NA"/>
    <m/>
    <n v="9"/>
    <m/>
    <m/>
    <m/>
    <m/>
  </r>
  <r>
    <x v="4"/>
    <x v="1"/>
    <s v="HV1.2"/>
    <x v="1"/>
    <d v="2020-11-25T00:00:00"/>
    <x v="9"/>
    <n v="8875"/>
    <s v="lignotuber"/>
    <s v="soil-persistent"/>
    <s v="NA"/>
    <n v="0"/>
    <n v="0"/>
    <s v="NA"/>
    <m/>
    <n v="3"/>
    <n v="0"/>
    <n v="0"/>
    <m/>
    <n v="3"/>
    <m/>
    <m/>
    <m/>
    <m/>
  </r>
  <r>
    <x v="4"/>
    <x v="1"/>
    <s v="HV1.2"/>
    <x v="1"/>
    <d v="2020-11-25T00:00:00"/>
    <x v="44"/>
    <n v="5255"/>
    <s v="basal"/>
    <s v="soil-persistent"/>
    <s v="NA"/>
    <n v="2"/>
    <n v="0"/>
    <s v="NA"/>
    <n v="0"/>
    <n v="11"/>
    <n v="0"/>
    <n v="0"/>
    <m/>
    <n v="13"/>
    <m/>
    <m/>
    <m/>
    <m/>
  </r>
  <r>
    <x v="4"/>
    <x v="1"/>
    <s v="HV1.2"/>
    <x v="1"/>
    <d v="2020-11-25T00:00:00"/>
    <x v="1"/>
    <n v="3997"/>
    <s v="lignotuber"/>
    <s v="soil-persistent"/>
    <s v="NA"/>
    <n v="4"/>
    <n v="0"/>
    <s v="NA"/>
    <n v="0"/>
    <n v="22"/>
    <n v="0"/>
    <n v="0"/>
    <m/>
    <n v="26"/>
    <m/>
    <m/>
    <m/>
    <m/>
  </r>
  <r>
    <x v="4"/>
    <x v="1"/>
    <s v="HV1.2"/>
    <x v="1"/>
    <d v="2020-11-25T00:00:00"/>
    <x v="22"/>
    <n v="2516"/>
    <s v="tussock"/>
    <s v="non-canopy"/>
    <s v="NA"/>
    <n v="2"/>
    <n v="0"/>
    <s v="NA"/>
    <n v="0"/>
    <s v="NA"/>
    <s v="NA"/>
    <s v="NA"/>
    <m/>
    <n v="2"/>
    <m/>
    <m/>
    <m/>
    <m/>
  </r>
  <r>
    <x v="4"/>
    <x v="1"/>
    <s v="HV1.2"/>
    <x v="1"/>
    <d v="2020-11-25T00:00:00"/>
    <x v="25"/>
    <n v="2654"/>
    <s v="none"/>
    <s v="soil-persistent"/>
    <s v="NA"/>
    <n v="0"/>
    <n v="0"/>
    <s v="NA"/>
    <m/>
    <n v="35"/>
    <n v="0"/>
    <n v="0"/>
    <m/>
    <n v="35"/>
    <m/>
    <m/>
    <m/>
    <m/>
  </r>
  <r>
    <x v="4"/>
    <x v="1"/>
    <s v="HV1.2"/>
    <x v="1"/>
    <d v="2020-11-25T00:00:00"/>
    <x v="26"/>
    <n v="3243"/>
    <s v="none"/>
    <s v="soil-persistent"/>
    <s v="NA"/>
    <n v="0"/>
    <n v="0"/>
    <s v="NA"/>
    <m/>
    <n v="18"/>
    <n v="0"/>
    <n v="0"/>
    <m/>
    <n v="18"/>
    <m/>
    <m/>
    <m/>
    <m/>
  </r>
  <r>
    <x v="4"/>
    <x v="1"/>
    <s v="HV1.2"/>
    <x v="1"/>
    <d v="2020-11-25T00:00:00"/>
    <x v="0"/>
    <n v="7766"/>
    <s v="lignotuber"/>
    <s v="canopy"/>
    <s v="NA"/>
    <n v="0"/>
    <n v="0"/>
    <s v="NA"/>
    <m/>
    <n v="7"/>
    <n v="0"/>
    <n v="0"/>
    <m/>
    <n v="7"/>
    <m/>
    <m/>
    <m/>
    <m/>
  </r>
  <r>
    <x v="4"/>
    <x v="1"/>
    <s v="HV1.2"/>
    <x v="1"/>
    <d v="2020-11-25T00:00:00"/>
    <x v="33"/>
    <n v="4604"/>
    <s v="tuber"/>
    <s v="transient"/>
    <s v="NA"/>
    <n v="1"/>
    <n v="0"/>
    <s v="NA"/>
    <n v="1"/>
    <n v="0"/>
    <n v="0"/>
    <n v="0"/>
    <m/>
    <n v="1"/>
    <m/>
    <m/>
    <m/>
    <m/>
  </r>
  <r>
    <x v="4"/>
    <x v="2"/>
    <s v="HV1.3"/>
    <x v="1"/>
    <d v="2020-11-25T00:00:00"/>
    <x v="10"/>
    <n v="2469"/>
    <s v="rhizome"/>
    <s v="non-canopy"/>
    <s v="NA"/>
    <n v="7"/>
    <n v="0"/>
    <s v="NA"/>
    <n v="3"/>
    <n v="0"/>
    <n v="0"/>
    <n v="0"/>
    <m/>
    <n v="7"/>
    <m/>
    <m/>
    <m/>
    <m/>
  </r>
  <r>
    <x v="4"/>
    <x v="2"/>
    <s v="HV1.3"/>
    <x v="1"/>
    <d v="2020-11-25T00:00:00"/>
    <x v="45"/>
    <n v="3300"/>
    <s v="basal"/>
    <s v="non-canopy"/>
    <s v="NA"/>
    <n v="2"/>
    <n v="0"/>
    <s v="NA"/>
    <n v="1"/>
    <n v="0"/>
    <n v="0"/>
    <n v="0"/>
    <m/>
    <n v="2"/>
    <m/>
    <m/>
    <m/>
    <m/>
  </r>
  <r>
    <x v="4"/>
    <x v="2"/>
    <s v="HV1.3"/>
    <x v="1"/>
    <d v="2020-11-25T00:00:00"/>
    <x v="1"/>
    <n v="3997"/>
    <s v="lignotuber"/>
    <s v="soil-persistent"/>
    <s v="NA"/>
    <n v="5"/>
    <n v="0"/>
    <s v="NA"/>
    <n v="0"/>
    <n v="0"/>
    <n v="0"/>
    <n v="0"/>
    <m/>
    <n v="5"/>
    <m/>
    <m/>
    <m/>
    <m/>
  </r>
  <r>
    <x v="4"/>
    <x v="2"/>
    <s v="HV1.3"/>
    <x v="1"/>
    <d v="2020-11-25T00:00:00"/>
    <x v="17"/>
    <n v="5532"/>
    <s v="rhizome"/>
    <s v="non-canopy"/>
    <s v="NA"/>
    <n v="16"/>
    <n v="0"/>
    <s v="NA"/>
    <n v="0"/>
    <s v="NA"/>
    <s v="NA"/>
    <s v="NA"/>
    <m/>
    <n v="16"/>
    <m/>
    <m/>
    <m/>
    <m/>
  </r>
  <r>
    <x v="4"/>
    <x v="2"/>
    <s v="HV1.3"/>
    <x v="1"/>
    <d v="2020-11-25T00:00:00"/>
    <x v="19"/>
    <n v="6325"/>
    <s v="tussock"/>
    <s v="non-canopy"/>
    <s v="NA"/>
    <n v="1"/>
    <n v="0"/>
    <s v="NA"/>
    <n v="0"/>
    <n v="0"/>
    <n v="0"/>
    <n v="0"/>
    <m/>
    <n v="1"/>
    <m/>
    <m/>
    <m/>
    <m/>
  </r>
  <r>
    <x v="4"/>
    <x v="2"/>
    <s v="HV1.3"/>
    <x v="1"/>
    <d v="2020-11-25T00:00:00"/>
    <x v="33"/>
    <n v="4604"/>
    <s v="tuber"/>
    <s v="transient"/>
    <s v="NA"/>
    <n v="5"/>
    <n v="0"/>
    <s v="NA"/>
    <n v="4"/>
    <n v="0"/>
    <n v="0"/>
    <n v="0"/>
    <m/>
    <n v="5"/>
    <m/>
    <m/>
    <m/>
    <m/>
  </r>
  <r>
    <x v="4"/>
    <x v="2"/>
    <s v="HV1.3"/>
    <x v="1"/>
    <d v="2020-11-25T00:00:00"/>
    <x v="18"/>
    <n v="2445"/>
    <s v="tussock"/>
    <s v="non-canopy"/>
    <s v="NA"/>
    <n v="1"/>
    <n v="0"/>
    <s v="NA"/>
    <n v="0"/>
    <n v="0"/>
    <n v="0"/>
    <n v="0"/>
    <m/>
    <n v="1"/>
    <m/>
    <m/>
    <m/>
    <m/>
  </r>
  <r>
    <x v="4"/>
    <x v="2"/>
    <s v="HV1.3"/>
    <x v="1"/>
    <d v="2020-11-25T00:00:00"/>
    <x v="36"/>
    <n v="6182"/>
    <s v="none"/>
    <s v="soil-persistent"/>
    <s v="NA"/>
    <n v="0"/>
    <n v="0"/>
    <s v="NA"/>
    <m/>
    <n v="2"/>
    <n v="0"/>
    <n v="0"/>
    <m/>
    <n v="2"/>
    <m/>
    <m/>
    <m/>
    <m/>
  </r>
  <r>
    <x v="4"/>
    <x v="2"/>
    <s v="HV1.3"/>
    <x v="1"/>
    <d v="2020-11-25T00:00:00"/>
    <x v="25"/>
    <n v="2654"/>
    <s v="none"/>
    <s v="soil-persistent"/>
    <s v="NA"/>
    <n v="0"/>
    <n v="0"/>
    <s v="NA"/>
    <m/>
    <n v="2"/>
    <n v="0"/>
    <n v="0"/>
    <m/>
    <n v="2"/>
    <m/>
    <m/>
    <m/>
    <m/>
  </r>
  <r>
    <x v="4"/>
    <x v="2"/>
    <s v="HV1.3"/>
    <x v="1"/>
    <d v="2020-11-25T00:00:00"/>
    <x v="46"/>
    <n v="2602"/>
    <s v="none"/>
    <s v="soil-persistent"/>
    <s v="NA"/>
    <n v="0"/>
    <n v="0"/>
    <s v="NA"/>
    <m/>
    <n v="2"/>
    <n v="0"/>
    <n v="0"/>
    <m/>
    <n v="2"/>
    <m/>
    <m/>
    <m/>
    <m/>
  </r>
  <r>
    <x v="4"/>
    <x v="3"/>
    <s v="HV1.4"/>
    <x v="1"/>
    <d v="2020-11-25T00:00:00"/>
    <x v="10"/>
    <n v="2469"/>
    <s v="rhizome"/>
    <s v="non-canopy"/>
    <s v="NA"/>
    <n v="2"/>
    <n v="0"/>
    <s v="NA"/>
    <n v="0"/>
    <n v="0"/>
    <n v="0"/>
    <n v="0"/>
    <m/>
    <n v="2"/>
    <m/>
    <m/>
    <m/>
    <m/>
  </r>
  <r>
    <x v="4"/>
    <x v="3"/>
    <s v="HV1.4"/>
    <x v="1"/>
    <d v="2020-11-25T00:00:00"/>
    <x v="45"/>
    <n v="3300"/>
    <s v="basal"/>
    <s v="non-canopy"/>
    <s v="NA"/>
    <n v="2"/>
    <n v="0"/>
    <s v="NA"/>
    <n v="1"/>
    <n v="0"/>
    <n v="0"/>
    <n v="0"/>
    <m/>
    <n v="2"/>
    <m/>
    <m/>
    <m/>
    <m/>
  </r>
  <r>
    <x v="4"/>
    <x v="3"/>
    <s v="HV1.4"/>
    <x v="1"/>
    <d v="2020-11-25T00:00:00"/>
    <x v="19"/>
    <n v="6325"/>
    <s v="tussock"/>
    <s v="non-canopy"/>
    <s v="NA"/>
    <n v="3"/>
    <n v="0"/>
    <s v="NA"/>
    <n v="2"/>
    <n v="0"/>
    <n v="0"/>
    <n v="0"/>
    <m/>
    <n v="3"/>
    <m/>
    <m/>
    <m/>
    <m/>
  </r>
  <r>
    <x v="4"/>
    <x v="3"/>
    <s v="HV1.4"/>
    <x v="1"/>
    <d v="2020-11-25T00:00:00"/>
    <x v="18"/>
    <n v="2445"/>
    <s v="tussock"/>
    <s v="non-canopy"/>
    <s v="NA"/>
    <n v="2"/>
    <n v="0"/>
    <s v="NA"/>
    <n v="2"/>
    <n v="0"/>
    <n v="0"/>
    <n v="0"/>
    <m/>
    <n v="2"/>
    <m/>
    <m/>
    <m/>
    <m/>
  </r>
  <r>
    <x v="4"/>
    <x v="3"/>
    <s v="HV1.4"/>
    <x v="1"/>
    <d v="2020-11-25T00:00:00"/>
    <x v="20"/>
    <n v="2557"/>
    <s v="rhizome"/>
    <s v="transient"/>
    <s v="NA"/>
    <n v="12"/>
    <n v="0"/>
    <s v="NA"/>
    <n v="0"/>
    <n v="0"/>
    <n v="0"/>
    <n v="0"/>
    <m/>
    <n v="12"/>
    <m/>
    <m/>
    <m/>
    <m/>
  </r>
  <r>
    <x v="4"/>
    <x v="3"/>
    <s v="HV1.4"/>
    <x v="1"/>
    <d v="2020-11-25T00:00:00"/>
    <x v="1"/>
    <n v="3997"/>
    <s v="rhizome"/>
    <s v="soil-persistent"/>
    <s v="NA"/>
    <m/>
    <n v="0"/>
    <s v="NA"/>
    <m/>
    <n v="4"/>
    <n v="0"/>
    <n v="0"/>
    <m/>
    <n v="4"/>
    <m/>
    <m/>
    <m/>
    <m/>
  </r>
  <r>
    <x v="4"/>
    <x v="3"/>
    <s v="HV1.4"/>
    <x v="1"/>
    <d v="2020-11-25T00:00:00"/>
    <x v="23"/>
    <n v="7138"/>
    <s v="rhizome"/>
    <s v="non-canopy"/>
    <s v="NA"/>
    <n v="9"/>
    <n v="0"/>
    <s v="NA"/>
    <m/>
    <s v="NA"/>
    <s v="NA"/>
    <s v="NA"/>
    <m/>
    <n v="9"/>
    <m/>
    <m/>
    <m/>
    <m/>
  </r>
  <r>
    <x v="4"/>
    <x v="3"/>
    <s v="HV1.4"/>
    <x v="1"/>
    <d v="2020-11-25T00:00:00"/>
    <x v="24"/>
    <n v="2561"/>
    <s v="none"/>
    <s v="soil-persistent"/>
    <s v="NA"/>
    <n v="8"/>
    <n v="0"/>
    <s v="NA"/>
    <n v="4"/>
    <s v="NA"/>
    <s v="NA"/>
    <s v="NA"/>
    <m/>
    <n v="8"/>
    <m/>
    <m/>
    <m/>
    <m/>
  </r>
  <r>
    <x v="4"/>
    <x v="3"/>
    <s v="HV1.4"/>
    <x v="1"/>
    <d v="2020-11-25T00:00:00"/>
    <x v="33"/>
    <n v="4604"/>
    <s v="tuber"/>
    <s v="transient"/>
    <s v="NA"/>
    <n v="3"/>
    <n v="0"/>
    <s v="NA"/>
    <n v="0"/>
    <n v="0"/>
    <n v="0"/>
    <n v="0"/>
    <m/>
    <n v="3"/>
    <m/>
    <m/>
    <m/>
    <m/>
  </r>
  <r>
    <x v="4"/>
    <x v="3"/>
    <s v="HV1.4"/>
    <x v="1"/>
    <d v="2020-11-25T00:00:00"/>
    <x v="9"/>
    <n v="8875"/>
    <s v="lignotuber"/>
    <s v="soil-persistent"/>
    <s v="NA"/>
    <n v="0"/>
    <n v="0"/>
    <s v="NA"/>
    <m/>
    <n v="3"/>
    <n v="0"/>
    <n v="0"/>
    <m/>
    <n v="3"/>
    <m/>
    <m/>
    <m/>
    <m/>
  </r>
  <r>
    <x v="4"/>
    <x v="3"/>
    <s v="HV1.4"/>
    <x v="1"/>
    <d v="2020-11-25T00:00:00"/>
    <x v="57"/>
    <n v="7664"/>
    <s v="basal"/>
    <s v="non-canopy"/>
    <s v="NA"/>
    <n v="1"/>
    <n v="0"/>
    <s v="NA"/>
    <n v="1"/>
    <n v="1"/>
    <n v="0"/>
    <n v="0"/>
    <m/>
    <n v="2"/>
    <m/>
    <m/>
    <m/>
    <m/>
  </r>
  <r>
    <x v="4"/>
    <x v="3"/>
    <s v="HV1.4"/>
    <x v="1"/>
    <d v="2020-11-25T00:00:00"/>
    <x v="46"/>
    <n v="2602"/>
    <s v="none"/>
    <s v="soil-persistent"/>
    <s v="NA"/>
    <n v="0"/>
    <n v="0"/>
    <s v="NA"/>
    <m/>
    <n v="3"/>
    <n v="0"/>
    <n v="0"/>
    <m/>
    <n v="3"/>
    <m/>
    <m/>
    <m/>
    <m/>
  </r>
  <r>
    <x v="4"/>
    <x v="3"/>
    <s v="HV1.4"/>
    <x v="1"/>
    <d v="2020-11-25T00:00:00"/>
    <x v="25"/>
    <n v="2654"/>
    <s v="none"/>
    <s v="soil-persistent"/>
    <s v="NA"/>
    <n v="0"/>
    <n v="0"/>
    <s v="NA"/>
    <m/>
    <n v="2"/>
    <n v="0"/>
    <n v="0"/>
    <m/>
    <n v="2"/>
    <m/>
    <m/>
    <m/>
    <m/>
  </r>
  <r>
    <x v="4"/>
    <x v="3"/>
    <s v="HV1.4"/>
    <x v="1"/>
    <d v="2020-11-25T00:00:00"/>
    <x v="44"/>
    <n v="5255"/>
    <s v="none"/>
    <s v="soil-persistent"/>
    <s v="NA"/>
    <n v="0"/>
    <n v="0"/>
    <s v="NA"/>
    <m/>
    <n v="1"/>
    <n v="0"/>
    <n v="0"/>
    <m/>
    <n v="1"/>
    <m/>
    <m/>
    <m/>
    <m/>
  </r>
  <r>
    <x v="4"/>
    <x v="3"/>
    <s v="HV1.4"/>
    <x v="1"/>
    <d v="2020-11-25T00:00:00"/>
    <x v="43"/>
    <n v="2302"/>
    <s v="rhizome"/>
    <s v="non-canopy"/>
    <s v="NA"/>
    <n v="0"/>
    <n v="0"/>
    <s v="NA"/>
    <m/>
    <n v="1"/>
    <n v="0"/>
    <n v="0"/>
    <m/>
    <n v="1"/>
    <m/>
    <m/>
    <m/>
    <m/>
  </r>
  <r>
    <x v="4"/>
    <x v="4"/>
    <s v="HV1.5"/>
    <x v="1"/>
    <d v="2020-11-25T00:00:00"/>
    <x v="1"/>
    <n v="3997"/>
    <s v="lignotuber"/>
    <s v="soil-persistent"/>
    <s v="NA"/>
    <n v="5"/>
    <n v="0"/>
    <s v="NA"/>
    <n v="0"/>
    <n v="2"/>
    <n v="0"/>
    <n v="0"/>
    <m/>
    <n v="7"/>
    <m/>
    <m/>
    <m/>
    <m/>
  </r>
  <r>
    <x v="4"/>
    <x v="4"/>
    <s v="HV1.5"/>
    <x v="1"/>
    <d v="2020-11-25T00:00:00"/>
    <x v="0"/>
    <n v="7766"/>
    <s v="lignotuber"/>
    <s v="canopy"/>
    <s v="NA"/>
    <n v="1"/>
    <n v="0"/>
    <s v="NA"/>
    <n v="0"/>
    <n v="0"/>
    <n v="0"/>
    <n v="0"/>
    <m/>
    <n v="1"/>
    <m/>
    <m/>
    <m/>
    <m/>
  </r>
  <r>
    <x v="4"/>
    <x v="4"/>
    <s v="HV1.5"/>
    <x v="1"/>
    <d v="2020-11-25T00:00:00"/>
    <x v="45"/>
    <n v="3300"/>
    <s v="tussock"/>
    <s v="non-canopy"/>
    <s v="NA"/>
    <n v="2"/>
    <n v="0"/>
    <s v="NA"/>
    <n v="0"/>
    <n v="0"/>
    <n v="0"/>
    <n v="0"/>
    <m/>
    <n v="2"/>
    <m/>
    <m/>
    <m/>
    <m/>
  </r>
  <r>
    <x v="4"/>
    <x v="4"/>
    <s v="HV1.5"/>
    <x v="1"/>
    <d v="2020-11-25T00:00:00"/>
    <x v="19"/>
    <n v="6325"/>
    <s v="tussock"/>
    <s v="non-canopy"/>
    <s v="NA"/>
    <n v="5"/>
    <n v="0"/>
    <s v="NA"/>
    <n v="2"/>
    <n v="0"/>
    <n v="0"/>
    <n v="0"/>
    <m/>
    <n v="5"/>
    <m/>
    <m/>
    <m/>
    <m/>
  </r>
  <r>
    <x v="4"/>
    <x v="4"/>
    <s v="HV1.5"/>
    <x v="1"/>
    <d v="2020-11-25T00:00:00"/>
    <x v="10"/>
    <n v="2469"/>
    <s v="rhizome"/>
    <s v="non-canopy"/>
    <s v="NA"/>
    <n v="8"/>
    <n v="0"/>
    <s v="NA"/>
    <n v="0"/>
    <n v="0"/>
    <n v="0"/>
    <n v="0"/>
    <m/>
    <n v="8"/>
    <m/>
    <m/>
    <m/>
    <m/>
  </r>
  <r>
    <x v="4"/>
    <x v="4"/>
    <s v="HV1.5"/>
    <x v="1"/>
    <d v="2020-11-25T00:00:00"/>
    <x v="20"/>
    <n v="2557"/>
    <s v="rhizome"/>
    <s v="transient"/>
    <s v="NA"/>
    <n v="88"/>
    <n v="0"/>
    <s v="NA"/>
    <n v="0"/>
    <n v="0"/>
    <n v="0"/>
    <n v="0"/>
    <m/>
    <n v="88"/>
    <m/>
    <m/>
    <m/>
    <m/>
  </r>
  <r>
    <x v="4"/>
    <x v="4"/>
    <s v="HV1.5"/>
    <x v="1"/>
    <d v="2020-11-25T00:00:00"/>
    <x v="29"/>
    <n v="10605"/>
    <s v="rhizome"/>
    <s v="non-canopy"/>
    <s v="NA"/>
    <n v="1"/>
    <n v="0"/>
    <s v="NA"/>
    <n v="0"/>
    <s v="NA"/>
    <s v="NA"/>
    <s v="NA"/>
    <m/>
    <n v="1"/>
    <m/>
    <m/>
    <m/>
    <m/>
  </r>
  <r>
    <x v="4"/>
    <x v="4"/>
    <s v="HV1.5"/>
    <x v="1"/>
    <d v="2020-11-25T00:00:00"/>
    <x v="17"/>
    <n v="5532"/>
    <s v="rhizome"/>
    <s v="non-canopy"/>
    <s v="NA"/>
    <n v="19"/>
    <n v="0"/>
    <s v="NA"/>
    <n v="0"/>
    <s v="NA"/>
    <s v="NA"/>
    <s v="NA"/>
    <m/>
    <n v="19"/>
    <m/>
    <m/>
    <m/>
    <m/>
  </r>
  <r>
    <x v="4"/>
    <x v="4"/>
    <s v="HV1.5"/>
    <x v="1"/>
    <d v="2020-11-25T00:00:00"/>
    <x v="46"/>
    <n v="2602"/>
    <s v="none"/>
    <s v="soil-persistent"/>
    <s v="NA"/>
    <n v="0"/>
    <n v="0"/>
    <s v="NA"/>
    <m/>
    <n v="1"/>
    <n v="0"/>
    <n v="0"/>
    <m/>
    <n v="1"/>
    <m/>
    <m/>
    <m/>
    <m/>
  </r>
  <r>
    <x v="4"/>
    <x v="4"/>
    <s v="HV1.5"/>
    <x v="1"/>
    <d v="2020-11-25T00:00:00"/>
    <x v="18"/>
    <n v="2445"/>
    <s v="tussock"/>
    <s v="non-canopy"/>
    <s v="NA"/>
    <n v="1"/>
    <n v="0"/>
    <s v="NA"/>
    <n v="0"/>
    <n v="0"/>
    <n v="0"/>
    <n v="0"/>
    <m/>
    <n v="1"/>
    <m/>
    <m/>
    <m/>
    <m/>
  </r>
  <r>
    <x v="4"/>
    <x v="4"/>
    <s v="HV1.5"/>
    <x v="1"/>
    <d v="2020-11-25T00:00:00"/>
    <x v="23"/>
    <n v="7138"/>
    <s v="rhizome"/>
    <s v="transient"/>
    <s v="NA"/>
    <n v="31"/>
    <n v="0"/>
    <s v="NA"/>
    <n v="0"/>
    <s v="NA"/>
    <s v="NA"/>
    <s v="NA"/>
    <m/>
    <n v="31"/>
    <m/>
    <m/>
    <m/>
    <m/>
  </r>
  <r>
    <x v="4"/>
    <x v="4"/>
    <s v="HV1.5"/>
    <x v="1"/>
    <d v="2020-11-25T00:00:00"/>
    <x v="33"/>
    <n v="4604"/>
    <s v="tuber"/>
    <s v="transient"/>
    <s v="NA"/>
    <n v="1"/>
    <n v="0"/>
    <s v="NA"/>
    <n v="0"/>
    <n v="0"/>
    <n v="0"/>
    <n v="0"/>
    <m/>
    <n v="1"/>
    <m/>
    <m/>
    <m/>
    <m/>
  </r>
  <r>
    <x v="4"/>
    <x v="4"/>
    <s v="HV1.5"/>
    <x v="1"/>
    <d v="2020-11-25T00:00:00"/>
    <x v="25"/>
    <n v="2654"/>
    <s v="none"/>
    <s v="soil-persistent"/>
    <s v="NA"/>
    <n v="0"/>
    <n v="0"/>
    <s v="NA"/>
    <m/>
    <n v="7"/>
    <n v="0"/>
    <n v="0"/>
    <m/>
    <n v="7"/>
    <m/>
    <m/>
    <m/>
    <m/>
  </r>
  <r>
    <x v="4"/>
    <x v="4"/>
    <s v="HV1.5"/>
    <x v="1"/>
    <d v="2020-11-25T00:00:00"/>
    <x v="9"/>
    <n v="8875"/>
    <s v="lignotuber"/>
    <s v="soil-persistent"/>
    <s v="NA"/>
    <n v="0"/>
    <n v="0"/>
    <s v="NA"/>
    <m/>
    <n v="1"/>
    <n v="0"/>
    <n v="0"/>
    <m/>
    <n v="1"/>
    <m/>
    <m/>
    <m/>
    <m/>
  </r>
  <r>
    <x v="4"/>
    <x v="4"/>
    <s v="HV1.5"/>
    <x v="1"/>
    <d v="2020-11-25T00:00:00"/>
    <x v="57"/>
    <n v="7664"/>
    <s v="basal"/>
    <s v="non-canopy"/>
    <s v="NA"/>
    <n v="2"/>
    <n v="0"/>
    <s v="NA"/>
    <n v="0"/>
    <n v="2"/>
    <n v="0"/>
    <n v="0"/>
    <m/>
    <n v="4"/>
    <m/>
    <m/>
    <m/>
    <m/>
  </r>
  <r>
    <x v="4"/>
    <x v="4"/>
    <s v="HV1.5"/>
    <x v="1"/>
    <d v="2020-11-25T00:00:00"/>
    <x v="43"/>
    <n v="2302"/>
    <s v="rhizome"/>
    <s v="non-canopy"/>
    <s v="NA"/>
    <n v="0"/>
    <n v="0"/>
    <s v="NA"/>
    <n v="0"/>
    <n v="1"/>
    <n v="0"/>
    <n v="0"/>
    <m/>
    <n v="1"/>
    <m/>
    <m/>
    <m/>
    <m/>
  </r>
  <r>
    <x v="4"/>
    <x v="5"/>
    <s v="HV1.6"/>
    <x v="1"/>
    <d v="2020-11-25T00:00:00"/>
    <x v="19"/>
    <n v="6325"/>
    <s v="tussock"/>
    <s v="non-canopy"/>
    <s v="NA"/>
    <n v="4"/>
    <n v="0"/>
    <s v="NA"/>
    <n v="1"/>
    <n v="0"/>
    <n v="0"/>
    <n v="0"/>
    <m/>
    <n v="4"/>
    <m/>
    <m/>
    <m/>
    <m/>
  </r>
  <r>
    <x v="4"/>
    <x v="5"/>
    <s v="HV1.6"/>
    <x v="1"/>
    <d v="2020-11-25T00:00:00"/>
    <x v="10"/>
    <n v="2469"/>
    <s v="rhizome"/>
    <s v="non-canopy"/>
    <s v="NA"/>
    <n v="2"/>
    <n v="0"/>
    <s v="NA"/>
    <n v="1"/>
    <n v="0"/>
    <n v="0"/>
    <n v="0"/>
    <m/>
    <n v="2"/>
    <m/>
    <m/>
    <m/>
    <m/>
  </r>
  <r>
    <x v="4"/>
    <x v="5"/>
    <s v="HV1.6"/>
    <x v="1"/>
    <d v="2020-11-25T00:00:00"/>
    <x v="20"/>
    <n v="2557"/>
    <s v="rhizome"/>
    <s v="transient"/>
    <s v="NA"/>
    <n v="21"/>
    <n v="0"/>
    <s v="NA"/>
    <n v="1"/>
    <n v="0"/>
    <n v="0"/>
    <n v="0"/>
    <m/>
    <n v="21"/>
    <m/>
    <m/>
    <m/>
    <m/>
  </r>
  <r>
    <x v="4"/>
    <x v="5"/>
    <s v="HV1.6"/>
    <x v="1"/>
    <d v="2020-11-25T00:00:00"/>
    <x v="1"/>
    <n v="3997"/>
    <s v="lignotuber"/>
    <s v="soil-persistent"/>
    <s v="NA"/>
    <n v="3"/>
    <n v="0"/>
    <s v="NA"/>
    <n v="0"/>
    <n v="3"/>
    <n v="0"/>
    <n v="0"/>
    <m/>
    <n v="6"/>
    <m/>
    <m/>
    <m/>
    <m/>
  </r>
  <r>
    <x v="4"/>
    <x v="5"/>
    <s v="HV1.6"/>
    <x v="1"/>
    <d v="2020-11-25T00:00:00"/>
    <x v="17"/>
    <n v="5532"/>
    <s v="rhizome"/>
    <s v="non-canopy"/>
    <s v="NA"/>
    <n v="16"/>
    <n v="0"/>
    <s v="NA"/>
    <n v="0"/>
    <s v="NA"/>
    <s v="NA"/>
    <s v="NA"/>
    <m/>
    <n v="16"/>
    <m/>
    <m/>
    <m/>
    <m/>
  </r>
  <r>
    <x v="4"/>
    <x v="5"/>
    <s v="HV1.6"/>
    <x v="1"/>
    <d v="2020-11-25T00:00:00"/>
    <x v="23"/>
    <n v="7138"/>
    <s v="rhizome"/>
    <s v="transient"/>
    <s v="NA"/>
    <n v="11"/>
    <n v="0"/>
    <s v="NA"/>
    <n v="0"/>
    <s v="NA"/>
    <s v="NA"/>
    <s v="NA"/>
    <m/>
    <n v="11"/>
    <m/>
    <m/>
    <m/>
    <m/>
  </r>
  <r>
    <x v="4"/>
    <x v="5"/>
    <s v="HV1.6"/>
    <x v="1"/>
    <d v="2020-11-25T00:00:00"/>
    <x v="26"/>
    <n v="3243"/>
    <s v="none"/>
    <s v="soil-persistent"/>
    <s v="NA"/>
    <n v="0"/>
    <n v="0"/>
    <s v="NA"/>
    <n v="0"/>
    <n v="43"/>
    <n v="0"/>
    <n v="0"/>
    <m/>
    <n v="43"/>
    <m/>
    <m/>
    <m/>
    <m/>
  </r>
  <r>
    <x v="4"/>
    <x v="5"/>
    <s v="HV1.6"/>
    <x v="1"/>
    <d v="2020-11-25T00:00:00"/>
    <x v="43"/>
    <n v="2302"/>
    <s v="rhizome"/>
    <s v="non-canopy"/>
    <s v="NA"/>
    <n v="0"/>
    <n v="0"/>
    <s v="NA"/>
    <n v="0"/>
    <n v="2"/>
    <n v="0"/>
    <n v="0"/>
    <m/>
    <n v="2"/>
    <m/>
    <m/>
    <m/>
    <m/>
  </r>
  <r>
    <x v="4"/>
    <x v="5"/>
    <s v="HV1.6"/>
    <x v="1"/>
    <d v="2020-11-25T00:00:00"/>
    <x v="57"/>
    <n v="7664"/>
    <s v="basal"/>
    <s v="non-canopy"/>
    <s v="NA"/>
    <n v="0"/>
    <n v="0"/>
    <s v="NA"/>
    <n v="0"/>
    <n v="2"/>
    <n v="0"/>
    <n v="0"/>
    <m/>
    <n v="2"/>
    <m/>
    <m/>
    <m/>
    <m/>
  </r>
  <r>
    <x v="4"/>
    <x v="5"/>
    <s v="HV1.6"/>
    <x v="1"/>
    <d v="2020-11-25T00:00:00"/>
    <x v="45"/>
    <n v="3300"/>
    <s v="basal"/>
    <s v="non-canopy"/>
    <s v="NA"/>
    <n v="0"/>
    <n v="0"/>
    <s v="NA"/>
    <n v="0"/>
    <n v="1"/>
    <n v="0"/>
    <n v="0"/>
    <m/>
    <n v="1"/>
    <m/>
    <m/>
    <m/>
    <m/>
  </r>
  <r>
    <x v="4"/>
    <x v="6"/>
    <s v="HV1.7"/>
    <x v="1"/>
    <d v="2020-11-25T00:00:00"/>
    <x v="1"/>
    <n v="3997"/>
    <s v="lignotuber"/>
    <s v="soil-persistent"/>
    <s v="NA"/>
    <n v="2"/>
    <n v="0"/>
    <s v="NA"/>
    <n v="0"/>
    <n v="3"/>
    <n v="0"/>
    <n v="0"/>
    <m/>
    <n v="5"/>
    <m/>
    <m/>
    <m/>
    <m/>
  </r>
  <r>
    <x v="4"/>
    <x v="6"/>
    <s v="HV1.7"/>
    <x v="1"/>
    <d v="2020-11-25T00:00:00"/>
    <x v="22"/>
    <n v="2516"/>
    <s v="tussock"/>
    <s v="non-canopy"/>
    <s v="NA"/>
    <n v="5"/>
    <n v="0"/>
    <s v="NA"/>
    <n v="0"/>
    <s v="NA"/>
    <s v="NA"/>
    <s v="NA"/>
    <m/>
    <n v="5"/>
    <m/>
    <m/>
    <m/>
    <m/>
  </r>
  <r>
    <x v="4"/>
    <x v="6"/>
    <s v="HV1.7"/>
    <x v="1"/>
    <d v="2020-11-25T00:00:00"/>
    <x v="20"/>
    <n v="2557"/>
    <s v="rhizome"/>
    <s v="transient"/>
    <s v="NA"/>
    <n v="25"/>
    <n v="0"/>
    <s v="NA"/>
    <n v="4"/>
    <n v="0"/>
    <n v="0"/>
    <n v="0"/>
    <m/>
    <n v="25"/>
    <m/>
    <m/>
    <m/>
    <m/>
  </r>
  <r>
    <x v="4"/>
    <x v="6"/>
    <s v="HV1.7"/>
    <x v="1"/>
    <d v="2020-11-25T00:00:00"/>
    <x v="26"/>
    <n v="3243"/>
    <s v="none"/>
    <s v="soil-persistent"/>
    <s v="NA"/>
    <n v="0"/>
    <n v="0"/>
    <s v="NA"/>
    <n v="0"/>
    <n v="110"/>
    <n v="0"/>
    <n v="8"/>
    <m/>
    <n v="110"/>
    <m/>
    <m/>
    <m/>
    <m/>
  </r>
  <r>
    <x v="4"/>
    <x v="6"/>
    <s v="HV1.7"/>
    <x v="1"/>
    <d v="2020-11-25T00:00:00"/>
    <x v="17"/>
    <n v="5532"/>
    <s v="rhizome"/>
    <s v="non-canopy"/>
    <s v="NA"/>
    <n v="5"/>
    <n v="0"/>
    <s v="NA"/>
    <n v="0"/>
    <s v="NA"/>
    <s v="NA"/>
    <s v="NA"/>
    <m/>
    <n v="5"/>
    <m/>
    <m/>
    <m/>
    <m/>
  </r>
  <r>
    <x v="4"/>
    <x v="6"/>
    <s v="HV1.7"/>
    <x v="1"/>
    <d v="2020-11-25T00:00:00"/>
    <x v="9"/>
    <n v="8875"/>
    <s v="lignotuber"/>
    <s v="soil-persistent"/>
    <s v="NA"/>
    <n v="1"/>
    <n v="0"/>
    <s v="NA"/>
    <n v="0"/>
    <n v="20"/>
    <n v="0"/>
    <n v="0"/>
    <m/>
    <n v="21"/>
    <m/>
    <m/>
    <m/>
    <m/>
  </r>
  <r>
    <x v="4"/>
    <x v="6"/>
    <s v="HV1.7"/>
    <x v="1"/>
    <d v="2020-11-25T00:00:00"/>
    <x v="24"/>
    <n v="2561"/>
    <s v="tuber"/>
    <s v="transient"/>
    <s v="NA"/>
    <n v="21"/>
    <n v="0"/>
    <s v="NA"/>
    <n v="0"/>
    <s v="NA"/>
    <s v="NA"/>
    <s v="NA"/>
    <m/>
    <n v="21"/>
    <m/>
    <m/>
    <m/>
    <m/>
  </r>
  <r>
    <x v="4"/>
    <x v="6"/>
    <s v="HV1.7"/>
    <x v="1"/>
    <d v="2020-11-25T00:00:00"/>
    <x v="36"/>
    <n v="6182"/>
    <s v="none"/>
    <s v="soil-persistent"/>
    <s v="NA"/>
    <n v="0"/>
    <n v="0"/>
    <s v="NA"/>
    <n v="0"/>
    <n v="4"/>
    <n v="0"/>
    <n v="0"/>
    <m/>
    <n v="4"/>
    <m/>
    <m/>
    <m/>
    <m/>
  </r>
  <r>
    <x v="4"/>
    <x v="6"/>
    <s v="HV1.7"/>
    <x v="1"/>
    <d v="2020-11-25T00:00:00"/>
    <x v="25"/>
    <n v="2654"/>
    <s v="none"/>
    <s v="soil-persistent"/>
    <s v="NA"/>
    <n v="0"/>
    <n v="0"/>
    <s v="NA"/>
    <n v="0"/>
    <n v="2"/>
    <n v="0"/>
    <n v="0"/>
    <m/>
    <n v="2"/>
    <m/>
    <m/>
    <m/>
    <m/>
  </r>
  <r>
    <x v="4"/>
    <x v="6"/>
    <s v="HV1.7"/>
    <x v="1"/>
    <d v="2020-11-25T00:00:00"/>
    <x v="45"/>
    <n v="3300"/>
    <s v="basal"/>
    <s v="non-canopy"/>
    <s v="NA"/>
    <n v="1"/>
    <n v="0"/>
    <s v="NA"/>
    <n v="0"/>
    <n v="0"/>
    <n v="0"/>
    <n v="0"/>
    <m/>
    <n v="1"/>
    <m/>
    <m/>
    <m/>
    <m/>
  </r>
  <r>
    <x v="4"/>
    <x v="6"/>
    <s v="HV1.7"/>
    <x v="1"/>
    <d v="2020-11-25T00:00:00"/>
    <x v="52"/>
    <n v="2451"/>
    <s v="none"/>
    <s v="non-canopy"/>
    <s v="NA"/>
    <n v="0"/>
    <n v="0"/>
    <s v="NA"/>
    <n v="0"/>
    <n v="4"/>
    <n v="0"/>
    <n v="4"/>
    <m/>
    <n v="4"/>
    <m/>
    <m/>
    <m/>
    <m/>
  </r>
  <r>
    <x v="4"/>
    <x v="6"/>
    <s v="HV1.7"/>
    <x v="1"/>
    <d v="2020-11-25T00:00:00"/>
    <x v="56"/>
    <n v="5043"/>
    <s v="tussock"/>
    <s v="non-canopy"/>
    <s v="NA"/>
    <n v="0"/>
    <n v="0"/>
    <s v="NA"/>
    <n v="0"/>
    <n v="2"/>
    <n v="0"/>
    <n v="0"/>
    <m/>
    <n v="2"/>
    <m/>
    <m/>
    <m/>
    <m/>
  </r>
  <r>
    <x v="4"/>
    <x v="6"/>
    <s v="HV1.7"/>
    <x v="1"/>
    <d v="2020-11-25T00:00:00"/>
    <x v="39"/>
    <n v="3507"/>
    <s v="tuber"/>
    <s v="non-canopy"/>
    <s v="NA"/>
    <n v="9"/>
    <n v="0"/>
    <s v="NA"/>
    <n v="9"/>
    <s v="NA"/>
    <s v="NA"/>
    <s v="NA"/>
    <m/>
    <n v="9"/>
    <m/>
    <m/>
    <m/>
    <m/>
  </r>
  <r>
    <x v="4"/>
    <x v="6"/>
    <s v="HV1.7"/>
    <x v="1"/>
    <d v="2020-11-25T00:00:00"/>
    <x v="29"/>
    <n v="10605"/>
    <s v="rhizome"/>
    <s v="non-canopy"/>
    <s v="NA"/>
    <n v="2"/>
    <n v="0"/>
    <s v="NA"/>
    <n v="0"/>
    <s v="NA"/>
    <s v="NA"/>
    <s v="NA"/>
    <m/>
    <n v="2"/>
    <m/>
    <m/>
    <m/>
    <m/>
  </r>
  <r>
    <x v="4"/>
    <x v="6"/>
    <s v="HV1.7"/>
    <x v="1"/>
    <d v="2020-11-25T00:00:00"/>
    <x v="10"/>
    <n v="2469"/>
    <s v="rhizome"/>
    <s v="non-canopy"/>
    <s v="NA"/>
    <n v="0"/>
    <n v="0"/>
    <s v="NA"/>
    <n v="0"/>
    <n v="1"/>
    <n v="0"/>
    <n v="0"/>
    <m/>
    <n v="1"/>
    <m/>
    <m/>
    <m/>
    <m/>
  </r>
  <r>
    <x v="4"/>
    <x v="7"/>
    <s v="HV1.8"/>
    <x v="1"/>
    <d v="2020-11-25T00:00:00"/>
    <x v="18"/>
    <n v="2445"/>
    <s v="tussock"/>
    <s v="non-canopy"/>
    <s v="NA"/>
    <n v="1"/>
    <n v="0"/>
    <s v="NA"/>
    <n v="0"/>
    <n v="0"/>
    <n v="0"/>
    <n v="0"/>
    <m/>
    <n v="1"/>
    <m/>
    <m/>
    <m/>
    <m/>
  </r>
  <r>
    <x v="4"/>
    <x v="7"/>
    <s v="HV1.8"/>
    <x v="1"/>
    <d v="2020-11-25T00:00:00"/>
    <x v="22"/>
    <n v="2516"/>
    <s v="tussock"/>
    <s v="non-canopy"/>
    <s v="NA"/>
    <n v="18"/>
    <n v="0"/>
    <s v="NA"/>
    <n v="0"/>
    <s v="NA"/>
    <s v="NA"/>
    <s v="NA"/>
    <m/>
    <n v="18"/>
    <m/>
    <m/>
    <m/>
    <m/>
  </r>
  <r>
    <x v="4"/>
    <x v="7"/>
    <s v="HV1.8"/>
    <x v="1"/>
    <d v="2020-11-25T00:00:00"/>
    <x v="26"/>
    <n v="3243"/>
    <s v="none"/>
    <s v="soil-persistent"/>
    <s v="NA"/>
    <n v="0"/>
    <n v="0"/>
    <s v="NA"/>
    <n v="0"/>
    <n v="105"/>
    <n v="0"/>
    <n v="18"/>
    <m/>
    <n v="105"/>
    <m/>
    <m/>
    <m/>
    <m/>
  </r>
  <r>
    <x v="4"/>
    <x v="7"/>
    <s v="HV1.8"/>
    <x v="1"/>
    <d v="2020-11-25T00:00:00"/>
    <x v="1"/>
    <n v="3997"/>
    <s v="lignotuber"/>
    <s v="soil-persistent"/>
    <s v="NA"/>
    <n v="7"/>
    <n v="0"/>
    <s v="NA"/>
    <n v="0"/>
    <n v="3"/>
    <n v="0"/>
    <n v="0"/>
    <m/>
    <n v="10"/>
    <m/>
    <m/>
    <m/>
    <m/>
  </r>
  <r>
    <x v="4"/>
    <x v="7"/>
    <s v="HV1.8"/>
    <x v="1"/>
    <d v="2020-11-25T00:00:00"/>
    <x v="0"/>
    <n v="7766"/>
    <s v="lignotuber"/>
    <s v="canopy"/>
    <s v="NA"/>
    <n v="1"/>
    <n v="0"/>
    <s v="NA"/>
    <n v="0"/>
    <n v="3"/>
    <n v="0"/>
    <n v="0"/>
    <m/>
    <n v="4"/>
    <m/>
    <m/>
    <m/>
    <m/>
  </r>
  <r>
    <x v="4"/>
    <x v="7"/>
    <s v="HV1.8"/>
    <x v="1"/>
    <d v="2020-11-25T00:00:00"/>
    <x v="36"/>
    <n v="6182"/>
    <s v="none"/>
    <s v="soil-persistent"/>
    <s v="NA"/>
    <n v="1"/>
    <n v="0"/>
    <s v="NA"/>
    <n v="0"/>
    <n v="0"/>
    <n v="0"/>
    <n v="0"/>
    <m/>
    <n v="1"/>
    <m/>
    <m/>
    <m/>
    <m/>
  </r>
  <r>
    <x v="4"/>
    <x v="7"/>
    <s v="HV1.8"/>
    <x v="1"/>
    <d v="2020-11-25T00:00:00"/>
    <x v="9"/>
    <n v="8875"/>
    <s v="lignotuber"/>
    <s v="soil-persistent"/>
    <s v="NA"/>
    <n v="0"/>
    <n v="0"/>
    <s v="NA"/>
    <n v="0"/>
    <n v="1"/>
    <n v="0"/>
    <n v="0"/>
    <m/>
    <n v="1"/>
    <m/>
    <m/>
    <m/>
    <m/>
  </r>
  <r>
    <x v="4"/>
    <x v="7"/>
    <s v="HV1.8"/>
    <x v="1"/>
    <d v="2020-11-25T00:00:00"/>
    <x v="44"/>
    <n v="5255"/>
    <s v="none"/>
    <s v="soil-persistent"/>
    <s v="NA"/>
    <n v="0"/>
    <n v="0"/>
    <s v="NA"/>
    <m/>
    <n v="3"/>
    <n v="0"/>
    <n v="0"/>
    <m/>
    <n v="3"/>
    <m/>
    <m/>
    <m/>
    <m/>
  </r>
  <r>
    <x v="4"/>
    <x v="7"/>
    <s v="HV1.8"/>
    <x v="1"/>
    <d v="2020-11-25T00:00:00"/>
    <x v="45"/>
    <n v="3300"/>
    <s v="basal"/>
    <s v="non-canopy"/>
    <s v="NA"/>
    <n v="1"/>
    <n v="0"/>
    <s v="NA"/>
    <n v="0"/>
    <n v="5"/>
    <n v="0"/>
    <n v="0"/>
    <m/>
    <n v="6"/>
    <m/>
    <m/>
    <m/>
    <m/>
  </r>
  <r>
    <x v="4"/>
    <x v="7"/>
    <s v="HV1.8"/>
    <x v="1"/>
    <d v="2020-11-25T00:00:00"/>
    <x v="20"/>
    <n v="2557"/>
    <s v="rhizome"/>
    <s v="transient"/>
    <s v="NA"/>
    <n v="37"/>
    <n v="0"/>
    <s v="NA"/>
    <n v="0"/>
    <n v="0"/>
    <n v="0"/>
    <n v="0"/>
    <m/>
    <n v="37"/>
    <m/>
    <m/>
    <m/>
    <m/>
  </r>
  <r>
    <x v="4"/>
    <x v="7"/>
    <s v="HV1.8"/>
    <x v="1"/>
    <d v="2020-11-25T00:00:00"/>
    <x v="24"/>
    <n v="2561"/>
    <s v="tuber"/>
    <s v="transient"/>
    <s v="NA"/>
    <n v="32"/>
    <n v="0"/>
    <s v="NA"/>
    <n v="16"/>
    <s v="NA"/>
    <s v="NA"/>
    <s v="NA"/>
    <m/>
    <n v="32"/>
    <m/>
    <m/>
    <m/>
    <m/>
  </r>
  <r>
    <x v="4"/>
    <x v="7"/>
    <s v="HV1.8"/>
    <x v="1"/>
    <d v="2020-11-25T00:00:00"/>
    <x v="56"/>
    <n v="5043"/>
    <s v="tussock"/>
    <s v="non-canopy"/>
    <s v="NA"/>
    <n v="0"/>
    <n v="0"/>
    <s v="NA"/>
    <n v="0"/>
    <n v="2"/>
    <n v="0"/>
    <n v="0"/>
    <m/>
    <n v="2"/>
    <m/>
    <m/>
    <m/>
    <m/>
  </r>
  <r>
    <x v="4"/>
    <x v="7"/>
    <s v="HV1.8"/>
    <x v="1"/>
    <d v="2020-11-25T00:00:00"/>
    <x v="8"/>
    <n v="7993"/>
    <s v="tussock"/>
    <s v="non-canopy"/>
    <s v="NA"/>
    <n v="1"/>
    <n v="0"/>
    <s v="NA"/>
    <n v="0"/>
    <s v="NA"/>
    <s v="NA"/>
    <s v="NA"/>
    <m/>
    <n v="1"/>
    <m/>
    <m/>
    <m/>
    <m/>
  </r>
  <r>
    <x v="4"/>
    <x v="7"/>
    <s v="HV1.8"/>
    <x v="1"/>
    <d v="2020-11-25T00:00:00"/>
    <x v="16"/>
    <n v="2603"/>
    <s v="basal"/>
    <s v="soil-persistent"/>
    <s v="NA"/>
    <n v="0"/>
    <n v="0"/>
    <s v="NA"/>
    <n v="0"/>
    <n v="6"/>
    <n v="0"/>
    <n v="0"/>
    <m/>
    <n v="6"/>
    <m/>
    <m/>
    <m/>
    <m/>
  </r>
  <r>
    <x v="4"/>
    <x v="7"/>
    <s v="HV1.8"/>
    <x v="1"/>
    <d v="2020-11-25T00:00:00"/>
    <x v="10"/>
    <n v="2469"/>
    <s v="rhizome"/>
    <s v="non-canopy"/>
    <s v="NA"/>
    <n v="0"/>
    <n v="0"/>
    <s v="NA"/>
    <n v="0"/>
    <n v="1"/>
    <n v="0"/>
    <n v="0"/>
    <m/>
    <n v="1"/>
    <m/>
    <m/>
    <m/>
    <m/>
  </r>
  <r>
    <x v="4"/>
    <x v="8"/>
    <s v="HV1.9"/>
    <x v="1"/>
    <d v="2020-11-25T00:00:00"/>
    <x v="0"/>
    <n v="7766"/>
    <s v="lignotuber"/>
    <s v="canopy"/>
    <s v="NA"/>
    <n v="3"/>
    <n v="0"/>
    <s v="NA"/>
    <n v="0"/>
    <n v="0"/>
    <n v="0"/>
    <n v="0"/>
    <m/>
    <n v="3"/>
    <m/>
    <m/>
    <m/>
    <m/>
  </r>
  <r>
    <x v="4"/>
    <x v="8"/>
    <s v="HV1.9"/>
    <x v="1"/>
    <d v="2020-11-25T00:00:00"/>
    <x v="18"/>
    <n v="2445"/>
    <s v="tussock"/>
    <s v="non-canopy"/>
    <s v="NA"/>
    <n v="3"/>
    <n v="0"/>
    <s v="NA"/>
    <n v="0"/>
    <n v="0"/>
    <n v="0"/>
    <n v="0"/>
    <m/>
    <n v="3"/>
    <m/>
    <m/>
    <m/>
    <m/>
  </r>
  <r>
    <x v="4"/>
    <x v="8"/>
    <s v="HV1.9"/>
    <x v="1"/>
    <d v="2020-11-25T00:00:00"/>
    <x v="19"/>
    <n v="6325"/>
    <s v="tussock"/>
    <s v="non-canopy"/>
    <s v="NA"/>
    <n v="3"/>
    <n v="0"/>
    <s v="NA"/>
    <n v="3"/>
    <n v="0"/>
    <n v="0"/>
    <n v="0"/>
    <m/>
    <n v="3"/>
    <m/>
    <m/>
    <m/>
    <m/>
  </r>
  <r>
    <x v="4"/>
    <x v="8"/>
    <s v="HV1.9"/>
    <x v="1"/>
    <d v="2020-11-25T00:00:00"/>
    <x v="20"/>
    <n v="2557"/>
    <s v="rhizome"/>
    <s v="transient"/>
    <s v="NA"/>
    <n v="54"/>
    <n v="0"/>
    <s v="NA"/>
    <n v="1"/>
    <n v="0"/>
    <n v="0"/>
    <n v="0"/>
    <m/>
    <n v="54"/>
    <m/>
    <m/>
    <m/>
    <m/>
  </r>
  <r>
    <x v="4"/>
    <x v="8"/>
    <s v="HV1.9"/>
    <x v="1"/>
    <d v="2020-11-25T00:00:00"/>
    <x v="21"/>
    <n v="1377"/>
    <s v="tuber"/>
    <s v="non-canopy"/>
    <s v="NA"/>
    <n v="1"/>
    <n v="0"/>
    <s v="NA"/>
    <n v="1"/>
    <n v="1"/>
    <n v="0"/>
    <n v="0"/>
    <m/>
    <n v="2"/>
    <m/>
    <m/>
    <m/>
    <m/>
  </r>
  <r>
    <x v="4"/>
    <x v="8"/>
    <s v="HV1.9"/>
    <x v="1"/>
    <d v="2020-11-25T00:00:00"/>
    <x v="1"/>
    <n v="3997"/>
    <s v="lignotuber"/>
    <s v="soil-persistent"/>
    <s v="NA"/>
    <n v="10"/>
    <n v="0"/>
    <s v="NA"/>
    <n v="0"/>
    <n v="0"/>
    <n v="0"/>
    <n v="0"/>
    <m/>
    <n v="10"/>
    <m/>
    <m/>
    <m/>
    <m/>
  </r>
  <r>
    <x v="4"/>
    <x v="8"/>
    <s v="HV1.9"/>
    <x v="1"/>
    <d v="2020-11-25T00:00:00"/>
    <x v="17"/>
    <n v="5532"/>
    <s v="rhizome"/>
    <s v="non-canopy"/>
    <s v="NA"/>
    <n v="11"/>
    <n v="0"/>
    <s v="NA"/>
    <n v="0"/>
    <s v="NA"/>
    <s v="NA"/>
    <s v="NA"/>
    <m/>
    <n v="11"/>
    <m/>
    <m/>
    <m/>
    <m/>
  </r>
  <r>
    <x v="4"/>
    <x v="8"/>
    <s v="HV1.9"/>
    <x v="1"/>
    <d v="2020-11-25T00:00:00"/>
    <x v="22"/>
    <n v="2516"/>
    <s v="tussock"/>
    <s v="non-canopy"/>
    <s v="NA"/>
    <n v="2"/>
    <n v="0"/>
    <s v="NA"/>
    <n v="0"/>
    <s v="NA"/>
    <s v="NA"/>
    <s v="NA"/>
    <m/>
    <n v="2"/>
    <m/>
    <m/>
    <m/>
    <m/>
  </r>
  <r>
    <x v="4"/>
    <x v="8"/>
    <s v="HV1.9"/>
    <x v="1"/>
    <d v="2020-11-25T00:00:00"/>
    <x v="29"/>
    <n v="10605"/>
    <s v="rhizome"/>
    <s v="non-canopy"/>
    <s v="NA"/>
    <n v="3"/>
    <n v="0"/>
    <s v="NA"/>
    <n v="0"/>
    <s v="NA"/>
    <s v="NA"/>
    <s v="NA"/>
    <m/>
    <n v="3"/>
    <m/>
    <m/>
    <m/>
    <m/>
  </r>
  <r>
    <x v="4"/>
    <x v="8"/>
    <s v="HV1.9"/>
    <x v="1"/>
    <d v="2020-11-25T00:00:00"/>
    <x v="45"/>
    <n v="3300"/>
    <s v="basal"/>
    <s v="non-canopy"/>
    <s v="NA"/>
    <n v="1"/>
    <n v="0"/>
    <s v="NA"/>
    <n v="0"/>
    <n v="0"/>
    <n v="0"/>
    <n v="0"/>
    <m/>
    <n v="1"/>
    <m/>
    <m/>
    <m/>
    <m/>
  </r>
  <r>
    <x v="4"/>
    <x v="8"/>
    <s v="HV1.9"/>
    <x v="1"/>
    <d v="2020-11-25T00:00:00"/>
    <x v="44"/>
    <n v="5255"/>
    <s v="basal"/>
    <s v="soil-persistent"/>
    <s v="NA"/>
    <n v="1"/>
    <n v="0"/>
    <s v="NA"/>
    <n v="0"/>
    <n v="0"/>
    <n v="0"/>
    <n v="0"/>
    <m/>
    <n v="1"/>
    <m/>
    <m/>
    <m/>
    <m/>
  </r>
  <r>
    <x v="4"/>
    <x v="8"/>
    <s v="HV1.9"/>
    <x v="1"/>
    <d v="2020-11-25T00:00:00"/>
    <x v="56"/>
    <n v="5043"/>
    <s v="tussock"/>
    <s v="non-canopy"/>
    <s v="NA"/>
    <n v="0"/>
    <n v="0"/>
    <s v="NA"/>
    <n v="0"/>
    <n v="1"/>
    <n v="0"/>
    <n v="0"/>
    <m/>
    <n v="1"/>
    <m/>
    <m/>
    <m/>
    <m/>
  </r>
  <r>
    <x v="4"/>
    <x v="8"/>
    <s v="HV1.9"/>
    <x v="1"/>
    <d v="2020-11-25T00:00:00"/>
    <x v="26"/>
    <n v="3243"/>
    <s v="none"/>
    <s v="soil-persistent"/>
    <s v="NA"/>
    <n v="0"/>
    <n v="0"/>
    <s v="NA"/>
    <m/>
    <n v="65"/>
    <n v="0"/>
    <n v="0"/>
    <m/>
    <n v="65"/>
    <m/>
    <m/>
    <m/>
    <m/>
  </r>
  <r>
    <x v="4"/>
    <x v="8"/>
    <s v="HV1.9"/>
    <x v="1"/>
    <d v="2020-11-25T00:00:00"/>
    <x v="16"/>
    <n v="2603"/>
    <s v="basal"/>
    <s v="soil-persistent"/>
    <s v="NA"/>
    <n v="1"/>
    <n v="0"/>
    <s v="NA"/>
    <n v="0"/>
    <m/>
    <n v="0"/>
    <m/>
    <m/>
    <n v="1"/>
    <m/>
    <m/>
    <m/>
    <m/>
  </r>
  <r>
    <x v="4"/>
    <x v="8"/>
    <s v="HV1.9"/>
    <x v="1"/>
    <d v="2020-11-25T00:00:00"/>
    <x v="12"/>
    <n v="2501"/>
    <s v="basal"/>
    <s v="non-canopy"/>
    <s v="NA"/>
    <n v="0"/>
    <n v="0"/>
    <s v="NA"/>
    <n v="0"/>
    <n v="11"/>
    <n v="0"/>
    <n v="0"/>
    <m/>
    <n v="11"/>
    <m/>
    <m/>
    <m/>
    <m/>
  </r>
  <r>
    <x v="4"/>
    <x v="8"/>
    <s v="HV1.9"/>
    <x v="1"/>
    <d v="2020-11-25T00:00:00"/>
    <x v="36"/>
    <n v="6182"/>
    <s v="none"/>
    <s v="soil-persistent"/>
    <s v="NA"/>
    <n v="0"/>
    <n v="0"/>
    <s v="NA"/>
    <m/>
    <n v="1"/>
    <n v="0"/>
    <n v="0"/>
    <m/>
    <n v="1"/>
    <m/>
    <m/>
    <m/>
    <m/>
  </r>
  <r>
    <x v="4"/>
    <x v="9"/>
    <s v="HV1.10"/>
    <x v="1"/>
    <d v="2020-11-25T00:00:00"/>
    <x v="45"/>
    <n v="3300"/>
    <s v="basal"/>
    <s v="non-canopy"/>
    <s v="NA"/>
    <n v="2"/>
    <n v="0"/>
    <s v="NA"/>
    <n v="1"/>
    <n v="2"/>
    <n v="0"/>
    <n v="0"/>
    <m/>
    <n v="4"/>
    <m/>
    <m/>
    <m/>
    <m/>
  </r>
  <r>
    <x v="4"/>
    <x v="9"/>
    <s v="HV1.10"/>
    <x v="1"/>
    <d v="2020-11-25T00:00:00"/>
    <x v="18"/>
    <n v="2445"/>
    <s v="tussock"/>
    <s v="non-canopy"/>
    <s v="NA"/>
    <n v="1"/>
    <n v="0"/>
    <n v="1"/>
    <n v="0"/>
    <n v="0"/>
    <n v="0"/>
    <n v="0"/>
    <m/>
    <n v="1"/>
    <m/>
    <m/>
    <m/>
    <m/>
  </r>
  <r>
    <x v="4"/>
    <x v="9"/>
    <s v="HV1.10"/>
    <x v="1"/>
    <d v="2020-11-25T00:00:00"/>
    <x v="19"/>
    <n v="6325"/>
    <s v="tussock"/>
    <s v="non-canopy"/>
    <s v="NA"/>
    <n v="1"/>
    <n v="0"/>
    <s v="NA"/>
    <n v="1"/>
    <n v="0"/>
    <n v="0"/>
    <n v="0"/>
    <m/>
    <n v="1"/>
    <m/>
    <m/>
    <m/>
    <m/>
  </r>
  <r>
    <x v="4"/>
    <x v="9"/>
    <s v="HV1.10"/>
    <x v="1"/>
    <d v="2020-11-25T00:00:00"/>
    <x v="1"/>
    <n v="3997"/>
    <s v="lignotuber"/>
    <s v="soil-persistent"/>
    <s v="NA"/>
    <n v="1"/>
    <n v="0"/>
    <s v="NA"/>
    <n v="0"/>
    <n v="0"/>
    <n v="0"/>
    <n v="0"/>
    <m/>
    <n v="1"/>
    <m/>
    <m/>
    <m/>
    <m/>
  </r>
  <r>
    <x v="4"/>
    <x v="9"/>
    <s v="HV1.10"/>
    <x v="1"/>
    <d v="2020-11-25T00:00:00"/>
    <x v="0"/>
    <n v="7766"/>
    <s v="lignotuber"/>
    <s v="canopy"/>
    <s v="NA"/>
    <n v="1"/>
    <n v="0"/>
    <s v="NA"/>
    <n v="0"/>
    <n v="0"/>
    <n v="0"/>
    <n v="0"/>
    <m/>
    <n v="1"/>
    <m/>
    <m/>
    <m/>
    <m/>
  </r>
  <r>
    <x v="4"/>
    <x v="9"/>
    <s v="HV1.10"/>
    <x v="1"/>
    <d v="2020-11-25T00:00:00"/>
    <x v="44"/>
    <n v="5255"/>
    <s v="basal"/>
    <s v="soil-persistent"/>
    <s v="NA"/>
    <n v="1"/>
    <n v="0"/>
    <s v="NA"/>
    <n v="0"/>
    <n v="0"/>
    <n v="0"/>
    <n v="0"/>
    <m/>
    <n v="1"/>
    <m/>
    <m/>
    <m/>
    <m/>
  </r>
  <r>
    <x v="4"/>
    <x v="9"/>
    <s v="HV1.10"/>
    <x v="1"/>
    <d v="2020-11-25T00:00:00"/>
    <x v="20"/>
    <n v="2557"/>
    <s v="rhizome"/>
    <s v="transient"/>
    <s v="NA"/>
    <n v="23"/>
    <n v="0"/>
    <s v="NA"/>
    <n v="2"/>
    <n v="0"/>
    <n v="0"/>
    <n v="0"/>
    <m/>
    <n v="23"/>
    <m/>
    <m/>
    <m/>
    <m/>
  </r>
  <r>
    <x v="4"/>
    <x v="9"/>
    <s v="HV1.10"/>
    <x v="1"/>
    <d v="2020-11-25T00:00:00"/>
    <x v="16"/>
    <n v="2603"/>
    <s v="basal"/>
    <s v="soil-persistent"/>
    <s v="NA"/>
    <n v="1"/>
    <n v="0"/>
    <s v="NA"/>
    <n v="0"/>
    <n v="0"/>
    <n v="0"/>
    <n v="0"/>
    <m/>
    <n v="1"/>
    <m/>
    <m/>
    <m/>
    <m/>
  </r>
  <r>
    <x v="4"/>
    <x v="9"/>
    <s v="HV1.10"/>
    <x v="1"/>
    <d v="2020-11-25T00:00:00"/>
    <x v="33"/>
    <n v="4604"/>
    <s v="tuber"/>
    <s v="transient"/>
    <s v="NA"/>
    <n v="5"/>
    <n v="0"/>
    <s v="NA"/>
    <n v="2"/>
    <n v="0"/>
    <n v="0"/>
    <n v="0"/>
    <m/>
    <n v="5"/>
    <m/>
    <m/>
    <m/>
    <m/>
  </r>
  <r>
    <x v="4"/>
    <x v="9"/>
    <s v="HV1.10"/>
    <x v="1"/>
    <d v="2020-11-25T00:00:00"/>
    <x v="26"/>
    <n v="3243"/>
    <s v="none"/>
    <s v="soil-persistent"/>
    <s v="NA"/>
    <n v="0"/>
    <n v="0"/>
    <s v="NA"/>
    <m/>
    <n v="1"/>
    <n v="0"/>
    <n v="0"/>
    <m/>
    <n v="1"/>
    <m/>
    <m/>
    <m/>
    <m/>
  </r>
  <r>
    <x v="4"/>
    <x v="9"/>
    <s v="HV1.10"/>
    <x v="1"/>
    <d v="2020-11-25T00:00:00"/>
    <x v="12"/>
    <n v="2501"/>
    <s v="tussock"/>
    <s v="non-canopy"/>
    <s v="NA"/>
    <n v="7"/>
    <n v="0"/>
    <s v="NA"/>
    <n v="0"/>
    <n v="0"/>
    <n v="0"/>
    <n v="0"/>
    <m/>
    <n v="7"/>
    <m/>
    <m/>
    <m/>
    <m/>
  </r>
  <r>
    <x v="4"/>
    <x v="9"/>
    <s v="HV1.10"/>
    <x v="1"/>
    <d v="2020-11-25T00:00:00"/>
    <x v="17"/>
    <n v="5532"/>
    <s v="rhizome"/>
    <s v="non-canopy"/>
    <s v="NA"/>
    <n v="5"/>
    <n v="0"/>
    <s v="NA"/>
    <n v="0"/>
    <s v="NA"/>
    <s v="NA"/>
    <s v="NA"/>
    <m/>
    <n v="5"/>
    <m/>
    <m/>
    <m/>
    <m/>
  </r>
  <r>
    <x v="4"/>
    <x v="9"/>
    <s v="HV1.10"/>
    <x v="1"/>
    <d v="2020-11-25T00:00:00"/>
    <x v="25"/>
    <n v="2654"/>
    <s v="none"/>
    <s v="soil-persistent"/>
    <s v="NA"/>
    <n v="0"/>
    <n v="0"/>
    <s v="NA"/>
    <n v="0"/>
    <n v="1"/>
    <n v="0"/>
    <n v="0"/>
    <m/>
    <n v="1"/>
    <m/>
    <m/>
    <m/>
    <m/>
  </r>
  <r>
    <x v="4"/>
    <x v="10"/>
    <s v="HV1.11"/>
    <x v="1"/>
    <d v="2020-11-25T00:00:00"/>
    <x v="1"/>
    <n v="3997"/>
    <s v="lignotuber"/>
    <s v="soil-persistent"/>
    <s v="NA"/>
    <n v="3"/>
    <n v="0"/>
    <s v="NA"/>
    <n v="0"/>
    <n v="0"/>
    <n v="0"/>
    <n v="0"/>
    <m/>
    <n v="3"/>
    <m/>
    <m/>
    <m/>
    <m/>
  </r>
  <r>
    <x v="4"/>
    <x v="10"/>
    <s v="HV1.11"/>
    <x v="1"/>
    <d v="2020-11-25T00:00:00"/>
    <x v="19"/>
    <n v="6325"/>
    <s v="tussock"/>
    <s v="non-canopy"/>
    <s v="NA"/>
    <n v="2"/>
    <n v="0"/>
    <s v="NA"/>
    <n v="1"/>
    <n v="0"/>
    <n v="0"/>
    <n v="0"/>
    <m/>
    <n v="2"/>
    <m/>
    <m/>
    <m/>
    <m/>
  </r>
  <r>
    <x v="4"/>
    <x v="10"/>
    <s v="HV1.11"/>
    <x v="1"/>
    <d v="2020-11-25T00:00:00"/>
    <x v="20"/>
    <n v="2557"/>
    <s v="rhizome"/>
    <s v="transient"/>
    <s v="NA"/>
    <n v="12"/>
    <n v="0"/>
    <s v="NA"/>
    <n v="0"/>
    <n v="0"/>
    <n v="0"/>
    <n v="0"/>
    <m/>
    <n v="12"/>
    <m/>
    <m/>
    <m/>
    <m/>
  </r>
  <r>
    <x v="4"/>
    <x v="10"/>
    <s v="HV1.11"/>
    <x v="1"/>
    <d v="2020-11-25T00:00:00"/>
    <x v="17"/>
    <n v="5532"/>
    <s v="rhizome"/>
    <s v="non-canopy"/>
    <s v="NA"/>
    <n v="4"/>
    <n v="0"/>
    <s v="NA"/>
    <n v="0"/>
    <s v="NA"/>
    <s v="NA"/>
    <s v="NA"/>
    <m/>
    <n v="4"/>
    <m/>
    <m/>
    <m/>
    <m/>
  </r>
  <r>
    <x v="4"/>
    <x v="10"/>
    <s v="HV1.11"/>
    <x v="1"/>
    <d v="2020-11-25T00:00:00"/>
    <x v="33"/>
    <n v="4604"/>
    <s v="tuber"/>
    <s v="transient"/>
    <s v="NA"/>
    <n v="1"/>
    <n v="0"/>
    <s v="NA"/>
    <n v="0"/>
    <n v="0"/>
    <n v="0"/>
    <n v="0"/>
    <m/>
    <n v="1"/>
    <m/>
    <m/>
    <m/>
    <m/>
  </r>
  <r>
    <x v="4"/>
    <x v="10"/>
    <s v="HV1.11"/>
    <x v="1"/>
    <d v="2020-11-25T00:00:00"/>
    <x v="23"/>
    <n v="7138"/>
    <s v="rhizome"/>
    <s v="transient"/>
    <s v="NA"/>
    <n v="2"/>
    <n v="0"/>
    <s v="NA"/>
    <n v="0"/>
    <s v="NA"/>
    <s v="NA"/>
    <s v="NA"/>
    <m/>
    <n v="2"/>
    <m/>
    <m/>
    <m/>
    <m/>
  </r>
  <r>
    <x v="4"/>
    <x v="11"/>
    <s v="HV1.12"/>
    <x v="1"/>
    <d v="2020-11-25T00:00:00"/>
    <x v="18"/>
    <n v="2445"/>
    <s v="tussock"/>
    <s v="non-canopy"/>
    <s v="NA"/>
    <n v="5"/>
    <n v="0"/>
    <s v="NA"/>
    <n v="0"/>
    <n v="0"/>
    <n v="0"/>
    <n v="0"/>
    <m/>
    <n v="5"/>
    <m/>
    <m/>
    <m/>
    <m/>
  </r>
  <r>
    <x v="4"/>
    <x v="11"/>
    <s v="HV1.12"/>
    <x v="1"/>
    <d v="2020-11-25T00:00:00"/>
    <x v="19"/>
    <n v="6325"/>
    <s v="tussock"/>
    <s v="non-canopy"/>
    <s v="NA"/>
    <n v="4"/>
    <n v="0"/>
    <s v="NA"/>
    <n v="4"/>
    <n v="0"/>
    <n v="0"/>
    <n v="0"/>
    <m/>
    <n v="4"/>
    <m/>
    <m/>
    <m/>
    <m/>
  </r>
  <r>
    <x v="4"/>
    <x v="11"/>
    <s v="HV1.12"/>
    <x v="1"/>
    <d v="2020-11-25T00:00:00"/>
    <x v="20"/>
    <n v="2557"/>
    <s v="rhizome"/>
    <s v="transient"/>
    <s v="NA"/>
    <n v="8"/>
    <n v="0"/>
    <s v="NA"/>
    <n v="0"/>
    <n v="0"/>
    <n v="0"/>
    <n v="0"/>
    <m/>
    <n v="8"/>
    <m/>
    <m/>
    <m/>
    <m/>
  </r>
  <r>
    <x v="4"/>
    <x v="11"/>
    <s v="HV1.12"/>
    <x v="1"/>
    <d v="2020-11-25T00:00:00"/>
    <x v="17"/>
    <n v="5532"/>
    <s v="rhizome"/>
    <s v="non-canopy"/>
    <s v="NA"/>
    <n v="16"/>
    <n v="0"/>
    <s v="NA"/>
    <n v="0"/>
    <s v="NA"/>
    <s v="NA"/>
    <s v="NA"/>
    <m/>
    <n v="16"/>
    <m/>
    <m/>
    <m/>
    <m/>
  </r>
  <r>
    <x v="4"/>
    <x v="11"/>
    <s v="HV1.12"/>
    <x v="1"/>
    <d v="2020-11-25T00:00:00"/>
    <x v="44"/>
    <n v="5255"/>
    <s v="basal"/>
    <s v="soil-persistent"/>
    <s v="NA"/>
    <n v="1"/>
    <n v="0"/>
    <s v="NA"/>
    <n v="0"/>
    <n v="1"/>
    <n v="0"/>
    <n v="0"/>
    <m/>
    <n v="2"/>
    <m/>
    <m/>
    <m/>
    <m/>
  </r>
  <r>
    <x v="4"/>
    <x v="11"/>
    <s v="HV1.12"/>
    <x v="1"/>
    <d v="2020-11-25T00:00:00"/>
    <x v="1"/>
    <n v="3997"/>
    <s v="lignotuber"/>
    <s v="soil-persistent"/>
    <s v="NA"/>
    <n v="1"/>
    <n v="0"/>
    <s v="NA"/>
    <n v="0"/>
    <n v="0"/>
    <n v="0"/>
    <n v="0"/>
    <m/>
    <n v="1"/>
    <m/>
    <m/>
    <m/>
    <m/>
  </r>
  <r>
    <x v="4"/>
    <x v="11"/>
    <s v="HV1.12"/>
    <x v="1"/>
    <d v="2020-11-25T00:00:00"/>
    <x v="23"/>
    <n v="7138"/>
    <s v="lignotuber"/>
    <s v="canopy"/>
    <s v="NA"/>
    <n v="10"/>
    <n v="0"/>
    <s v="NA"/>
    <n v="0"/>
    <s v="NA"/>
    <s v="NA"/>
    <s v="NA"/>
    <m/>
    <n v="10"/>
    <m/>
    <m/>
    <m/>
    <m/>
  </r>
  <r>
    <x v="4"/>
    <x v="11"/>
    <s v="HV1.12"/>
    <x v="1"/>
    <d v="2020-11-25T00:00:00"/>
    <x v="36"/>
    <n v="6182"/>
    <s v="none"/>
    <s v="soil-persistent"/>
    <s v="NA"/>
    <n v="0"/>
    <n v="0"/>
    <s v="NA"/>
    <n v="0"/>
    <n v="1"/>
    <n v="0"/>
    <n v="0"/>
    <m/>
    <n v="1"/>
    <m/>
    <m/>
    <m/>
    <m/>
  </r>
  <r>
    <x v="4"/>
    <x v="11"/>
    <s v="HV1.12"/>
    <x v="1"/>
    <d v="2020-11-25T00:00:00"/>
    <x v="82"/>
    <n v="3596"/>
    <s v="none"/>
    <s v="soil-persistent"/>
    <s v="NA"/>
    <n v="0"/>
    <n v="0"/>
    <s v="NA"/>
    <n v="0"/>
    <n v="1"/>
    <n v="0"/>
    <n v="0"/>
    <m/>
    <n v="1"/>
    <m/>
    <m/>
    <m/>
    <m/>
  </r>
  <r>
    <x v="4"/>
    <x v="12"/>
    <s v="HV1.13"/>
    <x v="1"/>
    <d v="2020-11-25T00:00:00"/>
    <x v="18"/>
    <n v="2445"/>
    <s v="tussock"/>
    <s v="non-canopy"/>
    <s v="NA"/>
    <n v="3"/>
    <n v="0"/>
    <s v="NA"/>
    <n v="0"/>
    <n v="0"/>
    <n v="0"/>
    <n v="0"/>
    <m/>
    <n v="3"/>
    <m/>
    <m/>
    <m/>
    <m/>
  </r>
  <r>
    <x v="4"/>
    <x v="12"/>
    <s v="HV1.13"/>
    <x v="1"/>
    <d v="2020-11-25T00:00:00"/>
    <x v="19"/>
    <n v="6325"/>
    <s v="tussock"/>
    <s v="non-canopy"/>
    <s v="NA"/>
    <n v="6"/>
    <n v="0"/>
    <s v="NA"/>
    <n v="6"/>
    <n v="0"/>
    <n v="0"/>
    <n v="0"/>
    <m/>
    <n v="6"/>
    <m/>
    <m/>
    <m/>
    <m/>
  </r>
  <r>
    <x v="4"/>
    <x v="12"/>
    <s v="HV1.13"/>
    <x v="1"/>
    <d v="2020-11-25T00:00:00"/>
    <x v="45"/>
    <n v="3300"/>
    <s v="basal"/>
    <s v="non-canopy"/>
    <s v="NA"/>
    <n v="1"/>
    <n v="0"/>
    <s v="NA"/>
    <n v="0"/>
    <n v="0"/>
    <n v="0"/>
    <n v="0"/>
    <m/>
    <n v="1"/>
    <m/>
    <m/>
    <m/>
    <m/>
  </r>
  <r>
    <x v="4"/>
    <x v="12"/>
    <s v="HV1.13"/>
    <x v="1"/>
    <d v="2020-11-25T00:00:00"/>
    <x v="20"/>
    <n v="2557"/>
    <s v="rhizome"/>
    <s v="transient"/>
    <s v="NA"/>
    <n v="17"/>
    <n v="0"/>
    <s v="NA"/>
    <n v="0"/>
    <n v="0"/>
    <n v="0"/>
    <n v="0"/>
    <m/>
    <n v="17"/>
    <m/>
    <m/>
    <m/>
    <m/>
  </r>
  <r>
    <x v="4"/>
    <x v="12"/>
    <s v="HV1.13"/>
    <x v="1"/>
    <d v="2020-11-25T00:00:00"/>
    <x v="17"/>
    <n v="5532"/>
    <s v="rhizome"/>
    <s v="non-canopy"/>
    <s v="NA"/>
    <n v="5"/>
    <n v="0"/>
    <s v="NA"/>
    <n v="0"/>
    <s v="NA"/>
    <s v="NA"/>
    <s v="NA"/>
    <m/>
    <n v="5"/>
    <m/>
    <m/>
    <m/>
    <m/>
  </r>
  <r>
    <x v="4"/>
    <x v="12"/>
    <s v="HV1.13"/>
    <x v="1"/>
    <d v="2020-11-25T00:00:00"/>
    <x v="1"/>
    <n v="3997"/>
    <s v="lignotuber"/>
    <s v="soil-persistent"/>
    <s v="NA"/>
    <n v="3"/>
    <n v="0"/>
    <s v="NA"/>
    <n v="0"/>
    <n v="0"/>
    <n v="0"/>
    <n v="0"/>
    <m/>
    <n v="3"/>
    <m/>
    <m/>
    <m/>
    <m/>
  </r>
  <r>
    <x v="4"/>
    <x v="12"/>
    <s v="HV1.13"/>
    <x v="1"/>
    <d v="2020-11-25T00:00:00"/>
    <x v="22"/>
    <n v="2516"/>
    <s v="tussock"/>
    <s v="non-canopy"/>
    <s v="NA"/>
    <n v="1"/>
    <n v="0"/>
    <s v="NA"/>
    <n v="0"/>
    <s v="NA"/>
    <s v="NA"/>
    <s v="NA"/>
    <m/>
    <n v="1"/>
    <m/>
    <m/>
    <m/>
    <m/>
  </r>
  <r>
    <x v="4"/>
    <x v="12"/>
    <s v="HV1.13"/>
    <x v="1"/>
    <d v="2020-11-25T00:00:00"/>
    <x v="36"/>
    <n v="6182"/>
    <s v="none"/>
    <s v="soil-persistent"/>
    <s v="NA"/>
    <n v="0"/>
    <n v="0"/>
    <s v="NA"/>
    <n v="0"/>
    <n v="1"/>
    <n v="0"/>
    <n v="0"/>
    <m/>
    <n v="1"/>
    <m/>
    <m/>
    <m/>
    <m/>
  </r>
  <r>
    <x v="4"/>
    <x v="13"/>
    <s v="HV1.14"/>
    <x v="1"/>
    <d v="2020-11-25T00:00:00"/>
    <x v="18"/>
    <n v="2445"/>
    <s v="tussock"/>
    <s v="non-canopy"/>
    <s v="NA"/>
    <n v="1"/>
    <n v="1"/>
    <s v="NA"/>
    <n v="0"/>
    <n v="0"/>
    <n v="0"/>
    <n v="0"/>
    <m/>
    <n v="1"/>
    <m/>
    <m/>
    <m/>
    <m/>
  </r>
  <r>
    <x v="4"/>
    <x v="13"/>
    <s v="HV1.14"/>
    <x v="1"/>
    <d v="2020-11-25T00:00:00"/>
    <x v="19"/>
    <n v="6325"/>
    <s v="tussock"/>
    <s v="non-canopy"/>
    <s v="NA"/>
    <n v="3"/>
    <n v="0"/>
    <s v="NA"/>
    <n v="0"/>
    <n v="0"/>
    <n v="0"/>
    <n v="0"/>
    <m/>
    <n v="3"/>
    <m/>
    <m/>
    <m/>
    <m/>
  </r>
  <r>
    <x v="4"/>
    <x v="13"/>
    <s v="HV1.14"/>
    <x v="1"/>
    <d v="2020-11-25T00:00:00"/>
    <x v="20"/>
    <n v="2557"/>
    <s v="rhizome"/>
    <s v="transient"/>
    <s v="NA"/>
    <n v="1"/>
    <n v="0"/>
    <s v="NA"/>
    <n v="0"/>
    <n v="0"/>
    <n v="0"/>
    <n v="0"/>
    <m/>
    <n v="1"/>
    <m/>
    <m/>
    <m/>
    <m/>
  </r>
  <r>
    <x v="4"/>
    <x v="13"/>
    <s v="HV1.14"/>
    <x v="1"/>
    <d v="2020-11-25T00:00:00"/>
    <x v="17"/>
    <n v="5532"/>
    <s v="rhizome"/>
    <s v="non-canopy"/>
    <s v="NA"/>
    <n v="4"/>
    <n v="0"/>
    <s v="NA"/>
    <n v="0"/>
    <s v="NA"/>
    <s v="NA"/>
    <s v="NA"/>
    <m/>
    <n v="4"/>
    <m/>
    <m/>
    <m/>
    <m/>
  </r>
  <r>
    <x v="4"/>
    <x v="13"/>
    <s v="HV1.14"/>
    <x v="1"/>
    <d v="2020-11-25T00:00:00"/>
    <x v="22"/>
    <n v="2516"/>
    <s v="tussock"/>
    <s v="non-canopy"/>
    <s v="NA"/>
    <n v="4"/>
    <n v="0"/>
    <s v="NA"/>
    <n v="0"/>
    <s v="NA"/>
    <s v="NA"/>
    <s v="NA"/>
    <m/>
    <n v="4"/>
    <m/>
    <m/>
    <m/>
    <m/>
  </r>
  <r>
    <x v="4"/>
    <x v="14"/>
    <s v="HV1.15"/>
    <x v="1"/>
    <d v="2020-11-25T00:00:00"/>
    <x v="18"/>
    <n v="2445"/>
    <s v="tussock"/>
    <s v="non-canopy"/>
    <s v="NA"/>
    <n v="2"/>
    <n v="0"/>
    <s v="NA"/>
    <n v="0"/>
    <n v="0"/>
    <n v="0"/>
    <n v="0"/>
    <m/>
    <n v="2"/>
    <m/>
    <m/>
    <m/>
    <m/>
  </r>
  <r>
    <x v="4"/>
    <x v="14"/>
    <s v="HV1.15"/>
    <x v="1"/>
    <d v="2020-11-25T00:00:00"/>
    <x v="19"/>
    <n v="6325"/>
    <s v="tussock"/>
    <s v="non-canopy"/>
    <s v="NA"/>
    <n v="3"/>
    <n v="0"/>
    <s v="NA"/>
    <n v="1"/>
    <n v="0"/>
    <n v="0"/>
    <n v="0"/>
    <m/>
    <n v="3"/>
    <m/>
    <m/>
    <m/>
    <m/>
  </r>
  <r>
    <x v="4"/>
    <x v="14"/>
    <s v="HV1.15"/>
    <x v="1"/>
    <d v="2020-11-25T00:00:00"/>
    <x v="23"/>
    <n v="7138"/>
    <s v="rhizome"/>
    <s v="transient"/>
    <s v="NA"/>
    <n v="7"/>
    <n v="0"/>
    <s v="NA"/>
    <n v="0"/>
    <s v="NA"/>
    <s v="NA"/>
    <s v="NA"/>
    <m/>
    <n v="7"/>
    <m/>
    <m/>
    <m/>
    <m/>
  </r>
  <r>
    <x v="4"/>
    <x v="14"/>
    <s v="HV1.15"/>
    <x v="1"/>
    <d v="2020-11-25T00:00:00"/>
    <x v="20"/>
    <n v="2557"/>
    <s v="rhizome"/>
    <s v="transient"/>
    <s v="NA"/>
    <n v="7"/>
    <n v="0"/>
    <s v="NA"/>
    <n v="0"/>
    <n v="0"/>
    <n v="0"/>
    <n v="0"/>
    <m/>
    <n v="7"/>
    <m/>
    <m/>
    <m/>
    <m/>
  </r>
  <r>
    <x v="4"/>
    <x v="15"/>
    <s v="HV1.16"/>
    <x v="1"/>
    <d v="2020-11-25T00:00:00"/>
    <x v="18"/>
    <n v="2445"/>
    <s v="tussock"/>
    <s v="non-canopy"/>
    <s v="NA"/>
    <n v="1"/>
    <n v="0"/>
    <s v="NA"/>
    <n v="0"/>
    <n v="0"/>
    <n v="0"/>
    <n v="0"/>
    <m/>
    <n v="1"/>
    <m/>
    <m/>
    <m/>
    <m/>
  </r>
  <r>
    <x v="4"/>
    <x v="15"/>
    <s v="HV1.16"/>
    <x v="1"/>
    <d v="2020-11-25T00:00:00"/>
    <x v="20"/>
    <n v="2557"/>
    <s v="rhizome"/>
    <s v="transient"/>
    <s v="NA"/>
    <n v="5"/>
    <n v="0"/>
    <s v="NA"/>
    <n v="2"/>
    <n v="0"/>
    <n v="0"/>
    <n v="0"/>
    <m/>
    <n v="5"/>
    <m/>
    <m/>
    <m/>
    <m/>
  </r>
  <r>
    <x v="4"/>
    <x v="15"/>
    <s v="HV1.16"/>
    <x v="1"/>
    <d v="2020-11-25T00:00:00"/>
    <x v="17"/>
    <n v="5532"/>
    <s v="rhizome"/>
    <s v="non-canopy"/>
    <s v="NA"/>
    <n v="1"/>
    <n v="0"/>
    <s v="NA"/>
    <n v="0"/>
    <s v="NA"/>
    <s v="NA"/>
    <s v="NA"/>
    <m/>
    <n v="1"/>
    <m/>
    <m/>
    <m/>
    <m/>
  </r>
  <r>
    <x v="4"/>
    <x v="15"/>
    <s v="HV1.16"/>
    <x v="1"/>
    <d v="2020-11-25T00:00:00"/>
    <x v="26"/>
    <n v="3243"/>
    <s v="none"/>
    <s v="soil-persistent"/>
    <s v="NA"/>
    <n v="0"/>
    <n v="0"/>
    <s v="NA"/>
    <n v="0"/>
    <n v="1"/>
    <n v="0"/>
    <n v="0"/>
    <m/>
    <n v="1"/>
    <m/>
    <m/>
    <m/>
    <m/>
  </r>
  <r>
    <x v="4"/>
    <x v="15"/>
    <s v="HV1.16"/>
    <x v="1"/>
    <d v="2020-11-25T00:00:00"/>
    <x v="33"/>
    <n v="4604"/>
    <s v="tuber"/>
    <s v="transient"/>
    <s v="NA"/>
    <n v="6"/>
    <n v="0"/>
    <s v="NA"/>
    <n v="2"/>
    <n v="0"/>
    <n v="0"/>
    <n v="0"/>
    <m/>
    <n v="6"/>
    <m/>
    <m/>
    <m/>
    <m/>
  </r>
  <r>
    <x v="4"/>
    <x v="15"/>
    <s v="HV1.16"/>
    <x v="1"/>
    <d v="2020-11-25T00:00:00"/>
    <x v="9"/>
    <n v="8875"/>
    <s v="lignotuber"/>
    <s v="soil-persistent"/>
    <s v="NA"/>
    <n v="0"/>
    <n v="0"/>
    <s v="NA"/>
    <n v="0"/>
    <n v="1"/>
    <n v="0"/>
    <n v="0"/>
    <m/>
    <n v="1"/>
    <m/>
    <m/>
    <m/>
    <m/>
  </r>
  <r>
    <x v="4"/>
    <x v="16"/>
    <s v="HV1.17"/>
    <x v="1"/>
    <d v="2020-11-25T00:00:00"/>
    <x v="9"/>
    <n v="8875"/>
    <s v="lignotuber"/>
    <s v="soil-persistent"/>
    <s v="NA"/>
    <n v="1"/>
    <n v="0"/>
    <s v="NA"/>
    <n v="0"/>
    <n v="0"/>
    <n v="0"/>
    <n v="0"/>
    <m/>
    <n v="1"/>
    <m/>
    <m/>
    <m/>
    <m/>
  </r>
  <r>
    <x v="4"/>
    <x v="16"/>
    <s v="HV1.17"/>
    <x v="1"/>
    <d v="2020-11-25T00:00:00"/>
    <x v="20"/>
    <n v="2557"/>
    <s v="rhizome"/>
    <s v="transient"/>
    <s v="NA"/>
    <n v="21"/>
    <n v="0"/>
    <s v="NA"/>
    <n v="0"/>
    <n v="0"/>
    <n v="0"/>
    <n v="0"/>
    <m/>
    <n v="21"/>
    <m/>
    <m/>
    <m/>
    <m/>
  </r>
  <r>
    <x v="4"/>
    <x v="16"/>
    <s v="HV1.17"/>
    <x v="1"/>
    <d v="2020-11-25T00:00:00"/>
    <x v="17"/>
    <n v="5532"/>
    <s v="rhizome"/>
    <s v="non-canopy"/>
    <s v="NA"/>
    <n v="5"/>
    <n v="1"/>
    <s v="NA"/>
    <n v="0"/>
    <s v="NA"/>
    <s v="NA"/>
    <s v="NA"/>
    <m/>
    <n v="5"/>
    <m/>
    <m/>
    <m/>
    <m/>
  </r>
  <r>
    <x v="4"/>
    <x v="17"/>
    <s v="HV1.18"/>
    <x v="1"/>
    <d v="2020-11-25T00:00:00"/>
    <x v="18"/>
    <n v="2445"/>
    <s v="tussock"/>
    <s v="non-canopy"/>
    <s v="NA"/>
    <n v="2"/>
    <n v="0"/>
    <s v="NA"/>
    <n v="0"/>
    <n v="0"/>
    <n v="0"/>
    <n v="0"/>
    <m/>
    <n v="2"/>
    <m/>
    <m/>
    <m/>
    <m/>
  </r>
  <r>
    <x v="4"/>
    <x v="17"/>
    <s v="HV1.18"/>
    <x v="1"/>
    <d v="2020-11-25T00:00:00"/>
    <x v="43"/>
    <n v="2302"/>
    <s v="rhizome"/>
    <s v="non-canopy"/>
    <s v="NA"/>
    <n v="1"/>
    <n v="0"/>
    <s v="NA"/>
    <n v="0"/>
    <n v="0"/>
    <n v="0"/>
    <n v="0"/>
    <m/>
    <n v="1"/>
    <m/>
    <m/>
    <m/>
    <m/>
  </r>
  <r>
    <x v="4"/>
    <x v="17"/>
    <s v="HV1.18"/>
    <x v="1"/>
    <d v="2020-11-25T00:00:00"/>
    <x v="17"/>
    <n v="5532"/>
    <s v="rhizome"/>
    <s v="non-canopy"/>
    <s v="NA"/>
    <n v="5"/>
    <n v="0"/>
    <s v="NA"/>
    <n v="0"/>
    <s v="NA"/>
    <s v="NA"/>
    <s v="NA"/>
    <m/>
    <n v="5"/>
    <m/>
    <m/>
    <m/>
    <m/>
  </r>
  <r>
    <x v="4"/>
    <x v="17"/>
    <s v="HV1.18"/>
    <x v="1"/>
    <d v="2020-11-25T00:00:00"/>
    <x v="35"/>
    <n v="5344"/>
    <s v="none"/>
    <s v="canopy"/>
    <s v="NA"/>
    <n v="0"/>
    <n v="0"/>
    <s v="NA"/>
    <n v="0"/>
    <n v="1"/>
    <n v="0"/>
    <n v="0"/>
    <m/>
    <n v="1"/>
    <m/>
    <m/>
    <m/>
    <m/>
  </r>
  <r>
    <x v="4"/>
    <x v="17"/>
    <s v="HV1.18"/>
    <x v="1"/>
    <d v="2020-11-25T00:00:00"/>
    <x v="21"/>
    <n v="1377"/>
    <s v="tuber"/>
    <s v="soil-persistent"/>
    <s v="NA"/>
    <n v="0"/>
    <n v="0"/>
    <s v="NA"/>
    <n v="0"/>
    <n v="1"/>
    <n v="0"/>
    <n v="0"/>
    <m/>
    <n v="1"/>
    <m/>
    <m/>
    <m/>
    <m/>
  </r>
  <r>
    <x v="4"/>
    <x v="17"/>
    <s v="HV1.18"/>
    <x v="1"/>
    <d v="2020-11-25T00:00:00"/>
    <x v="0"/>
    <n v="7766"/>
    <s v="lignotuber"/>
    <s v="canopy"/>
    <s v="NA"/>
    <n v="0"/>
    <n v="0"/>
    <s v="NA"/>
    <n v="0"/>
    <n v="2"/>
    <n v="0"/>
    <n v="0"/>
    <m/>
    <n v="2"/>
    <m/>
    <m/>
    <m/>
    <m/>
  </r>
  <r>
    <x v="4"/>
    <x v="17"/>
    <s v="HV1.18"/>
    <x v="1"/>
    <d v="2020-11-25T00:00:00"/>
    <x v="9"/>
    <n v="8875"/>
    <s v="lignotuber"/>
    <s v="soil-persistent"/>
    <s v="NA"/>
    <n v="0"/>
    <n v="0"/>
    <s v="NA"/>
    <n v="0"/>
    <n v="1"/>
    <n v="0"/>
    <n v="0"/>
    <m/>
    <n v="1"/>
    <m/>
    <m/>
    <m/>
    <m/>
  </r>
  <r>
    <x v="4"/>
    <x v="17"/>
    <s v="HV1.18"/>
    <x v="1"/>
    <d v="2020-11-25T00:00:00"/>
    <x v="26"/>
    <n v="3243"/>
    <s v="none"/>
    <s v="soil-persistent"/>
    <s v="NA"/>
    <n v="0"/>
    <n v="0"/>
    <s v="NA"/>
    <n v="0"/>
    <n v="5"/>
    <n v="0"/>
    <n v="0"/>
    <m/>
    <n v="5"/>
    <m/>
    <m/>
    <m/>
    <m/>
  </r>
  <r>
    <x v="4"/>
    <x v="18"/>
    <s v="HV1.19"/>
    <x v="1"/>
    <d v="2020-11-25T00:00:00"/>
    <x v="18"/>
    <n v="2445"/>
    <s v="tussock"/>
    <s v="non-canopy"/>
    <s v="NA"/>
    <n v="0"/>
    <n v="2"/>
    <s v="NA"/>
    <n v="0"/>
    <n v="0"/>
    <n v="0"/>
    <n v="0"/>
    <m/>
    <n v="0"/>
    <m/>
    <m/>
    <m/>
    <m/>
  </r>
  <r>
    <x v="4"/>
    <x v="18"/>
    <s v="HV1.19"/>
    <x v="1"/>
    <d v="2020-11-25T00:00:00"/>
    <x v="26"/>
    <n v="3243"/>
    <s v="none"/>
    <s v="soil-persistent"/>
    <s v="NA"/>
    <n v="0"/>
    <n v="0"/>
    <s v="NA"/>
    <n v="0"/>
    <n v="1"/>
    <n v="0"/>
    <n v="0"/>
    <m/>
    <n v="1"/>
    <m/>
    <m/>
    <m/>
    <m/>
  </r>
  <r>
    <x v="4"/>
    <x v="18"/>
    <s v="HV1.19"/>
    <x v="1"/>
    <d v="2020-11-25T00:00:00"/>
    <x v="0"/>
    <n v="7766"/>
    <s v="lignotuber"/>
    <s v="canopy"/>
    <s v="NA"/>
    <n v="0"/>
    <n v="0"/>
    <s v="NA"/>
    <n v="0"/>
    <n v="1"/>
    <n v="0"/>
    <n v="0"/>
    <m/>
    <n v="1"/>
    <m/>
    <m/>
    <m/>
    <m/>
  </r>
  <r>
    <x v="4"/>
    <x v="18"/>
    <s v="HV1.19"/>
    <x v="1"/>
    <d v="2020-11-25T00:00:00"/>
    <x v="10"/>
    <n v="2469"/>
    <s v="rhizome"/>
    <s v="non-canopy"/>
    <s v="NA"/>
    <n v="1"/>
    <n v="0"/>
    <s v="NA"/>
    <n v="0"/>
    <n v="0"/>
    <n v="0"/>
    <n v="0"/>
    <m/>
    <n v="1"/>
    <m/>
    <m/>
    <m/>
    <m/>
  </r>
  <r>
    <x v="4"/>
    <x v="18"/>
    <s v="HV1.19"/>
    <x v="1"/>
    <d v="2020-11-25T00:00:00"/>
    <x v="9"/>
    <n v="8875"/>
    <s v="lignotuber"/>
    <s v="soil-persistent"/>
    <s v="NA"/>
    <n v="0"/>
    <n v="0"/>
    <s v="NA"/>
    <n v="0"/>
    <n v="1"/>
    <n v="0"/>
    <n v="0"/>
    <m/>
    <n v="1"/>
    <m/>
    <m/>
    <m/>
    <m/>
  </r>
  <r>
    <x v="4"/>
    <x v="19"/>
    <s v="HV1.20"/>
    <x v="1"/>
    <d v="2020-11-25T00:00:00"/>
    <x v="19"/>
    <n v="6325"/>
    <s v="tussock"/>
    <s v="non-canopy"/>
    <s v="NA"/>
    <n v="0"/>
    <n v="2"/>
    <s v="NA"/>
    <n v="0"/>
    <n v="0"/>
    <n v="0"/>
    <n v="0"/>
    <m/>
    <n v="0"/>
    <m/>
    <m/>
    <m/>
    <m/>
  </r>
  <r>
    <x v="4"/>
    <x v="19"/>
    <s v="HV1.20"/>
    <x v="1"/>
    <d v="2020-11-25T00:00:00"/>
    <x v="10"/>
    <n v="2469"/>
    <s v="rhizome"/>
    <s v="non-canopy"/>
    <s v="NA"/>
    <n v="2"/>
    <n v="0"/>
    <s v="NA"/>
    <n v="0"/>
    <n v="0"/>
    <n v="0"/>
    <n v="0"/>
    <m/>
    <n v="2"/>
    <m/>
    <m/>
    <m/>
    <m/>
  </r>
  <r>
    <x v="4"/>
    <x v="19"/>
    <s v="HV1.20"/>
    <x v="1"/>
    <d v="2020-11-25T00:00:00"/>
    <x v="43"/>
    <n v="2302"/>
    <s v="rhizome"/>
    <s v="non-canopy"/>
    <s v="NA"/>
    <n v="1"/>
    <n v="1"/>
    <s v="NA"/>
    <n v="0"/>
    <n v="0"/>
    <n v="0"/>
    <n v="0"/>
    <m/>
    <n v="1"/>
    <m/>
    <m/>
    <m/>
    <m/>
  </r>
  <r>
    <x v="4"/>
    <x v="19"/>
    <s v="HV1.20"/>
    <x v="1"/>
    <d v="2020-11-25T00:00:00"/>
    <x v="9"/>
    <n v="8875"/>
    <s v="lignotuber"/>
    <s v="soil-persistent"/>
    <s v="NA"/>
    <m/>
    <n v="0"/>
    <s v="NA"/>
    <n v="0"/>
    <n v="3"/>
    <n v="0"/>
    <n v="0"/>
    <m/>
    <n v="3"/>
    <m/>
    <m/>
    <m/>
    <m/>
  </r>
  <r>
    <x v="4"/>
    <x v="19"/>
    <s v="HV1.20"/>
    <x v="1"/>
    <d v="2020-11-25T00:00:00"/>
    <x v="1"/>
    <n v="3997"/>
    <s v="lignotuber"/>
    <s v="soil-persistent"/>
    <s v="NA"/>
    <n v="0"/>
    <n v="0"/>
    <s v="NA"/>
    <n v="0"/>
    <n v="8"/>
    <n v="0"/>
    <n v="0"/>
    <m/>
    <n v="8"/>
    <m/>
    <m/>
    <m/>
    <m/>
  </r>
  <r>
    <x v="4"/>
    <x v="19"/>
    <s v="HV1.20"/>
    <x v="1"/>
    <d v="2020-11-25T00:00:00"/>
    <x v="28"/>
    <n v="6324"/>
    <s v="tussock"/>
    <s v="non-canopy"/>
    <s v="NA"/>
    <n v="1"/>
    <n v="0"/>
    <s v="NA"/>
    <n v="0"/>
    <s v="NA"/>
    <s v="NA"/>
    <s v="NA"/>
    <m/>
    <n v="1"/>
    <m/>
    <m/>
    <m/>
    <m/>
  </r>
  <r>
    <x v="5"/>
    <x v="0"/>
    <s v="HV2.1"/>
    <x v="1"/>
    <d v="2020-11-25T00:00:00"/>
    <x v="0"/>
    <n v="7766"/>
    <s v="lignotuber"/>
    <s v="canopy"/>
    <s v="NA"/>
    <n v="4"/>
    <n v="0"/>
    <n v="2"/>
    <n v="0"/>
    <n v="2"/>
    <n v="0"/>
    <n v="0"/>
    <m/>
    <n v="6"/>
    <m/>
    <m/>
    <m/>
    <m/>
  </r>
  <r>
    <x v="5"/>
    <x v="0"/>
    <s v="HV2.1"/>
    <x v="1"/>
    <d v="2020-11-25T00:00:00"/>
    <x v="9"/>
    <n v="8875"/>
    <s v="lignotuber"/>
    <s v="soil-persistent"/>
    <s v="NA"/>
    <n v="2"/>
    <n v="0"/>
    <n v="1"/>
    <n v="0"/>
    <n v="2"/>
    <n v="0"/>
    <n v="0"/>
    <m/>
    <n v="4"/>
    <m/>
    <m/>
    <m/>
    <m/>
  </r>
  <r>
    <x v="5"/>
    <x v="0"/>
    <s v="HV2.1"/>
    <x v="1"/>
    <d v="2020-11-25T00:00:00"/>
    <x v="44"/>
    <n v="5255"/>
    <s v="basal"/>
    <s v="soil-persistent"/>
    <s v="NA"/>
    <n v="6"/>
    <n v="0"/>
    <s v="NA"/>
    <n v="0"/>
    <n v="0"/>
    <n v="0"/>
    <n v="0"/>
    <m/>
    <n v="6"/>
    <m/>
    <m/>
    <m/>
    <m/>
  </r>
  <r>
    <x v="5"/>
    <x v="0"/>
    <s v="HV2.1"/>
    <x v="1"/>
    <d v="2020-11-25T00:00:00"/>
    <x v="26"/>
    <n v="3243"/>
    <s v="none"/>
    <s v="soil-persistent"/>
    <s v="NA"/>
    <n v="0"/>
    <n v="0"/>
    <s v="NA"/>
    <n v="0"/>
    <n v="122"/>
    <n v="0"/>
    <n v="15"/>
    <m/>
    <n v="122"/>
    <m/>
    <m/>
    <m/>
    <m/>
  </r>
  <r>
    <x v="5"/>
    <x v="0"/>
    <s v="HV2.1"/>
    <x v="1"/>
    <d v="2020-11-25T00:00:00"/>
    <x v="25"/>
    <n v="2654"/>
    <s v="none"/>
    <s v="soil-persistent"/>
    <s v="NA"/>
    <n v="0"/>
    <n v="0"/>
    <s v="NA"/>
    <n v="0"/>
    <n v="9"/>
    <n v="0"/>
    <n v="0"/>
    <m/>
    <n v="9"/>
    <m/>
    <m/>
    <m/>
    <m/>
  </r>
  <r>
    <x v="5"/>
    <x v="0"/>
    <s v="HV2.1"/>
    <x v="1"/>
    <d v="2020-11-25T00:00:00"/>
    <x v="23"/>
    <n v="7138"/>
    <s v="rhizome"/>
    <s v="transient"/>
    <s v="NA"/>
    <n v="24"/>
    <n v="0"/>
    <s v="NA"/>
    <n v="0"/>
    <n v="0"/>
    <n v="0"/>
    <n v="0"/>
    <m/>
    <n v="24"/>
    <m/>
    <m/>
    <m/>
    <m/>
  </r>
  <r>
    <x v="5"/>
    <x v="0"/>
    <s v="HV2.1"/>
    <x v="1"/>
    <d v="2020-11-25T00:00:00"/>
    <x v="43"/>
    <n v="2302"/>
    <s v="rhizome"/>
    <s v="non-canopy"/>
    <s v="NA"/>
    <n v="35"/>
    <n v="0"/>
    <s v="NA"/>
    <n v="19"/>
    <n v="0"/>
    <n v="0"/>
    <n v="0"/>
    <m/>
    <n v="35"/>
    <m/>
    <m/>
    <m/>
    <m/>
  </r>
  <r>
    <x v="5"/>
    <x v="0"/>
    <s v="HV2.1"/>
    <x v="1"/>
    <d v="2020-11-25T00:00:00"/>
    <x v="29"/>
    <n v="10605"/>
    <s v="rhizome"/>
    <s v="non-canopy"/>
    <s v="NA"/>
    <n v="8"/>
    <n v="0"/>
    <s v="NA"/>
    <n v="0"/>
    <s v="NA"/>
    <s v="NA"/>
    <s v="NA"/>
    <m/>
    <n v="8"/>
    <m/>
    <m/>
    <m/>
    <m/>
  </r>
  <r>
    <x v="5"/>
    <x v="0"/>
    <s v="HV2.1"/>
    <x v="1"/>
    <d v="2020-11-25T00:00:00"/>
    <x v="17"/>
    <n v="5532"/>
    <s v="rhizome"/>
    <s v="non-canopy"/>
    <s v="NA"/>
    <n v="7"/>
    <n v="0"/>
    <s v="NA"/>
    <n v="0"/>
    <s v="NA"/>
    <s v="NA"/>
    <s v="NA"/>
    <m/>
    <n v="7"/>
    <m/>
    <m/>
    <m/>
    <m/>
  </r>
  <r>
    <x v="5"/>
    <x v="0"/>
    <s v="HV2.1"/>
    <x v="1"/>
    <d v="2020-11-25T00:00:00"/>
    <x v="51"/>
    <n v="10361"/>
    <s v="tussock"/>
    <s v="non-canopy"/>
    <s v="NA"/>
    <n v="3"/>
    <n v="0"/>
    <s v="NA"/>
    <n v="3"/>
    <n v="9"/>
    <n v="0"/>
    <n v="0"/>
    <s v="previously misID'd as Tetrarrhena"/>
    <n v="12"/>
    <m/>
    <m/>
    <m/>
    <m/>
  </r>
  <r>
    <x v="5"/>
    <x v="0"/>
    <s v="HV2.1"/>
    <x v="1"/>
    <d v="2020-11-25T00:00:00"/>
    <x v="52"/>
    <n v="2451"/>
    <s v="none"/>
    <s v="non-canopy"/>
    <s v="NA"/>
    <n v="0"/>
    <n v="0"/>
    <s v="NA"/>
    <n v="0"/>
    <n v="1"/>
    <n v="0"/>
    <n v="1"/>
    <m/>
    <n v="1"/>
    <m/>
    <m/>
    <m/>
    <m/>
  </r>
  <r>
    <x v="5"/>
    <x v="0"/>
    <s v="HV2.1"/>
    <x v="1"/>
    <d v="2020-11-25T00:00:00"/>
    <x v="16"/>
    <n v="2603"/>
    <s v="basal"/>
    <s v="soil-persistent"/>
    <s v="NA"/>
    <n v="0"/>
    <n v="0"/>
    <s v="NA"/>
    <n v="0"/>
    <n v="6"/>
    <n v="0"/>
    <n v="0"/>
    <m/>
    <n v="6"/>
    <m/>
    <m/>
    <m/>
    <m/>
  </r>
  <r>
    <x v="5"/>
    <x v="0"/>
    <s v="HV2.1"/>
    <x v="1"/>
    <d v="2020-11-25T00:00:00"/>
    <x v="1"/>
    <n v="3997"/>
    <s v="basal"/>
    <s v="soil-persistent"/>
    <s v="NA"/>
    <n v="1"/>
    <n v="0"/>
    <s v="NA"/>
    <n v="0"/>
    <n v="0"/>
    <n v="0"/>
    <n v="0"/>
    <m/>
    <n v="1"/>
    <m/>
    <m/>
    <m/>
    <m/>
  </r>
  <r>
    <x v="5"/>
    <x v="0"/>
    <s v="HV2.1"/>
    <x v="1"/>
    <d v="2020-11-25T00:00:00"/>
    <x v="115"/>
    <n v="2408"/>
    <s v="rhizome"/>
    <s v="non-canopy"/>
    <s v="NA"/>
    <n v="5"/>
    <n v="0"/>
    <s v="NA"/>
    <n v="5"/>
    <n v="0"/>
    <n v="0"/>
    <n v="0"/>
    <m/>
    <n v="5"/>
    <m/>
    <m/>
    <m/>
    <m/>
  </r>
  <r>
    <x v="5"/>
    <x v="0"/>
    <s v="HV2.1"/>
    <x v="1"/>
    <d v="2020-11-25T00:00:00"/>
    <x v="55"/>
    <n v="11903"/>
    <s v="none"/>
    <s v="non-canopy"/>
    <s v="NA"/>
    <n v="0"/>
    <n v="0"/>
    <s v="NA"/>
    <n v="0"/>
    <n v="7"/>
    <n v="0"/>
    <n v="0"/>
    <m/>
    <n v="7"/>
    <m/>
    <m/>
    <m/>
    <m/>
  </r>
  <r>
    <x v="5"/>
    <x v="1"/>
    <s v="HV2.2"/>
    <x v="1"/>
    <d v="2020-11-25T00:00:00"/>
    <x v="0"/>
    <n v="7766"/>
    <s v="lignotuber"/>
    <s v="canopy"/>
    <s v="NA"/>
    <n v="6"/>
    <n v="0"/>
    <s v="NA"/>
    <n v="0"/>
    <n v="7"/>
    <n v="0"/>
    <n v="0"/>
    <m/>
    <n v="13"/>
    <m/>
    <m/>
    <m/>
    <m/>
  </r>
  <r>
    <x v="5"/>
    <x v="1"/>
    <s v="HV2.2"/>
    <x v="1"/>
    <d v="2020-11-25T00:00:00"/>
    <x v="25"/>
    <n v="2654"/>
    <s v="none"/>
    <s v="soil-persistent"/>
    <s v="NA"/>
    <n v="0"/>
    <n v="0"/>
    <s v="NA"/>
    <n v="0"/>
    <n v="21"/>
    <n v="0"/>
    <n v="0"/>
    <m/>
    <n v="21"/>
    <m/>
    <m/>
    <m/>
    <m/>
  </r>
  <r>
    <x v="5"/>
    <x v="1"/>
    <s v="HV2.2"/>
    <x v="1"/>
    <d v="2020-11-25T00:00:00"/>
    <x v="9"/>
    <n v="8875"/>
    <s v="lignotuber"/>
    <s v="soil-persistent"/>
    <s v="NA"/>
    <n v="3"/>
    <n v="0"/>
    <s v="NA"/>
    <n v="0"/>
    <n v="3"/>
    <n v="0"/>
    <n v="0"/>
    <m/>
    <n v="6"/>
    <m/>
    <m/>
    <m/>
    <m/>
  </r>
  <r>
    <x v="5"/>
    <x v="1"/>
    <s v="HV2.2"/>
    <x v="1"/>
    <d v="2020-11-25T00:00:00"/>
    <x v="16"/>
    <n v="2603"/>
    <s v="basal"/>
    <s v="soil-persistent"/>
    <s v="NA"/>
    <n v="0"/>
    <n v="0"/>
    <s v="NA"/>
    <n v="0"/>
    <n v="10"/>
    <n v="0"/>
    <n v="0"/>
    <m/>
    <n v="10"/>
    <m/>
    <m/>
    <m/>
    <m/>
  </r>
  <r>
    <x v="5"/>
    <x v="1"/>
    <s v="HV2.2"/>
    <x v="1"/>
    <d v="2020-11-25T00:00:00"/>
    <x v="44"/>
    <n v="5255"/>
    <s v="basal"/>
    <s v="soil-persistent"/>
    <s v="NA"/>
    <n v="2"/>
    <n v="0"/>
    <s v="NA"/>
    <n v="0"/>
    <n v="4"/>
    <n v="0"/>
    <n v="0"/>
    <m/>
    <n v="6"/>
    <m/>
    <m/>
    <m/>
    <m/>
  </r>
  <r>
    <x v="5"/>
    <x v="1"/>
    <s v="HV2.2"/>
    <x v="1"/>
    <d v="2020-11-25T00:00:00"/>
    <x v="26"/>
    <n v="3243"/>
    <s v="none"/>
    <s v="soil-persistent"/>
    <s v="NA"/>
    <n v="0"/>
    <n v="0"/>
    <s v="NA"/>
    <n v="0"/>
    <n v="22"/>
    <n v="0"/>
    <n v="0"/>
    <m/>
    <n v="22"/>
    <m/>
    <m/>
    <m/>
    <m/>
  </r>
  <r>
    <x v="5"/>
    <x v="1"/>
    <s v="HV2.2"/>
    <x v="1"/>
    <d v="2020-11-25T00:00:00"/>
    <x v="1"/>
    <n v="3997"/>
    <s v="lignotuber"/>
    <s v="soil-persistent"/>
    <s v="NA"/>
    <n v="2"/>
    <n v="0"/>
    <s v="NA"/>
    <n v="0"/>
    <n v="0"/>
    <n v="0"/>
    <n v="0"/>
    <m/>
    <n v="2"/>
    <m/>
    <m/>
    <m/>
    <m/>
  </r>
  <r>
    <x v="5"/>
    <x v="1"/>
    <s v="HV2.2"/>
    <x v="1"/>
    <d v="2020-11-25T00:00:00"/>
    <x v="23"/>
    <n v="7138"/>
    <s v="rhizome"/>
    <s v="transient"/>
    <s v="NA"/>
    <n v="65"/>
    <n v="0"/>
    <s v="NA"/>
    <n v="0"/>
    <n v="0"/>
    <n v="0"/>
    <n v="0"/>
    <m/>
    <n v="65"/>
    <m/>
    <m/>
    <m/>
    <m/>
  </r>
  <r>
    <x v="5"/>
    <x v="1"/>
    <s v="HV2.2"/>
    <x v="1"/>
    <d v="2020-11-25T00:00:00"/>
    <x v="17"/>
    <n v="5532"/>
    <s v="rhizome"/>
    <s v="non-canopy"/>
    <s v="NA"/>
    <n v="19"/>
    <n v="0"/>
    <s v="NA"/>
    <n v="0"/>
    <s v="NA"/>
    <s v="NA"/>
    <s v="NA"/>
    <m/>
    <n v="19"/>
    <m/>
    <m/>
    <m/>
    <m/>
  </r>
  <r>
    <x v="5"/>
    <x v="1"/>
    <s v="HV2.2"/>
    <x v="1"/>
    <d v="2020-11-25T00:00:00"/>
    <x v="43"/>
    <n v="2302"/>
    <s v="rhizome"/>
    <s v="non-canopy"/>
    <s v="NA"/>
    <n v="60"/>
    <n v="0"/>
    <s v="NA"/>
    <n v="15"/>
    <n v="0"/>
    <n v="0"/>
    <n v="0"/>
    <m/>
    <n v="60"/>
    <m/>
    <m/>
    <m/>
    <m/>
  </r>
  <r>
    <x v="5"/>
    <x v="1"/>
    <s v="HV2.2"/>
    <x v="1"/>
    <d v="2020-11-25T00:00:00"/>
    <x v="51"/>
    <n v="10361"/>
    <s v="tussock"/>
    <s v="non-canopy"/>
    <s v="NA"/>
    <n v="3"/>
    <n v="0"/>
    <s v="NA"/>
    <n v="0"/>
    <s v="NA"/>
    <s v="NA"/>
    <s v="NA"/>
    <m/>
    <n v="3"/>
    <m/>
    <m/>
    <m/>
    <m/>
  </r>
  <r>
    <x v="5"/>
    <x v="1"/>
    <s v="HV2.2"/>
    <x v="1"/>
    <d v="2020-11-25T00:00:00"/>
    <x v="59"/>
    <n v="2322"/>
    <s v="rhizome"/>
    <s v="non-canopy"/>
    <s v="NA"/>
    <n v="7"/>
    <n v="0"/>
    <s v="NA"/>
    <n v="3"/>
    <s v="NA"/>
    <s v="NA"/>
    <s v="NA"/>
    <m/>
    <n v="7"/>
    <m/>
    <m/>
    <m/>
    <m/>
  </r>
  <r>
    <x v="5"/>
    <x v="1"/>
    <s v="HV2.2"/>
    <x v="1"/>
    <d v="2020-11-25T00:00:00"/>
    <x v="52"/>
    <n v="2451"/>
    <s v="NA"/>
    <s v="non-canopy"/>
    <s v="NA"/>
    <n v="0"/>
    <n v="0"/>
    <s v="NA"/>
    <n v="0"/>
    <n v="1"/>
    <n v="0"/>
    <n v="0"/>
    <m/>
    <n v="1"/>
    <m/>
    <m/>
    <m/>
    <m/>
  </r>
  <r>
    <x v="5"/>
    <x v="1"/>
    <s v="HV2.2"/>
    <x v="1"/>
    <d v="2020-11-25T00:00:00"/>
    <x v="29"/>
    <n v="10605"/>
    <s v="rhizome"/>
    <s v="non-canopy"/>
    <s v="NA"/>
    <n v="2"/>
    <n v="0"/>
    <s v="NA"/>
    <n v="0"/>
    <s v="NA"/>
    <s v="NA"/>
    <s v="NA"/>
    <m/>
    <n v="2"/>
    <m/>
    <m/>
    <m/>
    <m/>
  </r>
  <r>
    <x v="5"/>
    <x v="1"/>
    <s v="HV2.2"/>
    <x v="1"/>
    <d v="2020-11-25T00:00:00"/>
    <x v="55"/>
    <n v="11903"/>
    <s v="none"/>
    <s v="non-canopy"/>
    <s v="NA"/>
    <n v="0"/>
    <n v="0"/>
    <s v="NA"/>
    <n v="0"/>
    <n v="16"/>
    <n v="0"/>
    <n v="0"/>
    <m/>
    <n v="16"/>
    <m/>
    <m/>
    <m/>
    <m/>
  </r>
  <r>
    <x v="5"/>
    <x v="1"/>
    <s v="HV2.2"/>
    <x v="1"/>
    <d v="2020-11-25T00:00:00"/>
    <x v="60"/>
    <n v="5657"/>
    <s v="rhizome"/>
    <s v="non-canopy"/>
    <s v="NA"/>
    <n v="7"/>
    <n v="0"/>
    <s v="NA"/>
    <n v="0"/>
    <n v="0"/>
    <n v="0"/>
    <n v="0"/>
    <m/>
    <n v="7"/>
    <m/>
    <m/>
    <m/>
    <m/>
  </r>
  <r>
    <x v="5"/>
    <x v="1"/>
    <s v="HV2.2"/>
    <x v="1"/>
    <d v="2020-11-25T00:00:00"/>
    <x v="115"/>
    <n v="2408"/>
    <s v="rhizome"/>
    <s v="non-canopy"/>
    <s v="NA"/>
    <n v="2"/>
    <n v="0"/>
    <s v="NA"/>
    <n v="0"/>
    <n v="0"/>
    <n v="0"/>
    <n v="0"/>
    <m/>
    <n v="2"/>
    <m/>
    <m/>
    <m/>
    <m/>
  </r>
  <r>
    <x v="5"/>
    <x v="1"/>
    <s v="HV2.2"/>
    <x v="1"/>
    <d v="2020-11-25T00:00:00"/>
    <x v="39"/>
    <n v="3507"/>
    <s v="tuber"/>
    <s v="non-canopy"/>
    <s v="NA"/>
    <n v="0"/>
    <n v="0"/>
    <s v="NA"/>
    <n v="0"/>
    <n v="3"/>
    <n v="0"/>
    <n v="0"/>
    <m/>
    <n v="3"/>
    <m/>
    <m/>
    <m/>
    <m/>
  </r>
  <r>
    <x v="5"/>
    <x v="2"/>
    <s v="HV2.3"/>
    <x v="1"/>
    <d v="2020-11-25T00:00:00"/>
    <x v="0"/>
    <n v="7766"/>
    <s v="lignotuber"/>
    <s v="canopy"/>
    <s v="NA"/>
    <n v="5"/>
    <n v="0"/>
    <s v="NA"/>
    <n v="0"/>
    <n v="4"/>
    <n v="0"/>
    <n v="0"/>
    <m/>
    <n v="9"/>
    <m/>
    <m/>
    <m/>
    <m/>
  </r>
  <r>
    <x v="5"/>
    <x v="2"/>
    <s v="HV2.3"/>
    <x v="1"/>
    <d v="2020-11-25T00:00:00"/>
    <x v="9"/>
    <n v="8875"/>
    <s v="lignotuber"/>
    <s v="soil-persistent"/>
    <s v="NA"/>
    <n v="1"/>
    <n v="0"/>
    <s v="NA"/>
    <n v="0"/>
    <n v="0"/>
    <n v="0"/>
    <n v="0"/>
    <m/>
    <n v="1"/>
    <m/>
    <m/>
    <m/>
    <m/>
  </r>
  <r>
    <x v="5"/>
    <x v="2"/>
    <s v="HV2.3"/>
    <x v="1"/>
    <d v="2020-11-25T00:00:00"/>
    <x v="25"/>
    <n v="2654"/>
    <s v="none"/>
    <s v="soil-persistent"/>
    <s v="NA"/>
    <n v="0"/>
    <n v="0"/>
    <s v="NA"/>
    <n v="0"/>
    <n v="14"/>
    <n v="0"/>
    <n v="0"/>
    <m/>
    <n v="14"/>
    <m/>
    <m/>
    <m/>
    <m/>
  </r>
  <r>
    <x v="5"/>
    <x v="2"/>
    <s v="HV2.3"/>
    <x v="1"/>
    <d v="2020-11-25T00:00:00"/>
    <x v="23"/>
    <n v="7138"/>
    <s v="rhizome"/>
    <s v="transient"/>
    <s v="NA"/>
    <n v="29"/>
    <n v="0"/>
    <s v="NA"/>
    <n v="0"/>
    <n v="0"/>
    <n v="0"/>
    <n v="0"/>
    <m/>
    <n v="29"/>
    <m/>
    <m/>
    <m/>
    <m/>
  </r>
  <r>
    <x v="5"/>
    <x v="2"/>
    <s v="HV2.3"/>
    <x v="1"/>
    <d v="2020-11-25T00:00:00"/>
    <x v="16"/>
    <n v="2603"/>
    <s v="basal"/>
    <s v="soil-persistent"/>
    <s v="NA"/>
    <n v="1"/>
    <n v="0"/>
    <s v="NA"/>
    <n v="0"/>
    <n v="48"/>
    <n v="0"/>
    <n v="0"/>
    <m/>
    <n v="49"/>
    <m/>
    <m/>
    <m/>
    <m/>
  </r>
  <r>
    <x v="5"/>
    <x v="2"/>
    <s v="HV2.3"/>
    <x v="1"/>
    <d v="2020-11-25T00:00:00"/>
    <x v="20"/>
    <n v="2557"/>
    <s v="rhizome"/>
    <s v="transient"/>
    <s v="NA"/>
    <n v="1"/>
    <n v="0"/>
    <s v="NA"/>
    <n v="0"/>
    <n v="0"/>
    <n v="0"/>
    <n v="0"/>
    <m/>
    <n v="1"/>
    <m/>
    <m/>
    <m/>
    <m/>
  </r>
  <r>
    <x v="5"/>
    <x v="2"/>
    <s v="HV2.3"/>
    <x v="1"/>
    <d v="2020-11-25T00:00:00"/>
    <x v="43"/>
    <n v="2302"/>
    <s v="rhizome"/>
    <s v="non-canopy"/>
    <s v="NA"/>
    <n v="58"/>
    <n v="0"/>
    <s v="NA"/>
    <n v="30"/>
    <n v="0"/>
    <n v="0"/>
    <n v="0"/>
    <m/>
    <n v="58"/>
    <m/>
    <m/>
    <m/>
    <m/>
  </r>
  <r>
    <x v="5"/>
    <x v="2"/>
    <s v="HV2.3"/>
    <x v="1"/>
    <d v="2020-11-25T00:00:00"/>
    <x v="59"/>
    <n v="2322"/>
    <s v="rhizome"/>
    <s v="non-canopy"/>
    <s v="NA"/>
    <n v="5"/>
    <n v="0"/>
    <s v="NA"/>
    <n v="2"/>
    <s v="NA"/>
    <s v="NA"/>
    <s v="NA"/>
    <m/>
    <n v="5"/>
    <m/>
    <m/>
    <m/>
    <m/>
  </r>
  <r>
    <x v="5"/>
    <x v="2"/>
    <s v="HV2.3"/>
    <x v="1"/>
    <d v="2020-11-25T00:00:00"/>
    <x v="51"/>
    <n v="10361"/>
    <s v="tussock"/>
    <s v="non-canopy"/>
    <s v="NA"/>
    <n v="2"/>
    <n v="0"/>
    <s v="NA"/>
    <n v="2"/>
    <s v="NA"/>
    <s v="NA"/>
    <s v="NA"/>
    <s v="ID corrected from Tetrarrhena turfose to Deyeuxia innominata from NOV2020 census"/>
    <n v="2"/>
    <m/>
    <m/>
    <m/>
    <m/>
  </r>
  <r>
    <x v="5"/>
    <x v="2"/>
    <s v="HV2.3"/>
    <x v="1"/>
    <d v="2020-11-25T00:00:00"/>
    <x v="17"/>
    <n v="5532"/>
    <s v="rhizome"/>
    <s v="non-canopy"/>
    <s v="NA"/>
    <n v="12"/>
    <n v="0"/>
    <s v="NA"/>
    <n v="0"/>
    <s v="NA"/>
    <s v="NA"/>
    <s v="NA"/>
    <m/>
    <n v="12"/>
    <m/>
    <m/>
    <m/>
    <m/>
  </r>
  <r>
    <x v="5"/>
    <x v="2"/>
    <s v="HV2.3"/>
    <x v="1"/>
    <d v="2020-11-25T00:00:00"/>
    <x v="52"/>
    <n v="2451"/>
    <s v="none"/>
    <s v="non-canopy"/>
    <s v="NA"/>
    <n v="0"/>
    <n v="0"/>
    <s v="NA"/>
    <n v="0"/>
    <n v="1"/>
    <n v="0"/>
    <n v="0"/>
    <m/>
    <n v="1"/>
    <m/>
    <m/>
    <m/>
    <m/>
  </r>
  <r>
    <x v="5"/>
    <x v="2"/>
    <s v="HV2.3"/>
    <x v="1"/>
    <d v="2020-11-25T00:00:00"/>
    <x v="44"/>
    <n v="5255"/>
    <s v="none"/>
    <s v="soil-persistent"/>
    <s v="NA"/>
    <n v="0"/>
    <n v="0"/>
    <s v="NA"/>
    <n v="0"/>
    <n v="5"/>
    <n v="0"/>
    <n v="0"/>
    <m/>
    <n v="5"/>
    <m/>
    <m/>
    <m/>
    <m/>
  </r>
  <r>
    <x v="5"/>
    <x v="2"/>
    <s v="HV2.3"/>
    <x v="1"/>
    <d v="2020-11-25T00:00:00"/>
    <x v="55"/>
    <n v="11903"/>
    <s v="none"/>
    <s v="non-canopy"/>
    <s v="NA"/>
    <n v="0"/>
    <n v="0"/>
    <s v="NA"/>
    <n v="0"/>
    <n v="15"/>
    <n v="0"/>
    <n v="2"/>
    <s v="previously 'flat leaf monocot'"/>
    <n v="15"/>
    <m/>
    <m/>
    <m/>
    <m/>
  </r>
  <r>
    <x v="5"/>
    <x v="2"/>
    <s v="HV2.3"/>
    <x v="1"/>
    <d v="2020-11-25T00:00:00"/>
    <x v="41"/>
    <n v="7943"/>
    <s v="lignotuber"/>
    <s v="canopy"/>
    <s v="NA"/>
    <n v="1"/>
    <n v="0"/>
    <s v="NA"/>
    <n v="0"/>
    <n v="0"/>
    <n v="0"/>
    <n v="0"/>
    <m/>
    <n v="1"/>
    <m/>
    <m/>
    <m/>
    <m/>
  </r>
  <r>
    <x v="5"/>
    <x v="2"/>
    <s v="HV2.3"/>
    <x v="1"/>
    <d v="2020-11-25T00:00:00"/>
    <x v="115"/>
    <n v="2408"/>
    <s v="rhizome"/>
    <s v="non-canopy"/>
    <s v="NA"/>
    <n v="3"/>
    <n v="0"/>
    <s v="NA"/>
    <n v="3"/>
    <n v="0"/>
    <n v="0"/>
    <n v="0"/>
    <m/>
    <n v="3"/>
    <m/>
    <m/>
    <m/>
    <m/>
  </r>
  <r>
    <x v="5"/>
    <x v="2"/>
    <s v="HV2.3"/>
    <x v="1"/>
    <d v="2020-11-25T00:00:00"/>
    <x v="26"/>
    <n v="3243"/>
    <s v="tuber"/>
    <s v="non-canopy"/>
    <s v="NA"/>
    <n v="0"/>
    <n v="0"/>
    <s v="NA"/>
    <n v="0"/>
    <n v="3"/>
    <n v="0"/>
    <n v="0"/>
    <m/>
    <n v="3"/>
    <m/>
    <m/>
    <m/>
    <m/>
  </r>
  <r>
    <x v="5"/>
    <x v="3"/>
    <s v="HV2.4"/>
    <x v="1"/>
    <d v="2020-11-25T00:00:00"/>
    <x v="0"/>
    <n v="7766"/>
    <s v="lignotuber"/>
    <s v="canopy"/>
    <s v="NA"/>
    <n v="13"/>
    <n v="0"/>
    <s v="NA"/>
    <n v="0"/>
    <n v="0"/>
    <n v="0"/>
    <n v="0"/>
    <m/>
    <n v="13"/>
    <m/>
    <m/>
    <m/>
    <m/>
  </r>
  <r>
    <x v="5"/>
    <x v="3"/>
    <s v="HV2.4"/>
    <x v="1"/>
    <d v="2020-11-25T00:00:00"/>
    <x v="9"/>
    <n v="8875"/>
    <s v="lignotuber"/>
    <s v="soil-persistent"/>
    <s v="NA"/>
    <n v="1"/>
    <n v="0"/>
    <s v="NA"/>
    <n v="0"/>
    <n v="3"/>
    <n v="0"/>
    <n v="0"/>
    <m/>
    <n v="4"/>
    <m/>
    <m/>
    <m/>
    <m/>
  </r>
  <r>
    <x v="5"/>
    <x v="3"/>
    <s v="HV2.4"/>
    <x v="1"/>
    <d v="2020-11-25T00:00:00"/>
    <x v="1"/>
    <n v="3997"/>
    <s v="lignotuber"/>
    <s v="soil-persistent"/>
    <s v="NA"/>
    <n v="3"/>
    <n v="0"/>
    <s v="NA"/>
    <n v="0"/>
    <n v="12"/>
    <n v="0"/>
    <n v="0"/>
    <m/>
    <n v="15"/>
    <m/>
    <m/>
    <m/>
    <m/>
  </r>
  <r>
    <x v="5"/>
    <x v="3"/>
    <s v="HV2.4"/>
    <x v="1"/>
    <d v="2020-11-25T00:00:00"/>
    <x v="55"/>
    <n v="11903"/>
    <s v="none"/>
    <s v="non-canopy"/>
    <s v="NA"/>
    <n v="0"/>
    <n v="0"/>
    <s v="NA"/>
    <n v="0"/>
    <n v="1"/>
    <n v="0"/>
    <n v="0"/>
    <s v="previously 'flat leaf monocot'"/>
    <n v="1"/>
    <m/>
    <m/>
    <m/>
    <m/>
  </r>
  <r>
    <x v="5"/>
    <x v="3"/>
    <s v="HV2.4"/>
    <x v="1"/>
    <d v="2020-11-25T00:00:00"/>
    <x v="26"/>
    <n v="3243"/>
    <s v="none"/>
    <s v="soil-persistent"/>
    <s v="NA"/>
    <n v="0"/>
    <n v="0"/>
    <s v="NA"/>
    <n v="0"/>
    <n v="39"/>
    <n v="0"/>
    <n v="5"/>
    <m/>
    <n v="39"/>
    <m/>
    <m/>
    <m/>
    <m/>
  </r>
  <r>
    <x v="5"/>
    <x v="3"/>
    <s v="HV2.4"/>
    <x v="1"/>
    <d v="2020-11-25T00:00:00"/>
    <x v="43"/>
    <n v="2302"/>
    <s v="rhizome"/>
    <s v="non-canopy"/>
    <s v="NA"/>
    <n v="45"/>
    <n v="0"/>
    <s v="NA"/>
    <n v="23"/>
    <n v="0"/>
    <n v="0"/>
    <n v="0"/>
    <m/>
    <n v="45"/>
    <m/>
    <m/>
    <m/>
    <m/>
  </r>
  <r>
    <x v="5"/>
    <x v="3"/>
    <s v="HV2.4"/>
    <x v="1"/>
    <d v="2020-11-25T00:00:00"/>
    <x v="17"/>
    <n v="5532"/>
    <s v="rhizome"/>
    <s v="non-canopy"/>
    <s v="NA"/>
    <n v="20"/>
    <n v="0"/>
    <s v="NA"/>
    <n v="0"/>
    <s v="NA"/>
    <s v="NA"/>
    <s v="NA"/>
    <m/>
    <n v="20"/>
    <m/>
    <m/>
    <m/>
    <m/>
  </r>
  <r>
    <x v="5"/>
    <x v="3"/>
    <s v="HV2.4"/>
    <x v="1"/>
    <d v="2020-11-25T00:00:00"/>
    <x v="51"/>
    <n v="10361"/>
    <s v="tussock"/>
    <s v="non-canopy"/>
    <s v="NA"/>
    <n v="6"/>
    <n v="0"/>
    <s v="NA"/>
    <n v="1"/>
    <s v="NA"/>
    <s v="NA"/>
    <s v="NA"/>
    <m/>
    <n v="6"/>
    <m/>
    <m/>
    <m/>
    <m/>
  </r>
  <r>
    <x v="5"/>
    <x v="3"/>
    <s v="HV2.4"/>
    <x v="1"/>
    <d v="2020-11-25T00:00:00"/>
    <x v="23"/>
    <n v="7138"/>
    <s v="rhizome"/>
    <s v="transient"/>
    <s v="NA"/>
    <n v="24"/>
    <n v="0"/>
    <s v="NA"/>
    <n v="0"/>
    <n v="0"/>
    <n v="0"/>
    <n v="0"/>
    <m/>
    <n v="24"/>
    <m/>
    <m/>
    <m/>
    <m/>
  </r>
  <r>
    <x v="5"/>
    <x v="3"/>
    <s v="HV2.4"/>
    <x v="1"/>
    <d v="2020-11-25T00:00:00"/>
    <x v="25"/>
    <n v="2654"/>
    <s v="none"/>
    <s v="soil-persistent"/>
    <s v="NA"/>
    <n v="0"/>
    <n v="0"/>
    <s v="NA"/>
    <n v="0"/>
    <n v="2"/>
    <n v="0"/>
    <n v="0"/>
    <m/>
    <n v="2"/>
    <m/>
    <m/>
    <m/>
    <m/>
  </r>
  <r>
    <x v="5"/>
    <x v="3"/>
    <s v="HV2.4"/>
    <x v="1"/>
    <d v="2020-11-25T00:00:00"/>
    <x v="44"/>
    <n v="5255"/>
    <s v="none"/>
    <s v="soil-persistent"/>
    <s v="NA"/>
    <n v="0"/>
    <n v="0"/>
    <s v="NA"/>
    <n v="0"/>
    <n v="5"/>
    <n v="0"/>
    <n v="0"/>
    <m/>
    <n v="5"/>
    <m/>
    <m/>
    <m/>
    <m/>
  </r>
  <r>
    <x v="5"/>
    <x v="3"/>
    <s v="HV2.4"/>
    <x v="1"/>
    <d v="2020-11-25T00:00:00"/>
    <x v="16"/>
    <n v="2603"/>
    <s v="basal"/>
    <s v="soil-persistent"/>
    <s v="NA"/>
    <n v="0"/>
    <n v="0"/>
    <s v="NA"/>
    <n v="0"/>
    <n v="15"/>
    <n v="0"/>
    <n v="0"/>
    <m/>
    <n v="15"/>
    <m/>
    <m/>
    <m/>
    <m/>
  </r>
  <r>
    <x v="5"/>
    <x v="3"/>
    <s v="HV2.4"/>
    <x v="1"/>
    <d v="2020-11-25T00:00:00"/>
    <x v="59"/>
    <n v="2322"/>
    <s v="rhizome"/>
    <s v="non-canopy"/>
    <s v="NA"/>
    <n v="1"/>
    <n v="0"/>
    <s v="NA"/>
    <n v="0"/>
    <s v="NA"/>
    <s v="NA"/>
    <s v="NA"/>
    <m/>
    <n v="1"/>
    <m/>
    <m/>
    <m/>
    <m/>
  </r>
  <r>
    <x v="5"/>
    <x v="3"/>
    <s v="HV2.4"/>
    <x v="1"/>
    <d v="2020-11-25T00:00:00"/>
    <x v="115"/>
    <n v="2408"/>
    <s v="rhizome"/>
    <s v="non-canopy"/>
    <s v="NA"/>
    <n v="17"/>
    <n v="0"/>
    <s v="NA"/>
    <n v="17"/>
    <s v="NA"/>
    <s v="NA"/>
    <s v="NA"/>
    <m/>
    <n v="17"/>
    <m/>
    <m/>
    <m/>
    <m/>
  </r>
  <r>
    <x v="5"/>
    <x v="3"/>
    <s v="HV2.4"/>
    <x v="1"/>
    <d v="2020-11-25T00:00:00"/>
    <x v="52"/>
    <n v="2451"/>
    <s v="none"/>
    <s v="non-canopy"/>
    <s v="NA"/>
    <n v="0"/>
    <n v="0"/>
    <s v="NA"/>
    <n v="0"/>
    <n v="2"/>
    <n v="0"/>
    <n v="1"/>
    <m/>
    <n v="2"/>
    <m/>
    <m/>
    <m/>
    <m/>
  </r>
  <r>
    <x v="5"/>
    <x v="4"/>
    <s v="HV2.5"/>
    <x v="1"/>
    <d v="2020-11-25T00:00:00"/>
    <x v="0"/>
    <n v="7766"/>
    <s v="lignotuber"/>
    <s v="canopy"/>
    <s v="NA"/>
    <n v="5"/>
    <n v="0"/>
    <s v="NA"/>
    <n v="0"/>
    <n v="0"/>
    <n v="0"/>
    <n v="0"/>
    <m/>
    <n v="5"/>
    <m/>
    <m/>
    <m/>
    <m/>
  </r>
  <r>
    <x v="5"/>
    <x v="4"/>
    <s v="HV2.5"/>
    <x v="1"/>
    <d v="2020-11-25T00:00:00"/>
    <x v="9"/>
    <n v="8875"/>
    <s v="lignotuber"/>
    <s v="soil-persistent"/>
    <s v="NA"/>
    <n v="4"/>
    <n v="0"/>
    <s v="NA"/>
    <n v="0"/>
    <n v="7"/>
    <n v="0"/>
    <n v="0"/>
    <m/>
    <n v="11"/>
    <m/>
    <m/>
    <m/>
    <m/>
  </r>
  <r>
    <x v="5"/>
    <x v="4"/>
    <s v="HV2.5"/>
    <x v="1"/>
    <d v="2020-11-25T00:00:00"/>
    <x v="44"/>
    <n v="5255"/>
    <s v="basal"/>
    <s v="soil-persistent"/>
    <s v="NA"/>
    <n v="2"/>
    <n v="0"/>
    <s v="NA"/>
    <n v="0"/>
    <n v="4"/>
    <n v="0"/>
    <n v="0"/>
    <s v="two individuals previously recorded as recruits were corrected to resprouts based on Apr 2021"/>
    <n v="6"/>
    <m/>
    <m/>
    <m/>
    <m/>
  </r>
  <r>
    <x v="5"/>
    <x v="4"/>
    <s v="HV2.5"/>
    <x v="1"/>
    <d v="2020-11-25T00:00:00"/>
    <x v="1"/>
    <n v="3997"/>
    <s v="lignotuber"/>
    <s v="soil-persistent"/>
    <s v="NA"/>
    <n v="9"/>
    <n v="0"/>
    <s v="NA"/>
    <n v="0"/>
    <n v="10"/>
    <n v="0"/>
    <n v="0"/>
    <m/>
    <n v="19"/>
    <m/>
    <m/>
    <m/>
    <m/>
  </r>
  <r>
    <x v="5"/>
    <x v="4"/>
    <s v="HV2.5"/>
    <x v="1"/>
    <d v="2020-11-25T00:00:00"/>
    <x v="23"/>
    <n v="7138"/>
    <s v="rhizome"/>
    <s v="transient"/>
    <s v="NA"/>
    <n v="23"/>
    <n v="0"/>
    <s v="NA"/>
    <n v="0"/>
    <s v="NA"/>
    <s v="NA"/>
    <s v="NA"/>
    <m/>
    <n v="23"/>
    <m/>
    <m/>
    <m/>
    <m/>
  </r>
  <r>
    <x v="5"/>
    <x v="4"/>
    <s v="HV2.5"/>
    <x v="1"/>
    <d v="2020-11-25T00:00:00"/>
    <x v="43"/>
    <n v="2302"/>
    <s v="rhizome"/>
    <s v="non-canopy"/>
    <s v="NA"/>
    <n v="47"/>
    <n v="0"/>
    <s v="NA"/>
    <n v="25"/>
    <n v="0"/>
    <n v="0"/>
    <n v="0"/>
    <m/>
    <n v="47"/>
    <m/>
    <m/>
    <m/>
    <m/>
  </r>
  <r>
    <x v="5"/>
    <x v="4"/>
    <s v="HV2.5"/>
    <x v="1"/>
    <d v="2020-11-25T00:00:00"/>
    <x v="51"/>
    <n v="10361"/>
    <s v="tussock"/>
    <s v="non-canopy"/>
    <s v="NA"/>
    <n v="9"/>
    <n v="0"/>
    <s v="NA"/>
    <n v="1"/>
    <s v="NA"/>
    <s v="NA"/>
    <s v="NA"/>
    <s v="previously misID'd as Tetrarrhena"/>
    <n v="9"/>
    <m/>
    <m/>
    <m/>
    <m/>
  </r>
  <r>
    <x v="5"/>
    <x v="4"/>
    <s v="HV2.5"/>
    <x v="1"/>
    <d v="2020-11-25T00:00:00"/>
    <x v="17"/>
    <n v="5532"/>
    <s v="rhizome"/>
    <s v="non-canopy"/>
    <s v="NA"/>
    <n v="10"/>
    <n v="0"/>
    <s v="NA"/>
    <n v="0"/>
    <s v="NA"/>
    <s v="NA"/>
    <s v="NA"/>
    <m/>
    <n v="10"/>
    <m/>
    <m/>
    <m/>
    <m/>
  </r>
  <r>
    <x v="5"/>
    <x v="4"/>
    <s v="HV2.5"/>
    <x v="1"/>
    <d v="2020-11-25T00:00:00"/>
    <x v="59"/>
    <n v="2322"/>
    <s v="rhizome"/>
    <s v="non-canopy"/>
    <s v="NA"/>
    <n v="4"/>
    <n v="0"/>
    <s v="NA"/>
    <n v="0"/>
    <s v="NA"/>
    <s v="NA"/>
    <s v="NA"/>
    <m/>
    <n v="4"/>
    <m/>
    <m/>
    <m/>
    <m/>
  </r>
  <r>
    <x v="5"/>
    <x v="4"/>
    <s v="HV2.5"/>
    <x v="1"/>
    <d v="2020-11-25T00:00:00"/>
    <x v="25"/>
    <n v="2654"/>
    <s v="none"/>
    <s v="soil-persistent"/>
    <s v="NA"/>
    <n v="0"/>
    <n v="0"/>
    <s v="NA"/>
    <n v="0"/>
    <n v="5"/>
    <n v="0"/>
    <n v="0"/>
    <m/>
    <n v="5"/>
    <m/>
    <m/>
    <m/>
    <m/>
  </r>
  <r>
    <x v="5"/>
    <x v="4"/>
    <s v="HV2.5"/>
    <x v="1"/>
    <d v="2020-11-25T00:00:00"/>
    <x v="16"/>
    <n v="2603"/>
    <s v="basal"/>
    <s v="soil-persistent"/>
    <s v="NA"/>
    <n v="0"/>
    <n v="0"/>
    <s v="NA"/>
    <n v="0"/>
    <n v="21"/>
    <n v="0"/>
    <n v="0"/>
    <m/>
    <n v="21"/>
    <m/>
    <m/>
    <m/>
    <m/>
  </r>
  <r>
    <x v="5"/>
    <x v="4"/>
    <s v="HV2.5"/>
    <x v="1"/>
    <d v="2020-11-25T00:00:00"/>
    <x v="26"/>
    <n v="3243"/>
    <s v="none"/>
    <s v="soil-persistent"/>
    <s v="NA"/>
    <n v="0"/>
    <n v="0"/>
    <s v="NA"/>
    <n v="0"/>
    <n v="9"/>
    <n v="0"/>
    <n v="0"/>
    <m/>
    <n v="9"/>
    <m/>
    <m/>
    <m/>
    <m/>
  </r>
  <r>
    <x v="5"/>
    <x v="4"/>
    <s v="HV2.5"/>
    <x v="1"/>
    <d v="2020-11-25T00:00:00"/>
    <x v="115"/>
    <n v="2408"/>
    <s v="rhizome"/>
    <s v="non-canopy"/>
    <s v="NA"/>
    <n v="14"/>
    <n v="0"/>
    <s v="NA"/>
    <n v="14"/>
    <n v="0"/>
    <n v="0"/>
    <n v="0"/>
    <m/>
    <n v="14"/>
    <m/>
    <m/>
    <m/>
    <m/>
  </r>
  <r>
    <x v="5"/>
    <x v="5"/>
    <s v="HV2.6"/>
    <x v="1"/>
    <d v="2020-11-25T00:00:00"/>
    <x v="0"/>
    <n v="7766"/>
    <s v="lignotuber"/>
    <s v="canopy"/>
    <s v="NA"/>
    <n v="3"/>
    <n v="0"/>
    <s v="NA"/>
    <n v="0"/>
    <n v="8"/>
    <n v="0"/>
    <n v="0"/>
    <m/>
    <n v="11"/>
    <m/>
    <m/>
    <m/>
    <m/>
  </r>
  <r>
    <x v="5"/>
    <x v="5"/>
    <s v="HV2.6"/>
    <x v="1"/>
    <d v="2020-11-25T00:00:00"/>
    <x v="9"/>
    <n v="8875"/>
    <s v="lignotuber"/>
    <s v="soil-persistent"/>
    <s v="NA"/>
    <n v="1"/>
    <n v="0"/>
    <s v="NA"/>
    <n v="0"/>
    <n v="19"/>
    <n v="0"/>
    <n v="0"/>
    <m/>
    <n v="20"/>
    <m/>
    <m/>
    <m/>
    <m/>
  </r>
  <r>
    <x v="5"/>
    <x v="5"/>
    <s v="HV2.6"/>
    <x v="1"/>
    <d v="2020-11-25T00:00:00"/>
    <x v="16"/>
    <n v="2603"/>
    <s v="basal"/>
    <s v="soil-persistent"/>
    <s v="NA"/>
    <n v="0"/>
    <n v="0"/>
    <s v="NA"/>
    <n v="0"/>
    <n v="12"/>
    <n v="0"/>
    <n v="0"/>
    <m/>
    <n v="12"/>
    <m/>
    <m/>
    <m/>
    <m/>
  </r>
  <r>
    <x v="5"/>
    <x v="5"/>
    <s v="HV2.6"/>
    <x v="1"/>
    <d v="2020-11-25T00:00:00"/>
    <x v="1"/>
    <n v="3997"/>
    <s v="lignotuber"/>
    <s v="soil-persistent"/>
    <s v="NA"/>
    <n v="0"/>
    <n v="0"/>
    <s v="NA"/>
    <n v="0"/>
    <n v="3"/>
    <n v="0"/>
    <n v="0"/>
    <m/>
    <n v="3"/>
    <m/>
    <m/>
    <m/>
    <m/>
  </r>
  <r>
    <x v="5"/>
    <x v="5"/>
    <s v="HV2.6"/>
    <x v="1"/>
    <d v="2020-11-25T00:00:00"/>
    <x v="52"/>
    <n v="2451"/>
    <s v="none"/>
    <s v="non-canopy"/>
    <s v="NA"/>
    <n v="0"/>
    <n v="0"/>
    <s v="NA"/>
    <n v="0"/>
    <n v="4"/>
    <n v="0"/>
    <n v="0"/>
    <m/>
    <n v="4"/>
    <m/>
    <m/>
    <m/>
    <m/>
  </r>
  <r>
    <x v="5"/>
    <x v="5"/>
    <s v="HV2.6"/>
    <x v="1"/>
    <d v="2020-11-25T00:00:00"/>
    <x v="17"/>
    <n v="5532"/>
    <s v="rhizome"/>
    <s v="non-canopy"/>
    <s v="NA"/>
    <n v="18"/>
    <n v="0"/>
    <s v="NA"/>
    <n v="0"/>
    <s v="NA"/>
    <s v="NA"/>
    <s v="NA"/>
    <m/>
    <n v="18"/>
    <m/>
    <m/>
    <m/>
    <m/>
  </r>
  <r>
    <x v="5"/>
    <x v="5"/>
    <s v="HV2.6"/>
    <x v="1"/>
    <d v="2020-11-25T00:00:00"/>
    <x v="51"/>
    <n v="10361"/>
    <s v="tussock"/>
    <s v="non-canopy"/>
    <s v="NA"/>
    <n v="14"/>
    <n v="0"/>
    <s v="NA"/>
    <n v="0"/>
    <s v="NA"/>
    <s v="NA"/>
    <s v="NA"/>
    <s v="ID corrected from Tetrarrhena turfosa to Deyeuxia innominata"/>
    <n v="14"/>
    <m/>
    <m/>
    <m/>
    <m/>
  </r>
  <r>
    <x v="5"/>
    <x v="5"/>
    <s v="HV2.6"/>
    <x v="1"/>
    <d v="2020-11-25T00:00:00"/>
    <x v="29"/>
    <n v="10605"/>
    <s v="rhizome"/>
    <s v="non-canopy"/>
    <s v="NA"/>
    <n v="8"/>
    <n v="0"/>
    <s v="NA"/>
    <n v="0"/>
    <s v="NA"/>
    <s v="NA"/>
    <s v="NA"/>
    <m/>
    <n v="8"/>
    <m/>
    <m/>
    <m/>
    <m/>
  </r>
  <r>
    <x v="5"/>
    <x v="5"/>
    <s v="HV2.6"/>
    <x v="1"/>
    <d v="2020-11-25T00:00:00"/>
    <x v="43"/>
    <n v="2302"/>
    <s v="rhizome"/>
    <s v="non-canopy"/>
    <s v="NA"/>
    <n v="52"/>
    <n v="0"/>
    <s v="NA"/>
    <n v="9"/>
    <n v="0"/>
    <n v="0"/>
    <n v="0"/>
    <m/>
    <n v="52"/>
    <m/>
    <m/>
    <m/>
    <m/>
  </r>
  <r>
    <x v="5"/>
    <x v="5"/>
    <s v="HV2.6"/>
    <x v="1"/>
    <d v="2020-11-25T00:00:00"/>
    <x v="23"/>
    <n v="7138"/>
    <s v="rhizome"/>
    <s v="transient"/>
    <s v="NA"/>
    <n v="58"/>
    <n v="0"/>
    <s v="NA"/>
    <n v="0"/>
    <s v="NA"/>
    <s v="NA"/>
    <s v="NA"/>
    <m/>
    <n v="58"/>
    <m/>
    <m/>
    <m/>
    <m/>
  </r>
  <r>
    <x v="5"/>
    <x v="5"/>
    <s v="HV2.6"/>
    <x v="1"/>
    <d v="2020-11-25T00:00:00"/>
    <x v="44"/>
    <n v="5255"/>
    <s v="basal"/>
    <s v="soil-persistent"/>
    <s v="NA"/>
    <n v="0"/>
    <n v="0"/>
    <s v="NA"/>
    <n v="0"/>
    <n v="8"/>
    <n v="0"/>
    <n v="0"/>
    <m/>
    <n v="8"/>
    <m/>
    <m/>
    <m/>
    <m/>
  </r>
  <r>
    <x v="5"/>
    <x v="5"/>
    <s v="HV2.6"/>
    <x v="1"/>
    <d v="2020-11-25T00:00:00"/>
    <x v="26"/>
    <n v="3243"/>
    <s v="none"/>
    <s v="soil-persistent"/>
    <s v="NA"/>
    <n v="0"/>
    <n v="0"/>
    <s v="NA"/>
    <n v="0"/>
    <n v="88"/>
    <n v="0"/>
    <n v="2"/>
    <m/>
    <n v="88"/>
    <m/>
    <m/>
    <m/>
    <m/>
  </r>
  <r>
    <x v="5"/>
    <x v="5"/>
    <s v="HV2.6"/>
    <x v="1"/>
    <d v="2020-11-25T00:00:00"/>
    <x v="25"/>
    <n v="2654"/>
    <s v="none"/>
    <s v="soil-persistent"/>
    <s v="NA"/>
    <n v="0"/>
    <n v="0"/>
    <s v="NA"/>
    <n v="0"/>
    <n v="7"/>
    <n v="0"/>
    <n v="0"/>
    <m/>
    <n v="7"/>
    <m/>
    <m/>
    <m/>
    <m/>
  </r>
  <r>
    <x v="5"/>
    <x v="6"/>
    <s v="HV2.7"/>
    <x v="1"/>
    <d v="2020-11-25T00:00:00"/>
    <x v="0"/>
    <n v="7766"/>
    <s v="lignotuber"/>
    <s v="canopy"/>
    <s v="NA"/>
    <n v="5"/>
    <n v="0"/>
    <s v="NA"/>
    <n v="0"/>
    <n v="22"/>
    <n v="0"/>
    <n v="0"/>
    <m/>
    <n v="27"/>
    <m/>
    <m/>
    <m/>
    <m/>
  </r>
  <r>
    <x v="5"/>
    <x v="6"/>
    <s v="HV2.7"/>
    <x v="1"/>
    <d v="2020-11-25T00:00:00"/>
    <x v="1"/>
    <n v="3997"/>
    <s v="lignotuber"/>
    <s v="soil-persistent"/>
    <s v="NA"/>
    <n v="8"/>
    <n v="0"/>
    <s v="NA"/>
    <n v="0"/>
    <n v="0"/>
    <n v="0"/>
    <n v="0"/>
    <m/>
    <n v="8"/>
    <m/>
    <m/>
    <m/>
    <m/>
  </r>
  <r>
    <x v="5"/>
    <x v="6"/>
    <s v="HV2.7"/>
    <x v="1"/>
    <d v="2020-11-25T00:00:00"/>
    <x v="44"/>
    <n v="5255"/>
    <s v="basal"/>
    <s v="soil-persistent"/>
    <s v="NA"/>
    <n v="1"/>
    <n v="0"/>
    <s v="NA"/>
    <n v="0"/>
    <n v="6"/>
    <n v="0"/>
    <n v="0"/>
    <m/>
    <n v="7"/>
    <m/>
    <m/>
    <m/>
    <m/>
  </r>
  <r>
    <x v="5"/>
    <x v="6"/>
    <s v="HV2.7"/>
    <x v="1"/>
    <d v="2020-11-25T00:00:00"/>
    <x v="9"/>
    <n v="8875"/>
    <s v="lignotuber"/>
    <s v="soil-persistent"/>
    <s v="NA"/>
    <n v="2"/>
    <n v="0"/>
    <s v="NA"/>
    <n v="0"/>
    <n v="16"/>
    <n v="0"/>
    <n v="0"/>
    <m/>
    <n v="18"/>
    <m/>
    <m/>
    <m/>
    <m/>
  </r>
  <r>
    <x v="5"/>
    <x v="6"/>
    <s v="HV2.7"/>
    <x v="1"/>
    <d v="2020-11-25T00:00:00"/>
    <x v="16"/>
    <n v="2603"/>
    <s v="basal"/>
    <s v="soil-persistent"/>
    <s v="NA"/>
    <n v="1"/>
    <n v="0"/>
    <s v="NA"/>
    <n v="0"/>
    <n v="29"/>
    <n v="0"/>
    <n v="0"/>
    <m/>
    <n v="30"/>
    <m/>
    <m/>
    <m/>
    <m/>
  </r>
  <r>
    <x v="5"/>
    <x v="6"/>
    <s v="HV2.7"/>
    <x v="1"/>
    <d v="2020-11-25T00:00:00"/>
    <x v="23"/>
    <n v="7138"/>
    <s v="rhizome"/>
    <s v="transient"/>
    <s v="NA"/>
    <n v="69"/>
    <n v="0"/>
    <s v="NA"/>
    <n v="0"/>
    <s v="NA"/>
    <s v="NA"/>
    <s v="NA"/>
    <m/>
    <n v="69"/>
    <m/>
    <m/>
    <m/>
    <m/>
  </r>
  <r>
    <x v="5"/>
    <x v="6"/>
    <s v="HV2.7"/>
    <x v="1"/>
    <d v="2020-11-25T00:00:00"/>
    <x v="26"/>
    <n v="3243"/>
    <s v="none"/>
    <s v="soil-persistent"/>
    <s v="NA"/>
    <n v="0"/>
    <n v="0"/>
    <s v="NA"/>
    <n v="0"/>
    <n v="65"/>
    <n v="0"/>
    <n v="35"/>
    <m/>
    <n v="65"/>
    <m/>
    <m/>
    <m/>
    <m/>
  </r>
  <r>
    <x v="5"/>
    <x v="6"/>
    <s v="HV2.7"/>
    <x v="1"/>
    <d v="2020-11-25T00:00:00"/>
    <x v="51"/>
    <n v="10361"/>
    <s v="tussock"/>
    <s v="non-canopy"/>
    <s v="NA"/>
    <n v="12"/>
    <n v="0"/>
    <s v="NA"/>
    <n v="0"/>
    <s v="NA"/>
    <s v="NA"/>
    <s v="NA"/>
    <s v="previously misID'd as Tetrarrhena"/>
    <n v="12"/>
    <m/>
    <m/>
    <m/>
    <m/>
  </r>
  <r>
    <x v="5"/>
    <x v="6"/>
    <s v="HV2.7"/>
    <x v="1"/>
    <d v="2020-11-25T00:00:00"/>
    <x v="52"/>
    <n v="2451"/>
    <s v="NA"/>
    <s v="non-canopy"/>
    <s v="NA"/>
    <n v="0"/>
    <n v="0"/>
    <s v="NA"/>
    <n v="0"/>
    <n v="14"/>
    <n v="0"/>
    <n v="1"/>
    <m/>
    <n v="14"/>
    <m/>
    <m/>
    <m/>
    <m/>
  </r>
  <r>
    <x v="5"/>
    <x v="6"/>
    <s v="HV2.7"/>
    <x v="1"/>
    <d v="2020-11-25T00:00:00"/>
    <x v="55"/>
    <n v="11903"/>
    <s v="NA"/>
    <s v="non-canopy"/>
    <s v="NA"/>
    <n v="0"/>
    <n v="0"/>
    <s v="NA"/>
    <n v="0"/>
    <n v="4"/>
    <n v="0"/>
    <n v="0"/>
    <s v="previously 'flat leaf monocot'"/>
    <n v="4"/>
    <m/>
    <m/>
    <m/>
    <m/>
  </r>
  <r>
    <x v="5"/>
    <x v="6"/>
    <s v="HV2.7"/>
    <x v="1"/>
    <d v="2020-11-25T00:00:00"/>
    <x v="43"/>
    <n v="2302"/>
    <s v="rhizome"/>
    <s v="non-canopy"/>
    <s v="NA"/>
    <n v="36"/>
    <n v="0"/>
    <s v="NA"/>
    <n v="2"/>
    <n v="0"/>
    <n v="0"/>
    <n v="0"/>
    <m/>
    <n v="36"/>
    <m/>
    <m/>
    <m/>
    <m/>
  </r>
  <r>
    <x v="5"/>
    <x v="6"/>
    <s v="HV2.7"/>
    <x v="1"/>
    <d v="2020-11-25T00:00:00"/>
    <x v="29"/>
    <n v="10605"/>
    <s v="rhizome"/>
    <s v="non-canopy"/>
    <s v="NA"/>
    <n v="16"/>
    <n v="0"/>
    <s v="NA"/>
    <n v="0"/>
    <s v="NA"/>
    <s v="NA"/>
    <s v="NA"/>
    <m/>
    <n v="16"/>
    <m/>
    <m/>
    <m/>
    <m/>
  </r>
  <r>
    <x v="5"/>
    <x v="6"/>
    <s v="HV2.7"/>
    <x v="1"/>
    <d v="2020-11-25T00:00:00"/>
    <x v="17"/>
    <n v="5532"/>
    <s v="rhizome"/>
    <s v="non-canopy"/>
    <s v="NA"/>
    <n v="8"/>
    <n v="0"/>
    <s v="NA"/>
    <n v="0"/>
    <s v="NA"/>
    <s v="NA"/>
    <s v="NA"/>
    <m/>
    <n v="8"/>
    <m/>
    <m/>
    <m/>
    <m/>
  </r>
  <r>
    <x v="5"/>
    <x v="6"/>
    <s v="HV2.7"/>
    <x v="1"/>
    <d v="2020-11-25T00:00:00"/>
    <x v="18"/>
    <n v="2445"/>
    <s v="tussock"/>
    <s v="non-canopy"/>
    <s v="NA"/>
    <n v="1"/>
    <n v="0"/>
    <s v="NA"/>
    <n v="0"/>
    <n v="0"/>
    <n v="0"/>
    <n v="0"/>
    <m/>
    <n v="1"/>
    <m/>
    <m/>
    <m/>
    <m/>
  </r>
  <r>
    <x v="5"/>
    <x v="6"/>
    <s v="HV2.7"/>
    <x v="1"/>
    <d v="2020-11-25T00:00:00"/>
    <x v="25"/>
    <n v="2654"/>
    <s v="none"/>
    <s v="soil-persistent"/>
    <s v="NA"/>
    <n v="0"/>
    <n v="0"/>
    <s v="NA"/>
    <n v="0"/>
    <n v="20"/>
    <n v="5"/>
    <n v="0"/>
    <m/>
    <n v="20"/>
    <m/>
    <m/>
    <m/>
    <m/>
  </r>
  <r>
    <x v="5"/>
    <x v="7"/>
    <s v="HV2.8"/>
    <x v="1"/>
    <d v="2020-11-25T00:00:00"/>
    <x v="0"/>
    <n v="7766"/>
    <s v="lignotuber"/>
    <s v="canopy"/>
    <s v="NA"/>
    <n v="1"/>
    <n v="0"/>
    <s v="NA"/>
    <n v="0"/>
    <n v="6"/>
    <n v="0"/>
    <n v="0"/>
    <m/>
    <n v="7"/>
    <m/>
    <m/>
    <m/>
    <m/>
  </r>
  <r>
    <x v="5"/>
    <x v="7"/>
    <s v="HV2.8"/>
    <x v="1"/>
    <d v="2020-11-25T00:00:00"/>
    <x v="1"/>
    <n v="3997"/>
    <s v="lignotuber"/>
    <s v="soil-persistent"/>
    <s v="NA"/>
    <n v="1"/>
    <n v="0"/>
    <s v="NA"/>
    <n v="0"/>
    <n v="15"/>
    <n v="0"/>
    <n v="0"/>
    <m/>
    <n v="16"/>
    <m/>
    <m/>
    <m/>
    <m/>
  </r>
  <r>
    <x v="5"/>
    <x v="7"/>
    <s v="HV2.8"/>
    <x v="1"/>
    <d v="2020-11-25T00:00:00"/>
    <x v="9"/>
    <n v="8875"/>
    <s v="lignotuber"/>
    <s v="soil-persistent"/>
    <s v="NA"/>
    <n v="2"/>
    <n v="0"/>
    <s v="NA"/>
    <n v="0"/>
    <n v="6"/>
    <n v="0"/>
    <n v="0"/>
    <m/>
    <n v="8"/>
    <m/>
    <m/>
    <m/>
    <m/>
  </r>
  <r>
    <x v="5"/>
    <x v="7"/>
    <s v="HV2.8"/>
    <x v="1"/>
    <d v="2020-11-25T00:00:00"/>
    <x v="44"/>
    <n v="5255"/>
    <s v="basal"/>
    <s v="soil-persistent"/>
    <s v="NA"/>
    <n v="5"/>
    <n v="0"/>
    <s v="NA"/>
    <n v="0"/>
    <n v="6"/>
    <n v="0"/>
    <n v="0"/>
    <m/>
    <n v="11"/>
    <m/>
    <m/>
    <m/>
    <m/>
  </r>
  <r>
    <x v="5"/>
    <x v="7"/>
    <s v="HV2.8"/>
    <x v="1"/>
    <d v="2020-11-25T00:00:00"/>
    <x v="36"/>
    <n v="6182"/>
    <s v="none"/>
    <s v="soil-persistent"/>
    <s v="NA"/>
    <n v="0"/>
    <n v="0"/>
    <s v="NA"/>
    <n v="0"/>
    <n v="3"/>
    <n v="0"/>
    <n v="1"/>
    <m/>
    <n v="3"/>
    <m/>
    <m/>
    <m/>
    <m/>
  </r>
  <r>
    <x v="5"/>
    <x v="7"/>
    <s v="HV2.8"/>
    <x v="1"/>
    <d v="2020-11-25T00:00:00"/>
    <x v="26"/>
    <n v="3243"/>
    <s v="none"/>
    <s v="soil-persistent"/>
    <s v="NA"/>
    <n v="0"/>
    <n v="0"/>
    <s v="NA"/>
    <n v="0"/>
    <n v="130"/>
    <n v="0"/>
    <n v="85"/>
    <m/>
    <n v="130"/>
    <m/>
    <m/>
    <m/>
    <m/>
  </r>
  <r>
    <x v="5"/>
    <x v="7"/>
    <s v="HV2.8"/>
    <x v="1"/>
    <d v="2020-11-25T00:00:00"/>
    <x v="51"/>
    <n v="10361"/>
    <s v="tussock"/>
    <s v="non-canopy"/>
    <s v="NA"/>
    <n v="22"/>
    <n v="0"/>
    <s v="NA"/>
    <n v="0"/>
    <n v="0"/>
    <n v="0"/>
    <n v="0"/>
    <s v="previously misID'd as Tetrarrhena"/>
    <n v="22"/>
    <m/>
    <m/>
    <m/>
    <m/>
  </r>
  <r>
    <x v="5"/>
    <x v="7"/>
    <s v="HV2.8"/>
    <x v="1"/>
    <d v="2020-11-25T00:00:00"/>
    <x v="16"/>
    <n v="2603"/>
    <s v="basal"/>
    <s v="soil-persistent"/>
    <s v="NA"/>
    <n v="1"/>
    <n v="0"/>
    <s v="NA"/>
    <n v="0"/>
    <n v="7"/>
    <n v="0"/>
    <n v="0"/>
    <m/>
    <n v="8"/>
    <m/>
    <m/>
    <m/>
    <m/>
  </r>
  <r>
    <x v="5"/>
    <x v="7"/>
    <s v="HV2.8"/>
    <x v="1"/>
    <d v="2020-11-25T00:00:00"/>
    <x v="23"/>
    <n v="7138"/>
    <s v="rhizome"/>
    <s v="transient"/>
    <s v="NA"/>
    <n v="120"/>
    <n v="0"/>
    <s v="NA"/>
    <n v="0"/>
    <s v="NA"/>
    <s v="NA"/>
    <s v="NA"/>
    <m/>
    <n v="120"/>
    <m/>
    <m/>
    <m/>
    <m/>
  </r>
  <r>
    <x v="5"/>
    <x v="7"/>
    <s v="HV2.8"/>
    <x v="1"/>
    <d v="2020-11-25T00:00:00"/>
    <x v="17"/>
    <n v="5532"/>
    <s v="rhizome"/>
    <s v="non-canopy"/>
    <s v="NA"/>
    <n v="21"/>
    <n v="0"/>
    <s v="NA"/>
    <n v="0"/>
    <s v="NA"/>
    <s v="NA"/>
    <s v="NA"/>
    <m/>
    <n v="21"/>
    <m/>
    <m/>
    <m/>
    <m/>
  </r>
  <r>
    <x v="5"/>
    <x v="7"/>
    <s v="HV2.8"/>
    <x v="1"/>
    <d v="2020-11-25T00:00:00"/>
    <x v="29"/>
    <n v="10605"/>
    <s v="rhizome"/>
    <s v="non-canopy"/>
    <s v="NA"/>
    <n v="18"/>
    <n v="0"/>
    <s v="NA"/>
    <n v="0"/>
    <s v="NA"/>
    <s v="NA"/>
    <s v="NA"/>
    <m/>
    <n v="18"/>
    <m/>
    <m/>
    <m/>
    <m/>
  </r>
  <r>
    <x v="5"/>
    <x v="7"/>
    <s v="HV2.8"/>
    <x v="1"/>
    <d v="2020-11-25T00:00:00"/>
    <x v="43"/>
    <n v="2302"/>
    <s v="rhizome"/>
    <s v="non-canopy"/>
    <s v="NA"/>
    <n v="32"/>
    <n v="0"/>
    <s v="NA"/>
    <n v="9"/>
    <n v="0"/>
    <n v="0"/>
    <n v="0"/>
    <m/>
    <n v="32"/>
    <m/>
    <m/>
    <m/>
    <m/>
  </r>
  <r>
    <x v="5"/>
    <x v="7"/>
    <s v="HV2.8"/>
    <x v="1"/>
    <d v="2020-11-25T00:00:00"/>
    <x v="19"/>
    <n v="6325"/>
    <s v="tussock"/>
    <s v="non-canopy"/>
    <s v="NA"/>
    <n v="1"/>
    <n v="0"/>
    <s v="NA"/>
    <n v="0"/>
    <n v="0"/>
    <n v="0"/>
    <n v="0"/>
    <m/>
    <n v="1"/>
    <m/>
    <m/>
    <m/>
    <m/>
  </r>
  <r>
    <x v="5"/>
    <x v="7"/>
    <s v="HV2.8"/>
    <x v="1"/>
    <d v="2020-11-25T00:00:00"/>
    <x v="25"/>
    <n v="2654"/>
    <s v="none"/>
    <s v="soil-persistent"/>
    <s v="NA"/>
    <n v="0"/>
    <n v="0"/>
    <s v="NA"/>
    <n v="0"/>
    <n v="16"/>
    <n v="1"/>
    <n v="0"/>
    <m/>
    <n v="16"/>
    <m/>
    <m/>
    <m/>
    <m/>
  </r>
  <r>
    <x v="5"/>
    <x v="8"/>
    <s v="HV2.9"/>
    <x v="1"/>
    <d v="2020-11-25T00:00:00"/>
    <x v="0"/>
    <n v="7766"/>
    <s v="lignotuber"/>
    <s v="canopy"/>
    <s v="NA"/>
    <n v="1"/>
    <n v="0"/>
    <s v="NA"/>
    <n v="0"/>
    <n v="8"/>
    <n v="0"/>
    <n v="0"/>
    <m/>
    <n v="9"/>
    <m/>
    <m/>
    <m/>
    <m/>
  </r>
  <r>
    <x v="5"/>
    <x v="8"/>
    <s v="HV2.9"/>
    <x v="1"/>
    <d v="2020-11-25T00:00:00"/>
    <x v="26"/>
    <n v="3243"/>
    <s v="none"/>
    <s v="soil-persistent"/>
    <s v="NA"/>
    <n v="0"/>
    <n v="0"/>
    <s v="NA"/>
    <n v="0"/>
    <n v="140"/>
    <n v="0"/>
    <n v="70"/>
    <m/>
    <n v="140"/>
    <m/>
    <m/>
    <m/>
    <m/>
  </r>
  <r>
    <x v="5"/>
    <x v="8"/>
    <s v="HV2.9"/>
    <x v="1"/>
    <d v="2020-11-25T00:00:00"/>
    <x v="51"/>
    <n v="10361"/>
    <s v="tussock"/>
    <s v="non-canopy"/>
    <s v="NA"/>
    <n v="41"/>
    <n v="0"/>
    <s v="NA"/>
    <n v="0"/>
    <n v="0"/>
    <n v="0"/>
    <n v="0"/>
    <s v="previously misID'd as Tetrarrhena"/>
    <n v="41"/>
    <m/>
    <m/>
    <m/>
    <m/>
  </r>
  <r>
    <x v="5"/>
    <x v="8"/>
    <s v="HV2.9"/>
    <x v="1"/>
    <d v="2020-11-25T00:00:00"/>
    <x v="56"/>
    <n v="5043"/>
    <s v="tussock"/>
    <s v="non-canopy"/>
    <s v="NA"/>
    <n v="1"/>
    <n v="0"/>
    <s v="NA"/>
    <n v="0"/>
    <n v="0"/>
    <n v="0"/>
    <n v="0"/>
    <s v="originally 'broad-leaf grass'"/>
    <n v="1"/>
    <m/>
    <m/>
    <m/>
    <m/>
  </r>
  <r>
    <x v="5"/>
    <x v="8"/>
    <s v="HV2.9"/>
    <x v="1"/>
    <d v="2020-11-25T00:00:00"/>
    <x v="43"/>
    <n v="2302"/>
    <s v="rhizome"/>
    <s v="non-canopy"/>
    <s v="NA"/>
    <n v="35"/>
    <n v="0"/>
    <s v="NA"/>
    <n v="22"/>
    <n v="0"/>
    <n v="0"/>
    <n v="0"/>
    <m/>
    <n v="35"/>
    <m/>
    <m/>
    <m/>
    <m/>
  </r>
  <r>
    <x v="5"/>
    <x v="8"/>
    <s v="HV2.9"/>
    <x v="1"/>
    <d v="2020-11-25T00:00:00"/>
    <x v="23"/>
    <n v="7138"/>
    <s v="rhizome"/>
    <s v="transient"/>
    <s v="NA"/>
    <n v="80"/>
    <n v="0"/>
    <s v="NA"/>
    <n v="0"/>
    <s v="NA"/>
    <s v="NA"/>
    <s v="NA"/>
    <m/>
    <n v="80"/>
    <m/>
    <m/>
    <m/>
    <m/>
  </r>
  <r>
    <x v="5"/>
    <x v="8"/>
    <s v="HV2.9"/>
    <x v="1"/>
    <d v="2020-11-25T00:00:00"/>
    <x v="17"/>
    <n v="5532"/>
    <s v="rhizome"/>
    <s v="non-canopy"/>
    <s v="NA"/>
    <n v="19"/>
    <n v="0"/>
    <s v="NA"/>
    <n v="0"/>
    <s v="NA"/>
    <s v="NA"/>
    <s v="NA"/>
    <m/>
    <n v="19"/>
    <m/>
    <m/>
    <m/>
    <m/>
  </r>
  <r>
    <x v="5"/>
    <x v="8"/>
    <s v="HV2.9"/>
    <x v="1"/>
    <d v="2020-11-25T00:00:00"/>
    <x v="29"/>
    <n v="10605"/>
    <s v="rhizome"/>
    <s v="non-canopy"/>
    <s v="NA"/>
    <n v="4"/>
    <n v="0"/>
    <s v="NA"/>
    <n v="0"/>
    <s v="NA"/>
    <s v="NA"/>
    <s v="NA"/>
    <m/>
    <n v="4"/>
    <m/>
    <m/>
    <m/>
    <m/>
  </r>
  <r>
    <x v="5"/>
    <x v="8"/>
    <s v="HV2.9"/>
    <x v="1"/>
    <d v="2020-11-25T00:00:00"/>
    <x v="19"/>
    <n v="6325"/>
    <s v="tussock"/>
    <s v="non-canopy"/>
    <s v="NA"/>
    <n v="1"/>
    <n v="0"/>
    <s v="NA"/>
    <n v="0"/>
    <n v="0"/>
    <n v="0"/>
    <n v="0"/>
    <m/>
    <n v="1"/>
    <m/>
    <m/>
    <m/>
    <m/>
  </r>
  <r>
    <x v="5"/>
    <x v="8"/>
    <s v="HV2.9"/>
    <x v="1"/>
    <d v="2020-11-25T00:00:00"/>
    <x v="9"/>
    <n v="8875"/>
    <s v="lignotuber"/>
    <s v="soil-persistent"/>
    <s v="NA"/>
    <n v="0"/>
    <n v="0"/>
    <s v="NA"/>
    <n v="0"/>
    <n v="1"/>
    <n v="0"/>
    <n v="0"/>
    <m/>
    <n v="1"/>
    <m/>
    <m/>
    <m/>
    <m/>
  </r>
  <r>
    <x v="5"/>
    <x v="8"/>
    <s v="HV2.9"/>
    <x v="1"/>
    <d v="2020-11-25T00:00:00"/>
    <x v="1"/>
    <n v="3997"/>
    <s v="basal"/>
    <s v="soil-persistent"/>
    <s v="NA"/>
    <n v="1"/>
    <n v="0"/>
    <s v="NA"/>
    <n v="0"/>
    <n v="34"/>
    <n v="0"/>
    <n v="0"/>
    <m/>
    <n v="35"/>
    <m/>
    <m/>
    <m/>
    <m/>
  </r>
  <r>
    <x v="5"/>
    <x v="8"/>
    <s v="HV2.9"/>
    <x v="1"/>
    <d v="2020-11-25T00:00:00"/>
    <x v="16"/>
    <n v="2603"/>
    <s v="basal"/>
    <s v="soil-persistent"/>
    <s v="NA"/>
    <n v="1"/>
    <n v="0"/>
    <s v="NA"/>
    <n v="0"/>
    <n v="12"/>
    <n v="0"/>
    <n v="0"/>
    <m/>
    <n v="13"/>
    <m/>
    <m/>
    <m/>
    <m/>
  </r>
  <r>
    <x v="5"/>
    <x v="8"/>
    <s v="HV2.9"/>
    <x v="1"/>
    <d v="2020-11-25T00:00:00"/>
    <x v="46"/>
    <n v="2602"/>
    <s v="none"/>
    <s v="soil-persistent"/>
    <s v="NA"/>
    <n v="0"/>
    <n v="0"/>
    <s v="NA"/>
    <n v="0"/>
    <n v="3"/>
    <n v="0"/>
    <n v="0"/>
    <m/>
    <n v="3"/>
    <m/>
    <m/>
    <m/>
    <m/>
  </r>
  <r>
    <x v="5"/>
    <x v="8"/>
    <s v="HV2.9"/>
    <x v="1"/>
    <d v="2020-11-25T00:00:00"/>
    <x v="44"/>
    <n v="5255"/>
    <s v="none"/>
    <s v="soil-persistent"/>
    <s v="NA"/>
    <n v="0"/>
    <n v="0"/>
    <s v="NA"/>
    <n v="0"/>
    <n v="6"/>
    <n v="0"/>
    <n v="0"/>
    <m/>
    <n v="6"/>
    <m/>
    <m/>
    <m/>
    <m/>
  </r>
  <r>
    <x v="5"/>
    <x v="8"/>
    <s v="HV2.9"/>
    <x v="1"/>
    <d v="2020-11-25T00:00:00"/>
    <x v="115"/>
    <n v="2408"/>
    <s v="rhizome"/>
    <s v="non-canopy"/>
    <s v="NA"/>
    <n v="2"/>
    <n v="0"/>
    <s v="NA"/>
    <n v="0"/>
    <s v="NA"/>
    <s v="NA"/>
    <s v="NA"/>
    <m/>
    <n v="2"/>
    <m/>
    <m/>
    <m/>
    <m/>
  </r>
  <r>
    <x v="5"/>
    <x v="9"/>
    <s v="HV2.10"/>
    <x v="1"/>
    <d v="2020-11-25T00:00:00"/>
    <x v="9"/>
    <n v="8875"/>
    <s v="lignotuber"/>
    <s v="soil-persistent"/>
    <s v="NA"/>
    <n v="1"/>
    <n v="0"/>
    <s v="NA"/>
    <n v="0"/>
    <n v="1"/>
    <n v="0"/>
    <n v="0"/>
    <m/>
    <n v="2"/>
    <m/>
    <m/>
    <m/>
    <m/>
  </r>
  <r>
    <x v="5"/>
    <x v="9"/>
    <s v="HV2.10"/>
    <x v="1"/>
    <d v="2020-11-25T00:00:00"/>
    <x v="49"/>
    <n v="5535"/>
    <s v="tussock"/>
    <s v="non-canopy"/>
    <s v="NA"/>
    <n v="5"/>
    <n v="0"/>
    <s v="NA"/>
    <n v="0"/>
    <s v="NA"/>
    <s v="NA"/>
    <s v="NA"/>
    <s v="ID corrected from Tetraria capillaris to Lepyrodia anarthria based on Apr 2021 observations"/>
    <n v="5"/>
    <m/>
    <m/>
    <m/>
    <m/>
  </r>
  <r>
    <x v="5"/>
    <x v="9"/>
    <s v="HV2.10"/>
    <x v="1"/>
    <d v="2020-11-25T00:00:00"/>
    <x v="23"/>
    <n v="7138"/>
    <s v="rhizome"/>
    <s v="transient"/>
    <s v="NA"/>
    <n v="10"/>
    <n v="0"/>
    <s v="NA"/>
    <n v="0"/>
    <m/>
    <m/>
    <m/>
    <m/>
    <n v="10"/>
    <m/>
    <m/>
    <m/>
    <m/>
  </r>
  <r>
    <x v="5"/>
    <x v="9"/>
    <s v="HV2.10"/>
    <x v="1"/>
    <d v="2020-11-25T00:00:00"/>
    <x v="26"/>
    <n v="3243"/>
    <s v="none"/>
    <s v="soil-persistent"/>
    <s v="NA"/>
    <n v="0"/>
    <n v="0"/>
    <s v="NA"/>
    <n v="0"/>
    <n v="60"/>
    <n v="0"/>
    <n v="30"/>
    <m/>
    <n v="60"/>
    <m/>
    <m/>
    <m/>
    <m/>
  </r>
  <r>
    <x v="5"/>
    <x v="9"/>
    <s v="HV2.10"/>
    <x v="1"/>
    <d v="2020-11-25T00:00:00"/>
    <x v="17"/>
    <n v="5532"/>
    <s v="rhizome"/>
    <s v="non-canopy"/>
    <s v="NA"/>
    <n v="8"/>
    <n v="0"/>
    <s v="NA"/>
    <n v="0"/>
    <s v="NA"/>
    <s v="NA"/>
    <s v="NA"/>
    <m/>
    <n v="8"/>
    <m/>
    <m/>
    <m/>
    <m/>
  </r>
  <r>
    <x v="5"/>
    <x v="9"/>
    <s v="HV2.10"/>
    <x v="1"/>
    <d v="2020-11-25T00:00:00"/>
    <x v="56"/>
    <n v="5043"/>
    <s v="tussock"/>
    <s v="non-canopy"/>
    <s v="NA"/>
    <n v="5"/>
    <n v="0"/>
    <s v="NA"/>
    <n v="4"/>
    <n v="0"/>
    <n v="0"/>
    <n v="0"/>
    <s v="originally 'broad-leaf grass'"/>
    <n v="5"/>
    <m/>
    <m/>
    <m/>
    <m/>
  </r>
  <r>
    <x v="5"/>
    <x v="9"/>
    <s v="HV2.10"/>
    <x v="1"/>
    <d v="2020-11-25T00:00:00"/>
    <x v="51"/>
    <n v="10361"/>
    <s v="tussock"/>
    <s v="non-canopy"/>
    <s v="NA"/>
    <n v="3"/>
    <n v="0"/>
    <s v="NA"/>
    <n v="0"/>
    <s v="NA"/>
    <s v="NA"/>
    <s v="NA"/>
    <s v="previously misID'd as Tetrarrhena"/>
    <n v="3"/>
    <m/>
    <m/>
    <m/>
    <m/>
  </r>
  <r>
    <x v="5"/>
    <x v="9"/>
    <s v="HV2.10"/>
    <x v="1"/>
    <d v="2020-11-25T00:00:00"/>
    <x v="43"/>
    <n v="2302"/>
    <s v="rhizome"/>
    <s v="non-canopy"/>
    <s v="NA"/>
    <n v="20"/>
    <n v="0"/>
    <s v="NA"/>
    <n v="17"/>
    <n v="0"/>
    <n v="0"/>
    <n v="0"/>
    <m/>
    <n v="20"/>
    <m/>
    <m/>
    <m/>
    <m/>
  </r>
  <r>
    <x v="5"/>
    <x v="9"/>
    <s v="HV2.10"/>
    <x v="1"/>
    <d v="2020-11-25T00:00:00"/>
    <x v="10"/>
    <n v="2469"/>
    <s v="rhizome"/>
    <s v="non-canopy"/>
    <s v="NA"/>
    <n v="1"/>
    <n v="0"/>
    <s v="NA"/>
    <n v="0"/>
    <n v="0"/>
    <n v="0"/>
    <n v="0"/>
    <m/>
    <n v="1"/>
    <m/>
    <m/>
    <m/>
    <m/>
  </r>
  <r>
    <x v="5"/>
    <x v="9"/>
    <s v="HV2.10"/>
    <x v="1"/>
    <d v="2020-11-25T00:00:00"/>
    <x v="16"/>
    <n v="2603"/>
    <s v="basal"/>
    <s v="soil-persistent"/>
    <s v="NA"/>
    <n v="0"/>
    <n v="0"/>
    <s v="NA"/>
    <n v="0"/>
    <n v="3"/>
    <n v="0"/>
    <n v="0"/>
    <m/>
    <n v="3"/>
    <m/>
    <m/>
    <m/>
    <m/>
  </r>
  <r>
    <x v="5"/>
    <x v="9"/>
    <s v="HV2.10"/>
    <x v="1"/>
    <d v="2020-11-25T00:00:00"/>
    <x v="44"/>
    <n v="5255"/>
    <s v="none"/>
    <s v="soil-persistent"/>
    <s v="NA"/>
    <n v="0"/>
    <n v="0"/>
    <s v="NA"/>
    <n v="0"/>
    <n v="3"/>
    <n v="0"/>
    <n v="0"/>
    <m/>
    <n v="3"/>
    <m/>
    <m/>
    <m/>
    <m/>
  </r>
  <r>
    <x v="5"/>
    <x v="9"/>
    <s v="HV2.10"/>
    <x v="1"/>
    <d v="2020-11-25T00:00:00"/>
    <x v="1"/>
    <n v="3997"/>
    <s v="basal"/>
    <s v="soil-persistent"/>
    <s v="NA"/>
    <n v="0"/>
    <n v="0"/>
    <s v="NA"/>
    <n v="0"/>
    <n v="6"/>
    <n v="0"/>
    <n v="0"/>
    <m/>
    <n v="6"/>
    <m/>
    <m/>
    <m/>
    <m/>
  </r>
  <r>
    <x v="5"/>
    <x v="9"/>
    <s v="HV2.10"/>
    <x v="1"/>
    <d v="2020-11-25T00:00:00"/>
    <x v="115"/>
    <n v="2408"/>
    <s v="rhizome"/>
    <s v="non-canopy"/>
    <s v="NA"/>
    <n v="4"/>
    <n v="0"/>
    <s v="NA"/>
    <n v="4"/>
    <s v="NA"/>
    <s v="NA"/>
    <s v="NA"/>
    <m/>
    <n v="4"/>
    <m/>
    <m/>
    <m/>
    <m/>
  </r>
  <r>
    <x v="5"/>
    <x v="9"/>
    <s v="HV2.10"/>
    <x v="1"/>
    <d v="2020-11-25T00:00:00"/>
    <x v="49"/>
    <n v="5535"/>
    <s v="tussock"/>
    <s v="non-canopy"/>
    <s v="NA"/>
    <n v="3"/>
    <n v="0"/>
    <s v="NA"/>
    <n v="3"/>
    <s v="NA"/>
    <s v="NA"/>
    <s v="NA"/>
    <m/>
    <n v="3"/>
    <m/>
    <m/>
    <m/>
    <m/>
  </r>
  <r>
    <x v="5"/>
    <x v="10"/>
    <s v="HV2.11"/>
    <x v="1"/>
    <d v="2020-11-25T00:00:00"/>
    <x v="1"/>
    <n v="3997"/>
    <s v="lignotuber"/>
    <s v="soil-persistent"/>
    <s v="NA"/>
    <n v="5"/>
    <n v="0"/>
    <s v="NA"/>
    <n v="0"/>
    <n v="0"/>
    <n v="0"/>
    <n v="0"/>
    <m/>
    <n v="5"/>
    <m/>
    <m/>
    <m/>
    <m/>
  </r>
  <r>
    <x v="5"/>
    <x v="10"/>
    <s v="HV2.11"/>
    <x v="1"/>
    <d v="2020-11-25T00:00:00"/>
    <x v="0"/>
    <n v="7766"/>
    <s v="lignotuber"/>
    <s v="canopy"/>
    <s v="NA"/>
    <n v="0"/>
    <n v="0"/>
    <s v="NA"/>
    <n v="0"/>
    <n v="10"/>
    <n v="0"/>
    <n v="0"/>
    <m/>
    <n v="10"/>
    <m/>
    <m/>
    <m/>
    <m/>
  </r>
  <r>
    <x v="5"/>
    <x v="10"/>
    <s v="HV2.11"/>
    <x v="1"/>
    <d v="2020-11-25T00:00:00"/>
    <x v="26"/>
    <n v="3243"/>
    <s v="none"/>
    <s v="soil-persistent"/>
    <s v="NA"/>
    <n v="0"/>
    <n v="0"/>
    <s v="NA"/>
    <n v="0"/>
    <n v="50"/>
    <n v="0"/>
    <n v="30"/>
    <m/>
    <n v="50"/>
    <m/>
    <m/>
    <m/>
    <m/>
  </r>
  <r>
    <x v="5"/>
    <x v="10"/>
    <s v="HV2.11"/>
    <x v="1"/>
    <d v="2020-11-25T00:00:00"/>
    <x v="43"/>
    <n v="2302"/>
    <s v="rhizome"/>
    <s v="non-canopy"/>
    <s v="NA"/>
    <n v="60"/>
    <n v="0"/>
    <s v="NA"/>
    <n v="35"/>
    <n v="0"/>
    <n v="0"/>
    <n v="0"/>
    <m/>
    <n v="60"/>
    <m/>
    <m/>
    <m/>
    <m/>
  </r>
  <r>
    <x v="5"/>
    <x v="10"/>
    <s v="HV2.11"/>
    <x v="1"/>
    <d v="2020-11-25T00:00:00"/>
    <x v="49"/>
    <n v="5535"/>
    <s v="tussock"/>
    <s v="non-canopy"/>
    <s v="NA"/>
    <n v="4"/>
    <n v="0"/>
    <s v="NA"/>
    <n v="0"/>
    <s v="NA"/>
    <s v="NA"/>
    <s v="NA"/>
    <s v="ID corrected from Tetraria capillaris to Lepyrodia anarthria based on Apr 2021 observations"/>
    <n v="4"/>
    <m/>
    <m/>
    <m/>
    <m/>
  </r>
  <r>
    <x v="5"/>
    <x v="10"/>
    <s v="HV2.11"/>
    <x v="1"/>
    <d v="2020-11-25T00:00:00"/>
    <x v="51"/>
    <n v="10361"/>
    <s v="tussock"/>
    <s v="non-canopy"/>
    <s v="NA"/>
    <n v="10"/>
    <n v="0"/>
    <s v="NA"/>
    <n v="1"/>
    <s v="NA"/>
    <s v="NA"/>
    <s v="NA"/>
    <s v="ID corrected from Tetrarrhena turfosa to Deyeuxia innominata"/>
    <n v="10"/>
    <m/>
    <m/>
    <m/>
    <m/>
  </r>
  <r>
    <x v="5"/>
    <x v="10"/>
    <s v="HV2.11"/>
    <x v="1"/>
    <d v="2020-11-25T00:00:00"/>
    <x v="52"/>
    <n v="2451"/>
    <s v="none"/>
    <s v="non-canopy"/>
    <s v="NA"/>
    <n v="0"/>
    <n v="0"/>
    <s v="NA"/>
    <n v="0"/>
    <n v="5"/>
    <n v="0"/>
    <n v="0"/>
    <m/>
    <n v="5"/>
    <m/>
    <m/>
    <m/>
    <m/>
  </r>
  <r>
    <x v="5"/>
    <x v="10"/>
    <s v="HV2.11"/>
    <x v="1"/>
    <d v="2020-11-25T00:00:00"/>
    <x v="17"/>
    <n v="5532"/>
    <s v="rhizome"/>
    <s v="non-canopy"/>
    <s v="NA"/>
    <n v="4"/>
    <n v="0"/>
    <s v="NA"/>
    <n v="0"/>
    <s v="NA"/>
    <s v="NA"/>
    <s v="NA"/>
    <m/>
    <n v="4"/>
    <m/>
    <m/>
    <m/>
    <m/>
  </r>
  <r>
    <x v="5"/>
    <x v="10"/>
    <s v="HV2.11"/>
    <x v="1"/>
    <d v="2020-11-25T00:00:00"/>
    <x v="55"/>
    <n v="11903"/>
    <s v="none"/>
    <s v="non-canopy"/>
    <s v="NA"/>
    <n v="0"/>
    <n v="0"/>
    <s v="NA"/>
    <n v="0"/>
    <n v="1"/>
    <n v="0"/>
    <n v="0"/>
    <m/>
    <n v="1"/>
    <m/>
    <m/>
    <m/>
    <m/>
  </r>
  <r>
    <x v="5"/>
    <x v="10"/>
    <s v="HV2.11"/>
    <x v="1"/>
    <d v="2020-11-25T00:00:00"/>
    <x v="10"/>
    <n v="2469"/>
    <s v="rhizome"/>
    <s v="non-canopy"/>
    <s v="NA"/>
    <n v="0"/>
    <n v="0"/>
    <s v="NA"/>
    <n v="0"/>
    <n v="1"/>
    <n v="0"/>
    <n v="0"/>
    <m/>
    <n v="1"/>
    <m/>
    <m/>
    <m/>
    <m/>
  </r>
  <r>
    <x v="5"/>
    <x v="10"/>
    <s v="HV2.11"/>
    <x v="1"/>
    <d v="2020-11-25T00:00:00"/>
    <x v="115"/>
    <n v="2408"/>
    <s v="rhizome"/>
    <s v="non-canopy"/>
    <s v="NA"/>
    <n v="1"/>
    <n v="0"/>
    <s v="NA"/>
    <n v="0"/>
    <s v="NA"/>
    <s v="NA"/>
    <s v="NA"/>
    <m/>
    <n v="1"/>
    <m/>
    <m/>
    <m/>
    <m/>
  </r>
  <r>
    <x v="5"/>
    <x v="10"/>
    <s v="HV2.11"/>
    <x v="1"/>
    <d v="2020-11-25T00:00:00"/>
    <x v="44"/>
    <n v="5255"/>
    <s v="none"/>
    <s v="soil-persistent"/>
    <s v="NA"/>
    <n v="0"/>
    <n v="0"/>
    <s v="NA"/>
    <n v="0"/>
    <n v="4"/>
    <n v="0"/>
    <n v="0"/>
    <m/>
    <n v="4"/>
    <m/>
    <m/>
    <m/>
    <m/>
  </r>
  <r>
    <x v="5"/>
    <x v="11"/>
    <s v="HV2.12"/>
    <x v="1"/>
    <d v="2020-11-25T00:00:00"/>
    <x v="19"/>
    <n v="6325"/>
    <s v="tussock"/>
    <s v="non-canopy"/>
    <s v="NA"/>
    <n v="2"/>
    <n v="0"/>
    <s v="NA"/>
    <n v="2"/>
    <n v="0"/>
    <n v="0"/>
    <n v="0"/>
    <m/>
    <n v="2"/>
    <m/>
    <m/>
    <m/>
    <m/>
  </r>
  <r>
    <x v="5"/>
    <x v="11"/>
    <s v="HV2.12"/>
    <x v="1"/>
    <d v="2020-11-25T00:00:00"/>
    <x v="49"/>
    <n v="5535"/>
    <s v="tussock"/>
    <s v="non-canopy"/>
    <s v="NA"/>
    <n v="4"/>
    <n v="0"/>
    <s v="NA"/>
    <n v="0"/>
    <s v="NA"/>
    <s v="NA"/>
    <s v="NA"/>
    <s v="ID corrected from Tetraria capillaris to Lepyrodia anarthria based on Apr 2021 observations"/>
    <n v="4"/>
    <m/>
    <m/>
    <m/>
    <m/>
  </r>
  <r>
    <x v="5"/>
    <x v="11"/>
    <s v="HV2.12"/>
    <x v="1"/>
    <d v="2020-11-25T00:00:00"/>
    <x v="20"/>
    <n v="2557"/>
    <s v="rhizome"/>
    <s v="transient"/>
    <s v="NA"/>
    <n v="5"/>
    <n v="0"/>
    <s v="NA"/>
    <n v="0"/>
    <n v="0"/>
    <n v="0"/>
    <n v="0"/>
    <m/>
    <n v="5"/>
    <m/>
    <m/>
    <m/>
    <m/>
  </r>
  <r>
    <x v="5"/>
    <x v="11"/>
    <s v="HV2.12"/>
    <x v="1"/>
    <d v="2020-11-25T00:00:00"/>
    <x v="21"/>
    <n v="1377"/>
    <s v="rhizome"/>
    <s v="non-canopy"/>
    <s v="NA"/>
    <n v="8"/>
    <n v="0"/>
    <s v="NA"/>
    <n v="0"/>
    <n v="0"/>
    <n v="0"/>
    <n v="0"/>
    <m/>
    <n v="8"/>
    <m/>
    <m/>
    <m/>
    <m/>
  </r>
  <r>
    <x v="5"/>
    <x v="11"/>
    <s v="HV2.12"/>
    <x v="1"/>
    <d v="2020-11-25T00:00:00"/>
    <x v="17"/>
    <n v="5532"/>
    <s v="rhizome"/>
    <s v="non-canopy"/>
    <s v="NA"/>
    <n v="17"/>
    <n v="0"/>
    <s v="NA"/>
    <n v="0"/>
    <s v="NA"/>
    <s v="NA"/>
    <s v="NA"/>
    <m/>
    <n v="17"/>
    <m/>
    <m/>
    <m/>
    <m/>
  </r>
  <r>
    <x v="5"/>
    <x v="11"/>
    <s v="HV2.12"/>
    <x v="1"/>
    <d v="2020-11-25T00:00:00"/>
    <x v="51"/>
    <n v="10361"/>
    <s v="tussock"/>
    <s v="non-canopy"/>
    <s v="NA"/>
    <n v="6"/>
    <n v="0"/>
    <s v="NA"/>
    <n v="0"/>
    <s v="NA"/>
    <s v="NA"/>
    <s v="NA"/>
    <s v="ID corrected from Tetrarrhena turfosa to Deyeuxia innominata"/>
    <n v="6"/>
    <m/>
    <m/>
    <m/>
    <m/>
  </r>
  <r>
    <x v="5"/>
    <x v="11"/>
    <s v="HV2.12"/>
    <x v="1"/>
    <d v="2020-11-25T00:00:00"/>
    <x v="1"/>
    <n v="3997"/>
    <s v="lignotuber"/>
    <s v="soil-persistent"/>
    <s v="NA"/>
    <n v="0"/>
    <n v="0"/>
    <s v="NA"/>
    <n v="0"/>
    <n v="3"/>
    <n v="0"/>
    <n v="0"/>
    <m/>
    <n v="3"/>
    <m/>
    <m/>
    <m/>
    <m/>
  </r>
  <r>
    <x v="5"/>
    <x v="11"/>
    <s v="HV2.12"/>
    <x v="1"/>
    <d v="2020-11-25T00:00:00"/>
    <x v="43"/>
    <n v="2302"/>
    <s v="rhizome"/>
    <s v="non-canopy"/>
    <s v="NA"/>
    <n v="25"/>
    <n v="0"/>
    <s v="NA"/>
    <n v="13"/>
    <n v="0"/>
    <n v="0"/>
    <n v="0"/>
    <m/>
    <n v="25"/>
    <m/>
    <m/>
    <m/>
    <m/>
  </r>
  <r>
    <x v="5"/>
    <x v="11"/>
    <s v="HV2.12"/>
    <x v="1"/>
    <d v="2020-11-25T00:00:00"/>
    <x v="26"/>
    <n v="3243"/>
    <s v="none"/>
    <s v="soil-persistent"/>
    <s v="NA"/>
    <n v="0"/>
    <n v="0"/>
    <s v="NA"/>
    <n v="0"/>
    <n v="35"/>
    <n v="0"/>
    <n v="22"/>
    <m/>
    <n v="35"/>
    <m/>
    <m/>
    <m/>
    <m/>
  </r>
  <r>
    <x v="5"/>
    <x v="11"/>
    <s v="HV2.12"/>
    <x v="1"/>
    <d v="2020-11-25T00:00:00"/>
    <x v="23"/>
    <n v="7138"/>
    <s v="rhizome"/>
    <s v="transient"/>
    <s v="NA"/>
    <n v="3"/>
    <n v="0"/>
    <s v="NA"/>
    <n v="0"/>
    <n v="0"/>
    <n v="0"/>
    <n v="0"/>
    <m/>
    <n v="3"/>
    <m/>
    <m/>
    <m/>
    <m/>
  </r>
  <r>
    <x v="5"/>
    <x v="11"/>
    <s v="HV2.12"/>
    <x v="1"/>
    <d v="2020-11-25T00:00:00"/>
    <x v="10"/>
    <n v="2469"/>
    <s v="rhizome"/>
    <s v="non-canopy"/>
    <s v="NA"/>
    <n v="10"/>
    <n v="0"/>
    <s v="NA"/>
    <n v="4"/>
    <n v="0"/>
    <n v="0"/>
    <n v="0"/>
    <m/>
    <n v="10"/>
    <m/>
    <m/>
    <m/>
    <m/>
  </r>
  <r>
    <x v="5"/>
    <x v="11"/>
    <s v="HV2.12"/>
    <x v="1"/>
    <d v="2020-11-25T00:00:00"/>
    <x v="16"/>
    <n v="2603"/>
    <s v="basal"/>
    <s v="soil-persistent"/>
    <s v="NA"/>
    <n v="0"/>
    <n v="0"/>
    <s v="NA"/>
    <n v="0"/>
    <n v="2"/>
    <n v="0"/>
    <n v="0"/>
    <m/>
    <n v="2"/>
    <m/>
    <m/>
    <m/>
    <m/>
  </r>
  <r>
    <x v="5"/>
    <x v="12"/>
    <s v="HV2.13"/>
    <x v="1"/>
    <d v="2020-11-25T00:00:00"/>
    <x v="10"/>
    <n v="2469"/>
    <s v="rhizome"/>
    <s v="non-canopy"/>
    <s v="NA"/>
    <n v="5"/>
    <n v="0"/>
    <s v="NA"/>
    <n v="4"/>
    <n v="0"/>
    <n v="0"/>
    <n v="0"/>
    <m/>
    <n v="5"/>
    <m/>
    <m/>
    <m/>
    <m/>
  </r>
  <r>
    <x v="5"/>
    <x v="12"/>
    <s v="HV2.13"/>
    <x v="1"/>
    <d v="2020-11-25T00:00:00"/>
    <x v="19"/>
    <n v="6325"/>
    <s v="tussock"/>
    <s v="non-canopy"/>
    <s v="NA"/>
    <n v="4"/>
    <n v="0"/>
    <s v="NA"/>
    <n v="3"/>
    <n v="0"/>
    <n v="0"/>
    <n v="0"/>
    <m/>
    <n v="4"/>
    <m/>
    <m/>
    <m/>
    <m/>
  </r>
  <r>
    <x v="5"/>
    <x v="12"/>
    <s v="HV2.13"/>
    <x v="1"/>
    <d v="2020-11-25T00:00:00"/>
    <x v="17"/>
    <n v="5532"/>
    <s v="rhizome"/>
    <s v="non-canopy"/>
    <s v="NA"/>
    <n v="10"/>
    <n v="0"/>
    <s v="NA"/>
    <n v="0"/>
    <s v="NA"/>
    <s v="NA"/>
    <s v="NA"/>
    <m/>
    <n v="10"/>
    <m/>
    <m/>
    <m/>
    <m/>
  </r>
  <r>
    <x v="5"/>
    <x v="12"/>
    <s v="HV2.13"/>
    <x v="1"/>
    <d v="2020-11-25T00:00:00"/>
    <x v="49"/>
    <n v="5535"/>
    <s v="tussock"/>
    <s v="non-canopy"/>
    <s v="NA"/>
    <n v="5"/>
    <n v="0"/>
    <s v="NA"/>
    <n v="0"/>
    <s v="NA"/>
    <s v="NA"/>
    <s v="NA"/>
    <s v="ID corrected from Tetraria capillaris to Lepyrodia anarthria based on Apr 2021 observations"/>
    <n v="5"/>
    <m/>
    <m/>
    <m/>
    <m/>
  </r>
  <r>
    <x v="5"/>
    <x v="12"/>
    <s v="HV2.13"/>
    <x v="1"/>
    <d v="2020-11-25T00:00:00"/>
    <x v="26"/>
    <n v="3243"/>
    <s v="none"/>
    <s v="soil-persistent"/>
    <s v="NA"/>
    <n v="0"/>
    <n v="0"/>
    <s v="NA"/>
    <n v="0"/>
    <n v="8"/>
    <n v="0"/>
    <n v="2"/>
    <m/>
    <n v="8"/>
    <m/>
    <m/>
    <m/>
    <m/>
  </r>
  <r>
    <x v="5"/>
    <x v="12"/>
    <s v="HV2.13"/>
    <x v="1"/>
    <d v="2020-11-25T00:00:00"/>
    <x v="21"/>
    <n v="1377"/>
    <s v="rhizome"/>
    <s v="non-canopy"/>
    <s v="NA"/>
    <n v="28"/>
    <n v="0"/>
    <s v="NA"/>
    <n v="26"/>
    <n v="0"/>
    <n v="0"/>
    <n v="0"/>
    <m/>
    <n v="28"/>
    <m/>
    <m/>
    <m/>
    <m/>
  </r>
  <r>
    <x v="5"/>
    <x v="12"/>
    <s v="HV2.13"/>
    <x v="1"/>
    <d v="2020-11-25T00:00:00"/>
    <x v="20"/>
    <n v="2557"/>
    <s v="rhizome"/>
    <s v="transient"/>
    <s v="NA"/>
    <n v="3"/>
    <n v="0"/>
    <s v="NA"/>
    <n v="0"/>
    <n v="0"/>
    <n v="0"/>
    <n v="0"/>
    <m/>
    <n v="3"/>
    <m/>
    <m/>
    <m/>
    <m/>
  </r>
  <r>
    <x v="5"/>
    <x v="12"/>
    <s v="HV2.13"/>
    <x v="1"/>
    <d v="2020-11-25T00:00:00"/>
    <x v="43"/>
    <n v="2302"/>
    <s v="rhizome"/>
    <s v="non-canopy"/>
    <s v="NA"/>
    <n v="5"/>
    <n v="0"/>
    <s v="NA"/>
    <n v="1"/>
    <n v="0"/>
    <n v="0"/>
    <n v="0"/>
    <m/>
    <n v="5"/>
    <m/>
    <m/>
    <m/>
    <m/>
  </r>
  <r>
    <x v="5"/>
    <x v="12"/>
    <s v="HV2.13"/>
    <x v="1"/>
    <d v="2020-11-25T00:00:00"/>
    <x v="25"/>
    <n v="2654"/>
    <s v="none"/>
    <s v="soil-persistent"/>
    <s v="NA"/>
    <n v="0"/>
    <n v="0"/>
    <s v="NA"/>
    <n v="0"/>
    <n v="3"/>
    <n v="0"/>
    <n v="0"/>
    <m/>
    <n v="3"/>
    <m/>
    <m/>
    <m/>
    <m/>
  </r>
  <r>
    <x v="5"/>
    <x v="12"/>
    <s v="HV2.13"/>
    <x v="1"/>
    <d v="2020-11-25T00:00:00"/>
    <x v="16"/>
    <n v="2603"/>
    <s v="basal"/>
    <s v="soil-persistent"/>
    <s v="NA"/>
    <n v="0"/>
    <n v="0"/>
    <s v="NA"/>
    <n v="0"/>
    <n v="4"/>
    <n v="0"/>
    <n v="0"/>
    <m/>
    <n v="4"/>
    <m/>
    <m/>
    <m/>
    <m/>
  </r>
  <r>
    <x v="5"/>
    <x v="12"/>
    <s v="HV2.13"/>
    <x v="1"/>
    <d v="2020-11-25T00:00:00"/>
    <x v="0"/>
    <n v="7766"/>
    <s v="lignotuber"/>
    <s v="canopy"/>
    <s v="NA"/>
    <n v="0"/>
    <n v="0"/>
    <s v="NA"/>
    <n v="0"/>
    <n v="4"/>
    <n v="0"/>
    <n v="0"/>
    <m/>
    <n v="4"/>
    <m/>
    <m/>
    <m/>
    <m/>
  </r>
  <r>
    <x v="5"/>
    <x v="12"/>
    <s v="HV2.13"/>
    <x v="1"/>
    <d v="2020-11-25T00:00:00"/>
    <x v="1"/>
    <n v="3997"/>
    <s v="basal"/>
    <s v="soil-persistent"/>
    <s v="NA"/>
    <n v="0"/>
    <n v="0"/>
    <s v="NA"/>
    <n v="0"/>
    <n v="3"/>
    <n v="0"/>
    <n v="0"/>
    <m/>
    <n v="3"/>
    <m/>
    <m/>
    <m/>
    <m/>
  </r>
  <r>
    <x v="5"/>
    <x v="13"/>
    <s v="HV2.14"/>
    <x v="1"/>
    <d v="2020-11-25T00:00:00"/>
    <x v="1"/>
    <n v="3997"/>
    <s v="lignotuber"/>
    <s v="soil-persistent"/>
    <s v="NA"/>
    <n v="3"/>
    <n v="0"/>
    <s v="NA"/>
    <n v="0"/>
    <n v="12"/>
    <n v="0"/>
    <n v="0"/>
    <m/>
    <n v="15"/>
    <m/>
    <m/>
    <m/>
    <m/>
  </r>
  <r>
    <x v="5"/>
    <x v="13"/>
    <s v="HV2.14"/>
    <x v="1"/>
    <d v="2020-11-25T00:00:00"/>
    <x v="18"/>
    <n v="2445"/>
    <s v="tussock"/>
    <s v="non-canopy"/>
    <s v="NA"/>
    <n v="2"/>
    <n v="0"/>
    <s v="NA"/>
    <n v="0"/>
    <n v="0"/>
    <n v="0"/>
    <n v="0"/>
    <m/>
    <n v="2"/>
    <m/>
    <m/>
    <m/>
    <m/>
  </r>
  <r>
    <x v="5"/>
    <x v="13"/>
    <s v="HV2.14"/>
    <x v="1"/>
    <d v="2020-11-25T00:00:00"/>
    <x v="19"/>
    <n v="6325"/>
    <s v="tussock"/>
    <s v="non-canopy"/>
    <s v="NA"/>
    <n v="4"/>
    <n v="0"/>
    <s v="NA"/>
    <n v="4"/>
    <n v="0"/>
    <n v="0"/>
    <n v="0"/>
    <m/>
    <n v="4"/>
    <m/>
    <m/>
    <m/>
    <m/>
  </r>
  <r>
    <x v="5"/>
    <x v="13"/>
    <s v="HV2.14"/>
    <x v="1"/>
    <d v="2020-11-25T00:00:00"/>
    <x v="17"/>
    <n v="5532"/>
    <s v="rhizome"/>
    <s v="non-canopy"/>
    <s v="NA"/>
    <n v="19"/>
    <n v="0"/>
    <s v="NA"/>
    <n v="0"/>
    <s v="NA"/>
    <s v="NA"/>
    <s v="NA"/>
    <m/>
    <n v="19"/>
    <m/>
    <m/>
    <m/>
    <m/>
  </r>
  <r>
    <x v="5"/>
    <x v="13"/>
    <s v="HV2.14"/>
    <x v="1"/>
    <d v="2020-11-25T00:00:00"/>
    <x v="20"/>
    <n v="2557"/>
    <s v="rhizome"/>
    <s v="transient"/>
    <s v="NA"/>
    <n v="13"/>
    <n v="0"/>
    <s v="NA"/>
    <n v="0"/>
    <n v="0"/>
    <n v="0"/>
    <n v="0"/>
    <m/>
    <n v="13"/>
    <m/>
    <m/>
    <m/>
    <m/>
  </r>
  <r>
    <x v="5"/>
    <x v="13"/>
    <s v="HV2.14"/>
    <x v="1"/>
    <d v="2020-11-25T00:00:00"/>
    <x v="26"/>
    <n v="3243"/>
    <s v="none"/>
    <s v="soil-persistent"/>
    <s v="NA"/>
    <n v="0"/>
    <n v="0"/>
    <s v="NA"/>
    <n v="0"/>
    <n v="16"/>
    <n v="0"/>
    <n v="0"/>
    <m/>
    <n v="16"/>
    <m/>
    <m/>
    <m/>
    <m/>
  </r>
  <r>
    <x v="5"/>
    <x v="13"/>
    <s v="HV2.14"/>
    <x v="1"/>
    <d v="2020-11-25T00:00:00"/>
    <x v="23"/>
    <n v="7138"/>
    <s v="rhizome"/>
    <s v="transient"/>
    <s v="NA"/>
    <n v="30"/>
    <n v="0"/>
    <s v="NA"/>
    <n v="0"/>
    <s v="NA"/>
    <s v="NA"/>
    <s v="NA"/>
    <m/>
    <n v="30"/>
    <m/>
    <m/>
    <m/>
    <m/>
  </r>
  <r>
    <x v="5"/>
    <x v="13"/>
    <s v="HV2.14"/>
    <x v="1"/>
    <d v="2020-11-25T00:00:00"/>
    <x v="21"/>
    <n v="1377"/>
    <s v="rhizome"/>
    <s v="non-canopy"/>
    <s v="NA"/>
    <n v="5"/>
    <n v="0"/>
    <s v="NA"/>
    <n v="4"/>
    <n v="1"/>
    <n v="0"/>
    <n v="0"/>
    <m/>
    <n v="6"/>
    <m/>
    <m/>
    <m/>
    <m/>
  </r>
  <r>
    <x v="5"/>
    <x v="13"/>
    <s v="HV2.14"/>
    <x v="1"/>
    <d v="2020-11-25T00:00:00"/>
    <x v="24"/>
    <n v="2561"/>
    <s v="tuber"/>
    <s v="transient"/>
    <s v="NA"/>
    <n v="0"/>
    <n v="0"/>
    <s v="NA"/>
    <n v="0"/>
    <n v="1"/>
    <n v="0"/>
    <n v="0"/>
    <m/>
    <n v="1"/>
    <m/>
    <m/>
    <m/>
    <m/>
  </r>
  <r>
    <x v="5"/>
    <x v="13"/>
    <s v="HV2.14"/>
    <x v="1"/>
    <d v="2020-11-25T00:00:00"/>
    <x v="16"/>
    <n v="2603"/>
    <s v="basal"/>
    <s v="soil-persistent"/>
    <s v="NA"/>
    <n v="0"/>
    <n v="0"/>
    <s v="NA"/>
    <n v="0"/>
    <n v="105"/>
    <n v="0"/>
    <n v="0"/>
    <m/>
    <n v="105"/>
    <m/>
    <m/>
    <m/>
    <m/>
  </r>
  <r>
    <x v="5"/>
    <x v="13"/>
    <s v="HV2.14"/>
    <x v="1"/>
    <d v="2020-11-25T00:00:00"/>
    <x v="25"/>
    <n v="2654"/>
    <s v="none"/>
    <s v="soil-persistent"/>
    <s v="NA"/>
    <n v="0"/>
    <n v="0"/>
    <s v="NA"/>
    <n v="0"/>
    <n v="4"/>
    <n v="0"/>
    <n v="0"/>
    <m/>
    <n v="4"/>
    <m/>
    <m/>
    <m/>
    <m/>
  </r>
  <r>
    <x v="5"/>
    <x v="13"/>
    <s v="HV2.14"/>
    <x v="1"/>
    <d v="2020-11-25T00:00:00"/>
    <x v="0"/>
    <n v="7766"/>
    <s v="lignotuber"/>
    <s v="canopy"/>
    <s v="NA"/>
    <n v="0"/>
    <n v="0"/>
    <s v="NA"/>
    <n v="0"/>
    <n v="1"/>
    <n v="0"/>
    <n v="0"/>
    <m/>
    <n v="1"/>
    <m/>
    <m/>
    <m/>
    <m/>
  </r>
  <r>
    <x v="5"/>
    <x v="13"/>
    <s v="HV2.14"/>
    <x v="1"/>
    <d v="2020-11-25T00:00:00"/>
    <x v="82"/>
    <n v="3596"/>
    <s v="none"/>
    <s v="soil-persistent"/>
    <s v="NA"/>
    <n v="0"/>
    <n v="0"/>
    <s v="NA"/>
    <n v="0"/>
    <n v="5"/>
    <n v="0"/>
    <n v="0"/>
    <m/>
    <n v="5"/>
    <m/>
    <m/>
    <m/>
    <m/>
  </r>
  <r>
    <x v="5"/>
    <x v="14"/>
    <s v="HV2.15"/>
    <x v="1"/>
    <d v="2020-11-25T00:00:00"/>
    <x v="10"/>
    <n v="2469"/>
    <s v="rhizome"/>
    <s v="non-canopy"/>
    <s v="NA"/>
    <n v="3"/>
    <n v="0"/>
    <s v="NA"/>
    <n v="3"/>
    <n v="0"/>
    <n v="0"/>
    <n v="0"/>
    <m/>
    <n v="3"/>
    <m/>
    <m/>
    <m/>
    <m/>
  </r>
  <r>
    <x v="5"/>
    <x v="14"/>
    <s v="HV2.15"/>
    <x v="1"/>
    <d v="2020-11-25T00:00:00"/>
    <x v="18"/>
    <n v="2445"/>
    <s v="tussock"/>
    <s v="non-canopy"/>
    <s v="NA"/>
    <n v="1"/>
    <n v="0"/>
    <s v="NA"/>
    <n v="0"/>
    <n v="0"/>
    <n v="0"/>
    <n v="0"/>
    <m/>
    <n v="1"/>
    <m/>
    <m/>
    <m/>
    <m/>
  </r>
  <r>
    <x v="5"/>
    <x v="14"/>
    <s v="HV2.15"/>
    <x v="1"/>
    <d v="2020-11-25T00:00:00"/>
    <x v="19"/>
    <n v="6325"/>
    <s v="tussock"/>
    <s v="non-canopy"/>
    <s v="NA"/>
    <n v="2"/>
    <n v="0"/>
    <s v="NA"/>
    <n v="2"/>
    <n v="0"/>
    <n v="0"/>
    <n v="0"/>
    <m/>
    <n v="2"/>
    <m/>
    <m/>
    <m/>
    <m/>
  </r>
  <r>
    <x v="5"/>
    <x v="14"/>
    <s v="HV2.15"/>
    <x v="1"/>
    <d v="2020-11-25T00:00:00"/>
    <x v="56"/>
    <n v="5043"/>
    <s v="tussock"/>
    <s v="non-canopy"/>
    <s v="NA"/>
    <n v="1"/>
    <n v="0"/>
    <s v="NA"/>
    <n v="0"/>
    <n v="0"/>
    <n v="0"/>
    <n v="0"/>
    <s v="originally 'broad-leaf grass'"/>
    <n v="1"/>
    <m/>
    <m/>
    <m/>
    <m/>
  </r>
  <r>
    <x v="5"/>
    <x v="14"/>
    <s v="HV2.15"/>
    <x v="1"/>
    <d v="2020-11-25T00:00:00"/>
    <x v="20"/>
    <n v="2557"/>
    <s v="rhizome"/>
    <s v="transient"/>
    <s v="NA"/>
    <n v="20"/>
    <n v="0"/>
    <s v="NA"/>
    <n v="0"/>
    <n v="0"/>
    <n v="0"/>
    <n v="0"/>
    <m/>
    <n v="20"/>
    <m/>
    <m/>
    <m/>
    <m/>
  </r>
  <r>
    <x v="5"/>
    <x v="14"/>
    <s v="HV2.15"/>
    <x v="1"/>
    <d v="2020-11-25T00:00:00"/>
    <x v="21"/>
    <n v="1377"/>
    <s v="rhizome"/>
    <s v="non-canopy"/>
    <s v="NA"/>
    <n v="5"/>
    <n v="0"/>
    <s v="NA"/>
    <n v="0"/>
    <n v="0"/>
    <n v="0"/>
    <n v="0"/>
    <m/>
    <n v="5"/>
    <m/>
    <m/>
    <m/>
    <m/>
  </r>
  <r>
    <x v="5"/>
    <x v="14"/>
    <s v="HV2.15"/>
    <x v="1"/>
    <d v="2020-11-25T00:00:00"/>
    <x v="23"/>
    <n v="7138"/>
    <s v="rhizome"/>
    <s v="transient"/>
    <s v="NA"/>
    <n v="60"/>
    <n v="0"/>
    <s v="NA"/>
    <n v="0"/>
    <s v="NA"/>
    <s v="NA"/>
    <s v="NA"/>
    <m/>
    <n v="60"/>
    <m/>
    <m/>
    <m/>
    <m/>
  </r>
  <r>
    <x v="5"/>
    <x v="14"/>
    <s v="HV2.15"/>
    <x v="1"/>
    <d v="2020-11-25T00:00:00"/>
    <x v="17"/>
    <n v="5532"/>
    <s v="rhizome"/>
    <s v="non-canopy"/>
    <s v="NA"/>
    <n v="23"/>
    <n v="0"/>
    <s v="NA"/>
    <n v="0"/>
    <s v="NA"/>
    <s v="NA"/>
    <s v="NA"/>
    <m/>
    <n v="23"/>
    <m/>
    <m/>
    <m/>
    <m/>
  </r>
  <r>
    <x v="5"/>
    <x v="14"/>
    <s v="HV2.15"/>
    <x v="1"/>
    <d v="2020-11-25T00:00:00"/>
    <x v="1"/>
    <n v="3997"/>
    <s v="basal"/>
    <s v="soil-persistent"/>
    <s v="NA"/>
    <n v="0"/>
    <n v="0"/>
    <s v="NA"/>
    <n v="0"/>
    <n v="15"/>
    <n v="0"/>
    <n v="0"/>
    <m/>
    <n v="15"/>
    <m/>
    <m/>
    <m/>
    <m/>
  </r>
  <r>
    <x v="5"/>
    <x v="14"/>
    <s v="HV2.15"/>
    <x v="1"/>
    <d v="2020-11-25T00:00:00"/>
    <x v="16"/>
    <n v="2603"/>
    <s v="basal"/>
    <s v="soil-persistent"/>
    <s v="NA"/>
    <n v="0"/>
    <n v="0"/>
    <s v="NA"/>
    <n v="0"/>
    <n v="65"/>
    <n v="3"/>
    <n v="0"/>
    <m/>
    <n v="65"/>
    <m/>
    <m/>
    <m/>
    <m/>
  </r>
  <r>
    <x v="5"/>
    <x v="14"/>
    <s v="HV2.15"/>
    <x v="1"/>
    <d v="2020-11-25T00:00:00"/>
    <x v="25"/>
    <n v="2654"/>
    <s v="none"/>
    <s v="soil-persistent"/>
    <s v="NA"/>
    <n v="0"/>
    <n v="0"/>
    <s v="NA"/>
    <n v="0"/>
    <n v="6"/>
    <n v="0"/>
    <n v="0"/>
    <m/>
    <n v="6"/>
    <m/>
    <m/>
    <m/>
    <m/>
  </r>
  <r>
    <x v="5"/>
    <x v="14"/>
    <s v="HV2.15"/>
    <x v="1"/>
    <d v="2020-11-25T00:00:00"/>
    <x v="51"/>
    <n v="10361"/>
    <s v="tussock"/>
    <s v="non-canopy"/>
    <s v="NA"/>
    <n v="0"/>
    <n v="0"/>
    <s v="NA"/>
    <n v="0"/>
    <n v="3"/>
    <n v="0"/>
    <n v="0"/>
    <m/>
    <n v="3"/>
    <m/>
    <m/>
    <m/>
    <m/>
  </r>
  <r>
    <x v="5"/>
    <x v="15"/>
    <s v="HV2.16"/>
    <x v="1"/>
    <d v="2020-11-25T00:00:00"/>
    <x v="18"/>
    <n v="2445"/>
    <s v="tussock"/>
    <s v="non-canopy"/>
    <s v="NA"/>
    <n v="1"/>
    <n v="0"/>
    <s v="NA"/>
    <n v="0"/>
    <n v="0"/>
    <n v="0"/>
    <n v="0"/>
    <m/>
    <n v="1"/>
    <m/>
    <m/>
    <m/>
    <m/>
  </r>
  <r>
    <x v="5"/>
    <x v="15"/>
    <s v="HV2.16"/>
    <x v="1"/>
    <d v="2020-11-25T00:00:00"/>
    <x v="19"/>
    <n v="6325"/>
    <s v="tussock"/>
    <s v="non-canopy"/>
    <s v="NA"/>
    <n v="1"/>
    <n v="0"/>
    <s v="NA"/>
    <n v="1"/>
    <n v="0"/>
    <n v="0"/>
    <n v="0"/>
    <m/>
    <n v="1"/>
    <m/>
    <m/>
    <m/>
    <m/>
  </r>
  <r>
    <x v="5"/>
    <x v="15"/>
    <s v="HV2.16"/>
    <x v="1"/>
    <d v="2020-11-25T00:00:00"/>
    <x v="10"/>
    <n v="2469"/>
    <s v="rhizome"/>
    <s v="non-canopy"/>
    <s v="NA"/>
    <n v="3"/>
    <n v="0"/>
    <s v="NA"/>
    <n v="2"/>
    <n v="0"/>
    <n v="0"/>
    <n v="0"/>
    <m/>
    <n v="3"/>
    <m/>
    <m/>
    <m/>
    <m/>
  </r>
  <r>
    <x v="5"/>
    <x v="15"/>
    <s v="HV2.16"/>
    <x v="1"/>
    <d v="2020-11-25T00:00:00"/>
    <x v="9"/>
    <n v="8875"/>
    <s v="lignotuber"/>
    <s v="soil-persistent"/>
    <s v="NA"/>
    <n v="2"/>
    <n v="0"/>
    <s v="NA"/>
    <n v="0"/>
    <n v="0"/>
    <n v="0"/>
    <n v="0"/>
    <m/>
    <n v="2"/>
    <m/>
    <m/>
    <m/>
    <m/>
  </r>
  <r>
    <x v="5"/>
    <x v="15"/>
    <s v="HV2.16"/>
    <x v="1"/>
    <d v="2020-11-25T00:00:00"/>
    <x v="21"/>
    <n v="1377"/>
    <s v="rhizome"/>
    <s v="non-canopy"/>
    <s v="NA"/>
    <n v="4"/>
    <n v="0"/>
    <s v="NA"/>
    <n v="3"/>
    <n v="2"/>
    <n v="0"/>
    <n v="0"/>
    <m/>
    <n v="6"/>
    <m/>
    <m/>
    <m/>
    <m/>
  </r>
  <r>
    <x v="5"/>
    <x v="15"/>
    <s v="HV2.16"/>
    <x v="1"/>
    <d v="2020-11-25T00:00:00"/>
    <x v="1"/>
    <n v="3997"/>
    <s v="lignotuber"/>
    <s v="soil-persistent"/>
    <s v="NA"/>
    <n v="4"/>
    <n v="0"/>
    <s v="NA"/>
    <n v="0"/>
    <n v="25"/>
    <n v="0"/>
    <n v="0"/>
    <m/>
    <n v="29"/>
    <m/>
    <m/>
    <m/>
    <m/>
  </r>
  <r>
    <x v="5"/>
    <x v="15"/>
    <s v="HV2.16"/>
    <x v="1"/>
    <d v="2020-11-25T00:00:00"/>
    <x v="49"/>
    <n v="5535"/>
    <s v="tussock"/>
    <s v="non-canopy"/>
    <s v="NA"/>
    <n v="7"/>
    <n v="0"/>
    <s v="NA"/>
    <n v="0"/>
    <s v="NA"/>
    <s v="NA"/>
    <s v="NA"/>
    <s v="ID corrected from Tetraria capillaris to Lepyrodia anarthria based on Apr 2021 observations"/>
    <n v="7"/>
    <m/>
    <m/>
    <m/>
    <m/>
  </r>
  <r>
    <x v="5"/>
    <x v="15"/>
    <s v="HV2.16"/>
    <x v="1"/>
    <d v="2020-11-25T00:00:00"/>
    <x v="23"/>
    <n v="7138"/>
    <s v="rhizome"/>
    <s v="transient"/>
    <s v="NA"/>
    <n v="25"/>
    <n v="0"/>
    <s v="NA"/>
    <n v="0"/>
    <s v="NA"/>
    <s v="NA"/>
    <s v="NA"/>
    <m/>
    <n v="25"/>
    <m/>
    <m/>
    <m/>
    <m/>
  </r>
  <r>
    <x v="5"/>
    <x v="15"/>
    <s v="HV2.16"/>
    <x v="1"/>
    <d v="2020-11-25T00:00:00"/>
    <x v="44"/>
    <n v="5255"/>
    <s v="basal"/>
    <s v="soil-persistent"/>
    <s v="NA"/>
    <n v="0"/>
    <n v="0"/>
    <s v="NA"/>
    <n v="0"/>
    <n v="1"/>
    <n v="0"/>
    <n v="0"/>
    <m/>
    <n v="1"/>
    <m/>
    <m/>
    <m/>
    <m/>
  </r>
  <r>
    <x v="5"/>
    <x v="15"/>
    <s v="HV2.16"/>
    <x v="1"/>
    <d v="2020-11-25T00:00:00"/>
    <x v="56"/>
    <n v="5043"/>
    <s v="tussock"/>
    <s v="non-canopy"/>
    <s v="NA"/>
    <n v="5"/>
    <n v="0"/>
    <s v="NA"/>
    <n v="0"/>
    <n v="0"/>
    <n v="0"/>
    <n v="0"/>
    <s v="originally 'broad-leaf grass'"/>
    <n v="5"/>
    <m/>
    <m/>
    <m/>
    <m/>
  </r>
  <r>
    <x v="5"/>
    <x v="15"/>
    <s v="HV2.16"/>
    <x v="1"/>
    <d v="2020-11-25T00:00:00"/>
    <x v="25"/>
    <n v="2654"/>
    <s v="none"/>
    <s v="soil-persistent"/>
    <s v="NA"/>
    <n v="0"/>
    <n v="0"/>
    <s v="NA"/>
    <n v="0"/>
    <n v="19"/>
    <n v="4"/>
    <n v="0"/>
    <m/>
    <n v="19"/>
    <m/>
    <m/>
    <m/>
    <m/>
  </r>
  <r>
    <x v="5"/>
    <x v="15"/>
    <s v="HV2.16"/>
    <x v="1"/>
    <d v="2020-11-25T00:00:00"/>
    <x v="16"/>
    <n v="2603"/>
    <s v="basal"/>
    <s v="soil-persistent"/>
    <s v="NA"/>
    <n v="0"/>
    <n v="0"/>
    <s v="NA"/>
    <n v="0"/>
    <n v="9"/>
    <n v="0"/>
    <n v="0"/>
    <m/>
    <n v="9"/>
    <m/>
    <m/>
    <m/>
    <m/>
  </r>
  <r>
    <x v="5"/>
    <x v="15"/>
    <s v="HV2.16"/>
    <x v="1"/>
    <d v="2020-11-25T00:00:00"/>
    <x v="46"/>
    <n v="2602"/>
    <s v="none"/>
    <s v="soil-persistent"/>
    <s v="NA"/>
    <n v="0"/>
    <n v="0"/>
    <s v="NA"/>
    <n v="0"/>
    <n v="1"/>
    <n v="0"/>
    <n v="0"/>
    <m/>
    <n v="1"/>
    <m/>
    <m/>
    <m/>
    <m/>
  </r>
  <r>
    <x v="5"/>
    <x v="15"/>
    <s v="HV2.16"/>
    <x v="1"/>
    <d v="2020-11-25T00:00:00"/>
    <x v="1"/>
    <n v="3997"/>
    <s v="basal"/>
    <s v="soil-persistent"/>
    <s v="NA"/>
    <n v="0"/>
    <n v="0"/>
    <s v="NA"/>
    <n v="0"/>
    <n v="12"/>
    <n v="0"/>
    <n v="0"/>
    <m/>
    <n v="12"/>
    <m/>
    <m/>
    <m/>
    <m/>
  </r>
  <r>
    <x v="5"/>
    <x v="15"/>
    <s v="HV2.16"/>
    <x v="1"/>
    <d v="2020-11-25T00:00:00"/>
    <x v="39"/>
    <n v="3507"/>
    <s v="tuber"/>
    <s v="non-canopy"/>
    <s v="NA"/>
    <n v="0"/>
    <n v="0"/>
    <s v="NA"/>
    <n v="0"/>
    <n v="2"/>
    <n v="0"/>
    <n v="2"/>
    <m/>
    <n v="2"/>
    <m/>
    <m/>
    <m/>
    <m/>
  </r>
  <r>
    <x v="5"/>
    <x v="15"/>
    <s v="HV2.16"/>
    <x v="1"/>
    <d v="2020-11-25T00:00:00"/>
    <x v="33"/>
    <n v="4604"/>
    <s v="tuber"/>
    <s v="transient"/>
    <s v="NA"/>
    <n v="1"/>
    <n v="0"/>
    <s v="NA"/>
    <n v="0"/>
    <n v="0"/>
    <n v="0"/>
    <n v="0"/>
    <m/>
    <n v="1"/>
    <m/>
    <m/>
    <m/>
    <m/>
  </r>
  <r>
    <x v="5"/>
    <x v="15"/>
    <s v="HV2.16"/>
    <x v="1"/>
    <d v="2020-11-25T00:00:00"/>
    <x v="17"/>
    <n v="5532"/>
    <s v="rhizome"/>
    <s v="non-canopy"/>
    <s v="NA"/>
    <n v="0"/>
    <n v="0"/>
    <s v="NA"/>
    <n v="0"/>
    <n v="16"/>
    <n v="0"/>
    <n v="0"/>
    <m/>
    <n v="16"/>
    <m/>
    <m/>
    <m/>
    <m/>
  </r>
  <r>
    <x v="5"/>
    <x v="16"/>
    <s v="HV2.17"/>
    <x v="1"/>
    <d v="2020-11-25T00:00:00"/>
    <x v="18"/>
    <n v="2445"/>
    <s v="tussock"/>
    <s v="non-canopy"/>
    <s v="NA"/>
    <n v="3"/>
    <n v="0"/>
    <s v="NA"/>
    <n v="0"/>
    <n v="0"/>
    <n v="0"/>
    <n v="0"/>
    <m/>
    <n v="3"/>
    <m/>
    <m/>
    <m/>
    <m/>
  </r>
  <r>
    <x v="5"/>
    <x v="16"/>
    <s v="HV2.17"/>
    <x v="1"/>
    <d v="2020-11-25T00:00:00"/>
    <x v="1"/>
    <n v="3997"/>
    <s v="lignotuber"/>
    <s v="soil-persistent"/>
    <s v="NA"/>
    <n v="4"/>
    <n v="0"/>
    <s v="NA"/>
    <n v="0"/>
    <n v="37"/>
    <n v="0"/>
    <n v="0"/>
    <m/>
    <n v="41"/>
    <m/>
    <m/>
    <m/>
    <m/>
  </r>
  <r>
    <x v="5"/>
    <x v="16"/>
    <s v="HV2.17"/>
    <x v="1"/>
    <d v="2020-11-25T00:00:00"/>
    <x v="57"/>
    <n v="7664"/>
    <s v="tussock"/>
    <s v="non-canopy"/>
    <s v="NA"/>
    <n v="4"/>
    <n v="0"/>
    <s v="NA"/>
    <n v="0"/>
    <n v="3"/>
    <n v="0"/>
    <n v="0"/>
    <s v="previously misID'd as Patersonia"/>
    <n v="7"/>
    <m/>
    <m/>
    <m/>
    <m/>
  </r>
  <r>
    <x v="5"/>
    <x v="16"/>
    <s v="HV2.17"/>
    <x v="1"/>
    <d v="2020-11-25T00:00:00"/>
    <x v="21"/>
    <n v="1377"/>
    <s v="rhizome"/>
    <s v="non-canopy"/>
    <s v="NA"/>
    <n v="14"/>
    <n v="0"/>
    <s v="NA"/>
    <n v="10"/>
    <n v="2"/>
    <n v="0"/>
    <n v="0"/>
    <m/>
    <n v="16"/>
    <m/>
    <m/>
    <m/>
    <m/>
  </r>
  <r>
    <x v="5"/>
    <x v="16"/>
    <s v="HV2.17"/>
    <x v="1"/>
    <d v="2020-11-25T00:00:00"/>
    <x v="19"/>
    <n v="6325"/>
    <s v="tussock"/>
    <s v="non-canopy"/>
    <s v="NA"/>
    <n v="2"/>
    <n v="0"/>
    <s v="NA"/>
    <n v="2"/>
    <n v="0"/>
    <n v="0"/>
    <n v="0"/>
    <m/>
    <n v="2"/>
    <m/>
    <m/>
    <m/>
    <m/>
  </r>
  <r>
    <x v="5"/>
    <x v="16"/>
    <s v="HV2.17"/>
    <x v="1"/>
    <d v="2020-11-25T00:00:00"/>
    <x v="17"/>
    <n v="5532"/>
    <s v="rhizome"/>
    <s v="non-canopy"/>
    <s v="NA"/>
    <n v="13"/>
    <n v="0"/>
    <s v="NA"/>
    <n v="0"/>
    <s v="NA"/>
    <s v="NA"/>
    <s v="NA"/>
    <m/>
    <n v="13"/>
    <m/>
    <m/>
    <m/>
    <m/>
  </r>
  <r>
    <x v="5"/>
    <x v="16"/>
    <s v="HV2.17"/>
    <x v="1"/>
    <d v="2020-11-25T00:00:00"/>
    <x v="9"/>
    <n v="8875"/>
    <s v="lignotuber"/>
    <s v="soil-persistent"/>
    <s v="NA"/>
    <n v="0"/>
    <n v="0"/>
    <s v="NA"/>
    <n v="0"/>
    <n v="7"/>
    <n v="0"/>
    <n v="0"/>
    <m/>
    <n v="7"/>
    <m/>
    <m/>
    <m/>
    <m/>
  </r>
  <r>
    <x v="5"/>
    <x v="16"/>
    <s v="HV2.17"/>
    <x v="1"/>
    <d v="2020-11-25T00:00:00"/>
    <x v="23"/>
    <n v="7138"/>
    <s v="rhizome"/>
    <s v="transient"/>
    <s v="NA"/>
    <n v="24"/>
    <n v="0"/>
    <s v="NA"/>
    <n v="0"/>
    <s v="NA"/>
    <s v="NA"/>
    <s v="NA"/>
    <m/>
    <n v="24"/>
    <m/>
    <m/>
    <m/>
    <m/>
  </r>
  <r>
    <x v="5"/>
    <x v="16"/>
    <s v="HV2.17"/>
    <x v="1"/>
    <d v="2020-11-25T00:00:00"/>
    <x v="33"/>
    <n v="4604"/>
    <s v="tuber"/>
    <s v="transient"/>
    <s v="NA"/>
    <n v="4"/>
    <n v="0"/>
    <s v="NA"/>
    <n v="1"/>
    <n v="0"/>
    <n v="0"/>
    <n v="0"/>
    <m/>
    <n v="4"/>
    <m/>
    <m/>
    <m/>
    <m/>
  </r>
  <r>
    <x v="5"/>
    <x v="16"/>
    <s v="HV2.17"/>
    <x v="1"/>
    <d v="2020-11-25T00:00:00"/>
    <x v="25"/>
    <n v="2654"/>
    <s v="none"/>
    <s v="soil-persistent"/>
    <s v="NA"/>
    <n v="0"/>
    <n v="0"/>
    <s v="NA"/>
    <n v="0"/>
    <n v="12"/>
    <n v="10"/>
    <n v="0"/>
    <m/>
    <n v="12"/>
    <m/>
    <m/>
    <m/>
    <m/>
  </r>
  <r>
    <x v="5"/>
    <x v="16"/>
    <s v="HV2.17"/>
    <x v="1"/>
    <d v="2020-11-25T00:00:00"/>
    <x v="0"/>
    <n v="7766"/>
    <s v="lignotuber"/>
    <s v="canopy"/>
    <s v="NA"/>
    <n v="0"/>
    <n v="0"/>
    <s v="NA"/>
    <n v="0"/>
    <n v="0"/>
    <n v="0"/>
    <n v="0"/>
    <m/>
    <n v="0"/>
    <m/>
    <m/>
    <m/>
    <m/>
  </r>
  <r>
    <x v="5"/>
    <x v="16"/>
    <s v="HV2.17"/>
    <x v="1"/>
    <d v="2020-11-25T00:00:00"/>
    <x v="16"/>
    <n v="2603"/>
    <s v="basal"/>
    <s v="soil-persistent"/>
    <s v="NA"/>
    <n v="0"/>
    <n v="0"/>
    <s v="NA"/>
    <n v="0"/>
    <n v="26"/>
    <n v="0"/>
    <n v="0"/>
    <m/>
    <n v="26"/>
    <m/>
    <m/>
    <m/>
    <m/>
  </r>
  <r>
    <x v="5"/>
    <x v="16"/>
    <s v="HV2.17"/>
    <x v="1"/>
    <d v="2020-11-25T00:00:00"/>
    <x v="26"/>
    <n v="3243"/>
    <s v="none"/>
    <s v="soil-persistent"/>
    <s v="NA"/>
    <n v="0"/>
    <n v="0"/>
    <s v="NA"/>
    <n v="0"/>
    <n v="3"/>
    <n v="0"/>
    <n v="0"/>
    <m/>
    <n v="3"/>
    <m/>
    <m/>
    <m/>
    <m/>
  </r>
  <r>
    <x v="5"/>
    <x v="17"/>
    <s v="HV2.18"/>
    <x v="1"/>
    <d v="2020-11-25T00:00:00"/>
    <x v="18"/>
    <n v="2445"/>
    <s v="tussock"/>
    <s v="non-canopy"/>
    <s v="NA"/>
    <n v="4"/>
    <n v="0"/>
    <s v="NA"/>
    <n v="0"/>
    <n v="0"/>
    <n v="0"/>
    <n v="0"/>
    <m/>
    <n v="4"/>
    <m/>
    <m/>
    <m/>
    <m/>
  </r>
  <r>
    <x v="5"/>
    <x v="17"/>
    <s v="HV2.18"/>
    <x v="1"/>
    <d v="2020-11-25T00:00:00"/>
    <x v="19"/>
    <n v="6325"/>
    <s v="tussock"/>
    <s v="non-canopy"/>
    <s v="NA"/>
    <n v="5"/>
    <n v="0"/>
    <s v="NA"/>
    <n v="5"/>
    <n v="0"/>
    <n v="0"/>
    <n v="0"/>
    <m/>
    <n v="5"/>
    <m/>
    <m/>
    <m/>
    <m/>
  </r>
  <r>
    <x v="5"/>
    <x v="17"/>
    <s v="HV2.18"/>
    <x v="1"/>
    <d v="2020-11-25T00:00:00"/>
    <x v="20"/>
    <n v="2557"/>
    <s v="rhizome"/>
    <s v="transient"/>
    <s v="NA"/>
    <n v="6"/>
    <n v="0"/>
    <s v="NA"/>
    <n v="0"/>
    <n v="0"/>
    <n v="0"/>
    <n v="0"/>
    <m/>
    <n v="6"/>
    <m/>
    <m/>
    <m/>
    <m/>
  </r>
  <r>
    <x v="5"/>
    <x v="17"/>
    <s v="HV2.18"/>
    <x v="1"/>
    <d v="2020-11-25T00:00:00"/>
    <x v="17"/>
    <n v="5532"/>
    <s v="rhizome"/>
    <s v="non-canopy"/>
    <s v="NA"/>
    <n v="20"/>
    <n v="0"/>
    <s v="NA"/>
    <n v="0"/>
    <s v="NA"/>
    <s v="NA"/>
    <s v="NA"/>
    <m/>
    <n v="20"/>
    <m/>
    <m/>
    <m/>
    <m/>
  </r>
  <r>
    <x v="5"/>
    <x v="17"/>
    <s v="HV2.18"/>
    <x v="1"/>
    <d v="2020-11-25T00:00:00"/>
    <x v="21"/>
    <n v="1377"/>
    <s v="rhizome"/>
    <s v="non-canopy"/>
    <s v="NA"/>
    <n v="1"/>
    <n v="0"/>
    <s v="NA"/>
    <n v="1"/>
    <n v="0"/>
    <n v="0"/>
    <n v="0"/>
    <m/>
    <n v="1"/>
    <m/>
    <m/>
    <m/>
    <m/>
  </r>
  <r>
    <x v="5"/>
    <x v="17"/>
    <s v="HV2.18"/>
    <x v="1"/>
    <d v="2020-11-25T00:00:00"/>
    <x v="20"/>
    <n v="2557"/>
    <s v="rhizome"/>
    <s v="transient"/>
    <s v="NA"/>
    <n v="1"/>
    <n v="0"/>
    <s v="NA"/>
    <n v="1"/>
    <n v="0"/>
    <n v="0"/>
    <n v="0"/>
    <s v="could it be Drosera spathulata or additional D. binata? (in Nov survey), check Mar 2020 datasheet"/>
    <n v="1"/>
    <m/>
    <m/>
    <m/>
    <m/>
  </r>
  <r>
    <x v="5"/>
    <x v="17"/>
    <s v="HV2.18"/>
    <x v="1"/>
    <d v="2020-11-25T00:00:00"/>
    <x v="1"/>
    <n v="3997"/>
    <s v="lignotuber"/>
    <s v="soil-persistent"/>
    <s v="NA"/>
    <n v="3"/>
    <n v="0"/>
    <s v="NA"/>
    <n v="0"/>
    <n v="22"/>
    <n v="0"/>
    <n v="0"/>
    <m/>
    <n v="25"/>
    <m/>
    <m/>
    <m/>
    <m/>
  </r>
  <r>
    <x v="5"/>
    <x v="17"/>
    <s v="HV2.18"/>
    <x v="1"/>
    <d v="2020-11-25T00:00:00"/>
    <x v="26"/>
    <n v="3243"/>
    <s v="none"/>
    <s v="soil-persistent"/>
    <s v="NA"/>
    <n v="0"/>
    <n v="0"/>
    <s v="NA"/>
    <n v="0"/>
    <n v="7"/>
    <n v="0"/>
    <n v="0"/>
    <m/>
    <n v="7"/>
    <m/>
    <m/>
    <m/>
    <m/>
  </r>
  <r>
    <x v="5"/>
    <x v="17"/>
    <s v="HV2.18"/>
    <x v="1"/>
    <d v="2020-11-25T00:00:00"/>
    <x v="33"/>
    <n v="4604"/>
    <s v="tuber"/>
    <s v="transient"/>
    <s v="NA"/>
    <n v="1"/>
    <n v="0"/>
    <s v="NA"/>
    <n v="1"/>
    <n v="0"/>
    <n v="0"/>
    <n v="0"/>
    <m/>
    <n v="1"/>
    <m/>
    <m/>
    <m/>
    <m/>
  </r>
  <r>
    <x v="5"/>
    <x v="17"/>
    <s v="HV2.18"/>
    <x v="1"/>
    <d v="2020-11-25T00:00:00"/>
    <x v="25"/>
    <n v="2654"/>
    <s v="none"/>
    <s v="soil-persistent"/>
    <s v="NA"/>
    <n v="0"/>
    <n v="0"/>
    <s v="NA"/>
    <n v="0"/>
    <n v="7"/>
    <n v="1"/>
    <n v="0"/>
    <m/>
    <n v="7"/>
    <m/>
    <m/>
    <m/>
    <m/>
  </r>
  <r>
    <x v="5"/>
    <x v="17"/>
    <s v="HV2.18"/>
    <x v="1"/>
    <d v="2020-11-25T00:00:00"/>
    <x v="16"/>
    <n v="2603"/>
    <s v="basal"/>
    <s v="soil-persistent"/>
    <s v="NA"/>
    <n v="0"/>
    <n v="0"/>
    <s v="NA"/>
    <n v="0"/>
    <n v="3"/>
    <n v="0"/>
    <n v="0"/>
    <m/>
    <n v="3"/>
    <m/>
    <m/>
    <m/>
    <m/>
  </r>
  <r>
    <x v="5"/>
    <x v="17"/>
    <s v="HV2.18"/>
    <x v="1"/>
    <d v="2020-11-25T00:00:00"/>
    <x v="46"/>
    <n v="2602"/>
    <s v="none"/>
    <s v="soil-persistent"/>
    <s v="NA"/>
    <n v="0"/>
    <n v="0"/>
    <s v="NA"/>
    <n v="0"/>
    <n v="5"/>
    <n v="0"/>
    <n v="0"/>
    <m/>
    <n v="5"/>
    <m/>
    <m/>
    <m/>
    <m/>
  </r>
  <r>
    <x v="5"/>
    <x v="17"/>
    <s v="HV2.18"/>
    <x v="1"/>
    <d v="2020-11-25T00:00:00"/>
    <x v="57"/>
    <n v="7664"/>
    <s v="tussock"/>
    <s v="non-canopy"/>
    <s v="NA"/>
    <n v="1"/>
    <n v="0"/>
    <s v="NA"/>
    <n v="0"/>
    <n v="0"/>
    <n v="0"/>
    <n v="0"/>
    <m/>
    <n v="1"/>
    <m/>
    <m/>
    <m/>
    <m/>
  </r>
  <r>
    <x v="5"/>
    <x v="17"/>
    <s v="HV2.18"/>
    <x v="1"/>
    <d v="2020-11-25T00:00:00"/>
    <x v="49"/>
    <n v="5535"/>
    <s v="tussock"/>
    <s v="non-canopy"/>
    <s v="NA"/>
    <n v="2"/>
    <n v="0"/>
    <s v="NA"/>
    <n v="0"/>
    <s v="NA"/>
    <s v="NA"/>
    <s v="NA"/>
    <s v="ID corrected from Tetraria capillaris to Lepyrodia anarthria based on Apr 2021 observations"/>
    <n v="2"/>
    <m/>
    <m/>
    <m/>
    <m/>
  </r>
  <r>
    <x v="5"/>
    <x v="17"/>
    <s v="HV2.18"/>
    <x v="1"/>
    <d v="2020-11-25T00:00:00"/>
    <x v="23"/>
    <n v="7138"/>
    <s v="rhizome"/>
    <s v="transient"/>
    <s v="NA"/>
    <n v="2"/>
    <n v="0"/>
    <s v="NA"/>
    <n v="0"/>
    <s v="NA"/>
    <s v="NA"/>
    <s v="NA"/>
    <m/>
    <n v="2"/>
    <m/>
    <m/>
    <m/>
    <m/>
  </r>
  <r>
    <x v="5"/>
    <x v="18"/>
    <s v="HV2.19"/>
    <x v="1"/>
    <d v="2020-11-25T00:00:00"/>
    <x v="18"/>
    <n v="2445"/>
    <s v="tussock"/>
    <s v="soil-persistent"/>
    <s v="NA"/>
    <n v="1"/>
    <n v="0"/>
    <s v="NA"/>
    <n v="0"/>
    <n v="0"/>
    <n v="0"/>
    <n v="0"/>
    <m/>
    <n v="1"/>
    <m/>
    <m/>
    <m/>
    <m/>
  </r>
  <r>
    <x v="5"/>
    <x v="18"/>
    <s v="HV2.19"/>
    <x v="1"/>
    <d v="2020-11-25T00:00:00"/>
    <x v="19"/>
    <n v="6325"/>
    <s v="tussock"/>
    <s v="non-canopy"/>
    <s v="NA"/>
    <n v="4"/>
    <n v="0"/>
    <s v="NA"/>
    <n v="4"/>
    <n v="0"/>
    <n v="0"/>
    <n v="0"/>
    <m/>
    <n v="4"/>
    <m/>
    <m/>
    <m/>
    <m/>
  </r>
  <r>
    <x v="5"/>
    <x v="18"/>
    <s v="HV2.19"/>
    <x v="1"/>
    <d v="2020-11-25T00:00:00"/>
    <x v="1"/>
    <n v="3997"/>
    <s v="lignotuber"/>
    <s v="soil-persistent"/>
    <s v="NA"/>
    <n v="2"/>
    <n v="0"/>
    <s v="NA"/>
    <n v="0"/>
    <n v="12"/>
    <n v="0"/>
    <n v="0"/>
    <m/>
    <n v="14"/>
    <m/>
    <m/>
    <m/>
    <m/>
  </r>
  <r>
    <x v="5"/>
    <x v="18"/>
    <s v="HV2.19"/>
    <x v="1"/>
    <d v="2020-11-25T00:00:00"/>
    <x v="17"/>
    <n v="5532"/>
    <s v="rhizome"/>
    <s v="non-canopy"/>
    <s v="NA"/>
    <n v="20"/>
    <n v="0"/>
    <s v="NA"/>
    <n v="0"/>
    <s v="NA"/>
    <s v="NA"/>
    <s v="NA"/>
    <m/>
    <n v="20"/>
    <m/>
    <m/>
    <m/>
    <m/>
  </r>
  <r>
    <x v="5"/>
    <x v="18"/>
    <s v="HV2.19"/>
    <x v="1"/>
    <d v="2020-11-25T00:00:00"/>
    <x v="26"/>
    <n v="3243"/>
    <s v="none"/>
    <s v="soil-persistent"/>
    <s v="NA"/>
    <n v="0"/>
    <n v="0"/>
    <s v="NA"/>
    <n v="0"/>
    <n v="5"/>
    <n v="0"/>
    <n v="0"/>
    <m/>
    <n v="5"/>
    <m/>
    <m/>
    <m/>
    <m/>
  </r>
  <r>
    <x v="5"/>
    <x v="18"/>
    <s v="HV2.19"/>
    <x v="1"/>
    <d v="2020-11-25T00:00:00"/>
    <x v="23"/>
    <n v="7138"/>
    <s v="rhizome"/>
    <s v="transient"/>
    <s v="NA"/>
    <n v="11"/>
    <n v="0"/>
    <s v="NA"/>
    <n v="0"/>
    <s v="NA"/>
    <s v="NA"/>
    <s v="NA"/>
    <m/>
    <n v="11"/>
    <m/>
    <m/>
    <m/>
    <m/>
  </r>
  <r>
    <x v="5"/>
    <x v="18"/>
    <s v="HV2.19"/>
    <x v="1"/>
    <d v="2020-11-25T00:00:00"/>
    <x v="25"/>
    <n v="2654"/>
    <s v="none"/>
    <s v="soil-persistent"/>
    <s v="NA"/>
    <n v="0"/>
    <n v="0"/>
    <s v="NA"/>
    <n v="0"/>
    <n v="42"/>
    <n v="1"/>
    <n v="0"/>
    <m/>
    <n v="42"/>
    <m/>
    <m/>
    <m/>
    <m/>
  </r>
  <r>
    <x v="5"/>
    <x v="18"/>
    <s v="HV2.19"/>
    <x v="1"/>
    <d v="2020-11-25T00:00:00"/>
    <x v="46"/>
    <n v="2602"/>
    <s v="none"/>
    <s v="soil-persistent"/>
    <s v="NA"/>
    <n v="0"/>
    <n v="0"/>
    <s v="NA"/>
    <n v="0"/>
    <n v="20"/>
    <n v="0"/>
    <n v="0"/>
    <m/>
    <n v="20"/>
    <m/>
    <m/>
    <m/>
    <m/>
  </r>
  <r>
    <x v="5"/>
    <x v="18"/>
    <s v="HV2.19"/>
    <x v="1"/>
    <d v="2020-11-25T00:00:00"/>
    <x v="21"/>
    <n v="1377"/>
    <s v="tuber &amp; rhizome"/>
    <s v="non-canopy"/>
    <s v="NA"/>
    <n v="1"/>
    <n v="0"/>
    <s v="NA"/>
    <n v="1"/>
    <n v="0"/>
    <n v="0"/>
    <n v="0"/>
    <m/>
    <n v="1"/>
    <m/>
    <m/>
    <m/>
    <m/>
  </r>
  <r>
    <x v="5"/>
    <x v="19"/>
    <s v="HV2.20"/>
    <x v="1"/>
    <d v="2020-11-25T00:00:00"/>
    <x v="18"/>
    <n v="2445"/>
    <s v="tussock"/>
    <s v="soil-persistent"/>
    <s v="NA"/>
    <n v="4"/>
    <n v="0"/>
    <s v="NA"/>
    <n v="0"/>
    <n v="0"/>
    <n v="0"/>
    <n v="0"/>
    <m/>
    <n v="4"/>
    <m/>
    <m/>
    <m/>
    <m/>
  </r>
  <r>
    <x v="5"/>
    <x v="19"/>
    <s v="HV2.20"/>
    <x v="1"/>
    <d v="2020-11-25T00:00:00"/>
    <x v="19"/>
    <n v="6325"/>
    <s v="tussock"/>
    <s v="soil-persistent"/>
    <s v="NA"/>
    <n v="5"/>
    <n v="0"/>
    <s v="NA"/>
    <n v="5"/>
    <n v="0"/>
    <n v="0"/>
    <n v="0"/>
    <m/>
    <n v="5"/>
    <m/>
    <m/>
    <m/>
    <m/>
  </r>
  <r>
    <x v="5"/>
    <x v="19"/>
    <s v="HV2.20"/>
    <x v="1"/>
    <d v="2020-11-25T00:00:00"/>
    <x v="23"/>
    <n v="7138"/>
    <s v="rhizome"/>
    <s v="transient"/>
    <s v="NA"/>
    <n v="35"/>
    <n v="0"/>
    <s v="NA"/>
    <n v="0"/>
    <s v="NA"/>
    <s v="NA"/>
    <s v="NA"/>
    <m/>
    <n v="35"/>
    <m/>
    <m/>
    <m/>
    <m/>
  </r>
  <r>
    <x v="5"/>
    <x v="19"/>
    <s v="HV2.20"/>
    <x v="1"/>
    <d v="2020-11-25T00:00:00"/>
    <x v="1"/>
    <n v="3997"/>
    <s v="lignotuber"/>
    <s v="soil-persistent"/>
    <s v="NA"/>
    <n v="3"/>
    <n v="0"/>
    <s v="NA"/>
    <n v="0"/>
    <n v="5"/>
    <n v="0"/>
    <n v="0"/>
    <m/>
    <n v="8"/>
    <m/>
    <m/>
    <m/>
    <m/>
  </r>
  <r>
    <x v="5"/>
    <x v="19"/>
    <s v="HV2.20"/>
    <x v="1"/>
    <d v="2020-11-25T00:00:00"/>
    <x v="20"/>
    <n v="2557"/>
    <s v="rhizome"/>
    <s v="transient"/>
    <s v="NA"/>
    <n v="9"/>
    <n v="0"/>
    <s v="NA"/>
    <n v="0"/>
    <n v="0"/>
    <n v="0"/>
    <n v="0"/>
    <m/>
    <n v="9"/>
    <m/>
    <m/>
    <m/>
    <m/>
  </r>
  <r>
    <x v="5"/>
    <x v="19"/>
    <s v="HV2.20"/>
    <x v="1"/>
    <d v="2020-11-25T00:00:00"/>
    <x v="17"/>
    <n v="5532"/>
    <s v="rhizome"/>
    <s v="soil-persistent"/>
    <s v="NA"/>
    <n v="18"/>
    <n v="0"/>
    <s v="NA"/>
    <n v="0"/>
    <s v="NA"/>
    <s v="NA"/>
    <s v="NA"/>
    <m/>
    <n v="18"/>
    <m/>
    <m/>
    <m/>
    <m/>
  </r>
  <r>
    <x v="5"/>
    <x v="19"/>
    <s v="HV2.20"/>
    <x v="1"/>
    <d v="2020-11-25T00:00:00"/>
    <x v="26"/>
    <n v="3243"/>
    <s v="none"/>
    <s v="soil-persistent"/>
    <s v="NA"/>
    <n v="0"/>
    <n v="0"/>
    <s v="NA"/>
    <n v="0"/>
    <n v="4"/>
    <n v="0"/>
    <n v="2"/>
    <m/>
    <n v="4"/>
    <m/>
    <m/>
    <m/>
    <m/>
  </r>
  <r>
    <x v="5"/>
    <x v="19"/>
    <s v="HV2.20"/>
    <x v="1"/>
    <d v="2020-11-25T00:00:00"/>
    <x v="25"/>
    <n v="2654"/>
    <s v="none"/>
    <s v="soil-persistent"/>
    <s v="NA"/>
    <n v="0"/>
    <n v="0"/>
    <s v="NA"/>
    <n v="0"/>
    <n v="30"/>
    <n v="2"/>
    <n v="0"/>
    <m/>
    <n v="30"/>
    <m/>
    <m/>
    <m/>
    <m/>
  </r>
  <r>
    <x v="5"/>
    <x v="19"/>
    <s v="HV2.20"/>
    <x v="1"/>
    <d v="2020-11-25T00:00:00"/>
    <x v="46"/>
    <n v="2602"/>
    <s v="none"/>
    <s v="soil-persistent"/>
    <s v="NA"/>
    <n v="0"/>
    <n v="0"/>
    <s v="NA"/>
    <n v="0"/>
    <n v="64"/>
    <n v="0"/>
    <n v="0"/>
    <m/>
    <n v="64"/>
    <m/>
    <m/>
    <m/>
    <m/>
  </r>
  <r>
    <x v="5"/>
    <x v="19"/>
    <s v="HV2.20"/>
    <x v="1"/>
    <d v="2020-11-25T00:00:00"/>
    <x v="57"/>
    <n v="7664"/>
    <s v="tussock"/>
    <s v="non-canopy"/>
    <s v="NA"/>
    <n v="0"/>
    <n v="0"/>
    <s v="NA"/>
    <n v="0"/>
    <n v="2"/>
    <n v="0"/>
    <n v="0"/>
    <s v="flowering nearby"/>
    <n v="2"/>
    <m/>
    <m/>
    <m/>
    <m/>
  </r>
  <r>
    <x v="6"/>
    <x v="0"/>
    <s v="SS1.1"/>
    <x v="1"/>
    <d v="2020-11-16T00:00:00"/>
    <x v="19"/>
    <n v="6325"/>
    <s v="tussock"/>
    <s v="non-canopy"/>
    <s v="NA"/>
    <n v="4"/>
    <n v="0"/>
    <s v="NA"/>
    <n v="1"/>
    <n v="0"/>
    <n v="0"/>
    <n v="0"/>
    <m/>
    <n v="4"/>
    <m/>
    <m/>
    <m/>
    <m/>
  </r>
  <r>
    <x v="6"/>
    <x v="0"/>
    <s v="SS1.1"/>
    <x v="1"/>
    <d v="2020-11-16T00:00:00"/>
    <x v="29"/>
    <n v="10605"/>
    <s v="rhizome"/>
    <s v="non-canopy"/>
    <s v="NA"/>
    <n v="5"/>
    <n v="0"/>
    <s v="NA"/>
    <n v="0"/>
    <s v="NA"/>
    <s v="NA"/>
    <s v="NA"/>
    <m/>
    <n v="5"/>
    <m/>
    <m/>
    <m/>
    <m/>
  </r>
  <r>
    <x v="6"/>
    <x v="0"/>
    <s v="SS1.1"/>
    <x v="1"/>
    <d v="2020-11-16T00:00:00"/>
    <x v="0"/>
    <n v="7766"/>
    <s v="lignotuber"/>
    <s v="canopy"/>
    <s v="NA"/>
    <n v="3"/>
    <n v="0"/>
    <s v="NA"/>
    <n v="0"/>
    <n v="1"/>
    <n v="0"/>
    <n v="0"/>
    <m/>
    <n v="4"/>
    <m/>
    <m/>
    <m/>
    <m/>
  </r>
  <r>
    <x v="6"/>
    <x v="0"/>
    <s v="SS1.1"/>
    <x v="1"/>
    <d v="2020-11-16T00:00:00"/>
    <x v="58"/>
    <n v="4000"/>
    <s v="lignotuber"/>
    <s v="soil-persistent"/>
    <s v="NA"/>
    <n v="4"/>
    <n v="0"/>
    <s v="NA"/>
    <n v="0"/>
    <n v="20"/>
    <n v="8"/>
    <n v="0"/>
    <m/>
    <n v="24"/>
    <m/>
    <m/>
    <m/>
    <m/>
  </r>
  <r>
    <x v="6"/>
    <x v="0"/>
    <s v="SS1.1"/>
    <x v="1"/>
    <d v="2020-11-16T00:00:00"/>
    <x v="43"/>
    <n v="2302"/>
    <s v="rhizome"/>
    <s v="non-canopy"/>
    <s v="NA"/>
    <n v="21"/>
    <n v="0"/>
    <s v="NA"/>
    <n v="0"/>
    <n v="0"/>
    <n v="0"/>
    <n v="0"/>
    <m/>
    <n v="21"/>
    <m/>
    <m/>
    <m/>
    <m/>
  </r>
  <r>
    <x v="6"/>
    <x v="0"/>
    <s v="SS1.1"/>
    <x v="1"/>
    <d v="2020-11-16T00:00:00"/>
    <x v="23"/>
    <n v="7138"/>
    <s v="rhizome"/>
    <s v="transient"/>
    <s v="NA"/>
    <n v="1"/>
    <n v="0"/>
    <s v="NA"/>
    <n v="0"/>
    <s v="NA"/>
    <s v="NA"/>
    <s v="NA"/>
    <m/>
    <n v="1"/>
    <m/>
    <m/>
    <m/>
    <m/>
  </r>
  <r>
    <x v="6"/>
    <x v="0"/>
    <s v="SS1.1"/>
    <x v="1"/>
    <d v="2020-11-16T00:00:00"/>
    <x v="26"/>
    <n v="3243"/>
    <m/>
    <m/>
    <s v="NA"/>
    <n v="0"/>
    <n v="0"/>
    <s v="NA"/>
    <n v="0"/>
    <n v="8"/>
    <n v="0"/>
    <n v="0"/>
    <m/>
    <n v="8"/>
    <m/>
    <m/>
    <m/>
    <m/>
  </r>
  <r>
    <x v="6"/>
    <x v="1"/>
    <s v="SS1.2"/>
    <x v="1"/>
    <d v="2020-11-16T00:00:00"/>
    <x v="29"/>
    <n v="10605"/>
    <s v="rhizome"/>
    <s v="non-canopy"/>
    <s v="NA"/>
    <n v="3"/>
    <n v="0"/>
    <s v="NA"/>
    <n v="0"/>
    <s v="NA"/>
    <s v="NA"/>
    <s v="NA"/>
    <m/>
    <n v="3"/>
    <m/>
    <m/>
    <m/>
    <m/>
  </r>
  <r>
    <x v="6"/>
    <x v="0"/>
    <s v="SS1.1"/>
    <x v="1"/>
    <d v="2020-11-16T00:00:00"/>
    <x v="9"/>
    <n v="8875"/>
    <m/>
    <m/>
    <s v="NA"/>
    <n v="0"/>
    <n v="0"/>
    <s v="NA"/>
    <n v="0"/>
    <n v="2"/>
    <n v="0"/>
    <n v="0"/>
    <m/>
    <n v="2"/>
    <m/>
    <m/>
    <m/>
    <m/>
  </r>
  <r>
    <x v="6"/>
    <x v="0"/>
    <s v="SS1.1"/>
    <x v="1"/>
    <d v="2020-11-16T00:00:00"/>
    <x v="55"/>
    <n v="11903"/>
    <m/>
    <m/>
    <s v="NA"/>
    <n v="0"/>
    <n v="0"/>
    <s v="NA"/>
    <n v="0"/>
    <n v="3"/>
    <n v="0"/>
    <n v="0"/>
    <m/>
    <n v="3"/>
    <m/>
    <m/>
    <m/>
    <m/>
  </r>
  <r>
    <x v="6"/>
    <x v="0"/>
    <s v="SS1.1"/>
    <x v="1"/>
    <d v="2020-11-16T00:00:00"/>
    <x v="52"/>
    <n v="2451"/>
    <m/>
    <m/>
    <s v="NA"/>
    <n v="0"/>
    <n v="0"/>
    <s v="NA"/>
    <n v="0"/>
    <n v="30"/>
    <n v="0"/>
    <n v="0"/>
    <s v="ID corrected from Isolepis subtilissima to Isolepis habra based on Apr 2021 observations"/>
    <n v="30"/>
    <m/>
    <m/>
    <m/>
    <m/>
  </r>
  <r>
    <x v="6"/>
    <x v="1"/>
    <s v="SS1.2"/>
    <x v="1"/>
    <d v="2020-11-16T00:00:00"/>
    <x v="23"/>
    <n v="7138"/>
    <s v="rhizome"/>
    <s v="transient"/>
    <s v="NA"/>
    <n v="2"/>
    <n v="0"/>
    <s v="NA"/>
    <n v="0"/>
    <s v="NA"/>
    <s v="NA"/>
    <s v="NA"/>
    <m/>
    <n v="2"/>
    <m/>
    <m/>
    <m/>
    <m/>
  </r>
  <r>
    <x v="6"/>
    <x v="0"/>
    <s v="SS1.1"/>
    <x v="1"/>
    <d v="2020-11-16T00:00:00"/>
    <x v="16"/>
    <n v="2603"/>
    <m/>
    <m/>
    <s v="NA"/>
    <n v="0"/>
    <n v="0"/>
    <s v="NA"/>
    <n v="0"/>
    <n v="20"/>
    <n v="10"/>
    <n v="0"/>
    <m/>
    <n v="20"/>
    <m/>
    <m/>
    <m/>
    <m/>
  </r>
  <r>
    <x v="6"/>
    <x v="1"/>
    <s v="SS1.2"/>
    <x v="1"/>
    <d v="2020-11-16T00:00:00"/>
    <x v="19"/>
    <n v="6325"/>
    <s v="tussock"/>
    <s v="non-canopy"/>
    <s v="NA"/>
    <n v="3"/>
    <n v="0"/>
    <s v="NA"/>
    <n v="3"/>
    <n v="0"/>
    <n v="0"/>
    <n v="0"/>
    <m/>
    <n v="3"/>
    <m/>
    <m/>
    <m/>
    <m/>
  </r>
  <r>
    <x v="6"/>
    <x v="1"/>
    <s v="SS1.2"/>
    <x v="1"/>
    <d v="2020-11-16T00:00:00"/>
    <x v="0"/>
    <n v="7766"/>
    <s v="lignotuber"/>
    <s v="canopy"/>
    <s v="NA"/>
    <n v="3"/>
    <n v="0"/>
    <s v="NA"/>
    <n v="0"/>
    <n v="0"/>
    <n v="0"/>
    <n v="0"/>
    <m/>
    <n v="3"/>
    <m/>
    <m/>
    <m/>
    <m/>
  </r>
  <r>
    <x v="6"/>
    <x v="2"/>
    <s v="SS1.3"/>
    <x v="1"/>
    <d v="2020-11-16T00:00:00"/>
    <x v="29"/>
    <n v="10605"/>
    <s v="rhizome"/>
    <s v="non-canopy"/>
    <s v="NA"/>
    <n v="5"/>
    <n v="0"/>
    <s v="NA"/>
    <n v="0"/>
    <s v="NA"/>
    <s v="NA"/>
    <s v="NA"/>
    <m/>
    <n v="5"/>
    <m/>
    <m/>
    <m/>
    <m/>
  </r>
  <r>
    <x v="6"/>
    <x v="1"/>
    <s v="SS1.2"/>
    <x v="1"/>
    <d v="2020-11-16T00:00:00"/>
    <x v="58"/>
    <n v="4000"/>
    <s v="lignotuber"/>
    <s v="soil-persistent"/>
    <s v="NA"/>
    <n v="3"/>
    <n v="0"/>
    <s v="NA"/>
    <n v="0"/>
    <n v="4"/>
    <n v="0"/>
    <n v="0"/>
    <m/>
    <n v="7"/>
    <m/>
    <m/>
    <m/>
    <m/>
  </r>
  <r>
    <x v="6"/>
    <x v="1"/>
    <s v="SS1.2"/>
    <x v="1"/>
    <d v="2020-11-16T00:00:00"/>
    <x v="43"/>
    <n v="2302"/>
    <s v="rhizome"/>
    <s v="non-canopy"/>
    <s v="NA"/>
    <n v="12"/>
    <n v="0"/>
    <s v="NA"/>
    <n v="0"/>
    <n v="0"/>
    <n v="0"/>
    <n v="0"/>
    <m/>
    <n v="12"/>
    <m/>
    <m/>
    <m/>
    <m/>
  </r>
  <r>
    <x v="6"/>
    <x v="1"/>
    <s v="SS1.2"/>
    <x v="1"/>
    <d v="2020-11-16T00:00:00"/>
    <x v="9"/>
    <n v="8875"/>
    <m/>
    <m/>
    <s v="NA"/>
    <n v="0"/>
    <n v="0"/>
    <s v="NA"/>
    <n v="0"/>
    <n v="5"/>
    <n v="0"/>
    <n v="0"/>
    <m/>
    <n v="5"/>
    <m/>
    <m/>
    <m/>
    <m/>
  </r>
  <r>
    <x v="6"/>
    <x v="1"/>
    <s v="SS1.2"/>
    <x v="1"/>
    <d v="2020-11-16T00:00:00"/>
    <x v="26"/>
    <n v="3243"/>
    <m/>
    <m/>
    <s v="NA"/>
    <n v="0"/>
    <n v="0"/>
    <s v="NA"/>
    <n v="0"/>
    <n v="2"/>
    <n v="0"/>
    <n v="0"/>
    <m/>
    <n v="2"/>
    <m/>
    <m/>
    <m/>
    <m/>
  </r>
  <r>
    <x v="6"/>
    <x v="1"/>
    <s v="SS1.2"/>
    <x v="1"/>
    <d v="2020-11-16T00:00:00"/>
    <x v="21"/>
    <n v="1377"/>
    <m/>
    <m/>
    <s v="NA"/>
    <n v="1"/>
    <n v="0"/>
    <s v="NA"/>
    <n v="0"/>
    <n v="0"/>
    <n v="0"/>
    <n v="0"/>
    <m/>
    <n v="1"/>
    <m/>
    <m/>
    <m/>
    <m/>
  </r>
  <r>
    <x v="6"/>
    <x v="2"/>
    <s v="SS1.3"/>
    <x v="1"/>
    <d v="2020-11-16T00:00:00"/>
    <x v="17"/>
    <n v="5532"/>
    <s v="rhizome"/>
    <s v="non-canopy"/>
    <s v="NA"/>
    <n v="9"/>
    <n v="0"/>
    <n v="2"/>
    <n v="0"/>
    <s v="NA"/>
    <s v="NA"/>
    <s v="NA"/>
    <m/>
    <n v="9"/>
    <m/>
    <m/>
    <m/>
    <m/>
  </r>
  <r>
    <x v="6"/>
    <x v="1"/>
    <s v="SS1.2"/>
    <x v="1"/>
    <d v="2020-11-16T00:00:00"/>
    <x v="20"/>
    <n v="2557"/>
    <m/>
    <m/>
    <s v="NA"/>
    <n v="3"/>
    <n v="0"/>
    <s v="NA"/>
    <n v="0"/>
    <n v="0"/>
    <n v="0"/>
    <n v="0"/>
    <m/>
    <n v="3"/>
    <m/>
    <m/>
    <m/>
    <m/>
  </r>
  <r>
    <x v="6"/>
    <x v="1"/>
    <s v="SS1.2"/>
    <x v="1"/>
    <d v="2020-11-16T00:00:00"/>
    <x v="16"/>
    <n v="2603"/>
    <m/>
    <m/>
    <s v="NA"/>
    <n v="2"/>
    <n v="0"/>
    <s v="NA"/>
    <n v="0"/>
    <n v="0"/>
    <n v="0"/>
    <n v="0"/>
    <m/>
    <n v="2"/>
    <m/>
    <m/>
    <m/>
    <m/>
  </r>
  <r>
    <x v="6"/>
    <x v="2"/>
    <s v="SS1.3"/>
    <x v="1"/>
    <d v="2020-11-16T00:00:00"/>
    <x v="19"/>
    <n v="6325"/>
    <s v="tussock"/>
    <s v="non-canopy"/>
    <s v="NA"/>
    <n v="1"/>
    <n v="0"/>
    <s v="NA"/>
    <n v="1"/>
    <n v="0"/>
    <n v="0"/>
    <n v="0"/>
    <m/>
    <n v="1"/>
    <m/>
    <m/>
    <m/>
    <m/>
  </r>
  <r>
    <x v="6"/>
    <x v="2"/>
    <s v="SS1.3"/>
    <x v="1"/>
    <d v="2020-11-16T00:00:00"/>
    <x v="43"/>
    <n v="2302"/>
    <s v="rhizome"/>
    <s v="non-canopy"/>
    <s v="NA"/>
    <n v="23"/>
    <n v="0"/>
    <s v="NA"/>
    <n v="0"/>
    <n v="0"/>
    <n v="0"/>
    <n v="0"/>
    <m/>
    <n v="23"/>
    <m/>
    <m/>
    <m/>
    <m/>
  </r>
  <r>
    <x v="6"/>
    <x v="2"/>
    <s v="SS1.3"/>
    <x v="1"/>
    <d v="2020-11-16T00:00:00"/>
    <x v="45"/>
    <n v="3300"/>
    <s v="tussock"/>
    <s v="non-canopy"/>
    <s v="NA"/>
    <n v="4"/>
    <n v="0"/>
    <s v="NA"/>
    <n v="0"/>
    <n v="0"/>
    <n v="0"/>
    <n v="0"/>
    <m/>
    <n v="4"/>
    <m/>
    <m/>
    <m/>
    <m/>
  </r>
  <r>
    <x v="6"/>
    <x v="2"/>
    <s v="SS1.3"/>
    <x v="1"/>
    <d v="2020-11-16T00:00:00"/>
    <x v="0"/>
    <n v="7766"/>
    <s v="lignotuber"/>
    <s v="canopy"/>
    <s v="NA"/>
    <n v="2"/>
    <n v="0"/>
    <s v="NA"/>
    <n v="0"/>
    <n v="0"/>
    <n v="0"/>
    <n v="0"/>
    <m/>
    <n v="2"/>
    <m/>
    <m/>
    <m/>
    <m/>
  </r>
  <r>
    <x v="6"/>
    <x v="2"/>
    <s v="SS1.3"/>
    <x v="1"/>
    <d v="2020-11-16T00:00:00"/>
    <x v="9"/>
    <n v="8875"/>
    <s v="lignotuber"/>
    <s v="soil-persistent"/>
    <s v="NA"/>
    <n v="1"/>
    <n v="0"/>
    <s v="NA"/>
    <n v="0"/>
    <n v="1"/>
    <n v="0"/>
    <n v="0"/>
    <m/>
    <n v="2"/>
    <m/>
    <m/>
    <m/>
    <m/>
  </r>
  <r>
    <x v="6"/>
    <x v="3"/>
    <s v="SS1.4"/>
    <x v="1"/>
    <d v="2020-11-16T00:00:00"/>
    <x v="29"/>
    <n v="10605"/>
    <s v="rhizome"/>
    <s v="non-canopy"/>
    <s v="NA"/>
    <n v="4"/>
    <n v="0"/>
    <s v="NA"/>
    <n v="0"/>
    <s v="NA"/>
    <s v="NA"/>
    <s v="NA"/>
    <m/>
    <n v="4"/>
    <m/>
    <m/>
    <m/>
    <m/>
  </r>
  <r>
    <x v="6"/>
    <x v="2"/>
    <s v="SS1.3"/>
    <x v="1"/>
    <d v="2020-11-16T00:00:00"/>
    <x v="58"/>
    <n v="4000"/>
    <s v="lignotuber"/>
    <s v="soil-persistent"/>
    <s v="NA"/>
    <n v="2"/>
    <n v="0"/>
    <s v="NA"/>
    <n v="0"/>
    <n v="0"/>
    <n v="0"/>
    <n v="0"/>
    <m/>
    <n v="2"/>
    <m/>
    <m/>
    <m/>
    <m/>
  </r>
  <r>
    <x v="6"/>
    <x v="3"/>
    <s v="SS1.4"/>
    <x v="1"/>
    <d v="2020-11-16T00:00:00"/>
    <x v="17"/>
    <n v="5532"/>
    <s v="rhizome"/>
    <s v="non-canopy"/>
    <s v="NA"/>
    <n v="30"/>
    <n v="0"/>
    <n v="3"/>
    <n v="0"/>
    <s v="NA"/>
    <s v="NA"/>
    <s v="NA"/>
    <m/>
    <n v="30"/>
    <m/>
    <m/>
    <m/>
    <m/>
  </r>
  <r>
    <x v="6"/>
    <x v="2"/>
    <s v="SS1.3"/>
    <x v="1"/>
    <d v="2020-11-16T00:00:00"/>
    <x v="21"/>
    <n v="1377"/>
    <s v="rhizome"/>
    <s v="non-canopy"/>
    <s v="NA"/>
    <n v="7"/>
    <n v="0"/>
    <s v="NA"/>
    <n v="3"/>
    <n v="0"/>
    <n v="0"/>
    <n v="0"/>
    <m/>
    <n v="7"/>
    <m/>
    <m/>
    <m/>
    <m/>
  </r>
  <r>
    <x v="6"/>
    <x v="2"/>
    <s v="SS1.3"/>
    <x v="1"/>
    <d v="2020-11-16T00:00:00"/>
    <x v="20"/>
    <n v="2557"/>
    <s v="rhizome"/>
    <s v="transient"/>
    <s v="NA"/>
    <n v="10"/>
    <n v="0"/>
    <s v="NA"/>
    <n v="0"/>
    <n v="0"/>
    <n v="0"/>
    <n v="0"/>
    <m/>
    <n v="10"/>
    <m/>
    <m/>
    <m/>
    <m/>
  </r>
  <r>
    <x v="6"/>
    <x v="2"/>
    <s v="SS1.3"/>
    <x v="1"/>
    <d v="2020-11-16T00:00:00"/>
    <x v="20"/>
    <n v="2557"/>
    <m/>
    <m/>
    <s v="NA"/>
    <n v="7"/>
    <n v="0"/>
    <s v="NA"/>
    <n v="0"/>
    <n v="0"/>
    <n v="0"/>
    <n v="0"/>
    <m/>
    <n v="7"/>
    <m/>
    <m/>
    <m/>
    <m/>
  </r>
  <r>
    <x v="6"/>
    <x v="2"/>
    <s v="SS1.3"/>
    <x v="1"/>
    <d v="2020-11-16T00:00:00"/>
    <x v="56"/>
    <n v="5043"/>
    <m/>
    <m/>
    <s v="NA"/>
    <n v="0"/>
    <n v="0"/>
    <s v="NA"/>
    <n v="0"/>
    <n v="1"/>
    <n v="0"/>
    <n v="1"/>
    <m/>
    <n v="1"/>
    <m/>
    <m/>
    <m/>
    <m/>
  </r>
  <r>
    <x v="6"/>
    <x v="4"/>
    <s v="SS1.5"/>
    <x v="1"/>
    <d v="2020-11-16T00:00:00"/>
    <x v="29"/>
    <n v="10605"/>
    <s v="rhizome"/>
    <s v="non-canopy"/>
    <s v="NA"/>
    <n v="7"/>
    <n v="0"/>
    <s v="NA"/>
    <n v="0"/>
    <s v="NA"/>
    <s v="NA"/>
    <s v="NA"/>
    <m/>
    <n v="7"/>
    <m/>
    <m/>
    <m/>
    <m/>
  </r>
  <r>
    <x v="6"/>
    <x v="3"/>
    <s v="SS1.4"/>
    <x v="1"/>
    <d v="2020-11-16T00:00:00"/>
    <x v="20"/>
    <n v="2557"/>
    <s v="rhizome"/>
    <s v="transient"/>
    <s v="NA"/>
    <n v="90"/>
    <n v="0"/>
    <s v="NA"/>
    <n v="0"/>
    <n v="0"/>
    <n v="0"/>
    <n v="0"/>
    <m/>
    <n v="90"/>
    <m/>
    <m/>
    <m/>
    <m/>
  </r>
  <r>
    <x v="6"/>
    <x v="3"/>
    <s v="SS1.4"/>
    <x v="1"/>
    <d v="2020-11-16T00:00:00"/>
    <x v="9"/>
    <n v="8875"/>
    <s v="lignotuber"/>
    <s v="soil-persistent"/>
    <s v="NA"/>
    <n v="1"/>
    <n v="0"/>
    <s v="NA"/>
    <n v="0"/>
    <n v="9"/>
    <n v="0"/>
    <n v="0"/>
    <m/>
    <n v="10"/>
    <m/>
    <m/>
    <m/>
    <m/>
  </r>
  <r>
    <x v="6"/>
    <x v="4"/>
    <s v="SS1.5"/>
    <x v="1"/>
    <d v="2020-11-16T00:00:00"/>
    <x v="17"/>
    <n v="5532"/>
    <s v="rhizome"/>
    <s v="non-canopy"/>
    <s v="NA"/>
    <n v="17"/>
    <n v="0"/>
    <n v="1"/>
    <n v="0"/>
    <s v="NA"/>
    <s v="NA"/>
    <s v="NA"/>
    <m/>
    <n v="17"/>
    <m/>
    <m/>
    <m/>
    <m/>
  </r>
  <r>
    <x v="6"/>
    <x v="3"/>
    <s v="SS1.4"/>
    <x v="1"/>
    <d v="2020-11-16T00:00:00"/>
    <x v="45"/>
    <n v="3300"/>
    <s v="tussock"/>
    <s v="non-canopy"/>
    <s v="NA"/>
    <n v="5"/>
    <n v="0"/>
    <s v="NA"/>
    <n v="0"/>
    <n v="0"/>
    <n v="0"/>
    <n v="0"/>
    <m/>
    <n v="5"/>
    <m/>
    <m/>
    <m/>
    <m/>
  </r>
  <r>
    <x v="6"/>
    <x v="3"/>
    <s v="SS1.4"/>
    <x v="1"/>
    <d v="2020-11-16T00:00:00"/>
    <x v="0"/>
    <n v="7766"/>
    <s v="lignotuber"/>
    <s v="canopy"/>
    <s v="NA"/>
    <n v="2"/>
    <n v="0"/>
    <s v="NA"/>
    <n v="0"/>
    <n v="0"/>
    <n v="0"/>
    <n v="0"/>
    <m/>
    <n v="2"/>
    <m/>
    <m/>
    <m/>
    <m/>
  </r>
  <r>
    <x v="6"/>
    <x v="3"/>
    <s v="SS1.4"/>
    <x v="1"/>
    <d v="2020-11-16T00:00:00"/>
    <x v="16"/>
    <n v="2603"/>
    <s v="basal"/>
    <s v="soil-persistent"/>
    <s v="NA"/>
    <n v="2"/>
    <n v="0"/>
    <s v="NA"/>
    <n v="0"/>
    <s v="NA"/>
    <s v="NA"/>
    <s v="NA"/>
    <m/>
    <n v="2"/>
    <m/>
    <m/>
    <m/>
    <m/>
  </r>
  <r>
    <x v="6"/>
    <x v="5"/>
    <s v="SS1.6"/>
    <x v="1"/>
    <d v="2020-11-16T00:00:00"/>
    <x v="29"/>
    <n v="10605"/>
    <s v="rhizome"/>
    <s v="non-canopy"/>
    <s v="NA"/>
    <n v="5"/>
    <n v="0"/>
    <s v="NA"/>
    <n v="0"/>
    <s v="NA"/>
    <s v="NA"/>
    <s v="NA"/>
    <m/>
    <n v="5"/>
    <m/>
    <m/>
    <m/>
    <m/>
  </r>
  <r>
    <x v="6"/>
    <x v="5"/>
    <s v="SS1.6"/>
    <x v="1"/>
    <d v="2020-11-16T00:00:00"/>
    <x v="17"/>
    <n v="5532"/>
    <s v="rhizome"/>
    <s v="non-canopy"/>
    <s v="NA"/>
    <n v="25"/>
    <n v="0"/>
    <n v="2"/>
    <n v="0"/>
    <s v="NA"/>
    <s v="NA"/>
    <s v="NA"/>
    <m/>
    <n v="25"/>
    <m/>
    <m/>
    <m/>
    <m/>
  </r>
  <r>
    <x v="6"/>
    <x v="3"/>
    <s v="SS1.4"/>
    <x v="1"/>
    <d v="2020-11-16T00:00:00"/>
    <x v="58"/>
    <n v="4000"/>
    <s v="lignotuber"/>
    <s v="soil-persistent"/>
    <s v="NA"/>
    <n v="12"/>
    <n v="0"/>
    <s v="NA"/>
    <n v="0"/>
    <n v="0"/>
    <n v="0"/>
    <n v="0"/>
    <m/>
    <n v="12"/>
    <m/>
    <m/>
    <m/>
    <m/>
  </r>
  <r>
    <x v="6"/>
    <x v="3"/>
    <s v="SS1.4"/>
    <x v="1"/>
    <d v="2020-11-16T00:00:00"/>
    <x v="21"/>
    <n v="1377"/>
    <s v="rhizome"/>
    <s v="non-canopy"/>
    <s v="NA"/>
    <n v="35"/>
    <n v="0"/>
    <s v="NA"/>
    <n v="12"/>
    <n v="0"/>
    <n v="0"/>
    <n v="0"/>
    <m/>
    <n v="35"/>
    <m/>
    <m/>
    <m/>
    <m/>
  </r>
  <r>
    <x v="6"/>
    <x v="3"/>
    <s v="SS1.4"/>
    <x v="1"/>
    <d v="2020-11-16T00:00:00"/>
    <x v="43"/>
    <n v="2302"/>
    <s v="rhizome"/>
    <s v="non-canopy"/>
    <s v="NA"/>
    <n v="9"/>
    <n v="0"/>
    <s v="NA"/>
    <n v="0"/>
    <n v="0"/>
    <n v="0"/>
    <n v="0"/>
    <m/>
    <n v="9"/>
    <m/>
    <m/>
    <m/>
    <m/>
  </r>
  <r>
    <x v="6"/>
    <x v="3"/>
    <s v="SS1.4"/>
    <x v="1"/>
    <d v="2020-11-16T00:00:00"/>
    <x v="33"/>
    <n v="4604"/>
    <m/>
    <m/>
    <s v="NA"/>
    <n v="1"/>
    <n v="0"/>
    <s v="NA"/>
    <n v="0"/>
    <n v="2"/>
    <n v="0"/>
    <n v="0"/>
    <m/>
    <n v="3"/>
    <m/>
    <m/>
    <m/>
    <m/>
  </r>
  <r>
    <x v="6"/>
    <x v="3"/>
    <s v="SS1.4"/>
    <x v="1"/>
    <d v="2020-11-16T00:00:00"/>
    <x v="19"/>
    <n v="6325"/>
    <m/>
    <m/>
    <s v="NA"/>
    <n v="1"/>
    <n v="0"/>
    <s v="NA"/>
    <n v="0"/>
    <n v="0"/>
    <n v="0"/>
    <n v="0"/>
    <m/>
    <n v="1"/>
    <m/>
    <m/>
    <m/>
    <m/>
  </r>
  <r>
    <x v="6"/>
    <x v="3"/>
    <s v="SS1.4"/>
    <x v="1"/>
    <d v="2020-11-16T00:00:00"/>
    <x v="61"/>
    <n v="4232"/>
    <m/>
    <m/>
    <s v="NA"/>
    <n v="1"/>
    <n v="0"/>
    <s v="NA"/>
    <n v="0"/>
    <n v="0"/>
    <n v="0"/>
    <n v="0"/>
    <s v="ID corrected from L. grandifolium (also in Q4) based on Apr2021 observation"/>
    <n v="1"/>
    <m/>
    <m/>
    <m/>
    <m/>
  </r>
  <r>
    <x v="6"/>
    <x v="4"/>
    <s v="SS1.5"/>
    <x v="1"/>
    <d v="2020-11-16T00:00:00"/>
    <x v="20"/>
    <n v="2557"/>
    <s v="rhizome"/>
    <s v="transient"/>
    <s v="NA"/>
    <n v="24"/>
    <n v="0"/>
    <s v="NA"/>
    <n v="0"/>
    <n v="0"/>
    <n v="0"/>
    <n v="0"/>
    <m/>
    <n v="24"/>
    <m/>
    <m/>
    <m/>
    <m/>
  </r>
  <r>
    <x v="6"/>
    <x v="4"/>
    <s v="SS1.5"/>
    <x v="1"/>
    <d v="2020-11-16T00:00:00"/>
    <x v="21"/>
    <n v="1377"/>
    <s v="rhizome"/>
    <s v="non-canopy"/>
    <s v="NA"/>
    <n v="33"/>
    <n v="0"/>
    <s v="NA"/>
    <n v="3"/>
    <n v="0"/>
    <n v="0"/>
    <n v="0"/>
    <m/>
    <n v="33"/>
    <m/>
    <m/>
    <m/>
    <m/>
  </r>
  <r>
    <x v="6"/>
    <x v="4"/>
    <s v="SS1.5"/>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m/>
    <m/>
    <m/>
    <m/>
  </r>
  <r>
    <x v="6"/>
    <x v="4"/>
    <s v="SS1.5"/>
    <x v="1"/>
    <d v="2020-11-16T00:00:00"/>
    <x v="45"/>
    <n v="3300"/>
    <s v="tussock"/>
    <s v="non-canopy"/>
    <s v="NA"/>
    <n v="3"/>
    <n v="0"/>
    <s v="NA"/>
    <n v="0"/>
    <n v="0"/>
    <n v="0"/>
    <n v="0"/>
    <m/>
    <n v="3"/>
    <m/>
    <m/>
    <m/>
    <m/>
  </r>
  <r>
    <x v="6"/>
    <x v="4"/>
    <s v="SS1.5"/>
    <x v="1"/>
    <d v="2020-11-16T00:00:00"/>
    <x v="19"/>
    <n v="6325"/>
    <s v="tussock"/>
    <s v="non-canopy"/>
    <s v="NA"/>
    <n v="2"/>
    <n v="0"/>
    <s v="NA"/>
    <n v="1"/>
    <n v="0"/>
    <n v="0"/>
    <n v="0"/>
    <m/>
    <n v="2"/>
    <m/>
    <m/>
    <m/>
    <m/>
  </r>
  <r>
    <x v="6"/>
    <x v="6"/>
    <s v="SS1.7"/>
    <x v="1"/>
    <d v="2020-11-16T00:00:00"/>
    <x v="29"/>
    <n v="10605"/>
    <s v="rhizome"/>
    <s v="non-canopy"/>
    <s v="NA"/>
    <n v="7"/>
    <n v="0"/>
    <s v="NA"/>
    <n v="0"/>
    <s v="NA"/>
    <s v="NA"/>
    <s v="NA"/>
    <m/>
    <n v="7"/>
    <m/>
    <m/>
    <m/>
    <m/>
  </r>
  <r>
    <x v="6"/>
    <x v="6"/>
    <s v="SS1.7"/>
    <x v="1"/>
    <d v="2020-11-16T00:00:00"/>
    <x v="17"/>
    <n v="5532"/>
    <s v="rhizome"/>
    <s v="non-canopy"/>
    <s v="NA"/>
    <n v="25"/>
    <n v="0"/>
    <s v="NA"/>
    <n v="0"/>
    <s v="NA"/>
    <s v="NA"/>
    <s v="NA"/>
    <m/>
    <n v="25"/>
    <m/>
    <m/>
    <m/>
    <m/>
  </r>
  <r>
    <x v="6"/>
    <x v="4"/>
    <s v="SS1.5"/>
    <x v="1"/>
    <d v="2020-11-16T00:00:00"/>
    <x v="58"/>
    <n v="4000"/>
    <s v="lignotuber"/>
    <s v="soil-persistent"/>
    <s v="NA"/>
    <n v="3"/>
    <n v="0"/>
    <s v="NA"/>
    <n v="0"/>
    <n v="0"/>
    <n v="0"/>
    <n v="0"/>
    <m/>
    <n v="3"/>
    <m/>
    <m/>
    <m/>
    <m/>
  </r>
  <r>
    <x v="6"/>
    <x v="4"/>
    <s v="SS1.5"/>
    <x v="1"/>
    <d v="2020-11-16T00:00:00"/>
    <x v="9"/>
    <n v="8875"/>
    <s v="lignotuber"/>
    <s v="soil-persistent"/>
    <s v="NA"/>
    <n v="1"/>
    <n v="0"/>
    <s v="NA"/>
    <n v="0"/>
    <n v="24"/>
    <n v="0"/>
    <n v="0"/>
    <m/>
    <n v="25"/>
    <m/>
    <m/>
    <m/>
    <m/>
  </r>
  <r>
    <x v="6"/>
    <x v="4"/>
    <s v="SS1.5"/>
    <x v="1"/>
    <d v="2020-11-16T00:00:00"/>
    <x v="33"/>
    <n v="4604"/>
    <m/>
    <m/>
    <s v="NA"/>
    <n v="4"/>
    <n v="0"/>
    <s v="NA"/>
    <n v="0"/>
    <n v="0"/>
    <n v="0"/>
    <n v="0"/>
    <m/>
    <n v="4"/>
    <m/>
    <m/>
    <m/>
    <m/>
  </r>
  <r>
    <x v="6"/>
    <x v="7"/>
    <s v="SS1.8"/>
    <x v="1"/>
    <d v="2020-11-16T00:00:00"/>
    <x v="29"/>
    <n v="10605"/>
    <s v="rhizome"/>
    <s v="non-canopy"/>
    <s v="NA"/>
    <n v="5"/>
    <n v="0"/>
    <s v="NA"/>
    <n v="0"/>
    <s v="NA"/>
    <s v="NA"/>
    <s v="NA"/>
    <m/>
    <n v="5"/>
    <m/>
    <m/>
    <m/>
    <m/>
  </r>
  <r>
    <x v="6"/>
    <x v="4"/>
    <s v="SS1.5"/>
    <x v="1"/>
    <d v="2020-11-16T00:00:00"/>
    <x v="36"/>
    <n v="6182"/>
    <m/>
    <m/>
    <s v="NA"/>
    <n v="1"/>
    <n v="0"/>
    <s v="NA"/>
    <n v="0"/>
    <n v="0"/>
    <n v="0"/>
    <n v="0"/>
    <m/>
    <n v="1"/>
    <m/>
    <m/>
    <m/>
    <m/>
  </r>
  <r>
    <x v="6"/>
    <x v="4"/>
    <s v="SS1.5"/>
    <x v="1"/>
    <d v="2020-11-16T00:00:00"/>
    <x v="43"/>
    <n v="2302"/>
    <m/>
    <m/>
    <s v="NA"/>
    <n v="0"/>
    <n v="0"/>
    <s v="NA"/>
    <n v="0"/>
    <n v="1"/>
    <n v="0"/>
    <n v="0"/>
    <m/>
    <n v="1"/>
    <m/>
    <m/>
    <m/>
    <m/>
  </r>
  <r>
    <x v="6"/>
    <x v="7"/>
    <s v="SS1.8"/>
    <x v="1"/>
    <d v="2020-11-16T00:00:00"/>
    <x v="17"/>
    <n v="5532"/>
    <s v="rhizome"/>
    <s v="non-canopy"/>
    <s v="NA"/>
    <n v="25"/>
    <n v="0"/>
    <s v="NA"/>
    <n v="0"/>
    <s v="NA"/>
    <s v="NA"/>
    <s v="NA"/>
    <m/>
    <n v="25"/>
    <m/>
    <m/>
    <m/>
    <m/>
  </r>
  <r>
    <x v="6"/>
    <x v="4"/>
    <s v="SS1.5"/>
    <x v="1"/>
    <d v="2020-11-16T00:00:00"/>
    <x v="26"/>
    <n v="3243"/>
    <m/>
    <m/>
    <s v="NA"/>
    <n v="1"/>
    <n v="0"/>
    <s v="NA"/>
    <n v="0"/>
    <n v="2"/>
    <n v="0"/>
    <n v="0"/>
    <m/>
    <n v="3"/>
    <m/>
    <m/>
    <m/>
    <m/>
  </r>
  <r>
    <x v="6"/>
    <x v="5"/>
    <s v="SS1.6"/>
    <x v="1"/>
    <d v="2020-11-16T00:00:00"/>
    <x v="45"/>
    <n v="3300"/>
    <s v="tussock"/>
    <s v="non-canopy"/>
    <s v="NA"/>
    <n v="7"/>
    <n v="0"/>
    <s v="NA"/>
    <n v="2"/>
    <n v="0"/>
    <n v="0"/>
    <n v="0"/>
    <m/>
    <n v="7"/>
    <m/>
    <m/>
    <m/>
    <m/>
  </r>
  <r>
    <x v="6"/>
    <x v="5"/>
    <s v="SS1.6"/>
    <x v="1"/>
    <d v="2020-11-16T00:00:00"/>
    <x v="58"/>
    <n v="4000"/>
    <s v="lignotuber"/>
    <s v="soil-persistent"/>
    <s v="NA"/>
    <n v="14"/>
    <n v="0"/>
    <s v="NA"/>
    <n v="0"/>
    <n v="0"/>
    <n v="0"/>
    <n v="0"/>
    <m/>
    <n v="14"/>
    <m/>
    <m/>
    <m/>
    <m/>
  </r>
  <r>
    <x v="6"/>
    <x v="5"/>
    <s v="SS1.6"/>
    <x v="1"/>
    <d v="2020-11-16T00:00:00"/>
    <x v="9"/>
    <n v="8875"/>
    <s v="lignotuber"/>
    <s v="soil-persistent"/>
    <s v="NA"/>
    <n v="1"/>
    <n v="0"/>
    <s v="NA"/>
    <n v="0"/>
    <n v="8"/>
    <n v="0"/>
    <n v="0"/>
    <m/>
    <n v="9"/>
    <m/>
    <m/>
    <m/>
    <m/>
  </r>
  <r>
    <x v="6"/>
    <x v="5"/>
    <s v="SS1.6"/>
    <x v="1"/>
    <d v="2020-11-16T00:00:00"/>
    <x v="21"/>
    <n v="1377"/>
    <s v="rhizome"/>
    <s v="non-canopy"/>
    <s v="NA"/>
    <n v="13"/>
    <n v="0"/>
    <s v="NA"/>
    <n v="5"/>
    <n v="0"/>
    <n v="0"/>
    <n v="0"/>
    <m/>
    <n v="13"/>
    <m/>
    <m/>
    <m/>
    <m/>
  </r>
  <r>
    <x v="6"/>
    <x v="8"/>
    <s v="SS1.9"/>
    <x v="1"/>
    <d v="2020-11-16T00:00:00"/>
    <x v="17"/>
    <n v="5532"/>
    <s v="rhizome"/>
    <s v="non-canopy"/>
    <s v="NA"/>
    <n v="20"/>
    <n v="0"/>
    <s v="NA"/>
    <n v="0"/>
    <s v="NA"/>
    <s v="NA"/>
    <s v="NA"/>
    <m/>
    <n v="20"/>
    <m/>
    <m/>
    <m/>
    <m/>
  </r>
  <r>
    <x v="6"/>
    <x v="5"/>
    <s v="SS1.6"/>
    <x v="1"/>
    <d v="2020-11-16T00:00:00"/>
    <x v="20"/>
    <n v="2557"/>
    <s v="rhizome"/>
    <s v="transient"/>
    <s v="NA"/>
    <n v="6"/>
    <n v="0"/>
    <s v="NA"/>
    <n v="0"/>
    <n v="0"/>
    <n v="0"/>
    <n v="0"/>
    <m/>
    <n v="6"/>
    <m/>
    <m/>
    <m/>
    <m/>
  </r>
  <r>
    <x v="6"/>
    <x v="5"/>
    <s v="SS1.6"/>
    <x v="1"/>
    <d v="2020-11-16T00:00:00"/>
    <x v="19"/>
    <n v="6325"/>
    <s v="tussock"/>
    <s v="non-canopy"/>
    <s v="NA"/>
    <n v="3"/>
    <n v="0"/>
    <s v="NA"/>
    <n v="3"/>
    <n v="0"/>
    <n v="0"/>
    <n v="0"/>
    <m/>
    <n v="3"/>
    <m/>
    <m/>
    <m/>
    <m/>
  </r>
  <r>
    <x v="6"/>
    <x v="5"/>
    <s v="SS1.6"/>
    <x v="1"/>
    <d v="2020-11-16T00:00:00"/>
    <x v="16"/>
    <n v="2603"/>
    <s v="basal"/>
    <s v="soil-persistent"/>
    <s v="NA"/>
    <n v="2"/>
    <n v="0"/>
    <s v="NA"/>
    <n v="0"/>
    <n v="0"/>
    <n v="0"/>
    <n v="0"/>
    <m/>
    <n v="2"/>
    <m/>
    <m/>
    <m/>
    <m/>
  </r>
  <r>
    <x v="6"/>
    <x v="5"/>
    <s v="SS1.6"/>
    <x v="1"/>
    <d v="2020-11-16T00:00:00"/>
    <x v="10"/>
    <n v="2469"/>
    <m/>
    <m/>
    <s v="NA"/>
    <n v="1"/>
    <n v="0"/>
    <s v="NA"/>
    <n v="0"/>
    <n v="0"/>
    <n v="0"/>
    <n v="0"/>
    <m/>
    <n v="1"/>
    <m/>
    <m/>
    <m/>
    <m/>
  </r>
  <r>
    <x v="6"/>
    <x v="5"/>
    <s v="SS1.6"/>
    <x v="1"/>
    <d v="2020-11-16T00:00:00"/>
    <x v="49"/>
    <n v="5535"/>
    <m/>
    <m/>
    <s v="NA"/>
    <n v="1"/>
    <n v="0"/>
    <s v="NA"/>
    <n v="0"/>
    <n v="0"/>
    <n v="0"/>
    <n v="0"/>
    <s v="ID as Tetraria capillaris in Nov2020, not recorded in Apr2021, but Lepyrodia recorded in Q8 in Apr2021 census, not Tetraria. Lepyrodia anarthira seems more likely"/>
    <n v="1"/>
    <m/>
    <m/>
    <m/>
    <m/>
  </r>
  <r>
    <x v="6"/>
    <x v="6"/>
    <s v="SS1.7"/>
    <x v="1"/>
    <d v="2020-11-16T00:00:00"/>
    <x v="45"/>
    <n v="3300"/>
    <s v="tussock"/>
    <s v="non-canopy"/>
    <s v="NA"/>
    <n v="7"/>
    <n v="0"/>
    <s v="NA"/>
    <n v="1"/>
    <n v="0"/>
    <n v="0"/>
    <n v="0"/>
    <m/>
    <n v="7"/>
    <m/>
    <m/>
    <m/>
    <m/>
  </r>
  <r>
    <x v="6"/>
    <x v="6"/>
    <s v="SS1.7"/>
    <x v="1"/>
    <d v="2020-11-16T00:00:00"/>
    <x v="10"/>
    <n v="2469"/>
    <s v="rhizome"/>
    <s v="non-canopy"/>
    <s v="NA"/>
    <n v="4"/>
    <n v="0"/>
    <s v="NA"/>
    <n v="0"/>
    <n v="0"/>
    <n v="0"/>
    <n v="0"/>
    <m/>
    <n v="4"/>
    <m/>
    <m/>
    <m/>
    <m/>
  </r>
  <r>
    <x v="6"/>
    <x v="6"/>
    <s v="SS1.7"/>
    <x v="1"/>
    <d v="2020-11-16T00:00:00"/>
    <x v="58"/>
    <n v="4000"/>
    <s v="lignotuber"/>
    <s v="soil-persistent"/>
    <s v="NA"/>
    <n v="11"/>
    <n v="0"/>
    <s v="NA"/>
    <n v="0"/>
    <n v="0"/>
    <n v="0"/>
    <n v="0"/>
    <m/>
    <n v="11"/>
    <m/>
    <m/>
    <m/>
    <m/>
  </r>
  <r>
    <x v="6"/>
    <x v="9"/>
    <s v="SS1.10"/>
    <x v="1"/>
    <d v="2020-11-16T00:00:00"/>
    <x v="29"/>
    <n v="10605"/>
    <s v="rhizome"/>
    <s v="non-canopy"/>
    <s v="NA"/>
    <n v="5"/>
    <n v="0"/>
    <s v="NA"/>
    <n v="0"/>
    <s v="NA"/>
    <s v="NA"/>
    <s v="NA"/>
    <m/>
    <n v="5"/>
    <m/>
    <m/>
    <m/>
    <m/>
  </r>
  <r>
    <x v="6"/>
    <x v="6"/>
    <s v="SS1.7"/>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m/>
    <m/>
    <m/>
    <m/>
  </r>
  <r>
    <x v="6"/>
    <x v="9"/>
    <s v="SS1.10"/>
    <x v="1"/>
    <d v="2020-11-16T00:00:00"/>
    <x v="17"/>
    <n v="5532"/>
    <s v="rhizome"/>
    <s v="non-canopy"/>
    <s v="NA"/>
    <n v="22"/>
    <n v="0"/>
    <n v="1"/>
    <n v="0"/>
    <s v="NA"/>
    <s v="NA"/>
    <s v="NA"/>
    <m/>
    <n v="22"/>
    <m/>
    <m/>
    <m/>
    <m/>
  </r>
  <r>
    <x v="6"/>
    <x v="6"/>
    <s v="SS1.7"/>
    <x v="1"/>
    <d v="2020-11-16T00:00:00"/>
    <x v="20"/>
    <n v="2557"/>
    <s v="rhizome"/>
    <s v="transient"/>
    <s v="NA"/>
    <n v="8"/>
    <n v="0"/>
    <s v="NA"/>
    <n v="0"/>
    <n v="0"/>
    <n v="0"/>
    <n v="0"/>
    <m/>
    <n v="8"/>
    <m/>
    <m/>
    <m/>
    <m/>
  </r>
  <r>
    <x v="6"/>
    <x v="6"/>
    <s v="SS1.7"/>
    <x v="1"/>
    <d v="2020-11-16T00:00:00"/>
    <x v="0"/>
    <n v="7766"/>
    <s v="lignotuber"/>
    <s v="canopy"/>
    <s v="NA"/>
    <n v="2"/>
    <n v="0"/>
    <s v="NA"/>
    <n v="0"/>
    <n v="0"/>
    <n v="0"/>
    <n v="0"/>
    <m/>
    <n v="2"/>
    <m/>
    <m/>
    <m/>
    <m/>
  </r>
  <r>
    <x v="6"/>
    <x v="6"/>
    <s v="SS1.7"/>
    <x v="1"/>
    <d v="2020-11-16T00:00:00"/>
    <x v="21"/>
    <n v="1377"/>
    <s v="rhizome"/>
    <s v="non-canopy"/>
    <s v="NA"/>
    <n v="6"/>
    <n v="0"/>
    <s v="NA"/>
    <n v="1"/>
    <n v="0"/>
    <n v="0"/>
    <n v="0"/>
    <m/>
    <n v="6"/>
    <m/>
    <m/>
    <m/>
    <m/>
  </r>
  <r>
    <x v="6"/>
    <x v="10"/>
    <s v="SS1.11"/>
    <x v="1"/>
    <d v="2020-11-16T00:00:00"/>
    <x v="17"/>
    <n v="5532"/>
    <s v="rhizome"/>
    <s v="non-canopy"/>
    <s v="NA"/>
    <n v="17"/>
    <n v="0"/>
    <s v="NA"/>
    <n v="0"/>
    <s v="NA"/>
    <s v="NA"/>
    <s v="NA"/>
    <m/>
    <n v="17"/>
    <m/>
    <m/>
    <m/>
    <m/>
  </r>
  <r>
    <x v="6"/>
    <x v="10"/>
    <s v="SS1.11"/>
    <x v="1"/>
    <d v="2020-11-16T00:00:00"/>
    <x v="29"/>
    <n v="10605"/>
    <s v="rhizome"/>
    <s v="non-canopy"/>
    <s v="NA"/>
    <n v="2"/>
    <n v="0"/>
    <s v="NA"/>
    <n v="0"/>
    <s v="NA"/>
    <s v="NA"/>
    <s v="NA"/>
    <m/>
    <n v="2"/>
    <m/>
    <m/>
    <m/>
    <m/>
  </r>
  <r>
    <x v="6"/>
    <x v="6"/>
    <s v="SS1.7"/>
    <x v="1"/>
    <d v="2020-11-16T00:00:00"/>
    <x v="19"/>
    <n v="6325"/>
    <m/>
    <m/>
    <s v="NA"/>
    <n v="1"/>
    <n v="0"/>
    <s v="NA"/>
    <n v="1"/>
    <n v="0"/>
    <n v="0"/>
    <n v="0"/>
    <m/>
    <n v="1"/>
    <m/>
    <m/>
    <m/>
    <m/>
  </r>
  <r>
    <x v="6"/>
    <x v="6"/>
    <s v="SS1.7"/>
    <x v="1"/>
    <d v="2020-11-16T00:00:00"/>
    <x v="9"/>
    <n v="8875"/>
    <m/>
    <m/>
    <s v="NA"/>
    <n v="0"/>
    <n v="0"/>
    <s v="NA"/>
    <n v="0"/>
    <n v="1"/>
    <n v="0"/>
    <n v="0"/>
    <m/>
    <n v="1"/>
    <m/>
    <m/>
    <m/>
    <m/>
  </r>
  <r>
    <x v="6"/>
    <x v="7"/>
    <s v="SS1.8"/>
    <x v="1"/>
    <d v="2020-11-16T00:00:00"/>
    <x v="19"/>
    <n v="6325"/>
    <s v="tussock"/>
    <s v="non-canopy"/>
    <s v="NA"/>
    <n v="1"/>
    <n v="0"/>
    <s v="NA"/>
    <n v="0"/>
    <n v="0"/>
    <n v="0"/>
    <n v="0"/>
    <m/>
    <n v="1"/>
    <m/>
    <m/>
    <m/>
    <m/>
  </r>
  <r>
    <x v="6"/>
    <x v="7"/>
    <s v="SS1.8"/>
    <x v="1"/>
    <d v="2020-11-16T00:00:00"/>
    <x v="45"/>
    <n v="3300"/>
    <s v="tussock"/>
    <s v="non-canopy"/>
    <s v="NA"/>
    <n v="8"/>
    <n v="0"/>
    <s v="NA"/>
    <n v="2"/>
    <n v="0"/>
    <n v="0"/>
    <n v="0"/>
    <m/>
    <n v="8"/>
    <m/>
    <m/>
    <m/>
    <m/>
  </r>
  <r>
    <x v="6"/>
    <x v="11"/>
    <s v="SS1.12"/>
    <x v="1"/>
    <d v="2020-11-16T00:00:00"/>
    <x v="17"/>
    <n v="5532"/>
    <s v="rhizome"/>
    <s v="non-canopy"/>
    <s v="NA"/>
    <n v="16"/>
    <n v="1"/>
    <s v="NA"/>
    <n v="0"/>
    <s v="NA"/>
    <s v="NA"/>
    <s v="NA"/>
    <m/>
    <n v="16"/>
    <m/>
    <m/>
    <m/>
    <m/>
  </r>
  <r>
    <x v="6"/>
    <x v="11"/>
    <s v="SS1.12"/>
    <x v="1"/>
    <d v="2020-11-16T00:00:00"/>
    <x v="29"/>
    <n v="10605"/>
    <s v="rhizome"/>
    <s v="non-canopy"/>
    <s v="NA"/>
    <n v="1"/>
    <n v="0"/>
    <s v="NA"/>
    <n v="0"/>
    <s v="NA"/>
    <s v="NA"/>
    <s v="NA"/>
    <m/>
    <n v="1"/>
    <m/>
    <m/>
    <m/>
    <m/>
  </r>
  <r>
    <x v="6"/>
    <x v="7"/>
    <s v="SS1.8"/>
    <x v="1"/>
    <d v="2020-11-16T00:00:00"/>
    <x v="0"/>
    <n v="7766"/>
    <s v="lignotuber"/>
    <s v="canopy"/>
    <s v="NA"/>
    <n v="5"/>
    <n v="0"/>
    <s v="NA"/>
    <n v="0"/>
    <n v="0"/>
    <n v="0"/>
    <n v="0"/>
    <m/>
    <n v="5"/>
    <m/>
    <m/>
    <m/>
    <m/>
  </r>
  <r>
    <x v="6"/>
    <x v="7"/>
    <s v="SS1.8"/>
    <x v="1"/>
    <d v="2020-11-16T00:00:00"/>
    <x v="58"/>
    <n v="4000"/>
    <s v="lignotuber"/>
    <s v="soil-persistent"/>
    <s v="NA"/>
    <n v="8"/>
    <n v="0"/>
    <s v="NA"/>
    <n v="0"/>
    <n v="0"/>
    <n v="0"/>
    <n v="0"/>
    <m/>
    <n v="8"/>
    <m/>
    <m/>
    <m/>
    <m/>
  </r>
  <r>
    <x v="6"/>
    <x v="7"/>
    <s v="SS1.8"/>
    <x v="1"/>
    <d v="2020-11-16T00:00:00"/>
    <x v="16"/>
    <n v="2603"/>
    <s v="basal"/>
    <s v="soil-persistent"/>
    <s v="NA"/>
    <n v="1"/>
    <n v="0"/>
    <s v="NA"/>
    <n v="0"/>
    <n v="0"/>
    <n v="0"/>
    <n v="0"/>
    <m/>
    <n v="1"/>
    <m/>
    <m/>
    <m/>
    <m/>
  </r>
  <r>
    <x v="6"/>
    <x v="7"/>
    <s v="SS1.8"/>
    <x v="1"/>
    <d v="2020-11-16T00:00:00"/>
    <x v="9"/>
    <n v="8875"/>
    <s v="lignotuber"/>
    <s v="soil-persistent"/>
    <s v="NA"/>
    <n v="0"/>
    <n v="0"/>
    <s v="NA"/>
    <n v="0"/>
    <n v="1"/>
    <n v="0"/>
    <n v="0"/>
    <m/>
    <n v="1"/>
    <m/>
    <m/>
    <m/>
    <m/>
  </r>
  <r>
    <x v="6"/>
    <x v="7"/>
    <s v="SS1.8"/>
    <x v="1"/>
    <d v="2020-11-16T00:00:00"/>
    <x v="21"/>
    <n v="1377"/>
    <m/>
    <m/>
    <s v="NA"/>
    <n v="0"/>
    <n v="0"/>
    <s v="NA"/>
    <n v="0"/>
    <n v="1"/>
    <n v="0"/>
    <n v="0"/>
    <m/>
    <n v="1"/>
    <m/>
    <m/>
    <m/>
    <m/>
  </r>
  <r>
    <x v="6"/>
    <x v="12"/>
    <s v="SS1.13"/>
    <x v="1"/>
    <d v="2020-11-16T00:00:00"/>
    <x v="17"/>
    <n v="5532"/>
    <s v="rhizome"/>
    <s v="non-canopy"/>
    <s v="NA"/>
    <n v="20"/>
    <n v="0"/>
    <s v="NA"/>
    <n v="0"/>
    <s v="NA"/>
    <s v="NA"/>
    <s v="NA"/>
    <m/>
    <n v="20"/>
    <m/>
    <m/>
    <m/>
    <m/>
  </r>
  <r>
    <x v="6"/>
    <x v="12"/>
    <s v="SS1.13"/>
    <x v="1"/>
    <d v="2020-11-16T00:00:00"/>
    <x v="29"/>
    <n v="10605"/>
    <s v="rhizome"/>
    <s v="non-canopy"/>
    <s v="NA"/>
    <n v="4"/>
    <n v="0"/>
    <s v="NA"/>
    <n v="0"/>
    <s v="NA"/>
    <s v="NA"/>
    <s v="NA"/>
    <m/>
    <n v="4"/>
    <m/>
    <m/>
    <m/>
    <m/>
  </r>
  <r>
    <x v="6"/>
    <x v="7"/>
    <s v="SS1.8"/>
    <x v="1"/>
    <d v="2020-11-16T00:00:00"/>
    <x v="49"/>
    <n v="5535"/>
    <m/>
    <m/>
    <s v="NA"/>
    <n v="3"/>
    <n v="0"/>
    <s v="NA"/>
    <n v="0"/>
    <n v="0"/>
    <n v="0"/>
    <n v="0"/>
    <s v="[Note from Nov2020: Tetra? Not sure if turf or cap; most likely Tetraria, given occurrence in Q7 &amp; 9] Recorded as Lepyrodia anarthria in Apr2021"/>
    <n v="3"/>
    <m/>
    <m/>
    <m/>
    <m/>
  </r>
  <r>
    <x v="6"/>
    <x v="8"/>
    <s v="SS1.9"/>
    <x v="1"/>
    <d v="2020-11-16T00:00:00"/>
    <x v="19"/>
    <n v="6325"/>
    <s v="tussock"/>
    <s v="non-canopy"/>
    <s v="NA"/>
    <n v="3"/>
    <n v="0"/>
    <s v="NA"/>
    <n v="3"/>
    <n v="0"/>
    <n v="0"/>
    <n v="0"/>
    <m/>
    <n v="3"/>
    <m/>
    <m/>
    <m/>
    <m/>
  </r>
  <r>
    <x v="6"/>
    <x v="8"/>
    <s v="SS1.9"/>
    <x v="1"/>
    <d v="2020-11-16T00:00:00"/>
    <x v="45"/>
    <n v="3300"/>
    <s v="tussock"/>
    <s v="non-canopy"/>
    <s v="NA"/>
    <n v="7"/>
    <n v="0"/>
    <s v="NA"/>
    <n v="2"/>
    <n v="0"/>
    <n v="0"/>
    <n v="0"/>
    <m/>
    <n v="7"/>
    <m/>
    <m/>
    <m/>
    <m/>
  </r>
  <r>
    <x v="6"/>
    <x v="8"/>
    <s v="SS1.9"/>
    <x v="1"/>
    <d v="2020-11-16T00:00:00"/>
    <x v="49"/>
    <n v="5535"/>
    <s v="tussock"/>
    <s v="non-canopy"/>
    <s v="NA"/>
    <n v="2"/>
    <n v="0"/>
    <s v="NA"/>
    <n v="0"/>
    <n v="0"/>
    <n v="0"/>
    <n v="0"/>
    <s v="ID as Tetraria capillaris in Nov2020, not recorded in Apr2021, but Lepyrodia recorded in Q8 in Apr2021 census, not Tetraria. Lepyrodia anarthira seems more likely"/>
    <n v="2"/>
    <m/>
    <m/>
    <m/>
    <m/>
  </r>
  <r>
    <x v="6"/>
    <x v="13"/>
    <s v="SS1.14"/>
    <x v="1"/>
    <d v="2020-11-16T00:00:00"/>
    <x v="17"/>
    <n v="5532"/>
    <s v="rhizome"/>
    <s v="non-canopy"/>
    <s v="NA"/>
    <n v="8"/>
    <n v="0"/>
    <s v="NA"/>
    <n v="0"/>
    <s v="NA"/>
    <s v="NA"/>
    <s v="NA"/>
    <m/>
    <n v="8"/>
    <m/>
    <m/>
    <m/>
    <m/>
  </r>
  <r>
    <x v="6"/>
    <x v="8"/>
    <s v="SS1.9"/>
    <x v="1"/>
    <d v="2020-11-16T00:00:00"/>
    <x v="0"/>
    <n v="7766"/>
    <s v="lignotuber"/>
    <s v="canopy"/>
    <s v="NA"/>
    <n v="4"/>
    <n v="1"/>
    <s v="NA"/>
    <n v="0"/>
    <n v="0"/>
    <n v="0"/>
    <n v="0"/>
    <m/>
    <n v="4"/>
    <m/>
    <m/>
    <m/>
    <m/>
  </r>
  <r>
    <x v="6"/>
    <x v="13"/>
    <s v="SS1.14"/>
    <x v="1"/>
    <d v="2020-11-16T00:00:00"/>
    <x v="29"/>
    <n v="10605"/>
    <s v="rhizome"/>
    <s v="non-canopy"/>
    <s v="NA"/>
    <n v="8"/>
    <n v="0"/>
    <s v="NA"/>
    <n v="0"/>
    <s v="NA"/>
    <s v="NA"/>
    <s v="NA"/>
    <m/>
    <n v="8"/>
    <m/>
    <m/>
    <m/>
    <m/>
  </r>
  <r>
    <x v="6"/>
    <x v="8"/>
    <s v="SS1.9"/>
    <x v="1"/>
    <d v="2020-11-16T00:00:00"/>
    <x v="58"/>
    <n v="4000"/>
    <s v="lignotuber"/>
    <s v="soil-persistent"/>
    <s v="NA"/>
    <n v="3"/>
    <n v="0"/>
    <s v="NA"/>
    <n v="0"/>
    <n v="0"/>
    <n v="0"/>
    <n v="0"/>
    <m/>
    <n v="3"/>
    <m/>
    <m/>
    <m/>
    <m/>
  </r>
  <r>
    <x v="6"/>
    <x v="8"/>
    <s v="SS1.9"/>
    <x v="1"/>
    <d v="2020-11-16T00:00:00"/>
    <x v="21"/>
    <n v="1377"/>
    <s v="rhizome"/>
    <s v="non-canopy"/>
    <s v="NA"/>
    <n v="4"/>
    <n v="0"/>
    <s v="NA"/>
    <n v="4"/>
    <n v="0"/>
    <n v="0"/>
    <n v="0"/>
    <m/>
    <n v="4"/>
    <m/>
    <m/>
    <m/>
    <m/>
  </r>
  <r>
    <x v="6"/>
    <x v="8"/>
    <s v="SS1.9"/>
    <x v="1"/>
    <d v="2020-11-16T00:00:00"/>
    <x v="9"/>
    <n v="8875"/>
    <s v="lignotuber"/>
    <s v="soil-persistent"/>
    <s v="NA"/>
    <n v="0"/>
    <n v="0"/>
    <s v="NA"/>
    <n v="0"/>
    <n v="4"/>
    <n v="0"/>
    <n v="0"/>
    <m/>
    <n v="4"/>
    <m/>
    <m/>
    <m/>
    <m/>
  </r>
  <r>
    <x v="6"/>
    <x v="9"/>
    <s v="SS1.10"/>
    <x v="1"/>
    <d v="2020-11-16T00:00:00"/>
    <x v="9"/>
    <n v="8875"/>
    <s v="lignotuber"/>
    <s v="soil-persistent"/>
    <s v="NA"/>
    <n v="0"/>
    <n v="0"/>
    <s v="NA"/>
    <n v="0"/>
    <n v="3"/>
    <n v="0"/>
    <n v="0"/>
    <m/>
    <n v="3"/>
    <m/>
    <m/>
    <m/>
    <m/>
  </r>
  <r>
    <x v="6"/>
    <x v="14"/>
    <s v="SS1.15"/>
    <x v="1"/>
    <d v="2020-11-16T00:00:00"/>
    <x v="17"/>
    <n v="5532"/>
    <s v="rhizome"/>
    <s v="non-canopy"/>
    <s v="NA"/>
    <n v="15"/>
    <n v="0"/>
    <s v="NA"/>
    <n v="0"/>
    <s v="NA"/>
    <s v="NA"/>
    <s v="NA"/>
    <m/>
    <n v="15"/>
    <m/>
    <m/>
    <m/>
    <m/>
  </r>
  <r>
    <x v="6"/>
    <x v="14"/>
    <s v="SS1.15"/>
    <x v="1"/>
    <d v="2020-11-16T00:00:00"/>
    <x v="29"/>
    <n v="10605"/>
    <s v="rhizome"/>
    <s v="non-canopy"/>
    <s v="NA"/>
    <n v="9"/>
    <n v="0"/>
    <s v="NA"/>
    <n v="0"/>
    <s v="NA"/>
    <s v="NA"/>
    <s v="NA"/>
    <m/>
    <n v="9"/>
    <m/>
    <m/>
    <m/>
    <m/>
  </r>
  <r>
    <x v="6"/>
    <x v="9"/>
    <s v="SS1.10"/>
    <x v="1"/>
    <d v="2020-11-16T00:00:00"/>
    <x v="58"/>
    <n v="4000"/>
    <s v="lignotuber"/>
    <s v="soil-persistent"/>
    <s v="NA"/>
    <n v="4"/>
    <n v="0"/>
    <s v="NA"/>
    <n v="0"/>
    <n v="0"/>
    <n v="0"/>
    <n v="0"/>
    <m/>
    <n v="4"/>
    <m/>
    <m/>
    <m/>
    <m/>
  </r>
  <r>
    <x v="6"/>
    <x v="9"/>
    <s v="SS1.10"/>
    <x v="1"/>
    <d v="2020-11-16T00:00:00"/>
    <x v="0"/>
    <n v="7766"/>
    <s v="lignotuber"/>
    <s v="canopy"/>
    <s v="NA"/>
    <n v="2"/>
    <n v="0"/>
    <s v="NA"/>
    <m/>
    <n v="0"/>
    <n v="0"/>
    <n v="0"/>
    <m/>
    <n v="2"/>
    <m/>
    <m/>
    <m/>
    <m/>
  </r>
  <r>
    <x v="6"/>
    <x v="9"/>
    <s v="SS1.10"/>
    <x v="1"/>
    <d v="2020-11-16T00:00:00"/>
    <x v="19"/>
    <n v="6325"/>
    <s v="tussock"/>
    <s v="non-canopy"/>
    <s v="NA"/>
    <n v="3"/>
    <n v="0"/>
    <s v="NA"/>
    <n v="3"/>
    <n v="0"/>
    <n v="0"/>
    <n v="0"/>
    <m/>
    <n v="3"/>
    <m/>
    <m/>
    <m/>
    <m/>
  </r>
  <r>
    <x v="6"/>
    <x v="15"/>
    <s v="SS1.16"/>
    <x v="1"/>
    <d v="2020-11-16T00:00:00"/>
    <x v="17"/>
    <n v="5532"/>
    <s v="rhizome"/>
    <s v="non-canopy"/>
    <s v="NA"/>
    <n v="7"/>
    <n v="0"/>
    <s v="NA"/>
    <n v="0"/>
    <s v="NA"/>
    <s v="NA"/>
    <s v="NA"/>
    <m/>
    <n v="7"/>
    <m/>
    <m/>
    <m/>
    <m/>
  </r>
  <r>
    <x v="6"/>
    <x v="15"/>
    <s v="SS1.16"/>
    <x v="1"/>
    <d v="2020-11-16T00:00:00"/>
    <x v="29"/>
    <n v="10605"/>
    <s v="rhizome"/>
    <s v="non-canopy"/>
    <s v="NA"/>
    <n v="5"/>
    <n v="0"/>
    <s v="NA"/>
    <n v="0"/>
    <s v="NA"/>
    <s v="NA"/>
    <s v="NA"/>
    <m/>
    <n v="5"/>
    <m/>
    <m/>
    <m/>
    <m/>
  </r>
  <r>
    <x v="6"/>
    <x v="9"/>
    <s v="SS1.10"/>
    <x v="1"/>
    <d v="2020-11-16T00:00:00"/>
    <x v="45"/>
    <n v="3300"/>
    <s v="tussock"/>
    <s v="non-canopy"/>
    <s v="NA"/>
    <n v="3"/>
    <n v="0"/>
    <s v="NA"/>
    <n v="1"/>
    <n v="0"/>
    <n v="0"/>
    <n v="0"/>
    <m/>
    <n v="3"/>
    <m/>
    <m/>
    <m/>
    <m/>
  </r>
  <r>
    <x v="6"/>
    <x v="9"/>
    <s v="SS1.10"/>
    <x v="1"/>
    <d v="2020-11-16T00:00:00"/>
    <x v="21"/>
    <n v="1377"/>
    <m/>
    <m/>
    <s v="NA"/>
    <n v="6"/>
    <n v="0"/>
    <s v="NA"/>
    <n v="0"/>
    <n v="0"/>
    <n v="0"/>
    <n v="0"/>
    <m/>
    <n v="6"/>
    <m/>
    <m/>
    <m/>
    <m/>
  </r>
  <r>
    <x v="6"/>
    <x v="10"/>
    <s v="SS1.11"/>
    <x v="1"/>
    <d v="2020-11-16T00:00:00"/>
    <x v="19"/>
    <n v="6325"/>
    <s v="tussock"/>
    <s v="non-canopy"/>
    <s v="NA"/>
    <n v="2"/>
    <n v="0"/>
    <s v="NA"/>
    <n v="1"/>
    <n v="0"/>
    <n v="0"/>
    <n v="0"/>
    <m/>
    <n v="2"/>
    <m/>
    <m/>
    <m/>
    <m/>
  </r>
  <r>
    <x v="6"/>
    <x v="10"/>
    <s v="SS1.11"/>
    <x v="1"/>
    <d v="2020-11-16T00:00:00"/>
    <x v="0"/>
    <n v="7766"/>
    <s v="lignotuber"/>
    <s v="canopy"/>
    <s v="NA"/>
    <n v="6"/>
    <n v="0"/>
    <s v="NA"/>
    <n v="0"/>
    <n v="0"/>
    <n v="0"/>
    <n v="0"/>
    <m/>
    <n v="6"/>
    <m/>
    <m/>
    <m/>
    <m/>
  </r>
  <r>
    <x v="6"/>
    <x v="10"/>
    <s v="SS1.11"/>
    <x v="1"/>
    <d v="2020-11-16T00:00:00"/>
    <x v="45"/>
    <n v="3300"/>
    <s v="tussock"/>
    <s v="non-canopy"/>
    <s v="NA"/>
    <n v="1"/>
    <n v="0"/>
    <s v="NA"/>
    <n v="0"/>
    <n v="0"/>
    <n v="0"/>
    <n v="0"/>
    <m/>
    <n v="1"/>
    <m/>
    <m/>
    <m/>
    <m/>
  </r>
  <r>
    <x v="6"/>
    <x v="17"/>
    <s v="SS1.18"/>
    <x v="1"/>
    <d v="2020-11-16T00:00:00"/>
    <x v="17"/>
    <n v="5532"/>
    <s v="rhizome"/>
    <s v="non-canopy"/>
    <s v="NA"/>
    <n v="9"/>
    <n v="0"/>
    <s v="NA"/>
    <n v="0"/>
    <s v="NA"/>
    <s v="NA"/>
    <s v="NA"/>
    <m/>
    <n v="9"/>
    <m/>
    <m/>
    <m/>
    <m/>
  </r>
  <r>
    <x v="6"/>
    <x v="10"/>
    <s v="SS1.11"/>
    <x v="1"/>
    <d v="2020-11-16T00:00:00"/>
    <x v="49"/>
    <n v="5535"/>
    <s v="tussock"/>
    <s v="non-canopy"/>
    <s v="NA"/>
    <n v="1"/>
    <n v="0"/>
    <s v="NA"/>
    <n v="0"/>
    <n v="0"/>
    <n v="0"/>
    <n v="0"/>
    <s v="ID as Tetraria capillaris in Nov2020, not recorded in Apr2021, but Lepyrodia recorded in Q8 in Apr2021 census, not Tetraria. Lepyrodia anarthira seems more likely"/>
    <n v="1"/>
    <m/>
    <m/>
    <m/>
    <m/>
  </r>
  <r>
    <x v="6"/>
    <x v="10"/>
    <s v="SS1.11"/>
    <x v="1"/>
    <d v="2020-11-16T00:00:00"/>
    <x v="58"/>
    <n v="4000"/>
    <s v="lignotuber"/>
    <s v="soil-persistent"/>
    <s v="NA"/>
    <n v="3"/>
    <n v="0"/>
    <s v="NA"/>
    <n v="0"/>
    <n v="0"/>
    <n v="0"/>
    <n v="0"/>
    <m/>
    <n v="3"/>
    <m/>
    <m/>
    <m/>
    <m/>
  </r>
  <r>
    <x v="6"/>
    <x v="18"/>
    <s v="SS1.19"/>
    <x v="1"/>
    <d v="2020-11-16T00:00:00"/>
    <x v="17"/>
    <n v="5532"/>
    <s v="rhizome"/>
    <s v="non-canopy"/>
    <s v="NA"/>
    <n v="20"/>
    <n v="1"/>
    <s v="NA"/>
    <n v="0"/>
    <s v="NA"/>
    <s v="NA"/>
    <s v="NA"/>
    <m/>
    <n v="20"/>
    <m/>
    <m/>
    <m/>
    <m/>
  </r>
  <r>
    <x v="6"/>
    <x v="10"/>
    <s v="SS1.11"/>
    <x v="1"/>
    <d v="2020-11-16T00:00:00"/>
    <x v="9"/>
    <n v="8875"/>
    <m/>
    <m/>
    <s v="NA"/>
    <n v="0"/>
    <n v="0"/>
    <s v="NA"/>
    <n v="0"/>
    <n v="1"/>
    <n v="0"/>
    <n v="0"/>
    <m/>
    <n v="1"/>
    <m/>
    <m/>
    <m/>
    <m/>
  </r>
  <r>
    <x v="6"/>
    <x v="10"/>
    <s v="SS1.11"/>
    <x v="1"/>
    <d v="2020-11-16T00:00:00"/>
    <x v="21"/>
    <n v="1377"/>
    <m/>
    <m/>
    <s v="NA"/>
    <n v="0"/>
    <n v="0"/>
    <s v="NA"/>
    <n v="1"/>
    <n v="0"/>
    <n v="0"/>
    <n v="0"/>
    <m/>
    <n v="0"/>
    <m/>
    <m/>
    <m/>
    <m/>
  </r>
  <r>
    <x v="6"/>
    <x v="10"/>
    <s v="SS1.11"/>
    <x v="1"/>
    <d v="2020-11-16T00:00:00"/>
    <x v="10"/>
    <n v="2469"/>
    <m/>
    <m/>
    <s v="NA"/>
    <n v="0"/>
    <n v="0"/>
    <s v="NA"/>
    <n v="0"/>
    <n v="1"/>
    <n v="0"/>
    <n v="0"/>
    <m/>
    <n v="1"/>
    <m/>
    <m/>
    <m/>
    <m/>
  </r>
  <r>
    <x v="6"/>
    <x v="19"/>
    <s v="SS1.20"/>
    <x v="1"/>
    <d v="2020-11-16T00:00:00"/>
    <x v="29"/>
    <n v="10605"/>
    <s v="rhizome"/>
    <s v="non-canopy"/>
    <s v="NA"/>
    <n v="3"/>
    <n v="0"/>
    <s v="NA"/>
    <n v="0"/>
    <s v="NA"/>
    <s v="NA"/>
    <s v="NA"/>
    <m/>
    <n v="3"/>
    <m/>
    <m/>
    <m/>
    <m/>
  </r>
  <r>
    <x v="6"/>
    <x v="11"/>
    <s v="SS1.12"/>
    <x v="1"/>
    <d v="2020-11-16T00:00:00"/>
    <x v="43"/>
    <n v="2302"/>
    <s v="rhizome"/>
    <s v="non-canopy"/>
    <s v="NA"/>
    <n v="7"/>
    <n v="0"/>
    <s v="NA"/>
    <n v="0"/>
    <n v="0"/>
    <n v="0"/>
    <n v="0"/>
    <m/>
    <n v="7"/>
    <m/>
    <m/>
    <m/>
    <m/>
  </r>
  <r>
    <x v="6"/>
    <x v="11"/>
    <s v="SS1.12"/>
    <x v="1"/>
    <d v="2020-11-16T00:00:00"/>
    <x v="0"/>
    <n v="7766"/>
    <s v="lignotuber"/>
    <s v="canopy"/>
    <s v="NA"/>
    <n v="4"/>
    <n v="0"/>
    <s v="NA"/>
    <n v="0"/>
    <n v="0"/>
    <n v="0"/>
    <n v="0"/>
    <m/>
    <n v="4"/>
    <m/>
    <m/>
    <m/>
    <m/>
  </r>
  <r>
    <x v="6"/>
    <x v="11"/>
    <s v="SS1.12"/>
    <x v="1"/>
    <d v="2020-11-16T00:00:00"/>
    <x v="21"/>
    <n v="1377"/>
    <s v="rhizome"/>
    <s v="non-canopy"/>
    <s v="NA"/>
    <n v="10"/>
    <n v="0"/>
    <s v="NA"/>
    <n v="3"/>
    <n v="0"/>
    <n v="0"/>
    <n v="0"/>
    <m/>
    <n v="10"/>
    <m/>
    <m/>
    <m/>
    <m/>
  </r>
  <r>
    <x v="6"/>
    <x v="0"/>
    <s v="SS1.1"/>
    <x v="1"/>
    <d v="2020-11-16T00:00:00"/>
    <x v="17"/>
    <n v="5532"/>
    <m/>
    <m/>
    <s v="NA"/>
    <n v="9"/>
    <n v="0"/>
    <s v="NA"/>
    <n v="0"/>
    <s v="NA"/>
    <s v="NA"/>
    <s v="NA"/>
    <m/>
    <n v="9"/>
    <m/>
    <m/>
    <m/>
    <m/>
  </r>
  <r>
    <x v="6"/>
    <x v="11"/>
    <s v="SS1.12"/>
    <x v="1"/>
    <d v="2020-11-16T00:00:00"/>
    <x v="20"/>
    <n v="2557"/>
    <s v="rhizome"/>
    <s v="transient"/>
    <s v="NA"/>
    <n v="2"/>
    <n v="0"/>
    <s v="NA"/>
    <n v="0"/>
    <n v="0"/>
    <n v="0"/>
    <n v="0"/>
    <m/>
    <n v="2"/>
    <m/>
    <m/>
    <m/>
    <m/>
  </r>
  <r>
    <x v="6"/>
    <x v="11"/>
    <s v="SS1.12"/>
    <x v="1"/>
    <d v="2020-11-16T00:00:00"/>
    <x v="19"/>
    <n v="6325"/>
    <m/>
    <m/>
    <s v="NA"/>
    <n v="1"/>
    <n v="0"/>
    <n v="1"/>
    <n v="0"/>
    <n v="0"/>
    <n v="0"/>
    <n v="0"/>
    <m/>
    <n v="1"/>
    <m/>
    <m/>
    <m/>
    <m/>
  </r>
  <r>
    <x v="6"/>
    <x v="11"/>
    <s v="SS1.12"/>
    <x v="1"/>
    <d v="2020-11-16T00:00:00"/>
    <x v="79"/>
    <n v="11190"/>
    <m/>
    <m/>
    <s v="NA"/>
    <n v="0"/>
    <n v="0"/>
    <s v="NA"/>
    <n v="0"/>
    <n v="1"/>
    <n v="0"/>
    <n v="0"/>
    <m/>
    <n v="1"/>
    <m/>
    <m/>
    <m/>
    <m/>
  </r>
  <r>
    <x v="6"/>
    <x v="12"/>
    <s v="SS1.13"/>
    <x v="1"/>
    <d v="2020-11-16T00:00:00"/>
    <x v="58"/>
    <n v="4000"/>
    <s v="lignotuber"/>
    <s v="soil-persistent"/>
    <s v="NA"/>
    <n v="3"/>
    <n v="0"/>
    <s v="NA"/>
    <n v="0"/>
    <n v="0"/>
    <n v="0"/>
    <n v="0"/>
    <s v="Note: Big ..?"/>
    <n v="3"/>
    <m/>
    <m/>
    <m/>
    <m/>
  </r>
  <r>
    <x v="6"/>
    <x v="12"/>
    <s v="SS1.13"/>
    <x v="1"/>
    <d v="2020-11-16T00:00:00"/>
    <x v="43"/>
    <n v="2302"/>
    <s v="rhizome"/>
    <s v="soil-persistent"/>
    <s v="NA"/>
    <n v="8"/>
    <n v="0"/>
    <s v="NA"/>
    <n v="0"/>
    <n v="0"/>
    <n v="0"/>
    <n v="0"/>
    <m/>
    <n v="8"/>
    <m/>
    <m/>
    <m/>
    <m/>
  </r>
  <r>
    <x v="6"/>
    <x v="12"/>
    <s v="SS1.13"/>
    <x v="1"/>
    <d v="2020-11-16T00:00:00"/>
    <x v="20"/>
    <n v="2557"/>
    <s v="rhizome"/>
    <s v="transient"/>
    <s v="NA"/>
    <n v="30"/>
    <n v="0"/>
    <s v="NA"/>
    <n v="0"/>
    <n v="0"/>
    <n v="0"/>
    <n v="0"/>
    <m/>
    <n v="30"/>
    <m/>
    <m/>
    <m/>
    <m/>
  </r>
  <r>
    <x v="6"/>
    <x v="1"/>
    <s v="SS1.2"/>
    <x v="1"/>
    <d v="2020-11-16T00:00:00"/>
    <x v="17"/>
    <n v="5532"/>
    <m/>
    <m/>
    <s v="NA"/>
    <n v="10"/>
    <n v="0"/>
    <s v="NA"/>
    <n v="0"/>
    <s v="NA"/>
    <s v="NA"/>
    <s v="NA"/>
    <m/>
    <n v="10"/>
    <m/>
    <m/>
    <m/>
    <m/>
  </r>
  <r>
    <x v="6"/>
    <x v="12"/>
    <s v="SS1.13"/>
    <x v="1"/>
    <d v="2020-11-16T00:00:00"/>
    <x v="21"/>
    <n v="1377"/>
    <s v="rhizome"/>
    <s v="non-canopy"/>
    <s v="NA"/>
    <n v="21"/>
    <n v="0"/>
    <s v="NA"/>
    <n v="5"/>
    <n v="0"/>
    <n v="0"/>
    <n v="0"/>
    <m/>
    <n v="21"/>
    <m/>
    <m/>
    <m/>
    <m/>
  </r>
  <r>
    <x v="6"/>
    <x v="12"/>
    <s v="SS1.13"/>
    <x v="1"/>
    <d v="2020-11-16T00:00:00"/>
    <x v="0"/>
    <n v="7766"/>
    <s v="lignotuber"/>
    <s v="canopy"/>
    <s v="NA"/>
    <n v="4"/>
    <n v="0"/>
    <s v="NA"/>
    <n v="0"/>
    <n v="0"/>
    <n v="0"/>
    <n v="0"/>
    <m/>
    <n v="4"/>
    <m/>
    <m/>
    <m/>
    <m/>
  </r>
  <r>
    <x v="6"/>
    <x v="12"/>
    <s v="SS1.13"/>
    <x v="1"/>
    <d v="2020-11-16T00:00:00"/>
    <x v="19"/>
    <n v="6325"/>
    <m/>
    <m/>
    <s v="NA"/>
    <n v="1"/>
    <n v="0"/>
    <s v="NA"/>
    <n v="0"/>
    <n v="0"/>
    <n v="0"/>
    <n v="0"/>
    <m/>
    <n v="1"/>
    <m/>
    <m/>
    <m/>
    <m/>
  </r>
  <r>
    <x v="6"/>
    <x v="13"/>
    <s v="SS1.14"/>
    <x v="1"/>
    <d v="2020-11-16T00:00:00"/>
    <x v="0"/>
    <n v="7766"/>
    <s v="lignotuber"/>
    <s v="canopy"/>
    <s v="NA"/>
    <n v="1"/>
    <n v="0"/>
    <s v="NA"/>
    <n v="0"/>
    <n v="0"/>
    <n v="0"/>
    <n v="0"/>
    <m/>
    <n v="1"/>
    <m/>
    <m/>
    <m/>
    <m/>
  </r>
  <r>
    <x v="6"/>
    <x v="13"/>
    <s v="SS1.14"/>
    <x v="1"/>
    <d v="2020-11-16T00:00:00"/>
    <x v="58"/>
    <n v="4000"/>
    <s v="lignotuber"/>
    <s v="soil-persistent"/>
    <s v="NA"/>
    <n v="3"/>
    <n v="0"/>
    <s v="NA"/>
    <n v="0"/>
    <n v="0"/>
    <n v="0"/>
    <n v="0"/>
    <m/>
    <n v="3"/>
    <m/>
    <m/>
    <m/>
    <m/>
  </r>
  <r>
    <x v="6"/>
    <x v="13"/>
    <s v="SS1.14"/>
    <x v="1"/>
    <d v="2020-11-16T00:00:00"/>
    <x v="43"/>
    <n v="2302"/>
    <s v="rhizome"/>
    <s v="non-canopy"/>
    <s v="NA"/>
    <n v="32"/>
    <n v="0"/>
    <s v="NA"/>
    <n v="0"/>
    <n v="0"/>
    <n v="0"/>
    <n v="0"/>
    <m/>
    <n v="32"/>
    <m/>
    <m/>
    <m/>
    <m/>
  </r>
  <r>
    <x v="6"/>
    <x v="13"/>
    <s v="SS1.14"/>
    <x v="1"/>
    <d v="2020-11-16T00:00:00"/>
    <x v="21"/>
    <n v="1377"/>
    <s v="rhizome"/>
    <s v="non-canopy"/>
    <s v="NA"/>
    <n v="7"/>
    <n v="0"/>
    <s v="NA"/>
    <n v="0"/>
    <n v="0"/>
    <n v="0"/>
    <n v="0"/>
    <m/>
    <n v="7"/>
    <m/>
    <m/>
    <m/>
    <m/>
  </r>
  <r>
    <x v="6"/>
    <x v="13"/>
    <s v="SS1.14"/>
    <x v="1"/>
    <d v="2020-11-16T00:00:00"/>
    <x v="9"/>
    <n v="8875"/>
    <m/>
    <m/>
    <s v="NA"/>
    <n v="0"/>
    <n v="0"/>
    <s v="NA"/>
    <n v="0"/>
    <n v="20"/>
    <n v="0"/>
    <n v="0"/>
    <m/>
    <n v="20"/>
    <m/>
    <m/>
    <m/>
    <m/>
  </r>
  <r>
    <x v="6"/>
    <x v="13"/>
    <s v="SS1.14"/>
    <x v="1"/>
    <d v="2020-11-16T00:00:00"/>
    <x v="26"/>
    <n v="3243"/>
    <m/>
    <m/>
    <s v="NA"/>
    <n v="0"/>
    <n v="0"/>
    <s v="NA"/>
    <n v="0"/>
    <n v="3"/>
    <n v="0"/>
    <n v="0"/>
    <m/>
    <n v="3"/>
    <m/>
    <m/>
    <m/>
    <m/>
  </r>
  <r>
    <x v="6"/>
    <x v="14"/>
    <s v="SS1.15"/>
    <x v="1"/>
    <d v="2020-11-16T00:00:00"/>
    <x v="0"/>
    <n v="7766"/>
    <s v="lignotuber"/>
    <s v="canopy"/>
    <s v="NA"/>
    <n v="2"/>
    <n v="0"/>
    <s v="NA"/>
    <n v="0"/>
    <n v="0"/>
    <n v="0"/>
    <n v="0"/>
    <m/>
    <n v="2"/>
    <m/>
    <m/>
    <m/>
    <m/>
  </r>
  <r>
    <x v="6"/>
    <x v="4"/>
    <s v="SS1.5"/>
    <x v="1"/>
    <d v="2020-11-16T00:00:00"/>
    <x v="8"/>
    <n v="7993"/>
    <m/>
    <m/>
    <s v="NA"/>
    <n v="1"/>
    <n v="0"/>
    <s v="NA"/>
    <n v="0"/>
    <s v="NA"/>
    <s v="NA"/>
    <s v="NA"/>
    <m/>
    <n v="1"/>
    <m/>
    <m/>
    <m/>
    <m/>
  </r>
  <r>
    <x v="6"/>
    <x v="14"/>
    <s v="SS1.15"/>
    <x v="1"/>
    <d v="2020-11-16T00:00:00"/>
    <x v="9"/>
    <n v="8875"/>
    <s v="lignotuber"/>
    <s v="soil-persistent"/>
    <s v="NA"/>
    <n v="1"/>
    <n v="0"/>
    <s v="NA"/>
    <n v="0"/>
    <n v="10"/>
    <n v="0"/>
    <n v="0"/>
    <m/>
    <n v="11"/>
    <m/>
    <m/>
    <m/>
    <m/>
  </r>
  <r>
    <x v="6"/>
    <x v="14"/>
    <s v="SS1.15"/>
    <x v="1"/>
    <d v="2020-11-16T00:00:00"/>
    <x v="58"/>
    <n v="4000"/>
    <s v="lignotuber"/>
    <s v="soil-persistent"/>
    <s v="NA"/>
    <n v="2"/>
    <n v="0"/>
    <s v="NA"/>
    <n v="0"/>
    <n v="0"/>
    <n v="0"/>
    <n v="0"/>
    <m/>
    <n v="2"/>
    <m/>
    <m/>
    <m/>
    <m/>
  </r>
  <r>
    <x v="6"/>
    <x v="14"/>
    <s v="SS1.15"/>
    <x v="1"/>
    <d v="2020-11-16T00:00:00"/>
    <x v="21"/>
    <n v="1377"/>
    <m/>
    <m/>
    <s v="NA"/>
    <n v="11"/>
    <n v="0"/>
    <s v="NA"/>
    <n v="4"/>
    <n v="0"/>
    <n v="0"/>
    <n v="0"/>
    <m/>
    <n v="11"/>
    <m/>
    <m/>
    <m/>
    <m/>
  </r>
  <r>
    <x v="6"/>
    <x v="14"/>
    <s v="SS1.15"/>
    <x v="1"/>
    <d v="2020-11-16T00:00:00"/>
    <x v="43"/>
    <n v="2302"/>
    <m/>
    <m/>
    <s v="NA"/>
    <n v="6"/>
    <n v="0"/>
    <s v="NA"/>
    <n v="0"/>
    <n v="0"/>
    <n v="0"/>
    <n v="0"/>
    <m/>
    <n v="6"/>
    <m/>
    <m/>
    <m/>
    <m/>
  </r>
  <r>
    <x v="6"/>
    <x v="14"/>
    <s v="SS1.15"/>
    <x v="1"/>
    <d v="2020-11-16T00:00:00"/>
    <x v="49"/>
    <n v="5535"/>
    <m/>
    <m/>
    <s v="NA"/>
    <n v="3"/>
    <n v="0"/>
    <s v="NA"/>
    <n v="0"/>
    <n v="0"/>
    <n v="0"/>
    <n v="0"/>
    <s v="ID as Tetraria capillaris in Nov2020, not recorded in Apr2021, but Lepyrodia recorded in Q8 in Apr2021 census, not Tetraria. Lepyrodia anarthira seems more likely"/>
    <n v="3"/>
    <m/>
    <m/>
    <m/>
    <m/>
  </r>
  <r>
    <x v="6"/>
    <x v="15"/>
    <s v="SS1.16"/>
    <x v="1"/>
    <d v="2020-11-16T00:00:00"/>
    <x v="0"/>
    <n v="7766"/>
    <s v="lignotuber"/>
    <s v="canopy"/>
    <s v="NA"/>
    <n v="2"/>
    <n v="0"/>
    <s v="NA"/>
    <n v="0"/>
    <n v="0"/>
    <n v="0"/>
    <n v="0"/>
    <m/>
    <n v="2"/>
    <m/>
    <m/>
    <m/>
    <m/>
  </r>
  <r>
    <x v="6"/>
    <x v="15"/>
    <s v="SS1.16"/>
    <x v="1"/>
    <d v="2020-11-16T00:00:00"/>
    <x v="43"/>
    <n v="2302"/>
    <s v="rhizome"/>
    <s v="non-canopy"/>
    <s v="NA"/>
    <n v="2"/>
    <n v="0"/>
    <s v="NA"/>
    <n v="0"/>
    <n v="0"/>
    <n v="0"/>
    <n v="0"/>
    <m/>
    <n v="2"/>
    <m/>
    <m/>
    <m/>
    <m/>
  </r>
  <r>
    <x v="6"/>
    <x v="15"/>
    <s v="SS1.16"/>
    <x v="1"/>
    <d v="2020-11-16T00:00:00"/>
    <x v="49"/>
    <n v="5535"/>
    <s v="tussock"/>
    <s v="non-canopy"/>
    <s v="NA"/>
    <n v="2"/>
    <n v="0"/>
    <s v="NA"/>
    <n v="0"/>
    <n v="0"/>
    <n v="0"/>
    <n v="0"/>
    <s v="ID as Tetraria capillaris in Nov2020, not recorded in Apr2021, but Lepyrodia recorded in Q8 in Apr2021 census, not Tetraria. Lepyrodia anarthira seems more likely"/>
    <n v="2"/>
    <m/>
    <m/>
    <m/>
    <m/>
  </r>
  <r>
    <x v="6"/>
    <x v="15"/>
    <s v="SS1.16"/>
    <x v="1"/>
    <d v="2020-11-16T00:00:00"/>
    <x v="21"/>
    <n v="1377"/>
    <s v="rhizome"/>
    <s v="non-canopy"/>
    <s v="NA"/>
    <n v="1"/>
    <n v="0"/>
    <s v="NA"/>
    <n v="0"/>
    <n v="0"/>
    <n v="0"/>
    <n v="0"/>
    <m/>
    <n v="1"/>
    <m/>
    <m/>
    <m/>
    <m/>
  </r>
  <r>
    <x v="6"/>
    <x v="16"/>
    <s v="SS1.17"/>
    <x v="1"/>
    <d v="2020-11-16T00:00:00"/>
    <x v="19"/>
    <n v="6325"/>
    <s v="tussock"/>
    <s v="non-canopy"/>
    <s v="NA"/>
    <n v="2"/>
    <n v="0"/>
    <s v="NA"/>
    <n v="0"/>
    <n v="0"/>
    <n v="0"/>
    <n v="0"/>
    <m/>
    <n v="2"/>
    <m/>
    <m/>
    <m/>
    <m/>
  </r>
  <r>
    <x v="6"/>
    <x v="16"/>
    <s v="SS1.17"/>
    <x v="1"/>
    <d v="2020-11-16T00:00:00"/>
    <x v="0"/>
    <n v="7766"/>
    <s v="lignotuber"/>
    <s v="canopy"/>
    <s v="NA"/>
    <n v="1"/>
    <n v="0"/>
    <s v="NA"/>
    <n v="0"/>
    <n v="0"/>
    <n v="0"/>
    <n v="0"/>
    <m/>
    <n v="1"/>
    <m/>
    <m/>
    <m/>
    <m/>
  </r>
  <r>
    <x v="6"/>
    <x v="16"/>
    <s v="SS1.17"/>
    <x v="1"/>
    <d v="2020-11-16T00:00:00"/>
    <x v="58"/>
    <n v="4000"/>
    <s v="lignotuber"/>
    <s v="soil-persistent"/>
    <s v="NA"/>
    <n v="1"/>
    <n v="0"/>
    <s v="NA"/>
    <n v="0"/>
    <n v="1"/>
    <n v="0"/>
    <n v="0"/>
    <m/>
    <n v="2"/>
    <m/>
    <m/>
    <m/>
    <m/>
  </r>
  <r>
    <x v="6"/>
    <x v="16"/>
    <s v="SS1.17"/>
    <x v="1"/>
    <d v="2020-11-16T00:00:00"/>
    <x v="21"/>
    <n v="1377"/>
    <m/>
    <m/>
    <s v="NA"/>
    <n v="0"/>
    <n v="0"/>
    <s v="NA"/>
    <n v="0"/>
    <n v="1"/>
    <n v="0"/>
    <n v="1"/>
    <m/>
    <n v="1"/>
    <m/>
    <m/>
    <m/>
    <m/>
  </r>
  <r>
    <x v="6"/>
    <x v="16"/>
    <s v="SS1.17"/>
    <x v="1"/>
    <d v="2020-11-16T00:00:00"/>
    <x v="26"/>
    <n v="3243"/>
    <m/>
    <m/>
    <s v="NA"/>
    <n v="4"/>
    <n v="0"/>
    <s v="NA"/>
    <n v="0"/>
    <n v="0"/>
    <n v="0"/>
    <n v="0"/>
    <m/>
    <n v="4"/>
    <m/>
    <m/>
    <m/>
    <m/>
  </r>
  <r>
    <x v="6"/>
    <x v="16"/>
    <s v="SS1.17"/>
    <x v="1"/>
    <d v="2020-11-16T00:00:00"/>
    <x v="9"/>
    <n v="8875"/>
    <m/>
    <m/>
    <s v="NA"/>
    <n v="0"/>
    <n v="0"/>
    <s v="NA"/>
    <n v="0"/>
    <n v="1"/>
    <n v="0"/>
    <n v="0"/>
    <m/>
    <n v="1"/>
    <m/>
    <m/>
    <m/>
    <m/>
  </r>
  <r>
    <x v="6"/>
    <x v="17"/>
    <s v="SS1.18"/>
    <x v="1"/>
    <d v="2020-11-16T00:00:00"/>
    <x v="9"/>
    <n v="8875"/>
    <s v="lignotuber"/>
    <s v="soil-persistent"/>
    <s v="NA"/>
    <n v="0"/>
    <n v="0"/>
    <s v="NA"/>
    <n v="0"/>
    <n v="23"/>
    <n v="0"/>
    <n v="0"/>
    <m/>
    <n v="23"/>
    <m/>
    <m/>
    <m/>
    <m/>
  </r>
  <r>
    <x v="6"/>
    <x v="17"/>
    <s v="SS1.18"/>
    <x v="1"/>
    <d v="2020-11-16T00:00:00"/>
    <x v="58"/>
    <n v="4000"/>
    <m/>
    <m/>
    <s v="NA"/>
    <n v="1"/>
    <n v="0"/>
    <s v="NA"/>
    <n v="0"/>
    <n v="6"/>
    <n v="0"/>
    <n v="0"/>
    <m/>
    <n v="7"/>
    <m/>
    <m/>
    <m/>
    <m/>
  </r>
  <r>
    <x v="6"/>
    <x v="17"/>
    <s v="SS1.18"/>
    <x v="1"/>
    <d v="2020-11-16T00:00:00"/>
    <x v="26"/>
    <n v="3243"/>
    <m/>
    <m/>
    <s v="NA"/>
    <n v="0"/>
    <n v="0"/>
    <s v="NA"/>
    <n v="0"/>
    <n v="2"/>
    <n v="0"/>
    <n v="0"/>
    <m/>
    <n v="2"/>
    <m/>
    <m/>
    <m/>
    <m/>
  </r>
  <r>
    <x v="6"/>
    <x v="17"/>
    <s v="SS1.18"/>
    <x v="1"/>
    <d v="2020-11-16T00:00:00"/>
    <x v="52"/>
    <n v="2451"/>
    <m/>
    <m/>
    <s v="NA"/>
    <n v="0"/>
    <n v="0"/>
    <s v="NA"/>
    <n v="0"/>
    <n v="42"/>
    <n v="0"/>
    <n v="0"/>
    <s v="more likely Isolepis habra than I. subtilissima as orginally recorded in Nov2020"/>
    <n v="42"/>
    <m/>
    <m/>
    <m/>
    <m/>
  </r>
  <r>
    <x v="6"/>
    <x v="18"/>
    <s v="SS1.19"/>
    <x v="1"/>
    <d v="2020-11-16T00:00:00"/>
    <x v="58"/>
    <n v="4000"/>
    <s v="lignotuber"/>
    <s v="soil-persistent"/>
    <s v="NA"/>
    <n v="5"/>
    <n v="0"/>
    <s v="NA"/>
    <n v="0"/>
    <n v="0"/>
    <n v="0"/>
    <n v="0"/>
    <m/>
    <n v="5"/>
    <m/>
    <m/>
    <m/>
    <m/>
  </r>
  <r>
    <x v="6"/>
    <x v="18"/>
    <s v="SS1.19"/>
    <x v="1"/>
    <d v="2020-11-16T00:00:00"/>
    <x v="0"/>
    <n v="7766"/>
    <s v="lignotuber"/>
    <s v="non-canopy"/>
    <s v="NA"/>
    <n v="0"/>
    <n v="0"/>
    <s v="NA"/>
    <n v="0"/>
    <n v="1"/>
    <n v="0"/>
    <n v="0"/>
    <m/>
    <n v="1"/>
    <m/>
    <m/>
    <m/>
    <m/>
  </r>
  <r>
    <x v="6"/>
    <x v="18"/>
    <s v="SS1.19"/>
    <x v="1"/>
    <d v="2020-11-16T00:00:00"/>
    <x v="43"/>
    <n v="2302"/>
    <s v="rhizome"/>
    <s v="non-canopy"/>
    <s v="NA"/>
    <n v="4"/>
    <n v="0"/>
    <s v="NA"/>
    <n v="0"/>
    <n v="0"/>
    <n v="0"/>
    <n v="0"/>
    <m/>
    <n v="4"/>
    <m/>
    <m/>
    <m/>
    <m/>
  </r>
  <r>
    <x v="6"/>
    <x v="16"/>
    <s v="SS1.17"/>
    <x v="1"/>
    <d v="2020-11-16T00:00:00"/>
    <x v="17"/>
    <n v="5532"/>
    <m/>
    <m/>
    <s v="NA"/>
    <n v="8"/>
    <n v="0"/>
    <s v="NA"/>
    <n v="0"/>
    <s v="NA"/>
    <s v="NA"/>
    <s v="NA"/>
    <m/>
    <n v="8"/>
    <m/>
    <m/>
    <m/>
    <m/>
  </r>
  <r>
    <x v="6"/>
    <x v="18"/>
    <s v="SS1.19"/>
    <x v="1"/>
    <d v="2020-11-16T00:00:00"/>
    <x v="9"/>
    <n v="8875"/>
    <m/>
    <m/>
    <s v="NA"/>
    <n v="0"/>
    <n v="0"/>
    <s v="NA"/>
    <n v="0"/>
    <n v="7"/>
    <n v="0"/>
    <n v="0"/>
    <m/>
    <n v="7"/>
    <m/>
    <m/>
    <m/>
    <m/>
  </r>
  <r>
    <x v="6"/>
    <x v="18"/>
    <s v="SS1.19"/>
    <x v="1"/>
    <d v="2020-11-16T00:00:00"/>
    <x v="21"/>
    <n v="1377"/>
    <m/>
    <m/>
    <s v="NA"/>
    <n v="1"/>
    <n v="0"/>
    <s v="NA"/>
    <n v="0"/>
    <n v="0"/>
    <n v="0"/>
    <n v="0"/>
    <m/>
    <n v="1"/>
    <m/>
    <m/>
    <m/>
    <m/>
  </r>
  <r>
    <x v="6"/>
    <x v="18"/>
    <s v="SS1.19"/>
    <x v="1"/>
    <d v="2020-11-16T00:00:00"/>
    <x v="79"/>
    <n v="11190"/>
    <m/>
    <m/>
    <s v="NA"/>
    <n v="0"/>
    <n v="0"/>
    <s v="NA"/>
    <n v="0"/>
    <n v="8"/>
    <n v="0"/>
    <n v="0"/>
    <m/>
    <n v="8"/>
    <m/>
    <m/>
    <m/>
    <m/>
  </r>
  <r>
    <x v="6"/>
    <x v="18"/>
    <s v="SS1.19"/>
    <x v="1"/>
    <d v="2020-11-16T00:00:00"/>
    <x v="55"/>
    <n v="11903"/>
    <m/>
    <m/>
    <s v="NA"/>
    <n v="0"/>
    <n v="0"/>
    <s v="NA"/>
    <n v="0"/>
    <n v="3"/>
    <n v="0"/>
    <n v="0"/>
    <m/>
    <n v="3"/>
    <m/>
    <m/>
    <m/>
    <m/>
  </r>
  <r>
    <x v="6"/>
    <x v="18"/>
    <s v="SS1.19"/>
    <x v="1"/>
    <d v="2020-11-16T00:00:00"/>
    <x v="52"/>
    <n v="2451"/>
    <m/>
    <m/>
    <s v="NA"/>
    <n v="0"/>
    <n v="0"/>
    <s v="NA"/>
    <n v="0"/>
    <n v="8"/>
    <n v="0"/>
    <n v="0"/>
    <s v="more likely Isolepis habra than I. subtilissima as orginally recorded in Nov2020"/>
    <n v="8"/>
    <m/>
    <m/>
    <m/>
    <m/>
  </r>
  <r>
    <x v="6"/>
    <x v="19"/>
    <s v="SS1.20"/>
    <x v="1"/>
    <d v="2020-11-16T00:00:00"/>
    <x v="0"/>
    <n v="7766"/>
    <s v="lignotuber"/>
    <s v="canopy"/>
    <s v="NA"/>
    <n v="2"/>
    <n v="0"/>
    <s v="NA"/>
    <n v="0"/>
    <n v="1"/>
    <n v="0"/>
    <n v="0"/>
    <m/>
    <n v="3"/>
    <m/>
    <m/>
    <m/>
    <m/>
  </r>
  <r>
    <x v="6"/>
    <x v="19"/>
    <s v="SS1.20"/>
    <x v="1"/>
    <d v="2020-11-16T00:00:00"/>
    <x v="58"/>
    <n v="4000"/>
    <s v="lignotuber"/>
    <s v="soil-persistent"/>
    <s v="NA"/>
    <n v="2"/>
    <n v="0"/>
    <s v="NA"/>
    <n v="0"/>
    <n v="2"/>
    <n v="0"/>
    <n v="0"/>
    <m/>
    <n v="4"/>
    <m/>
    <m/>
    <m/>
    <m/>
  </r>
  <r>
    <x v="6"/>
    <x v="19"/>
    <s v="SS1.20"/>
    <x v="1"/>
    <d v="2020-11-16T00:00:00"/>
    <x v="43"/>
    <n v="2302"/>
    <s v="rhizome"/>
    <s v="non-canopy"/>
    <s v="NA"/>
    <n v="4"/>
    <n v="0"/>
    <s v="NA"/>
    <n v="0"/>
    <n v="0"/>
    <n v="0"/>
    <n v="0"/>
    <m/>
    <n v="4"/>
    <m/>
    <m/>
    <m/>
    <m/>
  </r>
  <r>
    <x v="6"/>
    <x v="19"/>
    <s v="SS1.20"/>
    <x v="1"/>
    <d v="2020-11-16T00:00:00"/>
    <x v="9"/>
    <n v="8875"/>
    <m/>
    <m/>
    <s v="NA"/>
    <n v="0"/>
    <n v="0"/>
    <s v="NA"/>
    <n v="0"/>
    <n v="52"/>
    <n v="0"/>
    <n v="1"/>
    <m/>
    <n v="52"/>
    <m/>
    <m/>
    <m/>
    <m/>
  </r>
  <r>
    <x v="6"/>
    <x v="19"/>
    <s v="SS1.20"/>
    <x v="1"/>
    <d v="2020-11-16T00:00:00"/>
    <x v="21"/>
    <n v="1377"/>
    <m/>
    <m/>
    <s v="NA"/>
    <n v="4"/>
    <n v="0"/>
    <s v="NA"/>
    <n v="2"/>
    <n v="0"/>
    <n v="0"/>
    <n v="0"/>
    <m/>
    <n v="4"/>
    <m/>
    <m/>
    <m/>
    <m/>
  </r>
  <r>
    <x v="6"/>
    <x v="19"/>
    <s v="SS1.20"/>
    <x v="1"/>
    <d v="2020-11-16T00:00:00"/>
    <x v="26"/>
    <n v="3243"/>
    <m/>
    <m/>
    <s v="NA"/>
    <n v="0"/>
    <n v="0"/>
    <s v="NA"/>
    <n v="0"/>
    <n v="2"/>
    <n v="0"/>
    <n v="0"/>
    <m/>
    <n v="2"/>
    <m/>
    <m/>
    <m/>
    <m/>
  </r>
  <r>
    <x v="6"/>
    <x v="19"/>
    <s v="SS1.20"/>
    <x v="1"/>
    <d v="2020-11-16T00:00:00"/>
    <x v="16"/>
    <n v="2603"/>
    <m/>
    <m/>
    <s v="NA"/>
    <n v="0"/>
    <n v="0"/>
    <s v="NA"/>
    <n v="0"/>
    <n v="1"/>
    <n v="0"/>
    <n v="0"/>
    <m/>
    <n v="1"/>
    <m/>
    <m/>
    <m/>
    <m/>
  </r>
  <r>
    <x v="6"/>
    <x v="19"/>
    <s v="SS1.20"/>
    <x v="1"/>
    <d v="2020-11-16T00:00:00"/>
    <x v="52"/>
    <n v="2451"/>
    <s v="stolon"/>
    <m/>
    <s v="NA"/>
    <n v="0"/>
    <n v="0"/>
    <s v="NA"/>
    <n v="0"/>
    <n v="6"/>
    <n v="0"/>
    <n v="0"/>
    <s v="uncertain ID. Stolon, so could be Isolepis subtillissima, as originally recorded in Nov2020, but confirmed ID from Q1 in Apr 2021 was Isolepis habra"/>
    <n v="6"/>
    <m/>
    <m/>
    <m/>
    <m/>
  </r>
  <r>
    <x v="7"/>
    <x v="0"/>
    <s v="SS2.1"/>
    <x v="1"/>
    <d v="2020-11-16T00:00:00"/>
    <x v="29"/>
    <n v="10605"/>
    <s v="rhizome"/>
    <s v="non-canopy"/>
    <s v="NA"/>
    <n v="8"/>
    <n v="0"/>
    <s v="NA"/>
    <n v="0"/>
    <s v="NA"/>
    <s v="NA"/>
    <s v="NA"/>
    <m/>
    <n v="8"/>
    <m/>
    <m/>
    <m/>
    <m/>
  </r>
  <r>
    <x v="7"/>
    <x v="0"/>
    <s v="SS2.1"/>
    <x v="1"/>
    <d v="2020-11-16T00:00:00"/>
    <x v="43"/>
    <n v="2302"/>
    <s v="rhizome"/>
    <s v="non-canopy"/>
    <s v="NA"/>
    <n v="24"/>
    <n v="0"/>
    <s v="NA"/>
    <n v="0"/>
    <s v="NA"/>
    <s v="NA"/>
    <s v="NA"/>
    <m/>
    <n v="24"/>
    <m/>
    <m/>
    <m/>
    <m/>
  </r>
  <r>
    <x v="7"/>
    <x v="0"/>
    <s v="SS2.1"/>
    <x v="1"/>
    <d v="2020-11-16T00:00:00"/>
    <x v="60"/>
    <n v="5657"/>
    <s v="NA"/>
    <s v="non-canopy"/>
    <s v="NA"/>
    <n v="1"/>
    <n v="0"/>
    <s v="NA"/>
    <n v="1"/>
    <n v="0"/>
    <n v="0"/>
    <n v="0"/>
    <m/>
    <n v="1"/>
    <m/>
    <m/>
    <m/>
    <m/>
  </r>
  <r>
    <x v="7"/>
    <x v="0"/>
    <s v="SS2.1"/>
    <x v="1"/>
    <d v="2020-11-16T00:00:00"/>
    <x v="17"/>
    <n v="5532"/>
    <s v="rhizome"/>
    <s v="non-canopy"/>
    <s v="NA"/>
    <n v="10"/>
    <n v="0"/>
    <s v="NA"/>
    <n v="0"/>
    <s v="NA"/>
    <s v="NA"/>
    <s v="NA"/>
    <m/>
    <n v="10"/>
    <m/>
    <m/>
    <m/>
    <m/>
  </r>
  <r>
    <x v="7"/>
    <x v="0"/>
    <s v="SS2.1"/>
    <x v="1"/>
    <d v="2020-11-16T00:00:00"/>
    <x v="26"/>
    <n v="3243"/>
    <s v="none"/>
    <s v="soil-persistent"/>
    <s v="NA"/>
    <n v="0"/>
    <n v="0"/>
    <s v="NA"/>
    <n v="0"/>
    <n v="5"/>
    <n v="0"/>
    <n v="1"/>
    <m/>
    <n v="5"/>
    <m/>
    <m/>
    <m/>
    <m/>
  </r>
  <r>
    <x v="7"/>
    <x v="0"/>
    <s v="SS2.1"/>
    <x v="1"/>
    <d v="2020-11-16T00:00:00"/>
    <x v="59"/>
    <n v="2322"/>
    <m/>
    <m/>
    <s v="NA"/>
    <n v="9"/>
    <n v="0"/>
    <s v="NA"/>
    <n v="4"/>
    <s v="NA"/>
    <s v="NA"/>
    <s v="NA"/>
    <m/>
    <n v="9"/>
    <m/>
    <m/>
    <m/>
    <m/>
  </r>
  <r>
    <x v="7"/>
    <x v="0"/>
    <s v="SS2.1"/>
    <x v="1"/>
    <d v="2020-11-16T00:00:00"/>
    <x v="52"/>
    <n v="2451"/>
    <m/>
    <m/>
    <s v="NA"/>
    <n v="0"/>
    <n v="0"/>
    <s v="NA"/>
    <n v="0"/>
    <n v="13"/>
    <n v="0"/>
    <n v="0"/>
    <m/>
    <n v="13"/>
    <m/>
    <m/>
    <m/>
    <m/>
  </r>
  <r>
    <x v="7"/>
    <x v="0"/>
    <s v="SS2.1"/>
    <x v="1"/>
    <d v="2020-11-16T00:00:00"/>
    <x v="55"/>
    <n v="11903"/>
    <m/>
    <m/>
    <s v="NA"/>
    <n v="0"/>
    <n v="0"/>
    <s v="NA"/>
    <n v="0"/>
    <n v="1"/>
    <n v="0"/>
    <n v="0"/>
    <m/>
    <n v="1"/>
    <m/>
    <m/>
    <m/>
    <m/>
  </r>
  <r>
    <x v="7"/>
    <x v="0"/>
    <s v="SS2.1"/>
    <x v="1"/>
    <d v="2020-11-16T00:00:00"/>
    <x v="9"/>
    <n v="8875"/>
    <m/>
    <m/>
    <s v="NA"/>
    <n v="0"/>
    <n v="0"/>
    <s v="NA"/>
    <n v="0"/>
    <n v="1"/>
    <n v="0"/>
    <n v="0"/>
    <m/>
    <n v="1"/>
    <m/>
    <m/>
    <m/>
    <m/>
  </r>
  <r>
    <x v="7"/>
    <x v="0"/>
    <s v="SS2.1"/>
    <x v="1"/>
    <d v="2020-11-16T00:00:00"/>
    <x v="65"/>
    <n v="3150"/>
    <m/>
    <m/>
    <s v="NA"/>
    <n v="0"/>
    <n v="0"/>
    <s v="NA"/>
    <n v="0"/>
    <n v="1"/>
    <n v="0"/>
    <n v="0"/>
    <s v="ID confirmed with flowering specimen Apr2021"/>
    <n v="1"/>
    <m/>
    <m/>
    <m/>
    <m/>
  </r>
  <r>
    <x v="7"/>
    <x v="0"/>
    <s v="SS2.1"/>
    <x v="1"/>
    <d v="2020-11-16T00:00:00"/>
    <x v="116"/>
    <n v="1844"/>
    <m/>
    <m/>
    <s v="NA"/>
    <n v="0"/>
    <n v="0"/>
    <s v="NA"/>
    <n v="0"/>
    <n v="1"/>
    <n v="0"/>
    <n v="0"/>
    <s v="ID'd as Brassicaceae, resembled Rorippa but specimen lost"/>
    <n v="1"/>
    <m/>
    <m/>
    <m/>
    <m/>
  </r>
  <r>
    <x v="7"/>
    <x v="0"/>
    <s v="SS2.1"/>
    <x v="1"/>
    <d v="2020-11-16T00:00:00"/>
    <x v="91"/>
    <n v="10442"/>
    <m/>
    <m/>
    <s v="NA"/>
    <n v="0"/>
    <n v="0"/>
    <s v="NA"/>
    <n v="0"/>
    <n v="1"/>
    <n v="0"/>
    <n v="0"/>
    <s v="ID confirmed with fruiting specimen Apr2021"/>
    <n v="1"/>
    <m/>
    <m/>
    <m/>
    <m/>
  </r>
  <r>
    <x v="7"/>
    <x v="1"/>
    <s v="SS2.2"/>
    <x v="1"/>
    <d v="2020-11-16T00:00:00"/>
    <x v="43"/>
    <n v="2302"/>
    <s v="rhizome"/>
    <s v="non-canopy"/>
    <s v="NA"/>
    <n v="25"/>
    <n v="0"/>
    <s v="NA"/>
    <n v="0"/>
    <n v="0"/>
    <n v="0"/>
    <n v="0"/>
    <m/>
    <n v="25"/>
    <m/>
    <m/>
    <m/>
    <m/>
  </r>
  <r>
    <x v="7"/>
    <x v="1"/>
    <s v="SS2.2"/>
    <x v="1"/>
    <d v="2020-11-16T00:00:00"/>
    <x v="29"/>
    <n v="10605"/>
    <s v="rhizome"/>
    <s v="non-canopy"/>
    <s v="NA"/>
    <n v="2"/>
    <n v="0"/>
    <s v="NA"/>
    <n v="0"/>
    <s v="NA"/>
    <s v="NA"/>
    <s v="NA"/>
    <m/>
    <n v="2"/>
    <m/>
    <m/>
    <m/>
    <m/>
  </r>
  <r>
    <x v="7"/>
    <x v="1"/>
    <s v="SS2.2"/>
    <x v="1"/>
    <d v="2020-11-16T00:00:00"/>
    <x v="17"/>
    <n v="5532"/>
    <s v="rhizome"/>
    <s v="non-canopy"/>
    <s v="NA"/>
    <n v="10"/>
    <n v="0"/>
    <s v="NA"/>
    <n v="0"/>
    <s v="NA"/>
    <s v="NA"/>
    <s v="NA"/>
    <m/>
    <n v="10"/>
    <m/>
    <m/>
    <m/>
    <m/>
  </r>
  <r>
    <x v="7"/>
    <x v="1"/>
    <s v="SS2.2"/>
    <x v="1"/>
    <d v="2020-11-16T00:00:00"/>
    <x v="60"/>
    <n v="5657"/>
    <s v="NA"/>
    <s v="non-canopy"/>
    <s v="NA"/>
    <n v="8"/>
    <n v="0"/>
    <s v="NA"/>
    <n v="8"/>
    <n v="0"/>
    <n v="0"/>
    <n v="0"/>
    <m/>
    <n v="8"/>
    <m/>
    <m/>
    <m/>
    <m/>
  </r>
  <r>
    <x v="7"/>
    <x v="1"/>
    <s v="SS2.2"/>
    <x v="1"/>
    <d v="2020-11-16T00:00:00"/>
    <x v="59"/>
    <n v="2322"/>
    <m/>
    <m/>
    <s v="NA"/>
    <n v="6"/>
    <n v="0"/>
    <s v="NA"/>
    <n v="2"/>
    <s v="NA"/>
    <s v="NA"/>
    <s v="NA"/>
    <m/>
    <n v="6"/>
    <m/>
    <m/>
    <m/>
    <m/>
  </r>
  <r>
    <x v="7"/>
    <x v="1"/>
    <s v="SS2.2"/>
    <x v="1"/>
    <d v="2020-11-16T00:00:00"/>
    <x v="115"/>
    <n v="2408"/>
    <m/>
    <m/>
    <s v="NA"/>
    <n v="1"/>
    <n v="0"/>
    <s v="NA"/>
    <n v="0"/>
    <s v="NA"/>
    <s v="NA"/>
    <s v="NA"/>
    <m/>
    <n v="1"/>
    <m/>
    <m/>
    <m/>
    <m/>
  </r>
  <r>
    <x v="7"/>
    <x v="1"/>
    <s v="SS2.2"/>
    <x v="1"/>
    <d v="2020-11-16T00:00:00"/>
    <x v="66"/>
    <n v="7914"/>
    <m/>
    <m/>
    <s v="NA"/>
    <n v="0"/>
    <n v="0"/>
    <s v="NA"/>
    <n v="0"/>
    <n v="1"/>
    <n v="0"/>
    <n v="0"/>
    <s v="original ID was Asteraceae, but likely Senecio diaschides"/>
    <n v="1"/>
    <m/>
    <m/>
    <m/>
    <m/>
  </r>
  <r>
    <x v="7"/>
    <x v="2"/>
    <s v="SS2.3"/>
    <x v="1"/>
    <d v="2020-11-16T00:00:00"/>
    <x v="61"/>
    <n v="4232"/>
    <s v="lignotuber"/>
    <s v="canopy"/>
    <s v="NA"/>
    <n v="2"/>
    <n v="0"/>
    <s v="NA"/>
    <n v="0"/>
    <n v="0"/>
    <n v="0"/>
    <n v="0"/>
    <m/>
    <n v="2"/>
    <m/>
    <m/>
    <m/>
    <m/>
  </r>
  <r>
    <x v="7"/>
    <x v="2"/>
    <s v="SS2.3"/>
    <x v="1"/>
    <d v="2020-11-16T00:00:00"/>
    <x v="43"/>
    <n v="2302"/>
    <s v="rhizome"/>
    <s v="non-canopy"/>
    <s v="NA"/>
    <n v="20"/>
    <n v="0"/>
    <s v="NA"/>
    <n v="0"/>
    <n v="0"/>
    <n v="0"/>
    <n v="0"/>
    <m/>
    <n v="20"/>
    <m/>
    <m/>
    <m/>
    <m/>
  </r>
  <r>
    <x v="7"/>
    <x v="2"/>
    <s v="SS2.3"/>
    <x v="1"/>
    <d v="2020-11-16T00:00:00"/>
    <x v="17"/>
    <n v="5532"/>
    <s v="rhizome"/>
    <s v="non-canopy"/>
    <s v="NA"/>
    <n v="11"/>
    <n v="0"/>
    <s v="NA"/>
    <n v="0"/>
    <s v="NA"/>
    <s v="NA"/>
    <s v="NA"/>
    <m/>
    <n v="11"/>
    <m/>
    <m/>
    <m/>
    <m/>
  </r>
  <r>
    <x v="7"/>
    <x v="2"/>
    <s v="SS2.3"/>
    <x v="1"/>
    <d v="2020-11-16T00:00:00"/>
    <x v="60"/>
    <n v="5657"/>
    <s v="NA"/>
    <s v="non-canopy"/>
    <s v="NA"/>
    <n v="15"/>
    <n v="0"/>
    <s v="NA"/>
    <n v="12"/>
    <n v="0"/>
    <n v="0"/>
    <n v="0"/>
    <m/>
    <n v="15"/>
    <m/>
    <m/>
    <m/>
    <m/>
  </r>
  <r>
    <x v="7"/>
    <x v="2"/>
    <s v="SS2.3"/>
    <x v="1"/>
    <d v="2020-11-16T00:00:00"/>
    <x v="29"/>
    <n v="10605"/>
    <m/>
    <m/>
    <s v="NA"/>
    <n v="1"/>
    <n v="0"/>
    <s v="NA"/>
    <n v="0"/>
    <s v="NA"/>
    <s v="NA"/>
    <s v="NA"/>
    <m/>
    <n v="1"/>
    <m/>
    <m/>
    <m/>
    <m/>
  </r>
  <r>
    <x v="7"/>
    <x v="2"/>
    <s v="SS2.3"/>
    <x v="1"/>
    <d v="2020-11-16T00:00:00"/>
    <x v="59"/>
    <n v="2322"/>
    <m/>
    <m/>
    <s v="NA"/>
    <n v="9"/>
    <n v="0"/>
    <s v="NA"/>
    <n v="2"/>
    <s v="NA"/>
    <s v="NA"/>
    <s v="NA"/>
    <m/>
    <n v="9"/>
    <m/>
    <m/>
    <m/>
    <m/>
  </r>
  <r>
    <x v="7"/>
    <x v="2"/>
    <s v="SS2.3"/>
    <x v="1"/>
    <d v="2020-11-16T00:00:00"/>
    <x v="115"/>
    <n v="2408"/>
    <m/>
    <m/>
    <s v="NA"/>
    <n v="3"/>
    <n v="0"/>
    <s v="NA"/>
    <n v="3"/>
    <s v="NA"/>
    <s v="NA"/>
    <s v="NA"/>
    <m/>
    <n v="3"/>
    <m/>
    <m/>
    <m/>
    <m/>
  </r>
  <r>
    <x v="7"/>
    <x v="2"/>
    <s v="SS2.3"/>
    <x v="1"/>
    <d v="2020-11-16T00:00:00"/>
    <x v="52"/>
    <n v="2451"/>
    <m/>
    <m/>
    <s v="NA"/>
    <n v="0"/>
    <n v="0"/>
    <s v="NA"/>
    <n v="0"/>
    <n v="5"/>
    <n v="0"/>
    <n v="5"/>
    <m/>
    <n v="5"/>
    <m/>
    <m/>
    <m/>
    <m/>
  </r>
  <r>
    <x v="7"/>
    <x v="2"/>
    <s v="SS2.3"/>
    <x v="1"/>
    <d v="2020-11-16T00:00:00"/>
    <x v="26"/>
    <n v="3243"/>
    <m/>
    <m/>
    <s v="NA"/>
    <n v="0"/>
    <n v="0"/>
    <s v="NA"/>
    <n v="0"/>
    <n v="2"/>
    <n v="0"/>
    <n v="0"/>
    <m/>
    <n v="2"/>
    <m/>
    <m/>
    <m/>
    <m/>
  </r>
  <r>
    <x v="7"/>
    <x v="3"/>
    <s v="SS2.4"/>
    <x v="1"/>
    <d v="2020-11-16T00:00:00"/>
    <x v="61"/>
    <n v="4232"/>
    <s v="lignotuber"/>
    <s v="canopy"/>
    <s v="NA"/>
    <n v="0"/>
    <n v="2"/>
    <s v="NA"/>
    <n v="0"/>
    <n v="0"/>
    <n v="0"/>
    <n v="0"/>
    <m/>
    <n v="0"/>
    <m/>
    <m/>
    <m/>
    <m/>
  </r>
  <r>
    <x v="7"/>
    <x v="3"/>
    <s v="SS2.4"/>
    <x v="1"/>
    <d v="2020-11-16T00:00:00"/>
    <x v="43"/>
    <n v="2302"/>
    <s v="rhizome"/>
    <s v="non-canopy"/>
    <s v="NA"/>
    <n v="12"/>
    <n v="0"/>
    <s v="NA"/>
    <n v="0"/>
    <n v="0"/>
    <n v="0"/>
    <n v="0"/>
    <m/>
    <n v="12"/>
    <m/>
    <m/>
    <m/>
    <m/>
  </r>
  <r>
    <x v="7"/>
    <x v="3"/>
    <s v="SS2.4"/>
    <x v="1"/>
    <d v="2020-11-16T00:00:00"/>
    <x v="60"/>
    <n v="5657"/>
    <s v="NA"/>
    <s v="non-canopy"/>
    <s v="NA"/>
    <n v="13"/>
    <n v="0"/>
    <s v="NA"/>
    <n v="11"/>
    <n v="0"/>
    <n v="0"/>
    <n v="0"/>
    <m/>
    <n v="13"/>
    <m/>
    <m/>
    <m/>
    <m/>
  </r>
  <r>
    <x v="7"/>
    <x v="3"/>
    <s v="SS2.4"/>
    <x v="1"/>
    <d v="2020-11-16T00:00:00"/>
    <x v="29"/>
    <n v="10605"/>
    <s v="rhizome"/>
    <s v="non-canopy"/>
    <s v="NA"/>
    <n v="8"/>
    <n v="0"/>
    <s v="NA"/>
    <n v="0"/>
    <s v="NA"/>
    <s v="NA"/>
    <s v="NA"/>
    <m/>
    <n v="8"/>
    <m/>
    <m/>
    <m/>
    <m/>
  </r>
  <r>
    <x v="7"/>
    <x v="3"/>
    <s v="SS2.4"/>
    <x v="1"/>
    <d v="2020-11-16T00:00:00"/>
    <x v="17"/>
    <n v="5532"/>
    <s v="rhizome"/>
    <s v="non-canopy"/>
    <s v="NA"/>
    <n v="16"/>
    <n v="0"/>
    <s v="NA"/>
    <n v="0"/>
    <s v="NA"/>
    <s v="NA"/>
    <s v="NA"/>
    <m/>
    <n v="16"/>
    <m/>
    <m/>
    <m/>
    <m/>
  </r>
  <r>
    <x v="7"/>
    <x v="3"/>
    <s v="SS2.4"/>
    <x v="1"/>
    <d v="2020-11-16T00:00:00"/>
    <x v="59"/>
    <n v="2322"/>
    <m/>
    <m/>
    <s v="NA"/>
    <n v="4"/>
    <n v="0"/>
    <s v="NA"/>
    <n v="4"/>
    <s v="NA"/>
    <s v="NA"/>
    <s v="NA"/>
    <m/>
    <n v="4"/>
    <m/>
    <m/>
    <m/>
    <m/>
  </r>
  <r>
    <x v="7"/>
    <x v="3"/>
    <s v="SS2.4"/>
    <x v="1"/>
    <d v="2020-11-16T00:00:00"/>
    <x v="26"/>
    <n v="3243"/>
    <m/>
    <m/>
    <s v="NA"/>
    <n v="0"/>
    <n v="0"/>
    <s v="NA"/>
    <n v="0"/>
    <n v="3"/>
    <n v="0"/>
    <n v="0"/>
    <m/>
    <n v="3"/>
    <m/>
    <m/>
    <m/>
    <m/>
  </r>
  <r>
    <x v="7"/>
    <x v="4"/>
    <s v="SS2.5"/>
    <x v="1"/>
    <d v="2020-11-16T00:00:00"/>
    <x v="61"/>
    <n v="4232"/>
    <s v="lignotuber"/>
    <s v="canopy"/>
    <s v="NA"/>
    <n v="3"/>
    <n v="0"/>
    <s v="NA"/>
    <n v="0"/>
    <n v="0"/>
    <n v="0"/>
    <n v="0"/>
    <m/>
    <n v="3"/>
    <m/>
    <m/>
    <m/>
    <m/>
  </r>
  <r>
    <x v="7"/>
    <x v="4"/>
    <s v="SS2.5"/>
    <x v="1"/>
    <d v="2020-11-16T00:00:00"/>
    <x v="17"/>
    <n v="5532"/>
    <s v="rhizome"/>
    <s v="non-canopy"/>
    <s v="NA"/>
    <n v="4"/>
    <n v="0"/>
    <s v="NA"/>
    <n v="0"/>
    <s v="NA"/>
    <s v="NA"/>
    <s v="NA"/>
    <m/>
    <n v="4"/>
    <m/>
    <m/>
    <m/>
    <m/>
  </r>
  <r>
    <x v="7"/>
    <x v="4"/>
    <s v="SS2.5"/>
    <x v="1"/>
    <d v="2020-11-16T00:00:00"/>
    <x v="43"/>
    <n v="2302"/>
    <s v="rhizome"/>
    <s v="non-canopy"/>
    <s v="NA"/>
    <n v="23"/>
    <n v="0"/>
    <s v="NA"/>
    <n v="1"/>
    <n v="0"/>
    <n v="0"/>
    <n v="0"/>
    <m/>
    <n v="23"/>
    <m/>
    <m/>
    <m/>
    <m/>
  </r>
  <r>
    <x v="7"/>
    <x v="4"/>
    <s v="SS2.5"/>
    <x v="1"/>
    <d v="2020-11-16T00:00:00"/>
    <x v="62"/>
    <n v="2203"/>
    <s v="NA"/>
    <s v="non-canopy"/>
    <s v="NA"/>
    <n v="10"/>
    <n v="0"/>
    <s v="NA"/>
    <n v="0"/>
    <n v="0"/>
    <n v="0"/>
    <n v="0"/>
    <m/>
    <n v="10"/>
    <m/>
    <m/>
    <m/>
    <m/>
  </r>
  <r>
    <x v="7"/>
    <x v="4"/>
    <s v="SS2.5"/>
    <x v="1"/>
    <d v="2020-11-16T00:00:00"/>
    <x v="60"/>
    <n v="5657"/>
    <m/>
    <m/>
    <s v="NA"/>
    <n v="14"/>
    <n v="0"/>
    <s v="NA"/>
    <n v="5"/>
    <n v="0"/>
    <n v="0"/>
    <n v="0"/>
    <m/>
    <n v="14"/>
    <m/>
    <m/>
    <m/>
    <m/>
  </r>
  <r>
    <x v="7"/>
    <x v="4"/>
    <s v="SS2.5"/>
    <x v="1"/>
    <d v="2020-11-16T00:00:00"/>
    <x v="55"/>
    <n v="11903"/>
    <m/>
    <m/>
    <s v="NA"/>
    <n v="0"/>
    <n v="0"/>
    <s v="NA"/>
    <n v="0"/>
    <n v="4"/>
    <n v="0"/>
    <n v="0"/>
    <m/>
    <n v="4"/>
    <m/>
    <m/>
    <m/>
    <m/>
  </r>
  <r>
    <x v="7"/>
    <x v="4"/>
    <s v="SS2.5"/>
    <x v="1"/>
    <d v="2020-11-16T00:00:00"/>
    <x v="26"/>
    <n v="3243"/>
    <m/>
    <m/>
    <s v="NA"/>
    <n v="0"/>
    <n v="0"/>
    <s v="NA"/>
    <n v="0"/>
    <n v="4"/>
    <n v="0"/>
    <n v="0"/>
    <m/>
    <n v="4"/>
    <m/>
    <m/>
    <m/>
    <m/>
  </r>
  <r>
    <x v="7"/>
    <x v="4"/>
    <s v="SS2.5"/>
    <x v="1"/>
    <d v="2020-11-16T00:00:00"/>
    <x v="91"/>
    <n v="10442"/>
    <m/>
    <m/>
    <s v="NA"/>
    <n v="0"/>
    <n v="0"/>
    <s v="NA"/>
    <n v="0"/>
    <n v="1"/>
    <n v="0"/>
    <n v="0"/>
    <s v="ID confirmed with fruiting specimen Apr2021"/>
    <n v="1"/>
    <m/>
    <m/>
    <m/>
    <m/>
  </r>
  <r>
    <x v="7"/>
    <x v="4"/>
    <s v="SS2.5"/>
    <x v="1"/>
    <d v="2020-11-16T00:00:00"/>
    <x v="117"/>
    <n v="6677"/>
    <m/>
    <m/>
    <s v="NA"/>
    <n v="0"/>
    <n v="0"/>
    <s v="NA"/>
    <n v="0"/>
    <s v="NA"/>
    <s v="NA"/>
    <s v="NA"/>
    <s v="ID uncertain, mostly simple leaves, could be M. gracile var. lineare"/>
    <n v="0"/>
    <m/>
    <m/>
    <m/>
    <m/>
  </r>
  <r>
    <x v="7"/>
    <x v="4"/>
    <s v="SS2.5"/>
    <x v="1"/>
    <d v="2020-11-16T00:00:00"/>
    <x v="52"/>
    <n v="2451"/>
    <m/>
    <m/>
    <s v="NA"/>
    <n v="0"/>
    <n v="0"/>
    <s v="NA"/>
    <n v="0"/>
    <n v="9"/>
    <n v="0"/>
    <n v="0"/>
    <m/>
    <n v="9"/>
    <m/>
    <m/>
    <m/>
    <m/>
  </r>
  <r>
    <x v="7"/>
    <x v="4"/>
    <s v="SS2.5"/>
    <x v="1"/>
    <d v="2020-11-16T00:00:00"/>
    <x v="118"/>
    <n v="2395"/>
    <m/>
    <m/>
    <s v="NA"/>
    <n v="0"/>
    <n v="0"/>
    <s v="NA"/>
    <n v="3"/>
    <n v="0"/>
    <n v="0"/>
    <n v="0"/>
    <s v="ID corrected from Cyperus gracilis based on flowering specimen in Apr2021"/>
    <n v="0"/>
    <m/>
    <m/>
    <m/>
    <m/>
  </r>
  <r>
    <x v="7"/>
    <x v="5"/>
    <s v="SS2.6"/>
    <x v="1"/>
    <d v="2020-11-16T00:00:00"/>
    <x v="61"/>
    <n v="4232"/>
    <s v="lignotuber"/>
    <s v="canopy"/>
    <s v="NA"/>
    <n v="1"/>
    <n v="0"/>
    <s v="NA"/>
    <n v="0"/>
    <n v="0"/>
    <n v="0"/>
    <n v="0"/>
    <m/>
    <n v="1"/>
    <m/>
    <m/>
    <m/>
    <m/>
  </r>
  <r>
    <x v="7"/>
    <x v="5"/>
    <s v="SS2.6"/>
    <x v="1"/>
    <d v="2020-11-16T00:00:00"/>
    <x v="43"/>
    <n v="2302"/>
    <s v="rhizome"/>
    <s v="non-canopy"/>
    <s v="NA"/>
    <n v="9"/>
    <n v="0"/>
    <s v="NA"/>
    <n v="0"/>
    <n v="0"/>
    <n v="0"/>
    <n v="0"/>
    <m/>
    <n v="9"/>
    <m/>
    <m/>
    <m/>
    <m/>
  </r>
  <r>
    <x v="7"/>
    <x v="5"/>
    <s v="SS2.6"/>
    <x v="1"/>
    <d v="2020-11-16T00:00:00"/>
    <x v="17"/>
    <n v="5532"/>
    <s v="rhizome"/>
    <s v="non-canopy"/>
    <s v="NA"/>
    <n v="8"/>
    <n v="0"/>
    <s v="NA"/>
    <n v="0"/>
    <s v="NA"/>
    <s v="NA"/>
    <s v="NA"/>
    <m/>
    <n v="8"/>
    <m/>
    <m/>
    <m/>
    <m/>
  </r>
  <r>
    <x v="7"/>
    <x v="5"/>
    <s v="SS2.6"/>
    <x v="1"/>
    <d v="2020-11-16T00:00:00"/>
    <x v="29"/>
    <n v="10605"/>
    <s v="rhizome"/>
    <s v="non-canopy"/>
    <s v="NA"/>
    <n v="6"/>
    <n v="0"/>
    <s v="NA"/>
    <n v="0"/>
    <s v="NA"/>
    <s v="NA"/>
    <s v="NA"/>
    <m/>
    <n v="6"/>
    <m/>
    <m/>
    <m/>
    <m/>
  </r>
  <r>
    <x v="7"/>
    <x v="5"/>
    <s v="SS2.6"/>
    <x v="1"/>
    <d v="2020-11-16T00:00:00"/>
    <x v="60"/>
    <n v="5657"/>
    <s v="NA"/>
    <s v="non-canopy"/>
    <s v="NA"/>
    <n v="7"/>
    <n v="0"/>
    <s v="NA"/>
    <n v="3"/>
    <n v="0"/>
    <n v="0"/>
    <n v="0"/>
    <m/>
    <n v="7"/>
    <m/>
    <m/>
    <m/>
    <m/>
  </r>
  <r>
    <x v="7"/>
    <x v="5"/>
    <s v="SS2.6"/>
    <x v="1"/>
    <d v="2020-11-16T00:00:00"/>
    <x v="59"/>
    <n v="2322"/>
    <m/>
    <m/>
    <s v="NA"/>
    <n v="7"/>
    <n v="0"/>
    <s v="NA"/>
    <n v="2"/>
    <s v="NA"/>
    <s v="NA"/>
    <s v="NA"/>
    <m/>
    <n v="7"/>
    <m/>
    <m/>
    <m/>
    <m/>
  </r>
  <r>
    <x v="7"/>
    <x v="5"/>
    <s v="SS2.6"/>
    <x v="1"/>
    <d v="2020-11-16T00:00:00"/>
    <x v="91"/>
    <n v="10442"/>
    <m/>
    <m/>
    <s v="NA"/>
    <n v="0"/>
    <n v="0"/>
    <s v="NA"/>
    <n v="0"/>
    <n v="1"/>
    <n v="0"/>
    <n v="0"/>
    <s v="ID confirmed with fruiting specimen Apr2021"/>
    <n v="1"/>
    <m/>
    <m/>
    <m/>
    <m/>
  </r>
  <r>
    <x v="7"/>
    <x v="5"/>
    <s v="SS2.6"/>
    <x v="1"/>
    <d v="2020-11-16T00:00:00"/>
    <x v="64"/>
    <n v="1660"/>
    <m/>
    <m/>
    <s v="NA"/>
    <n v="0"/>
    <n v="0"/>
    <s v="NA"/>
    <n v="0"/>
    <n v="3"/>
    <n v="0"/>
    <n v="0"/>
    <m/>
    <n v="3"/>
    <m/>
    <m/>
    <m/>
    <m/>
  </r>
  <r>
    <x v="7"/>
    <x v="5"/>
    <s v="SS2.6"/>
    <x v="1"/>
    <d v="2020-11-16T00:00:00"/>
    <x v="58"/>
    <n v="4000"/>
    <m/>
    <m/>
    <s v="NA"/>
    <n v="1"/>
    <n v="0"/>
    <s v="NA"/>
    <n v="0"/>
    <n v="0"/>
    <n v="0"/>
    <n v="0"/>
    <m/>
    <n v="1"/>
    <m/>
    <m/>
    <m/>
    <m/>
  </r>
  <r>
    <x v="7"/>
    <x v="6"/>
    <s v="SS2.7"/>
    <x v="1"/>
    <d v="2020-11-16T00:00:00"/>
    <x v="58"/>
    <n v="4000"/>
    <s v="lignotuber"/>
    <s v="soil-persistent"/>
    <s v="NA"/>
    <n v="1"/>
    <n v="0"/>
    <s v="NA"/>
    <n v="0"/>
    <n v="0"/>
    <n v="0"/>
    <n v="0"/>
    <m/>
    <n v="1"/>
    <m/>
    <m/>
    <m/>
    <m/>
  </r>
  <r>
    <x v="7"/>
    <x v="6"/>
    <s v="SS2.7"/>
    <x v="1"/>
    <d v="2020-11-16T00:00:00"/>
    <x v="60"/>
    <n v="5657"/>
    <s v="NA"/>
    <s v="non-canopy"/>
    <s v="NA"/>
    <n v="12"/>
    <n v="0"/>
    <s v="NA"/>
    <n v="6"/>
    <n v="0"/>
    <n v="0"/>
    <n v="0"/>
    <m/>
    <n v="12"/>
    <m/>
    <m/>
    <m/>
    <m/>
  </r>
  <r>
    <x v="7"/>
    <x v="6"/>
    <s v="SS2.7"/>
    <x v="1"/>
    <d v="2020-11-16T00:00:00"/>
    <x v="43"/>
    <n v="2302"/>
    <s v="rhizome"/>
    <s v="non-canopy"/>
    <s v="NA"/>
    <n v="19"/>
    <n v="0"/>
    <s v="NA"/>
    <n v="1"/>
    <n v="0"/>
    <n v="0"/>
    <n v="0"/>
    <m/>
    <n v="19"/>
    <m/>
    <m/>
    <m/>
    <m/>
  </r>
  <r>
    <x v="7"/>
    <x v="6"/>
    <s v="SS2.7"/>
    <x v="1"/>
    <d v="2020-11-16T00:00:00"/>
    <x v="17"/>
    <n v="5532"/>
    <s v="rhizome"/>
    <s v="non-canopy"/>
    <s v="NA"/>
    <n v="10"/>
    <n v="0"/>
    <s v="NA"/>
    <n v="0"/>
    <s v="NA"/>
    <s v="NA"/>
    <s v="NA"/>
    <m/>
    <n v="10"/>
    <m/>
    <m/>
    <m/>
    <m/>
  </r>
  <r>
    <x v="7"/>
    <x v="6"/>
    <s v="SS2.7"/>
    <x v="1"/>
    <d v="2020-11-16T00:00:00"/>
    <x v="29"/>
    <n v="10605"/>
    <s v="rhizome"/>
    <s v="non-canopy"/>
    <s v="NA"/>
    <n v="7"/>
    <n v="0"/>
    <s v="NA"/>
    <n v="0"/>
    <s v="NA"/>
    <s v="NA"/>
    <s v="NA"/>
    <m/>
    <n v="7"/>
    <m/>
    <m/>
    <m/>
    <m/>
  </r>
  <r>
    <x v="7"/>
    <x v="6"/>
    <s v="SS2.7"/>
    <x v="1"/>
    <d v="2020-11-16T00:00:00"/>
    <x v="8"/>
    <n v="7993"/>
    <s v="rhizome"/>
    <s v="non-canopy"/>
    <s v="NA"/>
    <n v="1"/>
    <n v="0"/>
    <s v="NA"/>
    <n v="0"/>
    <s v="NA"/>
    <s v="NA"/>
    <s v="NA"/>
    <m/>
    <n v="1"/>
    <m/>
    <m/>
    <m/>
    <m/>
  </r>
  <r>
    <x v="7"/>
    <x v="6"/>
    <s v="SS2.7"/>
    <x v="1"/>
    <d v="2020-11-16T00:00:00"/>
    <x v="64"/>
    <n v="1660"/>
    <m/>
    <m/>
    <s v="NA"/>
    <n v="0"/>
    <n v="0"/>
    <s v="NA"/>
    <n v="0"/>
    <n v="2"/>
    <n v="0"/>
    <n v="0"/>
    <m/>
    <n v="2"/>
    <m/>
    <m/>
    <m/>
    <m/>
  </r>
  <r>
    <x v="7"/>
    <x v="6"/>
    <s v="SS2.7"/>
    <x v="1"/>
    <d v="2020-11-16T00:00:00"/>
    <x v="59"/>
    <n v="2322"/>
    <m/>
    <m/>
    <s v="NA"/>
    <n v="6"/>
    <n v="0"/>
    <s v="NA"/>
    <n v="4"/>
    <s v="NA"/>
    <s v="NA"/>
    <s v="NA"/>
    <m/>
    <n v="6"/>
    <m/>
    <m/>
    <m/>
    <m/>
  </r>
  <r>
    <x v="7"/>
    <x v="6"/>
    <s v="SS2.7"/>
    <x v="1"/>
    <d v="2020-11-16T00:00:00"/>
    <x v="26"/>
    <n v="3243"/>
    <m/>
    <m/>
    <s v="NA"/>
    <n v="0"/>
    <n v="0"/>
    <s v="NA"/>
    <n v="0"/>
    <n v="5"/>
    <n v="0"/>
    <n v="0"/>
    <m/>
    <n v="5"/>
    <m/>
    <m/>
    <m/>
    <m/>
  </r>
  <r>
    <x v="7"/>
    <x v="6"/>
    <s v="SS2.7"/>
    <x v="1"/>
    <d v="2020-11-16T00:00:00"/>
    <x v="88"/>
    <n v="7961"/>
    <m/>
    <m/>
    <s v="NA"/>
    <n v="1"/>
    <n v="0"/>
    <s v="NA"/>
    <n v="0"/>
    <n v="0"/>
    <n v="0"/>
    <n v="0"/>
    <m/>
    <n v="1"/>
    <m/>
    <m/>
    <m/>
    <m/>
  </r>
  <r>
    <x v="7"/>
    <x v="7"/>
    <s v="SS2.8"/>
    <x v="1"/>
    <d v="2020-11-16T00:00:00"/>
    <x v="58"/>
    <n v="4000"/>
    <s v="lignotuber"/>
    <s v="soil-persistent"/>
    <s v="NA"/>
    <n v="1"/>
    <n v="0"/>
    <s v="NA"/>
    <n v="0"/>
    <n v="0"/>
    <n v="0"/>
    <n v="0"/>
    <m/>
    <n v="1"/>
    <m/>
    <m/>
    <m/>
    <m/>
  </r>
  <r>
    <x v="7"/>
    <x v="7"/>
    <s v="SS2.8"/>
    <x v="1"/>
    <d v="2020-11-16T00:00:00"/>
    <x v="43"/>
    <n v="2302"/>
    <s v="rhizome"/>
    <s v="non-canopy"/>
    <s v="NA"/>
    <n v="24"/>
    <n v="0"/>
    <s v="NA"/>
    <n v="0"/>
    <n v="0"/>
    <n v="0"/>
    <n v="0"/>
    <m/>
    <n v="24"/>
    <m/>
    <m/>
    <m/>
    <m/>
  </r>
  <r>
    <x v="7"/>
    <x v="7"/>
    <s v="SS2.8"/>
    <x v="1"/>
    <d v="2020-11-16T00:00:00"/>
    <x v="17"/>
    <n v="5532"/>
    <s v="rhizome"/>
    <s v="non-canopy"/>
    <s v="NA"/>
    <n v="9"/>
    <n v="0"/>
    <s v="NA"/>
    <n v="0"/>
    <s v="NA"/>
    <s v="NA"/>
    <s v="NA"/>
    <m/>
    <n v="9"/>
    <m/>
    <m/>
    <m/>
    <m/>
  </r>
  <r>
    <x v="7"/>
    <x v="7"/>
    <s v="SS2.8"/>
    <x v="1"/>
    <d v="2020-11-16T00:00:00"/>
    <x v="29"/>
    <n v="10605"/>
    <s v="rhizome"/>
    <s v="non-canopy"/>
    <s v="NA"/>
    <n v="8"/>
    <n v="0"/>
    <s v="NA"/>
    <n v="0"/>
    <s v="NA"/>
    <s v="NA"/>
    <s v="NA"/>
    <m/>
    <n v="8"/>
    <m/>
    <m/>
    <m/>
    <m/>
  </r>
  <r>
    <x v="7"/>
    <x v="7"/>
    <s v="SS2.8"/>
    <x v="1"/>
    <d v="2020-11-16T00:00:00"/>
    <x v="59"/>
    <n v="2322"/>
    <m/>
    <m/>
    <s v="NA"/>
    <n v="6"/>
    <n v="0"/>
    <s v="NA"/>
    <n v="2"/>
    <s v="NA"/>
    <s v="NA"/>
    <s v="NA"/>
    <m/>
    <n v="6"/>
    <m/>
    <m/>
    <m/>
    <m/>
  </r>
  <r>
    <x v="7"/>
    <x v="7"/>
    <s v="SS2.8"/>
    <x v="1"/>
    <d v="2020-11-16T00:00:00"/>
    <x v="55"/>
    <n v="11903"/>
    <m/>
    <m/>
    <s v="NA"/>
    <n v="0"/>
    <n v="0"/>
    <s v="NA"/>
    <n v="0"/>
    <n v="5"/>
    <n v="0"/>
    <n v="0"/>
    <m/>
    <n v="5"/>
    <m/>
    <m/>
    <m/>
    <m/>
  </r>
  <r>
    <x v="7"/>
    <x v="7"/>
    <s v="SS2.8"/>
    <x v="1"/>
    <d v="2020-11-16T00:00:00"/>
    <x v="26"/>
    <n v="3243"/>
    <m/>
    <m/>
    <s v="NA"/>
    <n v="0"/>
    <n v="0"/>
    <s v="NA"/>
    <n v="0"/>
    <n v="8"/>
    <n v="0"/>
    <n v="0"/>
    <m/>
    <n v="8"/>
    <m/>
    <m/>
    <m/>
    <m/>
  </r>
  <r>
    <x v="7"/>
    <x v="7"/>
    <s v="SS2.8"/>
    <x v="1"/>
    <d v="2020-11-16T00:00:00"/>
    <x v="52"/>
    <n v="2451"/>
    <m/>
    <m/>
    <s v="NA"/>
    <n v="0"/>
    <n v="0"/>
    <s v="NA"/>
    <n v="9"/>
    <n v="9"/>
    <n v="0"/>
    <n v="0"/>
    <m/>
    <n v="9"/>
    <m/>
    <m/>
    <m/>
    <m/>
  </r>
  <r>
    <x v="7"/>
    <x v="7"/>
    <s v="SS2.8"/>
    <x v="1"/>
    <d v="2020-11-16T00:00:00"/>
    <x v="118"/>
    <n v="2395"/>
    <m/>
    <m/>
    <s v="NA"/>
    <n v="3"/>
    <n v="0"/>
    <s v="NA"/>
    <n v="0"/>
    <n v="0"/>
    <n v="0"/>
    <n v="0"/>
    <s v="ID corrected from Cyperus gracilis based on flowering specimen in Apr2021"/>
    <n v="3"/>
    <m/>
    <m/>
    <m/>
    <m/>
  </r>
  <r>
    <x v="7"/>
    <x v="7"/>
    <s v="SS2.8"/>
    <x v="1"/>
    <d v="2020-11-16T00:00:00"/>
    <x v="117"/>
    <n v="6677"/>
    <m/>
    <m/>
    <s v="NA"/>
    <n v="0"/>
    <n v="0"/>
    <s v="NA"/>
    <n v="0"/>
    <s v="NA"/>
    <s v="NA"/>
    <s v="NA"/>
    <s v="ID uncertain, mostly simple leaves, could be M. gracile var. lineare"/>
    <n v="0"/>
    <m/>
    <m/>
    <m/>
    <m/>
  </r>
  <r>
    <x v="7"/>
    <x v="7"/>
    <s v="SS2.8"/>
    <x v="1"/>
    <d v="2020-11-16T00:00:00"/>
    <x v="113"/>
    <n v="9822"/>
    <m/>
    <m/>
    <s v="NA"/>
    <n v="0"/>
    <n v="0"/>
    <s v="NA"/>
    <n v="0"/>
    <n v="5"/>
    <n v="0"/>
    <n v="0"/>
    <m/>
    <n v="5"/>
    <m/>
    <m/>
    <m/>
    <m/>
  </r>
  <r>
    <x v="7"/>
    <x v="7"/>
    <s v="SS2.8"/>
    <x v="1"/>
    <d v="2020-11-16T00:00:00"/>
    <x v="60"/>
    <n v="5657"/>
    <m/>
    <m/>
    <s v="NA"/>
    <n v="7"/>
    <n v="0"/>
    <s v="NA"/>
    <n v="0"/>
    <n v="0"/>
    <n v="0"/>
    <n v="0"/>
    <m/>
    <n v="7"/>
    <m/>
    <m/>
    <m/>
    <m/>
  </r>
  <r>
    <x v="7"/>
    <x v="8"/>
    <s v="SS2.9"/>
    <x v="1"/>
    <d v="2020-11-16T00:00:00"/>
    <x v="58"/>
    <n v="4000"/>
    <s v="lignotuber"/>
    <s v="soil-persistent"/>
    <s v="NA"/>
    <n v="2"/>
    <n v="0"/>
    <s v="NA"/>
    <n v="0"/>
    <n v="0"/>
    <n v="0"/>
    <n v="0"/>
    <m/>
    <n v="2"/>
    <m/>
    <m/>
    <m/>
    <m/>
  </r>
  <r>
    <x v="7"/>
    <x v="8"/>
    <s v="SS2.9"/>
    <x v="1"/>
    <d v="2020-11-16T00:00:00"/>
    <x v="61"/>
    <n v="4232"/>
    <s v="lignotuber"/>
    <s v="canopy"/>
    <s v="NA"/>
    <n v="1"/>
    <n v="0"/>
    <s v="NA"/>
    <n v="0"/>
    <n v="0"/>
    <n v="0"/>
    <n v="0"/>
    <m/>
    <n v="1"/>
    <m/>
    <m/>
    <m/>
    <m/>
  </r>
  <r>
    <x v="7"/>
    <x v="8"/>
    <s v="SS2.9"/>
    <x v="1"/>
    <d v="2020-11-16T00:00:00"/>
    <x v="60"/>
    <n v="5657"/>
    <s v="NA"/>
    <s v="non-canopy"/>
    <s v="NA"/>
    <n v="18"/>
    <n v="0"/>
    <s v="NA"/>
    <n v="5"/>
    <n v="0"/>
    <n v="0"/>
    <n v="0"/>
    <m/>
    <n v="18"/>
    <m/>
    <m/>
    <m/>
    <m/>
  </r>
  <r>
    <x v="7"/>
    <x v="8"/>
    <s v="SS2.9"/>
    <x v="1"/>
    <d v="2020-11-16T00:00:00"/>
    <x v="29"/>
    <n v="10605"/>
    <s v="rhizome"/>
    <s v="non-canopy"/>
    <s v="NA"/>
    <n v="6"/>
    <n v="0"/>
    <s v="NA"/>
    <n v="0"/>
    <s v="NA"/>
    <s v="NA"/>
    <s v="NA"/>
    <m/>
    <n v="6"/>
    <m/>
    <m/>
    <m/>
    <m/>
  </r>
  <r>
    <x v="7"/>
    <x v="8"/>
    <s v="SS2.9"/>
    <x v="1"/>
    <d v="2020-11-16T00:00:00"/>
    <x v="43"/>
    <n v="2302"/>
    <s v="rhizome"/>
    <s v="non-canopy"/>
    <s v="NA"/>
    <n v="28"/>
    <n v="0"/>
    <s v="NA"/>
    <n v="0"/>
    <n v="0"/>
    <n v="0"/>
    <n v="0"/>
    <m/>
    <n v="28"/>
    <m/>
    <m/>
    <m/>
    <m/>
  </r>
  <r>
    <x v="7"/>
    <x v="8"/>
    <s v="SS2.9"/>
    <x v="1"/>
    <d v="2020-11-16T00:00:00"/>
    <x v="17"/>
    <n v="5532"/>
    <s v="rhizome"/>
    <s v="non-canopy"/>
    <s v="NA"/>
    <n v="12"/>
    <n v="0"/>
    <s v="NA"/>
    <n v="0"/>
    <n v="0"/>
    <n v="0"/>
    <n v="0"/>
    <m/>
    <n v="12"/>
    <m/>
    <m/>
    <m/>
    <m/>
  </r>
  <r>
    <x v="7"/>
    <x v="8"/>
    <s v="SS2.9"/>
    <x v="1"/>
    <d v="2020-11-16T00:00:00"/>
    <x v="55"/>
    <n v="11903"/>
    <m/>
    <m/>
    <s v="NA"/>
    <n v="0"/>
    <n v="0"/>
    <s v="NA"/>
    <n v="0"/>
    <n v="4"/>
    <n v="0"/>
    <n v="0"/>
    <m/>
    <n v="4"/>
    <m/>
    <m/>
    <m/>
    <m/>
  </r>
  <r>
    <x v="7"/>
    <x v="8"/>
    <s v="SS2.9"/>
    <x v="1"/>
    <d v="2020-11-16T00:00:00"/>
    <x v="59"/>
    <n v="2322"/>
    <m/>
    <m/>
    <s v="NA"/>
    <n v="5"/>
    <n v="0"/>
    <s v="NA"/>
    <n v="3"/>
    <s v="NA"/>
    <s v="NA"/>
    <s v="NA"/>
    <m/>
    <n v="5"/>
    <m/>
    <m/>
    <m/>
    <m/>
  </r>
  <r>
    <x v="7"/>
    <x v="9"/>
    <s v="SS2.10"/>
    <x v="1"/>
    <d v="2020-11-16T00:00:00"/>
    <x v="61"/>
    <n v="4232"/>
    <s v="lignotuber"/>
    <s v="canopy"/>
    <s v="NA"/>
    <n v="1"/>
    <n v="0"/>
    <s v="NA"/>
    <n v="0"/>
    <n v="0"/>
    <n v="0"/>
    <n v="0"/>
    <m/>
    <n v="1"/>
    <m/>
    <m/>
    <m/>
    <m/>
  </r>
  <r>
    <x v="7"/>
    <x v="9"/>
    <s v="SS2.10"/>
    <x v="1"/>
    <d v="2020-11-16T00:00:00"/>
    <x v="43"/>
    <n v="2302"/>
    <s v="rhizome"/>
    <s v="non-canopy"/>
    <s v="NA"/>
    <n v="18"/>
    <n v="0"/>
    <s v="NA"/>
    <n v="0"/>
    <n v="0"/>
    <n v="0"/>
    <n v="0"/>
    <m/>
    <n v="18"/>
    <m/>
    <m/>
    <m/>
    <m/>
  </r>
  <r>
    <x v="7"/>
    <x v="9"/>
    <s v="SS2.10"/>
    <x v="1"/>
    <d v="2020-11-16T00:00:00"/>
    <x v="17"/>
    <n v="5532"/>
    <s v="rhizome"/>
    <s v="non-canopy"/>
    <s v="NA"/>
    <n v="6"/>
    <n v="0"/>
    <s v="NA"/>
    <n v="0"/>
    <s v="NA"/>
    <s v="NA"/>
    <s v="NA"/>
    <m/>
    <n v="6"/>
    <m/>
    <m/>
    <m/>
    <m/>
  </r>
  <r>
    <x v="7"/>
    <x v="9"/>
    <s v="SS2.10"/>
    <x v="1"/>
    <d v="2020-11-16T00:00:00"/>
    <x v="29"/>
    <n v="10605"/>
    <s v="rhizome"/>
    <s v="non-canopy"/>
    <s v="NA"/>
    <n v="4"/>
    <n v="0"/>
    <s v="NA"/>
    <n v="0"/>
    <s v="NA"/>
    <s v="NA"/>
    <s v="NA"/>
    <m/>
    <n v="4"/>
    <m/>
    <m/>
    <m/>
    <m/>
  </r>
  <r>
    <x v="7"/>
    <x v="9"/>
    <s v="SS2.10"/>
    <x v="1"/>
    <d v="2020-11-16T00:00:00"/>
    <x v="62"/>
    <n v="2203"/>
    <s v="NA"/>
    <s v="non-canopy"/>
    <s v="NA"/>
    <n v="2"/>
    <n v="0"/>
    <s v="NA"/>
    <n v="0"/>
    <n v="0"/>
    <n v="0"/>
    <n v="0"/>
    <m/>
    <n v="2"/>
    <m/>
    <m/>
    <m/>
    <m/>
  </r>
  <r>
    <x v="7"/>
    <x v="9"/>
    <s v="SS2.10"/>
    <x v="1"/>
    <d v="2020-11-16T00:00:00"/>
    <x v="60"/>
    <n v="5657"/>
    <m/>
    <m/>
    <s v="NA"/>
    <n v="6"/>
    <n v="0"/>
    <s v="NA"/>
    <n v="0"/>
    <n v="0"/>
    <n v="0"/>
    <n v="0"/>
    <m/>
    <n v="6"/>
    <m/>
    <m/>
    <m/>
    <m/>
  </r>
  <r>
    <x v="7"/>
    <x v="9"/>
    <s v="SS2.10"/>
    <x v="1"/>
    <d v="2020-11-16T00:00:00"/>
    <x v="26"/>
    <n v="3243"/>
    <m/>
    <m/>
    <s v="NA"/>
    <n v="0"/>
    <n v="0"/>
    <s v="NA"/>
    <n v="0"/>
    <n v="6"/>
    <n v="0"/>
    <n v="0"/>
    <m/>
    <n v="6"/>
    <m/>
    <m/>
    <m/>
    <m/>
  </r>
  <r>
    <x v="7"/>
    <x v="9"/>
    <s v="SS2.10"/>
    <x v="1"/>
    <d v="2020-11-16T00:00:00"/>
    <x v="64"/>
    <n v="1660"/>
    <m/>
    <m/>
    <s v="NA"/>
    <n v="0"/>
    <n v="0"/>
    <s v="NA"/>
    <n v="0"/>
    <n v="3"/>
    <n v="0"/>
    <n v="0"/>
    <s v="resprouters corrected to recruits"/>
    <n v="3"/>
    <m/>
    <m/>
    <m/>
    <m/>
  </r>
  <r>
    <x v="7"/>
    <x v="9"/>
    <s v="SS2.10"/>
    <x v="1"/>
    <d v="2020-11-16T00:00:00"/>
    <x v="52"/>
    <n v="2451"/>
    <m/>
    <m/>
    <s v="NA"/>
    <n v="0"/>
    <n v="0"/>
    <s v="NA"/>
    <n v="0"/>
    <n v="7"/>
    <n v="0"/>
    <n v="7"/>
    <m/>
    <n v="7"/>
    <m/>
    <m/>
    <m/>
    <m/>
  </r>
  <r>
    <x v="7"/>
    <x v="9"/>
    <s v="SS2.10"/>
    <x v="1"/>
    <d v="2020-11-16T00:00:00"/>
    <x v="113"/>
    <n v="9822"/>
    <m/>
    <m/>
    <s v="NA"/>
    <n v="0"/>
    <n v="0"/>
    <s v="NA"/>
    <n v="0"/>
    <n v="3"/>
    <n v="0"/>
    <n v="0"/>
    <m/>
    <n v="3"/>
    <m/>
    <m/>
    <m/>
    <m/>
  </r>
  <r>
    <x v="7"/>
    <x v="9"/>
    <s v="SS2.10"/>
    <x v="1"/>
    <d v="2020-11-16T00:00:00"/>
    <x v="118"/>
    <n v="2395"/>
    <m/>
    <m/>
    <s v="NA"/>
    <n v="3"/>
    <n v="0"/>
    <s v="NA"/>
    <n v="0"/>
    <n v="0"/>
    <n v="0"/>
    <n v="0"/>
    <s v="ID corrected from Cyperus gracilis based on flowering specimen in Apr2021"/>
    <n v="3"/>
    <m/>
    <m/>
    <m/>
    <m/>
  </r>
  <r>
    <x v="7"/>
    <x v="9"/>
    <s v="SS2.10"/>
    <x v="1"/>
    <d v="2020-11-16T00:00:00"/>
    <x v="55"/>
    <n v="11903"/>
    <m/>
    <m/>
    <s v="NA"/>
    <n v="0"/>
    <n v="0"/>
    <s v="NA"/>
    <n v="0"/>
    <n v="3"/>
    <n v="0"/>
    <n v="0"/>
    <m/>
    <n v="3"/>
    <m/>
    <m/>
    <m/>
    <m/>
  </r>
  <r>
    <x v="7"/>
    <x v="9"/>
    <s v="SS2.10"/>
    <x v="1"/>
    <d v="2020-11-16T00:00:00"/>
    <x v="91"/>
    <n v="10442"/>
    <m/>
    <m/>
    <s v="NA"/>
    <n v="0"/>
    <n v="0"/>
    <s v="NA"/>
    <n v="0"/>
    <n v="2"/>
    <n v="0"/>
    <n v="0"/>
    <s v="ID confirmed with fruiting specimen Apr2021"/>
    <n v="2"/>
    <m/>
    <m/>
    <m/>
    <m/>
  </r>
  <r>
    <x v="7"/>
    <x v="9"/>
    <s v="SS2.10"/>
    <x v="1"/>
    <d v="2020-11-16T00:00:00"/>
    <x v="115"/>
    <n v="2408"/>
    <m/>
    <m/>
    <s v="NA"/>
    <n v="2"/>
    <n v="0"/>
    <s v="NA"/>
    <n v="2"/>
    <s v="NA"/>
    <s v="NA"/>
    <s v="NA"/>
    <m/>
    <n v="2"/>
    <m/>
    <m/>
    <m/>
    <m/>
  </r>
  <r>
    <x v="7"/>
    <x v="10"/>
    <s v="SS2.11"/>
    <x v="1"/>
    <d v="2020-11-16T00:00:00"/>
    <x v="43"/>
    <n v="2302"/>
    <s v="rhizome"/>
    <s v="non-canopy"/>
    <s v="NA"/>
    <n v="21"/>
    <n v="0"/>
    <s v="NA"/>
    <n v="0"/>
    <n v="0"/>
    <n v="0"/>
    <n v="0"/>
    <m/>
    <n v="21"/>
    <m/>
    <m/>
    <m/>
    <m/>
  </r>
  <r>
    <x v="7"/>
    <x v="10"/>
    <s v="SS2.11"/>
    <x v="1"/>
    <d v="2020-11-16T00:00:00"/>
    <x v="29"/>
    <n v="10605"/>
    <s v="rhizome"/>
    <s v="non-canopy"/>
    <s v="NA"/>
    <n v="3"/>
    <n v="0"/>
    <s v="NA"/>
    <n v="0"/>
    <s v="NA"/>
    <s v="NA"/>
    <s v="NA"/>
    <m/>
    <n v="3"/>
    <m/>
    <m/>
    <m/>
    <m/>
  </r>
  <r>
    <x v="7"/>
    <x v="10"/>
    <s v="SS2.11"/>
    <x v="1"/>
    <d v="2020-11-16T00:00:00"/>
    <x v="17"/>
    <n v="5532"/>
    <s v="rhizome"/>
    <s v="non-canopy"/>
    <s v="NA"/>
    <n v="9"/>
    <n v="0"/>
    <s v="NA"/>
    <n v="0"/>
    <s v="NA"/>
    <s v="NA"/>
    <s v="NA"/>
    <m/>
    <n v="9"/>
    <m/>
    <m/>
    <m/>
    <m/>
  </r>
  <r>
    <x v="7"/>
    <x v="10"/>
    <s v="SS2.11"/>
    <x v="1"/>
    <d v="2020-11-16T00:00:00"/>
    <x v="62"/>
    <n v="2203"/>
    <s v="NA"/>
    <s v="non-canopy"/>
    <s v="NA"/>
    <n v="2"/>
    <n v="0"/>
    <s v="NA"/>
    <n v="0"/>
    <n v="0"/>
    <n v="0"/>
    <n v="0"/>
    <m/>
    <n v="2"/>
    <m/>
    <m/>
    <m/>
    <m/>
  </r>
  <r>
    <x v="7"/>
    <x v="10"/>
    <s v="SS2.11"/>
    <x v="1"/>
    <d v="2020-11-16T00:00:00"/>
    <x v="8"/>
    <n v="7993"/>
    <s v="rhizome"/>
    <s v="non-canopy"/>
    <s v="NA"/>
    <n v="3"/>
    <n v="0"/>
    <s v="NA"/>
    <n v="0"/>
    <n v="0"/>
    <n v="0"/>
    <n v="0"/>
    <m/>
    <n v="3"/>
    <m/>
    <m/>
    <m/>
    <m/>
  </r>
  <r>
    <x v="7"/>
    <x v="10"/>
    <s v="SS2.11"/>
    <x v="1"/>
    <d v="2020-11-16T00:00:00"/>
    <x v="63"/>
    <n v="8748"/>
    <s v="tussock"/>
    <s v="non-canopy"/>
    <s v="NA"/>
    <m/>
    <n v="0"/>
    <s v="NA"/>
    <n v="0"/>
    <n v="1"/>
    <n v="0"/>
    <m/>
    <s v="ID confirmed with fruiting specimen Apr2021"/>
    <n v="1"/>
    <m/>
    <m/>
    <m/>
    <m/>
  </r>
  <r>
    <x v="7"/>
    <x v="10"/>
    <s v="SS2.11"/>
    <x v="1"/>
    <d v="2020-11-16T00:00:00"/>
    <x v="59"/>
    <n v="2322"/>
    <m/>
    <m/>
    <s v="NA"/>
    <n v="2"/>
    <n v="0"/>
    <s v="NA"/>
    <n v="0"/>
    <s v="NA"/>
    <s v="NA"/>
    <s v="NA"/>
    <m/>
    <n v="2"/>
    <m/>
    <m/>
    <m/>
    <m/>
  </r>
  <r>
    <x v="7"/>
    <x v="10"/>
    <s v="SS2.11"/>
    <x v="1"/>
    <d v="2020-11-16T00:00:00"/>
    <x v="26"/>
    <n v="3243"/>
    <m/>
    <m/>
    <s v="NA"/>
    <n v="0"/>
    <n v="0"/>
    <s v="NA"/>
    <n v="0"/>
    <n v="9"/>
    <n v="0"/>
    <n v="0"/>
    <m/>
    <n v="9"/>
    <m/>
    <m/>
    <m/>
    <m/>
  </r>
  <r>
    <x v="7"/>
    <x v="10"/>
    <s v="SS2.11"/>
    <x v="1"/>
    <d v="2020-11-16T00:00:00"/>
    <x v="60"/>
    <n v="5657"/>
    <m/>
    <m/>
    <s v="NA"/>
    <n v="4"/>
    <n v="0"/>
    <s v="NA"/>
    <n v="1"/>
    <n v="0"/>
    <n v="0"/>
    <n v="0"/>
    <m/>
    <n v="4"/>
    <m/>
    <m/>
    <m/>
    <m/>
  </r>
  <r>
    <x v="7"/>
    <x v="10"/>
    <s v="SS2.11"/>
    <x v="1"/>
    <d v="2020-11-16T00:00:00"/>
    <x v="52"/>
    <n v="2451"/>
    <m/>
    <m/>
    <s v="NA"/>
    <n v="0"/>
    <n v="0"/>
    <s v="NA"/>
    <n v="1"/>
    <n v="1"/>
    <n v="0"/>
    <n v="1"/>
    <m/>
    <n v="1"/>
    <m/>
    <m/>
    <m/>
    <m/>
  </r>
  <r>
    <x v="7"/>
    <x v="10"/>
    <s v="SS2.11"/>
    <x v="1"/>
    <d v="2020-11-16T00:00:00"/>
    <x v="55"/>
    <n v="11903"/>
    <m/>
    <m/>
    <s v="NA"/>
    <n v="0"/>
    <n v="0"/>
    <s v="NA"/>
    <n v="0"/>
    <n v="2"/>
    <n v="0"/>
    <n v="0"/>
    <m/>
    <n v="2"/>
    <m/>
    <m/>
    <m/>
    <m/>
  </r>
  <r>
    <x v="7"/>
    <x v="10"/>
    <s v="SS2.11"/>
    <x v="1"/>
    <d v="2020-11-16T00:00:00"/>
    <x v="91"/>
    <n v="10442"/>
    <m/>
    <m/>
    <s v="NA"/>
    <n v="0"/>
    <n v="0"/>
    <s v="NA"/>
    <n v="0"/>
    <n v="1"/>
    <n v="0"/>
    <n v="0"/>
    <s v="ID confirmed with fruiting specimen Apr2021"/>
    <n v="1"/>
    <m/>
    <m/>
    <m/>
    <m/>
  </r>
  <r>
    <x v="7"/>
    <x v="11"/>
    <s v="SS2.12"/>
    <x v="1"/>
    <d v="2020-11-16T00:00:00"/>
    <x v="43"/>
    <n v="2302"/>
    <s v="rhizome"/>
    <s v="non-canopy"/>
    <s v="NA"/>
    <n v="16"/>
    <n v="0"/>
    <s v="NA"/>
    <n v="0"/>
    <n v="0"/>
    <n v="0"/>
    <n v="0"/>
    <m/>
    <n v="16"/>
    <m/>
    <m/>
    <m/>
    <m/>
  </r>
  <r>
    <x v="7"/>
    <x v="11"/>
    <s v="SS2.12"/>
    <x v="1"/>
    <d v="2020-11-16T00:00:00"/>
    <x v="29"/>
    <n v="10605"/>
    <s v="rhizome"/>
    <s v="non-canopy"/>
    <s v="NA"/>
    <n v="10"/>
    <n v="0"/>
    <s v="NA"/>
    <n v="0"/>
    <n v="0"/>
    <n v="0"/>
    <n v="0"/>
    <m/>
    <n v="10"/>
    <m/>
    <m/>
    <m/>
    <m/>
  </r>
  <r>
    <x v="7"/>
    <x v="11"/>
    <s v="SS2.12"/>
    <x v="1"/>
    <d v="2020-11-16T00:00:00"/>
    <x v="62"/>
    <n v="2203"/>
    <s v="NA"/>
    <s v="non-canopy"/>
    <s v="NA"/>
    <n v="3"/>
    <n v="0"/>
    <s v="NA"/>
    <n v="0"/>
    <n v="0"/>
    <n v="0"/>
    <n v="0"/>
    <m/>
    <n v="3"/>
    <m/>
    <m/>
    <m/>
    <m/>
  </r>
  <r>
    <x v="7"/>
    <x v="11"/>
    <s v="SS2.12"/>
    <x v="1"/>
    <d v="2020-11-16T00:00:00"/>
    <x v="17"/>
    <n v="5532"/>
    <s v="rhizome"/>
    <s v="non-canopy"/>
    <s v="NA"/>
    <n v="9"/>
    <n v="0"/>
    <s v="NA"/>
    <n v="0"/>
    <n v="0"/>
    <n v="0"/>
    <n v="0"/>
    <m/>
    <n v="9"/>
    <m/>
    <m/>
    <m/>
    <m/>
  </r>
  <r>
    <x v="7"/>
    <x v="11"/>
    <s v="SS2.12"/>
    <x v="1"/>
    <d v="2020-11-16T00:00:00"/>
    <x v="8"/>
    <n v="7993"/>
    <s v="rhizome"/>
    <s v="non-canopy"/>
    <s v="NA"/>
    <n v="1"/>
    <n v="0"/>
    <s v="NA"/>
    <n v="0"/>
    <s v="NA"/>
    <s v="NA"/>
    <s v="NA"/>
    <m/>
    <n v="1"/>
    <m/>
    <m/>
    <m/>
    <m/>
  </r>
  <r>
    <x v="7"/>
    <x v="11"/>
    <s v="SS2.12"/>
    <x v="1"/>
    <d v="2020-11-16T00:00:00"/>
    <x v="60"/>
    <n v="5657"/>
    <s v="NA"/>
    <s v="non-canopy"/>
    <s v="NA"/>
    <n v="7"/>
    <n v="0"/>
    <s v="NA"/>
    <n v="0"/>
    <n v="0"/>
    <n v="0"/>
    <n v="0"/>
    <m/>
    <n v="7"/>
    <m/>
    <m/>
    <m/>
    <m/>
  </r>
  <r>
    <x v="7"/>
    <x v="11"/>
    <s v="SS2.12"/>
    <x v="1"/>
    <d v="2020-11-16T00:00:00"/>
    <x v="91"/>
    <n v="10442"/>
    <m/>
    <m/>
    <s v="NA"/>
    <n v="0"/>
    <n v="0"/>
    <s v="NA"/>
    <n v="0"/>
    <n v="1"/>
    <n v="0"/>
    <n v="0"/>
    <s v="ID confirmed with fruiting specimen Apr2021"/>
    <n v="1"/>
    <m/>
    <m/>
    <m/>
    <m/>
  </r>
  <r>
    <x v="7"/>
    <x v="11"/>
    <s v="SS2.12"/>
    <x v="1"/>
    <d v="2020-11-16T00:00:00"/>
    <x v="66"/>
    <n v="7914"/>
    <m/>
    <m/>
    <s v="NA"/>
    <n v="0"/>
    <n v="0"/>
    <s v="NA"/>
    <n v="0"/>
    <n v="2"/>
    <n v="0"/>
    <n v="0"/>
    <s v="ID corrected from Senecio glomeratus to Senecio diaschides based on flowering specimen from Apr2021; resprouters corrected to recruits"/>
    <n v="2"/>
    <m/>
    <m/>
    <m/>
    <m/>
  </r>
  <r>
    <x v="7"/>
    <x v="11"/>
    <s v="SS2.12"/>
    <x v="1"/>
    <d v="2020-11-16T00:00:00"/>
    <x v="60"/>
    <n v="5657"/>
    <m/>
    <m/>
    <s v="NA"/>
    <n v="7"/>
    <n v="0"/>
    <s v="NA"/>
    <n v="0"/>
    <n v="0"/>
    <n v="0"/>
    <n v="0"/>
    <m/>
    <n v="7"/>
    <m/>
    <m/>
    <m/>
    <m/>
  </r>
  <r>
    <x v="7"/>
    <x v="11"/>
    <s v="SS2.12"/>
    <x v="1"/>
    <d v="2020-11-16T00:00:00"/>
    <x v="26"/>
    <n v="3243"/>
    <m/>
    <m/>
    <s v="NA"/>
    <n v="0"/>
    <n v="0"/>
    <s v="NA"/>
    <n v="0"/>
    <n v="2"/>
    <n v="0"/>
    <n v="0"/>
    <m/>
    <n v="2"/>
    <m/>
    <m/>
    <m/>
    <m/>
  </r>
  <r>
    <x v="7"/>
    <x v="11"/>
    <s v="SS2.12"/>
    <x v="1"/>
    <d v="2020-11-16T00:00:00"/>
    <x v="119"/>
    <n v="4877"/>
    <m/>
    <m/>
    <s v="NA"/>
    <n v="0"/>
    <n v="0"/>
    <s v="NA"/>
    <n v="0"/>
    <n v="3"/>
    <n v="0"/>
    <n v="0"/>
    <s v="ID corrected from Holcus lanatus to Deyeuxia brachyathera based on fruiting specimens Apr2021"/>
    <n v="3"/>
    <m/>
    <m/>
    <m/>
    <m/>
  </r>
  <r>
    <x v="7"/>
    <x v="11"/>
    <s v="SS2.12"/>
    <x v="1"/>
    <d v="2020-11-16T00:00:00"/>
    <x v="118"/>
    <n v="2395"/>
    <m/>
    <m/>
    <s v="NA"/>
    <n v="3"/>
    <n v="0"/>
    <s v="NA"/>
    <n v="0"/>
    <n v="0"/>
    <n v="0"/>
    <n v="0"/>
    <s v="ID corrected from Cyperus gracilis based on flowering specimen in Apr2021"/>
    <n v="3"/>
    <m/>
    <m/>
    <m/>
    <m/>
  </r>
  <r>
    <x v="7"/>
    <x v="11"/>
    <s v="SS2.12"/>
    <x v="1"/>
    <d v="2020-11-16T00:00:00"/>
    <x v="63"/>
    <n v="8748"/>
    <m/>
    <m/>
    <s v="NA"/>
    <n v="2"/>
    <n v="0"/>
    <s v="NA"/>
    <n v="0"/>
    <n v="0"/>
    <n v="0"/>
    <n v="0"/>
    <s v="ID confirmed with fruiting specimen Apr2021"/>
    <n v="2"/>
    <m/>
    <m/>
    <m/>
    <m/>
  </r>
  <r>
    <x v="7"/>
    <x v="12"/>
    <s v="SS2.13"/>
    <x v="1"/>
    <d v="2020-11-16T00:00:00"/>
    <x v="60"/>
    <n v="5657"/>
    <s v="NA"/>
    <s v="non-canopy"/>
    <s v="NA"/>
    <n v="10"/>
    <n v="0"/>
    <s v="NA"/>
    <n v="6"/>
    <n v="0"/>
    <n v="0"/>
    <n v="0"/>
    <m/>
    <n v="10"/>
    <m/>
    <m/>
    <m/>
    <m/>
  </r>
  <r>
    <x v="7"/>
    <x v="12"/>
    <s v="SS2.13"/>
    <x v="1"/>
    <d v="2020-11-16T00:00:00"/>
    <x v="65"/>
    <n v="3150"/>
    <s v="tuber"/>
    <s v="soil-persistent"/>
    <s v="NA"/>
    <n v="0"/>
    <n v="0"/>
    <s v="NA"/>
    <n v="0"/>
    <n v="1"/>
    <n v="0"/>
    <n v="0"/>
    <s v="ID confirmed with flowering specimen Apr2021"/>
    <n v="1"/>
    <m/>
    <m/>
    <m/>
    <m/>
  </r>
  <r>
    <x v="7"/>
    <x v="12"/>
    <s v="SS2.13"/>
    <x v="1"/>
    <d v="2020-11-16T00:00:00"/>
    <x v="43"/>
    <n v="2302"/>
    <s v="rhizome"/>
    <s v="non-canopy"/>
    <s v="NA"/>
    <n v="24"/>
    <n v="0"/>
    <s v="NA"/>
    <n v="0"/>
    <n v="0"/>
    <n v="0"/>
    <n v="0"/>
    <m/>
    <n v="24"/>
    <m/>
    <m/>
    <m/>
    <m/>
  </r>
  <r>
    <x v="7"/>
    <x v="12"/>
    <s v="SS2.13"/>
    <x v="1"/>
    <d v="2020-11-16T00:00:00"/>
    <x v="17"/>
    <n v="5532"/>
    <s v="rhizome"/>
    <s v="non-canopy"/>
    <s v="NA"/>
    <n v="12"/>
    <n v="0"/>
    <s v="NA"/>
    <n v="0"/>
    <s v="NA"/>
    <s v="NA"/>
    <s v="NA"/>
    <m/>
    <n v="12"/>
    <m/>
    <m/>
    <m/>
    <m/>
  </r>
  <r>
    <x v="7"/>
    <x v="12"/>
    <s v="SS2.13"/>
    <x v="1"/>
    <d v="2020-11-16T00:00:00"/>
    <x v="29"/>
    <n v="10605"/>
    <s v="rhizome"/>
    <s v="non-canopy"/>
    <s v="NA"/>
    <n v="6"/>
    <n v="0"/>
    <s v="NA"/>
    <n v="0"/>
    <s v="NA"/>
    <s v="NA"/>
    <s v="NA"/>
    <m/>
    <n v="6"/>
    <m/>
    <m/>
    <m/>
    <m/>
  </r>
  <r>
    <x v="7"/>
    <x v="12"/>
    <s v="SS2.13"/>
    <x v="1"/>
    <d v="2020-11-16T00:00:00"/>
    <x v="59"/>
    <n v="2322"/>
    <m/>
    <m/>
    <s v="NA"/>
    <n v="6"/>
    <n v="0"/>
    <s v="NA"/>
    <n v="1"/>
    <s v="NA"/>
    <s v="NA"/>
    <s v="NA"/>
    <m/>
    <n v="6"/>
    <m/>
    <m/>
    <m/>
    <m/>
  </r>
  <r>
    <x v="7"/>
    <x v="12"/>
    <s v="SS2.13"/>
    <x v="1"/>
    <d v="2020-11-16T00:00:00"/>
    <x v="91"/>
    <n v="10442"/>
    <m/>
    <m/>
    <s v="NA"/>
    <n v="0"/>
    <n v="0"/>
    <s v="NA"/>
    <n v="0"/>
    <n v="1"/>
    <n v="0"/>
    <n v="0"/>
    <s v="ID confirmed with fruiting specimen Apr2021"/>
    <n v="1"/>
    <m/>
    <m/>
    <m/>
    <m/>
  </r>
  <r>
    <x v="7"/>
    <x v="12"/>
    <s v="SS2.13"/>
    <x v="1"/>
    <d v="2020-11-16T00:00:00"/>
    <x v="119"/>
    <n v="4877"/>
    <m/>
    <m/>
    <s v="NA"/>
    <n v="0"/>
    <n v="0"/>
    <s v="NA"/>
    <n v="0"/>
    <n v="6"/>
    <n v="0"/>
    <n v="0"/>
    <s v="ID corrected from Holcus lanatus to Deyeuxia brachyathera based on fruiting specimens Apr2021"/>
    <n v="6"/>
    <m/>
    <m/>
    <m/>
    <m/>
  </r>
  <r>
    <x v="7"/>
    <x v="12"/>
    <s v="SS2.13"/>
    <x v="1"/>
    <d v="2020-11-16T00:00:00"/>
    <x v="26"/>
    <n v="3243"/>
    <m/>
    <m/>
    <s v="NA"/>
    <n v="0"/>
    <n v="0"/>
    <s v="NA"/>
    <n v="0"/>
    <n v="5"/>
    <n v="0"/>
    <n v="0"/>
    <m/>
    <n v="5"/>
    <m/>
    <m/>
    <m/>
    <m/>
  </r>
  <r>
    <x v="7"/>
    <x v="12"/>
    <s v="SS2.13"/>
    <x v="1"/>
    <d v="2020-11-16T00:00:00"/>
    <x v="62"/>
    <n v="2203"/>
    <m/>
    <m/>
    <s v="NA"/>
    <n v="4"/>
    <n v="0"/>
    <s v="NA"/>
    <n v="0"/>
    <n v="0"/>
    <n v="0"/>
    <n v="0"/>
    <m/>
    <n v="4"/>
    <m/>
    <m/>
    <m/>
    <m/>
  </r>
  <r>
    <x v="7"/>
    <x v="12"/>
    <s v="SS2.13"/>
    <x v="1"/>
    <d v="2020-11-16T00:00:00"/>
    <x v="118"/>
    <n v="2395"/>
    <m/>
    <m/>
    <s v="NA"/>
    <n v="3"/>
    <n v="0"/>
    <s v="NA"/>
    <n v="0"/>
    <n v="0"/>
    <n v="0"/>
    <n v="0"/>
    <s v="ID corrected from Cyperus gracilis based on flowering specimen in Apr2021"/>
    <n v="3"/>
    <m/>
    <m/>
    <m/>
    <m/>
  </r>
  <r>
    <x v="7"/>
    <x v="12"/>
    <s v="SS2.13"/>
    <x v="1"/>
    <d v="2020-11-16T00:00:00"/>
    <x v="55"/>
    <n v="11903"/>
    <m/>
    <m/>
    <s v="NA"/>
    <n v="0"/>
    <n v="0"/>
    <s v="NA"/>
    <n v="0"/>
    <n v="1"/>
    <n v="0"/>
    <n v="0"/>
    <m/>
    <n v="1"/>
    <m/>
    <m/>
    <m/>
    <m/>
  </r>
  <r>
    <x v="7"/>
    <x v="12"/>
    <s v="SS2.13"/>
    <x v="1"/>
    <d v="2020-11-16T00:00:00"/>
    <x v="113"/>
    <n v="9822"/>
    <m/>
    <m/>
    <s v="NA"/>
    <n v="0"/>
    <n v="0"/>
    <s v="NA"/>
    <n v="2"/>
    <n v="2"/>
    <n v="0"/>
    <n v="0"/>
    <m/>
    <n v="2"/>
    <m/>
    <m/>
    <m/>
    <m/>
  </r>
  <r>
    <x v="7"/>
    <x v="12"/>
    <s v="SS2.13"/>
    <x v="1"/>
    <d v="2020-11-16T00:00:00"/>
    <x v="52"/>
    <n v="2451"/>
    <m/>
    <m/>
    <s v="NA"/>
    <n v="0"/>
    <n v="0"/>
    <s v="NA"/>
    <n v="2"/>
    <n v="2"/>
    <n v="0"/>
    <n v="0"/>
    <m/>
    <n v="2"/>
    <m/>
    <m/>
    <m/>
    <m/>
  </r>
  <r>
    <x v="7"/>
    <x v="13"/>
    <s v="SS2.14"/>
    <x v="1"/>
    <d v="2020-11-16T00:00:00"/>
    <x v="60"/>
    <n v="5657"/>
    <s v="NA"/>
    <s v="non-canopy"/>
    <s v="NA"/>
    <n v="18"/>
    <n v="0"/>
    <s v="NA"/>
    <n v="2"/>
    <n v="0"/>
    <n v="0"/>
    <n v="0"/>
    <m/>
    <n v="18"/>
    <m/>
    <m/>
    <m/>
    <m/>
  </r>
  <r>
    <x v="7"/>
    <x v="13"/>
    <s v="SS2.14"/>
    <x v="1"/>
    <d v="2020-11-16T00:00:00"/>
    <x v="43"/>
    <n v="2302"/>
    <s v="rhizome"/>
    <s v="non-canopy"/>
    <s v="NA"/>
    <n v="14"/>
    <n v="0"/>
    <s v="NA"/>
    <n v="0"/>
    <n v="0"/>
    <n v="0"/>
    <n v="0"/>
    <m/>
    <n v="14"/>
    <m/>
    <m/>
    <m/>
    <m/>
  </r>
  <r>
    <x v="7"/>
    <x v="13"/>
    <s v="SS2.14"/>
    <x v="1"/>
    <d v="2020-11-16T00:00:00"/>
    <x v="29"/>
    <n v="10605"/>
    <s v="rhizome"/>
    <s v="non-canopy"/>
    <s v="NA"/>
    <n v="6"/>
    <n v="0"/>
    <s v="NA"/>
    <n v="0"/>
    <s v="NA"/>
    <s v="NA"/>
    <s v="NA"/>
    <m/>
    <n v="6"/>
    <m/>
    <m/>
    <m/>
    <m/>
  </r>
  <r>
    <x v="7"/>
    <x v="13"/>
    <s v="SS2.14"/>
    <x v="1"/>
    <d v="2020-11-16T00:00:00"/>
    <x v="17"/>
    <n v="5532"/>
    <s v="rhizome"/>
    <s v="non-canopy"/>
    <s v="NA"/>
    <n v="1"/>
    <n v="0"/>
    <s v="NA"/>
    <n v="0"/>
    <s v="NA"/>
    <s v="NA"/>
    <s v="NA"/>
    <m/>
    <n v="1"/>
    <m/>
    <m/>
    <m/>
    <m/>
  </r>
  <r>
    <x v="7"/>
    <x v="13"/>
    <s v="SS2.14"/>
    <x v="1"/>
    <d v="2020-11-16T00:00:00"/>
    <x v="26"/>
    <n v="3243"/>
    <m/>
    <m/>
    <s v="NA"/>
    <n v="0"/>
    <n v="0"/>
    <s v="NA"/>
    <n v="0"/>
    <n v="1"/>
    <n v="0"/>
    <n v="0"/>
    <m/>
    <n v="1"/>
    <m/>
    <m/>
    <m/>
    <m/>
  </r>
  <r>
    <x v="7"/>
    <x v="13"/>
    <s v="SS2.14"/>
    <x v="1"/>
    <d v="2020-11-16T00:00:00"/>
    <x v="62"/>
    <n v="2203"/>
    <m/>
    <m/>
    <s v="NA"/>
    <n v="30"/>
    <n v="0"/>
    <s v="NA"/>
    <n v="0"/>
    <n v="0"/>
    <n v="0"/>
    <n v="0"/>
    <m/>
    <n v="30"/>
    <m/>
    <m/>
    <m/>
    <m/>
  </r>
  <r>
    <x v="7"/>
    <x v="13"/>
    <s v="SS2.14"/>
    <x v="1"/>
    <d v="2020-11-16T00:00:00"/>
    <x v="55"/>
    <n v="11903"/>
    <m/>
    <m/>
    <s v="NA"/>
    <n v="0"/>
    <n v="0"/>
    <s v="NA"/>
    <n v="0"/>
    <n v="2"/>
    <n v="0"/>
    <n v="0"/>
    <m/>
    <n v="2"/>
    <m/>
    <m/>
    <m/>
    <m/>
  </r>
  <r>
    <x v="7"/>
    <x v="13"/>
    <s v="SS2.14"/>
    <x v="1"/>
    <d v="2020-11-16T00:00:00"/>
    <x v="66"/>
    <n v="7914"/>
    <m/>
    <m/>
    <s v="NA"/>
    <n v="0"/>
    <n v="0"/>
    <s v="NA"/>
    <n v="0"/>
    <n v="3"/>
    <n v="0"/>
    <n v="0"/>
    <s v="ID corrected from Senecio glomeratus to Senecio diaschides based on flowering specimen from Apr2021; resprouters corrected to recruits"/>
    <n v="3"/>
    <m/>
    <m/>
    <m/>
    <m/>
  </r>
  <r>
    <x v="7"/>
    <x v="13"/>
    <s v="SS2.14"/>
    <x v="1"/>
    <d v="2020-11-16T00:00:00"/>
    <x v="52"/>
    <n v="2451"/>
    <m/>
    <m/>
    <s v="NA"/>
    <n v="0"/>
    <n v="0"/>
    <s v="NA"/>
    <n v="0"/>
    <n v="6"/>
    <n v="0"/>
    <n v="0"/>
    <m/>
    <n v="6"/>
    <m/>
    <m/>
    <m/>
    <m/>
  </r>
  <r>
    <x v="7"/>
    <x v="13"/>
    <s v="SS2.14"/>
    <x v="1"/>
    <d v="2020-11-16T00:00:00"/>
    <x v="65"/>
    <n v="3150"/>
    <m/>
    <m/>
    <s v="NA"/>
    <n v="0"/>
    <n v="0"/>
    <s v="NA"/>
    <n v="0"/>
    <n v="1"/>
    <n v="0"/>
    <n v="0"/>
    <s v="ID confirmed with flowering specimen Apr2021"/>
    <n v="1"/>
    <m/>
    <m/>
    <m/>
    <m/>
  </r>
  <r>
    <x v="7"/>
    <x v="13"/>
    <s v="SS2.14"/>
    <x v="1"/>
    <d v="2020-11-16T00:00:00"/>
    <x v="88"/>
    <n v="7961"/>
    <m/>
    <m/>
    <s v="NA"/>
    <n v="2"/>
    <n v="0"/>
    <s v="NA"/>
    <n v="0"/>
    <n v="0"/>
    <n v="0"/>
    <n v="0"/>
    <m/>
    <n v="2"/>
    <m/>
    <m/>
    <m/>
    <m/>
  </r>
  <r>
    <x v="7"/>
    <x v="13"/>
    <s v="SS2.14"/>
    <x v="1"/>
    <d v="2020-11-16T00:00:00"/>
    <x v="118"/>
    <n v="2395"/>
    <m/>
    <m/>
    <s v="NA"/>
    <n v="10"/>
    <n v="0"/>
    <s v="NA"/>
    <n v="0"/>
    <n v="0"/>
    <n v="0"/>
    <n v="0"/>
    <s v="ID corrected from Cyperus gracilis based on flowering specimen in Apr2021"/>
    <n v="10"/>
    <m/>
    <m/>
    <m/>
    <m/>
  </r>
  <r>
    <x v="7"/>
    <x v="13"/>
    <s v="SS2.14"/>
    <x v="1"/>
    <d v="2020-11-16T00:00:00"/>
    <x v="117"/>
    <n v="6677"/>
    <m/>
    <m/>
    <s v="NA"/>
    <n v="2"/>
    <n v="0"/>
    <s v="NA"/>
    <n v="0"/>
    <s v="NA"/>
    <s v="NA"/>
    <s v="NA"/>
    <s v="ID uncertain, mostly simple leaves, could be M. gracile var. lineare"/>
    <n v="2"/>
    <m/>
    <m/>
    <m/>
    <m/>
  </r>
  <r>
    <x v="7"/>
    <x v="13"/>
    <s v="SS2.14"/>
    <x v="1"/>
    <d v="2020-11-16T00:00:00"/>
    <x v="59"/>
    <n v="2322"/>
    <m/>
    <m/>
    <s v="NA"/>
    <n v="6"/>
    <n v="0"/>
    <s v="NA"/>
    <n v="6"/>
    <s v="NA"/>
    <s v="NA"/>
    <s v="NA"/>
    <m/>
    <n v="6"/>
    <m/>
    <m/>
    <m/>
    <m/>
  </r>
  <r>
    <x v="7"/>
    <x v="13"/>
    <s v="SS2.14"/>
    <x v="1"/>
    <d v="2020-11-16T00:00:00"/>
    <x v="119"/>
    <n v="4877"/>
    <m/>
    <m/>
    <s v="NA"/>
    <n v="0"/>
    <n v="0"/>
    <s v="NA"/>
    <n v="0"/>
    <n v="15"/>
    <n v="0"/>
    <n v="0"/>
    <s v="ID corrected from Holcus lanatus to Deyeuxia brachyathera based on fruiting specimens Apr2021"/>
    <n v="15"/>
    <m/>
    <m/>
    <m/>
    <m/>
  </r>
  <r>
    <x v="7"/>
    <x v="13"/>
    <s v="SS2.14"/>
    <x v="1"/>
    <d v="2020-11-16T00:00:00"/>
    <x v="63"/>
    <n v="8748"/>
    <m/>
    <m/>
    <s v="NA"/>
    <n v="4"/>
    <n v="0"/>
    <s v="NA"/>
    <n v="0"/>
    <n v="0"/>
    <n v="0"/>
    <n v="0"/>
    <s v="ID confirmed with fruiting specimen Apr2021"/>
    <n v="4"/>
    <m/>
    <m/>
    <m/>
    <m/>
  </r>
  <r>
    <x v="7"/>
    <x v="13"/>
    <s v="SS2.14"/>
    <x v="1"/>
    <d v="2020-11-16T00:00:00"/>
    <x v="61"/>
    <n v="4232"/>
    <m/>
    <m/>
    <s v="NA"/>
    <n v="0"/>
    <n v="0"/>
    <s v="NA"/>
    <n v="0"/>
    <n v="1"/>
    <n v="0"/>
    <n v="0"/>
    <m/>
    <n v="1"/>
    <m/>
    <m/>
    <m/>
    <m/>
  </r>
  <r>
    <x v="7"/>
    <x v="14"/>
    <s v="SS2.15"/>
    <x v="1"/>
    <d v="2020-11-16T00:00:00"/>
    <x v="61"/>
    <n v="4232"/>
    <s v="lignotuber"/>
    <s v="canopy"/>
    <s v="NA"/>
    <n v="2"/>
    <n v="0"/>
    <s v="NA"/>
    <n v="0"/>
    <n v="0"/>
    <n v="0"/>
    <n v="0"/>
    <m/>
    <n v="2"/>
    <m/>
    <m/>
    <m/>
    <m/>
  </r>
  <r>
    <x v="7"/>
    <x v="14"/>
    <s v="SS2.15"/>
    <x v="1"/>
    <d v="2020-11-16T00:00:00"/>
    <x v="43"/>
    <n v="2302"/>
    <s v="rhizome"/>
    <s v="non-canopy"/>
    <s v="NA"/>
    <n v="19"/>
    <n v="0"/>
    <s v="NA"/>
    <n v="0"/>
    <n v="0"/>
    <n v="0"/>
    <n v="0"/>
    <m/>
    <n v="19"/>
    <m/>
    <m/>
    <m/>
    <m/>
  </r>
  <r>
    <x v="7"/>
    <x v="14"/>
    <s v="SS2.15"/>
    <x v="1"/>
    <d v="2020-11-16T00:00:00"/>
    <x v="17"/>
    <n v="5532"/>
    <s v="rhizome"/>
    <s v="non-canopy"/>
    <s v="NA"/>
    <n v="8"/>
    <n v="0"/>
    <s v="NA"/>
    <n v="0"/>
    <s v="NA"/>
    <s v="NA"/>
    <s v="NA"/>
    <m/>
    <n v="8"/>
    <m/>
    <m/>
    <m/>
    <m/>
  </r>
  <r>
    <x v="7"/>
    <x v="14"/>
    <s v="SS2.15"/>
    <x v="1"/>
    <d v="2020-11-16T00:00:00"/>
    <x v="29"/>
    <n v="10605"/>
    <s v="rhizome"/>
    <s v="non-canopy"/>
    <s v="NA"/>
    <n v="6"/>
    <n v="0"/>
    <s v="NA"/>
    <n v="0"/>
    <s v="NA"/>
    <s v="NA"/>
    <s v="NA"/>
    <m/>
    <n v="6"/>
    <m/>
    <m/>
    <m/>
    <m/>
  </r>
  <r>
    <x v="7"/>
    <x v="14"/>
    <s v="SS2.15"/>
    <x v="1"/>
    <d v="2020-11-16T00:00:00"/>
    <x v="60"/>
    <n v="5657"/>
    <m/>
    <m/>
    <s v="NA"/>
    <n v="8"/>
    <n v="0"/>
    <s v="NA"/>
    <n v="1"/>
    <n v="0"/>
    <n v="0"/>
    <n v="0"/>
    <m/>
    <n v="8"/>
    <m/>
    <m/>
    <m/>
    <m/>
  </r>
  <r>
    <x v="7"/>
    <x v="14"/>
    <s v="SS2.15"/>
    <x v="1"/>
    <d v="2020-11-16T00:00:00"/>
    <x v="26"/>
    <n v="3243"/>
    <m/>
    <m/>
    <s v="NA"/>
    <n v="0"/>
    <n v="0"/>
    <s v="NA"/>
    <n v="0"/>
    <n v="1"/>
    <n v="0"/>
    <n v="0"/>
    <m/>
    <n v="1"/>
    <m/>
    <m/>
    <m/>
    <m/>
  </r>
  <r>
    <x v="7"/>
    <x v="14"/>
    <s v="SS2.15"/>
    <x v="1"/>
    <d v="2020-11-16T00:00:00"/>
    <x v="62"/>
    <n v="2203"/>
    <m/>
    <m/>
    <s v="NA"/>
    <n v="5"/>
    <n v="0"/>
    <s v="NA"/>
    <n v="0"/>
    <n v="0"/>
    <n v="0"/>
    <n v="0"/>
    <m/>
    <n v="5"/>
    <m/>
    <m/>
    <m/>
    <m/>
  </r>
  <r>
    <x v="7"/>
    <x v="14"/>
    <s v="SS2.15"/>
    <x v="1"/>
    <d v="2020-11-16T00:00:00"/>
    <x v="88"/>
    <n v="7961"/>
    <m/>
    <m/>
    <s v="NA"/>
    <n v="3"/>
    <n v="0"/>
    <s v="NA"/>
    <n v="0"/>
    <n v="0"/>
    <n v="0"/>
    <n v="0"/>
    <m/>
    <n v="3"/>
    <m/>
    <m/>
    <m/>
    <m/>
  </r>
  <r>
    <x v="7"/>
    <x v="14"/>
    <s v="SS2.15"/>
    <x v="1"/>
    <d v="2020-11-16T00:00:00"/>
    <x v="64"/>
    <n v="1660"/>
    <m/>
    <m/>
    <s v="NA"/>
    <n v="0"/>
    <n v="0"/>
    <s v="NA"/>
    <n v="0"/>
    <n v="2"/>
    <n v="0"/>
    <n v="0"/>
    <s v="ID confirmed based on dead specimens; resprouters corrected to recruits"/>
    <n v="2"/>
    <m/>
    <m/>
    <m/>
    <m/>
  </r>
  <r>
    <x v="7"/>
    <x v="14"/>
    <s v="SS2.15"/>
    <x v="1"/>
    <d v="2020-11-16T00:00:00"/>
    <x v="119"/>
    <n v="4877"/>
    <m/>
    <m/>
    <s v="NA"/>
    <n v="0"/>
    <n v="0"/>
    <s v="NA"/>
    <n v="0"/>
    <n v="5"/>
    <n v="0"/>
    <n v="0"/>
    <s v="ID corrected from Holcus lanatus to Deyeuxia brachyathera based on fruiting specimens Apr2021"/>
    <n v="5"/>
    <m/>
    <m/>
    <m/>
    <m/>
  </r>
  <r>
    <x v="7"/>
    <x v="14"/>
    <s v="SS2.15"/>
    <x v="1"/>
    <d v="2020-11-16T00:00:00"/>
    <x v="59"/>
    <n v="2322"/>
    <m/>
    <m/>
    <s v="NA"/>
    <n v="7"/>
    <n v="0"/>
    <s v="NA"/>
    <n v="7"/>
    <s v="NA"/>
    <s v="NA"/>
    <s v="NA"/>
    <m/>
    <n v="7"/>
    <m/>
    <m/>
    <m/>
    <m/>
  </r>
  <r>
    <x v="7"/>
    <x v="14"/>
    <s v="SS2.15"/>
    <x v="1"/>
    <d v="2020-11-16T00:00:00"/>
    <x v="9"/>
    <n v="8875"/>
    <m/>
    <m/>
    <s v="NA"/>
    <n v="0"/>
    <n v="0"/>
    <s v="NA"/>
    <n v="0"/>
    <n v="1"/>
    <n v="0"/>
    <n v="0"/>
    <m/>
    <n v="1"/>
    <m/>
    <m/>
    <m/>
    <m/>
  </r>
  <r>
    <x v="7"/>
    <x v="14"/>
    <s v="SS2.15"/>
    <x v="1"/>
    <d v="2020-11-16T00:00:00"/>
    <x v="63"/>
    <n v="8748"/>
    <m/>
    <m/>
    <s v="NA"/>
    <n v="3"/>
    <n v="0"/>
    <s v="NA"/>
    <n v="0"/>
    <n v="0"/>
    <n v="0"/>
    <n v="0"/>
    <s v="ID confirmed with fruiting specimen Apr2021"/>
    <n v="3"/>
    <m/>
    <m/>
    <m/>
    <m/>
  </r>
  <r>
    <x v="7"/>
    <x v="14"/>
    <s v="SS2.15"/>
    <x v="1"/>
    <d v="2020-11-16T00:00:00"/>
    <x v="52"/>
    <n v="2451"/>
    <m/>
    <m/>
    <s v="NA"/>
    <n v="0"/>
    <n v="0"/>
    <s v="NA"/>
    <n v="0"/>
    <n v="4"/>
    <n v="0"/>
    <n v="0"/>
    <m/>
    <n v="4"/>
    <m/>
    <m/>
    <m/>
    <m/>
  </r>
  <r>
    <x v="7"/>
    <x v="15"/>
    <s v="SS2.16"/>
    <x v="1"/>
    <d v="2020-11-16T00:00:00"/>
    <x v="58"/>
    <n v="4000"/>
    <s v="lignotuber"/>
    <s v="soil-persistent"/>
    <s v="NA"/>
    <n v="1"/>
    <n v="0"/>
    <s v="NA"/>
    <n v="0"/>
    <n v="0"/>
    <n v="0"/>
    <n v="0"/>
    <m/>
    <n v="1"/>
    <m/>
    <m/>
    <m/>
    <m/>
  </r>
  <r>
    <x v="7"/>
    <x v="15"/>
    <s v="SS2.16"/>
    <x v="1"/>
    <d v="2020-11-16T00:00:00"/>
    <x v="61"/>
    <n v="4232"/>
    <s v="lignotuber"/>
    <s v="canopy"/>
    <s v="NA"/>
    <n v="1"/>
    <n v="0"/>
    <s v="NA"/>
    <n v="0"/>
    <n v="3"/>
    <n v="0"/>
    <n v="0"/>
    <m/>
    <n v="4"/>
    <m/>
    <m/>
    <m/>
    <m/>
  </r>
  <r>
    <x v="7"/>
    <x v="15"/>
    <s v="SS2.16"/>
    <x v="1"/>
    <d v="2020-11-16T00:00:00"/>
    <x v="43"/>
    <n v="2302"/>
    <s v="rhizome"/>
    <s v="non-canopy"/>
    <s v="NA"/>
    <n v="17"/>
    <n v="0"/>
    <s v="NA"/>
    <n v="0"/>
    <m/>
    <m/>
    <m/>
    <m/>
    <n v="17"/>
    <m/>
    <m/>
    <m/>
    <m/>
  </r>
  <r>
    <x v="7"/>
    <x v="15"/>
    <s v="SS2.16"/>
    <x v="1"/>
    <d v="2020-11-16T00:00:00"/>
    <x v="29"/>
    <n v="10605"/>
    <s v="rhizome"/>
    <s v="non-canopy"/>
    <s v="NA"/>
    <n v="3"/>
    <n v="0"/>
    <s v="NA"/>
    <n v="0"/>
    <s v="NA"/>
    <s v="NA"/>
    <s v="NA"/>
    <m/>
    <n v="3"/>
    <m/>
    <m/>
    <m/>
    <m/>
  </r>
  <r>
    <x v="7"/>
    <x v="15"/>
    <s v="SS2.16"/>
    <x v="1"/>
    <d v="2020-11-16T00:00:00"/>
    <x v="17"/>
    <n v="5532"/>
    <s v="rhizome"/>
    <s v="non-canopy"/>
    <s v="NA"/>
    <n v="8"/>
    <n v="0"/>
    <s v="NA"/>
    <n v="0"/>
    <s v="NA"/>
    <s v="NA"/>
    <s v="NA"/>
    <m/>
    <n v="8"/>
    <m/>
    <m/>
    <m/>
    <m/>
  </r>
  <r>
    <x v="7"/>
    <x v="15"/>
    <s v="SS2.16"/>
    <x v="1"/>
    <d v="2020-11-16T00:00:00"/>
    <x v="55"/>
    <n v="11903"/>
    <m/>
    <m/>
    <s v="NA"/>
    <n v="0"/>
    <n v="0"/>
    <s v="NA"/>
    <n v="0"/>
    <n v="4"/>
    <n v="0"/>
    <n v="0"/>
    <m/>
    <n v="4"/>
    <m/>
    <m/>
    <m/>
    <m/>
  </r>
  <r>
    <x v="7"/>
    <x v="15"/>
    <s v="SS2.16"/>
    <x v="1"/>
    <d v="2020-11-16T00:00:00"/>
    <x v="52"/>
    <n v="2451"/>
    <m/>
    <m/>
    <s v="NA"/>
    <n v="0"/>
    <n v="0"/>
    <s v="NA"/>
    <n v="0"/>
    <n v="3"/>
    <n v="0"/>
    <n v="0"/>
    <m/>
    <n v="3"/>
    <m/>
    <m/>
    <m/>
    <m/>
  </r>
  <r>
    <x v="7"/>
    <x v="15"/>
    <s v="SS2.16"/>
    <x v="1"/>
    <d v="2020-11-16T00:00:00"/>
    <x v="59"/>
    <n v="2322"/>
    <m/>
    <m/>
    <s v="NA"/>
    <n v="1"/>
    <n v="0"/>
    <s v="NA"/>
    <n v="0"/>
    <s v="NA"/>
    <s v="NA"/>
    <s v="NA"/>
    <m/>
    <n v="1"/>
    <m/>
    <m/>
    <m/>
    <m/>
  </r>
  <r>
    <x v="7"/>
    <x v="15"/>
    <s v="SS2.16"/>
    <x v="1"/>
    <d v="2020-11-16T00:00:00"/>
    <x v="119"/>
    <n v="4877"/>
    <m/>
    <m/>
    <s v="NA"/>
    <n v="0"/>
    <n v="0"/>
    <s v="NA"/>
    <n v="0"/>
    <n v="2"/>
    <n v="0"/>
    <n v="0"/>
    <s v="ID corrected from Holcus lanatus to Deyeuxia brachyathera based on fruiting specimens Apr2021"/>
    <n v="2"/>
    <m/>
    <m/>
    <m/>
    <m/>
  </r>
  <r>
    <x v="7"/>
    <x v="15"/>
    <s v="SS2.16"/>
    <x v="1"/>
    <d v="2020-11-16T00:00:00"/>
    <x v="64"/>
    <n v="1660"/>
    <m/>
    <m/>
    <s v="NA"/>
    <n v="0"/>
    <n v="0"/>
    <s v="NA"/>
    <n v="0"/>
    <n v="1"/>
    <n v="0"/>
    <n v="0"/>
    <s v="ID confirmed based on dead specimens; resprouters corrected to recruits"/>
    <n v="1"/>
    <m/>
    <m/>
    <m/>
    <m/>
  </r>
  <r>
    <x v="7"/>
    <x v="15"/>
    <s v="SS2.16"/>
    <x v="1"/>
    <d v="2020-11-16T00:00:00"/>
    <x v="113"/>
    <n v="9822"/>
    <m/>
    <m/>
    <s v="NA"/>
    <n v="0"/>
    <n v="0"/>
    <s v="NA"/>
    <n v="0"/>
    <n v="4"/>
    <n v="0"/>
    <n v="0"/>
    <m/>
    <n v="4"/>
    <m/>
    <m/>
    <m/>
    <m/>
  </r>
  <r>
    <x v="7"/>
    <x v="16"/>
    <s v="SS2.17"/>
    <x v="1"/>
    <d v="2020-11-16T00:00:00"/>
    <x v="61"/>
    <n v="4232"/>
    <s v="lignotuber"/>
    <s v="canopy"/>
    <s v="NA"/>
    <n v="1"/>
    <n v="0"/>
    <s v="NA"/>
    <n v="0"/>
    <n v="1"/>
    <n v="0"/>
    <n v="0"/>
    <m/>
    <n v="2"/>
    <m/>
    <m/>
    <m/>
    <m/>
  </r>
  <r>
    <x v="7"/>
    <x v="16"/>
    <s v="SS2.17"/>
    <x v="1"/>
    <d v="2020-11-16T00:00:00"/>
    <x v="43"/>
    <n v="2302"/>
    <s v="rhizome"/>
    <s v="non-canopy"/>
    <s v="NA"/>
    <n v="16"/>
    <n v="0"/>
    <s v="NA"/>
    <n v="0"/>
    <n v="0"/>
    <n v="0"/>
    <n v="0"/>
    <m/>
    <n v="16"/>
    <m/>
    <m/>
    <m/>
    <m/>
  </r>
  <r>
    <x v="7"/>
    <x v="16"/>
    <s v="SS2.17"/>
    <x v="1"/>
    <d v="2020-11-16T00:00:00"/>
    <x v="17"/>
    <n v="5532"/>
    <s v="rhizome"/>
    <s v="non-canopy"/>
    <s v="NA"/>
    <n v="6"/>
    <n v="0"/>
    <s v="NA"/>
    <n v="0"/>
    <s v="NA"/>
    <s v="NA"/>
    <s v="NA"/>
    <m/>
    <n v="6"/>
    <m/>
    <m/>
    <m/>
    <m/>
  </r>
  <r>
    <x v="7"/>
    <x v="16"/>
    <s v="SS2.17"/>
    <x v="1"/>
    <d v="2020-11-16T00:00:00"/>
    <x v="29"/>
    <n v="10605"/>
    <s v="rhizome"/>
    <s v="non-canopy"/>
    <s v="NA"/>
    <n v="5"/>
    <n v="0"/>
    <s v="NA"/>
    <n v="0"/>
    <s v="NA"/>
    <s v="NA"/>
    <s v="NA"/>
    <m/>
    <n v="5"/>
    <m/>
    <m/>
    <m/>
    <m/>
  </r>
  <r>
    <x v="7"/>
    <x v="16"/>
    <s v="SS2.17"/>
    <x v="1"/>
    <d v="2020-11-16T00:00:00"/>
    <x v="113"/>
    <n v="9822"/>
    <m/>
    <m/>
    <s v="NA"/>
    <n v="0"/>
    <n v="0"/>
    <s v="NA"/>
    <n v="0"/>
    <n v="14"/>
    <n v="0"/>
    <n v="0"/>
    <m/>
    <n v="14"/>
    <m/>
    <m/>
    <m/>
    <m/>
  </r>
  <r>
    <x v="7"/>
    <x v="16"/>
    <s v="SS2.17"/>
    <x v="1"/>
    <d v="2020-11-16T00:00:00"/>
    <x v="52"/>
    <n v="2451"/>
    <m/>
    <m/>
    <s v="NA"/>
    <n v="0"/>
    <n v="0"/>
    <s v="NA"/>
    <n v="0"/>
    <n v="3"/>
    <n v="0"/>
    <n v="0"/>
    <m/>
    <n v="3"/>
    <m/>
    <m/>
    <m/>
    <m/>
  </r>
  <r>
    <x v="7"/>
    <x v="16"/>
    <s v="SS2.17"/>
    <x v="1"/>
    <d v="2020-11-16T00:00:00"/>
    <x v="64"/>
    <n v="1660"/>
    <m/>
    <m/>
    <s v="NA"/>
    <n v="0"/>
    <n v="0"/>
    <s v="NA"/>
    <n v="0"/>
    <n v="3"/>
    <n v="0"/>
    <n v="0"/>
    <s v="ID confirmed based on dead specimens; resprouters corrected to recruits"/>
    <n v="3"/>
    <m/>
    <m/>
    <m/>
    <m/>
  </r>
  <r>
    <x v="7"/>
    <x v="16"/>
    <s v="SS2.17"/>
    <x v="1"/>
    <d v="2020-11-16T00:00:00"/>
    <x v="26"/>
    <n v="3243"/>
    <m/>
    <m/>
    <s v="NA"/>
    <n v="0"/>
    <n v="0"/>
    <s v="NA"/>
    <n v="0"/>
    <n v="9"/>
    <n v="0"/>
    <n v="0"/>
    <m/>
    <n v="9"/>
    <m/>
    <m/>
    <m/>
    <m/>
  </r>
  <r>
    <x v="7"/>
    <x v="16"/>
    <s v="SS2.17"/>
    <x v="1"/>
    <d v="2020-11-16T00:00:00"/>
    <x v="62"/>
    <n v="2203"/>
    <m/>
    <m/>
    <s v="NA"/>
    <n v="1"/>
    <n v="0"/>
    <s v="NA"/>
    <n v="0"/>
    <n v="0"/>
    <n v="0"/>
    <n v="0"/>
    <m/>
    <n v="1"/>
    <m/>
    <m/>
    <m/>
    <m/>
  </r>
  <r>
    <x v="7"/>
    <x v="16"/>
    <s v="SS2.17"/>
    <x v="1"/>
    <d v="2020-11-16T00:00:00"/>
    <x v="119"/>
    <n v="4877"/>
    <m/>
    <m/>
    <s v="NA"/>
    <n v="0"/>
    <n v="0"/>
    <s v="NA"/>
    <n v="0"/>
    <n v="2"/>
    <n v="0"/>
    <n v="0"/>
    <s v="ID corrected from Holcus lanatus to Deyeuxia brachyathera based on fruiting specimens Apr2021"/>
    <n v="2"/>
    <m/>
    <m/>
    <m/>
    <m/>
  </r>
  <r>
    <x v="7"/>
    <x v="16"/>
    <s v="SS2.17"/>
    <x v="1"/>
    <d v="2020-11-16T00:00:00"/>
    <x v="79"/>
    <n v="11190"/>
    <m/>
    <m/>
    <s v="NA"/>
    <n v="0"/>
    <n v="0"/>
    <s v="NA"/>
    <n v="0"/>
    <n v="1"/>
    <n v="0"/>
    <n v="0"/>
    <m/>
    <n v="1"/>
    <m/>
    <m/>
    <m/>
    <m/>
  </r>
  <r>
    <x v="7"/>
    <x v="16"/>
    <s v="SS2.17"/>
    <x v="1"/>
    <d v="2020-11-16T00:00:00"/>
    <x v="59"/>
    <n v="2322"/>
    <m/>
    <m/>
    <s v="NA"/>
    <n v="4"/>
    <n v="0"/>
    <s v="NA"/>
    <n v="1"/>
    <s v="NA"/>
    <s v="NA"/>
    <s v="NA"/>
    <m/>
    <n v="4"/>
    <m/>
    <m/>
    <m/>
    <m/>
  </r>
  <r>
    <x v="7"/>
    <x v="17"/>
    <s v="SS2.18"/>
    <x v="1"/>
    <d v="2020-11-16T00:00:00"/>
    <x v="61"/>
    <n v="4232"/>
    <s v="lignotuber"/>
    <s v="canopy"/>
    <s v="NA"/>
    <n v="1"/>
    <n v="0"/>
    <s v="NA"/>
    <n v="0"/>
    <n v="0"/>
    <n v="0"/>
    <n v="0"/>
    <m/>
    <n v="1"/>
    <m/>
    <m/>
    <m/>
    <m/>
  </r>
  <r>
    <x v="7"/>
    <x v="17"/>
    <s v="SS2.18"/>
    <x v="1"/>
    <d v="2020-11-16T00:00:00"/>
    <x v="43"/>
    <n v="2302"/>
    <s v="rhizome"/>
    <s v="non-canopy"/>
    <s v="NA"/>
    <n v="13"/>
    <n v="0"/>
    <s v="NA"/>
    <n v="0"/>
    <n v="0"/>
    <n v="0"/>
    <n v="0"/>
    <m/>
    <n v="13"/>
    <m/>
    <m/>
    <m/>
    <m/>
  </r>
  <r>
    <x v="7"/>
    <x v="17"/>
    <s v="SS2.18"/>
    <x v="1"/>
    <d v="2020-11-16T00:00:00"/>
    <x v="29"/>
    <n v="10605"/>
    <s v="rhizome"/>
    <s v="non-canopy"/>
    <s v="NA"/>
    <n v="5"/>
    <n v="0"/>
    <s v="NA"/>
    <n v="0"/>
    <s v="NA"/>
    <s v="NA"/>
    <s v="NA"/>
    <m/>
    <n v="5"/>
    <m/>
    <m/>
    <m/>
    <m/>
  </r>
  <r>
    <x v="7"/>
    <x v="17"/>
    <s v="SS2.18"/>
    <x v="1"/>
    <d v="2020-11-16T00:00:00"/>
    <x v="17"/>
    <n v="5532"/>
    <s v="rhizome"/>
    <s v="non-canopy"/>
    <s v="NA"/>
    <n v="9"/>
    <n v="0"/>
    <s v="NA"/>
    <n v="0"/>
    <s v="NA"/>
    <s v="NA"/>
    <s v="NA"/>
    <m/>
    <n v="9"/>
    <m/>
    <m/>
    <m/>
    <m/>
  </r>
  <r>
    <x v="7"/>
    <x v="17"/>
    <s v="SS2.18"/>
    <x v="1"/>
    <d v="2020-11-16T00:00:00"/>
    <x v="66"/>
    <n v="7914"/>
    <s v="none"/>
    <s v="soil-persistent"/>
    <s v="NA"/>
    <n v="0"/>
    <n v="0"/>
    <s v="NA"/>
    <n v="0"/>
    <n v="7"/>
    <n v="0"/>
    <n v="0"/>
    <s v="ID corrected from Senecio glomeratus to Senecio diaschides based on flowering specimen from Apr2021; resprouters corrected to recruits"/>
    <n v="7"/>
    <m/>
    <m/>
    <m/>
    <m/>
  </r>
  <r>
    <x v="7"/>
    <x v="17"/>
    <s v="SS2.18"/>
    <x v="1"/>
    <d v="2020-11-16T00:00:00"/>
    <x v="26"/>
    <n v="3243"/>
    <m/>
    <m/>
    <s v="NA"/>
    <n v="0"/>
    <n v="0"/>
    <s v="NA"/>
    <n v="0"/>
    <n v="4"/>
    <n v="0"/>
    <n v="0"/>
    <m/>
    <n v="4"/>
    <m/>
    <m/>
    <m/>
    <m/>
  </r>
  <r>
    <x v="7"/>
    <x v="17"/>
    <s v="SS2.18"/>
    <x v="1"/>
    <d v="2020-11-16T00:00:00"/>
    <x v="62"/>
    <n v="2203"/>
    <m/>
    <m/>
    <s v="NA"/>
    <n v="1"/>
    <n v="0"/>
    <s v="NA"/>
    <n v="0"/>
    <n v="0"/>
    <n v="0"/>
    <n v="0"/>
    <m/>
    <n v="1"/>
    <m/>
    <m/>
    <m/>
    <m/>
  </r>
  <r>
    <x v="7"/>
    <x v="17"/>
    <s v="SS2.18"/>
    <x v="1"/>
    <d v="2020-11-16T00:00:00"/>
    <x v="119"/>
    <n v="4877"/>
    <m/>
    <m/>
    <s v="NA"/>
    <n v="0"/>
    <n v="0"/>
    <s v="NA"/>
    <n v="0"/>
    <n v="1"/>
    <n v="0"/>
    <n v="0"/>
    <s v="ID corrected from Holcus lanatus to Deyeuxia brachyathera based on fruiting specimens Apr2021"/>
    <n v="1"/>
    <m/>
    <m/>
    <m/>
    <m/>
  </r>
  <r>
    <x v="7"/>
    <x v="17"/>
    <s v="SS2.18"/>
    <x v="1"/>
    <d v="2020-11-16T00:00:00"/>
    <x v="93"/>
    <n v="6404"/>
    <m/>
    <m/>
    <s v="NA"/>
    <n v="0"/>
    <n v="0"/>
    <s v="NA"/>
    <n v="0"/>
    <n v="1"/>
    <n v="0"/>
    <n v="0"/>
    <m/>
    <n v="1"/>
    <m/>
    <m/>
    <m/>
    <m/>
  </r>
  <r>
    <x v="7"/>
    <x v="17"/>
    <s v="SS2.18"/>
    <x v="1"/>
    <d v="2020-11-16T00:00:00"/>
    <x v="55"/>
    <n v="11903"/>
    <m/>
    <m/>
    <s v="NA"/>
    <n v="0"/>
    <n v="0"/>
    <s v="NA"/>
    <n v="0"/>
    <n v="2"/>
    <n v="0"/>
    <n v="0"/>
    <m/>
    <n v="2"/>
    <m/>
    <m/>
    <m/>
    <m/>
  </r>
  <r>
    <x v="7"/>
    <x v="17"/>
    <s v="SS2.18"/>
    <x v="1"/>
    <d v="2020-11-16T00:00:00"/>
    <x v="59"/>
    <n v="2322"/>
    <m/>
    <m/>
    <s v="NA"/>
    <n v="3"/>
    <n v="0"/>
    <s v="NA"/>
    <n v="0"/>
    <s v="NA"/>
    <s v="NA"/>
    <s v="NA"/>
    <m/>
    <n v="3"/>
    <m/>
    <m/>
    <m/>
    <m/>
  </r>
  <r>
    <x v="7"/>
    <x v="18"/>
    <s v="SS2.19"/>
    <x v="1"/>
    <d v="2020-11-16T00:00:00"/>
    <x v="61"/>
    <n v="4232"/>
    <s v="lignotuber"/>
    <s v="canopy"/>
    <s v="NA"/>
    <n v="1"/>
    <n v="0"/>
    <s v="NA"/>
    <n v="0"/>
    <n v="0"/>
    <n v="0"/>
    <n v="0"/>
    <m/>
    <n v="1"/>
    <m/>
    <m/>
    <m/>
    <m/>
  </r>
  <r>
    <x v="7"/>
    <x v="18"/>
    <s v="SS2.19"/>
    <x v="1"/>
    <d v="2020-11-16T00:00:00"/>
    <x v="43"/>
    <n v="2302"/>
    <s v="rhizome"/>
    <s v="non-canopy"/>
    <s v="NA"/>
    <n v="8"/>
    <n v="0"/>
    <s v="NA"/>
    <n v="0"/>
    <n v="0"/>
    <n v="0"/>
    <n v="0"/>
    <m/>
    <n v="8"/>
    <m/>
    <m/>
    <m/>
    <m/>
  </r>
  <r>
    <x v="7"/>
    <x v="18"/>
    <s v="SS2.19"/>
    <x v="1"/>
    <d v="2020-11-16T00:00:00"/>
    <x v="29"/>
    <n v="10605"/>
    <s v="rhizome"/>
    <s v="non-canopy"/>
    <s v="NA"/>
    <n v="4"/>
    <n v="0"/>
    <s v="NA"/>
    <n v="0"/>
    <s v="NA"/>
    <s v="NA"/>
    <s v="NA"/>
    <m/>
    <n v="4"/>
    <m/>
    <m/>
    <m/>
    <m/>
  </r>
  <r>
    <x v="7"/>
    <x v="18"/>
    <s v="SS2.19"/>
    <x v="1"/>
    <d v="2020-11-16T00:00:00"/>
    <x v="17"/>
    <n v="5532"/>
    <s v="rhizome"/>
    <s v="non-canopy"/>
    <s v="NA"/>
    <n v="7"/>
    <n v="0"/>
    <s v="NA"/>
    <n v="0"/>
    <s v="NA"/>
    <s v="NA"/>
    <s v="NA"/>
    <m/>
    <n v="7"/>
    <m/>
    <m/>
    <m/>
    <m/>
  </r>
  <r>
    <x v="7"/>
    <x v="18"/>
    <s v="SS2.19"/>
    <x v="1"/>
    <d v="2020-11-16T00:00:00"/>
    <x v="59"/>
    <n v="2322"/>
    <m/>
    <m/>
    <s v="NA"/>
    <n v="7"/>
    <n v="0"/>
    <s v="NA"/>
    <n v="0"/>
    <s v="NA"/>
    <s v="NA"/>
    <s v="NA"/>
    <m/>
    <n v="7"/>
    <m/>
    <m/>
    <m/>
    <m/>
  </r>
  <r>
    <x v="7"/>
    <x v="18"/>
    <s v="SS2.19"/>
    <x v="1"/>
    <d v="2020-11-16T00:00:00"/>
    <x v="79"/>
    <n v="11190"/>
    <m/>
    <m/>
    <s v="NA"/>
    <n v="0"/>
    <n v="0"/>
    <s v="NA"/>
    <n v="0"/>
    <n v="8"/>
    <n v="0"/>
    <n v="0"/>
    <m/>
    <n v="8"/>
    <m/>
    <m/>
    <m/>
    <m/>
  </r>
  <r>
    <x v="7"/>
    <x v="18"/>
    <s v="SS2.19"/>
    <x v="1"/>
    <d v="2020-11-16T00:00:00"/>
    <x v="26"/>
    <n v="3243"/>
    <m/>
    <m/>
    <s v="NA"/>
    <n v="0"/>
    <n v="0"/>
    <s v="NA"/>
    <n v="0"/>
    <n v="4"/>
    <n v="0"/>
    <n v="0"/>
    <m/>
    <n v="4"/>
    <m/>
    <m/>
    <m/>
    <m/>
  </r>
  <r>
    <x v="7"/>
    <x v="18"/>
    <s v="SS2.19"/>
    <x v="1"/>
    <d v="2020-11-16T00:00:00"/>
    <x v="60"/>
    <n v="5657"/>
    <m/>
    <m/>
    <s v="NA"/>
    <n v="1"/>
    <n v="0"/>
    <s v="NA"/>
    <n v="0"/>
    <n v="0"/>
    <n v="0"/>
    <n v="0"/>
    <m/>
    <n v="1"/>
    <m/>
    <m/>
    <m/>
    <m/>
  </r>
  <r>
    <x v="7"/>
    <x v="18"/>
    <s v="SS2.19"/>
    <x v="1"/>
    <d v="2020-11-16T00:00:00"/>
    <x v="66"/>
    <n v="7914"/>
    <m/>
    <m/>
    <s v="NA"/>
    <n v="0"/>
    <n v="0"/>
    <s v="NA"/>
    <n v="0"/>
    <n v="1"/>
    <n v="0"/>
    <n v="0"/>
    <s v="ID corrected from Senecio glomeratus to Senecio diaschides based on flowering specimen from Apr2021; resprouters corrected to recruits"/>
    <n v="1"/>
    <m/>
    <m/>
    <m/>
    <m/>
  </r>
  <r>
    <x v="7"/>
    <x v="18"/>
    <s v="SS2.19"/>
    <x v="1"/>
    <d v="2020-11-16T00:00:00"/>
    <x v="60"/>
    <n v="5657"/>
    <m/>
    <m/>
    <s v="NA"/>
    <n v="4"/>
    <n v="0"/>
    <s v="NA"/>
    <n v="0"/>
    <n v="0"/>
    <n v="0"/>
    <n v="0"/>
    <s v="mis ID as Galium prop"/>
    <n v="4"/>
    <m/>
    <m/>
    <m/>
    <m/>
  </r>
  <r>
    <x v="7"/>
    <x v="19"/>
    <s v="SS2.20"/>
    <x v="1"/>
    <d v="2020-11-16T00:00:00"/>
    <x v="43"/>
    <n v="2302"/>
    <s v="rhizome"/>
    <s v="non-canopy"/>
    <s v="NA"/>
    <n v="7"/>
    <n v="0"/>
    <s v="NA"/>
    <n v="0"/>
    <n v="0"/>
    <n v="0"/>
    <n v="0"/>
    <m/>
    <n v="7"/>
    <m/>
    <m/>
    <m/>
    <m/>
  </r>
  <r>
    <x v="7"/>
    <x v="19"/>
    <s v="SS2.20"/>
    <x v="1"/>
    <d v="2020-11-16T00:00:00"/>
    <x v="17"/>
    <n v="5532"/>
    <s v="rhizome"/>
    <s v="non-canopy"/>
    <s v="NA"/>
    <n v="5"/>
    <n v="0"/>
    <s v="NA"/>
    <n v="0"/>
    <s v="NA"/>
    <s v="NA"/>
    <s v="NA"/>
    <m/>
    <n v="5"/>
    <m/>
    <m/>
    <m/>
    <m/>
  </r>
  <r>
    <x v="7"/>
    <x v="19"/>
    <s v="SS2.20"/>
    <x v="1"/>
    <d v="2020-11-16T00:00:00"/>
    <x v="66"/>
    <n v="7914"/>
    <s v="none"/>
    <s v="soil-persistent"/>
    <s v="NA"/>
    <n v="0"/>
    <n v="0"/>
    <s v="NA"/>
    <n v="0"/>
    <n v="1"/>
    <n v="0"/>
    <n v="0"/>
    <s v="ID corrected from Senecio glomeratus to Senecio diaschides based on flowering specimen from Apr2021; resprouters corrected to recruits"/>
    <n v="1"/>
    <m/>
    <m/>
    <m/>
    <m/>
  </r>
  <r>
    <x v="7"/>
    <x v="19"/>
    <s v="SS2.20"/>
    <x v="1"/>
    <d v="2020-11-16T00:00:00"/>
    <x v="60"/>
    <n v="5657"/>
    <s v="NA"/>
    <s v="non-canopy"/>
    <s v="NA"/>
    <n v="4"/>
    <n v="0"/>
    <s v="NA"/>
    <n v="1"/>
    <n v="0"/>
    <n v="0"/>
    <n v="0"/>
    <m/>
    <n v="4"/>
    <m/>
    <m/>
    <m/>
    <m/>
  </r>
  <r>
    <x v="7"/>
    <x v="19"/>
    <s v="SS2.20"/>
    <x v="1"/>
    <d v="2020-11-16T00:00:00"/>
    <x v="29"/>
    <n v="10605"/>
    <s v="rhizome"/>
    <s v="non-canopy"/>
    <s v="NA"/>
    <n v="3"/>
    <n v="0"/>
    <s v="NA"/>
    <n v="0"/>
    <s v="NA"/>
    <s v="NA"/>
    <s v="NA"/>
    <m/>
    <n v="3"/>
    <m/>
    <m/>
    <m/>
    <m/>
  </r>
  <r>
    <x v="7"/>
    <x v="19"/>
    <s v="SS2.20"/>
    <x v="1"/>
    <d v="2020-11-16T00:00:00"/>
    <x v="61"/>
    <n v="4232"/>
    <s v="lignotuber"/>
    <s v="canopy"/>
    <s v="NA"/>
    <n v="1"/>
    <n v="0"/>
    <n v="1"/>
    <n v="0"/>
    <n v="0"/>
    <n v="0"/>
    <n v="0"/>
    <m/>
    <n v="1"/>
    <m/>
    <m/>
    <m/>
    <m/>
  </r>
  <r>
    <x v="7"/>
    <x v="19"/>
    <s v="SS2.20"/>
    <x v="1"/>
    <d v="2020-11-16T00:00:00"/>
    <x v="59"/>
    <n v="2322"/>
    <m/>
    <m/>
    <s v="NA"/>
    <n v="15"/>
    <n v="0"/>
    <s v="NA"/>
    <n v="4"/>
    <s v="NA"/>
    <s v="NA"/>
    <s v="NA"/>
    <m/>
    <n v="15"/>
    <m/>
    <m/>
    <m/>
    <m/>
  </r>
  <r>
    <x v="7"/>
    <x v="19"/>
    <s v="SS2.20"/>
    <x v="1"/>
    <d v="2020-11-16T00:00:00"/>
    <x v="79"/>
    <n v="11190"/>
    <m/>
    <m/>
    <s v="NA"/>
    <n v="0"/>
    <n v="0"/>
    <s v="NA"/>
    <n v="0"/>
    <n v="8"/>
    <n v="0"/>
    <n v="0"/>
    <m/>
    <n v="8"/>
    <m/>
    <m/>
    <m/>
    <m/>
  </r>
  <r>
    <x v="7"/>
    <x v="19"/>
    <s v="SS2.20"/>
    <x v="1"/>
    <d v="2020-11-16T00:00:00"/>
    <x v="26"/>
    <n v="3243"/>
    <m/>
    <m/>
    <s v="NA"/>
    <n v="0"/>
    <n v="0"/>
    <s v="NA"/>
    <n v="0"/>
    <n v="3"/>
    <n v="0"/>
    <n v="0"/>
    <m/>
    <n v="3"/>
    <m/>
    <m/>
    <m/>
    <m/>
  </r>
  <r>
    <x v="7"/>
    <x v="19"/>
    <s v="SS2.20"/>
    <x v="1"/>
    <d v="2020-11-16T00:00:00"/>
    <x v="9"/>
    <n v="8875"/>
    <m/>
    <m/>
    <s v="NA"/>
    <n v="0"/>
    <n v="0"/>
    <s v="NA"/>
    <n v="0"/>
    <n v="1"/>
    <n v="0"/>
    <n v="0"/>
    <m/>
    <n v="1"/>
    <m/>
    <m/>
    <m/>
    <m/>
  </r>
  <r>
    <x v="18"/>
    <x v="0"/>
    <s v="BUD1.1"/>
    <x v="1"/>
    <d v="2020-11-18T00:00:00"/>
    <x v="10"/>
    <n v="2469"/>
    <s v="rhizome"/>
    <s v="non-canopy"/>
    <n v="0"/>
    <n v="5"/>
    <n v="0"/>
    <s v="NA"/>
    <n v="0"/>
    <n v="0"/>
    <n v="0"/>
    <n v="0"/>
    <m/>
    <n v="5"/>
    <m/>
    <m/>
    <m/>
    <m/>
  </r>
  <r>
    <x v="18"/>
    <x v="0"/>
    <s v="BUD1.1"/>
    <x v="1"/>
    <d v="2020-11-18T00:00:00"/>
    <x v="19"/>
    <n v="6325"/>
    <s v="tussock"/>
    <s v="non-canopy"/>
    <n v="0"/>
    <n v="1"/>
    <n v="1"/>
    <n v="0"/>
    <n v="0"/>
    <n v="0"/>
    <n v="0"/>
    <n v="0"/>
    <m/>
    <n v="1"/>
    <m/>
    <m/>
    <m/>
    <m/>
  </r>
  <r>
    <x v="18"/>
    <x v="0"/>
    <s v="BUD1.1"/>
    <x v="1"/>
    <d v="2020-11-18T00:00:00"/>
    <x v="1"/>
    <n v="3997"/>
    <s v="lignotuber"/>
    <s v="soil-persistent"/>
    <n v="0"/>
    <n v="20"/>
    <n v="0"/>
    <n v="0"/>
    <n v="0"/>
    <n v="12"/>
    <n v="0"/>
    <n v="0"/>
    <m/>
    <n v="32"/>
    <m/>
    <m/>
    <m/>
    <m/>
  </r>
  <r>
    <x v="18"/>
    <x v="0"/>
    <s v="BUD1.1"/>
    <x v="1"/>
    <d v="2020-11-18T00:00:00"/>
    <x v="3"/>
    <n v="3174"/>
    <s v="stolon"/>
    <s v="soil-persistent"/>
    <n v="0"/>
    <n v="0"/>
    <n v="0"/>
    <s v="NA"/>
    <n v="0"/>
    <n v="10"/>
    <n v="0"/>
    <n v="0"/>
    <m/>
    <n v="10"/>
    <m/>
    <m/>
    <m/>
    <m/>
  </r>
  <r>
    <x v="18"/>
    <x v="0"/>
    <s v="BUD1.1"/>
    <x v="1"/>
    <d v="2020-11-18T00:00:00"/>
    <x v="23"/>
    <n v="7138"/>
    <s v="rhizome"/>
    <s v="transient"/>
    <n v="0"/>
    <n v="15"/>
    <n v="1"/>
    <s v="NA"/>
    <n v="0"/>
    <s v="NA"/>
    <s v="NA"/>
    <s v="NA"/>
    <m/>
    <n v="15"/>
    <m/>
    <m/>
    <m/>
    <m/>
  </r>
  <r>
    <x v="18"/>
    <x v="0"/>
    <s v="BUD1.1"/>
    <x v="1"/>
    <d v="2020-11-18T00:00:00"/>
    <x v="24"/>
    <n v="2561"/>
    <s v="tuber"/>
    <s v="transient"/>
    <n v="0"/>
    <n v="80"/>
    <n v="0"/>
    <s v="NA"/>
    <n v="34"/>
    <n v="0"/>
    <n v="0"/>
    <n v="0"/>
    <m/>
    <n v="80"/>
    <m/>
    <m/>
    <m/>
    <m/>
  </r>
  <r>
    <x v="18"/>
    <x v="0"/>
    <s v="BUD1.1"/>
    <x v="1"/>
    <d v="2020-11-18T00:00:00"/>
    <x v="36"/>
    <n v="6182"/>
    <s v="none"/>
    <s v="soil-persistent"/>
    <n v="0"/>
    <n v="0"/>
    <n v="0"/>
    <s v="NA"/>
    <n v="0"/>
    <n v="6"/>
    <n v="0"/>
    <n v="0"/>
    <m/>
    <n v="6"/>
    <m/>
    <m/>
    <m/>
    <m/>
  </r>
  <r>
    <x v="18"/>
    <x v="0"/>
    <s v="BUD1.1"/>
    <x v="1"/>
    <d v="2020-11-18T00:00:00"/>
    <x v="26"/>
    <n v="3243"/>
    <s v="none"/>
    <s v="soil-persistent"/>
    <n v="0"/>
    <n v="0"/>
    <n v="0"/>
    <s v="NA"/>
    <n v="0"/>
    <n v="64"/>
    <n v="0"/>
    <n v="0"/>
    <m/>
    <n v="64"/>
    <m/>
    <m/>
    <m/>
    <m/>
  </r>
  <r>
    <x v="18"/>
    <x v="0"/>
    <s v="BUD1.1"/>
    <x v="1"/>
    <d v="2020-11-18T00:00:00"/>
    <x v="48"/>
    <n v="3567"/>
    <s v="tussock"/>
    <s v="non-canopy"/>
    <n v="0"/>
    <n v="4"/>
    <n v="0"/>
    <s v="NA"/>
    <n v="2"/>
    <n v="86"/>
    <n v="0"/>
    <n v="0"/>
    <m/>
    <n v="90"/>
    <m/>
    <m/>
    <m/>
    <m/>
  </r>
  <r>
    <x v="18"/>
    <x v="0"/>
    <s v="BUD1.1"/>
    <x v="1"/>
    <d v="2020-11-18T00:00:00"/>
    <x v="29"/>
    <n v="10605"/>
    <s v="rhizome"/>
    <s v="non-canopy"/>
    <n v="0"/>
    <n v="12"/>
    <n v="0"/>
    <s v="NA"/>
    <n v="0"/>
    <s v="NA"/>
    <s v="NA"/>
    <s v="NA"/>
    <m/>
    <n v="12"/>
    <m/>
    <m/>
    <m/>
    <m/>
  </r>
  <r>
    <x v="18"/>
    <x v="0"/>
    <s v="BUD1.1"/>
    <x v="1"/>
    <d v="2020-11-18T00:00:00"/>
    <x v="7"/>
    <n v="5541"/>
    <s v="rhizome"/>
    <s v="non-canopy"/>
    <n v="0"/>
    <n v="18"/>
    <n v="0"/>
    <s v="NA"/>
    <n v="0"/>
    <n v="0"/>
    <n v="0"/>
    <n v="0"/>
    <m/>
    <n v="18"/>
    <m/>
    <m/>
    <m/>
    <m/>
  </r>
  <r>
    <x v="18"/>
    <x v="0"/>
    <s v="BUD1.1"/>
    <x v="1"/>
    <d v="2020-11-18T00:00:00"/>
    <x v="73"/>
    <n v="6322"/>
    <s v="tussock"/>
    <s v="soil-persistent"/>
    <n v="0"/>
    <n v="0"/>
    <n v="0"/>
    <s v="NA"/>
    <n v="0"/>
    <n v="3"/>
    <n v="0"/>
    <n v="2"/>
    <m/>
    <n v="3"/>
    <m/>
    <m/>
    <m/>
    <m/>
  </r>
  <r>
    <x v="18"/>
    <x v="0"/>
    <s v="BUD1.1"/>
    <x v="1"/>
    <d v="2020-11-18T00:00:00"/>
    <x v="57"/>
    <n v="7664"/>
    <s v="tussock"/>
    <s v="non-canopy"/>
    <n v="0"/>
    <n v="15"/>
    <n v="0"/>
    <s v="NA"/>
    <n v="0"/>
    <n v="0"/>
    <n v="0"/>
    <n v="0"/>
    <m/>
    <n v="15"/>
    <m/>
    <m/>
    <m/>
    <m/>
  </r>
  <r>
    <x v="18"/>
    <x v="0"/>
    <s v="BUD1.1"/>
    <x v="1"/>
    <d v="2020-11-18T00:00:00"/>
    <x v="45"/>
    <n v="3300"/>
    <s v="tussock"/>
    <s v="non-canopy"/>
    <n v="0"/>
    <n v="1"/>
    <n v="0"/>
    <n v="0"/>
    <n v="0"/>
    <n v="0"/>
    <n v="0"/>
    <n v="0"/>
    <m/>
    <n v="1"/>
    <m/>
    <m/>
    <m/>
    <m/>
  </r>
  <r>
    <x v="18"/>
    <x v="1"/>
    <s v="BUD1.2"/>
    <x v="1"/>
    <d v="2020-11-18T00:00:00"/>
    <x v="0"/>
    <n v="7766"/>
    <s v="lignotuber"/>
    <s v="canopy"/>
    <n v="0"/>
    <n v="2"/>
    <n v="0"/>
    <n v="0"/>
    <n v="0"/>
    <n v="0"/>
    <n v="0"/>
    <n v="0"/>
    <m/>
    <n v="2"/>
    <m/>
    <m/>
    <m/>
    <m/>
  </r>
  <r>
    <x v="18"/>
    <x v="1"/>
    <s v="BUD1.2"/>
    <x v="1"/>
    <d v="2020-11-18T00:00:00"/>
    <x v="10"/>
    <n v="2469"/>
    <s v="rhizome"/>
    <s v="non-canopy"/>
    <n v="0"/>
    <n v="10"/>
    <n v="0"/>
    <s v="NA"/>
    <n v="0"/>
    <n v="0"/>
    <n v="0"/>
    <n v="0"/>
    <m/>
    <n v="10"/>
    <m/>
    <m/>
    <m/>
    <m/>
  </r>
  <r>
    <x v="18"/>
    <x v="1"/>
    <s v="BUD1.2"/>
    <x v="1"/>
    <d v="2020-11-18T00:00:00"/>
    <x v="1"/>
    <n v="3997"/>
    <s v="lignotuber"/>
    <s v="soil-persistent"/>
    <n v="0"/>
    <n v="25"/>
    <n v="0"/>
    <n v="0"/>
    <n v="0"/>
    <n v="8"/>
    <n v="0"/>
    <n v="0"/>
    <m/>
    <n v="33"/>
    <m/>
    <m/>
    <m/>
    <m/>
  </r>
  <r>
    <x v="18"/>
    <x v="1"/>
    <s v="BUD1.2"/>
    <x v="1"/>
    <d v="2020-11-18T00:00:00"/>
    <x v="3"/>
    <n v="3174"/>
    <s v="stolon"/>
    <s v="soil-persistent"/>
    <n v="0"/>
    <n v="0"/>
    <n v="0"/>
    <s v="NA"/>
    <n v="0"/>
    <n v="8"/>
    <n v="0"/>
    <n v="0"/>
    <m/>
    <n v="8"/>
    <m/>
    <m/>
    <m/>
    <m/>
  </r>
  <r>
    <x v="18"/>
    <x v="1"/>
    <s v="BUD1.2"/>
    <x v="1"/>
    <d v="2020-11-18T00:00:00"/>
    <x v="26"/>
    <n v="3243"/>
    <s v="none"/>
    <s v="soil-persistent"/>
    <n v="0"/>
    <n v="0"/>
    <n v="0"/>
    <s v="NA"/>
    <n v="0"/>
    <n v="14"/>
    <n v="0"/>
    <n v="0"/>
    <m/>
    <n v="14"/>
    <m/>
    <m/>
    <m/>
    <m/>
  </r>
  <r>
    <x v="18"/>
    <x v="1"/>
    <s v="BUD1.2"/>
    <x v="1"/>
    <d v="2020-11-18T00:00:00"/>
    <x v="24"/>
    <n v="2561"/>
    <s v="tuber"/>
    <s v="transient"/>
    <n v="0"/>
    <n v="24"/>
    <n v="0"/>
    <s v="NA"/>
    <n v="13"/>
    <n v="0"/>
    <n v="0"/>
    <n v="0"/>
    <m/>
    <n v="24"/>
    <m/>
    <m/>
    <m/>
    <m/>
  </r>
  <r>
    <x v="18"/>
    <x v="1"/>
    <s v="BUD1.2"/>
    <x v="1"/>
    <d v="2020-11-18T00:00:00"/>
    <x v="36"/>
    <n v="6182"/>
    <s v="none"/>
    <s v="soil-persistent"/>
    <n v="0"/>
    <n v="0"/>
    <n v="0"/>
    <s v="NA"/>
    <n v="0"/>
    <n v="5"/>
    <n v="0"/>
    <n v="0"/>
    <m/>
    <n v="5"/>
    <m/>
    <m/>
    <m/>
    <m/>
  </r>
  <r>
    <x v="18"/>
    <x v="1"/>
    <s v="BUD1.2"/>
    <x v="1"/>
    <d v="2020-11-18T00:00:00"/>
    <x v="73"/>
    <n v="6322"/>
    <s v="tussock"/>
    <s v="soil-persistent"/>
    <n v="0"/>
    <n v="5"/>
    <n v="0"/>
    <s v="NA"/>
    <n v="3"/>
    <n v="1"/>
    <n v="0"/>
    <n v="0"/>
    <m/>
    <n v="6"/>
    <m/>
    <m/>
    <m/>
    <m/>
  </r>
  <r>
    <x v="18"/>
    <x v="1"/>
    <s v="BUD1.2"/>
    <x v="1"/>
    <d v="2020-11-18T00:00:00"/>
    <x v="48"/>
    <n v="3567"/>
    <s v="tussock"/>
    <s v="non-canopy"/>
    <n v="0"/>
    <n v="7"/>
    <n v="0"/>
    <s v="NA"/>
    <n v="4"/>
    <n v="0"/>
    <n v="0"/>
    <n v="0"/>
    <m/>
    <n v="7"/>
    <m/>
    <m/>
    <m/>
    <m/>
  </r>
  <r>
    <x v="18"/>
    <x v="1"/>
    <s v="BUD1.2"/>
    <x v="1"/>
    <d v="2020-11-18T00:00:00"/>
    <x v="7"/>
    <n v="5541"/>
    <s v="rhizome"/>
    <s v="non-canopy"/>
    <n v="0"/>
    <n v="35"/>
    <n v="0"/>
    <s v="NA"/>
    <n v="0"/>
    <n v="0"/>
    <n v="0"/>
    <n v="0"/>
    <m/>
    <n v="35"/>
    <m/>
    <m/>
    <m/>
    <m/>
  </r>
  <r>
    <x v="18"/>
    <x v="1"/>
    <s v="BUD1.2"/>
    <x v="1"/>
    <d v="2020-11-18T00:00:00"/>
    <x v="29"/>
    <n v="10605"/>
    <s v="rhizome"/>
    <s v="non-canopy"/>
    <n v="0"/>
    <n v="3"/>
    <n v="0"/>
    <s v="NA"/>
    <n v="0"/>
    <s v="NA"/>
    <s v="NA"/>
    <s v="NA"/>
    <m/>
    <n v="3"/>
    <m/>
    <m/>
    <m/>
    <m/>
  </r>
  <r>
    <x v="18"/>
    <x v="1"/>
    <s v="BUD1.2"/>
    <x v="1"/>
    <d v="2020-11-18T00:00:00"/>
    <x v="12"/>
    <n v="2501"/>
    <s v="tussock"/>
    <s v="non-canopy"/>
    <n v="0"/>
    <n v="6"/>
    <n v="0"/>
    <s v="NA"/>
    <n v="0"/>
    <n v="0"/>
    <n v="0"/>
    <n v="0"/>
    <m/>
    <n v="6"/>
    <m/>
    <m/>
    <m/>
    <m/>
  </r>
  <r>
    <x v="18"/>
    <x v="1"/>
    <s v="BUD1.2"/>
    <x v="1"/>
    <d v="2020-11-18T00:00:00"/>
    <x v="34"/>
    <n v="9293"/>
    <s v="rhizome"/>
    <s v="transient"/>
    <n v="0"/>
    <n v="1"/>
    <n v="0"/>
    <s v="NA"/>
    <n v="0"/>
    <s v="NA"/>
    <s v="NA"/>
    <s v="NA"/>
    <m/>
    <n v="1"/>
    <m/>
    <m/>
    <m/>
    <m/>
  </r>
  <r>
    <x v="18"/>
    <x v="1"/>
    <s v="BUD1.2"/>
    <x v="1"/>
    <d v="2020-11-18T00:00:00"/>
    <x v="57"/>
    <n v="7664"/>
    <s v="tussock"/>
    <s v="non-canopy"/>
    <n v="0"/>
    <n v="12"/>
    <n v="0"/>
    <s v="NA"/>
    <n v="0"/>
    <n v="0"/>
    <n v="0"/>
    <n v="0"/>
    <m/>
    <n v="12"/>
    <m/>
    <m/>
    <m/>
    <m/>
  </r>
  <r>
    <x v="18"/>
    <x v="1"/>
    <s v="BUD1.2"/>
    <x v="1"/>
    <d v="2020-11-18T00:00:00"/>
    <x v="23"/>
    <n v="7138"/>
    <s v="rhizome"/>
    <s v="transient"/>
    <n v="0"/>
    <n v="6"/>
    <n v="0"/>
    <s v="NA"/>
    <n v="0"/>
    <s v="NA"/>
    <s v="NA"/>
    <s v="NA"/>
    <m/>
    <n v="6"/>
    <m/>
    <m/>
    <m/>
    <m/>
  </r>
  <r>
    <x v="18"/>
    <x v="2"/>
    <s v="BUD1.3"/>
    <x v="1"/>
    <d v="2020-11-18T00:00:00"/>
    <x v="0"/>
    <n v="7766"/>
    <s v="lignotuber"/>
    <s v="canopy"/>
    <n v="0"/>
    <n v="1"/>
    <n v="0"/>
    <n v="0"/>
    <n v="0"/>
    <n v="0"/>
    <n v="0"/>
    <n v="0"/>
    <m/>
    <n v="1"/>
    <m/>
    <m/>
    <m/>
    <m/>
  </r>
  <r>
    <x v="18"/>
    <x v="2"/>
    <s v="BUD1.3"/>
    <x v="1"/>
    <d v="2020-11-18T00:00:00"/>
    <x v="19"/>
    <n v="6325"/>
    <s v="tussock"/>
    <s v="non-canopy"/>
    <n v="0"/>
    <n v="1"/>
    <n v="0"/>
    <n v="0"/>
    <n v="0"/>
    <n v="0"/>
    <n v="0"/>
    <n v="0"/>
    <m/>
    <n v="1"/>
    <m/>
    <m/>
    <m/>
    <m/>
  </r>
  <r>
    <x v="18"/>
    <x v="2"/>
    <s v="BUD1.3"/>
    <x v="1"/>
    <d v="2020-11-18T00:00:00"/>
    <x v="10"/>
    <n v="2469"/>
    <s v="rhizome"/>
    <s v="non-canopy"/>
    <n v="0"/>
    <n v="110"/>
    <n v="0"/>
    <s v="NA"/>
    <n v="0"/>
    <n v="0"/>
    <n v="0"/>
    <n v="0"/>
    <m/>
    <n v="110"/>
    <m/>
    <m/>
    <m/>
    <m/>
  </r>
  <r>
    <x v="18"/>
    <x v="2"/>
    <s v="BUD1.3"/>
    <x v="1"/>
    <d v="2020-11-18T00:00:00"/>
    <x v="1"/>
    <n v="3997"/>
    <s v="lignotuber"/>
    <s v="soil-persistent"/>
    <n v="0"/>
    <n v="17"/>
    <n v="0"/>
    <n v="0"/>
    <n v="0"/>
    <n v="15"/>
    <n v="0"/>
    <n v="0"/>
    <m/>
    <n v="32"/>
    <m/>
    <m/>
    <m/>
    <m/>
  </r>
  <r>
    <x v="18"/>
    <x v="2"/>
    <s v="BUD1.3"/>
    <x v="1"/>
    <d v="2020-11-18T00:00:00"/>
    <x v="3"/>
    <n v="3174"/>
    <s v="stolon"/>
    <s v="soil-persistent"/>
    <n v="0"/>
    <n v="0"/>
    <n v="0"/>
    <s v="NA"/>
    <n v="0"/>
    <n v="21"/>
    <n v="0"/>
    <n v="2"/>
    <m/>
    <n v="21"/>
    <m/>
    <m/>
    <m/>
    <m/>
  </r>
  <r>
    <x v="18"/>
    <x v="2"/>
    <s v="BUD1.3"/>
    <x v="1"/>
    <d v="2020-11-18T00:00:00"/>
    <x v="26"/>
    <n v="3243"/>
    <s v="none"/>
    <s v="soil-persistent"/>
    <n v="0"/>
    <n v="0"/>
    <n v="0"/>
    <s v="NA"/>
    <n v="0"/>
    <n v="20"/>
    <n v="0"/>
    <n v="0"/>
    <m/>
    <n v="20"/>
    <m/>
    <m/>
    <m/>
    <m/>
  </r>
  <r>
    <x v="18"/>
    <x v="2"/>
    <s v="BUD1.3"/>
    <x v="1"/>
    <d v="2020-11-18T00:00:00"/>
    <x v="34"/>
    <n v="9293"/>
    <s v="rhizome"/>
    <s v="transient"/>
    <n v="0"/>
    <n v="2"/>
    <n v="0"/>
    <s v="NA"/>
    <n v="0"/>
    <s v="NA"/>
    <s v="NA"/>
    <s v="NA"/>
    <m/>
    <n v="2"/>
    <m/>
    <m/>
    <m/>
    <m/>
  </r>
  <r>
    <x v="18"/>
    <x v="2"/>
    <s v="BUD1.3"/>
    <x v="1"/>
    <d v="2020-11-18T00:00:00"/>
    <x v="36"/>
    <n v="6182"/>
    <s v="none"/>
    <s v="soil-persistent"/>
    <n v="0"/>
    <n v="0"/>
    <n v="0"/>
    <s v="NA"/>
    <n v="0"/>
    <n v="6"/>
    <n v="0"/>
    <n v="0"/>
    <m/>
    <n v="6"/>
    <m/>
    <m/>
    <m/>
    <m/>
  </r>
  <r>
    <x v="18"/>
    <x v="2"/>
    <s v="BUD1.3"/>
    <x v="1"/>
    <d v="2020-11-18T00:00:00"/>
    <x v="16"/>
    <n v="2603"/>
    <s v="basal"/>
    <s v="soil-persistent"/>
    <n v="0"/>
    <n v="0"/>
    <n v="0"/>
    <n v="0"/>
    <n v="0"/>
    <n v="2"/>
    <n v="0"/>
    <m/>
    <m/>
    <n v="2"/>
    <m/>
    <m/>
    <m/>
    <m/>
  </r>
  <r>
    <x v="18"/>
    <x v="2"/>
    <s v="BUD1.3"/>
    <x v="1"/>
    <d v="2020-11-18T00:00:00"/>
    <x v="84"/>
    <n v="6157"/>
    <s v="crown"/>
    <s v="soil-persistent"/>
    <n v="0"/>
    <n v="1"/>
    <n v="0"/>
    <s v="NA"/>
    <n v="0"/>
    <n v="0"/>
    <n v="0"/>
    <n v="0"/>
    <m/>
    <n v="1"/>
    <m/>
    <m/>
    <m/>
    <m/>
  </r>
  <r>
    <x v="18"/>
    <x v="2"/>
    <s v="BUD1.3"/>
    <x v="1"/>
    <d v="2020-11-18T00:00:00"/>
    <x v="24"/>
    <n v="2561"/>
    <s v="tuber"/>
    <s v="transient"/>
    <n v="0"/>
    <n v="72"/>
    <n v="0"/>
    <s v="NA"/>
    <n v="40"/>
    <n v="0"/>
    <n v="0"/>
    <n v="0"/>
    <m/>
    <n v="72"/>
    <m/>
    <m/>
    <m/>
    <m/>
  </r>
  <r>
    <x v="18"/>
    <x v="2"/>
    <s v="BUD1.3"/>
    <x v="1"/>
    <d v="2020-11-18T00:00:00"/>
    <x v="73"/>
    <n v="6322"/>
    <s v="tussock"/>
    <s v="soil-persistent"/>
    <n v="0"/>
    <n v="1"/>
    <n v="0"/>
    <s v="NA"/>
    <n v="1"/>
    <n v="0"/>
    <n v="0"/>
    <n v="0"/>
    <m/>
    <n v="1"/>
    <m/>
    <m/>
    <m/>
    <m/>
  </r>
  <r>
    <x v="18"/>
    <x v="2"/>
    <s v="BUD1.3"/>
    <x v="1"/>
    <d v="2020-11-18T00:00:00"/>
    <x v="29"/>
    <n v="10605"/>
    <s v="rhizome"/>
    <s v="non-canopy"/>
    <n v="0"/>
    <n v="3"/>
    <n v="0"/>
    <s v="NA"/>
    <n v="0"/>
    <s v="NA"/>
    <s v="NA"/>
    <s v="NA"/>
    <m/>
    <n v="3"/>
    <m/>
    <m/>
    <m/>
    <m/>
  </r>
  <r>
    <x v="18"/>
    <x v="2"/>
    <s v="BUD1.3"/>
    <x v="1"/>
    <d v="2020-11-18T00:00:00"/>
    <x v="7"/>
    <n v="5541"/>
    <s v="rhizome"/>
    <s v="non-canopy"/>
    <n v="0"/>
    <n v="25"/>
    <n v="0"/>
    <s v="NA"/>
    <n v="0"/>
    <n v="2"/>
    <n v="0"/>
    <n v="0"/>
    <m/>
    <n v="27"/>
    <m/>
    <m/>
    <m/>
    <m/>
  </r>
  <r>
    <x v="18"/>
    <x v="2"/>
    <s v="BUD1.3"/>
    <x v="1"/>
    <d v="2020-11-18T00:00:00"/>
    <x v="12"/>
    <n v="2501"/>
    <s v="tussock"/>
    <s v="non-canopy"/>
    <n v="0"/>
    <n v="4"/>
    <n v="0"/>
    <s v="NA"/>
    <n v="0"/>
    <n v="0"/>
    <n v="0"/>
    <n v="0"/>
    <m/>
    <n v="4"/>
    <m/>
    <m/>
    <m/>
    <m/>
  </r>
  <r>
    <x v="18"/>
    <x v="2"/>
    <s v="BUD1.3"/>
    <x v="1"/>
    <d v="2020-11-18T00:00:00"/>
    <x v="48"/>
    <n v="3567"/>
    <s v="tussock"/>
    <s v="non-canopy"/>
    <n v="0"/>
    <n v="4"/>
    <n v="0"/>
    <s v="NA"/>
    <n v="0"/>
    <n v="3"/>
    <n v="0"/>
    <n v="0"/>
    <m/>
    <n v="7"/>
    <m/>
    <m/>
    <m/>
    <m/>
  </r>
  <r>
    <x v="18"/>
    <x v="2"/>
    <s v="BUD1.3"/>
    <x v="1"/>
    <d v="2020-11-18T00:00:00"/>
    <x v="33"/>
    <n v="4604"/>
    <s v="tuber"/>
    <s v="transient"/>
    <n v="0"/>
    <n v="9"/>
    <n v="0"/>
    <s v="NA"/>
    <n v="0"/>
    <n v="0"/>
    <n v="0"/>
    <n v="0"/>
    <m/>
    <n v="9"/>
    <m/>
    <m/>
    <m/>
    <m/>
  </r>
  <r>
    <x v="18"/>
    <x v="2"/>
    <s v="BUD1.3"/>
    <x v="1"/>
    <d v="2020-11-18T00:00:00"/>
    <x v="57"/>
    <n v="7664"/>
    <s v="tussock"/>
    <s v="non-canopy"/>
    <m/>
    <n v="12"/>
    <m/>
    <m/>
    <m/>
    <m/>
    <m/>
    <m/>
    <s v="overlooked in Nov2020, recorded in Apr2021"/>
    <n v="12"/>
    <m/>
    <m/>
    <m/>
    <m/>
  </r>
  <r>
    <x v="18"/>
    <x v="3"/>
    <s v="BUD1.4"/>
    <x v="1"/>
    <d v="2020-11-18T00:00:00"/>
    <x v="0"/>
    <n v="7766"/>
    <s v="lignotuber"/>
    <s v="canopy"/>
    <n v="0"/>
    <n v="1"/>
    <n v="0"/>
    <n v="1"/>
    <n v="0"/>
    <n v="6"/>
    <n v="0"/>
    <n v="0"/>
    <m/>
    <n v="7"/>
    <m/>
    <m/>
    <m/>
    <m/>
  </r>
  <r>
    <x v="18"/>
    <x v="3"/>
    <s v="BUD1.4"/>
    <x v="1"/>
    <d v="2020-11-18T00:00:00"/>
    <x v="19"/>
    <n v="6325"/>
    <s v="tussock"/>
    <s v="non-canopy"/>
    <n v="0"/>
    <n v="2"/>
    <n v="0"/>
    <n v="0"/>
    <n v="0"/>
    <n v="2"/>
    <n v="0"/>
    <n v="0"/>
    <m/>
    <n v="4"/>
    <m/>
    <m/>
    <m/>
    <m/>
  </r>
  <r>
    <x v="18"/>
    <x v="3"/>
    <s v="BUD1.4"/>
    <x v="1"/>
    <d v="2020-11-18T00:00:00"/>
    <x v="73"/>
    <n v="6322"/>
    <s v="tussock"/>
    <s v="soil-persistent"/>
    <n v="0"/>
    <n v="3"/>
    <n v="0"/>
    <s v="NA"/>
    <n v="0"/>
    <n v="1"/>
    <n v="0"/>
    <n v="0"/>
    <m/>
    <n v="4"/>
    <m/>
    <m/>
    <m/>
    <m/>
  </r>
  <r>
    <x v="18"/>
    <x v="3"/>
    <s v="BUD1.4"/>
    <x v="1"/>
    <d v="2020-11-18T00:00:00"/>
    <x v="29"/>
    <n v="10605"/>
    <s v="rhizome"/>
    <s v="non-canopy"/>
    <n v="0"/>
    <n v="8"/>
    <n v="0"/>
    <s v="NA"/>
    <n v="0"/>
    <s v="NA"/>
    <s v="NA"/>
    <s v="NA"/>
    <m/>
    <n v="8"/>
    <m/>
    <m/>
    <m/>
    <m/>
  </r>
  <r>
    <x v="18"/>
    <x v="3"/>
    <s v="BUD1.4"/>
    <x v="1"/>
    <d v="2020-11-18T00:00:00"/>
    <x v="36"/>
    <n v="6182"/>
    <s v="none"/>
    <s v="soil-persistent"/>
    <n v="0"/>
    <n v="1"/>
    <n v="0"/>
    <s v="NA"/>
    <n v="0"/>
    <n v="9"/>
    <n v="0"/>
    <n v="0"/>
    <m/>
    <n v="10"/>
    <m/>
    <m/>
    <m/>
    <m/>
  </r>
  <r>
    <x v="18"/>
    <x v="3"/>
    <s v="BUD1.4"/>
    <x v="1"/>
    <d v="2020-11-18T00:00:00"/>
    <x v="1"/>
    <n v="3997"/>
    <s v="lignotuber"/>
    <s v="soil-persistent"/>
    <n v="0"/>
    <n v="6"/>
    <n v="0"/>
    <n v="0"/>
    <n v="0"/>
    <n v="12"/>
    <n v="0"/>
    <n v="0"/>
    <m/>
    <n v="18"/>
    <m/>
    <m/>
    <m/>
    <m/>
  </r>
  <r>
    <x v="18"/>
    <x v="3"/>
    <s v="BUD1.4"/>
    <x v="1"/>
    <d v="2020-11-18T00:00:00"/>
    <x v="3"/>
    <n v="3174"/>
    <s v="stolon"/>
    <s v="soil-persistent"/>
    <n v="0"/>
    <n v="0"/>
    <n v="0"/>
    <s v="NA"/>
    <n v="0"/>
    <n v="12"/>
    <n v="0"/>
    <n v="0"/>
    <m/>
    <n v="12"/>
    <m/>
    <m/>
    <m/>
    <m/>
  </r>
  <r>
    <x v="18"/>
    <x v="3"/>
    <s v="BUD1.4"/>
    <x v="1"/>
    <d v="2020-11-18T00:00:00"/>
    <x v="26"/>
    <n v="3243"/>
    <s v="none"/>
    <s v="soil-persistent"/>
    <n v="0"/>
    <n v="0"/>
    <n v="0"/>
    <s v="NA"/>
    <n v="0"/>
    <n v="41"/>
    <n v="0"/>
    <n v="0"/>
    <m/>
    <n v="41"/>
    <m/>
    <m/>
    <m/>
    <m/>
  </r>
  <r>
    <x v="18"/>
    <x v="3"/>
    <s v="BUD1.4"/>
    <x v="1"/>
    <d v="2020-11-18T00:00:00"/>
    <x v="9"/>
    <n v="8875"/>
    <s v="lignotuber"/>
    <s v="soil-persistent"/>
    <n v="0"/>
    <n v="0"/>
    <n v="0"/>
    <n v="0"/>
    <n v="0"/>
    <n v="1"/>
    <n v="0"/>
    <n v="0"/>
    <m/>
    <n v="1"/>
    <m/>
    <m/>
    <m/>
    <m/>
  </r>
  <r>
    <x v="18"/>
    <x v="3"/>
    <s v="BUD1.4"/>
    <x v="1"/>
    <d v="2020-11-18T00:00:00"/>
    <x v="33"/>
    <n v="4604"/>
    <s v="tuber"/>
    <s v="transient"/>
    <n v="0"/>
    <n v="1"/>
    <n v="0"/>
    <s v="NA"/>
    <n v="0"/>
    <n v="0"/>
    <n v="0"/>
    <n v="0"/>
    <m/>
    <n v="1"/>
    <m/>
    <m/>
    <m/>
    <m/>
  </r>
  <r>
    <x v="18"/>
    <x v="3"/>
    <s v="BUD1.4"/>
    <x v="1"/>
    <d v="2020-11-18T00:00:00"/>
    <x v="120"/>
    <n v="5477"/>
    <s v="none"/>
    <s v="canopy"/>
    <n v="0"/>
    <n v="0"/>
    <n v="0"/>
    <n v="0"/>
    <n v="0"/>
    <n v="2"/>
    <n v="0"/>
    <n v="0"/>
    <s v="ID confirmed Apr2021"/>
    <n v="2"/>
    <m/>
    <m/>
    <m/>
    <m/>
  </r>
  <r>
    <x v="18"/>
    <x v="3"/>
    <s v="BUD1.4"/>
    <x v="1"/>
    <d v="2020-11-18T00:00:00"/>
    <x v="34"/>
    <n v="9293"/>
    <s v="rhizome"/>
    <s v="transient"/>
    <n v="0"/>
    <n v="1"/>
    <n v="0"/>
    <s v="NA"/>
    <n v="0"/>
    <s v="NA"/>
    <s v="NA"/>
    <s v="NA"/>
    <m/>
    <n v="1"/>
    <m/>
    <m/>
    <m/>
    <m/>
  </r>
  <r>
    <x v="18"/>
    <x v="3"/>
    <s v="BUD1.4"/>
    <x v="1"/>
    <d v="2020-11-18T00:00:00"/>
    <x v="7"/>
    <n v="5541"/>
    <s v="rhizome"/>
    <s v="non-canopy"/>
    <n v="0"/>
    <n v="18"/>
    <n v="0"/>
    <s v="NA"/>
    <n v="0"/>
    <n v="0"/>
    <n v="0"/>
    <n v="0"/>
    <m/>
    <n v="18"/>
    <m/>
    <m/>
    <m/>
    <m/>
  </r>
  <r>
    <x v="18"/>
    <x v="3"/>
    <s v="BUD1.4"/>
    <x v="1"/>
    <d v="2020-11-18T00:00:00"/>
    <x v="24"/>
    <n v="2561"/>
    <s v="tuber"/>
    <s v="transient"/>
    <n v="0"/>
    <n v="10"/>
    <n v="0"/>
    <s v="NA"/>
    <n v="0"/>
    <n v="0"/>
    <n v="0"/>
    <n v="0"/>
    <m/>
    <n v="10"/>
    <m/>
    <m/>
    <m/>
    <m/>
  </r>
  <r>
    <x v="18"/>
    <x v="3"/>
    <s v="BUD1.4"/>
    <x v="1"/>
    <d v="2020-11-18T00:00:00"/>
    <x v="48"/>
    <n v="3567"/>
    <s v="tussock"/>
    <s v="non-canopy"/>
    <n v="0"/>
    <n v="4"/>
    <n v="0"/>
    <s v="NA"/>
    <n v="3"/>
    <n v="4"/>
    <n v="0"/>
    <n v="0"/>
    <m/>
    <n v="8"/>
    <m/>
    <m/>
    <m/>
    <m/>
  </r>
  <r>
    <x v="18"/>
    <x v="3"/>
    <s v="BUD1.4"/>
    <x v="1"/>
    <d v="2020-11-18T00:00:00"/>
    <x v="12"/>
    <n v="2501"/>
    <s v="tussock"/>
    <s v="non-canopy"/>
    <n v="0"/>
    <n v="4"/>
    <n v="0"/>
    <s v="NA"/>
    <n v="0"/>
    <n v="0"/>
    <n v="0"/>
    <n v="0"/>
    <m/>
    <n v="4"/>
    <m/>
    <m/>
    <m/>
    <m/>
  </r>
  <r>
    <x v="18"/>
    <x v="3"/>
    <s v="BUD1.4"/>
    <x v="1"/>
    <d v="2020-11-18T00:00:00"/>
    <x v="57"/>
    <n v="7664"/>
    <s v="tussock"/>
    <s v="non-canopy"/>
    <n v="0"/>
    <n v="7"/>
    <n v="0"/>
    <s v="NA"/>
    <n v="0"/>
    <n v="0"/>
    <n v="0"/>
    <n v="0"/>
    <m/>
    <n v="7"/>
    <m/>
    <m/>
    <m/>
    <m/>
  </r>
  <r>
    <x v="18"/>
    <x v="3"/>
    <s v="BUD1.4"/>
    <x v="1"/>
    <d v="2020-11-18T00:00:00"/>
    <x v="84"/>
    <n v="6157"/>
    <s v="crown"/>
    <s v="soil-persistent"/>
    <n v="0"/>
    <n v="0"/>
    <n v="0"/>
    <s v="NA"/>
    <n v="0"/>
    <n v="2"/>
    <n v="0"/>
    <n v="0"/>
    <m/>
    <n v="2"/>
    <m/>
    <m/>
    <m/>
    <m/>
  </r>
  <r>
    <x v="18"/>
    <x v="4"/>
    <s v="BUD1.5"/>
    <x v="1"/>
    <d v="2020-11-18T00:00:00"/>
    <x v="0"/>
    <n v="7766"/>
    <s v="lignotuber"/>
    <s v="canopy"/>
    <n v="0"/>
    <n v="3"/>
    <n v="0"/>
    <n v="0"/>
    <n v="0"/>
    <n v="0"/>
    <n v="0"/>
    <n v="0"/>
    <m/>
    <n v="3"/>
    <m/>
    <m/>
    <m/>
    <m/>
  </r>
  <r>
    <x v="18"/>
    <x v="4"/>
    <s v="BUD1.5"/>
    <x v="1"/>
    <d v="2020-11-18T00:00:00"/>
    <x v="1"/>
    <n v="3997"/>
    <s v="lignotuber"/>
    <s v="soil-persistent"/>
    <n v="0"/>
    <n v="21"/>
    <n v="0"/>
    <n v="0"/>
    <n v="0"/>
    <n v="7"/>
    <n v="0"/>
    <n v="0"/>
    <m/>
    <n v="28"/>
    <m/>
    <m/>
    <m/>
    <m/>
  </r>
  <r>
    <x v="18"/>
    <x v="4"/>
    <s v="BUD1.5"/>
    <x v="1"/>
    <d v="2020-11-18T00:00:00"/>
    <x v="10"/>
    <n v="2469"/>
    <s v="rhizome"/>
    <s v="non-canopy"/>
    <n v="0"/>
    <n v="8"/>
    <n v="0"/>
    <s v="NA"/>
    <n v="0"/>
    <n v="0"/>
    <n v="0"/>
    <n v="0"/>
    <m/>
    <n v="8"/>
    <m/>
    <m/>
    <m/>
    <m/>
  </r>
  <r>
    <x v="18"/>
    <x v="4"/>
    <s v="BUD1.5"/>
    <x v="1"/>
    <d v="2020-11-18T00:00:00"/>
    <x v="45"/>
    <n v="3300"/>
    <s v="tussock"/>
    <s v="non-canopy"/>
    <n v="0"/>
    <n v="0"/>
    <n v="1"/>
    <n v="0"/>
    <n v="0"/>
    <n v="0"/>
    <n v="0"/>
    <n v="0"/>
    <m/>
    <n v="0"/>
    <m/>
    <m/>
    <m/>
    <m/>
  </r>
  <r>
    <x v="18"/>
    <x v="4"/>
    <s v="BUD1.5"/>
    <x v="1"/>
    <d v="2020-11-18T00:00:00"/>
    <x v="3"/>
    <n v="3174"/>
    <s v="stolon"/>
    <s v="soil-persistent"/>
    <n v="0"/>
    <n v="0"/>
    <n v="0"/>
    <s v="NA"/>
    <n v="0"/>
    <n v="9"/>
    <n v="0"/>
    <n v="0"/>
    <m/>
    <n v="9"/>
    <m/>
    <m/>
    <m/>
    <m/>
  </r>
  <r>
    <x v="18"/>
    <x v="4"/>
    <s v="BUD1.5"/>
    <x v="1"/>
    <d v="2020-11-18T00:00:00"/>
    <x v="9"/>
    <n v="8875"/>
    <s v="lignotuber"/>
    <s v="soil-persistent"/>
    <n v="0"/>
    <n v="0"/>
    <n v="0"/>
    <n v="0"/>
    <n v="0"/>
    <n v="2"/>
    <n v="0"/>
    <n v="0"/>
    <m/>
    <n v="2"/>
    <m/>
    <m/>
    <m/>
    <m/>
  </r>
  <r>
    <x v="18"/>
    <x v="4"/>
    <s v="BUD1.5"/>
    <x v="1"/>
    <d v="2020-11-18T00:00:00"/>
    <x v="36"/>
    <n v="6182"/>
    <s v="none"/>
    <s v="soil-persistent"/>
    <n v="0"/>
    <n v="0"/>
    <n v="0"/>
    <s v="NA"/>
    <n v="0"/>
    <n v="1"/>
    <n v="0"/>
    <n v="0"/>
    <m/>
    <n v="1"/>
    <m/>
    <m/>
    <m/>
    <m/>
  </r>
  <r>
    <x v="18"/>
    <x v="4"/>
    <s v="BUD1.5"/>
    <x v="1"/>
    <d v="2020-11-18T00:00:00"/>
    <x v="26"/>
    <n v="3243"/>
    <s v="none"/>
    <s v="soil-persistent"/>
    <n v="0"/>
    <n v="0"/>
    <n v="0"/>
    <s v="NA"/>
    <n v="0"/>
    <n v="23"/>
    <n v="0"/>
    <n v="0"/>
    <m/>
    <n v="23"/>
    <m/>
    <m/>
    <m/>
    <m/>
  </r>
  <r>
    <x v="18"/>
    <x v="4"/>
    <s v="BUD1.5"/>
    <x v="1"/>
    <d v="2020-11-18T00:00:00"/>
    <x v="48"/>
    <n v="3567"/>
    <s v="tussock"/>
    <s v="non-canopy"/>
    <n v="0"/>
    <n v="6"/>
    <n v="0"/>
    <s v="NA"/>
    <n v="1"/>
    <n v="2"/>
    <n v="0"/>
    <n v="0"/>
    <m/>
    <n v="8"/>
    <m/>
    <m/>
    <m/>
    <m/>
  </r>
  <r>
    <x v="18"/>
    <x v="4"/>
    <s v="BUD1.5"/>
    <x v="1"/>
    <d v="2020-11-18T00:00:00"/>
    <x v="57"/>
    <n v="7664"/>
    <s v="tussock"/>
    <s v="non-canopy"/>
    <n v="0"/>
    <n v="13"/>
    <n v="0"/>
    <s v="NA"/>
    <n v="0"/>
    <n v="0"/>
    <n v="0"/>
    <n v="0"/>
    <m/>
    <n v="13"/>
    <m/>
    <m/>
    <m/>
    <m/>
  </r>
  <r>
    <x v="18"/>
    <x v="4"/>
    <s v="BUD1.5"/>
    <x v="1"/>
    <d v="2020-11-18T00:00:00"/>
    <x v="24"/>
    <n v="2561"/>
    <s v="tuber"/>
    <s v="transient"/>
    <n v="0"/>
    <n v="13"/>
    <n v="0"/>
    <s v="NA"/>
    <n v="9"/>
    <m/>
    <n v="0"/>
    <n v="0"/>
    <m/>
    <n v="13"/>
    <m/>
    <m/>
    <m/>
    <m/>
  </r>
  <r>
    <x v="18"/>
    <x v="4"/>
    <s v="BUD1.5"/>
    <x v="1"/>
    <d v="2020-11-18T00:00:00"/>
    <x v="36"/>
    <n v="6182"/>
    <s v="none"/>
    <s v="soil-persistent"/>
    <n v="0"/>
    <n v="0"/>
    <n v="0"/>
    <s v="NA"/>
    <n v="0"/>
    <n v="8"/>
    <n v="0"/>
    <n v="0"/>
    <m/>
    <n v="8"/>
    <m/>
    <m/>
    <m/>
    <m/>
  </r>
  <r>
    <x v="18"/>
    <x v="4"/>
    <s v="BUD1.5"/>
    <x v="1"/>
    <d v="2020-11-18T00:00:00"/>
    <x v="7"/>
    <n v="5541"/>
    <s v="rhizome"/>
    <s v="non-canopy"/>
    <n v="0"/>
    <n v="27"/>
    <n v="0"/>
    <s v="NA"/>
    <n v="0"/>
    <n v="0"/>
    <n v="0"/>
    <n v="0"/>
    <m/>
    <n v="27"/>
    <m/>
    <m/>
    <m/>
    <m/>
  </r>
  <r>
    <x v="18"/>
    <x v="4"/>
    <s v="BUD1.5"/>
    <x v="1"/>
    <d v="2020-11-18T00:00:00"/>
    <x v="12"/>
    <n v="2501"/>
    <s v="tussock"/>
    <s v="non-canopy"/>
    <n v="0"/>
    <n v="15"/>
    <n v="0"/>
    <s v="NA"/>
    <n v="0"/>
    <n v="0"/>
    <n v="0"/>
    <n v="0"/>
    <m/>
    <n v="15"/>
    <m/>
    <m/>
    <m/>
    <m/>
  </r>
  <r>
    <x v="18"/>
    <x v="5"/>
    <s v="BUD1.6"/>
    <x v="1"/>
    <d v="2020-11-18T00:00:00"/>
    <x v="0"/>
    <n v="7766"/>
    <s v="lignotuber"/>
    <s v="canopy"/>
    <n v="0"/>
    <n v="3"/>
    <n v="0"/>
    <n v="0"/>
    <n v="0"/>
    <n v="0"/>
    <n v="0"/>
    <n v="0"/>
    <m/>
    <n v="3"/>
    <m/>
    <m/>
    <m/>
    <m/>
  </r>
  <r>
    <x v="18"/>
    <x v="5"/>
    <s v="BUD1.6"/>
    <x v="1"/>
    <d v="2020-11-18T00:00:00"/>
    <x v="9"/>
    <n v="8875"/>
    <s v="lignotuber"/>
    <s v="soil-persistent"/>
    <n v="0"/>
    <n v="0"/>
    <n v="0"/>
    <n v="0"/>
    <n v="0"/>
    <n v="2"/>
    <n v="0"/>
    <n v="0"/>
    <m/>
    <n v="2"/>
    <m/>
    <m/>
    <m/>
    <m/>
  </r>
  <r>
    <x v="18"/>
    <x v="5"/>
    <s v="BUD1.6"/>
    <x v="1"/>
    <d v="2020-11-18T00:00:00"/>
    <x v="10"/>
    <n v="2469"/>
    <s v="rhizome"/>
    <s v="non-canopy"/>
    <n v="0"/>
    <n v="11"/>
    <n v="0"/>
    <s v="NA"/>
    <n v="0"/>
    <n v="0"/>
    <n v="0"/>
    <n v="0"/>
    <m/>
    <n v="11"/>
    <m/>
    <m/>
    <m/>
    <m/>
  </r>
  <r>
    <x v="18"/>
    <x v="5"/>
    <s v="BUD1.6"/>
    <x v="1"/>
    <d v="2020-11-18T00:00:00"/>
    <x v="1"/>
    <n v="3997"/>
    <s v="lignotuber"/>
    <s v="soil-persistent"/>
    <n v="0"/>
    <n v="13"/>
    <n v="0"/>
    <n v="0"/>
    <n v="0"/>
    <n v="0"/>
    <n v="0"/>
    <n v="0"/>
    <m/>
    <n v="13"/>
    <m/>
    <m/>
    <m/>
    <m/>
  </r>
  <r>
    <x v="18"/>
    <x v="5"/>
    <s v="BUD1.6"/>
    <x v="1"/>
    <d v="2020-11-18T00:00:00"/>
    <x v="3"/>
    <n v="3174"/>
    <s v="stolon"/>
    <s v="soil-persistent"/>
    <n v="0"/>
    <n v="0"/>
    <n v="0"/>
    <s v="NA"/>
    <n v="0"/>
    <n v="7"/>
    <n v="0"/>
    <n v="1"/>
    <m/>
    <n v="7"/>
    <m/>
    <m/>
    <m/>
    <m/>
  </r>
  <r>
    <x v="18"/>
    <x v="5"/>
    <s v="BUD1.6"/>
    <x v="1"/>
    <d v="2020-11-18T00:00:00"/>
    <x v="36"/>
    <n v="6182"/>
    <s v="none"/>
    <s v="soil-persistent"/>
    <n v="0"/>
    <n v="0"/>
    <n v="0"/>
    <s v="NA"/>
    <n v="0"/>
    <n v="11"/>
    <n v="0"/>
    <n v="0"/>
    <m/>
    <n v="11"/>
    <m/>
    <m/>
    <m/>
    <m/>
  </r>
  <r>
    <x v="18"/>
    <x v="5"/>
    <s v="BUD1.6"/>
    <x v="1"/>
    <d v="2020-11-18T00:00:00"/>
    <x v="26"/>
    <n v="3243"/>
    <s v="none"/>
    <s v="soil-persistent"/>
    <n v="0"/>
    <n v="0"/>
    <n v="0"/>
    <s v="NA"/>
    <n v="0"/>
    <n v="21"/>
    <n v="0"/>
    <n v="0"/>
    <m/>
    <n v="21"/>
    <m/>
    <m/>
    <m/>
    <m/>
  </r>
  <r>
    <x v="18"/>
    <x v="5"/>
    <s v="BUD1.6"/>
    <x v="1"/>
    <d v="2020-11-18T00:00:00"/>
    <x v="48"/>
    <n v="3567"/>
    <s v="tussock"/>
    <s v="non-canopy"/>
    <n v="0"/>
    <n v="4"/>
    <n v="0"/>
    <s v="NA"/>
    <n v="2"/>
    <n v="6"/>
    <n v="0"/>
    <n v="0"/>
    <m/>
    <n v="10"/>
    <m/>
    <m/>
    <m/>
    <m/>
  </r>
  <r>
    <x v="18"/>
    <x v="5"/>
    <s v="BUD1.6"/>
    <x v="1"/>
    <d v="2020-11-18T00:00:00"/>
    <x v="57"/>
    <n v="7664"/>
    <s v="tussock"/>
    <s v="non-canopy"/>
    <n v="0"/>
    <n v="12"/>
    <n v="0"/>
    <s v="NA"/>
    <n v="0"/>
    <n v="0"/>
    <n v="0"/>
    <n v="0"/>
    <m/>
    <n v="12"/>
    <m/>
    <m/>
    <m/>
    <m/>
  </r>
  <r>
    <x v="18"/>
    <x v="5"/>
    <s v="BUD1.6"/>
    <x v="1"/>
    <d v="2020-11-18T00:00:00"/>
    <x v="29"/>
    <n v="10605"/>
    <s v="rhizome"/>
    <s v="non-canopy"/>
    <n v="0"/>
    <n v="7"/>
    <n v="0"/>
    <s v="NA"/>
    <n v="0"/>
    <s v="NA"/>
    <s v="NA"/>
    <s v="NA"/>
    <m/>
    <n v="7"/>
    <m/>
    <m/>
    <m/>
    <m/>
  </r>
  <r>
    <x v="18"/>
    <x v="5"/>
    <s v="BUD1.6"/>
    <x v="1"/>
    <d v="2020-11-18T00:00:00"/>
    <x v="7"/>
    <n v="5541"/>
    <s v="rhizome"/>
    <s v="non-canopy"/>
    <n v="0"/>
    <n v="18"/>
    <n v="0"/>
    <s v="NA"/>
    <n v="0"/>
    <n v="0"/>
    <n v="0"/>
    <n v="0"/>
    <m/>
    <n v="18"/>
    <m/>
    <m/>
    <m/>
    <m/>
  </r>
  <r>
    <x v="18"/>
    <x v="5"/>
    <s v="BUD1.6"/>
    <x v="1"/>
    <d v="2020-11-18T00:00:00"/>
    <x v="17"/>
    <n v="5532"/>
    <s v="rhizome"/>
    <s v="non-canopy"/>
    <n v="0"/>
    <n v="2"/>
    <n v="0"/>
    <s v="NA"/>
    <n v="0"/>
    <s v="NA"/>
    <s v="NA"/>
    <s v="NA"/>
    <m/>
    <n v="2"/>
    <m/>
    <m/>
    <m/>
    <m/>
  </r>
  <r>
    <x v="18"/>
    <x v="5"/>
    <s v="BUD1.6"/>
    <x v="1"/>
    <d v="2020-11-18T00:00:00"/>
    <x v="12"/>
    <n v="2501"/>
    <s v="tussock"/>
    <s v="non-canopy"/>
    <n v="0"/>
    <n v="10"/>
    <n v="0"/>
    <s v="NA"/>
    <n v="0"/>
    <n v="0"/>
    <n v="0"/>
    <n v="0"/>
    <m/>
    <n v="10"/>
    <m/>
    <m/>
    <m/>
    <m/>
  </r>
  <r>
    <x v="18"/>
    <x v="6"/>
    <s v="BUD1.7"/>
    <x v="1"/>
    <d v="2020-11-18T00:00:00"/>
    <x v="0"/>
    <n v="7766"/>
    <s v="lignotuber"/>
    <s v="canopy"/>
    <n v="0"/>
    <n v="2"/>
    <n v="0"/>
    <n v="0"/>
    <n v="0"/>
    <n v="4"/>
    <n v="0"/>
    <n v="0"/>
    <m/>
    <n v="6"/>
    <m/>
    <m/>
    <m/>
    <m/>
  </r>
  <r>
    <x v="18"/>
    <x v="6"/>
    <s v="BUD1.7"/>
    <x v="1"/>
    <d v="2020-11-18T00:00:00"/>
    <x v="9"/>
    <n v="8875"/>
    <s v="lignotuber"/>
    <s v="soil-persistent"/>
    <n v="0"/>
    <n v="0"/>
    <n v="0"/>
    <n v="0"/>
    <n v="0"/>
    <n v="2"/>
    <n v="0"/>
    <n v="0"/>
    <m/>
    <n v="2"/>
    <m/>
    <m/>
    <m/>
    <m/>
  </r>
  <r>
    <x v="18"/>
    <x v="6"/>
    <s v="BUD1.7"/>
    <x v="1"/>
    <d v="2020-11-18T00:00:00"/>
    <x v="10"/>
    <n v="2469"/>
    <s v="rhizome"/>
    <s v="non-canopy"/>
    <n v="0"/>
    <n v="9"/>
    <n v="0"/>
    <s v="NA"/>
    <n v="0"/>
    <n v="0"/>
    <n v="0"/>
    <n v="0"/>
    <m/>
    <n v="9"/>
    <m/>
    <m/>
    <m/>
    <m/>
  </r>
  <r>
    <x v="18"/>
    <x v="6"/>
    <s v="BUD1.7"/>
    <x v="1"/>
    <d v="2020-11-18T00:00:00"/>
    <x v="1"/>
    <n v="3997"/>
    <s v="lignotuber"/>
    <s v="soil-persistent"/>
    <n v="0"/>
    <n v="8"/>
    <n v="0"/>
    <n v="0"/>
    <n v="0"/>
    <n v="0"/>
    <n v="0"/>
    <n v="0"/>
    <m/>
    <n v="8"/>
    <m/>
    <m/>
    <m/>
    <m/>
  </r>
  <r>
    <x v="18"/>
    <x v="6"/>
    <s v="BUD1.7"/>
    <x v="1"/>
    <d v="2020-11-18T00:00:00"/>
    <x v="36"/>
    <n v="6182"/>
    <s v="none"/>
    <s v="soil-persistent"/>
    <n v="0"/>
    <n v="0"/>
    <n v="0"/>
    <s v="NA"/>
    <n v="0"/>
    <n v="14"/>
    <n v="0"/>
    <n v="0"/>
    <m/>
    <n v="14"/>
    <m/>
    <m/>
    <m/>
    <m/>
  </r>
  <r>
    <x v="18"/>
    <x v="6"/>
    <s v="BUD1.7"/>
    <x v="1"/>
    <d v="2020-11-18T00:00:00"/>
    <x v="3"/>
    <n v="3174"/>
    <s v="stolon"/>
    <s v="soil-persistent"/>
    <n v="0"/>
    <n v="6"/>
    <n v="0"/>
    <s v="NA"/>
    <n v="1"/>
    <n v="0"/>
    <n v="0"/>
    <n v="0"/>
    <m/>
    <n v="6"/>
    <m/>
    <m/>
    <m/>
    <m/>
  </r>
  <r>
    <x v="18"/>
    <x v="6"/>
    <s v="BUD1.7"/>
    <x v="1"/>
    <d v="2020-11-18T00:00:00"/>
    <x v="26"/>
    <n v="3243"/>
    <s v="none"/>
    <s v="soil-persistent"/>
    <n v="0"/>
    <n v="0"/>
    <n v="0"/>
    <s v="NA"/>
    <n v="0"/>
    <n v="26"/>
    <n v="0"/>
    <n v="0"/>
    <m/>
    <n v="26"/>
    <m/>
    <m/>
    <m/>
    <m/>
  </r>
  <r>
    <x v="18"/>
    <x v="6"/>
    <s v="BUD1.7"/>
    <x v="1"/>
    <d v="2020-11-18T00:00:00"/>
    <x v="84"/>
    <n v="6157"/>
    <s v="crown"/>
    <s v="soil-persistent"/>
    <n v="0"/>
    <n v="0"/>
    <n v="0"/>
    <s v="NA"/>
    <n v="0"/>
    <n v="1"/>
    <n v="0"/>
    <n v="0"/>
    <m/>
    <n v="1"/>
    <m/>
    <m/>
    <m/>
    <m/>
  </r>
  <r>
    <x v="18"/>
    <x v="6"/>
    <s v="BUD1.7"/>
    <x v="1"/>
    <d v="2020-11-18T00:00:00"/>
    <x v="82"/>
    <n v="3596"/>
    <s v="none"/>
    <s v="soil-persistent"/>
    <n v="0"/>
    <n v="0"/>
    <n v="0"/>
    <s v="NA"/>
    <n v="0"/>
    <n v="1"/>
    <n v="0"/>
    <n v="1"/>
    <m/>
    <n v="1"/>
    <m/>
    <m/>
    <m/>
    <m/>
  </r>
  <r>
    <x v="18"/>
    <x v="6"/>
    <s v="BUD1.7"/>
    <x v="1"/>
    <d v="2020-11-18T00:00:00"/>
    <x v="8"/>
    <n v="7993"/>
    <s v="tussock"/>
    <s v="non-canopy"/>
    <n v="0"/>
    <n v="14"/>
    <n v="0"/>
    <s v="NA"/>
    <n v="0"/>
    <n v="0"/>
    <n v="0"/>
    <n v="0"/>
    <s v="ID corrected from Entolasia stricta Apr2021"/>
    <n v="14"/>
    <m/>
    <m/>
    <m/>
    <m/>
  </r>
  <r>
    <x v="18"/>
    <x v="6"/>
    <s v="BUD1.7"/>
    <x v="1"/>
    <d v="2020-11-18T00:00:00"/>
    <x v="29"/>
    <n v="10605"/>
    <s v="rhizome"/>
    <s v="non-canopy"/>
    <n v="0"/>
    <n v="2"/>
    <n v="0"/>
    <s v="NA"/>
    <n v="0"/>
    <s v="NA"/>
    <s v="NA"/>
    <s v="NA"/>
    <m/>
    <n v="2"/>
    <m/>
    <m/>
    <m/>
    <m/>
  </r>
  <r>
    <x v="18"/>
    <x v="6"/>
    <s v="BUD1.7"/>
    <x v="1"/>
    <d v="2020-11-18T00:00:00"/>
    <x v="7"/>
    <n v="5541"/>
    <s v="rhizome"/>
    <s v="non-canopy"/>
    <n v="0"/>
    <n v="6"/>
    <n v="0"/>
    <s v="NA"/>
    <n v="0"/>
    <n v="1"/>
    <n v="0"/>
    <n v="0"/>
    <m/>
    <n v="7"/>
    <m/>
    <m/>
    <m/>
    <m/>
  </r>
  <r>
    <x v="18"/>
    <x v="6"/>
    <s v="BUD1.7"/>
    <x v="1"/>
    <d v="2020-11-18T00:00:00"/>
    <x v="48"/>
    <n v="3567"/>
    <s v="tussock"/>
    <s v="non-canopy"/>
    <n v="0"/>
    <n v="14"/>
    <n v="0"/>
    <s v="NA"/>
    <n v="0"/>
    <n v="2"/>
    <n v="0"/>
    <n v="0"/>
    <m/>
    <n v="16"/>
    <m/>
    <m/>
    <m/>
    <m/>
  </r>
  <r>
    <x v="18"/>
    <x v="6"/>
    <s v="BUD1.7"/>
    <x v="1"/>
    <d v="2020-11-18T00:00:00"/>
    <x v="57"/>
    <n v="7664"/>
    <s v="tussock"/>
    <s v="non-canopy"/>
    <n v="0"/>
    <n v="7"/>
    <n v="0"/>
    <s v="NA"/>
    <n v="0"/>
    <n v="0"/>
    <n v="0"/>
    <n v="0"/>
    <m/>
    <n v="7"/>
    <m/>
    <m/>
    <m/>
    <m/>
  </r>
  <r>
    <x v="18"/>
    <x v="6"/>
    <s v="BUD1.7"/>
    <x v="1"/>
    <d v="2020-11-18T00:00:00"/>
    <x v="24"/>
    <n v="2561"/>
    <s v="tuber"/>
    <s v="transient"/>
    <n v="0"/>
    <n v="1"/>
    <n v="0"/>
    <s v="NA"/>
    <n v="1"/>
    <n v="0"/>
    <n v="0"/>
    <n v="0"/>
    <m/>
    <n v="1"/>
    <m/>
    <m/>
    <m/>
    <m/>
  </r>
  <r>
    <x v="18"/>
    <x v="7"/>
    <s v="BUD1.8"/>
    <x v="1"/>
    <d v="2020-11-18T00:00:00"/>
    <x v="0"/>
    <n v="7766"/>
    <s v="lignotuber"/>
    <s v="canopy"/>
    <n v="0"/>
    <n v="1"/>
    <n v="0"/>
    <n v="2"/>
    <n v="0"/>
    <n v="0"/>
    <n v="0"/>
    <n v="0"/>
    <m/>
    <n v="1"/>
    <m/>
    <m/>
    <m/>
    <m/>
  </r>
  <r>
    <x v="18"/>
    <x v="7"/>
    <s v="BUD1.8"/>
    <x v="1"/>
    <d v="2020-11-18T00:00:00"/>
    <x v="10"/>
    <n v="2469"/>
    <s v="rhizome"/>
    <s v="non-canopy"/>
    <n v="0"/>
    <n v="9"/>
    <n v="0"/>
    <s v="NA"/>
    <n v="0"/>
    <n v="0"/>
    <n v="0"/>
    <n v="0"/>
    <m/>
    <n v="9"/>
    <m/>
    <m/>
    <m/>
    <m/>
  </r>
  <r>
    <x v="18"/>
    <x v="7"/>
    <s v="BUD1.8"/>
    <x v="1"/>
    <d v="2020-11-18T00:00:00"/>
    <x v="1"/>
    <n v="3997"/>
    <s v="lignotuber"/>
    <s v="soil-persistent"/>
    <n v="0"/>
    <n v="11"/>
    <n v="0"/>
    <n v="0"/>
    <n v="0"/>
    <n v="0"/>
    <n v="0"/>
    <n v="0"/>
    <m/>
    <n v="11"/>
    <m/>
    <m/>
    <m/>
    <m/>
  </r>
  <r>
    <x v="18"/>
    <x v="7"/>
    <s v="BUD1.8"/>
    <x v="1"/>
    <d v="2020-11-18T00:00:00"/>
    <x v="36"/>
    <n v="6182"/>
    <s v="none"/>
    <s v="soil-persistent"/>
    <n v="0"/>
    <n v="1"/>
    <n v="0"/>
    <s v="NA"/>
    <n v="0"/>
    <n v="7"/>
    <n v="0"/>
    <n v="0"/>
    <m/>
    <n v="8"/>
    <m/>
    <m/>
    <m/>
    <m/>
  </r>
  <r>
    <x v="18"/>
    <x v="7"/>
    <s v="BUD1.8"/>
    <x v="1"/>
    <d v="2020-11-18T00:00:00"/>
    <x v="121"/>
    <n v="8365"/>
    <s v="none"/>
    <s v="soil-persistent"/>
    <n v="0"/>
    <n v="1"/>
    <n v="0"/>
    <s v="NA"/>
    <n v="0"/>
    <n v="3"/>
    <n v="0"/>
    <n v="0"/>
    <s v="ID corrected from Pultenaea divaricata, confirmed Apr2021"/>
    <n v="4"/>
    <m/>
    <m/>
    <m/>
    <m/>
  </r>
  <r>
    <x v="18"/>
    <x v="7"/>
    <s v="BUD1.8"/>
    <x v="1"/>
    <d v="2020-11-18T00:00:00"/>
    <x v="122"/>
    <e v="#N/A"/>
    <s v="none"/>
    <s v="soil-persistent"/>
    <n v="0"/>
    <n v="0"/>
    <n v="0"/>
    <s v="NA"/>
    <n v="0"/>
    <n v="1"/>
    <n v="0"/>
    <n v="0"/>
    <m/>
    <n v="1"/>
    <m/>
    <m/>
    <m/>
    <m/>
  </r>
  <r>
    <x v="18"/>
    <x v="7"/>
    <s v="BUD1.8"/>
    <x v="1"/>
    <d v="2020-11-18T00:00:00"/>
    <x v="48"/>
    <n v="3567"/>
    <s v="tussock"/>
    <s v="non-canopy"/>
    <n v="0"/>
    <n v="8"/>
    <n v="0"/>
    <s v="NA"/>
    <n v="1"/>
    <n v="6"/>
    <n v="0"/>
    <n v="0"/>
    <m/>
    <n v="14"/>
    <m/>
    <m/>
    <m/>
    <m/>
  </r>
  <r>
    <x v="18"/>
    <x v="7"/>
    <s v="BUD1.8"/>
    <x v="1"/>
    <d v="2020-11-18T00:00:00"/>
    <x v="29"/>
    <n v="10605"/>
    <s v="rhizome"/>
    <s v="non-canopy"/>
    <n v="0"/>
    <n v="6"/>
    <n v="0"/>
    <s v="NA"/>
    <n v="0"/>
    <s v="NA"/>
    <s v="NA"/>
    <s v="NA"/>
    <m/>
    <n v="6"/>
    <m/>
    <m/>
    <m/>
    <m/>
  </r>
  <r>
    <x v="18"/>
    <x v="7"/>
    <s v="BUD1.8"/>
    <x v="1"/>
    <d v="2020-11-18T00:00:00"/>
    <x v="17"/>
    <n v="5532"/>
    <s v="rhizome"/>
    <s v="non-canopy"/>
    <n v="0"/>
    <n v="1"/>
    <n v="0"/>
    <s v="NA"/>
    <n v="0"/>
    <s v="NA"/>
    <s v="NA"/>
    <s v="NA"/>
    <m/>
    <n v="1"/>
    <m/>
    <m/>
    <m/>
    <m/>
  </r>
  <r>
    <x v="18"/>
    <x v="7"/>
    <s v="BUD1.8"/>
    <x v="1"/>
    <d v="2020-11-18T00:00:00"/>
    <x v="7"/>
    <n v="5541"/>
    <s v="rhizome"/>
    <s v="non-canopy"/>
    <n v="0"/>
    <n v="9"/>
    <n v="0"/>
    <s v="NA"/>
    <n v="0"/>
    <n v="0"/>
    <n v="0"/>
    <n v="0"/>
    <m/>
    <n v="9"/>
    <m/>
    <m/>
    <m/>
    <m/>
  </r>
  <r>
    <x v="18"/>
    <x v="7"/>
    <s v="BUD1.8"/>
    <x v="1"/>
    <d v="2020-11-18T00:00:00"/>
    <x v="12"/>
    <n v="2501"/>
    <s v="tussock"/>
    <s v="non-canopy"/>
    <n v="0"/>
    <n v="5"/>
    <n v="0"/>
    <s v="NA"/>
    <n v="0"/>
    <n v="0"/>
    <n v="0"/>
    <n v="0"/>
    <s v="uncertain ID"/>
    <n v="5"/>
    <m/>
    <m/>
    <m/>
    <m/>
  </r>
  <r>
    <x v="18"/>
    <x v="7"/>
    <s v="BUD1.8"/>
    <x v="1"/>
    <d v="2020-11-18T00:00:00"/>
    <x v="26"/>
    <n v="3243"/>
    <s v="none"/>
    <s v="soil-persistent"/>
    <n v="0"/>
    <n v="0"/>
    <n v="0"/>
    <s v="NA"/>
    <n v="0"/>
    <n v="28"/>
    <n v="0"/>
    <n v="0"/>
    <m/>
    <n v="28"/>
    <m/>
    <m/>
    <m/>
    <m/>
  </r>
  <r>
    <x v="18"/>
    <x v="7"/>
    <s v="BUD1.8"/>
    <x v="1"/>
    <d v="2020-11-18T00:00:00"/>
    <x v="109"/>
    <n v="8181"/>
    <s v="rhizome"/>
    <s v="transient"/>
    <n v="0"/>
    <n v="1"/>
    <n v="0"/>
    <s v="NA"/>
    <n v="0"/>
    <s v="NA"/>
    <s v="NA"/>
    <s v="NA"/>
    <m/>
    <n v="1"/>
    <m/>
    <m/>
    <m/>
    <m/>
  </r>
  <r>
    <x v="18"/>
    <x v="7"/>
    <s v="BUD1.8"/>
    <x v="1"/>
    <d v="2020-11-18T00:00:00"/>
    <x v="57"/>
    <n v="7664"/>
    <s v="tussock"/>
    <s v="non-canopy"/>
    <n v="0"/>
    <n v="3"/>
    <n v="0"/>
    <s v="NA"/>
    <n v="0"/>
    <n v="0"/>
    <n v="0"/>
    <n v="0"/>
    <m/>
    <n v="3"/>
    <m/>
    <m/>
    <m/>
    <m/>
  </r>
  <r>
    <x v="18"/>
    <x v="7"/>
    <s v="BUD1.8"/>
    <x v="1"/>
    <d v="2020-11-18T00:00:00"/>
    <x v="73"/>
    <n v="6322"/>
    <s v="tussock"/>
    <s v="soil-persistent"/>
    <n v="0"/>
    <n v="1"/>
    <n v="0"/>
    <s v="NA"/>
    <n v="1"/>
    <n v="2"/>
    <n v="0"/>
    <n v="0"/>
    <m/>
    <n v="3"/>
    <m/>
    <m/>
    <m/>
    <m/>
  </r>
  <r>
    <x v="18"/>
    <x v="7"/>
    <s v="BUD1.8"/>
    <x v="1"/>
    <d v="2020-11-18T00:00:00"/>
    <x v="3"/>
    <n v="3174"/>
    <s v="stolon"/>
    <s v="soil-persistent"/>
    <n v="0"/>
    <n v="0"/>
    <n v="0"/>
    <s v="NA"/>
    <n v="0"/>
    <n v="3"/>
    <n v="0"/>
    <n v="0"/>
    <m/>
    <n v="3"/>
    <m/>
    <m/>
    <m/>
    <m/>
  </r>
  <r>
    <x v="18"/>
    <x v="8"/>
    <s v="BUD1.9"/>
    <x v="1"/>
    <d v="2020-11-18T00:00:00"/>
    <x v="9"/>
    <n v="8875"/>
    <s v="lignotuber"/>
    <s v="soil-persistent"/>
    <n v="0"/>
    <n v="1"/>
    <n v="0"/>
    <n v="1"/>
    <n v="0"/>
    <n v="0"/>
    <n v="0"/>
    <n v="0"/>
    <m/>
    <n v="1"/>
    <m/>
    <m/>
    <m/>
    <m/>
  </r>
  <r>
    <x v="18"/>
    <x v="8"/>
    <s v="BUD1.9"/>
    <x v="1"/>
    <d v="2020-11-18T00:00:00"/>
    <x v="0"/>
    <n v="7766"/>
    <s v="lignotuber"/>
    <s v="canopy"/>
    <n v="0"/>
    <n v="2"/>
    <n v="0"/>
    <n v="5"/>
    <n v="0"/>
    <n v="0"/>
    <n v="0"/>
    <n v="0"/>
    <m/>
    <n v="2"/>
    <m/>
    <m/>
    <m/>
    <m/>
  </r>
  <r>
    <x v="18"/>
    <x v="8"/>
    <s v="BUD1.9"/>
    <x v="1"/>
    <d v="2020-11-18T00:00:00"/>
    <x v="1"/>
    <n v="3997"/>
    <s v="lignotuber"/>
    <s v="soil-persistent"/>
    <n v="0"/>
    <n v="6"/>
    <n v="0"/>
    <n v="0"/>
    <n v="0"/>
    <n v="0"/>
    <n v="0"/>
    <n v="0"/>
    <m/>
    <n v="6"/>
    <m/>
    <m/>
    <m/>
    <m/>
  </r>
  <r>
    <x v="18"/>
    <x v="8"/>
    <s v="BUD1.9"/>
    <x v="1"/>
    <d v="2020-11-18T00:00:00"/>
    <x v="10"/>
    <n v="2469"/>
    <s v="rhizome"/>
    <s v="non-canopy"/>
    <n v="0"/>
    <n v="6"/>
    <n v="0"/>
    <s v="NA"/>
    <n v="0"/>
    <n v="0"/>
    <n v="0"/>
    <n v="0"/>
    <m/>
    <n v="6"/>
    <m/>
    <m/>
    <m/>
    <m/>
  </r>
  <r>
    <x v="18"/>
    <x v="8"/>
    <s v="BUD1.9"/>
    <x v="1"/>
    <d v="2020-11-18T00:00:00"/>
    <x v="3"/>
    <n v="3174"/>
    <s v="stolon"/>
    <s v="soil-persistent"/>
    <n v="0"/>
    <n v="4"/>
    <n v="0"/>
    <s v="NA"/>
    <n v="0"/>
    <n v="0"/>
    <n v="0"/>
    <n v="0"/>
    <m/>
    <n v="4"/>
    <m/>
    <m/>
    <m/>
    <m/>
  </r>
  <r>
    <x v="18"/>
    <x v="8"/>
    <s v="BUD1.9"/>
    <x v="1"/>
    <d v="2020-11-18T00:00:00"/>
    <x v="26"/>
    <n v="3243"/>
    <s v="none"/>
    <s v="soil-persistent"/>
    <n v="0"/>
    <n v="0"/>
    <n v="0"/>
    <s v="NA"/>
    <n v="0"/>
    <n v="27"/>
    <n v="0"/>
    <n v="0"/>
    <s v="corrected from resprouts to recruits"/>
    <n v="27"/>
    <m/>
    <m/>
    <m/>
    <m/>
  </r>
  <r>
    <x v="18"/>
    <x v="8"/>
    <s v="BUD1.9"/>
    <x v="1"/>
    <d v="2020-11-18T00:00:00"/>
    <x v="48"/>
    <n v="3567"/>
    <s v="tussock"/>
    <s v="non-canopy"/>
    <n v="0"/>
    <n v="23"/>
    <n v="0"/>
    <s v="NA"/>
    <n v="4"/>
    <n v="0"/>
    <n v="0"/>
    <n v="0"/>
    <m/>
    <n v="23"/>
    <m/>
    <m/>
    <m/>
    <m/>
  </r>
  <r>
    <x v="18"/>
    <x v="8"/>
    <s v="BUD1.9"/>
    <x v="1"/>
    <d v="2020-11-18T00:00:00"/>
    <x v="57"/>
    <n v="7664"/>
    <s v="tussock"/>
    <s v="non-canopy"/>
    <n v="0"/>
    <n v="6"/>
    <n v="0"/>
    <s v="NA"/>
    <n v="0"/>
    <n v="0"/>
    <n v="0"/>
    <n v="0"/>
    <m/>
    <n v="6"/>
    <m/>
    <m/>
    <m/>
    <m/>
  </r>
  <r>
    <x v="18"/>
    <x v="8"/>
    <s v="BUD1.9"/>
    <x v="1"/>
    <d v="2020-11-18T00:00:00"/>
    <x v="73"/>
    <n v="6322"/>
    <s v="tussock"/>
    <s v="soil-persistent"/>
    <n v="0"/>
    <n v="3"/>
    <n v="0"/>
    <s v="NA"/>
    <n v="3"/>
    <n v="0"/>
    <n v="0"/>
    <n v="0"/>
    <m/>
    <n v="3"/>
    <m/>
    <m/>
    <m/>
    <m/>
  </r>
  <r>
    <x v="18"/>
    <x v="8"/>
    <s v="BUD1.9"/>
    <x v="1"/>
    <d v="2020-11-18T00:00:00"/>
    <x v="12"/>
    <n v="2501"/>
    <s v="tussock"/>
    <s v="non-canopy"/>
    <n v="0"/>
    <n v="5"/>
    <n v="0"/>
    <s v="NA"/>
    <n v="0"/>
    <n v="0"/>
    <n v="0"/>
    <n v="0"/>
    <m/>
    <n v="5"/>
    <m/>
    <m/>
    <m/>
    <m/>
  </r>
  <r>
    <x v="18"/>
    <x v="8"/>
    <s v="BUD1.9"/>
    <x v="1"/>
    <d v="2020-11-18T00:00:00"/>
    <x v="7"/>
    <n v="5541"/>
    <s v="rhizome"/>
    <s v="non-canopy"/>
    <n v="0"/>
    <n v="7"/>
    <n v="0"/>
    <s v="NA"/>
    <n v="0"/>
    <n v="0"/>
    <n v="0"/>
    <n v="0"/>
    <m/>
    <n v="7"/>
    <m/>
    <m/>
    <m/>
    <m/>
  </r>
  <r>
    <x v="18"/>
    <x v="8"/>
    <s v="BUD1.9"/>
    <x v="1"/>
    <d v="2020-11-18T00:00:00"/>
    <x v="36"/>
    <n v="6182"/>
    <s v="none"/>
    <s v="soil-persistent"/>
    <n v="0"/>
    <n v="0"/>
    <n v="0"/>
    <s v="NA"/>
    <n v="0"/>
    <n v="5"/>
    <n v="0"/>
    <n v="0"/>
    <m/>
    <n v="5"/>
    <m/>
    <m/>
    <m/>
    <m/>
  </r>
  <r>
    <x v="18"/>
    <x v="8"/>
    <s v="BUD1.9"/>
    <x v="1"/>
    <d v="2020-11-18T00:00:00"/>
    <x v="77"/>
    <n v="4169"/>
    <s v="NA"/>
    <s v="canopy"/>
    <n v="0"/>
    <n v="0"/>
    <n v="0"/>
    <n v="0"/>
    <n v="0"/>
    <n v="1"/>
    <n v="0"/>
    <n v="0"/>
    <m/>
    <n v="1"/>
    <m/>
    <m/>
    <m/>
    <m/>
  </r>
  <r>
    <x v="18"/>
    <x v="8"/>
    <s v="BUD1.9"/>
    <x v="1"/>
    <d v="2020-11-18T00:00:00"/>
    <x v="29"/>
    <n v="10605"/>
    <s v="rhizome"/>
    <s v="non-canopy"/>
    <n v="0"/>
    <n v="7"/>
    <n v="0"/>
    <s v="NA"/>
    <n v="0"/>
    <s v="NA"/>
    <s v="NA"/>
    <s v="NA"/>
    <m/>
    <n v="7"/>
    <m/>
    <m/>
    <m/>
    <m/>
  </r>
  <r>
    <x v="18"/>
    <x v="9"/>
    <s v="BUD1.10"/>
    <x v="1"/>
    <d v="2020-11-18T00:00:00"/>
    <x v="10"/>
    <n v="2469"/>
    <s v="rhizome"/>
    <s v="non-canopy"/>
    <n v="0"/>
    <n v="5"/>
    <n v="0"/>
    <s v="NA"/>
    <n v="0"/>
    <n v="0"/>
    <n v="0"/>
    <n v="0"/>
    <m/>
    <n v="5"/>
    <m/>
    <m/>
    <m/>
    <m/>
  </r>
  <r>
    <x v="18"/>
    <x v="9"/>
    <s v="BUD1.10"/>
    <x v="1"/>
    <d v="2020-11-18T00:00:00"/>
    <x v="0"/>
    <n v="7766"/>
    <s v="lignotuber"/>
    <s v="canopy"/>
    <n v="0"/>
    <n v="1"/>
    <n v="0"/>
    <n v="4"/>
    <n v="0"/>
    <n v="0"/>
    <n v="0"/>
    <n v="0"/>
    <m/>
    <n v="1"/>
    <m/>
    <m/>
    <m/>
    <m/>
  </r>
  <r>
    <x v="18"/>
    <x v="9"/>
    <s v="BUD1.10"/>
    <x v="1"/>
    <d v="2020-11-18T00:00:00"/>
    <x v="1"/>
    <n v="3997"/>
    <s v="lignotuber"/>
    <s v="soil-persistent"/>
    <n v="0"/>
    <n v="6"/>
    <n v="0"/>
    <n v="0"/>
    <n v="0"/>
    <n v="0"/>
    <n v="0"/>
    <n v="0"/>
    <m/>
    <n v="6"/>
    <m/>
    <m/>
    <m/>
    <m/>
  </r>
  <r>
    <x v="18"/>
    <x v="9"/>
    <s v="BUD1.10"/>
    <x v="1"/>
    <d v="2020-11-18T00:00:00"/>
    <x v="84"/>
    <n v="6157"/>
    <s v="crown"/>
    <s v="soil-persistent"/>
    <n v="0"/>
    <n v="2"/>
    <n v="0"/>
    <s v="NA"/>
    <n v="1"/>
    <n v="4"/>
    <n v="0"/>
    <n v="0"/>
    <m/>
    <n v="6"/>
    <m/>
    <m/>
    <m/>
    <m/>
  </r>
  <r>
    <x v="18"/>
    <x v="9"/>
    <s v="BUD1.10"/>
    <x v="1"/>
    <d v="2020-11-18T00:00:00"/>
    <x v="123"/>
    <e v="#N/A"/>
    <s v="tussock"/>
    <s v="non-canopy"/>
    <n v="0"/>
    <n v="1"/>
    <n v="0"/>
    <s v="NA"/>
    <n v="0"/>
    <n v="1"/>
    <n v="0"/>
    <n v="0"/>
    <m/>
    <n v="2"/>
    <m/>
    <m/>
    <m/>
    <m/>
  </r>
  <r>
    <x v="18"/>
    <x v="9"/>
    <s v="BUD1.10"/>
    <x v="1"/>
    <d v="2020-11-18T00:00:00"/>
    <x v="9"/>
    <n v="8875"/>
    <s v="lignotuber"/>
    <s v="soil-persistent"/>
    <n v="0"/>
    <n v="0"/>
    <n v="0"/>
    <n v="0"/>
    <n v="0"/>
    <n v="1"/>
    <n v="0"/>
    <n v="0"/>
    <m/>
    <n v="1"/>
    <m/>
    <m/>
    <m/>
    <m/>
  </r>
  <r>
    <x v="18"/>
    <x v="9"/>
    <s v="BUD1.10"/>
    <x v="1"/>
    <d v="2020-11-18T00:00:00"/>
    <x v="48"/>
    <n v="3567"/>
    <s v="tussock"/>
    <s v="non-canopy"/>
    <n v="0"/>
    <n v="11"/>
    <n v="0"/>
    <s v="NA"/>
    <n v="3"/>
    <m/>
    <n v="0"/>
    <n v="0"/>
    <m/>
    <n v="11"/>
    <m/>
    <m/>
    <m/>
    <m/>
  </r>
  <r>
    <x v="18"/>
    <x v="9"/>
    <s v="BUD1.10"/>
    <x v="1"/>
    <d v="2020-11-18T00:00:00"/>
    <x v="29"/>
    <n v="10605"/>
    <s v="rhizome"/>
    <s v="non-canopy"/>
    <n v="0"/>
    <n v="7"/>
    <n v="0"/>
    <s v="NA"/>
    <n v="0"/>
    <s v="NA"/>
    <s v="NA"/>
    <s v="NA"/>
    <m/>
    <n v="7"/>
    <m/>
    <m/>
    <m/>
    <m/>
  </r>
  <r>
    <x v="18"/>
    <x v="9"/>
    <s v="BUD1.10"/>
    <x v="1"/>
    <d v="2020-11-18T00:00:00"/>
    <x v="57"/>
    <n v="7664"/>
    <s v="tussock"/>
    <s v="non-canopy"/>
    <n v="0"/>
    <n v="1"/>
    <n v="0"/>
    <s v="NA"/>
    <n v="0"/>
    <n v="0"/>
    <n v="0"/>
    <n v="0"/>
    <m/>
    <n v="1"/>
    <m/>
    <m/>
    <m/>
    <m/>
  </r>
  <r>
    <x v="18"/>
    <x v="9"/>
    <s v="BUD1.10"/>
    <x v="1"/>
    <d v="2020-11-18T00:00:00"/>
    <x v="3"/>
    <n v="3174"/>
    <s v="stolon"/>
    <s v="soil-persistent"/>
    <n v="0"/>
    <n v="11"/>
    <n v="0"/>
    <s v="NA"/>
    <n v="0"/>
    <n v="0"/>
    <n v="0"/>
    <n v="0"/>
    <m/>
    <n v="11"/>
    <m/>
    <m/>
    <m/>
    <m/>
  </r>
  <r>
    <x v="18"/>
    <x v="9"/>
    <s v="BUD1.10"/>
    <x v="1"/>
    <d v="2020-11-18T00:00:00"/>
    <x v="26"/>
    <n v="3243"/>
    <s v="none"/>
    <s v="soil-persistent"/>
    <n v="0"/>
    <n v="0"/>
    <n v="0"/>
    <s v="NA"/>
    <n v="0"/>
    <n v="19"/>
    <n v="0"/>
    <n v="0"/>
    <s v="corrected from resprouts to recruits"/>
    <n v="19"/>
    <m/>
    <m/>
    <m/>
    <m/>
  </r>
  <r>
    <x v="18"/>
    <x v="9"/>
    <s v="BUD1.10"/>
    <x v="1"/>
    <d v="2020-11-18T00:00:00"/>
    <x v="36"/>
    <n v="6182"/>
    <s v="none"/>
    <s v="soil-persistent"/>
    <n v="0"/>
    <n v="10"/>
    <n v="0"/>
    <s v="NA"/>
    <n v="0"/>
    <n v="0"/>
    <n v="0"/>
    <n v="0"/>
    <m/>
    <n v="10"/>
    <m/>
    <m/>
    <m/>
    <m/>
  </r>
  <r>
    <x v="18"/>
    <x v="9"/>
    <s v="BUD1.10"/>
    <x v="1"/>
    <d v="2020-11-18T00:00:00"/>
    <x v="24"/>
    <n v="2561"/>
    <s v="tuber"/>
    <s v="transient"/>
    <n v="0"/>
    <n v="2"/>
    <n v="0"/>
    <s v="NA"/>
    <n v="1"/>
    <n v="0"/>
    <n v="0"/>
    <n v="0"/>
    <m/>
    <n v="2"/>
    <m/>
    <m/>
    <m/>
    <m/>
  </r>
  <r>
    <x v="18"/>
    <x v="9"/>
    <s v="BUD1.10"/>
    <x v="1"/>
    <d v="2020-11-18T00:00:00"/>
    <x v="16"/>
    <n v="2603"/>
    <s v="basal"/>
    <s v="soil-persistent"/>
    <n v="0"/>
    <n v="1"/>
    <n v="0"/>
    <n v="0"/>
    <n v="0"/>
    <n v="0"/>
    <n v="0"/>
    <n v="0"/>
    <m/>
    <n v="1"/>
    <m/>
    <m/>
    <m/>
    <m/>
  </r>
  <r>
    <x v="18"/>
    <x v="9"/>
    <s v="BUD1.10"/>
    <x v="1"/>
    <d v="2020-11-18T00:00:00"/>
    <x v="109"/>
    <n v="8181"/>
    <s v="rhizome"/>
    <s v="transient"/>
    <n v="0"/>
    <n v="3"/>
    <n v="0"/>
    <s v="NA"/>
    <n v="0"/>
    <s v="NA"/>
    <s v="NA"/>
    <s v="NA"/>
    <m/>
    <n v="3"/>
    <m/>
    <m/>
    <m/>
    <m/>
  </r>
  <r>
    <x v="18"/>
    <x v="9"/>
    <s v="BUD1.10"/>
    <x v="1"/>
    <d v="2020-11-18T00:00:00"/>
    <x v="12"/>
    <n v="2501"/>
    <s v="tussock"/>
    <s v="non-canopy"/>
    <n v="0"/>
    <n v="6"/>
    <n v="0"/>
    <s v="NA"/>
    <n v="0"/>
    <n v="0"/>
    <n v="0"/>
    <n v="0"/>
    <m/>
    <n v="6"/>
    <m/>
    <m/>
    <m/>
    <m/>
  </r>
  <r>
    <x v="18"/>
    <x v="9"/>
    <s v="BUD1.10"/>
    <x v="1"/>
    <d v="2020-11-18T00:00:00"/>
    <x v="7"/>
    <n v="5541"/>
    <s v="rhizome"/>
    <s v="non-canopy"/>
    <n v="0"/>
    <n v="10"/>
    <n v="0"/>
    <s v="NA"/>
    <n v="0"/>
    <n v="0"/>
    <n v="0"/>
    <n v="0"/>
    <m/>
    <n v="10"/>
    <m/>
    <m/>
    <m/>
    <m/>
  </r>
  <r>
    <x v="18"/>
    <x v="9"/>
    <s v="BUD1.10"/>
    <x v="1"/>
    <d v="2020-11-18T00:00:00"/>
    <x v="17"/>
    <n v="5532"/>
    <s v="rhizome"/>
    <s v="non-canopy"/>
    <n v="0"/>
    <n v="1"/>
    <n v="0"/>
    <s v="NA"/>
    <n v="0"/>
    <s v="NA"/>
    <s v="NA"/>
    <s v="NA"/>
    <m/>
    <n v="1"/>
    <m/>
    <m/>
    <m/>
    <m/>
  </r>
  <r>
    <x v="18"/>
    <x v="10"/>
    <s v="BUD1.11"/>
    <x v="1"/>
    <d v="2020-11-18T00:00:00"/>
    <x v="16"/>
    <n v="2603"/>
    <s v="basal"/>
    <s v="soil-persistent"/>
    <n v="0"/>
    <n v="0"/>
    <n v="0"/>
    <n v="3"/>
    <n v="0"/>
    <n v="4"/>
    <n v="0"/>
    <n v="0"/>
    <m/>
    <n v="4"/>
    <m/>
    <m/>
    <m/>
    <m/>
  </r>
  <r>
    <x v="18"/>
    <x v="10"/>
    <s v="BUD1.11"/>
    <x v="1"/>
    <d v="2020-11-18T00:00:00"/>
    <x v="0"/>
    <n v="7766"/>
    <s v="lignotuber"/>
    <s v="canopy"/>
    <n v="0"/>
    <n v="1"/>
    <n v="0"/>
    <n v="0"/>
    <n v="0"/>
    <n v="0"/>
    <n v="0"/>
    <n v="0"/>
    <m/>
    <n v="1"/>
    <m/>
    <m/>
    <m/>
    <m/>
  </r>
  <r>
    <x v="18"/>
    <x v="10"/>
    <s v="BUD1.11"/>
    <x v="1"/>
    <d v="2020-11-18T00:00:00"/>
    <x v="1"/>
    <n v="3997"/>
    <s v="lignotuber"/>
    <s v="soil-persistent"/>
    <n v="0"/>
    <n v="8"/>
    <n v="0"/>
    <n v="0"/>
    <n v="0"/>
    <n v="8"/>
    <n v="0"/>
    <n v="0"/>
    <m/>
    <n v="16"/>
    <m/>
    <m/>
    <m/>
    <m/>
  </r>
  <r>
    <x v="18"/>
    <x v="10"/>
    <s v="BUD1.11"/>
    <x v="1"/>
    <d v="2020-11-18T00:00:00"/>
    <x v="3"/>
    <n v="3174"/>
    <s v="stolon"/>
    <s v="soil-persistent"/>
    <n v="0"/>
    <n v="8"/>
    <n v="0"/>
    <s v="NA"/>
    <n v="0"/>
    <n v="0"/>
    <n v="0"/>
    <n v="0"/>
    <m/>
    <n v="8"/>
    <m/>
    <m/>
    <m/>
    <m/>
  </r>
  <r>
    <x v="18"/>
    <x v="10"/>
    <s v="BUD1.11"/>
    <x v="1"/>
    <d v="2020-11-18T00:00:00"/>
    <x v="9"/>
    <n v="8875"/>
    <s v="lignotuber"/>
    <s v="soil-persistent"/>
    <n v="0"/>
    <n v="1"/>
    <n v="0"/>
    <n v="0"/>
    <n v="0"/>
    <n v="3"/>
    <n v="0"/>
    <n v="0"/>
    <m/>
    <n v="4"/>
    <m/>
    <m/>
    <m/>
    <m/>
  </r>
  <r>
    <x v="18"/>
    <x v="10"/>
    <s v="BUD1.11"/>
    <x v="1"/>
    <d v="2020-11-18T00:00:00"/>
    <x v="10"/>
    <n v="2469"/>
    <s v="rhizome"/>
    <s v="non-canopy"/>
    <n v="0"/>
    <n v="6"/>
    <n v="0"/>
    <s v="NA"/>
    <n v="0"/>
    <n v="0"/>
    <n v="0"/>
    <n v="0"/>
    <m/>
    <n v="6"/>
    <m/>
    <m/>
    <m/>
    <m/>
  </r>
  <r>
    <x v="18"/>
    <x v="10"/>
    <s v="BUD1.11"/>
    <x v="1"/>
    <d v="2020-11-18T00:00:00"/>
    <x v="24"/>
    <n v="2561"/>
    <s v="tuber"/>
    <s v="transient"/>
    <n v="0"/>
    <n v="30"/>
    <n v="0"/>
    <s v="NA"/>
    <n v="9"/>
    <m/>
    <n v="0"/>
    <n v="0"/>
    <m/>
    <n v="30"/>
    <m/>
    <m/>
    <m/>
    <m/>
  </r>
  <r>
    <x v="18"/>
    <x v="10"/>
    <s v="BUD1.11"/>
    <x v="1"/>
    <d v="2020-11-18T00:00:00"/>
    <x v="26"/>
    <n v="3243"/>
    <s v="none"/>
    <s v="soil-persistent"/>
    <n v="0"/>
    <n v="0"/>
    <n v="0"/>
    <s v="NA"/>
    <n v="0"/>
    <n v="40"/>
    <n v="0"/>
    <n v="0"/>
    <s v="corrected from resprouts to recruits"/>
    <n v="40"/>
    <m/>
    <m/>
    <m/>
    <m/>
  </r>
  <r>
    <x v="18"/>
    <x v="10"/>
    <s v="BUD1.11"/>
    <x v="1"/>
    <d v="2020-11-18T00:00:00"/>
    <x v="82"/>
    <n v="3596"/>
    <s v="none"/>
    <s v="soil-persistent"/>
    <n v="0"/>
    <n v="0"/>
    <n v="0"/>
    <s v="NA"/>
    <n v="0"/>
    <n v="2"/>
    <n v="0"/>
    <n v="1"/>
    <m/>
    <n v="2"/>
    <m/>
    <m/>
    <m/>
    <m/>
  </r>
  <r>
    <x v="18"/>
    <x v="10"/>
    <s v="BUD1.11"/>
    <x v="1"/>
    <d v="2020-11-18T00:00:00"/>
    <x v="36"/>
    <n v="6182"/>
    <s v="none"/>
    <s v="soil-persistent"/>
    <n v="0"/>
    <n v="0"/>
    <n v="0"/>
    <s v="NA"/>
    <n v="0"/>
    <n v="7"/>
    <n v="0"/>
    <n v="0"/>
    <m/>
    <n v="7"/>
    <m/>
    <m/>
    <m/>
    <m/>
  </r>
  <r>
    <x v="18"/>
    <x v="10"/>
    <s v="BUD1.11"/>
    <x v="1"/>
    <d v="2020-11-18T00:00:00"/>
    <x v="48"/>
    <n v="3567"/>
    <s v="tussock"/>
    <s v="non-canopy"/>
    <n v="0"/>
    <n v="23"/>
    <n v="0"/>
    <s v="NA"/>
    <n v="4"/>
    <n v="3"/>
    <n v="0"/>
    <n v="0"/>
    <m/>
    <n v="26"/>
    <m/>
    <m/>
    <m/>
    <m/>
  </r>
  <r>
    <x v="18"/>
    <x v="10"/>
    <s v="BUD1.11"/>
    <x v="1"/>
    <d v="2020-11-18T00:00:00"/>
    <x v="121"/>
    <n v="8365"/>
    <s v="none"/>
    <s v="soil-persistent"/>
    <n v="0"/>
    <n v="0"/>
    <n v="0"/>
    <s v="NA"/>
    <n v="0"/>
    <n v="1"/>
    <n v="0"/>
    <n v="0"/>
    <s v="ID corrected from Pultenaea divaricata, confirmed Apr2021"/>
    <n v="1"/>
    <m/>
    <m/>
    <m/>
    <m/>
  </r>
  <r>
    <x v="18"/>
    <x v="10"/>
    <s v="BUD1.11"/>
    <x v="1"/>
    <d v="2020-11-18T00:00:00"/>
    <x v="7"/>
    <n v="5541"/>
    <s v="rhizome"/>
    <s v="non-canopy"/>
    <n v="0"/>
    <n v="42"/>
    <n v="0"/>
    <s v="NA"/>
    <n v="0"/>
    <n v="0"/>
    <n v="0"/>
    <n v="0"/>
    <m/>
    <n v="42"/>
    <m/>
    <m/>
    <m/>
    <m/>
  </r>
  <r>
    <x v="18"/>
    <x v="10"/>
    <s v="BUD1.11"/>
    <x v="1"/>
    <d v="2020-11-18T00:00:00"/>
    <x v="29"/>
    <n v="10605"/>
    <s v="rhizome"/>
    <s v="non-canopy"/>
    <n v="0"/>
    <n v="6"/>
    <n v="0"/>
    <s v="NA"/>
    <n v="0"/>
    <s v="NA"/>
    <s v="NA"/>
    <s v="NA"/>
    <m/>
    <n v="6"/>
    <m/>
    <m/>
    <m/>
    <m/>
  </r>
  <r>
    <x v="18"/>
    <x v="10"/>
    <s v="BUD1.11"/>
    <x v="1"/>
    <d v="2020-11-18T00:00:00"/>
    <x v="109"/>
    <n v="8181"/>
    <s v="rhizome"/>
    <s v="transient"/>
    <n v="0"/>
    <n v="2"/>
    <n v="0"/>
    <s v="NA"/>
    <n v="1"/>
    <s v="NA"/>
    <s v="NA"/>
    <s v="NA"/>
    <m/>
    <n v="2"/>
    <m/>
    <m/>
    <m/>
    <m/>
  </r>
  <r>
    <x v="18"/>
    <x v="10"/>
    <s v="BUD1.11"/>
    <x v="1"/>
    <d v="2020-11-18T00:00:00"/>
    <x v="12"/>
    <n v="2501"/>
    <s v="tussock"/>
    <s v="non-canopy"/>
    <n v="0"/>
    <n v="1"/>
    <n v="0"/>
    <s v="NA"/>
    <n v="0"/>
    <n v="0"/>
    <n v="0"/>
    <n v="0"/>
    <m/>
    <n v="1"/>
    <m/>
    <m/>
    <m/>
    <m/>
  </r>
  <r>
    <x v="18"/>
    <x v="10"/>
    <s v="BUD1.11"/>
    <x v="1"/>
    <d v="2020-11-18T00:00:00"/>
    <x v="73"/>
    <n v="6322"/>
    <s v="tussock"/>
    <s v="soil-persistent"/>
    <n v="0"/>
    <n v="1"/>
    <n v="0"/>
    <s v="NA"/>
    <n v="1"/>
    <n v="0"/>
    <n v="0"/>
    <n v="0"/>
    <m/>
    <n v="1"/>
    <m/>
    <m/>
    <m/>
    <m/>
  </r>
  <r>
    <x v="18"/>
    <x v="11"/>
    <s v="BUD1.12"/>
    <x v="1"/>
    <d v="2020-11-18T00:00:00"/>
    <x v="0"/>
    <n v="7766"/>
    <s v="lignotuber"/>
    <s v="canopy"/>
    <n v="0"/>
    <n v="1"/>
    <n v="0"/>
    <n v="3"/>
    <n v="0"/>
    <n v="0"/>
    <n v="0"/>
    <n v="0"/>
    <m/>
    <n v="1"/>
    <m/>
    <m/>
    <m/>
    <m/>
  </r>
  <r>
    <x v="18"/>
    <x v="11"/>
    <s v="BUD1.12"/>
    <x v="1"/>
    <d v="2020-11-18T00:00:00"/>
    <x v="16"/>
    <n v="2603"/>
    <s v="basal"/>
    <s v="soil-persistent"/>
    <n v="0"/>
    <n v="0"/>
    <n v="0"/>
    <n v="3"/>
    <n v="0"/>
    <n v="20"/>
    <n v="0"/>
    <n v="0"/>
    <m/>
    <n v="20"/>
    <m/>
    <m/>
    <m/>
    <m/>
  </r>
  <r>
    <x v="18"/>
    <x v="11"/>
    <s v="BUD1.12"/>
    <x v="1"/>
    <d v="2020-11-18T00:00:00"/>
    <x v="10"/>
    <n v="2469"/>
    <s v="rhizome"/>
    <s v="non-canopy"/>
    <n v="0"/>
    <n v="5"/>
    <n v="0"/>
    <s v="NA"/>
    <n v="0"/>
    <n v="0"/>
    <n v="0"/>
    <n v="0"/>
    <m/>
    <n v="5"/>
    <m/>
    <m/>
    <m/>
    <m/>
  </r>
  <r>
    <x v="18"/>
    <x v="11"/>
    <s v="BUD1.12"/>
    <x v="1"/>
    <d v="2020-11-18T00:00:00"/>
    <x v="19"/>
    <n v="6325"/>
    <s v="tussock"/>
    <s v="non-canopy"/>
    <n v="0"/>
    <n v="1"/>
    <n v="0"/>
    <n v="0"/>
    <n v="0"/>
    <n v="0"/>
    <n v="0"/>
    <n v="0"/>
    <m/>
    <n v="1"/>
    <m/>
    <m/>
    <m/>
    <m/>
  </r>
  <r>
    <x v="18"/>
    <x v="11"/>
    <s v="BUD1.12"/>
    <x v="1"/>
    <d v="2020-11-18T00:00:00"/>
    <x v="121"/>
    <n v="8365"/>
    <s v="none"/>
    <s v="soil-persistent"/>
    <n v="0"/>
    <n v="0"/>
    <n v="0"/>
    <s v="NA"/>
    <n v="0"/>
    <n v="4"/>
    <n v="0"/>
    <n v="0"/>
    <s v="ID corrected from Pultenaea divaricata, confirmed Apr2021; corrected dead to live recruits"/>
    <n v="4"/>
    <m/>
    <m/>
    <m/>
    <m/>
  </r>
  <r>
    <x v="18"/>
    <x v="11"/>
    <s v="BUD1.12"/>
    <x v="1"/>
    <d v="2020-11-18T00:00:00"/>
    <x v="74"/>
    <n v="4947"/>
    <s v="tussock"/>
    <s v="non-canopy"/>
    <n v="0"/>
    <n v="0"/>
    <n v="0"/>
    <s v="NA"/>
    <n v="0"/>
    <n v="1"/>
    <n v="0"/>
    <n v="0"/>
    <s v="corrected dead to live recruits"/>
    <n v="1"/>
    <m/>
    <m/>
    <m/>
    <m/>
  </r>
  <r>
    <x v="18"/>
    <x v="11"/>
    <s v="BUD1.12"/>
    <x v="1"/>
    <d v="2020-11-18T00:00:00"/>
    <x v="24"/>
    <n v="2561"/>
    <s v="tuber"/>
    <s v="transient"/>
    <n v="0"/>
    <n v="41"/>
    <n v="0"/>
    <s v="NA"/>
    <n v="0"/>
    <n v="13"/>
    <n v="0"/>
    <n v="0"/>
    <m/>
    <n v="54"/>
    <m/>
    <m/>
    <m/>
    <m/>
  </r>
  <r>
    <x v="18"/>
    <x v="11"/>
    <s v="BUD1.12"/>
    <x v="1"/>
    <d v="2020-11-18T00:00:00"/>
    <x v="36"/>
    <n v="6182"/>
    <s v="none"/>
    <s v="soil-persistent"/>
    <n v="0"/>
    <n v="0"/>
    <n v="0"/>
    <s v="NA"/>
    <n v="0"/>
    <n v="27"/>
    <n v="0"/>
    <n v="0"/>
    <s v="corrected dead to live recruits"/>
    <n v="27"/>
    <m/>
    <m/>
    <m/>
    <m/>
  </r>
  <r>
    <x v="18"/>
    <x v="11"/>
    <s v="BUD1.12"/>
    <x v="1"/>
    <d v="2020-11-18T00:00:00"/>
    <x v="26"/>
    <n v="3243"/>
    <s v="none"/>
    <s v="soil-persistent"/>
    <n v="0"/>
    <n v="0"/>
    <n v="0"/>
    <s v="NA"/>
    <n v="0"/>
    <n v="83"/>
    <n v="0"/>
    <n v="0"/>
    <s v="corrected from resprouts to recruits"/>
    <n v="83"/>
    <m/>
    <m/>
    <m/>
    <m/>
  </r>
  <r>
    <x v="18"/>
    <x v="11"/>
    <s v="BUD1.12"/>
    <x v="1"/>
    <d v="2020-11-18T00:00:00"/>
    <x v="82"/>
    <n v="3596"/>
    <s v="none"/>
    <s v="soil-persistent"/>
    <n v="0"/>
    <n v="1"/>
    <n v="0"/>
    <s v="NA"/>
    <n v="0"/>
    <n v="1"/>
    <n v="0"/>
    <n v="0"/>
    <m/>
    <n v="2"/>
    <m/>
    <m/>
    <m/>
    <m/>
  </r>
  <r>
    <x v="18"/>
    <x v="11"/>
    <s v="BUD1.12"/>
    <x v="1"/>
    <d v="2020-11-18T00:00:00"/>
    <x v="1"/>
    <n v="3997"/>
    <s v="lignotuber"/>
    <s v="soil-persistent"/>
    <n v="0"/>
    <n v="3"/>
    <n v="0"/>
    <n v="0"/>
    <n v="0"/>
    <n v="11"/>
    <n v="0"/>
    <n v="0"/>
    <s v="corrected dead to live recruits"/>
    <n v="14"/>
    <m/>
    <m/>
    <m/>
    <m/>
  </r>
  <r>
    <x v="18"/>
    <x v="11"/>
    <s v="BUD1.12"/>
    <x v="1"/>
    <d v="2020-11-18T00:00:00"/>
    <x v="73"/>
    <n v="6322"/>
    <s v="tussock"/>
    <s v="soil-persistent"/>
    <n v="0"/>
    <n v="1"/>
    <n v="0"/>
    <s v="NA"/>
    <n v="1"/>
    <n v="0"/>
    <n v="0"/>
    <n v="0"/>
    <m/>
    <n v="1"/>
    <m/>
    <m/>
    <m/>
    <m/>
  </r>
  <r>
    <x v="18"/>
    <x v="11"/>
    <s v="BUD1.12"/>
    <x v="1"/>
    <d v="2020-11-18T00:00:00"/>
    <x v="12"/>
    <n v="2501"/>
    <s v="tussock"/>
    <s v="non-canopy"/>
    <n v="0"/>
    <n v="11"/>
    <n v="0"/>
    <s v="NA"/>
    <n v="0"/>
    <n v="0"/>
    <n v="0"/>
    <n v="0"/>
    <m/>
    <n v="11"/>
    <m/>
    <m/>
    <m/>
    <m/>
  </r>
  <r>
    <x v="18"/>
    <x v="11"/>
    <s v="BUD1.12"/>
    <x v="1"/>
    <d v="2020-11-18T00:00:00"/>
    <x v="3"/>
    <n v="3174"/>
    <s v="stolon"/>
    <s v="soil-persistent"/>
    <n v="0"/>
    <n v="7"/>
    <n v="0"/>
    <s v="NA"/>
    <n v="0"/>
    <n v="0"/>
    <n v="0"/>
    <n v="0"/>
    <m/>
    <n v="7"/>
    <m/>
    <m/>
    <m/>
    <m/>
  </r>
  <r>
    <x v="18"/>
    <x v="11"/>
    <s v="BUD1.12"/>
    <x v="1"/>
    <d v="2020-11-18T00:00:00"/>
    <x v="7"/>
    <n v="5541"/>
    <s v="rhizome"/>
    <s v="non-canopy"/>
    <n v="0"/>
    <n v="51"/>
    <n v="0"/>
    <s v="NA"/>
    <n v="0"/>
    <n v="0"/>
    <n v="0"/>
    <n v="0"/>
    <m/>
    <n v="51"/>
    <m/>
    <m/>
    <m/>
    <m/>
  </r>
  <r>
    <x v="18"/>
    <x v="11"/>
    <s v="BUD1.12"/>
    <x v="1"/>
    <d v="2020-11-18T00:00:00"/>
    <x v="48"/>
    <n v="3567"/>
    <s v="tussock"/>
    <s v="non-canopy"/>
    <n v="0"/>
    <n v="23"/>
    <n v="0"/>
    <s v="NA"/>
    <n v="0"/>
    <n v="2"/>
    <n v="0"/>
    <n v="0"/>
    <s v="corrected dead to live recruits"/>
    <n v="25"/>
    <m/>
    <m/>
    <m/>
    <m/>
  </r>
  <r>
    <x v="18"/>
    <x v="11"/>
    <s v="BUD1.12"/>
    <x v="1"/>
    <d v="2020-11-18T00:00:00"/>
    <x v="45"/>
    <n v="3300"/>
    <s v="tussock"/>
    <s v="non-canopy"/>
    <n v="0"/>
    <n v="1"/>
    <n v="0"/>
    <n v="0"/>
    <n v="0"/>
    <n v="0"/>
    <n v="0"/>
    <n v="0"/>
    <m/>
    <n v="1"/>
    <m/>
    <m/>
    <m/>
    <m/>
  </r>
  <r>
    <x v="18"/>
    <x v="11"/>
    <s v="BUD1.12"/>
    <x v="1"/>
    <d v="2020-11-18T00:00:00"/>
    <x v="57"/>
    <n v="7664"/>
    <s v="tussock"/>
    <s v="non-canopy"/>
    <n v="0"/>
    <n v="3"/>
    <n v="0"/>
    <s v="NA"/>
    <n v="0"/>
    <n v="1"/>
    <n v="0"/>
    <n v="0"/>
    <s v="corrected dead to live recruits"/>
    <n v="4"/>
    <m/>
    <m/>
    <m/>
    <m/>
  </r>
  <r>
    <x v="18"/>
    <x v="12"/>
    <s v="BUD1.13"/>
    <x v="1"/>
    <d v="2020-11-18T00:00:00"/>
    <x v="0"/>
    <n v="7766"/>
    <s v="lignotuber"/>
    <s v="canopy"/>
    <n v="0"/>
    <n v="8"/>
    <n v="0"/>
    <n v="0"/>
    <n v="1"/>
    <n v="0"/>
    <n v="0"/>
    <n v="0"/>
    <m/>
    <n v="8"/>
    <m/>
    <m/>
    <m/>
    <m/>
  </r>
  <r>
    <x v="18"/>
    <x v="12"/>
    <s v="BUD1.13"/>
    <x v="1"/>
    <d v="2020-11-18T00:00:00"/>
    <x v="9"/>
    <n v="8875"/>
    <s v="lignotuber"/>
    <s v="soil-persistent"/>
    <n v="0"/>
    <n v="0"/>
    <n v="0"/>
    <n v="0"/>
    <n v="1"/>
    <n v="0"/>
    <n v="0"/>
    <n v="0"/>
    <m/>
    <n v="0"/>
    <m/>
    <m/>
    <m/>
    <m/>
  </r>
  <r>
    <x v="18"/>
    <x v="12"/>
    <s v="BUD1.13"/>
    <x v="1"/>
    <d v="2020-11-18T00:00:00"/>
    <x v="16"/>
    <n v="2603"/>
    <s v="basal"/>
    <s v="soil-persistent"/>
    <n v="0"/>
    <n v="0"/>
    <n v="0"/>
    <n v="2"/>
    <n v="0"/>
    <n v="2"/>
    <n v="0"/>
    <n v="0"/>
    <s v="corrected dead to live recruits, and reproductive resprouts to killed"/>
    <n v="2"/>
    <m/>
    <m/>
    <m/>
    <m/>
  </r>
  <r>
    <x v="18"/>
    <x v="12"/>
    <s v="BUD1.13"/>
    <x v="1"/>
    <d v="2020-11-18T00:00:00"/>
    <x v="1"/>
    <n v="3997"/>
    <s v="lignotuber"/>
    <s v="soil-persistent"/>
    <n v="0"/>
    <n v="13"/>
    <n v="0"/>
    <n v="0"/>
    <n v="0"/>
    <n v="0"/>
    <n v="0"/>
    <n v="0"/>
    <m/>
    <n v="13"/>
    <m/>
    <m/>
    <m/>
    <m/>
  </r>
  <r>
    <x v="18"/>
    <x v="12"/>
    <s v="BUD1.13"/>
    <x v="1"/>
    <d v="2020-11-18T00:00:00"/>
    <x v="3"/>
    <n v="3174"/>
    <s v="stolon"/>
    <s v="soil-persistent"/>
    <n v="0"/>
    <n v="7"/>
    <n v="0"/>
    <s v="NA"/>
    <n v="0"/>
    <n v="0"/>
    <n v="0"/>
    <n v="0"/>
    <m/>
    <n v="7"/>
    <m/>
    <m/>
    <m/>
    <m/>
  </r>
  <r>
    <x v="18"/>
    <x v="12"/>
    <s v="BUD1.13"/>
    <x v="1"/>
    <d v="2020-11-18T00:00:00"/>
    <x v="10"/>
    <n v="2469"/>
    <s v="rhizome"/>
    <s v="non-canopy"/>
    <n v="0"/>
    <n v="6"/>
    <n v="0"/>
    <s v="NA"/>
    <n v="0"/>
    <n v="0"/>
    <n v="0"/>
    <n v="0"/>
    <m/>
    <n v="6"/>
    <m/>
    <m/>
    <m/>
    <m/>
  </r>
  <r>
    <x v="18"/>
    <x v="12"/>
    <s v="BUD1.13"/>
    <x v="1"/>
    <d v="2020-11-18T00:00:00"/>
    <x v="36"/>
    <n v="6182"/>
    <s v="none"/>
    <s v="soil-persistent"/>
    <n v="0"/>
    <n v="0"/>
    <n v="0"/>
    <s v="NA"/>
    <n v="0"/>
    <n v="0"/>
    <n v="0"/>
    <n v="0"/>
    <m/>
    <n v="0"/>
    <m/>
    <m/>
    <m/>
    <m/>
  </r>
  <r>
    <x v="18"/>
    <x v="12"/>
    <s v="BUD1.13"/>
    <x v="1"/>
    <d v="2020-11-18T00:00:00"/>
    <x v="29"/>
    <n v="10605"/>
    <s v="rhizome"/>
    <s v="non-canopy"/>
    <n v="0"/>
    <n v="7"/>
    <n v="0"/>
    <s v="NA"/>
    <n v="1"/>
    <s v="NA"/>
    <s v="NA"/>
    <s v="NA"/>
    <m/>
    <n v="7"/>
    <m/>
    <m/>
    <m/>
    <m/>
  </r>
  <r>
    <x v="18"/>
    <x v="12"/>
    <s v="BUD1.13"/>
    <x v="1"/>
    <d v="2020-11-18T00:00:00"/>
    <x v="73"/>
    <n v="6322"/>
    <s v="tussock"/>
    <s v="soil-persistent"/>
    <n v="0"/>
    <n v="1"/>
    <n v="0"/>
    <s v="NA"/>
    <n v="0"/>
    <n v="1"/>
    <m/>
    <n v="0"/>
    <m/>
    <n v="2"/>
    <m/>
    <m/>
    <m/>
    <m/>
  </r>
  <r>
    <x v="18"/>
    <x v="12"/>
    <s v="BUD1.13"/>
    <x v="1"/>
    <d v="2020-11-18T00:00:00"/>
    <x v="34"/>
    <n v="9293"/>
    <s v="rhizome"/>
    <s v="transient"/>
    <n v="0"/>
    <n v="3"/>
    <n v="0"/>
    <s v="NA"/>
    <n v="0"/>
    <s v="NA"/>
    <s v="NA"/>
    <s v="NA"/>
    <m/>
    <n v="3"/>
    <m/>
    <m/>
    <m/>
    <m/>
  </r>
  <r>
    <x v="18"/>
    <x v="12"/>
    <s v="BUD1.13"/>
    <x v="1"/>
    <d v="2020-11-18T00:00:00"/>
    <x v="84"/>
    <n v="6157"/>
    <s v="crown"/>
    <s v="soil-persistent"/>
    <n v="0"/>
    <n v="0"/>
    <n v="0"/>
    <s v="NA"/>
    <n v="0"/>
    <n v="8"/>
    <n v="0"/>
    <n v="0"/>
    <s v="corrected from 8 dead to 8 live recruits"/>
    <n v="8"/>
    <m/>
    <m/>
    <m/>
    <m/>
  </r>
  <r>
    <x v="18"/>
    <x v="12"/>
    <s v="BUD1.13"/>
    <x v="1"/>
    <d v="2020-11-18T00:00:00"/>
    <x v="122"/>
    <e v="#N/A"/>
    <s v="none"/>
    <s v="soil-persistent"/>
    <n v="0"/>
    <n v="0"/>
    <n v="0"/>
    <s v="NA"/>
    <n v="0"/>
    <n v="8"/>
    <n v="0"/>
    <n v="0"/>
    <s v="corrected from 8 dead to 8 live recruits"/>
    <n v="8"/>
    <m/>
    <m/>
    <m/>
    <m/>
  </r>
  <r>
    <x v="18"/>
    <x v="12"/>
    <s v="BUD1.13"/>
    <x v="1"/>
    <d v="2020-11-18T00:00:00"/>
    <x v="36"/>
    <n v="6182"/>
    <s v="none"/>
    <s v="soil-persistent"/>
    <n v="0"/>
    <n v="0"/>
    <n v="0"/>
    <s v="NA"/>
    <n v="0"/>
    <n v="4"/>
    <n v="0"/>
    <n v="0"/>
    <s v="corrected from 4 dead to 4 live recruits"/>
    <n v="4"/>
    <m/>
    <m/>
    <m/>
    <m/>
  </r>
  <r>
    <x v="18"/>
    <x v="12"/>
    <s v="BUD1.13"/>
    <x v="1"/>
    <d v="2020-11-18T00:00:00"/>
    <x v="121"/>
    <n v="8365"/>
    <s v="none"/>
    <s v="soil-persistent"/>
    <n v="0"/>
    <n v="0"/>
    <n v="0"/>
    <s v="NA"/>
    <n v="0"/>
    <n v="1"/>
    <n v="0"/>
    <n v="0"/>
    <s v="ID corrected from Pultenaea divaricata, confirmed Apr2021"/>
    <n v="1"/>
    <m/>
    <m/>
    <m/>
    <m/>
  </r>
  <r>
    <x v="18"/>
    <x v="12"/>
    <s v="BUD1.13"/>
    <x v="1"/>
    <d v="2020-11-18T00:00:00"/>
    <x v="26"/>
    <n v="3243"/>
    <s v="none"/>
    <s v="soil-persistent"/>
    <n v="0"/>
    <n v="0"/>
    <n v="0"/>
    <s v="NA"/>
    <n v="0"/>
    <n v="37"/>
    <n v="0"/>
    <n v="0"/>
    <s v="corrected from resprouts to recruits"/>
    <n v="37"/>
    <m/>
    <m/>
    <m/>
    <m/>
  </r>
  <r>
    <x v="18"/>
    <x v="12"/>
    <s v="BUD1.13"/>
    <x v="1"/>
    <d v="2020-11-18T00:00:00"/>
    <x v="24"/>
    <n v="2561"/>
    <s v="tuber"/>
    <s v="transient"/>
    <n v="0"/>
    <n v="6"/>
    <n v="0"/>
    <s v="NA"/>
    <n v="0"/>
    <n v="0"/>
    <n v="0"/>
    <n v="0"/>
    <m/>
    <n v="6"/>
    <m/>
    <m/>
    <m/>
    <m/>
  </r>
  <r>
    <x v="18"/>
    <x v="12"/>
    <s v="BUD1.13"/>
    <x v="1"/>
    <d v="2020-11-18T00:00:00"/>
    <x v="82"/>
    <n v="3596"/>
    <s v="none"/>
    <s v="soil-persistent"/>
    <n v="0"/>
    <n v="0"/>
    <n v="0"/>
    <s v="NA"/>
    <n v="0"/>
    <n v="1"/>
    <n v="0"/>
    <n v="0"/>
    <s v="corrected from dead to live recruits, moved 14 resprouts to Sowerbaea"/>
    <n v="1"/>
    <m/>
    <m/>
    <m/>
    <m/>
  </r>
  <r>
    <x v="18"/>
    <x v="12"/>
    <s v="BUD1.13"/>
    <x v="1"/>
    <d v="2020-11-18T00:00:00"/>
    <x v="48"/>
    <n v="3567"/>
    <s v="tussock"/>
    <s v="non-canopy"/>
    <n v="0"/>
    <n v="14"/>
    <n v="0"/>
    <s v="NA"/>
    <n v="2"/>
    <n v="2"/>
    <n v="0"/>
    <n v="0"/>
    <s v="corrected from dead to live recruits, moved 14 resprouts with 2 reproductive, to Sowerbaea"/>
    <n v="16"/>
    <m/>
    <m/>
    <m/>
    <m/>
  </r>
  <r>
    <x v="18"/>
    <x v="12"/>
    <s v="BUD1.13"/>
    <x v="1"/>
    <d v="2020-11-18T00:00:00"/>
    <x v="57"/>
    <n v="7664"/>
    <s v="tussock"/>
    <s v="non-canopy"/>
    <n v="0"/>
    <n v="3"/>
    <n v="0"/>
    <s v="NA"/>
    <n v="0"/>
    <n v="0"/>
    <n v="0"/>
    <n v="0"/>
    <m/>
    <n v="3"/>
    <m/>
    <m/>
    <m/>
    <m/>
  </r>
  <r>
    <x v="18"/>
    <x v="12"/>
    <s v="BUD1.13"/>
    <x v="1"/>
    <d v="2020-11-18T00:00:00"/>
    <x v="7"/>
    <n v="5541"/>
    <s v="rhizome"/>
    <s v="non-canopy"/>
    <n v="0"/>
    <n v="9"/>
    <n v="0"/>
    <s v="NA"/>
    <n v="0"/>
    <n v="0"/>
    <n v="0"/>
    <n v="0"/>
    <m/>
    <n v="9"/>
    <m/>
    <m/>
    <m/>
    <m/>
  </r>
  <r>
    <x v="18"/>
    <x v="12"/>
    <s v="BUD1.13"/>
    <x v="1"/>
    <d v="2020-11-18T00:00:00"/>
    <x v="12"/>
    <n v="2501"/>
    <s v="tussock"/>
    <s v="non-canopy"/>
    <n v="0"/>
    <n v="4"/>
    <n v="0"/>
    <s v="NA"/>
    <n v="0"/>
    <n v="0"/>
    <n v="0"/>
    <n v="0"/>
    <m/>
    <n v="4"/>
    <m/>
    <m/>
    <m/>
    <m/>
  </r>
  <r>
    <x v="18"/>
    <x v="12"/>
    <s v="BUD1.13"/>
    <x v="1"/>
    <d v="2020-11-18T00:00:00"/>
    <x v="17"/>
    <n v="5532"/>
    <s v="rhizome"/>
    <s v="non-canopy"/>
    <n v="0"/>
    <n v="3"/>
    <n v="0"/>
    <s v="NA"/>
    <n v="0"/>
    <s v="NA"/>
    <s v="NA"/>
    <s v="NA"/>
    <m/>
    <n v="3"/>
    <m/>
    <m/>
    <m/>
    <m/>
  </r>
  <r>
    <x v="18"/>
    <x v="13"/>
    <s v="BUD1.14"/>
    <x v="1"/>
    <d v="2020-11-18T00:00:00"/>
    <x v="0"/>
    <n v="7766"/>
    <s v="lignotuber"/>
    <s v="canopy"/>
    <n v="0"/>
    <n v="3"/>
    <n v="0"/>
    <n v="0"/>
    <n v="0"/>
    <n v="0"/>
    <n v="0"/>
    <n v="0"/>
    <m/>
    <n v="3"/>
    <m/>
    <m/>
    <m/>
    <m/>
  </r>
  <r>
    <x v="18"/>
    <x v="13"/>
    <s v="BUD1.14"/>
    <x v="1"/>
    <d v="2020-11-18T00:00:00"/>
    <x v="9"/>
    <n v="8875"/>
    <s v="lignotuber"/>
    <s v="soil-persistent"/>
    <n v="0"/>
    <n v="0"/>
    <n v="0"/>
    <n v="1"/>
    <n v="0"/>
    <n v="0"/>
    <n v="0"/>
    <n v="0"/>
    <m/>
    <n v="0"/>
    <m/>
    <m/>
    <m/>
    <m/>
  </r>
  <r>
    <x v="18"/>
    <x v="13"/>
    <s v="BUD1.14"/>
    <x v="1"/>
    <d v="2020-11-18T00:00:00"/>
    <x v="16"/>
    <n v="2603"/>
    <s v="basal"/>
    <s v="soil-persistent"/>
    <n v="0"/>
    <n v="1"/>
    <n v="0"/>
    <n v="5"/>
    <n v="0"/>
    <n v="2"/>
    <n v="0"/>
    <n v="0"/>
    <m/>
    <n v="3"/>
    <m/>
    <m/>
    <m/>
    <m/>
  </r>
  <r>
    <x v="18"/>
    <x v="13"/>
    <s v="BUD1.14"/>
    <x v="1"/>
    <d v="2020-11-18T00:00:00"/>
    <x v="10"/>
    <n v="2469"/>
    <s v="rhizome"/>
    <s v="non-canopy"/>
    <n v="0"/>
    <n v="9"/>
    <n v="0"/>
    <s v="NA"/>
    <n v="0"/>
    <n v="0"/>
    <n v="0"/>
    <n v="0"/>
    <m/>
    <n v="9"/>
    <m/>
    <m/>
    <m/>
    <m/>
  </r>
  <r>
    <x v="18"/>
    <x v="13"/>
    <s v="BUD1.14"/>
    <x v="1"/>
    <d v="2020-11-18T00:00:00"/>
    <x v="1"/>
    <n v="3997"/>
    <s v="lignotuber"/>
    <s v="soil-persistent"/>
    <n v="0"/>
    <n v="12"/>
    <n v="0"/>
    <n v="0"/>
    <n v="0"/>
    <n v="0"/>
    <n v="0"/>
    <n v="0"/>
    <m/>
    <n v="12"/>
    <m/>
    <m/>
    <m/>
    <m/>
  </r>
  <r>
    <x v="18"/>
    <x v="13"/>
    <s v="BUD1.14"/>
    <x v="1"/>
    <d v="2020-11-18T00:00:00"/>
    <x v="84"/>
    <n v="6157"/>
    <s v="crown"/>
    <s v="soil-persistent"/>
    <n v="0"/>
    <n v="1"/>
    <n v="0"/>
    <s v="NA"/>
    <n v="0"/>
    <n v="0"/>
    <n v="0"/>
    <n v="0"/>
    <m/>
    <n v="1"/>
    <m/>
    <m/>
    <m/>
    <m/>
  </r>
  <r>
    <x v="18"/>
    <x v="13"/>
    <s v="BUD1.14"/>
    <x v="1"/>
    <d v="2020-11-18T00:00:00"/>
    <x v="73"/>
    <n v="6322"/>
    <s v="tussock"/>
    <s v="soil-persistent"/>
    <n v="0"/>
    <n v="1"/>
    <n v="0"/>
    <s v="NA"/>
    <n v="0"/>
    <n v="0"/>
    <n v="0"/>
    <n v="0"/>
    <m/>
    <n v="1"/>
    <m/>
    <m/>
    <m/>
    <m/>
  </r>
  <r>
    <x v="18"/>
    <x v="13"/>
    <s v="BUD1.14"/>
    <x v="1"/>
    <d v="2020-11-18T00:00:00"/>
    <x v="3"/>
    <n v="3174"/>
    <s v="stolon"/>
    <s v="soil-persistent"/>
    <n v="0"/>
    <n v="0"/>
    <n v="0"/>
    <s v="NA"/>
    <n v="0"/>
    <n v="4"/>
    <n v="0"/>
    <n v="0"/>
    <m/>
    <n v="4"/>
    <m/>
    <m/>
    <m/>
    <m/>
  </r>
  <r>
    <x v="18"/>
    <x v="13"/>
    <s v="BUD1.14"/>
    <x v="1"/>
    <d v="2020-11-18T00:00:00"/>
    <x v="26"/>
    <n v="3243"/>
    <s v="none"/>
    <s v="soil-persistent"/>
    <n v="0"/>
    <n v="0"/>
    <n v="0"/>
    <s v="NA"/>
    <n v="0"/>
    <n v="9"/>
    <n v="0"/>
    <n v="0"/>
    <s v="corrected from resprouts to recruits"/>
    <n v="9"/>
    <m/>
    <m/>
    <m/>
    <m/>
  </r>
  <r>
    <x v="18"/>
    <x v="13"/>
    <s v="BUD1.14"/>
    <x v="1"/>
    <d v="2020-11-18T00:00:00"/>
    <x v="36"/>
    <n v="6182"/>
    <s v="none"/>
    <s v="soil-persistent"/>
    <n v="0"/>
    <n v="0"/>
    <n v="0"/>
    <s v="NA"/>
    <n v="0"/>
    <n v="2"/>
    <n v="0"/>
    <n v="0"/>
    <m/>
    <n v="2"/>
    <m/>
    <m/>
    <m/>
    <m/>
  </r>
  <r>
    <x v="18"/>
    <x v="13"/>
    <s v="BUD1.14"/>
    <x v="1"/>
    <d v="2020-11-18T00:00:00"/>
    <x v="122"/>
    <e v="#N/A"/>
    <s v="none"/>
    <s v="soil-persistent"/>
    <n v="0"/>
    <n v="0"/>
    <n v="0"/>
    <s v="NA"/>
    <n v="0"/>
    <n v="3"/>
    <n v="0"/>
    <n v="0"/>
    <m/>
    <n v="3"/>
    <m/>
    <m/>
    <m/>
    <m/>
  </r>
  <r>
    <x v="18"/>
    <x v="13"/>
    <s v="BUD1.14"/>
    <x v="1"/>
    <d v="2020-11-18T00:00:00"/>
    <x v="29"/>
    <n v="10605"/>
    <s v="rhizome"/>
    <s v="non-canopy"/>
    <n v="0"/>
    <n v="4"/>
    <n v="0"/>
    <s v="NA"/>
    <n v="0"/>
    <s v="NA"/>
    <s v="NA"/>
    <s v="NA"/>
    <m/>
    <n v="4"/>
    <m/>
    <m/>
    <m/>
    <m/>
  </r>
  <r>
    <x v="18"/>
    <x v="13"/>
    <s v="BUD1.14"/>
    <x v="1"/>
    <d v="2020-11-18T00:00:00"/>
    <x v="7"/>
    <n v="5541"/>
    <s v="rhizome"/>
    <s v="non-canopy"/>
    <n v="0"/>
    <n v="14"/>
    <n v="0"/>
    <s v="NA"/>
    <n v="0"/>
    <n v="0"/>
    <n v="0"/>
    <n v="0"/>
    <m/>
    <n v="14"/>
    <m/>
    <m/>
    <m/>
    <m/>
  </r>
  <r>
    <x v="18"/>
    <x v="13"/>
    <s v="BUD1.14"/>
    <x v="1"/>
    <d v="2020-11-18T00:00:00"/>
    <x v="12"/>
    <n v="2501"/>
    <s v="tussock"/>
    <s v="non-canopy"/>
    <n v="0"/>
    <n v="16"/>
    <n v="0"/>
    <s v="NA"/>
    <n v="0"/>
    <n v="0"/>
    <n v="0"/>
    <n v="0"/>
    <m/>
    <n v="16"/>
    <m/>
    <m/>
    <m/>
    <m/>
  </r>
  <r>
    <x v="18"/>
    <x v="13"/>
    <s v="BUD1.14"/>
    <x v="1"/>
    <d v="2020-11-18T00:00:00"/>
    <x v="48"/>
    <n v="3567"/>
    <s v="tussock"/>
    <s v="non-canopy"/>
    <n v="0"/>
    <n v="10"/>
    <n v="0"/>
    <s v="NA"/>
    <n v="2"/>
    <n v="25"/>
    <n v="0"/>
    <n v="0"/>
    <m/>
    <n v="35"/>
    <m/>
    <m/>
    <m/>
    <m/>
  </r>
  <r>
    <x v="18"/>
    <x v="13"/>
    <s v="BUD1.14"/>
    <x v="1"/>
    <d v="2020-11-18T00:00:00"/>
    <x v="57"/>
    <n v="7664"/>
    <s v="tussock"/>
    <s v="non-canopy"/>
    <n v="0"/>
    <n v="3"/>
    <n v="0"/>
    <s v="NA"/>
    <n v="0"/>
    <m/>
    <n v="0"/>
    <n v="0"/>
    <m/>
    <n v="3"/>
    <m/>
    <m/>
    <m/>
    <m/>
  </r>
  <r>
    <x v="18"/>
    <x v="14"/>
    <s v="BUD1.15"/>
    <x v="1"/>
    <d v="2020-11-18T00:00:00"/>
    <x v="0"/>
    <n v="7766"/>
    <s v="lignotuber"/>
    <s v="canopy"/>
    <n v="0"/>
    <n v="1"/>
    <n v="0"/>
    <n v="1"/>
    <n v="0"/>
    <m/>
    <n v="0"/>
    <n v="0"/>
    <m/>
    <n v="1"/>
    <m/>
    <m/>
    <m/>
    <m/>
  </r>
  <r>
    <x v="18"/>
    <x v="14"/>
    <s v="BUD1.15"/>
    <x v="1"/>
    <d v="2020-11-18T00:00:00"/>
    <x v="16"/>
    <n v="2603"/>
    <s v="basal"/>
    <s v="soil-persistent"/>
    <n v="0"/>
    <n v="2"/>
    <n v="0"/>
    <n v="1"/>
    <n v="0"/>
    <n v="4"/>
    <n v="0"/>
    <n v="0"/>
    <m/>
    <n v="6"/>
    <m/>
    <m/>
    <m/>
    <m/>
  </r>
  <r>
    <x v="18"/>
    <x v="14"/>
    <s v="BUD1.15"/>
    <x v="1"/>
    <d v="2020-11-18T00:00:00"/>
    <x v="1"/>
    <n v="3997"/>
    <s v="lignotuber"/>
    <s v="soil-persistent"/>
    <n v="0"/>
    <n v="13"/>
    <n v="0"/>
    <n v="0"/>
    <n v="0"/>
    <m/>
    <n v="0"/>
    <n v="0"/>
    <m/>
    <n v="13"/>
    <m/>
    <m/>
    <m/>
    <m/>
  </r>
  <r>
    <x v="18"/>
    <x v="14"/>
    <s v="BUD1.15"/>
    <x v="1"/>
    <d v="2020-11-18T00:00:00"/>
    <x v="10"/>
    <n v="2469"/>
    <s v="rhizome"/>
    <s v="non-canopy"/>
    <n v="0"/>
    <n v="3"/>
    <n v="0"/>
    <s v="NA"/>
    <n v="0"/>
    <m/>
    <n v="0"/>
    <n v="0"/>
    <m/>
    <n v="3"/>
    <m/>
    <m/>
    <m/>
    <m/>
  </r>
  <r>
    <x v="18"/>
    <x v="14"/>
    <s v="BUD1.15"/>
    <x v="1"/>
    <d v="2020-11-18T00:00:00"/>
    <x v="73"/>
    <n v="6322"/>
    <s v="tussock"/>
    <s v="soil-persistent"/>
    <n v="0"/>
    <n v="3"/>
    <n v="0"/>
    <s v="NA"/>
    <n v="0"/>
    <m/>
    <n v="0"/>
    <n v="0"/>
    <m/>
    <n v="3"/>
    <m/>
    <m/>
    <m/>
    <m/>
  </r>
  <r>
    <x v="18"/>
    <x v="14"/>
    <s v="BUD1.15"/>
    <x v="1"/>
    <d v="2020-11-18T00:00:00"/>
    <x v="48"/>
    <n v="3567"/>
    <s v="tussock"/>
    <s v="non-canopy"/>
    <n v="0"/>
    <n v="18"/>
    <n v="0"/>
    <s v="NA"/>
    <n v="6"/>
    <n v="4"/>
    <n v="0"/>
    <n v="0"/>
    <m/>
    <n v="22"/>
    <m/>
    <m/>
    <m/>
    <m/>
  </r>
  <r>
    <x v="18"/>
    <x v="14"/>
    <s v="BUD1.15"/>
    <x v="1"/>
    <d v="2020-11-18T00:00:00"/>
    <x v="29"/>
    <n v="10605"/>
    <s v="rhizome"/>
    <s v="non-canopy"/>
    <n v="0"/>
    <n v="7"/>
    <n v="0"/>
    <s v="NA"/>
    <n v="0"/>
    <s v="NA"/>
    <s v="NA"/>
    <s v="NA"/>
    <m/>
    <n v="7"/>
    <m/>
    <m/>
    <m/>
    <m/>
  </r>
  <r>
    <x v="18"/>
    <x v="14"/>
    <s v="BUD1.15"/>
    <x v="1"/>
    <d v="2020-11-18T00:00:00"/>
    <x v="3"/>
    <n v="3174"/>
    <s v="stolon"/>
    <s v="soil-persistent"/>
    <n v="0"/>
    <n v="3"/>
    <n v="0"/>
    <s v="NA"/>
    <n v="0"/>
    <n v="0"/>
    <n v="0"/>
    <n v="0"/>
    <m/>
    <n v="3"/>
    <m/>
    <m/>
    <m/>
    <m/>
  </r>
  <r>
    <x v="18"/>
    <x v="14"/>
    <s v="BUD1.15"/>
    <x v="1"/>
    <d v="2020-11-18T00:00:00"/>
    <x v="26"/>
    <n v="3243"/>
    <s v="none"/>
    <s v="soil-persistent"/>
    <n v="0"/>
    <n v="0"/>
    <n v="0"/>
    <s v="NA"/>
    <n v="0"/>
    <n v="34"/>
    <n v="0"/>
    <n v="0"/>
    <s v="corrected from resprouts to recruits"/>
    <n v="34"/>
    <m/>
    <m/>
    <m/>
    <m/>
  </r>
  <r>
    <x v="18"/>
    <x v="14"/>
    <s v="BUD1.15"/>
    <x v="1"/>
    <d v="2020-11-18T00:00:00"/>
    <x v="121"/>
    <n v="8365"/>
    <s v="none"/>
    <s v="soil-persistent"/>
    <n v="0"/>
    <n v="0"/>
    <n v="0"/>
    <s v="NA"/>
    <n v="0"/>
    <n v="2"/>
    <n v="0"/>
    <n v="0"/>
    <s v="ID corrected from Pultenaea divaricata, confirmed Apr2021"/>
    <n v="2"/>
    <m/>
    <m/>
    <m/>
    <m/>
  </r>
  <r>
    <x v="18"/>
    <x v="14"/>
    <s v="BUD1.15"/>
    <x v="1"/>
    <d v="2020-11-18T00:00:00"/>
    <x v="36"/>
    <n v="6182"/>
    <s v="none"/>
    <s v="soil-persistent"/>
    <n v="0"/>
    <n v="0"/>
    <n v="0"/>
    <s v="NA"/>
    <n v="0"/>
    <n v="23"/>
    <n v="0"/>
    <n v="0"/>
    <m/>
    <n v="23"/>
    <m/>
    <m/>
    <m/>
    <m/>
  </r>
  <r>
    <x v="18"/>
    <x v="14"/>
    <s v="BUD1.15"/>
    <x v="1"/>
    <d v="2020-11-18T00:00:00"/>
    <x v="24"/>
    <n v="2561"/>
    <s v="tuber"/>
    <s v="transient"/>
    <n v="0"/>
    <n v="8"/>
    <n v="0"/>
    <s v="NA"/>
    <n v="4"/>
    <n v="0"/>
    <n v="0"/>
    <n v="0"/>
    <m/>
    <n v="8"/>
    <m/>
    <m/>
    <m/>
    <m/>
  </r>
  <r>
    <x v="18"/>
    <x v="14"/>
    <s v="BUD1.15"/>
    <x v="1"/>
    <d v="2020-11-18T00:00:00"/>
    <x v="122"/>
    <e v="#N/A"/>
    <s v="none"/>
    <s v="soil-persistent"/>
    <n v="0"/>
    <m/>
    <n v="0"/>
    <s v="NA"/>
    <n v="0"/>
    <n v="6"/>
    <n v="0"/>
    <n v="0"/>
    <m/>
    <n v="6"/>
    <m/>
    <m/>
    <m/>
    <m/>
  </r>
  <r>
    <x v="18"/>
    <x v="14"/>
    <s v="BUD1.15"/>
    <x v="1"/>
    <d v="2020-11-18T00:00:00"/>
    <x v="12"/>
    <n v="2501"/>
    <s v="tussock"/>
    <s v="non-canopy"/>
    <n v="0"/>
    <n v="19"/>
    <n v="0"/>
    <s v="NA"/>
    <n v="0"/>
    <n v="0"/>
    <n v="0"/>
    <n v="0"/>
    <m/>
    <n v="19"/>
    <m/>
    <m/>
    <m/>
    <m/>
  </r>
  <r>
    <x v="18"/>
    <x v="14"/>
    <s v="BUD1.15"/>
    <x v="1"/>
    <d v="2020-11-18T00:00:00"/>
    <x v="7"/>
    <n v="5541"/>
    <s v="rhizome"/>
    <s v="non-canopy"/>
    <n v="0"/>
    <n v="35"/>
    <n v="0"/>
    <s v="NA"/>
    <n v="0"/>
    <n v="0"/>
    <n v="0"/>
    <n v="0"/>
    <m/>
    <n v="35"/>
    <m/>
    <m/>
    <m/>
    <m/>
  </r>
  <r>
    <x v="18"/>
    <x v="14"/>
    <s v="BUD1.15"/>
    <x v="1"/>
    <d v="2020-11-18T00:00:00"/>
    <x v="74"/>
    <n v="4947"/>
    <s v="tussock"/>
    <s v="non-canopy"/>
    <n v="0"/>
    <n v="0"/>
    <n v="0"/>
    <s v="NA"/>
    <n v="0"/>
    <n v="3"/>
    <n v="0"/>
    <n v="0"/>
    <m/>
    <n v="3"/>
    <m/>
    <m/>
    <m/>
    <m/>
  </r>
  <r>
    <x v="18"/>
    <x v="14"/>
    <s v="BUD1.15"/>
    <x v="1"/>
    <d v="2020-11-18T00:00:00"/>
    <x v="82"/>
    <n v="3596"/>
    <s v="none"/>
    <s v="soil-persistent"/>
    <n v="0"/>
    <n v="0"/>
    <n v="0"/>
    <s v="NA"/>
    <n v="0"/>
    <n v="3"/>
    <n v="0"/>
    <n v="1"/>
    <m/>
    <n v="3"/>
    <m/>
    <m/>
    <m/>
    <m/>
  </r>
  <r>
    <x v="18"/>
    <x v="15"/>
    <s v="BUD1.16"/>
    <x v="1"/>
    <d v="2020-11-18T00:00:00"/>
    <x v="9"/>
    <n v="8875"/>
    <s v="lignotuber"/>
    <s v="soil-persistent"/>
    <n v="0"/>
    <n v="2"/>
    <n v="0"/>
    <n v="0"/>
    <n v="0"/>
    <n v="1"/>
    <n v="0"/>
    <n v="0"/>
    <m/>
    <n v="3"/>
    <m/>
    <m/>
    <m/>
    <m/>
  </r>
  <r>
    <x v="18"/>
    <x v="15"/>
    <s v="BUD1.16"/>
    <x v="1"/>
    <d v="2020-11-18T00:00:00"/>
    <x v="10"/>
    <n v="2469"/>
    <s v="rhizome"/>
    <s v="non-canopy"/>
    <n v="0"/>
    <n v="5"/>
    <n v="0"/>
    <s v="NA"/>
    <n v="0"/>
    <n v="0"/>
    <n v="0"/>
    <n v="0"/>
    <m/>
    <n v="5"/>
    <m/>
    <m/>
    <m/>
    <m/>
  </r>
  <r>
    <x v="18"/>
    <x v="15"/>
    <s v="BUD1.16"/>
    <x v="1"/>
    <d v="2020-11-18T00:00:00"/>
    <x v="16"/>
    <n v="2603"/>
    <s v="basal"/>
    <s v="soil-persistent"/>
    <n v="0"/>
    <n v="0"/>
    <n v="0"/>
    <n v="4"/>
    <n v="0"/>
    <n v="2"/>
    <n v="0"/>
    <n v="0"/>
    <m/>
    <n v="2"/>
    <m/>
    <m/>
    <m/>
    <m/>
  </r>
  <r>
    <x v="18"/>
    <x v="15"/>
    <s v="BUD1.16"/>
    <x v="1"/>
    <d v="2020-11-18T00:00:00"/>
    <x v="1"/>
    <n v="3997"/>
    <s v="lignotuber"/>
    <s v="soil-persistent"/>
    <n v="0"/>
    <n v="26"/>
    <n v="0"/>
    <n v="0"/>
    <n v="0"/>
    <n v="2"/>
    <n v="0"/>
    <n v="0"/>
    <m/>
    <n v="28"/>
    <m/>
    <m/>
    <m/>
    <m/>
  </r>
  <r>
    <x v="18"/>
    <x v="15"/>
    <s v="BUD1.16"/>
    <x v="1"/>
    <d v="2020-11-18T00:00:00"/>
    <x v="3"/>
    <n v="3174"/>
    <s v="stolon"/>
    <s v="soil-persistent"/>
    <n v="0"/>
    <n v="11"/>
    <n v="0"/>
    <s v="NA"/>
    <n v="0"/>
    <n v="0"/>
    <n v="0"/>
    <n v="0"/>
    <m/>
    <n v="11"/>
    <m/>
    <m/>
    <m/>
    <m/>
  </r>
  <r>
    <x v="18"/>
    <x v="15"/>
    <s v="BUD1.16"/>
    <x v="1"/>
    <d v="2020-11-18T00:00:00"/>
    <x v="26"/>
    <n v="3243"/>
    <s v="none"/>
    <s v="soil-persistent"/>
    <n v="0"/>
    <n v="0"/>
    <n v="0"/>
    <s v="NA"/>
    <n v="0"/>
    <n v="33"/>
    <n v="0"/>
    <n v="0"/>
    <s v="corrected from resprouts to recruits"/>
    <n v="33"/>
    <m/>
    <m/>
    <m/>
    <m/>
  </r>
  <r>
    <x v="18"/>
    <x v="15"/>
    <s v="BUD1.16"/>
    <x v="1"/>
    <d v="2020-11-18T00:00:00"/>
    <x v="24"/>
    <n v="2561"/>
    <s v="tuber"/>
    <s v="transient"/>
    <n v="0"/>
    <n v="10"/>
    <n v="0"/>
    <s v="NA"/>
    <n v="10"/>
    <n v="0"/>
    <n v="0"/>
    <n v="0"/>
    <m/>
    <n v="10"/>
    <m/>
    <m/>
    <m/>
    <m/>
  </r>
  <r>
    <x v="18"/>
    <x v="15"/>
    <s v="BUD1.16"/>
    <x v="1"/>
    <d v="2020-11-18T00:00:00"/>
    <x v="36"/>
    <n v="6182"/>
    <s v="none"/>
    <s v="soil-persistent"/>
    <n v="0"/>
    <n v="0"/>
    <n v="0"/>
    <s v="NA"/>
    <n v="0"/>
    <n v="1"/>
    <n v="0"/>
    <n v="0"/>
    <m/>
    <n v="1"/>
    <m/>
    <m/>
    <m/>
    <m/>
  </r>
  <r>
    <x v="18"/>
    <x v="15"/>
    <s v="BUD1.16"/>
    <x v="1"/>
    <d v="2020-11-18T00:00:00"/>
    <x v="122"/>
    <e v="#N/A"/>
    <s v="none"/>
    <s v="soil-persistent"/>
    <n v="0"/>
    <n v="0"/>
    <n v="0"/>
    <s v="NA"/>
    <n v="0"/>
    <n v="15"/>
    <n v="0"/>
    <n v="0"/>
    <m/>
    <n v="15"/>
    <m/>
    <m/>
    <m/>
    <m/>
  </r>
  <r>
    <x v="18"/>
    <x v="15"/>
    <s v="BUD1.16"/>
    <x v="1"/>
    <d v="2020-11-18T00:00:00"/>
    <x v="48"/>
    <n v="3567"/>
    <s v="tussock"/>
    <s v="non-canopy"/>
    <n v="0"/>
    <n v="13"/>
    <n v="0"/>
    <s v="NA"/>
    <n v="5"/>
    <n v="4"/>
    <n v="0"/>
    <n v="0"/>
    <m/>
    <n v="17"/>
    <m/>
    <m/>
    <m/>
    <m/>
  </r>
  <r>
    <x v="18"/>
    <x v="15"/>
    <s v="BUD1.16"/>
    <x v="1"/>
    <d v="2020-11-18T00:00:00"/>
    <x v="7"/>
    <n v="5541"/>
    <s v="rhizome"/>
    <s v="non-canopy"/>
    <n v="0"/>
    <n v="37"/>
    <n v="0"/>
    <s v="NA"/>
    <n v="0"/>
    <n v="0"/>
    <n v="0"/>
    <n v="0"/>
    <m/>
    <n v="37"/>
    <m/>
    <m/>
    <m/>
    <m/>
  </r>
  <r>
    <x v="18"/>
    <x v="15"/>
    <s v="BUD1.16"/>
    <x v="1"/>
    <d v="2020-11-18T00:00:00"/>
    <x v="84"/>
    <n v="6157"/>
    <s v="crown"/>
    <s v="soil-persistent"/>
    <n v="0"/>
    <n v="1"/>
    <n v="0"/>
    <s v="NA"/>
    <n v="1"/>
    <n v="0"/>
    <n v="0"/>
    <n v="0"/>
    <m/>
    <n v="1"/>
    <m/>
    <m/>
    <m/>
    <m/>
  </r>
  <r>
    <x v="18"/>
    <x v="15"/>
    <s v="BUD1.16"/>
    <x v="1"/>
    <d v="2020-11-18T00:00:00"/>
    <x v="12"/>
    <n v="2501"/>
    <s v="tussock"/>
    <s v="non-canopy"/>
    <n v="0"/>
    <n v="6"/>
    <n v="0"/>
    <s v="NA"/>
    <n v="0"/>
    <n v="0"/>
    <n v="0"/>
    <n v="0"/>
    <m/>
    <n v="6"/>
    <m/>
    <m/>
    <m/>
    <m/>
  </r>
  <r>
    <x v="18"/>
    <x v="16"/>
    <s v="BUD1.17"/>
    <x v="1"/>
    <d v="2020-11-18T00:00:00"/>
    <x v="0"/>
    <n v="7766"/>
    <s v="lignotuber"/>
    <s v="canopy"/>
    <n v="0"/>
    <n v="3"/>
    <n v="0"/>
    <n v="2"/>
    <n v="0"/>
    <n v="1"/>
    <n v="0"/>
    <n v="0"/>
    <m/>
    <n v="4"/>
    <m/>
    <m/>
    <m/>
    <m/>
  </r>
  <r>
    <x v="18"/>
    <x v="16"/>
    <s v="BUD1.17"/>
    <x v="1"/>
    <d v="2020-11-18T00:00:00"/>
    <x v="10"/>
    <n v="2469"/>
    <s v="rhizome"/>
    <s v="non-canopy"/>
    <n v="0"/>
    <n v="5"/>
    <n v="0"/>
    <s v="NA"/>
    <n v="0"/>
    <n v="0"/>
    <n v="0"/>
    <n v="0"/>
    <m/>
    <n v="5"/>
    <m/>
    <m/>
    <m/>
    <m/>
  </r>
  <r>
    <x v="18"/>
    <x v="16"/>
    <s v="BUD1.17"/>
    <x v="1"/>
    <d v="2020-11-18T00:00:00"/>
    <x v="16"/>
    <n v="2603"/>
    <s v="basal"/>
    <s v="soil-persistent"/>
    <n v="0"/>
    <n v="0"/>
    <n v="0"/>
    <n v="1"/>
    <n v="0"/>
    <n v="0"/>
    <n v="0"/>
    <n v="0"/>
    <m/>
    <n v="0"/>
    <m/>
    <m/>
    <m/>
    <m/>
  </r>
  <r>
    <x v="18"/>
    <x v="16"/>
    <s v="BUD1.17"/>
    <x v="1"/>
    <d v="2020-11-18T00:00:00"/>
    <x v="1"/>
    <n v="3997"/>
    <s v="lignotuber"/>
    <s v="soil-persistent"/>
    <n v="0"/>
    <n v="2"/>
    <n v="0"/>
    <n v="0"/>
    <n v="0"/>
    <n v="1"/>
    <n v="0"/>
    <n v="0"/>
    <m/>
    <n v="3"/>
    <m/>
    <m/>
    <m/>
    <m/>
  </r>
  <r>
    <x v="18"/>
    <x v="16"/>
    <s v="BUD1.17"/>
    <x v="1"/>
    <d v="2020-11-18T00:00:00"/>
    <x v="3"/>
    <n v="3174"/>
    <s v="stolon"/>
    <s v="soil-persistent"/>
    <n v="0"/>
    <n v="6"/>
    <n v="0"/>
    <s v="NA"/>
    <n v="1"/>
    <n v="0"/>
    <n v="0"/>
    <n v="0"/>
    <m/>
    <n v="6"/>
    <m/>
    <m/>
    <m/>
    <m/>
  </r>
  <r>
    <x v="18"/>
    <x v="16"/>
    <s v="BUD1.17"/>
    <x v="1"/>
    <d v="2020-11-18T00:00:00"/>
    <x v="36"/>
    <n v="6182"/>
    <s v="none"/>
    <s v="soil-persistent"/>
    <n v="0"/>
    <n v="0"/>
    <n v="0"/>
    <s v="NA"/>
    <n v="0"/>
    <n v="2"/>
    <n v="0"/>
    <n v="0"/>
    <m/>
    <n v="2"/>
    <m/>
    <m/>
    <m/>
    <m/>
  </r>
  <r>
    <x v="18"/>
    <x v="16"/>
    <s v="BUD1.17"/>
    <x v="1"/>
    <d v="2020-11-18T00:00:00"/>
    <x v="26"/>
    <n v="3243"/>
    <s v="none"/>
    <s v="soil-persistent"/>
    <n v="0"/>
    <n v="0"/>
    <n v="0"/>
    <s v="NA"/>
    <n v="0"/>
    <n v="8"/>
    <n v="0"/>
    <n v="0"/>
    <s v="corrected from resprouts to recruits"/>
    <n v="8"/>
    <m/>
    <m/>
    <m/>
    <m/>
  </r>
  <r>
    <x v="18"/>
    <x v="16"/>
    <s v="BUD1.17"/>
    <x v="1"/>
    <d v="2020-11-18T00:00:00"/>
    <x v="122"/>
    <e v="#N/A"/>
    <s v="none"/>
    <s v="soil-persistent"/>
    <n v="0"/>
    <n v="0"/>
    <n v="0"/>
    <s v="NA"/>
    <n v="0"/>
    <n v="5"/>
    <n v="0"/>
    <n v="0"/>
    <m/>
    <n v="5"/>
    <m/>
    <m/>
    <m/>
    <m/>
  </r>
  <r>
    <x v="18"/>
    <x v="16"/>
    <s v="BUD1.17"/>
    <x v="1"/>
    <d v="2020-11-18T00:00:00"/>
    <x v="17"/>
    <n v="5532"/>
    <s v="rhizome"/>
    <s v="non-canopy"/>
    <n v="0"/>
    <n v="3"/>
    <n v="0"/>
    <s v="NA"/>
    <n v="0"/>
    <s v="NA"/>
    <s v="NA"/>
    <s v="NA"/>
    <m/>
    <n v="3"/>
    <m/>
    <m/>
    <m/>
    <m/>
  </r>
  <r>
    <x v="18"/>
    <x v="16"/>
    <s v="BUD1.17"/>
    <x v="1"/>
    <d v="2020-11-18T00:00:00"/>
    <x v="12"/>
    <n v="2501"/>
    <s v="tussock"/>
    <s v="non-canopy"/>
    <n v="0"/>
    <n v="19"/>
    <n v="0"/>
    <s v="NA"/>
    <n v="0"/>
    <n v="0"/>
    <n v="0"/>
    <n v="0"/>
    <m/>
    <n v="19"/>
    <m/>
    <m/>
    <m/>
    <m/>
  </r>
  <r>
    <x v="18"/>
    <x v="16"/>
    <s v="BUD1.17"/>
    <x v="1"/>
    <d v="2020-11-18T00:00:00"/>
    <x v="7"/>
    <n v="5541"/>
    <s v="rhizome"/>
    <s v="non-canopy"/>
    <n v="0"/>
    <n v="7"/>
    <n v="0"/>
    <s v="NA"/>
    <n v="0"/>
    <n v="0"/>
    <n v="0"/>
    <n v="0"/>
    <m/>
    <n v="7"/>
    <m/>
    <m/>
    <m/>
    <m/>
  </r>
  <r>
    <x v="18"/>
    <x v="16"/>
    <s v="BUD1.17"/>
    <x v="1"/>
    <d v="2020-11-18T00:00:00"/>
    <x v="121"/>
    <n v="8365"/>
    <s v="none"/>
    <s v="soil-persistent"/>
    <n v="0"/>
    <n v="0"/>
    <n v="0"/>
    <s v="NA"/>
    <n v="0"/>
    <n v="4"/>
    <n v="0"/>
    <n v="0"/>
    <s v="ID corrected from Pultenaea divaricata, confirmed Apr2021"/>
    <n v="4"/>
    <m/>
    <m/>
    <m/>
    <m/>
  </r>
  <r>
    <x v="18"/>
    <x v="16"/>
    <s v="BUD1.17"/>
    <x v="1"/>
    <d v="2020-11-18T00:00:00"/>
    <x v="9"/>
    <n v="8875"/>
    <s v="lignotuber"/>
    <s v="soil-persistent"/>
    <n v="0"/>
    <n v="0"/>
    <n v="0"/>
    <n v="0"/>
    <n v="0"/>
    <n v="1"/>
    <n v="0"/>
    <n v="0"/>
    <m/>
    <n v="1"/>
    <m/>
    <m/>
    <m/>
    <m/>
  </r>
  <r>
    <x v="18"/>
    <x v="16"/>
    <s v="BUD1.17"/>
    <x v="1"/>
    <d v="2020-11-18T00:00:00"/>
    <x v="48"/>
    <n v="3567"/>
    <s v="tussock"/>
    <s v="non-canopy"/>
    <n v="0"/>
    <n v="3"/>
    <n v="0"/>
    <s v="NA"/>
    <n v="1"/>
    <n v="3"/>
    <n v="0"/>
    <n v="0"/>
    <m/>
    <n v="6"/>
    <m/>
    <m/>
    <m/>
    <m/>
  </r>
  <r>
    <x v="18"/>
    <x v="17"/>
    <s v="BUD1.18"/>
    <x v="1"/>
    <d v="2020-11-18T00:00:00"/>
    <x v="0"/>
    <n v="7766"/>
    <s v="lignotuber"/>
    <s v="canopy"/>
    <n v="0"/>
    <n v="2"/>
    <n v="0"/>
    <n v="0"/>
    <n v="0"/>
    <n v="1"/>
    <n v="0"/>
    <n v="0"/>
    <m/>
    <n v="3"/>
    <m/>
    <m/>
    <m/>
    <m/>
  </r>
  <r>
    <x v="18"/>
    <x v="17"/>
    <s v="BUD1.18"/>
    <x v="1"/>
    <d v="2020-11-18T00:00:00"/>
    <x v="16"/>
    <n v="2603"/>
    <s v="basal"/>
    <s v="soil-persistent"/>
    <n v="0"/>
    <n v="1"/>
    <n v="0"/>
    <n v="1"/>
    <n v="0"/>
    <n v="4"/>
    <n v="0"/>
    <n v="0"/>
    <m/>
    <n v="5"/>
    <m/>
    <m/>
    <m/>
    <m/>
  </r>
  <r>
    <x v="18"/>
    <x v="17"/>
    <s v="BUD1.18"/>
    <x v="1"/>
    <d v="2020-11-18T00:00:00"/>
    <x v="9"/>
    <n v="8875"/>
    <s v="lignotuber"/>
    <s v="soil-persistent"/>
    <n v="0"/>
    <n v="0"/>
    <n v="0"/>
    <n v="0"/>
    <n v="0"/>
    <n v="7"/>
    <n v="0"/>
    <n v="0"/>
    <m/>
    <n v="7"/>
    <m/>
    <m/>
    <m/>
    <m/>
  </r>
  <r>
    <x v="18"/>
    <x v="17"/>
    <s v="BUD1.18"/>
    <x v="1"/>
    <d v="2020-11-18T00:00:00"/>
    <x v="1"/>
    <n v="3997"/>
    <s v="lignotuber"/>
    <s v="soil-persistent"/>
    <n v="0"/>
    <n v="5"/>
    <n v="0"/>
    <n v="0"/>
    <n v="0"/>
    <n v="0"/>
    <n v="0"/>
    <n v="0"/>
    <m/>
    <n v="5"/>
    <m/>
    <m/>
    <m/>
    <m/>
  </r>
  <r>
    <x v="18"/>
    <x v="17"/>
    <s v="BUD1.18"/>
    <x v="1"/>
    <d v="2020-11-18T00:00:00"/>
    <x v="3"/>
    <n v="3174"/>
    <s v="stolon"/>
    <s v="soil-persistent"/>
    <n v="0"/>
    <n v="9"/>
    <n v="0"/>
    <s v="NA"/>
    <n v="0"/>
    <n v="0"/>
    <n v="0"/>
    <n v="0"/>
    <m/>
    <n v="9"/>
    <m/>
    <m/>
    <m/>
    <m/>
  </r>
  <r>
    <x v="18"/>
    <x v="17"/>
    <s v="BUD1.18"/>
    <x v="1"/>
    <d v="2020-11-18T00:00:00"/>
    <x v="26"/>
    <n v="3243"/>
    <s v="none"/>
    <s v="soil-persistent"/>
    <n v="0"/>
    <n v="0"/>
    <n v="0"/>
    <s v="NA"/>
    <n v="0"/>
    <n v="28"/>
    <n v="0"/>
    <n v="0"/>
    <s v="corrected from resprouts to recruits"/>
    <n v="28"/>
    <m/>
    <m/>
    <m/>
    <m/>
  </r>
  <r>
    <x v="18"/>
    <x v="17"/>
    <s v="BUD1.18"/>
    <x v="1"/>
    <d v="2020-11-18T00:00:00"/>
    <x v="122"/>
    <e v="#N/A"/>
    <s v="none"/>
    <s v="soil-persistent"/>
    <n v="0"/>
    <n v="0"/>
    <n v="0"/>
    <s v="NA"/>
    <n v="0"/>
    <n v="5"/>
    <n v="0"/>
    <n v="0"/>
    <m/>
    <n v="5"/>
    <m/>
    <m/>
    <m/>
    <m/>
  </r>
  <r>
    <x v="18"/>
    <x v="17"/>
    <s v="BUD1.18"/>
    <x v="1"/>
    <d v="2020-11-18T00:00:00"/>
    <x v="17"/>
    <n v="5532"/>
    <s v="rhizome"/>
    <s v="non-canopy"/>
    <n v="0"/>
    <n v="1"/>
    <n v="0"/>
    <s v="NA"/>
    <n v="0"/>
    <s v="NA"/>
    <s v="NA"/>
    <s v="NA"/>
    <m/>
    <n v="1"/>
    <m/>
    <m/>
    <m/>
    <m/>
  </r>
  <r>
    <x v="18"/>
    <x v="17"/>
    <s v="BUD1.18"/>
    <x v="1"/>
    <d v="2020-11-18T00:00:00"/>
    <x v="36"/>
    <n v="6182"/>
    <s v="none"/>
    <s v="soil-persistent"/>
    <n v="0"/>
    <n v="0"/>
    <n v="0"/>
    <s v="NA"/>
    <n v="0"/>
    <n v="2"/>
    <n v="1"/>
    <m/>
    <m/>
    <n v="2"/>
    <m/>
    <m/>
    <m/>
    <m/>
  </r>
  <r>
    <x v="18"/>
    <x v="17"/>
    <s v="BUD1.18"/>
    <x v="1"/>
    <d v="2020-11-18T00:00:00"/>
    <x v="24"/>
    <n v="2561"/>
    <s v="tuber"/>
    <s v="transient"/>
    <n v="0"/>
    <n v="17"/>
    <n v="0"/>
    <s v="NA"/>
    <n v="4"/>
    <n v="0"/>
    <n v="0"/>
    <n v="0"/>
    <m/>
    <n v="17"/>
    <m/>
    <m/>
    <m/>
    <m/>
  </r>
  <r>
    <x v="18"/>
    <x v="17"/>
    <s v="BUD1.18"/>
    <x v="1"/>
    <d v="2020-11-18T00:00:00"/>
    <x v="48"/>
    <n v="3567"/>
    <s v="tussock"/>
    <s v="non-canopy"/>
    <n v="0"/>
    <n v="12"/>
    <n v="0"/>
    <s v="NA"/>
    <n v="0"/>
    <n v="6"/>
    <n v="0"/>
    <n v="0"/>
    <m/>
    <n v="18"/>
    <m/>
    <m/>
    <m/>
    <m/>
  </r>
  <r>
    <x v="18"/>
    <x v="17"/>
    <s v="BUD1.18"/>
    <x v="1"/>
    <d v="2020-11-18T00:00:00"/>
    <x v="7"/>
    <n v="5541"/>
    <s v="rhizome"/>
    <s v="non-canopy"/>
    <n v="0"/>
    <n v="12"/>
    <n v="0"/>
    <s v="NA"/>
    <n v="0"/>
    <n v="0"/>
    <n v="0"/>
    <n v="0"/>
    <m/>
    <n v="12"/>
    <m/>
    <m/>
    <m/>
    <m/>
  </r>
  <r>
    <x v="18"/>
    <x v="17"/>
    <s v="BUD1.18"/>
    <x v="1"/>
    <d v="2020-11-18T00:00:00"/>
    <x v="29"/>
    <n v="10605"/>
    <s v="rhizome"/>
    <s v="non-canopy"/>
    <n v="0"/>
    <n v="5"/>
    <n v="0"/>
    <s v="NA"/>
    <n v="0"/>
    <s v="NA"/>
    <s v="NA"/>
    <s v="NA"/>
    <m/>
    <n v="5"/>
    <m/>
    <m/>
    <m/>
    <m/>
  </r>
  <r>
    <x v="18"/>
    <x v="17"/>
    <s v="BUD1.18"/>
    <x v="1"/>
    <d v="2020-11-18T00:00:00"/>
    <x v="12"/>
    <n v="2501"/>
    <s v="tussock"/>
    <s v="non-canopy"/>
    <n v="0"/>
    <n v="4"/>
    <n v="0"/>
    <s v="NA"/>
    <n v="0"/>
    <n v="0"/>
    <n v="0"/>
    <n v="0"/>
    <m/>
    <n v="4"/>
    <m/>
    <m/>
    <m/>
    <m/>
  </r>
  <r>
    <x v="18"/>
    <x v="18"/>
    <s v="BUD1.19"/>
    <x v="1"/>
    <d v="2020-11-18T00:00:00"/>
    <x v="0"/>
    <n v="7766"/>
    <s v="lignotuber"/>
    <s v="canopy"/>
    <n v="0"/>
    <n v="1"/>
    <n v="0"/>
    <n v="2"/>
    <n v="0"/>
    <n v="0"/>
    <n v="0"/>
    <n v="0"/>
    <m/>
    <n v="1"/>
    <m/>
    <m/>
    <m/>
    <m/>
  </r>
  <r>
    <x v="18"/>
    <x v="18"/>
    <s v="BUD1.19"/>
    <x v="1"/>
    <d v="2020-11-18T00:00:00"/>
    <x v="9"/>
    <n v="8875"/>
    <s v="lignotuber"/>
    <s v="soil-persistent"/>
    <n v="0"/>
    <n v="0"/>
    <n v="0"/>
    <n v="2"/>
    <n v="0"/>
    <n v="2"/>
    <n v="0"/>
    <n v="0"/>
    <m/>
    <n v="2"/>
    <m/>
    <m/>
    <m/>
    <m/>
  </r>
  <r>
    <x v="18"/>
    <x v="18"/>
    <s v="BUD1.19"/>
    <x v="1"/>
    <d v="2020-11-18T00:00:00"/>
    <x v="10"/>
    <n v="2469"/>
    <s v="rhizome"/>
    <s v="non-canopy"/>
    <n v="0"/>
    <n v="6"/>
    <n v="0"/>
    <s v="NA"/>
    <n v="0"/>
    <n v="0"/>
    <n v="0"/>
    <n v="0"/>
    <m/>
    <n v="6"/>
    <m/>
    <m/>
    <m/>
    <m/>
  </r>
  <r>
    <x v="18"/>
    <x v="18"/>
    <s v="BUD1.19"/>
    <x v="1"/>
    <d v="2020-11-18T00:00:00"/>
    <x v="1"/>
    <n v="3997"/>
    <s v="lignotuber"/>
    <s v="soil-persistent"/>
    <n v="0"/>
    <n v="16"/>
    <n v="0"/>
    <n v="0"/>
    <n v="0"/>
    <n v="0"/>
    <n v="0"/>
    <n v="0"/>
    <m/>
    <n v="16"/>
    <m/>
    <m/>
    <m/>
    <m/>
  </r>
  <r>
    <x v="18"/>
    <x v="18"/>
    <s v="BUD1.19"/>
    <x v="1"/>
    <d v="2020-11-18T00:00:00"/>
    <x v="82"/>
    <n v="3596"/>
    <s v="none"/>
    <s v="soil-persistent"/>
    <n v="0"/>
    <n v="1"/>
    <n v="0"/>
    <s v="NA"/>
    <n v="0"/>
    <n v="0"/>
    <n v="0"/>
    <n v="0"/>
    <m/>
    <n v="1"/>
    <m/>
    <m/>
    <m/>
    <m/>
  </r>
  <r>
    <x v="18"/>
    <x v="18"/>
    <s v="BUD1.19"/>
    <x v="1"/>
    <d v="2020-11-18T00:00:00"/>
    <x v="26"/>
    <n v="3243"/>
    <s v="none"/>
    <s v="soil-persistent"/>
    <n v="0"/>
    <n v="0"/>
    <n v="0"/>
    <s v="NA"/>
    <n v="0"/>
    <n v="45"/>
    <n v="0"/>
    <n v="0"/>
    <s v="corrected from resprouts to recruits"/>
    <n v="45"/>
    <m/>
    <m/>
    <m/>
    <m/>
  </r>
  <r>
    <x v="18"/>
    <x v="18"/>
    <s v="BUD1.19"/>
    <x v="1"/>
    <d v="2020-11-18T00:00:00"/>
    <x v="3"/>
    <n v="3174"/>
    <s v="stolon"/>
    <s v="soil-persistent"/>
    <n v="0"/>
    <n v="4"/>
    <n v="0"/>
    <s v="NA"/>
    <n v="0"/>
    <n v="0"/>
    <n v="0"/>
    <n v="0"/>
    <m/>
    <n v="4"/>
    <m/>
    <m/>
    <m/>
    <m/>
  </r>
  <r>
    <x v="18"/>
    <x v="18"/>
    <s v="BUD1.19"/>
    <x v="1"/>
    <d v="2020-11-18T00:00:00"/>
    <x v="48"/>
    <n v="3567"/>
    <s v="tussock"/>
    <s v="non-canopy"/>
    <n v="0"/>
    <n v="21"/>
    <n v="0"/>
    <s v="NA"/>
    <n v="3"/>
    <n v="5"/>
    <n v="0"/>
    <n v="0"/>
    <m/>
    <n v="26"/>
    <m/>
    <m/>
    <m/>
    <m/>
  </r>
  <r>
    <x v="18"/>
    <x v="18"/>
    <s v="BUD1.19"/>
    <x v="1"/>
    <d v="2020-11-18T00:00:00"/>
    <x v="5"/>
    <n v="6406"/>
    <s v="rhizome"/>
    <s v="transient"/>
    <n v="0"/>
    <n v="2"/>
    <n v="0"/>
    <s v="NA"/>
    <n v="0"/>
    <s v="NA"/>
    <s v="NA"/>
    <s v="NA"/>
    <m/>
    <n v="2"/>
    <m/>
    <m/>
    <m/>
    <m/>
  </r>
  <r>
    <x v="18"/>
    <x v="18"/>
    <s v="BUD1.19"/>
    <x v="1"/>
    <d v="2020-11-18T00:00:00"/>
    <x v="57"/>
    <n v="7664"/>
    <s v="tussock"/>
    <s v="non-canopy"/>
    <n v="0"/>
    <n v="1"/>
    <n v="0"/>
    <s v="NA"/>
    <n v="0"/>
    <n v="0"/>
    <n v="0"/>
    <n v="0"/>
    <m/>
    <n v="1"/>
    <m/>
    <m/>
    <m/>
    <m/>
  </r>
  <r>
    <x v="18"/>
    <x v="18"/>
    <s v="BUD1.19"/>
    <x v="1"/>
    <d v="2020-11-18T00:00:00"/>
    <x v="7"/>
    <n v="5541"/>
    <s v="rhizome"/>
    <s v="non-canopy"/>
    <n v="0"/>
    <n v="17"/>
    <n v="0"/>
    <s v="NA"/>
    <n v="0"/>
    <n v="0"/>
    <n v="0"/>
    <n v="0"/>
    <m/>
    <n v="17"/>
    <m/>
    <m/>
    <m/>
    <m/>
  </r>
  <r>
    <x v="18"/>
    <x v="18"/>
    <s v="BUD1.19"/>
    <x v="1"/>
    <d v="2020-11-18T00:00:00"/>
    <x v="29"/>
    <n v="10605"/>
    <s v="rhizome"/>
    <s v="non-canopy"/>
    <n v="0"/>
    <n v="4"/>
    <n v="0"/>
    <s v="NA"/>
    <n v="0"/>
    <s v="NA"/>
    <s v="NA"/>
    <s v="NA"/>
    <m/>
    <n v="4"/>
    <m/>
    <m/>
    <m/>
    <m/>
  </r>
  <r>
    <x v="18"/>
    <x v="18"/>
    <s v="BUD1.19"/>
    <x v="1"/>
    <d v="2020-11-18T00:00:00"/>
    <x v="36"/>
    <n v="6182"/>
    <s v="none"/>
    <s v="soil-persistent"/>
    <n v="0"/>
    <n v="1"/>
    <n v="0"/>
    <s v="NA"/>
    <n v="0"/>
    <n v="7"/>
    <n v="0"/>
    <n v="0"/>
    <m/>
    <n v="8"/>
    <m/>
    <m/>
    <m/>
    <m/>
  </r>
  <r>
    <x v="18"/>
    <x v="18"/>
    <s v="BUD1.19"/>
    <x v="1"/>
    <d v="2020-11-18T00:00:00"/>
    <x v="16"/>
    <n v="2603"/>
    <s v="basal"/>
    <s v="soil-persistent"/>
    <n v="0"/>
    <n v="0"/>
    <n v="0"/>
    <n v="0"/>
    <n v="0"/>
    <n v="5"/>
    <n v="0"/>
    <n v="0"/>
    <m/>
    <n v="5"/>
    <m/>
    <m/>
    <m/>
    <m/>
  </r>
  <r>
    <x v="18"/>
    <x v="18"/>
    <s v="BUD1.19"/>
    <x v="1"/>
    <d v="2020-11-18T00:00:00"/>
    <x v="24"/>
    <n v="2561"/>
    <s v="tuber"/>
    <s v="transient"/>
    <n v="0"/>
    <n v="34"/>
    <n v="0"/>
    <s v="NA"/>
    <n v="6"/>
    <n v="0"/>
    <n v="0"/>
    <n v="0"/>
    <m/>
    <n v="34"/>
    <m/>
    <m/>
    <m/>
    <m/>
  </r>
  <r>
    <x v="18"/>
    <x v="18"/>
    <s v="BUD1.19"/>
    <x v="1"/>
    <d v="2020-11-18T00:00:00"/>
    <x v="121"/>
    <n v="8365"/>
    <s v="none"/>
    <s v="soil-persistent"/>
    <n v="0"/>
    <n v="0"/>
    <n v="0"/>
    <s v="NA"/>
    <n v="0"/>
    <n v="1"/>
    <n v="0"/>
    <n v="0"/>
    <s v="ID corrected from Pultenaea divaricata, confirmed Apr2021"/>
    <n v="1"/>
    <m/>
    <m/>
    <m/>
    <m/>
  </r>
  <r>
    <x v="18"/>
    <x v="18"/>
    <s v="BUD1.19"/>
    <x v="1"/>
    <d v="2020-11-18T00:00:00"/>
    <x v="122"/>
    <e v="#N/A"/>
    <s v="none"/>
    <s v="soil-persistent"/>
    <n v="0"/>
    <n v="0"/>
    <n v="0"/>
    <s v="NA"/>
    <n v="0"/>
    <n v="2"/>
    <n v="0"/>
    <n v="0"/>
    <s v="corrected typo 4 killed "/>
    <n v="2"/>
    <m/>
    <m/>
    <m/>
    <m/>
  </r>
  <r>
    <x v="18"/>
    <x v="18"/>
    <s v="BUD1.19"/>
    <x v="1"/>
    <d v="2020-11-18T00:00:00"/>
    <x v="12"/>
    <n v="2501"/>
    <s v="tussock"/>
    <s v="non-canopy"/>
    <n v="0"/>
    <n v="5"/>
    <n v="0"/>
    <s v="NA"/>
    <n v="0"/>
    <n v="0"/>
    <n v="0"/>
    <n v="0"/>
    <m/>
    <n v="5"/>
    <m/>
    <m/>
    <m/>
    <m/>
  </r>
  <r>
    <x v="18"/>
    <x v="19"/>
    <s v="BUD1.20"/>
    <x v="1"/>
    <d v="2020-11-18T00:00:00"/>
    <x v="0"/>
    <n v="7766"/>
    <s v="lignotuber"/>
    <s v="canopy"/>
    <n v="0"/>
    <n v="2"/>
    <n v="0"/>
    <n v="0"/>
    <n v="0"/>
    <n v="0"/>
    <n v="0"/>
    <n v="0"/>
    <m/>
    <n v="2"/>
    <m/>
    <m/>
    <m/>
    <m/>
  </r>
  <r>
    <x v="18"/>
    <x v="19"/>
    <s v="BUD1.20"/>
    <x v="1"/>
    <d v="2020-11-18T00:00:00"/>
    <x v="16"/>
    <n v="2603"/>
    <s v="basal"/>
    <s v="soil-persistent"/>
    <n v="0"/>
    <n v="2"/>
    <n v="0"/>
    <n v="0"/>
    <n v="3"/>
    <n v="0"/>
    <n v="0"/>
    <n v="0"/>
    <m/>
    <n v="2"/>
    <m/>
    <m/>
    <m/>
    <m/>
  </r>
  <r>
    <x v="18"/>
    <x v="19"/>
    <s v="BUD1.20"/>
    <x v="1"/>
    <d v="2020-11-18T00:00:00"/>
    <x v="10"/>
    <n v="2469"/>
    <s v="rhizome"/>
    <s v="non-canopy"/>
    <n v="0"/>
    <n v="8"/>
    <n v="0"/>
    <s v="NA"/>
    <n v="0"/>
    <n v="0"/>
    <n v="0"/>
    <n v="0"/>
    <m/>
    <n v="8"/>
    <m/>
    <m/>
    <m/>
    <m/>
  </r>
  <r>
    <x v="18"/>
    <x v="19"/>
    <s v="BUD1.20"/>
    <x v="1"/>
    <d v="2020-11-18T00:00:00"/>
    <x v="1"/>
    <n v="3997"/>
    <s v="lignotuber"/>
    <s v="soil-persistent"/>
    <n v="0"/>
    <n v="6"/>
    <n v="0"/>
    <n v="0"/>
    <n v="0"/>
    <n v="0"/>
    <n v="0"/>
    <n v="0"/>
    <m/>
    <n v="6"/>
    <m/>
    <m/>
    <m/>
    <m/>
  </r>
  <r>
    <x v="18"/>
    <x v="19"/>
    <s v="BUD1.20"/>
    <x v="1"/>
    <d v="2020-11-18T00:00:00"/>
    <x v="73"/>
    <n v="6322"/>
    <s v="tussock"/>
    <s v="soil-persistent"/>
    <n v="0"/>
    <n v="3"/>
    <n v="0"/>
    <s v="NA"/>
    <n v="3"/>
    <n v="0"/>
    <n v="0"/>
    <n v="0"/>
    <m/>
    <n v="3"/>
    <m/>
    <m/>
    <m/>
    <m/>
  </r>
  <r>
    <x v="18"/>
    <x v="19"/>
    <s v="BUD1.20"/>
    <x v="1"/>
    <d v="2020-11-18T00:00:00"/>
    <x v="45"/>
    <n v="3300"/>
    <s v="tussock"/>
    <s v="non-canopy"/>
    <n v="0"/>
    <n v="1"/>
    <n v="0"/>
    <n v="0"/>
    <n v="0"/>
    <n v="0"/>
    <n v="0"/>
    <n v="0"/>
    <m/>
    <n v="1"/>
    <m/>
    <m/>
    <m/>
    <m/>
  </r>
  <r>
    <x v="18"/>
    <x v="19"/>
    <s v="BUD1.20"/>
    <x v="1"/>
    <d v="2020-11-18T00:00:00"/>
    <x v="24"/>
    <n v="2561"/>
    <s v="tuber"/>
    <s v="transient"/>
    <n v="0"/>
    <n v="10"/>
    <n v="0"/>
    <s v="NA"/>
    <n v="0"/>
    <n v="0"/>
    <n v="0"/>
    <n v="0"/>
    <m/>
    <n v="10"/>
    <m/>
    <m/>
    <m/>
    <m/>
  </r>
  <r>
    <x v="18"/>
    <x v="19"/>
    <s v="BUD1.20"/>
    <x v="1"/>
    <d v="2020-11-18T00:00:00"/>
    <x v="3"/>
    <n v="3174"/>
    <s v="stolon"/>
    <s v="soil-persistent"/>
    <n v="0"/>
    <n v="6"/>
    <n v="0"/>
    <s v="NA"/>
    <n v="0"/>
    <n v="0"/>
    <n v="0"/>
    <n v="0"/>
    <m/>
    <n v="6"/>
    <m/>
    <m/>
    <m/>
    <m/>
  </r>
  <r>
    <x v="18"/>
    <x v="19"/>
    <s v="BUD1.20"/>
    <x v="1"/>
    <d v="2020-11-18T00:00:00"/>
    <x v="36"/>
    <n v="6182"/>
    <s v="none"/>
    <s v="soil-persistent"/>
    <n v="0"/>
    <n v="0"/>
    <n v="0"/>
    <s v="NA"/>
    <n v="0"/>
    <n v="8"/>
    <n v="0"/>
    <n v="0"/>
    <m/>
    <n v="8"/>
    <m/>
    <m/>
    <m/>
    <m/>
  </r>
  <r>
    <x v="18"/>
    <x v="19"/>
    <s v="BUD1.20"/>
    <x v="1"/>
    <d v="2020-11-18T00:00:00"/>
    <x v="48"/>
    <n v="3567"/>
    <s v="tussock"/>
    <s v="non-canopy"/>
    <n v="0"/>
    <n v="27"/>
    <n v="0"/>
    <s v="NA"/>
    <n v="5"/>
    <n v="5"/>
    <n v="0"/>
    <n v="0"/>
    <m/>
    <n v="32"/>
    <m/>
    <m/>
    <m/>
    <m/>
  </r>
  <r>
    <x v="18"/>
    <x v="19"/>
    <s v="BUD1.20"/>
    <x v="1"/>
    <d v="2020-11-18T00:00:00"/>
    <x v="26"/>
    <n v="3243"/>
    <s v="none"/>
    <s v="soil-persistent"/>
    <n v="0"/>
    <n v="0"/>
    <n v="0"/>
    <s v="NA"/>
    <n v="0"/>
    <n v="100"/>
    <n v="0"/>
    <n v="0"/>
    <s v="corrected from resprouts to recruits"/>
    <n v="100"/>
    <m/>
    <m/>
    <m/>
    <m/>
  </r>
  <r>
    <x v="18"/>
    <x v="19"/>
    <s v="BUD1.20"/>
    <x v="1"/>
    <d v="2020-11-18T00:00:00"/>
    <x v="7"/>
    <n v="5541"/>
    <s v="rhizome"/>
    <s v="non-canopy"/>
    <n v="0"/>
    <n v="33"/>
    <n v="0"/>
    <s v="NA"/>
    <n v="0"/>
    <n v="0"/>
    <n v="0"/>
    <n v="0"/>
    <m/>
    <n v="33"/>
    <m/>
    <m/>
    <m/>
    <m/>
  </r>
  <r>
    <x v="18"/>
    <x v="19"/>
    <s v="BUD1.20"/>
    <x v="1"/>
    <d v="2020-11-18T00:00:00"/>
    <x v="57"/>
    <n v="7664"/>
    <s v="tussock"/>
    <s v="non-canopy"/>
    <n v="0"/>
    <n v="1"/>
    <n v="0"/>
    <s v="NA"/>
    <n v="0"/>
    <n v="0"/>
    <n v="0"/>
    <n v="0"/>
    <m/>
    <n v="1"/>
    <m/>
    <m/>
    <m/>
    <m/>
  </r>
  <r>
    <x v="18"/>
    <x v="19"/>
    <s v="BUD1.20"/>
    <x v="1"/>
    <d v="2020-11-18T00:00:00"/>
    <x v="122"/>
    <e v="#N/A"/>
    <s v="none"/>
    <s v="soil-persistent"/>
    <n v="0"/>
    <n v="0"/>
    <n v="0"/>
    <s v="NA"/>
    <n v="0"/>
    <n v="2"/>
    <n v="0"/>
    <n v="0"/>
    <m/>
    <n v="2"/>
    <m/>
    <m/>
    <m/>
    <m/>
  </r>
  <r>
    <x v="18"/>
    <x v="19"/>
    <s v="BUD1.20"/>
    <x v="1"/>
    <d v="2020-11-18T00:00:00"/>
    <x v="12"/>
    <n v="2501"/>
    <s v="tussock"/>
    <s v="non-canopy"/>
    <n v="0"/>
    <n v="16"/>
    <n v="0"/>
    <s v="NA"/>
    <n v="0"/>
    <n v="0"/>
    <n v="0"/>
    <n v="0"/>
    <m/>
    <n v="16"/>
    <m/>
    <m/>
    <m/>
    <m/>
  </r>
  <r>
    <x v="19"/>
    <x v="0"/>
    <s v="BUD2.1"/>
    <x v="1"/>
    <d v="2020-11-18T00:00:00"/>
    <x v="17"/>
    <n v="5532"/>
    <s v="rhizome"/>
    <s v="non-canopy"/>
    <n v="0"/>
    <n v="5"/>
    <n v="0"/>
    <s v="NA"/>
    <n v="0"/>
    <s v="NA"/>
    <s v="NA"/>
    <s v="NA"/>
    <m/>
    <n v="5"/>
    <m/>
    <m/>
    <m/>
    <m/>
  </r>
  <r>
    <x v="19"/>
    <x v="0"/>
    <s v="BUD2.1"/>
    <x v="1"/>
    <d v="2020-11-18T00:00:00"/>
    <x v="19"/>
    <n v="6325"/>
    <s v="tussock"/>
    <s v="non-canopy"/>
    <n v="0"/>
    <n v="2"/>
    <n v="0"/>
    <n v="0"/>
    <n v="1"/>
    <s v="NA"/>
    <s v="NA"/>
    <s v="NA"/>
    <m/>
    <n v="2"/>
    <m/>
    <m/>
    <m/>
    <m/>
  </r>
  <r>
    <x v="19"/>
    <x v="0"/>
    <s v="BUD2.1"/>
    <x v="1"/>
    <d v="2020-11-18T00:00:00"/>
    <x v="0"/>
    <n v="7766"/>
    <s v="lignotuber"/>
    <s v="canopy"/>
    <n v="0"/>
    <n v="1"/>
    <n v="0"/>
    <n v="0"/>
    <n v="0"/>
    <n v="12"/>
    <n v="0"/>
    <n v="0"/>
    <m/>
    <n v="13"/>
    <m/>
    <m/>
    <m/>
    <m/>
  </r>
  <r>
    <x v="19"/>
    <x v="0"/>
    <s v="BUD2.1"/>
    <x v="1"/>
    <d v="2020-11-18T00:00:00"/>
    <x v="1"/>
    <n v="3997"/>
    <s v="lignotuber"/>
    <s v="soil-persistent"/>
    <n v="0"/>
    <n v="9"/>
    <n v="0"/>
    <n v="0"/>
    <n v="0"/>
    <n v="2"/>
    <n v="0"/>
    <n v="0"/>
    <m/>
    <n v="11"/>
    <m/>
    <m/>
    <m/>
    <m/>
  </r>
  <r>
    <x v="19"/>
    <x v="0"/>
    <s v="BUD2.1"/>
    <x v="1"/>
    <d v="2020-11-18T00:00:00"/>
    <x v="25"/>
    <n v="2654"/>
    <s v="none"/>
    <s v="soil-persistent"/>
    <n v="0"/>
    <n v="0"/>
    <n v="0"/>
    <s v="NA"/>
    <n v="0"/>
    <n v="16"/>
    <n v="0"/>
    <n v="0"/>
    <m/>
    <n v="16"/>
    <m/>
    <m/>
    <m/>
    <m/>
  </r>
  <r>
    <x v="19"/>
    <x v="0"/>
    <s v="BUD2.1"/>
    <x v="1"/>
    <d v="2020-11-18T00:00:00"/>
    <x v="43"/>
    <n v="2302"/>
    <s v="rhizome"/>
    <s v="non-canopy"/>
    <n v="0"/>
    <n v="20"/>
    <n v="0"/>
    <s v="NA"/>
    <n v="0"/>
    <s v="NA"/>
    <s v="NA"/>
    <s v="NA"/>
    <m/>
    <n v="20"/>
    <m/>
    <m/>
    <m/>
    <m/>
  </r>
  <r>
    <x v="19"/>
    <x v="0"/>
    <s v="BUD2.1"/>
    <x v="1"/>
    <d v="2020-11-18T00:00:00"/>
    <x v="8"/>
    <n v="7993"/>
    <s v="rhizome"/>
    <s v="non-canopy"/>
    <n v="0"/>
    <n v="2"/>
    <n v="0"/>
    <s v="NA"/>
    <n v="0"/>
    <s v="NA"/>
    <s v="NA"/>
    <s v="NA"/>
    <m/>
    <n v="2"/>
    <m/>
    <m/>
    <m/>
    <m/>
  </r>
  <r>
    <x v="19"/>
    <x v="1"/>
    <s v="BUD2.2"/>
    <x v="1"/>
    <d v="2020-11-18T00:00:00"/>
    <x v="17"/>
    <n v="5532"/>
    <s v="rhizome"/>
    <s v="non-canopy"/>
    <n v="0"/>
    <n v="40"/>
    <n v="0"/>
    <s v="NA"/>
    <n v="0"/>
    <s v="NA"/>
    <s v="NA"/>
    <s v="NA"/>
    <m/>
    <n v="40"/>
    <m/>
    <m/>
    <m/>
    <m/>
  </r>
  <r>
    <x v="19"/>
    <x v="1"/>
    <s v="BUD2.2"/>
    <x v="1"/>
    <d v="2020-11-18T00:00:00"/>
    <x v="0"/>
    <n v="7766"/>
    <s v="lignotuber"/>
    <s v="canopy"/>
    <n v="0"/>
    <n v="1"/>
    <n v="0"/>
    <n v="1"/>
    <n v="0"/>
    <n v="26"/>
    <n v="0"/>
    <n v="0"/>
    <m/>
    <n v="27"/>
    <m/>
    <m/>
    <m/>
    <m/>
  </r>
  <r>
    <x v="19"/>
    <x v="1"/>
    <s v="BUD2.2"/>
    <x v="1"/>
    <d v="2020-11-18T00:00:00"/>
    <x v="9"/>
    <n v="8875"/>
    <s v="lignotuber"/>
    <s v="soil-persistent"/>
    <n v="0"/>
    <n v="0"/>
    <n v="0"/>
    <n v="0"/>
    <n v="0"/>
    <n v="2"/>
    <n v="0"/>
    <n v="0"/>
    <m/>
    <n v="2"/>
    <m/>
    <m/>
    <m/>
    <m/>
  </r>
  <r>
    <x v="19"/>
    <x v="1"/>
    <s v="BUD2.2"/>
    <x v="1"/>
    <d v="2020-11-18T00:00:00"/>
    <x v="25"/>
    <n v="2654"/>
    <s v="none"/>
    <s v="soil-persistent"/>
    <n v="0"/>
    <n v="0"/>
    <n v="0"/>
    <s v="NA"/>
    <n v="0"/>
    <n v="47"/>
    <n v="0"/>
    <n v="0"/>
    <m/>
    <n v="47"/>
    <m/>
    <m/>
    <m/>
    <m/>
  </r>
  <r>
    <x v="19"/>
    <x v="1"/>
    <s v="BUD2.2"/>
    <x v="1"/>
    <d v="2020-11-18T00:00:00"/>
    <x v="1"/>
    <n v="3997"/>
    <s v="lignotuber"/>
    <s v="soil-persistent"/>
    <n v="0"/>
    <n v="13"/>
    <n v="0"/>
    <n v="0"/>
    <n v="0"/>
    <n v="0"/>
    <n v="0"/>
    <n v="0"/>
    <m/>
    <n v="13"/>
    <m/>
    <m/>
    <m/>
    <m/>
  </r>
  <r>
    <x v="19"/>
    <x v="1"/>
    <s v="BUD2.2"/>
    <x v="1"/>
    <d v="2020-11-18T00:00:00"/>
    <x v="43"/>
    <n v="2302"/>
    <s v="rhizome"/>
    <s v="non-canopy"/>
    <n v="0"/>
    <n v="20"/>
    <n v="0"/>
    <s v="NA"/>
    <n v="0"/>
    <s v="NA"/>
    <s v="NA"/>
    <s v="NA"/>
    <m/>
    <n v="20"/>
    <m/>
    <m/>
    <m/>
    <m/>
  </r>
  <r>
    <x v="19"/>
    <x v="1"/>
    <s v="BUD2.2"/>
    <x v="1"/>
    <d v="2020-11-18T00:00:00"/>
    <x v="19"/>
    <n v="6325"/>
    <s v="tussock"/>
    <s v="non-canopy"/>
    <n v="0"/>
    <n v="4"/>
    <n v="0"/>
    <n v="0"/>
    <n v="2"/>
    <s v="NA"/>
    <s v="NA"/>
    <s v="NA"/>
    <m/>
    <n v="4"/>
    <m/>
    <m/>
    <m/>
    <m/>
  </r>
  <r>
    <x v="19"/>
    <x v="1"/>
    <s v="BUD2.2"/>
    <x v="1"/>
    <d v="2020-11-18T00:00:00"/>
    <x v="24"/>
    <n v="2561"/>
    <s v="tuber"/>
    <s v="transient"/>
    <n v="0"/>
    <n v="0"/>
    <n v="0"/>
    <s v="NA"/>
    <n v="0"/>
    <n v="1"/>
    <n v="0"/>
    <n v="0"/>
    <m/>
    <n v="1"/>
    <m/>
    <m/>
    <m/>
    <m/>
  </r>
  <r>
    <x v="19"/>
    <x v="1"/>
    <s v="BUD2.2"/>
    <x v="1"/>
    <d v="2020-11-18T00:00:00"/>
    <x v="8"/>
    <n v="7993"/>
    <s v="rhizome"/>
    <s v="non-canopy"/>
    <n v="0"/>
    <n v="3"/>
    <n v="0"/>
    <s v="NA"/>
    <n v="0"/>
    <s v="NA"/>
    <s v="NA"/>
    <s v="NA"/>
    <m/>
    <n v="3"/>
    <m/>
    <m/>
    <m/>
    <m/>
  </r>
  <r>
    <x v="19"/>
    <x v="2"/>
    <s v="BUD2.3"/>
    <x v="1"/>
    <d v="2020-11-18T00:00:00"/>
    <x v="33"/>
    <n v="4604"/>
    <s v="tuber"/>
    <s v="transient"/>
    <n v="0"/>
    <n v="2"/>
    <n v="0"/>
    <s v="NA"/>
    <n v="0"/>
    <n v="0"/>
    <n v="0"/>
    <n v="0"/>
    <m/>
    <n v="2"/>
    <m/>
    <m/>
    <m/>
    <m/>
  </r>
  <r>
    <x v="19"/>
    <x v="2"/>
    <s v="BUD2.3"/>
    <x v="1"/>
    <d v="2020-11-18T00:00:00"/>
    <x v="17"/>
    <n v="5532"/>
    <s v="rhizome"/>
    <s v="non-canopy"/>
    <n v="0"/>
    <n v="14"/>
    <n v="0"/>
    <s v="NA"/>
    <n v="0"/>
    <s v="NA"/>
    <s v="NA"/>
    <s v="NA"/>
    <m/>
    <n v="14"/>
    <m/>
    <m/>
    <m/>
    <m/>
  </r>
  <r>
    <x v="19"/>
    <x v="2"/>
    <s v="BUD2.3"/>
    <x v="1"/>
    <d v="2020-11-18T00:00:00"/>
    <x v="1"/>
    <n v="3997"/>
    <s v="lignotuber"/>
    <s v="soil-persistent"/>
    <n v="0"/>
    <n v="17"/>
    <n v="0"/>
    <n v="0"/>
    <n v="0"/>
    <n v="0"/>
    <n v="0"/>
    <n v="0"/>
    <m/>
    <n v="17"/>
    <m/>
    <m/>
    <m/>
    <m/>
  </r>
  <r>
    <x v="19"/>
    <x v="2"/>
    <s v="BUD2.3"/>
    <x v="1"/>
    <d v="2020-11-18T00:00:00"/>
    <x v="19"/>
    <n v="6325"/>
    <s v="tussock"/>
    <s v="non-canopy"/>
    <n v="0"/>
    <n v="9"/>
    <n v="0"/>
    <n v="0"/>
    <n v="4"/>
    <s v="NA"/>
    <s v="NA"/>
    <s v="NA"/>
    <m/>
    <n v="9"/>
    <m/>
    <m/>
    <m/>
    <m/>
  </r>
  <r>
    <x v="19"/>
    <x v="2"/>
    <s v="BUD2.3"/>
    <x v="1"/>
    <d v="2020-11-18T00:00:00"/>
    <x v="24"/>
    <n v="2561"/>
    <s v="tuber"/>
    <s v="transient"/>
    <n v="0"/>
    <n v="0"/>
    <n v="0"/>
    <s v="NA"/>
    <n v="0"/>
    <n v="3"/>
    <n v="0"/>
    <n v="0"/>
    <m/>
    <n v="3"/>
    <m/>
    <m/>
    <m/>
    <m/>
  </r>
  <r>
    <x v="19"/>
    <x v="2"/>
    <s v="BUD2.3"/>
    <x v="1"/>
    <d v="2020-11-18T00:00:00"/>
    <x v="25"/>
    <n v="2654"/>
    <s v="none"/>
    <s v="soil-persistent"/>
    <n v="0"/>
    <n v="0"/>
    <n v="0"/>
    <s v="NA"/>
    <n v="0"/>
    <n v="14"/>
    <n v="0"/>
    <n v="0"/>
    <m/>
    <n v="14"/>
    <m/>
    <m/>
    <m/>
    <m/>
  </r>
  <r>
    <x v="19"/>
    <x v="2"/>
    <s v="BUD2.3"/>
    <x v="1"/>
    <d v="2020-11-18T00:00:00"/>
    <x v="0"/>
    <n v="7766"/>
    <s v="lignotuber"/>
    <s v="canopy"/>
    <n v="0"/>
    <n v="1"/>
    <n v="0"/>
    <n v="0"/>
    <n v="0"/>
    <n v="21"/>
    <n v="0"/>
    <n v="0"/>
    <m/>
    <n v="22"/>
    <m/>
    <m/>
    <m/>
    <m/>
  </r>
  <r>
    <x v="19"/>
    <x v="2"/>
    <s v="BUD2.3"/>
    <x v="1"/>
    <d v="2020-11-18T00:00:00"/>
    <x v="43"/>
    <n v="2302"/>
    <s v="rhizome"/>
    <s v="non-canopy"/>
    <n v="0"/>
    <n v="17"/>
    <n v="0"/>
    <s v="NA"/>
    <n v="0"/>
    <s v="NA"/>
    <s v="NA"/>
    <s v="NA"/>
    <m/>
    <n v="17"/>
    <m/>
    <m/>
    <m/>
    <m/>
  </r>
  <r>
    <x v="19"/>
    <x v="2"/>
    <s v="BUD2.3"/>
    <x v="1"/>
    <d v="2020-11-18T00:00:00"/>
    <x v="8"/>
    <n v="7993"/>
    <s v="rhizome"/>
    <s v="non-canopy"/>
    <n v="0"/>
    <n v="1"/>
    <n v="0"/>
    <s v="NA"/>
    <n v="0"/>
    <s v="NA"/>
    <s v="NA"/>
    <s v="NA"/>
    <m/>
    <n v="1"/>
    <m/>
    <m/>
    <m/>
    <m/>
  </r>
  <r>
    <x v="19"/>
    <x v="2"/>
    <s v="BUD2.3"/>
    <x v="1"/>
    <d v="2020-11-18T00:00:00"/>
    <x v="49"/>
    <n v="5535"/>
    <s v="rhizome"/>
    <s v="non-canopy"/>
    <n v="0"/>
    <n v="2"/>
    <n v="0"/>
    <s v="NA"/>
    <n v="0"/>
    <s v="NA"/>
    <s v="NA"/>
    <s v="NA"/>
    <s v="corrected ID from Tetraraia capillaris to Lepyrodia anarthria"/>
    <n v="2"/>
    <m/>
    <m/>
    <m/>
    <m/>
  </r>
  <r>
    <x v="19"/>
    <x v="3"/>
    <s v="BUD2.4"/>
    <x v="1"/>
    <d v="2020-11-18T00:00:00"/>
    <x v="17"/>
    <n v="5532"/>
    <s v="rhizome"/>
    <s v="non-canopy"/>
    <n v="0"/>
    <n v="14"/>
    <n v="0"/>
    <s v="NA"/>
    <n v="0"/>
    <s v="NA"/>
    <s v="NA"/>
    <s v="NA"/>
    <m/>
    <n v="14"/>
    <m/>
    <m/>
    <m/>
    <m/>
  </r>
  <r>
    <x v="19"/>
    <x v="3"/>
    <s v="BUD2.4"/>
    <x v="1"/>
    <d v="2020-11-18T00:00:00"/>
    <x v="19"/>
    <n v="6325"/>
    <s v="tussock"/>
    <s v="non-canopy"/>
    <n v="0"/>
    <n v="6"/>
    <n v="0"/>
    <n v="0"/>
    <n v="3"/>
    <s v="NA"/>
    <s v="NA"/>
    <s v="NA"/>
    <m/>
    <n v="6"/>
    <m/>
    <m/>
    <m/>
    <m/>
  </r>
  <r>
    <x v="19"/>
    <x v="3"/>
    <s v="BUD2.4"/>
    <x v="1"/>
    <d v="2020-11-18T00:00:00"/>
    <x v="43"/>
    <n v="2302"/>
    <s v="rhizome"/>
    <s v="non-canopy"/>
    <n v="0"/>
    <n v="15"/>
    <n v="0"/>
    <s v="NA"/>
    <n v="0"/>
    <s v="NA"/>
    <s v="NA"/>
    <s v="NA"/>
    <m/>
    <n v="15"/>
    <m/>
    <m/>
    <m/>
    <m/>
  </r>
  <r>
    <x v="19"/>
    <x v="3"/>
    <s v="BUD2.4"/>
    <x v="1"/>
    <d v="2020-11-18T00:00:00"/>
    <x v="0"/>
    <n v="7766"/>
    <s v="lignotuber"/>
    <s v="canopy"/>
    <n v="0"/>
    <n v="1"/>
    <n v="0"/>
    <n v="0"/>
    <n v="0"/>
    <n v="16"/>
    <n v="0"/>
    <n v="0"/>
    <m/>
    <n v="17"/>
    <m/>
    <m/>
    <m/>
    <m/>
  </r>
  <r>
    <x v="19"/>
    <x v="3"/>
    <s v="BUD2.4"/>
    <x v="1"/>
    <d v="2020-11-18T00:00:00"/>
    <x v="1"/>
    <n v="3997"/>
    <s v="lignotuber"/>
    <s v="soil-persistent"/>
    <n v="0"/>
    <n v="7"/>
    <n v="0"/>
    <n v="0"/>
    <n v="0"/>
    <n v="0"/>
    <n v="0"/>
    <n v="0"/>
    <m/>
    <n v="7"/>
    <m/>
    <m/>
    <m/>
    <m/>
  </r>
  <r>
    <x v="19"/>
    <x v="3"/>
    <s v="BUD2.4"/>
    <x v="1"/>
    <d v="2020-11-18T00:00:00"/>
    <x v="25"/>
    <n v="2654"/>
    <s v="none"/>
    <s v="soil-persistent"/>
    <n v="0"/>
    <n v="0"/>
    <n v="0"/>
    <s v="NA"/>
    <n v="35"/>
    <n v="0"/>
    <n v="0"/>
    <n v="0"/>
    <m/>
    <n v="0"/>
    <m/>
    <m/>
    <m/>
    <m/>
  </r>
  <r>
    <x v="19"/>
    <x v="3"/>
    <s v="BUD2.4"/>
    <x v="1"/>
    <d v="2020-11-18T00:00:00"/>
    <x v="49"/>
    <n v="5535"/>
    <s v="rhizome"/>
    <s v="non-canopy"/>
    <n v="0"/>
    <n v="1"/>
    <n v="0"/>
    <s v="NA"/>
    <n v="0"/>
    <s v="NA"/>
    <s v="NA"/>
    <s v="NA"/>
    <s v="corrected ID from Tetraraia capillaris to Lepyrodia anarthria"/>
    <n v="1"/>
    <m/>
    <m/>
    <m/>
    <m/>
  </r>
  <r>
    <x v="19"/>
    <x v="4"/>
    <s v="BUD2.5"/>
    <x v="1"/>
    <d v="2020-11-18T00:00:00"/>
    <x v="17"/>
    <n v="5532"/>
    <s v="rhizome"/>
    <s v="non-canopy"/>
    <n v="0"/>
    <n v="5"/>
    <n v="0"/>
    <s v="NA"/>
    <n v="0"/>
    <s v="NA"/>
    <s v="NA"/>
    <s v="NA"/>
    <m/>
    <n v="5"/>
    <m/>
    <m/>
    <m/>
    <m/>
  </r>
  <r>
    <x v="19"/>
    <x v="4"/>
    <s v="BUD2.5"/>
    <x v="1"/>
    <d v="2020-11-18T00:00:00"/>
    <x v="19"/>
    <n v="6325"/>
    <s v="tussock"/>
    <s v="non-canopy"/>
    <n v="0"/>
    <n v="7"/>
    <n v="0"/>
    <n v="0"/>
    <n v="4"/>
    <s v="NA"/>
    <s v="NA"/>
    <s v="NA"/>
    <m/>
    <n v="7"/>
    <m/>
    <m/>
    <m/>
    <m/>
  </r>
  <r>
    <x v="19"/>
    <x v="4"/>
    <s v="BUD2.5"/>
    <x v="1"/>
    <d v="2020-11-18T00:00:00"/>
    <x v="1"/>
    <n v="3997"/>
    <s v="lignotuber"/>
    <s v="soil-persistent"/>
    <n v="0"/>
    <n v="7"/>
    <n v="0"/>
    <n v="0"/>
    <n v="0"/>
    <n v="0"/>
    <n v="0"/>
    <n v="0"/>
    <m/>
    <n v="7"/>
    <m/>
    <m/>
    <m/>
    <m/>
  </r>
  <r>
    <x v="19"/>
    <x v="4"/>
    <s v="BUD2.5"/>
    <x v="1"/>
    <d v="2020-11-18T00:00:00"/>
    <x v="0"/>
    <n v="7766"/>
    <s v="lignotuber"/>
    <s v="canopy"/>
    <n v="0"/>
    <n v="1"/>
    <n v="0"/>
    <n v="0"/>
    <n v="0"/>
    <n v="13"/>
    <n v="0"/>
    <n v="0"/>
    <m/>
    <n v="14"/>
    <m/>
    <m/>
    <m/>
    <m/>
  </r>
  <r>
    <x v="19"/>
    <x v="4"/>
    <s v="BUD2.5"/>
    <x v="1"/>
    <d v="2020-11-18T00:00:00"/>
    <x v="23"/>
    <n v="7138"/>
    <s v="rhizome"/>
    <s v="transient"/>
    <n v="0"/>
    <n v="10"/>
    <n v="0"/>
    <s v="NA"/>
    <n v="0"/>
    <s v="NA"/>
    <s v="NA"/>
    <s v="NA"/>
    <m/>
    <n v="10"/>
    <m/>
    <m/>
    <m/>
    <m/>
  </r>
  <r>
    <x v="19"/>
    <x v="4"/>
    <s v="BUD2.5"/>
    <x v="1"/>
    <d v="2020-11-18T00:00:00"/>
    <x v="25"/>
    <n v="2654"/>
    <s v="none"/>
    <s v="soil-persistent"/>
    <n v="0"/>
    <n v="0"/>
    <n v="0"/>
    <s v="NA"/>
    <n v="0"/>
    <n v="25"/>
    <n v="0"/>
    <n v="0"/>
    <m/>
    <n v="25"/>
    <m/>
    <m/>
    <m/>
    <m/>
  </r>
  <r>
    <x v="19"/>
    <x v="4"/>
    <s v="BUD2.5"/>
    <x v="1"/>
    <d v="2020-11-18T00:00:00"/>
    <x v="43"/>
    <n v="2302"/>
    <s v="rhizome"/>
    <s v="non-canopy"/>
    <n v="0"/>
    <n v="18"/>
    <n v="0"/>
    <s v="NA"/>
    <n v="0"/>
    <s v="NA"/>
    <s v="NA"/>
    <s v="NA"/>
    <m/>
    <n v="18"/>
    <m/>
    <m/>
    <m/>
    <m/>
  </r>
  <r>
    <x v="19"/>
    <x v="4"/>
    <s v="BUD2.5"/>
    <x v="1"/>
    <d v="2020-11-18T00:00:00"/>
    <x v="49"/>
    <n v="5535"/>
    <s v="rhizome"/>
    <s v="non-canopy"/>
    <n v="0"/>
    <n v="3"/>
    <n v="0"/>
    <s v="NA"/>
    <n v="0"/>
    <s v="NA"/>
    <s v="NA"/>
    <s v="NA"/>
    <s v="corrected ID from Tetraraia capillaris to Lepyrodia anarthria"/>
    <n v="3"/>
    <m/>
    <m/>
    <m/>
    <m/>
  </r>
  <r>
    <x v="19"/>
    <x v="5"/>
    <s v="BUD2.6"/>
    <x v="1"/>
    <d v="2020-11-18T00:00:00"/>
    <x v="17"/>
    <n v="5532"/>
    <s v="rhizome"/>
    <s v="non-canopy"/>
    <n v="0"/>
    <n v="6"/>
    <n v="0"/>
    <s v="NA"/>
    <n v="0"/>
    <s v="NA"/>
    <s v="NA"/>
    <s v="NA"/>
    <m/>
    <n v="6"/>
    <m/>
    <m/>
    <m/>
    <m/>
  </r>
  <r>
    <x v="19"/>
    <x v="5"/>
    <s v="BUD2.6"/>
    <x v="1"/>
    <d v="2020-11-18T00:00:00"/>
    <x v="0"/>
    <n v="7766"/>
    <s v="lignotuber"/>
    <s v="canopy"/>
    <n v="0"/>
    <n v="2"/>
    <n v="0"/>
    <n v="0"/>
    <n v="0"/>
    <n v="3"/>
    <n v="0"/>
    <n v="0"/>
    <m/>
    <n v="5"/>
    <m/>
    <m/>
    <m/>
    <m/>
  </r>
  <r>
    <x v="19"/>
    <x v="5"/>
    <s v="BUD2.6"/>
    <x v="1"/>
    <d v="2020-11-18T00:00:00"/>
    <x v="1"/>
    <n v="3997"/>
    <s v="lignotuber"/>
    <s v="soil-persistent"/>
    <n v="0"/>
    <n v="6"/>
    <n v="0"/>
    <n v="0"/>
    <n v="0"/>
    <n v="0"/>
    <n v="0"/>
    <n v="0"/>
    <m/>
    <n v="6"/>
    <m/>
    <m/>
    <m/>
    <m/>
  </r>
  <r>
    <x v="19"/>
    <x v="5"/>
    <s v="BUD2.6"/>
    <x v="1"/>
    <d v="2020-11-18T00:00:00"/>
    <x v="19"/>
    <n v="6325"/>
    <s v="tussock"/>
    <s v="non-canopy"/>
    <n v="0"/>
    <n v="8"/>
    <n v="0"/>
    <n v="0"/>
    <n v="7"/>
    <s v="NA"/>
    <s v="NA"/>
    <s v="NA"/>
    <m/>
    <n v="8"/>
    <m/>
    <m/>
    <m/>
    <m/>
  </r>
  <r>
    <x v="19"/>
    <x v="5"/>
    <s v="BUD2.6"/>
    <x v="1"/>
    <d v="2020-11-18T00:00:00"/>
    <x v="23"/>
    <n v="7138"/>
    <s v="rhizome"/>
    <s v="transient"/>
    <n v="0"/>
    <n v="9"/>
    <n v="0"/>
    <s v="NA"/>
    <n v="0"/>
    <s v="NA"/>
    <s v="NA"/>
    <s v="NA"/>
    <m/>
    <n v="9"/>
    <m/>
    <m/>
    <m/>
    <m/>
  </r>
  <r>
    <x v="19"/>
    <x v="5"/>
    <s v="BUD2.6"/>
    <x v="1"/>
    <d v="2020-11-18T00:00:00"/>
    <x v="25"/>
    <n v="2654"/>
    <s v="none"/>
    <s v="soil-persistent"/>
    <n v="0"/>
    <n v="0"/>
    <n v="0"/>
    <s v="NA"/>
    <n v="0"/>
    <n v="19"/>
    <n v="0"/>
    <n v="0"/>
    <m/>
    <n v="19"/>
    <m/>
    <m/>
    <m/>
    <m/>
  </r>
  <r>
    <x v="19"/>
    <x v="5"/>
    <s v="BUD2.6"/>
    <x v="1"/>
    <d v="2020-11-18T00:00:00"/>
    <x v="43"/>
    <n v="2302"/>
    <s v="rhizome"/>
    <s v="non-canopy"/>
    <n v="0"/>
    <n v="16"/>
    <n v="0"/>
    <s v="NA"/>
    <n v="0"/>
    <s v="NA"/>
    <s v="NA"/>
    <s v="NA"/>
    <m/>
    <n v="16"/>
    <m/>
    <m/>
    <m/>
    <m/>
  </r>
  <r>
    <x v="19"/>
    <x v="5"/>
    <s v="BUD2.6"/>
    <x v="1"/>
    <d v="2020-11-18T00:00:00"/>
    <x v="49"/>
    <n v="5535"/>
    <s v="rhizome"/>
    <s v="non-canopy"/>
    <n v="0"/>
    <n v="2"/>
    <n v="0"/>
    <s v="NA"/>
    <n v="0"/>
    <s v="NA"/>
    <s v="NA"/>
    <s v="NA"/>
    <s v="corrected ID from Tetraraia capillaris to Lepyrodia anarthria"/>
    <n v="2"/>
    <m/>
    <m/>
    <m/>
    <m/>
  </r>
  <r>
    <x v="19"/>
    <x v="6"/>
    <s v="BUD2.7"/>
    <x v="1"/>
    <d v="2020-11-18T00:00:00"/>
    <x v="49"/>
    <n v="5535"/>
    <s v="rhizome"/>
    <s v="non-canopy"/>
    <n v="0"/>
    <n v="2"/>
    <n v="0"/>
    <s v="NA"/>
    <n v="0"/>
    <s v="NA"/>
    <s v="NA"/>
    <s v="NA"/>
    <s v="corrected ID from Tetraraia capillaris to Lepyrodia anarthria"/>
    <n v="2"/>
    <m/>
    <m/>
    <m/>
    <m/>
  </r>
  <r>
    <x v="19"/>
    <x v="6"/>
    <s v="BUD2.7"/>
    <x v="1"/>
    <d v="2020-11-18T00:00:00"/>
    <x v="17"/>
    <n v="5532"/>
    <s v="rhizome"/>
    <s v="non-canopy"/>
    <n v="0"/>
    <n v="5"/>
    <n v="0"/>
    <s v="NA"/>
    <n v="0"/>
    <s v="NA"/>
    <s v="NA"/>
    <s v="NA"/>
    <m/>
    <n v="5"/>
    <m/>
    <m/>
    <m/>
    <m/>
  </r>
  <r>
    <x v="19"/>
    <x v="6"/>
    <s v="BUD2.7"/>
    <x v="1"/>
    <d v="2020-11-18T00:00:00"/>
    <x v="19"/>
    <n v="6325"/>
    <s v="tussock"/>
    <s v="non-canopy"/>
    <n v="0"/>
    <n v="7"/>
    <n v="0"/>
    <n v="0"/>
    <n v="5"/>
    <s v="NA"/>
    <s v="NA"/>
    <s v="NA"/>
    <m/>
    <n v="7"/>
    <m/>
    <m/>
    <m/>
    <m/>
  </r>
  <r>
    <x v="19"/>
    <x v="6"/>
    <s v="BUD2.7"/>
    <x v="1"/>
    <d v="2020-11-18T00:00:00"/>
    <x v="1"/>
    <n v="3997"/>
    <s v="lignotuber"/>
    <s v="soil-persistent"/>
    <n v="0"/>
    <n v="7"/>
    <n v="0"/>
    <n v="0"/>
    <n v="0"/>
    <n v="0"/>
    <n v="0"/>
    <n v="0"/>
    <m/>
    <n v="7"/>
    <m/>
    <m/>
    <m/>
    <m/>
  </r>
  <r>
    <x v="19"/>
    <x v="6"/>
    <s v="BUD2.7"/>
    <x v="1"/>
    <d v="2020-11-18T00:00:00"/>
    <x v="43"/>
    <n v="2302"/>
    <s v="rhizome"/>
    <s v="non-canopy"/>
    <n v="0"/>
    <n v="12"/>
    <n v="0"/>
    <s v="NA"/>
    <n v="0"/>
    <s v="NA"/>
    <s v="NA"/>
    <s v="NA"/>
    <m/>
    <n v="12"/>
    <m/>
    <m/>
    <m/>
    <m/>
  </r>
  <r>
    <x v="19"/>
    <x v="6"/>
    <s v="BUD2.7"/>
    <x v="1"/>
    <d v="2020-11-18T00:00:00"/>
    <x v="23"/>
    <n v="7138"/>
    <s v="rhizome"/>
    <s v="transient"/>
    <n v="0"/>
    <n v="5"/>
    <n v="0"/>
    <s v="NA"/>
    <n v="0"/>
    <s v="NA"/>
    <s v="NA"/>
    <s v="NA"/>
    <m/>
    <n v="5"/>
    <m/>
    <m/>
    <m/>
    <m/>
  </r>
  <r>
    <x v="19"/>
    <x v="6"/>
    <s v="BUD2.7"/>
    <x v="1"/>
    <d v="2020-11-18T00:00:00"/>
    <x v="25"/>
    <n v="2654"/>
    <s v="none"/>
    <s v="soil-persistent"/>
    <n v="0"/>
    <n v="0"/>
    <n v="0"/>
    <s v="NA"/>
    <n v="0"/>
    <n v="5"/>
    <n v="0"/>
    <n v="0"/>
    <m/>
    <n v="5"/>
    <m/>
    <m/>
    <m/>
    <m/>
  </r>
  <r>
    <x v="19"/>
    <x v="6"/>
    <s v="BUD2.7"/>
    <x v="1"/>
    <d v="2020-11-18T00:00:00"/>
    <x v="0"/>
    <n v="7766"/>
    <s v="lignotuber"/>
    <s v="canopy"/>
    <n v="0"/>
    <n v="0"/>
    <n v="0"/>
    <n v="0"/>
    <n v="0"/>
    <n v="5"/>
    <n v="0"/>
    <n v="0"/>
    <m/>
    <n v="5"/>
    <m/>
    <m/>
    <m/>
    <m/>
  </r>
  <r>
    <x v="19"/>
    <x v="7"/>
    <s v="BUD2.8"/>
    <x v="1"/>
    <d v="2020-11-18T00:00:00"/>
    <x v="43"/>
    <n v="2302"/>
    <s v="rhizome"/>
    <s v="non-canopy"/>
    <n v="0"/>
    <n v="20"/>
    <n v="0"/>
    <s v="NA"/>
    <n v="0"/>
    <s v="NA"/>
    <s v="NA"/>
    <s v="NA"/>
    <m/>
    <n v="20"/>
    <m/>
    <m/>
    <m/>
    <m/>
  </r>
  <r>
    <x v="19"/>
    <x v="7"/>
    <s v="BUD2.8"/>
    <x v="1"/>
    <d v="2020-11-18T00:00:00"/>
    <x v="17"/>
    <n v="5532"/>
    <s v="rhizome"/>
    <s v="non-canopy"/>
    <n v="0"/>
    <n v="4"/>
    <n v="0"/>
    <s v="NA"/>
    <n v="0"/>
    <s v="NA"/>
    <s v="NA"/>
    <s v="NA"/>
    <m/>
    <n v="4"/>
    <m/>
    <m/>
    <m/>
    <m/>
  </r>
  <r>
    <x v="19"/>
    <x v="7"/>
    <s v="BUD2.8"/>
    <x v="1"/>
    <d v="2020-11-18T00:00:00"/>
    <x v="19"/>
    <n v="6325"/>
    <s v="tussock"/>
    <s v="non-canopy"/>
    <n v="0"/>
    <n v="3"/>
    <n v="0"/>
    <n v="0"/>
    <n v="1"/>
    <s v="NA"/>
    <s v="NA"/>
    <s v="NA"/>
    <m/>
    <n v="3"/>
    <m/>
    <m/>
    <m/>
    <m/>
  </r>
  <r>
    <x v="19"/>
    <x v="7"/>
    <s v="BUD2.8"/>
    <x v="1"/>
    <d v="2020-11-18T00:00:00"/>
    <x v="1"/>
    <n v="3997"/>
    <s v="lignotuber"/>
    <s v="soil-persistent"/>
    <n v="0"/>
    <n v="2"/>
    <n v="0"/>
    <n v="0"/>
    <n v="0"/>
    <n v="0"/>
    <n v="0"/>
    <n v="0"/>
    <m/>
    <n v="2"/>
    <m/>
    <m/>
    <m/>
    <m/>
  </r>
  <r>
    <x v="19"/>
    <x v="7"/>
    <s v="BUD2.8"/>
    <x v="1"/>
    <d v="2020-11-18T00:00:00"/>
    <x v="9"/>
    <n v="8875"/>
    <s v="lignotuber"/>
    <s v="soil-persistent"/>
    <n v="0"/>
    <n v="0"/>
    <n v="0"/>
    <n v="0"/>
    <n v="0"/>
    <n v="1"/>
    <n v="0"/>
    <n v="0"/>
    <m/>
    <n v="1"/>
    <m/>
    <m/>
    <m/>
    <m/>
  </r>
  <r>
    <x v="19"/>
    <x v="7"/>
    <s v="BUD2.8"/>
    <x v="1"/>
    <d v="2020-11-18T00:00:00"/>
    <x v="23"/>
    <n v="7138"/>
    <s v="rhizome"/>
    <s v="transient"/>
    <n v="0"/>
    <n v="3"/>
    <n v="0"/>
    <s v="NA"/>
    <n v="0"/>
    <s v="NA"/>
    <s v="NA"/>
    <s v="NA"/>
    <m/>
    <n v="3"/>
    <m/>
    <m/>
    <m/>
    <m/>
  </r>
  <r>
    <x v="19"/>
    <x v="7"/>
    <s v="BUD2.8"/>
    <x v="1"/>
    <d v="2020-11-18T00:00:00"/>
    <x v="0"/>
    <n v="7766"/>
    <s v="lignotuber"/>
    <s v="canopy"/>
    <n v="0"/>
    <n v="0"/>
    <n v="0"/>
    <n v="0"/>
    <n v="0"/>
    <n v="9"/>
    <n v="0"/>
    <n v="0"/>
    <m/>
    <n v="9"/>
    <m/>
    <m/>
    <m/>
    <m/>
  </r>
  <r>
    <x v="19"/>
    <x v="7"/>
    <s v="BUD2.8"/>
    <x v="1"/>
    <d v="2020-11-18T00:00:00"/>
    <x v="25"/>
    <n v="2654"/>
    <s v="none"/>
    <s v="soil-persistent"/>
    <n v="0"/>
    <n v="0"/>
    <n v="0"/>
    <s v="NA"/>
    <n v="0"/>
    <n v="8"/>
    <n v="0"/>
    <n v="0"/>
    <m/>
    <n v="8"/>
    <m/>
    <m/>
    <m/>
    <m/>
  </r>
  <r>
    <x v="19"/>
    <x v="8"/>
    <s v="BUD2.9"/>
    <x v="1"/>
    <d v="2020-11-18T00:00:00"/>
    <x v="17"/>
    <n v="5532"/>
    <s v="rhizome"/>
    <s v="non-canopy"/>
    <n v="0"/>
    <n v="2"/>
    <n v="0"/>
    <s v="NA"/>
    <n v="0"/>
    <s v="NA"/>
    <s v="NA"/>
    <s v="NA"/>
    <m/>
    <n v="2"/>
    <m/>
    <m/>
    <m/>
    <m/>
  </r>
  <r>
    <x v="19"/>
    <x v="8"/>
    <s v="BUD2.9"/>
    <x v="1"/>
    <d v="2020-11-18T00:00:00"/>
    <x v="0"/>
    <n v="7766"/>
    <s v="lignotuber"/>
    <s v="canopy"/>
    <n v="0"/>
    <n v="2"/>
    <n v="0"/>
    <n v="0"/>
    <n v="0"/>
    <n v="2"/>
    <n v="0"/>
    <n v="0"/>
    <m/>
    <n v="4"/>
    <m/>
    <m/>
    <m/>
    <m/>
  </r>
  <r>
    <x v="19"/>
    <x v="8"/>
    <s v="BUD2.9"/>
    <x v="1"/>
    <d v="2020-11-18T00:00:00"/>
    <x v="1"/>
    <n v="3997"/>
    <s v="lignotuber"/>
    <s v="soil-persistent"/>
    <n v="0"/>
    <n v="7"/>
    <n v="0"/>
    <n v="0"/>
    <n v="0"/>
    <n v="0"/>
    <n v="0"/>
    <n v="0"/>
    <m/>
    <n v="7"/>
    <m/>
    <m/>
    <m/>
    <m/>
  </r>
  <r>
    <x v="19"/>
    <x v="8"/>
    <s v="BUD2.9"/>
    <x v="1"/>
    <d v="2020-11-18T00:00:00"/>
    <x v="19"/>
    <n v="6325"/>
    <s v="tussock"/>
    <s v="non-canopy"/>
    <n v="0"/>
    <n v="4"/>
    <n v="0"/>
    <n v="0"/>
    <n v="3"/>
    <s v="NA"/>
    <s v="NA"/>
    <s v="NA"/>
    <m/>
    <n v="4"/>
    <m/>
    <m/>
    <m/>
    <m/>
  </r>
  <r>
    <x v="19"/>
    <x v="8"/>
    <s v="BUD2.9"/>
    <x v="1"/>
    <d v="2020-11-18T00:00:00"/>
    <x v="43"/>
    <n v="2302"/>
    <s v="rhizome"/>
    <s v="non-canopy"/>
    <n v="0"/>
    <n v="10"/>
    <n v="0"/>
    <s v="NA"/>
    <n v="0"/>
    <s v="NA"/>
    <s v="NA"/>
    <s v="NA"/>
    <m/>
    <n v="10"/>
    <m/>
    <m/>
    <m/>
    <m/>
  </r>
  <r>
    <x v="19"/>
    <x v="9"/>
    <s v="BUD2.10"/>
    <x v="1"/>
    <d v="2020-11-18T00:00:00"/>
    <x v="17"/>
    <n v="5532"/>
    <s v="rhizome"/>
    <s v="non-canopy"/>
    <n v="0"/>
    <n v="2"/>
    <n v="0"/>
    <s v="NA"/>
    <n v="0"/>
    <s v="NA"/>
    <s v="NA"/>
    <s v="NA"/>
    <m/>
    <n v="2"/>
    <m/>
    <m/>
    <m/>
    <m/>
  </r>
  <r>
    <x v="19"/>
    <x v="9"/>
    <s v="BUD2.10"/>
    <x v="1"/>
    <d v="2020-11-18T00:00:00"/>
    <x v="0"/>
    <n v="7766"/>
    <s v="lignotuber"/>
    <s v="canopy"/>
    <n v="0"/>
    <n v="1"/>
    <n v="0"/>
    <n v="0"/>
    <n v="0"/>
    <n v="43"/>
    <n v="0"/>
    <n v="0"/>
    <m/>
    <n v="44"/>
    <m/>
    <m/>
    <m/>
    <m/>
  </r>
  <r>
    <x v="19"/>
    <x v="9"/>
    <s v="BUD2.10"/>
    <x v="1"/>
    <d v="2020-11-18T00:00:00"/>
    <x v="1"/>
    <n v="3997"/>
    <s v="lignotuber"/>
    <s v="soil-persistent"/>
    <n v="0"/>
    <n v="3"/>
    <n v="0"/>
    <n v="0"/>
    <n v="0"/>
    <n v="0"/>
    <n v="0"/>
    <n v="0"/>
    <m/>
    <n v="3"/>
    <m/>
    <m/>
    <m/>
    <m/>
  </r>
  <r>
    <x v="19"/>
    <x v="9"/>
    <s v="BUD2.10"/>
    <x v="1"/>
    <d v="2020-11-18T00:00:00"/>
    <x v="43"/>
    <n v="2302"/>
    <s v="rhizome"/>
    <s v="non-canopy"/>
    <n v="0"/>
    <n v="22"/>
    <n v="0"/>
    <s v="NA"/>
    <n v="1"/>
    <s v="NA"/>
    <s v="NA"/>
    <s v="NA"/>
    <m/>
    <n v="22"/>
    <m/>
    <m/>
    <m/>
    <m/>
  </r>
  <r>
    <x v="19"/>
    <x v="9"/>
    <s v="BUD2.10"/>
    <x v="1"/>
    <d v="2020-11-18T00:00:00"/>
    <x v="19"/>
    <n v="6325"/>
    <s v="tussock"/>
    <s v="non-canopy"/>
    <n v="0"/>
    <n v="3"/>
    <n v="0"/>
    <n v="0"/>
    <n v="2"/>
    <s v="NA"/>
    <s v="NA"/>
    <s v="NA"/>
    <m/>
    <n v="3"/>
    <m/>
    <m/>
    <m/>
    <m/>
  </r>
  <r>
    <x v="19"/>
    <x v="9"/>
    <s v="BUD2.10"/>
    <x v="1"/>
    <d v="2020-11-18T00:00:00"/>
    <x v="25"/>
    <n v="2654"/>
    <s v="none"/>
    <s v="soil-persistent"/>
    <n v="0"/>
    <n v="0"/>
    <n v="0"/>
    <s v="NA"/>
    <n v="0"/>
    <n v="9"/>
    <n v="0"/>
    <n v="0"/>
    <m/>
    <n v="9"/>
    <m/>
    <m/>
    <m/>
    <m/>
  </r>
  <r>
    <x v="19"/>
    <x v="10"/>
    <s v="BUD2.11"/>
    <x v="1"/>
    <d v="2020-11-18T00:00:00"/>
    <x v="17"/>
    <n v="5532"/>
    <s v="rhizome"/>
    <s v="non-canopy"/>
    <n v="0"/>
    <n v="9"/>
    <n v="0"/>
    <s v="NA"/>
    <n v="0"/>
    <s v="NA"/>
    <s v="NA"/>
    <s v="NA"/>
    <m/>
    <n v="9"/>
    <m/>
    <m/>
    <m/>
    <m/>
  </r>
  <r>
    <x v="19"/>
    <x v="10"/>
    <s v="BUD2.11"/>
    <x v="1"/>
    <d v="2020-11-18T00:00:00"/>
    <x v="49"/>
    <n v="5535"/>
    <s v="rhizome"/>
    <s v="non-canopy"/>
    <n v="0"/>
    <n v="4"/>
    <n v="0"/>
    <s v="NA"/>
    <n v="0"/>
    <s v="NA"/>
    <s v="NA"/>
    <s v="NA"/>
    <s v="corrected ID from Tetraraia capillaris to Lepyrodia anarthria"/>
    <n v="4"/>
    <m/>
    <m/>
    <m/>
    <m/>
  </r>
  <r>
    <x v="19"/>
    <x v="10"/>
    <s v="BUD2.11"/>
    <x v="1"/>
    <d v="2020-11-18T00:00:00"/>
    <x v="19"/>
    <n v="6325"/>
    <s v="tussock"/>
    <s v="non-canopy"/>
    <n v="0"/>
    <n v="5"/>
    <n v="0"/>
    <n v="0"/>
    <n v="4"/>
    <s v="NA"/>
    <s v="NA"/>
    <s v="NA"/>
    <m/>
    <n v="5"/>
    <m/>
    <m/>
    <m/>
    <m/>
  </r>
  <r>
    <x v="19"/>
    <x v="10"/>
    <s v="BUD2.11"/>
    <x v="1"/>
    <d v="2020-11-18T00:00:00"/>
    <x v="43"/>
    <n v="2302"/>
    <s v="rhizome"/>
    <s v="non-canopy"/>
    <n v="0"/>
    <n v="13"/>
    <n v="0"/>
    <s v="NA"/>
    <n v="0"/>
    <s v="NA"/>
    <s v="NA"/>
    <s v="NA"/>
    <m/>
    <n v="13"/>
    <m/>
    <m/>
    <m/>
    <m/>
  </r>
  <r>
    <x v="19"/>
    <x v="10"/>
    <s v="BUD2.11"/>
    <x v="1"/>
    <d v="2020-11-18T00:00:00"/>
    <x v="1"/>
    <n v="3997"/>
    <s v="lignotuber"/>
    <s v="soil-persistent"/>
    <n v="0"/>
    <n v="2"/>
    <n v="0"/>
    <n v="0"/>
    <n v="0"/>
    <n v="0"/>
    <n v="0"/>
    <n v="0"/>
    <m/>
    <n v="2"/>
    <m/>
    <m/>
    <m/>
    <m/>
  </r>
  <r>
    <x v="19"/>
    <x v="10"/>
    <s v="BUD2.11"/>
    <x v="1"/>
    <d v="2020-11-18T00:00:00"/>
    <x v="0"/>
    <n v="7766"/>
    <s v="lignotuber"/>
    <s v="canopy"/>
    <n v="0"/>
    <n v="0"/>
    <n v="0"/>
    <n v="0"/>
    <n v="0"/>
    <n v="40"/>
    <n v="0"/>
    <n v="0"/>
    <m/>
    <n v="40"/>
    <m/>
    <m/>
    <m/>
    <m/>
  </r>
  <r>
    <x v="19"/>
    <x v="10"/>
    <s v="BUD2.11"/>
    <x v="1"/>
    <d v="2020-11-18T00:00:00"/>
    <x v="25"/>
    <n v="2654"/>
    <s v="none"/>
    <s v="soil-persistent"/>
    <n v="0"/>
    <n v="0"/>
    <n v="0"/>
    <s v="NA"/>
    <n v="0"/>
    <n v="4"/>
    <n v="0"/>
    <n v="0"/>
    <m/>
    <n v="4"/>
    <m/>
    <m/>
    <m/>
    <m/>
  </r>
  <r>
    <x v="19"/>
    <x v="11"/>
    <s v="BUD2.12"/>
    <x v="1"/>
    <d v="2020-11-18T00:00:00"/>
    <x v="17"/>
    <n v="5532"/>
    <s v="rhizome"/>
    <s v="non-canopy"/>
    <n v="0"/>
    <n v="7"/>
    <n v="0"/>
    <s v="NA"/>
    <n v="0"/>
    <s v="NA"/>
    <s v="NA"/>
    <s v="NA"/>
    <m/>
    <n v="7"/>
    <m/>
    <m/>
    <m/>
    <m/>
  </r>
  <r>
    <x v="19"/>
    <x v="11"/>
    <s v="BUD2.12"/>
    <x v="1"/>
    <d v="2020-11-18T00:00:00"/>
    <x v="0"/>
    <n v="7766"/>
    <s v="lignotuber"/>
    <s v="canopy"/>
    <n v="0"/>
    <n v="3"/>
    <n v="0"/>
    <n v="0"/>
    <n v="0"/>
    <n v="10"/>
    <n v="0"/>
    <n v="0"/>
    <m/>
    <n v="13"/>
    <m/>
    <m/>
    <m/>
    <m/>
  </r>
  <r>
    <x v="19"/>
    <x v="11"/>
    <s v="BUD2.12"/>
    <x v="1"/>
    <d v="2020-11-18T00:00:00"/>
    <x v="1"/>
    <n v="3997"/>
    <s v="lignotuber"/>
    <s v="soil-persistent"/>
    <n v="0"/>
    <n v="4"/>
    <n v="0"/>
    <n v="0"/>
    <n v="0"/>
    <n v="0"/>
    <n v="0"/>
    <n v="0"/>
    <m/>
    <n v="4"/>
    <m/>
    <m/>
    <m/>
    <m/>
  </r>
  <r>
    <x v="19"/>
    <x v="11"/>
    <s v="BUD2.12"/>
    <x v="1"/>
    <d v="2020-11-18T00:00:00"/>
    <x v="43"/>
    <n v="2302"/>
    <s v="rhizome"/>
    <s v="non-canopy"/>
    <n v="0"/>
    <n v="15"/>
    <n v="0"/>
    <s v="NA"/>
    <n v="0"/>
    <s v="NA"/>
    <s v="NA"/>
    <s v="NA"/>
    <m/>
    <n v="15"/>
    <m/>
    <m/>
    <m/>
    <m/>
  </r>
  <r>
    <x v="19"/>
    <x v="11"/>
    <s v="BUD2.12"/>
    <x v="1"/>
    <d v="2020-11-18T00:00:00"/>
    <x v="35"/>
    <n v="5344"/>
    <s v="none"/>
    <s v="canopy"/>
    <n v="0"/>
    <n v="0"/>
    <n v="0"/>
    <n v="0"/>
    <n v="0"/>
    <n v="1"/>
    <n v="0"/>
    <n v="0"/>
    <m/>
    <n v="1"/>
    <m/>
    <m/>
    <m/>
    <m/>
  </r>
  <r>
    <x v="19"/>
    <x v="11"/>
    <s v="BUD2.12"/>
    <x v="1"/>
    <d v="2020-11-18T00:00:00"/>
    <x v="19"/>
    <n v="6325"/>
    <s v="tussock"/>
    <s v="non-canopy"/>
    <n v="0"/>
    <n v="2"/>
    <n v="0"/>
    <n v="0"/>
    <n v="0"/>
    <s v="NA"/>
    <s v="NA"/>
    <s v="NA"/>
    <m/>
    <n v="2"/>
    <m/>
    <m/>
    <m/>
    <m/>
  </r>
  <r>
    <x v="19"/>
    <x v="11"/>
    <s v="BUD2.12"/>
    <x v="1"/>
    <d v="2020-11-18T00:00:00"/>
    <x v="8"/>
    <n v="7993"/>
    <s v="rhizome"/>
    <s v="non-canopy"/>
    <n v="0"/>
    <n v="3"/>
    <n v="0"/>
    <s v="NA"/>
    <n v="0"/>
    <s v="NA"/>
    <s v="NA"/>
    <s v="NA"/>
    <m/>
    <n v="3"/>
    <m/>
    <m/>
    <m/>
    <m/>
  </r>
  <r>
    <x v="19"/>
    <x v="11"/>
    <s v="BUD2.12"/>
    <x v="1"/>
    <d v="2020-11-18T00:00:00"/>
    <x v="49"/>
    <n v="5535"/>
    <s v="rhizome"/>
    <s v="non-canopy"/>
    <n v="0"/>
    <n v="7"/>
    <n v="0"/>
    <s v="NA"/>
    <n v="0"/>
    <s v="NA"/>
    <s v="NA"/>
    <s v="NA"/>
    <s v="corrected ID from Tetraraia capillaris to Lepyrodia anarthria"/>
    <n v="7"/>
    <m/>
    <m/>
    <m/>
    <m/>
  </r>
  <r>
    <x v="19"/>
    <x v="12"/>
    <s v="BUD2.13"/>
    <x v="1"/>
    <d v="2020-11-18T00:00:00"/>
    <x v="17"/>
    <n v="5532"/>
    <s v="rhizome"/>
    <s v="non-canopy"/>
    <n v="0"/>
    <n v="4"/>
    <n v="0"/>
    <s v="NA"/>
    <n v="0"/>
    <s v="NA"/>
    <s v="NA"/>
    <s v="NA"/>
    <m/>
    <n v="4"/>
    <m/>
    <m/>
    <m/>
    <m/>
  </r>
  <r>
    <x v="19"/>
    <x v="12"/>
    <s v="BUD2.13"/>
    <x v="1"/>
    <d v="2020-11-18T00:00:00"/>
    <x v="19"/>
    <n v="6325"/>
    <s v="tussock"/>
    <s v="non-canopy"/>
    <n v="0"/>
    <n v="3"/>
    <n v="0"/>
    <n v="0"/>
    <n v="2"/>
    <s v="NA"/>
    <s v="NA"/>
    <s v="NA"/>
    <m/>
    <n v="3"/>
    <m/>
    <m/>
    <m/>
    <m/>
  </r>
  <r>
    <x v="19"/>
    <x v="12"/>
    <s v="BUD2.13"/>
    <x v="1"/>
    <d v="2020-11-18T00:00:00"/>
    <x v="8"/>
    <n v="7993"/>
    <s v="rhizome"/>
    <s v="non-canopy"/>
    <n v="0"/>
    <n v="2"/>
    <n v="0"/>
    <s v="NA"/>
    <n v="0"/>
    <s v="NA"/>
    <s v="NA"/>
    <s v="NA"/>
    <m/>
    <n v="2"/>
    <m/>
    <m/>
    <m/>
    <m/>
  </r>
  <r>
    <x v="19"/>
    <x v="12"/>
    <s v="BUD2.13"/>
    <x v="1"/>
    <d v="2020-11-18T00:00:00"/>
    <x v="0"/>
    <n v="7766"/>
    <s v="lignotuber"/>
    <s v="canopy"/>
    <n v="0"/>
    <n v="0"/>
    <n v="0"/>
    <n v="0"/>
    <n v="0"/>
    <n v="5"/>
    <n v="0"/>
    <n v="0"/>
    <m/>
    <n v="5"/>
    <m/>
    <m/>
    <m/>
    <m/>
  </r>
  <r>
    <x v="19"/>
    <x v="12"/>
    <s v="BUD2.13"/>
    <x v="1"/>
    <d v="2020-11-18T00:00:00"/>
    <x v="43"/>
    <n v="2302"/>
    <s v="rhizome"/>
    <s v="non-canopy"/>
    <n v="0"/>
    <n v="12"/>
    <n v="0"/>
    <s v="NA"/>
    <n v="0"/>
    <s v="NA"/>
    <s v="NA"/>
    <s v="NA"/>
    <m/>
    <n v="12"/>
    <m/>
    <m/>
    <m/>
    <m/>
  </r>
  <r>
    <x v="19"/>
    <x v="13"/>
    <s v="BUD2.14"/>
    <x v="1"/>
    <d v="2020-11-18T00:00:00"/>
    <x v="17"/>
    <n v="5532"/>
    <s v="rhizome"/>
    <s v="non-canopy"/>
    <n v="0"/>
    <n v="4"/>
    <n v="0"/>
    <s v="NA"/>
    <n v="0"/>
    <s v="NA"/>
    <s v="NA"/>
    <s v="NA"/>
    <m/>
    <n v="4"/>
    <m/>
    <m/>
    <m/>
    <m/>
  </r>
  <r>
    <x v="19"/>
    <x v="13"/>
    <s v="BUD2.14"/>
    <x v="1"/>
    <d v="2020-11-18T00:00:00"/>
    <x v="43"/>
    <n v="2302"/>
    <s v="rhizome"/>
    <s v="non-canopy"/>
    <n v="0"/>
    <n v="18"/>
    <n v="0"/>
    <s v="NA"/>
    <n v="1"/>
    <s v="NA"/>
    <s v="NA"/>
    <s v="NA"/>
    <m/>
    <n v="18"/>
    <m/>
    <m/>
    <m/>
    <m/>
  </r>
  <r>
    <x v="19"/>
    <x v="13"/>
    <s v="BUD2.14"/>
    <x v="1"/>
    <d v="2020-11-18T00:00:00"/>
    <x v="49"/>
    <n v="5535"/>
    <s v="rhizome"/>
    <s v="non-canopy"/>
    <n v="0"/>
    <n v="6"/>
    <n v="0"/>
    <s v="NA"/>
    <n v="0"/>
    <s v="NA"/>
    <s v="NA"/>
    <s v="NA"/>
    <s v="corrected ID from Tetraraia capillaris to Lepyrodia anarthria"/>
    <n v="6"/>
    <m/>
    <m/>
    <m/>
    <m/>
  </r>
  <r>
    <x v="19"/>
    <x v="13"/>
    <s v="BUD2.14"/>
    <x v="1"/>
    <d v="2020-11-18T00:00:00"/>
    <x v="1"/>
    <n v="3997"/>
    <s v="lignotuber"/>
    <s v="soil-persistent"/>
    <n v="0"/>
    <n v="3"/>
    <n v="0"/>
    <n v="0"/>
    <n v="0"/>
    <n v="0"/>
    <n v="0"/>
    <n v="0"/>
    <m/>
    <n v="3"/>
    <m/>
    <m/>
    <m/>
    <m/>
  </r>
  <r>
    <x v="19"/>
    <x v="13"/>
    <s v="BUD2.14"/>
    <x v="1"/>
    <d v="2020-11-18T00:00:00"/>
    <x v="0"/>
    <n v="7766"/>
    <s v="lignotuber"/>
    <s v="canopy"/>
    <n v="0"/>
    <n v="1"/>
    <n v="0"/>
    <n v="0"/>
    <n v="0"/>
    <n v="6"/>
    <n v="0"/>
    <m/>
    <m/>
    <n v="7"/>
    <m/>
    <m/>
    <m/>
    <m/>
  </r>
  <r>
    <x v="19"/>
    <x v="14"/>
    <s v="BUD2.15"/>
    <x v="1"/>
    <d v="2020-11-18T00:00:00"/>
    <x v="17"/>
    <n v="5532"/>
    <s v="rhizome"/>
    <s v="non-canopy"/>
    <n v="0"/>
    <n v="1"/>
    <n v="0"/>
    <s v="NA"/>
    <n v="0"/>
    <s v="NA"/>
    <s v="NA"/>
    <s v="NA"/>
    <m/>
    <n v="1"/>
    <m/>
    <m/>
    <m/>
    <m/>
  </r>
  <r>
    <x v="19"/>
    <x v="14"/>
    <s v="BUD2.15"/>
    <x v="1"/>
    <d v="2020-11-18T00:00:00"/>
    <x v="43"/>
    <n v="2302"/>
    <s v="rhizome"/>
    <s v="non-canopy"/>
    <n v="0"/>
    <n v="40"/>
    <n v="0"/>
    <s v="NA"/>
    <n v="0"/>
    <s v="NA"/>
    <s v="NA"/>
    <s v="NA"/>
    <m/>
    <n v="40"/>
    <m/>
    <m/>
    <m/>
    <m/>
  </r>
  <r>
    <x v="19"/>
    <x v="14"/>
    <s v="BUD2.15"/>
    <x v="1"/>
    <d v="2020-11-18T00:00:00"/>
    <x v="19"/>
    <n v="6325"/>
    <s v="tussock"/>
    <s v="non-canopy"/>
    <n v="0"/>
    <n v="1"/>
    <n v="0"/>
    <n v="0"/>
    <n v="0"/>
    <s v="NA"/>
    <s v="NA"/>
    <s v="NA"/>
    <m/>
    <n v="1"/>
    <m/>
    <m/>
    <m/>
    <m/>
  </r>
  <r>
    <x v="19"/>
    <x v="14"/>
    <s v="BUD2.15"/>
    <x v="1"/>
    <d v="2020-11-18T00:00:00"/>
    <x v="49"/>
    <n v="5535"/>
    <s v="rhizome"/>
    <s v="non-canopy"/>
    <n v="0"/>
    <n v="4"/>
    <n v="0"/>
    <s v="NA"/>
    <n v="0"/>
    <s v="NA"/>
    <s v="NA"/>
    <s v="NA"/>
    <s v="corrected ID from Tetraraia capillaris to Lepyrodia anarthria"/>
    <n v="4"/>
    <m/>
    <m/>
    <m/>
    <m/>
  </r>
  <r>
    <x v="19"/>
    <x v="14"/>
    <s v="BUD2.15"/>
    <x v="1"/>
    <d v="2020-11-18T00:00:00"/>
    <x v="25"/>
    <n v="2654"/>
    <s v="none"/>
    <s v="soil-persistent"/>
    <n v="0"/>
    <n v="0"/>
    <n v="0"/>
    <s v="NA"/>
    <n v="0"/>
    <n v="6"/>
    <n v="0"/>
    <n v="0"/>
    <m/>
    <n v="6"/>
    <m/>
    <m/>
    <m/>
    <m/>
  </r>
  <r>
    <x v="19"/>
    <x v="14"/>
    <s v="BUD2.15"/>
    <x v="1"/>
    <d v="2020-11-18T00:00:00"/>
    <x v="0"/>
    <n v="7766"/>
    <s v="lignotuber"/>
    <s v="canopy"/>
    <n v="0"/>
    <n v="0"/>
    <n v="0"/>
    <n v="0"/>
    <n v="0"/>
    <n v="3"/>
    <n v="0"/>
    <n v="0"/>
    <m/>
    <n v="3"/>
    <m/>
    <m/>
    <m/>
    <m/>
  </r>
  <r>
    <x v="19"/>
    <x v="15"/>
    <s v="BUD2.16"/>
    <x v="1"/>
    <d v="2020-11-18T00:00:00"/>
    <x v="17"/>
    <n v="5532"/>
    <s v="rhizome"/>
    <s v="non-canopy"/>
    <n v="0"/>
    <n v="2"/>
    <n v="0"/>
    <s v="NA"/>
    <n v="0"/>
    <s v="NA"/>
    <s v="NA"/>
    <s v="NA"/>
    <m/>
    <n v="2"/>
    <m/>
    <m/>
    <m/>
    <m/>
  </r>
  <r>
    <x v="19"/>
    <x v="15"/>
    <s v="BUD2.16"/>
    <x v="1"/>
    <d v="2020-11-18T00:00:00"/>
    <x v="0"/>
    <n v="7766"/>
    <s v="lignotuber"/>
    <s v="canopy"/>
    <n v="0"/>
    <n v="3"/>
    <n v="0"/>
    <n v="0"/>
    <n v="0"/>
    <n v="10"/>
    <n v="0"/>
    <n v="0"/>
    <m/>
    <n v="13"/>
    <m/>
    <m/>
    <m/>
    <m/>
  </r>
  <r>
    <x v="19"/>
    <x v="15"/>
    <s v="BUD2.16"/>
    <x v="1"/>
    <d v="2020-11-18T00:00:00"/>
    <x v="1"/>
    <n v="3997"/>
    <s v="lignotuber"/>
    <s v="soil-persistent"/>
    <n v="0"/>
    <n v="2"/>
    <n v="0"/>
    <n v="0"/>
    <n v="0"/>
    <n v="0"/>
    <n v="0"/>
    <n v="0"/>
    <m/>
    <n v="2"/>
    <m/>
    <m/>
    <m/>
    <m/>
  </r>
  <r>
    <x v="19"/>
    <x v="15"/>
    <s v="BUD2.16"/>
    <x v="1"/>
    <d v="2020-11-18T00:00:00"/>
    <x v="43"/>
    <n v="2302"/>
    <s v="rhizome"/>
    <s v="non-canopy"/>
    <n v="0"/>
    <n v="22"/>
    <n v="0"/>
    <s v="NA"/>
    <n v="0"/>
    <s v="NA"/>
    <s v="NA"/>
    <s v="NA"/>
    <m/>
    <n v="22"/>
    <m/>
    <m/>
    <m/>
    <m/>
  </r>
  <r>
    <x v="19"/>
    <x v="15"/>
    <s v="BUD2.16"/>
    <x v="1"/>
    <d v="2020-11-18T00:00:00"/>
    <x v="19"/>
    <n v="6325"/>
    <s v="tussock"/>
    <s v="non-canopy"/>
    <n v="0"/>
    <n v="1"/>
    <n v="0"/>
    <n v="0"/>
    <n v="1"/>
    <s v="NA"/>
    <s v="NA"/>
    <s v="NA"/>
    <m/>
    <n v="1"/>
    <m/>
    <m/>
    <m/>
    <m/>
  </r>
  <r>
    <x v="19"/>
    <x v="15"/>
    <s v="BUD2.16"/>
    <x v="1"/>
    <d v="2020-11-18T00:00:00"/>
    <x v="25"/>
    <n v="2654"/>
    <s v="none"/>
    <s v="soil-persistent"/>
    <n v="0"/>
    <n v="0"/>
    <n v="0"/>
    <s v="NA"/>
    <n v="0"/>
    <n v="15"/>
    <n v="0"/>
    <n v="0"/>
    <m/>
    <n v="15"/>
    <m/>
    <m/>
    <m/>
    <m/>
  </r>
  <r>
    <x v="19"/>
    <x v="16"/>
    <s v="BUD2.17"/>
    <x v="1"/>
    <d v="2020-11-18T00:00:00"/>
    <x v="17"/>
    <n v="5532"/>
    <s v="rhizome"/>
    <s v="non-canopy"/>
    <n v="0"/>
    <n v="4"/>
    <n v="0"/>
    <s v="NA"/>
    <n v="0"/>
    <s v="NA"/>
    <s v="NA"/>
    <s v="NA"/>
    <m/>
    <n v="4"/>
    <m/>
    <m/>
    <m/>
    <m/>
  </r>
  <r>
    <x v="19"/>
    <x v="16"/>
    <s v="BUD2.17"/>
    <x v="1"/>
    <d v="2020-11-18T00:00:00"/>
    <x v="0"/>
    <n v="7766"/>
    <s v="lignotuber"/>
    <s v="canopy"/>
    <n v="0"/>
    <n v="3"/>
    <n v="0"/>
    <n v="0"/>
    <n v="0"/>
    <n v="15"/>
    <n v="0"/>
    <n v="0"/>
    <m/>
    <n v="18"/>
    <m/>
    <m/>
    <m/>
    <m/>
  </r>
  <r>
    <x v="19"/>
    <x v="16"/>
    <s v="BUD2.17"/>
    <x v="1"/>
    <d v="2020-11-18T00:00:00"/>
    <x v="43"/>
    <n v="2302"/>
    <s v="rhizome"/>
    <s v="non-canopy"/>
    <n v="0"/>
    <n v="17"/>
    <n v="0"/>
    <s v="NA"/>
    <n v="0"/>
    <s v="NA"/>
    <s v="NA"/>
    <s v="NA"/>
    <m/>
    <n v="17"/>
    <m/>
    <m/>
    <m/>
    <m/>
  </r>
  <r>
    <x v="19"/>
    <x v="16"/>
    <s v="BUD2.17"/>
    <x v="1"/>
    <d v="2020-11-18T00:00:00"/>
    <x v="1"/>
    <n v="3997"/>
    <s v="lignotuber"/>
    <s v="soil-persistent"/>
    <n v="0"/>
    <n v="2"/>
    <n v="0"/>
    <n v="0"/>
    <n v="0"/>
    <n v="0"/>
    <n v="0"/>
    <n v="0"/>
    <m/>
    <n v="2"/>
    <m/>
    <m/>
    <m/>
    <m/>
  </r>
  <r>
    <x v="19"/>
    <x v="16"/>
    <s v="BUD2.17"/>
    <x v="1"/>
    <d v="2020-11-18T00:00:00"/>
    <x v="19"/>
    <n v="6325"/>
    <s v="tussock"/>
    <s v="non-canopy"/>
    <n v="0"/>
    <n v="1"/>
    <n v="0"/>
    <n v="0"/>
    <n v="1"/>
    <s v="NA"/>
    <s v="NA"/>
    <s v="NA"/>
    <m/>
    <n v="1"/>
    <m/>
    <m/>
    <m/>
    <m/>
  </r>
  <r>
    <x v="19"/>
    <x v="16"/>
    <s v="BUD2.17"/>
    <x v="1"/>
    <d v="2020-11-18T00:00:00"/>
    <x v="49"/>
    <n v="5535"/>
    <s v="rhizome"/>
    <s v="non-canopy"/>
    <n v="0"/>
    <n v="1"/>
    <n v="0"/>
    <s v="NA"/>
    <n v="0"/>
    <s v="NA"/>
    <s v="NA"/>
    <s v="NA"/>
    <s v="corrected ID from Tetraraia capillaris to Lepyrodia anarthria"/>
    <n v="1"/>
    <m/>
    <m/>
    <m/>
    <m/>
  </r>
  <r>
    <x v="19"/>
    <x v="16"/>
    <s v="BUD2.17"/>
    <x v="1"/>
    <d v="2020-11-18T00:00:00"/>
    <x v="25"/>
    <n v="2654"/>
    <s v="none"/>
    <s v="soil-persistent"/>
    <n v="0"/>
    <n v="0"/>
    <n v="0"/>
    <s v="NA"/>
    <n v="0"/>
    <n v="10"/>
    <n v="0"/>
    <n v="0"/>
    <m/>
    <n v="10"/>
    <m/>
    <m/>
    <m/>
    <m/>
  </r>
  <r>
    <x v="19"/>
    <x v="17"/>
    <s v="BUD2.18"/>
    <x v="1"/>
    <d v="2020-11-18T00:00:00"/>
    <x v="17"/>
    <n v="5532"/>
    <s v="rhizome"/>
    <s v="non-canopy"/>
    <n v="0"/>
    <n v="8"/>
    <n v="0"/>
    <s v="NA"/>
    <n v="0"/>
    <s v="NA"/>
    <s v="NA"/>
    <s v="NA"/>
    <m/>
    <n v="8"/>
    <m/>
    <m/>
    <m/>
    <m/>
  </r>
  <r>
    <x v="19"/>
    <x v="17"/>
    <s v="BUD2.18"/>
    <x v="1"/>
    <d v="2020-11-18T00:00:00"/>
    <x v="0"/>
    <n v="7766"/>
    <s v="lignotuber"/>
    <s v="canopy"/>
    <n v="0"/>
    <n v="2"/>
    <n v="0"/>
    <n v="0"/>
    <n v="0"/>
    <n v="10"/>
    <n v="0"/>
    <n v="0"/>
    <m/>
    <n v="12"/>
    <m/>
    <m/>
    <m/>
    <m/>
  </r>
  <r>
    <x v="19"/>
    <x v="17"/>
    <s v="BUD2.18"/>
    <x v="1"/>
    <d v="2020-11-18T00:00:00"/>
    <x v="1"/>
    <n v="3997"/>
    <s v="lignotuber"/>
    <s v="soil-persistent"/>
    <n v="0"/>
    <n v="6"/>
    <n v="0"/>
    <n v="0"/>
    <n v="0"/>
    <n v="0"/>
    <n v="0"/>
    <n v="0"/>
    <m/>
    <n v="6"/>
    <m/>
    <m/>
    <m/>
    <m/>
  </r>
  <r>
    <x v="19"/>
    <x v="17"/>
    <s v="BUD2.18"/>
    <x v="1"/>
    <d v="2020-11-18T00:00:00"/>
    <x v="19"/>
    <n v="6325"/>
    <s v="tussock"/>
    <s v="non-canopy"/>
    <n v="0"/>
    <n v="4"/>
    <n v="0"/>
    <n v="0"/>
    <n v="2"/>
    <s v="NA"/>
    <s v="NA"/>
    <s v="NA"/>
    <m/>
    <n v="4"/>
    <m/>
    <m/>
    <m/>
    <m/>
  </r>
  <r>
    <x v="19"/>
    <x v="17"/>
    <s v="BUD2.18"/>
    <x v="1"/>
    <d v="2020-11-18T00:00:00"/>
    <x v="43"/>
    <n v="2302"/>
    <s v="rhizome"/>
    <s v="non-canopy"/>
    <n v="0"/>
    <n v="10"/>
    <n v="0"/>
    <s v="NA"/>
    <n v="0"/>
    <s v="NA"/>
    <s v="NA"/>
    <s v="NA"/>
    <m/>
    <n v="10"/>
    <m/>
    <m/>
    <m/>
    <m/>
  </r>
  <r>
    <x v="19"/>
    <x v="17"/>
    <s v="BUD2.18"/>
    <x v="1"/>
    <d v="2020-11-18T00:00:00"/>
    <x v="25"/>
    <n v="2654"/>
    <s v="none"/>
    <s v="soil-persistent"/>
    <n v="0"/>
    <n v="0"/>
    <n v="0"/>
    <s v="NA"/>
    <n v="0"/>
    <n v="2"/>
    <n v="0"/>
    <n v="0"/>
    <m/>
    <n v="2"/>
    <m/>
    <m/>
    <m/>
    <m/>
  </r>
  <r>
    <x v="19"/>
    <x v="17"/>
    <s v="BUD2.18"/>
    <x v="1"/>
    <d v="2020-11-18T00:00:00"/>
    <x v="49"/>
    <n v="5535"/>
    <s v="rhizome"/>
    <s v="non-canopy"/>
    <n v="0"/>
    <n v="5"/>
    <n v="0"/>
    <s v="NA"/>
    <n v="0"/>
    <s v="NA"/>
    <s v="NA"/>
    <s v="NA"/>
    <s v="corrected ID from Tetraraia capillaris to Lepyrodia anarthria"/>
    <n v="5"/>
    <m/>
    <m/>
    <m/>
    <m/>
  </r>
  <r>
    <x v="19"/>
    <x v="18"/>
    <s v="BUD2.19"/>
    <x v="1"/>
    <d v="2020-11-18T00:00:00"/>
    <x v="17"/>
    <n v="5532"/>
    <s v="rhizome"/>
    <s v="non-canopy"/>
    <n v="0"/>
    <n v="6"/>
    <n v="0"/>
    <s v="NA"/>
    <n v="0"/>
    <s v="NA"/>
    <s v="NA"/>
    <s v="NA"/>
    <m/>
    <n v="6"/>
    <m/>
    <m/>
    <m/>
    <m/>
  </r>
  <r>
    <x v="19"/>
    <x v="18"/>
    <s v="BUD2.19"/>
    <x v="1"/>
    <d v="2020-11-18T00:00:00"/>
    <x v="0"/>
    <n v="7766"/>
    <s v="lignotuber"/>
    <s v="canopy"/>
    <n v="0"/>
    <n v="4"/>
    <n v="0"/>
    <n v="0"/>
    <n v="0"/>
    <n v="14"/>
    <n v="0"/>
    <n v="0"/>
    <m/>
    <n v="18"/>
    <m/>
    <m/>
    <m/>
    <m/>
  </r>
  <r>
    <x v="19"/>
    <x v="18"/>
    <s v="BUD2.19"/>
    <x v="1"/>
    <d v="2020-11-18T00:00:00"/>
    <x v="1"/>
    <n v="3997"/>
    <s v="lignotuber"/>
    <s v="soil-persistent"/>
    <n v="0"/>
    <n v="5"/>
    <n v="0"/>
    <n v="0"/>
    <n v="0"/>
    <n v="0"/>
    <n v="0"/>
    <n v="0"/>
    <m/>
    <n v="5"/>
    <m/>
    <m/>
    <m/>
    <m/>
  </r>
  <r>
    <x v="19"/>
    <x v="18"/>
    <s v="BUD2.19"/>
    <x v="1"/>
    <d v="2020-11-18T00:00:00"/>
    <x v="19"/>
    <n v="6325"/>
    <s v="tussock"/>
    <s v="non-canopy"/>
    <n v="0"/>
    <n v="2"/>
    <n v="0"/>
    <n v="0"/>
    <n v="2"/>
    <s v="NA"/>
    <s v="NA"/>
    <s v="NA"/>
    <m/>
    <n v="2"/>
    <m/>
    <m/>
    <m/>
    <m/>
  </r>
  <r>
    <x v="19"/>
    <x v="18"/>
    <s v="BUD2.19"/>
    <x v="1"/>
    <d v="2020-11-18T00:00:00"/>
    <x v="43"/>
    <n v="2302"/>
    <s v="rhizome"/>
    <s v="non-canopy"/>
    <n v="0"/>
    <n v="6"/>
    <n v="0"/>
    <s v="NA"/>
    <n v="0"/>
    <s v="NA"/>
    <s v="NA"/>
    <s v="NA"/>
    <m/>
    <n v="6"/>
    <m/>
    <m/>
    <m/>
    <m/>
  </r>
  <r>
    <x v="19"/>
    <x v="18"/>
    <s v="BUD2.19"/>
    <x v="1"/>
    <d v="2020-11-18T00:00:00"/>
    <x v="25"/>
    <n v="2654"/>
    <s v="none"/>
    <s v="soil-persistent"/>
    <n v="0"/>
    <n v="0"/>
    <n v="0"/>
    <s v="NA"/>
    <n v="0"/>
    <n v="20"/>
    <n v="0"/>
    <n v="0"/>
    <m/>
    <n v="20"/>
    <m/>
    <m/>
    <m/>
    <m/>
  </r>
  <r>
    <x v="19"/>
    <x v="18"/>
    <s v="BUD2.19"/>
    <x v="1"/>
    <d v="2020-11-18T00:00:00"/>
    <x v="49"/>
    <n v="5535"/>
    <s v="rhizome"/>
    <s v="non-canopy"/>
    <n v="0"/>
    <n v="2"/>
    <n v="0"/>
    <s v="NA"/>
    <n v="0"/>
    <s v="NA"/>
    <s v="NA"/>
    <s v="NA"/>
    <s v="corrected ID from Tetraraia capillaris to Lepyrodia anarthria"/>
    <n v="2"/>
    <m/>
    <m/>
    <m/>
    <m/>
  </r>
  <r>
    <x v="19"/>
    <x v="19"/>
    <s v="BUD2.20"/>
    <x v="1"/>
    <d v="2020-11-18T00:00:00"/>
    <x v="17"/>
    <n v="5532"/>
    <s v="rhizome"/>
    <s v="non-canopy"/>
    <n v="0"/>
    <n v="3"/>
    <n v="0"/>
    <s v="NA"/>
    <n v="0"/>
    <s v="NA"/>
    <s v="NA"/>
    <s v="NA"/>
    <m/>
    <n v="3"/>
    <m/>
    <m/>
    <m/>
    <m/>
  </r>
  <r>
    <x v="19"/>
    <x v="19"/>
    <s v="BUD2.20"/>
    <x v="1"/>
    <d v="2020-11-18T00:00:00"/>
    <x v="0"/>
    <n v="7766"/>
    <s v="lignotuber"/>
    <s v="canopy"/>
    <n v="0"/>
    <n v="2"/>
    <n v="0"/>
    <n v="0"/>
    <n v="0"/>
    <n v="20"/>
    <n v="0"/>
    <n v="0"/>
    <m/>
    <n v="22"/>
    <m/>
    <m/>
    <m/>
    <m/>
  </r>
  <r>
    <x v="19"/>
    <x v="19"/>
    <s v="BUD2.20"/>
    <x v="1"/>
    <d v="2020-11-18T00:00:00"/>
    <x v="1"/>
    <n v="3997"/>
    <s v="lignotuber"/>
    <s v="soil-persistent"/>
    <n v="0"/>
    <n v="14"/>
    <n v="0"/>
    <n v="0"/>
    <n v="0"/>
    <n v="0"/>
    <n v="0"/>
    <n v="0"/>
    <m/>
    <n v="14"/>
    <m/>
    <m/>
    <m/>
    <m/>
  </r>
  <r>
    <x v="19"/>
    <x v="19"/>
    <s v="BUD2.20"/>
    <x v="1"/>
    <d v="2020-11-18T00:00:00"/>
    <x v="43"/>
    <n v="2302"/>
    <s v="rhizome"/>
    <s v="non-canopy"/>
    <n v="0"/>
    <n v="5"/>
    <n v="0"/>
    <s v="NA"/>
    <n v="0"/>
    <s v="NA"/>
    <s v="NA"/>
    <s v="NA"/>
    <m/>
    <n v="5"/>
    <m/>
    <m/>
    <m/>
    <m/>
  </r>
  <r>
    <x v="19"/>
    <x v="19"/>
    <s v="BUD2.20"/>
    <x v="1"/>
    <d v="2020-11-18T00:00:00"/>
    <x v="19"/>
    <n v="6325"/>
    <s v="tussock"/>
    <s v="non-canopy"/>
    <n v="0"/>
    <n v="4"/>
    <n v="0"/>
    <n v="0"/>
    <n v="0"/>
    <s v="NA"/>
    <s v="NA"/>
    <s v="NA"/>
    <m/>
    <n v="4"/>
    <m/>
    <m/>
    <m/>
    <m/>
  </r>
  <r>
    <x v="19"/>
    <x v="19"/>
    <s v="BUD2.20"/>
    <x v="1"/>
    <d v="2020-11-18T00:00:00"/>
    <x v="25"/>
    <n v="2654"/>
    <s v="none"/>
    <s v="soil-persistent"/>
    <n v="0"/>
    <n v="0"/>
    <n v="0"/>
    <s v="NA"/>
    <n v="0"/>
    <n v="12"/>
    <n v="0"/>
    <n v="0"/>
    <m/>
    <n v="12"/>
    <m/>
    <m/>
    <m/>
    <m/>
  </r>
  <r>
    <x v="19"/>
    <x v="19"/>
    <s v="BUD2.20"/>
    <x v="1"/>
    <d v="2020-11-18T00:00:00"/>
    <x v="49"/>
    <n v="5535"/>
    <s v="rhizome"/>
    <s v="non-canopy"/>
    <n v="0"/>
    <n v="5"/>
    <n v="0"/>
    <s v="NA"/>
    <n v="0"/>
    <s v="NA"/>
    <s v="NA"/>
    <s v="NA"/>
    <s v="corrected ID from Tetraraia capillaris to Lepyrodia anarthria"/>
    <n v="5"/>
    <m/>
    <m/>
    <m/>
    <m/>
  </r>
  <r>
    <x v="8"/>
    <x v="0"/>
    <s v="GGE1.1"/>
    <x v="1"/>
    <d v="2020-11-17T00:00:00"/>
    <x v="9"/>
    <n v="8875"/>
    <s v="lignotuber"/>
    <s v="soil-persistent"/>
    <n v="0"/>
    <n v="0"/>
    <n v="0"/>
    <s v="NA"/>
    <n v="0"/>
    <n v="1"/>
    <n v="0"/>
    <n v="0"/>
    <m/>
    <n v="1"/>
    <m/>
    <m/>
    <m/>
    <m/>
  </r>
  <r>
    <x v="8"/>
    <x v="0"/>
    <s v="GGE1.1"/>
    <x v="1"/>
    <d v="2020-11-17T00:00:00"/>
    <x v="0"/>
    <n v="7766"/>
    <s v="lignotuber"/>
    <s v="canopy"/>
    <n v="0"/>
    <n v="0"/>
    <n v="0"/>
    <s v="NA"/>
    <n v="0"/>
    <n v="10"/>
    <n v="0"/>
    <n v="0"/>
    <m/>
    <n v="10"/>
    <m/>
    <m/>
    <m/>
    <m/>
  </r>
  <r>
    <x v="8"/>
    <x v="0"/>
    <s v="GGE1.1"/>
    <x v="1"/>
    <d v="2020-11-17T00:00:00"/>
    <x v="52"/>
    <n v="2451"/>
    <s v="none"/>
    <m/>
    <n v="0"/>
    <n v="0"/>
    <n v="0"/>
    <s v="NA"/>
    <n v="0"/>
    <n v="1"/>
    <n v="0"/>
    <n v="1"/>
    <s v="confirmed in Apr2021"/>
    <n v="1"/>
    <m/>
    <m/>
    <m/>
    <m/>
  </r>
  <r>
    <x v="8"/>
    <x v="0"/>
    <s v="GGE1.1"/>
    <x v="1"/>
    <d v="2020-11-17T00:00:00"/>
    <x v="124"/>
    <n v="7245"/>
    <s v="lignotuber"/>
    <m/>
    <n v="0"/>
    <n v="0"/>
    <n v="0"/>
    <s v="NA"/>
    <n v="0"/>
    <n v="10"/>
    <n v="0"/>
    <n v="0"/>
    <m/>
    <n v="10"/>
    <m/>
    <m/>
    <m/>
    <m/>
  </r>
  <r>
    <x v="8"/>
    <x v="0"/>
    <s v="GGE1.1"/>
    <x v="1"/>
    <d v="2020-11-17T00:00:00"/>
    <x v="43"/>
    <n v="2302"/>
    <s v="rhizome"/>
    <m/>
    <n v="0"/>
    <n v="0"/>
    <n v="0"/>
    <s v="NA"/>
    <n v="0"/>
    <n v="1"/>
    <n v="0"/>
    <n v="0"/>
    <m/>
    <n v="1"/>
    <m/>
    <m/>
    <m/>
    <m/>
  </r>
  <r>
    <x v="8"/>
    <x v="0"/>
    <s v="GGE1.1"/>
    <x v="1"/>
    <d v="2020-11-17T00:00:00"/>
    <x v="26"/>
    <n v="3243"/>
    <s v="none"/>
    <m/>
    <n v="0"/>
    <n v="0"/>
    <n v="0"/>
    <s v="NA"/>
    <n v="0"/>
    <n v="1"/>
    <n v="0"/>
    <n v="0"/>
    <m/>
    <n v="1"/>
    <m/>
    <m/>
    <m/>
    <m/>
  </r>
  <r>
    <x v="8"/>
    <x v="0"/>
    <s v="GGE1.1"/>
    <x v="1"/>
    <d v="2020-11-17T00:00:00"/>
    <x v="125"/>
    <n v="4887"/>
    <s v="tussock"/>
    <s v="non-canopy"/>
    <n v="0"/>
    <n v="0"/>
    <n v="0"/>
    <s v="NA"/>
    <n v="0"/>
    <n v="1"/>
    <n v="0"/>
    <n v="0"/>
    <s v="confirmed in Apr2021"/>
    <n v="1"/>
    <m/>
    <m/>
    <m/>
    <m/>
  </r>
  <r>
    <x v="8"/>
    <x v="1"/>
    <s v="GGE1.2"/>
    <x v="1"/>
    <d v="2020-11-17T00:00:00"/>
    <x v="32"/>
    <n v="4122"/>
    <s v="NA"/>
    <s v="canopy"/>
    <n v="0"/>
    <n v="0"/>
    <n v="0"/>
    <s v="NA"/>
    <n v="0"/>
    <n v="1"/>
    <n v="0"/>
    <n v="0"/>
    <s v="Narrow leaf E. mannifera"/>
    <n v="1"/>
    <m/>
    <m/>
    <m/>
    <m/>
  </r>
  <r>
    <x v="8"/>
    <x v="1"/>
    <s v="GGE1.2"/>
    <x v="1"/>
    <d v="2020-11-17T00:00:00"/>
    <x v="124"/>
    <n v="7245"/>
    <s v="lignotuber"/>
    <m/>
    <n v="0"/>
    <n v="0"/>
    <n v="0"/>
    <s v="NA"/>
    <n v="0"/>
    <n v="2"/>
    <n v="0"/>
    <n v="0"/>
    <m/>
    <n v="2"/>
    <m/>
    <m/>
    <m/>
    <m/>
  </r>
  <r>
    <x v="8"/>
    <x v="1"/>
    <s v="GGE1.2"/>
    <x v="1"/>
    <d v="2020-11-17T00:00:00"/>
    <x v="87"/>
    <e v="#N/A"/>
    <m/>
    <m/>
    <n v="0"/>
    <n v="0"/>
    <n v="0"/>
    <s v="NA"/>
    <n v="0"/>
    <n v="1"/>
    <n v="0"/>
    <n v="0"/>
    <m/>
    <n v="1"/>
    <m/>
    <m/>
    <m/>
    <m/>
  </r>
  <r>
    <x v="8"/>
    <x v="1"/>
    <s v="GGE1.2"/>
    <x v="1"/>
    <d v="2020-11-17T00:00:00"/>
    <x v="0"/>
    <n v="7766"/>
    <m/>
    <m/>
    <n v="0"/>
    <n v="0"/>
    <n v="0"/>
    <s v="NA"/>
    <n v="0"/>
    <n v="6"/>
    <n v="0"/>
    <n v="0"/>
    <m/>
    <n v="6"/>
    <m/>
    <m/>
    <m/>
    <m/>
  </r>
  <r>
    <x v="8"/>
    <x v="2"/>
    <s v="GGE1.3"/>
    <x v="1"/>
    <d v="2020-11-17T00:00:00"/>
    <x v="43"/>
    <n v="2302"/>
    <s v="rhizome"/>
    <s v="non-canopy"/>
    <n v="0"/>
    <n v="3"/>
    <n v="0"/>
    <s v="NA"/>
    <n v="0"/>
    <n v="1"/>
    <n v="0"/>
    <n v="0"/>
    <m/>
    <n v="4"/>
    <m/>
    <m/>
    <m/>
    <m/>
  </r>
  <r>
    <x v="8"/>
    <x v="2"/>
    <s v="GGE1.3"/>
    <x v="1"/>
    <d v="2020-11-17T00:00:00"/>
    <x v="68"/>
    <n v="4145"/>
    <s v="NA"/>
    <s v="canopy"/>
    <n v="0"/>
    <n v="0"/>
    <n v="0"/>
    <s v="NA"/>
    <n v="0"/>
    <n v="1"/>
    <n v="0"/>
    <n v="0"/>
    <s v="confirmed in Apr2021"/>
    <n v="1"/>
    <m/>
    <m/>
    <m/>
    <m/>
  </r>
  <r>
    <x v="8"/>
    <x v="2"/>
    <s v="GGE1.3"/>
    <x v="1"/>
    <d v="2020-11-17T00:00:00"/>
    <x v="0"/>
    <n v="7766"/>
    <m/>
    <m/>
    <n v="0"/>
    <n v="0"/>
    <n v="0"/>
    <s v="NA"/>
    <n v="0"/>
    <n v="24"/>
    <n v="0"/>
    <n v="0"/>
    <m/>
    <n v="24"/>
    <m/>
    <m/>
    <m/>
    <m/>
  </r>
  <r>
    <x v="8"/>
    <x v="2"/>
    <s v="GGE1.3"/>
    <x v="1"/>
    <d v="2020-11-17T00:00:00"/>
    <x v="126"/>
    <n v="7653"/>
    <m/>
    <m/>
    <n v="0"/>
    <n v="15"/>
    <n v="0"/>
    <s v="NA"/>
    <n v="0"/>
    <n v="0"/>
    <n v="0"/>
    <n v="0"/>
    <s v="no specimen but likely rugulosa"/>
    <n v="15"/>
    <m/>
    <m/>
    <m/>
    <m/>
  </r>
  <r>
    <x v="8"/>
    <x v="2"/>
    <s v="GGE1.3"/>
    <x v="1"/>
    <d v="2020-11-17T00:00:00"/>
    <x v="52"/>
    <n v="2451"/>
    <m/>
    <m/>
    <n v="0"/>
    <n v="0"/>
    <n v="0"/>
    <s v="NA"/>
    <n v="0"/>
    <n v="1"/>
    <n v="0"/>
    <n v="1"/>
    <s v="probably habra"/>
    <n v="1"/>
    <m/>
    <m/>
    <m/>
    <m/>
  </r>
  <r>
    <x v="8"/>
    <x v="2"/>
    <s v="GGE1.3"/>
    <x v="1"/>
    <d v="2020-11-17T00:00:00"/>
    <x v="124"/>
    <n v="7245"/>
    <m/>
    <m/>
    <n v="0"/>
    <n v="0"/>
    <n v="0"/>
    <s v="NA"/>
    <n v="0"/>
    <n v="1"/>
    <n v="0"/>
    <n v="0"/>
    <m/>
    <n v="1"/>
    <m/>
    <m/>
    <m/>
    <m/>
  </r>
  <r>
    <x v="8"/>
    <x v="2"/>
    <s v="GGE1.3"/>
    <x v="1"/>
    <d v="2020-11-17T00:00:00"/>
    <x v="91"/>
    <n v="10442"/>
    <m/>
    <m/>
    <n v="0"/>
    <n v="0"/>
    <n v="0"/>
    <s v="NA"/>
    <n v="0"/>
    <n v="1"/>
    <n v="0"/>
    <n v="0"/>
    <m/>
    <n v="1"/>
    <m/>
    <m/>
    <m/>
    <m/>
  </r>
  <r>
    <x v="8"/>
    <x v="2"/>
    <s v="GGE1.3"/>
    <x v="1"/>
    <d v="2020-11-17T00:00:00"/>
    <x v="55"/>
    <n v="11903"/>
    <m/>
    <m/>
    <n v="0"/>
    <n v="0"/>
    <n v="0"/>
    <s v="NA"/>
    <n v="0"/>
    <n v="3"/>
    <n v="0"/>
    <n v="0"/>
    <m/>
    <n v="3"/>
    <m/>
    <m/>
    <m/>
    <m/>
  </r>
  <r>
    <x v="8"/>
    <x v="2"/>
    <s v="GGE1.3"/>
    <x v="1"/>
    <d v="2020-11-17T00:00:00"/>
    <x v="26"/>
    <n v="3243"/>
    <m/>
    <m/>
    <n v="0"/>
    <n v="0"/>
    <n v="0"/>
    <s v="NA"/>
    <n v="0"/>
    <n v="1"/>
    <n v="0"/>
    <n v="0"/>
    <m/>
    <n v="1"/>
    <m/>
    <m/>
    <m/>
    <m/>
  </r>
  <r>
    <x v="8"/>
    <x v="3"/>
    <s v="GGE1.4"/>
    <x v="1"/>
    <d v="2020-11-17T00:00:00"/>
    <x v="43"/>
    <n v="2302"/>
    <s v="rhizome"/>
    <s v="non-canopy"/>
    <n v="0"/>
    <n v="4"/>
    <n v="0"/>
    <s v="NA"/>
    <n v="0"/>
    <n v="0"/>
    <n v="0"/>
    <n v="0"/>
    <m/>
    <n v="4"/>
    <m/>
    <m/>
    <m/>
    <m/>
  </r>
  <r>
    <x v="8"/>
    <x v="3"/>
    <s v="GGE1.4"/>
    <x v="1"/>
    <d v="2020-11-17T00:00:00"/>
    <x v="22"/>
    <n v="2516"/>
    <s v="tussock"/>
    <s v="non-canopy"/>
    <n v="0"/>
    <n v="4"/>
    <n v="0"/>
    <s v="NA"/>
    <n v="0"/>
    <n v="0"/>
    <n v="0"/>
    <n v="0"/>
    <m/>
    <n v="4"/>
    <m/>
    <m/>
    <m/>
    <m/>
  </r>
  <r>
    <x v="8"/>
    <x v="3"/>
    <s v="GGE1.4"/>
    <x v="1"/>
    <d v="2020-11-17T00:00:00"/>
    <x v="32"/>
    <n v="4122"/>
    <m/>
    <m/>
    <n v="0"/>
    <n v="0"/>
    <n v="0"/>
    <s v="NA"/>
    <n v="0"/>
    <n v="1"/>
    <n v="0"/>
    <n v="0"/>
    <s v="Narrow leaf E. mannifera"/>
    <n v="1"/>
    <m/>
    <m/>
    <m/>
    <m/>
  </r>
  <r>
    <x v="8"/>
    <x v="3"/>
    <s v="GGE1.4"/>
    <x v="1"/>
    <d v="2020-11-17T00:00:00"/>
    <x v="0"/>
    <n v="7766"/>
    <m/>
    <m/>
    <n v="0"/>
    <n v="0"/>
    <n v="0"/>
    <s v="NA"/>
    <n v="0"/>
    <n v="17"/>
    <n v="0"/>
    <n v="0"/>
    <m/>
    <n v="17"/>
    <m/>
    <m/>
    <m/>
    <m/>
  </r>
  <r>
    <x v="8"/>
    <x v="3"/>
    <s v="GGE1.4"/>
    <x v="1"/>
    <d v="2020-11-17T00:00:00"/>
    <x v="91"/>
    <n v="10442"/>
    <m/>
    <m/>
    <n v="0"/>
    <n v="0"/>
    <n v="0"/>
    <s v="NA"/>
    <n v="0"/>
    <n v="1"/>
    <n v="0"/>
    <n v="0"/>
    <s v="?canadensis"/>
    <n v="1"/>
    <m/>
    <m/>
    <m/>
    <m/>
  </r>
  <r>
    <x v="8"/>
    <x v="4"/>
    <s v="GGE1.5"/>
    <x v="1"/>
    <d v="2020-11-17T00:00:00"/>
    <x v="43"/>
    <n v="2302"/>
    <s v="rhizome"/>
    <s v="non-canopy"/>
    <n v="0"/>
    <n v="3"/>
    <n v="0"/>
    <s v="NA"/>
    <n v="0"/>
    <n v="0"/>
    <n v="0"/>
    <n v="0"/>
    <m/>
    <n v="3"/>
    <m/>
    <m/>
    <m/>
    <m/>
  </r>
  <r>
    <x v="8"/>
    <x v="4"/>
    <s v="GGE1.5"/>
    <x v="1"/>
    <d v="2020-11-17T00:00:00"/>
    <x v="22"/>
    <n v="2516"/>
    <s v="tussock"/>
    <s v="non-canopy"/>
    <n v="0"/>
    <n v="1"/>
    <n v="0"/>
    <s v="NA"/>
    <n v="0"/>
    <n v="0"/>
    <n v="0"/>
    <n v="0"/>
    <m/>
    <n v="1"/>
    <m/>
    <m/>
    <m/>
    <m/>
  </r>
  <r>
    <x v="8"/>
    <x v="4"/>
    <s v="GGE1.5"/>
    <x v="1"/>
    <d v="2020-11-17T00:00:00"/>
    <x v="86"/>
    <n v="4058"/>
    <m/>
    <m/>
    <n v="0"/>
    <n v="0"/>
    <n v="0"/>
    <s v="NA"/>
    <n v="0"/>
    <n v="1"/>
    <n v="0"/>
    <n v="0"/>
    <m/>
    <n v="1"/>
    <m/>
    <m/>
    <m/>
    <m/>
  </r>
  <r>
    <x v="8"/>
    <x v="4"/>
    <s v="GGE1.5"/>
    <x v="1"/>
    <d v="2020-11-17T00:00:00"/>
    <x v="68"/>
    <n v="4145"/>
    <m/>
    <m/>
    <n v="0"/>
    <n v="0"/>
    <n v="0"/>
    <s v="NA"/>
    <n v="0"/>
    <n v="2"/>
    <n v="0"/>
    <n v="0"/>
    <m/>
    <n v="2"/>
    <m/>
    <m/>
    <m/>
    <m/>
  </r>
  <r>
    <x v="8"/>
    <x v="4"/>
    <s v="GGE1.5"/>
    <x v="1"/>
    <d v="2020-11-17T00:00:00"/>
    <x v="0"/>
    <n v="7766"/>
    <m/>
    <m/>
    <n v="0"/>
    <n v="0"/>
    <n v="0"/>
    <s v="NA"/>
    <n v="0"/>
    <n v="23"/>
    <n v="0"/>
    <n v="0"/>
    <m/>
    <n v="23"/>
    <m/>
    <m/>
    <m/>
    <m/>
  </r>
  <r>
    <x v="8"/>
    <x v="4"/>
    <s v="GGE1.5"/>
    <x v="1"/>
    <d v="2020-11-17T00:00:00"/>
    <x v="69"/>
    <n v="7970"/>
    <m/>
    <m/>
    <n v="0"/>
    <n v="0"/>
    <n v="0"/>
    <s v="NA"/>
    <n v="0"/>
    <n v="1"/>
    <n v="0"/>
    <n v="0"/>
    <m/>
    <n v="1"/>
    <m/>
    <m/>
    <m/>
    <m/>
  </r>
  <r>
    <x v="8"/>
    <x v="4"/>
    <s v="GGE1.5"/>
    <x v="1"/>
    <d v="2020-11-17T00:00:00"/>
    <x v="85"/>
    <n v="11086"/>
    <m/>
    <m/>
    <n v="0"/>
    <n v="0"/>
    <n v="0"/>
    <s v="NA"/>
    <n v="0"/>
    <n v="1"/>
    <n v="0"/>
    <n v="0"/>
    <s v="uncertain ID, changed from E. gunnii to E. billardieranum subsp. Hydrophilum on the basis of confirmed specimen from CC2"/>
    <n v="1"/>
    <m/>
    <m/>
    <m/>
    <m/>
  </r>
  <r>
    <x v="8"/>
    <x v="4"/>
    <s v="GGE1.5"/>
    <x v="1"/>
    <d v="2020-11-17T00:00:00"/>
    <x v="55"/>
    <n v="11903"/>
    <m/>
    <m/>
    <n v="0"/>
    <n v="0"/>
    <n v="0"/>
    <s v="NA"/>
    <n v="0"/>
    <n v="0"/>
    <n v="1"/>
    <n v="0"/>
    <m/>
    <n v="0"/>
    <m/>
    <m/>
    <m/>
    <m/>
  </r>
  <r>
    <x v="8"/>
    <x v="5"/>
    <s v="GGE1.6"/>
    <x v="1"/>
    <d v="2020-11-17T00:00:00"/>
    <x v="43"/>
    <n v="2302"/>
    <s v="rhizome"/>
    <s v="non-canopy"/>
    <n v="0"/>
    <n v="6"/>
    <n v="0"/>
    <s v="NA"/>
    <n v="0"/>
    <n v="0"/>
    <n v="0"/>
    <n v="0"/>
    <m/>
    <n v="6"/>
    <m/>
    <m/>
    <m/>
    <m/>
  </r>
  <r>
    <x v="8"/>
    <x v="5"/>
    <s v="GGE1.6"/>
    <x v="1"/>
    <d v="2020-11-17T00:00:00"/>
    <x v="22"/>
    <n v="2516"/>
    <s v="tussock"/>
    <s v="non-canopy"/>
    <n v="0"/>
    <n v="1"/>
    <n v="0"/>
    <s v="NA"/>
    <n v="0"/>
    <n v="0"/>
    <n v="0"/>
    <n v="0"/>
    <m/>
    <n v="1"/>
    <m/>
    <m/>
    <m/>
    <m/>
  </r>
  <r>
    <x v="8"/>
    <x v="5"/>
    <s v="GGE1.6"/>
    <x v="1"/>
    <d v="2020-11-17T00:00:00"/>
    <x v="26"/>
    <n v="3243"/>
    <m/>
    <m/>
    <n v="0"/>
    <n v="0"/>
    <n v="0"/>
    <s v="NA"/>
    <n v="0"/>
    <n v="1"/>
    <n v="0"/>
    <n v="0"/>
    <m/>
    <n v="1"/>
    <m/>
    <m/>
    <m/>
    <m/>
  </r>
  <r>
    <x v="8"/>
    <x v="5"/>
    <s v="GGE1.6"/>
    <x v="1"/>
    <d v="2020-11-17T00:00:00"/>
    <x v="0"/>
    <n v="7766"/>
    <m/>
    <m/>
    <n v="0"/>
    <n v="0"/>
    <n v="0"/>
    <s v="NA"/>
    <n v="0"/>
    <n v="10"/>
    <n v="0"/>
    <n v="0"/>
    <m/>
    <n v="10"/>
    <m/>
    <m/>
    <m/>
    <m/>
  </r>
  <r>
    <x v="8"/>
    <x v="5"/>
    <s v="GGE1.6"/>
    <x v="1"/>
    <d v="2020-11-17T00:00:00"/>
    <x v="69"/>
    <n v="7970"/>
    <m/>
    <m/>
    <n v="0"/>
    <n v="0"/>
    <n v="0"/>
    <s v="NA"/>
    <n v="0"/>
    <n v="3"/>
    <n v="0"/>
    <n v="0"/>
    <m/>
    <n v="3"/>
    <m/>
    <m/>
    <m/>
    <m/>
  </r>
  <r>
    <x v="8"/>
    <x v="5"/>
    <s v="GGE1.6"/>
    <x v="1"/>
    <d v="2020-11-17T00:00:00"/>
    <x v="1"/>
    <n v="3997"/>
    <m/>
    <m/>
    <n v="0"/>
    <n v="0"/>
    <n v="0"/>
    <s v="NA"/>
    <n v="0"/>
    <n v="3"/>
    <n v="0"/>
    <n v="0"/>
    <m/>
    <n v="3"/>
    <m/>
    <m/>
    <m/>
    <m/>
  </r>
  <r>
    <x v="8"/>
    <x v="5"/>
    <s v="GGE1.6"/>
    <x v="1"/>
    <d v="2020-11-17T00:00:00"/>
    <x v="125"/>
    <n v="4887"/>
    <s v="tussock"/>
    <s v="non-canopy"/>
    <n v="0"/>
    <n v="0"/>
    <n v="0"/>
    <s v="NA"/>
    <n v="0"/>
    <n v="1"/>
    <n v="0"/>
    <n v="0"/>
    <s v="confirmed in Apr2021"/>
    <n v="1"/>
    <m/>
    <m/>
    <m/>
    <m/>
  </r>
  <r>
    <x v="8"/>
    <x v="5"/>
    <s v="GGE1.6"/>
    <x v="1"/>
    <d v="2020-11-17T00:00:00"/>
    <x v="89"/>
    <n v="1161"/>
    <m/>
    <m/>
    <n v="0"/>
    <n v="0"/>
    <n v="0"/>
    <s v="NA"/>
    <n v="0"/>
    <n v="1"/>
    <n v="0"/>
    <n v="0"/>
    <m/>
    <n v="1"/>
    <m/>
    <m/>
    <m/>
    <m/>
  </r>
  <r>
    <x v="8"/>
    <x v="6"/>
    <s v="GGE1.7"/>
    <x v="1"/>
    <d v="2020-11-17T00:00:00"/>
    <x v="0"/>
    <n v="7766"/>
    <s v="lignotuber"/>
    <s v="canopy"/>
    <n v="0"/>
    <n v="1"/>
    <n v="0"/>
    <s v="NA"/>
    <n v="0"/>
    <n v="6"/>
    <n v="0"/>
    <n v="0"/>
    <m/>
    <n v="7"/>
    <m/>
    <m/>
    <m/>
    <m/>
  </r>
  <r>
    <x v="8"/>
    <x v="6"/>
    <s v="GGE1.7"/>
    <x v="1"/>
    <d v="2020-11-17T00:00:00"/>
    <x v="43"/>
    <n v="2302"/>
    <s v="rhizome"/>
    <s v="non-canopy"/>
    <n v="0"/>
    <n v="12"/>
    <n v="1"/>
    <s v="NA"/>
    <n v="0"/>
    <n v="1"/>
    <n v="0"/>
    <n v="0"/>
    <m/>
    <n v="13"/>
    <m/>
    <m/>
    <m/>
    <m/>
  </r>
  <r>
    <x v="8"/>
    <x v="6"/>
    <s v="GGE1.7"/>
    <x v="1"/>
    <d v="2020-11-17T00:00:00"/>
    <x v="22"/>
    <n v="2516"/>
    <s v="tussock"/>
    <s v="non-canopy"/>
    <n v="0"/>
    <n v="1"/>
    <n v="1"/>
    <s v="NA"/>
    <n v="0"/>
    <n v="0"/>
    <n v="0"/>
    <n v="0"/>
    <m/>
    <n v="1"/>
    <m/>
    <m/>
    <m/>
    <m/>
  </r>
  <r>
    <x v="8"/>
    <x v="6"/>
    <s v="GGE1.7"/>
    <x v="1"/>
    <d v="2020-11-17T00:00:00"/>
    <x v="79"/>
    <n v="11190"/>
    <m/>
    <m/>
    <n v="0"/>
    <n v="0"/>
    <n v="0"/>
    <s v="NA"/>
    <n v="0"/>
    <n v="1"/>
    <n v="0"/>
    <n v="0"/>
    <m/>
    <n v="1"/>
    <m/>
    <m/>
    <m/>
    <m/>
  </r>
  <r>
    <x v="8"/>
    <x v="6"/>
    <s v="GGE1.7"/>
    <x v="1"/>
    <d v="2020-11-17T00:00:00"/>
    <x v="9"/>
    <n v="8875"/>
    <m/>
    <m/>
    <n v="0"/>
    <n v="0"/>
    <n v="0"/>
    <s v="NA"/>
    <n v="0"/>
    <n v="2"/>
    <n v="0"/>
    <n v="0"/>
    <m/>
    <n v="2"/>
    <m/>
    <m/>
    <m/>
    <m/>
  </r>
  <r>
    <x v="8"/>
    <x v="6"/>
    <s v="GGE1.7"/>
    <x v="1"/>
    <d v="2020-11-17T00:00:00"/>
    <x v="52"/>
    <n v="2451"/>
    <m/>
    <m/>
    <n v="0"/>
    <n v="0"/>
    <n v="0"/>
    <s v="NA"/>
    <n v="0"/>
    <n v="2"/>
    <n v="0"/>
    <n v="1"/>
    <s v="probably habra"/>
    <n v="2"/>
    <m/>
    <m/>
    <m/>
    <m/>
  </r>
  <r>
    <x v="8"/>
    <x v="6"/>
    <s v="GGE1.7"/>
    <x v="1"/>
    <d v="2020-11-17T00:00:00"/>
    <x v="8"/>
    <n v="7993"/>
    <m/>
    <m/>
    <n v="0"/>
    <n v="0"/>
    <n v="0"/>
    <s v="NA"/>
    <n v="0"/>
    <n v="1"/>
    <n v="0"/>
    <n v="0"/>
    <m/>
    <n v="1"/>
    <m/>
    <m/>
    <m/>
    <m/>
  </r>
  <r>
    <x v="8"/>
    <x v="7"/>
    <s v="GGE1.8"/>
    <x v="1"/>
    <d v="2020-11-17T00:00:00"/>
    <x v="9"/>
    <n v="8875"/>
    <s v="lignotuber"/>
    <s v="soil-persistent"/>
    <n v="0"/>
    <n v="1"/>
    <n v="0"/>
    <s v="NA"/>
    <n v="0"/>
    <n v="4"/>
    <n v="0"/>
    <n v="0"/>
    <m/>
    <n v="5"/>
    <m/>
    <m/>
    <m/>
    <m/>
  </r>
  <r>
    <x v="8"/>
    <x v="7"/>
    <s v="GGE1.8"/>
    <x v="1"/>
    <d v="2020-11-17T00:00:00"/>
    <x v="43"/>
    <n v="2302"/>
    <s v="rhizome"/>
    <s v="non-canopy"/>
    <n v="0"/>
    <n v="4"/>
    <n v="0"/>
    <s v="NA"/>
    <n v="0"/>
    <n v="0"/>
    <n v="0"/>
    <n v="0"/>
    <m/>
    <n v="4"/>
    <m/>
    <m/>
    <m/>
    <m/>
  </r>
  <r>
    <x v="8"/>
    <x v="7"/>
    <s v="GGE1.8"/>
    <x v="1"/>
    <d v="2020-11-17T00:00:00"/>
    <x v="79"/>
    <n v="11190"/>
    <m/>
    <m/>
    <n v="0"/>
    <n v="0"/>
    <n v="0"/>
    <s v="NA"/>
    <n v="0"/>
    <n v="6"/>
    <n v="0"/>
    <n v="5"/>
    <m/>
    <n v="6"/>
    <m/>
    <m/>
    <m/>
    <m/>
  </r>
  <r>
    <x v="8"/>
    <x v="7"/>
    <s v="GGE1.8"/>
    <x v="1"/>
    <d v="2020-11-17T00:00:00"/>
    <x v="17"/>
    <n v="5532"/>
    <m/>
    <m/>
    <n v="0"/>
    <n v="3"/>
    <n v="0"/>
    <s v="NA"/>
    <n v="0"/>
    <n v="0"/>
    <n v="0"/>
    <n v="0"/>
    <m/>
    <n v="3"/>
    <m/>
    <m/>
    <m/>
    <m/>
  </r>
  <r>
    <x v="8"/>
    <x v="7"/>
    <s v="GGE1.8"/>
    <x v="1"/>
    <d v="2020-11-17T00:00:00"/>
    <x v="91"/>
    <n v="10442"/>
    <m/>
    <m/>
    <n v="0"/>
    <n v="0"/>
    <n v="0"/>
    <s v="NA"/>
    <n v="0"/>
    <n v="1"/>
    <n v="0"/>
    <m/>
    <m/>
    <n v="1"/>
    <m/>
    <m/>
    <m/>
    <m/>
  </r>
  <r>
    <x v="8"/>
    <x v="7"/>
    <s v="GGE1.8"/>
    <x v="1"/>
    <d v="2020-11-17T00:00:00"/>
    <x v="72"/>
    <s v="SENE"/>
    <m/>
    <m/>
    <n v="0"/>
    <n v="0"/>
    <n v="0"/>
    <s v="NA"/>
    <n v="0"/>
    <n v="1"/>
    <n v="0"/>
    <n v="1"/>
    <m/>
    <n v="1"/>
    <m/>
    <m/>
    <m/>
    <m/>
  </r>
  <r>
    <x v="8"/>
    <x v="7"/>
    <s v="GGE1.8"/>
    <x v="1"/>
    <d v="2020-11-17T00:00:00"/>
    <x v="0"/>
    <n v="7766"/>
    <m/>
    <m/>
    <n v="0"/>
    <n v="0"/>
    <n v="0"/>
    <s v="NA"/>
    <n v="0"/>
    <n v="7"/>
    <n v="0"/>
    <n v="0"/>
    <m/>
    <n v="7"/>
    <m/>
    <m/>
    <m/>
    <m/>
  </r>
  <r>
    <x v="8"/>
    <x v="8"/>
    <s v="GGE1.9"/>
    <x v="1"/>
    <d v="2020-11-17T00:00:00"/>
    <x v="9"/>
    <n v="8875"/>
    <s v="lignotuber"/>
    <s v="soil-persistent"/>
    <n v="0"/>
    <n v="1"/>
    <n v="0"/>
    <s v="NA"/>
    <n v="0"/>
    <n v="0"/>
    <n v="0"/>
    <n v="0"/>
    <m/>
    <n v="1"/>
    <m/>
    <m/>
    <m/>
    <m/>
  </r>
  <r>
    <x v="8"/>
    <x v="8"/>
    <s v="GGE1.9"/>
    <x v="1"/>
    <d v="2020-11-17T00:00:00"/>
    <x v="0"/>
    <n v="7766"/>
    <s v="lignotuber"/>
    <s v="canopy"/>
    <n v="0"/>
    <n v="1"/>
    <n v="0"/>
    <s v="NA"/>
    <n v="0"/>
    <n v="1"/>
    <n v="0"/>
    <n v="0"/>
    <m/>
    <n v="2"/>
    <m/>
    <m/>
    <m/>
    <m/>
  </r>
  <r>
    <x v="8"/>
    <x v="8"/>
    <s v="GGE1.9"/>
    <x v="1"/>
    <d v="2020-11-17T00:00:00"/>
    <x v="43"/>
    <n v="2302"/>
    <s v="rhizome"/>
    <s v="non-canopy"/>
    <n v="0"/>
    <n v="24"/>
    <n v="0"/>
    <s v="NA"/>
    <n v="0"/>
    <n v="0"/>
    <n v="0"/>
    <n v="0"/>
    <m/>
    <n v="24"/>
    <m/>
    <m/>
    <m/>
    <m/>
  </r>
  <r>
    <x v="8"/>
    <x v="8"/>
    <s v="GGE1.9"/>
    <x v="1"/>
    <d v="2020-11-17T00:00:00"/>
    <x v="45"/>
    <n v="3300"/>
    <s v="tussock"/>
    <s v="non-canopy"/>
    <n v="0"/>
    <n v="1"/>
    <n v="0"/>
    <s v="NA"/>
    <n v="0"/>
    <n v="0"/>
    <n v="0"/>
    <n v="0"/>
    <m/>
    <n v="1"/>
    <m/>
    <m/>
    <m/>
    <m/>
  </r>
  <r>
    <x v="8"/>
    <x v="8"/>
    <s v="GGE1.9"/>
    <x v="1"/>
    <d v="2020-11-17T00:00:00"/>
    <x v="22"/>
    <n v="2516"/>
    <s v="tussock"/>
    <s v="non-canopy"/>
    <n v="0"/>
    <n v="3"/>
    <n v="0"/>
    <s v="NA"/>
    <n v="0"/>
    <n v="0"/>
    <n v="0"/>
    <n v="0"/>
    <m/>
    <n v="3"/>
    <m/>
    <m/>
    <m/>
    <m/>
  </r>
  <r>
    <x v="8"/>
    <x v="8"/>
    <s v="GGE1.9"/>
    <x v="1"/>
    <d v="2020-11-17T00:00:00"/>
    <x v="21"/>
    <n v="1377"/>
    <m/>
    <m/>
    <n v="0"/>
    <n v="0"/>
    <n v="0"/>
    <s v="NA"/>
    <n v="0"/>
    <n v="4"/>
    <n v="0"/>
    <n v="2"/>
    <m/>
    <n v="4"/>
    <m/>
    <m/>
    <m/>
    <m/>
  </r>
  <r>
    <x v="8"/>
    <x v="8"/>
    <s v="GGE1.9"/>
    <x v="1"/>
    <d v="2020-11-17T00:00:00"/>
    <x v="68"/>
    <n v="4145"/>
    <m/>
    <m/>
    <n v="0"/>
    <n v="0"/>
    <n v="0"/>
    <s v="NA"/>
    <n v="0"/>
    <n v="1"/>
    <n v="0"/>
    <n v="0"/>
    <m/>
    <n v="1"/>
    <m/>
    <m/>
    <m/>
    <m/>
  </r>
  <r>
    <x v="8"/>
    <x v="9"/>
    <s v="GGE1.10"/>
    <x v="1"/>
    <d v="2020-11-17T00:00:00"/>
    <x v="43"/>
    <n v="2302"/>
    <s v="rhizome"/>
    <s v="non-canopy"/>
    <n v="0"/>
    <n v="6"/>
    <n v="0"/>
    <s v="NA"/>
    <n v="0"/>
    <n v="0"/>
    <n v="0"/>
    <n v="0"/>
    <m/>
    <n v="6"/>
    <m/>
    <m/>
    <m/>
    <m/>
  </r>
  <r>
    <x v="8"/>
    <x v="9"/>
    <s v="GGE1.10"/>
    <x v="1"/>
    <d v="2020-11-17T00:00:00"/>
    <x v="9"/>
    <n v="8875"/>
    <s v="lignotuber"/>
    <s v="soil-persistent"/>
    <n v="0"/>
    <n v="1"/>
    <n v="0"/>
    <s v="NA"/>
    <n v="0"/>
    <n v="0"/>
    <n v="0"/>
    <n v="0"/>
    <m/>
    <n v="1"/>
    <m/>
    <m/>
    <m/>
    <m/>
  </r>
  <r>
    <x v="8"/>
    <x v="9"/>
    <s v="GGE1.10"/>
    <x v="1"/>
    <d v="2020-11-17T00:00:00"/>
    <x v="20"/>
    <n v="2557"/>
    <m/>
    <m/>
    <n v="0"/>
    <n v="1"/>
    <n v="0"/>
    <s v="NA"/>
    <n v="0"/>
    <n v="0"/>
    <n v="0"/>
    <n v="0"/>
    <m/>
    <n v="1"/>
    <m/>
    <m/>
    <m/>
    <m/>
  </r>
  <r>
    <x v="8"/>
    <x v="9"/>
    <s v="GGE1.10"/>
    <x v="1"/>
    <d v="2020-11-17T00:00:00"/>
    <x v="68"/>
    <n v="4145"/>
    <m/>
    <m/>
    <n v="0"/>
    <n v="0"/>
    <n v="0"/>
    <s v="NA"/>
    <n v="0"/>
    <n v="1"/>
    <n v="0"/>
    <n v="0"/>
    <m/>
    <n v="1"/>
    <m/>
    <m/>
    <m/>
    <m/>
  </r>
  <r>
    <x v="8"/>
    <x v="9"/>
    <s v="GGE1.10"/>
    <x v="1"/>
    <d v="2020-11-17T00:00:00"/>
    <x v="32"/>
    <n v="4122"/>
    <m/>
    <m/>
    <n v="0"/>
    <n v="0"/>
    <n v="0"/>
    <s v="NA"/>
    <n v="0"/>
    <n v="1"/>
    <n v="0"/>
    <n v="0"/>
    <m/>
    <n v="1"/>
    <m/>
    <m/>
    <m/>
    <m/>
  </r>
  <r>
    <x v="8"/>
    <x v="10"/>
    <s v="GGE1.11"/>
    <x v="1"/>
    <d v="2020-11-17T00:00:00"/>
    <x v="43"/>
    <n v="2302"/>
    <s v="rhizome"/>
    <s v="non-canopy"/>
    <n v="0"/>
    <n v="3"/>
    <n v="0"/>
    <s v="NA"/>
    <n v="0"/>
    <n v="0"/>
    <n v="0"/>
    <n v="0"/>
    <m/>
    <n v="3"/>
    <m/>
    <m/>
    <m/>
    <m/>
  </r>
  <r>
    <x v="8"/>
    <x v="10"/>
    <s v="GGE1.11"/>
    <x v="1"/>
    <d v="2020-11-17T00:00:00"/>
    <x v="20"/>
    <n v="2557"/>
    <m/>
    <m/>
    <n v="0"/>
    <n v="3"/>
    <n v="0"/>
    <s v="NA"/>
    <n v="0"/>
    <n v="0"/>
    <n v="0"/>
    <n v="0"/>
    <m/>
    <n v="3"/>
    <m/>
    <m/>
    <m/>
    <m/>
  </r>
  <r>
    <x v="8"/>
    <x v="10"/>
    <s v="GGE1.11"/>
    <x v="1"/>
    <d v="2020-11-17T00:00:00"/>
    <x v="26"/>
    <n v="3243"/>
    <m/>
    <m/>
    <n v="0"/>
    <n v="1"/>
    <n v="0"/>
    <s v="NA"/>
    <n v="0"/>
    <n v="0"/>
    <n v="0"/>
    <n v="0"/>
    <m/>
    <n v="1"/>
    <m/>
    <m/>
    <m/>
    <m/>
  </r>
  <r>
    <x v="8"/>
    <x v="11"/>
    <s v="GGE1.12"/>
    <x v="1"/>
    <d v="2020-11-17T00:00:00"/>
    <x v="20"/>
    <n v="2557"/>
    <s v="rhizome"/>
    <s v="transient"/>
    <n v="0"/>
    <n v="4"/>
    <n v="0"/>
    <s v="NA"/>
    <n v="0"/>
    <n v="0"/>
    <n v="0"/>
    <n v="0"/>
    <m/>
    <n v="4"/>
    <m/>
    <m/>
    <m/>
    <m/>
  </r>
  <r>
    <x v="8"/>
    <x v="11"/>
    <s v="GGE1.12"/>
    <x v="1"/>
    <d v="2020-11-17T00:00:00"/>
    <x v="18"/>
    <n v="2445"/>
    <s v="tussock"/>
    <s v="non-canopy"/>
    <n v="0"/>
    <n v="2"/>
    <n v="0"/>
    <s v="NA"/>
    <n v="0"/>
    <n v="0"/>
    <n v="0"/>
    <n v="0"/>
    <m/>
    <n v="2"/>
    <m/>
    <m/>
    <m/>
    <m/>
  </r>
  <r>
    <x v="8"/>
    <x v="11"/>
    <s v="GGE1.12"/>
    <x v="1"/>
    <d v="2020-11-17T00:00:00"/>
    <x v="19"/>
    <n v="6325"/>
    <s v="tussock"/>
    <s v="non-canopy"/>
    <n v="0"/>
    <n v="1"/>
    <n v="0"/>
    <s v="NA"/>
    <n v="0"/>
    <n v="0"/>
    <n v="0"/>
    <n v="0"/>
    <m/>
    <n v="1"/>
    <m/>
    <m/>
    <m/>
    <m/>
  </r>
  <r>
    <x v="8"/>
    <x v="11"/>
    <s v="GGE1.12"/>
    <x v="1"/>
    <d v="2020-11-17T00:00:00"/>
    <x v="43"/>
    <n v="2302"/>
    <s v="rhizome"/>
    <s v="non-canopy"/>
    <n v="0"/>
    <n v="1"/>
    <n v="0"/>
    <s v="NA"/>
    <n v="0"/>
    <n v="0"/>
    <n v="0"/>
    <n v="0"/>
    <m/>
    <n v="1"/>
    <m/>
    <m/>
    <m/>
    <m/>
  </r>
  <r>
    <x v="8"/>
    <x v="12"/>
    <s v="GGE1.13"/>
    <x v="1"/>
    <d v="2020-11-17T00:00:00"/>
    <x v="43"/>
    <n v="2302"/>
    <s v="rhizome"/>
    <s v="non-canopy"/>
    <n v="0"/>
    <n v="3"/>
    <n v="0"/>
    <s v="NA"/>
    <n v="0"/>
    <n v="0"/>
    <n v="0"/>
    <n v="0"/>
    <m/>
    <n v="3"/>
    <m/>
    <m/>
    <m/>
    <m/>
  </r>
  <r>
    <x v="8"/>
    <x v="12"/>
    <s v="GGE1.13"/>
    <x v="1"/>
    <d v="2020-11-17T00:00:00"/>
    <x v="20"/>
    <n v="2557"/>
    <m/>
    <m/>
    <n v="0"/>
    <n v="3"/>
    <n v="0"/>
    <s v="NA"/>
    <n v="0"/>
    <n v="0"/>
    <n v="0"/>
    <n v="0"/>
    <m/>
    <n v="3"/>
    <m/>
    <m/>
    <m/>
    <m/>
  </r>
  <r>
    <x v="8"/>
    <x v="13"/>
    <s v="GGE1.14"/>
    <x v="1"/>
    <d v="2020-11-17T00:00:00"/>
    <x v="17"/>
    <n v="5532"/>
    <s v="rhizome"/>
    <s v="non-canopy"/>
    <n v="0"/>
    <n v="1"/>
    <n v="0"/>
    <s v="NA"/>
    <n v="0"/>
    <n v="0"/>
    <n v="0"/>
    <n v="0"/>
    <m/>
    <n v="1"/>
    <m/>
    <m/>
    <m/>
    <m/>
  </r>
  <r>
    <x v="8"/>
    <x v="13"/>
    <s v="GGE1.14"/>
    <x v="1"/>
    <d v="2020-11-17T00:00:00"/>
    <x v="20"/>
    <n v="2557"/>
    <m/>
    <m/>
    <n v="0"/>
    <n v="2"/>
    <n v="0"/>
    <s v="NA"/>
    <n v="0"/>
    <n v="0"/>
    <n v="0"/>
    <n v="0"/>
    <m/>
    <n v="2"/>
    <m/>
    <m/>
    <m/>
    <m/>
  </r>
  <r>
    <x v="8"/>
    <x v="13"/>
    <s v="GGE1.14"/>
    <x v="1"/>
    <d v="2020-11-17T00:00:00"/>
    <x v="43"/>
    <n v="2302"/>
    <m/>
    <m/>
    <n v="0"/>
    <n v="4"/>
    <n v="0"/>
    <s v="NA"/>
    <n v="0"/>
    <n v="0"/>
    <n v="0"/>
    <n v="0"/>
    <m/>
    <n v="4"/>
    <m/>
    <m/>
    <m/>
    <m/>
  </r>
  <r>
    <x v="8"/>
    <x v="14"/>
    <s v="GGE1.15"/>
    <x v="1"/>
    <d v="2020-11-17T00:00:00"/>
    <x v="10"/>
    <n v="2469"/>
    <s v="rhizome"/>
    <s v="non-canopy"/>
    <n v="0"/>
    <n v="2"/>
    <n v="0"/>
    <s v="NA"/>
    <n v="0"/>
    <n v="0"/>
    <n v="0"/>
    <n v="0"/>
    <m/>
    <n v="2"/>
    <m/>
    <m/>
    <m/>
    <m/>
  </r>
  <r>
    <x v="8"/>
    <x v="14"/>
    <s v="GGE1.15"/>
    <x v="1"/>
    <d v="2020-11-17T00:00:00"/>
    <x v="20"/>
    <n v="2557"/>
    <m/>
    <m/>
    <n v="0"/>
    <n v="2"/>
    <n v="0"/>
    <s v="NA"/>
    <n v="0"/>
    <n v="0"/>
    <n v="0"/>
    <n v="0"/>
    <m/>
    <n v="2"/>
    <m/>
    <m/>
    <m/>
    <m/>
  </r>
  <r>
    <x v="8"/>
    <x v="15"/>
    <s v="GGE1.16"/>
    <x v="1"/>
    <d v="2020-11-17T00:00:00"/>
    <x v="43"/>
    <n v="2302"/>
    <s v="rhizome"/>
    <s v="non-canopy"/>
    <n v="0"/>
    <n v="1"/>
    <n v="0"/>
    <s v="NA"/>
    <n v="0"/>
    <n v="0"/>
    <n v="0"/>
    <n v="0"/>
    <m/>
    <n v="1"/>
    <m/>
    <m/>
    <m/>
    <m/>
  </r>
  <r>
    <x v="8"/>
    <x v="15"/>
    <s v="GGE1.16"/>
    <x v="1"/>
    <d v="2020-11-17T00:00:00"/>
    <x v="10"/>
    <n v="2469"/>
    <s v="rhizome"/>
    <s v="non-canopy"/>
    <n v="0"/>
    <n v="1"/>
    <n v="0"/>
    <s v="NA"/>
    <n v="0"/>
    <n v="0"/>
    <n v="0"/>
    <n v="0"/>
    <m/>
    <n v="1"/>
    <m/>
    <m/>
    <m/>
    <m/>
  </r>
  <r>
    <x v="8"/>
    <x v="15"/>
    <s v="GGE1.16"/>
    <x v="1"/>
    <d v="2020-11-17T00:00:00"/>
    <x v="20"/>
    <n v="2557"/>
    <m/>
    <m/>
    <n v="0"/>
    <n v="1"/>
    <n v="0"/>
    <s v="NA"/>
    <n v="0"/>
    <n v="0"/>
    <n v="0"/>
    <n v="0"/>
    <m/>
    <n v="1"/>
    <m/>
    <m/>
    <m/>
    <m/>
  </r>
  <r>
    <x v="8"/>
    <x v="16"/>
    <s v="GGE1.17"/>
    <x v="1"/>
    <d v="2020-11-17T00:00:00"/>
    <x v="43"/>
    <n v="2302"/>
    <s v="rhizome"/>
    <s v="non-canopy"/>
    <n v="0"/>
    <n v="3"/>
    <n v="0"/>
    <s v="NA"/>
    <n v="0"/>
    <n v="0"/>
    <n v="0"/>
    <n v="0"/>
    <m/>
    <n v="3"/>
    <m/>
    <m/>
    <m/>
    <m/>
  </r>
  <r>
    <x v="8"/>
    <x v="16"/>
    <s v="GGE1.17"/>
    <x v="1"/>
    <d v="2020-11-17T00:00:00"/>
    <x v="0"/>
    <n v="7766"/>
    <m/>
    <m/>
    <n v="0"/>
    <n v="0"/>
    <n v="0"/>
    <s v="NA"/>
    <n v="0"/>
    <n v="2"/>
    <n v="0"/>
    <n v="0"/>
    <m/>
    <n v="2"/>
    <m/>
    <m/>
    <m/>
    <m/>
  </r>
  <r>
    <x v="8"/>
    <x v="17"/>
    <s v="GGE1.18"/>
    <x v="1"/>
    <d v="2020-11-17T00:00:00"/>
    <x v="43"/>
    <n v="2302"/>
    <s v="rhizome"/>
    <s v="non-canopy"/>
    <n v="0"/>
    <n v="1"/>
    <n v="0"/>
    <s v="NA"/>
    <n v="0"/>
    <n v="0"/>
    <n v="0"/>
    <n v="0"/>
    <m/>
    <n v="1"/>
    <m/>
    <m/>
    <m/>
    <m/>
  </r>
  <r>
    <x v="8"/>
    <x v="17"/>
    <s v="GGE1.18"/>
    <x v="1"/>
    <d v="2020-11-17T00:00:00"/>
    <x v="20"/>
    <n v="2557"/>
    <m/>
    <m/>
    <n v="0"/>
    <n v="4"/>
    <n v="0"/>
    <s v="NA"/>
    <n v="0"/>
    <n v="0"/>
    <n v="0"/>
    <n v="0"/>
    <m/>
    <n v="4"/>
    <m/>
    <m/>
    <m/>
    <m/>
  </r>
  <r>
    <x v="8"/>
    <x v="18"/>
    <s v="GGE1.19"/>
    <x v="1"/>
    <d v="2020-11-17T00:00:00"/>
    <x v="18"/>
    <n v="2445"/>
    <s v="tussock"/>
    <s v="non-canopy"/>
    <n v="0"/>
    <n v="1"/>
    <n v="0"/>
    <s v="NA"/>
    <n v="0"/>
    <n v="0"/>
    <n v="0"/>
    <n v="0"/>
    <m/>
    <n v="1"/>
    <m/>
    <m/>
    <m/>
    <m/>
  </r>
  <r>
    <x v="8"/>
    <x v="18"/>
    <s v="GGE1.19"/>
    <x v="1"/>
    <d v="2020-11-17T00:00:00"/>
    <x v="10"/>
    <n v="2469"/>
    <s v="rhizome"/>
    <s v="non-canopy"/>
    <n v="0"/>
    <n v="1"/>
    <n v="0"/>
    <s v="NA"/>
    <n v="0"/>
    <n v="0"/>
    <n v="0"/>
    <n v="0"/>
    <m/>
    <n v="1"/>
    <m/>
    <m/>
    <m/>
    <m/>
  </r>
  <r>
    <x v="8"/>
    <x v="18"/>
    <s v="GGE1.19"/>
    <x v="1"/>
    <d v="2020-11-17T00:00:00"/>
    <x v="23"/>
    <n v="7138"/>
    <s v="rhizome"/>
    <s v="transient"/>
    <n v="0"/>
    <n v="7"/>
    <n v="0"/>
    <s v="NA"/>
    <n v="0"/>
    <n v="0"/>
    <n v="0"/>
    <n v="0"/>
    <m/>
    <n v="7"/>
    <m/>
    <m/>
    <m/>
    <m/>
  </r>
  <r>
    <x v="8"/>
    <x v="18"/>
    <s v="GGE1.19"/>
    <x v="1"/>
    <d v="2020-11-17T00:00:00"/>
    <x v="17"/>
    <n v="5532"/>
    <s v="rhizome"/>
    <s v="non-canopy"/>
    <n v="0"/>
    <n v="2"/>
    <n v="0"/>
    <s v="NA"/>
    <n v="0"/>
    <n v="0"/>
    <n v="0"/>
    <n v="0"/>
    <m/>
    <n v="2"/>
    <m/>
    <m/>
    <m/>
    <m/>
  </r>
  <r>
    <x v="8"/>
    <x v="19"/>
    <s v="GGE1.20"/>
    <x v="1"/>
    <d v="2020-11-17T00:00:00"/>
    <x v="10"/>
    <n v="2469"/>
    <s v="rhizome"/>
    <s v="non-canopy"/>
    <n v="0"/>
    <n v="1"/>
    <n v="0"/>
    <s v="NA"/>
    <n v="0"/>
    <n v="0"/>
    <n v="0"/>
    <n v="0"/>
    <m/>
    <n v="1"/>
    <m/>
    <m/>
    <m/>
    <m/>
  </r>
  <r>
    <x v="8"/>
    <x v="19"/>
    <s v="GGE1.20"/>
    <x v="1"/>
    <d v="2020-11-17T00:00:00"/>
    <x v="17"/>
    <n v="5532"/>
    <s v="rhizome"/>
    <s v="non-canopy"/>
    <n v="0"/>
    <n v="0"/>
    <n v="0"/>
    <s v="NA"/>
    <n v="0"/>
    <n v="0"/>
    <n v="0"/>
    <n v="0"/>
    <m/>
    <n v="0"/>
    <m/>
    <m/>
    <m/>
    <m/>
  </r>
  <r>
    <x v="8"/>
    <x v="19"/>
    <s v="GGE1.20"/>
    <x v="1"/>
    <d v="2020-11-17T00:00:00"/>
    <x v="43"/>
    <n v="2302"/>
    <m/>
    <m/>
    <n v="0"/>
    <n v="1"/>
    <n v="0"/>
    <s v="NA"/>
    <n v="0"/>
    <n v="0"/>
    <n v="0"/>
    <n v="0"/>
    <m/>
    <n v="1"/>
    <m/>
    <m/>
    <m/>
    <m/>
  </r>
  <r>
    <x v="9"/>
    <x v="0"/>
    <s v="GGE2.1"/>
    <x v="1"/>
    <d v="2020-11-17T00:00:00"/>
    <x v="43"/>
    <n v="2302"/>
    <s v="rhizome"/>
    <s v="non-canopy"/>
    <s v="NA"/>
    <n v="20"/>
    <n v="0"/>
    <s v="NA"/>
    <n v="0"/>
    <n v="0"/>
    <n v="0"/>
    <n v="0"/>
    <m/>
    <n v="20"/>
    <m/>
    <m/>
    <m/>
    <m/>
  </r>
  <r>
    <x v="9"/>
    <x v="0"/>
    <s v="GGE2.1"/>
    <x v="1"/>
    <d v="2020-11-17T00:00:00"/>
    <x v="22"/>
    <n v="2516"/>
    <s v="rhizome"/>
    <s v="non-canopy"/>
    <s v="NA"/>
    <n v="2"/>
    <n v="0"/>
    <s v="NA"/>
    <n v="0"/>
    <s v="NA"/>
    <s v="NA"/>
    <s v="NA"/>
    <m/>
    <n v="2"/>
    <m/>
    <m/>
    <m/>
    <m/>
  </r>
  <r>
    <x v="9"/>
    <x v="0"/>
    <s v="GGE2.1"/>
    <x v="1"/>
    <d v="2020-11-17T00:00:00"/>
    <x v="1"/>
    <n v="3997"/>
    <s v="lignotuber"/>
    <s v="soil-persistent"/>
    <s v="NA"/>
    <n v="1"/>
    <n v="0"/>
    <s v="NA"/>
    <n v="0"/>
    <n v="0"/>
    <n v="0"/>
    <n v="0"/>
    <m/>
    <n v="1"/>
    <m/>
    <m/>
    <m/>
    <m/>
  </r>
  <r>
    <x v="9"/>
    <x v="0"/>
    <s v="GGE2.1"/>
    <x v="1"/>
    <d v="2020-11-17T00:00:00"/>
    <x v="0"/>
    <n v="7766"/>
    <m/>
    <m/>
    <s v="NA"/>
    <n v="0"/>
    <n v="0"/>
    <s v="NA"/>
    <n v="0"/>
    <n v="1"/>
    <n v="0"/>
    <n v="0"/>
    <m/>
    <n v="1"/>
    <m/>
    <m/>
    <m/>
    <m/>
  </r>
  <r>
    <x v="9"/>
    <x v="0"/>
    <s v="GGE2.1"/>
    <x v="1"/>
    <d v="2020-11-17T00:00:00"/>
    <x v="20"/>
    <n v="2557"/>
    <m/>
    <m/>
    <s v="NA"/>
    <n v="0"/>
    <n v="0"/>
    <s v="NA"/>
    <n v="0"/>
    <n v="1"/>
    <n v="0"/>
    <n v="0"/>
    <m/>
    <n v="1"/>
    <m/>
    <m/>
    <m/>
    <m/>
  </r>
  <r>
    <x v="9"/>
    <x v="1"/>
    <s v="GGE2.2"/>
    <x v="1"/>
    <d v="2020-11-17T00:00:00"/>
    <x v="22"/>
    <n v="2516"/>
    <s v="tussock"/>
    <s v="non-canopy"/>
    <s v="NA"/>
    <n v="1"/>
    <n v="0"/>
    <s v="NA"/>
    <n v="0"/>
    <s v="NA"/>
    <s v="NA"/>
    <s v="NA"/>
    <m/>
    <n v="1"/>
    <m/>
    <m/>
    <m/>
    <m/>
  </r>
  <r>
    <x v="9"/>
    <x v="1"/>
    <s v="GGE2.2"/>
    <x v="1"/>
    <d v="2020-11-17T00:00:00"/>
    <x v="43"/>
    <n v="2302"/>
    <s v="rhizome"/>
    <s v="non-canopy"/>
    <s v="NA"/>
    <n v="5"/>
    <n v="0"/>
    <s v="NA"/>
    <n v="0"/>
    <n v="0"/>
    <n v="0"/>
    <n v="0"/>
    <m/>
    <n v="5"/>
    <m/>
    <m/>
    <m/>
    <m/>
  </r>
  <r>
    <x v="9"/>
    <x v="1"/>
    <s v="GGE2.2"/>
    <x v="1"/>
    <d v="2020-11-17T00:00:00"/>
    <x v="0"/>
    <n v="7766"/>
    <m/>
    <m/>
    <s v="NA"/>
    <n v="0"/>
    <n v="0"/>
    <s v="NA"/>
    <n v="0"/>
    <n v="2"/>
    <n v="0"/>
    <n v="0"/>
    <m/>
    <n v="2"/>
    <m/>
    <m/>
    <m/>
    <m/>
  </r>
  <r>
    <x v="9"/>
    <x v="2"/>
    <s v="GGE2.3"/>
    <x v="1"/>
    <d v="2020-11-17T00:00:00"/>
    <x v="19"/>
    <n v="6325"/>
    <s v="tussock"/>
    <s v="non-canopy"/>
    <s v="NA"/>
    <n v="5"/>
    <n v="0"/>
    <s v="NA"/>
    <n v="2"/>
    <n v="0"/>
    <n v="0"/>
    <n v="0"/>
    <s v="Buds"/>
    <n v="5"/>
    <m/>
    <m/>
    <m/>
    <m/>
  </r>
  <r>
    <x v="9"/>
    <x v="2"/>
    <s v="GGE2.3"/>
    <x v="1"/>
    <d v="2020-11-17T00:00:00"/>
    <x v="0"/>
    <n v="7766"/>
    <s v="lignotuber"/>
    <s v="canopy"/>
    <s v="NA"/>
    <n v="0"/>
    <n v="0"/>
    <s v="NA"/>
    <n v="0"/>
    <n v="1"/>
    <n v="0"/>
    <n v="0"/>
    <m/>
    <n v="1"/>
    <m/>
    <m/>
    <m/>
    <m/>
  </r>
  <r>
    <x v="9"/>
    <x v="2"/>
    <s v="GGE2.3"/>
    <x v="1"/>
    <d v="2020-11-17T00:00:00"/>
    <x v="1"/>
    <n v="3997"/>
    <s v="lignotuber"/>
    <s v="soil-persistent"/>
    <s v="NA"/>
    <n v="1"/>
    <n v="0"/>
    <s v="NA"/>
    <n v="0"/>
    <n v="0"/>
    <n v="0"/>
    <n v="0"/>
    <m/>
    <n v="1"/>
    <m/>
    <m/>
    <m/>
    <m/>
  </r>
  <r>
    <x v="9"/>
    <x v="2"/>
    <s v="GGE2.3"/>
    <x v="1"/>
    <d v="2020-11-17T00:00:00"/>
    <x v="43"/>
    <n v="2302"/>
    <s v="rhizome"/>
    <s v="non-canopy"/>
    <s v="NA"/>
    <n v="18"/>
    <n v="0"/>
    <s v="NA"/>
    <n v="0"/>
    <n v="0"/>
    <n v="0"/>
    <n v="0"/>
    <m/>
    <n v="18"/>
    <m/>
    <m/>
    <m/>
    <m/>
  </r>
  <r>
    <x v="9"/>
    <x v="2"/>
    <s v="GGE2.3"/>
    <x v="1"/>
    <d v="2020-11-17T00:00:00"/>
    <x v="22"/>
    <n v="2516"/>
    <s v="tussock"/>
    <s v="non-canopy"/>
    <s v="NA"/>
    <n v="1"/>
    <n v="0"/>
    <s v="NA"/>
    <n v="0"/>
    <s v="NA"/>
    <s v="NA"/>
    <s v="NA"/>
    <m/>
    <n v="1"/>
    <m/>
    <m/>
    <m/>
    <m/>
  </r>
  <r>
    <x v="9"/>
    <x v="3"/>
    <s v="GGE2.4"/>
    <x v="1"/>
    <d v="2020-11-17T00:00:00"/>
    <x v="0"/>
    <n v="7766"/>
    <s v="lignotuber"/>
    <s v="canopy"/>
    <s v="NA"/>
    <n v="0"/>
    <n v="0"/>
    <s v="NA"/>
    <n v="0"/>
    <n v="1"/>
    <n v="0"/>
    <n v="0"/>
    <m/>
    <n v="1"/>
    <m/>
    <m/>
    <m/>
    <m/>
  </r>
  <r>
    <x v="9"/>
    <x v="3"/>
    <s v="GGE2.4"/>
    <x v="1"/>
    <d v="2020-11-17T00:00:00"/>
    <x v="43"/>
    <n v="2302"/>
    <m/>
    <m/>
    <s v="NA"/>
    <n v="2"/>
    <n v="0"/>
    <s v="NA"/>
    <n v="0"/>
    <n v="0"/>
    <n v="0"/>
    <n v="0"/>
    <m/>
    <n v="2"/>
    <m/>
    <m/>
    <m/>
    <m/>
  </r>
  <r>
    <x v="9"/>
    <x v="3"/>
    <s v="GGE2.4"/>
    <x v="1"/>
    <d v="2020-11-17T00:00:00"/>
    <x v="20"/>
    <n v="2557"/>
    <m/>
    <m/>
    <s v="NA"/>
    <n v="1"/>
    <n v="0"/>
    <s v="NA"/>
    <n v="0"/>
    <n v="0"/>
    <n v="0"/>
    <n v="0"/>
    <m/>
    <n v="1"/>
    <m/>
    <m/>
    <m/>
    <m/>
  </r>
  <r>
    <x v="9"/>
    <x v="4"/>
    <s v="GGE2.5"/>
    <x v="1"/>
    <d v="2020-11-17T00:00:00"/>
    <x v="0"/>
    <n v="7766"/>
    <s v="lignotuber"/>
    <s v="canopy"/>
    <s v="NA"/>
    <n v="0"/>
    <n v="0"/>
    <s v="NA"/>
    <n v="0"/>
    <n v="6"/>
    <n v="0"/>
    <n v="0"/>
    <m/>
    <n v="6"/>
    <m/>
    <m/>
    <m/>
    <m/>
  </r>
  <r>
    <x v="9"/>
    <x v="5"/>
    <s v="GGE2.6"/>
    <x v="1"/>
    <d v="2020-11-17T00:00:00"/>
    <x v="68"/>
    <n v="4145"/>
    <m/>
    <m/>
    <s v="NA"/>
    <n v="0"/>
    <n v="0"/>
    <s v="NA"/>
    <n v="0"/>
    <n v="1"/>
    <n v="0"/>
    <n v="0"/>
    <s v="Older than cotyledons"/>
    <n v="1"/>
    <m/>
    <m/>
    <m/>
    <m/>
  </r>
  <r>
    <x v="9"/>
    <x v="6"/>
    <s v="GGE2.7"/>
    <x v="1"/>
    <d v="2020-11-17T00:00:00"/>
    <x v="43"/>
    <n v="2302"/>
    <s v="rhizome"/>
    <s v="non-canopy"/>
    <s v="NA"/>
    <n v="3"/>
    <n v="0"/>
    <s v="NA"/>
    <n v="0"/>
    <n v="0"/>
    <n v="0"/>
    <n v="0"/>
    <m/>
    <n v="3"/>
    <m/>
    <m/>
    <m/>
    <m/>
  </r>
  <r>
    <x v="9"/>
    <x v="6"/>
    <s v="GGE2.7"/>
    <x v="1"/>
    <d v="2020-11-17T00:00:00"/>
    <x v="88"/>
    <n v="7961"/>
    <m/>
    <m/>
    <s v="NA"/>
    <n v="0"/>
    <n v="0"/>
    <s v="NA"/>
    <n v="0"/>
    <n v="1"/>
    <n v="0"/>
    <n v="0"/>
    <m/>
    <n v="1"/>
    <m/>
    <m/>
    <m/>
    <m/>
  </r>
  <r>
    <x v="9"/>
    <x v="7"/>
    <s v="GGE2.8"/>
    <x v="1"/>
    <d v="2020-11-17T00:00:00"/>
    <x v="22"/>
    <n v="2516"/>
    <s v="tussock"/>
    <s v="non-canopy"/>
    <s v="NA"/>
    <n v="1"/>
    <n v="0"/>
    <s v="NA"/>
    <n v="0"/>
    <s v="NA"/>
    <s v="NA"/>
    <s v="NA"/>
    <m/>
    <n v="1"/>
    <m/>
    <m/>
    <m/>
    <m/>
  </r>
  <r>
    <x v="9"/>
    <x v="7"/>
    <s v="GGE2.8"/>
    <x v="1"/>
    <d v="2020-11-17T00:00:00"/>
    <x v="0"/>
    <n v="7766"/>
    <s v="lignotuber"/>
    <s v="canopy"/>
    <s v="NA"/>
    <n v="0"/>
    <n v="0"/>
    <s v="NA"/>
    <n v="0"/>
    <n v="1"/>
    <n v="0"/>
    <n v="0"/>
    <m/>
    <n v="1"/>
    <m/>
    <m/>
    <m/>
    <m/>
  </r>
  <r>
    <x v="9"/>
    <x v="7"/>
    <s v="GGE2.8"/>
    <x v="1"/>
    <d v="2020-11-17T00:00:00"/>
    <x v="43"/>
    <n v="2302"/>
    <m/>
    <m/>
    <s v="NA"/>
    <n v="2"/>
    <n v="0"/>
    <s v="NA"/>
    <n v="0"/>
    <n v="0"/>
    <n v="0"/>
    <n v="0"/>
    <m/>
    <n v="2"/>
    <m/>
    <m/>
    <m/>
    <m/>
  </r>
  <r>
    <x v="9"/>
    <x v="8"/>
    <s v="GGE2.9"/>
    <x v="1"/>
    <d v="2020-11-17T00:00:00"/>
    <x v="68"/>
    <n v="4145"/>
    <s v="NA"/>
    <s v="canopy"/>
    <s v="NA"/>
    <n v="0"/>
    <n v="0"/>
    <s v="NA"/>
    <n v="0"/>
    <n v="1"/>
    <n v="0"/>
    <n v="0"/>
    <s v="ID confirmed Apr2021"/>
    <n v="1"/>
    <m/>
    <m/>
    <m/>
    <m/>
  </r>
  <r>
    <x v="9"/>
    <x v="8"/>
    <s v="GGE2.9"/>
    <x v="1"/>
    <d v="2020-11-17T00:00:00"/>
    <x v="43"/>
    <n v="2302"/>
    <m/>
    <m/>
    <s v="NA"/>
    <n v="3"/>
    <n v="0"/>
    <s v="NA"/>
    <n v="0"/>
    <n v="0"/>
    <n v="0"/>
    <n v="0"/>
    <m/>
    <n v="3"/>
    <m/>
    <m/>
    <m/>
    <m/>
  </r>
  <r>
    <x v="9"/>
    <x v="8"/>
    <s v="GGE2.9"/>
    <x v="1"/>
    <d v="2020-11-17T00:00:00"/>
    <x v="0"/>
    <n v="7766"/>
    <m/>
    <m/>
    <s v="NA"/>
    <n v="0"/>
    <n v="0"/>
    <s v="NA"/>
    <n v="0"/>
    <n v="2"/>
    <n v="0"/>
    <n v="0"/>
    <s v="Didymus sp. (1 weevil) in this quadrat"/>
    <n v="2"/>
    <m/>
    <m/>
    <m/>
    <m/>
  </r>
  <r>
    <x v="9"/>
    <x v="9"/>
    <s v="GGE2.10"/>
    <x v="1"/>
    <d v="2020-11-17T00:00:00"/>
    <x v="0"/>
    <n v="7766"/>
    <s v="lignotuber"/>
    <s v="canopy"/>
    <s v="NA"/>
    <n v="0"/>
    <n v="0"/>
    <s v="NA"/>
    <n v="0"/>
    <n v="1"/>
    <n v="0"/>
    <n v="0"/>
    <m/>
    <n v="1"/>
    <m/>
    <m/>
    <m/>
    <m/>
  </r>
  <r>
    <x v="9"/>
    <x v="9"/>
    <s v="GGE2.10"/>
    <x v="1"/>
    <d v="2020-11-17T00:00:00"/>
    <x v="55"/>
    <n v="11903"/>
    <m/>
    <m/>
    <s v="NA"/>
    <n v="0"/>
    <n v="0"/>
    <s v="NA"/>
    <n v="0"/>
    <n v="1"/>
    <n v="0"/>
    <n v="0"/>
    <m/>
    <n v="1"/>
    <m/>
    <m/>
    <m/>
    <m/>
  </r>
  <r>
    <x v="9"/>
    <x v="9"/>
    <s v="GGE2.10"/>
    <x v="1"/>
    <d v="2020-11-17T00:00:00"/>
    <x v="43"/>
    <n v="2302"/>
    <m/>
    <m/>
    <s v="NA"/>
    <n v="1"/>
    <n v="0"/>
    <s v="NA"/>
    <n v="0"/>
    <n v="0"/>
    <n v="0"/>
    <n v="0"/>
    <m/>
    <n v="1"/>
    <m/>
    <m/>
    <m/>
    <m/>
  </r>
  <r>
    <x v="9"/>
    <x v="10"/>
    <s v="GGE2.11"/>
    <x v="1"/>
    <d v="2020-11-17T00:00:00"/>
    <x v="43"/>
    <n v="2302"/>
    <s v="rhizome"/>
    <s v="non-canopy"/>
    <s v="NA"/>
    <n v="6"/>
    <n v="0"/>
    <s v="NA"/>
    <n v="0"/>
    <n v="0"/>
    <n v="0"/>
    <n v="0"/>
    <m/>
    <n v="6"/>
    <m/>
    <m/>
    <m/>
    <m/>
  </r>
  <r>
    <x v="9"/>
    <x v="10"/>
    <s v="GGE2.11"/>
    <x v="1"/>
    <d v="2020-11-17T00:00:00"/>
    <x v="0"/>
    <n v="7766"/>
    <s v="lignotuber"/>
    <s v="canopy"/>
    <s v="NA"/>
    <n v="0"/>
    <n v="0"/>
    <s v="NA"/>
    <n v="0"/>
    <n v="3"/>
    <n v="0"/>
    <n v="0"/>
    <m/>
    <n v="3"/>
    <m/>
    <m/>
    <m/>
    <m/>
  </r>
  <r>
    <x v="9"/>
    <x v="10"/>
    <s v="GGE2.11"/>
    <x v="1"/>
    <d v="2020-11-17T00:00:00"/>
    <x v="100"/>
    <n v="9904"/>
    <m/>
    <m/>
    <s v="NA"/>
    <m/>
    <n v="0"/>
    <s v="NA"/>
    <n v="0"/>
    <n v="1"/>
    <n v="0"/>
    <n v="1"/>
    <s v="uncertain ID, Euchiton involucratus in other sites (Pseudognaphalium nearby but unlikely to be uncertain ID here)"/>
    <n v="1"/>
    <m/>
    <m/>
    <m/>
    <m/>
  </r>
  <r>
    <x v="9"/>
    <x v="11"/>
    <s v="GGE2.12"/>
    <x v="1"/>
    <d v="2020-11-17T00:00:00"/>
    <x v="0"/>
    <n v="7766"/>
    <s v="lignotuber"/>
    <s v="canopy"/>
    <s v="NA"/>
    <n v="0"/>
    <n v="0"/>
    <s v="NA"/>
    <n v="0"/>
    <n v="1"/>
    <n v="0"/>
    <n v="0"/>
    <m/>
    <n v="1"/>
    <m/>
    <m/>
    <m/>
    <m/>
  </r>
  <r>
    <x v="9"/>
    <x v="11"/>
    <s v="GGE2.12"/>
    <x v="1"/>
    <d v="2020-11-17T00:00:00"/>
    <x v="126"/>
    <n v="7653"/>
    <m/>
    <m/>
    <s v="NA"/>
    <n v="0"/>
    <n v="0"/>
    <s v="NA"/>
    <n v="0"/>
    <n v="1"/>
    <n v="0"/>
    <n v="0"/>
    <s v="no specimen, presumed rugulosa as per CC2"/>
    <n v="1"/>
    <m/>
    <m/>
    <m/>
    <m/>
  </r>
  <r>
    <x v="9"/>
    <x v="11"/>
    <s v="GGE2.12"/>
    <x v="1"/>
    <d v="2020-11-17T00:00:00"/>
    <x v="43"/>
    <n v="2302"/>
    <m/>
    <m/>
    <s v="NA"/>
    <n v="2"/>
    <n v="0"/>
    <s v="NA"/>
    <n v="0"/>
    <n v="0"/>
    <n v="0"/>
    <n v="0"/>
    <m/>
    <n v="2"/>
    <m/>
    <m/>
    <m/>
    <m/>
  </r>
  <r>
    <x v="9"/>
    <x v="12"/>
    <s v="GGE2.13"/>
    <x v="1"/>
    <d v="2020-11-17T00:00:00"/>
    <x v="0"/>
    <n v="7766"/>
    <s v="lignotuber"/>
    <s v="canopy"/>
    <s v="NA"/>
    <n v="0"/>
    <n v="0"/>
    <s v="NA"/>
    <n v="0"/>
    <n v="6"/>
    <n v="0"/>
    <n v="0"/>
    <m/>
    <n v="6"/>
    <m/>
    <m/>
    <m/>
    <m/>
  </r>
  <r>
    <x v="9"/>
    <x v="12"/>
    <s v="GGE2.13"/>
    <x v="1"/>
    <d v="2020-11-17T00:00:00"/>
    <x v="68"/>
    <n v="4145"/>
    <m/>
    <m/>
    <s v="NA"/>
    <n v="0"/>
    <n v="0"/>
    <s v="NA"/>
    <n v="0"/>
    <n v="1"/>
    <n v="0"/>
    <n v="0"/>
    <m/>
    <n v="1"/>
    <m/>
    <m/>
    <m/>
    <m/>
  </r>
  <r>
    <x v="9"/>
    <x v="13"/>
    <s v="GGE2.14"/>
    <x v="1"/>
    <d v="2020-11-17T00:00:00"/>
    <x v="43"/>
    <n v="2302"/>
    <s v="rhizome"/>
    <s v="non-canopy"/>
    <s v="NA"/>
    <n v="4"/>
    <n v="0"/>
    <s v="NA"/>
    <n v="0"/>
    <n v="0"/>
    <n v="0"/>
    <n v="0"/>
    <m/>
    <n v="4"/>
    <m/>
    <m/>
    <m/>
    <m/>
  </r>
  <r>
    <x v="9"/>
    <x v="14"/>
    <s v="GGE2.15"/>
    <x v="1"/>
    <d v="2020-11-17T00:00:00"/>
    <x v="0"/>
    <n v="7766"/>
    <s v="lignotuber"/>
    <s v="canopy"/>
    <s v="NA"/>
    <n v="0"/>
    <n v="0"/>
    <s v="NA"/>
    <n v="0"/>
    <n v="2"/>
    <n v="0"/>
    <n v="0"/>
    <m/>
    <n v="2"/>
    <m/>
    <m/>
    <m/>
    <m/>
  </r>
  <r>
    <x v="9"/>
    <x v="14"/>
    <s v="GGE2.15"/>
    <x v="1"/>
    <d v="2020-11-17T00:00:00"/>
    <x v="43"/>
    <n v="2302"/>
    <s v="rhizome"/>
    <s v="non-canopy"/>
    <s v="NA"/>
    <n v="9"/>
    <n v="0"/>
    <s v="NA"/>
    <n v="0"/>
    <n v="0"/>
    <n v="0"/>
    <n v="0"/>
    <m/>
    <n v="9"/>
    <m/>
    <m/>
    <m/>
    <m/>
  </r>
  <r>
    <x v="9"/>
    <x v="15"/>
    <s v="GGE2.16"/>
    <x v="1"/>
    <d v="2020-11-17T00:00:00"/>
    <x v="43"/>
    <n v="2302"/>
    <s v="rhizome"/>
    <s v="non-canopy"/>
    <s v="NA"/>
    <n v="18"/>
    <n v="0"/>
    <s v="NA"/>
    <n v="0"/>
    <n v="0"/>
    <n v="0"/>
    <n v="0"/>
    <m/>
    <n v="18"/>
    <m/>
    <m/>
    <m/>
    <m/>
  </r>
  <r>
    <x v="9"/>
    <x v="15"/>
    <s v="GGE2.16"/>
    <x v="1"/>
    <d v="2020-11-17T00:00:00"/>
    <x v="0"/>
    <n v="7766"/>
    <s v="lignotuber"/>
    <s v="canopy"/>
    <s v="NA"/>
    <n v="0"/>
    <n v="0"/>
    <s v="NA"/>
    <n v="0"/>
    <n v="1"/>
    <n v="0"/>
    <n v="0"/>
    <m/>
    <n v="1"/>
    <m/>
    <m/>
    <m/>
    <m/>
  </r>
  <r>
    <x v="9"/>
    <x v="16"/>
    <s v="GGE2.17"/>
    <x v="1"/>
    <d v="2020-11-17T00:00:00"/>
    <x v="43"/>
    <n v="2302"/>
    <s v="rhizome"/>
    <s v="non-canopy"/>
    <s v="NA"/>
    <n v="24"/>
    <n v="0"/>
    <s v="NA"/>
    <n v="0"/>
    <n v="0"/>
    <n v="0"/>
    <n v="0"/>
    <m/>
    <n v="24"/>
    <m/>
    <m/>
    <m/>
    <m/>
  </r>
  <r>
    <x v="9"/>
    <x v="16"/>
    <s v="GGE2.17"/>
    <x v="1"/>
    <d v="2020-11-17T00:00:00"/>
    <x v="0"/>
    <n v="7766"/>
    <s v="lignotuber"/>
    <s v="canopy"/>
    <s v="NA"/>
    <n v="0"/>
    <n v="0"/>
    <s v="NA"/>
    <n v="0"/>
    <n v="1"/>
    <n v="0"/>
    <n v="0"/>
    <m/>
    <n v="1"/>
    <m/>
    <m/>
    <m/>
    <m/>
  </r>
  <r>
    <x v="9"/>
    <x v="16"/>
    <s v="GGE2.17"/>
    <x v="1"/>
    <d v="2020-11-17T00:00:00"/>
    <x v="8"/>
    <n v="7993"/>
    <m/>
    <m/>
    <s v="NA"/>
    <n v="0"/>
    <n v="0"/>
    <s v="NA"/>
    <n v="0"/>
    <n v="1"/>
    <n v="0"/>
    <n v="0"/>
    <m/>
    <n v="1"/>
    <m/>
    <m/>
    <m/>
    <m/>
  </r>
  <r>
    <x v="9"/>
    <x v="17"/>
    <s v="GGE2.18"/>
    <x v="1"/>
    <d v="2020-11-17T00:00:00"/>
    <x v="43"/>
    <n v="2302"/>
    <s v="rhizome"/>
    <s v="non-canopy"/>
    <s v="NA"/>
    <n v="11"/>
    <n v="0"/>
    <s v="NA"/>
    <n v="0"/>
    <n v="0"/>
    <n v="0"/>
    <n v="0"/>
    <m/>
    <n v="11"/>
    <m/>
    <m/>
    <m/>
    <m/>
  </r>
  <r>
    <x v="9"/>
    <x v="17"/>
    <s v="GGE2.18"/>
    <x v="1"/>
    <d v="2020-11-17T00:00:00"/>
    <x v="0"/>
    <n v="7766"/>
    <s v="lignotuber"/>
    <s v="canopy"/>
    <s v="NA"/>
    <n v="0"/>
    <n v="0"/>
    <s v="NA"/>
    <n v="0"/>
    <n v="2"/>
    <n v="0"/>
    <n v="0"/>
    <m/>
    <n v="2"/>
    <m/>
    <m/>
    <m/>
    <m/>
  </r>
  <r>
    <x v="9"/>
    <x v="17"/>
    <s v="GGE2.18"/>
    <x v="1"/>
    <d v="2020-11-17T00:00:00"/>
    <x v="127"/>
    <n v="2374"/>
    <m/>
    <m/>
    <s v="NA"/>
    <n v="1"/>
    <n v="0"/>
    <s v="NA"/>
    <n v="0"/>
    <n v="0"/>
    <n v="0"/>
    <n v="0"/>
    <m/>
    <n v="1"/>
    <m/>
    <m/>
    <m/>
    <m/>
  </r>
  <r>
    <x v="9"/>
    <x v="18"/>
    <s v="GGE2.19"/>
    <x v="1"/>
    <d v="2020-11-17T00:00:00"/>
    <x v="0"/>
    <n v="7766"/>
    <s v="lignotuber"/>
    <s v="canopy"/>
    <s v="NA"/>
    <n v="0"/>
    <n v="0"/>
    <s v="NA"/>
    <n v="0"/>
    <n v="1"/>
    <n v="0"/>
    <n v="0"/>
    <m/>
    <n v="1"/>
    <m/>
    <m/>
    <m/>
    <m/>
  </r>
  <r>
    <x v="9"/>
    <x v="18"/>
    <s v="GGE2.19"/>
    <x v="1"/>
    <d v="2020-11-17T00:00:00"/>
    <x v="43"/>
    <n v="2302"/>
    <s v="rhizome"/>
    <s v="non-canopy"/>
    <s v="NA"/>
    <n v="4"/>
    <n v="0"/>
    <s v="NA"/>
    <n v="0"/>
    <n v="0"/>
    <n v="0"/>
    <n v="0"/>
    <m/>
    <n v="4"/>
    <m/>
    <m/>
    <m/>
    <m/>
  </r>
  <r>
    <x v="9"/>
    <x v="18"/>
    <s v="GGE2.19"/>
    <x v="1"/>
    <d v="2020-11-17T00:00:00"/>
    <x v="128"/>
    <e v="#N/A"/>
    <m/>
    <m/>
    <s v="NA"/>
    <n v="0"/>
    <n v="0"/>
    <s v="NA"/>
    <n v="0"/>
    <n v="1"/>
    <n v="0"/>
    <n v="0"/>
    <m/>
    <n v="1"/>
    <m/>
    <m/>
    <m/>
    <m/>
  </r>
  <r>
    <x v="9"/>
    <x v="19"/>
    <s v="GGE2.20"/>
    <x v="1"/>
    <d v="2020-11-17T00:00:00"/>
    <x v="43"/>
    <n v="2302"/>
    <s v="rhizome"/>
    <s v="non-canopy"/>
    <s v="NA"/>
    <n v="10"/>
    <n v="0"/>
    <s v="NA"/>
    <n v="0"/>
    <n v="0"/>
    <n v="0"/>
    <n v="0"/>
    <m/>
    <n v="10"/>
    <m/>
    <m/>
    <m/>
    <m/>
  </r>
  <r>
    <x v="9"/>
    <x v="19"/>
    <s v="GGE2.20"/>
    <x v="1"/>
    <d v="2020-11-17T00:00:00"/>
    <x v="0"/>
    <n v="7766"/>
    <s v="lignotuber"/>
    <s v="canopy"/>
    <s v="NA"/>
    <n v="0"/>
    <n v="0"/>
    <s v="NA"/>
    <n v="0"/>
    <n v="1"/>
    <n v="0"/>
    <n v="0"/>
    <m/>
    <n v="1"/>
    <m/>
    <m/>
    <m/>
    <m/>
  </r>
  <r>
    <x v="10"/>
    <x v="0"/>
    <s v="GGW1.1"/>
    <x v="1"/>
    <d v="2020-11-17T00:00:00"/>
    <x v="19"/>
    <n v="6325"/>
    <s v="tussock"/>
    <s v="non-canopy"/>
    <s v="NA"/>
    <n v="1"/>
    <n v="0"/>
    <s v="NA"/>
    <n v="0"/>
    <s v="NA"/>
    <s v="NA"/>
    <s v="NA"/>
    <s v="Almost… died?"/>
    <n v="1"/>
    <m/>
    <m/>
    <m/>
    <m/>
  </r>
  <r>
    <x v="10"/>
    <x v="1"/>
    <s v="GGW1.2"/>
    <x v="1"/>
    <d v="2020-11-17T00:00:00"/>
    <x v="10"/>
    <n v="2469"/>
    <s v="rhizome"/>
    <s v="non-canopy"/>
    <s v="NA"/>
    <n v="1"/>
    <n v="0"/>
    <s v="NA"/>
    <n v="0"/>
    <s v="NA"/>
    <s v="NA"/>
    <s v="NA"/>
    <m/>
    <n v="1"/>
    <m/>
    <m/>
    <m/>
    <m/>
  </r>
  <r>
    <x v="10"/>
    <x v="2"/>
    <s v="GGW1.3"/>
    <x v="1"/>
    <d v="2020-11-17T00:00:00"/>
    <x v="1"/>
    <n v="3997"/>
    <s v="lignotuber"/>
    <s v="soil-persistent"/>
    <s v="NA"/>
    <n v="6"/>
    <n v="1"/>
    <s v="NA"/>
    <n v="0"/>
    <n v="1"/>
    <n v="0"/>
    <n v="0"/>
    <m/>
    <n v="7"/>
    <m/>
    <m/>
    <m/>
    <m/>
  </r>
  <r>
    <x v="10"/>
    <x v="2"/>
    <s v="GGW1.3"/>
    <x v="1"/>
    <d v="2020-11-17T00:00:00"/>
    <x v="19"/>
    <n v="6325"/>
    <s v="tussock"/>
    <s v="non-canopy"/>
    <s v="NA"/>
    <n v="2"/>
    <n v="0"/>
    <s v="NA"/>
    <n v="0"/>
    <s v="NA"/>
    <s v="NA"/>
    <s v="NA"/>
    <m/>
    <n v="2"/>
    <m/>
    <m/>
    <m/>
    <m/>
  </r>
  <r>
    <x v="10"/>
    <x v="2"/>
    <s v="GGW1.3"/>
    <x v="1"/>
    <d v="2020-11-17T00:00:00"/>
    <x v="10"/>
    <n v="2469"/>
    <s v="rhizome"/>
    <s v="non-canopy"/>
    <s v="NA"/>
    <n v="1"/>
    <n v="0"/>
    <s v="NA"/>
    <n v="0"/>
    <s v="NA"/>
    <s v="NA"/>
    <s v="NA"/>
    <m/>
    <n v="1"/>
    <m/>
    <m/>
    <m/>
    <m/>
  </r>
  <r>
    <x v="10"/>
    <x v="3"/>
    <s v="GGW1.4"/>
    <x v="1"/>
    <d v="2020-11-17T00:00:00"/>
    <x v="10"/>
    <n v="2469"/>
    <s v="rhizome"/>
    <s v="non-canopy"/>
    <s v="NA"/>
    <n v="5"/>
    <n v="0"/>
    <s v="NA"/>
    <n v="0"/>
    <s v="NA"/>
    <s v="NA"/>
    <s v="NA"/>
    <m/>
    <n v="5"/>
    <m/>
    <m/>
    <m/>
    <m/>
  </r>
  <r>
    <x v="10"/>
    <x v="3"/>
    <s v="GGW1.4"/>
    <x v="1"/>
    <d v="2020-11-17T00:00:00"/>
    <x v="1"/>
    <n v="3997"/>
    <s v="lignotuber"/>
    <s v="soil-persistent"/>
    <s v="NA"/>
    <n v="23"/>
    <n v="0"/>
    <s v="NA"/>
    <n v="0"/>
    <n v="2"/>
    <n v="0"/>
    <n v="0"/>
    <m/>
    <n v="25"/>
    <m/>
    <m/>
    <m/>
    <m/>
  </r>
  <r>
    <x v="10"/>
    <x v="3"/>
    <s v="GGW1.4"/>
    <x v="1"/>
    <d v="2020-11-17T00:00:00"/>
    <x v="0"/>
    <n v="7766"/>
    <s v="lignotuber"/>
    <s v="canopy"/>
    <s v="NA"/>
    <n v="1"/>
    <n v="0"/>
    <s v="NA"/>
    <n v="0"/>
    <n v="0"/>
    <n v="0"/>
    <n v="0"/>
    <m/>
    <n v="1"/>
    <m/>
    <m/>
    <m/>
    <m/>
  </r>
  <r>
    <x v="10"/>
    <x v="4"/>
    <s v="GGW1.5"/>
    <x v="1"/>
    <d v="2020-11-17T00:00:00"/>
    <x v="1"/>
    <n v="3997"/>
    <s v="lignotuber"/>
    <s v="soil-persistent"/>
    <s v="NA"/>
    <n v="33"/>
    <n v="0"/>
    <s v="NA"/>
    <n v="0"/>
    <n v="10"/>
    <n v="0"/>
    <n v="0"/>
    <m/>
    <n v="43"/>
    <m/>
    <m/>
    <m/>
    <m/>
  </r>
  <r>
    <x v="10"/>
    <x v="4"/>
    <s v="GGW1.5"/>
    <x v="1"/>
    <d v="2020-11-17T00:00:00"/>
    <x v="69"/>
    <n v="7970"/>
    <s v="lignotuber"/>
    <s v="canopy"/>
    <s v="NA"/>
    <n v="1"/>
    <n v="0"/>
    <s v="NA"/>
    <n v="0"/>
    <n v="0"/>
    <n v="0"/>
    <n v="0"/>
    <m/>
    <n v="1"/>
    <m/>
    <m/>
    <m/>
    <m/>
  </r>
  <r>
    <x v="10"/>
    <x v="4"/>
    <s v="GGW1.5"/>
    <x v="1"/>
    <d v="2020-11-17T00:00:00"/>
    <x v="3"/>
    <n v="3174"/>
    <s v="rhizome"/>
    <s v="soil-persistent"/>
    <s v="NA"/>
    <n v="17"/>
    <n v="0"/>
    <s v="NA"/>
    <n v="0"/>
    <m/>
    <n v="0"/>
    <n v="0"/>
    <m/>
    <n v="17"/>
    <m/>
    <m/>
    <m/>
    <m/>
  </r>
  <r>
    <x v="10"/>
    <x v="4"/>
    <s v="GGW1.5"/>
    <x v="1"/>
    <d v="2020-11-17T00:00:00"/>
    <x v="29"/>
    <n v="10605"/>
    <s v="rhizome"/>
    <s v="non-canopy"/>
    <s v="NA"/>
    <n v="3"/>
    <n v="0"/>
    <s v="NA"/>
    <n v="0"/>
    <s v="NA"/>
    <s v="NA"/>
    <s v="NA"/>
    <m/>
    <n v="3"/>
    <m/>
    <m/>
    <m/>
    <m/>
  </r>
  <r>
    <x v="10"/>
    <x v="4"/>
    <s v="GGW1.5"/>
    <x v="1"/>
    <d v="2020-11-17T00:00:00"/>
    <x v="7"/>
    <n v="5541"/>
    <s v="rhizome"/>
    <s v="non-canopy"/>
    <s v="NA"/>
    <n v="3"/>
    <n v="0"/>
    <s v="NA"/>
    <n v="0"/>
    <n v="0"/>
    <n v="0"/>
    <n v="0"/>
    <m/>
    <n v="3"/>
    <m/>
    <m/>
    <m/>
    <m/>
  </r>
  <r>
    <x v="10"/>
    <x v="4"/>
    <s v="GGW1.5"/>
    <x v="1"/>
    <d v="2020-11-17T00:00:00"/>
    <x v="73"/>
    <n v="6322"/>
    <s v="tussock"/>
    <s v="non-canopy"/>
    <s v="NA"/>
    <n v="2"/>
    <n v="0"/>
    <s v="NA"/>
    <n v="1"/>
    <n v="0"/>
    <n v="0"/>
    <n v="0"/>
    <m/>
    <n v="2"/>
    <m/>
    <m/>
    <m/>
    <m/>
  </r>
  <r>
    <x v="10"/>
    <x v="5"/>
    <s v="GGW1.6"/>
    <x v="1"/>
    <d v="2020-11-17T00:00:00"/>
    <x v="1"/>
    <n v="3997"/>
    <s v="lignotuber"/>
    <s v="soil-persistent"/>
    <s v="NA"/>
    <n v="26"/>
    <n v="0"/>
    <s v="NA"/>
    <n v="0"/>
    <n v="6"/>
    <n v="0"/>
    <n v="0"/>
    <m/>
    <n v="32"/>
    <m/>
    <m/>
    <m/>
    <m/>
  </r>
  <r>
    <x v="10"/>
    <x v="5"/>
    <s v="GGW1.6"/>
    <x v="1"/>
    <d v="2020-11-17T00:00:00"/>
    <x v="29"/>
    <n v="10605"/>
    <s v="rhizome"/>
    <s v="non-canopy"/>
    <s v="NA"/>
    <n v="2"/>
    <n v="0"/>
    <s v="NA"/>
    <n v="0"/>
    <s v="NA"/>
    <s v="NA"/>
    <s v="NA"/>
    <m/>
    <n v="2"/>
    <m/>
    <m/>
    <m/>
    <m/>
  </r>
  <r>
    <x v="10"/>
    <x v="5"/>
    <s v="GGW1.6"/>
    <x v="1"/>
    <d v="2020-11-17T00:00:00"/>
    <x v="3"/>
    <n v="3174"/>
    <s v="rhizome"/>
    <s v="soil-persistent"/>
    <s v="NA"/>
    <n v="26"/>
    <n v="0"/>
    <s v="NA"/>
    <n v="0"/>
    <n v="3"/>
    <n v="0"/>
    <n v="0"/>
    <m/>
    <n v="29"/>
    <m/>
    <m/>
    <m/>
    <m/>
  </r>
  <r>
    <x v="10"/>
    <x v="6"/>
    <s v="GGW1.7"/>
    <x v="1"/>
    <d v="2020-11-17T00:00:00"/>
    <x v="10"/>
    <n v="2469"/>
    <s v="rhizome"/>
    <s v="non-canopy"/>
    <s v="NA"/>
    <n v="3"/>
    <n v="0"/>
    <s v="NA"/>
    <n v="1"/>
    <s v="NA"/>
    <s v="NA"/>
    <s v="NA"/>
    <m/>
    <n v="3"/>
    <m/>
    <m/>
    <m/>
    <m/>
  </r>
  <r>
    <x v="10"/>
    <x v="6"/>
    <s v="GGW1.7"/>
    <x v="1"/>
    <d v="2020-11-17T00:00:00"/>
    <x v="1"/>
    <n v="3997"/>
    <s v="lignotuber"/>
    <s v="soil-persistent"/>
    <s v="NA"/>
    <n v="37"/>
    <n v="0"/>
    <s v="NA"/>
    <n v="0"/>
    <n v="0"/>
    <n v="0"/>
    <n v="0"/>
    <m/>
    <n v="37"/>
    <m/>
    <m/>
    <m/>
    <m/>
  </r>
  <r>
    <x v="10"/>
    <x v="6"/>
    <s v="GGW1.7"/>
    <x v="1"/>
    <d v="2020-11-17T00:00:00"/>
    <x v="29"/>
    <n v="10605"/>
    <s v="rhizome"/>
    <s v="non-canopy"/>
    <s v="NA"/>
    <n v="1"/>
    <n v="0"/>
    <s v="NA"/>
    <n v="0"/>
    <s v="NA"/>
    <s v="NA"/>
    <s v="NA"/>
    <m/>
    <n v="1"/>
    <m/>
    <m/>
    <m/>
    <m/>
  </r>
  <r>
    <x v="10"/>
    <x v="6"/>
    <s v="GGW1.7"/>
    <x v="1"/>
    <d v="2020-11-17T00:00:00"/>
    <x v="73"/>
    <n v="6322"/>
    <s v="tussock"/>
    <s v="non-canopy"/>
    <s v="NA"/>
    <m/>
    <n v="0"/>
    <s v="NA"/>
    <n v="0"/>
    <n v="1"/>
    <n v="0"/>
    <n v="0"/>
    <m/>
    <n v="1"/>
    <m/>
    <m/>
    <m/>
    <m/>
  </r>
  <r>
    <x v="10"/>
    <x v="6"/>
    <s v="GGW1.7"/>
    <x v="1"/>
    <d v="2020-11-17T00:00:00"/>
    <x v="7"/>
    <n v="5541"/>
    <s v="tussock"/>
    <s v="non-canopy"/>
    <s v="NA"/>
    <n v="20"/>
    <n v="0"/>
    <s v="NA"/>
    <n v="0"/>
    <n v="4"/>
    <n v="0"/>
    <n v="0"/>
    <s v="includes tally of misID'd Tetraria capillaris"/>
    <n v="24"/>
    <m/>
    <m/>
    <m/>
    <m/>
  </r>
  <r>
    <x v="10"/>
    <x v="6"/>
    <s v="GGW1.7"/>
    <x v="1"/>
    <d v="2020-11-17T00:00:00"/>
    <x v="3"/>
    <n v="3174"/>
    <s v="rhizome"/>
    <s v="soil-persistent"/>
    <s v="NA"/>
    <n v="86"/>
    <n v="0"/>
    <s v="NA"/>
    <n v="0"/>
    <n v="0"/>
    <n v="0"/>
    <n v="0"/>
    <m/>
    <n v="86"/>
    <m/>
    <m/>
    <m/>
    <m/>
  </r>
  <r>
    <x v="10"/>
    <x v="7"/>
    <s v="GGW1.8"/>
    <x v="1"/>
    <d v="2020-11-17T00:00:00"/>
    <x v="19"/>
    <n v="6325"/>
    <s v="tussock"/>
    <s v="non-canopy"/>
    <s v="NA"/>
    <n v="1"/>
    <n v="0"/>
    <s v="NA"/>
    <n v="0"/>
    <s v="NA"/>
    <s v="NA"/>
    <s v="NA"/>
    <m/>
    <n v="1"/>
    <m/>
    <m/>
    <m/>
    <m/>
  </r>
  <r>
    <x v="10"/>
    <x v="7"/>
    <s v="GGW1.8"/>
    <x v="1"/>
    <d v="2020-11-17T00:00:00"/>
    <x v="7"/>
    <n v="5541"/>
    <s v="tussock"/>
    <s v="non-canopy"/>
    <s v="NA"/>
    <n v="17"/>
    <n v="0"/>
    <s v="NA"/>
    <n v="0"/>
    <n v="0"/>
    <n v="0"/>
    <n v="0"/>
    <s v="includes tally of misID'd Tetraria capillaris"/>
    <n v="17"/>
    <m/>
    <m/>
    <m/>
    <m/>
  </r>
  <r>
    <x v="10"/>
    <x v="7"/>
    <s v="GGW1.8"/>
    <x v="1"/>
    <d v="2020-11-17T00:00:00"/>
    <x v="1"/>
    <n v="3997"/>
    <s v="lignotuber"/>
    <s v="soil-persistent"/>
    <s v="NA"/>
    <n v="34"/>
    <n v="0"/>
    <s v="NA"/>
    <n v="0"/>
    <n v="0"/>
    <n v="0"/>
    <n v="0"/>
    <m/>
    <n v="34"/>
    <m/>
    <m/>
    <m/>
    <m/>
  </r>
  <r>
    <x v="10"/>
    <x v="8"/>
    <s v="GGW1.9"/>
    <x v="1"/>
    <d v="2020-11-17T00:00:00"/>
    <x v="10"/>
    <n v="2469"/>
    <s v="rhizome"/>
    <s v="non-canopy"/>
    <s v="NA"/>
    <n v="2"/>
    <n v="0"/>
    <s v="NA"/>
    <n v="0"/>
    <s v="NA"/>
    <s v="NA"/>
    <s v="NA"/>
    <m/>
    <n v="2"/>
    <m/>
    <m/>
    <m/>
    <m/>
  </r>
  <r>
    <x v="10"/>
    <x v="8"/>
    <s v="GGW1.9"/>
    <x v="1"/>
    <d v="2020-11-17T00:00:00"/>
    <x v="1"/>
    <n v="3997"/>
    <s v="lignotuber"/>
    <s v="soil-persistent"/>
    <s v="NA"/>
    <n v="43"/>
    <n v="0"/>
    <s v="NA"/>
    <n v="0"/>
    <n v="3"/>
    <n v="0"/>
    <n v="0"/>
    <m/>
    <n v="46"/>
    <m/>
    <m/>
    <m/>
    <m/>
  </r>
  <r>
    <x v="10"/>
    <x v="8"/>
    <s v="GGW1.9"/>
    <x v="1"/>
    <d v="2020-11-17T00:00:00"/>
    <x v="7"/>
    <n v="5541"/>
    <s v="tussock"/>
    <s v="non-canopy"/>
    <s v="NA"/>
    <n v="26"/>
    <n v="0"/>
    <n v="1"/>
    <n v="0"/>
    <n v="0"/>
    <n v="0"/>
    <n v="0"/>
    <s v="includes tally of misID'd Tetraria capillaris"/>
    <n v="26"/>
    <m/>
    <m/>
    <m/>
    <m/>
  </r>
  <r>
    <x v="10"/>
    <x v="8"/>
    <s v="GGW1.9"/>
    <x v="1"/>
    <d v="2020-11-17T00:00:00"/>
    <x v="3"/>
    <n v="3174"/>
    <s v="rhizome"/>
    <s v="soil-persistent"/>
    <s v="NA"/>
    <n v="14"/>
    <n v="0"/>
    <s v="NA"/>
    <n v="0"/>
    <n v="0"/>
    <n v="0"/>
    <n v="0"/>
    <m/>
    <n v="14"/>
    <m/>
    <m/>
    <m/>
    <m/>
  </r>
  <r>
    <x v="10"/>
    <x v="9"/>
    <s v="GGW1.10"/>
    <x v="1"/>
    <d v="2020-11-17T00:00:00"/>
    <x v="69"/>
    <n v="7970"/>
    <s v="lignotuber"/>
    <s v="canopy"/>
    <s v="NA"/>
    <n v="1"/>
    <n v="0"/>
    <s v="NA"/>
    <n v="0"/>
    <n v="1"/>
    <n v="0"/>
    <n v="0"/>
    <m/>
    <n v="2"/>
    <m/>
    <m/>
    <m/>
    <m/>
  </r>
  <r>
    <x v="10"/>
    <x v="9"/>
    <s v="GGW1.10"/>
    <x v="1"/>
    <d v="2020-11-17T00:00:00"/>
    <x v="76"/>
    <n v="5352"/>
    <s v="lignotuber"/>
    <s v="soil-persistent"/>
    <s v="NA"/>
    <n v="1"/>
    <n v="0"/>
    <s v="NA"/>
    <n v="0"/>
    <n v="0"/>
    <n v="0"/>
    <n v="0"/>
    <m/>
    <n v="1"/>
    <m/>
    <m/>
    <m/>
    <m/>
  </r>
  <r>
    <x v="10"/>
    <x v="9"/>
    <s v="GGW1.10"/>
    <x v="1"/>
    <d v="2020-11-17T00:00:00"/>
    <x v="7"/>
    <n v="5541"/>
    <s v="tussock"/>
    <s v="non-canopy"/>
    <s v="NA"/>
    <n v="11"/>
    <n v="0"/>
    <s v="NA"/>
    <n v="0"/>
    <n v="0"/>
    <n v="0"/>
    <n v="0"/>
    <m/>
    <n v="11"/>
    <m/>
    <m/>
    <m/>
    <m/>
  </r>
  <r>
    <x v="10"/>
    <x v="9"/>
    <s v="GGW1.10"/>
    <x v="1"/>
    <d v="2020-11-17T00:00:00"/>
    <x v="10"/>
    <n v="2469"/>
    <s v="rhizome"/>
    <s v="non-canopy"/>
    <s v="NA"/>
    <n v="1"/>
    <n v="0"/>
    <s v="NA"/>
    <n v="1"/>
    <s v="NA"/>
    <s v="NA"/>
    <s v="NA"/>
    <m/>
    <n v="1"/>
    <m/>
    <m/>
    <m/>
    <m/>
  </r>
  <r>
    <x v="10"/>
    <x v="9"/>
    <s v="GGW1.10"/>
    <x v="1"/>
    <d v="2020-11-17T00:00:00"/>
    <x v="1"/>
    <n v="3997"/>
    <s v="lignotuber"/>
    <s v="soil-persistent"/>
    <s v="NA"/>
    <n v="39"/>
    <n v="0"/>
    <s v="NA"/>
    <n v="0"/>
    <n v="12"/>
    <n v="0"/>
    <n v="0"/>
    <m/>
    <n v="51"/>
    <m/>
    <m/>
    <m/>
    <m/>
  </r>
  <r>
    <x v="10"/>
    <x v="9"/>
    <s v="GGW1.10"/>
    <x v="1"/>
    <d v="2020-11-17T00:00:00"/>
    <x v="73"/>
    <n v="6322"/>
    <s v="tussock"/>
    <s v="non-canopy"/>
    <s v="NA"/>
    <n v="2"/>
    <n v="0"/>
    <s v="NA"/>
    <n v="0"/>
    <n v="0"/>
    <n v="0"/>
    <n v="0"/>
    <m/>
    <n v="2"/>
    <m/>
    <m/>
    <m/>
    <m/>
  </r>
  <r>
    <x v="10"/>
    <x v="10"/>
    <s v="GGW1.11"/>
    <x v="1"/>
    <d v="2020-11-17T00:00:00"/>
    <x v="10"/>
    <n v="2469"/>
    <s v="rhizome"/>
    <s v="non-canopy"/>
    <s v="NA"/>
    <n v="1"/>
    <n v="0"/>
    <s v="NA"/>
    <n v="0"/>
    <s v="NA"/>
    <s v="NA"/>
    <s v="NA"/>
    <m/>
    <n v="1"/>
    <m/>
    <m/>
    <m/>
    <m/>
  </r>
  <r>
    <x v="10"/>
    <x v="10"/>
    <s v="GGW1.11"/>
    <x v="1"/>
    <d v="2020-11-17T00:00:00"/>
    <x v="1"/>
    <n v="3997"/>
    <s v="lignotuber"/>
    <s v="soil-persistent"/>
    <s v="NA"/>
    <n v="36"/>
    <n v="0"/>
    <s v="NA"/>
    <n v="0"/>
    <n v="11"/>
    <n v="0"/>
    <n v="0"/>
    <m/>
    <n v="47"/>
    <m/>
    <m/>
    <m/>
    <m/>
  </r>
  <r>
    <x v="10"/>
    <x v="10"/>
    <s v="GGW1.11"/>
    <x v="1"/>
    <d v="2020-11-17T00:00:00"/>
    <x v="7"/>
    <n v="5541"/>
    <s v="tussock"/>
    <s v="non-canopy"/>
    <s v="NA"/>
    <n v="6"/>
    <n v="0"/>
    <s v="NA"/>
    <n v="0"/>
    <n v="0"/>
    <n v="0"/>
    <n v="0"/>
    <s v="includes tally of misID'd Tetraria capillaris"/>
    <n v="6"/>
    <m/>
    <m/>
    <m/>
    <m/>
  </r>
  <r>
    <x v="10"/>
    <x v="10"/>
    <s v="GGW1.11"/>
    <x v="1"/>
    <d v="2020-11-17T00:00:00"/>
    <x v="3"/>
    <n v="3174"/>
    <s v="rhizome"/>
    <s v="soil-persistent"/>
    <s v="NA"/>
    <n v="5"/>
    <n v="0"/>
    <s v="NA"/>
    <n v="0"/>
    <n v="0"/>
    <n v="0"/>
    <n v="0"/>
    <m/>
    <n v="5"/>
    <m/>
    <m/>
    <m/>
    <m/>
  </r>
  <r>
    <x v="10"/>
    <x v="10"/>
    <s v="GGW1.11"/>
    <x v="1"/>
    <d v="2020-11-17T00:00:00"/>
    <x v="73"/>
    <n v="6322"/>
    <s v="tussock"/>
    <s v="non-canopy"/>
    <s v="NA"/>
    <n v="1"/>
    <n v="0"/>
    <s v="NA"/>
    <n v="0"/>
    <n v="0"/>
    <n v="0"/>
    <n v="0"/>
    <m/>
    <n v="1"/>
    <m/>
    <m/>
    <m/>
    <m/>
  </r>
  <r>
    <x v="10"/>
    <x v="11"/>
    <s v="GGW1.12"/>
    <x v="1"/>
    <d v="2020-11-17T00:00:00"/>
    <x v="10"/>
    <n v="2469"/>
    <s v="rhizome"/>
    <s v="non-canopy"/>
    <s v="NA"/>
    <n v="4"/>
    <n v="0"/>
    <s v="NA"/>
    <n v="1"/>
    <s v="NA"/>
    <s v="NA"/>
    <s v="NA"/>
    <m/>
    <n v="4"/>
    <m/>
    <m/>
    <m/>
    <m/>
  </r>
  <r>
    <x v="10"/>
    <x v="11"/>
    <s v="GGW1.12"/>
    <x v="1"/>
    <d v="2020-11-17T00:00:00"/>
    <x v="1"/>
    <n v="3997"/>
    <s v="lignotuber"/>
    <s v="soil-persistent"/>
    <s v="NA"/>
    <n v="27"/>
    <n v="0"/>
    <s v="NA"/>
    <n v="4"/>
    <n v="0"/>
    <n v="0"/>
    <n v="0"/>
    <m/>
    <n v="27"/>
    <m/>
    <m/>
    <m/>
    <m/>
  </r>
  <r>
    <x v="10"/>
    <x v="11"/>
    <s v="GGW1.12"/>
    <x v="1"/>
    <d v="2020-11-17T00:00:00"/>
    <x v="0"/>
    <n v="7766"/>
    <s v="lignotuber"/>
    <s v="canopy"/>
    <s v="NA"/>
    <n v="1"/>
    <n v="0"/>
    <s v="NA"/>
    <n v="0"/>
    <n v="0"/>
    <n v="0"/>
    <n v="0"/>
    <m/>
    <n v="1"/>
    <m/>
    <m/>
    <m/>
    <m/>
  </r>
  <r>
    <x v="10"/>
    <x v="11"/>
    <s v="GGW1.12"/>
    <x v="1"/>
    <d v="2020-11-17T00:00:00"/>
    <x v="3"/>
    <n v="3174"/>
    <s v="rhizome"/>
    <s v="soil-persistent"/>
    <s v="NA"/>
    <n v="33"/>
    <n v="0"/>
    <s v="NA"/>
    <n v="9"/>
    <n v="0"/>
    <n v="0"/>
    <n v="0"/>
    <m/>
    <n v="33"/>
    <m/>
    <m/>
    <m/>
    <m/>
  </r>
  <r>
    <x v="10"/>
    <x v="12"/>
    <s v="GGW1.13"/>
    <x v="1"/>
    <d v="2020-11-17T00:00:00"/>
    <x v="76"/>
    <n v="5352"/>
    <s v="lignotuber"/>
    <s v="soil-persistent"/>
    <s v="NA"/>
    <n v="1"/>
    <n v="0"/>
    <s v="NA"/>
    <n v="1"/>
    <n v="0"/>
    <n v="0"/>
    <n v="0"/>
    <m/>
    <n v="1"/>
    <m/>
    <m/>
    <m/>
    <m/>
  </r>
  <r>
    <x v="10"/>
    <x v="12"/>
    <s v="GGW1.13"/>
    <x v="1"/>
    <d v="2020-11-17T00:00:00"/>
    <x v="10"/>
    <n v="2469"/>
    <s v="rhizome"/>
    <s v="non-canopy"/>
    <s v="NA"/>
    <n v="4"/>
    <n v="0"/>
    <s v="NA"/>
    <n v="0"/>
    <s v="NA"/>
    <s v="NA"/>
    <s v="NA"/>
    <m/>
    <n v="4"/>
    <m/>
    <m/>
    <m/>
    <m/>
  </r>
  <r>
    <x v="10"/>
    <x v="12"/>
    <s v="GGW1.13"/>
    <x v="1"/>
    <d v="2020-11-17T00:00:00"/>
    <x v="3"/>
    <n v="3174"/>
    <s v="rhizome"/>
    <s v="soil-persistent"/>
    <s v="NA"/>
    <n v="92"/>
    <n v="0"/>
    <s v="NA"/>
    <n v="3"/>
    <n v="0"/>
    <n v="0"/>
    <n v="0"/>
    <m/>
    <n v="92"/>
    <m/>
    <m/>
    <m/>
    <m/>
  </r>
  <r>
    <x v="10"/>
    <x v="12"/>
    <s v="GGW1.13"/>
    <x v="1"/>
    <d v="2020-11-17T00:00:00"/>
    <x v="1"/>
    <n v="3997"/>
    <s v="lignotuber"/>
    <s v="soil-persistent"/>
    <s v="NA"/>
    <n v="36"/>
    <n v="0"/>
    <s v="NA"/>
    <n v="0"/>
    <n v="9"/>
    <n v="0"/>
    <n v="0"/>
    <m/>
    <n v="45"/>
    <m/>
    <m/>
    <m/>
    <m/>
  </r>
  <r>
    <x v="10"/>
    <x v="13"/>
    <s v="GGW1.14"/>
    <x v="1"/>
    <d v="2020-11-17T00:00:00"/>
    <x v="0"/>
    <n v="7766"/>
    <s v="lignotuber"/>
    <s v="canopy"/>
    <s v="NA"/>
    <n v="1"/>
    <n v="0"/>
    <s v="NA"/>
    <n v="0"/>
    <n v="0"/>
    <n v="0"/>
    <n v="0"/>
    <m/>
    <n v="1"/>
    <m/>
    <m/>
    <m/>
    <m/>
  </r>
  <r>
    <x v="10"/>
    <x v="13"/>
    <s v="GGW1.14"/>
    <x v="1"/>
    <d v="2020-11-17T00:00:00"/>
    <x v="10"/>
    <n v="2469"/>
    <s v="rhizome"/>
    <s v="non-canopy"/>
    <s v="NA"/>
    <n v="5"/>
    <n v="0"/>
    <s v="NA"/>
    <n v="0"/>
    <s v="NA"/>
    <s v="NA"/>
    <s v="NA"/>
    <m/>
    <n v="5"/>
    <m/>
    <m/>
    <m/>
    <m/>
  </r>
  <r>
    <x v="10"/>
    <x v="13"/>
    <s v="GGW1.14"/>
    <x v="1"/>
    <d v="2020-11-17T00:00:00"/>
    <x v="3"/>
    <n v="3174"/>
    <s v="rhizome"/>
    <s v="soil-persistent"/>
    <s v="NA"/>
    <n v="59"/>
    <n v="0"/>
    <s v="NA"/>
    <n v="2"/>
    <n v="0"/>
    <n v="0"/>
    <n v="0"/>
    <m/>
    <n v="59"/>
    <m/>
    <m/>
    <m/>
    <m/>
  </r>
  <r>
    <x v="10"/>
    <x v="13"/>
    <s v="GGW1.14"/>
    <x v="1"/>
    <d v="2020-11-17T00:00:00"/>
    <x v="1"/>
    <n v="3997"/>
    <s v="lignotuber"/>
    <s v="soil-persistent"/>
    <s v="NA"/>
    <n v="20"/>
    <n v="0"/>
    <s v="NA"/>
    <n v="0"/>
    <n v="0"/>
    <n v="0"/>
    <n v="0"/>
    <m/>
    <n v="20"/>
    <m/>
    <m/>
    <m/>
    <m/>
  </r>
  <r>
    <x v="10"/>
    <x v="13"/>
    <s v="GGW1.14"/>
    <x v="1"/>
    <d v="2020-11-17T00:00:00"/>
    <x v="7"/>
    <n v="5541"/>
    <s v="tussock"/>
    <s v="non-canopy"/>
    <s v="NA"/>
    <n v="14"/>
    <n v="0"/>
    <s v="NA"/>
    <n v="0"/>
    <n v="0"/>
    <n v="0"/>
    <n v="0"/>
    <s v="includes tally of misID'd Tetraria capillaris"/>
    <n v="14"/>
    <m/>
    <m/>
    <m/>
    <m/>
  </r>
  <r>
    <x v="10"/>
    <x v="14"/>
    <s v="GGW1.15"/>
    <x v="1"/>
    <d v="2020-11-17T00:00:00"/>
    <x v="1"/>
    <n v="3997"/>
    <s v="lignotuber"/>
    <s v="soil-persistent"/>
    <s v="NA"/>
    <n v="37"/>
    <n v="0"/>
    <s v="NA"/>
    <n v="0"/>
    <n v="7"/>
    <n v="0"/>
    <n v="0"/>
    <m/>
    <n v="44"/>
    <m/>
    <m/>
    <m/>
    <m/>
  </r>
  <r>
    <x v="10"/>
    <x v="14"/>
    <s v="GGW1.15"/>
    <x v="1"/>
    <d v="2020-11-17T00:00:00"/>
    <x v="0"/>
    <n v="7766"/>
    <s v="lignotuber"/>
    <s v="canopy"/>
    <s v="NA"/>
    <n v="4"/>
    <n v="0"/>
    <s v="NA"/>
    <n v="0"/>
    <n v="0"/>
    <n v="0"/>
    <n v="0"/>
    <m/>
    <n v="4"/>
    <m/>
    <m/>
    <m/>
    <m/>
  </r>
  <r>
    <x v="10"/>
    <x v="14"/>
    <s v="GGW1.15"/>
    <x v="1"/>
    <d v="2020-11-17T00:00:00"/>
    <x v="10"/>
    <n v="2469"/>
    <s v="rhizome"/>
    <s v="non-canopy"/>
    <s v="NA"/>
    <n v="7"/>
    <n v="0"/>
    <s v="NA"/>
    <n v="0"/>
    <s v="NA"/>
    <s v="NA"/>
    <s v="NA"/>
    <m/>
    <n v="7"/>
    <m/>
    <m/>
    <m/>
    <m/>
  </r>
  <r>
    <x v="10"/>
    <x v="14"/>
    <s v="GGW1.15"/>
    <x v="1"/>
    <d v="2020-11-17T00:00:00"/>
    <x v="73"/>
    <n v="6322"/>
    <s v="tussock"/>
    <s v="non-canopy"/>
    <s v="NA"/>
    <n v="1"/>
    <n v="0"/>
    <s v="NA"/>
    <n v="0"/>
    <n v="0"/>
    <n v="0"/>
    <n v="0"/>
    <m/>
    <n v="1"/>
    <m/>
    <m/>
    <m/>
    <m/>
  </r>
  <r>
    <x v="10"/>
    <x v="14"/>
    <s v="GGW1.15"/>
    <x v="1"/>
    <d v="2020-11-17T00:00:00"/>
    <x v="7"/>
    <n v="5541"/>
    <s v="tussock"/>
    <s v="non-canopy"/>
    <s v="NA"/>
    <n v="13"/>
    <n v="0"/>
    <s v="NA"/>
    <n v="0"/>
    <n v="0"/>
    <n v="0"/>
    <n v="0"/>
    <s v="includes tally of misID'd Tetraria capillaris"/>
    <n v="13"/>
    <m/>
    <m/>
    <m/>
    <m/>
  </r>
  <r>
    <x v="10"/>
    <x v="15"/>
    <s v="GGW1.16"/>
    <x v="1"/>
    <d v="2020-11-17T00:00:00"/>
    <x v="1"/>
    <n v="3997"/>
    <s v="lignotuber"/>
    <s v="soil-persistent"/>
    <s v="NA"/>
    <n v="36"/>
    <n v="0"/>
    <s v="NA"/>
    <n v="0"/>
    <n v="0"/>
    <n v="0"/>
    <n v="0"/>
    <m/>
    <n v="36"/>
    <m/>
    <m/>
    <m/>
    <m/>
  </r>
  <r>
    <x v="10"/>
    <x v="15"/>
    <s v="GGW1.16"/>
    <x v="1"/>
    <d v="2020-11-17T00:00:00"/>
    <x v="7"/>
    <n v="5541"/>
    <s v="tussock"/>
    <s v="non-canopy"/>
    <s v="NA"/>
    <n v="10"/>
    <n v="0"/>
    <s v="NA"/>
    <n v="0"/>
    <n v="0"/>
    <n v="0"/>
    <n v="0"/>
    <m/>
    <n v="10"/>
    <m/>
    <m/>
    <m/>
    <m/>
  </r>
  <r>
    <x v="10"/>
    <x v="15"/>
    <s v="GGW1.16"/>
    <x v="1"/>
    <d v="2020-11-17T00:00:00"/>
    <x v="10"/>
    <n v="2469"/>
    <s v="rhizome"/>
    <s v="non-canopy"/>
    <s v="NA"/>
    <n v="8"/>
    <n v="0"/>
    <s v="NA"/>
    <n v="0"/>
    <s v="NA"/>
    <s v="NA"/>
    <s v="NA"/>
    <m/>
    <n v="8"/>
    <m/>
    <m/>
    <m/>
    <m/>
  </r>
  <r>
    <x v="10"/>
    <x v="15"/>
    <s v="GGW1.16"/>
    <x v="1"/>
    <d v="2020-11-17T00:00:00"/>
    <x v="73"/>
    <n v="6322"/>
    <s v="tussock"/>
    <s v="non-canopy"/>
    <s v="NA"/>
    <n v="2"/>
    <n v="0"/>
    <s v="NA"/>
    <n v="0"/>
    <n v="0"/>
    <n v="0"/>
    <n v="0"/>
    <m/>
    <n v="2"/>
    <m/>
    <m/>
    <m/>
    <m/>
  </r>
  <r>
    <x v="10"/>
    <x v="15"/>
    <s v="GGW1.16"/>
    <x v="1"/>
    <d v="2020-11-17T00:00:00"/>
    <x v="19"/>
    <n v="6325"/>
    <s v="tussock"/>
    <s v="non-canopy"/>
    <s v="NA"/>
    <n v="1"/>
    <n v="0"/>
    <s v="NA"/>
    <n v="0"/>
    <s v="NA"/>
    <s v="NA"/>
    <s v="NA"/>
    <s v="ID corrected on basis of Nov2020 &amp; Apr2021 observations"/>
    <n v="1"/>
    <m/>
    <m/>
    <m/>
    <m/>
  </r>
  <r>
    <x v="10"/>
    <x v="15"/>
    <s v="GGW1.16"/>
    <x v="1"/>
    <d v="2020-11-17T00:00:00"/>
    <x v="3"/>
    <n v="3174"/>
    <s v="rhizome"/>
    <s v="soil-persistent"/>
    <s v="NA"/>
    <n v="59"/>
    <n v="0"/>
    <s v="NA"/>
    <n v="1"/>
    <n v="0"/>
    <n v="0"/>
    <n v="0"/>
    <m/>
    <n v="59"/>
    <m/>
    <m/>
    <m/>
    <m/>
  </r>
  <r>
    <x v="10"/>
    <x v="16"/>
    <s v="GGW1.17"/>
    <x v="1"/>
    <d v="2020-11-17T00:00:00"/>
    <x v="69"/>
    <n v="7970"/>
    <s v="lignotuber"/>
    <s v="canopy"/>
    <s v="NA"/>
    <m/>
    <n v="1"/>
    <s v="NA"/>
    <n v="0"/>
    <n v="1"/>
    <n v="0"/>
    <n v="0"/>
    <m/>
    <n v="1"/>
    <m/>
    <m/>
    <m/>
    <m/>
  </r>
  <r>
    <x v="10"/>
    <x v="16"/>
    <s v="GGW1.17"/>
    <x v="1"/>
    <d v="2020-11-17T00:00:00"/>
    <x v="10"/>
    <n v="2469"/>
    <s v="rhizome"/>
    <s v="non-canopy"/>
    <s v="NA"/>
    <n v="12"/>
    <n v="0"/>
    <s v="NA"/>
    <n v="1"/>
    <s v="NA"/>
    <s v="NA"/>
    <s v="NA"/>
    <m/>
    <n v="12"/>
    <m/>
    <m/>
    <m/>
    <m/>
  </r>
  <r>
    <x v="10"/>
    <x v="16"/>
    <s v="GGW1.17"/>
    <x v="1"/>
    <d v="2020-11-17T00:00:00"/>
    <x v="1"/>
    <n v="3997"/>
    <s v="lignotuber"/>
    <s v="soil-persistent"/>
    <s v="NA"/>
    <n v="30"/>
    <n v="0"/>
    <s v="NA"/>
    <n v="0"/>
    <n v="3"/>
    <n v="0"/>
    <n v="0"/>
    <m/>
    <n v="33"/>
    <m/>
    <m/>
    <m/>
    <m/>
  </r>
  <r>
    <x v="10"/>
    <x v="16"/>
    <s v="GGW1.17"/>
    <x v="1"/>
    <d v="2020-11-17T00:00:00"/>
    <x v="7"/>
    <n v="5541"/>
    <s v="tussock"/>
    <s v="non-canopy"/>
    <s v="NA"/>
    <n v="22"/>
    <n v="0"/>
    <s v="NA"/>
    <n v="0"/>
    <n v="0"/>
    <n v="0"/>
    <n v="0"/>
    <m/>
    <n v="22"/>
    <m/>
    <m/>
    <m/>
    <m/>
  </r>
  <r>
    <x v="10"/>
    <x v="16"/>
    <s v="GGW1.17"/>
    <x v="1"/>
    <d v="2020-11-17T00:00:00"/>
    <x v="3"/>
    <n v="3174"/>
    <s v="rhizome"/>
    <s v="soil-persistent"/>
    <s v="NA"/>
    <n v="15"/>
    <n v="0"/>
    <s v="NA"/>
    <n v="0"/>
    <n v="0"/>
    <n v="0"/>
    <n v="0"/>
    <m/>
    <n v="15"/>
    <m/>
    <m/>
    <m/>
    <m/>
  </r>
  <r>
    <x v="10"/>
    <x v="17"/>
    <s v="GGW1.18"/>
    <x v="1"/>
    <d v="2020-11-17T00:00:00"/>
    <x v="10"/>
    <n v="2469"/>
    <s v="rhizome"/>
    <s v="non-canopy"/>
    <s v="NA"/>
    <n v="13"/>
    <n v="0"/>
    <s v="NA"/>
    <n v="0"/>
    <s v="NA"/>
    <s v="NA"/>
    <s v="NA"/>
    <m/>
    <n v="13"/>
    <m/>
    <m/>
    <m/>
    <m/>
  </r>
  <r>
    <x v="10"/>
    <x v="17"/>
    <s v="GGW1.18"/>
    <x v="1"/>
    <d v="2020-11-17T00:00:00"/>
    <x v="1"/>
    <n v="3997"/>
    <s v="lignotuber"/>
    <s v="soil-persistent"/>
    <s v="NA"/>
    <n v="30"/>
    <n v="0"/>
    <s v="NA"/>
    <n v="0"/>
    <n v="0"/>
    <n v="0"/>
    <n v="0"/>
    <m/>
    <n v="30"/>
    <m/>
    <m/>
    <m/>
    <m/>
  </r>
  <r>
    <x v="10"/>
    <x v="17"/>
    <s v="GGW1.18"/>
    <x v="1"/>
    <d v="2020-11-17T00:00:00"/>
    <x v="3"/>
    <n v="3174"/>
    <s v="rhizome"/>
    <s v="soil-persistent"/>
    <s v="NA"/>
    <n v="11"/>
    <n v="0"/>
    <s v="NA"/>
    <n v="0"/>
    <n v="0"/>
    <n v="0"/>
    <n v="0"/>
    <m/>
    <n v="11"/>
    <m/>
    <m/>
    <m/>
    <m/>
  </r>
  <r>
    <x v="10"/>
    <x v="17"/>
    <s v="GGW1.18"/>
    <x v="1"/>
    <d v="2020-11-17T00:00:00"/>
    <x v="7"/>
    <n v="5541"/>
    <s v="tussock"/>
    <s v="non-canopy"/>
    <s v="NA"/>
    <n v="18"/>
    <n v="0"/>
    <s v="NA"/>
    <n v="0"/>
    <n v="0"/>
    <n v="0"/>
    <n v="0"/>
    <m/>
    <n v="18"/>
    <m/>
    <m/>
    <m/>
    <m/>
  </r>
  <r>
    <x v="10"/>
    <x v="18"/>
    <s v="GGW1.19"/>
    <x v="1"/>
    <d v="2020-11-17T00:00:00"/>
    <x v="10"/>
    <n v="2469"/>
    <s v="rhizome"/>
    <s v="non-canopy"/>
    <s v="NA"/>
    <n v="20"/>
    <n v="0"/>
    <s v="NA"/>
    <n v="6"/>
    <s v="NA"/>
    <s v="NA"/>
    <s v="NA"/>
    <m/>
    <n v="20"/>
    <m/>
    <m/>
    <m/>
    <m/>
  </r>
  <r>
    <x v="10"/>
    <x v="18"/>
    <s v="GGW1.19"/>
    <x v="1"/>
    <d v="2020-11-17T00:00:00"/>
    <x v="0"/>
    <n v="7766"/>
    <s v="lignotuber"/>
    <s v="canopy"/>
    <s v="NA"/>
    <n v="2"/>
    <n v="0"/>
    <s v="NA"/>
    <n v="0"/>
    <n v="0"/>
    <n v="0"/>
    <n v="0"/>
    <m/>
    <n v="2"/>
    <m/>
    <m/>
    <m/>
    <m/>
  </r>
  <r>
    <x v="10"/>
    <x v="18"/>
    <s v="GGW1.19"/>
    <x v="1"/>
    <d v="2020-11-17T00:00:00"/>
    <x v="1"/>
    <n v="3997"/>
    <s v="lignotuber"/>
    <s v="soil-persistent"/>
    <s v="NA"/>
    <n v="12"/>
    <n v="0"/>
    <s v="NA"/>
    <n v="0"/>
    <n v="3"/>
    <n v="0"/>
    <n v="0"/>
    <m/>
    <n v="15"/>
    <m/>
    <m/>
    <m/>
    <m/>
  </r>
  <r>
    <x v="10"/>
    <x v="18"/>
    <s v="GGW1.19"/>
    <x v="1"/>
    <d v="2020-11-17T00:00:00"/>
    <x v="3"/>
    <n v="3174"/>
    <s v="rhizome"/>
    <s v="soil-persistent"/>
    <s v="NA"/>
    <n v="10"/>
    <n v="0"/>
    <s v="NA"/>
    <n v="1"/>
    <n v="0"/>
    <n v="0"/>
    <n v="0"/>
    <m/>
    <n v="10"/>
    <m/>
    <m/>
    <m/>
    <m/>
  </r>
  <r>
    <x v="10"/>
    <x v="18"/>
    <s v="GGW1.19"/>
    <x v="1"/>
    <d v="2020-11-17T00:00:00"/>
    <x v="7"/>
    <n v="5541"/>
    <s v="tussock"/>
    <s v="non-canopy"/>
    <s v="NA"/>
    <n v="8"/>
    <n v="1"/>
    <s v="NA"/>
    <n v="0"/>
    <n v="0"/>
    <n v="0"/>
    <n v="0"/>
    <s v="includes tally of misID'd Tetraria capillaris"/>
    <n v="8"/>
    <m/>
    <m/>
    <m/>
    <m/>
  </r>
  <r>
    <x v="10"/>
    <x v="19"/>
    <s v="GGW1.20"/>
    <x v="1"/>
    <d v="2020-11-17T00:00:00"/>
    <x v="10"/>
    <n v="2469"/>
    <s v="rhizome"/>
    <s v="non-canopy"/>
    <s v="NA"/>
    <n v="18"/>
    <n v="0"/>
    <s v="NA"/>
    <n v="0"/>
    <s v="NA"/>
    <s v="NA"/>
    <s v="NA"/>
    <m/>
    <n v="18"/>
    <m/>
    <m/>
    <m/>
    <m/>
  </r>
  <r>
    <x v="10"/>
    <x v="19"/>
    <s v="GGW1.20"/>
    <x v="1"/>
    <d v="2020-11-17T00:00:00"/>
    <x v="1"/>
    <n v="3997"/>
    <s v="lignotuber"/>
    <s v="soil-persistent"/>
    <s v="NA"/>
    <n v="10"/>
    <n v="0"/>
    <s v="NA"/>
    <n v="0"/>
    <n v="5"/>
    <n v="0"/>
    <n v="0"/>
    <m/>
    <n v="15"/>
    <m/>
    <m/>
    <m/>
    <m/>
  </r>
  <r>
    <x v="10"/>
    <x v="19"/>
    <s v="GGW1.20"/>
    <x v="1"/>
    <d v="2020-11-17T00:00:00"/>
    <x v="7"/>
    <n v="5541"/>
    <s v="tussock"/>
    <s v="non-canopy"/>
    <s v="NA"/>
    <n v="3"/>
    <n v="0"/>
    <s v="NA"/>
    <n v="0"/>
    <n v="0"/>
    <n v="0"/>
    <n v="0"/>
    <m/>
    <n v="3"/>
    <m/>
    <m/>
    <m/>
    <m/>
  </r>
  <r>
    <x v="10"/>
    <x v="19"/>
    <s v="GGW1.20"/>
    <x v="1"/>
    <d v="2020-11-17T00:00:00"/>
    <x v="3"/>
    <n v="3174"/>
    <s v="rhizome"/>
    <s v="soil-persistent"/>
    <s v="NA"/>
    <n v="15"/>
    <n v="0"/>
    <s v="NA"/>
    <n v="0"/>
    <n v="0"/>
    <n v="0"/>
    <n v="0"/>
    <m/>
    <n v="15"/>
    <m/>
    <m/>
    <m/>
    <m/>
  </r>
  <r>
    <x v="10"/>
    <x v="19"/>
    <s v="GGW1.20"/>
    <x v="1"/>
    <d v="2020-11-17T00:00:00"/>
    <x v="0"/>
    <n v="7766"/>
    <s v="lignotuber"/>
    <s v="canopy"/>
    <s v="NA"/>
    <n v="1"/>
    <n v="0"/>
    <s v="NA"/>
    <n v="0"/>
    <n v="0"/>
    <n v="0"/>
    <n v="0"/>
    <m/>
    <n v="1"/>
    <m/>
    <m/>
    <m/>
    <m/>
  </r>
  <r>
    <x v="10"/>
    <x v="19"/>
    <s v="GGW1.20"/>
    <x v="1"/>
    <d v="2020-11-17T00:00:00"/>
    <x v="29"/>
    <n v="10605"/>
    <s v="rhizome"/>
    <s v="non-canopy"/>
    <s v="NA"/>
    <n v="1"/>
    <n v="0"/>
    <s v="NA"/>
    <n v="0"/>
    <s v="NA"/>
    <s v="NA"/>
    <s v="NA"/>
    <m/>
    <n v="1"/>
    <m/>
    <m/>
    <m/>
    <m/>
  </r>
  <r>
    <x v="10"/>
    <x v="0"/>
    <s v="GGW1.1"/>
    <x v="1"/>
    <d v="2020-11-17T00:00:00"/>
    <x v="1"/>
    <n v="3997"/>
    <m/>
    <m/>
    <s v="NA"/>
    <n v="1"/>
    <n v="0"/>
    <s v="NA"/>
    <n v="0"/>
    <n v="0"/>
    <n v="0"/>
    <n v="0"/>
    <m/>
    <n v="1"/>
    <m/>
    <m/>
    <m/>
    <m/>
  </r>
  <r>
    <x v="10"/>
    <x v="1"/>
    <s v="GGW1.2"/>
    <x v="1"/>
    <d v="2020-11-17T00:00:00"/>
    <x v="3"/>
    <n v="3174"/>
    <m/>
    <m/>
    <s v="NA"/>
    <n v="1"/>
    <n v="0"/>
    <s v="NA"/>
    <n v="0"/>
    <n v="0"/>
    <n v="0"/>
    <n v="0"/>
    <s v="No data?"/>
    <n v="1"/>
    <m/>
    <m/>
    <m/>
    <m/>
  </r>
  <r>
    <x v="10"/>
    <x v="3"/>
    <s v="GGW1.4"/>
    <x v="1"/>
    <d v="2020-11-17T00:00:00"/>
    <x v="7"/>
    <n v="5541"/>
    <m/>
    <m/>
    <s v="NA"/>
    <n v="7"/>
    <n v="0"/>
    <s v="NA"/>
    <n v="0"/>
    <s v="NA"/>
    <s v="NA"/>
    <s v="NA"/>
    <s v="ID corrected from Tetraria capillaris to Lepyrodia scariosa based on Apr2021 observations"/>
    <n v="7"/>
    <m/>
    <m/>
    <m/>
    <m/>
  </r>
  <r>
    <x v="10"/>
    <x v="3"/>
    <s v="GGW1.4"/>
    <x v="1"/>
    <d v="2020-11-17T00:00:00"/>
    <x v="3"/>
    <n v="3174"/>
    <m/>
    <m/>
    <s v="NA"/>
    <n v="3"/>
    <n v="0"/>
    <s v="NA"/>
    <n v="0"/>
    <n v="0"/>
    <n v="0"/>
    <n v="0"/>
    <m/>
    <n v="3"/>
    <m/>
    <m/>
    <m/>
    <m/>
  </r>
  <r>
    <x v="10"/>
    <x v="3"/>
    <s v="GGW1.4"/>
    <x v="1"/>
    <d v="2020-11-17T00:00:00"/>
    <x v="9"/>
    <n v="8875"/>
    <m/>
    <m/>
    <s v="NA"/>
    <n v="0"/>
    <n v="0"/>
    <s v="NA"/>
    <n v="0"/>
    <n v="1"/>
    <n v="0"/>
    <n v="0"/>
    <m/>
    <n v="1"/>
    <m/>
    <m/>
    <m/>
    <m/>
  </r>
  <r>
    <x v="10"/>
    <x v="4"/>
    <s v="GGW1.5"/>
    <x v="1"/>
    <d v="2020-11-17T00:00:00"/>
    <x v="10"/>
    <n v="2469"/>
    <m/>
    <m/>
    <s v="NA"/>
    <n v="1"/>
    <n v="0"/>
    <s v="NA"/>
    <n v="0"/>
    <s v="NA"/>
    <s v="NA"/>
    <s v="NA"/>
    <m/>
    <n v="1"/>
    <m/>
    <m/>
    <m/>
    <m/>
  </r>
  <r>
    <x v="10"/>
    <x v="4"/>
    <s v="GGW1.5"/>
    <x v="1"/>
    <d v="2020-11-17T00:00:00"/>
    <x v="33"/>
    <n v="4604"/>
    <m/>
    <m/>
    <s v="NA"/>
    <n v="1"/>
    <n v="0"/>
    <s v="NA"/>
    <n v="0"/>
    <n v="0"/>
    <n v="0"/>
    <n v="0"/>
    <m/>
    <n v="1"/>
    <m/>
    <m/>
    <m/>
    <m/>
  </r>
  <r>
    <x v="10"/>
    <x v="4"/>
    <s v="GGW1.5"/>
    <x v="1"/>
    <d v="2020-11-17T00:00:00"/>
    <x v="89"/>
    <n v="1161"/>
    <m/>
    <m/>
    <s v="NA"/>
    <n v="0"/>
    <n v="0"/>
    <s v="NA"/>
    <n v="0"/>
    <n v="3"/>
    <n v="0"/>
    <n v="0"/>
    <m/>
    <n v="3"/>
    <m/>
    <m/>
    <m/>
    <m/>
  </r>
  <r>
    <x v="10"/>
    <x v="4"/>
    <s v="GGW1.5"/>
    <x v="1"/>
    <d v="2020-11-17T00:00:00"/>
    <x v="36"/>
    <n v="6182"/>
    <m/>
    <m/>
    <s v="NA"/>
    <n v="0"/>
    <n v="0"/>
    <s v="NA"/>
    <n v="0"/>
    <n v="1"/>
    <n v="0"/>
    <n v="0"/>
    <m/>
    <n v="1"/>
    <m/>
    <m/>
    <m/>
    <m/>
  </r>
  <r>
    <x v="10"/>
    <x v="4"/>
    <s v="GGW1.5"/>
    <x v="1"/>
    <d v="2020-11-17T00:00:00"/>
    <x v="9"/>
    <n v="8875"/>
    <m/>
    <m/>
    <s v="NA"/>
    <n v="0"/>
    <n v="0"/>
    <s v="NA"/>
    <n v="0"/>
    <n v="1"/>
    <n v="0"/>
    <n v="0"/>
    <s v="No data"/>
    <n v="1"/>
    <m/>
    <m/>
    <m/>
    <m/>
  </r>
  <r>
    <x v="10"/>
    <x v="5"/>
    <s v="GGW1.6"/>
    <x v="1"/>
    <d v="2020-11-17T00:00:00"/>
    <x v="7"/>
    <n v="5541"/>
    <m/>
    <m/>
    <s v="NA"/>
    <n v="11"/>
    <n v="0"/>
    <s v="NA"/>
    <n v="0"/>
    <s v="NA"/>
    <s v="NA"/>
    <s v="NA"/>
    <s v="ID corrected from Tetraria capillaris to Lepyrodia scariosa based on Apr2021 observations"/>
    <n v="11"/>
    <m/>
    <m/>
    <m/>
    <m/>
  </r>
  <r>
    <x v="10"/>
    <x v="5"/>
    <s v="GGW1.6"/>
    <x v="1"/>
    <d v="2020-11-17T00:00:00"/>
    <x v="9"/>
    <n v="8875"/>
    <m/>
    <m/>
    <s v="NA"/>
    <n v="0"/>
    <n v="0"/>
    <s v="NA"/>
    <n v="0"/>
    <n v="2"/>
    <n v="0"/>
    <n v="0"/>
    <m/>
    <n v="2"/>
    <m/>
    <m/>
    <m/>
    <m/>
  </r>
  <r>
    <x v="10"/>
    <x v="5"/>
    <s v="GGW1.6"/>
    <x v="1"/>
    <d v="2020-11-17T00:00:00"/>
    <x v="89"/>
    <n v="1161"/>
    <m/>
    <m/>
    <s v="NA"/>
    <n v="0"/>
    <n v="0"/>
    <s v="NA"/>
    <n v="0"/>
    <n v="2"/>
    <n v="0"/>
    <n v="0"/>
    <m/>
    <n v="2"/>
    <m/>
    <m/>
    <m/>
    <m/>
  </r>
  <r>
    <x v="10"/>
    <x v="5"/>
    <s v="GGW1.6"/>
    <x v="1"/>
    <d v="2020-11-17T00:00:00"/>
    <x v="110"/>
    <n v="3175"/>
    <m/>
    <m/>
    <s v="NA"/>
    <n v="1"/>
    <n v="0"/>
    <s v="NA"/>
    <n v="1"/>
    <n v="0"/>
    <n v="0"/>
    <n v="0"/>
    <m/>
    <n v="1"/>
    <m/>
    <m/>
    <m/>
    <m/>
  </r>
  <r>
    <x v="10"/>
    <x v="6"/>
    <s v="GGW1.7"/>
    <x v="1"/>
    <d v="2020-11-17T00:00:00"/>
    <x v="75"/>
    <n v="7501"/>
    <m/>
    <m/>
    <s v="NA"/>
    <n v="0"/>
    <n v="0"/>
    <s v="NA"/>
    <n v="1"/>
    <n v="3"/>
    <n v="0"/>
    <n v="0"/>
    <m/>
    <n v="3"/>
    <m/>
    <m/>
    <m/>
    <m/>
  </r>
  <r>
    <x v="10"/>
    <x v="6"/>
    <s v="GGW1.7"/>
    <x v="1"/>
    <d v="2020-11-17T00:00:00"/>
    <x v="43"/>
    <n v="2302"/>
    <m/>
    <m/>
    <s v="NA"/>
    <n v="1"/>
    <n v="0"/>
    <s v="NA"/>
    <n v="0"/>
    <m/>
    <n v="0"/>
    <n v="0"/>
    <m/>
    <n v="1"/>
    <m/>
    <m/>
    <m/>
    <m/>
  </r>
  <r>
    <x v="10"/>
    <x v="6"/>
    <s v="GGW1.7"/>
    <x v="1"/>
    <d v="2020-11-17T00:00:00"/>
    <x v="89"/>
    <n v="1161"/>
    <m/>
    <m/>
    <s v="NA"/>
    <n v="0"/>
    <n v="0"/>
    <s v="NA"/>
    <n v="0"/>
    <n v="3"/>
    <n v="0"/>
    <n v="0"/>
    <m/>
    <n v="3"/>
    <m/>
    <m/>
    <m/>
    <m/>
  </r>
  <r>
    <x v="10"/>
    <x v="6"/>
    <s v="GGW1.7"/>
    <x v="1"/>
    <d v="2020-11-17T00:00:00"/>
    <x v="9"/>
    <n v="8875"/>
    <m/>
    <m/>
    <s v="NA"/>
    <n v="0"/>
    <n v="0"/>
    <s v="NA"/>
    <n v="0"/>
    <n v="2"/>
    <n v="0"/>
    <n v="0"/>
    <m/>
    <n v="2"/>
    <m/>
    <m/>
    <m/>
    <m/>
  </r>
  <r>
    <x v="10"/>
    <x v="6"/>
    <s v="GGW1.7"/>
    <x v="1"/>
    <d v="2020-11-17T00:00:00"/>
    <x v="11"/>
    <n v="2852"/>
    <m/>
    <m/>
    <s v="NA"/>
    <n v="0"/>
    <n v="0"/>
    <s v="NA"/>
    <n v="0"/>
    <n v="5"/>
    <n v="0"/>
    <n v="0"/>
    <m/>
    <n v="5"/>
    <m/>
    <m/>
    <m/>
    <m/>
  </r>
  <r>
    <x v="10"/>
    <x v="6"/>
    <s v="GGW1.7"/>
    <x v="1"/>
    <d v="2020-11-17T00:00:00"/>
    <x v="19"/>
    <n v="6325"/>
    <m/>
    <m/>
    <s v="NA"/>
    <n v="1"/>
    <n v="0"/>
    <s v="NA"/>
    <n v="0"/>
    <s v="NA"/>
    <s v="NA"/>
    <s v="NA"/>
    <s v="sick"/>
    <n v="1"/>
    <m/>
    <m/>
    <m/>
    <m/>
  </r>
  <r>
    <x v="10"/>
    <x v="6"/>
    <s v="GGW1.7"/>
    <x v="1"/>
    <d v="2020-11-17T00:00:00"/>
    <x v="33"/>
    <n v="4604"/>
    <m/>
    <m/>
    <s v="NA"/>
    <n v="0"/>
    <n v="0"/>
    <s v="NA"/>
    <n v="0"/>
    <n v="1"/>
    <n v="0"/>
    <n v="0"/>
    <m/>
    <n v="1"/>
    <m/>
    <m/>
    <m/>
    <m/>
  </r>
  <r>
    <x v="10"/>
    <x v="7"/>
    <s v="GGW1.8"/>
    <x v="1"/>
    <d v="2020-11-17T00:00:00"/>
    <x v="3"/>
    <n v="3174"/>
    <m/>
    <m/>
    <s v="NA"/>
    <n v="0"/>
    <n v="0"/>
    <s v="NA"/>
    <n v="0"/>
    <n v="113"/>
    <n v="0"/>
    <n v="0"/>
    <m/>
    <n v="113"/>
    <m/>
    <m/>
    <m/>
    <m/>
  </r>
  <r>
    <x v="10"/>
    <x v="7"/>
    <s v="GGW1.8"/>
    <x v="1"/>
    <d v="2020-11-17T00:00:00"/>
    <x v="33"/>
    <n v="4604"/>
    <m/>
    <m/>
    <s v="NA"/>
    <n v="0"/>
    <n v="0"/>
    <s v="NA"/>
    <n v="0"/>
    <n v="1"/>
    <n v="0"/>
    <n v="0"/>
    <m/>
    <n v="1"/>
    <m/>
    <m/>
    <m/>
    <m/>
  </r>
  <r>
    <x v="10"/>
    <x v="7"/>
    <s v="GGW1.8"/>
    <x v="1"/>
    <d v="2020-11-17T00:00:00"/>
    <x v="8"/>
    <n v="7993"/>
    <m/>
    <m/>
    <s v="NA"/>
    <n v="5"/>
    <n v="0"/>
    <s v="NA"/>
    <n v="0"/>
    <s v="NA"/>
    <s v="NA"/>
    <s v="NA"/>
    <s v="2 entries on datasheet combined"/>
    <n v="5"/>
    <m/>
    <m/>
    <m/>
    <m/>
  </r>
  <r>
    <x v="10"/>
    <x v="7"/>
    <s v="GGW1.8"/>
    <x v="1"/>
    <d v="2020-11-17T00:00:00"/>
    <x v="9"/>
    <n v="8875"/>
    <m/>
    <m/>
    <s v="NA"/>
    <n v="0"/>
    <n v="0"/>
    <s v="NA"/>
    <n v="0"/>
    <n v="2"/>
    <n v="0"/>
    <n v="0"/>
    <m/>
    <n v="2"/>
    <m/>
    <m/>
    <m/>
    <m/>
  </r>
  <r>
    <x v="10"/>
    <x v="7"/>
    <s v="GGW1.8"/>
    <x v="1"/>
    <d v="2020-11-17T00:00:00"/>
    <x v="44"/>
    <n v="5255"/>
    <m/>
    <m/>
    <s v="NA"/>
    <n v="0"/>
    <n v="0"/>
    <s v="NA"/>
    <n v="0"/>
    <n v="2"/>
    <n v="0"/>
    <n v="0"/>
    <m/>
    <n v="2"/>
    <m/>
    <m/>
    <m/>
    <m/>
  </r>
  <r>
    <x v="10"/>
    <x v="7"/>
    <s v="GGW1.8"/>
    <x v="1"/>
    <d v="2020-11-17T00:00:00"/>
    <x v="11"/>
    <n v="2852"/>
    <m/>
    <m/>
    <s v="NA"/>
    <n v="0"/>
    <n v="0"/>
    <s v="NA"/>
    <n v="0"/>
    <n v="5"/>
    <n v="0"/>
    <n v="0"/>
    <m/>
    <n v="5"/>
    <m/>
    <m/>
    <m/>
    <m/>
  </r>
  <r>
    <x v="10"/>
    <x v="7"/>
    <s v="GGW1.8"/>
    <x v="1"/>
    <d v="2020-11-17T00:00:00"/>
    <x v="75"/>
    <n v="7501"/>
    <m/>
    <m/>
    <s v="NA"/>
    <n v="0"/>
    <n v="0"/>
    <s v="NA"/>
    <n v="0"/>
    <n v="2"/>
    <n v="0"/>
    <n v="0"/>
    <m/>
    <n v="2"/>
    <m/>
    <m/>
    <m/>
    <m/>
  </r>
  <r>
    <x v="10"/>
    <x v="7"/>
    <s v="GGW1.8"/>
    <x v="1"/>
    <d v="2020-11-17T00:00:00"/>
    <x v="8"/>
    <n v="7993"/>
    <m/>
    <m/>
    <s v="NA"/>
    <n v="4"/>
    <n v="0"/>
    <s v="NA"/>
    <n v="0"/>
    <s v="NA"/>
    <s v="NA"/>
    <s v="NA"/>
    <m/>
    <n v="4"/>
    <m/>
    <m/>
    <m/>
    <m/>
  </r>
  <r>
    <x v="10"/>
    <x v="7"/>
    <s v="GGW1.8"/>
    <x v="1"/>
    <d v="2020-11-17T00:00:00"/>
    <x v="5"/>
    <n v="6406"/>
    <m/>
    <m/>
    <s v="NA"/>
    <n v="4"/>
    <n v="0"/>
    <s v="NA"/>
    <n v="0"/>
    <s v="NA"/>
    <s v="NA"/>
    <s v="NA"/>
    <m/>
    <n v="4"/>
    <m/>
    <m/>
    <m/>
    <m/>
  </r>
  <r>
    <x v="10"/>
    <x v="7"/>
    <s v="GGW1.8"/>
    <x v="1"/>
    <d v="2020-11-17T00:00:00"/>
    <x v="89"/>
    <n v="1161"/>
    <m/>
    <m/>
    <s v="NA"/>
    <n v="0"/>
    <n v="0"/>
    <s v="NA"/>
    <n v="0"/>
    <n v="6"/>
    <n v="0"/>
    <n v="0"/>
    <m/>
    <n v="6"/>
    <m/>
    <m/>
    <m/>
    <m/>
  </r>
  <r>
    <x v="10"/>
    <x v="8"/>
    <s v="GGW1.9"/>
    <x v="1"/>
    <d v="2020-11-17T00:00:00"/>
    <x v="26"/>
    <n v="3243"/>
    <m/>
    <m/>
    <s v="NA"/>
    <n v="0"/>
    <n v="0"/>
    <s v="NA"/>
    <n v="0"/>
    <n v="1"/>
    <n v="0"/>
    <n v="0"/>
    <m/>
    <n v="1"/>
    <m/>
    <m/>
    <m/>
    <m/>
  </r>
  <r>
    <x v="10"/>
    <x v="8"/>
    <s v="GGW1.9"/>
    <x v="1"/>
    <d v="2020-11-17T00:00:00"/>
    <x v="36"/>
    <n v="6182"/>
    <m/>
    <m/>
    <s v="NA"/>
    <n v="0"/>
    <n v="0"/>
    <s v="NA"/>
    <n v="0"/>
    <n v="1"/>
    <n v="0"/>
    <n v="0"/>
    <m/>
    <n v="1"/>
    <m/>
    <m/>
    <m/>
    <m/>
  </r>
  <r>
    <x v="10"/>
    <x v="8"/>
    <s v="GGW1.9"/>
    <x v="1"/>
    <d v="2020-11-17T00:00:00"/>
    <x v="11"/>
    <n v="2852"/>
    <m/>
    <m/>
    <s v="NA"/>
    <n v="0"/>
    <n v="0"/>
    <s v="NA"/>
    <n v="0"/>
    <n v="1"/>
    <n v="0"/>
    <n v="0"/>
    <m/>
    <n v="1"/>
    <m/>
    <m/>
    <m/>
    <m/>
  </r>
  <r>
    <x v="10"/>
    <x v="8"/>
    <s v="GGW1.9"/>
    <x v="1"/>
    <d v="2020-11-17T00:00:00"/>
    <x v="89"/>
    <n v="1161"/>
    <m/>
    <m/>
    <s v="NA"/>
    <n v="0"/>
    <n v="0"/>
    <s v="NA"/>
    <n v="0"/>
    <n v="1"/>
    <n v="0"/>
    <n v="0"/>
    <m/>
    <n v="1"/>
    <m/>
    <m/>
    <m/>
    <m/>
  </r>
  <r>
    <x v="10"/>
    <x v="8"/>
    <s v="GGW1.9"/>
    <x v="1"/>
    <d v="2020-11-17T00:00:00"/>
    <x v="5"/>
    <n v="6406"/>
    <m/>
    <m/>
    <s v="NA"/>
    <n v="2"/>
    <n v="0"/>
    <s v="NA"/>
    <n v="0"/>
    <s v="NA"/>
    <s v="NA"/>
    <s v="NA"/>
    <m/>
    <n v="2"/>
    <m/>
    <m/>
    <m/>
    <m/>
  </r>
  <r>
    <x v="10"/>
    <x v="9"/>
    <s v="GGW1.10"/>
    <x v="1"/>
    <d v="2020-11-17T00:00:00"/>
    <x v="19"/>
    <n v="6325"/>
    <m/>
    <m/>
    <s v="NA"/>
    <n v="1"/>
    <n v="0"/>
    <s v="NA"/>
    <n v="0"/>
    <s v="NA"/>
    <s v="NA"/>
    <s v="NA"/>
    <m/>
    <n v="1"/>
    <m/>
    <m/>
    <m/>
    <m/>
  </r>
  <r>
    <x v="10"/>
    <x v="9"/>
    <s v="GGW1.10"/>
    <x v="1"/>
    <d v="2020-11-17T00:00:00"/>
    <x v="33"/>
    <n v="4604"/>
    <m/>
    <m/>
    <s v="NA"/>
    <n v="0"/>
    <n v="0"/>
    <s v="NA"/>
    <n v="0"/>
    <n v="1"/>
    <n v="0"/>
    <n v="0"/>
    <m/>
    <n v="1"/>
    <m/>
    <m/>
    <m/>
    <m/>
  </r>
  <r>
    <x v="10"/>
    <x v="9"/>
    <s v="GGW1.10"/>
    <x v="1"/>
    <d v="2020-11-17T00:00:00"/>
    <x v="129"/>
    <n v="5252"/>
    <m/>
    <m/>
    <s v="NA"/>
    <n v="0"/>
    <n v="0"/>
    <s v="NA"/>
    <n v="2"/>
    <n v="2"/>
    <n v="0"/>
    <n v="0"/>
    <s v="ID confirmed with fruiting specimen from Apr2020 [previously uncertain ID could be Comesperma defoliatum or C sphaerocaprum]"/>
    <n v="2"/>
    <m/>
    <m/>
    <m/>
    <m/>
  </r>
  <r>
    <x v="10"/>
    <x v="9"/>
    <s v="GGW1.10"/>
    <x v="1"/>
    <d v="2020-11-17T00:00:00"/>
    <x v="110"/>
    <n v="3175"/>
    <m/>
    <m/>
    <s v="NA"/>
    <n v="15"/>
    <n v="1"/>
    <s v="NA"/>
    <n v="1"/>
    <n v="0"/>
    <n v="0"/>
    <n v="0"/>
    <m/>
    <n v="15"/>
    <m/>
    <m/>
    <m/>
    <m/>
  </r>
  <r>
    <x v="10"/>
    <x v="9"/>
    <s v="GGW1.10"/>
    <x v="1"/>
    <d v="2020-11-17T00:00:00"/>
    <x v="3"/>
    <n v="3174"/>
    <m/>
    <m/>
    <s v="NA"/>
    <n v="64"/>
    <n v="0"/>
    <s v="NA"/>
    <n v="0"/>
    <n v="0"/>
    <n v="0"/>
    <n v="0"/>
    <m/>
    <n v="64"/>
    <m/>
    <m/>
    <m/>
    <m/>
  </r>
  <r>
    <x v="10"/>
    <x v="9"/>
    <s v="GGW1.10"/>
    <x v="1"/>
    <d v="2020-11-17T00:00:00"/>
    <x v="89"/>
    <n v="1161"/>
    <m/>
    <m/>
    <s v="NA"/>
    <n v="0"/>
    <n v="0"/>
    <s v="NA"/>
    <n v="0"/>
    <n v="1"/>
    <n v="0"/>
    <n v="0"/>
    <m/>
    <n v="1"/>
    <m/>
    <m/>
    <m/>
    <m/>
  </r>
  <r>
    <x v="10"/>
    <x v="10"/>
    <s v="GGW1.11"/>
    <x v="1"/>
    <d v="2020-11-17T00:00:00"/>
    <x v="110"/>
    <n v="3175"/>
    <m/>
    <m/>
    <s v="NA"/>
    <n v="20"/>
    <n v="0"/>
    <s v="NA"/>
    <n v="6"/>
    <n v="0"/>
    <n v="0"/>
    <n v="0"/>
    <m/>
    <n v="20"/>
    <m/>
    <m/>
    <m/>
    <m/>
  </r>
  <r>
    <x v="10"/>
    <x v="10"/>
    <s v="GGW1.11"/>
    <x v="1"/>
    <d v="2020-11-17T00:00:00"/>
    <x v="44"/>
    <n v="5255"/>
    <m/>
    <m/>
    <s v="NA"/>
    <n v="6"/>
    <n v="0"/>
    <s v="NA"/>
    <n v="3"/>
    <n v="0"/>
    <n v="0"/>
    <n v="0"/>
    <m/>
    <n v="6"/>
    <m/>
    <m/>
    <m/>
    <m/>
  </r>
  <r>
    <x v="10"/>
    <x v="10"/>
    <s v="GGW1.11"/>
    <x v="1"/>
    <d v="2020-11-17T00:00:00"/>
    <x v="33"/>
    <n v="4604"/>
    <m/>
    <m/>
    <s v="NA"/>
    <n v="4"/>
    <n v="0"/>
    <s v="NA"/>
    <n v="0"/>
    <n v="0"/>
    <n v="0"/>
    <n v="0"/>
    <m/>
    <n v="4"/>
    <m/>
    <m/>
    <m/>
    <m/>
  </r>
  <r>
    <x v="10"/>
    <x v="10"/>
    <s v="GGW1.11"/>
    <x v="1"/>
    <d v="2020-11-17T00:00:00"/>
    <x v="48"/>
    <n v="3567"/>
    <m/>
    <m/>
    <s v="NA"/>
    <n v="0"/>
    <n v="0"/>
    <s v="NA"/>
    <n v="0"/>
    <n v="2"/>
    <n v="0"/>
    <n v="0"/>
    <m/>
    <n v="2"/>
    <m/>
    <m/>
    <m/>
    <m/>
  </r>
  <r>
    <x v="10"/>
    <x v="10"/>
    <s v="GGW1.11"/>
    <x v="1"/>
    <d v="2020-11-17T00:00:00"/>
    <x v="11"/>
    <n v="2852"/>
    <m/>
    <m/>
    <s v="NA"/>
    <n v="0"/>
    <n v="0"/>
    <s v="NA"/>
    <n v="0"/>
    <n v="1"/>
    <n v="0"/>
    <n v="0"/>
    <m/>
    <n v="1"/>
    <m/>
    <m/>
    <m/>
    <m/>
  </r>
  <r>
    <x v="10"/>
    <x v="11"/>
    <s v="GGW1.12"/>
    <x v="1"/>
    <d v="2020-11-17T00:00:00"/>
    <x v="110"/>
    <n v="3175"/>
    <m/>
    <m/>
    <s v="NA"/>
    <n v="25"/>
    <n v="0"/>
    <s v="NA"/>
    <n v="8"/>
    <n v="0"/>
    <n v="0"/>
    <n v="0"/>
    <m/>
    <n v="25"/>
    <m/>
    <m/>
    <m/>
    <m/>
  </r>
  <r>
    <x v="10"/>
    <x v="11"/>
    <s v="GGW1.12"/>
    <x v="1"/>
    <d v="2020-11-17T00:00:00"/>
    <x v="69"/>
    <n v="7970"/>
    <m/>
    <m/>
    <s v="NA"/>
    <n v="1"/>
    <n v="0"/>
    <s v="NA"/>
    <n v="0"/>
    <n v="0"/>
    <n v="0"/>
    <n v="0"/>
    <m/>
    <n v="1"/>
    <m/>
    <m/>
    <m/>
    <m/>
  </r>
  <r>
    <x v="10"/>
    <x v="11"/>
    <s v="GGW1.12"/>
    <x v="1"/>
    <d v="2020-11-17T00:00:00"/>
    <x v="4"/>
    <n v="5738"/>
    <m/>
    <m/>
    <s v="NA"/>
    <n v="1"/>
    <n v="0"/>
    <s v="NA"/>
    <n v="1"/>
    <n v="0"/>
    <n v="0"/>
    <n v="0"/>
    <m/>
    <n v="1"/>
    <m/>
    <m/>
    <m/>
    <m/>
  </r>
  <r>
    <x v="10"/>
    <x v="11"/>
    <s v="GGW1.12"/>
    <x v="1"/>
    <d v="2020-11-17T00:00:00"/>
    <x v="33"/>
    <n v="4604"/>
    <m/>
    <m/>
    <s v="NA"/>
    <n v="1"/>
    <n v="0"/>
    <s v="NA"/>
    <n v="0"/>
    <n v="0"/>
    <n v="0"/>
    <n v="0"/>
    <m/>
    <n v="1"/>
    <m/>
    <m/>
    <m/>
    <m/>
  </r>
  <r>
    <x v="10"/>
    <x v="11"/>
    <s v="GGW1.12"/>
    <x v="1"/>
    <d v="2020-11-17T00:00:00"/>
    <x v="8"/>
    <n v="7993"/>
    <m/>
    <m/>
    <s v="NA"/>
    <n v="1"/>
    <n v="0"/>
    <s v="NA"/>
    <n v="0"/>
    <s v="NA"/>
    <s v="NA"/>
    <s v="NA"/>
    <m/>
    <n v="1"/>
    <m/>
    <m/>
    <m/>
    <m/>
  </r>
  <r>
    <x v="10"/>
    <x v="11"/>
    <s v="GGW1.12"/>
    <x v="1"/>
    <d v="2020-11-17T00:00:00"/>
    <x v="48"/>
    <n v="3567"/>
    <m/>
    <m/>
    <s v="NA"/>
    <n v="0"/>
    <n v="0"/>
    <s v="NA"/>
    <n v="0"/>
    <n v="1"/>
    <n v="0"/>
    <m/>
    <m/>
    <n v="1"/>
    <m/>
    <m/>
    <m/>
    <m/>
  </r>
  <r>
    <x v="10"/>
    <x v="11"/>
    <s v="GGW1.12"/>
    <x v="1"/>
    <d v="2020-11-17T00:00:00"/>
    <x v="89"/>
    <n v="1161"/>
    <m/>
    <m/>
    <s v="NA"/>
    <n v="2"/>
    <n v="0"/>
    <s v="NA"/>
    <n v="0"/>
    <n v="0"/>
    <n v="0"/>
    <n v="0"/>
    <m/>
    <n v="2"/>
    <m/>
    <m/>
    <m/>
    <m/>
  </r>
  <r>
    <x v="10"/>
    <x v="11"/>
    <s v="GGW1.12"/>
    <x v="1"/>
    <d v="2020-11-17T00:00:00"/>
    <x v="75"/>
    <n v="7501"/>
    <m/>
    <m/>
    <s v="NA"/>
    <n v="1"/>
    <n v="0"/>
    <s v="NA"/>
    <n v="0"/>
    <n v="0"/>
    <n v="0"/>
    <n v="0"/>
    <m/>
    <n v="1"/>
    <m/>
    <m/>
    <m/>
    <m/>
  </r>
  <r>
    <x v="10"/>
    <x v="11"/>
    <s v="GGW1.12"/>
    <x v="1"/>
    <d v="2020-11-17T00:00:00"/>
    <x v="8"/>
    <n v="7993"/>
    <m/>
    <m/>
    <s v="NA"/>
    <n v="2"/>
    <n v="0"/>
    <s v="NA"/>
    <n v="0"/>
    <s v="NA"/>
    <s v="NA"/>
    <s v="NA"/>
    <s v="uncertain ID, 2nd entry on datasheet, likely Q12 but could be Q13, only 1 individual found in Apr2021 in accordance with 1st entry in Nov2020"/>
    <n v="2"/>
    <m/>
    <m/>
    <m/>
    <m/>
  </r>
  <r>
    <x v="10"/>
    <x v="12"/>
    <s v="GGW1.13"/>
    <x v="1"/>
    <d v="2020-11-17T00:00:00"/>
    <x v="44"/>
    <n v="5255"/>
    <m/>
    <m/>
    <s v="NA"/>
    <n v="1"/>
    <n v="0"/>
    <s v="NA"/>
    <n v="0"/>
    <n v="0"/>
    <n v="0"/>
    <n v="0"/>
    <m/>
    <n v="1"/>
    <m/>
    <m/>
    <m/>
    <m/>
  </r>
  <r>
    <x v="10"/>
    <x v="12"/>
    <s v="GGW1.13"/>
    <x v="1"/>
    <d v="2020-11-17T00:00:00"/>
    <x v="36"/>
    <n v="6182"/>
    <m/>
    <m/>
    <s v="NA"/>
    <n v="0"/>
    <n v="0"/>
    <s v="NA"/>
    <n v="0"/>
    <n v="2"/>
    <n v="0"/>
    <n v="0"/>
    <m/>
    <n v="2"/>
    <m/>
    <m/>
    <m/>
    <m/>
  </r>
  <r>
    <x v="10"/>
    <x v="12"/>
    <s v="GGW1.13"/>
    <x v="1"/>
    <d v="2020-11-17T00:00:00"/>
    <x v="33"/>
    <n v="4604"/>
    <m/>
    <m/>
    <s v="NA"/>
    <n v="2"/>
    <n v="0"/>
    <s v="NA"/>
    <n v="0"/>
    <n v="0"/>
    <n v="0"/>
    <n v="0"/>
    <m/>
    <n v="2"/>
    <m/>
    <m/>
    <m/>
    <m/>
  </r>
  <r>
    <x v="10"/>
    <x v="12"/>
    <s v="GGW1.13"/>
    <x v="1"/>
    <d v="2020-11-17T00:00:00"/>
    <x v="75"/>
    <n v="7501"/>
    <m/>
    <m/>
    <s v="NA"/>
    <n v="1"/>
    <n v="0"/>
    <s v="NA"/>
    <n v="1"/>
    <n v="0"/>
    <n v="0"/>
    <n v="0"/>
    <m/>
    <n v="1"/>
    <m/>
    <m/>
    <m/>
    <m/>
  </r>
  <r>
    <x v="10"/>
    <x v="12"/>
    <s v="GGW1.13"/>
    <x v="1"/>
    <d v="2020-11-17T00:00:00"/>
    <x v="89"/>
    <n v="1161"/>
    <m/>
    <m/>
    <s v="NA"/>
    <n v="0"/>
    <n v="0"/>
    <s v="NA"/>
    <n v="0"/>
    <n v="3"/>
    <n v="0"/>
    <n v="0"/>
    <m/>
    <n v="3"/>
    <m/>
    <m/>
    <m/>
    <m/>
  </r>
  <r>
    <x v="10"/>
    <x v="12"/>
    <s v="GGW1.13"/>
    <x v="1"/>
    <d v="2020-11-17T00:00:00"/>
    <x v="11"/>
    <n v="2852"/>
    <m/>
    <m/>
    <s v="NA"/>
    <n v="4"/>
    <n v="0"/>
    <s v="NA"/>
    <n v="0"/>
    <n v="0"/>
    <n v="0"/>
    <n v="0"/>
    <m/>
    <n v="4"/>
    <m/>
    <m/>
    <m/>
    <m/>
  </r>
  <r>
    <x v="10"/>
    <x v="12"/>
    <s v="GGW1.13"/>
    <x v="1"/>
    <d v="2020-11-17T00:00:00"/>
    <x v="9"/>
    <n v="8875"/>
    <m/>
    <m/>
    <s v="NA"/>
    <n v="0"/>
    <n v="0"/>
    <s v="NA"/>
    <n v="0"/>
    <n v="1"/>
    <n v="0"/>
    <n v="0"/>
    <m/>
    <n v="1"/>
    <m/>
    <m/>
    <m/>
    <m/>
  </r>
  <r>
    <x v="10"/>
    <x v="12"/>
    <s v="GGW1.13"/>
    <x v="1"/>
    <d v="2020-11-17T00:00:00"/>
    <x v="19"/>
    <n v="6325"/>
    <m/>
    <m/>
    <s v="NA"/>
    <n v="1"/>
    <n v="0"/>
    <s v="NA"/>
    <n v="0"/>
    <s v="NA"/>
    <s v="NA"/>
    <s v="NA"/>
    <m/>
    <n v="1"/>
    <m/>
    <m/>
    <m/>
    <m/>
  </r>
  <r>
    <x v="10"/>
    <x v="13"/>
    <s v="GGW1.14"/>
    <x v="1"/>
    <d v="2020-11-17T00:00:00"/>
    <x v="69"/>
    <n v="7970"/>
    <m/>
    <m/>
    <s v="NA"/>
    <n v="1"/>
    <n v="0"/>
    <s v="NA"/>
    <n v="0"/>
    <n v="0"/>
    <n v="0"/>
    <n v="0"/>
    <m/>
    <n v="1"/>
    <m/>
    <m/>
    <m/>
    <m/>
  </r>
  <r>
    <x v="10"/>
    <x v="13"/>
    <s v="GGW1.14"/>
    <x v="1"/>
    <d v="2020-11-17T00:00:00"/>
    <x v="11"/>
    <n v="2852"/>
    <m/>
    <m/>
    <s v="NA"/>
    <n v="4"/>
    <n v="0"/>
    <s v="NA"/>
    <n v="0"/>
    <n v="0"/>
    <n v="0"/>
    <n v="0"/>
    <m/>
    <n v="4"/>
    <m/>
    <m/>
    <m/>
    <m/>
  </r>
  <r>
    <x v="10"/>
    <x v="13"/>
    <s v="GGW1.14"/>
    <x v="1"/>
    <d v="2020-11-17T00:00:00"/>
    <x v="5"/>
    <n v="6406"/>
    <m/>
    <m/>
    <s v="NA"/>
    <n v="1"/>
    <n v="0"/>
    <s v="NA"/>
    <n v="0"/>
    <s v="NA"/>
    <s v="NA"/>
    <s v="NA"/>
    <m/>
    <n v="1"/>
    <m/>
    <m/>
    <m/>
    <m/>
  </r>
  <r>
    <x v="10"/>
    <x v="13"/>
    <s v="GGW1.14"/>
    <x v="1"/>
    <d v="2020-11-17T00:00:00"/>
    <x v="110"/>
    <n v="3175"/>
    <m/>
    <m/>
    <s v="NA"/>
    <n v="1"/>
    <n v="0"/>
    <s v="NA"/>
    <n v="0"/>
    <n v="0"/>
    <n v="0"/>
    <n v="0"/>
    <m/>
    <n v="1"/>
    <m/>
    <m/>
    <m/>
    <m/>
  </r>
  <r>
    <x v="10"/>
    <x v="13"/>
    <s v="GGW1.14"/>
    <x v="1"/>
    <d v="2020-11-17T00:00:00"/>
    <x v="73"/>
    <n v="6322"/>
    <m/>
    <m/>
    <s v="NA"/>
    <n v="2"/>
    <n v="0"/>
    <s v="NA"/>
    <n v="0"/>
    <n v="0"/>
    <n v="0"/>
    <n v="0"/>
    <m/>
    <n v="2"/>
    <m/>
    <m/>
    <m/>
    <m/>
  </r>
  <r>
    <x v="10"/>
    <x v="13"/>
    <s v="GGW1.14"/>
    <x v="1"/>
    <d v="2020-11-17T00:00:00"/>
    <x v="44"/>
    <n v="5255"/>
    <m/>
    <m/>
    <s v="NA"/>
    <n v="1"/>
    <n v="0"/>
    <s v="NA"/>
    <n v="0"/>
    <n v="0"/>
    <n v="0"/>
    <n v="0"/>
    <m/>
    <n v="1"/>
    <m/>
    <m/>
    <m/>
    <m/>
  </r>
  <r>
    <x v="10"/>
    <x v="13"/>
    <s v="GGW1.14"/>
    <x v="1"/>
    <d v="2020-11-17T00:00:00"/>
    <x v="89"/>
    <n v="1161"/>
    <m/>
    <m/>
    <s v="NA"/>
    <n v="5"/>
    <n v="0"/>
    <s v="NA"/>
    <n v="0"/>
    <n v="0"/>
    <n v="0"/>
    <n v="0"/>
    <m/>
    <n v="5"/>
    <m/>
    <m/>
    <m/>
    <m/>
  </r>
  <r>
    <x v="10"/>
    <x v="13"/>
    <s v="GGW1.14"/>
    <x v="1"/>
    <d v="2020-11-17T00:00:00"/>
    <x v="36"/>
    <n v="6182"/>
    <m/>
    <m/>
    <s v="NA"/>
    <n v="0"/>
    <n v="0"/>
    <s v="NA"/>
    <n v="0"/>
    <n v="1"/>
    <n v="0"/>
    <n v="0"/>
    <m/>
    <n v="1"/>
    <m/>
    <m/>
    <m/>
    <m/>
  </r>
  <r>
    <x v="10"/>
    <x v="13"/>
    <s v="GGW1.14"/>
    <x v="1"/>
    <d v="2020-11-17T00:00:00"/>
    <x v="8"/>
    <n v="7993"/>
    <m/>
    <m/>
    <s v="NA"/>
    <n v="4"/>
    <n v="0"/>
    <s v="NA"/>
    <n v="0"/>
    <s v="NA"/>
    <s v="NA"/>
    <s v="NA"/>
    <m/>
    <n v="4"/>
    <m/>
    <m/>
    <m/>
    <m/>
  </r>
  <r>
    <x v="10"/>
    <x v="13"/>
    <s v="GGW1.14"/>
    <x v="1"/>
    <d v="2020-11-17T00:00:00"/>
    <x v="48"/>
    <n v="3567"/>
    <m/>
    <m/>
    <s v="NA"/>
    <n v="0"/>
    <n v="0"/>
    <s v="NA"/>
    <n v="0"/>
    <n v="1"/>
    <n v="0"/>
    <n v="0"/>
    <m/>
    <n v="1"/>
    <m/>
    <m/>
    <m/>
    <m/>
  </r>
  <r>
    <x v="10"/>
    <x v="14"/>
    <s v="GGW1.15"/>
    <x v="1"/>
    <d v="2020-11-17T00:00:00"/>
    <x v="3"/>
    <n v="3174"/>
    <m/>
    <m/>
    <s v="NA"/>
    <n v="67"/>
    <n v="0"/>
    <s v="NA"/>
    <n v="0"/>
    <n v="0"/>
    <n v="0"/>
    <n v="0"/>
    <m/>
    <n v="67"/>
    <m/>
    <m/>
    <m/>
    <m/>
  </r>
  <r>
    <x v="10"/>
    <x v="14"/>
    <s v="GGW1.15"/>
    <x v="1"/>
    <d v="2020-11-17T00:00:00"/>
    <x v="75"/>
    <n v="7501"/>
    <m/>
    <m/>
    <s v="NA"/>
    <n v="2"/>
    <n v="0"/>
    <s v="NA"/>
    <n v="1"/>
    <n v="0"/>
    <n v="0"/>
    <n v="0"/>
    <m/>
    <n v="2"/>
    <m/>
    <m/>
    <m/>
    <m/>
  </r>
  <r>
    <x v="10"/>
    <x v="14"/>
    <s v="GGW1.15"/>
    <x v="1"/>
    <d v="2020-11-17T00:00:00"/>
    <x v="5"/>
    <n v="6406"/>
    <m/>
    <m/>
    <s v="NA"/>
    <n v="17"/>
    <n v="0"/>
    <s v="NA"/>
    <n v="0"/>
    <s v="NA"/>
    <s v="NA"/>
    <s v="NA"/>
    <m/>
    <n v="17"/>
    <m/>
    <m/>
    <m/>
    <m/>
  </r>
  <r>
    <x v="10"/>
    <x v="14"/>
    <s v="GGW1.15"/>
    <x v="1"/>
    <d v="2020-11-17T00:00:00"/>
    <x v="4"/>
    <n v="5738"/>
    <m/>
    <m/>
    <s v="NA"/>
    <n v="1"/>
    <n v="0"/>
    <s v="NA"/>
    <n v="0"/>
    <n v="0"/>
    <n v="0"/>
    <n v="0"/>
    <m/>
    <n v="1"/>
    <m/>
    <m/>
    <m/>
    <m/>
  </r>
  <r>
    <x v="10"/>
    <x v="14"/>
    <s v="GGW1.15"/>
    <x v="1"/>
    <d v="2020-11-17T00:00:00"/>
    <x v="11"/>
    <n v="2852"/>
    <m/>
    <m/>
    <s v="NA"/>
    <n v="4"/>
    <n v="0"/>
    <s v="NA"/>
    <n v="0"/>
    <n v="0"/>
    <n v="0"/>
    <n v="0"/>
    <m/>
    <n v="4"/>
    <m/>
    <m/>
    <m/>
    <m/>
  </r>
  <r>
    <x v="10"/>
    <x v="14"/>
    <s v="GGW1.15"/>
    <x v="1"/>
    <d v="2020-11-17T00:00:00"/>
    <x v="30"/>
    <n v="2294"/>
    <m/>
    <m/>
    <s v="NA"/>
    <n v="4"/>
    <n v="0"/>
    <s v="NA"/>
    <n v="0"/>
    <n v="0"/>
    <n v="0"/>
    <n v="0"/>
    <m/>
    <n v="4"/>
    <m/>
    <m/>
    <m/>
    <m/>
  </r>
  <r>
    <x v="10"/>
    <x v="14"/>
    <s v="GGW1.15"/>
    <x v="1"/>
    <d v="2020-11-17T00:00:00"/>
    <x v="76"/>
    <n v="5352"/>
    <m/>
    <m/>
    <s v="NA"/>
    <n v="0"/>
    <n v="0"/>
    <s v="NA"/>
    <n v="0"/>
    <n v="1"/>
    <n v="0"/>
    <n v="0"/>
    <m/>
    <n v="1"/>
    <m/>
    <m/>
    <m/>
    <m/>
  </r>
  <r>
    <x v="10"/>
    <x v="15"/>
    <s v="GGW1.16"/>
    <x v="1"/>
    <d v="2020-11-17T00:00:00"/>
    <x v="5"/>
    <n v="6406"/>
    <m/>
    <m/>
    <s v="NA"/>
    <n v="9"/>
    <n v="0"/>
    <s v="NA"/>
    <n v="0"/>
    <s v="NA"/>
    <s v="NA"/>
    <s v="NA"/>
    <m/>
    <n v="9"/>
    <m/>
    <m/>
    <m/>
    <m/>
  </r>
  <r>
    <x v="10"/>
    <x v="15"/>
    <s v="GGW1.16"/>
    <x v="1"/>
    <d v="2020-11-17T00:00:00"/>
    <x v="84"/>
    <n v="6157"/>
    <m/>
    <m/>
    <s v="NA"/>
    <n v="1"/>
    <n v="0"/>
    <s v="NA"/>
    <n v="1"/>
    <n v="1"/>
    <n v="0"/>
    <n v="0"/>
    <m/>
    <n v="2"/>
    <m/>
    <m/>
    <m/>
    <m/>
  </r>
  <r>
    <x v="10"/>
    <x v="15"/>
    <s v="GGW1.16"/>
    <x v="1"/>
    <d v="2020-11-17T00:00:00"/>
    <x v="11"/>
    <n v="2852"/>
    <m/>
    <m/>
    <s v="NA"/>
    <n v="0"/>
    <n v="0"/>
    <s v="NA"/>
    <n v="0"/>
    <n v="3"/>
    <n v="0"/>
    <n v="0"/>
    <m/>
    <n v="3"/>
    <m/>
    <m/>
    <m/>
    <m/>
  </r>
  <r>
    <x v="10"/>
    <x v="15"/>
    <s v="GGW1.16"/>
    <x v="1"/>
    <d v="2020-11-17T00:00:00"/>
    <x v="75"/>
    <n v="7501"/>
    <m/>
    <m/>
    <s v="NA"/>
    <n v="1"/>
    <n v="0"/>
    <s v="NA"/>
    <n v="1"/>
    <n v="0"/>
    <n v="0"/>
    <n v="0"/>
    <m/>
    <n v="1"/>
    <m/>
    <m/>
    <m/>
    <m/>
  </r>
  <r>
    <x v="10"/>
    <x v="15"/>
    <s v="GGW1.16"/>
    <x v="1"/>
    <d v="2020-11-17T00:00:00"/>
    <x v="30"/>
    <n v="2294"/>
    <m/>
    <m/>
    <s v="NA"/>
    <n v="8"/>
    <n v="0"/>
    <s v="NA"/>
    <n v="0"/>
    <n v="0"/>
    <n v="0"/>
    <n v="0"/>
    <m/>
    <n v="8"/>
    <m/>
    <m/>
    <m/>
    <m/>
  </r>
  <r>
    <x v="10"/>
    <x v="15"/>
    <s v="GGW1.16"/>
    <x v="1"/>
    <d v="2020-11-17T00:00:00"/>
    <x v="17"/>
    <n v="5532"/>
    <m/>
    <m/>
    <s v="NA"/>
    <n v="3"/>
    <n v="0"/>
    <s v="NA"/>
    <n v="0"/>
    <s v="NA"/>
    <s v="NA"/>
    <s v="NA"/>
    <m/>
    <n v="3"/>
    <m/>
    <m/>
    <m/>
    <m/>
  </r>
  <r>
    <x v="10"/>
    <x v="15"/>
    <s v="GGW1.16"/>
    <x v="1"/>
    <d v="2020-11-17T00:00:00"/>
    <x v="8"/>
    <n v="7993"/>
    <m/>
    <m/>
    <s v="NA"/>
    <n v="5"/>
    <n v="0"/>
    <s v="NA"/>
    <n v="0"/>
    <s v="NA"/>
    <s v="NA"/>
    <s v="NA"/>
    <m/>
    <n v="5"/>
    <m/>
    <m/>
    <m/>
    <m/>
  </r>
  <r>
    <x v="10"/>
    <x v="16"/>
    <s v="GGW1.17"/>
    <x v="1"/>
    <d v="2020-11-17T00:00:00"/>
    <x v="19"/>
    <n v="6325"/>
    <m/>
    <m/>
    <s v="NA"/>
    <n v="1"/>
    <n v="0"/>
    <s v="NA"/>
    <n v="1"/>
    <s v="NA"/>
    <s v="NA"/>
    <s v="NA"/>
    <m/>
    <n v="1"/>
    <m/>
    <m/>
    <m/>
    <m/>
  </r>
  <r>
    <x v="10"/>
    <x v="16"/>
    <s v="GGW1.17"/>
    <x v="1"/>
    <d v="2020-11-17T00:00:00"/>
    <x v="4"/>
    <n v="5738"/>
    <m/>
    <m/>
    <s v="NA"/>
    <n v="2"/>
    <n v="0"/>
    <s v="NA"/>
    <n v="0"/>
    <n v="4"/>
    <n v="0"/>
    <n v="0"/>
    <m/>
    <n v="6"/>
    <m/>
    <m/>
    <m/>
    <m/>
  </r>
  <r>
    <x v="10"/>
    <x v="16"/>
    <s v="GGW1.17"/>
    <x v="1"/>
    <d v="2020-11-17T00:00:00"/>
    <x v="73"/>
    <n v="6322"/>
    <m/>
    <m/>
    <s v="NA"/>
    <n v="1"/>
    <n v="0"/>
    <s v="NA"/>
    <n v="0"/>
    <n v="0"/>
    <n v="0"/>
    <n v="0"/>
    <m/>
    <n v="1"/>
    <m/>
    <m/>
    <m/>
    <m/>
  </r>
  <r>
    <x v="10"/>
    <x v="16"/>
    <s v="GGW1.17"/>
    <x v="1"/>
    <d v="2020-11-17T00:00:00"/>
    <x v="75"/>
    <n v="7501"/>
    <m/>
    <m/>
    <s v="NA"/>
    <n v="2"/>
    <n v="0"/>
    <s v="NA"/>
    <n v="1"/>
    <m/>
    <n v="0"/>
    <n v="0"/>
    <m/>
    <n v="2"/>
    <m/>
    <m/>
    <m/>
    <m/>
  </r>
  <r>
    <x v="10"/>
    <x v="16"/>
    <s v="GGW1.17"/>
    <x v="1"/>
    <d v="2020-11-17T00:00:00"/>
    <x v="36"/>
    <n v="6182"/>
    <m/>
    <m/>
    <s v="NA"/>
    <n v="0"/>
    <n v="0"/>
    <s v="NA"/>
    <n v="0"/>
    <n v="3"/>
    <n v="0"/>
    <n v="0"/>
    <m/>
    <n v="3"/>
    <m/>
    <m/>
    <m/>
    <m/>
  </r>
  <r>
    <x v="10"/>
    <x v="16"/>
    <s v="GGW1.17"/>
    <x v="1"/>
    <d v="2020-11-17T00:00:00"/>
    <x v="84"/>
    <n v="6157"/>
    <m/>
    <m/>
    <s v="NA"/>
    <n v="0"/>
    <n v="0"/>
    <s v="NA"/>
    <n v="0"/>
    <n v="1"/>
    <n v="0"/>
    <n v="0"/>
    <m/>
    <n v="1"/>
    <m/>
    <m/>
    <m/>
    <m/>
  </r>
  <r>
    <x v="10"/>
    <x v="16"/>
    <s v="GGW1.17"/>
    <x v="1"/>
    <d v="2020-11-17T00:00:00"/>
    <x v="5"/>
    <n v="6406"/>
    <m/>
    <m/>
    <s v="NA"/>
    <n v="2"/>
    <n v="0"/>
    <s v="NA"/>
    <n v="0"/>
    <s v="NA"/>
    <s v="NA"/>
    <s v="NA"/>
    <m/>
    <n v="2"/>
    <m/>
    <m/>
    <m/>
    <m/>
  </r>
  <r>
    <x v="10"/>
    <x v="16"/>
    <s v="GGW1.17"/>
    <x v="1"/>
    <d v="2020-11-17T00:00:00"/>
    <x v="89"/>
    <n v="1161"/>
    <m/>
    <m/>
    <s v="NA"/>
    <n v="2"/>
    <n v="0"/>
    <s v="NA"/>
    <n v="0"/>
    <n v="0"/>
    <n v="0"/>
    <n v="0"/>
    <m/>
    <n v="2"/>
    <m/>
    <m/>
    <m/>
    <m/>
  </r>
  <r>
    <x v="10"/>
    <x v="16"/>
    <s v="GGW1.17"/>
    <x v="1"/>
    <d v="2020-11-17T00:00:00"/>
    <x v="17"/>
    <n v="5532"/>
    <m/>
    <m/>
    <s v="NA"/>
    <n v="1"/>
    <n v="0"/>
    <s v="NA"/>
    <n v="0"/>
    <s v="NA"/>
    <s v="NA"/>
    <s v="NA"/>
    <m/>
    <n v="1"/>
    <m/>
    <m/>
    <m/>
    <m/>
  </r>
  <r>
    <x v="10"/>
    <x v="16"/>
    <s v="GGW1.17"/>
    <x v="1"/>
    <d v="2020-11-17T00:00:00"/>
    <x v="29"/>
    <n v="10605"/>
    <m/>
    <m/>
    <s v="NA"/>
    <n v="2"/>
    <n v="0"/>
    <s v="NA"/>
    <n v="0"/>
    <s v="NA"/>
    <s v="NA"/>
    <s v="NA"/>
    <m/>
    <n v="2"/>
    <m/>
    <m/>
    <m/>
    <m/>
  </r>
  <r>
    <x v="10"/>
    <x v="16"/>
    <s v="GGW1.17"/>
    <x v="1"/>
    <d v="2020-11-17T00:00:00"/>
    <x v="30"/>
    <n v="2294"/>
    <m/>
    <m/>
    <s v="NA"/>
    <n v="7"/>
    <n v="0"/>
    <s v="NA"/>
    <n v="0"/>
    <n v="0"/>
    <n v="0"/>
    <n v="0"/>
    <m/>
    <n v="7"/>
    <m/>
    <m/>
    <m/>
    <m/>
  </r>
  <r>
    <x v="10"/>
    <x v="16"/>
    <s v="GGW1.17"/>
    <x v="1"/>
    <d v="2020-11-17T00:00:00"/>
    <x v="8"/>
    <n v="7993"/>
    <m/>
    <m/>
    <s v="NA"/>
    <n v="2"/>
    <n v="0"/>
    <s v="NA"/>
    <n v="0"/>
    <s v="NA"/>
    <s v="NA"/>
    <s v="NA"/>
    <m/>
    <n v="2"/>
    <m/>
    <m/>
    <m/>
    <m/>
  </r>
  <r>
    <x v="10"/>
    <x v="17"/>
    <s v="GGW1.18"/>
    <x v="1"/>
    <d v="2020-11-17T00:00:00"/>
    <x v="19"/>
    <n v="6325"/>
    <m/>
    <m/>
    <s v="NA"/>
    <n v="9"/>
    <n v="0"/>
    <s v="NA"/>
    <n v="0"/>
    <s v="NA"/>
    <s v="NA"/>
    <s v="NA"/>
    <m/>
    <n v="9"/>
    <m/>
    <m/>
    <m/>
    <m/>
  </r>
  <r>
    <x v="10"/>
    <x v="17"/>
    <s v="GGW1.18"/>
    <x v="1"/>
    <d v="2020-11-17T00:00:00"/>
    <x v="75"/>
    <n v="7501"/>
    <m/>
    <m/>
    <s v="NA"/>
    <n v="2"/>
    <n v="0"/>
    <s v="NA"/>
    <n v="2"/>
    <n v="0"/>
    <n v="0"/>
    <n v="0"/>
    <m/>
    <n v="2"/>
    <m/>
    <m/>
    <m/>
    <m/>
  </r>
  <r>
    <x v="10"/>
    <x v="17"/>
    <s v="GGW1.18"/>
    <x v="1"/>
    <d v="2020-11-17T00:00:00"/>
    <x v="8"/>
    <n v="7993"/>
    <m/>
    <m/>
    <s v="NA"/>
    <n v="2"/>
    <n v="0"/>
    <s v="NA"/>
    <n v="0"/>
    <s v="NA"/>
    <s v="NA"/>
    <s v="NA"/>
    <m/>
    <n v="2"/>
    <m/>
    <m/>
    <m/>
    <m/>
  </r>
  <r>
    <x v="10"/>
    <x v="17"/>
    <s v="GGW1.18"/>
    <x v="1"/>
    <d v="2020-11-17T00:00:00"/>
    <x v="30"/>
    <n v="2294"/>
    <m/>
    <m/>
    <s v="NA"/>
    <n v="4"/>
    <n v="0"/>
    <s v="NA"/>
    <n v="0"/>
    <n v="0"/>
    <n v="0"/>
    <n v="0"/>
    <m/>
    <n v="4"/>
    <m/>
    <m/>
    <m/>
    <m/>
  </r>
  <r>
    <x v="10"/>
    <x v="17"/>
    <s v="GGW1.18"/>
    <x v="1"/>
    <d v="2020-11-17T00:00:00"/>
    <x v="4"/>
    <n v="5738"/>
    <m/>
    <m/>
    <s v="NA"/>
    <n v="7"/>
    <n v="0"/>
    <s v="NA"/>
    <n v="0"/>
    <n v="1"/>
    <n v="0"/>
    <n v="0"/>
    <m/>
    <n v="8"/>
    <m/>
    <m/>
    <m/>
    <m/>
  </r>
  <r>
    <x v="10"/>
    <x v="17"/>
    <s v="GGW1.18"/>
    <x v="1"/>
    <d v="2020-11-17T00:00:00"/>
    <x v="36"/>
    <n v="6182"/>
    <m/>
    <m/>
    <s v="NA"/>
    <n v="0"/>
    <n v="0"/>
    <s v="NA"/>
    <n v="0"/>
    <n v="1"/>
    <n v="0"/>
    <n v="0"/>
    <m/>
    <n v="1"/>
    <m/>
    <m/>
    <m/>
    <m/>
  </r>
  <r>
    <x v="10"/>
    <x v="17"/>
    <s v="GGW1.18"/>
    <x v="1"/>
    <d v="2020-11-17T00:00:00"/>
    <x v="89"/>
    <n v="1161"/>
    <m/>
    <m/>
    <s v="NA"/>
    <n v="3"/>
    <n v="0"/>
    <s v="NA"/>
    <n v="0"/>
    <n v="0"/>
    <n v="0"/>
    <n v="0"/>
    <m/>
    <n v="3"/>
    <m/>
    <m/>
    <m/>
    <m/>
  </r>
  <r>
    <x v="10"/>
    <x v="17"/>
    <s v="GGW1.18"/>
    <x v="1"/>
    <d v="2020-11-17T00:00:00"/>
    <x v="11"/>
    <n v="2852"/>
    <m/>
    <m/>
    <s v="NA"/>
    <n v="1"/>
    <n v="0"/>
    <s v="NA"/>
    <n v="0"/>
    <n v="0"/>
    <n v="0"/>
    <n v="0"/>
    <m/>
    <n v="1"/>
    <m/>
    <m/>
    <m/>
    <m/>
  </r>
  <r>
    <x v="10"/>
    <x v="18"/>
    <s v="GGW1.19"/>
    <x v="1"/>
    <d v="2020-11-17T00:00:00"/>
    <x v="19"/>
    <n v="6325"/>
    <m/>
    <m/>
    <s v="NA"/>
    <n v="1"/>
    <n v="0"/>
    <s v="NA"/>
    <n v="1"/>
    <s v="NA"/>
    <s v="NA"/>
    <s v="NA"/>
    <m/>
    <n v="1"/>
    <m/>
    <m/>
    <m/>
    <m/>
  </r>
  <r>
    <x v="10"/>
    <x v="18"/>
    <s v="GGW1.19"/>
    <x v="1"/>
    <d v="2020-11-17T00:00:00"/>
    <x v="36"/>
    <n v="6182"/>
    <m/>
    <m/>
    <s v="NA"/>
    <n v="0"/>
    <n v="0"/>
    <s v="NA"/>
    <n v="0"/>
    <n v="2"/>
    <n v="0"/>
    <n v="0"/>
    <m/>
    <n v="2"/>
    <m/>
    <m/>
    <m/>
    <m/>
  </r>
  <r>
    <x v="10"/>
    <x v="18"/>
    <s v="GGW1.19"/>
    <x v="1"/>
    <d v="2020-11-17T00:00:00"/>
    <x v="30"/>
    <n v="2294"/>
    <m/>
    <m/>
    <s v="NA"/>
    <n v="4"/>
    <n v="0"/>
    <s v="NA"/>
    <n v="0"/>
    <n v="0"/>
    <n v="0"/>
    <n v="0"/>
    <m/>
    <n v="4"/>
    <m/>
    <m/>
    <m/>
    <m/>
  </r>
  <r>
    <x v="10"/>
    <x v="18"/>
    <s v="GGW1.19"/>
    <x v="1"/>
    <d v="2020-11-17T00:00:00"/>
    <x v="4"/>
    <n v="5738"/>
    <m/>
    <m/>
    <s v="NA"/>
    <n v="1"/>
    <n v="0"/>
    <s v="NA"/>
    <n v="0"/>
    <n v="0"/>
    <n v="0"/>
    <n v="0"/>
    <m/>
    <n v="1"/>
    <m/>
    <m/>
    <m/>
    <m/>
  </r>
  <r>
    <x v="10"/>
    <x v="18"/>
    <s v="GGW1.19"/>
    <x v="1"/>
    <d v="2020-11-17T00:00:00"/>
    <x v="48"/>
    <n v="3567"/>
    <m/>
    <m/>
    <s v="NA"/>
    <n v="0"/>
    <n v="0"/>
    <s v="NA"/>
    <n v="0"/>
    <n v="2"/>
    <n v="0"/>
    <n v="0"/>
    <m/>
    <n v="2"/>
    <m/>
    <m/>
    <m/>
    <m/>
  </r>
  <r>
    <x v="10"/>
    <x v="19"/>
    <s v="GGW1.20"/>
    <x v="1"/>
    <d v="2020-11-17T00:00:00"/>
    <x v="69"/>
    <n v="7970"/>
    <m/>
    <m/>
    <s v="NA"/>
    <n v="0"/>
    <n v="0"/>
    <s v="NA"/>
    <n v="0"/>
    <n v="1"/>
    <n v="0"/>
    <n v="0"/>
    <m/>
    <n v="1"/>
    <m/>
    <m/>
    <m/>
    <m/>
  </r>
  <r>
    <x v="10"/>
    <x v="19"/>
    <s v="GGW1.20"/>
    <x v="1"/>
    <d v="2020-11-17T00:00:00"/>
    <x v="75"/>
    <n v="7501"/>
    <m/>
    <m/>
    <s v="NA"/>
    <n v="0"/>
    <n v="0"/>
    <s v="NA"/>
    <n v="0"/>
    <n v="2"/>
    <n v="0"/>
    <n v="0"/>
    <m/>
    <n v="2"/>
    <m/>
    <m/>
    <m/>
    <m/>
  </r>
  <r>
    <x v="10"/>
    <x v="19"/>
    <s v="GGW1.20"/>
    <x v="1"/>
    <d v="2020-11-17T00:00:00"/>
    <x v="5"/>
    <n v="6406"/>
    <m/>
    <m/>
    <s v="NA"/>
    <n v="2"/>
    <n v="0"/>
    <s v="NA"/>
    <n v="0"/>
    <s v="NA"/>
    <s v="NA"/>
    <s v="NA"/>
    <m/>
    <n v="2"/>
    <m/>
    <m/>
    <m/>
    <m/>
  </r>
  <r>
    <x v="10"/>
    <x v="19"/>
    <s v="GGW1.20"/>
    <x v="1"/>
    <d v="2020-11-17T00:00:00"/>
    <x v="36"/>
    <n v="6182"/>
    <m/>
    <m/>
    <s v="NA"/>
    <n v="0"/>
    <n v="0"/>
    <s v="NA"/>
    <n v="0"/>
    <n v="2"/>
    <n v="0"/>
    <n v="0"/>
    <m/>
    <n v="2"/>
    <m/>
    <m/>
    <m/>
    <m/>
  </r>
  <r>
    <x v="10"/>
    <x v="19"/>
    <s v="GGW1.20"/>
    <x v="1"/>
    <d v="2020-11-17T00:00:00"/>
    <x v="8"/>
    <n v="7993"/>
    <m/>
    <m/>
    <s v="NA"/>
    <n v="5"/>
    <n v="0"/>
    <s v="NA"/>
    <n v="0"/>
    <s v="NA"/>
    <s v="NA"/>
    <s v="NA"/>
    <m/>
    <n v="5"/>
    <m/>
    <m/>
    <m/>
    <m/>
  </r>
  <r>
    <x v="10"/>
    <x v="19"/>
    <s v="GGW1.20"/>
    <x v="1"/>
    <d v="2020-11-17T00:00:00"/>
    <x v="30"/>
    <n v="2294"/>
    <m/>
    <m/>
    <s v="NA"/>
    <n v="7"/>
    <n v="0"/>
    <s v="NA"/>
    <n v="0"/>
    <n v="0"/>
    <n v="0"/>
    <n v="0"/>
    <m/>
    <n v="7"/>
    <m/>
    <m/>
    <m/>
    <m/>
  </r>
  <r>
    <x v="10"/>
    <x v="19"/>
    <s v="GGW1.20"/>
    <x v="1"/>
    <d v="2020-11-17T00:00:00"/>
    <x v="73"/>
    <n v="6322"/>
    <m/>
    <m/>
    <s v="NA"/>
    <n v="0"/>
    <n v="1"/>
    <s v="NA"/>
    <n v="0"/>
    <n v="0"/>
    <n v="0"/>
    <n v="0"/>
    <m/>
    <n v="0"/>
    <m/>
    <m/>
    <m/>
    <m/>
  </r>
  <r>
    <x v="10"/>
    <x v="19"/>
    <s v="GGW1.20"/>
    <x v="1"/>
    <d v="2020-11-17T00:00:00"/>
    <x v="89"/>
    <n v="1161"/>
    <m/>
    <m/>
    <s v="NA"/>
    <n v="1"/>
    <n v="0"/>
    <s v="NA"/>
    <n v="0"/>
    <n v="0"/>
    <n v="0"/>
    <n v="0"/>
    <m/>
    <n v="1"/>
    <m/>
    <m/>
    <m/>
    <m/>
  </r>
  <r>
    <x v="11"/>
    <x v="0"/>
    <s v="GGW2.1"/>
    <x v="1"/>
    <d v="2020-11-17T00:00:00"/>
    <x v="10"/>
    <n v="2469"/>
    <s v="rhizome"/>
    <s v="non-canopy"/>
    <s v="NA"/>
    <n v="1"/>
    <n v="0"/>
    <s v="NA"/>
    <n v="0"/>
    <n v="0"/>
    <n v="0"/>
    <n v="0"/>
    <m/>
    <n v="1"/>
    <m/>
    <m/>
    <m/>
    <m/>
  </r>
  <r>
    <x v="11"/>
    <x v="0"/>
    <s v="GGW2.1"/>
    <x v="1"/>
    <d v="2020-11-17T00:00:00"/>
    <x v="43"/>
    <n v="2302"/>
    <s v="rhizome"/>
    <s v="non-canopy"/>
    <s v="NA"/>
    <n v="20"/>
    <n v="0"/>
    <s v="NA"/>
    <n v="0"/>
    <n v="0"/>
    <n v="0"/>
    <n v="0"/>
    <m/>
    <n v="20"/>
    <m/>
    <m/>
    <m/>
    <m/>
  </r>
  <r>
    <x v="11"/>
    <x v="0"/>
    <s v="GGW2.1"/>
    <x v="1"/>
    <d v="2020-11-17T00:00:00"/>
    <x v="9"/>
    <n v="8875"/>
    <m/>
    <m/>
    <s v="NA"/>
    <n v="0"/>
    <n v="0"/>
    <s v="NA"/>
    <n v="0"/>
    <n v="1"/>
    <n v="0"/>
    <n v="0"/>
    <m/>
    <n v="1"/>
    <m/>
    <m/>
    <m/>
    <m/>
  </r>
  <r>
    <x v="11"/>
    <x v="1"/>
    <s v="GGW2.2"/>
    <x v="1"/>
    <d v="2020-11-17T00:00:00"/>
    <x v="43"/>
    <n v="2302"/>
    <m/>
    <m/>
    <s v="NA"/>
    <n v="8"/>
    <n v="0"/>
    <s v="NA"/>
    <n v="0"/>
    <n v="0"/>
    <n v="0"/>
    <n v="0"/>
    <m/>
    <n v="8"/>
    <m/>
    <m/>
    <m/>
    <m/>
  </r>
  <r>
    <x v="11"/>
    <x v="1"/>
    <s v="GGW2.2"/>
    <x v="1"/>
    <d v="2020-11-17T00:00:00"/>
    <x v="9"/>
    <n v="8875"/>
    <m/>
    <m/>
    <s v="NA"/>
    <n v="0"/>
    <n v="0"/>
    <s v="NA"/>
    <n v="0"/>
    <n v="1"/>
    <n v="0"/>
    <n v="0"/>
    <m/>
    <n v="1"/>
    <m/>
    <m/>
    <m/>
    <m/>
  </r>
  <r>
    <x v="11"/>
    <x v="2"/>
    <s v="GGW2.3"/>
    <x v="1"/>
    <d v="2020-11-17T00:00:00"/>
    <x v="43"/>
    <n v="2302"/>
    <s v="rhizome"/>
    <s v="non-canopy"/>
    <s v="NA"/>
    <n v="8"/>
    <n v="0"/>
    <s v="NA"/>
    <n v="0"/>
    <n v="0"/>
    <n v="0"/>
    <n v="0"/>
    <m/>
    <n v="8"/>
    <m/>
    <m/>
    <m/>
    <m/>
  </r>
  <r>
    <x v="11"/>
    <x v="2"/>
    <s v="GGW2.3"/>
    <x v="1"/>
    <d v="2020-11-17T00:00:00"/>
    <x v="9"/>
    <n v="8875"/>
    <m/>
    <m/>
    <s v="NA"/>
    <n v="0"/>
    <n v="0"/>
    <s v="NA"/>
    <n v="0"/>
    <n v="2"/>
    <n v="0"/>
    <n v="0"/>
    <m/>
    <n v="2"/>
    <m/>
    <m/>
    <m/>
    <m/>
  </r>
  <r>
    <x v="11"/>
    <x v="2"/>
    <s v="GGW2.3"/>
    <x v="1"/>
    <d v="2020-11-17T00:00:00"/>
    <x v="86"/>
    <n v="4058"/>
    <m/>
    <m/>
    <s v="NA"/>
    <n v="0"/>
    <n v="0"/>
    <s v="NA"/>
    <n v="0"/>
    <n v="1"/>
    <n v="0"/>
    <n v="0"/>
    <m/>
    <n v="1"/>
    <m/>
    <m/>
    <m/>
    <m/>
  </r>
  <r>
    <x v="11"/>
    <x v="3"/>
    <s v="GGW2.4"/>
    <x v="1"/>
    <d v="2020-11-17T00:00:00"/>
    <x v="26"/>
    <n v="3243"/>
    <m/>
    <m/>
    <s v="NA"/>
    <n v="0"/>
    <n v="0"/>
    <s v="NA"/>
    <n v="0"/>
    <n v="1"/>
    <n v="0"/>
    <n v="0"/>
    <m/>
    <n v="1"/>
    <m/>
    <m/>
    <m/>
    <m/>
  </r>
  <r>
    <x v="11"/>
    <x v="4"/>
    <s v="GGW2.5"/>
    <x v="1"/>
    <d v="2020-11-17T00:00:00"/>
    <x v="43"/>
    <n v="2302"/>
    <s v="rhizome"/>
    <s v="non-canopy"/>
    <s v="NA"/>
    <n v="11"/>
    <n v="0"/>
    <s v="NA"/>
    <n v="0"/>
    <n v="0"/>
    <n v="0"/>
    <n v="0"/>
    <m/>
    <n v="11"/>
    <m/>
    <m/>
    <m/>
    <m/>
  </r>
  <r>
    <x v="11"/>
    <x v="5"/>
    <s v="GGW2.6"/>
    <x v="1"/>
    <d v="2020-11-17T00:00:00"/>
    <x v="43"/>
    <n v="2302"/>
    <s v="rhizome"/>
    <s v="non-canopy"/>
    <s v="NA"/>
    <n v="14"/>
    <n v="0"/>
    <s v="NA"/>
    <n v="0"/>
    <n v="0"/>
    <n v="0"/>
    <n v="0"/>
    <m/>
    <n v="14"/>
    <m/>
    <m/>
    <m/>
    <m/>
  </r>
  <r>
    <x v="11"/>
    <x v="6"/>
    <s v="GGW2.7"/>
    <x v="1"/>
    <d v="2020-11-17T00:00:00"/>
    <x v="0"/>
    <n v="7766"/>
    <s v="lignotuber"/>
    <s v="canopy"/>
    <s v="NA"/>
    <n v="0"/>
    <n v="0"/>
    <s v="NA"/>
    <n v="0"/>
    <n v="1"/>
    <n v="0"/>
    <n v="0"/>
    <m/>
    <n v="1"/>
    <m/>
    <m/>
    <m/>
    <m/>
  </r>
  <r>
    <x v="11"/>
    <x v="6"/>
    <s v="GGW2.7"/>
    <x v="1"/>
    <d v="2020-11-17T00:00:00"/>
    <x v="67"/>
    <e v="#N/A"/>
    <s v="NA"/>
    <s v="NA"/>
    <s v="NA"/>
    <n v="0"/>
    <n v="0"/>
    <s v="NA"/>
    <n v="0"/>
    <n v="1"/>
    <n v="0"/>
    <n v="0"/>
    <m/>
    <n v="1"/>
    <m/>
    <m/>
    <m/>
    <m/>
  </r>
  <r>
    <x v="11"/>
    <x v="7"/>
    <s v="GGW2.8"/>
    <x v="1"/>
    <d v="2020-11-17T00:00:00"/>
    <x v="43"/>
    <n v="2302"/>
    <m/>
    <m/>
    <s v="NA"/>
    <n v="1"/>
    <n v="0"/>
    <s v="NA"/>
    <n v="0"/>
    <n v="0"/>
    <n v="0"/>
    <n v="0"/>
    <m/>
    <n v="1"/>
    <m/>
    <m/>
    <m/>
    <m/>
  </r>
  <r>
    <x v="11"/>
    <x v="7"/>
    <s v="GGW2.8"/>
    <x v="1"/>
    <d v="2020-11-17T00:00:00"/>
    <x v="0"/>
    <n v="7766"/>
    <m/>
    <m/>
    <s v="NA"/>
    <n v="0"/>
    <n v="0"/>
    <s v="NA"/>
    <n v="0"/>
    <n v="1"/>
    <n v="0"/>
    <n v="0"/>
    <m/>
    <n v="1"/>
    <m/>
    <m/>
    <m/>
    <m/>
  </r>
  <r>
    <x v="11"/>
    <x v="8"/>
    <s v="GGW2.9"/>
    <x v="1"/>
    <d v="2020-11-17T00:00:00"/>
    <x v="9"/>
    <n v="8875"/>
    <m/>
    <m/>
    <s v="NA"/>
    <n v="0"/>
    <n v="0"/>
    <s v="NA"/>
    <n v="0"/>
    <n v="1"/>
    <n v="0"/>
    <n v="0"/>
    <m/>
    <n v="1"/>
    <m/>
    <m/>
    <m/>
    <m/>
  </r>
  <r>
    <x v="11"/>
    <x v="8"/>
    <s v="GGW2.9"/>
    <x v="1"/>
    <d v="2020-11-17T00:00:00"/>
    <x v="26"/>
    <n v="3243"/>
    <m/>
    <m/>
    <s v="NA"/>
    <n v="0"/>
    <n v="0"/>
    <s v="NA"/>
    <n v="0"/>
    <n v="1"/>
    <n v="0"/>
    <n v="0"/>
    <m/>
    <n v="1"/>
    <m/>
    <m/>
    <m/>
    <m/>
  </r>
  <r>
    <x v="11"/>
    <x v="9"/>
    <s v="GGW2.10"/>
    <x v="1"/>
    <d v="2020-11-17T00:00:00"/>
    <x v="32"/>
    <n v="4122"/>
    <s v="NA"/>
    <s v="canopy"/>
    <s v="NA"/>
    <n v="0"/>
    <n v="0"/>
    <s v="NA"/>
    <n v="0"/>
    <n v="1"/>
    <n v="0"/>
    <n v="0"/>
    <s v="ID confirmed based on Apr2021 observations"/>
    <n v="1"/>
    <m/>
    <m/>
    <m/>
    <m/>
  </r>
  <r>
    <x v="11"/>
    <x v="10"/>
    <s v="GGW2.11"/>
    <x v="1"/>
    <d v="2020-11-17T00:00:00"/>
    <x v="9"/>
    <n v="8875"/>
    <s v="lignotuber"/>
    <s v="soil-persistent"/>
    <s v="NA"/>
    <n v="0"/>
    <n v="0"/>
    <s v="NA"/>
    <n v="0"/>
    <n v="1"/>
    <n v="0"/>
    <n v="0"/>
    <m/>
    <n v="1"/>
    <m/>
    <m/>
    <m/>
    <m/>
  </r>
  <r>
    <x v="11"/>
    <x v="10"/>
    <s v="GGW2.11"/>
    <x v="1"/>
    <d v="2020-11-17T00:00:00"/>
    <x v="0"/>
    <n v="7766"/>
    <s v="lignotuber"/>
    <s v="canopy"/>
    <s v="NA"/>
    <n v="0"/>
    <n v="0"/>
    <s v="NA"/>
    <n v="0"/>
    <n v="1"/>
    <n v="0"/>
    <n v="0"/>
    <m/>
    <n v="1"/>
    <m/>
    <m/>
    <m/>
    <m/>
  </r>
  <r>
    <x v="11"/>
    <x v="10"/>
    <s v="GGW2.11"/>
    <x v="1"/>
    <d v="2020-11-17T00:00:00"/>
    <x v="32"/>
    <n v="4122"/>
    <m/>
    <m/>
    <s v="NA"/>
    <n v="0"/>
    <n v="0"/>
    <s v="NA"/>
    <n v="0"/>
    <n v="1"/>
    <n v="0"/>
    <n v="0"/>
    <m/>
    <n v="1"/>
    <m/>
    <m/>
    <m/>
    <m/>
  </r>
  <r>
    <x v="11"/>
    <x v="10"/>
    <s v="GGW2.11"/>
    <x v="1"/>
    <d v="2020-11-17T00:00:00"/>
    <x v="130"/>
    <e v="#N/A"/>
    <m/>
    <m/>
    <s v="NA"/>
    <n v="0"/>
    <n v="0"/>
    <s v="NA"/>
    <n v="0"/>
    <n v="1"/>
    <n v="0"/>
    <n v="0"/>
    <m/>
    <n v="1"/>
    <m/>
    <m/>
    <m/>
    <m/>
  </r>
  <r>
    <x v="11"/>
    <x v="11"/>
    <s v="GGW2.12"/>
    <x v="1"/>
    <d v="2020-11-17T00:00:00"/>
    <x v="43"/>
    <n v="2302"/>
    <s v="rhizome"/>
    <s v="non-canopy"/>
    <s v="NA"/>
    <n v="12"/>
    <n v="0"/>
    <s v="NA"/>
    <n v="0"/>
    <n v="0"/>
    <n v="0"/>
    <n v="0"/>
    <m/>
    <n v="12"/>
    <m/>
    <m/>
    <m/>
    <m/>
  </r>
  <r>
    <x v="11"/>
    <x v="12"/>
    <s v="GGW2.13"/>
    <x v="1"/>
    <d v="2020-11-17T00:00:00"/>
    <x v="43"/>
    <n v="2302"/>
    <s v="rhizome"/>
    <s v="non-canopy"/>
    <s v="NA"/>
    <n v="18"/>
    <n v="0"/>
    <s v="NA"/>
    <n v="0"/>
    <n v="0"/>
    <n v="0"/>
    <n v="0"/>
    <m/>
    <n v="18"/>
    <m/>
    <m/>
    <m/>
    <m/>
  </r>
  <r>
    <x v="11"/>
    <x v="12"/>
    <s v="GGW2.13"/>
    <x v="1"/>
    <d v="2020-11-17T00:00:00"/>
    <x v="32"/>
    <n v="4122"/>
    <s v="NA"/>
    <s v="canopy"/>
    <s v="NA"/>
    <n v="0"/>
    <n v="0"/>
    <s v="NA"/>
    <n v="0"/>
    <n v="2"/>
    <n v="0"/>
    <n v="0"/>
    <s v="ID confirmed based on Apr2021 observations"/>
    <n v="2"/>
    <m/>
    <m/>
    <m/>
    <m/>
  </r>
  <r>
    <x v="11"/>
    <x v="12"/>
    <s v="GGW2.13"/>
    <x v="1"/>
    <d v="2020-11-17T00:00:00"/>
    <x v="9"/>
    <n v="8875"/>
    <s v="lignotuber"/>
    <s v="soil-persistent"/>
    <s v="NA"/>
    <n v="0"/>
    <n v="0"/>
    <s v="NA"/>
    <n v="0"/>
    <n v="3"/>
    <n v="0"/>
    <n v="0"/>
    <m/>
    <n v="3"/>
    <m/>
    <m/>
    <m/>
    <m/>
  </r>
  <r>
    <x v="11"/>
    <x v="12"/>
    <s v="GGW2.13"/>
    <x v="1"/>
    <d v="2020-11-17T00:00:00"/>
    <x v="26"/>
    <n v="3243"/>
    <m/>
    <m/>
    <s v="NA"/>
    <n v="0"/>
    <n v="0"/>
    <s v="NA"/>
    <n v="0"/>
    <n v="1"/>
    <n v="0"/>
    <n v="0"/>
    <m/>
    <n v="1"/>
    <m/>
    <m/>
    <m/>
    <m/>
  </r>
  <r>
    <x v="11"/>
    <x v="13"/>
    <s v="GGW2.14"/>
    <x v="1"/>
    <d v="2020-11-17T00:00:00"/>
    <x v="43"/>
    <n v="2302"/>
    <m/>
    <m/>
    <s v="NA"/>
    <n v="1"/>
    <n v="0"/>
    <s v="NA"/>
    <n v="0"/>
    <n v="0"/>
    <n v="0"/>
    <n v="0"/>
    <m/>
    <n v="1"/>
    <m/>
    <m/>
    <m/>
    <m/>
  </r>
  <r>
    <x v="11"/>
    <x v="14"/>
    <s v="GGW2.15"/>
    <x v="1"/>
    <d v="2020-11-17T00:00:00"/>
    <x v="43"/>
    <n v="2302"/>
    <s v="rhizome"/>
    <s v="soil-persistent"/>
    <s v="NA"/>
    <n v="10"/>
    <n v="0"/>
    <s v="NA"/>
    <n v="0"/>
    <n v="0"/>
    <n v="0"/>
    <n v="0"/>
    <m/>
    <n v="10"/>
    <m/>
    <m/>
    <m/>
    <m/>
  </r>
  <r>
    <x v="11"/>
    <x v="14"/>
    <s v="GGW2.15"/>
    <x v="1"/>
    <d v="2020-11-17T00:00:00"/>
    <x v="22"/>
    <n v="2516"/>
    <m/>
    <m/>
    <s v="NA"/>
    <n v="3"/>
    <n v="0"/>
    <s v="NA"/>
    <n v="0"/>
    <n v="0"/>
    <n v="0"/>
    <n v="0"/>
    <m/>
    <n v="3"/>
    <m/>
    <m/>
    <m/>
    <m/>
  </r>
  <r>
    <x v="11"/>
    <x v="15"/>
    <s v="GGW2.16"/>
    <x v="1"/>
    <d v="2020-11-17T00:00:00"/>
    <x v="43"/>
    <n v="2302"/>
    <s v="rhizome"/>
    <s v="non-canopy"/>
    <s v="NA"/>
    <n v="17"/>
    <n v="0"/>
    <s v="NA"/>
    <n v="0"/>
    <n v="0"/>
    <n v="0"/>
    <n v="0"/>
    <m/>
    <n v="17"/>
    <m/>
    <m/>
    <m/>
    <m/>
  </r>
  <r>
    <x v="11"/>
    <x v="15"/>
    <s v="GGW2.16"/>
    <x v="1"/>
    <d v="2020-11-17T00:00:00"/>
    <x v="22"/>
    <n v="2516"/>
    <m/>
    <m/>
    <s v="NA"/>
    <n v="2"/>
    <n v="0"/>
    <s v="NA"/>
    <n v="0"/>
    <n v="0"/>
    <n v="0"/>
    <n v="0"/>
    <m/>
    <n v="2"/>
    <m/>
    <m/>
    <m/>
    <m/>
  </r>
  <r>
    <x v="11"/>
    <x v="16"/>
    <s v="GGW2.17"/>
    <x v="1"/>
    <d v="2020-11-17T00:00:00"/>
    <x v="43"/>
    <n v="2302"/>
    <s v="rhizome"/>
    <s v="non-canopy"/>
    <s v="NA"/>
    <n v="12"/>
    <n v="0"/>
    <s v="NA"/>
    <n v="0"/>
    <n v="0"/>
    <n v="0"/>
    <n v="0"/>
    <m/>
    <n v="12"/>
    <m/>
    <m/>
    <m/>
    <m/>
  </r>
  <r>
    <x v="11"/>
    <x v="16"/>
    <s v="GGW2.17"/>
    <x v="1"/>
    <d v="2020-11-17T00:00:00"/>
    <x v="22"/>
    <n v="2516"/>
    <s v="tussock"/>
    <s v="non-canopy"/>
    <s v="NA"/>
    <n v="3"/>
    <n v="0"/>
    <s v="NA"/>
    <n v="0"/>
    <n v="0"/>
    <n v="0"/>
    <n v="0"/>
    <m/>
    <n v="3"/>
    <m/>
    <m/>
    <m/>
    <m/>
  </r>
  <r>
    <x v="11"/>
    <x v="16"/>
    <s v="GGW2.17"/>
    <x v="1"/>
    <d v="2020-11-17T00:00:00"/>
    <x v="9"/>
    <n v="8875"/>
    <m/>
    <m/>
    <s v="NA"/>
    <n v="0"/>
    <n v="0"/>
    <s v="NA"/>
    <n v="0"/>
    <n v="1"/>
    <n v="0"/>
    <n v="0"/>
    <m/>
    <n v="1"/>
    <m/>
    <m/>
    <m/>
    <m/>
  </r>
  <r>
    <x v="11"/>
    <x v="17"/>
    <s v="GGW2.18"/>
    <x v="1"/>
    <d v="2020-11-17T00:00:00"/>
    <x v="43"/>
    <n v="2302"/>
    <s v="rhizome"/>
    <s v="non-canopy"/>
    <s v="NA"/>
    <n v="20"/>
    <n v="0"/>
    <s v="NA"/>
    <n v="0"/>
    <n v="0"/>
    <n v="0"/>
    <n v="0"/>
    <m/>
    <n v="20"/>
    <m/>
    <m/>
    <m/>
    <m/>
  </r>
  <r>
    <x v="11"/>
    <x v="18"/>
    <s v="GGW2.19"/>
    <x v="1"/>
    <d v="2020-11-17T00:00:00"/>
    <x v="43"/>
    <n v="2302"/>
    <s v="rhizome"/>
    <s v="non-canopy"/>
    <s v="NA"/>
    <n v="11"/>
    <n v="0"/>
    <s v="NA"/>
    <n v="0"/>
    <n v="0"/>
    <n v="0"/>
    <n v="0"/>
    <m/>
    <n v="11"/>
    <m/>
    <m/>
    <m/>
    <m/>
  </r>
  <r>
    <x v="11"/>
    <x v="19"/>
    <s v="GGW2.20"/>
    <x v="1"/>
    <d v="2020-11-17T00:00:00"/>
    <x v="43"/>
    <n v="2302"/>
    <s v="rhizome"/>
    <s v="non-canopy"/>
    <s v="NA"/>
    <n v="1"/>
    <n v="0"/>
    <s v="NA"/>
    <n v="0"/>
    <n v="0"/>
    <n v="0"/>
    <n v="0"/>
    <m/>
    <n v="1"/>
    <m/>
    <m/>
    <m/>
    <m/>
  </r>
  <r>
    <x v="11"/>
    <x v="19"/>
    <s v="GGW2.20"/>
    <x v="1"/>
    <d v="2020-11-17T00:00:00"/>
    <x v="32"/>
    <n v="4122"/>
    <s v="NA"/>
    <s v="canopy"/>
    <s v="NA"/>
    <n v="0"/>
    <n v="0"/>
    <s v="NA"/>
    <n v="0"/>
    <n v="1"/>
    <n v="0"/>
    <n v="0"/>
    <m/>
    <n v="1"/>
    <m/>
    <m/>
    <m/>
    <m/>
  </r>
  <r>
    <x v="12"/>
    <x v="0"/>
    <s v="CW1.1"/>
    <x v="1"/>
    <d v="2020-11-18T00:00:00"/>
    <x v="10"/>
    <n v="2469"/>
    <s v="rhizome"/>
    <s v="non-canopy"/>
    <s v="NA"/>
    <n v="0"/>
    <n v="1"/>
    <s v="NA"/>
    <n v="0"/>
    <n v="0"/>
    <n v="0"/>
    <n v="0"/>
    <m/>
    <n v="0"/>
    <m/>
    <m/>
    <m/>
    <m/>
  </r>
  <r>
    <x v="12"/>
    <x v="0"/>
    <s v="CW1.1"/>
    <x v="1"/>
    <d v="2020-11-18T00:00:00"/>
    <x v="43"/>
    <n v="2302"/>
    <s v="rhizome"/>
    <s v="non-canopy"/>
    <s v="NA"/>
    <n v="0"/>
    <n v="1"/>
    <s v="NA"/>
    <n v="0"/>
    <n v="0"/>
    <n v="0"/>
    <n v="0"/>
    <m/>
    <n v="0"/>
    <m/>
    <m/>
    <m/>
    <m/>
  </r>
  <r>
    <x v="12"/>
    <x v="1"/>
    <s v="CW1.2"/>
    <x v="1"/>
    <d v="2020-11-18T00:00:00"/>
    <x v="18"/>
    <n v="2445"/>
    <s v="tussock"/>
    <s v="non-canopy"/>
    <s v="NA"/>
    <n v="1"/>
    <n v="0"/>
    <s v="NA"/>
    <n v="0"/>
    <n v="0"/>
    <n v="0"/>
    <n v="0"/>
    <m/>
    <n v="1"/>
    <m/>
    <m/>
    <m/>
    <m/>
  </r>
  <r>
    <x v="12"/>
    <x v="2"/>
    <s v="CW1.3"/>
    <x v="1"/>
    <d v="2020-11-18T00:00:00"/>
    <x v="19"/>
    <n v="6325"/>
    <s v="tussock"/>
    <s v="non-canopy"/>
    <s v="NA"/>
    <n v="1"/>
    <n v="0"/>
    <s v="NA"/>
    <n v="1"/>
    <n v="0"/>
    <n v="0"/>
    <n v="0"/>
    <m/>
    <n v="1"/>
    <m/>
    <m/>
    <m/>
    <m/>
  </r>
  <r>
    <x v="12"/>
    <x v="2"/>
    <s v="CW1.3"/>
    <x v="1"/>
    <d v="2020-11-18T00:00:00"/>
    <x v="10"/>
    <n v="2469"/>
    <s v="rhizome"/>
    <s v="non-canopy"/>
    <s v="NA"/>
    <n v="2"/>
    <n v="0"/>
    <s v="NA"/>
    <n v="1"/>
    <n v="0"/>
    <n v="0"/>
    <n v="0"/>
    <m/>
    <n v="2"/>
    <m/>
    <m/>
    <m/>
    <m/>
  </r>
  <r>
    <x v="12"/>
    <x v="3"/>
    <s v="CW1.4"/>
    <x v="1"/>
    <d v="2020-11-18T00:00:00"/>
    <x v="18"/>
    <n v="2445"/>
    <s v="tussock"/>
    <s v="non-canopy"/>
    <s v="NA"/>
    <n v="2"/>
    <n v="0"/>
    <s v="NA"/>
    <n v="0"/>
    <n v="0"/>
    <n v="0"/>
    <n v="0"/>
    <m/>
    <n v="2"/>
    <m/>
    <m/>
    <m/>
    <m/>
  </r>
  <r>
    <x v="12"/>
    <x v="4"/>
    <s v="CW1.5"/>
    <x v="1"/>
    <d v="2020-11-18T00:00:00"/>
    <x v="10"/>
    <n v="2469"/>
    <s v="rhizome"/>
    <s v="non-canopy"/>
    <s v="NA"/>
    <n v="1"/>
    <n v="0"/>
    <s v="NA"/>
    <n v="0"/>
    <n v="0"/>
    <n v="0"/>
    <n v="0"/>
    <m/>
    <n v="1"/>
    <m/>
    <m/>
    <m/>
    <m/>
  </r>
  <r>
    <x v="12"/>
    <x v="5"/>
    <s v="CW1.6"/>
    <x v="1"/>
    <d v="2020-11-18T00:00:00"/>
    <x v="18"/>
    <n v="2445"/>
    <s v="tussock"/>
    <s v="non-canopy"/>
    <s v="NA"/>
    <n v="1"/>
    <n v="0"/>
    <s v="NA"/>
    <n v="0"/>
    <n v="0"/>
    <n v="0"/>
    <n v="0"/>
    <m/>
    <n v="1"/>
    <m/>
    <m/>
    <m/>
    <m/>
  </r>
  <r>
    <x v="12"/>
    <x v="11"/>
    <s v="CW1.12"/>
    <x v="1"/>
    <d v="2020-11-18T00:00:00"/>
    <x v="19"/>
    <n v="6325"/>
    <s v="tussock"/>
    <s v="non-canopy"/>
    <s v="NA"/>
    <n v="1"/>
    <n v="0"/>
    <s v="NA"/>
    <n v="1"/>
    <n v="0"/>
    <n v="0"/>
    <n v="0"/>
    <m/>
    <n v="1"/>
    <m/>
    <m/>
    <m/>
    <m/>
  </r>
  <r>
    <x v="12"/>
    <x v="15"/>
    <s v="CW1.16"/>
    <x v="1"/>
    <d v="2020-11-18T00:00:00"/>
    <x v="68"/>
    <n v="4145"/>
    <s v="NA"/>
    <s v="canopy"/>
    <s v="NA"/>
    <n v="0"/>
    <n v="0"/>
    <s v="NA"/>
    <n v="0"/>
    <n v="1"/>
    <n v="0"/>
    <n v="0"/>
    <s v="oreades"/>
    <n v="1"/>
    <m/>
    <m/>
    <m/>
    <m/>
  </r>
  <r>
    <x v="12"/>
    <x v="19"/>
    <s v="CW1.20"/>
    <x v="1"/>
    <d v="2020-11-18T00:00:00"/>
    <x v="18"/>
    <n v="2445"/>
    <s v="tussock"/>
    <s v="non-canopy"/>
    <s v="NA"/>
    <n v="1"/>
    <n v="0"/>
    <s v="NA"/>
    <n v="0"/>
    <n v="0"/>
    <n v="0"/>
    <n v="0"/>
    <s v="Only one green shoot - looks very sick"/>
    <n v="1"/>
    <m/>
    <m/>
    <m/>
    <m/>
  </r>
  <r>
    <x v="12"/>
    <x v="0"/>
    <s v="CW1.1"/>
    <x v="1"/>
    <d v="2020-11-18T00:00:00"/>
    <x v="68"/>
    <n v="4145"/>
    <s v="NA"/>
    <s v="canopy"/>
    <s v="NA"/>
    <n v="0"/>
    <n v="0"/>
    <s v="NA"/>
    <n v="0"/>
    <n v="1"/>
    <n v="0"/>
    <n v="0"/>
    <m/>
    <n v="1"/>
    <m/>
    <m/>
    <m/>
    <m/>
  </r>
  <r>
    <x v="12"/>
    <x v="0"/>
    <s v="CW1.1"/>
    <x v="1"/>
    <d v="2020-11-18T00:00:00"/>
    <x v="9"/>
    <n v="8875"/>
    <s v="lignotuber"/>
    <s v="soil-persistent"/>
    <s v="NA"/>
    <n v="0"/>
    <n v="0"/>
    <s v="NA"/>
    <n v="0"/>
    <n v="1"/>
    <n v="0"/>
    <n v="0"/>
    <m/>
    <n v="1"/>
    <m/>
    <m/>
    <m/>
    <m/>
  </r>
  <r>
    <x v="12"/>
    <x v="5"/>
    <s v="CW1.6"/>
    <x v="1"/>
    <d v="2020-11-18T00:00:00"/>
    <x v="23"/>
    <n v="7138"/>
    <s v="rhizome"/>
    <s v="transient"/>
    <s v="NA"/>
    <n v="1"/>
    <n v="0"/>
    <s v="NA"/>
    <n v="0"/>
    <n v="0"/>
    <n v="0"/>
    <n v="0"/>
    <s v="3cm out of plot"/>
    <n v="1"/>
    <m/>
    <m/>
    <m/>
    <m/>
  </r>
  <r>
    <x v="12"/>
    <x v="5"/>
    <s v="CW1.6"/>
    <x v="1"/>
    <d v="2020-11-18T00:00:00"/>
    <x v="19"/>
    <n v="6325"/>
    <s v="tussock"/>
    <s v="non-canopy"/>
    <s v="NA"/>
    <n v="1"/>
    <n v="0"/>
    <s v="NA"/>
    <n v="1"/>
    <n v="0"/>
    <n v="0"/>
    <n v="0"/>
    <m/>
    <n v="1"/>
    <m/>
    <m/>
    <m/>
    <m/>
  </r>
  <r>
    <x v="12"/>
    <x v="7"/>
    <s v="CW1.8"/>
    <x v="1"/>
    <d v="2020-11-18T00:00:00"/>
    <x v="19"/>
    <n v="6325"/>
    <s v="tussock"/>
    <s v="non-canopy"/>
    <s v="NA"/>
    <n v="1"/>
    <n v="0"/>
    <s v="NA"/>
    <n v="1"/>
    <n v="0"/>
    <n v="0"/>
    <n v="0"/>
    <m/>
    <n v="1"/>
    <m/>
    <m/>
    <m/>
    <m/>
  </r>
  <r>
    <x v="13"/>
    <x v="0"/>
    <s v="CW2.1"/>
    <x v="1"/>
    <d v="2020-11-18T00:00:00"/>
    <x v="9"/>
    <n v="8875"/>
    <s v="lignotuber"/>
    <s v="soil-persistent"/>
    <s v="NA"/>
    <n v="0"/>
    <n v="0"/>
    <s v="NA"/>
    <n v="0"/>
    <n v="1"/>
    <n v="0"/>
    <n v="0"/>
    <s v="Baumea acuta updated to B rubig"/>
    <n v="1"/>
    <m/>
    <m/>
    <m/>
    <m/>
  </r>
  <r>
    <x v="13"/>
    <x v="0"/>
    <s v="CW2.1"/>
    <x v="1"/>
    <d v="2020-11-18T00:00:00"/>
    <x v="43"/>
    <n v="2302"/>
    <s v="rhizome"/>
    <s v="non-canopy"/>
    <s v="NA"/>
    <n v="4"/>
    <n v="0"/>
    <s v="NA"/>
    <n v="0"/>
    <n v="0"/>
    <n v="0"/>
    <n v="0"/>
    <m/>
    <n v="4"/>
    <m/>
    <m/>
    <m/>
    <m/>
  </r>
  <r>
    <x v="13"/>
    <x v="1"/>
    <s v="CW2.2"/>
    <x v="1"/>
    <d v="2020-11-18T00:00:00"/>
    <x v="43"/>
    <n v="2302"/>
    <s v="rhizome"/>
    <s v="non-canopy"/>
    <s v="NA"/>
    <n v="7"/>
    <n v="0"/>
    <s v="NA"/>
    <n v="0"/>
    <n v="0"/>
    <n v="0"/>
    <n v="0"/>
    <m/>
    <n v="7"/>
    <m/>
    <m/>
    <m/>
    <m/>
  </r>
  <r>
    <x v="13"/>
    <x v="2"/>
    <s v="CW2.3"/>
    <x v="1"/>
    <d v="2020-11-18T00:00:00"/>
    <x v="43"/>
    <n v="2302"/>
    <s v="rhizome"/>
    <s v="non-canopy"/>
    <s v="NA"/>
    <n v="6"/>
    <n v="0"/>
    <s v="NA"/>
    <n v="0"/>
    <n v="0"/>
    <n v="0"/>
    <n v="0"/>
    <m/>
    <n v="6"/>
    <m/>
    <m/>
    <m/>
    <m/>
  </r>
  <r>
    <x v="13"/>
    <x v="3"/>
    <s v="CW2.4"/>
    <x v="1"/>
    <d v="2020-11-18T00:00:00"/>
    <x v="9"/>
    <n v="8875"/>
    <s v="lignotuber"/>
    <s v="soil-persistent"/>
    <s v="NA"/>
    <n v="0"/>
    <n v="0"/>
    <s v="NA"/>
    <n v="0"/>
    <n v="1"/>
    <n v="0"/>
    <n v="0"/>
    <m/>
    <n v="1"/>
    <m/>
    <m/>
    <m/>
    <m/>
  </r>
  <r>
    <x v="13"/>
    <x v="3"/>
    <s v="CW2.4"/>
    <x v="1"/>
    <d v="2020-11-18T00:00:00"/>
    <x v="43"/>
    <n v="2302"/>
    <s v="rhizome"/>
    <s v="non-canopy"/>
    <s v="NA"/>
    <n v="3"/>
    <n v="0"/>
    <s v="NA"/>
    <n v="0"/>
    <n v="0"/>
    <n v="0"/>
    <n v="0"/>
    <m/>
    <n v="3"/>
    <m/>
    <m/>
    <m/>
    <m/>
  </r>
  <r>
    <x v="13"/>
    <x v="6"/>
    <s v="CW2.7"/>
    <x v="1"/>
    <d v="2020-11-18T00:00:00"/>
    <x v="43"/>
    <n v="2302"/>
    <s v="rhizome"/>
    <s v="non-canopy"/>
    <s v="NA"/>
    <n v="1"/>
    <n v="0"/>
    <s v="NA"/>
    <n v="0"/>
    <n v="0"/>
    <n v="0"/>
    <n v="0"/>
    <m/>
    <n v="1"/>
    <m/>
    <m/>
    <m/>
    <m/>
  </r>
  <r>
    <x v="13"/>
    <x v="6"/>
    <s v="CW2.7"/>
    <x v="1"/>
    <d v="2020-11-18T00:00:00"/>
    <x v="23"/>
    <n v="7138"/>
    <s v="rhizome"/>
    <s v="transient"/>
    <s v="NA"/>
    <n v="1"/>
    <n v="0"/>
    <s v="NA"/>
    <n v="0"/>
    <n v="0"/>
    <n v="0"/>
    <n v="0"/>
    <m/>
    <n v="1"/>
    <m/>
    <m/>
    <m/>
    <m/>
  </r>
  <r>
    <x v="13"/>
    <x v="7"/>
    <s v="CW2.8"/>
    <x v="1"/>
    <d v="2020-11-18T00:00:00"/>
    <x v="9"/>
    <n v="8875"/>
    <s v="lignotuber"/>
    <s v="soil-persistent"/>
    <s v="NA"/>
    <n v="0"/>
    <n v="0"/>
    <s v="NA"/>
    <n v="0"/>
    <n v="1"/>
    <n v="0"/>
    <n v="0"/>
    <m/>
    <n v="1"/>
    <m/>
    <m/>
    <m/>
    <m/>
  </r>
  <r>
    <x v="13"/>
    <x v="7"/>
    <s v="CW2.8"/>
    <x v="1"/>
    <d v="2020-11-18T00:00:00"/>
    <x v="43"/>
    <n v="2302"/>
    <s v="rhizome"/>
    <s v="non-canopy"/>
    <s v="NA"/>
    <n v="5"/>
    <n v="0"/>
    <s v="NA"/>
    <n v="0"/>
    <n v="0"/>
    <n v="0"/>
    <n v="0"/>
    <m/>
    <n v="5"/>
    <m/>
    <m/>
    <m/>
    <m/>
  </r>
  <r>
    <x v="13"/>
    <x v="8"/>
    <s v="CW2.9"/>
    <x v="1"/>
    <d v="2020-11-18T00:00:00"/>
    <x v="43"/>
    <n v="2302"/>
    <s v="rhizome"/>
    <s v="non-canopy"/>
    <s v="NA"/>
    <n v="0"/>
    <n v="1"/>
    <s v="NA"/>
    <n v="0"/>
    <n v="0"/>
    <n v="0"/>
    <n v="0"/>
    <m/>
    <n v="0"/>
    <m/>
    <m/>
    <m/>
    <m/>
  </r>
  <r>
    <x v="13"/>
    <x v="9"/>
    <s v="CW2.10"/>
    <x v="1"/>
    <d v="2020-11-18T00:00:00"/>
    <x v="1"/>
    <n v="3997"/>
    <s v="lignotuber"/>
    <s v="soil-persistent"/>
    <s v="NA"/>
    <n v="1"/>
    <n v="0"/>
    <s v="NA"/>
    <n v="0"/>
    <n v="0"/>
    <n v="0"/>
    <n v="0"/>
    <m/>
    <n v="1"/>
    <m/>
    <m/>
    <m/>
    <m/>
  </r>
  <r>
    <x v="13"/>
    <x v="10"/>
    <s v="CW2.11"/>
    <x v="1"/>
    <d v="2020-11-18T00:00:00"/>
    <x v="43"/>
    <n v="2302"/>
    <s v="rhizome"/>
    <s v="non-canopy"/>
    <s v="NA"/>
    <n v="1"/>
    <n v="0"/>
    <s v="NA"/>
    <n v="0"/>
    <n v="0"/>
    <n v="0"/>
    <n v="0"/>
    <m/>
    <n v="1"/>
    <m/>
    <m/>
    <m/>
    <m/>
  </r>
  <r>
    <x v="13"/>
    <x v="10"/>
    <s v="CW2.11"/>
    <x v="1"/>
    <d v="2020-11-18T00:00:00"/>
    <x v="23"/>
    <n v="7138"/>
    <s v="rhizome"/>
    <s v="transient"/>
    <s v="NA"/>
    <n v="2"/>
    <n v="0"/>
    <s v="NA"/>
    <n v="0"/>
    <n v="0"/>
    <n v="0"/>
    <n v="0"/>
    <m/>
    <n v="2"/>
    <m/>
    <m/>
    <m/>
    <m/>
  </r>
  <r>
    <x v="13"/>
    <x v="11"/>
    <s v="CW2.12"/>
    <x v="1"/>
    <d v="2020-11-18T00:00:00"/>
    <x v="23"/>
    <n v="7138"/>
    <s v="rhizome"/>
    <s v="transient"/>
    <s v="NA"/>
    <n v="1"/>
    <n v="0"/>
    <s v="NA"/>
    <n v="0"/>
    <n v="0"/>
    <n v="0"/>
    <n v="0"/>
    <m/>
    <n v="1"/>
    <m/>
    <m/>
    <m/>
    <m/>
  </r>
  <r>
    <x v="13"/>
    <x v="11"/>
    <s v="CW2.12"/>
    <x v="1"/>
    <d v="2020-11-18T00:00:00"/>
    <x v="43"/>
    <n v="2302"/>
    <s v="rhizome"/>
    <s v="non-canopy"/>
    <s v="NA"/>
    <n v="3"/>
    <n v="0"/>
    <s v="NA"/>
    <n v="0"/>
    <n v="0"/>
    <n v="0"/>
    <n v="0"/>
    <m/>
    <n v="3"/>
    <m/>
    <m/>
    <m/>
    <m/>
  </r>
  <r>
    <x v="13"/>
    <x v="13"/>
    <s v="CW2.14"/>
    <x v="1"/>
    <d v="2020-11-18T00:00:00"/>
    <x v="43"/>
    <n v="2302"/>
    <s v="rhizome"/>
    <s v="non-canopy"/>
    <s v="NA"/>
    <n v="4"/>
    <n v="0"/>
    <s v="NA"/>
    <n v="0"/>
    <n v="0"/>
    <n v="0"/>
    <n v="0"/>
    <m/>
    <n v="4"/>
    <m/>
    <m/>
    <m/>
    <m/>
  </r>
  <r>
    <x v="13"/>
    <x v="14"/>
    <s v="CW2.15"/>
    <x v="1"/>
    <d v="2020-11-18T00:00:00"/>
    <x v="43"/>
    <n v="2302"/>
    <s v="rhizome"/>
    <s v="non-canopy"/>
    <s v="NA"/>
    <n v="10"/>
    <n v="0"/>
    <s v="NA"/>
    <n v="0"/>
    <n v="0"/>
    <n v="0"/>
    <n v="0"/>
    <m/>
    <n v="10"/>
    <m/>
    <m/>
    <m/>
    <m/>
  </r>
  <r>
    <x v="13"/>
    <x v="15"/>
    <s v="CW2.16"/>
    <x v="1"/>
    <d v="2020-11-18T00:00:00"/>
    <x v="43"/>
    <n v="2302"/>
    <s v="rhizome"/>
    <s v="non-canopy"/>
    <s v="NA"/>
    <n v="12"/>
    <n v="0"/>
    <s v="NA"/>
    <n v="0"/>
    <n v="0"/>
    <n v="0"/>
    <n v="0"/>
    <m/>
    <n v="12"/>
    <m/>
    <m/>
    <m/>
    <m/>
  </r>
  <r>
    <x v="13"/>
    <x v="16"/>
    <s v="CW2.17"/>
    <x v="1"/>
    <d v="2020-11-18T00:00:00"/>
    <x v="43"/>
    <n v="2302"/>
    <s v="rhizome"/>
    <s v="non-canopy"/>
    <s v="NA"/>
    <n v="5"/>
    <n v="0"/>
    <s v="NA"/>
    <n v="0"/>
    <n v="0"/>
    <n v="0"/>
    <n v="0"/>
    <m/>
    <n v="5"/>
    <m/>
    <m/>
    <m/>
    <m/>
  </r>
  <r>
    <x v="13"/>
    <x v="17"/>
    <s v="CW2.18"/>
    <x v="1"/>
    <d v="2020-11-18T00:00:00"/>
    <x v="43"/>
    <n v="2302"/>
    <s v="rhizome"/>
    <s v="non-canopy"/>
    <s v="NA"/>
    <n v="13"/>
    <n v="0"/>
    <s v="NA"/>
    <n v="0"/>
    <n v="0"/>
    <n v="0"/>
    <n v="0"/>
    <m/>
    <n v="13"/>
    <m/>
    <m/>
    <m/>
    <m/>
  </r>
  <r>
    <x v="13"/>
    <x v="18"/>
    <s v="CW2.19"/>
    <x v="1"/>
    <d v="2020-11-18T00:00:00"/>
    <x v="43"/>
    <n v="2302"/>
    <s v="rhizome"/>
    <s v="non-canopy"/>
    <s v="NA"/>
    <n v="11"/>
    <n v="1"/>
    <s v="NA"/>
    <n v="0"/>
    <n v="0"/>
    <n v="0"/>
    <n v="0"/>
    <m/>
    <n v="11"/>
    <m/>
    <m/>
    <m/>
    <m/>
  </r>
  <r>
    <x v="13"/>
    <x v="19"/>
    <s v="CW2.20"/>
    <x v="1"/>
    <d v="2020-11-18T00:00:00"/>
    <x v="43"/>
    <n v="2302"/>
    <s v="rhizome"/>
    <s v="non-canopy"/>
    <s v="NA"/>
    <n v="5"/>
    <n v="0"/>
    <s v="NA"/>
    <n v="0"/>
    <n v="0"/>
    <n v="0"/>
    <n v="0"/>
    <m/>
    <n v="5"/>
    <m/>
    <m/>
    <m/>
    <m/>
  </r>
  <r>
    <x v="14"/>
    <x v="0"/>
    <s v="CC1.1"/>
    <x v="1"/>
    <d v="2020-11-26T00:00:00"/>
    <x v="4"/>
    <n v="5738"/>
    <m/>
    <m/>
    <s v="NA"/>
    <n v="1"/>
    <n v="0"/>
    <n v="0"/>
    <n v="0"/>
    <n v="0"/>
    <n v="0"/>
    <n v="0"/>
    <m/>
    <n v="1"/>
    <m/>
    <m/>
    <m/>
    <m/>
  </r>
  <r>
    <x v="14"/>
    <x v="0"/>
    <s v="CC1.1"/>
    <x v="1"/>
    <d v="2020-11-26T00:00:00"/>
    <x v="16"/>
    <n v="2603"/>
    <m/>
    <m/>
    <s v="NA"/>
    <n v="1"/>
    <n v="0"/>
    <n v="0"/>
    <n v="0"/>
    <n v="0"/>
    <n v="0"/>
    <n v="0"/>
    <m/>
    <n v="1"/>
    <m/>
    <m/>
    <m/>
    <m/>
  </r>
  <r>
    <x v="14"/>
    <x v="0"/>
    <s v="CC1.1"/>
    <x v="1"/>
    <d v="2020-11-26T00:00:00"/>
    <x v="58"/>
    <n v="4000"/>
    <m/>
    <m/>
    <s v="NA"/>
    <n v="8"/>
    <n v="0"/>
    <n v="0"/>
    <n v="0"/>
    <n v="0"/>
    <n v="0"/>
    <n v="0"/>
    <m/>
    <n v="8"/>
    <m/>
    <m/>
    <m/>
    <m/>
  </r>
  <r>
    <x v="14"/>
    <x v="0"/>
    <s v="CC1.1"/>
    <x v="1"/>
    <d v="2020-11-26T00:00:00"/>
    <x v="29"/>
    <n v="10605"/>
    <m/>
    <m/>
    <s v="NA"/>
    <n v="4"/>
    <n v="0"/>
    <s v="NA"/>
    <n v="0"/>
    <s v="NA"/>
    <s v="NA"/>
    <s v="NA"/>
    <m/>
    <n v="4"/>
    <m/>
    <m/>
    <m/>
    <m/>
  </r>
  <r>
    <x v="14"/>
    <x v="0"/>
    <s v="CC1.1"/>
    <x v="1"/>
    <d v="2020-11-26T00:00:00"/>
    <x v="17"/>
    <n v="5532"/>
    <m/>
    <m/>
    <s v="NA"/>
    <n v="6"/>
    <n v="0"/>
    <s v="NA"/>
    <n v="0"/>
    <s v="NA"/>
    <s v="NA"/>
    <s v="NA"/>
    <m/>
    <n v="6"/>
    <m/>
    <m/>
    <m/>
    <m/>
  </r>
  <r>
    <x v="14"/>
    <x v="0"/>
    <s v="CC1.1"/>
    <x v="1"/>
    <d v="2020-11-26T00:00:00"/>
    <x v="56"/>
    <n v="5043"/>
    <m/>
    <m/>
    <s v="NA"/>
    <n v="0"/>
    <n v="0"/>
    <s v="NA"/>
    <n v="0"/>
    <n v="8"/>
    <n v="0"/>
    <n v="1"/>
    <m/>
    <n v="8"/>
    <m/>
    <m/>
    <m/>
    <m/>
  </r>
  <r>
    <x v="14"/>
    <x v="0"/>
    <s v="CC1.1"/>
    <x v="1"/>
    <d v="2020-11-26T00:00:00"/>
    <x v="49"/>
    <n v="5535"/>
    <m/>
    <m/>
    <s v="NA"/>
    <n v="7"/>
    <n v="0"/>
    <s v="NA"/>
    <n v="0"/>
    <s v="NA"/>
    <s v="NA"/>
    <s v="NA"/>
    <s v="ID corrected from Tetraria capillaris to Lepyrodia anarthria based on Apr2021 obsvervations"/>
    <n v="7"/>
    <m/>
    <m/>
    <m/>
    <m/>
  </r>
  <r>
    <x v="14"/>
    <x v="0"/>
    <s v="CC1.1"/>
    <x v="1"/>
    <d v="2020-11-26T00:00:00"/>
    <x v="79"/>
    <n v="11190"/>
    <m/>
    <m/>
    <s v="NA"/>
    <n v="0"/>
    <n v="0"/>
    <s v="NA"/>
    <n v="0"/>
    <n v="17"/>
    <n v="0"/>
    <n v="0"/>
    <m/>
    <n v="17"/>
    <m/>
    <m/>
    <m/>
    <m/>
  </r>
  <r>
    <x v="14"/>
    <x v="0"/>
    <s v="CC1.1"/>
    <x v="1"/>
    <d v="2020-11-26T00:00:00"/>
    <x v="69"/>
    <n v="7970"/>
    <m/>
    <m/>
    <s v="NA"/>
    <n v="0"/>
    <n v="0"/>
    <n v="1"/>
    <n v="0"/>
    <n v="0"/>
    <n v="0"/>
    <n v="0"/>
    <s v="added to March census "/>
    <n v="0"/>
    <m/>
    <m/>
    <m/>
    <m/>
  </r>
  <r>
    <x v="14"/>
    <x v="1"/>
    <s v="CC1.2"/>
    <x v="1"/>
    <d v="2020-11-26T00:00:00"/>
    <x v="4"/>
    <n v="5738"/>
    <m/>
    <m/>
    <s v="NA"/>
    <n v="7"/>
    <n v="0"/>
    <n v="0"/>
    <n v="0"/>
    <n v="0"/>
    <n v="0"/>
    <n v="0"/>
    <m/>
    <n v="7"/>
    <m/>
    <m/>
    <m/>
    <m/>
  </r>
  <r>
    <x v="14"/>
    <x v="1"/>
    <s v="CC1.2"/>
    <x v="1"/>
    <d v="2020-11-26T00:00:00"/>
    <x v="58"/>
    <n v="4000"/>
    <m/>
    <m/>
    <s v="NA"/>
    <n v="17"/>
    <n v="0"/>
    <n v="0"/>
    <n v="0"/>
    <n v="1"/>
    <n v="0"/>
    <n v="0"/>
    <m/>
    <n v="18"/>
    <m/>
    <m/>
    <m/>
    <m/>
  </r>
  <r>
    <x v="14"/>
    <x v="1"/>
    <s v="CC1.2"/>
    <x v="1"/>
    <d v="2020-11-26T00:00:00"/>
    <x v="16"/>
    <n v="2603"/>
    <m/>
    <m/>
    <s v="NA"/>
    <n v="1"/>
    <n v="0"/>
    <n v="0"/>
    <n v="0"/>
    <n v="0"/>
    <n v="0"/>
    <n v="0"/>
    <m/>
    <n v="1"/>
    <m/>
    <m/>
    <m/>
    <m/>
  </r>
  <r>
    <x v="14"/>
    <x v="1"/>
    <s v="CC1.2"/>
    <x v="1"/>
    <d v="2020-11-26T00:00:00"/>
    <x v="79"/>
    <n v="11190"/>
    <m/>
    <m/>
    <s v="NA"/>
    <n v="0"/>
    <n v="0"/>
    <s v="NA"/>
    <m/>
    <n v="56"/>
    <n v="0"/>
    <n v="0"/>
    <m/>
    <n v="56"/>
    <m/>
    <m/>
    <m/>
    <m/>
  </r>
  <r>
    <x v="14"/>
    <x v="1"/>
    <s v="CC1.2"/>
    <x v="1"/>
    <d v="2020-11-26T00:00:00"/>
    <x v="29"/>
    <n v="10605"/>
    <m/>
    <m/>
    <s v="NA"/>
    <n v="9"/>
    <n v="0"/>
    <s v="NA"/>
    <n v="0"/>
    <s v="NA"/>
    <s v="NA"/>
    <s v="NA"/>
    <m/>
    <n v="9"/>
    <m/>
    <m/>
    <m/>
    <m/>
  </r>
  <r>
    <x v="14"/>
    <x v="1"/>
    <s v="CC1.2"/>
    <x v="1"/>
    <d v="2020-11-26T00:00:00"/>
    <x v="17"/>
    <n v="5532"/>
    <m/>
    <m/>
    <s v="NA"/>
    <n v="10"/>
    <n v="0"/>
    <s v="NA"/>
    <n v="0"/>
    <s v="NA"/>
    <s v="NA"/>
    <s v="NA"/>
    <m/>
    <n v="10"/>
    <m/>
    <m/>
    <m/>
    <m/>
  </r>
  <r>
    <x v="14"/>
    <x v="1"/>
    <s v="CC1.2"/>
    <x v="1"/>
    <d v="2020-11-26T00:00:00"/>
    <x v="12"/>
    <n v="2501"/>
    <m/>
    <m/>
    <s v="NA"/>
    <n v="0"/>
    <n v="0"/>
    <s v="NA"/>
    <m/>
    <n v="3"/>
    <n v="1"/>
    <n v="0"/>
    <s v="uncertain ID, possibly Isolepis"/>
    <n v="3"/>
    <m/>
    <m/>
    <m/>
    <m/>
  </r>
  <r>
    <x v="14"/>
    <x v="1"/>
    <s v="CC1.2"/>
    <x v="1"/>
    <d v="2020-11-26T00:00:00"/>
    <x v="49"/>
    <n v="5535"/>
    <m/>
    <m/>
    <s v="NA"/>
    <n v="7"/>
    <n v="0"/>
    <s v="NA"/>
    <n v="0"/>
    <s v="NA"/>
    <s v="NA"/>
    <s v="NA"/>
    <s v="ID corrected from Tetraria capillaris to Lepyrodia anarthria based on Apr2021 obsvervations"/>
    <n v="7"/>
    <m/>
    <m/>
    <m/>
    <m/>
  </r>
  <r>
    <x v="14"/>
    <x v="1"/>
    <s v="CC1.2"/>
    <x v="1"/>
    <d v="2020-11-26T00:00:00"/>
    <x v="56"/>
    <n v="5043"/>
    <m/>
    <m/>
    <s v="NA"/>
    <n v="0"/>
    <n v="0"/>
    <s v="NA"/>
    <m/>
    <n v="5"/>
    <n v="0"/>
    <n v="0"/>
    <m/>
    <n v="5"/>
    <m/>
    <m/>
    <m/>
    <m/>
  </r>
  <r>
    <x v="14"/>
    <x v="2"/>
    <s v="CC1.3"/>
    <x v="1"/>
    <d v="2020-11-26T00:00:00"/>
    <x v="4"/>
    <n v="5738"/>
    <m/>
    <m/>
    <s v="NA"/>
    <n v="3"/>
    <n v="0"/>
    <n v="0"/>
    <n v="0"/>
    <n v="0"/>
    <n v="0"/>
    <n v="0"/>
    <m/>
    <n v="3"/>
    <m/>
    <m/>
    <m/>
    <m/>
  </r>
  <r>
    <x v="14"/>
    <x v="2"/>
    <s v="CC1.3"/>
    <x v="1"/>
    <d v="2020-11-26T00:00:00"/>
    <x v="58"/>
    <n v="4000"/>
    <m/>
    <m/>
    <s v="NA"/>
    <n v="27"/>
    <n v="0"/>
    <n v="0"/>
    <n v="0"/>
    <n v="0"/>
    <n v="0"/>
    <n v="0"/>
    <m/>
    <n v="27"/>
    <m/>
    <m/>
    <m/>
    <m/>
  </r>
  <r>
    <x v="14"/>
    <x v="2"/>
    <s v="CC1.3"/>
    <x v="1"/>
    <d v="2020-11-26T00:00:00"/>
    <x v="16"/>
    <n v="2603"/>
    <m/>
    <m/>
    <s v="NA"/>
    <n v="1"/>
    <n v="0"/>
    <n v="0"/>
    <n v="0"/>
    <n v="0"/>
    <n v="0"/>
    <n v="0"/>
    <m/>
    <n v="1"/>
    <m/>
    <m/>
    <m/>
    <m/>
  </r>
  <r>
    <x v="14"/>
    <x v="2"/>
    <s v="CC1.3"/>
    <x v="1"/>
    <d v="2020-11-26T00:00:00"/>
    <x v="79"/>
    <n v="11190"/>
    <m/>
    <m/>
    <s v="NA"/>
    <n v="0"/>
    <n v="0"/>
    <s v="NA"/>
    <m/>
    <n v="26"/>
    <n v="0"/>
    <n v="0"/>
    <m/>
    <n v="26"/>
    <m/>
    <m/>
    <m/>
    <m/>
  </r>
  <r>
    <x v="14"/>
    <x v="2"/>
    <s v="CC1.3"/>
    <x v="1"/>
    <d v="2020-11-26T00:00:00"/>
    <x v="29"/>
    <n v="10605"/>
    <m/>
    <m/>
    <s v="NA"/>
    <n v="16"/>
    <n v="0"/>
    <s v="NA"/>
    <n v="0"/>
    <s v="NA"/>
    <s v="NA"/>
    <s v="NA"/>
    <m/>
    <n v="16"/>
    <m/>
    <m/>
    <m/>
    <m/>
  </r>
  <r>
    <x v="14"/>
    <x v="2"/>
    <s v="CC1.3"/>
    <x v="1"/>
    <d v="2020-11-26T00:00:00"/>
    <x v="49"/>
    <n v="5535"/>
    <m/>
    <m/>
    <s v="NA"/>
    <n v="13"/>
    <n v="0"/>
    <s v="NA"/>
    <n v="0"/>
    <s v="NA"/>
    <s v="NA"/>
    <s v="NA"/>
    <s v="ID corrected from Tetraria capillaris to Lepyrodia anarthria based on Apr2021 obsvervations"/>
    <n v="13"/>
    <m/>
    <m/>
    <m/>
    <m/>
  </r>
  <r>
    <x v="14"/>
    <x v="2"/>
    <s v="CC1.3"/>
    <x v="1"/>
    <d v="2020-11-26T00:00:00"/>
    <x v="56"/>
    <n v="5043"/>
    <m/>
    <m/>
    <s v="NA"/>
    <n v="2"/>
    <n v="0"/>
    <s v="NA"/>
    <n v="0"/>
    <n v="2"/>
    <n v="0"/>
    <n v="0"/>
    <m/>
    <n v="4"/>
    <m/>
    <m/>
    <m/>
    <m/>
  </r>
  <r>
    <x v="14"/>
    <x v="2"/>
    <s v="CC1.3"/>
    <x v="1"/>
    <d v="2020-11-26T00:00:00"/>
    <x v="26"/>
    <n v="3243"/>
    <m/>
    <m/>
    <s v="NA"/>
    <n v="0"/>
    <n v="0"/>
    <s v="NA"/>
    <m/>
    <n v="1"/>
    <n v="0"/>
    <n v="0"/>
    <m/>
    <n v="1"/>
    <m/>
    <m/>
    <m/>
    <m/>
  </r>
  <r>
    <x v="14"/>
    <x v="3"/>
    <s v="CC1.4"/>
    <x v="1"/>
    <d v="2020-11-26T00:00:00"/>
    <x v="4"/>
    <n v="5738"/>
    <m/>
    <m/>
    <s v="NA"/>
    <n v="3"/>
    <n v="0"/>
    <n v="0"/>
    <n v="4"/>
    <n v="3"/>
    <n v="1"/>
    <n v="0"/>
    <m/>
    <n v="6"/>
    <m/>
    <m/>
    <m/>
    <m/>
  </r>
  <r>
    <x v="14"/>
    <x v="3"/>
    <s v="CC1.4"/>
    <x v="1"/>
    <d v="2020-11-26T00:00:00"/>
    <x v="41"/>
    <n v="7943"/>
    <m/>
    <m/>
    <s v="NA"/>
    <n v="1"/>
    <n v="0"/>
    <n v="0"/>
    <n v="0"/>
    <n v="0"/>
    <n v="0"/>
    <n v="0"/>
    <m/>
    <n v="1"/>
    <m/>
    <m/>
    <m/>
    <m/>
  </r>
  <r>
    <x v="14"/>
    <x v="3"/>
    <s v="CC1.4"/>
    <x v="1"/>
    <d v="2020-11-26T00:00:00"/>
    <x v="80"/>
    <n v="2599"/>
    <m/>
    <m/>
    <s v="NA"/>
    <n v="1"/>
    <n v="0"/>
    <n v="0"/>
    <n v="0"/>
    <n v="0"/>
    <n v="0"/>
    <n v="0"/>
    <m/>
    <n v="1"/>
    <m/>
    <m/>
    <m/>
    <m/>
  </r>
  <r>
    <x v="14"/>
    <x v="3"/>
    <s v="CC1.4"/>
    <x v="1"/>
    <d v="2020-11-26T00:00:00"/>
    <x v="16"/>
    <n v="2603"/>
    <m/>
    <m/>
    <s v="NA"/>
    <n v="1"/>
    <n v="0"/>
    <n v="0"/>
    <n v="0"/>
    <n v="0"/>
    <n v="0"/>
    <n v="0"/>
    <m/>
    <n v="1"/>
    <m/>
    <m/>
    <m/>
    <m/>
  </r>
  <r>
    <x v="14"/>
    <x v="3"/>
    <s v="CC1.4"/>
    <x v="1"/>
    <d v="2020-11-26T00:00:00"/>
    <x v="58"/>
    <n v="4000"/>
    <m/>
    <m/>
    <s v="NA"/>
    <n v="20"/>
    <n v="0"/>
    <n v="3"/>
    <n v="0"/>
    <n v="0"/>
    <n v="0"/>
    <n v="0"/>
    <m/>
    <n v="20"/>
    <m/>
    <m/>
    <m/>
    <m/>
  </r>
  <r>
    <x v="14"/>
    <x v="3"/>
    <s v="CC1.4"/>
    <x v="1"/>
    <d v="2020-11-26T00:00:00"/>
    <x v="9"/>
    <n v="8875"/>
    <m/>
    <m/>
    <s v="NA"/>
    <n v="0"/>
    <n v="0"/>
    <n v="0"/>
    <n v="0"/>
    <n v="1"/>
    <n v="0"/>
    <n v="0"/>
    <m/>
    <n v="1"/>
    <m/>
    <m/>
    <m/>
    <m/>
  </r>
  <r>
    <x v="14"/>
    <x v="3"/>
    <s v="CC1.4"/>
    <x v="1"/>
    <d v="2020-11-26T00:00:00"/>
    <x v="79"/>
    <n v="11190"/>
    <m/>
    <m/>
    <s v="NA"/>
    <n v="0"/>
    <n v="0"/>
    <s v="NA"/>
    <n v="0"/>
    <n v="18"/>
    <n v="0"/>
    <n v="0"/>
    <m/>
    <n v="18"/>
    <m/>
    <m/>
    <m/>
    <m/>
  </r>
  <r>
    <x v="14"/>
    <x v="3"/>
    <s v="CC1.4"/>
    <x v="1"/>
    <d v="2020-11-26T00:00:00"/>
    <x v="49"/>
    <n v="5535"/>
    <m/>
    <m/>
    <s v="NA"/>
    <n v="11"/>
    <n v="0"/>
    <s v="NA"/>
    <n v="0"/>
    <s v="NA"/>
    <s v="NA"/>
    <s v="NA"/>
    <s v="ID corrected from Tetraria capillaris to Lepyrodia anarthria based on Apr2021 obsvervations"/>
    <n v="11"/>
    <m/>
    <m/>
    <m/>
    <m/>
  </r>
  <r>
    <x v="14"/>
    <x v="3"/>
    <s v="CC1.4"/>
    <x v="1"/>
    <d v="2020-11-26T00:00:00"/>
    <x v="56"/>
    <n v="5043"/>
    <m/>
    <m/>
    <s v="NA"/>
    <n v="2"/>
    <n v="0"/>
    <s v="NA"/>
    <n v="1"/>
    <n v="0"/>
    <n v="0"/>
    <n v="0"/>
    <m/>
    <n v="2"/>
    <m/>
    <m/>
    <m/>
    <m/>
  </r>
  <r>
    <x v="14"/>
    <x v="3"/>
    <s v="CC1.4"/>
    <x v="1"/>
    <d v="2020-11-26T00:00:00"/>
    <x v="81"/>
    <n v="4230"/>
    <m/>
    <m/>
    <s v="NA"/>
    <n v="0"/>
    <n v="0"/>
    <n v="0"/>
    <n v="0"/>
    <n v="2"/>
    <n v="0"/>
    <n v="0"/>
    <s v="changed back to L. myrtifolium on basis of Apr2021 observations [in Nov2020 thought erroneously to have been previously misID'd as L. myrtifolium]"/>
    <n v="2"/>
    <m/>
    <m/>
    <m/>
    <m/>
  </r>
  <r>
    <x v="14"/>
    <x v="3"/>
    <s v="CC1.4"/>
    <x v="1"/>
    <d v="2020-11-26T00:00:00"/>
    <x v="29"/>
    <n v="10605"/>
    <m/>
    <m/>
    <s v="NA"/>
    <n v="11"/>
    <n v="0"/>
    <s v="NA"/>
    <n v="0"/>
    <s v="NA"/>
    <s v="NA"/>
    <s v="NA"/>
    <m/>
    <n v="11"/>
    <m/>
    <m/>
    <m/>
    <m/>
  </r>
  <r>
    <x v="14"/>
    <x v="3"/>
    <s v="CC1.4"/>
    <x v="1"/>
    <d v="2020-11-26T00:00:00"/>
    <x v="26"/>
    <n v="3243"/>
    <m/>
    <m/>
    <s v="NA"/>
    <n v="0"/>
    <n v="0"/>
    <s v="NA"/>
    <n v="0"/>
    <n v="12"/>
    <n v="0"/>
    <n v="0"/>
    <m/>
    <n v="12"/>
    <m/>
    <m/>
    <m/>
    <m/>
  </r>
  <r>
    <x v="14"/>
    <x v="3"/>
    <s v="CC1.4"/>
    <x v="1"/>
    <d v="2020-11-26T00:00:00"/>
    <x v="122"/>
    <e v="#N/A"/>
    <m/>
    <m/>
    <s v="NA"/>
    <n v="0"/>
    <n v="0"/>
    <n v="0"/>
    <n v="0"/>
    <n v="2"/>
    <n v="0"/>
    <n v="0"/>
    <m/>
    <n v="2"/>
    <m/>
    <m/>
    <m/>
    <m/>
  </r>
  <r>
    <x v="14"/>
    <x v="3"/>
    <s v="CC1.4"/>
    <x v="1"/>
    <d v="2020-11-26T00:00:00"/>
    <x v="10"/>
    <n v="2469"/>
    <m/>
    <m/>
    <s v="NA"/>
    <n v="0"/>
    <n v="0"/>
    <s v="NA"/>
    <n v="0"/>
    <n v="2"/>
    <n v="0"/>
    <n v="0"/>
    <m/>
    <n v="2"/>
    <m/>
    <m/>
    <m/>
    <m/>
  </r>
  <r>
    <x v="14"/>
    <x v="3"/>
    <s v="CC1.4"/>
    <x v="1"/>
    <d v="2020-11-26T00:00:00"/>
    <x v="12"/>
    <n v="2501"/>
    <m/>
    <m/>
    <s v="NA"/>
    <n v="0"/>
    <n v="0"/>
    <s v="NA"/>
    <n v="0"/>
    <n v="1"/>
    <n v="0"/>
    <n v="0"/>
    <s v="uncertain ID, possibly Isolepis"/>
    <n v="1"/>
    <m/>
    <m/>
    <m/>
    <m/>
  </r>
  <r>
    <x v="14"/>
    <x v="4"/>
    <s v="CC1.5"/>
    <x v="1"/>
    <d v="2020-11-26T00:00:00"/>
    <x v="58"/>
    <n v="4000"/>
    <m/>
    <m/>
    <s v="NA"/>
    <n v="9"/>
    <n v="0"/>
    <n v="0"/>
    <n v="0"/>
    <n v="0"/>
    <n v="0"/>
    <n v="0"/>
    <m/>
    <n v="9"/>
    <m/>
    <m/>
    <m/>
    <m/>
  </r>
  <r>
    <x v="14"/>
    <x v="4"/>
    <s v="CC1.5"/>
    <x v="1"/>
    <d v="2020-11-26T00:00:00"/>
    <x v="4"/>
    <n v="5738"/>
    <m/>
    <m/>
    <s v="NA"/>
    <n v="0"/>
    <n v="0"/>
    <n v="1"/>
    <n v="0"/>
    <n v="0"/>
    <n v="0"/>
    <n v="0"/>
    <m/>
    <n v="0"/>
    <m/>
    <m/>
    <m/>
    <m/>
  </r>
  <r>
    <x v="14"/>
    <x v="4"/>
    <s v="CC1.5"/>
    <x v="1"/>
    <d v="2020-11-26T00:00:00"/>
    <x v="79"/>
    <n v="11190"/>
    <m/>
    <m/>
    <s v="NA"/>
    <n v="0"/>
    <n v="0"/>
    <s v="NA"/>
    <n v="0"/>
    <n v="9"/>
    <m/>
    <n v="0"/>
    <m/>
    <n v="9"/>
    <m/>
    <m/>
    <m/>
    <m/>
  </r>
  <r>
    <x v="14"/>
    <x v="4"/>
    <s v="CC1.5"/>
    <x v="1"/>
    <d v="2020-11-26T00:00:00"/>
    <x v="12"/>
    <n v="2501"/>
    <m/>
    <m/>
    <s v="NA"/>
    <n v="0"/>
    <n v="0"/>
    <s v="NA"/>
    <n v="0"/>
    <n v="9"/>
    <n v="1"/>
    <n v="0"/>
    <s v="uncertain ID, possibly Isolepis"/>
    <n v="9"/>
    <m/>
    <m/>
    <m/>
    <m/>
  </r>
  <r>
    <x v="14"/>
    <x v="4"/>
    <s v="CC1.5"/>
    <x v="1"/>
    <d v="2020-11-26T00:00:00"/>
    <x v="49"/>
    <n v="5535"/>
    <m/>
    <m/>
    <s v="NA"/>
    <n v="9"/>
    <n v="0"/>
    <s v="NA"/>
    <n v="0"/>
    <s v="NA"/>
    <s v="NA"/>
    <s v="NA"/>
    <s v="ID corrected from Tetraria capillaris to Lepyrodia anarthria based on Apr2021 obsvervations"/>
    <n v="9"/>
    <m/>
    <m/>
    <m/>
    <m/>
  </r>
  <r>
    <x v="14"/>
    <x v="4"/>
    <s v="CC1.5"/>
    <x v="1"/>
    <d v="2020-11-26T00:00:00"/>
    <x v="81"/>
    <n v="4230"/>
    <m/>
    <m/>
    <s v="NA"/>
    <n v="0"/>
    <n v="0"/>
    <n v="0"/>
    <n v="0"/>
    <n v="2"/>
    <n v="0"/>
    <n v="0"/>
    <m/>
    <n v="2"/>
    <m/>
    <m/>
    <m/>
    <m/>
  </r>
  <r>
    <x v="14"/>
    <x v="4"/>
    <s v="CC1.5"/>
    <x v="1"/>
    <d v="2020-11-26T00:00:00"/>
    <x v="41"/>
    <n v="7943"/>
    <m/>
    <m/>
    <s v="NA"/>
    <n v="0"/>
    <n v="0"/>
    <n v="0"/>
    <n v="0"/>
    <n v="4"/>
    <n v="0"/>
    <n v="0"/>
    <s v="previously assigned to Lept myrt, but acut leaves in Nov survey"/>
    <n v="4"/>
    <m/>
    <m/>
    <m/>
    <m/>
  </r>
  <r>
    <x v="14"/>
    <x v="4"/>
    <s v="CC1.5"/>
    <x v="1"/>
    <d v="2020-11-26T00:00:00"/>
    <x v="26"/>
    <n v="3243"/>
    <m/>
    <m/>
    <s v="NA"/>
    <n v="0"/>
    <n v="0"/>
    <s v="NA"/>
    <n v="0"/>
    <n v="8"/>
    <n v="0"/>
    <n v="0"/>
    <m/>
    <n v="8"/>
    <m/>
    <m/>
    <m/>
    <m/>
  </r>
  <r>
    <x v="14"/>
    <x v="4"/>
    <s v="CC1.5"/>
    <x v="1"/>
    <d v="2020-11-26T00:00:00"/>
    <x v="82"/>
    <n v="3596"/>
    <m/>
    <m/>
    <s v="NA"/>
    <n v="0"/>
    <n v="0"/>
    <n v="0"/>
    <n v="0"/>
    <n v="2"/>
    <n v="0"/>
    <n v="0"/>
    <m/>
    <n v="2"/>
    <m/>
    <m/>
    <m/>
    <m/>
  </r>
  <r>
    <x v="14"/>
    <x v="4"/>
    <s v="CC1.5"/>
    <x v="1"/>
    <d v="2020-11-26T00:00:00"/>
    <x v="4"/>
    <n v="5738"/>
    <m/>
    <m/>
    <s v="NA"/>
    <n v="0"/>
    <n v="0"/>
    <n v="0"/>
    <n v="0"/>
    <n v="12"/>
    <n v="0"/>
    <n v="0"/>
    <m/>
    <n v="12"/>
    <m/>
    <m/>
    <m/>
    <m/>
  </r>
  <r>
    <x v="14"/>
    <x v="4"/>
    <s v="CC1.5"/>
    <x v="1"/>
    <d v="2020-11-26T00:00:00"/>
    <x v="122"/>
    <e v="#N/A"/>
    <m/>
    <m/>
    <s v="NA"/>
    <n v="0"/>
    <n v="0"/>
    <n v="0"/>
    <n v="0"/>
    <n v="4"/>
    <n v="0"/>
    <n v="0"/>
    <m/>
    <n v="4"/>
    <m/>
    <m/>
    <m/>
    <m/>
  </r>
  <r>
    <x v="14"/>
    <x v="4"/>
    <s v="CC1.5"/>
    <x v="1"/>
    <d v="2020-11-26T00:00:00"/>
    <x v="17"/>
    <n v="5532"/>
    <m/>
    <m/>
    <s v="NA"/>
    <n v="1"/>
    <n v="0"/>
    <s v="NA"/>
    <n v="0"/>
    <s v="NA"/>
    <s v="NA"/>
    <s v="NA"/>
    <m/>
    <n v="1"/>
    <m/>
    <m/>
    <m/>
    <m/>
  </r>
  <r>
    <x v="14"/>
    <x v="5"/>
    <s v="CC1.6"/>
    <x v="1"/>
    <d v="2020-11-26T00:00:00"/>
    <x v="4"/>
    <n v="5738"/>
    <m/>
    <m/>
    <s v="NA"/>
    <n v="1"/>
    <n v="0"/>
    <n v="0"/>
    <n v="0"/>
    <n v="32"/>
    <n v="0"/>
    <n v="0"/>
    <m/>
    <n v="33"/>
    <m/>
    <m/>
    <m/>
    <m/>
  </r>
  <r>
    <x v="14"/>
    <x v="5"/>
    <s v="CC1.6"/>
    <x v="1"/>
    <d v="2020-11-26T00:00:00"/>
    <x v="41"/>
    <n v="7943"/>
    <m/>
    <m/>
    <s v="NA"/>
    <n v="1"/>
    <n v="0"/>
    <n v="0"/>
    <n v="0"/>
    <n v="10"/>
    <n v="0"/>
    <n v="0"/>
    <m/>
    <n v="11"/>
    <m/>
    <m/>
    <m/>
    <m/>
  </r>
  <r>
    <x v="14"/>
    <x v="5"/>
    <s v="CC1.6"/>
    <x v="1"/>
    <d v="2020-11-26T00:00:00"/>
    <x v="79"/>
    <n v="11190"/>
    <m/>
    <m/>
    <s v="NA"/>
    <n v="0"/>
    <n v="0"/>
    <s v="NA"/>
    <m/>
    <n v="42"/>
    <n v="0"/>
    <n v="0"/>
    <m/>
    <n v="42"/>
    <m/>
    <m/>
    <m/>
    <m/>
  </r>
  <r>
    <x v="14"/>
    <x v="5"/>
    <s v="CC1.6"/>
    <x v="1"/>
    <d v="2020-11-26T00:00:00"/>
    <x v="58"/>
    <n v="4000"/>
    <m/>
    <m/>
    <s v="NA"/>
    <n v="8"/>
    <n v="0"/>
    <n v="1"/>
    <n v="0"/>
    <n v="0"/>
    <n v="0"/>
    <n v="0"/>
    <s v="killed individual added to March adata"/>
    <n v="8"/>
    <m/>
    <m/>
    <m/>
    <m/>
  </r>
  <r>
    <x v="14"/>
    <x v="5"/>
    <s v="CC1.6"/>
    <x v="1"/>
    <d v="2020-11-26T00:00:00"/>
    <x v="49"/>
    <n v="5535"/>
    <m/>
    <m/>
    <s v="NA"/>
    <n v="5"/>
    <n v="0"/>
    <s v="NA"/>
    <n v="0"/>
    <s v="NA"/>
    <s v="NA"/>
    <s v="NA"/>
    <s v="ID corrected from Tetraria capillaris to Lepyrodia anarthria based on Apr2021 obsvervations"/>
    <n v="5"/>
    <m/>
    <m/>
    <m/>
    <m/>
  </r>
  <r>
    <x v="14"/>
    <x v="5"/>
    <s v="CC1.6"/>
    <x v="1"/>
    <d v="2020-11-26T00:00:00"/>
    <x v="17"/>
    <n v="5532"/>
    <m/>
    <m/>
    <s v="NA"/>
    <n v="12"/>
    <n v="0"/>
    <s v="NA"/>
    <n v="0"/>
    <s v="NA"/>
    <s v="NA"/>
    <s v="NA"/>
    <m/>
    <n v="12"/>
    <m/>
    <m/>
    <m/>
    <m/>
  </r>
  <r>
    <x v="14"/>
    <x v="5"/>
    <s v="CC1.6"/>
    <x v="1"/>
    <d v="2020-11-26T00:00:00"/>
    <x v="81"/>
    <n v="4230"/>
    <m/>
    <m/>
    <s v="NA"/>
    <n v="0"/>
    <n v="0"/>
    <n v="0"/>
    <n v="0"/>
    <n v="7"/>
    <n v="0"/>
    <n v="0"/>
    <m/>
    <n v="7"/>
    <m/>
    <m/>
    <m/>
    <m/>
  </r>
  <r>
    <x v="14"/>
    <x v="5"/>
    <s v="CC1.6"/>
    <x v="1"/>
    <d v="2020-11-26T00:00:00"/>
    <x v="12"/>
    <n v="2501"/>
    <m/>
    <m/>
    <s v="NA"/>
    <n v="0"/>
    <n v="0"/>
    <s v="NA"/>
    <n v="0"/>
    <n v="9"/>
    <n v="0"/>
    <n v="0"/>
    <s v="uncertain ID, possibly Isolepis"/>
    <n v="9"/>
    <m/>
    <m/>
    <m/>
    <m/>
  </r>
  <r>
    <x v="14"/>
    <x v="5"/>
    <s v="CC1.6"/>
    <x v="1"/>
    <d v="2020-11-26T00:00:00"/>
    <x v="26"/>
    <n v="3243"/>
    <m/>
    <m/>
    <s v="NA"/>
    <n v="0"/>
    <n v="0"/>
    <s v="NA"/>
    <n v="0"/>
    <n v="17"/>
    <n v="0"/>
    <n v="0"/>
    <m/>
    <n v="17"/>
    <m/>
    <m/>
    <m/>
    <m/>
  </r>
  <r>
    <x v="14"/>
    <x v="5"/>
    <s v="CC1.6"/>
    <x v="1"/>
    <d v="2020-11-26T00:00:00"/>
    <x v="122"/>
    <e v="#N/A"/>
    <m/>
    <m/>
    <s v="NA"/>
    <n v="0"/>
    <n v="0"/>
    <n v="0"/>
    <n v="0"/>
    <n v="4"/>
    <n v="0"/>
    <n v="0"/>
    <m/>
    <n v="4"/>
    <m/>
    <m/>
    <m/>
    <m/>
  </r>
  <r>
    <x v="14"/>
    <x v="6"/>
    <s v="CC1.7"/>
    <x v="1"/>
    <d v="2020-11-26T00:00:00"/>
    <x v="41"/>
    <n v="7943"/>
    <m/>
    <m/>
    <s v="NA"/>
    <n v="1"/>
    <n v="0"/>
    <n v="0"/>
    <n v="0"/>
    <n v="0"/>
    <n v="0"/>
    <n v="0"/>
    <m/>
    <n v="1"/>
    <m/>
    <m/>
    <m/>
    <m/>
  </r>
  <r>
    <x v="14"/>
    <x v="6"/>
    <s v="CC1.7"/>
    <x v="1"/>
    <d v="2020-11-26T00:00:00"/>
    <x v="58"/>
    <n v="4000"/>
    <m/>
    <m/>
    <s v="NA"/>
    <n v="6"/>
    <n v="0"/>
    <n v="0"/>
    <n v="0"/>
    <n v="1"/>
    <n v="0"/>
    <n v="0"/>
    <m/>
    <n v="7"/>
    <m/>
    <m/>
    <m/>
    <m/>
  </r>
  <r>
    <x v="14"/>
    <x v="6"/>
    <s v="CC1.7"/>
    <x v="1"/>
    <d v="2020-11-26T00:00:00"/>
    <x v="4"/>
    <n v="5738"/>
    <m/>
    <m/>
    <s v="NA"/>
    <n v="1"/>
    <n v="0"/>
    <n v="0"/>
    <n v="0"/>
    <n v="7"/>
    <n v="0"/>
    <n v="0"/>
    <m/>
    <n v="8"/>
    <m/>
    <m/>
    <m/>
    <m/>
  </r>
  <r>
    <x v="14"/>
    <x v="6"/>
    <s v="CC1.7"/>
    <x v="1"/>
    <d v="2020-11-26T00:00:00"/>
    <x v="79"/>
    <n v="11190"/>
    <m/>
    <m/>
    <s v="NA"/>
    <n v="0"/>
    <n v="0"/>
    <s v="NA"/>
    <m/>
    <n v="22"/>
    <n v="0"/>
    <n v="1"/>
    <m/>
    <n v="22"/>
    <m/>
    <m/>
    <m/>
    <m/>
  </r>
  <r>
    <x v="14"/>
    <x v="6"/>
    <s v="CC1.7"/>
    <x v="1"/>
    <d v="2020-11-26T00:00:00"/>
    <x v="49"/>
    <n v="5535"/>
    <m/>
    <m/>
    <s v="NA"/>
    <n v="3"/>
    <n v="0"/>
    <s v="NA"/>
    <n v="0"/>
    <s v="NA"/>
    <s v="NA"/>
    <s v="NA"/>
    <s v="ID corrected from Tetraria capillaris to Lepyrodia anarthria based on Apr2021 obsvervations"/>
    <n v="3"/>
    <m/>
    <m/>
    <m/>
    <m/>
  </r>
  <r>
    <x v="14"/>
    <x v="6"/>
    <s v="CC1.7"/>
    <x v="1"/>
    <d v="2020-11-26T00:00:00"/>
    <x v="17"/>
    <n v="5532"/>
    <m/>
    <m/>
    <s v="NA"/>
    <n v="11"/>
    <n v="0"/>
    <s v="NA"/>
    <n v="0"/>
    <s v="NA"/>
    <s v="NA"/>
    <s v="NA"/>
    <m/>
    <n v="11"/>
    <m/>
    <m/>
    <m/>
    <m/>
  </r>
  <r>
    <x v="14"/>
    <x v="6"/>
    <s v="CC1.7"/>
    <x v="1"/>
    <d v="2020-11-26T00:00:00"/>
    <x v="10"/>
    <n v="2469"/>
    <m/>
    <m/>
    <s v="NA"/>
    <n v="2"/>
    <n v="0"/>
    <s v="NA"/>
    <n v="1"/>
    <n v="0"/>
    <n v="0"/>
    <n v="0"/>
    <m/>
    <n v="2"/>
    <m/>
    <m/>
    <m/>
    <m/>
  </r>
  <r>
    <x v="14"/>
    <x v="6"/>
    <s v="CC1.7"/>
    <x v="1"/>
    <d v="2020-11-26T00:00:00"/>
    <x v="83"/>
    <e v="#N/A"/>
    <m/>
    <m/>
    <s v="NA"/>
    <n v="0"/>
    <n v="0"/>
    <s v="NA"/>
    <n v="0"/>
    <n v="1"/>
    <n v="0"/>
    <n v="0"/>
    <m/>
    <n v="1"/>
    <m/>
    <m/>
    <m/>
    <m/>
  </r>
  <r>
    <x v="14"/>
    <x v="6"/>
    <s v="CC1.7"/>
    <x v="1"/>
    <d v="2020-11-26T00:00:00"/>
    <x v="9"/>
    <n v="8875"/>
    <m/>
    <m/>
    <s v="NA"/>
    <n v="0"/>
    <n v="0"/>
    <n v="0"/>
    <n v="0"/>
    <n v="1"/>
    <n v="0"/>
    <n v="0"/>
    <m/>
    <n v="1"/>
    <m/>
    <m/>
    <m/>
    <m/>
  </r>
  <r>
    <x v="14"/>
    <x v="7"/>
    <s v="CC1.8"/>
    <x v="1"/>
    <d v="2020-11-26T00:00:00"/>
    <x v="4"/>
    <n v="5738"/>
    <m/>
    <m/>
    <s v="NA"/>
    <n v="3"/>
    <n v="1"/>
    <n v="0"/>
    <n v="0"/>
    <n v="0"/>
    <n v="0"/>
    <n v="0"/>
    <m/>
    <n v="3"/>
    <m/>
    <m/>
    <m/>
    <m/>
  </r>
  <r>
    <x v="14"/>
    <x v="7"/>
    <s v="CC1.8"/>
    <x v="1"/>
    <d v="2020-11-26T00:00:00"/>
    <x v="58"/>
    <n v="4000"/>
    <m/>
    <m/>
    <s v="NA"/>
    <n v="5"/>
    <n v="0"/>
    <n v="0"/>
    <n v="1"/>
    <n v="0"/>
    <n v="0"/>
    <n v="0"/>
    <m/>
    <n v="5"/>
    <m/>
    <m/>
    <m/>
    <m/>
  </r>
  <r>
    <x v="14"/>
    <x v="7"/>
    <s v="CC1.8"/>
    <x v="1"/>
    <d v="2020-11-26T00:00:00"/>
    <x v="79"/>
    <n v="11190"/>
    <m/>
    <m/>
    <s v="NA"/>
    <n v="0"/>
    <n v="0"/>
    <s v="NA"/>
    <n v="0"/>
    <n v="19"/>
    <n v="0"/>
    <n v="0"/>
    <m/>
    <n v="19"/>
    <m/>
    <m/>
    <m/>
    <m/>
  </r>
  <r>
    <x v="14"/>
    <x v="7"/>
    <s v="CC1.8"/>
    <x v="1"/>
    <d v="2020-11-26T00:00:00"/>
    <x v="17"/>
    <n v="5532"/>
    <m/>
    <m/>
    <s v="NA"/>
    <n v="9"/>
    <n v="0"/>
    <s v="NA"/>
    <n v="0"/>
    <s v="NA"/>
    <s v="NA"/>
    <s v="NA"/>
    <m/>
    <n v="9"/>
    <m/>
    <m/>
    <m/>
    <m/>
  </r>
  <r>
    <x v="14"/>
    <x v="7"/>
    <s v="CC1.8"/>
    <x v="1"/>
    <d v="2020-11-26T00:00:00"/>
    <x v="84"/>
    <n v="6157"/>
    <m/>
    <m/>
    <s v="NA"/>
    <n v="0"/>
    <n v="0"/>
    <s v="NA"/>
    <n v="0"/>
    <n v="1"/>
    <n v="0"/>
    <n v="0"/>
    <s v="resprouts flowering nearby"/>
    <n v="1"/>
    <m/>
    <m/>
    <m/>
    <m/>
  </r>
  <r>
    <x v="14"/>
    <x v="7"/>
    <s v="CC1.8"/>
    <x v="1"/>
    <d v="2020-11-26T00:00:00"/>
    <x v="83"/>
    <e v="#N/A"/>
    <m/>
    <m/>
    <s v="NA"/>
    <n v="0"/>
    <n v="0"/>
    <s v="NA"/>
    <n v="0"/>
    <n v="4"/>
    <n v="0"/>
    <n v="0"/>
    <s v="need flowers to confirm. Could be C. paludicola (other candidates are C. canens, C. vaiabilis)"/>
    <n v="4"/>
    <m/>
    <m/>
    <m/>
    <m/>
  </r>
  <r>
    <x v="14"/>
    <x v="7"/>
    <s v="CC1.8"/>
    <x v="1"/>
    <d v="2020-11-26T00:00:00"/>
    <x v="10"/>
    <n v="2469"/>
    <m/>
    <m/>
    <s v="NA"/>
    <n v="1"/>
    <n v="0"/>
    <s v="NA"/>
    <n v="0"/>
    <m/>
    <n v="0"/>
    <n v="0"/>
    <m/>
    <n v="1"/>
    <m/>
    <m/>
    <m/>
    <m/>
  </r>
  <r>
    <x v="14"/>
    <x v="7"/>
    <s v="CC1.8"/>
    <x v="1"/>
    <d v="2020-11-26T00:00:00"/>
    <x v="19"/>
    <n v="6325"/>
    <m/>
    <m/>
    <s v="NA"/>
    <n v="1"/>
    <n v="0"/>
    <n v="0"/>
    <n v="1"/>
    <s v="NA"/>
    <s v="NA"/>
    <s v="NA"/>
    <m/>
    <n v="1"/>
    <m/>
    <m/>
    <m/>
    <m/>
  </r>
  <r>
    <x v="14"/>
    <x v="7"/>
    <s v="CC1.8"/>
    <x v="1"/>
    <d v="2020-11-26T00:00:00"/>
    <x v="12"/>
    <n v="2501"/>
    <m/>
    <m/>
    <s v="NA"/>
    <n v="0"/>
    <n v="0"/>
    <s v="NA"/>
    <n v="0"/>
    <n v="2"/>
    <n v="0"/>
    <n v="0"/>
    <s v="uncertain ID, possibly Isolepis"/>
    <n v="2"/>
    <m/>
    <m/>
    <m/>
    <m/>
  </r>
  <r>
    <x v="14"/>
    <x v="7"/>
    <s v="CC1.8"/>
    <x v="1"/>
    <d v="2020-11-26T00:00:00"/>
    <x v="29"/>
    <n v="10605"/>
    <m/>
    <m/>
    <s v="NA"/>
    <n v="1"/>
    <n v="0"/>
    <s v="NA"/>
    <n v="0"/>
    <s v="NA"/>
    <s v="NA"/>
    <s v="NA"/>
    <m/>
    <n v="1"/>
    <m/>
    <m/>
    <m/>
    <m/>
  </r>
  <r>
    <x v="14"/>
    <x v="8"/>
    <s v="CC1.9"/>
    <x v="1"/>
    <d v="2020-11-26T00:00:00"/>
    <x v="41"/>
    <n v="7943"/>
    <m/>
    <m/>
    <s v="NA"/>
    <n v="3"/>
    <n v="0"/>
    <n v="0"/>
    <n v="0"/>
    <n v="0"/>
    <n v="0"/>
    <n v="0"/>
    <m/>
    <n v="3"/>
    <m/>
    <m/>
    <m/>
    <m/>
  </r>
  <r>
    <x v="14"/>
    <x v="8"/>
    <s v="CC1.9"/>
    <x v="1"/>
    <d v="2020-11-26T00:00:00"/>
    <x v="4"/>
    <n v="5738"/>
    <m/>
    <m/>
    <s v="NA"/>
    <n v="1"/>
    <n v="0"/>
    <n v="0"/>
    <n v="0"/>
    <n v="0"/>
    <n v="0"/>
    <n v="0"/>
    <m/>
    <n v="1"/>
    <m/>
    <m/>
    <m/>
    <m/>
  </r>
  <r>
    <x v="14"/>
    <x v="8"/>
    <s v="CC1.9"/>
    <x v="1"/>
    <d v="2020-11-26T00:00:00"/>
    <x v="81"/>
    <n v="4230"/>
    <m/>
    <m/>
    <s v="NA"/>
    <n v="1"/>
    <n v="0"/>
    <n v="0"/>
    <n v="0"/>
    <n v="0"/>
    <n v="0"/>
    <n v="0"/>
    <m/>
    <n v="1"/>
    <m/>
    <m/>
    <m/>
    <m/>
  </r>
  <r>
    <x v="14"/>
    <x v="8"/>
    <s v="CC1.9"/>
    <x v="1"/>
    <d v="2020-11-26T00:00:00"/>
    <x v="17"/>
    <n v="5532"/>
    <m/>
    <m/>
    <s v="NA"/>
    <n v="8"/>
    <n v="0"/>
    <s v="NA"/>
    <n v="0"/>
    <s v="NA"/>
    <s v="NA"/>
    <s v="NA"/>
    <m/>
    <n v="8"/>
    <m/>
    <m/>
    <m/>
    <m/>
  </r>
  <r>
    <x v="14"/>
    <x v="8"/>
    <s v="CC1.9"/>
    <x v="1"/>
    <d v="2020-11-26T00:00:00"/>
    <x v="49"/>
    <n v="5535"/>
    <m/>
    <m/>
    <s v="NA"/>
    <n v="1"/>
    <n v="0"/>
    <s v="NA"/>
    <n v="0"/>
    <s v="NA"/>
    <s v="NA"/>
    <s v="NA"/>
    <s v="ID corrected from Tetraria capillaris to Lepyrodia anarthria based on Apr2021 obsvervations"/>
    <n v="1"/>
    <m/>
    <m/>
    <m/>
    <m/>
  </r>
  <r>
    <x v="14"/>
    <x v="8"/>
    <s v="CC1.9"/>
    <x v="1"/>
    <d v="2020-11-26T00:00:00"/>
    <x v="79"/>
    <n v="11190"/>
    <m/>
    <m/>
    <s v="NA"/>
    <n v="0"/>
    <n v="0"/>
    <s v="NA"/>
    <n v="0"/>
    <n v="18"/>
    <n v="0"/>
    <n v="0"/>
    <m/>
    <n v="18"/>
    <m/>
    <m/>
    <m/>
    <m/>
  </r>
  <r>
    <x v="14"/>
    <x v="8"/>
    <s v="CC1.9"/>
    <x v="1"/>
    <d v="2020-11-26T00:00:00"/>
    <x v="58"/>
    <n v="4000"/>
    <m/>
    <m/>
    <s v="NA"/>
    <n v="4"/>
    <n v="0"/>
    <n v="0"/>
    <n v="1"/>
    <n v="0"/>
    <n v="0"/>
    <n v="0"/>
    <m/>
    <n v="4"/>
    <m/>
    <m/>
    <m/>
    <m/>
  </r>
  <r>
    <x v="14"/>
    <x v="8"/>
    <s v="CC1.9"/>
    <x v="1"/>
    <d v="2020-11-26T00:00:00"/>
    <x v="29"/>
    <n v="10605"/>
    <m/>
    <m/>
    <s v="NA"/>
    <n v="4"/>
    <n v="0"/>
    <s v="NA"/>
    <n v="0"/>
    <s v="NA"/>
    <s v="NA"/>
    <s v="NA"/>
    <m/>
    <n v="4"/>
    <m/>
    <m/>
    <m/>
    <m/>
  </r>
  <r>
    <x v="14"/>
    <x v="9"/>
    <s v="CC1.10"/>
    <x v="1"/>
    <d v="2020-11-26T00:00:00"/>
    <x v="10"/>
    <n v="2469"/>
    <m/>
    <m/>
    <s v="NA"/>
    <n v="3"/>
    <n v="0"/>
    <s v="NA"/>
    <n v="0"/>
    <n v="0"/>
    <n v="0"/>
    <n v="0"/>
    <m/>
    <n v="3"/>
    <m/>
    <m/>
    <m/>
    <m/>
  </r>
  <r>
    <x v="14"/>
    <x v="9"/>
    <s v="CC1.10"/>
    <x v="1"/>
    <d v="2020-11-26T00:00:00"/>
    <x v="17"/>
    <n v="5532"/>
    <m/>
    <m/>
    <s v="NA"/>
    <n v="9"/>
    <n v="0"/>
    <s v="NA"/>
    <n v="0"/>
    <s v="NA"/>
    <s v="NA"/>
    <s v="NA"/>
    <m/>
    <n v="9"/>
    <m/>
    <m/>
    <m/>
    <m/>
  </r>
  <r>
    <x v="14"/>
    <x v="9"/>
    <s v="CC1.10"/>
    <x v="1"/>
    <d v="2020-11-26T00:00:00"/>
    <x v="58"/>
    <n v="4000"/>
    <m/>
    <m/>
    <s v="NA"/>
    <n v="5"/>
    <n v="0"/>
    <n v="0"/>
    <n v="0"/>
    <n v="0"/>
    <n v="0"/>
    <n v="0"/>
    <m/>
    <n v="5"/>
    <m/>
    <m/>
    <m/>
    <m/>
  </r>
  <r>
    <x v="14"/>
    <x v="9"/>
    <s v="CC1.10"/>
    <x v="1"/>
    <d v="2020-11-26T00:00:00"/>
    <x v="4"/>
    <n v="5738"/>
    <m/>
    <m/>
    <s v="NA"/>
    <n v="1"/>
    <n v="0"/>
    <n v="0"/>
    <n v="0"/>
    <n v="13"/>
    <n v="0"/>
    <n v="0"/>
    <m/>
    <n v="14"/>
    <m/>
    <m/>
    <m/>
    <m/>
  </r>
  <r>
    <x v="14"/>
    <x v="9"/>
    <s v="CC1.10"/>
    <x v="1"/>
    <d v="2020-11-26T00:00:00"/>
    <x v="49"/>
    <n v="5535"/>
    <m/>
    <m/>
    <s v="NA"/>
    <n v="1"/>
    <n v="0"/>
    <s v="NA"/>
    <n v="0"/>
    <s v="NA"/>
    <s v="NA"/>
    <s v="NA"/>
    <s v="ID corrected from Tetraria capillaris to Lepyrodia anarthria based on Apr2021 obsvervations"/>
    <n v="1"/>
    <m/>
    <m/>
    <m/>
    <m/>
  </r>
  <r>
    <x v="14"/>
    <x v="9"/>
    <s v="CC1.10"/>
    <x v="1"/>
    <d v="2020-11-26T00:00:00"/>
    <x v="19"/>
    <n v="6325"/>
    <m/>
    <m/>
    <s v="NA"/>
    <n v="1"/>
    <n v="0"/>
    <n v="0"/>
    <n v="1"/>
    <s v="NA"/>
    <s v="NA"/>
    <s v="NA"/>
    <m/>
    <n v="1"/>
    <m/>
    <m/>
    <m/>
    <m/>
  </r>
  <r>
    <x v="14"/>
    <x v="9"/>
    <s v="CC1.10"/>
    <x v="1"/>
    <d v="2020-11-26T00:00:00"/>
    <x v="80"/>
    <n v="2599"/>
    <m/>
    <m/>
    <s v="NA"/>
    <n v="1"/>
    <n v="0"/>
    <n v="0"/>
    <n v="0"/>
    <n v="0"/>
    <n v="0"/>
    <n v="0"/>
    <m/>
    <n v="1"/>
    <m/>
    <m/>
    <m/>
    <m/>
  </r>
  <r>
    <x v="14"/>
    <x v="9"/>
    <s v="CC1.10"/>
    <x v="1"/>
    <d v="2020-11-26T00:00:00"/>
    <x v="79"/>
    <n v="11190"/>
    <m/>
    <m/>
    <s v="NA"/>
    <m/>
    <n v="0"/>
    <s v="NA"/>
    <n v="0"/>
    <n v="8"/>
    <n v="0"/>
    <n v="0"/>
    <m/>
    <n v="8"/>
    <m/>
    <m/>
    <m/>
    <m/>
  </r>
  <r>
    <x v="14"/>
    <x v="9"/>
    <s v="CC1.10"/>
    <x v="1"/>
    <d v="2020-11-26T00:00:00"/>
    <x v="29"/>
    <n v="10605"/>
    <m/>
    <m/>
    <s v="NA"/>
    <n v="5"/>
    <n v="0"/>
    <s v="NA"/>
    <n v="0"/>
    <s v="NA"/>
    <s v="NA"/>
    <s v="NA"/>
    <m/>
    <n v="5"/>
    <m/>
    <m/>
    <m/>
    <m/>
  </r>
  <r>
    <x v="14"/>
    <x v="9"/>
    <s v="CC1.10"/>
    <x v="1"/>
    <d v="2020-11-26T00:00:00"/>
    <x v="82"/>
    <n v="3596"/>
    <m/>
    <m/>
    <s v="NA"/>
    <n v="0"/>
    <n v="0"/>
    <n v="0"/>
    <n v="0"/>
    <n v="1"/>
    <n v="0"/>
    <n v="0"/>
    <m/>
    <n v="1"/>
    <m/>
    <m/>
    <m/>
    <m/>
  </r>
  <r>
    <x v="14"/>
    <x v="10"/>
    <s v="CC1.11"/>
    <x v="1"/>
    <d v="2020-11-26T00:00:00"/>
    <x v="10"/>
    <n v="2469"/>
    <m/>
    <m/>
    <s v="NA"/>
    <n v="3"/>
    <n v="0"/>
    <s v="NA"/>
    <n v="0"/>
    <n v="0"/>
    <n v="0"/>
    <n v="0"/>
    <m/>
    <n v="3"/>
    <m/>
    <m/>
    <m/>
    <m/>
  </r>
  <r>
    <x v="14"/>
    <x v="10"/>
    <s v="CC1.11"/>
    <x v="1"/>
    <d v="2020-11-26T00:00:00"/>
    <x v="49"/>
    <n v="5535"/>
    <m/>
    <m/>
    <s v="NA"/>
    <n v="15"/>
    <n v="0"/>
    <s v="NA"/>
    <n v="0"/>
    <s v="NA"/>
    <s v="NA"/>
    <s v="NA"/>
    <s v="ID corrected from Tetraria capillaris to Lepyrodia anarthria based on Apr2021 obsvervations"/>
    <n v="15"/>
    <m/>
    <m/>
    <m/>
    <m/>
  </r>
  <r>
    <x v="14"/>
    <x v="10"/>
    <s v="CC1.11"/>
    <x v="1"/>
    <d v="2020-11-26T00:00:00"/>
    <x v="17"/>
    <n v="5532"/>
    <m/>
    <m/>
    <s v="NA"/>
    <n v="12"/>
    <n v="0"/>
    <s v="NA"/>
    <n v="0"/>
    <s v="NA"/>
    <s v="NA"/>
    <s v="NA"/>
    <m/>
    <n v="12"/>
    <m/>
    <m/>
    <m/>
    <m/>
  </r>
  <r>
    <x v="14"/>
    <x v="10"/>
    <s v="CC1.11"/>
    <x v="1"/>
    <d v="2020-11-26T00:00:00"/>
    <x v="29"/>
    <n v="10605"/>
    <m/>
    <m/>
    <s v="NA"/>
    <n v="7"/>
    <n v="0"/>
    <s v="NA"/>
    <n v="0"/>
    <s v="NA"/>
    <s v="NA"/>
    <s v="NA"/>
    <m/>
    <n v="7"/>
    <m/>
    <m/>
    <m/>
    <m/>
  </r>
  <r>
    <x v="14"/>
    <x v="10"/>
    <s v="CC1.11"/>
    <x v="1"/>
    <d v="2020-11-26T00:00:00"/>
    <x v="58"/>
    <n v="4000"/>
    <m/>
    <m/>
    <s v="NA"/>
    <n v="12"/>
    <n v="0"/>
    <n v="0"/>
    <n v="0"/>
    <n v="0"/>
    <n v="0"/>
    <n v="0"/>
    <m/>
    <n v="12"/>
    <m/>
    <m/>
    <m/>
    <m/>
  </r>
  <r>
    <x v="14"/>
    <x v="10"/>
    <s v="CC1.11"/>
    <x v="1"/>
    <d v="2020-11-26T00:00:00"/>
    <x v="41"/>
    <n v="7943"/>
    <m/>
    <m/>
    <s v="NA"/>
    <n v="1"/>
    <n v="0"/>
    <n v="0"/>
    <n v="0"/>
    <n v="0"/>
    <n v="0"/>
    <n v="0"/>
    <m/>
    <n v="1"/>
    <m/>
    <m/>
    <m/>
    <m/>
  </r>
  <r>
    <x v="14"/>
    <x v="10"/>
    <s v="CC1.11"/>
    <x v="1"/>
    <d v="2020-11-26T00:00:00"/>
    <x v="4"/>
    <n v="5738"/>
    <m/>
    <m/>
    <s v="NA"/>
    <n v="1"/>
    <n v="0"/>
    <n v="0"/>
    <n v="0"/>
    <n v="6"/>
    <n v="0"/>
    <n v="0"/>
    <m/>
    <n v="7"/>
    <m/>
    <m/>
    <m/>
    <m/>
  </r>
  <r>
    <x v="14"/>
    <x v="10"/>
    <s v="CC1.11"/>
    <x v="1"/>
    <d v="2020-11-26T00:00:00"/>
    <x v="79"/>
    <n v="11190"/>
    <m/>
    <m/>
    <s v="NA"/>
    <n v="0"/>
    <n v="0"/>
    <s v="NA"/>
    <n v="0"/>
    <n v="27"/>
    <n v="0"/>
    <n v="0"/>
    <m/>
    <n v="27"/>
    <m/>
    <m/>
    <m/>
    <m/>
  </r>
  <r>
    <x v="14"/>
    <x v="10"/>
    <s v="CC1.11"/>
    <x v="1"/>
    <d v="2020-11-26T00:00:00"/>
    <x v="82"/>
    <n v="3596"/>
    <m/>
    <m/>
    <s v="NA"/>
    <n v="0"/>
    <n v="0"/>
    <n v="0"/>
    <n v="0"/>
    <n v="3"/>
    <n v="0"/>
    <n v="0"/>
    <m/>
    <n v="3"/>
    <m/>
    <m/>
    <m/>
    <m/>
  </r>
  <r>
    <x v="14"/>
    <x v="10"/>
    <s v="CC1.11"/>
    <x v="1"/>
    <d v="2020-11-26T00:00:00"/>
    <x v="122"/>
    <e v="#N/A"/>
    <m/>
    <m/>
    <s v="NA"/>
    <n v="0"/>
    <n v="0"/>
    <n v="0"/>
    <n v="0"/>
    <n v="2"/>
    <n v="0"/>
    <n v="0"/>
    <m/>
    <n v="2"/>
    <m/>
    <m/>
    <m/>
    <m/>
  </r>
  <r>
    <x v="14"/>
    <x v="11"/>
    <s v="CC1.12"/>
    <x v="1"/>
    <d v="2020-11-26T00:00:00"/>
    <x v="10"/>
    <n v="2469"/>
    <m/>
    <m/>
    <s v="NA"/>
    <n v="1"/>
    <n v="0"/>
    <s v="NA"/>
    <n v="1"/>
    <n v="0"/>
    <n v="0"/>
    <m/>
    <m/>
    <n v="1"/>
    <m/>
    <m/>
    <m/>
    <m/>
  </r>
  <r>
    <x v="14"/>
    <x v="11"/>
    <s v="CC1.12"/>
    <x v="1"/>
    <d v="2020-11-26T00:00:00"/>
    <x v="58"/>
    <n v="4000"/>
    <m/>
    <m/>
    <s v="NA"/>
    <n v="5"/>
    <n v="0"/>
    <n v="0"/>
    <n v="0"/>
    <n v="1"/>
    <n v="0"/>
    <n v="0"/>
    <m/>
    <n v="6"/>
    <m/>
    <m/>
    <m/>
    <m/>
  </r>
  <r>
    <x v="14"/>
    <x v="11"/>
    <s v="CC1.12"/>
    <x v="1"/>
    <d v="2020-11-26T00:00:00"/>
    <x v="4"/>
    <n v="5738"/>
    <m/>
    <m/>
    <s v="NA"/>
    <n v="3"/>
    <n v="0"/>
    <n v="0"/>
    <n v="0"/>
    <n v="26"/>
    <n v="1"/>
    <n v="0"/>
    <m/>
    <n v="29"/>
    <m/>
    <m/>
    <m/>
    <m/>
  </r>
  <r>
    <x v="14"/>
    <x v="11"/>
    <s v="CC1.12"/>
    <x v="1"/>
    <d v="2020-11-26T00:00:00"/>
    <x v="19"/>
    <n v="6325"/>
    <m/>
    <m/>
    <s v="NA"/>
    <n v="1"/>
    <n v="0"/>
    <n v="1"/>
    <n v="0"/>
    <s v="NA"/>
    <s v="NA"/>
    <s v="NA"/>
    <m/>
    <n v="1"/>
    <m/>
    <m/>
    <m/>
    <m/>
  </r>
  <r>
    <x v="14"/>
    <x v="11"/>
    <s v="CC1.12"/>
    <x v="1"/>
    <d v="2020-11-26T00:00:00"/>
    <x v="17"/>
    <n v="5532"/>
    <m/>
    <m/>
    <s v="NA"/>
    <n v="17"/>
    <n v="0"/>
    <s v="NA"/>
    <n v="0"/>
    <s v="NA"/>
    <s v="NA"/>
    <s v="NA"/>
    <m/>
    <n v="17"/>
    <m/>
    <m/>
    <m/>
    <m/>
  </r>
  <r>
    <x v="14"/>
    <x v="11"/>
    <s v="CC1.12"/>
    <x v="1"/>
    <d v="2020-11-26T00:00:00"/>
    <x v="49"/>
    <n v="5535"/>
    <m/>
    <m/>
    <s v="NA"/>
    <n v="14"/>
    <n v="0"/>
    <s v="NA"/>
    <n v="0"/>
    <s v="NA"/>
    <s v="NA"/>
    <s v="NA"/>
    <s v="ID corrected from Tetraria capillaris to Lepyrodia anarthria based on Apr2021 obsvervations"/>
    <n v="14"/>
    <m/>
    <m/>
    <m/>
    <m/>
  </r>
  <r>
    <x v="14"/>
    <x v="11"/>
    <s v="CC1.12"/>
    <x v="1"/>
    <d v="2020-11-26T00:00:00"/>
    <x v="79"/>
    <n v="11190"/>
    <m/>
    <m/>
    <s v="NA"/>
    <n v="0"/>
    <n v="0"/>
    <s v="NA"/>
    <n v="0"/>
    <n v="39"/>
    <n v="0"/>
    <n v="2"/>
    <m/>
    <n v="39"/>
    <m/>
    <m/>
    <m/>
    <m/>
  </r>
  <r>
    <x v="14"/>
    <x v="11"/>
    <s v="CC1.12"/>
    <x v="1"/>
    <d v="2020-11-26T00:00:00"/>
    <x v="122"/>
    <e v="#N/A"/>
    <m/>
    <m/>
    <s v="NA"/>
    <n v="0"/>
    <n v="0"/>
    <n v="0"/>
    <n v="0"/>
    <n v="2"/>
    <n v="0"/>
    <n v="0"/>
    <m/>
    <n v="2"/>
    <m/>
    <m/>
    <m/>
    <m/>
  </r>
  <r>
    <x v="14"/>
    <x v="11"/>
    <s v="CC1.12"/>
    <x v="1"/>
    <d v="2020-11-26T00:00:00"/>
    <x v="26"/>
    <n v="3243"/>
    <m/>
    <m/>
    <s v="NA"/>
    <n v="0"/>
    <n v="0"/>
    <s v="NA"/>
    <n v="0"/>
    <n v="5"/>
    <n v="0"/>
    <n v="2"/>
    <m/>
    <n v="5"/>
    <m/>
    <m/>
    <m/>
    <m/>
  </r>
  <r>
    <x v="14"/>
    <x v="11"/>
    <s v="CC1.12"/>
    <x v="1"/>
    <d v="2020-11-26T00:00:00"/>
    <x v="80"/>
    <n v="2599"/>
    <m/>
    <m/>
    <s v="NA"/>
    <n v="1"/>
    <n v="0"/>
    <n v="0"/>
    <n v="0"/>
    <n v="0"/>
    <n v="0"/>
    <n v="0"/>
    <s v="ID corrected from Epacris paludosa to Epacris microphylla on basis of Apr2021 observations"/>
    <n v="1"/>
    <m/>
    <m/>
    <m/>
    <m/>
  </r>
  <r>
    <x v="14"/>
    <x v="11"/>
    <s v="CC1.12"/>
    <x v="1"/>
    <d v="2020-11-26T00:00:00"/>
    <x v="29"/>
    <n v="10605"/>
    <m/>
    <m/>
    <s v="NA"/>
    <n v="2"/>
    <n v="0"/>
    <s v="NA"/>
    <n v="0"/>
    <s v="NA"/>
    <s v="NA"/>
    <s v="NA"/>
    <m/>
    <n v="2"/>
    <m/>
    <m/>
    <m/>
    <m/>
  </r>
  <r>
    <x v="14"/>
    <x v="12"/>
    <s v="CC1.13"/>
    <x v="1"/>
    <d v="2020-11-26T00:00:00"/>
    <x v="58"/>
    <n v="4000"/>
    <m/>
    <m/>
    <s v="NA"/>
    <n v="8"/>
    <n v="0"/>
    <n v="2"/>
    <n v="0"/>
    <n v="0"/>
    <n v="0"/>
    <n v="0"/>
    <m/>
    <n v="8"/>
    <m/>
    <m/>
    <m/>
    <m/>
  </r>
  <r>
    <x v="14"/>
    <x v="12"/>
    <s v="CC1.13"/>
    <x v="1"/>
    <d v="2020-11-26T00:00:00"/>
    <x v="49"/>
    <n v="5535"/>
    <m/>
    <m/>
    <s v="NA"/>
    <n v="10"/>
    <n v="0"/>
    <s v="NA"/>
    <n v="0"/>
    <s v="NA"/>
    <s v="NA"/>
    <s v="NA"/>
    <s v="ID corrected from Tetraria capillaris to Lepyrodia anarthria based on Apr2021 obsvervations"/>
    <n v="10"/>
    <m/>
    <m/>
    <m/>
    <m/>
  </r>
  <r>
    <x v="14"/>
    <x v="12"/>
    <s v="CC1.13"/>
    <x v="1"/>
    <d v="2020-11-26T00:00:00"/>
    <x v="79"/>
    <n v="11190"/>
    <m/>
    <m/>
    <s v="NA"/>
    <n v="0"/>
    <n v="0"/>
    <s v="NA"/>
    <n v="0"/>
    <n v="7"/>
    <n v="0"/>
    <n v="0"/>
    <m/>
    <n v="7"/>
    <m/>
    <m/>
    <m/>
    <m/>
  </r>
  <r>
    <x v="14"/>
    <x v="12"/>
    <s v="CC1.13"/>
    <x v="1"/>
    <d v="2020-11-26T00:00:00"/>
    <x v="4"/>
    <n v="5738"/>
    <m/>
    <m/>
    <s v="NA"/>
    <n v="0"/>
    <n v="0"/>
    <n v="2"/>
    <n v="0"/>
    <n v="11"/>
    <n v="0"/>
    <n v="0"/>
    <m/>
    <n v="11"/>
    <m/>
    <m/>
    <m/>
    <m/>
  </r>
  <r>
    <x v="14"/>
    <x v="12"/>
    <s v="CC1.13"/>
    <x v="1"/>
    <d v="2020-11-26T00:00:00"/>
    <x v="12"/>
    <n v="2501"/>
    <m/>
    <m/>
    <s v="NA"/>
    <n v="0"/>
    <n v="0"/>
    <s v="NA"/>
    <n v="0"/>
    <n v="6"/>
    <n v="0"/>
    <n v="0"/>
    <s v="uncertain ID, possibly Isolepis"/>
    <n v="6"/>
    <m/>
    <m/>
    <m/>
    <m/>
  </r>
  <r>
    <x v="14"/>
    <x v="12"/>
    <s v="CC1.13"/>
    <x v="1"/>
    <d v="2020-11-26T00:00:00"/>
    <x v="26"/>
    <n v="3243"/>
    <m/>
    <m/>
    <s v="NA"/>
    <n v="0"/>
    <n v="0"/>
    <s v="NA"/>
    <n v="0"/>
    <n v="6"/>
    <n v="0"/>
    <n v="0"/>
    <m/>
    <n v="6"/>
    <m/>
    <m/>
    <m/>
    <m/>
  </r>
  <r>
    <x v="14"/>
    <x v="12"/>
    <s v="CC1.13"/>
    <x v="1"/>
    <d v="2020-11-26T00:00:00"/>
    <x v="41"/>
    <n v="7943"/>
    <m/>
    <m/>
    <s v="NA"/>
    <n v="1"/>
    <n v="0"/>
    <n v="0"/>
    <n v="0"/>
    <n v="0"/>
    <n v="0"/>
    <n v="0"/>
    <m/>
    <n v="1"/>
    <m/>
    <m/>
    <m/>
    <m/>
  </r>
  <r>
    <x v="14"/>
    <x v="13"/>
    <s v="CC1.14"/>
    <x v="1"/>
    <d v="2020-11-26T00:00:00"/>
    <x v="19"/>
    <n v="6325"/>
    <m/>
    <m/>
    <s v="NA"/>
    <n v="1"/>
    <n v="0"/>
    <n v="0"/>
    <n v="1"/>
    <s v="NA"/>
    <s v="NA"/>
    <s v="NA"/>
    <m/>
    <n v="1"/>
    <m/>
    <m/>
    <m/>
    <m/>
  </r>
  <r>
    <x v="14"/>
    <x v="13"/>
    <s v="CC1.14"/>
    <x v="1"/>
    <d v="2020-11-26T00:00:00"/>
    <x v="41"/>
    <n v="7943"/>
    <m/>
    <m/>
    <s v="NA"/>
    <n v="6"/>
    <n v="0"/>
    <n v="2"/>
    <n v="0"/>
    <n v="2"/>
    <n v="0"/>
    <n v="0"/>
    <m/>
    <n v="8"/>
    <m/>
    <m/>
    <m/>
    <m/>
  </r>
  <r>
    <x v="14"/>
    <x v="13"/>
    <s v="CC1.14"/>
    <x v="1"/>
    <d v="2020-11-26T00:00:00"/>
    <x v="58"/>
    <n v="4000"/>
    <m/>
    <m/>
    <s v="NA"/>
    <n v="2"/>
    <n v="0"/>
    <n v="0"/>
    <n v="0"/>
    <n v="2"/>
    <n v="0"/>
    <n v="0"/>
    <m/>
    <n v="4"/>
    <m/>
    <m/>
    <m/>
    <m/>
  </r>
  <r>
    <x v="14"/>
    <x v="13"/>
    <s v="CC1.14"/>
    <x v="1"/>
    <d v="2020-11-26T00:00:00"/>
    <x v="49"/>
    <n v="5535"/>
    <m/>
    <m/>
    <s v="NA"/>
    <n v="14"/>
    <n v="0"/>
    <s v="NA"/>
    <n v="0"/>
    <s v="NA"/>
    <s v="NA"/>
    <s v="NA"/>
    <s v="ID corrected from Tetraria capillaris to Lepyrodia anarthria based on Apr2021 obsvervations"/>
    <n v="14"/>
    <m/>
    <m/>
    <m/>
    <m/>
  </r>
  <r>
    <x v="14"/>
    <x v="13"/>
    <s v="CC1.14"/>
    <x v="1"/>
    <d v="2020-11-26T00:00:00"/>
    <x v="56"/>
    <n v="5043"/>
    <m/>
    <m/>
    <s v="NA"/>
    <n v="1"/>
    <n v="0"/>
    <s v="NA"/>
    <n v="0"/>
    <n v="1"/>
    <n v="0"/>
    <n v="0"/>
    <m/>
    <n v="2"/>
    <m/>
    <m/>
    <m/>
    <m/>
  </r>
  <r>
    <x v="14"/>
    <x v="13"/>
    <s v="CC1.14"/>
    <x v="1"/>
    <d v="2020-11-26T00:00:00"/>
    <x v="79"/>
    <n v="11190"/>
    <m/>
    <m/>
    <s v="NA"/>
    <n v="0"/>
    <n v="0"/>
    <s v="NA"/>
    <n v="0"/>
    <n v="11"/>
    <n v="0"/>
    <n v="0"/>
    <m/>
    <n v="11"/>
    <m/>
    <m/>
    <m/>
    <m/>
  </r>
  <r>
    <x v="14"/>
    <x v="13"/>
    <s v="CC1.14"/>
    <x v="1"/>
    <d v="2020-11-26T00:00:00"/>
    <x v="89"/>
    <n v="1161"/>
    <m/>
    <m/>
    <s v="NA"/>
    <n v="0"/>
    <n v="0"/>
    <s v="NA"/>
    <n v="0"/>
    <n v="1"/>
    <n v="0"/>
    <n v="0"/>
    <m/>
    <n v="1"/>
    <m/>
    <m/>
    <m/>
    <m/>
  </r>
  <r>
    <x v="14"/>
    <x v="13"/>
    <s v="CC1.14"/>
    <x v="1"/>
    <d v="2020-11-26T00:00:00"/>
    <x v="122"/>
    <e v="#N/A"/>
    <m/>
    <m/>
    <s v="NA"/>
    <n v="0"/>
    <n v="0"/>
    <n v="0"/>
    <n v="0"/>
    <n v="1"/>
    <n v="0"/>
    <n v="0"/>
    <m/>
    <n v="1"/>
    <m/>
    <m/>
    <m/>
    <m/>
  </r>
  <r>
    <x v="14"/>
    <x v="13"/>
    <s v="CC1.14"/>
    <x v="1"/>
    <d v="2020-11-26T00:00:00"/>
    <x v="4"/>
    <n v="5738"/>
    <m/>
    <m/>
    <s v="NA"/>
    <n v="0"/>
    <n v="0"/>
    <n v="0"/>
    <n v="0"/>
    <n v="1"/>
    <n v="0"/>
    <n v="0"/>
    <m/>
    <n v="1"/>
    <m/>
    <m/>
    <m/>
    <m/>
  </r>
  <r>
    <x v="14"/>
    <x v="13"/>
    <s v="CC1.14"/>
    <x v="1"/>
    <d v="2020-11-26T00:00:00"/>
    <x v="26"/>
    <n v="3243"/>
    <m/>
    <m/>
    <s v="NA"/>
    <n v="0"/>
    <n v="0"/>
    <s v="NA"/>
    <n v="0"/>
    <n v="1"/>
    <n v="0"/>
    <n v="0"/>
    <m/>
    <n v="1"/>
    <m/>
    <m/>
    <m/>
    <m/>
  </r>
  <r>
    <x v="14"/>
    <x v="13"/>
    <s v="CC1.14"/>
    <x v="1"/>
    <d v="2020-11-26T00:00:00"/>
    <x v="17"/>
    <n v="5532"/>
    <m/>
    <m/>
    <s v="NA"/>
    <n v="12"/>
    <n v="0"/>
    <s v="NA"/>
    <n v="0"/>
    <s v="NA"/>
    <s v="NA"/>
    <s v="NA"/>
    <m/>
    <n v="12"/>
    <m/>
    <m/>
    <m/>
    <m/>
  </r>
  <r>
    <x v="14"/>
    <x v="14"/>
    <s v="CC1.15"/>
    <x v="1"/>
    <d v="2020-11-26T00:00:00"/>
    <x v="58"/>
    <n v="4000"/>
    <m/>
    <m/>
    <s v="NA"/>
    <n v="7"/>
    <n v="0"/>
    <n v="0"/>
    <n v="0"/>
    <n v="0"/>
    <n v="0"/>
    <n v="0"/>
    <m/>
    <n v="7"/>
    <m/>
    <m/>
    <m/>
    <m/>
  </r>
  <r>
    <x v="14"/>
    <x v="14"/>
    <s v="CC1.15"/>
    <x v="1"/>
    <d v="2020-11-26T00:00:00"/>
    <x v="49"/>
    <n v="5535"/>
    <m/>
    <m/>
    <s v="NA"/>
    <n v="13"/>
    <n v="0"/>
    <s v="NA"/>
    <n v="0"/>
    <s v="NA"/>
    <s v="NA"/>
    <s v="NA"/>
    <s v="ID corrected from Tetraria capillaris to Lepyrodia anarthria based on Apr2021 obsvervations"/>
    <n v="13"/>
    <m/>
    <m/>
    <m/>
    <m/>
  </r>
  <r>
    <x v="14"/>
    <x v="14"/>
    <s v="CC1.15"/>
    <x v="1"/>
    <d v="2020-11-26T00:00:00"/>
    <x v="79"/>
    <n v="11190"/>
    <m/>
    <m/>
    <s v="NA"/>
    <n v="0"/>
    <n v="0"/>
    <s v="NA"/>
    <n v="0"/>
    <n v="4"/>
    <m/>
    <n v="0"/>
    <m/>
    <n v="4"/>
    <m/>
    <m/>
    <m/>
    <m/>
  </r>
  <r>
    <x v="14"/>
    <x v="14"/>
    <s v="CC1.15"/>
    <x v="1"/>
    <d v="2020-11-26T00:00:00"/>
    <x v="19"/>
    <n v="6325"/>
    <m/>
    <m/>
    <s v="NA"/>
    <n v="1"/>
    <n v="0"/>
    <n v="0"/>
    <n v="0"/>
    <s v="NA"/>
    <s v="NA"/>
    <s v="NA"/>
    <m/>
    <n v="1"/>
    <m/>
    <m/>
    <m/>
    <m/>
  </r>
  <r>
    <x v="14"/>
    <x v="14"/>
    <s v="CC1.15"/>
    <x v="1"/>
    <d v="2020-11-26T00:00:00"/>
    <x v="80"/>
    <n v="2599"/>
    <m/>
    <m/>
    <s v="NA"/>
    <n v="1"/>
    <n v="0"/>
    <n v="0"/>
    <n v="0"/>
    <n v="0"/>
    <n v="0"/>
    <n v="0"/>
    <s v="ID corrected from Epacris paludosa to Epacris microphylla on basis of Apr2021 observations"/>
    <n v="1"/>
    <m/>
    <m/>
    <m/>
    <m/>
  </r>
  <r>
    <x v="14"/>
    <x v="14"/>
    <s v="CC1.15"/>
    <x v="1"/>
    <d v="2020-11-26T00:00:00"/>
    <x v="83"/>
    <e v="#N/A"/>
    <m/>
    <m/>
    <s v="NA"/>
    <n v="0"/>
    <n v="0"/>
    <s v="NA"/>
    <n v="0"/>
    <n v="2"/>
    <n v="0"/>
    <n v="0"/>
    <m/>
    <n v="2"/>
    <m/>
    <m/>
    <m/>
    <m/>
  </r>
  <r>
    <x v="14"/>
    <x v="14"/>
    <s v="CC1.15"/>
    <x v="1"/>
    <d v="2020-11-26T00:00:00"/>
    <x v="17"/>
    <n v="5532"/>
    <m/>
    <m/>
    <s v="NA"/>
    <n v="13"/>
    <n v="0"/>
    <s v="NA"/>
    <n v="0"/>
    <s v="NA"/>
    <s v="NA"/>
    <s v="NA"/>
    <m/>
    <n v="13"/>
    <m/>
    <m/>
    <m/>
    <m/>
  </r>
  <r>
    <x v="14"/>
    <x v="14"/>
    <s v="CC1.15"/>
    <x v="1"/>
    <d v="2020-11-26T00:00:00"/>
    <x v="12"/>
    <n v="2501"/>
    <m/>
    <m/>
    <s v="NA"/>
    <n v="0"/>
    <n v="0"/>
    <s v="NA"/>
    <n v="0"/>
    <n v="3"/>
    <n v="1"/>
    <n v="0"/>
    <s v="uncertain ID, possibly Isolepis"/>
    <n v="3"/>
    <m/>
    <m/>
    <m/>
    <m/>
  </r>
  <r>
    <x v="14"/>
    <x v="14"/>
    <s v="CC1.15"/>
    <x v="1"/>
    <d v="2020-11-26T00:00:00"/>
    <x v="4"/>
    <n v="5738"/>
    <m/>
    <m/>
    <s v="NA"/>
    <n v="0"/>
    <n v="0"/>
    <n v="0"/>
    <n v="0"/>
    <n v="2"/>
    <n v="0"/>
    <n v="0"/>
    <m/>
    <n v="2"/>
    <m/>
    <m/>
    <m/>
    <m/>
  </r>
  <r>
    <x v="14"/>
    <x v="14"/>
    <s v="CC1.15"/>
    <x v="1"/>
    <d v="2020-11-26T00:00:00"/>
    <x v="122"/>
    <e v="#N/A"/>
    <m/>
    <m/>
    <s v="NA"/>
    <n v="0"/>
    <n v="0"/>
    <n v="0"/>
    <n v="0"/>
    <n v="1"/>
    <n v="0"/>
    <n v="0"/>
    <m/>
    <n v="1"/>
    <m/>
    <m/>
    <m/>
    <m/>
  </r>
  <r>
    <x v="14"/>
    <x v="15"/>
    <s v="CC1.16"/>
    <x v="1"/>
    <d v="2020-11-26T00:00:00"/>
    <x v="41"/>
    <n v="7943"/>
    <m/>
    <m/>
    <s v="NA"/>
    <n v="1"/>
    <n v="0"/>
    <n v="0"/>
    <n v="0"/>
    <n v="0"/>
    <n v="0"/>
    <n v="0"/>
    <m/>
    <n v="1"/>
    <m/>
    <m/>
    <m/>
    <m/>
  </r>
  <r>
    <x v="14"/>
    <x v="15"/>
    <s v="CC1.16"/>
    <x v="1"/>
    <d v="2020-11-26T00:00:00"/>
    <x v="58"/>
    <n v="4000"/>
    <m/>
    <m/>
    <s v="NA"/>
    <n v="5"/>
    <n v="0"/>
    <n v="0"/>
    <n v="0"/>
    <n v="0"/>
    <n v="0"/>
    <n v="0"/>
    <m/>
    <n v="5"/>
    <m/>
    <m/>
    <m/>
    <m/>
  </r>
  <r>
    <x v="14"/>
    <x v="15"/>
    <s v="CC1.16"/>
    <x v="1"/>
    <d v="2020-11-26T00:00:00"/>
    <x v="80"/>
    <n v="2599"/>
    <m/>
    <m/>
    <s v="NA"/>
    <n v="1"/>
    <n v="0"/>
    <n v="0"/>
    <n v="0"/>
    <n v="0"/>
    <n v="0"/>
    <n v="0"/>
    <m/>
    <n v="1"/>
    <m/>
    <m/>
    <m/>
    <m/>
  </r>
  <r>
    <x v="14"/>
    <x v="15"/>
    <s v="CC1.16"/>
    <x v="1"/>
    <d v="2020-11-26T00:00:00"/>
    <x v="49"/>
    <n v="5535"/>
    <m/>
    <m/>
    <s v="NA"/>
    <n v="14"/>
    <n v="0"/>
    <s v="NA"/>
    <n v="0"/>
    <s v="NA"/>
    <s v="NA"/>
    <s v="NA"/>
    <s v="ID corrected from Tetraria capillaris to Lepyrodia anarthria based on Apr2021 obsvervations"/>
    <n v="14"/>
    <m/>
    <m/>
    <m/>
    <m/>
  </r>
  <r>
    <x v="14"/>
    <x v="15"/>
    <s v="CC1.16"/>
    <x v="1"/>
    <d v="2020-11-26T00:00:00"/>
    <x v="56"/>
    <n v="5043"/>
    <m/>
    <m/>
    <s v="NA"/>
    <n v="1"/>
    <n v="0"/>
    <s v="NA"/>
    <n v="1"/>
    <n v="0"/>
    <n v="0"/>
    <n v="0"/>
    <m/>
    <n v="1"/>
    <m/>
    <m/>
    <m/>
    <m/>
  </r>
  <r>
    <x v="14"/>
    <x v="15"/>
    <s v="CC1.16"/>
    <x v="1"/>
    <d v="2020-11-26T00:00:00"/>
    <x v="79"/>
    <n v="11190"/>
    <m/>
    <m/>
    <s v="NA"/>
    <n v="0"/>
    <n v="0"/>
    <s v="NA"/>
    <n v="0"/>
    <n v="3"/>
    <n v="0"/>
    <n v="0"/>
    <m/>
    <n v="3"/>
    <m/>
    <m/>
    <m/>
    <m/>
  </r>
  <r>
    <x v="14"/>
    <x v="15"/>
    <s v="CC1.16"/>
    <x v="1"/>
    <d v="2020-11-26T00:00:00"/>
    <x v="84"/>
    <n v="6157"/>
    <m/>
    <m/>
    <s v="NA"/>
    <n v="0"/>
    <n v="0"/>
    <s v="NA"/>
    <m/>
    <n v="1"/>
    <n v="0"/>
    <n v="0"/>
    <m/>
    <n v="1"/>
    <m/>
    <m/>
    <m/>
    <m/>
  </r>
  <r>
    <x v="14"/>
    <x v="15"/>
    <s v="CC1.16"/>
    <x v="1"/>
    <d v="2020-11-26T00:00:00"/>
    <x v="131"/>
    <n v="13678"/>
    <m/>
    <m/>
    <s v="NA"/>
    <n v="1"/>
    <n v="0"/>
    <n v="0"/>
    <n v="1"/>
    <n v="0"/>
    <n v="0"/>
    <n v="0"/>
    <m/>
    <n v="1"/>
    <m/>
    <m/>
    <m/>
    <m/>
  </r>
  <r>
    <x v="14"/>
    <x v="15"/>
    <s v="CC1.16"/>
    <x v="1"/>
    <d v="2020-11-26T00:00:00"/>
    <x v="29"/>
    <n v="10605"/>
    <m/>
    <m/>
    <s v="NA"/>
    <n v="9"/>
    <n v="0"/>
    <s v="NA"/>
    <n v="0"/>
    <s v="NA"/>
    <s v="NA"/>
    <s v="NA"/>
    <m/>
    <n v="9"/>
    <m/>
    <m/>
    <m/>
    <m/>
  </r>
  <r>
    <x v="14"/>
    <x v="15"/>
    <s v="CC1.16"/>
    <x v="1"/>
    <d v="2020-11-26T00:00:00"/>
    <x v="17"/>
    <n v="5532"/>
    <m/>
    <m/>
    <s v="NA"/>
    <n v="19"/>
    <n v="0"/>
    <s v="NA"/>
    <n v="0"/>
    <s v="NA"/>
    <s v="NA"/>
    <s v="NA"/>
    <m/>
    <n v="19"/>
    <m/>
    <m/>
    <m/>
    <m/>
  </r>
  <r>
    <x v="14"/>
    <x v="16"/>
    <s v="CC1.17"/>
    <x v="1"/>
    <d v="2020-11-26T00:00:00"/>
    <x v="41"/>
    <n v="7943"/>
    <m/>
    <m/>
    <s v="NA"/>
    <n v="1"/>
    <n v="0"/>
    <n v="0"/>
    <n v="0"/>
    <n v="0"/>
    <n v="0"/>
    <n v="0"/>
    <m/>
    <n v="1"/>
    <m/>
    <m/>
    <m/>
    <m/>
  </r>
  <r>
    <x v="14"/>
    <x v="16"/>
    <s v="CC1.17"/>
    <x v="1"/>
    <d v="2020-11-26T00:00:00"/>
    <x v="58"/>
    <n v="4000"/>
    <m/>
    <m/>
    <s v="NA"/>
    <n v="8"/>
    <n v="0"/>
    <n v="0"/>
    <n v="0"/>
    <n v="0"/>
    <n v="0"/>
    <n v="0"/>
    <m/>
    <n v="8"/>
    <m/>
    <m/>
    <m/>
    <m/>
  </r>
  <r>
    <x v="14"/>
    <x v="16"/>
    <s v="CC1.17"/>
    <x v="1"/>
    <d v="2020-11-26T00:00:00"/>
    <x v="80"/>
    <n v="2599"/>
    <m/>
    <m/>
    <s v="NA"/>
    <n v="2"/>
    <n v="0"/>
    <n v="0"/>
    <n v="0"/>
    <n v="0"/>
    <n v="0"/>
    <n v="0"/>
    <m/>
    <n v="2"/>
    <m/>
    <m/>
    <m/>
    <m/>
  </r>
  <r>
    <x v="14"/>
    <x v="16"/>
    <s v="CC1.17"/>
    <x v="1"/>
    <d v="2020-11-26T00:00:00"/>
    <x v="17"/>
    <n v="5532"/>
    <m/>
    <m/>
    <s v="NA"/>
    <n v="25"/>
    <n v="0"/>
    <s v="NA"/>
    <n v="0"/>
    <s v="NA"/>
    <s v="NA"/>
    <s v="NA"/>
    <m/>
    <n v="25"/>
    <m/>
    <m/>
    <m/>
    <m/>
  </r>
  <r>
    <x v="14"/>
    <x v="16"/>
    <s v="CC1.17"/>
    <x v="1"/>
    <d v="2020-11-26T00:00:00"/>
    <x v="49"/>
    <n v="5535"/>
    <m/>
    <m/>
    <s v="NA"/>
    <n v="4"/>
    <n v="0"/>
    <s v="NA"/>
    <n v="0"/>
    <s v="NA"/>
    <s v="NA"/>
    <s v="NA"/>
    <s v="ID corrected from Tetraria capillaris to Lepyrodia anarthria based on Apr2021 obsvervations"/>
    <n v="4"/>
    <m/>
    <m/>
    <m/>
    <m/>
  </r>
  <r>
    <x v="14"/>
    <x v="16"/>
    <s v="CC1.17"/>
    <x v="1"/>
    <d v="2020-11-26T00:00:00"/>
    <x v="79"/>
    <n v="11190"/>
    <m/>
    <m/>
    <s v="NA"/>
    <n v="0"/>
    <n v="0"/>
    <s v="NA"/>
    <n v="0"/>
    <n v="15"/>
    <n v="0"/>
    <n v="0"/>
    <m/>
    <n v="15"/>
    <m/>
    <m/>
    <m/>
    <m/>
  </r>
  <r>
    <x v="14"/>
    <x v="16"/>
    <s v="CC1.17"/>
    <x v="1"/>
    <d v="2020-11-26T00:00:00"/>
    <x v="29"/>
    <n v="10605"/>
    <m/>
    <m/>
    <s v="NA"/>
    <n v="19"/>
    <n v="0"/>
    <s v="NA"/>
    <n v="0"/>
    <s v="NA"/>
    <s v="NA"/>
    <s v="NA"/>
    <m/>
    <n v="19"/>
    <m/>
    <m/>
    <m/>
    <m/>
  </r>
  <r>
    <x v="14"/>
    <x v="16"/>
    <s v="CC1.17"/>
    <x v="1"/>
    <d v="2020-11-26T00:00:00"/>
    <x v="8"/>
    <n v="7993"/>
    <m/>
    <m/>
    <s v="NA"/>
    <n v="2"/>
    <n v="0"/>
    <s v="NA"/>
    <n v="0"/>
    <n v="0"/>
    <n v="0"/>
    <n v="0"/>
    <s v="ID corrected on basis of Apr2021 observations, recruits corrected to resprouts"/>
    <n v="2"/>
    <m/>
    <m/>
    <m/>
    <m/>
  </r>
  <r>
    <x v="14"/>
    <x v="17"/>
    <s v="CC1.18"/>
    <x v="1"/>
    <d v="2020-11-26T00:00:00"/>
    <x v="58"/>
    <n v="4000"/>
    <m/>
    <m/>
    <s v="NA"/>
    <n v="5"/>
    <n v="0"/>
    <n v="0"/>
    <n v="0"/>
    <n v="0"/>
    <n v="0"/>
    <n v="0"/>
    <m/>
    <n v="5"/>
    <m/>
    <m/>
    <m/>
    <m/>
  </r>
  <r>
    <x v="14"/>
    <x v="17"/>
    <s v="CC1.18"/>
    <x v="1"/>
    <d v="2020-11-26T00:00:00"/>
    <x v="80"/>
    <n v="2599"/>
    <m/>
    <m/>
    <s v="NA"/>
    <n v="4"/>
    <n v="0"/>
    <n v="0"/>
    <n v="0"/>
    <n v="0"/>
    <n v="0"/>
    <n v="0"/>
    <m/>
    <n v="4"/>
    <m/>
    <m/>
    <m/>
    <m/>
  </r>
  <r>
    <x v="14"/>
    <x v="17"/>
    <s v="CC1.18"/>
    <x v="1"/>
    <d v="2020-11-26T00:00:00"/>
    <x v="19"/>
    <n v="6325"/>
    <m/>
    <m/>
    <s v="NA"/>
    <n v="1"/>
    <n v="0"/>
    <n v="0"/>
    <n v="0"/>
    <s v="NA"/>
    <s v="NA"/>
    <s v="NA"/>
    <m/>
    <n v="1"/>
    <m/>
    <m/>
    <m/>
    <m/>
  </r>
  <r>
    <x v="14"/>
    <x v="17"/>
    <s v="CC1.18"/>
    <x v="1"/>
    <d v="2020-11-26T00:00:00"/>
    <x v="8"/>
    <n v="7993"/>
    <m/>
    <m/>
    <s v="NA"/>
    <n v="0"/>
    <n v="0"/>
    <s v="NA"/>
    <n v="0"/>
    <n v="14"/>
    <n v="0"/>
    <n v="0"/>
    <s v="ID corrected on basis of Apr2021 observations, recruits corrected to resprouts"/>
    <n v="14"/>
    <m/>
    <m/>
    <m/>
    <m/>
  </r>
  <r>
    <x v="14"/>
    <x v="17"/>
    <s v="CC1.18"/>
    <x v="1"/>
    <d v="2020-11-26T00:00:00"/>
    <x v="79"/>
    <n v="11190"/>
    <m/>
    <m/>
    <s v="NA"/>
    <n v="0"/>
    <n v="0"/>
    <s v="NA"/>
    <n v="0"/>
    <n v="36"/>
    <n v="0"/>
    <n v="0"/>
    <m/>
    <n v="36"/>
    <m/>
    <m/>
    <m/>
    <m/>
  </r>
  <r>
    <x v="14"/>
    <x v="17"/>
    <s v="CC1.18"/>
    <x v="1"/>
    <d v="2020-11-26T00:00:00"/>
    <x v="29"/>
    <n v="10605"/>
    <m/>
    <m/>
    <s v="NA"/>
    <n v="8"/>
    <n v="0"/>
    <s v="NA"/>
    <n v="0"/>
    <s v="NA"/>
    <s v="NA"/>
    <s v="NA"/>
    <m/>
    <n v="8"/>
    <m/>
    <m/>
    <m/>
    <m/>
  </r>
  <r>
    <x v="14"/>
    <x v="17"/>
    <s v="CC1.18"/>
    <x v="1"/>
    <d v="2020-11-26T00:00:00"/>
    <x v="17"/>
    <n v="5532"/>
    <m/>
    <m/>
    <s v="NA"/>
    <n v="13"/>
    <n v="0"/>
    <s v="NA"/>
    <n v="0"/>
    <s v="NA"/>
    <s v="NA"/>
    <s v="NA"/>
    <m/>
    <n v="13"/>
    <m/>
    <m/>
    <m/>
    <m/>
  </r>
  <r>
    <x v="14"/>
    <x v="17"/>
    <s v="CC1.18"/>
    <x v="1"/>
    <d v="2020-11-26T00:00:00"/>
    <x v="9"/>
    <n v="8875"/>
    <m/>
    <m/>
    <s v="NA"/>
    <n v="0"/>
    <n v="0"/>
    <n v="0"/>
    <n v="0"/>
    <n v="1"/>
    <n v="0"/>
    <n v="0"/>
    <m/>
    <n v="1"/>
    <m/>
    <m/>
    <m/>
    <m/>
  </r>
  <r>
    <x v="14"/>
    <x v="17"/>
    <s v="CC1.18"/>
    <x v="1"/>
    <d v="2020-11-26T00:00:00"/>
    <x v="49"/>
    <n v="5535"/>
    <m/>
    <m/>
    <s v="NA"/>
    <n v="4"/>
    <n v="0"/>
    <s v="NA"/>
    <n v="0"/>
    <s v="NA"/>
    <s v="NA"/>
    <s v="NA"/>
    <s v="ID corrected from Tetraria capillaris to Lepyrodia anarthria based on Apr2021 obsvervations"/>
    <n v="4"/>
    <m/>
    <m/>
    <m/>
    <m/>
  </r>
  <r>
    <x v="14"/>
    <x v="17"/>
    <s v="CC1.18"/>
    <x v="1"/>
    <d v="2020-11-26T00:00:00"/>
    <x v="122"/>
    <e v="#N/A"/>
    <m/>
    <m/>
    <s v="NA"/>
    <n v="0"/>
    <n v="0"/>
    <n v="0"/>
    <n v="0"/>
    <n v="1"/>
    <n v="0"/>
    <n v="0"/>
    <m/>
    <n v="1"/>
    <m/>
    <m/>
    <m/>
    <m/>
  </r>
  <r>
    <x v="14"/>
    <x v="17"/>
    <s v="CC1.18"/>
    <x v="1"/>
    <d v="2020-11-26T00:00:00"/>
    <x v="131"/>
    <n v="13678"/>
    <m/>
    <m/>
    <s v="NA"/>
    <n v="0"/>
    <n v="0"/>
    <n v="0"/>
    <n v="0"/>
    <n v="1"/>
    <n v="0"/>
    <n v="0"/>
    <m/>
    <n v="1"/>
    <m/>
    <m/>
    <m/>
    <m/>
  </r>
  <r>
    <x v="14"/>
    <x v="17"/>
    <s v="CC1.18"/>
    <x v="1"/>
    <d v="2020-11-26T00:00:00"/>
    <x v="4"/>
    <n v="5738"/>
    <m/>
    <m/>
    <s v="NA"/>
    <n v="0"/>
    <n v="0"/>
    <n v="0"/>
    <n v="0"/>
    <n v="7"/>
    <n v="0"/>
    <n v="0"/>
    <m/>
    <n v="7"/>
    <m/>
    <m/>
    <m/>
    <m/>
  </r>
  <r>
    <x v="14"/>
    <x v="17"/>
    <s v="CC1.18"/>
    <x v="1"/>
    <d v="2020-11-26T00:00:00"/>
    <x v="12"/>
    <n v="2501"/>
    <m/>
    <m/>
    <s v="NA"/>
    <n v="0"/>
    <n v="0"/>
    <s v="NA"/>
    <n v="0"/>
    <n v="1"/>
    <n v="0"/>
    <n v="0"/>
    <s v="uncertain ID, possibly Isolepis"/>
    <n v="1"/>
    <m/>
    <m/>
    <m/>
    <m/>
  </r>
  <r>
    <x v="14"/>
    <x v="18"/>
    <s v="CC1.19"/>
    <x v="1"/>
    <d v="2020-11-26T00:00:00"/>
    <x v="41"/>
    <n v="7943"/>
    <m/>
    <m/>
    <s v="NA"/>
    <n v="10"/>
    <n v="0"/>
    <n v="0"/>
    <n v="0"/>
    <n v="0"/>
    <n v="0"/>
    <n v="0"/>
    <m/>
    <n v="10"/>
    <m/>
    <m/>
    <m/>
    <m/>
  </r>
  <r>
    <x v="14"/>
    <x v="18"/>
    <s v="CC1.19"/>
    <x v="1"/>
    <d v="2020-11-26T00:00:00"/>
    <x v="8"/>
    <n v="7993"/>
    <m/>
    <m/>
    <s v="NA"/>
    <n v="0"/>
    <n v="0"/>
    <s v="NA"/>
    <n v="0"/>
    <n v="28"/>
    <n v="0"/>
    <n v="0"/>
    <s v="ID corrected on basis of Apr2021 observations, recruits corrected to resprouts"/>
    <n v="28"/>
    <m/>
    <m/>
    <m/>
    <m/>
  </r>
  <r>
    <x v="14"/>
    <x v="18"/>
    <s v="CC1.19"/>
    <x v="1"/>
    <d v="2020-11-26T00:00:00"/>
    <x v="17"/>
    <n v="5532"/>
    <m/>
    <m/>
    <s v="NA"/>
    <n v="16"/>
    <n v="0"/>
    <s v="NA"/>
    <n v="0"/>
    <s v="NA"/>
    <s v="NA"/>
    <s v="NA"/>
    <m/>
    <n v="16"/>
    <m/>
    <m/>
    <m/>
    <m/>
  </r>
  <r>
    <x v="14"/>
    <x v="18"/>
    <s v="CC1.19"/>
    <x v="1"/>
    <d v="2020-11-26T00:00:00"/>
    <x v="79"/>
    <n v="11190"/>
    <m/>
    <m/>
    <s v="NA"/>
    <n v="0"/>
    <n v="0"/>
    <s v="NA"/>
    <n v="0"/>
    <n v="15"/>
    <n v="0"/>
    <n v="0"/>
    <m/>
    <n v="15"/>
    <m/>
    <m/>
    <m/>
    <m/>
  </r>
  <r>
    <x v="14"/>
    <x v="18"/>
    <s v="CC1.19"/>
    <x v="1"/>
    <d v="2020-11-26T00:00:00"/>
    <x v="19"/>
    <n v="6325"/>
    <m/>
    <m/>
    <s v="NA"/>
    <n v="1"/>
    <n v="0"/>
    <n v="0"/>
    <n v="1"/>
    <s v="NA"/>
    <s v="NA"/>
    <s v="NA"/>
    <m/>
    <n v="1"/>
    <m/>
    <m/>
    <m/>
    <m/>
  </r>
  <r>
    <x v="14"/>
    <x v="18"/>
    <s v="CC1.19"/>
    <x v="1"/>
    <d v="2020-11-26T00:00:00"/>
    <x v="29"/>
    <n v="10605"/>
    <m/>
    <m/>
    <s v="NA"/>
    <n v="10"/>
    <n v="0"/>
    <s v="NA"/>
    <n v="0"/>
    <s v="NA"/>
    <s v="NA"/>
    <s v="NA"/>
    <m/>
    <n v="10"/>
    <m/>
    <m/>
    <m/>
    <m/>
  </r>
  <r>
    <x v="14"/>
    <x v="18"/>
    <s v="CC1.19"/>
    <x v="1"/>
    <d v="2020-11-26T00:00:00"/>
    <x v="4"/>
    <n v="5738"/>
    <m/>
    <m/>
    <s v="NA"/>
    <n v="0"/>
    <n v="0"/>
    <n v="0"/>
    <n v="0"/>
    <n v="1"/>
    <n v="0"/>
    <n v="0"/>
    <m/>
    <n v="1"/>
    <m/>
    <m/>
    <m/>
    <m/>
  </r>
  <r>
    <x v="14"/>
    <x v="19"/>
    <s v="CC1.20"/>
    <x v="1"/>
    <d v="2020-11-26T00:00:00"/>
    <x v="41"/>
    <n v="7943"/>
    <m/>
    <m/>
    <s v="NA"/>
    <n v="3"/>
    <n v="0"/>
    <n v="0"/>
    <n v="0"/>
    <n v="0"/>
    <n v="0"/>
    <n v="0"/>
    <m/>
    <n v="3"/>
    <m/>
    <m/>
    <m/>
    <m/>
  </r>
  <r>
    <x v="14"/>
    <x v="19"/>
    <s v="CC1.20"/>
    <x v="1"/>
    <d v="2020-11-26T00:00:00"/>
    <x v="58"/>
    <n v="4000"/>
    <m/>
    <m/>
    <s v="NA"/>
    <n v="7"/>
    <n v="0"/>
    <n v="0"/>
    <n v="0"/>
    <n v="0"/>
    <n v="0"/>
    <n v="0"/>
    <m/>
    <n v="7"/>
    <m/>
    <m/>
    <m/>
    <m/>
  </r>
  <r>
    <x v="14"/>
    <x v="19"/>
    <s v="CC1.20"/>
    <x v="1"/>
    <d v="2020-11-26T00:00:00"/>
    <x v="80"/>
    <n v="2599"/>
    <m/>
    <m/>
    <s v="NA"/>
    <n v="3"/>
    <n v="0"/>
    <n v="0"/>
    <n v="0"/>
    <n v="0"/>
    <n v="0"/>
    <n v="0"/>
    <m/>
    <n v="3"/>
    <m/>
    <m/>
    <m/>
    <m/>
  </r>
  <r>
    <x v="14"/>
    <x v="19"/>
    <s v="CC1.20"/>
    <x v="1"/>
    <d v="2020-11-26T00:00:00"/>
    <x v="84"/>
    <n v="6157"/>
    <m/>
    <m/>
    <s v="NA"/>
    <n v="0"/>
    <n v="0"/>
    <s v="NA"/>
    <n v="0"/>
    <n v="20"/>
    <n v="0"/>
    <n v="0"/>
    <m/>
    <n v="20"/>
    <m/>
    <m/>
    <m/>
    <m/>
  </r>
  <r>
    <x v="14"/>
    <x v="19"/>
    <s v="CC1.20"/>
    <x v="1"/>
    <d v="2020-11-26T00:00:00"/>
    <x v="79"/>
    <n v="11190"/>
    <m/>
    <m/>
    <s v="NA"/>
    <n v="0"/>
    <n v="0"/>
    <s v="NA"/>
    <n v="0"/>
    <n v="28"/>
    <n v="0"/>
    <n v="0"/>
    <m/>
    <n v="28"/>
    <m/>
    <m/>
    <m/>
    <m/>
  </r>
  <r>
    <x v="14"/>
    <x v="19"/>
    <s v="CC1.20"/>
    <x v="1"/>
    <d v="2020-11-26T00:00:00"/>
    <x v="17"/>
    <n v="5532"/>
    <m/>
    <m/>
    <s v="NA"/>
    <n v="23"/>
    <n v="0"/>
    <s v="NA"/>
    <n v="0"/>
    <s v="NA"/>
    <s v="NA"/>
    <s v="NA"/>
    <m/>
    <n v="23"/>
    <m/>
    <m/>
    <m/>
    <m/>
  </r>
  <r>
    <x v="14"/>
    <x v="19"/>
    <s v="CC1.20"/>
    <x v="1"/>
    <d v="2020-11-26T00:00:00"/>
    <x v="8"/>
    <n v="7993"/>
    <m/>
    <m/>
    <s v="NA"/>
    <n v="0"/>
    <n v="0"/>
    <s v="NA"/>
    <n v="0"/>
    <n v="49"/>
    <n v="0"/>
    <n v="0"/>
    <s v="ID corrected on basis of Apr2021 observations, recruits corrected to resprouts"/>
    <n v="49"/>
    <m/>
    <m/>
    <m/>
    <m/>
  </r>
  <r>
    <x v="14"/>
    <x v="19"/>
    <s v="CC1.20"/>
    <x v="1"/>
    <d v="2020-11-26T00:00:00"/>
    <x v="29"/>
    <n v="10605"/>
    <m/>
    <m/>
    <s v="NA"/>
    <n v="12"/>
    <n v="0"/>
    <s v="NA"/>
    <n v="0"/>
    <s v="NA"/>
    <s v="NA"/>
    <s v="NA"/>
    <m/>
    <n v="12"/>
    <m/>
    <m/>
    <m/>
    <m/>
  </r>
  <r>
    <x v="14"/>
    <x v="19"/>
    <s v="CC1.20"/>
    <x v="1"/>
    <d v="2020-11-26T00:00:00"/>
    <x v="4"/>
    <n v="5738"/>
    <m/>
    <m/>
    <s v="NA"/>
    <n v="0"/>
    <n v="0"/>
    <n v="0"/>
    <n v="0"/>
    <n v="4"/>
    <n v="0"/>
    <n v="0"/>
    <m/>
    <n v="4"/>
    <m/>
    <m/>
    <m/>
    <m/>
  </r>
  <r>
    <x v="15"/>
    <x v="0"/>
    <s v="CC2.1"/>
    <x v="1"/>
    <d v="2020-11-26T00:00:00"/>
    <x v="86"/>
    <n v="4058"/>
    <s v="epicormic, lignotuber"/>
    <s v="canopy"/>
    <s v="NA"/>
    <n v="0"/>
    <n v="0"/>
    <n v="0"/>
    <n v="0"/>
    <n v="4"/>
    <n v="0"/>
    <n v="0"/>
    <m/>
    <n v="4"/>
    <m/>
    <m/>
    <m/>
    <m/>
  </r>
  <r>
    <x v="15"/>
    <x v="0"/>
    <s v="CC2.1"/>
    <x v="1"/>
    <d v="2020-11-26T00:00:00"/>
    <x v="41"/>
    <n v="7943"/>
    <s v="lignotuber"/>
    <s v="canopy"/>
    <s v="NA"/>
    <n v="0"/>
    <n v="0"/>
    <n v="0"/>
    <n v="0"/>
    <n v="7"/>
    <n v="0"/>
    <n v="0"/>
    <m/>
    <n v="7"/>
    <m/>
    <m/>
    <m/>
    <m/>
  </r>
  <r>
    <x v="15"/>
    <x v="0"/>
    <s v="CC2.1"/>
    <x v="1"/>
    <d v="2020-11-26T00:00:00"/>
    <x v="77"/>
    <n v="4169"/>
    <s v="epicormic, lignotuber"/>
    <s v="canopy"/>
    <s v="NA"/>
    <n v="0"/>
    <n v="0"/>
    <n v="0"/>
    <n v="0"/>
    <n v="1"/>
    <n v="0"/>
    <n v="0"/>
    <m/>
    <n v="1"/>
    <m/>
    <m/>
    <m/>
    <m/>
  </r>
  <r>
    <x v="15"/>
    <x v="0"/>
    <s v="CC2.1"/>
    <x v="1"/>
    <d v="2020-11-26T00:00:00"/>
    <x v="81"/>
    <n v="4230"/>
    <s v="lignotuber"/>
    <s v="canopy"/>
    <s v="NA"/>
    <n v="0"/>
    <n v="0"/>
    <n v="0"/>
    <n v="0"/>
    <n v="1"/>
    <n v="0"/>
    <n v="0"/>
    <m/>
    <n v="1"/>
    <m/>
    <m/>
    <m/>
    <m/>
  </r>
  <r>
    <x v="15"/>
    <x v="0"/>
    <s v="CC2.1"/>
    <x v="1"/>
    <d v="2020-11-26T00:00:00"/>
    <x v="87"/>
    <e v="#N/A"/>
    <s v="none"/>
    <s v="transient"/>
    <s v="NA"/>
    <n v="0"/>
    <n v="0"/>
    <s v="NA"/>
    <s v="NA"/>
    <n v="8"/>
    <n v="0"/>
    <n v="2"/>
    <m/>
    <n v="8"/>
    <m/>
    <m/>
    <m/>
    <m/>
  </r>
  <r>
    <x v="15"/>
    <x v="1"/>
    <s v="CC2.2"/>
    <x v="1"/>
    <d v="2020-11-26T00:00:00"/>
    <x v="41"/>
    <n v="7943"/>
    <s v="lignotuber"/>
    <s v="canopy"/>
    <s v="NA"/>
    <n v="0"/>
    <n v="0"/>
    <n v="0"/>
    <n v="0"/>
    <n v="5"/>
    <n v="0"/>
    <n v="0"/>
    <m/>
    <n v="5"/>
    <m/>
    <m/>
    <m/>
    <m/>
  </r>
  <r>
    <x v="15"/>
    <x v="1"/>
    <s v="CC2.2"/>
    <x v="1"/>
    <d v="2020-11-26T00:00:00"/>
    <x v="86"/>
    <n v="4058"/>
    <s v="epicormic, lignotuber"/>
    <s v="canopy"/>
    <s v="NA"/>
    <n v="0"/>
    <n v="0"/>
    <n v="0"/>
    <n v="0"/>
    <n v="5"/>
    <n v="0"/>
    <n v="0"/>
    <m/>
    <n v="5"/>
    <m/>
    <m/>
    <m/>
    <m/>
  </r>
  <r>
    <x v="15"/>
    <x v="1"/>
    <s v="CC2.2"/>
    <x v="1"/>
    <d v="2020-11-26T00:00:00"/>
    <x v="77"/>
    <n v="4169"/>
    <s v="epicormic, lignotuber"/>
    <s v="canopy"/>
    <s v="NA"/>
    <n v="0"/>
    <n v="0"/>
    <n v="0"/>
    <n v="0"/>
    <n v="3"/>
    <n v="0"/>
    <n v="0"/>
    <m/>
    <n v="3"/>
    <m/>
    <m/>
    <m/>
    <m/>
  </r>
  <r>
    <x v="15"/>
    <x v="1"/>
    <s v="CC2.2"/>
    <x v="1"/>
    <d v="2020-11-26T00:00:00"/>
    <x v="0"/>
    <n v="7766"/>
    <s v="lignotuber"/>
    <s v="canopy"/>
    <s v="NA"/>
    <n v="0"/>
    <n v="0"/>
    <n v="0"/>
    <n v="0"/>
    <n v="2"/>
    <n v="0"/>
    <n v="0"/>
    <m/>
    <n v="2"/>
    <m/>
    <m/>
    <m/>
    <m/>
  </r>
  <r>
    <x v="15"/>
    <x v="1"/>
    <s v="CC2.2"/>
    <x v="1"/>
    <d v="2020-11-26T00:00:00"/>
    <x v="87"/>
    <e v="#N/A"/>
    <s v="none"/>
    <s v="transient"/>
    <s v="NA"/>
    <n v="0"/>
    <n v="0"/>
    <s v="NA"/>
    <s v="NA"/>
    <n v="3"/>
    <n v="0"/>
    <n v="1"/>
    <m/>
    <n v="3"/>
    <m/>
    <m/>
    <m/>
    <m/>
  </r>
  <r>
    <x v="15"/>
    <x v="1"/>
    <s v="CC2.2"/>
    <x v="1"/>
    <d v="2020-11-26T00:00:00"/>
    <x v="43"/>
    <n v="2302"/>
    <s v="rhizome"/>
    <s v="non-canopy"/>
    <s v="NA"/>
    <n v="1"/>
    <n v="0"/>
    <n v="0"/>
    <n v="0"/>
    <n v="0"/>
    <n v="0"/>
    <n v="0"/>
    <m/>
    <n v="1"/>
    <m/>
    <m/>
    <m/>
    <m/>
  </r>
  <r>
    <x v="15"/>
    <x v="1"/>
    <s v="CC2.2"/>
    <x v="1"/>
    <d v="2020-11-26T00:00:00"/>
    <x v="126"/>
    <n v="7653"/>
    <s v="rhizome"/>
    <s v="transient"/>
    <s v="NA"/>
    <n v="0"/>
    <n v="0"/>
    <s v="NA"/>
    <s v="NA"/>
    <n v="3"/>
    <n v="0"/>
    <n v="0"/>
    <m/>
    <n v="3"/>
    <m/>
    <m/>
    <m/>
    <m/>
  </r>
  <r>
    <x v="15"/>
    <x v="2"/>
    <s v="CC2.3"/>
    <x v="1"/>
    <d v="2020-11-26T00:00:00"/>
    <x v="41"/>
    <n v="7943"/>
    <s v="lignotuber"/>
    <s v="canopy"/>
    <s v="NA"/>
    <n v="0"/>
    <n v="0"/>
    <n v="0"/>
    <n v="0"/>
    <n v="8"/>
    <n v="0"/>
    <n v="0"/>
    <m/>
    <n v="8"/>
    <m/>
    <m/>
    <m/>
    <m/>
  </r>
  <r>
    <x v="15"/>
    <x v="2"/>
    <s v="CC2.3"/>
    <x v="1"/>
    <d v="2020-11-26T00:00:00"/>
    <x v="86"/>
    <n v="4058"/>
    <s v="epicormic, lignotuber"/>
    <s v="canopy"/>
    <s v="NA"/>
    <n v="0"/>
    <n v="0"/>
    <n v="0"/>
    <n v="0"/>
    <n v="9"/>
    <n v="0"/>
    <n v="0"/>
    <m/>
    <n v="9"/>
    <m/>
    <m/>
    <m/>
    <m/>
  </r>
  <r>
    <x v="15"/>
    <x v="2"/>
    <s v="CC2.3"/>
    <x v="1"/>
    <d v="2020-11-26T00:00:00"/>
    <x v="77"/>
    <n v="4169"/>
    <s v="epicormic, lignotuber"/>
    <s v="canopy"/>
    <s v="NA"/>
    <n v="0"/>
    <n v="0"/>
    <n v="0"/>
    <n v="0"/>
    <n v="1"/>
    <n v="0"/>
    <n v="0"/>
    <m/>
    <n v="1"/>
    <m/>
    <m/>
    <m/>
    <m/>
  </r>
  <r>
    <x v="15"/>
    <x v="2"/>
    <s v="CC2.3"/>
    <x v="1"/>
    <d v="2020-11-26T00:00:00"/>
    <x v="87"/>
    <e v="#N/A"/>
    <s v="none"/>
    <s v="transient"/>
    <s v="NA"/>
    <n v="0"/>
    <n v="0"/>
    <s v="NA"/>
    <s v="NA"/>
    <n v="2"/>
    <n v="0"/>
    <n v="0"/>
    <m/>
    <n v="2"/>
    <m/>
    <m/>
    <m/>
    <m/>
  </r>
  <r>
    <x v="15"/>
    <x v="3"/>
    <s v="CC2.4"/>
    <x v="1"/>
    <d v="2020-11-26T00:00:00"/>
    <x v="86"/>
    <n v="4058"/>
    <s v="epicormic, lignotuber"/>
    <s v="canopy"/>
    <s v="NA"/>
    <n v="0"/>
    <n v="0"/>
    <n v="0"/>
    <n v="0"/>
    <n v="1"/>
    <n v="0"/>
    <n v="0"/>
    <m/>
    <n v="1"/>
    <m/>
    <m/>
    <m/>
    <m/>
  </r>
  <r>
    <x v="15"/>
    <x v="3"/>
    <s v="CC2.4"/>
    <x v="1"/>
    <d v="2020-11-26T00:00:00"/>
    <x v="87"/>
    <e v="#N/A"/>
    <s v="none"/>
    <s v="transient"/>
    <s v="NA"/>
    <n v="0"/>
    <n v="0"/>
    <s v="NA"/>
    <s v="NA"/>
    <n v="4"/>
    <n v="0"/>
    <n v="0"/>
    <m/>
    <n v="4"/>
    <m/>
    <m/>
    <m/>
    <m/>
  </r>
  <r>
    <x v="15"/>
    <x v="3"/>
    <s v="CC2.4"/>
    <x v="1"/>
    <d v="2020-11-26T00:00:00"/>
    <x v="41"/>
    <n v="7943"/>
    <s v="lignotuber"/>
    <s v="canopy"/>
    <s v="NA"/>
    <n v="0"/>
    <n v="0"/>
    <n v="0"/>
    <n v="0"/>
    <n v="1"/>
    <n v="0"/>
    <n v="0"/>
    <m/>
    <n v="1"/>
    <m/>
    <m/>
    <m/>
    <m/>
  </r>
  <r>
    <x v="15"/>
    <x v="3"/>
    <s v="CC2.4"/>
    <x v="1"/>
    <d v="2020-11-26T00:00:00"/>
    <x v="61"/>
    <n v="4232"/>
    <s v="lignotuber"/>
    <s v="canopy"/>
    <s v="NA"/>
    <n v="0"/>
    <n v="0"/>
    <n v="0"/>
    <n v="0"/>
    <n v="1"/>
    <n v="0"/>
    <n v="0"/>
    <m/>
    <n v="1"/>
    <m/>
    <m/>
    <m/>
    <m/>
  </r>
  <r>
    <x v="15"/>
    <x v="3"/>
    <s v="CC2.4"/>
    <x v="1"/>
    <d v="2020-11-26T00:00:00"/>
    <x v="0"/>
    <n v="7766"/>
    <s v="lignotuber"/>
    <s v="canopy"/>
    <s v="NA"/>
    <n v="0"/>
    <n v="0"/>
    <n v="0"/>
    <n v="0"/>
    <n v="1"/>
    <n v="0"/>
    <n v="0"/>
    <m/>
    <n v="1"/>
    <m/>
    <m/>
    <m/>
    <m/>
  </r>
  <r>
    <x v="15"/>
    <x v="3"/>
    <s v="CC2.4"/>
    <x v="1"/>
    <d v="2020-11-26T00:00:00"/>
    <x v="60"/>
    <n v="5657"/>
    <s v="stolon"/>
    <s v="non-canopy"/>
    <s v="NA"/>
    <n v="0"/>
    <n v="0"/>
    <n v="0"/>
    <n v="0"/>
    <n v="1"/>
    <n v="0"/>
    <n v="0"/>
    <s v="check ID Galium?"/>
    <n v="1"/>
    <m/>
    <m/>
    <m/>
    <m/>
  </r>
  <r>
    <x v="15"/>
    <x v="4"/>
    <s v="CC2.5"/>
    <x v="1"/>
    <d v="2020-11-26T00:00:00"/>
    <x v="68"/>
    <n v="4145"/>
    <s v="epicormic, lignotuber"/>
    <s v="canopy"/>
    <s v="NA"/>
    <n v="0"/>
    <n v="0"/>
    <n v="0"/>
    <n v="0"/>
    <n v="1"/>
    <n v="0"/>
    <n v="0"/>
    <m/>
    <n v="1"/>
    <m/>
    <m/>
    <m/>
    <m/>
  </r>
  <r>
    <x v="15"/>
    <x v="4"/>
    <s v="CC2.5"/>
    <x v="1"/>
    <d v="2020-11-26T00:00:00"/>
    <x v="77"/>
    <n v="4169"/>
    <s v="epicormic, lignotuber"/>
    <s v="canopy"/>
    <s v="NA"/>
    <n v="0"/>
    <n v="0"/>
    <n v="0"/>
    <n v="0"/>
    <n v="1"/>
    <n v="0"/>
    <n v="0"/>
    <m/>
    <n v="1"/>
    <m/>
    <m/>
    <m/>
    <m/>
  </r>
  <r>
    <x v="15"/>
    <x v="4"/>
    <s v="CC2.5"/>
    <x v="1"/>
    <d v="2020-11-26T00:00:00"/>
    <x v="41"/>
    <n v="7943"/>
    <s v="lignotuber"/>
    <s v="canopy"/>
    <s v="NA"/>
    <n v="0"/>
    <n v="0"/>
    <n v="0"/>
    <n v="0"/>
    <n v="1"/>
    <n v="0"/>
    <n v="0"/>
    <m/>
    <n v="1"/>
    <m/>
    <m/>
    <m/>
    <m/>
  </r>
  <r>
    <x v="15"/>
    <x v="4"/>
    <s v="CC2.5"/>
    <x v="1"/>
    <d v="2020-11-26T00:00:00"/>
    <x v="87"/>
    <e v="#N/A"/>
    <s v="none"/>
    <s v="transient"/>
    <s v="NA"/>
    <n v="0"/>
    <n v="0"/>
    <s v="NA"/>
    <s v="NA"/>
    <n v="1"/>
    <n v="0"/>
    <n v="0"/>
    <m/>
    <n v="1"/>
    <m/>
    <m/>
    <m/>
    <m/>
  </r>
  <r>
    <x v="15"/>
    <x v="5"/>
    <s v="CC2.6"/>
    <x v="1"/>
    <d v="2020-11-26T00:00:00"/>
    <x v="17"/>
    <n v="5532"/>
    <s v="rhizome"/>
    <s v="non-canopy"/>
    <s v="NA"/>
    <n v="1"/>
    <n v="0"/>
    <n v="0"/>
    <n v="0"/>
    <s v="NA"/>
    <s v="NA"/>
    <s v="NA"/>
    <m/>
    <n v="1"/>
    <m/>
    <m/>
    <m/>
    <m/>
  </r>
  <r>
    <x v="15"/>
    <x v="5"/>
    <s v="CC2.6"/>
    <x v="1"/>
    <d v="2020-11-26T00:00:00"/>
    <x v="86"/>
    <n v="4058"/>
    <s v="epicormic, lignotuber"/>
    <s v="canopy"/>
    <s v="NA"/>
    <n v="0"/>
    <n v="0"/>
    <n v="0"/>
    <n v="0"/>
    <n v="1"/>
    <n v="0"/>
    <n v="0"/>
    <m/>
    <n v="1"/>
    <m/>
    <m/>
    <m/>
    <m/>
  </r>
  <r>
    <x v="15"/>
    <x v="5"/>
    <s v="CC2.6"/>
    <x v="1"/>
    <d v="2020-11-26T00:00:00"/>
    <x v="79"/>
    <n v="11190"/>
    <s v="stolon"/>
    <s v="soil persistent"/>
    <s v="NA"/>
    <n v="0"/>
    <n v="0"/>
    <s v="NA"/>
    <n v="0"/>
    <n v="1"/>
    <n v="0"/>
    <n v="0"/>
    <m/>
    <n v="1"/>
    <m/>
    <m/>
    <m/>
    <m/>
  </r>
  <r>
    <x v="15"/>
    <x v="5"/>
    <s v="CC2.6"/>
    <x v="1"/>
    <d v="2020-11-26T00:00:00"/>
    <x v="41"/>
    <n v="7943"/>
    <s v="lignotuber"/>
    <s v="canopy"/>
    <s v="NA"/>
    <n v="0"/>
    <n v="0"/>
    <n v="0"/>
    <n v="0"/>
    <n v="4"/>
    <n v="0"/>
    <n v="0"/>
    <m/>
    <n v="4"/>
    <m/>
    <m/>
    <m/>
    <m/>
  </r>
  <r>
    <x v="15"/>
    <x v="5"/>
    <s v="CC2.6"/>
    <x v="1"/>
    <d v="2020-11-26T00:00:00"/>
    <x v="87"/>
    <e v="#N/A"/>
    <s v="none"/>
    <s v="transient"/>
    <s v="NA"/>
    <n v="0"/>
    <n v="0"/>
    <s v="NA"/>
    <s v="NA"/>
    <n v="1"/>
    <n v="0"/>
    <n v="0"/>
    <m/>
    <n v="1"/>
    <m/>
    <m/>
    <m/>
    <m/>
  </r>
  <r>
    <x v="15"/>
    <x v="6"/>
    <s v="CC2.7"/>
    <x v="1"/>
    <d v="2020-11-26T00:00:00"/>
    <x v="17"/>
    <n v="5532"/>
    <s v="rhizome"/>
    <s v="non-canopy"/>
    <s v="NA"/>
    <n v="1"/>
    <n v="0"/>
    <n v="0"/>
    <n v="0"/>
    <s v="NA"/>
    <s v="NA"/>
    <s v="NA"/>
    <m/>
    <n v="1"/>
    <m/>
    <m/>
    <m/>
    <m/>
  </r>
  <r>
    <x v="15"/>
    <x v="6"/>
    <s v="CC2.7"/>
    <x v="1"/>
    <d v="2020-11-26T00:00:00"/>
    <x v="79"/>
    <n v="11190"/>
    <s v="stolon"/>
    <s v="soil persistent"/>
    <s v="NA"/>
    <n v="0"/>
    <n v="0"/>
    <s v="NA"/>
    <n v="0"/>
    <n v="3"/>
    <n v="0"/>
    <n v="0"/>
    <m/>
    <n v="3"/>
    <m/>
    <m/>
    <m/>
    <m/>
  </r>
  <r>
    <x v="15"/>
    <x v="6"/>
    <s v="CC2.7"/>
    <x v="1"/>
    <d v="2020-11-26T00:00:00"/>
    <x v="60"/>
    <n v="5657"/>
    <s v="stolon"/>
    <s v="non-canopy"/>
    <s v="NA"/>
    <n v="0"/>
    <n v="0"/>
    <n v="0"/>
    <n v="0"/>
    <n v="1"/>
    <n v="0"/>
    <n v="0"/>
    <s v="check ID Galium?"/>
    <n v="1"/>
    <m/>
    <m/>
    <m/>
    <m/>
  </r>
  <r>
    <x v="15"/>
    <x v="6"/>
    <s v="CC2.7"/>
    <x v="1"/>
    <d v="2020-11-26T00:00:00"/>
    <x v="26"/>
    <n v="3243"/>
    <s v="none"/>
    <s v="soil persistent"/>
    <s v="NA"/>
    <n v="0"/>
    <n v="0"/>
    <s v="NA"/>
    <n v="0"/>
    <n v="2"/>
    <n v="0"/>
    <n v="0"/>
    <m/>
    <n v="2"/>
    <m/>
    <m/>
    <m/>
    <m/>
  </r>
  <r>
    <x v="15"/>
    <x v="6"/>
    <s v="CC2.7"/>
    <x v="1"/>
    <d v="2020-11-26T00:00:00"/>
    <x v="41"/>
    <n v="7943"/>
    <s v="lignotuber"/>
    <s v="canopy"/>
    <s v="NA"/>
    <n v="0"/>
    <n v="0"/>
    <n v="0"/>
    <n v="0"/>
    <n v="1"/>
    <n v="0"/>
    <n v="0"/>
    <m/>
    <n v="1"/>
    <m/>
    <m/>
    <m/>
    <m/>
  </r>
  <r>
    <x v="15"/>
    <x v="7"/>
    <s v="CC2.8"/>
    <x v="1"/>
    <d v="2020-11-26T00:00:00"/>
    <x v="41"/>
    <n v="7943"/>
    <s v="lignotuber"/>
    <s v="canopy"/>
    <s v="NA"/>
    <n v="0"/>
    <n v="0"/>
    <n v="0"/>
    <n v="0"/>
    <n v="1"/>
    <n v="0"/>
    <n v="0"/>
    <m/>
    <n v="1"/>
    <m/>
    <m/>
    <m/>
    <m/>
  </r>
  <r>
    <x v="15"/>
    <x v="7"/>
    <s v="CC2.8"/>
    <x v="1"/>
    <d v="2020-11-26T00:00:00"/>
    <x v="17"/>
    <n v="5532"/>
    <s v="rhizome"/>
    <s v="non-canopy"/>
    <s v="NA"/>
    <n v="1"/>
    <n v="0"/>
    <n v="0"/>
    <n v="0"/>
    <s v="NA"/>
    <s v="NA"/>
    <s v="NA"/>
    <m/>
    <n v="1"/>
    <m/>
    <m/>
    <m/>
    <m/>
  </r>
  <r>
    <x v="15"/>
    <x v="7"/>
    <s v="CC2.8"/>
    <x v="1"/>
    <d v="2020-11-26T00:00:00"/>
    <x v="79"/>
    <n v="11190"/>
    <s v="stolon"/>
    <s v="soil persistent"/>
    <s v="NA"/>
    <n v="0"/>
    <n v="0"/>
    <s v="NA"/>
    <n v="0"/>
    <n v="1"/>
    <n v="0"/>
    <n v="0"/>
    <m/>
    <n v="1"/>
    <m/>
    <m/>
    <m/>
    <m/>
  </r>
  <r>
    <x v="15"/>
    <x v="8"/>
    <s v="CC2.9"/>
    <x v="1"/>
    <d v="2020-11-26T00:00:00"/>
    <x v="21"/>
    <n v="1377"/>
    <s v="tuber"/>
    <s v="non-canopy"/>
    <s v="NA"/>
    <n v="0"/>
    <n v="0"/>
    <s v="NA"/>
    <n v="0"/>
    <n v="2"/>
    <n v="0"/>
    <n v="1"/>
    <m/>
    <n v="2"/>
    <m/>
    <m/>
    <m/>
    <m/>
  </r>
  <r>
    <x v="15"/>
    <x v="8"/>
    <s v="CC2.9"/>
    <x v="1"/>
    <d v="2020-11-26T00:00:00"/>
    <x v="56"/>
    <n v="5043"/>
    <s v="tussock"/>
    <s v="non-canopy"/>
    <s v="NA"/>
    <n v="0"/>
    <n v="0"/>
    <s v="NA"/>
    <n v="0"/>
    <n v="1"/>
    <n v="0"/>
    <n v="0"/>
    <m/>
    <n v="1"/>
    <m/>
    <m/>
    <m/>
    <m/>
  </r>
  <r>
    <x v="15"/>
    <x v="9"/>
    <s v="CC2.10"/>
    <x v="1"/>
    <d v="2020-11-26T00:00:00"/>
    <x v="88"/>
    <n v="7961"/>
    <s v="stolon"/>
    <s v="non-canopy"/>
    <s v="NA"/>
    <n v="0"/>
    <n v="0"/>
    <s v="NA"/>
    <n v="0"/>
    <n v="3"/>
    <n v="0"/>
    <n v="0"/>
    <m/>
    <n v="3"/>
    <m/>
    <m/>
    <m/>
    <m/>
  </r>
  <r>
    <x v="15"/>
    <x v="9"/>
    <s v="CC2.10"/>
    <x v="1"/>
    <d v="2020-11-26T00:00:00"/>
    <x v="79"/>
    <n v="11190"/>
    <s v="stolon"/>
    <s v="soil persistent"/>
    <s v="NA"/>
    <n v="0"/>
    <n v="0"/>
    <s v="NA"/>
    <n v="0"/>
    <n v="11"/>
    <n v="0"/>
    <n v="0"/>
    <m/>
    <n v="11"/>
    <m/>
    <m/>
    <m/>
    <m/>
  </r>
  <r>
    <x v="15"/>
    <x v="9"/>
    <s v="CC2.10"/>
    <x v="1"/>
    <d v="2020-11-26T00:00:00"/>
    <x v="89"/>
    <n v="1161"/>
    <s v="stolon"/>
    <s v="soil persistent"/>
    <s v="NA"/>
    <n v="0"/>
    <n v="0"/>
    <s v="NA"/>
    <n v="0"/>
    <n v="1"/>
    <n v="0"/>
    <n v="0"/>
    <m/>
    <n v="1"/>
    <m/>
    <m/>
    <m/>
    <m/>
  </r>
  <r>
    <x v="15"/>
    <x v="9"/>
    <s v="CC2.10"/>
    <x v="1"/>
    <d v="2020-11-26T00:00:00"/>
    <x v="56"/>
    <n v="5043"/>
    <s v="tussock"/>
    <s v="non-canopy"/>
    <s v="NA"/>
    <n v="0"/>
    <n v="0"/>
    <s v="NA"/>
    <n v="0"/>
    <n v="4"/>
    <n v="0"/>
    <n v="0"/>
    <m/>
    <n v="4"/>
    <m/>
    <m/>
    <m/>
    <m/>
  </r>
  <r>
    <x v="15"/>
    <x v="9"/>
    <s v="CC2.10"/>
    <x v="1"/>
    <d v="2020-11-26T00:00:00"/>
    <x v="90"/>
    <n v="13838"/>
    <s v="stolon"/>
    <s v="non-canopy"/>
    <s v="NA"/>
    <n v="0"/>
    <n v="0"/>
    <s v="NA"/>
    <n v="0"/>
    <n v="7"/>
    <n v="0"/>
    <n v="0"/>
    <s v="formerly G. propinquum [suggested as Asperula in Apr2021]"/>
    <n v="7"/>
    <m/>
    <m/>
    <m/>
    <m/>
  </r>
  <r>
    <x v="15"/>
    <x v="9"/>
    <s v="CC2.10"/>
    <x v="1"/>
    <d v="2020-11-26T00:00:00"/>
    <x v="21"/>
    <n v="1377"/>
    <s v="tuber"/>
    <s v="non-canopy"/>
    <s v="NA"/>
    <n v="0"/>
    <n v="0"/>
    <s v="NA"/>
    <n v="0"/>
    <n v="1"/>
    <n v="0"/>
    <n v="0"/>
    <m/>
    <n v="1"/>
    <m/>
    <m/>
    <m/>
    <m/>
  </r>
  <r>
    <x v="15"/>
    <x v="9"/>
    <s v="CC2.10"/>
    <x v="1"/>
    <d v="2020-11-26T00:00:00"/>
    <x v="26"/>
    <n v="3243"/>
    <s v="none"/>
    <s v="soil persistent"/>
    <s v="NA"/>
    <n v="0"/>
    <n v="0"/>
    <s v="NA"/>
    <n v="0"/>
    <n v="11"/>
    <n v="0"/>
    <n v="0"/>
    <m/>
    <n v="11"/>
    <m/>
    <m/>
    <m/>
    <m/>
  </r>
  <r>
    <x v="15"/>
    <x v="9"/>
    <s v="CC2.10"/>
    <x v="1"/>
    <d v="2020-11-26T00:00:00"/>
    <x v="41"/>
    <n v="7943"/>
    <s v="lignotuber"/>
    <s v="canopy"/>
    <s v="NA"/>
    <n v="0"/>
    <n v="0"/>
    <n v="0"/>
    <n v="0"/>
    <n v="4"/>
    <n v="0"/>
    <n v="0"/>
    <m/>
    <n v="4"/>
    <m/>
    <m/>
    <m/>
    <m/>
  </r>
  <r>
    <x v="15"/>
    <x v="9"/>
    <s v="CC2.10"/>
    <x v="1"/>
    <d v="2020-11-26T00:00:00"/>
    <x v="52"/>
    <n v="2451"/>
    <s v="none"/>
    <s v="non-canopy"/>
    <s v="NA"/>
    <n v="0"/>
    <n v="0"/>
    <s v="NA"/>
    <s v="NA"/>
    <n v="1"/>
    <n v="0"/>
    <n v="0"/>
    <s v="uncertain ID, but corrected from Cyperus gracilis to Isolepis habra on basis on Apr2021 observations"/>
    <n v="1"/>
    <m/>
    <m/>
    <m/>
    <m/>
  </r>
  <r>
    <x v="15"/>
    <x v="10"/>
    <s v="CC2.11"/>
    <x v="1"/>
    <d v="2020-11-26T00:00:00"/>
    <x v="21"/>
    <n v="1377"/>
    <s v="tuber"/>
    <s v="non-canopy"/>
    <s v="NA"/>
    <n v="0"/>
    <n v="0"/>
    <s v="NA"/>
    <n v="0"/>
    <n v="5"/>
    <n v="0"/>
    <n v="0"/>
    <m/>
    <n v="5"/>
    <m/>
    <m/>
    <m/>
    <m/>
  </r>
  <r>
    <x v="15"/>
    <x v="10"/>
    <s v="CC2.11"/>
    <x v="1"/>
    <d v="2020-11-26T00:00:00"/>
    <x v="79"/>
    <n v="11190"/>
    <s v="stolon"/>
    <s v="soil persistent"/>
    <s v="NA"/>
    <n v="0"/>
    <n v="0"/>
    <s v="NA"/>
    <n v="0"/>
    <n v="4"/>
    <n v="0"/>
    <n v="0"/>
    <m/>
    <n v="4"/>
    <m/>
    <m/>
    <m/>
    <m/>
  </r>
  <r>
    <x v="15"/>
    <x v="10"/>
    <s v="CC2.11"/>
    <x v="1"/>
    <d v="2020-11-26T00:00:00"/>
    <x v="90"/>
    <n v="13838"/>
    <s v="stolon"/>
    <s v="non-canopy"/>
    <s v="NA"/>
    <n v="0"/>
    <n v="0"/>
    <s v="NA"/>
    <n v="0"/>
    <n v="3"/>
    <n v="0"/>
    <n v="0"/>
    <s v="formerly G. propinquum [suggested as Asperula in Apr2021]"/>
    <n v="3"/>
    <m/>
    <m/>
    <m/>
    <m/>
  </r>
  <r>
    <x v="15"/>
    <x v="10"/>
    <s v="CC2.11"/>
    <x v="1"/>
    <d v="2020-11-26T00:00:00"/>
    <x v="9"/>
    <n v="8875"/>
    <s v="lignotuber"/>
    <s v="soil persistent"/>
    <s v="NA"/>
    <n v="0"/>
    <n v="0"/>
    <n v="0"/>
    <n v="0"/>
    <n v="19"/>
    <n v="0"/>
    <n v="0"/>
    <m/>
    <n v="19"/>
    <m/>
    <m/>
    <m/>
    <m/>
  </r>
  <r>
    <x v="15"/>
    <x v="10"/>
    <s v="CC2.11"/>
    <x v="1"/>
    <d v="2020-11-26T00:00:00"/>
    <x v="88"/>
    <n v="7961"/>
    <s v="stolon"/>
    <s v="non-canopy"/>
    <s v="NA"/>
    <n v="0"/>
    <n v="0"/>
    <s v="NA"/>
    <n v="0"/>
    <n v="1"/>
    <n v="0"/>
    <n v="0"/>
    <m/>
    <n v="1"/>
    <m/>
    <m/>
    <m/>
    <m/>
  </r>
  <r>
    <x v="15"/>
    <x v="10"/>
    <s v="CC2.11"/>
    <x v="1"/>
    <d v="2020-11-26T00:00:00"/>
    <x v="52"/>
    <n v="2451"/>
    <s v="none"/>
    <s v="non-canopy"/>
    <s v="NA"/>
    <n v="0"/>
    <n v="0"/>
    <s v="NA"/>
    <s v="NA"/>
    <n v="1"/>
    <n v="0"/>
    <n v="0"/>
    <s v="uncertain ID, but corrected from Cyperus gracilis to Isolepis habra on basis on Apr2021 observations"/>
    <n v="1"/>
    <m/>
    <m/>
    <m/>
    <m/>
  </r>
  <r>
    <x v="15"/>
    <x v="11"/>
    <s v="CC2.12"/>
    <x v="1"/>
    <d v="2020-11-26T00:00:00"/>
    <x v="17"/>
    <n v="5532"/>
    <s v="rhizome"/>
    <s v="non-canopy"/>
    <s v="NA"/>
    <n v="2"/>
    <n v="0"/>
    <n v="0"/>
    <n v="0"/>
    <s v="NA"/>
    <s v="NA"/>
    <s v="NA"/>
    <m/>
    <n v="2"/>
    <m/>
    <m/>
    <m/>
    <m/>
  </r>
  <r>
    <x v="15"/>
    <x v="11"/>
    <s v="CC2.12"/>
    <x v="1"/>
    <d v="2020-11-26T00:00:00"/>
    <x v="79"/>
    <n v="11190"/>
    <s v="stolon"/>
    <s v="soil persistent"/>
    <s v="NA"/>
    <n v="0"/>
    <n v="0"/>
    <s v="NA"/>
    <n v="0"/>
    <n v="13"/>
    <n v="0"/>
    <n v="0"/>
    <m/>
    <n v="13"/>
    <m/>
    <m/>
    <m/>
    <m/>
  </r>
  <r>
    <x v="15"/>
    <x v="11"/>
    <s v="CC2.12"/>
    <x v="1"/>
    <d v="2020-11-26T00:00:00"/>
    <x v="41"/>
    <n v="7943"/>
    <s v="lignotuber"/>
    <s v="canopy"/>
    <s v="NA"/>
    <n v="0"/>
    <n v="0"/>
    <n v="0"/>
    <n v="0"/>
    <n v="1"/>
    <n v="0"/>
    <n v="0"/>
    <m/>
    <n v="1"/>
    <m/>
    <m/>
    <m/>
    <m/>
  </r>
  <r>
    <x v="15"/>
    <x v="11"/>
    <s v="CC2.12"/>
    <x v="1"/>
    <d v="2020-11-26T00:00:00"/>
    <x v="29"/>
    <n v="10605"/>
    <s v="rhizome"/>
    <s v="non-canopy"/>
    <s v="NA"/>
    <n v="1"/>
    <n v="0"/>
    <n v="0"/>
    <n v="0"/>
    <s v="NA"/>
    <s v="NA"/>
    <s v="NA"/>
    <m/>
    <n v="1"/>
    <m/>
    <m/>
    <m/>
    <m/>
  </r>
  <r>
    <x v="15"/>
    <x v="11"/>
    <s v="CC2.12"/>
    <x v="1"/>
    <d v="2020-11-26T00:00:00"/>
    <x v="52"/>
    <n v="2451"/>
    <s v="none"/>
    <s v="non-canopy"/>
    <s v="NA"/>
    <n v="0"/>
    <n v="0"/>
    <s v="NA"/>
    <s v="NA"/>
    <n v="1"/>
    <n v="0"/>
    <n v="0"/>
    <s v="uncertain ID, but corrected from Cyperus gracilis to Isolepis habra on basis on Apr2021 observations"/>
    <n v="1"/>
    <m/>
    <m/>
    <m/>
    <m/>
  </r>
  <r>
    <x v="15"/>
    <x v="12"/>
    <s v="CC2.13"/>
    <x v="1"/>
    <d v="2020-11-26T00:00:00"/>
    <x v="17"/>
    <n v="5532"/>
    <s v="rhizome"/>
    <s v="non-canopy"/>
    <s v="NA"/>
    <n v="16"/>
    <n v="0"/>
    <n v="0"/>
    <n v="0"/>
    <s v="NA"/>
    <s v="NA"/>
    <s v="NA"/>
    <m/>
    <n v="16"/>
    <m/>
    <m/>
    <m/>
    <m/>
  </r>
  <r>
    <x v="15"/>
    <x v="12"/>
    <s v="CC2.13"/>
    <x v="1"/>
    <d v="2020-11-26T00:00:00"/>
    <x v="79"/>
    <n v="11190"/>
    <s v="stolon"/>
    <s v="soil persistent"/>
    <s v="NA"/>
    <n v="0"/>
    <n v="0"/>
    <s v="NA"/>
    <n v="0"/>
    <n v="14"/>
    <n v="0"/>
    <n v="1"/>
    <m/>
    <n v="14"/>
    <m/>
    <m/>
    <m/>
    <m/>
  </r>
  <r>
    <x v="15"/>
    <x v="12"/>
    <s v="CC2.13"/>
    <x v="1"/>
    <d v="2020-11-26T00:00:00"/>
    <x v="88"/>
    <n v="7961"/>
    <s v="stolon"/>
    <s v="non-canopy"/>
    <s v="NA"/>
    <n v="0"/>
    <n v="0"/>
    <s v="NA"/>
    <n v="0"/>
    <n v="5"/>
    <n v="0"/>
    <n v="0"/>
    <m/>
    <n v="5"/>
    <m/>
    <m/>
    <m/>
    <m/>
  </r>
  <r>
    <x v="15"/>
    <x v="12"/>
    <s v="CC2.13"/>
    <x v="1"/>
    <d v="2020-11-26T00:00:00"/>
    <x v="58"/>
    <n v="4000"/>
    <s v="basal"/>
    <s v="soil persistent"/>
    <s v="NA"/>
    <n v="1"/>
    <n v="0"/>
    <n v="0"/>
    <n v="0"/>
    <n v="0"/>
    <n v="0"/>
    <n v="0"/>
    <m/>
    <n v="1"/>
    <m/>
    <m/>
    <m/>
    <m/>
  </r>
  <r>
    <x v="15"/>
    <x v="12"/>
    <s v="CC2.13"/>
    <x v="1"/>
    <d v="2020-11-26T00:00:00"/>
    <x v="9"/>
    <n v="8875"/>
    <s v="lignotuber"/>
    <s v="soil persistent"/>
    <s v="NA"/>
    <n v="0"/>
    <n v="0"/>
    <n v="0"/>
    <n v="0"/>
    <n v="50"/>
    <n v="0"/>
    <n v="0"/>
    <m/>
    <n v="50"/>
    <m/>
    <m/>
    <m/>
    <m/>
  </r>
  <r>
    <x v="15"/>
    <x v="12"/>
    <s v="CC2.13"/>
    <x v="1"/>
    <d v="2020-11-26T00:00:00"/>
    <x v="26"/>
    <n v="3243"/>
    <s v="none"/>
    <s v="soil persistent"/>
    <s v="NA"/>
    <n v="0"/>
    <n v="0"/>
    <s v="NA"/>
    <n v="0"/>
    <n v="35"/>
    <n v="0"/>
    <n v="0"/>
    <m/>
    <n v="35"/>
    <m/>
    <m/>
    <m/>
    <m/>
  </r>
  <r>
    <x v="15"/>
    <x v="12"/>
    <s v="CC2.13"/>
    <x v="1"/>
    <d v="2020-11-26T00:00:00"/>
    <x v="89"/>
    <n v="1161"/>
    <s v="stolon"/>
    <s v="soil persistent"/>
    <s v="NA"/>
    <n v="0"/>
    <n v="0"/>
    <s v="NA"/>
    <n v="0"/>
    <n v="3"/>
    <n v="0"/>
    <n v="0"/>
    <m/>
    <n v="3"/>
    <m/>
    <m/>
    <m/>
    <m/>
  </r>
  <r>
    <x v="15"/>
    <x v="13"/>
    <s v="CC2.14"/>
    <x v="1"/>
    <d v="2020-11-26T00:00:00"/>
    <x v="41"/>
    <n v="7943"/>
    <s v="lignotuber"/>
    <s v="canopy"/>
    <s v="NA"/>
    <n v="3"/>
    <n v="0"/>
    <n v="0"/>
    <n v="0"/>
    <n v="0"/>
    <n v="0"/>
    <n v="0"/>
    <m/>
    <n v="3"/>
    <m/>
    <m/>
    <m/>
    <m/>
  </r>
  <r>
    <x v="15"/>
    <x v="13"/>
    <s v="CC2.14"/>
    <x v="1"/>
    <d v="2020-11-26T00:00:00"/>
    <x v="29"/>
    <n v="10605"/>
    <s v="rhizome"/>
    <s v="non-canopy"/>
    <s v="NA"/>
    <n v="4"/>
    <n v="0"/>
    <n v="0"/>
    <n v="0"/>
    <s v="NA"/>
    <s v="NA"/>
    <s v="NA"/>
    <m/>
    <n v="4"/>
    <m/>
    <m/>
    <m/>
    <m/>
  </r>
  <r>
    <x v="15"/>
    <x v="13"/>
    <s v="CC2.14"/>
    <x v="1"/>
    <d v="2020-11-26T00:00:00"/>
    <x v="17"/>
    <n v="5532"/>
    <s v="rhizome"/>
    <s v="non-canopy"/>
    <s v="NA"/>
    <n v="18"/>
    <n v="0"/>
    <n v="0"/>
    <n v="0"/>
    <s v="NA"/>
    <s v="NA"/>
    <s v="NA"/>
    <m/>
    <n v="18"/>
    <m/>
    <m/>
    <m/>
    <m/>
  </r>
  <r>
    <x v="15"/>
    <x v="13"/>
    <s v="CC2.14"/>
    <x v="1"/>
    <d v="2020-11-26T00:00:00"/>
    <x v="79"/>
    <n v="11190"/>
    <s v="stolon"/>
    <s v="soil persistent"/>
    <s v="NA"/>
    <n v="0"/>
    <n v="0"/>
    <s v="NA"/>
    <n v="0"/>
    <n v="15"/>
    <n v="0"/>
    <n v="2"/>
    <m/>
    <n v="15"/>
    <m/>
    <m/>
    <m/>
    <m/>
  </r>
  <r>
    <x v="15"/>
    <x v="13"/>
    <s v="CC2.14"/>
    <x v="1"/>
    <d v="2020-11-26T00:00:00"/>
    <x v="88"/>
    <n v="7961"/>
    <s v="stolon"/>
    <s v="non-canopy"/>
    <s v="NA"/>
    <n v="0"/>
    <n v="0"/>
    <s v="NA"/>
    <n v="0"/>
    <n v="2"/>
    <n v="0"/>
    <n v="0"/>
    <m/>
    <n v="2"/>
    <m/>
    <m/>
    <m/>
    <m/>
  </r>
  <r>
    <x v="15"/>
    <x v="13"/>
    <s v="CC2.14"/>
    <x v="1"/>
    <d v="2020-11-26T00:00:00"/>
    <x v="26"/>
    <n v="3243"/>
    <s v="none"/>
    <s v="soil persistent"/>
    <s v="NA"/>
    <n v="0"/>
    <n v="0"/>
    <s v="NA"/>
    <n v="0"/>
    <n v="5"/>
    <n v="0"/>
    <n v="0"/>
    <m/>
    <n v="5"/>
    <m/>
    <m/>
    <m/>
    <m/>
  </r>
  <r>
    <x v="15"/>
    <x v="13"/>
    <s v="CC2.14"/>
    <x v="1"/>
    <d v="2020-11-26T00:00:00"/>
    <x v="9"/>
    <n v="8875"/>
    <s v="lignotuber"/>
    <s v="soil persistent"/>
    <s v="NA"/>
    <n v="0"/>
    <n v="0"/>
    <n v="0"/>
    <n v="0"/>
    <n v="20"/>
    <n v="0"/>
    <n v="0"/>
    <m/>
    <n v="20"/>
    <m/>
    <m/>
    <m/>
    <m/>
  </r>
  <r>
    <x v="15"/>
    <x v="13"/>
    <s v="CC2.14"/>
    <x v="1"/>
    <d v="2020-11-26T00:00:00"/>
    <x v="89"/>
    <n v="1161"/>
    <s v="stolon"/>
    <s v="soil persistent"/>
    <s v="NA"/>
    <n v="0"/>
    <n v="0"/>
    <s v="NA"/>
    <n v="0"/>
    <n v="2"/>
    <n v="0"/>
    <n v="0"/>
    <m/>
    <n v="2"/>
    <m/>
    <m/>
    <m/>
    <m/>
  </r>
  <r>
    <x v="15"/>
    <x v="13"/>
    <s v="CC2.14"/>
    <x v="1"/>
    <d v="2020-11-26T00:00:00"/>
    <x v="42"/>
    <s v="LUZU"/>
    <s v="none"/>
    <s v="non-canopy"/>
    <s v="NA"/>
    <n v="0"/>
    <n v="0"/>
    <s v="NA"/>
    <n v="0"/>
    <n v="1"/>
    <n v="0"/>
    <n v="1"/>
    <m/>
    <n v="1"/>
    <m/>
    <m/>
    <m/>
    <m/>
  </r>
  <r>
    <x v="15"/>
    <x v="14"/>
    <s v="CC2.15"/>
    <x v="1"/>
    <d v="2020-11-26T00:00:00"/>
    <x v="41"/>
    <n v="7943"/>
    <s v="lignotuber"/>
    <s v="canopy"/>
    <s v="NA"/>
    <n v="2"/>
    <n v="0"/>
    <n v="0"/>
    <n v="0"/>
    <n v="0"/>
    <n v="0"/>
    <n v="0"/>
    <m/>
    <n v="2"/>
    <m/>
    <m/>
    <m/>
    <m/>
  </r>
  <r>
    <x v="15"/>
    <x v="14"/>
    <s v="CC2.15"/>
    <x v="1"/>
    <d v="2020-11-26T00:00:00"/>
    <x v="17"/>
    <n v="5532"/>
    <s v="rhizome"/>
    <s v="non-canopy"/>
    <s v="NA"/>
    <n v="21"/>
    <n v="0"/>
    <n v="0"/>
    <n v="0"/>
    <s v="NA"/>
    <s v="NA"/>
    <s v="NA"/>
    <m/>
    <n v="21"/>
    <m/>
    <m/>
    <m/>
    <m/>
  </r>
  <r>
    <x v="15"/>
    <x v="14"/>
    <s v="CC2.15"/>
    <x v="1"/>
    <d v="2020-11-26T00:00:00"/>
    <x v="79"/>
    <n v="11190"/>
    <s v="stolon"/>
    <s v="soil persistent"/>
    <s v="NA"/>
    <n v="0"/>
    <n v="0"/>
    <s v="NA"/>
    <n v="0"/>
    <n v="22"/>
    <n v="0"/>
    <n v="0"/>
    <m/>
    <n v="22"/>
    <m/>
    <m/>
    <m/>
    <m/>
  </r>
  <r>
    <x v="15"/>
    <x v="14"/>
    <s v="CC2.15"/>
    <x v="1"/>
    <d v="2020-11-26T00:00:00"/>
    <x v="26"/>
    <n v="3243"/>
    <s v="none"/>
    <s v="soil persistent"/>
    <s v="NA"/>
    <n v="0"/>
    <n v="0"/>
    <s v="NA"/>
    <n v="0"/>
    <n v="11"/>
    <n v="0"/>
    <n v="0"/>
    <m/>
    <n v="11"/>
    <m/>
    <m/>
    <m/>
    <m/>
  </r>
  <r>
    <x v="15"/>
    <x v="14"/>
    <s v="CC2.15"/>
    <x v="1"/>
    <d v="2020-11-26T00:00:00"/>
    <x v="88"/>
    <n v="7961"/>
    <s v="stolon"/>
    <s v="non-canopy"/>
    <s v="NA"/>
    <n v="0"/>
    <n v="0"/>
    <s v="NA"/>
    <n v="0"/>
    <n v="1"/>
    <n v="0"/>
    <n v="0"/>
    <m/>
    <n v="1"/>
    <m/>
    <m/>
    <m/>
    <m/>
  </r>
  <r>
    <x v="15"/>
    <x v="14"/>
    <s v="CC2.15"/>
    <x v="1"/>
    <d v="2020-11-26T00:00:00"/>
    <x v="82"/>
    <n v="3596"/>
    <s v="none"/>
    <s v="soil persistent"/>
    <s v="NA"/>
    <n v="0"/>
    <n v="0"/>
    <s v="NA"/>
    <n v="0"/>
    <n v="2"/>
    <n v="0"/>
    <n v="0"/>
    <m/>
    <n v="2"/>
    <m/>
    <m/>
    <m/>
    <m/>
  </r>
  <r>
    <x v="15"/>
    <x v="14"/>
    <s v="CC2.15"/>
    <x v="1"/>
    <d v="2020-11-26T00:00:00"/>
    <x v="9"/>
    <n v="8875"/>
    <s v="lignotuber"/>
    <s v="soil persistent"/>
    <s v="NA"/>
    <n v="0"/>
    <n v="0"/>
    <n v="0"/>
    <n v="0"/>
    <n v="19"/>
    <n v="0"/>
    <n v="0"/>
    <m/>
    <n v="19"/>
    <m/>
    <m/>
    <m/>
    <m/>
  </r>
  <r>
    <x v="15"/>
    <x v="14"/>
    <s v="CC2.15"/>
    <x v="1"/>
    <d v="2020-11-26T00:00:00"/>
    <x v="56"/>
    <n v="5043"/>
    <s v="tussock"/>
    <s v="non-canopy"/>
    <s v="NA"/>
    <n v="0"/>
    <n v="0"/>
    <s v="NA"/>
    <n v="0"/>
    <n v="1"/>
    <n v="0"/>
    <n v="0"/>
    <m/>
    <n v="1"/>
    <m/>
    <m/>
    <m/>
    <m/>
  </r>
  <r>
    <x v="15"/>
    <x v="14"/>
    <s v="CC2.15"/>
    <x v="1"/>
    <d v="2020-11-26T00:00:00"/>
    <x v="29"/>
    <n v="10605"/>
    <s v="rhizome"/>
    <s v="non-canopy"/>
    <s v="NA"/>
    <n v="3"/>
    <n v="0"/>
    <n v="0"/>
    <n v="0"/>
    <s v="NA"/>
    <s v="NA"/>
    <s v="NA"/>
    <m/>
    <n v="3"/>
    <m/>
    <m/>
    <m/>
    <m/>
  </r>
  <r>
    <x v="15"/>
    <x v="14"/>
    <s v="CC2.15"/>
    <x v="1"/>
    <d v="2020-11-26T00:00:00"/>
    <x v="96"/>
    <n v="11388"/>
    <s v="tussock"/>
    <s v="non-canopy"/>
    <s v="NA"/>
    <n v="0"/>
    <n v="0"/>
    <s v="NA"/>
    <n v="0"/>
    <n v="1"/>
    <n v="0"/>
    <n v="1"/>
    <m/>
    <n v="1"/>
    <m/>
    <m/>
    <m/>
    <m/>
  </r>
  <r>
    <x v="15"/>
    <x v="15"/>
    <s v="CC2.16"/>
    <x v="1"/>
    <d v="2020-11-26T00:00:00"/>
    <x v="17"/>
    <n v="5532"/>
    <s v="rhizome"/>
    <s v="non-canopy"/>
    <s v="NA"/>
    <n v="17"/>
    <n v="0"/>
    <n v="0"/>
    <n v="0"/>
    <s v="NA"/>
    <s v="NA"/>
    <s v="NA"/>
    <m/>
    <n v="17"/>
    <m/>
    <m/>
    <m/>
    <m/>
  </r>
  <r>
    <x v="15"/>
    <x v="15"/>
    <s v="CC2.16"/>
    <x v="1"/>
    <d v="2020-11-26T00:00:00"/>
    <x v="29"/>
    <n v="10605"/>
    <s v="rhizome"/>
    <s v="non-canopy"/>
    <s v="NA"/>
    <n v="5"/>
    <n v="0"/>
    <n v="0"/>
    <n v="0"/>
    <s v="NA"/>
    <s v="NA"/>
    <s v="NA"/>
    <m/>
    <n v="5"/>
    <m/>
    <m/>
    <m/>
    <m/>
  </r>
  <r>
    <x v="15"/>
    <x v="15"/>
    <s v="CC2.16"/>
    <x v="1"/>
    <d v="2020-11-26T00:00:00"/>
    <x v="79"/>
    <n v="11190"/>
    <s v="stolon"/>
    <s v="soil persistent"/>
    <s v="NA"/>
    <n v="0"/>
    <n v="0"/>
    <s v="NA"/>
    <n v="0"/>
    <n v="11"/>
    <n v="0"/>
    <n v="5"/>
    <m/>
    <n v="11"/>
    <m/>
    <m/>
    <m/>
    <m/>
  </r>
  <r>
    <x v="15"/>
    <x v="15"/>
    <s v="CC2.16"/>
    <x v="1"/>
    <d v="2020-11-26T00:00:00"/>
    <x v="9"/>
    <n v="8875"/>
    <s v="lignotuber"/>
    <s v="soil persistent"/>
    <s v="NA"/>
    <n v="0"/>
    <n v="0"/>
    <n v="0"/>
    <n v="0"/>
    <n v="48"/>
    <n v="0"/>
    <n v="0"/>
    <m/>
    <n v="48"/>
    <m/>
    <m/>
    <m/>
    <m/>
  </r>
  <r>
    <x v="15"/>
    <x v="15"/>
    <s v="CC2.16"/>
    <x v="1"/>
    <d v="2020-11-26T00:00:00"/>
    <x v="26"/>
    <n v="3243"/>
    <s v="none"/>
    <s v="soil persistent"/>
    <s v="NA"/>
    <n v="0"/>
    <n v="0"/>
    <s v="NA"/>
    <n v="0"/>
    <n v="38"/>
    <n v="0"/>
    <n v="0"/>
    <m/>
    <n v="38"/>
    <m/>
    <m/>
    <m/>
    <m/>
  </r>
  <r>
    <x v="15"/>
    <x v="15"/>
    <s v="CC2.16"/>
    <x v="1"/>
    <d v="2020-11-26T00:00:00"/>
    <x v="91"/>
    <n v="10442"/>
    <s v="none"/>
    <s v="non-canopy"/>
    <s v="NA"/>
    <n v="0"/>
    <n v="0"/>
    <s v="NA"/>
    <n v="0"/>
    <n v="1"/>
    <n v="0"/>
    <n v="0"/>
    <m/>
    <n v="1"/>
    <m/>
    <m/>
    <m/>
    <m/>
  </r>
  <r>
    <x v="15"/>
    <x v="15"/>
    <s v="CC2.16"/>
    <x v="1"/>
    <d v="2020-11-26T00:00:00"/>
    <x v="52"/>
    <n v="2451"/>
    <s v="none"/>
    <s v="non-canopy"/>
    <s v="NA"/>
    <n v="0"/>
    <n v="0"/>
    <s v="NA"/>
    <s v="NA"/>
    <n v="2"/>
    <n v="0"/>
    <n v="0"/>
    <s v="uncertain ID, but corrected from Cyperus gracilis to Isolepis habra on basis on Apr2021 observations"/>
    <n v="2"/>
    <m/>
    <m/>
    <m/>
    <m/>
  </r>
  <r>
    <x v="15"/>
    <x v="16"/>
    <s v="CC2.17"/>
    <x v="1"/>
    <d v="2020-11-26T00:00:00"/>
    <x v="41"/>
    <n v="7943"/>
    <s v="lignotuber"/>
    <s v="canopy"/>
    <s v="NA"/>
    <n v="1"/>
    <n v="0"/>
    <n v="0"/>
    <n v="0"/>
    <n v="2"/>
    <n v="0"/>
    <n v="0"/>
    <m/>
    <n v="3"/>
    <m/>
    <m/>
    <m/>
    <m/>
  </r>
  <r>
    <x v="15"/>
    <x v="16"/>
    <s v="CC2.17"/>
    <x v="1"/>
    <d v="2020-11-26T00:00:00"/>
    <x v="17"/>
    <n v="5532"/>
    <s v="rhizome"/>
    <s v="non-canopy"/>
    <s v="NA"/>
    <n v="8"/>
    <n v="0"/>
    <n v="0"/>
    <n v="0"/>
    <s v="NA"/>
    <s v="NA"/>
    <s v="NA"/>
    <m/>
    <n v="8"/>
    <m/>
    <m/>
    <m/>
    <m/>
  </r>
  <r>
    <x v="15"/>
    <x v="16"/>
    <s v="CC2.17"/>
    <x v="1"/>
    <d v="2020-11-26T00:00:00"/>
    <x v="79"/>
    <n v="11190"/>
    <s v="stolon"/>
    <s v="soil persistent"/>
    <s v="NA"/>
    <n v="0"/>
    <n v="0"/>
    <s v="NA"/>
    <n v="0"/>
    <n v="13"/>
    <n v="0"/>
    <n v="0"/>
    <m/>
    <n v="13"/>
    <m/>
    <m/>
    <m/>
    <m/>
  </r>
  <r>
    <x v="15"/>
    <x v="16"/>
    <s v="CC2.17"/>
    <x v="1"/>
    <d v="2020-11-26T00:00:00"/>
    <x v="26"/>
    <n v="3243"/>
    <s v="none"/>
    <s v="soil persistent"/>
    <s v="NA"/>
    <n v="0"/>
    <n v="0"/>
    <s v="NA"/>
    <s v="NA"/>
    <n v="6"/>
    <n v="0"/>
    <n v="0"/>
    <m/>
    <n v="6"/>
    <m/>
    <m/>
    <m/>
    <m/>
  </r>
  <r>
    <x v="15"/>
    <x v="16"/>
    <s v="CC2.17"/>
    <x v="1"/>
    <d v="2020-11-26T00:00:00"/>
    <x v="43"/>
    <n v="2302"/>
    <s v="rhizome"/>
    <s v="non-canopy"/>
    <s v="NA"/>
    <n v="1"/>
    <n v="0"/>
    <n v="0"/>
    <n v="0"/>
    <n v="2"/>
    <n v="0"/>
    <n v="0"/>
    <m/>
    <n v="3"/>
    <m/>
    <m/>
    <m/>
    <m/>
  </r>
  <r>
    <x v="15"/>
    <x v="16"/>
    <s v="CC2.17"/>
    <x v="1"/>
    <d v="2020-11-26T00:00:00"/>
    <x v="9"/>
    <n v="8875"/>
    <s v="lignotuber"/>
    <s v="soil persistent"/>
    <s v="NA"/>
    <n v="0"/>
    <n v="0"/>
    <n v="0"/>
    <n v="0"/>
    <n v="13"/>
    <n v="0"/>
    <n v="0"/>
    <m/>
    <n v="13"/>
    <m/>
    <m/>
    <m/>
    <m/>
  </r>
  <r>
    <x v="15"/>
    <x v="16"/>
    <s v="CC2.17"/>
    <x v="1"/>
    <d v="2020-11-26T00:00:00"/>
    <x v="52"/>
    <n v="2451"/>
    <s v="none"/>
    <s v="non-canopy"/>
    <s v="NA"/>
    <n v="0"/>
    <n v="0"/>
    <s v="NA"/>
    <s v="NA"/>
    <n v="2"/>
    <n v="0"/>
    <n v="0"/>
    <s v="uncertain ID, but corrected from Cyperus gracilis to Isolepis habra on basis on Apr2021 observations"/>
    <n v="2"/>
    <m/>
    <m/>
    <m/>
    <m/>
  </r>
  <r>
    <x v="15"/>
    <x v="17"/>
    <s v="CC2.18"/>
    <x v="1"/>
    <d v="2020-11-26T00:00:00"/>
    <x v="9"/>
    <n v="8875"/>
    <s v="lignotuber"/>
    <s v="soil persistent"/>
    <s v="NA"/>
    <n v="0"/>
    <n v="0"/>
    <n v="0"/>
    <n v="0"/>
    <n v="3"/>
    <n v="0"/>
    <n v="0"/>
    <m/>
    <n v="3"/>
    <m/>
    <m/>
    <m/>
    <m/>
  </r>
  <r>
    <x v="15"/>
    <x v="17"/>
    <s v="CC2.18"/>
    <x v="1"/>
    <d v="2020-11-26T00:00:00"/>
    <x v="91"/>
    <n v="10442"/>
    <s v="none"/>
    <s v="non-canopy"/>
    <s v="NA"/>
    <n v="0"/>
    <n v="0"/>
    <s v="NA"/>
    <n v="0"/>
    <n v="1"/>
    <n v="0"/>
    <n v="0"/>
    <s v="confirmed in Nov survey, previously Asteraceae"/>
    <n v="1"/>
    <m/>
    <m/>
    <m/>
    <m/>
  </r>
  <r>
    <x v="15"/>
    <x v="17"/>
    <s v="CC2.18"/>
    <x v="1"/>
    <d v="2020-11-26T00:00:00"/>
    <x v="26"/>
    <n v="3243"/>
    <s v="none"/>
    <s v="soil persistent"/>
    <s v="NA"/>
    <n v="0"/>
    <n v="0"/>
    <s v="NA"/>
    <n v="0"/>
    <n v="1"/>
    <n v="0"/>
    <n v="0"/>
    <m/>
    <n v="1"/>
    <m/>
    <m/>
    <m/>
    <m/>
  </r>
  <r>
    <x v="15"/>
    <x v="17"/>
    <s v="CC2.18"/>
    <x v="1"/>
    <d v="2020-11-26T00:00:00"/>
    <x v="52"/>
    <n v="2451"/>
    <s v="none"/>
    <s v="non-canopy"/>
    <s v="NA"/>
    <n v="0"/>
    <n v="0"/>
    <s v="NA"/>
    <s v="NA"/>
    <n v="1"/>
    <n v="0"/>
    <n v="0"/>
    <s v="uncertain ID, but corrected from Cyperus gracilis to Isolepis habra on basis on Apr2021 observations"/>
    <n v="1"/>
    <m/>
    <m/>
    <m/>
    <m/>
  </r>
  <r>
    <x v="15"/>
    <x v="18"/>
    <s v="CC2.19"/>
    <x v="1"/>
    <d v="2020-11-26T00:00:00"/>
    <x v="9"/>
    <n v="8875"/>
    <s v="lignotuber"/>
    <s v="soil persistent"/>
    <s v="NA"/>
    <n v="0"/>
    <n v="0"/>
    <n v="0"/>
    <n v="0"/>
    <n v="1"/>
    <n v="0"/>
    <n v="0"/>
    <m/>
    <n v="1"/>
    <m/>
    <m/>
    <m/>
    <m/>
  </r>
  <r>
    <x v="15"/>
    <x v="18"/>
    <s v="CC2.19"/>
    <x v="1"/>
    <d v="2020-11-26T00:00:00"/>
    <x v="17"/>
    <n v="5532"/>
    <s v="rhizome"/>
    <s v="non-canopy"/>
    <s v="NA"/>
    <n v="1"/>
    <n v="0"/>
    <s v="NA"/>
    <n v="0"/>
    <s v="NA"/>
    <s v="NA"/>
    <s v="NA"/>
    <m/>
    <n v="1"/>
    <m/>
    <m/>
    <m/>
    <m/>
  </r>
  <r>
    <x v="15"/>
    <x v="19"/>
    <s v="CC2.20"/>
    <x v="1"/>
    <d v="2020-11-26T00:00:00"/>
    <x v="41"/>
    <n v="7943"/>
    <s v="lignotuber"/>
    <s v="canopy"/>
    <s v="NA"/>
    <n v="1"/>
    <n v="0"/>
    <n v="0"/>
    <n v="0"/>
    <n v="0"/>
    <n v="0"/>
    <n v="0"/>
    <m/>
    <n v="1"/>
    <m/>
    <m/>
    <m/>
    <m/>
  </r>
  <r>
    <x v="16"/>
    <x v="0"/>
    <s v="EW1.1"/>
    <x v="1"/>
    <d v="2020-11-26T00:00:00"/>
    <x v="29"/>
    <n v="10605"/>
    <m/>
    <m/>
    <s v="NA"/>
    <n v="12"/>
    <n v="0"/>
    <s v="NA"/>
    <n v="0"/>
    <s v="NA"/>
    <s v="NA"/>
    <s v="NA"/>
    <m/>
    <n v="12"/>
    <m/>
    <m/>
    <m/>
    <m/>
  </r>
  <r>
    <x v="16"/>
    <x v="0"/>
    <s v="EW1.1"/>
    <x v="1"/>
    <d v="2020-11-26T00:00:00"/>
    <x v="17"/>
    <n v="5532"/>
    <m/>
    <m/>
    <s v="NA"/>
    <n v="1"/>
    <n v="0"/>
    <s v="NA"/>
    <n v="0"/>
    <s v="NA"/>
    <s v="NA"/>
    <s v="NA"/>
    <m/>
    <n v="1"/>
    <m/>
    <m/>
    <m/>
    <m/>
  </r>
  <r>
    <x v="16"/>
    <x v="0"/>
    <s v="EW1.1"/>
    <x v="1"/>
    <d v="2020-11-26T00:00:00"/>
    <x v="23"/>
    <n v="7138"/>
    <m/>
    <m/>
    <s v="NA"/>
    <n v="4"/>
    <n v="0"/>
    <s v="NA"/>
    <n v="0"/>
    <s v="NA"/>
    <s v="NA"/>
    <s v="NA"/>
    <m/>
    <n v="4"/>
    <m/>
    <m/>
    <m/>
    <m/>
  </r>
  <r>
    <x v="16"/>
    <x v="0"/>
    <s v="EW1.1"/>
    <x v="1"/>
    <d v="2020-11-26T00:00:00"/>
    <x v="9"/>
    <n v="8875"/>
    <m/>
    <m/>
    <s v="NA"/>
    <n v="0"/>
    <n v="0"/>
    <n v="0"/>
    <n v="0"/>
    <n v="3"/>
    <n v="0"/>
    <n v="0"/>
    <m/>
    <n v="3"/>
    <m/>
    <m/>
    <m/>
    <m/>
  </r>
  <r>
    <x v="16"/>
    <x v="1"/>
    <s v="EW1.2"/>
    <x v="1"/>
    <d v="2020-11-26T00:00:00"/>
    <x v="29"/>
    <n v="10605"/>
    <m/>
    <m/>
    <s v="NA"/>
    <n v="5"/>
    <n v="0"/>
    <s v="NA"/>
    <n v="0"/>
    <s v="NA"/>
    <s v="NA"/>
    <s v="NA"/>
    <m/>
    <n v="5"/>
    <m/>
    <m/>
    <m/>
    <m/>
  </r>
  <r>
    <x v="16"/>
    <x v="1"/>
    <s v="EW1.2"/>
    <x v="1"/>
    <d v="2020-11-26T00:00:00"/>
    <x v="17"/>
    <n v="5532"/>
    <m/>
    <m/>
    <s v="NA"/>
    <n v="1"/>
    <n v="0"/>
    <s v="NA"/>
    <n v="0"/>
    <s v="NA"/>
    <s v="NA"/>
    <s v="NA"/>
    <m/>
    <n v="1"/>
    <m/>
    <m/>
    <m/>
    <m/>
  </r>
  <r>
    <x v="16"/>
    <x v="1"/>
    <s v="EW1.2"/>
    <x v="1"/>
    <d v="2020-11-26T00:00:00"/>
    <x v="9"/>
    <n v="8875"/>
    <m/>
    <m/>
    <s v="NA"/>
    <n v="0"/>
    <n v="0"/>
    <n v="0"/>
    <n v="0"/>
    <n v="4"/>
    <n v="0"/>
    <n v="0"/>
    <m/>
    <n v="4"/>
    <m/>
    <m/>
    <m/>
    <m/>
  </r>
  <r>
    <x v="16"/>
    <x v="2"/>
    <s v="EW1.3"/>
    <x v="1"/>
    <d v="2020-11-26T00:00:00"/>
    <x v="17"/>
    <n v="5532"/>
    <m/>
    <m/>
    <s v="NA"/>
    <n v="2"/>
    <n v="0"/>
    <s v="NA"/>
    <n v="0"/>
    <s v="NA"/>
    <s v="NA"/>
    <s v="NA"/>
    <m/>
    <n v="2"/>
    <m/>
    <m/>
    <m/>
    <m/>
  </r>
  <r>
    <x v="16"/>
    <x v="3"/>
    <s v="EW1.4"/>
    <x v="1"/>
    <d v="2020-11-26T00:00:00"/>
    <x v="17"/>
    <n v="5532"/>
    <m/>
    <m/>
    <s v="NA"/>
    <n v="4"/>
    <n v="0"/>
    <s v="NA"/>
    <n v="0"/>
    <s v="NA"/>
    <s v="NA"/>
    <s v="NA"/>
    <m/>
    <n v="4"/>
    <m/>
    <m/>
    <m/>
    <m/>
  </r>
  <r>
    <x v="16"/>
    <x v="3"/>
    <s v="EW1.4"/>
    <x v="1"/>
    <d v="2020-11-26T00:00:00"/>
    <x v="23"/>
    <n v="7138"/>
    <m/>
    <m/>
    <s v="NA"/>
    <n v="1"/>
    <n v="0"/>
    <s v="NA"/>
    <n v="0"/>
    <s v="NA"/>
    <s v="NA"/>
    <s v="NA"/>
    <m/>
    <n v="1"/>
    <m/>
    <m/>
    <m/>
    <m/>
  </r>
  <r>
    <x v="16"/>
    <x v="4"/>
    <s v="EW1.5"/>
    <x v="1"/>
    <d v="2020-11-26T00:00:00"/>
    <x v="17"/>
    <n v="5532"/>
    <m/>
    <m/>
    <s v="NA"/>
    <n v="6"/>
    <n v="0"/>
    <s v="NA"/>
    <n v="0"/>
    <s v="NA"/>
    <s v="NA"/>
    <s v="NA"/>
    <m/>
    <n v="6"/>
    <m/>
    <m/>
    <m/>
    <m/>
  </r>
  <r>
    <x v="16"/>
    <x v="4"/>
    <s v="EW1.5"/>
    <x v="1"/>
    <d v="2020-11-26T00:00:00"/>
    <x v="23"/>
    <n v="7138"/>
    <m/>
    <m/>
    <s v="NA"/>
    <n v="3"/>
    <n v="0"/>
    <s v="NA"/>
    <n v="0"/>
    <s v="NA"/>
    <s v="NA"/>
    <s v="NA"/>
    <m/>
    <n v="3"/>
    <m/>
    <m/>
    <m/>
    <m/>
  </r>
  <r>
    <x v="16"/>
    <x v="5"/>
    <s v="EW1.6"/>
    <x v="1"/>
    <d v="2020-11-26T00:00:00"/>
    <x v="17"/>
    <n v="5532"/>
    <m/>
    <m/>
    <s v="NA"/>
    <n v="5"/>
    <n v="0"/>
    <s v="NA"/>
    <n v="0"/>
    <s v="NA"/>
    <s v="NA"/>
    <s v="NA"/>
    <m/>
    <n v="5"/>
    <m/>
    <m/>
    <m/>
    <m/>
  </r>
  <r>
    <x v="16"/>
    <x v="6"/>
    <s v="EW1.7"/>
    <x v="1"/>
    <d v="2020-11-26T00:00:00"/>
    <x v="17"/>
    <n v="5532"/>
    <m/>
    <m/>
    <s v="NA"/>
    <n v="4"/>
    <n v="0"/>
    <s v="NA"/>
    <n v="0"/>
    <s v="NA"/>
    <s v="NA"/>
    <s v="NA"/>
    <m/>
    <n v="4"/>
    <m/>
    <m/>
    <m/>
    <m/>
  </r>
  <r>
    <x v="16"/>
    <x v="6"/>
    <s v="EW1.7"/>
    <x v="1"/>
    <d v="2020-11-26T00:00:00"/>
    <x v="23"/>
    <n v="7138"/>
    <m/>
    <m/>
    <s v="NA"/>
    <n v="6"/>
    <n v="0"/>
    <s v="NA"/>
    <n v="0"/>
    <s v="NA"/>
    <s v="NA"/>
    <s v="NA"/>
    <m/>
    <n v="6"/>
    <m/>
    <m/>
    <m/>
    <m/>
  </r>
  <r>
    <x v="16"/>
    <x v="6"/>
    <s v="EW1.7"/>
    <x v="1"/>
    <d v="2020-11-26T00:00:00"/>
    <x v="3"/>
    <n v="3174"/>
    <m/>
    <m/>
    <s v="NA"/>
    <n v="0"/>
    <n v="0"/>
    <n v="0"/>
    <n v="0"/>
    <n v="2"/>
    <n v="0"/>
    <n v="0"/>
    <m/>
    <n v="2"/>
    <m/>
    <m/>
    <m/>
    <m/>
  </r>
  <r>
    <x v="16"/>
    <x v="7"/>
    <s v="EW1.8"/>
    <x v="1"/>
    <d v="2020-11-26T00:00:00"/>
    <x v="17"/>
    <n v="5532"/>
    <m/>
    <m/>
    <s v="NA"/>
    <n v="4"/>
    <n v="0"/>
    <s v="NA"/>
    <n v="0"/>
    <s v="NA"/>
    <s v="NA"/>
    <s v="NA"/>
    <m/>
    <n v="4"/>
    <m/>
    <m/>
    <m/>
    <m/>
  </r>
  <r>
    <x v="16"/>
    <x v="7"/>
    <s v="EW1.8"/>
    <x v="1"/>
    <d v="2020-11-26T00:00:00"/>
    <x v="23"/>
    <n v="7138"/>
    <m/>
    <m/>
    <s v="NA"/>
    <n v="7"/>
    <n v="0"/>
    <s v="NA"/>
    <n v="0"/>
    <s v="NA"/>
    <s v="NA"/>
    <s v="NA"/>
    <m/>
    <n v="7"/>
    <m/>
    <m/>
    <m/>
    <m/>
  </r>
  <r>
    <x v="16"/>
    <x v="8"/>
    <s v="EW1.9"/>
    <x v="1"/>
    <d v="2020-11-26T00:00:00"/>
    <x v="17"/>
    <n v="5532"/>
    <m/>
    <m/>
    <s v="NA"/>
    <n v="9"/>
    <n v="0"/>
    <s v="NA"/>
    <n v="0"/>
    <s v="NA"/>
    <s v="NA"/>
    <s v="NA"/>
    <m/>
    <n v="9"/>
    <m/>
    <m/>
    <m/>
    <m/>
  </r>
  <r>
    <x v="16"/>
    <x v="9"/>
    <s v="EW1.10"/>
    <x v="1"/>
    <d v="2020-11-26T00:00:00"/>
    <x v="93"/>
    <n v="6404"/>
    <m/>
    <m/>
    <s v="NA"/>
    <n v="0"/>
    <n v="0"/>
    <s v="NA"/>
    <n v="0"/>
    <n v="1"/>
    <n v="0"/>
    <n v="0"/>
    <m/>
    <n v="1"/>
    <m/>
    <m/>
    <m/>
    <m/>
  </r>
  <r>
    <x v="16"/>
    <x v="10"/>
    <s v="EW1.11"/>
    <x v="1"/>
    <d v="2020-11-26T00:00:00"/>
    <x v="17"/>
    <n v="5532"/>
    <m/>
    <m/>
    <s v="NA"/>
    <n v="1"/>
    <n v="0"/>
    <s v="NA"/>
    <n v="0"/>
    <s v="NA"/>
    <s v="NA"/>
    <s v="NA"/>
    <m/>
    <n v="1"/>
    <m/>
    <m/>
    <m/>
    <m/>
  </r>
  <r>
    <x v="16"/>
    <x v="10"/>
    <s v="EW1.11"/>
    <x v="1"/>
    <d v="2020-11-26T00:00:00"/>
    <x v="3"/>
    <n v="3174"/>
    <m/>
    <m/>
    <s v="NA"/>
    <n v="0"/>
    <n v="0"/>
    <n v="0"/>
    <n v="0"/>
    <n v="1"/>
    <n v="0"/>
    <n v="0"/>
    <m/>
    <n v="1"/>
    <m/>
    <m/>
    <m/>
    <m/>
  </r>
  <r>
    <x v="16"/>
    <x v="11"/>
    <s v="EW1.12"/>
    <x v="1"/>
    <d v="2020-11-26T00:00:00"/>
    <x v="17"/>
    <n v="5532"/>
    <m/>
    <m/>
    <s v="NA"/>
    <n v="1"/>
    <n v="0"/>
    <s v="NA"/>
    <n v="0"/>
    <s v="NA"/>
    <s v="NA"/>
    <s v="NA"/>
    <m/>
    <n v="1"/>
    <m/>
    <m/>
    <m/>
    <m/>
  </r>
  <r>
    <x v="16"/>
    <x v="12"/>
    <s v="EW1.13"/>
    <x v="1"/>
    <d v="2020-11-26T00:00:00"/>
    <x v="17"/>
    <n v="5532"/>
    <m/>
    <m/>
    <s v="NA"/>
    <n v="4"/>
    <n v="0"/>
    <s v="NA"/>
    <n v="0"/>
    <s v="NA"/>
    <s v="NA"/>
    <s v="NA"/>
    <m/>
    <n v="4"/>
    <m/>
    <m/>
    <m/>
    <m/>
  </r>
  <r>
    <x v="16"/>
    <x v="13"/>
    <s v="EW1.14"/>
    <x v="1"/>
    <d v="2020-11-26T00:00:00"/>
    <x v="17"/>
    <n v="5532"/>
    <m/>
    <m/>
    <s v="NA"/>
    <n v="2"/>
    <n v="0"/>
    <s v="NA"/>
    <n v="0"/>
    <s v="NA"/>
    <s v="NA"/>
    <s v="NA"/>
    <m/>
    <n v="2"/>
    <m/>
    <m/>
    <m/>
    <m/>
  </r>
  <r>
    <x v="16"/>
    <x v="13"/>
    <s v="EW1.14"/>
    <x v="1"/>
    <d v="2020-11-26T00:00:00"/>
    <x v="9"/>
    <n v="8875"/>
    <m/>
    <m/>
    <s v="NA"/>
    <n v="0"/>
    <n v="0"/>
    <n v="0"/>
    <n v="0"/>
    <n v="1"/>
    <n v="0"/>
    <n v="0"/>
    <m/>
    <n v="1"/>
    <m/>
    <m/>
    <m/>
    <m/>
  </r>
  <r>
    <x v="16"/>
    <x v="16"/>
    <s v="EW1.17"/>
    <x v="1"/>
    <d v="2020-11-26T00:00:00"/>
    <x v="23"/>
    <n v="7138"/>
    <m/>
    <m/>
    <s v="NA"/>
    <n v="1"/>
    <n v="0"/>
    <s v="NA"/>
    <n v="0"/>
    <s v="NA"/>
    <s v="NA"/>
    <s v="NA"/>
    <m/>
    <n v="1"/>
    <m/>
    <m/>
    <m/>
    <m/>
  </r>
  <r>
    <x v="16"/>
    <x v="19"/>
    <s v="EW1.20"/>
    <x v="1"/>
    <d v="2020-11-26T00:00:00"/>
    <x v="58"/>
    <n v="4000"/>
    <m/>
    <m/>
    <s v="NA"/>
    <n v="2"/>
    <n v="0"/>
    <n v="0"/>
    <n v="0"/>
    <n v="0"/>
    <n v="0"/>
    <n v="0"/>
    <m/>
    <n v="2"/>
    <m/>
    <m/>
    <m/>
    <m/>
  </r>
  <r>
    <x v="17"/>
    <x v="0"/>
    <s v="EW2.1"/>
    <x v="1"/>
    <d v="2020-11-26T00:00:00"/>
    <x v="61"/>
    <n v="4232"/>
    <m/>
    <m/>
    <s v="NA"/>
    <n v="1"/>
    <n v="0"/>
    <s v="NA"/>
    <n v="0"/>
    <n v="4"/>
    <n v="0"/>
    <n v="0"/>
    <m/>
    <n v="5"/>
    <m/>
    <m/>
    <m/>
    <m/>
  </r>
  <r>
    <x v="17"/>
    <x v="0"/>
    <s v="EW2.1"/>
    <x v="1"/>
    <d v="2020-11-26T00:00:00"/>
    <x v="95"/>
    <n v="1550"/>
    <m/>
    <m/>
    <s v="NA"/>
    <n v="0"/>
    <n v="0"/>
    <s v="NA"/>
    <n v="0"/>
    <n v="1"/>
    <n v="0"/>
    <n v="1"/>
    <m/>
    <n v="1"/>
    <m/>
    <m/>
    <m/>
    <m/>
  </r>
  <r>
    <x v="17"/>
    <x v="0"/>
    <s v="EW2.1"/>
    <x v="1"/>
    <d v="2020-11-26T00:00:00"/>
    <x v="91"/>
    <n v="10442"/>
    <m/>
    <m/>
    <s v="NA"/>
    <n v="0"/>
    <n v="0"/>
    <s v="NA"/>
    <n v="0"/>
    <n v="1"/>
    <n v="0"/>
    <n v="0"/>
    <m/>
    <n v="1"/>
    <m/>
    <m/>
    <m/>
    <m/>
  </r>
  <r>
    <x v="17"/>
    <x v="0"/>
    <s v="EW2.1"/>
    <x v="1"/>
    <d v="2020-11-26T00:00:00"/>
    <x v="96"/>
    <n v="11388"/>
    <m/>
    <m/>
    <s v="NA"/>
    <n v="0"/>
    <n v="0"/>
    <s v="NA"/>
    <n v="0"/>
    <n v="1"/>
    <n v="0"/>
    <n v="0"/>
    <s v="originally misID'd as Tetrarrhena"/>
    <n v="1"/>
    <m/>
    <m/>
    <m/>
    <m/>
  </r>
  <r>
    <x v="17"/>
    <x v="0"/>
    <s v="EW2.1"/>
    <x v="1"/>
    <d v="2020-11-26T00:00:00"/>
    <x v="105"/>
    <n v="2222"/>
    <m/>
    <m/>
    <s v="NA"/>
    <n v="0"/>
    <n v="0"/>
    <s v="NA"/>
    <n v="0"/>
    <n v="1"/>
    <n v="0"/>
    <n v="0"/>
    <m/>
    <n v="1"/>
    <m/>
    <m/>
    <m/>
    <m/>
  </r>
  <r>
    <x v="17"/>
    <x v="0"/>
    <s v="EW2.1"/>
    <x v="1"/>
    <d v="2020-11-26T00:00:00"/>
    <x v="88"/>
    <n v="7961"/>
    <m/>
    <m/>
    <s v="NA"/>
    <n v="0"/>
    <n v="0"/>
    <s v="NA"/>
    <n v="0"/>
    <n v="2"/>
    <n v="0"/>
    <n v="0"/>
    <m/>
    <n v="2"/>
    <m/>
    <m/>
    <m/>
    <m/>
  </r>
  <r>
    <x v="17"/>
    <x v="1"/>
    <s v="EW2.2"/>
    <x v="1"/>
    <d v="2020-11-26T00:00:00"/>
    <x v="61"/>
    <n v="4232"/>
    <m/>
    <m/>
    <s v="NA"/>
    <n v="3"/>
    <n v="0"/>
    <s v="NA"/>
    <n v="0"/>
    <n v="9"/>
    <n v="0"/>
    <n v="0"/>
    <m/>
    <n v="12"/>
    <m/>
    <m/>
    <m/>
    <m/>
  </r>
  <r>
    <x v="17"/>
    <x v="1"/>
    <s v="EW2.2"/>
    <x v="1"/>
    <d v="2020-11-26T00:00:00"/>
    <x v="93"/>
    <n v="6404"/>
    <m/>
    <m/>
    <s v="NA"/>
    <n v="0"/>
    <n v="0"/>
    <s v="NA"/>
    <n v="0"/>
    <n v="11"/>
    <n v="0"/>
    <n v="3"/>
    <m/>
    <n v="11"/>
    <m/>
    <m/>
    <m/>
    <m/>
  </r>
  <r>
    <x v="17"/>
    <x v="1"/>
    <s v="EW2.2"/>
    <x v="1"/>
    <d v="2020-11-26T00:00:00"/>
    <x v="96"/>
    <n v="11388"/>
    <m/>
    <m/>
    <s v="NA"/>
    <n v="0"/>
    <n v="0"/>
    <s v="NA"/>
    <n v="0"/>
    <n v="1"/>
    <n v="0"/>
    <n v="1"/>
    <m/>
    <n v="1"/>
    <m/>
    <m/>
    <m/>
    <m/>
  </r>
  <r>
    <x v="17"/>
    <x v="1"/>
    <s v="EW2.2"/>
    <x v="1"/>
    <d v="2020-11-26T00:00:00"/>
    <x v="55"/>
    <n v="11903"/>
    <m/>
    <m/>
    <s v="NA"/>
    <n v="0"/>
    <n v="0"/>
    <s v="NA"/>
    <n v="0"/>
    <n v="1"/>
    <n v="0"/>
    <n v="0"/>
    <m/>
    <n v="1"/>
    <m/>
    <m/>
    <m/>
    <m/>
  </r>
  <r>
    <x v="17"/>
    <x v="1"/>
    <s v="EW2.2"/>
    <x v="1"/>
    <d v="2020-11-26T00:00:00"/>
    <x v="88"/>
    <n v="7961"/>
    <m/>
    <m/>
    <s v="NA"/>
    <n v="0"/>
    <n v="0"/>
    <s v="NA"/>
    <n v="0"/>
    <n v="4"/>
    <n v="0"/>
    <n v="0"/>
    <m/>
    <n v="4"/>
    <m/>
    <m/>
    <m/>
    <m/>
  </r>
  <r>
    <x v="17"/>
    <x v="1"/>
    <s v="EW2.2"/>
    <x v="1"/>
    <d v="2020-11-26T00:00:00"/>
    <x v="97"/>
    <n v="3152"/>
    <m/>
    <m/>
    <s v="NA"/>
    <n v="0"/>
    <n v="0"/>
    <s v="NA"/>
    <n v="0"/>
    <n v="1"/>
    <n v="0"/>
    <n v="0"/>
    <m/>
    <n v="1"/>
    <m/>
    <m/>
    <m/>
    <m/>
  </r>
  <r>
    <x v="17"/>
    <x v="1"/>
    <s v="EW2.2"/>
    <x v="1"/>
    <d v="2020-11-26T00:00:00"/>
    <x v="52"/>
    <n v="2451"/>
    <m/>
    <m/>
    <s v="NA"/>
    <n v="0"/>
    <n v="0"/>
    <s v="NA"/>
    <n v="0"/>
    <n v="1"/>
    <n v="0"/>
    <n v="1"/>
    <m/>
    <n v="1"/>
    <m/>
    <m/>
    <m/>
    <m/>
  </r>
  <r>
    <x v="17"/>
    <x v="1"/>
    <s v="EW2.2"/>
    <x v="1"/>
    <d v="2020-11-26T00:00:00"/>
    <x v="99"/>
    <n v="1411"/>
    <m/>
    <m/>
    <s v="NA"/>
    <n v="0"/>
    <n v="0"/>
    <s v="NA"/>
    <n v="0"/>
    <n v="2"/>
    <n v="0"/>
    <n v="0"/>
    <s v="ID corrected from Isotoma fluivatilis subsp. australis to Cotula alpina based on fruiting specimens from Apr2021"/>
    <n v="2"/>
    <m/>
    <m/>
    <m/>
    <m/>
  </r>
  <r>
    <x v="17"/>
    <x v="2"/>
    <s v="EW2.3"/>
    <x v="1"/>
    <d v="2020-11-26T00:00:00"/>
    <x v="61"/>
    <n v="4232"/>
    <m/>
    <m/>
    <s v="NA"/>
    <n v="2"/>
    <n v="0"/>
    <s v="NA"/>
    <n v="0"/>
    <n v="2"/>
    <n v="0"/>
    <n v="0"/>
    <m/>
    <n v="4"/>
    <m/>
    <m/>
    <m/>
    <m/>
  </r>
  <r>
    <x v="17"/>
    <x v="2"/>
    <s v="EW2.3"/>
    <x v="1"/>
    <d v="2020-11-26T00:00:00"/>
    <x v="93"/>
    <n v="6404"/>
    <m/>
    <m/>
    <s v="NA"/>
    <n v="0"/>
    <n v="0"/>
    <s v="NA"/>
    <n v="0"/>
    <n v="5"/>
    <n v="0"/>
    <n v="3"/>
    <m/>
    <n v="5"/>
    <m/>
    <m/>
    <m/>
    <m/>
  </r>
  <r>
    <x v="17"/>
    <x v="2"/>
    <s v="EW2.3"/>
    <x v="1"/>
    <d v="2020-11-26T00:00:00"/>
    <x v="88"/>
    <n v="7961"/>
    <m/>
    <m/>
    <s v="NA"/>
    <n v="0"/>
    <n v="0"/>
    <s v="NA"/>
    <n v="0"/>
    <n v="4"/>
    <n v="0"/>
    <n v="0"/>
    <m/>
    <n v="4"/>
    <m/>
    <m/>
    <m/>
    <m/>
  </r>
  <r>
    <x v="17"/>
    <x v="2"/>
    <s v="EW2.3"/>
    <x v="1"/>
    <d v="2020-11-26T00:00:00"/>
    <x v="96"/>
    <n v="11388"/>
    <m/>
    <m/>
    <s v="NA"/>
    <n v="0"/>
    <n v="0"/>
    <s v="NA"/>
    <n v="0"/>
    <n v="2"/>
    <n v="0"/>
    <n v="2"/>
    <m/>
    <n v="2"/>
    <m/>
    <m/>
    <m/>
    <m/>
  </r>
  <r>
    <x v="17"/>
    <x v="3"/>
    <s v="EW2.4"/>
    <x v="1"/>
    <d v="2020-11-26T00:00:00"/>
    <x v="61"/>
    <n v="4232"/>
    <m/>
    <m/>
    <s v="NA"/>
    <n v="3"/>
    <n v="0"/>
    <s v="NA"/>
    <n v="0"/>
    <n v="2"/>
    <n v="0"/>
    <n v="0"/>
    <m/>
    <n v="5"/>
    <m/>
    <m/>
    <m/>
    <m/>
  </r>
  <r>
    <x v="17"/>
    <x v="3"/>
    <s v="EW2.4"/>
    <x v="1"/>
    <d v="2020-11-26T00:00:00"/>
    <x v="58"/>
    <n v="4000"/>
    <m/>
    <m/>
    <s v="NA"/>
    <n v="1"/>
    <n v="0"/>
    <s v="NA"/>
    <n v="0"/>
    <n v="0"/>
    <n v="0"/>
    <n v="0"/>
    <m/>
    <n v="1"/>
    <m/>
    <m/>
    <m/>
    <m/>
  </r>
  <r>
    <x v="17"/>
    <x v="3"/>
    <s v="EW2.4"/>
    <x v="1"/>
    <d v="2020-11-26T00:00:00"/>
    <x v="88"/>
    <n v="7961"/>
    <m/>
    <m/>
    <s v="NA"/>
    <n v="0"/>
    <n v="0"/>
    <s v="NA"/>
    <n v="0"/>
    <n v="8"/>
    <n v="0"/>
    <n v="0"/>
    <m/>
    <n v="8"/>
    <m/>
    <m/>
    <m/>
    <m/>
  </r>
  <r>
    <x v="17"/>
    <x v="3"/>
    <s v="EW2.4"/>
    <x v="1"/>
    <d v="2020-11-26T00:00:00"/>
    <x v="97"/>
    <n v="3152"/>
    <m/>
    <m/>
    <s v="NA"/>
    <n v="0"/>
    <n v="0"/>
    <s v="NA"/>
    <n v="0"/>
    <n v="1"/>
    <n v="0"/>
    <n v="0"/>
    <m/>
    <n v="1"/>
    <m/>
    <m/>
    <m/>
    <m/>
  </r>
  <r>
    <x v="17"/>
    <x v="3"/>
    <s v="EW2.4"/>
    <x v="1"/>
    <d v="2020-11-26T00:00:00"/>
    <x v="91"/>
    <n v="10442"/>
    <m/>
    <m/>
    <s v="NA"/>
    <n v="0"/>
    <n v="0"/>
    <s v="NA"/>
    <n v="0"/>
    <n v="1"/>
    <n v="0"/>
    <n v="0"/>
    <m/>
    <n v="1"/>
    <m/>
    <m/>
    <m/>
    <m/>
  </r>
  <r>
    <x v="17"/>
    <x v="3"/>
    <s v="EW2.4"/>
    <x v="1"/>
    <d v="2020-11-26T00:00:00"/>
    <x v="96"/>
    <n v="11388"/>
    <m/>
    <m/>
    <s v="NA"/>
    <n v="0"/>
    <n v="0"/>
    <s v="NA"/>
    <n v="0"/>
    <n v="14"/>
    <n v="0"/>
    <n v="6"/>
    <m/>
    <n v="14"/>
    <m/>
    <m/>
    <m/>
    <m/>
  </r>
  <r>
    <x v="17"/>
    <x v="3"/>
    <s v="EW2.4"/>
    <x v="1"/>
    <d v="2020-11-26T00:00:00"/>
    <x v="98"/>
    <n v="3131"/>
    <m/>
    <m/>
    <s v="NA"/>
    <n v="0"/>
    <n v="0"/>
    <s v="NA"/>
    <n v="0"/>
    <n v="1"/>
    <n v="0"/>
    <n v="0"/>
    <m/>
    <n v="1"/>
    <m/>
    <m/>
    <m/>
    <m/>
  </r>
  <r>
    <x v="17"/>
    <x v="3"/>
    <s v="EW2.4"/>
    <x v="1"/>
    <d v="2020-11-26T00:00:00"/>
    <x v="99"/>
    <n v="1411"/>
    <m/>
    <m/>
    <s v="NA"/>
    <n v="0"/>
    <n v="0"/>
    <s v="NA"/>
    <n v="0"/>
    <n v="1"/>
    <n v="0"/>
    <n v="0"/>
    <s v="ID corrected from Isotoma fluivatilis subsp. australis to Cotula alpina based on fruiting specimens from Apr2021"/>
    <n v="1"/>
    <m/>
    <m/>
    <m/>
    <m/>
  </r>
  <r>
    <x v="17"/>
    <x v="4"/>
    <s v="EW2.5"/>
    <x v="1"/>
    <d v="2020-11-26T00:00:00"/>
    <x v="61"/>
    <n v="4232"/>
    <m/>
    <m/>
    <s v="NA"/>
    <n v="3"/>
    <n v="0"/>
    <s v="NA"/>
    <n v="0"/>
    <n v="1"/>
    <n v="0"/>
    <n v="0"/>
    <m/>
    <n v="4"/>
    <m/>
    <m/>
    <m/>
    <m/>
  </r>
  <r>
    <x v="17"/>
    <x v="4"/>
    <s v="EW2.5"/>
    <x v="1"/>
    <d v="2020-11-26T00:00:00"/>
    <x v="97"/>
    <n v="3152"/>
    <m/>
    <m/>
    <s v="NA"/>
    <n v="0"/>
    <n v="0"/>
    <s v="NA"/>
    <n v="0"/>
    <n v="2"/>
    <n v="0"/>
    <n v="1"/>
    <m/>
    <n v="2"/>
    <m/>
    <m/>
    <m/>
    <m/>
  </r>
  <r>
    <x v="17"/>
    <x v="4"/>
    <s v="EW2.5"/>
    <x v="1"/>
    <d v="2020-11-26T00:00:00"/>
    <x v="88"/>
    <n v="7961"/>
    <m/>
    <m/>
    <s v="NA"/>
    <n v="0"/>
    <n v="0"/>
    <s v="NA"/>
    <n v="0"/>
    <n v="13"/>
    <n v="0"/>
    <n v="0"/>
    <m/>
    <n v="13"/>
    <m/>
    <m/>
    <m/>
    <m/>
  </r>
  <r>
    <x v="17"/>
    <x v="4"/>
    <s v="EW2.5"/>
    <x v="1"/>
    <d v="2020-11-26T00:00:00"/>
    <x v="96"/>
    <n v="11388"/>
    <m/>
    <m/>
    <s v="NA"/>
    <n v="0"/>
    <n v="0"/>
    <s v="NA"/>
    <n v="0"/>
    <n v="11"/>
    <n v="0"/>
    <n v="0"/>
    <m/>
    <n v="11"/>
    <m/>
    <m/>
    <m/>
    <m/>
  </r>
  <r>
    <x v="17"/>
    <x v="4"/>
    <s v="EW2.5"/>
    <x v="1"/>
    <d v="2020-11-26T00:00:00"/>
    <x v="132"/>
    <n v="3540"/>
    <m/>
    <m/>
    <s v="NA"/>
    <n v="0"/>
    <n v="0"/>
    <s v="NA"/>
    <n v="0"/>
    <n v="1"/>
    <n v="0"/>
    <n v="0"/>
    <m/>
    <n v="1"/>
    <m/>
    <m/>
    <m/>
    <m/>
  </r>
  <r>
    <x v="17"/>
    <x v="4"/>
    <s v="EW2.5"/>
    <x v="1"/>
    <d v="2020-11-26T00:00:00"/>
    <x v="99"/>
    <n v="1411"/>
    <m/>
    <m/>
    <s v="NA"/>
    <n v="0"/>
    <n v="0"/>
    <s v="NA"/>
    <n v="0"/>
    <n v="3"/>
    <n v="0"/>
    <n v="0"/>
    <s v="ID corrected from Isotoma fluivatilis subsp. australis to Cotula alpina based on fruiting specimens from Apr2021"/>
    <n v="3"/>
    <m/>
    <m/>
    <m/>
    <m/>
  </r>
  <r>
    <x v="17"/>
    <x v="5"/>
    <s v="EW2.6"/>
    <x v="1"/>
    <d v="2020-11-26T00:00:00"/>
    <x v="61"/>
    <n v="4232"/>
    <m/>
    <m/>
    <s v="NA"/>
    <n v="1"/>
    <n v="0"/>
    <s v="NA"/>
    <n v="0"/>
    <n v="1"/>
    <n v="0"/>
    <n v="1"/>
    <m/>
    <n v="2"/>
    <m/>
    <m/>
    <m/>
    <m/>
  </r>
  <r>
    <x v="17"/>
    <x v="5"/>
    <s v="EW2.6"/>
    <x v="1"/>
    <d v="2020-11-26T00:00:00"/>
    <x v="88"/>
    <n v="7961"/>
    <m/>
    <m/>
    <s v="NA"/>
    <n v="0"/>
    <n v="0"/>
    <s v="NA"/>
    <n v="0"/>
    <n v="12"/>
    <n v="0"/>
    <n v="0"/>
    <m/>
    <n v="12"/>
    <m/>
    <m/>
    <m/>
    <m/>
  </r>
  <r>
    <x v="17"/>
    <x v="5"/>
    <s v="EW2.6"/>
    <x v="1"/>
    <d v="2020-11-26T00:00:00"/>
    <x v="97"/>
    <n v="3152"/>
    <m/>
    <m/>
    <s v="NA"/>
    <n v="0"/>
    <n v="0"/>
    <s v="NA"/>
    <n v="0"/>
    <n v="1"/>
    <n v="0"/>
    <n v="1"/>
    <m/>
    <n v="1"/>
    <m/>
    <m/>
    <m/>
    <m/>
  </r>
  <r>
    <x v="17"/>
    <x v="5"/>
    <s v="EW2.6"/>
    <x v="1"/>
    <d v="2020-11-26T00:00:00"/>
    <x v="100"/>
    <n v="9904"/>
    <m/>
    <m/>
    <s v="NA"/>
    <n v="0"/>
    <n v="0"/>
    <s v="NA"/>
    <n v="0"/>
    <n v="1"/>
    <n v="0"/>
    <n v="1"/>
    <s v="previously misID'd as Gamochaeta"/>
    <n v="1"/>
    <m/>
    <m/>
    <m/>
    <m/>
  </r>
  <r>
    <x v="17"/>
    <x v="5"/>
    <s v="EW2.6"/>
    <x v="1"/>
    <d v="2020-11-26T00:00:00"/>
    <x v="99"/>
    <n v="1411"/>
    <m/>
    <m/>
    <s v="NA"/>
    <n v="0"/>
    <n v="0"/>
    <s v="NA"/>
    <n v="0"/>
    <n v="1"/>
    <n v="0"/>
    <n v="0"/>
    <s v="ID corrected from Isotoma fluivatilis subsp. australis to Cotula alpina based on fruiting specimens from Apr2021 [previously mis ID'd as Mitrasacme serpyllifolia]"/>
    <n v="1"/>
    <m/>
    <m/>
    <m/>
    <m/>
  </r>
  <r>
    <x v="17"/>
    <x v="5"/>
    <s v="EW2.6"/>
    <x v="1"/>
    <d v="2020-11-26T00:00:00"/>
    <x v="101"/>
    <n v="11146"/>
    <m/>
    <m/>
    <s v="NA"/>
    <n v="0"/>
    <n v="0"/>
    <s v="NA"/>
    <n v="0"/>
    <n v="3"/>
    <n v="0"/>
    <n v="0"/>
    <s v="ID corrected from Chrysocephalum apiculatum to Pseudognaphalium luteo-album based on Apr2021 observations; tally combined with Pseudognaphalium"/>
    <n v="3"/>
    <m/>
    <m/>
    <m/>
    <m/>
  </r>
  <r>
    <x v="17"/>
    <x v="5"/>
    <s v="EW2.6"/>
    <x v="1"/>
    <d v="2020-11-26T00:00:00"/>
    <x v="96"/>
    <n v="11388"/>
    <m/>
    <m/>
    <s v="NA"/>
    <n v="0"/>
    <n v="0"/>
    <s v="NA"/>
    <n v="0"/>
    <n v="4"/>
    <n v="0"/>
    <n v="4"/>
    <m/>
    <n v="4"/>
    <m/>
    <m/>
    <m/>
    <m/>
  </r>
  <r>
    <x v="17"/>
    <x v="5"/>
    <s v="EW2.6"/>
    <x v="1"/>
    <d v="2020-11-26T00:00:00"/>
    <x v="63"/>
    <n v="8748"/>
    <m/>
    <m/>
    <s v="NA"/>
    <n v="0"/>
    <n v="0"/>
    <s v="NA"/>
    <n v="0"/>
    <n v="1"/>
    <n v="0"/>
    <n v="1"/>
    <m/>
    <n v="1"/>
    <m/>
    <m/>
    <m/>
    <m/>
  </r>
  <r>
    <x v="17"/>
    <x v="6"/>
    <s v="EW2.7"/>
    <x v="1"/>
    <d v="2020-11-26T00:00:00"/>
    <x v="61"/>
    <n v="4232"/>
    <m/>
    <m/>
    <s v="NA"/>
    <n v="5"/>
    <n v="0"/>
    <s v="NA"/>
    <n v="0"/>
    <n v="0"/>
    <n v="0"/>
    <n v="0"/>
    <m/>
    <n v="5"/>
    <m/>
    <m/>
    <m/>
    <m/>
  </r>
  <r>
    <x v="17"/>
    <x v="6"/>
    <s v="EW2.7"/>
    <x v="1"/>
    <d v="2020-11-26T00:00:00"/>
    <x v="88"/>
    <n v="7961"/>
    <m/>
    <m/>
    <s v="NA"/>
    <n v="0"/>
    <n v="0"/>
    <s v="NA"/>
    <n v="0"/>
    <n v="11"/>
    <n v="0"/>
    <n v="0"/>
    <m/>
    <n v="11"/>
    <m/>
    <m/>
    <m/>
    <m/>
  </r>
  <r>
    <x v="17"/>
    <x v="6"/>
    <s v="EW2.7"/>
    <x v="1"/>
    <d v="2020-11-26T00:00:00"/>
    <x v="97"/>
    <n v="3152"/>
    <m/>
    <m/>
    <s v="NA"/>
    <n v="0"/>
    <n v="0"/>
    <s v="NA"/>
    <n v="0"/>
    <n v="1"/>
    <n v="0"/>
    <n v="1"/>
    <m/>
    <n v="1"/>
    <m/>
    <m/>
    <m/>
    <m/>
  </r>
  <r>
    <x v="17"/>
    <x v="6"/>
    <s v="EW2.7"/>
    <x v="1"/>
    <d v="2020-11-26T00:00:00"/>
    <x v="101"/>
    <n v="11146"/>
    <m/>
    <m/>
    <s v="NA"/>
    <n v="0"/>
    <n v="0"/>
    <s v="NA"/>
    <n v="0"/>
    <n v="1"/>
    <n v="0"/>
    <n v="0"/>
    <s v="ID corrected from Chrysocephalum apiculatum to Pseudognaphalium luteo-album based on Apr2021 observations"/>
    <n v="1"/>
    <m/>
    <m/>
    <m/>
    <m/>
  </r>
  <r>
    <x v="17"/>
    <x v="6"/>
    <s v="EW2.7"/>
    <x v="1"/>
    <d v="2020-11-26T00:00:00"/>
    <x v="96"/>
    <n v="11388"/>
    <m/>
    <m/>
    <s v="NA"/>
    <n v="0"/>
    <n v="0"/>
    <s v="NA"/>
    <n v="0"/>
    <n v="4"/>
    <n v="0"/>
    <n v="4"/>
    <m/>
    <n v="4"/>
    <m/>
    <m/>
    <m/>
    <m/>
  </r>
  <r>
    <x v="17"/>
    <x v="6"/>
    <s v="EW2.7"/>
    <x v="1"/>
    <d v="2020-11-26T00:00:00"/>
    <x v="63"/>
    <n v="8748"/>
    <m/>
    <m/>
    <s v="NA"/>
    <n v="0"/>
    <n v="0"/>
    <s v="NA"/>
    <n v="0"/>
    <n v="5"/>
    <n v="0"/>
    <n v="1"/>
    <m/>
    <n v="5"/>
    <m/>
    <m/>
    <m/>
    <m/>
  </r>
  <r>
    <x v="17"/>
    <x v="6"/>
    <s v="EW2.7"/>
    <x v="1"/>
    <d v="2020-11-26T00:00:00"/>
    <x v="91"/>
    <n v="10442"/>
    <m/>
    <m/>
    <s v="NA"/>
    <n v="0"/>
    <n v="0"/>
    <s v="NA"/>
    <n v="0"/>
    <n v="1"/>
    <n v="0"/>
    <n v="0"/>
    <m/>
    <n v="1"/>
    <m/>
    <m/>
    <m/>
    <m/>
  </r>
  <r>
    <x v="17"/>
    <x v="7"/>
    <s v="EW2.8"/>
    <x v="1"/>
    <d v="2020-11-26T00:00:00"/>
    <x v="61"/>
    <n v="4232"/>
    <m/>
    <m/>
    <s v="NA"/>
    <n v="1"/>
    <n v="0"/>
    <s v="NA"/>
    <n v="0"/>
    <n v="0"/>
    <n v="0"/>
    <n v="0"/>
    <m/>
    <n v="1"/>
    <m/>
    <m/>
    <m/>
    <m/>
  </r>
  <r>
    <x v="17"/>
    <x v="7"/>
    <s v="EW2.8"/>
    <x v="1"/>
    <d v="2020-11-26T00:00:00"/>
    <x v="88"/>
    <n v="7961"/>
    <m/>
    <m/>
    <s v="NA"/>
    <n v="0"/>
    <n v="0"/>
    <s v="NA"/>
    <n v="0"/>
    <n v="6"/>
    <n v="0"/>
    <n v="0"/>
    <m/>
    <n v="6"/>
    <m/>
    <m/>
    <m/>
    <m/>
  </r>
  <r>
    <x v="17"/>
    <x v="7"/>
    <s v="EW2.8"/>
    <x v="1"/>
    <d v="2020-11-26T00:00:00"/>
    <x v="29"/>
    <n v="10605"/>
    <m/>
    <m/>
    <s v="NA"/>
    <n v="2"/>
    <n v="0"/>
    <s v="NA"/>
    <n v="0"/>
    <m/>
    <n v="0"/>
    <m/>
    <m/>
    <n v="2"/>
    <m/>
    <m/>
    <m/>
    <m/>
  </r>
  <r>
    <x v="17"/>
    <x v="7"/>
    <s v="EW2.8"/>
    <x v="1"/>
    <d v="2020-11-26T00:00:00"/>
    <x v="93"/>
    <n v="6404"/>
    <m/>
    <m/>
    <s v="NA"/>
    <n v="0"/>
    <n v="0"/>
    <s v="NA"/>
    <n v="0"/>
    <n v="2"/>
    <n v="0"/>
    <n v="2"/>
    <m/>
    <n v="2"/>
    <m/>
    <m/>
    <m/>
    <m/>
  </r>
  <r>
    <x v="17"/>
    <x v="7"/>
    <s v="EW2.8"/>
    <x v="1"/>
    <d v="2020-11-26T00:00:00"/>
    <x v="95"/>
    <n v="1550"/>
    <m/>
    <m/>
    <s v="NA"/>
    <n v="0"/>
    <n v="0"/>
    <s v="NA"/>
    <n v="0"/>
    <n v="2"/>
    <n v="0"/>
    <n v="2"/>
    <m/>
    <n v="2"/>
    <m/>
    <m/>
    <m/>
    <m/>
  </r>
  <r>
    <x v="17"/>
    <x v="7"/>
    <s v="EW2.8"/>
    <x v="1"/>
    <d v="2020-11-26T00:00:00"/>
    <x v="63"/>
    <n v="8748"/>
    <m/>
    <m/>
    <s v="NA"/>
    <n v="0"/>
    <n v="0"/>
    <s v="NA"/>
    <n v="0"/>
    <n v="1"/>
    <n v="0"/>
    <n v="1"/>
    <m/>
    <n v="1"/>
    <m/>
    <m/>
    <m/>
    <m/>
  </r>
  <r>
    <x v="17"/>
    <x v="7"/>
    <s v="EW2.8"/>
    <x v="1"/>
    <d v="2020-11-26T00:00:00"/>
    <x v="97"/>
    <n v="3152"/>
    <m/>
    <m/>
    <s v="NA"/>
    <n v="0"/>
    <n v="0"/>
    <s v="NA"/>
    <n v="0"/>
    <n v="1"/>
    <n v="0"/>
    <n v="1"/>
    <m/>
    <n v="1"/>
    <m/>
    <m/>
    <m/>
    <m/>
  </r>
  <r>
    <x v="17"/>
    <x v="8"/>
    <s v="EW2.9"/>
    <x v="1"/>
    <d v="2020-11-26T00:00:00"/>
    <x v="61"/>
    <n v="4232"/>
    <m/>
    <m/>
    <s v="NA"/>
    <n v="1"/>
    <n v="0"/>
    <s v="NA"/>
    <n v="0"/>
    <n v="0"/>
    <n v="0"/>
    <n v="0"/>
    <m/>
    <n v="1"/>
    <m/>
    <m/>
    <m/>
    <m/>
  </r>
  <r>
    <x v="17"/>
    <x v="8"/>
    <s v="EW2.9"/>
    <x v="1"/>
    <d v="2020-11-26T00:00:00"/>
    <x v="88"/>
    <n v="7961"/>
    <m/>
    <m/>
    <s v="NA"/>
    <n v="0"/>
    <n v="0"/>
    <s v="NA"/>
    <n v="0"/>
    <n v="4"/>
    <n v="0"/>
    <n v="0"/>
    <m/>
    <n v="4"/>
    <m/>
    <m/>
    <m/>
    <m/>
  </r>
  <r>
    <x v="17"/>
    <x v="8"/>
    <s v="EW2.9"/>
    <x v="1"/>
    <d v="2020-11-26T00:00:00"/>
    <x v="96"/>
    <n v="11388"/>
    <m/>
    <m/>
    <s v="NA"/>
    <n v="0"/>
    <n v="0"/>
    <s v="NA"/>
    <n v="0"/>
    <n v="1"/>
    <n v="0"/>
    <n v="0"/>
    <m/>
    <n v="1"/>
    <m/>
    <m/>
    <m/>
    <m/>
  </r>
  <r>
    <x v="17"/>
    <x v="8"/>
    <s v="EW2.9"/>
    <x v="1"/>
    <d v="2020-11-26T00:00:00"/>
    <x v="9"/>
    <n v="8875"/>
    <m/>
    <m/>
    <s v="NA"/>
    <n v="0"/>
    <n v="0"/>
    <s v="NA"/>
    <n v="0"/>
    <n v="3"/>
    <n v="0"/>
    <n v="0"/>
    <m/>
    <n v="3"/>
    <m/>
    <m/>
    <m/>
    <m/>
  </r>
  <r>
    <x v="17"/>
    <x v="9"/>
    <s v="EW2.10"/>
    <x v="1"/>
    <d v="2020-11-26T00:00:00"/>
    <x v="97"/>
    <n v="3152"/>
    <m/>
    <m/>
    <s v="NA"/>
    <n v="0"/>
    <n v="0"/>
    <s v="NA"/>
    <n v="0"/>
    <n v="2"/>
    <n v="0"/>
    <n v="0"/>
    <m/>
    <n v="2"/>
    <m/>
    <m/>
    <m/>
    <m/>
  </r>
  <r>
    <x v="17"/>
    <x v="9"/>
    <s v="EW2.10"/>
    <x v="1"/>
    <d v="2020-11-26T00:00:00"/>
    <x v="9"/>
    <n v="8875"/>
    <m/>
    <m/>
    <s v="NA"/>
    <n v="0"/>
    <n v="0"/>
    <s v="NA"/>
    <n v="0"/>
    <n v="1"/>
    <n v="0"/>
    <n v="0"/>
    <m/>
    <n v="1"/>
    <m/>
    <m/>
    <m/>
    <m/>
  </r>
  <r>
    <x v="17"/>
    <x v="10"/>
    <s v="EW2.11"/>
    <x v="1"/>
    <d v="2020-11-26T00:00:00"/>
    <x v="88"/>
    <n v="7961"/>
    <m/>
    <m/>
    <s v="NA"/>
    <n v="0"/>
    <n v="0"/>
    <s v="NA"/>
    <n v="0"/>
    <n v="2"/>
    <n v="0"/>
    <n v="0"/>
    <m/>
    <n v="2"/>
    <m/>
    <m/>
    <m/>
    <m/>
  </r>
  <r>
    <x v="17"/>
    <x v="10"/>
    <s v="EW2.11"/>
    <x v="1"/>
    <d v="2020-11-26T00:00:00"/>
    <x v="101"/>
    <n v="11146"/>
    <m/>
    <m/>
    <s v="NA"/>
    <n v="0"/>
    <n v="0"/>
    <s v="NA"/>
    <n v="0"/>
    <n v="1"/>
    <n v="0"/>
    <n v="0"/>
    <s v="ID corrected from Chrysocephalum apiculatum to Pseudognaphalium luteo-album based on Apr2021 observations"/>
    <n v="1"/>
    <m/>
    <m/>
    <m/>
    <m/>
  </r>
  <r>
    <x v="17"/>
    <x v="10"/>
    <s v="EW2.11"/>
    <x v="1"/>
    <d v="2020-11-26T00:00:00"/>
    <x v="9"/>
    <n v="8875"/>
    <m/>
    <m/>
    <s v="NA"/>
    <n v="0"/>
    <n v="0"/>
    <s v="NA"/>
    <n v="0"/>
    <n v="1"/>
    <n v="0"/>
    <n v="0"/>
    <m/>
    <n v="1"/>
    <m/>
    <m/>
    <m/>
    <m/>
  </r>
  <r>
    <x v="17"/>
    <x v="10"/>
    <s v="EW2.11"/>
    <x v="1"/>
    <d v="2020-11-26T00:00:00"/>
    <x v="96"/>
    <n v="11388"/>
    <m/>
    <m/>
    <s v="NA"/>
    <n v="0"/>
    <n v="0"/>
    <s v="NA"/>
    <n v="0"/>
    <n v="1"/>
    <n v="0"/>
    <n v="1"/>
    <m/>
    <n v="1"/>
    <m/>
    <m/>
    <m/>
    <m/>
  </r>
  <r>
    <x v="17"/>
    <x v="10"/>
    <s v="EW2.11"/>
    <x v="1"/>
    <d v="2020-11-26T00:00:00"/>
    <x v="100"/>
    <n v="9904"/>
    <m/>
    <m/>
    <s v="NA"/>
    <n v="0"/>
    <n v="0"/>
    <s v="NA"/>
    <n v="0"/>
    <n v="3"/>
    <n v="0"/>
    <n v="3"/>
    <m/>
    <n v="3"/>
    <m/>
    <m/>
    <m/>
    <m/>
  </r>
  <r>
    <x v="17"/>
    <x v="11"/>
    <s v="EW2.12"/>
    <x v="1"/>
    <d v="2020-11-26T00:00:00"/>
    <x v="97"/>
    <n v="3152"/>
    <m/>
    <m/>
    <s v="NA"/>
    <n v="0"/>
    <n v="0"/>
    <s v="NA"/>
    <n v="0"/>
    <n v="2"/>
    <n v="0"/>
    <n v="2"/>
    <m/>
    <n v="2"/>
    <m/>
    <m/>
    <m/>
    <m/>
  </r>
  <r>
    <x v="17"/>
    <x v="11"/>
    <s v="EW2.12"/>
    <x v="1"/>
    <d v="2020-11-26T00:00:00"/>
    <x v="103"/>
    <n v="4621"/>
    <m/>
    <m/>
    <s v="NA"/>
    <n v="0"/>
    <n v="0"/>
    <s v="NA"/>
    <n v="0"/>
    <n v="1"/>
    <n v="0"/>
    <n v="1"/>
    <m/>
    <n v="1"/>
    <m/>
    <m/>
    <m/>
    <m/>
  </r>
  <r>
    <x v="17"/>
    <x v="11"/>
    <s v="EW2.12"/>
    <x v="1"/>
    <d v="2020-11-26T00:00:00"/>
    <x v="63"/>
    <n v="8748"/>
    <m/>
    <m/>
    <s v="NA"/>
    <n v="0"/>
    <n v="0"/>
    <s v="NA"/>
    <n v="0"/>
    <n v="1"/>
    <n v="0"/>
    <n v="1"/>
    <m/>
    <n v="1"/>
    <m/>
    <m/>
    <m/>
    <m/>
  </r>
  <r>
    <x v="17"/>
    <x v="12"/>
    <s v="EW2.13"/>
    <x v="1"/>
    <d v="2020-11-26T00:00:00"/>
    <x v="63"/>
    <n v="8748"/>
    <m/>
    <m/>
    <s v="NA"/>
    <n v="0"/>
    <n v="0"/>
    <s v="NA"/>
    <n v="0"/>
    <n v="2"/>
    <n v="0"/>
    <n v="2"/>
    <m/>
    <n v="2"/>
    <m/>
    <m/>
    <m/>
    <m/>
  </r>
  <r>
    <x v="17"/>
    <x v="12"/>
    <s v="EW2.13"/>
    <x v="1"/>
    <d v="2020-11-26T00:00:00"/>
    <x v="99"/>
    <n v="1411"/>
    <m/>
    <m/>
    <s v="NA"/>
    <n v="0"/>
    <n v="0"/>
    <s v="NA"/>
    <n v="0"/>
    <n v="1"/>
    <n v="0"/>
    <n v="0"/>
    <s v="ID corrected from Isotoma fluivatilis subsp. australis to Cotula alpina based on fruiting specimens from Apr2021"/>
    <n v="1"/>
    <m/>
    <m/>
    <m/>
    <m/>
  </r>
  <r>
    <x v="17"/>
    <x v="12"/>
    <s v="EW2.13"/>
    <x v="1"/>
    <d v="2020-11-26T00:00:00"/>
    <x v="9"/>
    <n v="8875"/>
    <m/>
    <m/>
    <s v="NA"/>
    <n v="0"/>
    <n v="0"/>
    <s v="NA"/>
    <n v="0"/>
    <n v="3"/>
    <n v="0"/>
    <n v="0"/>
    <m/>
    <n v="3"/>
    <m/>
    <m/>
    <m/>
    <m/>
  </r>
  <r>
    <x v="17"/>
    <x v="12"/>
    <s v="EW2.13"/>
    <x v="1"/>
    <d v="2020-11-26T00:00:00"/>
    <x v="88"/>
    <n v="7961"/>
    <m/>
    <m/>
    <s v="NA"/>
    <n v="0"/>
    <n v="0"/>
    <s v="NA"/>
    <n v="0"/>
    <n v="2"/>
    <n v="0"/>
    <n v="0"/>
    <m/>
    <n v="2"/>
    <m/>
    <m/>
    <m/>
    <m/>
  </r>
  <r>
    <x v="17"/>
    <x v="12"/>
    <s v="EW2.13"/>
    <x v="1"/>
    <d v="2020-11-26T00:00:00"/>
    <x v="97"/>
    <n v="3152"/>
    <m/>
    <m/>
    <s v="NA"/>
    <n v="0"/>
    <n v="0"/>
    <s v="NA"/>
    <n v="0"/>
    <n v="1"/>
    <n v="0"/>
    <n v="1"/>
    <m/>
    <n v="1"/>
    <m/>
    <m/>
    <m/>
    <m/>
  </r>
  <r>
    <x v="17"/>
    <x v="12"/>
    <s v="EW2.13"/>
    <x v="1"/>
    <d v="2020-11-26T00:00:00"/>
    <x v="100"/>
    <n v="9904"/>
    <m/>
    <m/>
    <s v="NA"/>
    <n v="0"/>
    <n v="0"/>
    <s v="NA"/>
    <n v="0"/>
    <n v="1"/>
    <n v="0"/>
    <n v="1"/>
    <m/>
    <n v="1"/>
    <m/>
    <m/>
    <m/>
    <m/>
  </r>
  <r>
    <x v="17"/>
    <x v="13"/>
    <s v="EW2.14"/>
    <x v="1"/>
    <d v="2020-11-26T00:00:00"/>
    <x v="61"/>
    <n v="4232"/>
    <m/>
    <m/>
    <s v="NA"/>
    <n v="1"/>
    <n v="0"/>
    <s v="NA"/>
    <n v="0"/>
    <n v="0"/>
    <n v="0"/>
    <n v="0"/>
    <m/>
    <n v="1"/>
    <m/>
    <m/>
    <m/>
    <m/>
  </r>
  <r>
    <x v="17"/>
    <x v="13"/>
    <s v="EW2.14"/>
    <x v="1"/>
    <d v="2020-11-26T00:00:00"/>
    <x v="88"/>
    <n v="7961"/>
    <m/>
    <m/>
    <s v="NA"/>
    <n v="0"/>
    <n v="0"/>
    <s v="NA"/>
    <n v="0"/>
    <n v="5"/>
    <n v="0"/>
    <n v="0"/>
    <m/>
    <n v="5"/>
    <m/>
    <m/>
    <m/>
    <m/>
  </r>
  <r>
    <x v="17"/>
    <x v="13"/>
    <s v="EW2.14"/>
    <x v="1"/>
    <d v="2020-11-26T00:00:00"/>
    <x v="93"/>
    <n v="6404"/>
    <m/>
    <m/>
    <s v="NA"/>
    <n v="0"/>
    <n v="0"/>
    <s v="NA"/>
    <n v="0"/>
    <n v="1"/>
    <n v="0"/>
    <n v="0"/>
    <m/>
    <n v="1"/>
    <m/>
    <m/>
    <m/>
    <m/>
  </r>
  <r>
    <x v="17"/>
    <x v="13"/>
    <s v="EW2.14"/>
    <x v="1"/>
    <d v="2020-11-26T00:00:00"/>
    <x v="63"/>
    <n v="8748"/>
    <m/>
    <m/>
    <s v="NA"/>
    <n v="0"/>
    <n v="0"/>
    <s v="NA"/>
    <n v="0"/>
    <n v="3"/>
    <n v="0"/>
    <n v="0"/>
    <m/>
    <n v="3"/>
    <m/>
    <m/>
    <m/>
    <m/>
  </r>
  <r>
    <x v="17"/>
    <x v="13"/>
    <s v="EW2.14"/>
    <x v="1"/>
    <d v="2020-11-26T00:00:00"/>
    <x v="9"/>
    <n v="8875"/>
    <m/>
    <m/>
    <s v="NA"/>
    <n v="0"/>
    <n v="0"/>
    <s v="NA"/>
    <n v="0"/>
    <n v="3"/>
    <n v="0"/>
    <n v="0"/>
    <m/>
    <n v="3"/>
    <m/>
    <m/>
    <m/>
    <m/>
  </r>
  <r>
    <x v="17"/>
    <x v="13"/>
    <s v="EW2.14"/>
    <x v="1"/>
    <d v="2020-11-26T00:00:00"/>
    <x v="99"/>
    <n v="1411"/>
    <m/>
    <m/>
    <s v="NA"/>
    <n v="0"/>
    <n v="0"/>
    <s v="NA"/>
    <n v="0"/>
    <n v="3"/>
    <n v="0"/>
    <n v="0"/>
    <s v="ID corrected from Isotoma fluivatilis subsp. australis to Cotula alpina based on fruiting specimens from Apr2021"/>
    <n v="3"/>
    <m/>
    <m/>
    <m/>
    <m/>
  </r>
  <r>
    <x v="17"/>
    <x v="13"/>
    <s v="EW2.14"/>
    <x v="1"/>
    <d v="2020-11-26T00:00:00"/>
    <x v="91"/>
    <n v="10442"/>
    <m/>
    <m/>
    <s v="NA"/>
    <n v="0"/>
    <n v="0"/>
    <s v="NA"/>
    <n v="0"/>
    <n v="1"/>
    <n v="0"/>
    <n v="0"/>
    <m/>
    <n v="1"/>
    <m/>
    <m/>
    <m/>
    <m/>
  </r>
  <r>
    <x v="17"/>
    <x v="14"/>
    <s v="EW2.15"/>
    <x v="1"/>
    <d v="2020-11-26T00:00:00"/>
    <x v="97"/>
    <n v="3152"/>
    <m/>
    <m/>
    <s v="NA"/>
    <n v="0"/>
    <n v="0"/>
    <s v="NA"/>
    <n v="0"/>
    <n v="1"/>
    <n v="0"/>
    <n v="1"/>
    <m/>
    <n v="1"/>
    <m/>
    <m/>
    <m/>
    <m/>
  </r>
  <r>
    <x v="17"/>
    <x v="14"/>
    <s v="EW2.15"/>
    <x v="1"/>
    <d v="2020-11-26T00:00:00"/>
    <x v="93"/>
    <n v="6404"/>
    <m/>
    <m/>
    <s v="NA"/>
    <n v="0"/>
    <n v="0"/>
    <s v="NA"/>
    <n v="0"/>
    <n v="1"/>
    <n v="0"/>
    <n v="1"/>
    <m/>
    <n v="1"/>
    <m/>
    <m/>
    <m/>
    <m/>
  </r>
  <r>
    <x v="17"/>
    <x v="14"/>
    <s v="EW2.15"/>
    <x v="1"/>
    <d v="2020-11-26T00:00:00"/>
    <x v="88"/>
    <n v="7961"/>
    <m/>
    <m/>
    <s v="NA"/>
    <n v="0"/>
    <n v="0"/>
    <s v="NA"/>
    <n v="0"/>
    <n v="2"/>
    <n v="0"/>
    <n v="0"/>
    <m/>
    <n v="2"/>
    <m/>
    <m/>
    <m/>
    <m/>
  </r>
  <r>
    <x v="17"/>
    <x v="14"/>
    <s v="EW2.15"/>
    <x v="1"/>
    <d v="2020-11-26T00:00:00"/>
    <x v="103"/>
    <n v="4621"/>
    <m/>
    <m/>
    <s v="NA"/>
    <n v="0"/>
    <n v="0"/>
    <s v="NA"/>
    <n v="0"/>
    <n v="1"/>
    <n v="0"/>
    <n v="1"/>
    <m/>
    <n v="1"/>
    <m/>
    <m/>
    <m/>
    <m/>
  </r>
  <r>
    <x v="17"/>
    <x v="14"/>
    <s v="EW2.15"/>
    <x v="1"/>
    <d v="2020-11-26T00:00:00"/>
    <x v="61"/>
    <n v="4232"/>
    <m/>
    <m/>
    <s v="NA"/>
    <n v="0"/>
    <n v="0"/>
    <s v="NA"/>
    <n v="0"/>
    <n v="7"/>
    <n v="1"/>
    <n v="0"/>
    <m/>
    <n v="7"/>
    <m/>
    <m/>
    <m/>
    <m/>
  </r>
  <r>
    <x v="17"/>
    <x v="14"/>
    <s v="EW2.15"/>
    <x v="1"/>
    <d v="2020-11-26T00:00:00"/>
    <x v="9"/>
    <n v="8875"/>
    <m/>
    <m/>
    <s v="NA"/>
    <n v="0"/>
    <n v="0"/>
    <s v="NA"/>
    <n v="0"/>
    <n v="1"/>
    <n v="0"/>
    <n v="0"/>
    <m/>
    <n v="1"/>
    <m/>
    <m/>
    <m/>
    <m/>
  </r>
  <r>
    <x v="17"/>
    <x v="15"/>
    <s v="EW2.16"/>
    <x v="1"/>
    <d v="2020-11-26T00:00:00"/>
    <x v="97"/>
    <n v="3152"/>
    <m/>
    <m/>
    <s v="NA"/>
    <n v="0"/>
    <n v="0"/>
    <s v="NA"/>
    <n v="0"/>
    <n v="1"/>
    <n v="0"/>
    <n v="0"/>
    <m/>
    <n v="1"/>
    <m/>
    <m/>
    <m/>
    <m/>
  </r>
  <r>
    <x v="17"/>
    <x v="15"/>
    <s v="EW2.16"/>
    <x v="1"/>
    <d v="2020-11-26T00:00:00"/>
    <x v="88"/>
    <n v="7961"/>
    <m/>
    <m/>
    <s v="NA"/>
    <n v="0"/>
    <n v="0"/>
    <s v="NA"/>
    <n v="0"/>
    <n v="1"/>
    <n v="0"/>
    <n v="0"/>
    <m/>
    <n v="1"/>
    <m/>
    <m/>
    <m/>
    <m/>
  </r>
  <r>
    <x v="17"/>
    <x v="15"/>
    <s v="EW2.16"/>
    <x v="1"/>
    <d v="2020-11-26T00:00:00"/>
    <x v="99"/>
    <n v="1411"/>
    <m/>
    <m/>
    <s v="NA"/>
    <n v="0"/>
    <n v="0"/>
    <s v="NA"/>
    <n v="0"/>
    <n v="2"/>
    <n v="0"/>
    <n v="0"/>
    <s v="ID corrected from Isotoma fluivatilis subsp. australis to Cotula alpina based on fruiting specimens from Apr2021"/>
    <n v="2"/>
    <m/>
    <m/>
    <m/>
    <m/>
  </r>
  <r>
    <x v="17"/>
    <x v="15"/>
    <s v="EW2.16"/>
    <x v="1"/>
    <d v="2020-11-26T00:00:00"/>
    <x v="100"/>
    <n v="9904"/>
    <m/>
    <m/>
    <s v="NA"/>
    <n v="0"/>
    <n v="0"/>
    <s v="NA"/>
    <n v="0"/>
    <n v="3"/>
    <n v="0"/>
    <n v="2"/>
    <s v="previously misID'd as Gamochaeta"/>
    <n v="3"/>
    <m/>
    <m/>
    <m/>
    <m/>
  </r>
  <r>
    <x v="17"/>
    <x v="15"/>
    <s v="EW2.16"/>
    <x v="1"/>
    <d v="2020-11-26T00:00:00"/>
    <x v="105"/>
    <n v="2222"/>
    <m/>
    <m/>
    <s v="NA"/>
    <n v="0"/>
    <n v="0"/>
    <s v="NA"/>
    <n v="0"/>
    <n v="2"/>
    <n v="0"/>
    <n v="0"/>
    <m/>
    <n v="2"/>
    <m/>
    <m/>
    <m/>
    <m/>
  </r>
  <r>
    <x v="17"/>
    <x v="15"/>
    <s v="EW2.16"/>
    <x v="1"/>
    <d v="2020-11-26T00:00:00"/>
    <x v="38"/>
    <n v="1400"/>
    <m/>
    <m/>
    <s v="NA"/>
    <n v="0"/>
    <n v="0"/>
    <s v="NA"/>
    <n v="0"/>
    <n v="1"/>
    <n v="0"/>
    <n v="0"/>
    <m/>
    <n v="1"/>
    <m/>
    <m/>
    <m/>
    <m/>
  </r>
  <r>
    <x v="17"/>
    <x v="15"/>
    <s v="EW2.16"/>
    <x v="1"/>
    <d v="2020-11-26T00:00:00"/>
    <x v="133"/>
    <n v="2327"/>
    <m/>
    <m/>
    <s v="NA"/>
    <n v="0"/>
    <n v="0"/>
    <s v="NA"/>
    <n v="0"/>
    <n v="1"/>
    <n v="0"/>
    <n v="0"/>
    <m/>
    <n v="1"/>
    <m/>
    <m/>
    <m/>
    <m/>
  </r>
  <r>
    <x v="17"/>
    <x v="15"/>
    <s v="EW2.16"/>
    <x v="1"/>
    <d v="2020-11-26T00:00:00"/>
    <x v="98"/>
    <n v="3131"/>
    <m/>
    <m/>
    <s v="NA"/>
    <n v="0"/>
    <n v="0"/>
    <s v="NA"/>
    <n v="0"/>
    <n v="1"/>
    <n v="0"/>
    <n v="0"/>
    <m/>
    <n v="1"/>
    <m/>
    <m/>
    <m/>
    <m/>
  </r>
  <r>
    <x v="17"/>
    <x v="16"/>
    <s v="EW2.17"/>
    <x v="1"/>
    <d v="2020-11-26T00:00:00"/>
    <x v="61"/>
    <n v="4232"/>
    <m/>
    <m/>
    <s v="NA"/>
    <n v="3"/>
    <n v="0"/>
    <s v="NA"/>
    <n v="0"/>
    <n v="6"/>
    <n v="1"/>
    <n v="0"/>
    <m/>
    <n v="9"/>
    <m/>
    <m/>
    <m/>
    <m/>
  </r>
  <r>
    <x v="17"/>
    <x v="16"/>
    <s v="EW2.17"/>
    <x v="1"/>
    <d v="2020-11-26T00:00:00"/>
    <x v="88"/>
    <n v="7961"/>
    <m/>
    <m/>
    <s v="NA"/>
    <n v="0"/>
    <n v="0"/>
    <s v="NA"/>
    <n v="0"/>
    <n v="7"/>
    <n v="0"/>
    <n v="0"/>
    <m/>
    <n v="7"/>
    <m/>
    <m/>
    <m/>
    <m/>
  </r>
  <r>
    <x v="17"/>
    <x v="16"/>
    <s v="EW2.17"/>
    <x v="1"/>
    <d v="2020-11-26T00:00:00"/>
    <x v="97"/>
    <n v="3152"/>
    <m/>
    <m/>
    <s v="NA"/>
    <n v="0"/>
    <n v="0"/>
    <s v="NA"/>
    <n v="0"/>
    <n v="2"/>
    <n v="0"/>
    <n v="2"/>
    <m/>
    <n v="2"/>
    <m/>
    <m/>
    <m/>
    <m/>
  </r>
  <r>
    <x v="17"/>
    <x v="16"/>
    <s v="EW2.17"/>
    <x v="1"/>
    <d v="2020-11-26T00:00:00"/>
    <x v="106"/>
    <n v="3440"/>
    <m/>
    <m/>
    <s v="NA"/>
    <n v="0"/>
    <n v="0"/>
    <s v="NA"/>
    <n v="0"/>
    <n v="3"/>
    <n v="0"/>
    <n v="0"/>
    <m/>
    <n v="3"/>
    <m/>
    <m/>
    <m/>
    <m/>
  </r>
  <r>
    <x v="17"/>
    <x v="16"/>
    <s v="EW2.17"/>
    <x v="1"/>
    <d v="2020-11-26T00:00:00"/>
    <x v="99"/>
    <n v="1411"/>
    <m/>
    <m/>
    <s v="NA"/>
    <n v="0"/>
    <n v="0"/>
    <s v="NA"/>
    <n v="0"/>
    <n v="2"/>
    <n v="0"/>
    <n v="0"/>
    <s v="ID corrected from Isotoma fluivatilis subsp. australis to Cotula alpina based on fruiting specimens from Apr2021"/>
    <n v="2"/>
    <m/>
    <m/>
    <m/>
    <m/>
  </r>
  <r>
    <x v="17"/>
    <x v="16"/>
    <s v="EW2.17"/>
    <x v="1"/>
    <d v="2020-11-26T00:00:00"/>
    <x v="103"/>
    <n v="4621"/>
    <m/>
    <m/>
    <s v="NA"/>
    <n v="0"/>
    <n v="0"/>
    <s v="NA"/>
    <n v="0"/>
    <n v="4"/>
    <n v="0"/>
    <n v="4"/>
    <m/>
    <n v="4"/>
    <m/>
    <m/>
    <m/>
    <m/>
  </r>
  <r>
    <x v="17"/>
    <x v="16"/>
    <s v="EW2.17"/>
    <x v="1"/>
    <d v="2020-11-26T00:00:00"/>
    <x v="68"/>
    <n v="4145"/>
    <m/>
    <m/>
    <s v="NA"/>
    <n v="0"/>
    <n v="0"/>
    <s v="NA"/>
    <n v="0"/>
    <n v="1"/>
    <n v="0"/>
    <n v="0"/>
    <s v="previously misID'd as Euc dalrympleana"/>
    <n v="1"/>
    <m/>
    <m/>
    <m/>
    <m/>
  </r>
  <r>
    <x v="17"/>
    <x v="16"/>
    <s v="EW2.17"/>
    <x v="1"/>
    <d v="2020-11-26T00:00:00"/>
    <x v="134"/>
    <n v="3326"/>
    <m/>
    <m/>
    <s v="NA"/>
    <n v="0"/>
    <n v="0"/>
    <s v="NA"/>
    <n v="0"/>
    <n v="1"/>
    <n v="0"/>
    <n v="0"/>
    <m/>
    <n v="1"/>
    <m/>
    <m/>
    <m/>
    <m/>
  </r>
  <r>
    <x v="17"/>
    <x v="16"/>
    <s v="EW2.17"/>
    <x v="1"/>
    <d v="2020-11-26T00:00:00"/>
    <x v="62"/>
    <n v="2203"/>
    <m/>
    <m/>
    <s v="NA"/>
    <n v="0"/>
    <n v="0"/>
    <s v="NA"/>
    <n v="0"/>
    <n v="1"/>
    <n v="0"/>
    <n v="0"/>
    <m/>
    <n v="1"/>
    <m/>
    <m/>
    <m/>
    <m/>
  </r>
  <r>
    <x v="17"/>
    <x v="16"/>
    <s v="EW2.17"/>
    <x v="1"/>
    <d v="2020-11-26T00:00:00"/>
    <x v="98"/>
    <n v="3131"/>
    <m/>
    <m/>
    <s v="NA"/>
    <n v="0"/>
    <n v="0"/>
    <s v="NA"/>
    <n v="0"/>
    <n v="1"/>
    <n v="0"/>
    <n v="0"/>
    <m/>
    <n v="1"/>
    <m/>
    <m/>
    <m/>
    <m/>
  </r>
  <r>
    <x v="17"/>
    <x v="17"/>
    <s v="EW2.18"/>
    <x v="1"/>
    <d v="2020-11-26T00:00:00"/>
    <x v="9"/>
    <n v="8875"/>
    <m/>
    <m/>
    <s v="NA"/>
    <n v="0"/>
    <n v="0"/>
    <s v="NA"/>
    <n v="0"/>
    <n v="2"/>
    <n v="0"/>
    <n v="0"/>
    <m/>
    <n v="2"/>
    <m/>
    <m/>
    <m/>
    <m/>
  </r>
  <r>
    <x v="17"/>
    <x v="17"/>
    <s v="EW2.18"/>
    <x v="1"/>
    <d v="2020-11-26T00:00:00"/>
    <x v="100"/>
    <n v="9904"/>
    <m/>
    <m/>
    <s v="NA"/>
    <n v="0"/>
    <n v="0"/>
    <s v="NA"/>
    <n v="0"/>
    <n v="1"/>
    <n v="0"/>
    <n v="1"/>
    <s v="previously misID'd as Gamochaeta"/>
    <n v="1"/>
    <m/>
    <m/>
    <m/>
    <m/>
  </r>
  <r>
    <x v="17"/>
    <x v="17"/>
    <s v="EW2.18"/>
    <x v="1"/>
    <d v="2020-11-26T00:00:00"/>
    <x v="91"/>
    <n v="10442"/>
    <m/>
    <m/>
    <s v="NA"/>
    <n v="0"/>
    <n v="0"/>
    <s v="NA"/>
    <n v="0"/>
    <n v="2"/>
    <n v="0"/>
    <n v="0"/>
    <m/>
    <n v="2"/>
    <m/>
    <m/>
    <m/>
    <m/>
  </r>
  <r>
    <x v="17"/>
    <x v="17"/>
    <s v="EW2.18"/>
    <x v="1"/>
    <d v="2020-11-26T00:00:00"/>
    <x v="106"/>
    <n v="3440"/>
    <m/>
    <m/>
    <s v="NA"/>
    <n v="0"/>
    <n v="0"/>
    <s v="NA"/>
    <n v="0"/>
    <n v="8"/>
    <n v="0"/>
    <n v="0"/>
    <m/>
    <n v="8"/>
    <m/>
    <m/>
    <m/>
    <m/>
  </r>
  <r>
    <x v="17"/>
    <x v="17"/>
    <s v="EW2.18"/>
    <x v="1"/>
    <d v="2020-11-26T00:00:00"/>
    <x v="61"/>
    <n v="4232"/>
    <m/>
    <m/>
    <s v="NA"/>
    <n v="1"/>
    <n v="0"/>
    <s v="NA"/>
    <n v="0"/>
    <n v="8"/>
    <n v="0"/>
    <n v="0"/>
    <m/>
    <n v="9"/>
    <m/>
    <m/>
    <m/>
    <m/>
  </r>
  <r>
    <x v="17"/>
    <x v="17"/>
    <s v="EW2.18"/>
    <x v="1"/>
    <d v="2020-11-26T00:00:00"/>
    <x v="99"/>
    <n v="1411"/>
    <m/>
    <m/>
    <s v="NA"/>
    <n v="0"/>
    <n v="0"/>
    <s v="NA"/>
    <n v="0"/>
    <n v="6"/>
    <n v="0"/>
    <n v="0"/>
    <s v="ID corrected from Isotoma fluivatilis subsp. australis to Cotula alpina based on fruiting specimens from Apr2021"/>
    <n v="6"/>
    <m/>
    <m/>
    <m/>
    <m/>
  </r>
  <r>
    <x v="17"/>
    <x v="17"/>
    <s v="EW2.18"/>
    <x v="1"/>
    <d v="2020-11-26T00:00:00"/>
    <x v="63"/>
    <n v="8748"/>
    <m/>
    <m/>
    <s v="NA"/>
    <n v="0"/>
    <n v="0"/>
    <s v="NA"/>
    <n v="0"/>
    <n v="1"/>
    <n v="0"/>
    <n v="1"/>
    <m/>
    <n v="1"/>
    <m/>
    <m/>
    <m/>
    <m/>
  </r>
  <r>
    <x v="17"/>
    <x v="17"/>
    <s v="EW2.18"/>
    <x v="1"/>
    <d v="2020-11-26T00:00:00"/>
    <x v="88"/>
    <n v="7961"/>
    <m/>
    <m/>
    <s v="NA"/>
    <n v="0"/>
    <n v="0"/>
    <s v="NA"/>
    <n v="0"/>
    <n v="2"/>
    <n v="0"/>
    <n v="0"/>
    <m/>
    <n v="2"/>
    <m/>
    <m/>
    <m/>
    <m/>
  </r>
  <r>
    <x v="17"/>
    <x v="18"/>
    <s v="EW2.19"/>
    <x v="1"/>
    <d v="2020-11-26T00:00:00"/>
    <x v="68"/>
    <n v="4145"/>
    <m/>
    <m/>
    <s v="NA"/>
    <n v="0"/>
    <n v="0"/>
    <s v="NA"/>
    <n v="0"/>
    <n v="1"/>
    <n v="0"/>
    <n v="0"/>
    <m/>
    <n v="1"/>
    <m/>
    <m/>
    <m/>
    <m/>
  </r>
  <r>
    <x v="17"/>
    <x v="18"/>
    <s v="EW2.19"/>
    <x v="1"/>
    <d v="2020-11-26T00:00:00"/>
    <x v="61"/>
    <n v="4232"/>
    <m/>
    <m/>
    <s v="NA"/>
    <n v="1"/>
    <n v="0"/>
    <s v="NA"/>
    <n v="0"/>
    <n v="30"/>
    <n v="0"/>
    <n v="0"/>
    <m/>
    <n v="31"/>
    <m/>
    <m/>
    <m/>
    <m/>
  </r>
  <r>
    <x v="17"/>
    <x v="18"/>
    <s v="EW2.19"/>
    <x v="1"/>
    <d v="2020-11-26T00:00:00"/>
    <x v="106"/>
    <n v="3440"/>
    <m/>
    <m/>
    <s v="NA"/>
    <n v="0"/>
    <n v="0"/>
    <s v="NA"/>
    <n v="0"/>
    <n v="12"/>
    <n v="0"/>
    <n v="0"/>
    <m/>
    <n v="12"/>
    <m/>
    <m/>
    <m/>
    <m/>
  </r>
  <r>
    <x v="17"/>
    <x v="18"/>
    <s v="EW2.19"/>
    <x v="1"/>
    <d v="2020-11-26T00:00:00"/>
    <x v="97"/>
    <n v="3152"/>
    <m/>
    <m/>
    <s v="NA"/>
    <n v="0"/>
    <n v="0"/>
    <s v="NA"/>
    <n v="0"/>
    <n v="2"/>
    <n v="0"/>
    <n v="1"/>
    <m/>
    <n v="2"/>
    <m/>
    <m/>
    <m/>
    <m/>
  </r>
  <r>
    <x v="17"/>
    <x v="18"/>
    <s v="EW2.19"/>
    <x v="1"/>
    <d v="2020-11-26T00:00:00"/>
    <x v="63"/>
    <n v="8748"/>
    <m/>
    <m/>
    <s v="NA"/>
    <n v="0"/>
    <n v="0"/>
    <s v="NA"/>
    <n v="0"/>
    <n v="5"/>
    <n v="0"/>
    <n v="1"/>
    <s v="previously misID'd as Tetrarrhena"/>
    <n v="5"/>
    <m/>
    <m/>
    <m/>
    <m/>
  </r>
  <r>
    <x v="17"/>
    <x v="18"/>
    <s v="EW2.19"/>
    <x v="1"/>
    <d v="2020-11-26T00:00:00"/>
    <x v="103"/>
    <n v="4621"/>
    <m/>
    <m/>
    <s v="NA"/>
    <n v="0"/>
    <n v="0"/>
    <s v="NA"/>
    <n v="0"/>
    <n v="5"/>
    <n v="0"/>
    <n v="4"/>
    <m/>
    <n v="5"/>
    <m/>
    <m/>
    <m/>
    <m/>
  </r>
  <r>
    <x v="17"/>
    <x v="18"/>
    <s v="EW2.19"/>
    <x v="1"/>
    <d v="2020-11-26T00:00:00"/>
    <x v="9"/>
    <n v="8875"/>
    <m/>
    <m/>
    <s v="NA"/>
    <n v="0"/>
    <n v="0"/>
    <s v="NA"/>
    <n v="0"/>
    <n v="2"/>
    <n v="0"/>
    <n v="0"/>
    <m/>
    <n v="2"/>
    <m/>
    <m/>
    <m/>
    <m/>
  </r>
  <r>
    <x v="17"/>
    <x v="18"/>
    <s v="EW2.19"/>
    <x v="1"/>
    <d v="2020-11-26T00:00:00"/>
    <x v="99"/>
    <n v="1411"/>
    <m/>
    <m/>
    <s v="NA"/>
    <n v="0"/>
    <n v="0"/>
    <s v="NA"/>
    <n v="0"/>
    <n v="3"/>
    <n v="0"/>
    <n v="0"/>
    <s v="ID corrected from Isotoma fluivatilis subsp. australis to Cotula alpina based on fruiting specimens from Apr2021"/>
    <n v="3"/>
    <m/>
    <m/>
    <m/>
    <m/>
  </r>
  <r>
    <x v="17"/>
    <x v="18"/>
    <s v="EW2.19"/>
    <x v="1"/>
    <d v="2020-11-26T00:00:00"/>
    <x v="42"/>
    <s v="LUZU"/>
    <m/>
    <m/>
    <s v="NA"/>
    <n v="0"/>
    <n v="0"/>
    <s v="NA"/>
    <n v="0"/>
    <n v="1"/>
    <n v="0"/>
    <n v="1"/>
    <m/>
    <n v="1"/>
    <m/>
    <m/>
    <m/>
    <m/>
  </r>
  <r>
    <x v="17"/>
    <x v="18"/>
    <s v="EW2.19"/>
    <x v="1"/>
    <d v="2020-11-26T00:00:00"/>
    <x v="100"/>
    <n v="9904"/>
    <m/>
    <m/>
    <s v="NA"/>
    <n v="0"/>
    <n v="0"/>
    <s v="NA"/>
    <n v="0"/>
    <n v="3"/>
    <n v="0"/>
    <n v="2"/>
    <s v="tally combined with that for previously misID'd Gamochaeta"/>
    <n v="3"/>
    <m/>
    <m/>
    <m/>
    <m/>
  </r>
  <r>
    <x v="17"/>
    <x v="19"/>
    <s v="EW2.20"/>
    <x v="1"/>
    <d v="2020-11-26T00:00:00"/>
    <x v="61"/>
    <n v="4232"/>
    <m/>
    <m/>
    <s v="NA"/>
    <n v="1"/>
    <n v="0"/>
    <s v="NA"/>
    <n v="0"/>
    <n v="33"/>
    <n v="0"/>
    <n v="0"/>
    <m/>
    <n v="34"/>
    <m/>
    <m/>
    <m/>
    <m/>
  </r>
  <r>
    <x v="17"/>
    <x v="19"/>
    <s v="EW2.20"/>
    <x v="1"/>
    <d v="2020-11-26T00:00:00"/>
    <x v="101"/>
    <n v="11146"/>
    <m/>
    <m/>
    <s v="NA"/>
    <n v="0"/>
    <n v="0"/>
    <s v="NA"/>
    <n v="0"/>
    <n v="5"/>
    <n v="0"/>
    <n v="0"/>
    <s v="ID corrected from Chrysocephalum apiculatum to Pseudognaphalium luteo-album based on Apr2021 observations; tally combined with duplicate record"/>
    <n v="5"/>
    <m/>
    <m/>
    <m/>
    <m/>
  </r>
  <r>
    <x v="17"/>
    <x v="19"/>
    <s v="EW2.20"/>
    <x v="1"/>
    <d v="2020-11-26T00:00:00"/>
    <x v="106"/>
    <n v="3440"/>
    <m/>
    <m/>
    <s v="NA"/>
    <n v="0"/>
    <n v="0"/>
    <s v="NA"/>
    <n v="0"/>
    <n v="6"/>
    <n v="0"/>
    <n v="0"/>
    <m/>
    <n v="6"/>
    <m/>
    <m/>
    <m/>
    <m/>
  </r>
  <r>
    <x v="17"/>
    <x v="19"/>
    <s v="EW2.20"/>
    <x v="1"/>
    <d v="2020-11-26T00:00:00"/>
    <x v="63"/>
    <n v="8748"/>
    <m/>
    <m/>
    <s v="NA"/>
    <n v="0"/>
    <n v="0"/>
    <s v="NA"/>
    <n v="0"/>
    <n v="3"/>
    <n v="0"/>
    <n v="2"/>
    <m/>
    <n v="3"/>
    <m/>
    <m/>
    <m/>
    <m/>
  </r>
  <r>
    <x v="17"/>
    <x v="19"/>
    <s v="EW2.20"/>
    <x v="1"/>
    <d v="2020-11-26T00:00:00"/>
    <x v="77"/>
    <n v="4169"/>
    <m/>
    <m/>
    <s v="NA"/>
    <n v="0"/>
    <n v="0"/>
    <s v="NA"/>
    <n v="0"/>
    <n v="1"/>
    <n v="0"/>
    <m/>
    <m/>
    <n v="1"/>
    <m/>
    <m/>
    <m/>
    <m/>
  </r>
  <r>
    <x v="17"/>
    <x v="19"/>
    <s v="EW2.20"/>
    <x v="1"/>
    <d v="2020-11-26T00:00:00"/>
    <x v="55"/>
    <n v="11903"/>
    <m/>
    <m/>
    <s v="NA"/>
    <n v="0"/>
    <n v="0"/>
    <s v="NA"/>
    <n v="0"/>
    <n v="2"/>
    <n v="0"/>
    <n v="0"/>
    <m/>
    <n v="2"/>
    <m/>
    <m/>
    <m/>
    <m/>
  </r>
  <r>
    <x v="17"/>
    <x v="19"/>
    <s v="EW2.20"/>
    <x v="1"/>
    <d v="2020-11-26T00:00:00"/>
    <x v="100"/>
    <n v="9904"/>
    <m/>
    <m/>
    <s v="NA"/>
    <n v="0"/>
    <n v="0"/>
    <s v="NA"/>
    <n v="0"/>
    <n v="4"/>
    <n v="0"/>
    <n v="30"/>
    <m/>
    <n v="4"/>
    <m/>
    <m/>
    <m/>
    <m/>
  </r>
  <r>
    <x v="17"/>
    <x v="19"/>
    <s v="EW2.20"/>
    <x v="1"/>
    <d v="2020-11-26T00:00:00"/>
    <x v="97"/>
    <n v="3152"/>
    <m/>
    <m/>
    <s v="NA"/>
    <n v="0"/>
    <n v="0"/>
    <s v="NA"/>
    <n v="0"/>
    <n v="2"/>
    <n v="0"/>
    <n v="2"/>
    <m/>
    <n v="2"/>
    <m/>
    <m/>
    <m/>
    <m/>
  </r>
  <r>
    <x v="17"/>
    <x v="19"/>
    <s v="EW2.20"/>
    <x v="1"/>
    <d v="2020-11-26T00:00:00"/>
    <x v="103"/>
    <n v="4621"/>
    <m/>
    <m/>
    <s v="NA"/>
    <n v="0"/>
    <n v="0"/>
    <s v="NA"/>
    <n v="0"/>
    <n v="1"/>
    <n v="0"/>
    <n v="1"/>
    <m/>
    <n v="1"/>
    <m/>
    <m/>
    <m/>
    <m/>
  </r>
  <r>
    <x v="17"/>
    <x v="19"/>
    <s v="EW2.20"/>
    <x v="1"/>
    <d v="2020-11-26T00:00:00"/>
    <x v="134"/>
    <n v="3326"/>
    <m/>
    <m/>
    <s v="NA"/>
    <n v="0"/>
    <n v="0"/>
    <s v="NA"/>
    <n v="0"/>
    <n v="3"/>
    <n v="0"/>
    <n v="0"/>
    <m/>
    <n v="3"/>
    <m/>
    <m/>
    <m/>
    <m/>
  </r>
  <r>
    <x v="17"/>
    <x v="19"/>
    <s v="EW2.20"/>
    <x v="1"/>
    <d v="2020-11-26T00:00:00"/>
    <x v="99"/>
    <n v="1411"/>
    <m/>
    <m/>
    <s v="NA"/>
    <n v="0"/>
    <n v="0"/>
    <s v="NA"/>
    <n v="0"/>
    <n v="2"/>
    <n v="0"/>
    <n v="1"/>
    <s v="ID corrected from Isotoma fluivatilis subsp. australis to Cotula alpina based on fruiting specimens from Apr2021"/>
    <n v="2"/>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5">
  <r>
    <x v="0"/>
    <n v="1"/>
    <s v="BS1.1"/>
    <n v="1"/>
    <m/>
    <x v="0"/>
    <n v="7766"/>
    <s v="lignotuber"/>
    <s v="canopy"/>
    <n v="0"/>
    <n v="4"/>
    <n v="0"/>
    <n v="2"/>
    <n v="0"/>
    <n v="0"/>
    <n v="0"/>
    <n v="0"/>
    <m/>
    <n v="4"/>
    <n v="0.66666666666666663"/>
    <n v="0"/>
    <m/>
    <n v="1"/>
  </r>
  <r>
    <x v="0"/>
    <n v="1"/>
    <s v="BS1.1"/>
    <n v="1"/>
    <m/>
    <x v="1"/>
    <n v="3997"/>
    <s v="lignotuber"/>
    <s v="soil-persistent"/>
    <n v="0"/>
    <n v="11"/>
    <n v="0"/>
    <n v="1"/>
    <n v="0"/>
    <n v="0"/>
    <n v="0"/>
    <n v="0"/>
    <m/>
    <n v="11"/>
    <n v="0.91666666666666663"/>
    <n v="0"/>
    <m/>
    <n v="1"/>
  </r>
  <r>
    <x v="0"/>
    <n v="1"/>
    <s v="BS1.1"/>
    <n v="1"/>
    <m/>
    <x v="2"/>
    <n v="2987"/>
    <s v="basal"/>
    <s v="soil-persistent"/>
    <n v="0"/>
    <n v="21"/>
    <n v="0"/>
    <s v="NA"/>
    <n v="0"/>
    <n v="0"/>
    <n v="0"/>
    <n v="0"/>
    <m/>
    <n v="21"/>
    <e v="#VALUE!"/>
    <e v="#VALUE!"/>
    <m/>
    <n v="1"/>
  </r>
  <r>
    <x v="0"/>
    <n v="1"/>
    <s v="BS1.1"/>
    <n v="1"/>
    <m/>
    <x v="3"/>
    <n v="3174"/>
    <s v="rhizome"/>
    <s v="soil-persistent"/>
    <n v="0"/>
    <n v="4"/>
    <n v="0"/>
    <s v="NA"/>
    <n v="0"/>
    <n v="2"/>
    <n v="0"/>
    <n v="0"/>
    <m/>
    <n v="6"/>
    <e v="#VALUE!"/>
    <e v="#VALUE!"/>
    <m/>
    <n v="1"/>
  </r>
  <r>
    <x v="0"/>
    <n v="1"/>
    <s v="BS1.1"/>
    <n v="1"/>
    <m/>
    <x v="4"/>
    <n v="5738"/>
    <s v="basal"/>
    <s v="soil-persistent"/>
    <n v="0"/>
    <n v="1"/>
    <n v="0"/>
    <n v="0"/>
    <n v="0"/>
    <n v="0"/>
    <n v="0"/>
    <n v="0"/>
    <m/>
    <n v="1"/>
    <n v="1"/>
    <n v="0"/>
    <m/>
    <n v="1"/>
  </r>
  <r>
    <x v="0"/>
    <n v="1"/>
    <s v="BS1.1"/>
    <n v="1"/>
    <m/>
    <x v="5"/>
    <n v="6406"/>
    <s v="rhizome"/>
    <s v="transient"/>
    <n v="0"/>
    <n v="1"/>
    <n v="0"/>
    <s v="NA"/>
    <n v="0"/>
    <s v="NA"/>
    <s v="NA"/>
    <s v="NA"/>
    <m/>
    <n v="1"/>
    <e v="#VALUE!"/>
    <e v="#VALUE!"/>
    <m/>
    <n v="1"/>
  </r>
  <r>
    <x v="0"/>
    <n v="1"/>
    <s v="BS1.1"/>
    <n v="1"/>
    <m/>
    <x v="6"/>
    <n v="8872"/>
    <s v="tuber"/>
    <s v="transient"/>
    <n v="0"/>
    <n v="1"/>
    <n v="0"/>
    <s v="NA"/>
    <n v="1"/>
    <s v="NA"/>
    <s v="NA"/>
    <s v="NA"/>
    <m/>
    <n v="1"/>
    <e v="#VALUE!"/>
    <e v="#VALUE!"/>
    <m/>
    <n v="1"/>
  </r>
  <r>
    <x v="0"/>
    <n v="1"/>
    <s v="BS1.1"/>
    <n v="1"/>
    <m/>
    <x v="7"/>
    <n v="5541"/>
    <s v="rhizome"/>
    <s v="non-canopy"/>
    <n v="0"/>
    <n v="50"/>
    <n v="0"/>
    <s v="NA"/>
    <n v="0"/>
    <s v="NA"/>
    <s v="NA"/>
    <s v="NA"/>
    <m/>
    <n v="50"/>
    <e v="#VALUE!"/>
    <e v="#VALUE!"/>
    <m/>
    <n v="1"/>
  </r>
  <r>
    <x v="0"/>
    <n v="1"/>
    <s v="BS1.1"/>
    <n v="1"/>
    <m/>
    <x v="8"/>
    <n v="7993"/>
    <s v="rhizome"/>
    <s v="non-canopy"/>
    <n v="0"/>
    <n v="10"/>
    <n v="0"/>
    <s v="NA"/>
    <n v="0"/>
    <s v="NA"/>
    <s v="NA"/>
    <s v="NA"/>
    <m/>
    <n v="10"/>
    <e v="#VALUE!"/>
    <e v="#VALUE!"/>
    <m/>
    <n v="1"/>
  </r>
  <r>
    <x v="0"/>
    <n v="2"/>
    <s v="BS1.2"/>
    <n v="1"/>
    <m/>
    <x v="9"/>
    <n v="8875"/>
    <s v="lignotuber"/>
    <s v="soil-persistent"/>
    <n v="0"/>
    <n v="0"/>
    <n v="0"/>
    <n v="2"/>
    <n v="0"/>
    <n v="2"/>
    <n v="0"/>
    <n v="0"/>
    <m/>
    <n v="2"/>
    <n v="0"/>
    <n v="1"/>
    <m/>
    <n v="1"/>
  </r>
  <r>
    <x v="0"/>
    <n v="2"/>
    <s v="BS1.2"/>
    <n v="1"/>
    <m/>
    <x v="1"/>
    <n v="3997"/>
    <s v="lignotuber"/>
    <s v="soil-persistent"/>
    <n v="0"/>
    <n v="9"/>
    <n v="0"/>
    <n v="0"/>
    <n v="0"/>
    <n v="3"/>
    <n v="0"/>
    <n v="0"/>
    <m/>
    <n v="12"/>
    <n v="1"/>
    <n v="0.33333333333333331"/>
    <m/>
    <n v="1"/>
  </r>
  <r>
    <x v="0"/>
    <n v="2"/>
    <s v="BS1.2"/>
    <n v="1"/>
    <m/>
    <x v="0"/>
    <n v="7766"/>
    <s v="lignotuber"/>
    <s v="canopy"/>
    <n v="0"/>
    <n v="1"/>
    <n v="0"/>
    <n v="0"/>
    <n v="0"/>
    <n v="1"/>
    <n v="0"/>
    <n v="0"/>
    <m/>
    <n v="2"/>
    <n v="1"/>
    <n v="1"/>
    <m/>
    <n v="1"/>
  </r>
  <r>
    <x v="0"/>
    <n v="2"/>
    <s v="BS1.2"/>
    <n v="1"/>
    <m/>
    <x v="2"/>
    <n v="2987"/>
    <s v="basal"/>
    <s v="soil-persistent"/>
    <n v="0"/>
    <n v="3"/>
    <n v="0"/>
    <s v="NA"/>
    <n v="0"/>
    <n v="0"/>
    <n v="0"/>
    <n v="0"/>
    <m/>
    <n v="3"/>
    <e v="#VALUE!"/>
    <e v="#VALUE!"/>
    <m/>
    <n v="1"/>
  </r>
  <r>
    <x v="0"/>
    <n v="2"/>
    <s v="BS1.2"/>
    <n v="1"/>
    <m/>
    <x v="7"/>
    <n v="5541"/>
    <s v="rhizome"/>
    <s v="non-canopy"/>
    <n v="0"/>
    <n v="21"/>
    <n v="0"/>
    <s v="NA"/>
    <n v="0"/>
    <s v="NA"/>
    <s v="NA"/>
    <s v="NA"/>
    <m/>
    <n v="21"/>
    <e v="#VALUE!"/>
    <e v="#VALUE!"/>
    <m/>
    <n v="1"/>
  </r>
  <r>
    <x v="0"/>
    <n v="2"/>
    <s v="BS1.2"/>
    <n v="1"/>
    <m/>
    <x v="8"/>
    <n v="7993"/>
    <s v="rhizome"/>
    <s v="non-canopy"/>
    <n v="0"/>
    <n v="30"/>
    <n v="0"/>
    <s v="NA"/>
    <n v="0"/>
    <s v="NA"/>
    <s v="NA"/>
    <s v="NA"/>
    <m/>
    <n v="30"/>
    <e v="#VALUE!"/>
    <e v="#VALUE!"/>
    <m/>
    <n v="1"/>
  </r>
  <r>
    <x v="0"/>
    <n v="2"/>
    <s v="BS1.2"/>
    <n v="1"/>
    <m/>
    <x v="10"/>
    <n v="2469"/>
    <s v="rhizome"/>
    <s v="non-canopy"/>
    <n v="0"/>
    <n v="2"/>
    <n v="0"/>
    <n v="0"/>
    <n v="0"/>
    <n v="0"/>
    <n v="0"/>
    <n v="0"/>
    <m/>
    <n v="2"/>
    <n v="1"/>
    <n v="0"/>
    <m/>
    <n v="1"/>
  </r>
  <r>
    <x v="0"/>
    <n v="3"/>
    <s v="BS1.3"/>
    <n v="1"/>
    <m/>
    <x v="1"/>
    <n v="3997"/>
    <s v="lignotuber"/>
    <s v="soil-persistent"/>
    <n v="0"/>
    <n v="14"/>
    <n v="0"/>
    <n v="6"/>
    <n v="0"/>
    <n v="3"/>
    <n v="0"/>
    <n v="0"/>
    <m/>
    <n v="17"/>
    <n v="0.7"/>
    <n v="0.15"/>
    <m/>
    <n v="1"/>
  </r>
  <r>
    <x v="0"/>
    <n v="3"/>
    <s v="BS1.3"/>
    <n v="1"/>
    <m/>
    <x v="0"/>
    <n v="7766"/>
    <s v="lignotuber"/>
    <s v="canopy"/>
    <n v="0"/>
    <n v="3"/>
    <n v="0"/>
    <n v="0"/>
    <n v="0"/>
    <n v="0"/>
    <n v="0"/>
    <n v="0"/>
    <m/>
    <n v="3"/>
    <n v="1"/>
    <n v="0"/>
    <m/>
    <n v="1"/>
  </r>
  <r>
    <x v="0"/>
    <n v="3"/>
    <s v="BS1.3"/>
    <n v="1"/>
    <m/>
    <x v="11"/>
    <n v="2852"/>
    <s v="basal"/>
    <s v="soil-persistent"/>
    <n v="0"/>
    <n v="5"/>
    <n v="0"/>
    <s v="NA"/>
    <n v="0"/>
    <n v="0"/>
    <n v="0"/>
    <n v="0"/>
    <m/>
    <n v="5"/>
    <e v="#VALUE!"/>
    <e v="#VALUE!"/>
    <m/>
    <n v="1"/>
  </r>
  <r>
    <x v="0"/>
    <n v="3"/>
    <s v="BS1.3"/>
    <n v="1"/>
    <m/>
    <x v="2"/>
    <n v="2987"/>
    <s v="basal"/>
    <s v="soil-persistent"/>
    <n v="0"/>
    <n v="8"/>
    <n v="0"/>
    <s v="NA"/>
    <n v="0"/>
    <n v="0"/>
    <n v="0"/>
    <n v="0"/>
    <m/>
    <n v="8"/>
    <e v="#VALUE!"/>
    <e v="#VALUE!"/>
    <m/>
    <n v="1"/>
  </r>
  <r>
    <x v="0"/>
    <n v="3"/>
    <s v="BS1.3"/>
    <n v="1"/>
    <m/>
    <x v="3"/>
    <n v="3174"/>
    <s v="rhizome"/>
    <s v="soil-persistent"/>
    <n v="0"/>
    <n v="60"/>
    <n v="0"/>
    <n v="0"/>
    <n v="0"/>
    <n v="0"/>
    <n v="0"/>
    <n v="0"/>
    <m/>
    <n v="60"/>
    <n v="1"/>
    <n v="0"/>
    <m/>
    <n v="1"/>
  </r>
  <r>
    <x v="0"/>
    <n v="3"/>
    <s v="BS1.3"/>
    <n v="1"/>
    <m/>
    <x v="7"/>
    <n v="5541"/>
    <s v="rhizome"/>
    <s v="non-canopy"/>
    <n v="0"/>
    <n v="2"/>
    <n v="0"/>
    <s v="NA"/>
    <n v="0"/>
    <s v="NA"/>
    <s v="NA"/>
    <s v="NA"/>
    <m/>
    <n v="2"/>
    <e v="#VALUE!"/>
    <e v="#VALUE!"/>
    <m/>
    <n v="1"/>
  </r>
  <r>
    <x v="0"/>
    <n v="3"/>
    <s v="BS1.3"/>
    <n v="1"/>
    <m/>
    <x v="10"/>
    <n v="2469"/>
    <s v="rhizome"/>
    <s v="non-canopy"/>
    <n v="0"/>
    <n v="3"/>
    <n v="0"/>
    <n v="0"/>
    <n v="0"/>
    <n v="0"/>
    <n v="0"/>
    <n v="0"/>
    <m/>
    <n v="3"/>
    <n v="1"/>
    <n v="0"/>
    <m/>
    <n v="1"/>
  </r>
  <r>
    <x v="0"/>
    <n v="4"/>
    <s v="BS1.4"/>
    <n v="1"/>
    <m/>
    <x v="0"/>
    <n v="7766"/>
    <s v="lignotuber"/>
    <s v="canopy"/>
    <n v="0"/>
    <n v="3"/>
    <n v="0"/>
    <n v="1"/>
    <n v="0"/>
    <n v="0"/>
    <n v="0"/>
    <n v="0"/>
    <m/>
    <n v="3"/>
    <n v="0.75"/>
    <n v="0"/>
    <m/>
    <n v="1"/>
  </r>
  <r>
    <x v="0"/>
    <n v="4"/>
    <s v="BS1.4"/>
    <n v="1"/>
    <m/>
    <x v="4"/>
    <n v="5738"/>
    <s v="basal"/>
    <s v="soil-persistent"/>
    <n v="0"/>
    <n v="2"/>
    <n v="0"/>
    <n v="3"/>
    <n v="0"/>
    <n v="0"/>
    <n v="0"/>
    <n v="0"/>
    <m/>
    <n v="2"/>
    <n v="0.4"/>
    <n v="0"/>
    <m/>
    <n v="1"/>
  </r>
  <r>
    <x v="0"/>
    <n v="4"/>
    <s v="BS1.4"/>
    <n v="1"/>
    <m/>
    <x v="1"/>
    <n v="3997"/>
    <s v="lignotuber"/>
    <s v="soil-persistent"/>
    <n v="0"/>
    <n v="8"/>
    <n v="0"/>
    <n v="0"/>
    <n v="0"/>
    <n v="0"/>
    <n v="0"/>
    <n v="0"/>
    <m/>
    <n v="8"/>
    <n v="1"/>
    <n v="0"/>
    <m/>
    <n v="1"/>
  </r>
  <r>
    <x v="0"/>
    <n v="4"/>
    <s v="BS1.4"/>
    <n v="1"/>
    <m/>
    <x v="2"/>
    <n v="2987"/>
    <s v="basal"/>
    <s v="soil-persistent"/>
    <n v="0"/>
    <n v="1"/>
    <n v="0"/>
    <s v="NA"/>
    <n v="0"/>
    <n v="0"/>
    <n v="0"/>
    <n v="0"/>
    <m/>
    <n v="1"/>
    <e v="#VALUE!"/>
    <e v="#VALUE!"/>
    <m/>
    <n v="1"/>
  </r>
  <r>
    <x v="0"/>
    <n v="4"/>
    <s v="BS1.4"/>
    <n v="1"/>
    <m/>
    <x v="7"/>
    <n v="5541"/>
    <s v="rhizome"/>
    <s v="non-canopy"/>
    <n v="0"/>
    <n v="50"/>
    <n v="0"/>
    <s v="NA"/>
    <n v="0"/>
    <s v="NA"/>
    <s v="NA"/>
    <s v="NA"/>
    <m/>
    <n v="50"/>
    <e v="#VALUE!"/>
    <e v="#VALUE!"/>
    <m/>
    <n v="1"/>
  </r>
  <r>
    <x v="0"/>
    <n v="4"/>
    <s v="BS1.4"/>
    <n v="1"/>
    <m/>
    <x v="12"/>
    <n v="2501"/>
    <s v="tussock"/>
    <s v="non-canopy"/>
    <n v="0"/>
    <n v="20"/>
    <n v="0"/>
    <s v="NA"/>
    <n v="0"/>
    <s v="NA"/>
    <s v="NA"/>
    <s v="NA"/>
    <m/>
    <n v="20"/>
    <e v="#VALUE!"/>
    <e v="#VALUE!"/>
    <m/>
    <n v="1"/>
  </r>
  <r>
    <x v="0"/>
    <n v="5"/>
    <s v="BS1.5"/>
    <n v="1"/>
    <m/>
    <x v="9"/>
    <n v="8875"/>
    <s v="lignotuber"/>
    <s v="soil-persistent"/>
    <n v="0"/>
    <n v="0"/>
    <n v="0"/>
    <n v="2"/>
    <n v="0"/>
    <n v="0"/>
    <n v="0"/>
    <n v="0"/>
    <m/>
    <n v="0"/>
    <n v="0"/>
    <n v="0"/>
    <m/>
    <s v=""/>
  </r>
  <r>
    <x v="0"/>
    <n v="5"/>
    <s v="BS1.5"/>
    <n v="1"/>
    <m/>
    <x v="0"/>
    <n v="7766"/>
    <s v="lignotuber"/>
    <s v="canopy"/>
    <n v="0"/>
    <n v="2"/>
    <n v="0"/>
    <n v="0"/>
    <n v="0"/>
    <n v="0"/>
    <n v="0"/>
    <n v="0"/>
    <m/>
    <n v="2"/>
    <n v="1"/>
    <n v="0"/>
    <m/>
    <n v="1"/>
  </r>
  <r>
    <x v="0"/>
    <n v="5"/>
    <s v="BS1.5"/>
    <n v="1"/>
    <m/>
    <x v="4"/>
    <n v="5738"/>
    <s v="basal"/>
    <s v="soil-persistent"/>
    <n v="0"/>
    <n v="2"/>
    <n v="0"/>
    <n v="3"/>
    <n v="0"/>
    <n v="0"/>
    <n v="0"/>
    <n v="0"/>
    <m/>
    <n v="2"/>
    <n v="0.4"/>
    <n v="0"/>
    <m/>
    <n v="1"/>
  </r>
  <r>
    <x v="0"/>
    <n v="5"/>
    <s v="BS1.5"/>
    <n v="1"/>
    <m/>
    <x v="1"/>
    <n v="3997"/>
    <s v="lignotuber"/>
    <s v="soil-persistent"/>
    <n v="0"/>
    <n v="5"/>
    <n v="0"/>
    <n v="0"/>
    <n v="0"/>
    <n v="0"/>
    <n v="0"/>
    <n v="0"/>
    <m/>
    <n v="5"/>
    <n v="1"/>
    <n v="0"/>
    <m/>
    <n v="1"/>
  </r>
  <r>
    <x v="0"/>
    <n v="5"/>
    <s v="BS1.5"/>
    <n v="1"/>
    <m/>
    <x v="3"/>
    <n v="3174"/>
    <s v="rhizome"/>
    <s v="soil-persistent"/>
    <n v="0"/>
    <n v="1"/>
    <n v="0"/>
    <s v="NA"/>
    <n v="0"/>
    <n v="1"/>
    <n v="0"/>
    <n v="0"/>
    <m/>
    <n v="2"/>
    <e v="#VALUE!"/>
    <e v="#VALUE!"/>
    <m/>
    <n v="1"/>
  </r>
  <r>
    <x v="0"/>
    <n v="5"/>
    <s v="BS1.5"/>
    <n v="1"/>
    <m/>
    <x v="7"/>
    <n v="5541"/>
    <s v="rhizome"/>
    <s v="non-canopy"/>
    <n v="0"/>
    <n v="40"/>
    <n v="0"/>
    <s v="NA"/>
    <n v="0"/>
    <s v="NA"/>
    <s v="NA"/>
    <s v="NA"/>
    <m/>
    <n v="40"/>
    <e v="#VALUE!"/>
    <e v="#VALUE!"/>
    <m/>
    <n v="1"/>
  </r>
  <r>
    <x v="0"/>
    <n v="5"/>
    <s v="BS1.5"/>
    <n v="1"/>
    <m/>
    <x v="12"/>
    <n v="2501"/>
    <s v="tussock"/>
    <s v="non-canopy"/>
    <n v="0"/>
    <n v="10"/>
    <n v="0"/>
    <s v="NA"/>
    <n v="0"/>
    <s v="NA"/>
    <s v="NA"/>
    <s v="NA"/>
    <m/>
    <n v="10"/>
    <e v="#VALUE!"/>
    <e v="#VALUE!"/>
    <m/>
    <n v="1"/>
  </r>
  <r>
    <x v="0"/>
    <n v="6"/>
    <s v="BS1.6"/>
    <n v="1"/>
    <m/>
    <x v="3"/>
    <n v="3174"/>
    <s v="rhizome"/>
    <s v="soil-persistent"/>
    <n v="0"/>
    <n v="6"/>
    <n v="0"/>
    <s v="NA"/>
    <n v="0"/>
    <n v="4"/>
    <n v="0"/>
    <n v="0"/>
    <m/>
    <n v="10"/>
    <e v="#VALUE!"/>
    <e v="#VALUE!"/>
    <m/>
    <n v="1"/>
  </r>
  <r>
    <x v="0"/>
    <n v="6"/>
    <s v="BS1.6"/>
    <n v="1"/>
    <m/>
    <x v="10"/>
    <n v="2469"/>
    <s v="rhizome"/>
    <s v="non-canopy"/>
    <n v="0"/>
    <n v="7"/>
    <n v="0"/>
    <n v="0"/>
    <n v="0"/>
    <n v="0"/>
    <n v="0"/>
    <n v="0"/>
    <m/>
    <n v="7"/>
    <n v="1"/>
    <n v="0"/>
    <m/>
    <n v="1"/>
  </r>
  <r>
    <x v="0"/>
    <n v="6"/>
    <s v="BS1.6"/>
    <n v="1"/>
    <m/>
    <x v="1"/>
    <n v="3997"/>
    <s v="lignotuber"/>
    <s v="soil-persistent"/>
    <n v="0"/>
    <n v="13"/>
    <n v="0"/>
    <n v="0"/>
    <n v="0"/>
    <n v="0"/>
    <n v="0"/>
    <n v="0"/>
    <m/>
    <n v="13"/>
    <n v="1"/>
    <n v="0"/>
    <m/>
    <n v="1"/>
  </r>
  <r>
    <x v="0"/>
    <n v="6"/>
    <s v="BS1.6"/>
    <n v="1"/>
    <m/>
    <x v="5"/>
    <n v="6406"/>
    <s v="rhizome"/>
    <s v="transient"/>
    <n v="0"/>
    <n v="1"/>
    <n v="0"/>
    <s v="NA"/>
    <n v="0"/>
    <s v="NA"/>
    <s v="NA"/>
    <s v="NA"/>
    <m/>
    <n v="1"/>
    <e v="#VALUE!"/>
    <e v="#VALUE!"/>
    <m/>
    <n v="1"/>
  </r>
  <r>
    <x v="0"/>
    <n v="6"/>
    <s v="BS1.6"/>
    <n v="1"/>
    <m/>
    <x v="4"/>
    <n v="5738"/>
    <s v="basal"/>
    <s v="soil-persistent"/>
    <n v="0"/>
    <n v="4"/>
    <n v="0"/>
    <n v="3"/>
    <n v="0"/>
    <n v="0"/>
    <n v="0"/>
    <n v="0"/>
    <m/>
    <n v="4"/>
    <n v="0.5714285714285714"/>
    <n v="0"/>
    <m/>
    <n v="1"/>
  </r>
  <r>
    <x v="0"/>
    <n v="6"/>
    <s v="BS1.6"/>
    <n v="1"/>
    <m/>
    <x v="11"/>
    <n v="2852"/>
    <s v="basal"/>
    <s v="soil-persistent"/>
    <n v="0"/>
    <n v="1"/>
    <n v="0"/>
    <s v="NA"/>
    <n v="0"/>
    <n v="0"/>
    <n v="0"/>
    <n v="0"/>
    <m/>
    <n v="1"/>
    <e v="#VALUE!"/>
    <e v="#VALUE!"/>
    <m/>
    <n v="1"/>
  </r>
  <r>
    <x v="0"/>
    <n v="6"/>
    <s v="BS1.6"/>
    <n v="1"/>
    <m/>
    <x v="7"/>
    <n v="5541"/>
    <s v="rhizome"/>
    <s v="non-canopy"/>
    <n v="0"/>
    <n v="50"/>
    <n v="0"/>
    <s v="NA"/>
    <n v="0"/>
    <s v="NA"/>
    <s v="NA"/>
    <s v="NA"/>
    <m/>
    <n v="50"/>
    <e v="#VALUE!"/>
    <e v="#VALUE!"/>
    <m/>
    <n v="1"/>
  </r>
  <r>
    <x v="0"/>
    <n v="6"/>
    <s v="BS1.6"/>
    <n v="1"/>
    <m/>
    <x v="12"/>
    <n v="2501"/>
    <s v="tussock"/>
    <s v="non-canopy"/>
    <n v="0"/>
    <n v="20"/>
    <n v="0"/>
    <s v="NA"/>
    <n v="0"/>
    <s v="NA"/>
    <s v="NA"/>
    <s v="NA"/>
    <m/>
    <n v="20"/>
    <e v="#VALUE!"/>
    <e v="#VALUE!"/>
    <m/>
    <n v="1"/>
  </r>
  <r>
    <x v="0"/>
    <n v="7"/>
    <s v="BS1.7"/>
    <n v="1"/>
    <m/>
    <x v="4"/>
    <n v="5738"/>
    <s v="basal"/>
    <s v="soil-persistent"/>
    <n v="0"/>
    <n v="3"/>
    <n v="0"/>
    <n v="8"/>
    <n v="0"/>
    <n v="0"/>
    <n v="0"/>
    <n v="0"/>
    <m/>
    <n v="3"/>
    <n v="0.27272727272727271"/>
    <n v="0"/>
    <m/>
    <n v="1"/>
  </r>
  <r>
    <x v="0"/>
    <n v="7"/>
    <s v="BS1.7"/>
    <n v="1"/>
    <m/>
    <x v="13"/>
    <n v="2508"/>
    <s v="tussock"/>
    <s v="non-canopy"/>
    <n v="0"/>
    <n v="7"/>
    <n v="0"/>
    <s v="NA"/>
    <n v="0"/>
    <s v="NA"/>
    <s v="NA"/>
    <s v="NA"/>
    <m/>
    <n v="7"/>
    <e v="#VALUE!"/>
    <e v="#VALUE!"/>
    <m/>
    <n v="1"/>
  </r>
  <r>
    <x v="0"/>
    <n v="7"/>
    <s v="BS1.7"/>
    <n v="1"/>
    <m/>
    <x v="14"/>
    <n v="3236"/>
    <s v="tuber"/>
    <s v="non-canopy"/>
    <n v="0"/>
    <n v="1"/>
    <n v="0"/>
    <n v="0"/>
    <n v="0"/>
    <n v="0"/>
    <n v="0"/>
    <n v="0"/>
    <s v="ID corrected from Patersonia"/>
    <n v="1"/>
    <n v="1"/>
    <n v="0"/>
    <m/>
    <n v="1"/>
  </r>
  <r>
    <x v="0"/>
    <n v="7"/>
    <s v="BS1.7"/>
    <n v="1"/>
    <m/>
    <x v="1"/>
    <n v="3997"/>
    <s v="lignotuber"/>
    <s v="soil-persistent"/>
    <n v="0"/>
    <n v="25"/>
    <n v="0"/>
    <n v="0"/>
    <n v="0"/>
    <n v="0"/>
    <n v="0"/>
    <n v="0"/>
    <m/>
    <n v="25"/>
    <n v="1"/>
    <n v="0"/>
    <m/>
    <n v="1"/>
  </r>
  <r>
    <x v="0"/>
    <n v="7"/>
    <s v="BS1.7"/>
    <n v="1"/>
    <m/>
    <x v="0"/>
    <n v="7766"/>
    <s v="lignotuber"/>
    <s v="canopy"/>
    <n v="0"/>
    <n v="1"/>
    <n v="0"/>
    <n v="0"/>
    <n v="0"/>
    <n v="0"/>
    <n v="0"/>
    <n v="0"/>
    <m/>
    <n v="1"/>
    <n v="1"/>
    <n v="0"/>
    <m/>
    <n v="1"/>
  </r>
  <r>
    <x v="0"/>
    <n v="7"/>
    <s v="BS1.7"/>
    <n v="1"/>
    <m/>
    <x v="5"/>
    <n v="6406"/>
    <s v="rhizome"/>
    <s v="transient"/>
    <n v="0"/>
    <n v="7"/>
    <n v="0"/>
    <s v="NA"/>
    <n v="0"/>
    <s v="NA"/>
    <s v="NA"/>
    <s v="NA"/>
    <m/>
    <n v="7"/>
    <e v="#VALUE!"/>
    <e v="#VALUE!"/>
    <m/>
    <n v="1"/>
  </r>
  <r>
    <x v="0"/>
    <n v="7"/>
    <s v="BS1.7"/>
    <n v="1"/>
    <m/>
    <x v="7"/>
    <n v="5541"/>
    <s v="rhizome"/>
    <s v="non-canopy"/>
    <n v="0"/>
    <n v="50"/>
    <n v="0"/>
    <s v="NA"/>
    <n v="0"/>
    <s v="NA"/>
    <s v="NA"/>
    <s v="NA"/>
    <m/>
    <n v="50"/>
    <e v="#VALUE!"/>
    <e v="#VALUE!"/>
    <m/>
    <n v="1"/>
  </r>
  <r>
    <x v="0"/>
    <n v="7"/>
    <s v="BS1.7"/>
    <n v="1"/>
    <m/>
    <x v="3"/>
    <n v="3174"/>
    <s v="rhizome"/>
    <s v="soil-persistent"/>
    <n v="0"/>
    <n v="26"/>
    <n v="0"/>
    <s v="NA"/>
    <n v="0"/>
    <n v="0"/>
    <n v="0"/>
    <n v="0"/>
    <m/>
    <n v="26"/>
    <e v="#VALUE!"/>
    <e v="#VALUE!"/>
    <m/>
    <n v="1"/>
  </r>
  <r>
    <x v="0"/>
    <n v="7"/>
    <s v="BS1.7"/>
    <n v="1"/>
    <m/>
    <x v="11"/>
    <n v="2852"/>
    <s v="basal"/>
    <s v="soil-persistent"/>
    <n v="0"/>
    <n v="2"/>
    <n v="0"/>
    <s v="NA"/>
    <n v="0"/>
    <n v="0"/>
    <n v="0"/>
    <n v="0"/>
    <m/>
    <n v="2"/>
    <e v="#VALUE!"/>
    <e v="#VALUE!"/>
    <m/>
    <n v="1"/>
  </r>
  <r>
    <x v="0"/>
    <n v="7"/>
    <s v="BS1.7"/>
    <n v="1"/>
    <m/>
    <x v="12"/>
    <n v="2501"/>
    <s v="tussock"/>
    <s v="non-canopy"/>
    <n v="0"/>
    <n v="20"/>
    <n v="0"/>
    <s v="NA"/>
    <n v="0"/>
    <s v="NA"/>
    <s v="NA"/>
    <s v="NA"/>
    <m/>
    <n v="20"/>
    <e v="#VALUE!"/>
    <e v="#VALUE!"/>
    <m/>
    <n v="1"/>
  </r>
  <r>
    <x v="0"/>
    <n v="8"/>
    <s v="BS1.8"/>
    <n v="1"/>
    <m/>
    <x v="3"/>
    <n v="3174"/>
    <s v="rhizome"/>
    <s v="soil-persistent"/>
    <n v="0"/>
    <n v="8"/>
    <n v="0"/>
    <s v="NA"/>
    <n v="0"/>
    <n v="0"/>
    <n v="0"/>
    <n v="0"/>
    <m/>
    <n v="8"/>
    <e v="#VALUE!"/>
    <e v="#VALUE!"/>
    <m/>
    <n v="1"/>
  </r>
  <r>
    <x v="0"/>
    <n v="8"/>
    <s v="BS1.8"/>
    <n v="1"/>
    <m/>
    <x v="4"/>
    <n v="5738"/>
    <s v="rhizome"/>
    <s v="soil-persistent"/>
    <n v="0"/>
    <n v="1"/>
    <n v="0"/>
    <n v="0"/>
    <n v="0"/>
    <n v="0"/>
    <n v="0"/>
    <n v="0"/>
    <m/>
    <n v="1"/>
    <n v="1"/>
    <n v="0"/>
    <m/>
    <n v="1"/>
  </r>
  <r>
    <x v="0"/>
    <n v="8"/>
    <s v="BS1.8"/>
    <n v="1"/>
    <m/>
    <x v="1"/>
    <n v="3997"/>
    <s v="lignotuber"/>
    <s v="soil-persistent"/>
    <n v="0"/>
    <n v="26"/>
    <n v="0"/>
    <n v="0"/>
    <n v="0"/>
    <n v="0"/>
    <n v="0"/>
    <n v="0"/>
    <m/>
    <n v="26"/>
    <n v="1"/>
    <n v="0"/>
    <m/>
    <n v="1"/>
  </r>
  <r>
    <x v="0"/>
    <n v="8"/>
    <s v="BS1.8"/>
    <n v="1"/>
    <m/>
    <x v="11"/>
    <n v="2852"/>
    <s v="basal"/>
    <s v="soil-persistent"/>
    <n v="0"/>
    <n v="3"/>
    <n v="0"/>
    <s v="NA"/>
    <n v="0"/>
    <n v="0"/>
    <n v="0"/>
    <n v="0"/>
    <m/>
    <n v="3"/>
    <e v="#VALUE!"/>
    <e v="#VALUE!"/>
    <m/>
    <n v="1"/>
  </r>
  <r>
    <x v="0"/>
    <n v="8"/>
    <s v="BS1.8"/>
    <n v="1"/>
    <m/>
    <x v="7"/>
    <n v="5541"/>
    <s v="rhizome"/>
    <s v="non-canopy"/>
    <n v="0"/>
    <n v="20"/>
    <n v="0"/>
    <s v="NA"/>
    <n v="0"/>
    <s v="NA"/>
    <s v="NA"/>
    <s v="NA"/>
    <m/>
    <n v="20"/>
    <e v="#VALUE!"/>
    <e v="#VALUE!"/>
    <m/>
    <n v="1"/>
  </r>
  <r>
    <x v="0"/>
    <n v="8"/>
    <s v="BS1.8"/>
    <n v="1"/>
    <m/>
    <x v="13"/>
    <n v="2508"/>
    <s v="tussock"/>
    <s v="non-canopy"/>
    <n v="0"/>
    <n v="39"/>
    <n v="0"/>
    <s v="NA"/>
    <n v="0"/>
    <s v="NA"/>
    <s v="NA"/>
    <s v="NA"/>
    <m/>
    <n v="39"/>
    <e v="#VALUE!"/>
    <e v="#VALUE!"/>
    <m/>
    <n v="1"/>
  </r>
  <r>
    <x v="0"/>
    <n v="8"/>
    <s v="BS1.8"/>
    <n v="1"/>
    <m/>
    <x v="12"/>
    <n v="2501"/>
    <s v="tussock"/>
    <s v="non-canopy"/>
    <n v="0"/>
    <n v="17"/>
    <n v="0"/>
    <s v="NA"/>
    <n v="0"/>
    <s v="NA"/>
    <s v="NA"/>
    <s v="NA"/>
    <m/>
    <n v="17"/>
    <e v="#VALUE!"/>
    <e v="#VALUE!"/>
    <m/>
    <n v="1"/>
  </r>
  <r>
    <x v="0"/>
    <n v="8"/>
    <s v="BS1.8"/>
    <n v="1"/>
    <m/>
    <x v="15"/>
    <n v="3302"/>
    <s v="tussock"/>
    <s v="non-canopy"/>
    <n v="0"/>
    <n v="1"/>
    <n v="0"/>
    <n v="0"/>
    <n v="0"/>
    <n v="0"/>
    <n v="0"/>
    <n v="0"/>
    <s v="misID in census1 corrected from P. fragilis to P. longifolia"/>
    <n v="1"/>
    <n v="1"/>
    <n v="0"/>
    <m/>
    <n v="1"/>
  </r>
  <r>
    <x v="0"/>
    <n v="8"/>
    <s v="BS1.8"/>
    <n v="1"/>
    <m/>
    <x v="0"/>
    <n v="7766"/>
    <s v="lignotuber"/>
    <s v="canopy"/>
    <n v="0"/>
    <n v="0"/>
    <n v="0"/>
    <n v="1"/>
    <n v="0"/>
    <n v="0"/>
    <n v="0"/>
    <n v="0"/>
    <m/>
    <n v="0"/>
    <n v="0"/>
    <n v="0"/>
    <m/>
    <s v=""/>
  </r>
  <r>
    <x v="0"/>
    <n v="9"/>
    <s v="BS1.9"/>
    <n v="1"/>
    <m/>
    <x v="9"/>
    <n v="8875"/>
    <s v="lignotuber"/>
    <s v="soil-persistent"/>
    <n v="0"/>
    <n v="1"/>
    <n v="0"/>
    <n v="0"/>
    <n v="0"/>
    <n v="0"/>
    <n v="0"/>
    <n v="0"/>
    <m/>
    <n v="1"/>
    <n v="1"/>
    <n v="0"/>
    <m/>
    <n v="1"/>
  </r>
  <r>
    <x v="0"/>
    <n v="9"/>
    <s v="BS1.9"/>
    <n v="1"/>
    <m/>
    <x v="4"/>
    <n v="5738"/>
    <s v="basal"/>
    <s v="soil-persistent"/>
    <n v="0"/>
    <n v="1"/>
    <n v="0"/>
    <n v="3"/>
    <n v="0"/>
    <n v="0"/>
    <n v="0"/>
    <n v="0"/>
    <m/>
    <n v="1"/>
    <n v="0.25"/>
    <n v="0"/>
    <m/>
    <n v="1"/>
  </r>
  <r>
    <x v="0"/>
    <n v="9"/>
    <s v="BS1.9"/>
    <n v="1"/>
    <m/>
    <x v="7"/>
    <n v="5541"/>
    <s v="rhizome"/>
    <s v="non-canopy"/>
    <n v="0"/>
    <n v="24"/>
    <n v="0"/>
    <s v="NA"/>
    <n v="0"/>
    <s v="NA"/>
    <s v="NA"/>
    <s v="NA"/>
    <m/>
    <n v="24"/>
    <e v="#VALUE!"/>
    <e v="#VALUE!"/>
    <m/>
    <n v="1"/>
  </r>
  <r>
    <x v="0"/>
    <n v="9"/>
    <s v="BS1.9"/>
    <n v="1"/>
    <m/>
    <x v="3"/>
    <n v="3174"/>
    <s v="rhizome"/>
    <s v="soil-persistent"/>
    <n v="0"/>
    <n v="2"/>
    <n v="0"/>
    <s v="NA"/>
    <n v="0"/>
    <n v="0"/>
    <n v="0"/>
    <n v="0"/>
    <m/>
    <n v="2"/>
    <e v="#VALUE!"/>
    <e v="#VALUE!"/>
    <m/>
    <n v="1"/>
  </r>
  <r>
    <x v="0"/>
    <n v="9"/>
    <s v="BS1.9"/>
    <n v="1"/>
    <m/>
    <x v="1"/>
    <n v="3997"/>
    <s v="lignotuber"/>
    <s v="soil-persistent"/>
    <n v="0"/>
    <n v="16"/>
    <n v="0"/>
    <n v="0"/>
    <n v="0"/>
    <n v="0"/>
    <n v="0"/>
    <n v="0"/>
    <m/>
    <n v="16"/>
    <n v="1"/>
    <n v="0"/>
    <m/>
    <n v="1"/>
  </r>
  <r>
    <x v="0"/>
    <n v="9"/>
    <s v="BS1.9"/>
    <n v="1"/>
    <m/>
    <x v="12"/>
    <n v="2501"/>
    <s v="tussock"/>
    <s v="non-canopy"/>
    <n v="0"/>
    <n v="30"/>
    <n v="0"/>
    <s v="NA"/>
    <n v="0"/>
    <s v="NA"/>
    <s v="NA"/>
    <s v="NA"/>
    <m/>
    <n v="30"/>
    <e v="#VALUE!"/>
    <e v="#VALUE!"/>
    <m/>
    <n v="1"/>
  </r>
  <r>
    <x v="0"/>
    <n v="9"/>
    <s v="BS1.9"/>
    <n v="1"/>
    <m/>
    <x v="13"/>
    <n v="2508"/>
    <s v="tussock"/>
    <s v="non-canopy"/>
    <n v="0"/>
    <n v="23"/>
    <n v="0"/>
    <s v="NA"/>
    <n v="0"/>
    <s v="NA"/>
    <s v="NA"/>
    <s v="NA"/>
    <m/>
    <n v="23"/>
    <e v="#VALUE!"/>
    <e v="#VALUE!"/>
    <m/>
    <n v="1"/>
  </r>
  <r>
    <x v="0"/>
    <n v="10"/>
    <s v="BS1.10"/>
    <n v="1"/>
    <m/>
    <x v="0"/>
    <n v="7766"/>
    <s v="lignotuber"/>
    <s v="canopy"/>
    <n v="0"/>
    <n v="2"/>
    <n v="0"/>
    <n v="0"/>
    <n v="0"/>
    <n v="0"/>
    <n v="0"/>
    <n v="0"/>
    <m/>
    <n v="2"/>
    <n v="1"/>
    <n v="0"/>
    <m/>
    <n v="1"/>
  </r>
  <r>
    <x v="0"/>
    <n v="10"/>
    <s v="BS1.10"/>
    <n v="1"/>
    <m/>
    <x v="1"/>
    <n v="3997"/>
    <s v="lignotuber"/>
    <s v="soil-persistent"/>
    <n v="0"/>
    <n v="10"/>
    <n v="0"/>
    <n v="0"/>
    <n v="0"/>
    <n v="0"/>
    <n v="0"/>
    <n v="0"/>
    <m/>
    <n v="10"/>
    <n v="1"/>
    <n v="0"/>
    <m/>
    <n v="1"/>
  </r>
  <r>
    <x v="0"/>
    <n v="10"/>
    <s v="BS1.10"/>
    <n v="1"/>
    <m/>
    <x v="13"/>
    <n v="2508"/>
    <s v="tussock"/>
    <s v="non-canopy"/>
    <n v="0"/>
    <n v="32"/>
    <n v="0"/>
    <s v="NA"/>
    <n v="0"/>
    <s v="NA"/>
    <s v="NA"/>
    <s v="NA"/>
    <m/>
    <n v="32"/>
    <e v="#VALUE!"/>
    <e v="#VALUE!"/>
    <m/>
    <n v="1"/>
  </r>
  <r>
    <x v="0"/>
    <n v="10"/>
    <s v="BS1.10"/>
    <n v="1"/>
    <m/>
    <x v="7"/>
    <n v="5541"/>
    <s v="rhizome"/>
    <s v="non-canopy"/>
    <n v="0"/>
    <n v="7"/>
    <n v="0"/>
    <s v="NA"/>
    <n v="0"/>
    <s v="NA"/>
    <s v="NA"/>
    <s v="NA"/>
    <m/>
    <n v="7"/>
    <e v="#VALUE!"/>
    <e v="#VALUE!"/>
    <m/>
    <n v="1"/>
  </r>
  <r>
    <x v="0"/>
    <n v="10"/>
    <s v="BS1.10"/>
    <n v="1"/>
    <m/>
    <x v="9"/>
    <n v="8875"/>
    <s v="lignotuber"/>
    <s v="soil-persistent"/>
    <n v="0"/>
    <n v="0"/>
    <n v="0"/>
    <n v="3"/>
    <n v="0"/>
    <n v="0"/>
    <n v="0"/>
    <n v="0"/>
    <m/>
    <n v="0"/>
    <n v="0"/>
    <n v="0"/>
    <m/>
    <s v=""/>
  </r>
  <r>
    <x v="0"/>
    <n v="11"/>
    <s v="BS1.11"/>
    <n v="1"/>
    <m/>
    <x v="4"/>
    <n v="5738"/>
    <s v="basal"/>
    <s v="soil-persistent"/>
    <n v="0"/>
    <n v="1"/>
    <n v="0"/>
    <n v="6"/>
    <n v="0"/>
    <n v="0"/>
    <n v="0"/>
    <n v="0"/>
    <m/>
    <n v="1"/>
    <n v="0.14285714285714285"/>
    <n v="0"/>
    <m/>
    <n v="1"/>
  </r>
  <r>
    <x v="0"/>
    <n v="11"/>
    <s v="BS1.11"/>
    <n v="1"/>
    <m/>
    <x v="1"/>
    <n v="3997"/>
    <s v="lignotuber"/>
    <s v="soil-persistent"/>
    <n v="0"/>
    <n v="18"/>
    <n v="0"/>
    <n v="0"/>
    <n v="0"/>
    <n v="0"/>
    <n v="0"/>
    <n v="0"/>
    <m/>
    <n v="18"/>
    <n v="1"/>
    <n v="0"/>
    <m/>
    <n v="1"/>
  </r>
  <r>
    <x v="0"/>
    <n v="11"/>
    <s v="BS1.11"/>
    <n v="1"/>
    <m/>
    <x v="7"/>
    <n v="5541"/>
    <s v="rhizome"/>
    <s v="non-canopy"/>
    <n v="0"/>
    <n v="17"/>
    <n v="0"/>
    <s v="NA"/>
    <n v="0"/>
    <s v="NA"/>
    <s v="NA"/>
    <s v="NA"/>
    <m/>
    <n v="17"/>
    <e v="#VALUE!"/>
    <e v="#VALUE!"/>
    <m/>
    <n v="1"/>
  </r>
  <r>
    <x v="0"/>
    <n v="11"/>
    <s v="BS1.11"/>
    <n v="1"/>
    <m/>
    <x v="13"/>
    <n v="2508"/>
    <s v="tussock"/>
    <s v="non-canopy"/>
    <n v="0"/>
    <n v="20"/>
    <n v="0"/>
    <s v="NA"/>
    <n v="0"/>
    <s v="NA"/>
    <s v="NA"/>
    <s v="NA"/>
    <m/>
    <n v="20"/>
    <e v="#VALUE!"/>
    <e v="#VALUE!"/>
    <m/>
    <n v="1"/>
  </r>
  <r>
    <x v="0"/>
    <n v="11"/>
    <s v="BS1.11"/>
    <n v="1"/>
    <m/>
    <x v="12"/>
    <n v="2501"/>
    <s v="tussock"/>
    <s v="non-canopy"/>
    <n v="0"/>
    <n v="2"/>
    <n v="0"/>
    <s v="NA"/>
    <n v="0"/>
    <s v="NA"/>
    <s v="NA"/>
    <s v="NA"/>
    <m/>
    <n v="2"/>
    <e v="#VALUE!"/>
    <e v="#VALUE!"/>
    <m/>
    <n v="1"/>
  </r>
  <r>
    <x v="0"/>
    <n v="12"/>
    <s v="BS1.12"/>
    <n v="1"/>
    <m/>
    <x v="4"/>
    <n v="5738"/>
    <s v="basal"/>
    <s v="soil-persistent"/>
    <n v="0"/>
    <n v="1"/>
    <n v="0"/>
    <n v="2"/>
    <n v="0"/>
    <n v="0"/>
    <n v="0"/>
    <n v="0"/>
    <m/>
    <n v="1"/>
    <n v="0.33333333333333331"/>
    <n v="0"/>
    <m/>
    <n v="1"/>
  </r>
  <r>
    <x v="0"/>
    <n v="12"/>
    <s v="BS1.12"/>
    <n v="1"/>
    <m/>
    <x v="3"/>
    <n v="3174"/>
    <s v="rhizome"/>
    <s v="soil-persistent"/>
    <n v="0"/>
    <n v="4"/>
    <n v="0"/>
    <s v="NA"/>
    <n v="0"/>
    <n v="0"/>
    <n v="0"/>
    <n v="0"/>
    <m/>
    <n v="4"/>
    <e v="#VALUE!"/>
    <e v="#VALUE!"/>
    <m/>
    <n v="1"/>
  </r>
  <r>
    <x v="0"/>
    <n v="12"/>
    <s v="BS1.12"/>
    <n v="1"/>
    <m/>
    <x v="1"/>
    <n v="3997"/>
    <s v="lignotuber"/>
    <s v="soil-persistent"/>
    <n v="0"/>
    <n v="17"/>
    <n v="0"/>
    <n v="0"/>
    <n v="0"/>
    <n v="0"/>
    <n v="0"/>
    <n v="0"/>
    <m/>
    <n v="17"/>
    <n v="1"/>
    <n v="0"/>
    <m/>
    <n v="1"/>
  </r>
  <r>
    <x v="0"/>
    <n v="12"/>
    <s v="BS1.12"/>
    <n v="1"/>
    <m/>
    <x v="7"/>
    <n v="5541"/>
    <s v="rhizome"/>
    <s v="non-canopy"/>
    <n v="0"/>
    <n v="30"/>
    <n v="0"/>
    <s v="NA"/>
    <n v="0"/>
    <s v="NA"/>
    <s v="NA"/>
    <s v="NA"/>
    <m/>
    <n v="30"/>
    <e v="#VALUE!"/>
    <e v="#VALUE!"/>
    <m/>
    <n v="1"/>
  </r>
  <r>
    <x v="0"/>
    <n v="12"/>
    <s v="BS1.12"/>
    <n v="1"/>
    <m/>
    <x v="12"/>
    <n v="2501"/>
    <s v="tussock"/>
    <s v="non-canopy"/>
    <n v="0"/>
    <n v="6"/>
    <n v="0"/>
    <s v="NA"/>
    <n v="0"/>
    <s v="NA"/>
    <s v="NA"/>
    <s v="NA"/>
    <m/>
    <n v="6"/>
    <e v="#VALUE!"/>
    <e v="#VALUE!"/>
    <m/>
    <n v="1"/>
  </r>
  <r>
    <x v="0"/>
    <n v="12"/>
    <s v="BS1.12"/>
    <n v="1"/>
    <m/>
    <x v="13"/>
    <n v="2508"/>
    <s v="tussock"/>
    <s v="non-canopy"/>
    <n v="0"/>
    <n v="11"/>
    <n v="0"/>
    <s v="NA"/>
    <n v="0"/>
    <s v="NA"/>
    <s v="NA"/>
    <s v="NA"/>
    <m/>
    <n v="11"/>
    <e v="#VALUE!"/>
    <e v="#VALUE!"/>
    <m/>
    <n v="1"/>
  </r>
  <r>
    <x v="0"/>
    <n v="13"/>
    <s v="BS1.13"/>
    <n v="1"/>
    <m/>
    <x v="6"/>
    <n v="8872"/>
    <s v="tuber"/>
    <s v="transient"/>
    <n v="0"/>
    <n v="1"/>
    <n v="0"/>
    <s v="NA"/>
    <n v="1"/>
    <n v="0"/>
    <n v="0"/>
    <n v="0"/>
    <m/>
    <n v="1"/>
    <e v="#VALUE!"/>
    <e v="#VALUE!"/>
    <m/>
    <n v="1"/>
  </r>
  <r>
    <x v="0"/>
    <n v="13"/>
    <s v="BS1.13"/>
    <n v="1"/>
    <m/>
    <x v="7"/>
    <n v="5541"/>
    <s v="rhizome"/>
    <s v="non-canopy"/>
    <n v="0"/>
    <n v="30"/>
    <n v="0"/>
    <s v="NA"/>
    <n v="0"/>
    <s v="NA"/>
    <s v="NA"/>
    <s v="NA"/>
    <m/>
    <n v="30"/>
    <e v="#VALUE!"/>
    <e v="#VALUE!"/>
    <m/>
    <n v="1"/>
  </r>
  <r>
    <x v="0"/>
    <n v="13"/>
    <s v="BS1.13"/>
    <n v="1"/>
    <m/>
    <x v="1"/>
    <n v="3997"/>
    <s v="lignotuber"/>
    <s v="soil-persistent"/>
    <n v="0"/>
    <n v="28"/>
    <n v="0"/>
    <n v="0"/>
    <n v="0"/>
    <n v="0"/>
    <n v="0"/>
    <n v="0"/>
    <m/>
    <n v="28"/>
    <n v="1"/>
    <n v="0"/>
    <m/>
    <n v="1"/>
  </r>
  <r>
    <x v="0"/>
    <n v="13"/>
    <s v="BS1.13"/>
    <n v="1"/>
    <m/>
    <x v="4"/>
    <n v="5738"/>
    <s v="basal"/>
    <s v="soil-persistent"/>
    <n v="0"/>
    <n v="1"/>
    <n v="0"/>
    <n v="2"/>
    <n v="0"/>
    <n v="0"/>
    <n v="0"/>
    <n v="0"/>
    <m/>
    <n v="1"/>
    <n v="0.33333333333333331"/>
    <n v="0"/>
    <m/>
    <n v="1"/>
  </r>
  <r>
    <x v="0"/>
    <n v="13"/>
    <s v="BS1.13"/>
    <n v="1"/>
    <m/>
    <x v="12"/>
    <n v="2501"/>
    <s v="tussock"/>
    <s v="non-canopy"/>
    <n v="0"/>
    <n v="60"/>
    <n v="0"/>
    <s v="NA"/>
    <n v="0"/>
    <s v="NA"/>
    <s v="NA"/>
    <s v="NA"/>
    <m/>
    <n v="60"/>
    <e v="#VALUE!"/>
    <e v="#VALUE!"/>
    <m/>
    <n v="1"/>
  </r>
  <r>
    <x v="0"/>
    <n v="13"/>
    <s v="BS1.13"/>
    <n v="1"/>
    <m/>
    <x v="3"/>
    <n v="3174"/>
    <s v="rhizome"/>
    <s v="soil-persistent"/>
    <n v="0"/>
    <n v="3"/>
    <n v="0"/>
    <s v="NA"/>
    <n v="0"/>
    <n v="0"/>
    <n v="0"/>
    <n v="0"/>
    <m/>
    <n v="3"/>
    <e v="#VALUE!"/>
    <e v="#VALUE!"/>
    <m/>
    <n v="1"/>
  </r>
  <r>
    <x v="0"/>
    <n v="13"/>
    <s v="BS1.13"/>
    <n v="1"/>
    <m/>
    <x v="10"/>
    <n v="2469"/>
    <s v="rhizome"/>
    <s v="non-canopy"/>
    <n v="0"/>
    <n v="2"/>
    <n v="0"/>
    <n v="0"/>
    <n v="0"/>
    <n v="0"/>
    <n v="0"/>
    <n v="0"/>
    <m/>
    <n v="2"/>
    <n v="1"/>
    <n v="0"/>
    <m/>
    <n v="1"/>
  </r>
  <r>
    <x v="0"/>
    <n v="14"/>
    <s v="BS1.14"/>
    <n v="1"/>
    <m/>
    <x v="7"/>
    <n v="5541"/>
    <s v="rhizome"/>
    <s v="non-canopy"/>
    <n v="0"/>
    <n v="25"/>
    <n v="0"/>
    <s v="NA"/>
    <n v="0"/>
    <s v="NA"/>
    <s v="NA"/>
    <s v="NA"/>
    <m/>
    <n v="25"/>
    <e v="#VALUE!"/>
    <e v="#VALUE!"/>
    <m/>
    <n v="1"/>
  </r>
  <r>
    <x v="0"/>
    <n v="14"/>
    <s v="BS1.14"/>
    <n v="1"/>
    <m/>
    <x v="1"/>
    <n v="3997"/>
    <s v="lignotuber"/>
    <s v="soil-persistent"/>
    <n v="0"/>
    <n v="18"/>
    <n v="0"/>
    <n v="0"/>
    <n v="0"/>
    <n v="0"/>
    <n v="0"/>
    <n v="0"/>
    <m/>
    <n v="18"/>
    <n v="1"/>
    <n v="0"/>
    <m/>
    <n v="1"/>
  </r>
  <r>
    <x v="0"/>
    <n v="14"/>
    <s v="BS1.14"/>
    <n v="1"/>
    <m/>
    <x v="4"/>
    <n v="5738"/>
    <s v="basal"/>
    <s v="soil-persistent"/>
    <n v="0"/>
    <n v="4"/>
    <n v="0"/>
    <n v="2"/>
    <n v="0"/>
    <n v="0"/>
    <n v="0"/>
    <n v="0"/>
    <m/>
    <n v="4"/>
    <n v="0.66666666666666663"/>
    <n v="0"/>
    <m/>
    <n v="1"/>
  </r>
  <r>
    <x v="0"/>
    <n v="14"/>
    <s v="BS1.14"/>
    <n v="1"/>
    <m/>
    <x v="6"/>
    <n v="8872"/>
    <s v="tuber"/>
    <s v="transient"/>
    <n v="0"/>
    <n v="1"/>
    <n v="0"/>
    <s v="NA"/>
    <n v="1"/>
    <n v="0"/>
    <n v="0"/>
    <n v="0"/>
    <m/>
    <n v="1"/>
    <e v="#VALUE!"/>
    <e v="#VALUE!"/>
    <m/>
    <n v="1"/>
  </r>
  <r>
    <x v="0"/>
    <n v="14"/>
    <s v="BS1.14"/>
    <n v="1"/>
    <m/>
    <x v="8"/>
    <n v="7993"/>
    <s v="rhizome"/>
    <s v="non-canopy"/>
    <n v="0"/>
    <n v="6"/>
    <n v="0"/>
    <s v="NA"/>
    <n v="0"/>
    <s v="NA"/>
    <s v="NA"/>
    <s v="NA"/>
    <m/>
    <n v="6"/>
    <e v="#VALUE!"/>
    <e v="#VALUE!"/>
    <m/>
    <n v="1"/>
  </r>
  <r>
    <x v="0"/>
    <n v="14"/>
    <s v="BS1.14"/>
    <n v="1"/>
    <m/>
    <x v="12"/>
    <n v="2501"/>
    <s v="tussock"/>
    <s v="non-canopy"/>
    <n v="0"/>
    <n v="50"/>
    <n v="0"/>
    <s v="NA"/>
    <n v="0"/>
    <s v="NA"/>
    <s v="NA"/>
    <s v="NA"/>
    <m/>
    <n v="50"/>
    <e v="#VALUE!"/>
    <e v="#VALUE!"/>
    <m/>
    <n v="1"/>
  </r>
  <r>
    <x v="0"/>
    <n v="14"/>
    <s v="BS1.14"/>
    <n v="1"/>
    <m/>
    <x v="11"/>
    <n v="2852"/>
    <s v="basal"/>
    <s v="soil-persistent"/>
    <n v="0"/>
    <n v="0"/>
    <n v="0"/>
    <s v="NA"/>
    <n v="0"/>
    <n v="1"/>
    <n v="0"/>
    <n v="0"/>
    <m/>
    <n v="1"/>
    <e v="#VALUE!"/>
    <e v="#VALUE!"/>
    <m/>
    <n v="1"/>
  </r>
  <r>
    <x v="0"/>
    <n v="15"/>
    <s v="BS1.15"/>
    <n v="1"/>
    <m/>
    <x v="1"/>
    <n v="3997"/>
    <s v="lignotuber"/>
    <s v="soil-persistent"/>
    <n v="0"/>
    <n v="9"/>
    <n v="0"/>
    <n v="0"/>
    <n v="0"/>
    <n v="0"/>
    <n v="0"/>
    <n v="0"/>
    <m/>
    <n v="9"/>
    <n v="1"/>
    <n v="0"/>
    <m/>
    <n v="1"/>
  </r>
  <r>
    <x v="0"/>
    <n v="15"/>
    <s v="BS1.15"/>
    <n v="1"/>
    <m/>
    <x v="10"/>
    <n v="2469"/>
    <s v="rhizome"/>
    <s v="non-canopy"/>
    <n v="0"/>
    <n v="10"/>
    <n v="0"/>
    <n v="0"/>
    <n v="0"/>
    <n v="0"/>
    <n v="0"/>
    <n v="0"/>
    <m/>
    <n v="10"/>
    <n v="1"/>
    <n v="0"/>
    <m/>
    <n v="1"/>
  </r>
  <r>
    <x v="0"/>
    <n v="15"/>
    <s v="BS1.15"/>
    <n v="1"/>
    <m/>
    <x v="4"/>
    <n v="5738"/>
    <s v="basal"/>
    <s v="soil-persistent"/>
    <n v="0"/>
    <n v="5"/>
    <n v="1"/>
    <n v="2"/>
    <n v="0"/>
    <n v="0"/>
    <n v="0"/>
    <n v="0"/>
    <m/>
    <n v="5"/>
    <n v="0.75"/>
    <n v="0"/>
    <m/>
    <n v="1"/>
  </r>
  <r>
    <x v="0"/>
    <n v="15"/>
    <s v="BS1.15"/>
    <n v="1"/>
    <m/>
    <x v="0"/>
    <n v="7766"/>
    <s v="lignotuber"/>
    <s v="canopy"/>
    <n v="0"/>
    <n v="0"/>
    <n v="0"/>
    <n v="2"/>
    <n v="0"/>
    <n v="0"/>
    <n v="0"/>
    <n v="0"/>
    <m/>
    <n v="0"/>
    <n v="0"/>
    <n v="0"/>
    <m/>
    <s v=""/>
  </r>
  <r>
    <x v="0"/>
    <n v="15"/>
    <s v="BS1.15"/>
    <n v="1"/>
    <m/>
    <x v="12"/>
    <n v="2501"/>
    <s v="tussock"/>
    <s v="non-canopy"/>
    <n v="0"/>
    <n v="25"/>
    <n v="0"/>
    <s v="NA"/>
    <n v="0"/>
    <s v="NA"/>
    <s v="NA"/>
    <s v="NA"/>
    <m/>
    <n v="25"/>
    <e v="#VALUE!"/>
    <e v="#VALUE!"/>
    <m/>
    <n v="1"/>
  </r>
  <r>
    <x v="0"/>
    <n v="15"/>
    <s v="BS1.15"/>
    <n v="1"/>
    <m/>
    <x v="8"/>
    <n v="7993"/>
    <s v="rhizome"/>
    <s v="non-canopy"/>
    <n v="0"/>
    <n v="12"/>
    <n v="0"/>
    <s v="NA"/>
    <n v="0"/>
    <s v="NA"/>
    <s v="NA"/>
    <s v="NA"/>
    <m/>
    <n v="12"/>
    <e v="#VALUE!"/>
    <e v="#VALUE!"/>
    <m/>
    <n v="1"/>
  </r>
  <r>
    <x v="0"/>
    <n v="15"/>
    <s v="BS1.15"/>
    <n v="1"/>
    <m/>
    <x v="7"/>
    <n v="5541"/>
    <s v="rhizome"/>
    <s v="non-canopy"/>
    <n v="0"/>
    <n v="20"/>
    <n v="0"/>
    <s v="NA"/>
    <n v="0"/>
    <s v="NA"/>
    <s v="NA"/>
    <s v="NA"/>
    <m/>
    <n v="20"/>
    <e v="#VALUE!"/>
    <e v="#VALUE!"/>
    <m/>
    <n v="1"/>
  </r>
  <r>
    <x v="0"/>
    <n v="16"/>
    <s v="BS1.16"/>
    <n v="1"/>
    <m/>
    <x v="4"/>
    <n v="5738"/>
    <s v="basal"/>
    <s v="soil-persistent"/>
    <n v="0"/>
    <n v="5"/>
    <n v="0"/>
    <n v="2"/>
    <n v="0"/>
    <n v="0"/>
    <n v="0"/>
    <n v="0"/>
    <m/>
    <n v="5"/>
    <n v="0.7142857142857143"/>
    <n v="0"/>
    <m/>
    <n v="1"/>
  </r>
  <r>
    <x v="0"/>
    <n v="16"/>
    <s v="BS1.16"/>
    <n v="1"/>
    <m/>
    <x v="9"/>
    <n v="8875"/>
    <s v="lignotuber"/>
    <s v="soil-persistent"/>
    <n v="0"/>
    <n v="0"/>
    <n v="0"/>
    <n v="0"/>
    <n v="0"/>
    <n v="1"/>
    <n v="0"/>
    <n v="0"/>
    <m/>
    <n v="1"/>
    <e v="#DIV/0!"/>
    <e v="#DIV/0!"/>
    <m/>
    <n v="1"/>
  </r>
  <r>
    <x v="0"/>
    <n v="16"/>
    <s v="BS1.16"/>
    <n v="1"/>
    <m/>
    <x v="6"/>
    <n v="8872"/>
    <s v="tuber"/>
    <s v="transient"/>
    <n v="0"/>
    <n v="1"/>
    <n v="0"/>
    <s v="NA"/>
    <n v="0"/>
    <n v="0"/>
    <n v="0"/>
    <n v="0"/>
    <m/>
    <n v="1"/>
    <e v="#VALUE!"/>
    <e v="#VALUE!"/>
    <m/>
    <n v="1"/>
  </r>
  <r>
    <x v="0"/>
    <n v="16"/>
    <s v="BS1.16"/>
    <n v="1"/>
    <m/>
    <x v="1"/>
    <n v="3997"/>
    <s v="basal"/>
    <s v="soil-persistent"/>
    <n v="0"/>
    <n v="7"/>
    <n v="0"/>
    <n v="0"/>
    <n v="0"/>
    <n v="0"/>
    <n v="0"/>
    <n v="0"/>
    <m/>
    <n v="7"/>
    <n v="1"/>
    <n v="0"/>
    <m/>
    <n v="1"/>
  </r>
  <r>
    <x v="0"/>
    <n v="16"/>
    <s v="BS1.16"/>
    <n v="1"/>
    <m/>
    <x v="7"/>
    <n v="5541"/>
    <s v="rhizome"/>
    <s v="non-canopy"/>
    <n v="0"/>
    <n v="30"/>
    <n v="0"/>
    <s v="NA"/>
    <n v="0"/>
    <s v="NA"/>
    <s v="NA"/>
    <s v="NA"/>
    <m/>
    <n v="30"/>
    <e v="#VALUE!"/>
    <e v="#VALUE!"/>
    <m/>
    <n v="1"/>
  </r>
  <r>
    <x v="0"/>
    <n v="16"/>
    <s v="BS1.16"/>
    <n v="1"/>
    <m/>
    <x v="8"/>
    <n v="7993"/>
    <s v="rhizome"/>
    <s v="non-canopy"/>
    <n v="0"/>
    <n v="8"/>
    <n v="0"/>
    <s v="NA"/>
    <n v="0"/>
    <s v="NA"/>
    <s v="NA"/>
    <s v="NA"/>
    <m/>
    <n v="8"/>
    <e v="#VALUE!"/>
    <e v="#VALUE!"/>
    <m/>
    <n v="1"/>
  </r>
  <r>
    <x v="0"/>
    <n v="16"/>
    <s v="BS1.16"/>
    <n v="1"/>
    <m/>
    <x v="12"/>
    <n v="2501"/>
    <s v="tussock"/>
    <s v="non-canopy"/>
    <n v="0"/>
    <n v="25"/>
    <n v="0"/>
    <s v="NA"/>
    <n v="0"/>
    <s v="NA"/>
    <s v="NA"/>
    <s v="NA"/>
    <m/>
    <n v="25"/>
    <e v="#VALUE!"/>
    <e v="#VALUE!"/>
    <m/>
    <n v="1"/>
  </r>
  <r>
    <x v="0"/>
    <n v="16"/>
    <s v="BS1.16"/>
    <n v="1"/>
    <m/>
    <x v="0"/>
    <n v="7766"/>
    <s v="lignotuber"/>
    <s v="canopy"/>
    <n v="0"/>
    <n v="0"/>
    <n v="0"/>
    <n v="2"/>
    <n v="0"/>
    <n v="0"/>
    <n v="0"/>
    <n v="0"/>
    <m/>
    <n v="0"/>
    <n v="0"/>
    <n v="0"/>
    <m/>
    <s v=""/>
  </r>
  <r>
    <x v="0"/>
    <n v="17"/>
    <s v="BS1.17"/>
    <n v="1"/>
    <m/>
    <x v="0"/>
    <n v="7766"/>
    <s v="lignotuber"/>
    <s v="canopy"/>
    <n v="0"/>
    <n v="0"/>
    <n v="0"/>
    <n v="1"/>
    <n v="0"/>
    <n v="0"/>
    <n v="0"/>
    <n v="0"/>
    <m/>
    <n v="0"/>
    <n v="0"/>
    <n v="0"/>
    <m/>
    <s v=""/>
  </r>
  <r>
    <x v="0"/>
    <n v="17"/>
    <s v="BS1.17"/>
    <n v="1"/>
    <m/>
    <x v="4"/>
    <n v="5738"/>
    <s v="basal"/>
    <s v="soil-persistent"/>
    <n v="0"/>
    <n v="5"/>
    <n v="0"/>
    <n v="4"/>
    <n v="0"/>
    <n v="0"/>
    <n v="0"/>
    <n v="0"/>
    <m/>
    <n v="5"/>
    <n v="0.55555555555555558"/>
    <n v="0"/>
    <m/>
    <n v="1"/>
  </r>
  <r>
    <x v="0"/>
    <n v="17"/>
    <s v="BS1.17"/>
    <n v="1"/>
    <m/>
    <x v="1"/>
    <n v="3997"/>
    <s v="lignotuber"/>
    <s v="soil-persistent"/>
    <n v="0"/>
    <n v="8"/>
    <n v="0"/>
    <n v="0"/>
    <n v="0"/>
    <n v="0"/>
    <n v="0"/>
    <n v="0"/>
    <m/>
    <n v="8"/>
    <n v="1"/>
    <n v="0"/>
    <m/>
    <n v="1"/>
  </r>
  <r>
    <x v="0"/>
    <n v="17"/>
    <s v="BS1.17"/>
    <n v="1"/>
    <m/>
    <x v="12"/>
    <n v="2501"/>
    <s v="tussock"/>
    <s v="non-canopy"/>
    <n v="0"/>
    <n v="20"/>
    <n v="0"/>
    <s v="NA"/>
    <n v="0"/>
    <s v="NA"/>
    <s v="NA"/>
    <s v="NA"/>
    <m/>
    <n v="20"/>
    <e v="#VALUE!"/>
    <e v="#VALUE!"/>
    <m/>
    <n v="1"/>
  </r>
  <r>
    <x v="0"/>
    <n v="17"/>
    <s v="BS1.17"/>
    <n v="1"/>
    <m/>
    <x v="8"/>
    <n v="7993"/>
    <s v="rhizome"/>
    <s v="non-canopy"/>
    <n v="0"/>
    <n v="2"/>
    <n v="0"/>
    <s v="NA"/>
    <n v="0"/>
    <s v="NA"/>
    <s v="NA"/>
    <s v="NA"/>
    <m/>
    <n v="2"/>
    <e v="#VALUE!"/>
    <e v="#VALUE!"/>
    <m/>
    <n v="1"/>
  </r>
  <r>
    <x v="0"/>
    <n v="17"/>
    <s v="BS1.17"/>
    <n v="1"/>
    <m/>
    <x v="7"/>
    <n v="5541"/>
    <s v="rhizome"/>
    <s v="non-canopy"/>
    <n v="0"/>
    <n v="18"/>
    <n v="0"/>
    <s v="NA"/>
    <n v="0"/>
    <s v="NA"/>
    <s v="NA"/>
    <s v="NA"/>
    <m/>
    <n v="18"/>
    <e v="#VALUE!"/>
    <e v="#VALUE!"/>
    <m/>
    <n v="1"/>
  </r>
  <r>
    <x v="0"/>
    <n v="17"/>
    <s v="BS1.17"/>
    <n v="1"/>
    <m/>
    <x v="16"/>
    <n v="2603"/>
    <s v="basal"/>
    <s v="soil-persistent"/>
    <n v="0"/>
    <n v="0"/>
    <n v="0"/>
    <n v="2"/>
    <n v="0"/>
    <n v="0"/>
    <n v="0"/>
    <n v="0"/>
    <m/>
    <n v="0"/>
    <n v="0"/>
    <n v="0"/>
    <m/>
    <s v=""/>
  </r>
  <r>
    <x v="0"/>
    <n v="18"/>
    <s v="BS1.18"/>
    <n v="1"/>
    <m/>
    <x v="16"/>
    <n v="2603"/>
    <s v="basal"/>
    <s v="soil-persistent"/>
    <n v="0"/>
    <n v="1"/>
    <n v="0"/>
    <n v="2"/>
    <n v="0"/>
    <n v="0"/>
    <n v="0"/>
    <n v="0"/>
    <m/>
    <n v="1"/>
    <n v="0.33333333333333331"/>
    <n v="0"/>
    <m/>
    <n v="1"/>
  </r>
  <r>
    <x v="0"/>
    <n v="18"/>
    <s v="BS1.18"/>
    <n v="1"/>
    <m/>
    <x v="4"/>
    <n v="5738"/>
    <s v="basal"/>
    <s v="soil-persistent"/>
    <n v="0"/>
    <n v="3"/>
    <n v="0"/>
    <n v="4"/>
    <n v="0"/>
    <n v="0"/>
    <n v="0"/>
    <n v="0"/>
    <m/>
    <n v="3"/>
    <n v="0.42857142857142855"/>
    <n v="0"/>
    <m/>
    <n v="1"/>
  </r>
  <r>
    <x v="0"/>
    <n v="18"/>
    <s v="BS1.18"/>
    <n v="1"/>
    <m/>
    <x v="10"/>
    <n v="2469"/>
    <s v="rhizome"/>
    <s v="non-canopy"/>
    <n v="0"/>
    <n v="6"/>
    <n v="0"/>
    <n v="0"/>
    <n v="0"/>
    <n v="0"/>
    <n v="0"/>
    <n v="0"/>
    <m/>
    <n v="6"/>
    <n v="1"/>
    <n v="0"/>
    <m/>
    <n v="1"/>
  </r>
  <r>
    <x v="0"/>
    <n v="18"/>
    <s v="BS1.18"/>
    <n v="1"/>
    <m/>
    <x v="12"/>
    <n v="2501"/>
    <s v="tussock"/>
    <s v="non-canopy"/>
    <n v="0"/>
    <n v="15"/>
    <n v="0"/>
    <s v="NA"/>
    <n v="0"/>
    <s v="NA"/>
    <s v="NA"/>
    <s v="NA"/>
    <m/>
    <n v="15"/>
    <e v="#VALUE!"/>
    <e v="#VALUE!"/>
    <m/>
    <n v="1"/>
  </r>
  <r>
    <x v="0"/>
    <n v="18"/>
    <s v="BS1.18"/>
    <n v="1"/>
    <m/>
    <x v="7"/>
    <n v="5541"/>
    <s v="rhizome"/>
    <s v="non-canopy"/>
    <n v="0"/>
    <n v="12"/>
    <n v="0"/>
    <s v="NA"/>
    <n v="0"/>
    <s v="NA"/>
    <s v="NA"/>
    <s v="NA"/>
    <m/>
    <n v="12"/>
    <e v="#VALUE!"/>
    <e v="#VALUE!"/>
    <m/>
    <n v="1"/>
  </r>
  <r>
    <x v="0"/>
    <n v="18"/>
    <s v="BS1.18"/>
    <n v="1"/>
    <m/>
    <x v="8"/>
    <n v="7993"/>
    <s v="rhizome"/>
    <s v="non-canopy"/>
    <n v="0"/>
    <n v="2"/>
    <n v="0"/>
    <s v="NA"/>
    <n v="0"/>
    <s v="NA"/>
    <s v="NA"/>
    <s v="NA"/>
    <m/>
    <n v="2"/>
    <e v="#VALUE!"/>
    <e v="#VALUE!"/>
    <m/>
    <n v="1"/>
  </r>
  <r>
    <x v="0"/>
    <n v="19"/>
    <s v="BS1.19"/>
    <n v="1"/>
    <m/>
    <x v="10"/>
    <n v="2469"/>
    <s v="rhizome"/>
    <s v="non-canopy"/>
    <n v="0"/>
    <n v="14"/>
    <n v="0"/>
    <n v="0"/>
    <n v="0"/>
    <n v="0"/>
    <n v="0"/>
    <n v="0"/>
    <m/>
    <n v="14"/>
    <n v="1"/>
    <n v="0"/>
    <m/>
    <n v="1"/>
  </r>
  <r>
    <x v="0"/>
    <n v="19"/>
    <s v="BS1.19"/>
    <n v="1"/>
    <m/>
    <x v="9"/>
    <n v="8875"/>
    <s v="lignotuber"/>
    <s v="soil-persistent"/>
    <n v="0"/>
    <n v="1"/>
    <n v="0"/>
    <n v="0"/>
    <n v="0"/>
    <n v="0"/>
    <n v="0"/>
    <n v="0"/>
    <m/>
    <n v="1"/>
    <n v="1"/>
    <n v="0"/>
    <m/>
    <n v="1"/>
  </r>
  <r>
    <x v="0"/>
    <n v="19"/>
    <s v="BS1.19"/>
    <n v="1"/>
    <m/>
    <x v="4"/>
    <n v="5738"/>
    <s v="basal"/>
    <s v="soil-persistent"/>
    <n v="0"/>
    <n v="2"/>
    <n v="0"/>
    <n v="1"/>
    <n v="0"/>
    <n v="0"/>
    <n v="0"/>
    <n v="0"/>
    <m/>
    <n v="2"/>
    <n v="0.66666666666666663"/>
    <n v="0"/>
    <m/>
    <n v="1"/>
  </r>
  <r>
    <x v="0"/>
    <n v="19"/>
    <s v="BS1.19"/>
    <n v="1"/>
    <m/>
    <x v="0"/>
    <n v="7766"/>
    <s v="lignotuber"/>
    <s v="canopy"/>
    <n v="0"/>
    <n v="0"/>
    <n v="0"/>
    <n v="2"/>
    <n v="0"/>
    <n v="0"/>
    <n v="0"/>
    <n v="0"/>
    <m/>
    <n v="0"/>
    <n v="0"/>
    <n v="0"/>
    <m/>
    <s v=""/>
  </r>
  <r>
    <x v="0"/>
    <n v="19"/>
    <s v="BS1.19"/>
    <n v="1"/>
    <m/>
    <x v="1"/>
    <n v="3997"/>
    <s v="lignotuber"/>
    <s v="soil-persistent"/>
    <n v="0"/>
    <n v="2"/>
    <n v="0"/>
    <n v="0"/>
    <n v="0"/>
    <n v="0"/>
    <n v="0"/>
    <n v="0"/>
    <m/>
    <n v="2"/>
    <n v="1"/>
    <n v="0"/>
    <m/>
    <n v="1"/>
  </r>
  <r>
    <x v="0"/>
    <n v="19"/>
    <s v="BS1.19"/>
    <n v="1"/>
    <m/>
    <x v="8"/>
    <n v="7993"/>
    <s v="rhizome"/>
    <s v="non-canopy"/>
    <n v="0"/>
    <n v="2"/>
    <n v="0"/>
    <s v="NA"/>
    <n v="0"/>
    <s v="NA"/>
    <s v="NA"/>
    <s v="NA"/>
    <m/>
    <n v="2"/>
    <e v="#VALUE!"/>
    <e v="#VALUE!"/>
    <m/>
    <n v="1"/>
  </r>
  <r>
    <x v="0"/>
    <n v="19"/>
    <s v="BS1.19"/>
    <n v="1"/>
    <m/>
    <x v="12"/>
    <n v="2501"/>
    <s v="tussock"/>
    <s v="non-canopy"/>
    <n v="0"/>
    <n v="8"/>
    <n v="0"/>
    <s v="NA"/>
    <n v="0"/>
    <s v="NA"/>
    <s v="NA"/>
    <s v="NA"/>
    <m/>
    <n v="8"/>
    <e v="#VALUE!"/>
    <e v="#VALUE!"/>
    <m/>
    <n v="1"/>
  </r>
  <r>
    <x v="0"/>
    <n v="19"/>
    <s v="BS1.19"/>
    <n v="1"/>
    <m/>
    <x v="17"/>
    <n v="5532"/>
    <s v="rhizome"/>
    <s v="non-canopy"/>
    <n v="0"/>
    <n v="3"/>
    <n v="0"/>
    <s v="NA"/>
    <n v="0"/>
    <s v="NA"/>
    <s v="NA"/>
    <s v="NA"/>
    <m/>
    <n v="3"/>
    <e v="#VALUE!"/>
    <e v="#VALUE!"/>
    <m/>
    <n v="1"/>
  </r>
  <r>
    <x v="0"/>
    <n v="20"/>
    <s v="BS1.20"/>
    <n v="1"/>
    <m/>
    <x v="9"/>
    <n v="8875"/>
    <s v="lignotuber"/>
    <s v="soil-persistent"/>
    <n v="0"/>
    <n v="1"/>
    <n v="0"/>
    <n v="0"/>
    <n v="0"/>
    <n v="0"/>
    <n v="0"/>
    <n v="0"/>
    <m/>
    <n v="1"/>
    <n v="1"/>
    <n v="0"/>
    <m/>
    <n v="1"/>
  </r>
  <r>
    <x v="0"/>
    <n v="20"/>
    <s v="BS1.20"/>
    <n v="1"/>
    <m/>
    <x v="1"/>
    <n v="3997"/>
    <s v="lignotuber"/>
    <s v="soil-persistent"/>
    <n v="0"/>
    <n v="6"/>
    <n v="0"/>
    <n v="0"/>
    <n v="0"/>
    <n v="0"/>
    <n v="0"/>
    <n v="0"/>
    <m/>
    <n v="6"/>
    <n v="1"/>
    <n v="0"/>
    <m/>
    <n v="1"/>
  </r>
  <r>
    <x v="0"/>
    <n v="20"/>
    <s v="BS1.20"/>
    <n v="1"/>
    <m/>
    <x v="4"/>
    <n v="5738"/>
    <s v="basal"/>
    <s v="soil-persistent"/>
    <n v="0"/>
    <n v="1"/>
    <n v="0"/>
    <n v="2"/>
    <n v="0"/>
    <n v="0"/>
    <n v="0"/>
    <n v="0"/>
    <m/>
    <n v="1"/>
    <n v="0.33333333333333331"/>
    <n v="0"/>
    <m/>
    <n v="1"/>
  </r>
  <r>
    <x v="0"/>
    <n v="20"/>
    <s v="BS1.20"/>
    <n v="1"/>
    <m/>
    <x v="17"/>
    <n v="5532"/>
    <s v="rhizome"/>
    <s v="non-canopy"/>
    <n v="0"/>
    <n v="11"/>
    <n v="0"/>
    <s v="NA"/>
    <n v="0"/>
    <s v="NA"/>
    <s v="NA"/>
    <s v="NA"/>
    <m/>
    <n v="11"/>
    <e v="#VALUE!"/>
    <e v="#VALUE!"/>
    <m/>
    <n v="1"/>
  </r>
  <r>
    <x v="0"/>
    <n v="20"/>
    <s v="BS1.20"/>
    <n v="1"/>
    <m/>
    <x v="12"/>
    <n v="2501"/>
    <s v="tussock"/>
    <s v="non-canopy"/>
    <n v="0"/>
    <n v="4"/>
    <n v="0"/>
    <s v="NA"/>
    <n v="0"/>
    <s v="NA"/>
    <s v="NA"/>
    <s v="NA"/>
    <m/>
    <n v="4"/>
    <e v="#VALUE!"/>
    <e v="#VALUE!"/>
    <m/>
    <n v="1"/>
  </r>
  <r>
    <x v="1"/>
    <n v="1"/>
    <s v="BS2.1"/>
    <n v="1"/>
    <m/>
    <x v="10"/>
    <n v="2469"/>
    <s v="rhizome"/>
    <s v="non-canopy"/>
    <n v="0"/>
    <n v="3"/>
    <n v="0"/>
    <n v="0"/>
    <n v="0"/>
    <n v="0"/>
    <n v="0"/>
    <n v="0"/>
    <m/>
    <n v="3"/>
    <n v="1"/>
    <n v="0"/>
    <m/>
    <n v="1"/>
  </r>
  <r>
    <x v="1"/>
    <n v="1"/>
    <s v="BS2.1"/>
    <n v="1"/>
    <m/>
    <x v="18"/>
    <n v="2445"/>
    <s v="tussock"/>
    <s v="non-canopy"/>
    <n v="0"/>
    <n v="2"/>
    <n v="0"/>
    <n v="0"/>
    <n v="0"/>
    <n v="0"/>
    <n v="0"/>
    <n v="0"/>
    <m/>
    <n v="2"/>
    <n v="1"/>
    <n v="0"/>
    <m/>
    <n v="1"/>
  </r>
  <r>
    <x v="1"/>
    <n v="1"/>
    <s v="BS2.1"/>
    <n v="1"/>
    <m/>
    <x v="19"/>
    <n v="6325"/>
    <s v="tussock"/>
    <s v="non-canopy"/>
    <n v="0"/>
    <n v="1"/>
    <n v="0"/>
    <n v="0"/>
    <n v="0"/>
    <n v="0"/>
    <n v="0"/>
    <n v="0"/>
    <m/>
    <n v="1"/>
    <n v="1"/>
    <n v="0"/>
    <m/>
    <n v="1"/>
  </r>
  <r>
    <x v="1"/>
    <n v="1"/>
    <s v="BS2.1"/>
    <n v="1"/>
    <m/>
    <x v="17"/>
    <n v="5532"/>
    <s v="rhizome"/>
    <s v="non-canopy"/>
    <n v="0"/>
    <n v="18"/>
    <n v="0"/>
    <s v="NA"/>
    <n v="0"/>
    <s v="NA"/>
    <s v="NA"/>
    <s v="NA"/>
    <m/>
    <n v="18"/>
    <e v="#VALUE!"/>
    <e v="#VALUE!"/>
    <m/>
    <n v="1"/>
  </r>
  <r>
    <x v="1"/>
    <n v="1"/>
    <s v="BS2.1"/>
    <n v="1"/>
    <m/>
    <x v="2"/>
    <n v="2987"/>
    <s v="basal"/>
    <s v="soil-persistent"/>
    <n v="0"/>
    <n v="3"/>
    <n v="0"/>
    <s v="NA"/>
    <n v="0"/>
    <n v="0"/>
    <n v="0"/>
    <n v="0"/>
    <m/>
    <n v="3"/>
    <e v="#VALUE!"/>
    <e v="#VALUE!"/>
    <m/>
    <n v="1"/>
  </r>
  <r>
    <x v="1"/>
    <n v="1"/>
    <s v="BS2.1"/>
    <n v="1"/>
    <m/>
    <x v="20"/>
    <n v="2557"/>
    <s v="rhizome"/>
    <s v="transient"/>
    <n v="0"/>
    <n v="1"/>
    <n v="0"/>
    <s v="NA"/>
    <n v="0"/>
    <n v="0"/>
    <n v="0"/>
    <n v="0"/>
    <m/>
    <n v="1"/>
    <e v="#VALUE!"/>
    <e v="#VALUE!"/>
    <m/>
    <n v="1"/>
  </r>
  <r>
    <x v="1"/>
    <n v="2"/>
    <s v="BS2.2"/>
    <n v="1"/>
    <m/>
    <x v="10"/>
    <n v="2469"/>
    <s v="rhizome"/>
    <s v="non-canopy"/>
    <n v="0"/>
    <n v="12"/>
    <n v="0"/>
    <n v="0"/>
    <n v="0"/>
    <n v="0"/>
    <n v="0"/>
    <n v="0"/>
    <m/>
    <n v="12"/>
    <n v="1"/>
    <n v="0"/>
    <m/>
    <n v="1"/>
  </r>
  <r>
    <x v="1"/>
    <n v="2"/>
    <s v="BS2.2"/>
    <n v="1"/>
    <m/>
    <x v="19"/>
    <n v="6325"/>
    <s v="tussock"/>
    <s v="non-canopy"/>
    <n v="0"/>
    <n v="6"/>
    <n v="0"/>
    <n v="0"/>
    <n v="0"/>
    <n v="0"/>
    <n v="0"/>
    <n v="0"/>
    <m/>
    <n v="6"/>
    <n v="1"/>
    <n v="0"/>
    <m/>
    <n v="1"/>
  </r>
  <r>
    <x v="1"/>
    <n v="2"/>
    <s v="BS2.2"/>
    <n v="1"/>
    <m/>
    <x v="18"/>
    <n v="2445"/>
    <s v="tussock"/>
    <s v="non-canopy"/>
    <n v="0"/>
    <n v="1"/>
    <n v="0"/>
    <n v="0"/>
    <n v="0"/>
    <n v="0"/>
    <n v="0"/>
    <n v="0"/>
    <m/>
    <n v="1"/>
    <n v="1"/>
    <n v="0"/>
    <m/>
    <n v="1"/>
  </r>
  <r>
    <x v="1"/>
    <n v="2"/>
    <s v="BS2.2"/>
    <n v="1"/>
    <m/>
    <x v="2"/>
    <n v="2987"/>
    <s v="basal"/>
    <s v="soil-persistent"/>
    <n v="0"/>
    <n v="13"/>
    <n v="0"/>
    <s v="NA"/>
    <n v="0"/>
    <n v="0"/>
    <n v="0"/>
    <n v="0"/>
    <m/>
    <n v="13"/>
    <e v="#VALUE!"/>
    <e v="#VALUE!"/>
    <m/>
    <n v="1"/>
  </r>
  <r>
    <x v="1"/>
    <n v="2"/>
    <s v="BS2.2"/>
    <n v="1"/>
    <m/>
    <x v="20"/>
    <n v="2557"/>
    <s v="rhizome"/>
    <s v="transient"/>
    <n v="0"/>
    <n v="2"/>
    <n v="0"/>
    <s v="NA"/>
    <n v="1"/>
    <n v="0"/>
    <n v="0"/>
    <n v="0"/>
    <m/>
    <n v="2"/>
    <e v="#VALUE!"/>
    <e v="#VALUE!"/>
    <m/>
    <n v="1"/>
  </r>
  <r>
    <x v="1"/>
    <n v="2"/>
    <s v="BS2.2"/>
    <n v="1"/>
    <m/>
    <x v="21"/>
    <n v="1377"/>
    <s v="rhizome"/>
    <s v="non-canopy"/>
    <n v="0"/>
    <n v="1"/>
    <n v="0"/>
    <s v="NA"/>
    <n v="0"/>
    <n v="0"/>
    <n v="0"/>
    <n v="0"/>
    <m/>
    <n v="1"/>
    <e v="#VALUE!"/>
    <e v="#VALUE!"/>
    <m/>
    <n v="1"/>
  </r>
  <r>
    <x v="1"/>
    <n v="2"/>
    <s v="BS2.2"/>
    <n v="1"/>
    <m/>
    <x v="17"/>
    <n v="5532"/>
    <s v="rhizome"/>
    <s v="non-canopy"/>
    <n v="0"/>
    <n v="12"/>
    <n v="0"/>
    <s v="NA"/>
    <n v="0"/>
    <s v="NA"/>
    <s v="NA"/>
    <s v="NA"/>
    <m/>
    <n v="12"/>
    <e v="#VALUE!"/>
    <e v="#VALUE!"/>
    <m/>
    <n v="1"/>
  </r>
  <r>
    <x v="1"/>
    <n v="2"/>
    <s v="BS2.2"/>
    <n v="1"/>
    <m/>
    <x v="22"/>
    <n v="2516"/>
    <s v="tussock"/>
    <s v="non-canopy"/>
    <n v="0"/>
    <n v="1"/>
    <n v="0"/>
    <s v="NA"/>
    <n v="0"/>
    <s v="NA"/>
    <s v="NA"/>
    <s v="NA"/>
    <m/>
    <n v="1"/>
    <e v="#VALUE!"/>
    <e v="#VALUE!"/>
    <m/>
    <n v="1"/>
  </r>
  <r>
    <x v="1"/>
    <n v="3"/>
    <s v="BS2.3"/>
    <n v="1"/>
    <m/>
    <x v="10"/>
    <n v="2469"/>
    <s v="rhizome"/>
    <s v="non-canopy"/>
    <n v="0"/>
    <n v="9"/>
    <n v="0"/>
    <n v="0"/>
    <n v="0"/>
    <n v="0"/>
    <n v="0"/>
    <n v="0"/>
    <m/>
    <n v="9"/>
    <n v="1"/>
    <n v="0"/>
    <m/>
    <n v="1"/>
  </r>
  <r>
    <x v="1"/>
    <n v="3"/>
    <s v="BS2.3"/>
    <n v="1"/>
    <m/>
    <x v="19"/>
    <n v="6325"/>
    <s v="tussock"/>
    <s v="non-canopy"/>
    <n v="0"/>
    <n v="8"/>
    <n v="0"/>
    <n v="0"/>
    <n v="0"/>
    <n v="0"/>
    <n v="0"/>
    <n v="0"/>
    <m/>
    <n v="8"/>
    <n v="1"/>
    <n v="0"/>
    <m/>
    <n v="1"/>
  </r>
  <r>
    <x v="1"/>
    <n v="3"/>
    <s v="BS2.3"/>
    <n v="1"/>
    <m/>
    <x v="20"/>
    <n v="2557"/>
    <s v="rhizome"/>
    <s v="transient"/>
    <n v="0"/>
    <n v="4"/>
    <n v="0"/>
    <s v="NA"/>
    <n v="0"/>
    <n v="0"/>
    <n v="0"/>
    <n v="0"/>
    <m/>
    <n v="4"/>
    <e v="#VALUE!"/>
    <e v="#VALUE!"/>
    <m/>
    <n v="1"/>
  </r>
  <r>
    <x v="1"/>
    <n v="3"/>
    <s v="BS2.3"/>
    <n v="1"/>
    <m/>
    <x v="1"/>
    <n v="3997"/>
    <s v="lignotuber"/>
    <s v="soil-persistent"/>
    <n v="0"/>
    <n v="2"/>
    <n v="0"/>
    <n v="0"/>
    <n v="0"/>
    <n v="0"/>
    <n v="0"/>
    <n v="0"/>
    <m/>
    <n v="2"/>
    <n v="1"/>
    <n v="0"/>
    <m/>
    <n v="1"/>
  </r>
  <r>
    <x v="1"/>
    <n v="3"/>
    <s v="BS2.3"/>
    <n v="1"/>
    <m/>
    <x v="17"/>
    <n v="5532"/>
    <s v="rhizome"/>
    <s v="non-canopy"/>
    <n v="0"/>
    <n v="14"/>
    <n v="0"/>
    <s v="NA"/>
    <n v="0"/>
    <s v="NA"/>
    <s v="NA"/>
    <s v="NA"/>
    <m/>
    <n v="14"/>
    <e v="#VALUE!"/>
    <e v="#VALUE!"/>
    <m/>
    <n v="1"/>
  </r>
  <r>
    <x v="1"/>
    <n v="3"/>
    <s v="BS2.3"/>
    <n v="1"/>
    <m/>
    <x v="2"/>
    <n v="2987"/>
    <s v="basal"/>
    <s v="soil-persistent"/>
    <n v="0"/>
    <n v="1"/>
    <n v="0"/>
    <s v="NA"/>
    <n v="0"/>
    <n v="0"/>
    <n v="0"/>
    <n v="0"/>
    <m/>
    <n v="1"/>
    <e v="#VALUE!"/>
    <e v="#VALUE!"/>
    <m/>
    <n v="1"/>
  </r>
  <r>
    <x v="1"/>
    <n v="3"/>
    <s v="BS2.3"/>
    <n v="1"/>
    <m/>
    <x v="9"/>
    <n v="8875"/>
    <s v="lignotuber"/>
    <s v="soil-persistent"/>
    <n v="0"/>
    <n v="0"/>
    <n v="0"/>
    <n v="0"/>
    <n v="0"/>
    <n v="1"/>
    <n v="0"/>
    <n v="0"/>
    <m/>
    <n v="1"/>
    <e v="#DIV/0!"/>
    <e v="#DIV/0!"/>
    <m/>
    <n v="1"/>
  </r>
  <r>
    <x v="1"/>
    <n v="4"/>
    <s v="BS2.4"/>
    <n v="1"/>
    <m/>
    <x v="10"/>
    <n v="2469"/>
    <s v="rhizome"/>
    <s v="non-canopy"/>
    <n v="0"/>
    <n v="4"/>
    <n v="0"/>
    <n v="0"/>
    <n v="0"/>
    <n v="0"/>
    <n v="0"/>
    <n v="0"/>
    <m/>
    <n v="4"/>
    <n v="1"/>
    <n v="0"/>
    <m/>
    <n v="1"/>
  </r>
  <r>
    <x v="1"/>
    <n v="4"/>
    <s v="BS2.4"/>
    <n v="1"/>
    <m/>
    <x v="18"/>
    <n v="2445"/>
    <s v="tussock"/>
    <s v="non-canopy"/>
    <n v="0"/>
    <n v="2"/>
    <n v="0"/>
    <n v="0"/>
    <n v="0"/>
    <n v="0"/>
    <n v="0"/>
    <n v="0"/>
    <m/>
    <n v="2"/>
    <n v="1"/>
    <n v="0"/>
    <m/>
    <n v="1"/>
  </r>
  <r>
    <x v="1"/>
    <n v="4"/>
    <s v="BS2.4"/>
    <n v="1"/>
    <m/>
    <x v="19"/>
    <n v="6325"/>
    <s v="tussock"/>
    <s v="non-canopy"/>
    <n v="0"/>
    <n v="9"/>
    <n v="0"/>
    <n v="0"/>
    <n v="0"/>
    <n v="0"/>
    <n v="0"/>
    <n v="0"/>
    <m/>
    <n v="9"/>
    <n v="1"/>
    <n v="0"/>
    <m/>
    <n v="1"/>
  </r>
  <r>
    <x v="1"/>
    <n v="4"/>
    <s v="BS2.4"/>
    <n v="1"/>
    <m/>
    <x v="20"/>
    <n v="2557"/>
    <s v="rhizome"/>
    <s v="transient"/>
    <n v="0"/>
    <n v="2"/>
    <n v="0"/>
    <s v="NA"/>
    <n v="0"/>
    <n v="0"/>
    <n v="0"/>
    <n v="0"/>
    <m/>
    <n v="2"/>
    <e v="#VALUE!"/>
    <e v="#VALUE!"/>
    <m/>
    <n v="1"/>
  </r>
  <r>
    <x v="1"/>
    <n v="4"/>
    <s v="BS2.4"/>
    <n v="1"/>
    <m/>
    <x v="23"/>
    <n v="7138"/>
    <s v="rhizome"/>
    <s v="transient"/>
    <n v="0"/>
    <n v="5"/>
    <n v="0"/>
    <s v="NA"/>
    <n v="0"/>
    <s v="NA"/>
    <s v="NA"/>
    <s v="NA"/>
    <m/>
    <n v="5"/>
    <e v="#VALUE!"/>
    <e v="#VALUE!"/>
    <m/>
    <n v="1"/>
  </r>
  <r>
    <x v="1"/>
    <n v="4"/>
    <s v="BS2.4"/>
    <n v="1"/>
    <m/>
    <x v="8"/>
    <n v="7993"/>
    <s v="rhizome"/>
    <s v="non-canopy"/>
    <n v="0"/>
    <n v="1"/>
    <n v="0"/>
    <s v="NA"/>
    <n v="0"/>
    <s v="NA"/>
    <s v="NA"/>
    <s v="NA"/>
    <m/>
    <n v="1"/>
    <e v="#VALUE!"/>
    <e v="#VALUE!"/>
    <m/>
    <n v="1"/>
  </r>
  <r>
    <x v="1"/>
    <n v="4"/>
    <s v="BS2.4"/>
    <n v="1"/>
    <m/>
    <x v="1"/>
    <n v="3997"/>
    <s v="lignotuber"/>
    <s v="soil-persistent"/>
    <n v="0"/>
    <n v="1"/>
    <n v="0"/>
    <n v="0"/>
    <n v="0"/>
    <n v="0"/>
    <n v="0"/>
    <n v="0"/>
    <m/>
    <n v="1"/>
    <n v="1"/>
    <n v="0"/>
    <m/>
    <n v="1"/>
  </r>
  <r>
    <x v="1"/>
    <n v="4"/>
    <s v="BS2.4"/>
    <n v="1"/>
    <m/>
    <x v="9"/>
    <n v="8875"/>
    <s v="lignotuber"/>
    <s v="soil-persistent"/>
    <n v="0"/>
    <n v="0"/>
    <n v="0"/>
    <n v="0"/>
    <n v="0"/>
    <n v="1"/>
    <n v="0"/>
    <n v="0"/>
    <m/>
    <n v="1"/>
    <e v="#DIV/0!"/>
    <e v="#DIV/0!"/>
    <m/>
    <n v="1"/>
  </r>
  <r>
    <x v="1"/>
    <n v="4"/>
    <s v="BS2.4"/>
    <n v="1"/>
    <m/>
    <x v="17"/>
    <n v="5532"/>
    <s v="rhizome"/>
    <s v="non-canopy"/>
    <n v="0"/>
    <n v="10"/>
    <n v="0"/>
    <s v="NA"/>
    <n v="0"/>
    <s v="NA"/>
    <s v="NA"/>
    <s v="NA"/>
    <m/>
    <n v="10"/>
    <e v="#VALUE!"/>
    <e v="#VALUE!"/>
    <m/>
    <n v="1"/>
  </r>
  <r>
    <x v="1"/>
    <n v="5"/>
    <s v="BS2.5"/>
    <n v="1"/>
    <m/>
    <x v="10"/>
    <n v="2469"/>
    <s v="rhizome"/>
    <s v="non-canopy"/>
    <n v="0"/>
    <n v="4"/>
    <n v="0"/>
    <n v="0"/>
    <n v="0"/>
    <n v="0"/>
    <n v="0"/>
    <n v="0"/>
    <m/>
    <n v="4"/>
    <n v="1"/>
    <n v="0"/>
    <m/>
    <n v="1"/>
  </r>
  <r>
    <x v="1"/>
    <n v="5"/>
    <s v="BS2.5"/>
    <n v="1"/>
    <m/>
    <x v="17"/>
    <n v="5532"/>
    <s v="rhizome"/>
    <s v="non-canopy"/>
    <n v="0"/>
    <n v="15"/>
    <n v="0"/>
    <s v="NA"/>
    <n v="0"/>
    <s v="NA"/>
    <s v="NA"/>
    <s v="NA"/>
    <m/>
    <n v="15"/>
    <e v="#VALUE!"/>
    <e v="#VALUE!"/>
    <m/>
    <n v="1"/>
  </r>
  <r>
    <x v="1"/>
    <n v="5"/>
    <s v="BS2.5"/>
    <n v="1"/>
    <m/>
    <x v="19"/>
    <n v="6325"/>
    <s v="tussock"/>
    <s v="non-canopy"/>
    <n v="0"/>
    <n v="3"/>
    <n v="0"/>
    <n v="0"/>
    <n v="0"/>
    <n v="0"/>
    <n v="0"/>
    <n v="0"/>
    <m/>
    <n v="3"/>
    <n v="1"/>
    <n v="0"/>
    <m/>
    <n v="1"/>
  </r>
  <r>
    <x v="1"/>
    <n v="5"/>
    <s v="BS2.5"/>
    <n v="1"/>
    <m/>
    <x v="18"/>
    <n v="2445"/>
    <s v="tussock"/>
    <s v="non-canopy"/>
    <n v="0"/>
    <n v="4"/>
    <n v="0"/>
    <n v="0"/>
    <n v="0"/>
    <n v="0"/>
    <n v="0"/>
    <n v="0"/>
    <m/>
    <n v="4"/>
    <n v="1"/>
    <n v="0"/>
    <m/>
    <n v="1"/>
  </r>
  <r>
    <x v="1"/>
    <n v="5"/>
    <s v="BS2.5"/>
    <n v="1"/>
    <m/>
    <x v="9"/>
    <n v="8875"/>
    <s v="lignotuber"/>
    <s v="soil-persistent"/>
    <n v="0"/>
    <n v="0"/>
    <n v="0"/>
    <n v="0"/>
    <n v="0"/>
    <n v="2"/>
    <n v="0"/>
    <n v="0"/>
    <m/>
    <n v="2"/>
    <e v="#DIV/0!"/>
    <e v="#DIV/0!"/>
    <m/>
    <n v="1"/>
  </r>
  <r>
    <x v="1"/>
    <n v="5"/>
    <s v="BS2.5"/>
    <n v="1"/>
    <m/>
    <x v="20"/>
    <n v="2557"/>
    <s v="rhizome"/>
    <s v="transient"/>
    <n v="0"/>
    <n v="2"/>
    <n v="0"/>
    <s v="NA"/>
    <n v="0"/>
    <n v="0"/>
    <n v="0"/>
    <n v="0"/>
    <m/>
    <n v="2"/>
    <e v="#VALUE!"/>
    <e v="#VALUE!"/>
    <m/>
    <n v="1"/>
  </r>
  <r>
    <x v="1"/>
    <n v="5"/>
    <s v="BS2.5"/>
    <n v="1"/>
    <m/>
    <x v="23"/>
    <n v="7138"/>
    <s v="rhizome"/>
    <s v="transient"/>
    <n v="0"/>
    <n v="11"/>
    <n v="0"/>
    <s v="NA"/>
    <n v="0"/>
    <s v="NA"/>
    <s v="NA"/>
    <s v="NA"/>
    <m/>
    <n v="11"/>
    <e v="#VALUE!"/>
    <e v="#VALUE!"/>
    <m/>
    <n v="1"/>
  </r>
  <r>
    <x v="1"/>
    <n v="5"/>
    <s v="BS2.5"/>
    <n v="1"/>
    <m/>
    <x v="0"/>
    <n v="7766"/>
    <s v="lignotuber"/>
    <s v="canopy"/>
    <n v="0"/>
    <n v="1"/>
    <n v="0"/>
    <n v="0"/>
    <n v="0"/>
    <n v="0"/>
    <n v="0"/>
    <n v="0"/>
    <m/>
    <n v="1"/>
    <n v="1"/>
    <n v="0"/>
    <m/>
    <n v="1"/>
  </r>
  <r>
    <x v="1"/>
    <n v="6"/>
    <s v="BS2.6"/>
    <n v="1"/>
    <m/>
    <x v="10"/>
    <n v="2469"/>
    <s v="rhizome"/>
    <s v="non-canopy"/>
    <n v="0"/>
    <n v="2"/>
    <n v="0"/>
    <n v="0"/>
    <n v="0"/>
    <n v="0"/>
    <n v="0"/>
    <n v="0"/>
    <m/>
    <n v="2"/>
    <n v="1"/>
    <n v="0"/>
    <m/>
    <n v="1"/>
  </r>
  <r>
    <x v="1"/>
    <n v="6"/>
    <s v="BS2.6"/>
    <n v="1"/>
    <m/>
    <x v="19"/>
    <n v="6325"/>
    <s v="tussock"/>
    <s v="non-canopy"/>
    <n v="0"/>
    <n v="7"/>
    <n v="0"/>
    <n v="0"/>
    <n v="0"/>
    <n v="0"/>
    <n v="0"/>
    <n v="0"/>
    <m/>
    <n v="7"/>
    <n v="1"/>
    <n v="0"/>
    <m/>
    <n v="1"/>
  </r>
  <r>
    <x v="1"/>
    <n v="6"/>
    <s v="BS2.6"/>
    <n v="1"/>
    <m/>
    <x v="18"/>
    <n v="2445"/>
    <s v="tussock"/>
    <s v="non-canopy"/>
    <n v="0"/>
    <n v="5"/>
    <n v="0"/>
    <n v="0"/>
    <n v="0"/>
    <n v="0"/>
    <n v="0"/>
    <n v="0"/>
    <m/>
    <n v="5"/>
    <n v="1"/>
    <n v="0"/>
    <m/>
    <n v="1"/>
  </r>
  <r>
    <x v="1"/>
    <n v="6"/>
    <s v="BS2.6"/>
    <n v="1"/>
    <m/>
    <x v="0"/>
    <n v="7766"/>
    <s v="lignotuber"/>
    <s v="canopy"/>
    <n v="0"/>
    <n v="1"/>
    <n v="0"/>
    <n v="0"/>
    <n v="0"/>
    <n v="0"/>
    <n v="0"/>
    <n v="0"/>
    <m/>
    <n v="1"/>
    <n v="1"/>
    <n v="0"/>
    <m/>
    <n v="1"/>
  </r>
  <r>
    <x v="1"/>
    <n v="6"/>
    <s v="BS2.6"/>
    <n v="1"/>
    <m/>
    <x v="17"/>
    <n v="5532"/>
    <s v="rhizome"/>
    <s v="non-canopy"/>
    <n v="0"/>
    <n v="10"/>
    <n v="0"/>
    <s v="NA"/>
    <n v="0"/>
    <s v="NA"/>
    <s v="NA"/>
    <s v="NA"/>
    <m/>
    <n v="10"/>
    <e v="#VALUE!"/>
    <e v="#VALUE!"/>
    <m/>
    <n v="1"/>
  </r>
  <r>
    <x v="1"/>
    <n v="6"/>
    <s v="BS2.6"/>
    <n v="1"/>
    <m/>
    <x v="23"/>
    <n v="7138"/>
    <s v="rhizome"/>
    <s v="transient"/>
    <n v="0"/>
    <n v="8"/>
    <n v="0"/>
    <s v="NA"/>
    <n v="0"/>
    <s v="NA"/>
    <s v="NA"/>
    <s v="NA"/>
    <m/>
    <n v="8"/>
    <e v="#VALUE!"/>
    <e v="#VALUE!"/>
    <m/>
    <n v="1"/>
  </r>
  <r>
    <x v="1"/>
    <n v="6"/>
    <s v="BS2.6"/>
    <n v="1"/>
    <m/>
    <x v="20"/>
    <n v="2557"/>
    <s v="rhizome"/>
    <s v="transient"/>
    <n v="0"/>
    <n v="1"/>
    <n v="0"/>
    <s v="NA"/>
    <n v="0"/>
    <n v="0"/>
    <n v="0"/>
    <n v="0"/>
    <m/>
    <n v="1"/>
    <e v="#VALUE!"/>
    <e v="#VALUE!"/>
    <m/>
    <n v="1"/>
  </r>
  <r>
    <x v="1"/>
    <n v="6"/>
    <s v="BS2.6"/>
    <n v="1"/>
    <m/>
    <x v="1"/>
    <n v="3997"/>
    <s v="lignotuber"/>
    <s v="soil-persistent"/>
    <n v="0"/>
    <n v="1"/>
    <n v="0"/>
    <n v="0"/>
    <n v="0"/>
    <n v="0"/>
    <n v="0"/>
    <n v="0"/>
    <m/>
    <n v="1"/>
    <n v="1"/>
    <n v="0"/>
    <m/>
    <n v="1"/>
  </r>
  <r>
    <x v="1"/>
    <n v="7"/>
    <s v="BS2.7"/>
    <n v="1"/>
    <m/>
    <x v="18"/>
    <n v="2445"/>
    <s v="tussock"/>
    <s v="non-canopy"/>
    <n v="0"/>
    <n v="3"/>
    <n v="0"/>
    <n v="0"/>
    <n v="0"/>
    <n v="0"/>
    <n v="0"/>
    <n v="0"/>
    <m/>
    <n v="3"/>
    <n v="1"/>
    <n v="0"/>
    <m/>
    <n v="1"/>
  </r>
  <r>
    <x v="1"/>
    <n v="7"/>
    <s v="BS2.7"/>
    <n v="1"/>
    <m/>
    <x v="19"/>
    <n v="6325"/>
    <s v="tussock"/>
    <s v="non-canopy"/>
    <n v="0"/>
    <n v="8"/>
    <n v="0"/>
    <n v="0"/>
    <n v="0"/>
    <n v="0"/>
    <n v="0"/>
    <n v="0"/>
    <m/>
    <n v="8"/>
    <n v="1"/>
    <n v="0"/>
    <m/>
    <n v="1"/>
  </r>
  <r>
    <x v="1"/>
    <n v="7"/>
    <s v="BS2.7"/>
    <n v="1"/>
    <m/>
    <x v="17"/>
    <n v="5532"/>
    <s v="rhizome"/>
    <s v="non-canopy"/>
    <n v="0"/>
    <n v="7"/>
    <n v="0"/>
    <s v="NA"/>
    <n v="0"/>
    <s v="NA"/>
    <s v="NA"/>
    <s v="NA"/>
    <m/>
    <n v="7"/>
    <e v="#VALUE!"/>
    <e v="#VALUE!"/>
    <m/>
    <n v="1"/>
  </r>
  <r>
    <x v="1"/>
    <n v="7"/>
    <s v="BS2.7"/>
    <n v="1"/>
    <m/>
    <x v="20"/>
    <n v="2557"/>
    <s v="rhizome"/>
    <s v="transient"/>
    <n v="0"/>
    <n v="1"/>
    <n v="0"/>
    <s v="NA"/>
    <n v="0"/>
    <n v="0"/>
    <n v="0"/>
    <n v="0"/>
    <m/>
    <n v="1"/>
    <e v="#VALUE!"/>
    <e v="#VALUE!"/>
    <m/>
    <n v="1"/>
  </r>
  <r>
    <x v="1"/>
    <n v="7"/>
    <s v="BS2.7"/>
    <n v="1"/>
    <m/>
    <x v="23"/>
    <n v="7138"/>
    <s v="rhizome"/>
    <s v="transient"/>
    <n v="0"/>
    <n v="10"/>
    <n v="0"/>
    <s v="NA"/>
    <n v="0"/>
    <s v="NA"/>
    <s v="NA"/>
    <s v="NA"/>
    <m/>
    <n v="10"/>
    <e v="#VALUE!"/>
    <e v="#VALUE!"/>
    <m/>
    <n v="1"/>
  </r>
  <r>
    <x v="1"/>
    <n v="7"/>
    <s v="BS2.7"/>
    <n v="1"/>
    <m/>
    <x v="1"/>
    <n v="3997"/>
    <s v="lignotuber"/>
    <s v="soil-persistent"/>
    <n v="0"/>
    <n v="2"/>
    <n v="0"/>
    <n v="0"/>
    <n v="0"/>
    <n v="0"/>
    <n v="0"/>
    <n v="0"/>
    <m/>
    <n v="2"/>
    <n v="1"/>
    <n v="0"/>
    <m/>
    <n v="1"/>
  </r>
  <r>
    <x v="1"/>
    <n v="7"/>
    <s v="BS2.7"/>
    <n v="1"/>
    <m/>
    <x v="10"/>
    <n v="2469"/>
    <s v="rhizome"/>
    <s v="non-canopy"/>
    <n v="0"/>
    <n v="2"/>
    <n v="0"/>
    <n v="0"/>
    <n v="0"/>
    <n v="0"/>
    <n v="0"/>
    <n v="0"/>
    <m/>
    <n v="2"/>
    <n v="1"/>
    <n v="0"/>
    <m/>
    <n v="1"/>
  </r>
  <r>
    <x v="1"/>
    <n v="8"/>
    <s v="BS2.8"/>
    <n v="1"/>
    <m/>
    <x v="18"/>
    <n v="2445"/>
    <s v="tussock"/>
    <s v="non-canopy"/>
    <n v="0"/>
    <n v="7"/>
    <n v="0"/>
    <n v="0"/>
    <n v="0"/>
    <n v="0"/>
    <n v="0"/>
    <n v="0"/>
    <m/>
    <n v="7"/>
    <n v="1"/>
    <n v="0"/>
    <m/>
    <n v="1"/>
  </r>
  <r>
    <x v="1"/>
    <n v="8"/>
    <s v="BS2.8"/>
    <n v="1"/>
    <m/>
    <x v="19"/>
    <n v="6325"/>
    <s v="tussock"/>
    <s v="non-canopy"/>
    <n v="0"/>
    <n v="4"/>
    <n v="0"/>
    <n v="0"/>
    <n v="0"/>
    <n v="0"/>
    <n v="0"/>
    <n v="0"/>
    <m/>
    <n v="4"/>
    <n v="1"/>
    <n v="0"/>
    <m/>
    <n v="1"/>
  </r>
  <r>
    <x v="1"/>
    <n v="8"/>
    <s v="BS2.8"/>
    <n v="1"/>
    <m/>
    <x v="23"/>
    <n v="7138"/>
    <s v="rhizome"/>
    <s v="transient"/>
    <n v="0"/>
    <n v="2"/>
    <n v="0"/>
    <s v="NA"/>
    <n v="0"/>
    <s v="NA"/>
    <s v="NA"/>
    <s v="NA"/>
    <m/>
    <n v="2"/>
    <e v="#VALUE!"/>
    <e v="#VALUE!"/>
    <m/>
    <n v="1"/>
  </r>
  <r>
    <x v="1"/>
    <n v="8"/>
    <s v="BS2.8"/>
    <n v="1"/>
    <m/>
    <x v="20"/>
    <n v="2557"/>
    <s v="rhizome"/>
    <s v="transient"/>
    <n v="0"/>
    <n v="1"/>
    <n v="0"/>
    <s v="NA"/>
    <n v="0"/>
    <n v="0"/>
    <n v="0"/>
    <n v="0"/>
    <m/>
    <n v="1"/>
    <e v="#VALUE!"/>
    <e v="#VALUE!"/>
    <m/>
    <n v="1"/>
  </r>
  <r>
    <x v="1"/>
    <n v="8"/>
    <s v="BS2.8"/>
    <n v="1"/>
    <m/>
    <x v="17"/>
    <n v="5532"/>
    <s v="rhizome"/>
    <s v="non-canopy"/>
    <n v="0"/>
    <n v="3"/>
    <n v="0"/>
    <s v="NA"/>
    <n v="0"/>
    <s v="NA"/>
    <s v="NA"/>
    <s v="NA"/>
    <m/>
    <n v="3"/>
    <e v="#VALUE!"/>
    <e v="#VALUE!"/>
    <m/>
    <n v="1"/>
  </r>
  <r>
    <x v="1"/>
    <n v="9"/>
    <s v="BS2.9"/>
    <n v="1"/>
    <m/>
    <x v="10"/>
    <n v="2469"/>
    <s v="rhizome"/>
    <s v="non-canopy"/>
    <n v="0"/>
    <n v="2"/>
    <n v="0"/>
    <n v="0"/>
    <n v="0"/>
    <n v="0"/>
    <n v="0"/>
    <n v="0"/>
    <m/>
    <n v="2"/>
    <n v="1"/>
    <n v="0"/>
    <m/>
    <n v="1"/>
  </r>
  <r>
    <x v="1"/>
    <n v="9"/>
    <s v="BS2.9"/>
    <n v="1"/>
    <m/>
    <x v="18"/>
    <n v="2445"/>
    <s v="tussock"/>
    <s v="non-canopy"/>
    <n v="0"/>
    <n v="1"/>
    <n v="0"/>
    <n v="0"/>
    <n v="0"/>
    <n v="0"/>
    <n v="0"/>
    <n v="0"/>
    <m/>
    <n v="1"/>
    <n v="1"/>
    <n v="0"/>
    <m/>
    <n v="1"/>
  </r>
  <r>
    <x v="1"/>
    <n v="9"/>
    <s v="BS2.9"/>
    <n v="1"/>
    <m/>
    <x v="19"/>
    <n v="6325"/>
    <s v="tussock"/>
    <s v="non-canopy"/>
    <n v="0"/>
    <n v="12"/>
    <n v="0"/>
    <n v="0"/>
    <n v="0"/>
    <n v="0"/>
    <n v="0"/>
    <n v="0"/>
    <m/>
    <n v="12"/>
    <n v="1"/>
    <n v="0"/>
    <m/>
    <n v="1"/>
  </r>
  <r>
    <x v="1"/>
    <n v="9"/>
    <s v="BS2.9"/>
    <n v="1"/>
    <m/>
    <x v="2"/>
    <n v="2987"/>
    <s v="basal"/>
    <s v="soil-persistent"/>
    <n v="0"/>
    <n v="2"/>
    <n v="0"/>
    <s v="NA"/>
    <n v="0"/>
    <n v="0"/>
    <n v="0"/>
    <n v="0"/>
    <m/>
    <n v="2"/>
    <e v="#VALUE!"/>
    <e v="#VALUE!"/>
    <m/>
    <n v="1"/>
  </r>
  <r>
    <x v="1"/>
    <n v="9"/>
    <s v="BS2.9"/>
    <n v="1"/>
    <m/>
    <x v="1"/>
    <n v="3997"/>
    <s v="lignotuber"/>
    <s v="soil-persistent"/>
    <n v="0"/>
    <n v="3"/>
    <n v="0"/>
    <n v="0"/>
    <n v="0"/>
    <n v="0"/>
    <n v="0"/>
    <n v="0"/>
    <m/>
    <n v="3"/>
    <n v="1"/>
    <n v="0"/>
    <m/>
    <n v="1"/>
  </r>
  <r>
    <x v="1"/>
    <n v="9"/>
    <s v="BS2.9"/>
    <n v="1"/>
    <m/>
    <x v="22"/>
    <n v="2516"/>
    <s v="tussock"/>
    <s v="non-canopy"/>
    <n v="0"/>
    <n v="3"/>
    <n v="0"/>
    <s v="NA"/>
    <n v="0"/>
    <s v="NA"/>
    <s v="NA"/>
    <s v="NA"/>
    <m/>
    <n v="3"/>
    <e v="#VALUE!"/>
    <e v="#VALUE!"/>
    <m/>
    <n v="1"/>
  </r>
  <r>
    <x v="1"/>
    <n v="9"/>
    <s v="BS2.9"/>
    <n v="1"/>
    <m/>
    <x v="17"/>
    <n v="5532"/>
    <s v="rhizome"/>
    <s v="non-canopy"/>
    <n v="0"/>
    <n v="3"/>
    <n v="0"/>
    <s v="NA"/>
    <n v="0"/>
    <s v="NA"/>
    <s v="NA"/>
    <s v="NA"/>
    <m/>
    <n v="3"/>
    <e v="#VALUE!"/>
    <e v="#VALUE!"/>
    <m/>
    <n v="1"/>
  </r>
  <r>
    <x v="1"/>
    <n v="10"/>
    <s v="BS2.10"/>
    <n v="1"/>
    <m/>
    <x v="10"/>
    <n v="2469"/>
    <s v="rhizome"/>
    <s v="non-canopy"/>
    <n v="0"/>
    <n v="1"/>
    <n v="0"/>
    <n v="0"/>
    <n v="0"/>
    <n v="0"/>
    <n v="0"/>
    <n v="0"/>
    <m/>
    <n v="1"/>
    <n v="1"/>
    <n v="0"/>
    <m/>
    <n v="1"/>
  </r>
  <r>
    <x v="1"/>
    <n v="10"/>
    <s v="BS2.10"/>
    <n v="1"/>
    <m/>
    <x v="18"/>
    <n v="2445"/>
    <s v="tussock"/>
    <s v="non-canopy"/>
    <n v="0"/>
    <n v="2"/>
    <n v="0"/>
    <n v="0"/>
    <n v="0"/>
    <n v="0"/>
    <n v="0"/>
    <n v="0"/>
    <m/>
    <n v="2"/>
    <n v="1"/>
    <n v="0"/>
    <m/>
    <n v="1"/>
  </r>
  <r>
    <x v="1"/>
    <n v="10"/>
    <s v="BS2.10"/>
    <n v="1"/>
    <m/>
    <x v="19"/>
    <n v="6325"/>
    <s v="tussock"/>
    <s v="non-canopy"/>
    <n v="0"/>
    <n v="4"/>
    <n v="0"/>
    <n v="0"/>
    <n v="0"/>
    <n v="0"/>
    <n v="0"/>
    <n v="0"/>
    <m/>
    <n v="4"/>
    <n v="1"/>
    <n v="0"/>
    <m/>
    <n v="1"/>
  </r>
  <r>
    <x v="1"/>
    <n v="10"/>
    <s v="BS2.10"/>
    <n v="1"/>
    <m/>
    <x v="2"/>
    <n v="2987"/>
    <s v="basal"/>
    <s v="soil-persistent"/>
    <n v="0"/>
    <n v="23"/>
    <n v="0"/>
    <s v="NA"/>
    <n v="0"/>
    <n v="0"/>
    <n v="0"/>
    <n v="0"/>
    <m/>
    <n v="23"/>
    <e v="#VALUE!"/>
    <e v="#VALUE!"/>
    <m/>
    <n v="1"/>
  </r>
  <r>
    <x v="1"/>
    <n v="10"/>
    <s v="BS2.10"/>
    <n v="1"/>
    <m/>
    <x v="17"/>
    <n v="5532"/>
    <s v="rhizome"/>
    <s v="non-canopy"/>
    <n v="0"/>
    <n v="6"/>
    <n v="0"/>
    <s v="NA"/>
    <n v="0"/>
    <s v="NA"/>
    <s v="NA"/>
    <s v="NA"/>
    <m/>
    <n v="6"/>
    <e v="#VALUE!"/>
    <e v="#VALUE!"/>
    <m/>
    <n v="1"/>
  </r>
  <r>
    <x v="1"/>
    <n v="10"/>
    <s v="BS2.10"/>
    <n v="1"/>
    <m/>
    <x v="24"/>
    <n v="2561"/>
    <s v="rhizome"/>
    <s v="transient"/>
    <n v="0"/>
    <n v="7"/>
    <n v="0"/>
    <s v="NA"/>
    <n v="0"/>
    <n v="0"/>
    <n v="0"/>
    <n v="0"/>
    <m/>
    <n v="7"/>
    <e v="#VALUE!"/>
    <e v="#VALUE!"/>
    <m/>
    <n v="1"/>
  </r>
  <r>
    <x v="1"/>
    <n v="11"/>
    <s v="BS2.11"/>
    <n v="1"/>
    <m/>
    <x v="10"/>
    <n v="2469"/>
    <s v="rhizome"/>
    <s v="non-canopy"/>
    <n v="0"/>
    <n v="3"/>
    <n v="0"/>
    <n v="0"/>
    <n v="0"/>
    <n v="0"/>
    <n v="0"/>
    <n v="0"/>
    <m/>
    <n v="3"/>
    <n v="1"/>
    <n v="0"/>
    <m/>
    <n v="1"/>
  </r>
  <r>
    <x v="1"/>
    <n v="11"/>
    <s v="BS2.11"/>
    <n v="1"/>
    <m/>
    <x v="18"/>
    <n v="2445"/>
    <s v="tussock"/>
    <s v="non-canopy"/>
    <n v="0"/>
    <n v="2"/>
    <n v="0"/>
    <n v="0"/>
    <n v="0"/>
    <n v="0"/>
    <n v="0"/>
    <n v="0"/>
    <m/>
    <n v="2"/>
    <n v="1"/>
    <n v="0"/>
    <m/>
    <n v="1"/>
  </r>
  <r>
    <x v="1"/>
    <n v="11"/>
    <s v="BS2.11"/>
    <n v="1"/>
    <m/>
    <x v="19"/>
    <n v="6325"/>
    <s v="tussock"/>
    <s v="non-canopy"/>
    <n v="0"/>
    <n v="5"/>
    <n v="0"/>
    <n v="0"/>
    <n v="0"/>
    <n v="0"/>
    <n v="0"/>
    <n v="0"/>
    <m/>
    <n v="5"/>
    <n v="1"/>
    <n v="0"/>
    <m/>
    <n v="1"/>
  </r>
  <r>
    <x v="1"/>
    <n v="11"/>
    <s v="BS2.11"/>
    <n v="1"/>
    <m/>
    <x v="2"/>
    <n v="2987"/>
    <s v="basal"/>
    <s v="soil-persistent"/>
    <n v="0"/>
    <n v="7"/>
    <n v="0"/>
    <s v="NA"/>
    <n v="0"/>
    <n v="0"/>
    <n v="0"/>
    <n v="0"/>
    <m/>
    <n v="7"/>
    <e v="#VALUE!"/>
    <e v="#VALUE!"/>
    <m/>
    <n v="1"/>
  </r>
  <r>
    <x v="1"/>
    <n v="11"/>
    <s v="BS2.11"/>
    <n v="1"/>
    <m/>
    <x v="20"/>
    <n v="2557"/>
    <s v="rhizome"/>
    <s v="transient"/>
    <n v="0"/>
    <n v="6"/>
    <n v="0"/>
    <s v="NA"/>
    <n v="0"/>
    <n v="0"/>
    <n v="0"/>
    <n v="0"/>
    <m/>
    <n v="6"/>
    <e v="#VALUE!"/>
    <e v="#VALUE!"/>
    <m/>
    <n v="1"/>
  </r>
  <r>
    <x v="1"/>
    <n v="11"/>
    <s v="BS2.11"/>
    <n v="1"/>
    <m/>
    <x v="1"/>
    <n v="3997"/>
    <s v="lignotuber"/>
    <s v="soil-persistent"/>
    <n v="0"/>
    <n v="3"/>
    <n v="0"/>
    <n v="0"/>
    <n v="0"/>
    <n v="0"/>
    <n v="0"/>
    <n v="0"/>
    <m/>
    <n v="3"/>
    <n v="1"/>
    <n v="0"/>
    <m/>
    <n v="1"/>
  </r>
  <r>
    <x v="1"/>
    <n v="11"/>
    <s v="BS2.11"/>
    <n v="1"/>
    <m/>
    <x v="17"/>
    <n v="5532"/>
    <s v="rhizome"/>
    <s v="non-canopy"/>
    <n v="0"/>
    <n v="10"/>
    <n v="0"/>
    <s v="NA"/>
    <n v="0"/>
    <s v="NA"/>
    <s v="NA"/>
    <s v="NA"/>
    <m/>
    <n v="10"/>
    <e v="#VALUE!"/>
    <e v="#VALUE!"/>
    <m/>
    <n v="1"/>
  </r>
  <r>
    <x v="1"/>
    <n v="11"/>
    <s v="BS2.11"/>
    <n v="1"/>
    <m/>
    <x v="8"/>
    <n v="7993"/>
    <s v="rhizome"/>
    <s v="non-canopy"/>
    <n v="0"/>
    <n v="1"/>
    <n v="0"/>
    <s v="NA"/>
    <n v="0"/>
    <s v="NA"/>
    <s v="NA"/>
    <s v="NA"/>
    <m/>
    <n v="1"/>
    <e v="#VALUE!"/>
    <e v="#VALUE!"/>
    <m/>
    <n v="1"/>
  </r>
  <r>
    <x v="1"/>
    <n v="11"/>
    <s v="BS2.11"/>
    <n v="1"/>
    <m/>
    <x v="9"/>
    <n v="8875"/>
    <s v="lignotuber"/>
    <s v="soil-persistent"/>
    <n v="0"/>
    <n v="0"/>
    <n v="0"/>
    <n v="0"/>
    <n v="0"/>
    <n v="1"/>
    <n v="0"/>
    <n v="0"/>
    <m/>
    <n v="1"/>
    <e v="#DIV/0!"/>
    <e v="#DIV/0!"/>
    <m/>
    <n v="1"/>
  </r>
  <r>
    <x v="1"/>
    <n v="12"/>
    <s v="BS2.12"/>
    <n v="1"/>
    <m/>
    <x v="10"/>
    <n v="2469"/>
    <s v="rhizome"/>
    <s v="non-canopy"/>
    <n v="0"/>
    <n v="2"/>
    <n v="0"/>
    <n v="0"/>
    <n v="0"/>
    <n v="0"/>
    <n v="0"/>
    <n v="0"/>
    <m/>
    <n v="2"/>
    <n v="1"/>
    <n v="0"/>
    <m/>
    <n v="1"/>
  </r>
  <r>
    <x v="1"/>
    <n v="12"/>
    <s v="BS2.12"/>
    <n v="1"/>
    <m/>
    <x v="18"/>
    <n v="2445"/>
    <s v="tussock"/>
    <s v="non-canopy"/>
    <n v="0"/>
    <n v="5"/>
    <n v="0"/>
    <n v="0"/>
    <n v="0"/>
    <n v="0"/>
    <n v="0"/>
    <n v="0"/>
    <m/>
    <n v="5"/>
    <n v="1"/>
    <n v="0"/>
    <m/>
    <n v="1"/>
  </r>
  <r>
    <x v="1"/>
    <n v="12"/>
    <s v="BS2.12"/>
    <n v="1"/>
    <m/>
    <x v="19"/>
    <n v="6325"/>
    <s v="tussock"/>
    <s v="non-canopy"/>
    <n v="0"/>
    <n v="4"/>
    <n v="0"/>
    <n v="0"/>
    <n v="0"/>
    <n v="0"/>
    <n v="0"/>
    <n v="0"/>
    <m/>
    <n v="4"/>
    <n v="1"/>
    <n v="0"/>
    <m/>
    <n v="1"/>
  </r>
  <r>
    <x v="1"/>
    <n v="12"/>
    <s v="BS2.12"/>
    <n v="1"/>
    <m/>
    <x v="2"/>
    <n v="2987"/>
    <s v="basal"/>
    <s v="soil-persistent"/>
    <n v="0"/>
    <n v="2"/>
    <n v="0"/>
    <s v="NA"/>
    <n v="0"/>
    <n v="0"/>
    <n v="0"/>
    <n v="0"/>
    <m/>
    <n v="2"/>
    <e v="#VALUE!"/>
    <e v="#VALUE!"/>
    <m/>
    <n v="1"/>
  </r>
  <r>
    <x v="1"/>
    <n v="12"/>
    <s v="BS2.12"/>
    <n v="1"/>
    <m/>
    <x v="0"/>
    <n v="7766"/>
    <s v="lignotuber"/>
    <s v="canopy"/>
    <n v="0"/>
    <n v="1"/>
    <n v="0"/>
    <n v="0"/>
    <n v="0"/>
    <n v="0"/>
    <n v="0"/>
    <n v="0"/>
    <m/>
    <n v="1"/>
    <n v="1"/>
    <n v="0"/>
    <m/>
    <n v="1"/>
  </r>
  <r>
    <x v="1"/>
    <n v="12"/>
    <s v="BS2.12"/>
    <n v="1"/>
    <m/>
    <x v="17"/>
    <n v="5532"/>
    <s v="rhizome"/>
    <s v="non-canopy"/>
    <n v="0"/>
    <n v="12"/>
    <n v="0"/>
    <s v="NA"/>
    <n v="0"/>
    <s v="NA"/>
    <s v="NA"/>
    <s v="NA"/>
    <m/>
    <n v="12"/>
    <e v="#VALUE!"/>
    <e v="#VALUE!"/>
    <m/>
    <n v="1"/>
  </r>
  <r>
    <x v="1"/>
    <n v="12"/>
    <s v="BS2.12"/>
    <n v="1"/>
    <m/>
    <x v="9"/>
    <n v="8875"/>
    <s v="lignotuber"/>
    <s v="soil-persistent"/>
    <n v="0"/>
    <n v="0"/>
    <n v="0"/>
    <n v="0"/>
    <n v="0"/>
    <n v="2"/>
    <n v="0"/>
    <n v="0"/>
    <m/>
    <n v="2"/>
    <e v="#DIV/0!"/>
    <e v="#DIV/0!"/>
    <m/>
    <n v="1"/>
  </r>
  <r>
    <x v="1"/>
    <n v="12"/>
    <s v="BS2.12"/>
    <n v="1"/>
    <m/>
    <x v="20"/>
    <n v="2557"/>
    <s v="rhizome"/>
    <s v="transient"/>
    <n v="0"/>
    <n v="3"/>
    <n v="0"/>
    <s v="NA"/>
    <n v="0"/>
    <n v="0"/>
    <n v="0"/>
    <n v="0"/>
    <m/>
    <n v="3"/>
    <e v="#VALUE!"/>
    <e v="#VALUE!"/>
    <m/>
    <n v="1"/>
  </r>
  <r>
    <x v="1"/>
    <n v="12"/>
    <s v="BS2.12"/>
    <n v="1"/>
    <m/>
    <x v="23"/>
    <n v="7138"/>
    <s v="rhizome"/>
    <s v="transient"/>
    <n v="0"/>
    <n v="3"/>
    <n v="0"/>
    <s v="NA"/>
    <n v="0"/>
    <s v="NA"/>
    <s v="NA"/>
    <s v="NA"/>
    <m/>
    <n v="3"/>
    <e v="#VALUE!"/>
    <e v="#VALUE!"/>
    <m/>
    <n v="1"/>
  </r>
  <r>
    <x v="1"/>
    <n v="12"/>
    <s v="BS2.12"/>
    <n v="1"/>
    <m/>
    <x v="8"/>
    <n v="7993"/>
    <s v="rhizome"/>
    <s v="non-canopy"/>
    <n v="0"/>
    <n v="1"/>
    <n v="0"/>
    <s v="NA"/>
    <n v="0"/>
    <s v="NA"/>
    <s v="NA"/>
    <s v="NA"/>
    <m/>
    <n v="1"/>
    <e v="#VALUE!"/>
    <e v="#VALUE!"/>
    <m/>
    <n v="1"/>
  </r>
  <r>
    <x v="1"/>
    <n v="13"/>
    <s v="BS2.13"/>
    <n v="1"/>
    <m/>
    <x v="10"/>
    <n v="2469"/>
    <s v="rhizome"/>
    <s v="non-canopy"/>
    <n v="0"/>
    <n v="5"/>
    <n v="0"/>
    <n v="0"/>
    <n v="0"/>
    <n v="0"/>
    <n v="0"/>
    <n v="0"/>
    <m/>
    <n v="5"/>
    <n v="1"/>
    <n v="0"/>
    <m/>
    <n v="1"/>
  </r>
  <r>
    <x v="1"/>
    <n v="13"/>
    <s v="BS2.13"/>
    <n v="1"/>
    <m/>
    <x v="19"/>
    <n v="6325"/>
    <s v="tussock"/>
    <s v="non-canopy"/>
    <n v="0"/>
    <n v="4"/>
    <n v="0"/>
    <n v="0"/>
    <n v="0"/>
    <n v="0"/>
    <n v="0"/>
    <n v="0"/>
    <m/>
    <n v="4"/>
    <n v="1"/>
    <n v="0"/>
    <m/>
    <n v="1"/>
  </r>
  <r>
    <x v="1"/>
    <n v="13"/>
    <s v="BS2.13"/>
    <n v="1"/>
    <m/>
    <x v="18"/>
    <n v="2445"/>
    <s v="tussock"/>
    <s v="non-canopy"/>
    <n v="0"/>
    <n v="4"/>
    <n v="0"/>
    <n v="0"/>
    <n v="0"/>
    <n v="0"/>
    <n v="0"/>
    <n v="0"/>
    <m/>
    <n v="4"/>
    <n v="1"/>
    <n v="0"/>
    <m/>
    <n v="1"/>
  </r>
  <r>
    <x v="1"/>
    <n v="13"/>
    <s v="BS2.13"/>
    <n v="1"/>
    <m/>
    <x v="2"/>
    <n v="2987"/>
    <s v="basal"/>
    <s v="soil-persistent"/>
    <n v="0"/>
    <n v="26"/>
    <n v="0"/>
    <s v="NA"/>
    <n v="0"/>
    <n v="0"/>
    <n v="0"/>
    <n v="0"/>
    <m/>
    <n v="26"/>
    <e v="#VALUE!"/>
    <e v="#VALUE!"/>
    <m/>
    <n v="1"/>
  </r>
  <r>
    <x v="1"/>
    <n v="13"/>
    <s v="BS2.13"/>
    <n v="1"/>
    <m/>
    <x v="17"/>
    <n v="5532"/>
    <s v="rhizome"/>
    <s v="non-canopy"/>
    <n v="0"/>
    <n v="13"/>
    <n v="0"/>
    <s v="NA"/>
    <n v="0"/>
    <s v="NA"/>
    <s v="NA"/>
    <s v="NA"/>
    <m/>
    <n v="13"/>
    <e v="#VALUE!"/>
    <e v="#VALUE!"/>
    <m/>
    <n v="1"/>
  </r>
  <r>
    <x v="1"/>
    <n v="13"/>
    <s v="BS2.13"/>
    <n v="1"/>
    <m/>
    <x v="20"/>
    <n v="2557"/>
    <s v="rhizome"/>
    <s v="transient"/>
    <n v="0"/>
    <n v="9"/>
    <n v="0"/>
    <s v="NA"/>
    <n v="2"/>
    <n v="0"/>
    <n v="0"/>
    <n v="0"/>
    <m/>
    <n v="9"/>
    <e v="#VALUE!"/>
    <e v="#VALUE!"/>
    <m/>
    <n v="1"/>
  </r>
  <r>
    <x v="1"/>
    <n v="13"/>
    <s v="BS2.13"/>
    <n v="1"/>
    <m/>
    <x v="8"/>
    <n v="7993"/>
    <s v="rhizome"/>
    <s v="non-canopy"/>
    <n v="0"/>
    <n v="4"/>
    <n v="0"/>
    <s v="NA"/>
    <n v="0"/>
    <s v="NA"/>
    <s v="NA"/>
    <s v="NA"/>
    <m/>
    <n v="4"/>
    <e v="#VALUE!"/>
    <e v="#VALUE!"/>
    <m/>
    <n v="1"/>
  </r>
  <r>
    <x v="1"/>
    <n v="14"/>
    <s v="BS2.14"/>
    <n v="1"/>
    <m/>
    <x v="10"/>
    <n v="2469"/>
    <s v="rhizome"/>
    <s v="non-canopy"/>
    <n v="0"/>
    <n v="3"/>
    <n v="0"/>
    <n v="0"/>
    <n v="0"/>
    <n v="0"/>
    <n v="0"/>
    <n v="0"/>
    <m/>
    <n v="3"/>
    <n v="1"/>
    <n v="0"/>
    <m/>
    <n v="1"/>
  </r>
  <r>
    <x v="1"/>
    <n v="14"/>
    <s v="BS2.14"/>
    <n v="1"/>
    <m/>
    <x v="18"/>
    <n v="2445"/>
    <s v="tussock"/>
    <s v="non-canopy"/>
    <n v="0"/>
    <n v="5"/>
    <n v="0"/>
    <n v="0"/>
    <n v="0"/>
    <n v="0"/>
    <n v="0"/>
    <n v="0"/>
    <m/>
    <n v="5"/>
    <n v="1"/>
    <n v="0"/>
    <m/>
    <n v="1"/>
  </r>
  <r>
    <x v="1"/>
    <n v="14"/>
    <s v="BS2.14"/>
    <n v="1"/>
    <m/>
    <x v="19"/>
    <n v="6325"/>
    <s v="tussock"/>
    <s v="non-canopy"/>
    <n v="0"/>
    <n v="4"/>
    <n v="0"/>
    <n v="0"/>
    <n v="0"/>
    <n v="0"/>
    <n v="0"/>
    <n v="0"/>
    <m/>
    <n v="4"/>
    <n v="1"/>
    <n v="0"/>
    <m/>
    <n v="1"/>
  </r>
  <r>
    <x v="1"/>
    <n v="14"/>
    <s v="BS2.14"/>
    <n v="1"/>
    <m/>
    <x v="1"/>
    <n v="3997"/>
    <s v="lignotuber"/>
    <s v="soil-persistent"/>
    <n v="0"/>
    <n v="11"/>
    <n v="0"/>
    <n v="0"/>
    <n v="0"/>
    <n v="0"/>
    <n v="0"/>
    <n v="0"/>
    <m/>
    <n v="11"/>
    <n v="1"/>
    <n v="0"/>
    <m/>
    <n v="1"/>
  </r>
  <r>
    <x v="1"/>
    <n v="14"/>
    <s v="BS2.14"/>
    <n v="1"/>
    <m/>
    <x v="2"/>
    <n v="2987"/>
    <s v="basal"/>
    <s v="soil-persistent"/>
    <n v="0"/>
    <n v="4"/>
    <n v="0"/>
    <s v="NA"/>
    <n v="0"/>
    <n v="0"/>
    <n v="0"/>
    <n v="0"/>
    <m/>
    <n v="4"/>
    <e v="#VALUE!"/>
    <e v="#VALUE!"/>
    <m/>
    <n v="1"/>
  </r>
  <r>
    <x v="1"/>
    <n v="14"/>
    <s v="BS2.14"/>
    <n v="1"/>
    <m/>
    <x v="9"/>
    <n v="8875"/>
    <s v="lignotuber"/>
    <s v="soil-persistent"/>
    <n v="0"/>
    <n v="0"/>
    <n v="0"/>
    <n v="0"/>
    <n v="0"/>
    <n v="5"/>
    <n v="0"/>
    <n v="0"/>
    <m/>
    <n v="5"/>
    <e v="#DIV/0!"/>
    <e v="#DIV/0!"/>
    <m/>
    <n v="1"/>
  </r>
  <r>
    <x v="1"/>
    <n v="14"/>
    <s v="BS2.14"/>
    <n v="1"/>
    <m/>
    <x v="0"/>
    <n v="7766"/>
    <s v="lignotuber"/>
    <s v="canopy"/>
    <n v="0"/>
    <n v="1"/>
    <n v="0"/>
    <n v="0"/>
    <n v="0"/>
    <n v="0"/>
    <n v="0"/>
    <n v="0"/>
    <m/>
    <n v="1"/>
    <n v="1"/>
    <n v="0"/>
    <m/>
    <n v="1"/>
  </r>
  <r>
    <x v="1"/>
    <n v="14"/>
    <s v="BS2.14"/>
    <n v="1"/>
    <m/>
    <x v="17"/>
    <n v="5532"/>
    <s v="rhizome"/>
    <s v="non-canopy"/>
    <n v="0"/>
    <n v="7"/>
    <n v="0"/>
    <s v="NA"/>
    <n v="0"/>
    <s v="NA"/>
    <s v="NA"/>
    <s v="NA"/>
    <m/>
    <n v="7"/>
    <e v="#VALUE!"/>
    <e v="#VALUE!"/>
    <m/>
    <n v="1"/>
  </r>
  <r>
    <x v="1"/>
    <n v="14"/>
    <s v="BS2.14"/>
    <n v="1"/>
    <m/>
    <x v="20"/>
    <n v="2557"/>
    <s v="rhizome"/>
    <s v="transient"/>
    <n v="0"/>
    <n v="1"/>
    <n v="0"/>
    <s v="NA"/>
    <n v="0"/>
    <n v="0"/>
    <n v="0"/>
    <n v="0"/>
    <m/>
    <n v="1"/>
    <e v="#VALUE!"/>
    <e v="#VALUE!"/>
    <m/>
    <n v="1"/>
  </r>
  <r>
    <x v="1"/>
    <n v="15"/>
    <s v="BS2.15"/>
    <n v="1"/>
    <m/>
    <x v="10"/>
    <n v="2469"/>
    <s v="rhizome"/>
    <s v="non-canopy"/>
    <n v="0"/>
    <n v="4"/>
    <n v="0"/>
    <n v="0"/>
    <n v="0"/>
    <n v="0"/>
    <n v="0"/>
    <n v="0"/>
    <m/>
    <n v="4"/>
    <n v="1"/>
    <n v="0"/>
    <m/>
    <n v="1"/>
  </r>
  <r>
    <x v="1"/>
    <n v="15"/>
    <s v="BS2.15"/>
    <n v="1"/>
    <m/>
    <x v="18"/>
    <n v="2445"/>
    <s v="tussock"/>
    <s v="non-canopy"/>
    <n v="0"/>
    <n v="6"/>
    <n v="0"/>
    <n v="0"/>
    <n v="0"/>
    <n v="0"/>
    <n v="0"/>
    <n v="0"/>
    <m/>
    <n v="6"/>
    <n v="1"/>
    <n v="0"/>
    <m/>
    <n v="1"/>
  </r>
  <r>
    <x v="1"/>
    <n v="15"/>
    <s v="BS2.15"/>
    <n v="1"/>
    <m/>
    <x v="19"/>
    <n v="6325"/>
    <s v="tussock"/>
    <s v="non-canopy"/>
    <n v="0"/>
    <n v="3"/>
    <n v="0"/>
    <n v="0"/>
    <n v="0"/>
    <n v="0"/>
    <n v="0"/>
    <n v="0"/>
    <m/>
    <n v="3"/>
    <n v="1"/>
    <n v="0"/>
    <m/>
    <n v="1"/>
  </r>
  <r>
    <x v="1"/>
    <n v="15"/>
    <s v="BS2.15"/>
    <n v="1"/>
    <m/>
    <x v="1"/>
    <n v="3997"/>
    <s v="lignotuber"/>
    <s v="soil-persistent"/>
    <n v="0"/>
    <n v="9"/>
    <n v="0"/>
    <n v="0"/>
    <n v="0"/>
    <n v="0"/>
    <n v="0"/>
    <n v="0"/>
    <m/>
    <n v="9"/>
    <n v="1"/>
    <n v="0"/>
    <m/>
    <n v="1"/>
  </r>
  <r>
    <x v="1"/>
    <n v="15"/>
    <s v="BS2.15"/>
    <n v="1"/>
    <m/>
    <x v="2"/>
    <n v="2987"/>
    <s v="basal"/>
    <s v="soil-persistent"/>
    <n v="0"/>
    <n v="1"/>
    <n v="0"/>
    <s v="NA"/>
    <n v="0"/>
    <n v="0"/>
    <n v="0"/>
    <n v="0"/>
    <m/>
    <n v="1"/>
    <e v="#VALUE!"/>
    <e v="#VALUE!"/>
    <m/>
    <n v="1"/>
  </r>
  <r>
    <x v="1"/>
    <n v="15"/>
    <s v="BS2.15"/>
    <n v="1"/>
    <m/>
    <x v="23"/>
    <n v="7138"/>
    <s v="rhizome"/>
    <s v="transient"/>
    <n v="0"/>
    <n v="3"/>
    <n v="0"/>
    <s v="NA"/>
    <n v="0"/>
    <s v="NA"/>
    <s v="NA"/>
    <s v="NA"/>
    <m/>
    <n v="3"/>
    <e v="#VALUE!"/>
    <e v="#VALUE!"/>
    <m/>
    <n v="1"/>
  </r>
  <r>
    <x v="1"/>
    <n v="15"/>
    <s v="BS2.15"/>
    <n v="1"/>
    <m/>
    <x v="8"/>
    <n v="7993"/>
    <s v="rhizome"/>
    <s v="non-canopy"/>
    <n v="0"/>
    <n v="28"/>
    <n v="0"/>
    <s v="NA"/>
    <n v="0"/>
    <s v="NA"/>
    <s v="NA"/>
    <s v="NA"/>
    <m/>
    <n v="28"/>
    <e v="#VALUE!"/>
    <e v="#VALUE!"/>
    <m/>
    <n v="1"/>
  </r>
  <r>
    <x v="1"/>
    <n v="15"/>
    <s v="BS2.15"/>
    <n v="1"/>
    <m/>
    <x v="17"/>
    <n v="5532"/>
    <s v="rhizome"/>
    <s v="non-canopy"/>
    <n v="0"/>
    <n v="2"/>
    <n v="0"/>
    <s v="NA"/>
    <n v="0"/>
    <s v="NA"/>
    <s v="NA"/>
    <s v="NA"/>
    <m/>
    <n v="2"/>
    <e v="#VALUE!"/>
    <e v="#VALUE!"/>
    <m/>
    <n v="1"/>
  </r>
  <r>
    <x v="1"/>
    <n v="15"/>
    <s v="BS2.15"/>
    <n v="1"/>
    <m/>
    <x v="20"/>
    <n v="2557"/>
    <s v="rhizome"/>
    <s v="transient"/>
    <n v="0"/>
    <n v="2"/>
    <n v="0"/>
    <s v="NA"/>
    <n v="0"/>
    <n v="0"/>
    <n v="0"/>
    <n v="0"/>
    <m/>
    <n v="2"/>
    <e v="#VALUE!"/>
    <e v="#VALUE!"/>
    <m/>
    <n v="1"/>
  </r>
  <r>
    <x v="1"/>
    <n v="16"/>
    <s v="BS2.16"/>
    <n v="1"/>
    <m/>
    <x v="10"/>
    <n v="2469"/>
    <s v="rhizome"/>
    <s v="non-canopy"/>
    <n v="0"/>
    <n v="8"/>
    <n v="0"/>
    <n v="0"/>
    <n v="0"/>
    <n v="0"/>
    <n v="0"/>
    <n v="0"/>
    <m/>
    <n v="8"/>
    <n v="1"/>
    <n v="0"/>
    <m/>
    <n v="1"/>
  </r>
  <r>
    <x v="1"/>
    <n v="16"/>
    <s v="BS2.16"/>
    <n v="1"/>
    <m/>
    <x v="18"/>
    <n v="2445"/>
    <s v="tussock"/>
    <s v="non-canopy"/>
    <n v="0"/>
    <n v="1"/>
    <n v="0"/>
    <n v="0"/>
    <n v="0"/>
    <n v="0"/>
    <n v="0"/>
    <n v="0"/>
    <m/>
    <n v="1"/>
    <n v="1"/>
    <n v="0"/>
    <m/>
    <n v="1"/>
  </r>
  <r>
    <x v="1"/>
    <n v="16"/>
    <s v="BS2.16"/>
    <n v="1"/>
    <m/>
    <x v="19"/>
    <n v="6325"/>
    <s v="tussock"/>
    <s v="non-canopy"/>
    <n v="0"/>
    <n v="12"/>
    <n v="0"/>
    <n v="0"/>
    <n v="0"/>
    <n v="0"/>
    <n v="0"/>
    <n v="0"/>
    <m/>
    <n v="12"/>
    <n v="1"/>
    <n v="0"/>
    <m/>
    <n v="1"/>
  </r>
  <r>
    <x v="1"/>
    <n v="16"/>
    <s v="BS2.16"/>
    <n v="1"/>
    <m/>
    <x v="1"/>
    <n v="3997"/>
    <s v="lignotuber"/>
    <s v="soil-persistent"/>
    <n v="0"/>
    <n v="2"/>
    <n v="0"/>
    <n v="0"/>
    <n v="0"/>
    <n v="0"/>
    <n v="0"/>
    <n v="0"/>
    <m/>
    <n v="2"/>
    <n v="1"/>
    <n v="0"/>
    <m/>
    <n v="1"/>
  </r>
  <r>
    <x v="1"/>
    <n v="16"/>
    <s v="BS2.16"/>
    <n v="1"/>
    <m/>
    <x v="0"/>
    <n v="7766"/>
    <s v="lignotuber"/>
    <s v="canopy"/>
    <n v="0"/>
    <n v="1"/>
    <n v="0"/>
    <n v="0"/>
    <n v="0"/>
    <n v="0"/>
    <n v="0"/>
    <n v="0"/>
    <m/>
    <n v="1"/>
    <n v="1"/>
    <n v="0"/>
    <m/>
    <n v="1"/>
  </r>
  <r>
    <x v="1"/>
    <n v="16"/>
    <s v="BS2.16"/>
    <n v="1"/>
    <m/>
    <x v="8"/>
    <n v="7993"/>
    <s v="rhizome"/>
    <s v="non-canopy"/>
    <n v="0"/>
    <n v="16"/>
    <n v="0"/>
    <s v="NA"/>
    <n v="0"/>
    <s v="NA"/>
    <s v="NA"/>
    <s v="NA"/>
    <m/>
    <n v="16"/>
    <e v="#VALUE!"/>
    <e v="#VALUE!"/>
    <m/>
    <n v="1"/>
  </r>
  <r>
    <x v="1"/>
    <n v="16"/>
    <s v="BS2.16"/>
    <n v="1"/>
    <m/>
    <x v="23"/>
    <n v="7138"/>
    <s v="rhizome"/>
    <s v="transient"/>
    <n v="0"/>
    <n v="12"/>
    <n v="0"/>
    <s v="NA"/>
    <n v="0"/>
    <s v="NA"/>
    <s v="NA"/>
    <s v="NA"/>
    <m/>
    <n v="12"/>
    <e v="#VALUE!"/>
    <e v="#VALUE!"/>
    <m/>
    <n v="1"/>
  </r>
  <r>
    <x v="1"/>
    <n v="16"/>
    <s v="BS2.16"/>
    <n v="1"/>
    <m/>
    <x v="17"/>
    <n v="5532"/>
    <s v="rhizome"/>
    <s v="non-canopy"/>
    <n v="0"/>
    <n v="3"/>
    <n v="0"/>
    <s v="NA"/>
    <n v="0"/>
    <s v="NA"/>
    <s v="NA"/>
    <s v="NA"/>
    <m/>
    <n v="3"/>
    <e v="#VALUE!"/>
    <e v="#VALUE!"/>
    <m/>
    <n v="1"/>
  </r>
  <r>
    <x v="1"/>
    <n v="17"/>
    <s v="BS2.17"/>
    <n v="1"/>
    <m/>
    <x v="10"/>
    <n v="2469"/>
    <s v="rhizome"/>
    <s v="non-canopy"/>
    <n v="0"/>
    <n v="3"/>
    <n v="0"/>
    <n v="0"/>
    <n v="0"/>
    <n v="0"/>
    <n v="0"/>
    <n v="0"/>
    <m/>
    <n v="3"/>
    <n v="1"/>
    <n v="0"/>
    <m/>
    <n v="1"/>
  </r>
  <r>
    <x v="1"/>
    <n v="17"/>
    <s v="BS2.17"/>
    <n v="1"/>
    <m/>
    <x v="18"/>
    <n v="2445"/>
    <s v="tussock"/>
    <s v="non-canopy"/>
    <n v="0"/>
    <n v="2"/>
    <n v="0"/>
    <n v="0"/>
    <n v="0"/>
    <n v="0"/>
    <n v="0"/>
    <n v="0"/>
    <m/>
    <n v="2"/>
    <n v="1"/>
    <n v="0"/>
    <m/>
    <n v="1"/>
  </r>
  <r>
    <x v="1"/>
    <n v="17"/>
    <s v="BS2.17"/>
    <n v="1"/>
    <m/>
    <x v="23"/>
    <n v="7138"/>
    <s v="rhizome"/>
    <s v="transient"/>
    <n v="0"/>
    <n v="9"/>
    <n v="0"/>
    <s v="NA"/>
    <n v="0"/>
    <s v="NA"/>
    <s v="NA"/>
    <s v="NA"/>
    <m/>
    <n v="9"/>
    <e v="#VALUE!"/>
    <e v="#VALUE!"/>
    <m/>
    <n v="1"/>
  </r>
  <r>
    <x v="1"/>
    <n v="17"/>
    <s v="BS2.17"/>
    <n v="1"/>
    <m/>
    <x v="20"/>
    <n v="2557"/>
    <s v="rhizome"/>
    <s v="transient"/>
    <n v="0"/>
    <n v="2"/>
    <n v="0"/>
    <s v="NA"/>
    <n v="0"/>
    <n v="0"/>
    <n v="0"/>
    <n v="0"/>
    <m/>
    <n v="2"/>
    <e v="#VALUE!"/>
    <e v="#VALUE!"/>
    <m/>
    <n v="1"/>
  </r>
  <r>
    <x v="1"/>
    <n v="17"/>
    <s v="BS2.17"/>
    <n v="1"/>
    <m/>
    <x v="17"/>
    <n v="5532"/>
    <s v="rhizome"/>
    <s v="non-canopy"/>
    <n v="0"/>
    <n v="4"/>
    <n v="0"/>
    <s v="NA"/>
    <n v="0"/>
    <s v="NA"/>
    <s v="NA"/>
    <s v="NA"/>
    <m/>
    <n v="4"/>
    <e v="#VALUE!"/>
    <e v="#VALUE!"/>
    <m/>
    <n v="1"/>
  </r>
  <r>
    <x v="1"/>
    <n v="18"/>
    <s v="BS2.18"/>
    <n v="1"/>
    <m/>
    <x v="10"/>
    <n v="2469"/>
    <s v="rhizome"/>
    <s v="non-canopy"/>
    <n v="0"/>
    <n v="7"/>
    <n v="0"/>
    <n v="0"/>
    <n v="0"/>
    <n v="0"/>
    <n v="0"/>
    <n v="0"/>
    <m/>
    <n v="7"/>
    <n v="1"/>
    <n v="0"/>
    <m/>
    <n v="1"/>
  </r>
  <r>
    <x v="1"/>
    <n v="18"/>
    <s v="BS2.18"/>
    <n v="1"/>
    <m/>
    <x v="18"/>
    <n v="2445"/>
    <s v="tussock"/>
    <s v="non-canopy"/>
    <n v="0"/>
    <n v="2"/>
    <n v="0"/>
    <n v="0"/>
    <n v="0"/>
    <n v="0"/>
    <n v="0"/>
    <n v="0"/>
    <m/>
    <n v="2"/>
    <n v="1"/>
    <n v="0"/>
    <m/>
    <n v="1"/>
  </r>
  <r>
    <x v="1"/>
    <n v="18"/>
    <s v="BS2.18"/>
    <n v="1"/>
    <m/>
    <x v="19"/>
    <n v="6325"/>
    <s v="tussock"/>
    <s v="non-canopy"/>
    <n v="0"/>
    <n v="1"/>
    <n v="0"/>
    <n v="0"/>
    <n v="0"/>
    <n v="0"/>
    <n v="0"/>
    <n v="0"/>
    <m/>
    <n v="1"/>
    <n v="1"/>
    <n v="0"/>
    <m/>
    <n v="1"/>
  </r>
  <r>
    <x v="1"/>
    <n v="18"/>
    <s v="BS2.18"/>
    <n v="1"/>
    <m/>
    <x v="23"/>
    <n v="7138"/>
    <s v="rhizome"/>
    <s v="transient"/>
    <n v="0"/>
    <n v="9"/>
    <n v="0"/>
    <s v="NA"/>
    <n v="0"/>
    <s v="NA"/>
    <s v="NA"/>
    <s v="NA"/>
    <m/>
    <n v="9"/>
    <e v="#VALUE!"/>
    <e v="#VALUE!"/>
    <m/>
    <n v="1"/>
  </r>
  <r>
    <x v="1"/>
    <n v="18"/>
    <s v="BS2.18"/>
    <n v="1"/>
    <m/>
    <x v="1"/>
    <n v="3997"/>
    <s v="lignotuber"/>
    <s v="soil-persistent"/>
    <n v="0"/>
    <n v="1"/>
    <n v="0"/>
    <n v="0"/>
    <n v="0"/>
    <n v="0"/>
    <n v="0"/>
    <n v="0"/>
    <m/>
    <n v="1"/>
    <n v="1"/>
    <n v="0"/>
    <m/>
    <n v="1"/>
  </r>
  <r>
    <x v="1"/>
    <n v="18"/>
    <s v="BS2.18"/>
    <n v="1"/>
    <m/>
    <x v="25"/>
    <n v="2654"/>
    <s v="none"/>
    <s v="soil-persistent"/>
    <n v="0"/>
    <n v="2"/>
    <n v="0"/>
    <n v="0"/>
    <n v="0"/>
    <n v="1"/>
    <n v="0"/>
    <n v="0"/>
    <m/>
    <n v="3"/>
    <n v="1"/>
    <n v="0.5"/>
    <m/>
    <n v="1"/>
  </r>
  <r>
    <x v="1"/>
    <n v="19"/>
    <s v="BS2.19"/>
    <n v="1"/>
    <m/>
    <x v="10"/>
    <n v="2469"/>
    <s v="rhizome"/>
    <s v="non-canopy"/>
    <n v="0"/>
    <n v="8"/>
    <n v="0"/>
    <n v="0"/>
    <n v="0"/>
    <n v="0"/>
    <n v="0"/>
    <n v="0"/>
    <m/>
    <n v="8"/>
    <n v="1"/>
    <n v="0"/>
    <m/>
    <n v="1"/>
  </r>
  <r>
    <x v="1"/>
    <n v="19"/>
    <s v="BS2.19"/>
    <n v="1"/>
    <m/>
    <x v="18"/>
    <n v="2445"/>
    <s v="tussock"/>
    <s v="non-canopy"/>
    <n v="0"/>
    <n v="2"/>
    <n v="0"/>
    <n v="0"/>
    <n v="0"/>
    <n v="0"/>
    <n v="0"/>
    <n v="0"/>
    <m/>
    <n v="2"/>
    <n v="1"/>
    <n v="0"/>
    <m/>
    <n v="1"/>
  </r>
  <r>
    <x v="1"/>
    <n v="19"/>
    <s v="BS2.19"/>
    <n v="1"/>
    <m/>
    <x v="19"/>
    <n v="6325"/>
    <s v="tussock"/>
    <s v="non-canopy"/>
    <n v="0"/>
    <n v="2"/>
    <n v="0"/>
    <n v="0"/>
    <n v="0"/>
    <n v="0"/>
    <n v="0"/>
    <n v="0"/>
    <m/>
    <n v="2"/>
    <n v="1"/>
    <n v="0"/>
    <m/>
    <n v="1"/>
  </r>
  <r>
    <x v="1"/>
    <n v="19"/>
    <s v="BS2.19"/>
    <n v="1"/>
    <m/>
    <x v="1"/>
    <n v="3997"/>
    <s v="lignotuber"/>
    <s v="soil-persistent"/>
    <n v="0"/>
    <n v="3"/>
    <n v="0"/>
    <n v="0"/>
    <n v="0"/>
    <n v="0"/>
    <n v="0"/>
    <n v="0"/>
    <m/>
    <n v="3"/>
    <n v="1"/>
    <n v="0"/>
    <m/>
    <n v="1"/>
  </r>
  <r>
    <x v="1"/>
    <n v="19"/>
    <s v="BS2.19"/>
    <n v="1"/>
    <m/>
    <x v="23"/>
    <n v="7138"/>
    <s v="rhizome"/>
    <s v="transient"/>
    <n v="0"/>
    <n v="20"/>
    <n v="0"/>
    <s v="NA"/>
    <n v="0"/>
    <s v="NA"/>
    <s v="NA"/>
    <s v="NA"/>
    <m/>
    <n v="20"/>
    <e v="#VALUE!"/>
    <e v="#VALUE!"/>
    <m/>
    <n v="1"/>
  </r>
  <r>
    <x v="1"/>
    <n v="19"/>
    <s v="BS2.19"/>
    <n v="1"/>
    <m/>
    <x v="8"/>
    <n v="7993"/>
    <s v="rhizome"/>
    <s v="non-canopy"/>
    <n v="0"/>
    <n v="8"/>
    <n v="0"/>
    <s v="NA"/>
    <n v="0"/>
    <s v="NA"/>
    <s v="NA"/>
    <s v="NA"/>
    <m/>
    <n v="8"/>
    <e v="#VALUE!"/>
    <e v="#VALUE!"/>
    <m/>
    <n v="1"/>
  </r>
  <r>
    <x v="1"/>
    <n v="19"/>
    <s v="BS2.19"/>
    <n v="1"/>
    <m/>
    <x v="17"/>
    <n v="5532"/>
    <s v="rhizome"/>
    <s v="non-canopy"/>
    <n v="0"/>
    <n v="7"/>
    <n v="0"/>
    <s v="NA"/>
    <n v="0"/>
    <s v="NA"/>
    <s v="NA"/>
    <s v="NA"/>
    <m/>
    <n v="7"/>
    <e v="#VALUE!"/>
    <e v="#VALUE!"/>
    <m/>
    <n v="1"/>
  </r>
  <r>
    <x v="1"/>
    <n v="20"/>
    <s v="BS2.20"/>
    <n v="1"/>
    <m/>
    <x v="10"/>
    <n v="2469"/>
    <s v="rhizome"/>
    <s v="non-canopy"/>
    <n v="0"/>
    <n v="8"/>
    <n v="0"/>
    <n v="0"/>
    <n v="0"/>
    <n v="0"/>
    <n v="0"/>
    <n v="0"/>
    <m/>
    <n v="8"/>
    <n v="1"/>
    <n v="0"/>
    <m/>
    <n v="1"/>
  </r>
  <r>
    <x v="1"/>
    <n v="20"/>
    <s v="BS2.20"/>
    <n v="1"/>
    <m/>
    <x v="19"/>
    <n v="6325"/>
    <s v="tussock"/>
    <s v="non-canopy"/>
    <n v="0"/>
    <n v="3"/>
    <n v="0"/>
    <n v="0"/>
    <n v="0"/>
    <n v="0"/>
    <n v="0"/>
    <n v="0"/>
    <m/>
    <n v="3"/>
    <n v="1"/>
    <n v="0"/>
    <m/>
    <n v="1"/>
  </r>
  <r>
    <x v="1"/>
    <n v="20"/>
    <s v="BS2.20"/>
    <n v="1"/>
    <m/>
    <x v="18"/>
    <n v="2445"/>
    <s v="tussock"/>
    <s v="non-canopy"/>
    <n v="0"/>
    <n v="2"/>
    <n v="0"/>
    <n v="0"/>
    <n v="0"/>
    <n v="0"/>
    <n v="0"/>
    <n v="0"/>
    <m/>
    <n v="2"/>
    <n v="1"/>
    <n v="0"/>
    <m/>
    <n v="1"/>
  </r>
  <r>
    <x v="1"/>
    <n v="20"/>
    <s v="BS2.20"/>
    <n v="1"/>
    <m/>
    <x v="9"/>
    <n v="8875"/>
    <s v="lignotuber"/>
    <s v="soil-persistent"/>
    <n v="0"/>
    <n v="0"/>
    <n v="0"/>
    <n v="0"/>
    <n v="0"/>
    <n v="1"/>
    <n v="0"/>
    <n v="0"/>
    <m/>
    <n v="1"/>
    <e v="#DIV/0!"/>
    <e v="#DIV/0!"/>
    <m/>
    <n v="1"/>
  </r>
  <r>
    <x v="1"/>
    <n v="20"/>
    <s v="BS2.20"/>
    <n v="1"/>
    <m/>
    <x v="8"/>
    <n v="7993"/>
    <s v="rhizome"/>
    <s v="non-canopy"/>
    <n v="0"/>
    <n v="7"/>
    <n v="0"/>
    <s v="NA"/>
    <n v="0"/>
    <s v="NA"/>
    <s v="NA"/>
    <s v="NA"/>
    <m/>
    <n v="7"/>
    <e v="#VALUE!"/>
    <e v="#VALUE!"/>
    <m/>
    <n v="1"/>
  </r>
  <r>
    <x v="1"/>
    <n v="20"/>
    <s v="BS2.20"/>
    <n v="1"/>
    <m/>
    <x v="17"/>
    <n v="5532"/>
    <s v="rhizome"/>
    <s v="non-canopy"/>
    <n v="0"/>
    <n v="9"/>
    <n v="0"/>
    <s v="NA"/>
    <n v="0"/>
    <s v="NA"/>
    <s v="NA"/>
    <s v="NA"/>
    <m/>
    <n v="9"/>
    <e v="#VALUE!"/>
    <e v="#VALUE!"/>
    <m/>
    <n v="1"/>
  </r>
  <r>
    <x v="1"/>
    <n v="20"/>
    <s v="BS2.20"/>
    <n v="1"/>
    <m/>
    <x v="23"/>
    <n v="7138"/>
    <s v="rhizome"/>
    <s v="transient"/>
    <n v="0"/>
    <n v="14"/>
    <n v="0"/>
    <s v="NA"/>
    <n v="0"/>
    <s v="NA"/>
    <s v="NA"/>
    <s v="NA"/>
    <m/>
    <n v="14"/>
    <e v="#VALUE!"/>
    <e v="#VALUE!"/>
    <m/>
    <n v="1"/>
  </r>
  <r>
    <x v="1"/>
    <n v="20"/>
    <s v="BS2.20"/>
    <n v="1"/>
    <m/>
    <x v="20"/>
    <n v="2557"/>
    <s v="rhizome"/>
    <s v="transient"/>
    <n v="0"/>
    <n v="2"/>
    <n v="0"/>
    <s v="NA"/>
    <n v="0"/>
    <n v="0"/>
    <n v="0"/>
    <n v="0"/>
    <m/>
    <n v="2"/>
    <e v="#VALUE!"/>
    <e v="#VALUE!"/>
    <m/>
    <n v="1"/>
  </r>
  <r>
    <x v="2"/>
    <n v="1"/>
    <s v="MW1.1"/>
    <n v="1"/>
    <m/>
    <x v="25"/>
    <n v="2654"/>
    <s v="none"/>
    <s v="soil-persistent"/>
    <n v="0"/>
    <n v="0"/>
    <n v="0"/>
    <n v="1"/>
    <n v="0"/>
    <n v="4"/>
    <n v="0"/>
    <n v="0"/>
    <m/>
    <n v="4"/>
    <n v="0"/>
    <n v="4"/>
    <m/>
    <n v="1"/>
  </r>
  <r>
    <x v="2"/>
    <n v="1"/>
    <s v="MW1.1"/>
    <n v="1"/>
    <m/>
    <x v="2"/>
    <n v="2987"/>
    <s v="basal"/>
    <s v="soil-persistent"/>
    <n v="0"/>
    <n v="20"/>
    <n v="0"/>
    <n v="0"/>
    <n v="0"/>
    <n v="2"/>
    <n v="0"/>
    <n v="0"/>
    <m/>
    <n v="22"/>
    <n v="1"/>
    <n v="0.1"/>
    <m/>
    <n v="1"/>
  </r>
  <r>
    <x v="2"/>
    <n v="1"/>
    <s v="MW1.1"/>
    <n v="1"/>
    <m/>
    <x v="1"/>
    <n v="3997"/>
    <s v="lignotuber"/>
    <s v="soil-persistent"/>
    <n v="0"/>
    <n v="4"/>
    <n v="0"/>
    <n v="0"/>
    <n v="0"/>
    <n v="40"/>
    <n v="0"/>
    <n v="0"/>
    <m/>
    <n v="44"/>
    <n v="1"/>
    <n v="10"/>
    <m/>
    <n v="1"/>
  </r>
  <r>
    <x v="2"/>
    <n v="1"/>
    <s v="MW1.1"/>
    <n v="1"/>
    <m/>
    <x v="26"/>
    <n v="3243"/>
    <s v="none"/>
    <s v="soil-persistent"/>
    <n v="0"/>
    <n v="0"/>
    <n v="0"/>
    <s v="NA"/>
    <n v="0"/>
    <n v="30"/>
    <n v="0"/>
    <n v="0"/>
    <m/>
    <n v="30"/>
    <e v="#VALUE!"/>
    <e v="#VALUE!"/>
    <m/>
    <n v="1"/>
  </r>
  <r>
    <x v="2"/>
    <n v="1"/>
    <s v="MW1.1"/>
    <n v="1"/>
    <m/>
    <x v="20"/>
    <n v="2557"/>
    <s v="rhizome"/>
    <s v="transient"/>
    <n v="0"/>
    <n v="2"/>
    <n v="0"/>
    <s v="NA"/>
    <n v="0"/>
    <n v="0"/>
    <n v="0"/>
    <n v="0"/>
    <m/>
    <n v="2"/>
    <e v="#VALUE!"/>
    <e v="#VALUE!"/>
    <m/>
    <n v="1"/>
  </r>
  <r>
    <x v="2"/>
    <n v="1"/>
    <s v="MW1.1"/>
    <n v="1"/>
    <m/>
    <x v="23"/>
    <n v="7138"/>
    <s v="rhizome"/>
    <s v="transient"/>
    <n v="0"/>
    <n v="9"/>
    <n v="0"/>
    <s v="NA"/>
    <n v="0"/>
    <s v="NA"/>
    <s v="NA"/>
    <s v="NA"/>
    <m/>
    <n v="9"/>
    <e v="#VALUE!"/>
    <e v="#VALUE!"/>
    <m/>
    <n v="1"/>
  </r>
  <r>
    <x v="2"/>
    <n v="1"/>
    <s v="MW1.1"/>
    <n v="1"/>
    <m/>
    <x v="8"/>
    <n v="7993"/>
    <s v="rhizome"/>
    <s v="non-canopy"/>
    <n v="0"/>
    <n v="5"/>
    <n v="0"/>
    <s v="NA"/>
    <n v="0"/>
    <s v="NA"/>
    <s v="NA"/>
    <s v="NA"/>
    <m/>
    <n v="5"/>
    <e v="#VALUE!"/>
    <e v="#VALUE!"/>
    <m/>
    <n v="1"/>
  </r>
  <r>
    <x v="2"/>
    <n v="1"/>
    <s v="MW1.1"/>
    <n v="1"/>
    <m/>
    <x v="18"/>
    <n v="2445"/>
    <s v="tussock"/>
    <s v="non-canopy"/>
    <n v="0"/>
    <n v="2"/>
    <n v="0"/>
    <n v="0"/>
    <n v="0"/>
    <n v="0"/>
    <n v="0"/>
    <n v="0"/>
    <m/>
    <n v="2"/>
    <n v="1"/>
    <n v="0"/>
    <m/>
    <n v="1"/>
  </r>
  <r>
    <x v="2"/>
    <n v="1"/>
    <s v="MW1.1"/>
    <n v="1"/>
    <m/>
    <x v="10"/>
    <n v="2469"/>
    <s v="rhizome"/>
    <s v="non-canopy"/>
    <n v="0"/>
    <n v="2"/>
    <n v="0"/>
    <n v="0"/>
    <n v="0"/>
    <n v="0"/>
    <n v="0"/>
    <n v="0"/>
    <m/>
    <n v="2"/>
    <n v="1"/>
    <n v="0"/>
    <m/>
    <n v="1"/>
  </r>
  <r>
    <x v="2"/>
    <n v="1"/>
    <s v="MW1.1"/>
    <n v="1"/>
    <m/>
    <x v="17"/>
    <n v="5532"/>
    <s v="rhizome"/>
    <s v="non-canopy"/>
    <n v="0"/>
    <n v="13"/>
    <n v="0"/>
    <s v="NA"/>
    <n v="0"/>
    <s v="NA"/>
    <s v="NA"/>
    <s v="NA"/>
    <m/>
    <n v="13"/>
    <e v="#VALUE!"/>
    <e v="#VALUE!"/>
    <m/>
    <n v="1"/>
  </r>
  <r>
    <x v="2"/>
    <n v="1"/>
    <s v="MW1.1"/>
    <n v="1"/>
    <m/>
    <x v="27"/>
    <n v="2503"/>
    <s v="tussock"/>
    <s v="non-canopy"/>
    <n v="0"/>
    <n v="2"/>
    <n v="0"/>
    <n v="0"/>
    <n v="0"/>
    <n v="0"/>
    <n v="0"/>
    <n v="0"/>
    <m/>
    <n v="2"/>
    <n v="1"/>
    <n v="0"/>
    <m/>
    <n v="1"/>
  </r>
  <r>
    <x v="2"/>
    <n v="2"/>
    <s v="MW1.2"/>
    <n v="1"/>
    <m/>
    <x v="2"/>
    <n v="2987"/>
    <s v="basal"/>
    <s v="soil-persistent"/>
    <n v="0"/>
    <n v="7"/>
    <n v="0"/>
    <n v="0"/>
    <n v="0"/>
    <n v="0"/>
    <n v="0"/>
    <n v="0"/>
    <m/>
    <n v="7"/>
    <n v="1"/>
    <n v="0"/>
    <m/>
    <n v="1"/>
  </r>
  <r>
    <x v="2"/>
    <n v="2"/>
    <s v="MW1.2"/>
    <n v="1"/>
    <m/>
    <x v="1"/>
    <n v="3997"/>
    <s v="lignotuber"/>
    <s v="soil-persistent"/>
    <n v="0"/>
    <n v="4"/>
    <n v="0"/>
    <n v="0"/>
    <n v="0"/>
    <n v="8"/>
    <n v="0"/>
    <n v="0"/>
    <m/>
    <n v="12"/>
    <n v="1"/>
    <n v="2"/>
    <m/>
    <n v="1"/>
  </r>
  <r>
    <x v="2"/>
    <n v="2"/>
    <s v="MW1.2"/>
    <n v="1"/>
    <m/>
    <x v="16"/>
    <n v="2603"/>
    <s v="basal"/>
    <s v="soil-persistent"/>
    <n v="0"/>
    <n v="1"/>
    <n v="0"/>
    <n v="0"/>
    <n v="0"/>
    <n v="0"/>
    <n v="0"/>
    <n v="0"/>
    <m/>
    <n v="1"/>
    <n v="1"/>
    <n v="0"/>
    <m/>
    <n v="1"/>
  </r>
  <r>
    <x v="2"/>
    <n v="2"/>
    <s v="MW1.2"/>
    <n v="1"/>
    <m/>
    <x v="23"/>
    <n v="7138"/>
    <s v="rhizome"/>
    <s v="transient"/>
    <n v="0"/>
    <n v="6"/>
    <n v="0"/>
    <s v="NA"/>
    <n v="0"/>
    <s v="NA"/>
    <s v="NA"/>
    <s v="NA"/>
    <m/>
    <n v="6"/>
    <e v="#VALUE!"/>
    <e v="#VALUE!"/>
    <m/>
    <n v="1"/>
  </r>
  <r>
    <x v="2"/>
    <n v="2"/>
    <s v="MW1.2"/>
    <n v="1"/>
    <m/>
    <x v="18"/>
    <n v="2445"/>
    <s v="tussock"/>
    <s v="non-canopy"/>
    <n v="0"/>
    <n v="2"/>
    <n v="0"/>
    <n v="0"/>
    <n v="0"/>
    <n v="0"/>
    <n v="0"/>
    <n v="0"/>
    <m/>
    <n v="2"/>
    <n v="1"/>
    <n v="0"/>
    <m/>
    <n v="1"/>
  </r>
  <r>
    <x v="2"/>
    <n v="2"/>
    <s v="MW1.2"/>
    <n v="1"/>
    <m/>
    <x v="10"/>
    <n v="2469"/>
    <s v="rhizome"/>
    <s v="non-canopy"/>
    <n v="0"/>
    <n v="2"/>
    <n v="0"/>
    <n v="0"/>
    <n v="0"/>
    <n v="0"/>
    <n v="0"/>
    <n v="0"/>
    <m/>
    <n v="2"/>
    <n v="1"/>
    <n v="0"/>
    <m/>
    <n v="1"/>
  </r>
  <r>
    <x v="2"/>
    <n v="2"/>
    <s v="MW1.2"/>
    <n v="1"/>
    <m/>
    <x v="28"/>
    <n v="6324"/>
    <s v="tussock"/>
    <s v="non-canopy"/>
    <n v="0"/>
    <n v="6"/>
    <n v="0"/>
    <n v="0"/>
    <n v="0"/>
    <n v="0"/>
    <n v="0"/>
    <n v="0"/>
    <m/>
    <n v="6"/>
    <n v="1"/>
    <n v="0"/>
    <m/>
    <n v="1"/>
  </r>
  <r>
    <x v="2"/>
    <n v="2"/>
    <s v="MW1.2"/>
    <n v="1"/>
    <m/>
    <x v="17"/>
    <n v="5532"/>
    <s v="rhizome"/>
    <s v="non-canopy"/>
    <n v="0"/>
    <n v="12"/>
    <n v="0"/>
    <s v="NA"/>
    <n v="0"/>
    <s v="NA"/>
    <s v="NA"/>
    <s v="NA"/>
    <m/>
    <n v="12"/>
    <e v="#VALUE!"/>
    <e v="#VALUE!"/>
    <m/>
    <n v="1"/>
  </r>
  <r>
    <x v="2"/>
    <n v="2"/>
    <s v="MW1.2"/>
    <n v="1"/>
    <m/>
    <x v="29"/>
    <n v="10605"/>
    <s v="rhizome"/>
    <s v="non-canopy"/>
    <n v="0"/>
    <n v="2"/>
    <n v="0"/>
    <s v="NA"/>
    <n v="0"/>
    <s v="NA"/>
    <s v="NA"/>
    <s v="NA"/>
    <m/>
    <n v="2"/>
    <e v="#VALUE!"/>
    <e v="#VALUE!"/>
    <m/>
    <n v="1"/>
  </r>
  <r>
    <x v="2"/>
    <n v="3"/>
    <s v="MW1.3"/>
    <n v="1"/>
    <m/>
    <x v="2"/>
    <n v="2987"/>
    <s v="basal"/>
    <s v="soil-persistent"/>
    <n v="0"/>
    <n v="5"/>
    <n v="0"/>
    <n v="0"/>
    <n v="0"/>
    <n v="0"/>
    <n v="0"/>
    <n v="0"/>
    <m/>
    <n v="5"/>
    <n v="1"/>
    <n v="0"/>
    <m/>
    <n v="1"/>
  </r>
  <r>
    <x v="2"/>
    <n v="3"/>
    <s v="MW1.3"/>
    <n v="1"/>
    <m/>
    <x v="1"/>
    <n v="3997"/>
    <s v="lignotuber"/>
    <s v="soil-persistent"/>
    <n v="0"/>
    <n v="2"/>
    <n v="0"/>
    <n v="0"/>
    <n v="0"/>
    <n v="20"/>
    <n v="0"/>
    <n v="0"/>
    <m/>
    <n v="22"/>
    <n v="1"/>
    <n v="10"/>
    <m/>
    <n v="1"/>
  </r>
  <r>
    <x v="2"/>
    <n v="3"/>
    <s v="MW1.3"/>
    <n v="1"/>
    <m/>
    <x v="0"/>
    <n v="7766"/>
    <s v="lignotuber"/>
    <s v="canopy"/>
    <n v="0"/>
    <n v="0"/>
    <n v="0"/>
    <n v="1"/>
    <n v="0"/>
    <n v="0"/>
    <n v="0"/>
    <n v="0"/>
    <m/>
    <n v="0"/>
    <n v="0"/>
    <n v="0"/>
    <m/>
    <s v=""/>
  </r>
  <r>
    <x v="2"/>
    <n v="3"/>
    <s v="MW1.3"/>
    <n v="1"/>
    <m/>
    <x v="8"/>
    <n v="7993"/>
    <s v="rhizome"/>
    <s v="non-canopy"/>
    <n v="0"/>
    <n v="5"/>
    <n v="0"/>
    <s v="NA"/>
    <n v="0"/>
    <s v="NA"/>
    <s v="NA"/>
    <s v="NA"/>
    <m/>
    <n v="5"/>
    <e v="#VALUE!"/>
    <e v="#VALUE!"/>
    <m/>
    <n v="1"/>
  </r>
  <r>
    <x v="2"/>
    <n v="3"/>
    <s v="MW1.3"/>
    <n v="1"/>
    <m/>
    <x v="23"/>
    <n v="7138"/>
    <s v="rhizome"/>
    <s v="transient"/>
    <n v="0"/>
    <n v="1"/>
    <n v="0"/>
    <s v="NA"/>
    <n v="0"/>
    <s v="NA"/>
    <s v="NA"/>
    <s v="NA"/>
    <m/>
    <n v="1"/>
    <e v="#VALUE!"/>
    <e v="#VALUE!"/>
    <m/>
    <n v="1"/>
  </r>
  <r>
    <x v="2"/>
    <n v="3"/>
    <s v="MW1.3"/>
    <n v="1"/>
    <m/>
    <x v="25"/>
    <n v="2654"/>
    <s v="none"/>
    <s v="soil-persistent"/>
    <n v="0"/>
    <n v="0"/>
    <n v="0"/>
    <n v="1"/>
    <n v="0"/>
    <n v="2"/>
    <n v="0"/>
    <n v="0"/>
    <m/>
    <n v="2"/>
    <n v="0"/>
    <n v="2"/>
    <m/>
    <n v="1"/>
  </r>
  <r>
    <x v="2"/>
    <n v="3"/>
    <s v="MW1.3"/>
    <n v="1"/>
    <m/>
    <x v="17"/>
    <n v="5532"/>
    <s v="rhizome"/>
    <s v="non-canopy"/>
    <n v="0"/>
    <n v="3"/>
    <n v="0"/>
    <s v="NA"/>
    <n v="0"/>
    <s v="NA"/>
    <s v="NA"/>
    <s v="NA"/>
    <m/>
    <n v="3"/>
    <e v="#VALUE!"/>
    <e v="#VALUE!"/>
    <m/>
    <n v="1"/>
  </r>
  <r>
    <x v="2"/>
    <n v="3"/>
    <s v="MW1.3"/>
    <n v="1"/>
    <m/>
    <x v="29"/>
    <n v="10605"/>
    <s v="rhizome"/>
    <s v="non-canopy"/>
    <n v="0"/>
    <n v="1"/>
    <n v="0"/>
    <s v="NA"/>
    <n v="0"/>
    <s v="NA"/>
    <s v="NA"/>
    <s v="NA"/>
    <s v="? Missing data"/>
    <n v="1"/>
    <e v="#VALUE!"/>
    <e v="#VALUE!"/>
    <m/>
    <n v="1"/>
  </r>
  <r>
    <x v="2"/>
    <n v="3"/>
    <s v="MW1.3"/>
    <n v="1"/>
    <m/>
    <x v="27"/>
    <n v="2503"/>
    <s v="tussock"/>
    <s v="non-canopy"/>
    <n v="0"/>
    <n v="5"/>
    <n v="0"/>
    <n v="0"/>
    <n v="0"/>
    <n v="0"/>
    <n v="0"/>
    <n v="0"/>
    <m/>
    <n v="5"/>
    <n v="1"/>
    <n v="0"/>
    <m/>
    <n v="1"/>
  </r>
  <r>
    <x v="2"/>
    <n v="3"/>
    <s v="MW1.3"/>
    <n v="1"/>
    <m/>
    <x v="30"/>
    <n v="2294"/>
    <s v="rhizome"/>
    <s v="non-canopy"/>
    <n v="0"/>
    <n v="1"/>
    <n v="0"/>
    <s v="NA"/>
    <n v="0"/>
    <s v="NA"/>
    <s v="NA"/>
    <s v="NA"/>
    <m/>
    <n v="1"/>
    <e v="#VALUE!"/>
    <e v="#VALUE!"/>
    <m/>
    <n v="1"/>
  </r>
  <r>
    <x v="2"/>
    <n v="3"/>
    <s v="MW1.3"/>
    <n v="1"/>
    <m/>
    <x v="16"/>
    <n v="2603"/>
    <s v="basal"/>
    <s v="soil-persistent"/>
    <n v="0"/>
    <n v="1"/>
    <n v="0"/>
    <n v="0"/>
    <n v="0"/>
    <n v="3"/>
    <n v="0"/>
    <n v="0"/>
    <m/>
    <n v="4"/>
    <n v="1"/>
    <n v="3"/>
    <m/>
    <n v="1"/>
  </r>
  <r>
    <x v="2"/>
    <n v="3"/>
    <s v="MW1.3"/>
    <n v="1"/>
    <m/>
    <x v="31"/>
    <n v="1609"/>
    <s v="basal"/>
    <s v="non-canopy"/>
    <n v="0"/>
    <n v="2"/>
    <n v="0"/>
    <s v="NA"/>
    <n v="0"/>
    <n v="0"/>
    <n v="0"/>
    <n v="0"/>
    <s v="resprout? Originally inferred to be seedlings"/>
    <n v="2"/>
    <e v="#VALUE!"/>
    <e v="#VALUE!"/>
    <m/>
    <n v="1"/>
  </r>
  <r>
    <x v="2"/>
    <n v="3"/>
    <s v="MW1.3"/>
    <n v="1"/>
    <m/>
    <x v="26"/>
    <n v="3243"/>
    <s v="none"/>
    <s v="soil-persistent"/>
    <n v="0"/>
    <n v="0"/>
    <n v="0"/>
    <s v="NA"/>
    <n v="0"/>
    <n v="1"/>
    <n v="0"/>
    <n v="0"/>
    <m/>
    <n v="1"/>
    <e v="#VALUE!"/>
    <e v="#VALUE!"/>
    <m/>
    <n v="1"/>
  </r>
  <r>
    <x v="2"/>
    <n v="4"/>
    <s v="MW1.4"/>
    <n v="1"/>
    <m/>
    <x v="25"/>
    <n v="2654"/>
    <s v="none"/>
    <s v="soil-persistent"/>
    <n v="0"/>
    <n v="2"/>
    <n v="0"/>
    <n v="0"/>
    <n v="0"/>
    <n v="0"/>
    <n v="0"/>
    <n v="0"/>
    <m/>
    <n v="2"/>
    <n v="1"/>
    <n v="0"/>
    <m/>
    <n v="1"/>
  </r>
  <r>
    <x v="2"/>
    <n v="4"/>
    <s v="MW1.4"/>
    <n v="1"/>
    <m/>
    <x v="2"/>
    <n v="2987"/>
    <s v="basal"/>
    <s v="soil-persistent"/>
    <n v="0"/>
    <n v="40"/>
    <n v="0"/>
    <n v="0"/>
    <n v="0"/>
    <n v="10"/>
    <n v="0"/>
    <n v="0"/>
    <m/>
    <n v="50"/>
    <n v="1"/>
    <n v="0.25"/>
    <m/>
    <n v="1"/>
  </r>
  <r>
    <x v="2"/>
    <n v="4"/>
    <s v="MW1.4"/>
    <n v="1"/>
    <m/>
    <x v="0"/>
    <n v="7766"/>
    <s v="lignotuber"/>
    <s v="canopy"/>
    <n v="0"/>
    <n v="1"/>
    <n v="0"/>
    <n v="0"/>
    <n v="0"/>
    <n v="0"/>
    <n v="0"/>
    <n v="0"/>
    <m/>
    <n v="1"/>
    <n v="1"/>
    <n v="0"/>
    <m/>
    <n v="1"/>
  </r>
  <r>
    <x v="2"/>
    <n v="4"/>
    <s v="MW1.4"/>
    <n v="1"/>
    <m/>
    <x v="16"/>
    <n v="2603"/>
    <s v="basal"/>
    <s v="soil-persistent"/>
    <n v="0"/>
    <n v="3"/>
    <n v="0"/>
    <n v="0"/>
    <n v="0"/>
    <n v="0"/>
    <n v="0"/>
    <n v="0"/>
    <m/>
    <n v="3"/>
    <n v="1"/>
    <n v="0"/>
    <m/>
    <n v="1"/>
  </r>
  <r>
    <x v="2"/>
    <n v="4"/>
    <s v="MW1.4"/>
    <n v="1"/>
    <m/>
    <x v="23"/>
    <n v="7138"/>
    <s v="rhizome"/>
    <s v="transient"/>
    <n v="0"/>
    <n v="3"/>
    <n v="0"/>
    <s v="NA"/>
    <n v="0"/>
    <s v="NA"/>
    <s v="NA"/>
    <s v="NA"/>
    <m/>
    <n v="3"/>
    <e v="#VALUE!"/>
    <e v="#VALUE!"/>
    <m/>
    <n v="1"/>
  </r>
  <r>
    <x v="2"/>
    <n v="4"/>
    <s v="MW1.4"/>
    <n v="1"/>
    <m/>
    <x v="31"/>
    <n v="1609"/>
    <s v="basal"/>
    <s v="non-canopy"/>
    <n v="0"/>
    <n v="0"/>
    <n v="0"/>
    <s v="NA"/>
    <n v="0"/>
    <n v="1"/>
    <n v="0"/>
    <n v="0"/>
    <m/>
    <n v="1"/>
    <e v="#VALUE!"/>
    <e v="#VALUE!"/>
    <m/>
    <n v="1"/>
  </r>
  <r>
    <x v="2"/>
    <n v="4"/>
    <s v="MW1.4"/>
    <n v="1"/>
    <m/>
    <x v="8"/>
    <n v="7993"/>
    <s v="rhizome"/>
    <s v="non-canopy"/>
    <n v="0"/>
    <n v="16"/>
    <n v="0"/>
    <s v="NA"/>
    <n v="0"/>
    <s v="NA"/>
    <s v="NA"/>
    <s v="NA"/>
    <m/>
    <n v="16"/>
    <e v="#VALUE!"/>
    <e v="#VALUE!"/>
    <m/>
    <n v="1"/>
  </r>
  <r>
    <x v="2"/>
    <n v="4"/>
    <s v="MW1.4"/>
    <n v="1"/>
    <m/>
    <x v="17"/>
    <n v="5532"/>
    <s v="rhizome"/>
    <s v="non-canopy"/>
    <n v="0"/>
    <n v="12"/>
    <n v="0"/>
    <s v="NA"/>
    <n v="0"/>
    <s v="NA"/>
    <s v="NA"/>
    <s v="NA"/>
    <m/>
    <n v="12"/>
    <e v="#VALUE!"/>
    <e v="#VALUE!"/>
    <m/>
    <n v="1"/>
  </r>
  <r>
    <x v="2"/>
    <n v="4"/>
    <s v="MW1.4"/>
    <n v="1"/>
    <m/>
    <x v="27"/>
    <n v="2503"/>
    <s v="tussock"/>
    <s v="non-canopy"/>
    <n v="0"/>
    <n v="1"/>
    <n v="0"/>
    <n v="0"/>
    <n v="0"/>
    <n v="0"/>
    <n v="0"/>
    <n v="0"/>
    <m/>
    <n v="1"/>
    <n v="1"/>
    <n v="0"/>
    <m/>
    <n v="1"/>
  </r>
  <r>
    <x v="2"/>
    <n v="4"/>
    <s v="MW1.4"/>
    <n v="1"/>
    <m/>
    <x v="18"/>
    <n v="2445"/>
    <s v="tussock"/>
    <s v="non-canopy"/>
    <n v="0"/>
    <n v="1"/>
    <n v="0"/>
    <n v="0"/>
    <n v="0"/>
    <n v="0"/>
    <n v="0"/>
    <n v="0"/>
    <m/>
    <n v="1"/>
    <n v="1"/>
    <n v="0"/>
    <m/>
    <n v="1"/>
  </r>
  <r>
    <x v="2"/>
    <n v="4"/>
    <s v="MW1.4"/>
    <n v="1"/>
    <m/>
    <x v="10"/>
    <n v="2469"/>
    <s v="rhizome"/>
    <s v="non-canopy"/>
    <n v="0"/>
    <n v="2"/>
    <n v="0"/>
    <n v="0"/>
    <n v="0"/>
    <n v="0"/>
    <n v="0"/>
    <n v="0"/>
    <m/>
    <n v="2"/>
    <n v="1"/>
    <n v="0"/>
    <m/>
    <n v="1"/>
  </r>
  <r>
    <x v="2"/>
    <n v="4"/>
    <s v="MW1.4"/>
    <n v="1"/>
    <m/>
    <x v="19"/>
    <n v="6325"/>
    <s v="tussock"/>
    <s v="non-canopy"/>
    <n v="0"/>
    <n v="4"/>
    <n v="0"/>
    <n v="0"/>
    <n v="0"/>
    <n v="0"/>
    <n v="0"/>
    <n v="0"/>
    <m/>
    <n v="4"/>
    <n v="1"/>
    <n v="0"/>
    <m/>
    <n v="1"/>
  </r>
  <r>
    <x v="2"/>
    <n v="4"/>
    <s v="MW1.4"/>
    <n v="1"/>
    <m/>
    <x v="23"/>
    <n v="7138"/>
    <s v="rhizome"/>
    <s v="transient"/>
    <n v="0"/>
    <n v="2"/>
    <n v="0"/>
    <s v="NA"/>
    <n v="0"/>
    <s v="NA"/>
    <s v="NA"/>
    <s v="NA"/>
    <m/>
    <n v="2"/>
    <e v="#VALUE!"/>
    <e v="#VALUE!"/>
    <m/>
    <n v="1"/>
  </r>
  <r>
    <x v="2"/>
    <n v="4"/>
    <s v="MW1.4"/>
    <n v="1"/>
    <m/>
    <x v="32"/>
    <n v="4122"/>
    <s v="NA"/>
    <s v="canopy"/>
    <n v="0"/>
    <n v="0"/>
    <n v="0"/>
    <n v="0"/>
    <n v="0"/>
    <n v="1"/>
    <n v="0"/>
    <n v="0"/>
    <m/>
    <n v="1"/>
    <e v="#DIV/0!"/>
    <e v="#DIV/0!"/>
    <m/>
    <n v="1"/>
  </r>
  <r>
    <x v="2"/>
    <n v="4"/>
    <s v="MW1.4"/>
    <n v="1"/>
    <m/>
    <x v="29"/>
    <n v="10605"/>
    <s v="rhizome"/>
    <s v="non-canopy"/>
    <n v="0"/>
    <n v="1"/>
    <n v="0"/>
    <s v="NA"/>
    <n v="0"/>
    <s v="NA"/>
    <s v="NA"/>
    <s v="NA"/>
    <m/>
    <n v="1"/>
    <e v="#VALUE!"/>
    <e v="#VALUE!"/>
    <m/>
    <n v="1"/>
  </r>
  <r>
    <x v="2"/>
    <n v="5"/>
    <s v="MW1.5"/>
    <n v="1"/>
    <m/>
    <x v="18"/>
    <n v="2445"/>
    <s v="tussock"/>
    <s v="non-canopy"/>
    <n v="0"/>
    <n v="2"/>
    <n v="0"/>
    <n v="0"/>
    <n v="0"/>
    <n v="0"/>
    <n v="0"/>
    <n v="0"/>
    <m/>
    <n v="2"/>
    <n v="1"/>
    <n v="0"/>
    <m/>
    <n v="1"/>
  </r>
  <r>
    <x v="2"/>
    <n v="5"/>
    <s v="MW1.5"/>
    <n v="1"/>
    <m/>
    <x v="10"/>
    <n v="2469"/>
    <s v="rhizome"/>
    <s v="non-canopy"/>
    <n v="0"/>
    <n v="5"/>
    <n v="0"/>
    <n v="0"/>
    <n v="0"/>
    <n v="0"/>
    <n v="0"/>
    <n v="0"/>
    <m/>
    <n v="5"/>
    <n v="1"/>
    <n v="0"/>
    <m/>
    <n v="1"/>
  </r>
  <r>
    <x v="2"/>
    <n v="5"/>
    <s v="MW1.5"/>
    <n v="1"/>
    <m/>
    <x v="23"/>
    <n v="7138"/>
    <s v="rhizome"/>
    <s v="transient"/>
    <n v="0"/>
    <n v="5"/>
    <n v="0"/>
    <s v="NA"/>
    <n v="0"/>
    <s v="NA"/>
    <s v="NA"/>
    <s v="NA"/>
    <m/>
    <n v="5"/>
    <e v="#VALUE!"/>
    <e v="#VALUE!"/>
    <m/>
    <n v="1"/>
  </r>
  <r>
    <x v="2"/>
    <n v="5"/>
    <s v="MW1.5"/>
    <n v="1"/>
    <m/>
    <x v="2"/>
    <n v="2987"/>
    <s v="basal"/>
    <s v="soil-persistent"/>
    <n v="0"/>
    <n v="12"/>
    <n v="0"/>
    <n v="0"/>
    <n v="0"/>
    <n v="0"/>
    <n v="0"/>
    <n v="0"/>
    <m/>
    <n v="12"/>
    <n v="1"/>
    <n v="0"/>
    <m/>
    <n v="1"/>
  </r>
  <r>
    <x v="2"/>
    <n v="5"/>
    <s v="MW1.5"/>
    <n v="1"/>
    <m/>
    <x v="9"/>
    <n v="8875"/>
    <s v="lignotuber"/>
    <s v="soil-persistent"/>
    <n v="0"/>
    <n v="0"/>
    <n v="0"/>
    <n v="0"/>
    <n v="0"/>
    <n v="1"/>
    <n v="0"/>
    <n v="0"/>
    <m/>
    <n v="1"/>
    <e v="#DIV/0!"/>
    <e v="#DIV/0!"/>
    <m/>
    <n v="1"/>
  </r>
  <r>
    <x v="2"/>
    <n v="5"/>
    <s v="MW1.5"/>
    <n v="1"/>
    <m/>
    <x v="8"/>
    <n v="7993"/>
    <s v="rhizome"/>
    <s v="non-canopy"/>
    <n v="0"/>
    <n v="14"/>
    <n v="0"/>
    <s v="NA"/>
    <n v="0"/>
    <s v="NA"/>
    <s v="NA"/>
    <s v="NA"/>
    <m/>
    <n v="14"/>
    <e v="#VALUE!"/>
    <e v="#VALUE!"/>
    <m/>
    <n v="1"/>
  </r>
  <r>
    <x v="2"/>
    <n v="5"/>
    <s v="MW1.5"/>
    <n v="1"/>
    <m/>
    <x v="16"/>
    <n v="2603"/>
    <s v="basal"/>
    <s v="soil-persistent"/>
    <n v="0"/>
    <n v="2"/>
    <n v="0"/>
    <n v="0"/>
    <n v="0"/>
    <n v="0"/>
    <n v="0"/>
    <n v="0"/>
    <m/>
    <n v="2"/>
    <n v="1"/>
    <n v="0"/>
    <m/>
    <n v="1"/>
  </r>
  <r>
    <x v="2"/>
    <n v="5"/>
    <s v="MW1.5"/>
    <n v="1"/>
    <m/>
    <x v="31"/>
    <n v="1609"/>
    <s v="basal"/>
    <s v="non-canopy"/>
    <n v="0"/>
    <n v="0"/>
    <n v="0"/>
    <s v="NA"/>
    <n v="0"/>
    <n v="1"/>
    <n v="0"/>
    <n v="0"/>
    <m/>
    <n v="1"/>
    <e v="#VALUE!"/>
    <e v="#VALUE!"/>
    <m/>
    <n v="1"/>
  </r>
  <r>
    <x v="2"/>
    <n v="5"/>
    <s v="MW1.5"/>
    <n v="1"/>
    <m/>
    <x v="29"/>
    <n v="10605"/>
    <s v="rhizome"/>
    <s v="non-canopy"/>
    <n v="0"/>
    <n v="2"/>
    <n v="0"/>
    <s v="NA"/>
    <n v="0"/>
    <s v="NA"/>
    <s v="NA"/>
    <s v="NA"/>
    <m/>
    <n v="2"/>
    <e v="#VALUE!"/>
    <e v="#VALUE!"/>
    <m/>
    <n v="1"/>
  </r>
  <r>
    <x v="2"/>
    <n v="5"/>
    <s v="MW1.5"/>
    <n v="1"/>
    <m/>
    <x v="17"/>
    <n v="5532"/>
    <s v="rhizome"/>
    <s v="non-canopy"/>
    <n v="0"/>
    <n v="6"/>
    <n v="0"/>
    <s v="NA"/>
    <n v="0"/>
    <s v="NA"/>
    <s v="NA"/>
    <s v="NA"/>
    <m/>
    <n v="6"/>
    <e v="#VALUE!"/>
    <e v="#VALUE!"/>
    <m/>
    <n v="1"/>
  </r>
  <r>
    <x v="2"/>
    <n v="5"/>
    <s v="MW1.5"/>
    <n v="1"/>
    <m/>
    <x v="0"/>
    <n v="7766"/>
    <s v="lignotuber"/>
    <s v="canopy"/>
    <n v="0"/>
    <n v="0"/>
    <n v="0"/>
    <n v="0"/>
    <n v="0"/>
    <n v="2"/>
    <n v="0"/>
    <n v="0"/>
    <m/>
    <n v="2"/>
    <e v="#DIV/0!"/>
    <e v="#DIV/0!"/>
    <m/>
    <n v="1"/>
  </r>
  <r>
    <x v="2"/>
    <n v="5"/>
    <s v="MW1.5"/>
    <n v="1"/>
    <m/>
    <x v="28"/>
    <n v="6324"/>
    <s v="tussock"/>
    <s v="non-canopy"/>
    <n v="0"/>
    <n v="1"/>
    <n v="0"/>
    <n v="0"/>
    <n v="0"/>
    <n v="0"/>
    <n v="0"/>
    <n v="0"/>
    <m/>
    <n v="1"/>
    <n v="1"/>
    <n v="0"/>
    <m/>
    <n v="1"/>
  </r>
  <r>
    <x v="2"/>
    <n v="5"/>
    <s v="MW1.5"/>
    <n v="1"/>
    <m/>
    <x v="20"/>
    <n v="2557"/>
    <s v="rhizome"/>
    <s v="transient"/>
    <n v="0"/>
    <n v="1"/>
    <n v="0"/>
    <s v="NA"/>
    <n v="0"/>
    <n v="0"/>
    <n v="0"/>
    <n v="0"/>
    <m/>
    <n v="1"/>
    <e v="#VALUE!"/>
    <e v="#VALUE!"/>
    <m/>
    <n v="1"/>
  </r>
  <r>
    <x v="2"/>
    <n v="6"/>
    <s v="MW1.6"/>
    <n v="1"/>
    <m/>
    <x v="18"/>
    <n v="2445"/>
    <s v="tussock"/>
    <s v="non-canopy"/>
    <n v="0"/>
    <n v="2"/>
    <n v="0"/>
    <n v="0"/>
    <n v="0"/>
    <n v="0"/>
    <n v="0"/>
    <n v="0"/>
    <m/>
    <n v="2"/>
    <n v="1"/>
    <n v="0"/>
    <m/>
    <n v="1"/>
  </r>
  <r>
    <x v="2"/>
    <n v="6"/>
    <s v="MW1.6"/>
    <n v="1"/>
    <m/>
    <x v="10"/>
    <n v="2469"/>
    <s v="rhizome"/>
    <s v="non-canopy"/>
    <n v="0"/>
    <n v="4"/>
    <n v="0"/>
    <n v="0"/>
    <n v="0"/>
    <n v="0"/>
    <n v="0"/>
    <n v="0"/>
    <m/>
    <n v="4"/>
    <n v="1"/>
    <n v="0"/>
    <m/>
    <n v="1"/>
  </r>
  <r>
    <x v="2"/>
    <n v="6"/>
    <s v="MW1.6"/>
    <n v="1"/>
    <m/>
    <x v="20"/>
    <n v="2557"/>
    <s v="rhizome"/>
    <s v="transient"/>
    <n v="0"/>
    <n v="4"/>
    <n v="0"/>
    <s v="NA"/>
    <n v="0"/>
    <n v="0"/>
    <n v="0"/>
    <n v="0"/>
    <m/>
    <n v="4"/>
    <e v="#VALUE!"/>
    <e v="#VALUE!"/>
    <m/>
    <n v="1"/>
  </r>
  <r>
    <x v="2"/>
    <n v="6"/>
    <s v="MW1.6"/>
    <n v="1"/>
    <m/>
    <x v="1"/>
    <n v="3997"/>
    <s v="lignotuber"/>
    <s v="soil-persistent"/>
    <n v="0"/>
    <n v="2"/>
    <n v="0"/>
    <n v="0"/>
    <n v="0"/>
    <n v="20"/>
    <n v="0"/>
    <n v="0"/>
    <m/>
    <n v="22"/>
    <n v="1"/>
    <n v="10"/>
    <m/>
    <n v="1"/>
  </r>
  <r>
    <x v="2"/>
    <n v="6"/>
    <s v="MW1.6"/>
    <n v="1"/>
    <m/>
    <x v="17"/>
    <n v="5532"/>
    <s v="rhizome"/>
    <s v="soil-persistent"/>
    <n v="0"/>
    <n v="12"/>
    <n v="0"/>
    <s v="NA"/>
    <n v="0"/>
    <s v="NA"/>
    <s v="NA"/>
    <s v="NA"/>
    <m/>
    <n v="12"/>
    <e v="#VALUE!"/>
    <e v="#VALUE!"/>
    <m/>
    <n v="1"/>
  </r>
  <r>
    <x v="2"/>
    <n v="6"/>
    <s v="MW1.6"/>
    <n v="1"/>
    <m/>
    <x v="2"/>
    <n v="2987"/>
    <s v="basal"/>
    <s v="soil-persistent"/>
    <n v="0"/>
    <n v="20"/>
    <n v="0"/>
    <n v="0"/>
    <n v="0"/>
    <n v="0"/>
    <n v="0"/>
    <n v="0"/>
    <m/>
    <n v="20"/>
    <n v="1"/>
    <n v="0"/>
    <m/>
    <n v="1"/>
  </r>
  <r>
    <x v="2"/>
    <n v="6"/>
    <s v="MW1.6"/>
    <n v="1"/>
    <m/>
    <x v="23"/>
    <n v="7138"/>
    <s v="rhizome"/>
    <s v="transient"/>
    <n v="0"/>
    <n v="12"/>
    <n v="0"/>
    <s v="NA"/>
    <n v="0"/>
    <s v="NA"/>
    <s v="NA"/>
    <s v="NA"/>
    <m/>
    <n v="12"/>
    <e v="#VALUE!"/>
    <e v="#VALUE!"/>
    <m/>
    <n v="1"/>
  </r>
  <r>
    <x v="2"/>
    <n v="6"/>
    <s v="MW1.6"/>
    <n v="1"/>
    <m/>
    <x v="16"/>
    <n v="2603"/>
    <s v="basal"/>
    <s v="soil-persistent"/>
    <n v="0"/>
    <n v="2"/>
    <n v="0"/>
    <n v="0"/>
    <n v="0"/>
    <n v="0"/>
    <n v="0"/>
    <n v="0"/>
    <m/>
    <n v="2"/>
    <n v="1"/>
    <n v="0"/>
    <m/>
    <n v="1"/>
  </r>
  <r>
    <x v="2"/>
    <n v="6"/>
    <s v="MW1.6"/>
    <n v="1"/>
    <m/>
    <x v="9"/>
    <n v="8875"/>
    <s v="lignotuber"/>
    <s v="soil-persistent"/>
    <n v="0"/>
    <n v="0"/>
    <n v="0"/>
    <n v="0"/>
    <n v="0"/>
    <n v="1"/>
    <n v="0"/>
    <n v="0"/>
    <m/>
    <n v="1"/>
    <e v="#DIV/0!"/>
    <e v="#DIV/0!"/>
    <m/>
    <n v="1"/>
  </r>
  <r>
    <x v="2"/>
    <n v="6"/>
    <s v="MW1.6"/>
    <n v="1"/>
    <m/>
    <x v="8"/>
    <n v="7993"/>
    <s v="rhizome"/>
    <s v="non-canopy"/>
    <n v="0"/>
    <n v="8"/>
    <n v="0"/>
    <s v="NA"/>
    <n v="0"/>
    <s v="NA"/>
    <s v="NA"/>
    <s v="NA"/>
    <m/>
    <n v="8"/>
    <e v="#VALUE!"/>
    <e v="#VALUE!"/>
    <m/>
    <n v="1"/>
  </r>
  <r>
    <x v="2"/>
    <n v="6"/>
    <s v="MW1.6"/>
    <n v="1"/>
    <m/>
    <x v="19"/>
    <n v="6325"/>
    <s v="tussock"/>
    <s v="non-canopy"/>
    <n v="0"/>
    <n v="2"/>
    <n v="0"/>
    <n v="0"/>
    <n v="0"/>
    <n v="0"/>
    <n v="0"/>
    <n v="0"/>
    <m/>
    <n v="2"/>
    <n v="1"/>
    <n v="0"/>
    <m/>
    <n v="1"/>
  </r>
  <r>
    <x v="2"/>
    <n v="7"/>
    <s v="MW1.7"/>
    <n v="1"/>
    <m/>
    <x v="2"/>
    <n v="2987"/>
    <s v="basal"/>
    <s v="soil-persistent"/>
    <n v="0"/>
    <n v="60"/>
    <n v="0"/>
    <n v="0"/>
    <n v="0"/>
    <n v="0"/>
    <n v="0"/>
    <n v="0"/>
    <m/>
    <n v="60"/>
    <n v="1"/>
    <n v="0"/>
    <m/>
    <n v="1"/>
  </r>
  <r>
    <x v="2"/>
    <n v="7"/>
    <s v="MW1.7"/>
    <n v="1"/>
    <m/>
    <x v="33"/>
    <n v="4604"/>
    <s v="tuber"/>
    <s v="transient"/>
    <n v="0"/>
    <n v="5"/>
    <n v="0"/>
    <s v="NA"/>
    <n v="0"/>
    <n v="0"/>
    <n v="0"/>
    <n v="0"/>
    <m/>
    <n v="5"/>
    <e v="#VALUE!"/>
    <e v="#VALUE!"/>
    <m/>
    <n v="1"/>
  </r>
  <r>
    <x v="2"/>
    <n v="7"/>
    <s v="MW1.7"/>
    <n v="1"/>
    <m/>
    <x v="23"/>
    <n v="7138"/>
    <s v="rhizome"/>
    <s v="transient"/>
    <n v="0"/>
    <n v="15"/>
    <n v="0"/>
    <s v="NA"/>
    <n v="0"/>
    <s v="NA"/>
    <s v="NA"/>
    <s v="NA"/>
    <m/>
    <n v="15"/>
    <e v="#VALUE!"/>
    <e v="#VALUE!"/>
    <m/>
    <n v="1"/>
  </r>
  <r>
    <x v="2"/>
    <n v="7"/>
    <s v="MW1.7"/>
    <n v="1"/>
    <m/>
    <x v="19"/>
    <n v="6325"/>
    <s v="tussock"/>
    <s v="non-canopy"/>
    <n v="0"/>
    <n v="2"/>
    <n v="0"/>
    <n v="0"/>
    <n v="0"/>
    <n v="0"/>
    <n v="0"/>
    <n v="0"/>
    <m/>
    <n v="2"/>
    <n v="1"/>
    <n v="0"/>
    <m/>
    <n v="1"/>
  </r>
  <r>
    <x v="2"/>
    <n v="7"/>
    <s v="MW1.7"/>
    <n v="1"/>
    <m/>
    <x v="25"/>
    <n v="2654"/>
    <s v="none"/>
    <s v="soil-persistent"/>
    <n v="0"/>
    <n v="0"/>
    <n v="0"/>
    <n v="0"/>
    <n v="0"/>
    <n v="3"/>
    <n v="0"/>
    <n v="0"/>
    <m/>
    <n v="3"/>
    <e v="#DIV/0!"/>
    <e v="#DIV/0!"/>
    <m/>
    <n v="1"/>
  </r>
  <r>
    <x v="2"/>
    <n v="7"/>
    <s v="MW1.7"/>
    <n v="1"/>
    <m/>
    <x v="1"/>
    <n v="3997"/>
    <s v="lignotuber"/>
    <s v="soil-persistent"/>
    <n v="0"/>
    <n v="1"/>
    <n v="0"/>
    <n v="2"/>
    <n v="0"/>
    <n v="30"/>
    <n v="0"/>
    <n v="0"/>
    <m/>
    <n v="31"/>
    <n v="0.33333333333333331"/>
    <n v="10"/>
    <m/>
    <n v="1"/>
  </r>
  <r>
    <x v="2"/>
    <n v="7"/>
    <s v="MW1.7"/>
    <n v="1"/>
    <m/>
    <x v="20"/>
    <n v="2557"/>
    <s v="rhizome"/>
    <s v="transient"/>
    <n v="0"/>
    <n v="1"/>
    <n v="0"/>
    <s v="NA"/>
    <n v="0"/>
    <n v="0"/>
    <n v="0"/>
    <n v="0"/>
    <m/>
    <n v="1"/>
    <e v="#VALUE!"/>
    <e v="#VALUE!"/>
    <m/>
    <n v="1"/>
  </r>
  <r>
    <x v="2"/>
    <n v="7"/>
    <s v="MW1.7"/>
    <n v="1"/>
    <m/>
    <x v="18"/>
    <n v="2445"/>
    <s v="tussock"/>
    <s v="non-canopy"/>
    <n v="0"/>
    <n v="1"/>
    <n v="0"/>
    <n v="0"/>
    <n v="0"/>
    <n v="0"/>
    <n v="0"/>
    <n v="0"/>
    <m/>
    <n v="1"/>
    <n v="1"/>
    <n v="0"/>
    <m/>
    <n v="1"/>
  </r>
  <r>
    <x v="2"/>
    <n v="7"/>
    <s v="MW1.7"/>
    <n v="1"/>
    <m/>
    <x v="17"/>
    <n v="5532"/>
    <s v="rhizome"/>
    <s v="non-canopy"/>
    <n v="0"/>
    <n v="11"/>
    <n v="0"/>
    <s v="NA"/>
    <n v="0"/>
    <s v="NA"/>
    <s v="NA"/>
    <s v="NA"/>
    <m/>
    <n v="11"/>
    <e v="#VALUE!"/>
    <e v="#VALUE!"/>
    <m/>
    <n v="1"/>
  </r>
  <r>
    <x v="2"/>
    <n v="7"/>
    <s v="MW1.7"/>
    <n v="1"/>
    <m/>
    <x v="29"/>
    <n v="10605"/>
    <s v="rhizome"/>
    <s v="non-canopy"/>
    <n v="0"/>
    <n v="2"/>
    <n v="0"/>
    <s v="NA"/>
    <n v="0"/>
    <s v="NA"/>
    <s v="NA"/>
    <s v="NA"/>
    <m/>
    <n v="2"/>
    <e v="#VALUE!"/>
    <e v="#VALUE!"/>
    <m/>
    <n v="1"/>
  </r>
  <r>
    <x v="2"/>
    <n v="7"/>
    <s v="MW1.7"/>
    <n v="1"/>
    <m/>
    <x v="8"/>
    <n v="7993"/>
    <s v="rhizome"/>
    <s v="non-canopy"/>
    <n v="0"/>
    <n v="9"/>
    <n v="0"/>
    <s v="NA"/>
    <n v="0"/>
    <s v="NA"/>
    <s v="NA"/>
    <s v="NA"/>
    <m/>
    <n v="9"/>
    <e v="#VALUE!"/>
    <e v="#VALUE!"/>
    <m/>
    <n v="1"/>
  </r>
  <r>
    <x v="2"/>
    <n v="7"/>
    <s v="MW1.7"/>
    <n v="1"/>
    <m/>
    <x v="28"/>
    <n v="6324"/>
    <s v="tussock"/>
    <s v="non-canopy"/>
    <n v="0"/>
    <n v="1"/>
    <n v="0"/>
    <n v="0"/>
    <n v="0"/>
    <n v="0"/>
    <n v="0"/>
    <n v="0"/>
    <m/>
    <n v="1"/>
    <n v="1"/>
    <n v="0"/>
    <m/>
    <n v="1"/>
  </r>
  <r>
    <x v="2"/>
    <n v="8"/>
    <s v="MW1.8"/>
    <n v="1"/>
    <m/>
    <x v="2"/>
    <n v="2987"/>
    <s v="basal"/>
    <s v="soil-persistent"/>
    <n v="0"/>
    <n v="50"/>
    <n v="0"/>
    <n v="0"/>
    <n v="0"/>
    <n v="0"/>
    <n v="0"/>
    <n v="0"/>
    <m/>
    <n v="50"/>
    <n v="1"/>
    <n v="0"/>
    <m/>
    <n v="1"/>
  </r>
  <r>
    <x v="2"/>
    <n v="8"/>
    <s v="MW1.8"/>
    <n v="1"/>
    <m/>
    <x v="1"/>
    <n v="3997"/>
    <s v="lignotuber"/>
    <s v="soil-persistent"/>
    <n v="0"/>
    <n v="10"/>
    <n v="0"/>
    <n v="0"/>
    <n v="0"/>
    <n v="50"/>
    <n v="0"/>
    <n v="0"/>
    <m/>
    <n v="60"/>
    <n v="1"/>
    <n v="5"/>
    <m/>
    <n v="1"/>
  </r>
  <r>
    <x v="2"/>
    <n v="8"/>
    <s v="MW1.8"/>
    <n v="1"/>
    <m/>
    <x v="16"/>
    <n v="2603"/>
    <s v="basal"/>
    <s v="soil-persistent"/>
    <n v="0"/>
    <n v="1"/>
    <n v="0"/>
    <n v="0"/>
    <n v="0"/>
    <n v="0"/>
    <n v="0"/>
    <n v="0"/>
    <m/>
    <n v="1"/>
    <n v="1"/>
    <n v="0"/>
    <m/>
    <n v="1"/>
  </r>
  <r>
    <x v="2"/>
    <n v="8"/>
    <s v="MW1.8"/>
    <n v="1"/>
    <m/>
    <x v="19"/>
    <n v="6325"/>
    <s v="tussock"/>
    <s v="non-canopy"/>
    <n v="0"/>
    <n v="2"/>
    <n v="0"/>
    <n v="0"/>
    <n v="0"/>
    <n v="0"/>
    <n v="0"/>
    <n v="0"/>
    <m/>
    <n v="2"/>
    <n v="1"/>
    <n v="0"/>
    <m/>
    <n v="1"/>
  </r>
  <r>
    <x v="2"/>
    <n v="8"/>
    <s v="MW1.8"/>
    <n v="1"/>
    <m/>
    <x v="8"/>
    <n v="7993"/>
    <s v="rhizome"/>
    <s v="non-canopy"/>
    <n v="0"/>
    <n v="12"/>
    <n v="0"/>
    <s v="NA"/>
    <n v="0"/>
    <s v="NA"/>
    <s v="NA"/>
    <s v="NA"/>
    <m/>
    <n v="12"/>
    <e v="#VALUE!"/>
    <e v="#VALUE!"/>
    <m/>
    <n v="1"/>
  </r>
  <r>
    <x v="2"/>
    <n v="8"/>
    <s v="MW1.8"/>
    <n v="1"/>
    <m/>
    <x v="29"/>
    <n v="10605"/>
    <s v="rhizome"/>
    <s v="non-canopy"/>
    <n v="0"/>
    <n v="3"/>
    <n v="0"/>
    <s v="NA"/>
    <n v="0"/>
    <s v="NA"/>
    <s v="NA"/>
    <s v="NA"/>
    <m/>
    <n v="3"/>
    <e v="#VALUE!"/>
    <e v="#VALUE!"/>
    <m/>
    <n v="1"/>
  </r>
  <r>
    <x v="2"/>
    <n v="8"/>
    <s v="MW1.8"/>
    <n v="1"/>
    <m/>
    <x v="17"/>
    <n v="5532"/>
    <s v="rhizome"/>
    <s v="non-canopy"/>
    <n v="0"/>
    <n v="5"/>
    <n v="0"/>
    <s v="NA"/>
    <n v="0"/>
    <s v="NA"/>
    <s v="NA"/>
    <s v="NA"/>
    <m/>
    <n v="5"/>
    <e v="#VALUE!"/>
    <e v="#VALUE!"/>
    <m/>
    <n v="1"/>
  </r>
  <r>
    <x v="2"/>
    <n v="8"/>
    <s v="MW1.8"/>
    <n v="1"/>
    <m/>
    <x v="28"/>
    <n v="6324"/>
    <s v="tussock"/>
    <s v="non-canopy"/>
    <n v="0"/>
    <n v="1"/>
    <n v="0"/>
    <n v="0"/>
    <n v="0"/>
    <n v="0"/>
    <n v="0"/>
    <n v="0"/>
    <m/>
    <n v="1"/>
    <n v="1"/>
    <n v="0"/>
    <m/>
    <n v="1"/>
  </r>
  <r>
    <x v="2"/>
    <n v="8"/>
    <s v="MW1.8"/>
    <n v="1"/>
    <m/>
    <x v="23"/>
    <n v="7138"/>
    <s v="rhizome"/>
    <s v="transient"/>
    <n v="0"/>
    <n v="2"/>
    <n v="0"/>
    <s v="NA"/>
    <n v="0"/>
    <s v="NA"/>
    <s v="NA"/>
    <s v="NA"/>
    <m/>
    <n v="2"/>
    <e v="#VALUE!"/>
    <e v="#VALUE!"/>
    <m/>
    <n v="1"/>
  </r>
  <r>
    <x v="2"/>
    <n v="8"/>
    <s v="MW1.8"/>
    <n v="1"/>
    <m/>
    <x v="27"/>
    <n v="2503"/>
    <s v="tussock"/>
    <s v="non-canopy"/>
    <n v="0"/>
    <n v="3"/>
    <n v="0"/>
    <n v="0"/>
    <n v="0"/>
    <n v="0"/>
    <n v="0"/>
    <n v="0"/>
    <m/>
    <n v="3"/>
    <n v="1"/>
    <n v="0"/>
    <m/>
    <n v="1"/>
  </r>
  <r>
    <x v="2"/>
    <n v="8"/>
    <s v="MW1.8"/>
    <n v="1"/>
    <m/>
    <x v="34"/>
    <n v="9293"/>
    <s v="rhizome"/>
    <s v="transient"/>
    <n v="0"/>
    <n v="2"/>
    <n v="0"/>
    <s v="NA"/>
    <n v="0"/>
    <s v="NA"/>
    <s v="NA"/>
    <s v="NA"/>
    <m/>
    <n v="2"/>
    <e v="#VALUE!"/>
    <e v="#VALUE!"/>
    <m/>
    <n v="1"/>
  </r>
  <r>
    <x v="2"/>
    <n v="8"/>
    <s v="MW1.8"/>
    <n v="1"/>
    <m/>
    <x v="26"/>
    <n v="3243"/>
    <s v="none"/>
    <s v="soil-persistent"/>
    <n v="0"/>
    <n v="3"/>
    <n v="0"/>
    <s v="NA"/>
    <n v="0"/>
    <n v="2"/>
    <n v="0"/>
    <n v="0"/>
    <m/>
    <n v="5"/>
    <e v="#VALUE!"/>
    <e v="#VALUE!"/>
    <m/>
    <n v="1"/>
  </r>
  <r>
    <x v="2"/>
    <n v="8"/>
    <s v="MW1.8"/>
    <n v="1"/>
    <m/>
    <x v="18"/>
    <n v="2445"/>
    <s v="tussock"/>
    <s v="non-canopy"/>
    <n v="0"/>
    <n v="2"/>
    <n v="0"/>
    <n v="0"/>
    <n v="0"/>
    <n v="0"/>
    <n v="0"/>
    <n v="0"/>
    <m/>
    <n v="2"/>
    <n v="1"/>
    <n v="0"/>
    <m/>
    <n v="1"/>
  </r>
  <r>
    <x v="2"/>
    <n v="8"/>
    <s v="MW1.8"/>
    <n v="1"/>
    <m/>
    <x v="20"/>
    <n v="2557"/>
    <s v="rhizome"/>
    <s v="transient"/>
    <n v="0"/>
    <n v="1"/>
    <n v="0"/>
    <s v="NA"/>
    <n v="0"/>
    <n v="0"/>
    <n v="0"/>
    <n v="0"/>
    <m/>
    <n v="1"/>
    <e v="#VALUE!"/>
    <e v="#VALUE!"/>
    <m/>
    <n v="1"/>
  </r>
  <r>
    <x v="2"/>
    <n v="8"/>
    <s v="MW1.8"/>
    <n v="1"/>
    <m/>
    <x v="25"/>
    <n v="2654"/>
    <s v="none"/>
    <s v="soil-persistent"/>
    <n v="0"/>
    <n v="0"/>
    <n v="0"/>
    <n v="0"/>
    <n v="0"/>
    <n v="1"/>
    <n v="0"/>
    <n v="0"/>
    <m/>
    <n v="1"/>
    <e v="#DIV/0!"/>
    <e v="#DIV/0!"/>
    <m/>
    <n v="1"/>
  </r>
  <r>
    <x v="2"/>
    <n v="9"/>
    <s v="MW1.9"/>
    <n v="1"/>
    <m/>
    <x v="2"/>
    <n v="2987"/>
    <s v="basal"/>
    <s v="soil-persistent"/>
    <n v="0"/>
    <n v="35"/>
    <n v="0"/>
    <n v="0"/>
    <n v="0"/>
    <n v="0"/>
    <n v="0"/>
    <n v="0"/>
    <m/>
    <n v="35"/>
    <n v="1"/>
    <n v="0"/>
    <m/>
    <n v="1"/>
  </r>
  <r>
    <x v="2"/>
    <n v="9"/>
    <s v="MW1.9"/>
    <n v="1"/>
    <m/>
    <x v="35"/>
    <n v="5344"/>
    <s v="none"/>
    <s v="canopy"/>
    <n v="0"/>
    <n v="0"/>
    <n v="0"/>
    <n v="0"/>
    <n v="0"/>
    <n v="1"/>
    <n v="0"/>
    <n v="0"/>
    <m/>
    <n v="1"/>
    <e v="#DIV/0!"/>
    <e v="#DIV/0!"/>
    <m/>
    <n v="1"/>
  </r>
  <r>
    <x v="2"/>
    <n v="9"/>
    <s v="MW1.9"/>
    <n v="1"/>
    <m/>
    <x v="8"/>
    <n v="7993"/>
    <s v="rhizome"/>
    <s v="non-canopy"/>
    <n v="0"/>
    <n v="25"/>
    <n v="0"/>
    <s v="NA"/>
    <n v="0"/>
    <s v="NA"/>
    <s v="NA"/>
    <s v="NA"/>
    <m/>
    <n v="25"/>
    <e v="#VALUE!"/>
    <e v="#VALUE!"/>
    <m/>
    <n v="1"/>
  </r>
  <r>
    <x v="2"/>
    <n v="9"/>
    <s v="MW1.9"/>
    <n v="1"/>
    <m/>
    <x v="17"/>
    <n v="5532"/>
    <s v="rhizome"/>
    <s v="non-canopy"/>
    <n v="0"/>
    <n v="4"/>
    <n v="0"/>
    <s v="NA"/>
    <n v="0"/>
    <s v="NA"/>
    <s v="NA"/>
    <s v="NA"/>
    <m/>
    <n v="4"/>
    <e v="#VALUE!"/>
    <e v="#VALUE!"/>
    <m/>
    <n v="1"/>
  </r>
  <r>
    <x v="2"/>
    <n v="9"/>
    <s v="MW1.9"/>
    <n v="1"/>
    <m/>
    <x v="28"/>
    <n v="6324"/>
    <s v="tussock"/>
    <s v="non-canopy"/>
    <n v="0"/>
    <n v="2"/>
    <n v="0"/>
    <n v="0"/>
    <n v="0"/>
    <n v="0"/>
    <n v="0"/>
    <n v="0"/>
    <m/>
    <n v="2"/>
    <n v="1"/>
    <n v="0"/>
    <m/>
    <n v="1"/>
  </r>
  <r>
    <x v="2"/>
    <n v="9"/>
    <s v="MW1.9"/>
    <n v="1"/>
    <m/>
    <x v="10"/>
    <n v="2469"/>
    <s v="rhizome"/>
    <s v="non-canopy"/>
    <n v="0"/>
    <n v="4"/>
    <n v="0"/>
    <n v="0"/>
    <n v="0"/>
    <n v="0"/>
    <n v="0"/>
    <n v="0"/>
    <m/>
    <n v="4"/>
    <n v="1"/>
    <n v="0"/>
    <m/>
    <n v="1"/>
  </r>
  <r>
    <x v="2"/>
    <n v="9"/>
    <s v="MW1.9"/>
    <n v="1"/>
    <m/>
    <x v="31"/>
    <n v="1609"/>
    <s v="basal"/>
    <s v="non-canopy"/>
    <n v="0"/>
    <n v="0"/>
    <n v="0"/>
    <s v="NA"/>
    <n v="0"/>
    <n v="1"/>
    <n v="0"/>
    <n v="0"/>
    <m/>
    <n v="1"/>
    <e v="#VALUE!"/>
    <e v="#VALUE!"/>
    <m/>
    <n v="1"/>
  </r>
  <r>
    <x v="2"/>
    <n v="9"/>
    <s v="MW1.9"/>
    <n v="1"/>
    <m/>
    <x v="1"/>
    <n v="3997"/>
    <s v="lignotuber"/>
    <s v="soil-persistent"/>
    <n v="0"/>
    <n v="2"/>
    <n v="0"/>
    <n v="0"/>
    <n v="0"/>
    <n v="120"/>
    <n v="0"/>
    <n v="0"/>
    <m/>
    <n v="122"/>
    <n v="1"/>
    <n v="60"/>
    <m/>
    <n v="1"/>
  </r>
  <r>
    <x v="2"/>
    <n v="9"/>
    <s v="MW1.9"/>
    <n v="1"/>
    <m/>
    <x v="23"/>
    <n v="7138"/>
    <s v="rhizome"/>
    <s v="transient"/>
    <n v="0"/>
    <n v="3"/>
    <n v="0"/>
    <s v="NA"/>
    <n v="0"/>
    <s v="NA"/>
    <s v="NA"/>
    <s v="NA"/>
    <m/>
    <n v="3"/>
    <e v="#VALUE!"/>
    <e v="#VALUE!"/>
    <m/>
    <n v="1"/>
  </r>
  <r>
    <x v="2"/>
    <n v="10"/>
    <s v="MW1.10"/>
    <n v="1"/>
    <m/>
    <x v="1"/>
    <n v="3997"/>
    <s v="lignotuber"/>
    <s v="soil-persistent"/>
    <n v="0"/>
    <n v="5"/>
    <n v="0"/>
    <n v="0"/>
    <n v="0"/>
    <n v="100"/>
    <n v="0"/>
    <n v="0"/>
    <m/>
    <n v="105"/>
    <n v="1"/>
    <n v="20"/>
    <m/>
    <n v="1"/>
  </r>
  <r>
    <x v="2"/>
    <n v="10"/>
    <s v="MW1.10"/>
    <n v="1"/>
    <m/>
    <x v="10"/>
    <n v="2469"/>
    <s v="rhizome"/>
    <s v="non-canopy"/>
    <n v="0"/>
    <n v="5"/>
    <n v="0"/>
    <n v="0"/>
    <n v="0"/>
    <n v="0"/>
    <n v="0"/>
    <n v="0"/>
    <m/>
    <n v="5"/>
    <n v="1"/>
    <n v="0"/>
    <m/>
    <n v="1"/>
  </r>
  <r>
    <x v="2"/>
    <n v="10"/>
    <s v="MW1.10"/>
    <n v="1"/>
    <m/>
    <x v="36"/>
    <n v="6182"/>
    <s v="basal"/>
    <s v="soil-persistent"/>
    <n v="0"/>
    <n v="1"/>
    <n v="0"/>
    <n v="0"/>
    <n v="0"/>
    <n v="0"/>
    <n v="0"/>
    <n v="0"/>
    <m/>
    <n v="1"/>
    <n v="1"/>
    <n v="0"/>
    <m/>
    <n v="1"/>
  </r>
  <r>
    <x v="2"/>
    <n v="10"/>
    <s v="MW1.10"/>
    <n v="1"/>
    <m/>
    <x v="16"/>
    <n v="2603"/>
    <s v="basal"/>
    <s v="soil-persistent"/>
    <n v="0"/>
    <n v="3"/>
    <n v="1"/>
    <n v="0"/>
    <n v="0"/>
    <n v="0"/>
    <n v="0"/>
    <n v="0"/>
    <m/>
    <n v="3"/>
    <n v="1"/>
    <n v="0"/>
    <m/>
    <n v="1"/>
  </r>
  <r>
    <x v="2"/>
    <n v="10"/>
    <s v="MW1.10"/>
    <n v="1"/>
    <m/>
    <x v="23"/>
    <n v="7138"/>
    <s v="rhizome"/>
    <s v="transient"/>
    <n v="0"/>
    <n v="4"/>
    <n v="0"/>
    <s v="NA"/>
    <n v="0"/>
    <s v="NA"/>
    <s v="NA"/>
    <s v="NA"/>
    <m/>
    <n v="4"/>
    <e v="#VALUE!"/>
    <e v="#VALUE!"/>
    <m/>
    <n v="1"/>
  </r>
  <r>
    <x v="2"/>
    <n v="10"/>
    <s v="MW1.10"/>
    <n v="1"/>
    <m/>
    <x v="9"/>
    <n v="8875"/>
    <s v="lignotuber"/>
    <s v="soil-persistent"/>
    <n v="0"/>
    <n v="1"/>
    <n v="0"/>
    <n v="0"/>
    <n v="0"/>
    <n v="0"/>
    <n v="0"/>
    <n v="0"/>
    <m/>
    <n v="1"/>
    <n v="1"/>
    <n v="0"/>
    <m/>
    <n v="1"/>
  </r>
  <r>
    <x v="2"/>
    <n v="10"/>
    <s v="MW1.10"/>
    <n v="1"/>
    <m/>
    <x v="8"/>
    <n v="7993"/>
    <s v="rhizome"/>
    <s v="non-canopy"/>
    <n v="0"/>
    <n v="12"/>
    <n v="0"/>
    <s v="NA"/>
    <n v="0"/>
    <s v="NA"/>
    <s v="NA"/>
    <s v="NA"/>
    <m/>
    <n v="12"/>
    <e v="#VALUE!"/>
    <e v="#VALUE!"/>
    <m/>
    <n v="1"/>
  </r>
  <r>
    <x v="2"/>
    <n v="10"/>
    <s v="MW1.10"/>
    <n v="1"/>
    <m/>
    <x v="27"/>
    <n v="2503"/>
    <s v="tussock"/>
    <s v="non-canopy"/>
    <n v="0"/>
    <n v="6"/>
    <n v="0"/>
    <n v="0"/>
    <n v="0"/>
    <n v="0"/>
    <n v="0"/>
    <n v="0"/>
    <m/>
    <n v="6"/>
    <n v="1"/>
    <n v="0"/>
    <m/>
    <n v="1"/>
  </r>
  <r>
    <x v="2"/>
    <n v="10"/>
    <s v="MW1.10"/>
    <n v="1"/>
    <m/>
    <x v="2"/>
    <n v="2987"/>
    <s v="basal"/>
    <s v="soil-persistent"/>
    <n v="0"/>
    <n v="30"/>
    <n v="0"/>
    <n v="0"/>
    <n v="0"/>
    <n v="0"/>
    <n v="0"/>
    <n v="0"/>
    <m/>
    <n v="30"/>
    <n v="1"/>
    <n v="0"/>
    <m/>
    <n v="1"/>
  </r>
  <r>
    <x v="2"/>
    <n v="10"/>
    <s v="MW1.10"/>
    <n v="1"/>
    <m/>
    <x v="17"/>
    <n v="5532"/>
    <s v="rhizome"/>
    <s v="non-canopy"/>
    <n v="0"/>
    <n v="9"/>
    <n v="0"/>
    <s v="NA"/>
    <n v="0"/>
    <s v="NA"/>
    <s v="NA"/>
    <s v="NA"/>
    <m/>
    <n v="9"/>
    <e v="#VALUE!"/>
    <e v="#VALUE!"/>
    <m/>
    <n v="1"/>
  </r>
  <r>
    <x v="2"/>
    <n v="10"/>
    <s v="MW1.10"/>
    <n v="1"/>
    <m/>
    <x v="29"/>
    <n v="10605"/>
    <s v="rhizome"/>
    <s v="non-canopy"/>
    <n v="0"/>
    <n v="1"/>
    <n v="0"/>
    <s v="NA"/>
    <n v="0"/>
    <s v="NA"/>
    <s v="NA"/>
    <s v="NA"/>
    <m/>
    <n v="1"/>
    <e v="#VALUE!"/>
    <e v="#VALUE!"/>
    <m/>
    <n v="1"/>
  </r>
  <r>
    <x v="2"/>
    <n v="11"/>
    <s v="MW1.11"/>
    <n v="1"/>
    <m/>
    <x v="1"/>
    <n v="3997"/>
    <s v="lignotuber"/>
    <s v="soil-persistent"/>
    <n v="0"/>
    <n v="6"/>
    <n v="0"/>
    <n v="0"/>
    <n v="0"/>
    <n v="40"/>
    <n v="0"/>
    <n v="0"/>
    <m/>
    <n v="46"/>
    <n v="1"/>
    <n v="6.666666666666667"/>
    <m/>
    <n v="1"/>
  </r>
  <r>
    <x v="2"/>
    <n v="11"/>
    <s v="MW1.11"/>
    <n v="1"/>
    <m/>
    <x v="10"/>
    <n v="2469"/>
    <s v="rhizome"/>
    <s v="non-canopy"/>
    <n v="0"/>
    <n v="5"/>
    <n v="0"/>
    <n v="0"/>
    <n v="0"/>
    <n v="0"/>
    <n v="0"/>
    <n v="0"/>
    <m/>
    <n v="5"/>
    <n v="1"/>
    <n v="0"/>
    <m/>
    <n v="1"/>
  </r>
  <r>
    <x v="2"/>
    <n v="11"/>
    <s v="MW1.11"/>
    <n v="1"/>
    <m/>
    <x v="19"/>
    <n v="6325"/>
    <s v="tussock"/>
    <s v="non-canopy"/>
    <n v="0"/>
    <n v="7"/>
    <n v="0"/>
    <n v="0"/>
    <n v="0"/>
    <n v="0"/>
    <n v="0"/>
    <n v="0"/>
    <m/>
    <n v="7"/>
    <n v="1"/>
    <n v="0"/>
    <m/>
    <n v="1"/>
  </r>
  <r>
    <x v="2"/>
    <n v="11"/>
    <s v="MW1.11"/>
    <n v="1"/>
    <m/>
    <x v="35"/>
    <n v="5344"/>
    <s v="none"/>
    <s v="canopy"/>
    <n v="0"/>
    <n v="0"/>
    <n v="0"/>
    <n v="0"/>
    <n v="0"/>
    <n v="2"/>
    <n v="0"/>
    <n v="0"/>
    <s v="dead adults nearby"/>
    <n v="2"/>
    <e v="#DIV/0!"/>
    <e v="#DIV/0!"/>
    <m/>
    <n v="1"/>
  </r>
  <r>
    <x v="2"/>
    <n v="11"/>
    <s v="MW1.11"/>
    <n v="1"/>
    <m/>
    <x v="8"/>
    <n v="7993"/>
    <s v="rhizome"/>
    <s v="non-canopy"/>
    <n v="0"/>
    <n v="25"/>
    <n v="0"/>
    <s v="NA"/>
    <n v="0"/>
    <s v="NA"/>
    <s v="NA"/>
    <s v="NA"/>
    <m/>
    <n v="25"/>
    <e v="#VALUE!"/>
    <e v="#VALUE!"/>
    <m/>
    <n v="1"/>
  </r>
  <r>
    <x v="2"/>
    <n v="11"/>
    <s v="MW1.11"/>
    <n v="1"/>
    <m/>
    <x v="2"/>
    <n v="2987"/>
    <s v="basal"/>
    <s v="soil-persistent"/>
    <n v="0"/>
    <n v="8"/>
    <n v="0"/>
    <n v="0"/>
    <n v="0"/>
    <n v="0"/>
    <n v="0"/>
    <n v="0"/>
    <m/>
    <n v="8"/>
    <n v="1"/>
    <n v="0"/>
    <m/>
    <n v="1"/>
  </r>
  <r>
    <x v="2"/>
    <n v="11"/>
    <s v="MW1.11"/>
    <n v="1"/>
    <m/>
    <x v="16"/>
    <n v="2603"/>
    <s v="basal"/>
    <s v="soil-persistent"/>
    <n v="0"/>
    <n v="1"/>
    <n v="0"/>
    <n v="0"/>
    <n v="0"/>
    <n v="0"/>
    <n v="0"/>
    <n v="0"/>
    <m/>
    <n v="1"/>
    <n v="1"/>
    <n v="0"/>
    <m/>
    <n v="1"/>
  </r>
  <r>
    <x v="2"/>
    <n v="11"/>
    <s v="MW1.11"/>
    <n v="1"/>
    <m/>
    <x v="23"/>
    <n v="7138"/>
    <s v="rhizome"/>
    <s v="transient"/>
    <n v="0"/>
    <n v="8"/>
    <n v="0"/>
    <s v="NA"/>
    <n v="0"/>
    <s v="NA"/>
    <s v="NA"/>
    <s v="NA"/>
    <m/>
    <n v="8"/>
    <e v="#VALUE!"/>
    <e v="#VALUE!"/>
    <m/>
    <n v="1"/>
  </r>
  <r>
    <x v="2"/>
    <n v="11"/>
    <s v="MW1.11"/>
    <n v="1"/>
    <m/>
    <x v="20"/>
    <n v="2557"/>
    <s v="rhizome"/>
    <s v="transient"/>
    <n v="0"/>
    <n v="4"/>
    <n v="0"/>
    <s v="NA"/>
    <n v="1"/>
    <n v="0"/>
    <n v="0"/>
    <n v="0"/>
    <m/>
    <n v="4"/>
    <e v="#VALUE!"/>
    <e v="#VALUE!"/>
    <m/>
    <n v="1"/>
  </r>
  <r>
    <x v="2"/>
    <n v="11"/>
    <s v="MW1.11"/>
    <n v="1"/>
    <m/>
    <x v="27"/>
    <n v="2503"/>
    <s v="tussock"/>
    <s v="non-canopy"/>
    <n v="0"/>
    <n v="2"/>
    <n v="0"/>
    <n v="0"/>
    <n v="0"/>
    <n v="0"/>
    <n v="0"/>
    <n v="0"/>
    <m/>
    <n v="2"/>
    <n v="1"/>
    <n v="0"/>
    <m/>
    <n v="1"/>
  </r>
  <r>
    <x v="2"/>
    <n v="11"/>
    <s v="MW1.11"/>
    <n v="1"/>
    <m/>
    <x v="36"/>
    <n v="6182"/>
    <s v="NA"/>
    <s v="soil-persistent"/>
    <n v="0"/>
    <n v="0"/>
    <n v="0"/>
    <n v="0"/>
    <n v="0"/>
    <n v="1"/>
    <n v="0"/>
    <n v="0"/>
    <m/>
    <n v="1"/>
    <e v="#DIV/0!"/>
    <e v="#DIV/0!"/>
    <m/>
    <n v="1"/>
  </r>
  <r>
    <x v="2"/>
    <n v="11"/>
    <s v="MW1.11"/>
    <n v="1"/>
    <m/>
    <x v="29"/>
    <n v="10605"/>
    <s v="rhizome"/>
    <s v="non-canopy"/>
    <n v="0"/>
    <n v="1"/>
    <n v="0"/>
    <s v="NA"/>
    <n v="0"/>
    <s v="NA"/>
    <s v="NA"/>
    <s v="NA"/>
    <m/>
    <n v="1"/>
    <e v="#VALUE!"/>
    <e v="#VALUE!"/>
    <m/>
    <n v="1"/>
  </r>
  <r>
    <x v="2"/>
    <n v="12"/>
    <s v="MW1.12"/>
    <n v="1"/>
    <m/>
    <x v="18"/>
    <n v="2445"/>
    <s v="tussock"/>
    <s v="non-canopy"/>
    <n v="0"/>
    <n v="1"/>
    <n v="0"/>
    <n v="0"/>
    <n v="0"/>
    <n v="0"/>
    <n v="0"/>
    <n v="0"/>
    <m/>
    <n v="1"/>
    <n v="1"/>
    <n v="0"/>
    <m/>
    <n v="1"/>
  </r>
  <r>
    <x v="2"/>
    <n v="12"/>
    <s v="MW1.12"/>
    <n v="1"/>
    <m/>
    <x v="1"/>
    <n v="3997"/>
    <s v="lignotuber"/>
    <s v="soil-persistent"/>
    <n v="0"/>
    <n v="1"/>
    <n v="0"/>
    <n v="0"/>
    <n v="0"/>
    <n v="150"/>
    <n v="0"/>
    <n v="0"/>
    <m/>
    <n v="151"/>
    <n v="1"/>
    <n v="150"/>
    <m/>
    <n v="1"/>
  </r>
  <r>
    <x v="2"/>
    <n v="12"/>
    <s v="MW1.12"/>
    <n v="1"/>
    <m/>
    <x v="16"/>
    <n v="2603"/>
    <s v="basal"/>
    <s v="soil-persistent"/>
    <n v="0"/>
    <n v="1"/>
    <n v="0"/>
    <n v="0"/>
    <n v="0"/>
    <n v="0"/>
    <n v="0"/>
    <n v="0"/>
    <m/>
    <n v="1"/>
    <n v="1"/>
    <n v="0"/>
    <m/>
    <n v="1"/>
  </r>
  <r>
    <x v="2"/>
    <n v="12"/>
    <s v="MW1.12"/>
    <n v="1"/>
    <m/>
    <x v="19"/>
    <n v="6325"/>
    <s v="tussock"/>
    <s v="non-canopy"/>
    <n v="0"/>
    <n v="4"/>
    <n v="0"/>
    <n v="0"/>
    <n v="0"/>
    <n v="0"/>
    <n v="0"/>
    <n v="0"/>
    <m/>
    <n v="4"/>
    <n v="1"/>
    <n v="0"/>
    <m/>
    <n v="1"/>
  </r>
  <r>
    <x v="2"/>
    <n v="12"/>
    <s v="MW1.12"/>
    <n v="1"/>
    <m/>
    <x v="2"/>
    <n v="2987"/>
    <s v="basal"/>
    <s v="soil-persistent"/>
    <n v="0"/>
    <n v="12"/>
    <n v="0"/>
    <n v="0"/>
    <n v="0"/>
    <n v="0"/>
    <n v="0"/>
    <n v="0"/>
    <m/>
    <n v="12"/>
    <n v="1"/>
    <n v="0"/>
    <m/>
    <n v="1"/>
  </r>
  <r>
    <x v="2"/>
    <n v="12"/>
    <s v="MW1.12"/>
    <n v="1"/>
    <m/>
    <x v="20"/>
    <n v="2557"/>
    <s v="rhizome"/>
    <s v="transient"/>
    <n v="0"/>
    <n v="10"/>
    <n v="0"/>
    <s v="NA"/>
    <n v="0"/>
    <n v="0"/>
    <n v="0"/>
    <n v="0"/>
    <m/>
    <n v="10"/>
    <e v="#VALUE!"/>
    <e v="#VALUE!"/>
    <m/>
    <n v="1"/>
  </r>
  <r>
    <x v="2"/>
    <n v="12"/>
    <s v="MW1.12"/>
    <n v="1"/>
    <m/>
    <x v="37"/>
    <n v="2559"/>
    <s v="tuber"/>
    <s v="transient"/>
    <n v="0"/>
    <n v="2"/>
    <n v="0"/>
    <s v="NA"/>
    <n v="0"/>
    <n v="0"/>
    <n v="0"/>
    <n v="0"/>
    <m/>
    <n v="2"/>
    <e v="#VALUE!"/>
    <e v="#VALUE!"/>
    <m/>
    <n v="1"/>
  </r>
  <r>
    <x v="2"/>
    <n v="12"/>
    <s v="MW1.12"/>
    <n v="1"/>
    <m/>
    <x v="23"/>
    <n v="7138"/>
    <s v="rhizome"/>
    <s v="transient"/>
    <n v="0"/>
    <n v="5"/>
    <n v="0"/>
    <s v="NA"/>
    <n v="0"/>
    <s v="NA"/>
    <s v="NA"/>
    <s v="NA"/>
    <m/>
    <n v="5"/>
    <e v="#VALUE!"/>
    <e v="#VALUE!"/>
    <m/>
    <n v="1"/>
  </r>
  <r>
    <x v="2"/>
    <n v="12"/>
    <s v="MW1.12"/>
    <n v="1"/>
    <m/>
    <x v="17"/>
    <n v="5532"/>
    <s v="rhizome"/>
    <s v="non-canopy"/>
    <n v="0"/>
    <n v="9"/>
    <n v="0"/>
    <s v="NA"/>
    <n v="0"/>
    <s v="NA"/>
    <s v="NA"/>
    <s v="NA"/>
    <m/>
    <n v="9"/>
    <e v="#VALUE!"/>
    <e v="#VALUE!"/>
    <m/>
    <n v="1"/>
  </r>
  <r>
    <x v="2"/>
    <n v="12"/>
    <s v="MW1.12"/>
    <n v="1"/>
    <m/>
    <x v="8"/>
    <n v="7993"/>
    <s v="rhizome"/>
    <s v="non-canopy"/>
    <n v="0"/>
    <n v="13"/>
    <n v="0"/>
    <s v="NA"/>
    <n v="0"/>
    <s v="NA"/>
    <s v="NA"/>
    <s v="NA"/>
    <m/>
    <n v="13"/>
    <e v="#VALUE!"/>
    <e v="#VALUE!"/>
    <m/>
    <n v="1"/>
  </r>
  <r>
    <x v="2"/>
    <n v="12"/>
    <s v="MW1.12"/>
    <n v="1"/>
    <m/>
    <x v="10"/>
    <n v="2469"/>
    <s v="rhizome"/>
    <s v="non-canopy"/>
    <n v="0"/>
    <n v="2"/>
    <n v="0"/>
    <n v="0"/>
    <n v="0"/>
    <n v="0"/>
    <n v="0"/>
    <n v="0"/>
    <m/>
    <n v="2"/>
    <n v="1"/>
    <n v="0"/>
    <m/>
    <n v="1"/>
  </r>
  <r>
    <x v="2"/>
    <n v="13"/>
    <s v="MW1.13"/>
    <n v="1"/>
    <m/>
    <x v="10"/>
    <n v="2469"/>
    <s v="rhizome"/>
    <s v="non-canopy"/>
    <n v="0"/>
    <n v="7"/>
    <n v="0"/>
    <n v="0"/>
    <n v="0"/>
    <n v="0"/>
    <n v="0"/>
    <n v="0"/>
    <m/>
    <n v="7"/>
    <n v="1"/>
    <n v="0"/>
    <m/>
    <n v="1"/>
  </r>
  <r>
    <x v="2"/>
    <n v="13"/>
    <s v="MW1.13"/>
    <n v="1"/>
    <m/>
    <x v="1"/>
    <n v="3997"/>
    <s v="lignotuber"/>
    <s v="soil-persistent"/>
    <n v="0"/>
    <n v="4"/>
    <n v="2"/>
    <n v="0"/>
    <n v="0"/>
    <n v="100"/>
    <n v="0"/>
    <n v="0"/>
    <m/>
    <n v="104"/>
    <n v="1"/>
    <n v="16.666666666666668"/>
    <m/>
    <n v="1"/>
  </r>
  <r>
    <x v="2"/>
    <n v="13"/>
    <s v="MW1.13"/>
    <n v="1"/>
    <m/>
    <x v="17"/>
    <n v="5532"/>
    <s v="rhizome"/>
    <s v="non-canopy"/>
    <n v="0"/>
    <n v="4"/>
    <n v="0"/>
    <s v="NA"/>
    <n v="0"/>
    <s v="NA"/>
    <s v="NA"/>
    <s v="NA"/>
    <m/>
    <n v="4"/>
    <e v="#VALUE!"/>
    <e v="#VALUE!"/>
    <m/>
    <n v="1"/>
  </r>
  <r>
    <x v="2"/>
    <n v="13"/>
    <s v="MW1.13"/>
    <n v="1"/>
    <m/>
    <x v="16"/>
    <n v="2603"/>
    <s v="basal"/>
    <s v="soil-persistent"/>
    <n v="0"/>
    <n v="0"/>
    <n v="1"/>
    <n v="0"/>
    <n v="0"/>
    <n v="0"/>
    <n v="0"/>
    <n v="0"/>
    <m/>
    <n v="0"/>
    <n v="1"/>
    <n v="0"/>
    <m/>
    <s v=""/>
  </r>
  <r>
    <x v="2"/>
    <n v="13"/>
    <s v="MW1.13"/>
    <n v="1"/>
    <m/>
    <x v="8"/>
    <n v="7993"/>
    <s v="rhizome"/>
    <s v="non-canopy"/>
    <n v="0"/>
    <n v="4"/>
    <n v="0"/>
    <s v="NA"/>
    <n v="0"/>
    <s v="NA"/>
    <s v="NA"/>
    <s v="NA"/>
    <m/>
    <n v="4"/>
    <e v="#VALUE!"/>
    <e v="#VALUE!"/>
    <m/>
    <n v="1"/>
  </r>
  <r>
    <x v="2"/>
    <n v="13"/>
    <s v="MW1.13"/>
    <n v="1"/>
    <m/>
    <x v="38"/>
    <n v="1400"/>
    <s v="NA"/>
    <s v="transient"/>
    <n v="0"/>
    <n v="0"/>
    <n v="0"/>
    <s v="NA"/>
    <n v="0"/>
    <n v="1"/>
    <n v="0"/>
    <n v="0"/>
    <m/>
    <n v="1"/>
    <e v="#VALUE!"/>
    <e v="#VALUE!"/>
    <m/>
    <n v="1"/>
  </r>
  <r>
    <x v="2"/>
    <n v="13"/>
    <s v="MW1.13"/>
    <n v="1"/>
    <m/>
    <x v="29"/>
    <n v="10605"/>
    <s v="rhizome"/>
    <s v="non-canopy"/>
    <n v="0"/>
    <n v="2"/>
    <n v="0"/>
    <s v="NA"/>
    <n v="0"/>
    <s v="NA"/>
    <s v="NA"/>
    <s v="NA"/>
    <m/>
    <n v="2"/>
    <e v="#VALUE!"/>
    <e v="#VALUE!"/>
    <m/>
    <n v="1"/>
  </r>
  <r>
    <x v="2"/>
    <n v="13"/>
    <s v="MW1.13"/>
    <n v="1"/>
    <m/>
    <x v="19"/>
    <n v="6325"/>
    <s v="tussock"/>
    <s v="non-canopy"/>
    <n v="0"/>
    <n v="2"/>
    <n v="0"/>
    <n v="0"/>
    <n v="0"/>
    <n v="0"/>
    <n v="0"/>
    <n v="0"/>
    <m/>
    <n v="2"/>
    <n v="1"/>
    <n v="0"/>
    <m/>
    <n v="1"/>
  </r>
  <r>
    <x v="2"/>
    <n v="13"/>
    <s v="MW1.13"/>
    <n v="1"/>
    <m/>
    <x v="20"/>
    <n v="2557"/>
    <s v="rhizome"/>
    <s v="transient"/>
    <n v="0"/>
    <n v="4"/>
    <n v="0"/>
    <s v="NA"/>
    <n v="0"/>
    <n v="0"/>
    <n v="0"/>
    <n v="0"/>
    <m/>
    <n v="4"/>
    <e v="#VALUE!"/>
    <e v="#VALUE!"/>
    <m/>
    <n v="1"/>
  </r>
  <r>
    <x v="2"/>
    <n v="13"/>
    <s v="MW1.13"/>
    <n v="1"/>
    <m/>
    <x v="23"/>
    <n v="7138"/>
    <s v="rhizome"/>
    <s v="transient"/>
    <n v="0"/>
    <n v="2"/>
    <n v="0"/>
    <s v="NA"/>
    <n v="0"/>
    <s v="NA"/>
    <s v="NA"/>
    <s v="NA"/>
    <m/>
    <n v="2"/>
    <e v="#VALUE!"/>
    <e v="#VALUE!"/>
    <m/>
    <n v="1"/>
  </r>
  <r>
    <x v="2"/>
    <n v="14"/>
    <s v="MW1.14"/>
    <n v="1"/>
    <m/>
    <x v="39"/>
    <n v="3507"/>
    <s v="tuber"/>
    <s v="transient"/>
    <n v="0"/>
    <n v="1"/>
    <n v="0"/>
    <s v="NA"/>
    <n v="1"/>
    <s v="NA"/>
    <s v="NA"/>
    <s v="NA"/>
    <s v="missing value corrected"/>
    <n v="1"/>
    <e v="#VALUE!"/>
    <e v="#VALUE!"/>
    <m/>
    <n v="1"/>
  </r>
  <r>
    <x v="2"/>
    <n v="14"/>
    <s v="MW1.14"/>
    <n v="1"/>
    <m/>
    <x v="1"/>
    <n v="3997"/>
    <s v="lignotuber"/>
    <s v="soil-persistent"/>
    <n v="0"/>
    <n v="3"/>
    <n v="4"/>
    <n v="0"/>
    <n v="0"/>
    <n v="160"/>
    <n v="0"/>
    <n v="0"/>
    <m/>
    <n v="163"/>
    <n v="1"/>
    <n v="22.857142857142858"/>
    <m/>
    <n v="1"/>
  </r>
  <r>
    <x v="2"/>
    <n v="14"/>
    <s v="MW1.14"/>
    <n v="1"/>
    <m/>
    <x v="10"/>
    <n v="2469"/>
    <s v="rhizome"/>
    <s v="non-canopy"/>
    <n v="0"/>
    <n v="7"/>
    <n v="0"/>
    <n v="0"/>
    <n v="0"/>
    <n v="0"/>
    <n v="0"/>
    <n v="0"/>
    <m/>
    <n v="7"/>
    <n v="1"/>
    <n v="0"/>
    <m/>
    <n v="1"/>
  </r>
  <r>
    <x v="2"/>
    <n v="14"/>
    <s v="MW1.14"/>
    <n v="1"/>
    <m/>
    <x v="18"/>
    <n v="2445"/>
    <s v="tussock"/>
    <s v="non-canopy"/>
    <n v="0"/>
    <n v="6"/>
    <n v="0"/>
    <n v="0"/>
    <n v="0"/>
    <n v="0"/>
    <n v="0"/>
    <n v="0"/>
    <m/>
    <n v="6"/>
    <n v="1"/>
    <n v="0"/>
    <m/>
    <n v="1"/>
  </r>
  <r>
    <x v="2"/>
    <n v="14"/>
    <s v="MW1.14"/>
    <n v="1"/>
    <m/>
    <x v="25"/>
    <n v="2654"/>
    <s v="none"/>
    <s v="soil-persistent"/>
    <n v="0"/>
    <n v="0"/>
    <n v="1"/>
    <n v="0"/>
    <n v="0"/>
    <n v="3"/>
    <n v="0"/>
    <n v="0"/>
    <m/>
    <n v="3"/>
    <n v="1"/>
    <n v="3"/>
    <m/>
    <n v="1"/>
  </r>
  <r>
    <x v="2"/>
    <n v="14"/>
    <s v="MW1.14"/>
    <n v="1"/>
    <m/>
    <x v="19"/>
    <n v="6325"/>
    <s v="tussock"/>
    <s v="non-canopy"/>
    <n v="0"/>
    <n v="2"/>
    <n v="0"/>
    <n v="0"/>
    <n v="0"/>
    <n v="0"/>
    <n v="0"/>
    <n v="0"/>
    <m/>
    <n v="2"/>
    <n v="1"/>
    <n v="0"/>
    <m/>
    <n v="1"/>
  </r>
  <r>
    <x v="2"/>
    <n v="14"/>
    <s v="MW1.14"/>
    <n v="1"/>
    <m/>
    <x v="17"/>
    <n v="5532"/>
    <s v="rhizome"/>
    <s v="non-canopy"/>
    <n v="0"/>
    <n v="10"/>
    <n v="0"/>
    <s v="NA"/>
    <n v="0"/>
    <s v="NA"/>
    <s v="NA"/>
    <s v="NA"/>
    <m/>
    <n v="10"/>
    <e v="#VALUE!"/>
    <e v="#VALUE!"/>
    <m/>
    <n v="1"/>
  </r>
  <r>
    <x v="2"/>
    <n v="14"/>
    <s v="MW1.14"/>
    <n v="1"/>
    <m/>
    <x v="29"/>
    <n v="10605"/>
    <s v="rhizome"/>
    <s v="non-canopy"/>
    <n v="0"/>
    <n v="4"/>
    <n v="0"/>
    <s v="NA"/>
    <n v="0"/>
    <s v="NA"/>
    <s v="NA"/>
    <s v="NA"/>
    <m/>
    <n v="4"/>
    <e v="#VALUE!"/>
    <e v="#VALUE!"/>
    <m/>
    <n v="1"/>
  </r>
  <r>
    <x v="2"/>
    <n v="14"/>
    <s v="MW1.14"/>
    <n v="1"/>
    <m/>
    <x v="20"/>
    <n v="2557"/>
    <s v="rhizome"/>
    <s v="transient"/>
    <n v="0"/>
    <n v="7"/>
    <n v="0"/>
    <s v="NA"/>
    <n v="0"/>
    <n v="0"/>
    <n v="0"/>
    <n v="0"/>
    <m/>
    <n v="7"/>
    <e v="#VALUE!"/>
    <e v="#VALUE!"/>
    <m/>
    <n v="1"/>
  </r>
  <r>
    <x v="2"/>
    <n v="14"/>
    <s v="MW1.14"/>
    <n v="1"/>
    <m/>
    <x v="23"/>
    <n v="7138"/>
    <s v="rhizome"/>
    <s v="transient"/>
    <n v="0"/>
    <n v="3"/>
    <n v="0"/>
    <s v="NA"/>
    <n v="0"/>
    <s v="NA"/>
    <s v="NA"/>
    <s v="NA"/>
    <m/>
    <n v="3"/>
    <e v="#VALUE!"/>
    <e v="#VALUE!"/>
    <m/>
    <n v="1"/>
  </r>
  <r>
    <x v="2"/>
    <n v="15"/>
    <s v="MW1.15"/>
    <n v="1"/>
    <m/>
    <x v="10"/>
    <n v="2469"/>
    <s v="rhizome"/>
    <s v="non-canopy"/>
    <n v="0"/>
    <n v="3"/>
    <n v="0"/>
    <n v="0"/>
    <n v="0"/>
    <n v="0"/>
    <n v="0"/>
    <n v="0"/>
    <m/>
    <n v="3"/>
    <n v="1"/>
    <n v="0"/>
    <m/>
    <n v="1"/>
  </r>
  <r>
    <x v="2"/>
    <n v="15"/>
    <s v="MW1.15"/>
    <n v="1"/>
    <m/>
    <x v="1"/>
    <n v="3997"/>
    <s v="lignotuber"/>
    <s v="soil-persistent"/>
    <n v="0"/>
    <n v="9"/>
    <n v="0"/>
    <n v="0"/>
    <n v="0"/>
    <n v="180"/>
    <n v="0"/>
    <n v="0"/>
    <m/>
    <n v="189"/>
    <n v="1"/>
    <n v="20"/>
    <m/>
    <n v="1"/>
  </r>
  <r>
    <x v="2"/>
    <n v="15"/>
    <s v="MW1.15"/>
    <n v="1"/>
    <m/>
    <x v="19"/>
    <n v="6325"/>
    <s v="tussock"/>
    <s v="non-canopy"/>
    <n v="0"/>
    <n v="5"/>
    <n v="0"/>
    <n v="0"/>
    <n v="0"/>
    <n v="0"/>
    <n v="0"/>
    <n v="0"/>
    <m/>
    <n v="5"/>
    <n v="1"/>
    <n v="0"/>
    <m/>
    <n v="1"/>
  </r>
  <r>
    <x v="2"/>
    <n v="15"/>
    <s v="MW1.15"/>
    <n v="1"/>
    <m/>
    <x v="0"/>
    <n v="7766"/>
    <s v="lignotuber"/>
    <s v="canopy"/>
    <n v="0"/>
    <n v="1"/>
    <n v="0"/>
    <n v="0"/>
    <n v="0"/>
    <n v="0"/>
    <n v="0"/>
    <n v="0"/>
    <m/>
    <n v="1"/>
    <n v="1"/>
    <n v="0"/>
    <m/>
    <n v="1"/>
  </r>
  <r>
    <x v="2"/>
    <n v="15"/>
    <s v="MW1.15"/>
    <n v="1"/>
    <m/>
    <x v="17"/>
    <n v="5532"/>
    <s v="rhizome"/>
    <s v="non-canopy"/>
    <n v="0"/>
    <n v="20"/>
    <n v="0"/>
    <s v="NA"/>
    <n v="0"/>
    <s v="NA"/>
    <s v="NA"/>
    <s v="NA"/>
    <m/>
    <n v="20"/>
    <e v="#VALUE!"/>
    <e v="#VALUE!"/>
    <m/>
    <n v="1"/>
  </r>
  <r>
    <x v="2"/>
    <n v="15"/>
    <s v="MW1.15"/>
    <n v="1"/>
    <m/>
    <x v="25"/>
    <n v="2654"/>
    <s v="none"/>
    <s v="soil-persistent"/>
    <n v="0"/>
    <n v="0"/>
    <n v="0"/>
    <n v="0"/>
    <n v="0"/>
    <n v="4"/>
    <n v="0"/>
    <n v="0"/>
    <m/>
    <n v="4"/>
    <e v="#DIV/0!"/>
    <e v="#DIV/0!"/>
    <m/>
    <n v="1"/>
  </r>
  <r>
    <x v="2"/>
    <n v="15"/>
    <s v="MW1.15"/>
    <n v="1"/>
    <m/>
    <x v="20"/>
    <n v="2557"/>
    <s v="rhizome"/>
    <s v="transient"/>
    <n v="0"/>
    <n v="6"/>
    <n v="0"/>
    <s v="NA"/>
    <n v="0"/>
    <n v="0"/>
    <n v="0"/>
    <n v="0"/>
    <m/>
    <n v="6"/>
    <e v="#VALUE!"/>
    <e v="#VALUE!"/>
    <m/>
    <n v="1"/>
  </r>
  <r>
    <x v="2"/>
    <n v="15"/>
    <s v="MW1.15"/>
    <n v="1"/>
    <m/>
    <x v="18"/>
    <n v="2445"/>
    <s v="tussock"/>
    <s v="non-canopy"/>
    <n v="0"/>
    <n v="1"/>
    <n v="0"/>
    <n v="0"/>
    <n v="0"/>
    <n v="0"/>
    <n v="0"/>
    <n v="0"/>
    <m/>
    <n v="1"/>
    <n v="1"/>
    <n v="0"/>
    <m/>
    <n v="1"/>
  </r>
  <r>
    <x v="2"/>
    <n v="15"/>
    <s v="MW1.15"/>
    <n v="1"/>
    <m/>
    <x v="28"/>
    <n v="6324"/>
    <s v="tussock"/>
    <s v="non-canopy"/>
    <n v="0"/>
    <n v="6"/>
    <n v="0"/>
    <n v="0"/>
    <n v="0"/>
    <n v="0"/>
    <n v="0"/>
    <n v="0"/>
    <m/>
    <n v="6"/>
    <n v="1"/>
    <n v="0"/>
    <m/>
    <n v="1"/>
  </r>
  <r>
    <x v="2"/>
    <n v="15"/>
    <s v="MW1.15"/>
    <n v="1"/>
    <m/>
    <x v="23"/>
    <n v="7138"/>
    <s v="rhizome"/>
    <s v="transient"/>
    <n v="0"/>
    <n v="2"/>
    <n v="0"/>
    <s v="NA"/>
    <n v="0"/>
    <s v="NA"/>
    <s v="NA"/>
    <s v="NA"/>
    <m/>
    <n v="2"/>
    <e v="#VALUE!"/>
    <e v="#VALUE!"/>
    <m/>
    <n v="1"/>
  </r>
  <r>
    <x v="2"/>
    <n v="15"/>
    <s v="MW1.15"/>
    <n v="1"/>
    <m/>
    <x v="8"/>
    <n v="7993"/>
    <s v="rhizome"/>
    <s v="non-canopy"/>
    <n v="0"/>
    <n v="2"/>
    <n v="0"/>
    <s v="NA"/>
    <n v="0"/>
    <s v="NA"/>
    <s v="NA"/>
    <s v="NA"/>
    <m/>
    <n v="2"/>
    <e v="#VALUE!"/>
    <e v="#VALUE!"/>
    <m/>
    <n v="1"/>
  </r>
  <r>
    <x v="2"/>
    <n v="15"/>
    <s v="MW1.15"/>
    <n v="1"/>
    <m/>
    <x v="29"/>
    <n v="10605"/>
    <s v="rhizome"/>
    <s v="non-canopy"/>
    <n v="0"/>
    <n v="1"/>
    <n v="0"/>
    <s v="NA"/>
    <n v="0"/>
    <s v="NA"/>
    <s v="NA"/>
    <s v="NA"/>
    <m/>
    <n v="1"/>
    <e v="#VALUE!"/>
    <e v="#VALUE!"/>
    <m/>
    <n v="1"/>
  </r>
  <r>
    <x v="2"/>
    <n v="16"/>
    <s v="MW1.16"/>
    <n v="1"/>
    <m/>
    <x v="10"/>
    <n v="2469"/>
    <s v="rhizome"/>
    <s v="non-canopy"/>
    <n v="0"/>
    <n v="1"/>
    <n v="0"/>
    <n v="0"/>
    <n v="0"/>
    <n v="0"/>
    <n v="0"/>
    <n v="0"/>
    <m/>
    <n v="1"/>
    <n v="1"/>
    <n v="0"/>
    <m/>
    <n v="1"/>
  </r>
  <r>
    <x v="2"/>
    <n v="16"/>
    <s v="MW1.16"/>
    <n v="1"/>
    <m/>
    <x v="1"/>
    <n v="3997"/>
    <s v="lignotuber"/>
    <s v="soil-persistent"/>
    <n v="0"/>
    <n v="5"/>
    <n v="0"/>
    <n v="0"/>
    <n v="0"/>
    <n v="90"/>
    <n v="0"/>
    <n v="0"/>
    <m/>
    <n v="95"/>
    <n v="1"/>
    <n v="18"/>
    <m/>
    <n v="1"/>
  </r>
  <r>
    <x v="2"/>
    <n v="16"/>
    <s v="MW1.16"/>
    <n v="1"/>
    <m/>
    <x v="0"/>
    <n v="7766"/>
    <s v="lignotuber"/>
    <s v="canopy"/>
    <n v="0"/>
    <n v="3"/>
    <n v="0"/>
    <n v="0"/>
    <n v="0"/>
    <n v="0"/>
    <n v="0"/>
    <n v="0"/>
    <m/>
    <n v="3"/>
    <n v="1"/>
    <n v="0"/>
    <m/>
    <n v="1"/>
  </r>
  <r>
    <x v="2"/>
    <n v="16"/>
    <s v="MW1.16"/>
    <n v="1"/>
    <m/>
    <x v="17"/>
    <n v="5532"/>
    <s v="rhizome"/>
    <s v="non-canopy"/>
    <n v="0"/>
    <n v="20"/>
    <n v="0"/>
    <s v="NA"/>
    <n v="0"/>
    <s v="NA"/>
    <s v="NA"/>
    <s v="NA"/>
    <m/>
    <n v="20"/>
    <e v="#VALUE!"/>
    <e v="#VALUE!"/>
    <m/>
    <n v="1"/>
  </r>
  <r>
    <x v="2"/>
    <n v="16"/>
    <s v="MW1.16"/>
    <n v="1"/>
    <m/>
    <x v="40"/>
    <n v="2499"/>
    <s v="tussock"/>
    <s v="non-canopy"/>
    <n v="0"/>
    <n v="8"/>
    <n v="0"/>
    <s v="NA"/>
    <n v="0"/>
    <s v="NA"/>
    <s v="NA"/>
    <s v="NA"/>
    <m/>
    <n v="8"/>
    <e v="#VALUE!"/>
    <e v="#VALUE!"/>
    <m/>
    <n v="1"/>
  </r>
  <r>
    <x v="2"/>
    <n v="16"/>
    <s v="MW1.16"/>
    <n v="1"/>
    <m/>
    <x v="29"/>
    <n v="10605"/>
    <s v="rhizome"/>
    <s v="non-canopy"/>
    <n v="0"/>
    <n v="1"/>
    <n v="0"/>
    <s v="NA"/>
    <n v="0"/>
    <s v="NA"/>
    <s v="NA"/>
    <s v="NA"/>
    <m/>
    <n v="1"/>
    <e v="#VALUE!"/>
    <e v="#VALUE!"/>
    <m/>
    <n v="1"/>
  </r>
  <r>
    <x v="2"/>
    <n v="16"/>
    <s v="MW1.16"/>
    <n v="1"/>
    <m/>
    <x v="20"/>
    <n v="2557"/>
    <s v="rhizome"/>
    <s v="transient"/>
    <n v="0"/>
    <n v="18"/>
    <n v="0"/>
    <s v="NA"/>
    <n v="0"/>
    <n v="0"/>
    <n v="0"/>
    <n v="0"/>
    <m/>
    <n v="18"/>
    <e v="#VALUE!"/>
    <e v="#VALUE!"/>
    <m/>
    <n v="1"/>
  </r>
  <r>
    <x v="2"/>
    <n v="16"/>
    <s v="MW1.16"/>
    <n v="1"/>
    <m/>
    <x v="28"/>
    <n v="6324"/>
    <s v="tussock"/>
    <s v="non-canopy"/>
    <n v="0"/>
    <n v="4"/>
    <n v="0"/>
    <n v="0"/>
    <n v="0"/>
    <n v="0"/>
    <n v="0"/>
    <n v="0"/>
    <m/>
    <n v="4"/>
    <n v="1"/>
    <n v="0"/>
    <m/>
    <n v="1"/>
  </r>
  <r>
    <x v="2"/>
    <n v="16"/>
    <s v="MW1.16"/>
    <n v="1"/>
    <m/>
    <x v="23"/>
    <n v="7138"/>
    <s v="rhizome"/>
    <s v="transient"/>
    <n v="0"/>
    <n v="7"/>
    <n v="0"/>
    <s v="NA"/>
    <n v="0"/>
    <s v="NA"/>
    <s v="NA"/>
    <s v="NA"/>
    <m/>
    <n v="7"/>
    <e v="#VALUE!"/>
    <e v="#VALUE!"/>
    <m/>
    <n v="1"/>
  </r>
  <r>
    <x v="2"/>
    <n v="16"/>
    <s v="MW1.16"/>
    <n v="1"/>
    <m/>
    <x v="8"/>
    <n v="7993"/>
    <s v="rhizome"/>
    <s v="non-canopy"/>
    <n v="0"/>
    <n v="2"/>
    <n v="0"/>
    <s v="NA"/>
    <n v="0"/>
    <s v="NA"/>
    <s v="NA"/>
    <s v="NA"/>
    <m/>
    <n v="2"/>
    <e v="#VALUE!"/>
    <e v="#VALUE!"/>
    <m/>
    <n v="1"/>
  </r>
  <r>
    <x v="2"/>
    <n v="17"/>
    <s v="MW1.17"/>
    <n v="1"/>
    <m/>
    <x v="10"/>
    <n v="2469"/>
    <s v="rhizome"/>
    <s v="non-canopy"/>
    <n v="0"/>
    <n v="7"/>
    <n v="0"/>
    <n v="0"/>
    <n v="0"/>
    <n v="0"/>
    <n v="0"/>
    <n v="0"/>
    <m/>
    <n v="7"/>
    <n v="1"/>
    <n v="0"/>
    <m/>
    <n v="1"/>
  </r>
  <r>
    <x v="2"/>
    <n v="17"/>
    <s v="MW1.17"/>
    <n v="1"/>
    <m/>
    <x v="18"/>
    <n v="2445"/>
    <s v="tussock"/>
    <s v="non-canopy"/>
    <n v="0"/>
    <n v="2"/>
    <n v="0"/>
    <n v="0"/>
    <n v="0"/>
    <n v="0"/>
    <n v="0"/>
    <n v="0"/>
    <m/>
    <n v="2"/>
    <n v="1"/>
    <n v="0"/>
    <m/>
    <n v="1"/>
  </r>
  <r>
    <x v="2"/>
    <n v="17"/>
    <s v="MW1.17"/>
    <n v="1"/>
    <m/>
    <x v="19"/>
    <n v="6325"/>
    <s v="tussock"/>
    <s v="non-canopy"/>
    <n v="0"/>
    <n v="3"/>
    <n v="0"/>
    <n v="0"/>
    <n v="0"/>
    <n v="0"/>
    <n v="0"/>
    <n v="0"/>
    <m/>
    <n v="3"/>
    <n v="1"/>
    <n v="0"/>
    <m/>
    <n v="1"/>
  </r>
  <r>
    <x v="2"/>
    <n v="17"/>
    <s v="MW1.17"/>
    <n v="1"/>
    <m/>
    <x v="1"/>
    <n v="3997"/>
    <s v="lignotuber"/>
    <s v="soil-persistent"/>
    <n v="0"/>
    <n v="6"/>
    <n v="0"/>
    <n v="0"/>
    <n v="0"/>
    <n v="200"/>
    <n v="0"/>
    <n v="0"/>
    <m/>
    <n v="206"/>
    <n v="1"/>
    <n v="33.333333333333336"/>
    <m/>
    <n v="1"/>
  </r>
  <r>
    <x v="2"/>
    <n v="17"/>
    <s v="MW1.17"/>
    <n v="1"/>
    <m/>
    <x v="17"/>
    <n v="5532"/>
    <s v="rhizome"/>
    <s v="non-canopy"/>
    <n v="0"/>
    <n v="17"/>
    <n v="0"/>
    <s v="NA"/>
    <n v="0"/>
    <s v="NA"/>
    <s v="NA"/>
    <s v="NA"/>
    <m/>
    <n v="17"/>
    <e v="#VALUE!"/>
    <e v="#VALUE!"/>
    <m/>
    <n v="1"/>
  </r>
  <r>
    <x v="2"/>
    <n v="17"/>
    <s v="MW1.17"/>
    <n v="1"/>
    <m/>
    <x v="2"/>
    <n v="2987"/>
    <s v="basal"/>
    <s v="soil-persistent"/>
    <n v="0"/>
    <n v="10"/>
    <n v="0"/>
    <n v="0"/>
    <n v="0"/>
    <n v="0"/>
    <n v="0"/>
    <n v="0"/>
    <m/>
    <n v="10"/>
    <n v="1"/>
    <n v="0"/>
    <m/>
    <n v="1"/>
  </r>
  <r>
    <x v="2"/>
    <n v="17"/>
    <s v="MW1.17"/>
    <n v="1"/>
    <m/>
    <x v="16"/>
    <n v="2603"/>
    <s v="basal"/>
    <s v="soil-persistent"/>
    <n v="0"/>
    <n v="2"/>
    <n v="0"/>
    <n v="0"/>
    <n v="0"/>
    <n v="0"/>
    <n v="0"/>
    <n v="0"/>
    <m/>
    <n v="2"/>
    <n v="1"/>
    <n v="0"/>
    <m/>
    <n v="1"/>
  </r>
  <r>
    <x v="2"/>
    <n v="17"/>
    <s v="MW1.17"/>
    <n v="1"/>
    <m/>
    <x v="20"/>
    <n v="2557"/>
    <s v="rhizome"/>
    <s v="transient"/>
    <n v="0"/>
    <n v="15"/>
    <n v="0"/>
    <s v="NA"/>
    <n v="0"/>
    <n v="0"/>
    <n v="0"/>
    <n v="0"/>
    <m/>
    <n v="15"/>
    <e v="#VALUE!"/>
    <e v="#VALUE!"/>
    <m/>
    <n v="1"/>
  </r>
  <r>
    <x v="2"/>
    <n v="17"/>
    <s v="MW1.17"/>
    <n v="1"/>
    <m/>
    <x v="29"/>
    <n v="10605"/>
    <s v="rhizome"/>
    <s v="non-canopy"/>
    <n v="0"/>
    <n v="3"/>
    <n v="0"/>
    <s v="NA"/>
    <n v="0"/>
    <s v="NA"/>
    <s v="NA"/>
    <s v="NA"/>
    <m/>
    <n v="3"/>
    <e v="#VALUE!"/>
    <e v="#VALUE!"/>
    <m/>
    <n v="1"/>
  </r>
  <r>
    <x v="2"/>
    <n v="17"/>
    <s v="MW1.17"/>
    <n v="1"/>
    <m/>
    <x v="8"/>
    <n v="7993"/>
    <s v="rhizome"/>
    <s v="non-canopy"/>
    <n v="0"/>
    <n v="10"/>
    <n v="0"/>
    <s v="NA"/>
    <n v="0"/>
    <s v="NA"/>
    <s v="NA"/>
    <s v="NA"/>
    <m/>
    <n v="10"/>
    <e v="#VALUE!"/>
    <e v="#VALUE!"/>
    <m/>
    <n v="1"/>
  </r>
  <r>
    <x v="2"/>
    <n v="17"/>
    <s v="MW1.17"/>
    <n v="1"/>
    <m/>
    <x v="23"/>
    <n v="7138"/>
    <s v="rhizome"/>
    <s v="transient"/>
    <n v="0"/>
    <n v="9"/>
    <n v="0"/>
    <s v="NA"/>
    <n v="0"/>
    <s v="NA"/>
    <s v="NA"/>
    <s v="NA"/>
    <m/>
    <n v="9"/>
    <e v="#VALUE!"/>
    <e v="#VALUE!"/>
    <m/>
    <n v="1"/>
  </r>
  <r>
    <x v="2"/>
    <n v="17"/>
    <s v="MW1.17"/>
    <n v="1"/>
    <m/>
    <x v="28"/>
    <n v="6324"/>
    <s v="tussock"/>
    <s v="non-canopy"/>
    <n v="0"/>
    <n v="2"/>
    <n v="0"/>
    <n v="0"/>
    <n v="0"/>
    <n v="0"/>
    <n v="0"/>
    <n v="0"/>
    <m/>
    <n v="2"/>
    <n v="1"/>
    <n v="0"/>
    <m/>
    <n v="1"/>
  </r>
  <r>
    <x v="2"/>
    <n v="17"/>
    <s v="MW1.17"/>
    <n v="1"/>
    <m/>
    <x v="0"/>
    <n v="7766"/>
    <s v="lignotuber"/>
    <s v="canopy"/>
    <n v="0"/>
    <n v="1"/>
    <n v="0"/>
    <n v="0"/>
    <n v="0"/>
    <n v="0"/>
    <n v="0"/>
    <n v="0"/>
    <m/>
    <n v="1"/>
    <n v="1"/>
    <n v="0"/>
    <m/>
    <n v="1"/>
  </r>
  <r>
    <x v="2"/>
    <n v="18"/>
    <s v="MW1.18"/>
    <n v="1"/>
    <m/>
    <x v="10"/>
    <n v="2469"/>
    <s v="rhizome"/>
    <s v="non-canopy"/>
    <n v="5"/>
    <n v="0"/>
    <n v="0"/>
    <n v="0"/>
    <n v="0"/>
    <n v="0"/>
    <n v="0"/>
    <n v="0"/>
    <m/>
    <n v="5"/>
    <e v="#DIV/0!"/>
    <e v="#DIV/0!"/>
    <m/>
    <n v="1"/>
  </r>
  <r>
    <x v="2"/>
    <n v="18"/>
    <s v="MW1.18"/>
    <n v="1"/>
    <m/>
    <x v="1"/>
    <n v="3997"/>
    <s v="lignotuber"/>
    <s v="soil-persistent"/>
    <n v="5"/>
    <n v="0"/>
    <n v="0"/>
    <n v="0"/>
    <n v="0"/>
    <n v="110"/>
    <n v="0"/>
    <n v="0"/>
    <m/>
    <n v="115"/>
    <e v="#DIV/0!"/>
    <e v="#DIV/0!"/>
    <m/>
    <n v="1"/>
  </r>
  <r>
    <x v="2"/>
    <n v="18"/>
    <s v="MW1.18"/>
    <n v="1"/>
    <m/>
    <x v="17"/>
    <n v="5532"/>
    <s v="rhizome"/>
    <s v="non-canopy"/>
    <n v="12"/>
    <n v="0"/>
    <n v="0"/>
    <s v="NA"/>
    <n v="0"/>
    <s v="NA"/>
    <s v="NA"/>
    <s v="NA"/>
    <m/>
    <n v="12"/>
    <e v="#VALUE!"/>
    <e v="#VALUE!"/>
    <m/>
    <n v="1"/>
  </r>
  <r>
    <x v="2"/>
    <n v="18"/>
    <s v="MW1.18"/>
    <n v="1"/>
    <m/>
    <x v="19"/>
    <n v="6325"/>
    <s v="tussock"/>
    <s v="non-canopy"/>
    <n v="2"/>
    <n v="0"/>
    <n v="0"/>
    <n v="0"/>
    <n v="0"/>
    <n v="0"/>
    <n v="0"/>
    <n v="0"/>
    <m/>
    <n v="2"/>
    <e v="#DIV/0!"/>
    <e v="#DIV/0!"/>
    <m/>
    <n v="1"/>
  </r>
  <r>
    <x v="2"/>
    <n v="18"/>
    <s v="MW1.18"/>
    <n v="1"/>
    <m/>
    <x v="29"/>
    <n v="10605"/>
    <s v="rhizome"/>
    <s v="non-canopy"/>
    <n v="5"/>
    <n v="0"/>
    <n v="0"/>
    <s v="NA"/>
    <n v="0"/>
    <s v="NA"/>
    <s v="NA"/>
    <s v="NA"/>
    <m/>
    <n v="5"/>
    <e v="#VALUE!"/>
    <e v="#VALUE!"/>
    <m/>
    <n v="1"/>
  </r>
  <r>
    <x v="2"/>
    <n v="18"/>
    <s v="MW1.18"/>
    <n v="1"/>
    <m/>
    <x v="20"/>
    <n v="2557"/>
    <s v="rhizome"/>
    <s v="transient"/>
    <n v="6"/>
    <n v="0"/>
    <n v="0"/>
    <s v="NA"/>
    <n v="0"/>
    <n v="0"/>
    <n v="0"/>
    <n v="0"/>
    <m/>
    <n v="6"/>
    <e v="#VALUE!"/>
    <e v="#VALUE!"/>
    <m/>
    <n v="1"/>
  </r>
  <r>
    <x v="2"/>
    <n v="18"/>
    <s v="MW1.18"/>
    <n v="1"/>
    <m/>
    <x v="9"/>
    <n v="8875"/>
    <s v="lignotuber"/>
    <s v="soil-persistent"/>
    <n v="1"/>
    <n v="0"/>
    <n v="0"/>
    <n v="0"/>
    <n v="0"/>
    <n v="0"/>
    <n v="0"/>
    <n v="0"/>
    <m/>
    <n v="1"/>
    <e v="#DIV/0!"/>
    <e v="#DIV/0!"/>
    <m/>
    <n v="1"/>
  </r>
  <r>
    <x v="2"/>
    <n v="18"/>
    <s v="MW1.18"/>
    <n v="1"/>
    <m/>
    <x v="0"/>
    <n v="7766"/>
    <s v="lignotuber"/>
    <s v="canopy"/>
    <n v="1"/>
    <n v="0"/>
    <n v="0"/>
    <n v="0"/>
    <n v="0"/>
    <n v="0"/>
    <n v="0"/>
    <n v="0"/>
    <m/>
    <n v="1"/>
    <e v="#DIV/0!"/>
    <e v="#DIV/0!"/>
    <m/>
    <n v="1"/>
  </r>
  <r>
    <x v="2"/>
    <n v="18"/>
    <s v="MW1.18"/>
    <n v="1"/>
    <m/>
    <x v="28"/>
    <n v="6324"/>
    <s v="tussock"/>
    <s v="non-canopy"/>
    <n v="2"/>
    <n v="0"/>
    <n v="0"/>
    <n v="0"/>
    <n v="0"/>
    <n v="0"/>
    <n v="0"/>
    <n v="0"/>
    <m/>
    <n v="2"/>
    <e v="#DIV/0!"/>
    <e v="#DIV/0!"/>
    <m/>
    <n v="1"/>
  </r>
  <r>
    <x v="2"/>
    <n v="18"/>
    <s v="MW1.18"/>
    <n v="1"/>
    <m/>
    <x v="23"/>
    <n v="7138"/>
    <s v="rhizome"/>
    <s v="transient"/>
    <n v="7"/>
    <n v="0"/>
    <n v="0"/>
    <s v="NA"/>
    <n v="0"/>
    <s v="NA"/>
    <s v="NA"/>
    <s v="NA"/>
    <m/>
    <n v="7"/>
    <e v="#VALUE!"/>
    <e v="#VALUE!"/>
    <m/>
    <n v="1"/>
  </r>
  <r>
    <x v="2"/>
    <n v="18"/>
    <s v="MW1.18"/>
    <n v="1"/>
    <m/>
    <x v="27"/>
    <n v="2503"/>
    <s v="tussock"/>
    <s v="non-canopy"/>
    <n v="5"/>
    <n v="0"/>
    <n v="0"/>
    <n v="0"/>
    <n v="0"/>
    <n v="0"/>
    <n v="0"/>
    <n v="0"/>
    <m/>
    <n v="5"/>
    <e v="#DIV/0!"/>
    <e v="#DIV/0!"/>
    <m/>
    <n v="1"/>
  </r>
  <r>
    <x v="2"/>
    <n v="18"/>
    <s v="MW1.18"/>
    <n v="1"/>
    <m/>
    <x v="8"/>
    <n v="7993"/>
    <s v="rhizome"/>
    <s v="non-canopy"/>
    <n v="6"/>
    <n v="0"/>
    <n v="0"/>
    <s v="NA"/>
    <n v="0"/>
    <s v="NA"/>
    <s v="NA"/>
    <s v="NA"/>
    <m/>
    <n v="6"/>
    <e v="#VALUE!"/>
    <e v="#VALUE!"/>
    <m/>
    <n v="1"/>
  </r>
  <r>
    <x v="2"/>
    <n v="19"/>
    <s v="MW1.19"/>
    <n v="1"/>
    <m/>
    <x v="10"/>
    <n v="2469"/>
    <s v="rhizome"/>
    <s v="non-canopy"/>
    <n v="0"/>
    <n v="4"/>
    <n v="0"/>
    <n v="0"/>
    <n v="0"/>
    <n v="0"/>
    <n v="0"/>
    <n v="0"/>
    <m/>
    <n v="4"/>
    <n v="1"/>
    <n v="0"/>
    <m/>
    <n v="1"/>
  </r>
  <r>
    <x v="2"/>
    <n v="19"/>
    <s v="MW1.19"/>
    <n v="1"/>
    <m/>
    <x v="1"/>
    <n v="3997"/>
    <s v="lignotuber"/>
    <s v="soil-persistent"/>
    <n v="0"/>
    <n v="4"/>
    <n v="0"/>
    <n v="0"/>
    <n v="0"/>
    <n v="130"/>
    <n v="0"/>
    <n v="0"/>
    <m/>
    <n v="134"/>
    <n v="1"/>
    <n v="32.5"/>
    <m/>
    <n v="1"/>
  </r>
  <r>
    <x v="2"/>
    <n v="19"/>
    <s v="MW1.19"/>
    <n v="1"/>
    <m/>
    <x v="19"/>
    <n v="6325"/>
    <s v="tussock"/>
    <s v="non-canopy"/>
    <n v="0"/>
    <n v="1"/>
    <n v="0"/>
    <n v="0"/>
    <n v="0"/>
    <n v="0"/>
    <n v="0"/>
    <n v="0"/>
    <m/>
    <n v="1"/>
    <n v="1"/>
    <n v="0"/>
    <m/>
    <n v="1"/>
  </r>
  <r>
    <x v="2"/>
    <n v="19"/>
    <s v="MW1.19"/>
    <n v="1"/>
    <m/>
    <x v="17"/>
    <n v="5532"/>
    <s v="rhizome"/>
    <s v="non-canopy"/>
    <n v="0"/>
    <n v="14"/>
    <n v="0"/>
    <s v="NA"/>
    <n v="0"/>
    <s v="NA"/>
    <s v="NA"/>
    <s v="NA"/>
    <m/>
    <n v="14"/>
    <e v="#VALUE!"/>
    <e v="#VALUE!"/>
    <m/>
    <n v="1"/>
  </r>
  <r>
    <x v="2"/>
    <n v="19"/>
    <s v="MW1.19"/>
    <n v="1"/>
    <m/>
    <x v="31"/>
    <n v="1609"/>
    <s v="basal"/>
    <s v="non-canopy"/>
    <n v="0"/>
    <n v="0"/>
    <n v="0"/>
    <s v="NA"/>
    <n v="0"/>
    <n v="1"/>
    <n v="0"/>
    <n v="0"/>
    <m/>
    <n v="1"/>
    <e v="#VALUE!"/>
    <e v="#VALUE!"/>
    <m/>
    <n v="1"/>
  </r>
  <r>
    <x v="2"/>
    <n v="19"/>
    <s v="MW1.19"/>
    <n v="1"/>
    <m/>
    <x v="16"/>
    <n v="2603"/>
    <s v="basal"/>
    <s v="soil-persistent"/>
    <n v="0"/>
    <n v="1"/>
    <n v="0"/>
    <n v="0"/>
    <n v="0"/>
    <n v="0"/>
    <n v="0"/>
    <n v="0"/>
    <m/>
    <n v="1"/>
    <n v="1"/>
    <n v="0"/>
    <m/>
    <n v="1"/>
  </r>
  <r>
    <x v="2"/>
    <n v="19"/>
    <s v="MW1.19"/>
    <n v="1"/>
    <m/>
    <x v="2"/>
    <n v="2987"/>
    <s v="basal"/>
    <s v="soil-persistent"/>
    <n v="0"/>
    <n v="3"/>
    <n v="0"/>
    <n v="0"/>
    <n v="0"/>
    <n v="0"/>
    <n v="0"/>
    <n v="0"/>
    <m/>
    <n v="3"/>
    <n v="1"/>
    <n v="0"/>
    <m/>
    <n v="1"/>
  </r>
  <r>
    <x v="2"/>
    <n v="19"/>
    <s v="MW1.19"/>
    <n v="1"/>
    <m/>
    <x v="23"/>
    <n v="7138"/>
    <s v="rhizome"/>
    <s v="transient"/>
    <n v="0"/>
    <n v="10"/>
    <n v="0"/>
    <s v="NA"/>
    <n v="0"/>
    <s v="NA"/>
    <s v="NA"/>
    <s v="NA"/>
    <m/>
    <n v="10"/>
    <e v="#VALUE!"/>
    <e v="#VALUE!"/>
    <m/>
    <n v="1"/>
  </r>
  <r>
    <x v="2"/>
    <n v="19"/>
    <s v="MW1.19"/>
    <n v="1"/>
    <m/>
    <x v="29"/>
    <n v="10605"/>
    <s v="rhizome"/>
    <s v="non-canopy"/>
    <n v="0"/>
    <n v="16"/>
    <n v="0"/>
    <s v="NA"/>
    <n v="0"/>
    <s v="NA"/>
    <s v="NA"/>
    <s v="NA"/>
    <m/>
    <n v="16"/>
    <e v="#VALUE!"/>
    <e v="#VALUE!"/>
    <m/>
    <n v="1"/>
  </r>
  <r>
    <x v="2"/>
    <n v="19"/>
    <s v="MW1.19"/>
    <n v="1"/>
    <m/>
    <x v="27"/>
    <n v="2503"/>
    <s v="tussock"/>
    <s v="non-canopy"/>
    <n v="0"/>
    <n v="6"/>
    <n v="0"/>
    <n v="0"/>
    <n v="0"/>
    <n v="0"/>
    <n v="0"/>
    <n v="0"/>
    <m/>
    <n v="6"/>
    <n v="1"/>
    <n v="0"/>
    <m/>
    <n v="1"/>
  </r>
  <r>
    <x v="2"/>
    <n v="20"/>
    <s v="MW1.20"/>
    <n v="1"/>
    <m/>
    <x v="10"/>
    <n v="2469"/>
    <s v="rhizome"/>
    <s v="non-canopy"/>
    <n v="0"/>
    <n v="8"/>
    <n v="0"/>
    <n v="0"/>
    <n v="0"/>
    <n v="0"/>
    <n v="0"/>
    <n v="0"/>
    <m/>
    <n v="8"/>
    <n v="1"/>
    <n v="0"/>
    <m/>
    <n v="1"/>
  </r>
  <r>
    <x v="2"/>
    <n v="20"/>
    <s v="MW1.20"/>
    <n v="1"/>
    <m/>
    <x v="1"/>
    <n v="3997"/>
    <s v="lignotuber"/>
    <s v="soil-persistent"/>
    <n v="0"/>
    <n v="5"/>
    <n v="0"/>
    <n v="0"/>
    <n v="0"/>
    <n v="120"/>
    <n v="0"/>
    <n v="0"/>
    <m/>
    <n v="125"/>
    <n v="1"/>
    <n v="24"/>
    <m/>
    <n v="1"/>
  </r>
  <r>
    <x v="2"/>
    <n v="20"/>
    <s v="MW1.20"/>
    <n v="1"/>
    <m/>
    <x v="17"/>
    <n v="5532"/>
    <s v="rhizome"/>
    <s v="non-canopy"/>
    <n v="0"/>
    <n v="7"/>
    <n v="0"/>
    <s v="NA"/>
    <n v="0"/>
    <s v="NA"/>
    <s v="NA"/>
    <s v="NA"/>
    <m/>
    <n v="7"/>
    <e v="#VALUE!"/>
    <e v="#VALUE!"/>
    <m/>
    <n v="1"/>
  </r>
  <r>
    <x v="2"/>
    <n v="20"/>
    <s v="MW1.20"/>
    <n v="1"/>
    <m/>
    <x v="35"/>
    <n v="5344"/>
    <s v="none"/>
    <s v="canopy"/>
    <n v="0"/>
    <n v="0"/>
    <n v="0"/>
    <n v="0"/>
    <n v="0"/>
    <n v="1"/>
    <n v="0"/>
    <n v="0"/>
    <s v="killed adults nearby"/>
    <n v="1"/>
    <e v="#DIV/0!"/>
    <e v="#DIV/0!"/>
    <m/>
    <n v="1"/>
  </r>
  <r>
    <x v="2"/>
    <n v="20"/>
    <s v="MW1.20"/>
    <n v="1"/>
    <m/>
    <x v="8"/>
    <n v="7993"/>
    <s v="rhizome"/>
    <s v="non-canopy"/>
    <n v="0"/>
    <n v="4"/>
    <n v="0"/>
    <s v="NA"/>
    <n v="0"/>
    <s v="NA"/>
    <s v="NA"/>
    <s v="NA"/>
    <m/>
    <n v="4"/>
    <e v="#VALUE!"/>
    <e v="#VALUE!"/>
    <m/>
    <n v="1"/>
  </r>
  <r>
    <x v="2"/>
    <n v="20"/>
    <s v="MW1.20"/>
    <n v="1"/>
    <m/>
    <x v="29"/>
    <n v="10605"/>
    <s v="rhizome"/>
    <s v="non-canopy"/>
    <n v="0"/>
    <n v="8"/>
    <n v="0"/>
    <s v="NA"/>
    <n v="0"/>
    <s v="NA"/>
    <s v="NA"/>
    <s v="NA"/>
    <m/>
    <n v="8"/>
    <e v="#VALUE!"/>
    <e v="#VALUE!"/>
    <m/>
    <n v="1"/>
  </r>
  <r>
    <x v="2"/>
    <n v="20"/>
    <s v="MW1.20"/>
    <n v="1"/>
    <m/>
    <x v="27"/>
    <n v="2503"/>
    <s v="tussock"/>
    <s v="non-canopy"/>
    <n v="0"/>
    <n v="3"/>
    <n v="0"/>
    <n v="0"/>
    <n v="0"/>
    <n v="0"/>
    <n v="0"/>
    <n v="0"/>
    <m/>
    <n v="3"/>
    <n v="1"/>
    <n v="0"/>
    <m/>
    <n v="1"/>
  </r>
  <r>
    <x v="3"/>
    <n v="1"/>
    <s v="MW2.1"/>
    <n v="1"/>
    <m/>
    <x v="41"/>
    <n v="7943"/>
    <s v="lignotuber"/>
    <s v="canopy"/>
    <n v="0"/>
    <n v="0"/>
    <n v="0"/>
    <n v="0"/>
    <n v="0"/>
    <n v="0"/>
    <n v="0"/>
    <n v="0"/>
    <m/>
    <n v="0"/>
    <e v="#DIV/0!"/>
    <e v="#DIV/0!"/>
    <m/>
    <s v=""/>
  </r>
  <r>
    <x v="3"/>
    <n v="1"/>
    <s v="MW2.1"/>
    <n v="1"/>
    <m/>
    <x v="9"/>
    <n v="8875"/>
    <s v="lignotuber"/>
    <s v="soil-persistent"/>
    <n v="0"/>
    <n v="0"/>
    <n v="0"/>
    <n v="0"/>
    <n v="0"/>
    <n v="2"/>
    <n v="0"/>
    <n v="0"/>
    <m/>
    <n v="2"/>
    <e v="#DIV/0!"/>
    <e v="#DIV/0!"/>
    <m/>
    <n v="1"/>
  </r>
  <r>
    <x v="3"/>
    <n v="1"/>
    <s v="MW2.1"/>
    <n v="1"/>
    <m/>
    <x v="23"/>
    <n v="7138"/>
    <s v="rhizome"/>
    <s v="transient"/>
    <n v="0"/>
    <n v="0"/>
    <n v="0"/>
    <s v="NA"/>
    <n v="0"/>
    <s v="NA"/>
    <s v="NA"/>
    <s v="NA"/>
    <m/>
    <n v="0"/>
    <e v="#VALUE!"/>
    <e v="#VALUE!"/>
    <m/>
    <s v=""/>
  </r>
  <r>
    <x v="3"/>
    <n v="1"/>
    <s v="MW2.1"/>
    <n v="1"/>
    <m/>
    <x v="29"/>
    <n v="10605"/>
    <s v="rhizome"/>
    <s v="non-canopy"/>
    <n v="0"/>
    <n v="0"/>
    <n v="0"/>
    <n v="0"/>
    <n v="0"/>
    <n v="0"/>
    <n v="0"/>
    <n v="0"/>
    <m/>
    <n v="0"/>
    <e v="#DIV/0!"/>
    <e v="#DIV/0!"/>
    <m/>
    <s v=""/>
  </r>
  <r>
    <x v="3"/>
    <n v="1"/>
    <s v="MW2.1"/>
    <n v="1"/>
    <m/>
    <x v="26"/>
    <n v="3243"/>
    <s v="none"/>
    <s v="soil-persistent"/>
    <n v="0"/>
    <n v="0"/>
    <n v="0"/>
    <s v="NA"/>
    <n v="0"/>
    <n v="50"/>
    <n v="0"/>
    <n v="0"/>
    <m/>
    <n v="50"/>
    <e v="#VALUE!"/>
    <e v="#VALUE!"/>
    <m/>
    <n v="1"/>
  </r>
  <r>
    <x v="3"/>
    <n v="1"/>
    <s v="MW2.1"/>
    <n v="1"/>
    <m/>
    <x v="17"/>
    <n v="5532"/>
    <s v="rhizome"/>
    <s v="non-canopy"/>
    <n v="0"/>
    <n v="0"/>
    <n v="0"/>
    <s v="NA"/>
    <n v="0"/>
    <s v="NA"/>
    <s v="NA"/>
    <s v="NA"/>
    <m/>
    <n v="0"/>
    <e v="#VALUE!"/>
    <e v="#VALUE!"/>
    <m/>
    <s v=""/>
  </r>
  <r>
    <x v="3"/>
    <n v="1"/>
    <s v="MW2.1"/>
    <n v="1"/>
    <m/>
    <x v="42"/>
    <s v="LUZU"/>
    <s v="none"/>
    <s v="transient"/>
    <n v="0"/>
    <n v="0"/>
    <n v="0"/>
    <s v="NA"/>
    <n v="0"/>
    <n v="1"/>
    <n v="0"/>
    <n v="0"/>
    <m/>
    <n v="1"/>
    <e v="#VALUE!"/>
    <e v="#VALUE!"/>
    <m/>
    <n v="1"/>
  </r>
  <r>
    <x v="3"/>
    <n v="2"/>
    <s v="MW2.2"/>
    <n v="1"/>
    <m/>
    <x v="41"/>
    <n v="7943"/>
    <s v="lignotuber"/>
    <s v="canopy"/>
    <n v="0"/>
    <n v="2"/>
    <n v="0"/>
    <n v="2"/>
    <n v="0"/>
    <n v="0"/>
    <n v="0"/>
    <n v="0"/>
    <m/>
    <n v="2"/>
    <n v="0.5"/>
    <n v="0"/>
    <m/>
    <n v="1"/>
  </r>
  <r>
    <x v="3"/>
    <n v="2"/>
    <s v="MW2.2"/>
    <n v="1"/>
    <m/>
    <x v="9"/>
    <n v="8875"/>
    <s v="lignotuber"/>
    <s v="soil-persistent"/>
    <n v="0"/>
    <n v="2"/>
    <n v="0"/>
    <n v="0"/>
    <n v="0"/>
    <n v="0"/>
    <n v="0"/>
    <n v="0"/>
    <m/>
    <n v="2"/>
    <n v="1"/>
    <n v="0"/>
    <m/>
    <n v="1"/>
  </r>
  <r>
    <x v="3"/>
    <n v="2"/>
    <s v="MW2.2"/>
    <n v="1"/>
    <m/>
    <x v="20"/>
    <n v="2557"/>
    <s v="rhizome"/>
    <s v="transient"/>
    <n v="0"/>
    <n v="1"/>
    <n v="0"/>
    <s v="NA"/>
    <n v="0"/>
    <n v="0"/>
    <n v="0"/>
    <n v="0"/>
    <m/>
    <n v="1"/>
    <e v="#VALUE!"/>
    <e v="#VALUE!"/>
    <m/>
    <n v="1"/>
  </r>
  <r>
    <x v="3"/>
    <n v="2"/>
    <s v="MW2.2"/>
    <n v="1"/>
    <m/>
    <x v="10"/>
    <n v="2469"/>
    <s v="rhizome"/>
    <s v="non-canopy"/>
    <n v="0"/>
    <n v="2"/>
    <n v="0"/>
    <n v="0"/>
    <n v="0"/>
    <n v="0"/>
    <n v="0"/>
    <n v="0"/>
    <m/>
    <n v="2"/>
    <n v="1"/>
    <n v="0"/>
    <m/>
    <n v="1"/>
  </r>
  <r>
    <x v="3"/>
    <n v="2"/>
    <s v="MW2.2"/>
    <n v="1"/>
    <m/>
    <x v="17"/>
    <n v="5532"/>
    <s v="rhizome"/>
    <s v="non-canopy"/>
    <n v="0"/>
    <n v="1"/>
    <n v="0"/>
    <s v="NA"/>
    <n v="0"/>
    <s v="NA"/>
    <s v="NA"/>
    <s v="NA"/>
    <m/>
    <n v="1"/>
    <e v="#VALUE!"/>
    <e v="#VALUE!"/>
    <m/>
    <n v="1"/>
  </r>
  <r>
    <x v="3"/>
    <n v="2"/>
    <s v="MW2.2"/>
    <n v="1"/>
    <m/>
    <x v="1"/>
    <n v="3997"/>
    <s v="lignotuber"/>
    <s v="soil-persistent"/>
    <n v="0"/>
    <n v="2"/>
    <n v="0"/>
    <n v="0"/>
    <n v="0"/>
    <n v="0"/>
    <n v="0"/>
    <n v="0"/>
    <m/>
    <n v="2"/>
    <n v="1"/>
    <n v="0"/>
    <m/>
    <n v="1"/>
  </r>
  <r>
    <x v="3"/>
    <n v="2"/>
    <s v="MW2.2"/>
    <n v="1"/>
    <m/>
    <x v="26"/>
    <n v="3243"/>
    <s v="none"/>
    <s v="soil-persistent"/>
    <n v="0"/>
    <n v="0"/>
    <n v="0"/>
    <s v="NA"/>
    <n v="0"/>
    <n v="25"/>
    <n v="0"/>
    <n v="0"/>
    <m/>
    <n v="25"/>
    <e v="#VALUE!"/>
    <e v="#VALUE!"/>
    <m/>
    <n v="1"/>
  </r>
  <r>
    <x v="3"/>
    <n v="2"/>
    <s v="MW2.2"/>
    <n v="1"/>
    <m/>
    <x v="43"/>
    <n v="2302"/>
    <s v="rhizome"/>
    <s v="non-canopy"/>
    <n v="0"/>
    <n v="1"/>
    <n v="0"/>
    <s v="NA"/>
    <n v="0"/>
    <s v="NA"/>
    <s v="NA"/>
    <s v="NA"/>
    <m/>
    <n v="1"/>
    <e v="#VALUE!"/>
    <e v="#VALUE!"/>
    <m/>
    <n v="1"/>
  </r>
  <r>
    <x v="3"/>
    <n v="2"/>
    <s v="MW2.2"/>
    <n v="1"/>
    <m/>
    <x v="0"/>
    <n v="7766"/>
    <s v="lignotuber"/>
    <s v="canopy"/>
    <n v="0"/>
    <n v="2"/>
    <n v="0"/>
    <n v="0"/>
    <n v="0"/>
    <n v="0"/>
    <n v="0"/>
    <n v="0"/>
    <m/>
    <n v="2"/>
    <n v="1"/>
    <n v="0"/>
    <m/>
    <n v="1"/>
  </r>
  <r>
    <x v="3"/>
    <n v="2"/>
    <s v="MW2.2"/>
    <n v="1"/>
    <m/>
    <x v="23"/>
    <n v="7138"/>
    <s v="rhizome"/>
    <s v="transient"/>
    <n v="0"/>
    <n v="4"/>
    <n v="0"/>
    <s v="NA"/>
    <n v="0"/>
    <s v="NA"/>
    <s v="NA"/>
    <s v="NA"/>
    <m/>
    <n v="4"/>
    <e v="#VALUE!"/>
    <e v="#VALUE!"/>
    <m/>
    <n v="1"/>
  </r>
  <r>
    <x v="3"/>
    <n v="3"/>
    <s v="MW2.3"/>
    <n v="1"/>
    <m/>
    <x v="0"/>
    <n v="7766"/>
    <s v="lignotuber"/>
    <s v="canopy"/>
    <n v="0"/>
    <n v="1"/>
    <n v="0"/>
    <n v="0"/>
    <n v="0"/>
    <n v="0"/>
    <n v="0"/>
    <n v="0"/>
    <m/>
    <n v="1"/>
    <n v="1"/>
    <n v="0"/>
    <m/>
    <n v="1"/>
  </r>
  <r>
    <x v="3"/>
    <n v="3"/>
    <s v="MW2.3"/>
    <n v="1"/>
    <m/>
    <x v="10"/>
    <n v="2469"/>
    <s v="rhizome"/>
    <s v="non-canopy"/>
    <n v="0"/>
    <n v="2"/>
    <n v="0"/>
    <n v="0"/>
    <n v="0"/>
    <n v="0"/>
    <n v="0"/>
    <n v="0"/>
    <m/>
    <n v="2"/>
    <n v="1"/>
    <n v="0"/>
    <m/>
    <n v="1"/>
  </r>
  <r>
    <x v="3"/>
    <n v="3"/>
    <s v="MW2.3"/>
    <n v="1"/>
    <m/>
    <x v="23"/>
    <n v="7138"/>
    <s v="rhizome"/>
    <s v="transient"/>
    <n v="0"/>
    <n v="2"/>
    <n v="0"/>
    <s v="NA"/>
    <n v="0"/>
    <s v="NA"/>
    <s v="NA"/>
    <s v="NA"/>
    <m/>
    <n v="2"/>
    <e v="#VALUE!"/>
    <e v="#VALUE!"/>
    <m/>
    <n v="1"/>
  </r>
  <r>
    <x v="3"/>
    <n v="3"/>
    <s v="MW2.3"/>
    <n v="1"/>
    <m/>
    <x v="26"/>
    <n v="3243"/>
    <s v="none"/>
    <s v="soil-persistent"/>
    <n v="0"/>
    <n v="0"/>
    <n v="0"/>
    <s v="NA"/>
    <n v="0"/>
    <n v="2"/>
    <n v="0"/>
    <n v="0"/>
    <m/>
    <n v="2"/>
    <e v="#VALUE!"/>
    <e v="#VALUE!"/>
    <m/>
    <n v="1"/>
  </r>
  <r>
    <x v="3"/>
    <n v="4"/>
    <s v="MW2.4"/>
    <n v="1"/>
    <m/>
    <x v="9"/>
    <n v="8875"/>
    <s v="lignotuber"/>
    <s v="soil-persistent"/>
    <n v="0"/>
    <n v="2"/>
    <n v="0"/>
    <n v="0"/>
    <n v="0"/>
    <n v="0"/>
    <n v="0"/>
    <n v="0"/>
    <m/>
    <n v="2"/>
    <n v="1"/>
    <n v="0"/>
    <m/>
    <n v="1"/>
  </r>
  <r>
    <x v="3"/>
    <n v="4"/>
    <s v="MW2.4"/>
    <n v="1"/>
    <m/>
    <x v="41"/>
    <n v="7943"/>
    <s v="lignotuber"/>
    <s v="canopy"/>
    <n v="0"/>
    <n v="3"/>
    <n v="0"/>
    <n v="2"/>
    <n v="0"/>
    <n v="0"/>
    <n v="0"/>
    <n v="0"/>
    <m/>
    <n v="3"/>
    <n v="0.6"/>
    <n v="0"/>
    <m/>
    <n v="1"/>
  </r>
  <r>
    <x v="3"/>
    <n v="4"/>
    <s v="MW2.4"/>
    <n v="1"/>
    <m/>
    <x v="1"/>
    <n v="3997"/>
    <s v="lignotuber"/>
    <s v="soil-persistent"/>
    <n v="0"/>
    <n v="3"/>
    <n v="0"/>
    <n v="0"/>
    <n v="0"/>
    <n v="0"/>
    <n v="0"/>
    <n v="0"/>
    <m/>
    <n v="3"/>
    <n v="1"/>
    <n v="0"/>
    <m/>
    <n v="1"/>
  </r>
  <r>
    <x v="3"/>
    <n v="4"/>
    <s v="MW2.4"/>
    <n v="1"/>
    <m/>
    <x v="26"/>
    <n v="3243"/>
    <s v="none"/>
    <s v="soil-persistent"/>
    <n v="0"/>
    <n v="0"/>
    <n v="0"/>
    <s v="NA"/>
    <n v="0"/>
    <n v="10"/>
    <n v="0"/>
    <n v="0"/>
    <m/>
    <n v="10"/>
    <e v="#VALUE!"/>
    <e v="#VALUE!"/>
    <m/>
    <n v="1"/>
  </r>
  <r>
    <x v="3"/>
    <n v="4"/>
    <s v="MW2.4"/>
    <n v="1"/>
    <m/>
    <x v="23"/>
    <n v="7138"/>
    <s v="rhizome"/>
    <s v="transient"/>
    <n v="0"/>
    <n v="1"/>
    <n v="0"/>
    <s v="NA"/>
    <n v="0"/>
    <s v="NA"/>
    <s v="NA"/>
    <s v="NA"/>
    <m/>
    <n v="1"/>
    <e v="#VALUE!"/>
    <e v="#VALUE!"/>
    <m/>
    <n v="1"/>
  </r>
  <r>
    <x v="3"/>
    <n v="4"/>
    <s v="MW2.4"/>
    <n v="1"/>
    <m/>
    <x v="17"/>
    <n v="5532"/>
    <s v="rhizome"/>
    <s v="non-canopy"/>
    <n v="0"/>
    <n v="1"/>
    <n v="0"/>
    <s v="NA"/>
    <n v="0"/>
    <s v="NA"/>
    <s v="NA"/>
    <s v="NA"/>
    <m/>
    <n v="1"/>
    <e v="#VALUE!"/>
    <e v="#VALUE!"/>
    <m/>
    <n v="1"/>
  </r>
  <r>
    <x v="3"/>
    <n v="4"/>
    <s v="MW2.4"/>
    <n v="1"/>
    <m/>
    <x v="10"/>
    <n v="2469"/>
    <s v="rhizome"/>
    <s v="non-canopy"/>
    <n v="0"/>
    <n v="2"/>
    <n v="0"/>
    <n v="0"/>
    <n v="0"/>
    <n v="0"/>
    <n v="0"/>
    <n v="0"/>
    <m/>
    <n v="2"/>
    <n v="1"/>
    <n v="0"/>
    <m/>
    <n v="1"/>
  </r>
  <r>
    <x v="3"/>
    <n v="4"/>
    <s v="MW2.4"/>
    <n v="1"/>
    <m/>
    <x v="43"/>
    <n v="2302"/>
    <s v="rhizome"/>
    <s v="non-canopy"/>
    <n v="0"/>
    <n v="1"/>
    <n v="0"/>
    <s v="NA"/>
    <n v="0"/>
    <s v="NA"/>
    <s v="NA"/>
    <s v="NA"/>
    <m/>
    <n v="1"/>
    <e v="#VALUE!"/>
    <e v="#VALUE!"/>
    <m/>
    <n v="1"/>
  </r>
  <r>
    <x v="3"/>
    <n v="4"/>
    <s v="MW2.4"/>
    <n v="1"/>
    <m/>
    <x v="8"/>
    <n v="7993"/>
    <s v="rhizome"/>
    <s v="non-canopy"/>
    <n v="0"/>
    <n v="1"/>
    <n v="0"/>
    <s v="NA"/>
    <n v="0"/>
    <s v="NA"/>
    <s v="NA"/>
    <s v="NA"/>
    <m/>
    <n v="1"/>
    <e v="#VALUE!"/>
    <e v="#VALUE!"/>
    <m/>
    <n v="1"/>
  </r>
  <r>
    <x v="3"/>
    <n v="5"/>
    <s v="MW2.5"/>
    <n v="1"/>
    <m/>
    <x v="41"/>
    <n v="7943"/>
    <s v="lignotuber"/>
    <s v="canopy"/>
    <n v="0"/>
    <n v="3"/>
    <n v="0"/>
    <n v="6"/>
    <n v="0"/>
    <n v="0"/>
    <n v="0"/>
    <n v="0"/>
    <m/>
    <n v="3"/>
    <n v="0.33333333333333331"/>
    <n v="0"/>
    <m/>
    <n v="1"/>
  </r>
  <r>
    <x v="3"/>
    <n v="5"/>
    <s v="MW2.5"/>
    <n v="1"/>
    <m/>
    <x v="1"/>
    <n v="3997"/>
    <s v="lignotuber"/>
    <s v="soil-persistent"/>
    <n v="0"/>
    <n v="1"/>
    <n v="0"/>
    <n v="0"/>
    <n v="0"/>
    <n v="0"/>
    <n v="0"/>
    <n v="0"/>
    <m/>
    <n v="1"/>
    <n v="1"/>
    <n v="0"/>
    <m/>
    <n v="1"/>
  </r>
  <r>
    <x v="3"/>
    <n v="5"/>
    <s v="MW2.5"/>
    <n v="1"/>
    <m/>
    <x v="31"/>
    <n v="1609"/>
    <s v="basal"/>
    <s v="non-canopy"/>
    <n v="0"/>
    <n v="1"/>
    <n v="0"/>
    <s v="NA"/>
    <n v="0"/>
    <n v="0"/>
    <n v="0"/>
    <n v="0"/>
    <m/>
    <n v="1"/>
    <e v="#VALUE!"/>
    <e v="#VALUE!"/>
    <m/>
    <n v="1"/>
  </r>
  <r>
    <x v="3"/>
    <n v="5"/>
    <s v="MW2.5"/>
    <n v="1"/>
    <m/>
    <x v="23"/>
    <n v="7138"/>
    <s v="rhizome"/>
    <s v="transient"/>
    <n v="0"/>
    <n v="2"/>
    <n v="0"/>
    <s v="NA"/>
    <n v="0"/>
    <s v="NA"/>
    <s v="NA"/>
    <s v="NA"/>
    <m/>
    <n v="2"/>
    <e v="#VALUE!"/>
    <e v="#VALUE!"/>
    <m/>
    <n v="1"/>
  </r>
  <r>
    <x v="3"/>
    <n v="5"/>
    <s v="MW2.5"/>
    <n v="1"/>
    <m/>
    <x v="26"/>
    <n v="3243"/>
    <s v="none"/>
    <s v="soil-persistent"/>
    <n v="0"/>
    <n v="0"/>
    <n v="0"/>
    <s v="NA"/>
    <n v="0"/>
    <n v="2"/>
    <n v="0"/>
    <n v="0"/>
    <m/>
    <n v="2"/>
    <e v="#VALUE!"/>
    <e v="#VALUE!"/>
    <m/>
    <n v="1"/>
  </r>
  <r>
    <x v="3"/>
    <n v="5"/>
    <s v="MW2.5"/>
    <n v="1"/>
    <m/>
    <x v="2"/>
    <n v="2987"/>
    <s v="basal"/>
    <s v="soil-persistent"/>
    <n v="0"/>
    <n v="0"/>
    <n v="0"/>
    <s v="NA"/>
    <n v="0"/>
    <n v="1"/>
    <n v="0"/>
    <n v="0"/>
    <m/>
    <n v="1"/>
    <e v="#VALUE!"/>
    <e v="#VALUE!"/>
    <m/>
    <n v="1"/>
  </r>
  <r>
    <x v="3"/>
    <n v="5"/>
    <s v="MW2.5"/>
    <n v="1"/>
    <m/>
    <x v="43"/>
    <n v="2302"/>
    <s v="rhizome"/>
    <s v="non-canopy"/>
    <n v="0"/>
    <n v="2"/>
    <n v="0"/>
    <s v="NA"/>
    <n v="0"/>
    <s v="NA"/>
    <s v="NA"/>
    <s v="NA"/>
    <m/>
    <n v="2"/>
    <e v="#VALUE!"/>
    <e v="#VALUE!"/>
    <m/>
    <n v="1"/>
  </r>
  <r>
    <x v="3"/>
    <n v="6"/>
    <s v="MW2.6"/>
    <n v="1"/>
    <m/>
    <x v="43"/>
    <n v="2302"/>
    <s v="rhizome"/>
    <s v="non-canopy"/>
    <n v="0"/>
    <n v="5"/>
    <n v="0"/>
    <s v="NA"/>
    <n v="0"/>
    <s v="NA"/>
    <s v="NA"/>
    <s v="NA"/>
    <m/>
    <n v="5"/>
    <e v="#VALUE!"/>
    <e v="#VALUE!"/>
    <m/>
    <n v="1"/>
  </r>
  <r>
    <x v="3"/>
    <n v="6"/>
    <s v="MW2.6"/>
    <n v="1"/>
    <m/>
    <x v="23"/>
    <n v="7138"/>
    <s v="rhizome"/>
    <s v="transient"/>
    <n v="0"/>
    <n v="1"/>
    <n v="0"/>
    <s v="NA"/>
    <n v="0"/>
    <s v="NA"/>
    <s v="NA"/>
    <s v="NA"/>
    <m/>
    <n v="1"/>
    <e v="#VALUE!"/>
    <e v="#VALUE!"/>
    <m/>
    <n v="1"/>
  </r>
  <r>
    <x v="3"/>
    <n v="6"/>
    <s v="MW2.6"/>
    <n v="1"/>
    <m/>
    <x v="29"/>
    <n v="10605"/>
    <s v="rhizome"/>
    <s v="non-canopy"/>
    <n v="0"/>
    <n v="1"/>
    <n v="0"/>
    <n v="0"/>
    <n v="0"/>
    <n v="0"/>
    <n v="0"/>
    <n v="0"/>
    <m/>
    <n v="1"/>
    <n v="1"/>
    <n v="0"/>
    <m/>
    <n v="1"/>
  </r>
  <r>
    <x v="3"/>
    <n v="6"/>
    <s v="MW2.6"/>
    <n v="1"/>
    <m/>
    <x v="17"/>
    <n v="5532"/>
    <s v="rhizome"/>
    <s v="non-canopy"/>
    <n v="0"/>
    <n v="2"/>
    <n v="0"/>
    <s v="NA"/>
    <n v="0"/>
    <s v="NA"/>
    <s v="NA"/>
    <s v="NA"/>
    <m/>
    <n v="2"/>
    <e v="#VALUE!"/>
    <e v="#VALUE!"/>
    <m/>
    <n v="1"/>
  </r>
  <r>
    <x v="3"/>
    <n v="6"/>
    <s v="MW2.6"/>
    <n v="1"/>
    <m/>
    <x v="2"/>
    <n v="2987"/>
    <s v="basal"/>
    <s v="soil-persistent"/>
    <n v="0"/>
    <n v="0"/>
    <n v="0"/>
    <s v="NA"/>
    <n v="0"/>
    <n v="1"/>
    <n v="0"/>
    <n v="0"/>
    <m/>
    <n v="1"/>
    <e v="#VALUE!"/>
    <e v="#VALUE!"/>
    <m/>
    <n v="1"/>
  </r>
  <r>
    <x v="3"/>
    <n v="7"/>
    <s v="MW2.7"/>
    <n v="1"/>
    <m/>
    <x v="0"/>
    <n v="7766"/>
    <s v="lignotuber"/>
    <s v="canopy"/>
    <n v="0"/>
    <n v="1"/>
    <n v="0"/>
    <n v="0"/>
    <n v="0"/>
    <n v="0"/>
    <n v="0"/>
    <n v="0"/>
    <m/>
    <n v="1"/>
    <n v="1"/>
    <n v="0"/>
    <m/>
    <n v="1"/>
  </r>
  <r>
    <x v="3"/>
    <n v="7"/>
    <s v="MW2.7"/>
    <n v="1"/>
    <m/>
    <x v="9"/>
    <n v="8875"/>
    <s v="lignotuber"/>
    <s v="soil-persistent"/>
    <n v="0"/>
    <n v="3"/>
    <n v="0"/>
    <n v="0"/>
    <n v="0"/>
    <n v="0"/>
    <n v="0"/>
    <n v="0"/>
    <m/>
    <n v="3"/>
    <n v="1"/>
    <n v="0"/>
    <m/>
    <n v="1"/>
  </r>
  <r>
    <x v="3"/>
    <n v="7"/>
    <s v="MW2.7"/>
    <n v="1"/>
    <m/>
    <x v="1"/>
    <n v="3997"/>
    <s v="lignotuber"/>
    <s v="soil-persistent"/>
    <n v="0"/>
    <n v="1"/>
    <n v="0"/>
    <n v="0"/>
    <n v="0"/>
    <n v="0"/>
    <n v="0"/>
    <n v="0"/>
    <m/>
    <n v="1"/>
    <n v="1"/>
    <n v="0"/>
    <m/>
    <n v="1"/>
  </r>
  <r>
    <x v="3"/>
    <n v="7"/>
    <s v="MW2.7"/>
    <n v="1"/>
    <m/>
    <x v="23"/>
    <n v="7138"/>
    <s v="rhizome"/>
    <s v="transient"/>
    <n v="0"/>
    <n v="7"/>
    <n v="0"/>
    <s v="NA"/>
    <n v="0"/>
    <s v="NA"/>
    <s v="NA"/>
    <s v="NA"/>
    <m/>
    <n v="7"/>
    <e v="#VALUE!"/>
    <e v="#VALUE!"/>
    <m/>
    <n v="1"/>
  </r>
  <r>
    <x v="3"/>
    <n v="7"/>
    <s v="MW2.7"/>
    <n v="1"/>
    <m/>
    <x v="20"/>
    <n v="2557"/>
    <s v="rhizome"/>
    <s v="transient"/>
    <n v="0"/>
    <n v="2"/>
    <n v="0"/>
    <s v="NA"/>
    <n v="1"/>
    <n v="0"/>
    <n v="0"/>
    <n v="0"/>
    <m/>
    <n v="2"/>
    <e v="#VALUE!"/>
    <e v="#VALUE!"/>
    <m/>
    <n v="1"/>
  </r>
  <r>
    <x v="3"/>
    <n v="7"/>
    <s v="MW2.7"/>
    <n v="1"/>
    <m/>
    <x v="26"/>
    <n v="3243"/>
    <s v="none"/>
    <s v="soil-persistent"/>
    <n v="0"/>
    <n v="0"/>
    <n v="0"/>
    <s v="NA"/>
    <n v="0"/>
    <n v="40"/>
    <n v="0"/>
    <n v="0"/>
    <m/>
    <n v="40"/>
    <e v="#VALUE!"/>
    <e v="#VALUE!"/>
    <m/>
    <n v="1"/>
  </r>
  <r>
    <x v="3"/>
    <n v="7"/>
    <s v="MW2.7"/>
    <n v="1"/>
    <m/>
    <x v="17"/>
    <n v="5532"/>
    <s v="rhizome"/>
    <s v="non-canopy"/>
    <n v="0"/>
    <n v="5"/>
    <n v="0"/>
    <s v="NA"/>
    <n v="0"/>
    <s v="NA"/>
    <s v="NA"/>
    <s v="NA"/>
    <m/>
    <n v="5"/>
    <e v="#VALUE!"/>
    <e v="#VALUE!"/>
    <m/>
    <n v="1"/>
  </r>
  <r>
    <x v="3"/>
    <n v="7"/>
    <s v="MW2.7"/>
    <n v="1"/>
    <m/>
    <x v="10"/>
    <n v="2469"/>
    <s v="rhizome"/>
    <s v="non-canopy"/>
    <n v="0"/>
    <n v="2"/>
    <n v="0"/>
    <n v="0"/>
    <n v="0"/>
    <n v="0"/>
    <n v="0"/>
    <n v="0"/>
    <m/>
    <n v="2"/>
    <n v="1"/>
    <n v="0"/>
    <m/>
    <n v="1"/>
  </r>
  <r>
    <x v="3"/>
    <n v="7"/>
    <s v="MW2.7"/>
    <n v="1"/>
    <m/>
    <x v="43"/>
    <n v="2302"/>
    <s v="rhizome"/>
    <s v="non-canopy"/>
    <n v="0"/>
    <n v="5"/>
    <n v="0"/>
    <s v="NA"/>
    <n v="0"/>
    <s v="NA"/>
    <s v="NA"/>
    <s v="NA"/>
    <m/>
    <n v="5"/>
    <e v="#VALUE!"/>
    <e v="#VALUE!"/>
    <m/>
    <n v="1"/>
  </r>
  <r>
    <x v="3"/>
    <n v="8"/>
    <s v="MW2.8"/>
    <n v="1"/>
    <m/>
    <x v="43"/>
    <n v="2302"/>
    <s v="rhizome"/>
    <s v="non-canopy"/>
    <n v="0"/>
    <n v="6"/>
    <n v="0"/>
    <s v="NA"/>
    <n v="0"/>
    <s v="NA"/>
    <s v="NA"/>
    <s v="NA"/>
    <m/>
    <n v="6"/>
    <e v="#VALUE!"/>
    <e v="#VALUE!"/>
    <m/>
    <n v="1"/>
  </r>
  <r>
    <x v="3"/>
    <n v="8"/>
    <s v="MW2.8"/>
    <n v="1"/>
    <m/>
    <x v="17"/>
    <n v="5532"/>
    <s v="rhizome"/>
    <s v="non-canopy"/>
    <n v="0"/>
    <n v="1"/>
    <n v="0"/>
    <s v="NA"/>
    <n v="0"/>
    <s v="NA"/>
    <s v="NA"/>
    <s v="NA"/>
    <m/>
    <n v="1"/>
    <e v="#VALUE!"/>
    <e v="#VALUE!"/>
    <m/>
    <n v="1"/>
  </r>
  <r>
    <x v="3"/>
    <n v="8"/>
    <s v="MW2.8"/>
    <n v="1"/>
    <m/>
    <x v="26"/>
    <n v="3243"/>
    <s v="none"/>
    <s v="soil-persistent"/>
    <n v="0"/>
    <n v="0"/>
    <n v="0"/>
    <s v="NA"/>
    <n v="0"/>
    <n v="10"/>
    <n v="0"/>
    <n v="0"/>
    <m/>
    <n v="10"/>
    <e v="#VALUE!"/>
    <e v="#VALUE!"/>
    <m/>
    <n v="1"/>
  </r>
  <r>
    <x v="3"/>
    <n v="8"/>
    <s v="MW2.8"/>
    <n v="1"/>
    <m/>
    <x v="0"/>
    <n v="7766"/>
    <s v="lignotuber"/>
    <s v="canopy"/>
    <n v="0"/>
    <n v="1"/>
    <n v="0"/>
    <n v="0"/>
    <n v="0"/>
    <n v="0"/>
    <n v="0"/>
    <n v="0"/>
    <m/>
    <n v="1"/>
    <n v="1"/>
    <n v="0"/>
    <m/>
    <n v="1"/>
  </r>
  <r>
    <x v="3"/>
    <n v="8"/>
    <s v="MW2.8"/>
    <n v="1"/>
    <m/>
    <x v="9"/>
    <n v="8875"/>
    <s v="lignotuber"/>
    <s v="soil-persistent"/>
    <n v="0"/>
    <n v="2"/>
    <n v="0"/>
    <n v="0"/>
    <n v="0"/>
    <n v="0"/>
    <n v="0"/>
    <n v="0"/>
    <m/>
    <n v="2"/>
    <n v="1"/>
    <n v="0"/>
    <m/>
    <n v="1"/>
  </r>
  <r>
    <x v="3"/>
    <n v="8"/>
    <s v="MW2.8"/>
    <n v="1"/>
    <m/>
    <x v="1"/>
    <n v="3997"/>
    <s v="lignotuber"/>
    <s v="soil-persistent"/>
    <n v="0"/>
    <n v="2"/>
    <n v="0"/>
    <n v="0"/>
    <n v="0"/>
    <n v="0"/>
    <n v="0"/>
    <n v="0"/>
    <m/>
    <n v="2"/>
    <n v="1"/>
    <n v="0"/>
    <m/>
    <n v="1"/>
  </r>
  <r>
    <x v="3"/>
    <n v="8"/>
    <s v="MW2.8"/>
    <n v="1"/>
    <m/>
    <x v="23"/>
    <n v="7138"/>
    <s v="rhizome"/>
    <s v="transient"/>
    <n v="0"/>
    <n v="1"/>
    <n v="0"/>
    <s v="NA"/>
    <n v="0"/>
    <s v="NA"/>
    <s v="NA"/>
    <s v="NA"/>
    <m/>
    <n v="1"/>
    <e v="#VALUE!"/>
    <e v="#VALUE!"/>
    <m/>
    <n v="1"/>
  </r>
  <r>
    <x v="3"/>
    <n v="9"/>
    <s v="MW2.9"/>
    <n v="1"/>
    <m/>
    <x v="43"/>
    <n v="2302"/>
    <s v="rhizome"/>
    <s v="non-canopy"/>
    <n v="0"/>
    <n v="10"/>
    <n v="0"/>
    <s v="NA"/>
    <n v="0"/>
    <s v="NA"/>
    <s v="NA"/>
    <s v="NA"/>
    <m/>
    <n v="10"/>
    <e v="#VALUE!"/>
    <e v="#VALUE!"/>
    <m/>
    <n v="1"/>
  </r>
  <r>
    <x v="3"/>
    <n v="9"/>
    <s v="MW2.9"/>
    <n v="1"/>
    <m/>
    <x v="29"/>
    <n v="10605"/>
    <s v="rhizome"/>
    <s v="non-canopy"/>
    <n v="0"/>
    <n v="3"/>
    <n v="0"/>
    <s v="NA"/>
    <n v="0"/>
    <s v="NA"/>
    <s v="NA"/>
    <s v="NA"/>
    <m/>
    <n v="3"/>
    <e v="#VALUE!"/>
    <e v="#VALUE!"/>
    <m/>
    <n v="1"/>
  </r>
  <r>
    <x v="3"/>
    <n v="9"/>
    <s v="MW2.9"/>
    <n v="1"/>
    <m/>
    <x v="17"/>
    <n v="5532"/>
    <s v="rhizome"/>
    <s v="non-canopy"/>
    <n v="0"/>
    <n v="5"/>
    <n v="0"/>
    <s v="NA"/>
    <n v="0"/>
    <s v="NA"/>
    <s v="NA"/>
    <s v="NA"/>
    <m/>
    <n v="5"/>
    <e v="#VALUE!"/>
    <e v="#VALUE!"/>
    <m/>
    <n v="1"/>
  </r>
  <r>
    <x v="3"/>
    <n v="9"/>
    <s v="MW2.9"/>
    <n v="1"/>
    <m/>
    <x v="23"/>
    <n v="7138"/>
    <s v="rhizome"/>
    <s v="transient"/>
    <n v="0"/>
    <n v="9"/>
    <n v="0"/>
    <s v="NA"/>
    <n v="0"/>
    <s v="NA"/>
    <s v="NA"/>
    <s v="NA"/>
    <m/>
    <n v="9"/>
    <e v="#VALUE!"/>
    <e v="#VALUE!"/>
    <m/>
    <n v="1"/>
  </r>
  <r>
    <x v="3"/>
    <n v="10"/>
    <s v="MW2.10"/>
    <n v="1"/>
    <m/>
    <x v="43"/>
    <n v="2302"/>
    <s v="rhizome"/>
    <s v="non-canopy"/>
    <n v="0"/>
    <n v="10"/>
    <n v="0"/>
    <s v="NA"/>
    <n v="0"/>
    <s v="NA"/>
    <s v="NA"/>
    <s v="NA"/>
    <m/>
    <n v="10"/>
    <e v="#VALUE!"/>
    <e v="#VALUE!"/>
    <m/>
    <n v="1"/>
  </r>
  <r>
    <x v="3"/>
    <n v="10"/>
    <s v="MW2.10"/>
    <n v="1"/>
    <m/>
    <x v="0"/>
    <n v="7766"/>
    <s v="lignotuber"/>
    <s v="canopy"/>
    <n v="0"/>
    <n v="1"/>
    <n v="0"/>
    <n v="0"/>
    <n v="0"/>
    <n v="0"/>
    <n v="0"/>
    <n v="0"/>
    <m/>
    <n v="1"/>
    <n v="1"/>
    <n v="0"/>
    <m/>
    <n v="1"/>
  </r>
  <r>
    <x v="3"/>
    <n v="10"/>
    <s v="MW2.10"/>
    <n v="1"/>
    <m/>
    <x v="9"/>
    <n v="8875"/>
    <s v="lignotuber"/>
    <s v="soil-persistent"/>
    <n v="0"/>
    <n v="2"/>
    <n v="0"/>
    <n v="0"/>
    <n v="0"/>
    <n v="0"/>
    <n v="0"/>
    <n v="0"/>
    <m/>
    <n v="2"/>
    <n v="1"/>
    <n v="0"/>
    <m/>
    <n v="1"/>
  </r>
  <r>
    <x v="3"/>
    <n v="10"/>
    <s v="MW2.10"/>
    <n v="1"/>
    <m/>
    <x v="17"/>
    <n v="5532"/>
    <s v="rhizome"/>
    <s v="soil-persistent"/>
    <n v="0"/>
    <n v="5"/>
    <n v="0"/>
    <s v="NA"/>
    <n v="0"/>
    <s v="NA"/>
    <s v="NA"/>
    <s v="NA"/>
    <m/>
    <n v="5"/>
    <e v="#VALUE!"/>
    <e v="#VALUE!"/>
    <m/>
    <n v="1"/>
  </r>
  <r>
    <x v="3"/>
    <n v="10"/>
    <s v="MW2.10"/>
    <n v="1"/>
    <m/>
    <x v="1"/>
    <n v="3997"/>
    <s v="rhizome"/>
    <s v="soil-persistent"/>
    <n v="0"/>
    <n v="1"/>
    <n v="0"/>
    <n v="0"/>
    <n v="0"/>
    <n v="0"/>
    <n v="0"/>
    <n v="0"/>
    <m/>
    <n v="1"/>
    <n v="1"/>
    <n v="0"/>
    <m/>
    <n v="1"/>
  </r>
  <r>
    <x v="3"/>
    <n v="10"/>
    <s v="MW2.10"/>
    <n v="1"/>
    <m/>
    <x v="23"/>
    <n v="7138"/>
    <s v="rhizome"/>
    <s v="transient"/>
    <n v="0"/>
    <n v="1"/>
    <n v="0"/>
    <s v="NA"/>
    <n v="0"/>
    <s v="NA"/>
    <s v="NA"/>
    <s v="NA"/>
    <m/>
    <n v="1"/>
    <e v="#VALUE!"/>
    <e v="#VALUE!"/>
    <m/>
    <n v="1"/>
  </r>
  <r>
    <x v="3"/>
    <n v="11"/>
    <s v="MW2.11"/>
    <n v="1"/>
    <m/>
    <x v="43"/>
    <n v="2302"/>
    <s v="rhizome"/>
    <s v="non-canopy"/>
    <n v="0"/>
    <n v="2"/>
    <n v="0"/>
    <s v="NA"/>
    <n v="0"/>
    <s v="NA"/>
    <s v="NA"/>
    <s v="NA"/>
    <m/>
    <n v="2"/>
    <e v="#VALUE!"/>
    <e v="#VALUE!"/>
    <m/>
    <n v="1"/>
  </r>
  <r>
    <x v="3"/>
    <n v="11"/>
    <s v="MW2.11"/>
    <n v="1"/>
    <m/>
    <x v="10"/>
    <n v="2469"/>
    <s v="rhizome"/>
    <s v="non-canopy"/>
    <n v="0"/>
    <n v="2"/>
    <n v="0"/>
    <n v="0"/>
    <n v="0"/>
    <n v="0"/>
    <n v="0"/>
    <n v="0"/>
    <m/>
    <n v="2"/>
    <n v="1"/>
    <n v="0"/>
    <m/>
    <n v="1"/>
  </r>
  <r>
    <x v="3"/>
    <n v="11"/>
    <s v="MW2.11"/>
    <n v="1"/>
    <m/>
    <x v="9"/>
    <n v="8875"/>
    <s v="lignotuber"/>
    <s v="soil-persistent"/>
    <n v="0"/>
    <n v="2"/>
    <n v="0"/>
    <n v="0"/>
    <n v="0"/>
    <n v="0"/>
    <n v="0"/>
    <n v="0"/>
    <m/>
    <n v="2"/>
    <n v="1"/>
    <n v="0"/>
    <m/>
    <n v="1"/>
  </r>
  <r>
    <x v="3"/>
    <n v="11"/>
    <s v="MW2.11"/>
    <n v="1"/>
    <m/>
    <x v="17"/>
    <n v="5532"/>
    <s v="rhizome"/>
    <s v="non-canopy"/>
    <n v="0"/>
    <n v="5"/>
    <n v="0"/>
    <s v="NA"/>
    <n v="0"/>
    <s v="NA"/>
    <s v="NA"/>
    <s v="NA"/>
    <m/>
    <n v="5"/>
    <e v="#VALUE!"/>
    <e v="#VALUE!"/>
    <m/>
    <n v="1"/>
  </r>
  <r>
    <x v="3"/>
    <n v="11"/>
    <s v="MW2.11"/>
    <n v="1"/>
    <m/>
    <x v="23"/>
    <n v="7138"/>
    <s v="rhizome"/>
    <s v="transient"/>
    <n v="0"/>
    <n v="6"/>
    <n v="0"/>
    <s v="NA"/>
    <n v="0"/>
    <s v="NA"/>
    <s v="NA"/>
    <s v="NA"/>
    <m/>
    <n v="6"/>
    <e v="#VALUE!"/>
    <e v="#VALUE!"/>
    <m/>
    <n v="1"/>
  </r>
  <r>
    <x v="3"/>
    <n v="11"/>
    <s v="MW2.11"/>
    <n v="1"/>
    <m/>
    <x v="19"/>
    <n v="6325"/>
    <s v="tussock"/>
    <s v="non-canopy"/>
    <n v="0"/>
    <n v="2"/>
    <n v="0"/>
    <s v="NA"/>
    <n v="0"/>
    <s v="NA"/>
    <s v="NA"/>
    <s v="NA"/>
    <m/>
    <n v="2"/>
    <e v="#VALUE!"/>
    <e v="#VALUE!"/>
    <m/>
    <n v="1"/>
  </r>
  <r>
    <x v="3"/>
    <n v="11"/>
    <s v="MW2.11"/>
    <n v="1"/>
    <m/>
    <x v="26"/>
    <n v="3243"/>
    <s v="none"/>
    <s v="soil-persistent"/>
    <n v="0"/>
    <n v="0"/>
    <n v="0"/>
    <s v="NA"/>
    <n v="0"/>
    <n v="1"/>
    <n v="0"/>
    <n v="0"/>
    <m/>
    <n v="1"/>
    <e v="#VALUE!"/>
    <e v="#VALUE!"/>
    <m/>
    <n v="1"/>
  </r>
  <r>
    <x v="3"/>
    <n v="11"/>
    <s v="MW2.11"/>
    <n v="1"/>
    <m/>
    <x v="0"/>
    <n v="7766"/>
    <s v="lignotuber"/>
    <s v="canopy"/>
    <n v="0"/>
    <n v="0"/>
    <n v="0"/>
    <n v="0"/>
    <n v="0"/>
    <n v="10"/>
    <n v="0"/>
    <n v="0"/>
    <m/>
    <n v="10"/>
    <e v="#DIV/0!"/>
    <e v="#DIV/0!"/>
    <m/>
    <n v="1"/>
  </r>
  <r>
    <x v="3"/>
    <n v="12"/>
    <s v="MW2.12"/>
    <n v="1"/>
    <m/>
    <x v="10"/>
    <n v="2469"/>
    <s v="rhizome"/>
    <s v="non-canopy"/>
    <n v="0"/>
    <n v="3"/>
    <n v="0"/>
    <n v="0"/>
    <n v="0"/>
    <n v="0"/>
    <n v="0"/>
    <n v="0"/>
    <m/>
    <n v="3"/>
    <n v="1"/>
    <n v="0"/>
    <m/>
    <n v="1"/>
  </r>
  <r>
    <x v="3"/>
    <n v="12"/>
    <s v="MW2.12"/>
    <n v="1"/>
    <m/>
    <x v="19"/>
    <n v="6325"/>
    <s v="tussock"/>
    <s v="non-canopy"/>
    <n v="0"/>
    <n v="1"/>
    <n v="0"/>
    <s v="NA"/>
    <n v="0"/>
    <s v="NA"/>
    <s v="NA"/>
    <s v="NA"/>
    <m/>
    <n v="1"/>
    <e v="#VALUE!"/>
    <e v="#VALUE!"/>
    <m/>
    <n v="1"/>
  </r>
  <r>
    <x v="3"/>
    <n v="12"/>
    <s v="MW2.12"/>
    <n v="1"/>
    <m/>
    <x v="17"/>
    <n v="5532"/>
    <s v="rhizome"/>
    <s v="non-canopy"/>
    <n v="0"/>
    <n v="6"/>
    <n v="0"/>
    <s v="NA"/>
    <n v="0"/>
    <s v="NA"/>
    <s v="NA"/>
    <s v="NA"/>
    <m/>
    <n v="6"/>
    <e v="#VALUE!"/>
    <e v="#VALUE!"/>
    <m/>
    <n v="1"/>
  </r>
  <r>
    <x v="3"/>
    <n v="12"/>
    <s v="MW2.12"/>
    <n v="1"/>
    <m/>
    <x v="23"/>
    <n v="7138"/>
    <s v="rhizome"/>
    <s v="transient"/>
    <n v="0"/>
    <n v="5"/>
    <n v="0"/>
    <s v="NA"/>
    <n v="0"/>
    <s v="NA"/>
    <s v="NA"/>
    <s v="NA"/>
    <m/>
    <n v="5"/>
    <e v="#VALUE!"/>
    <e v="#VALUE!"/>
    <m/>
    <n v="1"/>
  </r>
  <r>
    <x v="3"/>
    <n v="12"/>
    <s v="MW2.12"/>
    <n v="1"/>
    <m/>
    <x v="1"/>
    <n v="3997"/>
    <s v="lignotuber"/>
    <s v="soil-persistent"/>
    <n v="0"/>
    <n v="1"/>
    <n v="0"/>
    <n v="0"/>
    <n v="0"/>
    <n v="0"/>
    <n v="0"/>
    <n v="0"/>
    <m/>
    <n v="1"/>
    <n v="1"/>
    <n v="0"/>
    <m/>
    <n v="1"/>
  </r>
  <r>
    <x v="3"/>
    <n v="12"/>
    <s v="MW2.12"/>
    <n v="1"/>
    <m/>
    <x v="31"/>
    <n v="1609"/>
    <s v="basal"/>
    <s v="non-canopy"/>
    <n v="0"/>
    <n v="1"/>
    <n v="0"/>
    <s v="NA"/>
    <n v="0"/>
    <n v="0"/>
    <n v="0"/>
    <n v="0"/>
    <m/>
    <n v="1"/>
    <e v="#VALUE!"/>
    <e v="#VALUE!"/>
    <m/>
    <n v="1"/>
  </r>
  <r>
    <x v="3"/>
    <n v="13"/>
    <s v="MW2.13"/>
    <n v="1"/>
    <m/>
    <x v="10"/>
    <n v="2469"/>
    <s v="rhizome"/>
    <s v="non-canopy"/>
    <n v="0"/>
    <n v="2"/>
    <n v="0"/>
    <n v="0"/>
    <n v="0"/>
    <n v="0"/>
    <n v="0"/>
    <n v="0"/>
    <m/>
    <n v="2"/>
    <n v="1"/>
    <n v="0"/>
    <m/>
    <n v="1"/>
  </r>
  <r>
    <x v="3"/>
    <n v="13"/>
    <s v="MW2.13"/>
    <n v="1"/>
    <m/>
    <x v="18"/>
    <n v="2445"/>
    <s v="tussock"/>
    <s v="non-canopy"/>
    <n v="0"/>
    <n v="1"/>
    <n v="0"/>
    <s v="NA"/>
    <n v="0"/>
    <s v="NA"/>
    <s v="NA"/>
    <s v="NA"/>
    <m/>
    <n v="1"/>
    <e v="#VALUE!"/>
    <e v="#VALUE!"/>
    <m/>
    <n v="1"/>
  </r>
  <r>
    <x v="3"/>
    <n v="13"/>
    <s v="MW2.13"/>
    <n v="1"/>
    <m/>
    <x v="1"/>
    <n v="3997"/>
    <s v="lignotuber"/>
    <s v="soil-persistent"/>
    <n v="0"/>
    <n v="4"/>
    <n v="0"/>
    <n v="0"/>
    <n v="0"/>
    <n v="0"/>
    <n v="0"/>
    <n v="0"/>
    <m/>
    <n v="4"/>
    <n v="1"/>
    <n v="0"/>
    <m/>
    <n v="1"/>
  </r>
  <r>
    <x v="3"/>
    <n v="13"/>
    <s v="MW2.13"/>
    <n v="1"/>
    <m/>
    <x v="9"/>
    <n v="8875"/>
    <s v="lignotuber"/>
    <s v="soil-persistent"/>
    <n v="0"/>
    <n v="2"/>
    <n v="0"/>
    <n v="0"/>
    <n v="0"/>
    <n v="0"/>
    <n v="0"/>
    <n v="0"/>
    <m/>
    <n v="2"/>
    <n v="1"/>
    <n v="0"/>
    <m/>
    <n v="1"/>
  </r>
  <r>
    <x v="3"/>
    <n v="13"/>
    <s v="MW2.13"/>
    <n v="1"/>
    <m/>
    <x v="23"/>
    <n v="7138"/>
    <s v="rhizome"/>
    <s v="transient"/>
    <n v="0"/>
    <n v="8"/>
    <n v="0"/>
    <s v="NA"/>
    <n v="0"/>
    <s v="NA"/>
    <s v="NA"/>
    <s v="NA"/>
    <m/>
    <n v="8"/>
    <e v="#VALUE!"/>
    <e v="#VALUE!"/>
    <m/>
    <n v="1"/>
  </r>
  <r>
    <x v="3"/>
    <n v="13"/>
    <s v="MW2.13"/>
    <n v="1"/>
    <m/>
    <x v="8"/>
    <n v="7993"/>
    <s v="rhizome"/>
    <s v="non-canopy"/>
    <n v="0"/>
    <n v="2"/>
    <n v="0"/>
    <s v="NA"/>
    <n v="0"/>
    <s v="NA"/>
    <s v="NA"/>
    <s v="NA"/>
    <m/>
    <n v="2"/>
    <e v="#VALUE!"/>
    <e v="#VALUE!"/>
    <m/>
    <n v="1"/>
  </r>
  <r>
    <x v="3"/>
    <n v="13"/>
    <s v="MW2.13"/>
    <n v="1"/>
    <m/>
    <x v="0"/>
    <n v="7766"/>
    <s v="lignotuber"/>
    <s v="canopy"/>
    <n v="0"/>
    <n v="0"/>
    <n v="0"/>
    <n v="0"/>
    <n v="0"/>
    <n v="20"/>
    <n v="0"/>
    <n v="0"/>
    <m/>
    <n v="20"/>
    <e v="#DIV/0!"/>
    <e v="#DIV/0!"/>
    <m/>
    <n v="1"/>
  </r>
  <r>
    <x v="3"/>
    <n v="13"/>
    <s v="MW2.13"/>
    <n v="1"/>
    <m/>
    <x v="35"/>
    <n v="5344"/>
    <s v="none"/>
    <s v="canopy"/>
    <n v="0"/>
    <n v="0"/>
    <n v="0"/>
    <n v="1"/>
    <n v="0"/>
    <n v="0"/>
    <n v="0"/>
    <n v="0"/>
    <s v="with cone"/>
    <n v="0"/>
    <n v="0"/>
    <n v="0"/>
    <m/>
    <s v=""/>
  </r>
  <r>
    <x v="3"/>
    <n v="14"/>
    <s v="MW2.14"/>
    <n v="1"/>
    <m/>
    <x v="9"/>
    <n v="8875"/>
    <s v="lignotuber"/>
    <s v="soil-persistent"/>
    <n v="0"/>
    <n v="3"/>
    <n v="0"/>
    <n v="0"/>
    <n v="0"/>
    <n v="0"/>
    <n v="0"/>
    <n v="0"/>
    <m/>
    <n v="3"/>
    <n v="1"/>
    <n v="0"/>
    <m/>
    <n v="1"/>
  </r>
  <r>
    <x v="3"/>
    <n v="14"/>
    <s v="MW2.14"/>
    <n v="1"/>
    <m/>
    <x v="1"/>
    <n v="3997"/>
    <s v="lignotuber"/>
    <s v="soil-persistent"/>
    <n v="0"/>
    <n v="4"/>
    <n v="0"/>
    <n v="0"/>
    <n v="0"/>
    <n v="0"/>
    <n v="0"/>
    <n v="0"/>
    <m/>
    <n v="4"/>
    <n v="1"/>
    <n v="0"/>
    <m/>
    <n v="1"/>
  </r>
  <r>
    <x v="3"/>
    <n v="14"/>
    <s v="MW2.14"/>
    <n v="1"/>
    <m/>
    <x v="23"/>
    <n v="7138"/>
    <s v="rhizome"/>
    <s v="transient"/>
    <n v="0"/>
    <n v="6"/>
    <n v="0"/>
    <s v="NA"/>
    <n v="0"/>
    <s v="NA"/>
    <s v="NA"/>
    <s v="NA"/>
    <m/>
    <n v="6"/>
    <e v="#VALUE!"/>
    <e v="#VALUE!"/>
    <m/>
    <n v="1"/>
  </r>
  <r>
    <x v="3"/>
    <n v="14"/>
    <s v="MW2.14"/>
    <n v="1"/>
    <m/>
    <x v="43"/>
    <n v="2302"/>
    <s v="rhizome"/>
    <s v="non-canopy"/>
    <n v="0"/>
    <n v="4"/>
    <n v="0"/>
    <s v="NA"/>
    <n v="0"/>
    <s v="NA"/>
    <s v="NA"/>
    <s v="NA"/>
    <m/>
    <n v="4"/>
    <e v="#VALUE!"/>
    <e v="#VALUE!"/>
    <m/>
    <n v="1"/>
  </r>
  <r>
    <x v="3"/>
    <n v="14"/>
    <s v="MW2.14"/>
    <n v="1"/>
    <m/>
    <x v="17"/>
    <n v="5532"/>
    <s v="rhizome"/>
    <s v="non-canopy"/>
    <n v="0"/>
    <n v="7"/>
    <n v="0"/>
    <s v="NA"/>
    <n v="0"/>
    <s v="NA"/>
    <s v="NA"/>
    <s v="NA"/>
    <m/>
    <n v="7"/>
    <e v="#VALUE!"/>
    <e v="#VALUE!"/>
    <m/>
    <n v="1"/>
  </r>
  <r>
    <x v="3"/>
    <n v="14"/>
    <s v="MW2.14"/>
    <n v="1"/>
    <m/>
    <x v="0"/>
    <n v="7766"/>
    <s v="lignotuber"/>
    <s v="canopy"/>
    <n v="0"/>
    <n v="0"/>
    <n v="0"/>
    <n v="0"/>
    <n v="0"/>
    <n v="5"/>
    <n v="0"/>
    <n v="0"/>
    <m/>
    <n v="5"/>
    <e v="#DIV/0!"/>
    <e v="#DIV/0!"/>
    <m/>
    <n v="1"/>
  </r>
  <r>
    <x v="3"/>
    <n v="15"/>
    <s v="MW2.15"/>
    <n v="1"/>
    <m/>
    <x v="43"/>
    <n v="2302"/>
    <s v="rhizome"/>
    <s v="non-canopy"/>
    <n v="0"/>
    <n v="8"/>
    <n v="0"/>
    <s v="NA"/>
    <n v="0"/>
    <s v="NA"/>
    <s v="NA"/>
    <s v="NA"/>
    <m/>
    <n v="8"/>
    <e v="#VALUE!"/>
    <e v="#VALUE!"/>
    <m/>
    <n v="1"/>
  </r>
  <r>
    <x v="3"/>
    <n v="15"/>
    <s v="MW2.15"/>
    <n v="1"/>
    <m/>
    <x v="17"/>
    <n v="5532"/>
    <s v="rhizome"/>
    <s v="non-canopy"/>
    <n v="0"/>
    <n v="3"/>
    <n v="0"/>
    <s v="NA"/>
    <n v="0"/>
    <s v="NA"/>
    <s v="NA"/>
    <s v="NA"/>
    <m/>
    <n v="3"/>
    <e v="#VALUE!"/>
    <e v="#VALUE!"/>
    <m/>
    <n v="1"/>
  </r>
  <r>
    <x v="3"/>
    <n v="15"/>
    <s v="MW2.15"/>
    <n v="1"/>
    <m/>
    <x v="0"/>
    <n v="7766"/>
    <s v="lignotuber"/>
    <s v="canopy"/>
    <n v="0"/>
    <n v="1"/>
    <n v="0"/>
    <n v="0"/>
    <n v="0"/>
    <n v="0"/>
    <n v="0"/>
    <n v="0"/>
    <m/>
    <n v="1"/>
    <n v="1"/>
    <n v="0"/>
    <m/>
    <n v="1"/>
  </r>
  <r>
    <x v="3"/>
    <n v="15"/>
    <s v="MW2.15"/>
    <n v="1"/>
    <m/>
    <x v="23"/>
    <n v="7138"/>
    <s v="rhizome"/>
    <s v="transient"/>
    <n v="0"/>
    <n v="1"/>
    <n v="0"/>
    <s v="NA"/>
    <n v="0"/>
    <s v="NA"/>
    <s v="NA"/>
    <s v="NA"/>
    <m/>
    <n v="1"/>
    <e v="#VALUE!"/>
    <e v="#VALUE!"/>
    <m/>
    <n v="1"/>
  </r>
  <r>
    <x v="3"/>
    <n v="16"/>
    <s v="MW2.16"/>
    <n v="1"/>
    <m/>
    <x v="43"/>
    <n v="2302"/>
    <s v="rhizome"/>
    <s v="non-canopy"/>
    <n v="0"/>
    <n v="10"/>
    <n v="0"/>
    <s v="NA"/>
    <n v="0"/>
    <s v="NA"/>
    <s v="NA"/>
    <s v="NA"/>
    <m/>
    <n v="10"/>
    <e v="#VALUE!"/>
    <e v="#VALUE!"/>
    <m/>
    <n v="1"/>
  </r>
  <r>
    <x v="3"/>
    <n v="16"/>
    <s v="MW2.16"/>
    <n v="1"/>
    <m/>
    <x v="9"/>
    <n v="8875"/>
    <s v="lignotuber"/>
    <s v="soil-persistent"/>
    <n v="0"/>
    <n v="2"/>
    <n v="0"/>
    <n v="0"/>
    <n v="0"/>
    <n v="0"/>
    <n v="0"/>
    <n v="0"/>
    <m/>
    <n v="2"/>
    <n v="1"/>
    <n v="0"/>
    <m/>
    <n v="1"/>
  </r>
  <r>
    <x v="3"/>
    <n v="16"/>
    <s v="MW2.16"/>
    <n v="1"/>
    <m/>
    <x v="1"/>
    <n v="3997"/>
    <s v="lignotuber"/>
    <s v="soil-persistent"/>
    <n v="0"/>
    <n v="1"/>
    <n v="0"/>
    <n v="0"/>
    <n v="0"/>
    <n v="0"/>
    <n v="0"/>
    <n v="0"/>
    <m/>
    <n v="1"/>
    <n v="1"/>
    <n v="0"/>
    <m/>
    <n v="1"/>
  </r>
  <r>
    <x v="3"/>
    <n v="16"/>
    <s v="MW2.16"/>
    <n v="1"/>
    <m/>
    <x v="23"/>
    <n v="7138"/>
    <s v="rhizome"/>
    <s v="transient"/>
    <n v="0"/>
    <n v="6"/>
    <n v="0"/>
    <s v="NA"/>
    <n v="0"/>
    <s v="NA"/>
    <s v="NA"/>
    <s v="NA"/>
    <m/>
    <n v="6"/>
    <e v="#VALUE!"/>
    <e v="#VALUE!"/>
    <m/>
    <n v="1"/>
  </r>
  <r>
    <x v="3"/>
    <n v="16"/>
    <s v="MW2.16"/>
    <n v="1"/>
    <m/>
    <x v="17"/>
    <n v="5532"/>
    <s v="rhizome"/>
    <s v="non-canopy"/>
    <n v="0"/>
    <n v="8"/>
    <n v="0"/>
    <s v="NA"/>
    <n v="0"/>
    <s v="NA"/>
    <s v="NA"/>
    <s v="NA"/>
    <m/>
    <n v="8"/>
    <e v="#VALUE!"/>
    <e v="#VALUE!"/>
    <m/>
    <n v="1"/>
  </r>
  <r>
    <x v="3"/>
    <n v="16"/>
    <s v="MW2.16"/>
    <n v="1"/>
    <m/>
    <x v="0"/>
    <n v="7766"/>
    <s v="lignotuber"/>
    <s v="canopy"/>
    <n v="0"/>
    <n v="0"/>
    <n v="0"/>
    <n v="0"/>
    <n v="0"/>
    <n v="30"/>
    <n v="0"/>
    <n v="0"/>
    <m/>
    <n v="30"/>
    <e v="#DIV/0!"/>
    <e v="#DIV/0!"/>
    <m/>
    <n v="1"/>
  </r>
  <r>
    <x v="3"/>
    <n v="17"/>
    <s v="MW2.17"/>
    <n v="1"/>
    <m/>
    <x v="0"/>
    <n v="7766"/>
    <s v="lignotuber"/>
    <s v="canopy"/>
    <n v="0"/>
    <n v="4"/>
    <n v="0"/>
    <n v="0"/>
    <n v="0"/>
    <n v="10"/>
    <n v="0"/>
    <n v="0"/>
    <m/>
    <n v="14"/>
    <n v="1"/>
    <n v="2.5"/>
    <m/>
    <n v="1"/>
  </r>
  <r>
    <x v="3"/>
    <n v="17"/>
    <s v="MW2.17"/>
    <n v="1"/>
    <m/>
    <x v="43"/>
    <n v="2302"/>
    <s v="rhizome"/>
    <s v="non-canopy"/>
    <n v="0"/>
    <n v="5"/>
    <n v="0"/>
    <s v="NA"/>
    <n v="0"/>
    <s v="NA"/>
    <s v="NA"/>
    <s v="NA"/>
    <m/>
    <n v="5"/>
    <e v="#VALUE!"/>
    <e v="#VALUE!"/>
    <m/>
    <n v="1"/>
  </r>
  <r>
    <x v="3"/>
    <n v="17"/>
    <s v="MW2.17"/>
    <n v="1"/>
    <m/>
    <x v="17"/>
    <n v="5532"/>
    <s v="rhizome"/>
    <s v="non-canopy"/>
    <n v="0"/>
    <n v="3"/>
    <n v="0"/>
    <s v="NA"/>
    <n v="0"/>
    <s v="NA"/>
    <s v="NA"/>
    <s v="NA"/>
    <m/>
    <n v="3"/>
    <e v="#VALUE!"/>
    <e v="#VALUE!"/>
    <m/>
    <n v="1"/>
  </r>
  <r>
    <x v="3"/>
    <n v="17"/>
    <s v="MW2.17"/>
    <n v="1"/>
    <m/>
    <x v="23"/>
    <n v="7138"/>
    <s v="rhizome"/>
    <s v="transient"/>
    <n v="0"/>
    <n v="5"/>
    <n v="0"/>
    <s v="NA"/>
    <n v="0"/>
    <s v="NA"/>
    <s v="NA"/>
    <s v="NA"/>
    <m/>
    <n v="5"/>
    <e v="#VALUE!"/>
    <e v="#VALUE!"/>
    <m/>
    <n v="1"/>
  </r>
  <r>
    <x v="3"/>
    <n v="17"/>
    <s v="MW2.17"/>
    <n v="1"/>
    <m/>
    <x v="1"/>
    <n v="3997"/>
    <s v="lignotuber"/>
    <s v="soil-persistent"/>
    <n v="0"/>
    <n v="2"/>
    <n v="0"/>
    <n v="0"/>
    <n v="0"/>
    <n v="0"/>
    <n v="0"/>
    <n v="0"/>
    <m/>
    <n v="2"/>
    <n v="1"/>
    <n v="0"/>
    <m/>
    <n v="1"/>
  </r>
  <r>
    <x v="3"/>
    <n v="18"/>
    <s v="MW2.18"/>
    <n v="1"/>
    <m/>
    <x v="0"/>
    <n v="7766"/>
    <s v="lignotuber"/>
    <s v="canopy"/>
    <n v="0"/>
    <n v="5"/>
    <n v="0"/>
    <n v="0"/>
    <n v="0"/>
    <n v="0"/>
    <n v="0"/>
    <n v="0"/>
    <m/>
    <n v="5"/>
    <n v="1"/>
    <n v="0"/>
    <m/>
    <n v="1"/>
  </r>
  <r>
    <x v="3"/>
    <n v="18"/>
    <s v="MW2.18"/>
    <n v="1"/>
    <m/>
    <x v="43"/>
    <n v="2302"/>
    <s v="rhizome"/>
    <s v="non-canopy"/>
    <n v="0"/>
    <n v="7"/>
    <n v="0"/>
    <s v="NA"/>
    <n v="0"/>
    <s v="NA"/>
    <s v="NA"/>
    <s v="NA"/>
    <m/>
    <n v="7"/>
    <e v="#VALUE!"/>
    <e v="#VALUE!"/>
    <m/>
    <n v="1"/>
  </r>
  <r>
    <x v="3"/>
    <n v="18"/>
    <s v="MW2.18"/>
    <n v="1"/>
    <m/>
    <x v="17"/>
    <n v="5532"/>
    <s v="rhizome"/>
    <s v="non-canopy"/>
    <n v="0"/>
    <n v="4"/>
    <n v="0"/>
    <s v="NA"/>
    <n v="0"/>
    <s v="NA"/>
    <s v="NA"/>
    <s v="NA"/>
    <m/>
    <n v="4"/>
    <e v="#VALUE!"/>
    <e v="#VALUE!"/>
    <m/>
    <n v="1"/>
  </r>
  <r>
    <x v="3"/>
    <n v="18"/>
    <s v="MW2.18"/>
    <n v="1"/>
    <m/>
    <x v="23"/>
    <n v="7138"/>
    <s v="rhizome"/>
    <s v="transient"/>
    <n v="0"/>
    <n v="3"/>
    <n v="0"/>
    <s v="NA"/>
    <n v="0"/>
    <s v="NA"/>
    <s v="NA"/>
    <s v="NA"/>
    <m/>
    <n v="3"/>
    <e v="#VALUE!"/>
    <e v="#VALUE!"/>
    <m/>
    <n v="1"/>
  </r>
  <r>
    <x v="3"/>
    <n v="18"/>
    <s v="MW2.18"/>
    <n v="1"/>
    <m/>
    <x v="39"/>
    <n v="3507"/>
    <s v="tuber"/>
    <s v="transient"/>
    <n v="0"/>
    <n v="2"/>
    <n v="0"/>
    <s v="NA"/>
    <n v="1"/>
    <s v="NA"/>
    <s v="NA"/>
    <s v="NA"/>
    <m/>
    <n v="2"/>
    <e v="#VALUE!"/>
    <e v="#VALUE!"/>
    <m/>
    <n v="1"/>
  </r>
  <r>
    <x v="3"/>
    <n v="19"/>
    <s v="MW2.19"/>
    <n v="1"/>
    <m/>
    <x v="43"/>
    <n v="2302"/>
    <s v="rhizome"/>
    <s v="non-canopy"/>
    <n v="0"/>
    <n v="6"/>
    <n v="0"/>
    <s v="NA"/>
    <n v="0"/>
    <s v="NA"/>
    <s v="NA"/>
    <s v="NA"/>
    <m/>
    <n v="6"/>
    <e v="#VALUE!"/>
    <e v="#VALUE!"/>
    <m/>
    <n v="1"/>
  </r>
  <r>
    <x v="3"/>
    <n v="19"/>
    <s v="MW2.19"/>
    <n v="1"/>
    <m/>
    <x v="17"/>
    <n v="5532"/>
    <s v="rhizome"/>
    <s v="non-canopy"/>
    <n v="0"/>
    <n v="6"/>
    <n v="0"/>
    <s v="NA"/>
    <n v="0"/>
    <s v="NA"/>
    <s v="NA"/>
    <s v="NA"/>
    <m/>
    <n v="6"/>
    <e v="#VALUE!"/>
    <e v="#VALUE!"/>
    <m/>
    <n v="1"/>
  </r>
  <r>
    <x v="3"/>
    <n v="19"/>
    <s v="MW2.19"/>
    <n v="1"/>
    <m/>
    <x v="40"/>
    <n v="2499"/>
    <s v="tussock"/>
    <s v="non-canopy"/>
    <n v="0"/>
    <n v="3"/>
    <n v="0"/>
    <s v="NA"/>
    <n v="0"/>
    <s v="NA"/>
    <s v="NA"/>
    <s v="NA"/>
    <m/>
    <n v="3"/>
    <e v="#VALUE!"/>
    <e v="#VALUE!"/>
    <m/>
    <n v="1"/>
  </r>
  <r>
    <x v="3"/>
    <n v="19"/>
    <s v="MW2.19"/>
    <n v="1"/>
    <m/>
    <x v="1"/>
    <n v="3997"/>
    <s v="lignotuber"/>
    <s v="soil-persistent"/>
    <n v="0"/>
    <n v="1"/>
    <n v="0"/>
    <n v="0"/>
    <n v="0"/>
    <n v="0"/>
    <n v="0"/>
    <n v="0"/>
    <m/>
    <n v="1"/>
    <n v="1"/>
    <n v="0"/>
    <m/>
    <n v="1"/>
  </r>
  <r>
    <x v="3"/>
    <n v="20"/>
    <s v="MW2.20"/>
    <n v="1"/>
    <m/>
    <x v="43"/>
    <n v="2302"/>
    <s v="rhizome"/>
    <s v="non-canopy"/>
    <n v="0"/>
    <n v="10"/>
    <n v="0"/>
    <s v="NA"/>
    <n v="0"/>
    <s v="NA"/>
    <s v="NA"/>
    <s v="NA"/>
    <m/>
    <n v="10"/>
    <e v="#VALUE!"/>
    <e v="#VALUE!"/>
    <m/>
    <n v="1"/>
  </r>
  <r>
    <x v="3"/>
    <n v="20"/>
    <s v="MW2.20"/>
    <n v="1"/>
    <m/>
    <x v="40"/>
    <n v="2499"/>
    <s v="tussock"/>
    <s v="non-canopy"/>
    <n v="0"/>
    <n v="1"/>
    <n v="0"/>
    <s v="NA"/>
    <n v="0"/>
    <s v="NA"/>
    <s v="NA"/>
    <s v="NA"/>
    <m/>
    <n v="1"/>
    <e v="#VALUE!"/>
    <e v="#VALUE!"/>
    <m/>
    <n v="1"/>
  </r>
  <r>
    <x v="3"/>
    <n v="20"/>
    <s v="MW2.20"/>
    <n v="1"/>
    <m/>
    <x v="17"/>
    <n v="5532"/>
    <s v="rhizome"/>
    <s v="non-canopy"/>
    <n v="0"/>
    <n v="2"/>
    <n v="0"/>
    <s v="NA"/>
    <n v="0"/>
    <s v="NA"/>
    <s v="NA"/>
    <s v="NA"/>
    <m/>
    <n v="2"/>
    <e v="#VALUE!"/>
    <e v="#VALUE!"/>
    <m/>
    <n v="1"/>
  </r>
  <r>
    <x v="3"/>
    <n v="20"/>
    <s v="MW2.20"/>
    <n v="1"/>
    <m/>
    <x v="1"/>
    <n v="3997"/>
    <s v="lignotuber"/>
    <s v="soil-persistent"/>
    <n v="0"/>
    <n v="1"/>
    <n v="0"/>
    <n v="0"/>
    <n v="0"/>
    <n v="0"/>
    <n v="0"/>
    <n v="0"/>
    <m/>
    <n v="1"/>
    <n v="1"/>
    <n v="0"/>
    <m/>
    <n v="1"/>
  </r>
  <r>
    <x v="3"/>
    <n v="20"/>
    <s v="MW2.20"/>
    <n v="1"/>
    <m/>
    <x v="23"/>
    <n v="7138"/>
    <s v="rhizome"/>
    <s v="transient"/>
    <n v="0"/>
    <n v="3"/>
    <n v="0"/>
    <s v="NA"/>
    <n v="0"/>
    <s v="NA"/>
    <s v="NA"/>
    <s v="NA"/>
    <m/>
    <n v="3"/>
    <e v="#VALUE!"/>
    <e v="#VALUE!"/>
    <m/>
    <n v="1"/>
  </r>
  <r>
    <x v="4"/>
    <n v="1"/>
    <s v="HV1.1"/>
    <n v="1"/>
    <m/>
    <x v="10"/>
    <n v="2469"/>
    <s v="rhizome"/>
    <s v="non-canopy"/>
    <n v="0"/>
    <n v="3"/>
    <n v="0"/>
    <n v="0"/>
    <n v="0"/>
    <n v="0"/>
    <n v="0"/>
    <n v="0"/>
    <m/>
    <n v="3"/>
    <n v="1"/>
    <n v="0"/>
    <m/>
    <n v="1"/>
  </r>
  <r>
    <x v="4"/>
    <n v="1"/>
    <s v="HV1.1"/>
    <n v="1"/>
    <m/>
    <x v="18"/>
    <n v="2445"/>
    <s v="tussock"/>
    <s v="non-canopy"/>
    <n v="0"/>
    <n v="2"/>
    <n v="0"/>
    <n v="0"/>
    <n v="0"/>
    <n v="0"/>
    <n v="0"/>
    <n v="0"/>
    <m/>
    <n v="2"/>
    <n v="1"/>
    <n v="0"/>
    <m/>
    <n v="1"/>
  </r>
  <r>
    <x v="4"/>
    <n v="1"/>
    <s v="HV1.1"/>
    <n v="1"/>
    <m/>
    <x v="20"/>
    <n v="2557"/>
    <s v="rhizome"/>
    <s v="transient"/>
    <n v="0"/>
    <n v="10"/>
    <n v="0"/>
    <s v="NA"/>
    <n v="3"/>
    <n v="0"/>
    <n v="0"/>
    <n v="0"/>
    <m/>
    <n v="10"/>
    <e v="#VALUE!"/>
    <e v="#VALUE!"/>
    <m/>
    <n v="1"/>
  </r>
  <r>
    <x v="4"/>
    <n v="1"/>
    <s v="HV1.1"/>
    <n v="1"/>
    <m/>
    <x v="9"/>
    <n v="8875"/>
    <s v="lignotuber"/>
    <s v="soil-persistent"/>
    <n v="0"/>
    <n v="6"/>
    <n v="0"/>
    <n v="0"/>
    <n v="0"/>
    <n v="0"/>
    <n v="0"/>
    <n v="0"/>
    <m/>
    <n v="6"/>
    <n v="1"/>
    <n v="0"/>
    <m/>
    <n v="1"/>
  </r>
  <r>
    <x v="4"/>
    <n v="1"/>
    <s v="HV1.1"/>
    <n v="1"/>
    <m/>
    <x v="17"/>
    <n v="5532"/>
    <s v="rhizome"/>
    <s v="non-canopy"/>
    <n v="0"/>
    <n v="7"/>
    <n v="0"/>
    <s v="NA"/>
    <n v="0"/>
    <s v="NA"/>
    <s v="NA"/>
    <s v="NA"/>
    <m/>
    <n v="7"/>
    <e v="#VALUE!"/>
    <e v="#VALUE!"/>
    <m/>
    <n v="1"/>
  </r>
  <r>
    <x v="4"/>
    <n v="1"/>
    <s v="HV1.1"/>
    <n v="1"/>
    <m/>
    <x v="19"/>
    <n v="6325"/>
    <s v="tussock"/>
    <s v="non-canopy"/>
    <n v="0"/>
    <n v="3"/>
    <n v="0"/>
    <n v="0"/>
    <n v="0"/>
    <n v="0"/>
    <n v="0"/>
    <n v="0"/>
    <m/>
    <n v="3"/>
    <n v="1"/>
    <n v="0"/>
    <m/>
    <n v="1"/>
  </r>
  <r>
    <x v="4"/>
    <n v="1"/>
    <s v="HV1.1"/>
    <n v="1"/>
    <m/>
    <x v="26"/>
    <n v="3243"/>
    <s v="none"/>
    <s v="soil-persistent"/>
    <n v="0"/>
    <n v="0"/>
    <n v="0"/>
    <s v="NA"/>
    <n v="0"/>
    <n v="9"/>
    <n v="0"/>
    <n v="0"/>
    <m/>
    <n v="9"/>
    <e v="#VALUE!"/>
    <e v="#VALUE!"/>
    <m/>
    <n v="1"/>
  </r>
  <r>
    <x v="4"/>
    <n v="1"/>
    <s v="HV1.1"/>
    <n v="1"/>
    <m/>
    <x v="1"/>
    <n v="3997"/>
    <s v="lignotuber"/>
    <s v="soil-persistent"/>
    <n v="0"/>
    <n v="1"/>
    <n v="0"/>
    <n v="0"/>
    <n v="0"/>
    <n v="0"/>
    <n v="0"/>
    <n v="0"/>
    <m/>
    <n v="1"/>
    <n v="1"/>
    <n v="0"/>
    <m/>
    <n v="1"/>
  </r>
  <r>
    <x v="4"/>
    <n v="1"/>
    <s v="HV1.1"/>
    <n v="1"/>
    <m/>
    <x v="22"/>
    <n v="2516"/>
    <s v="tussock"/>
    <s v="non-canopy"/>
    <n v="0"/>
    <n v="4"/>
    <n v="0"/>
    <s v="NA"/>
    <n v="0"/>
    <s v="NA"/>
    <s v="NA"/>
    <s v="NA"/>
    <m/>
    <n v="4"/>
    <e v="#VALUE!"/>
    <e v="#VALUE!"/>
    <m/>
    <n v="1"/>
  </r>
  <r>
    <x v="4"/>
    <n v="1"/>
    <s v="HV1.1"/>
    <n v="1"/>
    <m/>
    <x v="44"/>
    <n v="5255"/>
    <s v="basal"/>
    <s v="soil-persistent"/>
    <n v="0"/>
    <n v="0"/>
    <n v="0"/>
    <n v="0"/>
    <n v="0"/>
    <n v="6"/>
    <n v="0"/>
    <n v="0"/>
    <m/>
    <n v="6"/>
    <e v="#DIV/0!"/>
    <e v="#DIV/0!"/>
    <m/>
    <n v="1"/>
  </r>
  <r>
    <x v="4"/>
    <n v="1"/>
    <s v="HV1.1"/>
    <n v="1"/>
    <m/>
    <x v="45"/>
    <n v="3300"/>
    <s v="tussock"/>
    <s v="non-canopy"/>
    <n v="0"/>
    <n v="1"/>
    <n v="0"/>
    <n v="0"/>
    <n v="0"/>
    <n v="0"/>
    <n v="0"/>
    <n v="0"/>
    <m/>
    <n v="1"/>
    <n v="1"/>
    <n v="0"/>
    <m/>
    <n v="1"/>
  </r>
  <r>
    <x v="4"/>
    <n v="1"/>
    <s v="HV1.1"/>
    <n v="1"/>
    <m/>
    <x v="0"/>
    <n v="7766"/>
    <s v="lignotuber"/>
    <s v="canopy"/>
    <n v="0"/>
    <n v="0"/>
    <n v="0"/>
    <n v="1"/>
    <n v="0"/>
    <n v="0"/>
    <n v="0"/>
    <n v="0"/>
    <m/>
    <n v="0"/>
    <n v="0"/>
    <n v="0"/>
    <m/>
    <s v=""/>
  </r>
  <r>
    <x v="4"/>
    <n v="2"/>
    <s v="HV1.2"/>
    <n v="1"/>
    <m/>
    <x v="45"/>
    <n v="3300"/>
    <s v="tussock"/>
    <s v="non-canopy"/>
    <n v="0"/>
    <n v="2"/>
    <n v="0"/>
    <n v="0"/>
    <n v="0"/>
    <n v="0"/>
    <n v="0"/>
    <n v="0"/>
    <m/>
    <n v="2"/>
    <n v="1"/>
    <n v="0"/>
    <m/>
    <n v="1"/>
  </r>
  <r>
    <x v="4"/>
    <n v="2"/>
    <s v="HV1.2"/>
    <n v="1"/>
    <m/>
    <x v="19"/>
    <n v="6325"/>
    <s v="tussock"/>
    <s v="non-canopy"/>
    <n v="0"/>
    <n v="2"/>
    <n v="0"/>
    <n v="0"/>
    <n v="0"/>
    <n v="0"/>
    <n v="0"/>
    <n v="0"/>
    <m/>
    <n v="2"/>
    <n v="1"/>
    <n v="0"/>
    <m/>
    <n v="1"/>
  </r>
  <r>
    <x v="4"/>
    <n v="2"/>
    <s v="HV1.2"/>
    <n v="1"/>
    <m/>
    <x v="18"/>
    <n v="2445"/>
    <s v="tussock"/>
    <s v="non-canopy"/>
    <n v="0"/>
    <n v="1"/>
    <n v="0"/>
    <n v="0"/>
    <n v="0"/>
    <n v="0"/>
    <n v="0"/>
    <n v="0"/>
    <m/>
    <n v="1"/>
    <n v="1"/>
    <n v="0"/>
    <m/>
    <n v="1"/>
  </r>
  <r>
    <x v="4"/>
    <n v="2"/>
    <s v="HV1.2"/>
    <n v="1"/>
    <m/>
    <x v="10"/>
    <n v="2469"/>
    <s v="rhizome"/>
    <s v="non-canopy"/>
    <n v="0"/>
    <n v="5"/>
    <n v="0"/>
    <n v="0"/>
    <n v="0"/>
    <n v="0"/>
    <n v="0"/>
    <n v="0"/>
    <m/>
    <n v="5"/>
    <n v="1"/>
    <n v="0"/>
    <m/>
    <n v="1"/>
  </r>
  <r>
    <x v="4"/>
    <n v="2"/>
    <s v="HV1.2"/>
    <n v="1"/>
    <m/>
    <x v="17"/>
    <n v="5532"/>
    <s v="rhizome"/>
    <s v="non-canopy"/>
    <n v="0"/>
    <n v="3"/>
    <n v="0"/>
    <s v="NA"/>
    <n v="0"/>
    <s v="NA"/>
    <s v="NA"/>
    <s v="NA"/>
    <m/>
    <n v="3"/>
    <e v="#VALUE!"/>
    <e v="#VALUE!"/>
    <m/>
    <n v="1"/>
  </r>
  <r>
    <x v="4"/>
    <n v="2"/>
    <s v="HV1.2"/>
    <n v="1"/>
    <m/>
    <x v="20"/>
    <n v="2557"/>
    <s v="rhizome"/>
    <s v="transient"/>
    <n v="0"/>
    <n v="5"/>
    <n v="0"/>
    <s v="NA"/>
    <n v="3"/>
    <n v="0"/>
    <n v="0"/>
    <n v="0"/>
    <m/>
    <n v="5"/>
    <e v="#VALUE!"/>
    <e v="#VALUE!"/>
    <m/>
    <n v="1"/>
  </r>
  <r>
    <x v="4"/>
    <n v="2"/>
    <s v="HV1.2"/>
    <n v="1"/>
    <m/>
    <x v="23"/>
    <n v="7138"/>
    <s v="rhizome"/>
    <s v="transient"/>
    <n v="0"/>
    <n v="4"/>
    <n v="0"/>
    <s v="NA"/>
    <n v="0"/>
    <s v="NA"/>
    <s v="NA"/>
    <s v="NA"/>
    <m/>
    <n v="4"/>
    <e v="#VALUE!"/>
    <e v="#VALUE!"/>
    <m/>
    <n v="1"/>
  </r>
  <r>
    <x v="4"/>
    <n v="2"/>
    <s v="HV1.2"/>
    <n v="1"/>
    <m/>
    <x v="9"/>
    <n v="8875"/>
    <s v="lignotuber"/>
    <s v="soil-persistent"/>
    <n v="0"/>
    <n v="0"/>
    <n v="0"/>
    <n v="0"/>
    <n v="0"/>
    <n v="3"/>
    <n v="0"/>
    <n v="0"/>
    <m/>
    <n v="3"/>
    <e v="#DIV/0!"/>
    <e v="#DIV/0!"/>
    <m/>
    <n v="1"/>
  </r>
  <r>
    <x v="4"/>
    <n v="2"/>
    <s v="HV1.2"/>
    <n v="1"/>
    <m/>
    <x v="44"/>
    <n v="5255"/>
    <s v="basal"/>
    <s v="soil-persistent"/>
    <n v="0"/>
    <n v="4"/>
    <n v="0"/>
    <n v="0"/>
    <n v="0"/>
    <n v="2"/>
    <n v="0"/>
    <n v="0"/>
    <m/>
    <n v="6"/>
    <n v="1"/>
    <n v="0.5"/>
    <m/>
    <n v="1"/>
  </r>
  <r>
    <x v="4"/>
    <n v="2"/>
    <s v="HV1.2"/>
    <n v="1"/>
    <m/>
    <x v="1"/>
    <n v="3997"/>
    <s v="lignotuber"/>
    <s v="soil-persistent"/>
    <n v="0"/>
    <n v="3"/>
    <n v="0"/>
    <n v="0"/>
    <n v="0"/>
    <n v="0"/>
    <n v="0"/>
    <n v="0"/>
    <m/>
    <n v="3"/>
    <n v="1"/>
    <n v="0"/>
    <m/>
    <n v="1"/>
  </r>
  <r>
    <x v="4"/>
    <n v="2"/>
    <s v="HV1.2"/>
    <n v="1"/>
    <m/>
    <x v="22"/>
    <n v="2516"/>
    <s v="tussock"/>
    <s v="non-canopy"/>
    <n v="0"/>
    <n v="1"/>
    <n v="0"/>
    <s v="NA"/>
    <n v="0"/>
    <s v="NA"/>
    <s v="NA"/>
    <s v="NA"/>
    <m/>
    <n v="1"/>
    <e v="#VALUE!"/>
    <e v="#VALUE!"/>
    <m/>
    <n v="1"/>
  </r>
  <r>
    <x v="4"/>
    <n v="3"/>
    <s v="HV1.3"/>
    <n v="1"/>
    <m/>
    <x v="10"/>
    <n v="2469"/>
    <s v="rhizome"/>
    <s v="non-canopy"/>
    <n v="0"/>
    <n v="8"/>
    <n v="0"/>
    <n v="0"/>
    <n v="0"/>
    <n v="0"/>
    <n v="0"/>
    <n v="0"/>
    <m/>
    <n v="8"/>
    <n v="1"/>
    <n v="0"/>
    <m/>
    <n v="1"/>
  </r>
  <r>
    <x v="4"/>
    <n v="3"/>
    <s v="HV1.3"/>
    <n v="1"/>
    <m/>
    <x v="45"/>
    <n v="3300"/>
    <s v="tussock"/>
    <s v="non-canopy"/>
    <n v="0"/>
    <n v="2"/>
    <n v="0"/>
    <n v="0"/>
    <n v="0"/>
    <n v="0"/>
    <n v="0"/>
    <n v="0"/>
    <m/>
    <n v="2"/>
    <n v="1"/>
    <n v="0"/>
    <m/>
    <n v="1"/>
  </r>
  <r>
    <x v="4"/>
    <n v="3"/>
    <s v="HV1.3"/>
    <n v="1"/>
    <m/>
    <x v="20"/>
    <n v="2557"/>
    <s v="rhizome"/>
    <s v="transient"/>
    <n v="0"/>
    <n v="7"/>
    <n v="0"/>
    <s v="NA"/>
    <n v="0"/>
    <n v="0"/>
    <n v="0"/>
    <n v="0"/>
    <m/>
    <n v="7"/>
    <e v="#VALUE!"/>
    <e v="#VALUE!"/>
    <m/>
    <n v="1"/>
  </r>
  <r>
    <x v="4"/>
    <n v="3"/>
    <s v="HV1.3"/>
    <n v="1"/>
    <m/>
    <x v="1"/>
    <n v="3997"/>
    <s v="lignotuber"/>
    <s v="soil-persistent"/>
    <n v="0"/>
    <n v="3"/>
    <n v="0"/>
    <n v="0"/>
    <n v="0"/>
    <n v="0"/>
    <n v="0"/>
    <n v="0"/>
    <m/>
    <n v="3"/>
    <n v="1"/>
    <n v="0"/>
    <m/>
    <n v="1"/>
  </r>
  <r>
    <x v="4"/>
    <n v="3"/>
    <s v="HV1.3"/>
    <n v="1"/>
    <m/>
    <x v="17"/>
    <n v="5532"/>
    <s v="rhizome"/>
    <s v="non-canopy"/>
    <n v="0"/>
    <n v="3"/>
    <n v="0"/>
    <s v="NA"/>
    <n v="0"/>
    <s v="NA"/>
    <s v="NA"/>
    <s v="NA"/>
    <m/>
    <n v="3"/>
    <e v="#VALUE!"/>
    <e v="#VALUE!"/>
    <m/>
    <n v="1"/>
  </r>
  <r>
    <x v="4"/>
    <n v="3"/>
    <s v="HV1.3"/>
    <n v="1"/>
    <m/>
    <x v="19"/>
    <n v="6325"/>
    <s v="tussock"/>
    <s v="non-canopy"/>
    <n v="0"/>
    <n v="1"/>
    <n v="0"/>
    <n v="0"/>
    <n v="0"/>
    <n v="0"/>
    <n v="0"/>
    <n v="0"/>
    <m/>
    <n v="1"/>
    <n v="1"/>
    <n v="0"/>
    <m/>
    <n v="1"/>
  </r>
  <r>
    <x v="4"/>
    <n v="4"/>
    <s v="HV1.4"/>
    <n v="1"/>
    <m/>
    <x v="10"/>
    <n v="2469"/>
    <s v="rhizome"/>
    <s v="non-canopy"/>
    <n v="0"/>
    <n v="3"/>
    <n v="0"/>
    <n v="0"/>
    <n v="0"/>
    <n v="0"/>
    <n v="0"/>
    <n v="0"/>
    <m/>
    <n v="3"/>
    <n v="1"/>
    <n v="0"/>
    <m/>
    <n v="1"/>
  </r>
  <r>
    <x v="4"/>
    <n v="4"/>
    <s v="HV1.4"/>
    <n v="1"/>
    <m/>
    <x v="45"/>
    <n v="3300"/>
    <s v="tussock"/>
    <s v="non-canopy"/>
    <n v="0"/>
    <n v="2"/>
    <n v="0"/>
    <n v="0"/>
    <n v="0"/>
    <n v="0"/>
    <n v="0"/>
    <n v="0"/>
    <m/>
    <n v="2"/>
    <n v="1"/>
    <n v="0"/>
    <m/>
    <n v="1"/>
  </r>
  <r>
    <x v="4"/>
    <n v="4"/>
    <s v="HV1.4"/>
    <n v="1"/>
    <m/>
    <x v="19"/>
    <n v="6325"/>
    <s v="tussock"/>
    <s v="non-canopy"/>
    <n v="0"/>
    <n v="2"/>
    <n v="0"/>
    <n v="0"/>
    <n v="0"/>
    <n v="0"/>
    <n v="0"/>
    <n v="0"/>
    <m/>
    <n v="2"/>
    <n v="1"/>
    <n v="0"/>
    <m/>
    <n v="1"/>
  </r>
  <r>
    <x v="4"/>
    <n v="4"/>
    <s v="HV1.4"/>
    <n v="1"/>
    <m/>
    <x v="18"/>
    <n v="2445"/>
    <s v="tussock"/>
    <s v="non-canopy"/>
    <n v="0"/>
    <n v="2"/>
    <n v="0"/>
    <n v="0"/>
    <n v="0"/>
    <n v="0"/>
    <n v="0"/>
    <n v="0"/>
    <m/>
    <n v="2"/>
    <n v="1"/>
    <n v="0"/>
    <m/>
    <n v="1"/>
  </r>
  <r>
    <x v="4"/>
    <n v="4"/>
    <s v="HV1.4"/>
    <n v="1"/>
    <m/>
    <x v="20"/>
    <n v="2557"/>
    <s v="rhizome"/>
    <s v="transient"/>
    <n v="0"/>
    <n v="4"/>
    <n v="0"/>
    <s v="NA"/>
    <n v="0"/>
    <n v="0"/>
    <n v="0"/>
    <n v="0"/>
    <m/>
    <n v="4"/>
    <e v="#VALUE!"/>
    <e v="#VALUE!"/>
    <m/>
    <n v="1"/>
  </r>
  <r>
    <x v="4"/>
    <n v="4"/>
    <s v="HV1.4"/>
    <n v="1"/>
    <m/>
    <x v="17"/>
    <n v="5532"/>
    <s v="rhizome"/>
    <s v="non-canopy"/>
    <n v="0"/>
    <n v="3"/>
    <n v="0"/>
    <s v="NA"/>
    <n v="0"/>
    <s v="NA"/>
    <s v="NA"/>
    <s v="NA"/>
    <m/>
    <n v="3"/>
    <e v="#VALUE!"/>
    <e v="#VALUE!"/>
    <m/>
    <n v="1"/>
  </r>
  <r>
    <x v="4"/>
    <n v="4"/>
    <s v="HV1.4"/>
    <n v="1"/>
    <m/>
    <x v="1"/>
    <n v="3997"/>
    <s v="rhizome"/>
    <s v="soil-persistent"/>
    <n v="0"/>
    <n v="1"/>
    <n v="0"/>
    <n v="0"/>
    <n v="0"/>
    <n v="0"/>
    <n v="0"/>
    <n v="0"/>
    <m/>
    <n v="1"/>
    <n v="1"/>
    <n v="0"/>
    <m/>
    <n v="1"/>
  </r>
  <r>
    <x v="4"/>
    <n v="4"/>
    <s v="HV1.4"/>
    <n v="1"/>
    <m/>
    <x v="46"/>
    <n v="2602"/>
    <s v="none"/>
    <s v="soil-persistent"/>
    <n v="0"/>
    <n v="0"/>
    <n v="0"/>
    <n v="2"/>
    <n v="0"/>
    <n v="0"/>
    <n v="0"/>
    <n v="0"/>
    <m/>
    <n v="0"/>
    <n v="0"/>
    <n v="0"/>
    <m/>
    <s v=""/>
  </r>
  <r>
    <x v="4"/>
    <n v="5"/>
    <s v="HV1.5"/>
    <n v="1"/>
    <m/>
    <x v="1"/>
    <n v="3997"/>
    <s v="lignotuber"/>
    <s v="soil-persistent"/>
    <n v="0"/>
    <n v="5"/>
    <n v="0"/>
    <n v="0"/>
    <n v="0"/>
    <n v="0"/>
    <n v="0"/>
    <n v="0"/>
    <m/>
    <n v="5"/>
    <n v="1"/>
    <n v="0"/>
    <m/>
    <n v="1"/>
  </r>
  <r>
    <x v="4"/>
    <n v="5"/>
    <s v="HV1.5"/>
    <n v="1"/>
    <m/>
    <x v="0"/>
    <n v="7766"/>
    <s v="lignotuber"/>
    <s v="canopy"/>
    <n v="0"/>
    <n v="1"/>
    <n v="0"/>
    <n v="1"/>
    <n v="0"/>
    <n v="0"/>
    <n v="0"/>
    <n v="0"/>
    <m/>
    <n v="1"/>
    <n v="0.5"/>
    <n v="0"/>
    <m/>
    <n v="1"/>
  </r>
  <r>
    <x v="4"/>
    <n v="5"/>
    <s v="HV1.5"/>
    <n v="1"/>
    <m/>
    <x v="45"/>
    <n v="3300"/>
    <s v="tussock"/>
    <s v="non-canopy"/>
    <n v="0"/>
    <n v="3"/>
    <n v="0"/>
    <n v="0"/>
    <n v="0"/>
    <n v="0"/>
    <n v="0"/>
    <n v="0"/>
    <m/>
    <n v="3"/>
    <n v="1"/>
    <n v="0"/>
    <m/>
    <n v="1"/>
  </r>
  <r>
    <x v="4"/>
    <n v="5"/>
    <s v="HV1.5"/>
    <n v="1"/>
    <m/>
    <x v="19"/>
    <n v="6325"/>
    <s v="tussock"/>
    <s v="non-canopy"/>
    <n v="0"/>
    <n v="7"/>
    <n v="0"/>
    <n v="0"/>
    <n v="0"/>
    <n v="0"/>
    <n v="0"/>
    <n v="0"/>
    <m/>
    <n v="7"/>
    <n v="1"/>
    <n v="0"/>
    <m/>
    <n v="1"/>
  </r>
  <r>
    <x v="4"/>
    <n v="5"/>
    <s v="HV1.5"/>
    <n v="1"/>
    <m/>
    <x v="10"/>
    <n v="2469"/>
    <s v="rhizome"/>
    <s v="non-canopy"/>
    <n v="0"/>
    <n v="3"/>
    <n v="0"/>
    <n v="0"/>
    <n v="0"/>
    <n v="0"/>
    <n v="0"/>
    <n v="0"/>
    <m/>
    <n v="3"/>
    <n v="1"/>
    <n v="0"/>
    <m/>
    <n v="1"/>
  </r>
  <r>
    <x v="4"/>
    <n v="5"/>
    <s v="HV1.5"/>
    <n v="1"/>
    <m/>
    <x v="20"/>
    <n v="2557"/>
    <s v="rhizome"/>
    <s v="transient"/>
    <n v="0"/>
    <n v="20"/>
    <n v="0"/>
    <s v="NA"/>
    <n v="1"/>
    <n v="0"/>
    <n v="0"/>
    <n v="0"/>
    <m/>
    <n v="20"/>
    <e v="#VALUE!"/>
    <e v="#VALUE!"/>
    <m/>
    <n v="1"/>
  </r>
  <r>
    <x v="4"/>
    <n v="5"/>
    <s v="HV1.5"/>
    <n v="1"/>
    <m/>
    <x v="29"/>
    <n v="10605"/>
    <s v="rhizome"/>
    <s v="non-canopy"/>
    <n v="0"/>
    <n v="2"/>
    <n v="0"/>
    <s v="NA"/>
    <n v="0"/>
    <s v="NA"/>
    <s v="NA"/>
    <s v="NA"/>
    <m/>
    <n v="2"/>
    <e v="#VALUE!"/>
    <e v="#VALUE!"/>
    <m/>
    <n v="1"/>
  </r>
  <r>
    <x v="4"/>
    <n v="5"/>
    <s v="HV1.5"/>
    <n v="1"/>
    <m/>
    <x v="17"/>
    <n v="5532"/>
    <s v="rhizome"/>
    <s v="non-canopy"/>
    <n v="0"/>
    <n v="6"/>
    <n v="0"/>
    <s v="NA"/>
    <n v="0"/>
    <s v="NA"/>
    <s v="NA"/>
    <s v="NA"/>
    <m/>
    <n v="6"/>
    <e v="#VALUE!"/>
    <e v="#VALUE!"/>
    <m/>
    <n v="1"/>
  </r>
  <r>
    <x v="4"/>
    <n v="5"/>
    <s v="HV1.5"/>
    <n v="1"/>
    <m/>
    <x v="46"/>
    <n v="2602"/>
    <s v="none"/>
    <s v="soil-persistent"/>
    <n v="0"/>
    <n v="0"/>
    <n v="0"/>
    <n v="3"/>
    <n v="0"/>
    <n v="0"/>
    <n v="0"/>
    <n v="0"/>
    <m/>
    <n v="0"/>
    <n v="0"/>
    <n v="0"/>
    <m/>
    <s v=""/>
  </r>
  <r>
    <x v="4"/>
    <n v="6"/>
    <s v="HV1.6"/>
    <n v="1"/>
    <m/>
    <x v="19"/>
    <n v="6325"/>
    <s v="tussock"/>
    <s v="non-canopy"/>
    <n v="0"/>
    <n v="4"/>
    <n v="0"/>
    <n v="0"/>
    <n v="0"/>
    <n v="0"/>
    <n v="0"/>
    <n v="0"/>
    <m/>
    <n v="4"/>
    <n v="1"/>
    <n v="0"/>
    <m/>
    <n v="1"/>
  </r>
  <r>
    <x v="4"/>
    <n v="6"/>
    <s v="HV1.6"/>
    <n v="1"/>
    <m/>
    <x v="10"/>
    <n v="2469"/>
    <s v="rhizome"/>
    <s v="non-canopy"/>
    <n v="0"/>
    <n v="3"/>
    <n v="0"/>
    <n v="0"/>
    <n v="0"/>
    <n v="0"/>
    <n v="0"/>
    <n v="0"/>
    <m/>
    <n v="3"/>
    <n v="1"/>
    <n v="0"/>
    <m/>
    <n v="1"/>
  </r>
  <r>
    <x v="4"/>
    <n v="6"/>
    <s v="HV1.6"/>
    <n v="1"/>
    <m/>
    <x v="20"/>
    <n v="2557"/>
    <s v="rhizome"/>
    <s v="transient"/>
    <n v="0"/>
    <n v="6"/>
    <n v="0"/>
    <s v="NA"/>
    <n v="0"/>
    <n v="0"/>
    <n v="0"/>
    <n v="0"/>
    <m/>
    <n v="6"/>
    <e v="#VALUE!"/>
    <e v="#VALUE!"/>
    <m/>
    <n v="1"/>
  </r>
  <r>
    <x v="4"/>
    <n v="6"/>
    <s v="HV1.6"/>
    <n v="1"/>
    <m/>
    <x v="1"/>
    <n v="3997"/>
    <s v="lignotuber"/>
    <s v="soil-persistent"/>
    <n v="0"/>
    <n v="3"/>
    <n v="0"/>
    <n v="0"/>
    <n v="0"/>
    <n v="0"/>
    <n v="0"/>
    <n v="0"/>
    <m/>
    <n v="3"/>
    <n v="1"/>
    <n v="0"/>
    <m/>
    <n v="1"/>
  </r>
  <r>
    <x v="4"/>
    <n v="6"/>
    <s v="HV1.6"/>
    <n v="1"/>
    <m/>
    <x v="17"/>
    <n v="5532"/>
    <s v="rhizome"/>
    <s v="non-canopy"/>
    <n v="0"/>
    <n v="4"/>
    <n v="0"/>
    <s v="NA"/>
    <n v="0"/>
    <s v="NA"/>
    <s v="NA"/>
    <s v="NA"/>
    <m/>
    <n v="4"/>
    <e v="#VALUE!"/>
    <e v="#VALUE!"/>
    <m/>
    <n v="1"/>
  </r>
  <r>
    <x v="4"/>
    <n v="6"/>
    <s v="HV1.6"/>
    <n v="1"/>
    <m/>
    <x v="44"/>
    <n v="5255"/>
    <s v="basal"/>
    <s v="soil-persistent"/>
    <n v="0"/>
    <n v="0"/>
    <n v="0"/>
    <n v="0"/>
    <n v="0"/>
    <n v="1"/>
    <n v="0"/>
    <n v="0"/>
    <m/>
    <n v="1"/>
    <e v="#DIV/0!"/>
    <e v="#DIV/0!"/>
    <m/>
    <n v="1"/>
  </r>
  <r>
    <x v="4"/>
    <n v="7"/>
    <s v="HV1.7"/>
    <n v="1"/>
    <m/>
    <x v="1"/>
    <n v="3997"/>
    <s v="lignotuber"/>
    <s v="soil-persistent"/>
    <n v="0"/>
    <n v="2"/>
    <n v="0"/>
    <n v="0"/>
    <n v="0"/>
    <n v="0"/>
    <n v="0"/>
    <n v="0"/>
    <m/>
    <n v="2"/>
    <n v="1"/>
    <n v="0"/>
    <m/>
    <n v="1"/>
  </r>
  <r>
    <x v="4"/>
    <n v="7"/>
    <s v="HV1.7"/>
    <n v="1"/>
    <m/>
    <x v="22"/>
    <n v="2516"/>
    <s v="tussock"/>
    <s v="non-canopy"/>
    <n v="0"/>
    <n v="2"/>
    <n v="0"/>
    <s v="NA"/>
    <n v="0"/>
    <s v="NA"/>
    <s v="NA"/>
    <s v="NA"/>
    <m/>
    <n v="2"/>
    <e v="#VALUE!"/>
    <e v="#VALUE!"/>
    <m/>
    <n v="1"/>
  </r>
  <r>
    <x v="4"/>
    <n v="7"/>
    <s v="HV1.7"/>
    <n v="1"/>
    <m/>
    <x v="20"/>
    <n v="2557"/>
    <s v="rhizome"/>
    <s v="transient"/>
    <n v="0"/>
    <n v="2"/>
    <n v="0"/>
    <s v="NA"/>
    <n v="0"/>
    <n v="0"/>
    <n v="0"/>
    <n v="0"/>
    <m/>
    <n v="2"/>
    <e v="#VALUE!"/>
    <e v="#VALUE!"/>
    <m/>
    <n v="1"/>
  </r>
  <r>
    <x v="4"/>
    <n v="7"/>
    <s v="HV1.7"/>
    <n v="1"/>
    <m/>
    <x v="26"/>
    <n v="3243"/>
    <s v="none"/>
    <s v="soil-persistent"/>
    <n v="0"/>
    <n v="0"/>
    <n v="0"/>
    <s v="NA"/>
    <n v="0"/>
    <n v="8"/>
    <n v="0"/>
    <n v="0"/>
    <m/>
    <n v="8"/>
    <e v="#VALUE!"/>
    <e v="#VALUE!"/>
    <m/>
    <n v="1"/>
  </r>
  <r>
    <x v="4"/>
    <n v="7"/>
    <s v="HV1.7"/>
    <n v="1"/>
    <m/>
    <x v="17"/>
    <n v="5532"/>
    <s v="rhizome"/>
    <s v="non-canopy"/>
    <n v="0"/>
    <n v="2"/>
    <n v="0"/>
    <s v="NA"/>
    <n v="0"/>
    <s v="NA"/>
    <s v="NA"/>
    <s v="NA"/>
    <m/>
    <n v="2"/>
    <e v="#VALUE!"/>
    <e v="#VALUE!"/>
    <m/>
    <n v="1"/>
  </r>
  <r>
    <x v="4"/>
    <n v="7"/>
    <s v="HV1.7"/>
    <n v="1"/>
    <m/>
    <x v="16"/>
    <n v="2603"/>
    <s v="basal"/>
    <s v="soil-persistent"/>
    <n v="0"/>
    <n v="0"/>
    <n v="0"/>
    <n v="4"/>
    <n v="0"/>
    <n v="0"/>
    <n v="0"/>
    <n v="0"/>
    <m/>
    <n v="0"/>
    <n v="0"/>
    <n v="0"/>
    <m/>
    <s v=""/>
  </r>
  <r>
    <x v="4"/>
    <n v="7"/>
    <s v="HV1.7"/>
    <n v="1"/>
    <m/>
    <x v="9"/>
    <n v="8875"/>
    <s v="lignotuber"/>
    <s v="soil-persistent"/>
    <n v="0"/>
    <n v="0"/>
    <n v="0"/>
    <n v="1"/>
    <n v="0"/>
    <n v="0"/>
    <n v="0"/>
    <n v="0"/>
    <m/>
    <n v="0"/>
    <n v="0"/>
    <n v="0"/>
    <m/>
    <s v=""/>
  </r>
  <r>
    <x v="4"/>
    <n v="8"/>
    <s v="HV1.8"/>
    <n v="1"/>
    <m/>
    <x v="18"/>
    <n v="2445"/>
    <s v="tussock"/>
    <s v="non-canopy"/>
    <n v="0"/>
    <n v="2"/>
    <n v="0"/>
    <n v="0"/>
    <n v="0"/>
    <n v="0"/>
    <n v="0"/>
    <n v="0"/>
    <m/>
    <n v="2"/>
    <n v="1"/>
    <n v="0"/>
    <m/>
    <n v="1"/>
  </r>
  <r>
    <x v="4"/>
    <n v="8"/>
    <s v="HV1.8"/>
    <n v="1"/>
    <m/>
    <x v="22"/>
    <n v="2516"/>
    <s v="tussock"/>
    <s v="non-canopy"/>
    <n v="0"/>
    <n v="2"/>
    <n v="0"/>
    <s v="NA"/>
    <n v="0"/>
    <s v="NA"/>
    <s v="NA"/>
    <s v="NA"/>
    <m/>
    <n v="2"/>
    <e v="#VALUE!"/>
    <e v="#VALUE!"/>
    <m/>
    <n v="1"/>
  </r>
  <r>
    <x v="4"/>
    <n v="8"/>
    <s v="HV1.8"/>
    <n v="1"/>
    <m/>
    <x v="26"/>
    <n v="3243"/>
    <s v="none"/>
    <s v="soil-persistent"/>
    <n v="0"/>
    <n v="0"/>
    <n v="0"/>
    <s v="NA"/>
    <n v="0"/>
    <n v="4"/>
    <n v="0"/>
    <n v="0"/>
    <m/>
    <n v="4"/>
    <e v="#VALUE!"/>
    <e v="#VALUE!"/>
    <m/>
    <n v="1"/>
  </r>
  <r>
    <x v="4"/>
    <n v="8"/>
    <s v="HV1.8"/>
    <n v="1"/>
    <m/>
    <x v="1"/>
    <n v="3997"/>
    <s v="lignotuber"/>
    <s v="soil-persistent"/>
    <n v="0"/>
    <n v="1"/>
    <n v="0"/>
    <n v="0"/>
    <n v="0"/>
    <n v="0"/>
    <n v="0"/>
    <n v="0"/>
    <m/>
    <n v="1"/>
    <n v="1"/>
    <n v="0"/>
    <m/>
    <n v="1"/>
  </r>
  <r>
    <x v="4"/>
    <n v="8"/>
    <s v="HV1.8"/>
    <n v="1"/>
    <m/>
    <x v="29"/>
    <n v="10605"/>
    <s v="rhizome"/>
    <s v="non-canopy"/>
    <n v="0"/>
    <n v="1"/>
    <n v="0"/>
    <s v="NA"/>
    <n v="0"/>
    <s v="NA"/>
    <s v="NA"/>
    <s v="NA"/>
    <m/>
    <n v="1"/>
    <e v="#VALUE!"/>
    <e v="#VALUE!"/>
    <m/>
    <n v="1"/>
  </r>
  <r>
    <x v="4"/>
    <n v="9"/>
    <s v="HV1.9"/>
    <n v="1"/>
    <m/>
    <x v="0"/>
    <n v="7766"/>
    <s v="lignotuber"/>
    <s v="canopy"/>
    <n v="0"/>
    <n v="4"/>
    <n v="0"/>
    <n v="0"/>
    <n v="0"/>
    <n v="0"/>
    <n v="0"/>
    <n v="0"/>
    <m/>
    <n v="4"/>
    <n v="1"/>
    <n v="0"/>
    <m/>
    <n v="1"/>
  </r>
  <r>
    <x v="4"/>
    <n v="9"/>
    <s v="HV1.9"/>
    <n v="1"/>
    <m/>
    <x v="18"/>
    <n v="2445"/>
    <s v="tussock"/>
    <s v="non-canopy"/>
    <n v="0"/>
    <n v="4"/>
    <n v="0"/>
    <n v="0"/>
    <n v="0"/>
    <n v="0"/>
    <n v="0"/>
    <n v="0"/>
    <m/>
    <n v="4"/>
    <n v="1"/>
    <n v="0"/>
    <m/>
    <n v="1"/>
  </r>
  <r>
    <x v="4"/>
    <n v="9"/>
    <s v="HV1.9"/>
    <n v="1"/>
    <m/>
    <x v="19"/>
    <n v="6325"/>
    <s v="tussock"/>
    <s v="non-canopy"/>
    <n v="0"/>
    <n v="2"/>
    <n v="0"/>
    <n v="0"/>
    <n v="0"/>
    <n v="0"/>
    <n v="0"/>
    <n v="0"/>
    <m/>
    <n v="2"/>
    <n v="1"/>
    <n v="0"/>
    <m/>
    <n v="1"/>
  </r>
  <r>
    <x v="4"/>
    <n v="9"/>
    <s v="HV1.9"/>
    <n v="1"/>
    <m/>
    <x v="20"/>
    <n v="2557"/>
    <s v="rhizome"/>
    <s v="transient"/>
    <n v="0"/>
    <n v="12"/>
    <n v="0"/>
    <s v="NA"/>
    <n v="0"/>
    <n v="0"/>
    <n v="0"/>
    <n v="0"/>
    <m/>
    <n v="12"/>
    <e v="#VALUE!"/>
    <e v="#VALUE!"/>
    <m/>
    <n v="1"/>
  </r>
  <r>
    <x v="4"/>
    <n v="9"/>
    <s v="HV1.9"/>
    <n v="1"/>
    <m/>
    <x v="47"/>
    <n v="3574"/>
    <s v="tuber"/>
    <s v="transient"/>
    <n v="0"/>
    <n v="2"/>
    <n v="0"/>
    <s v="NA"/>
    <n v="0"/>
    <s v="NA"/>
    <s v="NA"/>
    <s v="NA"/>
    <m/>
    <n v="2"/>
    <e v="#VALUE!"/>
    <e v="#VALUE!"/>
    <m/>
    <n v="1"/>
  </r>
  <r>
    <x v="4"/>
    <n v="9"/>
    <s v="HV1.9"/>
    <n v="1"/>
    <m/>
    <x v="21"/>
    <n v="1377"/>
    <s v="rhizome"/>
    <s v="non-canopy"/>
    <n v="0"/>
    <n v="1"/>
    <n v="0"/>
    <s v="NA"/>
    <n v="0"/>
    <n v="0"/>
    <n v="0"/>
    <n v="0"/>
    <m/>
    <n v="1"/>
    <e v="#VALUE!"/>
    <e v="#VALUE!"/>
    <m/>
    <n v="1"/>
  </r>
  <r>
    <x v="4"/>
    <n v="9"/>
    <s v="HV1.9"/>
    <n v="1"/>
    <m/>
    <x v="1"/>
    <n v="3997"/>
    <s v="lignotuber"/>
    <s v="soil-persistent"/>
    <n v="0"/>
    <n v="2"/>
    <n v="0"/>
    <n v="0"/>
    <n v="0"/>
    <n v="0"/>
    <n v="0"/>
    <n v="0"/>
    <m/>
    <n v="2"/>
    <n v="1"/>
    <n v="0"/>
    <m/>
    <n v="1"/>
  </r>
  <r>
    <x v="4"/>
    <n v="9"/>
    <s v="HV1.9"/>
    <n v="1"/>
    <m/>
    <x v="17"/>
    <n v="5532"/>
    <s v="rhizome"/>
    <s v="non-canopy"/>
    <n v="0"/>
    <n v="2"/>
    <n v="0"/>
    <s v="NA"/>
    <n v="0"/>
    <s v="NA"/>
    <s v="NA"/>
    <s v="NA"/>
    <m/>
    <n v="2"/>
    <e v="#VALUE!"/>
    <e v="#VALUE!"/>
    <m/>
    <n v="1"/>
  </r>
  <r>
    <x v="4"/>
    <n v="9"/>
    <s v="HV1.9"/>
    <n v="1"/>
    <m/>
    <x v="22"/>
    <n v="2516"/>
    <s v="tussock"/>
    <s v="non-canopy"/>
    <n v="0"/>
    <n v="1"/>
    <n v="0"/>
    <s v="NA"/>
    <n v="0"/>
    <s v="NA"/>
    <s v="NA"/>
    <s v="NA"/>
    <m/>
    <n v="1"/>
    <e v="#VALUE!"/>
    <e v="#VALUE!"/>
    <m/>
    <n v="1"/>
  </r>
  <r>
    <x v="4"/>
    <n v="9"/>
    <s v="HV1.9"/>
    <n v="1"/>
    <m/>
    <x v="29"/>
    <n v="10605"/>
    <s v="rhizome"/>
    <s v="non-canopy"/>
    <n v="0"/>
    <n v="1"/>
    <n v="0"/>
    <s v="NA"/>
    <n v="0"/>
    <s v="NA"/>
    <s v="NA"/>
    <s v="NA"/>
    <m/>
    <n v="1"/>
    <e v="#VALUE!"/>
    <e v="#VALUE!"/>
    <m/>
    <n v="1"/>
  </r>
  <r>
    <x v="4"/>
    <n v="9"/>
    <s v="HV1.9"/>
    <n v="1"/>
    <m/>
    <x v="48"/>
    <n v="3567"/>
    <s v="tussock"/>
    <s v="non-canopy"/>
    <n v="0"/>
    <n v="3"/>
    <n v="0"/>
    <s v="NA"/>
    <n v="0"/>
    <s v="NA"/>
    <s v="NA"/>
    <s v="NA"/>
    <m/>
    <n v="3"/>
    <e v="#VALUE!"/>
    <e v="#VALUE!"/>
    <m/>
    <n v="1"/>
  </r>
  <r>
    <x v="4"/>
    <n v="9"/>
    <s v="HV1.9"/>
    <n v="1"/>
    <m/>
    <x v="45"/>
    <n v="3300"/>
    <s v="tussock"/>
    <s v="non-canopy"/>
    <n v="0"/>
    <n v="1"/>
    <n v="0"/>
    <n v="0"/>
    <n v="0"/>
    <n v="0"/>
    <n v="0"/>
    <n v="0"/>
    <m/>
    <n v="1"/>
    <n v="1"/>
    <n v="0"/>
    <m/>
    <n v="1"/>
  </r>
  <r>
    <x v="4"/>
    <n v="10"/>
    <s v="HV1.10"/>
    <n v="1"/>
    <m/>
    <x v="48"/>
    <n v="3567"/>
    <s v="tussock"/>
    <s v="non-canopy"/>
    <n v="0"/>
    <n v="5"/>
    <n v="0"/>
    <s v="NA"/>
    <n v="0"/>
    <s v="NA"/>
    <s v="NA"/>
    <s v="NA"/>
    <m/>
    <n v="5"/>
    <e v="#VALUE!"/>
    <e v="#VALUE!"/>
    <m/>
    <n v="1"/>
  </r>
  <r>
    <x v="4"/>
    <n v="10"/>
    <s v="HV1.10"/>
    <n v="1"/>
    <m/>
    <x v="45"/>
    <n v="3300"/>
    <s v="tussock"/>
    <s v="non-canopy"/>
    <n v="0"/>
    <n v="2"/>
    <n v="0"/>
    <n v="0"/>
    <n v="0"/>
    <n v="0"/>
    <n v="0"/>
    <n v="0"/>
    <m/>
    <n v="2"/>
    <n v="1"/>
    <n v="0"/>
    <m/>
    <n v="1"/>
  </r>
  <r>
    <x v="4"/>
    <n v="10"/>
    <s v="HV1.10"/>
    <n v="1"/>
    <m/>
    <x v="18"/>
    <n v="2445"/>
    <s v="tussock"/>
    <s v="non-canopy"/>
    <n v="0"/>
    <n v="2"/>
    <n v="0"/>
    <n v="0"/>
    <n v="0"/>
    <n v="0"/>
    <n v="0"/>
    <n v="0"/>
    <m/>
    <n v="2"/>
    <n v="1"/>
    <n v="0"/>
    <m/>
    <n v="1"/>
  </r>
  <r>
    <x v="4"/>
    <n v="10"/>
    <s v="HV1.10"/>
    <n v="1"/>
    <m/>
    <x v="19"/>
    <n v="6325"/>
    <s v="tussock"/>
    <s v="non-canopy"/>
    <n v="0"/>
    <n v="1"/>
    <n v="0"/>
    <n v="0"/>
    <n v="0"/>
    <n v="0"/>
    <n v="0"/>
    <n v="0"/>
    <m/>
    <n v="1"/>
    <n v="1"/>
    <n v="0"/>
    <m/>
    <n v="1"/>
  </r>
  <r>
    <x v="4"/>
    <n v="10"/>
    <s v="HV1.10"/>
    <n v="1"/>
    <m/>
    <x v="1"/>
    <n v="3997"/>
    <s v="lignotuber"/>
    <s v="soil-persistent"/>
    <n v="0"/>
    <n v="1"/>
    <n v="0"/>
    <n v="0"/>
    <n v="0"/>
    <n v="0"/>
    <n v="0"/>
    <n v="0"/>
    <m/>
    <n v="1"/>
    <n v="1"/>
    <n v="0"/>
    <m/>
    <n v="1"/>
  </r>
  <r>
    <x v="4"/>
    <n v="10"/>
    <s v="HV1.10"/>
    <n v="1"/>
    <m/>
    <x v="0"/>
    <n v="7766"/>
    <s v="lignotuber"/>
    <s v="canopy"/>
    <n v="0"/>
    <n v="1"/>
    <n v="0"/>
    <n v="1"/>
    <n v="0"/>
    <n v="0"/>
    <n v="0"/>
    <n v="0"/>
    <m/>
    <n v="1"/>
    <n v="0.5"/>
    <n v="0"/>
    <m/>
    <n v="1"/>
  </r>
  <r>
    <x v="4"/>
    <n v="10"/>
    <s v="HV1.10"/>
    <n v="1"/>
    <m/>
    <x v="44"/>
    <n v="5255"/>
    <s v="basal"/>
    <s v="soil-persistent"/>
    <n v="0"/>
    <n v="1"/>
    <n v="0"/>
    <n v="0"/>
    <n v="0"/>
    <n v="0"/>
    <n v="0"/>
    <n v="0"/>
    <m/>
    <n v="1"/>
    <n v="1"/>
    <n v="0"/>
    <m/>
    <n v="1"/>
  </r>
  <r>
    <x v="4"/>
    <n v="10"/>
    <s v="HV1.10"/>
    <n v="1"/>
    <m/>
    <x v="20"/>
    <n v="2557"/>
    <s v="rhizome"/>
    <s v="transient"/>
    <n v="0"/>
    <n v="4"/>
    <n v="0"/>
    <s v="NA"/>
    <n v="0"/>
    <n v="0"/>
    <n v="0"/>
    <n v="0"/>
    <m/>
    <n v="4"/>
    <e v="#VALUE!"/>
    <e v="#VALUE!"/>
    <m/>
    <n v="1"/>
  </r>
  <r>
    <x v="4"/>
    <n v="11"/>
    <s v="HV1.11"/>
    <n v="1"/>
    <m/>
    <x v="18"/>
    <n v="2445"/>
    <s v="tussock"/>
    <s v="non-canopy"/>
    <n v="0"/>
    <n v="2"/>
    <n v="0"/>
    <n v="0"/>
    <n v="0"/>
    <n v="0"/>
    <n v="0"/>
    <n v="0"/>
    <m/>
    <n v="2"/>
    <n v="1"/>
    <n v="0"/>
    <m/>
    <n v="1"/>
  </r>
  <r>
    <x v="4"/>
    <n v="11"/>
    <s v="HV1.11"/>
    <n v="1"/>
    <m/>
    <x v="1"/>
    <n v="3997"/>
    <s v="lignotuber"/>
    <s v="soil-persistent"/>
    <n v="0"/>
    <n v="2"/>
    <n v="0"/>
    <n v="1"/>
    <n v="0"/>
    <n v="0"/>
    <n v="0"/>
    <n v="0"/>
    <m/>
    <n v="2"/>
    <n v="0.66666666666666663"/>
    <n v="0"/>
    <m/>
    <n v="1"/>
  </r>
  <r>
    <x v="4"/>
    <n v="11"/>
    <s v="HV1.11"/>
    <n v="1"/>
    <m/>
    <x v="19"/>
    <n v="6325"/>
    <s v="tussock"/>
    <s v="non-canopy"/>
    <n v="0"/>
    <n v="2"/>
    <n v="0"/>
    <n v="0"/>
    <n v="0"/>
    <n v="0"/>
    <n v="0"/>
    <n v="0"/>
    <m/>
    <n v="2"/>
    <n v="1"/>
    <n v="0"/>
    <m/>
    <n v="1"/>
  </r>
  <r>
    <x v="4"/>
    <n v="11"/>
    <s v="HV1.11"/>
    <n v="1"/>
    <m/>
    <x v="20"/>
    <n v="2557"/>
    <s v="rhizome"/>
    <s v="transient"/>
    <n v="0"/>
    <n v="1"/>
    <n v="0"/>
    <s v="NA"/>
    <n v="0"/>
    <n v="0"/>
    <n v="0"/>
    <n v="0"/>
    <m/>
    <n v="1"/>
    <e v="#VALUE!"/>
    <e v="#VALUE!"/>
    <m/>
    <n v="1"/>
  </r>
  <r>
    <x v="4"/>
    <n v="11"/>
    <s v="HV1.11"/>
    <n v="1"/>
    <m/>
    <x v="17"/>
    <n v="5532"/>
    <s v="rhizome"/>
    <s v="non-canopy"/>
    <n v="0"/>
    <n v="2"/>
    <n v="0"/>
    <s v="NA"/>
    <n v="0"/>
    <s v="NA"/>
    <s v="NA"/>
    <s v="NA"/>
    <m/>
    <n v="2"/>
    <e v="#VALUE!"/>
    <e v="#VALUE!"/>
    <m/>
    <n v="1"/>
  </r>
  <r>
    <x v="4"/>
    <n v="11"/>
    <s v="HV1.11"/>
    <n v="1"/>
    <m/>
    <x v="16"/>
    <n v="2603"/>
    <s v="basal"/>
    <s v="soil-persistent"/>
    <n v="0"/>
    <n v="0"/>
    <n v="0"/>
    <n v="3"/>
    <n v="0"/>
    <n v="0"/>
    <n v="0"/>
    <n v="0"/>
    <m/>
    <n v="0"/>
    <n v="0"/>
    <n v="0"/>
    <m/>
    <s v=""/>
  </r>
  <r>
    <x v="4"/>
    <n v="12"/>
    <s v="HV1.12"/>
    <n v="1"/>
    <m/>
    <x v="18"/>
    <n v="2445"/>
    <s v="tussock"/>
    <s v="non-canopy"/>
    <n v="0"/>
    <n v="5"/>
    <n v="0"/>
    <n v="0"/>
    <n v="0"/>
    <n v="0"/>
    <n v="0"/>
    <n v="0"/>
    <m/>
    <n v="5"/>
    <n v="1"/>
    <n v="0"/>
    <m/>
    <n v="1"/>
  </r>
  <r>
    <x v="4"/>
    <n v="12"/>
    <s v="HV1.12"/>
    <n v="1"/>
    <m/>
    <x v="19"/>
    <n v="6325"/>
    <s v="tussock"/>
    <s v="non-canopy"/>
    <n v="0"/>
    <n v="2"/>
    <n v="0"/>
    <n v="0"/>
    <n v="0"/>
    <n v="0"/>
    <n v="0"/>
    <n v="0"/>
    <m/>
    <n v="2"/>
    <n v="1"/>
    <n v="0"/>
    <m/>
    <n v="1"/>
  </r>
  <r>
    <x v="4"/>
    <n v="12"/>
    <s v="HV1.12"/>
    <n v="1"/>
    <m/>
    <x v="20"/>
    <n v="2557"/>
    <s v="rhizome"/>
    <s v="transient"/>
    <n v="0"/>
    <n v="3"/>
    <n v="0"/>
    <s v="NA"/>
    <n v="0"/>
    <n v="0"/>
    <n v="0"/>
    <n v="0"/>
    <m/>
    <n v="3"/>
    <e v="#VALUE!"/>
    <e v="#VALUE!"/>
    <m/>
    <n v="1"/>
  </r>
  <r>
    <x v="4"/>
    <n v="12"/>
    <s v="HV1.12"/>
    <n v="1"/>
    <m/>
    <x v="17"/>
    <n v="5532"/>
    <s v="rhizome"/>
    <s v="non-canopy"/>
    <n v="0"/>
    <n v="8"/>
    <n v="0"/>
    <s v="NA"/>
    <n v="0"/>
    <s v="NA"/>
    <s v="NA"/>
    <s v="NA"/>
    <m/>
    <n v="8"/>
    <e v="#VALUE!"/>
    <e v="#VALUE!"/>
    <m/>
    <n v="1"/>
  </r>
  <r>
    <x v="4"/>
    <n v="12"/>
    <s v="HV1.12"/>
    <n v="1"/>
    <m/>
    <x v="29"/>
    <n v="10605"/>
    <s v="rhizome"/>
    <s v="non-canopy"/>
    <n v="0"/>
    <n v="1"/>
    <n v="0"/>
    <s v="NA"/>
    <n v="0"/>
    <s v="NA"/>
    <s v="NA"/>
    <s v="NA"/>
    <m/>
    <n v="1"/>
    <e v="#VALUE!"/>
    <e v="#VALUE!"/>
    <m/>
    <n v="1"/>
  </r>
  <r>
    <x v="4"/>
    <n v="12"/>
    <s v="HV1.12"/>
    <n v="1"/>
    <m/>
    <x v="44"/>
    <n v="5255"/>
    <s v="basal"/>
    <s v="soil-persistent"/>
    <n v="0"/>
    <n v="0"/>
    <n v="0"/>
    <n v="0"/>
    <n v="0"/>
    <n v="5"/>
    <n v="0"/>
    <n v="0"/>
    <m/>
    <n v="5"/>
    <e v="#DIV/0!"/>
    <e v="#DIV/0!"/>
    <m/>
    <n v="1"/>
  </r>
  <r>
    <x v="4"/>
    <n v="12"/>
    <s v="HV1.12"/>
    <n v="1"/>
    <m/>
    <x v="16"/>
    <n v="2603"/>
    <s v="basal"/>
    <s v="soil-persistent"/>
    <n v="0"/>
    <n v="0"/>
    <n v="0"/>
    <n v="2"/>
    <n v="0"/>
    <n v="0"/>
    <n v="0"/>
    <n v="0"/>
    <m/>
    <n v="0"/>
    <n v="0"/>
    <n v="0"/>
    <m/>
    <s v=""/>
  </r>
  <r>
    <x v="4"/>
    <n v="12"/>
    <s v="HV1.12"/>
    <n v="1"/>
    <m/>
    <x v="1"/>
    <n v="3997"/>
    <s v="lignotuber"/>
    <s v="soil-persistent"/>
    <n v="0"/>
    <n v="0"/>
    <n v="0"/>
    <n v="1"/>
    <n v="0"/>
    <n v="0"/>
    <n v="0"/>
    <n v="0"/>
    <m/>
    <n v="0"/>
    <n v="0"/>
    <n v="0"/>
    <m/>
    <s v=""/>
  </r>
  <r>
    <x v="4"/>
    <n v="12"/>
    <s v="HV1.12"/>
    <n v="1"/>
    <m/>
    <x v="0"/>
    <n v="7766"/>
    <s v="lignotuber"/>
    <s v="canopy"/>
    <n v="0"/>
    <n v="0"/>
    <n v="0"/>
    <n v="2"/>
    <n v="0"/>
    <n v="0"/>
    <n v="0"/>
    <n v="0"/>
    <m/>
    <n v="0"/>
    <n v="0"/>
    <n v="0"/>
    <m/>
    <s v=""/>
  </r>
  <r>
    <x v="4"/>
    <n v="13"/>
    <s v="HV1.13"/>
    <n v="1"/>
    <m/>
    <x v="18"/>
    <n v="2445"/>
    <s v="tussock"/>
    <s v="non-canopy"/>
    <n v="0"/>
    <n v="3"/>
    <n v="0"/>
    <n v="0"/>
    <n v="0"/>
    <n v="0"/>
    <n v="0"/>
    <n v="0"/>
    <m/>
    <n v="3"/>
    <n v="1"/>
    <n v="0"/>
    <m/>
    <n v="1"/>
  </r>
  <r>
    <x v="4"/>
    <n v="13"/>
    <s v="HV1.13"/>
    <n v="1"/>
    <m/>
    <x v="19"/>
    <n v="6325"/>
    <s v="tussock"/>
    <s v="non-canopy"/>
    <n v="0"/>
    <n v="3"/>
    <n v="0"/>
    <n v="0"/>
    <n v="0"/>
    <n v="0"/>
    <n v="0"/>
    <n v="0"/>
    <m/>
    <n v="3"/>
    <n v="1"/>
    <n v="0"/>
    <m/>
    <n v="1"/>
  </r>
  <r>
    <x v="4"/>
    <n v="13"/>
    <s v="HV1.13"/>
    <n v="1"/>
    <m/>
    <x v="45"/>
    <n v="3300"/>
    <s v="tussock"/>
    <s v="non-canopy"/>
    <n v="0"/>
    <n v="1"/>
    <n v="0"/>
    <n v="0"/>
    <n v="0"/>
    <n v="0"/>
    <n v="0"/>
    <n v="0"/>
    <m/>
    <n v="1"/>
    <n v="1"/>
    <n v="0"/>
    <m/>
    <n v="1"/>
  </r>
  <r>
    <x v="4"/>
    <n v="13"/>
    <s v="HV1.13"/>
    <n v="1"/>
    <m/>
    <x v="20"/>
    <n v="2557"/>
    <s v="rhizome"/>
    <s v="transient"/>
    <n v="0"/>
    <n v="2"/>
    <n v="0"/>
    <s v="NA"/>
    <n v="0"/>
    <n v="0"/>
    <n v="0"/>
    <n v="0"/>
    <m/>
    <n v="2"/>
    <e v="#VALUE!"/>
    <e v="#VALUE!"/>
    <m/>
    <n v="1"/>
  </r>
  <r>
    <x v="4"/>
    <n v="13"/>
    <s v="HV1.13"/>
    <n v="1"/>
    <m/>
    <x v="17"/>
    <n v="5532"/>
    <s v="rhizome"/>
    <s v="non-canopy"/>
    <n v="0"/>
    <n v="2"/>
    <n v="0"/>
    <s v="NA"/>
    <n v="0"/>
    <s v="NA"/>
    <s v="NA"/>
    <s v="NA"/>
    <m/>
    <n v="2"/>
    <e v="#VALUE!"/>
    <e v="#VALUE!"/>
    <m/>
    <n v="1"/>
  </r>
  <r>
    <x v="4"/>
    <n v="13"/>
    <s v="HV1.13"/>
    <n v="1"/>
    <m/>
    <x v="1"/>
    <n v="3997"/>
    <s v="lignotuber"/>
    <s v="soil-persistent"/>
    <n v="0"/>
    <n v="1"/>
    <n v="0"/>
    <n v="3"/>
    <n v="0"/>
    <n v="0"/>
    <n v="0"/>
    <n v="0"/>
    <m/>
    <n v="1"/>
    <n v="0.25"/>
    <n v="0"/>
    <m/>
    <n v="1"/>
  </r>
  <r>
    <x v="4"/>
    <n v="13"/>
    <s v="HV1.13"/>
    <n v="1"/>
    <m/>
    <x v="22"/>
    <n v="2516"/>
    <s v="tussock"/>
    <s v="non-canopy"/>
    <n v="0"/>
    <n v="1"/>
    <n v="0"/>
    <s v="NA"/>
    <n v="0"/>
    <s v="NA"/>
    <s v="NA"/>
    <s v="NA"/>
    <m/>
    <n v="1"/>
    <e v="#VALUE!"/>
    <e v="#VALUE!"/>
    <m/>
    <n v="1"/>
  </r>
  <r>
    <x v="4"/>
    <n v="13"/>
    <s v="HV1.13"/>
    <n v="1"/>
    <m/>
    <x v="16"/>
    <n v="2603"/>
    <s v="basal"/>
    <s v="soil-persistent"/>
    <n v="0"/>
    <n v="0"/>
    <n v="0"/>
    <n v="5"/>
    <n v="0"/>
    <n v="0"/>
    <n v="0"/>
    <n v="0"/>
    <m/>
    <n v="0"/>
    <n v="0"/>
    <n v="0"/>
    <m/>
    <s v=""/>
  </r>
  <r>
    <x v="4"/>
    <n v="14"/>
    <s v="HV1.14"/>
    <n v="1"/>
    <m/>
    <x v="18"/>
    <n v="2445"/>
    <s v="tussock"/>
    <s v="non-canopy"/>
    <n v="0"/>
    <n v="2"/>
    <n v="0"/>
    <n v="3"/>
    <n v="0"/>
    <n v="0"/>
    <n v="0"/>
    <n v="0"/>
    <m/>
    <n v="2"/>
    <n v="0.4"/>
    <n v="0"/>
    <m/>
    <n v="1"/>
  </r>
  <r>
    <x v="4"/>
    <n v="14"/>
    <s v="HV1.14"/>
    <n v="1"/>
    <m/>
    <x v="19"/>
    <n v="6325"/>
    <s v="tussock"/>
    <s v="non-canopy"/>
    <n v="0"/>
    <n v="1"/>
    <n v="0"/>
    <n v="0"/>
    <n v="0"/>
    <n v="0"/>
    <n v="0"/>
    <n v="0"/>
    <m/>
    <n v="1"/>
    <n v="1"/>
    <n v="0"/>
    <m/>
    <n v="1"/>
  </r>
  <r>
    <x v="4"/>
    <n v="14"/>
    <s v="HV1.14"/>
    <n v="1"/>
    <m/>
    <x v="20"/>
    <n v="2557"/>
    <s v="rhizome"/>
    <s v="transient"/>
    <n v="0"/>
    <n v="2"/>
    <n v="0"/>
    <s v="NA"/>
    <n v="0"/>
    <n v="0"/>
    <n v="0"/>
    <n v="0"/>
    <m/>
    <n v="2"/>
    <e v="#VALUE!"/>
    <e v="#VALUE!"/>
    <m/>
    <n v="1"/>
  </r>
  <r>
    <x v="4"/>
    <n v="14"/>
    <s v="HV1.14"/>
    <n v="1"/>
    <m/>
    <x v="17"/>
    <n v="5532"/>
    <s v="rhizome"/>
    <s v="non-canopy"/>
    <n v="0"/>
    <n v="4"/>
    <n v="0"/>
    <s v="NA"/>
    <n v="0"/>
    <s v="NA"/>
    <s v="NA"/>
    <s v="NA"/>
    <m/>
    <n v="4"/>
    <e v="#VALUE!"/>
    <e v="#VALUE!"/>
    <m/>
    <n v="1"/>
  </r>
  <r>
    <x v="4"/>
    <n v="14"/>
    <s v="HV1.14"/>
    <n v="1"/>
    <m/>
    <x v="22"/>
    <n v="2516"/>
    <s v="tussock"/>
    <s v="non-canopy"/>
    <n v="0"/>
    <n v="5"/>
    <n v="0"/>
    <s v="NA"/>
    <n v="0"/>
    <s v="NA"/>
    <s v="NA"/>
    <s v="NA"/>
    <m/>
    <n v="5"/>
    <e v="#VALUE!"/>
    <e v="#VALUE!"/>
    <m/>
    <n v="1"/>
  </r>
  <r>
    <x v="4"/>
    <n v="14"/>
    <s v="HV1.14"/>
    <n v="1"/>
    <m/>
    <x v="43"/>
    <n v="2302"/>
    <s v="rhizome"/>
    <s v="non-canopy"/>
    <n v="0"/>
    <n v="0"/>
    <n v="0"/>
    <s v="NA"/>
    <n v="0"/>
    <s v="NA"/>
    <s v="NA"/>
    <s v="NA"/>
    <m/>
    <n v="0"/>
    <e v="#VALUE!"/>
    <e v="#VALUE!"/>
    <m/>
    <s v=""/>
  </r>
  <r>
    <x v="4"/>
    <n v="14"/>
    <s v="HV1.14"/>
    <n v="1"/>
    <m/>
    <x v="16"/>
    <n v="2603"/>
    <s v="basal"/>
    <s v="soil-persistent"/>
    <n v="0"/>
    <n v="0"/>
    <n v="0"/>
    <n v="5"/>
    <n v="0"/>
    <n v="0"/>
    <n v="0"/>
    <n v="0"/>
    <m/>
    <n v="0"/>
    <n v="0"/>
    <n v="0"/>
    <m/>
    <s v=""/>
  </r>
  <r>
    <x v="4"/>
    <n v="14"/>
    <s v="HV1.14"/>
    <n v="1"/>
    <m/>
    <x v="1"/>
    <n v="3997"/>
    <s v="lignotuber"/>
    <s v="soil-persistent"/>
    <n v="0"/>
    <n v="0"/>
    <n v="0"/>
    <n v="2"/>
    <n v="0"/>
    <n v="0"/>
    <n v="0"/>
    <n v="0"/>
    <m/>
    <n v="0"/>
    <n v="0"/>
    <n v="0"/>
    <m/>
    <s v=""/>
  </r>
  <r>
    <x v="4"/>
    <n v="15"/>
    <s v="HV1.15"/>
    <n v="1"/>
    <m/>
    <x v="18"/>
    <n v="2445"/>
    <s v="tussock"/>
    <s v="non-canopy"/>
    <n v="0"/>
    <n v="2"/>
    <n v="0"/>
    <n v="1"/>
    <n v="0"/>
    <n v="0"/>
    <n v="0"/>
    <n v="0"/>
    <m/>
    <n v="2"/>
    <n v="0.66666666666666663"/>
    <n v="0"/>
    <m/>
    <n v="1"/>
  </r>
  <r>
    <x v="4"/>
    <n v="15"/>
    <s v="HV1.15"/>
    <n v="1"/>
    <m/>
    <x v="19"/>
    <n v="6325"/>
    <s v="tussock"/>
    <s v="non-canopy"/>
    <n v="0"/>
    <n v="3"/>
    <n v="0"/>
    <n v="0"/>
    <n v="0"/>
    <n v="0"/>
    <n v="0"/>
    <n v="0"/>
    <m/>
    <n v="3"/>
    <n v="1"/>
    <n v="0"/>
    <m/>
    <n v="1"/>
  </r>
  <r>
    <x v="4"/>
    <n v="15"/>
    <s v="HV1.15"/>
    <n v="1"/>
    <m/>
    <x v="16"/>
    <n v="2603"/>
    <s v="basal"/>
    <s v="soil-persistent"/>
    <n v="0"/>
    <n v="0"/>
    <n v="0"/>
    <n v="3"/>
    <n v="0"/>
    <n v="0"/>
    <n v="0"/>
    <n v="0"/>
    <m/>
    <n v="0"/>
    <n v="0"/>
    <n v="0"/>
    <m/>
    <s v=""/>
  </r>
  <r>
    <x v="4"/>
    <n v="15"/>
    <s v="HV1.15"/>
    <n v="1"/>
    <m/>
    <x v="1"/>
    <n v="3997"/>
    <s v="lignotuber"/>
    <s v="soil-persistent"/>
    <n v="0"/>
    <n v="0"/>
    <n v="0"/>
    <n v="2"/>
    <n v="0"/>
    <n v="0"/>
    <n v="0"/>
    <n v="0"/>
    <m/>
    <n v="0"/>
    <n v="0"/>
    <n v="0"/>
    <m/>
    <s v=""/>
  </r>
  <r>
    <x v="4"/>
    <n v="16"/>
    <s v="HV1.16"/>
    <n v="1"/>
    <m/>
    <x v="18"/>
    <n v="2445"/>
    <s v="tussock"/>
    <s v="non-canopy"/>
    <n v="0"/>
    <n v="1"/>
    <n v="0"/>
    <n v="2"/>
    <n v="0"/>
    <n v="0"/>
    <n v="0"/>
    <n v="0"/>
    <m/>
    <n v="1"/>
    <n v="0.33333333333333331"/>
    <n v="0"/>
    <m/>
    <n v="1"/>
  </r>
  <r>
    <x v="4"/>
    <n v="16"/>
    <s v="HV1.16"/>
    <n v="1"/>
    <m/>
    <x v="20"/>
    <n v="2557"/>
    <s v="rhizome"/>
    <s v="transient"/>
    <n v="0"/>
    <n v="2"/>
    <n v="0"/>
    <s v="NA"/>
    <n v="0"/>
    <n v="0"/>
    <n v="0"/>
    <n v="0"/>
    <m/>
    <n v="2"/>
    <e v="#VALUE!"/>
    <e v="#VALUE!"/>
    <m/>
    <n v="1"/>
  </r>
  <r>
    <x v="4"/>
    <n v="16"/>
    <s v="HV1.16"/>
    <n v="1"/>
    <m/>
    <x v="17"/>
    <n v="5532"/>
    <s v="rhizome"/>
    <s v="non-canopy"/>
    <n v="0"/>
    <n v="1"/>
    <n v="0"/>
    <s v="NA"/>
    <n v="0"/>
    <s v="NA"/>
    <s v="NA"/>
    <s v="NA"/>
    <m/>
    <n v="1"/>
    <e v="#VALUE!"/>
    <e v="#VALUE!"/>
    <m/>
    <n v="1"/>
  </r>
  <r>
    <x v="4"/>
    <n v="16"/>
    <s v="HV1.16"/>
    <n v="1"/>
    <m/>
    <x v="16"/>
    <n v="2603"/>
    <s v="basal"/>
    <s v="soil-persistent"/>
    <n v="0"/>
    <n v="0"/>
    <n v="0"/>
    <n v="1"/>
    <n v="0"/>
    <n v="0"/>
    <n v="0"/>
    <n v="0"/>
    <m/>
    <n v="0"/>
    <n v="0"/>
    <n v="0"/>
    <m/>
    <s v=""/>
  </r>
  <r>
    <x v="4"/>
    <n v="16"/>
    <s v="HV1.16"/>
    <n v="1"/>
    <m/>
    <x v="1"/>
    <n v="3997"/>
    <s v="lignotuber"/>
    <s v="soil-persistent"/>
    <n v="0"/>
    <n v="0"/>
    <n v="0"/>
    <n v="1"/>
    <n v="0"/>
    <n v="0"/>
    <n v="0"/>
    <n v="0"/>
    <m/>
    <n v="0"/>
    <n v="0"/>
    <n v="0"/>
    <m/>
    <s v=""/>
  </r>
  <r>
    <x v="4"/>
    <n v="17"/>
    <s v="HV1.17"/>
    <n v="1"/>
    <m/>
    <x v="9"/>
    <n v="8875"/>
    <s v="lignotuber"/>
    <s v="soil-persistent"/>
    <n v="0"/>
    <n v="2"/>
    <n v="0"/>
    <n v="1"/>
    <n v="0"/>
    <n v="0"/>
    <n v="0"/>
    <n v="0"/>
    <m/>
    <n v="2"/>
    <n v="0.66666666666666663"/>
    <n v="0"/>
    <m/>
    <n v="1"/>
  </r>
  <r>
    <x v="4"/>
    <n v="17"/>
    <s v="HV1.17"/>
    <n v="1"/>
    <m/>
    <x v="20"/>
    <n v="2557"/>
    <s v="rhizome"/>
    <s v="transient"/>
    <n v="0"/>
    <n v="8"/>
    <n v="0"/>
    <s v="NA"/>
    <n v="0"/>
    <n v="0"/>
    <n v="0"/>
    <n v="0"/>
    <m/>
    <n v="8"/>
    <e v="#VALUE!"/>
    <e v="#VALUE!"/>
    <m/>
    <n v="1"/>
  </r>
  <r>
    <x v="4"/>
    <n v="17"/>
    <s v="HV1.17"/>
    <n v="1"/>
    <m/>
    <x v="17"/>
    <n v="5532"/>
    <s v="rhizome"/>
    <s v="non-canopy"/>
    <n v="0"/>
    <n v="3"/>
    <n v="0"/>
    <s v="NA"/>
    <n v="0"/>
    <s v="NA"/>
    <s v="NA"/>
    <s v="NA"/>
    <m/>
    <n v="3"/>
    <e v="#VALUE!"/>
    <e v="#VALUE!"/>
    <m/>
    <n v="1"/>
  </r>
  <r>
    <x v="4"/>
    <n v="17"/>
    <s v="HV1.17"/>
    <n v="1"/>
    <m/>
    <x v="1"/>
    <n v="3997"/>
    <s v="lignotuber"/>
    <s v="soil-persistent"/>
    <n v="0"/>
    <n v="0"/>
    <n v="0"/>
    <n v="3"/>
    <n v="0"/>
    <n v="0"/>
    <n v="0"/>
    <n v="0"/>
    <m/>
    <n v="0"/>
    <n v="0"/>
    <n v="0"/>
    <m/>
    <s v=""/>
  </r>
  <r>
    <x v="4"/>
    <n v="18"/>
    <s v="HV1.18"/>
    <n v="1"/>
    <m/>
    <x v="18"/>
    <n v="2445"/>
    <s v="tussock"/>
    <s v="non-canopy"/>
    <n v="0"/>
    <n v="2"/>
    <n v="0"/>
    <n v="0"/>
    <n v="0"/>
    <n v="0"/>
    <n v="0"/>
    <n v="0"/>
    <m/>
    <n v="2"/>
    <n v="1"/>
    <n v="0"/>
    <m/>
    <n v="1"/>
  </r>
  <r>
    <x v="4"/>
    <n v="18"/>
    <s v="HV1.18"/>
    <n v="1"/>
    <m/>
    <x v="43"/>
    <n v="2302"/>
    <s v="rhizome"/>
    <s v="non-canopy"/>
    <n v="0"/>
    <n v="1"/>
    <n v="0"/>
    <s v="NA"/>
    <n v="0"/>
    <s v="NA"/>
    <s v="NA"/>
    <s v="NA"/>
    <m/>
    <n v="1"/>
    <e v="#VALUE!"/>
    <e v="#VALUE!"/>
    <m/>
    <n v="1"/>
  </r>
  <r>
    <x v="4"/>
    <n v="18"/>
    <s v="HV1.18"/>
    <n v="1"/>
    <m/>
    <x v="17"/>
    <n v="5532"/>
    <s v="rhizome"/>
    <s v="non-canopy"/>
    <n v="0"/>
    <n v="1"/>
    <n v="0"/>
    <s v="NA"/>
    <n v="0"/>
    <s v="NA"/>
    <s v="NA"/>
    <s v="NA"/>
    <m/>
    <n v="1"/>
    <e v="#VALUE!"/>
    <e v="#VALUE!"/>
    <m/>
    <n v="1"/>
  </r>
  <r>
    <x v="4"/>
    <n v="18"/>
    <s v="HV1.18"/>
    <n v="1"/>
    <m/>
    <x v="16"/>
    <n v="2603"/>
    <s v="basal"/>
    <s v="soil-persistent"/>
    <n v="0"/>
    <n v="0"/>
    <n v="0"/>
    <n v="1"/>
    <n v="0"/>
    <n v="0"/>
    <n v="0"/>
    <n v="0"/>
    <m/>
    <n v="0"/>
    <n v="0"/>
    <n v="0"/>
    <m/>
    <s v=""/>
  </r>
  <r>
    <x v="4"/>
    <n v="19"/>
    <s v="HV1.19"/>
    <n v="1"/>
    <m/>
    <x v="18"/>
    <n v="2445"/>
    <s v="tussock"/>
    <s v="non-canopy"/>
    <n v="0"/>
    <n v="0"/>
    <n v="0"/>
    <n v="2"/>
    <n v="0"/>
    <n v="0"/>
    <n v="0"/>
    <n v="0"/>
    <m/>
    <n v="0"/>
    <n v="0"/>
    <n v="0"/>
    <m/>
    <s v=""/>
  </r>
  <r>
    <x v="4"/>
    <n v="20"/>
    <s v="HV1.20"/>
    <n v="1"/>
    <m/>
    <x v="19"/>
    <n v="6325"/>
    <s v="tussock"/>
    <s v="non-canopy"/>
    <n v="0"/>
    <n v="2"/>
    <n v="0"/>
    <n v="0"/>
    <n v="0"/>
    <n v="0"/>
    <n v="0"/>
    <n v="0"/>
    <m/>
    <n v="2"/>
    <n v="1"/>
    <n v="0"/>
    <m/>
    <n v="1"/>
  </r>
  <r>
    <x v="4"/>
    <n v="20"/>
    <s v="HV1.20"/>
    <n v="1"/>
    <m/>
    <x v="10"/>
    <n v="2469"/>
    <s v="rhizome"/>
    <s v="non-canopy"/>
    <n v="0"/>
    <n v="2"/>
    <n v="0"/>
    <n v="0"/>
    <n v="0"/>
    <n v="0"/>
    <n v="0"/>
    <n v="0"/>
    <m/>
    <n v="2"/>
    <n v="1"/>
    <n v="0"/>
    <m/>
    <n v="1"/>
  </r>
  <r>
    <x v="4"/>
    <n v="20"/>
    <s v="HV1.20"/>
    <n v="1"/>
    <m/>
    <x v="43"/>
    <n v="2302"/>
    <s v="rhizome"/>
    <s v="non-canopy"/>
    <n v="0"/>
    <n v="1"/>
    <n v="0"/>
    <s v="NA"/>
    <n v="0"/>
    <s v="NA"/>
    <s v="NA"/>
    <s v="NA"/>
    <m/>
    <n v="1"/>
    <e v="#VALUE!"/>
    <e v="#VALUE!"/>
    <m/>
    <n v="1"/>
  </r>
  <r>
    <x v="4"/>
    <n v="20"/>
    <s v="HV1.20"/>
    <n v="1"/>
    <m/>
    <x v="9"/>
    <n v="8875"/>
    <s v="lignotuber"/>
    <s v="soil-persistent"/>
    <n v="0"/>
    <n v="0"/>
    <n v="0"/>
    <n v="1"/>
    <n v="0"/>
    <n v="0"/>
    <n v="0"/>
    <n v="0"/>
    <m/>
    <n v="0"/>
    <n v="0"/>
    <n v="0"/>
    <m/>
    <s v=""/>
  </r>
  <r>
    <x v="4"/>
    <n v="20"/>
    <s v="HV1.20"/>
    <n v="1"/>
    <m/>
    <x v="1"/>
    <n v="3997"/>
    <s v="lignotuber"/>
    <s v="soil-persistent"/>
    <n v="0"/>
    <n v="0"/>
    <n v="0"/>
    <n v="1"/>
    <n v="0"/>
    <n v="0"/>
    <n v="0"/>
    <n v="0"/>
    <m/>
    <n v="0"/>
    <n v="0"/>
    <n v="0"/>
    <m/>
    <s v=""/>
  </r>
  <r>
    <x v="5"/>
    <n v="1"/>
    <s v="HV2.1"/>
    <n v="1"/>
    <m/>
    <x v="0"/>
    <n v="7766"/>
    <s v="lignotuber"/>
    <s v="canopy"/>
    <n v="0"/>
    <n v="5"/>
    <n v="0"/>
    <n v="2"/>
    <n v="0"/>
    <n v="100"/>
    <n v="0"/>
    <n v="0"/>
    <m/>
    <n v="105"/>
    <n v="0.7142857142857143"/>
    <n v="14.285714285714286"/>
    <m/>
    <n v="1"/>
  </r>
  <r>
    <x v="5"/>
    <n v="1"/>
    <s v="HV2.1"/>
    <n v="1"/>
    <m/>
    <x v="9"/>
    <n v="8875"/>
    <s v="lignotuber"/>
    <s v="soil-persistent"/>
    <n v="0"/>
    <n v="2"/>
    <n v="0"/>
    <n v="1"/>
    <n v="0"/>
    <n v="3"/>
    <n v="0"/>
    <n v="0"/>
    <m/>
    <n v="5"/>
    <n v="0.66666666666666663"/>
    <n v="1"/>
    <m/>
    <n v="1"/>
  </r>
  <r>
    <x v="5"/>
    <n v="1"/>
    <s v="HV2.1"/>
    <n v="1"/>
    <m/>
    <x v="44"/>
    <n v="5255"/>
    <s v="basal"/>
    <s v="soil-persistent"/>
    <n v="0"/>
    <n v="6"/>
    <n v="0"/>
    <n v="0"/>
    <n v="0"/>
    <n v="1"/>
    <n v="0"/>
    <n v="0"/>
    <m/>
    <n v="7"/>
    <n v="1"/>
    <n v="0.16666666666666666"/>
    <m/>
    <n v="1"/>
  </r>
  <r>
    <x v="5"/>
    <n v="1"/>
    <s v="HV2.1"/>
    <n v="1"/>
    <m/>
    <x v="26"/>
    <n v="3243"/>
    <s v="none"/>
    <s v="soil-persistent"/>
    <n v="0"/>
    <n v="0"/>
    <n v="0"/>
    <s v="NA"/>
    <n v="0"/>
    <n v="70"/>
    <n v="0"/>
    <n v="0"/>
    <m/>
    <n v="70"/>
    <e v="#VALUE!"/>
    <e v="#VALUE!"/>
    <m/>
    <n v="1"/>
  </r>
  <r>
    <x v="5"/>
    <n v="1"/>
    <s v="HV2.1"/>
    <n v="1"/>
    <m/>
    <x v="25"/>
    <n v="2654"/>
    <s v="none"/>
    <s v="soil-persistent"/>
    <n v="0"/>
    <n v="0"/>
    <n v="0"/>
    <n v="0"/>
    <n v="0"/>
    <n v="3"/>
    <n v="0"/>
    <n v="0"/>
    <m/>
    <n v="3"/>
    <e v="#DIV/0!"/>
    <e v="#DIV/0!"/>
    <m/>
    <n v="1"/>
  </r>
  <r>
    <x v="5"/>
    <n v="1"/>
    <s v="HV2.1"/>
    <n v="1"/>
    <m/>
    <x v="23"/>
    <n v="7138"/>
    <s v="rhizome"/>
    <s v="transient"/>
    <n v="0"/>
    <n v="30"/>
    <n v="0"/>
    <s v="NA"/>
    <n v="0"/>
    <s v="NA"/>
    <s v="NA"/>
    <s v="NA"/>
    <m/>
    <n v="30"/>
    <e v="#VALUE!"/>
    <e v="#VALUE!"/>
    <m/>
    <n v="1"/>
  </r>
  <r>
    <x v="5"/>
    <n v="1"/>
    <s v="HV2.1"/>
    <n v="1"/>
    <m/>
    <x v="43"/>
    <n v="2302"/>
    <s v="rhizome"/>
    <s v="non-canopy"/>
    <n v="0"/>
    <n v="30"/>
    <n v="0"/>
    <n v="0"/>
    <n v="0"/>
    <n v="0"/>
    <n v="0"/>
    <n v="0"/>
    <m/>
    <n v="30"/>
    <n v="1"/>
    <n v="0"/>
    <m/>
    <n v="1"/>
  </r>
  <r>
    <x v="5"/>
    <n v="1"/>
    <s v="HV2.1"/>
    <n v="1"/>
    <m/>
    <x v="29"/>
    <n v="10605"/>
    <s v="rhizome"/>
    <s v="non-canopy"/>
    <n v="0"/>
    <n v="5"/>
    <n v="0"/>
    <n v="0"/>
    <n v="0"/>
    <n v="0"/>
    <n v="0"/>
    <n v="0"/>
    <m/>
    <n v="5"/>
    <n v="1"/>
    <n v="0"/>
    <m/>
    <n v="1"/>
  </r>
  <r>
    <x v="5"/>
    <n v="1"/>
    <s v="HV2.1"/>
    <n v="1"/>
    <m/>
    <x v="17"/>
    <n v="5532"/>
    <s v="rhizome"/>
    <s v="non-canopy"/>
    <n v="0"/>
    <n v="8"/>
    <n v="0"/>
    <s v="NA"/>
    <n v="0"/>
    <s v="NA"/>
    <s v="NA"/>
    <s v="NA"/>
    <m/>
    <n v="8"/>
    <e v="#VALUE!"/>
    <e v="#VALUE!"/>
    <m/>
    <n v="1"/>
  </r>
  <r>
    <x v="5"/>
    <n v="1"/>
    <s v="HV2.1"/>
    <n v="1"/>
    <m/>
    <x v="49"/>
    <n v="5535"/>
    <s v="tussock"/>
    <s v="non-canopy"/>
    <n v="0"/>
    <n v="1"/>
    <n v="0"/>
    <s v="NA"/>
    <n v="0"/>
    <s v="NA"/>
    <s v="NA"/>
    <s v="NA"/>
    <s v="ID corrected from Tetraria capillaris to Lepyrodia anarthria based on Apr 2021 observations"/>
    <n v="1"/>
    <e v="#VALUE!"/>
    <e v="#VALUE!"/>
    <m/>
    <n v="1"/>
  </r>
  <r>
    <x v="5"/>
    <n v="1"/>
    <s v="HV2.1"/>
    <n v="1"/>
    <m/>
    <x v="50"/>
    <e v="#N/A"/>
    <s v="NA"/>
    <s v="non-canopy"/>
    <n v="0"/>
    <n v="0"/>
    <n v="0"/>
    <s v="NA"/>
    <n v="0"/>
    <n v="20"/>
    <n v="0"/>
    <n v="0"/>
    <m/>
    <n v="20"/>
    <e v="#VALUE!"/>
    <e v="#VALUE!"/>
    <m/>
    <n v="1"/>
  </r>
  <r>
    <x v="5"/>
    <n v="1"/>
    <s v="HV2.1"/>
    <n v="1"/>
    <m/>
    <x v="51"/>
    <n v="10361"/>
    <s v="tussock"/>
    <s v="non-canopy"/>
    <n v="0"/>
    <n v="1"/>
    <n v="0"/>
    <s v="NA"/>
    <n v="0"/>
    <n v="1"/>
    <n v="0"/>
    <n v="0"/>
    <s v="ID corrected from Tetrarrhena turfosa to Deyeuxia innominata"/>
    <n v="2"/>
    <e v="#VALUE!"/>
    <e v="#VALUE!"/>
    <m/>
    <n v="1"/>
  </r>
  <r>
    <x v="5"/>
    <n v="1"/>
    <s v="HV2.1"/>
    <n v="1"/>
    <m/>
    <x v="52"/>
    <n v="2451"/>
    <s v="NA"/>
    <s v="non-canopy"/>
    <n v="0"/>
    <n v="0"/>
    <n v="0"/>
    <s v="NA"/>
    <n v="0"/>
    <n v="1"/>
    <n v="0"/>
    <n v="0"/>
    <m/>
    <n v="1"/>
    <e v="#VALUE!"/>
    <e v="#VALUE!"/>
    <m/>
    <n v="1"/>
  </r>
  <r>
    <x v="5"/>
    <n v="2"/>
    <s v="HV2.2"/>
    <n v="1"/>
    <m/>
    <x v="0"/>
    <n v="7766"/>
    <s v="lignotuber"/>
    <s v="canopy"/>
    <n v="0"/>
    <n v="8"/>
    <n v="0"/>
    <n v="1"/>
    <n v="0"/>
    <n v="140"/>
    <n v="0"/>
    <n v="0"/>
    <m/>
    <n v="148"/>
    <n v="0.88888888888888884"/>
    <n v="15.555555555555555"/>
    <m/>
    <n v="1"/>
  </r>
  <r>
    <x v="5"/>
    <n v="2"/>
    <s v="HV2.2"/>
    <n v="1"/>
    <m/>
    <x v="25"/>
    <n v="2654"/>
    <s v="none"/>
    <s v="soil-persistent"/>
    <n v="0"/>
    <n v="0"/>
    <n v="0"/>
    <n v="1"/>
    <n v="0"/>
    <n v="4"/>
    <n v="0"/>
    <n v="0"/>
    <m/>
    <n v="4"/>
    <n v="0"/>
    <n v="4"/>
    <m/>
    <n v="1"/>
  </r>
  <r>
    <x v="5"/>
    <n v="2"/>
    <s v="HV2.2"/>
    <n v="1"/>
    <m/>
    <x v="9"/>
    <n v="8875"/>
    <s v="lignotuber"/>
    <s v="soil-persistent"/>
    <n v="0"/>
    <n v="3"/>
    <n v="0"/>
    <n v="0"/>
    <n v="0"/>
    <n v="1"/>
    <n v="0"/>
    <n v="0"/>
    <m/>
    <n v="4"/>
    <n v="1"/>
    <n v="0.33333333333333331"/>
    <m/>
    <n v="1"/>
  </r>
  <r>
    <x v="5"/>
    <n v="2"/>
    <s v="HV2.2"/>
    <n v="1"/>
    <m/>
    <x v="16"/>
    <n v="2603"/>
    <s v="basal"/>
    <s v="soil-persistent"/>
    <n v="0"/>
    <n v="0"/>
    <n v="0"/>
    <n v="0"/>
    <n v="0"/>
    <n v="1"/>
    <n v="0"/>
    <n v="0"/>
    <m/>
    <n v="1"/>
    <e v="#DIV/0!"/>
    <e v="#DIV/0!"/>
    <m/>
    <n v="1"/>
  </r>
  <r>
    <x v="5"/>
    <n v="2"/>
    <s v="HV2.2"/>
    <n v="1"/>
    <m/>
    <x v="44"/>
    <n v="5255"/>
    <s v="basal"/>
    <s v="soil-persistent"/>
    <n v="0"/>
    <n v="3"/>
    <n v="0"/>
    <n v="0"/>
    <n v="0"/>
    <n v="0"/>
    <n v="0"/>
    <n v="0"/>
    <m/>
    <n v="3"/>
    <n v="1"/>
    <n v="0"/>
    <m/>
    <n v="1"/>
  </r>
  <r>
    <x v="5"/>
    <n v="2"/>
    <s v="HV2.2"/>
    <n v="1"/>
    <m/>
    <x v="26"/>
    <n v="3243"/>
    <s v="none"/>
    <s v="soil-persistent"/>
    <n v="0"/>
    <n v="0"/>
    <n v="0"/>
    <s v="NA"/>
    <n v="0"/>
    <n v="12"/>
    <n v="0"/>
    <n v="0"/>
    <m/>
    <n v="12"/>
    <e v="#VALUE!"/>
    <e v="#VALUE!"/>
    <m/>
    <n v="1"/>
  </r>
  <r>
    <x v="5"/>
    <n v="2"/>
    <s v="HV2.2"/>
    <n v="1"/>
    <m/>
    <x v="1"/>
    <n v="3997"/>
    <s v="lignotuber"/>
    <s v="soil-persistent"/>
    <n v="0"/>
    <n v="3"/>
    <n v="0"/>
    <n v="0"/>
    <n v="0"/>
    <n v="0"/>
    <n v="0"/>
    <n v="0"/>
    <m/>
    <n v="3"/>
    <n v="1"/>
    <n v="0"/>
    <m/>
    <n v="1"/>
  </r>
  <r>
    <x v="5"/>
    <n v="2"/>
    <s v="HV2.2"/>
    <n v="1"/>
    <m/>
    <x v="23"/>
    <n v="7138"/>
    <s v="rhizome"/>
    <s v="transient"/>
    <n v="0"/>
    <n v="70"/>
    <n v="0"/>
    <s v="NA"/>
    <n v="0"/>
    <s v="NA"/>
    <s v="NA"/>
    <s v="NA"/>
    <m/>
    <n v="70"/>
    <e v="#VALUE!"/>
    <e v="#VALUE!"/>
    <m/>
    <n v="1"/>
  </r>
  <r>
    <x v="5"/>
    <n v="2"/>
    <s v="HV2.2"/>
    <n v="1"/>
    <m/>
    <x v="17"/>
    <n v="5532"/>
    <s v="rhizome"/>
    <s v="non-canopy"/>
    <n v="0"/>
    <n v="14"/>
    <n v="0"/>
    <s v="NA"/>
    <n v="0"/>
    <s v="NA"/>
    <s v="NA"/>
    <s v="NA"/>
    <m/>
    <n v="14"/>
    <e v="#VALUE!"/>
    <e v="#VALUE!"/>
    <m/>
    <n v="1"/>
  </r>
  <r>
    <x v="5"/>
    <n v="2"/>
    <s v="HV2.2"/>
    <n v="1"/>
    <m/>
    <x v="43"/>
    <n v="2302"/>
    <s v="rhizome"/>
    <s v="non-canopy"/>
    <n v="0"/>
    <n v="22"/>
    <n v="0"/>
    <n v="0"/>
    <n v="0"/>
    <n v="0"/>
    <n v="0"/>
    <n v="0"/>
    <m/>
    <n v="22"/>
    <n v="1"/>
    <n v="0"/>
    <m/>
    <n v="1"/>
  </r>
  <r>
    <x v="5"/>
    <n v="2"/>
    <s v="HV2.2"/>
    <n v="1"/>
    <m/>
    <x v="51"/>
    <n v="10361"/>
    <s v="tussock"/>
    <s v="non-canopy"/>
    <n v="0"/>
    <n v="1"/>
    <n v="0"/>
    <s v="NA"/>
    <n v="0"/>
    <n v="0"/>
    <n v="0"/>
    <n v="0"/>
    <s v="ID corrected from Tetrarrhena turfosa to Deyeuxia innominata"/>
    <n v="1"/>
    <e v="#VALUE!"/>
    <e v="#VALUE!"/>
    <m/>
    <n v="1"/>
  </r>
  <r>
    <x v="5"/>
    <n v="2"/>
    <s v="HV2.2"/>
    <n v="1"/>
    <m/>
    <x v="53"/>
    <n v="2310"/>
    <s v="rhizome"/>
    <s v="non-canopy"/>
    <n v="0"/>
    <n v="3"/>
    <n v="0"/>
    <s v="NA"/>
    <n v="0"/>
    <s v="NA"/>
    <s v="NA"/>
    <s v="NA"/>
    <m/>
    <n v="3"/>
    <e v="#VALUE!"/>
    <e v="#VALUE!"/>
    <m/>
    <n v="1"/>
  </r>
  <r>
    <x v="5"/>
    <n v="2"/>
    <s v="HV2.2"/>
    <n v="1"/>
    <m/>
    <x v="52"/>
    <n v="2451"/>
    <s v="NA"/>
    <s v="non-canopy"/>
    <n v="0"/>
    <n v="0"/>
    <n v="0"/>
    <s v="NA"/>
    <n v="0"/>
    <n v="20"/>
    <n v="0"/>
    <n v="0"/>
    <m/>
    <n v="20"/>
    <e v="#VALUE!"/>
    <e v="#VALUE!"/>
    <m/>
    <n v="1"/>
  </r>
  <r>
    <x v="5"/>
    <n v="2"/>
    <s v="HV2.2"/>
    <n v="1"/>
    <m/>
    <x v="29"/>
    <n v="10605"/>
    <s v="rhizome"/>
    <s v="non-canopy"/>
    <n v="0"/>
    <n v="1"/>
    <n v="0"/>
    <n v="0"/>
    <n v="0"/>
    <n v="0"/>
    <n v="0"/>
    <n v="0"/>
    <m/>
    <n v="1"/>
    <n v="1"/>
    <n v="0"/>
    <m/>
    <n v="1"/>
  </r>
  <r>
    <x v="5"/>
    <n v="3"/>
    <s v="HV2.3"/>
    <n v="1"/>
    <m/>
    <x v="0"/>
    <n v="7766"/>
    <s v="lignotuber"/>
    <s v="canopy"/>
    <n v="0"/>
    <n v="5"/>
    <n v="0"/>
    <n v="0"/>
    <n v="0"/>
    <n v="120"/>
    <n v="0"/>
    <n v="0"/>
    <m/>
    <n v="125"/>
    <n v="1"/>
    <n v="24"/>
    <m/>
    <n v="1"/>
  </r>
  <r>
    <x v="5"/>
    <n v="3"/>
    <s v="HV2.3"/>
    <n v="1"/>
    <m/>
    <x v="9"/>
    <n v="8875"/>
    <s v="lignotuber"/>
    <s v="soil-persistent"/>
    <n v="0"/>
    <n v="0"/>
    <n v="0"/>
    <n v="0"/>
    <n v="0"/>
    <n v="2"/>
    <n v="0"/>
    <n v="0"/>
    <m/>
    <n v="2"/>
    <e v="#DIV/0!"/>
    <e v="#DIV/0!"/>
    <m/>
    <n v="1"/>
  </r>
  <r>
    <x v="5"/>
    <n v="3"/>
    <s v="HV2.3"/>
    <n v="1"/>
    <m/>
    <x v="1"/>
    <n v="3997"/>
    <s v="lignotuber"/>
    <s v="soil-persistent"/>
    <n v="0"/>
    <n v="1"/>
    <n v="0"/>
    <n v="0"/>
    <n v="0"/>
    <n v="0"/>
    <n v="0"/>
    <n v="0"/>
    <m/>
    <n v="1"/>
    <n v="1"/>
    <n v="0"/>
    <m/>
    <n v="1"/>
  </r>
  <r>
    <x v="5"/>
    <n v="3"/>
    <s v="HV2.3"/>
    <n v="1"/>
    <m/>
    <x v="54"/>
    <n v="4221"/>
    <s v="lignotuber"/>
    <s v="canopy"/>
    <n v="0"/>
    <n v="1"/>
    <n v="0"/>
    <n v="0"/>
    <n v="0"/>
    <n v="0"/>
    <n v="0"/>
    <n v="0"/>
    <m/>
    <n v="1"/>
    <n v="1"/>
    <n v="0"/>
    <m/>
    <n v="1"/>
  </r>
  <r>
    <x v="5"/>
    <n v="3"/>
    <s v="HV2.3"/>
    <n v="1"/>
    <m/>
    <x v="25"/>
    <n v="2654"/>
    <s v="none"/>
    <s v="soil-persistent"/>
    <n v="0"/>
    <n v="0"/>
    <n v="0"/>
    <n v="0"/>
    <n v="0"/>
    <n v="3"/>
    <n v="0"/>
    <n v="0"/>
    <m/>
    <n v="3"/>
    <e v="#DIV/0!"/>
    <e v="#DIV/0!"/>
    <m/>
    <n v="1"/>
  </r>
  <r>
    <x v="5"/>
    <n v="3"/>
    <s v="HV2.3"/>
    <n v="1"/>
    <m/>
    <x v="23"/>
    <n v="7138"/>
    <s v="rhizome"/>
    <s v="transient"/>
    <n v="0"/>
    <n v="30"/>
    <n v="0"/>
    <s v="NA"/>
    <n v="0"/>
    <s v="NA"/>
    <s v="NA"/>
    <s v="NA"/>
    <m/>
    <n v="30"/>
    <e v="#VALUE!"/>
    <e v="#VALUE!"/>
    <m/>
    <n v="1"/>
  </r>
  <r>
    <x v="5"/>
    <n v="3"/>
    <s v="HV2.3"/>
    <n v="1"/>
    <m/>
    <x v="16"/>
    <n v="2603"/>
    <s v="basal"/>
    <s v="soil-persistent"/>
    <n v="0"/>
    <n v="1"/>
    <n v="0"/>
    <n v="0"/>
    <n v="0"/>
    <n v="0"/>
    <n v="0"/>
    <n v="0"/>
    <m/>
    <n v="1"/>
    <n v="1"/>
    <n v="0"/>
    <m/>
    <n v="1"/>
  </r>
  <r>
    <x v="5"/>
    <n v="3"/>
    <s v="HV2.3"/>
    <n v="1"/>
    <m/>
    <x v="20"/>
    <n v="2557"/>
    <s v="rhizome"/>
    <s v="transient"/>
    <n v="0"/>
    <n v="2"/>
    <n v="0"/>
    <s v="NA"/>
    <n v="0"/>
    <n v="0"/>
    <n v="0"/>
    <n v="0"/>
    <m/>
    <n v="2"/>
    <e v="#VALUE!"/>
    <e v="#VALUE!"/>
    <m/>
    <n v="1"/>
  </r>
  <r>
    <x v="5"/>
    <n v="3"/>
    <s v="HV2.3"/>
    <n v="1"/>
    <m/>
    <x v="43"/>
    <n v="2302"/>
    <s v="rhizome"/>
    <s v="non-canopy"/>
    <n v="0"/>
    <n v="35"/>
    <n v="0"/>
    <n v="0"/>
    <n v="0"/>
    <n v="0"/>
    <n v="0"/>
    <n v="0"/>
    <m/>
    <n v="35"/>
    <n v="1"/>
    <n v="0"/>
    <m/>
    <n v="1"/>
  </r>
  <r>
    <x v="5"/>
    <n v="3"/>
    <s v="HV2.3"/>
    <n v="1"/>
    <m/>
    <x v="53"/>
    <n v="2310"/>
    <s v="rhizome"/>
    <s v="non-canopy"/>
    <n v="0"/>
    <n v="4"/>
    <n v="0"/>
    <s v="NA"/>
    <n v="0"/>
    <s v="NA"/>
    <s v="NA"/>
    <s v="NA"/>
    <m/>
    <n v="4"/>
    <e v="#VALUE!"/>
    <e v="#VALUE!"/>
    <m/>
    <n v="1"/>
  </r>
  <r>
    <x v="5"/>
    <n v="3"/>
    <s v="HV2.3"/>
    <n v="1"/>
    <m/>
    <x v="51"/>
    <n v="10361"/>
    <s v="tussock"/>
    <s v="non-canopy"/>
    <n v="0"/>
    <n v="2"/>
    <n v="0"/>
    <s v="NA"/>
    <n v="0"/>
    <n v="0"/>
    <n v="0"/>
    <n v="0"/>
    <s v="ID corrected from Tetrarrhena turfosa to Deyeuxia innominata"/>
    <n v="2"/>
    <e v="#VALUE!"/>
    <e v="#VALUE!"/>
    <m/>
    <n v="1"/>
  </r>
  <r>
    <x v="5"/>
    <n v="3"/>
    <s v="HV2.3"/>
    <n v="1"/>
    <m/>
    <x v="17"/>
    <n v="5532"/>
    <s v="rhizome"/>
    <s v="non-canopy"/>
    <n v="0"/>
    <n v="10"/>
    <n v="0"/>
    <s v="NA"/>
    <n v="0"/>
    <s v="NA"/>
    <s v="NA"/>
    <s v="NA"/>
    <m/>
    <n v="10"/>
    <e v="#VALUE!"/>
    <e v="#VALUE!"/>
    <m/>
    <n v="1"/>
  </r>
  <r>
    <x v="5"/>
    <n v="3"/>
    <s v="HV2.3"/>
    <n v="1"/>
    <m/>
    <x v="52"/>
    <n v="2451"/>
    <s v="NA"/>
    <s v="non-canopy"/>
    <n v="0"/>
    <n v="1"/>
    <n v="0"/>
    <s v="NA"/>
    <n v="0"/>
    <n v="10"/>
    <n v="0"/>
    <n v="0"/>
    <m/>
    <n v="11"/>
    <e v="#VALUE!"/>
    <e v="#VALUE!"/>
    <m/>
    <n v="1"/>
  </r>
  <r>
    <x v="5"/>
    <n v="3"/>
    <s v="HV2.3"/>
    <n v="1"/>
    <m/>
    <x v="44"/>
    <n v="5255"/>
    <s v="basal"/>
    <s v="soil-persistent"/>
    <n v="0"/>
    <n v="0"/>
    <n v="0"/>
    <n v="0"/>
    <n v="0"/>
    <n v="2"/>
    <n v="0"/>
    <n v="0"/>
    <m/>
    <n v="2"/>
    <e v="#DIV/0!"/>
    <e v="#DIV/0!"/>
    <m/>
    <n v="1"/>
  </r>
  <r>
    <x v="5"/>
    <n v="3"/>
    <s v="HV2.3"/>
    <n v="1"/>
    <m/>
    <x v="55"/>
    <n v="11903"/>
    <s v="NA"/>
    <s v="non-canopy"/>
    <n v="0"/>
    <n v="0"/>
    <n v="0"/>
    <s v="NA"/>
    <n v="0"/>
    <n v="2"/>
    <n v="0"/>
    <n v="0"/>
    <s v="previously flat leaf monocot"/>
    <n v="2"/>
    <e v="#VALUE!"/>
    <e v="#VALUE!"/>
    <m/>
    <n v="1"/>
  </r>
  <r>
    <x v="5"/>
    <n v="4"/>
    <s v="HV2.4"/>
    <n v="1"/>
    <m/>
    <x v="0"/>
    <n v="7766"/>
    <s v="lignotuber"/>
    <s v="canopy"/>
    <n v="0"/>
    <n v="12"/>
    <n v="0"/>
    <n v="0"/>
    <n v="0"/>
    <n v="80"/>
    <n v="0"/>
    <n v="0"/>
    <m/>
    <n v="92"/>
    <n v="1"/>
    <n v="6.666666666666667"/>
    <m/>
    <n v="1"/>
  </r>
  <r>
    <x v="5"/>
    <n v="4"/>
    <s v="HV2.4"/>
    <n v="1"/>
    <m/>
    <x v="9"/>
    <n v="8875"/>
    <s v="lignotuber"/>
    <s v="soil-persistent"/>
    <n v="0"/>
    <n v="1"/>
    <n v="0"/>
    <n v="0"/>
    <n v="0"/>
    <n v="2"/>
    <n v="0"/>
    <n v="0"/>
    <m/>
    <n v="3"/>
    <n v="1"/>
    <n v="2"/>
    <m/>
    <n v="1"/>
  </r>
  <r>
    <x v="5"/>
    <n v="4"/>
    <s v="HV2.4"/>
    <n v="1"/>
    <m/>
    <x v="1"/>
    <n v="3997"/>
    <s v="lignotuber"/>
    <s v="soil-persistent"/>
    <n v="0"/>
    <n v="3"/>
    <n v="0"/>
    <n v="1"/>
    <n v="0"/>
    <n v="0"/>
    <n v="0"/>
    <n v="0"/>
    <m/>
    <n v="3"/>
    <n v="0.75"/>
    <n v="0"/>
    <m/>
    <n v="1"/>
  </r>
  <r>
    <x v="5"/>
    <n v="4"/>
    <s v="HV2.4"/>
    <n v="1"/>
    <m/>
    <x v="55"/>
    <n v="11903"/>
    <s v="NA"/>
    <s v="non-canopy"/>
    <n v="0"/>
    <n v="0"/>
    <n v="0"/>
    <s v="NA"/>
    <n v="0"/>
    <n v="2"/>
    <n v="0"/>
    <n v="0"/>
    <s v="previously flat leaf monocot"/>
    <n v="2"/>
    <e v="#VALUE!"/>
    <e v="#VALUE!"/>
    <m/>
    <n v="1"/>
  </r>
  <r>
    <x v="5"/>
    <n v="4"/>
    <s v="HV2.4"/>
    <n v="1"/>
    <m/>
    <x v="26"/>
    <n v="3243"/>
    <s v="none"/>
    <s v="soil-persistent"/>
    <n v="0"/>
    <n v="0"/>
    <n v="0"/>
    <s v="NA"/>
    <n v="0"/>
    <n v="20"/>
    <n v="0"/>
    <n v="0"/>
    <m/>
    <n v="20"/>
    <e v="#VALUE!"/>
    <e v="#VALUE!"/>
    <m/>
    <n v="1"/>
  </r>
  <r>
    <x v="5"/>
    <n v="4"/>
    <s v="HV2.4"/>
    <n v="1"/>
    <m/>
    <x v="43"/>
    <n v="2302"/>
    <s v="rhizome"/>
    <s v="non-canopy"/>
    <n v="0"/>
    <n v="25"/>
    <n v="0"/>
    <n v="0"/>
    <n v="0"/>
    <n v="0"/>
    <n v="0"/>
    <n v="0"/>
    <m/>
    <n v="25"/>
    <n v="1"/>
    <n v="0"/>
    <m/>
    <n v="1"/>
  </r>
  <r>
    <x v="5"/>
    <n v="4"/>
    <s v="HV2.4"/>
    <n v="1"/>
    <m/>
    <x v="17"/>
    <n v="5532"/>
    <s v="rhizome"/>
    <s v="non-canopy"/>
    <n v="0"/>
    <n v="14"/>
    <n v="0"/>
    <s v="NA"/>
    <n v="0"/>
    <s v="NA"/>
    <s v="NA"/>
    <s v="NA"/>
    <m/>
    <n v="14"/>
    <e v="#VALUE!"/>
    <e v="#VALUE!"/>
    <m/>
    <n v="1"/>
  </r>
  <r>
    <x v="5"/>
    <n v="4"/>
    <s v="HV2.4"/>
    <n v="1"/>
    <m/>
    <x v="51"/>
    <n v="10361"/>
    <s v="tussock"/>
    <s v="non-canopy"/>
    <n v="0"/>
    <n v="4"/>
    <n v="0"/>
    <s v="NA"/>
    <n v="0"/>
    <n v="0"/>
    <n v="0"/>
    <n v="0"/>
    <s v="ID corrected from Tetrarrhena turfosa to Deyeuxia innominata"/>
    <n v="4"/>
    <e v="#VALUE!"/>
    <e v="#VALUE!"/>
    <m/>
    <n v="1"/>
  </r>
  <r>
    <x v="5"/>
    <n v="4"/>
    <s v="HV2.4"/>
    <n v="1"/>
    <m/>
    <x v="23"/>
    <n v="7138"/>
    <s v="rhizome"/>
    <s v="transient"/>
    <n v="0"/>
    <n v="15"/>
    <n v="0"/>
    <s v="NA"/>
    <n v="0"/>
    <s v="NA"/>
    <s v="NA"/>
    <s v="NA"/>
    <m/>
    <n v="15"/>
    <e v="#VALUE!"/>
    <e v="#VALUE!"/>
    <m/>
    <n v="1"/>
  </r>
  <r>
    <x v="5"/>
    <n v="4"/>
    <s v="HV2.4"/>
    <n v="1"/>
    <m/>
    <x v="25"/>
    <n v="2654"/>
    <s v="none"/>
    <s v="soil-persistent"/>
    <n v="0"/>
    <n v="0"/>
    <n v="0"/>
    <n v="2"/>
    <n v="0"/>
    <n v="0"/>
    <n v="0"/>
    <n v="0"/>
    <m/>
    <n v="0"/>
    <n v="0"/>
    <n v="0"/>
    <m/>
    <s v=""/>
  </r>
  <r>
    <x v="5"/>
    <n v="5"/>
    <s v="HV2.5"/>
    <n v="1"/>
    <m/>
    <x v="0"/>
    <n v="7766"/>
    <s v="lignotuber"/>
    <s v="canopy"/>
    <n v="0"/>
    <n v="3"/>
    <n v="0"/>
    <n v="0"/>
    <n v="0"/>
    <n v="40"/>
    <n v="0"/>
    <n v="0"/>
    <m/>
    <n v="43"/>
    <n v="1"/>
    <n v="13.333333333333334"/>
    <m/>
    <n v="1"/>
  </r>
  <r>
    <x v="5"/>
    <n v="5"/>
    <s v="HV2.5"/>
    <n v="1"/>
    <m/>
    <x v="9"/>
    <n v="8875"/>
    <s v="lignotuber"/>
    <s v="soil-persistent"/>
    <n v="0"/>
    <n v="2"/>
    <n v="0"/>
    <n v="0"/>
    <n v="0"/>
    <n v="0"/>
    <n v="0"/>
    <n v="0"/>
    <m/>
    <n v="2"/>
    <n v="1"/>
    <n v="0"/>
    <m/>
    <n v="1"/>
  </r>
  <r>
    <x v="5"/>
    <n v="5"/>
    <s v="HV2.5"/>
    <n v="1"/>
    <m/>
    <x v="44"/>
    <n v="5255"/>
    <s v="basal"/>
    <s v="soil-persistent"/>
    <n v="0"/>
    <n v="1"/>
    <n v="0"/>
    <n v="0"/>
    <n v="0"/>
    <n v="10"/>
    <n v="0"/>
    <n v="0"/>
    <m/>
    <n v="11"/>
    <n v="1"/>
    <n v="10"/>
    <m/>
    <n v="1"/>
  </r>
  <r>
    <x v="5"/>
    <n v="5"/>
    <s v="HV2.5"/>
    <n v="1"/>
    <m/>
    <x v="1"/>
    <n v="3997"/>
    <s v="lignotuber"/>
    <s v="soil-persistent"/>
    <n v="0"/>
    <n v="4"/>
    <n v="0"/>
    <n v="0"/>
    <n v="0"/>
    <n v="0"/>
    <n v="0"/>
    <n v="0"/>
    <m/>
    <n v="4"/>
    <n v="1"/>
    <n v="0"/>
    <m/>
    <n v="1"/>
  </r>
  <r>
    <x v="5"/>
    <n v="5"/>
    <s v="HV2.5"/>
    <n v="1"/>
    <m/>
    <x v="23"/>
    <n v="7138"/>
    <s v="rhizome"/>
    <s v="transient"/>
    <n v="0"/>
    <n v="30"/>
    <n v="0"/>
    <s v="NA"/>
    <n v="0"/>
    <s v="NA"/>
    <s v="NA"/>
    <s v="NA"/>
    <m/>
    <n v="30"/>
    <e v="#VALUE!"/>
    <e v="#VALUE!"/>
    <m/>
    <n v="1"/>
  </r>
  <r>
    <x v="5"/>
    <n v="5"/>
    <s v="HV2.5"/>
    <n v="1"/>
    <m/>
    <x v="43"/>
    <n v="2302"/>
    <s v="rhizome"/>
    <s v="non-canopy"/>
    <n v="0"/>
    <n v="25"/>
    <n v="0"/>
    <n v="0"/>
    <n v="0"/>
    <n v="0"/>
    <n v="0"/>
    <n v="0"/>
    <m/>
    <n v="25"/>
    <n v="1"/>
    <n v="0"/>
    <m/>
    <n v="1"/>
  </r>
  <r>
    <x v="5"/>
    <n v="5"/>
    <s v="HV2.5"/>
    <n v="1"/>
    <m/>
    <x v="51"/>
    <n v="10361"/>
    <s v="tussock"/>
    <s v="non-canopy"/>
    <n v="0"/>
    <n v="6"/>
    <n v="0"/>
    <s v="NA"/>
    <n v="0"/>
    <n v="0"/>
    <n v="0"/>
    <n v="0"/>
    <s v="ID corrected from Tetrarrhena turfosa to Deyeuxia innominata"/>
    <n v="6"/>
    <e v="#VALUE!"/>
    <e v="#VALUE!"/>
    <m/>
    <n v="1"/>
  </r>
  <r>
    <x v="5"/>
    <n v="5"/>
    <s v="HV2.5"/>
    <n v="1"/>
    <m/>
    <x v="52"/>
    <n v="2451"/>
    <s v="NA"/>
    <s v="non-canopy"/>
    <n v="0"/>
    <n v="0"/>
    <n v="0"/>
    <s v="NA"/>
    <n v="0"/>
    <n v="15"/>
    <n v="0"/>
    <n v="0"/>
    <m/>
    <n v="15"/>
    <e v="#VALUE!"/>
    <e v="#VALUE!"/>
    <m/>
    <n v="1"/>
  </r>
  <r>
    <x v="5"/>
    <n v="5"/>
    <s v="HV2.5"/>
    <n v="1"/>
    <m/>
    <x v="17"/>
    <n v="5532"/>
    <s v="rhizome"/>
    <s v="non-canopy"/>
    <n v="0"/>
    <n v="13"/>
    <n v="0"/>
    <s v="NA"/>
    <n v="0"/>
    <s v="NA"/>
    <s v="NA"/>
    <s v="NA"/>
    <m/>
    <n v="13"/>
    <e v="#VALUE!"/>
    <e v="#VALUE!"/>
    <m/>
    <n v="1"/>
  </r>
  <r>
    <x v="5"/>
    <n v="5"/>
    <s v="HV2.5"/>
    <n v="1"/>
    <m/>
    <x v="29"/>
    <n v="10605"/>
    <s v="rhizome"/>
    <s v="non-canopy"/>
    <n v="0"/>
    <n v="2"/>
    <n v="0"/>
    <n v="0"/>
    <n v="0"/>
    <n v="0"/>
    <n v="0"/>
    <n v="0"/>
    <m/>
    <n v="2"/>
    <n v="1"/>
    <n v="0"/>
    <m/>
    <n v="1"/>
  </r>
  <r>
    <x v="5"/>
    <n v="6"/>
    <s v="HV2.6"/>
    <n v="1"/>
    <m/>
    <x v="0"/>
    <n v="7766"/>
    <s v="lignotuber"/>
    <s v="canopy"/>
    <n v="0"/>
    <n v="3"/>
    <n v="0"/>
    <n v="0"/>
    <n v="0"/>
    <n v="40"/>
    <n v="0"/>
    <n v="0"/>
    <m/>
    <n v="43"/>
    <n v="1"/>
    <n v="13.333333333333334"/>
    <m/>
    <n v="1"/>
  </r>
  <r>
    <x v="5"/>
    <n v="6"/>
    <s v="HV2.6"/>
    <n v="1"/>
    <m/>
    <x v="9"/>
    <n v="8875"/>
    <s v="lignotuber"/>
    <s v="soil-persistent"/>
    <n v="0"/>
    <n v="1"/>
    <n v="0"/>
    <n v="0"/>
    <n v="0"/>
    <n v="17"/>
    <n v="0"/>
    <n v="0"/>
    <m/>
    <n v="18"/>
    <n v="1"/>
    <n v="17"/>
    <m/>
    <n v="1"/>
  </r>
  <r>
    <x v="5"/>
    <n v="6"/>
    <s v="HV2.6"/>
    <n v="1"/>
    <m/>
    <x v="16"/>
    <n v="2603"/>
    <s v="basal"/>
    <s v="soil-persistent"/>
    <n v="0"/>
    <n v="1"/>
    <n v="0"/>
    <n v="0"/>
    <n v="0"/>
    <n v="0"/>
    <n v="0"/>
    <n v="0"/>
    <m/>
    <n v="1"/>
    <n v="1"/>
    <n v="0"/>
    <m/>
    <n v="1"/>
  </r>
  <r>
    <x v="5"/>
    <n v="6"/>
    <s v="HV2.6"/>
    <n v="1"/>
    <m/>
    <x v="1"/>
    <n v="3997"/>
    <s v="lignotuber"/>
    <s v="soil-persistent"/>
    <n v="0"/>
    <n v="1"/>
    <n v="0"/>
    <n v="0"/>
    <n v="0"/>
    <n v="0"/>
    <n v="0"/>
    <n v="0"/>
    <m/>
    <n v="1"/>
    <n v="1"/>
    <n v="0"/>
    <m/>
    <n v="1"/>
  </r>
  <r>
    <x v="5"/>
    <n v="6"/>
    <s v="HV2.6"/>
    <n v="1"/>
    <m/>
    <x v="52"/>
    <n v="2451"/>
    <s v="NA"/>
    <s v="non-canopy"/>
    <n v="0"/>
    <n v="0"/>
    <n v="0"/>
    <s v="NA"/>
    <n v="0"/>
    <n v="15"/>
    <n v="0"/>
    <n v="0"/>
    <m/>
    <n v="15"/>
    <e v="#VALUE!"/>
    <e v="#VALUE!"/>
    <m/>
    <n v="1"/>
  </r>
  <r>
    <x v="5"/>
    <n v="6"/>
    <s v="HV2.6"/>
    <n v="1"/>
    <m/>
    <x v="17"/>
    <n v="5532"/>
    <s v="rhizome"/>
    <s v="non-canopy"/>
    <n v="0"/>
    <n v="20"/>
    <n v="0"/>
    <s v="NA"/>
    <n v="0"/>
    <s v="NA"/>
    <s v="NA"/>
    <s v="NA"/>
    <m/>
    <n v="20"/>
    <e v="#VALUE!"/>
    <e v="#VALUE!"/>
    <m/>
    <n v="1"/>
  </r>
  <r>
    <x v="5"/>
    <n v="6"/>
    <s v="HV2.6"/>
    <n v="1"/>
    <m/>
    <x v="51"/>
    <n v="10361"/>
    <s v="tussock"/>
    <s v="non-canopy"/>
    <n v="0"/>
    <n v="4"/>
    <n v="0"/>
    <s v="NA"/>
    <n v="0"/>
    <n v="0"/>
    <n v="0"/>
    <n v="0"/>
    <s v="ID corrected from Tetrarrhena turfosa to Deyeuxia innominata"/>
    <n v="4"/>
    <e v="#VALUE!"/>
    <e v="#VALUE!"/>
    <m/>
    <n v="1"/>
  </r>
  <r>
    <x v="5"/>
    <n v="6"/>
    <s v="HV2.6"/>
    <n v="1"/>
    <m/>
    <x v="29"/>
    <n v="10605"/>
    <s v="rhizome"/>
    <s v="non-canopy"/>
    <n v="0"/>
    <n v="25"/>
    <n v="0"/>
    <n v="0"/>
    <n v="0"/>
    <n v="0"/>
    <n v="0"/>
    <n v="0"/>
    <m/>
    <n v="25"/>
    <n v="1"/>
    <n v="0"/>
    <m/>
    <n v="1"/>
  </r>
  <r>
    <x v="5"/>
    <n v="6"/>
    <s v="HV2.6"/>
    <n v="1"/>
    <m/>
    <x v="43"/>
    <n v="2302"/>
    <s v="rhizome"/>
    <s v="non-canopy"/>
    <n v="0"/>
    <n v="25"/>
    <n v="0"/>
    <n v="0"/>
    <n v="0"/>
    <n v="0"/>
    <n v="0"/>
    <n v="0"/>
    <m/>
    <n v="25"/>
    <n v="1"/>
    <n v="0"/>
    <m/>
    <n v="1"/>
  </r>
  <r>
    <x v="5"/>
    <n v="6"/>
    <s v="HV2.6"/>
    <n v="1"/>
    <m/>
    <x v="18"/>
    <n v="2445"/>
    <s v="tussock"/>
    <s v="non-canopy"/>
    <n v="0"/>
    <n v="1"/>
    <n v="0"/>
    <n v="0"/>
    <n v="0"/>
    <n v="0"/>
    <n v="0"/>
    <n v="0"/>
    <m/>
    <n v="1"/>
    <n v="1"/>
    <n v="0"/>
    <m/>
    <n v="1"/>
  </r>
  <r>
    <x v="5"/>
    <n v="6"/>
    <s v="HV2.6"/>
    <n v="1"/>
    <m/>
    <x v="23"/>
    <n v="7138"/>
    <s v="rhizome"/>
    <s v="transient"/>
    <n v="0"/>
    <n v="80"/>
    <n v="0"/>
    <s v="NA"/>
    <n v="0"/>
    <s v="NA"/>
    <s v="NA"/>
    <s v="NA"/>
    <m/>
    <n v="80"/>
    <e v="#VALUE!"/>
    <e v="#VALUE!"/>
    <m/>
    <n v="1"/>
  </r>
  <r>
    <x v="5"/>
    <n v="6"/>
    <s v="HV2.6"/>
    <n v="1"/>
    <m/>
    <x v="44"/>
    <n v="5255"/>
    <s v="basal"/>
    <s v="soil-persistent"/>
    <n v="0"/>
    <n v="2"/>
    <n v="0"/>
    <n v="0"/>
    <n v="0"/>
    <n v="12"/>
    <n v="0"/>
    <n v="0"/>
    <m/>
    <n v="14"/>
    <n v="1"/>
    <n v="6"/>
    <m/>
    <n v="1"/>
  </r>
  <r>
    <x v="5"/>
    <n v="6"/>
    <s v="HV2.6"/>
    <n v="1"/>
    <m/>
    <x v="26"/>
    <n v="3243"/>
    <s v="none"/>
    <s v="soil-persistent"/>
    <n v="0"/>
    <n v="0"/>
    <n v="0"/>
    <s v="NA"/>
    <n v="0"/>
    <n v="50"/>
    <n v="0"/>
    <n v="0"/>
    <m/>
    <n v="50"/>
    <e v="#VALUE!"/>
    <e v="#VALUE!"/>
    <m/>
    <n v="1"/>
  </r>
  <r>
    <x v="5"/>
    <n v="7"/>
    <s v="HV2.7"/>
    <n v="1"/>
    <m/>
    <x v="0"/>
    <n v="7766"/>
    <s v="lignotuber"/>
    <s v="canopy"/>
    <n v="0"/>
    <n v="1"/>
    <n v="0"/>
    <n v="0"/>
    <n v="0"/>
    <n v="0"/>
    <n v="0"/>
    <n v="0"/>
    <m/>
    <n v="1"/>
    <n v="1"/>
    <n v="0"/>
    <m/>
    <n v="1"/>
  </r>
  <r>
    <x v="5"/>
    <n v="7"/>
    <s v="HV2.7"/>
    <n v="1"/>
    <m/>
    <x v="1"/>
    <n v="3997"/>
    <s v="lignotuber"/>
    <s v="soil-persistent"/>
    <n v="0"/>
    <n v="4"/>
    <n v="0"/>
    <n v="0"/>
    <n v="0"/>
    <n v="0"/>
    <n v="0"/>
    <n v="0"/>
    <m/>
    <n v="4"/>
    <n v="1"/>
    <n v="0"/>
    <m/>
    <n v="1"/>
  </r>
  <r>
    <x v="5"/>
    <n v="7"/>
    <s v="HV2.7"/>
    <n v="1"/>
    <m/>
    <x v="44"/>
    <n v="5255"/>
    <s v="basal"/>
    <s v="soil-persistent"/>
    <n v="0"/>
    <n v="2"/>
    <n v="0"/>
    <n v="0"/>
    <n v="0"/>
    <n v="0"/>
    <n v="0"/>
    <n v="0"/>
    <m/>
    <n v="2"/>
    <n v="1"/>
    <n v="0"/>
    <m/>
    <n v="1"/>
  </r>
  <r>
    <x v="5"/>
    <n v="7"/>
    <s v="HV2.7"/>
    <n v="1"/>
    <m/>
    <x v="9"/>
    <n v="8875"/>
    <s v="lignotuber"/>
    <s v="soil-persistent"/>
    <n v="0"/>
    <n v="2"/>
    <n v="0"/>
    <n v="1"/>
    <n v="0"/>
    <n v="11"/>
    <n v="0"/>
    <n v="0"/>
    <m/>
    <n v="13"/>
    <n v="0.66666666666666663"/>
    <n v="3.6666666666666665"/>
    <m/>
    <n v="1"/>
  </r>
  <r>
    <x v="5"/>
    <n v="7"/>
    <s v="HV2.7"/>
    <n v="1"/>
    <m/>
    <x v="16"/>
    <n v="2603"/>
    <s v="basal"/>
    <s v="soil-persistent"/>
    <n v="0"/>
    <n v="2"/>
    <n v="1"/>
    <n v="2"/>
    <n v="0"/>
    <n v="0"/>
    <n v="0"/>
    <n v="0"/>
    <m/>
    <n v="2"/>
    <n v="0.6"/>
    <n v="0"/>
    <m/>
    <n v="1"/>
  </r>
  <r>
    <x v="5"/>
    <n v="7"/>
    <s v="HV2.7"/>
    <n v="1"/>
    <m/>
    <x v="23"/>
    <n v="7138"/>
    <s v="rhizome"/>
    <s v="transient"/>
    <n v="0"/>
    <n v="80"/>
    <n v="0"/>
    <s v="NA"/>
    <n v="0"/>
    <s v="NA"/>
    <s v="NA"/>
    <s v="NA"/>
    <m/>
    <n v="80"/>
    <e v="#VALUE!"/>
    <e v="#VALUE!"/>
    <m/>
    <n v="1"/>
  </r>
  <r>
    <x v="5"/>
    <n v="7"/>
    <s v="HV2.7"/>
    <n v="1"/>
    <m/>
    <x v="26"/>
    <n v="3243"/>
    <s v="none"/>
    <s v="soil-persistent"/>
    <n v="0"/>
    <n v="0"/>
    <n v="0"/>
    <s v="NA"/>
    <n v="0"/>
    <n v="140"/>
    <n v="0"/>
    <n v="0"/>
    <m/>
    <n v="140"/>
    <e v="#VALUE!"/>
    <e v="#VALUE!"/>
    <m/>
    <n v="1"/>
  </r>
  <r>
    <x v="5"/>
    <n v="7"/>
    <s v="HV2.7"/>
    <n v="1"/>
    <m/>
    <x v="51"/>
    <n v="10361"/>
    <s v="tussock"/>
    <s v="non-canopy"/>
    <n v="0"/>
    <n v="6"/>
    <n v="0"/>
    <s v="NA"/>
    <n v="0"/>
    <n v="0"/>
    <n v="0"/>
    <n v="0"/>
    <s v="ID corrected from Tetrarrhena turfosa to Deyeuxia innominata"/>
    <n v="6"/>
    <e v="#VALUE!"/>
    <e v="#VALUE!"/>
    <m/>
    <n v="1"/>
  </r>
  <r>
    <x v="5"/>
    <n v="7"/>
    <s v="HV2.7"/>
    <n v="1"/>
    <m/>
    <x v="52"/>
    <n v="2451"/>
    <s v="NA"/>
    <s v="non-canopy"/>
    <n v="0"/>
    <n v="0"/>
    <n v="0"/>
    <s v="NA"/>
    <n v="0"/>
    <n v="30"/>
    <n v="0"/>
    <n v="0"/>
    <m/>
    <n v="30"/>
    <e v="#VALUE!"/>
    <e v="#VALUE!"/>
    <m/>
    <n v="1"/>
  </r>
  <r>
    <x v="5"/>
    <n v="7"/>
    <s v="HV2.7"/>
    <n v="1"/>
    <m/>
    <x v="55"/>
    <n v="11903"/>
    <s v="NA"/>
    <s v="non-canopy"/>
    <n v="0"/>
    <n v="0"/>
    <n v="0"/>
    <s v="NA"/>
    <n v="0"/>
    <n v="4"/>
    <n v="0"/>
    <n v="0"/>
    <s v="previously flat leaf monocot"/>
    <n v="4"/>
    <e v="#VALUE!"/>
    <e v="#VALUE!"/>
    <m/>
    <n v="1"/>
  </r>
  <r>
    <x v="5"/>
    <n v="7"/>
    <s v="HV2.7"/>
    <n v="1"/>
    <m/>
    <x v="43"/>
    <n v="2302"/>
    <s v="rhizome"/>
    <s v="non-canopy"/>
    <n v="0"/>
    <n v="14"/>
    <n v="0"/>
    <n v="0"/>
    <n v="0"/>
    <n v="0"/>
    <n v="0"/>
    <n v="0"/>
    <m/>
    <n v="14"/>
    <n v="1"/>
    <n v="0"/>
    <m/>
    <n v="1"/>
  </r>
  <r>
    <x v="5"/>
    <n v="7"/>
    <s v="HV2.7"/>
    <n v="1"/>
    <m/>
    <x v="29"/>
    <n v="10605"/>
    <s v="rhizome"/>
    <s v="non-canopy"/>
    <n v="0"/>
    <n v="50"/>
    <n v="0"/>
    <n v="0"/>
    <n v="0"/>
    <n v="0"/>
    <n v="0"/>
    <n v="0"/>
    <m/>
    <n v="50"/>
    <n v="1"/>
    <n v="0"/>
    <m/>
    <n v="1"/>
  </r>
  <r>
    <x v="5"/>
    <n v="7"/>
    <s v="HV2.7"/>
    <n v="1"/>
    <m/>
    <x v="17"/>
    <n v="5532"/>
    <s v="rhizome"/>
    <s v="non-canopy"/>
    <n v="0"/>
    <n v="9"/>
    <n v="0"/>
    <s v="NA"/>
    <n v="0"/>
    <s v="NA"/>
    <s v="NA"/>
    <s v="NA"/>
    <m/>
    <n v="9"/>
    <e v="#VALUE!"/>
    <e v="#VALUE!"/>
    <m/>
    <n v="1"/>
  </r>
  <r>
    <x v="5"/>
    <n v="7"/>
    <s v="HV2.7"/>
    <n v="1"/>
    <m/>
    <x v="18"/>
    <n v="2445"/>
    <s v="tussock"/>
    <s v="non-canopy"/>
    <n v="0"/>
    <n v="1"/>
    <n v="0"/>
    <n v="0"/>
    <n v="0"/>
    <n v="0"/>
    <n v="0"/>
    <n v="0"/>
    <m/>
    <n v="1"/>
    <n v="1"/>
    <n v="0"/>
    <m/>
    <n v="1"/>
  </r>
  <r>
    <x v="5"/>
    <n v="7"/>
    <s v="HV2.7"/>
    <n v="1"/>
    <m/>
    <x v="25"/>
    <n v="2654"/>
    <s v="none"/>
    <s v="soil-persistent"/>
    <n v="0"/>
    <n v="0"/>
    <n v="0"/>
    <n v="2"/>
    <n v="0"/>
    <n v="4"/>
    <n v="0"/>
    <n v="0"/>
    <m/>
    <n v="4"/>
    <n v="0"/>
    <n v="2"/>
    <m/>
    <n v="1"/>
  </r>
  <r>
    <x v="5"/>
    <n v="8"/>
    <s v="HV2.8"/>
    <n v="1"/>
    <m/>
    <x v="0"/>
    <n v="7766"/>
    <s v="lignotuber"/>
    <s v="canopy"/>
    <n v="0"/>
    <n v="1"/>
    <n v="0"/>
    <n v="0"/>
    <n v="0"/>
    <n v="15"/>
    <n v="0"/>
    <n v="0"/>
    <m/>
    <n v="16"/>
    <n v="1"/>
    <n v="15"/>
    <m/>
    <n v="1"/>
  </r>
  <r>
    <x v="5"/>
    <n v="8"/>
    <s v="HV2.8"/>
    <n v="1"/>
    <m/>
    <x v="1"/>
    <n v="3997"/>
    <s v="lignotuber"/>
    <s v="soil-persistent"/>
    <n v="0"/>
    <n v="1"/>
    <n v="0"/>
    <n v="0"/>
    <n v="0"/>
    <n v="0"/>
    <n v="0"/>
    <n v="0"/>
    <m/>
    <n v="1"/>
    <n v="1"/>
    <n v="0"/>
    <m/>
    <n v="1"/>
  </r>
  <r>
    <x v="5"/>
    <n v="8"/>
    <s v="HV2.8"/>
    <n v="1"/>
    <m/>
    <x v="9"/>
    <n v="8875"/>
    <s v="lignotuber"/>
    <s v="soil-persistent"/>
    <n v="0"/>
    <n v="2"/>
    <n v="0"/>
    <n v="0"/>
    <n v="0"/>
    <n v="4"/>
    <n v="0"/>
    <n v="0"/>
    <m/>
    <n v="6"/>
    <n v="1"/>
    <n v="2"/>
    <m/>
    <n v="1"/>
  </r>
  <r>
    <x v="5"/>
    <n v="8"/>
    <s v="HV2.8"/>
    <n v="1"/>
    <m/>
    <x v="44"/>
    <n v="5255"/>
    <s v="basal"/>
    <s v="soil-persistent"/>
    <n v="0"/>
    <n v="3"/>
    <n v="0"/>
    <n v="0"/>
    <n v="0"/>
    <n v="0"/>
    <n v="0"/>
    <n v="0"/>
    <m/>
    <n v="3"/>
    <n v="1"/>
    <n v="0"/>
    <m/>
    <n v="1"/>
  </r>
  <r>
    <x v="5"/>
    <n v="8"/>
    <s v="HV2.8"/>
    <n v="1"/>
    <m/>
    <x v="36"/>
    <n v="6182"/>
    <s v="none"/>
    <s v="soil-persistent"/>
    <n v="0"/>
    <n v="0"/>
    <n v="0"/>
    <n v="0"/>
    <n v="0"/>
    <n v="2"/>
    <n v="0"/>
    <n v="0"/>
    <m/>
    <n v="2"/>
    <e v="#DIV/0!"/>
    <e v="#DIV/0!"/>
    <m/>
    <n v="1"/>
  </r>
  <r>
    <x v="5"/>
    <n v="8"/>
    <s v="HV2.8"/>
    <n v="1"/>
    <m/>
    <x v="26"/>
    <n v="3243"/>
    <s v="none"/>
    <s v="soil-persistent"/>
    <n v="0"/>
    <n v="0"/>
    <n v="0"/>
    <s v="NA"/>
    <n v="0"/>
    <n v="200"/>
    <n v="0"/>
    <n v="0"/>
    <m/>
    <n v="200"/>
    <e v="#VALUE!"/>
    <e v="#VALUE!"/>
    <m/>
    <n v="1"/>
  </r>
  <r>
    <x v="5"/>
    <n v="8"/>
    <s v="HV2.8"/>
    <n v="1"/>
    <m/>
    <x v="51"/>
    <n v="10361"/>
    <s v="tussock"/>
    <s v="non-canopy"/>
    <n v="0"/>
    <n v="8"/>
    <n v="0"/>
    <s v="NA"/>
    <n v="0"/>
    <n v="15"/>
    <n v="0"/>
    <n v="0"/>
    <s v="ID corrected from Tetrarrhena turfosa to Deyeuxia innominata"/>
    <n v="23"/>
    <e v="#VALUE!"/>
    <e v="#VALUE!"/>
    <m/>
    <n v="1"/>
  </r>
  <r>
    <x v="5"/>
    <n v="8"/>
    <s v="HV2.8"/>
    <n v="1"/>
    <m/>
    <x v="16"/>
    <n v="2603"/>
    <s v="basal"/>
    <s v="soil-persistent"/>
    <n v="0"/>
    <n v="1"/>
    <n v="1"/>
    <n v="0"/>
    <n v="0"/>
    <n v="0"/>
    <n v="0"/>
    <n v="0"/>
    <m/>
    <n v="1"/>
    <n v="1"/>
    <n v="0"/>
    <m/>
    <n v="1"/>
  </r>
  <r>
    <x v="5"/>
    <n v="8"/>
    <s v="HV2.8"/>
    <n v="1"/>
    <m/>
    <x v="23"/>
    <n v="7138"/>
    <s v="rhizome"/>
    <s v="transient"/>
    <n v="0"/>
    <n v="100"/>
    <n v="0"/>
    <s v="NA"/>
    <n v="0"/>
    <s v="NA"/>
    <s v="NA"/>
    <s v="NA"/>
    <m/>
    <n v="100"/>
    <e v="#VALUE!"/>
    <e v="#VALUE!"/>
    <m/>
    <n v="1"/>
  </r>
  <r>
    <x v="5"/>
    <n v="8"/>
    <s v="HV2.8"/>
    <n v="1"/>
    <m/>
    <x v="17"/>
    <n v="5532"/>
    <s v="rhizome"/>
    <s v="non-canopy"/>
    <n v="0"/>
    <n v="5"/>
    <n v="0"/>
    <s v="NA"/>
    <n v="0"/>
    <s v="NA"/>
    <s v="NA"/>
    <s v="NA"/>
    <m/>
    <n v="5"/>
    <e v="#VALUE!"/>
    <e v="#VALUE!"/>
    <m/>
    <n v="1"/>
  </r>
  <r>
    <x v="5"/>
    <n v="8"/>
    <s v="HV2.8"/>
    <n v="1"/>
    <m/>
    <x v="29"/>
    <n v="10605"/>
    <s v="rhizome"/>
    <s v="non-canopy"/>
    <n v="0"/>
    <n v="13"/>
    <n v="0"/>
    <n v="0"/>
    <n v="0"/>
    <n v="0"/>
    <n v="0"/>
    <n v="0"/>
    <m/>
    <n v="13"/>
    <n v="1"/>
    <n v="0"/>
    <m/>
    <n v="1"/>
  </r>
  <r>
    <x v="5"/>
    <n v="8"/>
    <s v="HV2.8"/>
    <n v="1"/>
    <m/>
    <x v="43"/>
    <n v="2302"/>
    <s v="rhizome"/>
    <s v="non-canopy"/>
    <n v="0"/>
    <n v="11"/>
    <n v="0"/>
    <n v="0"/>
    <n v="0"/>
    <n v="0"/>
    <n v="0"/>
    <n v="0"/>
    <m/>
    <n v="11"/>
    <n v="1"/>
    <n v="0"/>
    <m/>
    <n v="1"/>
  </r>
  <r>
    <x v="5"/>
    <n v="9"/>
    <s v="HV2.9"/>
    <n v="1"/>
    <m/>
    <x v="0"/>
    <n v="7766"/>
    <s v="lignotuber"/>
    <s v="canopy"/>
    <n v="0"/>
    <n v="1"/>
    <n v="0"/>
    <n v="0"/>
    <n v="0"/>
    <n v="50"/>
    <n v="0"/>
    <n v="0"/>
    <m/>
    <n v="51"/>
    <n v="1"/>
    <n v="50"/>
    <m/>
    <n v="1"/>
  </r>
  <r>
    <x v="5"/>
    <n v="9"/>
    <s v="HV2.9"/>
    <n v="1"/>
    <m/>
    <x v="26"/>
    <n v="3243"/>
    <s v="none"/>
    <s v="soil-persistent"/>
    <n v="0"/>
    <n v="0"/>
    <n v="0"/>
    <s v="NA"/>
    <n v="0"/>
    <n v="120"/>
    <n v="0"/>
    <n v="0"/>
    <m/>
    <n v="120"/>
    <e v="#VALUE!"/>
    <e v="#VALUE!"/>
    <m/>
    <n v="1"/>
  </r>
  <r>
    <x v="5"/>
    <n v="9"/>
    <s v="HV2.9"/>
    <n v="1"/>
    <m/>
    <x v="51"/>
    <n v="10361"/>
    <s v="tussock"/>
    <s v="non-canopy"/>
    <n v="0"/>
    <n v="40"/>
    <n v="0"/>
    <s v="NA"/>
    <n v="0"/>
    <n v="10"/>
    <n v="0"/>
    <n v="0"/>
    <s v="ID corrected from Tetrarrhena turfosa to Deyeuxia innominata"/>
    <n v="50"/>
    <e v="#VALUE!"/>
    <e v="#VALUE!"/>
    <m/>
    <n v="1"/>
  </r>
  <r>
    <x v="5"/>
    <n v="9"/>
    <s v="HV2.9"/>
    <n v="1"/>
    <m/>
    <x v="56"/>
    <n v="5043"/>
    <s v="tussock"/>
    <s v="non-canopy"/>
    <n v="0"/>
    <n v="25"/>
    <n v="0"/>
    <s v="NA"/>
    <n v="0"/>
    <s v="NA"/>
    <s v="NA"/>
    <s v="NA"/>
    <s v="orginally 'Broad-leaf grass'"/>
    <n v="25"/>
    <e v="#VALUE!"/>
    <e v="#VALUE!"/>
    <m/>
    <n v="1"/>
  </r>
  <r>
    <x v="5"/>
    <n v="9"/>
    <s v="HV2.9"/>
    <n v="1"/>
    <m/>
    <x v="43"/>
    <n v="2302"/>
    <s v="rhizome"/>
    <s v="non-canopy"/>
    <n v="0"/>
    <n v="18"/>
    <n v="0"/>
    <n v="0"/>
    <n v="0"/>
    <n v="0"/>
    <n v="0"/>
    <n v="0"/>
    <m/>
    <n v="18"/>
    <n v="1"/>
    <n v="0"/>
    <m/>
    <n v="1"/>
  </r>
  <r>
    <x v="5"/>
    <n v="9"/>
    <s v="HV2.9"/>
    <n v="1"/>
    <m/>
    <x v="23"/>
    <n v="7138"/>
    <s v="rhizome"/>
    <s v="transient"/>
    <n v="0"/>
    <n v="40"/>
    <n v="0"/>
    <s v="NA"/>
    <n v="0"/>
    <s v="NA"/>
    <s v="NA"/>
    <s v="NA"/>
    <m/>
    <n v="40"/>
    <e v="#VALUE!"/>
    <e v="#VALUE!"/>
    <m/>
    <n v="1"/>
  </r>
  <r>
    <x v="5"/>
    <n v="9"/>
    <s v="HV2.9"/>
    <n v="1"/>
    <m/>
    <x v="17"/>
    <n v="5532"/>
    <s v="rhizome"/>
    <s v="non-canopy"/>
    <n v="0"/>
    <n v="10"/>
    <n v="0"/>
    <s v="NA"/>
    <n v="0"/>
    <s v="NA"/>
    <s v="NA"/>
    <s v="NA"/>
    <m/>
    <n v="10"/>
    <e v="#VALUE!"/>
    <e v="#VALUE!"/>
    <m/>
    <n v="1"/>
  </r>
  <r>
    <x v="5"/>
    <n v="9"/>
    <s v="HV2.9"/>
    <n v="1"/>
    <m/>
    <x v="29"/>
    <n v="10605"/>
    <s v="rhizome"/>
    <s v="non-canopy"/>
    <n v="0"/>
    <n v="4"/>
    <n v="0"/>
    <n v="0"/>
    <n v="0"/>
    <n v="0"/>
    <n v="0"/>
    <n v="0"/>
    <m/>
    <n v="4"/>
    <n v="1"/>
    <n v="0"/>
    <m/>
    <n v="1"/>
  </r>
  <r>
    <x v="5"/>
    <n v="9"/>
    <s v="HV2.9"/>
    <n v="1"/>
    <m/>
    <x v="55"/>
    <n v="11903"/>
    <s v="NA"/>
    <s v="non-canopy"/>
    <n v="0"/>
    <n v="1"/>
    <n v="0"/>
    <s v="NA"/>
    <n v="0"/>
    <n v="0"/>
    <n v="0"/>
    <n v="0"/>
    <s v="previously flat leaf monocot"/>
    <n v="1"/>
    <e v="#VALUE!"/>
    <e v="#VALUE!"/>
    <m/>
    <n v="1"/>
  </r>
  <r>
    <x v="5"/>
    <n v="10"/>
    <s v="HV2.10"/>
    <n v="1"/>
    <m/>
    <x v="9"/>
    <n v="8875"/>
    <s v="lignotuber"/>
    <s v="soil-persistent"/>
    <n v="0"/>
    <n v="2"/>
    <n v="0"/>
    <n v="0"/>
    <n v="0"/>
    <n v="1"/>
    <n v="0"/>
    <n v="0"/>
    <m/>
    <n v="3"/>
    <n v="1"/>
    <n v="0.5"/>
    <m/>
    <n v="1"/>
  </r>
  <r>
    <x v="5"/>
    <n v="10"/>
    <s v="HV2.10"/>
    <n v="1"/>
    <m/>
    <x v="18"/>
    <n v="2445"/>
    <s v="tussock"/>
    <s v="non-canopy"/>
    <n v="0"/>
    <n v="2"/>
    <n v="0"/>
    <n v="0"/>
    <n v="0"/>
    <n v="0"/>
    <n v="0"/>
    <n v="0"/>
    <m/>
    <n v="2"/>
    <n v="1"/>
    <n v="0"/>
    <m/>
    <n v="1"/>
  </r>
  <r>
    <x v="5"/>
    <n v="10"/>
    <s v="HV2.10"/>
    <n v="1"/>
    <m/>
    <x v="49"/>
    <n v="5535"/>
    <s v="tussock"/>
    <s v="non-canopy"/>
    <n v="0"/>
    <n v="4"/>
    <n v="0"/>
    <s v="NA"/>
    <n v="0"/>
    <s v="NA"/>
    <s v="NA"/>
    <s v="NA"/>
    <s v="ID corrected from Tetraria capillaris to Lepyrodia anarthria based on Apr 2021 observations"/>
    <n v="4"/>
    <e v="#VALUE!"/>
    <e v="#VALUE!"/>
    <m/>
    <n v="1"/>
  </r>
  <r>
    <x v="5"/>
    <n v="10"/>
    <s v="HV2.10"/>
    <n v="1"/>
    <m/>
    <x v="23"/>
    <n v="7138"/>
    <s v="rhizome"/>
    <s v="transient"/>
    <n v="0"/>
    <n v="5"/>
    <n v="0"/>
    <s v="NA"/>
    <n v="0"/>
    <s v="NA"/>
    <s v="NA"/>
    <s v="NA"/>
    <m/>
    <n v="5"/>
    <e v="#VALUE!"/>
    <e v="#VALUE!"/>
    <m/>
    <n v="1"/>
  </r>
  <r>
    <x v="5"/>
    <n v="10"/>
    <s v="HV2.10"/>
    <n v="1"/>
    <m/>
    <x v="26"/>
    <n v="3243"/>
    <s v="none"/>
    <s v="soil-persistent"/>
    <n v="0"/>
    <n v="0"/>
    <n v="0"/>
    <s v="NA"/>
    <n v="0"/>
    <n v="25"/>
    <n v="0"/>
    <n v="0"/>
    <m/>
    <n v="25"/>
    <e v="#VALUE!"/>
    <e v="#VALUE!"/>
    <m/>
    <n v="1"/>
  </r>
  <r>
    <x v="5"/>
    <n v="10"/>
    <s v="HV2.10"/>
    <n v="1"/>
    <m/>
    <x v="17"/>
    <n v="5532"/>
    <s v="rhizome"/>
    <s v="non-canopy"/>
    <n v="0"/>
    <n v="8"/>
    <n v="0"/>
    <s v="NA"/>
    <n v="0"/>
    <s v="NA"/>
    <s v="NA"/>
    <s v="NA"/>
    <m/>
    <n v="8"/>
    <e v="#VALUE!"/>
    <e v="#VALUE!"/>
    <m/>
    <n v="1"/>
  </r>
  <r>
    <x v="5"/>
    <n v="10"/>
    <s v="HV2.10"/>
    <n v="1"/>
    <m/>
    <x v="56"/>
    <n v="5043"/>
    <s v="tussock"/>
    <s v="non-canopy"/>
    <n v="0"/>
    <n v="3"/>
    <n v="0"/>
    <s v="NA"/>
    <n v="0"/>
    <s v="NA"/>
    <s v="NA"/>
    <s v="NA"/>
    <s v="orginally 'Broad-leaf grass'"/>
    <n v="3"/>
    <e v="#VALUE!"/>
    <e v="#VALUE!"/>
    <m/>
    <n v="1"/>
  </r>
  <r>
    <x v="5"/>
    <n v="10"/>
    <s v="HV2.10"/>
    <n v="1"/>
    <m/>
    <x v="51"/>
    <n v="10361"/>
    <s v="tussock"/>
    <s v="non-canopy"/>
    <n v="0"/>
    <n v="3"/>
    <n v="0"/>
    <s v="NA"/>
    <n v="0"/>
    <n v="0"/>
    <n v="0"/>
    <n v="0"/>
    <s v="ID corrected from Tetrarrhena turfosa to Deyeuxia innominata"/>
    <n v="3"/>
    <e v="#VALUE!"/>
    <e v="#VALUE!"/>
    <m/>
    <n v="1"/>
  </r>
  <r>
    <x v="5"/>
    <n v="10"/>
    <s v="HV2.10"/>
    <n v="1"/>
    <m/>
    <x v="43"/>
    <n v="2302"/>
    <s v="rhizome"/>
    <s v="non-canopy"/>
    <n v="0"/>
    <n v="30"/>
    <n v="0"/>
    <n v="0"/>
    <n v="0"/>
    <n v="0"/>
    <n v="0"/>
    <n v="0"/>
    <m/>
    <n v="30"/>
    <n v="1"/>
    <n v="0"/>
    <m/>
    <n v="1"/>
  </r>
  <r>
    <x v="5"/>
    <n v="10"/>
    <s v="HV2.10"/>
    <n v="1"/>
    <m/>
    <x v="0"/>
    <n v="7766"/>
    <s v="lignotuber"/>
    <s v="canopy"/>
    <n v="0"/>
    <n v="0"/>
    <n v="0"/>
    <n v="0"/>
    <n v="0"/>
    <n v="30"/>
    <n v="0"/>
    <n v="0"/>
    <m/>
    <n v="30"/>
    <e v="#DIV/0!"/>
    <e v="#DIV/0!"/>
    <m/>
    <n v="1"/>
  </r>
  <r>
    <x v="5"/>
    <n v="10"/>
    <s v="HV2.10"/>
    <n v="1"/>
    <m/>
    <x v="10"/>
    <n v="2469"/>
    <s v="rhizome"/>
    <s v="non-canopy"/>
    <n v="0"/>
    <n v="1"/>
    <n v="0"/>
    <n v="0"/>
    <n v="0"/>
    <n v="0"/>
    <n v="0"/>
    <n v="0"/>
    <m/>
    <n v="1"/>
    <n v="1"/>
    <n v="0"/>
    <m/>
    <n v="1"/>
  </r>
  <r>
    <x v="5"/>
    <n v="11"/>
    <s v="HV2.11"/>
    <n v="1"/>
    <m/>
    <x v="1"/>
    <n v="3997"/>
    <s v="lignotuber"/>
    <s v="soil-persistent"/>
    <n v="0"/>
    <n v="1"/>
    <n v="0"/>
    <n v="0"/>
    <n v="0"/>
    <n v="0"/>
    <n v="0"/>
    <n v="0"/>
    <m/>
    <n v="1"/>
    <n v="1"/>
    <n v="0"/>
    <m/>
    <n v="1"/>
  </r>
  <r>
    <x v="5"/>
    <n v="11"/>
    <s v="HV2.11"/>
    <n v="1"/>
    <m/>
    <x v="0"/>
    <n v="7766"/>
    <s v="lignotuber"/>
    <s v="canopy"/>
    <n v="0"/>
    <n v="0"/>
    <n v="0"/>
    <n v="0"/>
    <n v="0"/>
    <n v="25"/>
    <n v="0"/>
    <n v="0"/>
    <m/>
    <n v="25"/>
    <e v="#DIV/0!"/>
    <e v="#DIV/0!"/>
    <m/>
    <n v="1"/>
  </r>
  <r>
    <x v="5"/>
    <n v="11"/>
    <s v="HV2.11"/>
    <n v="1"/>
    <m/>
    <x v="26"/>
    <n v="3243"/>
    <s v="none"/>
    <s v="soil-persistent"/>
    <n v="0"/>
    <n v="0"/>
    <n v="0"/>
    <s v="NA"/>
    <n v="0"/>
    <n v="50"/>
    <n v="0"/>
    <n v="0"/>
    <m/>
    <n v="50"/>
    <e v="#VALUE!"/>
    <e v="#VALUE!"/>
    <m/>
    <n v="1"/>
  </r>
  <r>
    <x v="5"/>
    <n v="11"/>
    <s v="HV2.11"/>
    <n v="1"/>
    <m/>
    <x v="43"/>
    <n v="2302"/>
    <s v="rhizome"/>
    <s v="non-canopy"/>
    <n v="0"/>
    <n v="25"/>
    <n v="0"/>
    <n v="0"/>
    <n v="0"/>
    <n v="0"/>
    <n v="0"/>
    <n v="0"/>
    <m/>
    <n v="25"/>
    <n v="1"/>
    <n v="0"/>
    <m/>
    <n v="1"/>
  </r>
  <r>
    <x v="5"/>
    <n v="11"/>
    <s v="HV2.11"/>
    <n v="1"/>
    <m/>
    <x v="49"/>
    <n v="5535"/>
    <s v="tussock"/>
    <s v="non-canopy"/>
    <n v="0"/>
    <n v="4"/>
    <n v="0"/>
    <s v="NA"/>
    <n v="0"/>
    <s v="NA"/>
    <s v="NA"/>
    <s v="NA"/>
    <s v="ID corrected from Tetraria capillaris to Lepyrodia anarthria based on Apr 2021 observations"/>
    <n v="4"/>
    <e v="#VALUE!"/>
    <e v="#VALUE!"/>
    <m/>
    <n v="1"/>
  </r>
  <r>
    <x v="5"/>
    <n v="11"/>
    <s v="HV2.11"/>
    <n v="1"/>
    <m/>
    <x v="51"/>
    <n v="10361"/>
    <s v="tussock"/>
    <s v="non-canopy"/>
    <n v="0"/>
    <n v="15"/>
    <n v="0"/>
    <s v="NA"/>
    <n v="0"/>
    <n v="0"/>
    <n v="0"/>
    <n v="0"/>
    <s v="ID corrected from Tetrarrhena turfosa to Deyeuxia innominata"/>
    <n v="15"/>
    <e v="#VALUE!"/>
    <e v="#VALUE!"/>
    <m/>
    <n v="1"/>
  </r>
  <r>
    <x v="5"/>
    <n v="11"/>
    <s v="HV2.11"/>
    <n v="1"/>
    <m/>
    <x v="56"/>
    <n v="5043"/>
    <s v="tussock"/>
    <s v="non-canopy"/>
    <n v="0"/>
    <n v="4"/>
    <n v="0"/>
    <s v="NA"/>
    <n v="0"/>
    <s v="NA"/>
    <s v="NA"/>
    <s v="NA"/>
    <s v="orginally 'Broad-leaf grass'"/>
    <n v="4"/>
    <e v="#VALUE!"/>
    <e v="#VALUE!"/>
    <m/>
    <n v="1"/>
  </r>
  <r>
    <x v="5"/>
    <n v="11"/>
    <s v="HV2.11"/>
    <n v="1"/>
    <m/>
    <x v="23"/>
    <n v="7138"/>
    <s v="rhizome"/>
    <s v="transient"/>
    <n v="0"/>
    <n v="3"/>
    <n v="0"/>
    <s v="NA"/>
    <n v="0"/>
    <s v="NA"/>
    <s v="NA"/>
    <s v="NA"/>
    <m/>
    <n v="3"/>
    <e v="#VALUE!"/>
    <e v="#VALUE!"/>
    <m/>
    <n v="1"/>
  </r>
  <r>
    <x v="5"/>
    <n v="12"/>
    <s v="HV2.12"/>
    <n v="1"/>
    <m/>
    <x v="0"/>
    <n v="7766"/>
    <s v="lignotuber"/>
    <s v="canopy"/>
    <n v="0"/>
    <n v="0"/>
    <n v="0"/>
    <n v="0"/>
    <n v="0"/>
    <n v="7"/>
    <n v="0"/>
    <n v="0"/>
    <m/>
    <n v="7"/>
    <e v="#DIV/0!"/>
    <e v="#DIV/0!"/>
    <m/>
    <n v="1"/>
  </r>
  <r>
    <x v="5"/>
    <n v="12"/>
    <s v="HV2.12"/>
    <n v="1"/>
    <m/>
    <x v="19"/>
    <n v="6325"/>
    <s v="tussock"/>
    <s v="non-canopy"/>
    <n v="0"/>
    <n v="3"/>
    <n v="0"/>
    <n v="0"/>
    <n v="0"/>
    <n v="0"/>
    <n v="0"/>
    <n v="0"/>
    <m/>
    <n v="3"/>
    <n v="1"/>
    <n v="0"/>
    <m/>
    <n v="1"/>
  </r>
  <r>
    <x v="5"/>
    <n v="12"/>
    <s v="HV2.12"/>
    <n v="1"/>
    <m/>
    <x v="49"/>
    <n v="5535"/>
    <s v="tussock"/>
    <s v="non-canopy"/>
    <n v="0"/>
    <n v="5"/>
    <n v="0"/>
    <s v="NA"/>
    <n v="0"/>
    <s v="NA"/>
    <s v="NA"/>
    <s v="NA"/>
    <s v="ID corrected from Tetraria capillaris to Lepyrodia anarthria based on Apr 2021 observations"/>
    <n v="5"/>
    <e v="#VALUE!"/>
    <e v="#VALUE!"/>
    <m/>
    <n v="1"/>
  </r>
  <r>
    <x v="5"/>
    <n v="12"/>
    <s v="HV2.12"/>
    <n v="1"/>
    <m/>
    <x v="20"/>
    <n v="2557"/>
    <s v="rhizome"/>
    <s v="transient"/>
    <n v="0"/>
    <n v="8"/>
    <n v="0"/>
    <s v="NA"/>
    <n v="3"/>
    <n v="0"/>
    <n v="0"/>
    <n v="0"/>
    <m/>
    <n v="8"/>
    <e v="#VALUE!"/>
    <e v="#VALUE!"/>
    <m/>
    <n v="1"/>
  </r>
  <r>
    <x v="5"/>
    <n v="12"/>
    <s v="HV2.12"/>
    <n v="1"/>
    <m/>
    <x v="21"/>
    <n v="1377"/>
    <s v="rhizome"/>
    <s v="non-canopy"/>
    <n v="0"/>
    <n v="6"/>
    <n v="0"/>
    <s v="NA"/>
    <n v="0"/>
    <n v="0"/>
    <n v="0"/>
    <n v="0"/>
    <m/>
    <n v="6"/>
    <e v="#VALUE!"/>
    <e v="#VALUE!"/>
    <m/>
    <n v="1"/>
  </r>
  <r>
    <x v="5"/>
    <n v="12"/>
    <s v="HV2.12"/>
    <n v="1"/>
    <m/>
    <x v="17"/>
    <n v="5532"/>
    <s v="rhizome"/>
    <s v="non-canopy"/>
    <n v="0"/>
    <n v="7"/>
    <n v="0"/>
    <s v="NA"/>
    <n v="0"/>
    <s v="NA"/>
    <s v="NA"/>
    <s v="NA"/>
    <m/>
    <n v="7"/>
    <e v="#VALUE!"/>
    <e v="#VALUE!"/>
    <m/>
    <n v="1"/>
  </r>
  <r>
    <x v="5"/>
    <n v="12"/>
    <s v="HV2.12"/>
    <n v="1"/>
    <m/>
    <x v="51"/>
    <n v="10361"/>
    <s v="tussock"/>
    <s v="non-canopy"/>
    <n v="0"/>
    <n v="8"/>
    <n v="0"/>
    <s v="NA"/>
    <n v="0"/>
    <n v="0"/>
    <n v="0"/>
    <n v="0"/>
    <s v="ID corrected from Tetrarrhena turfosa to Deyeuxia innominata"/>
    <n v="8"/>
    <e v="#VALUE!"/>
    <e v="#VALUE!"/>
    <m/>
    <n v="1"/>
  </r>
  <r>
    <x v="5"/>
    <n v="12"/>
    <s v="HV2.12"/>
    <n v="1"/>
    <m/>
    <x v="1"/>
    <n v="3997"/>
    <s v="lignotuber"/>
    <s v="soil-persistent"/>
    <n v="0"/>
    <n v="1"/>
    <n v="0"/>
    <n v="0"/>
    <n v="0"/>
    <n v="0"/>
    <n v="0"/>
    <n v="0"/>
    <m/>
    <n v="1"/>
    <n v="1"/>
    <n v="0"/>
    <m/>
    <n v="1"/>
  </r>
  <r>
    <x v="5"/>
    <n v="12"/>
    <s v="HV2.12"/>
    <n v="1"/>
    <m/>
    <x v="43"/>
    <n v="2302"/>
    <s v="rhizome"/>
    <s v="non-canopy"/>
    <n v="0"/>
    <n v="26"/>
    <n v="0"/>
    <n v="0"/>
    <n v="0"/>
    <n v="0"/>
    <n v="0"/>
    <n v="0"/>
    <m/>
    <n v="26"/>
    <n v="1"/>
    <n v="0"/>
    <m/>
    <n v="1"/>
  </r>
  <r>
    <x v="5"/>
    <n v="12"/>
    <s v="HV2.12"/>
    <n v="1"/>
    <m/>
    <x v="26"/>
    <n v="3243"/>
    <s v="none"/>
    <s v="soil-persistent"/>
    <n v="0"/>
    <n v="0"/>
    <n v="0"/>
    <s v="NA"/>
    <n v="0"/>
    <n v="32"/>
    <n v="0"/>
    <n v="0"/>
    <m/>
    <n v="32"/>
    <e v="#VALUE!"/>
    <e v="#VALUE!"/>
    <m/>
    <n v="1"/>
  </r>
  <r>
    <x v="5"/>
    <n v="12"/>
    <s v="HV2.12"/>
    <n v="1"/>
    <m/>
    <x v="23"/>
    <n v="7138"/>
    <s v="rhizome"/>
    <s v="transient"/>
    <n v="0"/>
    <n v="2"/>
    <n v="0"/>
    <s v="NA"/>
    <n v="0"/>
    <s v="NA"/>
    <s v="NA"/>
    <s v="NA"/>
    <m/>
    <n v="2"/>
    <e v="#VALUE!"/>
    <e v="#VALUE!"/>
    <m/>
    <n v="1"/>
  </r>
  <r>
    <x v="5"/>
    <n v="12"/>
    <s v="HV2.12"/>
    <n v="1"/>
    <m/>
    <x v="10"/>
    <n v="2469"/>
    <s v="rhizome"/>
    <s v="non-canopy"/>
    <n v="0"/>
    <n v="10"/>
    <n v="0"/>
    <n v="0"/>
    <n v="0"/>
    <n v="0"/>
    <n v="0"/>
    <n v="0"/>
    <m/>
    <n v="10"/>
    <n v="1"/>
    <n v="0"/>
    <m/>
    <n v="1"/>
  </r>
  <r>
    <x v="5"/>
    <n v="13"/>
    <s v="HV2.13"/>
    <n v="1"/>
    <m/>
    <x v="18"/>
    <n v="2445"/>
    <s v="tussock"/>
    <s v="non-canopy"/>
    <n v="0"/>
    <n v="3"/>
    <n v="0"/>
    <n v="0"/>
    <n v="0"/>
    <n v="0"/>
    <n v="0"/>
    <n v="0"/>
    <m/>
    <n v="3"/>
    <n v="1"/>
    <n v="0"/>
    <m/>
    <n v="1"/>
  </r>
  <r>
    <x v="5"/>
    <n v="13"/>
    <s v="HV2.13"/>
    <n v="1"/>
    <m/>
    <x v="10"/>
    <n v="2469"/>
    <s v="rhizome"/>
    <s v="non-canopy"/>
    <n v="0"/>
    <n v="9"/>
    <n v="0"/>
    <n v="0"/>
    <n v="0"/>
    <n v="0"/>
    <n v="0"/>
    <n v="0"/>
    <m/>
    <n v="9"/>
    <n v="1"/>
    <n v="0"/>
    <m/>
    <n v="1"/>
  </r>
  <r>
    <x v="5"/>
    <n v="13"/>
    <s v="HV2.13"/>
    <n v="1"/>
    <m/>
    <x v="19"/>
    <n v="6325"/>
    <s v="tussock"/>
    <s v="non-canopy"/>
    <n v="0"/>
    <n v="4"/>
    <n v="0"/>
    <n v="0"/>
    <n v="0"/>
    <n v="0"/>
    <n v="0"/>
    <n v="0"/>
    <m/>
    <n v="4"/>
    <n v="1"/>
    <n v="0"/>
    <m/>
    <n v="1"/>
  </r>
  <r>
    <x v="5"/>
    <n v="13"/>
    <s v="HV2.13"/>
    <n v="1"/>
    <m/>
    <x v="17"/>
    <n v="5532"/>
    <s v="rhizome"/>
    <s v="non-canopy"/>
    <n v="0"/>
    <n v="6"/>
    <n v="0"/>
    <s v="NA"/>
    <n v="0"/>
    <s v="NA"/>
    <s v="NA"/>
    <s v="NA"/>
    <m/>
    <n v="6"/>
    <e v="#VALUE!"/>
    <e v="#VALUE!"/>
    <m/>
    <n v="1"/>
  </r>
  <r>
    <x v="5"/>
    <n v="13"/>
    <s v="HV2.13"/>
    <n v="1"/>
    <m/>
    <x v="49"/>
    <n v="5535"/>
    <s v="tussock"/>
    <s v="non-canopy"/>
    <n v="0"/>
    <n v="4"/>
    <n v="0"/>
    <s v="NA"/>
    <n v="0"/>
    <s v="NA"/>
    <s v="NA"/>
    <s v="NA"/>
    <s v="ID corrected from Tetraria capillaris to Lepyrodia anarthria based on Apr 2021 observations"/>
    <n v="4"/>
    <e v="#VALUE!"/>
    <e v="#VALUE!"/>
    <m/>
    <n v="1"/>
  </r>
  <r>
    <x v="5"/>
    <n v="13"/>
    <s v="HV2.13"/>
    <n v="1"/>
    <m/>
    <x v="26"/>
    <n v="3243"/>
    <s v="none"/>
    <s v="soil-persistent"/>
    <n v="0"/>
    <n v="0"/>
    <n v="0"/>
    <s v="NA"/>
    <n v="0"/>
    <n v="10"/>
    <n v="0"/>
    <n v="0"/>
    <m/>
    <n v="10"/>
    <e v="#VALUE!"/>
    <e v="#VALUE!"/>
    <m/>
    <n v="1"/>
  </r>
  <r>
    <x v="5"/>
    <n v="13"/>
    <s v="HV2.13"/>
    <n v="1"/>
    <m/>
    <x v="21"/>
    <n v="1377"/>
    <s v="rhizome"/>
    <s v="non-canopy"/>
    <n v="0"/>
    <n v="30"/>
    <n v="0"/>
    <s v="NA"/>
    <n v="0"/>
    <n v="0"/>
    <n v="0"/>
    <n v="0"/>
    <m/>
    <n v="30"/>
    <e v="#VALUE!"/>
    <e v="#VALUE!"/>
    <m/>
    <n v="1"/>
  </r>
  <r>
    <x v="5"/>
    <n v="13"/>
    <s v="HV2.13"/>
    <n v="1"/>
    <m/>
    <x v="20"/>
    <n v="2557"/>
    <s v="rhizome"/>
    <s v="transient"/>
    <n v="0"/>
    <n v="7"/>
    <n v="0"/>
    <s v="NA"/>
    <n v="3"/>
    <n v="0"/>
    <n v="0"/>
    <n v="0"/>
    <m/>
    <n v="7"/>
    <e v="#VALUE!"/>
    <e v="#VALUE!"/>
    <m/>
    <n v="1"/>
  </r>
  <r>
    <x v="5"/>
    <n v="14"/>
    <s v="HV2.14"/>
    <n v="1"/>
    <m/>
    <x v="1"/>
    <n v="3997"/>
    <s v="lignotuber"/>
    <s v="soil-persistent"/>
    <n v="0"/>
    <n v="1"/>
    <n v="0"/>
    <n v="0"/>
    <n v="0"/>
    <n v="0"/>
    <n v="0"/>
    <n v="0"/>
    <m/>
    <n v="1"/>
    <n v="1"/>
    <n v="0"/>
    <m/>
    <n v="1"/>
  </r>
  <r>
    <x v="5"/>
    <n v="14"/>
    <s v="HV2.14"/>
    <n v="1"/>
    <m/>
    <x v="18"/>
    <n v="2445"/>
    <s v="tussock"/>
    <s v="non-canopy"/>
    <n v="0"/>
    <n v="1"/>
    <n v="0"/>
    <n v="0"/>
    <n v="0"/>
    <n v="0"/>
    <n v="0"/>
    <n v="0"/>
    <m/>
    <n v="1"/>
    <n v="1"/>
    <n v="0"/>
    <m/>
    <n v="1"/>
  </r>
  <r>
    <x v="5"/>
    <n v="14"/>
    <s v="HV2.14"/>
    <n v="1"/>
    <m/>
    <x v="19"/>
    <n v="6325"/>
    <s v="tussock"/>
    <s v="non-canopy"/>
    <n v="0"/>
    <n v="4"/>
    <n v="0"/>
    <n v="0"/>
    <n v="0"/>
    <n v="0"/>
    <n v="0"/>
    <n v="0"/>
    <m/>
    <n v="4"/>
    <n v="1"/>
    <n v="0"/>
    <m/>
    <n v="1"/>
  </r>
  <r>
    <x v="5"/>
    <n v="14"/>
    <s v="HV2.14"/>
    <n v="1"/>
    <m/>
    <x v="17"/>
    <n v="5532"/>
    <s v="rhizome"/>
    <s v="non-canopy"/>
    <n v="0"/>
    <n v="12"/>
    <n v="0"/>
    <s v="NA"/>
    <n v="0"/>
    <s v="NA"/>
    <s v="NA"/>
    <s v="NA"/>
    <m/>
    <n v="12"/>
    <e v="#VALUE!"/>
    <e v="#VALUE!"/>
    <m/>
    <n v="1"/>
  </r>
  <r>
    <x v="5"/>
    <n v="14"/>
    <s v="HV2.14"/>
    <n v="1"/>
    <m/>
    <x v="20"/>
    <n v="2557"/>
    <s v="rhizome"/>
    <s v="transient"/>
    <n v="0"/>
    <n v="18"/>
    <n v="0"/>
    <s v="NA"/>
    <n v="4"/>
    <n v="0"/>
    <n v="0"/>
    <n v="0"/>
    <m/>
    <n v="18"/>
    <e v="#VALUE!"/>
    <e v="#VALUE!"/>
    <m/>
    <n v="1"/>
  </r>
  <r>
    <x v="5"/>
    <n v="14"/>
    <s v="HV2.14"/>
    <n v="1"/>
    <m/>
    <x v="26"/>
    <n v="3243"/>
    <s v="none"/>
    <s v="soil-persistent"/>
    <n v="0"/>
    <n v="0"/>
    <n v="0"/>
    <s v="NA"/>
    <n v="0"/>
    <n v="3"/>
    <n v="0"/>
    <n v="0"/>
    <m/>
    <n v="3"/>
    <e v="#VALUE!"/>
    <e v="#VALUE!"/>
    <m/>
    <n v="1"/>
  </r>
  <r>
    <x v="5"/>
    <n v="14"/>
    <s v="HV2.14"/>
    <n v="1"/>
    <m/>
    <x v="23"/>
    <n v="7138"/>
    <s v="rhizome"/>
    <s v="transient"/>
    <n v="0"/>
    <n v="5"/>
    <n v="0"/>
    <s v="NA"/>
    <n v="0"/>
    <s v="NA"/>
    <s v="NA"/>
    <s v="NA"/>
    <m/>
    <n v="5"/>
    <e v="#VALUE!"/>
    <e v="#VALUE!"/>
    <m/>
    <n v="1"/>
  </r>
  <r>
    <x v="5"/>
    <n v="14"/>
    <s v="HV2.14"/>
    <n v="1"/>
    <m/>
    <x v="21"/>
    <n v="1377"/>
    <s v="rhizome"/>
    <s v="non-canopy"/>
    <n v="0"/>
    <n v="4"/>
    <n v="0"/>
    <s v="NA"/>
    <n v="0"/>
    <n v="0"/>
    <n v="0"/>
    <n v="0"/>
    <m/>
    <n v="4"/>
    <e v="#VALUE!"/>
    <e v="#VALUE!"/>
    <m/>
    <n v="1"/>
  </r>
  <r>
    <x v="5"/>
    <n v="15"/>
    <s v="HV2.15"/>
    <n v="1"/>
    <m/>
    <x v="10"/>
    <n v="2469"/>
    <s v="rhizome"/>
    <s v="non-canopy"/>
    <n v="0"/>
    <n v="5"/>
    <n v="0"/>
    <n v="0"/>
    <n v="0"/>
    <n v="0"/>
    <n v="0"/>
    <n v="0"/>
    <m/>
    <n v="5"/>
    <n v="1"/>
    <n v="0"/>
    <m/>
    <n v="1"/>
  </r>
  <r>
    <x v="5"/>
    <n v="15"/>
    <s v="HV2.15"/>
    <n v="1"/>
    <m/>
    <x v="18"/>
    <n v="2445"/>
    <s v="tussock"/>
    <s v="non-canopy"/>
    <n v="0"/>
    <n v="1"/>
    <n v="0"/>
    <n v="0"/>
    <n v="0"/>
    <n v="0"/>
    <n v="0"/>
    <n v="0"/>
    <m/>
    <n v="1"/>
    <n v="1"/>
    <n v="0"/>
    <m/>
    <n v="1"/>
  </r>
  <r>
    <x v="5"/>
    <n v="15"/>
    <s v="HV2.15"/>
    <n v="1"/>
    <m/>
    <x v="19"/>
    <n v="6325"/>
    <s v="tussock"/>
    <s v="non-canopy"/>
    <n v="0"/>
    <n v="2"/>
    <n v="0"/>
    <n v="0"/>
    <n v="0"/>
    <n v="0"/>
    <n v="0"/>
    <n v="0"/>
    <m/>
    <n v="2"/>
    <n v="1"/>
    <n v="0"/>
    <m/>
    <n v="1"/>
  </r>
  <r>
    <x v="5"/>
    <n v="15"/>
    <s v="HV2.15"/>
    <n v="1"/>
    <m/>
    <x v="56"/>
    <n v="5043"/>
    <s v="tussock"/>
    <s v="non-canopy"/>
    <n v="0"/>
    <n v="3"/>
    <n v="0"/>
    <s v="NA"/>
    <n v="0"/>
    <s v="NA"/>
    <s v="NA"/>
    <s v="NA"/>
    <s v="orginally 'Broad-leaf grass'"/>
    <n v="3"/>
    <e v="#VALUE!"/>
    <e v="#VALUE!"/>
    <m/>
    <n v="1"/>
  </r>
  <r>
    <x v="5"/>
    <n v="15"/>
    <s v="HV2.15"/>
    <n v="1"/>
    <m/>
    <x v="20"/>
    <n v="2557"/>
    <s v="rhizome"/>
    <s v="transient"/>
    <n v="0"/>
    <n v="6"/>
    <n v="0"/>
    <s v="NA"/>
    <n v="3"/>
    <n v="0"/>
    <n v="0"/>
    <n v="0"/>
    <m/>
    <n v="6"/>
    <e v="#VALUE!"/>
    <e v="#VALUE!"/>
    <m/>
    <n v="1"/>
  </r>
  <r>
    <x v="5"/>
    <n v="15"/>
    <s v="HV2.15"/>
    <n v="1"/>
    <m/>
    <x v="21"/>
    <n v="1377"/>
    <s v="rhizome"/>
    <s v="non-canopy"/>
    <n v="0"/>
    <n v="2"/>
    <n v="0"/>
    <s v="NA"/>
    <n v="0"/>
    <n v="0"/>
    <n v="0"/>
    <n v="0"/>
    <m/>
    <n v="2"/>
    <e v="#VALUE!"/>
    <e v="#VALUE!"/>
    <m/>
    <n v="1"/>
  </r>
  <r>
    <x v="5"/>
    <n v="15"/>
    <s v="HV2.15"/>
    <n v="1"/>
    <m/>
    <x v="49"/>
    <n v="5535"/>
    <s v="tussock"/>
    <s v="non-canopy"/>
    <n v="0"/>
    <n v="2"/>
    <n v="0"/>
    <s v="NA"/>
    <n v="0"/>
    <s v="NA"/>
    <s v="NA"/>
    <s v="NA"/>
    <s v="ID corrected from Tetraria capillaris to Lepyrodia anarthria based on Apr 2021 observations"/>
    <n v="2"/>
    <e v="#VALUE!"/>
    <e v="#VALUE!"/>
    <m/>
    <n v="1"/>
  </r>
  <r>
    <x v="5"/>
    <n v="15"/>
    <s v="HV2.15"/>
    <n v="1"/>
    <m/>
    <x v="23"/>
    <n v="7138"/>
    <s v="rhizome"/>
    <s v="transient"/>
    <n v="0"/>
    <n v="4"/>
    <n v="0"/>
    <s v="NA"/>
    <n v="0"/>
    <s v="NA"/>
    <s v="NA"/>
    <s v="NA"/>
    <m/>
    <n v="4"/>
    <e v="#VALUE!"/>
    <e v="#VALUE!"/>
    <m/>
    <n v="1"/>
  </r>
  <r>
    <x v="5"/>
    <n v="15"/>
    <s v="HV2.15"/>
    <n v="1"/>
    <m/>
    <x v="17"/>
    <n v="5532"/>
    <s v="rhizome"/>
    <s v="non-canopy"/>
    <n v="0"/>
    <n v="6"/>
    <n v="0"/>
    <s v="NA"/>
    <n v="0"/>
    <s v="NA"/>
    <s v="NA"/>
    <s v="NA"/>
    <m/>
    <n v="6"/>
    <e v="#VALUE!"/>
    <e v="#VALUE!"/>
    <m/>
    <n v="1"/>
  </r>
  <r>
    <x v="5"/>
    <n v="16"/>
    <s v="HV2.16"/>
    <n v="1"/>
    <m/>
    <x v="18"/>
    <n v="2445"/>
    <s v="tussock"/>
    <s v="non-canopy"/>
    <n v="0"/>
    <n v="3"/>
    <n v="0"/>
    <n v="0"/>
    <n v="0"/>
    <n v="0"/>
    <n v="0"/>
    <n v="0"/>
    <m/>
    <n v="3"/>
    <n v="1"/>
    <n v="0"/>
    <m/>
    <n v="1"/>
  </r>
  <r>
    <x v="5"/>
    <n v="16"/>
    <s v="HV2.16"/>
    <n v="1"/>
    <m/>
    <x v="19"/>
    <n v="6325"/>
    <s v="tussock"/>
    <s v="non-canopy"/>
    <n v="0"/>
    <n v="1"/>
    <n v="0"/>
    <n v="0"/>
    <n v="0"/>
    <n v="0"/>
    <n v="0"/>
    <n v="0"/>
    <m/>
    <n v="1"/>
    <n v="1"/>
    <n v="0"/>
    <m/>
    <n v="1"/>
  </r>
  <r>
    <x v="5"/>
    <n v="16"/>
    <s v="HV2.16"/>
    <n v="1"/>
    <m/>
    <x v="10"/>
    <n v="2469"/>
    <s v="rhizome"/>
    <s v="non-canopy"/>
    <n v="0"/>
    <n v="2"/>
    <n v="0"/>
    <n v="0"/>
    <n v="0"/>
    <n v="0"/>
    <n v="0"/>
    <n v="0"/>
    <m/>
    <n v="2"/>
    <n v="1"/>
    <n v="0"/>
    <m/>
    <n v="1"/>
  </r>
  <r>
    <x v="5"/>
    <n v="16"/>
    <s v="HV2.16"/>
    <n v="1"/>
    <m/>
    <x v="9"/>
    <n v="8875"/>
    <s v="lignotuber"/>
    <s v="soil-persistent"/>
    <n v="0"/>
    <n v="3"/>
    <n v="0"/>
    <n v="0"/>
    <n v="0"/>
    <n v="0"/>
    <n v="0"/>
    <n v="0"/>
    <m/>
    <n v="3"/>
    <n v="1"/>
    <n v="0"/>
    <m/>
    <n v="1"/>
  </r>
  <r>
    <x v="5"/>
    <n v="16"/>
    <s v="HV2.16"/>
    <n v="1"/>
    <m/>
    <x v="21"/>
    <n v="1377"/>
    <s v="rhizome"/>
    <s v="non-canopy"/>
    <n v="0"/>
    <n v="5"/>
    <n v="0"/>
    <s v="NA"/>
    <n v="0"/>
    <n v="0"/>
    <n v="0"/>
    <n v="0"/>
    <m/>
    <n v="5"/>
    <e v="#VALUE!"/>
    <e v="#VALUE!"/>
    <m/>
    <n v="1"/>
  </r>
  <r>
    <x v="5"/>
    <n v="16"/>
    <s v="HV2.16"/>
    <n v="1"/>
    <m/>
    <x v="1"/>
    <n v="3997"/>
    <s v="lignotuber"/>
    <s v="soil-persistent"/>
    <n v="0"/>
    <n v="3"/>
    <n v="0"/>
    <n v="0"/>
    <n v="0"/>
    <n v="0"/>
    <n v="0"/>
    <n v="0"/>
    <m/>
    <n v="3"/>
    <n v="1"/>
    <n v="0"/>
    <m/>
    <n v="1"/>
  </r>
  <r>
    <x v="5"/>
    <n v="16"/>
    <s v="HV2.16"/>
    <n v="1"/>
    <m/>
    <x v="49"/>
    <n v="5535"/>
    <s v="tussock"/>
    <s v="non-canopy"/>
    <n v="0"/>
    <n v="3"/>
    <n v="0"/>
    <s v="NA"/>
    <n v="0"/>
    <s v="NA"/>
    <s v="NA"/>
    <s v="NA"/>
    <s v="ID corrected from Tetraria capillaris to Lepyrodia anarthria based on Apr 2021 observations"/>
    <n v="3"/>
    <e v="#VALUE!"/>
    <e v="#VALUE!"/>
    <m/>
    <n v="1"/>
  </r>
  <r>
    <x v="5"/>
    <n v="16"/>
    <s v="HV2.16"/>
    <n v="1"/>
    <m/>
    <x v="23"/>
    <n v="7138"/>
    <s v="rhizome"/>
    <s v="transient"/>
    <n v="0"/>
    <n v="2"/>
    <n v="0"/>
    <s v="NA"/>
    <n v="0"/>
    <s v="NA"/>
    <s v="NA"/>
    <s v="NA"/>
    <m/>
    <n v="2"/>
    <e v="#VALUE!"/>
    <e v="#VALUE!"/>
    <m/>
    <n v="1"/>
  </r>
  <r>
    <x v="5"/>
    <n v="16"/>
    <s v="HV2.16"/>
    <n v="1"/>
    <m/>
    <x v="44"/>
    <n v="5255"/>
    <s v="basal"/>
    <s v="soil-persistent"/>
    <n v="0"/>
    <n v="1"/>
    <n v="0"/>
    <n v="0"/>
    <n v="0"/>
    <n v="0"/>
    <n v="0"/>
    <n v="0"/>
    <m/>
    <n v="1"/>
    <n v="1"/>
    <n v="0"/>
    <m/>
    <n v="1"/>
  </r>
  <r>
    <x v="5"/>
    <n v="16"/>
    <s v="HV2.16"/>
    <n v="1"/>
    <m/>
    <x v="56"/>
    <n v="5043"/>
    <s v="NA"/>
    <s v="non-canopy"/>
    <n v="0"/>
    <n v="3"/>
    <n v="0"/>
    <s v="NA"/>
    <n v="0"/>
    <s v="NA"/>
    <s v="NA"/>
    <s v="NA"/>
    <s v="orginally 'Broad-leaf grass'"/>
    <n v="3"/>
    <e v="#VALUE!"/>
    <e v="#VALUE!"/>
    <m/>
    <n v="1"/>
  </r>
  <r>
    <x v="5"/>
    <n v="17"/>
    <s v="HV2.17"/>
    <n v="1"/>
    <m/>
    <x v="18"/>
    <n v="2445"/>
    <s v="tussock"/>
    <s v="non-canopy"/>
    <n v="0"/>
    <n v="4"/>
    <n v="0"/>
    <n v="0"/>
    <n v="0"/>
    <n v="0"/>
    <n v="0"/>
    <n v="0"/>
    <m/>
    <n v="4"/>
    <n v="1"/>
    <n v="0"/>
    <m/>
    <n v="1"/>
  </r>
  <r>
    <x v="5"/>
    <n v="17"/>
    <s v="HV2.17"/>
    <n v="1"/>
    <m/>
    <x v="1"/>
    <n v="3997"/>
    <s v="lignotuber"/>
    <s v="soil-persistent"/>
    <n v="0"/>
    <n v="4"/>
    <n v="0"/>
    <n v="0"/>
    <n v="0"/>
    <n v="0"/>
    <n v="0"/>
    <n v="0"/>
    <m/>
    <n v="4"/>
    <n v="1"/>
    <n v="0"/>
    <m/>
    <n v="1"/>
  </r>
  <r>
    <x v="5"/>
    <n v="17"/>
    <s v="HV2.17"/>
    <n v="1"/>
    <m/>
    <x v="57"/>
    <n v="7664"/>
    <s v="tussock"/>
    <s v="non-canopy"/>
    <n v="0"/>
    <n v="3"/>
    <n v="0"/>
    <n v="0"/>
    <n v="0"/>
    <n v="0"/>
    <n v="0"/>
    <n v="0"/>
    <s v="previously misID'd as Patersonia"/>
    <n v="3"/>
    <n v="1"/>
    <n v="0"/>
    <m/>
    <n v="1"/>
  </r>
  <r>
    <x v="5"/>
    <n v="17"/>
    <s v="HV2.17"/>
    <n v="1"/>
    <m/>
    <x v="21"/>
    <n v="1377"/>
    <s v="rhizome"/>
    <s v="non-canopy"/>
    <n v="0"/>
    <n v="10"/>
    <n v="0"/>
    <s v="NA"/>
    <n v="0"/>
    <n v="0"/>
    <n v="0"/>
    <n v="0"/>
    <m/>
    <n v="10"/>
    <e v="#VALUE!"/>
    <e v="#VALUE!"/>
    <m/>
    <n v="1"/>
  </r>
  <r>
    <x v="5"/>
    <n v="17"/>
    <s v="HV2.17"/>
    <n v="1"/>
    <m/>
    <x v="19"/>
    <n v="6325"/>
    <s v="tussock"/>
    <s v="non-canopy"/>
    <n v="0"/>
    <n v="3"/>
    <n v="0"/>
    <n v="0"/>
    <n v="0"/>
    <n v="0"/>
    <n v="0"/>
    <n v="0"/>
    <m/>
    <n v="3"/>
    <n v="1"/>
    <n v="0"/>
    <m/>
    <n v="1"/>
  </r>
  <r>
    <x v="5"/>
    <n v="17"/>
    <s v="HV2.17"/>
    <n v="1"/>
    <m/>
    <x v="17"/>
    <n v="5532"/>
    <s v="rhizome"/>
    <s v="non-canopy"/>
    <n v="0"/>
    <n v="5"/>
    <n v="0"/>
    <s v="NA"/>
    <n v="0"/>
    <s v="NA"/>
    <s v="NA"/>
    <s v="NA"/>
    <m/>
    <n v="5"/>
    <e v="#VALUE!"/>
    <e v="#VALUE!"/>
    <m/>
    <n v="1"/>
  </r>
  <r>
    <x v="5"/>
    <n v="17"/>
    <s v="HV2.17"/>
    <n v="1"/>
    <m/>
    <x v="9"/>
    <n v="8875"/>
    <s v="lignotuber"/>
    <s v="soil-persistent"/>
    <n v="0"/>
    <n v="0"/>
    <n v="0"/>
    <n v="0"/>
    <n v="0"/>
    <n v="3"/>
    <n v="0"/>
    <n v="0"/>
    <m/>
    <n v="3"/>
    <e v="#DIV/0!"/>
    <e v="#DIV/0!"/>
    <m/>
    <n v="1"/>
  </r>
  <r>
    <x v="5"/>
    <n v="18"/>
    <s v="HV2.18"/>
    <n v="1"/>
    <m/>
    <x v="18"/>
    <n v="2445"/>
    <s v="tussock"/>
    <s v="non-canopy"/>
    <n v="0"/>
    <n v="0"/>
    <n v="0"/>
    <n v="0"/>
    <n v="0"/>
    <n v="0"/>
    <n v="0"/>
    <n v="0"/>
    <m/>
    <n v="0"/>
    <e v="#DIV/0!"/>
    <e v="#DIV/0!"/>
    <m/>
    <s v=""/>
  </r>
  <r>
    <x v="5"/>
    <n v="18"/>
    <s v="HV2.18"/>
    <n v="1"/>
    <m/>
    <x v="19"/>
    <n v="6325"/>
    <s v="tussock"/>
    <s v="non-canopy"/>
    <n v="0"/>
    <n v="3"/>
    <n v="0"/>
    <n v="0"/>
    <n v="0"/>
    <n v="0"/>
    <n v="0"/>
    <n v="0"/>
    <m/>
    <n v="3"/>
    <n v="1"/>
    <n v="0"/>
    <m/>
    <n v="1"/>
  </r>
  <r>
    <x v="5"/>
    <n v="18"/>
    <s v="HV2.18"/>
    <n v="1"/>
    <m/>
    <x v="20"/>
    <n v="2557"/>
    <s v="rhizome"/>
    <s v="transient"/>
    <n v="0"/>
    <n v="6"/>
    <n v="0"/>
    <s v="NA"/>
    <n v="1"/>
    <n v="0"/>
    <n v="0"/>
    <n v="0"/>
    <m/>
    <n v="6"/>
    <e v="#VALUE!"/>
    <e v="#VALUE!"/>
    <m/>
    <n v="1"/>
  </r>
  <r>
    <x v="5"/>
    <n v="18"/>
    <s v="HV2.18"/>
    <n v="1"/>
    <m/>
    <x v="17"/>
    <n v="5532"/>
    <s v="rhizome"/>
    <s v="non-canopy"/>
    <n v="0"/>
    <n v="4"/>
    <n v="0"/>
    <s v="NA"/>
    <n v="0"/>
    <s v="NA"/>
    <s v="NA"/>
    <s v="NA"/>
    <m/>
    <n v="4"/>
    <e v="#VALUE!"/>
    <e v="#VALUE!"/>
    <m/>
    <n v="1"/>
  </r>
  <r>
    <x v="5"/>
    <n v="18"/>
    <s v="HV2.18"/>
    <n v="1"/>
    <m/>
    <x v="21"/>
    <n v="1377"/>
    <s v="rhizome"/>
    <s v="non-canopy"/>
    <n v="0"/>
    <n v="5"/>
    <n v="0"/>
    <s v="NA"/>
    <n v="0"/>
    <n v="0"/>
    <n v="0"/>
    <n v="0"/>
    <m/>
    <n v="5"/>
    <e v="#VALUE!"/>
    <e v="#VALUE!"/>
    <m/>
    <n v="1"/>
  </r>
  <r>
    <x v="5"/>
    <n v="18"/>
    <s v="HV2.18"/>
    <n v="1"/>
    <m/>
    <x v="1"/>
    <n v="3997"/>
    <s v="lignotuber"/>
    <s v="soil-persistent"/>
    <n v="0"/>
    <n v="2"/>
    <n v="0"/>
    <n v="0"/>
    <n v="0"/>
    <n v="0"/>
    <n v="0"/>
    <n v="0"/>
    <m/>
    <n v="2"/>
    <n v="1"/>
    <n v="0"/>
    <m/>
    <n v="1"/>
  </r>
  <r>
    <x v="5"/>
    <n v="18"/>
    <s v="HV2.18"/>
    <n v="1"/>
    <m/>
    <x v="26"/>
    <n v="3243"/>
    <s v="none"/>
    <s v="soil-persistent"/>
    <n v="0"/>
    <n v="0"/>
    <n v="0"/>
    <s v="NA"/>
    <n v="0"/>
    <n v="2"/>
    <n v="0"/>
    <n v="0"/>
    <m/>
    <n v="2"/>
    <e v="#VALUE!"/>
    <e v="#VALUE!"/>
    <m/>
    <n v="1"/>
  </r>
  <r>
    <x v="5"/>
    <n v="18"/>
    <s v="HV2.18"/>
    <n v="1"/>
    <m/>
    <x v="0"/>
    <n v="7766"/>
    <s v="lignotuber"/>
    <s v="canopy"/>
    <n v="0"/>
    <n v="0"/>
    <n v="0"/>
    <n v="0"/>
    <n v="0"/>
    <n v="8"/>
    <n v="0"/>
    <n v="0"/>
    <m/>
    <n v="8"/>
    <e v="#DIV/0!"/>
    <e v="#DIV/0!"/>
    <m/>
    <n v="1"/>
  </r>
  <r>
    <x v="5"/>
    <n v="19"/>
    <s v="HV2.19"/>
    <n v="1"/>
    <m/>
    <x v="18"/>
    <n v="2445"/>
    <s v="tussock"/>
    <s v="soil-persistent"/>
    <n v="0"/>
    <n v="2"/>
    <n v="0"/>
    <n v="0"/>
    <n v="0"/>
    <n v="0"/>
    <n v="0"/>
    <n v="0"/>
    <m/>
    <n v="2"/>
    <n v="1"/>
    <n v="0"/>
    <m/>
    <n v="1"/>
  </r>
  <r>
    <x v="5"/>
    <n v="19"/>
    <s v="HV2.19"/>
    <n v="1"/>
    <m/>
    <x v="19"/>
    <n v="6325"/>
    <s v="tussock"/>
    <s v="non-canopy"/>
    <n v="0"/>
    <n v="8"/>
    <n v="0"/>
    <n v="0"/>
    <n v="0"/>
    <n v="0"/>
    <n v="0"/>
    <n v="0"/>
    <m/>
    <n v="8"/>
    <n v="1"/>
    <n v="0"/>
    <m/>
    <n v="1"/>
  </r>
  <r>
    <x v="5"/>
    <n v="19"/>
    <s v="HV2.19"/>
    <n v="1"/>
    <m/>
    <x v="1"/>
    <n v="3997"/>
    <s v="lignotuber"/>
    <s v="soil-persistent"/>
    <n v="0"/>
    <n v="2"/>
    <n v="0"/>
    <n v="0"/>
    <n v="0"/>
    <n v="0"/>
    <n v="0"/>
    <n v="0"/>
    <m/>
    <n v="2"/>
    <n v="1"/>
    <n v="0"/>
    <m/>
    <n v="1"/>
  </r>
  <r>
    <x v="5"/>
    <n v="19"/>
    <s v="HV2.19"/>
    <n v="1"/>
    <m/>
    <x v="9"/>
    <n v="8875"/>
    <s v="lignotuber"/>
    <s v="soil-persistent"/>
    <n v="0"/>
    <n v="0"/>
    <n v="0"/>
    <n v="0"/>
    <n v="0"/>
    <n v="1"/>
    <n v="0"/>
    <n v="0"/>
    <m/>
    <n v="1"/>
    <e v="#DIV/0!"/>
    <e v="#DIV/0!"/>
    <m/>
    <n v="1"/>
  </r>
  <r>
    <x v="5"/>
    <n v="19"/>
    <s v="HV2.19"/>
    <n v="1"/>
    <m/>
    <x v="17"/>
    <n v="5532"/>
    <s v="rhizome"/>
    <s v="non-canopy"/>
    <n v="0"/>
    <n v="7"/>
    <n v="0"/>
    <s v="NA"/>
    <n v="0"/>
    <s v="NA"/>
    <s v="NA"/>
    <s v="NA"/>
    <m/>
    <n v="7"/>
    <e v="#VALUE!"/>
    <e v="#VALUE!"/>
    <m/>
    <n v="1"/>
  </r>
  <r>
    <x v="5"/>
    <n v="19"/>
    <s v="HV2.19"/>
    <n v="1"/>
    <m/>
    <x v="26"/>
    <n v="3243"/>
    <s v="none"/>
    <s v="soil-persistent"/>
    <n v="0"/>
    <n v="0"/>
    <n v="0"/>
    <s v="NA"/>
    <n v="0"/>
    <n v="1"/>
    <n v="0"/>
    <n v="0"/>
    <m/>
    <n v="1"/>
    <e v="#VALUE!"/>
    <e v="#VALUE!"/>
    <m/>
    <n v="1"/>
  </r>
  <r>
    <x v="5"/>
    <n v="19"/>
    <s v="HV2.19"/>
    <n v="1"/>
    <m/>
    <x v="23"/>
    <n v="7138"/>
    <s v="rhizome"/>
    <s v="transient"/>
    <n v="0"/>
    <n v="1"/>
    <n v="0"/>
    <s v="NA"/>
    <n v="0"/>
    <s v="NA"/>
    <s v="NA"/>
    <s v="NA"/>
    <m/>
    <n v="1"/>
    <e v="#VALUE!"/>
    <e v="#VALUE!"/>
    <m/>
    <n v="1"/>
  </r>
  <r>
    <x v="5"/>
    <n v="20"/>
    <s v="HV2.20"/>
    <n v="1"/>
    <m/>
    <x v="18"/>
    <n v="2445"/>
    <s v="tussock"/>
    <s v="soil-persistent"/>
    <n v="0"/>
    <n v="5"/>
    <n v="0"/>
    <n v="0"/>
    <n v="0"/>
    <n v="0"/>
    <n v="0"/>
    <n v="0"/>
    <m/>
    <n v="5"/>
    <n v="1"/>
    <n v="0"/>
    <m/>
    <n v="1"/>
  </r>
  <r>
    <x v="5"/>
    <n v="20"/>
    <s v="HV2.20"/>
    <n v="1"/>
    <m/>
    <x v="19"/>
    <n v="6325"/>
    <s v="tussock"/>
    <s v="soil-persistent"/>
    <n v="0"/>
    <n v="7"/>
    <n v="0"/>
    <n v="0"/>
    <n v="0"/>
    <n v="0"/>
    <n v="0"/>
    <n v="0"/>
    <m/>
    <n v="7"/>
    <n v="1"/>
    <n v="0"/>
    <m/>
    <n v="1"/>
  </r>
  <r>
    <x v="5"/>
    <n v="20"/>
    <s v="HV2.20"/>
    <n v="1"/>
    <m/>
    <x v="23"/>
    <n v="7138"/>
    <s v="rhizome"/>
    <s v="transient"/>
    <n v="0"/>
    <n v="8"/>
    <n v="0"/>
    <s v="NA"/>
    <n v="0"/>
    <s v="NA"/>
    <s v="NA"/>
    <s v="NA"/>
    <m/>
    <n v="8"/>
    <e v="#VALUE!"/>
    <e v="#VALUE!"/>
    <m/>
    <n v="1"/>
  </r>
  <r>
    <x v="5"/>
    <n v="20"/>
    <s v="HV2.20"/>
    <n v="1"/>
    <m/>
    <x v="1"/>
    <n v="3997"/>
    <s v="lignotuber"/>
    <s v="soil-persistent"/>
    <n v="0"/>
    <n v="2"/>
    <n v="0"/>
    <n v="0"/>
    <n v="0"/>
    <n v="0"/>
    <n v="0"/>
    <n v="0"/>
    <m/>
    <n v="2"/>
    <n v="1"/>
    <n v="0"/>
    <m/>
    <n v="1"/>
  </r>
  <r>
    <x v="5"/>
    <n v="20"/>
    <s v="HV2.20"/>
    <n v="1"/>
    <m/>
    <x v="20"/>
    <n v="2557"/>
    <s v="rhizome"/>
    <s v="transient"/>
    <n v="0"/>
    <n v="9"/>
    <n v="0"/>
    <s v="NA"/>
    <n v="0"/>
    <n v="0"/>
    <n v="0"/>
    <n v="0"/>
    <m/>
    <n v="9"/>
    <e v="#VALUE!"/>
    <e v="#VALUE!"/>
    <m/>
    <n v="1"/>
  </r>
  <r>
    <x v="5"/>
    <n v="20"/>
    <s v="HV2.20"/>
    <n v="1"/>
    <m/>
    <x v="17"/>
    <n v="5532"/>
    <s v="rhizome"/>
    <s v="soil-persistent"/>
    <n v="0"/>
    <n v="5"/>
    <n v="0"/>
    <s v="NA"/>
    <n v="0"/>
    <s v="NA"/>
    <s v="NA"/>
    <s v="NA"/>
    <m/>
    <n v="5"/>
    <e v="#VALUE!"/>
    <e v="#VALUE!"/>
    <m/>
    <n v="1"/>
  </r>
  <r>
    <x v="5"/>
    <n v="20"/>
    <s v="HV2.20"/>
    <n v="1"/>
    <m/>
    <x v="44"/>
    <n v="5255"/>
    <s v="basal"/>
    <s v="soil-persistent"/>
    <n v="0"/>
    <n v="0"/>
    <n v="0"/>
    <n v="0"/>
    <n v="0"/>
    <n v="1"/>
    <n v="0"/>
    <n v="0"/>
    <m/>
    <n v="1"/>
    <e v="#DIV/0!"/>
    <e v="#DIV/0!"/>
    <m/>
    <n v="1"/>
  </r>
  <r>
    <x v="5"/>
    <n v="20"/>
    <s v="HV2.20"/>
    <n v="1"/>
    <m/>
    <x v="26"/>
    <n v="3243"/>
    <s v="none"/>
    <s v="soil-persistent"/>
    <n v="0"/>
    <n v="0"/>
    <n v="0"/>
    <s v="NA"/>
    <n v="0"/>
    <n v="3"/>
    <n v="0"/>
    <n v="0"/>
    <m/>
    <n v="3"/>
    <e v="#VALUE!"/>
    <e v="#VALUE!"/>
    <m/>
    <n v="1"/>
  </r>
  <r>
    <x v="5"/>
    <n v="20"/>
    <s v="HV2.20"/>
    <n v="1"/>
    <m/>
    <x v="21"/>
    <n v="1377"/>
    <s v="rhizome"/>
    <s v="non-canopy"/>
    <n v="0"/>
    <n v="1"/>
    <n v="0"/>
    <s v="NA"/>
    <n v="0"/>
    <n v="0"/>
    <n v="0"/>
    <n v="0"/>
    <m/>
    <n v="1"/>
    <e v="#VALUE!"/>
    <e v="#VALUE!"/>
    <m/>
    <n v="1"/>
  </r>
  <r>
    <x v="6"/>
    <n v="1"/>
    <s v="SS1.1"/>
    <n v="1"/>
    <m/>
    <x v="19"/>
    <n v="6325"/>
    <s v="tussock"/>
    <s v="non-canopy"/>
    <n v="0"/>
    <n v="3"/>
    <n v="0"/>
    <n v="0"/>
    <n v="0"/>
    <n v="0"/>
    <n v="0"/>
    <n v="0"/>
    <m/>
    <n v="3"/>
    <n v="1"/>
    <n v="0"/>
    <m/>
    <n v="1"/>
  </r>
  <r>
    <x v="6"/>
    <n v="1"/>
    <s v="SS1.1"/>
    <n v="1"/>
    <m/>
    <x v="29"/>
    <n v="10605"/>
    <s v="rhizome"/>
    <s v="non-canopy"/>
    <n v="0"/>
    <n v="5"/>
    <n v="0"/>
    <n v="0"/>
    <n v="0"/>
    <n v="0"/>
    <n v="0"/>
    <n v="0"/>
    <m/>
    <n v="5"/>
    <n v="1"/>
    <n v="0"/>
    <m/>
    <n v="1"/>
  </r>
  <r>
    <x v="6"/>
    <n v="1"/>
    <s v="SS1.1"/>
    <n v="1"/>
    <m/>
    <x v="0"/>
    <n v="7766"/>
    <s v="lignotuber"/>
    <s v="canopy"/>
    <n v="0"/>
    <n v="3"/>
    <n v="0"/>
    <n v="1"/>
    <n v="0"/>
    <n v="0"/>
    <n v="0"/>
    <n v="0"/>
    <m/>
    <n v="3"/>
    <n v="0.75"/>
    <n v="0"/>
    <m/>
    <n v="1"/>
  </r>
  <r>
    <x v="6"/>
    <n v="1"/>
    <s v="SS1.1"/>
    <n v="1"/>
    <m/>
    <x v="58"/>
    <n v="4000"/>
    <s v="lignotuber"/>
    <s v="soil-persistent"/>
    <n v="0"/>
    <n v="4"/>
    <n v="0"/>
    <n v="0"/>
    <n v="0"/>
    <n v="0"/>
    <n v="0"/>
    <n v="0"/>
    <m/>
    <n v="4"/>
    <n v="1"/>
    <n v="0"/>
    <m/>
    <n v="1"/>
  </r>
  <r>
    <x v="6"/>
    <n v="1"/>
    <s v="SS1.1"/>
    <n v="1"/>
    <m/>
    <x v="43"/>
    <n v="2302"/>
    <s v="rhizome"/>
    <s v="non-canopy"/>
    <n v="0"/>
    <n v="13"/>
    <n v="0"/>
    <s v="NA"/>
    <n v="0"/>
    <s v="NA"/>
    <s v="NA"/>
    <s v="NA"/>
    <m/>
    <n v="13"/>
    <e v="#VALUE!"/>
    <e v="#VALUE!"/>
    <m/>
    <n v="1"/>
  </r>
  <r>
    <x v="6"/>
    <n v="1"/>
    <s v="SS1.1"/>
    <n v="1"/>
    <m/>
    <x v="23"/>
    <n v="7138"/>
    <s v="rhizome"/>
    <s v="transient"/>
    <n v="0"/>
    <n v="2"/>
    <n v="0"/>
    <s v="NA"/>
    <n v="0"/>
    <s v="NA"/>
    <s v="NA"/>
    <s v="NA"/>
    <m/>
    <n v="2"/>
    <e v="#VALUE!"/>
    <e v="#VALUE!"/>
    <m/>
    <n v="1"/>
  </r>
  <r>
    <x v="6"/>
    <n v="2"/>
    <s v="SS1.2"/>
    <n v="1"/>
    <m/>
    <x v="19"/>
    <n v="6325"/>
    <s v="tussock"/>
    <s v="non-canopy"/>
    <n v="0"/>
    <n v="2"/>
    <n v="0"/>
    <n v="0"/>
    <n v="0"/>
    <n v="0"/>
    <n v="0"/>
    <n v="0"/>
    <m/>
    <n v="2"/>
    <n v="1"/>
    <n v="0"/>
    <m/>
    <n v="1"/>
  </r>
  <r>
    <x v="6"/>
    <n v="2"/>
    <s v="SS1.2"/>
    <n v="1"/>
    <m/>
    <x v="29"/>
    <n v="10605"/>
    <s v="rhizome"/>
    <s v="non-canopy"/>
    <n v="0"/>
    <n v="4"/>
    <n v="0"/>
    <n v="0"/>
    <n v="0"/>
    <n v="0"/>
    <n v="0"/>
    <n v="0"/>
    <m/>
    <n v="4"/>
    <n v="1"/>
    <n v="0"/>
    <m/>
    <n v="1"/>
  </r>
  <r>
    <x v="6"/>
    <n v="2"/>
    <s v="SS1.2"/>
    <n v="1"/>
    <m/>
    <x v="0"/>
    <n v="7766"/>
    <s v="lignotuber"/>
    <s v="canopy"/>
    <n v="0"/>
    <n v="1"/>
    <n v="0"/>
    <n v="1"/>
    <n v="0"/>
    <n v="0"/>
    <n v="0"/>
    <n v="0"/>
    <m/>
    <n v="1"/>
    <n v="0.5"/>
    <n v="0"/>
    <m/>
    <n v="1"/>
  </r>
  <r>
    <x v="6"/>
    <n v="2"/>
    <s v="SS1.2"/>
    <n v="1"/>
    <m/>
    <x v="58"/>
    <n v="4000"/>
    <s v="lignotuber"/>
    <s v="soil-persistent"/>
    <n v="0"/>
    <n v="1"/>
    <n v="0"/>
    <n v="0"/>
    <n v="0"/>
    <n v="0"/>
    <n v="0"/>
    <n v="0"/>
    <m/>
    <n v="1"/>
    <n v="1"/>
    <n v="0"/>
    <m/>
    <n v="1"/>
  </r>
  <r>
    <x v="6"/>
    <n v="2"/>
    <s v="SS1.2"/>
    <n v="1"/>
    <m/>
    <x v="43"/>
    <n v="2302"/>
    <s v="rhizome"/>
    <s v="non-canopy"/>
    <n v="0"/>
    <n v="2"/>
    <n v="0"/>
    <s v="NA"/>
    <n v="0"/>
    <s v="NA"/>
    <s v="NA"/>
    <s v="NA"/>
    <m/>
    <n v="2"/>
    <e v="#VALUE!"/>
    <e v="#VALUE!"/>
    <m/>
    <n v="1"/>
  </r>
  <r>
    <x v="6"/>
    <n v="2"/>
    <s v="SS1.2"/>
    <n v="1"/>
    <m/>
    <x v="23"/>
    <n v="7138"/>
    <s v="rhizome"/>
    <s v="transient"/>
    <n v="0"/>
    <n v="1"/>
    <n v="0"/>
    <s v="NA"/>
    <n v="0"/>
    <s v="NA"/>
    <s v="NA"/>
    <s v="NA"/>
    <m/>
    <n v="1"/>
    <e v="#VALUE!"/>
    <e v="#VALUE!"/>
    <m/>
    <n v="1"/>
  </r>
  <r>
    <x v="6"/>
    <n v="3"/>
    <s v="SS1.3"/>
    <n v="1"/>
    <m/>
    <x v="19"/>
    <n v="6325"/>
    <s v="tussock"/>
    <s v="non-canopy"/>
    <n v="0"/>
    <n v="3"/>
    <n v="0"/>
    <n v="1"/>
    <n v="0"/>
    <n v="0"/>
    <n v="0"/>
    <n v="0"/>
    <m/>
    <n v="3"/>
    <n v="0.75"/>
    <n v="0"/>
    <m/>
    <n v="1"/>
  </r>
  <r>
    <x v="6"/>
    <n v="3"/>
    <s v="SS1.3"/>
    <n v="1"/>
    <m/>
    <x v="43"/>
    <n v="2302"/>
    <s v="rhizome"/>
    <s v="non-canopy"/>
    <n v="0"/>
    <n v="10"/>
    <n v="0"/>
    <s v="NA"/>
    <n v="0"/>
    <s v="NA"/>
    <s v="NA"/>
    <s v="NA"/>
    <m/>
    <n v="10"/>
    <e v="#VALUE!"/>
    <e v="#VALUE!"/>
    <m/>
    <n v="1"/>
  </r>
  <r>
    <x v="6"/>
    <n v="3"/>
    <s v="SS1.3"/>
    <n v="1"/>
    <m/>
    <x v="45"/>
    <n v="3300"/>
    <s v="tussock"/>
    <s v="non-canopy"/>
    <n v="0"/>
    <n v="12"/>
    <n v="0"/>
    <n v="0"/>
    <n v="0"/>
    <n v="0"/>
    <n v="0"/>
    <n v="0"/>
    <m/>
    <n v="12"/>
    <n v="1"/>
    <n v="0"/>
    <m/>
    <n v="1"/>
  </r>
  <r>
    <x v="6"/>
    <n v="3"/>
    <s v="SS1.3"/>
    <n v="1"/>
    <m/>
    <x v="29"/>
    <n v="10605"/>
    <s v="rhizome"/>
    <s v="non-canopy"/>
    <n v="0"/>
    <n v="10"/>
    <n v="0"/>
    <n v="0"/>
    <n v="0"/>
    <n v="0"/>
    <n v="0"/>
    <n v="0"/>
    <m/>
    <n v="10"/>
    <n v="1"/>
    <n v="0"/>
    <m/>
    <n v="1"/>
  </r>
  <r>
    <x v="6"/>
    <n v="3"/>
    <s v="SS1.3"/>
    <n v="1"/>
    <m/>
    <x v="0"/>
    <n v="7766"/>
    <s v="lignotuber"/>
    <s v="canopy"/>
    <n v="0"/>
    <n v="2"/>
    <n v="0"/>
    <n v="0"/>
    <n v="0"/>
    <n v="0"/>
    <n v="0"/>
    <n v="0"/>
    <m/>
    <n v="2"/>
    <n v="1"/>
    <n v="0"/>
    <m/>
    <n v="1"/>
  </r>
  <r>
    <x v="6"/>
    <n v="3"/>
    <s v="SS1.3"/>
    <n v="1"/>
    <m/>
    <x v="23"/>
    <n v="7138"/>
    <s v="rhizome"/>
    <s v="transient"/>
    <n v="0"/>
    <n v="1"/>
    <n v="0"/>
    <s v="NA"/>
    <n v="0"/>
    <s v="NA"/>
    <s v="NA"/>
    <s v="NA"/>
    <m/>
    <n v="1"/>
    <e v="#VALUE!"/>
    <e v="#VALUE!"/>
    <m/>
    <n v="1"/>
  </r>
  <r>
    <x v="6"/>
    <n v="3"/>
    <s v="SS1.3"/>
    <n v="1"/>
    <m/>
    <x v="9"/>
    <n v="8875"/>
    <s v="lignotuber"/>
    <s v="soil-persistent"/>
    <n v="0"/>
    <n v="3"/>
    <n v="0"/>
    <n v="1"/>
    <n v="0"/>
    <n v="0"/>
    <n v="0"/>
    <n v="0"/>
    <m/>
    <n v="3"/>
    <n v="0.75"/>
    <n v="0"/>
    <m/>
    <n v="1"/>
  </r>
  <r>
    <x v="6"/>
    <n v="3"/>
    <s v="SS1.3"/>
    <n v="1"/>
    <m/>
    <x v="58"/>
    <n v="4000"/>
    <s v="lignotuber"/>
    <s v="soil-persistent"/>
    <n v="0"/>
    <n v="2"/>
    <n v="0"/>
    <n v="1"/>
    <n v="0"/>
    <n v="0"/>
    <n v="0"/>
    <n v="0"/>
    <m/>
    <n v="2"/>
    <n v="0.66666666666666663"/>
    <n v="0"/>
    <m/>
    <n v="1"/>
  </r>
  <r>
    <x v="6"/>
    <n v="3"/>
    <s v="SS1.3"/>
    <n v="1"/>
    <m/>
    <x v="21"/>
    <n v="1377"/>
    <s v="rhizome"/>
    <s v="non-canopy"/>
    <n v="0"/>
    <n v="6"/>
    <n v="0"/>
    <s v="NA"/>
    <n v="0"/>
    <n v="0"/>
    <n v="0"/>
    <n v="0"/>
    <m/>
    <n v="6"/>
    <e v="#VALUE!"/>
    <e v="#VALUE!"/>
    <m/>
    <n v="1"/>
  </r>
  <r>
    <x v="6"/>
    <n v="3"/>
    <s v="SS1.3"/>
    <n v="1"/>
    <m/>
    <x v="20"/>
    <n v="2557"/>
    <s v="rhizome"/>
    <s v="transient"/>
    <n v="0"/>
    <n v="18"/>
    <n v="0"/>
    <s v="NA"/>
    <n v="0"/>
    <n v="0"/>
    <n v="0"/>
    <n v="0"/>
    <m/>
    <n v="18"/>
    <e v="#VALUE!"/>
    <e v="#VALUE!"/>
    <m/>
    <n v="1"/>
  </r>
  <r>
    <x v="6"/>
    <n v="3"/>
    <s v="SS1.3"/>
    <n v="1"/>
    <m/>
    <x v="17"/>
    <n v="5532"/>
    <s v="rhizome"/>
    <s v="non-canopy"/>
    <n v="0"/>
    <n v="1"/>
    <n v="0"/>
    <s v="NA"/>
    <n v="0"/>
    <s v="NA"/>
    <s v="NA"/>
    <s v="NA"/>
    <m/>
    <n v="1"/>
    <e v="#VALUE!"/>
    <e v="#VALUE!"/>
    <m/>
    <n v="1"/>
  </r>
  <r>
    <x v="6"/>
    <n v="3"/>
    <s v="SS1.3"/>
    <n v="1"/>
    <m/>
    <x v="28"/>
    <n v="6324"/>
    <s v="tussock"/>
    <s v="non-canopy"/>
    <n v="0"/>
    <n v="1"/>
    <n v="0"/>
    <n v="0"/>
    <n v="0"/>
    <n v="0"/>
    <n v="0"/>
    <n v="0"/>
    <m/>
    <n v="1"/>
    <n v="1"/>
    <n v="0"/>
    <m/>
    <n v="1"/>
  </r>
  <r>
    <x v="6"/>
    <n v="4"/>
    <s v="SS1.4"/>
    <n v="1"/>
    <m/>
    <x v="20"/>
    <n v="2557"/>
    <s v="rhizome"/>
    <s v="transient"/>
    <n v="0"/>
    <n v="62"/>
    <n v="0"/>
    <s v="NA"/>
    <n v="5"/>
    <n v="0"/>
    <n v="0"/>
    <n v="0"/>
    <m/>
    <n v="62"/>
    <e v="#VALUE!"/>
    <e v="#VALUE!"/>
    <m/>
    <n v="1"/>
  </r>
  <r>
    <x v="6"/>
    <n v="4"/>
    <s v="SS1.4"/>
    <n v="1"/>
    <m/>
    <x v="9"/>
    <n v="8875"/>
    <s v="lignotuber"/>
    <s v="soil-persistent"/>
    <n v="0"/>
    <n v="1"/>
    <n v="0"/>
    <n v="1"/>
    <n v="0"/>
    <n v="3"/>
    <n v="0"/>
    <n v="0"/>
    <m/>
    <n v="4"/>
    <n v="0.5"/>
    <n v="1.5"/>
    <m/>
    <n v="1"/>
  </r>
  <r>
    <x v="6"/>
    <n v="4"/>
    <s v="SS1.4"/>
    <n v="1"/>
    <m/>
    <x v="45"/>
    <n v="3300"/>
    <s v="tussock"/>
    <s v="non-canopy"/>
    <n v="0"/>
    <n v="5"/>
    <n v="0"/>
    <n v="0"/>
    <n v="0"/>
    <n v="0"/>
    <n v="0"/>
    <n v="0"/>
    <m/>
    <n v="5"/>
    <n v="1"/>
    <n v="0"/>
    <m/>
    <n v="1"/>
  </r>
  <r>
    <x v="6"/>
    <n v="4"/>
    <s v="SS1.4"/>
    <n v="1"/>
    <m/>
    <x v="0"/>
    <n v="7766"/>
    <s v="lignotuber"/>
    <s v="canopy"/>
    <n v="0"/>
    <n v="3"/>
    <n v="0"/>
    <n v="0"/>
    <n v="0"/>
    <n v="0"/>
    <n v="0"/>
    <n v="0"/>
    <m/>
    <n v="3"/>
    <n v="1"/>
    <n v="0"/>
    <m/>
    <n v="1"/>
  </r>
  <r>
    <x v="6"/>
    <n v="4"/>
    <s v="SS1.4"/>
    <n v="1"/>
    <m/>
    <x v="16"/>
    <n v="2603"/>
    <s v="basal"/>
    <s v="soil-persistent"/>
    <n v="0"/>
    <n v="2"/>
    <n v="0"/>
    <n v="4"/>
    <n v="0"/>
    <n v="0"/>
    <n v="0"/>
    <n v="0"/>
    <m/>
    <n v="2"/>
    <n v="0.33333333333333331"/>
    <n v="0"/>
    <m/>
    <n v="1"/>
  </r>
  <r>
    <x v="6"/>
    <n v="4"/>
    <s v="SS1.4"/>
    <n v="1"/>
    <m/>
    <x v="58"/>
    <n v="4000"/>
    <s v="lignotuber"/>
    <s v="soil-persistent"/>
    <n v="0"/>
    <n v="10"/>
    <n v="0"/>
    <n v="0"/>
    <n v="0"/>
    <n v="0"/>
    <n v="0"/>
    <n v="0"/>
    <m/>
    <n v="10"/>
    <n v="1"/>
    <n v="0"/>
    <m/>
    <n v="1"/>
  </r>
  <r>
    <x v="6"/>
    <n v="4"/>
    <s v="SS1.4"/>
    <n v="1"/>
    <m/>
    <x v="21"/>
    <n v="1377"/>
    <s v="rhizome"/>
    <s v="non-canopy"/>
    <n v="0"/>
    <n v="60"/>
    <n v="0"/>
    <s v="NA"/>
    <n v="0"/>
    <n v="0"/>
    <n v="0"/>
    <n v="0"/>
    <m/>
    <n v="60"/>
    <e v="#VALUE!"/>
    <e v="#VALUE!"/>
    <m/>
    <n v="1"/>
  </r>
  <r>
    <x v="6"/>
    <n v="4"/>
    <s v="SS1.4"/>
    <n v="1"/>
    <m/>
    <x v="29"/>
    <n v="10605"/>
    <s v="rhizome"/>
    <s v="non-canopy"/>
    <n v="0"/>
    <n v="4"/>
    <n v="0"/>
    <n v="0"/>
    <n v="0"/>
    <n v="0"/>
    <n v="0"/>
    <n v="0"/>
    <m/>
    <n v="4"/>
    <n v="1"/>
    <n v="0"/>
    <m/>
    <n v="1"/>
  </r>
  <r>
    <x v="6"/>
    <n v="4"/>
    <s v="SS1.4"/>
    <n v="1"/>
    <m/>
    <x v="43"/>
    <n v="2302"/>
    <s v="rhizome"/>
    <s v="non-canopy"/>
    <n v="0"/>
    <n v="8"/>
    <n v="0"/>
    <s v="NA"/>
    <n v="0"/>
    <s v="NA"/>
    <s v="NA"/>
    <s v="NA"/>
    <m/>
    <n v="8"/>
    <e v="#VALUE!"/>
    <e v="#VALUE!"/>
    <m/>
    <n v="1"/>
  </r>
  <r>
    <x v="6"/>
    <n v="4"/>
    <s v="SS1.4"/>
    <n v="1"/>
    <m/>
    <x v="17"/>
    <n v="5532"/>
    <s v="rhizome"/>
    <s v="non-canopy"/>
    <n v="0"/>
    <n v="3"/>
    <n v="0"/>
    <s v="NA"/>
    <n v="0"/>
    <s v="NA"/>
    <s v="NA"/>
    <s v="NA"/>
    <m/>
    <n v="3"/>
    <e v="#VALUE!"/>
    <e v="#VALUE!"/>
    <m/>
    <n v="1"/>
  </r>
  <r>
    <x v="6"/>
    <n v="5"/>
    <s v="SS1.5"/>
    <n v="1"/>
    <m/>
    <x v="20"/>
    <n v="2557"/>
    <s v="rhizome"/>
    <s v="transient"/>
    <n v="0"/>
    <n v="26"/>
    <n v="0"/>
    <s v="NA"/>
    <n v="0"/>
    <n v="0"/>
    <n v="0"/>
    <n v="0"/>
    <m/>
    <n v="26"/>
    <e v="#VALUE!"/>
    <e v="#VALUE!"/>
    <m/>
    <n v="1"/>
  </r>
  <r>
    <x v="6"/>
    <n v="5"/>
    <s v="SS1.5"/>
    <n v="1"/>
    <m/>
    <x v="21"/>
    <n v="1377"/>
    <s v="rhizome"/>
    <s v="non-canopy"/>
    <n v="0"/>
    <n v="8"/>
    <n v="0"/>
    <s v="NA"/>
    <n v="0"/>
    <n v="0"/>
    <n v="0"/>
    <n v="0"/>
    <m/>
    <n v="8"/>
    <e v="#VALUE!"/>
    <e v="#VALUE!"/>
    <m/>
    <n v="1"/>
  </r>
  <r>
    <x v="6"/>
    <n v="5"/>
    <s v="SS1.5"/>
    <n v="1"/>
    <m/>
    <x v="49"/>
    <n v="5535"/>
    <s v="tussock"/>
    <s v="non-canopy"/>
    <n v="0"/>
    <n v="1"/>
    <n v="0"/>
    <s v="NA"/>
    <n v="0"/>
    <s v="NA"/>
    <s v="NA"/>
    <s v="NA"/>
    <s v="uncertain ID. Recorded as Tetraria capillaris in Apr2021 following Nov2020, but Lepyrodia recorded in Q8 in Apr2021 census, not Tetraria. Lepyrodia anarthira seems more likely"/>
    <n v="1"/>
    <e v="#VALUE!"/>
    <e v="#VALUE!"/>
    <m/>
    <n v="1"/>
  </r>
  <r>
    <x v="6"/>
    <n v="5"/>
    <s v="SS1.5"/>
    <n v="1"/>
    <m/>
    <x v="45"/>
    <n v="3300"/>
    <s v="tussock"/>
    <s v="non-canopy"/>
    <n v="0"/>
    <n v="3"/>
    <n v="0"/>
    <n v="0"/>
    <n v="0"/>
    <n v="0"/>
    <n v="0"/>
    <n v="0"/>
    <m/>
    <n v="3"/>
    <n v="1"/>
    <n v="0"/>
    <m/>
    <n v="1"/>
  </r>
  <r>
    <x v="6"/>
    <n v="5"/>
    <s v="SS1.5"/>
    <n v="1"/>
    <m/>
    <x v="29"/>
    <n v="10605"/>
    <s v="rhizome"/>
    <s v="non-canopy"/>
    <n v="0"/>
    <n v="10"/>
    <n v="0"/>
    <n v="0"/>
    <n v="0"/>
    <n v="0"/>
    <n v="0"/>
    <n v="0"/>
    <m/>
    <n v="10"/>
    <n v="1"/>
    <n v="0"/>
    <m/>
    <n v="1"/>
  </r>
  <r>
    <x v="6"/>
    <n v="5"/>
    <s v="SS1.5"/>
    <n v="1"/>
    <m/>
    <x v="19"/>
    <n v="6325"/>
    <s v="tussock"/>
    <s v="non-canopy"/>
    <n v="0"/>
    <n v="2"/>
    <n v="0"/>
    <n v="0"/>
    <n v="0"/>
    <n v="0"/>
    <n v="0"/>
    <n v="0"/>
    <m/>
    <n v="2"/>
    <n v="1"/>
    <n v="0"/>
    <m/>
    <n v="1"/>
  </r>
  <r>
    <x v="6"/>
    <n v="5"/>
    <s v="SS1.5"/>
    <n v="1"/>
    <m/>
    <x v="16"/>
    <n v="2603"/>
    <s v="basal"/>
    <s v="soil-persistent"/>
    <n v="0"/>
    <n v="2"/>
    <n v="0"/>
    <n v="3"/>
    <n v="0"/>
    <n v="0"/>
    <n v="0"/>
    <n v="0"/>
    <m/>
    <n v="2"/>
    <n v="0.4"/>
    <n v="0"/>
    <m/>
    <n v="1"/>
  </r>
  <r>
    <x v="6"/>
    <n v="5"/>
    <s v="SS1.5"/>
    <n v="1"/>
    <m/>
    <x v="58"/>
    <n v="4000"/>
    <s v="lignotuber"/>
    <s v="soil-persistent"/>
    <n v="0"/>
    <n v="4"/>
    <n v="0"/>
    <n v="1"/>
    <n v="0"/>
    <n v="0"/>
    <n v="0"/>
    <n v="0"/>
    <m/>
    <n v="4"/>
    <n v="0.8"/>
    <n v="0"/>
    <m/>
    <n v="1"/>
  </r>
  <r>
    <x v="6"/>
    <n v="5"/>
    <s v="SS1.5"/>
    <n v="1"/>
    <m/>
    <x v="17"/>
    <n v="5532"/>
    <s v="rhizome"/>
    <s v="non-canopy"/>
    <n v="0"/>
    <n v="5"/>
    <n v="0"/>
    <s v="NA"/>
    <n v="0"/>
    <s v="NA"/>
    <s v="NA"/>
    <s v="NA"/>
    <m/>
    <n v="5"/>
    <e v="#VALUE!"/>
    <e v="#VALUE!"/>
    <m/>
    <n v="1"/>
  </r>
  <r>
    <x v="6"/>
    <n v="5"/>
    <s v="SS1.5"/>
    <n v="1"/>
    <m/>
    <x v="9"/>
    <n v="8875"/>
    <s v="lignotuber"/>
    <s v="soil-persistent"/>
    <n v="0"/>
    <n v="0"/>
    <n v="0"/>
    <n v="1"/>
    <n v="0"/>
    <n v="2"/>
    <n v="0"/>
    <n v="0"/>
    <m/>
    <n v="2"/>
    <n v="0"/>
    <n v="2"/>
    <m/>
    <n v="1"/>
  </r>
  <r>
    <x v="6"/>
    <n v="6"/>
    <s v="SS1.6"/>
    <n v="1"/>
    <m/>
    <x v="45"/>
    <n v="3300"/>
    <s v="tussock"/>
    <s v="non-canopy"/>
    <n v="0"/>
    <n v="8"/>
    <n v="0"/>
    <n v="0"/>
    <n v="0"/>
    <n v="0"/>
    <n v="0"/>
    <n v="0"/>
    <m/>
    <n v="8"/>
    <n v="1"/>
    <n v="0"/>
    <m/>
    <n v="1"/>
  </r>
  <r>
    <x v="6"/>
    <n v="6"/>
    <s v="SS1.6"/>
    <n v="1"/>
    <m/>
    <x v="58"/>
    <n v="4000"/>
    <s v="lignotuber"/>
    <s v="soil-persistent"/>
    <n v="0"/>
    <n v="3"/>
    <n v="0"/>
    <n v="0"/>
    <n v="0"/>
    <n v="6"/>
    <n v="0"/>
    <n v="0"/>
    <m/>
    <n v="9"/>
    <n v="1"/>
    <n v="2"/>
    <m/>
    <n v="1"/>
  </r>
  <r>
    <x v="6"/>
    <n v="6"/>
    <s v="SS1.6"/>
    <n v="1"/>
    <m/>
    <x v="29"/>
    <n v="10605"/>
    <s v="rhizome"/>
    <s v="non-canopy"/>
    <n v="0"/>
    <n v="3"/>
    <n v="0"/>
    <n v="0"/>
    <n v="0"/>
    <n v="0"/>
    <n v="0"/>
    <n v="0"/>
    <m/>
    <n v="3"/>
    <n v="1"/>
    <n v="0"/>
    <m/>
    <n v="1"/>
  </r>
  <r>
    <x v="6"/>
    <n v="6"/>
    <s v="SS1.6"/>
    <n v="1"/>
    <m/>
    <x v="17"/>
    <n v="5532"/>
    <s v="rhizome"/>
    <s v="non-canopy"/>
    <n v="0"/>
    <n v="4"/>
    <n v="0"/>
    <s v="NA"/>
    <n v="0"/>
    <s v="NA"/>
    <s v="NA"/>
    <s v="NA"/>
    <m/>
    <n v="4"/>
    <e v="#VALUE!"/>
    <e v="#VALUE!"/>
    <m/>
    <n v="1"/>
  </r>
  <r>
    <x v="6"/>
    <n v="6"/>
    <s v="SS1.6"/>
    <n v="1"/>
    <m/>
    <x v="9"/>
    <n v="8875"/>
    <s v="lignotuber"/>
    <s v="soil-persistent"/>
    <n v="0"/>
    <n v="1"/>
    <n v="0"/>
    <n v="0"/>
    <n v="0"/>
    <n v="0"/>
    <n v="0"/>
    <n v="0"/>
    <m/>
    <n v="1"/>
    <n v="1"/>
    <n v="0"/>
    <m/>
    <n v="1"/>
  </r>
  <r>
    <x v="6"/>
    <n v="6"/>
    <s v="SS1.6"/>
    <n v="1"/>
    <m/>
    <x v="21"/>
    <n v="1377"/>
    <s v="rhizome"/>
    <s v="non-canopy"/>
    <n v="0"/>
    <n v="4"/>
    <n v="0"/>
    <s v="NA"/>
    <n v="0"/>
    <n v="0"/>
    <n v="0"/>
    <n v="0"/>
    <m/>
    <n v="4"/>
    <e v="#VALUE!"/>
    <e v="#VALUE!"/>
    <m/>
    <n v="1"/>
  </r>
  <r>
    <x v="6"/>
    <n v="6"/>
    <s v="SS1.6"/>
    <n v="1"/>
    <m/>
    <x v="20"/>
    <n v="2557"/>
    <s v="rhizome"/>
    <s v="transient"/>
    <n v="0"/>
    <n v="3"/>
    <n v="0"/>
    <s v="NA"/>
    <n v="0"/>
    <n v="0"/>
    <n v="0"/>
    <n v="0"/>
    <m/>
    <n v="3"/>
    <e v="#VALUE!"/>
    <e v="#VALUE!"/>
    <m/>
    <n v="1"/>
  </r>
  <r>
    <x v="6"/>
    <n v="6"/>
    <s v="SS1.6"/>
    <n v="1"/>
    <m/>
    <x v="19"/>
    <n v="6325"/>
    <s v="tussock"/>
    <s v="non-canopy"/>
    <n v="0"/>
    <n v="3"/>
    <n v="0"/>
    <n v="0"/>
    <n v="0"/>
    <n v="0"/>
    <n v="0"/>
    <n v="0"/>
    <m/>
    <n v="3"/>
    <n v="1"/>
    <n v="0"/>
    <m/>
    <n v="1"/>
  </r>
  <r>
    <x v="6"/>
    <n v="6"/>
    <s v="SS1.6"/>
    <n v="1"/>
    <m/>
    <x v="43"/>
    <n v="2302"/>
    <s v="rhizome"/>
    <s v="non-canopy"/>
    <n v="0"/>
    <n v="1"/>
    <n v="0"/>
    <s v="NA"/>
    <n v="0"/>
    <s v="NA"/>
    <s v="NA"/>
    <s v="NA"/>
    <m/>
    <n v="1"/>
    <e v="#VALUE!"/>
    <e v="#VALUE!"/>
    <m/>
    <n v="1"/>
  </r>
  <r>
    <x v="6"/>
    <n v="6"/>
    <s v="SS1.6"/>
    <n v="1"/>
    <m/>
    <x v="16"/>
    <n v="2603"/>
    <s v="basal"/>
    <s v="soil-persistent"/>
    <n v="0"/>
    <n v="0"/>
    <n v="0"/>
    <n v="2"/>
    <n v="0"/>
    <n v="0"/>
    <n v="0"/>
    <n v="0"/>
    <m/>
    <n v="0"/>
    <n v="0"/>
    <n v="0"/>
    <m/>
    <s v=""/>
  </r>
  <r>
    <x v="6"/>
    <n v="7"/>
    <s v="SS1.7"/>
    <n v="1"/>
    <m/>
    <x v="45"/>
    <n v="3300"/>
    <s v="tussock"/>
    <s v="non-canopy"/>
    <n v="0"/>
    <n v="7"/>
    <n v="0"/>
    <n v="0"/>
    <n v="0"/>
    <n v="0"/>
    <n v="0"/>
    <n v="0"/>
    <m/>
    <n v="7"/>
    <n v="1"/>
    <n v="0"/>
    <m/>
    <n v="1"/>
  </r>
  <r>
    <x v="6"/>
    <n v="7"/>
    <s v="SS1.7"/>
    <n v="1"/>
    <m/>
    <x v="10"/>
    <n v="2469"/>
    <s v="rhizome"/>
    <s v="non-canopy"/>
    <n v="0"/>
    <n v="4"/>
    <n v="0"/>
    <n v="0"/>
    <n v="0"/>
    <n v="0"/>
    <n v="0"/>
    <n v="0"/>
    <m/>
    <n v="4"/>
    <n v="1"/>
    <n v="0"/>
    <m/>
    <n v="1"/>
  </r>
  <r>
    <x v="6"/>
    <n v="7"/>
    <s v="SS1.7"/>
    <n v="1"/>
    <m/>
    <x v="58"/>
    <n v="4000"/>
    <s v="lignotuber"/>
    <s v="soil-persistent"/>
    <n v="0"/>
    <n v="1"/>
    <n v="0"/>
    <n v="0"/>
    <n v="0"/>
    <n v="0"/>
    <n v="0"/>
    <n v="0"/>
    <m/>
    <n v="1"/>
    <n v="1"/>
    <n v="0"/>
    <m/>
    <n v="1"/>
  </r>
  <r>
    <x v="6"/>
    <n v="7"/>
    <s v="SS1.7"/>
    <n v="1"/>
    <m/>
    <x v="43"/>
    <n v="2302"/>
    <s v="rhizome"/>
    <s v="non-canopy"/>
    <n v="0"/>
    <n v="3"/>
    <n v="0"/>
    <s v="NA"/>
    <n v="0"/>
    <s v="NA"/>
    <s v="NA"/>
    <s v="NA"/>
    <m/>
    <n v="3"/>
    <e v="#VALUE!"/>
    <e v="#VALUE!"/>
    <m/>
    <n v="1"/>
  </r>
  <r>
    <x v="6"/>
    <n v="7"/>
    <s v="SS1.7"/>
    <n v="1"/>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n v="7"/>
    <s v="SS1.7"/>
    <n v="1"/>
    <m/>
    <x v="20"/>
    <n v="2557"/>
    <s v="rhizome"/>
    <s v="transient"/>
    <n v="0"/>
    <n v="5"/>
    <n v="0"/>
    <s v="NA"/>
    <n v="0"/>
    <n v="0"/>
    <n v="0"/>
    <n v="0"/>
    <m/>
    <n v="5"/>
    <e v="#VALUE!"/>
    <e v="#VALUE!"/>
    <m/>
    <n v="1"/>
  </r>
  <r>
    <x v="6"/>
    <n v="7"/>
    <s v="SS1.7"/>
    <n v="1"/>
    <m/>
    <x v="0"/>
    <n v="7766"/>
    <s v="lignotuber"/>
    <s v="canopy"/>
    <n v="0"/>
    <n v="2"/>
    <n v="0"/>
    <n v="0"/>
    <n v="0"/>
    <n v="0"/>
    <n v="0"/>
    <n v="0"/>
    <m/>
    <n v="2"/>
    <n v="1"/>
    <n v="0"/>
    <m/>
    <n v="1"/>
  </r>
  <r>
    <x v="6"/>
    <n v="7"/>
    <s v="SS1.7"/>
    <n v="1"/>
    <m/>
    <x v="29"/>
    <n v="10605"/>
    <s v="rhizome"/>
    <s v="non-canopy"/>
    <n v="0"/>
    <n v="4"/>
    <n v="0"/>
    <n v="0"/>
    <n v="0"/>
    <n v="0"/>
    <n v="0"/>
    <n v="0"/>
    <m/>
    <n v="4"/>
    <n v="1"/>
    <n v="0"/>
    <m/>
    <n v="1"/>
  </r>
  <r>
    <x v="6"/>
    <n v="7"/>
    <s v="SS1.7"/>
    <n v="1"/>
    <m/>
    <x v="17"/>
    <n v="5532"/>
    <s v="rhizome"/>
    <s v="non-canopy"/>
    <n v="0"/>
    <n v="3"/>
    <n v="0"/>
    <s v="NA"/>
    <n v="0"/>
    <s v="NA"/>
    <s v="NA"/>
    <s v="NA"/>
    <m/>
    <n v="3"/>
    <e v="#VALUE!"/>
    <e v="#VALUE!"/>
    <m/>
    <n v="1"/>
  </r>
  <r>
    <x v="6"/>
    <n v="7"/>
    <s v="SS1.7"/>
    <n v="1"/>
    <m/>
    <x v="21"/>
    <n v="1377"/>
    <s v="rhizome"/>
    <s v="non-canopy"/>
    <n v="0"/>
    <n v="5"/>
    <n v="0"/>
    <s v="NA"/>
    <n v="0"/>
    <n v="0"/>
    <n v="0"/>
    <n v="0"/>
    <m/>
    <n v="5"/>
    <e v="#VALUE!"/>
    <e v="#VALUE!"/>
    <m/>
    <n v="1"/>
  </r>
  <r>
    <x v="6"/>
    <n v="7"/>
    <s v="SS1.7"/>
    <n v="1"/>
    <m/>
    <x v="16"/>
    <n v="2603"/>
    <s v="basal"/>
    <s v="soil-persistent"/>
    <n v="0"/>
    <n v="0"/>
    <n v="0"/>
    <n v="1"/>
    <n v="0"/>
    <n v="0"/>
    <n v="0"/>
    <n v="0"/>
    <m/>
    <n v="0"/>
    <n v="0"/>
    <n v="0"/>
    <m/>
    <s v=""/>
  </r>
  <r>
    <x v="6"/>
    <n v="8"/>
    <s v="SS1.8"/>
    <n v="1"/>
    <m/>
    <x v="19"/>
    <n v="6325"/>
    <s v="tussock"/>
    <s v="non-canopy"/>
    <n v="0"/>
    <n v="1"/>
    <n v="0"/>
    <n v="0"/>
    <n v="0"/>
    <n v="0"/>
    <n v="0"/>
    <n v="0"/>
    <m/>
    <n v="1"/>
    <n v="1"/>
    <n v="0"/>
    <m/>
    <n v="1"/>
  </r>
  <r>
    <x v="6"/>
    <n v="8"/>
    <s v="SS1.8"/>
    <n v="1"/>
    <m/>
    <x v="45"/>
    <n v="3300"/>
    <s v="tussock"/>
    <s v="non-canopy"/>
    <n v="0"/>
    <n v="11"/>
    <n v="0"/>
    <n v="0"/>
    <n v="0"/>
    <n v="0"/>
    <n v="0"/>
    <n v="0"/>
    <m/>
    <n v="11"/>
    <n v="1"/>
    <n v="0"/>
    <m/>
    <n v="1"/>
  </r>
  <r>
    <x v="6"/>
    <n v="8"/>
    <s v="SS1.8"/>
    <n v="1"/>
    <m/>
    <x v="29"/>
    <n v="10605"/>
    <s v="rhizome"/>
    <s v="non-canopy"/>
    <n v="0"/>
    <n v="4"/>
    <n v="0"/>
    <n v="0"/>
    <n v="0"/>
    <n v="0"/>
    <n v="0"/>
    <n v="0"/>
    <m/>
    <n v="4"/>
    <n v="1"/>
    <n v="0"/>
    <m/>
    <n v="1"/>
  </r>
  <r>
    <x v="6"/>
    <n v="8"/>
    <s v="SS1.8"/>
    <n v="1"/>
    <m/>
    <x v="0"/>
    <n v="7766"/>
    <s v="lignotuber"/>
    <s v="canopy"/>
    <n v="0"/>
    <n v="5"/>
    <n v="0"/>
    <n v="2"/>
    <n v="0"/>
    <n v="0"/>
    <n v="0"/>
    <n v="0"/>
    <m/>
    <n v="5"/>
    <n v="0.7142857142857143"/>
    <n v="0"/>
    <m/>
    <n v="1"/>
  </r>
  <r>
    <x v="6"/>
    <n v="8"/>
    <s v="SS1.8"/>
    <n v="1"/>
    <m/>
    <x v="58"/>
    <n v="4000"/>
    <s v="lignotuber"/>
    <s v="soil-persistent"/>
    <n v="0"/>
    <n v="11"/>
    <n v="0"/>
    <n v="0"/>
    <n v="0"/>
    <n v="0"/>
    <n v="0"/>
    <n v="0"/>
    <m/>
    <n v="11"/>
    <n v="1"/>
    <n v="0"/>
    <m/>
    <n v="1"/>
  </r>
  <r>
    <x v="6"/>
    <n v="8"/>
    <s v="SS1.8"/>
    <n v="1"/>
    <m/>
    <x v="43"/>
    <n v="2302"/>
    <s v="rhizome"/>
    <s v="non-canopy"/>
    <n v="0"/>
    <n v="5"/>
    <n v="0"/>
    <s v="NA"/>
    <n v="0"/>
    <s v="NA"/>
    <s v="NA"/>
    <s v="NA"/>
    <m/>
    <n v="5"/>
    <e v="#VALUE!"/>
    <e v="#VALUE!"/>
    <m/>
    <n v="1"/>
  </r>
  <r>
    <x v="6"/>
    <n v="8"/>
    <s v="SS1.8"/>
    <n v="1"/>
    <m/>
    <x v="17"/>
    <n v="5532"/>
    <s v="rhizome"/>
    <s v="non-canopy"/>
    <n v="0"/>
    <n v="11"/>
    <n v="0"/>
    <s v="NA"/>
    <n v="0"/>
    <s v="NA"/>
    <s v="NA"/>
    <s v="NA"/>
    <m/>
    <n v="11"/>
    <e v="#VALUE!"/>
    <e v="#VALUE!"/>
    <m/>
    <n v="1"/>
  </r>
  <r>
    <x v="6"/>
    <n v="8"/>
    <s v="SS1.8"/>
    <n v="1"/>
    <m/>
    <x v="16"/>
    <n v="2603"/>
    <s v="basal"/>
    <s v="soil-persistent"/>
    <n v="0"/>
    <n v="1"/>
    <n v="0"/>
    <n v="0"/>
    <n v="0"/>
    <n v="0"/>
    <n v="0"/>
    <n v="0"/>
    <m/>
    <n v="1"/>
    <n v="1"/>
    <n v="0"/>
    <m/>
    <n v="1"/>
  </r>
  <r>
    <x v="6"/>
    <n v="8"/>
    <s v="SS1.8"/>
    <n v="1"/>
    <m/>
    <x v="9"/>
    <n v="8875"/>
    <s v="lignotuber"/>
    <s v="soil-persistent"/>
    <n v="0"/>
    <n v="1"/>
    <n v="0"/>
    <n v="0"/>
    <n v="0"/>
    <n v="0"/>
    <n v="0"/>
    <n v="0"/>
    <m/>
    <n v="1"/>
    <n v="1"/>
    <n v="0"/>
    <m/>
    <n v="1"/>
  </r>
  <r>
    <x v="6"/>
    <n v="9"/>
    <s v="SS1.9"/>
    <n v="1"/>
    <m/>
    <x v="19"/>
    <n v="6325"/>
    <s v="tussock"/>
    <s v="non-canopy"/>
    <n v="0"/>
    <n v="4"/>
    <n v="0"/>
    <n v="0"/>
    <n v="0"/>
    <n v="0"/>
    <n v="0"/>
    <n v="0"/>
    <m/>
    <n v="4"/>
    <n v="1"/>
    <n v="0"/>
    <m/>
    <n v="1"/>
  </r>
  <r>
    <x v="6"/>
    <n v="9"/>
    <s v="SS1.9"/>
    <n v="1"/>
    <m/>
    <x v="45"/>
    <n v="3300"/>
    <s v="tussock"/>
    <s v="non-canopy"/>
    <n v="0"/>
    <n v="6"/>
    <n v="0"/>
    <n v="0"/>
    <n v="0"/>
    <n v="0"/>
    <n v="0"/>
    <n v="0"/>
    <m/>
    <n v="6"/>
    <n v="1"/>
    <n v="0"/>
    <m/>
    <n v="1"/>
  </r>
  <r>
    <x v="6"/>
    <n v="9"/>
    <s v="SS1.9"/>
    <n v="1"/>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n v="9"/>
    <s v="SS1.9"/>
    <n v="1"/>
    <m/>
    <x v="17"/>
    <n v="5532"/>
    <s v="rhizome"/>
    <s v="non-canopy"/>
    <n v="0"/>
    <n v="4"/>
    <n v="0"/>
    <s v="NA"/>
    <n v="0"/>
    <s v="NA"/>
    <s v="NA"/>
    <s v="NA"/>
    <m/>
    <n v="4"/>
    <e v="#VALUE!"/>
    <e v="#VALUE!"/>
    <m/>
    <n v="1"/>
  </r>
  <r>
    <x v="6"/>
    <n v="9"/>
    <s v="SS1.9"/>
    <n v="1"/>
    <m/>
    <x v="0"/>
    <n v="7766"/>
    <s v="lignotuber"/>
    <s v="canopy"/>
    <n v="0"/>
    <n v="5"/>
    <n v="0"/>
    <n v="1"/>
    <n v="0"/>
    <n v="0"/>
    <n v="0"/>
    <n v="0"/>
    <m/>
    <n v="5"/>
    <n v="0.83333333333333337"/>
    <n v="0"/>
    <m/>
    <n v="1"/>
  </r>
  <r>
    <x v="6"/>
    <n v="9"/>
    <s v="SS1.9"/>
    <n v="1"/>
    <m/>
    <x v="58"/>
    <n v="4000"/>
    <s v="lignotuber"/>
    <s v="soil-persistent"/>
    <n v="0"/>
    <n v="3"/>
    <n v="0"/>
    <n v="0"/>
    <n v="0"/>
    <n v="0"/>
    <n v="0"/>
    <n v="0"/>
    <m/>
    <n v="3"/>
    <n v="1"/>
    <n v="0"/>
    <m/>
    <n v="1"/>
  </r>
  <r>
    <x v="6"/>
    <n v="9"/>
    <s v="SS1.9"/>
    <n v="1"/>
    <m/>
    <x v="16"/>
    <n v="2603"/>
    <s v="basal"/>
    <s v="soil-persistent"/>
    <n v="0"/>
    <n v="1"/>
    <n v="0"/>
    <n v="0"/>
    <n v="0"/>
    <n v="0"/>
    <n v="0"/>
    <n v="0"/>
    <m/>
    <n v="1"/>
    <n v="1"/>
    <n v="0"/>
    <m/>
    <n v="1"/>
  </r>
  <r>
    <x v="6"/>
    <n v="9"/>
    <s v="SS1.9"/>
    <n v="1"/>
    <m/>
    <x v="21"/>
    <n v="1377"/>
    <s v="rhizome"/>
    <s v="non-canopy"/>
    <n v="0"/>
    <n v="2"/>
    <n v="0"/>
    <s v="NA"/>
    <n v="0"/>
    <n v="0"/>
    <n v="0"/>
    <n v="0"/>
    <m/>
    <n v="2"/>
    <e v="#VALUE!"/>
    <e v="#VALUE!"/>
    <m/>
    <n v="1"/>
  </r>
  <r>
    <x v="6"/>
    <n v="9"/>
    <s v="SS1.9"/>
    <n v="1"/>
    <m/>
    <x v="9"/>
    <n v="8875"/>
    <s v="lignotuber"/>
    <s v="soil-persistent"/>
    <n v="0"/>
    <n v="0"/>
    <n v="0"/>
    <n v="0"/>
    <n v="0"/>
    <n v="1"/>
    <n v="0"/>
    <n v="0"/>
    <m/>
    <n v="1"/>
    <e v="#DIV/0!"/>
    <e v="#DIV/0!"/>
    <m/>
    <n v="1"/>
  </r>
  <r>
    <x v="6"/>
    <n v="10"/>
    <s v="SS1.10"/>
    <n v="1"/>
    <m/>
    <x v="9"/>
    <n v="8875"/>
    <s v="lignotuber"/>
    <s v="soil-persistent"/>
    <n v="0"/>
    <n v="0"/>
    <n v="0"/>
    <n v="0"/>
    <n v="0"/>
    <n v="1"/>
    <n v="0"/>
    <n v="0"/>
    <m/>
    <n v="1"/>
    <e v="#DIV/0!"/>
    <e v="#DIV/0!"/>
    <m/>
    <n v="1"/>
  </r>
  <r>
    <x v="6"/>
    <n v="10"/>
    <s v="SS1.10"/>
    <n v="1"/>
    <m/>
    <x v="58"/>
    <n v="4000"/>
    <s v="lignotuber"/>
    <s v="soil-persistent"/>
    <n v="0"/>
    <n v="2"/>
    <n v="0"/>
    <n v="0"/>
    <n v="0"/>
    <n v="0"/>
    <n v="0"/>
    <n v="0"/>
    <m/>
    <n v="2"/>
    <n v="1"/>
    <n v="0"/>
    <m/>
    <n v="1"/>
  </r>
  <r>
    <x v="6"/>
    <n v="10"/>
    <s v="SS1.10"/>
    <n v="1"/>
    <m/>
    <x v="0"/>
    <n v="7766"/>
    <s v="lignotuber"/>
    <s v="canopy"/>
    <n v="0"/>
    <n v="1"/>
    <n v="0"/>
    <n v="0"/>
    <n v="0"/>
    <n v="0"/>
    <n v="0"/>
    <n v="0"/>
    <m/>
    <n v="1"/>
    <n v="1"/>
    <n v="0"/>
    <m/>
    <n v="1"/>
  </r>
  <r>
    <x v="6"/>
    <n v="10"/>
    <s v="SS1.10"/>
    <n v="1"/>
    <m/>
    <x v="19"/>
    <n v="6325"/>
    <s v="tussock"/>
    <s v="non-canopy"/>
    <n v="0"/>
    <n v="3"/>
    <n v="0"/>
    <n v="0"/>
    <n v="0"/>
    <n v="0"/>
    <n v="0"/>
    <n v="0"/>
    <m/>
    <n v="3"/>
    <n v="1"/>
    <n v="0"/>
    <m/>
    <n v="1"/>
  </r>
  <r>
    <x v="6"/>
    <n v="10"/>
    <s v="SS1.10"/>
    <n v="1"/>
    <m/>
    <x v="29"/>
    <n v="10605"/>
    <s v="rhizome"/>
    <s v="non-canopy"/>
    <n v="0"/>
    <n v="2"/>
    <n v="0"/>
    <n v="0"/>
    <n v="0"/>
    <n v="0"/>
    <n v="0"/>
    <n v="0"/>
    <m/>
    <n v="2"/>
    <n v="1"/>
    <n v="0"/>
    <m/>
    <n v="1"/>
  </r>
  <r>
    <x v="6"/>
    <n v="10"/>
    <s v="SS1.10"/>
    <n v="1"/>
    <m/>
    <x v="45"/>
    <n v="3300"/>
    <s v="tussock"/>
    <s v="non-canopy"/>
    <n v="0"/>
    <n v="1"/>
    <n v="0"/>
    <n v="0"/>
    <n v="0"/>
    <n v="0"/>
    <n v="0"/>
    <n v="0"/>
    <m/>
    <n v="1"/>
    <n v="1"/>
    <n v="0"/>
    <m/>
    <n v="1"/>
  </r>
  <r>
    <x v="6"/>
    <n v="10"/>
    <s v="SS1.10"/>
    <n v="1"/>
    <m/>
    <x v="17"/>
    <n v="5532"/>
    <s v="rhizome"/>
    <s v="non-canopy"/>
    <n v="0"/>
    <n v="2"/>
    <n v="0"/>
    <s v="NA"/>
    <n v="0"/>
    <s v="NA"/>
    <s v="NA"/>
    <s v="NA"/>
    <m/>
    <n v="2"/>
    <e v="#VALUE!"/>
    <e v="#VALUE!"/>
    <m/>
    <n v="1"/>
  </r>
  <r>
    <x v="6"/>
    <n v="11"/>
    <s v="SS1.11"/>
    <n v="1"/>
    <m/>
    <x v="19"/>
    <n v="6325"/>
    <s v="tussock"/>
    <s v="non-canopy"/>
    <n v="0"/>
    <n v="3"/>
    <n v="0"/>
    <n v="0"/>
    <n v="0"/>
    <n v="0"/>
    <n v="0"/>
    <n v="0"/>
    <m/>
    <n v="3"/>
    <n v="1"/>
    <n v="0"/>
    <m/>
    <n v="1"/>
  </r>
  <r>
    <x v="6"/>
    <n v="11"/>
    <s v="SS1.11"/>
    <n v="1"/>
    <m/>
    <x v="0"/>
    <n v="7766"/>
    <s v="lignotuber"/>
    <s v="canopy"/>
    <n v="0"/>
    <n v="6"/>
    <n v="0"/>
    <n v="2"/>
    <n v="0"/>
    <n v="0"/>
    <n v="0"/>
    <n v="0"/>
    <m/>
    <n v="6"/>
    <n v="0.75"/>
    <n v="0"/>
    <m/>
    <n v="1"/>
  </r>
  <r>
    <x v="6"/>
    <n v="11"/>
    <s v="SS1.11"/>
    <n v="1"/>
    <m/>
    <x v="45"/>
    <n v="3300"/>
    <s v="tussock"/>
    <s v="non-canopy"/>
    <n v="0"/>
    <n v="1"/>
    <n v="0"/>
    <n v="0"/>
    <n v="0"/>
    <n v="0"/>
    <n v="0"/>
    <n v="0"/>
    <m/>
    <n v="1"/>
    <n v="1"/>
    <n v="0"/>
    <m/>
    <n v="1"/>
  </r>
  <r>
    <x v="6"/>
    <n v="11"/>
    <s v="SS1.11"/>
    <n v="1"/>
    <m/>
    <x v="17"/>
    <n v="5532"/>
    <s v="rhizome"/>
    <s v="non-canopy"/>
    <n v="0"/>
    <n v="10"/>
    <n v="0"/>
    <s v="NA"/>
    <n v="0"/>
    <s v="NA"/>
    <s v="NA"/>
    <s v="NA"/>
    <m/>
    <n v="10"/>
    <e v="#VALUE!"/>
    <e v="#VALUE!"/>
    <m/>
    <n v="1"/>
  </r>
  <r>
    <x v="6"/>
    <n v="11"/>
    <s v="SS1.11"/>
    <n v="1"/>
    <m/>
    <x v="29"/>
    <n v="10605"/>
    <s v="rhizome"/>
    <s v="non-canopy"/>
    <n v="0"/>
    <n v="3"/>
    <n v="0"/>
    <n v="0"/>
    <n v="0"/>
    <n v="0"/>
    <n v="0"/>
    <n v="0"/>
    <m/>
    <n v="3"/>
    <n v="1"/>
    <n v="0"/>
    <m/>
    <n v="1"/>
  </r>
  <r>
    <x v="6"/>
    <n v="11"/>
    <s v="SS1.11"/>
    <n v="1"/>
    <m/>
    <x v="49"/>
    <n v="5535"/>
    <s v="tussock"/>
    <s v="non-canopy"/>
    <n v="0"/>
    <n v="1"/>
    <n v="0"/>
    <s v="NA"/>
    <n v="0"/>
    <s v="NA"/>
    <s v="NA"/>
    <s v="NA"/>
    <s v="ID as Tetraria capillaris in Nov2020, not recorded in Apr2021, but Lepyrodia recorded in Q8 in Apr2021 census, not Tetraria. Lepyrodia anarthira seems more likely"/>
    <n v="1"/>
    <e v="#VALUE!"/>
    <e v="#VALUE!"/>
    <m/>
    <n v="1"/>
  </r>
  <r>
    <x v="6"/>
    <n v="11"/>
    <s v="SS1.11"/>
    <n v="1"/>
    <m/>
    <x v="58"/>
    <n v="4000"/>
    <s v="lignotuber"/>
    <s v="soil-persistent"/>
    <n v="0"/>
    <n v="3"/>
    <n v="0"/>
    <n v="0"/>
    <n v="0"/>
    <n v="0"/>
    <n v="0"/>
    <n v="0"/>
    <m/>
    <n v="3"/>
    <n v="1"/>
    <n v="0"/>
    <m/>
    <n v="1"/>
  </r>
  <r>
    <x v="6"/>
    <n v="12"/>
    <s v="SS1.12"/>
    <n v="1"/>
    <m/>
    <x v="43"/>
    <n v="2302"/>
    <s v="rhizome"/>
    <s v="non-canopy"/>
    <n v="0"/>
    <n v="8"/>
    <n v="0"/>
    <s v="NA"/>
    <n v="0"/>
    <s v="NA"/>
    <s v="NA"/>
    <s v="NA"/>
    <m/>
    <n v="8"/>
    <e v="#VALUE!"/>
    <e v="#VALUE!"/>
    <m/>
    <n v="1"/>
  </r>
  <r>
    <x v="6"/>
    <n v="12"/>
    <s v="SS1.12"/>
    <n v="1"/>
    <m/>
    <x v="0"/>
    <n v="7766"/>
    <s v="lignotuber"/>
    <s v="canopy"/>
    <n v="0"/>
    <n v="4"/>
    <n v="0"/>
    <n v="1"/>
    <n v="0"/>
    <n v="0"/>
    <n v="0"/>
    <n v="0"/>
    <m/>
    <n v="4"/>
    <n v="0.8"/>
    <n v="0"/>
    <m/>
    <n v="1"/>
  </r>
  <r>
    <x v="6"/>
    <n v="12"/>
    <s v="SS1.12"/>
    <n v="1"/>
    <m/>
    <x v="17"/>
    <n v="5532"/>
    <s v="rhizome"/>
    <s v="non-canopy"/>
    <n v="0"/>
    <n v="11"/>
    <n v="0"/>
    <s v="NA"/>
    <n v="0"/>
    <s v="NA"/>
    <s v="NA"/>
    <s v="NA"/>
    <m/>
    <n v="11"/>
    <e v="#VALUE!"/>
    <e v="#VALUE!"/>
    <m/>
    <n v="1"/>
  </r>
  <r>
    <x v="6"/>
    <n v="12"/>
    <s v="SS1.12"/>
    <n v="1"/>
    <m/>
    <x v="29"/>
    <n v="10605"/>
    <s v="rhizome"/>
    <s v="non-canopy"/>
    <n v="0"/>
    <n v="2"/>
    <n v="0"/>
    <n v="0"/>
    <n v="0"/>
    <n v="0"/>
    <n v="0"/>
    <n v="0"/>
    <m/>
    <n v="2"/>
    <n v="1"/>
    <n v="0"/>
    <m/>
    <n v="1"/>
  </r>
  <r>
    <x v="6"/>
    <n v="12"/>
    <s v="SS1.12"/>
    <n v="1"/>
    <m/>
    <x v="21"/>
    <n v="1377"/>
    <s v="rhizome"/>
    <s v="non-canopy"/>
    <n v="0"/>
    <n v="2"/>
    <n v="0"/>
    <s v="NA"/>
    <n v="0"/>
    <n v="0"/>
    <n v="0"/>
    <n v="0"/>
    <m/>
    <n v="2"/>
    <e v="#VALUE!"/>
    <e v="#VALUE!"/>
    <m/>
    <n v="1"/>
  </r>
  <r>
    <x v="6"/>
    <n v="12"/>
    <s v="SS1.12"/>
    <n v="1"/>
    <m/>
    <x v="20"/>
    <n v="2557"/>
    <s v="rhizome"/>
    <s v="transient"/>
    <n v="0"/>
    <n v="2"/>
    <n v="0"/>
    <s v="NA"/>
    <n v="0"/>
    <n v="0"/>
    <n v="0"/>
    <n v="0"/>
    <m/>
    <n v="2"/>
    <e v="#VALUE!"/>
    <e v="#VALUE!"/>
    <m/>
    <n v="1"/>
  </r>
  <r>
    <x v="6"/>
    <n v="13"/>
    <s v="SS1.13"/>
    <n v="1"/>
    <m/>
    <x v="58"/>
    <n v="4000"/>
    <s v="lignotuber"/>
    <s v="soil-persistent"/>
    <n v="0"/>
    <n v="12"/>
    <n v="0"/>
    <n v="0"/>
    <n v="0"/>
    <n v="0"/>
    <n v="0"/>
    <n v="0"/>
    <m/>
    <n v="12"/>
    <n v="1"/>
    <n v="0"/>
    <m/>
    <n v="1"/>
  </r>
  <r>
    <x v="6"/>
    <n v="13"/>
    <s v="SS1.13"/>
    <n v="1"/>
    <m/>
    <x v="43"/>
    <n v="2302"/>
    <s v="rhizome"/>
    <s v="soil-persistent"/>
    <n v="0"/>
    <n v="4"/>
    <n v="0"/>
    <s v="NA"/>
    <n v="0"/>
    <s v="NA"/>
    <s v="NA"/>
    <s v="NA"/>
    <m/>
    <n v="4"/>
    <e v="#VALUE!"/>
    <e v="#VALUE!"/>
    <m/>
    <n v="1"/>
  </r>
  <r>
    <x v="6"/>
    <n v="13"/>
    <s v="SS1.13"/>
    <n v="1"/>
    <m/>
    <x v="20"/>
    <n v="2557"/>
    <s v="rhizome"/>
    <s v="transient"/>
    <n v="0"/>
    <n v="26"/>
    <n v="0"/>
    <s v="NA"/>
    <n v="2"/>
    <n v="0"/>
    <n v="0"/>
    <n v="0"/>
    <m/>
    <n v="26"/>
    <e v="#VALUE!"/>
    <e v="#VALUE!"/>
    <m/>
    <n v="1"/>
  </r>
  <r>
    <x v="6"/>
    <n v="13"/>
    <s v="SS1.13"/>
    <n v="1"/>
    <m/>
    <x v="17"/>
    <n v="5532"/>
    <s v="rhizome"/>
    <s v="non-canopy"/>
    <n v="0"/>
    <n v="10"/>
    <n v="0"/>
    <s v="NA"/>
    <n v="0"/>
    <s v="NA"/>
    <s v="NA"/>
    <s v="NA"/>
    <m/>
    <n v="10"/>
    <e v="#VALUE!"/>
    <e v="#VALUE!"/>
    <m/>
    <n v="1"/>
  </r>
  <r>
    <x v="6"/>
    <n v="13"/>
    <s v="SS1.13"/>
    <n v="1"/>
    <m/>
    <x v="29"/>
    <n v="10605"/>
    <s v="rhizome"/>
    <s v="non-canopy"/>
    <n v="0"/>
    <n v="4"/>
    <n v="0"/>
    <n v="0"/>
    <n v="0"/>
    <n v="0"/>
    <n v="0"/>
    <n v="0"/>
    <m/>
    <n v="4"/>
    <n v="1"/>
    <n v="0"/>
    <m/>
    <n v="1"/>
  </r>
  <r>
    <x v="6"/>
    <n v="13"/>
    <s v="SS1.13"/>
    <n v="1"/>
    <m/>
    <x v="21"/>
    <n v="1377"/>
    <s v="rhizome"/>
    <s v="non-canopy"/>
    <n v="0"/>
    <n v="6"/>
    <n v="0"/>
    <s v="NA"/>
    <n v="0"/>
    <n v="0"/>
    <n v="0"/>
    <n v="0"/>
    <m/>
    <n v="6"/>
    <e v="#VALUE!"/>
    <e v="#VALUE!"/>
    <m/>
    <n v="1"/>
  </r>
  <r>
    <x v="6"/>
    <n v="13"/>
    <s v="SS1.13"/>
    <n v="1"/>
    <m/>
    <x v="0"/>
    <n v="7766"/>
    <s v="lignotuber"/>
    <s v="canopy"/>
    <n v="0"/>
    <n v="4"/>
    <n v="0"/>
    <n v="1"/>
    <n v="0"/>
    <n v="0"/>
    <n v="0"/>
    <n v="0"/>
    <m/>
    <n v="4"/>
    <n v="0.8"/>
    <n v="0"/>
    <m/>
    <n v="1"/>
  </r>
  <r>
    <x v="6"/>
    <n v="14"/>
    <s v="SS1.14"/>
    <n v="1"/>
    <m/>
    <x v="0"/>
    <n v="7766"/>
    <s v="lignotuber"/>
    <s v="canopy"/>
    <n v="0"/>
    <n v="4"/>
    <n v="0"/>
    <n v="0"/>
    <n v="0"/>
    <n v="0"/>
    <n v="0"/>
    <n v="0"/>
    <m/>
    <n v="4"/>
    <n v="1"/>
    <n v="0"/>
    <m/>
    <n v="1"/>
  </r>
  <r>
    <x v="6"/>
    <n v="14"/>
    <s v="SS1.14"/>
    <n v="1"/>
    <m/>
    <x v="58"/>
    <n v="4000"/>
    <s v="lignotuber"/>
    <s v="soil-persistent"/>
    <n v="0"/>
    <n v="1"/>
    <n v="0"/>
    <n v="0"/>
    <n v="0"/>
    <n v="0"/>
    <n v="0"/>
    <n v="0"/>
    <m/>
    <n v="1"/>
    <n v="1"/>
    <n v="0"/>
    <m/>
    <n v="1"/>
  </r>
  <r>
    <x v="6"/>
    <n v="14"/>
    <s v="SS1.14"/>
    <n v="1"/>
    <m/>
    <x v="17"/>
    <n v="5532"/>
    <s v="rhizome"/>
    <s v="non-canopy"/>
    <n v="0"/>
    <n v="9"/>
    <n v="0"/>
    <s v="NA"/>
    <n v="0"/>
    <s v="NA"/>
    <s v="NA"/>
    <s v="NA"/>
    <m/>
    <n v="9"/>
    <e v="#VALUE!"/>
    <e v="#VALUE!"/>
    <m/>
    <n v="1"/>
  </r>
  <r>
    <x v="6"/>
    <n v="14"/>
    <s v="SS1.14"/>
    <n v="1"/>
    <m/>
    <x v="43"/>
    <n v="2302"/>
    <s v="rhizome"/>
    <s v="non-canopy"/>
    <n v="0"/>
    <n v="20"/>
    <n v="0"/>
    <s v="NA"/>
    <n v="0"/>
    <s v="NA"/>
    <s v="NA"/>
    <s v="NA"/>
    <m/>
    <n v="20"/>
    <e v="#VALUE!"/>
    <e v="#VALUE!"/>
    <m/>
    <n v="1"/>
  </r>
  <r>
    <x v="6"/>
    <n v="14"/>
    <s v="SS1.14"/>
    <n v="1"/>
    <m/>
    <x v="29"/>
    <n v="10605"/>
    <s v="rhizome"/>
    <s v="non-canopy"/>
    <n v="0"/>
    <n v="2"/>
    <n v="0"/>
    <n v="0"/>
    <n v="0"/>
    <n v="0"/>
    <n v="0"/>
    <n v="0"/>
    <m/>
    <n v="2"/>
    <n v="1"/>
    <n v="0"/>
    <m/>
    <n v="1"/>
  </r>
  <r>
    <x v="6"/>
    <n v="14"/>
    <s v="SS1.14"/>
    <n v="1"/>
    <m/>
    <x v="21"/>
    <n v="1377"/>
    <s v="rhizome"/>
    <s v="non-canopy"/>
    <n v="0"/>
    <n v="1"/>
    <n v="0"/>
    <s v="NA"/>
    <n v="0"/>
    <n v="0"/>
    <n v="0"/>
    <n v="0"/>
    <m/>
    <n v="1"/>
    <e v="#VALUE!"/>
    <e v="#VALUE!"/>
    <m/>
    <n v="1"/>
  </r>
  <r>
    <x v="6"/>
    <n v="15"/>
    <s v="SS1.15"/>
    <n v="1"/>
    <m/>
    <x v="0"/>
    <n v="7766"/>
    <s v="lignotuber"/>
    <s v="canopy"/>
    <n v="0"/>
    <n v="3"/>
    <n v="0"/>
    <n v="1"/>
    <n v="0"/>
    <n v="0"/>
    <n v="0"/>
    <n v="0"/>
    <m/>
    <n v="3"/>
    <n v="0.75"/>
    <n v="0"/>
    <m/>
    <n v="1"/>
  </r>
  <r>
    <x v="6"/>
    <n v="15"/>
    <s v="SS1.15"/>
    <n v="1"/>
    <m/>
    <x v="9"/>
    <n v="8875"/>
    <s v="lignotuber"/>
    <s v="soil-persistent"/>
    <n v="0"/>
    <n v="0"/>
    <n v="0"/>
    <n v="0"/>
    <n v="0"/>
    <n v="1"/>
    <n v="0"/>
    <n v="0"/>
    <m/>
    <n v="1"/>
    <e v="#DIV/0!"/>
    <e v="#DIV/0!"/>
    <m/>
    <n v="1"/>
  </r>
  <r>
    <x v="6"/>
    <n v="15"/>
    <s v="SS1.15"/>
    <n v="1"/>
    <m/>
    <x v="58"/>
    <n v="4000"/>
    <s v="lignotuber"/>
    <s v="soil-persistent"/>
    <n v="0"/>
    <n v="2"/>
    <n v="0"/>
    <n v="0"/>
    <n v="0"/>
    <n v="0"/>
    <n v="0"/>
    <n v="0"/>
    <m/>
    <n v="2"/>
    <n v="1"/>
    <n v="0"/>
    <m/>
    <n v="1"/>
  </r>
  <r>
    <x v="6"/>
    <n v="15"/>
    <s v="SS1.15"/>
    <n v="1"/>
    <m/>
    <x v="17"/>
    <n v="5532"/>
    <s v="rhizome"/>
    <s v="non-canopy"/>
    <n v="0"/>
    <n v="7"/>
    <n v="0"/>
    <s v="NA"/>
    <n v="0"/>
    <s v="NA"/>
    <s v="NA"/>
    <s v="NA"/>
    <m/>
    <n v="7"/>
    <e v="#VALUE!"/>
    <e v="#VALUE!"/>
    <m/>
    <n v="1"/>
  </r>
  <r>
    <x v="6"/>
    <n v="15"/>
    <s v="SS1.15"/>
    <n v="1"/>
    <m/>
    <x v="29"/>
    <n v="10605"/>
    <s v="rhizome"/>
    <s v="non-canopy"/>
    <n v="0"/>
    <n v="5"/>
    <n v="0"/>
    <n v="0"/>
    <n v="0"/>
    <n v="0"/>
    <n v="0"/>
    <n v="0"/>
    <m/>
    <n v="5"/>
    <n v="1"/>
    <n v="0"/>
    <m/>
    <n v="1"/>
  </r>
  <r>
    <x v="6"/>
    <n v="16"/>
    <s v="SS1.16"/>
    <n v="1"/>
    <m/>
    <x v="0"/>
    <n v="7766"/>
    <s v="lignotuber"/>
    <s v="canopy"/>
    <n v="0"/>
    <n v="2"/>
    <n v="0"/>
    <n v="1"/>
    <n v="0"/>
    <n v="0"/>
    <n v="0"/>
    <n v="0"/>
    <m/>
    <n v="2"/>
    <n v="0.66666666666666663"/>
    <n v="0"/>
    <m/>
    <n v="1"/>
  </r>
  <r>
    <x v="6"/>
    <n v="16"/>
    <s v="SS1.16"/>
    <n v="1"/>
    <m/>
    <x v="43"/>
    <n v="2302"/>
    <s v="rhizome"/>
    <s v="non-canopy"/>
    <n v="0"/>
    <n v="2"/>
    <n v="0"/>
    <s v="NA"/>
    <n v="0"/>
    <s v="NA"/>
    <s v="NA"/>
    <s v="NA"/>
    <m/>
    <n v="2"/>
    <e v="#VALUE!"/>
    <e v="#VALUE!"/>
    <m/>
    <n v="1"/>
  </r>
  <r>
    <x v="6"/>
    <n v="16"/>
    <s v="SS1.16"/>
    <n v="1"/>
    <m/>
    <x v="49"/>
    <n v="5535"/>
    <s v="tussock"/>
    <s v="non-canopy"/>
    <n v="0"/>
    <n v="2"/>
    <n v="0"/>
    <s v="NA"/>
    <n v="0"/>
    <s v="NA"/>
    <s v="NA"/>
    <s v="NA"/>
    <s v="ID as Tetraria capillaris in Nov2020, not recorded in Apr2021, but Lepyrodia recorded in Q8 in Apr2021 census, not Tetraria. Lepyrodia anarthira seems more likely"/>
    <n v="2"/>
    <e v="#VALUE!"/>
    <e v="#VALUE!"/>
    <m/>
    <n v="1"/>
  </r>
  <r>
    <x v="6"/>
    <n v="16"/>
    <s v="SS1.16"/>
    <n v="1"/>
    <m/>
    <x v="17"/>
    <n v="5532"/>
    <s v="rhizome"/>
    <s v="non-canopy"/>
    <n v="0"/>
    <n v="7"/>
    <n v="0"/>
    <s v="NA"/>
    <n v="0"/>
    <s v="NA"/>
    <s v="NA"/>
    <s v="NA"/>
    <m/>
    <n v="7"/>
    <e v="#VALUE!"/>
    <e v="#VALUE!"/>
    <m/>
    <n v="1"/>
  </r>
  <r>
    <x v="6"/>
    <n v="16"/>
    <s v="SS1.16"/>
    <n v="1"/>
    <m/>
    <x v="29"/>
    <n v="10605"/>
    <s v="rhizome"/>
    <s v="non-canopy"/>
    <n v="0"/>
    <n v="5"/>
    <n v="0"/>
    <n v="0"/>
    <n v="0"/>
    <n v="0"/>
    <n v="0"/>
    <n v="0"/>
    <m/>
    <n v="5"/>
    <n v="1"/>
    <n v="0"/>
    <m/>
    <n v="1"/>
  </r>
  <r>
    <x v="6"/>
    <n v="16"/>
    <s v="SS1.16"/>
    <n v="1"/>
    <m/>
    <x v="21"/>
    <n v="1377"/>
    <s v="rhizome"/>
    <s v="non-canopy"/>
    <n v="0"/>
    <n v="1"/>
    <n v="0"/>
    <s v="NA"/>
    <n v="0"/>
    <n v="0"/>
    <n v="0"/>
    <n v="0"/>
    <m/>
    <n v="1"/>
    <e v="#VALUE!"/>
    <e v="#VALUE!"/>
    <m/>
    <n v="1"/>
  </r>
  <r>
    <x v="6"/>
    <n v="16"/>
    <s v="SS1.16"/>
    <n v="1"/>
    <m/>
    <x v="16"/>
    <n v="2603"/>
    <s v="basal"/>
    <s v="soil-persistent"/>
    <n v="0"/>
    <n v="0"/>
    <n v="0"/>
    <n v="2"/>
    <n v="0"/>
    <n v="0"/>
    <n v="0"/>
    <n v="0"/>
    <m/>
    <n v="0"/>
    <n v="0"/>
    <n v="0"/>
    <m/>
    <s v=""/>
  </r>
  <r>
    <x v="6"/>
    <n v="17"/>
    <s v="SS1.17"/>
    <n v="1"/>
    <m/>
    <x v="19"/>
    <n v="6325"/>
    <s v="tussock"/>
    <s v="non-canopy"/>
    <n v="0"/>
    <n v="2"/>
    <n v="0"/>
    <n v="0"/>
    <n v="0"/>
    <n v="0"/>
    <n v="0"/>
    <n v="0"/>
    <m/>
    <n v="2"/>
    <n v="1"/>
    <n v="0"/>
    <m/>
    <n v="1"/>
  </r>
  <r>
    <x v="6"/>
    <n v="17"/>
    <s v="SS1.17"/>
    <n v="1"/>
    <m/>
    <x v="0"/>
    <n v="7766"/>
    <s v="lignotuber"/>
    <s v="canopy"/>
    <n v="0"/>
    <n v="1"/>
    <n v="0"/>
    <n v="3"/>
    <n v="0"/>
    <n v="0"/>
    <n v="0"/>
    <n v="0"/>
    <m/>
    <n v="1"/>
    <n v="0.25"/>
    <n v="0"/>
    <m/>
    <n v="1"/>
  </r>
  <r>
    <x v="6"/>
    <n v="17"/>
    <s v="SS1.17"/>
    <n v="1"/>
    <m/>
    <x v="58"/>
    <n v="4000"/>
    <s v="lignotuber"/>
    <s v="soil-persistent"/>
    <n v="0"/>
    <n v="0"/>
    <n v="0"/>
    <n v="0"/>
    <n v="0"/>
    <n v="1"/>
    <n v="0"/>
    <n v="0"/>
    <m/>
    <n v="1"/>
    <e v="#DIV/0!"/>
    <e v="#DIV/0!"/>
    <m/>
    <n v="1"/>
  </r>
  <r>
    <x v="6"/>
    <n v="17"/>
    <s v="SS1.17"/>
    <n v="1"/>
    <m/>
    <x v="29"/>
    <n v="10605"/>
    <s v="rhizome"/>
    <s v="non-canopy"/>
    <n v="0"/>
    <n v="13"/>
    <n v="0"/>
    <n v="0"/>
    <n v="0"/>
    <n v="0"/>
    <n v="0"/>
    <n v="0"/>
    <m/>
    <n v="13"/>
    <n v="1"/>
    <n v="0"/>
    <m/>
    <n v="1"/>
  </r>
  <r>
    <x v="6"/>
    <n v="18"/>
    <s v="SS1.18"/>
    <n v="1"/>
    <m/>
    <x v="9"/>
    <n v="8875"/>
    <s v="lignotuber"/>
    <s v="soil-persistent"/>
    <n v="0"/>
    <n v="0"/>
    <n v="0"/>
    <n v="0"/>
    <n v="0"/>
    <n v="1"/>
    <n v="0"/>
    <n v="0"/>
    <m/>
    <n v="1"/>
    <e v="#DIV/0!"/>
    <e v="#DIV/0!"/>
    <m/>
    <n v="1"/>
  </r>
  <r>
    <x v="6"/>
    <n v="18"/>
    <s v="SS1.18"/>
    <n v="1"/>
    <m/>
    <x v="17"/>
    <n v="5532"/>
    <s v="rhizome"/>
    <s v="non-canopy"/>
    <n v="0"/>
    <n v="8"/>
    <n v="0"/>
    <s v="NA"/>
    <n v="0"/>
    <s v="NA"/>
    <s v="NA"/>
    <s v="NA"/>
    <m/>
    <n v="8"/>
    <e v="#VALUE!"/>
    <e v="#VALUE!"/>
    <m/>
    <n v="1"/>
  </r>
  <r>
    <x v="6"/>
    <n v="18"/>
    <s v="SS1.18"/>
    <n v="1"/>
    <m/>
    <x v="29"/>
    <n v="10605"/>
    <s v="rhizome"/>
    <s v="non-canopy"/>
    <n v="0"/>
    <n v="1"/>
    <n v="0"/>
    <n v="0"/>
    <n v="0"/>
    <n v="0"/>
    <n v="0"/>
    <n v="0"/>
    <m/>
    <n v="1"/>
    <n v="1"/>
    <n v="0"/>
    <m/>
    <n v="1"/>
  </r>
  <r>
    <x v="6"/>
    <n v="18"/>
    <s v="SS1.18"/>
    <n v="1"/>
    <m/>
    <x v="0"/>
    <n v="7766"/>
    <s v="lignotuber"/>
    <s v="canopy"/>
    <n v="0"/>
    <n v="0"/>
    <n v="0"/>
    <n v="9"/>
    <n v="0"/>
    <n v="0"/>
    <n v="0"/>
    <n v="0"/>
    <m/>
    <n v="0"/>
    <n v="0"/>
    <n v="0"/>
    <m/>
    <s v=""/>
  </r>
  <r>
    <x v="6"/>
    <n v="19"/>
    <s v="SS1.19"/>
    <n v="1"/>
    <m/>
    <x v="58"/>
    <n v="4000"/>
    <s v="lignotuber"/>
    <s v="soil-persistent"/>
    <n v="0"/>
    <n v="0"/>
    <n v="0"/>
    <n v="0"/>
    <n v="0"/>
    <n v="9"/>
    <n v="0"/>
    <n v="0"/>
    <m/>
    <n v="9"/>
    <e v="#DIV/0!"/>
    <e v="#DIV/0!"/>
    <m/>
    <n v="1"/>
  </r>
  <r>
    <x v="6"/>
    <n v="19"/>
    <s v="SS1.19"/>
    <n v="1"/>
    <m/>
    <x v="0"/>
    <n v="7766"/>
    <s v="lignotuber"/>
    <s v="non-canopy"/>
    <n v="0"/>
    <n v="0"/>
    <n v="0"/>
    <n v="4"/>
    <n v="0"/>
    <n v="0"/>
    <n v="0"/>
    <n v="0"/>
    <m/>
    <n v="0"/>
    <n v="0"/>
    <n v="0"/>
    <m/>
    <s v=""/>
  </r>
  <r>
    <x v="6"/>
    <n v="19"/>
    <s v="SS1.19"/>
    <n v="1"/>
    <m/>
    <x v="17"/>
    <n v="5532"/>
    <s v="rhizome"/>
    <s v="non-canopy"/>
    <n v="0"/>
    <n v="22"/>
    <n v="0"/>
    <s v="NA"/>
    <n v="0"/>
    <s v="NA"/>
    <s v="NA"/>
    <s v="NA"/>
    <m/>
    <n v="22"/>
    <e v="#VALUE!"/>
    <e v="#VALUE!"/>
    <m/>
    <n v="1"/>
  </r>
  <r>
    <x v="6"/>
    <n v="19"/>
    <s v="SS1.19"/>
    <n v="1"/>
    <m/>
    <x v="43"/>
    <n v="2302"/>
    <s v="rhizome"/>
    <s v="non-canopy"/>
    <n v="0"/>
    <n v="1"/>
    <n v="0"/>
    <s v="NA"/>
    <n v="0"/>
    <s v="NA"/>
    <s v="NA"/>
    <s v="NA"/>
    <m/>
    <n v="1"/>
    <e v="#VALUE!"/>
    <e v="#VALUE!"/>
    <m/>
    <n v="1"/>
  </r>
  <r>
    <x v="6"/>
    <n v="19"/>
    <s v="SS1.19"/>
    <n v="1"/>
    <m/>
    <x v="29"/>
    <n v="10605"/>
    <s v="rhizome"/>
    <s v="non-canopy"/>
    <n v="0"/>
    <n v="2"/>
    <n v="0"/>
    <n v="0"/>
    <n v="0"/>
    <n v="0"/>
    <n v="0"/>
    <n v="0"/>
    <m/>
    <n v="2"/>
    <n v="1"/>
    <n v="0"/>
    <m/>
    <n v="1"/>
  </r>
  <r>
    <x v="6"/>
    <n v="20"/>
    <s v="SS1.20"/>
    <n v="1"/>
    <m/>
    <x v="0"/>
    <n v="7766"/>
    <s v="lignotuber"/>
    <s v="canopy"/>
    <n v="0"/>
    <n v="2"/>
    <n v="0"/>
    <n v="2"/>
    <n v="0"/>
    <n v="0"/>
    <n v="0"/>
    <n v="0"/>
    <m/>
    <n v="2"/>
    <n v="0.5"/>
    <n v="0"/>
    <m/>
    <n v="1"/>
  </r>
  <r>
    <x v="6"/>
    <n v="20"/>
    <s v="SS1.20"/>
    <n v="1"/>
    <m/>
    <x v="58"/>
    <n v="4000"/>
    <s v="lignotuber"/>
    <s v="soil-persistent"/>
    <n v="0"/>
    <n v="0"/>
    <n v="0"/>
    <n v="0"/>
    <n v="0"/>
    <n v="2"/>
    <n v="0"/>
    <n v="0"/>
    <m/>
    <n v="2"/>
    <e v="#DIV/0!"/>
    <e v="#DIV/0!"/>
    <m/>
    <n v="1"/>
  </r>
  <r>
    <x v="6"/>
    <n v="20"/>
    <s v="SS1.20"/>
    <n v="1"/>
    <m/>
    <x v="29"/>
    <n v="10605"/>
    <s v="rhizome"/>
    <s v="non-canopy"/>
    <n v="0"/>
    <n v="3"/>
    <n v="0"/>
    <n v="0"/>
    <n v="0"/>
    <n v="0"/>
    <n v="0"/>
    <n v="0"/>
    <m/>
    <n v="3"/>
    <n v="1"/>
    <n v="0"/>
    <m/>
    <n v="1"/>
  </r>
  <r>
    <x v="6"/>
    <n v="20"/>
    <s v="SS1.20"/>
    <n v="1"/>
    <m/>
    <x v="43"/>
    <n v="2302"/>
    <s v="rhizome"/>
    <s v="non-canopy"/>
    <n v="0"/>
    <n v="3"/>
    <n v="0"/>
    <s v="NA"/>
    <n v="0"/>
    <s v="NA"/>
    <s v="NA"/>
    <s v="NA"/>
    <m/>
    <n v="3"/>
    <e v="#VALUE!"/>
    <e v="#VALUE!"/>
    <m/>
    <n v="1"/>
  </r>
  <r>
    <x v="7"/>
    <n v="1"/>
    <s v="SS2.1"/>
    <n v="1"/>
    <m/>
    <x v="29"/>
    <n v="10605"/>
    <s v="rhizome"/>
    <s v="non-canopy"/>
    <n v="0"/>
    <n v="5"/>
    <n v="0"/>
    <s v="NA"/>
    <n v="0"/>
    <s v="NA"/>
    <s v="NA"/>
    <s v="NA"/>
    <m/>
    <n v="5"/>
    <e v="#VALUE!"/>
    <e v="#VALUE!"/>
    <m/>
    <n v="1"/>
  </r>
  <r>
    <x v="7"/>
    <n v="1"/>
    <s v="SS2.1"/>
    <n v="1"/>
    <m/>
    <x v="59"/>
    <n v="2322"/>
    <s v="tuber"/>
    <s v="transient"/>
    <n v="0"/>
    <n v="8"/>
    <n v="0"/>
    <s v="NA"/>
    <n v="0"/>
    <s v="NA"/>
    <s v="NA"/>
    <s v="NA"/>
    <m/>
    <n v="8"/>
    <e v="#VALUE!"/>
    <e v="#VALUE!"/>
    <s v="combined tally for formwe Thys &amp; Sow"/>
    <n v="1"/>
  </r>
  <r>
    <x v="7"/>
    <n v="1"/>
    <s v="SS2.1"/>
    <n v="1"/>
    <m/>
    <x v="43"/>
    <n v="2302"/>
    <s v="rhizome"/>
    <s v="non-canopy"/>
    <n v="0"/>
    <n v="15"/>
    <n v="0"/>
    <s v="NA"/>
    <n v="0"/>
    <s v="NA"/>
    <s v="NA"/>
    <s v="NA"/>
    <m/>
    <n v="15"/>
    <e v="#VALUE!"/>
    <e v="#VALUE!"/>
    <m/>
    <n v="1"/>
  </r>
  <r>
    <x v="7"/>
    <n v="1"/>
    <s v="SS2.1"/>
    <n v="1"/>
    <m/>
    <x v="60"/>
    <n v="5657"/>
    <s v="NA"/>
    <s v="non-canopy"/>
    <n v="0"/>
    <n v="1"/>
    <n v="0"/>
    <s v="NA"/>
    <n v="0"/>
    <n v="0"/>
    <n v="0"/>
    <n v="0"/>
    <m/>
    <n v="1"/>
    <e v="#VALUE!"/>
    <e v="#VALUE!"/>
    <m/>
    <n v="1"/>
  </r>
  <r>
    <x v="7"/>
    <n v="1"/>
    <s v="SS2.1"/>
    <n v="1"/>
    <m/>
    <x v="17"/>
    <n v="5532"/>
    <s v="rhizome"/>
    <s v="non-canopy"/>
    <n v="0"/>
    <n v="2"/>
    <n v="0"/>
    <s v="NA"/>
    <n v="0"/>
    <s v="NA"/>
    <s v="NA"/>
    <s v="NA"/>
    <m/>
    <n v="2"/>
    <e v="#VALUE!"/>
    <e v="#VALUE!"/>
    <m/>
    <n v="1"/>
  </r>
  <r>
    <x v="7"/>
    <n v="1"/>
    <s v="SS2.1"/>
    <n v="1"/>
    <m/>
    <x v="61"/>
    <n v="4232"/>
    <s v="lignotuber"/>
    <s v="canopy"/>
    <n v="0"/>
    <n v="0"/>
    <n v="0"/>
    <n v="2"/>
    <n v="0"/>
    <n v="0"/>
    <n v="0"/>
    <n v="0"/>
    <m/>
    <n v="0"/>
    <n v="0"/>
    <n v="0"/>
    <m/>
    <s v=""/>
  </r>
  <r>
    <x v="7"/>
    <n v="1"/>
    <s v="SS2.1"/>
    <n v="1"/>
    <m/>
    <x v="26"/>
    <n v="3243"/>
    <s v="none"/>
    <s v="soil-persistent"/>
    <n v="0"/>
    <n v="0"/>
    <n v="0"/>
    <s v="NA"/>
    <n v="0"/>
    <n v="1"/>
    <n v="0"/>
    <n v="0"/>
    <m/>
    <n v="1"/>
    <e v="#VALUE!"/>
    <e v="#VALUE!"/>
    <m/>
    <n v="1"/>
  </r>
  <r>
    <x v="7"/>
    <n v="2"/>
    <s v="SS2.2"/>
    <n v="1"/>
    <m/>
    <x v="43"/>
    <n v="2302"/>
    <s v="rhizome"/>
    <s v="non-canopy"/>
    <n v="0"/>
    <n v="30"/>
    <n v="0"/>
    <s v="NA"/>
    <n v="0"/>
    <s v="NA"/>
    <s v="NA"/>
    <s v="NA"/>
    <m/>
    <n v="30"/>
    <e v="#VALUE!"/>
    <e v="#VALUE!"/>
    <m/>
    <n v="1"/>
  </r>
  <r>
    <x v="7"/>
    <n v="2"/>
    <s v="SS2.2"/>
    <n v="1"/>
    <m/>
    <x v="59"/>
    <n v="2322"/>
    <s v="tuber"/>
    <s v="transient"/>
    <n v="0"/>
    <n v="11"/>
    <n v="0"/>
    <s v="NA"/>
    <n v="0"/>
    <s v="NA"/>
    <s v="NA"/>
    <s v="NA"/>
    <m/>
    <n v="11"/>
    <e v="#VALUE!"/>
    <e v="#VALUE!"/>
    <s v="combined tally for formwe Thys &amp; Sow"/>
    <n v="1"/>
  </r>
  <r>
    <x v="7"/>
    <n v="2"/>
    <s v="SS2.2"/>
    <n v="1"/>
    <m/>
    <x v="29"/>
    <n v="10605"/>
    <s v="rhizome"/>
    <s v="non-canopy"/>
    <n v="0"/>
    <n v="3"/>
    <n v="0"/>
    <s v="NA"/>
    <n v="0"/>
    <s v="NA"/>
    <s v="NA"/>
    <s v="NA"/>
    <m/>
    <n v="3"/>
    <e v="#VALUE!"/>
    <e v="#VALUE!"/>
    <m/>
    <n v="1"/>
  </r>
  <r>
    <x v="7"/>
    <n v="2"/>
    <s v="SS2.2"/>
    <n v="1"/>
    <m/>
    <x v="17"/>
    <n v="5532"/>
    <s v="rhizome"/>
    <s v="non-canopy"/>
    <n v="0"/>
    <n v="6"/>
    <n v="0"/>
    <s v="NA"/>
    <n v="0"/>
    <s v="NA"/>
    <s v="NA"/>
    <s v="NA"/>
    <m/>
    <n v="6"/>
    <e v="#VALUE!"/>
    <e v="#VALUE!"/>
    <m/>
    <n v="1"/>
  </r>
  <r>
    <x v="7"/>
    <n v="2"/>
    <s v="SS2.2"/>
    <n v="1"/>
    <m/>
    <x v="60"/>
    <n v="5657"/>
    <s v="NA"/>
    <s v="non-canopy"/>
    <n v="0"/>
    <n v="2"/>
    <n v="0"/>
    <s v="NA"/>
    <n v="0"/>
    <n v="0"/>
    <n v="0"/>
    <n v="0"/>
    <m/>
    <n v="2"/>
    <e v="#VALUE!"/>
    <e v="#VALUE!"/>
    <m/>
    <n v="1"/>
  </r>
  <r>
    <x v="7"/>
    <n v="2"/>
    <s v="SS2.2"/>
    <n v="1"/>
    <m/>
    <x v="61"/>
    <n v="4232"/>
    <s v="lignotuber"/>
    <s v="canopy"/>
    <n v="0"/>
    <n v="0"/>
    <n v="0"/>
    <n v="1"/>
    <n v="0"/>
    <n v="0"/>
    <n v="0"/>
    <n v="0"/>
    <m/>
    <n v="0"/>
    <n v="0"/>
    <n v="0"/>
    <m/>
    <s v=""/>
  </r>
  <r>
    <x v="7"/>
    <n v="3"/>
    <s v="SS2.3"/>
    <n v="1"/>
    <m/>
    <x v="61"/>
    <n v="4232"/>
    <s v="lignotuber"/>
    <s v="canopy"/>
    <n v="0"/>
    <n v="2"/>
    <n v="0"/>
    <n v="0"/>
    <n v="0"/>
    <n v="0"/>
    <n v="0"/>
    <n v="0"/>
    <m/>
    <n v="2"/>
    <n v="1"/>
    <n v="0"/>
    <m/>
    <n v="1"/>
  </r>
  <r>
    <x v="7"/>
    <n v="3"/>
    <s v="SS2.3"/>
    <n v="1"/>
    <m/>
    <x v="43"/>
    <n v="2302"/>
    <s v="rhizome"/>
    <s v="non-canopy"/>
    <n v="0"/>
    <n v="12"/>
    <n v="0"/>
    <s v="NA"/>
    <n v="0"/>
    <s v="NA"/>
    <s v="NA"/>
    <s v="NA"/>
    <m/>
    <n v="12"/>
    <e v="#VALUE!"/>
    <e v="#VALUE!"/>
    <m/>
    <n v="1"/>
  </r>
  <r>
    <x v="7"/>
    <n v="3"/>
    <s v="SS2.3"/>
    <n v="1"/>
    <m/>
    <x v="59"/>
    <n v="2322"/>
    <s v="tuber"/>
    <s v="transient"/>
    <n v="0"/>
    <n v="16"/>
    <n v="0"/>
    <s v="NA"/>
    <n v="0"/>
    <s v="NA"/>
    <s v="NA"/>
    <s v="NA"/>
    <m/>
    <n v="16"/>
    <e v="#VALUE!"/>
    <e v="#VALUE!"/>
    <s v="combined tally for formwe Thys &amp; Sow"/>
    <n v="1"/>
  </r>
  <r>
    <x v="7"/>
    <n v="3"/>
    <s v="SS2.3"/>
    <n v="1"/>
    <m/>
    <x v="17"/>
    <n v="5532"/>
    <s v="rhizome"/>
    <s v="non-canopy"/>
    <n v="0"/>
    <n v="6"/>
    <n v="0"/>
    <s v="NA"/>
    <n v="0"/>
    <s v="NA"/>
    <s v="NA"/>
    <s v="NA"/>
    <m/>
    <n v="6"/>
    <e v="#VALUE!"/>
    <e v="#VALUE!"/>
    <m/>
    <n v="1"/>
  </r>
  <r>
    <x v="7"/>
    <n v="3"/>
    <s v="SS2.3"/>
    <n v="1"/>
    <m/>
    <x v="60"/>
    <n v="5657"/>
    <s v="NA"/>
    <s v="non-canopy"/>
    <n v="0"/>
    <n v="3"/>
    <n v="0"/>
    <s v="NA"/>
    <n v="0"/>
    <n v="0"/>
    <n v="0"/>
    <n v="0"/>
    <m/>
    <n v="3"/>
    <e v="#VALUE!"/>
    <e v="#VALUE!"/>
    <m/>
    <n v="1"/>
  </r>
  <r>
    <x v="7"/>
    <n v="4"/>
    <s v="SS2.4"/>
    <n v="1"/>
    <m/>
    <x v="61"/>
    <n v="4232"/>
    <s v="lignotuber"/>
    <s v="canopy"/>
    <n v="0"/>
    <n v="2"/>
    <n v="0"/>
    <n v="0"/>
    <n v="0"/>
    <n v="0"/>
    <n v="0"/>
    <n v="0"/>
    <m/>
    <n v="2"/>
    <n v="1"/>
    <n v="0"/>
    <m/>
    <n v="1"/>
  </r>
  <r>
    <x v="7"/>
    <n v="4"/>
    <s v="SS2.4"/>
    <n v="1"/>
    <m/>
    <x v="43"/>
    <n v="2302"/>
    <s v="rhizome"/>
    <s v="non-canopy"/>
    <n v="0"/>
    <n v="16"/>
    <n v="0"/>
    <s v="NA"/>
    <n v="0"/>
    <s v="NA"/>
    <s v="NA"/>
    <s v="NA"/>
    <m/>
    <n v="16"/>
    <e v="#VALUE!"/>
    <e v="#VALUE!"/>
    <m/>
    <n v="1"/>
  </r>
  <r>
    <x v="7"/>
    <n v="4"/>
    <s v="SS2.4"/>
    <n v="1"/>
    <m/>
    <x v="60"/>
    <n v="5657"/>
    <s v="NA"/>
    <s v="non-canopy"/>
    <n v="0"/>
    <n v="8"/>
    <n v="0"/>
    <s v="NA"/>
    <n v="0"/>
    <n v="0"/>
    <n v="0"/>
    <n v="0"/>
    <m/>
    <n v="8"/>
    <e v="#VALUE!"/>
    <e v="#VALUE!"/>
    <m/>
    <n v="1"/>
  </r>
  <r>
    <x v="7"/>
    <n v="4"/>
    <s v="SS2.4"/>
    <n v="1"/>
    <m/>
    <x v="59"/>
    <n v="2322"/>
    <s v="tuber"/>
    <s v="transient"/>
    <n v="0"/>
    <n v="21"/>
    <n v="0"/>
    <s v="NA"/>
    <n v="0"/>
    <s v="NA"/>
    <s v="NA"/>
    <s v="NA"/>
    <m/>
    <n v="21"/>
    <e v="#VALUE!"/>
    <e v="#VALUE!"/>
    <s v="combined tally for formwe Thys &amp; Sow"/>
    <n v="1"/>
  </r>
  <r>
    <x v="7"/>
    <n v="4"/>
    <s v="SS2.4"/>
    <n v="1"/>
    <m/>
    <x v="29"/>
    <n v="10605"/>
    <s v="rhizome"/>
    <s v="non-canopy"/>
    <n v="0"/>
    <n v="2"/>
    <n v="0"/>
    <s v="NA"/>
    <n v="0"/>
    <s v="NA"/>
    <s v="NA"/>
    <s v="NA"/>
    <m/>
    <n v="2"/>
    <e v="#VALUE!"/>
    <e v="#VALUE!"/>
    <m/>
    <n v="1"/>
  </r>
  <r>
    <x v="7"/>
    <n v="4"/>
    <s v="SS2.4"/>
    <n v="1"/>
    <m/>
    <x v="17"/>
    <n v="5532"/>
    <s v="rhizome"/>
    <s v="non-canopy"/>
    <n v="0"/>
    <n v="8"/>
    <n v="0"/>
    <s v="NA"/>
    <n v="0"/>
    <s v="NA"/>
    <s v="NA"/>
    <s v="NA"/>
    <m/>
    <n v="8"/>
    <e v="#VALUE!"/>
    <e v="#VALUE!"/>
    <m/>
    <n v="1"/>
  </r>
  <r>
    <x v="7"/>
    <n v="5"/>
    <s v="SS2.5"/>
    <n v="1"/>
    <m/>
    <x v="61"/>
    <n v="4232"/>
    <s v="lignotuber"/>
    <s v="canopy"/>
    <n v="0"/>
    <n v="1"/>
    <n v="0"/>
    <n v="0"/>
    <n v="0"/>
    <n v="0"/>
    <n v="0"/>
    <n v="0"/>
    <m/>
    <n v="1"/>
    <n v="1"/>
    <n v="0"/>
    <m/>
    <n v="1"/>
  </r>
  <r>
    <x v="7"/>
    <n v="5"/>
    <s v="SS2.5"/>
    <n v="1"/>
    <m/>
    <x v="58"/>
    <n v="4000"/>
    <s v="lignotuber"/>
    <s v="soil-persistent"/>
    <n v="0"/>
    <n v="1"/>
    <n v="0"/>
    <n v="0"/>
    <n v="0"/>
    <n v="0"/>
    <n v="0"/>
    <n v="0"/>
    <m/>
    <n v="1"/>
    <n v="1"/>
    <n v="0"/>
    <m/>
    <n v="1"/>
  </r>
  <r>
    <x v="7"/>
    <n v="5"/>
    <s v="SS2.5"/>
    <n v="1"/>
    <m/>
    <x v="59"/>
    <n v="2322"/>
    <s v="tuber"/>
    <s v="transient"/>
    <n v="0"/>
    <n v="12"/>
    <n v="0"/>
    <s v="NA"/>
    <n v="0"/>
    <s v="NA"/>
    <s v="NA"/>
    <s v="NA"/>
    <m/>
    <n v="12"/>
    <e v="#VALUE!"/>
    <e v="#VALUE!"/>
    <s v="combined tally for formwe Thys &amp; Sow"/>
    <n v="1"/>
  </r>
  <r>
    <x v="7"/>
    <n v="5"/>
    <s v="SS2.5"/>
    <n v="1"/>
    <m/>
    <x v="17"/>
    <n v="5532"/>
    <s v="rhizome"/>
    <s v="non-canopy"/>
    <n v="0"/>
    <n v="4"/>
    <n v="0"/>
    <s v="NA"/>
    <n v="0"/>
    <s v="NA"/>
    <s v="NA"/>
    <s v="NA"/>
    <m/>
    <n v="4"/>
    <e v="#VALUE!"/>
    <e v="#VALUE!"/>
    <m/>
    <n v="1"/>
  </r>
  <r>
    <x v="7"/>
    <n v="5"/>
    <s v="SS2.5"/>
    <n v="1"/>
    <m/>
    <x v="43"/>
    <n v="2302"/>
    <s v="rhizome"/>
    <s v="non-canopy"/>
    <n v="0"/>
    <n v="25"/>
    <n v="0"/>
    <s v="NA"/>
    <n v="0"/>
    <s v="NA"/>
    <s v="NA"/>
    <s v="NA"/>
    <m/>
    <n v="25"/>
    <e v="#VALUE!"/>
    <e v="#VALUE!"/>
    <m/>
    <n v="1"/>
  </r>
  <r>
    <x v="7"/>
    <n v="5"/>
    <s v="SS2.5"/>
    <n v="1"/>
    <m/>
    <x v="62"/>
    <n v="2203"/>
    <s v="NA"/>
    <s v="non-canopy"/>
    <n v="0"/>
    <n v="1"/>
    <n v="0"/>
    <s v="NA"/>
    <n v="0"/>
    <s v="NA"/>
    <s v="NA"/>
    <s v="NA"/>
    <m/>
    <n v="1"/>
    <e v="#VALUE!"/>
    <e v="#VALUE!"/>
    <m/>
    <n v="1"/>
  </r>
  <r>
    <x v="7"/>
    <n v="6"/>
    <s v="SS2.6"/>
    <n v="1"/>
    <m/>
    <x v="61"/>
    <n v="4232"/>
    <s v="lignotuber"/>
    <s v="canopy"/>
    <n v="0"/>
    <n v="1"/>
    <n v="0"/>
    <n v="0"/>
    <n v="0"/>
    <n v="0"/>
    <n v="0"/>
    <n v="0"/>
    <m/>
    <n v="1"/>
    <n v="1"/>
    <n v="0"/>
    <m/>
    <n v="1"/>
  </r>
  <r>
    <x v="7"/>
    <n v="6"/>
    <s v="SS2.6"/>
    <n v="1"/>
    <m/>
    <x v="59"/>
    <n v="2322"/>
    <s v="tuber"/>
    <s v="transient"/>
    <n v="0"/>
    <n v="15"/>
    <n v="0"/>
    <s v="NA"/>
    <n v="0"/>
    <s v="NA"/>
    <s v="NA"/>
    <s v="NA"/>
    <m/>
    <n v="15"/>
    <e v="#VALUE!"/>
    <e v="#VALUE!"/>
    <s v="combined tally for formwe Thys &amp; Sow"/>
    <n v="1"/>
  </r>
  <r>
    <x v="7"/>
    <n v="6"/>
    <s v="SS2.6"/>
    <n v="1"/>
    <m/>
    <x v="43"/>
    <n v="2302"/>
    <s v="rhizome"/>
    <s v="non-canopy"/>
    <n v="0"/>
    <n v="17"/>
    <n v="0"/>
    <s v="NA"/>
    <n v="0"/>
    <s v="NA"/>
    <s v="NA"/>
    <s v="NA"/>
    <m/>
    <n v="17"/>
    <e v="#VALUE!"/>
    <e v="#VALUE!"/>
    <m/>
    <n v="1"/>
  </r>
  <r>
    <x v="7"/>
    <n v="6"/>
    <s v="SS2.6"/>
    <n v="1"/>
    <m/>
    <x v="17"/>
    <n v="5532"/>
    <s v="rhizome"/>
    <s v="non-canopy"/>
    <n v="0"/>
    <n v="5"/>
    <n v="0"/>
    <s v="NA"/>
    <n v="0"/>
    <s v="NA"/>
    <s v="NA"/>
    <s v="NA"/>
    <m/>
    <n v="5"/>
    <e v="#VALUE!"/>
    <e v="#VALUE!"/>
    <m/>
    <n v="1"/>
  </r>
  <r>
    <x v="7"/>
    <n v="6"/>
    <s v="SS2.6"/>
    <n v="1"/>
    <m/>
    <x v="29"/>
    <n v="10605"/>
    <s v="rhizome"/>
    <s v="non-canopy"/>
    <n v="0"/>
    <n v="3"/>
    <n v="0"/>
    <s v="NA"/>
    <n v="0"/>
    <s v="NA"/>
    <s v="NA"/>
    <s v="NA"/>
    <m/>
    <n v="3"/>
    <e v="#VALUE!"/>
    <e v="#VALUE!"/>
    <m/>
    <n v="1"/>
  </r>
  <r>
    <x v="7"/>
    <n v="6"/>
    <s v="SS2.6"/>
    <n v="1"/>
    <m/>
    <x v="60"/>
    <n v="5657"/>
    <s v="NA"/>
    <s v="non-canopy"/>
    <n v="0"/>
    <n v="1"/>
    <n v="0"/>
    <s v="NA"/>
    <n v="0"/>
    <n v="0"/>
    <n v="0"/>
    <n v="0"/>
    <m/>
    <n v="1"/>
    <e v="#VALUE!"/>
    <e v="#VALUE!"/>
    <m/>
    <n v="1"/>
  </r>
  <r>
    <x v="7"/>
    <n v="7"/>
    <s v="SS2.7"/>
    <n v="1"/>
    <m/>
    <x v="58"/>
    <n v="4000"/>
    <s v="lignotuber"/>
    <s v="soil-persistent"/>
    <n v="0"/>
    <n v="1"/>
    <n v="0"/>
    <n v="0"/>
    <n v="0"/>
    <n v="0"/>
    <n v="0"/>
    <n v="0"/>
    <m/>
    <n v="1"/>
    <n v="1"/>
    <n v="0"/>
    <m/>
    <n v="1"/>
  </r>
  <r>
    <x v="7"/>
    <n v="7"/>
    <s v="SS2.7"/>
    <n v="1"/>
    <m/>
    <x v="59"/>
    <n v="2322"/>
    <s v="tuber"/>
    <s v="transient"/>
    <n v="0"/>
    <n v="10"/>
    <n v="0"/>
    <s v="NA"/>
    <n v="0"/>
    <s v="NA"/>
    <s v="NA"/>
    <s v="NA"/>
    <m/>
    <n v="10"/>
    <e v="#VALUE!"/>
    <e v="#VALUE!"/>
    <s v="combined tally for formwe Thys &amp; Sow"/>
    <n v="1"/>
  </r>
  <r>
    <x v="7"/>
    <n v="7"/>
    <s v="SS2.7"/>
    <n v="1"/>
    <m/>
    <x v="60"/>
    <n v="5657"/>
    <s v="NA"/>
    <s v="non-canopy"/>
    <n v="0"/>
    <n v="1"/>
    <n v="0"/>
    <s v="NA"/>
    <n v="0"/>
    <n v="0"/>
    <n v="0"/>
    <n v="0"/>
    <m/>
    <n v="1"/>
    <e v="#VALUE!"/>
    <e v="#VALUE!"/>
    <m/>
    <n v="1"/>
  </r>
  <r>
    <x v="7"/>
    <n v="7"/>
    <s v="SS2.7"/>
    <n v="1"/>
    <m/>
    <x v="43"/>
    <n v="2302"/>
    <s v="rhizome"/>
    <s v="non-canopy"/>
    <n v="0"/>
    <n v="15"/>
    <n v="0"/>
    <s v="NA"/>
    <n v="0"/>
    <s v="NA"/>
    <s v="NA"/>
    <s v="NA"/>
    <m/>
    <n v="15"/>
    <e v="#VALUE!"/>
    <e v="#VALUE!"/>
    <m/>
    <n v="1"/>
  </r>
  <r>
    <x v="7"/>
    <n v="7"/>
    <s v="SS2.7"/>
    <n v="1"/>
    <m/>
    <x v="17"/>
    <n v="5532"/>
    <s v="rhizome"/>
    <s v="non-canopy"/>
    <n v="0"/>
    <n v="3"/>
    <n v="0"/>
    <s v="NA"/>
    <n v="0"/>
    <s v="NA"/>
    <s v="NA"/>
    <s v="NA"/>
    <m/>
    <n v="3"/>
    <e v="#VALUE!"/>
    <e v="#VALUE!"/>
    <m/>
    <n v="1"/>
  </r>
  <r>
    <x v="7"/>
    <n v="7"/>
    <s v="SS2.7"/>
    <n v="1"/>
    <m/>
    <x v="29"/>
    <n v="10605"/>
    <s v="rhizome"/>
    <s v="non-canopy"/>
    <n v="0"/>
    <n v="6"/>
    <n v="0"/>
    <s v="NA"/>
    <n v="0"/>
    <s v="NA"/>
    <s v="NA"/>
    <s v="NA"/>
    <m/>
    <n v="6"/>
    <e v="#VALUE!"/>
    <e v="#VALUE!"/>
    <m/>
    <n v="1"/>
  </r>
  <r>
    <x v="7"/>
    <n v="7"/>
    <s v="SS2.7"/>
    <n v="1"/>
    <m/>
    <x v="8"/>
    <n v="7993"/>
    <s v="rhizome"/>
    <s v="non-canopy"/>
    <n v="0"/>
    <n v="1"/>
    <n v="0"/>
    <s v="NA"/>
    <n v="0"/>
    <s v="NA"/>
    <s v="NA"/>
    <s v="NA"/>
    <m/>
    <n v="1"/>
    <e v="#VALUE!"/>
    <e v="#VALUE!"/>
    <m/>
    <n v="1"/>
  </r>
  <r>
    <x v="7"/>
    <n v="8"/>
    <s v="SS2.8"/>
    <n v="1"/>
    <m/>
    <x v="58"/>
    <n v="4000"/>
    <s v="lignotuber"/>
    <s v="soil-persistent"/>
    <n v="0"/>
    <n v="1"/>
    <n v="0"/>
    <n v="0"/>
    <n v="0"/>
    <n v="0"/>
    <n v="0"/>
    <n v="0"/>
    <m/>
    <n v="1"/>
    <n v="1"/>
    <n v="0"/>
    <m/>
    <n v="1"/>
  </r>
  <r>
    <x v="7"/>
    <n v="8"/>
    <s v="SS2.8"/>
    <n v="1"/>
    <m/>
    <x v="59"/>
    <n v="2322"/>
    <s v="tuber"/>
    <s v="transient"/>
    <n v="0"/>
    <n v="5"/>
    <n v="0"/>
    <s v="NA"/>
    <n v="0"/>
    <s v="NA"/>
    <s v="NA"/>
    <s v="NA"/>
    <m/>
    <n v="5"/>
    <e v="#VALUE!"/>
    <e v="#VALUE!"/>
    <s v="combined tally for formwe Thys &amp; Sow"/>
    <n v="1"/>
  </r>
  <r>
    <x v="7"/>
    <n v="8"/>
    <s v="SS2.8"/>
    <n v="1"/>
    <m/>
    <x v="43"/>
    <n v="2302"/>
    <s v="rhizome"/>
    <s v="non-canopy"/>
    <n v="0"/>
    <n v="20"/>
    <n v="0"/>
    <s v="NA"/>
    <n v="0"/>
    <s v="NA"/>
    <s v="NA"/>
    <s v="NA"/>
    <m/>
    <n v="20"/>
    <e v="#VALUE!"/>
    <e v="#VALUE!"/>
    <m/>
    <n v="1"/>
  </r>
  <r>
    <x v="7"/>
    <n v="8"/>
    <s v="SS2.8"/>
    <n v="1"/>
    <m/>
    <x v="17"/>
    <n v="5532"/>
    <s v="rhizome"/>
    <s v="non-canopy"/>
    <n v="0"/>
    <n v="5"/>
    <n v="0"/>
    <s v="NA"/>
    <n v="0"/>
    <s v="NA"/>
    <s v="NA"/>
    <s v="NA"/>
    <m/>
    <n v="5"/>
    <e v="#VALUE!"/>
    <e v="#VALUE!"/>
    <m/>
    <n v="1"/>
  </r>
  <r>
    <x v="7"/>
    <n v="8"/>
    <s v="SS2.8"/>
    <n v="1"/>
    <m/>
    <x v="29"/>
    <n v="10605"/>
    <s v="rhizome"/>
    <s v="non-canopy"/>
    <n v="0"/>
    <n v="7"/>
    <n v="0"/>
    <s v="NA"/>
    <n v="0"/>
    <s v="NA"/>
    <s v="NA"/>
    <s v="NA"/>
    <m/>
    <n v="7"/>
    <e v="#VALUE!"/>
    <e v="#VALUE!"/>
    <m/>
    <n v="1"/>
  </r>
  <r>
    <x v="7"/>
    <n v="9"/>
    <s v="SS2.9"/>
    <n v="1"/>
    <m/>
    <x v="58"/>
    <n v="4000"/>
    <s v="lignotuber"/>
    <s v="soil-persistent"/>
    <n v="0"/>
    <n v="4"/>
    <n v="0"/>
    <n v="0"/>
    <n v="0"/>
    <n v="0"/>
    <n v="0"/>
    <n v="0"/>
    <m/>
    <n v="4"/>
    <n v="1"/>
    <n v="0"/>
    <m/>
    <n v="1"/>
  </r>
  <r>
    <x v="7"/>
    <n v="9"/>
    <s v="SS2.9"/>
    <n v="1"/>
    <m/>
    <x v="61"/>
    <n v="4232"/>
    <s v="lignotuber"/>
    <s v="canopy"/>
    <n v="0"/>
    <n v="1"/>
    <n v="0"/>
    <n v="0"/>
    <n v="0"/>
    <n v="0"/>
    <n v="0"/>
    <n v="0"/>
    <m/>
    <n v="1"/>
    <n v="1"/>
    <n v="0"/>
    <m/>
    <n v="1"/>
  </r>
  <r>
    <x v="7"/>
    <n v="9"/>
    <s v="SS2.9"/>
    <n v="1"/>
    <m/>
    <x v="60"/>
    <n v="5657"/>
    <s v="NA"/>
    <s v="non-canopy"/>
    <n v="0"/>
    <n v="1"/>
    <n v="0"/>
    <s v="NA"/>
    <n v="0"/>
    <n v="0"/>
    <n v="0"/>
    <n v="0"/>
    <m/>
    <n v="1"/>
    <e v="#VALUE!"/>
    <e v="#VALUE!"/>
    <m/>
    <n v="1"/>
  </r>
  <r>
    <x v="7"/>
    <n v="9"/>
    <s v="SS2.9"/>
    <n v="1"/>
    <m/>
    <x v="29"/>
    <n v="10605"/>
    <s v="rhizome"/>
    <s v="non-canopy"/>
    <n v="0"/>
    <n v="5"/>
    <n v="0"/>
    <s v="NA"/>
    <n v="0"/>
    <s v="NA"/>
    <s v="NA"/>
    <s v="NA"/>
    <m/>
    <n v="5"/>
    <e v="#VALUE!"/>
    <e v="#VALUE!"/>
    <m/>
    <n v="1"/>
  </r>
  <r>
    <x v="7"/>
    <n v="9"/>
    <s v="SS2.9"/>
    <n v="1"/>
    <m/>
    <x v="43"/>
    <n v="2302"/>
    <s v="rhizome"/>
    <s v="non-canopy"/>
    <n v="0"/>
    <n v="25"/>
    <n v="0"/>
    <s v="NA"/>
    <n v="0"/>
    <s v="NA"/>
    <s v="NA"/>
    <s v="NA"/>
    <m/>
    <n v="25"/>
    <e v="#VALUE!"/>
    <e v="#VALUE!"/>
    <m/>
    <n v="1"/>
  </r>
  <r>
    <x v="7"/>
    <n v="9"/>
    <s v="SS2.9"/>
    <n v="1"/>
    <m/>
    <x v="59"/>
    <n v="2322"/>
    <s v="tuber"/>
    <s v="transient"/>
    <n v="0"/>
    <n v="8"/>
    <n v="0"/>
    <s v="NA"/>
    <n v="0"/>
    <s v="NA"/>
    <s v="NA"/>
    <s v="NA"/>
    <m/>
    <n v="8"/>
    <e v="#VALUE!"/>
    <e v="#VALUE!"/>
    <s v="combined tally for formwe Thys &amp; Sow"/>
    <n v="1"/>
  </r>
  <r>
    <x v="7"/>
    <n v="9"/>
    <s v="SS2.9"/>
    <n v="1"/>
    <m/>
    <x v="17"/>
    <n v="5532"/>
    <s v="rhizome"/>
    <s v="non-canopy"/>
    <n v="0"/>
    <n v="6"/>
    <n v="0"/>
    <s v="NA"/>
    <n v="0"/>
    <s v="NA"/>
    <s v="NA"/>
    <s v="NA"/>
    <m/>
    <n v="6"/>
    <e v="#VALUE!"/>
    <e v="#VALUE!"/>
    <m/>
    <n v="1"/>
  </r>
  <r>
    <x v="7"/>
    <n v="10"/>
    <s v="SS2.10"/>
    <n v="1"/>
    <m/>
    <x v="61"/>
    <n v="4232"/>
    <s v="lignotuber"/>
    <s v="canopy"/>
    <n v="0"/>
    <n v="1"/>
    <n v="0"/>
    <n v="0"/>
    <n v="0"/>
    <n v="0"/>
    <n v="0"/>
    <n v="0"/>
    <m/>
    <n v="1"/>
    <n v="1"/>
    <n v="0"/>
    <m/>
    <n v="1"/>
  </r>
  <r>
    <x v="7"/>
    <n v="10"/>
    <s v="SS2.10"/>
    <n v="1"/>
    <m/>
    <x v="43"/>
    <n v="2302"/>
    <s v="rhizome"/>
    <s v="non-canopy"/>
    <n v="0"/>
    <n v="22"/>
    <n v="0"/>
    <s v="NA"/>
    <n v="0"/>
    <s v="NA"/>
    <s v="NA"/>
    <s v="NA"/>
    <m/>
    <n v="22"/>
    <e v="#VALUE!"/>
    <e v="#VALUE!"/>
    <m/>
    <n v="1"/>
  </r>
  <r>
    <x v="7"/>
    <n v="10"/>
    <s v="SS2.10"/>
    <n v="1"/>
    <m/>
    <x v="59"/>
    <n v="2322"/>
    <s v="tuber"/>
    <s v="transient"/>
    <n v="0"/>
    <n v="8"/>
    <n v="0"/>
    <s v="NA"/>
    <n v="0"/>
    <s v="NA"/>
    <s v="NA"/>
    <s v="NA"/>
    <m/>
    <n v="8"/>
    <e v="#VALUE!"/>
    <e v="#VALUE!"/>
    <s v="combined tally for formwe Thys &amp; Sow"/>
    <n v="1"/>
  </r>
  <r>
    <x v="7"/>
    <n v="10"/>
    <s v="SS2.10"/>
    <n v="1"/>
    <m/>
    <x v="17"/>
    <n v="5532"/>
    <s v="rhizome"/>
    <s v="non-canopy"/>
    <n v="0"/>
    <n v="2"/>
    <n v="0"/>
    <s v="NA"/>
    <n v="0"/>
    <s v="NA"/>
    <s v="NA"/>
    <s v="NA"/>
    <m/>
    <n v="2"/>
    <e v="#VALUE!"/>
    <e v="#VALUE!"/>
    <m/>
    <n v="1"/>
  </r>
  <r>
    <x v="7"/>
    <n v="10"/>
    <s v="SS2.10"/>
    <n v="1"/>
    <m/>
    <x v="29"/>
    <n v="10605"/>
    <s v="rhizome"/>
    <s v="non-canopy"/>
    <n v="0"/>
    <n v="2"/>
    <n v="0"/>
    <s v="NA"/>
    <n v="0"/>
    <s v="NA"/>
    <s v="NA"/>
    <s v="NA"/>
    <m/>
    <n v="2"/>
    <e v="#VALUE!"/>
    <e v="#VALUE!"/>
    <m/>
    <n v="1"/>
  </r>
  <r>
    <x v="7"/>
    <n v="10"/>
    <s v="SS2.10"/>
    <n v="1"/>
    <m/>
    <x v="8"/>
    <n v="7993"/>
    <s v="rhizome"/>
    <s v="non-canopy"/>
    <n v="0"/>
    <n v="1"/>
    <n v="0"/>
    <s v="NA"/>
    <n v="0"/>
    <s v="NA"/>
    <s v="NA"/>
    <s v="NA"/>
    <m/>
    <n v="1"/>
    <e v="#VALUE!"/>
    <e v="#VALUE!"/>
    <m/>
    <n v="1"/>
  </r>
  <r>
    <x v="7"/>
    <n v="10"/>
    <s v="SS2.10"/>
    <n v="1"/>
    <m/>
    <x v="62"/>
    <n v="2203"/>
    <s v="NA"/>
    <s v="non-canopy"/>
    <n v="0"/>
    <n v="2"/>
    <n v="0"/>
    <s v="NA"/>
    <n v="0"/>
    <s v="NA"/>
    <s v="NA"/>
    <s v="NA"/>
    <m/>
    <n v="2"/>
    <e v="#VALUE!"/>
    <e v="#VALUE!"/>
    <m/>
    <n v="1"/>
  </r>
  <r>
    <x v="7"/>
    <n v="11"/>
    <s v="SS2.11"/>
    <n v="1"/>
    <m/>
    <x v="61"/>
    <n v="4232"/>
    <s v="lignotuber"/>
    <s v="canopy"/>
    <n v="0"/>
    <n v="0"/>
    <n v="0"/>
    <n v="2"/>
    <n v="0"/>
    <n v="0"/>
    <n v="0"/>
    <n v="0"/>
    <m/>
    <n v="0"/>
    <n v="0"/>
    <n v="0"/>
    <m/>
    <s v=""/>
  </r>
  <r>
    <x v="7"/>
    <n v="11"/>
    <s v="SS2.11"/>
    <n v="1"/>
    <m/>
    <x v="59"/>
    <n v="2322"/>
    <s v="tuber"/>
    <s v="transient"/>
    <n v="0"/>
    <n v="14"/>
    <n v="0"/>
    <s v="NA"/>
    <n v="0"/>
    <s v="NA"/>
    <s v="NA"/>
    <s v="NA"/>
    <m/>
    <n v="14"/>
    <e v="#VALUE!"/>
    <e v="#VALUE!"/>
    <s v="combined tally for formwe Thys &amp; Sow"/>
    <n v="1"/>
  </r>
  <r>
    <x v="7"/>
    <n v="11"/>
    <s v="SS2.11"/>
    <n v="1"/>
    <m/>
    <x v="43"/>
    <n v="2302"/>
    <s v="rhizome"/>
    <s v="non-canopy"/>
    <n v="0"/>
    <n v="24"/>
    <n v="0"/>
    <s v="NA"/>
    <n v="0"/>
    <s v="NA"/>
    <s v="NA"/>
    <s v="NA"/>
    <m/>
    <n v="24"/>
    <e v="#VALUE!"/>
    <e v="#VALUE!"/>
    <m/>
    <n v="1"/>
  </r>
  <r>
    <x v="7"/>
    <n v="11"/>
    <s v="SS2.11"/>
    <n v="1"/>
    <m/>
    <x v="29"/>
    <n v="10605"/>
    <s v="rhizome"/>
    <s v="non-canopy"/>
    <n v="0"/>
    <n v="4"/>
    <n v="0"/>
    <s v="NA"/>
    <n v="0"/>
    <s v="NA"/>
    <s v="NA"/>
    <s v="NA"/>
    <m/>
    <n v="4"/>
    <e v="#VALUE!"/>
    <e v="#VALUE!"/>
    <m/>
    <n v="1"/>
  </r>
  <r>
    <x v="7"/>
    <n v="11"/>
    <s v="SS2.11"/>
    <n v="1"/>
    <m/>
    <x v="17"/>
    <n v="5532"/>
    <s v="rhizome"/>
    <s v="non-canopy"/>
    <n v="0"/>
    <n v="5"/>
    <n v="0"/>
    <s v="NA"/>
    <n v="0"/>
    <s v="NA"/>
    <s v="NA"/>
    <s v="NA"/>
    <m/>
    <n v="5"/>
    <e v="#VALUE!"/>
    <e v="#VALUE!"/>
    <m/>
    <n v="1"/>
  </r>
  <r>
    <x v="7"/>
    <n v="11"/>
    <s v="SS2.11"/>
    <n v="1"/>
    <m/>
    <x v="62"/>
    <n v="2203"/>
    <s v="NA"/>
    <s v="non-canopy"/>
    <n v="0"/>
    <n v="2"/>
    <n v="0"/>
    <s v="NA"/>
    <n v="0"/>
    <s v="NA"/>
    <s v="NA"/>
    <s v="NA"/>
    <m/>
    <n v="2"/>
    <e v="#VALUE!"/>
    <e v="#VALUE!"/>
    <m/>
    <n v="1"/>
  </r>
  <r>
    <x v="7"/>
    <n v="11"/>
    <s v="SS2.11"/>
    <n v="1"/>
    <m/>
    <x v="8"/>
    <n v="7993"/>
    <s v="rhizome"/>
    <s v="non-canopy"/>
    <n v="0"/>
    <n v="3"/>
    <n v="0"/>
    <s v="NA"/>
    <n v="0"/>
    <s v="NA"/>
    <s v="NA"/>
    <s v="NA"/>
    <m/>
    <n v="3"/>
    <e v="#VALUE!"/>
    <e v="#VALUE!"/>
    <m/>
    <n v="1"/>
  </r>
  <r>
    <x v="7"/>
    <n v="11"/>
    <s v="SS2.11"/>
    <n v="1"/>
    <m/>
    <x v="63"/>
    <n v="8748"/>
    <s v="tussock"/>
    <s v="non-canopy"/>
    <n v="0"/>
    <n v="1"/>
    <n v="0"/>
    <s v="NA"/>
    <n v="0"/>
    <s v="NA"/>
    <s v="NA"/>
    <s v="NA"/>
    <s v="ID confirmed with fruiting specimen Apr2021"/>
    <n v="1"/>
    <e v="#VALUE!"/>
    <e v="#VALUE!"/>
    <m/>
    <n v="1"/>
  </r>
  <r>
    <x v="7"/>
    <n v="11"/>
    <s v="SS2.11"/>
    <n v="1"/>
    <m/>
    <x v="64"/>
    <n v="1660"/>
    <s v="none"/>
    <s v="soil-persistent"/>
    <n v="0"/>
    <n v="0"/>
    <n v="0"/>
    <s v="NA"/>
    <n v="0"/>
    <n v="1"/>
    <n v="0"/>
    <n v="1"/>
    <s v="corrected from resprout to recruit"/>
    <n v="1"/>
    <e v="#VALUE!"/>
    <e v="#VALUE!"/>
    <m/>
    <n v="1"/>
  </r>
  <r>
    <x v="7"/>
    <n v="12"/>
    <s v="SS2.12"/>
    <n v="1"/>
    <m/>
    <x v="61"/>
    <n v="4232"/>
    <s v="lignotuber"/>
    <s v="canopy"/>
    <n v="0"/>
    <n v="0"/>
    <n v="0"/>
    <n v="1"/>
    <n v="0"/>
    <n v="0"/>
    <n v="0"/>
    <n v="0"/>
    <m/>
    <n v="0"/>
    <n v="0"/>
    <n v="0"/>
    <m/>
    <s v=""/>
  </r>
  <r>
    <x v="7"/>
    <n v="12"/>
    <s v="SS2.12"/>
    <n v="1"/>
    <m/>
    <x v="59"/>
    <n v="2322"/>
    <s v="tuber"/>
    <s v="transient"/>
    <n v="0"/>
    <n v="4"/>
    <n v="0"/>
    <s v="NA"/>
    <n v="0"/>
    <s v="NA"/>
    <s v="NA"/>
    <s v="NA"/>
    <m/>
    <n v="4"/>
    <e v="#VALUE!"/>
    <e v="#VALUE!"/>
    <s v="combined tally for formwe Thys &amp; Sow"/>
    <n v="1"/>
  </r>
  <r>
    <x v="7"/>
    <n v="12"/>
    <s v="SS2.12"/>
    <n v="1"/>
    <m/>
    <x v="43"/>
    <n v="2302"/>
    <s v="rhizome"/>
    <s v="non-canopy"/>
    <n v="0"/>
    <n v="17"/>
    <n v="0"/>
    <s v="NA"/>
    <n v="0"/>
    <s v="NA"/>
    <s v="NA"/>
    <s v="NA"/>
    <m/>
    <n v="17"/>
    <e v="#VALUE!"/>
    <e v="#VALUE!"/>
    <m/>
    <n v="1"/>
  </r>
  <r>
    <x v="7"/>
    <n v="12"/>
    <s v="SS2.12"/>
    <n v="1"/>
    <m/>
    <x v="29"/>
    <n v="10605"/>
    <s v="rhizome"/>
    <s v="non-canopy"/>
    <n v="0"/>
    <n v="6"/>
    <n v="0"/>
    <s v="NA"/>
    <n v="0"/>
    <s v="NA"/>
    <s v="NA"/>
    <s v="NA"/>
    <m/>
    <n v="6"/>
    <e v="#VALUE!"/>
    <e v="#VALUE!"/>
    <m/>
    <n v="1"/>
  </r>
  <r>
    <x v="7"/>
    <n v="12"/>
    <s v="SS2.12"/>
    <n v="1"/>
    <m/>
    <x v="62"/>
    <n v="2203"/>
    <s v="NA"/>
    <s v="non-canopy"/>
    <n v="0"/>
    <n v="1"/>
    <n v="0"/>
    <s v="NA"/>
    <n v="0"/>
    <s v="NA"/>
    <s v="NA"/>
    <s v="NA"/>
    <m/>
    <n v="1"/>
    <e v="#VALUE!"/>
    <e v="#VALUE!"/>
    <m/>
    <n v="1"/>
  </r>
  <r>
    <x v="7"/>
    <n v="12"/>
    <s v="SS2.12"/>
    <n v="1"/>
    <m/>
    <x v="17"/>
    <n v="5532"/>
    <s v="rhizome"/>
    <s v="non-canopy"/>
    <n v="0"/>
    <n v="3"/>
    <n v="0"/>
    <s v="NA"/>
    <n v="0"/>
    <s v="NA"/>
    <s v="NA"/>
    <s v="NA"/>
    <m/>
    <n v="3"/>
    <e v="#VALUE!"/>
    <e v="#VALUE!"/>
    <m/>
    <n v="1"/>
  </r>
  <r>
    <x v="7"/>
    <n v="12"/>
    <s v="SS2.12"/>
    <n v="1"/>
    <m/>
    <x v="8"/>
    <n v="7993"/>
    <s v="rhizome"/>
    <s v="non-canopy"/>
    <n v="0"/>
    <n v="4"/>
    <n v="0"/>
    <s v="NA"/>
    <n v="0"/>
    <s v="NA"/>
    <s v="NA"/>
    <s v="NA"/>
    <m/>
    <n v="4"/>
    <e v="#VALUE!"/>
    <e v="#VALUE!"/>
    <m/>
    <n v="1"/>
  </r>
  <r>
    <x v="7"/>
    <n v="12"/>
    <s v="SS2.12"/>
    <n v="1"/>
    <m/>
    <x v="60"/>
    <n v="5657"/>
    <s v="NA"/>
    <s v="non-canopy"/>
    <n v="0"/>
    <n v="2"/>
    <n v="0"/>
    <s v="NA"/>
    <n v="0"/>
    <n v="0"/>
    <n v="0"/>
    <n v="0"/>
    <m/>
    <n v="2"/>
    <e v="#VALUE!"/>
    <e v="#VALUE!"/>
    <m/>
    <n v="1"/>
  </r>
  <r>
    <x v="7"/>
    <n v="13"/>
    <s v="SS2.13"/>
    <n v="1"/>
    <m/>
    <x v="61"/>
    <n v="4232"/>
    <s v="lignotuber"/>
    <s v="canopy"/>
    <n v="0"/>
    <n v="0"/>
    <n v="0"/>
    <n v="1"/>
    <n v="0"/>
    <n v="0"/>
    <n v="0"/>
    <n v="0"/>
    <m/>
    <n v="0"/>
    <n v="0"/>
    <n v="0"/>
    <m/>
    <s v=""/>
  </r>
  <r>
    <x v="7"/>
    <n v="13"/>
    <s v="SS2.13"/>
    <n v="1"/>
    <m/>
    <x v="60"/>
    <n v="5657"/>
    <s v="NA"/>
    <s v="non-canopy"/>
    <n v="0"/>
    <n v="2"/>
    <n v="0"/>
    <s v="NA"/>
    <n v="0"/>
    <n v="0"/>
    <n v="0"/>
    <n v="0"/>
    <m/>
    <n v="2"/>
    <e v="#VALUE!"/>
    <e v="#VALUE!"/>
    <m/>
    <n v="1"/>
  </r>
  <r>
    <x v="7"/>
    <n v="13"/>
    <s v="SS2.13"/>
    <n v="1"/>
    <m/>
    <x v="59"/>
    <n v="2322"/>
    <s v="tuber"/>
    <s v="transient"/>
    <n v="0"/>
    <n v="10"/>
    <n v="0"/>
    <s v="NA"/>
    <n v="0"/>
    <s v="NA"/>
    <s v="NA"/>
    <s v="NA"/>
    <m/>
    <n v="10"/>
    <e v="#VALUE!"/>
    <e v="#VALUE!"/>
    <s v="combined tally for formwe Thys &amp; Sow"/>
    <n v="1"/>
  </r>
  <r>
    <x v="7"/>
    <n v="13"/>
    <s v="SS2.13"/>
    <n v="1"/>
    <m/>
    <x v="65"/>
    <s v="GERA"/>
    <s v="tuber"/>
    <s v="soil-persistent"/>
    <n v="0"/>
    <n v="0"/>
    <n v="0"/>
    <s v="NA"/>
    <n v="0"/>
    <n v="1"/>
    <n v="0"/>
    <n v="0"/>
    <s v="ID confirmed with flowering specimen Apr2021"/>
    <n v="1"/>
    <e v="#VALUE!"/>
    <e v="#VALUE!"/>
    <m/>
    <n v="1"/>
  </r>
  <r>
    <x v="7"/>
    <n v="13"/>
    <s v="SS2.13"/>
    <n v="1"/>
    <m/>
    <x v="43"/>
    <n v="2302"/>
    <s v="rhizome"/>
    <s v="non-canopy"/>
    <n v="0"/>
    <n v="21"/>
    <n v="0"/>
    <s v="NA"/>
    <n v="0"/>
    <s v="NA"/>
    <s v="NA"/>
    <s v="NA"/>
    <m/>
    <n v="21"/>
    <e v="#VALUE!"/>
    <e v="#VALUE!"/>
    <m/>
    <n v="1"/>
  </r>
  <r>
    <x v="7"/>
    <n v="13"/>
    <s v="SS2.13"/>
    <n v="1"/>
    <m/>
    <x v="17"/>
    <n v="5532"/>
    <s v="rhizome"/>
    <s v="non-canopy"/>
    <n v="0"/>
    <n v="5"/>
    <n v="0"/>
    <s v="NA"/>
    <n v="0"/>
    <s v="NA"/>
    <s v="NA"/>
    <s v="NA"/>
    <m/>
    <n v="5"/>
    <e v="#VALUE!"/>
    <e v="#VALUE!"/>
    <m/>
    <n v="1"/>
  </r>
  <r>
    <x v="7"/>
    <n v="13"/>
    <s v="SS2.13"/>
    <n v="1"/>
    <m/>
    <x v="29"/>
    <n v="10605"/>
    <s v="rhizome"/>
    <s v="non-canopy"/>
    <n v="0"/>
    <n v="3"/>
    <n v="0"/>
    <s v="NA"/>
    <n v="0"/>
    <s v="NA"/>
    <s v="NA"/>
    <s v="NA"/>
    <m/>
    <n v="3"/>
    <e v="#VALUE!"/>
    <e v="#VALUE!"/>
    <m/>
    <n v="1"/>
  </r>
  <r>
    <x v="7"/>
    <n v="14"/>
    <s v="SS2.14"/>
    <n v="1"/>
    <m/>
    <x v="60"/>
    <n v="5657"/>
    <s v="NA"/>
    <s v="non-canopy"/>
    <n v="0"/>
    <n v="4"/>
    <n v="0"/>
    <s v="NA"/>
    <n v="0"/>
    <n v="0"/>
    <n v="0"/>
    <n v="0"/>
    <m/>
    <n v="4"/>
    <e v="#VALUE!"/>
    <e v="#VALUE!"/>
    <m/>
    <n v="1"/>
  </r>
  <r>
    <x v="7"/>
    <n v="14"/>
    <s v="SS2.14"/>
    <n v="1"/>
    <m/>
    <x v="59"/>
    <n v="2322"/>
    <s v="tuber"/>
    <s v="transient"/>
    <n v="0"/>
    <n v="16"/>
    <n v="0"/>
    <s v="NA"/>
    <n v="0"/>
    <s v="NA"/>
    <s v="NA"/>
    <s v="NA"/>
    <m/>
    <n v="16"/>
    <e v="#VALUE!"/>
    <e v="#VALUE!"/>
    <s v="combined tally for formwe Thys &amp; Sow"/>
    <n v="1"/>
  </r>
  <r>
    <x v="7"/>
    <n v="14"/>
    <s v="SS2.14"/>
    <n v="1"/>
    <m/>
    <x v="43"/>
    <n v="2302"/>
    <s v="rhizome"/>
    <s v="non-canopy"/>
    <n v="0"/>
    <n v="15"/>
    <n v="0"/>
    <s v="NA"/>
    <n v="0"/>
    <s v="NA"/>
    <s v="NA"/>
    <s v="NA"/>
    <m/>
    <n v="15"/>
    <e v="#VALUE!"/>
    <e v="#VALUE!"/>
    <m/>
    <n v="1"/>
  </r>
  <r>
    <x v="7"/>
    <n v="14"/>
    <s v="SS2.14"/>
    <n v="1"/>
    <m/>
    <x v="29"/>
    <n v="10605"/>
    <s v="rhizome"/>
    <s v="non-canopy"/>
    <n v="0"/>
    <n v="3"/>
    <n v="0"/>
    <s v="NA"/>
    <n v="0"/>
    <s v="NA"/>
    <s v="NA"/>
    <s v="NA"/>
    <m/>
    <n v="3"/>
    <e v="#VALUE!"/>
    <e v="#VALUE!"/>
    <m/>
    <n v="1"/>
  </r>
  <r>
    <x v="7"/>
    <n v="14"/>
    <s v="SS2.14"/>
    <n v="1"/>
    <m/>
    <x v="17"/>
    <n v="5532"/>
    <s v="rhizome"/>
    <s v="non-canopy"/>
    <n v="0"/>
    <n v="3"/>
    <n v="0"/>
    <s v="NA"/>
    <n v="0"/>
    <s v="NA"/>
    <s v="NA"/>
    <s v="NA"/>
    <m/>
    <n v="3"/>
    <e v="#VALUE!"/>
    <e v="#VALUE!"/>
    <m/>
    <n v="1"/>
  </r>
  <r>
    <x v="7"/>
    <n v="15"/>
    <s v="SS2.15"/>
    <n v="1"/>
    <m/>
    <x v="61"/>
    <n v="4232"/>
    <s v="lignotuber"/>
    <s v="canopy"/>
    <n v="0"/>
    <n v="1"/>
    <n v="0"/>
    <n v="2"/>
    <n v="0"/>
    <n v="0"/>
    <n v="0"/>
    <n v="0"/>
    <m/>
    <n v="1"/>
    <n v="0.33333333333333331"/>
    <n v="0"/>
    <m/>
    <n v="1"/>
  </r>
  <r>
    <x v="7"/>
    <n v="15"/>
    <s v="SS2.15"/>
    <n v="1"/>
    <m/>
    <x v="59"/>
    <n v="2322"/>
    <s v="tuber"/>
    <s v="transient"/>
    <n v="0"/>
    <n v="7"/>
    <n v="0"/>
    <s v="NA"/>
    <n v="0"/>
    <s v="NA"/>
    <s v="NA"/>
    <s v="NA"/>
    <m/>
    <n v="7"/>
    <e v="#VALUE!"/>
    <e v="#VALUE!"/>
    <s v="combined tally for formwe Thys &amp; Sow"/>
    <n v="1"/>
  </r>
  <r>
    <x v="7"/>
    <n v="15"/>
    <s v="SS2.15"/>
    <n v="1"/>
    <m/>
    <x v="43"/>
    <n v="2302"/>
    <s v="rhizome"/>
    <s v="non-canopy"/>
    <n v="0"/>
    <n v="12"/>
    <n v="0"/>
    <s v="NA"/>
    <n v="0"/>
    <s v="NA"/>
    <s v="NA"/>
    <s v="NA"/>
    <m/>
    <n v="12"/>
    <e v="#VALUE!"/>
    <e v="#VALUE!"/>
    <m/>
    <n v="1"/>
  </r>
  <r>
    <x v="7"/>
    <n v="15"/>
    <s v="SS2.15"/>
    <n v="1"/>
    <m/>
    <x v="17"/>
    <n v="5532"/>
    <s v="rhizome"/>
    <s v="non-canopy"/>
    <n v="0"/>
    <n v="3"/>
    <n v="0"/>
    <s v="NA"/>
    <n v="0"/>
    <s v="NA"/>
    <s v="NA"/>
    <s v="NA"/>
    <m/>
    <n v="3"/>
    <e v="#VALUE!"/>
    <e v="#VALUE!"/>
    <m/>
    <n v="1"/>
  </r>
  <r>
    <x v="7"/>
    <n v="15"/>
    <s v="SS2.15"/>
    <n v="1"/>
    <m/>
    <x v="29"/>
    <n v="10605"/>
    <s v="rhizome"/>
    <s v="non-canopy"/>
    <n v="0"/>
    <n v="5"/>
    <n v="0"/>
    <s v="NA"/>
    <n v="0"/>
    <s v="NA"/>
    <s v="NA"/>
    <s v="NA"/>
    <m/>
    <n v="5"/>
    <e v="#VALUE!"/>
    <e v="#VALUE!"/>
    <m/>
    <n v="1"/>
  </r>
  <r>
    <x v="7"/>
    <n v="15"/>
    <s v="SS2.15"/>
    <n v="1"/>
    <m/>
    <x v="62"/>
    <n v="2203"/>
    <s v="NA"/>
    <s v="non-canopy"/>
    <n v="0"/>
    <n v="1"/>
    <n v="0"/>
    <s v="NA"/>
    <n v="0"/>
    <s v="NA"/>
    <s v="NA"/>
    <s v="NA"/>
    <m/>
    <n v="1"/>
    <e v="#VALUE!"/>
    <e v="#VALUE!"/>
    <m/>
    <n v="1"/>
  </r>
  <r>
    <x v="7"/>
    <n v="15"/>
    <s v="SS2.15"/>
    <n v="1"/>
    <m/>
    <x v="58"/>
    <n v="4000"/>
    <s v="lignotuber"/>
    <s v="soil-persistent"/>
    <n v="0"/>
    <n v="1"/>
    <n v="0"/>
    <n v="0"/>
    <n v="0"/>
    <n v="0"/>
    <n v="0"/>
    <n v="0"/>
    <m/>
    <n v="1"/>
    <n v="1"/>
    <n v="0"/>
    <m/>
    <n v="1"/>
  </r>
  <r>
    <x v="7"/>
    <n v="16"/>
    <s v="SS2.16"/>
    <n v="1"/>
    <m/>
    <x v="58"/>
    <n v="4000"/>
    <s v="lignotuber"/>
    <s v="soil-persistent"/>
    <n v="0"/>
    <n v="1"/>
    <n v="0"/>
    <n v="0"/>
    <n v="0"/>
    <n v="0"/>
    <n v="0"/>
    <n v="0"/>
    <m/>
    <n v="1"/>
    <n v="1"/>
    <n v="0"/>
    <m/>
    <n v="1"/>
  </r>
  <r>
    <x v="7"/>
    <n v="16"/>
    <s v="SS2.16"/>
    <n v="1"/>
    <m/>
    <x v="61"/>
    <n v="4232"/>
    <s v="lignotuber"/>
    <s v="canopy"/>
    <n v="0"/>
    <n v="1"/>
    <n v="0"/>
    <n v="0"/>
    <n v="0"/>
    <n v="0"/>
    <n v="0"/>
    <n v="0"/>
    <m/>
    <n v="1"/>
    <n v="1"/>
    <n v="0"/>
    <m/>
    <n v="1"/>
  </r>
  <r>
    <x v="7"/>
    <n v="16"/>
    <s v="SS2.16"/>
    <n v="1"/>
    <m/>
    <x v="59"/>
    <n v="2322"/>
    <s v="tuber"/>
    <s v="transient"/>
    <n v="0"/>
    <n v="3"/>
    <n v="0"/>
    <s v="NA"/>
    <n v="0"/>
    <s v="NA"/>
    <s v="NA"/>
    <s v="NA"/>
    <m/>
    <n v="3"/>
    <e v="#VALUE!"/>
    <e v="#VALUE!"/>
    <s v="combined tally for formwe Thys &amp; Sow"/>
    <n v="1"/>
  </r>
  <r>
    <x v="7"/>
    <n v="16"/>
    <s v="SS2.16"/>
    <n v="1"/>
    <m/>
    <x v="43"/>
    <n v="2302"/>
    <s v="rhizome"/>
    <s v="non-canopy"/>
    <n v="0"/>
    <n v="12"/>
    <n v="0"/>
    <s v="NA"/>
    <n v="0"/>
    <s v="NA"/>
    <s v="NA"/>
    <s v="NA"/>
    <m/>
    <n v="12"/>
    <e v="#VALUE!"/>
    <e v="#VALUE!"/>
    <m/>
    <n v="1"/>
  </r>
  <r>
    <x v="7"/>
    <n v="16"/>
    <s v="SS2.16"/>
    <n v="1"/>
    <m/>
    <x v="29"/>
    <n v="10605"/>
    <s v="rhizome"/>
    <s v="non-canopy"/>
    <n v="0"/>
    <n v="1"/>
    <n v="0"/>
    <s v="NA"/>
    <n v="0"/>
    <s v="NA"/>
    <s v="NA"/>
    <s v="NA"/>
    <m/>
    <n v="1"/>
    <e v="#VALUE!"/>
    <e v="#VALUE!"/>
    <m/>
    <n v="1"/>
  </r>
  <r>
    <x v="7"/>
    <n v="16"/>
    <s v="SS2.16"/>
    <n v="1"/>
    <m/>
    <x v="17"/>
    <n v="5532"/>
    <s v="rhizome"/>
    <s v="non-canopy"/>
    <n v="0"/>
    <n v="3"/>
    <n v="0"/>
    <s v="NA"/>
    <n v="0"/>
    <s v="NA"/>
    <s v="NA"/>
    <s v="NA"/>
    <m/>
    <n v="3"/>
    <e v="#VALUE!"/>
    <e v="#VALUE!"/>
    <m/>
    <n v="1"/>
  </r>
  <r>
    <x v="7"/>
    <n v="17"/>
    <s v="SS2.17"/>
    <n v="1"/>
    <m/>
    <x v="61"/>
    <n v="4232"/>
    <s v="lignotuber"/>
    <s v="canopy"/>
    <n v="0"/>
    <n v="1"/>
    <n v="0"/>
    <n v="2"/>
    <n v="0"/>
    <n v="0"/>
    <n v="0"/>
    <n v="0"/>
    <m/>
    <n v="1"/>
    <n v="0.33333333333333331"/>
    <n v="0"/>
    <m/>
    <n v="1"/>
  </r>
  <r>
    <x v="7"/>
    <n v="17"/>
    <s v="SS2.17"/>
    <n v="1"/>
    <m/>
    <x v="59"/>
    <n v="2322"/>
    <s v="tuber"/>
    <s v="transient"/>
    <n v="0"/>
    <n v="8"/>
    <n v="0"/>
    <s v="NA"/>
    <n v="0"/>
    <s v="NA"/>
    <s v="NA"/>
    <s v="NA"/>
    <m/>
    <n v="8"/>
    <e v="#VALUE!"/>
    <e v="#VALUE!"/>
    <s v="combined tally for formwe Thys &amp; Sow"/>
    <n v="1"/>
  </r>
  <r>
    <x v="7"/>
    <n v="17"/>
    <s v="SS2.17"/>
    <n v="1"/>
    <m/>
    <x v="43"/>
    <n v="2302"/>
    <s v="rhizome"/>
    <s v="non-canopy"/>
    <n v="0"/>
    <n v="23"/>
    <n v="0"/>
    <s v="NA"/>
    <n v="0"/>
    <s v="NA"/>
    <s v="NA"/>
    <s v="NA"/>
    <m/>
    <n v="23"/>
    <e v="#VALUE!"/>
    <e v="#VALUE!"/>
    <m/>
    <n v="1"/>
  </r>
  <r>
    <x v="7"/>
    <n v="17"/>
    <s v="SS2.17"/>
    <n v="1"/>
    <m/>
    <x v="17"/>
    <n v="5532"/>
    <s v="rhizome"/>
    <s v="non-canopy"/>
    <n v="0"/>
    <n v="4"/>
    <n v="0"/>
    <s v="NA"/>
    <n v="0"/>
    <s v="NA"/>
    <s v="NA"/>
    <s v="NA"/>
    <m/>
    <n v="4"/>
    <e v="#VALUE!"/>
    <e v="#VALUE!"/>
    <m/>
    <n v="1"/>
  </r>
  <r>
    <x v="7"/>
    <n v="17"/>
    <s v="SS2.17"/>
    <n v="1"/>
    <m/>
    <x v="29"/>
    <n v="10605"/>
    <s v="rhizome"/>
    <s v="non-canopy"/>
    <n v="0"/>
    <n v="4"/>
    <n v="0"/>
    <s v="NA"/>
    <n v="0"/>
    <s v="NA"/>
    <s v="NA"/>
    <s v="NA"/>
    <m/>
    <n v="4"/>
    <e v="#VALUE!"/>
    <e v="#VALUE!"/>
    <m/>
    <n v="1"/>
  </r>
  <r>
    <x v="7"/>
    <n v="18"/>
    <s v="SS2.18"/>
    <n v="1"/>
    <m/>
    <x v="61"/>
    <n v="4232"/>
    <s v="lignotuber"/>
    <s v="canopy"/>
    <n v="0"/>
    <n v="0"/>
    <n v="0"/>
    <n v="6"/>
    <n v="0"/>
    <n v="0"/>
    <n v="0"/>
    <n v="0"/>
    <m/>
    <n v="0"/>
    <n v="0"/>
    <n v="0"/>
    <m/>
    <s v=""/>
  </r>
  <r>
    <x v="7"/>
    <n v="18"/>
    <s v="SS2.18"/>
    <n v="1"/>
    <m/>
    <x v="43"/>
    <n v="2302"/>
    <s v="rhizome"/>
    <s v="non-canopy"/>
    <n v="0"/>
    <n v="14"/>
    <n v="0"/>
    <s v="NA"/>
    <n v="0"/>
    <s v="NA"/>
    <s v="NA"/>
    <s v="NA"/>
    <m/>
    <n v="14"/>
    <e v="#VALUE!"/>
    <e v="#VALUE!"/>
    <m/>
    <n v="1"/>
  </r>
  <r>
    <x v="7"/>
    <n v="18"/>
    <s v="SS2.18"/>
    <n v="1"/>
    <m/>
    <x v="29"/>
    <n v="10605"/>
    <s v="rhizome"/>
    <s v="non-canopy"/>
    <n v="0"/>
    <n v="5"/>
    <n v="0"/>
    <s v="NA"/>
    <n v="0"/>
    <s v="NA"/>
    <s v="NA"/>
    <s v="NA"/>
    <m/>
    <n v="5"/>
    <e v="#VALUE!"/>
    <e v="#VALUE!"/>
    <m/>
    <n v="1"/>
  </r>
  <r>
    <x v="7"/>
    <n v="18"/>
    <s v="SS2.18"/>
    <n v="1"/>
    <m/>
    <x v="59"/>
    <n v="2322"/>
    <s v="tuber"/>
    <s v="transient"/>
    <n v="0"/>
    <n v="6"/>
    <n v="0"/>
    <s v="NA"/>
    <n v="0"/>
    <s v="NA"/>
    <s v="NA"/>
    <s v="NA"/>
    <m/>
    <n v="6"/>
    <e v="#VALUE!"/>
    <e v="#VALUE!"/>
    <s v="combined tally for former Thys &amp; Sow"/>
    <n v="1"/>
  </r>
  <r>
    <x v="7"/>
    <n v="18"/>
    <s v="SS2.18"/>
    <n v="1"/>
    <m/>
    <x v="17"/>
    <n v="5532"/>
    <s v="rhizome"/>
    <s v="non-canopy"/>
    <n v="0"/>
    <n v="5"/>
    <n v="0"/>
    <s v="NA"/>
    <n v="0"/>
    <s v="NA"/>
    <s v="NA"/>
    <s v="NA"/>
    <m/>
    <n v="5"/>
    <e v="#VALUE!"/>
    <e v="#VALUE!"/>
    <m/>
    <n v="1"/>
  </r>
  <r>
    <x v="7"/>
    <n v="18"/>
    <s v="SS2.18"/>
    <n v="1"/>
    <m/>
    <x v="66"/>
    <n v="7914"/>
    <s v="none"/>
    <s v="soil-persistent"/>
    <n v="0"/>
    <n v="0"/>
    <n v="0"/>
    <s v="NA"/>
    <n v="0"/>
    <n v="3"/>
    <n v="0"/>
    <n v="0"/>
    <s v="ID corrected from Senecio glomeratus to Senecio diaschides based on flowering specimen from Apr2021; resprouters corrected to recruits"/>
    <n v="3"/>
    <e v="#VALUE!"/>
    <e v="#VALUE!"/>
    <m/>
    <n v="1"/>
  </r>
  <r>
    <x v="7"/>
    <n v="19"/>
    <s v="SS2.19"/>
    <n v="1"/>
    <m/>
    <x v="61"/>
    <n v="4232"/>
    <s v="lignotuber"/>
    <s v="canopy"/>
    <n v="0"/>
    <n v="3"/>
    <n v="0"/>
    <n v="0"/>
    <n v="0"/>
    <n v="0"/>
    <n v="0"/>
    <n v="0"/>
    <m/>
    <n v="3"/>
    <n v="1"/>
    <n v="0"/>
    <m/>
    <n v="1"/>
  </r>
  <r>
    <x v="7"/>
    <n v="19"/>
    <s v="SS2.19"/>
    <n v="1"/>
    <m/>
    <x v="59"/>
    <n v="2322"/>
    <s v="tuber"/>
    <s v="transient"/>
    <n v="0"/>
    <n v="21"/>
    <n v="0"/>
    <s v="NA"/>
    <n v="0"/>
    <s v="NA"/>
    <s v="NA"/>
    <s v="NA"/>
    <m/>
    <n v="21"/>
    <e v="#VALUE!"/>
    <e v="#VALUE!"/>
    <s v="combined tally for former Thys &amp; Sow"/>
    <n v="1"/>
  </r>
  <r>
    <x v="7"/>
    <n v="19"/>
    <s v="SS2.19"/>
    <n v="1"/>
    <m/>
    <x v="43"/>
    <n v="2302"/>
    <s v="rhizome"/>
    <s v="non-canopy"/>
    <n v="0"/>
    <n v="12"/>
    <n v="0"/>
    <s v="NA"/>
    <n v="0"/>
    <s v="NA"/>
    <s v="NA"/>
    <s v="NA"/>
    <m/>
    <n v="12"/>
    <e v="#VALUE!"/>
    <e v="#VALUE!"/>
    <m/>
    <n v="1"/>
  </r>
  <r>
    <x v="7"/>
    <n v="19"/>
    <s v="SS2.19"/>
    <n v="1"/>
    <m/>
    <x v="29"/>
    <n v="10605"/>
    <s v="rhizome"/>
    <s v="non-canopy"/>
    <n v="0"/>
    <n v="4"/>
    <n v="0"/>
    <s v="NA"/>
    <n v="0"/>
    <s v="NA"/>
    <s v="NA"/>
    <s v="NA"/>
    <m/>
    <n v="4"/>
    <e v="#VALUE!"/>
    <e v="#VALUE!"/>
    <m/>
    <n v="1"/>
  </r>
  <r>
    <x v="7"/>
    <n v="19"/>
    <s v="SS2.19"/>
    <n v="1"/>
    <m/>
    <x v="17"/>
    <n v="5532"/>
    <s v="rhizome"/>
    <s v="non-canopy"/>
    <n v="0"/>
    <n v="2"/>
    <n v="0"/>
    <s v="NA"/>
    <n v="0"/>
    <s v="NA"/>
    <s v="NA"/>
    <s v="NA"/>
    <m/>
    <n v="2"/>
    <e v="#VALUE!"/>
    <e v="#VALUE!"/>
    <m/>
    <n v="1"/>
  </r>
  <r>
    <x v="7"/>
    <n v="20"/>
    <s v="SS2.20"/>
    <n v="1"/>
    <m/>
    <x v="57"/>
    <n v="7664"/>
    <s v="tussock"/>
    <s v="non-canopy"/>
    <n v="0"/>
    <n v="15"/>
    <n v="0"/>
    <n v="0"/>
    <n v="0"/>
    <n v="0"/>
    <n v="0"/>
    <n v="0"/>
    <s v="found!"/>
    <n v="15"/>
    <n v="1"/>
    <n v="0"/>
    <m/>
    <n v="1"/>
  </r>
  <r>
    <x v="7"/>
    <n v="20"/>
    <s v="SS2.20"/>
    <n v="1"/>
    <m/>
    <x v="43"/>
    <n v="2302"/>
    <s v="rhizome"/>
    <s v="non-canopy"/>
    <n v="0"/>
    <n v="12"/>
    <n v="0"/>
    <s v="NA"/>
    <n v="0"/>
    <s v="NA"/>
    <s v="NA"/>
    <s v="NA"/>
    <m/>
    <n v="12"/>
    <e v="#VALUE!"/>
    <e v="#VALUE!"/>
    <m/>
    <n v="1"/>
  </r>
  <r>
    <x v="7"/>
    <n v="20"/>
    <s v="SS2.20"/>
    <n v="1"/>
    <m/>
    <x v="17"/>
    <n v="5532"/>
    <s v="rhizome"/>
    <s v="non-canopy"/>
    <n v="0"/>
    <n v="15"/>
    <n v="0"/>
    <s v="NA"/>
    <n v="0"/>
    <s v="NA"/>
    <s v="NA"/>
    <s v="NA"/>
    <m/>
    <n v="15"/>
    <e v="#VALUE!"/>
    <e v="#VALUE!"/>
    <m/>
    <n v="1"/>
  </r>
  <r>
    <x v="7"/>
    <n v="20"/>
    <s v="SS2.20"/>
    <n v="1"/>
    <m/>
    <x v="58"/>
    <n v="4000"/>
    <s v="lignotuber"/>
    <s v="soil-persistent"/>
    <n v="0"/>
    <n v="1"/>
    <n v="0"/>
    <n v="0"/>
    <n v="0"/>
    <n v="0"/>
    <n v="0"/>
    <n v="0"/>
    <m/>
    <n v="1"/>
    <n v="1"/>
    <n v="0"/>
    <m/>
    <n v="1"/>
  </r>
  <r>
    <x v="7"/>
    <n v="20"/>
    <s v="SS2.20"/>
    <n v="1"/>
    <m/>
    <x v="66"/>
    <n v="7914"/>
    <s v="none"/>
    <s v="soil-persistent"/>
    <n v="0"/>
    <n v="0"/>
    <n v="0"/>
    <s v="NA"/>
    <n v="0"/>
    <n v="10"/>
    <n v="0"/>
    <n v="0"/>
    <s v="ID corrected from Senecio glomeratus to Senecio diaschides based on flowering specimen from Apr2021; resprouters corrected to recruits"/>
    <n v="10"/>
    <e v="#VALUE!"/>
    <e v="#VALUE!"/>
    <m/>
    <n v="1"/>
  </r>
  <r>
    <x v="7"/>
    <n v="20"/>
    <s v="SS2.20"/>
    <n v="1"/>
    <m/>
    <x v="60"/>
    <n v="5657"/>
    <s v="NA"/>
    <s v="non-canopy"/>
    <n v="0"/>
    <n v="1"/>
    <n v="0"/>
    <s v="NA"/>
    <n v="0"/>
    <n v="0"/>
    <n v="0"/>
    <n v="0"/>
    <m/>
    <n v="1"/>
    <e v="#VALUE!"/>
    <e v="#VALUE!"/>
    <m/>
    <n v="1"/>
  </r>
  <r>
    <x v="7"/>
    <n v="20"/>
    <s v="SS2.20"/>
    <n v="1"/>
    <m/>
    <x v="29"/>
    <n v="10605"/>
    <s v="rhizome"/>
    <s v="non-canopy"/>
    <n v="0"/>
    <n v="5"/>
    <n v="0"/>
    <s v="NA"/>
    <n v="0"/>
    <s v="NA"/>
    <s v="NA"/>
    <s v="NA"/>
    <m/>
    <n v="5"/>
    <e v="#VALUE!"/>
    <e v="#VALUE!"/>
    <m/>
    <n v="1"/>
  </r>
  <r>
    <x v="7"/>
    <n v="20"/>
    <s v="SS2.20"/>
    <n v="1"/>
    <m/>
    <x v="61"/>
    <n v="4232"/>
    <s v="lignotuber"/>
    <s v="canopy"/>
    <n v="0"/>
    <n v="1"/>
    <n v="0"/>
    <n v="1"/>
    <n v="0"/>
    <n v="0"/>
    <n v="0"/>
    <n v="0"/>
    <m/>
    <n v="1"/>
    <n v="0.5"/>
    <n v="0"/>
    <m/>
    <n v="1"/>
  </r>
  <r>
    <x v="8"/>
    <n v="1"/>
    <s v="GGE1.1"/>
    <n v="1"/>
    <m/>
    <x v="9"/>
    <n v="8875"/>
    <s v="lignotuber"/>
    <s v="soil-persistent"/>
    <n v="0"/>
    <n v="0"/>
    <n v="0"/>
    <n v="1"/>
    <n v="0"/>
    <n v="0"/>
    <n v="0"/>
    <n v="0"/>
    <m/>
    <n v="0"/>
    <n v="0"/>
    <n v="0"/>
    <m/>
    <s v=""/>
  </r>
  <r>
    <x v="8"/>
    <n v="2"/>
    <s v="GGE1.2"/>
    <n v="1"/>
    <m/>
    <x v="32"/>
    <n v="4122"/>
    <s v="NA"/>
    <s v="canopy"/>
    <n v="0"/>
    <n v="0"/>
    <n v="0"/>
    <n v="0"/>
    <n v="0"/>
    <n v="1"/>
    <n v="0"/>
    <n v="0"/>
    <m/>
    <n v="1"/>
    <e v="#DIV/0!"/>
    <e v="#DIV/0!"/>
    <m/>
    <n v="1"/>
  </r>
  <r>
    <x v="8"/>
    <n v="2"/>
    <s v="GGE1.2"/>
    <n v="1"/>
    <m/>
    <x v="67"/>
    <e v="#N/A"/>
    <s v="NA"/>
    <s v="NA"/>
    <n v="0"/>
    <n v="0"/>
    <n v="0"/>
    <s v="NA"/>
    <n v="0"/>
    <n v="4"/>
    <n v="0"/>
    <n v="0"/>
    <m/>
    <n v="4"/>
    <e v="#VALUE!"/>
    <e v="#VALUE!"/>
    <m/>
    <n v="1"/>
  </r>
  <r>
    <x v="8"/>
    <n v="3"/>
    <s v="GGE1.3"/>
    <n v="1"/>
    <m/>
    <x v="9"/>
    <n v="8875"/>
    <s v="lignotuber"/>
    <s v="soil-persistent"/>
    <n v="0"/>
    <n v="0"/>
    <n v="0"/>
    <n v="2"/>
    <n v="0"/>
    <n v="0"/>
    <n v="0"/>
    <n v="0"/>
    <m/>
    <n v="0"/>
    <n v="0"/>
    <n v="0"/>
    <m/>
    <s v=""/>
  </r>
  <r>
    <x v="8"/>
    <n v="3"/>
    <s v="GGE1.3"/>
    <n v="1"/>
    <m/>
    <x v="67"/>
    <e v="#N/A"/>
    <s v="NA"/>
    <s v="NA"/>
    <n v="0"/>
    <n v="0"/>
    <n v="0"/>
    <s v="NA"/>
    <n v="0"/>
    <n v="4"/>
    <n v="0"/>
    <n v="0"/>
    <m/>
    <n v="4"/>
    <e v="#VALUE!"/>
    <e v="#VALUE!"/>
    <m/>
    <n v="1"/>
  </r>
  <r>
    <x v="8"/>
    <n v="3"/>
    <s v="GGE1.3"/>
    <n v="1"/>
    <m/>
    <x v="43"/>
    <n v="2302"/>
    <s v="rhizome"/>
    <s v="non-canopy"/>
    <n v="0"/>
    <n v="2"/>
    <n v="0"/>
    <n v="0"/>
    <n v="0"/>
    <n v="0"/>
    <n v="0"/>
    <n v="0"/>
    <m/>
    <n v="2"/>
    <n v="1"/>
    <n v="0"/>
    <m/>
    <n v="1"/>
  </r>
  <r>
    <x v="8"/>
    <n v="3"/>
    <s v="GGE1.3"/>
    <n v="1"/>
    <m/>
    <x v="68"/>
    <n v="4145"/>
    <s v="NA"/>
    <s v="canopy"/>
    <n v="0"/>
    <n v="0"/>
    <n v="0"/>
    <n v="0"/>
    <n v="0"/>
    <n v="1"/>
    <n v="0"/>
    <n v="0"/>
    <s v="confirmed in Apr2021"/>
    <n v="1"/>
    <e v="#DIV/0!"/>
    <e v="#DIV/0!"/>
    <m/>
    <n v="1"/>
  </r>
  <r>
    <x v="8"/>
    <n v="4"/>
    <s v="GGE1.4"/>
    <n v="1"/>
    <m/>
    <x v="43"/>
    <n v="2302"/>
    <s v="rhizome"/>
    <s v="non-canopy"/>
    <n v="0"/>
    <n v="4"/>
    <n v="0"/>
    <n v="0"/>
    <n v="0"/>
    <n v="0"/>
    <n v="0"/>
    <n v="0"/>
    <m/>
    <n v="4"/>
    <n v="1"/>
    <n v="0"/>
    <m/>
    <n v="1"/>
  </r>
  <r>
    <x v="8"/>
    <n v="4"/>
    <s v="GGE1.4"/>
    <n v="1"/>
    <m/>
    <x v="22"/>
    <n v="2516"/>
    <s v="tussock"/>
    <s v="non-canopy"/>
    <n v="0"/>
    <n v="3"/>
    <n v="0"/>
    <s v="NA"/>
    <n v="0"/>
    <n v="0"/>
    <n v="0"/>
    <n v="0"/>
    <m/>
    <n v="3"/>
    <e v="#VALUE!"/>
    <e v="#VALUE!"/>
    <m/>
    <n v="1"/>
  </r>
  <r>
    <x v="8"/>
    <n v="4"/>
    <s v="GGE1.4"/>
    <n v="1"/>
    <m/>
    <x v="16"/>
    <n v="2603"/>
    <s v="basal"/>
    <s v="soil-persistent"/>
    <n v="0"/>
    <n v="0"/>
    <n v="0"/>
    <n v="1"/>
    <n v="0"/>
    <n v="0"/>
    <n v="0"/>
    <n v="0"/>
    <m/>
    <n v="0"/>
    <n v="0"/>
    <n v="0"/>
    <m/>
    <s v=""/>
  </r>
  <r>
    <x v="8"/>
    <n v="4"/>
    <s v="GGE1.4"/>
    <n v="1"/>
    <m/>
    <x v="67"/>
    <e v="#N/A"/>
    <s v="NA"/>
    <s v="NA"/>
    <n v="0"/>
    <n v="0"/>
    <n v="0"/>
    <s v="NA"/>
    <n v="0"/>
    <n v="11"/>
    <n v="0"/>
    <n v="0"/>
    <m/>
    <n v="11"/>
    <e v="#VALUE!"/>
    <e v="#VALUE!"/>
    <m/>
    <n v="1"/>
  </r>
  <r>
    <x v="8"/>
    <n v="5"/>
    <s v="GGE1.5"/>
    <n v="1"/>
    <m/>
    <x v="43"/>
    <n v="2302"/>
    <s v="rhizome"/>
    <s v="non-canopy"/>
    <n v="0"/>
    <n v="0"/>
    <n v="0"/>
    <n v="3"/>
    <n v="0"/>
    <n v="0"/>
    <n v="0"/>
    <n v="0"/>
    <m/>
    <n v="0"/>
    <n v="0"/>
    <n v="0"/>
    <m/>
    <s v=""/>
  </r>
  <r>
    <x v="8"/>
    <n v="5"/>
    <s v="GGE1.5"/>
    <n v="1"/>
    <m/>
    <x v="69"/>
    <n v="7970"/>
    <s v="lignotuber"/>
    <s v="canopy"/>
    <n v="0"/>
    <n v="0"/>
    <n v="0"/>
    <n v="1"/>
    <n v="0"/>
    <n v="0"/>
    <n v="0"/>
    <n v="0"/>
    <m/>
    <n v="0"/>
    <n v="0"/>
    <n v="0"/>
    <m/>
    <s v=""/>
  </r>
  <r>
    <x v="8"/>
    <n v="5"/>
    <s v="GGE1.5"/>
    <n v="1"/>
    <m/>
    <x v="9"/>
    <n v="8875"/>
    <s v="lignotuber"/>
    <s v="soil-persistent"/>
    <n v="0"/>
    <n v="0"/>
    <n v="0"/>
    <n v="1"/>
    <n v="0"/>
    <n v="0"/>
    <n v="0"/>
    <n v="0"/>
    <m/>
    <n v="0"/>
    <n v="0"/>
    <n v="0"/>
    <m/>
    <s v=""/>
  </r>
  <r>
    <x v="8"/>
    <n v="5"/>
    <s v="GGE1.5"/>
    <n v="1"/>
    <m/>
    <x v="68"/>
    <n v="4145"/>
    <s v="NA"/>
    <s v="canopy"/>
    <n v="0"/>
    <n v="0"/>
    <n v="0"/>
    <n v="0"/>
    <n v="0"/>
    <n v="1"/>
    <n v="0"/>
    <n v="0"/>
    <m/>
    <n v="1"/>
    <e v="#DIV/0!"/>
    <e v="#DIV/0!"/>
    <m/>
    <n v="1"/>
  </r>
  <r>
    <x v="8"/>
    <n v="5"/>
    <s v="GGE1.5"/>
    <n v="1"/>
    <m/>
    <x v="22"/>
    <n v="2516"/>
    <s v="tussock"/>
    <s v="non-canopy"/>
    <n v="0"/>
    <n v="1"/>
    <n v="0"/>
    <s v="NA"/>
    <n v="0"/>
    <n v="0"/>
    <n v="0"/>
    <n v="0"/>
    <m/>
    <n v="1"/>
    <e v="#VALUE!"/>
    <e v="#VALUE!"/>
    <m/>
    <n v="1"/>
  </r>
  <r>
    <x v="8"/>
    <n v="5"/>
    <s v="GGE1.5"/>
    <n v="1"/>
    <m/>
    <x v="67"/>
    <e v="#N/A"/>
    <s v="NA"/>
    <s v="NA"/>
    <n v="0"/>
    <n v="0"/>
    <n v="0"/>
    <s v="NA"/>
    <n v="0"/>
    <n v="12"/>
    <n v="0"/>
    <n v="0"/>
    <m/>
    <n v="12"/>
    <e v="#VALUE!"/>
    <e v="#VALUE!"/>
    <m/>
    <n v="1"/>
  </r>
  <r>
    <x v="8"/>
    <n v="6"/>
    <s v="GGE1.6"/>
    <n v="1"/>
    <m/>
    <x v="43"/>
    <n v="2302"/>
    <s v="rhizome"/>
    <s v="non-canopy"/>
    <n v="0"/>
    <n v="4"/>
    <n v="0"/>
    <n v="0"/>
    <n v="0"/>
    <n v="0"/>
    <n v="0"/>
    <n v="0"/>
    <m/>
    <n v="4"/>
    <n v="1"/>
    <n v="0"/>
    <m/>
    <n v="1"/>
  </r>
  <r>
    <x v="8"/>
    <n v="6"/>
    <s v="GGE1.6"/>
    <n v="1"/>
    <m/>
    <x v="9"/>
    <n v="8875"/>
    <s v="lignotuber"/>
    <s v="soil-persistent"/>
    <n v="0"/>
    <n v="0"/>
    <n v="0"/>
    <n v="1"/>
    <n v="0"/>
    <n v="0"/>
    <n v="0"/>
    <n v="0"/>
    <m/>
    <n v="0"/>
    <n v="0"/>
    <n v="0"/>
    <m/>
    <s v=""/>
  </r>
  <r>
    <x v="8"/>
    <n v="6"/>
    <s v="GGE1.6"/>
    <n v="1"/>
    <m/>
    <x v="22"/>
    <n v="2516"/>
    <s v="tussock"/>
    <s v="non-canopy"/>
    <n v="0"/>
    <n v="1"/>
    <n v="0"/>
    <s v="NA"/>
    <n v="0"/>
    <n v="0"/>
    <n v="0"/>
    <n v="0"/>
    <m/>
    <n v="1"/>
    <e v="#VALUE!"/>
    <e v="#VALUE!"/>
    <m/>
    <n v="1"/>
  </r>
  <r>
    <x v="8"/>
    <n v="6"/>
    <s v="GGE1.6"/>
    <n v="1"/>
    <m/>
    <x v="67"/>
    <e v="#N/A"/>
    <s v="NA"/>
    <s v="NA"/>
    <n v="0"/>
    <n v="0"/>
    <n v="0"/>
    <s v="NA"/>
    <n v="0"/>
    <n v="1"/>
    <n v="0"/>
    <n v="0"/>
    <m/>
    <n v="1"/>
    <e v="#VALUE!"/>
    <e v="#VALUE!"/>
    <m/>
    <n v="1"/>
  </r>
  <r>
    <x v="8"/>
    <n v="7"/>
    <s v="GGE1.7"/>
    <n v="1"/>
    <m/>
    <x v="0"/>
    <n v="7766"/>
    <s v="lignotuber"/>
    <s v="canopy"/>
    <n v="0"/>
    <n v="1"/>
    <n v="0"/>
    <n v="0"/>
    <n v="0"/>
    <n v="0"/>
    <n v="0"/>
    <n v="0"/>
    <m/>
    <n v="1"/>
    <n v="1"/>
    <n v="0"/>
    <m/>
    <n v="1"/>
  </r>
  <r>
    <x v="8"/>
    <n v="7"/>
    <s v="GGE1.7"/>
    <n v="1"/>
    <m/>
    <x v="70"/>
    <s v="EUCA"/>
    <s v="NA"/>
    <s v="canopy"/>
    <n v="0"/>
    <n v="0"/>
    <n v="0"/>
    <n v="0"/>
    <n v="0"/>
    <n v="2"/>
    <n v="0"/>
    <n v="0"/>
    <m/>
    <n v="2"/>
    <e v="#DIV/0!"/>
    <e v="#DIV/0!"/>
    <m/>
    <n v="1"/>
  </r>
  <r>
    <x v="8"/>
    <n v="7"/>
    <s v="GGE1.7"/>
    <n v="1"/>
    <m/>
    <x v="43"/>
    <n v="2302"/>
    <s v="rhizome"/>
    <s v="non-canopy"/>
    <n v="0"/>
    <n v="13"/>
    <n v="0"/>
    <n v="0"/>
    <n v="0"/>
    <n v="0"/>
    <n v="0"/>
    <n v="0"/>
    <m/>
    <n v="13"/>
    <n v="1"/>
    <n v="0"/>
    <m/>
    <n v="1"/>
  </r>
  <r>
    <x v="8"/>
    <n v="7"/>
    <s v="GGE1.7"/>
    <n v="1"/>
    <m/>
    <x v="22"/>
    <n v="2516"/>
    <s v="tussock"/>
    <s v="non-canopy"/>
    <n v="0"/>
    <n v="2"/>
    <n v="0"/>
    <s v="NA"/>
    <n v="0"/>
    <n v="0"/>
    <n v="0"/>
    <n v="0"/>
    <m/>
    <n v="2"/>
    <e v="#VALUE!"/>
    <e v="#VALUE!"/>
    <m/>
    <n v="1"/>
  </r>
  <r>
    <x v="8"/>
    <n v="8"/>
    <s v="GGE1.8"/>
    <n v="1"/>
    <m/>
    <x v="9"/>
    <n v="8875"/>
    <s v="lignotuber"/>
    <s v="soil-persistent"/>
    <n v="0"/>
    <n v="1"/>
    <n v="0"/>
    <n v="0"/>
    <n v="0"/>
    <n v="0"/>
    <n v="0"/>
    <n v="0"/>
    <m/>
    <n v="1"/>
    <n v="1"/>
    <n v="0"/>
    <m/>
    <n v="1"/>
  </r>
  <r>
    <x v="8"/>
    <n v="8"/>
    <s v="GGE1.8"/>
    <n v="1"/>
    <m/>
    <x v="22"/>
    <n v="2516"/>
    <s v="tussock"/>
    <s v="non-canopy"/>
    <n v="0"/>
    <n v="1"/>
    <n v="0"/>
    <s v="NA"/>
    <n v="0"/>
    <n v="0"/>
    <n v="0"/>
    <n v="0"/>
    <m/>
    <n v="1"/>
    <e v="#VALUE!"/>
    <e v="#VALUE!"/>
    <m/>
    <n v="1"/>
  </r>
  <r>
    <x v="8"/>
    <n v="8"/>
    <s v="GGE1.8"/>
    <n v="1"/>
    <m/>
    <x v="43"/>
    <n v="2302"/>
    <s v="rhizome"/>
    <s v="non-canopy"/>
    <n v="0"/>
    <n v="3"/>
    <n v="0"/>
    <n v="0"/>
    <n v="0"/>
    <n v="0"/>
    <n v="0"/>
    <n v="0"/>
    <m/>
    <n v="3"/>
    <n v="1"/>
    <n v="0"/>
    <m/>
    <n v="1"/>
  </r>
  <r>
    <x v="8"/>
    <n v="8"/>
    <s v="GGE1.8"/>
    <n v="1"/>
    <m/>
    <x v="68"/>
    <n v="4145"/>
    <s v="NA"/>
    <s v="canopy"/>
    <n v="0"/>
    <n v="0"/>
    <n v="0"/>
    <n v="0"/>
    <n v="0"/>
    <n v="2"/>
    <n v="0"/>
    <n v="0"/>
    <m/>
    <n v="2"/>
    <e v="#DIV/0!"/>
    <e v="#DIV/0!"/>
    <m/>
    <n v="1"/>
  </r>
  <r>
    <x v="8"/>
    <n v="8"/>
    <s v="GGE1.8"/>
    <n v="1"/>
    <m/>
    <x v="67"/>
    <e v="#N/A"/>
    <s v="NA"/>
    <s v="NA"/>
    <n v="0"/>
    <n v="0"/>
    <n v="0"/>
    <s v="NA"/>
    <n v="0"/>
    <n v="9"/>
    <n v="0"/>
    <n v="0"/>
    <m/>
    <n v="9"/>
    <e v="#VALUE!"/>
    <e v="#VALUE!"/>
    <m/>
    <n v="1"/>
  </r>
  <r>
    <x v="8"/>
    <n v="9"/>
    <s v="GGE1.9"/>
    <n v="1"/>
    <m/>
    <x v="9"/>
    <n v="8875"/>
    <s v="lignotuber"/>
    <s v="soil-persistent"/>
    <n v="0"/>
    <n v="1"/>
    <n v="0"/>
    <n v="0"/>
    <n v="0"/>
    <n v="0"/>
    <n v="0"/>
    <n v="0"/>
    <m/>
    <n v="1"/>
    <n v="1"/>
    <n v="0"/>
    <m/>
    <n v="1"/>
  </r>
  <r>
    <x v="8"/>
    <n v="9"/>
    <s v="GGE1.9"/>
    <n v="1"/>
    <m/>
    <x v="0"/>
    <n v="7766"/>
    <s v="lignotuber"/>
    <s v="canopy"/>
    <n v="0"/>
    <n v="1"/>
    <n v="0"/>
    <n v="0"/>
    <n v="0"/>
    <n v="0"/>
    <n v="0"/>
    <n v="0"/>
    <m/>
    <n v="1"/>
    <n v="1"/>
    <n v="0"/>
    <m/>
    <n v="1"/>
  </r>
  <r>
    <x v="8"/>
    <n v="9"/>
    <s v="GGE1.9"/>
    <n v="1"/>
    <m/>
    <x v="43"/>
    <n v="2302"/>
    <s v="rhizome"/>
    <s v="non-canopy"/>
    <n v="0"/>
    <n v="8"/>
    <n v="0"/>
    <n v="0"/>
    <n v="0"/>
    <n v="0"/>
    <n v="0"/>
    <n v="0"/>
    <m/>
    <n v="8"/>
    <n v="1"/>
    <n v="0"/>
    <m/>
    <n v="1"/>
  </r>
  <r>
    <x v="8"/>
    <n v="9"/>
    <s v="GGE1.9"/>
    <n v="1"/>
    <m/>
    <x v="45"/>
    <n v="3300"/>
    <s v="tussock"/>
    <s v="non-canopy"/>
    <n v="0"/>
    <n v="1"/>
    <n v="0"/>
    <n v="0"/>
    <n v="0"/>
    <n v="0"/>
    <n v="0"/>
    <n v="0"/>
    <m/>
    <n v="1"/>
    <n v="1"/>
    <n v="0"/>
    <m/>
    <n v="1"/>
  </r>
  <r>
    <x v="8"/>
    <n v="9"/>
    <s v="GGE1.9"/>
    <n v="1"/>
    <m/>
    <x v="19"/>
    <n v="6325"/>
    <s v="tussock"/>
    <s v="non-canopy"/>
    <n v="0"/>
    <n v="0"/>
    <n v="0"/>
    <n v="1"/>
    <n v="0"/>
    <n v="0"/>
    <n v="0"/>
    <n v="0"/>
    <m/>
    <n v="0"/>
    <n v="0"/>
    <n v="0"/>
    <m/>
    <s v=""/>
  </r>
  <r>
    <x v="8"/>
    <n v="9"/>
    <s v="GGE1.9"/>
    <n v="1"/>
    <m/>
    <x v="22"/>
    <n v="2516"/>
    <s v="tussock"/>
    <s v="non-canopy"/>
    <n v="0"/>
    <n v="3"/>
    <n v="0"/>
    <s v="NA"/>
    <n v="0"/>
    <n v="0"/>
    <n v="0"/>
    <n v="0"/>
    <m/>
    <n v="3"/>
    <e v="#VALUE!"/>
    <e v="#VALUE!"/>
    <m/>
    <n v="1"/>
  </r>
  <r>
    <x v="8"/>
    <n v="10"/>
    <s v="GGE1.10"/>
    <n v="1"/>
    <m/>
    <x v="68"/>
    <n v="4145"/>
    <s v="NA"/>
    <s v="canopy"/>
    <n v="0"/>
    <n v="0"/>
    <n v="0"/>
    <n v="0"/>
    <n v="0"/>
    <n v="2"/>
    <n v="0"/>
    <n v="0"/>
    <s v="four unidentifed eucs split between E. oreades &amp; E, mannifera on basis of observations in Nov2020"/>
    <n v="2"/>
    <e v="#DIV/0!"/>
    <e v="#DIV/0!"/>
    <m/>
    <n v="1"/>
  </r>
  <r>
    <x v="8"/>
    <n v="10"/>
    <s v="GGE1.10"/>
    <n v="1"/>
    <m/>
    <x v="32"/>
    <n v="4122"/>
    <s v="NA"/>
    <s v="canopy"/>
    <n v="0"/>
    <n v="0"/>
    <n v="0"/>
    <n v="0"/>
    <n v="0"/>
    <n v="2"/>
    <n v="0"/>
    <n v="0"/>
    <s v="four unidentifed eucs split between E. oreades &amp; E, mannifera on basis of observations in Nov2020"/>
    <n v="2"/>
    <e v="#DIV/0!"/>
    <e v="#DIV/0!"/>
    <m/>
    <n v="1"/>
  </r>
  <r>
    <x v="8"/>
    <n v="10"/>
    <s v="GGE1.10"/>
    <n v="1"/>
    <m/>
    <x v="43"/>
    <n v="2302"/>
    <s v="rhizome"/>
    <s v="non-canopy"/>
    <n v="0"/>
    <n v="6"/>
    <n v="0"/>
    <n v="0"/>
    <n v="0"/>
    <n v="0"/>
    <n v="0"/>
    <n v="0"/>
    <m/>
    <n v="6"/>
    <n v="1"/>
    <n v="0"/>
    <m/>
    <n v="1"/>
  </r>
  <r>
    <x v="8"/>
    <n v="10"/>
    <s v="GGE1.10"/>
    <n v="1"/>
    <m/>
    <x v="9"/>
    <n v="8875"/>
    <s v="lignotuber"/>
    <s v="soil-persistent"/>
    <n v="0"/>
    <n v="1"/>
    <n v="0"/>
    <n v="0"/>
    <n v="0"/>
    <n v="0"/>
    <n v="0"/>
    <n v="0"/>
    <m/>
    <n v="1"/>
    <n v="1"/>
    <n v="0"/>
    <m/>
    <n v="1"/>
  </r>
  <r>
    <x v="8"/>
    <n v="10"/>
    <s v="GGE1.10"/>
    <n v="1"/>
    <m/>
    <x v="67"/>
    <e v="#N/A"/>
    <s v="NA"/>
    <s v="NA"/>
    <n v="0"/>
    <n v="0"/>
    <n v="0"/>
    <s v="NA"/>
    <n v="0"/>
    <n v="1"/>
    <n v="0"/>
    <n v="0"/>
    <m/>
    <n v="1"/>
    <e v="#VALUE!"/>
    <e v="#VALUE!"/>
    <m/>
    <n v="1"/>
  </r>
  <r>
    <x v="8"/>
    <n v="10"/>
    <s v="GGE1.10"/>
    <n v="1"/>
    <m/>
    <x v="17"/>
    <n v="5532"/>
    <s v="rhizome"/>
    <s v="non-canopy"/>
    <n v="0"/>
    <n v="1"/>
    <n v="0"/>
    <s v="NA"/>
    <n v="0"/>
    <n v="0"/>
    <n v="0"/>
    <n v="0"/>
    <m/>
    <n v="1"/>
    <e v="#VALUE!"/>
    <e v="#VALUE!"/>
    <m/>
    <n v="1"/>
  </r>
  <r>
    <x v="8"/>
    <n v="11"/>
    <s v="GGE1.11"/>
    <n v="1"/>
    <m/>
    <x v="43"/>
    <n v="2302"/>
    <s v="rhizome"/>
    <s v="non-canopy"/>
    <n v="0"/>
    <n v="2"/>
    <n v="0"/>
    <n v="0"/>
    <n v="0"/>
    <n v="0"/>
    <n v="0"/>
    <n v="0"/>
    <m/>
    <n v="2"/>
    <n v="1"/>
    <n v="0"/>
    <m/>
    <n v="1"/>
  </r>
  <r>
    <x v="8"/>
    <n v="11"/>
    <s v="GGE1.11"/>
    <n v="1"/>
    <m/>
    <x v="17"/>
    <n v="5532"/>
    <s v="rhizome"/>
    <s v="non-canopy"/>
    <n v="0"/>
    <n v="2"/>
    <n v="0"/>
    <s v="NA"/>
    <n v="0"/>
    <n v="0"/>
    <n v="0"/>
    <n v="0"/>
    <m/>
    <n v="2"/>
    <e v="#VALUE!"/>
    <e v="#VALUE!"/>
    <m/>
    <n v="1"/>
  </r>
  <r>
    <x v="8"/>
    <n v="12"/>
    <s v="GGE1.12"/>
    <n v="1"/>
    <m/>
    <x v="20"/>
    <n v="2557"/>
    <s v="rhizome"/>
    <s v="transient"/>
    <n v="0"/>
    <n v="1"/>
    <n v="0"/>
    <s v="NA"/>
    <n v="0"/>
    <n v="0"/>
    <n v="0"/>
    <n v="0"/>
    <m/>
    <n v="1"/>
    <e v="#VALUE!"/>
    <e v="#VALUE!"/>
    <m/>
    <n v="1"/>
  </r>
  <r>
    <x v="8"/>
    <n v="12"/>
    <s v="GGE1.12"/>
    <n v="1"/>
    <m/>
    <x v="18"/>
    <n v="2445"/>
    <s v="tussock"/>
    <s v="non-canopy"/>
    <n v="0"/>
    <n v="2"/>
    <n v="0"/>
    <n v="0"/>
    <n v="0"/>
    <n v="0"/>
    <n v="0"/>
    <n v="0"/>
    <m/>
    <n v="2"/>
    <n v="1"/>
    <n v="0"/>
    <m/>
    <n v="1"/>
  </r>
  <r>
    <x v="8"/>
    <n v="12"/>
    <s v="GGE1.12"/>
    <n v="1"/>
    <m/>
    <x v="19"/>
    <n v="6325"/>
    <s v="tussock"/>
    <s v="non-canopy"/>
    <n v="0"/>
    <n v="1"/>
    <n v="0"/>
    <n v="0"/>
    <n v="0"/>
    <n v="0"/>
    <n v="0"/>
    <n v="0"/>
    <m/>
    <n v="1"/>
    <n v="1"/>
    <n v="0"/>
    <m/>
    <n v="1"/>
  </r>
  <r>
    <x v="8"/>
    <n v="12"/>
    <s v="GGE1.12"/>
    <n v="1"/>
    <m/>
    <x v="43"/>
    <n v="2302"/>
    <s v="rhizome"/>
    <s v="non-canopy"/>
    <n v="0"/>
    <n v="2"/>
    <n v="0"/>
    <n v="0"/>
    <n v="0"/>
    <n v="0"/>
    <n v="0"/>
    <n v="0"/>
    <m/>
    <n v="2"/>
    <n v="1"/>
    <n v="0"/>
    <m/>
    <n v="1"/>
  </r>
  <r>
    <x v="8"/>
    <n v="13"/>
    <s v="GGE1.13"/>
    <n v="1"/>
    <m/>
    <x v="43"/>
    <n v="2302"/>
    <s v="rhizome"/>
    <s v="non-canopy"/>
    <n v="0"/>
    <n v="5"/>
    <n v="0"/>
    <n v="0"/>
    <n v="0"/>
    <n v="0"/>
    <n v="0"/>
    <n v="0"/>
    <m/>
    <n v="5"/>
    <n v="1"/>
    <n v="0"/>
    <m/>
    <n v="1"/>
  </r>
  <r>
    <x v="8"/>
    <n v="13"/>
    <s v="GGE1.13"/>
    <n v="1"/>
    <m/>
    <x v="17"/>
    <n v="5532"/>
    <s v="rhizome"/>
    <s v="non-canopy"/>
    <n v="0"/>
    <n v="3"/>
    <n v="0"/>
    <s v="NA"/>
    <n v="0"/>
    <n v="0"/>
    <n v="0"/>
    <n v="0"/>
    <m/>
    <n v="3"/>
    <e v="#VALUE!"/>
    <e v="#VALUE!"/>
    <m/>
    <n v="1"/>
  </r>
  <r>
    <x v="8"/>
    <n v="14"/>
    <s v="GGE1.14"/>
    <n v="1"/>
    <m/>
    <x v="9"/>
    <n v="8875"/>
    <s v="lignotuber"/>
    <s v="soil-persistent"/>
    <n v="0"/>
    <n v="0"/>
    <n v="0"/>
    <n v="1"/>
    <n v="0"/>
    <n v="0"/>
    <n v="0"/>
    <n v="0"/>
    <m/>
    <n v="0"/>
    <n v="0"/>
    <n v="0"/>
    <m/>
    <s v=""/>
  </r>
  <r>
    <x v="8"/>
    <n v="14"/>
    <s v="GGE1.14"/>
    <n v="1"/>
    <m/>
    <x v="43"/>
    <n v="2302"/>
    <s v="rhizome"/>
    <s v="non-canopy"/>
    <n v="0"/>
    <n v="2"/>
    <n v="0"/>
    <n v="0"/>
    <n v="0"/>
    <n v="0"/>
    <n v="0"/>
    <n v="0"/>
    <m/>
    <n v="2"/>
    <n v="1"/>
    <n v="0"/>
    <m/>
    <n v="1"/>
  </r>
  <r>
    <x v="8"/>
    <n v="14"/>
    <s v="GGE1.14"/>
    <n v="1"/>
    <m/>
    <x v="17"/>
    <n v="5532"/>
    <s v="rhizome"/>
    <s v="non-canopy"/>
    <n v="0"/>
    <n v="2"/>
    <n v="0"/>
    <s v="NA"/>
    <n v="0"/>
    <n v="0"/>
    <n v="0"/>
    <n v="0"/>
    <m/>
    <n v="2"/>
    <e v="#VALUE!"/>
    <e v="#VALUE!"/>
    <m/>
    <n v="1"/>
  </r>
  <r>
    <x v="8"/>
    <n v="15"/>
    <s v="GGE1.15"/>
    <n v="1"/>
    <m/>
    <x v="10"/>
    <n v="2469"/>
    <s v="rhizome"/>
    <s v="non-canopy"/>
    <n v="0"/>
    <n v="4"/>
    <n v="0"/>
    <n v="0"/>
    <n v="0"/>
    <n v="0"/>
    <n v="0"/>
    <n v="0"/>
    <m/>
    <n v="4"/>
    <n v="1"/>
    <n v="0"/>
    <m/>
    <n v="1"/>
  </r>
  <r>
    <x v="8"/>
    <n v="15"/>
    <s v="GGE1.15"/>
    <n v="1"/>
    <m/>
    <x v="43"/>
    <n v="2302"/>
    <s v="rhizome"/>
    <s v="non-canopy"/>
    <n v="0"/>
    <n v="2"/>
    <n v="0"/>
    <n v="0"/>
    <n v="0"/>
    <n v="0"/>
    <n v="0"/>
    <n v="0"/>
    <m/>
    <n v="2"/>
    <n v="1"/>
    <n v="0"/>
    <m/>
    <n v="1"/>
  </r>
  <r>
    <x v="8"/>
    <n v="15"/>
    <s v="GGE1.15"/>
    <n v="1"/>
    <m/>
    <x v="17"/>
    <n v="5532"/>
    <s v="rhizome"/>
    <s v="non-canopy"/>
    <n v="0"/>
    <n v="2"/>
    <n v="0"/>
    <s v="NA"/>
    <n v="0"/>
    <n v="0"/>
    <n v="0"/>
    <n v="0"/>
    <m/>
    <n v="2"/>
    <e v="#VALUE!"/>
    <e v="#VALUE!"/>
    <m/>
    <n v="1"/>
  </r>
  <r>
    <x v="8"/>
    <n v="16"/>
    <s v="GGE1.16"/>
    <n v="1"/>
    <m/>
    <x v="43"/>
    <n v="2302"/>
    <s v="rhizome"/>
    <s v="non-canopy"/>
    <n v="0"/>
    <n v="5"/>
    <n v="0"/>
    <n v="0"/>
    <n v="0"/>
    <n v="0"/>
    <n v="0"/>
    <n v="0"/>
    <m/>
    <n v="5"/>
    <n v="1"/>
    <n v="0"/>
    <m/>
    <n v="1"/>
  </r>
  <r>
    <x v="8"/>
    <n v="16"/>
    <s v="GGE1.16"/>
    <n v="1"/>
    <m/>
    <x v="10"/>
    <n v="2469"/>
    <s v="rhizome"/>
    <s v="non-canopy"/>
    <n v="0"/>
    <n v="1"/>
    <n v="0"/>
    <n v="0"/>
    <n v="0"/>
    <n v="0"/>
    <n v="0"/>
    <n v="0"/>
    <m/>
    <n v="1"/>
    <n v="1"/>
    <n v="0"/>
    <m/>
    <n v="1"/>
  </r>
  <r>
    <x v="8"/>
    <n v="17"/>
    <s v="GGE1.17"/>
    <n v="1"/>
    <m/>
    <x v="43"/>
    <n v="2302"/>
    <s v="rhizome"/>
    <s v="non-canopy"/>
    <n v="0"/>
    <n v="5"/>
    <n v="0"/>
    <n v="0"/>
    <n v="0"/>
    <n v="0"/>
    <n v="0"/>
    <n v="0"/>
    <m/>
    <n v="5"/>
    <n v="1"/>
    <n v="0"/>
    <m/>
    <n v="1"/>
  </r>
  <r>
    <x v="8"/>
    <n v="18"/>
    <s v="GGE1.18"/>
    <n v="1"/>
    <m/>
    <x v="43"/>
    <n v="2302"/>
    <s v="rhizome"/>
    <s v="non-canopy"/>
    <n v="0"/>
    <n v="2"/>
    <n v="0"/>
    <n v="0"/>
    <n v="0"/>
    <n v="0"/>
    <n v="0"/>
    <n v="0"/>
    <m/>
    <n v="2"/>
    <n v="1"/>
    <n v="0"/>
    <m/>
    <n v="1"/>
  </r>
  <r>
    <x v="8"/>
    <n v="19"/>
    <s v="GGE1.19"/>
    <n v="1"/>
    <m/>
    <x v="18"/>
    <n v="2445"/>
    <s v="tussock"/>
    <s v="non-canopy"/>
    <n v="0"/>
    <n v="1"/>
    <n v="0"/>
    <n v="0"/>
    <n v="0"/>
    <n v="0"/>
    <n v="0"/>
    <n v="0"/>
    <m/>
    <n v="1"/>
    <n v="1"/>
    <n v="0"/>
    <m/>
    <n v="1"/>
  </r>
  <r>
    <x v="8"/>
    <n v="19"/>
    <s v="GGE1.19"/>
    <n v="1"/>
    <m/>
    <x v="10"/>
    <n v="2469"/>
    <s v="rhizome"/>
    <s v="non-canopy"/>
    <n v="0"/>
    <n v="4"/>
    <n v="0"/>
    <n v="0"/>
    <n v="0"/>
    <n v="0"/>
    <n v="0"/>
    <n v="0"/>
    <m/>
    <n v="4"/>
    <n v="1"/>
    <n v="0"/>
    <m/>
    <n v="1"/>
  </r>
  <r>
    <x v="8"/>
    <n v="19"/>
    <s v="GGE1.19"/>
    <n v="1"/>
    <m/>
    <x v="23"/>
    <n v="7138"/>
    <s v="rhizome"/>
    <s v="transient"/>
    <n v="0"/>
    <n v="3"/>
    <n v="0"/>
    <s v="NA"/>
    <n v="0"/>
    <n v="0"/>
    <n v="0"/>
    <n v="0"/>
    <m/>
    <n v="3"/>
    <e v="#VALUE!"/>
    <e v="#VALUE!"/>
    <m/>
    <n v="1"/>
  </r>
  <r>
    <x v="8"/>
    <n v="19"/>
    <s v="GGE1.19"/>
    <n v="1"/>
    <m/>
    <x v="17"/>
    <n v="5532"/>
    <s v="rhizome"/>
    <s v="non-canopy"/>
    <n v="0"/>
    <n v="1"/>
    <n v="0"/>
    <s v="NA"/>
    <n v="0"/>
    <n v="0"/>
    <n v="0"/>
    <n v="0"/>
    <m/>
    <n v="1"/>
    <e v="#VALUE!"/>
    <e v="#VALUE!"/>
    <m/>
    <n v="1"/>
  </r>
  <r>
    <x v="8"/>
    <n v="20"/>
    <s v="GGE1.20"/>
    <n v="1"/>
    <m/>
    <x v="10"/>
    <n v="2469"/>
    <s v="rhizome"/>
    <s v="non-canopy"/>
    <n v="0"/>
    <n v="7"/>
    <n v="0"/>
    <n v="0"/>
    <n v="0"/>
    <n v="0"/>
    <n v="0"/>
    <n v="0"/>
    <m/>
    <n v="7"/>
    <n v="1"/>
    <n v="0"/>
    <m/>
    <n v="1"/>
  </r>
  <r>
    <x v="8"/>
    <n v="20"/>
    <s v="GGE1.20"/>
    <n v="1"/>
    <m/>
    <x v="23"/>
    <n v="7138"/>
    <s v="rhizome"/>
    <s v="transient"/>
    <n v="0"/>
    <n v="2"/>
    <n v="0"/>
    <s v="NA"/>
    <n v="0"/>
    <n v="0"/>
    <n v="0"/>
    <n v="0"/>
    <m/>
    <n v="2"/>
    <e v="#VALUE!"/>
    <e v="#VALUE!"/>
    <m/>
    <n v="1"/>
  </r>
  <r>
    <x v="8"/>
    <n v="20"/>
    <s v="GGE1.20"/>
    <n v="1"/>
    <m/>
    <x v="17"/>
    <n v="5532"/>
    <s v="rhizome"/>
    <s v="non-canopy"/>
    <n v="0"/>
    <n v="3"/>
    <n v="0"/>
    <s v="NA"/>
    <n v="0"/>
    <n v="0"/>
    <n v="0"/>
    <n v="0"/>
    <m/>
    <n v="3"/>
    <e v="#VALUE!"/>
    <e v="#VALUE!"/>
    <m/>
    <n v="1"/>
  </r>
  <r>
    <x v="9"/>
    <n v="1"/>
    <s v="GGE2.1"/>
    <n v="1"/>
    <m/>
    <x v="43"/>
    <n v="2302"/>
    <s v="rhizome"/>
    <s v="non-canopy"/>
    <n v="0"/>
    <n v="19"/>
    <n v="0"/>
    <n v="0"/>
    <n v="0"/>
    <n v="0"/>
    <n v="0"/>
    <n v="0"/>
    <m/>
    <n v="19"/>
    <n v="1"/>
    <n v="0"/>
    <m/>
    <n v="1"/>
  </r>
  <r>
    <x v="9"/>
    <n v="1"/>
    <s v="GGE2.1"/>
    <n v="1"/>
    <m/>
    <x v="22"/>
    <n v="2516"/>
    <s v="rhizome"/>
    <s v="non-canopy"/>
    <n v="0"/>
    <n v="1"/>
    <n v="0"/>
    <n v="0"/>
    <n v="0"/>
    <n v="0"/>
    <n v="0"/>
    <n v="0"/>
    <m/>
    <n v="1"/>
    <n v="1"/>
    <n v="0"/>
    <m/>
    <n v="1"/>
  </r>
  <r>
    <x v="9"/>
    <n v="1"/>
    <s v="GGE2.1"/>
    <n v="1"/>
    <m/>
    <x v="1"/>
    <n v="3997"/>
    <s v="lignotuber"/>
    <s v="soil-persistent"/>
    <n v="0"/>
    <n v="0"/>
    <n v="0"/>
    <n v="1"/>
    <n v="0"/>
    <n v="0"/>
    <n v="0"/>
    <n v="0"/>
    <m/>
    <n v="0"/>
    <n v="0"/>
    <n v="0"/>
    <m/>
    <s v=""/>
  </r>
  <r>
    <x v="9"/>
    <n v="1"/>
    <s v="GGE2.1"/>
    <n v="1"/>
    <m/>
    <x v="19"/>
    <n v="6325"/>
    <s v="tussock"/>
    <s v="non-canopy"/>
    <n v="0"/>
    <n v="1"/>
    <n v="0"/>
    <n v="1"/>
    <n v="0"/>
    <n v="0"/>
    <n v="0"/>
    <n v="0"/>
    <m/>
    <n v="1"/>
    <n v="0.5"/>
    <n v="0"/>
    <m/>
    <n v="1"/>
  </r>
  <r>
    <x v="9"/>
    <n v="2"/>
    <s v="GGE2.2"/>
    <n v="1"/>
    <m/>
    <x v="22"/>
    <n v="2516"/>
    <s v="tussock"/>
    <s v="non-canopy"/>
    <n v="0"/>
    <n v="1"/>
    <n v="0"/>
    <n v="0"/>
    <n v="0"/>
    <n v="0"/>
    <n v="0"/>
    <n v="0"/>
    <m/>
    <n v="1"/>
    <n v="1"/>
    <n v="0"/>
    <m/>
    <n v="1"/>
  </r>
  <r>
    <x v="9"/>
    <n v="2"/>
    <s v="GGE2.2"/>
    <n v="1"/>
    <m/>
    <x v="43"/>
    <n v="2302"/>
    <s v="rhizome"/>
    <s v="non-canopy"/>
    <n v="0"/>
    <n v="4"/>
    <n v="0"/>
    <n v="0"/>
    <n v="0"/>
    <n v="0"/>
    <n v="0"/>
    <n v="0"/>
    <m/>
    <n v="4"/>
    <n v="1"/>
    <n v="0"/>
    <m/>
    <n v="1"/>
  </r>
  <r>
    <x v="9"/>
    <n v="2"/>
    <s v="GGE2.2"/>
    <n v="1"/>
    <m/>
    <x v="19"/>
    <n v="6325"/>
    <s v="rhizome"/>
    <s v="non-canopy"/>
    <n v="0"/>
    <n v="0"/>
    <n v="0"/>
    <n v="3"/>
    <n v="0"/>
    <n v="0"/>
    <n v="0"/>
    <n v="0"/>
    <m/>
    <n v="0"/>
    <n v="0"/>
    <n v="0"/>
    <m/>
    <s v=""/>
  </r>
  <r>
    <x v="9"/>
    <n v="2"/>
    <s v="GGE2.2"/>
    <n v="1"/>
    <m/>
    <x v="1"/>
    <n v="3997"/>
    <s v="lignotuber"/>
    <s v="soil-persistent"/>
    <n v="0"/>
    <n v="0"/>
    <n v="0"/>
    <n v="1"/>
    <n v="0"/>
    <n v="0"/>
    <n v="0"/>
    <n v="0"/>
    <m/>
    <n v="0"/>
    <n v="0"/>
    <n v="0"/>
    <m/>
    <s v=""/>
  </r>
  <r>
    <x v="9"/>
    <n v="2"/>
    <s v="GGE2.2"/>
    <n v="1"/>
    <m/>
    <x v="16"/>
    <n v="2603"/>
    <s v="basal"/>
    <s v="soil-persistent"/>
    <n v="0"/>
    <n v="0"/>
    <n v="0"/>
    <n v="2"/>
    <n v="0"/>
    <n v="0"/>
    <n v="0"/>
    <n v="0"/>
    <m/>
    <n v="0"/>
    <n v="0"/>
    <n v="0"/>
    <m/>
    <s v=""/>
  </r>
  <r>
    <x v="9"/>
    <n v="3"/>
    <s v="GGE2.3"/>
    <n v="1"/>
    <m/>
    <x v="19"/>
    <n v="6325"/>
    <s v="tussock"/>
    <s v="non-canopy"/>
    <n v="0"/>
    <n v="3"/>
    <n v="0"/>
    <n v="2"/>
    <n v="0"/>
    <n v="0"/>
    <n v="0"/>
    <n v="0"/>
    <m/>
    <n v="3"/>
    <n v="0.6"/>
    <n v="0"/>
    <m/>
    <n v="1"/>
  </r>
  <r>
    <x v="9"/>
    <n v="3"/>
    <s v="GGE2.3"/>
    <n v="1"/>
    <m/>
    <x v="0"/>
    <n v="7766"/>
    <s v="lignotuber"/>
    <s v="canopy"/>
    <n v="0"/>
    <n v="0"/>
    <n v="0"/>
    <n v="3"/>
    <n v="0"/>
    <n v="0"/>
    <n v="0"/>
    <n v="0"/>
    <m/>
    <n v="0"/>
    <n v="0"/>
    <n v="0"/>
    <m/>
    <s v=""/>
  </r>
  <r>
    <x v="9"/>
    <n v="3"/>
    <s v="GGE2.3"/>
    <n v="1"/>
    <m/>
    <x v="1"/>
    <n v="3997"/>
    <s v="lignotuber"/>
    <s v="soil-persistent"/>
    <n v="0"/>
    <n v="0"/>
    <n v="0"/>
    <n v="0"/>
    <n v="0"/>
    <n v="1"/>
    <n v="0"/>
    <n v="0"/>
    <m/>
    <n v="1"/>
    <e v="#DIV/0!"/>
    <e v="#DIV/0!"/>
    <m/>
    <n v="1"/>
  </r>
  <r>
    <x v="9"/>
    <n v="3"/>
    <s v="GGE2.3"/>
    <n v="1"/>
    <m/>
    <x v="43"/>
    <n v="2302"/>
    <s v="rhizome"/>
    <s v="non-canopy"/>
    <n v="0"/>
    <n v="7"/>
    <n v="0"/>
    <n v="0"/>
    <n v="0"/>
    <n v="0"/>
    <n v="0"/>
    <n v="0"/>
    <m/>
    <n v="7"/>
    <n v="1"/>
    <n v="0"/>
    <m/>
    <n v="1"/>
  </r>
  <r>
    <x v="9"/>
    <n v="3"/>
    <s v="GGE2.3"/>
    <n v="1"/>
    <m/>
    <x v="22"/>
    <n v="2516"/>
    <s v="tussock"/>
    <s v="non-canopy"/>
    <n v="0"/>
    <n v="2"/>
    <n v="0"/>
    <n v="0"/>
    <n v="0"/>
    <n v="0"/>
    <n v="0"/>
    <n v="0"/>
    <m/>
    <n v="2"/>
    <n v="1"/>
    <n v="0"/>
    <m/>
    <n v="1"/>
  </r>
  <r>
    <x v="9"/>
    <n v="4"/>
    <s v="GGE2.4"/>
    <n v="1"/>
    <m/>
    <x v="0"/>
    <n v="7766"/>
    <s v="lignotuber"/>
    <s v="canopy"/>
    <n v="0"/>
    <n v="0"/>
    <n v="0"/>
    <n v="2"/>
    <n v="0"/>
    <n v="0"/>
    <n v="0"/>
    <n v="0"/>
    <m/>
    <n v="0"/>
    <n v="0"/>
    <n v="0"/>
    <m/>
    <s v=""/>
  </r>
  <r>
    <x v="9"/>
    <n v="4"/>
    <s v="GGE2.4"/>
    <n v="1"/>
    <m/>
    <x v="1"/>
    <n v="3997"/>
    <s v="lignotuber"/>
    <s v="soil-persistent"/>
    <n v="0"/>
    <n v="0"/>
    <n v="0"/>
    <n v="1"/>
    <n v="0"/>
    <n v="0"/>
    <n v="0"/>
    <n v="0"/>
    <m/>
    <n v="0"/>
    <n v="0"/>
    <n v="0"/>
    <m/>
    <s v=""/>
  </r>
  <r>
    <x v="9"/>
    <n v="4"/>
    <s v="GGE2.4"/>
    <n v="1"/>
    <m/>
    <x v="19"/>
    <n v="6325"/>
    <s v="tussock"/>
    <s v="non-canopy"/>
    <n v="0"/>
    <n v="0"/>
    <n v="0"/>
    <n v="1"/>
    <n v="0"/>
    <n v="0"/>
    <n v="0"/>
    <n v="0"/>
    <m/>
    <n v="0"/>
    <n v="0"/>
    <n v="0"/>
    <m/>
    <s v=""/>
  </r>
  <r>
    <x v="9"/>
    <n v="5"/>
    <s v="GGE2.5"/>
    <n v="1"/>
    <m/>
    <x v="0"/>
    <n v="7766"/>
    <s v="lignotuber"/>
    <s v="canopy"/>
    <n v="0"/>
    <n v="0"/>
    <n v="0"/>
    <n v="1"/>
    <n v="0"/>
    <n v="0"/>
    <n v="0"/>
    <n v="0"/>
    <m/>
    <n v="0"/>
    <n v="0"/>
    <n v="0"/>
    <m/>
    <s v=""/>
  </r>
  <r>
    <x v="9"/>
    <n v="5"/>
    <s v="GGE2.5"/>
    <n v="1"/>
    <m/>
    <x v="43"/>
    <n v="2302"/>
    <s v="rhizome"/>
    <s v="soil-persistent"/>
    <n v="0"/>
    <n v="0"/>
    <n v="0"/>
    <n v="2"/>
    <n v="0"/>
    <n v="0"/>
    <n v="0"/>
    <n v="0"/>
    <m/>
    <n v="0"/>
    <n v="0"/>
    <n v="0"/>
    <m/>
    <s v=""/>
  </r>
  <r>
    <x v="9"/>
    <n v="6"/>
    <s v="GGE2.6"/>
    <n v="1"/>
    <m/>
    <x v="0"/>
    <n v="7766"/>
    <s v="lignotuber"/>
    <s v="canopy"/>
    <n v="0"/>
    <n v="0"/>
    <n v="0"/>
    <n v="2"/>
    <n v="0"/>
    <n v="1"/>
    <n v="0"/>
    <n v="0"/>
    <m/>
    <n v="1"/>
    <n v="0"/>
    <n v="0.5"/>
    <m/>
    <n v="1"/>
  </r>
  <r>
    <x v="9"/>
    <n v="6"/>
    <s v="GGE2.6"/>
    <n v="1"/>
    <m/>
    <x v="46"/>
    <n v="2602"/>
    <s v="basal"/>
    <s v="soil-persistent"/>
    <n v="0"/>
    <n v="0"/>
    <n v="0"/>
    <n v="1"/>
    <n v="0"/>
    <n v="0"/>
    <n v="0"/>
    <n v="0"/>
    <m/>
    <n v="0"/>
    <n v="0"/>
    <n v="0"/>
    <m/>
    <s v=""/>
  </r>
  <r>
    <x v="9"/>
    <n v="6"/>
    <s v="GGE2.6"/>
    <n v="1"/>
    <m/>
    <x v="43"/>
    <n v="2302"/>
    <s v="rhizome"/>
    <s v="non-canopy"/>
    <n v="0"/>
    <n v="0"/>
    <n v="0"/>
    <n v="2"/>
    <n v="0"/>
    <n v="0"/>
    <n v="0"/>
    <n v="0"/>
    <m/>
    <n v="0"/>
    <n v="0"/>
    <n v="0"/>
    <m/>
    <s v=""/>
  </r>
  <r>
    <x v="9"/>
    <n v="7"/>
    <s v="GGE2.7"/>
    <n v="1"/>
    <m/>
    <x v="43"/>
    <n v="2302"/>
    <s v="rhizome"/>
    <s v="non-canopy"/>
    <n v="0"/>
    <n v="1"/>
    <n v="0"/>
    <n v="0"/>
    <n v="0"/>
    <n v="0"/>
    <n v="0"/>
    <n v="0"/>
    <m/>
    <n v="1"/>
    <n v="1"/>
    <n v="0"/>
    <m/>
    <n v="1"/>
  </r>
  <r>
    <x v="9"/>
    <n v="7"/>
    <s v="GGE2.7"/>
    <n v="1"/>
    <m/>
    <x v="9"/>
    <n v="8875"/>
    <s v="lignotuber"/>
    <s v="soil-persistent"/>
    <n v="0"/>
    <n v="0"/>
    <n v="0"/>
    <n v="1"/>
    <n v="0"/>
    <n v="0"/>
    <n v="0"/>
    <n v="0"/>
    <m/>
    <n v="0"/>
    <n v="0"/>
    <n v="0"/>
    <m/>
    <s v=""/>
  </r>
  <r>
    <x v="9"/>
    <n v="7"/>
    <s v="GGE2.7"/>
    <n v="1"/>
    <m/>
    <x v="0"/>
    <n v="7766"/>
    <s v="lignotuber"/>
    <s v="canopy"/>
    <n v="0"/>
    <n v="0"/>
    <n v="0"/>
    <n v="1"/>
    <n v="0"/>
    <n v="2"/>
    <n v="0"/>
    <n v="0"/>
    <m/>
    <n v="2"/>
    <n v="0"/>
    <n v="2"/>
    <m/>
    <n v="1"/>
  </r>
  <r>
    <x v="9"/>
    <n v="7"/>
    <s v="GGE2.7"/>
    <n v="1"/>
    <m/>
    <x v="22"/>
    <n v="2516"/>
    <s v="rhizome"/>
    <s v="non-canopy"/>
    <n v="0"/>
    <n v="0"/>
    <n v="0"/>
    <n v="1"/>
    <n v="0"/>
    <n v="0"/>
    <n v="0"/>
    <n v="0"/>
    <m/>
    <n v="0"/>
    <n v="0"/>
    <n v="0"/>
    <m/>
    <s v=""/>
  </r>
  <r>
    <x v="9"/>
    <n v="8"/>
    <s v="GGE2.8"/>
    <n v="1"/>
    <m/>
    <x v="22"/>
    <n v="2516"/>
    <s v="tussock"/>
    <s v="non-canopy"/>
    <n v="0"/>
    <n v="1"/>
    <n v="0"/>
    <n v="2"/>
    <n v="0"/>
    <n v="0"/>
    <n v="0"/>
    <n v="0"/>
    <m/>
    <n v="1"/>
    <n v="0.33333333333333331"/>
    <n v="0"/>
    <m/>
    <n v="1"/>
  </r>
  <r>
    <x v="9"/>
    <n v="8"/>
    <s v="GGE2.8"/>
    <n v="1"/>
    <m/>
    <x v="0"/>
    <n v="7766"/>
    <s v="lignotuber"/>
    <s v="canopy"/>
    <n v="0"/>
    <n v="0"/>
    <n v="0"/>
    <n v="1"/>
    <n v="0"/>
    <n v="0"/>
    <n v="0"/>
    <n v="0"/>
    <m/>
    <n v="0"/>
    <n v="0"/>
    <n v="0"/>
    <m/>
    <s v=""/>
  </r>
  <r>
    <x v="9"/>
    <n v="9"/>
    <s v="GGE2.9"/>
    <n v="1"/>
    <m/>
    <x v="19"/>
    <n v="6325"/>
    <s v="tussock"/>
    <s v="non-canopy"/>
    <n v="0"/>
    <n v="0"/>
    <n v="0"/>
    <n v="1"/>
    <n v="0"/>
    <n v="0"/>
    <n v="0"/>
    <n v="0"/>
    <m/>
    <n v="0"/>
    <n v="0"/>
    <n v="0"/>
    <m/>
    <s v=""/>
  </r>
  <r>
    <x v="9"/>
    <n v="9"/>
    <s v="GGE2.9"/>
    <n v="1"/>
    <m/>
    <x v="70"/>
    <s v="EUCA"/>
    <s v="NA"/>
    <s v="canopy"/>
    <n v="0"/>
    <n v="0"/>
    <n v="0"/>
    <n v="0"/>
    <n v="0"/>
    <n v="1"/>
    <n v="0"/>
    <n v="0"/>
    <m/>
    <n v="1"/>
    <e v="#DIV/0!"/>
    <e v="#DIV/0!"/>
    <m/>
    <n v="1"/>
  </r>
  <r>
    <x v="9"/>
    <n v="9"/>
    <s v="GGE2.9"/>
    <n v="1"/>
    <m/>
    <x v="0"/>
    <n v="7766"/>
    <s v="lignotuber"/>
    <s v="canopy"/>
    <n v="0"/>
    <n v="0"/>
    <n v="0"/>
    <n v="0"/>
    <n v="0"/>
    <n v="5"/>
    <n v="0"/>
    <n v="0"/>
    <m/>
    <n v="5"/>
    <e v="#DIV/0!"/>
    <e v="#DIV/0!"/>
    <m/>
    <n v="1"/>
  </r>
  <r>
    <x v="9"/>
    <n v="10"/>
    <s v="GGE2.10"/>
    <n v="1"/>
    <m/>
    <x v="9"/>
    <n v="8875"/>
    <s v="lignotuber"/>
    <s v="soil-persistent"/>
    <n v="0"/>
    <n v="0"/>
    <n v="0"/>
    <n v="1"/>
    <n v="0"/>
    <n v="0"/>
    <n v="0"/>
    <n v="0"/>
    <m/>
    <n v="0"/>
    <n v="0"/>
    <n v="0"/>
    <m/>
    <s v=""/>
  </r>
  <r>
    <x v="9"/>
    <n v="10"/>
    <s v="GGE2.10"/>
    <n v="1"/>
    <m/>
    <x v="0"/>
    <n v="7766"/>
    <s v="lignotuber"/>
    <s v="canopy"/>
    <n v="0"/>
    <n v="0"/>
    <n v="0"/>
    <n v="0"/>
    <n v="0"/>
    <n v="1"/>
    <n v="0"/>
    <n v="0"/>
    <m/>
    <n v="1"/>
    <e v="#DIV/0!"/>
    <e v="#DIV/0!"/>
    <m/>
    <n v="1"/>
  </r>
  <r>
    <x v="9"/>
    <n v="11"/>
    <s v="GGE2.11"/>
    <n v="1"/>
    <m/>
    <x v="43"/>
    <n v="2302"/>
    <s v="rhizome"/>
    <s v="non-canopy"/>
    <n v="0"/>
    <n v="5"/>
    <n v="0"/>
    <n v="0"/>
    <n v="0"/>
    <n v="1"/>
    <n v="0"/>
    <n v="0"/>
    <m/>
    <n v="6"/>
    <n v="1"/>
    <n v="0.2"/>
    <m/>
    <n v="1"/>
  </r>
  <r>
    <x v="9"/>
    <n v="11"/>
    <s v="GGE2.11"/>
    <n v="1"/>
    <m/>
    <x v="9"/>
    <n v="8875"/>
    <s v="lignotuber"/>
    <s v="soil-persistent"/>
    <n v="0"/>
    <n v="0"/>
    <n v="0"/>
    <n v="1"/>
    <n v="0"/>
    <n v="0"/>
    <n v="0"/>
    <n v="0"/>
    <m/>
    <n v="0"/>
    <n v="0"/>
    <n v="0"/>
    <m/>
    <s v=""/>
  </r>
  <r>
    <x v="9"/>
    <n v="11"/>
    <s v="GGE2.11"/>
    <n v="1"/>
    <m/>
    <x v="0"/>
    <n v="7766"/>
    <s v="lignotuber"/>
    <s v="canopy"/>
    <n v="0"/>
    <n v="0"/>
    <n v="0"/>
    <n v="0"/>
    <n v="0"/>
    <n v="12"/>
    <n v="0"/>
    <n v="0"/>
    <m/>
    <n v="12"/>
    <e v="#DIV/0!"/>
    <e v="#DIV/0!"/>
    <m/>
    <n v="1"/>
  </r>
  <r>
    <x v="9"/>
    <n v="12"/>
    <s v="GGE2.12"/>
    <n v="1"/>
    <m/>
    <x v="0"/>
    <n v="7766"/>
    <s v="lignotuber"/>
    <s v="canopy"/>
    <n v="0"/>
    <n v="0"/>
    <n v="0"/>
    <n v="2"/>
    <n v="0"/>
    <n v="17"/>
    <n v="0"/>
    <n v="0"/>
    <m/>
    <n v="17"/>
    <n v="0"/>
    <n v="8.5"/>
    <m/>
    <n v="1"/>
  </r>
  <r>
    <x v="9"/>
    <n v="12"/>
    <s v="GGE2.12"/>
    <n v="1"/>
    <m/>
    <x v="9"/>
    <n v="8875"/>
    <s v="lignotuber"/>
    <s v="soil-persistent"/>
    <n v="0"/>
    <n v="0"/>
    <n v="0"/>
    <n v="1"/>
    <n v="0"/>
    <n v="0"/>
    <n v="0"/>
    <n v="0"/>
    <m/>
    <n v="0"/>
    <n v="0"/>
    <n v="0"/>
    <m/>
    <s v=""/>
  </r>
  <r>
    <x v="9"/>
    <n v="12"/>
    <s v="GGE2.12"/>
    <n v="1"/>
    <m/>
    <x v="71"/>
    <n v="2014"/>
    <s v="NA"/>
    <s v="canopy"/>
    <n v="0"/>
    <n v="0"/>
    <n v="0"/>
    <n v="0"/>
    <n v="0"/>
    <n v="1"/>
    <n v="0"/>
    <n v="0"/>
    <m/>
    <n v="1"/>
    <e v="#DIV/0!"/>
    <e v="#DIV/0!"/>
    <m/>
    <n v="1"/>
  </r>
  <r>
    <x v="9"/>
    <n v="13"/>
    <s v="GGE2.13"/>
    <n v="1"/>
    <m/>
    <x v="9"/>
    <n v="8875"/>
    <s v="lignotuber"/>
    <s v="soil-persistent"/>
    <n v="0"/>
    <n v="0"/>
    <n v="0"/>
    <n v="1"/>
    <n v="0"/>
    <n v="0"/>
    <n v="0"/>
    <n v="0"/>
    <m/>
    <n v="0"/>
    <n v="0"/>
    <n v="0"/>
    <m/>
    <s v=""/>
  </r>
  <r>
    <x v="9"/>
    <n v="13"/>
    <s v="GGE2.13"/>
    <n v="1"/>
    <m/>
    <x v="0"/>
    <n v="7766"/>
    <s v="lignotuber"/>
    <s v="canopy"/>
    <n v="0"/>
    <n v="0"/>
    <n v="0"/>
    <n v="2"/>
    <n v="0"/>
    <n v="14"/>
    <n v="0"/>
    <n v="0"/>
    <m/>
    <n v="14"/>
    <n v="0"/>
    <n v="7"/>
    <m/>
    <n v="1"/>
  </r>
  <r>
    <x v="9"/>
    <n v="14"/>
    <s v="GGE2.14"/>
    <n v="1"/>
    <m/>
    <x v="1"/>
    <n v="3997"/>
    <s v="lignotuber"/>
    <s v="soil-persistent"/>
    <n v="0"/>
    <n v="0"/>
    <n v="0"/>
    <n v="1"/>
    <n v="0"/>
    <n v="0"/>
    <n v="0"/>
    <n v="0"/>
    <m/>
    <n v="0"/>
    <n v="0"/>
    <n v="0"/>
    <m/>
    <s v=""/>
  </r>
  <r>
    <x v="9"/>
    <n v="14"/>
    <s v="GGE2.14"/>
    <n v="1"/>
    <m/>
    <x v="0"/>
    <n v="7766"/>
    <s v="lignotuber"/>
    <s v="canopy"/>
    <n v="0"/>
    <n v="0"/>
    <n v="0"/>
    <n v="2"/>
    <n v="0"/>
    <n v="10"/>
    <n v="0"/>
    <n v="0"/>
    <m/>
    <n v="10"/>
    <n v="0"/>
    <n v="5"/>
    <m/>
    <n v="1"/>
  </r>
  <r>
    <x v="9"/>
    <n v="14"/>
    <s v="GGE2.14"/>
    <n v="1"/>
    <m/>
    <x v="43"/>
    <n v="2302"/>
    <s v="rhizome"/>
    <s v="non-canopy"/>
    <n v="0"/>
    <n v="2"/>
    <n v="0"/>
    <n v="1"/>
    <n v="0"/>
    <n v="0"/>
    <n v="0"/>
    <n v="0"/>
    <m/>
    <n v="2"/>
    <n v="0.66666666666666663"/>
    <n v="0"/>
    <m/>
    <n v="1"/>
  </r>
  <r>
    <x v="9"/>
    <n v="15"/>
    <s v="GGE2.15"/>
    <n v="1"/>
    <m/>
    <x v="0"/>
    <n v="7766"/>
    <s v="lignotuber"/>
    <s v="canopy"/>
    <n v="0"/>
    <n v="0"/>
    <n v="0"/>
    <n v="2"/>
    <n v="0"/>
    <n v="10"/>
    <n v="0"/>
    <n v="0"/>
    <m/>
    <n v="10"/>
    <n v="0"/>
    <n v="5"/>
    <m/>
    <n v="1"/>
  </r>
  <r>
    <x v="9"/>
    <n v="15"/>
    <s v="GGE2.15"/>
    <n v="1"/>
    <m/>
    <x v="43"/>
    <n v="2302"/>
    <s v="rhizome"/>
    <s v="non-canopy"/>
    <n v="0"/>
    <n v="3"/>
    <n v="0"/>
    <n v="0"/>
    <n v="0"/>
    <n v="0"/>
    <n v="0"/>
    <n v="0"/>
    <m/>
    <n v="3"/>
    <n v="1"/>
    <n v="0"/>
    <m/>
    <n v="1"/>
  </r>
  <r>
    <x v="9"/>
    <n v="16"/>
    <s v="GGE2.16"/>
    <n v="1"/>
    <m/>
    <x v="43"/>
    <n v="2302"/>
    <s v="rhizome"/>
    <s v="non-canopy"/>
    <n v="0"/>
    <n v="12"/>
    <n v="0"/>
    <n v="0"/>
    <n v="0"/>
    <n v="0"/>
    <n v="0"/>
    <n v="0"/>
    <m/>
    <n v="12"/>
    <n v="1"/>
    <n v="0"/>
    <m/>
    <n v="1"/>
  </r>
  <r>
    <x v="9"/>
    <n v="16"/>
    <s v="GGE2.16"/>
    <n v="1"/>
    <m/>
    <x v="0"/>
    <n v="7766"/>
    <s v="lignotuber"/>
    <s v="canopy"/>
    <n v="0"/>
    <n v="0"/>
    <n v="0"/>
    <n v="4"/>
    <n v="0"/>
    <n v="2"/>
    <n v="0"/>
    <n v="0"/>
    <m/>
    <n v="2"/>
    <n v="0"/>
    <n v="0.5"/>
    <m/>
    <n v="1"/>
  </r>
  <r>
    <x v="9"/>
    <n v="17"/>
    <s v="GGE2.17"/>
    <n v="1"/>
    <m/>
    <x v="9"/>
    <n v="8875"/>
    <s v="lignotuber"/>
    <s v="s"/>
    <n v="0"/>
    <n v="0"/>
    <n v="0"/>
    <n v="1"/>
    <n v="0"/>
    <n v="0"/>
    <n v="0"/>
    <n v="0"/>
    <m/>
    <n v="0"/>
    <n v="0"/>
    <n v="0"/>
    <m/>
    <s v=""/>
  </r>
  <r>
    <x v="9"/>
    <n v="17"/>
    <s v="GGE2.17"/>
    <n v="1"/>
    <m/>
    <x v="19"/>
    <n v="6325"/>
    <s v="tussock"/>
    <s v="non-canopy"/>
    <n v="0"/>
    <n v="0"/>
    <n v="0"/>
    <n v="1"/>
    <n v="0"/>
    <n v="0"/>
    <n v="0"/>
    <n v="0"/>
    <m/>
    <n v="0"/>
    <n v="0"/>
    <n v="0"/>
    <m/>
    <s v=""/>
  </r>
  <r>
    <x v="9"/>
    <n v="17"/>
    <s v="GGE2.17"/>
    <n v="1"/>
    <m/>
    <x v="43"/>
    <n v="2302"/>
    <s v="rhizome"/>
    <s v="non-canopy"/>
    <n v="0"/>
    <n v="20"/>
    <n v="0"/>
    <n v="0"/>
    <n v="0"/>
    <n v="0"/>
    <n v="0"/>
    <n v="0"/>
    <m/>
    <n v="20"/>
    <n v="1"/>
    <n v="0"/>
    <m/>
    <n v="1"/>
  </r>
  <r>
    <x v="9"/>
    <n v="17"/>
    <s v="GGE2.17"/>
    <n v="1"/>
    <m/>
    <x v="0"/>
    <n v="7766"/>
    <s v="lignotuber"/>
    <s v="canopy"/>
    <n v="0"/>
    <n v="0"/>
    <n v="0"/>
    <n v="0"/>
    <n v="0"/>
    <n v="2"/>
    <n v="0"/>
    <n v="0"/>
    <m/>
    <n v="2"/>
    <e v="#DIV/0!"/>
    <e v="#DIV/0!"/>
    <m/>
    <n v="1"/>
  </r>
  <r>
    <x v="9"/>
    <n v="18"/>
    <s v="GGE2.18"/>
    <n v="1"/>
    <m/>
    <x v="19"/>
    <n v="6325"/>
    <s v="tussock"/>
    <s v="non-canopy"/>
    <n v="0"/>
    <n v="0"/>
    <n v="0"/>
    <n v="1"/>
    <n v="0"/>
    <n v="0"/>
    <n v="0"/>
    <n v="0"/>
    <m/>
    <n v="0"/>
    <n v="0"/>
    <n v="0"/>
    <m/>
    <s v=""/>
  </r>
  <r>
    <x v="9"/>
    <n v="18"/>
    <s v="GGE2.18"/>
    <n v="1"/>
    <m/>
    <x v="43"/>
    <n v="2302"/>
    <s v="rhizome"/>
    <s v="non-canopy"/>
    <n v="0"/>
    <n v="8"/>
    <n v="0"/>
    <n v="1"/>
    <n v="0"/>
    <n v="0"/>
    <n v="0"/>
    <n v="0"/>
    <m/>
    <n v="8"/>
    <n v="0.88888888888888884"/>
    <n v="0"/>
    <m/>
    <n v="1"/>
  </r>
  <r>
    <x v="9"/>
    <n v="18"/>
    <s v="GGE2.18"/>
    <n v="1"/>
    <m/>
    <x v="0"/>
    <n v="7766"/>
    <s v="lignotuber"/>
    <s v="canopy"/>
    <n v="0"/>
    <n v="0"/>
    <n v="0"/>
    <n v="0"/>
    <n v="0"/>
    <n v="1"/>
    <n v="0"/>
    <n v="0"/>
    <m/>
    <n v="1"/>
    <e v="#DIV/0!"/>
    <e v="#DIV/0!"/>
    <m/>
    <n v="1"/>
  </r>
  <r>
    <x v="9"/>
    <n v="19"/>
    <s v="GGE2.19"/>
    <n v="1"/>
    <m/>
    <x v="9"/>
    <n v="8875"/>
    <s v="lignotuber"/>
    <s v="soil-persistent"/>
    <n v="0"/>
    <n v="0"/>
    <n v="0"/>
    <n v="1"/>
    <n v="0"/>
    <n v="1"/>
    <n v="0"/>
    <n v="0"/>
    <m/>
    <n v="1"/>
    <n v="0"/>
    <n v="1"/>
    <m/>
    <n v="1"/>
  </r>
  <r>
    <x v="9"/>
    <n v="19"/>
    <s v="GGE2.19"/>
    <n v="1"/>
    <m/>
    <x v="0"/>
    <n v="7766"/>
    <s v="lignotuber"/>
    <s v="canopy"/>
    <n v="0"/>
    <n v="0"/>
    <n v="0"/>
    <n v="1"/>
    <n v="0"/>
    <n v="6"/>
    <n v="0"/>
    <n v="0"/>
    <m/>
    <n v="6"/>
    <n v="0"/>
    <n v="6"/>
    <m/>
    <n v="1"/>
  </r>
  <r>
    <x v="9"/>
    <n v="19"/>
    <s v="GGE2.19"/>
    <n v="1"/>
    <m/>
    <x v="43"/>
    <n v="2302"/>
    <s v="rhizome"/>
    <s v="non-canopy"/>
    <n v="0"/>
    <n v="5"/>
    <n v="0"/>
    <n v="0"/>
    <n v="0"/>
    <n v="0"/>
    <n v="0"/>
    <n v="0"/>
    <m/>
    <n v="5"/>
    <n v="1"/>
    <n v="0"/>
    <m/>
    <n v="1"/>
  </r>
  <r>
    <x v="9"/>
    <n v="19"/>
    <s v="GGE2.19"/>
    <n v="1"/>
    <m/>
    <x v="19"/>
    <n v="6325"/>
    <s v="tussock"/>
    <s v="non-canopy"/>
    <n v="0"/>
    <n v="0"/>
    <n v="0"/>
    <n v="1"/>
    <n v="0"/>
    <n v="0"/>
    <n v="0"/>
    <n v="0"/>
    <m/>
    <n v="0"/>
    <n v="0"/>
    <n v="0"/>
    <m/>
    <s v=""/>
  </r>
  <r>
    <x v="9"/>
    <n v="19"/>
    <s v="GGE2.19"/>
    <n v="1"/>
    <m/>
    <x v="72"/>
    <s v="SENE"/>
    <s v="none"/>
    <s v="non-canopy"/>
    <n v="0"/>
    <n v="0"/>
    <n v="0"/>
    <n v="0"/>
    <n v="0"/>
    <n v="1"/>
    <n v="0"/>
    <n v="0"/>
    <m/>
    <n v="1"/>
    <e v="#DIV/0!"/>
    <e v="#DIV/0!"/>
    <m/>
    <n v="1"/>
  </r>
  <r>
    <x v="9"/>
    <n v="20"/>
    <s v="GGE2.20"/>
    <n v="1"/>
    <m/>
    <x v="9"/>
    <n v="8875"/>
    <s v="lignotuber"/>
    <s v="soil-persistent"/>
    <n v="0"/>
    <n v="0"/>
    <n v="0"/>
    <n v="1"/>
    <n v="0"/>
    <n v="0"/>
    <n v="0"/>
    <n v="0"/>
    <m/>
    <n v="0"/>
    <n v="0"/>
    <n v="0"/>
    <m/>
    <s v=""/>
  </r>
  <r>
    <x v="9"/>
    <n v="20"/>
    <s v="GGE2.20"/>
    <n v="1"/>
    <m/>
    <x v="43"/>
    <n v="2302"/>
    <s v="rhizome"/>
    <s v="non-canopy"/>
    <n v="0"/>
    <n v="12"/>
    <n v="0"/>
    <n v="0"/>
    <n v="0"/>
    <n v="0"/>
    <n v="0"/>
    <n v="0"/>
    <m/>
    <n v="12"/>
    <n v="1"/>
    <n v="0"/>
    <m/>
    <n v="1"/>
  </r>
  <r>
    <x v="9"/>
    <n v="20"/>
    <s v="GGE2.20"/>
    <n v="1"/>
    <m/>
    <x v="0"/>
    <n v="7766"/>
    <s v="lignotuber"/>
    <s v="canopy"/>
    <n v="0"/>
    <n v="0"/>
    <n v="0"/>
    <n v="0"/>
    <n v="0"/>
    <n v="1"/>
    <n v="0"/>
    <n v="0"/>
    <m/>
    <n v="1"/>
    <e v="#DIV/0!"/>
    <e v="#DIV/0!"/>
    <m/>
    <n v="1"/>
  </r>
  <r>
    <x v="10"/>
    <n v="1"/>
    <s v="GGW1.1"/>
    <n v="1"/>
    <m/>
    <x v="0"/>
    <n v="7766"/>
    <s v="rhizome"/>
    <s v="canopy"/>
    <n v="0"/>
    <n v="0"/>
    <n v="0"/>
    <n v="4"/>
    <n v="0"/>
    <n v="0"/>
    <n v="0"/>
    <n v="0"/>
    <m/>
    <n v="0"/>
    <n v="0"/>
    <n v="0"/>
    <m/>
    <s v=""/>
  </r>
  <r>
    <x v="10"/>
    <n v="1"/>
    <s v="GGW1.1"/>
    <n v="1"/>
    <m/>
    <x v="46"/>
    <n v="2602"/>
    <s v="none"/>
    <s v="soil-persistent"/>
    <n v="0"/>
    <n v="0"/>
    <n v="0"/>
    <n v="3"/>
    <n v="0"/>
    <n v="0"/>
    <n v="0"/>
    <n v="0"/>
    <m/>
    <n v="0"/>
    <n v="0"/>
    <n v="0"/>
    <m/>
    <s v=""/>
  </r>
  <r>
    <x v="10"/>
    <n v="1"/>
    <s v="GGW1.1"/>
    <n v="1"/>
    <m/>
    <x v="19"/>
    <n v="6325"/>
    <s v="tussock"/>
    <s v="non-canopy"/>
    <n v="0"/>
    <n v="1"/>
    <n v="0"/>
    <n v="0"/>
    <n v="0"/>
    <n v="0"/>
    <n v="0"/>
    <n v="0"/>
    <m/>
    <n v="1"/>
    <n v="1"/>
    <n v="0"/>
    <m/>
    <n v="1"/>
  </r>
  <r>
    <x v="10"/>
    <n v="2"/>
    <s v="GGW1.2"/>
    <n v="1"/>
    <m/>
    <x v="0"/>
    <n v="7766"/>
    <s v="lignotuber"/>
    <s v="canopy"/>
    <n v="0"/>
    <n v="0"/>
    <n v="0"/>
    <n v="3"/>
    <n v="0"/>
    <n v="0"/>
    <n v="0"/>
    <n v="0"/>
    <m/>
    <n v="0"/>
    <n v="0"/>
    <n v="0"/>
    <m/>
    <s v=""/>
  </r>
  <r>
    <x v="10"/>
    <n v="2"/>
    <s v="GGW1.2"/>
    <n v="1"/>
    <m/>
    <x v="10"/>
    <n v="2469"/>
    <s v="rhizome"/>
    <s v="non-canopy"/>
    <n v="0"/>
    <n v="1"/>
    <n v="0"/>
    <n v="2"/>
    <n v="0"/>
    <n v="0"/>
    <n v="0"/>
    <n v="0"/>
    <m/>
    <n v="1"/>
    <n v="0.33333333333333331"/>
    <n v="0"/>
    <m/>
    <n v="1"/>
  </r>
  <r>
    <x v="10"/>
    <n v="2"/>
    <s v="GGW1.2"/>
    <n v="1"/>
    <m/>
    <x v="46"/>
    <n v="2602"/>
    <s v="none"/>
    <s v="soil-persistent"/>
    <n v="0"/>
    <n v="0"/>
    <n v="0"/>
    <n v="2"/>
    <n v="0"/>
    <n v="0"/>
    <n v="0"/>
    <n v="0"/>
    <m/>
    <n v="0"/>
    <n v="0"/>
    <n v="0"/>
    <m/>
    <s v=""/>
  </r>
  <r>
    <x v="10"/>
    <n v="3"/>
    <s v="GGW1.3"/>
    <n v="1"/>
    <m/>
    <x v="0"/>
    <n v="7766"/>
    <s v="lignotuber"/>
    <s v="canopy"/>
    <n v="0"/>
    <n v="0"/>
    <n v="0"/>
    <n v="3"/>
    <n v="0"/>
    <n v="0"/>
    <n v="0"/>
    <n v="0"/>
    <m/>
    <n v="0"/>
    <n v="0"/>
    <n v="0"/>
    <m/>
    <s v=""/>
  </r>
  <r>
    <x v="10"/>
    <n v="3"/>
    <s v="GGW1.3"/>
    <n v="1"/>
    <m/>
    <x v="1"/>
    <n v="3997"/>
    <s v="lignotuber"/>
    <s v="soil-persistent"/>
    <n v="0"/>
    <n v="2"/>
    <n v="0"/>
    <n v="2"/>
    <n v="0"/>
    <n v="0"/>
    <n v="0"/>
    <n v="0"/>
    <m/>
    <n v="2"/>
    <n v="0.5"/>
    <n v="0"/>
    <m/>
    <n v="1"/>
  </r>
  <r>
    <x v="10"/>
    <n v="3"/>
    <s v="GGW1.3"/>
    <n v="1"/>
    <m/>
    <x v="19"/>
    <n v="6325"/>
    <s v="tussock"/>
    <s v="non-canopy"/>
    <n v="0"/>
    <n v="1"/>
    <n v="0"/>
    <n v="0"/>
    <n v="0"/>
    <n v="0"/>
    <n v="0"/>
    <n v="0"/>
    <m/>
    <n v="1"/>
    <n v="1"/>
    <n v="0"/>
    <m/>
    <n v="1"/>
  </r>
  <r>
    <x v="10"/>
    <n v="3"/>
    <s v="GGW1.3"/>
    <n v="1"/>
    <m/>
    <x v="10"/>
    <n v="2469"/>
    <s v="rhizome"/>
    <s v="non-canopy"/>
    <n v="0"/>
    <n v="1"/>
    <n v="0"/>
    <n v="0"/>
    <n v="0"/>
    <n v="0"/>
    <n v="0"/>
    <n v="0"/>
    <m/>
    <n v="1"/>
    <n v="1"/>
    <n v="0"/>
    <m/>
    <n v="1"/>
  </r>
  <r>
    <x v="10"/>
    <n v="4"/>
    <s v="GGW1.4"/>
    <n v="1"/>
    <m/>
    <x v="10"/>
    <n v="2469"/>
    <s v="rhizome"/>
    <s v="non-canopy"/>
    <n v="0"/>
    <n v="0"/>
    <n v="0"/>
    <n v="5"/>
    <n v="0"/>
    <n v="0"/>
    <n v="0"/>
    <n v="0"/>
    <m/>
    <n v="0"/>
    <n v="0"/>
    <n v="0"/>
    <m/>
    <s v=""/>
  </r>
  <r>
    <x v="10"/>
    <n v="4"/>
    <s v="GGW1.4"/>
    <n v="1"/>
    <m/>
    <x v="1"/>
    <n v="3997"/>
    <s v="lignotuber"/>
    <s v="soil-persistent"/>
    <n v="0"/>
    <n v="3"/>
    <n v="0"/>
    <n v="2"/>
    <n v="0"/>
    <n v="0"/>
    <n v="0"/>
    <n v="0"/>
    <m/>
    <n v="3"/>
    <n v="0.6"/>
    <n v="0"/>
    <m/>
    <n v="1"/>
  </r>
  <r>
    <x v="10"/>
    <n v="4"/>
    <s v="GGW1.4"/>
    <n v="1"/>
    <m/>
    <x v="0"/>
    <n v="7766"/>
    <s v="lignotuber"/>
    <s v="canopy"/>
    <n v="0"/>
    <n v="1"/>
    <n v="0"/>
    <n v="1"/>
    <n v="0"/>
    <n v="0"/>
    <n v="0"/>
    <n v="0"/>
    <m/>
    <n v="1"/>
    <n v="0.5"/>
    <n v="0"/>
    <m/>
    <n v="1"/>
  </r>
  <r>
    <x v="10"/>
    <n v="4"/>
    <s v="GGW1.4"/>
    <n v="1"/>
    <m/>
    <x v="17"/>
    <n v="5532"/>
    <s v="rhizome"/>
    <s v="non-canopy"/>
    <n v="0"/>
    <n v="5"/>
    <n v="0"/>
    <s v="NA"/>
    <n v="0"/>
    <s v="NA"/>
    <s v="NA"/>
    <s v="NA"/>
    <m/>
    <n v="5"/>
    <e v="#VALUE!"/>
    <e v="#VALUE!"/>
    <m/>
    <n v="1"/>
  </r>
  <r>
    <x v="10"/>
    <n v="5"/>
    <s v="GGW1.5"/>
    <n v="1"/>
    <m/>
    <x v="1"/>
    <n v="3997"/>
    <s v="lignotuber"/>
    <s v="soil-persistent"/>
    <n v="0"/>
    <n v="4"/>
    <n v="0"/>
    <n v="2"/>
    <n v="0"/>
    <n v="0"/>
    <n v="0"/>
    <n v="0"/>
    <m/>
    <n v="4"/>
    <n v="0.66666666666666663"/>
    <n v="0"/>
    <m/>
    <n v="1"/>
  </r>
  <r>
    <x v="10"/>
    <n v="5"/>
    <s v="GGW1.5"/>
    <n v="1"/>
    <m/>
    <x v="69"/>
    <n v="7970"/>
    <s v="lignotuber"/>
    <s v="canopy"/>
    <n v="0"/>
    <n v="1"/>
    <n v="0"/>
    <n v="0"/>
    <n v="0"/>
    <n v="0"/>
    <n v="0"/>
    <n v="0"/>
    <m/>
    <n v="1"/>
    <n v="1"/>
    <n v="0"/>
    <m/>
    <n v="1"/>
  </r>
  <r>
    <x v="10"/>
    <n v="5"/>
    <s v="GGW1.5"/>
    <n v="1"/>
    <m/>
    <x v="46"/>
    <n v="2602"/>
    <s v="none"/>
    <s v="soil-persistent"/>
    <n v="0"/>
    <n v="0"/>
    <n v="0"/>
    <n v="3"/>
    <n v="0"/>
    <n v="0"/>
    <n v="0"/>
    <n v="0"/>
    <m/>
    <n v="0"/>
    <n v="0"/>
    <n v="0"/>
    <m/>
    <s v=""/>
  </r>
  <r>
    <x v="10"/>
    <n v="5"/>
    <s v="GGW1.5"/>
    <n v="1"/>
    <m/>
    <x v="3"/>
    <n v="3174"/>
    <s v="rhizome"/>
    <s v="soil-persistent"/>
    <n v="0"/>
    <n v="21"/>
    <n v="0"/>
    <s v="NA"/>
    <n v="0"/>
    <n v="0"/>
    <n v="0"/>
    <n v="0"/>
    <m/>
    <n v="21"/>
    <e v="#VALUE!"/>
    <e v="#VALUE!"/>
    <m/>
    <n v="1"/>
  </r>
  <r>
    <x v="10"/>
    <n v="5"/>
    <s v="GGW1.5"/>
    <n v="1"/>
    <m/>
    <x v="29"/>
    <n v="10605"/>
    <s v="rhizome"/>
    <s v="non-canopy"/>
    <n v="0"/>
    <n v="1"/>
    <n v="0"/>
    <s v="NA"/>
    <n v="0"/>
    <s v="NA"/>
    <s v="NA"/>
    <s v="NA"/>
    <m/>
    <n v="1"/>
    <e v="#VALUE!"/>
    <e v="#VALUE!"/>
    <m/>
    <n v="1"/>
  </r>
  <r>
    <x v="10"/>
    <n v="5"/>
    <s v="GGW1.5"/>
    <n v="1"/>
    <m/>
    <x v="7"/>
    <n v="5541"/>
    <s v="rhizome"/>
    <s v="non-canopy"/>
    <n v="0"/>
    <n v="3"/>
    <n v="0"/>
    <n v="0"/>
    <n v="0"/>
    <n v="0"/>
    <n v="0"/>
    <n v="0"/>
    <m/>
    <n v="3"/>
    <n v="1"/>
    <n v="0"/>
    <m/>
    <n v="1"/>
  </r>
  <r>
    <x v="10"/>
    <n v="5"/>
    <s v="GGW1.5"/>
    <n v="1"/>
    <m/>
    <x v="73"/>
    <n v="6322"/>
    <s v="tussock"/>
    <s v="non-canopy"/>
    <n v="0"/>
    <n v="1"/>
    <n v="0"/>
    <n v="0"/>
    <n v="0"/>
    <n v="0"/>
    <n v="0"/>
    <n v="0"/>
    <m/>
    <n v="1"/>
    <n v="1"/>
    <n v="0"/>
    <m/>
    <n v="1"/>
  </r>
  <r>
    <x v="10"/>
    <n v="6"/>
    <s v="GGW1.6"/>
    <n v="1"/>
    <m/>
    <x v="1"/>
    <n v="3997"/>
    <s v="lignotuber"/>
    <s v="soil-persistent"/>
    <n v="0"/>
    <n v="3"/>
    <n v="0"/>
    <n v="0"/>
    <n v="0"/>
    <n v="0"/>
    <n v="0"/>
    <n v="0"/>
    <m/>
    <n v="3"/>
    <n v="1"/>
    <n v="0"/>
    <m/>
    <n v="1"/>
  </r>
  <r>
    <x v="10"/>
    <n v="6"/>
    <s v="GGW1.6"/>
    <n v="1"/>
    <m/>
    <x v="29"/>
    <n v="10605"/>
    <s v="rhizome"/>
    <s v="non-canopy"/>
    <n v="0"/>
    <n v="2"/>
    <n v="0"/>
    <s v="NA"/>
    <n v="0"/>
    <s v="NA"/>
    <s v="NA"/>
    <s v="NA"/>
    <m/>
    <n v="2"/>
    <e v="#VALUE!"/>
    <e v="#VALUE!"/>
    <m/>
    <n v="1"/>
  </r>
  <r>
    <x v="10"/>
    <n v="6"/>
    <s v="GGW1.6"/>
    <n v="1"/>
    <m/>
    <x v="7"/>
    <n v="5541"/>
    <s v="tussock"/>
    <s v="non-canopy"/>
    <n v="0"/>
    <n v="3"/>
    <n v="0"/>
    <s v="NA"/>
    <n v="0"/>
    <s v="NA"/>
    <s v="NA"/>
    <s v="NA"/>
    <m/>
    <n v="3"/>
    <e v="#VALUE!"/>
    <e v="#VALUE!"/>
    <m/>
    <n v="1"/>
  </r>
  <r>
    <x v="10"/>
    <n v="6"/>
    <s v="GGW1.6"/>
    <n v="1"/>
    <m/>
    <x v="74"/>
    <n v="4947"/>
    <s v="tussock"/>
    <s v="non-canopy"/>
    <n v="0"/>
    <n v="1"/>
    <n v="0"/>
    <s v="NA"/>
    <n v="0"/>
    <s v="NA"/>
    <s v="NA"/>
    <s v="NA"/>
    <m/>
    <n v="1"/>
    <e v="#VALUE!"/>
    <e v="#VALUE!"/>
    <m/>
    <n v="1"/>
  </r>
  <r>
    <x v="10"/>
    <n v="6"/>
    <s v="GGW1.6"/>
    <n v="1"/>
    <m/>
    <x v="30"/>
    <n v="2294"/>
    <s v="rhizome"/>
    <s v="non-canopy"/>
    <n v="0"/>
    <n v="1"/>
    <n v="0"/>
    <s v="NA"/>
    <n v="0"/>
    <s v="NA"/>
    <s v="NA"/>
    <s v="NA"/>
    <m/>
    <n v="1"/>
    <e v="#VALUE!"/>
    <e v="#VALUE!"/>
    <m/>
    <n v="1"/>
  </r>
  <r>
    <x v="10"/>
    <n v="6"/>
    <s v="GGW1.6"/>
    <n v="1"/>
    <m/>
    <x v="3"/>
    <n v="3174"/>
    <s v="rhizome"/>
    <s v="soil-persistent"/>
    <n v="0"/>
    <n v="23"/>
    <n v="0"/>
    <s v="NA"/>
    <n v="0"/>
    <n v="0"/>
    <n v="0"/>
    <n v="0"/>
    <m/>
    <n v="23"/>
    <e v="#VALUE!"/>
    <e v="#VALUE!"/>
    <m/>
    <n v="1"/>
  </r>
  <r>
    <x v="10"/>
    <n v="6"/>
    <s v="GGW1.6"/>
    <n v="1"/>
    <m/>
    <x v="9"/>
    <n v="8875"/>
    <s v="lignotuber"/>
    <s v="soil-persistent"/>
    <n v="0"/>
    <n v="0"/>
    <n v="0"/>
    <n v="0"/>
    <n v="0"/>
    <n v="1"/>
    <n v="0"/>
    <n v="0"/>
    <m/>
    <n v="1"/>
    <e v="#DIV/0!"/>
    <e v="#DIV/0!"/>
    <m/>
    <n v="1"/>
  </r>
  <r>
    <x v="10"/>
    <n v="7"/>
    <s v="GGW1.7"/>
    <n v="1"/>
    <m/>
    <x v="1"/>
    <n v="3997"/>
    <s v="lignotuber"/>
    <s v="soil-persistent"/>
    <n v="0"/>
    <n v="6"/>
    <n v="0"/>
    <n v="0"/>
    <n v="0"/>
    <n v="0"/>
    <n v="0"/>
    <n v="0"/>
    <m/>
    <n v="6"/>
    <n v="1"/>
    <n v="0"/>
    <m/>
    <n v="1"/>
  </r>
  <r>
    <x v="10"/>
    <n v="7"/>
    <s v="GGW1.7"/>
    <n v="1"/>
    <m/>
    <x v="10"/>
    <n v="2469"/>
    <s v="rhizome"/>
    <s v="non-canopy"/>
    <n v="0"/>
    <n v="2"/>
    <n v="0"/>
    <n v="0"/>
    <n v="0"/>
    <n v="0"/>
    <n v="0"/>
    <n v="0"/>
    <m/>
    <n v="2"/>
    <n v="1"/>
    <n v="0"/>
    <m/>
    <n v="1"/>
  </r>
  <r>
    <x v="10"/>
    <n v="7"/>
    <s v="GGW1.7"/>
    <n v="1"/>
    <m/>
    <x v="75"/>
    <n v="7501"/>
    <s v="tuber"/>
    <s v="transient"/>
    <n v="0"/>
    <n v="2"/>
    <n v="0"/>
    <n v="0"/>
    <n v="0"/>
    <n v="0"/>
    <n v="0"/>
    <n v="0"/>
    <m/>
    <n v="2"/>
    <n v="1"/>
    <n v="0"/>
    <m/>
    <n v="1"/>
  </r>
  <r>
    <x v="10"/>
    <n v="7"/>
    <s v="GGW1.7"/>
    <n v="1"/>
    <m/>
    <x v="1"/>
    <n v="3997"/>
    <s v="lignotuber"/>
    <s v="soil-persistent"/>
    <n v="0"/>
    <n v="0"/>
    <n v="0"/>
    <n v="3"/>
    <n v="0"/>
    <n v="0"/>
    <n v="0"/>
    <n v="0"/>
    <m/>
    <n v="0"/>
    <n v="0"/>
    <n v="0"/>
    <m/>
    <s v=""/>
  </r>
  <r>
    <x v="10"/>
    <n v="7"/>
    <s v="GGW1.7"/>
    <n v="1"/>
    <m/>
    <x v="46"/>
    <n v="2602"/>
    <s v="none"/>
    <s v="soil-persistent"/>
    <n v="0"/>
    <n v="0"/>
    <n v="0"/>
    <n v="2"/>
    <n v="0"/>
    <n v="0"/>
    <n v="0"/>
    <n v="0"/>
    <m/>
    <n v="0"/>
    <n v="0"/>
    <n v="0"/>
    <m/>
    <s v=""/>
  </r>
  <r>
    <x v="10"/>
    <n v="7"/>
    <s v="GGW1.7"/>
    <n v="1"/>
    <m/>
    <x v="29"/>
    <n v="10605"/>
    <s v="rhizome"/>
    <s v="non-canopy"/>
    <n v="0"/>
    <n v="1"/>
    <n v="0"/>
    <s v="NA"/>
    <n v="0"/>
    <s v="NA"/>
    <s v="NA"/>
    <s v="NA"/>
    <m/>
    <n v="1"/>
    <e v="#VALUE!"/>
    <e v="#VALUE!"/>
    <m/>
    <n v="1"/>
  </r>
  <r>
    <x v="10"/>
    <n v="7"/>
    <s v="GGW1.7"/>
    <n v="1"/>
    <m/>
    <x v="73"/>
    <n v="6322"/>
    <s v="tussock"/>
    <s v="non-canopy"/>
    <n v="0"/>
    <n v="1"/>
    <n v="0"/>
    <s v="NA"/>
    <n v="0"/>
    <s v="NA"/>
    <s v="NA"/>
    <s v="NA"/>
    <m/>
    <n v="1"/>
    <e v="#VALUE!"/>
    <e v="#VALUE!"/>
    <m/>
    <n v="1"/>
  </r>
  <r>
    <x v="10"/>
    <n v="7"/>
    <s v="GGW1.7"/>
    <n v="1"/>
    <m/>
    <x v="7"/>
    <n v="5541"/>
    <s v="tussock"/>
    <s v="non-canopy"/>
    <n v="0"/>
    <n v="3"/>
    <n v="0"/>
    <s v="NA"/>
    <n v="0"/>
    <s v="NA"/>
    <s v="NA"/>
    <s v="NA"/>
    <m/>
    <n v="3"/>
    <e v="#VALUE!"/>
    <e v="#VALUE!"/>
    <m/>
    <n v="1"/>
  </r>
  <r>
    <x v="10"/>
    <n v="7"/>
    <s v="GGW1.7"/>
    <n v="1"/>
    <m/>
    <x v="3"/>
    <n v="3174"/>
    <s v="rhizome"/>
    <s v="soil-persistent"/>
    <n v="0"/>
    <n v="50"/>
    <n v="0"/>
    <s v="NA"/>
    <n v="0"/>
    <n v="0"/>
    <n v="0"/>
    <n v="0"/>
    <m/>
    <n v="50"/>
    <e v="#VALUE!"/>
    <e v="#VALUE!"/>
    <m/>
    <n v="1"/>
  </r>
  <r>
    <x v="10"/>
    <n v="8"/>
    <s v="GGW1.8"/>
    <n v="1"/>
    <m/>
    <x v="19"/>
    <n v="6325"/>
    <s v="tussock"/>
    <s v="non-canopy"/>
    <n v="0"/>
    <n v="1"/>
    <n v="0"/>
    <n v="0"/>
    <n v="0"/>
    <n v="0"/>
    <n v="0"/>
    <n v="0"/>
    <m/>
    <n v="1"/>
    <n v="1"/>
    <n v="0"/>
    <m/>
    <n v="1"/>
  </r>
  <r>
    <x v="10"/>
    <n v="8"/>
    <s v="GGW1.8"/>
    <n v="1"/>
    <m/>
    <x v="3"/>
    <n v="3174"/>
    <s v="rhizome"/>
    <s v="soil-persistent"/>
    <n v="0"/>
    <n v="60"/>
    <n v="0"/>
    <s v="NA"/>
    <n v="0"/>
    <n v="0"/>
    <n v="0"/>
    <n v="0"/>
    <m/>
    <n v="60"/>
    <e v="#VALUE!"/>
    <e v="#VALUE!"/>
    <m/>
    <n v="1"/>
  </r>
  <r>
    <x v="10"/>
    <n v="8"/>
    <s v="GGW1.8"/>
    <n v="1"/>
    <m/>
    <x v="7"/>
    <n v="5541"/>
    <s v="tussock"/>
    <s v="non-canopy"/>
    <n v="0"/>
    <n v="3"/>
    <n v="0"/>
    <n v="0"/>
    <n v="0"/>
    <n v="0"/>
    <n v="0"/>
    <n v="0"/>
    <m/>
    <n v="3"/>
    <n v="1"/>
    <n v="0"/>
    <m/>
    <n v="1"/>
  </r>
  <r>
    <x v="10"/>
    <n v="8"/>
    <s v="GGW1.8"/>
    <n v="1"/>
    <m/>
    <x v="75"/>
    <n v="7501"/>
    <s v="tuber"/>
    <s v="transient"/>
    <n v="0"/>
    <n v="1"/>
    <n v="0"/>
    <n v="0"/>
    <n v="0"/>
    <n v="0"/>
    <n v="0"/>
    <n v="0"/>
    <m/>
    <n v="1"/>
    <n v="1"/>
    <n v="0"/>
    <m/>
    <n v="1"/>
  </r>
  <r>
    <x v="10"/>
    <n v="8"/>
    <s v="GGW1.8"/>
    <n v="1"/>
    <m/>
    <x v="46"/>
    <n v="2602"/>
    <s v="none"/>
    <s v="soil-persistent"/>
    <n v="0"/>
    <n v="0"/>
    <n v="0"/>
    <n v="12"/>
    <n v="0"/>
    <n v="0"/>
    <n v="0"/>
    <n v="0"/>
    <m/>
    <n v="0"/>
    <n v="0"/>
    <n v="0"/>
    <m/>
    <s v=""/>
  </r>
  <r>
    <x v="10"/>
    <n v="8"/>
    <s v="GGW1.8"/>
    <n v="1"/>
    <m/>
    <x v="1"/>
    <n v="3997"/>
    <s v="lignotuber"/>
    <s v="soil-persistent"/>
    <n v="0"/>
    <n v="0"/>
    <n v="0"/>
    <n v="2"/>
    <n v="0"/>
    <n v="0"/>
    <n v="0"/>
    <n v="0"/>
    <m/>
    <n v="0"/>
    <n v="0"/>
    <n v="0"/>
    <m/>
    <s v=""/>
  </r>
  <r>
    <x v="10"/>
    <n v="9"/>
    <s v="GGW1.9"/>
    <n v="1"/>
    <m/>
    <x v="10"/>
    <n v="2469"/>
    <s v="rhizome"/>
    <s v="non-canopy"/>
    <n v="0"/>
    <n v="3"/>
    <n v="0"/>
    <n v="0"/>
    <n v="0"/>
    <n v="0"/>
    <n v="0"/>
    <n v="0"/>
    <m/>
    <n v="3"/>
    <n v="1"/>
    <n v="0"/>
    <m/>
    <n v="1"/>
  </r>
  <r>
    <x v="10"/>
    <n v="9"/>
    <s v="GGW1.9"/>
    <n v="1"/>
    <m/>
    <x v="1"/>
    <n v="3997"/>
    <s v="lignotuber"/>
    <s v="soil-persistent"/>
    <n v="0"/>
    <n v="8"/>
    <n v="0"/>
    <n v="3"/>
    <n v="0"/>
    <n v="0"/>
    <n v="0"/>
    <n v="0"/>
    <m/>
    <n v="8"/>
    <n v="0.72727272727272729"/>
    <n v="0"/>
    <m/>
    <n v="1"/>
  </r>
  <r>
    <x v="10"/>
    <n v="9"/>
    <s v="GGW1.9"/>
    <n v="1"/>
    <m/>
    <x v="7"/>
    <n v="5541"/>
    <s v="tussock"/>
    <s v="non-canopy"/>
    <n v="0"/>
    <n v="13"/>
    <n v="0"/>
    <s v="NA"/>
    <n v="0"/>
    <s v="NA"/>
    <s v="NA"/>
    <s v="NA"/>
    <m/>
    <n v="13"/>
    <e v="#VALUE!"/>
    <e v="#VALUE!"/>
    <m/>
    <n v="1"/>
  </r>
  <r>
    <x v="10"/>
    <n v="9"/>
    <s v="GGW1.9"/>
    <n v="1"/>
    <m/>
    <x v="46"/>
    <n v="2602"/>
    <s v="none"/>
    <s v="soil-persistent"/>
    <n v="0"/>
    <n v="0"/>
    <n v="0"/>
    <n v="10"/>
    <n v="0"/>
    <n v="0"/>
    <n v="0"/>
    <n v="0"/>
    <m/>
    <n v="0"/>
    <n v="0"/>
    <n v="0"/>
    <m/>
    <s v=""/>
  </r>
  <r>
    <x v="10"/>
    <n v="9"/>
    <s v="GGW1.9"/>
    <n v="1"/>
    <m/>
    <x v="73"/>
    <n v="6322"/>
    <s v="tussock"/>
    <s v="non-canopy"/>
    <n v="0"/>
    <n v="0"/>
    <n v="0"/>
    <n v="1"/>
    <n v="0"/>
    <n v="0"/>
    <n v="0"/>
    <n v="0"/>
    <m/>
    <n v="0"/>
    <n v="0"/>
    <n v="0"/>
    <m/>
    <s v=""/>
  </r>
  <r>
    <x v="10"/>
    <n v="9"/>
    <s v="GGW1.9"/>
    <n v="1"/>
    <m/>
    <x v="3"/>
    <n v="3174"/>
    <s v="rhizome"/>
    <s v="soil-persistent"/>
    <n v="0"/>
    <n v="5"/>
    <n v="0"/>
    <s v="NA"/>
    <n v="0"/>
    <n v="0"/>
    <n v="0"/>
    <n v="0"/>
    <m/>
    <n v="5"/>
    <e v="#VALUE!"/>
    <e v="#VALUE!"/>
    <m/>
    <n v="1"/>
  </r>
  <r>
    <x v="10"/>
    <n v="10"/>
    <s v="GGW1.10"/>
    <n v="1"/>
    <m/>
    <x v="69"/>
    <n v="7970"/>
    <s v="lignotuber"/>
    <s v="canopy"/>
    <n v="0"/>
    <n v="1"/>
    <n v="0"/>
    <n v="0"/>
    <n v="0"/>
    <n v="0"/>
    <n v="0"/>
    <n v="0"/>
    <m/>
    <n v="1"/>
    <n v="1"/>
    <n v="0"/>
    <m/>
    <n v="1"/>
  </r>
  <r>
    <x v="10"/>
    <n v="10"/>
    <s v="GGW1.10"/>
    <n v="1"/>
    <m/>
    <x v="76"/>
    <n v="5352"/>
    <s v="lignotuber"/>
    <s v="soil-persistent"/>
    <n v="0"/>
    <n v="1"/>
    <n v="0"/>
    <n v="0"/>
    <n v="0"/>
    <n v="0"/>
    <n v="0"/>
    <n v="0"/>
    <m/>
    <n v="1"/>
    <n v="1"/>
    <n v="0"/>
    <m/>
    <n v="1"/>
  </r>
  <r>
    <x v="10"/>
    <n v="10"/>
    <s v="GGW1.10"/>
    <n v="1"/>
    <m/>
    <x v="7"/>
    <n v="5541"/>
    <s v="tussock"/>
    <s v="non-canopy"/>
    <n v="0"/>
    <n v="7"/>
    <n v="0"/>
    <s v="NA"/>
    <n v="0"/>
    <s v="NA"/>
    <s v="NA"/>
    <s v="NA"/>
    <m/>
    <n v="7"/>
    <e v="#VALUE!"/>
    <e v="#VALUE!"/>
    <m/>
    <n v="1"/>
  </r>
  <r>
    <x v="10"/>
    <n v="10"/>
    <s v="GGW1.10"/>
    <n v="1"/>
    <m/>
    <x v="10"/>
    <n v="2469"/>
    <s v="rhizome"/>
    <s v="non-canopy"/>
    <n v="0"/>
    <n v="1"/>
    <n v="0"/>
    <n v="0"/>
    <n v="0"/>
    <n v="0"/>
    <n v="0"/>
    <n v="0"/>
    <m/>
    <n v="1"/>
    <n v="1"/>
    <n v="0"/>
    <m/>
    <n v="1"/>
  </r>
  <r>
    <x v="10"/>
    <n v="10"/>
    <s v="GGW1.10"/>
    <n v="1"/>
    <m/>
    <x v="1"/>
    <n v="3997"/>
    <s v="lignotuber"/>
    <s v="soil-persistent"/>
    <n v="0"/>
    <n v="3"/>
    <n v="0"/>
    <n v="4"/>
    <n v="0"/>
    <n v="0"/>
    <n v="0"/>
    <n v="0"/>
    <m/>
    <n v="3"/>
    <n v="0.42857142857142855"/>
    <n v="0"/>
    <m/>
    <n v="1"/>
  </r>
  <r>
    <x v="10"/>
    <n v="10"/>
    <s v="GGW1.10"/>
    <n v="1"/>
    <m/>
    <x v="46"/>
    <n v="2602"/>
    <s v="none"/>
    <s v="soil-persistent"/>
    <n v="0"/>
    <n v="0"/>
    <n v="0"/>
    <n v="9"/>
    <n v="0"/>
    <n v="0"/>
    <n v="0"/>
    <n v="0"/>
    <m/>
    <n v="0"/>
    <n v="0"/>
    <n v="0"/>
    <m/>
    <s v=""/>
  </r>
  <r>
    <x v="10"/>
    <n v="10"/>
    <s v="GGW1.10"/>
    <n v="1"/>
    <m/>
    <x v="73"/>
    <n v="6322"/>
    <s v="tussock"/>
    <s v="non-canopy"/>
    <n v="0"/>
    <n v="0"/>
    <n v="0"/>
    <n v="4"/>
    <n v="0"/>
    <n v="0"/>
    <n v="0"/>
    <n v="0"/>
    <m/>
    <n v="0"/>
    <n v="0"/>
    <n v="0"/>
    <m/>
    <s v=""/>
  </r>
  <r>
    <x v="10"/>
    <n v="10"/>
    <s v="GGW1.10"/>
    <n v="1"/>
    <m/>
    <x v="3"/>
    <n v="3174"/>
    <s v="rhizome"/>
    <s v="soil-persistent"/>
    <n v="0"/>
    <n v="25"/>
    <n v="0"/>
    <n v="0"/>
    <n v="0"/>
    <n v="0"/>
    <n v="0"/>
    <n v="0"/>
    <m/>
    <n v="25"/>
    <n v="1"/>
    <n v="0"/>
    <m/>
    <n v="1"/>
  </r>
  <r>
    <x v="10"/>
    <n v="11"/>
    <s v="GGW1.11"/>
    <n v="1"/>
    <m/>
    <x v="10"/>
    <n v="2469"/>
    <s v="rhizome"/>
    <s v="non-canopy"/>
    <n v="0"/>
    <n v="2"/>
    <n v="0"/>
    <n v="0"/>
    <n v="0"/>
    <n v="0"/>
    <n v="0"/>
    <n v="0"/>
    <m/>
    <n v="2"/>
    <n v="1"/>
    <n v="0"/>
    <m/>
    <n v="1"/>
  </r>
  <r>
    <x v="10"/>
    <n v="11"/>
    <s v="GGW1.11"/>
    <n v="1"/>
    <m/>
    <x v="1"/>
    <n v="3997"/>
    <s v="lignotuber"/>
    <s v="soil-persistent"/>
    <n v="0"/>
    <n v="2"/>
    <n v="0"/>
    <n v="3"/>
    <n v="0"/>
    <n v="0"/>
    <n v="0"/>
    <n v="0"/>
    <m/>
    <n v="2"/>
    <n v="0.4"/>
    <n v="0"/>
    <m/>
    <n v="1"/>
  </r>
  <r>
    <x v="10"/>
    <n v="11"/>
    <s v="GGW1.11"/>
    <n v="1"/>
    <m/>
    <x v="7"/>
    <n v="5541"/>
    <s v="tussock"/>
    <s v="non-canopy"/>
    <n v="0"/>
    <n v="5"/>
    <n v="0"/>
    <s v="NA"/>
    <n v="0"/>
    <s v="NA"/>
    <s v="NA"/>
    <s v="NA"/>
    <m/>
    <n v="5"/>
    <e v="#VALUE!"/>
    <e v="#VALUE!"/>
    <m/>
    <n v="1"/>
  </r>
  <r>
    <x v="10"/>
    <n v="11"/>
    <s v="GGW1.11"/>
    <n v="1"/>
    <m/>
    <x v="3"/>
    <n v="3174"/>
    <s v="rhizome"/>
    <s v="soil-persistent"/>
    <n v="0"/>
    <n v="21"/>
    <n v="0"/>
    <s v="NA"/>
    <n v="0"/>
    <n v="0"/>
    <n v="0"/>
    <n v="0"/>
    <m/>
    <n v="21"/>
    <e v="#VALUE!"/>
    <e v="#VALUE!"/>
    <m/>
    <n v="1"/>
  </r>
  <r>
    <x v="10"/>
    <n v="11"/>
    <s v="GGW1.11"/>
    <n v="1"/>
    <m/>
    <x v="73"/>
    <n v="6322"/>
    <s v="tussock"/>
    <s v="non-canopy"/>
    <n v="0"/>
    <n v="0"/>
    <n v="0"/>
    <n v="4"/>
    <n v="0"/>
    <n v="0"/>
    <n v="0"/>
    <n v="0"/>
    <m/>
    <n v="0"/>
    <n v="0"/>
    <n v="0"/>
    <m/>
    <s v=""/>
  </r>
  <r>
    <x v="10"/>
    <n v="11"/>
    <s v="GGW1.11"/>
    <n v="1"/>
    <m/>
    <x v="30"/>
    <n v="2294"/>
    <s v="rhizome"/>
    <s v="non-canopy"/>
    <n v="0"/>
    <n v="2"/>
    <n v="0"/>
    <s v="NA"/>
    <n v="0"/>
    <s v="NA"/>
    <s v="NA"/>
    <s v="NA"/>
    <m/>
    <n v="2"/>
    <e v="#VALUE!"/>
    <e v="#VALUE!"/>
    <m/>
    <n v="1"/>
  </r>
  <r>
    <x v="10"/>
    <n v="12"/>
    <s v="GGW1.12"/>
    <n v="1"/>
    <m/>
    <x v="10"/>
    <n v="2469"/>
    <s v="rhizome"/>
    <s v="non-canopy"/>
    <n v="0"/>
    <n v="4"/>
    <n v="0"/>
    <n v="0"/>
    <n v="0"/>
    <n v="0"/>
    <n v="0"/>
    <n v="0"/>
    <m/>
    <n v="4"/>
    <n v="1"/>
    <n v="0"/>
    <m/>
    <n v="1"/>
  </r>
  <r>
    <x v="10"/>
    <n v="12"/>
    <s v="GGW1.12"/>
    <n v="1"/>
    <m/>
    <x v="1"/>
    <n v="3997"/>
    <s v="lignotuber"/>
    <s v="soil-persistent"/>
    <n v="0"/>
    <n v="0"/>
    <n v="0"/>
    <n v="2"/>
    <n v="0"/>
    <n v="0"/>
    <n v="0"/>
    <n v="0"/>
    <m/>
    <n v="0"/>
    <n v="0"/>
    <n v="0"/>
    <m/>
    <s v=""/>
  </r>
  <r>
    <x v="10"/>
    <n v="12"/>
    <s v="GGW1.12"/>
    <n v="1"/>
    <m/>
    <x v="0"/>
    <n v="7766"/>
    <s v="lignotuber"/>
    <s v="canopy"/>
    <n v="0"/>
    <n v="2"/>
    <n v="0"/>
    <n v="1"/>
    <n v="0"/>
    <n v="0"/>
    <n v="0"/>
    <n v="0"/>
    <m/>
    <n v="2"/>
    <n v="0.66666666666666663"/>
    <n v="0"/>
    <m/>
    <n v="1"/>
  </r>
  <r>
    <x v="10"/>
    <n v="12"/>
    <s v="GGW1.12"/>
    <n v="1"/>
    <m/>
    <x v="46"/>
    <n v="2602"/>
    <s v="none"/>
    <s v="soil-persistent"/>
    <n v="0"/>
    <n v="0"/>
    <n v="0"/>
    <n v="5"/>
    <n v="0"/>
    <n v="0"/>
    <n v="0"/>
    <n v="0"/>
    <m/>
    <n v="0"/>
    <n v="0"/>
    <n v="0"/>
    <m/>
    <s v=""/>
  </r>
  <r>
    <x v="10"/>
    <n v="12"/>
    <s v="GGW1.12"/>
    <n v="1"/>
    <m/>
    <x v="3"/>
    <n v="3174"/>
    <s v="rhizome"/>
    <s v="soil-persistent"/>
    <n v="0"/>
    <n v="40"/>
    <n v="0"/>
    <s v="NA"/>
    <n v="0"/>
    <n v="0"/>
    <n v="0"/>
    <n v="0"/>
    <m/>
    <n v="40"/>
    <e v="#VALUE!"/>
    <e v="#VALUE!"/>
    <m/>
    <n v="1"/>
  </r>
  <r>
    <x v="10"/>
    <n v="12"/>
    <s v="GGW1.12"/>
    <n v="1"/>
    <m/>
    <x v="7"/>
    <n v="5541"/>
    <s v="tussock"/>
    <s v="non-canopy"/>
    <n v="0"/>
    <n v="1"/>
    <n v="0"/>
    <s v="NA"/>
    <n v="0"/>
    <s v="NA"/>
    <s v="NA"/>
    <s v="NA"/>
    <m/>
    <n v="1"/>
    <e v="#VALUE!"/>
    <e v="#VALUE!"/>
    <m/>
    <n v="1"/>
  </r>
  <r>
    <x v="10"/>
    <n v="13"/>
    <s v="GGW1.13"/>
    <n v="1"/>
    <m/>
    <x v="76"/>
    <n v="5352"/>
    <s v="lignotuber"/>
    <s v="soil-persistent"/>
    <n v="0"/>
    <n v="1"/>
    <n v="0"/>
    <n v="0"/>
    <n v="0"/>
    <n v="0"/>
    <n v="0"/>
    <n v="0"/>
    <m/>
    <n v="1"/>
    <n v="1"/>
    <n v="0"/>
    <m/>
    <n v="1"/>
  </r>
  <r>
    <x v="10"/>
    <n v="13"/>
    <s v="GGW1.13"/>
    <n v="1"/>
    <m/>
    <x v="10"/>
    <n v="2469"/>
    <s v="rhizome"/>
    <s v="non-canopy"/>
    <n v="0"/>
    <n v="4"/>
    <n v="0"/>
    <n v="0"/>
    <n v="0"/>
    <n v="0"/>
    <n v="0"/>
    <n v="0"/>
    <m/>
    <n v="4"/>
    <n v="1"/>
    <n v="0"/>
    <m/>
    <n v="1"/>
  </r>
  <r>
    <x v="10"/>
    <n v="13"/>
    <s v="GGW1.13"/>
    <n v="1"/>
    <m/>
    <x v="3"/>
    <n v="3174"/>
    <s v="rhizome"/>
    <s v="soil-persistent"/>
    <n v="0"/>
    <n v="70"/>
    <n v="0"/>
    <s v="NA"/>
    <n v="0"/>
    <n v="0"/>
    <n v="0"/>
    <n v="0"/>
    <m/>
    <n v="70"/>
    <e v="#VALUE!"/>
    <e v="#VALUE!"/>
    <m/>
    <n v="1"/>
  </r>
  <r>
    <x v="10"/>
    <n v="13"/>
    <s v="GGW1.13"/>
    <n v="1"/>
    <m/>
    <x v="7"/>
    <n v="5541"/>
    <s v="tussock"/>
    <s v="non-canopy"/>
    <n v="0"/>
    <n v="6"/>
    <n v="0"/>
    <s v="NA"/>
    <n v="0"/>
    <s v="NA"/>
    <s v="NA"/>
    <s v="NA"/>
    <m/>
    <n v="6"/>
    <e v="#VALUE!"/>
    <e v="#VALUE!"/>
    <m/>
    <n v="1"/>
  </r>
  <r>
    <x v="10"/>
    <n v="13"/>
    <s v="GGW1.13"/>
    <n v="1"/>
    <m/>
    <x v="1"/>
    <n v="3997"/>
    <s v="lignotuber"/>
    <s v="soil-persistent"/>
    <n v="0"/>
    <n v="1"/>
    <n v="0"/>
    <n v="4"/>
    <n v="0"/>
    <n v="0"/>
    <n v="0"/>
    <n v="0"/>
    <m/>
    <n v="1"/>
    <n v="0.2"/>
    <n v="0"/>
    <m/>
    <n v="1"/>
  </r>
  <r>
    <x v="10"/>
    <n v="13"/>
    <s v="GGW1.13"/>
    <n v="1"/>
    <m/>
    <x v="19"/>
    <n v="6325"/>
    <s v="tussock"/>
    <s v="non-canopy"/>
    <n v="0"/>
    <n v="1"/>
    <n v="0"/>
    <n v="0"/>
    <n v="0"/>
    <n v="0"/>
    <n v="0"/>
    <n v="0"/>
    <s v="ID corrected on basis of Nov2020 &amp; Apr2021 observations"/>
    <n v="1"/>
    <n v="1"/>
    <n v="0"/>
    <m/>
    <n v="1"/>
  </r>
  <r>
    <x v="10"/>
    <n v="13"/>
    <s v="GGW1.13"/>
    <n v="1"/>
    <m/>
    <x v="0"/>
    <n v="7766"/>
    <s v="lignotuber"/>
    <s v="canopy"/>
    <n v="0"/>
    <n v="0"/>
    <n v="0"/>
    <n v="2"/>
    <n v="0"/>
    <n v="0"/>
    <n v="0"/>
    <n v="0"/>
    <m/>
    <n v="0"/>
    <n v="0"/>
    <n v="0"/>
    <m/>
    <s v=""/>
  </r>
  <r>
    <x v="10"/>
    <n v="13"/>
    <s v="GGW1.13"/>
    <n v="1"/>
    <m/>
    <x v="46"/>
    <n v="2602"/>
    <s v="none"/>
    <s v="soil-persistent"/>
    <n v="0"/>
    <n v="0"/>
    <n v="0"/>
    <n v="1"/>
    <n v="0"/>
    <n v="0"/>
    <n v="0"/>
    <n v="0"/>
    <m/>
    <n v="0"/>
    <n v="0"/>
    <n v="0"/>
    <m/>
    <s v=""/>
  </r>
  <r>
    <x v="10"/>
    <n v="14"/>
    <s v="GGW1.14"/>
    <n v="1"/>
    <m/>
    <x v="0"/>
    <n v="7766"/>
    <s v="lignotuber"/>
    <s v="canopy"/>
    <n v="0"/>
    <n v="2"/>
    <n v="0"/>
    <n v="1"/>
    <n v="0"/>
    <n v="0"/>
    <n v="0"/>
    <n v="0"/>
    <m/>
    <n v="2"/>
    <n v="0.66666666666666663"/>
    <n v="0"/>
    <m/>
    <n v="1"/>
  </r>
  <r>
    <x v="10"/>
    <n v="14"/>
    <s v="GGW1.14"/>
    <n v="1"/>
    <m/>
    <x v="10"/>
    <n v="2469"/>
    <s v="rhizome"/>
    <s v="non-canopy"/>
    <n v="0"/>
    <n v="5"/>
    <n v="0"/>
    <n v="0"/>
    <n v="0"/>
    <n v="0"/>
    <n v="0"/>
    <n v="0"/>
    <m/>
    <n v="5"/>
    <n v="1"/>
    <n v="0"/>
    <m/>
    <n v="1"/>
  </r>
  <r>
    <x v="10"/>
    <n v="14"/>
    <s v="GGW1.14"/>
    <n v="1"/>
    <m/>
    <x v="3"/>
    <n v="3174"/>
    <s v="rhizome"/>
    <s v="soil-persistent"/>
    <n v="0"/>
    <n v="20"/>
    <n v="0"/>
    <s v="NA"/>
    <n v="0"/>
    <n v="0"/>
    <n v="0"/>
    <n v="0"/>
    <m/>
    <n v="20"/>
    <e v="#VALUE!"/>
    <e v="#VALUE!"/>
    <m/>
    <n v="1"/>
  </r>
  <r>
    <x v="10"/>
    <n v="14"/>
    <s v="GGW1.14"/>
    <n v="1"/>
    <m/>
    <x v="1"/>
    <n v="3997"/>
    <s v="lignotuber"/>
    <s v="soil-persistent"/>
    <n v="0"/>
    <n v="15"/>
    <n v="0"/>
    <n v="3"/>
    <n v="0"/>
    <n v="0"/>
    <n v="0"/>
    <n v="0"/>
    <m/>
    <n v="15"/>
    <n v="0.83333333333333337"/>
    <n v="0"/>
    <m/>
    <n v="1"/>
  </r>
  <r>
    <x v="10"/>
    <n v="14"/>
    <s v="GGW1.14"/>
    <n v="1"/>
    <m/>
    <x v="7"/>
    <n v="5541"/>
    <s v="tussock"/>
    <s v="non-canopy"/>
    <n v="0"/>
    <n v="9"/>
    <n v="0"/>
    <s v="NA"/>
    <n v="0"/>
    <s v="NA"/>
    <s v="NA"/>
    <s v="NA"/>
    <m/>
    <n v="9"/>
    <e v="#VALUE!"/>
    <e v="#VALUE!"/>
    <m/>
    <n v="1"/>
  </r>
  <r>
    <x v="10"/>
    <n v="14"/>
    <s v="GGW1.14"/>
    <n v="1"/>
    <m/>
    <x v="30"/>
    <n v="2294"/>
    <s v="rhizome"/>
    <s v="non-canopy"/>
    <n v="0"/>
    <n v="2"/>
    <n v="0"/>
    <s v="NA"/>
    <n v="0"/>
    <s v="NA"/>
    <s v="NA"/>
    <s v="NA"/>
    <m/>
    <n v="2"/>
    <e v="#VALUE!"/>
    <e v="#VALUE!"/>
    <m/>
    <n v="1"/>
  </r>
  <r>
    <x v="10"/>
    <n v="14"/>
    <s v="GGW1.14"/>
    <n v="1"/>
    <m/>
    <x v="46"/>
    <n v="2602"/>
    <s v="none"/>
    <s v="soil-persistent"/>
    <n v="0"/>
    <n v="0"/>
    <n v="0"/>
    <n v="1"/>
    <n v="0"/>
    <n v="0"/>
    <n v="0"/>
    <n v="0"/>
    <m/>
    <n v="0"/>
    <n v="0"/>
    <n v="0"/>
    <m/>
    <s v=""/>
  </r>
  <r>
    <x v="10"/>
    <n v="15"/>
    <s v="GGW1.15"/>
    <n v="1"/>
    <m/>
    <x v="1"/>
    <n v="3997"/>
    <s v="lignotuber"/>
    <s v="soil-persistent"/>
    <n v="0"/>
    <n v="13"/>
    <n v="0"/>
    <n v="6"/>
    <n v="0"/>
    <n v="0"/>
    <n v="0"/>
    <n v="0"/>
    <m/>
    <n v="13"/>
    <n v="0.68421052631578949"/>
    <n v="0"/>
    <m/>
    <n v="1"/>
  </r>
  <r>
    <x v="10"/>
    <n v="15"/>
    <s v="GGW1.15"/>
    <n v="1"/>
    <m/>
    <x v="0"/>
    <n v="7766"/>
    <s v="lignotuber"/>
    <s v="canopy"/>
    <n v="0"/>
    <n v="3"/>
    <n v="0"/>
    <n v="4"/>
    <n v="0"/>
    <n v="0"/>
    <n v="0"/>
    <n v="0"/>
    <m/>
    <n v="3"/>
    <n v="0.42857142857142855"/>
    <n v="0"/>
    <m/>
    <n v="1"/>
  </r>
  <r>
    <x v="10"/>
    <n v="15"/>
    <s v="GGW1.15"/>
    <n v="1"/>
    <m/>
    <x v="10"/>
    <n v="2469"/>
    <s v="rhizome"/>
    <s v="non-canopy"/>
    <n v="0"/>
    <n v="8"/>
    <n v="0"/>
    <n v="0"/>
    <n v="0"/>
    <n v="0"/>
    <n v="0"/>
    <n v="0"/>
    <m/>
    <n v="8"/>
    <n v="1"/>
    <n v="0"/>
    <m/>
    <n v="1"/>
  </r>
  <r>
    <x v="10"/>
    <n v="15"/>
    <s v="GGW1.15"/>
    <n v="1"/>
    <m/>
    <x v="73"/>
    <n v="6322"/>
    <s v="tussock"/>
    <s v="non-canopy"/>
    <n v="0"/>
    <n v="1"/>
    <n v="0"/>
    <n v="0"/>
    <n v="0"/>
    <n v="0"/>
    <n v="0"/>
    <n v="0"/>
    <m/>
    <n v="1"/>
    <n v="1"/>
    <n v="0"/>
    <m/>
    <n v="1"/>
  </r>
  <r>
    <x v="10"/>
    <n v="15"/>
    <s v="GGW1.15"/>
    <n v="1"/>
    <m/>
    <x v="7"/>
    <n v="5541"/>
    <s v="tussock"/>
    <s v="non-canopy"/>
    <n v="0"/>
    <n v="8"/>
    <n v="0"/>
    <s v="NA"/>
    <n v="0"/>
    <s v="NA"/>
    <s v="NA"/>
    <s v="NA"/>
    <m/>
    <n v="8"/>
    <e v="#VALUE!"/>
    <e v="#VALUE!"/>
    <m/>
    <n v="1"/>
  </r>
  <r>
    <x v="10"/>
    <n v="15"/>
    <s v="GGW1.15"/>
    <n v="1"/>
    <m/>
    <x v="46"/>
    <n v="2602"/>
    <s v="none"/>
    <s v="soil-persistent"/>
    <n v="0"/>
    <n v="0"/>
    <n v="0"/>
    <n v="2"/>
    <n v="0"/>
    <n v="0"/>
    <n v="0"/>
    <n v="0"/>
    <m/>
    <n v="0"/>
    <n v="0"/>
    <n v="0"/>
    <m/>
    <s v=""/>
  </r>
  <r>
    <x v="10"/>
    <n v="15"/>
    <s v="GGW1.15"/>
    <n v="1"/>
    <m/>
    <x v="75"/>
    <n v="7501"/>
    <s v="tuber"/>
    <s v="transient"/>
    <n v="0"/>
    <n v="3"/>
    <n v="0"/>
    <s v="NA"/>
    <n v="0"/>
    <s v="NA"/>
    <s v="NA"/>
    <s v="NA"/>
    <m/>
    <n v="3"/>
    <e v="#VALUE!"/>
    <e v="#VALUE!"/>
    <m/>
    <n v="1"/>
  </r>
  <r>
    <x v="10"/>
    <n v="16"/>
    <s v="GGW1.16"/>
    <n v="1"/>
    <m/>
    <x v="1"/>
    <n v="3997"/>
    <s v="lignotuber"/>
    <s v="soil-persistent"/>
    <n v="0"/>
    <n v="15"/>
    <n v="0"/>
    <n v="5"/>
    <n v="0"/>
    <n v="0"/>
    <n v="0"/>
    <n v="0"/>
    <m/>
    <n v="15"/>
    <n v="0.75"/>
    <n v="0"/>
    <m/>
    <n v="1"/>
  </r>
  <r>
    <x v="10"/>
    <n v="16"/>
    <s v="GGW1.16"/>
    <n v="1"/>
    <m/>
    <x v="7"/>
    <n v="5541"/>
    <s v="tussock"/>
    <s v="non-canopy"/>
    <n v="0"/>
    <n v="7"/>
    <n v="0"/>
    <s v="NA"/>
    <n v="0"/>
    <s v="NA"/>
    <s v="NA"/>
    <s v="NA"/>
    <m/>
    <n v="7"/>
    <e v="#VALUE!"/>
    <e v="#VALUE!"/>
    <m/>
    <n v="1"/>
  </r>
  <r>
    <x v="10"/>
    <n v="16"/>
    <s v="GGW1.16"/>
    <n v="1"/>
    <m/>
    <x v="10"/>
    <n v="2469"/>
    <s v="rhizome"/>
    <s v="non-canopy"/>
    <n v="0"/>
    <n v="8"/>
    <n v="0"/>
    <n v="0"/>
    <n v="0"/>
    <n v="0"/>
    <n v="0"/>
    <n v="0"/>
    <m/>
    <n v="8"/>
    <n v="1"/>
    <n v="0"/>
    <m/>
    <n v="1"/>
  </r>
  <r>
    <x v="10"/>
    <n v="16"/>
    <s v="GGW1.16"/>
    <n v="1"/>
    <m/>
    <x v="73"/>
    <n v="6322"/>
    <s v="tussock"/>
    <s v="non-canopy"/>
    <n v="0"/>
    <n v="2"/>
    <n v="0"/>
    <n v="0"/>
    <n v="0"/>
    <n v="0"/>
    <n v="0"/>
    <n v="0"/>
    <m/>
    <n v="2"/>
    <n v="1"/>
    <n v="0"/>
    <m/>
    <n v="1"/>
  </r>
  <r>
    <x v="10"/>
    <n v="16"/>
    <s v="GGW1.16"/>
    <n v="1"/>
    <m/>
    <x v="19"/>
    <n v="6325"/>
    <s v="tussock"/>
    <s v="non-canopy"/>
    <n v="0"/>
    <n v="1"/>
    <n v="0"/>
    <n v="0"/>
    <n v="0"/>
    <n v="0"/>
    <n v="0"/>
    <n v="0"/>
    <s v="ID corrected on basis of Nov2020 &amp; Apr2021 observations"/>
    <n v="1"/>
    <n v="1"/>
    <n v="0"/>
    <m/>
    <n v="1"/>
  </r>
  <r>
    <x v="10"/>
    <n v="16"/>
    <s v="GGW1.16"/>
    <n v="1"/>
    <m/>
    <x v="3"/>
    <n v="3174"/>
    <s v="rhizome"/>
    <s v="soil-persistent"/>
    <n v="0"/>
    <n v="25"/>
    <n v="0"/>
    <s v="NA"/>
    <n v="0"/>
    <n v="0"/>
    <n v="0"/>
    <n v="0"/>
    <m/>
    <n v="25"/>
    <e v="#VALUE!"/>
    <e v="#VALUE!"/>
    <m/>
    <n v="1"/>
  </r>
  <r>
    <x v="10"/>
    <n v="16"/>
    <s v="GGW1.16"/>
    <n v="1"/>
    <m/>
    <x v="75"/>
    <n v="7501"/>
    <s v="tuber"/>
    <s v="transient"/>
    <n v="0"/>
    <n v="1"/>
    <n v="0"/>
    <s v="NA"/>
    <n v="0"/>
    <s v="NA"/>
    <s v="NA"/>
    <s v="NA"/>
    <m/>
    <n v="1"/>
    <e v="#VALUE!"/>
    <e v="#VALUE!"/>
    <m/>
    <n v="1"/>
  </r>
  <r>
    <x v="10"/>
    <n v="17"/>
    <s v="GGW1.17"/>
    <n v="1"/>
    <m/>
    <x v="69"/>
    <n v="7970"/>
    <s v="lignotuber"/>
    <s v="canopy"/>
    <n v="0"/>
    <n v="0"/>
    <n v="0"/>
    <n v="2"/>
    <n v="0"/>
    <n v="0"/>
    <n v="0"/>
    <n v="0"/>
    <m/>
    <n v="0"/>
    <n v="0"/>
    <n v="0"/>
    <m/>
    <s v=""/>
  </r>
  <r>
    <x v="10"/>
    <n v="17"/>
    <s v="GGW1.17"/>
    <n v="1"/>
    <m/>
    <x v="10"/>
    <n v="2469"/>
    <s v="rhizome"/>
    <s v="non-canopy"/>
    <n v="0"/>
    <n v="18"/>
    <n v="0"/>
    <n v="0"/>
    <n v="0"/>
    <n v="0"/>
    <n v="0"/>
    <n v="0"/>
    <m/>
    <n v="18"/>
    <n v="1"/>
    <n v="0"/>
    <m/>
    <n v="1"/>
  </r>
  <r>
    <x v="10"/>
    <n v="17"/>
    <s v="GGW1.17"/>
    <n v="1"/>
    <m/>
    <x v="19"/>
    <n v="6325"/>
    <s v="tussock"/>
    <s v="non-canopy"/>
    <n v="0"/>
    <n v="1"/>
    <n v="0"/>
    <n v="0"/>
    <n v="0"/>
    <n v="0"/>
    <n v="0"/>
    <n v="0"/>
    <s v="ID corrected on basis of Nov2020 &amp; Apr2021 observations"/>
    <n v="1"/>
    <n v="1"/>
    <n v="0"/>
    <m/>
    <n v="1"/>
  </r>
  <r>
    <x v="10"/>
    <n v="17"/>
    <s v="GGW1.17"/>
    <n v="1"/>
    <m/>
    <x v="1"/>
    <n v="3997"/>
    <s v="lignotuber"/>
    <s v="soil-persistent"/>
    <n v="0"/>
    <n v="10"/>
    <n v="0"/>
    <n v="0"/>
    <n v="0"/>
    <n v="0"/>
    <n v="0"/>
    <n v="0"/>
    <m/>
    <n v="10"/>
    <n v="1"/>
    <n v="0"/>
    <m/>
    <n v="1"/>
  </r>
  <r>
    <x v="10"/>
    <n v="17"/>
    <s v="GGW1.17"/>
    <n v="1"/>
    <m/>
    <x v="7"/>
    <n v="5541"/>
    <s v="tussock"/>
    <s v="non-canopy"/>
    <n v="0"/>
    <n v="13"/>
    <n v="0"/>
    <s v="NA"/>
    <n v="0"/>
    <s v="NA"/>
    <s v="NA"/>
    <s v="NA"/>
    <m/>
    <n v="13"/>
    <e v="#VALUE!"/>
    <e v="#VALUE!"/>
    <m/>
    <n v="1"/>
  </r>
  <r>
    <x v="10"/>
    <n v="17"/>
    <s v="GGW1.17"/>
    <n v="1"/>
    <m/>
    <x v="3"/>
    <n v="3174"/>
    <s v="rhizome"/>
    <s v="soil-persistent"/>
    <n v="0"/>
    <n v="10"/>
    <n v="0"/>
    <s v="NA"/>
    <n v="0"/>
    <n v="0"/>
    <n v="0"/>
    <n v="0"/>
    <m/>
    <n v="10"/>
    <e v="#VALUE!"/>
    <e v="#VALUE!"/>
    <m/>
    <n v="1"/>
  </r>
  <r>
    <x v="10"/>
    <n v="17"/>
    <s v="GGW1.17"/>
    <n v="1"/>
    <m/>
    <x v="75"/>
    <n v="7501"/>
    <s v="tuber"/>
    <s v="transient"/>
    <n v="0"/>
    <n v="1"/>
    <n v="0"/>
    <s v="NA"/>
    <n v="0"/>
    <s v="NA"/>
    <s v="NA"/>
    <s v="NA"/>
    <m/>
    <n v="1"/>
    <e v="#VALUE!"/>
    <e v="#VALUE!"/>
    <m/>
    <n v="1"/>
  </r>
  <r>
    <x v="10"/>
    <n v="18"/>
    <s v="GGW1.18"/>
    <n v="1"/>
    <m/>
    <x v="10"/>
    <n v="2469"/>
    <s v="rhizome"/>
    <s v="non-canopy"/>
    <n v="0"/>
    <n v="21"/>
    <n v="0"/>
    <n v="0"/>
    <n v="0"/>
    <n v="0"/>
    <n v="0"/>
    <n v="0"/>
    <m/>
    <n v="21"/>
    <n v="1"/>
    <n v="0"/>
    <m/>
    <n v="1"/>
  </r>
  <r>
    <x v="10"/>
    <n v="18"/>
    <s v="GGW1.18"/>
    <n v="1"/>
    <m/>
    <x v="1"/>
    <n v="3997"/>
    <s v="lignotuber"/>
    <s v="soil-persistent"/>
    <n v="0"/>
    <n v="14"/>
    <n v="0"/>
    <n v="0"/>
    <n v="0"/>
    <n v="0"/>
    <n v="0"/>
    <n v="0"/>
    <m/>
    <n v="14"/>
    <n v="1"/>
    <n v="0"/>
    <m/>
    <n v="1"/>
  </r>
  <r>
    <x v="10"/>
    <n v="18"/>
    <s v="GGW1.18"/>
    <n v="1"/>
    <m/>
    <x v="3"/>
    <n v="3174"/>
    <s v="rhizome"/>
    <s v="soil-persistent"/>
    <n v="0"/>
    <n v="15"/>
    <n v="0"/>
    <s v="NA"/>
    <n v="0"/>
    <n v="0"/>
    <n v="0"/>
    <n v="0"/>
    <m/>
    <n v="15"/>
    <e v="#VALUE!"/>
    <e v="#VALUE!"/>
    <m/>
    <n v="1"/>
  </r>
  <r>
    <x v="10"/>
    <n v="18"/>
    <s v="GGW1.18"/>
    <n v="1"/>
    <m/>
    <x v="7"/>
    <n v="5541"/>
    <s v="tussock"/>
    <s v="non-canopy"/>
    <n v="0"/>
    <n v="5"/>
    <n v="0"/>
    <s v="NA"/>
    <n v="0"/>
    <s v="NA"/>
    <s v="NA"/>
    <s v="NA"/>
    <m/>
    <n v="5"/>
    <e v="#VALUE!"/>
    <e v="#VALUE!"/>
    <m/>
    <n v="1"/>
  </r>
  <r>
    <x v="10"/>
    <n v="18"/>
    <s v="GGW1.18"/>
    <n v="1"/>
    <m/>
    <x v="75"/>
    <n v="7501"/>
    <s v="tuber"/>
    <s v="transient"/>
    <n v="0"/>
    <n v="1"/>
    <n v="0"/>
    <s v="NA"/>
    <n v="0"/>
    <s v="NA"/>
    <s v="NA"/>
    <s v="NA"/>
    <m/>
    <n v="1"/>
    <e v="#VALUE!"/>
    <e v="#VALUE!"/>
    <m/>
    <n v="1"/>
  </r>
  <r>
    <x v="10"/>
    <n v="18"/>
    <s v="GGW1.18"/>
    <n v="1"/>
    <m/>
    <x v="19"/>
    <n v="6325"/>
    <s v="tussock"/>
    <s v="non-canopy"/>
    <n v="0"/>
    <n v="1"/>
    <n v="0"/>
    <n v="0"/>
    <n v="0"/>
    <n v="0"/>
    <n v="0"/>
    <n v="0"/>
    <s v="ID corrected on basis of Nov2020 &amp; Apr2021 observations"/>
    <n v="1"/>
    <n v="1"/>
    <n v="0"/>
    <m/>
    <n v="1"/>
  </r>
  <r>
    <x v="10"/>
    <n v="19"/>
    <s v="GGW1.19"/>
    <n v="1"/>
    <m/>
    <x v="10"/>
    <n v="2469"/>
    <s v="rhizome"/>
    <s v="non-canopy"/>
    <n v="0"/>
    <n v="20"/>
    <n v="0"/>
    <n v="0"/>
    <n v="0"/>
    <n v="0"/>
    <n v="0"/>
    <n v="0"/>
    <m/>
    <n v="20"/>
    <n v="1"/>
    <n v="0"/>
    <m/>
    <n v="1"/>
  </r>
  <r>
    <x v="10"/>
    <n v="19"/>
    <s v="GGW1.19"/>
    <n v="1"/>
    <m/>
    <x v="19"/>
    <n v="6325"/>
    <s v="tussock"/>
    <s v="non-canopy"/>
    <n v="0"/>
    <n v="1"/>
    <n v="0"/>
    <n v="0"/>
    <n v="0"/>
    <n v="0"/>
    <n v="0"/>
    <n v="0"/>
    <s v="ID corrected on basis of Nov2020 &amp; Apr2021 observations"/>
    <n v="1"/>
    <n v="1"/>
    <n v="0"/>
    <m/>
    <n v="1"/>
  </r>
  <r>
    <x v="10"/>
    <n v="19"/>
    <s v="GGW1.19"/>
    <n v="1"/>
    <m/>
    <x v="0"/>
    <n v="7766"/>
    <s v="lignotuber"/>
    <s v="canopy"/>
    <n v="0"/>
    <n v="1"/>
    <n v="0"/>
    <n v="0"/>
    <n v="0"/>
    <n v="0"/>
    <n v="0"/>
    <n v="0"/>
    <m/>
    <n v="1"/>
    <n v="1"/>
    <n v="0"/>
    <m/>
    <n v="1"/>
  </r>
  <r>
    <x v="10"/>
    <n v="19"/>
    <s v="GGW1.19"/>
    <n v="1"/>
    <m/>
    <x v="1"/>
    <n v="3997"/>
    <s v="lignotuber"/>
    <s v="soil-persistent"/>
    <n v="0"/>
    <n v="5"/>
    <n v="0"/>
    <n v="0"/>
    <n v="0"/>
    <n v="0"/>
    <n v="0"/>
    <n v="0"/>
    <m/>
    <n v="5"/>
    <n v="1"/>
    <n v="0"/>
    <m/>
    <n v="1"/>
  </r>
  <r>
    <x v="10"/>
    <n v="19"/>
    <s v="GGW1.19"/>
    <n v="1"/>
    <m/>
    <x v="3"/>
    <n v="3174"/>
    <s v="rhizome"/>
    <s v="soil-persistent"/>
    <n v="0"/>
    <n v="10"/>
    <n v="0"/>
    <s v="NA"/>
    <n v="0"/>
    <n v="0"/>
    <n v="0"/>
    <n v="0"/>
    <m/>
    <n v="10"/>
    <e v="#VALUE!"/>
    <e v="#VALUE!"/>
    <m/>
    <n v="1"/>
  </r>
  <r>
    <x v="10"/>
    <n v="19"/>
    <s v="GGW1.19"/>
    <n v="1"/>
    <m/>
    <x v="75"/>
    <n v="7501"/>
    <s v="tuber"/>
    <s v="transient"/>
    <n v="0"/>
    <n v="1"/>
    <n v="0"/>
    <s v="NA"/>
    <n v="0"/>
    <s v="NA"/>
    <s v="NA"/>
    <s v="NA"/>
    <m/>
    <n v="1"/>
    <e v="#VALUE!"/>
    <e v="#VALUE!"/>
    <m/>
    <n v="1"/>
  </r>
  <r>
    <x v="10"/>
    <n v="19"/>
    <s v="GGW1.19"/>
    <n v="1"/>
    <m/>
    <x v="7"/>
    <n v="5541"/>
    <s v="tussock"/>
    <s v="non-canopy"/>
    <n v="0"/>
    <n v="2"/>
    <n v="0"/>
    <s v="NA"/>
    <n v="0"/>
    <s v="NA"/>
    <s v="NA"/>
    <s v="NA"/>
    <m/>
    <n v="2"/>
    <e v="#VALUE!"/>
    <e v="#VALUE!"/>
    <m/>
    <n v="1"/>
  </r>
  <r>
    <x v="10"/>
    <n v="20"/>
    <s v="GGW1.20"/>
    <n v="1"/>
    <m/>
    <x v="10"/>
    <n v="2469"/>
    <s v="rhizome"/>
    <s v="non-canopy"/>
    <n v="0"/>
    <n v="30"/>
    <n v="0"/>
    <n v="0"/>
    <n v="0"/>
    <n v="0"/>
    <n v="0"/>
    <n v="0"/>
    <m/>
    <n v="30"/>
    <n v="1"/>
    <n v="0"/>
    <m/>
    <n v="1"/>
  </r>
  <r>
    <x v="10"/>
    <n v="20"/>
    <s v="GGW1.20"/>
    <n v="1"/>
    <m/>
    <x v="1"/>
    <n v="3997"/>
    <s v="lignotuber"/>
    <s v="soil-persistent"/>
    <n v="0"/>
    <n v="4"/>
    <n v="0"/>
    <n v="0"/>
    <n v="0"/>
    <n v="0"/>
    <n v="0"/>
    <n v="0"/>
    <m/>
    <n v="4"/>
    <n v="1"/>
    <n v="0"/>
    <m/>
    <n v="1"/>
  </r>
  <r>
    <x v="10"/>
    <n v="20"/>
    <s v="GGW1.20"/>
    <n v="1"/>
    <m/>
    <x v="7"/>
    <n v="5541"/>
    <s v="tussock"/>
    <s v="non-canopy"/>
    <n v="0"/>
    <n v="5"/>
    <n v="0"/>
    <s v="NA"/>
    <n v="0"/>
    <s v="NA"/>
    <s v="NA"/>
    <s v="NA"/>
    <m/>
    <n v="5"/>
    <e v="#VALUE!"/>
    <e v="#VALUE!"/>
    <m/>
    <n v="1"/>
  </r>
  <r>
    <x v="10"/>
    <n v="20"/>
    <s v="GGW1.20"/>
    <n v="1"/>
    <m/>
    <x v="3"/>
    <n v="3174"/>
    <s v="rhizome"/>
    <s v="soil-persistent"/>
    <n v="0"/>
    <n v="10"/>
    <n v="0"/>
    <s v="NA"/>
    <n v="0"/>
    <n v="0"/>
    <n v="0"/>
    <n v="0"/>
    <m/>
    <n v="10"/>
    <e v="#VALUE!"/>
    <e v="#VALUE!"/>
    <m/>
    <n v="1"/>
  </r>
  <r>
    <x v="10"/>
    <n v="20"/>
    <s v="GGW1.20"/>
    <n v="1"/>
    <m/>
    <x v="0"/>
    <n v="7766"/>
    <s v="lignotuber"/>
    <s v="canopy"/>
    <n v="0"/>
    <n v="1"/>
    <n v="0"/>
    <n v="1"/>
    <n v="0"/>
    <n v="0"/>
    <n v="0"/>
    <n v="0"/>
    <m/>
    <n v="1"/>
    <n v="0.5"/>
    <n v="0"/>
    <m/>
    <n v="1"/>
  </r>
  <r>
    <x v="10"/>
    <n v="20"/>
    <s v="GGW1.20"/>
    <n v="1"/>
    <m/>
    <x v="29"/>
    <n v="10605"/>
    <s v="rhizome"/>
    <s v="non-canopy"/>
    <n v="0"/>
    <n v="1"/>
    <n v="0"/>
    <s v="NA"/>
    <n v="0"/>
    <s v="NA"/>
    <s v="NA"/>
    <s v="NA"/>
    <m/>
    <n v="1"/>
    <e v="#VALUE!"/>
    <e v="#VALUE!"/>
    <m/>
    <n v="1"/>
  </r>
  <r>
    <x v="11"/>
    <n v="1"/>
    <s v="GGW2.1"/>
    <n v="1"/>
    <m/>
    <x v="10"/>
    <n v="2469"/>
    <s v="rhizome"/>
    <s v="non-canopy"/>
    <n v="0"/>
    <n v="1"/>
    <n v="0"/>
    <n v="0"/>
    <n v="0"/>
    <n v="0"/>
    <n v="0"/>
    <n v="0"/>
    <m/>
    <n v="1"/>
    <n v="1"/>
    <n v="0"/>
    <m/>
    <n v="1"/>
  </r>
  <r>
    <x v="11"/>
    <n v="1"/>
    <s v="GGW2.1"/>
    <n v="1"/>
    <m/>
    <x v="43"/>
    <n v="2302"/>
    <s v="rhizome"/>
    <s v="non-canopy"/>
    <n v="0"/>
    <n v="17"/>
    <n v="0"/>
    <n v="0"/>
    <n v="0"/>
    <n v="0"/>
    <n v="0"/>
    <n v="0"/>
    <m/>
    <n v="17"/>
    <n v="1"/>
    <n v="0"/>
    <m/>
    <n v="1"/>
  </r>
  <r>
    <x v="11"/>
    <n v="1"/>
    <s v="GGW2.1"/>
    <n v="1"/>
    <m/>
    <x v="0"/>
    <n v="7766"/>
    <s v="lignotuber"/>
    <s v="canopy"/>
    <n v="0"/>
    <n v="0"/>
    <n v="0"/>
    <n v="1"/>
    <n v="0"/>
    <n v="0"/>
    <n v="0"/>
    <n v="0"/>
    <m/>
    <n v="0"/>
    <n v="0"/>
    <n v="0"/>
    <m/>
    <s v=""/>
  </r>
  <r>
    <x v="11"/>
    <n v="1"/>
    <s v="GGW2.1"/>
    <n v="1"/>
    <m/>
    <x v="19"/>
    <n v="6325"/>
    <s v="tussock"/>
    <s v="non-canopy"/>
    <n v="0"/>
    <n v="0"/>
    <n v="0"/>
    <n v="1"/>
    <n v="0"/>
    <n v="0"/>
    <n v="0"/>
    <n v="0"/>
    <m/>
    <n v="0"/>
    <n v="0"/>
    <n v="0"/>
    <m/>
    <s v=""/>
  </r>
  <r>
    <x v="11"/>
    <n v="2"/>
    <s v="GGW2.2"/>
    <n v="1"/>
    <m/>
    <x v="19"/>
    <n v="6325"/>
    <s v="tussock"/>
    <s v="non-canopy"/>
    <n v="0"/>
    <s v="no"/>
    <n v="0"/>
    <n v="2"/>
    <n v="0"/>
    <n v="0"/>
    <n v="0"/>
    <n v="0"/>
    <m/>
    <n v="0"/>
    <e v="#VALUE!"/>
    <e v="#VALUE!"/>
    <m/>
    <s v=""/>
  </r>
  <r>
    <x v="11"/>
    <n v="2"/>
    <s v="GGW2.2"/>
    <n v="1"/>
    <m/>
    <x v="18"/>
    <n v="2445"/>
    <s v="tussock"/>
    <s v="non-canopy"/>
    <n v="0"/>
    <n v="0"/>
    <n v="0"/>
    <n v="2"/>
    <n v="0"/>
    <n v="0"/>
    <n v="0"/>
    <n v="0"/>
    <m/>
    <n v="0"/>
    <n v="0"/>
    <n v="0"/>
    <m/>
    <s v=""/>
  </r>
  <r>
    <x v="11"/>
    <n v="2"/>
    <s v="GGW2.2"/>
    <n v="1"/>
    <m/>
    <x v="43"/>
    <n v="2302"/>
    <s v="rhizome"/>
    <s v="non-canopy"/>
    <n v="0"/>
    <n v="3"/>
    <n v="0"/>
    <n v="0"/>
    <n v="0"/>
    <n v="0"/>
    <n v="0"/>
    <n v="0"/>
    <m/>
    <n v="3"/>
    <n v="1"/>
    <n v="0"/>
    <m/>
    <n v="1"/>
  </r>
  <r>
    <x v="11"/>
    <n v="3"/>
    <s v="GGW2.3"/>
    <n v="1"/>
    <m/>
    <x v="43"/>
    <n v="2302"/>
    <s v="rhizome"/>
    <s v="non-canopy"/>
    <n v="0"/>
    <n v="3"/>
    <n v="0"/>
    <n v="0"/>
    <n v="0"/>
    <n v="0"/>
    <n v="0"/>
    <n v="0"/>
    <m/>
    <n v="3"/>
    <n v="1"/>
    <n v="0"/>
    <m/>
    <n v="1"/>
  </r>
  <r>
    <x v="11"/>
    <n v="3"/>
    <s v="GGW2.3"/>
    <n v="1"/>
    <m/>
    <x v="0"/>
    <n v="7766"/>
    <s v="lignotuber"/>
    <s v="canopy"/>
    <n v="0"/>
    <n v="0"/>
    <n v="0"/>
    <n v="3"/>
    <n v="0"/>
    <n v="0"/>
    <n v="0"/>
    <n v="0"/>
    <m/>
    <n v="0"/>
    <n v="0"/>
    <n v="0"/>
    <m/>
    <s v=""/>
  </r>
  <r>
    <x v="11"/>
    <n v="4"/>
    <s v="GGW2.4"/>
    <n v="1"/>
    <m/>
    <x v="43"/>
    <n v="2302"/>
    <s v="rhizome"/>
    <s v="non-canopy"/>
    <n v="0"/>
    <n v="3"/>
    <n v="0"/>
    <n v="0"/>
    <n v="0"/>
    <n v="0"/>
    <n v="0"/>
    <n v="0"/>
    <m/>
    <n v="3"/>
    <n v="1"/>
    <n v="0"/>
    <m/>
    <n v="1"/>
  </r>
  <r>
    <x v="11"/>
    <n v="4"/>
    <s v="GGW2.4"/>
    <n v="1"/>
    <m/>
    <x v="0"/>
    <n v="7766"/>
    <s v="lignotuber"/>
    <s v="canopy"/>
    <n v="0"/>
    <n v="0"/>
    <n v="0"/>
    <n v="1"/>
    <n v="0"/>
    <n v="0"/>
    <n v="0"/>
    <n v="0"/>
    <m/>
    <n v="0"/>
    <n v="0"/>
    <n v="0"/>
    <m/>
    <s v=""/>
  </r>
  <r>
    <x v="11"/>
    <n v="4"/>
    <s v="GGW2.4"/>
    <n v="1"/>
    <m/>
    <x v="1"/>
    <n v="3997"/>
    <s v="lignotuber"/>
    <s v="soil-persistent"/>
    <n v="0"/>
    <n v="0"/>
    <n v="0"/>
    <n v="1"/>
    <n v="0"/>
    <n v="0"/>
    <n v="0"/>
    <n v="0"/>
    <m/>
    <n v="0"/>
    <n v="0"/>
    <n v="0"/>
    <m/>
    <s v=""/>
  </r>
  <r>
    <x v="11"/>
    <n v="5"/>
    <s v="GGW2.5"/>
    <n v="1"/>
    <m/>
    <x v="43"/>
    <n v="2302"/>
    <s v="rhizome"/>
    <s v="non-canopy"/>
    <n v="0"/>
    <n v="5"/>
    <n v="0"/>
    <n v="0"/>
    <n v="0"/>
    <n v="0"/>
    <n v="0"/>
    <n v="0"/>
    <m/>
    <n v="5"/>
    <n v="1"/>
    <n v="0"/>
    <m/>
    <n v="1"/>
  </r>
  <r>
    <x v="11"/>
    <n v="5"/>
    <s v="GGW2.5"/>
    <n v="1"/>
    <m/>
    <x v="0"/>
    <n v="7766"/>
    <s v="lignotuber"/>
    <s v="canopy"/>
    <n v="0"/>
    <n v="0"/>
    <n v="0"/>
    <n v="2"/>
    <n v="0"/>
    <n v="0"/>
    <n v="0"/>
    <n v="0"/>
    <m/>
    <n v="0"/>
    <n v="0"/>
    <n v="0"/>
    <m/>
    <s v=""/>
  </r>
  <r>
    <x v="11"/>
    <n v="5"/>
    <s v="GGW2.5"/>
    <n v="1"/>
    <m/>
    <x v="77"/>
    <n v="4169"/>
    <s v="NA"/>
    <s v="canopy"/>
    <n v="0"/>
    <n v="0"/>
    <n v="0"/>
    <n v="0"/>
    <n v="0"/>
    <n v="1"/>
    <n v="0"/>
    <n v="0"/>
    <s v="ID confirmed based on Apr2021 observations"/>
    <n v="1"/>
    <e v="#DIV/0!"/>
    <e v="#DIV/0!"/>
    <m/>
    <n v="1"/>
  </r>
  <r>
    <x v="11"/>
    <n v="6"/>
    <s v="GGW2.6"/>
    <n v="1"/>
    <m/>
    <x v="43"/>
    <n v="2302"/>
    <s v="rhizome"/>
    <s v="non-canopy"/>
    <n v="0"/>
    <n v="9"/>
    <n v="0"/>
    <n v="0"/>
    <n v="0"/>
    <n v="0"/>
    <n v="0"/>
    <n v="0"/>
    <m/>
    <n v="9"/>
    <n v="1"/>
    <n v="0"/>
    <m/>
    <n v="1"/>
  </r>
  <r>
    <x v="11"/>
    <n v="6"/>
    <s v="GGW2.6"/>
    <n v="1"/>
    <m/>
    <x v="0"/>
    <n v="7766"/>
    <s v="lignotuber"/>
    <s v="canopy"/>
    <n v="0"/>
    <n v="0"/>
    <n v="0"/>
    <n v="2"/>
    <n v="0"/>
    <n v="0"/>
    <n v="0"/>
    <n v="0"/>
    <m/>
    <n v="0"/>
    <n v="0"/>
    <n v="0"/>
    <m/>
    <s v=""/>
  </r>
  <r>
    <x v="11"/>
    <n v="7"/>
    <s v="GGW2.7"/>
    <n v="1"/>
    <m/>
    <x v="43"/>
    <n v="2302"/>
    <s v="rhizome"/>
    <s v="non-canopy"/>
    <n v="0"/>
    <n v="1"/>
    <n v="0"/>
    <n v="0"/>
    <n v="0"/>
    <n v="0"/>
    <n v="0"/>
    <n v="0"/>
    <m/>
    <n v="1"/>
    <n v="1"/>
    <n v="0"/>
    <m/>
    <n v="1"/>
  </r>
  <r>
    <x v="11"/>
    <n v="7"/>
    <s v="GGW2.7"/>
    <n v="1"/>
    <m/>
    <x v="0"/>
    <n v="7766"/>
    <s v="lignotuber"/>
    <s v="canopy"/>
    <n v="0"/>
    <n v="0"/>
    <n v="0"/>
    <n v="2"/>
    <n v="0"/>
    <n v="0"/>
    <n v="0"/>
    <n v="0"/>
    <m/>
    <n v="0"/>
    <n v="0"/>
    <n v="0"/>
    <m/>
    <s v=""/>
  </r>
  <r>
    <x v="11"/>
    <n v="7"/>
    <s v="GGW2.7"/>
    <n v="1"/>
    <m/>
    <x v="67"/>
    <s v="NA"/>
    <s v="NA"/>
    <s v="NA"/>
    <n v="0"/>
    <n v="0"/>
    <n v="0"/>
    <n v="0"/>
    <n v="0"/>
    <n v="1"/>
    <n v="0"/>
    <n v="0"/>
    <m/>
    <n v="1"/>
    <e v="#DIV/0!"/>
    <e v="#DIV/0!"/>
    <m/>
    <n v="1"/>
  </r>
  <r>
    <x v="11"/>
    <n v="8"/>
    <s v="GGW2.8"/>
    <n v="1"/>
    <m/>
    <x v="78"/>
    <s v="NA"/>
    <s v="NA"/>
    <s v="NA"/>
    <s v="NA"/>
    <s v="NA"/>
    <s v="NA"/>
    <s v="NA"/>
    <s v="NA"/>
    <s v="NA"/>
    <s v="NA"/>
    <s v="NA"/>
    <m/>
    <n v="0"/>
    <e v="#VALUE!"/>
    <e v="#VALUE!"/>
    <m/>
    <s v=""/>
  </r>
  <r>
    <x v="11"/>
    <n v="9"/>
    <s v="GGW2.9"/>
    <n v="1"/>
    <m/>
    <x v="32"/>
    <n v="4122"/>
    <s v="NA"/>
    <s v="canopy"/>
    <n v="0"/>
    <n v="0"/>
    <n v="0"/>
    <n v="0"/>
    <n v="0"/>
    <n v="1"/>
    <n v="0"/>
    <n v="0"/>
    <s v="ID confirmed based on Apr2021 observations"/>
    <n v="1"/>
    <e v="#DIV/0!"/>
    <e v="#DIV/0!"/>
    <m/>
    <n v="1"/>
  </r>
  <r>
    <x v="11"/>
    <n v="9"/>
    <s v="GGW2.9"/>
    <n v="1"/>
    <m/>
    <x v="0"/>
    <n v="7766"/>
    <s v="lignotuber"/>
    <s v="canopy"/>
    <n v="0"/>
    <n v="0"/>
    <n v="0"/>
    <n v="3"/>
    <n v="0"/>
    <n v="0"/>
    <n v="0"/>
    <n v="0"/>
    <m/>
    <n v="0"/>
    <n v="0"/>
    <n v="0"/>
    <m/>
    <s v=""/>
  </r>
  <r>
    <x v="11"/>
    <n v="10"/>
    <s v="GGW2.10"/>
    <n v="1"/>
    <m/>
    <x v="32"/>
    <n v="4122"/>
    <s v="NA"/>
    <s v="canopy"/>
    <n v="0"/>
    <n v="0"/>
    <n v="0"/>
    <n v="0"/>
    <n v="0"/>
    <n v="2"/>
    <n v="0"/>
    <n v="0"/>
    <s v="ID confirmed based on Apr2021 observations"/>
    <n v="2"/>
    <e v="#DIV/0!"/>
    <e v="#DIV/0!"/>
    <m/>
    <n v="1"/>
  </r>
  <r>
    <x v="11"/>
    <n v="10"/>
    <s v="GGW2.10"/>
    <n v="1"/>
    <m/>
    <x v="0"/>
    <n v="7766"/>
    <s v="lignotuber"/>
    <s v="canopy"/>
    <n v="0"/>
    <n v="0"/>
    <n v="0"/>
    <n v="2"/>
    <n v="0"/>
    <n v="0"/>
    <n v="0"/>
    <n v="0"/>
    <m/>
    <n v="0"/>
    <n v="0"/>
    <n v="0"/>
    <m/>
    <s v=""/>
  </r>
  <r>
    <x v="11"/>
    <n v="11"/>
    <s v="GGW2.11"/>
    <n v="1"/>
    <m/>
    <x v="9"/>
    <n v="8875"/>
    <s v="lignotuber"/>
    <s v="soil-persistent"/>
    <n v="0"/>
    <n v="0"/>
    <n v="0"/>
    <n v="1"/>
    <n v="0"/>
    <n v="0"/>
    <n v="0"/>
    <n v="0"/>
    <m/>
    <n v="0"/>
    <n v="0"/>
    <n v="0"/>
    <m/>
    <s v=""/>
  </r>
  <r>
    <x v="11"/>
    <n v="11"/>
    <s v="GGW2.11"/>
    <n v="1"/>
    <m/>
    <x v="0"/>
    <n v="7766"/>
    <s v="lignotuber"/>
    <s v="canopy"/>
    <n v="0"/>
    <n v="0"/>
    <n v="0"/>
    <n v="1"/>
    <n v="0"/>
    <n v="0"/>
    <n v="0"/>
    <n v="0"/>
    <m/>
    <n v="0"/>
    <n v="0"/>
    <n v="0"/>
    <m/>
    <s v=""/>
  </r>
  <r>
    <x v="11"/>
    <n v="12"/>
    <s v="GGW2.12"/>
    <n v="1"/>
    <m/>
    <x v="43"/>
    <n v="2302"/>
    <s v="rhizome"/>
    <s v="non-canopy"/>
    <n v="0"/>
    <n v="18"/>
    <n v="0"/>
    <n v="0"/>
    <n v="0"/>
    <n v="0"/>
    <n v="0"/>
    <n v="0"/>
    <m/>
    <n v="18"/>
    <n v="1"/>
    <n v="0"/>
    <m/>
    <n v="1"/>
  </r>
  <r>
    <x v="11"/>
    <n v="12"/>
    <s v="GGW2.12"/>
    <n v="1"/>
    <m/>
    <x v="0"/>
    <n v="7766"/>
    <s v="lignotuber"/>
    <s v="canopy"/>
    <n v="0"/>
    <n v="1"/>
    <n v="0"/>
    <n v="0"/>
    <n v="0"/>
    <n v="0"/>
    <n v="0"/>
    <n v="0"/>
    <m/>
    <n v="1"/>
    <n v="1"/>
    <n v="0"/>
    <m/>
    <n v="1"/>
  </r>
  <r>
    <x v="11"/>
    <n v="12"/>
    <s v="GGW2.12"/>
    <n v="1"/>
    <m/>
    <x v="9"/>
    <n v="8875"/>
    <s v="lignotuber"/>
    <s v="soil-persistent"/>
    <n v="0"/>
    <n v="1"/>
    <n v="0"/>
    <n v="0"/>
    <n v="0"/>
    <n v="0"/>
    <n v="0"/>
    <n v="0"/>
    <m/>
    <n v="1"/>
    <n v="1"/>
    <n v="0"/>
    <m/>
    <n v="1"/>
  </r>
  <r>
    <x v="11"/>
    <n v="13"/>
    <s v="GGW2.13"/>
    <n v="1"/>
    <m/>
    <x v="43"/>
    <n v="2302"/>
    <s v="rhizome"/>
    <s v="non-canopy"/>
    <n v="0"/>
    <n v="15"/>
    <n v="0"/>
    <n v="0"/>
    <n v="0"/>
    <n v="0"/>
    <n v="0"/>
    <n v="0"/>
    <m/>
    <n v="15"/>
    <n v="1"/>
    <n v="0"/>
    <m/>
    <n v="1"/>
  </r>
  <r>
    <x v="11"/>
    <n v="13"/>
    <s v="GGW2.13"/>
    <n v="1"/>
    <m/>
    <x v="32"/>
    <n v="4122"/>
    <s v="NA"/>
    <s v="canopy"/>
    <n v="0"/>
    <n v="0"/>
    <n v="0"/>
    <n v="0"/>
    <n v="0"/>
    <n v="1"/>
    <n v="0"/>
    <n v="0"/>
    <s v="ID confirmed based on Apr2021 observations"/>
    <n v="1"/>
    <e v="#DIV/0!"/>
    <e v="#DIV/0!"/>
    <m/>
    <n v="1"/>
  </r>
  <r>
    <x v="11"/>
    <n v="13"/>
    <s v="GGW2.13"/>
    <n v="1"/>
    <m/>
    <x v="9"/>
    <n v="8875"/>
    <s v="lignotuber"/>
    <s v="soil-persistent"/>
    <n v="0"/>
    <n v="0"/>
    <n v="0"/>
    <n v="1"/>
    <n v="0"/>
    <n v="2"/>
    <n v="0"/>
    <n v="0"/>
    <m/>
    <n v="2"/>
    <n v="0"/>
    <n v="2"/>
    <m/>
    <n v="1"/>
  </r>
  <r>
    <x v="11"/>
    <n v="13"/>
    <s v="GGW2.13"/>
    <n v="1"/>
    <m/>
    <x v="17"/>
    <n v="5532"/>
    <s v="rhizome"/>
    <s v="non-canopy"/>
    <n v="0"/>
    <n v="0"/>
    <n v="0"/>
    <n v="1"/>
    <n v="0"/>
    <n v="0"/>
    <n v="0"/>
    <n v="0"/>
    <m/>
    <n v="0"/>
    <n v="0"/>
    <n v="0"/>
    <m/>
    <s v=""/>
  </r>
  <r>
    <x v="11"/>
    <n v="14"/>
    <s v="GGW2.14"/>
    <n v="1"/>
    <m/>
    <x v="19"/>
    <n v="6325"/>
    <s v="tussock"/>
    <s v="non-canopy"/>
    <n v="0"/>
    <n v="0"/>
    <n v="0"/>
    <n v="3"/>
    <n v="0"/>
    <n v="0"/>
    <n v="0"/>
    <n v="0"/>
    <m/>
    <n v="0"/>
    <n v="0"/>
    <n v="0"/>
    <m/>
    <s v=""/>
  </r>
  <r>
    <x v="11"/>
    <n v="14"/>
    <s v="GGW2.14"/>
    <n v="1"/>
    <m/>
    <x v="70"/>
    <s v="EUCA"/>
    <s v="NA"/>
    <s v="canopy"/>
    <n v="0"/>
    <n v="0"/>
    <n v="0"/>
    <n v="0"/>
    <n v="0"/>
    <n v="1"/>
    <n v="0"/>
    <n v="0"/>
    <s v="could be Euc mannifera"/>
    <n v="1"/>
    <e v="#DIV/0!"/>
    <e v="#DIV/0!"/>
    <m/>
    <n v="1"/>
  </r>
  <r>
    <x v="11"/>
    <n v="14"/>
    <s v="GGW2.14"/>
    <n v="1"/>
    <m/>
    <x v="22"/>
    <n v="2516"/>
    <s v="tussock"/>
    <s v="non-canopy"/>
    <n v="0"/>
    <n v="10"/>
    <n v="0"/>
    <n v="0"/>
    <n v="0"/>
    <n v="0"/>
    <n v="0"/>
    <n v="0"/>
    <m/>
    <n v="10"/>
    <n v="1"/>
    <n v="0"/>
    <m/>
    <n v="1"/>
  </r>
  <r>
    <x v="11"/>
    <n v="15"/>
    <s v="GGW2.15"/>
    <n v="1"/>
    <m/>
    <x v="43"/>
    <n v="2302"/>
    <s v="rhizome"/>
    <s v="soil-persistent"/>
    <n v="0"/>
    <n v="6"/>
    <n v="0"/>
    <n v="0"/>
    <n v="0"/>
    <n v="0"/>
    <n v="0"/>
    <n v="0"/>
    <m/>
    <n v="6"/>
    <n v="1"/>
    <n v="0"/>
    <m/>
    <n v="1"/>
  </r>
  <r>
    <x v="11"/>
    <n v="15"/>
    <s v="GGW2.15"/>
    <n v="1"/>
    <m/>
    <x v="0"/>
    <n v="7766"/>
    <s v="lignotuber"/>
    <s v="canopy"/>
    <n v="0"/>
    <n v="0"/>
    <n v="0"/>
    <n v="1"/>
    <n v="0"/>
    <n v="0"/>
    <n v="0"/>
    <n v="0"/>
    <m/>
    <n v="0"/>
    <n v="0"/>
    <n v="0"/>
    <m/>
    <s v=""/>
  </r>
  <r>
    <x v="11"/>
    <n v="16"/>
    <s v="GGW2.16"/>
    <n v="1"/>
    <m/>
    <x v="17"/>
    <n v="5532"/>
    <s v="rhizome"/>
    <s v="non-canopy"/>
    <n v="0"/>
    <n v="1"/>
    <n v="0"/>
    <n v="0"/>
    <n v="0"/>
    <n v="0"/>
    <n v="0"/>
    <n v="0"/>
    <m/>
    <n v="1"/>
    <n v="1"/>
    <n v="0"/>
    <m/>
    <n v="1"/>
  </r>
  <r>
    <x v="11"/>
    <n v="16"/>
    <s v="GGW2.16"/>
    <n v="1"/>
    <m/>
    <x v="43"/>
    <n v="2302"/>
    <s v="rhizome"/>
    <s v="non-canopy"/>
    <n v="0"/>
    <n v="5"/>
    <n v="0"/>
    <n v="0"/>
    <n v="0"/>
    <n v="0"/>
    <n v="0"/>
    <n v="0"/>
    <m/>
    <n v="5"/>
    <n v="1"/>
    <n v="0"/>
    <m/>
    <n v="1"/>
  </r>
  <r>
    <x v="11"/>
    <n v="17"/>
    <s v="GGW2.17"/>
    <n v="1"/>
    <m/>
    <x v="43"/>
    <n v="2302"/>
    <s v="rhizome"/>
    <s v="non-canopy"/>
    <n v="0"/>
    <n v="21"/>
    <n v="0"/>
    <n v="0"/>
    <n v="0"/>
    <n v="0"/>
    <n v="0"/>
    <n v="0"/>
    <m/>
    <n v="21"/>
    <n v="1"/>
    <n v="0"/>
    <m/>
    <n v="1"/>
  </r>
  <r>
    <x v="11"/>
    <n v="17"/>
    <s v="GGW2.17"/>
    <n v="1"/>
    <m/>
    <x v="0"/>
    <n v="7766"/>
    <s v="lignotuber"/>
    <s v="canopy"/>
    <n v="0"/>
    <n v="0"/>
    <n v="0"/>
    <n v="2"/>
    <n v="0"/>
    <n v="0"/>
    <n v="0"/>
    <n v="0"/>
    <m/>
    <n v="0"/>
    <n v="0"/>
    <n v="0"/>
    <m/>
    <s v=""/>
  </r>
  <r>
    <x v="11"/>
    <n v="17"/>
    <s v="GGW2.17"/>
    <n v="1"/>
    <m/>
    <x v="19"/>
    <n v="6325"/>
    <s v="tussock"/>
    <s v="non-canopy"/>
    <n v="0"/>
    <n v="0"/>
    <n v="0"/>
    <n v="1"/>
    <n v="0"/>
    <n v="0"/>
    <n v="0"/>
    <n v="0"/>
    <m/>
    <n v="0"/>
    <n v="0"/>
    <n v="0"/>
    <m/>
    <s v=""/>
  </r>
  <r>
    <x v="11"/>
    <n v="17"/>
    <s v="GGW2.17"/>
    <n v="1"/>
    <m/>
    <x v="22"/>
    <n v="2516"/>
    <s v="tussock"/>
    <s v="non-canopy"/>
    <n v="0"/>
    <n v="10"/>
    <n v="0"/>
    <n v="0"/>
    <n v="0"/>
    <n v="0"/>
    <n v="0"/>
    <n v="0"/>
    <m/>
    <n v="10"/>
    <n v="1"/>
    <n v="0"/>
    <m/>
    <n v="1"/>
  </r>
  <r>
    <x v="11"/>
    <n v="18"/>
    <s v="GGW2.18"/>
    <n v="1"/>
    <m/>
    <x v="43"/>
    <n v="2302"/>
    <s v="rhizome"/>
    <s v="non-canopy"/>
    <n v="0"/>
    <n v="30"/>
    <n v="0"/>
    <n v="0"/>
    <n v="0"/>
    <n v="0"/>
    <n v="0"/>
    <n v="0"/>
    <m/>
    <n v="30"/>
    <n v="1"/>
    <n v="0"/>
    <m/>
    <n v="1"/>
  </r>
  <r>
    <x v="11"/>
    <n v="18"/>
    <s v="GGW2.18"/>
    <n v="1"/>
    <m/>
    <x v="0"/>
    <n v="7766"/>
    <s v="lignotuber"/>
    <s v="canopy"/>
    <n v="0"/>
    <n v="0"/>
    <n v="0"/>
    <n v="2"/>
    <n v="0"/>
    <n v="0"/>
    <n v="0"/>
    <n v="0"/>
    <m/>
    <n v="0"/>
    <n v="0"/>
    <n v="0"/>
    <m/>
    <s v=""/>
  </r>
  <r>
    <x v="11"/>
    <n v="18"/>
    <s v="GGW2.18"/>
    <n v="1"/>
    <m/>
    <x v="19"/>
    <n v="6325"/>
    <s v="tussock"/>
    <s v="non-canopy"/>
    <n v="0"/>
    <n v="0"/>
    <n v="0"/>
    <n v="1"/>
    <n v="0"/>
    <n v="0"/>
    <n v="0"/>
    <n v="0"/>
    <m/>
    <n v="0"/>
    <n v="0"/>
    <n v="0"/>
    <m/>
    <s v=""/>
  </r>
  <r>
    <x v="11"/>
    <n v="19"/>
    <s v="GGW2.19"/>
    <n v="1"/>
    <m/>
    <x v="43"/>
    <n v="2302"/>
    <s v="rhizome"/>
    <s v="non-canopy"/>
    <n v="0"/>
    <n v="6"/>
    <n v="0"/>
    <n v="0"/>
    <n v="0"/>
    <n v="0"/>
    <n v="0"/>
    <n v="0"/>
    <m/>
    <n v="6"/>
    <n v="1"/>
    <n v="0"/>
    <m/>
    <n v="1"/>
  </r>
  <r>
    <x v="11"/>
    <n v="19"/>
    <s v="GGW2.19"/>
    <n v="1"/>
    <m/>
    <x v="1"/>
    <n v="3997"/>
    <s v="lignotuber"/>
    <s v="soil-persistent"/>
    <n v="0"/>
    <n v="0"/>
    <n v="0"/>
    <n v="2"/>
    <n v="0"/>
    <n v="0"/>
    <n v="0"/>
    <n v="0"/>
    <m/>
    <n v="0"/>
    <n v="0"/>
    <n v="0"/>
    <m/>
    <s v=""/>
  </r>
  <r>
    <x v="11"/>
    <n v="19"/>
    <s v="GGW2.19"/>
    <n v="1"/>
    <m/>
    <x v="9"/>
    <n v="8875"/>
    <s v="lignotuber"/>
    <s v="soil-persistent"/>
    <n v="0"/>
    <n v="0"/>
    <n v="0"/>
    <n v="1"/>
    <n v="0"/>
    <n v="0"/>
    <n v="0"/>
    <n v="0"/>
    <m/>
    <n v="0"/>
    <n v="0"/>
    <n v="0"/>
    <m/>
    <s v=""/>
  </r>
  <r>
    <x v="11"/>
    <n v="20"/>
    <s v="GGW2.20"/>
    <n v="1"/>
    <m/>
    <x v="9"/>
    <n v="8875"/>
    <s v="lignotuber"/>
    <s v="soil-persistent"/>
    <n v="0"/>
    <n v="2"/>
    <n v="0"/>
    <n v="0"/>
    <n v="0"/>
    <n v="0"/>
    <n v="0"/>
    <n v="0"/>
    <m/>
    <n v="2"/>
    <n v="1"/>
    <n v="0"/>
    <m/>
    <n v="1"/>
  </r>
  <r>
    <x v="11"/>
    <n v="20"/>
    <s v="GGW2.20"/>
    <n v="1"/>
    <m/>
    <x v="1"/>
    <n v="3997"/>
    <s v="lignotuber"/>
    <s v="soil-persistent"/>
    <n v="0"/>
    <n v="0"/>
    <n v="0"/>
    <n v="2"/>
    <n v="0"/>
    <n v="0"/>
    <n v="0"/>
    <n v="0"/>
    <m/>
    <n v="0"/>
    <n v="0"/>
    <n v="0"/>
    <m/>
    <s v=""/>
  </r>
  <r>
    <x v="11"/>
    <n v="20"/>
    <s v="GGW2.20"/>
    <n v="1"/>
    <m/>
    <x v="19"/>
    <n v="6325"/>
    <s v="tussock"/>
    <s v="non-canopy"/>
    <n v="0"/>
    <n v="0"/>
    <n v="0"/>
    <n v="3"/>
    <n v="0"/>
    <n v="0"/>
    <n v="0"/>
    <n v="0"/>
    <m/>
    <n v="0"/>
    <n v="0"/>
    <n v="0"/>
    <m/>
    <s v=""/>
  </r>
  <r>
    <x v="12"/>
    <n v="1"/>
    <s v="CW1.1"/>
    <n v="1"/>
    <m/>
    <x v="0"/>
    <n v="7766"/>
    <s v="lignotuber"/>
    <s v="canopy"/>
    <n v="0"/>
    <n v="0"/>
    <n v="0"/>
    <n v="2"/>
    <n v="0"/>
    <n v="0"/>
    <n v="0"/>
    <n v="0"/>
    <m/>
    <n v="0"/>
    <n v="0"/>
    <n v="0"/>
    <m/>
    <s v=""/>
  </r>
  <r>
    <x v="12"/>
    <n v="1"/>
    <s v="CW1.1"/>
    <n v="1"/>
    <m/>
    <x v="19"/>
    <n v="6325"/>
    <s v="tussock"/>
    <s v="non-canopy"/>
    <n v="0"/>
    <n v="0"/>
    <n v="0"/>
    <n v="1"/>
    <n v="0"/>
    <n v="0"/>
    <n v="0"/>
    <n v="0"/>
    <m/>
    <n v="0"/>
    <n v="0"/>
    <n v="0"/>
    <m/>
    <s v=""/>
  </r>
  <r>
    <x v="12"/>
    <n v="1"/>
    <s v="CW1.1"/>
    <n v="1"/>
    <m/>
    <x v="10"/>
    <n v="2469"/>
    <s v="rhizome"/>
    <s v="non-canopy"/>
    <n v="0"/>
    <n v="1"/>
    <n v="0"/>
    <n v="0"/>
    <n v="0"/>
    <n v="0"/>
    <n v="0"/>
    <n v="0"/>
    <m/>
    <n v="1"/>
    <n v="1"/>
    <n v="0"/>
    <m/>
    <n v="1"/>
  </r>
  <r>
    <x v="12"/>
    <n v="1"/>
    <s v="CW1.1"/>
    <n v="1"/>
    <m/>
    <x v="43"/>
    <n v="2302"/>
    <s v="rhizome"/>
    <s v="non-canopy"/>
    <n v="0"/>
    <n v="1"/>
    <n v="0"/>
    <s v="NA"/>
    <n v="0"/>
    <n v="0"/>
    <n v="0"/>
    <n v="0"/>
    <m/>
    <n v="1"/>
    <e v="#VALUE!"/>
    <e v="#VALUE!"/>
    <m/>
    <n v="1"/>
  </r>
  <r>
    <x v="12"/>
    <n v="2"/>
    <s v="CW1.2"/>
    <n v="1"/>
    <m/>
    <x v="46"/>
    <n v="2602"/>
    <s v="none"/>
    <s v="soil-persistent"/>
    <n v="0"/>
    <n v="0"/>
    <n v="0"/>
    <n v="1"/>
    <n v="0"/>
    <n v="0"/>
    <n v="0"/>
    <n v="0"/>
    <m/>
    <n v="0"/>
    <n v="0"/>
    <n v="0"/>
    <m/>
    <s v=""/>
  </r>
  <r>
    <x v="12"/>
    <n v="2"/>
    <s v="CW1.2"/>
    <n v="1"/>
    <m/>
    <x v="18"/>
    <n v="2445"/>
    <s v="tussock"/>
    <s v="non-canopy"/>
    <n v="0"/>
    <n v="0"/>
    <n v="1"/>
    <n v="0"/>
    <n v="0"/>
    <n v="0"/>
    <n v="0"/>
    <n v="0"/>
    <m/>
    <n v="0"/>
    <n v="1"/>
    <n v="0"/>
    <m/>
    <s v=""/>
  </r>
  <r>
    <x v="12"/>
    <n v="2"/>
    <s v="CW1.2"/>
    <n v="1"/>
    <m/>
    <x v="19"/>
    <n v="6325"/>
    <s v="tussock"/>
    <s v="non-canopy"/>
    <n v="0"/>
    <n v="0"/>
    <n v="0"/>
    <n v="2"/>
    <n v="0"/>
    <n v="0"/>
    <n v="0"/>
    <n v="0"/>
    <m/>
    <n v="0"/>
    <n v="0"/>
    <n v="0"/>
    <m/>
    <s v=""/>
  </r>
  <r>
    <x v="12"/>
    <n v="2"/>
    <s v="CW1.2"/>
    <n v="1"/>
    <m/>
    <x v="10"/>
    <n v="2469"/>
    <s v="rhizome"/>
    <s v="non-canopy"/>
    <n v="0"/>
    <n v="0"/>
    <n v="0"/>
    <n v="1"/>
    <n v="0"/>
    <n v="0"/>
    <n v="0"/>
    <n v="0"/>
    <m/>
    <n v="0"/>
    <n v="0"/>
    <n v="0"/>
    <m/>
    <s v=""/>
  </r>
  <r>
    <x v="12"/>
    <n v="3"/>
    <s v="CW1.3"/>
    <n v="1"/>
    <m/>
    <x v="19"/>
    <n v="6325"/>
    <s v="tussock"/>
    <s v="non-canopy"/>
    <n v="0"/>
    <n v="1"/>
    <n v="0"/>
    <n v="0"/>
    <n v="0"/>
    <n v="0"/>
    <n v="0"/>
    <n v="0"/>
    <m/>
    <n v="1"/>
    <n v="1"/>
    <n v="0"/>
    <m/>
    <n v="1"/>
  </r>
  <r>
    <x v="12"/>
    <n v="3"/>
    <s v="CW1.3"/>
    <n v="1"/>
    <m/>
    <x v="10"/>
    <n v="2469"/>
    <s v="rhizome"/>
    <s v="non-canopy"/>
    <n v="0"/>
    <n v="0"/>
    <n v="0"/>
    <n v="1"/>
    <n v="0"/>
    <n v="0"/>
    <n v="0"/>
    <n v="0"/>
    <m/>
    <n v="0"/>
    <n v="0"/>
    <n v="0"/>
    <m/>
    <s v=""/>
  </r>
  <r>
    <x v="12"/>
    <n v="3"/>
    <s v="CW1.3"/>
    <n v="1"/>
    <m/>
    <x v="17"/>
    <n v="5532"/>
    <s v="rhizome"/>
    <s v="non-canopy"/>
    <n v="0"/>
    <n v="0"/>
    <n v="0"/>
    <n v="1"/>
    <n v="0"/>
    <n v="0"/>
    <n v="0"/>
    <n v="0"/>
    <m/>
    <n v="0"/>
    <n v="0"/>
    <n v="0"/>
    <m/>
    <s v=""/>
  </r>
  <r>
    <x v="12"/>
    <n v="4"/>
    <s v="CW1.4"/>
    <n v="1"/>
    <m/>
    <x v="17"/>
    <n v="5532"/>
    <s v="rhizome"/>
    <s v="non-canopy"/>
    <n v="0"/>
    <n v="0"/>
    <n v="0"/>
    <n v="1"/>
    <n v="0"/>
    <n v="0"/>
    <n v="0"/>
    <n v="0"/>
    <m/>
    <n v="0"/>
    <n v="0"/>
    <n v="0"/>
    <m/>
    <s v=""/>
  </r>
  <r>
    <x v="12"/>
    <n v="4"/>
    <s v="CW1.4"/>
    <n v="1"/>
    <m/>
    <x v="18"/>
    <n v="2445"/>
    <s v="tussock"/>
    <s v="non-canopy"/>
    <n v="0"/>
    <n v="0"/>
    <n v="2"/>
    <n v="0"/>
    <n v="0"/>
    <n v="0"/>
    <n v="0"/>
    <n v="0"/>
    <m/>
    <n v="0"/>
    <n v="1"/>
    <n v="0"/>
    <m/>
    <s v=""/>
  </r>
  <r>
    <x v="12"/>
    <n v="4"/>
    <s v="CW1.4"/>
    <n v="1"/>
    <m/>
    <x v="19"/>
    <n v="6325"/>
    <s v="tussock"/>
    <s v="non-canopy"/>
    <n v="0"/>
    <n v="0"/>
    <n v="0"/>
    <n v="3"/>
    <n v="0"/>
    <n v="0"/>
    <n v="0"/>
    <n v="0"/>
    <m/>
    <n v="0"/>
    <n v="0"/>
    <n v="0"/>
    <m/>
    <s v=""/>
  </r>
  <r>
    <x v="12"/>
    <n v="4"/>
    <s v="CW1.4"/>
    <n v="1"/>
    <m/>
    <x v="10"/>
    <n v="2469"/>
    <s v="rhizome"/>
    <s v="non-canopy"/>
    <n v="0"/>
    <n v="0"/>
    <n v="0"/>
    <n v="1"/>
    <n v="0"/>
    <n v="0"/>
    <n v="0"/>
    <n v="0"/>
    <m/>
    <n v="0"/>
    <n v="0"/>
    <n v="0"/>
    <m/>
    <s v=""/>
  </r>
  <r>
    <x v="12"/>
    <n v="5"/>
    <s v="CW1.5"/>
    <n v="1"/>
    <m/>
    <x v="0"/>
    <n v="7766"/>
    <s v="lignotuber"/>
    <s v="canopy"/>
    <n v="0"/>
    <n v="0"/>
    <n v="0"/>
    <n v="1"/>
    <n v="0"/>
    <n v="0"/>
    <n v="0"/>
    <n v="0"/>
    <m/>
    <n v="0"/>
    <n v="0"/>
    <n v="0"/>
    <m/>
    <s v=""/>
  </r>
  <r>
    <x v="12"/>
    <n v="5"/>
    <s v="CW1.5"/>
    <n v="1"/>
    <m/>
    <x v="9"/>
    <n v="8875"/>
    <s v="lignotuber"/>
    <s v="soil-persistent"/>
    <n v="0"/>
    <n v="0"/>
    <n v="0"/>
    <n v="1"/>
    <n v="0"/>
    <n v="0"/>
    <n v="0"/>
    <n v="0"/>
    <m/>
    <n v="0"/>
    <n v="0"/>
    <n v="0"/>
    <m/>
    <s v=""/>
  </r>
  <r>
    <x v="12"/>
    <n v="5"/>
    <s v="CW1.5"/>
    <n v="1"/>
    <m/>
    <x v="46"/>
    <n v="2602"/>
    <s v="none"/>
    <s v="soil-persistent"/>
    <n v="0"/>
    <n v="0"/>
    <n v="0"/>
    <n v="1"/>
    <n v="0"/>
    <n v="0"/>
    <n v="0"/>
    <n v="0"/>
    <m/>
    <n v="0"/>
    <n v="0"/>
    <n v="0"/>
    <m/>
    <s v=""/>
  </r>
  <r>
    <x v="12"/>
    <n v="5"/>
    <s v="CW1.5"/>
    <n v="1"/>
    <m/>
    <x v="10"/>
    <n v="2469"/>
    <s v="rhizome"/>
    <s v="non-canopy"/>
    <n v="0"/>
    <n v="0"/>
    <n v="0"/>
    <n v="1"/>
    <n v="0"/>
    <n v="0"/>
    <n v="0"/>
    <n v="0"/>
    <m/>
    <n v="0"/>
    <n v="0"/>
    <n v="0"/>
    <m/>
    <s v=""/>
  </r>
  <r>
    <x v="12"/>
    <n v="5"/>
    <s v="CW1.5"/>
    <n v="1"/>
    <m/>
    <x v="18"/>
    <n v="2445"/>
    <s v="tussock"/>
    <s v="non-canopy"/>
    <n v="0"/>
    <n v="0"/>
    <n v="0"/>
    <n v="1"/>
    <n v="0"/>
    <n v="0"/>
    <n v="0"/>
    <n v="0"/>
    <m/>
    <n v="0"/>
    <n v="0"/>
    <n v="0"/>
    <m/>
    <s v=""/>
  </r>
  <r>
    <x v="12"/>
    <n v="6"/>
    <s v="CW1.6"/>
    <n v="1"/>
    <m/>
    <x v="18"/>
    <n v="2445"/>
    <s v="tussock"/>
    <s v="non-canopy"/>
    <n v="0"/>
    <n v="0"/>
    <n v="1"/>
    <n v="0"/>
    <n v="0"/>
    <n v="0"/>
    <n v="0"/>
    <n v="0"/>
    <m/>
    <n v="0"/>
    <n v="1"/>
    <n v="0"/>
    <m/>
    <s v=""/>
  </r>
  <r>
    <x v="12"/>
    <n v="6"/>
    <s v="CW1.6"/>
    <n v="1"/>
    <m/>
    <x v="0"/>
    <n v="7766"/>
    <s v="lignotuber"/>
    <s v="canopy"/>
    <n v="0"/>
    <n v="0"/>
    <n v="0"/>
    <n v="1"/>
    <n v="0"/>
    <n v="0"/>
    <n v="0"/>
    <n v="0"/>
    <m/>
    <n v="0"/>
    <n v="0"/>
    <n v="0"/>
    <m/>
    <s v=""/>
  </r>
  <r>
    <x v="12"/>
    <n v="6"/>
    <s v="CW1.6"/>
    <n v="1"/>
    <m/>
    <x v="46"/>
    <n v="2602"/>
    <s v="none"/>
    <s v="soil-persistent"/>
    <n v="0"/>
    <n v="0"/>
    <n v="0"/>
    <n v="1"/>
    <n v="0"/>
    <n v="0"/>
    <n v="0"/>
    <n v="0"/>
    <m/>
    <n v="0"/>
    <n v="0"/>
    <n v="0"/>
    <m/>
    <s v=""/>
  </r>
  <r>
    <x v="12"/>
    <n v="7"/>
    <s v="CW1.7"/>
    <n v="1"/>
    <m/>
    <x v="19"/>
    <n v="6325"/>
    <s v="tussock"/>
    <s v="non-canopy"/>
    <n v="0"/>
    <n v="0"/>
    <n v="0"/>
    <n v="2"/>
    <n v="0"/>
    <n v="0"/>
    <n v="0"/>
    <n v="0"/>
    <m/>
    <n v="0"/>
    <n v="0"/>
    <n v="0"/>
    <m/>
    <s v=""/>
  </r>
  <r>
    <x v="12"/>
    <n v="7"/>
    <s v="CW1.7"/>
    <n v="1"/>
    <m/>
    <x v="10"/>
    <n v="2469"/>
    <s v="rhizome"/>
    <s v="non-canopy"/>
    <n v="0"/>
    <n v="0"/>
    <n v="0"/>
    <n v="1"/>
    <n v="0"/>
    <n v="0"/>
    <n v="0"/>
    <n v="0"/>
    <m/>
    <n v="0"/>
    <n v="0"/>
    <n v="0"/>
    <m/>
    <s v=""/>
  </r>
  <r>
    <x v="12"/>
    <n v="7"/>
    <s v="CW1.7"/>
    <n v="1"/>
    <m/>
    <x v="18"/>
    <n v="2445"/>
    <s v="tussock"/>
    <s v="non-canopy"/>
    <n v="0"/>
    <n v="0"/>
    <n v="0"/>
    <n v="2"/>
    <n v="0"/>
    <n v="0"/>
    <n v="0"/>
    <n v="0"/>
    <m/>
    <n v="0"/>
    <n v="0"/>
    <n v="0"/>
    <m/>
    <s v=""/>
  </r>
  <r>
    <x v="12"/>
    <n v="7"/>
    <s v="CW1.7"/>
    <n v="1"/>
    <m/>
    <x v="0"/>
    <n v="7766"/>
    <s v="lignotuber"/>
    <s v="canopy"/>
    <n v="0"/>
    <n v="0"/>
    <n v="0"/>
    <n v="1"/>
    <n v="0"/>
    <n v="0"/>
    <n v="0"/>
    <n v="0"/>
    <m/>
    <n v="0"/>
    <n v="0"/>
    <n v="0"/>
    <m/>
    <s v=""/>
  </r>
  <r>
    <x v="12"/>
    <n v="8"/>
    <s v="CW1.8"/>
    <n v="1"/>
    <m/>
    <x v="18"/>
    <n v="2445"/>
    <s v="tussock"/>
    <s v="non-canopy"/>
    <n v="0"/>
    <n v="0"/>
    <n v="0"/>
    <n v="2"/>
    <n v="0"/>
    <n v="0"/>
    <n v="0"/>
    <n v="0"/>
    <m/>
    <n v="0"/>
    <n v="0"/>
    <n v="0"/>
    <m/>
    <s v=""/>
  </r>
  <r>
    <x v="12"/>
    <n v="8"/>
    <s v="CW1.8"/>
    <n v="1"/>
    <m/>
    <x v="17"/>
    <n v="5532"/>
    <s v="rhizome"/>
    <s v="non-canopy"/>
    <n v="0"/>
    <n v="0"/>
    <n v="0"/>
    <n v="1"/>
    <n v="0"/>
    <n v="0"/>
    <n v="0"/>
    <n v="0"/>
    <m/>
    <n v="0"/>
    <n v="0"/>
    <n v="0"/>
    <m/>
    <s v=""/>
  </r>
  <r>
    <x v="12"/>
    <n v="9"/>
    <s v="CW1.9"/>
    <n v="1"/>
    <m/>
    <x v="18"/>
    <n v="2445"/>
    <s v="tussock"/>
    <s v="non-canopy"/>
    <n v="0"/>
    <n v="0"/>
    <n v="0"/>
    <n v="3"/>
    <n v="0"/>
    <n v="0"/>
    <n v="0"/>
    <n v="0"/>
    <m/>
    <n v="0"/>
    <n v="0"/>
    <n v="0"/>
    <m/>
    <s v=""/>
  </r>
  <r>
    <x v="12"/>
    <n v="10"/>
    <s v="CW1.10"/>
    <n v="1"/>
    <m/>
    <x v="19"/>
    <n v="6325"/>
    <s v="tussock"/>
    <s v="non-canopy"/>
    <n v="0"/>
    <n v="0"/>
    <n v="0"/>
    <n v="1"/>
    <n v="0"/>
    <n v="0"/>
    <n v="0"/>
    <n v="0"/>
    <m/>
    <n v="0"/>
    <n v="0"/>
    <n v="0"/>
    <m/>
    <s v=""/>
  </r>
  <r>
    <x v="12"/>
    <n v="10"/>
    <s v="CW1.10"/>
    <n v="1"/>
    <m/>
    <x v="18"/>
    <n v="2445"/>
    <s v="tussock"/>
    <s v="non-canopy"/>
    <n v="0"/>
    <n v="0"/>
    <n v="0"/>
    <n v="1"/>
    <n v="0"/>
    <n v="0"/>
    <n v="0"/>
    <n v="0"/>
    <m/>
    <n v="0"/>
    <n v="0"/>
    <n v="0"/>
    <m/>
    <s v=""/>
  </r>
  <r>
    <x v="12"/>
    <n v="10"/>
    <s v="CW1.10"/>
    <n v="1"/>
    <m/>
    <x v="0"/>
    <n v="7766"/>
    <s v="lignotuber"/>
    <s v="canopy"/>
    <n v="0"/>
    <n v="0"/>
    <n v="0"/>
    <n v="1"/>
    <n v="0"/>
    <n v="0"/>
    <n v="0"/>
    <n v="0"/>
    <m/>
    <n v="0"/>
    <n v="0"/>
    <n v="0"/>
    <m/>
    <s v=""/>
  </r>
  <r>
    <x v="12"/>
    <n v="11"/>
    <s v="CW1.11"/>
    <n v="1"/>
    <m/>
    <x v="18"/>
    <n v="2445"/>
    <s v="tussock"/>
    <s v="non-canopy"/>
    <n v="0"/>
    <n v="0"/>
    <n v="0"/>
    <n v="3"/>
    <n v="0"/>
    <n v="0"/>
    <n v="0"/>
    <n v="0"/>
    <m/>
    <n v="0"/>
    <n v="0"/>
    <n v="0"/>
    <m/>
    <s v=""/>
  </r>
  <r>
    <x v="12"/>
    <n v="12"/>
    <s v="CW1.12"/>
    <n v="1"/>
    <m/>
    <x v="19"/>
    <n v="6325"/>
    <s v="tussock"/>
    <s v="non-canopy"/>
    <n v="0"/>
    <n v="1"/>
    <n v="0"/>
    <n v="0"/>
    <n v="0"/>
    <n v="0"/>
    <n v="0"/>
    <n v="0"/>
    <m/>
    <n v="1"/>
    <n v="1"/>
    <n v="0"/>
    <m/>
    <n v="1"/>
  </r>
  <r>
    <x v="12"/>
    <n v="13"/>
    <s v="CW1.13"/>
    <n v="1"/>
    <m/>
    <x v="18"/>
    <n v="2445"/>
    <s v="tussock"/>
    <s v="non-canopy"/>
    <n v="0"/>
    <n v="0"/>
    <n v="0"/>
    <n v="1"/>
    <n v="0"/>
    <n v="0"/>
    <n v="0"/>
    <n v="0"/>
    <m/>
    <n v="0"/>
    <n v="0"/>
    <n v="0"/>
    <m/>
    <s v=""/>
  </r>
  <r>
    <x v="12"/>
    <n v="14"/>
    <s v="CW1.14"/>
    <n v="1"/>
    <m/>
    <x v="0"/>
    <n v="7766"/>
    <s v="lignotuber"/>
    <s v="canopy"/>
    <n v="0"/>
    <n v="0"/>
    <n v="0"/>
    <n v="1"/>
    <n v="0"/>
    <n v="0"/>
    <n v="0"/>
    <n v="0"/>
    <m/>
    <n v="0"/>
    <n v="0"/>
    <n v="0"/>
    <m/>
    <s v=""/>
  </r>
  <r>
    <x v="12"/>
    <n v="15"/>
    <s v="CW1.15"/>
    <n v="1"/>
    <m/>
    <x v="19"/>
    <n v="6325"/>
    <s v="tussock"/>
    <s v="non-canopy"/>
    <n v="0"/>
    <n v="0"/>
    <n v="0"/>
    <n v="1"/>
    <n v="0"/>
    <n v="0"/>
    <n v="0"/>
    <n v="0"/>
    <m/>
    <n v="0"/>
    <n v="0"/>
    <n v="0"/>
    <m/>
    <s v=""/>
  </r>
  <r>
    <x v="12"/>
    <n v="16"/>
    <s v="CW1.16"/>
    <n v="1"/>
    <m/>
    <x v="68"/>
    <s v="EUCA"/>
    <s v="NA"/>
    <s v="canopy"/>
    <n v="0"/>
    <n v="0"/>
    <n v="0"/>
    <n v="0"/>
    <n v="0"/>
    <n v="1"/>
    <n v="0"/>
    <n v="0"/>
    <m/>
    <n v="1"/>
    <e v="#DIV/0!"/>
    <e v="#DIV/0!"/>
    <m/>
    <n v="1"/>
  </r>
  <r>
    <x v="12"/>
    <n v="17"/>
    <s v="CW1.17"/>
    <n v="1"/>
    <m/>
    <x v="18"/>
    <n v="2445"/>
    <s v="tussock"/>
    <s v="non-canopy"/>
    <n v="0"/>
    <n v="0"/>
    <n v="0"/>
    <n v="2"/>
    <n v="0"/>
    <n v="0"/>
    <n v="0"/>
    <n v="0"/>
    <m/>
    <n v="0"/>
    <n v="0"/>
    <n v="0"/>
    <m/>
    <s v=""/>
  </r>
  <r>
    <x v="12"/>
    <n v="18"/>
    <s v="CW1.18"/>
    <n v="1"/>
    <m/>
    <x v="0"/>
    <n v="7766"/>
    <s v="lignotuber"/>
    <s v="canopy"/>
    <n v="0"/>
    <n v="0"/>
    <n v="0"/>
    <n v="1"/>
    <n v="0"/>
    <n v="0"/>
    <n v="0"/>
    <n v="0"/>
    <m/>
    <n v="0"/>
    <n v="0"/>
    <n v="0"/>
    <m/>
    <s v=""/>
  </r>
  <r>
    <x v="12"/>
    <n v="18"/>
    <s v="CW1.18"/>
    <n v="1"/>
    <m/>
    <x v="18"/>
    <n v="2445"/>
    <s v="tussock"/>
    <s v="non-canopy"/>
    <n v="0"/>
    <n v="0"/>
    <n v="0"/>
    <n v="1"/>
    <n v="0"/>
    <n v="0"/>
    <n v="0"/>
    <n v="0"/>
    <m/>
    <n v="0"/>
    <n v="0"/>
    <n v="0"/>
    <m/>
    <s v=""/>
  </r>
  <r>
    <x v="12"/>
    <n v="18"/>
    <s v="CW1.18"/>
    <n v="1"/>
    <m/>
    <x v="17"/>
    <n v="5532"/>
    <s v="rhizome"/>
    <s v="non-canopy"/>
    <n v="0"/>
    <n v="0"/>
    <n v="0"/>
    <n v="1"/>
    <n v="0"/>
    <n v="0"/>
    <n v="0"/>
    <n v="0"/>
    <m/>
    <n v="0"/>
    <n v="0"/>
    <n v="0"/>
    <m/>
    <s v=""/>
  </r>
  <r>
    <x v="12"/>
    <n v="18"/>
    <s v="CW1.18"/>
    <n v="1"/>
    <m/>
    <x v="0"/>
    <n v="7766"/>
    <s v="lignotuber"/>
    <s v="canopy"/>
    <n v="0"/>
    <n v="0"/>
    <n v="0"/>
    <n v="1"/>
    <n v="0"/>
    <n v="0"/>
    <n v="0"/>
    <n v="0"/>
    <m/>
    <n v="0"/>
    <n v="0"/>
    <n v="0"/>
    <m/>
    <s v=""/>
  </r>
  <r>
    <x v="12"/>
    <n v="18"/>
    <s v="CW1.18"/>
    <n v="1"/>
    <m/>
    <x v="10"/>
    <n v="2469"/>
    <s v="rhizome"/>
    <s v="non-canopy"/>
    <n v="0"/>
    <n v="0"/>
    <n v="0"/>
    <n v="1"/>
    <n v="0"/>
    <n v="0"/>
    <n v="0"/>
    <n v="0"/>
    <m/>
    <n v="0"/>
    <n v="0"/>
    <n v="0"/>
    <m/>
    <s v=""/>
  </r>
  <r>
    <x v="12"/>
    <n v="19"/>
    <s v="CW1.19"/>
    <n v="1"/>
    <m/>
    <x v="18"/>
    <n v="2445"/>
    <s v="tussock"/>
    <s v="non-canopy"/>
    <n v="0"/>
    <n v="0"/>
    <n v="0"/>
    <n v="1"/>
    <n v="0"/>
    <n v="0"/>
    <n v="0"/>
    <n v="0"/>
    <m/>
    <n v="0"/>
    <n v="0"/>
    <n v="0"/>
    <m/>
    <s v=""/>
  </r>
  <r>
    <x v="12"/>
    <n v="19"/>
    <s v="CW1.19"/>
    <n v="1"/>
    <m/>
    <x v="10"/>
    <n v="2469"/>
    <s v="rhizome"/>
    <s v="non-canopy"/>
    <n v="0"/>
    <n v="0"/>
    <n v="0"/>
    <n v="1"/>
    <n v="0"/>
    <n v="0"/>
    <n v="0"/>
    <n v="0"/>
    <m/>
    <n v="0"/>
    <n v="0"/>
    <n v="0"/>
    <m/>
    <s v=""/>
  </r>
  <r>
    <x v="12"/>
    <n v="19"/>
    <s v="CW1.19"/>
    <n v="1"/>
    <m/>
    <x v="0"/>
    <n v="7766"/>
    <s v="lignotuber"/>
    <s v="canopy"/>
    <n v="0"/>
    <n v="0"/>
    <n v="0"/>
    <n v="1"/>
    <n v="0"/>
    <n v="0"/>
    <n v="0"/>
    <n v="0"/>
    <m/>
    <n v="0"/>
    <n v="0"/>
    <n v="0"/>
    <m/>
    <s v=""/>
  </r>
  <r>
    <x v="12"/>
    <n v="20"/>
    <s v="CW1.20"/>
    <n v="1"/>
    <m/>
    <x v="18"/>
    <n v="2445"/>
    <s v="tussock"/>
    <s v="non-canopy"/>
    <n v="0"/>
    <n v="1"/>
    <n v="0"/>
    <n v="0"/>
    <n v="0"/>
    <n v="0"/>
    <n v="0"/>
    <n v="0"/>
    <m/>
    <n v="1"/>
    <n v="1"/>
    <n v="0"/>
    <m/>
    <n v="1"/>
  </r>
  <r>
    <x v="13"/>
    <n v="1"/>
    <s v="CW2.1"/>
    <n v="1"/>
    <m/>
    <x v="9"/>
    <n v="8875"/>
    <s v="lignotuber"/>
    <s v="soil-persistent"/>
    <n v="0"/>
    <n v="0"/>
    <n v="0"/>
    <n v="2"/>
    <n v="0"/>
    <n v="0"/>
    <n v="0"/>
    <n v="0"/>
    <m/>
    <n v="0"/>
    <n v="0"/>
    <n v="0"/>
    <m/>
    <s v=""/>
  </r>
  <r>
    <x v="13"/>
    <n v="1"/>
    <s v="CW2.1"/>
    <n v="1"/>
    <m/>
    <x v="43"/>
    <n v="2302"/>
    <s v="rhizome"/>
    <s v="non-canopy"/>
    <n v="0"/>
    <n v="2"/>
    <n v="0"/>
    <n v="0"/>
    <n v="0"/>
    <n v="0"/>
    <n v="0"/>
    <n v="0"/>
    <m/>
    <n v="2"/>
    <n v="1"/>
    <n v="0"/>
    <m/>
    <n v="1"/>
  </r>
  <r>
    <x v="13"/>
    <n v="2"/>
    <s v="CW2.2"/>
    <n v="1"/>
    <m/>
    <x v="9"/>
    <n v="8875"/>
    <s v="lignotuber"/>
    <s v="soil-persistent"/>
    <n v="0"/>
    <n v="0"/>
    <n v="0"/>
    <n v="2"/>
    <n v="0"/>
    <n v="0"/>
    <n v="0"/>
    <n v="0"/>
    <m/>
    <n v="0"/>
    <n v="0"/>
    <n v="0"/>
    <m/>
    <s v=""/>
  </r>
  <r>
    <x v="13"/>
    <n v="2"/>
    <s v="CW2.2"/>
    <n v="1"/>
    <m/>
    <x v="0"/>
    <n v="7766"/>
    <s v="lignotuber"/>
    <s v="canopy"/>
    <n v="0"/>
    <n v="0"/>
    <n v="0"/>
    <n v="3"/>
    <n v="0"/>
    <n v="0"/>
    <n v="0"/>
    <n v="0"/>
    <m/>
    <n v="0"/>
    <n v="0"/>
    <n v="0"/>
    <m/>
    <s v=""/>
  </r>
  <r>
    <x v="13"/>
    <n v="2"/>
    <s v="CW2.2"/>
    <n v="1"/>
    <m/>
    <x v="43"/>
    <n v="2302"/>
    <s v="rhizome"/>
    <s v="non-canopy"/>
    <n v="0"/>
    <n v="4"/>
    <n v="0"/>
    <n v="1"/>
    <n v="0"/>
    <n v="0"/>
    <n v="0"/>
    <n v="0"/>
    <m/>
    <n v="4"/>
    <n v="0.8"/>
    <n v="0"/>
    <m/>
    <n v="1"/>
  </r>
  <r>
    <x v="13"/>
    <n v="3"/>
    <s v="CW2.3"/>
    <n v="1"/>
    <m/>
    <x v="0"/>
    <n v="7766"/>
    <s v="lignotuber"/>
    <s v="canopy"/>
    <n v="0"/>
    <n v="0"/>
    <n v="0"/>
    <n v="1"/>
    <n v="0"/>
    <n v="0"/>
    <n v="0"/>
    <n v="0"/>
    <m/>
    <n v="0"/>
    <n v="0"/>
    <n v="0"/>
    <m/>
    <s v=""/>
  </r>
  <r>
    <x v="13"/>
    <n v="3"/>
    <s v="CW2.3"/>
    <n v="1"/>
    <m/>
    <x v="43"/>
    <n v="2302"/>
    <s v="rhizome"/>
    <s v="non-canopy"/>
    <n v="0"/>
    <n v="2"/>
    <n v="0"/>
    <n v="0"/>
    <n v="0"/>
    <n v="0"/>
    <n v="0"/>
    <n v="0"/>
    <m/>
    <n v="2"/>
    <n v="1"/>
    <n v="0"/>
    <m/>
    <n v="1"/>
  </r>
  <r>
    <x v="13"/>
    <n v="3"/>
    <s v="CW2.3"/>
    <n v="1"/>
    <m/>
    <x v="23"/>
    <n v="7138"/>
    <s v="rhizome"/>
    <s v="transient"/>
    <n v="0"/>
    <n v="0"/>
    <n v="0"/>
    <n v="1"/>
    <n v="0"/>
    <n v="0"/>
    <n v="0"/>
    <n v="0"/>
    <m/>
    <n v="0"/>
    <n v="0"/>
    <n v="0"/>
    <m/>
    <s v=""/>
  </r>
  <r>
    <x v="13"/>
    <n v="4"/>
    <s v="CW2.4"/>
    <n v="1"/>
    <m/>
    <x v="9"/>
    <n v="8875"/>
    <s v="lignotuber"/>
    <s v="soil-persistent"/>
    <n v="0"/>
    <n v="0"/>
    <n v="0"/>
    <n v="1"/>
    <n v="0"/>
    <n v="0"/>
    <n v="0"/>
    <n v="0"/>
    <m/>
    <n v="0"/>
    <n v="0"/>
    <n v="0"/>
    <m/>
    <s v=""/>
  </r>
  <r>
    <x v="13"/>
    <n v="4"/>
    <s v="CW2.4"/>
    <n v="1"/>
    <m/>
    <x v="23"/>
    <n v="7138"/>
    <s v="rhizome"/>
    <s v="transient"/>
    <n v="0"/>
    <n v="0"/>
    <n v="0"/>
    <n v="1"/>
    <n v="0"/>
    <n v="0"/>
    <n v="0"/>
    <n v="0"/>
    <m/>
    <n v="0"/>
    <n v="0"/>
    <n v="0"/>
    <m/>
    <s v=""/>
  </r>
  <r>
    <x v="13"/>
    <n v="4"/>
    <s v="CW2.4"/>
    <n v="1"/>
    <m/>
    <x v="43"/>
    <n v="2302"/>
    <s v="rhizome"/>
    <s v="non-canopy"/>
    <n v="0"/>
    <n v="2"/>
    <n v="0"/>
    <n v="0"/>
    <n v="0"/>
    <n v="0"/>
    <n v="0"/>
    <n v="0"/>
    <m/>
    <n v="2"/>
    <n v="1"/>
    <n v="0"/>
    <m/>
    <n v="1"/>
  </r>
  <r>
    <x v="13"/>
    <n v="4"/>
    <s v="CW2.4"/>
    <n v="1"/>
    <m/>
    <x v="18"/>
    <n v="2445"/>
    <s v="tussock"/>
    <s v="non-canopy"/>
    <n v="0"/>
    <n v="0"/>
    <n v="0"/>
    <n v="1"/>
    <n v="0"/>
    <n v="0"/>
    <n v="0"/>
    <n v="0"/>
    <m/>
    <n v="0"/>
    <n v="0"/>
    <n v="0"/>
    <m/>
    <s v=""/>
  </r>
  <r>
    <x v="13"/>
    <n v="5"/>
    <s v="CW2.5"/>
    <n v="1"/>
    <m/>
    <x v="9"/>
    <n v="8875"/>
    <s v="lignotuber"/>
    <s v="soil-persistent"/>
    <n v="0"/>
    <n v="0"/>
    <n v="0"/>
    <n v="2"/>
    <n v="0"/>
    <n v="0"/>
    <n v="0"/>
    <n v="0"/>
    <m/>
    <n v="0"/>
    <n v="0"/>
    <n v="0"/>
    <m/>
    <s v=""/>
  </r>
  <r>
    <x v="13"/>
    <n v="5"/>
    <s v="CW2.5"/>
    <n v="1"/>
    <m/>
    <x v="23"/>
    <n v="7138"/>
    <s v="rhizome"/>
    <s v="transient"/>
    <n v="0"/>
    <n v="0"/>
    <n v="0"/>
    <n v="1"/>
    <n v="0"/>
    <n v="0"/>
    <n v="0"/>
    <n v="0"/>
    <m/>
    <n v="0"/>
    <n v="0"/>
    <n v="0"/>
    <m/>
    <s v=""/>
  </r>
  <r>
    <x v="13"/>
    <n v="5"/>
    <s v="CW2.5"/>
    <n v="1"/>
    <m/>
    <x v="46"/>
    <n v="2602"/>
    <s v="none"/>
    <s v="soil-persistent"/>
    <n v="0"/>
    <n v="0"/>
    <n v="0"/>
    <n v="1"/>
    <n v="0"/>
    <n v="0"/>
    <n v="0"/>
    <n v="0"/>
    <m/>
    <n v="0"/>
    <n v="0"/>
    <n v="0"/>
    <m/>
    <s v=""/>
  </r>
  <r>
    <x v="13"/>
    <n v="5"/>
    <s v="CW2.5"/>
    <n v="1"/>
    <m/>
    <x v="18"/>
    <n v="2445"/>
    <s v="tussock"/>
    <s v="non-canopy"/>
    <n v="0"/>
    <n v="0"/>
    <n v="0"/>
    <n v="3"/>
    <n v="0"/>
    <n v="0"/>
    <n v="0"/>
    <n v="0"/>
    <m/>
    <n v="0"/>
    <n v="0"/>
    <n v="0"/>
    <m/>
    <s v=""/>
  </r>
  <r>
    <x v="13"/>
    <n v="6"/>
    <s v="CW2.6"/>
    <n v="1"/>
    <m/>
    <x v="0"/>
    <n v="7766"/>
    <s v="lignotuber"/>
    <s v="canopy"/>
    <n v="0"/>
    <n v="0"/>
    <n v="0"/>
    <n v="1"/>
    <n v="0"/>
    <n v="0"/>
    <n v="0"/>
    <n v="0"/>
    <m/>
    <n v="0"/>
    <n v="0"/>
    <n v="0"/>
    <m/>
    <s v=""/>
  </r>
  <r>
    <x v="13"/>
    <n v="6"/>
    <s v="CW2.6"/>
    <n v="1"/>
    <m/>
    <x v="9"/>
    <n v="8875"/>
    <s v="lignotuber"/>
    <s v="soil-persistent"/>
    <n v="0"/>
    <n v="0"/>
    <n v="0"/>
    <n v="1"/>
    <n v="0"/>
    <n v="0"/>
    <n v="0"/>
    <n v="0"/>
    <m/>
    <n v="0"/>
    <n v="0"/>
    <n v="0"/>
    <m/>
    <s v=""/>
  </r>
  <r>
    <x v="13"/>
    <n v="6"/>
    <s v="CW2.6"/>
    <n v="1"/>
    <m/>
    <x v="18"/>
    <n v="2445"/>
    <s v="tussock"/>
    <s v="non-canopy"/>
    <n v="0"/>
    <n v="0"/>
    <n v="0"/>
    <n v="1"/>
    <n v="0"/>
    <n v="0"/>
    <n v="0"/>
    <n v="0"/>
    <m/>
    <n v="0"/>
    <n v="0"/>
    <n v="0"/>
    <m/>
    <s v=""/>
  </r>
  <r>
    <x v="13"/>
    <n v="6"/>
    <s v="CW2.6"/>
    <n v="1"/>
    <m/>
    <x v="16"/>
    <n v="2603"/>
    <s v="basal"/>
    <s v="soil-persistent"/>
    <n v="0"/>
    <n v="0"/>
    <n v="0"/>
    <n v="1"/>
    <n v="0"/>
    <n v="0"/>
    <n v="0"/>
    <n v="0"/>
    <m/>
    <n v="0"/>
    <n v="0"/>
    <n v="0"/>
    <m/>
    <s v=""/>
  </r>
  <r>
    <x v="13"/>
    <n v="7"/>
    <s v="CW2.7"/>
    <n v="1"/>
    <m/>
    <x v="9"/>
    <n v="8875"/>
    <s v="lignotuber"/>
    <s v="soil-persistent"/>
    <n v="0"/>
    <n v="0"/>
    <n v="0"/>
    <n v="2"/>
    <n v="0"/>
    <n v="0"/>
    <n v="0"/>
    <n v="0"/>
    <m/>
    <n v="0"/>
    <n v="0"/>
    <n v="0"/>
    <m/>
    <s v=""/>
  </r>
  <r>
    <x v="13"/>
    <n v="7"/>
    <s v="CW2.7"/>
    <n v="1"/>
    <m/>
    <x v="43"/>
    <n v="2302"/>
    <s v="rhizome"/>
    <s v="non-canopy"/>
    <n v="0"/>
    <n v="1"/>
    <n v="0"/>
    <n v="0"/>
    <n v="0"/>
    <n v="0"/>
    <n v="0"/>
    <n v="0"/>
    <m/>
    <n v="1"/>
    <n v="1"/>
    <n v="0"/>
    <m/>
    <n v="1"/>
  </r>
  <r>
    <x v="13"/>
    <n v="8"/>
    <s v="CW2.8"/>
    <n v="1"/>
    <m/>
    <x v="0"/>
    <n v="7766"/>
    <s v="lignotuber"/>
    <s v="canopy"/>
    <n v="0"/>
    <n v="0"/>
    <n v="0"/>
    <n v="1"/>
    <n v="0"/>
    <n v="0"/>
    <n v="0"/>
    <n v="0"/>
    <m/>
    <n v="0"/>
    <n v="0"/>
    <n v="0"/>
    <m/>
    <s v=""/>
  </r>
  <r>
    <x v="13"/>
    <n v="8"/>
    <s v="CW2.8"/>
    <n v="1"/>
    <m/>
    <x v="9"/>
    <n v="8875"/>
    <s v="lignotuber"/>
    <s v="soil-persistent"/>
    <n v="0"/>
    <n v="0"/>
    <n v="0"/>
    <n v="1"/>
    <n v="0"/>
    <n v="0"/>
    <n v="0"/>
    <n v="0"/>
    <m/>
    <n v="0"/>
    <n v="0"/>
    <n v="0"/>
    <m/>
    <s v=""/>
  </r>
  <r>
    <x v="13"/>
    <n v="8"/>
    <s v="CW2.8"/>
    <n v="1"/>
    <m/>
    <x v="23"/>
    <n v="7138"/>
    <s v="rhizome"/>
    <s v="transient"/>
    <n v="0"/>
    <n v="0"/>
    <n v="0"/>
    <n v="1"/>
    <n v="0"/>
    <n v="0"/>
    <n v="0"/>
    <n v="0"/>
    <m/>
    <n v="0"/>
    <n v="0"/>
    <n v="0"/>
    <m/>
    <s v=""/>
  </r>
  <r>
    <x v="13"/>
    <n v="8"/>
    <s v="CW2.8"/>
    <n v="1"/>
    <m/>
    <x v="43"/>
    <n v="2302"/>
    <s v="rhizome"/>
    <s v="non-canopy"/>
    <n v="0"/>
    <n v="3"/>
    <n v="0"/>
    <n v="2"/>
    <n v="0"/>
    <n v="0"/>
    <n v="0"/>
    <n v="0"/>
    <m/>
    <n v="3"/>
    <n v="0.6"/>
    <n v="0"/>
    <m/>
    <n v="1"/>
  </r>
  <r>
    <x v="13"/>
    <n v="9"/>
    <s v="CW2.9"/>
    <n v="1"/>
    <m/>
    <x v="0"/>
    <n v="7766"/>
    <s v="lignotuber"/>
    <s v="canopy"/>
    <n v="0"/>
    <n v="0"/>
    <n v="0"/>
    <n v="2"/>
    <n v="0"/>
    <n v="0"/>
    <n v="0"/>
    <n v="0"/>
    <m/>
    <n v="0"/>
    <n v="0"/>
    <n v="0"/>
    <m/>
    <s v=""/>
  </r>
  <r>
    <x v="13"/>
    <n v="9"/>
    <s v="CW2.9"/>
    <n v="1"/>
    <m/>
    <x v="9"/>
    <n v="8875"/>
    <s v="lignotuber"/>
    <s v="soil-persistent"/>
    <n v="0"/>
    <n v="0"/>
    <n v="0"/>
    <n v="1"/>
    <n v="0"/>
    <n v="0"/>
    <n v="0"/>
    <n v="0"/>
    <m/>
    <n v="0"/>
    <n v="0"/>
    <n v="0"/>
    <m/>
    <s v=""/>
  </r>
  <r>
    <x v="13"/>
    <n v="9"/>
    <s v="CW2.9"/>
    <n v="1"/>
    <m/>
    <x v="23"/>
    <n v="7138"/>
    <s v="rhizome"/>
    <s v="transient"/>
    <n v="0"/>
    <n v="0"/>
    <n v="0"/>
    <n v="1"/>
    <n v="0"/>
    <n v="0"/>
    <n v="0"/>
    <n v="0"/>
    <m/>
    <n v="0"/>
    <n v="0"/>
    <n v="0"/>
    <m/>
    <s v=""/>
  </r>
  <r>
    <x v="13"/>
    <n v="9"/>
    <s v="CW2.9"/>
    <n v="1"/>
    <m/>
    <x v="43"/>
    <n v="2302"/>
    <s v="rhizome"/>
    <s v="non-canopy"/>
    <n v="0"/>
    <n v="0"/>
    <n v="1"/>
    <n v="0"/>
    <n v="0"/>
    <n v="0"/>
    <n v="0"/>
    <n v="0"/>
    <m/>
    <n v="0"/>
    <n v="1"/>
    <n v="0"/>
    <m/>
    <s v=""/>
  </r>
  <r>
    <x v="13"/>
    <n v="10"/>
    <s v="CW2.10"/>
    <n v="1"/>
    <m/>
    <x v="9"/>
    <n v="8875"/>
    <s v="lignotuber"/>
    <s v="soil-persistent"/>
    <n v="0"/>
    <n v="0"/>
    <n v="0"/>
    <n v="1"/>
    <n v="0"/>
    <n v="0"/>
    <n v="0"/>
    <n v="0"/>
    <m/>
    <n v="0"/>
    <n v="0"/>
    <n v="0"/>
    <m/>
    <s v=""/>
  </r>
  <r>
    <x v="13"/>
    <n v="10"/>
    <s v="CW2.10"/>
    <n v="1"/>
    <m/>
    <x v="10"/>
    <n v="2469"/>
    <s v="rhizome"/>
    <s v="non-canopy"/>
    <n v="0"/>
    <n v="0"/>
    <n v="0"/>
    <n v="1"/>
    <n v="0"/>
    <n v="0"/>
    <n v="0"/>
    <n v="0"/>
    <m/>
    <n v="0"/>
    <n v="0"/>
    <n v="0"/>
    <m/>
    <s v=""/>
  </r>
  <r>
    <x v="13"/>
    <n v="11"/>
    <s v="CW2.11"/>
    <n v="1"/>
    <m/>
    <x v="9"/>
    <n v="8875"/>
    <s v="lignotuber"/>
    <s v="soil-persistent"/>
    <n v="0"/>
    <n v="0"/>
    <n v="0"/>
    <n v="4"/>
    <n v="0"/>
    <n v="0"/>
    <n v="0"/>
    <n v="0"/>
    <m/>
    <n v="0"/>
    <n v="0"/>
    <n v="0"/>
    <m/>
    <s v=""/>
  </r>
  <r>
    <x v="13"/>
    <n v="11"/>
    <s v="CW2.11"/>
    <n v="1"/>
    <m/>
    <x v="43"/>
    <n v="2302"/>
    <s v="rhizome"/>
    <s v="non-canopy"/>
    <n v="0"/>
    <n v="1"/>
    <n v="0"/>
    <n v="0"/>
    <n v="0"/>
    <n v="0"/>
    <n v="0"/>
    <n v="0"/>
    <m/>
    <n v="1"/>
    <n v="1"/>
    <n v="0"/>
    <m/>
    <n v="1"/>
  </r>
  <r>
    <x v="13"/>
    <n v="11"/>
    <s v="CW2.11"/>
    <n v="1"/>
    <m/>
    <x v="23"/>
    <n v="7138"/>
    <s v="rhizome"/>
    <s v="transient"/>
    <n v="0"/>
    <n v="1"/>
    <n v="0"/>
    <n v="0"/>
    <n v="0"/>
    <n v="0"/>
    <n v="0"/>
    <n v="0"/>
    <m/>
    <n v="1"/>
    <n v="1"/>
    <n v="0"/>
    <m/>
    <n v="1"/>
  </r>
  <r>
    <x v="13"/>
    <n v="12"/>
    <s v="CW2.12"/>
    <n v="1"/>
    <m/>
    <x v="23"/>
    <n v="7138"/>
    <s v="rhizome"/>
    <s v="transient"/>
    <n v="0"/>
    <n v="1"/>
    <n v="0"/>
    <n v="0"/>
    <n v="0"/>
    <n v="0"/>
    <n v="0"/>
    <n v="0"/>
    <m/>
    <n v="1"/>
    <n v="1"/>
    <n v="0"/>
    <m/>
    <n v="1"/>
  </r>
  <r>
    <x v="13"/>
    <n v="12"/>
    <s v="CW2.12"/>
    <n v="1"/>
    <m/>
    <x v="9"/>
    <n v="8875"/>
    <s v="lignotuber"/>
    <s v="soil-persistent"/>
    <n v="0"/>
    <n v="0"/>
    <n v="0"/>
    <n v="2"/>
    <n v="0"/>
    <n v="0"/>
    <n v="0"/>
    <n v="0"/>
    <m/>
    <n v="0"/>
    <n v="0"/>
    <n v="0"/>
    <m/>
    <s v=""/>
  </r>
  <r>
    <x v="13"/>
    <n v="12"/>
    <s v="CW2.12"/>
    <n v="1"/>
    <m/>
    <x v="43"/>
    <n v="2302"/>
    <s v="rhizome"/>
    <s v="non-canopy"/>
    <n v="0"/>
    <n v="3"/>
    <n v="0"/>
    <n v="0"/>
    <n v="0"/>
    <n v="0"/>
    <n v="0"/>
    <n v="0"/>
    <m/>
    <n v="3"/>
    <n v="1"/>
    <n v="0"/>
    <m/>
    <n v="1"/>
  </r>
  <r>
    <x v="13"/>
    <n v="13"/>
    <s v="CW2.13"/>
    <n v="1"/>
    <m/>
    <x v="0"/>
    <n v="7766"/>
    <s v="lignotuber"/>
    <s v="canopy"/>
    <n v="0"/>
    <n v="0"/>
    <n v="0"/>
    <n v="2"/>
    <n v="0"/>
    <n v="0"/>
    <n v="0"/>
    <n v="0"/>
    <m/>
    <n v="0"/>
    <n v="0"/>
    <n v="0"/>
    <m/>
    <s v=""/>
  </r>
  <r>
    <x v="13"/>
    <n v="13"/>
    <s v="CW2.13"/>
    <n v="1"/>
    <m/>
    <x v="23"/>
    <n v="7138"/>
    <s v="rhizome"/>
    <s v="transient"/>
    <n v="0"/>
    <n v="0"/>
    <n v="0"/>
    <n v="1"/>
    <n v="0"/>
    <n v="0"/>
    <n v="0"/>
    <n v="0"/>
    <m/>
    <n v="0"/>
    <n v="0"/>
    <n v="0"/>
    <m/>
    <s v=""/>
  </r>
  <r>
    <x v="13"/>
    <n v="14"/>
    <s v="CW2.14"/>
    <n v="1"/>
    <m/>
    <x v="43"/>
    <n v="2302"/>
    <s v="rhizome"/>
    <s v="non-canopy"/>
    <n v="0"/>
    <n v="3"/>
    <n v="0"/>
    <n v="0"/>
    <n v="0"/>
    <n v="0"/>
    <n v="0"/>
    <n v="0"/>
    <m/>
    <n v="3"/>
    <n v="1"/>
    <n v="0"/>
    <m/>
    <n v="1"/>
  </r>
  <r>
    <x v="13"/>
    <n v="14"/>
    <s v="CW2.14"/>
    <n v="1"/>
    <m/>
    <x v="0"/>
    <n v="7766"/>
    <s v="lignotuber"/>
    <s v="canopy"/>
    <n v="0"/>
    <n v="0"/>
    <n v="0"/>
    <n v="1"/>
    <n v="0"/>
    <n v="0"/>
    <n v="0"/>
    <n v="0"/>
    <m/>
    <n v="0"/>
    <n v="0"/>
    <n v="0"/>
    <m/>
    <s v=""/>
  </r>
  <r>
    <x v="13"/>
    <n v="15"/>
    <s v="CW2.15"/>
    <n v="1"/>
    <m/>
    <x v="43"/>
    <n v="2302"/>
    <s v="rhizome"/>
    <s v="non-canopy"/>
    <n v="0"/>
    <n v="6"/>
    <n v="0"/>
    <n v="0"/>
    <n v="0"/>
    <n v="0"/>
    <n v="0"/>
    <n v="0"/>
    <m/>
    <n v="6"/>
    <n v="1"/>
    <n v="0"/>
    <m/>
    <n v="1"/>
  </r>
  <r>
    <x v="13"/>
    <n v="15"/>
    <s v="CW2.15"/>
    <n v="1"/>
    <m/>
    <x v="0"/>
    <n v="7766"/>
    <s v="lignotuber"/>
    <s v="canopy"/>
    <n v="0"/>
    <n v="0"/>
    <n v="0"/>
    <n v="1"/>
    <n v="0"/>
    <n v="0"/>
    <n v="0"/>
    <n v="0"/>
    <m/>
    <n v="0"/>
    <n v="0"/>
    <n v="0"/>
    <m/>
    <s v=""/>
  </r>
  <r>
    <x v="13"/>
    <n v="15"/>
    <s v="CW2.15"/>
    <n v="1"/>
    <m/>
    <x v="23"/>
    <n v="7138"/>
    <s v="rhizome"/>
    <s v="transient"/>
    <n v="0"/>
    <n v="0"/>
    <n v="0"/>
    <n v="1"/>
    <n v="0"/>
    <n v="0"/>
    <n v="0"/>
    <n v="0"/>
    <m/>
    <n v="0"/>
    <n v="0"/>
    <n v="0"/>
    <m/>
    <s v=""/>
  </r>
  <r>
    <x v="13"/>
    <n v="16"/>
    <s v="CW2.16"/>
    <n v="1"/>
    <m/>
    <x v="43"/>
    <n v="2302"/>
    <s v="rhizome"/>
    <s v="non-canopy"/>
    <n v="0"/>
    <n v="10"/>
    <n v="0"/>
    <n v="0"/>
    <n v="0"/>
    <n v="0"/>
    <n v="0"/>
    <n v="0"/>
    <m/>
    <n v="10"/>
    <n v="1"/>
    <n v="0"/>
    <m/>
    <n v="1"/>
  </r>
  <r>
    <x v="13"/>
    <n v="16"/>
    <s v="CW2.16"/>
    <n v="1"/>
    <m/>
    <x v="9"/>
    <n v="8875"/>
    <s v="lignotuber"/>
    <s v="soil-persistent"/>
    <n v="0"/>
    <n v="0"/>
    <n v="0"/>
    <n v="1"/>
    <n v="0"/>
    <n v="0"/>
    <n v="0"/>
    <n v="0"/>
    <m/>
    <n v="0"/>
    <n v="0"/>
    <n v="0"/>
    <m/>
    <s v=""/>
  </r>
  <r>
    <x v="13"/>
    <n v="17"/>
    <s v="CW2.17"/>
    <n v="1"/>
    <m/>
    <x v="43"/>
    <n v="2302"/>
    <s v="rhizome"/>
    <s v="non-canopy"/>
    <n v="0"/>
    <n v="6"/>
    <n v="0"/>
    <n v="0"/>
    <n v="0"/>
    <n v="0"/>
    <n v="0"/>
    <n v="0"/>
    <m/>
    <n v="6"/>
    <n v="1"/>
    <n v="0"/>
    <m/>
    <n v="1"/>
  </r>
  <r>
    <x v="13"/>
    <n v="17"/>
    <s v="CW2.17"/>
    <n v="1"/>
    <m/>
    <x v="0"/>
    <n v="7766"/>
    <s v="lignotuber"/>
    <s v="canopy"/>
    <n v="0"/>
    <n v="0"/>
    <n v="0"/>
    <n v="1"/>
    <n v="0"/>
    <n v="0"/>
    <n v="0"/>
    <n v="0"/>
    <m/>
    <n v="0"/>
    <n v="0"/>
    <n v="0"/>
    <m/>
    <s v=""/>
  </r>
  <r>
    <x v="13"/>
    <n v="18"/>
    <s v="CW2.18"/>
    <n v="1"/>
    <m/>
    <x v="9"/>
    <n v="8875"/>
    <s v="lignotuber"/>
    <s v="soil-persistent"/>
    <n v="0"/>
    <n v="0"/>
    <n v="0"/>
    <n v="1"/>
    <n v="0"/>
    <n v="0"/>
    <n v="0"/>
    <n v="0"/>
    <m/>
    <n v="0"/>
    <n v="0"/>
    <n v="0"/>
    <m/>
    <s v=""/>
  </r>
  <r>
    <x v="13"/>
    <n v="18"/>
    <s v="CW2.18"/>
    <n v="1"/>
    <m/>
    <x v="0"/>
    <n v="7766"/>
    <s v="lignotuber"/>
    <s v="canopy"/>
    <n v="0"/>
    <n v="0"/>
    <n v="0"/>
    <n v="1"/>
    <n v="0"/>
    <n v="0"/>
    <n v="0"/>
    <n v="0"/>
    <m/>
    <n v="0"/>
    <n v="0"/>
    <n v="0"/>
    <m/>
    <s v=""/>
  </r>
  <r>
    <x v="13"/>
    <n v="18"/>
    <s v="CW2.18"/>
    <n v="1"/>
    <m/>
    <x v="43"/>
    <n v="2302"/>
    <s v="rhizome"/>
    <s v="non-canopy"/>
    <n v="0"/>
    <n v="13"/>
    <n v="0"/>
    <n v="0"/>
    <n v="0"/>
    <n v="0"/>
    <n v="0"/>
    <n v="0"/>
    <m/>
    <n v="13"/>
    <n v="1"/>
    <n v="0"/>
    <m/>
    <n v="1"/>
  </r>
  <r>
    <x v="13"/>
    <n v="19"/>
    <s v="CW2.19"/>
    <n v="1"/>
    <m/>
    <x v="43"/>
    <n v="2302"/>
    <s v="rhizome"/>
    <s v="non-canopy"/>
    <n v="0"/>
    <n v="8"/>
    <n v="0"/>
    <n v="0"/>
    <n v="0"/>
    <n v="0"/>
    <n v="0"/>
    <n v="0"/>
    <m/>
    <n v="8"/>
    <n v="1"/>
    <n v="0"/>
    <m/>
    <n v="1"/>
  </r>
  <r>
    <x v="13"/>
    <n v="20"/>
    <s v="CW2.20"/>
    <n v="1"/>
    <m/>
    <x v="19"/>
    <n v="6325"/>
    <s v="tussock"/>
    <s v="non-canopy"/>
    <n v="0"/>
    <n v="1"/>
    <n v="0"/>
    <n v="0"/>
    <n v="0"/>
    <n v="0"/>
    <n v="0"/>
    <n v="0"/>
    <m/>
    <n v="1"/>
    <n v="1"/>
    <n v="0"/>
    <m/>
    <n v="1"/>
  </r>
  <r>
    <x v="13"/>
    <n v="20"/>
    <s v="CW2.20"/>
    <n v="1"/>
    <m/>
    <x v="43"/>
    <n v="2302"/>
    <s v="rhizome"/>
    <s v="non-canopy"/>
    <n v="0"/>
    <n v="3"/>
    <n v="0"/>
    <n v="0"/>
    <n v="0"/>
    <n v="0"/>
    <n v="0"/>
    <n v="0"/>
    <m/>
    <n v="3"/>
    <n v="1"/>
    <n v="0"/>
    <m/>
    <n v="1"/>
  </r>
  <r>
    <x v="14"/>
    <n v="1"/>
    <s v="CC1.1"/>
    <n v="1"/>
    <m/>
    <x v="4"/>
    <n v="5738"/>
    <s v="basal"/>
    <s v="soil-persistent"/>
    <n v="0"/>
    <n v="2"/>
    <n v="0"/>
    <n v="0"/>
    <n v="0"/>
    <n v="0"/>
    <n v="0"/>
    <n v="0"/>
    <s v="incl 1 sick"/>
    <n v="2"/>
    <n v="1"/>
    <n v="0"/>
    <m/>
    <n v="1"/>
  </r>
  <r>
    <x v="14"/>
    <n v="1"/>
    <s v="CC1.1"/>
    <n v="1"/>
    <m/>
    <x v="16"/>
    <n v="2603"/>
    <s v="basal"/>
    <s v="soil-persistent"/>
    <n v="0"/>
    <n v="2"/>
    <n v="0"/>
    <n v="0"/>
    <n v="0"/>
    <n v="0"/>
    <n v="0"/>
    <n v="0"/>
    <s v="incl 1 sick"/>
    <n v="2"/>
    <n v="1"/>
    <n v="0"/>
    <m/>
    <n v="1"/>
  </r>
  <r>
    <x v="14"/>
    <n v="1"/>
    <s v="CC1.1"/>
    <n v="1"/>
    <m/>
    <x v="58"/>
    <n v="4000"/>
    <s v="lignotuber"/>
    <s v="soil-persistent"/>
    <n v="0"/>
    <n v="7"/>
    <n v="0"/>
    <n v="0"/>
    <n v="0"/>
    <n v="0"/>
    <n v="0"/>
    <n v="0"/>
    <m/>
    <n v="7"/>
    <n v="1"/>
    <n v="0"/>
    <m/>
    <n v="1"/>
  </r>
  <r>
    <x v="14"/>
    <n v="1"/>
    <s v="CC1.1"/>
    <n v="1"/>
    <m/>
    <x v="29"/>
    <n v="10605"/>
    <s v="rhizome"/>
    <s v="non-canopy"/>
    <n v="0"/>
    <n v="3"/>
    <n v="0"/>
    <n v="0"/>
    <n v="0"/>
    <n v="0"/>
    <n v="0"/>
    <n v="0"/>
    <m/>
    <n v="3"/>
    <n v="1"/>
    <n v="0"/>
    <m/>
    <n v="1"/>
  </r>
  <r>
    <x v="14"/>
    <n v="1"/>
    <s v="CC1.1"/>
    <n v="1"/>
    <m/>
    <x v="17"/>
    <n v="5532"/>
    <s v="rhizome"/>
    <s v="non-canopy"/>
    <n v="0"/>
    <n v="1"/>
    <n v="0"/>
    <n v="0"/>
    <n v="0"/>
    <n v="0"/>
    <n v="0"/>
    <n v="0"/>
    <m/>
    <n v="1"/>
    <n v="1"/>
    <n v="0"/>
    <m/>
    <n v="1"/>
  </r>
  <r>
    <x v="14"/>
    <n v="1"/>
    <s v="CC1.1"/>
    <n v="1"/>
    <m/>
    <x v="56"/>
    <n v="5043"/>
    <s v="tussock"/>
    <s v="non-canopy"/>
    <n v="0"/>
    <n v="0"/>
    <n v="0"/>
    <n v="0"/>
    <n v="0"/>
    <n v="10"/>
    <n v="0"/>
    <n v="0"/>
    <m/>
    <n v="10"/>
    <e v="#DIV/0!"/>
    <e v="#DIV/0!"/>
    <m/>
    <n v="1"/>
  </r>
  <r>
    <x v="14"/>
    <n v="1"/>
    <s v="CC1.1"/>
    <n v="1"/>
    <m/>
    <x v="49"/>
    <n v="5535"/>
    <s v="tussock"/>
    <s v="non-canopy"/>
    <n v="7"/>
    <n v="0"/>
    <n v="0"/>
    <n v="0"/>
    <n v="0"/>
    <n v="0"/>
    <n v="0"/>
    <n v="0"/>
    <s v="ID corrected from Tetraria capillaris to Lepyrodia anarthria based on Apr2021 obsvervations"/>
    <n v="7"/>
    <e v="#DIV/0!"/>
    <e v="#DIV/0!"/>
    <m/>
    <n v="1"/>
  </r>
  <r>
    <x v="14"/>
    <n v="1"/>
    <s v="CC1.1"/>
    <n v="1"/>
    <m/>
    <x v="79"/>
    <n v="11190"/>
    <s v="stolon"/>
    <s v="soil-persistent"/>
    <n v="0"/>
    <n v="0"/>
    <n v="0"/>
    <n v="0"/>
    <n v="0"/>
    <n v="5"/>
    <n v="0"/>
    <n v="0"/>
    <m/>
    <n v="5"/>
    <e v="#DIV/0!"/>
    <e v="#DIV/0!"/>
    <m/>
    <n v="1"/>
  </r>
  <r>
    <x v="14"/>
    <n v="2"/>
    <s v="CC1.2"/>
    <n v="1"/>
    <m/>
    <x v="4"/>
    <n v="5738"/>
    <s v="basal"/>
    <s v="soil-persistent"/>
    <n v="7"/>
    <n v="0"/>
    <n v="0"/>
    <n v="0"/>
    <n v="0"/>
    <n v="0"/>
    <n v="0"/>
    <n v="0"/>
    <m/>
    <n v="7"/>
    <e v="#DIV/0!"/>
    <e v="#DIV/0!"/>
    <m/>
    <n v="1"/>
  </r>
  <r>
    <x v="14"/>
    <n v="2"/>
    <s v="CC1.2"/>
    <n v="1"/>
    <m/>
    <x v="58"/>
    <n v="4000"/>
    <s v="lignotuber"/>
    <s v="soil-persistent"/>
    <n v="13"/>
    <n v="0"/>
    <n v="0"/>
    <n v="0"/>
    <n v="0"/>
    <n v="0"/>
    <n v="0"/>
    <n v="0"/>
    <m/>
    <n v="13"/>
    <e v="#DIV/0!"/>
    <e v="#DIV/0!"/>
    <m/>
    <n v="1"/>
  </r>
  <r>
    <x v="14"/>
    <n v="2"/>
    <s v="CC1.2"/>
    <n v="1"/>
    <m/>
    <x v="16"/>
    <n v="2603"/>
    <s v="basal"/>
    <s v="soil-persistent"/>
    <n v="1"/>
    <n v="0"/>
    <n v="0"/>
    <n v="0"/>
    <n v="0"/>
    <n v="0"/>
    <n v="0"/>
    <n v="0"/>
    <m/>
    <n v="1"/>
    <e v="#DIV/0!"/>
    <e v="#DIV/0!"/>
    <m/>
    <n v="1"/>
  </r>
  <r>
    <x v="14"/>
    <n v="2"/>
    <s v="CC1.2"/>
    <n v="1"/>
    <m/>
    <x v="79"/>
    <n v="11190"/>
    <s v="stolon"/>
    <s v="soil-persistent"/>
    <n v="0"/>
    <n v="0"/>
    <n v="0"/>
    <n v="0"/>
    <n v="0"/>
    <n v="17"/>
    <n v="0"/>
    <n v="0"/>
    <m/>
    <n v="17"/>
    <e v="#DIV/0!"/>
    <e v="#DIV/0!"/>
    <m/>
    <n v="1"/>
  </r>
  <r>
    <x v="14"/>
    <n v="2"/>
    <s v="CC1.2"/>
    <n v="1"/>
    <m/>
    <x v="29"/>
    <n v="10605"/>
    <s v="rhizome"/>
    <s v="non-canopy"/>
    <n v="9"/>
    <n v="0"/>
    <n v="0"/>
    <n v="0"/>
    <n v="0"/>
    <n v="0"/>
    <n v="0"/>
    <n v="0"/>
    <m/>
    <n v="9"/>
    <e v="#DIV/0!"/>
    <e v="#DIV/0!"/>
    <m/>
    <n v="1"/>
  </r>
  <r>
    <x v="14"/>
    <n v="2"/>
    <s v="CC1.2"/>
    <n v="1"/>
    <m/>
    <x v="17"/>
    <n v="5532"/>
    <s v="rhizome"/>
    <s v="non-canopy"/>
    <n v="4"/>
    <n v="0"/>
    <n v="0"/>
    <n v="0"/>
    <n v="0"/>
    <n v="0"/>
    <n v="0"/>
    <n v="0"/>
    <m/>
    <n v="4"/>
    <e v="#DIV/0!"/>
    <e v="#DIV/0!"/>
    <m/>
    <n v="1"/>
  </r>
  <r>
    <x v="14"/>
    <n v="2"/>
    <s v="CC1.2"/>
    <n v="1"/>
    <m/>
    <x v="12"/>
    <n v="2501"/>
    <s v="tussock"/>
    <s v="non-canopy"/>
    <n v="0"/>
    <n v="0"/>
    <n v="0"/>
    <n v="0"/>
    <n v="0"/>
    <n v="5"/>
    <n v="0"/>
    <n v="0"/>
    <s v="uncertain ID, possibly Isolepis"/>
    <n v="5"/>
    <e v="#DIV/0!"/>
    <e v="#DIV/0!"/>
    <m/>
    <n v="1"/>
  </r>
  <r>
    <x v="14"/>
    <n v="2"/>
    <s v="CC1.2"/>
    <n v="1"/>
    <m/>
    <x v="49"/>
    <n v="5535"/>
    <s v="tussock"/>
    <s v="non-canopy"/>
    <n v="7"/>
    <n v="0"/>
    <n v="0"/>
    <n v="0"/>
    <n v="0"/>
    <n v="0"/>
    <n v="0"/>
    <n v="0"/>
    <s v="ID corrected from Tetraria capillaris to Lepyrodia anarthria based on Apr2021 obsvervations"/>
    <n v="7"/>
    <e v="#DIV/0!"/>
    <e v="#DIV/0!"/>
    <m/>
    <n v="1"/>
  </r>
  <r>
    <x v="14"/>
    <n v="2"/>
    <s v="CC1.2"/>
    <n v="1"/>
    <m/>
    <x v="56"/>
    <n v="5043"/>
    <s v="tussock"/>
    <s v="non-canopy"/>
    <n v="0"/>
    <n v="0"/>
    <n v="0"/>
    <n v="0"/>
    <n v="0"/>
    <n v="6"/>
    <n v="0"/>
    <n v="0"/>
    <m/>
    <n v="6"/>
    <e v="#DIV/0!"/>
    <e v="#DIV/0!"/>
    <m/>
    <n v="1"/>
  </r>
  <r>
    <x v="14"/>
    <n v="3"/>
    <s v="CC1.3"/>
    <n v="1"/>
    <m/>
    <x v="4"/>
    <n v="5738"/>
    <s v="basal"/>
    <s v="soil-persistent"/>
    <n v="5"/>
    <n v="0"/>
    <n v="0"/>
    <n v="0"/>
    <n v="0"/>
    <n v="0"/>
    <n v="0"/>
    <n v="0"/>
    <m/>
    <n v="5"/>
    <e v="#DIV/0!"/>
    <e v="#DIV/0!"/>
    <m/>
    <n v="1"/>
  </r>
  <r>
    <x v="14"/>
    <n v="3"/>
    <s v="CC1.3"/>
    <n v="1"/>
    <m/>
    <x v="58"/>
    <n v="4000"/>
    <s v="lignotuber"/>
    <s v="soil-persistent"/>
    <n v="16"/>
    <n v="0"/>
    <n v="0"/>
    <n v="0"/>
    <n v="0"/>
    <n v="0"/>
    <n v="0"/>
    <n v="0"/>
    <m/>
    <n v="16"/>
    <e v="#DIV/0!"/>
    <e v="#DIV/0!"/>
    <m/>
    <n v="1"/>
  </r>
  <r>
    <x v="14"/>
    <n v="3"/>
    <s v="CC1.3"/>
    <n v="1"/>
    <m/>
    <x v="16"/>
    <n v="2603"/>
    <s v="basal"/>
    <s v="soil-persistent"/>
    <n v="1"/>
    <n v="0"/>
    <n v="0"/>
    <n v="0"/>
    <n v="0"/>
    <n v="0"/>
    <n v="0"/>
    <n v="0"/>
    <m/>
    <n v="1"/>
    <e v="#DIV/0!"/>
    <e v="#DIV/0!"/>
    <m/>
    <n v="1"/>
  </r>
  <r>
    <x v="14"/>
    <n v="3"/>
    <s v="CC1.3"/>
    <n v="1"/>
    <m/>
    <x v="79"/>
    <n v="11190"/>
    <s v="stolon"/>
    <s v="soil-persistent"/>
    <n v="0"/>
    <n v="0"/>
    <n v="0"/>
    <n v="0"/>
    <n v="0"/>
    <n v="14"/>
    <n v="0"/>
    <n v="0"/>
    <m/>
    <n v="14"/>
    <e v="#DIV/0!"/>
    <e v="#DIV/0!"/>
    <m/>
    <n v="1"/>
  </r>
  <r>
    <x v="14"/>
    <n v="3"/>
    <s v="CC1.3"/>
    <n v="1"/>
    <m/>
    <x v="29"/>
    <n v="10605"/>
    <s v="rhizome"/>
    <s v="non-canopy"/>
    <n v="9"/>
    <n v="0"/>
    <n v="0"/>
    <n v="0"/>
    <n v="0"/>
    <n v="0"/>
    <n v="0"/>
    <n v="0"/>
    <m/>
    <n v="9"/>
    <e v="#DIV/0!"/>
    <e v="#DIV/0!"/>
    <m/>
    <n v="1"/>
  </r>
  <r>
    <x v="14"/>
    <n v="3"/>
    <s v="CC1.3"/>
    <n v="1"/>
    <m/>
    <x v="49"/>
    <n v="5535"/>
    <s v="tussock"/>
    <s v="non-canopy"/>
    <n v="7"/>
    <n v="0"/>
    <n v="0"/>
    <n v="0"/>
    <n v="0"/>
    <n v="0"/>
    <n v="0"/>
    <n v="0"/>
    <s v="ID corrected from Tetraria capillaris to Lepyrodia anarthria based on Apr2021 obsvervations"/>
    <n v="7"/>
    <e v="#DIV/0!"/>
    <e v="#DIV/0!"/>
    <m/>
    <n v="1"/>
  </r>
  <r>
    <x v="14"/>
    <n v="3"/>
    <s v="CC1.3"/>
    <n v="1"/>
    <m/>
    <x v="56"/>
    <n v="5043"/>
    <s v="tussock"/>
    <s v="non-canopy"/>
    <n v="0"/>
    <n v="0"/>
    <n v="0"/>
    <n v="0"/>
    <n v="0"/>
    <n v="5"/>
    <n v="0"/>
    <n v="0"/>
    <m/>
    <n v="5"/>
    <e v="#DIV/0!"/>
    <e v="#DIV/0!"/>
    <m/>
    <n v="1"/>
  </r>
  <r>
    <x v="14"/>
    <n v="4"/>
    <s v="CC1.4"/>
    <n v="1"/>
    <m/>
    <x v="4"/>
    <n v="5738"/>
    <s v="basal"/>
    <s v="soil-persistent"/>
    <n v="2"/>
    <n v="0"/>
    <n v="0"/>
    <n v="4"/>
    <n v="0"/>
    <n v="0"/>
    <n v="0"/>
    <n v="0"/>
    <m/>
    <n v="2"/>
    <n v="0"/>
    <n v="0"/>
    <m/>
    <n v="1"/>
  </r>
  <r>
    <x v="14"/>
    <n v="4"/>
    <s v="CC1.4"/>
    <n v="1"/>
    <m/>
    <x v="41"/>
    <n v="7943"/>
    <s v="lignotuber"/>
    <s v="canopy"/>
    <n v="1"/>
    <n v="0"/>
    <n v="0"/>
    <n v="0"/>
    <n v="0"/>
    <n v="0"/>
    <n v="0"/>
    <n v="0"/>
    <m/>
    <n v="1"/>
    <e v="#DIV/0!"/>
    <e v="#DIV/0!"/>
    <m/>
    <n v="1"/>
  </r>
  <r>
    <x v="14"/>
    <n v="4"/>
    <s v="CC1.4"/>
    <n v="1"/>
    <m/>
    <x v="80"/>
    <n v="2599"/>
    <s v="none"/>
    <s v="soil-persistent"/>
    <n v="1"/>
    <n v="0"/>
    <n v="0"/>
    <n v="0"/>
    <n v="0"/>
    <n v="0"/>
    <n v="0"/>
    <n v="0"/>
    <m/>
    <n v="1"/>
    <e v="#DIV/0!"/>
    <e v="#DIV/0!"/>
    <m/>
    <n v="1"/>
  </r>
  <r>
    <x v="14"/>
    <n v="4"/>
    <s v="CC1.4"/>
    <n v="1"/>
    <m/>
    <x v="16"/>
    <n v="2603"/>
    <s v="basal"/>
    <s v="soil-persistent"/>
    <n v="1"/>
    <n v="0"/>
    <n v="0"/>
    <n v="2"/>
    <n v="0"/>
    <n v="0"/>
    <n v="0"/>
    <n v="0"/>
    <m/>
    <n v="1"/>
    <n v="0"/>
    <n v="0"/>
    <m/>
    <n v="1"/>
  </r>
  <r>
    <x v="14"/>
    <n v="4"/>
    <s v="CC1.4"/>
    <n v="1"/>
    <m/>
    <x v="58"/>
    <n v="4000"/>
    <s v="lignotuber"/>
    <s v="soil-persistent"/>
    <n v="15"/>
    <n v="0"/>
    <n v="0"/>
    <n v="2"/>
    <n v="0"/>
    <n v="0"/>
    <n v="0"/>
    <n v="0"/>
    <m/>
    <n v="15"/>
    <n v="0"/>
    <n v="0"/>
    <m/>
    <n v="1"/>
  </r>
  <r>
    <x v="14"/>
    <n v="4"/>
    <s v="CC1.4"/>
    <n v="1"/>
    <m/>
    <x v="9"/>
    <n v="8875"/>
    <s v="lignotuber"/>
    <s v="soil-persistent"/>
    <n v="0"/>
    <n v="0"/>
    <n v="0"/>
    <n v="0"/>
    <n v="0"/>
    <n v="1"/>
    <n v="0"/>
    <n v="0"/>
    <m/>
    <n v="1"/>
    <e v="#DIV/0!"/>
    <e v="#DIV/0!"/>
    <m/>
    <n v="1"/>
  </r>
  <r>
    <x v="14"/>
    <n v="4"/>
    <s v="CC1.4"/>
    <n v="1"/>
    <m/>
    <x v="79"/>
    <n v="11190"/>
    <s v="stolon"/>
    <s v="soil-persistent"/>
    <n v="0"/>
    <n v="0"/>
    <n v="0"/>
    <n v="0"/>
    <n v="0"/>
    <n v="18"/>
    <n v="0"/>
    <n v="0"/>
    <m/>
    <n v="18"/>
    <e v="#DIV/0!"/>
    <e v="#DIV/0!"/>
    <m/>
    <n v="1"/>
  </r>
  <r>
    <x v="14"/>
    <n v="4"/>
    <s v="CC1.4"/>
    <n v="1"/>
    <m/>
    <x v="49"/>
    <n v="5535"/>
    <s v="tussock"/>
    <s v="non-canopy"/>
    <n v="7"/>
    <n v="0"/>
    <n v="0"/>
    <n v="0"/>
    <n v="0"/>
    <n v="0"/>
    <n v="0"/>
    <n v="0"/>
    <s v="ID corrected from Tetraria capillaris to Lepyrodia anarthria based on Apr2021 obsvervations"/>
    <n v="7"/>
    <e v="#DIV/0!"/>
    <e v="#DIV/0!"/>
    <m/>
    <n v="1"/>
  </r>
  <r>
    <x v="14"/>
    <n v="4"/>
    <s v="CC1.4"/>
    <n v="1"/>
    <m/>
    <x v="17"/>
    <n v="5532"/>
    <s v="rhizome"/>
    <s v="non-canopy"/>
    <n v="3"/>
    <n v="0"/>
    <n v="0"/>
    <n v="0"/>
    <n v="0"/>
    <n v="0"/>
    <n v="0"/>
    <n v="0"/>
    <m/>
    <n v="3"/>
    <e v="#DIV/0!"/>
    <e v="#DIV/0!"/>
    <m/>
    <n v="1"/>
  </r>
  <r>
    <x v="14"/>
    <n v="4"/>
    <s v="CC1.4"/>
    <n v="1"/>
    <m/>
    <x v="56"/>
    <n v="5043"/>
    <s v="tussock"/>
    <s v="non-canopy"/>
    <n v="0"/>
    <n v="0"/>
    <n v="0"/>
    <n v="0"/>
    <n v="0"/>
    <n v="2"/>
    <n v="0"/>
    <n v="0"/>
    <m/>
    <n v="2"/>
    <e v="#DIV/0!"/>
    <e v="#DIV/0!"/>
    <m/>
    <n v="1"/>
  </r>
  <r>
    <x v="14"/>
    <n v="4"/>
    <s v="CC1.4"/>
    <n v="1"/>
    <m/>
    <x v="81"/>
    <n v="4230"/>
    <s v="lignotuber"/>
    <s v="canopy"/>
    <n v="1"/>
    <n v="0"/>
    <n v="0"/>
    <n v="0"/>
    <n v="0"/>
    <n v="0"/>
    <n v="0"/>
    <n v="0"/>
    <m/>
    <n v="1"/>
    <e v="#DIV/0!"/>
    <e v="#DIV/0!"/>
    <m/>
    <n v="1"/>
  </r>
  <r>
    <x v="14"/>
    <n v="4"/>
    <s v="CC1.4"/>
    <n v="1"/>
    <m/>
    <x v="29"/>
    <n v="10605"/>
    <s v="rhizome"/>
    <s v="non-canopy"/>
    <n v="2"/>
    <n v="0"/>
    <n v="0"/>
    <n v="0"/>
    <n v="0"/>
    <n v="0"/>
    <n v="0"/>
    <n v="0"/>
    <m/>
    <n v="2"/>
    <e v="#DIV/0!"/>
    <e v="#DIV/0!"/>
    <m/>
    <n v="1"/>
  </r>
  <r>
    <x v="14"/>
    <n v="5"/>
    <s v="CC1.5"/>
    <n v="1"/>
    <m/>
    <x v="9"/>
    <n v="8875"/>
    <s v="lignotuber"/>
    <s v="soil-persistent"/>
    <n v="0"/>
    <n v="0"/>
    <n v="0"/>
    <n v="1"/>
    <n v="0"/>
    <n v="0"/>
    <n v="0"/>
    <n v="0"/>
    <m/>
    <n v="0"/>
    <n v="0"/>
    <n v="0"/>
    <m/>
    <s v=""/>
  </r>
  <r>
    <x v="14"/>
    <n v="5"/>
    <s v="CC1.5"/>
    <n v="1"/>
    <m/>
    <x v="58"/>
    <n v="4000"/>
    <s v="lignotuber"/>
    <s v="soil-persistent"/>
    <n v="7"/>
    <n v="0"/>
    <n v="0"/>
    <n v="1"/>
    <n v="0"/>
    <n v="0"/>
    <n v="0"/>
    <n v="0"/>
    <m/>
    <n v="7"/>
    <n v="0"/>
    <n v="0"/>
    <m/>
    <n v="1"/>
  </r>
  <r>
    <x v="14"/>
    <n v="5"/>
    <s v="CC1.5"/>
    <n v="1"/>
    <m/>
    <x v="4"/>
    <n v="5738"/>
    <s v="basal"/>
    <s v="soil-persistent"/>
    <n v="0"/>
    <n v="0"/>
    <n v="0"/>
    <n v="1"/>
    <n v="0"/>
    <n v="0"/>
    <n v="0"/>
    <n v="0"/>
    <m/>
    <n v="0"/>
    <n v="0"/>
    <n v="0"/>
    <m/>
    <s v=""/>
  </r>
  <r>
    <x v="14"/>
    <n v="5"/>
    <s v="CC1.5"/>
    <n v="1"/>
    <m/>
    <x v="79"/>
    <n v="11190"/>
    <s v="stolon"/>
    <s v="soil-persistent"/>
    <n v="0"/>
    <n v="0"/>
    <n v="0"/>
    <n v="0"/>
    <n v="0"/>
    <n v="3"/>
    <n v="0"/>
    <n v="0"/>
    <m/>
    <n v="3"/>
    <e v="#DIV/0!"/>
    <e v="#DIV/0!"/>
    <m/>
    <n v="1"/>
  </r>
  <r>
    <x v="14"/>
    <n v="5"/>
    <s v="CC1.5"/>
    <n v="1"/>
    <m/>
    <x v="12"/>
    <n v="2501"/>
    <s v="tussock"/>
    <s v="non-canopy"/>
    <n v="0"/>
    <n v="0"/>
    <n v="0"/>
    <n v="0"/>
    <n v="0"/>
    <n v="20"/>
    <n v="0"/>
    <n v="0"/>
    <s v="uncertain ID, possibly Isolepis"/>
    <n v="20"/>
    <e v="#DIV/0!"/>
    <e v="#DIV/0!"/>
    <m/>
    <n v="1"/>
  </r>
  <r>
    <x v="14"/>
    <n v="5"/>
    <s v="CC1.5"/>
    <n v="1"/>
    <m/>
    <x v="49"/>
    <n v="5535"/>
    <s v="tussock"/>
    <s v="non-canopy"/>
    <n v="6"/>
    <n v="0"/>
    <n v="0"/>
    <n v="0"/>
    <n v="0"/>
    <n v="0"/>
    <n v="0"/>
    <n v="0"/>
    <s v="ID corrected from Tetraria capillaris to Lepyrodia anarthria based on Apr2021 obsvervations"/>
    <n v="6"/>
    <e v="#DIV/0!"/>
    <e v="#DIV/0!"/>
    <m/>
    <n v="1"/>
  </r>
  <r>
    <x v="14"/>
    <n v="5"/>
    <s v="CC1.5"/>
    <n v="1"/>
    <m/>
    <x v="81"/>
    <n v="4230"/>
    <s v="lignotuber"/>
    <s v="canopy"/>
    <n v="0"/>
    <n v="0"/>
    <n v="0"/>
    <n v="0"/>
    <n v="0"/>
    <n v="6"/>
    <n v="0"/>
    <n v="0"/>
    <m/>
    <n v="6"/>
    <e v="#DIV/0!"/>
    <e v="#DIV/0!"/>
    <m/>
    <n v="1"/>
  </r>
  <r>
    <x v="14"/>
    <n v="6"/>
    <s v="CC1.6"/>
    <n v="1"/>
    <m/>
    <x v="4"/>
    <n v="5738"/>
    <s v="basal"/>
    <s v="soil-persistent"/>
    <n v="1"/>
    <n v="0"/>
    <n v="0"/>
    <n v="3"/>
    <n v="0"/>
    <n v="0"/>
    <n v="0"/>
    <n v="0"/>
    <m/>
    <n v="1"/>
    <n v="0"/>
    <n v="0"/>
    <m/>
    <n v="1"/>
  </r>
  <r>
    <x v="14"/>
    <n v="6"/>
    <s v="CC1.6"/>
    <n v="1"/>
    <m/>
    <x v="41"/>
    <n v="7943"/>
    <s v="lignotuber"/>
    <s v="canopy"/>
    <n v="1"/>
    <n v="0"/>
    <n v="0"/>
    <n v="1"/>
    <n v="0"/>
    <n v="6"/>
    <n v="0"/>
    <n v="0"/>
    <m/>
    <n v="7"/>
    <n v="0"/>
    <n v="6"/>
    <m/>
    <n v="1"/>
  </r>
  <r>
    <x v="14"/>
    <n v="6"/>
    <s v="CC1.6"/>
    <n v="1"/>
    <m/>
    <x v="79"/>
    <n v="11190"/>
    <s v="stolon"/>
    <s v="soil-persistent"/>
    <n v="0"/>
    <n v="0"/>
    <n v="0"/>
    <n v="0"/>
    <n v="0"/>
    <n v="30"/>
    <n v="0"/>
    <n v="0"/>
    <m/>
    <n v="30"/>
    <e v="#DIV/0!"/>
    <e v="#DIV/0!"/>
    <m/>
    <n v="1"/>
  </r>
  <r>
    <x v="14"/>
    <n v="6"/>
    <s v="CC1.6"/>
    <n v="1"/>
    <m/>
    <x v="58"/>
    <n v="4000"/>
    <s v="lignotuber"/>
    <s v="soil-persistent"/>
    <n v="7"/>
    <n v="0"/>
    <n v="0"/>
    <n v="0"/>
    <n v="0"/>
    <n v="0"/>
    <n v="0"/>
    <n v="0"/>
    <m/>
    <n v="7"/>
    <e v="#DIV/0!"/>
    <e v="#DIV/0!"/>
    <m/>
    <n v="1"/>
  </r>
  <r>
    <x v="14"/>
    <n v="6"/>
    <s v="CC1.6"/>
    <n v="1"/>
    <m/>
    <x v="49"/>
    <n v="5535"/>
    <s v="tussock"/>
    <s v="non-canopy"/>
    <n v="5"/>
    <n v="0"/>
    <n v="0"/>
    <n v="2"/>
    <n v="0"/>
    <n v="0"/>
    <n v="0"/>
    <n v="0"/>
    <s v="ID corrected from Tetraria capillaris to Lepyrodia anarthria based on Apr2021 obsvervations"/>
    <n v="5"/>
    <n v="0"/>
    <n v="0"/>
    <m/>
    <n v="1"/>
  </r>
  <r>
    <x v="14"/>
    <n v="6"/>
    <s v="CC1.6"/>
    <n v="1"/>
    <m/>
    <x v="17"/>
    <n v="5532"/>
    <s v="rhizome"/>
    <s v="non-canopy"/>
    <n v="4"/>
    <n v="0"/>
    <n v="0"/>
    <n v="0"/>
    <n v="0"/>
    <n v="0"/>
    <n v="0"/>
    <n v="0"/>
    <m/>
    <n v="4"/>
    <e v="#DIV/0!"/>
    <e v="#DIV/0!"/>
    <m/>
    <n v="1"/>
  </r>
  <r>
    <x v="14"/>
    <n v="6"/>
    <s v="CC1.6"/>
    <n v="1"/>
    <m/>
    <x v="81"/>
    <n v="4230"/>
    <s v="lignotuber"/>
    <s v="canopy"/>
    <n v="0"/>
    <n v="0"/>
    <n v="0"/>
    <n v="0"/>
    <n v="0"/>
    <n v="8"/>
    <n v="0"/>
    <n v="0"/>
    <m/>
    <n v="8"/>
    <e v="#DIV/0!"/>
    <e v="#DIV/0!"/>
    <m/>
    <n v="1"/>
  </r>
  <r>
    <x v="14"/>
    <n v="6"/>
    <s v="CC1.6"/>
    <n v="1"/>
    <m/>
    <x v="12"/>
    <n v="2501"/>
    <s v="tussock"/>
    <s v="non-canopy"/>
    <n v="0"/>
    <n v="0"/>
    <n v="0"/>
    <n v="0"/>
    <n v="0"/>
    <n v="2"/>
    <n v="0"/>
    <n v="0"/>
    <s v="uncertain ID, possibly Isolepis"/>
    <n v="2"/>
    <e v="#DIV/0!"/>
    <e v="#DIV/0!"/>
    <m/>
    <n v="1"/>
  </r>
  <r>
    <x v="14"/>
    <n v="6"/>
    <s v="CC1.6"/>
    <n v="1"/>
    <m/>
    <x v="26"/>
    <n v="3243"/>
    <s v="none"/>
    <s v="soil-persistent"/>
    <n v="0"/>
    <n v="0"/>
    <n v="0"/>
    <n v="0"/>
    <n v="0"/>
    <n v="1"/>
    <n v="0"/>
    <n v="0"/>
    <m/>
    <n v="1"/>
    <e v="#DIV/0!"/>
    <e v="#DIV/0!"/>
    <m/>
    <n v="1"/>
  </r>
  <r>
    <x v="14"/>
    <n v="6"/>
    <s v="CC1.6"/>
    <n v="1"/>
    <m/>
    <x v="82"/>
    <n v="3596"/>
    <s v="none"/>
    <s v="soil-persistent"/>
    <n v="0"/>
    <n v="0"/>
    <n v="0"/>
    <n v="0"/>
    <n v="0"/>
    <n v="1"/>
    <n v="0"/>
    <n v="0"/>
    <m/>
    <n v="1"/>
    <e v="#DIV/0!"/>
    <e v="#DIV/0!"/>
    <m/>
    <n v="1"/>
  </r>
  <r>
    <x v="14"/>
    <n v="7"/>
    <s v="CC1.7"/>
    <n v="1"/>
    <m/>
    <x v="41"/>
    <n v="7943"/>
    <s v="lignotuber"/>
    <s v="canopy"/>
    <n v="1"/>
    <n v="0"/>
    <n v="0"/>
    <n v="0"/>
    <n v="0"/>
    <n v="0"/>
    <n v="0"/>
    <n v="0"/>
    <m/>
    <n v="1"/>
    <e v="#DIV/0!"/>
    <e v="#DIV/0!"/>
    <m/>
    <n v="1"/>
  </r>
  <r>
    <x v="14"/>
    <n v="7"/>
    <s v="CC1.7"/>
    <n v="1"/>
    <m/>
    <x v="58"/>
    <n v="4000"/>
    <s v="lignotuber"/>
    <s v="soil-persistent"/>
    <n v="0"/>
    <n v="7"/>
    <n v="0"/>
    <n v="1"/>
    <n v="0"/>
    <n v="0"/>
    <n v="0"/>
    <n v="0"/>
    <m/>
    <n v="7"/>
    <n v="0.875"/>
    <n v="0"/>
    <m/>
    <n v="1"/>
  </r>
  <r>
    <x v="14"/>
    <n v="7"/>
    <s v="CC1.7"/>
    <n v="1"/>
    <m/>
    <x v="4"/>
    <n v="5738"/>
    <s v="basal"/>
    <s v="soil-persistent"/>
    <n v="0"/>
    <n v="0"/>
    <n v="0"/>
    <n v="2"/>
    <n v="0"/>
    <n v="0"/>
    <n v="0"/>
    <n v="0"/>
    <m/>
    <n v="0"/>
    <n v="0"/>
    <n v="0"/>
    <m/>
    <s v=""/>
  </r>
  <r>
    <x v="14"/>
    <n v="7"/>
    <s v="CC1.7"/>
    <n v="1"/>
    <m/>
    <x v="79"/>
    <n v="11190"/>
    <s v="stolon"/>
    <s v="soil-persistent"/>
    <n v="0"/>
    <n v="0"/>
    <n v="0"/>
    <n v="0"/>
    <n v="0"/>
    <n v="20"/>
    <n v="0"/>
    <n v="0"/>
    <m/>
    <n v="20"/>
    <e v="#DIV/0!"/>
    <e v="#DIV/0!"/>
    <m/>
    <n v="1"/>
  </r>
  <r>
    <x v="14"/>
    <n v="7"/>
    <s v="CC1.7"/>
    <n v="1"/>
    <m/>
    <x v="49"/>
    <n v="5535"/>
    <s v="tussock"/>
    <s v="non-canopy"/>
    <n v="0"/>
    <n v="2"/>
    <n v="0"/>
    <n v="0"/>
    <n v="0"/>
    <n v="0"/>
    <n v="0"/>
    <n v="0"/>
    <s v="ID corrected from Tetraria capillaris to Lepyrodia anarthria based on Apr2021 obsvervations"/>
    <n v="2"/>
    <n v="1"/>
    <n v="0"/>
    <m/>
    <n v="1"/>
  </r>
  <r>
    <x v="14"/>
    <n v="7"/>
    <s v="CC1.7"/>
    <n v="1"/>
    <m/>
    <x v="17"/>
    <n v="5532"/>
    <s v="rhizome"/>
    <s v="non-canopy"/>
    <n v="0"/>
    <n v="5"/>
    <n v="0"/>
    <n v="0"/>
    <n v="0"/>
    <n v="0"/>
    <n v="0"/>
    <n v="0"/>
    <m/>
    <n v="5"/>
    <n v="1"/>
    <n v="0"/>
    <m/>
    <n v="1"/>
  </r>
  <r>
    <x v="14"/>
    <n v="7"/>
    <s v="CC1.7"/>
    <n v="1"/>
    <m/>
    <x v="10"/>
    <n v="2469"/>
    <s v="rhizome"/>
    <s v="non-canopy"/>
    <n v="0"/>
    <n v="2"/>
    <n v="0"/>
    <n v="0"/>
    <n v="0"/>
    <n v="0"/>
    <n v="0"/>
    <n v="0"/>
    <m/>
    <n v="2"/>
    <n v="1"/>
    <n v="0"/>
    <m/>
    <n v="1"/>
  </r>
  <r>
    <x v="14"/>
    <n v="7"/>
    <s v="CC1.7"/>
    <n v="1"/>
    <m/>
    <x v="83"/>
    <e v="#N/A"/>
    <s v="none"/>
    <s v="non-canopy"/>
    <n v="0"/>
    <n v="0"/>
    <n v="0"/>
    <n v="0"/>
    <n v="0"/>
    <n v="1"/>
    <n v="0"/>
    <n v="0"/>
    <m/>
    <n v="1"/>
    <e v="#DIV/0!"/>
    <e v="#DIV/0!"/>
    <m/>
    <n v="1"/>
  </r>
  <r>
    <x v="14"/>
    <n v="8"/>
    <s v="CC1.8"/>
    <n v="1"/>
    <m/>
    <x v="4"/>
    <n v="5738"/>
    <s v="basal"/>
    <s v="soil-persistent"/>
    <n v="0"/>
    <n v="3"/>
    <n v="0"/>
    <n v="3"/>
    <n v="0"/>
    <n v="0"/>
    <n v="0"/>
    <n v="0"/>
    <m/>
    <n v="3"/>
    <n v="0.5"/>
    <n v="0"/>
    <m/>
    <n v="1"/>
  </r>
  <r>
    <x v="14"/>
    <n v="8"/>
    <s v="CC1.8"/>
    <n v="1"/>
    <m/>
    <x v="58"/>
    <n v="4000"/>
    <s v="lignotuber"/>
    <s v="soil-persistent"/>
    <n v="0"/>
    <n v="5"/>
    <n v="0"/>
    <n v="1"/>
    <n v="0"/>
    <n v="0"/>
    <n v="0"/>
    <n v="0"/>
    <m/>
    <n v="5"/>
    <n v="0.83333333333333337"/>
    <n v="0"/>
    <m/>
    <n v="1"/>
  </r>
  <r>
    <x v="14"/>
    <n v="8"/>
    <s v="CC1.8"/>
    <n v="1"/>
    <m/>
    <x v="79"/>
    <n v="11190"/>
    <s v="stolon"/>
    <s v="soil-persistent"/>
    <n v="0"/>
    <n v="0"/>
    <n v="0"/>
    <n v="0"/>
    <n v="0"/>
    <n v="12"/>
    <n v="0"/>
    <n v="0"/>
    <m/>
    <n v="12"/>
    <e v="#DIV/0!"/>
    <e v="#DIV/0!"/>
    <m/>
    <n v="1"/>
  </r>
  <r>
    <x v="14"/>
    <n v="8"/>
    <s v="CC1.8"/>
    <n v="1"/>
    <m/>
    <x v="49"/>
    <n v="5535"/>
    <s v="tussock"/>
    <s v="non-canopy"/>
    <n v="0"/>
    <n v="3"/>
    <n v="0"/>
    <n v="0"/>
    <n v="0"/>
    <n v="0"/>
    <n v="0"/>
    <n v="0"/>
    <s v="ID corrected from Tetraria capillaris to Lepyrodia anarthria based on Apr2021 obsvervations"/>
    <n v="3"/>
    <n v="1"/>
    <n v="0"/>
    <m/>
    <n v="1"/>
  </r>
  <r>
    <x v="14"/>
    <n v="8"/>
    <s v="CC1.8"/>
    <n v="1"/>
    <m/>
    <x v="17"/>
    <n v="5532"/>
    <s v="rhizome"/>
    <s v="non-canopy"/>
    <n v="0"/>
    <n v="4"/>
    <n v="0"/>
    <n v="0"/>
    <n v="0"/>
    <n v="0"/>
    <n v="0"/>
    <n v="0"/>
    <m/>
    <n v="4"/>
    <n v="1"/>
    <n v="0"/>
    <m/>
    <n v="1"/>
  </r>
  <r>
    <x v="14"/>
    <n v="8"/>
    <s v="CC1.8"/>
    <n v="1"/>
    <m/>
    <x v="84"/>
    <n v="6157"/>
    <s v="crown"/>
    <s v="soil-persistent"/>
    <n v="0"/>
    <n v="0"/>
    <n v="0"/>
    <n v="0"/>
    <n v="0"/>
    <n v="1"/>
    <n v="0"/>
    <n v="0"/>
    <m/>
    <n v="1"/>
    <e v="#DIV/0!"/>
    <e v="#DIV/0!"/>
    <m/>
    <n v="1"/>
  </r>
  <r>
    <x v="14"/>
    <n v="8"/>
    <s v="CC1.8"/>
    <n v="1"/>
    <m/>
    <x v="83"/>
    <e v="#N/A"/>
    <s v="none"/>
    <s v="non-canopy"/>
    <n v="0"/>
    <n v="0"/>
    <n v="0"/>
    <n v="0"/>
    <n v="0"/>
    <n v="1"/>
    <n v="0"/>
    <n v="0"/>
    <m/>
    <n v="1"/>
    <e v="#DIV/0!"/>
    <e v="#DIV/0!"/>
    <m/>
    <n v="1"/>
  </r>
  <r>
    <x v="14"/>
    <n v="9"/>
    <s v="CC1.9"/>
    <n v="1"/>
    <m/>
    <x v="41"/>
    <n v="7943"/>
    <s v="lignotuber"/>
    <s v="canopy"/>
    <n v="0"/>
    <n v="1"/>
    <n v="0"/>
    <n v="3"/>
    <n v="0"/>
    <n v="0"/>
    <n v="0"/>
    <n v="0"/>
    <m/>
    <n v="1"/>
    <n v="0.25"/>
    <n v="0"/>
    <m/>
    <n v="1"/>
  </r>
  <r>
    <x v="14"/>
    <n v="9"/>
    <s v="CC1.9"/>
    <n v="1"/>
    <m/>
    <x v="4"/>
    <n v="5738"/>
    <s v="basal"/>
    <s v="soil-persistent"/>
    <n v="0"/>
    <n v="1"/>
    <n v="0"/>
    <n v="3"/>
    <n v="0"/>
    <n v="0"/>
    <n v="0"/>
    <n v="0"/>
    <m/>
    <n v="1"/>
    <n v="0.25"/>
    <n v="0"/>
    <m/>
    <n v="1"/>
  </r>
  <r>
    <x v="14"/>
    <n v="9"/>
    <s v="CC1.9"/>
    <n v="1"/>
    <m/>
    <x v="81"/>
    <n v="4230"/>
    <s v="lignotuber"/>
    <s v="canopy"/>
    <n v="0"/>
    <n v="1"/>
    <n v="0"/>
    <n v="0"/>
    <n v="0"/>
    <n v="0"/>
    <n v="0"/>
    <n v="0"/>
    <m/>
    <n v="1"/>
    <n v="1"/>
    <n v="0"/>
    <m/>
    <n v="1"/>
  </r>
  <r>
    <x v="14"/>
    <n v="9"/>
    <s v="CC1.9"/>
    <n v="1"/>
    <m/>
    <x v="17"/>
    <n v="5532"/>
    <s v="rhizome"/>
    <s v="non-canopy"/>
    <n v="0"/>
    <n v="4"/>
    <n v="0"/>
    <n v="0"/>
    <n v="0"/>
    <n v="0"/>
    <n v="0"/>
    <n v="0"/>
    <m/>
    <n v="4"/>
    <n v="1"/>
    <n v="0"/>
    <m/>
    <n v="1"/>
  </r>
  <r>
    <x v="14"/>
    <n v="9"/>
    <s v="CC1.9"/>
    <n v="1"/>
    <m/>
    <x v="49"/>
    <n v="5535"/>
    <s v="tussock"/>
    <s v="non-canopy"/>
    <n v="0"/>
    <n v="2"/>
    <n v="0"/>
    <n v="0"/>
    <n v="0"/>
    <n v="0"/>
    <n v="0"/>
    <n v="0"/>
    <s v="ID corrected from Tetraria capillaris to Lepyrodia anarthria based on Apr2021 obsvervations"/>
    <n v="2"/>
    <n v="1"/>
    <n v="0"/>
    <m/>
    <n v="1"/>
  </r>
  <r>
    <x v="14"/>
    <n v="9"/>
    <s v="CC1.9"/>
    <n v="1"/>
    <m/>
    <x v="79"/>
    <n v="11190"/>
    <s v="stolon"/>
    <s v="soil-persistent"/>
    <n v="0"/>
    <n v="0"/>
    <n v="0"/>
    <n v="0"/>
    <n v="0"/>
    <n v="5"/>
    <n v="0"/>
    <n v="0"/>
    <m/>
    <n v="5"/>
    <e v="#DIV/0!"/>
    <e v="#DIV/0!"/>
    <m/>
    <n v="1"/>
  </r>
  <r>
    <x v="14"/>
    <n v="10"/>
    <s v="CC1.10"/>
    <n v="1"/>
    <m/>
    <x v="10"/>
    <n v="2469"/>
    <s v="rhizome"/>
    <s v="non-canopy"/>
    <n v="0"/>
    <n v="3"/>
    <n v="0"/>
    <n v="0"/>
    <n v="0"/>
    <n v="0"/>
    <n v="0"/>
    <n v="0"/>
    <m/>
    <n v="3"/>
    <n v="1"/>
    <n v="0"/>
    <m/>
    <n v="1"/>
  </r>
  <r>
    <x v="14"/>
    <n v="10"/>
    <s v="CC1.10"/>
    <n v="1"/>
    <m/>
    <x v="17"/>
    <n v="5532"/>
    <s v="rhizome"/>
    <s v="non-canopy"/>
    <n v="0"/>
    <n v="3"/>
    <n v="0"/>
    <n v="0"/>
    <n v="0"/>
    <n v="0"/>
    <n v="0"/>
    <n v="0"/>
    <m/>
    <n v="3"/>
    <n v="1"/>
    <n v="0"/>
    <m/>
    <n v="1"/>
  </r>
  <r>
    <x v="14"/>
    <n v="10"/>
    <s v="CC1.10"/>
    <n v="1"/>
    <m/>
    <x v="58"/>
    <n v="4000"/>
    <s v="lignotuber"/>
    <s v="soil-persistent"/>
    <n v="0"/>
    <n v="2"/>
    <n v="0"/>
    <n v="0"/>
    <n v="0"/>
    <n v="0"/>
    <n v="0"/>
    <n v="0"/>
    <m/>
    <n v="2"/>
    <n v="1"/>
    <n v="0"/>
    <m/>
    <n v="1"/>
  </r>
  <r>
    <x v="14"/>
    <n v="10"/>
    <s v="CC1.10"/>
    <n v="1"/>
    <m/>
    <x v="41"/>
    <n v="7943"/>
    <s v="lignotuber"/>
    <s v="canopy"/>
    <n v="0"/>
    <n v="1"/>
    <n v="0"/>
    <n v="2"/>
    <n v="0"/>
    <n v="0"/>
    <n v="0"/>
    <n v="0"/>
    <m/>
    <n v="1"/>
    <n v="0.33333333333333331"/>
    <n v="0"/>
    <m/>
    <n v="1"/>
  </r>
  <r>
    <x v="14"/>
    <n v="10"/>
    <s v="CC1.10"/>
    <n v="1"/>
    <m/>
    <x v="4"/>
    <n v="5738"/>
    <s v="basal"/>
    <s v="soil-persistent"/>
    <n v="0"/>
    <n v="0"/>
    <n v="0"/>
    <n v="4"/>
    <n v="0"/>
    <n v="0"/>
    <n v="0"/>
    <n v="0"/>
    <m/>
    <n v="0"/>
    <n v="0"/>
    <n v="0"/>
    <m/>
    <s v=""/>
  </r>
  <r>
    <x v="14"/>
    <n v="10"/>
    <s v="CC1.10"/>
    <n v="1"/>
    <m/>
    <x v="49"/>
    <n v="5535"/>
    <s v="tussock"/>
    <s v="non-canopy"/>
    <n v="0"/>
    <n v="2"/>
    <n v="0"/>
    <n v="0"/>
    <n v="0"/>
    <n v="0"/>
    <n v="0"/>
    <n v="0"/>
    <s v="ID corrected from Tetraria capillaris to Lepyrodia anarthria based on Apr2021 obsvervations"/>
    <n v="2"/>
    <n v="1"/>
    <n v="0"/>
    <m/>
    <n v="1"/>
  </r>
  <r>
    <x v="14"/>
    <n v="10"/>
    <s v="CC1.10"/>
    <n v="1"/>
    <m/>
    <x v="84"/>
    <n v="6157"/>
    <s v="crown"/>
    <s v="soil-persistent"/>
    <n v="0"/>
    <n v="1"/>
    <n v="0"/>
    <n v="0"/>
    <n v="0"/>
    <n v="0"/>
    <n v="0"/>
    <n v="0"/>
    <m/>
    <n v="1"/>
    <n v="1"/>
    <n v="0"/>
    <m/>
    <n v="1"/>
  </r>
  <r>
    <x v="14"/>
    <n v="10"/>
    <s v="CC1.10"/>
    <n v="1"/>
    <m/>
    <x v="19"/>
    <n v="6325"/>
    <s v="tussock"/>
    <s v="non-canopy"/>
    <n v="0"/>
    <n v="1"/>
    <n v="0"/>
    <n v="0"/>
    <n v="0"/>
    <n v="0"/>
    <n v="0"/>
    <n v="0"/>
    <m/>
    <n v="1"/>
    <n v="1"/>
    <n v="0"/>
    <m/>
    <n v="1"/>
  </r>
  <r>
    <x v="14"/>
    <n v="11"/>
    <s v="CC1.11"/>
    <n v="1"/>
    <m/>
    <x v="10"/>
    <n v="2469"/>
    <s v="rhizome"/>
    <s v="non-canopy"/>
    <n v="0"/>
    <n v="2"/>
    <n v="0"/>
    <n v="0"/>
    <n v="0"/>
    <n v="0"/>
    <n v="0"/>
    <n v="0"/>
    <m/>
    <n v="2"/>
    <n v="1"/>
    <n v="0"/>
    <m/>
    <n v="1"/>
  </r>
  <r>
    <x v="14"/>
    <n v="11"/>
    <s v="CC1.11"/>
    <n v="1"/>
    <m/>
    <x v="49"/>
    <n v="5535"/>
    <s v="tussock"/>
    <s v="non-canopy"/>
    <n v="0"/>
    <n v="8"/>
    <n v="0"/>
    <n v="0"/>
    <n v="0"/>
    <n v="0"/>
    <n v="0"/>
    <n v="0"/>
    <s v="ID corrected from Tetraria capillaris to Lepyrodia anarthria based on Apr2021 obsvervations"/>
    <n v="8"/>
    <n v="1"/>
    <n v="0"/>
    <m/>
    <n v="1"/>
  </r>
  <r>
    <x v="14"/>
    <n v="11"/>
    <s v="CC1.11"/>
    <n v="1"/>
    <m/>
    <x v="17"/>
    <n v="5532"/>
    <s v="rhizome"/>
    <s v="non-canopy"/>
    <n v="0"/>
    <n v="2"/>
    <n v="0"/>
    <n v="0"/>
    <n v="0"/>
    <n v="0"/>
    <n v="0"/>
    <n v="0"/>
    <m/>
    <n v="2"/>
    <n v="1"/>
    <n v="0"/>
    <m/>
    <n v="1"/>
  </r>
  <r>
    <x v="14"/>
    <n v="11"/>
    <s v="CC1.11"/>
    <n v="1"/>
    <m/>
    <x v="29"/>
    <n v="10605"/>
    <s v="rhizome"/>
    <s v="non-canopy"/>
    <n v="0"/>
    <n v="2"/>
    <n v="0"/>
    <n v="0"/>
    <n v="0"/>
    <n v="0"/>
    <n v="0"/>
    <n v="0"/>
    <m/>
    <n v="2"/>
    <n v="1"/>
    <n v="0"/>
    <m/>
    <n v="1"/>
  </r>
  <r>
    <x v="14"/>
    <n v="11"/>
    <s v="CC1.11"/>
    <n v="1"/>
    <m/>
    <x v="58"/>
    <n v="4000"/>
    <s v="lignotuber"/>
    <s v="soil-persistent"/>
    <n v="0"/>
    <n v="7"/>
    <n v="0"/>
    <n v="1"/>
    <n v="0"/>
    <n v="0"/>
    <n v="0"/>
    <n v="0"/>
    <m/>
    <n v="7"/>
    <n v="0.875"/>
    <n v="0"/>
    <m/>
    <n v="1"/>
  </r>
  <r>
    <x v="14"/>
    <n v="11"/>
    <s v="CC1.11"/>
    <n v="1"/>
    <m/>
    <x v="41"/>
    <n v="7943"/>
    <s v="lignotuber"/>
    <s v="canopy"/>
    <n v="0"/>
    <n v="1"/>
    <n v="0"/>
    <n v="0"/>
    <n v="0"/>
    <n v="0"/>
    <n v="0"/>
    <n v="0"/>
    <m/>
    <n v="1"/>
    <n v="1"/>
    <n v="0"/>
    <m/>
    <n v="1"/>
  </r>
  <r>
    <x v="14"/>
    <n v="11"/>
    <s v="CC1.11"/>
    <n v="1"/>
    <m/>
    <x v="4"/>
    <n v="5738"/>
    <s v="basal"/>
    <s v="soil-persistent"/>
    <n v="0"/>
    <n v="0"/>
    <n v="0"/>
    <n v="6"/>
    <n v="0"/>
    <n v="0"/>
    <n v="0"/>
    <n v="0"/>
    <m/>
    <n v="0"/>
    <n v="0"/>
    <n v="0"/>
    <m/>
    <s v=""/>
  </r>
  <r>
    <x v="14"/>
    <n v="11"/>
    <s v="CC1.11"/>
    <n v="1"/>
    <m/>
    <x v="79"/>
    <n v="11190"/>
    <s v="stolon"/>
    <s v="soil-persistent"/>
    <n v="0"/>
    <n v="0"/>
    <n v="0"/>
    <n v="0"/>
    <n v="0"/>
    <n v="7"/>
    <n v="0"/>
    <n v="0"/>
    <m/>
    <n v="7"/>
    <e v="#DIV/0!"/>
    <e v="#DIV/0!"/>
    <m/>
    <n v="1"/>
  </r>
  <r>
    <x v="14"/>
    <n v="11"/>
    <s v="CC1.11"/>
    <n v="1"/>
    <m/>
    <x v="82"/>
    <n v="3596"/>
    <s v="none"/>
    <s v="soil-persistent"/>
    <n v="0"/>
    <n v="0"/>
    <n v="0"/>
    <n v="0"/>
    <n v="0"/>
    <n v="2"/>
    <n v="0"/>
    <n v="0"/>
    <m/>
    <n v="2"/>
    <e v="#DIV/0!"/>
    <e v="#DIV/0!"/>
    <m/>
    <n v="1"/>
  </r>
  <r>
    <x v="14"/>
    <n v="12"/>
    <s v="CC1.12"/>
    <n v="1"/>
    <m/>
    <x v="10"/>
    <n v="2469"/>
    <s v="rhizome"/>
    <s v="non-canopy"/>
    <n v="0"/>
    <n v="1"/>
    <n v="0"/>
    <n v="0"/>
    <n v="0"/>
    <n v="0"/>
    <n v="0"/>
    <n v="0"/>
    <m/>
    <n v="1"/>
    <n v="1"/>
    <n v="0"/>
    <m/>
    <n v="1"/>
  </r>
  <r>
    <x v="14"/>
    <n v="12"/>
    <s v="CC1.12"/>
    <n v="1"/>
    <m/>
    <x v="58"/>
    <n v="4000"/>
    <s v="lignotuber"/>
    <s v="soil-persistent"/>
    <n v="0"/>
    <n v="4"/>
    <n v="0"/>
    <n v="3"/>
    <n v="0"/>
    <n v="0"/>
    <n v="0"/>
    <n v="0"/>
    <m/>
    <n v="4"/>
    <n v="0.5714285714285714"/>
    <n v="0"/>
    <m/>
    <n v="1"/>
  </r>
  <r>
    <x v="14"/>
    <n v="12"/>
    <s v="CC1.12"/>
    <n v="1"/>
    <m/>
    <x v="4"/>
    <n v="5738"/>
    <s v="basal"/>
    <s v="soil-persistent"/>
    <n v="0"/>
    <n v="1"/>
    <n v="0"/>
    <n v="4"/>
    <n v="0"/>
    <n v="0"/>
    <n v="0"/>
    <n v="0"/>
    <m/>
    <n v="1"/>
    <n v="0.2"/>
    <n v="0"/>
    <m/>
    <n v="1"/>
  </r>
  <r>
    <x v="14"/>
    <n v="12"/>
    <s v="CC1.12"/>
    <n v="1"/>
    <m/>
    <x v="19"/>
    <n v="6325"/>
    <s v="tussock"/>
    <s v="non-canopy"/>
    <n v="0"/>
    <n v="1"/>
    <n v="0"/>
    <n v="0"/>
    <n v="0"/>
    <n v="0"/>
    <n v="0"/>
    <n v="0"/>
    <m/>
    <n v="1"/>
    <n v="1"/>
    <n v="0"/>
    <m/>
    <n v="1"/>
  </r>
  <r>
    <x v="14"/>
    <n v="12"/>
    <s v="CC1.12"/>
    <n v="1"/>
    <m/>
    <x v="17"/>
    <n v="5532"/>
    <s v="rhizome"/>
    <s v="non-canopy"/>
    <n v="0"/>
    <n v="4"/>
    <n v="0"/>
    <n v="0"/>
    <n v="0"/>
    <n v="0"/>
    <n v="0"/>
    <n v="0"/>
    <m/>
    <n v="4"/>
    <n v="1"/>
    <n v="0"/>
    <m/>
    <n v="1"/>
  </r>
  <r>
    <x v="14"/>
    <n v="12"/>
    <s v="CC1.12"/>
    <n v="1"/>
    <m/>
    <x v="49"/>
    <n v="5535"/>
    <s v="tussock"/>
    <s v="non-canopy"/>
    <n v="0"/>
    <n v="4"/>
    <n v="0"/>
    <n v="0"/>
    <n v="0"/>
    <n v="0"/>
    <n v="0"/>
    <n v="0"/>
    <s v="ID corrected from Tetraria capillaris to Lepyrodia anarthria based on Apr2021 obsvervations"/>
    <n v="4"/>
    <n v="1"/>
    <n v="0"/>
    <m/>
    <n v="1"/>
  </r>
  <r>
    <x v="14"/>
    <n v="12"/>
    <s v="CC1.12"/>
    <n v="1"/>
    <m/>
    <x v="79"/>
    <n v="11190"/>
    <s v="stolon"/>
    <s v="soil-persistent"/>
    <n v="0"/>
    <n v="0"/>
    <n v="0"/>
    <n v="0"/>
    <n v="0"/>
    <n v="18"/>
    <n v="0"/>
    <n v="0"/>
    <m/>
    <n v="18"/>
    <e v="#DIV/0!"/>
    <e v="#DIV/0!"/>
    <m/>
    <n v="1"/>
  </r>
  <r>
    <x v="14"/>
    <n v="13"/>
    <s v="CC1.13"/>
    <n v="1"/>
    <m/>
    <x v="58"/>
    <n v="4000"/>
    <s v="lignotuber"/>
    <s v="soil-persistent"/>
    <n v="0"/>
    <n v="3"/>
    <n v="0"/>
    <n v="2"/>
    <n v="0"/>
    <n v="0"/>
    <n v="0"/>
    <n v="0"/>
    <m/>
    <n v="3"/>
    <n v="0.6"/>
    <n v="0"/>
    <m/>
    <n v="1"/>
  </r>
  <r>
    <x v="14"/>
    <n v="13"/>
    <s v="CC1.13"/>
    <n v="1"/>
    <m/>
    <x v="49"/>
    <n v="5535"/>
    <s v="tussock"/>
    <s v="non-canopy"/>
    <n v="0"/>
    <n v="8"/>
    <n v="0"/>
    <n v="0"/>
    <n v="0"/>
    <n v="0"/>
    <n v="0"/>
    <n v="0"/>
    <s v="ID corrected from Tetraria capillaris to Lepyrodia anarthria based on Apr2021 obsvervations"/>
    <n v="8"/>
    <n v="1"/>
    <n v="0"/>
    <m/>
    <n v="1"/>
  </r>
  <r>
    <x v="14"/>
    <n v="13"/>
    <s v="CC1.13"/>
    <n v="1"/>
    <m/>
    <x v="17"/>
    <n v="5532"/>
    <s v="rhizome"/>
    <s v="non-canopy"/>
    <n v="0"/>
    <n v="7"/>
    <n v="0"/>
    <n v="0"/>
    <n v="0"/>
    <n v="0"/>
    <n v="0"/>
    <n v="0"/>
    <m/>
    <n v="7"/>
    <n v="1"/>
    <n v="0"/>
    <m/>
    <n v="1"/>
  </r>
  <r>
    <x v="14"/>
    <n v="13"/>
    <s v="CC1.13"/>
    <n v="1"/>
    <m/>
    <x v="79"/>
    <n v="11190"/>
    <s v="stolon"/>
    <s v="soil-persistent"/>
    <n v="0"/>
    <n v="5"/>
    <n v="0"/>
    <n v="0"/>
    <n v="0"/>
    <n v="0"/>
    <n v="0"/>
    <n v="0"/>
    <m/>
    <n v="5"/>
    <n v="1"/>
    <n v="0"/>
    <m/>
    <n v="1"/>
  </r>
  <r>
    <x v="14"/>
    <n v="13"/>
    <s v="CC1.13"/>
    <n v="1"/>
    <m/>
    <x v="4"/>
    <n v="5738"/>
    <s v="basal"/>
    <s v="soil-persistent"/>
    <n v="0"/>
    <n v="0"/>
    <n v="0"/>
    <n v="2"/>
    <n v="0"/>
    <n v="0"/>
    <n v="0"/>
    <n v="0"/>
    <m/>
    <n v="0"/>
    <n v="0"/>
    <n v="0"/>
    <m/>
    <s v=""/>
  </r>
  <r>
    <x v="14"/>
    <n v="13"/>
    <s v="CC1.13"/>
    <n v="1"/>
    <m/>
    <x v="83"/>
    <e v="#N/A"/>
    <s v="none"/>
    <s v="non-canopy"/>
    <n v="0"/>
    <n v="0"/>
    <n v="0"/>
    <n v="0"/>
    <n v="0"/>
    <n v="2"/>
    <n v="0"/>
    <n v="0"/>
    <m/>
    <n v="2"/>
    <e v="#DIV/0!"/>
    <e v="#DIV/0!"/>
    <m/>
    <n v="1"/>
  </r>
  <r>
    <x v="14"/>
    <n v="14"/>
    <s v="CC1.14"/>
    <n v="1"/>
    <m/>
    <x v="19"/>
    <n v="6325"/>
    <s v="tussock"/>
    <s v="non-canopy"/>
    <n v="0"/>
    <n v="1"/>
    <n v="0"/>
    <n v="0"/>
    <n v="0"/>
    <n v="0"/>
    <n v="0"/>
    <n v="0"/>
    <m/>
    <n v="1"/>
    <n v="1"/>
    <n v="0"/>
    <m/>
    <n v="1"/>
  </r>
  <r>
    <x v="14"/>
    <n v="14"/>
    <s v="CC1.14"/>
    <n v="1"/>
    <m/>
    <x v="41"/>
    <n v="7943"/>
    <s v="lignotuber"/>
    <s v="canopy"/>
    <n v="0"/>
    <n v="6"/>
    <n v="0"/>
    <n v="2"/>
    <n v="0"/>
    <n v="0"/>
    <n v="0"/>
    <n v="0"/>
    <m/>
    <n v="6"/>
    <n v="0.75"/>
    <n v="0"/>
    <m/>
    <n v="1"/>
  </r>
  <r>
    <x v="14"/>
    <n v="14"/>
    <s v="CC1.14"/>
    <n v="1"/>
    <m/>
    <x v="10"/>
    <n v="2469"/>
    <s v="rhizome"/>
    <s v="non-canopy"/>
    <n v="0"/>
    <n v="1"/>
    <n v="0"/>
    <n v="0"/>
    <n v="0"/>
    <n v="0"/>
    <n v="0"/>
    <n v="0"/>
    <m/>
    <n v="1"/>
    <n v="1"/>
    <n v="0"/>
    <m/>
    <n v="1"/>
  </r>
  <r>
    <x v="14"/>
    <n v="14"/>
    <s v="CC1.14"/>
    <n v="1"/>
    <m/>
    <x v="58"/>
    <n v="4000"/>
    <s v="lignotuber"/>
    <s v="soil-persistent"/>
    <n v="0"/>
    <n v="1"/>
    <n v="0"/>
    <n v="0"/>
    <n v="0"/>
    <n v="0"/>
    <n v="0"/>
    <n v="0"/>
    <m/>
    <n v="1"/>
    <n v="1"/>
    <n v="0"/>
    <m/>
    <n v="1"/>
  </r>
  <r>
    <x v="14"/>
    <n v="14"/>
    <s v="CC1.14"/>
    <n v="1"/>
    <m/>
    <x v="49"/>
    <n v="5535"/>
    <s v="tussock"/>
    <s v="non-canopy"/>
    <n v="0"/>
    <n v="4"/>
    <n v="0"/>
    <n v="0"/>
    <n v="0"/>
    <n v="0"/>
    <n v="0"/>
    <n v="0"/>
    <s v="ID corrected from Tetraria capillaris to Lepyrodia anarthria based on Apr2021 obsvervations"/>
    <n v="4"/>
    <n v="1"/>
    <n v="0"/>
    <m/>
    <n v="1"/>
  </r>
  <r>
    <x v="14"/>
    <n v="14"/>
    <s v="CC1.14"/>
    <n v="1"/>
    <m/>
    <x v="56"/>
    <n v="5043"/>
    <s v="tussock"/>
    <s v="non-canopy"/>
    <n v="0"/>
    <n v="0"/>
    <n v="0"/>
    <n v="0"/>
    <n v="0"/>
    <n v="1"/>
    <n v="0"/>
    <n v="0"/>
    <m/>
    <n v="1"/>
    <e v="#DIV/0!"/>
    <e v="#DIV/0!"/>
    <m/>
    <n v="1"/>
  </r>
  <r>
    <x v="14"/>
    <n v="14"/>
    <s v="CC1.14"/>
    <n v="1"/>
    <m/>
    <x v="79"/>
    <n v="11190"/>
    <s v="stolon"/>
    <s v="soil-persistent"/>
    <n v="0"/>
    <n v="0"/>
    <n v="0"/>
    <n v="0"/>
    <n v="0"/>
    <n v="3"/>
    <n v="0"/>
    <n v="0"/>
    <m/>
    <n v="3"/>
    <e v="#DIV/0!"/>
    <e v="#DIV/0!"/>
    <m/>
    <n v="1"/>
  </r>
  <r>
    <x v="14"/>
    <n v="14"/>
    <s v="CC1.14"/>
    <n v="1"/>
    <m/>
    <x v="84"/>
    <n v="6157"/>
    <s v="crown"/>
    <s v="soil-persistent"/>
    <n v="0"/>
    <n v="0"/>
    <n v="0"/>
    <n v="0"/>
    <n v="0"/>
    <n v="2"/>
    <n v="0"/>
    <n v="0"/>
    <m/>
    <n v="2"/>
    <e v="#DIV/0!"/>
    <e v="#DIV/0!"/>
    <m/>
    <n v="1"/>
  </r>
  <r>
    <x v="14"/>
    <n v="15"/>
    <s v="CC1.15"/>
    <n v="1"/>
    <m/>
    <x v="58"/>
    <n v="4000"/>
    <s v="lignotuber"/>
    <s v="soil-persistent"/>
    <n v="0"/>
    <n v="4"/>
    <n v="0"/>
    <n v="0"/>
    <n v="0"/>
    <n v="0"/>
    <n v="0"/>
    <n v="0"/>
    <m/>
    <n v="4"/>
    <n v="1"/>
    <n v="0"/>
    <m/>
    <n v="1"/>
  </r>
  <r>
    <x v="14"/>
    <n v="15"/>
    <s v="CC1.15"/>
    <n v="1"/>
    <m/>
    <x v="41"/>
    <n v="7943"/>
    <s v="lignotuber"/>
    <s v="canopy"/>
    <n v="0"/>
    <n v="1"/>
    <n v="0"/>
    <n v="2"/>
    <n v="0"/>
    <n v="0"/>
    <n v="0"/>
    <n v="0"/>
    <m/>
    <n v="1"/>
    <n v="0.33333333333333331"/>
    <n v="0"/>
    <m/>
    <n v="1"/>
  </r>
  <r>
    <x v="14"/>
    <n v="15"/>
    <s v="CC1.15"/>
    <n v="1"/>
    <m/>
    <x v="49"/>
    <n v="5535"/>
    <s v="tussock"/>
    <s v="non-canopy"/>
    <n v="0"/>
    <n v="10"/>
    <n v="0"/>
    <n v="0"/>
    <n v="0"/>
    <m/>
    <n v="0"/>
    <n v="0"/>
    <s v="ID corrected from Tetraria capillaris to Lepyrodia anarthria based on Apr2021 obsvervations"/>
    <n v="10"/>
    <n v="1"/>
    <n v="0"/>
    <m/>
    <n v="1"/>
  </r>
  <r>
    <x v="14"/>
    <n v="15"/>
    <s v="CC1.15"/>
    <n v="1"/>
    <m/>
    <x v="79"/>
    <n v="11190"/>
    <s v="stolon"/>
    <s v="soil-persistent"/>
    <n v="0"/>
    <n v="0"/>
    <n v="0"/>
    <n v="0"/>
    <n v="0"/>
    <n v="1"/>
    <n v="0"/>
    <n v="0"/>
    <m/>
    <n v="1"/>
    <e v="#DIV/0!"/>
    <e v="#DIV/0!"/>
    <m/>
    <n v="1"/>
  </r>
  <r>
    <x v="14"/>
    <n v="15"/>
    <s v="CC1.15"/>
    <n v="1"/>
    <m/>
    <x v="19"/>
    <n v="6325"/>
    <s v="tussock"/>
    <s v="non-canopy"/>
    <n v="0"/>
    <n v="1"/>
    <n v="0"/>
    <n v="0"/>
    <n v="0"/>
    <n v="0"/>
    <n v="0"/>
    <n v="0"/>
    <m/>
    <n v="1"/>
    <n v="1"/>
    <n v="0"/>
    <m/>
    <n v="1"/>
  </r>
  <r>
    <x v="14"/>
    <n v="16"/>
    <s v="CC1.16"/>
    <n v="1"/>
    <m/>
    <x v="41"/>
    <n v="7943"/>
    <s v="lignotuber"/>
    <s v="canopy"/>
    <n v="0"/>
    <n v="1"/>
    <n v="0"/>
    <n v="3"/>
    <n v="0"/>
    <n v="0"/>
    <n v="0"/>
    <n v="0"/>
    <m/>
    <n v="1"/>
    <n v="0.25"/>
    <n v="0"/>
    <m/>
    <n v="1"/>
  </r>
  <r>
    <x v="14"/>
    <n v="16"/>
    <s v="CC1.16"/>
    <n v="1"/>
    <m/>
    <x v="58"/>
    <n v="4000"/>
    <s v="lignotuber"/>
    <s v="soil-persistent"/>
    <n v="0"/>
    <n v="6"/>
    <n v="0"/>
    <n v="0"/>
    <n v="0"/>
    <n v="0"/>
    <n v="0"/>
    <n v="0"/>
    <m/>
    <n v="6"/>
    <n v="1"/>
    <n v="0"/>
    <m/>
    <n v="1"/>
  </r>
  <r>
    <x v="14"/>
    <n v="16"/>
    <s v="CC1.16"/>
    <n v="1"/>
    <m/>
    <x v="80"/>
    <n v="2599"/>
    <s v="none"/>
    <s v="soil-persistent"/>
    <n v="0"/>
    <n v="1"/>
    <n v="0"/>
    <n v="0"/>
    <n v="0"/>
    <n v="0"/>
    <n v="0"/>
    <n v="0"/>
    <m/>
    <n v="1"/>
    <n v="1"/>
    <n v="0"/>
    <m/>
    <n v="1"/>
  </r>
  <r>
    <x v="14"/>
    <n v="16"/>
    <s v="CC1.16"/>
    <n v="1"/>
    <m/>
    <x v="49"/>
    <n v="5535"/>
    <s v="tussock"/>
    <s v="non-canopy"/>
    <n v="0"/>
    <n v="10"/>
    <n v="0"/>
    <n v="0"/>
    <n v="0"/>
    <n v="0"/>
    <n v="0"/>
    <n v="0"/>
    <s v="ID corrected from Tetraria capillaris to Lepyrodia anarthria based on Apr2021 obsvervations"/>
    <n v="10"/>
    <n v="1"/>
    <n v="0"/>
    <m/>
    <n v="1"/>
  </r>
  <r>
    <x v="14"/>
    <n v="16"/>
    <s v="CC1.16"/>
    <n v="1"/>
    <m/>
    <x v="56"/>
    <n v="5043"/>
    <s v="tussock"/>
    <s v="non-canopy"/>
    <n v="0"/>
    <n v="0"/>
    <n v="0"/>
    <n v="0"/>
    <n v="0"/>
    <n v="2"/>
    <n v="0"/>
    <n v="0"/>
    <m/>
    <n v="2"/>
    <e v="#DIV/0!"/>
    <e v="#DIV/0!"/>
    <m/>
    <n v="1"/>
  </r>
  <r>
    <x v="14"/>
    <n v="16"/>
    <s v="CC1.16"/>
    <n v="1"/>
    <m/>
    <x v="79"/>
    <n v="11190"/>
    <s v="stolon"/>
    <s v="soil-persistent"/>
    <n v="0"/>
    <n v="0"/>
    <n v="0"/>
    <n v="0"/>
    <n v="0"/>
    <n v="2"/>
    <n v="0"/>
    <n v="0"/>
    <m/>
    <n v="2"/>
    <e v="#DIV/0!"/>
    <e v="#DIV/0!"/>
    <m/>
    <n v="1"/>
  </r>
  <r>
    <x v="14"/>
    <n v="17"/>
    <s v="CC1.17"/>
    <n v="1"/>
    <m/>
    <x v="41"/>
    <n v="7943"/>
    <s v="lignotuber"/>
    <s v="canopy"/>
    <n v="0"/>
    <n v="2"/>
    <n v="0"/>
    <n v="1"/>
    <n v="0"/>
    <n v="0"/>
    <n v="0"/>
    <n v="0"/>
    <m/>
    <n v="2"/>
    <n v="0.66666666666666663"/>
    <n v="0"/>
    <m/>
    <n v="1"/>
  </r>
  <r>
    <x v="14"/>
    <n v="17"/>
    <s v="CC1.17"/>
    <n v="1"/>
    <m/>
    <x v="58"/>
    <n v="4000"/>
    <s v="lignotuber"/>
    <s v="soil-persistent"/>
    <n v="0"/>
    <n v="6"/>
    <n v="0"/>
    <n v="2"/>
    <n v="0"/>
    <n v="0"/>
    <n v="0"/>
    <n v="0"/>
    <m/>
    <n v="6"/>
    <n v="0.75"/>
    <n v="0"/>
    <m/>
    <n v="1"/>
  </r>
  <r>
    <x v="14"/>
    <n v="17"/>
    <s v="CC1.17"/>
    <n v="1"/>
    <m/>
    <x v="80"/>
    <n v="2599"/>
    <s v="none"/>
    <s v="soil-persistent"/>
    <n v="0"/>
    <n v="1"/>
    <n v="0"/>
    <n v="2"/>
    <n v="0"/>
    <n v="0"/>
    <n v="0"/>
    <n v="0"/>
    <m/>
    <n v="1"/>
    <n v="0.33333333333333331"/>
    <n v="0"/>
    <m/>
    <n v="1"/>
  </r>
  <r>
    <x v="14"/>
    <n v="17"/>
    <s v="CC1.17"/>
    <n v="1"/>
    <m/>
    <x v="17"/>
    <n v="5532"/>
    <s v="rhizome"/>
    <s v="non-canopy"/>
    <n v="0"/>
    <n v="8"/>
    <n v="0"/>
    <n v="0"/>
    <n v="0"/>
    <n v="0"/>
    <n v="0"/>
    <n v="0"/>
    <m/>
    <n v="8"/>
    <n v="1"/>
    <n v="0"/>
    <m/>
    <n v="1"/>
  </r>
  <r>
    <x v="14"/>
    <n v="17"/>
    <s v="CC1.17"/>
    <n v="1"/>
    <m/>
    <x v="49"/>
    <n v="5535"/>
    <s v="tussock"/>
    <s v="non-canopy"/>
    <n v="0"/>
    <n v="2"/>
    <n v="0"/>
    <n v="0"/>
    <n v="0"/>
    <n v="0"/>
    <n v="0"/>
    <n v="0"/>
    <s v="ID corrected from Tetraria capillaris to Lepyrodia anarthria based on Apr2021 obsvervations"/>
    <n v="2"/>
    <n v="1"/>
    <n v="0"/>
    <m/>
    <n v="1"/>
  </r>
  <r>
    <x v="14"/>
    <n v="17"/>
    <s v="CC1.17"/>
    <n v="1"/>
    <m/>
    <x v="79"/>
    <n v="11190"/>
    <s v="stolon"/>
    <s v="soil-persistent"/>
    <n v="0"/>
    <n v="0"/>
    <n v="0"/>
    <n v="0"/>
    <n v="0"/>
    <n v="10"/>
    <n v="0"/>
    <n v="0"/>
    <m/>
    <n v="10"/>
    <e v="#DIV/0!"/>
    <e v="#DIV/0!"/>
    <m/>
    <n v="1"/>
  </r>
  <r>
    <x v="14"/>
    <n v="18"/>
    <s v="CC1.18"/>
    <n v="1"/>
    <m/>
    <x v="41"/>
    <n v="7943"/>
    <s v="lignotuber"/>
    <s v="canopy"/>
    <n v="0"/>
    <n v="3"/>
    <n v="0"/>
    <n v="0"/>
    <n v="0"/>
    <n v="0"/>
    <n v="0"/>
    <n v="0"/>
    <m/>
    <n v="3"/>
    <n v="1"/>
    <n v="0"/>
    <m/>
    <n v="1"/>
  </r>
  <r>
    <x v="14"/>
    <n v="18"/>
    <s v="CC1.18"/>
    <n v="1"/>
    <m/>
    <x v="58"/>
    <n v="4000"/>
    <s v="lignotuber"/>
    <s v="soil-persistent"/>
    <n v="0"/>
    <n v="1"/>
    <n v="0"/>
    <n v="0"/>
    <n v="0"/>
    <n v="0"/>
    <n v="0"/>
    <n v="0"/>
    <m/>
    <n v="1"/>
    <n v="1"/>
    <n v="0"/>
    <m/>
    <n v="1"/>
  </r>
  <r>
    <x v="14"/>
    <n v="18"/>
    <s v="CC1.18"/>
    <n v="1"/>
    <m/>
    <x v="80"/>
    <n v="2599"/>
    <s v="none"/>
    <s v="soil-persistent"/>
    <n v="0"/>
    <n v="3"/>
    <n v="0"/>
    <n v="1"/>
    <n v="0"/>
    <n v="0"/>
    <n v="0"/>
    <n v="0"/>
    <m/>
    <n v="3"/>
    <n v="0.75"/>
    <n v="0"/>
    <m/>
    <n v="1"/>
  </r>
  <r>
    <x v="14"/>
    <n v="18"/>
    <s v="CC1.18"/>
    <n v="1"/>
    <m/>
    <x v="19"/>
    <n v="6325"/>
    <s v="tussock"/>
    <s v="non-canopy"/>
    <n v="0"/>
    <n v="2"/>
    <n v="0"/>
    <n v="0"/>
    <n v="0"/>
    <n v="0"/>
    <n v="0"/>
    <n v="0"/>
    <m/>
    <n v="2"/>
    <n v="1"/>
    <n v="0"/>
    <m/>
    <n v="1"/>
  </r>
  <r>
    <x v="14"/>
    <n v="18"/>
    <s v="CC1.18"/>
    <n v="1"/>
    <m/>
    <x v="8"/>
    <n v="7993"/>
    <s v="tussock"/>
    <s v="non-canopy"/>
    <n v="0"/>
    <n v="0"/>
    <n v="0"/>
    <n v="0"/>
    <n v="0"/>
    <n v="10"/>
    <n v="0"/>
    <n v="0"/>
    <s v="ID corrected on basis of Apr2021 observations, recruits corrected to resprouts"/>
    <n v="10"/>
    <e v="#DIV/0!"/>
    <e v="#DIV/0!"/>
    <m/>
    <n v="1"/>
  </r>
  <r>
    <x v="14"/>
    <n v="18"/>
    <s v="CC1.18"/>
    <n v="1"/>
    <m/>
    <x v="79"/>
    <n v="11190"/>
    <s v="stolon"/>
    <s v="soil-persistent"/>
    <n v="0"/>
    <n v="0"/>
    <n v="0"/>
    <n v="0"/>
    <n v="0"/>
    <n v="10"/>
    <n v="0"/>
    <n v="0"/>
    <m/>
    <n v="10"/>
    <e v="#DIV/0!"/>
    <e v="#DIV/0!"/>
    <m/>
    <n v="1"/>
  </r>
  <r>
    <x v="14"/>
    <n v="19"/>
    <s v="CC1.19"/>
    <n v="1"/>
    <m/>
    <x v="41"/>
    <n v="7943"/>
    <s v="lignotuber"/>
    <s v="canopy"/>
    <n v="0"/>
    <n v="10"/>
    <n v="0"/>
    <n v="2"/>
    <n v="0"/>
    <n v="0"/>
    <n v="0"/>
    <n v="0"/>
    <m/>
    <n v="10"/>
    <n v="0.83333333333333337"/>
    <n v="0"/>
    <m/>
    <n v="1"/>
  </r>
  <r>
    <x v="14"/>
    <n v="19"/>
    <s v="CC1.19"/>
    <n v="1"/>
    <m/>
    <x v="8"/>
    <n v="7993"/>
    <s v="tussock"/>
    <s v="non-canopy"/>
    <n v="0"/>
    <n v="0"/>
    <n v="0"/>
    <n v="0"/>
    <n v="0"/>
    <n v="25"/>
    <n v="0"/>
    <n v="0"/>
    <s v="ID corrected on basis of Apr2021 observations, recruits corrected to resprouts"/>
    <n v="25"/>
    <e v="#DIV/0!"/>
    <e v="#DIV/0!"/>
    <m/>
    <n v="1"/>
  </r>
  <r>
    <x v="14"/>
    <n v="19"/>
    <s v="CC1.19"/>
    <n v="1"/>
    <m/>
    <x v="17"/>
    <n v="5532"/>
    <s v="rhizome"/>
    <s v="non-canopy"/>
    <n v="0"/>
    <n v="10"/>
    <n v="0"/>
    <n v="0"/>
    <n v="0"/>
    <n v="0"/>
    <n v="0"/>
    <n v="0"/>
    <m/>
    <n v="10"/>
    <n v="1"/>
    <n v="0"/>
    <m/>
    <n v="1"/>
  </r>
  <r>
    <x v="14"/>
    <n v="19"/>
    <s v="CC1.19"/>
    <n v="1"/>
    <m/>
    <x v="79"/>
    <n v="11190"/>
    <s v="stolon"/>
    <s v="soil-persistent"/>
    <n v="0"/>
    <n v="0"/>
    <n v="0"/>
    <n v="0"/>
    <n v="0"/>
    <n v="5"/>
    <n v="0"/>
    <n v="0"/>
    <m/>
    <n v="5"/>
    <e v="#DIV/0!"/>
    <e v="#DIV/0!"/>
    <m/>
    <n v="1"/>
  </r>
  <r>
    <x v="14"/>
    <n v="20"/>
    <s v="CC1.20"/>
    <n v="1"/>
    <m/>
    <x v="41"/>
    <n v="7943"/>
    <s v="lignotuber"/>
    <s v="canopy"/>
    <n v="0"/>
    <n v="3"/>
    <n v="0"/>
    <n v="5"/>
    <n v="0"/>
    <n v="0"/>
    <n v="0"/>
    <n v="0"/>
    <m/>
    <n v="3"/>
    <n v="0.375"/>
    <n v="0"/>
    <m/>
    <n v="1"/>
  </r>
  <r>
    <x v="14"/>
    <n v="20"/>
    <s v="CC1.20"/>
    <n v="1"/>
    <m/>
    <x v="58"/>
    <n v="4000"/>
    <s v="lignotuber"/>
    <s v="soil-persistent"/>
    <n v="0"/>
    <n v="2"/>
    <n v="0"/>
    <n v="2"/>
    <n v="0"/>
    <n v="0"/>
    <n v="0"/>
    <n v="0"/>
    <m/>
    <n v="2"/>
    <n v="0.5"/>
    <n v="0"/>
    <m/>
    <n v="1"/>
  </r>
  <r>
    <x v="14"/>
    <n v="20"/>
    <s v="CC1.20"/>
    <n v="1"/>
    <m/>
    <x v="80"/>
    <n v="2599"/>
    <s v="none"/>
    <s v="soil-persistent"/>
    <n v="0"/>
    <n v="2"/>
    <n v="0"/>
    <n v="0"/>
    <n v="0"/>
    <n v="0"/>
    <n v="0"/>
    <n v="0"/>
    <m/>
    <n v="2"/>
    <n v="1"/>
    <n v="0"/>
    <m/>
    <n v="1"/>
  </r>
  <r>
    <x v="14"/>
    <n v="20"/>
    <s v="CC1.20"/>
    <n v="1"/>
    <m/>
    <x v="84"/>
    <n v="6157"/>
    <s v="crown"/>
    <s v="soil-persistent"/>
    <n v="0"/>
    <n v="0"/>
    <n v="0"/>
    <n v="0"/>
    <n v="0"/>
    <n v="14"/>
    <n v="0"/>
    <n v="0"/>
    <m/>
    <n v="14"/>
    <e v="#DIV/0!"/>
    <e v="#DIV/0!"/>
    <m/>
    <n v="1"/>
  </r>
  <r>
    <x v="14"/>
    <n v="20"/>
    <s v="CC1.20"/>
    <n v="1"/>
    <m/>
    <x v="79"/>
    <n v="11190"/>
    <s v="stolon"/>
    <s v="soil-persistent"/>
    <n v="0"/>
    <n v="0"/>
    <n v="0"/>
    <n v="0"/>
    <n v="0"/>
    <n v="15"/>
    <n v="0"/>
    <n v="0"/>
    <m/>
    <n v="15"/>
    <e v="#DIV/0!"/>
    <e v="#DIV/0!"/>
    <m/>
    <n v="1"/>
  </r>
  <r>
    <x v="14"/>
    <n v="20"/>
    <s v="CC1.20"/>
    <n v="1"/>
    <m/>
    <x v="17"/>
    <n v="5532"/>
    <s v="rhizome"/>
    <s v="non-canopy"/>
    <n v="0"/>
    <n v="16"/>
    <n v="0"/>
    <n v="0"/>
    <n v="0"/>
    <n v="0"/>
    <n v="0"/>
    <n v="0"/>
    <m/>
    <n v="16"/>
    <n v="1"/>
    <n v="0"/>
    <m/>
    <n v="1"/>
  </r>
  <r>
    <x v="14"/>
    <n v="20"/>
    <s v="CC1.20"/>
    <n v="1"/>
    <m/>
    <x v="49"/>
    <n v="5535"/>
    <s v="tussock"/>
    <s v="non-canopy"/>
    <n v="0"/>
    <n v="4"/>
    <n v="0"/>
    <n v="0"/>
    <n v="0"/>
    <n v="0"/>
    <n v="0"/>
    <n v="0"/>
    <s v="ID corrected from Tetraria capillaris to Lepyrodia anarthria based on Apr2021 obsvervations"/>
    <n v="4"/>
    <n v="1"/>
    <n v="0"/>
    <m/>
    <n v="1"/>
  </r>
  <r>
    <x v="14"/>
    <n v="20"/>
    <s v="CC1.20"/>
    <n v="1"/>
    <m/>
    <x v="8"/>
    <n v="7993"/>
    <s v="tussock"/>
    <s v="non-canopy"/>
    <n v="0"/>
    <n v="0"/>
    <n v="0"/>
    <n v="0"/>
    <n v="0"/>
    <n v="30"/>
    <n v="0"/>
    <n v="0"/>
    <s v="ID corrected on basis of Apr2021 observations, recruits corrected to resprouts"/>
    <n v="30"/>
    <e v="#DIV/0!"/>
    <e v="#DIV/0!"/>
    <m/>
    <n v="1"/>
  </r>
  <r>
    <x v="15"/>
    <n v="1"/>
    <s v="CC2.1"/>
    <n v="1"/>
    <m/>
    <x v="85"/>
    <n v="11086"/>
    <s v="none"/>
    <s v="non-canopy"/>
    <n v="0"/>
    <n v="0"/>
    <n v="0"/>
    <n v="0"/>
    <n v="0"/>
    <n v="1"/>
    <n v="0"/>
    <n v="0"/>
    <s v="ID corrected from subsp biilardieranum to subsp hydrophilum based on specimen from Apr2021"/>
    <n v="1"/>
    <e v="#DIV/0!"/>
    <e v="#DIV/0!"/>
    <m/>
    <n v="1"/>
  </r>
  <r>
    <x v="15"/>
    <n v="1"/>
    <s v="CC2.1"/>
    <n v="1"/>
    <m/>
    <x v="86"/>
    <n v="4058"/>
    <s v="epicormic"/>
    <s v="canopy"/>
    <n v="0"/>
    <n v="0"/>
    <n v="0"/>
    <n v="0"/>
    <n v="0"/>
    <n v="8"/>
    <n v="0"/>
    <n v="0"/>
    <m/>
    <n v="8"/>
    <e v="#DIV/0!"/>
    <e v="#DIV/0!"/>
    <m/>
    <n v="1"/>
  </r>
  <r>
    <x v="15"/>
    <n v="1"/>
    <s v="CC2.1"/>
    <n v="1"/>
    <m/>
    <x v="17"/>
    <n v="5532"/>
    <s v="rhizome"/>
    <s v="non-canopy"/>
    <n v="0"/>
    <n v="0"/>
    <n v="0"/>
    <n v="2"/>
    <n v="0"/>
    <n v="0"/>
    <n v="0"/>
    <n v="0"/>
    <m/>
    <n v="0"/>
    <n v="0"/>
    <n v="0"/>
    <m/>
    <s v=""/>
  </r>
  <r>
    <x v="15"/>
    <n v="1"/>
    <s v="CC2.1"/>
    <n v="1"/>
    <m/>
    <x v="41"/>
    <n v="7943"/>
    <s v="lignotuber"/>
    <s v="canopy"/>
    <n v="0"/>
    <n v="0"/>
    <n v="0"/>
    <n v="1"/>
    <n v="0"/>
    <n v="4"/>
    <n v="0"/>
    <n v="0"/>
    <m/>
    <n v="4"/>
    <n v="0"/>
    <n v="4"/>
    <m/>
    <n v="1"/>
  </r>
  <r>
    <x v="15"/>
    <n v="1"/>
    <s v="CC2.1"/>
    <n v="1"/>
    <m/>
    <x v="16"/>
    <n v="2603"/>
    <s v="basal"/>
    <s v="soil-persistent"/>
    <n v="0"/>
    <n v="0"/>
    <n v="0"/>
    <n v="2"/>
    <n v="0"/>
    <n v="0"/>
    <n v="0"/>
    <n v="0"/>
    <m/>
    <n v="0"/>
    <n v="0"/>
    <n v="0"/>
    <m/>
    <s v=""/>
  </r>
  <r>
    <x v="15"/>
    <n v="1"/>
    <s v="CC2.1"/>
    <n v="1"/>
    <m/>
    <x v="77"/>
    <n v="4169"/>
    <s v="epicormic"/>
    <s v="canopy"/>
    <n v="0"/>
    <n v="0"/>
    <n v="0"/>
    <n v="0"/>
    <n v="0"/>
    <n v="1"/>
    <n v="0"/>
    <n v="0"/>
    <m/>
    <n v="1"/>
    <e v="#DIV/0!"/>
    <e v="#DIV/0!"/>
    <m/>
    <n v="1"/>
  </r>
  <r>
    <x v="15"/>
    <n v="2"/>
    <s v="CC2.2"/>
    <n v="1"/>
    <m/>
    <x v="41"/>
    <n v="7943"/>
    <s v="lignotuber"/>
    <s v="canopy"/>
    <n v="0"/>
    <n v="0"/>
    <n v="0"/>
    <n v="1"/>
    <n v="0"/>
    <n v="4"/>
    <n v="4"/>
    <n v="0"/>
    <m/>
    <n v="4"/>
    <n v="0"/>
    <n v="8"/>
    <m/>
    <n v="1"/>
  </r>
  <r>
    <x v="15"/>
    <n v="2"/>
    <s v="CC2.2"/>
    <n v="1"/>
    <m/>
    <x v="86"/>
    <n v="4058"/>
    <s v="epicormic"/>
    <s v="canopy"/>
    <n v="0"/>
    <n v="0"/>
    <n v="0"/>
    <n v="0"/>
    <n v="0"/>
    <n v="5"/>
    <n v="2"/>
    <n v="0"/>
    <m/>
    <n v="5"/>
    <e v="#DIV/0!"/>
    <e v="#DIV/0!"/>
    <m/>
    <n v="1"/>
  </r>
  <r>
    <x v="15"/>
    <n v="2"/>
    <s v="CC2.2"/>
    <n v="1"/>
    <m/>
    <x v="77"/>
    <n v="4169"/>
    <s v="epicormic"/>
    <s v="canopy"/>
    <n v="0"/>
    <n v="0"/>
    <n v="0"/>
    <n v="0"/>
    <n v="0"/>
    <n v="1"/>
    <n v="0"/>
    <n v="0"/>
    <m/>
    <n v="1"/>
    <e v="#DIV/0!"/>
    <e v="#DIV/0!"/>
    <m/>
    <n v="1"/>
  </r>
  <r>
    <x v="15"/>
    <n v="2"/>
    <s v="CC2.2"/>
    <n v="1"/>
    <m/>
    <x v="17"/>
    <n v="5532"/>
    <s v="rhizome"/>
    <s v="non-canopy"/>
    <n v="0"/>
    <n v="0"/>
    <n v="0"/>
    <n v="3"/>
    <n v="0"/>
    <n v="0"/>
    <n v="0"/>
    <n v="0"/>
    <m/>
    <n v="0"/>
    <n v="0"/>
    <n v="0"/>
    <m/>
    <s v=""/>
  </r>
  <r>
    <x v="15"/>
    <n v="2"/>
    <s v="CC2.2"/>
    <n v="1"/>
    <m/>
    <x v="16"/>
    <n v="2603"/>
    <s v="basal"/>
    <s v="soil-persistent"/>
    <n v="0"/>
    <n v="0"/>
    <n v="0"/>
    <n v="1"/>
    <n v="0"/>
    <n v="0"/>
    <n v="0"/>
    <n v="0"/>
    <m/>
    <n v="0"/>
    <n v="0"/>
    <n v="0"/>
    <m/>
    <s v=""/>
  </r>
  <r>
    <x v="15"/>
    <n v="3"/>
    <s v="CC2.3"/>
    <n v="1"/>
    <m/>
    <x v="41"/>
    <n v="7943"/>
    <s v="lignotuber"/>
    <s v="canopy"/>
    <n v="0"/>
    <n v="0"/>
    <n v="0"/>
    <n v="3"/>
    <n v="0"/>
    <n v="3"/>
    <n v="2"/>
    <n v="0"/>
    <m/>
    <n v="3"/>
    <n v="0"/>
    <n v="1.6666666666666667"/>
    <m/>
    <n v="1"/>
  </r>
  <r>
    <x v="15"/>
    <n v="3"/>
    <s v="CC2.3"/>
    <n v="1"/>
    <m/>
    <x v="86"/>
    <n v="4058"/>
    <s v="epicormic"/>
    <s v="canopy"/>
    <n v="0"/>
    <n v="0"/>
    <n v="0"/>
    <n v="0"/>
    <n v="0"/>
    <n v="10"/>
    <n v="0"/>
    <n v="0"/>
    <m/>
    <n v="10"/>
    <e v="#DIV/0!"/>
    <e v="#DIV/0!"/>
    <m/>
    <n v="1"/>
  </r>
  <r>
    <x v="15"/>
    <n v="3"/>
    <s v="CC2.3"/>
    <n v="1"/>
    <m/>
    <x v="16"/>
    <n v="2603"/>
    <s v="basal"/>
    <s v="soil-persistent"/>
    <n v="0"/>
    <n v="0"/>
    <n v="0"/>
    <n v="1"/>
    <n v="0"/>
    <n v="0"/>
    <n v="0"/>
    <n v="0"/>
    <m/>
    <n v="0"/>
    <n v="0"/>
    <n v="0"/>
    <m/>
    <s v=""/>
  </r>
  <r>
    <x v="15"/>
    <n v="3"/>
    <s v="CC2.3"/>
    <n v="1"/>
    <m/>
    <x v="17"/>
    <n v="5532"/>
    <s v="rhizome"/>
    <s v="non-canopy"/>
    <n v="0"/>
    <n v="0"/>
    <n v="0"/>
    <n v="2"/>
    <n v="0"/>
    <n v="0"/>
    <n v="0"/>
    <n v="0"/>
    <m/>
    <n v="0"/>
    <n v="0"/>
    <n v="0"/>
    <m/>
    <s v=""/>
  </r>
  <r>
    <x v="15"/>
    <n v="4"/>
    <s v="CC2.4"/>
    <n v="1"/>
    <m/>
    <x v="22"/>
    <n v="2516"/>
    <s v="tussock"/>
    <s v="non-canopy"/>
    <n v="0"/>
    <n v="0"/>
    <n v="0"/>
    <n v="1"/>
    <n v="0"/>
    <n v="0"/>
    <n v="0"/>
    <n v="0"/>
    <m/>
    <n v="0"/>
    <n v="0"/>
    <n v="0"/>
    <m/>
    <s v=""/>
  </r>
  <r>
    <x v="15"/>
    <n v="4"/>
    <s v="CC2.4"/>
    <n v="1"/>
    <m/>
    <x v="17"/>
    <n v="5532"/>
    <s v="rhizome"/>
    <s v="non-canopy"/>
    <n v="0"/>
    <n v="0"/>
    <n v="0"/>
    <n v="4"/>
    <n v="0"/>
    <n v="0"/>
    <n v="0"/>
    <n v="0"/>
    <m/>
    <n v="0"/>
    <n v="0"/>
    <n v="0"/>
    <m/>
    <s v=""/>
  </r>
  <r>
    <x v="15"/>
    <n v="4"/>
    <s v="CC2.4"/>
    <n v="1"/>
    <m/>
    <x v="86"/>
    <n v="4058"/>
    <s v="epicormic"/>
    <s v="canopy"/>
    <n v="0"/>
    <n v="0"/>
    <n v="0"/>
    <n v="0"/>
    <n v="0"/>
    <n v="2"/>
    <n v="0"/>
    <n v="0"/>
    <m/>
    <n v="2"/>
    <e v="#DIV/0!"/>
    <e v="#DIV/0!"/>
    <m/>
    <n v="1"/>
  </r>
  <r>
    <x v="15"/>
    <n v="4"/>
    <s v="CC2.4"/>
    <n v="1"/>
    <m/>
    <x v="87"/>
    <e v="#N/A"/>
    <s v="none"/>
    <s v="transient"/>
    <n v="0"/>
    <n v="0"/>
    <n v="0"/>
    <n v="0"/>
    <n v="0"/>
    <n v="1"/>
    <n v="0"/>
    <n v="0"/>
    <m/>
    <n v="1"/>
    <e v="#DIV/0!"/>
    <e v="#DIV/0!"/>
    <m/>
    <n v="1"/>
  </r>
  <r>
    <x v="15"/>
    <n v="4"/>
    <s v="CC2.4"/>
    <n v="1"/>
    <m/>
    <x v="41"/>
    <n v="7943"/>
    <s v="lignotuber"/>
    <s v="canopy"/>
    <n v="0"/>
    <n v="0"/>
    <n v="0"/>
    <n v="0"/>
    <n v="0"/>
    <n v="0"/>
    <n v="1"/>
    <n v="0"/>
    <m/>
    <n v="0"/>
    <e v="#DIV/0!"/>
    <e v="#DIV/0!"/>
    <m/>
    <s v=""/>
  </r>
  <r>
    <x v="15"/>
    <n v="4"/>
    <s v="CC2.4"/>
    <n v="1"/>
    <m/>
    <x v="58"/>
    <n v="4000"/>
    <s v="lignotuber"/>
    <s v="soil-persistent"/>
    <n v="0"/>
    <n v="0"/>
    <n v="0"/>
    <n v="0"/>
    <n v="0"/>
    <n v="1"/>
    <n v="0"/>
    <n v="0"/>
    <m/>
    <n v="1"/>
    <e v="#DIV/0!"/>
    <e v="#DIV/0!"/>
    <m/>
    <n v="1"/>
  </r>
  <r>
    <x v="15"/>
    <n v="4"/>
    <s v="CC2.4"/>
    <n v="1"/>
    <m/>
    <x v="16"/>
    <n v="2603"/>
    <s v="basal"/>
    <s v="soil-persistent"/>
    <n v="0"/>
    <n v="0"/>
    <n v="0"/>
    <n v="1"/>
    <n v="0"/>
    <n v="0"/>
    <n v="0"/>
    <n v="0"/>
    <m/>
    <n v="0"/>
    <n v="0"/>
    <n v="0"/>
    <m/>
    <s v=""/>
  </r>
  <r>
    <x v="15"/>
    <n v="5"/>
    <s v="CC2.5"/>
    <n v="1"/>
    <m/>
    <x v="16"/>
    <n v="2603"/>
    <s v="basal"/>
    <s v="soil-persistent"/>
    <n v="0"/>
    <n v="0"/>
    <n v="0"/>
    <n v="1"/>
    <n v="0"/>
    <n v="0"/>
    <n v="0"/>
    <n v="0"/>
    <m/>
    <n v="0"/>
    <n v="0"/>
    <n v="0"/>
    <m/>
    <s v=""/>
  </r>
  <r>
    <x v="15"/>
    <n v="5"/>
    <s v="CC2.5"/>
    <n v="1"/>
    <m/>
    <x v="17"/>
    <n v="5532"/>
    <s v="rhizome"/>
    <s v="non-canopy"/>
    <n v="0"/>
    <n v="0"/>
    <n v="0"/>
    <n v="3"/>
    <n v="0"/>
    <n v="0"/>
    <n v="0"/>
    <n v="0"/>
    <m/>
    <n v="0"/>
    <n v="0"/>
    <n v="0"/>
    <m/>
    <s v=""/>
  </r>
  <r>
    <x v="15"/>
    <n v="5"/>
    <s v="CC2.5"/>
    <n v="1"/>
    <m/>
    <x v="68"/>
    <n v="4145"/>
    <s v="none"/>
    <s v="canopy"/>
    <n v="0"/>
    <n v="0"/>
    <n v="0"/>
    <n v="0"/>
    <n v="0"/>
    <n v="1"/>
    <n v="0"/>
    <n v="0"/>
    <m/>
    <n v="1"/>
    <e v="#DIV/0!"/>
    <e v="#DIV/0!"/>
    <m/>
    <n v="1"/>
  </r>
  <r>
    <x v="15"/>
    <n v="6"/>
    <s v="CC2.6"/>
    <n v="1"/>
    <m/>
    <x v="17"/>
    <n v="5532"/>
    <s v="rhizome"/>
    <s v="non-canopy"/>
    <n v="0"/>
    <n v="2"/>
    <n v="0"/>
    <n v="3"/>
    <n v="0"/>
    <n v="0"/>
    <n v="0"/>
    <n v="0"/>
    <m/>
    <n v="2"/>
    <n v="0.4"/>
    <n v="0"/>
    <m/>
    <n v="1"/>
  </r>
  <r>
    <x v="15"/>
    <n v="6"/>
    <s v="CC2.6"/>
    <n v="1"/>
    <m/>
    <x v="16"/>
    <n v="2603"/>
    <s v="basal"/>
    <s v="soil-persistent"/>
    <n v="0"/>
    <n v="0"/>
    <n v="0"/>
    <n v="1"/>
    <n v="0"/>
    <n v="0"/>
    <n v="0"/>
    <n v="0"/>
    <m/>
    <n v="0"/>
    <n v="0"/>
    <n v="0"/>
    <m/>
    <s v=""/>
  </r>
  <r>
    <x v="15"/>
    <n v="7"/>
    <s v="CC2.7"/>
    <n v="1"/>
    <m/>
    <x v="16"/>
    <n v="2603"/>
    <s v="basal"/>
    <s v="soil-persistent"/>
    <n v="0"/>
    <n v="0"/>
    <n v="0"/>
    <n v="1"/>
    <n v="0"/>
    <n v="0"/>
    <n v="0"/>
    <n v="0"/>
    <m/>
    <n v="0"/>
    <n v="0"/>
    <n v="0"/>
    <m/>
    <s v=""/>
  </r>
  <r>
    <x v="15"/>
    <n v="7"/>
    <s v="CC2.7"/>
    <n v="1"/>
    <m/>
    <x v="22"/>
    <n v="2516"/>
    <s v="tussock"/>
    <s v="non-canopy"/>
    <n v="0"/>
    <n v="0"/>
    <n v="0"/>
    <n v="2"/>
    <n v="0"/>
    <n v="0"/>
    <n v="0"/>
    <n v="0"/>
    <m/>
    <n v="0"/>
    <n v="0"/>
    <n v="0"/>
    <m/>
    <s v=""/>
  </r>
  <r>
    <x v="15"/>
    <n v="7"/>
    <s v="CC2.7"/>
    <n v="1"/>
    <m/>
    <x v="17"/>
    <n v="5532"/>
    <s v="rhizome"/>
    <s v="non-canopy"/>
    <n v="0"/>
    <n v="1"/>
    <n v="0"/>
    <n v="2"/>
    <n v="0"/>
    <n v="0"/>
    <n v="0"/>
    <n v="0"/>
    <m/>
    <n v="1"/>
    <n v="0.33333333333333331"/>
    <n v="0"/>
    <m/>
    <n v="1"/>
  </r>
  <r>
    <x v="15"/>
    <n v="7"/>
    <s v="CC2.7"/>
    <n v="1"/>
    <m/>
    <x v="79"/>
    <n v="11190"/>
    <s v="stolon"/>
    <s v="soil-persistent"/>
    <n v="0"/>
    <n v="0"/>
    <n v="0"/>
    <n v="0"/>
    <n v="0"/>
    <n v="1"/>
    <n v="0"/>
    <n v="0"/>
    <m/>
    <n v="1"/>
    <e v="#DIV/0!"/>
    <e v="#DIV/0!"/>
    <m/>
    <n v="1"/>
  </r>
  <r>
    <x v="15"/>
    <n v="8"/>
    <s v="CC2.8"/>
    <n v="1"/>
    <m/>
    <x v="41"/>
    <n v="7943"/>
    <s v="lignotuber"/>
    <s v="canopy"/>
    <n v="0"/>
    <n v="0"/>
    <n v="0"/>
    <n v="1"/>
    <n v="0"/>
    <n v="0"/>
    <n v="0"/>
    <n v="0"/>
    <m/>
    <n v="0"/>
    <n v="0"/>
    <n v="0"/>
    <m/>
    <s v=""/>
  </r>
  <r>
    <x v="15"/>
    <n v="8"/>
    <s v="CC2.8"/>
    <n v="1"/>
    <m/>
    <x v="22"/>
    <n v="2516"/>
    <s v="tussock"/>
    <s v="non-canopy"/>
    <n v="0"/>
    <n v="2"/>
    <n v="0"/>
    <n v="1"/>
    <n v="0"/>
    <n v="0"/>
    <n v="0"/>
    <n v="0"/>
    <m/>
    <n v="2"/>
    <n v="0.66666666666666663"/>
    <n v="0"/>
    <m/>
    <n v="1"/>
  </r>
  <r>
    <x v="15"/>
    <n v="8"/>
    <s v="CC2.8"/>
    <n v="1"/>
    <m/>
    <x v="17"/>
    <n v="5532"/>
    <s v="rhizome"/>
    <s v="non-canopy"/>
    <n v="0"/>
    <n v="1"/>
    <n v="0"/>
    <n v="1"/>
    <n v="0"/>
    <n v="0"/>
    <n v="0"/>
    <n v="0"/>
    <m/>
    <n v="1"/>
    <n v="0.5"/>
    <n v="0"/>
    <m/>
    <n v="1"/>
  </r>
  <r>
    <x v="15"/>
    <n v="9"/>
    <s v="CC2.9"/>
    <n v="1"/>
    <m/>
    <x v="21"/>
    <n v="1377"/>
    <s v="rhizome"/>
    <s v="non-canopy"/>
    <n v="0"/>
    <n v="0"/>
    <n v="0"/>
    <n v="0"/>
    <n v="0"/>
    <n v="1"/>
    <n v="0"/>
    <n v="0"/>
    <m/>
    <n v="1"/>
    <e v="#DIV/0!"/>
    <e v="#DIV/0!"/>
    <m/>
    <n v="1"/>
  </r>
  <r>
    <x v="15"/>
    <n v="9"/>
    <s v="CC2.9"/>
    <n v="1"/>
    <m/>
    <x v="22"/>
    <n v="2516"/>
    <s v="tussock"/>
    <s v="non-canopy"/>
    <n v="0"/>
    <n v="0"/>
    <n v="0"/>
    <n v="2"/>
    <n v="0"/>
    <n v="0"/>
    <n v="0"/>
    <n v="0"/>
    <m/>
    <n v="0"/>
    <n v="0"/>
    <n v="0"/>
    <m/>
    <s v=""/>
  </r>
  <r>
    <x v="15"/>
    <n v="10"/>
    <s v="CC2.10"/>
    <n v="1"/>
    <m/>
    <x v="17"/>
    <n v="5532"/>
    <s v="rhizome"/>
    <s v="non-canopy"/>
    <n v="0"/>
    <n v="1"/>
    <n v="0"/>
    <n v="3"/>
    <n v="0"/>
    <n v="0"/>
    <n v="0"/>
    <n v="0"/>
    <m/>
    <n v="1"/>
    <n v="0.25"/>
    <n v="0"/>
    <m/>
    <n v="1"/>
  </r>
  <r>
    <x v="15"/>
    <n v="10"/>
    <s v="CC2.10"/>
    <n v="1"/>
    <m/>
    <x v="88"/>
    <n v="7961"/>
    <s v="stolon"/>
    <s v="non-canopy"/>
    <n v="0"/>
    <n v="0"/>
    <n v="0"/>
    <n v="0"/>
    <n v="0"/>
    <n v="3"/>
    <n v="0"/>
    <n v="0"/>
    <m/>
    <n v="3"/>
    <e v="#DIV/0!"/>
    <e v="#DIV/0!"/>
    <m/>
    <n v="1"/>
  </r>
  <r>
    <x v="15"/>
    <n v="10"/>
    <s v="CC2.10"/>
    <n v="1"/>
    <m/>
    <x v="79"/>
    <n v="11190"/>
    <s v="stolon"/>
    <s v="soil-persistent"/>
    <n v="0"/>
    <n v="0"/>
    <n v="0"/>
    <n v="0"/>
    <n v="0"/>
    <n v="1"/>
    <n v="0"/>
    <n v="0"/>
    <m/>
    <n v="1"/>
    <e v="#DIV/0!"/>
    <e v="#DIV/0!"/>
    <m/>
    <n v="1"/>
  </r>
  <r>
    <x v="15"/>
    <n v="10"/>
    <s v="CC2.10"/>
    <n v="1"/>
    <m/>
    <x v="89"/>
    <n v="1161"/>
    <s v="stolon"/>
    <s v="non-canopy"/>
    <n v="0"/>
    <n v="0"/>
    <n v="0"/>
    <n v="0"/>
    <n v="0"/>
    <n v="1"/>
    <n v="0"/>
    <n v="0"/>
    <m/>
    <n v="1"/>
    <e v="#DIV/0!"/>
    <e v="#DIV/0!"/>
    <m/>
    <n v="1"/>
  </r>
  <r>
    <x v="15"/>
    <n v="10"/>
    <s v="CC2.10"/>
    <n v="1"/>
    <m/>
    <x v="56"/>
    <n v="5043"/>
    <s v="tussock"/>
    <s v="non-canopy"/>
    <n v="0"/>
    <n v="0"/>
    <n v="0"/>
    <n v="0"/>
    <n v="0"/>
    <n v="4"/>
    <n v="0"/>
    <n v="0"/>
    <m/>
    <n v="4"/>
    <e v="#DIV/0!"/>
    <e v="#DIV/0!"/>
    <m/>
    <n v="1"/>
  </r>
  <r>
    <x v="15"/>
    <n v="10"/>
    <s v="CC2.10"/>
    <n v="1"/>
    <m/>
    <x v="90"/>
    <n v="13838"/>
    <s v="none"/>
    <s v="non-canopy"/>
    <n v="0"/>
    <n v="0"/>
    <n v="0"/>
    <n v="0"/>
    <n v="0"/>
    <n v="2"/>
    <n v="0"/>
    <n v="0"/>
    <s v="formerly G. propinquum [suggested as Asperula in Apr2021]"/>
    <n v="2"/>
    <e v="#DIV/0!"/>
    <e v="#DIV/0!"/>
    <m/>
    <n v="1"/>
  </r>
  <r>
    <x v="15"/>
    <n v="11"/>
    <s v="CC2.11"/>
    <n v="1"/>
    <m/>
    <x v="16"/>
    <n v="2603"/>
    <s v="basal"/>
    <s v="soil-persistent"/>
    <n v="0"/>
    <n v="0"/>
    <n v="0"/>
    <n v="4"/>
    <n v="0"/>
    <n v="0"/>
    <n v="0"/>
    <n v="0"/>
    <m/>
    <n v="0"/>
    <n v="0"/>
    <n v="0"/>
    <m/>
    <s v=""/>
  </r>
  <r>
    <x v="15"/>
    <n v="11"/>
    <s v="CC2.11"/>
    <n v="1"/>
    <m/>
    <x v="21"/>
    <n v="1377"/>
    <s v="rhizome"/>
    <s v="non-canopy"/>
    <n v="0"/>
    <n v="0"/>
    <n v="0"/>
    <n v="0"/>
    <n v="0"/>
    <n v="2"/>
    <n v="0"/>
    <n v="0"/>
    <m/>
    <n v="2"/>
    <e v="#DIV/0!"/>
    <e v="#DIV/0!"/>
    <m/>
    <n v="1"/>
  </r>
  <r>
    <x v="15"/>
    <n v="11"/>
    <s v="CC2.11"/>
    <n v="1"/>
    <m/>
    <x v="79"/>
    <n v="11190"/>
    <s v="stolon"/>
    <s v="soil-persistent"/>
    <n v="0"/>
    <n v="0"/>
    <n v="0"/>
    <n v="0"/>
    <n v="0"/>
    <n v="2"/>
    <n v="0"/>
    <n v="0"/>
    <m/>
    <n v="2"/>
    <e v="#DIV/0!"/>
    <e v="#DIV/0!"/>
    <m/>
    <n v="1"/>
  </r>
  <r>
    <x v="15"/>
    <n v="11"/>
    <s v="CC2.11"/>
    <n v="1"/>
    <m/>
    <x v="90"/>
    <n v="13838"/>
    <s v="none"/>
    <s v="non-canopy"/>
    <n v="0"/>
    <n v="0"/>
    <n v="0"/>
    <n v="0"/>
    <n v="0"/>
    <n v="2"/>
    <n v="0"/>
    <n v="0"/>
    <s v="formerly G. propinquum [suggested as Asperula in Apr2021]"/>
    <n v="2"/>
    <e v="#DIV/0!"/>
    <e v="#DIV/0!"/>
    <m/>
    <n v="1"/>
  </r>
  <r>
    <x v="15"/>
    <n v="11"/>
    <s v="CC2.11"/>
    <n v="1"/>
    <m/>
    <x v="22"/>
    <n v="2516"/>
    <s v="tussock"/>
    <s v="non-canopy"/>
    <n v="0"/>
    <n v="0"/>
    <n v="0"/>
    <n v="2"/>
    <n v="0"/>
    <n v="0"/>
    <n v="0"/>
    <n v="0"/>
    <m/>
    <n v="0"/>
    <n v="0"/>
    <n v="0"/>
    <m/>
    <s v=""/>
  </r>
  <r>
    <x v="15"/>
    <n v="12"/>
    <s v="CC2.12"/>
    <n v="1"/>
    <m/>
    <x v="17"/>
    <n v="5532"/>
    <s v="rhizome"/>
    <s v="non-canopy"/>
    <n v="0"/>
    <n v="2"/>
    <n v="0"/>
    <n v="1"/>
    <n v="0"/>
    <n v="0"/>
    <n v="0"/>
    <n v="0"/>
    <m/>
    <n v="2"/>
    <n v="0.66666666666666663"/>
    <n v="0"/>
    <m/>
    <n v="1"/>
  </r>
  <r>
    <x v="15"/>
    <n v="12"/>
    <s v="CC2.12"/>
    <n v="1"/>
    <m/>
    <x v="16"/>
    <n v="2603"/>
    <s v="basal"/>
    <s v="soil-persistent"/>
    <n v="0"/>
    <n v="0"/>
    <n v="0"/>
    <n v="2"/>
    <n v="0"/>
    <n v="0"/>
    <n v="0"/>
    <n v="0"/>
    <m/>
    <n v="0"/>
    <n v="0"/>
    <n v="0"/>
    <m/>
    <s v=""/>
  </r>
  <r>
    <x v="15"/>
    <n v="12"/>
    <s v="CC2.12"/>
    <n v="1"/>
    <m/>
    <x v="79"/>
    <n v="11190"/>
    <s v="stolon"/>
    <s v="soil-persistent"/>
    <n v="0"/>
    <n v="0"/>
    <n v="0"/>
    <n v="0"/>
    <n v="0"/>
    <n v="11"/>
    <n v="0"/>
    <n v="0"/>
    <m/>
    <n v="11"/>
    <e v="#DIV/0!"/>
    <e v="#DIV/0!"/>
    <m/>
    <n v="1"/>
  </r>
  <r>
    <x v="15"/>
    <n v="12"/>
    <s v="CC2.12"/>
    <n v="1"/>
    <m/>
    <x v="41"/>
    <n v="7943"/>
    <s v="lignotuber"/>
    <s v="canopy"/>
    <n v="0"/>
    <n v="0"/>
    <n v="0"/>
    <n v="2"/>
    <n v="0"/>
    <n v="0"/>
    <n v="0"/>
    <n v="0"/>
    <m/>
    <n v="0"/>
    <n v="0"/>
    <n v="0"/>
    <m/>
    <s v=""/>
  </r>
  <r>
    <x v="15"/>
    <n v="13"/>
    <s v="CC2.13"/>
    <n v="1"/>
    <m/>
    <x v="17"/>
    <n v="5532"/>
    <s v="rhizome"/>
    <s v="non-canopy"/>
    <n v="0"/>
    <n v="5"/>
    <n v="0"/>
    <n v="1"/>
    <n v="0"/>
    <n v="0"/>
    <n v="0"/>
    <n v="0"/>
    <m/>
    <n v="5"/>
    <n v="0.83333333333333337"/>
    <n v="0"/>
    <m/>
    <n v="1"/>
  </r>
  <r>
    <x v="15"/>
    <n v="13"/>
    <s v="CC2.13"/>
    <n v="1"/>
    <m/>
    <x v="79"/>
    <n v="11190"/>
    <s v="stolon"/>
    <s v="soil-persistent"/>
    <n v="0"/>
    <n v="0"/>
    <n v="0"/>
    <n v="0"/>
    <n v="0"/>
    <n v="16"/>
    <n v="0"/>
    <n v="0"/>
    <m/>
    <n v="16"/>
    <e v="#DIV/0!"/>
    <e v="#DIV/0!"/>
    <m/>
    <n v="1"/>
  </r>
  <r>
    <x v="15"/>
    <n v="13"/>
    <s v="CC2.13"/>
    <n v="1"/>
    <m/>
    <x v="88"/>
    <n v="7961"/>
    <s v="stolon"/>
    <s v="non-canopy"/>
    <n v="0"/>
    <n v="0"/>
    <n v="0"/>
    <n v="0"/>
    <n v="0"/>
    <n v="3"/>
    <n v="0"/>
    <n v="0"/>
    <m/>
    <n v="3"/>
    <e v="#DIV/0!"/>
    <e v="#DIV/0!"/>
    <m/>
    <n v="1"/>
  </r>
  <r>
    <x v="15"/>
    <n v="13"/>
    <s v="CC2.13"/>
    <n v="1"/>
    <m/>
    <x v="58"/>
    <n v="4000"/>
    <s v="lignotuber"/>
    <s v="soil-persistent"/>
    <n v="0"/>
    <n v="1"/>
    <n v="0"/>
    <n v="0"/>
    <n v="0"/>
    <n v="0"/>
    <n v="0"/>
    <n v="0"/>
    <m/>
    <n v="1"/>
    <n v="1"/>
    <n v="0"/>
    <m/>
    <n v="1"/>
  </r>
  <r>
    <x v="15"/>
    <n v="13"/>
    <s v="CC2.13"/>
    <n v="1"/>
    <m/>
    <x v="41"/>
    <n v="7943"/>
    <s v="lignotuber"/>
    <s v="canopy"/>
    <n v="0"/>
    <n v="0"/>
    <n v="0"/>
    <n v="1"/>
    <n v="0"/>
    <n v="0"/>
    <n v="0"/>
    <n v="0"/>
    <m/>
    <n v="0"/>
    <n v="0"/>
    <n v="0"/>
    <m/>
    <s v=""/>
  </r>
  <r>
    <x v="15"/>
    <n v="13"/>
    <s v="CC2.13"/>
    <n v="1"/>
    <m/>
    <x v="22"/>
    <n v="2516"/>
    <s v="tussock"/>
    <s v="non-canopy"/>
    <n v="0"/>
    <n v="0"/>
    <n v="0"/>
    <n v="1"/>
    <n v="0"/>
    <n v="0"/>
    <n v="0"/>
    <n v="0"/>
    <m/>
    <n v="0"/>
    <n v="0"/>
    <n v="0"/>
    <m/>
    <s v=""/>
  </r>
  <r>
    <x v="15"/>
    <n v="14"/>
    <s v="CC2.14"/>
    <n v="1"/>
    <m/>
    <x v="41"/>
    <n v="7943"/>
    <s v="lignotuber"/>
    <s v="canopy"/>
    <n v="0"/>
    <n v="2"/>
    <n v="0"/>
    <n v="0"/>
    <n v="0"/>
    <n v="0"/>
    <n v="0"/>
    <n v="0"/>
    <m/>
    <n v="2"/>
    <n v="1"/>
    <n v="0"/>
    <m/>
    <n v="1"/>
  </r>
  <r>
    <x v="15"/>
    <n v="14"/>
    <s v="CC2.14"/>
    <n v="1"/>
    <m/>
    <x v="29"/>
    <n v="10605"/>
    <s v="rhizome"/>
    <s v="non-canopy"/>
    <n v="0"/>
    <n v="2"/>
    <n v="0"/>
    <n v="0"/>
    <n v="0"/>
    <n v="0"/>
    <n v="0"/>
    <n v="0"/>
    <m/>
    <n v="2"/>
    <n v="1"/>
    <n v="0"/>
    <m/>
    <n v="1"/>
  </r>
  <r>
    <x v="15"/>
    <n v="14"/>
    <s v="CC2.14"/>
    <n v="1"/>
    <m/>
    <x v="17"/>
    <n v="5532"/>
    <s v="rhizome"/>
    <s v="non-canopy"/>
    <n v="0"/>
    <n v="8"/>
    <n v="0"/>
    <n v="1"/>
    <n v="0"/>
    <n v="0"/>
    <n v="0"/>
    <n v="0"/>
    <m/>
    <n v="8"/>
    <n v="0.88888888888888884"/>
    <n v="0"/>
    <m/>
    <n v="1"/>
  </r>
  <r>
    <x v="15"/>
    <n v="14"/>
    <s v="CC2.14"/>
    <n v="1"/>
    <m/>
    <x v="79"/>
    <n v="11190"/>
    <s v="stolon"/>
    <s v="soil-persistent"/>
    <n v="0"/>
    <n v="0"/>
    <n v="0"/>
    <n v="0"/>
    <n v="0"/>
    <n v="11"/>
    <n v="0"/>
    <n v="0"/>
    <m/>
    <n v="11"/>
    <e v="#DIV/0!"/>
    <e v="#DIV/0!"/>
    <m/>
    <n v="1"/>
  </r>
  <r>
    <x v="15"/>
    <n v="14"/>
    <s v="CC2.14"/>
    <n v="1"/>
    <m/>
    <x v="88"/>
    <n v="7961"/>
    <s v="stolon"/>
    <s v="non-canopy"/>
    <n v="0"/>
    <n v="0"/>
    <n v="0"/>
    <n v="0"/>
    <n v="0"/>
    <n v="2"/>
    <n v="0"/>
    <n v="0"/>
    <m/>
    <n v="2"/>
    <e v="#DIV/0!"/>
    <e v="#DIV/0!"/>
    <m/>
    <n v="1"/>
  </r>
  <r>
    <x v="15"/>
    <n v="14"/>
    <s v="CC2.14"/>
    <n v="1"/>
    <m/>
    <x v="26"/>
    <n v="3243"/>
    <s v="none"/>
    <s v="soil-persistent"/>
    <n v="0"/>
    <n v="0"/>
    <n v="0"/>
    <n v="0"/>
    <n v="0"/>
    <n v="3"/>
    <n v="0"/>
    <n v="0"/>
    <m/>
    <n v="3"/>
    <e v="#DIV/0!"/>
    <e v="#DIV/0!"/>
    <m/>
    <n v="1"/>
  </r>
  <r>
    <x v="15"/>
    <n v="15"/>
    <s v="CC2.15"/>
    <n v="1"/>
    <m/>
    <x v="41"/>
    <n v="7943"/>
    <s v="lignotuber"/>
    <s v="canopy"/>
    <n v="0"/>
    <n v="2"/>
    <n v="0"/>
    <n v="0"/>
    <n v="0"/>
    <n v="0"/>
    <n v="0"/>
    <n v="0"/>
    <m/>
    <n v="2"/>
    <n v="1"/>
    <n v="0"/>
    <m/>
    <n v="1"/>
  </r>
  <r>
    <x v="15"/>
    <n v="15"/>
    <s v="CC2.15"/>
    <n v="1"/>
    <m/>
    <x v="17"/>
    <n v="5532"/>
    <s v="rhizome"/>
    <s v="non-canopy"/>
    <n v="0"/>
    <n v="9"/>
    <n v="0"/>
    <n v="1"/>
    <n v="0"/>
    <n v="0"/>
    <n v="0"/>
    <n v="0"/>
    <m/>
    <n v="9"/>
    <n v="0.9"/>
    <n v="0"/>
    <m/>
    <n v="1"/>
  </r>
  <r>
    <x v="15"/>
    <n v="15"/>
    <s v="CC2.15"/>
    <n v="1"/>
    <m/>
    <x v="79"/>
    <n v="11190"/>
    <s v="stolon"/>
    <s v="soil-persistent"/>
    <n v="0"/>
    <n v="0"/>
    <n v="0"/>
    <n v="0"/>
    <n v="0"/>
    <n v="8"/>
    <n v="0"/>
    <n v="0"/>
    <m/>
    <n v="8"/>
    <e v="#DIV/0!"/>
    <e v="#DIV/0!"/>
    <m/>
    <n v="1"/>
  </r>
  <r>
    <x v="15"/>
    <n v="15"/>
    <s v="CC2.15"/>
    <n v="1"/>
    <m/>
    <x v="26"/>
    <n v="3243"/>
    <s v="none"/>
    <s v="soil-persistent"/>
    <n v="0"/>
    <n v="0"/>
    <n v="0"/>
    <n v="0"/>
    <n v="0"/>
    <n v="2"/>
    <n v="0"/>
    <n v="0"/>
    <m/>
    <n v="2"/>
    <e v="#DIV/0!"/>
    <e v="#DIV/0!"/>
    <m/>
    <n v="1"/>
  </r>
  <r>
    <x v="15"/>
    <n v="15"/>
    <s v="CC2.15"/>
    <n v="1"/>
    <m/>
    <x v="88"/>
    <n v="7961"/>
    <s v="stolon"/>
    <s v="non-canopy"/>
    <n v="0"/>
    <n v="0"/>
    <n v="0"/>
    <n v="0"/>
    <n v="0"/>
    <n v="2"/>
    <n v="0"/>
    <n v="0"/>
    <m/>
    <n v="2"/>
    <e v="#DIV/0!"/>
    <e v="#DIV/0!"/>
    <m/>
    <n v="1"/>
  </r>
  <r>
    <x v="15"/>
    <n v="15"/>
    <s v="CC2.15"/>
    <n v="1"/>
    <m/>
    <x v="82"/>
    <n v="3596"/>
    <s v="none"/>
    <s v="soil-persistent"/>
    <n v="0"/>
    <n v="0"/>
    <n v="0"/>
    <n v="0"/>
    <n v="0"/>
    <n v="2"/>
    <n v="0"/>
    <n v="0"/>
    <m/>
    <n v="2"/>
    <e v="#DIV/0!"/>
    <e v="#DIV/0!"/>
    <m/>
    <n v="1"/>
  </r>
  <r>
    <x v="15"/>
    <n v="15"/>
    <s v="CC2.15"/>
    <n v="1"/>
    <m/>
    <x v="9"/>
    <n v="8875"/>
    <s v="lignotuber"/>
    <s v="soil-persistent"/>
    <n v="0"/>
    <n v="0"/>
    <n v="0"/>
    <n v="0"/>
    <n v="0"/>
    <n v="1"/>
    <n v="0"/>
    <n v="0"/>
    <m/>
    <n v="1"/>
    <e v="#DIV/0!"/>
    <e v="#DIV/0!"/>
    <m/>
    <n v="1"/>
  </r>
  <r>
    <x v="15"/>
    <n v="15"/>
    <s v="CC2.15"/>
    <n v="1"/>
    <m/>
    <x v="16"/>
    <n v="2603"/>
    <s v="basal"/>
    <s v="soil-persistent"/>
    <n v="0"/>
    <n v="0"/>
    <n v="0"/>
    <n v="1"/>
    <n v="0"/>
    <n v="0"/>
    <n v="0"/>
    <n v="0"/>
    <m/>
    <n v="0"/>
    <n v="0"/>
    <n v="0"/>
    <m/>
    <s v=""/>
  </r>
  <r>
    <x v="15"/>
    <n v="16"/>
    <s v="CC2.16"/>
    <n v="1"/>
    <m/>
    <x v="17"/>
    <n v="5532"/>
    <s v="rhizome"/>
    <s v="non-canopy"/>
    <n v="0"/>
    <n v="10"/>
    <n v="0"/>
    <n v="3"/>
    <n v="0"/>
    <n v="0"/>
    <n v="0"/>
    <n v="0"/>
    <m/>
    <n v="10"/>
    <n v="0.76923076923076927"/>
    <n v="0"/>
    <m/>
    <n v="1"/>
  </r>
  <r>
    <x v="15"/>
    <n v="16"/>
    <s v="CC2.16"/>
    <n v="1"/>
    <m/>
    <x v="29"/>
    <n v="10605"/>
    <s v="rhizome"/>
    <s v="non-canopy"/>
    <n v="0"/>
    <n v="2"/>
    <n v="0"/>
    <n v="0"/>
    <n v="0"/>
    <n v="0"/>
    <n v="0"/>
    <n v="0"/>
    <m/>
    <n v="2"/>
    <n v="1"/>
    <n v="0"/>
    <m/>
    <n v="1"/>
  </r>
  <r>
    <x v="15"/>
    <n v="16"/>
    <s v="CC2.16"/>
    <n v="1"/>
    <m/>
    <x v="79"/>
    <n v="11190"/>
    <s v="stolon"/>
    <s v="soil-persistent"/>
    <n v="0"/>
    <n v="0"/>
    <n v="0"/>
    <n v="0"/>
    <n v="0"/>
    <n v="8"/>
    <n v="0"/>
    <n v="0"/>
    <m/>
    <n v="8"/>
    <e v="#DIV/0!"/>
    <e v="#DIV/0!"/>
    <m/>
    <n v="1"/>
  </r>
  <r>
    <x v="15"/>
    <n v="16"/>
    <s v="CC2.16"/>
    <n v="1"/>
    <m/>
    <x v="9"/>
    <n v="8875"/>
    <s v="lignotuber"/>
    <s v="soil-persistent"/>
    <n v="0"/>
    <n v="2"/>
    <n v="0"/>
    <n v="0"/>
    <n v="0"/>
    <n v="0"/>
    <n v="0"/>
    <n v="0"/>
    <m/>
    <n v="2"/>
    <n v="1"/>
    <n v="0"/>
    <m/>
    <n v="1"/>
  </r>
  <r>
    <x v="15"/>
    <n v="16"/>
    <s v="CC2.16"/>
    <n v="1"/>
    <m/>
    <x v="26"/>
    <n v="3243"/>
    <s v="none"/>
    <s v="soil-persistent"/>
    <n v="0"/>
    <n v="0"/>
    <n v="0"/>
    <n v="0"/>
    <n v="0"/>
    <n v="2"/>
    <n v="0"/>
    <n v="0"/>
    <m/>
    <n v="2"/>
    <e v="#DIV/0!"/>
    <e v="#DIV/0!"/>
    <m/>
    <n v="1"/>
  </r>
  <r>
    <x v="15"/>
    <n v="17"/>
    <s v="CC2.17"/>
    <n v="1"/>
    <m/>
    <x v="19"/>
    <n v="6325"/>
    <s v="tussock"/>
    <s v="non-canopy"/>
    <n v="0"/>
    <n v="0"/>
    <n v="0"/>
    <n v="1"/>
    <n v="0"/>
    <m/>
    <n v="0"/>
    <n v="0"/>
    <m/>
    <n v="0"/>
    <n v="0"/>
    <n v="0"/>
    <m/>
    <s v=""/>
  </r>
  <r>
    <x v="15"/>
    <n v="17"/>
    <s v="CC2.17"/>
    <n v="1"/>
    <m/>
    <x v="41"/>
    <n v="7943"/>
    <s v="lignotuber"/>
    <s v="canopy"/>
    <n v="0"/>
    <n v="1"/>
    <n v="0"/>
    <n v="1"/>
    <n v="0"/>
    <n v="0"/>
    <n v="0"/>
    <n v="0"/>
    <m/>
    <n v="1"/>
    <n v="0.5"/>
    <n v="0"/>
    <m/>
    <n v="1"/>
  </r>
  <r>
    <x v="15"/>
    <n v="17"/>
    <s v="CC2.17"/>
    <n v="1"/>
    <m/>
    <x v="17"/>
    <n v="5532"/>
    <s v="rhizome"/>
    <s v="non-canopy"/>
    <n v="0"/>
    <n v="5"/>
    <n v="0"/>
    <n v="3"/>
    <n v="0"/>
    <n v="0"/>
    <n v="0"/>
    <n v="0"/>
    <m/>
    <n v="5"/>
    <n v="0.625"/>
    <n v="0"/>
    <m/>
    <n v="1"/>
  </r>
  <r>
    <x v="15"/>
    <n v="17"/>
    <s v="CC2.17"/>
    <n v="1"/>
    <m/>
    <x v="79"/>
    <n v="11190"/>
    <s v="stolon"/>
    <s v="soil-persistent"/>
    <n v="0"/>
    <n v="0"/>
    <n v="0"/>
    <n v="0"/>
    <n v="0"/>
    <n v="5"/>
    <n v="0"/>
    <n v="0"/>
    <m/>
    <n v="5"/>
    <e v="#DIV/0!"/>
    <e v="#DIV/0!"/>
    <m/>
    <n v="1"/>
  </r>
  <r>
    <x v="15"/>
    <n v="17"/>
    <s v="CC2.17"/>
    <n v="1"/>
    <m/>
    <x v="26"/>
    <n v="3243"/>
    <s v="none"/>
    <s v="soil-persistent"/>
    <n v="0"/>
    <n v="0"/>
    <n v="0"/>
    <n v="0"/>
    <n v="0"/>
    <n v="1"/>
    <n v="0"/>
    <n v="0"/>
    <m/>
    <n v="1"/>
    <e v="#DIV/0!"/>
    <e v="#DIV/0!"/>
    <m/>
    <n v="1"/>
  </r>
  <r>
    <x v="15"/>
    <n v="17"/>
    <s v="CC2.17"/>
    <n v="1"/>
    <m/>
    <x v="43"/>
    <n v="2302"/>
    <s v="rhizome"/>
    <s v="non-canopy"/>
    <n v="0"/>
    <n v="0"/>
    <n v="0"/>
    <n v="0"/>
    <n v="0"/>
    <n v="1"/>
    <n v="0"/>
    <n v="0"/>
    <m/>
    <n v="1"/>
    <e v="#DIV/0!"/>
    <e v="#DIV/0!"/>
    <m/>
    <n v="1"/>
  </r>
  <r>
    <x v="15"/>
    <n v="18"/>
    <s v="CC2.18"/>
    <n v="1"/>
    <m/>
    <x v="9"/>
    <n v="8875"/>
    <s v="lignotuber"/>
    <s v="soil-persistent"/>
    <n v="0"/>
    <n v="0"/>
    <n v="0"/>
    <n v="1"/>
    <n v="0"/>
    <n v="1"/>
    <n v="0"/>
    <n v="0"/>
    <m/>
    <n v="1"/>
    <n v="0"/>
    <n v="1"/>
    <m/>
    <n v="1"/>
  </r>
  <r>
    <x v="15"/>
    <n v="18"/>
    <s v="CC2.18"/>
    <n v="1"/>
    <m/>
    <x v="91"/>
    <n v="10442"/>
    <s v="NA"/>
    <s v="non-canopy"/>
    <n v="0"/>
    <n v="0"/>
    <n v="0"/>
    <n v="0"/>
    <n v="0"/>
    <n v="1"/>
    <n v="0"/>
    <n v="0"/>
    <s v="Originally ID'd as Asteraceae - Conyza sumatrensis recorded in same quadrat in Nov2020"/>
    <n v="1"/>
    <e v="#DIV/0!"/>
    <e v="#DIV/0!"/>
    <m/>
    <n v="1"/>
  </r>
  <r>
    <x v="15"/>
    <n v="18"/>
    <s v="CC2.18"/>
    <n v="1"/>
    <m/>
    <x v="17"/>
    <n v="5532"/>
    <s v="rhizome"/>
    <s v="non-canopy"/>
    <n v="0"/>
    <n v="0"/>
    <n v="0"/>
    <n v="2"/>
    <n v="0"/>
    <n v="0"/>
    <n v="0"/>
    <n v="0"/>
    <m/>
    <n v="0"/>
    <n v="0"/>
    <n v="0"/>
    <m/>
    <s v=""/>
  </r>
  <r>
    <x v="15"/>
    <n v="18"/>
    <s v="CC2.18"/>
    <n v="1"/>
    <m/>
    <x v="16"/>
    <n v="2603"/>
    <s v="basal"/>
    <s v="soil-persistent"/>
    <n v="0"/>
    <n v="0"/>
    <n v="0"/>
    <n v="1"/>
    <n v="0"/>
    <n v="0"/>
    <n v="0"/>
    <n v="0"/>
    <m/>
    <n v="0"/>
    <n v="0"/>
    <n v="0"/>
    <m/>
    <s v=""/>
  </r>
  <r>
    <x v="15"/>
    <n v="19"/>
    <s v="CC2.19"/>
    <n v="1"/>
    <m/>
    <x v="9"/>
    <n v="8875"/>
    <s v="lignotuber"/>
    <s v="soil-persistent"/>
    <n v="0"/>
    <n v="0"/>
    <n v="0"/>
    <n v="2"/>
    <n v="0"/>
    <n v="0"/>
    <n v="0"/>
    <n v="0"/>
    <m/>
    <n v="0"/>
    <n v="0"/>
    <n v="0"/>
    <m/>
    <s v=""/>
  </r>
  <r>
    <x v="15"/>
    <n v="19"/>
    <s v="CC2.19"/>
    <n v="1"/>
    <m/>
    <x v="17"/>
    <n v="5532"/>
    <s v="rhizome"/>
    <s v="non-canopy"/>
    <n v="0"/>
    <n v="1"/>
    <n v="0"/>
    <n v="2"/>
    <n v="0"/>
    <n v="0"/>
    <n v="0"/>
    <n v="0"/>
    <m/>
    <n v="1"/>
    <n v="0.33333333333333331"/>
    <n v="0"/>
    <m/>
    <n v="1"/>
  </r>
  <r>
    <x v="15"/>
    <n v="20"/>
    <s v="CC2.20"/>
    <n v="1"/>
    <m/>
    <x v="41"/>
    <n v="7943"/>
    <s v="lignotuber"/>
    <s v="canopy"/>
    <n v="0"/>
    <n v="0"/>
    <n v="0"/>
    <n v="1"/>
    <n v="0"/>
    <n v="0"/>
    <n v="0"/>
    <n v="0"/>
    <m/>
    <n v="0"/>
    <n v="0"/>
    <n v="0"/>
    <m/>
    <s v=""/>
  </r>
  <r>
    <x v="15"/>
    <n v="20"/>
    <s v="CC2.20"/>
    <n v="1"/>
    <m/>
    <x v="17"/>
    <n v="5532"/>
    <s v="rhizome"/>
    <s v="non-canopy"/>
    <n v="0"/>
    <n v="0"/>
    <n v="0"/>
    <n v="2"/>
    <n v="0"/>
    <n v="0"/>
    <n v="0"/>
    <n v="0"/>
    <m/>
    <n v="0"/>
    <n v="0"/>
    <n v="0"/>
    <m/>
    <s v=""/>
  </r>
  <r>
    <x v="15"/>
    <n v="20"/>
    <s v="CC2.20"/>
    <n v="1"/>
    <m/>
    <x v="16"/>
    <n v="2603"/>
    <s v="basal"/>
    <s v="soil-persistent"/>
    <n v="0"/>
    <n v="0"/>
    <n v="0"/>
    <n v="3"/>
    <n v="0"/>
    <n v="0"/>
    <n v="0"/>
    <n v="0"/>
    <m/>
    <n v="0"/>
    <n v="0"/>
    <n v="0"/>
    <m/>
    <s v=""/>
  </r>
  <r>
    <x v="16"/>
    <n v="1"/>
    <s v="EW1.1"/>
    <n v="1"/>
    <m/>
    <x v="29"/>
    <n v="10605"/>
    <s v="rhizome"/>
    <s v="non-canopy"/>
    <n v="0"/>
    <n v="5"/>
    <n v="0"/>
    <n v="0"/>
    <n v="0"/>
    <n v="0"/>
    <n v="0"/>
    <n v="0"/>
    <m/>
    <n v="5"/>
    <n v="1"/>
    <n v="0"/>
    <m/>
    <n v="1"/>
  </r>
  <r>
    <x v="16"/>
    <n v="1"/>
    <s v="EW1.1"/>
    <n v="1"/>
    <m/>
    <x v="17"/>
    <n v="5532"/>
    <s v="rhizome"/>
    <s v="non-canopy"/>
    <n v="0"/>
    <n v="3"/>
    <n v="1"/>
    <n v="0"/>
    <n v="0"/>
    <n v="0"/>
    <n v="0"/>
    <n v="0"/>
    <m/>
    <n v="3"/>
    <n v="1"/>
    <n v="0"/>
    <m/>
    <n v="1"/>
  </r>
  <r>
    <x v="16"/>
    <n v="1"/>
    <s v="EW1.1"/>
    <n v="1"/>
    <m/>
    <x v="0"/>
    <n v="7766"/>
    <s v="lignotuber"/>
    <s v="canopy"/>
    <n v="0"/>
    <n v="0"/>
    <n v="0"/>
    <n v="2"/>
    <n v="0"/>
    <n v="0"/>
    <n v="0"/>
    <n v="0"/>
    <m/>
    <n v="0"/>
    <n v="0"/>
    <n v="0"/>
    <m/>
    <s v=""/>
  </r>
  <r>
    <x v="16"/>
    <n v="2"/>
    <s v="EW1.2"/>
    <n v="1"/>
    <m/>
    <x v="29"/>
    <n v="10605"/>
    <s v="rhizome"/>
    <s v="non-canopy"/>
    <n v="0"/>
    <n v="2"/>
    <n v="0"/>
    <n v="0"/>
    <n v="0"/>
    <n v="0"/>
    <n v="0"/>
    <n v="0"/>
    <m/>
    <n v="2"/>
    <n v="1"/>
    <n v="0"/>
    <m/>
    <n v="1"/>
  </r>
  <r>
    <x v="16"/>
    <n v="2"/>
    <s v="EW1.2"/>
    <n v="1"/>
    <m/>
    <x v="17"/>
    <n v="5532"/>
    <s v="rhizome"/>
    <s v="non-canopy"/>
    <n v="0"/>
    <n v="2"/>
    <n v="0"/>
    <n v="0"/>
    <n v="0"/>
    <n v="0"/>
    <n v="0"/>
    <n v="0"/>
    <m/>
    <n v="2"/>
    <n v="1"/>
    <n v="0"/>
    <m/>
    <n v="1"/>
  </r>
  <r>
    <x v="16"/>
    <n v="2"/>
    <s v="EW1.2"/>
    <n v="1"/>
    <m/>
    <x v="23"/>
    <n v="7138"/>
    <s v="rhizome"/>
    <s v="transient"/>
    <n v="0"/>
    <n v="0"/>
    <n v="0"/>
    <n v="3"/>
    <n v="0"/>
    <n v="0"/>
    <n v="0"/>
    <n v="0"/>
    <m/>
    <n v="0"/>
    <n v="0"/>
    <n v="0"/>
    <m/>
    <s v=""/>
  </r>
  <r>
    <x v="16"/>
    <n v="3"/>
    <s v="EW1.3"/>
    <n v="1"/>
    <m/>
    <x v="23"/>
    <n v="7138"/>
    <s v="rhizome"/>
    <s v="transient"/>
    <n v="0"/>
    <n v="0"/>
    <n v="0"/>
    <n v="6"/>
    <n v="0"/>
    <n v="0"/>
    <n v="0"/>
    <n v="0"/>
    <m/>
    <n v="0"/>
    <n v="0"/>
    <n v="0"/>
    <m/>
    <s v=""/>
  </r>
  <r>
    <x v="16"/>
    <n v="3"/>
    <s v="EW1.3"/>
    <n v="1"/>
    <m/>
    <x v="17"/>
    <n v="5532"/>
    <s v="rhizome"/>
    <s v="non-canopy"/>
    <n v="0"/>
    <n v="2"/>
    <n v="0"/>
    <n v="0"/>
    <n v="0"/>
    <n v="0"/>
    <n v="0"/>
    <n v="0"/>
    <m/>
    <n v="2"/>
    <n v="1"/>
    <n v="0"/>
    <m/>
    <n v="1"/>
  </r>
  <r>
    <x v="16"/>
    <n v="3"/>
    <s v="EW1.3"/>
    <n v="1"/>
    <m/>
    <x v="9"/>
    <n v="8875"/>
    <s v="lignotuber"/>
    <s v="soil-persistent"/>
    <n v="0"/>
    <n v="0"/>
    <n v="0"/>
    <n v="1"/>
    <n v="0"/>
    <n v="0"/>
    <n v="0"/>
    <n v="0"/>
    <m/>
    <n v="0"/>
    <n v="0"/>
    <n v="0"/>
    <m/>
    <s v=""/>
  </r>
  <r>
    <x v="16"/>
    <n v="4"/>
    <s v="EW1.4"/>
    <n v="1"/>
    <m/>
    <x v="17"/>
    <n v="5532"/>
    <s v="rhizome"/>
    <s v="non-canopy"/>
    <n v="0"/>
    <n v="3"/>
    <n v="0"/>
    <n v="0"/>
    <n v="0"/>
    <n v="0"/>
    <n v="0"/>
    <n v="0"/>
    <m/>
    <n v="3"/>
    <n v="1"/>
    <n v="0"/>
    <m/>
    <n v="1"/>
  </r>
  <r>
    <x v="16"/>
    <n v="4"/>
    <s v="EW1.4"/>
    <n v="1"/>
    <m/>
    <x v="23"/>
    <n v="7138"/>
    <s v="rhizome"/>
    <s v="transient"/>
    <n v="0"/>
    <n v="0"/>
    <n v="0"/>
    <n v="4"/>
    <n v="0"/>
    <n v="0"/>
    <n v="0"/>
    <n v="0"/>
    <m/>
    <n v="0"/>
    <n v="0"/>
    <n v="0"/>
    <m/>
    <s v=""/>
  </r>
  <r>
    <x v="16"/>
    <n v="4"/>
    <s v="EW1.4"/>
    <n v="1"/>
    <m/>
    <x v="61"/>
    <n v="4232"/>
    <s v="lignotuber"/>
    <s v="canopy"/>
    <n v="0"/>
    <n v="0"/>
    <n v="0"/>
    <n v="2"/>
    <n v="0"/>
    <n v="0"/>
    <n v="0"/>
    <n v="0"/>
    <m/>
    <n v="0"/>
    <n v="0"/>
    <n v="0"/>
    <m/>
    <s v=""/>
  </r>
  <r>
    <x v="16"/>
    <n v="5"/>
    <s v="EW1.5"/>
    <n v="1"/>
    <m/>
    <x v="17"/>
    <n v="5532"/>
    <s v="rhizome"/>
    <s v="non-canopy"/>
    <n v="0"/>
    <n v="6"/>
    <n v="0"/>
    <n v="0"/>
    <n v="0"/>
    <n v="0"/>
    <n v="0"/>
    <n v="0"/>
    <m/>
    <n v="6"/>
    <n v="1"/>
    <n v="0"/>
    <m/>
    <n v="1"/>
  </r>
  <r>
    <x v="16"/>
    <n v="5"/>
    <s v="EW1.5"/>
    <n v="1"/>
    <m/>
    <x v="23"/>
    <n v="7138"/>
    <s v="rhizome"/>
    <s v="transient"/>
    <n v="0"/>
    <n v="0"/>
    <n v="0"/>
    <n v="2"/>
    <n v="0"/>
    <n v="0"/>
    <n v="0"/>
    <n v="0"/>
    <m/>
    <n v="0"/>
    <n v="0"/>
    <n v="0"/>
    <m/>
    <s v=""/>
  </r>
  <r>
    <x v="16"/>
    <n v="6"/>
    <s v="EW1.6"/>
    <n v="1"/>
    <m/>
    <x v="17"/>
    <n v="5532"/>
    <s v="rhizome"/>
    <s v="non-canopy"/>
    <n v="0"/>
    <n v="2"/>
    <n v="0"/>
    <n v="0"/>
    <n v="0"/>
    <n v="0"/>
    <n v="0"/>
    <n v="0"/>
    <m/>
    <n v="2"/>
    <n v="1"/>
    <n v="0"/>
    <m/>
    <n v="1"/>
  </r>
  <r>
    <x v="16"/>
    <n v="6"/>
    <s v="EW1.6"/>
    <n v="1"/>
    <m/>
    <x v="61"/>
    <n v="4232"/>
    <s v="lignotuber"/>
    <s v="canopy"/>
    <n v="0"/>
    <n v="0"/>
    <n v="0"/>
    <n v="3"/>
    <n v="0"/>
    <n v="0"/>
    <n v="0"/>
    <n v="0"/>
    <m/>
    <n v="0"/>
    <n v="0"/>
    <n v="0"/>
    <m/>
    <s v=""/>
  </r>
  <r>
    <x v="16"/>
    <n v="7"/>
    <s v="EW1.7"/>
    <n v="1"/>
    <m/>
    <x v="17"/>
    <n v="5532"/>
    <s v="rhizome"/>
    <s v="non-canopy"/>
    <n v="0"/>
    <n v="4"/>
    <n v="0"/>
    <n v="0"/>
    <n v="0"/>
    <n v="0"/>
    <n v="0"/>
    <n v="0"/>
    <m/>
    <n v="4"/>
    <n v="1"/>
    <n v="0"/>
    <m/>
    <n v="1"/>
  </r>
  <r>
    <x v="16"/>
    <n v="7"/>
    <s v="EW1.7"/>
    <n v="1"/>
    <m/>
    <x v="23"/>
    <n v="7138"/>
    <s v="rhizome"/>
    <s v="transient"/>
    <n v="0"/>
    <n v="2"/>
    <n v="0"/>
    <n v="3"/>
    <n v="0"/>
    <n v="0"/>
    <n v="0"/>
    <n v="0"/>
    <m/>
    <n v="2"/>
    <n v="0.4"/>
    <n v="0"/>
    <m/>
    <n v="1"/>
  </r>
  <r>
    <x v="16"/>
    <n v="7"/>
    <s v="EW1.7"/>
    <n v="1"/>
    <m/>
    <x v="61"/>
    <n v="4232"/>
    <s v="lignotuber"/>
    <s v="canopy"/>
    <n v="0"/>
    <n v="0"/>
    <n v="0"/>
    <n v="2"/>
    <n v="0"/>
    <n v="0"/>
    <n v="0"/>
    <n v="0"/>
    <m/>
    <n v="0"/>
    <n v="0"/>
    <n v="0"/>
    <m/>
    <s v=""/>
  </r>
  <r>
    <x v="16"/>
    <n v="8"/>
    <s v="EW1.8"/>
    <n v="1"/>
    <m/>
    <x v="17"/>
    <n v="5532"/>
    <s v="rhizome"/>
    <s v="non-canopy"/>
    <n v="0"/>
    <n v="4"/>
    <n v="0"/>
    <n v="0"/>
    <n v="0"/>
    <n v="0"/>
    <n v="0"/>
    <n v="0"/>
    <m/>
    <n v="4"/>
    <n v="1"/>
    <n v="0"/>
    <m/>
    <n v="1"/>
  </r>
  <r>
    <x v="16"/>
    <n v="8"/>
    <s v="EW1.8"/>
    <n v="1"/>
    <m/>
    <x v="23"/>
    <n v="7138"/>
    <s v="rhizome"/>
    <s v="transient"/>
    <n v="0"/>
    <n v="4"/>
    <n v="0"/>
    <n v="7"/>
    <n v="0"/>
    <n v="0"/>
    <n v="0"/>
    <n v="0"/>
    <m/>
    <n v="4"/>
    <n v="0.36363636363636365"/>
    <n v="0"/>
    <m/>
    <n v="1"/>
  </r>
  <r>
    <x v="16"/>
    <n v="8"/>
    <s v="EW1.8"/>
    <n v="1"/>
    <m/>
    <x v="92"/>
    <e v="#N/A"/>
    <s v="NA"/>
    <s v="NA"/>
    <n v="0"/>
    <n v="0"/>
    <n v="0"/>
    <n v="0"/>
    <n v="0"/>
    <n v="2"/>
    <n v="0"/>
    <n v="0"/>
    <m/>
    <n v="2"/>
    <e v="#DIV/0!"/>
    <e v="#DIV/0!"/>
    <m/>
    <n v="1"/>
  </r>
  <r>
    <x v="16"/>
    <n v="9"/>
    <s v="EW1.9"/>
    <n v="1"/>
    <m/>
    <x v="17"/>
    <n v="5532"/>
    <s v="rhizome"/>
    <s v="non-canopy"/>
    <n v="0"/>
    <n v="7"/>
    <n v="0"/>
    <n v="0"/>
    <n v="0"/>
    <n v="0"/>
    <n v="0"/>
    <n v="0"/>
    <m/>
    <n v="7"/>
    <n v="1"/>
    <n v="0"/>
    <m/>
    <n v="1"/>
  </r>
  <r>
    <x v="16"/>
    <n v="9"/>
    <s v="EW1.9"/>
    <n v="1"/>
    <m/>
    <x v="61"/>
    <n v="4232"/>
    <s v="lignotuber"/>
    <s v="canopy"/>
    <n v="0"/>
    <n v="0"/>
    <n v="0"/>
    <n v="1"/>
    <n v="0"/>
    <n v="0"/>
    <n v="0"/>
    <n v="0"/>
    <m/>
    <n v="0"/>
    <n v="0"/>
    <n v="0"/>
    <m/>
    <s v=""/>
  </r>
  <r>
    <x v="16"/>
    <n v="10"/>
    <s v="EW1.10"/>
    <n v="1"/>
    <m/>
    <x v="93"/>
    <n v="6404"/>
    <s v="tuber"/>
    <s v="non-canopy"/>
    <n v="0"/>
    <n v="0"/>
    <n v="0"/>
    <n v="0"/>
    <n v="0"/>
    <n v="1"/>
    <n v="0"/>
    <n v="0"/>
    <m/>
    <n v="1"/>
    <e v="#DIV/0!"/>
    <e v="#DIV/0!"/>
    <m/>
    <n v="1"/>
  </r>
  <r>
    <x v="16"/>
    <n v="10"/>
    <s v="EW1.10"/>
    <n v="1"/>
    <m/>
    <x v="9"/>
    <n v="8875"/>
    <s v="lignotuber"/>
    <s v="soil-persistent"/>
    <n v="0"/>
    <n v="0"/>
    <n v="0"/>
    <n v="0"/>
    <n v="0"/>
    <n v="1"/>
    <n v="0"/>
    <n v="0"/>
    <m/>
    <n v="1"/>
    <e v="#DIV/0!"/>
    <e v="#DIV/0!"/>
    <m/>
    <n v="1"/>
  </r>
  <r>
    <x v="16"/>
    <n v="10"/>
    <s v="EW1.10"/>
    <n v="1"/>
    <m/>
    <x v="61"/>
    <n v="4232"/>
    <s v="lignotuber"/>
    <s v="canopy"/>
    <n v="0"/>
    <n v="0"/>
    <n v="0"/>
    <n v="3"/>
    <n v="0"/>
    <n v="0"/>
    <n v="0"/>
    <n v="0"/>
    <m/>
    <n v="0"/>
    <n v="0"/>
    <n v="0"/>
    <m/>
    <s v=""/>
  </r>
  <r>
    <x v="16"/>
    <n v="11"/>
    <s v="EW1.11"/>
    <n v="1"/>
    <m/>
    <x v="23"/>
    <n v="7138"/>
    <s v="rhizome"/>
    <s v="transient"/>
    <n v="0"/>
    <n v="0"/>
    <n v="0"/>
    <n v="3"/>
    <n v="0"/>
    <n v="0"/>
    <n v="0"/>
    <n v="0"/>
    <m/>
    <n v="0"/>
    <n v="0"/>
    <n v="0"/>
    <m/>
    <s v=""/>
  </r>
  <r>
    <x v="16"/>
    <n v="11"/>
    <s v="EW1.11"/>
    <n v="1"/>
    <m/>
    <x v="92"/>
    <e v="#N/A"/>
    <s v="NA"/>
    <s v="NA"/>
    <n v="0"/>
    <n v="0"/>
    <n v="0"/>
    <n v="1"/>
    <n v="0"/>
    <n v="0"/>
    <n v="0"/>
    <n v="0"/>
    <m/>
    <n v="0"/>
    <n v="0"/>
    <n v="0"/>
    <m/>
    <s v=""/>
  </r>
  <r>
    <x v="16"/>
    <n v="12"/>
    <s v="EW1.12"/>
    <n v="1"/>
    <m/>
    <x v="17"/>
    <n v="5532"/>
    <s v="rhizome"/>
    <s v="non-canopy"/>
    <n v="0"/>
    <n v="1"/>
    <n v="0"/>
    <n v="4"/>
    <n v="0"/>
    <n v="0"/>
    <n v="0"/>
    <n v="0"/>
    <m/>
    <n v="1"/>
    <n v="0.2"/>
    <n v="0"/>
    <m/>
    <n v="1"/>
  </r>
  <r>
    <x v="16"/>
    <n v="13"/>
    <s v="EW1.13"/>
    <n v="1"/>
    <m/>
    <x v="17"/>
    <n v="5532"/>
    <s v="rhizome"/>
    <s v="non-canopy"/>
    <n v="0"/>
    <n v="5"/>
    <n v="0"/>
    <n v="1"/>
    <n v="0"/>
    <n v="0"/>
    <n v="0"/>
    <n v="0"/>
    <m/>
    <n v="5"/>
    <n v="0.83333333333333337"/>
    <n v="0"/>
    <m/>
    <n v="1"/>
  </r>
  <r>
    <x v="16"/>
    <n v="13"/>
    <s v="EW1.13"/>
    <n v="1"/>
    <m/>
    <x v="0"/>
    <n v="7766"/>
    <s v="lignotuber"/>
    <s v="canopy"/>
    <n v="0"/>
    <n v="0"/>
    <n v="0"/>
    <n v="2"/>
    <n v="0"/>
    <n v="0"/>
    <n v="0"/>
    <n v="0"/>
    <m/>
    <n v="0"/>
    <n v="0"/>
    <n v="0"/>
    <m/>
    <s v=""/>
  </r>
  <r>
    <x v="16"/>
    <n v="13"/>
    <s v="EW1.13"/>
    <n v="1"/>
    <m/>
    <x v="9"/>
    <n v="8875"/>
    <s v="lignotuber"/>
    <s v="soil-persistent"/>
    <n v="0"/>
    <n v="0"/>
    <n v="0"/>
    <n v="1"/>
    <n v="0"/>
    <n v="0"/>
    <n v="0"/>
    <n v="0"/>
    <m/>
    <n v="0"/>
    <n v="0"/>
    <n v="0"/>
    <m/>
    <s v=""/>
  </r>
  <r>
    <x v="16"/>
    <n v="14"/>
    <s v="EW1.14"/>
    <n v="1"/>
    <m/>
    <x v="17"/>
    <n v="5532"/>
    <s v="rhizome"/>
    <s v="non-canopy"/>
    <n v="0"/>
    <n v="3"/>
    <n v="0"/>
    <n v="0"/>
    <n v="0"/>
    <n v="0"/>
    <n v="0"/>
    <n v="0"/>
    <m/>
    <n v="3"/>
    <n v="1"/>
    <n v="0"/>
    <m/>
    <n v="1"/>
  </r>
  <r>
    <x v="16"/>
    <n v="14"/>
    <s v="EW1.14"/>
    <n v="1"/>
    <m/>
    <x v="0"/>
    <n v="7766"/>
    <s v="lignotuber"/>
    <s v="canopy"/>
    <n v="0"/>
    <n v="0"/>
    <n v="0"/>
    <n v="3"/>
    <n v="0"/>
    <n v="0"/>
    <n v="0"/>
    <n v="0"/>
    <m/>
    <n v="0"/>
    <n v="0"/>
    <n v="0"/>
    <m/>
    <s v=""/>
  </r>
  <r>
    <x v="16"/>
    <n v="15"/>
    <s v="EW1.15"/>
    <n v="1"/>
    <m/>
    <x v="0"/>
    <n v="7766"/>
    <s v="lignotuber"/>
    <s v="canopy"/>
    <n v="0"/>
    <n v="0"/>
    <n v="0"/>
    <n v="1"/>
    <n v="0"/>
    <n v="0"/>
    <n v="0"/>
    <n v="0"/>
    <m/>
    <n v="0"/>
    <n v="0"/>
    <n v="0"/>
    <m/>
    <s v=""/>
  </r>
  <r>
    <x v="16"/>
    <n v="15"/>
    <s v="EW1.15"/>
    <n v="1"/>
    <m/>
    <x v="17"/>
    <n v="5532"/>
    <s v="rhizome"/>
    <s v="non-canopy"/>
    <n v="0"/>
    <n v="0"/>
    <n v="0"/>
    <n v="3"/>
    <n v="0"/>
    <n v="0"/>
    <n v="0"/>
    <n v="0"/>
    <m/>
    <n v="0"/>
    <n v="0"/>
    <n v="0"/>
    <m/>
    <s v=""/>
  </r>
  <r>
    <x v="16"/>
    <n v="16"/>
    <s v="EW1.16"/>
    <n v="1"/>
    <m/>
    <x v="17"/>
    <n v="5532"/>
    <s v="rhizome"/>
    <s v="non-canopy"/>
    <n v="0"/>
    <n v="0"/>
    <n v="0"/>
    <n v="5"/>
    <n v="0"/>
    <n v="0"/>
    <n v="0"/>
    <n v="0"/>
    <m/>
    <n v="0"/>
    <n v="0"/>
    <n v="0"/>
    <m/>
    <s v=""/>
  </r>
  <r>
    <x v="16"/>
    <n v="16"/>
    <s v="EW1.16"/>
    <n v="1"/>
    <m/>
    <x v="0"/>
    <n v="7766"/>
    <s v="lignotuber"/>
    <s v="canopy"/>
    <n v="0"/>
    <n v="0"/>
    <n v="0"/>
    <n v="1"/>
    <n v="0"/>
    <n v="0"/>
    <n v="0"/>
    <n v="0"/>
    <m/>
    <n v="0"/>
    <n v="0"/>
    <n v="0"/>
    <m/>
    <s v=""/>
  </r>
  <r>
    <x v="16"/>
    <n v="17"/>
    <s v="EW1.17"/>
    <n v="1"/>
    <m/>
    <x v="23"/>
    <n v="7138"/>
    <s v="rhizome"/>
    <s v="transient"/>
    <n v="0"/>
    <n v="0"/>
    <n v="0"/>
    <n v="4"/>
    <n v="0"/>
    <n v="0"/>
    <n v="0"/>
    <n v="0"/>
    <m/>
    <n v="0"/>
    <n v="0"/>
    <n v="0"/>
    <m/>
    <s v=""/>
  </r>
  <r>
    <x v="16"/>
    <n v="17"/>
    <s v="EW1.17"/>
    <n v="1"/>
    <m/>
    <x v="0"/>
    <n v="7766"/>
    <s v="lignotuber"/>
    <s v="canopy"/>
    <n v="0"/>
    <n v="0"/>
    <n v="0"/>
    <n v="3"/>
    <n v="0"/>
    <n v="0"/>
    <n v="0"/>
    <n v="0"/>
    <m/>
    <n v="0"/>
    <n v="0"/>
    <n v="0"/>
    <m/>
    <s v=""/>
  </r>
  <r>
    <x v="16"/>
    <n v="17"/>
    <s v="EW1.17"/>
    <n v="1"/>
    <m/>
    <x v="17"/>
    <n v="5532"/>
    <s v="rhizome"/>
    <s v="non-canopy"/>
    <n v="0"/>
    <n v="0"/>
    <n v="0"/>
    <n v="3"/>
    <n v="0"/>
    <n v="0"/>
    <n v="0"/>
    <n v="0"/>
    <m/>
    <n v="0"/>
    <n v="0"/>
    <n v="0"/>
    <m/>
    <s v=""/>
  </r>
  <r>
    <x v="16"/>
    <n v="18"/>
    <s v="EW1.18"/>
    <n v="1"/>
    <m/>
    <x v="0"/>
    <n v="7766"/>
    <s v="lignotuber"/>
    <s v="canopy"/>
    <n v="0"/>
    <n v="0"/>
    <n v="0"/>
    <n v="3"/>
    <n v="0"/>
    <n v="0"/>
    <n v="0"/>
    <n v="0"/>
    <m/>
    <n v="0"/>
    <n v="0"/>
    <n v="0"/>
    <m/>
    <s v=""/>
  </r>
  <r>
    <x v="16"/>
    <n v="18"/>
    <s v="EW1.18"/>
    <n v="1"/>
    <m/>
    <x v="17"/>
    <n v="5532"/>
    <s v="rhizome"/>
    <s v="non-canopy"/>
    <n v="0"/>
    <n v="0"/>
    <n v="0"/>
    <n v="2"/>
    <n v="0"/>
    <n v="0"/>
    <n v="0"/>
    <n v="0"/>
    <m/>
    <n v="0"/>
    <n v="0"/>
    <n v="0"/>
    <m/>
    <s v=""/>
  </r>
  <r>
    <x v="16"/>
    <n v="19"/>
    <s v="EW1.19"/>
    <n v="1"/>
    <m/>
    <x v="94"/>
    <e v="#N/A"/>
    <s v="none"/>
    <s v="transient"/>
    <n v="0"/>
    <n v="0"/>
    <n v="0"/>
    <n v="0"/>
    <n v="0"/>
    <n v="1"/>
    <n v="0"/>
    <n v="0"/>
    <m/>
    <n v="1"/>
    <e v="#DIV/0!"/>
    <e v="#DIV/0!"/>
    <m/>
    <n v="1"/>
  </r>
  <r>
    <x v="16"/>
    <n v="19"/>
    <s v="EW1.19"/>
    <n v="1"/>
    <m/>
    <x v="17"/>
    <n v="5532"/>
    <s v="rhizome"/>
    <s v="non-canopy"/>
    <n v="0"/>
    <n v="0"/>
    <n v="0"/>
    <n v="5"/>
    <n v="0"/>
    <n v="0"/>
    <n v="0"/>
    <n v="0"/>
    <m/>
    <n v="0"/>
    <n v="0"/>
    <n v="0"/>
    <m/>
    <s v=""/>
  </r>
  <r>
    <x v="16"/>
    <n v="19"/>
    <s v="EW1.19"/>
    <n v="1"/>
    <m/>
    <x v="0"/>
    <n v="7766"/>
    <s v="lignotuber"/>
    <s v="canopy"/>
    <n v="0"/>
    <n v="0"/>
    <n v="0"/>
    <n v="1"/>
    <n v="0"/>
    <n v="0"/>
    <n v="0"/>
    <n v="0"/>
    <m/>
    <n v="0"/>
    <n v="0"/>
    <n v="0"/>
    <m/>
    <s v=""/>
  </r>
  <r>
    <x v="16"/>
    <n v="20"/>
    <s v="EW1.20"/>
    <n v="1"/>
    <m/>
    <x v="17"/>
    <n v="5532"/>
    <s v="rhizome"/>
    <s v="non-canopy"/>
    <n v="0"/>
    <n v="0"/>
    <n v="0"/>
    <n v="2"/>
    <n v="0"/>
    <n v="0"/>
    <n v="0"/>
    <n v="0"/>
    <m/>
    <n v="0"/>
    <n v="0"/>
    <n v="0"/>
    <m/>
    <s v=""/>
  </r>
  <r>
    <x v="16"/>
    <n v="20"/>
    <s v="EW1.20"/>
    <n v="1"/>
    <m/>
    <x v="0"/>
    <n v="7766"/>
    <s v="lignotuber"/>
    <s v="canopy"/>
    <n v="0"/>
    <n v="0"/>
    <n v="0"/>
    <n v="3"/>
    <n v="0"/>
    <n v="0"/>
    <n v="0"/>
    <n v="0"/>
    <m/>
    <n v="0"/>
    <n v="0"/>
    <n v="0"/>
    <m/>
    <s v=""/>
  </r>
  <r>
    <x v="17"/>
    <n v="1"/>
    <s v="EW2.1"/>
    <n v="1"/>
    <m/>
    <x v="61"/>
    <n v="4232"/>
    <s v="lignotuber"/>
    <s v="canopy"/>
    <n v="0"/>
    <n v="1"/>
    <n v="0"/>
    <n v="0"/>
    <n v="0"/>
    <n v="3"/>
    <n v="0"/>
    <n v="0"/>
    <m/>
    <n v="4"/>
    <n v="1"/>
    <n v="3"/>
    <m/>
    <n v="1"/>
  </r>
  <r>
    <x v="17"/>
    <n v="1"/>
    <s v="EW2.1"/>
    <n v="1"/>
    <m/>
    <x v="43"/>
    <n v="2302"/>
    <s v="rhizome"/>
    <s v="non-canopy"/>
    <n v="0"/>
    <n v="0"/>
    <n v="0"/>
    <n v="2"/>
    <n v="0"/>
    <m/>
    <n v="0"/>
    <n v="0"/>
    <m/>
    <n v="0"/>
    <n v="0"/>
    <n v="0"/>
    <m/>
    <s v=""/>
  </r>
  <r>
    <x v="17"/>
    <n v="1"/>
    <s v="EW2.1"/>
    <n v="1"/>
    <m/>
    <x v="95"/>
    <n v="1550"/>
    <s v="none"/>
    <s v="non-canopy"/>
    <n v="0"/>
    <n v="0"/>
    <n v="0"/>
    <n v="0"/>
    <n v="0"/>
    <n v="1"/>
    <n v="0"/>
    <n v="0"/>
    <m/>
    <n v="1"/>
    <e v="#DIV/0!"/>
    <e v="#DIV/0!"/>
    <m/>
    <n v="1"/>
  </r>
  <r>
    <x v="17"/>
    <n v="1"/>
    <s v="EW2.1"/>
    <n v="1"/>
    <m/>
    <x v="91"/>
    <n v="10442"/>
    <s v="none"/>
    <s v="non-canopy"/>
    <n v="0"/>
    <n v="0"/>
    <n v="0"/>
    <n v="0"/>
    <n v="0"/>
    <n v="1"/>
    <n v="0"/>
    <n v="0"/>
    <m/>
    <n v="1"/>
    <e v="#DIV/0!"/>
    <e v="#DIV/0!"/>
    <s v="species confirmed in Nov survey"/>
    <n v="1"/>
  </r>
  <r>
    <x v="17"/>
    <n v="1"/>
    <s v="EW2.1"/>
    <n v="1"/>
    <m/>
    <x v="96"/>
    <n v="11388"/>
    <s v="rhizome"/>
    <s v="non-canopy"/>
    <n v="0"/>
    <n v="0"/>
    <n v="0"/>
    <n v="0"/>
    <n v="0"/>
    <n v="1"/>
    <n v="0"/>
    <n v="0"/>
    <m/>
    <n v="1"/>
    <e v="#DIV/0!"/>
    <e v="#DIV/0!"/>
    <m/>
    <n v="1"/>
  </r>
  <r>
    <x v="17"/>
    <n v="2"/>
    <s v="EW2.2"/>
    <n v="1"/>
    <m/>
    <x v="61"/>
    <n v="4232"/>
    <s v="lignotuber"/>
    <s v="canopy"/>
    <n v="0"/>
    <n v="3"/>
    <n v="0"/>
    <n v="1"/>
    <n v="0"/>
    <n v="6"/>
    <n v="0"/>
    <n v="0"/>
    <m/>
    <n v="9"/>
    <n v="0.75"/>
    <n v="1.5"/>
    <m/>
    <n v="1"/>
  </r>
  <r>
    <x v="17"/>
    <n v="2"/>
    <s v="EW2.2"/>
    <n v="1"/>
    <m/>
    <x v="93"/>
    <n v="6404"/>
    <s v="none"/>
    <s v="non-canopy"/>
    <n v="0"/>
    <n v="0"/>
    <n v="0"/>
    <n v="0"/>
    <n v="0"/>
    <n v="3"/>
    <n v="0"/>
    <n v="0"/>
    <m/>
    <n v="3"/>
    <e v="#DIV/0!"/>
    <e v="#DIV/0!"/>
    <m/>
    <n v="1"/>
  </r>
  <r>
    <x v="17"/>
    <n v="2"/>
    <s v="EW2.2"/>
    <n v="1"/>
    <m/>
    <x v="96"/>
    <n v="11388"/>
    <s v="rhizome"/>
    <s v="non-canopy"/>
    <n v="0"/>
    <n v="0"/>
    <n v="0"/>
    <n v="0"/>
    <n v="0"/>
    <n v="1"/>
    <n v="0"/>
    <n v="0"/>
    <m/>
    <n v="1"/>
    <e v="#DIV/0!"/>
    <e v="#DIV/0!"/>
    <m/>
    <n v="1"/>
  </r>
  <r>
    <x v="17"/>
    <n v="2"/>
    <s v="EW2.2"/>
    <n v="1"/>
    <m/>
    <x v="55"/>
    <n v="11903"/>
    <s v="none"/>
    <s v="non-canopy"/>
    <n v="0"/>
    <n v="0"/>
    <n v="0"/>
    <n v="0"/>
    <n v="0"/>
    <n v="1"/>
    <n v="0"/>
    <n v="0"/>
    <m/>
    <n v="1"/>
    <e v="#DIV/0!"/>
    <e v="#DIV/0!"/>
    <m/>
    <n v="1"/>
  </r>
  <r>
    <x v="17"/>
    <n v="2"/>
    <s v="EW2.2"/>
    <n v="1"/>
    <m/>
    <x v="88"/>
    <n v="7961"/>
    <s v="stolon"/>
    <s v="non-canopy"/>
    <n v="0"/>
    <n v="0"/>
    <n v="0"/>
    <n v="0"/>
    <n v="0"/>
    <n v="3"/>
    <n v="0"/>
    <n v="0"/>
    <m/>
    <n v="3"/>
    <e v="#DIV/0!"/>
    <e v="#DIV/0!"/>
    <m/>
    <n v="1"/>
  </r>
  <r>
    <x v="17"/>
    <n v="2"/>
    <s v="EW2.2"/>
    <n v="1"/>
    <m/>
    <x v="97"/>
    <n v="3152"/>
    <s v="tuber"/>
    <s v="soil-persistent"/>
    <n v="0"/>
    <n v="0"/>
    <n v="0"/>
    <n v="0"/>
    <n v="0"/>
    <n v="1"/>
    <n v="0"/>
    <n v="0"/>
    <m/>
    <n v="1"/>
    <e v="#DIV/0!"/>
    <e v="#DIV/0!"/>
    <m/>
    <n v="1"/>
  </r>
  <r>
    <x v="17"/>
    <n v="2"/>
    <s v="EW2.2"/>
    <n v="1"/>
    <m/>
    <x v="58"/>
    <n v="4000"/>
    <s v="lignotuber"/>
    <s v="soil-persistent"/>
    <n v="0"/>
    <n v="1"/>
    <n v="0"/>
    <n v="0"/>
    <n v="0"/>
    <n v="0"/>
    <n v="0"/>
    <n v="0"/>
    <m/>
    <n v="1"/>
    <n v="1"/>
    <n v="0"/>
    <m/>
    <n v="1"/>
  </r>
  <r>
    <x v="17"/>
    <n v="3"/>
    <s v="EW2.3"/>
    <n v="1"/>
    <m/>
    <x v="61"/>
    <n v="4232"/>
    <s v="lignotuber"/>
    <s v="canopy"/>
    <n v="0"/>
    <n v="2"/>
    <n v="0"/>
    <n v="1"/>
    <n v="0"/>
    <n v="0"/>
    <n v="0"/>
    <n v="0"/>
    <m/>
    <n v="2"/>
    <n v="0.66666666666666663"/>
    <n v="0"/>
    <m/>
    <n v="1"/>
  </r>
  <r>
    <x v="17"/>
    <n v="3"/>
    <s v="EW2.3"/>
    <n v="1"/>
    <m/>
    <x v="93"/>
    <n v="6404"/>
    <s v="tuber"/>
    <s v="non-canopy"/>
    <n v="0"/>
    <n v="2"/>
    <n v="0"/>
    <n v="0"/>
    <n v="0"/>
    <n v="0"/>
    <n v="0"/>
    <n v="0"/>
    <m/>
    <n v="2"/>
    <n v="1"/>
    <n v="0"/>
    <m/>
    <n v="1"/>
  </r>
  <r>
    <x v="17"/>
    <n v="3"/>
    <s v="EW2.3"/>
    <n v="1"/>
    <m/>
    <x v="88"/>
    <n v="7961"/>
    <s v="stolon"/>
    <s v="non-canopy"/>
    <n v="0"/>
    <n v="0"/>
    <n v="0"/>
    <n v="0"/>
    <n v="0"/>
    <n v="1"/>
    <n v="0"/>
    <n v="0"/>
    <m/>
    <n v="1"/>
    <e v="#DIV/0!"/>
    <e v="#DIV/0!"/>
    <m/>
    <n v="1"/>
  </r>
  <r>
    <x v="17"/>
    <n v="3"/>
    <s v="EW2.3"/>
    <n v="1"/>
    <m/>
    <x v="96"/>
    <n v="11388"/>
    <s v="rhizome"/>
    <s v="non-canopy"/>
    <n v="0"/>
    <n v="0"/>
    <n v="0"/>
    <n v="0"/>
    <n v="0"/>
    <n v="2"/>
    <n v="0"/>
    <n v="0"/>
    <m/>
    <n v="2"/>
    <e v="#DIV/0!"/>
    <e v="#DIV/0!"/>
    <m/>
    <n v="1"/>
  </r>
  <r>
    <x v="17"/>
    <n v="4"/>
    <s v="EW2.4"/>
    <n v="1"/>
    <m/>
    <x v="61"/>
    <n v="4232"/>
    <s v="lignotuber"/>
    <s v="canopy"/>
    <n v="0"/>
    <n v="3"/>
    <n v="0"/>
    <n v="1"/>
    <n v="0"/>
    <n v="0"/>
    <n v="0"/>
    <n v="0"/>
    <m/>
    <n v="3"/>
    <n v="0.75"/>
    <n v="0"/>
    <m/>
    <n v="1"/>
  </r>
  <r>
    <x v="17"/>
    <n v="4"/>
    <s v="EW2.4"/>
    <n v="1"/>
    <m/>
    <x v="58"/>
    <n v="4000"/>
    <s v="lignotuber"/>
    <s v="soil-persistent"/>
    <n v="0"/>
    <n v="1"/>
    <n v="0"/>
    <n v="0"/>
    <n v="0"/>
    <n v="0"/>
    <n v="0"/>
    <n v="0"/>
    <m/>
    <n v="1"/>
    <n v="1"/>
    <n v="0"/>
    <m/>
    <n v="1"/>
  </r>
  <r>
    <x v="17"/>
    <n v="4"/>
    <s v="EW2.4"/>
    <n v="1"/>
    <m/>
    <x v="88"/>
    <n v="7961"/>
    <s v="stolon"/>
    <s v="non-canopy"/>
    <n v="0"/>
    <n v="0"/>
    <n v="0"/>
    <n v="0"/>
    <n v="0"/>
    <n v="8"/>
    <n v="0"/>
    <n v="0"/>
    <m/>
    <n v="8"/>
    <e v="#DIV/0!"/>
    <e v="#DIV/0!"/>
    <m/>
    <n v="1"/>
  </r>
  <r>
    <x v="17"/>
    <n v="4"/>
    <s v="EW2.4"/>
    <n v="1"/>
    <m/>
    <x v="97"/>
    <n v="3152"/>
    <s v="tuber"/>
    <s v="soil-persistent"/>
    <n v="0"/>
    <n v="0"/>
    <n v="0"/>
    <n v="0"/>
    <n v="0"/>
    <n v="2"/>
    <n v="0"/>
    <n v="0"/>
    <m/>
    <n v="2"/>
    <e v="#DIV/0!"/>
    <e v="#DIV/0!"/>
    <m/>
    <n v="1"/>
  </r>
  <r>
    <x v="17"/>
    <n v="4"/>
    <s v="EW2.4"/>
    <n v="1"/>
    <m/>
    <x v="91"/>
    <n v="10442"/>
    <s v="none"/>
    <s v="non-canopy"/>
    <n v="0"/>
    <n v="0"/>
    <n v="0"/>
    <n v="0"/>
    <n v="0"/>
    <n v="1"/>
    <n v="0"/>
    <n v="0"/>
    <m/>
    <n v="1"/>
    <e v="#DIV/0!"/>
    <e v="#DIV/0!"/>
    <s v="species confirmed in Nov survey"/>
    <n v="1"/>
  </r>
  <r>
    <x v="17"/>
    <n v="4"/>
    <s v="EW2.4"/>
    <n v="1"/>
    <m/>
    <x v="93"/>
    <n v="6404"/>
    <s v="tuber"/>
    <s v="non-canopy"/>
    <n v="0"/>
    <n v="0"/>
    <n v="0"/>
    <n v="0"/>
    <n v="0"/>
    <n v="3"/>
    <n v="0"/>
    <n v="0"/>
    <m/>
    <n v="3"/>
    <e v="#DIV/0!"/>
    <e v="#DIV/0!"/>
    <m/>
    <n v="1"/>
  </r>
  <r>
    <x v="17"/>
    <n v="4"/>
    <s v="EW2.4"/>
    <n v="1"/>
    <m/>
    <x v="96"/>
    <n v="11388"/>
    <s v="rhizome"/>
    <s v="non-canopy"/>
    <n v="0"/>
    <n v="0"/>
    <n v="0"/>
    <n v="0"/>
    <n v="0"/>
    <n v="20"/>
    <n v="0"/>
    <n v="0"/>
    <m/>
    <n v="20"/>
    <e v="#DIV/0!"/>
    <e v="#DIV/0!"/>
    <m/>
    <n v="1"/>
  </r>
  <r>
    <x v="17"/>
    <n v="4"/>
    <s v="EW2.4"/>
    <n v="1"/>
    <m/>
    <x v="98"/>
    <n v="3131"/>
    <s v="none"/>
    <s v="non-canopy"/>
    <n v="0"/>
    <n v="0"/>
    <n v="0"/>
    <n v="0"/>
    <n v="0"/>
    <n v="1"/>
    <n v="0"/>
    <n v="0"/>
    <m/>
    <n v="1"/>
    <e v="#DIV/0!"/>
    <e v="#DIV/0!"/>
    <m/>
    <n v="1"/>
  </r>
  <r>
    <x v="17"/>
    <n v="5"/>
    <s v="EW2.5"/>
    <n v="1"/>
    <m/>
    <x v="98"/>
    <n v="3131"/>
    <s v="none"/>
    <s v="non-canopy"/>
    <n v="0"/>
    <n v="0"/>
    <n v="0"/>
    <n v="0"/>
    <n v="0"/>
    <n v="1"/>
    <n v="0"/>
    <n v="0"/>
    <m/>
    <n v="1"/>
    <e v="#DIV/0!"/>
    <e v="#DIV/0!"/>
    <m/>
    <n v="1"/>
  </r>
  <r>
    <x v="17"/>
    <n v="5"/>
    <s v="EW2.5"/>
    <n v="1"/>
    <m/>
    <x v="61"/>
    <n v="4232"/>
    <s v="lignotuber"/>
    <s v="canopy"/>
    <n v="0"/>
    <n v="3"/>
    <n v="0"/>
    <n v="4"/>
    <n v="0"/>
    <n v="0"/>
    <n v="0"/>
    <n v="0"/>
    <m/>
    <n v="3"/>
    <n v="0.42857142857142855"/>
    <n v="0"/>
    <m/>
    <n v="1"/>
  </r>
  <r>
    <x v="17"/>
    <n v="5"/>
    <s v="EW2.5"/>
    <n v="1"/>
    <m/>
    <x v="97"/>
    <n v="3152"/>
    <s v="tuber"/>
    <s v="soil-persistent"/>
    <n v="0"/>
    <n v="0"/>
    <n v="0"/>
    <n v="0"/>
    <n v="0"/>
    <n v="2"/>
    <n v="0"/>
    <n v="0"/>
    <m/>
    <n v="2"/>
    <e v="#DIV/0!"/>
    <e v="#DIV/0!"/>
    <m/>
    <n v="1"/>
  </r>
  <r>
    <x v="17"/>
    <n v="5"/>
    <s v="EW2.5"/>
    <n v="1"/>
    <m/>
    <x v="88"/>
    <n v="7961"/>
    <s v="stolon"/>
    <s v="non-canopy"/>
    <n v="0"/>
    <n v="0"/>
    <n v="0"/>
    <n v="0"/>
    <n v="0"/>
    <n v="20"/>
    <n v="0"/>
    <n v="0"/>
    <m/>
    <n v="20"/>
    <e v="#DIV/0!"/>
    <e v="#DIV/0!"/>
    <m/>
    <n v="1"/>
  </r>
  <r>
    <x v="17"/>
    <n v="5"/>
    <s v="EW2.5"/>
    <n v="1"/>
    <m/>
    <x v="96"/>
    <n v="11388"/>
    <s v="rhizome"/>
    <s v="non-canopy"/>
    <n v="0"/>
    <n v="0"/>
    <n v="0"/>
    <n v="0"/>
    <n v="0"/>
    <n v="3"/>
    <n v="0"/>
    <n v="0"/>
    <m/>
    <n v="3"/>
    <e v="#DIV/0!"/>
    <e v="#DIV/0!"/>
    <m/>
    <n v="1"/>
  </r>
  <r>
    <x v="17"/>
    <n v="5"/>
    <s v="EW2.5"/>
    <n v="1"/>
    <m/>
    <x v="63"/>
    <n v="8748"/>
    <s v="NA"/>
    <s v="NA"/>
    <n v="0"/>
    <n v="0"/>
    <n v="0"/>
    <n v="0"/>
    <n v="0"/>
    <n v="2"/>
    <n v="0"/>
    <n v="0"/>
    <m/>
    <n v="2"/>
    <e v="#DIV/0!"/>
    <e v="#DIV/0!"/>
    <m/>
    <n v="1"/>
  </r>
  <r>
    <x v="17"/>
    <n v="5"/>
    <s v="EW2.5"/>
    <n v="1"/>
    <m/>
    <x v="99"/>
    <n v="1411"/>
    <s v="none"/>
    <s v="non-canopy"/>
    <n v="0"/>
    <n v="0"/>
    <n v="0"/>
    <n v="0"/>
    <n v="0"/>
    <n v="1"/>
    <n v="0"/>
    <n v="0"/>
    <s v="ID corrected from Isotoma fluivatilis subsp. australis to Cotula alpina based on fruiting specimens from Apr2021"/>
    <n v="1"/>
    <e v="#DIV/0!"/>
    <e v="#DIV/0!"/>
    <m/>
    <n v="1"/>
  </r>
  <r>
    <x v="17"/>
    <n v="6"/>
    <s v="EW2.6"/>
    <n v="1"/>
    <m/>
    <x v="61"/>
    <n v="4232"/>
    <s v="lignotuber"/>
    <s v="canopy"/>
    <n v="0"/>
    <n v="0"/>
    <n v="0"/>
    <n v="4"/>
    <n v="0"/>
    <n v="1"/>
    <n v="0"/>
    <n v="0"/>
    <m/>
    <n v="1"/>
    <n v="0"/>
    <n v="0.25"/>
    <m/>
    <n v="1"/>
  </r>
  <r>
    <x v="17"/>
    <n v="6"/>
    <s v="EW2.6"/>
    <n v="1"/>
    <m/>
    <x v="88"/>
    <n v="7961"/>
    <s v="stolon"/>
    <s v="non-canopy"/>
    <n v="0"/>
    <n v="0"/>
    <n v="0"/>
    <n v="0"/>
    <n v="0"/>
    <n v="16"/>
    <n v="0"/>
    <n v="0"/>
    <m/>
    <n v="16"/>
    <e v="#DIV/0!"/>
    <e v="#DIV/0!"/>
    <m/>
    <n v="1"/>
  </r>
  <r>
    <x v="17"/>
    <n v="6"/>
    <s v="EW2.6"/>
    <n v="1"/>
    <m/>
    <x v="97"/>
    <n v="3152"/>
    <s v="tuber"/>
    <s v="soil-persistent"/>
    <n v="0"/>
    <n v="0"/>
    <n v="0"/>
    <n v="0"/>
    <n v="0"/>
    <n v="1"/>
    <n v="0"/>
    <n v="0"/>
    <m/>
    <n v="1"/>
    <e v="#DIV/0!"/>
    <e v="#DIV/0!"/>
    <m/>
    <n v="1"/>
  </r>
  <r>
    <x v="17"/>
    <n v="6"/>
    <s v="EW2.6"/>
    <n v="1"/>
    <m/>
    <x v="100"/>
    <n v="9904"/>
    <s v="none"/>
    <s v="non-canopy"/>
    <n v="0"/>
    <n v="0"/>
    <n v="0"/>
    <n v="0"/>
    <n v="0"/>
    <n v="1"/>
    <n v="0"/>
    <n v="0"/>
    <s v="previously misID'd as Gamochaeta"/>
    <n v="1"/>
    <e v="#DIV/0!"/>
    <e v="#DIV/0!"/>
    <m/>
    <n v="1"/>
  </r>
  <r>
    <x v="17"/>
    <n v="6"/>
    <s v="EW2.6"/>
    <n v="1"/>
    <m/>
    <x v="101"/>
    <n v="11146"/>
    <s v="none"/>
    <s v="non-canopy"/>
    <n v="0"/>
    <n v="0"/>
    <n v="0"/>
    <n v="0"/>
    <n v="0"/>
    <n v="1"/>
    <n v="0"/>
    <n v="0"/>
    <s v="ID corrected from Chrysocephalum apiculatum to Pseudognaphalium luteo-album based on Apr2021 observations"/>
    <n v="1"/>
    <e v="#DIV/0!"/>
    <e v="#DIV/0!"/>
    <m/>
    <n v="1"/>
  </r>
  <r>
    <x v="17"/>
    <n v="6"/>
    <s v="EW2.6"/>
    <n v="1"/>
    <m/>
    <x v="82"/>
    <n v="3596"/>
    <s v="none"/>
    <s v="soil-persistent"/>
    <n v="0"/>
    <n v="0"/>
    <n v="0"/>
    <n v="0"/>
    <n v="0"/>
    <n v="1"/>
    <n v="0"/>
    <n v="0"/>
    <m/>
    <n v="1"/>
    <e v="#DIV/0!"/>
    <e v="#DIV/0!"/>
    <m/>
    <n v="1"/>
  </r>
  <r>
    <x v="17"/>
    <n v="7"/>
    <s v="EW2.7"/>
    <n v="1"/>
    <m/>
    <x v="61"/>
    <n v="4232"/>
    <s v="lignotuber"/>
    <s v="canopy"/>
    <n v="0"/>
    <n v="5"/>
    <n v="0"/>
    <n v="7"/>
    <n v="0"/>
    <n v="0"/>
    <n v="0"/>
    <n v="0"/>
    <m/>
    <n v="5"/>
    <n v="0.41666666666666669"/>
    <n v="0"/>
    <m/>
    <n v="1"/>
  </r>
  <r>
    <x v="17"/>
    <n v="7"/>
    <s v="EW2.7"/>
    <n v="1"/>
    <m/>
    <x v="88"/>
    <n v="7961"/>
    <s v="stolon"/>
    <s v="non-canopy"/>
    <n v="0"/>
    <n v="0"/>
    <n v="0"/>
    <n v="0"/>
    <n v="0"/>
    <n v="12"/>
    <n v="0"/>
    <n v="0"/>
    <m/>
    <n v="12"/>
    <e v="#DIV/0!"/>
    <e v="#DIV/0!"/>
    <m/>
    <n v="1"/>
  </r>
  <r>
    <x v="17"/>
    <n v="7"/>
    <s v="EW2.7"/>
    <n v="1"/>
    <m/>
    <x v="93"/>
    <n v="6404"/>
    <s v="tuber"/>
    <s v="non-canopy"/>
    <n v="0"/>
    <n v="0"/>
    <n v="0"/>
    <n v="0"/>
    <n v="0"/>
    <n v="1"/>
    <n v="0"/>
    <n v="0"/>
    <m/>
    <n v="1"/>
    <e v="#DIV/0!"/>
    <e v="#DIV/0!"/>
    <m/>
    <n v="1"/>
  </r>
  <r>
    <x v="17"/>
    <n v="7"/>
    <s v="EW2.7"/>
    <n v="1"/>
    <m/>
    <x v="97"/>
    <n v="3152"/>
    <s v="tuber"/>
    <s v="soil-persistent"/>
    <n v="0"/>
    <n v="0"/>
    <n v="0"/>
    <n v="0"/>
    <n v="0"/>
    <n v="1"/>
    <n v="0"/>
    <n v="0"/>
    <m/>
    <n v="1"/>
    <e v="#DIV/0!"/>
    <e v="#DIV/0!"/>
    <m/>
    <n v="1"/>
  </r>
  <r>
    <x v="17"/>
    <n v="7"/>
    <s v="EW2.7"/>
    <n v="1"/>
    <m/>
    <x v="101"/>
    <n v="11146"/>
    <s v="none"/>
    <s v="non-canopy"/>
    <n v="0"/>
    <n v="0"/>
    <n v="0"/>
    <n v="0"/>
    <n v="0"/>
    <n v="1"/>
    <n v="0"/>
    <n v="0"/>
    <s v="ID corrected from Chrysocephalum apiculatum to Pseudognaphalium luteo-album based on Apr2021 observations"/>
    <n v="1"/>
    <e v="#DIV/0!"/>
    <e v="#DIV/0!"/>
    <m/>
    <n v="1"/>
  </r>
  <r>
    <x v="17"/>
    <n v="7"/>
    <s v="EW2.7"/>
    <n v="1"/>
    <m/>
    <x v="96"/>
    <n v="11388"/>
    <s v="rhizome"/>
    <s v="non-canopy"/>
    <n v="0"/>
    <n v="0"/>
    <n v="0"/>
    <n v="0"/>
    <n v="0"/>
    <n v="5"/>
    <n v="0"/>
    <n v="0"/>
    <m/>
    <n v="5"/>
    <e v="#DIV/0!"/>
    <e v="#DIV/0!"/>
    <m/>
    <n v="1"/>
  </r>
  <r>
    <x v="17"/>
    <n v="7"/>
    <s v="EW2.7"/>
    <n v="1"/>
    <m/>
    <x v="102"/>
    <n v="7983"/>
    <s v="none"/>
    <s v="non-canopy"/>
    <n v="0"/>
    <n v="0"/>
    <n v="0"/>
    <n v="0"/>
    <n v="0"/>
    <n v="1"/>
    <n v="0"/>
    <n v="0"/>
    <m/>
    <n v="1"/>
    <e v="#DIV/0!"/>
    <e v="#DIV/0!"/>
    <m/>
    <n v="1"/>
  </r>
  <r>
    <x v="17"/>
    <n v="7"/>
    <s v="EW2.7"/>
    <n v="1"/>
    <m/>
    <x v="100"/>
    <n v="9904"/>
    <s v="none"/>
    <s v="non-canopy"/>
    <n v="0"/>
    <n v="0"/>
    <n v="0"/>
    <n v="0"/>
    <n v="0"/>
    <n v="1"/>
    <n v="0"/>
    <n v="0"/>
    <s v="previously misID'd as Gamochaeta"/>
    <n v="1"/>
    <e v="#DIV/0!"/>
    <e v="#DIV/0!"/>
    <m/>
    <n v="1"/>
  </r>
  <r>
    <x v="17"/>
    <n v="8"/>
    <s v="EW2.8"/>
    <n v="1"/>
    <m/>
    <x v="61"/>
    <n v="4232"/>
    <s v="lignotuber"/>
    <s v="canopy"/>
    <n v="0"/>
    <n v="1"/>
    <n v="0"/>
    <n v="1"/>
    <n v="0"/>
    <n v="0"/>
    <n v="0"/>
    <n v="0"/>
    <m/>
    <n v="1"/>
    <n v="0.5"/>
    <n v="0"/>
    <m/>
    <n v="1"/>
  </r>
  <r>
    <x v="17"/>
    <n v="8"/>
    <s v="EW2.8"/>
    <n v="1"/>
    <m/>
    <x v="58"/>
    <n v="4000"/>
    <s v="lignotuber"/>
    <s v="soil-persistent"/>
    <n v="0"/>
    <n v="0"/>
    <n v="0"/>
    <n v="2"/>
    <n v="0"/>
    <n v="0"/>
    <n v="0"/>
    <n v="0"/>
    <m/>
    <n v="0"/>
    <n v="0"/>
    <n v="0"/>
    <m/>
    <s v=""/>
  </r>
  <r>
    <x v="17"/>
    <n v="8"/>
    <s v="EW2.8"/>
    <n v="1"/>
    <m/>
    <x v="88"/>
    <n v="7961"/>
    <s v="stolon"/>
    <s v="non-canopy"/>
    <n v="0"/>
    <n v="0"/>
    <n v="0"/>
    <n v="0"/>
    <n v="0"/>
    <n v="4"/>
    <n v="0"/>
    <n v="0"/>
    <m/>
    <n v="4"/>
    <e v="#DIV/0!"/>
    <e v="#DIV/0!"/>
    <m/>
    <n v="1"/>
  </r>
  <r>
    <x v="17"/>
    <n v="8"/>
    <s v="EW2.8"/>
    <n v="1"/>
    <m/>
    <x v="29"/>
    <n v="10605"/>
    <s v="rhizome"/>
    <s v="non-canopy"/>
    <n v="0"/>
    <n v="2"/>
    <n v="0"/>
    <n v="0"/>
    <n v="0"/>
    <n v="0"/>
    <n v="0"/>
    <n v="0"/>
    <m/>
    <n v="2"/>
    <n v="1"/>
    <n v="0"/>
    <m/>
    <n v="1"/>
  </r>
  <r>
    <x v="17"/>
    <n v="8"/>
    <s v="EW2.8"/>
    <n v="1"/>
    <m/>
    <x v="93"/>
    <n v="6404"/>
    <s v="tuber"/>
    <s v="non-canopy"/>
    <n v="0"/>
    <n v="0"/>
    <n v="0"/>
    <n v="0"/>
    <n v="0"/>
    <n v="2"/>
    <n v="0"/>
    <n v="0"/>
    <m/>
    <n v="2"/>
    <e v="#DIV/0!"/>
    <e v="#DIV/0!"/>
    <m/>
    <n v="1"/>
  </r>
  <r>
    <x v="17"/>
    <n v="8"/>
    <s v="EW2.8"/>
    <n v="1"/>
    <m/>
    <x v="95"/>
    <n v="1550"/>
    <s v="none"/>
    <s v="non-canopy"/>
    <n v="0"/>
    <n v="0"/>
    <n v="0"/>
    <n v="0"/>
    <n v="0"/>
    <n v="2"/>
    <n v="0"/>
    <n v="0"/>
    <m/>
    <n v="2"/>
    <e v="#DIV/0!"/>
    <e v="#DIV/0!"/>
    <m/>
    <n v="1"/>
  </r>
  <r>
    <x v="17"/>
    <n v="8"/>
    <s v="EW2.8"/>
    <n v="1"/>
    <m/>
    <x v="96"/>
    <n v="11388"/>
    <s v="rhizome"/>
    <s v="non-canopy"/>
    <n v="0"/>
    <n v="1"/>
    <n v="0"/>
    <n v="0"/>
    <n v="0"/>
    <n v="0"/>
    <n v="0"/>
    <n v="0"/>
    <m/>
    <n v="1"/>
    <n v="1"/>
    <n v="0"/>
    <m/>
    <n v="1"/>
  </r>
  <r>
    <x v="17"/>
    <n v="8"/>
    <s v="EW2.8"/>
    <n v="1"/>
    <m/>
    <x v="17"/>
    <n v="5532"/>
    <s v="rhizome"/>
    <s v="non-canopy"/>
    <n v="0"/>
    <n v="0"/>
    <n v="0"/>
    <n v="1"/>
    <n v="0"/>
    <n v="0"/>
    <n v="0"/>
    <n v="0"/>
    <m/>
    <n v="0"/>
    <n v="0"/>
    <n v="0"/>
    <m/>
    <s v=""/>
  </r>
  <r>
    <x v="17"/>
    <n v="9"/>
    <s v="EW2.9"/>
    <n v="1"/>
    <m/>
    <x v="61"/>
    <n v="4232"/>
    <s v="lignotuber"/>
    <s v="canopy"/>
    <n v="0"/>
    <n v="2"/>
    <n v="0"/>
    <n v="4"/>
    <n v="0"/>
    <n v="0"/>
    <n v="0"/>
    <n v="0"/>
    <m/>
    <n v="2"/>
    <n v="0.33333333333333331"/>
    <n v="0"/>
    <m/>
    <n v="1"/>
  </r>
  <r>
    <x v="17"/>
    <n v="9"/>
    <s v="EW2.9"/>
    <n v="1"/>
    <m/>
    <x v="88"/>
    <n v="7961"/>
    <s v="stolon"/>
    <s v="non-canopy"/>
    <n v="0"/>
    <n v="0"/>
    <n v="0"/>
    <n v="0"/>
    <n v="0"/>
    <n v="9"/>
    <n v="0"/>
    <n v="0"/>
    <m/>
    <n v="9"/>
    <e v="#DIV/0!"/>
    <e v="#DIV/0!"/>
    <m/>
    <n v="1"/>
  </r>
  <r>
    <x v="17"/>
    <n v="9"/>
    <s v="EW2.9"/>
    <n v="1"/>
    <m/>
    <x v="96"/>
    <n v="11388"/>
    <s v="rhizome"/>
    <s v="non-canopy"/>
    <n v="0"/>
    <n v="0"/>
    <n v="0"/>
    <n v="0"/>
    <n v="0"/>
    <n v="1"/>
    <n v="0"/>
    <n v="0"/>
    <m/>
    <n v="1"/>
    <e v="#DIV/0!"/>
    <e v="#DIV/0!"/>
    <m/>
    <n v="1"/>
  </r>
  <r>
    <x v="17"/>
    <n v="9"/>
    <s v="EW2.9"/>
    <n v="1"/>
    <m/>
    <x v="17"/>
    <n v="5532"/>
    <s v="rhizome"/>
    <s v="non-canopy"/>
    <n v="0"/>
    <n v="0"/>
    <n v="0"/>
    <n v="2"/>
    <n v="0"/>
    <n v="0"/>
    <n v="0"/>
    <n v="0"/>
    <m/>
    <n v="0"/>
    <n v="0"/>
    <n v="0"/>
    <m/>
    <s v=""/>
  </r>
  <r>
    <x v="17"/>
    <n v="10"/>
    <s v="EW2.10"/>
    <n v="1"/>
    <m/>
    <x v="61"/>
    <n v="4232"/>
    <s v="lignotuber"/>
    <s v="canopy"/>
    <n v="0"/>
    <n v="0"/>
    <n v="0"/>
    <n v="4"/>
    <n v="0"/>
    <n v="0"/>
    <n v="0"/>
    <n v="0"/>
    <m/>
    <n v="0"/>
    <n v="0"/>
    <n v="0"/>
    <m/>
    <s v=""/>
  </r>
  <r>
    <x v="17"/>
    <n v="10"/>
    <s v="EW2.10"/>
    <n v="1"/>
    <m/>
    <x v="17"/>
    <n v="5532"/>
    <s v="rhizome"/>
    <s v="non-canopy"/>
    <n v="0"/>
    <n v="0"/>
    <n v="0"/>
    <n v="3"/>
    <n v="0"/>
    <n v="0"/>
    <n v="0"/>
    <n v="0"/>
    <m/>
    <n v="0"/>
    <n v="0"/>
    <n v="0"/>
    <m/>
    <s v=""/>
  </r>
  <r>
    <x v="17"/>
    <n v="10"/>
    <s v="EW2.10"/>
    <n v="1"/>
    <m/>
    <x v="97"/>
    <n v="3152"/>
    <s v="tuber"/>
    <s v="soil-persistent"/>
    <n v="0"/>
    <n v="0"/>
    <n v="0"/>
    <n v="0"/>
    <n v="0"/>
    <n v="1"/>
    <n v="0"/>
    <n v="0"/>
    <m/>
    <n v="1"/>
    <e v="#DIV/0!"/>
    <e v="#DIV/0!"/>
    <m/>
    <n v="1"/>
  </r>
  <r>
    <x v="17"/>
    <n v="11"/>
    <s v="EW2.11"/>
    <n v="1"/>
    <m/>
    <x v="61"/>
    <n v="4232"/>
    <s v="lignotuber"/>
    <s v="canopy"/>
    <n v="0"/>
    <n v="0"/>
    <n v="0"/>
    <n v="7"/>
    <n v="0"/>
    <n v="0"/>
    <n v="0"/>
    <n v="0"/>
    <m/>
    <n v="0"/>
    <n v="0"/>
    <n v="0"/>
    <m/>
    <s v=""/>
  </r>
  <r>
    <x v="17"/>
    <n v="11"/>
    <s v="EW2.11"/>
    <n v="1"/>
    <m/>
    <x v="88"/>
    <n v="7961"/>
    <s v="stolon"/>
    <s v="non-canopy"/>
    <n v="0"/>
    <n v="0"/>
    <n v="0"/>
    <n v="0"/>
    <n v="0"/>
    <n v="3"/>
    <n v="0"/>
    <n v="0"/>
    <m/>
    <n v="3"/>
    <e v="#DIV/0!"/>
    <e v="#DIV/0!"/>
    <m/>
    <n v="1"/>
  </r>
  <r>
    <x v="17"/>
    <n v="11"/>
    <s v="EW2.11"/>
    <n v="1"/>
    <m/>
    <x v="101"/>
    <n v="11146"/>
    <s v="none"/>
    <s v="non-canopy"/>
    <n v="0"/>
    <n v="0"/>
    <n v="0"/>
    <n v="0"/>
    <n v="0"/>
    <n v="2"/>
    <n v="0"/>
    <n v="0"/>
    <s v="ID corrected from Chrysocephalum apiculatum to Pseudognaphalium luteo-album based on Apr2021 observations"/>
    <n v="2"/>
    <e v="#DIV/0!"/>
    <e v="#DIV/0!"/>
    <m/>
    <n v="1"/>
  </r>
  <r>
    <x v="17"/>
    <n v="11"/>
    <s v="EW2.11"/>
    <n v="1"/>
    <m/>
    <x v="17"/>
    <n v="5532"/>
    <s v="rhizome"/>
    <s v="non-canopy"/>
    <n v="0"/>
    <n v="0"/>
    <n v="0"/>
    <n v="2"/>
    <n v="0"/>
    <n v="0"/>
    <n v="0"/>
    <n v="0"/>
    <m/>
    <n v="0"/>
    <n v="0"/>
    <n v="0"/>
    <m/>
    <s v=""/>
  </r>
  <r>
    <x v="17"/>
    <n v="12"/>
    <s v="EW2.12"/>
    <n v="1"/>
    <m/>
    <x v="61"/>
    <n v="4232"/>
    <s v="lignotuber"/>
    <s v="canopy"/>
    <n v="0"/>
    <n v="0"/>
    <n v="0"/>
    <n v="3"/>
    <n v="0"/>
    <n v="0"/>
    <n v="0"/>
    <n v="0"/>
    <m/>
    <n v="0"/>
    <n v="0"/>
    <n v="0"/>
    <m/>
    <s v=""/>
  </r>
  <r>
    <x v="17"/>
    <n v="12"/>
    <s v="EW2.12"/>
    <n v="1"/>
    <m/>
    <x v="97"/>
    <n v="3152"/>
    <s v="tuber"/>
    <s v="soil-persistent"/>
    <n v="0"/>
    <n v="0"/>
    <n v="0"/>
    <n v="0"/>
    <n v="0"/>
    <n v="3"/>
    <n v="0"/>
    <n v="0"/>
    <m/>
    <n v="3"/>
    <e v="#DIV/0!"/>
    <e v="#DIV/0!"/>
    <m/>
    <n v="1"/>
  </r>
  <r>
    <x v="17"/>
    <n v="12"/>
    <s v="EW2.12"/>
    <n v="1"/>
    <m/>
    <x v="88"/>
    <n v="7961"/>
    <s v="stolon"/>
    <s v="non-canopy"/>
    <n v="0"/>
    <n v="0"/>
    <n v="0"/>
    <n v="0"/>
    <n v="0"/>
    <n v="2"/>
    <n v="0"/>
    <n v="0"/>
    <m/>
    <n v="2"/>
    <e v="#DIV/0!"/>
    <e v="#DIV/0!"/>
    <m/>
    <n v="1"/>
  </r>
  <r>
    <x v="17"/>
    <n v="12"/>
    <s v="EW2.12"/>
    <n v="1"/>
    <m/>
    <x v="29"/>
    <n v="10605"/>
    <s v="rhizome"/>
    <s v="non-canopy"/>
    <n v="0"/>
    <n v="2"/>
    <n v="0"/>
    <n v="0"/>
    <n v="0"/>
    <m/>
    <n v="0"/>
    <n v="0"/>
    <m/>
    <n v="2"/>
    <n v="1"/>
    <n v="0"/>
    <m/>
    <n v="1"/>
  </r>
  <r>
    <x v="17"/>
    <n v="12"/>
    <s v="EW2.12"/>
    <n v="1"/>
    <m/>
    <x v="103"/>
    <n v="4621"/>
    <s v="tuber"/>
    <s v="non-canopy"/>
    <n v="0"/>
    <n v="0"/>
    <n v="0"/>
    <n v="0"/>
    <n v="0"/>
    <n v="1"/>
    <n v="0"/>
    <n v="0"/>
    <m/>
    <n v="1"/>
    <e v="#DIV/0!"/>
    <e v="#DIV/0!"/>
    <m/>
    <n v="1"/>
  </r>
  <r>
    <x v="17"/>
    <n v="12"/>
    <s v="EW2.12"/>
    <n v="1"/>
    <m/>
    <x v="94"/>
    <e v="#N/A"/>
    <s v="none"/>
    <s v="transient"/>
    <n v="0"/>
    <n v="0"/>
    <n v="0"/>
    <n v="0"/>
    <n v="0"/>
    <n v="1"/>
    <n v="0"/>
    <n v="0"/>
    <m/>
    <n v="1"/>
    <e v="#DIV/0!"/>
    <e v="#DIV/0!"/>
    <m/>
    <n v="1"/>
  </r>
  <r>
    <x v="17"/>
    <n v="13"/>
    <s v="EW2.13"/>
    <n v="1"/>
    <m/>
    <x v="61"/>
    <n v="4232"/>
    <s v="lignotuber"/>
    <s v="canopy"/>
    <n v="0"/>
    <n v="0"/>
    <n v="0"/>
    <n v="1"/>
    <n v="0"/>
    <n v="0"/>
    <n v="0"/>
    <n v="0"/>
    <m/>
    <n v="0"/>
    <n v="0"/>
    <n v="0"/>
    <m/>
    <s v=""/>
  </r>
  <r>
    <x v="17"/>
    <n v="13"/>
    <s v="EW2.13"/>
    <n v="1"/>
    <m/>
    <x v="96"/>
    <n v="11388"/>
    <s v="rhizome"/>
    <s v="non-canopy"/>
    <n v="0"/>
    <n v="0"/>
    <n v="0"/>
    <n v="0"/>
    <n v="0"/>
    <n v="1"/>
    <n v="0"/>
    <n v="0"/>
    <m/>
    <n v="1"/>
    <e v="#DIV/0!"/>
    <e v="#DIV/0!"/>
    <m/>
    <n v="1"/>
  </r>
  <r>
    <x v="17"/>
    <n v="13"/>
    <s v="EW2.13"/>
    <n v="1"/>
    <m/>
    <x v="99"/>
    <n v="1411"/>
    <s v="none"/>
    <s v="non-canopy"/>
    <n v="0"/>
    <n v="0"/>
    <n v="0"/>
    <n v="0"/>
    <n v="0"/>
    <n v="1"/>
    <n v="0"/>
    <n v="0"/>
    <s v="ID corrected from Isotoma fluivatilis subsp. australis to Cotula alpina based on fruiting specimens from Apr2021"/>
    <n v="1"/>
    <e v="#DIV/0!"/>
    <e v="#DIV/0!"/>
    <m/>
    <n v="1"/>
  </r>
  <r>
    <x v="17"/>
    <n v="13"/>
    <s v="EW2.13"/>
    <n v="1"/>
    <m/>
    <x v="94"/>
    <e v="#N/A"/>
    <s v="none"/>
    <s v="transient"/>
    <n v="0"/>
    <n v="0"/>
    <n v="0"/>
    <n v="0"/>
    <n v="0"/>
    <n v="1"/>
    <n v="0"/>
    <n v="0"/>
    <m/>
    <n v="1"/>
    <e v="#DIV/0!"/>
    <e v="#DIV/0!"/>
    <m/>
    <n v="1"/>
  </r>
  <r>
    <x v="17"/>
    <n v="14"/>
    <s v="EW2.14"/>
    <n v="1"/>
    <m/>
    <x v="61"/>
    <n v="4232"/>
    <s v="lignotuber"/>
    <s v="canopy"/>
    <n v="0"/>
    <n v="1"/>
    <n v="0"/>
    <n v="0"/>
    <n v="0"/>
    <n v="0"/>
    <n v="0"/>
    <n v="0"/>
    <m/>
    <n v="1"/>
    <n v="1"/>
    <n v="0"/>
    <m/>
    <n v="1"/>
  </r>
  <r>
    <x v="17"/>
    <n v="14"/>
    <s v="EW2.14"/>
    <n v="1"/>
    <m/>
    <x v="88"/>
    <n v="7961"/>
    <s v="stolon"/>
    <s v="non-canopy"/>
    <n v="0"/>
    <n v="0"/>
    <n v="0"/>
    <n v="0"/>
    <n v="0"/>
    <n v="4"/>
    <n v="0"/>
    <n v="0"/>
    <m/>
    <n v="4"/>
    <e v="#DIV/0!"/>
    <e v="#DIV/0!"/>
    <m/>
    <n v="1"/>
  </r>
  <r>
    <x v="17"/>
    <n v="14"/>
    <s v="EW2.14"/>
    <n v="1"/>
    <m/>
    <x v="103"/>
    <n v="4621"/>
    <s v="tuber"/>
    <s v="non-canopy"/>
    <n v="0"/>
    <n v="0"/>
    <n v="0"/>
    <n v="0"/>
    <n v="0"/>
    <n v="1"/>
    <n v="0"/>
    <n v="0"/>
    <m/>
    <n v="1"/>
    <e v="#DIV/0!"/>
    <e v="#DIV/0!"/>
    <m/>
    <n v="1"/>
  </r>
  <r>
    <x v="17"/>
    <n v="14"/>
    <s v="EW2.14"/>
    <n v="1"/>
    <m/>
    <x v="93"/>
    <n v="6404"/>
    <s v="tuber"/>
    <s v="non-canopy"/>
    <n v="0"/>
    <n v="0"/>
    <n v="0"/>
    <n v="0"/>
    <n v="0"/>
    <n v="1"/>
    <n v="0"/>
    <n v="0"/>
    <m/>
    <n v="1"/>
    <e v="#DIV/0!"/>
    <e v="#DIV/0!"/>
    <m/>
    <n v="1"/>
  </r>
  <r>
    <x v="17"/>
    <n v="14"/>
    <s v="EW2.14"/>
    <n v="1"/>
    <m/>
    <x v="96"/>
    <n v="11388"/>
    <s v="rhizome"/>
    <s v="non-canopy"/>
    <n v="0"/>
    <n v="0"/>
    <n v="0"/>
    <n v="0"/>
    <n v="0"/>
    <n v="1"/>
    <n v="0"/>
    <n v="0"/>
    <m/>
    <n v="1"/>
    <e v="#DIV/0!"/>
    <e v="#DIV/0!"/>
    <m/>
    <n v="1"/>
  </r>
  <r>
    <x v="17"/>
    <n v="14"/>
    <s v="EW2.14"/>
    <n v="1"/>
    <m/>
    <x v="29"/>
    <n v="10605"/>
    <s v="rhizome"/>
    <s v="non-canopy"/>
    <n v="0"/>
    <n v="0"/>
    <n v="0"/>
    <n v="1"/>
    <n v="0"/>
    <n v="0"/>
    <n v="0"/>
    <n v="0"/>
    <m/>
    <n v="0"/>
    <n v="0"/>
    <n v="0"/>
    <m/>
    <s v=""/>
  </r>
  <r>
    <x v="17"/>
    <n v="15"/>
    <s v="EW2.15"/>
    <n v="1"/>
    <m/>
    <x v="97"/>
    <n v="3152"/>
    <s v="tuber"/>
    <s v="soil-persistent"/>
    <n v="0"/>
    <n v="0"/>
    <n v="0"/>
    <n v="0"/>
    <n v="0"/>
    <n v="1"/>
    <n v="0"/>
    <n v="0"/>
    <m/>
    <n v="1"/>
    <e v="#DIV/0!"/>
    <e v="#DIV/0!"/>
    <m/>
    <n v="1"/>
  </r>
  <r>
    <x v="17"/>
    <n v="15"/>
    <s v="EW2.15"/>
    <n v="1"/>
    <m/>
    <x v="93"/>
    <n v="6404"/>
    <s v="tuber"/>
    <s v="non-canopy"/>
    <n v="0"/>
    <n v="0"/>
    <n v="0"/>
    <n v="0"/>
    <n v="0"/>
    <n v="1"/>
    <n v="0"/>
    <n v="0"/>
    <m/>
    <n v="1"/>
    <e v="#DIV/0!"/>
    <e v="#DIV/0!"/>
    <m/>
    <n v="1"/>
  </r>
  <r>
    <x v="17"/>
    <n v="15"/>
    <s v="EW2.15"/>
    <n v="1"/>
    <m/>
    <x v="88"/>
    <n v="7961"/>
    <s v="stolon"/>
    <s v="non-canopy"/>
    <n v="0"/>
    <n v="0"/>
    <n v="0"/>
    <n v="0"/>
    <n v="0"/>
    <n v="1"/>
    <n v="0"/>
    <n v="0"/>
    <m/>
    <n v="1"/>
    <e v="#DIV/0!"/>
    <e v="#DIV/0!"/>
    <m/>
    <n v="1"/>
  </r>
  <r>
    <x v="17"/>
    <n v="15"/>
    <s v="EW2.15"/>
    <n v="1"/>
    <m/>
    <x v="103"/>
    <n v="4621"/>
    <s v="tuber"/>
    <s v="non-canopy"/>
    <n v="0"/>
    <n v="0"/>
    <n v="0"/>
    <n v="0"/>
    <n v="0"/>
    <n v="2"/>
    <n v="0"/>
    <n v="0"/>
    <m/>
    <n v="2"/>
    <e v="#DIV/0!"/>
    <e v="#DIV/0!"/>
    <m/>
    <n v="1"/>
  </r>
  <r>
    <x v="17"/>
    <n v="15"/>
    <s v="EW2.15"/>
    <n v="1"/>
    <m/>
    <x v="61"/>
    <n v="4232"/>
    <s v="lignotuber"/>
    <s v="canopy"/>
    <n v="0"/>
    <n v="0"/>
    <n v="0"/>
    <n v="0"/>
    <n v="0"/>
    <n v="3"/>
    <n v="0"/>
    <n v="0"/>
    <m/>
    <n v="3"/>
    <e v="#DIV/0!"/>
    <e v="#DIV/0!"/>
    <m/>
    <n v="1"/>
  </r>
  <r>
    <x v="17"/>
    <n v="15"/>
    <s v="EW2.15"/>
    <n v="1"/>
    <m/>
    <x v="104"/>
    <e v="#N/A"/>
    <s v="NA"/>
    <s v="NA"/>
    <n v="0"/>
    <n v="0"/>
    <n v="0"/>
    <n v="0"/>
    <n v="0"/>
    <n v="1"/>
    <n v="0"/>
    <n v="0"/>
    <m/>
    <n v="1"/>
    <e v="#DIV/0!"/>
    <e v="#DIV/0!"/>
    <m/>
    <n v="1"/>
  </r>
  <r>
    <x v="17"/>
    <n v="16"/>
    <s v="EW2.16"/>
    <n v="1"/>
    <m/>
    <x v="97"/>
    <n v="3152"/>
    <s v="tuber"/>
    <s v="soil-persistent"/>
    <n v="0"/>
    <n v="0"/>
    <n v="0"/>
    <n v="0"/>
    <n v="0"/>
    <n v="1"/>
    <n v="0"/>
    <n v="0"/>
    <m/>
    <n v="1"/>
    <e v="#DIV/0!"/>
    <e v="#DIV/0!"/>
    <m/>
    <n v="1"/>
  </r>
  <r>
    <x v="17"/>
    <n v="16"/>
    <s v="EW2.16"/>
    <n v="1"/>
    <m/>
    <x v="88"/>
    <n v="7961"/>
    <s v="stolon"/>
    <s v="non-canopy"/>
    <n v="0"/>
    <n v="0"/>
    <n v="0"/>
    <n v="0"/>
    <n v="0"/>
    <n v="1"/>
    <n v="0"/>
    <n v="0"/>
    <m/>
    <n v="1"/>
    <e v="#DIV/0!"/>
    <e v="#DIV/0!"/>
    <m/>
    <n v="1"/>
  </r>
  <r>
    <x v="17"/>
    <n v="16"/>
    <s v="EW2.16"/>
    <n v="1"/>
    <m/>
    <x v="99"/>
    <n v="1411"/>
    <s v="none"/>
    <s v="non-canopy"/>
    <n v="0"/>
    <n v="0"/>
    <n v="0"/>
    <n v="0"/>
    <n v="0"/>
    <n v="2"/>
    <n v="0"/>
    <n v="0"/>
    <s v="ID corrected from Isotoma fluivatilis subsp. australis to Cotula alpina based on fruiting specimens from Apr2021"/>
    <n v="2"/>
    <e v="#DIV/0!"/>
    <e v="#DIV/0!"/>
    <m/>
    <n v="1"/>
  </r>
  <r>
    <x v="17"/>
    <n v="16"/>
    <s v="EW2.16"/>
    <n v="1"/>
    <m/>
    <x v="100"/>
    <n v="9904"/>
    <s v="none"/>
    <s v="non-canopy"/>
    <n v="0"/>
    <n v="0"/>
    <n v="0"/>
    <n v="0"/>
    <n v="0"/>
    <n v="3"/>
    <n v="0"/>
    <n v="0"/>
    <s v="previously misID'd as Gamochaeta"/>
    <n v="3"/>
    <e v="#DIV/0!"/>
    <e v="#DIV/0!"/>
    <m/>
    <n v="1"/>
  </r>
  <r>
    <x v="17"/>
    <n v="16"/>
    <s v="EW2.16"/>
    <n v="1"/>
    <m/>
    <x v="105"/>
    <n v="2222"/>
    <s v="stolon"/>
    <s v="non-canopy"/>
    <n v="0"/>
    <n v="0"/>
    <n v="0"/>
    <n v="0"/>
    <n v="0"/>
    <n v="1"/>
    <n v="0"/>
    <n v="0"/>
    <m/>
    <n v="1"/>
    <e v="#DIV/0!"/>
    <e v="#DIV/0!"/>
    <m/>
    <n v="1"/>
  </r>
  <r>
    <x v="17"/>
    <n v="16"/>
    <s v="EW2.16"/>
    <n v="1"/>
    <m/>
    <x v="38"/>
    <n v="1400"/>
    <s v="none"/>
    <s v="non-canopy"/>
    <n v="0"/>
    <n v="0"/>
    <n v="0"/>
    <n v="0"/>
    <n v="0"/>
    <n v="1"/>
    <n v="0"/>
    <n v="0"/>
    <m/>
    <n v="1"/>
    <e v="#DIV/0!"/>
    <e v="#DIV/0!"/>
    <m/>
    <n v="1"/>
  </r>
  <r>
    <x v="17"/>
    <n v="16"/>
    <s v="EW2.16"/>
    <n v="1"/>
    <m/>
    <x v="61"/>
    <n v="4232"/>
    <s v="lignotuber"/>
    <s v="canopy"/>
    <n v="0"/>
    <n v="0"/>
    <n v="0"/>
    <n v="0"/>
    <n v="0"/>
    <n v="4"/>
    <n v="0"/>
    <n v="0"/>
    <m/>
    <n v="4"/>
    <e v="#DIV/0!"/>
    <e v="#DIV/0!"/>
    <m/>
    <n v="1"/>
  </r>
  <r>
    <x v="17"/>
    <n v="16"/>
    <s v="EW2.16"/>
    <n v="1"/>
    <m/>
    <x v="96"/>
    <n v="11388"/>
    <s v="rhizome"/>
    <s v="non-canopy"/>
    <n v="0"/>
    <n v="0"/>
    <n v="0"/>
    <n v="0"/>
    <n v="0"/>
    <n v="1"/>
    <n v="0"/>
    <n v="0"/>
    <m/>
    <n v="1"/>
    <e v="#DIV/0!"/>
    <e v="#DIV/0!"/>
    <m/>
    <n v="1"/>
  </r>
  <r>
    <x v="17"/>
    <n v="16"/>
    <s v="EW2.16"/>
    <n v="1"/>
    <m/>
    <x v="9"/>
    <n v="8875"/>
    <s v="lignotuber"/>
    <s v="soil-persistent"/>
    <n v="0"/>
    <n v="0"/>
    <n v="0"/>
    <n v="0"/>
    <n v="0"/>
    <n v="0"/>
    <n v="1"/>
    <n v="0"/>
    <m/>
    <n v="0"/>
    <e v="#DIV/0!"/>
    <e v="#DIV/0!"/>
    <m/>
    <s v=""/>
  </r>
  <r>
    <x v="17"/>
    <n v="17"/>
    <s v="EW2.17"/>
    <n v="1"/>
    <m/>
    <x v="61"/>
    <n v="4232"/>
    <s v="lignotuber"/>
    <s v="canopy"/>
    <n v="0"/>
    <n v="5"/>
    <n v="0"/>
    <n v="0"/>
    <n v="0"/>
    <n v="0"/>
    <n v="0"/>
    <n v="0"/>
    <m/>
    <n v="5"/>
    <n v="1"/>
    <n v="0"/>
    <m/>
    <n v="1"/>
  </r>
  <r>
    <x v="17"/>
    <n v="17"/>
    <s v="EW2.17"/>
    <n v="1"/>
    <m/>
    <x v="88"/>
    <n v="7961"/>
    <s v="stolon"/>
    <s v="non-canopy"/>
    <n v="0"/>
    <n v="0"/>
    <n v="0"/>
    <n v="0"/>
    <n v="0"/>
    <n v="6"/>
    <n v="0"/>
    <n v="0"/>
    <m/>
    <n v="6"/>
    <e v="#DIV/0!"/>
    <e v="#DIV/0!"/>
    <m/>
    <n v="1"/>
  </r>
  <r>
    <x v="17"/>
    <n v="17"/>
    <s v="EW2.17"/>
    <n v="1"/>
    <m/>
    <x v="97"/>
    <n v="3152"/>
    <s v="tuber"/>
    <s v="soil-persistent"/>
    <n v="0"/>
    <n v="0"/>
    <n v="0"/>
    <n v="0"/>
    <n v="0"/>
    <n v="2"/>
    <n v="0"/>
    <n v="0"/>
    <m/>
    <n v="2"/>
    <e v="#DIV/0!"/>
    <e v="#DIV/0!"/>
    <m/>
    <n v="1"/>
  </r>
  <r>
    <x v="17"/>
    <n v="17"/>
    <s v="EW2.17"/>
    <n v="1"/>
    <m/>
    <x v="106"/>
    <n v="3440"/>
    <s v="none"/>
    <s v="non-canopy"/>
    <n v="0"/>
    <n v="0"/>
    <n v="0"/>
    <n v="0"/>
    <n v="0"/>
    <n v="6"/>
    <n v="0"/>
    <n v="0"/>
    <m/>
    <n v="6"/>
    <e v="#DIV/0!"/>
    <e v="#DIV/0!"/>
    <m/>
    <n v="1"/>
  </r>
  <r>
    <x v="17"/>
    <n v="17"/>
    <s v="EW2.17"/>
    <n v="1"/>
    <m/>
    <x v="99"/>
    <n v="1411"/>
    <s v="none"/>
    <s v="non-canopy"/>
    <n v="0"/>
    <n v="0"/>
    <n v="0"/>
    <n v="0"/>
    <n v="0"/>
    <n v="2"/>
    <n v="0"/>
    <n v="0"/>
    <s v="ID corrected from Isotoma fluivatilis subsp. australis to Cotula alpina based on fruiting specimens from Apr2021"/>
    <n v="2"/>
    <e v="#DIV/0!"/>
    <e v="#DIV/0!"/>
    <m/>
    <n v="1"/>
  </r>
  <r>
    <x v="17"/>
    <n v="17"/>
    <s v="EW2.17"/>
    <n v="1"/>
    <m/>
    <x v="103"/>
    <n v="4621"/>
    <s v="tuber"/>
    <s v="non-canopy"/>
    <n v="0"/>
    <n v="0"/>
    <n v="0"/>
    <n v="0"/>
    <n v="0"/>
    <n v="1"/>
    <n v="0"/>
    <n v="0"/>
    <m/>
    <n v="1"/>
    <e v="#DIV/0!"/>
    <e v="#DIV/0!"/>
    <m/>
    <n v="1"/>
  </r>
  <r>
    <x v="17"/>
    <n v="17"/>
    <s v="EW2.17"/>
    <n v="1"/>
    <m/>
    <x v="107"/>
    <n v="7309"/>
    <s v="epicormic"/>
    <s v="canopy"/>
    <n v="0"/>
    <n v="0"/>
    <n v="0"/>
    <n v="0"/>
    <n v="0"/>
    <n v="1"/>
    <n v="0"/>
    <n v="0"/>
    <m/>
    <n v="1"/>
    <e v="#DIV/0!"/>
    <e v="#DIV/0!"/>
    <m/>
    <n v="1"/>
  </r>
  <r>
    <x v="17"/>
    <n v="17"/>
    <s v="EW2.17"/>
    <n v="1"/>
    <m/>
    <x v="96"/>
    <n v="11388"/>
    <s v="rhizome"/>
    <s v="non-canopy"/>
    <n v="0"/>
    <n v="0"/>
    <n v="0"/>
    <n v="0"/>
    <n v="0"/>
    <n v="1"/>
    <n v="0"/>
    <n v="0"/>
    <m/>
    <n v="1"/>
    <e v="#DIV/0!"/>
    <e v="#DIV/0!"/>
    <m/>
    <n v="1"/>
  </r>
  <r>
    <x v="17"/>
    <n v="18"/>
    <s v="EW2.18"/>
    <n v="1"/>
    <m/>
    <x v="29"/>
    <n v="10605"/>
    <s v="rhizome"/>
    <s v="non-canopy"/>
    <n v="0"/>
    <n v="0"/>
    <n v="0"/>
    <n v="1"/>
    <n v="0"/>
    <n v="0"/>
    <n v="0"/>
    <n v="0"/>
    <m/>
    <n v="0"/>
    <n v="0"/>
    <n v="0"/>
    <m/>
    <s v=""/>
  </r>
  <r>
    <x v="17"/>
    <n v="18"/>
    <s v="EW2.18"/>
    <n v="1"/>
    <m/>
    <x v="9"/>
    <n v="8875"/>
    <s v="lignotuber"/>
    <s v="soil-persistent"/>
    <n v="0"/>
    <n v="0"/>
    <n v="0"/>
    <n v="1"/>
    <n v="0"/>
    <n v="0"/>
    <n v="0"/>
    <n v="0"/>
    <m/>
    <n v="0"/>
    <n v="0"/>
    <n v="0"/>
    <m/>
    <s v=""/>
  </r>
  <r>
    <x v="17"/>
    <n v="18"/>
    <s v="EW2.18"/>
    <n v="1"/>
    <m/>
    <x v="100"/>
    <n v="9904"/>
    <s v="none"/>
    <s v="non-canopy"/>
    <n v="0"/>
    <n v="0"/>
    <n v="0"/>
    <n v="0"/>
    <n v="0"/>
    <n v="1"/>
    <n v="0"/>
    <n v="0"/>
    <s v="previously misID'd as Gamochaeta"/>
    <n v="1"/>
    <e v="#DIV/0!"/>
    <e v="#DIV/0!"/>
    <m/>
    <n v="1"/>
  </r>
  <r>
    <x v="17"/>
    <n v="18"/>
    <s v="EW2.18"/>
    <n v="1"/>
    <m/>
    <x v="55"/>
    <n v="11903"/>
    <s v="none"/>
    <s v="non-canopy"/>
    <n v="0"/>
    <n v="0"/>
    <n v="0"/>
    <n v="0"/>
    <n v="0"/>
    <n v="1"/>
    <n v="0"/>
    <n v="0"/>
    <m/>
    <n v="1"/>
    <e v="#DIV/0!"/>
    <e v="#DIV/0!"/>
    <m/>
    <n v="1"/>
  </r>
  <r>
    <x v="17"/>
    <n v="18"/>
    <s v="EW2.18"/>
    <n v="1"/>
    <m/>
    <x v="91"/>
    <n v="10442"/>
    <s v="none"/>
    <s v="non-canopy"/>
    <n v="0"/>
    <n v="0"/>
    <n v="0"/>
    <n v="0"/>
    <n v="0"/>
    <n v="1"/>
    <n v="0"/>
    <n v="0"/>
    <m/>
    <n v="1"/>
    <e v="#DIV/0!"/>
    <e v="#DIV/0!"/>
    <s v="species confirmed in Nov survey"/>
    <n v="1"/>
  </r>
  <r>
    <x v="17"/>
    <n v="18"/>
    <s v="EW2.18"/>
    <n v="1"/>
    <m/>
    <x v="106"/>
    <n v="3440"/>
    <s v="none"/>
    <s v="non-canopy"/>
    <n v="0"/>
    <n v="0"/>
    <n v="0"/>
    <n v="0"/>
    <n v="0"/>
    <n v="15"/>
    <n v="0"/>
    <n v="0"/>
    <m/>
    <n v="15"/>
    <e v="#DIV/0!"/>
    <e v="#DIV/0!"/>
    <m/>
    <n v="1"/>
  </r>
  <r>
    <x v="17"/>
    <n v="19"/>
    <s v="EW2.19"/>
    <n v="1"/>
    <m/>
    <x v="68"/>
    <n v="4145"/>
    <s v="none"/>
    <s v="canopy"/>
    <n v="0"/>
    <n v="0"/>
    <n v="0"/>
    <n v="0"/>
    <n v="0"/>
    <n v="1"/>
    <n v="0"/>
    <n v="0"/>
    <m/>
    <n v="1"/>
    <e v="#DIV/0!"/>
    <e v="#DIV/0!"/>
    <m/>
    <n v="1"/>
  </r>
  <r>
    <x v="17"/>
    <n v="19"/>
    <s v="EW2.19"/>
    <n v="1"/>
    <m/>
    <x v="61"/>
    <n v="4232"/>
    <s v="lignotuber"/>
    <s v="canopy"/>
    <n v="0"/>
    <n v="1"/>
    <n v="0"/>
    <n v="0"/>
    <n v="0"/>
    <n v="12"/>
    <n v="0"/>
    <n v="0"/>
    <m/>
    <n v="13"/>
    <n v="1"/>
    <n v="12"/>
    <m/>
    <n v="1"/>
  </r>
  <r>
    <x v="17"/>
    <n v="19"/>
    <s v="EW2.19"/>
    <n v="1"/>
    <m/>
    <x v="106"/>
    <n v="3440"/>
    <s v="none"/>
    <s v="non-canopy"/>
    <n v="0"/>
    <n v="0"/>
    <n v="0"/>
    <n v="0"/>
    <n v="0"/>
    <n v="15"/>
    <n v="0"/>
    <n v="0"/>
    <m/>
    <n v="15"/>
    <e v="#DIV/0!"/>
    <e v="#DIV/0!"/>
    <m/>
    <n v="1"/>
  </r>
  <r>
    <x v="17"/>
    <n v="19"/>
    <s v="EW2.19"/>
    <n v="1"/>
    <m/>
    <x v="97"/>
    <n v="3152"/>
    <s v="tuber"/>
    <s v="soil-persistent"/>
    <n v="0"/>
    <n v="0"/>
    <n v="0"/>
    <n v="0"/>
    <n v="0"/>
    <n v="2"/>
    <n v="0"/>
    <n v="0"/>
    <m/>
    <n v="2"/>
    <e v="#DIV/0!"/>
    <e v="#DIV/0!"/>
    <m/>
    <n v="1"/>
  </r>
  <r>
    <x v="17"/>
    <n v="19"/>
    <s v="EW2.19"/>
    <n v="1"/>
    <m/>
    <x v="100"/>
    <n v="9904"/>
    <s v="none"/>
    <s v="non-canopy"/>
    <n v="0"/>
    <n v="0"/>
    <n v="0"/>
    <n v="0"/>
    <n v="0"/>
    <n v="2"/>
    <n v="0"/>
    <n v="0"/>
    <s v="previously misID'd as Gamochaeta"/>
    <n v="2"/>
    <e v="#DIV/0!"/>
    <e v="#DIV/0!"/>
    <m/>
    <n v="1"/>
  </r>
  <r>
    <x v="17"/>
    <n v="19"/>
    <s v="EW2.19"/>
    <n v="1"/>
    <m/>
    <x v="96"/>
    <n v="11388"/>
    <s v="rhizome"/>
    <s v="non-canopy"/>
    <n v="0"/>
    <n v="0"/>
    <n v="0"/>
    <n v="0"/>
    <n v="0"/>
    <n v="4"/>
    <n v="0"/>
    <n v="0"/>
    <m/>
    <n v="4"/>
    <e v="#DIV/0!"/>
    <e v="#DIV/0!"/>
    <m/>
    <n v="1"/>
  </r>
  <r>
    <x v="17"/>
    <n v="19"/>
    <s v="EW2.19"/>
    <n v="1"/>
    <m/>
    <x v="103"/>
    <n v="4621"/>
    <s v="tuber"/>
    <s v="non-canopy"/>
    <n v="0"/>
    <n v="0"/>
    <n v="0"/>
    <n v="0"/>
    <n v="0"/>
    <n v="1"/>
    <n v="0"/>
    <n v="0"/>
    <m/>
    <n v="1"/>
    <e v="#DIV/0!"/>
    <e v="#DIV/0!"/>
    <m/>
    <n v="1"/>
  </r>
  <r>
    <x v="17"/>
    <n v="19"/>
    <s v="EW2.19"/>
    <n v="1"/>
    <m/>
    <x v="93"/>
    <n v="6404"/>
    <s v="tuber"/>
    <s v="non-canopy"/>
    <n v="0"/>
    <n v="0"/>
    <n v="0"/>
    <n v="0"/>
    <n v="0"/>
    <n v="1"/>
    <n v="0"/>
    <n v="0"/>
    <m/>
    <n v="1"/>
    <e v="#DIV/0!"/>
    <e v="#DIV/0!"/>
    <m/>
    <n v="1"/>
  </r>
  <r>
    <x v="17"/>
    <n v="20"/>
    <s v="EW2.20"/>
    <n v="1"/>
    <m/>
    <x v="61"/>
    <n v="4232"/>
    <s v="lignotuber"/>
    <s v="canopy"/>
    <n v="0"/>
    <n v="0"/>
    <n v="0"/>
    <n v="1"/>
    <n v="0"/>
    <n v="5"/>
    <n v="0"/>
    <n v="0"/>
    <m/>
    <n v="5"/>
    <n v="0"/>
    <n v="5"/>
    <m/>
    <n v="1"/>
  </r>
  <r>
    <x v="17"/>
    <n v="20"/>
    <s v="EW2.20"/>
    <n v="1"/>
    <m/>
    <x v="101"/>
    <n v="11146"/>
    <s v="none"/>
    <s v="non-canopy"/>
    <n v="0"/>
    <n v="0"/>
    <n v="0"/>
    <n v="0"/>
    <n v="0"/>
    <n v="5"/>
    <n v="0"/>
    <n v="0"/>
    <s v="ID corrected from Chrysocephalum apiculatum to Pseudognaphalium luteo-album based on Apr2021 observations"/>
    <n v="5"/>
    <e v="#DIV/0!"/>
    <e v="#DIV/0!"/>
    <m/>
    <n v="1"/>
  </r>
  <r>
    <x v="17"/>
    <n v="20"/>
    <s v="EW2.20"/>
    <n v="1"/>
    <m/>
    <x v="106"/>
    <n v="3440"/>
    <s v="none"/>
    <s v="non-canopy"/>
    <n v="0"/>
    <n v="0"/>
    <n v="0"/>
    <n v="0"/>
    <n v="0"/>
    <n v="2"/>
    <n v="0"/>
    <n v="0"/>
    <m/>
    <n v="2"/>
    <e v="#DIV/0!"/>
    <e v="#DIV/0!"/>
    <m/>
    <n v="1"/>
  </r>
  <r>
    <x v="17"/>
    <n v="20"/>
    <s v="EW2.20"/>
    <n v="1"/>
    <m/>
    <x v="93"/>
    <n v="6404"/>
    <s v="tuber"/>
    <s v="non-canopy"/>
    <n v="0"/>
    <n v="0"/>
    <n v="0"/>
    <n v="0"/>
    <n v="0"/>
    <n v="8"/>
    <n v="0"/>
    <n v="0"/>
    <m/>
    <n v="8"/>
    <e v="#DIV/0!"/>
    <e v="#DIV/0!"/>
    <m/>
    <n v="1"/>
  </r>
  <r>
    <x v="17"/>
    <n v="20"/>
    <s v="EW2.20"/>
    <n v="1"/>
    <m/>
    <x v="96"/>
    <n v="11388"/>
    <s v="rhizome"/>
    <s v="non-canopy"/>
    <n v="0"/>
    <n v="0"/>
    <n v="0"/>
    <n v="0"/>
    <n v="0"/>
    <n v="4"/>
    <n v="0"/>
    <n v="0"/>
    <m/>
    <n v="4"/>
    <e v="#DIV/0!"/>
    <e v="#DIV/0!"/>
    <m/>
    <n v="1"/>
  </r>
  <r>
    <x v="17"/>
    <n v="20"/>
    <s v="EW2.20"/>
    <n v="1"/>
    <m/>
    <x v="77"/>
    <n v="4169"/>
    <s v="epicormic"/>
    <s v="canopy"/>
    <n v="0"/>
    <n v="0"/>
    <n v="0"/>
    <n v="0"/>
    <n v="0"/>
    <n v="1"/>
    <n v="0"/>
    <n v="0"/>
    <m/>
    <n v="1"/>
    <e v="#DIV/0!"/>
    <e v="#DIV/0!"/>
    <m/>
    <n v="1"/>
  </r>
  <r>
    <x v="17"/>
    <n v="20"/>
    <s v="EW2.20"/>
    <n v="1"/>
    <m/>
    <x v="94"/>
    <e v="#N/A"/>
    <s v="none"/>
    <s v="transient"/>
    <n v="0"/>
    <n v="0"/>
    <n v="0"/>
    <n v="0"/>
    <n v="0"/>
    <n v="1"/>
    <n v="0"/>
    <n v="0"/>
    <m/>
    <n v="1"/>
    <e v="#DIV/0!"/>
    <e v="#DIV/0!"/>
    <m/>
    <n v="1"/>
  </r>
  <r>
    <x v="17"/>
    <n v="20"/>
    <s v="EW2.20"/>
    <n v="1"/>
    <m/>
    <x v="55"/>
    <n v="11903"/>
    <s v="none"/>
    <s v="non-canopy"/>
    <n v="0"/>
    <n v="0"/>
    <n v="0"/>
    <n v="0"/>
    <n v="0"/>
    <n v="4"/>
    <n v="0"/>
    <n v="0"/>
    <m/>
    <n v="4"/>
    <e v="#DIV/0!"/>
    <e v="#DIV/0!"/>
    <m/>
    <n v="1"/>
  </r>
  <r>
    <x v="17"/>
    <n v="20"/>
    <s v="EW2.20"/>
    <n v="1"/>
    <m/>
    <x v="91"/>
    <n v="10442"/>
    <s v="none"/>
    <s v="non-canopy"/>
    <n v="0"/>
    <n v="0"/>
    <n v="0"/>
    <n v="0"/>
    <n v="0"/>
    <n v="2"/>
    <n v="0"/>
    <n v="0"/>
    <m/>
    <n v="2"/>
    <e v="#DIV/0!"/>
    <e v="#DIV/0!"/>
    <s v="species confirmed in Nov survey"/>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x v="0"/>
    <x v="0"/>
    <x v="0"/>
    <x v="0"/>
    <x v="0"/>
    <x v="0"/>
    <x v="0"/>
    <x v="0"/>
    <x v="0"/>
    <x v="0"/>
    <x v="0"/>
    <x v="0"/>
    <x v="0"/>
    <x v="0"/>
    <m/>
    <m/>
  </r>
  <r>
    <x v="1"/>
    <x v="1"/>
    <x v="1"/>
    <x v="0"/>
    <x v="0"/>
    <x v="0"/>
    <x v="1"/>
    <x v="1"/>
    <x v="1"/>
    <x v="1"/>
    <x v="1"/>
    <x v="1"/>
    <x v="1"/>
    <x v="0"/>
    <x v="0"/>
    <m/>
    <m/>
  </r>
  <r>
    <x v="2"/>
    <x v="0"/>
    <x v="0"/>
    <x v="0"/>
    <x v="0"/>
    <x v="0"/>
    <x v="2"/>
    <x v="0"/>
    <x v="0"/>
    <x v="0"/>
    <x v="0"/>
    <x v="0"/>
    <x v="0"/>
    <x v="1"/>
    <x v="1"/>
    <n v="18"/>
    <n v="2"/>
  </r>
  <r>
    <x v="3"/>
    <x v="0"/>
    <x v="0"/>
    <x v="0"/>
    <x v="0"/>
    <x v="0"/>
    <x v="2"/>
    <x v="2"/>
    <x v="0"/>
    <x v="2"/>
    <x v="2"/>
    <x v="2"/>
    <x v="2"/>
    <x v="2"/>
    <x v="2"/>
    <n v="5"/>
    <n v="2"/>
  </r>
  <r>
    <x v="4"/>
    <x v="0"/>
    <x v="0"/>
    <x v="0"/>
    <x v="0"/>
    <x v="0"/>
    <x v="2"/>
    <x v="0"/>
    <x v="0"/>
    <x v="0"/>
    <x v="0"/>
    <x v="3"/>
    <x v="3"/>
    <x v="0"/>
    <x v="0"/>
    <m/>
    <m/>
  </r>
  <r>
    <x v="5"/>
    <x v="0"/>
    <x v="0"/>
    <x v="0"/>
    <x v="0"/>
    <x v="0"/>
    <x v="2"/>
    <x v="3"/>
    <x v="0"/>
    <x v="0"/>
    <x v="0"/>
    <x v="4"/>
    <x v="0"/>
    <x v="0"/>
    <x v="0"/>
    <m/>
    <m/>
  </r>
  <r>
    <x v="6"/>
    <x v="0"/>
    <x v="0"/>
    <x v="1"/>
    <x v="1"/>
    <x v="1"/>
    <x v="3"/>
    <x v="0"/>
    <x v="2"/>
    <x v="3"/>
    <x v="3"/>
    <x v="0"/>
    <x v="4"/>
    <x v="3"/>
    <x v="3"/>
    <m/>
    <n v="1"/>
  </r>
  <r>
    <x v="7"/>
    <x v="2"/>
    <x v="0"/>
    <x v="0"/>
    <x v="0"/>
    <x v="0"/>
    <x v="2"/>
    <x v="0"/>
    <x v="0"/>
    <x v="0"/>
    <x v="0"/>
    <x v="0"/>
    <x v="0"/>
    <x v="0"/>
    <x v="0"/>
    <n v="13"/>
    <m/>
  </r>
  <r>
    <x v="8"/>
    <x v="0"/>
    <x v="0"/>
    <x v="0"/>
    <x v="0"/>
    <x v="0"/>
    <x v="2"/>
    <x v="0"/>
    <x v="0"/>
    <x v="0"/>
    <x v="0"/>
    <x v="0"/>
    <x v="5"/>
    <x v="0"/>
    <x v="0"/>
    <n v="13"/>
    <n v="11"/>
  </r>
  <r>
    <x v="9"/>
    <x v="0"/>
    <x v="0"/>
    <x v="0"/>
    <x v="0"/>
    <x v="0"/>
    <x v="2"/>
    <x v="0"/>
    <x v="0"/>
    <x v="0"/>
    <x v="4"/>
    <x v="0"/>
    <x v="0"/>
    <x v="0"/>
    <x v="0"/>
    <m/>
    <m/>
  </r>
  <r>
    <x v="10"/>
    <x v="0"/>
    <x v="2"/>
    <x v="0"/>
    <x v="0"/>
    <x v="0"/>
    <x v="2"/>
    <x v="0"/>
    <x v="0"/>
    <x v="4"/>
    <x v="5"/>
    <x v="0"/>
    <x v="0"/>
    <x v="4"/>
    <x v="0"/>
    <m/>
    <n v="2"/>
  </r>
  <r>
    <x v="11"/>
    <x v="0"/>
    <x v="0"/>
    <x v="0"/>
    <x v="0"/>
    <x v="0"/>
    <x v="2"/>
    <x v="0"/>
    <x v="0"/>
    <x v="0"/>
    <x v="0"/>
    <x v="4"/>
    <x v="0"/>
    <x v="0"/>
    <x v="0"/>
    <m/>
    <m/>
  </r>
  <r>
    <x v="12"/>
    <x v="0"/>
    <x v="0"/>
    <x v="0"/>
    <x v="0"/>
    <x v="0"/>
    <x v="2"/>
    <x v="0"/>
    <x v="0"/>
    <x v="5"/>
    <x v="6"/>
    <x v="0"/>
    <x v="0"/>
    <x v="0"/>
    <x v="0"/>
    <m/>
    <m/>
  </r>
  <r>
    <x v="13"/>
    <x v="0"/>
    <x v="0"/>
    <x v="0"/>
    <x v="0"/>
    <x v="0"/>
    <x v="2"/>
    <x v="4"/>
    <x v="0"/>
    <x v="0"/>
    <x v="0"/>
    <x v="0"/>
    <x v="0"/>
    <x v="0"/>
    <x v="0"/>
    <m/>
    <m/>
  </r>
  <r>
    <x v="14"/>
    <x v="0"/>
    <x v="0"/>
    <x v="0"/>
    <x v="0"/>
    <x v="0"/>
    <x v="2"/>
    <x v="0"/>
    <x v="0"/>
    <x v="0"/>
    <x v="7"/>
    <x v="0"/>
    <x v="0"/>
    <x v="0"/>
    <x v="0"/>
    <m/>
    <m/>
  </r>
  <r>
    <x v="15"/>
    <x v="3"/>
    <x v="0"/>
    <x v="0"/>
    <x v="0"/>
    <x v="0"/>
    <x v="2"/>
    <x v="5"/>
    <x v="0"/>
    <x v="0"/>
    <x v="0"/>
    <x v="0"/>
    <x v="0"/>
    <x v="0"/>
    <x v="0"/>
    <m/>
    <m/>
  </r>
  <r>
    <x v="16"/>
    <x v="0"/>
    <x v="0"/>
    <x v="0"/>
    <x v="0"/>
    <x v="0"/>
    <x v="2"/>
    <x v="0"/>
    <x v="0"/>
    <x v="0"/>
    <x v="0"/>
    <x v="0"/>
    <x v="0"/>
    <x v="0"/>
    <x v="4"/>
    <m/>
    <m/>
  </r>
  <r>
    <x v="17"/>
    <x v="0"/>
    <x v="0"/>
    <x v="0"/>
    <x v="0"/>
    <x v="2"/>
    <x v="2"/>
    <x v="0"/>
    <x v="3"/>
    <x v="0"/>
    <x v="0"/>
    <x v="0"/>
    <x v="0"/>
    <x v="0"/>
    <x v="0"/>
    <m/>
    <m/>
  </r>
  <r>
    <x v="18"/>
    <x v="4"/>
    <x v="0"/>
    <x v="0"/>
    <x v="0"/>
    <x v="0"/>
    <x v="2"/>
    <x v="0"/>
    <x v="0"/>
    <x v="0"/>
    <x v="0"/>
    <x v="0"/>
    <x v="0"/>
    <x v="0"/>
    <x v="0"/>
    <m/>
    <m/>
  </r>
  <r>
    <x v="19"/>
    <x v="0"/>
    <x v="3"/>
    <x v="0"/>
    <x v="0"/>
    <x v="3"/>
    <x v="2"/>
    <x v="0"/>
    <x v="0"/>
    <x v="6"/>
    <x v="5"/>
    <x v="5"/>
    <x v="6"/>
    <x v="5"/>
    <x v="0"/>
    <m/>
    <m/>
  </r>
  <r>
    <x v="20"/>
    <x v="0"/>
    <x v="0"/>
    <x v="0"/>
    <x v="0"/>
    <x v="0"/>
    <x v="2"/>
    <x v="0"/>
    <x v="0"/>
    <x v="0"/>
    <x v="0"/>
    <x v="4"/>
    <x v="0"/>
    <x v="0"/>
    <x v="0"/>
    <m/>
    <m/>
  </r>
  <r>
    <x v="21"/>
    <x v="0"/>
    <x v="2"/>
    <x v="0"/>
    <x v="0"/>
    <x v="0"/>
    <x v="2"/>
    <x v="0"/>
    <x v="0"/>
    <x v="0"/>
    <x v="0"/>
    <x v="0"/>
    <x v="0"/>
    <x v="0"/>
    <x v="0"/>
    <m/>
    <m/>
  </r>
  <r>
    <x v="22"/>
    <x v="5"/>
    <x v="4"/>
    <x v="2"/>
    <x v="0"/>
    <x v="2"/>
    <x v="2"/>
    <x v="6"/>
    <x v="4"/>
    <x v="6"/>
    <x v="8"/>
    <x v="6"/>
    <x v="7"/>
    <x v="6"/>
    <x v="3"/>
    <n v="14"/>
    <n v="18"/>
  </r>
  <r>
    <x v="23"/>
    <x v="0"/>
    <x v="0"/>
    <x v="0"/>
    <x v="0"/>
    <x v="0"/>
    <x v="2"/>
    <x v="6"/>
    <x v="0"/>
    <x v="0"/>
    <x v="0"/>
    <x v="0"/>
    <x v="0"/>
    <x v="0"/>
    <x v="0"/>
    <m/>
    <m/>
  </r>
  <r>
    <x v="24"/>
    <x v="0"/>
    <x v="0"/>
    <x v="3"/>
    <x v="2"/>
    <x v="0"/>
    <x v="0"/>
    <x v="7"/>
    <x v="0"/>
    <x v="7"/>
    <x v="0"/>
    <x v="0"/>
    <x v="0"/>
    <x v="0"/>
    <x v="0"/>
    <m/>
    <m/>
  </r>
  <r>
    <x v="25"/>
    <x v="6"/>
    <x v="0"/>
    <x v="0"/>
    <x v="2"/>
    <x v="3"/>
    <x v="0"/>
    <x v="0"/>
    <x v="0"/>
    <x v="8"/>
    <x v="9"/>
    <x v="7"/>
    <x v="0"/>
    <x v="5"/>
    <x v="0"/>
    <n v="4"/>
    <n v="12"/>
  </r>
  <r>
    <x v="26"/>
    <x v="0"/>
    <x v="0"/>
    <x v="0"/>
    <x v="0"/>
    <x v="0"/>
    <x v="2"/>
    <x v="0"/>
    <x v="0"/>
    <x v="0"/>
    <x v="0"/>
    <x v="4"/>
    <x v="0"/>
    <x v="0"/>
    <x v="0"/>
    <m/>
    <m/>
  </r>
  <r>
    <x v="27"/>
    <x v="0"/>
    <x v="0"/>
    <x v="1"/>
    <x v="0"/>
    <x v="4"/>
    <x v="0"/>
    <x v="0"/>
    <x v="5"/>
    <x v="0"/>
    <x v="0"/>
    <x v="0"/>
    <x v="0"/>
    <x v="0"/>
    <x v="0"/>
    <m/>
    <m/>
  </r>
  <r>
    <x v="28"/>
    <x v="0"/>
    <x v="0"/>
    <x v="0"/>
    <x v="0"/>
    <x v="0"/>
    <x v="2"/>
    <x v="0"/>
    <x v="0"/>
    <x v="0"/>
    <x v="10"/>
    <x v="0"/>
    <x v="0"/>
    <x v="0"/>
    <x v="0"/>
    <m/>
    <m/>
  </r>
  <r>
    <x v="29"/>
    <x v="0"/>
    <x v="0"/>
    <x v="0"/>
    <x v="0"/>
    <x v="0"/>
    <x v="2"/>
    <x v="0"/>
    <x v="0"/>
    <x v="0"/>
    <x v="0"/>
    <x v="0"/>
    <x v="0"/>
    <x v="0"/>
    <x v="5"/>
    <m/>
    <n v="2"/>
  </r>
  <r>
    <x v="30"/>
    <x v="7"/>
    <x v="0"/>
    <x v="0"/>
    <x v="0"/>
    <x v="0"/>
    <x v="2"/>
    <x v="0"/>
    <x v="0"/>
    <x v="0"/>
    <x v="0"/>
    <x v="0"/>
    <x v="0"/>
    <x v="0"/>
    <x v="0"/>
    <m/>
    <m/>
  </r>
  <r>
    <x v="31"/>
    <x v="0"/>
    <x v="0"/>
    <x v="0"/>
    <x v="0"/>
    <x v="0"/>
    <x v="2"/>
    <x v="0"/>
    <x v="0"/>
    <x v="0"/>
    <x v="0"/>
    <x v="0"/>
    <x v="0"/>
    <x v="0"/>
    <x v="4"/>
    <m/>
    <m/>
  </r>
  <r>
    <x v="32"/>
    <x v="0"/>
    <x v="5"/>
    <x v="0"/>
    <x v="3"/>
    <x v="5"/>
    <x v="2"/>
    <x v="0"/>
    <x v="0"/>
    <x v="4"/>
    <x v="11"/>
    <x v="8"/>
    <x v="8"/>
    <x v="7"/>
    <x v="0"/>
    <m/>
    <m/>
  </r>
  <r>
    <x v="33"/>
    <x v="0"/>
    <x v="0"/>
    <x v="0"/>
    <x v="0"/>
    <x v="0"/>
    <x v="2"/>
    <x v="0"/>
    <x v="0"/>
    <x v="3"/>
    <x v="1"/>
    <x v="3"/>
    <x v="9"/>
    <x v="0"/>
    <x v="4"/>
    <n v="1"/>
    <n v="4"/>
  </r>
  <r>
    <x v="34"/>
    <x v="8"/>
    <x v="6"/>
    <x v="1"/>
    <x v="4"/>
    <x v="6"/>
    <x v="4"/>
    <x v="6"/>
    <x v="5"/>
    <x v="5"/>
    <x v="3"/>
    <x v="9"/>
    <x v="10"/>
    <x v="8"/>
    <x v="0"/>
    <n v="2"/>
    <n v="4"/>
  </r>
  <r>
    <x v="35"/>
    <x v="0"/>
    <x v="4"/>
    <x v="4"/>
    <x v="5"/>
    <x v="5"/>
    <x v="2"/>
    <x v="0"/>
    <x v="3"/>
    <x v="9"/>
    <x v="12"/>
    <x v="10"/>
    <x v="3"/>
    <x v="0"/>
    <x v="0"/>
    <m/>
    <m/>
  </r>
  <r>
    <x v="36"/>
    <x v="0"/>
    <x v="0"/>
    <x v="0"/>
    <x v="0"/>
    <x v="0"/>
    <x v="2"/>
    <x v="0"/>
    <x v="0"/>
    <x v="0"/>
    <x v="0"/>
    <x v="0"/>
    <x v="0"/>
    <x v="0"/>
    <x v="6"/>
    <m/>
    <m/>
  </r>
  <r>
    <x v="37"/>
    <x v="0"/>
    <x v="0"/>
    <x v="0"/>
    <x v="0"/>
    <x v="0"/>
    <x v="2"/>
    <x v="0"/>
    <x v="0"/>
    <x v="0"/>
    <x v="13"/>
    <x v="0"/>
    <x v="0"/>
    <x v="0"/>
    <x v="0"/>
    <m/>
    <m/>
  </r>
  <r>
    <x v="38"/>
    <x v="8"/>
    <x v="4"/>
    <x v="5"/>
    <x v="2"/>
    <x v="7"/>
    <x v="2"/>
    <x v="8"/>
    <x v="3"/>
    <x v="10"/>
    <x v="9"/>
    <x v="11"/>
    <x v="11"/>
    <x v="9"/>
    <x v="0"/>
    <n v="5"/>
    <m/>
  </r>
  <r>
    <x v="39"/>
    <x v="0"/>
    <x v="0"/>
    <x v="0"/>
    <x v="0"/>
    <x v="3"/>
    <x v="2"/>
    <x v="3"/>
    <x v="0"/>
    <x v="0"/>
    <x v="0"/>
    <x v="0"/>
    <x v="0"/>
    <x v="0"/>
    <x v="0"/>
    <m/>
    <m/>
  </r>
  <r>
    <x v="40"/>
    <x v="9"/>
    <x v="7"/>
    <x v="6"/>
    <x v="6"/>
    <x v="5"/>
    <x v="5"/>
    <x v="9"/>
    <x v="6"/>
    <x v="5"/>
    <x v="14"/>
    <x v="12"/>
    <x v="12"/>
    <x v="10"/>
    <x v="0"/>
    <m/>
    <m/>
  </r>
  <r>
    <x v="41"/>
    <x v="0"/>
    <x v="0"/>
    <x v="0"/>
    <x v="0"/>
    <x v="0"/>
    <x v="2"/>
    <x v="0"/>
    <x v="0"/>
    <x v="0"/>
    <x v="7"/>
    <x v="0"/>
    <x v="0"/>
    <x v="0"/>
    <x v="0"/>
    <m/>
    <m/>
  </r>
  <r>
    <x v="42"/>
    <x v="0"/>
    <x v="0"/>
    <x v="0"/>
    <x v="0"/>
    <x v="0"/>
    <x v="2"/>
    <x v="0"/>
    <x v="0"/>
    <x v="0"/>
    <x v="0"/>
    <x v="0"/>
    <x v="0"/>
    <x v="0"/>
    <x v="7"/>
    <m/>
    <m/>
  </r>
  <r>
    <x v="43"/>
    <x v="0"/>
    <x v="0"/>
    <x v="0"/>
    <x v="0"/>
    <x v="0"/>
    <x v="2"/>
    <x v="8"/>
    <x v="0"/>
    <x v="0"/>
    <x v="0"/>
    <x v="0"/>
    <x v="0"/>
    <x v="0"/>
    <x v="0"/>
    <m/>
    <m/>
  </r>
  <r>
    <x v="44"/>
    <x v="10"/>
    <x v="0"/>
    <x v="0"/>
    <x v="0"/>
    <x v="0"/>
    <x v="2"/>
    <x v="0"/>
    <x v="0"/>
    <x v="0"/>
    <x v="0"/>
    <x v="0"/>
    <x v="0"/>
    <x v="0"/>
    <x v="0"/>
    <m/>
    <m/>
  </r>
  <r>
    <x v="45"/>
    <x v="0"/>
    <x v="0"/>
    <x v="0"/>
    <x v="0"/>
    <x v="0"/>
    <x v="2"/>
    <x v="0"/>
    <x v="0"/>
    <x v="0"/>
    <x v="0"/>
    <x v="0"/>
    <x v="3"/>
    <x v="0"/>
    <x v="0"/>
    <m/>
    <m/>
  </r>
  <r>
    <x v="46"/>
    <x v="0"/>
    <x v="0"/>
    <x v="0"/>
    <x v="0"/>
    <x v="0"/>
    <x v="2"/>
    <x v="0"/>
    <x v="0"/>
    <x v="0"/>
    <x v="0"/>
    <x v="4"/>
    <x v="0"/>
    <x v="0"/>
    <x v="0"/>
    <m/>
    <m/>
  </r>
  <r>
    <x v="47"/>
    <x v="0"/>
    <x v="0"/>
    <x v="0"/>
    <x v="0"/>
    <x v="0"/>
    <x v="2"/>
    <x v="0"/>
    <x v="3"/>
    <x v="0"/>
    <x v="0"/>
    <x v="0"/>
    <x v="0"/>
    <x v="0"/>
    <x v="0"/>
    <m/>
    <m/>
  </r>
  <r>
    <x v="48"/>
    <x v="0"/>
    <x v="0"/>
    <x v="0"/>
    <x v="0"/>
    <x v="0"/>
    <x v="2"/>
    <x v="0"/>
    <x v="0"/>
    <x v="0"/>
    <x v="0"/>
    <x v="13"/>
    <x v="6"/>
    <x v="0"/>
    <x v="0"/>
    <m/>
    <m/>
  </r>
  <r>
    <x v="49"/>
    <x v="6"/>
    <x v="0"/>
    <x v="0"/>
    <x v="0"/>
    <x v="3"/>
    <x v="2"/>
    <x v="0"/>
    <x v="0"/>
    <x v="8"/>
    <x v="7"/>
    <x v="0"/>
    <x v="0"/>
    <x v="8"/>
    <x v="0"/>
    <m/>
    <m/>
  </r>
  <r>
    <x v="50"/>
    <x v="0"/>
    <x v="0"/>
    <x v="0"/>
    <x v="0"/>
    <x v="0"/>
    <x v="2"/>
    <x v="0"/>
    <x v="0"/>
    <x v="0"/>
    <x v="7"/>
    <x v="14"/>
    <x v="0"/>
    <x v="0"/>
    <x v="0"/>
    <m/>
    <m/>
  </r>
  <r>
    <x v="51"/>
    <x v="0"/>
    <x v="0"/>
    <x v="0"/>
    <x v="0"/>
    <x v="0"/>
    <x v="2"/>
    <x v="0"/>
    <x v="0"/>
    <x v="0"/>
    <x v="9"/>
    <x v="0"/>
    <x v="0"/>
    <x v="0"/>
    <x v="0"/>
    <m/>
    <m/>
  </r>
  <r>
    <x v="52"/>
    <x v="7"/>
    <x v="8"/>
    <x v="0"/>
    <x v="0"/>
    <x v="0"/>
    <x v="2"/>
    <x v="0"/>
    <x v="0"/>
    <x v="0"/>
    <x v="0"/>
    <x v="15"/>
    <x v="6"/>
    <x v="0"/>
    <x v="0"/>
    <m/>
    <m/>
  </r>
  <r>
    <x v="53"/>
    <x v="0"/>
    <x v="0"/>
    <x v="0"/>
    <x v="0"/>
    <x v="0"/>
    <x v="2"/>
    <x v="0"/>
    <x v="0"/>
    <x v="0"/>
    <x v="0"/>
    <x v="13"/>
    <x v="0"/>
    <x v="0"/>
    <x v="0"/>
    <m/>
    <m/>
  </r>
  <r>
    <x v="54"/>
    <x v="0"/>
    <x v="0"/>
    <x v="0"/>
    <x v="0"/>
    <x v="0"/>
    <x v="2"/>
    <x v="0"/>
    <x v="0"/>
    <x v="0"/>
    <x v="0"/>
    <x v="4"/>
    <x v="6"/>
    <x v="0"/>
    <x v="0"/>
    <m/>
    <m/>
  </r>
  <r>
    <x v="55"/>
    <x v="11"/>
    <x v="0"/>
    <x v="0"/>
    <x v="0"/>
    <x v="0"/>
    <x v="2"/>
    <x v="0"/>
    <x v="0"/>
    <x v="0"/>
    <x v="0"/>
    <x v="0"/>
    <x v="0"/>
    <x v="0"/>
    <x v="0"/>
    <n v="3"/>
    <m/>
  </r>
  <r>
    <x v="56"/>
    <x v="0"/>
    <x v="0"/>
    <x v="0"/>
    <x v="0"/>
    <x v="0"/>
    <x v="2"/>
    <x v="0"/>
    <x v="0"/>
    <x v="0"/>
    <x v="0"/>
    <x v="9"/>
    <x v="0"/>
    <x v="0"/>
    <x v="0"/>
    <m/>
    <m/>
  </r>
  <r>
    <x v="57"/>
    <x v="12"/>
    <x v="0"/>
    <x v="0"/>
    <x v="0"/>
    <x v="0"/>
    <x v="2"/>
    <x v="0"/>
    <x v="0"/>
    <x v="0"/>
    <x v="0"/>
    <x v="0"/>
    <x v="0"/>
    <x v="0"/>
    <x v="0"/>
    <m/>
    <m/>
  </r>
  <r>
    <x v="58"/>
    <x v="0"/>
    <x v="0"/>
    <x v="0"/>
    <x v="0"/>
    <x v="0"/>
    <x v="2"/>
    <x v="0"/>
    <x v="0"/>
    <x v="0"/>
    <x v="0"/>
    <x v="0"/>
    <x v="0"/>
    <x v="0"/>
    <x v="8"/>
    <m/>
    <m/>
  </r>
  <r>
    <x v="59"/>
    <x v="0"/>
    <x v="0"/>
    <x v="0"/>
    <x v="0"/>
    <x v="0"/>
    <x v="0"/>
    <x v="0"/>
    <x v="0"/>
    <x v="0"/>
    <x v="0"/>
    <x v="0"/>
    <x v="0"/>
    <x v="0"/>
    <x v="0"/>
    <m/>
    <m/>
  </r>
  <r>
    <x v="60"/>
    <x v="0"/>
    <x v="0"/>
    <x v="0"/>
    <x v="0"/>
    <x v="0"/>
    <x v="2"/>
    <x v="0"/>
    <x v="0"/>
    <x v="7"/>
    <x v="0"/>
    <x v="0"/>
    <x v="0"/>
    <x v="0"/>
    <x v="2"/>
    <m/>
    <m/>
  </r>
  <r>
    <x v="61"/>
    <x v="0"/>
    <x v="2"/>
    <x v="0"/>
    <x v="0"/>
    <x v="0"/>
    <x v="2"/>
    <x v="0"/>
    <x v="0"/>
    <x v="0"/>
    <x v="9"/>
    <x v="12"/>
    <x v="0"/>
    <x v="0"/>
    <x v="0"/>
    <m/>
    <m/>
  </r>
  <r>
    <x v="62"/>
    <x v="0"/>
    <x v="9"/>
    <x v="0"/>
    <x v="0"/>
    <x v="4"/>
    <x v="1"/>
    <x v="0"/>
    <x v="4"/>
    <x v="10"/>
    <x v="2"/>
    <x v="0"/>
    <x v="0"/>
    <x v="11"/>
    <x v="0"/>
    <n v="18"/>
    <n v="6"/>
  </r>
  <r>
    <x v="63"/>
    <x v="13"/>
    <x v="10"/>
    <x v="0"/>
    <x v="0"/>
    <x v="0"/>
    <x v="2"/>
    <x v="0"/>
    <x v="0"/>
    <x v="0"/>
    <x v="3"/>
    <x v="11"/>
    <x v="6"/>
    <x v="0"/>
    <x v="9"/>
    <m/>
    <m/>
  </r>
  <r>
    <x v="64"/>
    <x v="0"/>
    <x v="0"/>
    <x v="0"/>
    <x v="0"/>
    <x v="0"/>
    <x v="2"/>
    <x v="0"/>
    <x v="0"/>
    <x v="0"/>
    <x v="0"/>
    <x v="0"/>
    <x v="0"/>
    <x v="0"/>
    <x v="4"/>
    <m/>
    <m/>
  </r>
  <r>
    <x v="65"/>
    <x v="0"/>
    <x v="0"/>
    <x v="0"/>
    <x v="0"/>
    <x v="0"/>
    <x v="2"/>
    <x v="0"/>
    <x v="0"/>
    <x v="0"/>
    <x v="0"/>
    <x v="4"/>
    <x v="0"/>
    <x v="0"/>
    <x v="0"/>
    <m/>
    <m/>
  </r>
  <r>
    <x v="66"/>
    <x v="0"/>
    <x v="0"/>
    <x v="0"/>
    <x v="0"/>
    <x v="0"/>
    <x v="2"/>
    <x v="10"/>
    <x v="0"/>
    <x v="4"/>
    <x v="0"/>
    <x v="0"/>
    <x v="0"/>
    <x v="0"/>
    <x v="10"/>
    <m/>
    <m/>
  </r>
  <r>
    <x v="67"/>
    <x v="0"/>
    <x v="0"/>
    <x v="0"/>
    <x v="0"/>
    <x v="0"/>
    <x v="2"/>
    <x v="0"/>
    <x v="0"/>
    <x v="0"/>
    <x v="0"/>
    <x v="4"/>
    <x v="3"/>
    <x v="0"/>
    <x v="0"/>
    <m/>
    <m/>
  </r>
  <r>
    <x v="68"/>
    <x v="0"/>
    <x v="0"/>
    <x v="0"/>
    <x v="0"/>
    <x v="0"/>
    <x v="2"/>
    <x v="10"/>
    <x v="0"/>
    <x v="0"/>
    <x v="0"/>
    <x v="0"/>
    <x v="0"/>
    <x v="0"/>
    <x v="0"/>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x v="0"/>
    <x v="0"/>
    <x v="0"/>
    <x v="0"/>
    <x v="0"/>
    <x v="0"/>
    <x v="0"/>
    <x v="0"/>
    <x v="0"/>
    <x v="0"/>
    <x v="0"/>
    <x v="0"/>
    <x v="0"/>
    <x v="0"/>
    <m/>
  </r>
  <r>
    <x v="1"/>
    <x v="1"/>
    <x v="1"/>
    <x v="0"/>
    <x v="0"/>
    <x v="0"/>
    <x v="1"/>
    <x v="1"/>
    <x v="1"/>
    <x v="1"/>
    <x v="1"/>
    <x v="1"/>
    <x v="1"/>
    <x v="0"/>
    <x v="0"/>
    <m/>
  </r>
  <r>
    <x v="2"/>
    <x v="0"/>
    <x v="0"/>
    <x v="0"/>
    <x v="0"/>
    <x v="0"/>
    <x v="2"/>
    <x v="0"/>
    <x v="0"/>
    <x v="0"/>
    <x v="0"/>
    <x v="0"/>
    <x v="0"/>
    <x v="1"/>
    <x v="1"/>
    <n v="15"/>
  </r>
  <r>
    <x v="3"/>
    <x v="0"/>
    <x v="0"/>
    <x v="0"/>
    <x v="0"/>
    <x v="0"/>
    <x v="2"/>
    <x v="2"/>
    <x v="0"/>
    <x v="2"/>
    <x v="2"/>
    <x v="2"/>
    <x v="1"/>
    <x v="2"/>
    <x v="1"/>
    <n v="0"/>
  </r>
  <r>
    <x v="4"/>
    <x v="0"/>
    <x v="0"/>
    <x v="0"/>
    <x v="0"/>
    <x v="0"/>
    <x v="2"/>
    <x v="0"/>
    <x v="0"/>
    <x v="0"/>
    <x v="0"/>
    <x v="2"/>
    <x v="2"/>
    <x v="0"/>
    <x v="0"/>
    <m/>
  </r>
  <r>
    <x v="5"/>
    <x v="0"/>
    <x v="0"/>
    <x v="1"/>
    <x v="1"/>
    <x v="0"/>
    <x v="2"/>
    <x v="2"/>
    <x v="0"/>
    <x v="0"/>
    <x v="0"/>
    <x v="2"/>
    <x v="0"/>
    <x v="0"/>
    <x v="0"/>
    <m/>
  </r>
  <r>
    <x v="6"/>
    <x v="0"/>
    <x v="0"/>
    <x v="0"/>
    <x v="0"/>
    <x v="1"/>
    <x v="3"/>
    <x v="0"/>
    <x v="2"/>
    <x v="2"/>
    <x v="2"/>
    <x v="0"/>
    <x v="1"/>
    <x v="2"/>
    <x v="1"/>
    <m/>
  </r>
  <r>
    <x v="7"/>
    <x v="2"/>
    <x v="0"/>
    <x v="0"/>
    <x v="0"/>
    <x v="0"/>
    <x v="2"/>
    <x v="0"/>
    <x v="0"/>
    <x v="0"/>
    <x v="0"/>
    <x v="0"/>
    <x v="0"/>
    <x v="0"/>
    <x v="0"/>
    <n v="32"/>
  </r>
  <r>
    <x v="8"/>
    <x v="0"/>
    <x v="0"/>
    <x v="0"/>
    <x v="0"/>
    <x v="0"/>
    <x v="2"/>
    <x v="0"/>
    <x v="0"/>
    <x v="0"/>
    <x v="0"/>
    <x v="0"/>
    <x v="3"/>
    <x v="0"/>
    <x v="0"/>
    <n v="21"/>
  </r>
  <r>
    <x v="9"/>
    <x v="0"/>
    <x v="0"/>
    <x v="0"/>
    <x v="0"/>
    <x v="0"/>
    <x v="2"/>
    <x v="0"/>
    <x v="0"/>
    <x v="0"/>
    <x v="2"/>
    <x v="0"/>
    <x v="0"/>
    <x v="0"/>
    <x v="0"/>
    <m/>
  </r>
  <r>
    <x v="10"/>
    <x v="0"/>
    <x v="1"/>
    <x v="0"/>
    <x v="0"/>
    <x v="0"/>
    <x v="2"/>
    <x v="0"/>
    <x v="0"/>
    <x v="2"/>
    <x v="2"/>
    <x v="0"/>
    <x v="0"/>
    <x v="2"/>
    <x v="0"/>
    <m/>
  </r>
  <r>
    <x v="11"/>
    <x v="0"/>
    <x v="0"/>
    <x v="0"/>
    <x v="0"/>
    <x v="0"/>
    <x v="2"/>
    <x v="0"/>
    <x v="0"/>
    <x v="0"/>
    <x v="0"/>
    <x v="2"/>
    <x v="0"/>
    <x v="0"/>
    <x v="0"/>
    <m/>
  </r>
  <r>
    <x v="12"/>
    <x v="0"/>
    <x v="0"/>
    <x v="0"/>
    <x v="0"/>
    <x v="0"/>
    <x v="2"/>
    <x v="0"/>
    <x v="0"/>
    <x v="2"/>
    <x v="2"/>
    <x v="0"/>
    <x v="0"/>
    <x v="0"/>
    <x v="0"/>
    <m/>
  </r>
  <r>
    <x v="13"/>
    <x v="0"/>
    <x v="0"/>
    <x v="0"/>
    <x v="0"/>
    <x v="0"/>
    <x v="2"/>
    <x v="2"/>
    <x v="0"/>
    <x v="0"/>
    <x v="0"/>
    <x v="0"/>
    <x v="0"/>
    <x v="0"/>
    <x v="0"/>
    <m/>
  </r>
  <r>
    <x v="14"/>
    <x v="0"/>
    <x v="0"/>
    <x v="0"/>
    <x v="0"/>
    <x v="0"/>
    <x v="2"/>
    <x v="0"/>
    <x v="0"/>
    <x v="0"/>
    <x v="2"/>
    <x v="0"/>
    <x v="0"/>
    <x v="0"/>
    <x v="0"/>
    <m/>
  </r>
  <r>
    <x v="15"/>
    <x v="3"/>
    <x v="0"/>
    <x v="0"/>
    <x v="0"/>
    <x v="0"/>
    <x v="2"/>
    <x v="2"/>
    <x v="0"/>
    <x v="0"/>
    <x v="0"/>
    <x v="0"/>
    <x v="0"/>
    <x v="0"/>
    <x v="0"/>
    <m/>
  </r>
  <r>
    <x v="16"/>
    <x v="0"/>
    <x v="0"/>
    <x v="0"/>
    <x v="0"/>
    <x v="0"/>
    <x v="2"/>
    <x v="0"/>
    <x v="0"/>
    <x v="0"/>
    <x v="0"/>
    <x v="0"/>
    <x v="0"/>
    <x v="0"/>
    <x v="1"/>
    <m/>
  </r>
  <r>
    <x v="17"/>
    <x v="0"/>
    <x v="0"/>
    <x v="0"/>
    <x v="0"/>
    <x v="2"/>
    <x v="2"/>
    <x v="0"/>
    <x v="2"/>
    <x v="0"/>
    <x v="0"/>
    <x v="0"/>
    <x v="0"/>
    <x v="0"/>
    <x v="0"/>
    <m/>
  </r>
  <r>
    <x v="18"/>
    <x v="3"/>
    <x v="0"/>
    <x v="0"/>
    <x v="0"/>
    <x v="0"/>
    <x v="2"/>
    <x v="0"/>
    <x v="0"/>
    <x v="0"/>
    <x v="0"/>
    <x v="0"/>
    <x v="0"/>
    <x v="0"/>
    <x v="0"/>
    <m/>
  </r>
  <r>
    <x v="19"/>
    <x v="0"/>
    <x v="1"/>
    <x v="0"/>
    <x v="0"/>
    <x v="2"/>
    <x v="2"/>
    <x v="0"/>
    <x v="0"/>
    <x v="2"/>
    <x v="2"/>
    <x v="2"/>
    <x v="1"/>
    <x v="2"/>
    <x v="0"/>
    <m/>
  </r>
  <r>
    <x v="20"/>
    <x v="0"/>
    <x v="0"/>
    <x v="0"/>
    <x v="0"/>
    <x v="0"/>
    <x v="2"/>
    <x v="0"/>
    <x v="0"/>
    <x v="0"/>
    <x v="0"/>
    <x v="2"/>
    <x v="0"/>
    <x v="0"/>
    <x v="0"/>
    <m/>
  </r>
  <r>
    <x v="21"/>
    <x v="0"/>
    <x v="1"/>
    <x v="0"/>
    <x v="0"/>
    <x v="0"/>
    <x v="2"/>
    <x v="0"/>
    <x v="0"/>
    <x v="0"/>
    <x v="0"/>
    <x v="0"/>
    <x v="0"/>
    <x v="0"/>
    <x v="0"/>
    <m/>
  </r>
  <r>
    <x v="22"/>
    <x v="3"/>
    <x v="1"/>
    <x v="2"/>
    <x v="0"/>
    <x v="2"/>
    <x v="2"/>
    <x v="2"/>
    <x v="3"/>
    <x v="2"/>
    <x v="2"/>
    <x v="2"/>
    <x v="1"/>
    <x v="2"/>
    <x v="1"/>
    <n v="0"/>
  </r>
  <r>
    <x v="23"/>
    <x v="0"/>
    <x v="0"/>
    <x v="0"/>
    <x v="0"/>
    <x v="0"/>
    <x v="2"/>
    <x v="2"/>
    <x v="0"/>
    <x v="0"/>
    <x v="0"/>
    <x v="0"/>
    <x v="0"/>
    <x v="0"/>
    <x v="0"/>
    <m/>
  </r>
  <r>
    <x v="24"/>
    <x v="0"/>
    <x v="0"/>
    <x v="3"/>
    <x v="2"/>
    <x v="0"/>
    <x v="4"/>
    <x v="3"/>
    <x v="0"/>
    <x v="3"/>
    <x v="0"/>
    <x v="0"/>
    <x v="0"/>
    <x v="0"/>
    <x v="0"/>
    <m/>
  </r>
  <r>
    <x v="25"/>
    <x v="4"/>
    <x v="0"/>
    <x v="0"/>
    <x v="2"/>
    <x v="3"/>
    <x v="5"/>
    <x v="0"/>
    <x v="0"/>
    <x v="4"/>
    <x v="3"/>
    <x v="2"/>
    <x v="0"/>
    <x v="3"/>
    <x v="0"/>
    <n v="2"/>
  </r>
  <r>
    <x v="26"/>
    <x v="0"/>
    <x v="0"/>
    <x v="0"/>
    <x v="0"/>
    <x v="0"/>
    <x v="2"/>
    <x v="0"/>
    <x v="0"/>
    <x v="0"/>
    <x v="0"/>
    <x v="2"/>
    <x v="0"/>
    <x v="0"/>
    <x v="0"/>
    <m/>
  </r>
  <r>
    <x v="27"/>
    <x v="0"/>
    <x v="0"/>
    <x v="1"/>
    <x v="0"/>
    <x v="2"/>
    <x v="0"/>
    <x v="0"/>
    <x v="2"/>
    <x v="0"/>
    <x v="0"/>
    <x v="0"/>
    <x v="0"/>
    <x v="0"/>
    <x v="0"/>
    <m/>
  </r>
  <r>
    <x v="28"/>
    <x v="0"/>
    <x v="0"/>
    <x v="0"/>
    <x v="0"/>
    <x v="0"/>
    <x v="2"/>
    <x v="0"/>
    <x v="0"/>
    <x v="0"/>
    <x v="2"/>
    <x v="0"/>
    <x v="0"/>
    <x v="0"/>
    <x v="0"/>
    <m/>
  </r>
  <r>
    <x v="29"/>
    <x v="0"/>
    <x v="0"/>
    <x v="0"/>
    <x v="0"/>
    <x v="0"/>
    <x v="2"/>
    <x v="0"/>
    <x v="0"/>
    <x v="0"/>
    <x v="0"/>
    <x v="0"/>
    <x v="0"/>
    <x v="0"/>
    <x v="1"/>
    <m/>
  </r>
  <r>
    <x v="30"/>
    <x v="3"/>
    <x v="0"/>
    <x v="0"/>
    <x v="0"/>
    <x v="0"/>
    <x v="2"/>
    <x v="0"/>
    <x v="0"/>
    <x v="0"/>
    <x v="0"/>
    <x v="0"/>
    <x v="0"/>
    <x v="0"/>
    <x v="0"/>
    <m/>
  </r>
  <r>
    <x v="31"/>
    <x v="0"/>
    <x v="0"/>
    <x v="0"/>
    <x v="0"/>
    <x v="0"/>
    <x v="2"/>
    <x v="0"/>
    <x v="0"/>
    <x v="0"/>
    <x v="0"/>
    <x v="0"/>
    <x v="0"/>
    <x v="0"/>
    <x v="1"/>
    <m/>
  </r>
  <r>
    <x v="32"/>
    <x v="0"/>
    <x v="1"/>
    <x v="0"/>
    <x v="3"/>
    <x v="2"/>
    <x v="2"/>
    <x v="0"/>
    <x v="0"/>
    <x v="2"/>
    <x v="2"/>
    <x v="2"/>
    <x v="1"/>
    <x v="2"/>
    <x v="0"/>
    <m/>
  </r>
  <r>
    <x v="33"/>
    <x v="0"/>
    <x v="0"/>
    <x v="0"/>
    <x v="0"/>
    <x v="0"/>
    <x v="2"/>
    <x v="0"/>
    <x v="0"/>
    <x v="2"/>
    <x v="2"/>
    <x v="2"/>
    <x v="1"/>
    <x v="0"/>
    <x v="1"/>
    <n v="0"/>
  </r>
  <r>
    <x v="34"/>
    <x v="5"/>
    <x v="2"/>
    <x v="4"/>
    <x v="4"/>
    <x v="4"/>
    <x v="6"/>
    <x v="2"/>
    <x v="4"/>
    <x v="5"/>
    <x v="3"/>
    <x v="2"/>
    <x v="1"/>
    <x v="4"/>
    <x v="0"/>
    <n v="1"/>
  </r>
  <r>
    <x v="35"/>
    <x v="0"/>
    <x v="1"/>
    <x v="5"/>
    <x v="5"/>
    <x v="2"/>
    <x v="2"/>
    <x v="0"/>
    <x v="5"/>
    <x v="6"/>
    <x v="2"/>
    <x v="2"/>
    <x v="1"/>
    <x v="0"/>
    <x v="0"/>
    <m/>
  </r>
  <r>
    <x v="36"/>
    <x v="0"/>
    <x v="0"/>
    <x v="0"/>
    <x v="0"/>
    <x v="0"/>
    <x v="2"/>
    <x v="0"/>
    <x v="0"/>
    <x v="0"/>
    <x v="0"/>
    <x v="0"/>
    <x v="0"/>
    <x v="0"/>
    <x v="1"/>
    <m/>
  </r>
  <r>
    <x v="37"/>
    <x v="0"/>
    <x v="0"/>
    <x v="0"/>
    <x v="0"/>
    <x v="0"/>
    <x v="2"/>
    <x v="0"/>
    <x v="0"/>
    <x v="0"/>
    <x v="2"/>
    <x v="0"/>
    <x v="0"/>
    <x v="0"/>
    <x v="0"/>
    <m/>
  </r>
  <r>
    <x v="38"/>
    <x v="3"/>
    <x v="1"/>
    <x v="6"/>
    <x v="2"/>
    <x v="2"/>
    <x v="2"/>
    <x v="4"/>
    <x v="2"/>
    <x v="2"/>
    <x v="2"/>
    <x v="2"/>
    <x v="1"/>
    <x v="2"/>
    <x v="0"/>
    <n v="0"/>
  </r>
  <r>
    <x v="39"/>
    <x v="0"/>
    <x v="0"/>
    <x v="0"/>
    <x v="0"/>
    <x v="3"/>
    <x v="2"/>
    <x v="5"/>
    <x v="0"/>
    <x v="0"/>
    <x v="0"/>
    <x v="0"/>
    <x v="0"/>
    <x v="0"/>
    <x v="0"/>
    <m/>
  </r>
  <r>
    <x v="40"/>
    <x v="6"/>
    <x v="1"/>
    <x v="7"/>
    <x v="6"/>
    <x v="2"/>
    <x v="7"/>
    <x v="6"/>
    <x v="6"/>
    <x v="3"/>
    <x v="4"/>
    <x v="3"/>
    <x v="1"/>
    <x v="5"/>
    <x v="0"/>
    <m/>
  </r>
  <r>
    <x v="41"/>
    <x v="0"/>
    <x v="0"/>
    <x v="0"/>
    <x v="0"/>
    <x v="0"/>
    <x v="2"/>
    <x v="0"/>
    <x v="0"/>
    <x v="0"/>
    <x v="2"/>
    <x v="0"/>
    <x v="0"/>
    <x v="0"/>
    <x v="0"/>
    <m/>
  </r>
  <r>
    <x v="42"/>
    <x v="0"/>
    <x v="0"/>
    <x v="0"/>
    <x v="0"/>
    <x v="0"/>
    <x v="2"/>
    <x v="0"/>
    <x v="0"/>
    <x v="0"/>
    <x v="0"/>
    <x v="0"/>
    <x v="0"/>
    <x v="0"/>
    <x v="2"/>
    <m/>
  </r>
  <r>
    <x v="43"/>
    <x v="0"/>
    <x v="0"/>
    <x v="0"/>
    <x v="0"/>
    <x v="0"/>
    <x v="2"/>
    <x v="2"/>
    <x v="0"/>
    <x v="0"/>
    <x v="0"/>
    <x v="0"/>
    <x v="0"/>
    <x v="0"/>
    <x v="0"/>
    <m/>
  </r>
  <r>
    <x v="44"/>
    <x v="3"/>
    <x v="0"/>
    <x v="0"/>
    <x v="0"/>
    <x v="0"/>
    <x v="2"/>
    <x v="0"/>
    <x v="0"/>
    <x v="0"/>
    <x v="0"/>
    <x v="0"/>
    <x v="0"/>
    <x v="0"/>
    <x v="0"/>
    <m/>
  </r>
  <r>
    <x v="45"/>
    <x v="0"/>
    <x v="0"/>
    <x v="0"/>
    <x v="0"/>
    <x v="0"/>
    <x v="2"/>
    <x v="0"/>
    <x v="0"/>
    <x v="0"/>
    <x v="0"/>
    <x v="0"/>
    <x v="1"/>
    <x v="0"/>
    <x v="0"/>
    <m/>
  </r>
  <r>
    <x v="46"/>
    <x v="0"/>
    <x v="0"/>
    <x v="0"/>
    <x v="0"/>
    <x v="0"/>
    <x v="2"/>
    <x v="0"/>
    <x v="0"/>
    <x v="0"/>
    <x v="0"/>
    <x v="2"/>
    <x v="0"/>
    <x v="0"/>
    <x v="0"/>
    <m/>
  </r>
  <r>
    <x v="47"/>
    <x v="0"/>
    <x v="0"/>
    <x v="0"/>
    <x v="0"/>
    <x v="0"/>
    <x v="2"/>
    <x v="0"/>
    <x v="2"/>
    <x v="0"/>
    <x v="0"/>
    <x v="0"/>
    <x v="0"/>
    <x v="0"/>
    <x v="0"/>
    <m/>
  </r>
  <r>
    <x v="48"/>
    <x v="0"/>
    <x v="0"/>
    <x v="0"/>
    <x v="0"/>
    <x v="0"/>
    <x v="2"/>
    <x v="0"/>
    <x v="0"/>
    <x v="0"/>
    <x v="0"/>
    <x v="2"/>
    <x v="1"/>
    <x v="0"/>
    <x v="0"/>
    <m/>
  </r>
  <r>
    <x v="49"/>
    <x v="3"/>
    <x v="0"/>
    <x v="0"/>
    <x v="0"/>
    <x v="2"/>
    <x v="2"/>
    <x v="0"/>
    <x v="0"/>
    <x v="2"/>
    <x v="2"/>
    <x v="0"/>
    <x v="0"/>
    <x v="2"/>
    <x v="0"/>
    <m/>
  </r>
  <r>
    <x v="50"/>
    <x v="0"/>
    <x v="0"/>
    <x v="0"/>
    <x v="0"/>
    <x v="0"/>
    <x v="2"/>
    <x v="0"/>
    <x v="0"/>
    <x v="0"/>
    <x v="2"/>
    <x v="2"/>
    <x v="0"/>
    <x v="0"/>
    <x v="0"/>
    <m/>
  </r>
  <r>
    <x v="51"/>
    <x v="0"/>
    <x v="0"/>
    <x v="0"/>
    <x v="0"/>
    <x v="0"/>
    <x v="2"/>
    <x v="0"/>
    <x v="0"/>
    <x v="0"/>
    <x v="2"/>
    <x v="0"/>
    <x v="0"/>
    <x v="0"/>
    <x v="0"/>
    <m/>
  </r>
  <r>
    <x v="52"/>
    <x v="3"/>
    <x v="1"/>
    <x v="0"/>
    <x v="0"/>
    <x v="0"/>
    <x v="2"/>
    <x v="0"/>
    <x v="0"/>
    <x v="0"/>
    <x v="0"/>
    <x v="2"/>
    <x v="1"/>
    <x v="0"/>
    <x v="0"/>
    <m/>
  </r>
  <r>
    <x v="53"/>
    <x v="0"/>
    <x v="0"/>
    <x v="0"/>
    <x v="0"/>
    <x v="0"/>
    <x v="2"/>
    <x v="0"/>
    <x v="0"/>
    <x v="0"/>
    <x v="0"/>
    <x v="2"/>
    <x v="0"/>
    <x v="0"/>
    <x v="0"/>
    <m/>
  </r>
  <r>
    <x v="54"/>
    <x v="0"/>
    <x v="0"/>
    <x v="0"/>
    <x v="0"/>
    <x v="0"/>
    <x v="2"/>
    <x v="0"/>
    <x v="0"/>
    <x v="0"/>
    <x v="0"/>
    <x v="2"/>
    <x v="1"/>
    <x v="0"/>
    <x v="0"/>
    <m/>
  </r>
  <r>
    <x v="55"/>
    <x v="3"/>
    <x v="0"/>
    <x v="0"/>
    <x v="0"/>
    <x v="0"/>
    <x v="2"/>
    <x v="0"/>
    <x v="0"/>
    <x v="0"/>
    <x v="0"/>
    <x v="0"/>
    <x v="0"/>
    <x v="0"/>
    <x v="0"/>
    <n v="0"/>
  </r>
  <r>
    <x v="56"/>
    <x v="0"/>
    <x v="0"/>
    <x v="0"/>
    <x v="0"/>
    <x v="0"/>
    <x v="2"/>
    <x v="0"/>
    <x v="0"/>
    <x v="0"/>
    <x v="0"/>
    <x v="2"/>
    <x v="0"/>
    <x v="0"/>
    <x v="0"/>
    <m/>
  </r>
  <r>
    <x v="57"/>
    <x v="3"/>
    <x v="0"/>
    <x v="0"/>
    <x v="0"/>
    <x v="0"/>
    <x v="2"/>
    <x v="0"/>
    <x v="0"/>
    <x v="0"/>
    <x v="0"/>
    <x v="0"/>
    <x v="0"/>
    <x v="0"/>
    <x v="0"/>
    <m/>
  </r>
  <r>
    <x v="58"/>
    <x v="0"/>
    <x v="0"/>
    <x v="0"/>
    <x v="0"/>
    <x v="0"/>
    <x v="2"/>
    <x v="0"/>
    <x v="0"/>
    <x v="0"/>
    <x v="0"/>
    <x v="0"/>
    <x v="0"/>
    <x v="0"/>
    <x v="1"/>
    <m/>
  </r>
  <r>
    <x v="59"/>
    <x v="0"/>
    <x v="0"/>
    <x v="0"/>
    <x v="0"/>
    <x v="0"/>
    <x v="0"/>
    <x v="0"/>
    <x v="0"/>
    <x v="0"/>
    <x v="0"/>
    <x v="0"/>
    <x v="0"/>
    <x v="0"/>
    <x v="0"/>
    <m/>
  </r>
  <r>
    <x v="60"/>
    <x v="0"/>
    <x v="0"/>
    <x v="0"/>
    <x v="0"/>
    <x v="0"/>
    <x v="2"/>
    <x v="0"/>
    <x v="0"/>
    <x v="2"/>
    <x v="0"/>
    <x v="0"/>
    <x v="0"/>
    <x v="0"/>
    <x v="1"/>
    <m/>
  </r>
  <r>
    <x v="61"/>
    <x v="0"/>
    <x v="1"/>
    <x v="0"/>
    <x v="0"/>
    <x v="0"/>
    <x v="2"/>
    <x v="0"/>
    <x v="0"/>
    <x v="0"/>
    <x v="5"/>
    <x v="1"/>
    <x v="0"/>
    <x v="0"/>
    <x v="0"/>
    <m/>
  </r>
  <r>
    <x v="62"/>
    <x v="0"/>
    <x v="1"/>
    <x v="0"/>
    <x v="0"/>
    <x v="2"/>
    <x v="8"/>
    <x v="0"/>
    <x v="2"/>
    <x v="2"/>
    <x v="2"/>
    <x v="0"/>
    <x v="0"/>
    <x v="2"/>
    <x v="0"/>
    <n v="2"/>
  </r>
  <r>
    <x v="63"/>
    <x v="3"/>
    <x v="1"/>
    <x v="0"/>
    <x v="0"/>
    <x v="0"/>
    <x v="2"/>
    <x v="0"/>
    <x v="0"/>
    <x v="0"/>
    <x v="2"/>
    <x v="2"/>
    <x v="1"/>
    <x v="0"/>
    <x v="1"/>
    <m/>
  </r>
  <r>
    <x v="64"/>
    <x v="0"/>
    <x v="0"/>
    <x v="0"/>
    <x v="0"/>
    <x v="0"/>
    <x v="2"/>
    <x v="0"/>
    <x v="0"/>
    <x v="0"/>
    <x v="0"/>
    <x v="0"/>
    <x v="0"/>
    <x v="0"/>
    <x v="1"/>
    <m/>
  </r>
  <r>
    <x v="65"/>
    <x v="0"/>
    <x v="0"/>
    <x v="0"/>
    <x v="0"/>
    <x v="0"/>
    <x v="2"/>
    <x v="0"/>
    <x v="0"/>
    <x v="0"/>
    <x v="0"/>
    <x v="2"/>
    <x v="0"/>
    <x v="0"/>
    <x v="0"/>
    <m/>
  </r>
  <r>
    <x v="66"/>
    <x v="0"/>
    <x v="0"/>
    <x v="0"/>
    <x v="0"/>
    <x v="0"/>
    <x v="2"/>
    <x v="2"/>
    <x v="0"/>
    <x v="2"/>
    <x v="0"/>
    <x v="0"/>
    <x v="0"/>
    <x v="0"/>
    <x v="1"/>
    <m/>
  </r>
  <r>
    <x v="67"/>
    <x v="0"/>
    <x v="0"/>
    <x v="0"/>
    <x v="0"/>
    <x v="0"/>
    <x v="2"/>
    <x v="0"/>
    <x v="0"/>
    <x v="0"/>
    <x v="0"/>
    <x v="2"/>
    <x v="1"/>
    <x v="0"/>
    <x v="0"/>
    <m/>
  </r>
  <r>
    <x v="68"/>
    <x v="0"/>
    <x v="0"/>
    <x v="0"/>
    <x v="0"/>
    <x v="0"/>
    <x v="2"/>
    <x v="7"/>
    <x v="0"/>
    <x v="0"/>
    <x v="0"/>
    <x v="0"/>
    <x v="0"/>
    <x v="0"/>
    <x v="0"/>
    <m/>
  </r>
  <r>
    <x v="69"/>
    <x v="0"/>
    <x v="0"/>
    <x v="0"/>
    <x v="0"/>
    <x v="0"/>
    <x v="2"/>
    <x v="2"/>
    <x v="0"/>
    <x v="0"/>
    <x v="0"/>
    <x v="2"/>
    <x v="0"/>
    <x v="2"/>
    <x v="0"/>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x v="0"/>
    <x v="0"/>
    <x v="0"/>
    <x v="0"/>
    <x v="0"/>
    <x v="0"/>
    <x v="0"/>
    <x v="0"/>
    <x v="0"/>
    <x v="0"/>
    <x v="0"/>
    <x v="0"/>
    <x v="0"/>
    <x v="0"/>
    <x v="0"/>
    <x v="0"/>
    <x v="0"/>
  </r>
  <r>
    <x v="1"/>
    <x v="1"/>
    <x v="1"/>
    <x v="0"/>
    <x v="0"/>
    <x v="0"/>
    <x v="0"/>
    <x v="1"/>
    <x v="1"/>
    <x v="1"/>
    <x v="1"/>
    <x v="1"/>
    <x v="1"/>
    <x v="0"/>
    <x v="0"/>
    <x v="0"/>
    <x v="0"/>
    <x v="0"/>
    <x v="0"/>
  </r>
  <r>
    <x v="2"/>
    <x v="0"/>
    <x v="0"/>
    <x v="0"/>
    <x v="0"/>
    <x v="0"/>
    <x v="1"/>
    <x v="0"/>
    <x v="0"/>
    <x v="0"/>
    <x v="0"/>
    <x v="0"/>
    <x v="0"/>
    <x v="1"/>
    <x v="1"/>
    <x v="1"/>
    <x v="1"/>
    <x v="0"/>
    <x v="1"/>
  </r>
  <r>
    <x v="3"/>
    <x v="0"/>
    <x v="0"/>
    <x v="0"/>
    <x v="0"/>
    <x v="0"/>
    <x v="1"/>
    <x v="2"/>
    <x v="0"/>
    <x v="2"/>
    <x v="2"/>
    <x v="2"/>
    <x v="2"/>
    <x v="2"/>
    <x v="2"/>
    <x v="2"/>
    <x v="2"/>
    <x v="1"/>
    <x v="2"/>
  </r>
  <r>
    <x v="4"/>
    <x v="0"/>
    <x v="0"/>
    <x v="0"/>
    <x v="0"/>
    <x v="0"/>
    <x v="1"/>
    <x v="0"/>
    <x v="0"/>
    <x v="0"/>
    <x v="0"/>
    <x v="3"/>
    <x v="3"/>
    <x v="0"/>
    <x v="0"/>
    <x v="0"/>
    <x v="0"/>
    <x v="0"/>
    <x v="0"/>
  </r>
  <r>
    <x v="5"/>
    <x v="0"/>
    <x v="0"/>
    <x v="1"/>
    <x v="1"/>
    <x v="0"/>
    <x v="1"/>
    <x v="2"/>
    <x v="0"/>
    <x v="0"/>
    <x v="0"/>
    <x v="4"/>
    <x v="0"/>
    <x v="0"/>
    <x v="0"/>
    <x v="0"/>
    <x v="0"/>
    <x v="0"/>
    <x v="0"/>
  </r>
  <r>
    <x v="6"/>
    <x v="0"/>
    <x v="0"/>
    <x v="0"/>
    <x v="0"/>
    <x v="1"/>
    <x v="2"/>
    <x v="0"/>
    <x v="2"/>
    <x v="3"/>
    <x v="3"/>
    <x v="0"/>
    <x v="4"/>
    <x v="3"/>
    <x v="3"/>
    <x v="0"/>
    <x v="3"/>
    <x v="0"/>
    <x v="3"/>
  </r>
  <r>
    <x v="7"/>
    <x v="2"/>
    <x v="0"/>
    <x v="0"/>
    <x v="0"/>
    <x v="0"/>
    <x v="1"/>
    <x v="0"/>
    <x v="0"/>
    <x v="0"/>
    <x v="0"/>
    <x v="0"/>
    <x v="0"/>
    <x v="0"/>
    <x v="0"/>
    <x v="3"/>
    <x v="0"/>
    <x v="0"/>
    <x v="0"/>
  </r>
  <r>
    <x v="8"/>
    <x v="0"/>
    <x v="0"/>
    <x v="0"/>
    <x v="0"/>
    <x v="0"/>
    <x v="1"/>
    <x v="0"/>
    <x v="0"/>
    <x v="0"/>
    <x v="0"/>
    <x v="0"/>
    <x v="5"/>
    <x v="0"/>
    <x v="0"/>
    <x v="4"/>
    <x v="4"/>
    <x v="0"/>
    <x v="0"/>
  </r>
  <r>
    <x v="9"/>
    <x v="0"/>
    <x v="0"/>
    <x v="0"/>
    <x v="0"/>
    <x v="0"/>
    <x v="1"/>
    <x v="0"/>
    <x v="0"/>
    <x v="0"/>
    <x v="4"/>
    <x v="0"/>
    <x v="0"/>
    <x v="0"/>
    <x v="0"/>
    <x v="0"/>
    <x v="0"/>
    <x v="0"/>
    <x v="0"/>
  </r>
  <r>
    <x v="10"/>
    <x v="0"/>
    <x v="2"/>
    <x v="0"/>
    <x v="0"/>
    <x v="0"/>
    <x v="1"/>
    <x v="0"/>
    <x v="0"/>
    <x v="4"/>
    <x v="5"/>
    <x v="0"/>
    <x v="0"/>
    <x v="4"/>
    <x v="0"/>
    <x v="0"/>
    <x v="3"/>
    <x v="0"/>
    <x v="0"/>
  </r>
  <r>
    <x v="11"/>
    <x v="0"/>
    <x v="0"/>
    <x v="0"/>
    <x v="0"/>
    <x v="0"/>
    <x v="1"/>
    <x v="0"/>
    <x v="0"/>
    <x v="0"/>
    <x v="0"/>
    <x v="3"/>
    <x v="0"/>
    <x v="0"/>
    <x v="0"/>
    <x v="0"/>
    <x v="0"/>
    <x v="0"/>
    <x v="3"/>
  </r>
  <r>
    <x v="12"/>
    <x v="0"/>
    <x v="0"/>
    <x v="0"/>
    <x v="0"/>
    <x v="0"/>
    <x v="1"/>
    <x v="0"/>
    <x v="0"/>
    <x v="2"/>
    <x v="6"/>
    <x v="0"/>
    <x v="0"/>
    <x v="0"/>
    <x v="0"/>
    <x v="0"/>
    <x v="0"/>
    <x v="0"/>
    <x v="0"/>
  </r>
  <r>
    <x v="13"/>
    <x v="0"/>
    <x v="0"/>
    <x v="0"/>
    <x v="0"/>
    <x v="0"/>
    <x v="1"/>
    <x v="3"/>
    <x v="0"/>
    <x v="0"/>
    <x v="0"/>
    <x v="0"/>
    <x v="0"/>
    <x v="0"/>
    <x v="0"/>
    <x v="0"/>
    <x v="0"/>
    <x v="0"/>
    <x v="0"/>
  </r>
  <r>
    <x v="14"/>
    <x v="0"/>
    <x v="0"/>
    <x v="0"/>
    <x v="0"/>
    <x v="0"/>
    <x v="1"/>
    <x v="0"/>
    <x v="0"/>
    <x v="0"/>
    <x v="7"/>
    <x v="0"/>
    <x v="0"/>
    <x v="0"/>
    <x v="0"/>
    <x v="0"/>
    <x v="0"/>
    <x v="0"/>
    <x v="0"/>
  </r>
  <r>
    <x v="15"/>
    <x v="3"/>
    <x v="0"/>
    <x v="0"/>
    <x v="0"/>
    <x v="0"/>
    <x v="1"/>
    <x v="4"/>
    <x v="0"/>
    <x v="0"/>
    <x v="0"/>
    <x v="0"/>
    <x v="0"/>
    <x v="0"/>
    <x v="0"/>
    <x v="0"/>
    <x v="0"/>
    <x v="0"/>
    <x v="0"/>
  </r>
  <r>
    <x v="16"/>
    <x v="0"/>
    <x v="0"/>
    <x v="0"/>
    <x v="0"/>
    <x v="0"/>
    <x v="1"/>
    <x v="0"/>
    <x v="0"/>
    <x v="0"/>
    <x v="0"/>
    <x v="0"/>
    <x v="0"/>
    <x v="0"/>
    <x v="4"/>
    <x v="0"/>
    <x v="0"/>
    <x v="0"/>
    <x v="0"/>
  </r>
  <r>
    <x v="17"/>
    <x v="0"/>
    <x v="0"/>
    <x v="0"/>
    <x v="0"/>
    <x v="2"/>
    <x v="1"/>
    <x v="0"/>
    <x v="1"/>
    <x v="0"/>
    <x v="0"/>
    <x v="0"/>
    <x v="0"/>
    <x v="0"/>
    <x v="0"/>
    <x v="0"/>
    <x v="0"/>
    <x v="0"/>
    <x v="0"/>
  </r>
  <r>
    <x v="18"/>
    <x v="4"/>
    <x v="0"/>
    <x v="0"/>
    <x v="0"/>
    <x v="0"/>
    <x v="1"/>
    <x v="0"/>
    <x v="0"/>
    <x v="0"/>
    <x v="0"/>
    <x v="0"/>
    <x v="0"/>
    <x v="0"/>
    <x v="0"/>
    <x v="0"/>
    <x v="0"/>
    <x v="0"/>
    <x v="0"/>
  </r>
  <r>
    <x v="19"/>
    <x v="0"/>
    <x v="3"/>
    <x v="0"/>
    <x v="0"/>
    <x v="3"/>
    <x v="1"/>
    <x v="0"/>
    <x v="0"/>
    <x v="5"/>
    <x v="8"/>
    <x v="1"/>
    <x v="6"/>
    <x v="5"/>
    <x v="0"/>
    <x v="0"/>
    <x v="0"/>
    <x v="0"/>
    <x v="0"/>
  </r>
  <r>
    <x v="20"/>
    <x v="0"/>
    <x v="0"/>
    <x v="0"/>
    <x v="0"/>
    <x v="0"/>
    <x v="1"/>
    <x v="0"/>
    <x v="0"/>
    <x v="0"/>
    <x v="0"/>
    <x v="5"/>
    <x v="0"/>
    <x v="0"/>
    <x v="0"/>
    <x v="0"/>
    <x v="0"/>
    <x v="0"/>
    <x v="0"/>
  </r>
  <r>
    <x v="21"/>
    <x v="0"/>
    <x v="4"/>
    <x v="0"/>
    <x v="0"/>
    <x v="0"/>
    <x v="1"/>
    <x v="0"/>
    <x v="0"/>
    <x v="0"/>
    <x v="0"/>
    <x v="0"/>
    <x v="0"/>
    <x v="0"/>
    <x v="0"/>
    <x v="0"/>
    <x v="0"/>
    <x v="0"/>
    <x v="0"/>
  </r>
  <r>
    <x v="22"/>
    <x v="5"/>
    <x v="5"/>
    <x v="2"/>
    <x v="0"/>
    <x v="4"/>
    <x v="1"/>
    <x v="2"/>
    <x v="3"/>
    <x v="6"/>
    <x v="9"/>
    <x v="6"/>
    <x v="7"/>
    <x v="6"/>
    <x v="5"/>
    <x v="5"/>
    <x v="5"/>
    <x v="2"/>
    <x v="3"/>
  </r>
  <r>
    <x v="23"/>
    <x v="0"/>
    <x v="0"/>
    <x v="0"/>
    <x v="0"/>
    <x v="0"/>
    <x v="1"/>
    <x v="5"/>
    <x v="0"/>
    <x v="0"/>
    <x v="0"/>
    <x v="0"/>
    <x v="0"/>
    <x v="0"/>
    <x v="0"/>
    <x v="0"/>
    <x v="0"/>
    <x v="0"/>
    <x v="0"/>
  </r>
  <r>
    <x v="24"/>
    <x v="0"/>
    <x v="0"/>
    <x v="2"/>
    <x v="2"/>
    <x v="0"/>
    <x v="0"/>
    <x v="6"/>
    <x v="0"/>
    <x v="7"/>
    <x v="0"/>
    <x v="0"/>
    <x v="0"/>
    <x v="0"/>
    <x v="0"/>
    <x v="0"/>
    <x v="0"/>
    <x v="0"/>
    <x v="0"/>
  </r>
  <r>
    <x v="25"/>
    <x v="6"/>
    <x v="0"/>
    <x v="0"/>
    <x v="2"/>
    <x v="2"/>
    <x v="0"/>
    <x v="0"/>
    <x v="0"/>
    <x v="7"/>
    <x v="10"/>
    <x v="7"/>
    <x v="0"/>
    <x v="7"/>
    <x v="0"/>
    <x v="6"/>
    <x v="3"/>
    <x v="0"/>
    <x v="0"/>
  </r>
  <r>
    <x v="26"/>
    <x v="0"/>
    <x v="0"/>
    <x v="0"/>
    <x v="0"/>
    <x v="0"/>
    <x v="1"/>
    <x v="0"/>
    <x v="0"/>
    <x v="0"/>
    <x v="0"/>
    <x v="3"/>
    <x v="0"/>
    <x v="0"/>
    <x v="0"/>
    <x v="0"/>
    <x v="0"/>
    <x v="0"/>
    <x v="0"/>
  </r>
  <r>
    <x v="27"/>
    <x v="0"/>
    <x v="0"/>
    <x v="2"/>
    <x v="0"/>
    <x v="2"/>
    <x v="0"/>
    <x v="0"/>
    <x v="1"/>
    <x v="0"/>
    <x v="0"/>
    <x v="0"/>
    <x v="0"/>
    <x v="0"/>
    <x v="0"/>
    <x v="0"/>
    <x v="0"/>
    <x v="0"/>
    <x v="0"/>
  </r>
  <r>
    <x v="28"/>
    <x v="0"/>
    <x v="0"/>
    <x v="0"/>
    <x v="0"/>
    <x v="0"/>
    <x v="1"/>
    <x v="0"/>
    <x v="0"/>
    <x v="0"/>
    <x v="11"/>
    <x v="0"/>
    <x v="0"/>
    <x v="0"/>
    <x v="0"/>
    <x v="0"/>
    <x v="0"/>
    <x v="0"/>
    <x v="0"/>
  </r>
  <r>
    <x v="29"/>
    <x v="0"/>
    <x v="0"/>
    <x v="0"/>
    <x v="0"/>
    <x v="0"/>
    <x v="1"/>
    <x v="0"/>
    <x v="0"/>
    <x v="0"/>
    <x v="0"/>
    <x v="0"/>
    <x v="0"/>
    <x v="0"/>
    <x v="6"/>
    <x v="0"/>
    <x v="3"/>
    <x v="0"/>
    <x v="0"/>
  </r>
  <r>
    <x v="30"/>
    <x v="7"/>
    <x v="0"/>
    <x v="0"/>
    <x v="0"/>
    <x v="0"/>
    <x v="1"/>
    <x v="0"/>
    <x v="0"/>
    <x v="0"/>
    <x v="0"/>
    <x v="0"/>
    <x v="0"/>
    <x v="0"/>
    <x v="0"/>
    <x v="0"/>
    <x v="0"/>
    <x v="0"/>
    <x v="0"/>
  </r>
  <r>
    <x v="31"/>
    <x v="0"/>
    <x v="0"/>
    <x v="0"/>
    <x v="0"/>
    <x v="0"/>
    <x v="1"/>
    <x v="0"/>
    <x v="0"/>
    <x v="0"/>
    <x v="0"/>
    <x v="0"/>
    <x v="0"/>
    <x v="0"/>
    <x v="7"/>
    <x v="0"/>
    <x v="0"/>
    <x v="0"/>
    <x v="3"/>
  </r>
  <r>
    <x v="32"/>
    <x v="0"/>
    <x v="6"/>
    <x v="0"/>
    <x v="3"/>
    <x v="5"/>
    <x v="1"/>
    <x v="0"/>
    <x v="0"/>
    <x v="8"/>
    <x v="12"/>
    <x v="8"/>
    <x v="8"/>
    <x v="8"/>
    <x v="0"/>
    <x v="0"/>
    <x v="0"/>
    <x v="3"/>
    <x v="0"/>
  </r>
  <r>
    <x v="33"/>
    <x v="0"/>
    <x v="0"/>
    <x v="0"/>
    <x v="0"/>
    <x v="0"/>
    <x v="1"/>
    <x v="0"/>
    <x v="0"/>
    <x v="7"/>
    <x v="7"/>
    <x v="9"/>
    <x v="3"/>
    <x v="0"/>
    <x v="7"/>
    <x v="7"/>
    <x v="3"/>
    <x v="0"/>
    <x v="0"/>
  </r>
  <r>
    <x v="34"/>
    <x v="8"/>
    <x v="7"/>
    <x v="2"/>
    <x v="2"/>
    <x v="6"/>
    <x v="0"/>
    <x v="6"/>
    <x v="4"/>
    <x v="9"/>
    <x v="6"/>
    <x v="4"/>
    <x v="9"/>
    <x v="7"/>
    <x v="0"/>
    <x v="7"/>
    <x v="6"/>
    <x v="4"/>
    <x v="3"/>
  </r>
  <r>
    <x v="35"/>
    <x v="0"/>
    <x v="8"/>
    <x v="1"/>
    <x v="2"/>
    <x v="6"/>
    <x v="1"/>
    <x v="0"/>
    <x v="1"/>
    <x v="10"/>
    <x v="13"/>
    <x v="10"/>
    <x v="10"/>
    <x v="0"/>
    <x v="0"/>
    <x v="0"/>
    <x v="0"/>
    <x v="0"/>
    <x v="0"/>
  </r>
  <r>
    <x v="36"/>
    <x v="0"/>
    <x v="0"/>
    <x v="0"/>
    <x v="0"/>
    <x v="0"/>
    <x v="1"/>
    <x v="0"/>
    <x v="0"/>
    <x v="0"/>
    <x v="0"/>
    <x v="0"/>
    <x v="0"/>
    <x v="0"/>
    <x v="8"/>
    <x v="0"/>
    <x v="0"/>
    <x v="0"/>
    <x v="0"/>
  </r>
  <r>
    <x v="37"/>
    <x v="0"/>
    <x v="0"/>
    <x v="0"/>
    <x v="0"/>
    <x v="0"/>
    <x v="1"/>
    <x v="0"/>
    <x v="0"/>
    <x v="0"/>
    <x v="11"/>
    <x v="0"/>
    <x v="0"/>
    <x v="0"/>
    <x v="0"/>
    <x v="0"/>
    <x v="0"/>
    <x v="0"/>
    <x v="0"/>
  </r>
  <r>
    <x v="38"/>
    <x v="9"/>
    <x v="9"/>
    <x v="1"/>
    <x v="2"/>
    <x v="7"/>
    <x v="1"/>
    <x v="7"/>
    <x v="3"/>
    <x v="11"/>
    <x v="14"/>
    <x v="11"/>
    <x v="11"/>
    <x v="8"/>
    <x v="0"/>
    <x v="8"/>
    <x v="0"/>
    <x v="0"/>
    <x v="0"/>
  </r>
  <r>
    <x v="39"/>
    <x v="0"/>
    <x v="0"/>
    <x v="0"/>
    <x v="0"/>
    <x v="2"/>
    <x v="1"/>
    <x v="3"/>
    <x v="0"/>
    <x v="0"/>
    <x v="0"/>
    <x v="0"/>
    <x v="0"/>
    <x v="0"/>
    <x v="0"/>
    <x v="0"/>
    <x v="0"/>
    <x v="0"/>
    <x v="0"/>
  </r>
  <r>
    <x v="40"/>
    <x v="10"/>
    <x v="10"/>
    <x v="2"/>
    <x v="2"/>
    <x v="8"/>
    <x v="0"/>
    <x v="8"/>
    <x v="3"/>
    <x v="12"/>
    <x v="15"/>
    <x v="12"/>
    <x v="12"/>
    <x v="9"/>
    <x v="0"/>
    <x v="0"/>
    <x v="0"/>
    <x v="4"/>
    <x v="0"/>
  </r>
  <r>
    <x v="41"/>
    <x v="0"/>
    <x v="0"/>
    <x v="0"/>
    <x v="0"/>
    <x v="0"/>
    <x v="1"/>
    <x v="0"/>
    <x v="0"/>
    <x v="0"/>
    <x v="11"/>
    <x v="0"/>
    <x v="0"/>
    <x v="0"/>
    <x v="0"/>
    <x v="0"/>
    <x v="0"/>
    <x v="0"/>
    <x v="0"/>
  </r>
  <r>
    <x v="42"/>
    <x v="0"/>
    <x v="0"/>
    <x v="0"/>
    <x v="0"/>
    <x v="0"/>
    <x v="1"/>
    <x v="0"/>
    <x v="0"/>
    <x v="0"/>
    <x v="0"/>
    <x v="0"/>
    <x v="0"/>
    <x v="0"/>
    <x v="9"/>
    <x v="0"/>
    <x v="0"/>
    <x v="4"/>
    <x v="4"/>
  </r>
  <r>
    <x v="43"/>
    <x v="0"/>
    <x v="0"/>
    <x v="0"/>
    <x v="0"/>
    <x v="0"/>
    <x v="1"/>
    <x v="9"/>
    <x v="0"/>
    <x v="0"/>
    <x v="0"/>
    <x v="0"/>
    <x v="0"/>
    <x v="0"/>
    <x v="0"/>
    <x v="0"/>
    <x v="0"/>
    <x v="0"/>
    <x v="0"/>
  </r>
  <r>
    <x v="44"/>
    <x v="11"/>
    <x v="0"/>
    <x v="0"/>
    <x v="0"/>
    <x v="0"/>
    <x v="1"/>
    <x v="0"/>
    <x v="0"/>
    <x v="0"/>
    <x v="0"/>
    <x v="0"/>
    <x v="0"/>
    <x v="0"/>
    <x v="0"/>
    <x v="0"/>
    <x v="0"/>
    <x v="0"/>
    <x v="0"/>
  </r>
  <r>
    <x v="45"/>
    <x v="0"/>
    <x v="0"/>
    <x v="0"/>
    <x v="0"/>
    <x v="0"/>
    <x v="1"/>
    <x v="0"/>
    <x v="0"/>
    <x v="0"/>
    <x v="0"/>
    <x v="0"/>
    <x v="3"/>
    <x v="0"/>
    <x v="0"/>
    <x v="0"/>
    <x v="0"/>
    <x v="0"/>
    <x v="0"/>
  </r>
  <r>
    <x v="46"/>
    <x v="0"/>
    <x v="0"/>
    <x v="0"/>
    <x v="0"/>
    <x v="0"/>
    <x v="1"/>
    <x v="0"/>
    <x v="0"/>
    <x v="0"/>
    <x v="0"/>
    <x v="5"/>
    <x v="0"/>
    <x v="0"/>
    <x v="0"/>
    <x v="0"/>
    <x v="0"/>
    <x v="0"/>
    <x v="0"/>
  </r>
  <r>
    <x v="47"/>
    <x v="0"/>
    <x v="0"/>
    <x v="0"/>
    <x v="0"/>
    <x v="0"/>
    <x v="1"/>
    <x v="0"/>
    <x v="1"/>
    <x v="0"/>
    <x v="0"/>
    <x v="0"/>
    <x v="0"/>
    <x v="0"/>
    <x v="0"/>
    <x v="0"/>
    <x v="0"/>
    <x v="0"/>
    <x v="0"/>
  </r>
  <r>
    <x v="48"/>
    <x v="0"/>
    <x v="0"/>
    <x v="0"/>
    <x v="0"/>
    <x v="0"/>
    <x v="1"/>
    <x v="0"/>
    <x v="0"/>
    <x v="0"/>
    <x v="0"/>
    <x v="3"/>
    <x v="13"/>
    <x v="0"/>
    <x v="0"/>
    <x v="0"/>
    <x v="0"/>
    <x v="0"/>
    <x v="0"/>
  </r>
  <r>
    <x v="49"/>
    <x v="12"/>
    <x v="0"/>
    <x v="0"/>
    <x v="0"/>
    <x v="3"/>
    <x v="1"/>
    <x v="0"/>
    <x v="0"/>
    <x v="13"/>
    <x v="16"/>
    <x v="0"/>
    <x v="0"/>
    <x v="10"/>
    <x v="0"/>
    <x v="0"/>
    <x v="0"/>
    <x v="0"/>
    <x v="0"/>
  </r>
  <r>
    <x v="50"/>
    <x v="0"/>
    <x v="0"/>
    <x v="0"/>
    <x v="0"/>
    <x v="0"/>
    <x v="1"/>
    <x v="0"/>
    <x v="0"/>
    <x v="0"/>
    <x v="7"/>
    <x v="4"/>
    <x v="0"/>
    <x v="0"/>
    <x v="0"/>
    <x v="0"/>
    <x v="0"/>
    <x v="0"/>
    <x v="0"/>
  </r>
  <r>
    <x v="51"/>
    <x v="0"/>
    <x v="0"/>
    <x v="0"/>
    <x v="0"/>
    <x v="0"/>
    <x v="1"/>
    <x v="0"/>
    <x v="0"/>
    <x v="0"/>
    <x v="17"/>
    <x v="0"/>
    <x v="0"/>
    <x v="0"/>
    <x v="0"/>
    <x v="0"/>
    <x v="0"/>
    <x v="0"/>
    <x v="0"/>
  </r>
  <r>
    <x v="52"/>
    <x v="13"/>
    <x v="11"/>
    <x v="0"/>
    <x v="0"/>
    <x v="0"/>
    <x v="1"/>
    <x v="0"/>
    <x v="0"/>
    <x v="0"/>
    <x v="0"/>
    <x v="13"/>
    <x v="3"/>
    <x v="0"/>
    <x v="0"/>
    <x v="0"/>
    <x v="0"/>
    <x v="0"/>
    <x v="0"/>
  </r>
  <r>
    <x v="53"/>
    <x v="0"/>
    <x v="0"/>
    <x v="0"/>
    <x v="0"/>
    <x v="0"/>
    <x v="1"/>
    <x v="0"/>
    <x v="0"/>
    <x v="0"/>
    <x v="0"/>
    <x v="14"/>
    <x v="0"/>
    <x v="0"/>
    <x v="0"/>
    <x v="0"/>
    <x v="0"/>
    <x v="0"/>
    <x v="0"/>
  </r>
  <r>
    <x v="54"/>
    <x v="0"/>
    <x v="0"/>
    <x v="0"/>
    <x v="0"/>
    <x v="0"/>
    <x v="1"/>
    <x v="0"/>
    <x v="0"/>
    <x v="0"/>
    <x v="0"/>
    <x v="15"/>
    <x v="2"/>
    <x v="0"/>
    <x v="0"/>
    <x v="0"/>
    <x v="0"/>
    <x v="0"/>
    <x v="0"/>
  </r>
  <r>
    <x v="55"/>
    <x v="14"/>
    <x v="0"/>
    <x v="0"/>
    <x v="0"/>
    <x v="0"/>
    <x v="1"/>
    <x v="0"/>
    <x v="0"/>
    <x v="0"/>
    <x v="0"/>
    <x v="0"/>
    <x v="0"/>
    <x v="0"/>
    <x v="0"/>
    <x v="7"/>
    <x v="0"/>
    <x v="0"/>
    <x v="0"/>
  </r>
  <r>
    <x v="56"/>
    <x v="0"/>
    <x v="0"/>
    <x v="0"/>
    <x v="0"/>
    <x v="0"/>
    <x v="1"/>
    <x v="0"/>
    <x v="0"/>
    <x v="0"/>
    <x v="0"/>
    <x v="16"/>
    <x v="0"/>
    <x v="0"/>
    <x v="0"/>
    <x v="0"/>
    <x v="0"/>
    <x v="0"/>
    <x v="0"/>
  </r>
  <r>
    <x v="57"/>
    <x v="15"/>
    <x v="0"/>
    <x v="0"/>
    <x v="0"/>
    <x v="0"/>
    <x v="1"/>
    <x v="0"/>
    <x v="0"/>
    <x v="0"/>
    <x v="0"/>
    <x v="0"/>
    <x v="0"/>
    <x v="0"/>
    <x v="0"/>
    <x v="0"/>
    <x v="0"/>
    <x v="0"/>
    <x v="0"/>
  </r>
  <r>
    <x v="58"/>
    <x v="0"/>
    <x v="0"/>
    <x v="0"/>
    <x v="0"/>
    <x v="0"/>
    <x v="1"/>
    <x v="0"/>
    <x v="0"/>
    <x v="0"/>
    <x v="0"/>
    <x v="0"/>
    <x v="0"/>
    <x v="0"/>
    <x v="4"/>
    <x v="0"/>
    <x v="0"/>
    <x v="0"/>
    <x v="0"/>
  </r>
  <r>
    <x v="59"/>
    <x v="0"/>
    <x v="0"/>
    <x v="0"/>
    <x v="0"/>
    <x v="0"/>
    <x v="0"/>
    <x v="0"/>
    <x v="0"/>
    <x v="0"/>
    <x v="0"/>
    <x v="0"/>
    <x v="0"/>
    <x v="0"/>
    <x v="0"/>
    <x v="0"/>
    <x v="0"/>
    <x v="0"/>
    <x v="0"/>
  </r>
  <r>
    <x v="60"/>
    <x v="0"/>
    <x v="0"/>
    <x v="0"/>
    <x v="0"/>
    <x v="0"/>
    <x v="1"/>
    <x v="0"/>
    <x v="0"/>
    <x v="9"/>
    <x v="0"/>
    <x v="0"/>
    <x v="0"/>
    <x v="0"/>
    <x v="10"/>
    <x v="0"/>
    <x v="0"/>
    <x v="0"/>
    <x v="0"/>
  </r>
  <r>
    <x v="61"/>
    <x v="0"/>
    <x v="12"/>
    <x v="0"/>
    <x v="0"/>
    <x v="0"/>
    <x v="1"/>
    <x v="0"/>
    <x v="0"/>
    <x v="0"/>
    <x v="7"/>
    <x v="5"/>
    <x v="0"/>
    <x v="0"/>
    <x v="0"/>
    <x v="0"/>
    <x v="0"/>
    <x v="0"/>
    <x v="0"/>
  </r>
  <r>
    <x v="62"/>
    <x v="0"/>
    <x v="13"/>
    <x v="0"/>
    <x v="0"/>
    <x v="9"/>
    <x v="3"/>
    <x v="0"/>
    <x v="5"/>
    <x v="14"/>
    <x v="13"/>
    <x v="0"/>
    <x v="0"/>
    <x v="11"/>
    <x v="0"/>
    <x v="9"/>
    <x v="6"/>
    <x v="0"/>
    <x v="0"/>
  </r>
  <r>
    <x v="63"/>
    <x v="16"/>
    <x v="14"/>
    <x v="0"/>
    <x v="0"/>
    <x v="0"/>
    <x v="1"/>
    <x v="0"/>
    <x v="0"/>
    <x v="0"/>
    <x v="18"/>
    <x v="17"/>
    <x v="6"/>
    <x v="0"/>
    <x v="11"/>
    <x v="0"/>
    <x v="0"/>
    <x v="0"/>
    <x v="5"/>
  </r>
  <r>
    <x v="64"/>
    <x v="0"/>
    <x v="0"/>
    <x v="0"/>
    <x v="0"/>
    <x v="0"/>
    <x v="1"/>
    <x v="0"/>
    <x v="0"/>
    <x v="0"/>
    <x v="0"/>
    <x v="0"/>
    <x v="0"/>
    <x v="0"/>
    <x v="9"/>
    <x v="0"/>
    <x v="0"/>
    <x v="0"/>
    <x v="0"/>
  </r>
  <r>
    <x v="65"/>
    <x v="0"/>
    <x v="0"/>
    <x v="0"/>
    <x v="0"/>
    <x v="0"/>
    <x v="1"/>
    <x v="0"/>
    <x v="0"/>
    <x v="0"/>
    <x v="0"/>
    <x v="18"/>
    <x v="0"/>
    <x v="0"/>
    <x v="0"/>
    <x v="0"/>
    <x v="0"/>
    <x v="0"/>
    <x v="0"/>
  </r>
  <r>
    <x v="66"/>
    <x v="0"/>
    <x v="0"/>
    <x v="0"/>
    <x v="0"/>
    <x v="0"/>
    <x v="1"/>
    <x v="8"/>
    <x v="0"/>
    <x v="3"/>
    <x v="0"/>
    <x v="0"/>
    <x v="0"/>
    <x v="0"/>
    <x v="12"/>
    <x v="0"/>
    <x v="0"/>
    <x v="0"/>
    <x v="0"/>
  </r>
  <r>
    <x v="67"/>
    <x v="0"/>
    <x v="0"/>
    <x v="0"/>
    <x v="0"/>
    <x v="0"/>
    <x v="1"/>
    <x v="0"/>
    <x v="0"/>
    <x v="0"/>
    <x v="0"/>
    <x v="3"/>
    <x v="13"/>
    <x v="0"/>
    <x v="0"/>
    <x v="0"/>
    <x v="0"/>
    <x v="0"/>
    <x v="0"/>
  </r>
  <r>
    <x v="68"/>
    <x v="0"/>
    <x v="0"/>
    <x v="0"/>
    <x v="0"/>
    <x v="0"/>
    <x v="1"/>
    <x v="2"/>
    <x v="0"/>
    <x v="0"/>
    <x v="0"/>
    <x v="0"/>
    <x v="0"/>
    <x v="0"/>
    <x v="0"/>
    <x v="0"/>
    <x v="0"/>
    <x v="0"/>
    <x v="0"/>
  </r>
  <r>
    <x v="69"/>
    <x v="0"/>
    <x v="0"/>
    <x v="0"/>
    <x v="0"/>
    <x v="0"/>
    <x v="1"/>
    <x v="2"/>
    <x v="0"/>
    <x v="0"/>
    <x v="0"/>
    <x v="19"/>
    <x v="0"/>
    <x v="12"/>
    <x v="0"/>
    <x v="0"/>
    <x v="0"/>
    <x v="0"/>
    <x v="0"/>
  </r>
  <r>
    <x v="70"/>
    <x v="0"/>
    <x v="15"/>
    <x v="3"/>
    <x v="4"/>
    <x v="3"/>
    <x v="4"/>
    <x v="10"/>
    <x v="1"/>
    <x v="15"/>
    <x v="19"/>
    <x v="20"/>
    <x v="6"/>
    <x v="13"/>
    <x v="0"/>
    <x v="10"/>
    <x v="3"/>
    <x v="0"/>
    <x v="0"/>
  </r>
  <r>
    <x v="71"/>
    <x v="0"/>
    <x v="0"/>
    <x v="0"/>
    <x v="0"/>
    <x v="0"/>
    <x v="1"/>
    <x v="0"/>
    <x v="0"/>
    <x v="0"/>
    <x v="0"/>
    <x v="0"/>
    <x v="0"/>
    <x v="0"/>
    <x v="0"/>
    <x v="7"/>
    <x v="3"/>
    <x v="0"/>
    <x v="0"/>
  </r>
  <r>
    <x v="72"/>
    <x v="0"/>
    <x v="0"/>
    <x v="0"/>
    <x v="0"/>
    <x v="0"/>
    <x v="1"/>
    <x v="0"/>
    <x v="0"/>
    <x v="0"/>
    <x v="0"/>
    <x v="0"/>
    <x v="0"/>
    <x v="0"/>
    <x v="0"/>
    <x v="2"/>
    <x v="3"/>
    <x v="0"/>
    <x v="0"/>
  </r>
  <r>
    <x v="73"/>
    <x v="0"/>
    <x v="0"/>
    <x v="0"/>
    <x v="0"/>
    <x v="0"/>
    <x v="1"/>
    <x v="0"/>
    <x v="0"/>
    <x v="0"/>
    <x v="0"/>
    <x v="0"/>
    <x v="0"/>
    <x v="0"/>
    <x v="0"/>
    <x v="3"/>
    <x v="0"/>
    <x v="0"/>
    <x v="0"/>
  </r>
  <r>
    <x v="74"/>
    <x v="0"/>
    <x v="0"/>
    <x v="0"/>
    <x v="0"/>
    <x v="0"/>
    <x v="1"/>
    <x v="0"/>
    <x v="0"/>
    <x v="0"/>
    <x v="0"/>
    <x v="0"/>
    <x v="0"/>
    <x v="0"/>
    <x v="0"/>
    <x v="11"/>
    <x v="0"/>
    <x v="0"/>
    <x v="0"/>
  </r>
  <r>
    <x v="75"/>
    <x v="0"/>
    <x v="0"/>
    <x v="0"/>
    <x v="0"/>
    <x v="0"/>
    <x v="1"/>
    <x v="0"/>
    <x v="0"/>
    <x v="0"/>
    <x v="0"/>
    <x v="0"/>
    <x v="0"/>
    <x v="0"/>
    <x v="0"/>
    <x v="7"/>
    <x v="3"/>
    <x v="0"/>
    <x v="3"/>
  </r>
  <r>
    <x v="76"/>
    <x v="0"/>
    <x v="0"/>
    <x v="0"/>
    <x v="0"/>
    <x v="0"/>
    <x v="1"/>
    <x v="0"/>
    <x v="0"/>
    <x v="0"/>
    <x v="0"/>
    <x v="0"/>
    <x v="0"/>
    <x v="0"/>
    <x v="0"/>
    <x v="7"/>
    <x v="0"/>
    <x v="0"/>
    <x v="0"/>
  </r>
  <r>
    <x v="77"/>
    <x v="0"/>
    <x v="0"/>
    <x v="0"/>
    <x v="0"/>
    <x v="0"/>
    <x v="1"/>
    <x v="0"/>
    <x v="0"/>
    <x v="0"/>
    <x v="0"/>
    <x v="0"/>
    <x v="0"/>
    <x v="0"/>
    <x v="0"/>
    <x v="11"/>
    <x v="0"/>
    <x v="0"/>
    <x v="0"/>
  </r>
  <r>
    <x v="78"/>
    <x v="0"/>
    <x v="0"/>
    <x v="0"/>
    <x v="0"/>
    <x v="0"/>
    <x v="1"/>
    <x v="0"/>
    <x v="0"/>
    <x v="0"/>
    <x v="0"/>
    <x v="0"/>
    <x v="0"/>
    <x v="0"/>
    <x v="0"/>
    <x v="0"/>
    <x v="3"/>
    <x v="0"/>
    <x v="0"/>
  </r>
  <r>
    <x v="79"/>
    <x v="0"/>
    <x v="0"/>
    <x v="0"/>
    <x v="0"/>
    <x v="0"/>
    <x v="1"/>
    <x v="0"/>
    <x v="0"/>
    <x v="0"/>
    <x v="0"/>
    <x v="0"/>
    <x v="0"/>
    <x v="0"/>
    <x v="0"/>
    <x v="0"/>
    <x v="3"/>
    <x v="0"/>
    <x v="0"/>
  </r>
  <r>
    <x v="80"/>
    <x v="0"/>
    <x v="0"/>
    <x v="0"/>
    <x v="0"/>
    <x v="0"/>
    <x v="1"/>
    <x v="0"/>
    <x v="0"/>
    <x v="0"/>
    <x v="0"/>
    <x v="0"/>
    <x v="0"/>
    <x v="0"/>
    <x v="0"/>
    <x v="0"/>
    <x v="3"/>
    <x v="0"/>
    <x v="3"/>
  </r>
  <r>
    <x v="81"/>
    <x v="0"/>
    <x v="0"/>
    <x v="0"/>
    <x v="0"/>
    <x v="0"/>
    <x v="1"/>
    <x v="0"/>
    <x v="0"/>
    <x v="0"/>
    <x v="0"/>
    <x v="0"/>
    <x v="0"/>
    <x v="0"/>
    <x v="0"/>
    <x v="0"/>
    <x v="3"/>
    <x v="0"/>
    <x v="0"/>
  </r>
  <r>
    <x v="82"/>
    <x v="0"/>
    <x v="0"/>
    <x v="0"/>
    <x v="0"/>
    <x v="0"/>
    <x v="1"/>
    <x v="0"/>
    <x v="0"/>
    <x v="0"/>
    <x v="0"/>
    <x v="0"/>
    <x v="0"/>
    <x v="0"/>
    <x v="0"/>
    <x v="0"/>
    <x v="3"/>
    <x v="0"/>
    <x v="3"/>
  </r>
  <r>
    <x v="83"/>
    <x v="0"/>
    <x v="0"/>
    <x v="0"/>
    <x v="0"/>
    <x v="0"/>
    <x v="1"/>
    <x v="0"/>
    <x v="0"/>
    <x v="0"/>
    <x v="0"/>
    <x v="0"/>
    <x v="0"/>
    <x v="0"/>
    <x v="0"/>
    <x v="0"/>
    <x v="3"/>
    <x v="0"/>
    <x v="3"/>
  </r>
  <r>
    <x v="84"/>
    <x v="0"/>
    <x v="0"/>
    <x v="0"/>
    <x v="0"/>
    <x v="0"/>
    <x v="1"/>
    <x v="0"/>
    <x v="0"/>
    <x v="0"/>
    <x v="0"/>
    <x v="0"/>
    <x v="0"/>
    <x v="0"/>
    <x v="0"/>
    <x v="0"/>
    <x v="3"/>
    <x v="0"/>
    <x v="0"/>
  </r>
  <r>
    <x v="85"/>
    <x v="0"/>
    <x v="0"/>
    <x v="0"/>
    <x v="0"/>
    <x v="0"/>
    <x v="1"/>
    <x v="0"/>
    <x v="0"/>
    <x v="0"/>
    <x v="0"/>
    <x v="0"/>
    <x v="0"/>
    <x v="0"/>
    <x v="0"/>
    <x v="0"/>
    <x v="3"/>
    <x v="0"/>
    <x v="0"/>
  </r>
  <r>
    <x v="86"/>
    <x v="0"/>
    <x v="0"/>
    <x v="0"/>
    <x v="0"/>
    <x v="0"/>
    <x v="1"/>
    <x v="0"/>
    <x v="0"/>
    <x v="0"/>
    <x v="0"/>
    <x v="0"/>
    <x v="0"/>
    <x v="0"/>
    <x v="0"/>
    <x v="0"/>
    <x v="0"/>
    <x v="4"/>
    <x v="0"/>
  </r>
  <r>
    <x v="87"/>
    <x v="0"/>
    <x v="0"/>
    <x v="0"/>
    <x v="0"/>
    <x v="0"/>
    <x v="1"/>
    <x v="0"/>
    <x v="0"/>
    <x v="0"/>
    <x v="0"/>
    <x v="0"/>
    <x v="0"/>
    <x v="0"/>
    <x v="0"/>
    <x v="0"/>
    <x v="0"/>
    <x v="4"/>
    <x v="1"/>
  </r>
  <r>
    <x v="88"/>
    <x v="0"/>
    <x v="0"/>
    <x v="0"/>
    <x v="0"/>
    <x v="0"/>
    <x v="1"/>
    <x v="0"/>
    <x v="0"/>
    <x v="0"/>
    <x v="0"/>
    <x v="0"/>
    <x v="0"/>
    <x v="0"/>
    <x v="0"/>
    <x v="0"/>
    <x v="0"/>
    <x v="4"/>
    <x v="3"/>
  </r>
  <r>
    <x v="89"/>
    <x v="0"/>
    <x v="0"/>
    <x v="0"/>
    <x v="0"/>
    <x v="0"/>
    <x v="1"/>
    <x v="0"/>
    <x v="0"/>
    <x v="0"/>
    <x v="0"/>
    <x v="0"/>
    <x v="0"/>
    <x v="0"/>
    <x v="0"/>
    <x v="0"/>
    <x v="0"/>
    <x v="0"/>
    <x v="3"/>
  </r>
  <r>
    <x v="90"/>
    <x v="0"/>
    <x v="0"/>
    <x v="0"/>
    <x v="0"/>
    <x v="0"/>
    <x v="1"/>
    <x v="0"/>
    <x v="0"/>
    <x v="0"/>
    <x v="0"/>
    <x v="0"/>
    <x v="0"/>
    <x v="0"/>
    <x v="0"/>
    <x v="0"/>
    <x v="0"/>
    <x v="0"/>
    <x v="3"/>
  </r>
  <r>
    <x v="91"/>
    <x v="0"/>
    <x v="0"/>
    <x v="0"/>
    <x v="0"/>
    <x v="0"/>
    <x v="1"/>
    <x v="0"/>
    <x v="0"/>
    <x v="0"/>
    <x v="0"/>
    <x v="0"/>
    <x v="0"/>
    <x v="0"/>
    <x v="0"/>
    <x v="0"/>
    <x v="0"/>
    <x v="0"/>
    <x v="3"/>
  </r>
  <r>
    <x v="92"/>
    <x v="0"/>
    <x v="0"/>
    <x v="0"/>
    <x v="0"/>
    <x v="0"/>
    <x v="1"/>
    <x v="0"/>
    <x v="0"/>
    <x v="0"/>
    <x v="0"/>
    <x v="0"/>
    <x v="0"/>
    <x v="0"/>
    <x v="0"/>
    <x v="0"/>
    <x v="0"/>
    <x v="0"/>
    <x v="3"/>
  </r>
  <r>
    <x v="93"/>
    <x v="0"/>
    <x v="0"/>
    <x v="0"/>
    <x v="0"/>
    <x v="0"/>
    <x v="1"/>
    <x v="0"/>
    <x v="0"/>
    <x v="0"/>
    <x v="0"/>
    <x v="0"/>
    <x v="0"/>
    <x v="0"/>
    <x v="0"/>
    <x v="0"/>
    <x v="0"/>
    <x v="0"/>
    <x v="3"/>
  </r>
  <r>
    <x v="94"/>
    <x v="0"/>
    <x v="0"/>
    <x v="0"/>
    <x v="0"/>
    <x v="0"/>
    <x v="1"/>
    <x v="0"/>
    <x v="0"/>
    <x v="0"/>
    <x v="0"/>
    <x v="0"/>
    <x v="0"/>
    <x v="0"/>
    <x v="0"/>
    <x v="0"/>
    <x v="0"/>
    <x v="0"/>
    <x v="3"/>
  </r>
  <r>
    <x v="95"/>
    <x v="0"/>
    <x v="0"/>
    <x v="0"/>
    <x v="0"/>
    <x v="0"/>
    <x v="1"/>
    <x v="0"/>
    <x v="0"/>
    <x v="0"/>
    <x v="0"/>
    <x v="0"/>
    <x v="0"/>
    <x v="0"/>
    <x v="0"/>
    <x v="0"/>
    <x v="0"/>
    <x v="0"/>
    <x v="3"/>
  </r>
  <r>
    <x v="96"/>
    <x v="0"/>
    <x v="0"/>
    <x v="0"/>
    <x v="0"/>
    <x v="0"/>
    <x v="1"/>
    <x v="0"/>
    <x v="0"/>
    <x v="0"/>
    <x v="0"/>
    <x v="0"/>
    <x v="0"/>
    <x v="0"/>
    <x v="0"/>
    <x v="0"/>
    <x v="0"/>
    <x v="0"/>
    <x v="3"/>
  </r>
  <r>
    <x v="97"/>
    <x v="0"/>
    <x v="0"/>
    <x v="0"/>
    <x v="0"/>
    <x v="0"/>
    <x v="1"/>
    <x v="0"/>
    <x v="0"/>
    <x v="0"/>
    <x v="0"/>
    <x v="0"/>
    <x v="0"/>
    <x v="0"/>
    <x v="0"/>
    <x v="0"/>
    <x v="0"/>
    <x v="0"/>
    <x v="3"/>
  </r>
  <r>
    <x v="98"/>
    <x v="0"/>
    <x v="0"/>
    <x v="0"/>
    <x v="0"/>
    <x v="0"/>
    <x v="1"/>
    <x v="0"/>
    <x v="0"/>
    <x v="0"/>
    <x v="0"/>
    <x v="0"/>
    <x v="0"/>
    <x v="0"/>
    <x v="0"/>
    <x v="0"/>
    <x v="0"/>
    <x v="0"/>
    <x v="3"/>
  </r>
  <r>
    <x v="99"/>
    <x v="0"/>
    <x v="0"/>
    <x v="0"/>
    <x v="0"/>
    <x v="0"/>
    <x v="1"/>
    <x v="0"/>
    <x v="0"/>
    <x v="0"/>
    <x v="0"/>
    <x v="0"/>
    <x v="0"/>
    <x v="0"/>
    <x v="0"/>
    <x v="0"/>
    <x v="0"/>
    <x v="0"/>
    <x v="3"/>
  </r>
  <r>
    <x v="100"/>
    <x v="0"/>
    <x v="0"/>
    <x v="0"/>
    <x v="0"/>
    <x v="0"/>
    <x v="1"/>
    <x v="0"/>
    <x v="0"/>
    <x v="0"/>
    <x v="0"/>
    <x v="0"/>
    <x v="0"/>
    <x v="0"/>
    <x v="0"/>
    <x v="0"/>
    <x v="0"/>
    <x v="0"/>
    <x v="3"/>
  </r>
  <r>
    <x v="101"/>
    <x v="0"/>
    <x v="0"/>
    <x v="0"/>
    <x v="0"/>
    <x v="0"/>
    <x v="1"/>
    <x v="0"/>
    <x v="0"/>
    <x v="0"/>
    <x v="0"/>
    <x v="0"/>
    <x v="0"/>
    <x v="0"/>
    <x v="0"/>
    <x v="0"/>
    <x v="0"/>
    <x v="0"/>
    <x v="3"/>
  </r>
  <r>
    <x v="102"/>
    <x v="0"/>
    <x v="0"/>
    <x v="0"/>
    <x v="0"/>
    <x v="0"/>
    <x v="1"/>
    <x v="0"/>
    <x v="0"/>
    <x v="0"/>
    <x v="0"/>
    <x v="0"/>
    <x v="0"/>
    <x v="0"/>
    <x v="0"/>
    <x v="0"/>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E7BDEB-098C-45D2-8497-B29724991604}" name="PivotTable3"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H141" firstHeaderRow="1" firstDataRow="3" firstDataCol="1"/>
  <pivotFields count="23">
    <pivotField axis="axisCol" showAll="0">
      <items count="21">
        <item x="0"/>
        <item x="1"/>
        <item x="18"/>
        <item x="19"/>
        <item x="14"/>
        <item x="15"/>
        <item x="12"/>
        <item x="13"/>
        <item x="16"/>
        <item x="17"/>
        <item x="8"/>
        <item x="9"/>
        <item x="10"/>
        <item x="11"/>
        <item x="4"/>
        <item x="5"/>
        <item x="2"/>
        <item x="3"/>
        <item x="6"/>
        <item x="7"/>
        <item t="default"/>
      </items>
    </pivotField>
    <pivotField axis="axisRow" showAll="0">
      <items count="21">
        <item x="0"/>
        <item x="1"/>
        <item x="2"/>
        <item x="3"/>
        <item x="4"/>
        <item x="5"/>
        <item x="6"/>
        <item x="7"/>
        <item x="8"/>
        <item x="9"/>
        <item x="10"/>
        <item x="11"/>
        <item x="12"/>
        <item x="13"/>
        <item x="14"/>
        <item x="15"/>
        <item x="16"/>
        <item x="17"/>
        <item x="18"/>
        <item x="19"/>
        <item t="default"/>
      </items>
    </pivotField>
    <pivotField showAll="0"/>
    <pivotField axis="axisCol" showAll="0">
      <items count="3">
        <item x="0"/>
        <item x="1"/>
        <item t="default"/>
      </items>
    </pivotField>
    <pivotField showAll="0"/>
    <pivotField axis="axisRow" showAll="0">
      <items count="137">
        <item sd="0" x="71"/>
        <item sd="0" x="121"/>
        <item sd="0" x="60"/>
        <item sd="0" x="1"/>
        <item sd="0" x="58"/>
        <item sd="0" x="29"/>
        <item sd="0" x="35"/>
        <item sd="0" x="30"/>
        <item sd="0" x="43"/>
        <item sd="0" x="4"/>
        <item sd="0" x="75"/>
        <item sd="0" x="41"/>
        <item sd="0" x="53"/>
        <item sd="0" x="59"/>
        <item sd="0" x="133"/>
        <item sd="0" x="21"/>
        <item sd="0" x="98"/>
        <item sd="0" x="38"/>
        <item sd="0" x="129"/>
        <item sd="0" x="44"/>
        <item sd="0" x="76"/>
        <item sd="0" x="128"/>
        <item sd="0" x="91"/>
        <item sd="0" x="99"/>
        <item sd="0" x="83"/>
        <item sd="0" x="50"/>
        <item sd="0" x="127"/>
        <item sd="0" x="118"/>
        <item sd="0" x="130"/>
        <item sd="0" x="3"/>
        <item sd="0" x="119"/>
        <item sd="0" x="51"/>
        <item sd="0" x="125"/>
        <item sd="0" x="132"/>
        <item sd="0" x="63"/>
        <item sd="0" x="105"/>
        <item sd="0" x="67"/>
        <item sd="0" x="11"/>
        <item sd="0" x="20"/>
        <item sd="0" x="37"/>
        <item sd="0" x="24"/>
        <item sd="0" m="1" x="135"/>
        <item sd="0" x="115"/>
        <item sd="0" x="17"/>
        <item sd="0" x="74"/>
        <item sd="0" x="80"/>
        <item sd="0" x="46"/>
        <item sd="0" x="16"/>
        <item sd="0" x="85"/>
        <item sd="0" x="86"/>
        <item sd="0" x="107"/>
        <item sd="0" x="32"/>
        <item sd="0" x="68"/>
        <item sd="0" x="77"/>
        <item sd="0" x="70"/>
        <item sd="0" x="100"/>
        <item sd="0" x="90"/>
        <item sd="0" x="6"/>
        <item sd="0" x="65"/>
        <item sd="0" x="97"/>
        <item sd="0" x="23"/>
        <item sd="0" x="26"/>
        <item sd="0" x="110"/>
        <item sd="0" x="9"/>
        <item sd="0" x="18"/>
        <item sd="0" x="14"/>
        <item sd="0" x="122"/>
        <item sd="0" x="88"/>
        <item sd="0" x="62"/>
        <item sd="0" x="93"/>
        <item sd="0" x="126"/>
        <item sd="0" x="113"/>
        <item sd="0" x="52"/>
        <item sd="0" x="134"/>
        <item sd="0" x="55"/>
        <item sd="0" x="96"/>
        <item sd="0" x="95"/>
        <item sd="0" x="10"/>
        <item sd="0" x="69"/>
        <item sd="0" x="0"/>
        <item sd="0" x="54"/>
        <item sd="0" x="81"/>
        <item sd="0" x="61"/>
        <item sd="0" x="124"/>
        <item sd="0" x="49"/>
        <item sd="0" x="7"/>
        <item sd="0" x="5"/>
        <item sd="0" x="42"/>
        <item sd="0" x="34"/>
        <item sd="0" x="87"/>
        <item sd="0" x="111"/>
        <item sd="0" x="82"/>
        <item sd="0" x="94"/>
        <item sd="0" x="117"/>
        <item sd="0" x="78"/>
        <item sd="0" x="56"/>
        <item sd="0" x="31"/>
        <item sd="0" x="103"/>
        <item sd="0" x="45"/>
        <item sd="0" x="15"/>
        <item sd="0" x="112"/>
        <item sd="0" x="120"/>
        <item sd="0" x="36"/>
        <item sd="0" x="131"/>
        <item sd="0" x="106"/>
        <item sd="0" x="101"/>
        <item sd="0" x="2"/>
        <item sd="0" x="116"/>
        <item sd="0" x="123"/>
        <item sd="0" x="109"/>
        <item sd="0" x="40"/>
        <item sd="0" x="12"/>
        <item sd="0" x="27"/>
        <item sd="0" x="13"/>
        <item sd="0" x="66"/>
        <item sd="0" x="64"/>
        <item sd="0" x="102"/>
        <item sd="0" x="72"/>
        <item sd="0" x="48"/>
        <item sd="0" x="104"/>
        <item sd="0" x="108"/>
        <item sd="0" x="25"/>
        <item sd="0" x="84"/>
        <item sd="0" x="22"/>
        <item sd="0" x="8"/>
        <item sd="0" x="57"/>
        <item sd="0" x="33"/>
        <item sd="0" x="47"/>
        <item sd="0" x="92"/>
        <item sd="0" x="39"/>
        <item sd="0" x="79"/>
        <item sd="0" x="114"/>
        <item sd="0" x="89"/>
        <item sd="0" x="73"/>
        <item sd="0" x="28"/>
        <item sd="0" x="1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2">
    <field x="5"/>
    <field x="1"/>
  </rowFields>
  <rowItems count="1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2">
    <field x="0"/>
    <field x="3"/>
  </colFields>
  <colItems count="59">
    <i>
      <x/>
      <x/>
    </i>
    <i r="1">
      <x v="1"/>
    </i>
    <i t="default">
      <x/>
    </i>
    <i>
      <x v="1"/>
      <x/>
    </i>
    <i r="1">
      <x v="1"/>
    </i>
    <i t="default">
      <x v="1"/>
    </i>
    <i>
      <x v="2"/>
      <x v="1"/>
    </i>
    <i t="default">
      <x v="2"/>
    </i>
    <i>
      <x v="3"/>
      <x v="1"/>
    </i>
    <i t="default">
      <x v="3"/>
    </i>
    <i>
      <x v="4"/>
      <x/>
    </i>
    <i r="1">
      <x v="1"/>
    </i>
    <i t="default">
      <x v="4"/>
    </i>
    <i>
      <x v="5"/>
      <x/>
    </i>
    <i r="1">
      <x v="1"/>
    </i>
    <i t="default">
      <x v="5"/>
    </i>
    <i>
      <x v="6"/>
      <x/>
    </i>
    <i r="1">
      <x v="1"/>
    </i>
    <i t="default">
      <x v="6"/>
    </i>
    <i>
      <x v="7"/>
      <x/>
    </i>
    <i r="1">
      <x v="1"/>
    </i>
    <i t="default">
      <x v="7"/>
    </i>
    <i>
      <x v="8"/>
      <x/>
    </i>
    <i r="1">
      <x v="1"/>
    </i>
    <i t="default">
      <x v="8"/>
    </i>
    <i>
      <x v="9"/>
      <x/>
    </i>
    <i r="1">
      <x v="1"/>
    </i>
    <i t="default">
      <x v="9"/>
    </i>
    <i>
      <x v="10"/>
      <x/>
    </i>
    <i r="1">
      <x v="1"/>
    </i>
    <i t="default">
      <x v="10"/>
    </i>
    <i>
      <x v="11"/>
      <x/>
    </i>
    <i r="1">
      <x v="1"/>
    </i>
    <i t="default">
      <x v="11"/>
    </i>
    <i>
      <x v="12"/>
      <x/>
    </i>
    <i r="1">
      <x v="1"/>
    </i>
    <i t="default">
      <x v="12"/>
    </i>
    <i>
      <x v="13"/>
      <x/>
    </i>
    <i r="1">
      <x v="1"/>
    </i>
    <i t="default">
      <x v="13"/>
    </i>
    <i>
      <x v="14"/>
      <x/>
    </i>
    <i r="1">
      <x v="1"/>
    </i>
    <i t="default">
      <x v="14"/>
    </i>
    <i>
      <x v="15"/>
      <x/>
    </i>
    <i r="1">
      <x v="1"/>
    </i>
    <i t="default">
      <x v="15"/>
    </i>
    <i>
      <x v="16"/>
      <x/>
    </i>
    <i r="1">
      <x v="1"/>
    </i>
    <i t="default">
      <x v="16"/>
    </i>
    <i>
      <x v="17"/>
      <x/>
    </i>
    <i r="1">
      <x v="1"/>
    </i>
    <i t="default">
      <x v="17"/>
    </i>
    <i>
      <x v="18"/>
      <x/>
    </i>
    <i r="1">
      <x v="1"/>
    </i>
    <i t="default">
      <x v="18"/>
    </i>
    <i>
      <x v="19"/>
      <x/>
    </i>
    <i r="1">
      <x v="1"/>
    </i>
    <i t="default">
      <x v="19"/>
    </i>
    <i t="grand">
      <x/>
    </i>
  </colItems>
  <dataFields count="1">
    <dataField name="Count of total live"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B60436-1635-472C-AB16-4A98CD9584A3}" name="PivotTable2"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H141" firstHeaderRow="1" firstDataRow="3" firstDataCol="1"/>
  <pivotFields count="19">
    <pivotField axis="axisCol" showAll="0">
      <items count="21">
        <item x="0"/>
        <item x="1"/>
        <item x="18"/>
        <item x="19"/>
        <item x="14"/>
        <item x="15"/>
        <item x="12"/>
        <item x="13"/>
        <item x="16"/>
        <item x="17"/>
        <item x="8"/>
        <item x="9"/>
        <item x="10"/>
        <item x="11"/>
        <item x="4"/>
        <item x="5"/>
        <item x="2"/>
        <item x="3"/>
        <item x="6"/>
        <item x="7"/>
        <item t="default"/>
      </items>
    </pivotField>
    <pivotField showAll="0"/>
    <pivotField showAll="0"/>
    <pivotField axis="axisCol" showAll="0">
      <items count="3">
        <item x="1"/>
        <item x="0"/>
        <item t="default"/>
      </items>
    </pivotField>
    <pivotField showAll="0"/>
    <pivotField axis="axisRow" showAll="0">
      <items count="136">
        <item x="71"/>
        <item x="121"/>
        <item x="60"/>
        <item x="1"/>
        <item x="58"/>
        <item x="29"/>
        <item x="35"/>
        <item x="30"/>
        <item x="43"/>
        <item x="4"/>
        <item x="75"/>
        <item x="41"/>
        <item x="53"/>
        <item x="59"/>
        <item x="133"/>
        <item x="21"/>
        <item x="98"/>
        <item x="38"/>
        <item x="129"/>
        <item x="44"/>
        <item x="76"/>
        <item x="128"/>
        <item x="91"/>
        <item x="99"/>
        <item x="83"/>
        <item x="50"/>
        <item x="127"/>
        <item x="118"/>
        <item x="130"/>
        <item x="3"/>
        <item x="119"/>
        <item x="51"/>
        <item x="125"/>
        <item x="132"/>
        <item x="63"/>
        <item x="105"/>
        <item x="67"/>
        <item x="11"/>
        <item x="20"/>
        <item x="37"/>
        <item x="24"/>
        <item x="115"/>
        <item x="17"/>
        <item x="74"/>
        <item x="80"/>
        <item x="46"/>
        <item x="16"/>
        <item x="85"/>
        <item x="86"/>
        <item x="107"/>
        <item x="32"/>
        <item x="68"/>
        <item x="77"/>
        <item x="70"/>
        <item x="100"/>
        <item x="90"/>
        <item x="6"/>
        <item x="65"/>
        <item x="97"/>
        <item x="23"/>
        <item x="26"/>
        <item x="110"/>
        <item x="9"/>
        <item x="18"/>
        <item x="14"/>
        <item x="122"/>
        <item x="88"/>
        <item x="62"/>
        <item x="93"/>
        <item x="126"/>
        <item x="113"/>
        <item x="52"/>
        <item x="134"/>
        <item x="55"/>
        <item x="96"/>
        <item x="95"/>
        <item x="10"/>
        <item x="69"/>
        <item x="0"/>
        <item x="54"/>
        <item x="81"/>
        <item x="61"/>
        <item x="124"/>
        <item x="49"/>
        <item x="7"/>
        <item x="5"/>
        <item x="42"/>
        <item x="34"/>
        <item x="87"/>
        <item x="111"/>
        <item x="82"/>
        <item x="94"/>
        <item x="117"/>
        <item x="78"/>
        <item x="56"/>
        <item x="31"/>
        <item x="103"/>
        <item x="45"/>
        <item x="15"/>
        <item x="112"/>
        <item x="120"/>
        <item x="36"/>
        <item x="131"/>
        <item x="106"/>
        <item x="101"/>
        <item x="2"/>
        <item x="116"/>
        <item x="123"/>
        <item x="109"/>
        <item x="40"/>
        <item x="12"/>
        <item x="27"/>
        <item x="13"/>
        <item x="66"/>
        <item x="64"/>
        <item x="102"/>
        <item x="72"/>
        <item x="48"/>
        <item x="104"/>
        <item x="108"/>
        <item x="25"/>
        <item x="84"/>
        <item x="22"/>
        <item x="8"/>
        <item x="57"/>
        <item x="33"/>
        <item x="47"/>
        <item x="92"/>
        <item x="39"/>
        <item x="79"/>
        <item x="114"/>
        <item x="89"/>
        <item x="73"/>
        <item x="28"/>
        <item x="1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5"/>
  </rowFields>
  <rowItems count="1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2">
    <field x="0"/>
    <field x="3"/>
  </colFields>
  <colItems count="59">
    <i>
      <x/>
      <x/>
    </i>
    <i r="1">
      <x v="1"/>
    </i>
    <i t="default">
      <x/>
    </i>
    <i>
      <x v="1"/>
      <x/>
    </i>
    <i r="1">
      <x v="1"/>
    </i>
    <i t="default">
      <x v="1"/>
    </i>
    <i>
      <x v="2"/>
      <x/>
    </i>
    <i t="default">
      <x v="2"/>
    </i>
    <i>
      <x v="3"/>
      <x/>
    </i>
    <i t="default">
      <x v="3"/>
    </i>
    <i>
      <x v="4"/>
      <x/>
    </i>
    <i r="1">
      <x v="1"/>
    </i>
    <i t="default">
      <x v="4"/>
    </i>
    <i>
      <x v="5"/>
      <x/>
    </i>
    <i r="1">
      <x v="1"/>
    </i>
    <i t="default">
      <x v="5"/>
    </i>
    <i>
      <x v="6"/>
      <x/>
    </i>
    <i r="1">
      <x v="1"/>
    </i>
    <i t="default">
      <x v="6"/>
    </i>
    <i>
      <x v="7"/>
      <x/>
    </i>
    <i r="1">
      <x v="1"/>
    </i>
    <i t="default">
      <x v="7"/>
    </i>
    <i>
      <x v="8"/>
      <x/>
    </i>
    <i r="1">
      <x v="1"/>
    </i>
    <i t="default">
      <x v="8"/>
    </i>
    <i>
      <x v="9"/>
      <x/>
    </i>
    <i r="1">
      <x v="1"/>
    </i>
    <i t="default">
      <x v="9"/>
    </i>
    <i>
      <x v="10"/>
      <x/>
    </i>
    <i r="1">
      <x v="1"/>
    </i>
    <i t="default">
      <x v="10"/>
    </i>
    <i>
      <x v="11"/>
      <x/>
    </i>
    <i r="1">
      <x v="1"/>
    </i>
    <i t="default">
      <x v="11"/>
    </i>
    <i>
      <x v="12"/>
      <x/>
    </i>
    <i r="1">
      <x v="1"/>
    </i>
    <i t="default">
      <x v="12"/>
    </i>
    <i>
      <x v="13"/>
      <x/>
    </i>
    <i r="1">
      <x v="1"/>
    </i>
    <i t="default">
      <x v="13"/>
    </i>
    <i>
      <x v="14"/>
      <x/>
    </i>
    <i r="1">
      <x v="1"/>
    </i>
    <i t="default">
      <x v="14"/>
    </i>
    <i>
      <x v="15"/>
      <x/>
    </i>
    <i r="1">
      <x v="1"/>
    </i>
    <i t="default">
      <x v="15"/>
    </i>
    <i>
      <x v="16"/>
      <x/>
    </i>
    <i r="1">
      <x v="1"/>
    </i>
    <i t="default">
      <x v="16"/>
    </i>
    <i>
      <x v="17"/>
      <x/>
    </i>
    <i r="1">
      <x v="1"/>
    </i>
    <i t="default">
      <x v="17"/>
    </i>
    <i>
      <x v="18"/>
      <x/>
    </i>
    <i r="1">
      <x v="1"/>
    </i>
    <i t="default">
      <x v="18"/>
    </i>
    <i>
      <x v="19"/>
      <x/>
    </i>
    <i r="1">
      <x v="1"/>
    </i>
    <i t="default">
      <x v="19"/>
    </i>
    <i t="grand">
      <x/>
    </i>
  </colItems>
  <dataFields count="1">
    <dataField name="Sum of total live" fld="1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ivotTable1" cacheId="1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T113" firstHeaderRow="1" firstDataRow="2" firstDataCol="1"/>
  <pivotFields count="23">
    <pivotField axis="axisCol" showAll="0">
      <items count="19">
        <item x="0"/>
        <item x="1"/>
        <item x="12"/>
        <item x="13"/>
        <item x="8"/>
        <item x="9"/>
        <item x="10"/>
        <item x="11"/>
        <item x="4"/>
        <item x="5"/>
        <item x="2"/>
        <item x="3"/>
        <item x="6"/>
        <item x="7"/>
        <item x="14"/>
        <item x="15"/>
        <item x="16"/>
        <item x="17"/>
        <item t="default"/>
      </items>
    </pivotField>
    <pivotField showAll="0"/>
    <pivotField showAll="0"/>
    <pivotField showAll="0"/>
    <pivotField showAll="0"/>
    <pivotField axis="axisRow" showAll="0">
      <items count="124">
        <item x="71"/>
        <item x="1"/>
        <item x="58"/>
        <item x="29"/>
        <item x="35"/>
        <item x="30"/>
        <item x="43"/>
        <item x="4"/>
        <item x="41"/>
        <item x="53"/>
        <item x="21"/>
        <item x="38"/>
        <item x="44"/>
        <item x="76"/>
        <item x="50"/>
        <item x="3"/>
        <item m="1" x="113"/>
        <item x="67"/>
        <item x="11"/>
        <item x="20"/>
        <item x="37"/>
        <item x="24"/>
        <item x="17"/>
        <item x="74"/>
        <item x="46"/>
        <item x="16"/>
        <item x="32"/>
        <item m="1" x="119"/>
        <item m="1" x="109"/>
        <item m="1" x="112"/>
        <item x="6"/>
        <item m="1" x="118"/>
        <item x="23"/>
        <item x="26"/>
        <item x="9"/>
        <item x="18"/>
        <item x="62"/>
        <item x="10"/>
        <item x="69"/>
        <item x="0"/>
        <item x="54"/>
        <item x="61"/>
        <item x="7"/>
        <item x="5"/>
        <item m="1" x="120"/>
        <item x="34"/>
        <item x="78"/>
        <item x="31"/>
        <item x="45"/>
        <item x="36"/>
        <item x="2"/>
        <item x="40"/>
        <item x="12"/>
        <item x="27"/>
        <item x="13"/>
        <item m="1" x="114"/>
        <item x="48"/>
        <item x="25"/>
        <item x="22"/>
        <item x="8"/>
        <item x="47"/>
        <item x="39"/>
        <item x="73"/>
        <item x="28"/>
        <item x="19"/>
        <item x="56"/>
        <item x="79"/>
        <item x="80"/>
        <item x="81"/>
        <item x="82"/>
        <item x="83"/>
        <item x="84"/>
        <item m="1" x="111"/>
        <item x="86"/>
        <item x="77"/>
        <item x="87"/>
        <item x="68"/>
        <item m="1" x="117"/>
        <item x="89"/>
        <item m="1" x="110"/>
        <item x="92"/>
        <item x="93"/>
        <item x="94"/>
        <item x="95"/>
        <item x="55"/>
        <item x="98"/>
        <item m="1" x="116"/>
        <item m="1" x="122"/>
        <item x="102"/>
        <item x="103"/>
        <item x="104"/>
        <item x="105"/>
        <item x="107"/>
        <item x="33"/>
        <item x="52"/>
        <item x="59"/>
        <item x="60"/>
        <item x="64"/>
        <item m="1" x="121"/>
        <item x="97"/>
        <item x="106"/>
        <item x="57"/>
        <item m="1" x="108"/>
        <item x="63"/>
        <item x="91"/>
        <item m="1" x="115"/>
        <item x="14"/>
        <item x="15"/>
        <item x="42"/>
        <item x="49"/>
        <item x="51"/>
        <item x="65"/>
        <item x="66"/>
        <item x="70"/>
        <item x="72"/>
        <item x="75"/>
        <item x="85"/>
        <item x="88"/>
        <item x="90"/>
        <item x="96"/>
        <item x="99"/>
        <item x="100"/>
        <item x="10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s>
  <rowFields count="1">
    <field x="5"/>
  </rowFields>
  <rowItems count="109">
    <i>
      <x/>
    </i>
    <i>
      <x v="1"/>
    </i>
    <i>
      <x v="2"/>
    </i>
    <i>
      <x v="3"/>
    </i>
    <i>
      <x v="4"/>
    </i>
    <i>
      <x v="5"/>
    </i>
    <i>
      <x v="6"/>
    </i>
    <i>
      <x v="7"/>
    </i>
    <i>
      <x v="8"/>
    </i>
    <i>
      <x v="9"/>
    </i>
    <i>
      <x v="10"/>
    </i>
    <i>
      <x v="11"/>
    </i>
    <i>
      <x v="12"/>
    </i>
    <i>
      <x v="13"/>
    </i>
    <i>
      <x v="14"/>
    </i>
    <i>
      <x v="15"/>
    </i>
    <i>
      <x v="17"/>
    </i>
    <i>
      <x v="18"/>
    </i>
    <i>
      <x v="19"/>
    </i>
    <i>
      <x v="20"/>
    </i>
    <i>
      <x v="21"/>
    </i>
    <i>
      <x v="22"/>
    </i>
    <i>
      <x v="23"/>
    </i>
    <i>
      <x v="24"/>
    </i>
    <i>
      <x v="25"/>
    </i>
    <i>
      <x v="26"/>
    </i>
    <i>
      <x v="30"/>
    </i>
    <i>
      <x v="32"/>
    </i>
    <i>
      <x v="33"/>
    </i>
    <i>
      <x v="34"/>
    </i>
    <i>
      <x v="35"/>
    </i>
    <i>
      <x v="36"/>
    </i>
    <i>
      <x v="37"/>
    </i>
    <i>
      <x v="38"/>
    </i>
    <i>
      <x v="39"/>
    </i>
    <i>
      <x v="40"/>
    </i>
    <i>
      <x v="41"/>
    </i>
    <i>
      <x v="42"/>
    </i>
    <i>
      <x v="43"/>
    </i>
    <i>
      <x v="45"/>
    </i>
    <i>
      <x v="46"/>
    </i>
    <i>
      <x v="47"/>
    </i>
    <i>
      <x v="48"/>
    </i>
    <i>
      <x v="49"/>
    </i>
    <i>
      <x v="50"/>
    </i>
    <i>
      <x v="51"/>
    </i>
    <i>
      <x v="52"/>
    </i>
    <i>
      <x v="53"/>
    </i>
    <i>
      <x v="54"/>
    </i>
    <i>
      <x v="56"/>
    </i>
    <i>
      <x v="57"/>
    </i>
    <i>
      <x v="58"/>
    </i>
    <i>
      <x v="59"/>
    </i>
    <i>
      <x v="60"/>
    </i>
    <i>
      <x v="61"/>
    </i>
    <i>
      <x v="62"/>
    </i>
    <i>
      <x v="63"/>
    </i>
    <i>
      <x v="64"/>
    </i>
    <i>
      <x v="65"/>
    </i>
    <i>
      <x v="66"/>
    </i>
    <i>
      <x v="67"/>
    </i>
    <i>
      <x v="68"/>
    </i>
    <i>
      <x v="69"/>
    </i>
    <i>
      <x v="70"/>
    </i>
    <i>
      <x v="71"/>
    </i>
    <i>
      <x v="73"/>
    </i>
    <i>
      <x v="74"/>
    </i>
    <i>
      <x v="75"/>
    </i>
    <i>
      <x v="76"/>
    </i>
    <i>
      <x v="78"/>
    </i>
    <i>
      <x v="80"/>
    </i>
    <i>
      <x v="81"/>
    </i>
    <i>
      <x v="82"/>
    </i>
    <i>
      <x v="83"/>
    </i>
    <i>
      <x v="84"/>
    </i>
    <i>
      <x v="85"/>
    </i>
    <i>
      <x v="88"/>
    </i>
    <i>
      <x v="89"/>
    </i>
    <i>
      <x v="90"/>
    </i>
    <i>
      <x v="91"/>
    </i>
    <i>
      <x v="92"/>
    </i>
    <i>
      <x v="93"/>
    </i>
    <i>
      <x v="94"/>
    </i>
    <i>
      <x v="95"/>
    </i>
    <i>
      <x v="96"/>
    </i>
    <i>
      <x v="97"/>
    </i>
    <i>
      <x v="99"/>
    </i>
    <i>
      <x v="100"/>
    </i>
    <i>
      <x v="101"/>
    </i>
    <i>
      <x v="103"/>
    </i>
    <i>
      <x v="104"/>
    </i>
    <i>
      <x v="106"/>
    </i>
    <i>
      <x v="107"/>
    </i>
    <i>
      <x v="108"/>
    </i>
    <i>
      <x v="109"/>
    </i>
    <i>
      <x v="110"/>
    </i>
    <i>
      <x v="111"/>
    </i>
    <i>
      <x v="112"/>
    </i>
    <i>
      <x v="113"/>
    </i>
    <i>
      <x v="114"/>
    </i>
    <i>
      <x v="115"/>
    </i>
    <i>
      <x v="116"/>
    </i>
    <i>
      <x v="117"/>
    </i>
    <i>
      <x v="118"/>
    </i>
    <i>
      <x v="119"/>
    </i>
    <i>
      <x v="120"/>
    </i>
    <i>
      <x v="121"/>
    </i>
    <i>
      <x v="122"/>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ive present" fld="22" baseField="3" baseItem="3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2" cacheId="13"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A1961" firstHeaderRow="1" firstDataRow="1" firstDataCol="1"/>
  <pivotFields count="19">
    <pivotField axis="axisRow" showAll="0">
      <items count="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t="default"/>
      </items>
    </pivotField>
    <pivotField axis="axisRow" showAll="0">
      <items count="18">
        <item x="6"/>
        <item x="12"/>
        <item x="8"/>
        <item x="7"/>
        <item x="11"/>
        <item x="4"/>
        <item x="10"/>
        <item x="13"/>
        <item x="2"/>
        <item x="9"/>
        <item x="16"/>
        <item x="3"/>
        <item x="15"/>
        <item x="1"/>
        <item x="14"/>
        <item x="5"/>
        <item x="0"/>
        <item t="default"/>
      </items>
    </pivotField>
    <pivotField axis="axisRow" showAll="0">
      <items count="17">
        <item x="7"/>
        <item x="2"/>
        <item x="12"/>
        <item x="13"/>
        <item x="10"/>
        <item x="4"/>
        <item x="1"/>
        <item x="3"/>
        <item x="8"/>
        <item x="14"/>
        <item x="11"/>
        <item x="9"/>
        <item x="15"/>
        <item x="6"/>
        <item x="5"/>
        <item x="0"/>
        <item t="default"/>
      </items>
    </pivotField>
    <pivotField axis="axisRow" showAll="0">
      <items count="5">
        <item x="2"/>
        <item x="1"/>
        <item x="3"/>
        <item x="0"/>
        <item t="default"/>
      </items>
    </pivotField>
    <pivotField axis="axisRow" showAll="0">
      <items count="6">
        <item x="2"/>
        <item x="4"/>
        <item x="3"/>
        <item x="1"/>
        <item x="0"/>
        <item t="default"/>
      </items>
    </pivotField>
    <pivotField axis="axisRow" showAll="0">
      <items count="11">
        <item x="2"/>
        <item x="3"/>
        <item x="8"/>
        <item x="6"/>
        <item x="5"/>
        <item x="9"/>
        <item x="4"/>
        <item x="7"/>
        <item x="1"/>
        <item x="0"/>
        <item t="default"/>
      </items>
    </pivotField>
    <pivotField axis="axisRow" showAll="0">
      <items count="6">
        <item x="0"/>
        <item x="4"/>
        <item x="3"/>
        <item x="2"/>
        <item x="1"/>
        <item t="default"/>
      </items>
    </pivotField>
    <pivotField axis="axisRow" showAll="0">
      <items count="12">
        <item x="6"/>
        <item x="5"/>
        <item x="3"/>
        <item x="10"/>
        <item x="2"/>
        <item x="8"/>
        <item x="9"/>
        <item x="1"/>
        <item x="7"/>
        <item x="4"/>
        <item x="0"/>
        <item t="default"/>
      </items>
    </pivotField>
    <pivotField axis="axisRow" showAll="0">
      <items count="7">
        <item x="1"/>
        <item x="3"/>
        <item x="4"/>
        <item x="5"/>
        <item x="2"/>
        <item x="0"/>
        <item t="default"/>
      </items>
    </pivotField>
    <pivotField axis="axisRow" showAll="0">
      <items count="17">
        <item x="7"/>
        <item x="4"/>
        <item x="3"/>
        <item x="8"/>
        <item x="2"/>
        <item x="12"/>
        <item x="9"/>
        <item x="13"/>
        <item x="14"/>
        <item x="1"/>
        <item x="11"/>
        <item x="10"/>
        <item x="15"/>
        <item x="6"/>
        <item x="5"/>
        <item x="0"/>
        <item t="default"/>
      </items>
    </pivotField>
    <pivotField axis="axisRow" showAll="0">
      <items count="21">
        <item x="7"/>
        <item x="11"/>
        <item x="16"/>
        <item x="10"/>
        <item x="4"/>
        <item x="6"/>
        <item x="13"/>
        <item x="14"/>
        <item x="1"/>
        <item x="19"/>
        <item x="17"/>
        <item x="15"/>
        <item x="8"/>
        <item x="5"/>
        <item x="18"/>
        <item x="2"/>
        <item x="9"/>
        <item x="3"/>
        <item x="12"/>
        <item x="0"/>
        <item t="default"/>
      </items>
    </pivotField>
    <pivotField axis="axisRow" showAll="0">
      <items count="22">
        <item x="3"/>
        <item x="4"/>
        <item x="5"/>
        <item x="9"/>
        <item x="18"/>
        <item x="12"/>
        <item x="15"/>
        <item x="16"/>
        <item x="14"/>
        <item x="7"/>
        <item x="10"/>
        <item x="19"/>
        <item x="20"/>
        <item x="2"/>
        <item x="11"/>
        <item x="1"/>
        <item x="8"/>
        <item x="17"/>
        <item x="6"/>
        <item x="13"/>
        <item x="0"/>
        <item t="default"/>
      </items>
    </pivotField>
    <pivotField axis="axisRow" showAll="0">
      <items count="15">
        <item x="3"/>
        <item x="10"/>
        <item x="13"/>
        <item x="6"/>
        <item x="2"/>
        <item x="11"/>
        <item x="12"/>
        <item x="9"/>
        <item x="1"/>
        <item x="4"/>
        <item x="0"/>
        <item x="5"/>
        <item x="7"/>
        <item x="8"/>
        <item t="default"/>
      </items>
    </pivotField>
    <pivotField axis="axisRow" showAll="0">
      <items count="15">
        <item x="12"/>
        <item x="8"/>
        <item x="7"/>
        <item x="11"/>
        <item x="13"/>
        <item x="9"/>
        <item x="10"/>
        <item x="1"/>
        <item x="3"/>
        <item x="2"/>
        <item x="4"/>
        <item x="6"/>
        <item x="5"/>
        <item x="0"/>
        <item t="default"/>
      </items>
    </pivotField>
    <pivotField axis="axisRow" showAll="0">
      <items count="14">
        <item x="7"/>
        <item x="4"/>
        <item x="8"/>
        <item x="11"/>
        <item x="1"/>
        <item x="9"/>
        <item x="6"/>
        <item x="10"/>
        <item x="2"/>
        <item x="5"/>
        <item x="12"/>
        <item x="3"/>
        <item x="0"/>
        <item t="default"/>
      </items>
    </pivotField>
    <pivotField axis="axisRow" showAll="0" defaultSubtotal="0">
      <items count="12">
        <item x="7"/>
        <item x="11"/>
        <item x="6"/>
        <item x="2"/>
        <item x="10"/>
        <item x="3"/>
        <item x="8"/>
        <item x="4"/>
        <item x="1"/>
        <item x="9"/>
        <item x="5"/>
        <item x="0"/>
      </items>
    </pivotField>
    <pivotField axis="axisRow" showAll="0" defaultSubtotal="0">
      <items count="7">
        <item x="3"/>
        <item x="1"/>
        <item x="6"/>
        <item x="2"/>
        <item x="4"/>
        <item x="5"/>
        <item x="0"/>
      </items>
    </pivotField>
    <pivotField axis="axisRow" showAll="0" defaultSubtotal="0">
      <items count="5">
        <item x="4"/>
        <item x="3"/>
        <item x="1"/>
        <item x="2"/>
        <item x="0"/>
      </items>
    </pivotField>
    <pivotField axis="axisRow" showAll="0" defaultSubtotal="0">
      <items count="6">
        <item x="3"/>
        <item x="5"/>
        <item x="1"/>
        <item x="2"/>
        <item x="4"/>
        <item x="0"/>
      </items>
    </pivotField>
  </pivotFields>
  <rowFields count="19">
    <field x="0"/>
    <field x="1"/>
    <field x="2"/>
    <field x="3"/>
    <field x="4"/>
    <field x="5"/>
    <field x="6"/>
    <field x="7"/>
    <field x="8"/>
    <field x="9"/>
    <field x="10"/>
    <field x="11"/>
    <field x="12"/>
    <field x="13"/>
    <field x="14"/>
    <field x="15"/>
    <field x="16"/>
    <field x="17"/>
    <field x="18"/>
  </rowFields>
  <rowItems count="1958">
    <i>
      <x/>
    </i>
    <i r="1">
      <x v="16"/>
    </i>
    <i r="2">
      <x v="15"/>
    </i>
    <i r="3">
      <x v="3"/>
    </i>
    <i r="4">
      <x v="4"/>
    </i>
    <i r="5">
      <x v="9"/>
    </i>
    <i r="6">
      <x/>
    </i>
    <i r="7">
      <x v="10"/>
    </i>
    <i r="8">
      <x v="5"/>
    </i>
    <i r="9">
      <x v="15"/>
    </i>
    <i r="10">
      <x v="19"/>
    </i>
    <i r="11">
      <x v="20"/>
    </i>
    <i r="12">
      <x v="10"/>
    </i>
    <i r="13">
      <x v="13"/>
    </i>
    <i r="14">
      <x v="12"/>
    </i>
    <i r="15">
      <x v="11"/>
    </i>
    <i r="16">
      <x v="6"/>
    </i>
    <i r="17">
      <x v="4"/>
    </i>
    <i r="18">
      <x v="5"/>
    </i>
    <i>
      <x v="1"/>
    </i>
    <i r="1">
      <x v="13"/>
    </i>
    <i r="2">
      <x v="6"/>
    </i>
    <i r="3">
      <x v="3"/>
    </i>
    <i r="4">
      <x v="4"/>
    </i>
    <i r="5">
      <x v="9"/>
    </i>
    <i r="6">
      <x/>
    </i>
    <i r="7">
      <x v="7"/>
    </i>
    <i r="8">
      <x/>
    </i>
    <i r="9">
      <x v="9"/>
    </i>
    <i r="10">
      <x v="8"/>
    </i>
    <i r="11">
      <x v="15"/>
    </i>
    <i r="12">
      <x v="8"/>
    </i>
    <i r="13">
      <x v="13"/>
    </i>
    <i r="14">
      <x v="12"/>
    </i>
    <i r="15">
      <x v="11"/>
    </i>
    <i r="16">
      <x v="6"/>
    </i>
    <i r="17">
      <x v="4"/>
    </i>
    <i r="18">
      <x v="5"/>
    </i>
    <i>
      <x v="2"/>
    </i>
    <i r="1">
      <x v="16"/>
    </i>
    <i r="2">
      <x v="15"/>
    </i>
    <i r="3">
      <x v="3"/>
    </i>
    <i r="4">
      <x v="4"/>
    </i>
    <i r="5">
      <x v="9"/>
    </i>
    <i r="6">
      <x v="4"/>
    </i>
    <i r="7">
      <x v="10"/>
    </i>
    <i r="8">
      <x v="5"/>
    </i>
    <i r="9">
      <x v="15"/>
    </i>
    <i r="10">
      <x v="19"/>
    </i>
    <i r="11">
      <x v="20"/>
    </i>
    <i r="12">
      <x v="10"/>
    </i>
    <i r="13">
      <x v="7"/>
    </i>
    <i r="14">
      <x v="4"/>
    </i>
    <i r="15">
      <x v="8"/>
    </i>
    <i r="16">
      <x v="1"/>
    </i>
    <i r="17">
      <x v="4"/>
    </i>
    <i r="18">
      <x v="2"/>
    </i>
    <i>
      <x v="3"/>
    </i>
    <i r="1">
      <x v="16"/>
    </i>
    <i r="2">
      <x v="15"/>
    </i>
    <i r="3">
      <x v="3"/>
    </i>
    <i r="4">
      <x v="4"/>
    </i>
    <i r="5">
      <x v="9"/>
    </i>
    <i r="6">
      <x v="4"/>
    </i>
    <i r="7">
      <x v="4"/>
    </i>
    <i r="8">
      <x v="5"/>
    </i>
    <i r="9">
      <x v="4"/>
    </i>
    <i r="10">
      <x v="15"/>
    </i>
    <i r="11">
      <x v="13"/>
    </i>
    <i r="12">
      <x v="4"/>
    </i>
    <i r="13">
      <x v="9"/>
    </i>
    <i r="14">
      <x v="8"/>
    </i>
    <i r="15">
      <x v="3"/>
    </i>
    <i r="16">
      <x v="3"/>
    </i>
    <i r="17">
      <x v="2"/>
    </i>
    <i r="18">
      <x v="3"/>
    </i>
    <i>
      <x v="4"/>
    </i>
    <i r="1">
      <x v="16"/>
    </i>
    <i r="2">
      <x v="15"/>
    </i>
    <i r="3">
      <x v="3"/>
    </i>
    <i r="4">
      <x v="4"/>
    </i>
    <i r="5">
      <x v="9"/>
    </i>
    <i r="6">
      <x v="4"/>
    </i>
    <i r="7">
      <x v="10"/>
    </i>
    <i r="8">
      <x v="5"/>
    </i>
    <i r="9">
      <x v="15"/>
    </i>
    <i r="10">
      <x v="19"/>
    </i>
    <i r="11">
      <x/>
    </i>
    <i r="12">
      <x/>
    </i>
    <i r="13">
      <x v="13"/>
    </i>
    <i r="14">
      <x v="12"/>
    </i>
    <i r="15">
      <x v="11"/>
    </i>
    <i r="16">
      <x v="6"/>
    </i>
    <i r="17">
      <x v="4"/>
    </i>
    <i r="18">
      <x v="5"/>
    </i>
    <i>
      <x v="5"/>
    </i>
    <i r="1">
      <x v="16"/>
    </i>
    <i r="2">
      <x v="15"/>
    </i>
    <i r="3">
      <x v="1"/>
    </i>
    <i r="4">
      <x v="3"/>
    </i>
    <i r="5">
      <x v="9"/>
    </i>
    <i r="6">
      <x v="4"/>
    </i>
    <i r="7">
      <x v="4"/>
    </i>
    <i r="8">
      <x v="5"/>
    </i>
    <i r="9">
      <x v="15"/>
    </i>
    <i r="10">
      <x v="19"/>
    </i>
    <i r="11">
      <x v="1"/>
    </i>
    <i r="12">
      <x v="10"/>
    </i>
    <i r="13">
      <x v="13"/>
    </i>
    <i r="14">
      <x v="12"/>
    </i>
    <i r="15">
      <x v="11"/>
    </i>
    <i r="16">
      <x v="6"/>
    </i>
    <i r="17">
      <x v="4"/>
    </i>
    <i r="18">
      <x v="5"/>
    </i>
    <i>
      <x v="6"/>
    </i>
    <i r="1">
      <x v="16"/>
    </i>
    <i r="2">
      <x v="15"/>
    </i>
    <i r="3">
      <x v="3"/>
    </i>
    <i r="4">
      <x v="4"/>
    </i>
    <i r="5">
      <x v="8"/>
    </i>
    <i r="6">
      <x v="3"/>
    </i>
    <i r="7">
      <x v="10"/>
    </i>
    <i r="8">
      <x v="4"/>
    </i>
    <i r="9">
      <x v="2"/>
    </i>
    <i r="10">
      <x v="17"/>
    </i>
    <i r="11">
      <x v="20"/>
    </i>
    <i r="12">
      <x v="9"/>
    </i>
    <i r="13">
      <x v="8"/>
    </i>
    <i r="14">
      <x v="11"/>
    </i>
    <i r="15">
      <x v="11"/>
    </i>
    <i r="16">
      <x/>
    </i>
    <i r="17">
      <x v="4"/>
    </i>
    <i r="18">
      <x/>
    </i>
    <i>
      <x v="7"/>
    </i>
    <i r="1">
      <x v="8"/>
    </i>
    <i r="2">
      <x v="15"/>
    </i>
    <i r="3">
      <x v="3"/>
    </i>
    <i r="4">
      <x v="4"/>
    </i>
    <i r="5">
      <x v="9"/>
    </i>
    <i r="6">
      <x v="4"/>
    </i>
    <i r="7">
      <x v="10"/>
    </i>
    <i r="8">
      <x v="5"/>
    </i>
    <i r="9">
      <x v="15"/>
    </i>
    <i r="10">
      <x v="19"/>
    </i>
    <i r="11">
      <x v="20"/>
    </i>
    <i r="12">
      <x v="10"/>
    </i>
    <i r="13">
      <x v="13"/>
    </i>
    <i r="14">
      <x v="12"/>
    </i>
    <i r="15">
      <x v="5"/>
    </i>
    <i r="16">
      <x v="6"/>
    </i>
    <i r="17">
      <x v="4"/>
    </i>
    <i r="18">
      <x v="5"/>
    </i>
    <i>
      <x v="8"/>
    </i>
    <i r="1">
      <x v="16"/>
    </i>
    <i r="2">
      <x v="15"/>
    </i>
    <i r="3">
      <x v="3"/>
    </i>
    <i r="4">
      <x v="4"/>
    </i>
    <i r="5">
      <x v="9"/>
    </i>
    <i r="6">
      <x v="4"/>
    </i>
    <i r="7">
      <x v="10"/>
    </i>
    <i r="8">
      <x v="5"/>
    </i>
    <i r="9">
      <x v="15"/>
    </i>
    <i r="10">
      <x v="19"/>
    </i>
    <i r="11">
      <x v="20"/>
    </i>
    <i r="12">
      <x v="11"/>
    </i>
    <i r="13">
      <x v="13"/>
    </i>
    <i r="14">
      <x v="12"/>
    </i>
    <i r="15">
      <x v="7"/>
    </i>
    <i r="16">
      <x v="4"/>
    </i>
    <i r="17">
      <x v="4"/>
    </i>
    <i r="18">
      <x v="5"/>
    </i>
    <i>
      <x v="9"/>
    </i>
    <i r="1">
      <x v="16"/>
    </i>
    <i r="2">
      <x v="15"/>
    </i>
    <i r="3">
      <x v="3"/>
    </i>
    <i r="4">
      <x v="4"/>
    </i>
    <i r="5">
      <x v="9"/>
    </i>
    <i r="6">
      <x v="4"/>
    </i>
    <i r="7">
      <x v="10"/>
    </i>
    <i r="8">
      <x v="5"/>
    </i>
    <i r="9">
      <x v="15"/>
    </i>
    <i r="10">
      <x v="4"/>
    </i>
    <i r="11">
      <x v="20"/>
    </i>
    <i r="12">
      <x v="10"/>
    </i>
    <i r="13">
      <x v="13"/>
    </i>
    <i r="14">
      <x v="12"/>
    </i>
    <i r="15">
      <x v="11"/>
    </i>
    <i r="16">
      <x v="6"/>
    </i>
    <i r="17">
      <x v="4"/>
    </i>
    <i r="18">
      <x v="5"/>
    </i>
    <i>
      <x v="10"/>
    </i>
    <i r="1">
      <x v="16"/>
    </i>
    <i r="2">
      <x v="1"/>
    </i>
    <i r="3">
      <x v="3"/>
    </i>
    <i r="4">
      <x v="4"/>
    </i>
    <i r="5">
      <x v="9"/>
    </i>
    <i r="6">
      <x v="4"/>
    </i>
    <i r="7">
      <x v="10"/>
    </i>
    <i r="8">
      <x v="5"/>
    </i>
    <i r="9">
      <x v="1"/>
    </i>
    <i r="10">
      <x v="13"/>
    </i>
    <i r="11">
      <x v="20"/>
    </i>
    <i r="12">
      <x v="10"/>
    </i>
    <i r="13">
      <x v="10"/>
    </i>
    <i r="14">
      <x v="12"/>
    </i>
    <i r="15">
      <x v="11"/>
    </i>
    <i r="16">
      <x/>
    </i>
    <i r="17">
      <x v="4"/>
    </i>
    <i r="18">
      <x v="5"/>
    </i>
    <i>
      <x v="11"/>
    </i>
    <i r="1">
      <x v="16"/>
    </i>
    <i r="2">
      <x v="15"/>
    </i>
    <i r="3">
      <x v="3"/>
    </i>
    <i r="4">
      <x v="4"/>
    </i>
    <i r="5">
      <x v="9"/>
    </i>
    <i r="6">
      <x v="4"/>
    </i>
    <i r="7">
      <x v="10"/>
    </i>
    <i r="8">
      <x v="5"/>
    </i>
    <i r="9">
      <x v="15"/>
    </i>
    <i r="10">
      <x v="19"/>
    </i>
    <i r="11">
      <x/>
    </i>
    <i r="12">
      <x v="10"/>
    </i>
    <i r="13">
      <x v="13"/>
    </i>
    <i r="14">
      <x v="12"/>
    </i>
    <i r="15">
      <x v="11"/>
    </i>
    <i r="16">
      <x v="6"/>
    </i>
    <i r="17">
      <x v="4"/>
    </i>
    <i r="18">
      <x/>
    </i>
    <i>
      <x v="12"/>
    </i>
    <i r="1">
      <x v="16"/>
    </i>
    <i r="2">
      <x v="15"/>
    </i>
    <i r="3">
      <x v="3"/>
    </i>
    <i r="4">
      <x v="4"/>
    </i>
    <i r="5">
      <x v="9"/>
    </i>
    <i r="6">
      <x v="4"/>
    </i>
    <i r="7">
      <x v="10"/>
    </i>
    <i r="8">
      <x v="5"/>
    </i>
    <i r="9">
      <x v="4"/>
    </i>
    <i r="10">
      <x v="5"/>
    </i>
    <i r="11">
      <x v="20"/>
    </i>
    <i r="12">
      <x v="10"/>
    </i>
    <i r="13">
      <x v="13"/>
    </i>
    <i r="14">
      <x v="12"/>
    </i>
    <i r="15">
      <x v="11"/>
    </i>
    <i r="16">
      <x v="6"/>
    </i>
    <i r="17">
      <x v="4"/>
    </i>
    <i r="18">
      <x v="5"/>
    </i>
    <i>
      <x v="13"/>
    </i>
    <i r="1">
      <x v="16"/>
    </i>
    <i r="2">
      <x v="15"/>
    </i>
    <i r="3">
      <x v="3"/>
    </i>
    <i r="4">
      <x v="4"/>
    </i>
    <i r="5">
      <x v="9"/>
    </i>
    <i r="6">
      <x v="4"/>
    </i>
    <i r="7">
      <x v="2"/>
    </i>
    <i r="8">
      <x v="5"/>
    </i>
    <i r="9">
      <x v="15"/>
    </i>
    <i r="10">
      <x v="19"/>
    </i>
    <i r="11">
      <x v="20"/>
    </i>
    <i r="12">
      <x v="10"/>
    </i>
    <i r="13">
      <x v="13"/>
    </i>
    <i r="14">
      <x v="12"/>
    </i>
    <i r="15">
      <x v="11"/>
    </i>
    <i r="16">
      <x v="6"/>
    </i>
    <i r="17">
      <x v="4"/>
    </i>
    <i r="18">
      <x v="5"/>
    </i>
    <i>
      <x v="14"/>
    </i>
    <i r="1">
      <x v="16"/>
    </i>
    <i r="2">
      <x v="15"/>
    </i>
    <i r="3">
      <x v="3"/>
    </i>
    <i r="4">
      <x v="4"/>
    </i>
    <i r="5">
      <x v="9"/>
    </i>
    <i r="6">
      <x v="4"/>
    </i>
    <i r="7">
      <x v="10"/>
    </i>
    <i r="8">
      <x v="5"/>
    </i>
    <i r="9">
      <x v="15"/>
    </i>
    <i r="10">
      <x/>
    </i>
    <i r="11">
      <x v="20"/>
    </i>
    <i r="12">
      <x v="10"/>
    </i>
    <i r="13">
      <x v="13"/>
    </i>
    <i r="14">
      <x v="12"/>
    </i>
    <i r="15">
      <x v="11"/>
    </i>
    <i r="16">
      <x v="6"/>
    </i>
    <i r="17">
      <x v="4"/>
    </i>
    <i r="18">
      <x v="5"/>
    </i>
    <i>
      <x v="15"/>
    </i>
    <i r="1">
      <x v="11"/>
    </i>
    <i r="2">
      <x v="15"/>
    </i>
    <i r="3">
      <x v="3"/>
    </i>
    <i r="4">
      <x v="4"/>
    </i>
    <i r="5">
      <x v="9"/>
    </i>
    <i r="6">
      <x v="4"/>
    </i>
    <i r="7">
      <x v="9"/>
    </i>
    <i r="8">
      <x v="5"/>
    </i>
    <i r="9">
      <x v="15"/>
    </i>
    <i r="10">
      <x v="19"/>
    </i>
    <i r="11">
      <x v="20"/>
    </i>
    <i r="12">
      <x v="10"/>
    </i>
    <i r="13">
      <x v="13"/>
    </i>
    <i r="14">
      <x v="12"/>
    </i>
    <i r="15">
      <x v="11"/>
    </i>
    <i r="16">
      <x v="6"/>
    </i>
    <i r="17">
      <x v="4"/>
    </i>
    <i r="18">
      <x v="5"/>
    </i>
    <i>
      <x v="16"/>
    </i>
    <i r="1">
      <x v="16"/>
    </i>
    <i r="2">
      <x v="15"/>
    </i>
    <i r="3">
      <x v="3"/>
    </i>
    <i r="4">
      <x v="4"/>
    </i>
    <i r="5">
      <x v="9"/>
    </i>
    <i r="6">
      <x v="4"/>
    </i>
    <i r="7">
      <x v="10"/>
    </i>
    <i r="8">
      <x v="5"/>
    </i>
    <i r="9">
      <x v="15"/>
    </i>
    <i r="10">
      <x v="19"/>
    </i>
    <i r="11">
      <x v="20"/>
    </i>
    <i r="12">
      <x v="10"/>
    </i>
    <i r="13">
      <x v="13"/>
    </i>
    <i r="14">
      <x v="1"/>
    </i>
    <i r="15">
      <x v="11"/>
    </i>
    <i r="16">
      <x v="6"/>
    </i>
    <i r="17">
      <x v="4"/>
    </i>
    <i r="18">
      <x v="5"/>
    </i>
    <i>
      <x v="17"/>
    </i>
    <i r="1">
      <x v="16"/>
    </i>
    <i r="2">
      <x v="15"/>
    </i>
    <i r="3">
      <x v="3"/>
    </i>
    <i r="4">
      <x v="4"/>
    </i>
    <i r="5">
      <x/>
    </i>
    <i r="6">
      <x v="4"/>
    </i>
    <i r="7">
      <x v="10"/>
    </i>
    <i r="8">
      <x/>
    </i>
    <i r="9">
      <x v="15"/>
    </i>
    <i r="10">
      <x v="19"/>
    </i>
    <i r="11">
      <x v="20"/>
    </i>
    <i r="12">
      <x v="10"/>
    </i>
    <i r="13">
      <x v="13"/>
    </i>
    <i r="14">
      <x v="12"/>
    </i>
    <i r="15">
      <x v="11"/>
    </i>
    <i r="16">
      <x v="6"/>
    </i>
    <i r="17">
      <x v="4"/>
    </i>
    <i r="18">
      <x v="5"/>
    </i>
    <i>
      <x v="18"/>
    </i>
    <i r="1">
      <x v="5"/>
    </i>
    <i r="2">
      <x v="15"/>
    </i>
    <i r="3">
      <x v="3"/>
    </i>
    <i r="4">
      <x v="4"/>
    </i>
    <i r="5">
      <x v="9"/>
    </i>
    <i r="6">
      <x v="4"/>
    </i>
    <i r="7">
      <x v="10"/>
    </i>
    <i r="8">
      <x v="5"/>
    </i>
    <i r="9">
      <x v="15"/>
    </i>
    <i r="10">
      <x v="19"/>
    </i>
    <i r="11">
      <x v="20"/>
    </i>
    <i r="12">
      <x v="10"/>
    </i>
    <i r="13">
      <x v="13"/>
    </i>
    <i r="14">
      <x v="12"/>
    </i>
    <i r="15">
      <x v="11"/>
    </i>
    <i r="16">
      <x v="6"/>
    </i>
    <i r="17">
      <x v="4"/>
    </i>
    <i r="18">
      <x v="5"/>
    </i>
    <i>
      <x v="19"/>
    </i>
    <i r="1">
      <x v="16"/>
    </i>
    <i r="2">
      <x v="7"/>
    </i>
    <i r="3">
      <x v="3"/>
    </i>
    <i r="4">
      <x v="4"/>
    </i>
    <i r="5">
      <x v="1"/>
    </i>
    <i r="6">
      <x v="4"/>
    </i>
    <i r="7">
      <x v="10"/>
    </i>
    <i r="8">
      <x v="5"/>
    </i>
    <i r="9">
      <x v="14"/>
    </i>
    <i r="10">
      <x v="12"/>
    </i>
    <i r="11">
      <x v="15"/>
    </i>
    <i r="12">
      <x v="3"/>
    </i>
    <i r="13">
      <x v="12"/>
    </i>
    <i r="14">
      <x v="12"/>
    </i>
    <i r="15">
      <x v="11"/>
    </i>
    <i r="16">
      <x v="6"/>
    </i>
    <i r="17">
      <x v="4"/>
    </i>
    <i r="18">
      <x v="5"/>
    </i>
    <i>
      <x v="20"/>
    </i>
    <i r="1">
      <x v="16"/>
    </i>
    <i r="2">
      <x v="15"/>
    </i>
    <i r="3">
      <x v="3"/>
    </i>
    <i r="4">
      <x v="4"/>
    </i>
    <i r="5">
      <x v="9"/>
    </i>
    <i r="6">
      <x v="4"/>
    </i>
    <i r="7">
      <x v="10"/>
    </i>
    <i r="8">
      <x v="5"/>
    </i>
    <i r="9">
      <x v="15"/>
    </i>
    <i r="10">
      <x v="19"/>
    </i>
    <i r="11">
      <x v="2"/>
    </i>
    <i r="12">
      <x v="10"/>
    </i>
    <i r="13">
      <x v="13"/>
    </i>
    <i r="14">
      <x v="12"/>
    </i>
    <i r="15">
      <x v="11"/>
    </i>
    <i r="16">
      <x v="6"/>
    </i>
    <i r="17">
      <x v="4"/>
    </i>
    <i r="18">
      <x v="5"/>
    </i>
    <i>
      <x v="21"/>
    </i>
    <i r="1">
      <x v="16"/>
    </i>
    <i r="2">
      <x v="5"/>
    </i>
    <i r="3">
      <x v="3"/>
    </i>
    <i r="4">
      <x v="4"/>
    </i>
    <i r="5">
      <x v="9"/>
    </i>
    <i r="6">
      <x v="4"/>
    </i>
    <i r="7">
      <x v="10"/>
    </i>
    <i r="8">
      <x v="5"/>
    </i>
    <i r="9">
      <x v="15"/>
    </i>
    <i r="10">
      <x v="19"/>
    </i>
    <i r="11">
      <x v="20"/>
    </i>
    <i r="12">
      <x v="10"/>
    </i>
    <i r="13">
      <x v="13"/>
    </i>
    <i r="14">
      <x v="12"/>
    </i>
    <i r="15">
      <x v="11"/>
    </i>
    <i r="16">
      <x v="6"/>
    </i>
    <i r="17">
      <x v="4"/>
    </i>
    <i r="18">
      <x v="5"/>
    </i>
    <i>
      <x v="22"/>
    </i>
    <i r="1">
      <x v="15"/>
    </i>
    <i r="2">
      <x v="14"/>
    </i>
    <i r="3">
      <x/>
    </i>
    <i r="4">
      <x v="4"/>
    </i>
    <i r="5">
      <x v="6"/>
    </i>
    <i r="6">
      <x v="4"/>
    </i>
    <i r="7">
      <x v="4"/>
    </i>
    <i r="8">
      <x v="1"/>
    </i>
    <i r="9">
      <x v="13"/>
    </i>
    <i r="10">
      <x v="16"/>
    </i>
    <i r="11">
      <x v="18"/>
    </i>
    <i r="12">
      <x v="12"/>
    </i>
    <i r="13">
      <x v="11"/>
    </i>
    <i r="14">
      <x v="9"/>
    </i>
    <i r="15">
      <x v="10"/>
    </i>
    <i r="16">
      <x v="5"/>
    </i>
    <i r="17">
      <x v="3"/>
    </i>
    <i r="18">
      <x/>
    </i>
    <i>
      <x v="23"/>
    </i>
    <i r="1">
      <x v="16"/>
    </i>
    <i r="2">
      <x v="15"/>
    </i>
    <i r="3">
      <x v="3"/>
    </i>
    <i r="4">
      <x v="4"/>
    </i>
    <i r="5">
      <x v="9"/>
    </i>
    <i r="6">
      <x v="4"/>
    </i>
    <i r="7">
      <x v="1"/>
    </i>
    <i r="8">
      <x v="5"/>
    </i>
    <i r="9">
      <x v="15"/>
    </i>
    <i r="10">
      <x v="19"/>
    </i>
    <i r="11">
      <x v="20"/>
    </i>
    <i r="12">
      <x v="10"/>
    </i>
    <i r="13">
      <x v="13"/>
    </i>
    <i r="14">
      <x v="12"/>
    </i>
    <i r="15">
      <x v="11"/>
    </i>
    <i r="16">
      <x v="6"/>
    </i>
    <i r="17">
      <x v="4"/>
    </i>
    <i r="18">
      <x v="5"/>
    </i>
    <i>
      <x v="24"/>
    </i>
    <i r="1">
      <x v="16"/>
    </i>
    <i r="2">
      <x v="15"/>
    </i>
    <i r="3">
      <x/>
    </i>
    <i r="4">
      <x/>
    </i>
    <i r="5">
      <x v="9"/>
    </i>
    <i r="6">
      <x/>
    </i>
    <i r="7">
      <x/>
    </i>
    <i r="8">
      <x v="5"/>
    </i>
    <i r="9">
      <x/>
    </i>
    <i r="10">
      <x v="19"/>
    </i>
    <i r="11">
      <x v="20"/>
    </i>
    <i r="12">
      <x v="10"/>
    </i>
    <i r="13">
      <x v="13"/>
    </i>
    <i r="14">
      <x v="12"/>
    </i>
    <i r="15">
      <x v="11"/>
    </i>
    <i r="16">
      <x v="6"/>
    </i>
    <i r="17">
      <x v="4"/>
    </i>
    <i r="18">
      <x v="5"/>
    </i>
    <i>
      <x v="25"/>
    </i>
    <i r="1">
      <x/>
    </i>
    <i r="2">
      <x v="15"/>
    </i>
    <i r="3">
      <x v="3"/>
    </i>
    <i r="4">
      <x/>
    </i>
    <i r="5">
      <x/>
    </i>
    <i r="6">
      <x/>
    </i>
    <i r="7">
      <x v="10"/>
    </i>
    <i r="8">
      <x v="5"/>
    </i>
    <i r="9">
      <x/>
    </i>
    <i r="10">
      <x v="3"/>
    </i>
    <i r="11">
      <x v="9"/>
    </i>
    <i r="12">
      <x v="10"/>
    </i>
    <i r="13">
      <x v="2"/>
    </i>
    <i r="14">
      <x v="12"/>
    </i>
    <i r="15">
      <x v="2"/>
    </i>
    <i r="16">
      <x/>
    </i>
    <i r="17">
      <x v="4"/>
    </i>
    <i r="18">
      <x v="5"/>
    </i>
    <i>
      <x v="26"/>
    </i>
    <i r="1">
      <x v="16"/>
    </i>
    <i r="2">
      <x v="15"/>
    </i>
    <i r="3">
      <x v="3"/>
    </i>
    <i r="4">
      <x v="4"/>
    </i>
    <i r="5">
      <x v="9"/>
    </i>
    <i r="6">
      <x v="4"/>
    </i>
    <i r="7">
      <x v="10"/>
    </i>
    <i r="8">
      <x v="5"/>
    </i>
    <i r="9">
      <x v="15"/>
    </i>
    <i r="10">
      <x v="19"/>
    </i>
    <i r="11">
      <x/>
    </i>
    <i r="12">
      <x v="10"/>
    </i>
    <i r="13">
      <x v="13"/>
    </i>
    <i r="14">
      <x v="12"/>
    </i>
    <i r="15">
      <x v="11"/>
    </i>
    <i r="16">
      <x v="6"/>
    </i>
    <i r="17">
      <x v="4"/>
    </i>
    <i r="18">
      <x v="5"/>
    </i>
    <i>
      <x v="27"/>
    </i>
    <i r="1">
      <x v="16"/>
    </i>
    <i r="2">
      <x v="15"/>
    </i>
    <i r="3">
      <x/>
    </i>
    <i r="4">
      <x v="4"/>
    </i>
    <i r="5">
      <x/>
    </i>
    <i r="6">
      <x/>
    </i>
    <i r="7">
      <x v="10"/>
    </i>
    <i r="8">
      <x/>
    </i>
    <i r="9">
      <x v="15"/>
    </i>
    <i r="10">
      <x v="19"/>
    </i>
    <i r="11">
      <x v="20"/>
    </i>
    <i r="12">
      <x v="10"/>
    </i>
    <i r="13">
      <x v="13"/>
    </i>
    <i r="14">
      <x v="12"/>
    </i>
    <i r="15">
      <x v="11"/>
    </i>
    <i r="16">
      <x v="6"/>
    </i>
    <i r="17">
      <x v="4"/>
    </i>
    <i r="18">
      <x v="5"/>
    </i>
    <i>
      <x v="28"/>
    </i>
    <i r="1">
      <x v="16"/>
    </i>
    <i r="2">
      <x v="15"/>
    </i>
    <i r="3">
      <x v="3"/>
    </i>
    <i r="4">
      <x v="4"/>
    </i>
    <i r="5">
      <x v="9"/>
    </i>
    <i r="6">
      <x v="4"/>
    </i>
    <i r="7">
      <x v="10"/>
    </i>
    <i r="8">
      <x v="5"/>
    </i>
    <i r="9">
      <x v="15"/>
    </i>
    <i r="10">
      <x v="1"/>
    </i>
    <i r="11">
      <x v="20"/>
    </i>
    <i r="12">
      <x v="10"/>
    </i>
    <i r="13">
      <x v="13"/>
    </i>
    <i r="14">
      <x v="12"/>
    </i>
    <i r="15">
      <x v="11"/>
    </i>
    <i r="16">
      <x v="6"/>
    </i>
    <i r="17">
      <x v="4"/>
    </i>
    <i r="18">
      <x v="5"/>
    </i>
    <i>
      <x v="29"/>
    </i>
    <i r="1">
      <x v="16"/>
    </i>
    <i r="2">
      <x v="15"/>
    </i>
    <i r="3">
      <x v="3"/>
    </i>
    <i r="4">
      <x v="4"/>
    </i>
    <i r="5">
      <x v="9"/>
    </i>
    <i r="6">
      <x v="4"/>
    </i>
    <i r="7">
      <x v="10"/>
    </i>
    <i r="8">
      <x v="5"/>
    </i>
    <i r="9">
      <x v="15"/>
    </i>
    <i r="10">
      <x v="19"/>
    </i>
    <i r="11">
      <x v="20"/>
    </i>
    <i r="12">
      <x v="10"/>
    </i>
    <i r="13">
      <x v="13"/>
    </i>
    <i r="14">
      <x v="6"/>
    </i>
    <i r="15">
      <x v="11"/>
    </i>
    <i r="16">
      <x/>
    </i>
    <i r="17">
      <x v="4"/>
    </i>
    <i r="18">
      <x v="5"/>
    </i>
    <i>
      <x v="30"/>
    </i>
    <i r="1">
      <x v="3"/>
    </i>
    <i r="2">
      <x v="15"/>
    </i>
    <i r="3">
      <x v="3"/>
    </i>
    <i r="4">
      <x v="4"/>
    </i>
    <i r="5">
      <x v="9"/>
    </i>
    <i r="6">
      <x v="4"/>
    </i>
    <i r="7">
      <x v="10"/>
    </i>
    <i r="8">
      <x v="5"/>
    </i>
    <i r="9">
      <x v="15"/>
    </i>
    <i r="10">
      <x v="19"/>
    </i>
    <i r="11">
      <x v="20"/>
    </i>
    <i r="12">
      <x v="10"/>
    </i>
    <i r="13">
      <x v="13"/>
    </i>
    <i r="14">
      <x v="12"/>
    </i>
    <i r="15">
      <x v="11"/>
    </i>
    <i r="16">
      <x v="6"/>
    </i>
    <i r="17">
      <x v="4"/>
    </i>
    <i r="18">
      <x v="5"/>
    </i>
    <i>
      <x v="31"/>
    </i>
    <i r="1">
      <x v="16"/>
    </i>
    <i r="2">
      <x v="15"/>
    </i>
    <i r="3">
      <x v="3"/>
    </i>
    <i r="4">
      <x v="4"/>
    </i>
    <i r="5">
      <x v="9"/>
    </i>
    <i r="6">
      <x v="4"/>
    </i>
    <i r="7">
      <x v="10"/>
    </i>
    <i r="8">
      <x v="5"/>
    </i>
    <i r="9">
      <x v="15"/>
    </i>
    <i r="10">
      <x v="19"/>
    </i>
    <i r="11">
      <x v="20"/>
    </i>
    <i r="12">
      <x v="10"/>
    </i>
    <i r="13">
      <x v="13"/>
    </i>
    <i r="14">
      <x/>
    </i>
    <i r="15">
      <x v="11"/>
    </i>
    <i r="16">
      <x v="6"/>
    </i>
    <i r="17">
      <x v="4"/>
    </i>
    <i r="18">
      <x/>
    </i>
    <i>
      <x v="32"/>
    </i>
    <i r="1">
      <x v="16"/>
    </i>
    <i r="2">
      <x v="13"/>
    </i>
    <i r="3">
      <x v="3"/>
    </i>
    <i r="4">
      <x v="2"/>
    </i>
    <i r="5">
      <x v="4"/>
    </i>
    <i r="6">
      <x v="4"/>
    </i>
    <i r="7">
      <x v="10"/>
    </i>
    <i r="8">
      <x v="5"/>
    </i>
    <i r="9">
      <x v="3"/>
    </i>
    <i r="10">
      <x v="18"/>
    </i>
    <i r="11">
      <x v="16"/>
    </i>
    <i r="12">
      <x v="13"/>
    </i>
    <i r="13">
      <x v="1"/>
    </i>
    <i r="14">
      <x v="12"/>
    </i>
    <i r="15">
      <x v="11"/>
    </i>
    <i r="16">
      <x v="6"/>
    </i>
    <i r="17">
      <x v="1"/>
    </i>
    <i r="18">
      <x v="5"/>
    </i>
    <i>
      <x v="33"/>
    </i>
    <i r="1">
      <x v="16"/>
    </i>
    <i r="2">
      <x v="15"/>
    </i>
    <i r="3">
      <x v="3"/>
    </i>
    <i r="4">
      <x v="4"/>
    </i>
    <i r="5">
      <x v="9"/>
    </i>
    <i r="6">
      <x v="4"/>
    </i>
    <i r="7">
      <x v="10"/>
    </i>
    <i r="8">
      <x v="5"/>
    </i>
    <i r="9">
      <x/>
    </i>
    <i r="10">
      <x/>
    </i>
    <i r="11">
      <x v="3"/>
    </i>
    <i r="12">
      <x/>
    </i>
    <i r="13">
      <x v="13"/>
    </i>
    <i r="14">
      <x/>
    </i>
    <i r="15">
      <x/>
    </i>
    <i r="16">
      <x/>
    </i>
    <i r="17">
      <x v="4"/>
    </i>
    <i r="18">
      <x v="5"/>
    </i>
    <i>
      <x v="34"/>
    </i>
    <i r="1">
      <x v="2"/>
    </i>
    <i r="2">
      <x/>
    </i>
    <i r="3">
      <x/>
    </i>
    <i r="4">
      <x/>
    </i>
    <i r="5">
      <x v="3"/>
    </i>
    <i r="6">
      <x/>
    </i>
    <i r="7">
      <x/>
    </i>
    <i r="8">
      <x v="2"/>
    </i>
    <i r="9">
      <x v="6"/>
    </i>
    <i r="10">
      <x v="5"/>
    </i>
    <i r="11">
      <x v="1"/>
    </i>
    <i r="12">
      <x v="7"/>
    </i>
    <i r="13">
      <x v="2"/>
    </i>
    <i r="14">
      <x v="12"/>
    </i>
    <i r="15">
      <x/>
    </i>
    <i r="16">
      <x v="2"/>
    </i>
    <i r="17">
      <x/>
    </i>
    <i r="18">
      <x/>
    </i>
    <i>
      <x v="35"/>
    </i>
    <i r="1">
      <x v="16"/>
    </i>
    <i r="2">
      <x v="8"/>
    </i>
    <i r="3">
      <x v="1"/>
    </i>
    <i r="4">
      <x/>
    </i>
    <i r="5">
      <x v="3"/>
    </i>
    <i r="6">
      <x v="4"/>
    </i>
    <i r="7">
      <x v="10"/>
    </i>
    <i r="8">
      <x/>
    </i>
    <i r="9">
      <x v="11"/>
    </i>
    <i r="10">
      <x v="6"/>
    </i>
    <i r="11">
      <x v="10"/>
    </i>
    <i r="12">
      <x v="1"/>
    </i>
    <i r="13">
      <x v="13"/>
    </i>
    <i r="14">
      <x v="12"/>
    </i>
    <i r="15">
      <x v="11"/>
    </i>
    <i r="16">
      <x v="6"/>
    </i>
    <i r="17">
      <x v="4"/>
    </i>
    <i r="18">
      <x v="5"/>
    </i>
    <i>
      <x v="36"/>
    </i>
    <i r="1">
      <x v="16"/>
    </i>
    <i r="2">
      <x v="15"/>
    </i>
    <i r="3">
      <x v="3"/>
    </i>
    <i r="4">
      <x v="4"/>
    </i>
    <i r="5">
      <x v="9"/>
    </i>
    <i r="6">
      <x v="4"/>
    </i>
    <i r="7">
      <x v="10"/>
    </i>
    <i r="8">
      <x v="5"/>
    </i>
    <i r="9">
      <x v="15"/>
    </i>
    <i r="10">
      <x v="19"/>
    </i>
    <i r="11">
      <x v="20"/>
    </i>
    <i r="12">
      <x v="10"/>
    </i>
    <i r="13">
      <x v="13"/>
    </i>
    <i r="14">
      <x v="2"/>
    </i>
    <i r="15">
      <x v="11"/>
    </i>
    <i r="16">
      <x v="6"/>
    </i>
    <i r="17">
      <x v="4"/>
    </i>
    <i r="18">
      <x v="5"/>
    </i>
    <i>
      <x v="37"/>
    </i>
    <i r="1">
      <x v="16"/>
    </i>
    <i r="2">
      <x v="15"/>
    </i>
    <i r="3">
      <x v="3"/>
    </i>
    <i r="4">
      <x v="4"/>
    </i>
    <i r="5">
      <x v="9"/>
    </i>
    <i r="6">
      <x v="4"/>
    </i>
    <i r="7">
      <x v="10"/>
    </i>
    <i r="8">
      <x v="5"/>
    </i>
    <i r="9">
      <x v="15"/>
    </i>
    <i r="10">
      <x v="1"/>
    </i>
    <i r="11">
      <x v="20"/>
    </i>
    <i r="12">
      <x v="10"/>
    </i>
    <i r="13">
      <x v="13"/>
    </i>
    <i r="14">
      <x v="12"/>
    </i>
    <i r="15">
      <x v="11"/>
    </i>
    <i r="16">
      <x v="6"/>
    </i>
    <i r="17">
      <x v="4"/>
    </i>
    <i r="18">
      <x v="5"/>
    </i>
    <i>
      <x v="38"/>
    </i>
    <i r="1">
      <x v="9"/>
    </i>
    <i r="2">
      <x v="11"/>
    </i>
    <i r="3">
      <x v="1"/>
    </i>
    <i r="4">
      <x/>
    </i>
    <i r="5">
      <x v="7"/>
    </i>
    <i r="6">
      <x v="4"/>
    </i>
    <i r="7">
      <x v="8"/>
    </i>
    <i r="8">
      <x v="1"/>
    </i>
    <i r="9">
      <x v="10"/>
    </i>
    <i r="10">
      <x v="7"/>
    </i>
    <i r="11">
      <x v="14"/>
    </i>
    <i r="12">
      <x v="5"/>
    </i>
    <i r="13">
      <x v="1"/>
    </i>
    <i r="14">
      <x v="12"/>
    </i>
    <i r="15">
      <x v="6"/>
    </i>
    <i r="16">
      <x v="6"/>
    </i>
    <i r="17">
      <x v="4"/>
    </i>
    <i r="18">
      <x v="5"/>
    </i>
    <i>
      <x v="39"/>
    </i>
    <i r="1">
      <x v="16"/>
    </i>
    <i r="2">
      <x v="15"/>
    </i>
    <i r="3">
      <x v="3"/>
    </i>
    <i r="4">
      <x v="4"/>
    </i>
    <i r="5">
      <x/>
    </i>
    <i r="6">
      <x v="4"/>
    </i>
    <i r="7">
      <x v="2"/>
    </i>
    <i r="8">
      <x v="5"/>
    </i>
    <i r="9">
      <x v="15"/>
    </i>
    <i r="10">
      <x v="19"/>
    </i>
    <i r="11">
      <x v="20"/>
    </i>
    <i r="12">
      <x v="10"/>
    </i>
    <i r="13">
      <x v="13"/>
    </i>
    <i r="14">
      <x v="12"/>
    </i>
    <i r="15">
      <x v="11"/>
    </i>
    <i r="16">
      <x v="6"/>
    </i>
    <i r="17">
      <x v="4"/>
    </i>
    <i r="18">
      <x v="5"/>
    </i>
    <i>
      <x v="40"/>
    </i>
    <i r="1">
      <x v="6"/>
    </i>
    <i r="2">
      <x v="4"/>
    </i>
    <i r="3">
      <x/>
    </i>
    <i r="4">
      <x/>
    </i>
    <i r="5">
      <x v="2"/>
    </i>
    <i r="6">
      <x/>
    </i>
    <i r="7">
      <x v="5"/>
    </i>
    <i r="8">
      <x v="1"/>
    </i>
    <i r="9">
      <x v="5"/>
    </i>
    <i r="10">
      <x v="11"/>
    </i>
    <i r="11">
      <x v="5"/>
    </i>
    <i r="12">
      <x v="6"/>
    </i>
    <i r="13">
      <x v="5"/>
    </i>
    <i r="14">
      <x v="12"/>
    </i>
    <i r="15">
      <x v="11"/>
    </i>
    <i r="16">
      <x v="6"/>
    </i>
    <i r="17">
      <x/>
    </i>
    <i r="18">
      <x v="5"/>
    </i>
    <i>
      <x v="41"/>
    </i>
    <i r="1">
      <x v="16"/>
    </i>
    <i r="2">
      <x v="15"/>
    </i>
    <i r="3">
      <x v="3"/>
    </i>
    <i r="4">
      <x v="4"/>
    </i>
    <i r="5">
      <x v="9"/>
    </i>
    <i r="6">
      <x v="4"/>
    </i>
    <i r="7">
      <x v="10"/>
    </i>
    <i r="8">
      <x v="5"/>
    </i>
    <i r="9">
      <x v="15"/>
    </i>
    <i r="10">
      <x v="1"/>
    </i>
    <i r="11">
      <x v="20"/>
    </i>
    <i r="12">
      <x v="10"/>
    </i>
    <i r="13">
      <x v="13"/>
    </i>
    <i r="14">
      <x v="12"/>
    </i>
    <i r="15">
      <x v="11"/>
    </i>
    <i r="16">
      <x v="6"/>
    </i>
    <i r="17">
      <x v="4"/>
    </i>
    <i r="18">
      <x v="5"/>
    </i>
    <i>
      <x v="42"/>
    </i>
    <i r="1">
      <x v="16"/>
    </i>
    <i r="2">
      <x v="15"/>
    </i>
    <i r="3">
      <x v="3"/>
    </i>
    <i r="4">
      <x v="4"/>
    </i>
    <i r="5">
      <x v="9"/>
    </i>
    <i r="6">
      <x v="4"/>
    </i>
    <i r="7">
      <x v="10"/>
    </i>
    <i r="8">
      <x v="5"/>
    </i>
    <i r="9">
      <x v="15"/>
    </i>
    <i r="10">
      <x v="19"/>
    </i>
    <i r="11">
      <x v="20"/>
    </i>
    <i r="12">
      <x v="10"/>
    </i>
    <i r="13">
      <x v="13"/>
    </i>
    <i r="14">
      <x v="5"/>
    </i>
    <i r="15">
      <x v="11"/>
    </i>
    <i r="16">
      <x v="6"/>
    </i>
    <i r="17">
      <x/>
    </i>
    <i r="18">
      <x v="4"/>
    </i>
    <i>
      <x v="43"/>
    </i>
    <i r="1">
      <x v="16"/>
    </i>
    <i r="2">
      <x v="15"/>
    </i>
    <i r="3">
      <x v="3"/>
    </i>
    <i r="4">
      <x v="4"/>
    </i>
    <i r="5">
      <x v="9"/>
    </i>
    <i r="6">
      <x v="4"/>
    </i>
    <i r="7">
      <x v="6"/>
    </i>
    <i r="8">
      <x v="5"/>
    </i>
    <i r="9">
      <x v="15"/>
    </i>
    <i r="10">
      <x v="19"/>
    </i>
    <i r="11">
      <x v="20"/>
    </i>
    <i r="12">
      <x v="10"/>
    </i>
    <i r="13">
      <x v="13"/>
    </i>
    <i r="14">
      <x v="12"/>
    </i>
    <i r="15">
      <x v="11"/>
    </i>
    <i r="16">
      <x v="6"/>
    </i>
    <i r="17">
      <x v="4"/>
    </i>
    <i r="18">
      <x v="5"/>
    </i>
    <i>
      <x v="44"/>
    </i>
    <i r="1">
      <x v="4"/>
    </i>
    <i r="2">
      <x v="15"/>
    </i>
    <i r="3">
      <x v="3"/>
    </i>
    <i r="4">
      <x v="4"/>
    </i>
    <i r="5">
      <x v="9"/>
    </i>
    <i r="6">
      <x v="4"/>
    </i>
    <i r="7">
      <x v="10"/>
    </i>
    <i r="8">
      <x v="5"/>
    </i>
    <i r="9">
      <x v="15"/>
    </i>
    <i r="10">
      <x v="19"/>
    </i>
    <i r="11">
      <x v="20"/>
    </i>
    <i r="12">
      <x v="10"/>
    </i>
    <i r="13">
      <x v="13"/>
    </i>
    <i r="14">
      <x v="12"/>
    </i>
    <i r="15">
      <x v="11"/>
    </i>
    <i r="16">
      <x v="6"/>
    </i>
    <i r="17">
      <x v="4"/>
    </i>
    <i r="18">
      <x v="5"/>
    </i>
    <i>
      <x v="45"/>
    </i>
    <i r="1">
      <x v="16"/>
    </i>
    <i r="2">
      <x v="15"/>
    </i>
    <i r="3">
      <x v="3"/>
    </i>
    <i r="4">
      <x v="4"/>
    </i>
    <i r="5">
      <x v="9"/>
    </i>
    <i r="6">
      <x v="4"/>
    </i>
    <i r="7">
      <x v="10"/>
    </i>
    <i r="8">
      <x v="5"/>
    </i>
    <i r="9">
      <x v="15"/>
    </i>
    <i r="10">
      <x v="19"/>
    </i>
    <i r="11">
      <x v="20"/>
    </i>
    <i r="12">
      <x/>
    </i>
    <i r="13">
      <x v="13"/>
    </i>
    <i r="14">
      <x v="12"/>
    </i>
    <i r="15">
      <x v="11"/>
    </i>
    <i r="16">
      <x v="6"/>
    </i>
    <i r="17">
      <x v="4"/>
    </i>
    <i r="18">
      <x v="5"/>
    </i>
    <i>
      <x v="46"/>
    </i>
    <i r="1">
      <x v="16"/>
    </i>
    <i r="2">
      <x v="15"/>
    </i>
    <i r="3">
      <x v="3"/>
    </i>
    <i r="4">
      <x v="4"/>
    </i>
    <i r="5">
      <x v="9"/>
    </i>
    <i r="6">
      <x v="4"/>
    </i>
    <i r="7">
      <x v="10"/>
    </i>
    <i r="8">
      <x v="5"/>
    </i>
    <i r="9">
      <x v="15"/>
    </i>
    <i r="10">
      <x v="19"/>
    </i>
    <i r="11">
      <x v="2"/>
    </i>
    <i r="12">
      <x v="10"/>
    </i>
    <i r="13">
      <x v="13"/>
    </i>
    <i r="14">
      <x v="12"/>
    </i>
    <i r="15">
      <x v="11"/>
    </i>
    <i r="16">
      <x v="6"/>
    </i>
    <i r="17">
      <x v="4"/>
    </i>
    <i r="18">
      <x v="5"/>
    </i>
    <i>
      <x v="47"/>
    </i>
    <i r="1">
      <x v="16"/>
    </i>
    <i r="2">
      <x v="15"/>
    </i>
    <i r="3">
      <x v="3"/>
    </i>
    <i r="4">
      <x v="4"/>
    </i>
    <i r="5">
      <x v="9"/>
    </i>
    <i r="6">
      <x v="4"/>
    </i>
    <i r="7">
      <x v="10"/>
    </i>
    <i r="8">
      <x/>
    </i>
    <i r="9">
      <x v="15"/>
    </i>
    <i r="10">
      <x v="19"/>
    </i>
    <i r="11">
      <x v="20"/>
    </i>
    <i r="12">
      <x v="10"/>
    </i>
    <i r="13">
      <x v="13"/>
    </i>
    <i r="14">
      <x v="12"/>
    </i>
    <i r="15">
      <x v="11"/>
    </i>
    <i r="16">
      <x v="6"/>
    </i>
    <i r="17">
      <x v="4"/>
    </i>
    <i r="18">
      <x v="5"/>
    </i>
    <i>
      <x v="48"/>
    </i>
    <i r="1">
      <x v="16"/>
    </i>
    <i r="2">
      <x v="15"/>
    </i>
    <i r="3">
      <x v="3"/>
    </i>
    <i r="4">
      <x v="4"/>
    </i>
    <i r="5">
      <x v="9"/>
    </i>
    <i r="6">
      <x v="4"/>
    </i>
    <i r="7">
      <x v="10"/>
    </i>
    <i r="8">
      <x v="5"/>
    </i>
    <i r="9">
      <x v="15"/>
    </i>
    <i r="10">
      <x v="19"/>
    </i>
    <i r="11">
      <x/>
    </i>
    <i r="12">
      <x v="2"/>
    </i>
    <i r="13">
      <x v="13"/>
    </i>
    <i r="14">
      <x v="12"/>
    </i>
    <i r="15">
      <x v="11"/>
    </i>
    <i r="16">
      <x v="6"/>
    </i>
    <i r="17">
      <x v="4"/>
    </i>
    <i r="18">
      <x v="5"/>
    </i>
    <i>
      <x v="49"/>
    </i>
    <i r="1">
      <x v="1"/>
    </i>
    <i r="2">
      <x v="15"/>
    </i>
    <i r="3">
      <x v="3"/>
    </i>
    <i r="4">
      <x v="4"/>
    </i>
    <i r="5">
      <x v="1"/>
    </i>
    <i r="6">
      <x v="4"/>
    </i>
    <i r="7">
      <x v="10"/>
    </i>
    <i r="8">
      <x v="5"/>
    </i>
    <i r="9">
      <x v="7"/>
    </i>
    <i r="10">
      <x v="2"/>
    </i>
    <i r="11">
      <x v="20"/>
    </i>
    <i r="12">
      <x v="10"/>
    </i>
    <i r="13">
      <x v="6"/>
    </i>
    <i r="14">
      <x v="12"/>
    </i>
    <i r="15">
      <x v="11"/>
    </i>
    <i r="16">
      <x v="6"/>
    </i>
    <i r="17">
      <x v="4"/>
    </i>
    <i r="18">
      <x v="5"/>
    </i>
    <i>
      <x v="50"/>
    </i>
    <i r="1">
      <x v="16"/>
    </i>
    <i r="2">
      <x v="15"/>
    </i>
    <i r="3">
      <x v="3"/>
    </i>
    <i r="4">
      <x v="4"/>
    </i>
    <i r="5">
      <x v="9"/>
    </i>
    <i r="6">
      <x v="4"/>
    </i>
    <i r="7">
      <x v="10"/>
    </i>
    <i r="8">
      <x v="5"/>
    </i>
    <i r="9">
      <x v="15"/>
    </i>
    <i r="10">
      <x/>
    </i>
    <i r="11">
      <x v="1"/>
    </i>
    <i r="12">
      <x v="10"/>
    </i>
    <i r="13">
      <x v="13"/>
    </i>
    <i r="14">
      <x v="12"/>
    </i>
    <i r="15">
      <x v="11"/>
    </i>
    <i r="16">
      <x v="6"/>
    </i>
    <i r="17">
      <x v="4"/>
    </i>
    <i r="18">
      <x v="5"/>
    </i>
    <i>
      <x v="51"/>
    </i>
    <i r="1">
      <x v="16"/>
    </i>
    <i r="2">
      <x v="15"/>
    </i>
    <i r="3">
      <x v="3"/>
    </i>
    <i r="4">
      <x v="4"/>
    </i>
    <i r="5">
      <x v="9"/>
    </i>
    <i r="6">
      <x v="4"/>
    </i>
    <i r="7">
      <x v="10"/>
    </i>
    <i r="8">
      <x v="5"/>
    </i>
    <i r="9">
      <x v="15"/>
    </i>
    <i r="10">
      <x v="10"/>
    </i>
    <i r="11">
      <x v="20"/>
    </i>
    <i r="12">
      <x v="10"/>
    </i>
    <i r="13">
      <x v="13"/>
    </i>
    <i r="14">
      <x v="12"/>
    </i>
    <i r="15">
      <x v="11"/>
    </i>
    <i r="16">
      <x v="6"/>
    </i>
    <i r="17">
      <x v="4"/>
    </i>
    <i r="18">
      <x v="5"/>
    </i>
    <i>
      <x v="52"/>
    </i>
    <i r="1">
      <x v="7"/>
    </i>
    <i r="2">
      <x v="10"/>
    </i>
    <i r="3">
      <x v="3"/>
    </i>
    <i r="4">
      <x v="4"/>
    </i>
    <i r="5">
      <x v="9"/>
    </i>
    <i r="6">
      <x v="4"/>
    </i>
    <i r="7">
      <x v="10"/>
    </i>
    <i r="8">
      <x v="5"/>
    </i>
    <i r="9">
      <x v="15"/>
    </i>
    <i r="10">
      <x v="19"/>
    </i>
    <i r="11">
      <x v="19"/>
    </i>
    <i r="12">
      <x/>
    </i>
    <i r="13">
      <x v="13"/>
    </i>
    <i r="14">
      <x v="12"/>
    </i>
    <i r="15">
      <x v="11"/>
    </i>
    <i r="16">
      <x v="6"/>
    </i>
    <i r="17">
      <x v="4"/>
    </i>
    <i r="18">
      <x v="5"/>
    </i>
    <i>
      <x v="53"/>
    </i>
    <i r="1">
      <x v="16"/>
    </i>
    <i r="2">
      <x v="15"/>
    </i>
    <i r="3">
      <x v="3"/>
    </i>
    <i r="4">
      <x v="4"/>
    </i>
    <i r="5">
      <x v="9"/>
    </i>
    <i r="6">
      <x v="4"/>
    </i>
    <i r="7">
      <x v="10"/>
    </i>
    <i r="8">
      <x v="5"/>
    </i>
    <i r="9">
      <x v="15"/>
    </i>
    <i r="10">
      <x v="19"/>
    </i>
    <i r="11">
      <x v="8"/>
    </i>
    <i r="12">
      <x v="10"/>
    </i>
    <i r="13">
      <x v="13"/>
    </i>
    <i r="14">
      <x v="12"/>
    </i>
    <i r="15">
      <x v="11"/>
    </i>
    <i r="16">
      <x v="6"/>
    </i>
    <i r="17">
      <x v="4"/>
    </i>
    <i r="18">
      <x v="5"/>
    </i>
    <i>
      <x v="54"/>
    </i>
    <i r="1">
      <x v="16"/>
    </i>
    <i r="2">
      <x v="15"/>
    </i>
    <i r="3">
      <x v="3"/>
    </i>
    <i r="4">
      <x v="4"/>
    </i>
    <i r="5">
      <x v="9"/>
    </i>
    <i r="6">
      <x v="4"/>
    </i>
    <i r="7">
      <x v="10"/>
    </i>
    <i r="8">
      <x v="5"/>
    </i>
    <i r="9">
      <x v="15"/>
    </i>
    <i r="10">
      <x v="19"/>
    </i>
    <i r="11">
      <x v="6"/>
    </i>
    <i r="12">
      <x v="4"/>
    </i>
    <i r="13">
      <x v="13"/>
    </i>
    <i r="14">
      <x v="12"/>
    </i>
    <i r="15">
      <x v="11"/>
    </i>
    <i r="16">
      <x v="6"/>
    </i>
    <i r="17">
      <x v="4"/>
    </i>
    <i r="18">
      <x v="5"/>
    </i>
    <i>
      <x v="55"/>
    </i>
    <i r="1">
      <x v="14"/>
    </i>
    <i r="2">
      <x v="15"/>
    </i>
    <i r="3">
      <x v="3"/>
    </i>
    <i r="4">
      <x v="4"/>
    </i>
    <i r="5">
      <x v="9"/>
    </i>
    <i r="6">
      <x v="4"/>
    </i>
    <i r="7">
      <x v="10"/>
    </i>
    <i r="8">
      <x v="5"/>
    </i>
    <i r="9">
      <x v="15"/>
    </i>
    <i r="10">
      <x v="19"/>
    </i>
    <i r="11">
      <x v="20"/>
    </i>
    <i r="12">
      <x v="10"/>
    </i>
    <i r="13">
      <x v="13"/>
    </i>
    <i r="14">
      <x v="12"/>
    </i>
    <i r="15">
      <x/>
    </i>
    <i r="16">
      <x v="6"/>
    </i>
    <i r="17">
      <x v="4"/>
    </i>
    <i r="18">
      <x v="5"/>
    </i>
    <i>
      <x v="56"/>
    </i>
    <i r="1">
      <x v="16"/>
    </i>
    <i r="2">
      <x v="15"/>
    </i>
    <i r="3">
      <x v="3"/>
    </i>
    <i r="4">
      <x v="4"/>
    </i>
    <i r="5">
      <x v="9"/>
    </i>
    <i r="6">
      <x v="4"/>
    </i>
    <i r="7">
      <x v="10"/>
    </i>
    <i r="8">
      <x v="5"/>
    </i>
    <i r="9">
      <x v="15"/>
    </i>
    <i r="10">
      <x v="19"/>
    </i>
    <i r="11">
      <x v="7"/>
    </i>
    <i r="12">
      <x v="10"/>
    </i>
    <i r="13">
      <x v="13"/>
    </i>
    <i r="14">
      <x v="12"/>
    </i>
    <i r="15">
      <x v="11"/>
    </i>
    <i r="16">
      <x v="6"/>
    </i>
    <i r="17">
      <x v="4"/>
    </i>
    <i r="18">
      <x v="5"/>
    </i>
    <i>
      <x v="57"/>
    </i>
    <i r="1">
      <x v="12"/>
    </i>
    <i r="2">
      <x v="15"/>
    </i>
    <i r="3">
      <x v="3"/>
    </i>
    <i r="4">
      <x v="4"/>
    </i>
    <i r="5">
      <x v="9"/>
    </i>
    <i r="6">
      <x v="4"/>
    </i>
    <i r="7">
      <x v="10"/>
    </i>
    <i r="8">
      <x v="5"/>
    </i>
    <i r="9">
      <x v="15"/>
    </i>
    <i r="10">
      <x v="19"/>
    </i>
    <i r="11">
      <x v="20"/>
    </i>
    <i r="12">
      <x v="10"/>
    </i>
    <i r="13">
      <x v="13"/>
    </i>
    <i r="14">
      <x v="12"/>
    </i>
    <i r="15">
      <x v="11"/>
    </i>
    <i r="16">
      <x v="6"/>
    </i>
    <i r="17">
      <x v="4"/>
    </i>
    <i r="18">
      <x v="5"/>
    </i>
    <i>
      <x v="58"/>
    </i>
    <i r="1">
      <x v="16"/>
    </i>
    <i r="2">
      <x v="15"/>
    </i>
    <i r="3">
      <x v="3"/>
    </i>
    <i r="4">
      <x v="4"/>
    </i>
    <i r="5">
      <x v="9"/>
    </i>
    <i r="6">
      <x v="4"/>
    </i>
    <i r="7">
      <x v="10"/>
    </i>
    <i r="8">
      <x v="5"/>
    </i>
    <i r="9">
      <x v="15"/>
    </i>
    <i r="10">
      <x v="19"/>
    </i>
    <i r="11">
      <x v="20"/>
    </i>
    <i r="12">
      <x v="10"/>
    </i>
    <i r="13">
      <x v="13"/>
    </i>
    <i r="14">
      <x v="1"/>
    </i>
    <i r="15">
      <x v="11"/>
    </i>
    <i r="16">
      <x v="6"/>
    </i>
    <i r="17">
      <x v="4"/>
    </i>
    <i r="18">
      <x v="5"/>
    </i>
    <i>
      <x v="59"/>
    </i>
    <i r="1">
      <x v="16"/>
    </i>
    <i r="2">
      <x v="15"/>
    </i>
    <i r="3">
      <x v="3"/>
    </i>
    <i r="4">
      <x v="4"/>
    </i>
    <i r="5">
      <x v="9"/>
    </i>
    <i r="6">
      <x/>
    </i>
    <i r="7">
      <x v="10"/>
    </i>
    <i r="8">
      <x v="5"/>
    </i>
    <i r="9">
      <x v="15"/>
    </i>
    <i r="10">
      <x v="19"/>
    </i>
    <i r="11">
      <x v="20"/>
    </i>
    <i r="12">
      <x v="10"/>
    </i>
    <i r="13">
      <x v="13"/>
    </i>
    <i r="14">
      <x v="12"/>
    </i>
    <i r="15">
      <x v="11"/>
    </i>
    <i r="16">
      <x v="6"/>
    </i>
    <i r="17">
      <x v="4"/>
    </i>
    <i r="18">
      <x v="5"/>
    </i>
    <i>
      <x v="60"/>
    </i>
    <i r="1">
      <x v="16"/>
    </i>
    <i r="2">
      <x v="15"/>
    </i>
    <i r="3">
      <x v="3"/>
    </i>
    <i r="4">
      <x v="4"/>
    </i>
    <i r="5">
      <x v="9"/>
    </i>
    <i r="6">
      <x v="4"/>
    </i>
    <i r="7">
      <x v="10"/>
    </i>
    <i r="8">
      <x v="5"/>
    </i>
    <i r="9">
      <x v="6"/>
    </i>
    <i r="10">
      <x v="19"/>
    </i>
    <i r="11">
      <x v="20"/>
    </i>
    <i r="12">
      <x v="10"/>
    </i>
    <i r="13">
      <x v="13"/>
    </i>
    <i r="14">
      <x v="7"/>
    </i>
    <i r="15">
      <x v="11"/>
    </i>
    <i r="16">
      <x v="6"/>
    </i>
    <i r="17">
      <x v="4"/>
    </i>
    <i r="18">
      <x v="5"/>
    </i>
    <i>
      <x v="61"/>
    </i>
    <i r="1">
      <x v="16"/>
    </i>
    <i r="2">
      <x v="2"/>
    </i>
    <i r="3">
      <x v="3"/>
    </i>
    <i r="4">
      <x v="4"/>
    </i>
    <i r="5">
      <x v="9"/>
    </i>
    <i r="6">
      <x v="4"/>
    </i>
    <i r="7">
      <x v="10"/>
    </i>
    <i r="8">
      <x v="5"/>
    </i>
    <i r="9">
      <x v="15"/>
    </i>
    <i r="10">
      <x/>
    </i>
    <i r="11">
      <x v="2"/>
    </i>
    <i r="12">
      <x v="10"/>
    </i>
    <i r="13">
      <x v="13"/>
    </i>
    <i r="14">
      <x v="12"/>
    </i>
    <i r="15">
      <x v="11"/>
    </i>
    <i r="16">
      <x v="6"/>
    </i>
    <i r="17">
      <x v="4"/>
    </i>
    <i r="18">
      <x v="5"/>
    </i>
    <i>
      <x v="62"/>
    </i>
    <i r="1">
      <x v="16"/>
    </i>
    <i r="2">
      <x v="3"/>
    </i>
    <i r="3">
      <x v="3"/>
    </i>
    <i r="4">
      <x v="4"/>
    </i>
    <i r="5">
      <x v="5"/>
    </i>
    <i r="6">
      <x v="2"/>
    </i>
    <i r="7">
      <x v="10"/>
    </i>
    <i r="8">
      <x v="3"/>
    </i>
    <i r="9">
      <x v="8"/>
    </i>
    <i r="10">
      <x v="6"/>
    </i>
    <i r="11">
      <x v="20"/>
    </i>
    <i r="12">
      <x v="10"/>
    </i>
    <i r="13">
      <x v="3"/>
    </i>
    <i r="14">
      <x v="12"/>
    </i>
    <i r="15">
      <x v="9"/>
    </i>
    <i r="16">
      <x v="2"/>
    </i>
    <i r="17">
      <x v="4"/>
    </i>
    <i r="18">
      <x v="5"/>
    </i>
    <i>
      <x v="63"/>
    </i>
    <i r="1">
      <x v="10"/>
    </i>
    <i r="2">
      <x v="9"/>
    </i>
    <i r="3">
      <x v="3"/>
    </i>
    <i r="4">
      <x v="4"/>
    </i>
    <i r="5">
      <x v="9"/>
    </i>
    <i r="6">
      <x v="4"/>
    </i>
    <i r="7">
      <x v="10"/>
    </i>
    <i r="8">
      <x v="5"/>
    </i>
    <i r="9">
      <x v="15"/>
    </i>
    <i r="10">
      <x v="14"/>
    </i>
    <i r="11">
      <x v="17"/>
    </i>
    <i r="12">
      <x v="3"/>
    </i>
    <i r="13">
      <x v="13"/>
    </i>
    <i r="14">
      <x v="3"/>
    </i>
    <i r="15">
      <x v="11"/>
    </i>
    <i r="16">
      <x v="6"/>
    </i>
    <i r="17">
      <x v="4"/>
    </i>
    <i r="18">
      <x v="1"/>
    </i>
    <i>
      <x v="64"/>
    </i>
    <i r="1">
      <x v="16"/>
    </i>
    <i r="2">
      <x v="15"/>
    </i>
    <i r="3">
      <x v="3"/>
    </i>
    <i r="4">
      <x v="4"/>
    </i>
    <i r="5">
      <x v="9"/>
    </i>
    <i r="6">
      <x v="4"/>
    </i>
    <i r="7">
      <x v="10"/>
    </i>
    <i r="8">
      <x v="5"/>
    </i>
    <i r="9">
      <x v="15"/>
    </i>
    <i r="10">
      <x v="19"/>
    </i>
    <i r="11">
      <x v="20"/>
    </i>
    <i r="12">
      <x v="10"/>
    </i>
    <i r="13">
      <x v="13"/>
    </i>
    <i r="14">
      <x v="5"/>
    </i>
    <i r="15">
      <x v="11"/>
    </i>
    <i r="16">
      <x v="6"/>
    </i>
    <i r="17">
      <x v="4"/>
    </i>
    <i r="18">
      <x v="5"/>
    </i>
    <i>
      <x v="65"/>
    </i>
    <i r="1">
      <x v="16"/>
    </i>
    <i r="2">
      <x v="15"/>
    </i>
    <i r="3">
      <x v="3"/>
    </i>
    <i r="4">
      <x v="4"/>
    </i>
    <i r="5">
      <x v="9"/>
    </i>
    <i r="6">
      <x v="4"/>
    </i>
    <i r="7">
      <x v="10"/>
    </i>
    <i r="8">
      <x v="5"/>
    </i>
    <i r="9">
      <x v="15"/>
    </i>
    <i r="10">
      <x v="19"/>
    </i>
    <i r="11">
      <x v="4"/>
    </i>
    <i r="12">
      <x v="10"/>
    </i>
    <i r="13">
      <x v="13"/>
    </i>
    <i r="14">
      <x v="12"/>
    </i>
    <i r="15">
      <x v="11"/>
    </i>
    <i r="16">
      <x v="6"/>
    </i>
    <i r="17">
      <x v="4"/>
    </i>
    <i r="18">
      <x v="5"/>
    </i>
    <i>
      <x v="66"/>
    </i>
    <i r="1">
      <x v="16"/>
    </i>
    <i r="2">
      <x v="15"/>
    </i>
    <i r="3">
      <x v="3"/>
    </i>
    <i r="4">
      <x v="4"/>
    </i>
    <i r="5">
      <x v="9"/>
    </i>
    <i r="6">
      <x v="4"/>
    </i>
    <i r="7">
      <x v="5"/>
    </i>
    <i r="8">
      <x v="5"/>
    </i>
    <i r="9">
      <x v="2"/>
    </i>
    <i r="10">
      <x v="19"/>
    </i>
    <i r="11">
      <x v="20"/>
    </i>
    <i r="12">
      <x v="10"/>
    </i>
    <i r="13">
      <x v="13"/>
    </i>
    <i r="14">
      <x v="10"/>
    </i>
    <i r="15">
      <x v="11"/>
    </i>
    <i r="16">
      <x v="6"/>
    </i>
    <i r="17">
      <x v="4"/>
    </i>
    <i r="18">
      <x v="5"/>
    </i>
    <i>
      <x v="67"/>
    </i>
    <i r="1">
      <x v="16"/>
    </i>
    <i r="2">
      <x v="15"/>
    </i>
    <i r="3">
      <x v="3"/>
    </i>
    <i r="4">
      <x v="4"/>
    </i>
    <i r="5">
      <x v="9"/>
    </i>
    <i r="6">
      <x v="4"/>
    </i>
    <i r="7">
      <x v="10"/>
    </i>
    <i r="8">
      <x v="5"/>
    </i>
    <i r="9">
      <x v="15"/>
    </i>
    <i r="10">
      <x v="19"/>
    </i>
    <i r="11">
      <x/>
    </i>
    <i r="12">
      <x v="2"/>
    </i>
    <i r="13">
      <x v="13"/>
    </i>
    <i r="14">
      <x v="12"/>
    </i>
    <i r="15">
      <x v="11"/>
    </i>
    <i r="16">
      <x v="6"/>
    </i>
    <i r="17">
      <x v="4"/>
    </i>
    <i r="18">
      <x v="5"/>
    </i>
    <i>
      <x v="68"/>
    </i>
    <i r="1">
      <x v="16"/>
    </i>
    <i r="2">
      <x v="15"/>
    </i>
    <i r="3">
      <x v="3"/>
    </i>
    <i r="4">
      <x v="4"/>
    </i>
    <i r="5">
      <x v="9"/>
    </i>
    <i r="6">
      <x v="4"/>
    </i>
    <i r="7">
      <x v="4"/>
    </i>
    <i r="8">
      <x v="5"/>
    </i>
    <i r="9">
      <x v="15"/>
    </i>
    <i r="10">
      <x v="19"/>
    </i>
    <i r="11">
      <x v="20"/>
    </i>
    <i r="12">
      <x v="10"/>
    </i>
    <i r="13">
      <x v="13"/>
    </i>
    <i r="14">
      <x v="12"/>
    </i>
    <i r="15">
      <x v="11"/>
    </i>
    <i r="16">
      <x v="6"/>
    </i>
    <i r="17">
      <x v="4"/>
    </i>
    <i r="18">
      <x v="5"/>
    </i>
    <i>
      <x v="69"/>
    </i>
    <i r="1">
      <x v="16"/>
    </i>
    <i r="2">
      <x v="15"/>
    </i>
    <i r="3">
      <x v="3"/>
    </i>
    <i r="4">
      <x v="4"/>
    </i>
    <i r="5">
      <x v="9"/>
    </i>
    <i r="6">
      <x v="4"/>
    </i>
    <i r="7">
      <x v="4"/>
    </i>
    <i r="8">
      <x v="5"/>
    </i>
    <i r="9">
      <x v="15"/>
    </i>
    <i r="10">
      <x v="19"/>
    </i>
    <i r="11">
      <x v="11"/>
    </i>
    <i r="12">
      <x v="10"/>
    </i>
    <i r="13">
      <x/>
    </i>
    <i r="14">
      <x v="12"/>
    </i>
    <i r="15">
      <x v="11"/>
    </i>
    <i r="16">
      <x v="6"/>
    </i>
    <i r="17">
      <x v="4"/>
    </i>
    <i r="18">
      <x v="5"/>
    </i>
    <i>
      <x v="70"/>
    </i>
    <i r="1">
      <x v="16"/>
    </i>
    <i r="2">
      <x v="12"/>
    </i>
    <i r="3">
      <x v="2"/>
    </i>
    <i r="4">
      <x v="1"/>
    </i>
    <i r="5">
      <x v="1"/>
    </i>
    <i r="6">
      <x v="1"/>
    </i>
    <i r="7">
      <x v="3"/>
    </i>
    <i r="8">
      <x/>
    </i>
    <i r="9">
      <x v="12"/>
    </i>
    <i r="10">
      <x v="9"/>
    </i>
    <i r="11">
      <x v="12"/>
    </i>
    <i r="12">
      <x v="3"/>
    </i>
    <i r="13">
      <x v="4"/>
    </i>
    <i r="14">
      <x v="12"/>
    </i>
    <i r="15">
      <x v="4"/>
    </i>
    <i r="16">
      <x/>
    </i>
    <i r="17">
      <x v="4"/>
    </i>
    <i r="18">
      <x v="5"/>
    </i>
    <i>
      <x v="71"/>
    </i>
    <i r="1">
      <x v="16"/>
    </i>
    <i r="2">
      <x v="15"/>
    </i>
    <i r="3">
      <x v="3"/>
    </i>
    <i r="4">
      <x v="4"/>
    </i>
    <i r="5">
      <x v="9"/>
    </i>
    <i r="6">
      <x v="4"/>
    </i>
    <i r="7">
      <x v="10"/>
    </i>
    <i r="8">
      <x v="5"/>
    </i>
    <i r="9">
      <x v="15"/>
    </i>
    <i r="10">
      <x v="19"/>
    </i>
    <i r="11">
      <x v="20"/>
    </i>
    <i r="12">
      <x v="10"/>
    </i>
    <i r="13">
      <x v="13"/>
    </i>
    <i r="14">
      <x v="12"/>
    </i>
    <i r="15">
      <x/>
    </i>
    <i r="16">
      <x/>
    </i>
    <i r="17">
      <x v="4"/>
    </i>
    <i r="18">
      <x v="5"/>
    </i>
    <i>
      <x v="72"/>
    </i>
    <i r="1">
      <x v="16"/>
    </i>
    <i r="2">
      <x v="15"/>
    </i>
    <i r="3">
      <x v="3"/>
    </i>
    <i r="4">
      <x v="4"/>
    </i>
    <i r="5">
      <x v="9"/>
    </i>
    <i r="6">
      <x v="4"/>
    </i>
    <i r="7">
      <x v="10"/>
    </i>
    <i r="8">
      <x v="5"/>
    </i>
    <i r="9">
      <x v="15"/>
    </i>
    <i r="10">
      <x v="19"/>
    </i>
    <i r="11">
      <x v="20"/>
    </i>
    <i r="12">
      <x v="10"/>
    </i>
    <i r="13">
      <x v="13"/>
    </i>
    <i r="14">
      <x v="12"/>
    </i>
    <i r="15">
      <x v="3"/>
    </i>
    <i r="16">
      <x/>
    </i>
    <i r="17">
      <x v="4"/>
    </i>
    <i r="18">
      <x v="5"/>
    </i>
    <i>
      <x v="73"/>
    </i>
    <i r="1">
      <x v="16"/>
    </i>
    <i r="2">
      <x v="15"/>
    </i>
    <i r="3">
      <x v="3"/>
    </i>
    <i r="4">
      <x v="4"/>
    </i>
    <i r="5">
      <x v="9"/>
    </i>
    <i r="6">
      <x v="4"/>
    </i>
    <i r="7">
      <x v="10"/>
    </i>
    <i r="8">
      <x v="5"/>
    </i>
    <i r="9">
      <x v="15"/>
    </i>
    <i r="10">
      <x v="19"/>
    </i>
    <i r="11">
      <x v="20"/>
    </i>
    <i r="12">
      <x v="10"/>
    </i>
    <i r="13">
      <x v="13"/>
    </i>
    <i r="14">
      <x v="12"/>
    </i>
    <i r="15">
      <x v="5"/>
    </i>
    <i r="16">
      <x v="6"/>
    </i>
    <i r="17">
      <x v="4"/>
    </i>
    <i r="18">
      <x v="5"/>
    </i>
    <i>
      <x v="74"/>
    </i>
    <i r="1">
      <x v="16"/>
    </i>
    <i r="2">
      <x v="15"/>
    </i>
    <i r="3">
      <x v="3"/>
    </i>
    <i r="4">
      <x v="4"/>
    </i>
    <i r="5">
      <x v="9"/>
    </i>
    <i r="6">
      <x v="4"/>
    </i>
    <i r="7">
      <x v="10"/>
    </i>
    <i r="8">
      <x v="5"/>
    </i>
    <i r="9">
      <x v="15"/>
    </i>
    <i r="10">
      <x v="19"/>
    </i>
    <i r="11">
      <x v="20"/>
    </i>
    <i r="12">
      <x v="10"/>
    </i>
    <i r="13">
      <x v="13"/>
    </i>
    <i r="14">
      <x v="12"/>
    </i>
    <i r="15">
      <x v="1"/>
    </i>
    <i r="16">
      <x v="6"/>
    </i>
    <i r="17">
      <x v="4"/>
    </i>
    <i r="18">
      <x v="5"/>
    </i>
    <i>
      <x v="75"/>
    </i>
    <i r="1">
      <x v="16"/>
    </i>
    <i r="2">
      <x v="15"/>
    </i>
    <i r="3">
      <x v="3"/>
    </i>
    <i r="4">
      <x v="4"/>
    </i>
    <i r="5">
      <x v="9"/>
    </i>
    <i r="6">
      <x v="4"/>
    </i>
    <i r="7">
      <x v="10"/>
    </i>
    <i r="8">
      <x v="5"/>
    </i>
    <i r="9">
      <x v="15"/>
    </i>
    <i r="10">
      <x v="19"/>
    </i>
    <i r="11">
      <x v="20"/>
    </i>
    <i r="12">
      <x v="10"/>
    </i>
    <i r="13">
      <x v="13"/>
    </i>
    <i r="14">
      <x v="12"/>
    </i>
    <i r="15">
      <x/>
    </i>
    <i r="16">
      <x/>
    </i>
    <i r="17">
      <x v="4"/>
    </i>
    <i r="18">
      <x/>
    </i>
    <i>
      <x v="76"/>
    </i>
    <i r="1">
      <x v="16"/>
    </i>
    <i r="2">
      <x v="15"/>
    </i>
    <i r="3">
      <x v="3"/>
    </i>
    <i r="4">
      <x v="4"/>
    </i>
    <i r="5">
      <x v="9"/>
    </i>
    <i r="6">
      <x v="4"/>
    </i>
    <i r="7">
      <x v="10"/>
    </i>
    <i r="8">
      <x v="5"/>
    </i>
    <i r="9">
      <x v="15"/>
    </i>
    <i r="10">
      <x v="19"/>
    </i>
    <i r="11">
      <x v="20"/>
    </i>
    <i r="12">
      <x v="10"/>
    </i>
    <i r="13">
      <x v="13"/>
    </i>
    <i r="14">
      <x v="12"/>
    </i>
    <i r="15">
      <x/>
    </i>
    <i r="16">
      <x v="6"/>
    </i>
    <i r="17">
      <x v="4"/>
    </i>
    <i r="18">
      <x v="5"/>
    </i>
    <i>
      <x v="77"/>
    </i>
    <i r="1">
      <x v="16"/>
    </i>
    <i r="2">
      <x v="15"/>
    </i>
    <i r="3">
      <x v="3"/>
    </i>
    <i r="4">
      <x v="4"/>
    </i>
    <i r="5">
      <x v="9"/>
    </i>
    <i r="6">
      <x v="4"/>
    </i>
    <i r="7">
      <x v="10"/>
    </i>
    <i r="8">
      <x v="5"/>
    </i>
    <i r="9">
      <x v="15"/>
    </i>
    <i r="10">
      <x v="19"/>
    </i>
    <i r="11">
      <x v="20"/>
    </i>
    <i r="12">
      <x v="10"/>
    </i>
    <i r="13">
      <x v="13"/>
    </i>
    <i r="14">
      <x v="12"/>
    </i>
    <i r="15">
      <x v="1"/>
    </i>
    <i r="16">
      <x v="6"/>
    </i>
    <i r="17">
      <x v="4"/>
    </i>
    <i r="18">
      <x v="5"/>
    </i>
    <i>
      <x v="78"/>
    </i>
    <i r="1">
      <x v="16"/>
    </i>
    <i r="2">
      <x v="15"/>
    </i>
    <i r="3">
      <x v="3"/>
    </i>
    <i r="4">
      <x v="4"/>
    </i>
    <i r="5">
      <x v="9"/>
    </i>
    <i r="6">
      <x v="4"/>
    </i>
    <i r="7">
      <x v="10"/>
    </i>
    <i r="8">
      <x v="5"/>
    </i>
    <i r="9">
      <x v="15"/>
    </i>
    <i r="10">
      <x v="19"/>
    </i>
    <i r="11">
      <x v="20"/>
    </i>
    <i r="12">
      <x v="10"/>
    </i>
    <i r="13">
      <x v="13"/>
    </i>
    <i r="14">
      <x v="12"/>
    </i>
    <i r="15">
      <x v="11"/>
    </i>
    <i r="16">
      <x/>
    </i>
    <i r="17">
      <x v="4"/>
    </i>
    <i r="18">
      <x v="5"/>
    </i>
    <i>
      <x v="79"/>
    </i>
    <i r="1">
      <x v="16"/>
    </i>
    <i r="2">
      <x v="15"/>
    </i>
    <i r="3">
      <x v="3"/>
    </i>
    <i r="4">
      <x v="4"/>
    </i>
    <i r="5">
      <x v="9"/>
    </i>
    <i r="6">
      <x v="4"/>
    </i>
    <i r="7">
      <x v="10"/>
    </i>
    <i r="8">
      <x v="5"/>
    </i>
    <i r="9">
      <x v="15"/>
    </i>
    <i r="10">
      <x v="19"/>
    </i>
    <i r="11">
      <x v="20"/>
    </i>
    <i r="12">
      <x v="10"/>
    </i>
    <i r="13">
      <x v="13"/>
    </i>
    <i r="14">
      <x v="12"/>
    </i>
    <i r="15">
      <x v="11"/>
    </i>
    <i r="16">
      <x/>
    </i>
    <i r="17">
      <x v="4"/>
    </i>
    <i r="18">
      <x v="5"/>
    </i>
    <i>
      <x v="80"/>
    </i>
    <i r="1">
      <x v="16"/>
    </i>
    <i r="2">
      <x v="15"/>
    </i>
    <i r="3">
      <x v="3"/>
    </i>
    <i r="4">
      <x v="4"/>
    </i>
    <i r="5">
      <x v="9"/>
    </i>
    <i r="6">
      <x v="4"/>
    </i>
    <i r="7">
      <x v="10"/>
    </i>
    <i r="8">
      <x v="5"/>
    </i>
    <i r="9">
      <x v="15"/>
    </i>
    <i r="10">
      <x v="19"/>
    </i>
    <i r="11">
      <x v="20"/>
    </i>
    <i r="12">
      <x v="10"/>
    </i>
    <i r="13">
      <x v="13"/>
    </i>
    <i r="14">
      <x v="12"/>
    </i>
    <i r="15">
      <x v="11"/>
    </i>
    <i r="16">
      <x/>
    </i>
    <i r="17">
      <x v="4"/>
    </i>
    <i r="18">
      <x/>
    </i>
    <i>
      <x v="81"/>
    </i>
    <i r="1">
      <x v="16"/>
    </i>
    <i r="2">
      <x v="15"/>
    </i>
    <i r="3">
      <x v="3"/>
    </i>
    <i r="4">
      <x v="4"/>
    </i>
    <i r="5">
      <x v="9"/>
    </i>
    <i r="6">
      <x v="4"/>
    </i>
    <i r="7">
      <x v="10"/>
    </i>
    <i r="8">
      <x v="5"/>
    </i>
    <i r="9">
      <x v="15"/>
    </i>
    <i r="10">
      <x v="19"/>
    </i>
    <i r="11">
      <x v="20"/>
    </i>
    <i r="12">
      <x v="10"/>
    </i>
    <i r="13">
      <x v="13"/>
    </i>
    <i r="14">
      <x v="12"/>
    </i>
    <i r="15">
      <x v="11"/>
    </i>
    <i r="16">
      <x/>
    </i>
    <i r="17">
      <x v="4"/>
    </i>
    <i r="18">
      <x v="5"/>
    </i>
    <i>
      <x v="82"/>
    </i>
    <i r="1">
      <x v="16"/>
    </i>
    <i r="2">
      <x v="15"/>
    </i>
    <i r="3">
      <x v="3"/>
    </i>
    <i r="4">
      <x v="4"/>
    </i>
    <i r="5">
      <x v="9"/>
    </i>
    <i r="6">
      <x v="4"/>
    </i>
    <i r="7">
      <x v="10"/>
    </i>
    <i r="8">
      <x v="5"/>
    </i>
    <i r="9">
      <x v="15"/>
    </i>
    <i r="10">
      <x v="19"/>
    </i>
    <i r="11">
      <x v="20"/>
    </i>
    <i r="12">
      <x v="10"/>
    </i>
    <i r="13">
      <x v="13"/>
    </i>
    <i r="14">
      <x v="12"/>
    </i>
    <i r="15">
      <x v="11"/>
    </i>
    <i r="16">
      <x/>
    </i>
    <i r="17">
      <x v="4"/>
    </i>
    <i r="18">
      <x/>
    </i>
    <i>
      <x v="83"/>
    </i>
    <i r="1">
      <x v="16"/>
    </i>
    <i r="2">
      <x v="15"/>
    </i>
    <i r="3">
      <x v="3"/>
    </i>
    <i r="4">
      <x v="4"/>
    </i>
    <i r="5">
      <x v="9"/>
    </i>
    <i r="6">
      <x v="4"/>
    </i>
    <i r="7">
      <x v="10"/>
    </i>
    <i r="8">
      <x v="5"/>
    </i>
    <i r="9">
      <x v="15"/>
    </i>
    <i r="10">
      <x v="19"/>
    </i>
    <i r="11">
      <x v="20"/>
    </i>
    <i r="12">
      <x v="10"/>
    </i>
    <i r="13">
      <x v="13"/>
    </i>
    <i r="14">
      <x v="12"/>
    </i>
    <i r="15">
      <x v="11"/>
    </i>
    <i r="16">
      <x/>
    </i>
    <i r="17">
      <x v="4"/>
    </i>
    <i r="18">
      <x/>
    </i>
    <i>
      <x v="84"/>
    </i>
    <i r="1">
      <x v="16"/>
    </i>
    <i r="2">
      <x v="15"/>
    </i>
    <i r="3">
      <x v="3"/>
    </i>
    <i r="4">
      <x v="4"/>
    </i>
    <i r="5">
      <x v="9"/>
    </i>
    <i r="6">
      <x v="4"/>
    </i>
    <i r="7">
      <x v="10"/>
    </i>
    <i r="8">
      <x v="5"/>
    </i>
    <i r="9">
      <x v="15"/>
    </i>
    <i r="10">
      <x v="19"/>
    </i>
    <i r="11">
      <x v="20"/>
    </i>
    <i r="12">
      <x v="10"/>
    </i>
    <i r="13">
      <x v="13"/>
    </i>
    <i r="14">
      <x v="12"/>
    </i>
    <i r="15">
      <x v="11"/>
    </i>
    <i r="16">
      <x/>
    </i>
    <i r="17">
      <x v="4"/>
    </i>
    <i r="18">
      <x v="5"/>
    </i>
    <i>
      <x v="85"/>
    </i>
    <i r="1">
      <x v="16"/>
    </i>
    <i r="2">
      <x v="15"/>
    </i>
    <i r="3">
      <x v="3"/>
    </i>
    <i r="4">
      <x v="4"/>
    </i>
    <i r="5">
      <x v="9"/>
    </i>
    <i r="6">
      <x v="4"/>
    </i>
    <i r="7">
      <x v="10"/>
    </i>
    <i r="8">
      <x v="5"/>
    </i>
    <i r="9">
      <x v="15"/>
    </i>
    <i r="10">
      <x v="19"/>
    </i>
    <i r="11">
      <x v="20"/>
    </i>
    <i r="12">
      <x v="10"/>
    </i>
    <i r="13">
      <x v="13"/>
    </i>
    <i r="14">
      <x v="12"/>
    </i>
    <i r="15">
      <x v="11"/>
    </i>
    <i r="16">
      <x/>
    </i>
    <i r="17">
      <x v="4"/>
    </i>
    <i r="18">
      <x v="5"/>
    </i>
    <i>
      <x v="86"/>
    </i>
    <i r="1">
      <x v="16"/>
    </i>
    <i r="2">
      <x v="15"/>
    </i>
    <i r="3">
      <x v="3"/>
    </i>
    <i r="4">
      <x v="4"/>
    </i>
    <i r="5">
      <x v="9"/>
    </i>
    <i r="6">
      <x v="4"/>
    </i>
    <i r="7">
      <x v="10"/>
    </i>
    <i r="8">
      <x v="5"/>
    </i>
    <i r="9">
      <x v="15"/>
    </i>
    <i r="10">
      <x v="19"/>
    </i>
    <i r="11">
      <x v="20"/>
    </i>
    <i r="12">
      <x v="10"/>
    </i>
    <i r="13">
      <x v="13"/>
    </i>
    <i r="14">
      <x v="12"/>
    </i>
    <i r="15">
      <x v="11"/>
    </i>
    <i r="16">
      <x v="6"/>
    </i>
    <i r="17">
      <x/>
    </i>
    <i r="18">
      <x v="5"/>
    </i>
    <i>
      <x v="87"/>
    </i>
    <i r="1">
      <x v="16"/>
    </i>
    <i r="2">
      <x v="15"/>
    </i>
    <i r="3">
      <x v="3"/>
    </i>
    <i r="4">
      <x v="4"/>
    </i>
    <i r="5">
      <x v="9"/>
    </i>
    <i r="6">
      <x v="4"/>
    </i>
    <i r="7">
      <x v="10"/>
    </i>
    <i r="8">
      <x v="5"/>
    </i>
    <i r="9">
      <x v="15"/>
    </i>
    <i r="10">
      <x v="19"/>
    </i>
    <i r="11">
      <x v="20"/>
    </i>
    <i r="12">
      <x v="10"/>
    </i>
    <i r="13">
      <x v="13"/>
    </i>
    <i r="14">
      <x v="12"/>
    </i>
    <i r="15">
      <x v="11"/>
    </i>
    <i r="16">
      <x v="6"/>
    </i>
    <i r="17">
      <x/>
    </i>
    <i r="18">
      <x v="2"/>
    </i>
    <i>
      <x v="88"/>
    </i>
    <i r="1">
      <x v="16"/>
    </i>
    <i r="2">
      <x v="15"/>
    </i>
    <i r="3">
      <x v="3"/>
    </i>
    <i r="4">
      <x v="4"/>
    </i>
    <i r="5">
      <x v="9"/>
    </i>
    <i r="6">
      <x v="4"/>
    </i>
    <i r="7">
      <x v="10"/>
    </i>
    <i r="8">
      <x v="5"/>
    </i>
    <i r="9">
      <x v="15"/>
    </i>
    <i r="10">
      <x v="19"/>
    </i>
    <i r="11">
      <x v="20"/>
    </i>
    <i r="12">
      <x v="10"/>
    </i>
    <i r="13">
      <x v="13"/>
    </i>
    <i r="14">
      <x v="12"/>
    </i>
    <i r="15">
      <x v="11"/>
    </i>
    <i r="16">
      <x v="6"/>
    </i>
    <i r="17">
      <x/>
    </i>
    <i r="18">
      <x/>
    </i>
    <i>
      <x v="89"/>
    </i>
    <i r="1">
      <x v="16"/>
    </i>
    <i r="2">
      <x v="15"/>
    </i>
    <i r="3">
      <x v="3"/>
    </i>
    <i r="4">
      <x v="4"/>
    </i>
    <i r="5">
      <x v="9"/>
    </i>
    <i r="6">
      <x v="4"/>
    </i>
    <i r="7">
      <x v="10"/>
    </i>
    <i r="8">
      <x v="5"/>
    </i>
    <i r="9">
      <x v="15"/>
    </i>
    <i r="10">
      <x v="19"/>
    </i>
    <i r="11">
      <x v="20"/>
    </i>
    <i r="12">
      <x v="10"/>
    </i>
    <i r="13">
      <x v="13"/>
    </i>
    <i r="14">
      <x v="12"/>
    </i>
    <i r="15">
      <x v="11"/>
    </i>
    <i r="16">
      <x v="6"/>
    </i>
    <i r="17">
      <x v="4"/>
    </i>
    <i r="18">
      <x/>
    </i>
    <i>
      <x v="90"/>
    </i>
    <i r="1">
      <x v="16"/>
    </i>
    <i r="2">
      <x v="15"/>
    </i>
    <i r="3">
      <x v="3"/>
    </i>
    <i r="4">
      <x v="4"/>
    </i>
    <i r="5">
      <x v="9"/>
    </i>
    <i r="6">
      <x v="4"/>
    </i>
    <i r="7">
      <x v="10"/>
    </i>
    <i r="8">
      <x v="5"/>
    </i>
    <i r="9">
      <x v="15"/>
    </i>
    <i r="10">
      <x v="19"/>
    </i>
    <i r="11">
      <x v="20"/>
    </i>
    <i r="12">
      <x v="10"/>
    </i>
    <i r="13">
      <x v="13"/>
    </i>
    <i r="14">
      <x v="12"/>
    </i>
    <i r="15">
      <x v="11"/>
    </i>
    <i r="16">
      <x v="6"/>
    </i>
    <i r="17">
      <x v="4"/>
    </i>
    <i r="18">
      <x/>
    </i>
    <i>
      <x v="91"/>
    </i>
    <i r="1">
      <x v="16"/>
    </i>
    <i r="2">
      <x v="15"/>
    </i>
    <i r="3">
      <x v="3"/>
    </i>
    <i r="4">
      <x v="4"/>
    </i>
    <i r="5">
      <x v="9"/>
    </i>
    <i r="6">
      <x v="4"/>
    </i>
    <i r="7">
      <x v="10"/>
    </i>
    <i r="8">
      <x v="5"/>
    </i>
    <i r="9">
      <x v="15"/>
    </i>
    <i r="10">
      <x v="19"/>
    </i>
    <i r="11">
      <x v="20"/>
    </i>
    <i r="12">
      <x v="10"/>
    </i>
    <i r="13">
      <x v="13"/>
    </i>
    <i r="14">
      <x v="12"/>
    </i>
    <i r="15">
      <x v="11"/>
    </i>
    <i r="16">
      <x v="6"/>
    </i>
    <i r="17">
      <x v="4"/>
    </i>
    <i r="18">
      <x/>
    </i>
    <i>
      <x v="92"/>
    </i>
    <i r="1">
      <x v="16"/>
    </i>
    <i r="2">
      <x v="15"/>
    </i>
    <i r="3">
      <x v="3"/>
    </i>
    <i r="4">
      <x v="4"/>
    </i>
    <i r="5">
      <x v="9"/>
    </i>
    <i r="6">
      <x v="4"/>
    </i>
    <i r="7">
      <x v="10"/>
    </i>
    <i r="8">
      <x v="5"/>
    </i>
    <i r="9">
      <x v="15"/>
    </i>
    <i r="10">
      <x v="19"/>
    </i>
    <i r="11">
      <x v="20"/>
    </i>
    <i r="12">
      <x v="10"/>
    </i>
    <i r="13">
      <x v="13"/>
    </i>
    <i r="14">
      <x v="12"/>
    </i>
    <i r="15">
      <x v="11"/>
    </i>
    <i r="16">
      <x v="6"/>
    </i>
    <i r="17">
      <x v="4"/>
    </i>
    <i r="18">
      <x/>
    </i>
    <i>
      <x v="93"/>
    </i>
    <i r="1">
      <x v="16"/>
    </i>
    <i r="2">
      <x v="15"/>
    </i>
    <i r="3">
      <x v="3"/>
    </i>
    <i r="4">
      <x v="4"/>
    </i>
    <i r="5">
      <x v="9"/>
    </i>
    <i r="6">
      <x v="4"/>
    </i>
    <i r="7">
      <x v="10"/>
    </i>
    <i r="8">
      <x v="5"/>
    </i>
    <i r="9">
      <x v="15"/>
    </i>
    <i r="10">
      <x v="19"/>
    </i>
    <i r="11">
      <x v="20"/>
    </i>
    <i r="12">
      <x v="10"/>
    </i>
    <i r="13">
      <x v="13"/>
    </i>
    <i r="14">
      <x v="12"/>
    </i>
    <i r="15">
      <x v="11"/>
    </i>
    <i r="16">
      <x v="6"/>
    </i>
    <i r="17">
      <x v="4"/>
    </i>
    <i r="18">
      <x/>
    </i>
    <i>
      <x v="94"/>
    </i>
    <i r="1">
      <x v="16"/>
    </i>
    <i r="2">
      <x v="15"/>
    </i>
    <i r="3">
      <x v="3"/>
    </i>
    <i r="4">
      <x v="4"/>
    </i>
    <i r="5">
      <x v="9"/>
    </i>
    <i r="6">
      <x v="4"/>
    </i>
    <i r="7">
      <x v="10"/>
    </i>
    <i r="8">
      <x v="5"/>
    </i>
    <i r="9">
      <x v="15"/>
    </i>
    <i r="10">
      <x v="19"/>
    </i>
    <i r="11">
      <x v="20"/>
    </i>
    <i r="12">
      <x v="10"/>
    </i>
    <i r="13">
      <x v="13"/>
    </i>
    <i r="14">
      <x v="12"/>
    </i>
    <i r="15">
      <x v="11"/>
    </i>
    <i r="16">
      <x v="6"/>
    </i>
    <i r="17">
      <x v="4"/>
    </i>
    <i r="18">
      <x/>
    </i>
    <i>
      <x v="95"/>
    </i>
    <i r="1">
      <x v="16"/>
    </i>
    <i r="2">
      <x v="15"/>
    </i>
    <i r="3">
      <x v="3"/>
    </i>
    <i r="4">
      <x v="4"/>
    </i>
    <i r="5">
      <x v="9"/>
    </i>
    <i r="6">
      <x v="4"/>
    </i>
    <i r="7">
      <x v="10"/>
    </i>
    <i r="8">
      <x v="5"/>
    </i>
    <i r="9">
      <x v="15"/>
    </i>
    <i r="10">
      <x v="19"/>
    </i>
    <i r="11">
      <x v="20"/>
    </i>
    <i r="12">
      <x v="10"/>
    </i>
    <i r="13">
      <x v="13"/>
    </i>
    <i r="14">
      <x v="12"/>
    </i>
    <i r="15">
      <x v="11"/>
    </i>
    <i r="16">
      <x v="6"/>
    </i>
    <i r="17">
      <x v="4"/>
    </i>
    <i r="18">
      <x/>
    </i>
    <i>
      <x v="96"/>
    </i>
    <i r="1">
      <x v="16"/>
    </i>
    <i r="2">
      <x v="15"/>
    </i>
    <i r="3">
      <x v="3"/>
    </i>
    <i r="4">
      <x v="4"/>
    </i>
    <i r="5">
      <x v="9"/>
    </i>
    <i r="6">
      <x v="4"/>
    </i>
    <i r="7">
      <x v="10"/>
    </i>
    <i r="8">
      <x v="5"/>
    </i>
    <i r="9">
      <x v="15"/>
    </i>
    <i r="10">
      <x v="19"/>
    </i>
    <i r="11">
      <x v="20"/>
    </i>
    <i r="12">
      <x v="10"/>
    </i>
    <i r="13">
      <x v="13"/>
    </i>
    <i r="14">
      <x v="12"/>
    </i>
    <i r="15">
      <x v="11"/>
    </i>
    <i r="16">
      <x v="6"/>
    </i>
    <i r="17">
      <x v="4"/>
    </i>
    <i r="18">
      <x/>
    </i>
    <i>
      <x v="97"/>
    </i>
    <i r="1">
      <x v="16"/>
    </i>
    <i r="2">
      <x v="15"/>
    </i>
    <i r="3">
      <x v="3"/>
    </i>
    <i r="4">
      <x v="4"/>
    </i>
    <i r="5">
      <x v="9"/>
    </i>
    <i r="6">
      <x v="4"/>
    </i>
    <i r="7">
      <x v="10"/>
    </i>
    <i r="8">
      <x v="5"/>
    </i>
    <i r="9">
      <x v="15"/>
    </i>
    <i r="10">
      <x v="19"/>
    </i>
    <i r="11">
      <x v="20"/>
    </i>
    <i r="12">
      <x v="10"/>
    </i>
    <i r="13">
      <x v="13"/>
    </i>
    <i r="14">
      <x v="12"/>
    </i>
    <i r="15">
      <x v="11"/>
    </i>
    <i r="16">
      <x v="6"/>
    </i>
    <i r="17">
      <x v="4"/>
    </i>
    <i r="18">
      <x/>
    </i>
    <i>
      <x v="98"/>
    </i>
    <i r="1">
      <x v="16"/>
    </i>
    <i r="2">
      <x v="15"/>
    </i>
    <i r="3">
      <x v="3"/>
    </i>
    <i r="4">
      <x v="4"/>
    </i>
    <i r="5">
      <x v="9"/>
    </i>
    <i r="6">
      <x v="4"/>
    </i>
    <i r="7">
      <x v="10"/>
    </i>
    <i r="8">
      <x v="5"/>
    </i>
    <i r="9">
      <x v="15"/>
    </i>
    <i r="10">
      <x v="19"/>
    </i>
    <i r="11">
      <x v="20"/>
    </i>
    <i r="12">
      <x v="10"/>
    </i>
    <i r="13">
      <x v="13"/>
    </i>
    <i r="14">
      <x v="12"/>
    </i>
    <i r="15">
      <x v="11"/>
    </i>
    <i r="16">
      <x v="6"/>
    </i>
    <i r="17">
      <x v="4"/>
    </i>
    <i r="18">
      <x/>
    </i>
    <i>
      <x v="99"/>
    </i>
    <i r="1">
      <x v="16"/>
    </i>
    <i r="2">
      <x v="15"/>
    </i>
    <i r="3">
      <x v="3"/>
    </i>
    <i r="4">
      <x v="4"/>
    </i>
    <i r="5">
      <x v="9"/>
    </i>
    <i r="6">
      <x v="4"/>
    </i>
    <i r="7">
      <x v="10"/>
    </i>
    <i r="8">
      <x v="5"/>
    </i>
    <i r="9">
      <x v="15"/>
    </i>
    <i r="10">
      <x v="19"/>
    </i>
    <i r="11">
      <x v="20"/>
    </i>
    <i r="12">
      <x v="10"/>
    </i>
    <i r="13">
      <x v="13"/>
    </i>
    <i r="14">
      <x v="12"/>
    </i>
    <i r="15">
      <x v="11"/>
    </i>
    <i r="16">
      <x v="6"/>
    </i>
    <i r="17">
      <x v="4"/>
    </i>
    <i r="18">
      <x/>
    </i>
    <i>
      <x v="100"/>
    </i>
    <i r="1">
      <x v="16"/>
    </i>
    <i r="2">
      <x v="15"/>
    </i>
    <i r="3">
      <x v="3"/>
    </i>
    <i r="4">
      <x v="4"/>
    </i>
    <i r="5">
      <x v="9"/>
    </i>
    <i r="6">
      <x v="4"/>
    </i>
    <i r="7">
      <x v="10"/>
    </i>
    <i r="8">
      <x v="5"/>
    </i>
    <i r="9">
      <x v="15"/>
    </i>
    <i r="10">
      <x v="19"/>
    </i>
    <i r="11">
      <x v="20"/>
    </i>
    <i r="12">
      <x v="10"/>
    </i>
    <i r="13">
      <x v="13"/>
    </i>
    <i r="14">
      <x v="12"/>
    </i>
    <i r="15">
      <x v="11"/>
    </i>
    <i r="16">
      <x v="6"/>
    </i>
    <i r="17">
      <x v="4"/>
    </i>
    <i r="18">
      <x/>
    </i>
    <i>
      <x v="101"/>
    </i>
    <i r="1">
      <x v="16"/>
    </i>
    <i r="2">
      <x v="15"/>
    </i>
    <i r="3">
      <x v="3"/>
    </i>
    <i r="4">
      <x v="4"/>
    </i>
    <i r="5">
      <x v="9"/>
    </i>
    <i r="6">
      <x v="4"/>
    </i>
    <i r="7">
      <x v="10"/>
    </i>
    <i r="8">
      <x v="5"/>
    </i>
    <i r="9">
      <x v="15"/>
    </i>
    <i r="10">
      <x v="19"/>
    </i>
    <i r="11">
      <x v="20"/>
    </i>
    <i r="12">
      <x v="10"/>
    </i>
    <i r="13">
      <x v="13"/>
    </i>
    <i r="14">
      <x v="12"/>
    </i>
    <i r="15">
      <x v="11"/>
    </i>
    <i r="16">
      <x v="6"/>
    </i>
    <i r="17">
      <x v="4"/>
    </i>
    <i r="18">
      <x/>
    </i>
    <i>
      <x v="102"/>
    </i>
    <i r="1">
      <x v="16"/>
    </i>
    <i r="2">
      <x v="15"/>
    </i>
    <i r="3">
      <x v="3"/>
    </i>
    <i r="4">
      <x v="4"/>
    </i>
    <i r="5">
      <x v="9"/>
    </i>
    <i r="6">
      <x v="4"/>
    </i>
    <i r="7">
      <x v="10"/>
    </i>
    <i r="8">
      <x v="5"/>
    </i>
    <i r="9">
      <x v="15"/>
    </i>
    <i r="10">
      <x v="19"/>
    </i>
    <i r="11">
      <x v="20"/>
    </i>
    <i r="12">
      <x v="10"/>
    </i>
    <i r="13">
      <x v="13"/>
    </i>
    <i r="14">
      <x v="12"/>
    </i>
    <i r="15">
      <x v="11"/>
    </i>
    <i r="16">
      <x v="6"/>
    </i>
    <i r="17">
      <x v="4"/>
    </i>
    <i r="18">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5" cacheId="12"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A1054" firstHeaderRow="1" firstDataRow="1" firstDataCol="1"/>
  <pivotFields count="16">
    <pivotField axis="axisRow" showAll="0">
      <items count="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m="1" x="70"/>
        <item t="default"/>
      </items>
    </pivotField>
    <pivotField axis="axisRow" showAll="0">
      <items count="8">
        <item x="3"/>
        <item x="4"/>
        <item x="5"/>
        <item x="1"/>
        <item x="6"/>
        <item x="2"/>
        <item x="0"/>
        <item t="default"/>
      </items>
    </pivotField>
    <pivotField axis="axisRow" showAll="0">
      <items count="4">
        <item x="1"/>
        <item x="0"/>
        <item x="2"/>
        <item t="default"/>
      </items>
    </pivotField>
    <pivotField axis="axisRow" showAll="0">
      <items count="9">
        <item x="1"/>
        <item x="4"/>
        <item x="3"/>
        <item x="2"/>
        <item x="6"/>
        <item x="7"/>
        <item x="5"/>
        <item x="0"/>
        <item t="default"/>
      </items>
    </pivotField>
    <pivotField axis="axisRow" showAll="0">
      <items count="9">
        <item m="1" x="7"/>
        <item x="2"/>
        <item x="1"/>
        <item x="5"/>
        <item x="3"/>
        <item x="6"/>
        <item x="4"/>
        <item x="0"/>
        <item t="default"/>
      </items>
    </pivotField>
    <pivotField axis="axisRow" showAll="0">
      <items count="6">
        <item x="2"/>
        <item x="3"/>
        <item x="1"/>
        <item x="4"/>
        <item x="0"/>
        <item t="default"/>
      </items>
    </pivotField>
    <pivotField axis="axisRow" showAll="0">
      <items count="11">
        <item x="0"/>
        <item x="4"/>
        <item x="5"/>
        <item x="8"/>
        <item x="1"/>
        <item x="3"/>
        <item x="6"/>
        <item m="1" x="9"/>
        <item x="7"/>
        <item x="2"/>
        <item t="default"/>
      </items>
    </pivotField>
    <pivotField axis="axisRow" showAll="0">
      <items count="9">
        <item x="2"/>
        <item x="5"/>
        <item x="4"/>
        <item x="7"/>
        <item x="6"/>
        <item x="1"/>
        <item x="3"/>
        <item x="0"/>
        <item t="default"/>
      </items>
    </pivotField>
    <pivotField axis="axisRow" showAll="0">
      <items count="9">
        <item x="2"/>
        <item x="3"/>
        <item x="5"/>
        <item x="4"/>
        <item x="1"/>
        <item m="1" x="7"/>
        <item x="6"/>
        <item x="0"/>
        <item t="default"/>
      </items>
    </pivotField>
    <pivotField axis="axisRow" showAll="0">
      <items count="8">
        <item x="2"/>
        <item x="5"/>
        <item x="3"/>
        <item x="6"/>
        <item x="1"/>
        <item x="4"/>
        <item x="0"/>
        <item t="default"/>
      </items>
    </pivotField>
    <pivotField axis="axisRow" showAll="0">
      <items count="7">
        <item x="2"/>
        <item x="1"/>
        <item x="3"/>
        <item x="4"/>
        <item x="5"/>
        <item x="0"/>
        <item t="default"/>
      </items>
    </pivotField>
    <pivotField axis="axisRow" showAll="0">
      <items count="5">
        <item x="2"/>
        <item x="3"/>
        <item x="1"/>
        <item x="0"/>
        <item t="default"/>
      </items>
    </pivotField>
    <pivotField axis="axisRow" showAll="0">
      <items count="5">
        <item x="1"/>
        <item x="2"/>
        <item x="3"/>
        <item x="0"/>
        <item t="default"/>
      </items>
    </pivotField>
    <pivotField axis="axisRow" showAll="0">
      <items count="8">
        <item x="2"/>
        <item m="1" x="6"/>
        <item x="1"/>
        <item x="4"/>
        <item x="3"/>
        <item x="5"/>
        <item x="0"/>
        <item t="default"/>
      </items>
    </pivotField>
    <pivotField axis="axisRow" showAll="0">
      <items count="4">
        <item x="1"/>
        <item x="2"/>
        <item x="0"/>
        <item t="default"/>
      </items>
    </pivotField>
    <pivotField showAll="0" defaultSubtotal="0"/>
  </pivotFields>
  <rowFields count="15">
    <field x="0"/>
    <field x="1"/>
    <field x="2"/>
    <field x="3"/>
    <field x="4"/>
    <field x="5"/>
    <field x="6"/>
    <field x="7"/>
    <field x="8"/>
    <field x="9"/>
    <field x="10"/>
    <field x="11"/>
    <field x="12"/>
    <field x="13"/>
    <field x="14"/>
  </rowFields>
  <rowItems count="1051">
    <i>
      <x/>
    </i>
    <i r="1">
      <x v="6"/>
    </i>
    <i r="2">
      <x v="1"/>
    </i>
    <i r="3">
      <x v="7"/>
    </i>
    <i r="4">
      <x v="7"/>
    </i>
    <i r="5">
      <x v="4"/>
    </i>
    <i r="6">
      <x/>
    </i>
    <i r="7">
      <x v="7"/>
    </i>
    <i r="8">
      <x v="7"/>
    </i>
    <i r="9">
      <x v="6"/>
    </i>
    <i r="10">
      <x v="5"/>
    </i>
    <i r="11">
      <x v="3"/>
    </i>
    <i r="12">
      <x v="3"/>
    </i>
    <i r="13">
      <x v="6"/>
    </i>
    <i r="14">
      <x v="2"/>
    </i>
    <i>
      <x v="1"/>
    </i>
    <i r="1">
      <x v="3"/>
    </i>
    <i r="2">
      <x/>
    </i>
    <i r="3">
      <x v="7"/>
    </i>
    <i r="4">
      <x v="7"/>
    </i>
    <i r="5">
      <x v="4"/>
    </i>
    <i r="6">
      <x v="4"/>
    </i>
    <i r="7">
      <x v="5"/>
    </i>
    <i r="8">
      <x v="4"/>
    </i>
    <i r="9">
      <x v="4"/>
    </i>
    <i r="10">
      <x v="1"/>
    </i>
    <i r="11">
      <x v="2"/>
    </i>
    <i r="12">
      <x/>
    </i>
    <i r="13">
      <x v="6"/>
    </i>
    <i r="14">
      <x v="2"/>
    </i>
    <i>
      <x v="2"/>
    </i>
    <i r="1">
      <x v="6"/>
    </i>
    <i r="2">
      <x v="1"/>
    </i>
    <i r="3">
      <x v="7"/>
    </i>
    <i r="4">
      <x v="7"/>
    </i>
    <i r="5">
      <x v="4"/>
    </i>
    <i r="6">
      <x v="9"/>
    </i>
    <i r="7">
      <x v="7"/>
    </i>
    <i r="8">
      <x v="7"/>
    </i>
    <i r="9">
      <x v="6"/>
    </i>
    <i r="10">
      <x v="5"/>
    </i>
    <i r="11">
      <x v="3"/>
    </i>
    <i r="12">
      <x v="3"/>
    </i>
    <i r="13">
      <x v="2"/>
    </i>
    <i r="14">
      <x/>
    </i>
    <i>
      <x v="3"/>
    </i>
    <i r="1">
      <x v="6"/>
    </i>
    <i r="2">
      <x v="1"/>
    </i>
    <i r="3">
      <x v="7"/>
    </i>
    <i r="4">
      <x v="7"/>
    </i>
    <i r="5">
      <x v="4"/>
    </i>
    <i r="6">
      <x v="9"/>
    </i>
    <i r="7">
      <x/>
    </i>
    <i r="8">
      <x v="7"/>
    </i>
    <i r="9">
      <x/>
    </i>
    <i r="10">
      <x/>
    </i>
    <i r="11">
      <x/>
    </i>
    <i r="12">
      <x/>
    </i>
    <i r="13">
      <x/>
    </i>
    <i r="14">
      <x/>
    </i>
    <i>
      <x v="4"/>
    </i>
    <i r="1">
      <x v="6"/>
    </i>
    <i r="2">
      <x v="1"/>
    </i>
    <i r="3">
      <x v="7"/>
    </i>
    <i r="4">
      <x v="7"/>
    </i>
    <i r="5">
      <x v="4"/>
    </i>
    <i r="6">
      <x v="9"/>
    </i>
    <i r="7">
      <x v="7"/>
    </i>
    <i r="8">
      <x v="7"/>
    </i>
    <i r="9">
      <x v="6"/>
    </i>
    <i r="10">
      <x v="5"/>
    </i>
    <i r="11">
      <x/>
    </i>
    <i r="12">
      <x v="1"/>
    </i>
    <i r="13">
      <x v="6"/>
    </i>
    <i r="14">
      <x v="2"/>
    </i>
    <i>
      <x v="5"/>
    </i>
    <i r="1">
      <x v="6"/>
    </i>
    <i r="2">
      <x v="1"/>
    </i>
    <i r="3">
      <x/>
    </i>
    <i r="4">
      <x v="2"/>
    </i>
    <i r="5">
      <x v="4"/>
    </i>
    <i r="6">
      <x v="9"/>
    </i>
    <i r="7">
      <x/>
    </i>
    <i r="8">
      <x v="7"/>
    </i>
    <i r="9">
      <x v="6"/>
    </i>
    <i r="10">
      <x v="5"/>
    </i>
    <i r="11">
      <x/>
    </i>
    <i r="12">
      <x v="3"/>
    </i>
    <i r="13">
      <x v="6"/>
    </i>
    <i r="14">
      <x v="2"/>
    </i>
    <i>
      <x v="6"/>
    </i>
    <i r="1">
      <x v="6"/>
    </i>
    <i r="2">
      <x v="1"/>
    </i>
    <i r="3">
      <x v="7"/>
    </i>
    <i r="4">
      <x v="7"/>
    </i>
    <i r="5">
      <x v="2"/>
    </i>
    <i r="6">
      <x v="5"/>
    </i>
    <i r="7">
      <x v="7"/>
    </i>
    <i r="8">
      <x/>
    </i>
    <i r="9">
      <x/>
    </i>
    <i r="10">
      <x/>
    </i>
    <i r="11">
      <x v="3"/>
    </i>
    <i r="12">
      <x/>
    </i>
    <i r="13">
      <x/>
    </i>
    <i r="14">
      <x/>
    </i>
    <i>
      <x v="7"/>
    </i>
    <i r="1">
      <x v="5"/>
    </i>
    <i r="2">
      <x v="1"/>
    </i>
    <i r="3">
      <x v="7"/>
    </i>
    <i r="4">
      <x v="7"/>
    </i>
    <i r="5">
      <x v="4"/>
    </i>
    <i r="6">
      <x v="9"/>
    </i>
    <i r="7">
      <x v="7"/>
    </i>
    <i r="8">
      <x v="7"/>
    </i>
    <i r="9">
      <x v="6"/>
    </i>
    <i r="10">
      <x v="5"/>
    </i>
    <i r="11">
      <x v="3"/>
    </i>
    <i r="12">
      <x v="3"/>
    </i>
    <i r="13">
      <x v="6"/>
    </i>
    <i r="14">
      <x v="2"/>
    </i>
    <i>
      <x v="8"/>
    </i>
    <i r="1">
      <x v="6"/>
    </i>
    <i r="2">
      <x v="1"/>
    </i>
    <i r="3">
      <x v="7"/>
    </i>
    <i r="4">
      <x v="7"/>
    </i>
    <i r="5">
      <x v="4"/>
    </i>
    <i r="6">
      <x v="9"/>
    </i>
    <i r="7">
      <x v="7"/>
    </i>
    <i r="8">
      <x v="7"/>
    </i>
    <i r="9">
      <x v="6"/>
    </i>
    <i r="10">
      <x v="5"/>
    </i>
    <i r="11">
      <x v="3"/>
    </i>
    <i r="12">
      <x v="2"/>
    </i>
    <i r="13">
      <x v="6"/>
    </i>
    <i r="14">
      <x v="2"/>
    </i>
    <i>
      <x v="9"/>
    </i>
    <i r="1">
      <x v="6"/>
    </i>
    <i r="2">
      <x v="1"/>
    </i>
    <i r="3">
      <x v="7"/>
    </i>
    <i r="4">
      <x v="7"/>
    </i>
    <i r="5">
      <x v="4"/>
    </i>
    <i r="6">
      <x v="9"/>
    </i>
    <i r="7">
      <x v="7"/>
    </i>
    <i r="8">
      <x v="7"/>
    </i>
    <i r="9">
      <x v="6"/>
    </i>
    <i r="10">
      <x/>
    </i>
    <i r="11">
      <x v="3"/>
    </i>
    <i r="12">
      <x v="3"/>
    </i>
    <i r="13">
      <x v="6"/>
    </i>
    <i r="14">
      <x v="2"/>
    </i>
    <i>
      <x v="10"/>
    </i>
    <i r="1">
      <x v="6"/>
    </i>
    <i r="2">
      <x/>
    </i>
    <i r="3">
      <x v="7"/>
    </i>
    <i r="4">
      <x v="7"/>
    </i>
    <i r="5">
      <x v="4"/>
    </i>
    <i r="6">
      <x v="9"/>
    </i>
    <i r="7">
      <x v="7"/>
    </i>
    <i r="8">
      <x v="7"/>
    </i>
    <i r="9">
      <x/>
    </i>
    <i r="10">
      <x/>
    </i>
    <i r="11">
      <x v="3"/>
    </i>
    <i r="12">
      <x v="3"/>
    </i>
    <i r="13">
      <x/>
    </i>
    <i r="14">
      <x v="2"/>
    </i>
    <i>
      <x v="11"/>
    </i>
    <i r="1">
      <x v="6"/>
    </i>
    <i r="2">
      <x v="1"/>
    </i>
    <i r="3">
      <x v="7"/>
    </i>
    <i r="4">
      <x v="7"/>
    </i>
    <i r="5">
      <x v="4"/>
    </i>
    <i r="6">
      <x v="9"/>
    </i>
    <i r="7">
      <x v="7"/>
    </i>
    <i r="8">
      <x v="7"/>
    </i>
    <i r="9">
      <x v="6"/>
    </i>
    <i r="10">
      <x v="5"/>
    </i>
    <i r="11">
      <x/>
    </i>
    <i r="12">
      <x v="3"/>
    </i>
    <i r="13">
      <x v="6"/>
    </i>
    <i r="14">
      <x v="2"/>
    </i>
    <i>
      <x v="12"/>
    </i>
    <i r="1">
      <x v="6"/>
    </i>
    <i r="2">
      <x v="1"/>
    </i>
    <i r="3">
      <x v="7"/>
    </i>
    <i r="4">
      <x v="7"/>
    </i>
    <i r="5">
      <x v="4"/>
    </i>
    <i r="6">
      <x v="9"/>
    </i>
    <i r="7">
      <x v="7"/>
    </i>
    <i r="8">
      <x v="7"/>
    </i>
    <i r="9">
      <x/>
    </i>
    <i r="10">
      <x/>
    </i>
    <i r="11">
      <x v="3"/>
    </i>
    <i r="12">
      <x v="3"/>
    </i>
    <i r="13">
      <x v="6"/>
    </i>
    <i r="14">
      <x v="2"/>
    </i>
    <i>
      <x v="13"/>
    </i>
    <i r="1">
      <x v="6"/>
    </i>
    <i r="2">
      <x v="1"/>
    </i>
    <i r="3">
      <x v="7"/>
    </i>
    <i r="4">
      <x v="7"/>
    </i>
    <i r="5">
      <x v="4"/>
    </i>
    <i r="6">
      <x v="9"/>
    </i>
    <i r="7">
      <x/>
    </i>
    <i r="8">
      <x v="7"/>
    </i>
    <i r="9">
      <x v="6"/>
    </i>
    <i r="10">
      <x v="5"/>
    </i>
    <i r="11">
      <x v="3"/>
    </i>
    <i r="12">
      <x v="3"/>
    </i>
    <i r="13">
      <x v="6"/>
    </i>
    <i r="14">
      <x v="2"/>
    </i>
    <i>
      <x v="14"/>
    </i>
    <i r="1">
      <x v="6"/>
    </i>
    <i r="2">
      <x v="1"/>
    </i>
    <i r="3">
      <x v="7"/>
    </i>
    <i r="4">
      <x v="7"/>
    </i>
    <i r="5">
      <x v="4"/>
    </i>
    <i r="6">
      <x v="9"/>
    </i>
    <i r="7">
      <x v="7"/>
    </i>
    <i r="8">
      <x v="7"/>
    </i>
    <i r="9">
      <x v="6"/>
    </i>
    <i r="10">
      <x/>
    </i>
    <i r="11">
      <x v="3"/>
    </i>
    <i r="12">
      <x v="3"/>
    </i>
    <i r="13">
      <x v="6"/>
    </i>
    <i r="14">
      <x v="2"/>
    </i>
    <i>
      <x v="15"/>
    </i>
    <i r="1">
      <x/>
    </i>
    <i r="2">
      <x v="1"/>
    </i>
    <i r="3">
      <x v="7"/>
    </i>
    <i r="4">
      <x v="7"/>
    </i>
    <i r="5">
      <x v="4"/>
    </i>
    <i r="6">
      <x v="9"/>
    </i>
    <i r="7">
      <x/>
    </i>
    <i r="8">
      <x v="7"/>
    </i>
    <i r="9">
      <x v="6"/>
    </i>
    <i r="10">
      <x v="5"/>
    </i>
    <i r="11">
      <x v="3"/>
    </i>
    <i r="12">
      <x v="3"/>
    </i>
    <i r="13">
      <x v="6"/>
    </i>
    <i r="14">
      <x v="2"/>
    </i>
    <i>
      <x v="16"/>
    </i>
    <i r="1">
      <x v="6"/>
    </i>
    <i r="2">
      <x v="1"/>
    </i>
    <i r="3">
      <x v="7"/>
    </i>
    <i r="4">
      <x v="7"/>
    </i>
    <i r="5">
      <x v="4"/>
    </i>
    <i r="6">
      <x v="9"/>
    </i>
    <i r="7">
      <x v="7"/>
    </i>
    <i r="8">
      <x v="7"/>
    </i>
    <i r="9">
      <x v="6"/>
    </i>
    <i r="10">
      <x v="5"/>
    </i>
    <i r="11">
      <x v="3"/>
    </i>
    <i r="12">
      <x v="3"/>
    </i>
    <i r="13">
      <x v="6"/>
    </i>
    <i r="14">
      <x/>
    </i>
    <i>
      <x v="17"/>
    </i>
    <i r="1">
      <x v="6"/>
    </i>
    <i r="2">
      <x v="1"/>
    </i>
    <i r="3">
      <x v="7"/>
    </i>
    <i r="4">
      <x v="7"/>
    </i>
    <i r="5">
      <x/>
    </i>
    <i r="6">
      <x v="9"/>
    </i>
    <i r="7">
      <x v="7"/>
    </i>
    <i r="8">
      <x/>
    </i>
    <i r="9">
      <x v="6"/>
    </i>
    <i r="10">
      <x v="5"/>
    </i>
    <i r="11">
      <x v="3"/>
    </i>
    <i r="12">
      <x v="3"/>
    </i>
    <i r="13">
      <x v="6"/>
    </i>
    <i r="14">
      <x v="2"/>
    </i>
    <i>
      <x v="18"/>
    </i>
    <i r="1">
      <x/>
    </i>
    <i r="2">
      <x v="1"/>
    </i>
    <i r="3">
      <x v="7"/>
    </i>
    <i r="4">
      <x v="7"/>
    </i>
    <i r="5">
      <x v="4"/>
    </i>
    <i r="6">
      <x v="9"/>
    </i>
    <i r="7">
      <x v="7"/>
    </i>
    <i r="8">
      <x v="7"/>
    </i>
    <i r="9">
      <x v="6"/>
    </i>
    <i r="10">
      <x v="5"/>
    </i>
    <i r="11">
      <x v="3"/>
    </i>
    <i r="12">
      <x v="3"/>
    </i>
    <i r="13">
      <x v="6"/>
    </i>
    <i r="14">
      <x v="2"/>
    </i>
    <i>
      <x v="19"/>
    </i>
    <i r="1">
      <x v="6"/>
    </i>
    <i r="2">
      <x/>
    </i>
    <i r="3">
      <x v="7"/>
    </i>
    <i r="4">
      <x v="7"/>
    </i>
    <i r="5">
      <x/>
    </i>
    <i r="6">
      <x v="9"/>
    </i>
    <i r="7">
      <x v="7"/>
    </i>
    <i r="8">
      <x v="7"/>
    </i>
    <i r="9">
      <x/>
    </i>
    <i r="10">
      <x/>
    </i>
    <i r="11">
      <x/>
    </i>
    <i r="12">
      <x/>
    </i>
    <i r="13">
      <x/>
    </i>
    <i r="14">
      <x v="2"/>
    </i>
    <i>
      <x v="20"/>
    </i>
    <i r="1">
      <x v="6"/>
    </i>
    <i r="2">
      <x v="1"/>
    </i>
    <i r="3">
      <x v="7"/>
    </i>
    <i r="4">
      <x v="7"/>
    </i>
    <i r="5">
      <x v="4"/>
    </i>
    <i r="6">
      <x v="9"/>
    </i>
    <i r="7">
      <x v="7"/>
    </i>
    <i r="8">
      <x v="7"/>
    </i>
    <i r="9">
      <x v="6"/>
    </i>
    <i r="10">
      <x v="5"/>
    </i>
    <i r="11">
      <x/>
    </i>
    <i r="12">
      <x v="3"/>
    </i>
    <i r="13">
      <x v="6"/>
    </i>
    <i r="14">
      <x v="2"/>
    </i>
    <i>
      <x v="21"/>
    </i>
    <i r="1">
      <x v="6"/>
    </i>
    <i r="2">
      <x/>
    </i>
    <i r="3">
      <x v="7"/>
    </i>
    <i r="4">
      <x v="7"/>
    </i>
    <i r="5">
      <x v="4"/>
    </i>
    <i r="6">
      <x v="9"/>
    </i>
    <i r="7">
      <x v="7"/>
    </i>
    <i r="8">
      <x v="7"/>
    </i>
    <i r="9">
      <x v="6"/>
    </i>
    <i r="10">
      <x v="5"/>
    </i>
    <i r="11">
      <x v="3"/>
    </i>
    <i r="12">
      <x v="3"/>
    </i>
    <i r="13">
      <x v="6"/>
    </i>
    <i r="14">
      <x v="2"/>
    </i>
    <i>
      <x v="22"/>
    </i>
    <i r="1">
      <x/>
    </i>
    <i r="2">
      <x/>
    </i>
    <i r="3">
      <x v="3"/>
    </i>
    <i r="4">
      <x v="7"/>
    </i>
    <i r="5">
      <x/>
    </i>
    <i r="6">
      <x v="9"/>
    </i>
    <i r="7">
      <x/>
    </i>
    <i r="8">
      <x v="1"/>
    </i>
    <i r="9">
      <x/>
    </i>
    <i r="10">
      <x/>
    </i>
    <i r="11">
      <x/>
    </i>
    <i r="12">
      <x/>
    </i>
    <i r="13">
      <x/>
    </i>
    <i r="14">
      <x/>
    </i>
    <i>
      <x v="23"/>
    </i>
    <i r="1">
      <x v="6"/>
    </i>
    <i r="2">
      <x v="1"/>
    </i>
    <i r="3">
      <x v="7"/>
    </i>
    <i r="4">
      <x v="7"/>
    </i>
    <i r="5">
      <x v="4"/>
    </i>
    <i r="6">
      <x v="9"/>
    </i>
    <i r="7">
      <x/>
    </i>
    <i r="8">
      <x v="7"/>
    </i>
    <i r="9">
      <x v="6"/>
    </i>
    <i r="10">
      <x v="5"/>
    </i>
    <i r="11">
      <x v="3"/>
    </i>
    <i r="12">
      <x v="3"/>
    </i>
    <i r="13">
      <x v="6"/>
    </i>
    <i r="14">
      <x v="2"/>
    </i>
    <i>
      <x v="24"/>
    </i>
    <i r="1">
      <x v="6"/>
    </i>
    <i r="2">
      <x v="1"/>
    </i>
    <i r="3">
      <x v="2"/>
    </i>
    <i r="4">
      <x v="1"/>
    </i>
    <i r="5">
      <x v="4"/>
    </i>
    <i r="6">
      <x v="1"/>
    </i>
    <i r="7">
      <x v="6"/>
    </i>
    <i r="8">
      <x v="7"/>
    </i>
    <i r="9">
      <x v="2"/>
    </i>
    <i r="10">
      <x v="5"/>
    </i>
    <i r="11">
      <x v="3"/>
    </i>
    <i r="12">
      <x v="3"/>
    </i>
    <i r="13">
      <x v="6"/>
    </i>
    <i r="14">
      <x v="2"/>
    </i>
    <i>
      <x v="25"/>
    </i>
    <i r="1">
      <x v="1"/>
    </i>
    <i r="2">
      <x v="1"/>
    </i>
    <i r="3">
      <x v="7"/>
    </i>
    <i r="4">
      <x v="1"/>
    </i>
    <i r="5">
      <x v="1"/>
    </i>
    <i r="6">
      <x v="2"/>
    </i>
    <i r="7">
      <x v="7"/>
    </i>
    <i r="8">
      <x v="7"/>
    </i>
    <i r="9">
      <x v="5"/>
    </i>
    <i r="10">
      <x v="2"/>
    </i>
    <i r="11">
      <x/>
    </i>
    <i r="12">
      <x v="3"/>
    </i>
    <i r="13">
      <x v="4"/>
    </i>
    <i r="14">
      <x v="2"/>
    </i>
    <i>
      <x v="26"/>
    </i>
    <i r="1">
      <x v="6"/>
    </i>
    <i r="2">
      <x v="1"/>
    </i>
    <i r="3">
      <x v="7"/>
    </i>
    <i r="4">
      <x v="7"/>
    </i>
    <i r="5">
      <x v="4"/>
    </i>
    <i r="6">
      <x v="9"/>
    </i>
    <i r="7">
      <x v="7"/>
    </i>
    <i r="8">
      <x v="7"/>
    </i>
    <i r="9">
      <x v="6"/>
    </i>
    <i r="10">
      <x v="5"/>
    </i>
    <i r="11">
      <x/>
    </i>
    <i r="12">
      <x v="3"/>
    </i>
    <i r="13">
      <x v="6"/>
    </i>
    <i r="14">
      <x v="2"/>
    </i>
    <i>
      <x v="27"/>
    </i>
    <i r="1">
      <x v="6"/>
    </i>
    <i r="2">
      <x v="1"/>
    </i>
    <i r="3">
      <x/>
    </i>
    <i r="4">
      <x v="7"/>
    </i>
    <i r="5">
      <x/>
    </i>
    <i r="6">
      <x/>
    </i>
    <i r="7">
      <x v="7"/>
    </i>
    <i r="8">
      <x/>
    </i>
    <i r="9">
      <x v="6"/>
    </i>
    <i r="10">
      <x v="5"/>
    </i>
    <i r="11">
      <x v="3"/>
    </i>
    <i r="12">
      <x v="3"/>
    </i>
    <i r="13">
      <x v="6"/>
    </i>
    <i r="14">
      <x v="2"/>
    </i>
    <i>
      <x v="28"/>
    </i>
    <i r="1">
      <x v="6"/>
    </i>
    <i r="2">
      <x v="1"/>
    </i>
    <i r="3">
      <x v="7"/>
    </i>
    <i r="4">
      <x v="7"/>
    </i>
    <i r="5">
      <x v="4"/>
    </i>
    <i r="6">
      <x v="9"/>
    </i>
    <i r="7">
      <x v="7"/>
    </i>
    <i r="8">
      <x v="7"/>
    </i>
    <i r="9">
      <x v="6"/>
    </i>
    <i r="10">
      <x/>
    </i>
    <i r="11">
      <x v="3"/>
    </i>
    <i r="12">
      <x v="3"/>
    </i>
    <i r="13">
      <x v="6"/>
    </i>
    <i r="14">
      <x v="2"/>
    </i>
    <i>
      <x v="29"/>
    </i>
    <i r="1">
      <x v="6"/>
    </i>
    <i r="2">
      <x v="1"/>
    </i>
    <i r="3">
      <x v="7"/>
    </i>
    <i r="4">
      <x v="7"/>
    </i>
    <i r="5">
      <x v="4"/>
    </i>
    <i r="6">
      <x v="9"/>
    </i>
    <i r="7">
      <x v="7"/>
    </i>
    <i r="8">
      <x v="7"/>
    </i>
    <i r="9">
      <x v="6"/>
    </i>
    <i r="10">
      <x v="5"/>
    </i>
    <i r="11">
      <x v="3"/>
    </i>
    <i r="12">
      <x v="3"/>
    </i>
    <i r="13">
      <x v="6"/>
    </i>
    <i r="14">
      <x/>
    </i>
    <i>
      <x v="30"/>
    </i>
    <i r="1">
      <x/>
    </i>
    <i r="2">
      <x v="1"/>
    </i>
    <i r="3">
      <x v="7"/>
    </i>
    <i r="4">
      <x v="7"/>
    </i>
    <i r="5">
      <x v="4"/>
    </i>
    <i r="6">
      <x v="9"/>
    </i>
    <i r="7">
      <x v="7"/>
    </i>
    <i r="8">
      <x v="7"/>
    </i>
    <i r="9">
      <x v="6"/>
    </i>
    <i r="10">
      <x v="5"/>
    </i>
    <i r="11">
      <x v="3"/>
    </i>
    <i r="12">
      <x v="3"/>
    </i>
    <i r="13">
      <x v="6"/>
    </i>
    <i r="14">
      <x v="2"/>
    </i>
    <i>
      <x v="31"/>
    </i>
    <i r="1">
      <x v="6"/>
    </i>
    <i r="2">
      <x v="1"/>
    </i>
    <i r="3">
      <x v="7"/>
    </i>
    <i r="4">
      <x v="7"/>
    </i>
    <i r="5">
      <x v="4"/>
    </i>
    <i r="6">
      <x v="9"/>
    </i>
    <i r="7">
      <x v="7"/>
    </i>
    <i r="8">
      <x v="7"/>
    </i>
    <i r="9">
      <x v="6"/>
    </i>
    <i r="10">
      <x v="5"/>
    </i>
    <i r="11">
      <x v="3"/>
    </i>
    <i r="12">
      <x v="3"/>
    </i>
    <i r="13">
      <x v="6"/>
    </i>
    <i r="14">
      <x/>
    </i>
    <i>
      <x v="32"/>
    </i>
    <i r="1">
      <x v="6"/>
    </i>
    <i r="2">
      <x/>
    </i>
    <i r="3">
      <x v="7"/>
    </i>
    <i r="4">
      <x v="4"/>
    </i>
    <i r="5">
      <x/>
    </i>
    <i r="6">
      <x v="9"/>
    </i>
    <i r="7">
      <x v="7"/>
    </i>
    <i r="8">
      <x v="7"/>
    </i>
    <i r="9">
      <x/>
    </i>
    <i r="10">
      <x/>
    </i>
    <i r="11">
      <x/>
    </i>
    <i r="12">
      <x/>
    </i>
    <i r="13">
      <x/>
    </i>
    <i r="14">
      <x v="2"/>
    </i>
    <i>
      <x v="33"/>
    </i>
    <i r="1">
      <x v="6"/>
    </i>
    <i r="2">
      <x v="1"/>
    </i>
    <i r="3">
      <x v="7"/>
    </i>
    <i r="4">
      <x v="7"/>
    </i>
    <i r="5">
      <x v="4"/>
    </i>
    <i r="6">
      <x v="9"/>
    </i>
    <i r="7">
      <x v="7"/>
    </i>
    <i r="8">
      <x v="7"/>
    </i>
    <i r="9">
      <x/>
    </i>
    <i r="10">
      <x/>
    </i>
    <i r="11">
      <x/>
    </i>
    <i r="12">
      <x/>
    </i>
    <i r="13">
      <x v="6"/>
    </i>
    <i r="14">
      <x/>
    </i>
    <i>
      <x v="34"/>
    </i>
    <i r="1">
      <x v="2"/>
    </i>
    <i r="2">
      <x v="2"/>
    </i>
    <i r="3">
      <x v="1"/>
    </i>
    <i r="4">
      <x v="6"/>
    </i>
    <i r="5">
      <x v="3"/>
    </i>
    <i r="6">
      <x v="6"/>
    </i>
    <i r="7">
      <x/>
    </i>
    <i r="8">
      <x v="3"/>
    </i>
    <i r="9">
      <x v="1"/>
    </i>
    <i r="10">
      <x v="2"/>
    </i>
    <i r="11">
      <x/>
    </i>
    <i r="12">
      <x/>
    </i>
    <i r="13">
      <x v="3"/>
    </i>
    <i r="14">
      <x v="2"/>
    </i>
    <i>
      <x v="35"/>
    </i>
    <i r="1">
      <x v="6"/>
    </i>
    <i r="2">
      <x/>
    </i>
    <i r="3">
      <x v="6"/>
    </i>
    <i r="4">
      <x v="3"/>
    </i>
    <i r="5">
      <x/>
    </i>
    <i r="6">
      <x v="9"/>
    </i>
    <i r="7">
      <x v="7"/>
    </i>
    <i r="8">
      <x v="2"/>
    </i>
    <i r="9">
      <x v="3"/>
    </i>
    <i r="10">
      <x/>
    </i>
    <i r="11">
      <x/>
    </i>
    <i r="12">
      <x/>
    </i>
    <i r="13">
      <x v="6"/>
    </i>
    <i r="14">
      <x v="2"/>
    </i>
    <i>
      <x v="36"/>
    </i>
    <i r="1">
      <x v="6"/>
    </i>
    <i r="2">
      <x v="1"/>
    </i>
    <i r="3">
      <x v="7"/>
    </i>
    <i r="4">
      <x v="7"/>
    </i>
    <i r="5">
      <x v="4"/>
    </i>
    <i r="6">
      <x v="9"/>
    </i>
    <i r="7">
      <x v="7"/>
    </i>
    <i r="8">
      <x v="7"/>
    </i>
    <i r="9">
      <x v="6"/>
    </i>
    <i r="10">
      <x v="5"/>
    </i>
    <i r="11">
      <x v="3"/>
    </i>
    <i r="12">
      <x v="3"/>
    </i>
    <i r="13">
      <x v="6"/>
    </i>
    <i r="14">
      <x/>
    </i>
    <i>
      <x v="37"/>
    </i>
    <i r="1">
      <x v="6"/>
    </i>
    <i r="2">
      <x v="1"/>
    </i>
    <i r="3">
      <x v="7"/>
    </i>
    <i r="4">
      <x v="7"/>
    </i>
    <i r="5">
      <x v="4"/>
    </i>
    <i r="6">
      <x v="9"/>
    </i>
    <i r="7">
      <x v="7"/>
    </i>
    <i r="8">
      <x v="7"/>
    </i>
    <i r="9">
      <x v="6"/>
    </i>
    <i r="10">
      <x/>
    </i>
    <i r="11">
      <x v="3"/>
    </i>
    <i r="12">
      <x v="3"/>
    </i>
    <i r="13">
      <x v="6"/>
    </i>
    <i r="14">
      <x v="2"/>
    </i>
    <i>
      <x v="38"/>
    </i>
    <i r="1">
      <x/>
    </i>
    <i r="2">
      <x/>
    </i>
    <i r="3">
      <x v="4"/>
    </i>
    <i r="4">
      <x v="1"/>
    </i>
    <i r="5">
      <x/>
    </i>
    <i r="6">
      <x v="9"/>
    </i>
    <i r="7">
      <x v="2"/>
    </i>
    <i r="8">
      <x/>
    </i>
    <i r="9">
      <x/>
    </i>
    <i r="10">
      <x/>
    </i>
    <i r="11">
      <x/>
    </i>
    <i r="12">
      <x/>
    </i>
    <i r="13">
      <x/>
    </i>
    <i r="14">
      <x v="2"/>
    </i>
    <i>
      <x v="39"/>
    </i>
    <i r="1">
      <x v="6"/>
    </i>
    <i r="2">
      <x v="1"/>
    </i>
    <i r="3">
      <x v="7"/>
    </i>
    <i r="4">
      <x v="7"/>
    </i>
    <i r="5">
      <x v="1"/>
    </i>
    <i r="6">
      <x v="9"/>
    </i>
    <i r="7">
      <x v="1"/>
    </i>
    <i r="8">
      <x v="7"/>
    </i>
    <i r="9">
      <x v="6"/>
    </i>
    <i r="10">
      <x v="5"/>
    </i>
    <i r="11">
      <x v="3"/>
    </i>
    <i r="12">
      <x v="3"/>
    </i>
    <i r="13">
      <x v="6"/>
    </i>
    <i r="14">
      <x v="2"/>
    </i>
    <i>
      <x v="40"/>
    </i>
    <i r="1">
      <x v="4"/>
    </i>
    <i r="2">
      <x/>
    </i>
    <i r="3">
      <x v="5"/>
    </i>
    <i r="4">
      <x v="5"/>
    </i>
    <i r="5">
      <x/>
    </i>
    <i r="6">
      <x v="8"/>
    </i>
    <i r="7">
      <x v="4"/>
    </i>
    <i r="8">
      <x v="6"/>
    </i>
    <i r="9">
      <x v="2"/>
    </i>
    <i r="10">
      <x v="3"/>
    </i>
    <i r="11">
      <x v="1"/>
    </i>
    <i r="12">
      <x/>
    </i>
    <i r="13">
      <x v="5"/>
    </i>
    <i r="14">
      <x v="2"/>
    </i>
    <i>
      <x v="41"/>
    </i>
    <i r="1">
      <x v="6"/>
    </i>
    <i r="2">
      <x v="1"/>
    </i>
    <i r="3">
      <x v="7"/>
    </i>
    <i r="4">
      <x v="7"/>
    </i>
    <i r="5">
      <x v="4"/>
    </i>
    <i r="6">
      <x v="9"/>
    </i>
    <i r="7">
      <x v="7"/>
    </i>
    <i r="8">
      <x v="7"/>
    </i>
    <i r="9">
      <x v="6"/>
    </i>
    <i r="10">
      <x/>
    </i>
    <i r="11">
      <x v="3"/>
    </i>
    <i r="12">
      <x v="3"/>
    </i>
    <i r="13">
      <x v="6"/>
    </i>
    <i r="14">
      <x v="2"/>
    </i>
    <i>
      <x v="42"/>
    </i>
    <i r="1">
      <x v="6"/>
    </i>
    <i r="2">
      <x v="1"/>
    </i>
    <i r="3">
      <x v="7"/>
    </i>
    <i r="4">
      <x v="7"/>
    </i>
    <i r="5">
      <x v="4"/>
    </i>
    <i r="6">
      <x v="9"/>
    </i>
    <i r="7">
      <x v="7"/>
    </i>
    <i r="8">
      <x v="7"/>
    </i>
    <i r="9">
      <x v="6"/>
    </i>
    <i r="10">
      <x v="5"/>
    </i>
    <i r="11">
      <x v="3"/>
    </i>
    <i r="12">
      <x v="3"/>
    </i>
    <i r="13">
      <x v="6"/>
    </i>
    <i r="14">
      <x v="1"/>
    </i>
    <i>
      <x v="43"/>
    </i>
    <i r="1">
      <x v="6"/>
    </i>
    <i r="2">
      <x v="1"/>
    </i>
    <i r="3">
      <x v="7"/>
    </i>
    <i r="4">
      <x v="7"/>
    </i>
    <i r="5">
      <x v="4"/>
    </i>
    <i r="6">
      <x v="9"/>
    </i>
    <i r="7">
      <x/>
    </i>
    <i r="8">
      <x v="7"/>
    </i>
    <i r="9">
      <x v="6"/>
    </i>
    <i r="10">
      <x v="5"/>
    </i>
    <i r="11">
      <x v="3"/>
    </i>
    <i r="12">
      <x v="3"/>
    </i>
    <i r="13">
      <x v="6"/>
    </i>
    <i r="14">
      <x v="2"/>
    </i>
    <i>
      <x v="44"/>
    </i>
    <i r="1">
      <x/>
    </i>
    <i r="2">
      <x v="1"/>
    </i>
    <i r="3">
      <x v="7"/>
    </i>
    <i r="4">
      <x v="7"/>
    </i>
    <i r="5">
      <x v="4"/>
    </i>
    <i r="6">
      <x v="9"/>
    </i>
    <i r="7">
      <x v="7"/>
    </i>
    <i r="8">
      <x v="7"/>
    </i>
    <i r="9">
      <x v="6"/>
    </i>
    <i r="10">
      <x v="5"/>
    </i>
    <i r="11">
      <x v="3"/>
    </i>
    <i r="12">
      <x v="3"/>
    </i>
    <i r="13">
      <x v="6"/>
    </i>
    <i r="14">
      <x v="2"/>
    </i>
    <i>
      <x v="45"/>
    </i>
    <i r="1">
      <x v="6"/>
    </i>
    <i r="2">
      <x v="1"/>
    </i>
    <i r="3">
      <x v="7"/>
    </i>
    <i r="4">
      <x v="7"/>
    </i>
    <i r="5">
      <x v="4"/>
    </i>
    <i r="6">
      <x v="9"/>
    </i>
    <i r="7">
      <x v="7"/>
    </i>
    <i r="8">
      <x v="7"/>
    </i>
    <i r="9">
      <x v="6"/>
    </i>
    <i r="10">
      <x v="5"/>
    </i>
    <i r="11">
      <x v="3"/>
    </i>
    <i r="12">
      <x/>
    </i>
    <i r="13">
      <x v="6"/>
    </i>
    <i r="14">
      <x v="2"/>
    </i>
    <i>
      <x v="46"/>
    </i>
    <i r="1">
      <x v="6"/>
    </i>
    <i r="2">
      <x v="1"/>
    </i>
    <i r="3">
      <x v="7"/>
    </i>
    <i r="4">
      <x v="7"/>
    </i>
    <i r="5">
      <x v="4"/>
    </i>
    <i r="6">
      <x v="9"/>
    </i>
    <i r="7">
      <x v="7"/>
    </i>
    <i r="8">
      <x v="7"/>
    </i>
    <i r="9">
      <x v="6"/>
    </i>
    <i r="10">
      <x v="5"/>
    </i>
    <i r="11">
      <x/>
    </i>
    <i r="12">
      <x v="3"/>
    </i>
    <i r="13">
      <x v="6"/>
    </i>
    <i r="14">
      <x v="2"/>
    </i>
    <i>
      <x v="47"/>
    </i>
    <i r="1">
      <x v="6"/>
    </i>
    <i r="2">
      <x v="1"/>
    </i>
    <i r="3">
      <x v="7"/>
    </i>
    <i r="4">
      <x v="7"/>
    </i>
    <i r="5">
      <x v="4"/>
    </i>
    <i r="6">
      <x v="9"/>
    </i>
    <i r="7">
      <x v="7"/>
    </i>
    <i r="8">
      <x/>
    </i>
    <i r="9">
      <x v="6"/>
    </i>
    <i r="10">
      <x v="5"/>
    </i>
    <i r="11">
      <x v="3"/>
    </i>
    <i r="12">
      <x v="3"/>
    </i>
    <i r="13">
      <x v="6"/>
    </i>
    <i r="14">
      <x v="2"/>
    </i>
    <i>
      <x v="48"/>
    </i>
    <i r="1">
      <x v="6"/>
    </i>
    <i r="2">
      <x v="1"/>
    </i>
    <i r="3">
      <x v="7"/>
    </i>
    <i r="4">
      <x v="7"/>
    </i>
    <i r="5">
      <x v="4"/>
    </i>
    <i r="6">
      <x v="9"/>
    </i>
    <i r="7">
      <x v="7"/>
    </i>
    <i r="8">
      <x v="7"/>
    </i>
    <i r="9">
      <x v="6"/>
    </i>
    <i r="10">
      <x v="5"/>
    </i>
    <i r="11">
      <x/>
    </i>
    <i r="12">
      <x/>
    </i>
    <i r="13">
      <x v="6"/>
    </i>
    <i r="14">
      <x v="2"/>
    </i>
    <i>
      <x v="49"/>
    </i>
    <i r="1">
      <x/>
    </i>
    <i r="2">
      <x v="1"/>
    </i>
    <i r="3">
      <x v="7"/>
    </i>
    <i r="4">
      <x v="7"/>
    </i>
    <i r="5">
      <x/>
    </i>
    <i r="6">
      <x v="9"/>
    </i>
    <i r="7">
      <x v="7"/>
    </i>
    <i r="8">
      <x v="7"/>
    </i>
    <i r="9">
      <x/>
    </i>
    <i r="10">
      <x/>
    </i>
    <i r="11">
      <x v="3"/>
    </i>
    <i r="12">
      <x v="3"/>
    </i>
    <i r="13">
      <x/>
    </i>
    <i r="14">
      <x v="2"/>
    </i>
    <i>
      <x v="50"/>
    </i>
    <i r="1">
      <x v="6"/>
    </i>
    <i r="2">
      <x v="1"/>
    </i>
    <i r="3">
      <x v="7"/>
    </i>
    <i r="4">
      <x v="7"/>
    </i>
    <i r="5">
      <x v="4"/>
    </i>
    <i r="6">
      <x v="9"/>
    </i>
    <i r="7">
      <x v="7"/>
    </i>
    <i r="8">
      <x v="7"/>
    </i>
    <i r="9">
      <x v="6"/>
    </i>
    <i r="10">
      <x/>
    </i>
    <i r="11">
      <x/>
    </i>
    <i r="12">
      <x v="3"/>
    </i>
    <i r="13">
      <x v="6"/>
    </i>
    <i r="14">
      <x v="2"/>
    </i>
    <i>
      <x v="51"/>
    </i>
    <i r="1">
      <x v="6"/>
    </i>
    <i r="2">
      <x v="1"/>
    </i>
    <i r="3">
      <x v="7"/>
    </i>
    <i r="4">
      <x v="7"/>
    </i>
    <i r="5">
      <x v="4"/>
    </i>
    <i r="6">
      <x v="9"/>
    </i>
    <i r="7">
      <x v="7"/>
    </i>
    <i r="8">
      <x v="7"/>
    </i>
    <i r="9">
      <x v="6"/>
    </i>
    <i r="10">
      <x/>
    </i>
    <i r="11">
      <x v="3"/>
    </i>
    <i r="12">
      <x v="3"/>
    </i>
    <i r="13">
      <x v="6"/>
    </i>
    <i r="14">
      <x v="2"/>
    </i>
    <i>
      <x v="52"/>
    </i>
    <i r="1">
      <x/>
    </i>
    <i r="2">
      <x/>
    </i>
    <i r="3">
      <x v="7"/>
    </i>
    <i r="4">
      <x v="7"/>
    </i>
    <i r="5">
      <x v="4"/>
    </i>
    <i r="6">
      <x v="9"/>
    </i>
    <i r="7">
      <x v="7"/>
    </i>
    <i r="8">
      <x v="7"/>
    </i>
    <i r="9">
      <x v="6"/>
    </i>
    <i r="10">
      <x v="5"/>
    </i>
    <i r="11">
      <x/>
    </i>
    <i r="12">
      <x/>
    </i>
    <i r="13">
      <x v="6"/>
    </i>
    <i r="14">
      <x v="2"/>
    </i>
    <i>
      <x v="53"/>
    </i>
    <i r="1">
      <x v="6"/>
    </i>
    <i r="2">
      <x v="1"/>
    </i>
    <i r="3">
      <x v="7"/>
    </i>
    <i r="4">
      <x v="7"/>
    </i>
    <i r="5">
      <x v="4"/>
    </i>
    <i r="6">
      <x v="9"/>
    </i>
    <i r="7">
      <x v="7"/>
    </i>
    <i r="8">
      <x v="7"/>
    </i>
    <i r="9">
      <x v="6"/>
    </i>
    <i r="10">
      <x v="5"/>
    </i>
    <i r="11">
      <x/>
    </i>
    <i r="12">
      <x v="3"/>
    </i>
    <i r="13">
      <x v="6"/>
    </i>
    <i r="14">
      <x v="2"/>
    </i>
    <i>
      <x v="54"/>
    </i>
    <i r="1">
      <x v="6"/>
    </i>
    <i r="2">
      <x v="1"/>
    </i>
    <i r="3">
      <x v="7"/>
    </i>
    <i r="4">
      <x v="7"/>
    </i>
    <i r="5">
      <x v="4"/>
    </i>
    <i r="6">
      <x v="9"/>
    </i>
    <i r="7">
      <x v="7"/>
    </i>
    <i r="8">
      <x v="7"/>
    </i>
    <i r="9">
      <x v="6"/>
    </i>
    <i r="10">
      <x v="5"/>
    </i>
    <i r="11">
      <x/>
    </i>
    <i r="12">
      <x/>
    </i>
    <i r="13">
      <x v="6"/>
    </i>
    <i r="14">
      <x v="2"/>
    </i>
    <i>
      <x v="55"/>
    </i>
    <i r="1">
      <x/>
    </i>
    <i r="2">
      <x v="1"/>
    </i>
    <i r="3">
      <x v="7"/>
    </i>
    <i r="4">
      <x v="7"/>
    </i>
    <i r="5">
      <x v="4"/>
    </i>
    <i r="6">
      <x v="9"/>
    </i>
    <i r="7">
      <x v="7"/>
    </i>
    <i r="8">
      <x v="7"/>
    </i>
    <i r="9">
      <x v="6"/>
    </i>
    <i r="10">
      <x v="5"/>
    </i>
    <i r="11">
      <x v="3"/>
    </i>
    <i r="12">
      <x v="3"/>
    </i>
    <i r="13">
      <x v="6"/>
    </i>
    <i r="14">
      <x v="2"/>
    </i>
    <i>
      <x v="56"/>
    </i>
    <i r="1">
      <x v="6"/>
    </i>
    <i r="2">
      <x v="1"/>
    </i>
    <i r="3">
      <x v="7"/>
    </i>
    <i r="4">
      <x v="7"/>
    </i>
    <i r="5">
      <x v="4"/>
    </i>
    <i r="6">
      <x v="9"/>
    </i>
    <i r="7">
      <x v="7"/>
    </i>
    <i r="8">
      <x v="7"/>
    </i>
    <i r="9">
      <x v="6"/>
    </i>
    <i r="10">
      <x v="5"/>
    </i>
    <i r="11">
      <x/>
    </i>
    <i r="12">
      <x v="3"/>
    </i>
    <i r="13">
      <x v="6"/>
    </i>
    <i r="14">
      <x v="2"/>
    </i>
    <i>
      <x v="57"/>
    </i>
    <i r="1">
      <x/>
    </i>
    <i r="2">
      <x v="1"/>
    </i>
    <i r="3">
      <x v="7"/>
    </i>
    <i r="4">
      <x v="7"/>
    </i>
    <i r="5">
      <x v="4"/>
    </i>
    <i r="6">
      <x v="9"/>
    </i>
    <i r="7">
      <x v="7"/>
    </i>
    <i r="8">
      <x v="7"/>
    </i>
    <i r="9">
      <x v="6"/>
    </i>
    <i r="10">
      <x v="5"/>
    </i>
    <i r="11">
      <x v="3"/>
    </i>
    <i r="12">
      <x v="3"/>
    </i>
    <i r="13">
      <x v="6"/>
    </i>
    <i r="14">
      <x v="2"/>
    </i>
    <i>
      <x v="58"/>
    </i>
    <i r="1">
      <x v="6"/>
    </i>
    <i r="2">
      <x v="1"/>
    </i>
    <i r="3">
      <x v="7"/>
    </i>
    <i r="4">
      <x v="7"/>
    </i>
    <i r="5">
      <x v="4"/>
    </i>
    <i r="6">
      <x v="9"/>
    </i>
    <i r="7">
      <x v="7"/>
    </i>
    <i r="8">
      <x v="7"/>
    </i>
    <i r="9">
      <x v="6"/>
    </i>
    <i r="10">
      <x v="5"/>
    </i>
    <i r="11">
      <x v="3"/>
    </i>
    <i r="12">
      <x v="3"/>
    </i>
    <i r="13">
      <x v="6"/>
    </i>
    <i r="14">
      <x/>
    </i>
    <i>
      <x v="59"/>
    </i>
    <i r="1">
      <x v="6"/>
    </i>
    <i r="2">
      <x v="1"/>
    </i>
    <i r="3">
      <x v="7"/>
    </i>
    <i r="4">
      <x v="7"/>
    </i>
    <i r="5">
      <x v="4"/>
    </i>
    <i r="6">
      <x/>
    </i>
    <i r="7">
      <x v="7"/>
    </i>
    <i r="8">
      <x v="7"/>
    </i>
    <i r="9">
      <x v="6"/>
    </i>
    <i r="10">
      <x v="5"/>
    </i>
    <i r="11">
      <x v="3"/>
    </i>
    <i r="12">
      <x v="3"/>
    </i>
    <i r="13">
      <x v="6"/>
    </i>
    <i r="14">
      <x v="2"/>
    </i>
    <i>
      <x v="60"/>
    </i>
    <i r="1">
      <x v="6"/>
    </i>
    <i r="2">
      <x v="1"/>
    </i>
    <i r="3">
      <x v="7"/>
    </i>
    <i r="4">
      <x v="7"/>
    </i>
    <i r="5">
      <x v="4"/>
    </i>
    <i r="6">
      <x v="9"/>
    </i>
    <i r="7">
      <x v="7"/>
    </i>
    <i r="8">
      <x v="7"/>
    </i>
    <i r="9">
      <x/>
    </i>
    <i r="10">
      <x v="5"/>
    </i>
    <i r="11">
      <x v="3"/>
    </i>
    <i r="12">
      <x v="3"/>
    </i>
    <i r="13">
      <x v="6"/>
    </i>
    <i r="14">
      <x/>
    </i>
    <i>
      <x v="61"/>
    </i>
    <i r="1">
      <x v="6"/>
    </i>
    <i r="2">
      <x/>
    </i>
    <i r="3">
      <x v="7"/>
    </i>
    <i r="4">
      <x v="7"/>
    </i>
    <i r="5">
      <x v="4"/>
    </i>
    <i r="6">
      <x v="9"/>
    </i>
    <i r="7">
      <x v="7"/>
    </i>
    <i r="8">
      <x v="7"/>
    </i>
    <i r="9">
      <x v="6"/>
    </i>
    <i r="10">
      <x v="4"/>
    </i>
    <i r="11">
      <x v="2"/>
    </i>
    <i r="12">
      <x v="3"/>
    </i>
    <i r="13">
      <x v="6"/>
    </i>
    <i r="14">
      <x v="2"/>
    </i>
    <i>
      <x v="62"/>
    </i>
    <i r="1">
      <x v="6"/>
    </i>
    <i r="2">
      <x/>
    </i>
    <i r="3">
      <x v="7"/>
    </i>
    <i r="4">
      <x v="7"/>
    </i>
    <i r="5">
      <x/>
    </i>
    <i r="6">
      <x v="3"/>
    </i>
    <i r="7">
      <x v="7"/>
    </i>
    <i r="8">
      <x/>
    </i>
    <i r="9">
      <x/>
    </i>
    <i r="10">
      <x/>
    </i>
    <i r="11">
      <x v="3"/>
    </i>
    <i r="12">
      <x v="3"/>
    </i>
    <i r="13">
      <x/>
    </i>
    <i r="14">
      <x v="2"/>
    </i>
    <i>
      <x v="63"/>
    </i>
    <i r="1">
      <x/>
    </i>
    <i r="2">
      <x/>
    </i>
    <i r="3">
      <x v="7"/>
    </i>
    <i r="4">
      <x v="7"/>
    </i>
    <i r="5">
      <x v="4"/>
    </i>
    <i r="6">
      <x v="9"/>
    </i>
    <i r="7">
      <x v="7"/>
    </i>
    <i r="8">
      <x v="7"/>
    </i>
    <i r="9">
      <x v="6"/>
    </i>
    <i r="10">
      <x/>
    </i>
    <i r="11">
      <x/>
    </i>
    <i r="12">
      <x/>
    </i>
    <i r="13">
      <x v="6"/>
    </i>
    <i r="14">
      <x/>
    </i>
    <i>
      <x v="64"/>
    </i>
    <i r="1">
      <x v="6"/>
    </i>
    <i r="2">
      <x v="1"/>
    </i>
    <i r="3">
      <x v="7"/>
    </i>
    <i r="4">
      <x v="7"/>
    </i>
    <i r="5">
      <x v="4"/>
    </i>
    <i r="6">
      <x v="9"/>
    </i>
    <i r="7">
      <x v="7"/>
    </i>
    <i r="8">
      <x v="7"/>
    </i>
    <i r="9">
      <x v="6"/>
    </i>
    <i r="10">
      <x v="5"/>
    </i>
    <i r="11">
      <x v="3"/>
    </i>
    <i r="12">
      <x v="3"/>
    </i>
    <i r="13">
      <x v="6"/>
    </i>
    <i r="14">
      <x/>
    </i>
    <i>
      <x v="65"/>
    </i>
    <i r="1">
      <x v="6"/>
    </i>
    <i r="2">
      <x v="1"/>
    </i>
    <i r="3">
      <x v="7"/>
    </i>
    <i r="4">
      <x v="7"/>
    </i>
    <i r="5">
      <x v="4"/>
    </i>
    <i r="6">
      <x v="9"/>
    </i>
    <i r="7">
      <x v="7"/>
    </i>
    <i r="8">
      <x v="7"/>
    </i>
    <i r="9">
      <x v="6"/>
    </i>
    <i r="10">
      <x v="5"/>
    </i>
    <i r="11">
      <x/>
    </i>
    <i r="12">
      <x v="3"/>
    </i>
    <i r="13">
      <x v="6"/>
    </i>
    <i r="14">
      <x v="2"/>
    </i>
    <i>
      <x v="66"/>
    </i>
    <i r="1">
      <x v="6"/>
    </i>
    <i r="2">
      <x v="1"/>
    </i>
    <i r="3">
      <x v="7"/>
    </i>
    <i r="4">
      <x v="7"/>
    </i>
    <i r="5">
      <x v="4"/>
    </i>
    <i r="6">
      <x v="9"/>
    </i>
    <i r="7">
      <x/>
    </i>
    <i r="8">
      <x v="7"/>
    </i>
    <i r="9">
      <x/>
    </i>
    <i r="10">
      <x v="5"/>
    </i>
    <i r="11">
      <x v="3"/>
    </i>
    <i r="12">
      <x v="3"/>
    </i>
    <i r="13">
      <x v="6"/>
    </i>
    <i r="14">
      <x/>
    </i>
    <i>
      <x v="67"/>
    </i>
    <i r="1">
      <x v="6"/>
    </i>
    <i r="2">
      <x v="1"/>
    </i>
    <i r="3">
      <x v="7"/>
    </i>
    <i r="4">
      <x v="7"/>
    </i>
    <i r="5">
      <x v="4"/>
    </i>
    <i r="6">
      <x v="9"/>
    </i>
    <i r="7">
      <x v="7"/>
    </i>
    <i r="8">
      <x v="7"/>
    </i>
    <i r="9">
      <x v="6"/>
    </i>
    <i r="10">
      <x v="5"/>
    </i>
    <i r="11">
      <x/>
    </i>
    <i r="12">
      <x/>
    </i>
    <i r="13">
      <x v="6"/>
    </i>
    <i r="14">
      <x v="2"/>
    </i>
    <i>
      <x v="68"/>
    </i>
    <i r="1">
      <x v="6"/>
    </i>
    <i r="2">
      <x v="1"/>
    </i>
    <i r="3">
      <x v="7"/>
    </i>
    <i r="4">
      <x v="7"/>
    </i>
    <i r="5">
      <x v="4"/>
    </i>
    <i r="6">
      <x v="9"/>
    </i>
    <i r="7">
      <x v="3"/>
    </i>
    <i r="8">
      <x v="7"/>
    </i>
    <i r="9">
      <x v="6"/>
    </i>
    <i r="10">
      <x v="5"/>
    </i>
    <i r="11">
      <x v="3"/>
    </i>
    <i r="12">
      <x v="3"/>
    </i>
    <i r="13">
      <x v="6"/>
    </i>
    <i r="14">
      <x v="2"/>
    </i>
    <i>
      <x v="69"/>
    </i>
    <i r="1">
      <x v="6"/>
    </i>
    <i r="2">
      <x v="1"/>
    </i>
    <i r="3">
      <x v="7"/>
    </i>
    <i r="4">
      <x v="7"/>
    </i>
    <i r="5">
      <x v="4"/>
    </i>
    <i r="6">
      <x v="9"/>
    </i>
    <i r="7">
      <x/>
    </i>
    <i r="8">
      <x v="7"/>
    </i>
    <i r="9">
      <x v="6"/>
    </i>
    <i r="10">
      <x v="5"/>
    </i>
    <i r="11">
      <x/>
    </i>
    <i r="12">
      <x v="3"/>
    </i>
    <i r="13">
      <x/>
    </i>
    <i r="14">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ivotTable1" cacheId="11"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A1039" firstHeaderRow="1" firstDataRow="1" firstDataCol="1"/>
  <pivotFields count="17">
    <pivotField axis="axisRow" showAll="0">
      <items count="72">
        <item x="0"/>
        <item x="1"/>
        <item x="2"/>
        <item x="3"/>
        <item x="4"/>
        <item x="5"/>
        <item x="6"/>
        <item x="7"/>
        <item x="8"/>
        <item x="9"/>
        <item x="10"/>
        <item x="11"/>
        <item x="12"/>
        <item x="13"/>
        <item x="14"/>
        <item x="15"/>
        <item x="16"/>
        <item x="17"/>
        <item x="18"/>
        <item x="19"/>
        <item x="20"/>
        <item x="21"/>
        <item x="22"/>
        <item x="23"/>
        <item x="24"/>
        <item x="25"/>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m="1" x="69"/>
        <item m="1" x="70"/>
        <item x="26"/>
        <item t="default"/>
      </items>
    </pivotField>
    <pivotField axis="axisRow" showAll="0">
      <items count="22">
        <item m="1" x="14"/>
        <item m="1" x="20"/>
        <item x="6"/>
        <item x="12"/>
        <item x="9"/>
        <item x="2"/>
        <item m="1" x="19"/>
        <item m="1" x="17"/>
        <item m="1" x="18"/>
        <item m="1" x="15"/>
        <item m="1" x="16"/>
        <item x="0"/>
        <item x="1"/>
        <item x="3"/>
        <item x="4"/>
        <item x="5"/>
        <item x="7"/>
        <item x="8"/>
        <item x="10"/>
        <item x="11"/>
        <item x="13"/>
        <item t="default"/>
      </items>
    </pivotField>
    <pivotField axis="axisRow" showAll="0">
      <items count="21">
        <item m="1" x="11"/>
        <item x="2"/>
        <item m="1" x="18"/>
        <item x="7"/>
        <item x="6"/>
        <item m="1" x="13"/>
        <item m="1" x="14"/>
        <item m="1" x="19"/>
        <item m="1" x="17"/>
        <item m="1" x="15"/>
        <item m="1" x="16"/>
        <item m="1" x="12"/>
        <item x="0"/>
        <item x="1"/>
        <item x="3"/>
        <item x="4"/>
        <item x="5"/>
        <item x="8"/>
        <item x="9"/>
        <item x="10"/>
        <item t="default"/>
      </items>
    </pivotField>
    <pivotField axis="axisRow" showAll="0">
      <items count="10">
        <item m="1" x="7"/>
        <item x="1"/>
        <item m="1" x="8"/>
        <item x="0"/>
        <item x="2"/>
        <item x="3"/>
        <item x="4"/>
        <item x="5"/>
        <item x="6"/>
        <item t="default"/>
      </items>
    </pivotField>
    <pivotField axis="axisRow" showAll="0">
      <items count="11">
        <item m="1" x="7"/>
        <item x="2"/>
        <item m="1" x="8"/>
        <item m="1" x="9"/>
        <item x="0"/>
        <item x="1"/>
        <item x="3"/>
        <item x="4"/>
        <item x="5"/>
        <item x="6"/>
        <item t="default"/>
      </items>
    </pivotField>
    <pivotField axis="axisRow" showAll="0">
      <items count="16">
        <item m="1" x="8"/>
        <item x="3"/>
        <item x="5"/>
        <item m="1" x="13"/>
        <item m="1" x="9"/>
        <item m="1" x="14"/>
        <item m="1" x="10"/>
        <item x="1"/>
        <item m="1" x="11"/>
        <item m="1" x="12"/>
        <item x="0"/>
        <item x="2"/>
        <item x="4"/>
        <item x="6"/>
        <item x="7"/>
        <item t="default"/>
      </items>
    </pivotField>
    <pivotField axis="axisRow" showAll="0">
      <items count="11">
        <item m="1" x="6"/>
        <item x="0"/>
        <item m="1" x="9"/>
        <item x="1"/>
        <item m="1" x="8"/>
        <item m="1" x="7"/>
        <item x="2"/>
        <item x="3"/>
        <item x="4"/>
        <item x="5"/>
        <item t="default"/>
      </items>
    </pivotField>
    <pivotField axis="axisRow" showAll="0">
      <items count="17">
        <item m="1" x="11"/>
        <item x="6"/>
        <item x="4"/>
        <item x="3"/>
        <item m="1" x="12"/>
        <item x="9"/>
        <item m="1" x="13"/>
        <item m="1" x="14"/>
        <item m="1" x="15"/>
        <item x="0"/>
        <item x="1"/>
        <item x="2"/>
        <item x="5"/>
        <item x="7"/>
        <item x="8"/>
        <item x="10"/>
        <item t="default"/>
      </items>
    </pivotField>
    <pivotField axis="axisRow" showAll="0">
      <items count="12">
        <item m="1" x="7"/>
        <item x="3"/>
        <item x="5"/>
        <item m="1" x="8"/>
        <item m="1" x="9"/>
        <item m="1" x="10"/>
        <item x="0"/>
        <item x="1"/>
        <item x="2"/>
        <item x="4"/>
        <item x="6"/>
        <item t="default"/>
      </items>
    </pivotField>
    <pivotField axis="axisRow" showAll="0">
      <items count="22">
        <item m="1" x="11"/>
        <item x="4"/>
        <item m="1" x="12"/>
        <item m="1" x="18"/>
        <item x="9"/>
        <item m="1" x="13"/>
        <item m="1" x="14"/>
        <item m="1" x="16"/>
        <item m="1" x="17"/>
        <item m="1" x="19"/>
        <item m="1" x="15"/>
        <item m="1" x="20"/>
        <item x="0"/>
        <item x="1"/>
        <item x="2"/>
        <item x="3"/>
        <item x="5"/>
        <item x="6"/>
        <item x="7"/>
        <item x="8"/>
        <item x="10"/>
        <item t="default"/>
      </items>
    </pivotField>
    <pivotField axis="axisRow" showAll="0">
      <items count="33">
        <item m="1" x="15"/>
        <item x="7"/>
        <item x="4"/>
        <item m="1" x="27"/>
        <item x="13"/>
        <item x="6"/>
        <item m="1" x="17"/>
        <item m="1" x="21"/>
        <item m="1" x="26"/>
        <item m="1" x="30"/>
        <item m="1" x="24"/>
        <item m="1" x="25"/>
        <item m="1" x="19"/>
        <item m="1" x="22"/>
        <item m="1" x="18"/>
        <item m="1" x="31"/>
        <item m="1" x="16"/>
        <item m="1" x="20"/>
        <item m="1" x="29"/>
        <item m="1" x="23"/>
        <item m="1" x="28"/>
        <item x="0"/>
        <item x="1"/>
        <item x="2"/>
        <item x="3"/>
        <item x="5"/>
        <item x="8"/>
        <item x="9"/>
        <item x="10"/>
        <item x="11"/>
        <item x="12"/>
        <item x="14"/>
        <item t="default"/>
      </items>
    </pivotField>
    <pivotField axis="axisRow" showAll="0">
      <items count="28">
        <item m="1" x="16"/>
        <item x="4"/>
        <item x="14"/>
        <item x="9"/>
        <item x="13"/>
        <item m="1" x="19"/>
        <item m="1" x="25"/>
        <item x="10"/>
        <item x="6"/>
        <item m="1" x="22"/>
        <item m="1" x="23"/>
        <item m="1" x="24"/>
        <item m="1" x="17"/>
        <item m="1" x="21"/>
        <item m="1" x="18"/>
        <item m="1" x="26"/>
        <item m="1" x="20"/>
        <item x="0"/>
        <item x="1"/>
        <item x="2"/>
        <item x="3"/>
        <item x="5"/>
        <item x="7"/>
        <item x="8"/>
        <item x="11"/>
        <item x="12"/>
        <item x="15"/>
        <item t="default"/>
      </items>
    </pivotField>
    <pivotField axis="axisRow" showAll="0">
      <items count="22">
        <item m="1" x="13"/>
        <item x="3"/>
        <item x="6"/>
        <item x="2"/>
        <item m="1" x="16"/>
        <item m="1" x="19"/>
        <item m="1" x="15"/>
        <item m="1" x="17"/>
        <item m="1" x="18"/>
        <item m="1" x="14"/>
        <item m="1" x="20"/>
        <item x="0"/>
        <item x="1"/>
        <item x="4"/>
        <item x="5"/>
        <item x="7"/>
        <item x="8"/>
        <item x="9"/>
        <item x="10"/>
        <item x="11"/>
        <item x="12"/>
        <item t="default"/>
      </items>
    </pivotField>
    <pivotField axis="axisRow" showAll="0">
      <items count="24">
        <item m="1" x="12"/>
        <item x="9"/>
        <item m="1" x="22"/>
        <item m="1" x="15"/>
        <item m="1" x="13"/>
        <item m="1" x="21"/>
        <item m="1" x="16"/>
        <item m="1" x="18"/>
        <item m="1" x="19"/>
        <item m="1" x="17"/>
        <item m="1" x="14"/>
        <item m="1" x="20"/>
        <item x="0"/>
        <item x="1"/>
        <item x="2"/>
        <item x="3"/>
        <item x="4"/>
        <item x="5"/>
        <item x="6"/>
        <item x="7"/>
        <item x="8"/>
        <item x="10"/>
        <item x="11"/>
        <item t="default"/>
      </items>
    </pivotField>
    <pivotField axis="axisRow" showAll="0">
      <items count="16">
        <item m="1" x="11"/>
        <item x="4"/>
        <item m="1" x="14"/>
        <item m="1" x="12"/>
        <item m="1" x="13"/>
        <item x="0"/>
        <item x="1"/>
        <item x="2"/>
        <item x="3"/>
        <item x="5"/>
        <item x="6"/>
        <item x="7"/>
        <item x="8"/>
        <item x="9"/>
        <item x="10"/>
        <item t="default"/>
      </items>
    </pivotField>
    <pivotField showAll="0" defaultSubtotal="0"/>
    <pivotField showAll="0" defaultSubtotal="0"/>
  </pivotFields>
  <rowFields count="15">
    <field x="0"/>
    <field x="1"/>
    <field x="2"/>
    <field x="3"/>
    <field x="4"/>
    <field x="5"/>
    <field x="6"/>
    <field x="7"/>
    <field x="8"/>
    <field x="9"/>
    <field x="10"/>
    <field x="11"/>
    <field x="12"/>
    <field x="13"/>
    <field x="14"/>
  </rowFields>
  <rowItems count="1036">
    <i>
      <x/>
    </i>
    <i r="1">
      <x v="11"/>
    </i>
    <i r="2">
      <x v="12"/>
    </i>
    <i r="3">
      <x v="3"/>
    </i>
    <i r="4">
      <x v="4"/>
    </i>
    <i r="5">
      <x v="10"/>
    </i>
    <i r="6">
      <x v="1"/>
    </i>
    <i r="7">
      <x v="9"/>
    </i>
    <i r="8">
      <x v="6"/>
    </i>
    <i r="9">
      <x v="12"/>
    </i>
    <i r="10">
      <x v="21"/>
    </i>
    <i r="11">
      <x v="17"/>
    </i>
    <i r="12">
      <x v="11"/>
    </i>
    <i r="13">
      <x v="12"/>
    </i>
    <i r="14">
      <x v="5"/>
    </i>
    <i>
      <x v="1"/>
    </i>
    <i r="1">
      <x v="12"/>
    </i>
    <i r="2">
      <x v="13"/>
    </i>
    <i r="3">
      <x v="3"/>
    </i>
    <i r="4">
      <x v="4"/>
    </i>
    <i r="5">
      <x v="10"/>
    </i>
    <i r="6">
      <x v="3"/>
    </i>
    <i r="7">
      <x v="10"/>
    </i>
    <i r="8">
      <x v="7"/>
    </i>
    <i r="9">
      <x v="13"/>
    </i>
    <i r="10">
      <x v="22"/>
    </i>
    <i r="11">
      <x v="18"/>
    </i>
    <i r="12">
      <x v="12"/>
    </i>
    <i r="13">
      <x v="12"/>
    </i>
    <i r="14">
      <x v="5"/>
    </i>
    <i>
      <x v="2"/>
    </i>
    <i r="1">
      <x v="11"/>
    </i>
    <i r="2">
      <x v="12"/>
    </i>
    <i r="3">
      <x v="3"/>
    </i>
    <i r="4">
      <x v="4"/>
    </i>
    <i r="5">
      <x v="10"/>
    </i>
    <i r="6">
      <x v="6"/>
    </i>
    <i r="7">
      <x v="9"/>
    </i>
    <i r="8">
      <x v="6"/>
    </i>
    <i r="9">
      <x v="12"/>
    </i>
    <i r="10">
      <x v="21"/>
    </i>
    <i r="11">
      <x v="17"/>
    </i>
    <i r="12">
      <x v="11"/>
    </i>
    <i r="13">
      <x v="13"/>
    </i>
    <i r="14">
      <x v="6"/>
    </i>
    <i>
      <x v="3"/>
    </i>
    <i r="1">
      <x v="11"/>
    </i>
    <i r="2">
      <x v="12"/>
    </i>
    <i r="3">
      <x v="3"/>
    </i>
    <i r="4">
      <x v="4"/>
    </i>
    <i r="5">
      <x v="10"/>
    </i>
    <i r="6">
      <x v="6"/>
    </i>
    <i r="7">
      <x v="11"/>
    </i>
    <i r="8">
      <x v="6"/>
    </i>
    <i r="9">
      <x v="14"/>
    </i>
    <i r="10">
      <x v="23"/>
    </i>
    <i r="11">
      <x v="19"/>
    </i>
    <i r="12">
      <x v="3"/>
    </i>
    <i r="13">
      <x v="14"/>
    </i>
    <i r="14">
      <x v="7"/>
    </i>
    <i>
      <x v="4"/>
    </i>
    <i r="1">
      <x v="11"/>
    </i>
    <i r="2">
      <x v="12"/>
    </i>
    <i r="3">
      <x v="3"/>
    </i>
    <i r="4">
      <x v="4"/>
    </i>
    <i r="5">
      <x v="10"/>
    </i>
    <i r="6">
      <x v="6"/>
    </i>
    <i r="7">
      <x v="9"/>
    </i>
    <i r="8">
      <x v="6"/>
    </i>
    <i r="9">
      <x v="12"/>
    </i>
    <i r="10">
      <x v="21"/>
    </i>
    <i r="11">
      <x v="20"/>
    </i>
    <i r="12">
      <x v="1"/>
    </i>
    <i r="13">
      <x v="12"/>
    </i>
    <i r="14">
      <x v="5"/>
    </i>
    <i>
      <x v="5"/>
    </i>
    <i r="1">
      <x v="11"/>
    </i>
    <i r="2">
      <x v="12"/>
    </i>
    <i r="3">
      <x v="3"/>
    </i>
    <i r="4">
      <x v="4"/>
    </i>
    <i r="5">
      <x v="10"/>
    </i>
    <i r="6">
      <x v="6"/>
    </i>
    <i r="7">
      <x v="3"/>
    </i>
    <i r="8">
      <x v="6"/>
    </i>
    <i r="9">
      <x v="12"/>
    </i>
    <i r="10">
      <x v="21"/>
    </i>
    <i r="11">
      <x v="1"/>
    </i>
    <i r="12">
      <x v="11"/>
    </i>
    <i r="13">
      <x v="12"/>
    </i>
    <i r="14">
      <x v="5"/>
    </i>
    <i>
      <x v="6"/>
    </i>
    <i r="1">
      <x v="11"/>
    </i>
    <i r="2">
      <x v="12"/>
    </i>
    <i r="3">
      <x v="1"/>
    </i>
    <i r="4">
      <x v="5"/>
    </i>
    <i r="5">
      <x v="7"/>
    </i>
    <i r="6">
      <x v="7"/>
    </i>
    <i r="7">
      <x v="9"/>
    </i>
    <i r="8">
      <x v="8"/>
    </i>
    <i r="9">
      <x v="15"/>
    </i>
    <i r="10">
      <x v="24"/>
    </i>
    <i r="11">
      <x v="17"/>
    </i>
    <i r="12">
      <x v="13"/>
    </i>
    <i r="13">
      <x v="15"/>
    </i>
    <i r="14">
      <x v="8"/>
    </i>
    <i>
      <x v="7"/>
    </i>
    <i r="1">
      <x v="5"/>
    </i>
    <i r="2">
      <x v="12"/>
    </i>
    <i r="3">
      <x v="3"/>
    </i>
    <i r="4">
      <x v="4"/>
    </i>
    <i r="5">
      <x v="10"/>
    </i>
    <i r="6">
      <x v="6"/>
    </i>
    <i r="7">
      <x v="9"/>
    </i>
    <i r="8">
      <x v="6"/>
    </i>
    <i r="9">
      <x v="12"/>
    </i>
    <i r="10">
      <x v="21"/>
    </i>
    <i r="11">
      <x v="17"/>
    </i>
    <i r="12">
      <x v="11"/>
    </i>
    <i r="13">
      <x v="12"/>
    </i>
    <i r="14">
      <x v="5"/>
    </i>
    <i>
      <x v="8"/>
    </i>
    <i r="1">
      <x v="11"/>
    </i>
    <i r="2">
      <x v="12"/>
    </i>
    <i r="3">
      <x v="3"/>
    </i>
    <i r="4">
      <x v="4"/>
    </i>
    <i r="5">
      <x v="10"/>
    </i>
    <i r="6">
      <x v="6"/>
    </i>
    <i r="7">
      <x v="9"/>
    </i>
    <i r="8">
      <x v="6"/>
    </i>
    <i r="9">
      <x v="12"/>
    </i>
    <i r="10">
      <x v="21"/>
    </i>
    <i r="11">
      <x v="17"/>
    </i>
    <i r="12">
      <x v="14"/>
    </i>
    <i r="13">
      <x v="12"/>
    </i>
    <i r="14">
      <x v="5"/>
    </i>
    <i>
      <x v="9"/>
    </i>
    <i r="1">
      <x v="11"/>
    </i>
    <i r="2">
      <x v="12"/>
    </i>
    <i r="3">
      <x v="3"/>
    </i>
    <i r="4">
      <x v="4"/>
    </i>
    <i r="5">
      <x v="10"/>
    </i>
    <i r="6">
      <x v="6"/>
    </i>
    <i r="7">
      <x v="9"/>
    </i>
    <i r="8">
      <x v="6"/>
    </i>
    <i r="9">
      <x v="12"/>
    </i>
    <i r="10">
      <x v="2"/>
    </i>
    <i r="11">
      <x v="17"/>
    </i>
    <i r="12">
      <x v="11"/>
    </i>
    <i r="13">
      <x v="12"/>
    </i>
    <i r="14">
      <x v="5"/>
    </i>
    <i>
      <x v="10"/>
    </i>
    <i r="1">
      <x v="11"/>
    </i>
    <i r="2">
      <x v="1"/>
    </i>
    <i r="3">
      <x v="3"/>
    </i>
    <i r="4">
      <x v="4"/>
    </i>
    <i r="5">
      <x v="10"/>
    </i>
    <i r="6">
      <x v="6"/>
    </i>
    <i r="7">
      <x v="9"/>
    </i>
    <i r="8">
      <x v="6"/>
    </i>
    <i r="9">
      <x v="1"/>
    </i>
    <i r="10">
      <x v="25"/>
    </i>
    <i r="11">
      <x v="17"/>
    </i>
    <i r="12">
      <x v="11"/>
    </i>
    <i r="13">
      <x v="16"/>
    </i>
    <i r="14">
      <x v="5"/>
    </i>
    <i>
      <x v="11"/>
    </i>
    <i r="1">
      <x v="11"/>
    </i>
    <i r="2">
      <x v="12"/>
    </i>
    <i r="3">
      <x v="3"/>
    </i>
    <i r="4">
      <x v="4"/>
    </i>
    <i r="5">
      <x v="10"/>
    </i>
    <i r="6">
      <x v="6"/>
    </i>
    <i r="7">
      <x v="9"/>
    </i>
    <i r="8">
      <x v="6"/>
    </i>
    <i r="9">
      <x v="12"/>
    </i>
    <i r="10">
      <x v="21"/>
    </i>
    <i r="11">
      <x v="1"/>
    </i>
    <i r="12">
      <x v="11"/>
    </i>
    <i r="13">
      <x v="12"/>
    </i>
    <i r="14">
      <x v="5"/>
    </i>
    <i>
      <x v="12"/>
    </i>
    <i r="1">
      <x v="11"/>
    </i>
    <i r="2">
      <x v="12"/>
    </i>
    <i r="3">
      <x v="3"/>
    </i>
    <i r="4">
      <x v="4"/>
    </i>
    <i r="5">
      <x v="10"/>
    </i>
    <i r="6">
      <x v="6"/>
    </i>
    <i r="7">
      <x v="9"/>
    </i>
    <i r="8">
      <x v="6"/>
    </i>
    <i r="9">
      <x v="16"/>
    </i>
    <i r="10">
      <x v="5"/>
    </i>
    <i r="11">
      <x v="17"/>
    </i>
    <i r="12">
      <x v="11"/>
    </i>
    <i r="13">
      <x v="12"/>
    </i>
    <i r="14">
      <x v="5"/>
    </i>
    <i>
      <x v="13"/>
    </i>
    <i r="1">
      <x v="11"/>
    </i>
    <i r="2">
      <x v="12"/>
    </i>
    <i r="3">
      <x v="3"/>
    </i>
    <i r="4">
      <x v="4"/>
    </i>
    <i r="5">
      <x v="10"/>
    </i>
    <i r="6">
      <x v="6"/>
    </i>
    <i r="7">
      <x v="2"/>
    </i>
    <i r="8">
      <x v="6"/>
    </i>
    <i r="9">
      <x v="12"/>
    </i>
    <i r="10">
      <x v="21"/>
    </i>
    <i r="11">
      <x v="17"/>
    </i>
    <i r="12">
      <x v="11"/>
    </i>
    <i r="13">
      <x v="12"/>
    </i>
    <i r="14">
      <x v="5"/>
    </i>
    <i>
      <x v="14"/>
    </i>
    <i r="1">
      <x v="11"/>
    </i>
    <i r="2">
      <x v="12"/>
    </i>
    <i r="3">
      <x v="3"/>
    </i>
    <i r="4">
      <x v="4"/>
    </i>
    <i r="5">
      <x v="10"/>
    </i>
    <i r="6">
      <x v="6"/>
    </i>
    <i r="7">
      <x v="9"/>
    </i>
    <i r="8">
      <x v="6"/>
    </i>
    <i r="9">
      <x v="12"/>
    </i>
    <i r="10">
      <x v="1"/>
    </i>
    <i r="11">
      <x v="17"/>
    </i>
    <i r="12">
      <x v="11"/>
    </i>
    <i r="13">
      <x v="12"/>
    </i>
    <i r="14">
      <x v="5"/>
    </i>
    <i>
      <x v="15"/>
    </i>
    <i r="1">
      <x v="13"/>
    </i>
    <i r="2">
      <x v="12"/>
    </i>
    <i r="3">
      <x v="3"/>
    </i>
    <i r="4">
      <x v="4"/>
    </i>
    <i r="5">
      <x v="10"/>
    </i>
    <i r="6">
      <x v="6"/>
    </i>
    <i r="7">
      <x v="12"/>
    </i>
    <i r="8">
      <x v="6"/>
    </i>
    <i r="9">
      <x v="12"/>
    </i>
    <i r="10">
      <x v="21"/>
    </i>
    <i r="11">
      <x v="17"/>
    </i>
    <i r="12">
      <x v="11"/>
    </i>
    <i r="13">
      <x v="12"/>
    </i>
    <i r="14">
      <x v="5"/>
    </i>
    <i>
      <x v="16"/>
    </i>
    <i r="1">
      <x v="11"/>
    </i>
    <i r="2">
      <x v="12"/>
    </i>
    <i r="3">
      <x v="3"/>
    </i>
    <i r="4">
      <x v="4"/>
    </i>
    <i r="5">
      <x v="10"/>
    </i>
    <i r="6">
      <x v="6"/>
    </i>
    <i r="7">
      <x v="9"/>
    </i>
    <i r="8">
      <x v="6"/>
    </i>
    <i r="9">
      <x v="12"/>
    </i>
    <i r="10">
      <x v="21"/>
    </i>
    <i r="11">
      <x v="17"/>
    </i>
    <i r="12">
      <x v="11"/>
    </i>
    <i r="13">
      <x v="12"/>
    </i>
    <i r="14">
      <x v="1"/>
    </i>
    <i>
      <x v="17"/>
    </i>
    <i r="1">
      <x v="11"/>
    </i>
    <i r="2">
      <x v="12"/>
    </i>
    <i r="3">
      <x v="3"/>
    </i>
    <i r="4">
      <x v="4"/>
    </i>
    <i r="5">
      <x v="11"/>
    </i>
    <i r="6">
      <x v="6"/>
    </i>
    <i r="7">
      <x v="9"/>
    </i>
    <i r="8">
      <x v="1"/>
    </i>
    <i r="9">
      <x v="12"/>
    </i>
    <i r="10">
      <x v="21"/>
    </i>
    <i r="11">
      <x v="17"/>
    </i>
    <i r="12">
      <x v="11"/>
    </i>
    <i r="13">
      <x v="12"/>
    </i>
    <i r="14">
      <x v="5"/>
    </i>
    <i>
      <x v="18"/>
    </i>
    <i r="1">
      <x v="14"/>
    </i>
    <i r="2">
      <x v="12"/>
    </i>
    <i r="3">
      <x v="3"/>
    </i>
    <i r="4">
      <x v="4"/>
    </i>
    <i r="5">
      <x v="10"/>
    </i>
    <i r="6">
      <x v="6"/>
    </i>
    <i r="7">
      <x v="9"/>
    </i>
    <i r="8">
      <x v="6"/>
    </i>
    <i r="9">
      <x v="12"/>
    </i>
    <i r="10">
      <x v="21"/>
    </i>
    <i r="11">
      <x v="17"/>
    </i>
    <i r="12">
      <x v="11"/>
    </i>
    <i r="13">
      <x v="12"/>
    </i>
    <i r="14">
      <x v="5"/>
    </i>
    <i>
      <x v="19"/>
    </i>
    <i r="1">
      <x v="11"/>
    </i>
    <i r="2">
      <x v="14"/>
    </i>
    <i r="3">
      <x v="3"/>
    </i>
    <i r="4">
      <x v="4"/>
    </i>
    <i r="5">
      <x v="1"/>
    </i>
    <i r="6">
      <x v="6"/>
    </i>
    <i r="7">
      <x v="9"/>
    </i>
    <i r="8">
      <x v="6"/>
    </i>
    <i r="9">
      <x v="17"/>
    </i>
    <i r="10">
      <x v="25"/>
    </i>
    <i r="11">
      <x v="21"/>
    </i>
    <i r="12">
      <x v="2"/>
    </i>
    <i r="13">
      <x v="17"/>
    </i>
    <i r="14">
      <x v="5"/>
    </i>
    <i>
      <x v="20"/>
    </i>
    <i r="1">
      <x v="11"/>
    </i>
    <i r="2">
      <x v="12"/>
    </i>
    <i r="3">
      <x v="3"/>
    </i>
    <i r="4">
      <x v="4"/>
    </i>
    <i r="5">
      <x v="10"/>
    </i>
    <i r="6">
      <x v="6"/>
    </i>
    <i r="7">
      <x v="9"/>
    </i>
    <i r="8">
      <x v="6"/>
    </i>
    <i r="9">
      <x v="12"/>
    </i>
    <i r="10">
      <x v="21"/>
    </i>
    <i r="11">
      <x v="1"/>
    </i>
    <i r="12">
      <x v="11"/>
    </i>
    <i r="13">
      <x v="12"/>
    </i>
    <i r="14">
      <x v="5"/>
    </i>
    <i>
      <x v="21"/>
    </i>
    <i r="1">
      <x v="11"/>
    </i>
    <i r="2">
      <x v="1"/>
    </i>
    <i r="3">
      <x v="3"/>
    </i>
    <i r="4">
      <x v="4"/>
    </i>
    <i r="5">
      <x v="10"/>
    </i>
    <i r="6">
      <x v="6"/>
    </i>
    <i r="7">
      <x v="9"/>
    </i>
    <i r="8">
      <x v="6"/>
    </i>
    <i r="9">
      <x v="12"/>
    </i>
    <i r="10">
      <x v="21"/>
    </i>
    <i r="11">
      <x v="17"/>
    </i>
    <i r="12">
      <x v="11"/>
    </i>
    <i r="13">
      <x v="12"/>
    </i>
    <i r="14">
      <x v="5"/>
    </i>
    <i>
      <x v="22"/>
    </i>
    <i r="1">
      <x v="15"/>
    </i>
    <i r="2">
      <x v="15"/>
    </i>
    <i r="3">
      <x v="4"/>
    </i>
    <i r="4">
      <x v="4"/>
    </i>
    <i r="5">
      <x v="11"/>
    </i>
    <i r="6">
      <x v="6"/>
    </i>
    <i r="7">
      <x v="1"/>
    </i>
    <i r="8">
      <x v="9"/>
    </i>
    <i r="9">
      <x v="17"/>
    </i>
    <i r="10">
      <x v="26"/>
    </i>
    <i r="11">
      <x v="8"/>
    </i>
    <i r="12">
      <x v="15"/>
    </i>
    <i r="13">
      <x v="18"/>
    </i>
    <i r="14">
      <x v="8"/>
    </i>
    <i>
      <x v="23"/>
    </i>
    <i r="1">
      <x v="11"/>
    </i>
    <i r="2">
      <x v="12"/>
    </i>
    <i r="3">
      <x v="3"/>
    </i>
    <i r="4">
      <x v="4"/>
    </i>
    <i r="5">
      <x v="10"/>
    </i>
    <i r="6">
      <x v="6"/>
    </i>
    <i r="7">
      <x v="1"/>
    </i>
    <i r="8">
      <x v="6"/>
    </i>
    <i r="9">
      <x v="12"/>
    </i>
    <i r="10">
      <x v="21"/>
    </i>
    <i r="11">
      <x v="17"/>
    </i>
    <i r="12">
      <x v="11"/>
    </i>
    <i r="13">
      <x v="12"/>
    </i>
    <i r="14">
      <x v="5"/>
    </i>
    <i>
      <x v="24"/>
    </i>
    <i r="1">
      <x v="11"/>
    </i>
    <i r="2">
      <x v="12"/>
    </i>
    <i r="3">
      <x v="5"/>
    </i>
    <i r="4">
      <x v="1"/>
    </i>
    <i r="5">
      <x v="10"/>
    </i>
    <i r="6">
      <x v="1"/>
    </i>
    <i r="7">
      <x v="13"/>
    </i>
    <i r="8">
      <x v="6"/>
    </i>
    <i r="9">
      <x v="18"/>
    </i>
    <i r="10">
      <x v="21"/>
    </i>
    <i r="11">
      <x v="17"/>
    </i>
    <i r="12">
      <x v="11"/>
    </i>
    <i r="13">
      <x v="12"/>
    </i>
    <i r="14">
      <x v="5"/>
    </i>
    <i>
      <x v="25"/>
    </i>
    <i r="1">
      <x v="2"/>
    </i>
    <i r="2">
      <x v="12"/>
    </i>
    <i r="3">
      <x v="3"/>
    </i>
    <i r="4">
      <x v="1"/>
    </i>
    <i r="5">
      <x v="1"/>
    </i>
    <i r="6">
      <x v="1"/>
    </i>
    <i r="7">
      <x v="9"/>
    </i>
    <i r="8">
      <x v="6"/>
    </i>
    <i r="9">
      <x v="19"/>
    </i>
    <i r="10">
      <x v="27"/>
    </i>
    <i r="11">
      <x v="22"/>
    </i>
    <i r="12">
      <x v="11"/>
    </i>
    <i r="13">
      <x v="17"/>
    </i>
    <i r="14">
      <x v="5"/>
    </i>
    <i>
      <x v="26"/>
    </i>
    <i r="1">
      <x v="11"/>
    </i>
    <i r="2">
      <x v="12"/>
    </i>
    <i r="3">
      <x v="1"/>
    </i>
    <i r="4">
      <x v="4"/>
    </i>
    <i r="5">
      <x v="12"/>
    </i>
    <i r="6">
      <x v="1"/>
    </i>
    <i r="7">
      <x v="9"/>
    </i>
    <i r="8">
      <x v="2"/>
    </i>
    <i r="9">
      <x v="12"/>
    </i>
    <i r="10">
      <x v="21"/>
    </i>
    <i r="11">
      <x v="17"/>
    </i>
    <i r="12">
      <x v="11"/>
    </i>
    <i r="13">
      <x v="12"/>
    </i>
    <i r="14">
      <x v="5"/>
    </i>
    <i>
      <x v="27"/>
    </i>
    <i r="1">
      <x v="11"/>
    </i>
    <i r="2">
      <x v="12"/>
    </i>
    <i r="3">
      <x v="3"/>
    </i>
    <i r="4">
      <x v="4"/>
    </i>
    <i r="5">
      <x v="10"/>
    </i>
    <i r="6">
      <x v="6"/>
    </i>
    <i r="7">
      <x v="9"/>
    </i>
    <i r="8">
      <x v="6"/>
    </i>
    <i r="9">
      <x v="12"/>
    </i>
    <i r="10">
      <x v="28"/>
    </i>
    <i r="11">
      <x v="17"/>
    </i>
    <i r="12">
      <x v="11"/>
    </i>
    <i r="13">
      <x v="12"/>
    </i>
    <i r="14">
      <x v="5"/>
    </i>
    <i>
      <x v="28"/>
    </i>
    <i r="1">
      <x v="11"/>
    </i>
    <i r="2">
      <x v="12"/>
    </i>
    <i r="3">
      <x v="3"/>
    </i>
    <i r="4">
      <x v="4"/>
    </i>
    <i r="5">
      <x v="10"/>
    </i>
    <i r="6">
      <x v="6"/>
    </i>
    <i r="7">
      <x v="9"/>
    </i>
    <i r="8">
      <x v="6"/>
    </i>
    <i r="9">
      <x v="12"/>
    </i>
    <i r="10">
      <x v="21"/>
    </i>
    <i r="11">
      <x v="17"/>
    </i>
    <i r="12">
      <x v="11"/>
    </i>
    <i r="13">
      <x v="12"/>
    </i>
    <i r="14">
      <x v="9"/>
    </i>
    <i>
      <x v="29"/>
    </i>
    <i r="1">
      <x v="16"/>
    </i>
    <i r="2">
      <x v="12"/>
    </i>
    <i r="3">
      <x v="3"/>
    </i>
    <i r="4">
      <x v="4"/>
    </i>
    <i r="5">
      <x v="10"/>
    </i>
    <i r="6">
      <x v="6"/>
    </i>
    <i r="7">
      <x v="9"/>
    </i>
    <i r="8">
      <x v="6"/>
    </i>
    <i r="9">
      <x v="12"/>
    </i>
    <i r="10">
      <x v="21"/>
    </i>
    <i r="11">
      <x v="17"/>
    </i>
    <i r="12">
      <x v="11"/>
    </i>
    <i r="13">
      <x v="12"/>
    </i>
    <i r="14">
      <x v="5"/>
    </i>
    <i>
      <x v="30"/>
    </i>
    <i r="1">
      <x v="11"/>
    </i>
    <i r="2">
      <x v="12"/>
    </i>
    <i r="3">
      <x v="3"/>
    </i>
    <i r="4">
      <x v="4"/>
    </i>
    <i r="5">
      <x v="10"/>
    </i>
    <i r="6">
      <x v="6"/>
    </i>
    <i r="7">
      <x v="9"/>
    </i>
    <i r="8">
      <x v="6"/>
    </i>
    <i r="9">
      <x v="12"/>
    </i>
    <i r="10">
      <x v="21"/>
    </i>
    <i r="11">
      <x v="17"/>
    </i>
    <i r="12">
      <x v="11"/>
    </i>
    <i r="13">
      <x v="12"/>
    </i>
    <i r="14">
      <x v="1"/>
    </i>
    <i>
      <x v="31"/>
    </i>
    <i r="1">
      <x v="11"/>
    </i>
    <i r="2">
      <x v="16"/>
    </i>
    <i r="3">
      <x v="3"/>
    </i>
    <i r="4">
      <x v="6"/>
    </i>
    <i r="5">
      <x v="2"/>
    </i>
    <i r="6">
      <x v="6"/>
    </i>
    <i r="7">
      <x v="9"/>
    </i>
    <i r="8">
      <x v="6"/>
    </i>
    <i r="9">
      <x v="1"/>
    </i>
    <i r="10">
      <x v="29"/>
    </i>
    <i r="11">
      <x v="23"/>
    </i>
    <i r="12">
      <x v="16"/>
    </i>
    <i r="13">
      <x v="19"/>
    </i>
    <i r="14">
      <x v="5"/>
    </i>
    <i>
      <x v="32"/>
    </i>
    <i r="1">
      <x v="11"/>
    </i>
    <i r="2">
      <x v="12"/>
    </i>
    <i r="3">
      <x v="3"/>
    </i>
    <i r="4">
      <x v="4"/>
    </i>
    <i r="5">
      <x v="10"/>
    </i>
    <i r="6">
      <x v="6"/>
    </i>
    <i r="7">
      <x v="9"/>
    </i>
    <i r="8">
      <x v="6"/>
    </i>
    <i r="9">
      <x v="15"/>
    </i>
    <i r="10">
      <x v="22"/>
    </i>
    <i r="11">
      <x v="20"/>
    </i>
    <i r="12">
      <x v="17"/>
    </i>
    <i r="13">
      <x v="12"/>
    </i>
    <i r="14">
      <x v="1"/>
    </i>
    <i>
      <x v="33"/>
    </i>
    <i r="1">
      <x v="17"/>
    </i>
    <i r="2">
      <x v="4"/>
    </i>
    <i r="3">
      <x v="1"/>
    </i>
    <i r="4">
      <x v="7"/>
    </i>
    <i r="5">
      <x v="13"/>
    </i>
    <i r="6">
      <x v="8"/>
    </i>
    <i r="7">
      <x v="1"/>
    </i>
    <i r="8">
      <x v="2"/>
    </i>
    <i r="9">
      <x v="16"/>
    </i>
    <i r="10">
      <x v="24"/>
    </i>
    <i r="11">
      <x v="3"/>
    </i>
    <i r="12">
      <x v="18"/>
    </i>
    <i r="13">
      <x v="20"/>
    </i>
    <i r="14">
      <x v="5"/>
    </i>
    <i>
      <x v="34"/>
    </i>
    <i r="1">
      <x v="11"/>
    </i>
    <i r="2">
      <x v="15"/>
    </i>
    <i r="3">
      <x v="6"/>
    </i>
    <i r="4">
      <x v="8"/>
    </i>
    <i r="5">
      <x v="2"/>
    </i>
    <i r="6">
      <x v="6"/>
    </i>
    <i r="7">
      <x v="9"/>
    </i>
    <i r="8">
      <x v="1"/>
    </i>
    <i r="9">
      <x v="4"/>
    </i>
    <i r="10">
      <x v="30"/>
    </i>
    <i r="11">
      <x v="7"/>
    </i>
    <i r="12">
      <x v="1"/>
    </i>
    <i r="13">
      <x v="12"/>
    </i>
    <i r="14">
      <x v="5"/>
    </i>
    <i>
      <x v="35"/>
    </i>
    <i r="1">
      <x v="11"/>
    </i>
    <i r="2">
      <x v="12"/>
    </i>
    <i r="3">
      <x v="3"/>
    </i>
    <i r="4">
      <x v="4"/>
    </i>
    <i r="5">
      <x v="10"/>
    </i>
    <i r="6">
      <x v="6"/>
    </i>
    <i r="7">
      <x v="9"/>
    </i>
    <i r="8">
      <x v="6"/>
    </i>
    <i r="9">
      <x v="12"/>
    </i>
    <i r="10">
      <x v="21"/>
    </i>
    <i r="11">
      <x v="17"/>
    </i>
    <i r="12">
      <x v="11"/>
    </i>
    <i r="13">
      <x v="12"/>
    </i>
    <i r="14">
      <x v="10"/>
    </i>
    <i>
      <x v="36"/>
    </i>
    <i r="1">
      <x v="11"/>
    </i>
    <i r="2">
      <x v="12"/>
    </i>
    <i r="3">
      <x v="3"/>
    </i>
    <i r="4">
      <x v="4"/>
    </i>
    <i r="5">
      <x v="10"/>
    </i>
    <i r="6">
      <x v="6"/>
    </i>
    <i r="7">
      <x v="9"/>
    </i>
    <i r="8">
      <x v="6"/>
    </i>
    <i r="9">
      <x v="12"/>
    </i>
    <i r="10">
      <x v="4"/>
    </i>
    <i r="11">
      <x v="17"/>
    </i>
    <i r="12">
      <x v="11"/>
    </i>
    <i r="13">
      <x v="12"/>
    </i>
    <i r="14">
      <x v="5"/>
    </i>
    <i>
      <x v="37"/>
    </i>
    <i r="1">
      <x v="17"/>
    </i>
    <i r="2">
      <x v="15"/>
    </i>
    <i r="3">
      <x v="7"/>
    </i>
    <i r="4">
      <x v="1"/>
    </i>
    <i r="5">
      <x v="14"/>
    </i>
    <i r="6">
      <x v="6"/>
    </i>
    <i r="7">
      <x v="14"/>
    </i>
    <i r="8">
      <x v="1"/>
    </i>
    <i r="9">
      <x v="20"/>
    </i>
    <i r="10">
      <x v="27"/>
    </i>
    <i r="11">
      <x v="24"/>
    </i>
    <i r="12">
      <x v="19"/>
    </i>
    <i r="13">
      <x v="1"/>
    </i>
    <i r="14">
      <x v="5"/>
    </i>
    <i>
      <x v="38"/>
    </i>
    <i r="1">
      <x v="11"/>
    </i>
    <i r="2">
      <x v="12"/>
    </i>
    <i r="3">
      <x v="3"/>
    </i>
    <i r="4">
      <x v="4"/>
    </i>
    <i r="5">
      <x v="1"/>
    </i>
    <i r="6">
      <x v="6"/>
    </i>
    <i r="7">
      <x v="3"/>
    </i>
    <i r="8">
      <x v="6"/>
    </i>
    <i r="9">
      <x v="12"/>
    </i>
    <i r="10">
      <x v="21"/>
    </i>
    <i r="11">
      <x v="17"/>
    </i>
    <i r="12">
      <x v="11"/>
    </i>
    <i r="13">
      <x v="12"/>
    </i>
    <i r="14">
      <x v="5"/>
    </i>
    <i>
      <x v="39"/>
    </i>
    <i r="1">
      <x v="4"/>
    </i>
    <i r="2">
      <x v="3"/>
    </i>
    <i r="3">
      <x v="8"/>
    </i>
    <i r="4">
      <x v="9"/>
    </i>
    <i r="5">
      <x v="2"/>
    </i>
    <i r="6">
      <x v="9"/>
    </i>
    <i r="7">
      <x v="5"/>
    </i>
    <i r="8">
      <x v="10"/>
    </i>
    <i r="9">
      <x v="16"/>
    </i>
    <i r="10">
      <x v="31"/>
    </i>
    <i r="11">
      <x v="25"/>
    </i>
    <i r="12">
      <x v="20"/>
    </i>
    <i r="13">
      <x v="21"/>
    </i>
    <i r="14">
      <x v="5"/>
    </i>
    <i>
      <x v="40"/>
    </i>
    <i r="1">
      <x v="11"/>
    </i>
    <i r="2">
      <x v="12"/>
    </i>
    <i r="3">
      <x v="3"/>
    </i>
    <i r="4">
      <x v="4"/>
    </i>
    <i r="5">
      <x v="10"/>
    </i>
    <i r="6">
      <x v="6"/>
    </i>
    <i r="7">
      <x v="9"/>
    </i>
    <i r="8">
      <x v="6"/>
    </i>
    <i r="9">
      <x v="12"/>
    </i>
    <i r="10">
      <x v="1"/>
    </i>
    <i r="11">
      <x v="17"/>
    </i>
    <i r="12">
      <x v="11"/>
    </i>
    <i r="13">
      <x v="12"/>
    </i>
    <i r="14">
      <x v="5"/>
    </i>
    <i>
      <x v="41"/>
    </i>
    <i r="1">
      <x v="11"/>
    </i>
    <i r="2">
      <x v="12"/>
    </i>
    <i r="3">
      <x v="3"/>
    </i>
    <i r="4">
      <x v="4"/>
    </i>
    <i r="5">
      <x v="10"/>
    </i>
    <i r="6">
      <x v="6"/>
    </i>
    <i r="7">
      <x v="9"/>
    </i>
    <i r="8">
      <x v="6"/>
    </i>
    <i r="9">
      <x v="12"/>
    </i>
    <i r="10">
      <x v="21"/>
    </i>
    <i r="11">
      <x v="17"/>
    </i>
    <i r="12">
      <x v="11"/>
    </i>
    <i r="13">
      <x v="12"/>
    </i>
    <i r="14">
      <x v="11"/>
    </i>
    <i>
      <x v="42"/>
    </i>
    <i r="1">
      <x v="11"/>
    </i>
    <i r="2">
      <x v="12"/>
    </i>
    <i r="3">
      <x v="3"/>
    </i>
    <i r="4">
      <x v="4"/>
    </i>
    <i r="5">
      <x v="10"/>
    </i>
    <i r="6">
      <x v="6"/>
    </i>
    <i r="7">
      <x v="14"/>
    </i>
    <i r="8">
      <x v="6"/>
    </i>
    <i r="9">
      <x v="12"/>
    </i>
    <i r="10">
      <x v="21"/>
    </i>
    <i r="11">
      <x v="17"/>
    </i>
    <i r="12">
      <x v="11"/>
    </i>
    <i r="13">
      <x v="12"/>
    </i>
    <i r="14">
      <x v="5"/>
    </i>
    <i>
      <x v="43"/>
    </i>
    <i r="1">
      <x v="18"/>
    </i>
    <i r="2">
      <x v="12"/>
    </i>
    <i r="3">
      <x v="3"/>
    </i>
    <i r="4">
      <x v="4"/>
    </i>
    <i r="5">
      <x v="10"/>
    </i>
    <i r="6">
      <x v="6"/>
    </i>
    <i r="7">
      <x v="9"/>
    </i>
    <i r="8">
      <x v="6"/>
    </i>
    <i r="9">
      <x v="12"/>
    </i>
    <i r="10">
      <x v="21"/>
    </i>
    <i r="11">
      <x v="17"/>
    </i>
    <i r="12">
      <x v="11"/>
    </i>
    <i r="13">
      <x v="12"/>
    </i>
    <i r="14">
      <x v="5"/>
    </i>
    <i>
      <x v="44"/>
    </i>
    <i r="1">
      <x v="11"/>
    </i>
    <i r="2">
      <x v="12"/>
    </i>
    <i r="3">
      <x v="3"/>
    </i>
    <i r="4">
      <x v="4"/>
    </i>
    <i r="5">
      <x v="10"/>
    </i>
    <i r="6">
      <x v="6"/>
    </i>
    <i r="7">
      <x v="9"/>
    </i>
    <i r="8">
      <x v="6"/>
    </i>
    <i r="9">
      <x v="12"/>
    </i>
    <i r="10">
      <x v="21"/>
    </i>
    <i r="11">
      <x v="17"/>
    </i>
    <i r="12">
      <x v="1"/>
    </i>
    <i r="13">
      <x v="12"/>
    </i>
    <i r="14">
      <x v="5"/>
    </i>
    <i>
      <x v="45"/>
    </i>
    <i r="1">
      <x v="11"/>
    </i>
    <i r="2">
      <x v="12"/>
    </i>
    <i r="3">
      <x v="3"/>
    </i>
    <i r="4">
      <x v="4"/>
    </i>
    <i r="5">
      <x v="10"/>
    </i>
    <i r="6">
      <x v="6"/>
    </i>
    <i r="7">
      <x v="9"/>
    </i>
    <i r="8">
      <x v="6"/>
    </i>
    <i r="9">
      <x v="12"/>
    </i>
    <i r="10">
      <x v="21"/>
    </i>
    <i r="11">
      <x v="1"/>
    </i>
    <i r="12">
      <x v="11"/>
    </i>
    <i r="13">
      <x v="12"/>
    </i>
    <i r="14">
      <x v="5"/>
    </i>
    <i>
      <x v="46"/>
    </i>
    <i r="1">
      <x v="11"/>
    </i>
    <i r="2">
      <x v="12"/>
    </i>
    <i r="3">
      <x v="3"/>
    </i>
    <i r="4">
      <x v="4"/>
    </i>
    <i r="5">
      <x v="10"/>
    </i>
    <i r="6">
      <x v="6"/>
    </i>
    <i r="7">
      <x v="9"/>
    </i>
    <i r="8">
      <x v="1"/>
    </i>
    <i r="9">
      <x v="12"/>
    </i>
    <i r="10">
      <x v="21"/>
    </i>
    <i r="11">
      <x v="17"/>
    </i>
    <i r="12">
      <x v="11"/>
    </i>
    <i r="13">
      <x v="12"/>
    </i>
    <i r="14">
      <x v="5"/>
    </i>
    <i>
      <x v="47"/>
    </i>
    <i r="1">
      <x v="11"/>
    </i>
    <i r="2">
      <x v="12"/>
    </i>
    <i r="3">
      <x v="3"/>
    </i>
    <i r="4">
      <x v="4"/>
    </i>
    <i r="5">
      <x v="10"/>
    </i>
    <i r="6">
      <x v="6"/>
    </i>
    <i r="7">
      <x v="9"/>
    </i>
    <i r="8">
      <x v="6"/>
    </i>
    <i r="9">
      <x v="12"/>
    </i>
    <i r="10">
      <x v="21"/>
    </i>
    <i r="11">
      <x v="4"/>
    </i>
    <i r="12">
      <x v="2"/>
    </i>
    <i r="13">
      <x v="12"/>
    </i>
    <i r="14">
      <x v="5"/>
    </i>
    <i>
      <x v="48"/>
    </i>
    <i r="1">
      <x v="2"/>
    </i>
    <i r="2">
      <x v="12"/>
    </i>
    <i r="3">
      <x v="3"/>
    </i>
    <i r="4">
      <x v="4"/>
    </i>
    <i r="5">
      <x v="1"/>
    </i>
    <i r="6">
      <x v="6"/>
    </i>
    <i r="7">
      <x v="9"/>
    </i>
    <i r="8">
      <x v="6"/>
    </i>
    <i r="9">
      <x v="19"/>
    </i>
    <i r="10">
      <x v="1"/>
    </i>
    <i r="11">
      <x v="17"/>
    </i>
    <i r="12">
      <x v="11"/>
    </i>
    <i r="13">
      <x v="20"/>
    </i>
    <i r="14">
      <x v="5"/>
    </i>
    <i>
      <x v="49"/>
    </i>
    <i r="1">
      <x v="11"/>
    </i>
    <i r="2">
      <x v="12"/>
    </i>
    <i r="3">
      <x v="3"/>
    </i>
    <i r="4">
      <x v="4"/>
    </i>
    <i r="5">
      <x v="10"/>
    </i>
    <i r="6">
      <x v="6"/>
    </i>
    <i r="7">
      <x v="9"/>
    </i>
    <i r="8">
      <x v="6"/>
    </i>
    <i r="9">
      <x v="12"/>
    </i>
    <i r="10">
      <x v="1"/>
    </i>
    <i r="11">
      <x v="2"/>
    </i>
    <i r="12">
      <x v="11"/>
    </i>
    <i r="13">
      <x v="12"/>
    </i>
    <i r="14">
      <x v="5"/>
    </i>
    <i>
      <x v="50"/>
    </i>
    <i r="1">
      <x v="11"/>
    </i>
    <i r="2">
      <x v="12"/>
    </i>
    <i r="3">
      <x v="3"/>
    </i>
    <i r="4">
      <x v="4"/>
    </i>
    <i r="5">
      <x v="10"/>
    </i>
    <i r="6">
      <x v="6"/>
    </i>
    <i r="7">
      <x v="9"/>
    </i>
    <i r="8">
      <x v="6"/>
    </i>
    <i r="9">
      <x v="12"/>
    </i>
    <i r="10">
      <x v="27"/>
    </i>
    <i r="11">
      <x v="17"/>
    </i>
    <i r="12">
      <x v="11"/>
    </i>
    <i r="13">
      <x v="12"/>
    </i>
    <i r="14">
      <x v="5"/>
    </i>
    <i>
      <x v="51"/>
    </i>
    <i r="1">
      <x v="16"/>
    </i>
    <i r="2">
      <x v="17"/>
    </i>
    <i r="3">
      <x v="3"/>
    </i>
    <i r="4">
      <x v="4"/>
    </i>
    <i r="5">
      <x v="10"/>
    </i>
    <i r="6">
      <x v="6"/>
    </i>
    <i r="7">
      <x v="9"/>
    </i>
    <i r="8">
      <x v="6"/>
    </i>
    <i r="9">
      <x v="12"/>
    </i>
    <i r="10">
      <x v="21"/>
    </i>
    <i r="11">
      <x v="26"/>
    </i>
    <i r="12">
      <x v="2"/>
    </i>
    <i r="13">
      <x v="12"/>
    </i>
    <i r="14">
      <x v="5"/>
    </i>
    <i>
      <x v="52"/>
    </i>
    <i r="1">
      <x v="11"/>
    </i>
    <i r="2">
      <x v="12"/>
    </i>
    <i r="3">
      <x v="3"/>
    </i>
    <i r="4">
      <x v="4"/>
    </i>
    <i r="5">
      <x v="10"/>
    </i>
    <i r="6">
      <x v="6"/>
    </i>
    <i r="7">
      <x v="9"/>
    </i>
    <i r="8">
      <x v="6"/>
    </i>
    <i r="9">
      <x v="12"/>
    </i>
    <i r="10">
      <x v="21"/>
    </i>
    <i r="11">
      <x v="4"/>
    </i>
    <i r="12">
      <x v="11"/>
    </i>
    <i r="13">
      <x v="12"/>
    </i>
    <i r="14">
      <x v="5"/>
    </i>
    <i>
      <x v="53"/>
    </i>
    <i r="1">
      <x v="11"/>
    </i>
    <i r="2">
      <x v="12"/>
    </i>
    <i r="3">
      <x v="3"/>
    </i>
    <i r="4">
      <x v="4"/>
    </i>
    <i r="5">
      <x v="10"/>
    </i>
    <i r="6">
      <x v="6"/>
    </i>
    <i r="7">
      <x v="9"/>
    </i>
    <i r="8">
      <x v="6"/>
    </i>
    <i r="9">
      <x v="12"/>
    </i>
    <i r="10">
      <x v="21"/>
    </i>
    <i r="11">
      <x v="1"/>
    </i>
    <i r="12">
      <x v="2"/>
    </i>
    <i r="13">
      <x v="12"/>
    </i>
    <i r="14">
      <x v="5"/>
    </i>
    <i>
      <x v="54"/>
    </i>
    <i r="1">
      <x v="19"/>
    </i>
    <i r="2">
      <x v="12"/>
    </i>
    <i r="3">
      <x v="3"/>
    </i>
    <i r="4">
      <x v="4"/>
    </i>
    <i r="5">
      <x v="10"/>
    </i>
    <i r="6">
      <x v="6"/>
    </i>
    <i r="7">
      <x v="9"/>
    </i>
    <i r="8">
      <x v="6"/>
    </i>
    <i r="9">
      <x v="12"/>
    </i>
    <i r="10">
      <x v="21"/>
    </i>
    <i r="11">
      <x v="17"/>
    </i>
    <i r="12">
      <x v="11"/>
    </i>
    <i r="13">
      <x v="12"/>
    </i>
    <i r="14">
      <x v="5"/>
    </i>
    <i>
      <x v="55"/>
    </i>
    <i r="1">
      <x v="11"/>
    </i>
    <i r="2">
      <x v="12"/>
    </i>
    <i r="3">
      <x v="3"/>
    </i>
    <i r="4">
      <x v="4"/>
    </i>
    <i r="5">
      <x v="10"/>
    </i>
    <i r="6">
      <x v="6"/>
    </i>
    <i r="7">
      <x v="9"/>
    </i>
    <i r="8">
      <x v="6"/>
    </i>
    <i r="9">
      <x v="12"/>
    </i>
    <i r="10">
      <x v="21"/>
    </i>
    <i r="11">
      <x v="3"/>
    </i>
    <i r="12">
      <x v="11"/>
    </i>
    <i r="13">
      <x v="12"/>
    </i>
    <i r="14">
      <x v="5"/>
    </i>
    <i>
      <x v="56"/>
    </i>
    <i r="1">
      <x v="3"/>
    </i>
    <i r="2">
      <x v="12"/>
    </i>
    <i r="3">
      <x v="3"/>
    </i>
    <i r="4">
      <x v="4"/>
    </i>
    <i r="5">
      <x v="10"/>
    </i>
    <i r="6">
      <x v="6"/>
    </i>
    <i r="7">
      <x v="9"/>
    </i>
    <i r="8">
      <x v="6"/>
    </i>
    <i r="9">
      <x v="12"/>
    </i>
    <i r="10">
      <x v="21"/>
    </i>
    <i r="11">
      <x v="17"/>
    </i>
    <i r="12">
      <x v="11"/>
    </i>
    <i r="13">
      <x v="12"/>
    </i>
    <i r="14">
      <x v="5"/>
    </i>
    <i>
      <x v="57"/>
    </i>
    <i r="1">
      <x v="11"/>
    </i>
    <i r="2">
      <x v="12"/>
    </i>
    <i r="3">
      <x v="3"/>
    </i>
    <i r="4">
      <x v="4"/>
    </i>
    <i r="5">
      <x v="10"/>
    </i>
    <i r="6">
      <x v="6"/>
    </i>
    <i r="7">
      <x v="9"/>
    </i>
    <i r="8">
      <x v="6"/>
    </i>
    <i r="9">
      <x v="12"/>
    </i>
    <i r="10">
      <x v="21"/>
    </i>
    <i r="11">
      <x v="17"/>
    </i>
    <i r="12">
      <x v="11"/>
    </i>
    <i r="13">
      <x v="12"/>
    </i>
    <i r="14">
      <x v="12"/>
    </i>
    <i>
      <x v="58"/>
    </i>
    <i r="1">
      <x v="11"/>
    </i>
    <i r="2">
      <x v="12"/>
    </i>
    <i r="3">
      <x v="3"/>
    </i>
    <i r="4">
      <x v="4"/>
    </i>
    <i r="5">
      <x v="10"/>
    </i>
    <i r="6">
      <x v="1"/>
    </i>
    <i r="7">
      <x v="9"/>
    </i>
    <i r="8">
      <x v="6"/>
    </i>
    <i r="9">
      <x v="12"/>
    </i>
    <i r="10">
      <x v="21"/>
    </i>
    <i r="11">
      <x v="17"/>
    </i>
    <i r="12">
      <x v="11"/>
    </i>
    <i r="13">
      <x v="12"/>
    </i>
    <i r="14">
      <x v="5"/>
    </i>
    <i>
      <x v="59"/>
    </i>
    <i r="1">
      <x v="11"/>
    </i>
    <i r="2">
      <x v="12"/>
    </i>
    <i r="3">
      <x v="3"/>
    </i>
    <i r="4">
      <x v="4"/>
    </i>
    <i r="5">
      <x v="10"/>
    </i>
    <i r="6">
      <x v="6"/>
    </i>
    <i r="7">
      <x v="9"/>
    </i>
    <i r="8">
      <x v="6"/>
    </i>
    <i r="9">
      <x v="18"/>
    </i>
    <i r="10">
      <x v="21"/>
    </i>
    <i r="11">
      <x v="17"/>
    </i>
    <i r="12">
      <x v="11"/>
    </i>
    <i r="13">
      <x v="12"/>
    </i>
    <i r="14">
      <x v="7"/>
    </i>
    <i>
      <x v="60"/>
    </i>
    <i r="1">
      <x v="11"/>
    </i>
    <i r="2">
      <x v="1"/>
    </i>
    <i r="3">
      <x v="3"/>
    </i>
    <i r="4">
      <x v="4"/>
    </i>
    <i r="5">
      <x v="10"/>
    </i>
    <i r="6">
      <x v="6"/>
    </i>
    <i r="7">
      <x v="9"/>
    </i>
    <i r="8">
      <x v="6"/>
    </i>
    <i r="9">
      <x v="12"/>
    </i>
    <i r="10">
      <x v="27"/>
    </i>
    <i r="11">
      <x v="25"/>
    </i>
    <i r="12">
      <x v="11"/>
    </i>
    <i r="13">
      <x v="12"/>
    </i>
    <i r="14">
      <x v="5"/>
    </i>
    <i>
      <x v="61"/>
    </i>
    <i r="1">
      <x v="11"/>
    </i>
    <i r="2">
      <x v="18"/>
    </i>
    <i r="3">
      <x v="3"/>
    </i>
    <i r="4">
      <x v="4"/>
    </i>
    <i r="5">
      <x v="12"/>
    </i>
    <i r="6">
      <x v="3"/>
    </i>
    <i r="7">
      <x v="9"/>
    </i>
    <i r="8">
      <x v="9"/>
    </i>
    <i r="9">
      <x v="20"/>
    </i>
    <i r="10">
      <x v="23"/>
    </i>
    <i r="11">
      <x v="17"/>
    </i>
    <i r="12">
      <x v="11"/>
    </i>
    <i r="13">
      <x v="22"/>
    </i>
    <i r="14">
      <x v="5"/>
    </i>
    <i>
      <x v="62"/>
    </i>
    <i r="1">
      <x v="20"/>
    </i>
    <i r="2">
      <x v="19"/>
    </i>
    <i r="3">
      <x v="3"/>
    </i>
    <i r="4">
      <x v="4"/>
    </i>
    <i r="5">
      <x v="10"/>
    </i>
    <i r="6">
      <x v="6"/>
    </i>
    <i r="7">
      <x v="9"/>
    </i>
    <i r="8">
      <x v="6"/>
    </i>
    <i r="9">
      <x v="12"/>
    </i>
    <i r="10">
      <x v="24"/>
    </i>
    <i r="11">
      <x v="24"/>
    </i>
    <i r="12">
      <x v="2"/>
    </i>
    <i r="13">
      <x v="12"/>
    </i>
    <i r="14">
      <x v="13"/>
    </i>
    <i>
      <x v="63"/>
    </i>
    <i r="1">
      <x v="11"/>
    </i>
    <i r="2">
      <x v="12"/>
    </i>
    <i r="3">
      <x v="3"/>
    </i>
    <i r="4">
      <x v="4"/>
    </i>
    <i r="5">
      <x v="10"/>
    </i>
    <i r="6">
      <x v="6"/>
    </i>
    <i r="7">
      <x v="9"/>
    </i>
    <i r="8">
      <x v="6"/>
    </i>
    <i r="9">
      <x v="12"/>
    </i>
    <i r="10">
      <x v="21"/>
    </i>
    <i r="11">
      <x v="17"/>
    </i>
    <i r="12">
      <x v="11"/>
    </i>
    <i r="13">
      <x v="12"/>
    </i>
    <i r="14">
      <x v="1"/>
    </i>
    <i>
      <x v="64"/>
    </i>
    <i r="1">
      <x v="11"/>
    </i>
    <i r="2">
      <x v="12"/>
    </i>
    <i r="3">
      <x v="3"/>
    </i>
    <i r="4">
      <x v="4"/>
    </i>
    <i r="5">
      <x v="10"/>
    </i>
    <i r="6">
      <x v="6"/>
    </i>
    <i r="7">
      <x v="9"/>
    </i>
    <i r="8">
      <x v="6"/>
    </i>
    <i r="9">
      <x v="12"/>
    </i>
    <i r="10">
      <x v="21"/>
    </i>
    <i r="11">
      <x v="1"/>
    </i>
    <i r="12">
      <x v="11"/>
    </i>
    <i r="13">
      <x v="12"/>
    </i>
    <i r="14">
      <x v="5"/>
    </i>
    <i>
      <x v="65"/>
    </i>
    <i r="1">
      <x v="11"/>
    </i>
    <i r="2">
      <x v="12"/>
    </i>
    <i r="3">
      <x v="3"/>
    </i>
    <i r="4">
      <x v="4"/>
    </i>
    <i r="5">
      <x v="10"/>
    </i>
    <i r="6">
      <x v="6"/>
    </i>
    <i r="7">
      <x v="15"/>
    </i>
    <i r="8">
      <x v="6"/>
    </i>
    <i r="9">
      <x v="1"/>
    </i>
    <i r="10">
      <x v="21"/>
    </i>
    <i r="11">
      <x v="17"/>
    </i>
    <i r="12">
      <x v="11"/>
    </i>
    <i r="13">
      <x v="12"/>
    </i>
    <i r="14">
      <x v="14"/>
    </i>
    <i>
      <x v="66"/>
    </i>
    <i r="1">
      <x v="11"/>
    </i>
    <i r="2">
      <x v="12"/>
    </i>
    <i r="3">
      <x v="3"/>
    </i>
    <i r="4">
      <x v="4"/>
    </i>
    <i r="5">
      <x v="10"/>
    </i>
    <i r="6">
      <x v="6"/>
    </i>
    <i r="7">
      <x v="9"/>
    </i>
    <i r="8">
      <x v="6"/>
    </i>
    <i r="9">
      <x v="12"/>
    </i>
    <i r="10">
      <x v="21"/>
    </i>
    <i r="11">
      <x v="1"/>
    </i>
    <i r="12">
      <x v="1"/>
    </i>
    <i r="13">
      <x v="12"/>
    </i>
    <i r="14">
      <x v="5"/>
    </i>
    <i>
      <x v="67"/>
    </i>
    <i r="1">
      <x v="11"/>
    </i>
    <i r="2">
      <x v="12"/>
    </i>
    <i r="3">
      <x v="3"/>
    </i>
    <i r="4">
      <x v="4"/>
    </i>
    <i r="5">
      <x v="10"/>
    </i>
    <i r="6">
      <x v="6"/>
    </i>
    <i r="7">
      <x v="15"/>
    </i>
    <i r="8">
      <x v="6"/>
    </i>
    <i r="9">
      <x v="12"/>
    </i>
    <i r="10">
      <x v="21"/>
    </i>
    <i r="11">
      <x v="17"/>
    </i>
    <i r="12">
      <x v="11"/>
    </i>
    <i r="13">
      <x v="12"/>
    </i>
    <i r="14">
      <x v="5"/>
    </i>
    <i>
      <x v="70"/>
    </i>
    <i r="1">
      <x v="11"/>
    </i>
    <i r="2">
      <x v="12"/>
    </i>
    <i r="3">
      <x v="3"/>
    </i>
    <i r="4">
      <x v="4"/>
    </i>
    <i r="5">
      <x v="10"/>
    </i>
    <i r="6">
      <x v="6"/>
    </i>
    <i r="7">
      <x v="9"/>
    </i>
    <i r="8">
      <x v="6"/>
    </i>
    <i r="9">
      <x v="12"/>
    </i>
    <i r="10">
      <x v="21"/>
    </i>
    <i r="11">
      <x v="1"/>
    </i>
    <i r="12">
      <x v="11"/>
    </i>
    <i r="13">
      <x v="12"/>
    </i>
    <i r="14">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67" dT="2021-01-22T11:57:25.33" personId="{C95265E4-ACDC-412E-9C32-42A5DC806BE0}" id="{280DC640-1E66-47B4-BD52-C0C1A1B462E7}">
    <text>David - can you check this comment on the scan and edit? Not sure what it says.</text>
  </threadedComment>
</ThreadedComments>
</file>

<file path=xl/threadedComments/threadedComment2.xml><?xml version="1.0" encoding="utf-8"?>
<ThreadedComments xmlns="http://schemas.microsoft.com/office/spreadsheetml/2018/threadedcomments" xmlns:x="http://schemas.openxmlformats.org/spreadsheetml/2006/main">
  <threadedComment ref="O151" dT="2021-01-22T11:58:30.49" personId="{C95265E4-ACDC-412E-9C32-42A5DC806BE0}" id="{41737E77-30AD-4CAA-BD05-2233203C2994}">
    <text>David, can you check the scan of this note and update it? Thanks!</text>
  </threadedComment>
</ThreadedComments>
</file>

<file path=xl/threadedComments/threadedComment3.xml><?xml version="1.0" encoding="utf-8"?>
<ThreadedComments xmlns="http://schemas.microsoft.com/office/spreadsheetml/2018/threadedcomments" xmlns:x="http://schemas.openxmlformats.org/spreadsheetml/2006/main">
  <threadedComment ref="AE46" dT="2021-04-28T01:22:53.17" personId="{652E95B8-621A-49F3-83CF-88881DF61881}" id="{AFA5EF49-8A7F-434A-A54E-EA104E827B0E}">
    <text>estimated from photos</text>
  </threadedComment>
</ThreadedComments>
</file>

<file path=xl/threadedComments/threadedComment4.xml><?xml version="1.0" encoding="utf-8"?>
<ThreadedComments xmlns="http://schemas.microsoft.com/office/spreadsheetml/2018/threadedcomments" xmlns:x="http://schemas.openxmlformats.org/spreadsheetml/2006/main">
  <threadedComment ref="R3606" dT="2021-01-22T11:57:25.33" personId="{C95265E4-ACDC-412E-9C32-42A5DC806BE0}" id="{6145291B-B28A-4806-936B-EAD9A87883E1}">
    <text>David - can you check this comment on the scan and edit? Not sure what it says.</text>
  </threadedComment>
  <threadedComment ref="R4488" dT="2021-01-22T11:58:30.49" personId="{C95265E4-ACDC-412E-9C32-42A5DC806BE0}" id="{1F366BE4-299E-4000-BC58-8C8074D46E75}">
    <text>David, can you check the scan of this note and update it? Thanks!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 Id="rId4" Type="http://schemas.microsoft.com/office/2017/10/relationships/threadedComment" Target="../threadedComments/threadedComment3.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2.bin"/><Relationship Id="rId4" Type="http://schemas.microsoft.com/office/2017/10/relationships/threadedComment" Target="../threadedComments/threadedComment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W455"/>
  <sheetViews>
    <sheetView zoomScaleNormal="100" workbookViewId="0">
      <selection activeCell="C5" sqref="C5"/>
    </sheetView>
  </sheetViews>
  <sheetFormatPr baseColWidth="10" defaultColWidth="8.83203125" defaultRowHeight="15" x14ac:dyDescent="0.2"/>
  <cols>
    <col min="1" max="1" width="4.5" style="1" customWidth="1"/>
    <col min="2" max="2" width="30.5" style="1" customWidth="1"/>
    <col min="3" max="3" width="8.5" style="1" customWidth="1"/>
    <col min="4" max="4" width="1.6640625" style="1" customWidth="1"/>
    <col min="5" max="5" width="3.1640625" style="1" customWidth="1"/>
    <col min="6" max="6" width="9.6640625" customWidth="1"/>
    <col min="7" max="7" width="7.5" customWidth="1"/>
    <col min="8" max="8" width="9.332031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7" width="11.1640625" customWidth="1"/>
    <col min="18" max="1027" width="8.5" customWidth="1"/>
  </cols>
  <sheetData>
    <row r="1" spans="1:22" ht="15" customHeight="1" x14ac:dyDescent="0.2">
      <c r="A1" s="593" t="s">
        <v>80</v>
      </c>
      <c r="B1" s="594"/>
      <c r="C1" s="595"/>
      <c r="D1" s="595"/>
      <c r="E1" s="595"/>
      <c r="J1" s="32"/>
    </row>
    <row r="2" spans="1:22" ht="15" customHeight="1" x14ac:dyDescent="0.2">
      <c r="A2" s="596" t="s">
        <v>243</v>
      </c>
      <c r="B2" s="597"/>
      <c r="C2" s="29" t="s">
        <v>588</v>
      </c>
      <c r="D2" s="86"/>
      <c r="E2" s="11"/>
      <c r="F2" s="8"/>
      <c r="G2" s="8"/>
      <c r="H2" s="8"/>
      <c r="I2" s="8"/>
      <c r="J2" s="7"/>
      <c r="K2" s="8"/>
      <c r="L2" s="8"/>
      <c r="M2" s="8"/>
      <c r="N2" s="8"/>
    </row>
    <row r="3" spans="1:22" ht="15" customHeight="1" x14ac:dyDescent="0.2">
      <c r="A3" s="589" t="s">
        <v>244</v>
      </c>
      <c r="B3" s="590"/>
      <c r="C3" s="132" t="s">
        <v>245</v>
      </c>
      <c r="D3" s="6"/>
      <c r="E3" s="53" t="s">
        <v>79</v>
      </c>
      <c r="F3" s="82"/>
      <c r="G3" s="83"/>
      <c r="H3" s="84" t="s">
        <v>0</v>
      </c>
      <c r="I3" s="598" t="s">
        <v>1</v>
      </c>
      <c r="J3" s="598"/>
      <c r="K3" s="599" t="s">
        <v>8</v>
      </c>
      <c r="L3" s="599"/>
      <c r="M3" s="599"/>
      <c r="N3" s="6"/>
      <c r="P3" s="339" t="s">
        <v>590</v>
      </c>
    </row>
    <row r="4" spans="1:22" ht="15" customHeight="1" x14ac:dyDescent="0.2">
      <c r="A4" s="589" t="s">
        <v>246</v>
      </c>
      <c r="B4" s="590"/>
      <c r="C4" s="133" t="s">
        <v>195</v>
      </c>
      <c r="D4" s="49"/>
      <c r="E4" s="591" t="s">
        <v>2</v>
      </c>
      <c r="F4" s="591"/>
      <c r="G4" s="600"/>
      <c r="H4" s="134">
        <v>43815</v>
      </c>
      <c r="I4" s="592" t="s">
        <v>247</v>
      </c>
      <c r="J4" s="592"/>
      <c r="K4" s="592" t="s">
        <v>248</v>
      </c>
      <c r="L4" s="592"/>
      <c r="M4" s="592"/>
      <c r="N4" s="47"/>
      <c r="P4" t="s">
        <v>582</v>
      </c>
      <c r="Q4" t="s">
        <v>583</v>
      </c>
    </row>
    <row r="5" spans="1:22" ht="15" customHeight="1" x14ac:dyDescent="0.2">
      <c r="A5" s="589" t="s">
        <v>249</v>
      </c>
      <c r="B5" s="590"/>
      <c r="C5" s="135">
        <v>43896</v>
      </c>
      <c r="D5" s="49"/>
      <c r="E5" s="591" t="s">
        <v>3</v>
      </c>
      <c r="F5" s="591"/>
      <c r="G5" s="591"/>
      <c r="H5" s="106"/>
      <c r="I5" s="592"/>
      <c r="J5" s="592"/>
      <c r="K5" s="592"/>
      <c r="L5" s="592"/>
      <c r="M5" s="592"/>
      <c r="N5" s="47"/>
      <c r="P5" t="s">
        <v>584</v>
      </c>
      <c r="Q5" t="s">
        <v>585</v>
      </c>
      <c r="R5" t="s">
        <v>586</v>
      </c>
      <c r="S5" s="333">
        <v>0.38541666666666669</v>
      </c>
    </row>
    <row r="6" spans="1:22" ht="15" customHeight="1" x14ac:dyDescent="0.2">
      <c r="A6" s="589" t="s">
        <v>120</v>
      </c>
      <c r="B6" s="590"/>
      <c r="C6" s="57" t="s">
        <v>250</v>
      </c>
      <c r="D6" s="49"/>
      <c r="E6" s="52" t="s">
        <v>4</v>
      </c>
      <c r="F6" s="52"/>
      <c r="G6" s="52"/>
      <c r="H6" s="52"/>
      <c r="I6" s="592"/>
      <c r="J6" s="592"/>
      <c r="K6" s="592"/>
      <c r="L6" s="592"/>
      <c r="M6" s="592"/>
      <c r="N6" s="47"/>
      <c r="P6" t="s">
        <v>0</v>
      </c>
      <c r="Q6" s="334">
        <v>44152</v>
      </c>
      <c r="R6" t="s">
        <v>587</v>
      </c>
      <c r="S6" s="333">
        <v>0.52847222222222223</v>
      </c>
    </row>
    <row r="7" spans="1:22" ht="15" customHeight="1" x14ac:dyDescent="0.2">
      <c r="A7" s="582" t="s">
        <v>121</v>
      </c>
      <c r="B7" s="583"/>
      <c r="C7" s="136">
        <v>20</v>
      </c>
      <c r="D7" s="50"/>
      <c r="E7" s="39" t="s">
        <v>92</v>
      </c>
      <c r="F7" s="39"/>
      <c r="G7" s="39"/>
      <c r="H7" s="39"/>
      <c r="I7" s="39"/>
      <c r="S7" s="335"/>
      <c r="T7" s="572"/>
      <c r="U7" s="572"/>
    </row>
    <row r="8" spans="1:22" ht="37.5" customHeight="1" x14ac:dyDescent="0.2">
      <c r="A8" s="584" t="s">
        <v>251</v>
      </c>
      <c r="B8" s="585"/>
      <c r="C8" s="57"/>
      <c r="D8" s="6"/>
      <c r="E8" s="575" t="s">
        <v>86</v>
      </c>
      <c r="F8" s="576"/>
      <c r="G8" s="586"/>
      <c r="H8" s="577"/>
      <c r="I8" s="71" t="s">
        <v>252</v>
      </c>
      <c r="J8" s="71" t="s">
        <v>253</v>
      </c>
      <c r="K8" s="71" t="s">
        <v>254</v>
      </c>
      <c r="L8" s="72" t="s">
        <v>84</v>
      </c>
      <c r="M8" s="73" t="s">
        <v>83</v>
      </c>
      <c r="N8" s="73" t="s">
        <v>85</v>
      </c>
      <c r="Q8" s="71" t="s">
        <v>88</v>
      </c>
      <c r="R8" s="71" t="s">
        <v>89</v>
      </c>
      <c r="S8" s="71" t="s">
        <v>90</v>
      </c>
      <c r="T8" s="72" t="s">
        <v>84</v>
      </c>
      <c r="U8" s="71" t="s">
        <v>83</v>
      </c>
      <c r="V8" s="71" t="s">
        <v>85</v>
      </c>
    </row>
    <row r="9" spans="1:22" ht="15" customHeight="1" x14ac:dyDescent="0.2">
      <c r="A9" s="70"/>
      <c r="B9" s="51"/>
      <c r="C9" s="55"/>
      <c r="D9" s="6"/>
      <c r="E9" s="52" t="s">
        <v>87</v>
      </c>
      <c r="F9" s="34"/>
      <c r="G9" s="35"/>
      <c r="H9" s="35"/>
      <c r="I9" s="107">
        <v>1.7</v>
      </c>
      <c r="J9" s="107">
        <v>1.7</v>
      </c>
      <c r="K9" s="107">
        <v>1.7</v>
      </c>
      <c r="L9" s="137"/>
      <c r="M9" s="137"/>
      <c r="N9" s="137"/>
      <c r="Q9" s="9"/>
      <c r="R9" s="9"/>
      <c r="S9" s="9"/>
      <c r="T9" s="27"/>
      <c r="U9" s="27"/>
      <c r="V9" s="27"/>
    </row>
    <row r="10" spans="1:22" ht="15" customHeight="1" x14ac:dyDescent="0.2">
      <c r="A10" s="587" t="s">
        <v>154</v>
      </c>
      <c r="B10" s="588"/>
      <c r="C10" s="62">
        <v>6302757.7071700003</v>
      </c>
      <c r="D10" s="6"/>
      <c r="E10" s="34" t="s">
        <v>255</v>
      </c>
      <c r="F10" s="35"/>
      <c r="G10" s="85"/>
      <c r="H10" s="35"/>
      <c r="I10" s="107" t="s">
        <v>256</v>
      </c>
      <c r="J10" s="107" t="s">
        <v>256</v>
      </c>
      <c r="K10" s="107" t="s">
        <v>256</v>
      </c>
      <c r="L10" s="107" t="s">
        <v>256</v>
      </c>
      <c r="M10" s="107" t="s">
        <v>256</v>
      </c>
      <c r="N10" s="107" t="s">
        <v>256</v>
      </c>
      <c r="Q10" s="9"/>
      <c r="R10" s="9"/>
      <c r="S10" s="9"/>
      <c r="T10" s="9"/>
      <c r="U10" s="44"/>
      <c r="V10" s="9"/>
    </row>
    <row r="11" spans="1:22" ht="15" customHeight="1" x14ac:dyDescent="0.2">
      <c r="A11" s="573" t="s">
        <v>13</v>
      </c>
      <c r="B11" s="574"/>
      <c r="C11" s="62">
        <v>241954.917282999</v>
      </c>
      <c r="D11" s="6"/>
      <c r="E11" s="63" t="s">
        <v>257</v>
      </c>
      <c r="F11" s="37"/>
      <c r="G11" s="38"/>
      <c r="H11" s="38"/>
      <c r="I11" s="107" t="s">
        <v>256</v>
      </c>
      <c r="J11" s="107" t="s">
        <v>256</v>
      </c>
      <c r="K11" s="107" t="s">
        <v>256</v>
      </c>
      <c r="L11" s="107" t="s">
        <v>256</v>
      </c>
      <c r="M11" s="107" t="s">
        <v>256</v>
      </c>
      <c r="N11" s="107" t="s">
        <v>256</v>
      </c>
      <c r="Q11" s="9"/>
      <c r="R11" s="9"/>
      <c r="S11" s="9"/>
      <c r="T11" s="9"/>
      <c r="U11" s="43"/>
      <c r="V11" s="9"/>
    </row>
    <row r="12" spans="1:22" ht="15" customHeight="1" x14ac:dyDescent="0.2">
      <c r="A12" s="573" t="s">
        <v>78</v>
      </c>
      <c r="B12" s="574"/>
      <c r="C12" s="54">
        <v>56</v>
      </c>
      <c r="D12" s="2"/>
      <c r="E12" s="575" t="s">
        <v>258</v>
      </c>
      <c r="F12" s="576"/>
      <c r="G12" s="576"/>
      <c r="H12" s="577"/>
      <c r="I12" s="138">
        <v>0.05</v>
      </c>
      <c r="J12" s="107">
        <v>0.1</v>
      </c>
      <c r="K12" s="107">
        <v>0.25</v>
      </c>
      <c r="L12" s="107">
        <v>6</v>
      </c>
      <c r="M12" s="139">
        <v>0</v>
      </c>
      <c r="N12" s="107">
        <v>100</v>
      </c>
      <c r="O12" s="7"/>
      <c r="Q12" s="9">
        <v>0.1</v>
      </c>
      <c r="R12" s="9">
        <v>0.3</v>
      </c>
      <c r="S12" s="9">
        <v>0.25</v>
      </c>
      <c r="T12" s="9">
        <v>10</v>
      </c>
      <c r="U12" s="43">
        <v>0</v>
      </c>
      <c r="V12" s="9">
        <v>100</v>
      </c>
    </row>
    <row r="13" spans="1:22" ht="15" customHeight="1" x14ac:dyDescent="0.2">
      <c r="A13" s="578" t="s">
        <v>15</v>
      </c>
      <c r="B13" s="579"/>
      <c r="C13" s="59">
        <v>4</v>
      </c>
      <c r="D13" s="49"/>
      <c r="E13" s="64" t="s">
        <v>259</v>
      </c>
      <c r="F13" s="64"/>
      <c r="G13" s="64"/>
      <c r="H13" s="46"/>
      <c r="I13" s="107">
        <v>0.1</v>
      </c>
      <c r="J13" s="107">
        <v>0.4</v>
      </c>
      <c r="K13" s="107">
        <v>0.2</v>
      </c>
      <c r="L13" s="107">
        <v>10</v>
      </c>
      <c r="M13" s="140">
        <v>0</v>
      </c>
      <c r="N13" s="107">
        <v>100</v>
      </c>
      <c r="O13" s="7"/>
      <c r="Q13" s="9">
        <v>0.1</v>
      </c>
      <c r="R13" s="9">
        <v>0.4</v>
      </c>
      <c r="S13" s="9">
        <v>0.3</v>
      </c>
      <c r="T13" s="9">
        <v>35</v>
      </c>
      <c r="U13" s="43">
        <v>0</v>
      </c>
      <c r="V13" s="9">
        <v>100</v>
      </c>
    </row>
    <row r="14" spans="1:22" ht="15" customHeight="1" x14ac:dyDescent="0.2">
      <c r="A14" s="573" t="s">
        <v>14</v>
      </c>
      <c r="B14" s="574"/>
      <c r="C14" s="57">
        <v>1056</v>
      </c>
      <c r="D14" s="49"/>
      <c r="E14" s="34" t="s">
        <v>260</v>
      </c>
      <c r="F14" s="35"/>
      <c r="G14" s="85"/>
      <c r="H14" s="35"/>
      <c r="I14" s="107" t="s">
        <v>256</v>
      </c>
      <c r="J14" s="107" t="s">
        <v>256</v>
      </c>
      <c r="K14" s="107" t="s">
        <v>256</v>
      </c>
      <c r="L14" s="107" t="s">
        <v>256</v>
      </c>
      <c r="M14" s="107" t="s">
        <v>256</v>
      </c>
      <c r="N14" s="107" t="s">
        <v>256</v>
      </c>
      <c r="O14" s="7"/>
      <c r="P14" s="7"/>
    </row>
    <row r="15" spans="1:22" ht="21.75" customHeight="1" x14ac:dyDescent="0.2">
      <c r="A15" s="14" t="s">
        <v>16</v>
      </c>
      <c r="B15" s="29"/>
      <c r="C15" s="141" t="s">
        <v>261</v>
      </c>
      <c r="D15" s="49"/>
      <c r="E15" s="63" t="s">
        <v>262</v>
      </c>
      <c r="F15" s="37"/>
      <c r="G15" s="38"/>
      <c r="H15" s="38"/>
      <c r="I15" s="107" t="s">
        <v>256</v>
      </c>
      <c r="J15" s="107" t="s">
        <v>256</v>
      </c>
      <c r="K15" s="107" t="s">
        <v>256</v>
      </c>
      <c r="L15" s="107" t="s">
        <v>256</v>
      </c>
      <c r="M15" s="107" t="s">
        <v>256</v>
      </c>
      <c r="N15" s="107" t="s">
        <v>256</v>
      </c>
      <c r="O15" s="7"/>
      <c r="P15" s="7"/>
    </row>
    <row r="16" spans="1:22" ht="15" customHeight="1" x14ac:dyDescent="0.2">
      <c r="A16" s="580" t="s">
        <v>17</v>
      </c>
      <c r="B16" s="581"/>
      <c r="C16" s="57"/>
      <c r="D16" s="5"/>
      <c r="E16" s="575" t="s">
        <v>263</v>
      </c>
      <c r="F16" s="576"/>
      <c r="G16" s="576"/>
      <c r="H16" s="577"/>
      <c r="I16" s="165">
        <v>0.05</v>
      </c>
      <c r="J16" s="166">
        <v>0.1</v>
      </c>
      <c r="K16" s="166">
        <v>0.25</v>
      </c>
      <c r="L16" s="166">
        <v>6</v>
      </c>
      <c r="M16" s="139">
        <v>0</v>
      </c>
      <c r="N16" s="107">
        <v>100</v>
      </c>
      <c r="O16" s="7"/>
      <c r="P16" s="7"/>
    </row>
    <row r="17" spans="1:23" ht="15" customHeight="1" x14ac:dyDescent="0.2">
      <c r="A17" s="26"/>
      <c r="B17" s="6"/>
      <c r="C17" s="12"/>
      <c r="D17" s="108"/>
      <c r="E17" s="64" t="s">
        <v>264</v>
      </c>
      <c r="F17" s="64"/>
      <c r="G17" s="64"/>
      <c r="H17" s="46"/>
      <c r="I17" s="166">
        <v>0.1</v>
      </c>
      <c r="J17" s="166">
        <v>0.4</v>
      </c>
      <c r="K17" s="166">
        <v>0.2</v>
      </c>
      <c r="L17" s="166">
        <v>10</v>
      </c>
      <c r="M17" s="140">
        <v>0</v>
      </c>
      <c r="N17" s="107">
        <v>100</v>
      </c>
    </row>
    <row r="18" spans="1:23" ht="18" customHeight="1" x14ac:dyDescent="0.2">
      <c r="A18" s="26"/>
      <c r="B18" s="6"/>
      <c r="C18" s="12"/>
      <c r="D18" s="6"/>
      <c r="E18" s="570" t="s">
        <v>5</v>
      </c>
      <c r="F18" s="571"/>
      <c r="G18" s="571"/>
      <c r="H18" s="571"/>
      <c r="I18" s="88"/>
      <c r="J18" s="74"/>
      <c r="K18" s="87"/>
      <c r="L18" s="41"/>
      <c r="M18" s="42"/>
    </row>
    <row r="19" spans="1:23" ht="15" customHeight="1" x14ac:dyDescent="0.2">
      <c r="A19" s="16"/>
      <c r="B19" s="28"/>
      <c r="C19" s="56"/>
      <c r="D19" s="6"/>
      <c r="E19" s="567" t="s">
        <v>100</v>
      </c>
      <c r="F19" s="568"/>
      <c r="G19" s="568"/>
      <c r="H19" s="568"/>
      <c r="I19" s="568"/>
      <c r="J19" s="74">
        <v>90</v>
      </c>
      <c r="K19" s="86"/>
      <c r="L19" s="142"/>
      <c r="M19" s="7"/>
    </row>
    <row r="20" spans="1:23" ht="15" customHeight="1" x14ac:dyDescent="0.2">
      <c r="A20" s="14" t="s">
        <v>18</v>
      </c>
      <c r="B20" s="29"/>
      <c r="C20" s="60"/>
      <c r="D20" s="6"/>
      <c r="E20" s="567" t="s">
        <v>101</v>
      </c>
      <c r="F20" s="568"/>
      <c r="G20" s="568"/>
      <c r="H20" s="568"/>
      <c r="I20" s="569"/>
      <c r="J20" s="17">
        <v>10</v>
      </c>
      <c r="K20" s="3"/>
      <c r="L20" s="142"/>
      <c r="M20" s="7"/>
    </row>
    <row r="21" spans="1:23" ht="15" customHeight="1" x14ac:dyDescent="0.2">
      <c r="A21" s="68" t="s">
        <v>265</v>
      </c>
      <c r="B21" s="69"/>
      <c r="C21" s="61"/>
      <c r="D21" s="6"/>
      <c r="E21" s="567" t="s">
        <v>91</v>
      </c>
      <c r="F21" s="568"/>
      <c r="G21" s="568"/>
      <c r="H21" s="568"/>
      <c r="I21" s="569"/>
      <c r="J21" s="94">
        <v>2</v>
      </c>
      <c r="K21" s="143"/>
      <c r="L21" s="142"/>
      <c r="M21" s="7"/>
    </row>
    <row r="22" spans="1:23" ht="15" customHeight="1" x14ac:dyDescent="0.2">
      <c r="A22" s="144" t="s">
        <v>81</v>
      </c>
      <c r="B22" s="144"/>
      <c r="C22" s="144"/>
      <c r="D22" s="144"/>
      <c r="E22" s="144"/>
      <c r="F22" s="144"/>
      <c r="G22" s="144"/>
      <c r="H22" s="7"/>
      <c r="I22" s="7"/>
      <c r="J22" s="3"/>
      <c r="K22" s="3"/>
      <c r="L22" s="7"/>
      <c r="M22" s="7"/>
      <c r="N22" s="7"/>
    </row>
    <row r="23" spans="1:23" ht="15" customHeight="1" x14ac:dyDescent="0.2">
      <c r="B23" s="37" t="s">
        <v>82</v>
      </c>
      <c r="C23" s="38"/>
      <c r="D23" s="145"/>
      <c r="F23" s="146">
        <v>9</v>
      </c>
      <c r="G23" s="146">
        <v>12</v>
      </c>
      <c r="H23" s="107">
        <v>11</v>
      </c>
      <c r="I23" s="107">
        <v>7</v>
      </c>
      <c r="J23" s="107">
        <v>6</v>
      </c>
      <c r="K23" s="129" t="s">
        <v>202</v>
      </c>
      <c r="L23" s="129" t="s">
        <v>203</v>
      </c>
      <c r="M23" s="7"/>
      <c r="N23" s="7"/>
    </row>
    <row r="24" spans="1:23" ht="15" customHeight="1" x14ac:dyDescent="0.2">
      <c r="A24" s="13"/>
      <c r="B24" s="32"/>
      <c r="C24" s="65"/>
      <c r="D24" s="66"/>
      <c r="E24" s="147"/>
      <c r="F24" s="146">
        <v>7</v>
      </c>
      <c r="G24" s="146">
        <v>17</v>
      </c>
      <c r="H24" s="107">
        <v>10</v>
      </c>
      <c r="I24" s="107">
        <v>10</v>
      </c>
      <c r="J24" s="107">
        <v>9</v>
      </c>
      <c r="K24" s="129">
        <f>AVERAGE(F23:J24)</f>
        <v>9.8000000000000007</v>
      </c>
      <c r="L24" s="129">
        <f>SQRT(VAR(F23:J24)/10)</f>
        <v>0.99777530313971785</v>
      </c>
    </row>
    <row r="25" spans="1:23" ht="15" customHeight="1" x14ac:dyDescent="0.2">
      <c r="A25" s="34" t="s">
        <v>93</v>
      </c>
      <c r="B25" s="35"/>
      <c r="C25" s="35"/>
      <c r="D25" s="35"/>
      <c r="F25" s="67" t="s">
        <v>266</v>
      </c>
      <c r="G25" s="3"/>
      <c r="H25" s="3"/>
      <c r="I25" s="3"/>
      <c r="J25" s="4"/>
      <c r="P25" s="363" t="s">
        <v>626</v>
      </c>
    </row>
    <row r="26" spans="1:23" ht="7.5" customHeight="1" x14ac:dyDescent="0.2">
      <c r="A26" s="28"/>
      <c r="B26" s="28"/>
      <c r="C26" s="28"/>
      <c r="D26" s="6"/>
      <c r="E26" s="45"/>
      <c r="F26" s="45"/>
      <c r="G26" s="45"/>
      <c r="H26" s="45"/>
      <c r="I26" s="40"/>
      <c r="J26" s="7"/>
      <c r="K26" s="7"/>
      <c r="L26" s="7"/>
      <c r="M26" s="7"/>
    </row>
    <row r="27" spans="1:23" ht="18.75" customHeight="1" thickBot="1" x14ac:dyDescent="0.25">
      <c r="A27" s="77" t="s">
        <v>99</v>
      </c>
      <c r="B27" s="76"/>
      <c r="C27" s="76"/>
      <c r="D27" s="76"/>
      <c r="E27" s="76"/>
      <c r="F27" s="76"/>
      <c r="G27" s="76"/>
      <c r="H27" s="76"/>
      <c r="I27" s="76"/>
      <c r="J27" s="76"/>
      <c r="K27" s="76"/>
      <c r="L27" s="76"/>
      <c r="M27" s="76"/>
      <c r="N27" s="80"/>
      <c r="O27" t="s">
        <v>528</v>
      </c>
      <c r="P27" s="434" t="s">
        <v>589</v>
      </c>
      <c r="Q27" s="184"/>
      <c r="R27" s="184"/>
      <c r="S27" s="184"/>
      <c r="T27" s="184"/>
      <c r="U27" s="184"/>
      <c r="V27" s="184"/>
      <c r="W27" s="184"/>
    </row>
    <row r="28" spans="1:23" ht="16" thickBot="1" x14ac:dyDescent="0.25">
      <c r="A28" s="601" t="s">
        <v>19</v>
      </c>
      <c r="B28" s="602"/>
      <c r="C28" s="110"/>
      <c r="D28" s="30"/>
      <c r="E28" s="30"/>
      <c r="G28" s="75"/>
      <c r="H28" s="603" t="s">
        <v>98</v>
      </c>
      <c r="I28" s="603"/>
      <c r="J28" s="603"/>
      <c r="K28" s="81"/>
      <c r="L28" s="604" t="s">
        <v>75</v>
      </c>
      <c r="M28" s="603"/>
      <c r="N28" s="605"/>
      <c r="O28" s="305" t="s">
        <v>591</v>
      </c>
      <c r="P28" s="435"/>
      <c r="Q28" s="436"/>
      <c r="R28" s="436"/>
      <c r="S28" s="436"/>
      <c r="T28" s="437"/>
      <c r="U28" s="438"/>
      <c r="V28" s="436"/>
      <c r="W28" s="439"/>
    </row>
    <row r="29" spans="1:23" ht="71.25" customHeight="1" x14ac:dyDescent="0.2">
      <c r="A29" s="78" t="s">
        <v>74</v>
      </c>
      <c r="B29" s="31" t="s">
        <v>6</v>
      </c>
      <c r="C29" s="606" t="s">
        <v>96</v>
      </c>
      <c r="D29" s="607"/>
      <c r="E29" s="608"/>
      <c r="F29" s="111" t="s">
        <v>277</v>
      </c>
      <c r="G29" s="79" t="s">
        <v>102</v>
      </c>
      <c r="H29" s="79" t="s">
        <v>104</v>
      </c>
      <c r="I29" s="79" t="s">
        <v>103</v>
      </c>
      <c r="J29" s="79" t="s">
        <v>94</v>
      </c>
      <c r="K29" s="79" t="s">
        <v>77</v>
      </c>
      <c r="L29" s="79" t="s">
        <v>76</v>
      </c>
      <c r="M29" s="79" t="s">
        <v>95</v>
      </c>
      <c r="N29" s="79" t="s">
        <v>77</v>
      </c>
      <c r="P29" s="440"/>
      <c r="Q29" s="440"/>
      <c r="R29" s="440"/>
      <c r="S29" s="440"/>
      <c r="T29" s="440"/>
      <c r="U29" s="440"/>
      <c r="V29" s="440"/>
      <c r="W29" s="440"/>
    </row>
    <row r="30" spans="1:23" ht="17.25" customHeight="1" x14ac:dyDescent="0.2">
      <c r="A30" s="105">
        <v>1</v>
      </c>
      <c r="B30" s="18" t="s">
        <v>135</v>
      </c>
      <c r="C30" s="564" t="s">
        <v>236</v>
      </c>
      <c r="D30" s="565"/>
      <c r="E30" s="566"/>
      <c r="F30" s="112" t="s">
        <v>278</v>
      </c>
      <c r="G30" s="274"/>
      <c r="H30" s="275">
        <v>4</v>
      </c>
      <c r="I30" s="276"/>
      <c r="J30" s="276">
        <v>2</v>
      </c>
      <c r="K30" s="276"/>
      <c r="L30" s="277"/>
      <c r="M30" s="276"/>
      <c r="N30" s="276"/>
      <c r="P30" s="179" t="s">
        <v>952</v>
      </c>
      <c r="Q30" s="300"/>
      <c r="R30" s="300"/>
      <c r="S30" s="300"/>
      <c r="T30" s="300"/>
      <c r="U30" s="300"/>
      <c r="V30" s="300"/>
      <c r="W30" s="300"/>
    </row>
    <row r="31" spans="1:23" ht="17.25" customHeight="1" x14ac:dyDescent="0.2">
      <c r="A31" s="105">
        <v>1</v>
      </c>
      <c r="B31" s="18" t="s">
        <v>229</v>
      </c>
      <c r="C31" s="564" t="s">
        <v>236</v>
      </c>
      <c r="D31" s="565"/>
      <c r="E31" s="566"/>
      <c r="F31" s="112" t="s">
        <v>239</v>
      </c>
      <c r="G31" s="276"/>
      <c r="H31" s="278">
        <v>11</v>
      </c>
      <c r="I31" s="276"/>
      <c r="J31" s="276">
        <v>1</v>
      </c>
      <c r="K31" s="276"/>
      <c r="L31" s="277"/>
      <c r="M31" s="276"/>
      <c r="N31" s="276"/>
      <c r="P31" s="179" t="s">
        <v>952</v>
      </c>
      <c r="Q31" s="300"/>
      <c r="R31" s="300"/>
      <c r="S31" s="300"/>
      <c r="T31" s="300"/>
      <c r="U31" s="300"/>
      <c r="V31" s="300"/>
      <c r="W31" s="300"/>
    </row>
    <row r="32" spans="1:23" ht="17.25" customHeight="1" x14ac:dyDescent="0.2">
      <c r="A32" s="105">
        <v>1</v>
      </c>
      <c r="B32" s="18" t="s">
        <v>158</v>
      </c>
      <c r="C32" s="564" t="s">
        <v>235</v>
      </c>
      <c r="D32" s="565"/>
      <c r="E32" s="566"/>
      <c r="F32" s="112" t="s">
        <v>239</v>
      </c>
      <c r="G32" s="276"/>
      <c r="H32" s="278">
        <v>21</v>
      </c>
      <c r="I32" s="276"/>
      <c r="J32" s="276" t="s">
        <v>276</v>
      </c>
      <c r="K32" s="276"/>
      <c r="L32" s="277"/>
      <c r="M32" s="276"/>
      <c r="N32" s="276"/>
      <c r="P32" s="179" t="s">
        <v>952</v>
      </c>
      <c r="Q32" s="300"/>
      <c r="R32" s="300"/>
      <c r="S32" s="300"/>
      <c r="T32" s="300"/>
      <c r="U32" s="300"/>
      <c r="V32" s="300"/>
      <c r="W32" s="300"/>
    </row>
    <row r="33" spans="1:23" ht="17.25" customHeight="1" x14ac:dyDescent="0.2">
      <c r="A33" s="105">
        <v>1</v>
      </c>
      <c r="B33" s="18" t="s">
        <v>188</v>
      </c>
      <c r="C33" s="564" t="s">
        <v>233</v>
      </c>
      <c r="D33" s="565"/>
      <c r="E33" s="566"/>
      <c r="F33" s="112" t="s">
        <v>239</v>
      </c>
      <c r="G33" s="276"/>
      <c r="H33" s="278">
        <v>4</v>
      </c>
      <c r="I33" s="276"/>
      <c r="J33" s="276" t="s">
        <v>276</v>
      </c>
      <c r="K33" s="276"/>
      <c r="L33" s="277">
        <v>2</v>
      </c>
      <c r="M33" s="276"/>
      <c r="N33" s="276"/>
      <c r="P33" s="179" t="s">
        <v>952</v>
      </c>
      <c r="Q33" s="300"/>
      <c r="R33" s="300"/>
      <c r="S33" s="300"/>
      <c r="T33" s="300"/>
      <c r="U33" s="300"/>
      <c r="V33" s="300"/>
      <c r="W33" s="300"/>
    </row>
    <row r="34" spans="1:23" ht="17.25" customHeight="1" x14ac:dyDescent="0.2">
      <c r="A34" s="105">
        <v>1</v>
      </c>
      <c r="B34" s="18" t="s">
        <v>267</v>
      </c>
      <c r="C34" s="564" t="s">
        <v>235</v>
      </c>
      <c r="D34" s="565"/>
      <c r="E34" s="566"/>
      <c r="F34" s="112" t="s">
        <v>239</v>
      </c>
      <c r="G34" s="276"/>
      <c r="H34" s="278">
        <v>1</v>
      </c>
      <c r="I34" s="276"/>
      <c r="J34" s="276"/>
      <c r="K34" s="276"/>
      <c r="L34" s="277"/>
      <c r="M34" s="276"/>
      <c r="N34" s="276"/>
      <c r="P34" s="179" t="s">
        <v>952</v>
      </c>
      <c r="Q34" s="300"/>
      <c r="R34" s="300"/>
      <c r="S34" s="300"/>
      <c r="T34" s="300"/>
      <c r="U34" s="300"/>
      <c r="V34" s="300"/>
      <c r="W34" s="300"/>
    </row>
    <row r="35" spans="1:23" ht="17.25" customHeight="1" x14ac:dyDescent="0.2">
      <c r="A35" s="105">
        <v>1</v>
      </c>
      <c r="B35" s="18" t="s">
        <v>268</v>
      </c>
      <c r="C35" s="564" t="s">
        <v>233</v>
      </c>
      <c r="D35" s="565"/>
      <c r="E35" s="566"/>
      <c r="F35" s="112" t="s">
        <v>240</v>
      </c>
      <c r="G35" s="276"/>
      <c r="H35" s="278">
        <v>1</v>
      </c>
      <c r="I35" s="276"/>
      <c r="J35" s="276" t="s">
        <v>276</v>
      </c>
      <c r="K35" s="276"/>
      <c r="L35" s="277" t="s">
        <v>276</v>
      </c>
      <c r="M35" s="277" t="s">
        <v>276</v>
      </c>
      <c r="N35" s="276" t="s">
        <v>276</v>
      </c>
      <c r="P35" s="179" t="s">
        <v>952</v>
      </c>
      <c r="Q35" s="300"/>
      <c r="R35" s="300"/>
      <c r="S35" s="300"/>
      <c r="T35" s="300"/>
      <c r="U35" s="300"/>
      <c r="V35" s="300"/>
      <c r="W35" s="300"/>
    </row>
    <row r="36" spans="1:23" ht="17.25" customHeight="1" x14ac:dyDescent="0.2">
      <c r="A36" s="105">
        <v>1</v>
      </c>
      <c r="B36" s="18" t="s">
        <v>269</v>
      </c>
      <c r="C36" s="564" t="s">
        <v>270</v>
      </c>
      <c r="D36" s="565"/>
      <c r="E36" s="566"/>
      <c r="F36" s="112" t="s">
        <v>240</v>
      </c>
      <c r="G36" s="276"/>
      <c r="H36" s="278">
        <v>1</v>
      </c>
      <c r="I36" s="276"/>
      <c r="J36" s="276" t="s">
        <v>276</v>
      </c>
      <c r="K36" s="276">
        <v>1</v>
      </c>
      <c r="L36" s="277" t="s">
        <v>276</v>
      </c>
      <c r="M36" s="277" t="s">
        <v>276</v>
      </c>
      <c r="N36" s="276" t="s">
        <v>276</v>
      </c>
      <c r="P36" s="179" t="s">
        <v>952</v>
      </c>
      <c r="Q36" s="300"/>
      <c r="R36" s="300"/>
      <c r="S36" s="300"/>
      <c r="T36" s="300"/>
      <c r="U36" s="300"/>
      <c r="V36" s="300"/>
      <c r="W36" s="300"/>
    </row>
    <row r="37" spans="1:23" ht="17.25" customHeight="1" x14ac:dyDescent="0.2">
      <c r="A37" s="105">
        <v>1</v>
      </c>
      <c r="B37" s="306" t="s">
        <v>189</v>
      </c>
      <c r="C37" s="564" t="s">
        <v>233</v>
      </c>
      <c r="D37" s="565"/>
      <c r="E37" s="566"/>
      <c r="F37" s="112" t="s">
        <v>238</v>
      </c>
      <c r="G37" s="276"/>
      <c r="H37" s="278">
        <v>50</v>
      </c>
      <c r="I37" s="276"/>
      <c r="J37" s="276" t="s">
        <v>276</v>
      </c>
      <c r="K37" s="276"/>
      <c r="L37" s="277" t="s">
        <v>276</v>
      </c>
      <c r="M37" s="277" t="s">
        <v>276</v>
      </c>
      <c r="N37" s="276" t="s">
        <v>276</v>
      </c>
      <c r="O37" s="303" t="s">
        <v>592</v>
      </c>
      <c r="P37" s="179" t="s">
        <v>952</v>
      </c>
      <c r="Q37" s="300"/>
      <c r="R37" s="300"/>
      <c r="S37" s="300"/>
      <c r="T37" s="300"/>
      <c r="U37" s="300"/>
      <c r="V37" s="300"/>
      <c r="W37" s="300"/>
    </row>
    <row r="38" spans="1:23" ht="17.25" customHeight="1" x14ac:dyDescent="0.2">
      <c r="A38" s="105">
        <v>1</v>
      </c>
      <c r="B38" s="18" t="s">
        <v>228</v>
      </c>
      <c r="C38" s="564" t="s">
        <v>233</v>
      </c>
      <c r="D38" s="565"/>
      <c r="E38" s="566"/>
      <c r="F38" s="112" t="s">
        <v>238</v>
      </c>
      <c r="G38" s="276"/>
      <c r="H38" s="278">
        <v>10</v>
      </c>
      <c r="I38" s="276"/>
      <c r="J38" s="276" t="s">
        <v>276</v>
      </c>
      <c r="K38" s="276"/>
      <c r="L38" s="277" t="s">
        <v>276</v>
      </c>
      <c r="M38" s="277" t="s">
        <v>276</v>
      </c>
      <c r="N38" s="276" t="s">
        <v>276</v>
      </c>
      <c r="P38" s="179" t="s">
        <v>952</v>
      </c>
      <c r="Q38" s="300"/>
      <c r="R38" s="300"/>
      <c r="S38" s="300"/>
      <c r="T38" s="300"/>
      <c r="U38" s="300"/>
      <c r="V38" s="300"/>
      <c r="W38" s="300"/>
    </row>
    <row r="39" spans="1:23" ht="17.25" customHeight="1" x14ac:dyDescent="0.2">
      <c r="A39" s="105">
        <v>2</v>
      </c>
      <c r="B39" s="151" t="s">
        <v>271</v>
      </c>
      <c r="C39" s="564" t="s">
        <v>236</v>
      </c>
      <c r="D39" s="565"/>
      <c r="E39" s="566"/>
      <c r="F39" s="112" t="s">
        <v>239</v>
      </c>
      <c r="G39" s="276"/>
      <c r="H39" s="278"/>
      <c r="I39" s="276"/>
      <c r="J39" s="348">
        <v>2</v>
      </c>
      <c r="K39" s="276"/>
      <c r="L39" s="277">
        <v>2</v>
      </c>
      <c r="M39" s="276"/>
      <c r="N39" s="276"/>
      <c r="O39" t="s">
        <v>618</v>
      </c>
      <c r="P39" s="179" t="s">
        <v>952</v>
      </c>
      <c r="Q39" s="300"/>
      <c r="R39" s="300"/>
      <c r="S39" s="300"/>
      <c r="T39" s="300"/>
      <c r="U39" s="300"/>
      <c r="V39" s="300"/>
      <c r="W39" s="300"/>
    </row>
    <row r="40" spans="1:23" ht="17.25" customHeight="1" x14ac:dyDescent="0.2">
      <c r="A40" s="105">
        <v>2</v>
      </c>
      <c r="B40" s="18" t="s">
        <v>229</v>
      </c>
      <c r="C40" s="564" t="s">
        <v>236</v>
      </c>
      <c r="D40" s="565"/>
      <c r="E40" s="566"/>
      <c r="F40" s="112" t="s">
        <v>239</v>
      </c>
      <c r="G40" s="276"/>
      <c r="H40" s="278">
        <v>9</v>
      </c>
      <c r="I40" s="276"/>
      <c r="J40" s="276"/>
      <c r="K40" s="276"/>
      <c r="L40" s="277">
        <v>3</v>
      </c>
      <c r="M40" s="276"/>
      <c r="N40" s="276"/>
      <c r="P40" s="179" t="s">
        <v>952</v>
      </c>
      <c r="Q40" s="300"/>
      <c r="R40" s="300"/>
      <c r="S40" s="300"/>
      <c r="T40" s="300"/>
      <c r="U40" s="300"/>
      <c r="V40" s="300"/>
      <c r="W40" s="300"/>
    </row>
    <row r="41" spans="1:23" ht="17.25" customHeight="1" x14ac:dyDescent="0.2">
      <c r="A41" s="105">
        <v>2</v>
      </c>
      <c r="B41" s="18" t="s">
        <v>135</v>
      </c>
      <c r="C41" s="564" t="s">
        <v>236</v>
      </c>
      <c r="D41" s="565"/>
      <c r="E41" s="566"/>
      <c r="F41" s="112" t="s">
        <v>278</v>
      </c>
      <c r="G41" s="276"/>
      <c r="H41" s="278">
        <v>1</v>
      </c>
      <c r="I41" s="276"/>
      <c r="J41" s="276"/>
      <c r="K41" s="276"/>
      <c r="L41" s="277">
        <v>1</v>
      </c>
      <c r="M41" s="276"/>
      <c r="N41" s="276"/>
      <c r="P41" s="179" t="s">
        <v>952</v>
      </c>
      <c r="Q41" s="300"/>
      <c r="R41" s="300"/>
      <c r="S41" s="300"/>
      <c r="T41" s="300"/>
      <c r="U41" s="300"/>
      <c r="V41" s="300"/>
      <c r="W41" s="300"/>
    </row>
    <row r="42" spans="1:23" ht="17.25" customHeight="1" x14ac:dyDescent="0.2">
      <c r="A42" s="105">
        <v>2</v>
      </c>
      <c r="B42" s="18" t="s">
        <v>158</v>
      </c>
      <c r="C42" s="564" t="s">
        <v>235</v>
      </c>
      <c r="D42" s="565"/>
      <c r="E42" s="566"/>
      <c r="F42" s="112" t="s">
        <v>239</v>
      </c>
      <c r="G42" s="276"/>
      <c r="H42" s="278">
        <v>3</v>
      </c>
      <c r="I42" s="276"/>
      <c r="J42" s="276" t="s">
        <v>276</v>
      </c>
      <c r="K42" s="276"/>
      <c r="L42" s="277"/>
      <c r="M42" s="276"/>
      <c r="N42" s="276"/>
      <c r="P42" s="179" t="s">
        <v>952</v>
      </c>
      <c r="Q42" s="300"/>
      <c r="R42" s="300"/>
      <c r="S42" s="300"/>
      <c r="T42" s="300"/>
      <c r="U42" s="300"/>
      <c r="V42" s="300"/>
      <c r="W42" s="300"/>
    </row>
    <row r="43" spans="1:23" ht="17.25" customHeight="1" x14ac:dyDescent="0.2">
      <c r="A43" s="105">
        <v>2</v>
      </c>
      <c r="B43" s="306" t="s">
        <v>189</v>
      </c>
      <c r="C43" s="564" t="s">
        <v>233</v>
      </c>
      <c r="D43" s="565"/>
      <c r="E43" s="566"/>
      <c r="F43" s="112" t="s">
        <v>238</v>
      </c>
      <c r="G43" s="276"/>
      <c r="H43" s="278">
        <v>21</v>
      </c>
      <c r="I43" s="276"/>
      <c r="J43" s="276" t="s">
        <v>276</v>
      </c>
      <c r="K43" s="276"/>
      <c r="L43" s="277" t="s">
        <v>276</v>
      </c>
      <c r="M43" s="277" t="s">
        <v>276</v>
      </c>
      <c r="N43" s="276" t="s">
        <v>276</v>
      </c>
      <c r="O43" s="303" t="s">
        <v>592</v>
      </c>
      <c r="P43" s="179" t="s">
        <v>952</v>
      </c>
      <c r="Q43" s="300"/>
      <c r="R43" s="300"/>
      <c r="S43" s="300"/>
      <c r="T43" s="300"/>
      <c r="U43" s="300"/>
      <c r="V43" s="300"/>
      <c r="W43" s="300"/>
    </row>
    <row r="44" spans="1:23" ht="17.25" customHeight="1" x14ac:dyDescent="0.2">
      <c r="A44" s="105">
        <v>2</v>
      </c>
      <c r="B44" s="18" t="s">
        <v>228</v>
      </c>
      <c r="C44" s="564" t="s">
        <v>233</v>
      </c>
      <c r="D44" s="565"/>
      <c r="E44" s="566"/>
      <c r="F44" s="112" t="s">
        <v>238</v>
      </c>
      <c r="G44" s="276"/>
      <c r="H44" s="278">
        <v>30</v>
      </c>
      <c r="I44" s="276"/>
      <c r="J44" s="276" t="s">
        <v>276</v>
      </c>
      <c r="K44" s="276"/>
      <c r="L44" s="277" t="s">
        <v>276</v>
      </c>
      <c r="M44" s="277" t="s">
        <v>276</v>
      </c>
      <c r="N44" s="276" t="s">
        <v>276</v>
      </c>
      <c r="P44" s="179" t="s">
        <v>952</v>
      </c>
      <c r="Q44" s="300"/>
      <c r="R44" s="300"/>
      <c r="S44" s="300"/>
      <c r="T44" s="300"/>
      <c r="U44" s="300"/>
      <c r="V44" s="300"/>
      <c r="W44" s="300"/>
    </row>
    <row r="45" spans="1:23" ht="17.25" customHeight="1" x14ac:dyDescent="0.2">
      <c r="A45" s="105">
        <v>2</v>
      </c>
      <c r="B45" s="18" t="s">
        <v>132</v>
      </c>
      <c r="C45" s="564" t="s">
        <v>233</v>
      </c>
      <c r="D45" s="565"/>
      <c r="E45" s="566"/>
      <c r="F45" s="112" t="s">
        <v>238</v>
      </c>
      <c r="G45" s="276"/>
      <c r="H45" s="278">
        <v>2</v>
      </c>
      <c r="I45" s="276"/>
      <c r="J45" s="276"/>
      <c r="K45" s="276"/>
      <c r="L45" s="277"/>
      <c r="M45" s="276"/>
      <c r="N45" s="276"/>
      <c r="P45" s="179" t="s">
        <v>952</v>
      </c>
      <c r="Q45" s="300"/>
      <c r="R45" s="300"/>
      <c r="S45" s="300"/>
      <c r="T45" s="300"/>
      <c r="U45" s="300"/>
      <c r="V45" s="300"/>
      <c r="W45" s="300"/>
    </row>
    <row r="46" spans="1:23" ht="17.25" customHeight="1" x14ac:dyDescent="0.2">
      <c r="A46" s="105">
        <v>3</v>
      </c>
      <c r="B46" s="18" t="s">
        <v>229</v>
      </c>
      <c r="C46" s="564" t="s">
        <v>236</v>
      </c>
      <c r="D46" s="565"/>
      <c r="E46" s="566"/>
      <c r="F46" s="112" t="s">
        <v>239</v>
      </c>
      <c r="G46" s="276"/>
      <c r="H46" s="278">
        <v>14</v>
      </c>
      <c r="I46" s="276"/>
      <c r="J46" s="276">
        <v>6</v>
      </c>
      <c r="K46" s="276"/>
      <c r="L46" s="277">
        <v>3</v>
      </c>
      <c r="M46" s="276"/>
      <c r="N46" s="276"/>
      <c r="P46" s="179" t="s">
        <v>952</v>
      </c>
      <c r="Q46" s="300"/>
      <c r="R46" s="300"/>
      <c r="S46" s="300"/>
      <c r="T46" s="300"/>
      <c r="U46" s="300"/>
      <c r="V46" s="300"/>
      <c r="W46" s="300"/>
    </row>
    <row r="47" spans="1:23" ht="17.25" customHeight="1" x14ac:dyDescent="0.2">
      <c r="A47" s="105">
        <v>3</v>
      </c>
      <c r="B47" s="18" t="s">
        <v>135</v>
      </c>
      <c r="C47" s="564" t="s">
        <v>236</v>
      </c>
      <c r="D47" s="565"/>
      <c r="E47" s="566"/>
      <c r="F47" s="112" t="s">
        <v>278</v>
      </c>
      <c r="G47" s="276"/>
      <c r="H47" s="301">
        <v>3</v>
      </c>
      <c r="I47" s="276"/>
      <c r="J47" s="276"/>
      <c r="K47" s="276"/>
      <c r="L47" s="277"/>
      <c r="M47" s="276"/>
      <c r="N47" s="276"/>
      <c r="P47" s="179" t="s">
        <v>952</v>
      </c>
      <c r="Q47" s="300"/>
      <c r="R47" s="300"/>
      <c r="S47" s="300"/>
      <c r="T47" s="300"/>
      <c r="U47" s="300"/>
      <c r="V47" s="300"/>
      <c r="W47" s="300"/>
    </row>
    <row r="48" spans="1:23" ht="17.25" customHeight="1" x14ac:dyDescent="0.2">
      <c r="A48" s="105">
        <v>3</v>
      </c>
      <c r="B48" s="18" t="s">
        <v>272</v>
      </c>
      <c r="C48" s="564" t="s">
        <v>235</v>
      </c>
      <c r="D48" s="565"/>
      <c r="E48" s="566"/>
      <c r="F48" s="112" t="s">
        <v>239</v>
      </c>
      <c r="G48" s="276"/>
      <c r="H48" s="278">
        <v>5</v>
      </c>
      <c r="I48" s="276"/>
      <c r="J48" s="276" t="s">
        <v>276</v>
      </c>
      <c r="K48" s="276"/>
      <c r="L48" s="277"/>
      <c r="M48" s="276"/>
      <c r="N48" s="276"/>
      <c r="P48" s="179" t="s">
        <v>952</v>
      </c>
      <c r="Q48" s="300"/>
      <c r="R48" s="300"/>
      <c r="S48" s="300"/>
      <c r="T48" s="300"/>
      <c r="U48" s="300"/>
      <c r="V48" s="300"/>
      <c r="W48" s="300"/>
    </row>
    <row r="49" spans="1:23" ht="17.25" customHeight="1" x14ac:dyDescent="0.2">
      <c r="A49" s="105">
        <v>3</v>
      </c>
      <c r="B49" s="18" t="s">
        <v>158</v>
      </c>
      <c r="C49" s="564" t="s">
        <v>235</v>
      </c>
      <c r="D49" s="565"/>
      <c r="E49" s="566"/>
      <c r="F49" s="112" t="s">
        <v>239</v>
      </c>
      <c r="G49" s="276"/>
      <c r="H49" s="278">
        <v>8</v>
      </c>
      <c r="I49" s="276"/>
      <c r="J49" s="276" t="s">
        <v>276</v>
      </c>
      <c r="K49" s="276"/>
      <c r="L49" s="277"/>
      <c r="M49" s="276"/>
      <c r="N49" s="276"/>
      <c r="P49" s="179" t="s">
        <v>952</v>
      </c>
      <c r="Q49" s="300"/>
      <c r="R49" s="300"/>
      <c r="S49" s="300"/>
      <c r="T49" s="300"/>
      <c r="U49" s="300"/>
      <c r="V49" s="300"/>
      <c r="W49" s="300"/>
    </row>
    <row r="50" spans="1:23" ht="17.25" customHeight="1" x14ac:dyDescent="0.2">
      <c r="A50" s="105">
        <v>3</v>
      </c>
      <c r="B50" s="18" t="s">
        <v>188</v>
      </c>
      <c r="C50" s="564" t="s">
        <v>233</v>
      </c>
      <c r="D50" s="565"/>
      <c r="E50" s="566"/>
      <c r="F50" s="112" t="s">
        <v>239</v>
      </c>
      <c r="G50" s="276"/>
      <c r="H50" s="278">
        <v>60</v>
      </c>
      <c r="I50" s="276"/>
      <c r="J50" s="276"/>
      <c r="K50" s="276"/>
      <c r="L50" s="277"/>
      <c r="M50" s="276"/>
      <c r="N50" s="276"/>
      <c r="P50" s="179" t="s">
        <v>952</v>
      </c>
      <c r="Q50" s="300"/>
      <c r="R50" s="300"/>
      <c r="S50" s="300"/>
      <c r="T50" s="300"/>
      <c r="U50" s="300"/>
      <c r="V50" s="300"/>
      <c r="W50" s="300"/>
    </row>
    <row r="51" spans="1:23" ht="17.25" customHeight="1" x14ac:dyDescent="0.2">
      <c r="A51" s="105">
        <v>3</v>
      </c>
      <c r="B51" s="306" t="s">
        <v>189</v>
      </c>
      <c r="C51" s="564" t="s">
        <v>233</v>
      </c>
      <c r="D51" s="565"/>
      <c r="E51" s="566"/>
      <c r="F51" s="112" t="s">
        <v>238</v>
      </c>
      <c r="G51" s="276"/>
      <c r="H51" s="278">
        <v>2</v>
      </c>
      <c r="I51" s="276"/>
      <c r="J51" s="276" t="s">
        <v>276</v>
      </c>
      <c r="K51" s="276"/>
      <c r="L51" s="277" t="s">
        <v>276</v>
      </c>
      <c r="M51" s="277" t="s">
        <v>276</v>
      </c>
      <c r="N51" s="276" t="s">
        <v>276</v>
      </c>
      <c r="O51" s="303" t="s">
        <v>592</v>
      </c>
      <c r="P51" s="179" t="s">
        <v>952</v>
      </c>
      <c r="Q51" s="300"/>
      <c r="R51" s="300"/>
      <c r="S51" s="300"/>
      <c r="T51" s="300"/>
      <c r="U51" s="300"/>
      <c r="V51" s="300"/>
      <c r="W51" s="300"/>
    </row>
    <row r="52" spans="1:23" ht="17.25" customHeight="1" x14ac:dyDescent="0.2">
      <c r="A52" s="105">
        <v>3</v>
      </c>
      <c r="B52" s="18" t="s">
        <v>132</v>
      </c>
      <c r="C52" s="564" t="s">
        <v>233</v>
      </c>
      <c r="D52" s="565"/>
      <c r="E52" s="566"/>
      <c r="F52" s="112" t="s">
        <v>238</v>
      </c>
      <c r="G52" s="276"/>
      <c r="H52" s="278">
        <v>3</v>
      </c>
      <c r="I52" s="276"/>
      <c r="J52" s="276"/>
      <c r="K52" s="276"/>
      <c r="L52" s="277"/>
      <c r="M52" s="276"/>
      <c r="N52" s="276"/>
      <c r="P52" s="179" t="s">
        <v>952</v>
      </c>
      <c r="Q52" s="300"/>
      <c r="R52" s="300"/>
      <c r="S52" s="300"/>
      <c r="T52" s="300"/>
      <c r="U52" s="300"/>
      <c r="V52" s="300"/>
      <c r="W52" s="300"/>
    </row>
    <row r="53" spans="1:23" ht="17.25" customHeight="1" x14ac:dyDescent="0.2">
      <c r="A53" s="105">
        <v>4</v>
      </c>
      <c r="B53" s="18" t="s">
        <v>135</v>
      </c>
      <c r="C53" s="564" t="s">
        <v>236</v>
      </c>
      <c r="D53" s="565"/>
      <c r="E53" s="566"/>
      <c r="F53" s="112" t="s">
        <v>278</v>
      </c>
      <c r="G53" s="276"/>
      <c r="H53" s="278">
        <v>3</v>
      </c>
      <c r="I53" s="276"/>
      <c r="J53" s="276">
        <v>1</v>
      </c>
      <c r="K53" s="276"/>
      <c r="L53" s="277"/>
      <c r="M53" s="276"/>
      <c r="N53" s="276"/>
      <c r="P53" s="179" t="s">
        <v>952</v>
      </c>
      <c r="Q53" s="300"/>
      <c r="R53" s="300"/>
      <c r="S53" s="300"/>
      <c r="T53" s="300"/>
      <c r="U53" s="300"/>
      <c r="V53" s="300"/>
      <c r="W53" s="300"/>
    </row>
    <row r="54" spans="1:23" ht="17.25" customHeight="1" x14ac:dyDescent="0.2">
      <c r="A54" s="105">
        <v>4</v>
      </c>
      <c r="B54" s="18" t="s">
        <v>267</v>
      </c>
      <c r="C54" s="564" t="s">
        <v>235</v>
      </c>
      <c r="D54" s="565"/>
      <c r="E54" s="566"/>
      <c r="F54" s="112" t="s">
        <v>239</v>
      </c>
      <c r="G54" s="276"/>
      <c r="H54" s="278">
        <v>2</v>
      </c>
      <c r="I54" s="276"/>
      <c r="J54" s="276">
        <v>3</v>
      </c>
      <c r="K54" s="276"/>
      <c r="L54" s="277"/>
      <c r="M54" s="276"/>
      <c r="N54" s="276"/>
      <c r="P54" s="179" t="s">
        <v>952</v>
      </c>
      <c r="Q54" s="300"/>
      <c r="R54" s="300"/>
      <c r="S54" s="300"/>
      <c r="T54" s="300"/>
      <c r="U54" s="300"/>
      <c r="V54" s="300"/>
      <c r="W54" s="300"/>
    </row>
    <row r="55" spans="1:23" ht="17.25" customHeight="1" x14ac:dyDescent="0.2">
      <c r="A55" s="105">
        <v>4</v>
      </c>
      <c r="B55" s="18" t="s">
        <v>229</v>
      </c>
      <c r="C55" s="598" t="s">
        <v>236</v>
      </c>
      <c r="D55" s="598"/>
      <c r="E55" s="598"/>
      <c r="F55" s="105" t="s">
        <v>239</v>
      </c>
      <c r="G55" s="276"/>
      <c r="H55" s="276">
        <v>8</v>
      </c>
      <c r="I55" s="276"/>
      <c r="J55" s="276"/>
      <c r="K55" s="276"/>
      <c r="L55" s="276"/>
      <c r="M55" s="276"/>
      <c r="N55" s="276"/>
      <c r="P55" s="179" t="s">
        <v>952</v>
      </c>
      <c r="Q55" s="300"/>
      <c r="R55" s="300"/>
      <c r="S55" s="300"/>
      <c r="T55" s="300"/>
      <c r="U55" s="300"/>
      <c r="V55" s="300"/>
      <c r="W55" s="300"/>
    </row>
    <row r="56" spans="1:23" ht="17.25" customHeight="1" x14ac:dyDescent="0.2">
      <c r="A56" s="105">
        <v>4</v>
      </c>
      <c r="B56" s="18" t="s">
        <v>158</v>
      </c>
      <c r="C56" s="564" t="s">
        <v>235</v>
      </c>
      <c r="D56" s="565"/>
      <c r="E56" s="566"/>
      <c r="F56" s="105" t="s">
        <v>239</v>
      </c>
      <c r="G56" s="276"/>
      <c r="H56" s="276">
        <v>1</v>
      </c>
      <c r="I56" s="276"/>
      <c r="J56" s="276" t="s">
        <v>276</v>
      </c>
      <c r="K56" s="276"/>
      <c r="L56" s="276"/>
      <c r="M56" s="276"/>
      <c r="N56" s="276"/>
      <c r="P56" s="179" t="s">
        <v>952</v>
      </c>
      <c r="Q56" s="300"/>
      <c r="R56" s="300"/>
      <c r="S56" s="300"/>
      <c r="T56" s="300"/>
      <c r="U56" s="300"/>
      <c r="V56" s="300"/>
      <c r="W56" s="300"/>
    </row>
    <row r="57" spans="1:23" ht="17.25" customHeight="1" x14ac:dyDescent="0.2">
      <c r="A57" s="105">
        <v>4</v>
      </c>
      <c r="B57" s="307" t="s">
        <v>189</v>
      </c>
      <c r="C57" s="564" t="s">
        <v>233</v>
      </c>
      <c r="D57" s="565"/>
      <c r="E57" s="566"/>
      <c r="F57" s="113" t="s">
        <v>238</v>
      </c>
      <c r="G57" s="276"/>
      <c r="H57" s="347">
        <v>45</v>
      </c>
      <c r="I57" s="276"/>
      <c r="J57" s="276" t="s">
        <v>276</v>
      </c>
      <c r="K57" s="276"/>
      <c r="L57" s="277" t="s">
        <v>276</v>
      </c>
      <c r="M57" s="277" t="s">
        <v>276</v>
      </c>
      <c r="N57" s="276" t="s">
        <v>276</v>
      </c>
      <c r="O57" s="303" t="s">
        <v>592</v>
      </c>
      <c r="P57" s="179" t="s">
        <v>952</v>
      </c>
      <c r="Q57" s="300"/>
      <c r="R57" s="300"/>
      <c r="S57" s="300"/>
      <c r="T57" s="300"/>
      <c r="U57" s="300"/>
      <c r="V57" s="300"/>
      <c r="W57" s="300"/>
    </row>
    <row r="58" spans="1:23" ht="17.25" customHeight="1" x14ac:dyDescent="0.2">
      <c r="A58" s="320">
        <v>4</v>
      </c>
      <c r="B58" s="307" t="s">
        <v>129</v>
      </c>
      <c r="C58" s="564" t="s">
        <v>233</v>
      </c>
      <c r="D58" s="565"/>
      <c r="E58" s="566"/>
      <c r="F58" s="319" t="s">
        <v>238</v>
      </c>
      <c r="G58" s="276"/>
      <c r="H58" s="347">
        <v>5</v>
      </c>
      <c r="I58" s="276"/>
      <c r="J58" s="348" t="s">
        <v>276</v>
      </c>
      <c r="K58" s="348"/>
      <c r="L58" s="349" t="s">
        <v>276</v>
      </c>
      <c r="M58" s="349" t="s">
        <v>276</v>
      </c>
      <c r="N58" s="348" t="s">
        <v>276</v>
      </c>
      <c r="O58" s="346" t="s">
        <v>593</v>
      </c>
      <c r="P58" s="179" t="s">
        <v>952</v>
      </c>
      <c r="Q58" s="300"/>
      <c r="R58" s="300"/>
      <c r="S58" s="300"/>
      <c r="T58" s="300"/>
      <c r="U58" s="300"/>
      <c r="V58" s="300"/>
      <c r="W58" s="300"/>
    </row>
    <row r="59" spans="1:23" ht="17.25" customHeight="1" x14ac:dyDescent="0.2">
      <c r="A59" s="105">
        <v>4</v>
      </c>
      <c r="B59" s="103" t="s">
        <v>273</v>
      </c>
      <c r="C59" s="564" t="s">
        <v>234</v>
      </c>
      <c r="D59" s="565"/>
      <c r="E59" s="566"/>
      <c r="F59" s="113" t="s">
        <v>238</v>
      </c>
      <c r="G59" s="276"/>
      <c r="H59" s="278">
        <v>20</v>
      </c>
      <c r="I59" s="276"/>
      <c r="J59" s="276" t="s">
        <v>276</v>
      </c>
      <c r="K59" s="276"/>
      <c r="L59" s="277" t="s">
        <v>276</v>
      </c>
      <c r="M59" s="277" t="s">
        <v>276</v>
      </c>
      <c r="N59" s="276" t="s">
        <v>276</v>
      </c>
      <c r="P59" s="179" t="s">
        <v>952</v>
      </c>
      <c r="Q59" s="300"/>
      <c r="R59" s="300"/>
      <c r="S59" s="300"/>
      <c r="T59" s="300"/>
      <c r="U59" s="300"/>
      <c r="V59" s="300"/>
      <c r="W59" s="300"/>
    </row>
    <row r="60" spans="1:23" ht="17.25" customHeight="1" x14ac:dyDescent="0.2">
      <c r="A60" s="105">
        <v>5</v>
      </c>
      <c r="B60" s="151" t="s">
        <v>271</v>
      </c>
      <c r="C60" s="564" t="s">
        <v>236</v>
      </c>
      <c r="D60" s="565"/>
      <c r="E60" s="566"/>
      <c r="F60" s="113" t="s">
        <v>239</v>
      </c>
      <c r="G60" s="276"/>
      <c r="H60" s="278"/>
      <c r="I60" s="276"/>
      <c r="J60" s="276">
        <v>2</v>
      </c>
      <c r="K60" s="276"/>
      <c r="L60" s="277"/>
      <c r="M60" s="276"/>
      <c r="N60" s="276"/>
      <c r="P60" s="179" t="s">
        <v>952</v>
      </c>
      <c r="Q60" s="300"/>
      <c r="R60" s="300"/>
      <c r="S60" s="300"/>
      <c r="T60" s="300"/>
      <c r="U60" s="300"/>
      <c r="V60" s="300"/>
      <c r="W60" s="300"/>
    </row>
    <row r="61" spans="1:23" ht="17.25" customHeight="1" x14ac:dyDescent="0.2">
      <c r="A61" s="105">
        <v>5</v>
      </c>
      <c r="B61" s="103" t="s">
        <v>135</v>
      </c>
      <c r="C61" s="564" t="s">
        <v>236</v>
      </c>
      <c r="D61" s="565"/>
      <c r="E61" s="566"/>
      <c r="F61" s="113" t="s">
        <v>278</v>
      </c>
      <c r="G61" s="276"/>
      <c r="H61" s="278">
        <v>2</v>
      </c>
      <c r="I61" s="276"/>
      <c r="J61" s="276"/>
      <c r="K61" s="276"/>
      <c r="L61" s="277"/>
      <c r="M61" s="276"/>
      <c r="N61" s="276"/>
      <c r="P61" s="179" t="s">
        <v>952</v>
      </c>
      <c r="Q61" s="300"/>
      <c r="R61" s="300"/>
      <c r="S61" s="300"/>
      <c r="T61" s="300"/>
      <c r="U61" s="300"/>
      <c r="V61" s="300"/>
      <c r="W61" s="300"/>
    </row>
    <row r="62" spans="1:23" ht="17.25" customHeight="1" x14ac:dyDescent="0.2">
      <c r="A62" s="105">
        <v>5</v>
      </c>
      <c r="B62" s="103" t="s">
        <v>267</v>
      </c>
      <c r="C62" s="564" t="s">
        <v>235</v>
      </c>
      <c r="D62" s="565"/>
      <c r="E62" s="566"/>
      <c r="F62" s="113" t="s">
        <v>239</v>
      </c>
      <c r="G62" s="276"/>
      <c r="H62" s="278">
        <v>2</v>
      </c>
      <c r="I62" s="276"/>
      <c r="J62" s="276">
        <v>3</v>
      </c>
      <c r="K62" s="276"/>
      <c r="L62" s="277"/>
      <c r="M62" s="276"/>
      <c r="N62" s="276"/>
      <c r="P62" s="179" t="s">
        <v>952</v>
      </c>
      <c r="Q62" s="300"/>
      <c r="R62" s="300"/>
      <c r="S62" s="300"/>
      <c r="T62" s="300"/>
      <c r="U62" s="300"/>
      <c r="V62" s="300"/>
      <c r="W62" s="300"/>
    </row>
    <row r="63" spans="1:23" ht="17.25" customHeight="1" x14ac:dyDescent="0.2">
      <c r="A63" s="105">
        <v>5</v>
      </c>
      <c r="B63" s="103" t="s">
        <v>229</v>
      </c>
      <c r="C63" s="564" t="s">
        <v>236</v>
      </c>
      <c r="D63" s="565"/>
      <c r="E63" s="566"/>
      <c r="F63" s="113" t="s">
        <v>239</v>
      </c>
      <c r="G63" s="276"/>
      <c r="H63" s="278">
        <v>5</v>
      </c>
      <c r="I63" s="276"/>
      <c r="J63" s="276"/>
      <c r="K63" s="276"/>
      <c r="L63" s="277"/>
      <c r="M63" s="276"/>
      <c r="N63" s="276"/>
      <c r="P63" s="179" t="s">
        <v>952</v>
      </c>
      <c r="Q63" s="300"/>
      <c r="R63" s="300"/>
      <c r="S63" s="300"/>
      <c r="T63" s="300"/>
      <c r="U63" s="300"/>
      <c r="V63" s="300"/>
      <c r="W63" s="300"/>
    </row>
    <row r="64" spans="1:23" ht="17.25" customHeight="1" x14ac:dyDescent="0.2">
      <c r="A64" s="105">
        <v>5</v>
      </c>
      <c r="B64" s="103" t="s">
        <v>188</v>
      </c>
      <c r="C64" s="564" t="s">
        <v>233</v>
      </c>
      <c r="D64" s="565"/>
      <c r="E64" s="566"/>
      <c r="F64" s="113" t="s">
        <v>239</v>
      </c>
      <c r="G64" s="276"/>
      <c r="H64" s="278">
        <v>1</v>
      </c>
      <c r="I64" s="276"/>
      <c r="J64" s="276" t="s">
        <v>276</v>
      </c>
      <c r="K64" s="276"/>
      <c r="L64" s="277">
        <v>1</v>
      </c>
      <c r="M64" s="276"/>
      <c r="N64" s="276"/>
      <c r="P64" s="179" t="s">
        <v>952</v>
      </c>
      <c r="Q64" s="300"/>
      <c r="R64" s="300"/>
      <c r="S64" s="300"/>
      <c r="T64" s="300"/>
      <c r="U64" s="300"/>
      <c r="V64" s="300"/>
      <c r="W64" s="300"/>
    </row>
    <row r="65" spans="1:23" ht="17.25" customHeight="1" x14ac:dyDescent="0.2">
      <c r="A65" s="105">
        <v>5</v>
      </c>
      <c r="B65" s="307" t="s">
        <v>189</v>
      </c>
      <c r="C65" s="564" t="s">
        <v>233</v>
      </c>
      <c r="D65" s="565"/>
      <c r="E65" s="566"/>
      <c r="F65" s="113" t="s">
        <v>238</v>
      </c>
      <c r="G65" s="276"/>
      <c r="H65" s="347">
        <v>26</v>
      </c>
      <c r="I65" s="276"/>
      <c r="J65" s="276" t="s">
        <v>276</v>
      </c>
      <c r="K65" s="276"/>
      <c r="L65" s="277" t="s">
        <v>276</v>
      </c>
      <c r="M65" s="277" t="s">
        <v>276</v>
      </c>
      <c r="N65" s="276" t="s">
        <v>276</v>
      </c>
      <c r="O65" s="303" t="s">
        <v>592</v>
      </c>
      <c r="P65" s="179" t="s">
        <v>952</v>
      </c>
      <c r="Q65" s="300"/>
      <c r="R65" s="300"/>
      <c r="S65" s="300"/>
      <c r="T65" s="300"/>
      <c r="U65" s="300"/>
      <c r="V65" s="300"/>
      <c r="W65" s="300"/>
    </row>
    <row r="66" spans="1:23" ht="16.5" customHeight="1" x14ac:dyDescent="0.2">
      <c r="A66" s="320">
        <v>5</v>
      </c>
      <c r="B66" s="307" t="s">
        <v>129</v>
      </c>
      <c r="C66" s="564" t="s">
        <v>233</v>
      </c>
      <c r="D66" s="565"/>
      <c r="E66" s="566"/>
      <c r="F66" s="319" t="s">
        <v>238</v>
      </c>
      <c r="G66" s="276"/>
      <c r="H66" s="347">
        <v>14</v>
      </c>
      <c r="I66" s="276"/>
      <c r="J66" s="348" t="s">
        <v>276</v>
      </c>
      <c r="K66" s="348"/>
      <c r="L66" s="349" t="s">
        <v>276</v>
      </c>
      <c r="M66" s="349" t="s">
        <v>276</v>
      </c>
      <c r="N66" s="348" t="s">
        <v>276</v>
      </c>
      <c r="O66" s="346" t="s">
        <v>593</v>
      </c>
      <c r="P66" s="179" t="s">
        <v>952</v>
      </c>
      <c r="Q66" s="300"/>
      <c r="R66" s="300"/>
      <c r="S66" s="300"/>
      <c r="T66" s="300"/>
      <c r="U66" s="300"/>
      <c r="V66" s="300"/>
      <c r="W66" s="300"/>
    </row>
    <row r="67" spans="1:23" ht="17.25" customHeight="1" x14ac:dyDescent="0.2">
      <c r="A67" s="105">
        <v>5</v>
      </c>
      <c r="B67" s="103" t="s">
        <v>273</v>
      </c>
      <c r="C67" s="564" t="s">
        <v>234</v>
      </c>
      <c r="D67" s="565"/>
      <c r="E67" s="566"/>
      <c r="F67" s="113" t="s">
        <v>238</v>
      </c>
      <c r="G67" s="276"/>
      <c r="H67" s="278">
        <v>10</v>
      </c>
      <c r="I67" s="276"/>
      <c r="J67" s="276" t="s">
        <v>276</v>
      </c>
      <c r="K67" s="276"/>
      <c r="L67" s="277" t="s">
        <v>276</v>
      </c>
      <c r="M67" s="277" t="s">
        <v>276</v>
      </c>
      <c r="N67" s="276" t="s">
        <v>276</v>
      </c>
      <c r="P67" s="179" t="s">
        <v>952</v>
      </c>
      <c r="Q67" s="300"/>
      <c r="R67" s="300"/>
      <c r="S67" s="300"/>
      <c r="T67" s="300"/>
      <c r="U67" s="300"/>
      <c r="V67" s="300"/>
      <c r="W67" s="300"/>
    </row>
    <row r="68" spans="1:23" ht="17.25" customHeight="1" x14ac:dyDescent="0.2">
      <c r="A68" s="105">
        <v>6</v>
      </c>
      <c r="B68" s="103" t="s">
        <v>188</v>
      </c>
      <c r="C68" s="564" t="s">
        <v>233</v>
      </c>
      <c r="D68" s="565"/>
      <c r="E68" s="566"/>
      <c r="F68" s="113" t="s">
        <v>239</v>
      </c>
      <c r="G68" s="276"/>
      <c r="H68" s="278">
        <v>6</v>
      </c>
      <c r="I68" s="276"/>
      <c r="J68" s="276" t="s">
        <v>276</v>
      </c>
      <c r="K68" s="276"/>
      <c r="L68" s="277">
        <v>4</v>
      </c>
      <c r="M68" s="276"/>
      <c r="N68" s="276"/>
      <c r="P68" s="179" t="s">
        <v>952</v>
      </c>
      <c r="Q68" s="300"/>
      <c r="R68" s="300"/>
      <c r="S68" s="300"/>
      <c r="T68" s="300"/>
      <c r="U68" s="300"/>
      <c r="V68" s="300"/>
      <c r="W68" s="300"/>
    </row>
    <row r="69" spans="1:23" ht="17.25" customHeight="1" x14ac:dyDescent="0.2">
      <c r="A69" s="105">
        <v>6</v>
      </c>
      <c r="B69" s="103" t="s">
        <v>132</v>
      </c>
      <c r="C69" s="564" t="s">
        <v>233</v>
      </c>
      <c r="D69" s="565"/>
      <c r="E69" s="566"/>
      <c r="F69" s="113" t="s">
        <v>238</v>
      </c>
      <c r="G69" s="276"/>
      <c r="H69" s="278">
        <v>7</v>
      </c>
      <c r="I69" s="276"/>
      <c r="J69" s="276"/>
      <c r="K69" s="276"/>
      <c r="L69" s="277"/>
      <c r="M69" s="276"/>
      <c r="N69" s="276"/>
      <c r="P69" s="179" t="s">
        <v>952</v>
      </c>
      <c r="Q69" s="300"/>
      <c r="R69" s="300"/>
      <c r="S69" s="300"/>
      <c r="T69" s="300"/>
      <c r="U69" s="300"/>
      <c r="V69" s="300"/>
      <c r="W69" s="300"/>
    </row>
    <row r="70" spans="1:23" ht="17.25" customHeight="1" x14ac:dyDescent="0.2">
      <c r="A70" s="105">
        <v>6</v>
      </c>
      <c r="B70" s="103" t="s">
        <v>229</v>
      </c>
      <c r="C70" s="564" t="s">
        <v>236</v>
      </c>
      <c r="D70" s="565"/>
      <c r="E70" s="566"/>
      <c r="F70" s="113" t="s">
        <v>239</v>
      </c>
      <c r="G70" s="276"/>
      <c r="H70" s="278">
        <v>13</v>
      </c>
      <c r="I70" s="276"/>
      <c r="J70" s="276"/>
      <c r="K70" s="276"/>
      <c r="L70" s="277"/>
      <c r="M70" s="276"/>
      <c r="N70" s="276"/>
      <c r="P70" s="179" t="s">
        <v>952</v>
      </c>
      <c r="Q70" s="300"/>
      <c r="R70" s="300"/>
      <c r="S70" s="300"/>
      <c r="T70" s="300"/>
      <c r="U70" s="300"/>
      <c r="V70" s="300"/>
      <c r="W70" s="300"/>
    </row>
    <row r="71" spans="1:23" ht="17.25" customHeight="1" x14ac:dyDescent="0.2">
      <c r="A71" s="105">
        <v>6</v>
      </c>
      <c r="B71" s="103" t="s">
        <v>268</v>
      </c>
      <c r="C71" s="564" t="s">
        <v>233</v>
      </c>
      <c r="D71" s="565"/>
      <c r="E71" s="566"/>
      <c r="F71" s="113" t="s">
        <v>240</v>
      </c>
      <c r="G71" s="276"/>
      <c r="H71" s="278">
        <v>1</v>
      </c>
      <c r="I71" s="276"/>
      <c r="J71" s="276" t="s">
        <v>276</v>
      </c>
      <c r="K71" s="276"/>
      <c r="L71" s="277" t="s">
        <v>276</v>
      </c>
      <c r="M71" s="277" t="s">
        <v>276</v>
      </c>
      <c r="N71" s="276" t="s">
        <v>276</v>
      </c>
      <c r="P71" s="179" t="s">
        <v>952</v>
      </c>
      <c r="Q71" s="300"/>
      <c r="R71" s="300"/>
      <c r="S71" s="300"/>
      <c r="T71" s="300"/>
      <c r="U71" s="300"/>
      <c r="V71" s="300"/>
      <c r="W71" s="300"/>
    </row>
    <row r="72" spans="1:23" ht="17.25" customHeight="1" x14ac:dyDescent="0.2">
      <c r="A72" s="105">
        <v>6</v>
      </c>
      <c r="B72" s="103" t="s">
        <v>267</v>
      </c>
      <c r="C72" s="564" t="s">
        <v>235</v>
      </c>
      <c r="D72" s="565"/>
      <c r="E72" s="566"/>
      <c r="F72" s="113" t="s">
        <v>239</v>
      </c>
      <c r="G72" s="276"/>
      <c r="H72" s="278">
        <v>4</v>
      </c>
      <c r="I72" s="276"/>
      <c r="J72" s="276">
        <v>3</v>
      </c>
      <c r="K72" s="276"/>
      <c r="L72" s="277"/>
      <c r="M72" s="276"/>
      <c r="N72" s="276"/>
      <c r="P72" s="179" t="s">
        <v>952</v>
      </c>
      <c r="Q72" s="300"/>
      <c r="R72" s="300"/>
      <c r="S72" s="300"/>
      <c r="T72" s="300"/>
      <c r="U72" s="300"/>
      <c r="V72" s="300"/>
      <c r="W72" s="300"/>
    </row>
    <row r="73" spans="1:23" ht="17.25" customHeight="1" x14ac:dyDescent="0.2">
      <c r="A73" s="105">
        <v>6</v>
      </c>
      <c r="B73" s="103" t="s">
        <v>272</v>
      </c>
      <c r="C73" s="564" t="s">
        <v>235</v>
      </c>
      <c r="D73" s="565"/>
      <c r="E73" s="566"/>
      <c r="F73" s="113" t="s">
        <v>239</v>
      </c>
      <c r="G73" s="276"/>
      <c r="H73" s="278">
        <v>1</v>
      </c>
      <c r="I73" s="276"/>
      <c r="J73" s="276" t="s">
        <v>276</v>
      </c>
      <c r="K73" s="276"/>
      <c r="L73" s="277"/>
      <c r="M73" s="276"/>
      <c r="N73" s="276"/>
      <c r="P73" s="179" t="s">
        <v>952</v>
      </c>
      <c r="Q73" s="300"/>
      <c r="R73" s="300"/>
      <c r="S73" s="300"/>
      <c r="T73" s="300"/>
      <c r="U73" s="300"/>
      <c r="V73" s="300"/>
      <c r="W73" s="300"/>
    </row>
    <row r="74" spans="1:23" ht="17.25" customHeight="1" x14ac:dyDescent="0.2">
      <c r="A74" s="105">
        <v>6</v>
      </c>
      <c r="B74" s="307" t="s">
        <v>189</v>
      </c>
      <c r="C74" s="564" t="s">
        <v>233</v>
      </c>
      <c r="D74" s="565"/>
      <c r="E74" s="566"/>
      <c r="F74" s="113" t="s">
        <v>238</v>
      </c>
      <c r="G74" s="276"/>
      <c r="H74" s="347">
        <v>42</v>
      </c>
      <c r="I74" s="276"/>
      <c r="J74" s="276" t="s">
        <v>276</v>
      </c>
      <c r="K74" s="276"/>
      <c r="L74" s="277" t="s">
        <v>276</v>
      </c>
      <c r="M74" s="277" t="s">
        <v>276</v>
      </c>
      <c r="N74" s="276" t="s">
        <v>276</v>
      </c>
      <c r="O74" s="303" t="s">
        <v>592</v>
      </c>
      <c r="P74" s="179" t="s">
        <v>952</v>
      </c>
      <c r="Q74" s="300"/>
      <c r="R74" s="300"/>
      <c r="S74" s="300"/>
      <c r="T74" s="300"/>
      <c r="U74" s="300"/>
      <c r="V74" s="300"/>
      <c r="W74" s="300"/>
    </row>
    <row r="75" spans="1:23" ht="17.25" customHeight="1" x14ac:dyDescent="0.2">
      <c r="A75" s="320">
        <v>6</v>
      </c>
      <c r="B75" s="307" t="s">
        <v>129</v>
      </c>
      <c r="C75" s="564" t="s">
        <v>233</v>
      </c>
      <c r="D75" s="565"/>
      <c r="E75" s="566"/>
      <c r="F75" s="319" t="s">
        <v>238</v>
      </c>
      <c r="G75" s="276"/>
      <c r="H75" s="347">
        <v>8</v>
      </c>
      <c r="I75" s="276"/>
      <c r="J75" s="348" t="s">
        <v>276</v>
      </c>
      <c r="K75" s="348"/>
      <c r="L75" s="349" t="s">
        <v>276</v>
      </c>
      <c r="M75" s="349" t="s">
        <v>276</v>
      </c>
      <c r="N75" s="348" t="s">
        <v>276</v>
      </c>
      <c r="O75" s="346" t="s">
        <v>593</v>
      </c>
      <c r="P75" s="179" t="s">
        <v>952</v>
      </c>
      <c r="Q75" s="300"/>
      <c r="R75" s="300"/>
      <c r="S75" s="300"/>
      <c r="T75" s="300"/>
      <c r="U75" s="300"/>
      <c r="V75" s="300"/>
      <c r="W75" s="300"/>
    </row>
    <row r="76" spans="1:23" ht="17.25" customHeight="1" x14ac:dyDescent="0.2">
      <c r="A76" s="105">
        <v>6</v>
      </c>
      <c r="B76" s="103" t="s">
        <v>273</v>
      </c>
      <c r="C76" s="564" t="s">
        <v>234</v>
      </c>
      <c r="D76" s="565"/>
      <c r="E76" s="566"/>
      <c r="F76" s="113" t="s">
        <v>238</v>
      </c>
      <c r="G76" s="276"/>
      <c r="H76" s="278">
        <v>20</v>
      </c>
      <c r="I76" s="276"/>
      <c r="J76" s="276" t="s">
        <v>276</v>
      </c>
      <c r="K76" s="276"/>
      <c r="L76" s="277" t="s">
        <v>276</v>
      </c>
      <c r="M76" s="277" t="s">
        <v>276</v>
      </c>
      <c r="N76" s="276" t="s">
        <v>276</v>
      </c>
      <c r="P76" s="179" t="s">
        <v>952</v>
      </c>
      <c r="Q76" s="300"/>
      <c r="R76" s="300"/>
      <c r="S76" s="300"/>
      <c r="T76" s="300"/>
      <c r="U76" s="300"/>
      <c r="V76" s="300"/>
      <c r="W76" s="300"/>
    </row>
    <row r="77" spans="1:23" ht="17.25" customHeight="1" x14ac:dyDescent="0.2">
      <c r="A77" s="105">
        <v>7</v>
      </c>
      <c r="B77" s="103" t="s">
        <v>267</v>
      </c>
      <c r="C77" s="564" t="s">
        <v>235</v>
      </c>
      <c r="D77" s="565"/>
      <c r="E77" s="566"/>
      <c r="F77" s="113" t="s">
        <v>239</v>
      </c>
      <c r="G77" s="276"/>
      <c r="H77" s="278">
        <v>3</v>
      </c>
      <c r="I77" s="276"/>
      <c r="J77" s="276">
        <v>8</v>
      </c>
      <c r="K77" s="276"/>
      <c r="L77" s="277"/>
      <c r="M77" s="276"/>
      <c r="N77" s="276"/>
      <c r="P77" s="179" t="s">
        <v>952</v>
      </c>
      <c r="Q77" s="300"/>
      <c r="R77" s="300"/>
      <c r="S77" s="300"/>
      <c r="T77" s="300"/>
      <c r="U77" s="300"/>
      <c r="V77" s="300"/>
      <c r="W77" s="300"/>
    </row>
    <row r="78" spans="1:23" ht="17.25" customHeight="1" x14ac:dyDescent="0.2">
      <c r="A78" s="105">
        <v>7</v>
      </c>
      <c r="B78" s="103" t="s">
        <v>274</v>
      </c>
      <c r="C78" s="564" t="s">
        <v>234</v>
      </c>
      <c r="D78" s="565"/>
      <c r="E78" s="566"/>
      <c r="F78" s="113" t="s">
        <v>238</v>
      </c>
      <c r="G78" s="276"/>
      <c r="H78" s="278">
        <v>7</v>
      </c>
      <c r="I78" s="276"/>
      <c r="J78" s="276" t="s">
        <v>276</v>
      </c>
      <c r="K78" s="276"/>
      <c r="L78" s="277" t="s">
        <v>276</v>
      </c>
      <c r="M78" s="277" t="s">
        <v>276</v>
      </c>
      <c r="N78" s="276" t="s">
        <v>276</v>
      </c>
      <c r="P78" s="179" t="s">
        <v>952</v>
      </c>
      <c r="Q78" s="300"/>
      <c r="R78" s="300"/>
      <c r="S78" s="300"/>
      <c r="T78" s="300"/>
      <c r="U78" s="300"/>
      <c r="V78" s="300"/>
      <c r="W78" s="300"/>
    </row>
    <row r="79" spans="1:23" ht="17.25" customHeight="1" x14ac:dyDescent="0.2">
      <c r="A79" s="105">
        <v>7</v>
      </c>
      <c r="B79" s="103" t="s">
        <v>803</v>
      </c>
      <c r="C79" s="564" t="s">
        <v>234</v>
      </c>
      <c r="D79" s="565"/>
      <c r="E79" s="566"/>
      <c r="F79" s="113" t="s">
        <v>238</v>
      </c>
      <c r="G79" s="276"/>
      <c r="H79" s="278">
        <v>1</v>
      </c>
      <c r="I79" s="276"/>
      <c r="J79" s="276"/>
      <c r="K79" s="276"/>
      <c r="L79" s="277"/>
      <c r="M79" s="276"/>
      <c r="N79" s="276"/>
      <c r="O79" t="s">
        <v>802</v>
      </c>
      <c r="P79" s="179" t="s">
        <v>952</v>
      </c>
      <c r="Q79" s="300"/>
      <c r="R79" s="300"/>
      <c r="S79" s="300"/>
      <c r="T79" s="300"/>
      <c r="U79" s="300"/>
      <c r="V79" s="300"/>
      <c r="W79" s="300"/>
    </row>
    <row r="80" spans="1:23" ht="17.25" customHeight="1" x14ac:dyDescent="0.2">
      <c r="A80" s="105">
        <v>7</v>
      </c>
      <c r="B80" s="103" t="s">
        <v>229</v>
      </c>
      <c r="C80" s="564" t="s">
        <v>236</v>
      </c>
      <c r="D80" s="565"/>
      <c r="E80" s="566"/>
      <c r="F80" s="113" t="s">
        <v>239</v>
      </c>
      <c r="G80" s="276"/>
      <c r="H80" s="278">
        <v>25</v>
      </c>
      <c r="I80" s="276"/>
      <c r="J80" s="276"/>
      <c r="K80" s="276"/>
      <c r="L80" s="277"/>
      <c r="M80" s="276"/>
      <c r="N80" s="276"/>
      <c r="P80" s="179" t="s">
        <v>952</v>
      </c>
      <c r="Q80" s="300"/>
      <c r="R80" s="300"/>
      <c r="S80" s="300"/>
      <c r="T80" s="300"/>
      <c r="U80" s="300"/>
      <c r="V80" s="300"/>
      <c r="W80" s="300"/>
    </row>
    <row r="81" spans="1:23" ht="17.25" customHeight="1" x14ac:dyDescent="0.2">
      <c r="A81" s="105">
        <v>7</v>
      </c>
      <c r="B81" s="103" t="s">
        <v>135</v>
      </c>
      <c r="C81" s="564" t="s">
        <v>236</v>
      </c>
      <c r="D81" s="565"/>
      <c r="E81" s="566"/>
      <c r="F81" s="113" t="s">
        <v>278</v>
      </c>
      <c r="G81" s="276"/>
      <c r="H81" s="278">
        <v>1</v>
      </c>
      <c r="I81" s="276"/>
      <c r="J81" s="276"/>
      <c r="K81" s="276"/>
      <c r="L81" s="277"/>
      <c r="M81" s="276"/>
      <c r="N81" s="276"/>
      <c r="P81" s="179" t="s">
        <v>952</v>
      </c>
      <c r="Q81" s="300"/>
      <c r="R81" s="300"/>
      <c r="S81" s="300"/>
      <c r="T81" s="300"/>
      <c r="U81" s="300"/>
      <c r="V81" s="300"/>
      <c r="W81" s="300"/>
    </row>
    <row r="82" spans="1:23" ht="17.25" customHeight="1" x14ac:dyDescent="0.2">
      <c r="A82" s="105">
        <v>7</v>
      </c>
      <c r="B82" s="103" t="s">
        <v>268</v>
      </c>
      <c r="C82" s="564" t="s">
        <v>233</v>
      </c>
      <c r="D82" s="565"/>
      <c r="E82" s="566"/>
      <c r="F82" s="113" t="s">
        <v>240</v>
      </c>
      <c r="G82" s="276"/>
      <c r="H82" s="278">
        <v>7</v>
      </c>
      <c r="I82" s="276"/>
      <c r="J82" s="276" t="s">
        <v>276</v>
      </c>
      <c r="K82" s="276"/>
      <c r="L82" s="277" t="s">
        <v>276</v>
      </c>
      <c r="M82" s="277" t="s">
        <v>276</v>
      </c>
      <c r="N82" s="276" t="s">
        <v>276</v>
      </c>
      <c r="P82" s="179" t="s">
        <v>952</v>
      </c>
      <c r="Q82" s="300"/>
      <c r="R82" s="300"/>
      <c r="S82" s="300"/>
      <c r="T82" s="300"/>
      <c r="U82" s="300"/>
      <c r="V82" s="300"/>
      <c r="W82" s="300"/>
    </row>
    <row r="83" spans="1:23" ht="17.25" customHeight="1" x14ac:dyDescent="0.2">
      <c r="A83" s="105">
        <v>7</v>
      </c>
      <c r="B83" s="307" t="s">
        <v>189</v>
      </c>
      <c r="C83" s="564" t="s">
        <v>233</v>
      </c>
      <c r="D83" s="565"/>
      <c r="E83" s="566"/>
      <c r="F83" s="113" t="s">
        <v>238</v>
      </c>
      <c r="G83" s="276"/>
      <c r="H83" s="278" t="s">
        <v>528</v>
      </c>
      <c r="I83" s="276"/>
      <c r="J83" s="276" t="s">
        <v>276</v>
      </c>
      <c r="K83" s="276"/>
      <c r="L83" s="277" t="s">
        <v>276</v>
      </c>
      <c r="M83" s="277" t="s">
        <v>276</v>
      </c>
      <c r="N83" s="276" t="s">
        <v>276</v>
      </c>
      <c r="O83" s="303" t="s">
        <v>592</v>
      </c>
      <c r="P83" s="179" t="s">
        <v>952</v>
      </c>
      <c r="Q83" s="300"/>
      <c r="R83" s="300"/>
      <c r="S83" s="300"/>
      <c r="T83" s="300"/>
      <c r="U83" s="300"/>
      <c r="V83" s="300"/>
      <c r="W83" s="300"/>
    </row>
    <row r="84" spans="1:23" ht="17.25" customHeight="1" x14ac:dyDescent="0.2">
      <c r="A84" s="105">
        <v>7</v>
      </c>
      <c r="B84" s="103" t="s">
        <v>188</v>
      </c>
      <c r="C84" s="564" t="s">
        <v>233</v>
      </c>
      <c r="D84" s="565"/>
      <c r="E84" s="566"/>
      <c r="F84" s="113" t="s">
        <v>239</v>
      </c>
      <c r="G84" s="276"/>
      <c r="H84" s="278">
        <v>26</v>
      </c>
      <c r="I84" s="276"/>
      <c r="J84" s="276" t="s">
        <v>276</v>
      </c>
      <c r="K84" s="276"/>
      <c r="L84" s="277"/>
      <c r="M84" s="276"/>
      <c r="N84" s="276"/>
      <c r="P84" s="179" t="s">
        <v>952</v>
      </c>
      <c r="Q84" s="300"/>
      <c r="R84" s="300"/>
      <c r="S84" s="300"/>
      <c r="T84" s="300"/>
      <c r="U84" s="300"/>
      <c r="V84" s="300"/>
      <c r="W84" s="300"/>
    </row>
    <row r="85" spans="1:23" ht="17.25" customHeight="1" x14ac:dyDescent="0.2">
      <c r="A85" s="105">
        <v>7</v>
      </c>
      <c r="B85" s="103" t="s">
        <v>272</v>
      </c>
      <c r="C85" s="564" t="s">
        <v>235</v>
      </c>
      <c r="D85" s="565"/>
      <c r="E85" s="566"/>
      <c r="F85" s="113" t="s">
        <v>239</v>
      </c>
      <c r="G85" s="276"/>
      <c r="H85" s="278">
        <v>2</v>
      </c>
      <c r="I85" s="276"/>
      <c r="J85" s="276" t="s">
        <v>276</v>
      </c>
      <c r="K85" s="276"/>
      <c r="L85" s="277"/>
      <c r="M85" s="276"/>
      <c r="N85" s="276"/>
      <c r="P85" s="179" t="s">
        <v>952</v>
      </c>
      <c r="Q85" s="300"/>
      <c r="R85" s="300"/>
      <c r="S85" s="300"/>
      <c r="T85" s="300"/>
      <c r="U85" s="300"/>
      <c r="V85" s="300"/>
      <c r="W85" s="300"/>
    </row>
    <row r="86" spans="1:23" ht="17.25" customHeight="1" x14ac:dyDescent="0.2">
      <c r="A86" s="105">
        <v>7</v>
      </c>
      <c r="B86" s="103" t="s">
        <v>273</v>
      </c>
      <c r="C86" s="564" t="s">
        <v>234</v>
      </c>
      <c r="D86" s="565"/>
      <c r="E86" s="566"/>
      <c r="F86" s="113" t="s">
        <v>238</v>
      </c>
      <c r="G86" s="276"/>
      <c r="H86" s="278">
        <v>20</v>
      </c>
      <c r="I86" s="276"/>
      <c r="J86" s="276" t="s">
        <v>276</v>
      </c>
      <c r="K86" s="276"/>
      <c r="L86" s="277" t="s">
        <v>276</v>
      </c>
      <c r="M86" s="277" t="s">
        <v>276</v>
      </c>
      <c r="N86" s="276" t="s">
        <v>276</v>
      </c>
      <c r="P86" s="179" t="s">
        <v>952</v>
      </c>
      <c r="Q86" s="176"/>
      <c r="R86" s="115"/>
      <c r="S86" s="176"/>
      <c r="T86" s="176"/>
      <c r="U86" s="176"/>
      <c r="V86" s="433"/>
      <c r="W86" s="176"/>
    </row>
    <row r="87" spans="1:23" ht="17.25" customHeight="1" x14ac:dyDescent="0.2">
      <c r="A87" s="105">
        <v>8</v>
      </c>
      <c r="B87" s="103" t="s">
        <v>188</v>
      </c>
      <c r="C87" s="564" t="s">
        <v>233</v>
      </c>
      <c r="D87" s="565"/>
      <c r="E87" s="566"/>
      <c r="F87" s="113" t="s">
        <v>239</v>
      </c>
      <c r="G87" s="276"/>
      <c r="H87" s="278">
        <v>8</v>
      </c>
      <c r="I87" s="276"/>
      <c r="J87" s="276" t="s">
        <v>276</v>
      </c>
      <c r="K87" s="276"/>
      <c r="L87" s="277"/>
      <c r="M87" s="276"/>
      <c r="N87" s="276"/>
      <c r="P87" s="179" t="s">
        <v>952</v>
      </c>
      <c r="Q87" s="176"/>
      <c r="R87" s="115"/>
      <c r="S87" s="176"/>
      <c r="T87" s="176"/>
      <c r="U87" s="176"/>
      <c r="V87" s="433"/>
      <c r="W87" s="176"/>
    </row>
    <row r="88" spans="1:23" ht="17.25" customHeight="1" x14ac:dyDescent="0.2">
      <c r="A88" s="105">
        <v>8</v>
      </c>
      <c r="B88" s="103" t="s">
        <v>267</v>
      </c>
      <c r="C88" s="564" t="s">
        <v>233</v>
      </c>
      <c r="D88" s="565"/>
      <c r="E88" s="566"/>
      <c r="F88" s="113" t="s">
        <v>239</v>
      </c>
      <c r="G88" s="276"/>
      <c r="H88" s="278">
        <v>1</v>
      </c>
      <c r="I88" s="276"/>
      <c r="J88" s="276"/>
      <c r="K88" s="276"/>
      <c r="L88" s="277"/>
      <c r="M88" s="276"/>
      <c r="N88" s="276"/>
      <c r="P88" s="179" t="s">
        <v>952</v>
      </c>
      <c r="Q88" s="176"/>
      <c r="R88" s="115"/>
      <c r="S88" s="176"/>
      <c r="T88" s="176"/>
      <c r="U88" s="176"/>
      <c r="V88" s="433"/>
      <c r="W88" s="176"/>
    </row>
    <row r="89" spans="1:23" ht="17.25" customHeight="1" x14ac:dyDescent="0.2">
      <c r="A89" s="105">
        <v>8</v>
      </c>
      <c r="B89" s="103" t="s">
        <v>229</v>
      </c>
      <c r="C89" s="564" t="s">
        <v>236</v>
      </c>
      <c r="D89" s="565"/>
      <c r="E89" s="566"/>
      <c r="F89" s="113" t="s">
        <v>239</v>
      </c>
      <c r="G89" s="276"/>
      <c r="H89" s="278">
        <v>26</v>
      </c>
      <c r="I89" s="276"/>
      <c r="J89" s="276"/>
      <c r="K89" s="276"/>
      <c r="L89" s="277"/>
      <c r="M89" s="276"/>
      <c r="N89" s="276"/>
      <c r="P89" s="179" t="s">
        <v>952</v>
      </c>
      <c r="Q89" s="176"/>
      <c r="R89" s="115"/>
      <c r="S89" s="176"/>
      <c r="T89" s="176"/>
      <c r="U89" s="176"/>
      <c r="V89" s="433"/>
      <c r="W89" s="176"/>
    </row>
    <row r="90" spans="1:23" ht="17.25" customHeight="1" x14ac:dyDescent="0.2">
      <c r="A90" s="105">
        <v>8</v>
      </c>
      <c r="B90" s="103" t="s">
        <v>272</v>
      </c>
      <c r="C90" s="564" t="s">
        <v>235</v>
      </c>
      <c r="D90" s="565"/>
      <c r="E90" s="566"/>
      <c r="F90" s="113" t="s">
        <v>239</v>
      </c>
      <c r="G90" s="276"/>
      <c r="H90" s="278">
        <v>3</v>
      </c>
      <c r="I90" s="276"/>
      <c r="J90" s="276" t="s">
        <v>276</v>
      </c>
      <c r="K90" s="276"/>
      <c r="L90" s="277"/>
      <c r="M90" s="276"/>
      <c r="N90" s="276"/>
      <c r="O90" s="303" t="s">
        <v>592</v>
      </c>
      <c r="P90" s="179" t="s">
        <v>952</v>
      </c>
      <c r="Q90" s="176"/>
      <c r="R90" s="115"/>
      <c r="S90" s="176"/>
      <c r="T90" s="176"/>
      <c r="U90" s="176"/>
      <c r="V90" s="433"/>
      <c r="W90" s="176"/>
    </row>
    <row r="91" spans="1:23" ht="17.25" customHeight="1" x14ac:dyDescent="0.2">
      <c r="A91" s="105">
        <v>8</v>
      </c>
      <c r="B91" s="307" t="s">
        <v>189</v>
      </c>
      <c r="C91" s="564" t="s">
        <v>233</v>
      </c>
      <c r="D91" s="565"/>
      <c r="E91" s="566"/>
      <c r="F91" s="113" t="s">
        <v>238</v>
      </c>
      <c r="G91" s="276"/>
      <c r="H91" s="278">
        <v>20</v>
      </c>
      <c r="I91" s="276"/>
      <c r="J91" s="276" t="s">
        <v>276</v>
      </c>
      <c r="K91" s="276"/>
      <c r="L91" s="277" t="s">
        <v>276</v>
      </c>
      <c r="M91" s="277" t="s">
        <v>276</v>
      </c>
      <c r="N91" s="276" t="s">
        <v>276</v>
      </c>
      <c r="P91" s="179" t="s">
        <v>952</v>
      </c>
      <c r="Q91" s="176"/>
      <c r="R91" s="115"/>
      <c r="S91" s="176"/>
      <c r="T91" s="176"/>
      <c r="U91" s="176"/>
      <c r="V91" s="433"/>
      <c r="W91" s="176"/>
    </row>
    <row r="92" spans="1:23" ht="17.25" customHeight="1" x14ac:dyDescent="0.2">
      <c r="A92" s="105">
        <v>8</v>
      </c>
      <c r="B92" s="103" t="s">
        <v>274</v>
      </c>
      <c r="C92" s="564" t="s">
        <v>234</v>
      </c>
      <c r="D92" s="565"/>
      <c r="E92" s="566"/>
      <c r="F92" s="113" t="s">
        <v>238</v>
      </c>
      <c r="G92" s="276"/>
      <c r="H92" s="278">
        <v>39</v>
      </c>
      <c r="I92" s="276"/>
      <c r="J92" s="276" t="s">
        <v>276</v>
      </c>
      <c r="K92" s="276"/>
      <c r="L92" s="277" t="s">
        <v>276</v>
      </c>
      <c r="M92" s="277" t="s">
        <v>276</v>
      </c>
      <c r="N92" s="276" t="s">
        <v>276</v>
      </c>
      <c r="P92" s="179" t="s">
        <v>952</v>
      </c>
      <c r="Q92" s="176"/>
      <c r="R92" s="115"/>
      <c r="S92" s="176"/>
      <c r="T92" s="176"/>
      <c r="U92" s="176"/>
      <c r="V92" s="433"/>
      <c r="W92" s="176"/>
    </row>
    <row r="93" spans="1:23" ht="17.25" customHeight="1" x14ac:dyDescent="0.2">
      <c r="A93" s="105">
        <v>8</v>
      </c>
      <c r="B93" s="103" t="s">
        <v>273</v>
      </c>
      <c r="C93" s="564" t="s">
        <v>234</v>
      </c>
      <c r="D93" s="565"/>
      <c r="E93" s="566"/>
      <c r="F93" s="113" t="s">
        <v>238</v>
      </c>
      <c r="G93" s="276"/>
      <c r="H93" s="278">
        <v>17</v>
      </c>
      <c r="I93" s="276"/>
      <c r="J93" s="276" t="s">
        <v>276</v>
      </c>
      <c r="K93" s="276"/>
      <c r="L93" s="277" t="s">
        <v>276</v>
      </c>
      <c r="M93" s="277" t="s">
        <v>276</v>
      </c>
      <c r="N93" s="276" t="s">
        <v>276</v>
      </c>
      <c r="P93" s="179" t="s">
        <v>952</v>
      </c>
      <c r="Q93" s="176"/>
      <c r="R93" s="115"/>
      <c r="S93" s="176"/>
      <c r="T93" s="176"/>
      <c r="U93" s="176"/>
      <c r="V93" s="433"/>
      <c r="W93" s="176"/>
    </row>
    <row r="94" spans="1:23" ht="17.25" customHeight="1" x14ac:dyDescent="0.2">
      <c r="A94" s="105">
        <v>8</v>
      </c>
      <c r="B94" s="423" t="s">
        <v>803</v>
      </c>
      <c r="C94" s="564" t="s">
        <v>234</v>
      </c>
      <c r="D94" s="565"/>
      <c r="E94" s="566"/>
      <c r="F94" s="113" t="s">
        <v>238</v>
      </c>
      <c r="G94" s="276"/>
      <c r="H94" s="278">
        <v>1</v>
      </c>
      <c r="I94" s="276"/>
      <c r="J94" s="276"/>
      <c r="K94" s="276"/>
      <c r="L94" s="277"/>
      <c r="M94" s="276"/>
      <c r="N94" s="276"/>
      <c r="O94" t="s">
        <v>802</v>
      </c>
      <c r="P94" s="179" t="s">
        <v>952</v>
      </c>
      <c r="Q94" s="176"/>
      <c r="R94" s="115"/>
      <c r="S94" s="176"/>
      <c r="T94" s="176"/>
      <c r="U94" s="176"/>
      <c r="V94" s="433"/>
      <c r="W94" s="176"/>
    </row>
    <row r="95" spans="1:23" ht="17.25" customHeight="1" x14ac:dyDescent="0.2">
      <c r="A95" s="105">
        <v>8</v>
      </c>
      <c r="B95" s="103" t="s">
        <v>135</v>
      </c>
      <c r="C95" s="564" t="s">
        <v>236</v>
      </c>
      <c r="D95" s="565"/>
      <c r="E95" s="566"/>
      <c r="F95" s="113" t="s">
        <v>278</v>
      </c>
      <c r="G95" s="276"/>
      <c r="H95" s="278"/>
      <c r="I95" s="276"/>
      <c r="J95" s="276">
        <v>1</v>
      </c>
      <c r="K95" s="276"/>
      <c r="L95" s="277"/>
      <c r="M95" s="276"/>
      <c r="N95" s="276"/>
      <c r="P95" s="179" t="s">
        <v>952</v>
      </c>
      <c r="Q95" s="176"/>
      <c r="R95" s="115"/>
      <c r="S95" s="176"/>
      <c r="T95" s="176"/>
      <c r="U95" s="176"/>
      <c r="V95" s="433"/>
      <c r="W95" s="176"/>
    </row>
    <row r="96" spans="1:23" ht="17.25" customHeight="1" x14ac:dyDescent="0.2">
      <c r="A96" s="105">
        <v>9</v>
      </c>
      <c r="B96" s="103" t="s">
        <v>271</v>
      </c>
      <c r="C96" s="564" t="s">
        <v>236</v>
      </c>
      <c r="D96" s="565"/>
      <c r="E96" s="566"/>
      <c r="F96" s="113" t="s">
        <v>239</v>
      </c>
      <c r="G96" s="276"/>
      <c r="H96" s="278">
        <v>1</v>
      </c>
      <c r="I96" s="276"/>
      <c r="J96" s="276"/>
      <c r="K96" s="276"/>
      <c r="L96" s="277"/>
      <c r="M96" s="276"/>
      <c r="N96" s="276"/>
      <c r="P96" s="179" t="s">
        <v>952</v>
      </c>
      <c r="Q96" s="176"/>
      <c r="R96" s="115"/>
      <c r="S96" s="176"/>
      <c r="T96" s="176"/>
      <c r="U96" s="176"/>
      <c r="V96" s="433"/>
      <c r="W96" s="176"/>
    </row>
    <row r="97" spans="1:23" ht="17.25" customHeight="1" x14ac:dyDescent="0.2">
      <c r="A97" s="105">
        <v>9</v>
      </c>
      <c r="B97" s="103" t="s">
        <v>267</v>
      </c>
      <c r="C97" s="564" t="s">
        <v>235</v>
      </c>
      <c r="D97" s="565"/>
      <c r="E97" s="566"/>
      <c r="F97" s="113" t="s">
        <v>239</v>
      </c>
      <c r="G97" s="276"/>
      <c r="H97" s="278">
        <v>1</v>
      </c>
      <c r="I97" s="276"/>
      <c r="J97" s="276">
        <v>3</v>
      </c>
      <c r="K97" s="276"/>
      <c r="L97" s="277"/>
      <c r="M97" s="276"/>
      <c r="N97" s="276"/>
      <c r="P97" s="179" t="s">
        <v>952</v>
      </c>
      <c r="Q97" s="176"/>
      <c r="R97" s="115"/>
      <c r="S97" s="176"/>
      <c r="T97" s="176"/>
      <c r="U97" s="176"/>
      <c r="V97" s="433"/>
      <c r="W97" s="176"/>
    </row>
    <row r="98" spans="1:23" ht="17.25" customHeight="1" x14ac:dyDescent="0.2">
      <c r="A98" s="105">
        <v>9</v>
      </c>
      <c r="B98" s="307" t="s">
        <v>189</v>
      </c>
      <c r="C98" s="564" t="s">
        <v>233</v>
      </c>
      <c r="D98" s="565"/>
      <c r="E98" s="566"/>
      <c r="F98" s="113" t="s">
        <v>238</v>
      </c>
      <c r="G98" s="276"/>
      <c r="H98" s="278">
        <v>24</v>
      </c>
      <c r="I98" s="276"/>
      <c r="J98" s="276" t="s">
        <v>276</v>
      </c>
      <c r="K98" s="276"/>
      <c r="L98" s="277" t="s">
        <v>276</v>
      </c>
      <c r="M98" s="277" t="s">
        <v>276</v>
      </c>
      <c r="N98" s="276" t="s">
        <v>276</v>
      </c>
      <c r="O98" s="303" t="s">
        <v>592</v>
      </c>
      <c r="P98" s="179" t="s">
        <v>952</v>
      </c>
      <c r="Q98" s="176"/>
      <c r="R98" s="115"/>
      <c r="S98" s="176"/>
      <c r="T98" s="176"/>
      <c r="U98" s="176"/>
      <c r="V98" s="433"/>
      <c r="W98" s="176"/>
    </row>
    <row r="99" spans="1:23" ht="17.25" customHeight="1" x14ac:dyDescent="0.2">
      <c r="A99" s="105">
        <v>9</v>
      </c>
      <c r="B99" s="103" t="s">
        <v>188</v>
      </c>
      <c r="C99" s="564" t="s">
        <v>233</v>
      </c>
      <c r="D99" s="565"/>
      <c r="E99" s="566"/>
      <c r="F99" s="113" t="s">
        <v>239</v>
      </c>
      <c r="G99" s="276"/>
      <c r="H99" s="278">
        <v>2</v>
      </c>
      <c r="I99" s="276"/>
      <c r="J99" s="276" t="s">
        <v>276</v>
      </c>
      <c r="K99" s="276"/>
      <c r="L99" s="277"/>
      <c r="M99" s="276"/>
      <c r="N99" s="276"/>
      <c r="P99" s="179" t="s">
        <v>952</v>
      </c>
      <c r="Q99" s="176"/>
      <c r="R99" s="115"/>
      <c r="S99" s="176"/>
      <c r="T99" s="176"/>
      <c r="U99" s="176"/>
      <c r="V99" s="433"/>
      <c r="W99" s="176"/>
    </row>
    <row r="100" spans="1:23" ht="17.25" customHeight="1" x14ac:dyDescent="0.2">
      <c r="A100" s="105">
        <v>9</v>
      </c>
      <c r="B100" s="103" t="s">
        <v>229</v>
      </c>
      <c r="C100" s="564" t="s">
        <v>236</v>
      </c>
      <c r="D100" s="565"/>
      <c r="E100" s="566"/>
      <c r="F100" s="113" t="s">
        <v>239</v>
      </c>
      <c r="G100" s="276"/>
      <c r="H100" s="278">
        <v>16</v>
      </c>
      <c r="I100" s="276"/>
      <c r="J100" s="276"/>
      <c r="K100" s="276"/>
      <c r="L100" s="277"/>
      <c r="M100" s="276"/>
      <c r="N100" s="276"/>
      <c r="P100" s="179" t="s">
        <v>952</v>
      </c>
      <c r="Q100" s="176"/>
      <c r="R100" s="115"/>
      <c r="S100" s="176"/>
      <c r="T100" s="176"/>
      <c r="U100" s="176"/>
      <c r="V100" s="433"/>
      <c r="W100" s="176"/>
    </row>
    <row r="101" spans="1:23" ht="17.25" customHeight="1" x14ac:dyDescent="0.2">
      <c r="A101" s="105">
        <v>9</v>
      </c>
      <c r="B101" s="103" t="s">
        <v>273</v>
      </c>
      <c r="C101" s="564" t="s">
        <v>234</v>
      </c>
      <c r="D101" s="565"/>
      <c r="E101" s="566"/>
      <c r="F101" s="113" t="s">
        <v>238</v>
      </c>
      <c r="G101" s="276"/>
      <c r="H101" s="278">
        <v>30</v>
      </c>
      <c r="I101" s="276"/>
      <c r="J101" s="276" t="s">
        <v>276</v>
      </c>
      <c r="K101" s="276"/>
      <c r="L101" s="277" t="s">
        <v>276</v>
      </c>
      <c r="M101" s="277" t="s">
        <v>276</v>
      </c>
      <c r="N101" s="276" t="s">
        <v>276</v>
      </c>
      <c r="P101" s="179" t="s">
        <v>952</v>
      </c>
      <c r="Q101" s="176"/>
      <c r="R101" s="115"/>
      <c r="S101" s="176"/>
      <c r="T101" s="176"/>
      <c r="U101" s="176"/>
      <c r="V101" s="433"/>
      <c r="W101" s="176"/>
    </row>
    <row r="102" spans="1:23" ht="17.25" customHeight="1" x14ac:dyDescent="0.2">
      <c r="A102" s="105">
        <v>9</v>
      </c>
      <c r="B102" s="103" t="s">
        <v>274</v>
      </c>
      <c r="C102" s="564" t="s">
        <v>234</v>
      </c>
      <c r="D102" s="565"/>
      <c r="E102" s="566"/>
      <c r="F102" s="113" t="s">
        <v>238</v>
      </c>
      <c r="G102" s="276"/>
      <c r="H102" s="278">
        <v>23</v>
      </c>
      <c r="I102" s="276"/>
      <c r="J102" s="276" t="s">
        <v>276</v>
      </c>
      <c r="K102" s="276"/>
      <c r="L102" s="277" t="s">
        <v>276</v>
      </c>
      <c r="M102" s="277" t="s">
        <v>276</v>
      </c>
      <c r="N102" s="276" t="s">
        <v>276</v>
      </c>
      <c r="P102" s="179" t="s">
        <v>952</v>
      </c>
      <c r="Q102" s="176"/>
      <c r="R102" s="115"/>
      <c r="S102" s="176"/>
      <c r="T102" s="176"/>
      <c r="U102" s="176"/>
      <c r="V102" s="433"/>
      <c r="W102" s="176"/>
    </row>
    <row r="103" spans="1:23" ht="17.25" customHeight="1" x14ac:dyDescent="0.2">
      <c r="A103" s="105">
        <v>10</v>
      </c>
      <c r="B103" s="2" t="s">
        <v>135</v>
      </c>
      <c r="C103" s="564" t="s">
        <v>236</v>
      </c>
      <c r="D103" s="565"/>
      <c r="E103" s="566"/>
      <c r="F103" s="113" t="s">
        <v>278</v>
      </c>
      <c r="G103" s="276"/>
      <c r="H103" s="301">
        <v>2</v>
      </c>
      <c r="I103" s="276"/>
      <c r="J103" s="276"/>
      <c r="K103" s="276"/>
      <c r="L103" s="277"/>
      <c r="M103" s="276"/>
      <c r="N103" s="276"/>
      <c r="P103" s="179" t="s">
        <v>952</v>
      </c>
      <c r="Q103" s="176"/>
      <c r="R103" s="115"/>
      <c r="S103" s="176"/>
      <c r="T103" s="176"/>
      <c r="U103" s="176"/>
      <c r="V103" s="433"/>
      <c r="W103" s="176"/>
    </row>
    <row r="104" spans="1:23" ht="17.25" customHeight="1" x14ac:dyDescent="0.2">
      <c r="A104" s="105">
        <v>10</v>
      </c>
      <c r="B104" s="103" t="s">
        <v>229</v>
      </c>
      <c r="C104" s="564" t="s">
        <v>236</v>
      </c>
      <c r="D104" s="565"/>
      <c r="E104" s="566"/>
      <c r="F104" s="113" t="s">
        <v>239</v>
      </c>
      <c r="G104" s="276"/>
      <c r="H104" s="278">
        <v>10</v>
      </c>
      <c r="I104" s="276"/>
      <c r="J104" s="276"/>
      <c r="K104" s="276"/>
      <c r="L104" s="277"/>
      <c r="M104" s="276"/>
      <c r="N104" s="276"/>
      <c r="P104" s="179" t="s">
        <v>952</v>
      </c>
      <c r="Q104" s="176"/>
      <c r="R104" s="115"/>
      <c r="S104" s="176"/>
      <c r="T104" s="176"/>
      <c r="U104" s="176"/>
      <c r="V104" s="433"/>
      <c r="W104" s="176"/>
    </row>
    <row r="105" spans="1:23" ht="17.25" customHeight="1" x14ac:dyDescent="0.2">
      <c r="A105" s="105">
        <v>10</v>
      </c>
      <c r="B105" s="103" t="s">
        <v>274</v>
      </c>
      <c r="C105" s="564" t="s">
        <v>234</v>
      </c>
      <c r="D105" s="565"/>
      <c r="E105" s="566"/>
      <c r="F105" s="113" t="s">
        <v>238</v>
      </c>
      <c r="G105" s="276"/>
      <c r="H105" s="278">
        <v>32</v>
      </c>
      <c r="I105" s="276"/>
      <c r="J105" s="276" t="s">
        <v>276</v>
      </c>
      <c r="K105" s="276"/>
      <c r="L105" s="277" t="s">
        <v>276</v>
      </c>
      <c r="M105" s="277" t="s">
        <v>276</v>
      </c>
      <c r="N105" s="276" t="s">
        <v>276</v>
      </c>
      <c r="P105" s="179" t="s">
        <v>952</v>
      </c>
      <c r="Q105" s="176"/>
      <c r="R105" s="115"/>
      <c r="S105" s="176"/>
      <c r="T105" s="176"/>
      <c r="U105" s="176"/>
      <c r="V105" s="433"/>
      <c r="W105" s="176"/>
    </row>
    <row r="106" spans="1:23" ht="17.25" customHeight="1" x14ac:dyDescent="0.2">
      <c r="A106" s="105">
        <v>10</v>
      </c>
      <c r="B106" s="307" t="s">
        <v>189</v>
      </c>
      <c r="C106" s="564" t="s">
        <v>233</v>
      </c>
      <c r="D106" s="565"/>
      <c r="E106" s="566"/>
      <c r="F106" s="113" t="s">
        <v>238</v>
      </c>
      <c r="G106" s="276"/>
      <c r="H106" s="278">
        <v>7</v>
      </c>
      <c r="I106" s="276"/>
      <c r="J106" s="276" t="s">
        <v>276</v>
      </c>
      <c r="K106" s="276"/>
      <c r="L106" s="277" t="s">
        <v>276</v>
      </c>
      <c r="M106" s="277" t="s">
        <v>276</v>
      </c>
      <c r="N106" s="276" t="s">
        <v>276</v>
      </c>
      <c r="O106" s="303" t="s">
        <v>592</v>
      </c>
      <c r="P106" s="179" t="s">
        <v>952</v>
      </c>
      <c r="Q106" s="176"/>
      <c r="R106" s="115"/>
      <c r="S106" s="176"/>
      <c r="T106" s="176"/>
      <c r="U106" s="176"/>
      <c r="V106" s="433"/>
      <c r="W106" s="176"/>
    </row>
    <row r="107" spans="1:23" ht="17.25" customHeight="1" x14ac:dyDescent="0.2">
      <c r="A107" s="105">
        <v>10</v>
      </c>
      <c r="B107" s="103" t="s">
        <v>271</v>
      </c>
      <c r="C107" s="564" t="s">
        <v>236</v>
      </c>
      <c r="D107" s="565"/>
      <c r="E107" s="566"/>
      <c r="F107" s="113" t="s">
        <v>239</v>
      </c>
      <c r="G107" s="276"/>
      <c r="H107" s="278"/>
      <c r="I107" s="276"/>
      <c r="J107" s="276">
        <v>3</v>
      </c>
      <c r="K107" s="276"/>
      <c r="L107" s="277"/>
      <c r="M107" s="276"/>
      <c r="N107" s="276"/>
      <c r="P107" s="179" t="s">
        <v>952</v>
      </c>
      <c r="Q107" s="176"/>
      <c r="R107" s="115"/>
      <c r="S107" s="176"/>
      <c r="T107" s="176"/>
      <c r="U107" s="176"/>
      <c r="V107" s="433"/>
      <c r="W107" s="176"/>
    </row>
    <row r="108" spans="1:23" ht="32" x14ac:dyDescent="0.2">
      <c r="A108" s="105">
        <v>11</v>
      </c>
      <c r="B108" s="103" t="s">
        <v>267</v>
      </c>
      <c r="C108" s="564" t="s">
        <v>235</v>
      </c>
      <c r="D108" s="565"/>
      <c r="E108" s="566"/>
      <c r="F108" s="113" t="s">
        <v>239</v>
      </c>
      <c r="G108" s="276"/>
      <c r="H108" s="278">
        <v>1</v>
      </c>
      <c r="I108" s="276"/>
      <c r="J108" s="276">
        <v>6</v>
      </c>
      <c r="K108" s="276"/>
      <c r="L108" s="277"/>
      <c r="M108" s="276"/>
      <c r="N108" s="276"/>
      <c r="P108" s="179" t="s">
        <v>952</v>
      </c>
      <c r="Q108" s="176"/>
      <c r="R108" s="115"/>
      <c r="S108" s="176"/>
      <c r="T108" s="176"/>
      <c r="U108" s="176"/>
      <c r="V108" s="433"/>
      <c r="W108" s="176"/>
    </row>
    <row r="109" spans="1:23" ht="32" x14ac:dyDescent="0.2">
      <c r="A109" s="105">
        <v>11</v>
      </c>
      <c r="B109" s="103" t="s">
        <v>229</v>
      </c>
      <c r="C109" s="564" t="s">
        <v>236</v>
      </c>
      <c r="D109" s="565"/>
      <c r="E109" s="566"/>
      <c r="F109" s="113" t="s">
        <v>239</v>
      </c>
      <c r="G109" s="276"/>
      <c r="H109" s="278">
        <v>18</v>
      </c>
      <c r="I109" s="276"/>
      <c r="J109" s="276"/>
      <c r="K109" s="276"/>
      <c r="L109" s="277"/>
      <c r="M109" s="276"/>
      <c r="N109" s="276"/>
      <c r="P109" s="179" t="s">
        <v>952</v>
      </c>
      <c r="Q109" s="176"/>
      <c r="R109" s="115"/>
      <c r="S109" s="176"/>
      <c r="T109" s="176"/>
      <c r="U109" s="176"/>
      <c r="V109" s="433"/>
      <c r="W109" s="176"/>
    </row>
    <row r="110" spans="1:23" ht="17.25" customHeight="1" x14ac:dyDescent="0.2">
      <c r="A110" s="105">
        <v>11</v>
      </c>
      <c r="B110" s="307" t="s">
        <v>189</v>
      </c>
      <c r="C110" s="564" t="s">
        <v>233</v>
      </c>
      <c r="D110" s="565"/>
      <c r="E110" s="566"/>
      <c r="F110" s="113" t="s">
        <v>238</v>
      </c>
      <c r="G110" s="276"/>
      <c r="H110" s="278">
        <v>17</v>
      </c>
      <c r="I110" s="276"/>
      <c r="J110" s="276" t="s">
        <v>276</v>
      </c>
      <c r="K110" s="276"/>
      <c r="L110" s="277" t="s">
        <v>276</v>
      </c>
      <c r="M110" s="277" t="s">
        <v>276</v>
      </c>
      <c r="N110" s="276" t="s">
        <v>276</v>
      </c>
      <c r="O110" s="303" t="s">
        <v>592</v>
      </c>
      <c r="P110" s="179" t="s">
        <v>952</v>
      </c>
      <c r="Q110" s="176"/>
      <c r="R110" s="115"/>
      <c r="S110" s="176"/>
      <c r="T110" s="176"/>
      <c r="U110" s="176"/>
      <c r="V110" s="433"/>
      <c r="W110" s="176"/>
    </row>
    <row r="111" spans="1:23" ht="17.25" customHeight="1" x14ac:dyDescent="0.2">
      <c r="A111" s="105">
        <v>11</v>
      </c>
      <c r="B111" s="103" t="s">
        <v>274</v>
      </c>
      <c r="C111" s="564" t="s">
        <v>234</v>
      </c>
      <c r="D111" s="565"/>
      <c r="E111" s="566"/>
      <c r="F111" s="296" t="s">
        <v>238</v>
      </c>
      <c r="G111" s="276"/>
      <c r="H111" s="278">
        <v>20</v>
      </c>
      <c r="I111" s="276"/>
      <c r="J111" s="276" t="s">
        <v>276</v>
      </c>
      <c r="K111" s="276"/>
      <c r="L111" s="277" t="s">
        <v>276</v>
      </c>
      <c r="M111" s="277" t="s">
        <v>276</v>
      </c>
      <c r="N111" s="276" t="s">
        <v>276</v>
      </c>
      <c r="P111" s="179" t="s">
        <v>952</v>
      </c>
      <c r="Q111" s="176"/>
      <c r="R111" s="115"/>
      <c r="S111" s="176"/>
      <c r="T111" s="176"/>
      <c r="U111" s="176"/>
      <c r="V111" s="433"/>
      <c r="W111" s="176"/>
    </row>
    <row r="112" spans="1:23" ht="17.25" customHeight="1" x14ac:dyDescent="0.2">
      <c r="A112" s="105">
        <v>11</v>
      </c>
      <c r="B112" s="103" t="s">
        <v>273</v>
      </c>
      <c r="C112" s="564" t="s">
        <v>234</v>
      </c>
      <c r="D112" s="565"/>
      <c r="E112" s="566"/>
      <c r="F112" s="296" t="s">
        <v>238</v>
      </c>
      <c r="G112" s="276"/>
      <c r="H112" s="278">
        <v>2</v>
      </c>
      <c r="I112" s="276"/>
      <c r="J112" s="276" t="s">
        <v>276</v>
      </c>
      <c r="K112" s="276"/>
      <c r="L112" s="277" t="s">
        <v>276</v>
      </c>
      <c r="M112" s="277" t="s">
        <v>276</v>
      </c>
      <c r="N112" s="276" t="s">
        <v>276</v>
      </c>
      <c r="P112" s="179" t="s">
        <v>952</v>
      </c>
      <c r="Q112" s="176"/>
      <c r="R112" s="115"/>
      <c r="S112" s="176"/>
      <c r="T112" s="176"/>
      <c r="U112" s="176"/>
      <c r="V112" s="433"/>
      <c r="W112" s="176"/>
    </row>
    <row r="113" spans="1:23" ht="32" x14ac:dyDescent="0.2">
      <c r="A113" s="105">
        <v>12</v>
      </c>
      <c r="B113" s="103" t="s">
        <v>267</v>
      </c>
      <c r="C113" s="564" t="s">
        <v>235</v>
      </c>
      <c r="D113" s="565"/>
      <c r="E113" s="566"/>
      <c r="F113" s="113" t="s">
        <v>239</v>
      </c>
      <c r="G113" s="276"/>
      <c r="H113" s="278">
        <v>1</v>
      </c>
      <c r="I113" s="276"/>
      <c r="J113" s="276">
        <v>2</v>
      </c>
      <c r="K113" s="276"/>
      <c r="L113" s="277"/>
      <c r="M113" s="276"/>
      <c r="N113" s="276"/>
      <c r="P113" s="179" t="s">
        <v>952</v>
      </c>
      <c r="Q113" s="176"/>
      <c r="R113" s="115"/>
      <c r="S113" s="176"/>
      <c r="T113" s="176"/>
      <c r="U113" s="176"/>
      <c r="V113" s="433"/>
      <c r="W113" s="176"/>
    </row>
    <row r="114" spans="1:23" ht="32" x14ac:dyDescent="0.2">
      <c r="A114" s="105">
        <v>12</v>
      </c>
      <c r="B114" s="103" t="s">
        <v>188</v>
      </c>
      <c r="C114" s="564" t="s">
        <v>233</v>
      </c>
      <c r="D114" s="565"/>
      <c r="E114" s="566"/>
      <c r="F114" s="113" t="s">
        <v>239</v>
      </c>
      <c r="G114" s="276"/>
      <c r="H114" s="278">
        <v>4</v>
      </c>
      <c r="I114" s="276"/>
      <c r="J114" s="276" t="s">
        <v>276</v>
      </c>
      <c r="K114" s="276"/>
      <c r="L114" s="277"/>
      <c r="M114" s="276"/>
      <c r="N114" s="276"/>
      <c r="P114" s="179" t="s">
        <v>952</v>
      </c>
      <c r="Q114" s="176"/>
      <c r="R114" s="115"/>
      <c r="S114" s="176"/>
      <c r="T114" s="176"/>
      <c r="U114" s="176"/>
      <c r="V114" s="433"/>
      <c r="W114" s="176"/>
    </row>
    <row r="115" spans="1:23" ht="32" x14ac:dyDescent="0.2">
      <c r="A115" s="105">
        <v>12</v>
      </c>
      <c r="B115" s="103" t="s">
        <v>229</v>
      </c>
      <c r="C115" s="564" t="s">
        <v>236</v>
      </c>
      <c r="D115" s="565"/>
      <c r="E115" s="566"/>
      <c r="F115" s="113" t="s">
        <v>239</v>
      </c>
      <c r="G115" s="276"/>
      <c r="H115" s="278">
        <v>17</v>
      </c>
      <c r="I115" s="276"/>
      <c r="J115" s="276"/>
      <c r="K115" s="276"/>
      <c r="L115" s="277"/>
      <c r="M115" s="276"/>
      <c r="N115" s="276"/>
      <c r="P115" s="179" t="s">
        <v>952</v>
      </c>
      <c r="Q115" s="176"/>
      <c r="R115" s="115"/>
      <c r="S115" s="176"/>
      <c r="T115" s="176"/>
      <c r="U115" s="176"/>
      <c r="V115" s="433"/>
      <c r="W115" s="176"/>
    </row>
    <row r="116" spans="1:23" ht="16" x14ac:dyDescent="0.2">
      <c r="A116" s="105">
        <v>12</v>
      </c>
      <c r="B116" s="307" t="s">
        <v>189</v>
      </c>
      <c r="C116" s="564" t="s">
        <v>233</v>
      </c>
      <c r="D116" s="565"/>
      <c r="E116" s="566"/>
      <c r="F116" s="296" t="s">
        <v>238</v>
      </c>
      <c r="G116" s="276"/>
      <c r="H116" s="278">
        <v>30</v>
      </c>
      <c r="I116" s="276"/>
      <c r="J116" s="276" t="s">
        <v>276</v>
      </c>
      <c r="K116" s="276"/>
      <c r="L116" s="277" t="s">
        <v>276</v>
      </c>
      <c r="M116" s="277" t="s">
        <v>276</v>
      </c>
      <c r="N116" s="276" t="s">
        <v>276</v>
      </c>
      <c r="O116" s="303" t="s">
        <v>592</v>
      </c>
      <c r="P116" s="179" t="s">
        <v>952</v>
      </c>
      <c r="Q116" s="176"/>
      <c r="R116" s="115"/>
      <c r="S116" s="176"/>
      <c r="T116" s="176"/>
      <c r="U116" s="176"/>
      <c r="V116" s="433"/>
      <c r="W116" s="176"/>
    </row>
    <row r="117" spans="1:23" ht="16" x14ac:dyDescent="0.2">
      <c r="A117" s="105">
        <v>12</v>
      </c>
      <c r="B117" s="103" t="s">
        <v>273</v>
      </c>
      <c r="C117" s="564" t="s">
        <v>234</v>
      </c>
      <c r="D117" s="565"/>
      <c r="E117" s="566"/>
      <c r="F117" s="296" t="s">
        <v>238</v>
      </c>
      <c r="G117" s="276"/>
      <c r="H117" s="278">
        <v>6</v>
      </c>
      <c r="I117" s="276"/>
      <c r="J117" s="276" t="s">
        <v>276</v>
      </c>
      <c r="K117" s="276"/>
      <c r="L117" s="277" t="s">
        <v>276</v>
      </c>
      <c r="M117" s="277" t="s">
        <v>276</v>
      </c>
      <c r="N117" s="276" t="s">
        <v>276</v>
      </c>
      <c r="P117" s="179" t="s">
        <v>952</v>
      </c>
      <c r="Q117" s="176"/>
      <c r="R117" s="115"/>
      <c r="S117" s="176"/>
      <c r="T117" s="176"/>
      <c r="U117" s="176"/>
      <c r="V117" s="433"/>
      <c r="W117" s="176"/>
    </row>
    <row r="118" spans="1:23" ht="16.5" customHeight="1" x14ac:dyDescent="0.2">
      <c r="A118" s="105">
        <v>12</v>
      </c>
      <c r="B118" s="103" t="s">
        <v>274</v>
      </c>
      <c r="C118" s="564" t="s">
        <v>234</v>
      </c>
      <c r="D118" s="565"/>
      <c r="E118" s="566"/>
      <c r="F118" s="296" t="s">
        <v>238</v>
      </c>
      <c r="G118" s="276"/>
      <c r="H118" s="278">
        <v>11</v>
      </c>
      <c r="I118" s="276"/>
      <c r="J118" s="276" t="s">
        <v>276</v>
      </c>
      <c r="K118" s="276"/>
      <c r="L118" s="277" t="s">
        <v>276</v>
      </c>
      <c r="M118" s="277" t="s">
        <v>276</v>
      </c>
      <c r="N118" s="276" t="s">
        <v>276</v>
      </c>
      <c r="P118" s="179" t="s">
        <v>952</v>
      </c>
      <c r="Q118" s="176"/>
      <c r="R118" s="115"/>
      <c r="S118" s="176"/>
      <c r="T118" s="176"/>
      <c r="U118" s="176"/>
      <c r="V118" s="433"/>
      <c r="W118" s="176"/>
    </row>
    <row r="119" spans="1:23" ht="16.5" customHeight="1" x14ac:dyDescent="0.2">
      <c r="A119" s="105">
        <v>13</v>
      </c>
      <c r="B119" s="103" t="s">
        <v>269</v>
      </c>
      <c r="C119" s="564" t="s">
        <v>270</v>
      </c>
      <c r="D119" s="565"/>
      <c r="E119" s="566"/>
      <c r="F119" s="113" t="s">
        <v>240</v>
      </c>
      <c r="G119" s="276"/>
      <c r="H119" s="278">
        <v>1</v>
      </c>
      <c r="I119" s="276"/>
      <c r="J119" s="276" t="s">
        <v>276</v>
      </c>
      <c r="K119" s="276">
        <v>1</v>
      </c>
      <c r="L119" s="277"/>
      <c r="M119" s="276"/>
      <c r="N119" s="276"/>
      <c r="P119" s="179" t="s">
        <v>952</v>
      </c>
      <c r="Q119" s="176"/>
      <c r="R119" s="115"/>
      <c r="S119" s="176"/>
      <c r="T119" s="176"/>
      <c r="U119" s="176"/>
      <c r="V119" s="433"/>
      <c r="W119" s="176"/>
    </row>
    <row r="120" spans="1:23" ht="16" x14ac:dyDescent="0.2">
      <c r="A120" s="105">
        <v>13</v>
      </c>
      <c r="B120" s="307" t="s">
        <v>189</v>
      </c>
      <c r="C120" s="564" t="s">
        <v>233</v>
      </c>
      <c r="D120" s="565"/>
      <c r="E120" s="566"/>
      <c r="F120" s="296" t="s">
        <v>238</v>
      </c>
      <c r="G120" s="276"/>
      <c r="H120" s="347">
        <v>15</v>
      </c>
      <c r="I120" s="276"/>
      <c r="J120" s="276" t="s">
        <v>276</v>
      </c>
      <c r="K120" s="276"/>
      <c r="L120" s="277" t="s">
        <v>276</v>
      </c>
      <c r="M120" s="277" t="s">
        <v>276</v>
      </c>
      <c r="N120" s="276" t="s">
        <v>276</v>
      </c>
      <c r="O120" s="303" t="s">
        <v>592</v>
      </c>
      <c r="P120" s="179" t="s">
        <v>952</v>
      </c>
      <c r="Q120" s="176"/>
      <c r="R120" s="115"/>
      <c r="S120" s="176"/>
      <c r="T120" s="176"/>
      <c r="U120" s="176"/>
      <c r="V120" s="433"/>
      <c r="W120" s="176"/>
    </row>
    <row r="121" spans="1:23" ht="17.25" customHeight="1" x14ac:dyDescent="0.2">
      <c r="A121" s="320">
        <v>13</v>
      </c>
      <c r="B121" s="307" t="s">
        <v>129</v>
      </c>
      <c r="C121" s="564" t="s">
        <v>233</v>
      </c>
      <c r="D121" s="565"/>
      <c r="E121" s="566"/>
      <c r="F121" s="323" t="s">
        <v>238</v>
      </c>
      <c r="G121" s="276"/>
      <c r="H121" s="347">
        <v>15</v>
      </c>
      <c r="I121" s="276"/>
      <c r="J121" s="348" t="s">
        <v>276</v>
      </c>
      <c r="K121" s="348"/>
      <c r="L121" s="349" t="s">
        <v>276</v>
      </c>
      <c r="M121" s="349" t="s">
        <v>276</v>
      </c>
      <c r="N121" s="348" t="s">
        <v>276</v>
      </c>
      <c r="O121" s="346" t="s">
        <v>593</v>
      </c>
      <c r="P121" s="179" t="s">
        <v>952</v>
      </c>
      <c r="Q121" s="176"/>
      <c r="R121" s="115"/>
      <c r="S121" s="176"/>
      <c r="T121" s="176"/>
      <c r="U121" s="176"/>
      <c r="V121" s="433"/>
      <c r="W121" s="176"/>
    </row>
    <row r="122" spans="1:23" ht="32" x14ac:dyDescent="0.2">
      <c r="A122" s="105">
        <v>13</v>
      </c>
      <c r="B122" s="103" t="s">
        <v>229</v>
      </c>
      <c r="C122" s="564" t="s">
        <v>236</v>
      </c>
      <c r="D122" s="565"/>
      <c r="E122" s="566"/>
      <c r="F122" s="113" t="s">
        <v>239</v>
      </c>
      <c r="G122" s="276"/>
      <c r="H122" s="278">
        <v>28</v>
      </c>
      <c r="I122" s="276"/>
      <c r="J122" s="276"/>
      <c r="K122" s="276"/>
      <c r="L122" s="277"/>
      <c r="M122" s="276"/>
      <c r="N122" s="276"/>
      <c r="P122" s="179" t="s">
        <v>952</v>
      </c>
      <c r="Q122" s="176"/>
      <c r="R122" s="115"/>
      <c r="S122" s="176"/>
      <c r="T122" s="176"/>
      <c r="U122" s="176"/>
      <c r="V122" s="433"/>
      <c r="W122" s="176"/>
    </row>
    <row r="123" spans="1:23" ht="32" x14ac:dyDescent="0.2">
      <c r="A123" s="105">
        <v>13</v>
      </c>
      <c r="B123" s="103" t="s">
        <v>267</v>
      </c>
      <c r="C123" s="564" t="s">
        <v>235</v>
      </c>
      <c r="D123" s="565"/>
      <c r="E123" s="566"/>
      <c r="F123" s="113" t="s">
        <v>239</v>
      </c>
      <c r="G123" s="276"/>
      <c r="H123" s="278">
        <v>1</v>
      </c>
      <c r="I123" s="276"/>
      <c r="J123" s="276">
        <v>2</v>
      </c>
      <c r="K123" s="276"/>
      <c r="L123" s="277"/>
      <c r="M123" s="276"/>
      <c r="N123" s="276"/>
      <c r="P123" s="179" t="s">
        <v>952</v>
      </c>
      <c r="Q123" s="176"/>
      <c r="R123" s="115"/>
      <c r="S123" s="176"/>
      <c r="T123" s="176"/>
      <c r="U123" s="176"/>
      <c r="V123" s="433"/>
      <c r="W123" s="176"/>
    </row>
    <row r="124" spans="1:23" ht="16.5" customHeight="1" x14ac:dyDescent="0.2">
      <c r="A124" s="105">
        <v>13</v>
      </c>
      <c r="B124" s="103" t="s">
        <v>273</v>
      </c>
      <c r="C124" s="564" t="s">
        <v>234</v>
      </c>
      <c r="D124" s="565"/>
      <c r="E124" s="566"/>
      <c r="F124" s="296" t="s">
        <v>238</v>
      </c>
      <c r="G124" s="276"/>
      <c r="H124" s="278">
        <v>60</v>
      </c>
      <c r="I124" s="276"/>
      <c r="J124" s="276" t="s">
        <v>276</v>
      </c>
      <c r="K124" s="276"/>
      <c r="L124" s="277" t="s">
        <v>276</v>
      </c>
      <c r="M124" s="277" t="s">
        <v>276</v>
      </c>
      <c r="N124" s="276" t="s">
        <v>276</v>
      </c>
      <c r="P124" s="179" t="s">
        <v>952</v>
      </c>
      <c r="Q124" s="176"/>
      <c r="R124" s="115"/>
      <c r="S124" s="176"/>
      <c r="T124" s="176"/>
      <c r="U124" s="176"/>
      <c r="V124" s="433"/>
      <c r="W124" s="176"/>
    </row>
    <row r="125" spans="1:23" ht="16.5" customHeight="1" x14ac:dyDescent="0.2">
      <c r="A125" s="105">
        <v>13</v>
      </c>
      <c r="B125" s="103" t="s">
        <v>188</v>
      </c>
      <c r="C125" s="564" t="s">
        <v>233</v>
      </c>
      <c r="D125" s="565"/>
      <c r="E125" s="566"/>
      <c r="F125" s="113" t="s">
        <v>239</v>
      </c>
      <c r="G125" s="276"/>
      <c r="H125" s="278">
        <v>3</v>
      </c>
      <c r="I125" s="276"/>
      <c r="J125" s="276" t="s">
        <v>276</v>
      </c>
      <c r="K125" s="276"/>
      <c r="L125" s="277"/>
      <c r="M125" s="276"/>
      <c r="N125" s="276"/>
      <c r="P125" s="179" t="s">
        <v>952</v>
      </c>
      <c r="Q125" s="176"/>
      <c r="R125" s="115"/>
      <c r="S125" s="176"/>
      <c r="T125" s="176"/>
      <c r="U125" s="176"/>
      <c r="V125" s="433"/>
      <c r="W125" s="176"/>
    </row>
    <row r="126" spans="1:23" ht="16" x14ac:dyDescent="0.2">
      <c r="A126" s="105">
        <v>13</v>
      </c>
      <c r="B126" s="103" t="s">
        <v>132</v>
      </c>
      <c r="C126" s="564" t="s">
        <v>233</v>
      </c>
      <c r="D126" s="565"/>
      <c r="E126" s="566"/>
      <c r="F126" s="296" t="s">
        <v>238</v>
      </c>
      <c r="G126" s="276"/>
      <c r="H126" s="278">
        <v>2</v>
      </c>
      <c r="I126" s="276"/>
      <c r="J126" s="276" t="s">
        <v>276</v>
      </c>
      <c r="K126" s="276"/>
      <c r="L126" s="277"/>
      <c r="M126" s="276"/>
      <c r="N126" s="276"/>
      <c r="P126" s="179" t="s">
        <v>952</v>
      </c>
      <c r="Q126" s="176"/>
      <c r="R126" s="115"/>
      <c r="S126" s="176"/>
      <c r="T126" s="176"/>
      <c r="U126" s="176"/>
      <c r="V126" s="433"/>
      <c r="W126" s="176"/>
    </row>
    <row r="127" spans="1:23" ht="16" x14ac:dyDescent="0.2">
      <c r="A127" s="105">
        <v>14</v>
      </c>
      <c r="B127" s="307" t="s">
        <v>189</v>
      </c>
      <c r="C127" s="564" t="s">
        <v>233</v>
      </c>
      <c r="D127" s="565"/>
      <c r="E127" s="566"/>
      <c r="F127" s="296" t="s">
        <v>238</v>
      </c>
      <c r="G127" s="276"/>
      <c r="H127" s="347">
        <v>15</v>
      </c>
      <c r="I127" s="276"/>
      <c r="J127" s="276" t="s">
        <v>276</v>
      </c>
      <c r="K127" s="276"/>
      <c r="L127" s="277" t="s">
        <v>276</v>
      </c>
      <c r="M127" s="277" t="s">
        <v>276</v>
      </c>
      <c r="N127" s="276" t="s">
        <v>276</v>
      </c>
      <c r="O127" s="303" t="s">
        <v>592</v>
      </c>
      <c r="P127" s="179" t="s">
        <v>952</v>
      </c>
      <c r="Q127" s="176"/>
      <c r="R127" s="115"/>
      <c r="S127" s="176"/>
      <c r="T127" s="176"/>
      <c r="U127" s="176"/>
      <c r="V127" s="433"/>
      <c r="W127" s="176"/>
    </row>
    <row r="128" spans="1:23" ht="16" x14ac:dyDescent="0.2">
      <c r="A128" s="320">
        <v>14</v>
      </c>
      <c r="B128" s="307" t="s">
        <v>129</v>
      </c>
      <c r="C128" s="564" t="s">
        <v>233</v>
      </c>
      <c r="D128" s="565"/>
      <c r="E128" s="566"/>
      <c r="F128" s="323" t="s">
        <v>238</v>
      </c>
      <c r="G128" s="276"/>
      <c r="H128" s="347">
        <v>10</v>
      </c>
      <c r="I128" s="276"/>
      <c r="J128" s="348" t="s">
        <v>276</v>
      </c>
      <c r="K128" s="348"/>
      <c r="L128" s="349" t="s">
        <v>276</v>
      </c>
      <c r="M128" s="349" t="s">
        <v>276</v>
      </c>
      <c r="N128" s="348" t="s">
        <v>276</v>
      </c>
      <c r="O128" s="346" t="s">
        <v>593</v>
      </c>
      <c r="P128" s="179" t="s">
        <v>952</v>
      </c>
      <c r="Q128" s="176"/>
      <c r="R128" s="115"/>
      <c r="S128" s="176"/>
      <c r="T128" s="176"/>
      <c r="U128" s="176"/>
      <c r="V128" s="433"/>
      <c r="W128" s="176"/>
    </row>
    <row r="129" spans="1:23" ht="15.75" customHeight="1" x14ac:dyDescent="0.2">
      <c r="A129" s="105">
        <v>14</v>
      </c>
      <c r="B129" s="103" t="s">
        <v>229</v>
      </c>
      <c r="C129" s="564" t="s">
        <v>236</v>
      </c>
      <c r="D129" s="565"/>
      <c r="E129" s="566"/>
      <c r="F129" s="113" t="s">
        <v>239</v>
      </c>
      <c r="G129" s="276"/>
      <c r="H129" s="278">
        <v>18</v>
      </c>
      <c r="I129" s="276"/>
      <c r="J129" s="276"/>
      <c r="K129" s="276"/>
      <c r="L129" s="277"/>
      <c r="M129" s="276"/>
      <c r="N129" s="276"/>
      <c r="P129" s="179" t="s">
        <v>952</v>
      </c>
      <c r="Q129" s="176"/>
      <c r="R129" s="115"/>
      <c r="S129" s="176"/>
      <c r="T129" s="176"/>
      <c r="U129" s="176"/>
      <c r="V129" s="433"/>
      <c r="W129" s="176"/>
    </row>
    <row r="130" spans="1:23" ht="15.75" customHeight="1" x14ac:dyDescent="0.2">
      <c r="A130" s="105">
        <v>14</v>
      </c>
      <c r="B130" s="103" t="s">
        <v>267</v>
      </c>
      <c r="C130" s="564" t="s">
        <v>235</v>
      </c>
      <c r="D130" s="565"/>
      <c r="E130" s="566"/>
      <c r="F130" s="113" t="s">
        <v>239</v>
      </c>
      <c r="G130" s="276"/>
      <c r="H130" s="278">
        <v>4</v>
      </c>
      <c r="I130" s="276"/>
      <c r="J130" s="276">
        <v>2</v>
      </c>
      <c r="K130" s="276"/>
      <c r="L130" s="277"/>
      <c r="M130" s="276"/>
      <c r="N130" s="276"/>
      <c r="P130" s="179" t="s">
        <v>952</v>
      </c>
      <c r="Q130" s="176"/>
      <c r="R130" s="115"/>
      <c r="S130" s="176"/>
      <c r="T130" s="176"/>
      <c r="U130" s="176"/>
      <c r="V130" s="433"/>
      <c r="W130" s="176"/>
    </row>
    <row r="131" spans="1:23" ht="16" x14ac:dyDescent="0.2">
      <c r="A131" s="105">
        <v>14</v>
      </c>
      <c r="B131" s="103" t="s">
        <v>269</v>
      </c>
      <c r="C131" s="564" t="s">
        <v>270</v>
      </c>
      <c r="D131" s="565"/>
      <c r="E131" s="566"/>
      <c r="F131" s="113" t="s">
        <v>240</v>
      </c>
      <c r="G131" s="276"/>
      <c r="H131" s="278">
        <v>1</v>
      </c>
      <c r="I131" s="276"/>
      <c r="J131" s="276" t="s">
        <v>276</v>
      </c>
      <c r="K131" s="276">
        <v>1</v>
      </c>
      <c r="L131" s="277"/>
      <c r="M131" s="276"/>
      <c r="N131" s="276"/>
      <c r="P131" s="179" t="s">
        <v>952</v>
      </c>
      <c r="Q131" s="176"/>
      <c r="R131" s="115"/>
      <c r="S131" s="176"/>
      <c r="T131" s="176"/>
      <c r="U131" s="176"/>
      <c r="V131" s="433"/>
      <c r="W131" s="176"/>
    </row>
    <row r="132" spans="1:23" ht="14.25" customHeight="1" x14ac:dyDescent="0.2">
      <c r="A132" s="105">
        <v>14</v>
      </c>
      <c r="B132" s="103" t="s">
        <v>228</v>
      </c>
      <c r="C132" s="564" t="s">
        <v>233</v>
      </c>
      <c r="D132" s="565"/>
      <c r="E132" s="566"/>
      <c r="F132" s="296" t="s">
        <v>238</v>
      </c>
      <c r="G132" s="276"/>
      <c r="H132" s="278">
        <v>6</v>
      </c>
      <c r="I132" s="276"/>
      <c r="J132" s="276" t="s">
        <v>276</v>
      </c>
      <c r="K132" s="276"/>
      <c r="L132" s="277" t="s">
        <v>276</v>
      </c>
      <c r="M132" s="277" t="s">
        <v>276</v>
      </c>
      <c r="N132" s="276" t="s">
        <v>276</v>
      </c>
      <c r="P132" s="179" t="s">
        <v>952</v>
      </c>
      <c r="Q132" s="176"/>
      <c r="R132" s="115"/>
      <c r="S132" s="176"/>
      <c r="T132" s="176"/>
      <c r="U132" s="176"/>
      <c r="V132" s="433"/>
      <c r="W132" s="176"/>
    </row>
    <row r="133" spans="1:23" ht="14.25" customHeight="1" x14ac:dyDescent="0.2">
      <c r="A133" s="105">
        <v>14</v>
      </c>
      <c r="B133" s="103" t="s">
        <v>273</v>
      </c>
      <c r="C133" s="564" t="s">
        <v>234</v>
      </c>
      <c r="D133" s="565"/>
      <c r="E133" s="566"/>
      <c r="F133" s="296" t="s">
        <v>238</v>
      </c>
      <c r="G133" s="276"/>
      <c r="H133" s="278">
        <v>50</v>
      </c>
      <c r="I133" s="276"/>
      <c r="J133" s="276" t="s">
        <v>276</v>
      </c>
      <c r="K133" s="276"/>
      <c r="L133" s="277" t="s">
        <v>276</v>
      </c>
      <c r="M133" s="277" t="s">
        <v>276</v>
      </c>
      <c r="N133" s="276" t="s">
        <v>276</v>
      </c>
      <c r="P133" s="179" t="s">
        <v>952</v>
      </c>
      <c r="Q133" s="176"/>
      <c r="R133" s="115"/>
      <c r="S133" s="176"/>
      <c r="T133" s="176"/>
      <c r="U133" s="176"/>
      <c r="V133" s="433"/>
      <c r="W133" s="176"/>
    </row>
    <row r="134" spans="1:23" ht="32" x14ac:dyDescent="0.2">
      <c r="A134" s="105">
        <v>14</v>
      </c>
      <c r="B134" s="103" t="s">
        <v>272</v>
      </c>
      <c r="C134" s="564" t="s">
        <v>235</v>
      </c>
      <c r="D134" s="565"/>
      <c r="E134" s="566"/>
      <c r="F134" s="113" t="s">
        <v>239</v>
      </c>
      <c r="G134" s="276"/>
      <c r="H134" s="278"/>
      <c r="I134" s="276"/>
      <c r="J134" s="276" t="s">
        <v>276</v>
      </c>
      <c r="K134" s="276"/>
      <c r="L134" s="277">
        <v>1</v>
      </c>
      <c r="M134" s="276"/>
      <c r="N134" s="276"/>
      <c r="P134" s="179" t="s">
        <v>952</v>
      </c>
      <c r="Q134" s="176"/>
      <c r="R134" s="115"/>
      <c r="S134" s="176"/>
      <c r="T134" s="176"/>
      <c r="U134" s="176"/>
      <c r="V134" s="433"/>
      <c r="W134" s="176"/>
    </row>
    <row r="135" spans="1:23" ht="32" x14ac:dyDescent="0.2">
      <c r="A135" s="105">
        <v>15</v>
      </c>
      <c r="B135" s="103" t="s">
        <v>229</v>
      </c>
      <c r="C135" s="564" t="s">
        <v>236</v>
      </c>
      <c r="D135" s="565"/>
      <c r="E135" s="566"/>
      <c r="F135" s="113" t="s">
        <v>239</v>
      </c>
      <c r="G135" s="276"/>
      <c r="H135" s="278">
        <v>9</v>
      </c>
      <c r="I135" s="276"/>
      <c r="J135" s="276"/>
      <c r="K135" s="276"/>
      <c r="L135" s="277"/>
      <c r="M135" s="276"/>
      <c r="N135" s="276"/>
      <c r="P135" s="179" t="s">
        <v>952</v>
      </c>
      <c r="Q135" s="176"/>
      <c r="R135" s="115"/>
      <c r="S135" s="176"/>
      <c r="T135" s="176"/>
      <c r="U135" s="176"/>
      <c r="V135" s="433"/>
      <c r="W135" s="176"/>
    </row>
    <row r="136" spans="1:23" ht="16" x14ac:dyDescent="0.2">
      <c r="A136" s="105">
        <v>15</v>
      </c>
      <c r="B136" s="103" t="s">
        <v>132</v>
      </c>
      <c r="C136" s="564" t="s">
        <v>233</v>
      </c>
      <c r="D136" s="565"/>
      <c r="E136" s="566"/>
      <c r="F136" s="296" t="s">
        <v>238</v>
      </c>
      <c r="G136" s="276"/>
      <c r="H136" s="278">
        <v>10</v>
      </c>
      <c r="I136" s="276"/>
      <c r="J136" s="276"/>
      <c r="K136" s="276"/>
      <c r="L136" s="277"/>
      <c r="M136" s="276"/>
      <c r="N136" s="276"/>
      <c r="P136" s="179" t="s">
        <v>952</v>
      </c>
      <c r="Q136" s="176"/>
      <c r="R136" s="115"/>
      <c r="S136" s="176"/>
      <c r="T136" s="176"/>
      <c r="U136" s="176"/>
      <c r="V136" s="433"/>
      <c r="W136" s="176"/>
    </row>
    <row r="137" spans="1:23" ht="15.75" customHeight="1" x14ac:dyDescent="0.2">
      <c r="A137" s="105">
        <v>15</v>
      </c>
      <c r="B137" s="103" t="s">
        <v>267</v>
      </c>
      <c r="C137" s="564" t="s">
        <v>235</v>
      </c>
      <c r="D137" s="565"/>
      <c r="E137" s="566"/>
      <c r="F137" s="113" t="s">
        <v>239</v>
      </c>
      <c r="G137" s="276"/>
      <c r="H137" s="278">
        <v>5</v>
      </c>
      <c r="I137" s="276">
        <v>1</v>
      </c>
      <c r="J137" s="276">
        <v>2</v>
      </c>
      <c r="K137" s="276"/>
      <c r="L137" s="277"/>
      <c r="M137" s="276"/>
      <c r="N137" s="276"/>
      <c r="P137" s="179" t="s">
        <v>952</v>
      </c>
      <c r="Q137" s="176"/>
      <c r="R137" s="115"/>
      <c r="S137" s="176"/>
      <c r="T137" s="176"/>
      <c r="U137" s="176"/>
      <c r="V137" s="433"/>
      <c r="W137" s="176"/>
    </row>
    <row r="138" spans="1:23" ht="15.75" customHeight="1" x14ac:dyDescent="0.2">
      <c r="A138" s="105">
        <v>15</v>
      </c>
      <c r="B138" s="103" t="s">
        <v>135</v>
      </c>
      <c r="C138" s="564" t="s">
        <v>236</v>
      </c>
      <c r="D138" s="565"/>
      <c r="E138" s="566"/>
      <c r="F138" s="113" t="s">
        <v>278</v>
      </c>
      <c r="G138" s="276"/>
      <c r="H138" s="278"/>
      <c r="I138" s="276"/>
      <c r="J138" s="276">
        <v>2</v>
      </c>
      <c r="K138" s="276"/>
      <c r="L138" s="277"/>
      <c r="M138" s="276"/>
      <c r="N138" s="276"/>
      <c r="P138" s="179" t="s">
        <v>952</v>
      </c>
      <c r="Q138" s="176"/>
      <c r="R138" s="115"/>
      <c r="S138" s="176"/>
      <c r="T138" s="176"/>
      <c r="U138" s="176"/>
      <c r="V138" s="433"/>
      <c r="W138" s="176"/>
    </row>
    <row r="139" spans="1:23" ht="16" x14ac:dyDescent="0.2">
      <c r="A139" s="105">
        <v>15</v>
      </c>
      <c r="B139" s="103" t="s">
        <v>273</v>
      </c>
      <c r="C139" s="564" t="s">
        <v>234</v>
      </c>
      <c r="D139" s="565"/>
      <c r="E139" s="566"/>
      <c r="F139" s="296" t="s">
        <v>238</v>
      </c>
      <c r="G139" s="276"/>
      <c r="H139" s="278">
        <v>25</v>
      </c>
      <c r="I139" s="276"/>
      <c r="J139" s="276" t="s">
        <v>276</v>
      </c>
      <c r="K139" s="276"/>
      <c r="L139" s="277" t="s">
        <v>276</v>
      </c>
      <c r="M139" s="277" t="s">
        <v>276</v>
      </c>
      <c r="N139" s="276" t="s">
        <v>276</v>
      </c>
      <c r="P139" s="179" t="s">
        <v>952</v>
      </c>
      <c r="Q139" s="176"/>
      <c r="R139" s="115"/>
      <c r="S139" s="176"/>
      <c r="T139" s="176"/>
      <c r="U139" s="176"/>
      <c r="V139" s="433"/>
      <c r="W139" s="176"/>
    </row>
    <row r="140" spans="1:23" ht="15.75" customHeight="1" x14ac:dyDescent="0.2">
      <c r="A140" s="105">
        <v>15</v>
      </c>
      <c r="B140" s="103" t="s">
        <v>228</v>
      </c>
      <c r="C140" s="564" t="s">
        <v>233</v>
      </c>
      <c r="D140" s="565"/>
      <c r="E140" s="566"/>
      <c r="F140" s="296" t="s">
        <v>238</v>
      </c>
      <c r="G140" s="276"/>
      <c r="H140" s="278">
        <v>12</v>
      </c>
      <c r="I140" s="276"/>
      <c r="J140" s="276" t="s">
        <v>276</v>
      </c>
      <c r="K140" s="276"/>
      <c r="L140" s="277" t="s">
        <v>276</v>
      </c>
      <c r="M140" s="277" t="s">
        <v>276</v>
      </c>
      <c r="N140" s="276" t="s">
        <v>276</v>
      </c>
      <c r="P140" s="179" t="s">
        <v>952</v>
      </c>
      <c r="Q140" s="176"/>
      <c r="R140" s="115"/>
      <c r="S140" s="176"/>
      <c r="T140" s="176"/>
      <c r="U140" s="176"/>
      <c r="V140" s="433"/>
      <c r="W140" s="176"/>
    </row>
    <row r="141" spans="1:23" ht="16" x14ac:dyDescent="0.2">
      <c r="A141" s="105">
        <v>15</v>
      </c>
      <c r="B141" s="307" t="s">
        <v>189</v>
      </c>
      <c r="C141" s="564" t="s">
        <v>233</v>
      </c>
      <c r="D141" s="565"/>
      <c r="E141" s="566"/>
      <c r="F141" s="296" t="s">
        <v>238</v>
      </c>
      <c r="G141" s="276"/>
      <c r="H141" s="347">
        <v>14</v>
      </c>
      <c r="I141" s="276"/>
      <c r="J141" s="276" t="s">
        <v>276</v>
      </c>
      <c r="K141" s="276"/>
      <c r="L141" s="277" t="s">
        <v>276</v>
      </c>
      <c r="M141" s="277" t="s">
        <v>276</v>
      </c>
      <c r="N141" s="276" t="s">
        <v>276</v>
      </c>
      <c r="O141" s="303" t="s">
        <v>592</v>
      </c>
      <c r="P141" s="179" t="s">
        <v>952</v>
      </c>
      <c r="Q141" s="176"/>
      <c r="R141" s="115"/>
      <c r="S141" s="176"/>
      <c r="T141" s="176"/>
      <c r="U141" s="176"/>
      <c r="V141" s="433"/>
      <c r="W141" s="176"/>
    </row>
    <row r="142" spans="1:23" ht="16" x14ac:dyDescent="0.2">
      <c r="A142" s="320">
        <v>15</v>
      </c>
      <c r="B142" s="307" t="s">
        <v>129</v>
      </c>
      <c r="C142" s="564" t="s">
        <v>233</v>
      </c>
      <c r="D142" s="565"/>
      <c r="E142" s="566"/>
      <c r="F142" s="323" t="s">
        <v>238</v>
      </c>
      <c r="G142" s="276"/>
      <c r="H142" s="347">
        <v>6</v>
      </c>
      <c r="I142" s="276"/>
      <c r="J142" s="348" t="s">
        <v>276</v>
      </c>
      <c r="K142" s="348"/>
      <c r="L142" s="349" t="s">
        <v>276</v>
      </c>
      <c r="M142" s="349" t="s">
        <v>276</v>
      </c>
      <c r="N142" s="348" t="s">
        <v>276</v>
      </c>
      <c r="O142" s="346" t="s">
        <v>593</v>
      </c>
      <c r="P142" s="179" t="s">
        <v>952</v>
      </c>
      <c r="Q142" s="176"/>
      <c r="R142" s="115"/>
      <c r="S142" s="176"/>
      <c r="T142" s="176"/>
      <c r="U142" s="176"/>
      <c r="V142" s="433"/>
      <c r="W142" s="176"/>
    </row>
    <row r="143" spans="1:23" ht="32" x14ac:dyDescent="0.2">
      <c r="A143" s="105">
        <v>16</v>
      </c>
      <c r="B143" s="103" t="s">
        <v>267</v>
      </c>
      <c r="C143" s="564" t="s">
        <v>235</v>
      </c>
      <c r="D143" s="565"/>
      <c r="E143" s="566"/>
      <c r="F143" s="113" t="s">
        <v>239</v>
      </c>
      <c r="G143" s="276"/>
      <c r="H143" s="278">
        <v>5</v>
      </c>
      <c r="I143" s="276"/>
      <c r="J143" s="276">
        <v>2</v>
      </c>
      <c r="K143" s="276"/>
      <c r="L143" s="277"/>
      <c r="M143" s="276"/>
      <c r="N143" s="276"/>
      <c r="P143" s="179" t="s">
        <v>952</v>
      </c>
      <c r="Q143" s="176"/>
      <c r="R143" s="115"/>
      <c r="S143" s="176"/>
      <c r="T143" s="176"/>
      <c r="U143" s="176"/>
      <c r="V143" s="433"/>
      <c r="W143" s="176"/>
    </row>
    <row r="144" spans="1:23" ht="16.5" customHeight="1" x14ac:dyDescent="0.2">
      <c r="A144" s="105">
        <v>16</v>
      </c>
      <c r="B144" s="103" t="s">
        <v>271</v>
      </c>
      <c r="C144" s="564" t="s">
        <v>236</v>
      </c>
      <c r="D144" s="565"/>
      <c r="E144" s="566"/>
      <c r="F144" s="113" t="s">
        <v>239</v>
      </c>
      <c r="G144" s="276"/>
      <c r="H144" s="278"/>
      <c r="I144" s="276"/>
      <c r="J144" s="276"/>
      <c r="K144" s="276"/>
      <c r="L144" s="277">
        <v>1</v>
      </c>
      <c r="M144" s="276"/>
      <c r="N144" s="276"/>
      <c r="P144" s="179" t="s">
        <v>952</v>
      </c>
      <c r="Q144" s="176"/>
      <c r="R144" s="115"/>
      <c r="S144" s="176"/>
      <c r="T144" s="176"/>
      <c r="U144" s="176"/>
      <c r="V144" s="433"/>
      <c r="W144" s="176"/>
    </row>
    <row r="145" spans="1:23" ht="16.5" customHeight="1" x14ac:dyDescent="0.2">
      <c r="A145" s="105">
        <v>16</v>
      </c>
      <c r="B145" s="103" t="s">
        <v>269</v>
      </c>
      <c r="C145" s="564" t="s">
        <v>270</v>
      </c>
      <c r="D145" s="565"/>
      <c r="E145" s="566"/>
      <c r="F145" s="113" t="s">
        <v>240</v>
      </c>
      <c r="G145" s="276"/>
      <c r="H145" s="278">
        <v>1</v>
      </c>
      <c r="I145" s="276"/>
      <c r="J145" s="276" t="s">
        <v>276</v>
      </c>
      <c r="K145" s="276"/>
      <c r="L145" s="277"/>
      <c r="M145" s="276"/>
      <c r="N145" s="276"/>
      <c r="P145" s="179" t="s">
        <v>952</v>
      </c>
      <c r="Q145" s="176"/>
      <c r="R145" s="115"/>
      <c r="S145" s="176"/>
      <c r="T145" s="176"/>
      <c r="U145" s="176"/>
      <c r="V145" s="433"/>
      <c r="W145" s="176"/>
    </row>
    <row r="146" spans="1:23" ht="16.5" customHeight="1" x14ac:dyDescent="0.2">
      <c r="A146" s="105">
        <v>16</v>
      </c>
      <c r="B146" s="103" t="s">
        <v>229</v>
      </c>
      <c r="C146" s="564" t="s">
        <v>235</v>
      </c>
      <c r="D146" s="565"/>
      <c r="E146" s="566"/>
      <c r="F146" s="113" t="s">
        <v>239</v>
      </c>
      <c r="G146" s="276"/>
      <c r="H146" s="278">
        <v>7</v>
      </c>
      <c r="I146" s="276"/>
      <c r="J146" s="276"/>
      <c r="K146" s="276"/>
      <c r="L146" s="277"/>
      <c r="M146" s="276"/>
      <c r="N146" s="276"/>
      <c r="P146" s="179" t="s">
        <v>952</v>
      </c>
      <c r="Q146" s="176"/>
      <c r="R146" s="115"/>
      <c r="S146" s="176"/>
      <c r="T146" s="176"/>
      <c r="U146" s="176"/>
      <c r="V146" s="433"/>
      <c r="W146" s="176"/>
    </row>
    <row r="147" spans="1:23" ht="16.5" customHeight="1" x14ac:dyDescent="0.2">
      <c r="A147" s="105">
        <v>16</v>
      </c>
      <c r="B147" s="307" t="s">
        <v>189</v>
      </c>
      <c r="C147" s="564" t="s">
        <v>233</v>
      </c>
      <c r="D147" s="565"/>
      <c r="E147" s="566"/>
      <c r="F147" s="296" t="s">
        <v>238</v>
      </c>
      <c r="G147" s="276"/>
      <c r="H147" s="347">
        <v>18</v>
      </c>
      <c r="I147" s="276"/>
      <c r="J147" s="276" t="s">
        <v>276</v>
      </c>
      <c r="K147" s="276"/>
      <c r="L147" s="277" t="s">
        <v>276</v>
      </c>
      <c r="M147" s="277" t="s">
        <v>276</v>
      </c>
      <c r="N147" s="276" t="s">
        <v>276</v>
      </c>
      <c r="O147" s="303" t="s">
        <v>592</v>
      </c>
      <c r="P147" s="179" t="s">
        <v>952</v>
      </c>
      <c r="Q147" s="176"/>
      <c r="R147" s="115"/>
      <c r="S147" s="176"/>
      <c r="T147" s="176"/>
      <c r="U147" s="176"/>
      <c r="V147" s="433"/>
      <c r="W147" s="176"/>
    </row>
    <row r="148" spans="1:23" ht="16" x14ac:dyDescent="0.2">
      <c r="A148" s="320">
        <v>16</v>
      </c>
      <c r="B148" s="307" t="s">
        <v>129</v>
      </c>
      <c r="C148" s="564" t="s">
        <v>233</v>
      </c>
      <c r="D148" s="565"/>
      <c r="E148" s="566"/>
      <c r="F148" s="323" t="s">
        <v>238</v>
      </c>
      <c r="G148" s="276"/>
      <c r="H148" s="347">
        <v>12</v>
      </c>
      <c r="I148" s="276"/>
      <c r="J148" s="348" t="s">
        <v>276</v>
      </c>
      <c r="K148" s="348"/>
      <c r="L148" s="349" t="s">
        <v>276</v>
      </c>
      <c r="M148" s="349" t="s">
        <v>276</v>
      </c>
      <c r="N148" s="348" t="s">
        <v>276</v>
      </c>
      <c r="O148" s="346" t="s">
        <v>593</v>
      </c>
      <c r="P148" s="179" t="s">
        <v>952</v>
      </c>
      <c r="Q148" s="176"/>
      <c r="R148" s="115"/>
      <c r="S148" s="176"/>
      <c r="T148" s="176"/>
      <c r="U148" s="176"/>
      <c r="V148" s="433"/>
      <c r="W148" s="176"/>
    </row>
    <row r="149" spans="1:23" ht="16" x14ac:dyDescent="0.2">
      <c r="A149" s="105">
        <v>16</v>
      </c>
      <c r="B149" s="103" t="s">
        <v>228</v>
      </c>
      <c r="C149" s="564" t="s">
        <v>233</v>
      </c>
      <c r="D149" s="565"/>
      <c r="E149" s="566"/>
      <c r="F149" s="296" t="s">
        <v>238</v>
      </c>
      <c r="G149" s="276"/>
      <c r="H149" s="278">
        <v>8</v>
      </c>
      <c r="I149" s="276"/>
      <c r="J149" s="276" t="s">
        <v>276</v>
      </c>
      <c r="K149" s="276"/>
      <c r="L149" s="277" t="s">
        <v>276</v>
      </c>
      <c r="M149" s="277" t="s">
        <v>276</v>
      </c>
      <c r="N149" s="276" t="s">
        <v>276</v>
      </c>
      <c r="P149" s="179" t="s">
        <v>952</v>
      </c>
      <c r="Q149" s="176"/>
      <c r="R149" s="115"/>
      <c r="S149" s="176"/>
      <c r="T149" s="176"/>
      <c r="U149" s="176"/>
      <c r="V149" s="433"/>
      <c r="W149" s="176"/>
    </row>
    <row r="150" spans="1:23" ht="16" x14ac:dyDescent="0.2">
      <c r="A150" s="105">
        <v>16</v>
      </c>
      <c r="B150" s="103" t="s">
        <v>273</v>
      </c>
      <c r="C150" s="564" t="s">
        <v>234</v>
      </c>
      <c r="D150" s="565"/>
      <c r="E150" s="566"/>
      <c r="F150" s="296" t="s">
        <v>238</v>
      </c>
      <c r="G150" s="276"/>
      <c r="H150" s="278">
        <v>25</v>
      </c>
      <c r="I150" s="276"/>
      <c r="J150" s="276" t="s">
        <v>276</v>
      </c>
      <c r="K150" s="276"/>
      <c r="L150" s="277" t="s">
        <v>276</v>
      </c>
      <c r="M150" s="277" t="s">
        <v>276</v>
      </c>
      <c r="N150" s="276" t="s">
        <v>276</v>
      </c>
      <c r="P150" s="179" t="s">
        <v>952</v>
      </c>
      <c r="Q150" s="176"/>
      <c r="R150" s="115"/>
      <c r="S150" s="176"/>
      <c r="T150" s="176"/>
      <c r="U150" s="176"/>
      <c r="V150" s="433"/>
      <c r="W150" s="176"/>
    </row>
    <row r="151" spans="1:23" ht="32" x14ac:dyDescent="0.2">
      <c r="A151" s="105">
        <v>16</v>
      </c>
      <c r="B151" s="103" t="s">
        <v>135</v>
      </c>
      <c r="C151" s="564" t="s">
        <v>236</v>
      </c>
      <c r="D151" s="565"/>
      <c r="E151" s="566"/>
      <c r="F151" s="113" t="s">
        <v>278</v>
      </c>
      <c r="G151" s="276"/>
      <c r="H151" s="278"/>
      <c r="I151" s="276"/>
      <c r="J151" s="276">
        <v>2</v>
      </c>
      <c r="K151" s="276"/>
      <c r="L151" s="277"/>
      <c r="M151" s="276"/>
      <c r="N151" s="276"/>
      <c r="P151" s="179" t="s">
        <v>952</v>
      </c>
      <c r="Q151" s="176"/>
      <c r="R151" s="115"/>
      <c r="S151" s="176"/>
      <c r="T151" s="176"/>
      <c r="U151" s="176"/>
      <c r="V151" s="433"/>
      <c r="W151" s="176"/>
    </row>
    <row r="152" spans="1:23" ht="32" x14ac:dyDescent="0.2">
      <c r="A152" s="105">
        <v>17</v>
      </c>
      <c r="B152" s="103" t="s">
        <v>135</v>
      </c>
      <c r="C152" s="564" t="s">
        <v>236</v>
      </c>
      <c r="D152" s="565"/>
      <c r="E152" s="566"/>
      <c r="F152" s="113" t="s">
        <v>278</v>
      </c>
      <c r="G152" s="276"/>
      <c r="H152" s="278"/>
      <c r="I152" s="276"/>
      <c r="J152" s="276">
        <v>1</v>
      </c>
      <c r="K152" s="276"/>
      <c r="L152" s="277"/>
      <c r="M152" s="276"/>
      <c r="N152" s="276"/>
      <c r="P152" s="179" t="s">
        <v>952</v>
      </c>
      <c r="Q152" s="176"/>
      <c r="R152" s="115"/>
      <c r="S152" s="176"/>
      <c r="T152" s="176"/>
      <c r="U152" s="176"/>
      <c r="V152" s="433"/>
      <c r="W152" s="176"/>
    </row>
    <row r="153" spans="1:23" ht="32" x14ac:dyDescent="0.2">
      <c r="A153" s="105">
        <v>17</v>
      </c>
      <c r="B153" s="103" t="s">
        <v>267</v>
      </c>
      <c r="C153" s="564" t="s">
        <v>235</v>
      </c>
      <c r="D153" s="565"/>
      <c r="E153" s="566"/>
      <c r="F153" s="113" t="s">
        <v>239</v>
      </c>
      <c r="G153" s="276"/>
      <c r="H153" s="278">
        <v>5</v>
      </c>
      <c r="I153" s="276"/>
      <c r="J153" s="276">
        <v>4</v>
      </c>
      <c r="K153" s="276"/>
      <c r="L153" s="277"/>
      <c r="M153" s="276"/>
      <c r="N153" s="276"/>
      <c r="P153" s="179" t="s">
        <v>952</v>
      </c>
      <c r="Q153" s="176"/>
      <c r="R153" s="115"/>
      <c r="S153" s="176"/>
      <c r="T153" s="176"/>
      <c r="U153" s="176"/>
      <c r="V153" s="433"/>
      <c r="W153" s="176"/>
    </row>
    <row r="154" spans="1:23" ht="32" x14ac:dyDescent="0.2">
      <c r="A154" s="105">
        <v>17</v>
      </c>
      <c r="B154" s="103" t="s">
        <v>229</v>
      </c>
      <c r="C154" s="564" t="s">
        <v>236</v>
      </c>
      <c r="D154" s="565"/>
      <c r="E154" s="566"/>
      <c r="F154" s="113" t="s">
        <v>239</v>
      </c>
      <c r="G154" s="276"/>
      <c r="H154" s="278">
        <v>8</v>
      </c>
      <c r="I154" s="276"/>
      <c r="J154" s="276"/>
      <c r="K154" s="276"/>
      <c r="L154" s="277"/>
      <c r="M154" s="276"/>
      <c r="N154" s="276"/>
      <c r="P154" s="179" t="s">
        <v>952</v>
      </c>
      <c r="Q154" s="176"/>
      <c r="R154" s="115"/>
      <c r="S154" s="176"/>
      <c r="T154" s="176"/>
      <c r="U154" s="176"/>
      <c r="V154" s="433"/>
      <c r="W154" s="176"/>
    </row>
    <row r="155" spans="1:23" ht="16" x14ac:dyDescent="0.2">
      <c r="A155" s="105">
        <v>17</v>
      </c>
      <c r="B155" s="154" t="s">
        <v>273</v>
      </c>
      <c r="C155" s="564" t="s">
        <v>234</v>
      </c>
      <c r="D155" s="565"/>
      <c r="E155" s="566"/>
      <c r="F155" s="107" t="s">
        <v>238</v>
      </c>
      <c r="G155" s="276"/>
      <c r="H155" s="276">
        <v>20</v>
      </c>
      <c r="I155" s="276"/>
      <c r="J155" s="276" t="s">
        <v>276</v>
      </c>
      <c r="K155" s="276"/>
      <c r="L155" s="277" t="s">
        <v>276</v>
      </c>
      <c r="M155" s="277" t="s">
        <v>276</v>
      </c>
      <c r="N155" s="276" t="s">
        <v>276</v>
      </c>
      <c r="P155" s="179" t="s">
        <v>952</v>
      </c>
      <c r="Q155" s="176"/>
      <c r="R155" s="115"/>
      <c r="S155" s="176"/>
      <c r="T155" s="176"/>
      <c r="U155" s="176"/>
      <c r="V155" s="433"/>
      <c r="W155" s="176"/>
    </row>
    <row r="156" spans="1:23" ht="16" x14ac:dyDescent="0.2">
      <c r="A156" s="105">
        <v>17</v>
      </c>
      <c r="B156" s="154" t="s">
        <v>228</v>
      </c>
      <c r="C156" s="564" t="s">
        <v>233</v>
      </c>
      <c r="D156" s="565"/>
      <c r="E156" s="566"/>
      <c r="F156" s="107" t="s">
        <v>238</v>
      </c>
      <c r="G156" s="276"/>
      <c r="H156" s="276">
        <v>2</v>
      </c>
      <c r="I156" s="276"/>
      <c r="J156" s="276" t="s">
        <v>276</v>
      </c>
      <c r="K156" s="276"/>
      <c r="L156" s="277" t="s">
        <v>276</v>
      </c>
      <c r="M156" s="277" t="s">
        <v>276</v>
      </c>
      <c r="N156" s="276" t="s">
        <v>276</v>
      </c>
      <c r="P156" s="179" t="s">
        <v>952</v>
      </c>
      <c r="Q156" s="176"/>
      <c r="R156" s="115"/>
      <c r="S156" s="176"/>
      <c r="T156" s="176"/>
      <c r="U156" s="176"/>
      <c r="V156" s="433"/>
      <c r="W156" s="176"/>
    </row>
    <row r="157" spans="1:23" ht="16" x14ac:dyDescent="0.2">
      <c r="A157" s="105">
        <v>17</v>
      </c>
      <c r="B157" s="302" t="s">
        <v>189</v>
      </c>
      <c r="C157" s="564" t="s">
        <v>233</v>
      </c>
      <c r="D157" s="565"/>
      <c r="E157" s="566"/>
      <c r="F157" s="107" t="s">
        <v>238</v>
      </c>
      <c r="G157" s="276"/>
      <c r="H157" s="348">
        <v>5</v>
      </c>
      <c r="I157" s="276"/>
      <c r="J157" s="276" t="s">
        <v>276</v>
      </c>
      <c r="K157" s="276"/>
      <c r="L157" s="277" t="s">
        <v>276</v>
      </c>
      <c r="M157" s="277" t="s">
        <v>276</v>
      </c>
      <c r="N157" s="276" t="s">
        <v>276</v>
      </c>
      <c r="O157" s="303" t="s">
        <v>592</v>
      </c>
      <c r="P157" s="179" t="s">
        <v>952</v>
      </c>
      <c r="Q157" s="176"/>
      <c r="R157" s="115"/>
      <c r="S157" s="176"/>
      <c r="T157" s="176"/>
      <c r="U157" s="176"/>
      <c r="V157" s="433"/>
      <c r="W157" s="176"/>
    </row>
    <row r="158" spans="1:23" ht="16" x14ac:dyDescent="0.2">
      <c r="A158" s="320">
        <v>17</v>
      </c>
      <c r="B158" s="302" t="s">
        <v>129</v>
      </c>
      <c r="C158" s="564" t="s">
        <v>233</v>
      </c>
      <c r="D158" s="565"/>
      <c r="E158" s="566"/>
      <c r="F158" s="322" t="s">
        <v>238</v>
      </c>
      <c r="G158" s="276"/>
      <c r="H158" s="348">
        <v>13</v>
      </c>
      <c r="I158" s="276"/>
      <c r="J158" s="348" t="s">
        <v>276</v>
      </c>
      <c r="K158" s="348"/>
      <c r="L158" s="349" t="s">
        <v>276</v>
      </c>
      <c r="M158" s="349" t="s">
        <v>276</v>
      </c>
      <c r="N158" s="348" t="s">
        <v>276</v>
      </c>
      <c r="O158" s="346" t="s">
        <v>593</v>
      </c>
      <c r="P158" s="179" t="s">
        <v>952</v>
      </c>
      <c r="Q158" s="176"/>
      <c r="R158" s="115"/>
      <c r="S158" s="176"/>
      <c r="T158" s="176"/>
      <c r="U158" s="176"/>
      <c r="V158" s="433"/>
      <c r="W158" s="176"/>
    </row>
    <row r="159" spans="1:23" ht="18" customHeight="1" x14ac:dyDescent="0.2">
      <c r="A159" s="105">
        <v>17</v>
      </c>
      <c r="B159" s="154" t="s">
        <v>161</v>
      </c>
      <c r="C159" s="564" t="s">
        <v>235</v>
      </c>
      <c r="D159" s="565"/>
      <c r="E159" s="566"/>
      <c r="F159" s="107" t="s">
        <v>239</v>
      </c>
      <c r="G159" s="276"/>
      <c r="H159" s="276"/>
      <c r="I159" s="276"/>
      <c r="J159" s="276">
        <v>2</v>
      </c>
      <c r="K159" s="276"/>
      <c r="L159" s="276"/>
      <c r="M159" s="276"/>
      <c r="N159" s="276"/>
      <c r="P159" s="179" t="s">
        <v>952</v>
      </c>
      <c r="Q159" s="176"/>
      <c r="R159" s="115"/>
      <c r="S159" s="176"/>
      <c r="T159" s="176"/>
      <c r="U159" s="176"/>
      <c r="V159" s="433"/>
      <c r="W159" s="176"/>
    </row>
    <row r="160" spans="1:23" ht="16" x14ac:dyDescent="0.2">
      <c r="A160" s="155">
        <v>18</v>
      </c>
      <c r="B160" s="154" t="s">
        <v>161</v>
      </c>
      <c r="C160" s="564" t="s">
        <v>235</v>
      </c>
      <c r="D160" s="565"/>
      <c r="E160" s="566"/>
      <c r="F160" s="107" t="s">
        <v>239</v>
      </c>
      <c r="G160" s="276"/>
      <c r="H160" s="276">
        <v>1</v>
      </c>
      <c r="I160" s="276"/>
      <c r="J160" s="276">
        <v>2</v>
      </c>
      <c r="K160" s="276"/>
      <c r="L160" s="276"/>
      <c r="M160" s="276"/>
      <c r="N160" s="276"/>
      <c r="P160" s="179" t="s">
        <v>952</v>
      </c>
      <c r="Q160" s="176"/>
      <c r="R160" s="115"/>
      <c r="S160" s="176"/>
      <c r="T160" s="176"/>
      <c r="U160" s="176"/>
      <c r="V160" s="433"/>
      <c r="W160" s="176"/>
    </row>
    <row r="161" spans="1:23" ht="16" x14ac:dyDescent="0.2">
      <c r="A161" s="155">
        <v>18</v>
      </c>
      <c r="B161" s="154" t="s">
        <v>267</v>
      </c>
      <c r="C161" s="564" t="s">
        <v>235</v>
      </c>
      <c r="D161" s="565"/>
      <c r="E161" s="566"/>
      <c r="F161" s="107" t="s">
        <v>239</v>
      </c>
      <c r="G161" s="276"/>
      <c r="H161" s="276">
        <v>3</v>
      </c>
      <c r="I161" s="276"/>
      <c r="J161" s="276">
        <v>4</v>
      </c>
      <c r="K161" s="276"/>
      <c r="L161" s="276"/>
      <c r="M161" s="276"/>
      <c r="N161" s="276"/>
      <c r="P161" s="179" t="s">
        <v>952</v>
      </c>
      <c r="Q161" s="176"/>
      <c r="R161" s="115"/>
      <c r="S161" s="176"/>
      <c r="T161" s="176"/>
      <c r="U161" s="176"/>
      <c r="V161" s="433"/>
      <c r="W161" s="176"/>
    </row>
    <row r="162" spans="1:23" ht="16" x14ac:dyDescent="0.2">
      <c r="A162" s="155">
        <v>18</v>
      </c>
      <c r="B162" s="154" t="s">
        <v>132</v>
      </c>
      <c r="C162" s="564" t="s">
        <v>233</v>
      </c>
      <c r="D162" s="565"/>
      <c r="E162" s="566"/>
      <c r="F162" s="107" t="s">
        <v>238</v>
      </c>
      <c r="G162" s="276"/>
      <c r="H162" s="276">
        <v>6</v>
      </c>
      <c r="I162" s="276"/>
      <c r="J162" s="276"/>
      <c r="K162" s="276"/>
      <c r="L162" s="276"/>
      <c r="M162" s="276"/>
      <c r="N162" s="276"/>
      <c r="P162" s="179" t="s">
        <v>952</v>
      </c>
      <c r="Q162" s="176"/>
      <c r="R162" s="115"/>
      <c r="S162" s="176"/>
      <c r="T162" s="176"/>
      <c r="U162" s="176"/>
      <c r="V162" s="433"/>
      <c r="W162" s="176"/>
    </row>
    <row r="163" spans="1:23" ht="16" x14ac:dyDescent="0.2">
      <c r="A163" s="155">
        <v>18</v>
      </c>
      <c r="B163" s="154" t="s">
        <v>273</v>
      </c>
      <c r="C163" s="564" t="s">
        <v>234</v>
      </c>
      <c r="D163" s="565"/>
      <c r="E163" s="566"/>
      <c r="F163" s="107" t="s">
        <v>238</v>
      </c>
      <c r="G163" s="276"/>
      <c r="H163" s="276">
        <v>15</v>
      </c>
      <c r="I163" s="276"/>
      <c r="J163" s="276" t="s">
        <v>276</v>
      </c>
      <c r="K163" s="276"/>
      <c r="L163" s="277" t="s">
        <v>276</v>
      </c>
      <c r="M163" s="277" t="s">
        <v>276</v>
      </c>
      <c r="N163" s="276" t="s">
        <v>276</v>
      </c>
      <c r="P163" s="179" t="s">
        <v>952</v>
      </c>
      <c r="Q163" s="176"/>
      <c r="R163" s="115"/>
      <c r="S163" s="176"/>
      <c r="T163" s="176"/>
      <c r="U163" s="176"/>
      <c r="V163" s="433"/>
      <c r="W163" s="176"/>
    </row>
    <row r="164" spans="1:23" ht="16" x14ac:dyDescent="0.2">
      <c r="A164" s="155">
        <v>18</v>
      </c>
      <c r="B164" s="302" t="s">
        <v>189</v>
      </c>
      <c r="C164" s="564" t="s">
        <v>233</v>
      </c>
      <c r="D164" s="565"/>
      <c r="E164" s="566"/>
      <c r="F164" s="107" t="s">
        <v>238</v>
      </c>
      <c r="G164" s="276"/>
      <c r="H164" s="348">
        <v>6</v>
      </c>
      <c r="I164" s="276"/>
      <c r="J164" s="276" t="s">
        <v>276</v>
      </c>
      <c r="K164" s="276"/>
      <c r="L164" s="277" t="s">
        <v>276</v>
      </c>
      <c r="M164" s="277" t="s">
        <v>276</v>
      </c>
      <c r="N164" s="276" t="s">
        <v>276</v>
      </c>
      <c r="O164" s="303" t="s">
        <v>592</v>
      </c>
      <c r="P164" s="179" t="s">
        <v>952</v>
      </c>
      <c r="Q164" s="176"/>
      <c r="R164" s="115"/>
      <c r="S164" s="176"/>
      <c r="T164" s="176"/>
      <c r="U164" s="176"/>
      <c r="V164" s="433"/>
      <c r="W164" s="176"/>
    </row>
    <row r="165" spans="1:23" ht="16" x14ac:dyDescent="0.2">
      <c r="A165" s="155">
        <v>18</v>
      </c>
      <c r="B165" s="302" t="s">
        <v>129</v>
      </c>
      <c r="C165" s="564" t="s">
        <v>233</v>
      </c>
      <c r="D165" s="565"/>
      <c r="E165" s="566"/>
      <c r="F165" s="322" t="s">
        <v>238</v>
      </c>
      <c r="G165" s="276"/>
      <c r="H165" s="348">
        <v>6</v>
      </c>
      <c r="I165" s="276"/>
      <c r="J165" s="348" t="s">
        <v>276</v>
      </c>
      <c r="K165" s="348"/>
      <c r="L165" s="349" t="s">
        <v>276</v>
      </c>
      <c r="M165" s="349" t="s">
        <v>276</v>
      </c>
      <c r="N165" s="348" t="s">
        <v>276</v>
      </c>
      <c r="O165" s="346" t="s">
        <v>593</v>
      </c>
      <c r="P165" s="179" t="s">
        <v>952</v>
      </c>
      <c r="Q165" s="176"/>
      <c r="R165" s="115"/>
      <c r="S165" s="176"/>
      <c r="T165" s="176"/>
      <c r="U165" s="176"/>
      <c r="V165" s="433"/>
      <c r="W165" s="176"/>
    </row>
    <row r="166" spans="1:23" ht="16" x14ac:dyDescent="0.2">
      <c r="A166" s="155">
        <v>18</v>
      </c>
      <c r="B166" s="154" t="s">
        <v>228</v>
      </c>
      <c r="C166" s="564" t="s">
        <v>233</v>
      </c>
      <c r="D166" s="565"/>
      <c r="E166" s="566"/>
      <c r="F166" s="107" t="s">
        <v>238</v>
      </c>
      <c r="G166" s="276"/>
      <c r="H166" s="276">
        <v>2</v>
      </c>
      <c r="I166" s="276"/>
      <c r="J166" s="276" t="s">
        <v>276</v>
      </c>
      <c r="K166" s="276"/>
      <c r="L166" s="277" t="s">
        <v>276</v>
      </c>
      <c r="M166" s="277" t="s">
        <v>276</v>
      </c>
      <c r="N166" s="276" t="s">
        <v>276</v>
      </c>
      <c r="P166" s="179" t="s">
        <v>952</v>
      </c>
      <c r="Q166" s="176"/>
      <c r="R166" s="115"/>
      <c r="S166" s="176"/>
      <c r="T166" s="176"/>
      <c r="U166" s="176"/>
      <c r="V166" s="433"/>
      <c r="W166" s="176"/>
    </row>
    <row r="167" spans="1:23" ht="16.5" customHeight="1" x14ac:dyDescent="0.2">
      <c r="A167" s="155">
        <v>19</v>
      </c>
      <c r="B167" s="154" t="s">
        <v>132</v>
      </c>
      <c r="C167" s="564" t="s">
        <v>233</v>
      </c>
      <c r="D167" s="565"/>
      <c r="E167" s="566"/>
      <c r="F167" s="107" t="s">
        <v>238</v>
      </c>
      <c r="G167" s="276"/>
      <c r="H167" s="276">
        <v>14</v>
      </c>
      <c r="I167" s="276"/>
      <c r="J167" s="276"/>
      <c r="K167" s="276"/>
      <c r="L167" s="276"/>
      <c r="M167" s="276"/>
      <c r="N167" s="276"/>
      <c r="P167" s="179" t="s">
        <v>952</v>
      </c>
      <c r="Q167" s="176"/>
      <c r="R167" s="115"/>
      <c r="S167" s="176"/>
      <c r="T167" s="176"/>
      <c r="U167" s="176"/>
      <c r="V167" s="433"/>
      <c r="W167" s="176"/>
    </row>
    <row r="168" spans="1:23" ht="32" x14ac:dyDescent="0.2">
      <c r="A168" s="155">
        <v>19</v>
      </c>
      <c r="B168" s="154" t="s">
        <v>271</v>
      </c>
      <c r="C168" s="564" t="s">
        <v>236</v>
      </c>
      <c r="D168" s="565"/>
      <c r="E168" s="566"/>
      <c r="F168" s="107" t="s">
        <v>239</v>
      </c>
      <c r="G168" s="276"/>
      <c r="H168" s="276">
        <v>1</v>
      </c>
      <c r="I168" s="276"/>
      <c r="J168" s="276"/>
      <c r="K168" s="276"/>
      <c r="L168" s="276"/>
      <c r="M168" s="276"/>
      <c r="N168" s="276"/>
      <c r="P168" s="179" t="s">
        <v>952</v>
      </c>
      <c r="Q168" s="176"/>
      <c r="R168" s="115"/>
      <c r="S168" s="176"/>
      <c r="T168" s="176"/>
      <c r="U168" s="176"/>
      <c r="V168" s="433"/>
      <c r="W168" s="176"/>
    </row>
    <row r="169" spans="1:23" ht="16" x14ac:dyDescent="0.2">
      <c r="A169" s="155">
        <v>19</v>
      </c>
      <c r="B169" s="154" t="s">
        <v>267</v>
      </c>
      <c r="C169" s="564" t="s">
        <v>235</v>
      </c>
      <c r="D169" s="565"/>
      <c r="E169" s="566"/>
      <c r="F169" s="107" t="s">
        <v>239</v>
      </c>
      <c r="G169" s="276"/>
      <c r="H169" s="276">
        <v>2</v>
      </c>
      <c r="I169" s="276"/>
      <c r="J169" s="276">
        <v>1</v>
      </c>
      <c r="K169" s="276"/>
      <c r="L169" s="276"/>
      <c r="M169" s="276"/>
      <c r="N169" s="276"/>
      <c r="P169" s="179" t="s">
        <v>952</v>
      </c>
      <c r="Q169" s="441"/>
      <c r="R169" s="115"/>
      <c r="S169" s="176"/>
      <c r="T169" s="176"/>
      <c r="U169" s="176"/>
      <c r="V169" s="433"/>
      <c r="W169" s="176"/>
    </row>
    <row r="170" spans="1:23" ht="16" x14ac:dyDescent="0.2">
      <c r="A170" s="155">
        <v>19</v>
      </c>
      <c r="B170" s="154" t="s">
        <v>135</v>
      </c>
      <c r="C170" s="564" t="s">
        <v>236</v>
      </c>
      <c r="D170" s="565"/>
      <c r="E170" s="566"/>
      <c r="F170" s="107" t="s">
        <v>278</v>
      </c>
      <c r="G170" s="276"/>
      <c r="H170" s="276"/>
      <c r="I170" s="276"/>
      <c r="J170" s="276">
        <v>2</v>
      </c>
      <c r="K170" s="276"/>
      <c r="L170" s="276"/>
      <c r="M170" s="276"/>
      <c r="N170" s="276"/>
      <c r="P170" s="179" t="s">
        <v>952</v>
      </c>
      <c r="Q170" s="441"/>
      <c r="R170" s="115"/>
      <c r="S170" s="176"/>
      <c r="T170" s="176"/>
      <c r="U170" s="176"/>
      <c r="V170" s="433"/>
      <c r="W170" s="176"/>
    </row>
    <row r="171" spans="1:23" ht="16" x14ac:dyDescent="0.2">
      <c r="A171" s="155">
        <v>19</v>
      </c>
      <c r="B171" s="154" t="s">
        <v>229</v>
      </c>
      <c r="C171" s="564" t="s">
        <v>236</v>
      </c>
      <c r="D171" s="565"/>
      <c r="E171" s="566"/>
      <c r="F171" s="107" t="s">
        <v>239</v>
      </c>
      <c r="G171" s="276"/>
      <c r="H171" s="276">
        <v>2</v>
      </c>
      <c r="I171" s="276"/>
      <c r="J171" s="276"/>
      <c r="K171" s="276"/>
      <c r="L171" s="276"/>
      <c r="M171" s="276"/>
      <c r="N171" s="276"/>
      <c r="P171" s="179" t="s">
        <v>952</v>
      </c>
      <c r="Q171" s="441"/>
      <c r="R171" s="115"/>
      <c r="S171" s="176"/>
      <c r="T171" s="176"/>
      <c r="U171" s="176"/>
      <c r="V171" s="433"/>
      <c r="W171" s="176"/>
    </row>
    <row r="172" spans="1:23" ht="16" x14ac:dyDescent="0.2">
      <c r="A172" s="155">
        <v>19</v>
      </c>
      <c r="B172" s="154" t="s">
        <v>228</v>
      </c>
      <c r="C172" s="564" t="s">
        <v>233</v>
      </c>
      <c r="D172" s="565"/>
      <c r="E172" s="566"/>
      <c r="F172" s="107" t="s">
        <v>238</v>
      </c>
      <c r="G172" s="276"/>
      <c r="H172" s="276">
        <v>2</v>
      </c>
      <c r="I172" s="276"/>
      <c r="J172" s="276" t="s">
        <v>276</v>
      </c>
      <c r="K172" s="276"/>
      <c r="L172" s="277" t="s">
        <v>276</v>
      </c>
      <c r="M172" s="277" t="s">
        <v>276</v>
      </c>
      <c r="N172" s="276" t="s">
        <v>276</v>
      </c>
      <c r="P172" s="179" t="s">
        <v>952</v>
      </c>
      <c r="Q172" s="441"/>
      <c r="R172" s="115"/>
      <c r="S172" s="176"/>
      <c r="T172" s="176"/>
      <c r="U172" s="176"/>
      <c r="V172" s="433"/>
      <c r="W172" s="176"/>
    </row>
    <row r="173" spans="1:23" ht="16" x14ac:dyDescent="0.2">
      <c r="A173" s="155">
        <v>19</v>
      </c>
      <c r="B173" s="154" t="s">
        <v>273</v>
      </c>
      <c r="C173" s="564" t="s">
        <v>234</v>
      </c>
      <c r="D173" s="565"/>
      <c r="E173" s="566"/>
      <c r="F173" s="107" t="s">
        <v>238</v>
      </c>
      <c r="G173" s="276"/>
      <c r="H173" s="276">
        <v>8</v>
      </c>
      <c r="I173" s="276"/>
      <c r="J173" s="276" t="s">
        <v>276</v>
      </c>
      <c r="K173" s="276"/>
      <c r="L173" s="277" t="s">
        <v>276</v>
      </c>
      <c r="M173" s="277" t="s">
        <v>276</v>
      </c>
      <c r="N173" s="276" t="s">
        <v>276</v>
      </c>
      <c r="P173" s="179" t="s">
        <v>952</v>
      </c>
      <c r="Q173" s="441"/>
      <c r="R173" s="115"/>
      <c r="S173" s="176"/>
      <c r="T173" s="176"/>
      <c r="U173" s="176"/>
      <c r="V173" s="433"/>
      <c r="W173" s="176"/>
    </row>
    <row r="174" spans="1:23" ht="16" x14ac:dyDescent="0.2">
      <c r="A174" s="155">
        <v>19</v>
      </c>
      <c r="B174" s="154" t="s">
        <v>129</v>
      </c>
      <c r="C174" s="564" t="s">
        <v>233</v>
      </c>
      <c r="D174" s="565"/>
      <c r="E174" s="566"/>
      <c r="F174" s="107" t="s">
        <v>238</v>
      </c>
      <c r="G174" s="276"/>
      <c r="H174" s="276">
        <v>3</v>
      </c>
      <c r="I174" s="276"/>
      <c r="J174" s="276" t="s">
        <v>276</v>
      </c>
      <c r="K174" s="276"/>
      <c r="L174" s="277" t="s">
        <v>276</v>
      </c>
      <c r="M174" s="277" t="s">
        <v>276</v>
      </c>
      <c r="N174" s="276" t="s">
        <v>276</v>
      </c>
      <c r="P174" s="179" t="s">
        <v>952</v>
      </c>
      <c r="Q174" s="441"/>
      <c r="R174" s="115"/>
      <c r="S174" s="176"/>
      <c r="T174" s="176"/>
      <c r="U174" s="176"/>
      <c r="V174" s="433"/>
      <c r="W174" s="176"/>
    </row>
    <row r="175" spans="1:23" ht="32" x14ac:dyDescent="0.2">
      <c r="A175" s="155">
        <v>20</v>
      </c>
      <c r="B175" s="154" t="s">
        <v>271</v>
      </c>
      <c r="C175" s="564" t="s">
        <v>236</v>
      </c>
      <c r="D175" s="565"/>
      <c r="E175" s="566"/>
      <c r="F175" s="107" t="s">
        <v>239</v>
      </c>
      <c r="G175" s="276"/>
      <c r="H175" s="276">
        <v>1</v>
      </c>
      <c r="I175" s="276"/>
      <c r="J175" s="276"/>
      <c r="K175" s="276"/>
      <c r="L175" s="276"/>
      <c r="M175" s="276"/>
      <c r="N175" s="276"/>
      <c r="P175" s="179" t="s">
        <v>952</v>
      </c>
      <c r="Q175" s="441"/>
      <c r="R175" s="115"/>
      <c r="S175" s="176"/>
      <c r="T175" s="176"/>
      <c r="U175" s="176"/>
      <c r="V175" s="433"/>
      <c r="W175" s="176"/>
    </row>
    <row r="176" spans="1:23" ht="16" x14ac:dyDescent="0.2">
      <c r="A176" s="155">
        <v>20</v>
      </c>
      <c r="B176" s="154" t="s">
        <v>229</v>
      </c>
      <c r="C176" s="564" t="s">
        <v>236</v>
      </c>
      <c r="D176" s="565"/>
      <c r="E176" s="566"/>
      <c r="F176" s="107" t="s">
        <v>239</v>
      </c>
      <c r="G176" s="276"/>
      <c r="H176" s="276">
        <v>6</v>
      </c>
      <c r="I176" s="276"/>
      <c r="J176" s="276"/>
      <c r="K176" s="276"/>
      <c r="L176" s="276"/>
      <c r="M176" s="276"/>
      <c r="N176" s="276"/>
      <c r="P176" s="179" t="s">
        <v>952</v>
      </c>
      <c r="Q176" s="441"/>
      <c r="R176" s="115"/>
      <c r="S176" s="176"/>
      <c r="T176" s="176"/>
      <c r="U176" s="176"/>
      <c r="V176" s="433"/>
      <c r="W176" s="176"/>
    </row>
    <row r="177" spans="1:23" ht="16" x14ac:dyDescent="0.2">
      <c r="A177" s="155">
        <v>20</v>
      </c>
      <c r="B177" s="154" t="s">
        <v>267</v>
      </c>
      <c r="C177" s="564" t="s">
        <v>235</v>
      </c>
      <c r="D177" s="565"/>
      <c r="E177" s="566"/>
      <c r="F177" s="107" t="s">
        <v>239</v>
      </c>
      <c r="G177" s="276"/>
      <c r="H177" s="276">
        <v>1</v>
      </c>
      <c r="I177" s="276"/>
      <c r="J177" s="276">
        <v>2</v>
      </c>
      <c r="K177" s="276"/>
      <c r="L177" s="276"/>
      <c r="M177" s="276"/>
      <c r="N177" s="276"/>
      <c r="P177" s="179" t="s">
        <v>952</v>
      </c>
      <c r="Q177" s="441"/>
      <c r="R177" s="115"/>
      <c r="S177" s="176"/>
      <c r="T177" s="176"/>
      <c r="U177" s="176"/>
      <c r="V177" s="433"/>
      <c r="W177" s="176"/>
    </row>
    <row r="178" spans="1:23" ht="16" x14ac:dyDescent="0.2">
      <c r="A178" s="155">
        <v>20</v>
      </c>
      <c r="B178" s="154" t="s">
        <v>129</v>
      </c>
      <c r="C178" s="564" t="s">
        <v>233</v>
      </c>
      <c r="D178" s="565"/>
      <c r="E178" s="566"/>
      <c r="F178" s="107" t="s">
        <v>238</v>
      </c>
      <c r="G178" s="276"/>
      <c r="H178" s="276">
        <v>11</v>
      </c>
      <c r="I178" s="276"/>
      <c r="J178" s="276" t="s">
        <v>276</v>
      </c>
      <c r="K178" s="276"/>
      <c r="L178" s="277" t="s">
        <v>276</v>
      </c>
      <c r="M178" s="277" t="s">
        <v>276</v>
      </c>
      <c r="N178" s="276" t="s">
        <v>276</v>
      </c>
      <c r="P178" s="179" t="s">
        <v>952</v>
      </c>
      <c r="Q178" s="441"/>
      <c r="R178" s="115"/>
      <c r="S178" s="176"/>
      <c r="T178" s="176"/>
      <c r="U178" s="176"/>
      <c r="V178" s="433"/>
      <c r="W178" s="176"/>
    </row>
    <row r="179" spans="1:23" ht="16" x14ac:dyDescent="0.2">
      <c r="A179" s="155">
        <v>20</v>
      </c>
      <c r="B179" s="154" t="s">
        <v>273</v>
      </c>
      <c r="C179" s="564" t="s">
        <v>234</v>
      </c>
      <c r="D179" s="565"/>
      <c r="E179" s="566"/>
      <c r="F179" s="107" t="s">
        <v>238</v>
      </c>
      <c r="G179" s="276"/>
      <c r="H179" s="276">
        <v>4</v>
      </c>
      <c r="I179" s="276"/>
      <c r="J179" s="276" t="s">
        <v>276</v>
      </c>
      <c r="K179" s="276"/>
      <c r="L179" s="277" t="s">
        <v>276</v>
      </c>
      <c r="M179" s="277" t="s">
        <v>276</v>
      </c>
      <c r="N179" s="276" t="s">
        <v>276</v>
      </c>
      <c r="P179" s="179" t="s">
        <v>952</v>
      </c>
      <c r="Q179" s="441"/>
      <c r="R179" s="115"/>
      <c r="S179" s="176"/>
      <c r="T179" s="176"/>
      <c r="U179" s="176"/>
      <c r="V179" s="433"/>
      <c r="W179" s="176"/>
    </row>
    <row r="180" spans="1:23" ht="16" x14ac:dyDescent="0.2">
      <c r="A180" s="155">
        <v>1</v>
      </c>
      <c r="B180" s="156" t="s">
        <v>135</v>
      </c>
      <c r="C180" s="55"/>
      <c r="D180" s="12"/>
      <c r="E180" s="74"/>
      <c r="F180" s="74"/>
      <c r="G180" s="340" t="s">
        <v>256</v>
      </c>
      <c r="H180" s="340">
        <v>3</v>
      </c>
      <c r="I180" s="340">
        <v>0</v>
      </c>
      <c r="J180" s="340" t="s">
        <v>256</v>
      </c>
      <c r="K180" s="340">
        <v>0</v>
      </c>
      <c r="L180" s="340">
        <v>0</v>
      </c>
      <c r="M180" s="340">
        <v>0</v>
      </c>
      <c r="N180" s="340">
        <v>0</v>
      </c>
      <c r="P180" s="343" t="s">
        <v>714</v>
      </c>
      <c r="Q180" s="176"/>
      <c r="R180" s="176"/>
      <c r="S180" s="433"/>
      <c r="T180" s="176"/>
    </row>
    <row r="181" spans="1:23" ht="16" x14ac:dyDescent="0.2">
      <c r="A181" s="155">
        <v>1</v>
      </c>
      <c r="B181" s="156" t="s">
        <v>229</v>
      </c>
      <c r="C181" s="55"/>
      <c r="D181" s="12"/>
      <c r="E181" s="340"/>
      <c r="F181" s="340"/>
      <c r="G181" s="340" t="s">
        <v>256</v>
      </c>
      <c r="H181" s="340">
        <v>16</v>
      </c>
      <c r="I181" s="340">
        <v>0</v>
      </c>
      <c r="J181" s="340" t="s">
        <v>256</v>
      </c>
      <c r="K181" s="340">
        <v>0</v>
      </c>
      <c r="L181" s="340">
        <v>60</v>
      </c>
      <c r="M181" s="340">
        <v>0</v>
      </c>
      <c r="N181" s="340">
        <v>0</v>
      </c>
      <c r="P181" s="343" t="s">
        <v>714</v>
      </c>
      <c r="Q181" s="176"/>
      <c r="R181" s="176"/>
      <c r="S181" s="433"/>
      <c r="T181" s="176"/>
    </row>
    <row r="182" spans="1:23" ht="16" x14ac:dyDescent="0.2">
      <c r="A182" s="155">
        <v>1</v>
      </c>
      <c r="B182" s="156" t="s">
        <v>158</v>
      </c>
      <c r="C182" s="55"/>
      <c r="D182" s="12"/>
      <c r="E182" s="340"/>
      <c r="F182" s="340"/>
      <c r="G182" s="340" t="s">
        <v>256</v>
      </c>
      <c r="H182" s="340">
        <v>21</v>
      </c>
      <c r="I182" s="340">
        <v>0</v>
      </c>
      <c r="J182" s="340" t="s">
        <v>256</v>
      </c>
      <c r="K182" s="340">
        <v>0</v>
      </c>
      <c r="L182" s="340">
        <v>0</v>
      </c>
      <c r="M182" s="340">
        <v>0</v>
      </c>
      <c r="N182" s="340">
        <v>0</v>
      </c>
      <c r="P182" s="343" t="s">
        <v>714</v>
      </c>
      <c r="Q182" s="176"/>
      <c r="R182" s="176"/>
      <c r="S182" s="433"/>
      <c r="T182" s="176"/>
    </row>
    <row r="183" spans="1:23" ht="16" x14ac:dyDescent="0.2">
      <c r="A183" s="155">
        <v>1</v>
      </c>
      <c r="B183" s="156" t="s">
        <v>188</v>
      </c>
      <c r="C183" s="55"/>
      <c r="D183" s="12"/>
      <c r="E183" s="340"/>
      <c r="F183" s="340"/>
      <c r="G183" s="340" t="s">
        <v>256</v>
      </c>
      <c r="H183" s="340">
        <v>5</v>
      </c>
      <c r="I183" s="340">
        <v>0</v>
      </c>
      <c r="J183" s="340" t="s">
        <v>256</v>
      </c>
      <c r="K183" s="340">
        <v>0</v>
      </c>
      <c r="L183" s="340">
        <v>2</v>
      </c>
      <c r="M183" s="340">
        <v>0</v>
      </c>
      <c r="N183" s="340">
        <v>0</v>
      </c>
      <c r="P183" s="343" t="s">
        <v>714</v>
      </c>
      <c r="Q183" s="176"/>
      <c r="R183" s="176"/>
      <c r="S183" s="433"/>
      <c r="T183" s="176"/>
    </row>
    <row r="184" spans="1:23" ht="16" x14ac:dyDescent="0.2">
      <c r="A184" s="155">
        <v>1</v>
      </c>
      <c r="B184" s="156" t="s">
        <v>267</v>
      </c>
      <c r="C184" s="55"/>
      <c r="D184" s="12"/>
      <c r="E184" s="340"/>
      <c r="F184" s="340"/>
      <c r="G184" s="340" t="s">
        <v>256</v>
      </c>
      <c r="H184" s="340">
        <v>1</v>
      </c>
      <c r="I184" s="340">
        <v>0</v>
      </c>
      <c r="J184" s="340" t="s">
        <v>256</v>
      </c>
      <c r="K184" s="340">
        <v>0</v>
      </c>
      <c r="L184" s="340">
        <v>0</v>
      </c>
      <c r="M184" s="340">
        <v>0</v>
      </c>
      <c r="N184" s="340">
        <v>0</v>
      </c>
      <c r="P184" s="343" t="s">
        <v>714</v>
      </c>
      <c r="Q184" s="176"/>
      <c r="R184" s="176"/>
      <c r="S184" s="433"/>
      <c r="T184" s="176"/>
    </row>
    <row r="185" spans="1:23" ht="16" x14ac:dyDescent="0.2">
      <c r="A185" s="155">
        <v>1</v>
      </c>
      <c r="B185" s="156" t="s">
        <v>268</v>
      </c>
      <c r="C185" s="55"/>
      <c r="D185" s="12"/>
      <c r="E185" s="340"/>
      <c r="F185" s="340"/>
      <c r="G185" s="340" t="s">
        <v>256</v>
      </c>
      <c r="H185" s="340">
        <v>40</v>
      </c>
      <c r="I185" s="340">
        <v>0</v>
      </c>
      <c r="J185" s="340" t="s">
        <v>256</v>
      </c>
      <c r="K185" s="340">
        <v>0</v>
      </c>
      <c r="L185" s="340">
        <v>0</v>
      </c>
      <c r="M185" s="340">
        <v>0</v>
      </c>
      <c r="N185" s="340">
        <v>0</v>
      </c>
      <c r="P185" s="343" t="s">
        <v>714</v>
      </c>
      <c r="Q185" s="176"/>
      <c r="R185" s="176"/>
      <c r="S185" s="433"/>
      <c r="T185" s="176"/>
    </row>
    <row r="186" spans="1:23" ht="16" x14ac:dyDescent="0.2">
      <c r="A186" s="155">
        <v>1</v>
      </c>
      <c r="B186" s="156" t="s">
        <v>269</v>
      </c>
      <c r="C186" s="55"/>
      <c r="D186" s="12"/>
      <c r="E186" s="340"/>
      <c r="F186" s="340"/>
      <c r="G186" s="340" t="s">
        <v>256</v>
      </c>
      <c r="H186" s="340">
        <v>0</v>
      </c>
      <c r="I186" s="340">
        <v>0</v>
      </c>
      <c r="J186" s="340" t="s">
        <v>256</v>
      </c>
      <c r="K186" s="340">
        <v>0</v>
      </c>
      <c r="L186" s="340">
        <v>0</v>
      </c>
      <c r="M186" s="340">
        <v>0</v>
      </c>
      <c r="N186" s="340">
        <v>0</v>
      </c>
      <c r="P186" s="343" t="s">
        <v>714</v>
      </c>
      <c r="Q186" s="176"/>
      <c r="R186" s="176"/>
      <c r="S186" s="433"/>
      <c r="T186" s="176"/>
    </row>
    <row r="187" spans="1:23" ht="16" x14ac:dyDescent="0.2">
      <c r="A187" s="155">
        <v>1</v>
      </c>
      <c r="B187" s="306" t="s">
        <v>189</v>
      </c>
      <c r="C187" s="55"/>
      <c r="D187" s="12"/>
      <c r="E187" s="340"/>
      <c r="F187" s="340"/>
      <c r="G187" s="340" t="s">
        <v>256</v>
      </c>
      <c r="H187" s="340">
        <v>50</v>
      </c>
      <c r="I187" s="340">
        <v>0</v>
      </c>
      <c r="J187" s="340" t="s">
        <v>256</v>
      </c>
      <c r="K187" s="340">
        <v>0</v>
      </c>
      <c r="L187" s="340">
        <v>0</v>
      </c>
      <c r="M187" s="340">
        <v>0</v>
      </c>
      <c r="N187" s="340">
        <v>0</v>
      </c>
      <c r="P187" s="343" t="s">
        <v>714</v>
      </c>
      <c r="Q187" s="176"/>
      <c r="R187" s="176"/>
      <c r="S187" s="433"/>
      <c r="T187" s="176"/>
    </row>
    <row r="188" spans="1:23" ht="16" x14ac:dyDescent="0.2">
      <c r="A188" s="155">
        <v>1</v>
      </c>
      <c r="B188" s="156" t="s">
        <v>228</v>
      </c>
      <c r="C188" s="55"/>
      <c r="D188" s="12"/>
      <c r="E188" s="340"/>
      <c r="F188" s="340"/>
      <c r="G188" s="340" t="s">
        <v>256</v>
      </c>
      <c r="H188" s="340">
        <v>20</v>
      </c>
      <c r="I188" s="340">
        <v>0</v>
      </c>
      <c r="J188" s="340" t="s">
        <v>256</v>
      </c>
      <c r="K188" s="340">
        <v>0</v>
      </c>
      <c r="L188" s="340">
        <v>0</v>
      </c>
      <c r="M188" s="340">
        <v>0</v>
      </c>
      <c r="N188" s="340">
        <v>0</v>
      </c>
      <c r="P188" s="343" t="s">
        <v>714</v>
      </c>
      <c r="Q188" s="176"/>
      <c r="R188" s="176"/>
      <c r="S188" s="433"/>
      <c r="T188" s="176"/>
    </row>
    <row r="189" spans="1:23" ht="16" x14ac:dyDescent="0.2">
      <c r="A189" s="155">
        <v>1</v>
      </c>
      <c r="B189" s="154" t="s">
        <v>308</v>
      </c>
      <c r="C189" s="55"/>
      <c r="D189" s="12"/>
      <c r="E189" s="345"/>
      <c r="F189" s="345"/>
      <c r="G189" s="340" t="s">
        <v>256</v>
      </c>
      <c r="H189" s="345">
        <v>1</v>
      </c>
      <c r="I189" s="340">
        <v>0</v>
      </c>
      <c r="J189" s="340" t="s">
        <v>256</v>
      </c>
      <c r="K189" s="340">
        <v>0</v>
      </c>
      <c r="L189" s="342">
        <v>0</v>
      </c>
      <c r="M189" s="342">
        <v>0</v>
      </c>
      <c r="N189" s="342">
        <v>0</v>
      </c>
      <c r="P189" s="343" t="s">
        <v>714</v>
      </c>
      <c r="Q189" s="176"/>
      <c r="R189" s="176"/>
      <c r="S189" s="433"/>
      <c r="T189" s="176"/>
    </row>
    <row r="190" spans="1:23" ht="32" x14ac:dyDescent="0.2">
      <c r="A190" s="156">
        <v>1</v>
      </c>
      <c r="B190" s="154" t="s">
        <v>232</v>
      </c>
      <c r="C190" s="55"/>
      <c r="D190" s="12"/>
      <c r="E190" s="345"/>
      <c r="F190" s="345"/>
      <c r="G190" s="340" t="s">
        <v>256</v>
      </c>
      <c r="H190" s="345">
        <v>0</v>
      </c>
      <c r="I190" s="340">
        <v>0</v>
      </c>
      <c r="J190" s="340" t="s">
        <v>256</v>
      </c>
      <c r="K190" s="340">
        <v>0</v>
      </c>
      <c r="L190" s="342">
        <v>2</v>
      </c>
      <c r="M190" s="342">
        <v>0</v>
      </c>
      <c r="N190" s="342">
        <v>0</v>
      </c>
      <c r="P190" s="343" t="s">
        <v>714</v>
      </c>
      <c r="Q190" s="176"/>
      <c r="R190" s="176"/>
      <c r="S190" s="433"/>
      <c r="T190" s="176"/>
    </row>
    <row r="191" spans="1:23" ht="16" x14ac:dyDescent="0.2">
      <c r="A191" s="156">
        <v>1</v>
      </c>
      <c r="B191" s="154" t="s">
        <v>272</v>
      </c>
      <c r="C191" s="55"/>
      <c r="D191" s="12"/>
      <c r="E191" s="345"/>
      <c r="F191" s="345"/>
      <c r="G191" s="340" t="s">
        <v>256</v>
      </c>
      <c r="H191" s="345">
        <v>0</v>
      </c>
      <c r="I191" s="340">
        <v>0</v>
      </c>
      <c r="J191" s="340" t="s">
        <v>256</v>
      </c>
      <c r="K191" s="340">
        <v>0</v>
      </c>
      <c r="L191" s="342">
        <v>10</v>
      </c>
      <c r="M191" s="342">
        <v>0</v>
      </c>
      <c r="N191" s="342">
        <v>0</v>
      </c>
      <c r="P191" s="343" t="s">
        <v>714</v>
      </c>
      <c r="Q191" s="176"/>
      <c r="R191" s="176"/>
      <c r="S191" s="433"/>
      <c r="T191" s="176"/>
    </row>
    <row r="192" spans="1:23" ht="16" x14ac:dyDescent="0.2">
      <c r="A192" s="156">
        <v>1</v>
      </c>
      <c r="B192" s="154" t="s">
        <v>128</v>
      </c>
      <c r="C192" s="55"/>
      <c r="D192" s="12"/>
      <c r="E192" s="345"/>
      <c r="F192" s="345"/>
      <c r="G192" s="340" t="s">
        <v>256</v>
      </c>
      <c r="H192" s="345">
        <v>0</v>
      </c>
      <c r="I192" s="340">
        <v>0</v>
      </c>
      <c r="J192" s="340" t="s">
        <v>256</v>
      </c>
      <c r="K192" s="340">
        <v>0</v>
      </c>
      <c r="L192" s="342">
        <v>9</v>
      </c>
      <c r="M192" s="342">
        <v>0</v>
      </c>
      <c r="N192" s="342">
        <v>0</v>
      </c>
      <c r="P192" s="343" t="s">
        <v>714</v>
      </c>
      <c r="Q192" s="176"/>
      <c r="R192" s="176"/>
      <c r="S192" s="433"/>
      <c r="T192" s="176"/>
    </row>
    <row r="193" spans="1:20" ht="16" x14ac:dyDescent="0.2">
      <c r="A193" s="156">
        <v>1</v>
      </c>
      <c r="B193" s="154" t="s">
        <v>594</v>
      </c>
      <c r="C193" s="55"/>
      <c r="D193" s="12"/>
      <c r="E193" s="345"/>
      <c r="F193" s="345"/>
      <c r="G193" s="340" t="s">
        <v>256</v>
      </c>
      <c r="H193" s="345">
        <v>0</v>
      </c>
      <c r="I193" s="340">
        <v>0</v>
      </c>
      <c r="J193" s="340" t="s">
        <v>256</v>
      </c>
      <c r="K193" s="340">
        <v>0</v>
      </c>
      <c r="L193" s="342">
        <v>4</v>
      </c>
      <c r="M193" s="342">
        <v>0</v>
      </c>
      <c r="N193" s="342">
        <v>0</v>
      </c>
      <c r="P193" s="343" t="s">
        <v>714</v>
      </c>
      <c r="Q193" s="176"/>
      <c r="R193" s="176"/>
      <c r="S193" s="433"/>
      <c r="T193" s="176"/>
    </row>
    <row r="194" spans="1:20" ht="16" x14ac:dyDescent="0.2">
      <c r="A194" s="156">
        <v>1</v>
      </c>
      <c r="B194" s="154" t="s">
        <v>595</v>
      </c>
      <c r="C194" s="55"/>
      <c r="D194" s="12"/>
      <c r="E194" s="345"/>
      <c r="F194" s="345"/>
      <c r="G194" s="340" t="s">
        <v>256</v>
      </c>
      <c r="H194" s="345">
        <v>1</v>
      </c>
      <c r="I194" s="340">
        <v>0</v>
      </c>
      <c r="J194" s="340" t="s">
        <v>256</v>
      </c>
      <c r="K194" s="340">
        <v>0</v>
      </c>
      <c r="L194" s="342">
        <v>0</v>
      </c>
      <c r="M194" s="342">
        <v>0</v>
      </c>
      <c r="N194" s="342">
        <v>0</v>
      </c>
      <c r="P194" s="343" t="s">
        <v>714</v>
      </c>
      <c r="Q194" s="176"/>
      <c r="R194" s="176"/>
      <c r="S194" s="433"/>
      <c r="T194" s="176"/>
    </row>
    <row r="195" spans="1:20" ht="16" x14ac:dyDescent="0.2">
      <c r="A195" s="156">
        <v>1</v>
      </c>
      <c r="B195" s="154" t="s">
        <v>488</v>
      </c>
      <c r="C195" s="55"/>
      <c r="D195" s="12"/>
      <c r="E195" s="345"/>
      <c r="F195" s="345"/>
      <c r="G195" s="340" t="s">
        <v>256</v>
      </c>
      <c r="H195" s="345">
        <v>0</v>
      </c>
      <c r="I195" s="340">
        <v>0</v>
      </c>
      <c r="J195" s="340" t="s">
        <v>256</v>
      </c>
      <c r="K195" s="340">
        <v>0</v>
      </c>
      <c r="L195" s="342">
        <v>14</v>
      </c>
      <c r="M195" s="342">
        <v>0</v>
      </c>
      <c r="N195" s="342">
        <v>0</v>
      </c>
      <c r="P195" s="343" t="s">
        <v>714</v>
      </c>
      <c r="Q195" s="176"/>
      <c r="R195" s="176"/>
      <c r="S195" s="433"/>
      <c r="T195" s="176"/>
    </row>
    <row r="196" spans="1:20" ht="16" x14ac:dyDescent="0.2">
      <c r="A196" s="156">
        <v>1</v>
      </c>
      <c r="B196" s="154" t="s">
        <v>596</v>
      </c>
      <c r="C196" s="55"/>
      <c r="D196" s="12"/>
      <c r="E196" s="345"/>
      <c r="F196" s="345"/>
      <c r="G196" s="340" t="s">
        <v>256</v>
      </c>
      <c r="H196" s="345">
        <v>0</v>
      </c>
      <c r="I196" s="340">
        <v>0</v>
      </c>
      <c r="J196" s="340" t="s">
        <v>256</v>
      </c>
      <c r="K196" s="340">
        <v>0</v>
      </c>
      <c r="L196" s="342">
        <v>7</v>
      </c>
      <c r="M196" s="342">
        <v>0</v>
      </c>
      <c r="N196" s="342">
        <v>0</v>
      </c>
      <c r="P196" s="343" t="s">
        <v>714</v>
      </c>
      <c r="Q196" s="176"/>
      <c r="R196" s="176"/>
      <c r="S196" s="433"/>
      <c r="T196" s="176"/>
    </row>
    <row r="197" spans="1:20" ht="32" x14ac:dyDescent="0.2">
      <c r="A197" s="155">
        <v>2</v>
      </c>
      <c r="B197" s="154" t="s">
        <v>232</v>
      </c>
      <c r="C197" s="55"/>
      <c r="D197" s="12"/>
      <c r="E197" s="340"/>
      <c r="F197" s="340"/>
      <c r="G197" s="340" t="s">
        <v>256</v>
      </c>
      <c r="H197" s="340">
        <v>0</v>
      </c>
      <c r="I197" s="340">
        <v>0</v>
      </c>
      <c r="J197" s="340">
        <v>2</v>
      </c>
      <c r="K197" s="340">
        <v>0</v>
      </c>
      <c r="L197" s="340">
        <v>2</v>
      </c>
      <c r="M197" s="340">
        <v>0</v>
      </c>
      <c r="N197" s="340">
        <v>0</v>
      </c>
      <c r="P197" s="343" t="s">
        <v>714</v>
      </c>
      <c r="Q197" s="176"/>
      <c r="R197" s="176"/>
      <c r="S197" s="433"/>
      <c r="T197" s="176"/>
    </row>
    <row r="198" spans="1:20" ht="16" x14ac:dyDescent="0.2">
      <c r="A198" s="155">
        <v>2</v>
      </c>
      <c r="B198" s="156" t="s">
        <v>229</v>
      </c>
      <c r="C198" s="55"/>
      <c r="D198" s="12"/>
      <c r="E198" s="340"/>
      <c r="F198" s="340"/>
      <c r="G198" s="340" t="s">
        <v>256</v>
      </c>
      <c r="H198" s="340">
        <v>13</v>
      </c>
      <c r="I198" s="340">
        <v>0</v>
      </c>
      <c r="J198" s="340" t="s">
        <v>256</v>
      </c>
      <c r="K198" s="340">
        <v>0</v>
      </c>
      <c r="L198" s="451">
        <v>40</v>
      </c>
      <c r="M198" s="340">
        <v>0</v>
      </c>
      <c r="N198" s="340">
        <v>0</v>
      </c>
      <c r="O198" t="s">
        <v>811</v>
      </c>
      <c r="P198" s="343" t="s">
        <v>714</v>
      </c>
      <c r="Q198" s="176"/>
      <c r="R198" s="176"/>
      <c r="S198" s="433"/>
      <c r="T198" s="176"/>
    </row>
    <row r="199" spans="1:20" ht="16" x14ac:dyDescent="0.2">
      <c r="A199" s="155">
        <v>2</v>
      </c>
      <c r="B199" s="156" t="s">
        <v>135</v>
      </c>
      <c r="C199" s="55"/>
      <c r="D199" s="12"/>
      <c r="E199" s="340"/>
      <c r="F199" s="340"/>
      <c r="G199" s="340" t="s">
        <v>256</v>
      </c>
      <c r="H199" s="340">
        <v>3</v>
      </c>
      <c r="I199" s="340">
        <v>0</v>
      </c>
      <c r="J199" s="340" t="s">
        <v>256</v>
      </c>
      <c r="K199" s="340">
        <v>0</v>
      </c>
      <c r="L199" s="340">
        <v>0</v>
      </c>
      <c r="M199" s="340">
        <v>0</v>
      </c>
      <c r="N199" s="340">
        <v>0</v>
      </c>
      <c r="P199" s="343" t="s">
        <v>714</v>
      </c>
      <c r="Q199" s="176"/>
      <c r="R199" s="176"/>
      <c r="S199" s="433"/>
      <c r="T199" s="176"/>
    </row>
    <row r="200" spans="1:20" ht="16" x14ac:dyDescent="0.2">
      <c r="A200" s="155">
        <v>2</v>
      </c>
      <c r="B200" s="156" t="s">
        <v>158</v>
      </c>
      <c r="C200" s="55"/>
      <c r="D200" s="12"/>
      <c r="E200" s="340"/>
      <c r="F200" s="340"/>
      <c r="G200" s="340" t="s">
        <v>256</v>
      </c>
      <c r="H200" s="340">
        <v>10</v>
      </c>
      <c r="I200" s="340">
        <v>0</v>
      </c>
      <c r="J200" s="340" t="s">
        <v>256</v>
      </c>
      <c r="K200" s="340">
        <v>0</v>
      </c>
      <c r="L200" s="340">
        <v>1</v>
      </c>
      <c r="M200" s="340">
        <v>0</v>
      </c>
      <c r="N200" s="340">
        <v>0</v>
      </c>
      <c r="P200" s="343" t="s">
        <v>714</v>
      </c>
      <c r="Q200" s="176"/>
      <c r="R200" s="176"/>
      <c r="S200" s="433"/>
      <c r="T200" s="176"/>
    </row>
    <row r="201" spans="1:20" ht="16" x14ac:dyDescent="0.2">
      <c r="A201" s="155">
        <v>2</v>
      </c>
      <c r="B201" s="306" t="s">
        <v>189</v>
      </c>
      <c r="C201" s="55"/>
      <c r="D201" s="12"/>
      <c r="E201" s="340"/>
      <c r="F201" s="340"/>
      <c r="G201" s="340" t="s">
        <v>256</v>
      </c>
      <c r="H201" s="340">
        <v>19</v>
      </c>
      <c r="I201" s="340">
        <v>0</v>
      </c>
      <c r="J201" s="340" t="s">
        <v>256</v>
      </c>
      <c r="K201" s="340">
        <v>0</v>
      </c>
      <c r="L201" s="340">
        <v>0</v>
      </c>
      <c r="M201" s="340">
        <v>0</v>
      </c>
      <c r="N201" s="340">
        <v>0</v>
      </c>
      <c r="P201" s="343" t="s">
        <v>714</v>
      </c>
      <c r="Q201" s="176"/>
      <c r="R201" s="176"/>
      <c r="S201" s="433"/>
      <c r="T201" s="176"/>
    </row>
    <row r="202" spans="1:20" ht="16" x14ac:dyDescent="0.2">
      <c r="A202" s="155">
        <v>2</v>
      </c>
      <c r="B202" s="156" t="s">
        <v>228</v>
      </c>
      <c r="C202" s="55"/>
      <c r="D202" s="12"/>
      <c r="E202" s="340"/>
      <c r="F202" s="340"/>
      <c r="G202" s="340" t="s">
        <v>256</v>
      </c>
      <c r="H202" s="340">
        <v>55</v>
      </c>
      <c r="I202" s="340">
        <v>0</v>
      </c>
      <c r="J202" s="340" t="s">
        <v>256</v>
      </c>
      <c r="K202" s="340">
        <v>0</v>
      </c>
      <c r="L202" s="340">
        <v>0</v>
      </c>
      <c r="M202" s="340">
        <v>0</v>
      </c>
      <c r="N202" s="340">
        <v>0</v>
      </c>
      <c r="P202" s="343" t="s">
        <v>714</v>
      </c>
      <c r="Q202" s="176"/>
      <c r="R202" s="176"/>
      <c r="S202" s="433"/>
      <c r="T202" s="176"/>
    </row>
    <row r="203" spans="1:20" ht="16" x14ac:dyDescent="0.2">
      <c r="A203" s="155">
        <v>2</v>
      </c>
      <c r="B203" s="156" t="s">
        <v>132</v>
      </c>
      <c r="C203" s="55"/>
      <c r="D203" s="12"/>
      <c r="E203" s="340"/>
      <c r="F203" s="340"/>
      <c r="G203" s="340" t="s">
        <v>256</v>
      </c>
      <c r="H203" s="340">
        <v>2</v>
      </c>
      <c r="I203" s="340">
        <v>0</v>
      </c>
      <c r="J203" s="340" t="s">
        <v>256</v>
      </c>
      <c r="K203" s="340">
        <v>0</v>
      </c>
      <c r="L203" s="340">
        <v>0</v>
      </c>
      <c r="M203" s="340">
        <v>0</v>
      </c>
      <c r="N203" s="340">
        <v>0</v>
      </c>
      <c r="P203" s="343" t="s">
        <v>714</v>
      </c>
      <c r="Q203" s="176"/>
      <c r="R203" s="176"/>
      <c r="S203" s="433"/>
      <c r="T203" s="176"/>
    </row>
    <row r="204" spans="1:20" ht="16" x14ac:dyDescent="0.2">
      <c r="A204" s="156">
        <v>2</v>
      </c>
      <c r="B204" s="154" t="s">
        <v>272</v>
      </c>
      <c r="C204" s="55"/>
      <c r="D204" s="12"/>
      <c r="E204" s="345"/>
      <c r="F204" s="345"/>
      <c r="G204" s="340" t="s">
        <v>256</v>
      </c>
      <c r="H204" s="345">
        <v>0</v>
      </c>
      <c r="I204" s="340">
        <v>0</v>
      </c>
      <c r="J204" s="340" t="s">
        <v>256</v>
      </c>
      <c r="K204" s="340">
        <v>0</v>
      </c>
      <c r="L204" s="342">
        <v>9</v>
      </c>
      <c r="M204" s="342">
        <v>0</v>
      </c>
      <c r="N204" s="342">
        <v>0</v>
      </c>
      <c r="P204" s="343" t="s">
        <v>714</v>
      </c>
      <c r="Q204" s="176"/>
      <c r="R204" s="176"/>
      <c r="S204" s="433"/>
      <c r="T204" s="176"/>
    </row>
    <row r="205" spans="1:20" ht="16" x14ac:dyDescent="0.2">
      <c r="A205" s="156">
        <v>2</v>
      </c>
      <c r="B205" s="154" t="s">
        <v>597</v>
      </c>
      <c r="C205" s="55"/>
      <c r="D205" s="12"/>
      <c r="E205" s="345"/>
      <c r="F205" s="345"/>
      <c r="G205" s="340" t="s">
        <v>256</v>
      </c>
      <c r="H205" s="345">
        <v>30</v>
      </c>
      <c r="I205" s="340">
        <v>0</v>
      </c>
      <c r="J205" s="340" t="s">
        <v>256</v>
      </c>
      <c r="K205" s="340">
        <v>0</v>
      </c>
      <c r="L205" s="342">
        <v>0</v>
      </c>
      <c r="M205" s="342">
        <v>0</v>
      </c>
      <c r="N205" s="342">
        <v>0</v>
      </c>
      <c r="P205" s="343" t="s">
        <v>714</v>
      </c>
      <c r="Q205" s="176"/>
      <c r="R205" s="176"/>
      <c r="S205" s="433"/>
      <c r="T205" s="176"/>
    </row>
    <row r="206" spans="1:20" ht="16" x14ac:dyDescent="0.2">
      <c r="A206" s="156">
        <v>2</v>
      </c>
      <c r="B206" s="154" t="s">
        <v>188</v>
      </c>
      <c r="C206" s="55"/>
      <c r="D206" s="12"/>
      <c r="E206" s="345"/>
      <c r="F206" s="345"/>
      <c r="G206" s="340" t="s">
        <v>256</v>
      </c>
      <c r="H206" s="345">
        <v>0</v>
      </c>
      <c r="I206" s="340">
        <v>0</v>
      </c>
      <c r="J206" s="340" t="s">
        <v>256</v>
      </c>
      <c r="K206" s="340">
        <v>0</v>
      </c>
      <c r="L206" s="342">
        <v>1</v>
      </c>
      <c r="M206" s="342">
        <v>0</v>
      </c>
      <c r="N206" s="342">
        <v>0</v>
      </c>
      <c r="P206" s="343" t="s">
        <v>714</v>
      </c>
      <c r="Q206" s="176"/>
      <c r="R206" s="176"/>
      <c r="S206" s="433"/>
      <c r="T206" s="176"/>
    </row>
    <row r="207" spans="1:20" ht="16" x14ac:dyDescent="0.2">
      <c r="A207" s="156">
        <v>2</v>
      </c>
      <c r="B207" s="351" t="s">
        <v>596</v>
      </c>
      <c r="C207" s="55"/>
      <c r="D207" s="12"/>
      <c r="E207" s="345"/>
      <c r="F207" s="345"/>
      <c r="G207" s="340" t="s">
        <v>256</v>
      </c>
      <c r="H207" s="345">
        <v>0</v>
      </c>
      <c r="I207" s="340">
        <v>0</v>
      </c>
      <c r="J207" s="340" t="s">
        <v>256</v>
      </c>
      <c r="K207" s="340">
        <v>0</v>
      </c>
      <c r="L207" s="342">
        <v>5</v>
      </c>
      <c r="M207" s="342">
        <v>0</v>
      </c>
      <c r="N207" s="342">
        <v>0</v>
      </c>
      <c r="P207" s="343" t="s">
        <v>714</v>
      </c>
      <c r="Q207" s="176"/>
      <c r="R207" s="176"/>
      <c r="S207" s="433"/>
      <c r="T207" s="176"/>
    </row>
    <row r="208" spans="1:20" ht="16" x14ac:dyDescent="0.2">
      <c r="A208" s="156">
        <v>2</v>
      </c>
      <c r="B208" s="352" t="s">
        <v>556</v>
      </c>
      <c r="C208" s="55"/>
      <c r="D208" s="12"/>
      <c r="E208" s="345"/>
      <c r="F208" s="345"/>
      <c r="G208" s="340" t="s">
        <v>256</v>
      </c>
      <c r="H208" s="345">
        <v>1</v>
      </c>
      <c r="I208" s="340">
        <v>0</v>
      </c>
      <c r="J208" s="340" t="s">
        <v>256</v>
      </c>
      <c r="K208" s="340">
        <v>0</v>
      </c>
      <c r="L208" s="342">
        <v>0</v>
      </c>
      <c r="M208" s="342">
        <v>0</v>
      </c>
      <c r="N208" s="342">
        <v>0</v>
      </c>
      <c r="P208" s="343" t="s">
        <v>714</v>
      </c>
      <c r="Q208" s="176"/>
      <c r="R208" s="176"/>
      <c r="S208" s="433"/>
      <c r="T208" s="176"/>
    </row>
    <row r="209" spans="1:20" ht="16" x14ac:dyDescent="0.2">
      <c r="A209" s="156">
        <v>2</v>
      </c>
      <c r="B209" s="154" t="s">
        <v>488</v>
      </c>
      <c r="C209" s="55"/>
      <c r="D209" s="12"/>
      <c r="E209" s="345"/>
      <c r="F209" s="345"/>
      <c r="G209" s="340" t="s">
        <v>256</v>
      </c>
      <c r="H209" s="345">
        <v>0</v>
      </c>
      <c r="I209" s="340">
        <v>0</v>
      </c>
      <c r="J209" s="340" t="s">
        <v>256</v>
      </c>
      <c r="K209" s="340">
        <v>0</v>
      </c>
      <c r="L209" s="342">
        <v>4</v>
      </c>
      <c r="M209" s="342">
        <v>0</v>
      </c>
      <c r="N209" s="342">
        <v>0</v>
      </c>
      <c r="P209" s="343" t="s">
        <v>714</v>
      </c>
      <c r="Q209" s="176"/>
      <c r="R209" s="176"/>
      <c r="S209" s="433"/>
      <c r="T209" s="176"/>
    </row>
    <row r="210" spans="1:20" ht="16" x14ac:dyDescent="0.2">
      <c r="A210" s="156">
        <v>2</v>
      </c>
      <c r="B210" s="351" t="s">
        <v>594</v>
      </c>
      <c r="C210" s="55"/>
      <c r="D210" s="12"/>
      <c r="E210" s="345"/>
      <c r="F210" s="345"/>
      <c r="G210" s="340" t="s">
        <v>256</v>
      </c>
      <c r="H210" s="345">
        <v>0</v>
      </c>
      <c r="I210" s="340">
        <v>0</v>
      </c>
      <c r="J210" s="340" t="s">
        <v>256</v>
      </c>
      <c r="K210" s="340">
        <v>0</v>
      </c>
      <c r="L210" s="342">
        <v>1</v>
      </c>
      <c r="M210" s="342">
        <v>0</v>
      </c>
      <c r="N210" s="342">
        <v>0</v>
      </c>
      <c r="P210" s="343" t="s">
        <v>714</v>
      </c>
      <c r="Q210" s="176"/>
      <c r="R210" s="176"/>
      <c r="S210" s="433"/>
      <c r="T210" s="176"/>
    </row>
    <row r="211" spans="1:20" ht="32" x14ac:dyDescent="0.2">
      <c r="A211" s="306">
        <v>2</v>
      </c>
      <c r="B211" s="307" t="s">
        <v>267</v>
      </c>
      <c r="C211" s="509"/>
      <c r="D211" s="510"/>
      <c r="E211" s="484"/>
      <c r="F211" s="484" t="s">
        <v>239</v>
      </c>
      <c r="G211" s="451" t="s">
        <v>256</v>
      </c>
      <c r="H211" s="484">
        <v>0</v>
      </c>
      <c r="I211" s="451">
        <v>0</v>
      </c>
      <c r="J211" s="451" t="s">
        <v>256</v>
      </c>
      <c r="K211" s="451">
        <v>0</v>
      </c>
      <c r="L211" s="358">
        <v>40</v>
      </c>
      <c r="M211" s="358">
        <v>0</v>
      </c>
      <c r="N211" s="358">
        <v>0</v>
      </c>
      <c r="O211" s="360" t="s">
        <v>812</v>
      </c>
      <c r="P211" s="497" t="s">
        <v>714</v>
      </c>
      <c r="Q211" s="176"/>
      <c r="R211" s="176"/>
      <c r="S211" s="433"/>
      <c r="T211" s="176"/>
    </row>
    <row r="212" spans="1:20" ht="16" x14ac:dyDescent="0.2">
      <c r="A212" s="155">
        <v>3</v>
      </c>
      <c r="B212" s="74" t="s">
        <v>229</v>
      </c>
      <c r="C212" s="55"/>
      <c r="D212" s="12"/>
      <c r="E212" s="340"/>
      <c r="F212" s="340"/>
      <c r="G212" s="340" t="s">
        <v>256</v>
      </c>
      <c r="H212" s="340">
        <v>29</v>
      </c>
      <c r="I212" s="340">
        <v>0</v>
      </c>
      <c r="J212" s="340" t="s">
        <v>256</v>
      </c>
      <c r="K212" s="340">
        <v>0</v>
      </c>
      <c r="L212" s="340">
        <v>55</v>
      </c>
      <c r="M212" s="340">
        <v>0</v>
      </c>
      <c r="N212" s="340">
        <v>0</v>
      </c>
      <c r="P212" s="343" t="s">
        <v>714</v>
      </c>
      <c r="Q212" s="176"/>
      <c r="R212" s="176"/>
      <c r="S212" s="433"/>
      <c r="T212" s="176"/>
    </row>
    <row r="213" spans="1:20" ht="16" x14ac:dyDescent="0.2">
      <c r="A213" s="155">
        <v>3</v>
      </c>
      <c r="B213" s="74" t="s">
        <v>135</v>
      </c>
      <c r="C213" s="55"/>
      <c r="D213" s="12"/>
      <c r="E213" s="340"/>
      <c r="F213" s="340"/>
      <c r="G213" s="340" t="s">
        <v>256</v>
      </c>
      <c r="H213" s="340">
        <v>0</v>
      </c>
      <c r="I213" s="340">
        <v>0</v>
      </c>
      <c r="J213" s="340" t="s">
        <v>256</v>
      </c>
      <c r="K213" s="340">
        <v>0</v>
      </c>
      <c r="L213" s="340">
        <v>0</v>
      </c>
      <c r="M213" s="340">
        <v>0</v>
      </c>
      <c r="N213" s="340">
        <v>0</v>
      </c>
      <c r="P213" s="343" t="s">
        <v>714</v>
      </c>
      <c r="Q213" s="176"/>
      <c r="R213" s="176"/>
      <c r="S213" s="433"/>
      <c r="T213" s="176"/>
    </row>
    <row r="214" spans="1:20" ht="16" x14ac:dyDescent="0.2">
      <c r="A214" s="155">
        <v>3</v>
      </c>
      <c r="B214" s="74" t="s">
        <v>272</v>
      </c>
      <c r="C214" s="55"/>
      <c r="D214" s="12"/>
      <c r="E214" s="340"/>
      <c r="F214" s="340"/>
      <c r="G214" s="340" t="s">
        <v>256</v>
      </c>
      <c r="H214" s="340">
        <v>15</v>
      </c>
      <c r="I214" s="340">
        <v>0</v>
      </c>
      <c r="J214" s="340" t="s">
        <v>256</v>
      </c>
      <c r="K214" s="340">
        <v>0</v>
      </c>
      <c r="L214" s="340">
        <v>14</v>
      </c>
      <c r="M214" s="340">
        <v>0</v>
      </c>
      <c r="N214" s="340">
        <v>0</v>
      </c>
      <c r="P214" s="343" t="s">
        <v>714</v>
      </c>
      <c r="Q214" s="176"/>
      <c r="R214" s="176"/>
      <c r="S214" s="433"/>
      <c r="T214" s="176"/>
    </row>
    <row r="215" spans="1:20" ht="16" x14ac:dyDescent="0.2">
      <c r="A215" s="155">
        <v>3</v>
      </c>
      <c r="B215" s="74" t="s">
        <v>158</v>
      </c>
      <c r="C215" s="55"/>
      <c r="D215" s="12"/>
      <c r="E215" s="340"/>
      <c r="F215" s="340"/>
      <c r="G215" s="340" t="s">
        <v>256</v>
      </c>
      <c r="H215" s="340">
        <v>3</v>
      </c>
      <c r="I215" s="340">
        <v>0</v>
      </c>
      <c r="J215" s="340" t="s">
        <v>256</v>
      </c>
      <c r="K215" s="340">
        <v>0</v>
      </c>
      <c r="L215" s="340">
        <v>0</v>
      </c>
      <c r="M215" s="340">
        <v>0</v>
      </c>
      <c r="N215" s="340">
        <v>0</v>
      </c>
      <c r="P215" s="343" t="s">
        <v>714</v>
      </c>
      <c r="Q215" s="176"/>
      <c r="R215" s="176"/>
      <c r="S215" s="433"/>
      <c r="T215" s="176"/>
    </row>
    <row r="216" spans="1:20" ht="16" x14ac:dyDescent="0.2">
      <c r="A216" s="155">
        <v>3</v>
      </c>
      <c r="B216" s="74" t="s">
        <v>188</v>
      </c>
      <c r="C216" s="55"/>
      <c r="D216" s="12"/>
      <c r="E216" s="340"/>
      <c r="F216" s="340"/>
      <c r="G216" s="340" t="s">
        <v>256</v>
      </c>
      <c r="H216" s="340">
        <v>16</v>
      </c>
      <c r="I216" s="340">
        <v>0</v>
      </c>
      <c r="J216" s="340" t="s">
        <v>256</v>
      </c>
      <c r="K216" s="340">
        <v>0</v>
      </c>
      <c r="L216" s="340">
        <v>0</v>
      </c>
      <c r="M216" s="340">
        <v>0</v>
      </c>
      <c r="N216" s="340">
        <v>0</v>
      </c>
      <c r="P216" s="343" t="s">
        <v>714</v>
      </c>
      <c r="Q216" s="176"/>
      <c r="R216" s="176"/>
      <c r="S216" s="433"/>
      <c r="T216" s="176"/>
    </row>
    <row r="217" spans="1:20" ht="16" x14ac:dyDescent="0.2">
      <c r="A217" s="155">
        <v>3</v>
      </c>
      <c r="B217" s="308" t="s">
        <v>189</v>
      </c>
      <c r="C217" s="55"/>
      <c r="D217" s="12"/>
      <c r="E217" s="340"/>
      <c r="F217" s="340"/>
      <c r="G217" s="340" t="s">
        <v>256</v>
      </c>
      <c r="H217" s="340">
        <v>50</v>
      </c>
      <c r="I217" s="340">
        <v>0</v>
      </c>
      <c r="J217" s="340" t="s">
        <v>256</v>
      </c>
      <c r="K217" s="340">
        <v>0</v>
      </c>
      <c r="L217" s="340">
        <v>0</v>
      </c>
      <c r="M217" s="340">
        <v>0</v>
      </c>
      <c r="N217" s="340">
        <v>0</v>
      </c>
      <c r="P217" s="343" t="s">
        <v>714</v>
      </c>
      <c r="Q217" s="176"/>
      <c r="R217" s="176"/>
      <c r="S217" s="433"/>
      <c r="T217" s="176"/>
    </row>
    <row r="218" spans="1:20" ht="16" x14ac:dyDescent="0.2">
      <c r="A218" s="155">
        <v>3</v>
      </c>
      <c r="B218" s="74" t="s">
        <v>132</v>
      </c>
      <c r="C218" s="55"/>
      <c r="D218" s="12"/>
      <c r="E218" s="340"/>
      <c r="F218" s="340"/>
      <c r="G218" s="340" t="s">
        <v>256</v>
      </c>
      <c r="H218" s="340">
        <v>0</v>
      </c>
      <c r="I218" s="340">
        <v>0</v>
      </c>
      <c r="J218" s="340" t="s">
        <v>256</v>
      </c>
      <c r="K218" s="340">
        <v>0</v>
      </c>
      <c r="L218" s="340">
        <v>0</v>
      </c>
      <c r="M218" s="340">
        <v>0</v>
      </c>
      <c r="N218" s="340">
        <v>0</v>
      </c>
      <c r="P218" s="343" t="s">
        <v>714</v>
      </c>
      <c r="Q218" s="176"/>
      <c r="R218" s="176"/>
      <c r="S218" s="433"/>
      <c r="T218" s="176"/>
    </row>
    <row r="219" spans="1:20" ht="16" x14ac:dyDescent="0.2">
      <c r="A219" s="156">
        <v>3</v>
      </c>
      <c r="B219" s="351" t="s">
        <v>488</v>
      </c>
      <c r="C219" s="55"/>
      <c r="D219" s="12"/>
      <c r="E219" s="345"/>
      <c r="F219" s="345"/>
      <c r="G219" s="340" t="s">
        <v>256</v>
      </c>
      <c r="H219" s="345">
        <v>0</v>
      </c>
      <c r="I219" s="340">
        <v>0</v>
      </c>
      <c r="J219" s="340" t="s">
        <v>256</v>
      </c>
      <c r="K219" s="340">
        <v>0</v>
      </c>
      <c r="L219" s="342">
        <v>36</v>
      </c>
      <c r="M219" s="342">
        <v>0</v>
      </c>
      <c r="N219" s="342">
        <v>0</v>
      </c>
      <c r="P219" s="343" t="s">
        <v>714</v>
      </c>
      <c r="Q219" s="176"/>
      <c r="R219" s="176"/>
      <c r="S219" s="433"/>
      <c r="T219" s="176"/>
    </row>
    <row r="220" spans="1:20" ht="16" x14ac:dyDescent="0.2">
      <c r="A220" s="156">
        <v>3</v>
      </c>
      <c r="B220" s="351" t="s">
        <v>128</v>
      </c>
      <c r="C220" s="55"/>
      <c r="D220" s="12"/>
      <c r="E220" s="345"/>
      <c r="F220" s="345"/>
      <c r="G220" s="340" t="s">
        <v>256</v>
      </c>
      <c r="H220" s="345">
        <v>0</v>
      </c>
      <c r="I220" s="340">
        <v>0</v>
      </c>
      <c r="J220" s="340" t="s">
        <v>256</v>
      </c>
      <c r="K220" s="340">
        <v>0</v>
      </c>
      <c r="L220" s="342">
        <v>4</v>
      </c>
      <c r="M220" s="342">
        <v>0</v>
      </c>
      <c r="N220" s="342">
        <v>0</v>
      </c>
      <c r="P220" s="343" t="s">
        <v>714</v>
      </c>
      <c r="Q220" s="176"/>
      <c r="R220" s="176"/>
      <c r="S220" s="433"/>
      <c r="T220" s="176"/>
    </row>
    <row r="221" spans="1:20" ht="16" x14ac:dyDescent="0.2">
      <c r="A221" s="156">
        <v>3</v>
      </c>
      <c r="B221" s="351" t="s">
        <v>598</v>
      </c>
      <c r="C221" s="55"/>
      <c r="D221" s="12"/>
      <c r="E221" s="345"/>
      <c r="F221" s="345"/>
      <c r="G221" s="340" t="s">
        <v>256</v>
      </c>
      <c r="H221" s="345">
        <v>10</v>
      </c>
      <c r="I221" s="340">
        <v>0</v>
      </c>
      <c r="J221" s="340" t="s">
        <v>256</v>
      </c>
      <c r="K221" s="342">
        <v>4</v>
      </c>
      <c r="L221" s="342">
        <v>0</v>
      </c>
      <c r="M221" s="342">
        <v>0</v>
      </c>
      <c r="N221" s="342">
        <v>0</v>
      </c>
      <c r="P221" s="343" t="s">
        <v>714</v>
      </c>
      <c r="Q221" s="176"/>
      <c r="R221" s="176"/>
      <c r="S221" s="433"/>
      <c r="T221" s="176"/>
    </row>
    <row r="222" spans="1:20" ht="16" x14ac:dyDescent="0.2">
      <c r="A222" s="156">
        <v>3</v>
      </c>
      <c r="B222" s="351" t="s">
        <v>595</v>
      </c>
      <c r="C222" s="55"/>
      <c r="D222" s="12"/>
      <c r="E222" s="345"/>
      <c r="F222" s="345"/>
      <c r="G222" s="340" t="s">
        <v>256</v>
      </c>
      <c r="H222" s="345">
        <v>2</v>
      </c>
      <c r="I222" s="340">
        <v>0</v>
      </c>
      <c r="J222" s="340" t="s">
        <v>256</v>
      </c>
      <c r="K222" s="342">
        <v>1</v>
      </c>
      <c r="L222" s="342">
        <v>0</v>
      </c>
      <c r="M222" s="342">
        <v>0</v>
      </c>
      <c r="N222" s="342">
        <v>0</v>
      </c>
      <c r="P222" s="343" t="s">
        <v>714</v>
      </c>
      <c r="Q222" s="176"/>
      <c r="R222" s="176"/>
      <c r="S222" s="433"/>
      <c r="T222" s="176"/>
    </row>
    <row r="223" spans="1:20" ht="16" x14ac:dyDescent="0.2">
      <c r="A223" s="156">
        <v>3</v>
      </c>
      <c r="B223" s="351" t="s">
        <v>297</v>
      </c>
      <c r="C223" s="55"/>
      <c r="D223" s="12"/>
      <c r="E223" s="345"/>
      <c r="F223" s="345"/>
      <c r="G223" s="340" t="s">
        <v>256</v>
      </c>
      <c r="H223" s="342">
        <v>4</v>
      </c>
      <c r="I223" s="340">
        <v>0</v>
      </c>
      <c r="J223" s="340" t="s">
        <v>256</v>
      </c>
      <c r="K223" s="342">
        <v>1</v>
      </c>
      <c r="L223" s="342">
        <v>1</v>
      </c>
      <c r="M223" s="342">
        <v>0</v>
      </c>
      <c r="N223" s="342">
        <v>0</v>
      </c>
      <c r="P223" s="343" t="s">
        <v>714</v>
      </c>
      <c r="Q223" s="176"/>
      <c r="R223" s="176"/>
      <c r="S223" s="433"/>
      <c r="T223" s="176"/>
    </row>
    <row r="224" spans="1:20" ht="16" x14ac:dyDescent="0.2">
      <c r="A224" s="156">
        <v>3</v>
      </c>
      <c r="B224" s="352" t="s">
        <v>556</v>
      </c>
      <c r="C224" s="55"/>
      <c r="D224" s="12"/>
      <c r="E224" s="345"/>
      <c r="F224" s="345"/>
      <c r="G224" s="340" t="s">
        <v>256</v>
      </c>
      <c r="H224" s="342">
        <v>1</v>
      </c>
      <c r="I224" s="340">
        <v>0</v>
      </c>
      <c r="J224" s="340" t="s">
        <v>256</v>
      </c>
      <c r="K224" s="342">
        <v>0</v>
      </c>
      <c r="L224" s="342">
        <v>0</v>
      </c>
      <c r="M224" s="342">
        <v>0</v>
      </c>
      <c r="N224" s="342">
        <v>0</v>
      </c>
      <c r="P224" s="343" t="s">
        <v>714</v>
      </c>
      <c r="Q224" s="176"/>
      <c r="R224" s="176"/>
      <c r="S224" s="433"/>
      <c r="T224" s="176"/>
    </row>
    <row r="225" spans="1:20" ht="16" x14ac:dyDescent="0.2">
      <c r="A225" s="156">
        <v>3</v>
      </c>
      <c r="B225" s="351" t="s">
        <v>228</v>
      </c>
      <c r="C225" s="55"/>
      <c r="D225" s="12"/>
      <c r="E225" s="345"/>
      <c r="F225" s="345"/>
      <c r="G225" s="340" t="s">
        <v>256</v>
      </c>
      <c r="H225" s="342">
        <v>2</v>
      </c>
      <c r="I225" s="340">
        <v>0</v>
      </c>
      <c r="J225" s="340" t="s">
        <v>256</v>
      </c>
      <c r="K225" s="342">
        <v>0</v>
      </c>
      <c r="L225" s="342">
        <v>0</v>
      </c>
      <c r="M225" s="342">
        <v>0</v>
      </c>
      <c r="N225" s="342">
        <v>0</v>
      </c>
      <c r="P225" s="343" t="s">
        <v>714</v>
      </c>
      <c r="Q225" s="176"/>
      <c r="R225" s="176"/>
      <c r="S225" s="433"/>
      <c r="T225" s="176"/>
    </row>
    <row r="226" spans="1:20" ht="16" x14ac:dyDescent="0.2">
      <c r="A226" s="156">
        <v>3</v>
      </c>
      <c r="B226" s="351" t="s">
        <v>273</v>
      </c>
      <c r="C226" s="55"/>
      <c r="D226" s="12"/>
      <c r="E226" s="345"/>
      <c r="F226" s="345"/>
      <c r="G226" s="340" t="s">
        <v>256</v>
      </c>
      <c r="H226" s="342">
        <v>25</v>
      </c>
      <c r="I226" s="340">
        <v>0</v>
      </c>
      <c r="J226" s="340" t="s">
        <v>256</v>
      </c>
      <c r="K226" s="342">
        <v>0</v>
      </c>
      <c r="L226" s="342">
        <v>0</v>
      </c>
      <c r="M226" s="342">
        <v>0</v>
      </c>
      <c r="N226" s="342">
        <v>0</v>
      </c>
      <c r="P226" s="343" t="s">
        <v>714</v>
      </c>
      <c r="Q226" s="176"/>
      <c r="R226" s="176"/>
      <c r="S226" s="433"/>
      <c r="T226" s="176"/>
    </row>
    <row r="227" spans="1:20" ht="16" x14ac:dyDescent="0.2">
      <c r="A227" s="156">
        <v>3</v>
      </c>
      <c r="B227" s="351" t="s">
        <v>597</v>
      </c>
      <c r="C227" s="55"/>
      <c r="D227" s="12"/>
      <c r="E227" s="345"/>
      <c r="F227" s="345"/>
      <c r="G227" s="340" t="s">
        <v>256</v>
      </c>
      <c r="H227" s="342">
        <v>40</v>
      </c>
      <c r="I227" s="340">
        <v>0</v>
      </c>
      <c r="J227" s="340" t="s">
        <v>256</v>
      </c>
      <c r="K227" s="342">
        <v>0</v>
      </c>
      <c r="L227" s="342">
        <v>0</v>
      </c>
      <c r="M227" s="342">
        <v>0</v>
      </c>
      <c r="N227" s="342">
        <v>0</v>
      </c>
      <c r="P227" s="343" t="s">
        <v>714</v>
      </c>
      <c r="Q227" s="176"/>
      <c r="R227" s="176"/>
      <c r="S227" s="433"/>
      <c r="T227" s="176"/>
    </row>
    <row r="228" spans="1:20" ht="16" x14ac:dyDescent="0.2">
      <c r="A228" s="156">
        <v>3</v>
      </c>
      <c r="B228" s="352" t="s">
        <v>191</v>
      </c>
      <c r="C228" s="55"/>
      <c r="D228" s="12"/>
      <c r="E228" s="345"/>
      <c r="F228" s="345"/>
      <c r="G228" s="340" t="s">
        <v>256</v>
      </c>
      <c r="H228" s="342">
        <v>0</v>
      </c>
      <c r="I228" s="340">
        <v>0</v>
      </c>
      <c r="J228" s="340" t="s">
        <v>256</v>
      </c>
      <c r="K228" s="358">
        <v>0</v>
      </c>
      <c r="L228" s="358">
        <v>1</v>
      </c>
      <c r="M228" s="342">
        <v>0</v>
      </c>
      <c r="N228" s="342">
        <v>0</v>
      </c>
      <c r="O228" t="s">
        <v>623</v>
      </c>
      <c r="P228" s="343" t="s">
        <v>714</v>
      </c>
      <c r="Q228" s="176"/>
      <c r="R228" s="176"/>
      <c r="S228" s="433"/>
      <c r="T228" s="176"/>
    </row>
    <row r="229" spans="1:20" ht="16" x14ac:dyDescent="0.2">
      <c r="A229" s="155">
        <v>4</v>
      </c>
      <c r="B229" s="74" t="s">
        <v>135</v>
      </c>
      <c r="C229" s="55"/>
      <c r="D229" s="12"/>
      <c r="E229" s="340"/>
      <c r="F229" s="340"/>
      <c r="G229" s="340" t="s">
        <v>256</v>
      </c>
      <c r="H229" s="340">
        <v>3</v>
      </c>
      <c r="I229" s="340">
        <v>0</v>
      </c>
      <c r="J229" s="340" t="s">
        <v>256</v>
      </c>
      <c r="K229" s="340">
        <v>0</v>
      </c>
      <c r="L229" s="340">
        <v>0</v>
      </c>
      <c r="M229" s="340">
        <v>0</v>
      </c>
      <c r="N229" s="340">
        <v>0</v>
      </c>
      <c r="P229" s="343" t="s">
        <v>714</v>
      </c>
      <c r="Q229" s="176"/>
      <c r="R229" s="176"/>
      <c r="S229" s="433"/>
      <c r="T229" s="176"/>
    </row>
    <row r="230" spans="1:20" ht="16" x14ac:dyDescent="0.2">
      <c r="A230" s="155">
        <v>4</v>
      </c>
      <c r="B230" s="74" t="s">
        <v>267</v>
      </c>
      <c r="C230" s="55"/>
      <c r="D230" s="12"/>
      <c r="E230" s="340"/>
      <c r="F230" s="340"/>
      <c r="G230" s="340" t="s">
        <v>256</v>
      </c>
      <c r="H230" s="340">
        <v>2</v>
      </c>
      <c r="I230" s="340">
        <v>0</v>
      </c>
      <c r="J230" s="340" t="s">
        <v>256</v>
      </c>
      <c r="K230" s="340">
        <v>0</v>
      </c>
      <c r="L230" s="340">
        <v>0</v>
      </c>
      <c r="M230" s="340">
        <v>0</v>
      </c>
      <c r="N230" s="340">
        <v>0</v>
      </c>
      <c r="P230" s="343" t="s">
        <v>714</v>
      </c>
      <c r="Q230" s="176"/>
      <c r="R230" s="176"/>
      <c r="S230" s="433"/>
      <c r="T230" s="176"/>
    </row>
    <row r="231" spans="1:20" ht="16" x14ac:dyDescent="0.2">
      <c r="A231" s="155">
        <v>4</v>
      </c>
      <c r="B231" s="74" t="s">
        <v>229</v>
      </c>
      <c r="C231" s="55"/>
      <c r="D231" s="12"/>
      <c r="E231" s="340"/>
      <c r="F231" s="340"/>
      <c r="G231" s="340" t="s">
        <v>256</v>
      </c>
      <c r="H231" s="340">
        <v>12</v>
      </c>
      <c r="I231" s="340">
        <v>0</v>
      </c>
      <c r="J231" s="340" t="s">
        <v>256</v>
      </c>
      <c r="K231" s="340">
        <v>0</v>
      </c>
      <c r="L231" s="340">
        <v>10</v>
      </c>
      <c r="M231" s="340">
        <v>0</v>
      </c>
      <c r="N231" s="340">
        <v>0</v>
      </c>
      <c r="P231" s="343" t="s">
        <v>714</v>
      </c>
      <c r="Q231" s="176"/>
      <c r="R231" s="176"/>
      <c r="S231" s="433"/>
      <c r="T231" s="176"/>
    </row>
    <row r="232" spans="1:20" ht="16" x14ac:dyDescent="0.2">
      <c r="A232" s="155">
        <v>4</v>
      </c>
      <c r="B232" s="74" t="s">
        <v>158</v>
      </c>
      <c r="C232" s="55"/>
      <c r="D232" s="12"/>
      <c r="E232" s="340"/>
      <c r="F232" s="340"/>
      <c r="G232" s="340" t="s">
        <v>256</v>
      </c>
      <c r="H232" s="340">
        <v>1</v>
      </c>
      <c r="I232" s="340">
        <v>0</v>
      </c>
      <c r="J232" s="340" t="s">
        <v>256</v>
      </c>
      <c r="K232" s="340">
        <v>0</v>
      </c>
      <c r="L232" s="340">
        <v>0</v>
      </c>
      <c r="M232" s="340">
        <v>0</v>
      </c>
      <c r="N232" s="340">
        <v>0</v>
      </c>
      <c r="P232" s="343" t="s">
        <v>714</v>
      </c>
      <c r="Q232" s="176"/>
      <c r="R232" s="176"/>
      <c r="S232" s="433"/>
      <c r="T232" s="176"/>
    </row>
    <row r="233" spans="1:20" ht="16" x14ac:dyDescent="0.2">
      <c r="A233" s="155">
        <v>4</v>
      </c>
      <c r="B233" s="307" t="s">
        <v>189</v>
      </c>
      <c r="C233" s="55"/>
      <c r="D233" s="12"/>
      <c r="E233" s="340"/>
      <c r="F233" s="340"/>
      <c r="G233" s="340" t="s">
        <v>256</v>
      </c>
      <c r="H233" s="340">
        <v>50</v>
      </c>
      <c r="I233" s="340">
        <v>0</v>
      </c>
      <c r="J233" s="340" t="s">
        <v>256</v>
      </c>
      <c r="K233" s="340">
        <v>0</v>
      </c>
      <c r="L233" s="340">
        <v>0</v>
      </c>
      <c r="M233" s="340">
        <v>0</v>
      </c>
      <c r="N233" s="340">
        <v>0</v>
      </c>
      <c r="P233" s="343" t="s">
        <v>714</v>
      </c>
      <c r="Q233" s="176"/>
      <c r="R233" s="176"/>
      <c r="S233" s="433"/>
      <c r="T233" s="176"/>
    </row>
    <row r="234" spans="1:20" ht="16" x14ac:dyDescent="0.2">
      <c r="A234" s="155">
        <v>4</v>
      </c>
      <c r="B234" s="351" t="s">
        <v>273</v>
      </c>
      <c r="C234" s="55"/>
      <c r="D234" s="12"/>
      <c r="E234" s="340"/>
      <c r="F234" s="340"/>
      <c r="G234" s="340" t="s">
        <v>256</v>
      </c>
      <c r="H234" s="340">
        <v>18</v>
      </c>
      <c r="I234" s="340">
        <v>0</v>
      </c>
      <c r="J234" s="340" t="s">
        <v>256</v>
      </c>
      <c r="K234" s="340">
        <v>0</v>
      </c>
      <c r="L234" s="340">
        <v>0</v>
      </c>
      <c r="M234" s="340">
        <v>0</v>
      </c>
      <c r="N234" s="340">
        <v>0</v>
      </c>
      <c r="P234" s="343" t="s">
        <v>714</v>
      </c>
      <c r="Q234" s="176"/>
      <c r="R234" s="176"/>
      <c r="S234" s="433"/>
      <c r="T234" s="176"/>
    </row>
    <row r="235" spans="1:20" ht="32" x14ac:dyDescent="0.2">
      <c r="A235" s="156">
        <v>4</v>
      </c>
      <c r="B235" s="351" t="s">
        <v>232</v>
      </c>
      <c r="C235" s="55"/>
      <c r="D235" s="12"/>
      <c r="E235" s="345"/>
      <c r="F235" s="345"/>
      <c r="G235" s="340" t="s">
        <v>256</v>
      </c>
      <c r="H235" s="342">
        <v>0</v>
      </c>
      <c r="I235" s="340">
        <v>0</v>
      </c>
      <c r="J235" s="340" t="s">
        <v>256</v>
      </c>
      <c r="K235" s="340">
        <v>0</v>
      </c>
      <c r="L235" s="342">
        <v>9</v>
      </c>
      <c r="M235" s="342">
        <v>0</v>
      </c>
      <c r="N235" s="342">
        <v>0</v>
      </c>
      <c r="P235" s="343" t="s">
        <v>714</v>
      </c>
      <c r="Q235" s="176"/>
      <c r="R235" s="176"/>
      <c r="S235" s="433"/>
      <c r="T235" s="176"/>
    </row>
    <row r="236" spans="1:20" ht="16" x14ac:dyDescent="0.2">
      <c r="A236" s="156">
        <v>4</v>
      </c>
      <c r="B236" s="351" t="s">
        <v>599</v>
      </c>
      <c r="C236" s="55"/>
      <c r="D236" s="12"/>
      <c r="E236" s="345"/>
      <c r="F236" s="345"/>
      <c r="G236" s="340" t="s">
        <v>256</v>
      </c>
      <c r="H236" s="342">
        <v>1</v>
      </c>
      <c r="I236" s="340">
        <v>0</v>
      </c>
      <c r="J236" s="340" t="s">
        <v>256</v>
      </c>
      <c r="K236" s="340">
        <v>0</v>
      </c>
      <c r="L236" s="342">
        <v>0</v>
      </c>
      <c r="M236" s="342">
        <v>0</v>
      </c>
      <c r="N236" s="342">
        <v>0</v>
      </c>
      <c r="P236" s="343" t="s">
        <v>714</v>
      </c>
      <c r="Q236" s="176"/>
      <c r="R236" s="176"/>
      <c r="S236" s="433"/>
      <c r="T236" s="176"/>
    </row>
    <row r="237" spans="1:20" ht="16" x14ac:dyDescent="0.2">
      <c r="A237" s="156">
        <v>4</v>
      </c>
      <c r="B237" s="351" t="s">
        <v>188</v>
      </c>
      <c r="C237" s="55"/>
      <c r="D237" s="12"/>
      <c r="E237" s="345"/>
      <c r="F237" s="345"/>
      <c r="G237" s="340" t="s">
        <v>256</v>
      </c>
      <c r="H237" s="342">
        <v>1</v>
      </c>
      <c r="I237" s="340">
        <v>0</v>
      </c>
      <c r="J237" s="340" t="s">
        <v>256</v>
      </c>
      <c r="K237" s="340">
        <v>0</v>
      </c>
      <c r="L237" s="342">
        <v>2</v>
      </c>
      <c r="M237" s="342">
        <v>0</v>
      </c>
      <c r="N237" s="342">
        <v>0</v>
      </c>
      <c r="P237" s="343" t="s">
        <v>714</v>
      </c>
      <c r="Q237" s="176"/>
      <c r="R237" s="176"/>
      <c r="S237" s="433"/>
      <c r="T237" s="176"/>
    </row>
    <row r="238" spans="1:20" ht="16" x14ac:dyDescent="0.2">
      <c r="A238" s="156">
        <v>4</v>
      </c>
      <c r="B238" s="351" t="s">
        <v>272</v>
      </c>
      <c r="C238" s="55"/>
      <c r="D238" s="12"/>
      <c r="E238" s="345"/>
      <c r="F238" s="345"/>
      <c r="G238" s="340" t="s">
        <v>256</v>
      </c>
      <c r="H238" s="342">
        <v>2</v>
      </c>
      <c r="I238" s="340">
        <v>0</v>
      </c>
      <c r="J238" s="340" t="s">
        <v>256</v>
      </c>
      <c r="K238" s="340">
        <v>0</v>
      </c>
      <c r="L238" s="342">
        <v>2</v>
      </c>
      <c r="M238" s="342">
        <v>0</v>
      </c>
      <c r="N238" s="342">
        <v>0</v>
      </c>
      <c r="P238" s="343" t="s">
        <v>714</v>
      </c>
      <c r="Q238" s="176"/>
      <c r="R238" s="176"/>
      <c r="S238" s="433"/>
      <c r="T238" s="176"/>
    </row>
    <row r="239" spans="1:20" ht="16" x14ac:dyDescent="0.2">
      <c r="A239" s="156">
        <v>4</v>
      </c>
      <c r="B239" s="351" t="s">
        <v>488</v>
      </c>
      <c r="C239" s="55"/>
      <c r="D239" s="12"/>
      <c r="E239" s="345"/>
      <c r="F239" s="345"/>
      <c r="G239" s="340" t="s">
        <v>256</v>
      </c>
      <c r="H239" s="342">
        <v>0</v>
      </c>
      <c r="I239" s="340">
        <v>0</v>
      </c>
      <c r="J239" s="340" t="s">
        <v>256</v>
      </c>
      <c r="K239" s="340">
        <v>0</v>
      </c>
      <c r="L239" s="342">
        <v>30</v>
      </c>
      <c r="M239" s="342">
        <v>0</v>
      </c>
      <c r="N239" s="342">
        <v>0</v>
      </c>
      <c r="P239" s="343" t="s">
        <v>714</v>
      </c>
      <c r="Q239" s="176"/>
      <c r="R239" s="176"/>
      <c r="S239" s="433"/>
      <c r="T239" s="176"/>
    </row>
    <row r="240" spans="1:20" ht="16" x14ac:dyDescent="0.2">
      <c r="A240" s="156">
        <v>4</v>
      </c>
      <c r="B240" s="351" t="s">
        <v>597</v>
      </c>
      <c r="C240" s="55"/>
      <c r="D240" s="12"/>
      <c r="E240" s="341"/>
      <c r="F240" s="341"/>
      <c r="G240" s="340" t="s">
        <v>256</v>
      </c>
      <c r="H240" s="342">
        <v>25</v>
      </c>
      <c r="I240" s="340">
        <v>0</v>
      </c>
      <c r="J240" s="340" t="s">
        <v>256</v>
      </c>
      <c r="K240" s="340">
        <v>0</v>
      </c>
      <c r="L240" s="342">
        <v>0</v>
      </c>
      <c r="M240" s="344">
        <v>0</v>
      </c>
      <c r="N240" s="342">
        <v>0</v>
      </c>
      <c r="P240" s="343" t="s">
        <v>714</v>
      </c>
      <c r="Q240" s="176"/>
      <c r="R240" s="176"/>
      <c r="S240" s="433"/>
      <c r="T240" s="176"/>
    </row>
    <row r="241" spans="1:20" ht="16" x14ac:dyDescent="0.2">
      <c r="A241" s="156">
        <v>4</v>
      </c>
      <c r="B241" s="351" t="s">
        <v>128</v>
      </c>
      <c r="C241" s="55"/>
      <c r="D241" s="12"/>
      <c r="E241" s="341"/>
      <c r="F241" s="341"/>
      <c r="G241" s="340" t="s">
        <v>256</v>
      </c>
      <c r="H241" s="342">
        <v>0</v>
      </c>
      <c r="I241" s="340">
        <v>0</v>
      </c>
      <c r="J241" s="340" t="s">
        <v>256</v>
      </c>
      <c r="K241" s="340">
        <v>0</v>
      </c>
      <c r="L241" s="342">
        <v>3</v>
      </c>
      <c r="M241" s="344">
        <v>0</v>
      </c>
      <c r="N241" s="342">
        <v>0</v>
      </c>
      <c r="P241" s="343" t="s">
        <v>714</v>
      </c>
      <c r="Q241" s="176"/>
      <c r="R241" s="176"/>
      <c r="S241" s="433"/>
      <c r="T241" s="176"/>
    </row>
    <row r="242" spans="1:20" ht="16" x14ac:dyDescent="0.2">
      <c r="A242" s="156">
        <v>4</v>
      </c>
      <c r="B242" s="351" t="s">
        <v>600</v>
      </c>
      <c r="C242" s="55"/>
      <c r="D242" s="12"/>
      <c r="E242" s="341"/>
      <c r="F242" s="341"/>
      <c r="G242" s="340" t="s">
        <v>256</v>
      </c>
      <c r="H242" s="342">
        <v>0</v>
      </c>
      <c r="I242" s="340">
        <v>0</v>
      </c>
      <c r="J242" s="340" t="s">
        <v>256</v>
      </c>
      <c r="K242" s="340">
        <v>0</v>
      </c>
      <c r="L242" s="342">
        <v>1</v>
      </c>
      <c r="M242" s="344">
        <v>0</v>
      </c>
      <c r="N242" s="342">
        <v>0</v>
      </c>
      <c r="P242" s="343" t="s">
        <v>714</v>
      </c>
      <c r="Q242" s="176"/>
      <c r="R242" s="176"/>
      <c r="S242" s="433"/>
      <c r="T242" s="176"/>
    </row>
    <row r="243" spans="1:20" ht="16" x14ac:dyDescent="0.2">
      <c r="A243" s="156">
        <v>4</v>
      </c>
      <c r="B243" s="351" t="s">
        <v>595</v>
      </c>
      <c r="C243" s="55"/>
      <c r="D243" s="12"/>
      <c r="E243" s="341"/>
      <c r="F243" s="341"/>
      <c r="G243" s="340" t="s">
        <v>256</v>
      </c>
      <c r="H243" s="342">
        <v>2</v>
      </c>
      <c r="I243" s="340">
        <v>0</v>
      </c>
      <c r="J243" s="340" t="s">
        <v>256</v>
      </c>
      <c r="K243" s="342">
        <v>2</v>
      </c>
      <c r="L243" s="342">
        <v>0</v>
      </c>
      <c r="M243" s="344">
        <v>0</v>
      </c>
      <c r="N243" s="342">
        <v>0</v>
      </c>
      <c r="P243" s="343" t="s">
        <v>714</v>
      </c>
      <c r="Q243" s="176"/>
      <c r="R243" s="176"/>
      <c r="S243" s="433"/>
      <c r="T243" s="176"/>
    </row>
    <row r="244" spans="1:20" ht="16" x14ac:dyDescent="0.2">
      <c r="A244" s="156">
        <v>4</v>
      </c>
      <c r="B244" s="351" t="s">
        <v>228</v>
      </c>
      <c r="C244" s="55"/>
      <c r="D244" s="12"/>
      <c r="E244" s="341"/>
      <c r="F244" s="341"/>
      <c r="G244" s="340" t="s">
        <v>256</v>
      </c>
      <c r="H244" s="342">
        <v>0</v>
      </c>
      <c r="I244" s="340">
        <v>0</v>
      </c>
      <c r="J244" s="340" t="s">
        <v>256</v>
      </c>
      <c r="K244" s="340">
        <v>0</v>
      </c>
      <c r="L244" s="342">
        <v>0</v>
      </c>
      <c r="M244" s="344">
        <v>0</v>
      </c>
      <c r="N244" s="342">
        <v>0</v>
      </c>
      <c r="P244" s="343" t="s">
        <v>714</v>
      </c>
      <c r="Q244" s="176"/>
      <c r="R244" s="176"/>
      <c r="S244" s="433"/>
      <c r="T244" s="176"/>
    </row>
    <row r="245" spans="1:20" ht="16" x14ac:dyDescent="0.2">
      <c r="A245" s="156">
        <v>4</v>
      </c>
      <c r="B245" s="351" t="s">
        <v>565</v>
      </c>
      <c r="C245" s="55"/>
      <c r="D245" s="12"/>
      <c r="E245" s="341"/>
      <c r="F245" s="341"/>
      <c r="G245" s="340" t="s">
        <v>256</v>
      </c>
      <c r="H245" s="342">
        <v>1</v>
      </c>
      <c r="I245" s="340">
        <v>0</v>
      </c>
      <c r="J245" s="340" t="s">
        <v>256</v>
      </c>
      <c r="K245" s="342">
        <v>1</v>
      </c>
      <c r="L245" s="342">
        <v>0</v>
      </c>
      <c r="M245" s="344">
        <v>0</v>
      </c>
      <c r="N245" s="342">
        <v>0</v>
      </c>
      <c r="P245" s="343" t="s">
        <v>714</v>
      </c>
      <c r="Q245" s="176"/>
      <c r="R245" s="176"/>
      <c r="S245" s="433"/>
      <c r="T245" s="176"/>
    </row>
    <row r="246" spans="1:20" ht="16" x14ac:dyDescent="0.2">
      <c r="A246" s="156">
        <v>4</v>
      </c>
      <c r="B246" s="351" t="s">
        <v>319</v>
      </c>
      <c r="C246" s="55"/>
      <c r="D246" s="12"/>
      <c r="E246" s="341"/>
      <c r="F246" s="341"/>
      <c r="G246" s="340" t="s">
        <v>256</v>
      </c>
      <c r="H246" s="342">
        <v>1</v>
      </c>
      <c r="I246" s="340">
        <v>0</v>
      </c>
      <c r="J246" s="340" t="s">
        <v>256</v>
      </c>
      <c r="K246" s="340">
        <v>0</v>
      </c>
      <c r="L246" s="342">
        <v>0</v>
      </c>
      <c r="M246" s="344">
        <v>0</v>
      </c>
      <c r="N246" s="342">
        <v>0</v>
      </c>
      <c r="P246" s="343" t="s">
        <v>714</v>
      </c>
      <c r="Q246" s="176"/>
      <c r="R246" s="176"/>
      <c r="S246" s="433"/>
      <c r="T246" s="176"/>
    </row>
    <row r="247" spans="1:20" ht="16" x14ac:dyDescent="0.2">
      <c r="A247" s="156">
        <v>4</v>
      </c>
      <c r="B247" s="351" t="s">
        <v>129</v>
      </c>
      <c r="C247" s="55"/>
      <c r="D247" s="12"/>
      <c r="E247" s="341"/>
      <c r="F247" s="341"/>
      <c r="G247" s="340" t="s">
        <v>256</v>
      </c>
      <c r="H247" s="342">
        <v>9</v>
      </c>
      <c r="I247" s="340">
        <v>0</v>
      </c>
      <c r="J247" s="340" t="s">
        <v>256</v>
      </c>
      <c r="K247" s="340">
        <v>0</v>
      </c>
      <c r="L247" s="342">
        <v>0</v>
      </c>
      <c r="M247" s="344">
        <v>0</v>
      </c>
      <c r="N247" s="342">
        <v>0</v>
      </c>
      <c r="P247" s="343" t="s">
        <v>714</v>
      </c>
      <c r="Q247" s="176"/>
      <c r="R247" s="176"/>
      <c r="S247" s="433"/>
      <c r="T247" s="176"/>
    </row>
    <row r="248" spans="1:20" ht="32" x14ac:dyDescent="0.2">
      <c r="A248" s="155">
        <v>5</v>
      </c>
      <c r="B248" s="351" t="s">
        <v>232</v>
      </c>
      <c r="C248" s="55"/>
      <c r="D248" s="12"/>
      <c r="E248" s="353"/>
      <c r="F248" s="353"/>
      <c r="G248" s="340" t="s">
        <v>256</v>
      </c>
      <c r="H248" s="340">
        <v>0</v>
      </c>
      <c r="I248" s="340">
        <v>0</v>
      </c>
      <c r="J248" s="340" t="s">
        <v>256</v>
      </c>
      <c r="K248" s="340">
        <v>0</v>
      </c>
      <c r="L248" s="340">
        <v>6</v>
      </c>
      <c r="M248" s="354">
        <v>0</v>
      </c>
      <c r="N248" s="340">
        <v>0</v>
      </c>
      <c r="P248" s="343" t="s">
        <v>714</v>
      </c>
      <c r="Q248" s="176"/>
      <c r="R248" s="176"/>
      <c r="S248" s="433"/>
      <c r="T248" s="176"/>
    </row>
    <row r="249" spans="1:20" ht="16" x14ac:dyDescent="0.2">
      <c r="A249" s="155">
        <v>5</v>
      </c>
      <c r="B249" s="351" t="s">
        <v>135</v>
      </c>
      <c r="C249" s="55"/>
      <c r="D249" s="12"/>
      <c r="E249" s="353"/>
      <c r="F249" s="353"/>
      <c r="G249" s="340" t="s">
        <v>256</v>
      </c>
      <c r="H249" s="340">
        <v>1</v>
      </c>
      <c r="I249" s="340">
        <v>0</v>
      </c>
      <c r="J249" s="340" t="s">
        <v>256</v>
      </c>
      <c r="K249" s="340">
        <v>0</v>
      </c>
      <c r="L249" s="340">
        <v>0</v>
      </c>
      <c r="M249" s="354">
        <v>0</v>
      </c>
      <c r="N249" s="340">
        <v>0</v>
      </c>
      <c r="P249" s="343" t="s">
        <v>714</v>
      </c>
      <c r="Q249" s="176"/>
      <c r="R249" s="176"/>
      <c r="S249" s="433"/>
      <c r="T249" s="176"/>
    </row>
    <row r="250" spans="1:20" ht="16" x14ac:dyDescent="0.2">
      <c r="A250" s="155">
        <v>5</v>
      </c>
      <c r="B250" s="351" t="s">
        <v>267</v>
      </c>
      <c r="C250" s="55"/>
      <c r="D250" s="12"/>
      <c r="E250" s="353"/>
      <c r="F250" s="353"/>
      <c r="G250" s="340" t="s">
        <v>256</v>
      </c>
      <c r="H250" s="340">
        <v>0</v>
      </c>
      <c r="I250" s="340">
        <v>0</v>
      </c>
      <c r="J250" s="340" t="s">
        <v>256</v>
      </c>
      <c r="K250" s="340">
        <v>0</v>
      </c>
      <c r="L250" s="340">
        <v>0</v>
      </c>
      <c r="M250" s="354">
        <v>0</v>
      </c>
      <c r="N250" s="340">
        <v>0</v>
      </c>
      <c r="P250" s="343" t="s">
        <v>714</v>
      </c>
      <c r="Q250" s="176"/>
      <c r="R250" s="176"/>
      <c r="S250" s="433"/>
      <c r="T250" s="176"/>
    </row>
    <row r="251" spans="1:20" ht="16" x14ac:dyDescent="0.2">
      <c r="A251" s="155">
        <v>5</v>
      </c>
      <c r="B251" s="351" t="s">
        <v>229</v>
      </c>
      <c r="C251" s="55"/>
      <c r="D251" s="12"/>
      <c r="E251" s="353"/>
      <c r="F251" s="353"/>
      <c r="G251" s="340" t="s">
        <v>256</v>
      </c>
      <c r="H251" s="340">
        <v>9</v>
      </c>
      <c r="I251" s="340">
        <v>0</v>
      </c>
      <c r="J251" s="340" t="s">
        <v>256</v>
      </c>
      <c r="K251" s="340">
        <v>0</v>
      </c>
      <c r="L251" s="340">
        <v>14</v>
      </c>
      <c r="M251" s="354">
        <v>0</v>
      </c>
      <c r="N251" s="340">
        <v>0</v>
      </c>
      <c r="P251" s="343" t="s">
        <v>714</v>
      </c>
      <c r="Q251" s="176"/>
      <c r="R251" s="176"/>
      <c r="S251" s="433"/>
      <c r="T251" s="176"/>
    </row>
    <row r="252" spans="1:20" ht="16" x14ac:dyDescent="0.2">
      <c r="A252" s="155">
        <v>5</v>
      </c>
      <c r="B252" s="351" t="s">
        <v>188</v>
      </c>
      <c r="C252" s="55"/>
      <c r="D252" s="12"/>
      <c r="E252" s="353"/>
      <c r="F252" s="353"/>
      <c r="G252" s="340" t="s">
        <v>256</v>
      </c>
      <c r="H252" s="340">
        <v>2</v>
      </c>
      <c r="I252" s="340">
        <v>0</v>
      </c>
      <c r="J252" s="340" t="s">
        <v>256</v>
      </c>
      <c r="K252" s="340">
        <v>0</v>
      </c>
      <c r="L252" s="340">
        <v>2</v>
      </c>
      <c r="M252" s="354">
        <v>0</v>
      </c>
      <c r="N252" s="340">
        <v>0</v>
      </c>
      <c r="P252" s="343" t="s">
        <v>714</v>
      </c>
      <c r="Q252" s="176"/>
      <c r="R252" s="176"/>
      <c r="S252" s="433"/>
      <c r="T252" s="176"/>
    </row>
    <row r="253" spans="1:20" ht="16" x14ac:dyDescent="0.2">
      <c r="A253" s="155">
        <v>5</v>
      </c>
      <c r="B253" s="351" t="s">
        <v>129</v>
      </c>
      <c r="C253" s="55"/>
      <c r="D253" s="12"/>
      <c r="E253" s="353"/>
      <c r="F253" s="353"/>
      <c r="G253" s="340" t="s">
        <v>256</v>
      </c>
      <c r="H253" s="340">
        <v>37</v>
      </c>
      <c r="I253" s="340">
        <v>0</v>
      </c>
      <c r="J253" s="340" t="s">
        <v>256</v>
      </c>
      <c r="K253" s="340">
        <v>0</v>
      </c>
      <c r="L253" s="340">
        <v>0</v>
      </c>
      <c r="M253" s="354">
        <v>0</v>
      </c>
      <c r="N253" s="340">
        <v>0</v>
      </c>
      <c r="P253" s="343" t="s">
        <v>714</v>
      </c>
      <c r="Q253" s="176"/>
      <c r="R253" s="176"/>
      <c r="S253" s="433"/>
      <c r="T253" s="176"/>
    </row>
    <row r="254" spans="1:20" ht="16" x14ac:dyDescent="0.2">
      <c r="A254" s="155">
        <v>5</v>
      </c>
      <c r="B254" s="351" t="s">
        <v>273</v>
      </c>
      <c r="C254" s="55"/>
      <c r="D254" s="12"/>
      <c r="E254" s="353"/>
      <c r="F254" s="353"/>
      <c r="G254" s="340" t="s">
        <v>256</v>
      </c>
      <c r="H254" s="340">
        <v>12</v>
      </c>
      <c r="I254" s="340">
        <v>0</v>
      </c>
      <c r="J254" s="340" t="s">
        <v>256</v>
      </c>
      <c r="K254" s="340">
        <v>0</v>
      </c>
      <c r="L254" s="340">
        <v>0</v>
      </c>
      <c r="M254" s="354">
        <v>0</v>
      </c>
      <c r="N254" s="340">
        <v>0</v>
      </c>
      <c r="P254" s="343" t="s">
        <v>714</v>
      </c>
      <c r="Q254" s="176"/>
      <c r="R254" s="176"/>
      <c r="S254" s="433"/>
      <c r="T254" s="176"/>
    </row>
    <row r="255" spans="1:20" ht="16" x14ac:dyDescent="0.2">
      <c r="A255" s="156">
        <v>5</v>
      </c>
      <c r="B255" s="351" t="s">
        <v>132</v>
      </c>
      <c r="C255" s="55"/>
      <c r="D255" s="12"/>
      <c r="E255" s="341"/>
      <c r="F255" s="341"/>
      <c r="G255" s="340" t="s">
        <v>256</v>
      </c>
      <c r="H255" s="342">
        <v>1</v>
      </c>
      <c r="I255" s="340">
        <v>0</v>
      </c>
      <c r="J255" s="340" t="s">
        <v>256</v>
      </c>
      <c r="K255" s="340">
        <v>0</v>
      </c>
      <c r="L255" s="342">
        <v>0</v>
      </c>
      <c r="M255" s="344">
        <v>0</v>
      </c>
      <c r="N255" s="342">
        <v>0</v>
      </c>
      <c r="P255" s="343" t="s">
        <v>714</v>
      </c>
      <c r="Q255" s="176"/>
      <c r="R255" s="176"/>
      <c r="S255" s="433"/>
      <c r="T255" s="176"/>
    </row>
    <row r="256" spans="1:20" ht="16" x14ac:dyDescent="0.2">
      <c r="A256" s="156">
        <v>5</v>
      </c>
      <c r="B256" s="351" t="s">
        <v>597</v>
      </c>
      <c r="C256" s="55"/>
      <c r="D256" s="12"/>
      <c r="E256" s="341"/>
      <c r="F256" s="341"/>
      <c r="G256" s="340" t="s">
        <v>256</v>
      </c>
      <c r="H256" s="342">
        <v>30</v>
      </c>
      <c r="I256" s="340">
        <v>0</v>
      </c>
      <c r="J256" s="340" t="s">
        <v>256</v>
      </c>
      <c r="K256" s="340">
        <v>0</v>
      </c>
      <c r="L256" s="342">
        <v>0</v>
      </c>
      <c r="M256" s="344">
        <v>0</v>
      </c>
      <c r="N256" s="342">
        <v>0</v>
      </c>
      <c r="P256" s="343" t="s">
        <v>714</v>
      </c>
      <c r="Q256" s="176"/>
      <c r="R256" s="176"/>
      <c r="S256" s="433"/>
      <c r="T256" s="176"/>
    </row>
    <row r="257" spans="1:20" ht="16" x14ac:dyDescent="0.2">
      <c r="A257" s="156">
        <v>5</v>
      </c>
      <c r="B257" s="351" t="s">
        <v>488</v>
      </c>
      <c r="C257" s="55"/>
      <c r="D257" s="12"/>
      <c r="E257" s="341"/>
      <c r="F257" s="341"/>
      <c r="G257" s="340" t="s">
        <v>256</v>
      </c>
      <c r="H257" s="342">
        <v>0</v>
      </c>
      <c r="I257" s="340">
        <v>0</v>
      </c>
      <c r="J257" s="340" t="s">
        <v>256</v>
      </c>
      <c r="K257" s="340">
        <v>0</v>
      </c>
      <c r="L257" s="342">
        <v>5</v>
      </c>
      <c r="M257" s="344">
        <v>0</v>
      </c>
      <c r="N257" s="342">
        <v>0</v>
      </c>
      <c r="P257" s="343" t="s">
        <v>714</v>
      </c>
      <c r="Q257" s="176"/>
      <c r="R257" s="176"/>
      <c r="S257" s="433"/>
      <c r="T257" s="176"/>
    </row>
    <row r="258" spans="1:20" ht="16" x14ac:dyDescent="0.2">
      <c r="A258" s="156">
        <v>5</v>
      </c>
      <c r="B258" s="351" t="s">
        <v>128</v>
      </c>
      <c r="C258" s="55"/>
      <c r="D258" s="12"/>
      <c r="E258" s="341"/>
      <c r="F258" s="341"/>
      <c r="G258" s="340" t="s">
        <v>256</v>
      </c>
      <c r="H258" s="342">
        <v>0</v>
      </c>
      <c r="I258" s="340">
        <v>0</v>
      </c>
      <c r="J258" s="340" t="s">
        <v>256</v>
      </c>
      <c r="K258" s="340">
        <v>0</v>
      </c>
      <c r="L258" s="342">
        <v>4</v>
      </c>
      <c r="M258" s="344">
        <v>0</v>
      </c>
      <c r="N258" s="342">
        <v>0</v>
      </c>
      <c r="P258" s="343" t="s">
        <v>714</v>
      </c>
      <c r="Q258" s="176"/>
      <c r="R258" s="176"/>
      <c r="S258" s="433"/>
      <c r="T258" s="176"/>
    </row>
    <row r="259" spans="1:20" ht="16" x14ac:dyDescent="0.2">
      <c r="A259" s="156">
        <v>5</v>
      </c>
      <c r="B259" s="351" t="s">
        <v>189</v>
      </c>
      <c r="C259" s="55"/>
      <c r="D259" s="12"/>
      <c r="E259" s="341"/>
      <c r="F259" s="341"/>
      <c r="G259" s="340" t="s">
        <v>256</v>
      </c>
      <c r="H259" s="342">
        <v>17</v>
      </c>
      <c r="I259" s="340">
        <v>0</v>
      </c>
      <c r="J259" s="340" t="s">
        <v>256</v>
      </c>
      <c r="K259" s="340">
        <v>0</v>
      </c>
      <c r="L259" s="342">
        <v>0</v>
      </c>
      <c r="M259" s="344">
        <v>0</v>
      </c>
      <c r="N259" s="342">
        <v>0</v>
      </c>
      <c r="P259" s="343" t="s">
        <v>714</v>
      </c>
      <c r="Q259" s="176"/>
      <c r="R259" s="176"/>
      <c r="S259" s="433"/>
      <c r="T259" s="176"/>
    </row>
    <row r="260" spans="1:20" ht="16" x14ac:dyDescent="0.2">
      <c r="A260" s="156">
        <v>5</v>
      </c>
      <c r="B260" s="351" t="s">
        <v>565</v>
      </c>
      <c r="C260" s="55"/>
      <c r="D260" s="12"/>
      <c r="E260" s="341"/>
      <c r="F260" s="341"/>
      <c r="G260" s="340" t="s">
        <v>256</v>
      </c>
      <c r="H260" s="342">
        <v>1</v>
      </c>
      <c r="I260" s="343">
        <v>0</v>
      </c>
      <c r="J260" s="340" t="s">
        <v>256</v>
      </c>
      <c r="K260" s="342">
        <v>1</v>
      </c>
      <c r="L260" s="342">
        <v>0</v>
      </c>
      <c r="M260" s="344">
        <v>0</v>
      </c>
      <c r="N260" s="342">
        <v>0</v>
      </c>
      <c r="P260" s="343" t="s">
        <v>714</v>
      </c>
      <c r="Q260" s="176"/>
      <c r="R260" s="176"/>
      <c r="S260" s="433"/>
      <c r="T260" s="176"/>
    </row>
    <row r="261" spans="1:20" ht="16" x14ac:dyDescent="0.2">
      <c r="A261" s="156">
        <v>5</v>
      </c>
      <c r="B261" s="351" t="s">
        <v>272</v>
      </c>
      <c r="C261" s="55"/>
      <c r="D261" s="12"/>
      <c r="E261" s="341"/>
      <c r="F261" s="341"/>
      <c r="G261" s="340" t="s">
        <v>256</v>
      </c>
      <c r="H261" s="342">
        <v>4</v>
      </c>
      <c r="I261" s="343">
        <v>0</v>
      </c>
      <c r="J261" s="340" t="s">
        <v>256</v>
      </c>
      <c r="K261" s="342">
        <v>0</v>
      </c>
      <c r="L261" s="342">
        <v>3</v>
      </c>
      <c r="M261" s="344">
        <v>0</v>
      </c>
      <c r="N261" s="342">
        <v>0</v>
      </c>
      <c r="P261" s="343" t="s">
        <v>714</v>
      </c>
      <c r="Q261" s="176"/>
      <c r="R261" s="176"/>
      <c r="S261" s="433"/>
      <c r="T261" s="176"/>
    </row>
    <row r="262" spans="1:20" ht="16" x14ac:dyDescent="0.2">
      <c r="A262" s="156">
        <v>5</v>
      </c>
      <c r="B262" s="351" t="s">
        <v>595</v>
      </c>
      <c r="C262" s="55"/>
      <c r="D262" s="12"/>
      <c r="E262" s="341"/>
      <c r="F262" s="341"/>
      <c r="G262" s="340" t="s">
        <v>256</v>
      </c>
      <c r="H262" s="342">
        <v>2</v>
      </c>
      <c r="I262" s="343">
        <v>0</v>
      </c>
      <c r="J262" s="340" t="s">
        <v>256</v>
      </c>
      <c r="K262" s="342">
        <v>0</v>
      </c>
      <c r="L262" s="342">
        <v>0</v>
      </c>
      <c r="M262" s="344">
        <v>0</v>
      </c>
      <c r="N262" s="342">
        <v>0</v>
      </c>
      <c r="P262" s="343" t="s">
        <v>714</v>
      </c>
      <c r="Q262" s="176"/>
      <c r="R262" s="176"/>
      <c r="S262" s="433"/>
      <c r="T262" s="176"/>
    </row>
    <row r="263" spans="1:20" ht="32" x14ac:dyDescent="0.2">
      <c r="A263" s="156">
        <v>5</v>
      </c>
      <c r="B263" s="423" t="s">
        <v>803</v>
      </c>
      <c r="C263" s="55"/>
      <c r="D263" s="12"/>
      <c r="E263" s="341"/>
      <c r="F263" s="422" t="s">
        <v>238</v>
      </c>
      <c r="G263" s="340" t="s">
        <v>256</v>
      </c>
      <c r="H263" s="342">
        <v>0</v>
      </c>
      <c r="I263" s="343">
        <v>0</v>
      </c>
      <c r="J263" s="340" t="s">
        <v>256</v>
      </c>
      <c r="K263" s="342">
        <v>0</v>
      </c>
      <c r="L263" s="342">
        <v>1</v>
      </c>
      <c r="M263" s="344">
        <v>0</v>
      </c>
      <c r="N263" s="342">
        <v>0</v>
      </c>
      <c r="O263" t="s">
        <v>804</v>
      </c>
      <c r="P263" s="343" t="s">
        <v>714</v>
      </c>
      <c r="Q263" s="176"/>
      <c r="R263" s="176"/>
      <c r="S263" s="433"/>
      <c r="T263" s="176"/>
    </row>
    <row r="264" spans="1:20" ht="16" x14ac:dyDescent="0.2">
      <c r="A264" s="155">
        <v>6</v>
      </c>
      <c r="B264" s="351" t="s">
        <v>188</v>
      </c>
      <c r="C264" s="55"/>
      <c r="D264" s="12"/>
      <c r="E264" s="353"/>
      <c r="F264" s="353"/>
      <c r="G264" s="340" t="s">
        <v>256</v>
      </c>
      <c r="H264" s="340">
        <v>8</v>
      </c>
      <c r="I264" s="355">
        <v>0</v>
      </c>
      <c r="J264" s="340" t="s">
        <v>256</v>
      </c>
      <c r="K264" s="340">
        <v>0</v>
      </c>
      <c r="L264" s="340">
        <v>16</v>
      </c>
      <c r="M264" s="354">
        <v>0</v>
      </c>
      <c r="N264" s="340">
        <v>0</v>
      </c>
      <c r="P264" s="343" t="s">
        <v>714</v>
      </c>
      <c r="Q264" s="176"/>
      <c r="R264" s="176"/>
      <c r="S264" s="433"/>
      <c r="T264" s="176"/>
    </row>
    <row r="265" spans="1:20" ht="16" x14ac:dyDescent="0.2">
      <c r="A265" s="155">
        <v>6</v>
      </c>
      <c r="B265" s="351" t="s">
        <v>132</v>
      </c>
      <c r="C265" s="55"/>
      <c r="D265" s="12"/>
      <c r="E265" s="353"/>
      <c r="F265" s="353"/>
      <c r="G265" s="340" t="s">
        <v>256</v>
      </c>
      <c r="H265" s="340">
        <v>7</v>
      </c>
      <c r="I265" s="355">
        <v>0</v>
      </c>
      <c r="J265" s="340" t="s">
        <v>256</v>
      </c>
      <c r="K265" s="340">
        <v>3</v>
      </c>
      <c r="L265" s="340">
        <v>0</v>
      </c>
      <c r="M265" s="354">
        <v>0</v>
      </c>
      <c r="N265" s="340">
        <v>0</v>
      </c>
      <c r="P265" s="343" t="s">
        <v>714</v>
      </c>
      <c r="Q265" s="176"/>
      <c r="R265" s="176"/>
      <c r="S265" s="433"/>
      <c r="T265" s="176"/>
    </row>
    <row r="266" spans="1:20" ht="16" x14ac:dyDescent="0.2">
      <c r="A266" s="155">
        <v>6</v>
      </c>
      <c r="B266" s="351" t="s">
        <v>229</v>
      </c>
      <c r="C266" s="55"/>
      <c r="D266" s="12"/>
      <c r="E266" s="353"/>
      <c r="F266" s="353"/>
      <c r="G266" s="340" t="s">
        <v>256</v>
      </c>
      <c r="H266" s="340">
        <v>30</v>
      </c>
      <c r="I266" s="355">
        <v>0</v>
      </c>
      <c r="J266" s="340" t="s">
        <v>256</v>
      </c>
      <c r="K266" s="340">
        <v>0</v>
      </c>
      <c r="L266" s="340">
        <v>30</v>
      </c>
      <c r="M266" s="354">
        <v>0</v>
      </c>
      <c r="N266" s="340">
        <v>0</v>
      </c>
      <c r="P266" s="343" t="s">
        <v>714</v>
      </c>
      <c r="Q266" s="176"/>
      <c r="R266" s="176"/>
      <c r="S266" s="433"/>
      <c r="T266" s="176"/>
    </row>
    <row r="267" spans="1:20" ht="16" x14ac:dyDescent="0.2">
      <c r="A267" s="155">
        <v>6</v>
      </c>
      <c r="B267" s="351" t="s">
        <v>268</v>
      </c>
      <c r="C267" s="55"/>
      <c r="D267" s="12"/>
      <c r="E267" s="353"/>
      <c r="F267" s="353"/>
      <c r="G267" s="340" t="s">
        <v>256</v>
      </c>
      <c r="H267" s="340">
        <v>40</v>
      </c>
      <c r="I267" s="355">
        <v>0</v>
      </c>
      <c r="J267" s="340" t="s">
        <v>256</v>
      </c>
      <c r="K267" s="340">
        <v>0</v>
      </c>
      <c r="L267" s="340">
        <v>0</v>
      </c>
      <c r="M267" s="354">
        <v>0</v>
      </c>
      <c r="N267" s="340">
        <v>0</v>
      </c>
      <c r="P267" s="343" t="s">
        <v>714</v>
      </c>
      <c r="Q267" s="176"/>
      <c r="R267" s="176"/>
      <c r="S267" s="433"/>
      <c r="T267" s="176"/>
    </row>
    <row r="268" spans="1:20" ht="16" x14ac:dyDescent="0.2">
      <c r="A268" s="155">
        <v>6</v>
      </c>
      <c r="B268" s="351" t="s">
        <v>267</v>
      </c>
      <c r="C268" s="55"/>
      <c r="D268" s="12"/>
      <c r="E268" s="353"/>
      <c r="F268" s="353"/>
      <c r="G268" s="340" t="s">
        <v>256</v>
      </c>
      <c r="H268" s="340">
        <v>2</v>
      </c>
      <c r="I268" s="355">
        <v>0</v>
      </c>
      <c r="J268" s="340" t="s">
        <v>256</v>
      </c>
      <c r="K268" s="340">
        <v>0</v>
      </c>
      <c r="L268" s="340">
        <v>0</v>
      </c>
      <c r="M268" s="354">
        <v>0</v>
      </c>
      <c r="N268" s="340">
        <v>0</v>
      </c>
      <c r="P268" s="343" t="s">
        <v>714</v>
      </c>
      <c r="Q268" s="176"/>
      <c r="R268" s="176"/>
      <c r="S268" s="433"/>
      <c r="T268" s="176"/>
    </row>
    <row r="269" spans="1:20" ht="16" x14ac:dyDescent="0.2">
      <c r="A269" s="155">
        <v>6</v>
      </c>
      <c r="B269" s="351" t="s">
        <v>272</v>
      </c>
      <c r="C269" s="55"/>
      <c r="D269" s="12"/>
      <c r="E269" s="353"/>
      <c r="F269" s="353"/>
      <c r="G269" s="340" t="s">
        <v>256</v>
      </c>
      <c r="H269" s="340">
        <v>15</v>
      </c>
      <c r="I269" s="355">
        <v>0</v>
      </c>
      <c r="J269" s="340" t="s">
        <v>256</v>
      </c>
      <c r="K269" s="340">
        <v>0</v>
      </c>
      <c r="L269" s="340">
        <v>14</v>
      </c>
      <c r="M269" s="354">
        <v>0</v>
      </c>
      <c r="N269" s="340">
        <v>0</v>
      </c>
      <c r="P269" s="343" t="s">
        <v>714</v>
      </c>
      <c r="Q269" s="176"/>
      <c r="R269" s="176"/>
      <c r="S269" s="433"/>
      <c r="T269" s="176"/>
    </row>
    <row r="270" spans="1:20" ht="16" x14ac:dyDescent="0.2">
      <c r="A270" s="155">
        <v>6</v>
      </c>
      <c r="B270" s="352" t="s">
        <v>189</v>
      </c>
      <c r="C270" s="55"/>
      <c r="D270" s="12"/>
      <c r="E270" s="353"/>
      <c r="F270" s="353"/>
      <c r="G270" s="340" t="s">
        <v>256</v>
      </c>
      <c r="H270" s="340">
        <v>30</v>
      </c>
      <c r="I270" s="355">
        <v>0</v>
      </c>
      <c r="J270" s="340" t="s">
        <v>256</v>
      </c>
      <c r="K270" s="340">
        <v>0</v>
      </c>
      <c r="L270" s="340">
        <v>0</v>
      </c>
      <c r="M270" s="354">
        <v>0</v>
      </c>
      <c r="N270" s="340">
        <v>0</v>
      </c>
      <c r="P270" s="343" t="s">
        <v>714</v>
      </c>
      <c r="Q270" s="176"/>
      <c r="R270" s="176"/>
      <c r="S270" s="433"/>
      <c r="T270" s="176"/>
    </row>
    <row r="271" spans="1:20" ht="16" x14ac:dyDescent="0.2">
      <c r="A271" s="155">
        <v>6</v>
      </c>
      <c r="B271" s="351" t="s">
        <v>273</v>
      </c>
      <c r="C271" s="55"/>
      <c r="D271" s="12"/>
      <c r="E271" s="353"/>
      <c r="F271" s="353"/>
      <c r="G271" s="340" t="s">
        <v>256</v>
      </c>
      <c r="H271" s="340">
        <v>32</v>
      </c>
      <c r="I271" s="355">
        <v>0</v>
      </c>
      <c r="J271" s="340" t="s">
        <v>256</v>
      </c>
      <c r="K271" s="340">
        <v>0</v>
      </c>
      <c r="L271" s="340">
        <v>0</v>
      </c>
      <c r="M271" s="354">
        <v>0</v>
      </c>
      <c r="N271" s="340">
        <v>0</v>
      </c>
      <c r="P271" s="343" t="s">
        <v>714</v>
      </c>
      <c r="Q271" s="176"/>
      <c r="R271" s="176"/>
      <c r="S271" s="433"/>
      <c r="T271" s="176"/>
    </row>
    <row r="272" spans="1:20" ht="16" x14ac:dyDescent="0.2">
      <c r="A272" s="156">
        <v>6</v>
      </c>
      <c r="B272" s="351" t="s">
        <v>135</v>
      </c>
      <c r="C272" s="55"/>
      <c r="D272" s="12"/>
      <c r="E272" s="341"/>
      <c r="F272" s="341"/>
      <c r="G272" s="340" t="s">
        <v>256</v>
      </c>
      <c r="H272" s="342">
        <v>2</v>
      </c>
      <c r="I272" s="343">
        <v>0</v>
      </c>
      <c r="J272" s="340" t="s">
        <v>256</v>
      </c>
      <c r="K272" s="342">
        <v>0</v>
      </c>
      <c r="L272" s="342">
        <v>0</v>
      </c>
      <c r="M272" s="344">
        <v>0</v>
      </c>
      <c r="N272" s="342">
        <v>0</v>
      </c>
      <c r="P272" s="343" t="s">
        <v>714</v>
      </c>
      <c r="Q272" s="176"/>
      <c r="R272" s="176"/>
      <c r="S272" s="433"/>
      <c r="T272" s="176"/>
    </row>
    <row r="273" spans="1:20" ht="16" x14ac:dyDescent="0.2">
      <c r="A273" s="156">
        <v>6</v>
      </c>
      <c r="B273" s="351" t="s">
        <v>598</v>
      </c>
      <c r="C273" s="55"/>
      <c r="D273" s="12"/>
      <c r="E273" s="341"/>
      <c r="F273" s="341"/>
      <c r="G273" s="340" t="s">
        <v>256</v>
      </c>
      <c r="H273" s="342">
        <v>1</v>
      </c>
      <c r="I273" s="343">
        <v>0</v>
      </c>
      <c r="J273" s="340" t="s">
        <v>256</v>
      </c>
      <c r="K273" s="342">
        <v>1</v>
      </c>
      <c r="L273" s="342">
        <v>0</v>
      </c>
      <c r="M273" s="344">
        <v>0</v>
      </c>
      <c r="N273" s="342">
        <v>0</v>
      </c>
      <c r="P273" s="343" t="s">
        <v>714</v>
      </c>
      <c r="Q273" s="176"/>
      <c r="R273" s="176"/>
      <c r="S273" s="433"/>
      <c r="T273" s="176"/>
    </row>
    <row r="274" spans="1:20" ht="16" x14ac:dyDescent="0.2">
      <c r="A274" s="156">
        <v>6</v>
      </c>
      <c r="B274" s="352" t="s">
        <v>191</v>
      </c>
      <c r="C274" s="55"/>
      <c r="D274" s="12"/>
      <c r="E274" s="341"/>
      <c r="F274" s="341"/>
      <c r="G274" s="340" t="s">
        <v>256</v>
      </c>
      <c r="H274" s="342">
        <v>0</v>
      </c>
      <c r="I274" s="343">
        <v>0</v>
      </c>
      <c r="J274" s="340" t="s">
        <v>256</v>
      </c>
      <c r="K274" s="342">
        <v>0</v>
      </c>
      <c r="L274" s="342">
        <v>1</v>
      </c>
      <c r="M274" s="344">
        <v>0</v>
      </c>
      <c r="N274" s="342">
        <v>0</v>
      </c>
      <c r="P274" s="343" t="s">
        <v>714</v>
      </c>
      <c r="Q274" s="176"/>
      <c r="R274" s="176"/>
      <c r="S274" s="433"/>
      <c r="T274" s="176"/>
    </row>
    <row r="275" spans="1:20" ht="16" x14ac:dyDescent="0.2">
      <c r="A275" s="156">
        <v>6</v>
      </c>
      <c r="B275" s="351" t="s">
        <v>488</v>
      </c>
      <c r="C275" s="55"/>
      <c r="D275" s="12"/>
      <c r="E275" s="341"/>
      <c r="F275" s="341"/>
      <c r="G275" s="340" t="s">
        <v>256</v>
      </c>
      <c r="H275" s="342">
        <v>0</v>
      </c>
      <c r="I275" s="343">
        <v>0</v>
      </c>
      <c r="J275" s="340" t="s">
        <v>256</v>
      </c>
      <c r="K275" s="342">
        <v>0</v>
      </c>
      <c r="L275" s="342">
        <v>11</v>
      </c>
      <c r="M275" s="344">
        <v>0</v>
      </c>
      <c r="N275" s="342">
        <v>0</v>
      </c>
      <c r="P275" s="343" t="s">
        <v>714</v>
      </c>
      <c r="Q275" s="176"/>
      <c r="R275" s="176"/>
      <c r="S275" s="433"/>
      <c r="T275" s="176"/>
    </row>
    <row r="276" spans="1:20" ht="16" x14ac:dyDescent="0.2">
      <c r="A276" s="156">
        <v>6</v>
      </c>
      <c r="B276" s="351" t="s">
        <v>129</v>
      </c>
      <c r="C276" s="55"/>
      <c r="D276" s="12"/>
      <c r="E276" s="341"/>
      <c r="F276" s="341"/>
      <c r="G276" s="340" t="s">
        <v>256</v>
      </c>
      <c r="H276" s="342">
        <v>6</v>
      </c>
      <c r="I276" s="343">
        <v>0</v>
      </c>
      <c r="J276" s="340" t="s">
        <v>256</v>
      </c>
      <c r="K276" s="342">
        <v>0</v>
      </c>
      <c r="L276" s="342">
        <v>0</v>
      </c>
      <c r="M276" s="344">
        <v>0</v>
      </c>
      <c r="N276" s="342">
        <v>0</v>
      </c>
      <c r="P276" s="343" t="s">
        <v>714</v>
      </c>
      <c r="Q276" s="176"/>
      <c r="R276" s="176"/>
      <c r="S276" s="433"/>
      <c r="T276" s="176"/>
    </row>
    <row r="277" spans="1:20" ht="16" x14ac:dyDescent="0.2">
      <c r="A277" s="156">
        <v>6</v>
      </c>
      <c r="B277" s="351" t="s">
        <v>565</v>
      </c>
      <c r="C277" s="55"/>
      <c r="D277" s="12"/>
      <c r="E277" s="341"/>
      <c r="F277" s="341"/>
      <c r="G277" s="340" t="s">
        <v>256</v>
      </c>
      <c r="H277" s="342">
        <v>2</v>
      </c>
      <c r="I277" s="343">
        <v>0</v>
      </c>
      <c r="J277" s="340" t="s">
        <v>256</v>
      </c>
      <c r="K277" s="342">
        <v>2</v>
      </c>
      <c r="L277" s="342">
        <v>0</v>
      </c>
      <c r="M277" s="344">
        <v>0</v>
      </c>
      <c r="N277" s="342">
        <v>0</v>
      </c>
      <c r="P277" s="343" t="s">
        <v>714</v>
      </c>
      <c r="Q277" s="176"/>
      <c r="R277" s="176"/>
      <c r="S277" s="433"/>
      <c r="T277" s="176"/>
    </row>
    <row r="278" spans="1:20" ht="16" x14ac:dyDescent="0.2">
      <c r="A278" s="156">
        <v>6</v>
      </c>
      <c r="B278" s="351" t="s">
        <v>595</v>
      </c>
      <c r="C278" s="55"/>
      <c r="D278" s="12"/>
      <c r="E278" s="341"/>
      <c r="F278" s="341"/>
      <c r="G278" s="340" t="s">
        <v>256</v>
      </c>
      <c r="H278" s="342">
        <v>2</v>
      </c>
      <c r="I278" s="343">
        <v>0</v>
      </c>
      <c r="J278" s="340" t="s">
        <v>256</v>
      </c>
      <c r="K278" s="342">
        <v>0</v>
      </c>
      <c r="L278" s="342">
        <v>0</v>
      </c>
      <c r="M278" s="344">
        <v>0</v>
      </c>
      <c r="N278" s="342">
        <v>0</v>
      </c>
      <c r="P278" s="343" t="s">
        <v>714</v>
      </c>
      <c r="Q278" s="176"/>
      <c r="R278" s="176"/>
      <c r="S278" s="433"/>
      <c r="T278" s="176"/>
    </row>
    <row r="279" spans="1:20" ht="16" x14ac:dyDescent="0.2">
      <c r="A279" s="156">
        <v>6</v>
      </c>
      <c r="B279" s="351" t="s">
        <v>601</v>
      </c>
      <c r="C279" s="55"/>
      <c r="D279" s="12"/>
      <c r="E279" s="341"/>
      <c r="F279" s="341"/>
      <c r="G279" s="340" t="s">
        <v>256</v>
      </c>
      <c r="H279" s="342">
        <v>1</v>
      </c>
      <c r="I279" s="343">
        <v>0</v>
      </c>
      <c r="J279" s="340" t="s">
        <v>256</v>
      </c>
      <c r="K279" s="342">
        <v>0</v>
      </c>
      <c r="L279" s="342">
        <v>0</v>
      </c>
      <c r="M279" s="344">
        <v>0</v>
      </c>
      <c r="N279" s="342">
        <v>0</v>
      </c>
      <c r="P279" s="343" t="s">
        <v>714</v>
      </c>
      <c r="Q279" s="176"/>
      <c r="R279" s="176"/>
      <c r="S279" s="433"/>
      <c r="T279" s="176"/>
    </row>
    <row r="280" spans="1:20" ht="16" x14ac:dyDescent="0.2">
      <c r="A280" s="155">
        <v>7</v>
      </c>
      <c r="B280" s="351" t="s">
        <v>267</v>
      </c>
      <c r="C280" s="55"/>
      <c r="D280" s="12"/>
      <c r="E280" s="353"/>
      <c r="F280" s="353"/>
      <c r="G280" s="340" t="s">
        <v>256</v>
      </c>
      <c r="H280" s="340">
        <v>1</v>
      </c>
      <c r="I280" s="355">
        <v>0</v>
      </c>
      <c r="J280" s="340" t="s">
        <v>256</v>
      </c>
      <c r="K280" s="340">
        <v>0</v>
      </c>
      <c r="L280" s="340">
        <v>0</v>
      </c>
      <c r="M280" s="354">
        <v>0</v>
      </c>
      <c r="N280" s="340">
        <v>0</v>
      </c>
      <c r="P280" s="343" t="s">
        <v>714</v>
      </c>
      <c r="Q280" s="176"/>
      <c r="R280" s="176"/>
      <c r="S280" s="433"/>
      <c r="T280" s="176"/>
    </row>
    <row r="281" spans="1:20" ht="16" x14ac:dyDescent="0.2">
      <c r="A281" s="155">
        <v>7</v>
      </c>
      <c r="B281" s="351" t="s">
        <v>274</v>
      </c>
      <c r="C281" s="55"/>
      <c r="D281" s="12"/>
      <c r="E281" s="353"/>
      <c r="F281" s="353"/>
      <c r="G281" s="340" t="s">
        <v>256</v>
      </c>
      <c r="H281" s="340">
        <v>19</v>
      </c>
      <c r="I281" s="355">
        <v>0</v>
      </c>
      <c r="J281" s="340" t="s">
        <v>256</v>
      </c>
      <c r="K281" s="340">
        <v>1</v>
      </c>
      <c r="L281" s="340">
        <v>0</v>
      </c>
      <c r="M281" s="354">
        <v>0</v>
      </c>
      <c r="N281" s="340">
        <v>0</v>
      </c>
      <c r="P281" s="343" t="s">
        <v>714</v>
      </c>
      <c r="Q281" s="176"/>
      <c r="R281" s="176"/>
      <c r="S281" s="433"/>
      <c r="T281" s="176"/>
    </row>
    <row r="282" spans="1:20" ht="16" x14ac:dyDescent="0.2">
      <c r="A282" s="155">
        <v>7</v>
      </c>
      <c r="B282" s="307" t="s">
        <v>601</v>
      </c>
      <c r="C282" s="55"/>
      <c r="D282" s="12"/>
      <c r="E282" s="353"/>
      <c r="F282" s="353"/>
      <c r="G282" s="340" t="s">
        <v>256</v>
      </c>
      <c r="H282" s="340">
        <v>0</v>
      </c>
      <c r="I282" s="355">
        <v>0</v>
      </c>
      <c r="J282" s="340" t="s">
        <v>256</v>
      </c>
      <c r="K282" s="340">
        <v>0</v>
      </c>
      <c r="L282" s="340">
        <v>0</v>
      </c>
      <c r="M282" s="354">
        <v>0</v>
      </c>
      <c r="N282" s="340">
        <v>0</v>
      </c>
      <c r="P282" s="343" t="s">
        <v>714</v>
      </c>
      <c r="Q282" s="176"/>
      <c r="R282" s="176"/>
      <c r="S282" s="433"/>
      <c r="T282" s="176"/>
    </row>
    <row r="283" spans="1:20" ht="16" x14ac:dyDescent="0.2">
      <c r="A283" s="155">
        <v>7</v>
      </c>
      <c r="B283" s="351" t="s">
        <v>229</v>
      </c>
      <c r="C283" s="55"/>
      <c r="D283" s="12"/>
      <c r="E283" s="353"/>
      <c r="F283" s="353"/>
      <c r="G283" s="340" t="s">
        <v>256</v>
      </c>
      <c r="H283" s="340">
        <v>32</v>
      </c>
      <c r="I283" s="355">
        <v>0</v>
      </c>
      <c r="J283" s="340" t="s">
        <v>256</v>
      </c>
      <c r="K283" s="340">
        <v>0</v>
      </c>
      <c r="L283" s="340">
        <v>0</v>
      </c>
      <c r="M283" s="354">
        <v>0</v>
      </c>
      <c r="N283" s="340">
        <v>0</v>
      </c>
      <c r="P283" s="343" t="s">
        <v>714</v>
      </c>
      <c r="Q283" s="176"/>
      <c r="R283" s="176"/>
      <c r="S283" s="433"/>
      <c r="T283" s="176"/>
    </row>
    <row r="284" spans="1:20" ht="16" x14ac:dyDescent="0.2">
      <c r="A284" s="155">
        <v>7</v>
      </c>
      <c r="B284" s="351" t="s">
        <v>135</v>
      </c>
      <c r="C284" s="55"/>
      <c r="D284" s="12"/>
      <c r="E284" s="353"/>
      <c r="F284" s="353"/>
      <c r="G284" s="340" t="s">
        <v>256</v>
      </c>
      <c r="H284" s="340">
        <v>1</v>
      </c>
      <c r="I284" s="355">
        <v>0</v>
      </c>
      <c r="J284" s="340" t="s">
        <v>256</v>
      </c>
      <c r="K284" s="340">
        <v>0</v>
      </c>
      <c r="L284" s="340">
        <v>0</v>
      </c>
      <c r="M284" s="354">
        <v>0</v>
      </c>
      <c r="N284" s="340">
        <v>0</v>
      </c>
      <c r="P284" s="343" t="s">
        <v>714</v>
      </c>
      <c r="Q284" s="176"/>
      <c r="R284" s="176"/>
      <c r="S284" s="433"/>
      <c r="T284" s="176"/>
    </row>
    <row r="285" spans="1:20" ht="16" x14ac:dyDescent="0.2">
      <c r="A285" s="155">
        <v>7</v>
      </c>
      <c r="B285" s="351" t="s">
        <v>268</v>
      </c>
      <c r="C285" s="55"/>
      <c r="D285" s="12"/>
      <c r="E285" s="353"/>
      <c r="F285" s="353"/>
      <c r="G285" s="340" t="s">
        <v>256</v>
      </c>
      <c r="H285" s="340">
        <v>35</v>
      </c>
      <c r="I285" s="355">
        <v>0</v>
      </c>
      <c r="J285" s="340" t="s">
        <v>256</v>
      </c>
      <c r="K285" s="340">
        <v>0</v>
      </c>
      <c r="L285" s="340">
        <v>0</v>
      </c>
      <c r="M285" s="354">
        <v>0</v>
      </c>
      <c r="N285" s="340">
        <v>0</v>
      </c>
      <c r="P285" s="343" t="s">
        <v>714</v>
      </c>
      <c r="Q285" s="176"/>
      <c r="R285" s="176"/>
      <c r="S285" s="433"/>
      <c r="T285" s="176"/>
    </row>
    <row r="286" spans="1:20" ht="16" x14ac:dyDescent="0.2">
      <c r="A286" s="155">
        <v>7</v>
      </c>
      <c r="B286" s="352" t="s">
        <v>189</v>
      </c>
      <c r="C286" s="55"/>
      <c r="D286" s="12"/>
      <c r="E286" s="353"/>
      <c r="F286" s="353"/>
      <c r="G286" s="340" t="s">
        <v>256</v>
      </c>
      <c r="H286" s="340">
        <v>40</v>
      </c>
      <c r="I286" s="355">
        <v>0</v>
      </c>
      <c r="J286" s="340" t="s">
        <v>256</v>
      </c>
      <c r="K286" s="340">
        <v>0</v>
      </c>
      <c r="L286" s="340">
        <v>0</v>
      </c>
      <c r="M286" s="354">
        <v>0</v>
      </c>
      <c r="N286" s="340">
        <v>0</v>
      </c>
      <c r="P286" s="343" t="s">
        <v>714</v>
      </c>
      <c r="Q286" s="176"/>
      <c r="R286" s="176"/>
      <c r="S286" s="433"/>
      <c r="T286" s="176"/>
    </row>
    <row r="287" spans="1:20" ht="16" x14ac:dyDescent="0.2">
      <c r="A287" s="155">
        <v>7</v>
      </c>
      <c r="B287" s="351" t="s">
        <v>188</v>
      </c>
      <c r="C287" s="55"/>
      <c r="D287" s="12"/>
      <c r="E287" s="353"/>
      <c r="F287" s="353"/>
      <c r="G287" s="340" t="s">
        <v>256</v>
      </c>
      <c r="H287" s="340">
        <v>50</v>
      </c>
      <c r="I287" s="355">
        <v>0</v>
      </c>
      <c r="J287" s="340" t="s">
        <v>256</v>
      </c>
      <c r="K287" s="340">
        <v>0</v>
      </c>
      <c r="L287" s="340">
        <v>10</v>
      </c>
      <c r="M287" s="354">
        <v>0</v>
      </c>
      <c r="N287" s="340">
        <v>0</v>
      </c>
      <c r="P287" s="343" t="s">
        <v>714</v>
      </c>
      <c r="Q287" s="176"/>
      <c r="R287" s="176"/>
      <c r="S287" s="433"/>
      <c r="T287" s="176"/>
    </row>
    <row r="288" spans="1:20" ht="16" x14ac:dyDescent="0.2">
      <c r="A288" s="155">
        <v>7</v>
      </c>
      <c r="B288" s="351" t="s">
        <v>272</v>
      </c>
      <c r="C288" s="55"/>
      <c r="D288" s="12"/>
      <c r="E288" s="353"/>
      <c r="F288" s="353"/>
      <c r="G288" s="340" t="s">
        <v>256</v>
      </c>
      <c r="H288" s="340">
        <v>25</v>
      </c>
      <c r="I288" s="355">
        <v>0</v>
      </c>
      <c r="J288" s="340" t="s">
        <v>256</v>
      </c>
      <c r="K288" s="340">
        <v>0</v>
      </c>
      <c r="L288" s="340">
        <v>4</v>
      </c>
      <c r="M288" s="354">
        <v>0</v>
      </c>
      <c r="N288" s="340">
        <v>0</v>
      </c>
      <c r="P288" s="343" t="s">
        <v>714</v>
      </c>
      <c r="Q288" s="176"/>
      <c r="R288" s="176"/>
      <c r="S288" s="433"/>
      <c r="T288" s="176"/>
    </row>
    <row r="289" spans="1:20" ht="16" x14ac:dyDescent="0.2">
      <c r="A289" s="155">
        <v>7</v>
      </c>
      <c r="B289" s="351" t="s">
        <v>273</v>
      </c>
      <c r="C289" s="55"/>
      <c r="D289" s="12"/>
      <c r="E289" s="353"/>
      <c r="F289" s="353"/>
      <c r="G289" s="340" t="s">
        <v>256</v>
      </c>
      <c r="H289" s="340">
        <v>30</v>
      </c>
      <c r="I289" s="355">
        <v>0</v>
      </c>
      <c r="J289" s="340" t="s">
        <v>256</v>
      </c>
      <c r="K289" s="340">
        <v>0</v>
      </c>
      <c r="L289" s="340">
        <v>0</v>
      </c>
      <c r="M289" s="354">
        <v>0</v>
      </c>
      <c r="N289" s="340">
        <v>0</v>
      </c>
      <c r="P289" s="343" t="s">
        <v>714</v>
      </c>
      <c r="Q289" s="176"/>
      <c r="R289" s="176"/>
      <c r="S289" s="433"/>
      <c r="T289" s="176"/>
    </row>
    <row r="290" spans="1:20" ht="16" x14ac:dyDescent="0.2">
      <c r="A290" s="156">
        <v>7</v>
      </c>
      <c r="B290" s="351" t="s">
        <v>601</v>
      </c>
      <c r="C290" s="55"/>
      <c r="D290" s="12"/>
      <c r="E290" s="341"/>
      <c r="F290" s="341"/>
      <c r="G290" s="340" t="s">
        <v>256</v>
      </c>
      <c r="H290" s="342">
        <v>2</v>
      </c>
      <c r="I290" s="343">
        <v>0</v>
      </c>
      <c r="J290" s="340" t="s">
        <v>256</v>
      </c>
      <c r="K290" s="342">
        <v>0</v>
      </c>
      <c r="L290" s="342">
        <v>0</v>
      </c>
      <c r="M290" s="344">
        <v>0</v>
      </c>
      <c r="N290" s="342">
        <v>0</v>
      </c>
      <c r="P290" s="343" t="s">
        <v>714</v>
      </c>
      <c r="Q290" s="176"/>
      <c r="R290" s="176"/>
      <c r="S290" s="433"/>
      <c r="T290" s="176"/>
    </row>
    <row r="291" spans="1:20" ht="16" x14ac:dyDescent="0.2">
      <c r="A291" s="156">
        <v>7</v>
      </c>
      <c r="B291" s="351" t="s">
        <v>488</v>
      </c>
      <c r="C291" s="55"/>
      <c r="D291" s="12"/>
      <c r="E291" s="341"/>
      <c r="F291" s="341"/>
      <c r="G291" s="340" t="s">
        <v>256</v>
      </c>
      <c r="H291" s="342">
        <v>0</v>
      </c>
      <c r="I291" s="343">
        <v>0</v>
      </c>
      <c r="J291" s="340" t="s">
        <v>256</v>
      </c>
      <c r="K291" s="342">
        <v>0</v>
      </c>
      <c r="L291" s="342">
        <v>8</v>
      </c>
      <c r="M291" s="344">
        <v>0</v>
      </c>
      <c r="N291" s="342">
        <v>0</v>
      </c>
      <c r="P291" s="343" t="s">
        <v>714</v>
      </c>
      <c r="Q291" s="176"/>
      <c r="R291" s="176"/>
      <c r="S291" s="433"/>
      <c r="T291" s="176"/>
    </row>
    <row r="292" spans="1:20" ht="16" x14ac:dyDescent="0.2">
      <c r="A292" s="156">
        <v>7</v>
      </c>
      <c r="B292" s="351" t="s">
        <v>594</v>
      </c>
      <c r="C292" s="55"/>
      <c r="D292" s="12"/>
      <c r="E292" s="341"/>
      <c r="F292" s="341"/>
      <c r="G292" s="340" t="s">
        <v>256</v>
      </c>
      <c r="H292" s="342">
        <v>0</v>
      </c>
      <c r="I292" s="343">
        <v>0</v>
      </c>
      <c r="J292" s="340" t="s">
        <v>256</v>
      </c>
      <c r="K292" s="342">
        <v>0</v>
      </c>
      <c r="L292" s="342">
        <v>1</v>
      </c>
      <c r="M292" s="344">
        <v>0</v>
      </c>
      <c r="N292" s="342">
        <v>0</v>
      </c>
      <c r="P292" s="343" t="s">
        <v>714</v>
      </c>
      <c r="Q292" s="176"/>
      <c r="R292" s="176"/>
      <c r="S292" s="433"/>
      <c r="T292" s="176"/>
    </row>
    <row r="293" spans="1:20" ht="16" x14ac:dyDescent="0.2">
      <c r="A293" s="156">
        <v>7</v>
      </c>
      <c r="B293" s="351" t="s">
        <v>480</v>
      </c>
      <c r="C293" s="55"/>
      <c r="D293" s="12"/>
      <c r="E293" s="341"/>
      <c r="F293" s="341"/>
      <c r="G293" s="340" t="s">
        <v>256</v>
      </c>
      <c r="H293" s="342">
        <v>1</v>
      </c>
      <c r="I293" s="343">
        <v>0</v>
      </c>
      <c r="J293" s="340" t="s">
        <v>256</v>
      </c>
      <c r="K293" s="342">
        <v>0</v>
      </c>
      <c r="L293" s="342">
        <v>0</v>
      </c>
      <c r="M293" s="344">
        <v>0</v>
      </c>
      <c r="N293" s="342">
        <v>0</v>
      </c>
      <c r="P293" s="343" t="s">
        <v>714</v>
      </c>
      <c r="Q293" s="176"/>
      <c r="R293" s="176"/>
      <c r="S293" s="433"/>
      <c r="T293" s="176"/>
    </row>
    <row r="294" spans="1:20" ht="16" x14ac:dyDescent="0.2">
      <c r="A294" s="156">
        <v>7</v>
      </c>
      <c r="B294" s="356" t="s">
        <v>602</v>
      </c>
      <c r="C294" s="55"/>
      <c r="D294" s="12"/>
      <c r="E294" s="341"/>
      <c r="F294" s="341"/>
      <c r="G294" s="340" t="s">
        <v>256</v>
      </c>
      <c r="H294" s="342">
        <v>1</v>
      </c>
      <c r="I294" s="343">
        <v>0</v>
      </c>
      <c r="J294" s="340" t="s">
        <v>256</v>
      </c>
      <c r="K294" s="342">
        <v>1</v>
      </c>
      <c r="L294" s="342">
        <v>0</v>
      </c>
      <c r="M294" s="344">
        <v>0</v>
      </c>
      <c r="N294" s="342">
        <v>0</v>
      </c>
      <c r="P294" s="343" t="s">
        <v>714</v>
      </c>
      <c r="Q294" s="176"/>
      <c r="R294" s="176"/>
      <c r="S294" s="433"/>
      <c r="T294" s="176"/>
    </row>
    <row r="295" spans="1:20" ht="16" x14ac:dyDescent="0.2">
      <c r="A295" s="156">
        <v>7</v>
      </c>
      <c r="B295" s="352" t="s">
        <v>191</v>
      </c>
      <c r="C295" s="55"/>
      <c r="D295" s="12"/>
      <c r="E295" s="341"/>
      <c r="F295" s="341"/>
      <c r="G295" s="340" t="s">
        <v>256</v>
      </c>
      <c r="H295" s="342">
        <v>0</v>
      </c>
      <c r="I295" s="343">
        <v>0</v>
      </c>
      <c r="J295" s="340" t="s">
        <v>256</v>
      </c>
      <c r="K295" s="342">
        <v>0</v>
      </c>
      <c r="L295" s="342">
        <v>1</v>
      </c>
      <c r="M295" s="344">
        <v>0</v>
      </c>
      <c r="N295" s="342">
        <v>0</v>
      </c>
      <c r="P295" s="343" t="s">
        <v>714</v>
      </c>
      <c r="Q295" s="176"/>
      <c r="R295" s="176"/>
      <c r="S295" s="433"/>
      <c r="T295" s="176"/>
    </row>
    <row r="296" spans="1:20" ht="16" x14ac:dyDescent="0.2">
      <c r="A296" s="156">
        <v>7</v>
      </c>
      <c r="B296" s="351" t="s">
        <v>297</v>
      </c>
      <c r="C296" s="55"/>
      <c r="D296" s="12"/>
      <c r="E296" s="341"/>
      <c r="F296" s="341"/>
      <c r="G296" s="340" t="s">
        <v>256</v>
      </c>
      <c r="H296" s="358">
        <v>1</v>
      </c>
      <c r="I296" s="343">
        <v>0</v>
      </c>
      <c r="J296" s="340" t="s">
        <v>256</v>
      </c>
      <c r="K296" s="358">
        <v>1</v>
      </c>
      <c r="L296" s="358">
        <v>0</v>
      </c>
      <c r="M296" s="344">
        <v>0</v>
      </c>
      <c r="N296" s="358">
        <v>0</v>
      </c>
      <c r="O296" t="s">
        <v>801</v>
      </c>
      <c r="P296" s="343" t="s">
        <v>714</v>
      </c>
      <c r="Q296" s="176"/>
      <c r="R296" s="176"/>
      <c r="S296" s="433"/>
      <c r="T296" s="176"/>
    </row>
    <row r="297" spans="1:20" ht="16" x14ac:dyDescent="0.2">
      <c r="A297" s="155">
        <v>8</v>
      </c>
      <c r="B297" s="351" t="s">
        <v>188</v>
      </c>
      <c r="C297" s="55"/>
      <c r="D297" s="12"/>
      <c r="E297" s="353"/>
      <c r="F297" s="353"/>
      <c r="G297" s="340" t="s">
        <v>256</v>
      </c>
      <c r="H297" s="340">
        <v>91</v>
      </c>
      <c r="I297" s="355">
        <v>0</v>
      </c>
      <c r="J297" s="340" t="s">
        <v>256</v>
      </c>
      <c r="K297" s="340">
        <v>0</v>
      </c>
      <c r="L297" s="340">
        <v>15</v>
      </c>
      <c r="M297" s="354">
        <v>0</v>
      </c>
      <c r="N297" s="340">
        <v>0</v>
      </c>
      <c r="P297" s="343" t="s">
        <v>714</v>
      </c>
      <c r="Q297" s="176"/>
      <c r="R297" s="176"/>
      <c r="S297" s="433"/>
      <c r="T297" s="176"/>
    </row>
    <row r="298" spans="1:20" ht="16" x14ac:dyDescent="0.2">
      <c r="A298" s="155">
        <v>8</v>
      </c>
      <c r="B298" s="154" t="s">
        <v>267</v>
      </c>
      <c r="C298" s="55"/>
      <c r="D298" s="12"/>
      <c r="E298" s="353"/>
      <c r="F298" s="353"/>
      <c r="G298" s="340" t="s">
        <v>256</v>
      </c>
      <c r="H298" s="340">
        <v>2</v>
      </c>
      <c r="I298" s="355">
        <v>0</v>
      </c>
      <c r="J298" s="340" t="s">
        <v>256</v>
      </c>
      <c r="K298" s="340">
        <v>0</v>
      </c>
      <c r="L298" s="340">
        <v>0</v>
      </c>
      <c r="M298" s="354">
        <v>0</v>
      </c>
      <c r="N298" s="340">
        <v>0</v>
      </c>
      <c r="P298" s="343" t="s">
        <v>714</v>
      </c>
      <c r="Q298" s="176"/>
      <c r="R298" s="176"/>
      <c r="S298" s="433"/>
      <c r="T298" s="176"/>
    </row>
    <row r="299" spans="1:20" ht="16" x14ac:dyDescent="0.2">
      <c r="A299" s="155">
        <v>8</v>
      </c>
      <c r="B299" s="154" t="s">
        <v>229</v>
      </c>
      <c r="C299" s="55"/>
      <c r="D299" s="12"/>
      <c r="E299" s="353"/>
      <c r="F299" s="353"/>
      <c r="G299" s="340" t="s">
        <v>256</v>
      </c>
      <c r="H299" s="340">
        <v>24</v>
      </c>
      <c r="I299" s="355">
        <v>0</v>
      </c>
      <c r="J299" s="340" t="s">
        <v>256</v>
      </c>
      <c r="K299" s="340">
        <v>0</v>
      </c>
      <c r="L299" s="340">
        <v>30</v>
      </c>
      <c r="M299" s="354">
        <v>0</v>
      </c>
      <c r="N299" s="340">
        <v>0</v>
      </c>
      <c r="P299" s="343" t="s">
        <v>714</v>
      </c>
      <c r="Q299" s="176"/>
      <c r="R299" s="176"/>
      <c r="S299" s="433"/>
      <c r="T299" s="176"/>
    </row>
    <row r="300" spans="1:20" ht="16" x14ac:dyDescent="0.2">
      <c r="A300" s="155">
        <v>8</v>
      </c>
      <c r="B300" s="154" t="s">
        <v>272</v>
      </c>
      <c r="C300" s="55"/>
      <c r="D300" s="12"/>
      <c r="E300" s="353"/>
      <c r="F300" s="353"/>
      <c r="G300" s="340" t="s">
        <v>256</v>
      </c>
      <c r="H300" s="340">
        <v>23</v>
      </c>
      <c r="I300" s="355">
        <v>0</v>
      </c>
      <c r="J300" s="340" t="s">
        <v>256</v>
      </c>
      <c r="K300" s="340">
        <v>0</v>
      </c>
      <c r="L300" s="340">
        <v>18</v>
      </c>
      <c r="M300" s="354">
        <v>0</v>
      </c>
      <c r="N300" s="340">
        <v>0</v>
      </c>
      <c r="P300" s="343" t="s">
        <v>714</v>
      </c>
      <c r="Q300" s="176"/>
      <c r="R300" s="176"/>
      <c r="S300" s="433"/>
      <c r="T300" s="176"/>
    </row>
    <row r="301" spans="1:20" ht="16" x14ac:dyDescent="0.2">
      <c r="A301" s="155">
        <v>8</v>
      </c>
      <c r="B301" s="357" t="s">
        <v>189</v>
      </c>
      <c r="C301" s="55"/>
      <c r="D301" s="12"/>
      <c r="E301" s="353"/>
      <c r="F301" s="353"/>
      <c r="G301" s="340" t="s">
        <v>256</v>
      </c>
      <c r="H301" s="340">
        <v>32</v>
      </c>
      <c r="I301" s="355">
        <v>0</v>
      </c>
      <c r="J301" s="340" t="s">
        <v>256</v>
      </c>
      <c r="K301" s="340">
        <v>0</v>
      </c>
      <c r="L301" s="340">
        <v>0</v>
      </c>
      <c r="M301" s="354">
        <v>0</v>
      </c>
      <c r="N301" s="340">
        <v>0</v>
      </c>
      <c r="P301" s="343" t="s">
        <v>714</v>
      </c>
      <c r="Q301" s="176"/>
      <c r="R301" s="176"/>
      <c r="S301" s="433"/>
      <c r="T301" s="176"/>
    </row>
    <row r="302" spans="1:20" ht="16" x14ac:dyDescent="0.2">
      <c r="A302" s="155">
        <v>8</v>
      </c>
      <c r="B302" s="154" t="s">
        <v>274</v>
      </c>
      <c r="C302" s="55"/>
      <c r="D302" s="12"/>
      <c r="E302" s="341"/>
      <c r="F302" s="341"/>
      <c r="G302" s="340" t="s">
        <v>256</v>
      </c>
      <c r="H302" s="342">
        <v>32</v>
      </c>
      <c r="I302" s="343">
        <v>0</v>
      </c>
      <c r="J302" s="340" t="s">
        <v>256</v>
      </c>
      <c r="K302" s="342">
        <v>0</v>
      </c>
      <c r="L302" s="342">
        <v>0</v>
      </c>
      <c r="M302" s="344">
        <v>0</v>
      </c>
      <c r="N302" s="342">
        <v>0</v>
      </c>
      <c r="P302" s="343" t="s">
        <v>714</v>
      </c>
      <c r="Q302" s="176"/>
      <c r="R302" s="176"/>
      <c r="S302" s="433"/>
      <c r="T302" s="176"/>
    </row>
    <row r="303" spans="1:20" ht="16" x14ac:dyDescent="0.2">
      <c r="A303" s="155">
        <v>8</v>
      </c>
      <c r="B303" s="154" t="s">
        <v>273</v>
      </c>
      <c r="C303" s="55"/>
      <c r="D303" s="12"/>
      <c r="E303" s="341"/>
      <c r="F303" s="341"/>
      <c r="G303" s="340" t="s">
        <v>256</v>
      </c>
      <c r="H303" s="342">
        <v>16</v>
      </c>
      <c r="I303" s="343">
        <v>0</v>
      </c>
      <c r="J303" s="340" t="s">
        <v>256</v>
      </c>
      <c r="K303" s="342">
        <v>0</v>
      </c>
      <c r="L303" s="342">
        <v>0</v>
      </c>
      <c r="M303" s="344">
        <v>0</v>
      </c>
      <c r="N303" s="342">
        <v>0</v>
      </c>
      <c r="P303" s="343" t="s">
        <v>714</v>
      </c>
      <c r="Q303" s="176"/>
      <c r="R303" s="176"/>
      <c r="S303" s="433"/>
      <c r="T303" s="176"/>
    </row>
    <row r="304" spans="1:20" ht="32" x14ac:dyDescent="0.2">
      <c r="A304" s="155">
        <v>8</v>
      </c>
      <c r="B304" s="423" t="s">
        <v>803</v>
      </c>
      <c r="C304" s="55"/>
      <c r="D304" s="12"/>
      <c r="E304" s="341"/>
      <c r="F304" s="422" t="s">
        <v>238</v>
      </c>
      <c r="G304" s="340" t="s">
        <v>256</v>
      </c>
      <c r="H304" s="342">
        <v>5</v>
      </c>
      <c r="I304" s="343">
        <v>0</v>
      </c>
      <c r="J304" s="340" t="s">
        <v>256</v>
      </c>
      <c r="K304" s="342">
        <v>0</v>
      </c>
      <c r="L304" s="342">
        <v>0</v>
      </c>
      <c r="M304" s="344">
        <v>0</v>
      </c>
      <c r="N304" s="342">
        <v>0</v>
      </c>
      <c r="O304" t="s">
        <v>802</v>
      </c>
      <c r="P304" s="343" t="s">
        <v>714</v>
      </c>
      <c r="Q304" s="176"/>
      <c r="R304" s="176"/>
      <c r="S304" s="433"/>
      <c r="T304" s="176"/>
    </row>
    <row r="305" spans="1:20" ht="16" x14ac:dyDescent="0.2">
      <c r="A305" s="155">
        <v>8</v>
      </c>
      <c r="B305" s="154" t="s">
        <v>135</v>
      </c>
      <c r="C305" s="55"/>
      <c r="D305" s="12"/>
      <c r="E305" s="341"/>
      <c r="F305" s="341"/>
      <c r="G305" s="340" t="s">
        <v>256</v>
      </c>
      <c r="H305" s="342">
        <v>0</v>
      </c>
      <c r="I305" s="343">
        <v>0</v>
      </c>
      <c r="J305" s="340" t="s">
        <v>256</v>
      </c>
      <c r="K305" s="342">
        <v>0</v>
      </c>
      <c r="L305" s="342">
        <v>0</v>
      </c>
      <c r="M305" s="344">
        <v>0</v>
      </c>
      <c r="N305" s="342">
        <v>0</v>
      </c>
      <c r="P305" s="343" t="s">
        <v>714</v>
      </c>
      <c r="Q305" s="176"/>
      <c r="R305" s="176"/>
      <c r="S305" s="433"/>
      <c r="T305" s="176"/>
    </row>
    <row r="306" spans="1:20" ht="16" x14ac:dyDescent="0.2">
      <c r="A306" s="156">
        <v>8</v>
      </c>
      <c r="B306" s="154" t="s">
        <v>480</v>
      </c>
      <c r="C306" s="55"/>
      <c r="D306" s="12"/>
      <c r="E306" s="341"/>
      <c r="F306" s="341"/>
      <c r="G306" s="340" t="s">
        <v>256</v>
      </c>
      <c r="H306" s="342">
        <v>3</v>
      </c>
      <c r="I306" s="343">
        <v>0</v>
      </c>
      <c r="J306" s="340" t="s">
        <v>256</v>
      </c>
      <c r="K306" s="342">
        <v>0</v>
      </c>
      <c r="L306" s="342">
        <v>0</v>
      </c>
      <c r="M306" s="344">
        <v>0</v>
      </c>
      <c r="N306" s="342">
        <v>0</v>
      </c>
      <c r="P306" s="343" t="s">
        <v>714</v>
      </c>
    </row>
    <row r="307" spans="1:20" ht="16" x14ac:dyDescent="0.2">
      <c r="A307" s="156">
        <v>8</v>
      </c>
      <c r="B307" s="154" t="s">
        <v>488</v>
      </c>
      <c r="C307" s="55"/>
      <c r="D307" s="12"/>
      <c r="E307" s="341"/>
      <c r="F307" s="341"/>
      <c r="G307" s="340" t="s">
        <v>256</v>
      </c>
      <c r="H307" s="342">
        <v>0</v>
      </c>
      <c r="I307" s="343">
        <v>0</v>
      </c>
      <c r="J307" s="340" t="s">
        <v>256</v>
      </c>
      <c r="K307" s="342">
        <v>0</v>
      </c>
      <c r="L307" s="342">
        <v>7</v>
      </c>
      <c r="M307" s="344">
        <v>0</v>
      </c>
      <c r="N307" s="342">
        <v>0</v>
      </c>
      <c r="P307" s="343" t="s">
        <v>714</v>
      </c>
    </row>
    <row r="308" spans="1:20" ht="16" x14ac:dyDescent="0.2">
      <c r="A308" s="156">
        <v>8</v>
      </c>
      <c r="B308" s="154" t="s">
        <v>598</v>
      </c>
      <c r="C308" s="55"/>
      <c r="D308" s="12"/>
      <c r="E308" s="341"/>
      <c r="F308" s="341"/>
      <c r="G308" s="340" t="s">
        <v>256</v>
      </c>
      <c r="H308" s="342">
        <v>5</v>
      </c>
      <c r="I308" s="343">
        <v>0</v>
      </c>
      <c r="J308" s="340" t="s">
        <v>256</v>
      </c>
      <c r="K308" s="342">
        <v>0</v>
      </c>
      <c r="L308" s="342">
        <v>0</v>
      </c>
      <c r="M308" s="344">
        <v>0</v>
      </c>
      <c r="N308" s="342">
        <v>0</v>
      </c>
      <c r="P308" s="343" t="s">
        <v>714</v>
      </c>
    </row>
    <row r="309" spans="1:20" ht="16" x14ac:dyDescent="0.2">
      <c r="A309" s="156">
        <v>8</v>
      </c>
      <c r="B309" s="154" t="s">
        <v>168</v>
      </c>
      <c r="C309" s="55"/>
      <c r="D309" s="12"/>
      <c r="E309" s="341"/>
      <c r="F309" s="341"/>
      <c r="G309" s="340" t="s">
        <v>256</v>
      </c>
      <c r="H309" s="342">
        <v>1</v>
      </c>
      <c r="I309" s="343">
        <v>0</v>
      </c>
      <c r="J309" s="340" t="s">
        <v>256</v>
      </c>
      <c r="K309" s="342">
        <v>1</v>
      </c>
      <c r="L309" s="342">
        <v>0</v>
      </c>
      <c r="M309" s="344">
        <v>0</v>
      </c>
      <c r="N309" s="342">
        <v>0</v>
      </c>
      <c r="P309" s="343" t="s">
        <v>714</v>
      </c>
    </row>
    <row r="310" spans="1:20" ht="16" x14ac:dyDescent="0.2">
      <c r="A310" s="156">
        <v>8</v>
      </c>
      <c r="B310" s="154" t="s">
        <v>601</v>
      </c>
      <c r="C310" s="55"/>
      <c r="D310" s="12"/>
      <c r="E310" s="341"/>
      <c r="F310" s="341"/>
      <c r="G310" s="340" t="s">
        <v>256</v>
      </c>
      <c r="H310" s="342">
        <v>1</v>
      </c>
      <c r="I310" s="343">
        <v>0</v>
      </c>
      <c r="J310" s="340" t="s">
        <v>256</v>
      </c>
      <c r="K310" s="342">
        <v>0</v>
      </c>
      <c r="L310" s="342">
        <v>0</v>
      </c>
      <c r="M310" s="344">
        <v>0</v>
      </c>
      <c r="N310" s="342">
        <v>0</v>
      </c>
      <c r="P310" s="343" t="s">
        <v>714</v>
      </c>
    </row>
    <row r="311" spans="1:20" ht="16" x14ac:dyDescent="0.2">
      <c r="A311" s="156">
        <v>8</v>
      </c>
      <c r="B311" s="154" t="s">
        <v>597</v>
      </c>
      <c r="C311" s="55"/>
      <c r="D311" s="12"/>
      <c r="E311" s="341"/>
      <c r="F311" s="341"/>
      <c r="G311" s="340" t="s">
        <v>256</v>
      </c>
      <c r="H311" s="342">
        <v>44</v>
      </c>
      <c r="I311" s="343">
        <v>0</v>
      </c>
      <c r="J311" s="340" t="s">
        <v>256</v>
      </c>
      <c r="K311" s="342">
        <v>0</v>
      </c>
      <c r="L311" s="342">
        <v>0</v>
      </c>
      <c r="M311" s="344">
        <v>0</v>
      </c>
      <c r="N311" s="342">
        <v>0</v>
      </c>
      <c r="P311" s="343" t="s">
        <v>714</v>
      </c>
    </row>
    <row r="312" spans="1:20" ht="16" x14ac:dyDescent="0.2">
      <c r="A312" s="156">
        <v>8</v>
      </c>
      <c r="B312" s="154" t="s">
        <v>603</v>
      </c>
      <c r="C312" s="55"/>
      <c r="D312" s="12"/>
      <c r="E312" s="341"/>
      <c r="F312" s="341"/>
      <c r="G312" s="340" t="s">
        <v>256</v>
      </c>
      <c r="H312" s="342">
        <v>1</v>
      </c>
      <c r="I312" s="343">
        <v>0</v>
      </c>
      <c r="J312" s="340" t="s">
        <v>256</v>
      </c>
      <c r="K312" s="342">
        <v>1</v>
      </c>
      <c r="L312" s="342">
        <v>0</v>
      </c>
      <c r="M312" s="344">
        <v>0</v>
      </c>
      <c r="N312" s="342">
        <v>0</v>
      </c>
      <c r="P312" s="343" t="s">
        <v>714</v>
      </c>
    </row>
    <row r="313" spans="1:20" ht="16" x14ac:dyDescent="0.2">
      <c r="A313" s="156">
        <v>8</v>
      </c>
      <c r="B313" s="154" t="s">
        <v>595</v>
      </c>
      <c r="C313" s="55"/>
      <c r="D313" s="12"/>
      <c r="E313" s="341"/>
      <c r="F313" s="341"/>
      <c r="G313" s="340" t="s">
        <v>256</v>
      </c>
      <c r="H313" s="342">
        <v>1</v>
      </c>
      <c r="I313" s="343">
        <v>0</v>
      </c>
      <c r="J313" s="340" t="s">
        <v>256</v>
      </c>
      <c r="K313" s="342">
        <v>1</v>
      </c>
      <c r="L313" s="342">
        <v>0</v>
      </c>
      <c r="M313" s="344">
        <v>0</v>
      </c>
      <c r="N313" s="342">
        <v>0</v>
      </c>
      <c r="P313" s="343" t="s">
        <v>714</v>
      </c>
    </row>
    <row r="314" spans="1:20" ht="16" x14ac:dyDescent="0.2">
      <c r="A314" s="156">
        <v>8</v>
      </c>
      <c r="B314" s="357" t="s">
        <v>191</v>
      </c>
      <c r="C314" s="55"/>
      <c r="D314" s="12"/>
      <c r="E314" s="341"/>
      <c r="F314" s="341"/>
      <c r="G314" s="340" t="s">
        <v>256</v>
      </c>
      <c r="H314" s="342">
        <v>0</v>
      </c>
      <c r="I314" s="343">
        <v>0</v>
      </c>
      <c r="J314" s="340" t="s">
        <v>256</v>
      </c>
      <c r="K314" s="342">
        <v>0</v>
      </c>
      <c r="L314" s="342">
        <v>1</v>
      </c>
      <c r="M314" s="344">
        <v>0</v>
      </c>
      <c r="N314" s="342">
        <v>0</v>
      </c>
      <c r="P314" s="343" t="s">
        <v>714</v>
      </c>
    </row>
    <row r="315" spans="1:20" ht="32" x14ac:dyDescent="0.2">
      <c r="A315" s="155">
        <v>9</v>
      </c>
      <c r="B315" s="154" t="s">
        <v>232</v>
      </c>
      <c r="C315" s="55"/>
      <c r="D315" s="12"/>
      <c r="E315" s="341"/>
      <c r="F315" s="341"/>
      <c r="G315" s="340" t="s">
        <v>256</v>
      </c>
      <c r="H315" s="342">
        <v>0</v>
      </c>
      <c r="I315" s="343">
        <v>0</v>
      </c>
      <c r="J315" s="340" t="s">
        <v>256</v>
      </c>
      <c r="K315" s="342">
        <v>0</v>
      </c>
      <c r="L315" s="342">
        <v>4</v>
      </c>
      <c r="M315" s="344">
        <v>0</v>
      </c>
      <c r="N315" s="342">
        <v>0</v>
      </c>
      <c r="P315" s="343" t="s">
        <v>714</v>
      </c>
    </row>
    <row r="316" spans="1:20" ht="16" x14ac:dyDescent="0.2">
      <c r="A316" s="155">
        <v>9</v>
      </c>
      <c r="B316" s="154" t="s">
        <v>267</v>
      </c>
      <c r="C316" s="55"/>
      <c r="D316" s="12"/>
      <c r="E316" s="341"/>
      <c r="F316" s="341"/>
      <c r="G316" s="340" t="s">
        <v>256</v>
      </c>
      <c r="H316" s="342">
        <v>2</v>
      </c>
      <c r="I316" s="343">
        <v>0</v>
      </c>
      <c r="J316" s="340" t="s">
        <v>256</v>
      </c>
      <c r="K316" s="342">
        <v>0</v>
      </c>
      <c r="L316" s="342">
        <v>0</v>
      </c>
      <c r="M316" s="344">
        <v>0</v>
      </c>
      <c r="N316" s="342">
        <v>0</v>
      </c>
      <c r="P316" s="343" t="s">
        <v>714</v>
      </c>
    </row>
    <row r="317" spans="1:20" ht="16" x14ac:dyDescent="0.2">
      <c r="A317" s="155">
        <v>9</v>
      </c>
      <c r="B317" s="357" t="s">
        <v>189</v>
      </c>
      <c r="C317" s="55"/>
      <c r="D317" s="12"/>
      <c r="E317" s="341"/>
      <c r="F317" s="341"/>
      <c r="G317" s="340" t="s">
        <v>256</v>
      </c>
      <c r="H317" s="342">
        <v>19</v>
      </c>
      <c r="I317" s="343">
        <v>0</v>
      </c>
      <c r="J317" s="340" t="s">
        <v>256</v>
      </c>
      <c r="K317" s="342">
        <v>0</v>
      </c>
      <c r="L317" s="342">
        <v>0</v>
      </c>
      <c r="M317" s="344">
        <v>0</v>
      </c>
      <c r="N317" s="342">
        <v>0</v>
      </c>
      <c r="P317" s="343" t="s">
        <v>714</v>
      </c>
    </row>
    <row r="318" spans="1:20" ht="16" x14ac:dyDescent="0.2">
      <c r="A318" s="155">
        <v>9</v>
      </c>
      <c r="B318" s="154" t="s">
        <v>188</v>
      </c>
      <c r="C318" s="55"/>
      <c r="D318" s="12"/>
      <c r="E318" s="341"/>
      <c r="F318" s="341"/>
      <c r="G318" s="340" t="s">
        <v>256</v>
      </c>
      <c r="H318" s="342">
        <v>11</v>
      </c>
      <c r="I318" s="343">
        <v>0</v>
      </c>
      <c r="J318" s="340" t="s">
        <v>256</v>
      </c>
      <c r="K318" s="342">
        <v>0</v>
      </c>
      <c r="L318" s="342">
        <v>1</v>
      </c>
      <c r="M318" s="344">
        <v>0</v>
      </c>
      <c r="N318" s="342">
        <v>0</v>
      </c>
      <c r="P318" s="343" t="s">
        <v>714</v>
      </c>
    </row>
    <row r="319" spans="1:20" ht="16" x14ac:dyDescent="0.2">
      <c r="A319" s="155">
        <v>9</v>
      </c>
      <c r="B319" s="154" t="s">
        <v>229</v>
      </c>
      <c r="C319" s="55"/>
      <c r="D319" s="12"/>
      <c r="E319" s="341"/>
      <c r="F319" s="341"/>
      <c r="G319" s="340" t="s">
        <v>256</v>
      </c>
      <c r="H319" s="342">
        <v>23</v>
      </c>
      <c r="I319" s="343">
        <v>0</v>
      </c>
      <c r="J319" s="340" t="s">
        <v>256</v>
      </c>
      <c r="K319" s="342">
        <v>0</v>
      </c>
      <c r="L319" s="342">
        <v>32</v>
      </c>
      <c r="M319" s="344">
        <v>0</v>
      </c>
      <c r="N319" s="342">
        <v>0</v>
      </c>
      <c r="P319" s="343" t="s">
        <v>714</v>
      </c>
    </row>
    <row r="320" spans="1:20" ht="16" x14ac:dyDescent="0.2">
      <c r="A320" s="155">
        <v>9</v>
      </c>
      <c r="B320" s="154" t="s">
        <v>273</v>
      </c>
      <c r="C320" s="55"/>
      <c r="D320" s="12"/>
      <c r="E320" s="341"/>
      <c r="F320" s="341"/>
      <c r="G320" s="340" t="s">
        <v>256</v>
      </c>
      <c r="H320" s="342">
        <v>12</v>
      </c>
      <c r="I320" s="343">
        <v>0</v>
      </c>
      <c r="J320" s="340" t="s">
        <v>256</v>
      </c>
      <c r="K320" s="342">
        <v>0</v>
      </c>
      <c r="L320" s="342">
        <v>0</v>
      </c>
      <c r="M320" s="344">
        <v>0</v>
      </c>
      <c r="N320" s="342">
        <v>0</v>
      </c>
      <c r="P320" s="343" t="s">
        <v>714</v>
      </c>
    </row>
    <row r="321" spans="1:16" ht="16" x14ac:dyDescent="0.2">
      <c r="A321" s="155">
        <v>9</v>
      </c>
      <c r="B321" s="154" t="s">
        <v>274</v>
      </c>
      <c r="C321" s="55"/>
      <c r="D321" s="12"/>
      <c r="E321" s="345"/>
      <c r="F321" s="345"/>
      <c r="G321" s="340" t="s">
        <v>256</v>
      </c>
      <c r="H321" s="342">
        <v>36</v>
      </c>
      <c r="I321" s="343">
        <v>0</v>
      </c>
      <c r="J321" s="340" t="s">
        <v>256</v>
      </c>
      <c r="K321" s="342">
        <v>4</v>
      </c>
      <c r="L321" s="342">
        <v>0</v>
      </c>
      <c r="M321" s="344">
        <v>0</v>
      </c>
      <c r="N321" s="342">
        <v>0</v>
      </c>
      <c r="P321" s="343" t="s">
        <v>714</v>
      </c>
    </row>
    <row r="322" spans="1:16" ht="16" x14ac:dyDescent="0.2">
      <c r="A322" s="156">
        <v>9</v>
      </c>
      <c r="B322" s="154" t="s">
        <v>597</v>
      </c>
      <c r="C322" s="55"/>
      <c r="D322" s="12"/>
      <c r="E322" s="345"/>
      <c r="F322" s="345"/>
      <c r="G322" s="340" t="s">
        <v>256</v>
      </c>
      <c r="H322" s="342">
        <v>12</v>
      </c>
      <c r="I322" s="343">
        <v>0</v>
      </c>
      <c r="J322" s="340" t="s">
        <v>256</v>
      </c>
      <c r="K322" s="342">
        <v>0</v>
      </c>
      <c r="L322" s="342">
        <v>0</v>
      </c>
      <c r="M322" s="344">
        <v>0</v>
      </c>
      <c r="N322" s="342">
        <v>0</v>
      </c>
      <c r="P322" s="343" t="s">
        <v>714</v>
      </c>
    </row>
    <row r="323" spans="1:16" ht="16" x14ac:dyDescent="0.2">
      <c r="A323" s="156">
        <v>9</v>
      </c>
      <c r="B323" s="154" t="s">
        <v>488</v>
      </c>
      <c r="C323" s="55"/>
      <c r="D323" s="12"/>
      <c r="E323" s="345"/>
      <c r="F323" s="345"/>
      <c r="G323" s="340" t="s">
        <v>256</v>
      </c>
      <c r="H323" s="342">
        <v>0</v>
      </c>
      <c r="I323" s="343">
        <v>0</v>
      </c>
      <c r="J323" s="340" t="s">
        <v>256</v>
      </c>
      <c r="K323" s="342">
        <v>0</v>
      </c>
      <c r="L323" s="342">
        <v>7</v>
      </c>
      <c r="M323" s="344">
        <v>0</v>
      </c>
      <c r="N323" s="342">
        <v>0</v>
      </c>
      <c r="P323" s="343" t="s">
        <v>714</v>
      </c>
    </row>
    <row r="324" spans="1:16" ht="16" x14ac:dyDescent="0.2">
      <c r="A324" s="156">
        <v>9</v>
      </c>
      <c r="B324" s="154" t="s">
        <v>595</v>
      </c>
      <c r="C324" s="55"/>
      <c r="D324" s="12"/>
      <c r="E324" s="345"/>
      <c r="F324" s="345"/>
      <c r="G324" s="340" t="s">
        <v>256</v>
      </c>
      <c r="H324" s="358">
        <v>2</v>
      </c>
      <c r="I324" s="343">
        <v>0</v>
      </c>
      <c r="J324" s="340" t="s">
        <v>256</v>
      </c>
      <c r="K324" s="342">
        <v>2</v>
      </c>
      <c r="L324" s="342">
        <v>0</v>
      </c>
      <c r="M324" s="344">
        <v>0</v>
      </c>
      <c r="N324" s="342">
        <v>0</v>
      </c>
      <c r="P324" s="343" t="s">
        <v>714</v>
      </c>
    </row>
    <row r="325" spans="1:16" ht="16" x14ac:dyDescent="0.2">
      <c r="A325" s="156">
        <v>9</v>
      </c>
      <c r="B325" s="154" t="s">
        <v>272</v>
      </c>
      <c r="C325" s="55"/>
      <c r="D325" s="12"/>
      <c r="E325" s="345"/>
      <c r="F325" s="345"/>
      <c r="G325" s="340" t="s">
        <v>256</v>
      </c>
      <c r="H325" s="342">
        <v>8</v>
      </c>
      <c r="I325" s="343">
        <v>0</v>
      </c>
      <c r="J325" s="340" t="s">
        <v>256</v>
      </c>
      <c r="K325" s="342">
        <v>0</v>
      </c>
      <c r="L325" s="342">
        <v>3</v>
      </c>
      <c r="M325" s="344">
        <v>0</v>
      </c>
      <c r="N325" s="342">
        <v>0</v>
      </c>
      <c r="P325" s="343" t="s">
        <v>714</v>
      </c>
    </row>
    <row r="326" spans="1:16" ht="16" x14ac:dyDescent="0.2">
      <c r="A326" s="156">
        <v>9</v>
      </c>
      <c r="B326" s="357" t="s">
        <v>191</v>
      </c>
      <c r="C326" s="55"/>
      <c r="D326" s="12"/>
      <c r="E326" s="345"/>
      <c r="F326" s="345"/>
      <c r="G326" s="340" t="s">
        <v>256</v>
      </c>
      <c r="H326" s="342">
        <v>0</v>
      </c>
      <c r="I326" s="343">
        <v>0</v>
      </c>
      <c r="J326" s="340" t="s">
        <v>256</v>
      </c>
      <c r="K326" s="342">
        <v>0</v>
      </c>
      <c r="L326" s="342">
        <v>2</v>
      </c>
      <c r="M326" s="344">
        <v>0</v>
      </c>
      <c r="N326" s="342">
        <v>0</v>
      </c>
      <c r="P326" s="343" t="s">
        <v>714</v>
      </c>
    </row>
    <row r="327" spans="1:16" ht="16" x14ac:dyDescent="0.2">
      <c r="A327" s="156">
        <v>9</v>
      </c>
      <c r="B327" s="154" t="s">
        <v>128</v>
      </c>
      <c r="C327" s="55"/>
      <c r="D327" s="12"/>
      <c r="E327" s="345"/>
      <c r="F327" s="345"/>
      <c r="G327" s="340" t="s">
        <v>256</v>
      </c>
      <c r="H327" s="342">
        <v>0</v>
      </c>
      <c r="I327" s="343">
        <v>0</v>
      </c>
      <c r="J327" s="340" t="s">
        <v>256</v>
      </c>
      <c r="K327" s="342">
        <v>0</v>
      </c>
      <c r="L327" s="342">
        <v>2</v>
      </c>
      <c r="M327" s="344">
        <v>0</v>
      </c>
      <c r="N327" s="342">
        <v>0</v>
      </c>
      <c r="P327" s="343" t="s">
        <v>714</v>
      </c>
    </row>
    <row r="328" spans="1:16" ht="16" x14ac:dyDescent="0.2">
      <c r="A328" s="155">
        <v>10</v>
      </c>
      <c r="B328" s="156" t="s">
        <v>135</v>
      </c>
      <c r="C328" s="55"/>
      <c r="D328" s="12"/>
      <c r="E328" s="345"/>
      <c r="F328" s="345"/>
      <c r="G328" s="340" t="s">
        <v>256</v>
      </c>
      <c r="H328" s="342">
        <v>2</v>
      </c>
      <c r="I328" s="343">
        <v>0</v>
      </c>
      <c r="J328" s="340" t="s">
        <v>256</v>
      </c>
      <c r="K328" s="342">
        <v>0</v>
      </c>
      <c r="L328" s="342">
        <v>0</v>
      </c>
      <c r="M328" s="344">
        <v>0</v>
      </c>
      <c r="N328" s="342">
        <v>0</v>
      </c>
      <c r="P328" s="343" t="s">
        <v>714</v>
      </c>
    </row>
    <row r="329" spans="1:16" ht="16" x14ac:dyDescent="0.2">
      <c r="A329" s="155">
        <v>10</v>
      </c>
      <c r="B329" s="154" t="s">
        <v>229</v>
      </c>
      <c r="C329" s="55"/>
      <c r="D329" s="12"/>
      <c r="E329" s="345"/>
      <c r="F329" s="345"/>
      <c r="G329" s="340" t="s">
        <v>256</v>
      </c>
      <c r="H329" s="342">
        <v>19</v>
      </c>
      <c r="I329" s="343">
        <v>0</v>
      </c>
      <c r="J329" s="340" t="s">
        <v>256</v>
      </c>
      <c r="K329" s="342">
        <v>0</v>
      </c>
      <c r="L329" s="342">
        <v>41</v>
      </c>
      <c r="M329" s="344">
        <v>0</v>
      </c>
      <c r="N329" s="342">
        <v>0</v>
      </c>
      <c r="P329" s="343" t="s">
        <v>714</v>
      </c>
    </row>
    <row r="330" spans="1:16" ht="16" x14ac:dyDescent="0.2">
      <c r="A330" s="155">
        <v>10</v>
      </c>
      <c r="B330" s="154" t="s">
        <v>274</v>
      </c>
      <c r="C330" s="55"/>
      <c r="D330" s="12"/>
      <c r="E330" s="345"/>
      <c r="F330" s="345"/>
      <c r="G330" s="340" t="s">
        <v>256</v>
      </c>
      <c r="H330" s="342">
        <v>40</v>
      </c>
      <c r="I330" s="343">
        <v>0</v>
      </c>
      <c r="J330" s="340" t="s">
        <v>256</v>
      </c>
      <c r="K330" s="342">
        <v>0</v>
      </c>
      <c r="L330" s="342">
        <v>0</v>
      </c>
      <c r="M330" s="344">
        <v>0</v>
      </c>
      <c r="N330" s="342">
        <v>0</v>
      </c>
      <c r="P330" s="343" t="s">
        <v>714</v>
      </c>
    </row>
    <row r="331" spans="1:16" ht="16" x14ac:dyDescent="0.2">
      <c r="A331" s="155">
        <v>10</v>
      </c>
      <c r="B331" s="357" t="s">
        <v>189</v>
      </c>
      <c r="C331" s="55"/>
      <c r="D331" s="12"/>
      <c r="E331" s="345"/>
      <c r="F331" s="345"/>
      <c r="G331" s="340" t="s">
        <v>256</v>
      </c>
      <c r="H331" s="342">
        <v>10</v>
      </c>
      <c r="I331" s="343">
        <v>0</v>
      </c>
      <c r="J331" s="340" t="s">
        <v>256</v>
      </c>
      <c r="K331" s="342">
        <v>0</v>
      </c>
      <c r="L331" s="342">
        <v>0</v>
      </c>
      <c r="M331" s="344">
        <v>0</v>
      </c>
      <c r="N331" s="342">
        <v>0</v>
      </c>
      <c r="P331" s="343" t="s">
        <v>714</v>
      </c>
    </row>
    <row r="332" spans="1:16" ht="32" x14ac:dyDescent="0.2">
      <c r="A332" s="155">
        <v>10</v>
      </c>
      <c r="B332" s="154" t="s">
        <v>232</v>
      </c>
      <c r="C332" s="55"/>
      <c r="D332" s="12"/>
      <c r="E332" s="345"/>
      <c r="F332" s="345"/>
      <c r="G332" s="340" t="s">
        <v>256</v>
      </c>
      <c r="H332" s="342">
        <v>0</v>
      </c>
      <c r="I332" s="343">
        <v>0</v>
      </c>
      <c r="J332" s="340" t="s">
        <v>256</v>
      </c>
      <c r="K332" s="342">
        <v>0</v>
      </c>
      <c r="L332" s="342">
        <v>3</v>
      </c>
      <c r="M332" s="344">
        <v>0</v>
      </c>
      <c r="N332" s="342">
        <v>0</v>
      </c>
      <c r="P332" s="343" t="s">
        <v>714</v>
      </c>
    </row>
    <row r="333" spans="1:16" ht="16" x14ac:dyDescent="0.2">
      <c r="A333" s="156">
        <v>10</v>
      </c>
      <c r="B333" s="154" t="s">
        <v>128</v>
      </c>
      <c r="C333" s="55"/>
      <c r="D333" s="12"/>
      <c r="E333" s="345"/>
      <c r="F333" s="345"/>
      <c r="G333" s="340" t="s">
        <v>256</v>
      </c>
      <c r="H333" s="342">
        <v>0</v>
      </c>
      <c r="I333" s="343">
        <v>0</v>
      </c>
      <c r="J333" s="340" t="s">
        <v>256</v>
      </c>
      <c r="K333" s="342">
        <v>0</v>
      </c>
      <c r="L333" s="342">
        <v>8</v>
      </c>
      <c r="M333" s="344">
        <v>0</v>
      </c>
      <c r="N333" s="342">
        <v>0</v>
      </c>
      <c r="P333" s="343" t="s">
        <v>714</v>
      </c>
    </row>
    <row r="334" spans="1:16" ht="16" x14ac:dyDescent="0.2">
      <c r="A334" s="156">
        <v>10</v>
      </c>
      <c r="B334" s="154" t="s">
        <v>488</v>
      </c>
      <c r="C334" s="55"/>
      <c r="D334" s="12"/>
      <c r="E334" s="345"/>
      <c r="F334" s="345"/>
      <c r="G334" s="340" t="s">
        <v>256</v>
      </c>
      <c r="H334" s="342">
        <v>0</v>
      </c>
      <c r="I334" s="343">
        <v>0</v>
      </c>
      <c r="J334" s="340" t="s">
        <v>256</v>
      </c>
      <c r="K334" s="342">
        <v>0</v>
      </c>
      <c r="L334" s="342">
        <v>5</v>
      </c>
      <c r="M334" s="344">
        <v>0</v>
      </c>
      <c r="N334" s="342">
        <v>0</v>
      </c>
      <c r="P334" s="343" t="s">
        <v>714</v>
      </c>
    </row>
    <row r="335" spans="1:16" ht="16" x14ac:dyDescent="0.2">
      <c r="A335" s="156">
        <v>10</v>
      </c>
      <c r="B335" s="154" t="s">
        <v>597</v>
      </c>
      <c r="C335" s="55"/>
      <c r="D335" s="12"/>
      <c r="E335" s="345"/>
      <c r="F335" s="345"/>
      <c r="G335" s="340" t="s">
        <v>256</v>
      </c>
      <c r="H335" s="342">
        <v>53</v>
      </c>
      <c r="I335" s="343">
        <v>0</v>
      </c>
      <c r="J335" s="340" t="s">
        <v>256</v>
      </c>
      <c r="K335" s="342">
        <v>0</v>
      </c>
      <c r="L335" s="342">
        <v>0</v>
      </c>
      <c r="M335" s="344">
        <v>0</v>
      </c>
      <c r="N335" s="342">
        <v>0</v>
      </c>
      <c r="P335" s="343" t="s">
        <v>714</v>
      </c>
    </row>
    <row r="336" spans="1:16" ht="16" x14ac:dyDescent="0.2">
      <c r="A336" s="156">
        <v>10</v>
      </c>
      <c r="B336" s="154" t="s">
        <v>272</v>
      </c>
      <c r="C336" s="55"/>
      <c r="D336" s="12"/>
      <c r="E336" s="345"/>
      <c r="F336" s="345"/>
      <c r="G336" s="340" t="s">
        <v>256</v>
      </c>
      <c r="H336" s="342">
        <v>4</v>
      </c>
      <c r="I336" s="343">
        <v>0</v>
      </c>
      <c r="J336" s="340" t="s">
        <v>256</v>
      </c>
      <c r="K336" s="342">
        <v>0</v>
      </c>
      <c r="L336" s="342">
        <v>0</v>
      </c>
      <c r="M336" s="344">
        <v>0</v>
      </c>
      <c r="N336" s="342">
        <v>0</v>
      </c>
      <c r="P336" s="343" t="s">
        <v>714</v>
      </c>
    </row>
    <row r="337" spans="1:16" ht="16" x14ac:dyDescent="0.2">
      <c r="A337" s="156">
        <v>10</v>
      </c>
      <c r="B337" s="154" t="s">
        <v>594</v>
      </c>
      <c r="C337" s="55"/>
      <c r="D337" s="12"/>
      <c r="E337" s="345"/>
      <c r="F337" s="345"/>
      <c r="G337" s="340" t="s">
        <v>256</v>
      </c>
      <c r="H337" s="342">
        <v>0</v>
      </c>
      <c r="I337" s="343">
        <v>0</v>
      </c>
      <c r="J337" s="340" t="s">
        <v>256</v>
      </c>
      <c r="K337" s="342">
        <v>0</v>
      </c>
      <c r="L337" s="342">
        <v>1</v>
      </c>
      <c r="M337" s="344">
        <v>0</v>
      </c>
      <c r="N337" s="342">
        <v>0</v>
      </c>
      <c r="P337" s="343" t="s">
        <v>714</v>
      </c>
    </row>
    <row r="338" spans="1:16" ht="32" x14ac:dyDescent="0.2">
      <c r="A338" s="156">
        <v>10</v>
      </c>
      <c r="B338" s="423" t="s">
        <v>803</v>
      </c>
      <c r="C338" s="55"/>
      <c r="D338" s="12"/>
      <c r="E338" s="345"/>
      <c r="F338" s="422" t="s">
        <v>238</v>
      </c>
      <c r="G338" s="340" t="s">
        <v>256</v>
      </c>
      <c r="H338" s="342">
        <v>0</v>
      </c>
      <c r="I338" s="343">
        <v>0</v>
      </c>
      <c r="J338" s="340" t="s">
        <v>256</v>
      </c>
      <c r="K338" s="342">
        <v>0</v>
      </c>
      <c r="L338" s="342">
        <v>1</v>
      </c>
      <c r="M338" s="344">
        <v>0</v>
      </c>
      <c r="N338" s="342">
        <v>0</v>
      </c>
      <c r="O338" t="s">
        <v>804</v>
      </c>
      <c r="P338" s="343" t="s">
        <v>714</v>
      </c>
    </row>
    <row r="339" spans="1:16" ht="16" x14ac:dyDescent="0.2">
      <c r="A339" s="155">
        <v>11</v>
      </c>
      <c r="B339" s="154" t="s">
        <v>267</v>
      </c>
      <c r="C339" s="55"/>
      <c r="D339" s="12"/>
      <c r="E339" s="345"/>
      <c r="F339" s="345"/>
      <c r="G339" s="340" t="s">
        <v>256</v>
      </c>
      <c r="H339" s="342">
        <v>1</v>
      </c>
      <c r="I339" s="343">
        <v>0</v>
      </c>
      <c r="J339" s="340" t="s">
        <v>256</v>
      </c>
      <c r="K339" s="342">
        <v>0</v>
      </c>
      <c r="L339" s="342">
        <v>0</v>
      </c>
      <c r="M339" s="344">
        <v>0</v>
      </c>
      <c r="N339" s="342">
        <v>0</v>
      </c>
      <c r="P339" s="343" t="s">
        <v>714</v>
      </c>
    </row>
    <row r="340" spans="1:16" ht="16" x14ac:dyDescent="0.2">
      <c r="A340" s="155">
        <v>11</v>
      </c>
      <c r="B340" s="154" t="s">
        <v>229</v>
      </c>
      <c r="C340" s="55"/>
      <c r="D340" s="12"/>
      <c r="E340" s="341"/>
      <c r="F340" s="341"/>
      <c r="G340" s="340" t="s">
        <v>256</v>
      </c>
      <c r="H340" s="342">
        <v>52</v>
      </c>
      <c r="I340" s="343">
        <v>0</v>
      </c>
      <c r="J340" s="340" t="s">
        <v>256</v>
      </c>
      <c r="K340" s="342">
        <v>0</v>
      </c>
      <c r="L340" s="342">
        <v>47</v>
      </c>
      <c r="M340" s="344">
        <v>0</v>
      </c>
      <c r="N340" s="342">
        <v>0</v>
      </c>
      <c r="P340" s="343" t="s">
        <v>714</v>
      </c>
    </row>
    <row r="341" spans="1:16" ht="16" x14ac:dyDescent="0.2">
      <c r="A341" s="155">
        <v>11</v>
      </c>
      <c r="B341" s="359" t="s">
        <v>129</v>
      </c>
      <c r="C341" s="55"/>
      <c r="D341" s="12"/>
      <c r="E341" s="341"/>
      <c r="F341" s="341"/>
      <c r="G341" s="340" t="s">
        <v>256</v>
      </c>
      <c r="H341" s="342">
        <v>3</v>
      </c>
      <c r="I341" s="343">
        <v>0</v>
      </c>
      <c r="J341" s="340" t="s">
        <v>256</v>
      </c>
      <c r="K341" s="342">
        <v>0</v>
      </c>
      <c r="L341" s="342">
        <v>0</v>
      </c>
      <c r="M341" s="344">
        <v>0</v>
      </c>
      <c r="N341" s="342">
        <v>0</v>
      </c>
      <c r="O341" t="s">
        <v>607</v>
      </c>
      <c r="P341" s="343" t="s">
        <v>714</v>
      </c>
    </row>
    <row r="342" spans="1:16" ht="16" x14ac:dyDescent="0.2">
      <c r="A342" s="155">
        <v>11</v>
      </c>
      <c r="B342" s="154" t="s">
        <v>274</v>
      </c>
      <c r="C342" s="55"/>
      <c r="D342" s="12"/>
      <c r="E342" s="341"/>
      <c r="F342" s="341"/>
      <c r="G342" s="340" t="s">
        <v>256</v>
      </c>
      <c r="H342" s="342">
        <v>27</v>
      </c>
      <c r="I342" s="343">
        <v>0</v>
      </c>
      <c r="J342" s="340" t="s">
        <v>256</v>
      </c>
      <c r="K342" s="342">
        <v>1</v>
      </c>
      <c r="L342" s="342">
        <v>0</v>
      </c>
      <c r="M342" s="344">
        <v>0</v>
      </c>
      <c r="N342" s="342">
        <v>0</v>
      </c>
      <c r="P342" s="343" t="s">
        <v>714</v>
      </c>
    </row>
    <row r="343" spans="1:16" ht="16" x14ac:dyDescent="0.2">
      <c r="A343" s="155">
        <v>11</v>
      </c>
      <c r="B343" s="154" t="s">
        <v>273</v>
      </c>
      <c r="C343" s="55"/>
      <c r="D343" s="12"/>
      <c r="E343" s="341"/>
      <c r="F343" s="341"/>
      <c r="G343" s="340" t="s">
        <v>256</v>
      </c>
      <c r="H343" s="342">
        <v>0</v>
      </c>
      <c r="I343" s="343">
        <v>0</v>
      </c>
      <c r="J343" s="340" t="s">
        <v>256</v>
      </c>
      <c r="K343" s="342">
        <v>0</v>
      </c>
      <c r="L343" s="342">
        <v>0</v>
      </c>
      <c r="M343" s="344">
        <v>0</v>
      </c>
      <c r="N343" s="342">
        <v>0</v>
      </c>
      <c r="P343" s="343" t="s">
        <v>714</v>
      </c>
    </row>
    <row r="344" spans="1:16" ht="16" x14ac:dyDescent="0.2">
      <c r="A344" s="156">
        <v>11</v>
      </c>
      <c r="B344" s="508" t="s">
        <v>807</v>
      </c>
      <c r="C344" s="55"/>
      <c r="D344" s="12"/>
      <c r="E344" s="341"/>
      <c r="F344" s="341"/>
      <c r="G344" s="340" t="s">
        <v>256</v>
      </c>
      <c r="H344" s="342">
        <v>0</v>
      </c>
      <c r="I344" s="343">
        <v>0</v>
      </c>
      <c r="J344" s="340" t="s">
        <v>256</v>
      </c>
      <c r="K344" s="342">
        <v>0</v>
      </c>
      <c r="L344" s="342">
        <v>10</v>
      </c>
      <c r="M344" s="344">
        <v>0</v>
      </c>
      <c r="N344" s="342">
        <v>0</v>
      </c>
      <c r="O344" t="s">
        <v>808</v>
      </c>
      <c r="P344" s="343" t="s">
        <v>714</v>
      </c>
    </row>
    <row r="345" spans="1:16" ht="16" x14ac:dyDescent="0.2">
      <c r="A345" s="156">
        <v>11</v>
      </c>
      <c r="B345" s="154" t="s">
        <v>488</v>
      </c>
      <c r="C345" s="55"/>
      <c r="D345" s="12"/>
      <c r="E345" s="341"/>
      <c r="F345" s="341"/>
      <c r="G345" s="340" t="s">
        <v>256</v>
      </c>
      <c r="H345" s="342">
        <v>0</v>
      </c>
      <c r="I345" s="343">
        <v>0</v>
      </c>
      <c r="J345" s="340" t="s">
        <v>256</v>
      </c>
      <c r="K345" s="342">
        <v>0</v>
      </c>
      <c r="L345" s="342">
        <v>4</v>
      </c>
      <c r="M345" s="344">
        <v>0</v>
      </c>
      <c r="N345" s="342">
        <v>0</v>
      </c>
      <c r="P345" s="343" t="s">
        <v>714</v>
      </c>
    </row>
    <row r="346" spans="1:16" ht="16" x14ac:dyDescent="0.2">
      <c r="A346" s="156">
        <v>11</v>
      </c>
      <c r="B346" s="154" t="s">
        <v>597</v>
      </c>
      <c r="C346" s="55"/>
      <c r="D346" s="12"/>
      <c r="E346" s="341"/>
      <c r="F346" s="341"/>
      <c r="G346" s="340" t="s">
        <v>256</v>
      </c>
      <c r="H346" s="342">
        <v>9</v>
      </c>
      <c r="I346" s="343">
        <v>0</v>
      </c>
      <c r="J346" s="340" t="s">
        <v>256</v>
      </c>
      <c r="K346" s="342">
        <v>0</v>
      </c>
      <c r="L346" s="342">
        <v>0</v>
      </c>
      <c r="M346" s="344">
        <v>0</v>
      </c>
      <c r="N346" s="342">
        <v>0</v>
      </c>
      <c r="P346" s="343" t="s">
        <v>714</v>
      </c>
    </row>
    <row r="347" spans="1:16" ht="16" x14ac:dyDescent="0.2">
      <c r="A347" s="156">
        <v>11</v>
      </c>
      <c r="B347" s="154" t="s">
        <v>188</v>
      </c>
      <c r="C347" s="55"/>
      <c r="D347" s="12"/>
      <c r="E347" s="341"/>
      <c r="F347" s="341"/>
      <c r="G347" s="340" t="s">
        <v>256</v>
      </c>
      <c r="H347" s="342">
        <v>0</v>
      </c>
      <c r="I347" s="343">
        <v>0</v>
      </c>
      <c r="J347" s="340" t="s">
        <v>256</v>
      </c>
      <c r="K347" s="342">
        <v>0</v>
      </c>
      <c r="L347" s="342">
        <v>3</v>
      </c>
      <c r="M347" s="344">
        <v>0</v>
      </c>
      <c r="N347" s="342">
        <v>0</v>
      </c>
      <c r="P347" s="343" t="s">
        <v>714</v>
      </c>
    </row>
    <row r="348" spans="1:16" ht="16" x14ac:dyDescent="0.2">
      <c r="A348" s="156">
        <v>11</v>
      </c>
      <c r="B348" s="154" t="s">
        <v>128</v>
      </c>
      <c r="C348" s="55"/>
      <c r="D348" s="12"/>
      <c r="E348" s="341"/>
      <c r="F348" s="341"/>
      <c r="G348" s="340" t="s">
        <v>256</v>
      </c>
      <c r="H348" s="342">
        <v>0</v>
      </c>
      <c r="I348" s="343">
        <v>0</v>
      </c>
      <c r="J348" s="340" t="s">
        <v>256</v>
      </c>
      <c r="K348" s="342">
        <v>0</v>
      </c>
      <c r="L348" s="342">
        <v>6</v>
      </c>
      <c r="M348" s="344">
        <v>0</v>
      </c>
      <c r="N348" s="342">
        <v>0</v>
      </c>
      <c r="P348" s="343" t="s">
        <v>714</v>
      </c>
    </row>
    <row r="349" spans="1:16" ht="16" x14ac:dyDescent="0.2">
      <c r="A349" s="156">
        <v>11</v>
      </c>
      <c r="B349" s="154" t="s">
        <v>228</v>
      </c>
      <c r="C349" s="55"/>
      <c r="D349" s="12"/>
      <c r="E349" s="341"/>
      <c r="F349" s="341"/>
      <c r="G349" s="340" t="s">
        <v>256</v>
      </c>
      <c r="H349" s="342">
        <v>1</v>
      </c>
      <c r="I349" s="343">
        <v>0</v>
      </c>
      <c r="J349" s="340" t="s">
        <v>256</v>
      </c>
      <c r="K349" s="342">
        <v>0</v>
      </c>
      <c r="L349" s="342">
        <v>0</v>
      </c>
      <c r="M349" s="344">
        <v>0</v>
      </c>
      <c r="N349" s="342">
        <v>0</v>
      </c>
      <c r="P349" s="343" t="s">
        <v>714</v>
      </c>
    </row>
    <row r="350" spans="1:16" ht="16" x14ac:dyDescent="0.2">
      <c r="A350" s="156">
        <v>11</v>
      </c>
      <c r="B350" s="154" t="s">
        <v>189</v>
      </c>
      <c r="C350" s="55"/>
      <c r="D350" s="12"/>
      <c r="E350" s="341"/>
      <c r="F350" s="341"/>
      <c r="G350" s="340" t="s">
        <v>256</v>
      </c>
      <c r="H350" s="342">
        <v>40</v>
      </c>
      <c r="I350" s="343">
        <v>0</v>
      </c>
      <c r="J350" s="340" t="s">
        <v>256</v>
      </c>
      <c r="K350" s="342">
        <v>0</v>
      </c>
      <c r="L350" s="342">
        <v>0</v>
      </c>
      <c r="M350" s="344">
        <v>0</v>
      </c>
      <c r="N350" s="342">
        <v>0</v>
      </c>
      <c r="P350" s="343" t="s">
        <v>714</v>
      </c>
    </row>
    <row r="351" spans="1:16" ht="16" x14ac:dyDescent="0.2">
      <c r="A351" s="155">
        <v>12</v>
      </c>
      <c r="B351" s="154" t="s">
        <v>267</v>
      </c>
      <c r="C351" s="55"/>
      <c r="D351" s="12"/>
      <c r="E351" s="341"/>
      <c r="F351" s="341"/>
      <c r="G351" s="340" t="s">
        <v>256</v>
      </c>
      <c r="H351" s="342">
        <v>1</v>
      </c>
      <c r="I351" s="343">
        <v>0</v>
      </c>
      <c r="J351" s="340" t="s">
        <v>256</v>
      </c>
      <c r="K351" s="342">
        <v>0</v>
      </c>
      <c r="L351" s="342">
        <v>0</v>
      </c>
      <c r="M351" s="344">
        <v>0</v>
      </c>
      <c r="N351" s="342">
        <v>0</v>
      </c>
      <c r="P351" s="343" t="s">
        <v>714</v>
      </c>
    </row>
    <row r="352" spans="1:16" ht="16" x14ac:dyDescent="0.2">
      <c r="A352" s="155">
        <v>12</v>
      </c>
      <c r="B352" s="154" t="s">
        <v>188</v>
      </c>
      <c r="C352" s="55"/>
      <c r="D352" s="12"/>
      <c r="E352" s="341"/>
      <c r="F352" s="341"/>
      <c r="G352" s="340" t="s">
        <v>256</v>
      </c>
      <c r="H352" s="342">
        <v>0</v>
      </c>
      <c r="I352" s="343">
        <v>0</v>
      </c>
      <c r="J352" s="340" t="s">
        <v>256</v>
      </c>
      <c r="K352" s="342">
        <v>0</v>
      </c>
      <c r="L352" s="342">
        <v>7</v>
      </c>
      <c r="M352" s="344">
        <v>0</v>
      </c>
      <c r="N352" s="342">
        <v>0</v>
      </c>
      <c r="P352" s="343" t="s">
        <v>714</v>
      </c>
    </row>
    <row r="353" spans="1:16" ht="16" x14ac:dyDescent="0.2">
      <c r="A353" s="155">
        <v>12</v>
      </c>
      <c r="B353" s="154" t="s">
        <v>229</v>
      </c>
      <c r="C353" s="55"/>
      <c r="D353" s="12"/>
      <c r="E353" s="341"/>
      <c r="F353" s="341"/>
      <c r="G353" s="340" t="s">
        <v>256</v>
      </c>
      <c r="H353" s="342">
        <v>48</v>
      </c>
      <c r="I353" s="343">
        <v>0</v>
      </c>
      <c r="J353" s="340" t="s">
        <v>256</v>
      </c>
      <c r="K353" s="342">
        <v>0</v>
      </c>
      <c r="L353" s="342">
        <v>12</v>
      </c>
      <c r="M353" s="344">
        <v>0</v>
      </c>
      <c r="N353" s="342">
        <v>0</v>
      </c>
      <c r="P353" s="343" t="s">
        <v>714</v>
      </c>
    </row>
    <row r="354" spans="1:16" ht="16" x14ac:dyDescent="0.2">
      <c r="A354" s="155">
        <v>12</v>
      </c>
      <c r="B354" s="357" t="s">
        <v>189</v>
      </c>
      <c r="C354" s="55"/>
      <c r="D354" s="12"/>
      <c r="E354" s="341"/>
      <c r="F354" s="341"/>
      <c r="G354" s="340" t="s">
        <v>256</v>
      </c>
      <c r="H354" s="342">
        <v>19</v>
      </c>
      <c r="I354" s="343">
        <v>0</v>
      </c>
      <c r="J354" s="340" t="s">
        <v>256</v>
      </c>
      <c r="K354" s="342">
        <v>0</v>
      </c>
      <c r="L354" s="342">
        <v>0</v>
      </c>
      <c r="M354" s="344">
        <v>0</v>
      </c>
      <c r="N354" s="342">
        <v>0</v>
      </c>
      <c r="P354" s="343" t="s">
        <v>714</v>
      </c>
    </row>
    <row r="355" spans="1:16" ht="16" x14ac:dyDescent="0.2">
      <c r="A355" s="155">
        <v>12</v>
      </c>
      <c r="B355" s="154" t="s">
        <v>273</v>
      </c>
      <c r="C355" s="55"/>
      <c r="D355" s="12"/>
      <c r="E355" s="341"/>
      <c r="F355" s="341"/>
      <c r="G355" s="340" t="s">
        <v>256</v>
      </c>
      <c r="H355" s="342">
        <v>4</v>
      </c>
      <c r="I355" s="343">
        <v>0</v>
      </c>
      <c r="J355" s="340" t="s">
        <v>256</v>
      </c>
      <c r="K355" s="342">
        <v>0</v>
      </c>
      <c r="L355" s="342">
        <v>0</v>
      </c>
      <c r="M355" s="344">
        <v>0</v>
      </c>
      <c r="N355" s="342">
        <v>0</v>
      </c>
      <c r="P355" s="343" t="s">
        <v>714</v>
      </c>
    </row>
    <row r="356" spans="1:16" ht="16" x14ac:dyDescent="0.2">
      <c r="A356" s="155">
        <v>12</v>
      </c>
      <c r="B356" s="154" t="s">
        <v>274</v>
      </c>
      <c r="C356" s="55"/>
      <c r="D356" s="12"/>
      <c r="E356" s="341"/>
      <c r="F356" s="341"/>
      <c r="G356" s="340" t="s">
        <v>256</v>
      </c>
      <c r="H356" s="342">
        <v>15</v>
      </c>
      <c r="I356" s="343">
        <v>0</v>
      </c>
      <c r="J356" s="340" t="s">
        <v>256</v>
      </c>
      <c r="K356" s="342">
        <v>0</v>
      </c>
      <c r="L356" s="342">
        <v>0</v>
      </c>
      <c r="M356" s="344">
        <v>0</v>
      </c>
      <c r="N356" s="342">
        <v>0</v>
      </c>
      <c r="P356" s="343" t="s">
        <v>714</v>
      </c>
    </row>
    <row r="357" spans="1:16" ht="16" x14ac:dyDescent="0.2">
      <c r="A357" s="156">
        <v>12</v>
      </c>
      <c r="B357" s="154" t="s">
        <v>128</v>
      </c>
      <c r="C357" s="55"/>
      <c r="D357" s="12"/>
      <c r="E357" s="341"/>
      <c r="F357" s="341"/>
      <c r="G357" s="340" t="s">
        <v>256</v>
      </c>
      <c r="H357" s="342">
        <v>0</v>
      </c>
      <c r="I357" s="343">
        <v>0</v>
      </c>
      <c r="J357" s="340" t="s">
        <v>256</v>
      </c>
      <c r="K357" s="342">
        <v>0</v>
      </c>
      <c r="L357" s="342">
        <v>3</v>
      </c>
      <c r="M357" s="344">
        <v>0</v>
      </c>
      <c r="N357" s="342">
        <v>0</v>
      </c>
      <c r="P357" s="343" t="s">
        <v>714</v>
      </c>
    </row>
    <row r="358" spans="1:16" ht="16" x14ac:dyDescent="0.2">
      <c r="A358" s="156">
        <v>12</v>
      </c>
      <c r="B358" s="154" t="s">
        <v>953</v>
      </c>
      <c r="C358" s="55"/>
      <c r="D358" s="12"/>
      <c r="E358" s="341"/>
      <c r="F358" s="341"/>
      <c r="G358" s="340" t="s">
        <v>256</v>
      </c>
      <c r="H358" s="358">
        <v>6</v>
      </c>
      <c r="I358" s="343">
        <v>0</v>
      </c>
      <c r="J358" s="340" t="s">
        <v>256</v>
      </c>
      <c r="K358" s="342">
        <v>0</v>
      </c>
      <c r="L358" s="342">
        <v>0</v>
      </c>
      <c r="M358" s="344">
        <v>0</v>
      </c>
      <c r="N358" s="342">
        <v>0</v>
      </c>
      <c r="O358" s="360" t="s">
        <v>609</v>
      </c>
      <c r="P358" s="343" t="s">
        <v>714</v>
      </c>
    </row>
    <row r="359" spans="1:16" ht="16" x14ac:dyDescent="0.2">
      <c r="A359" s="156">
        <v>12</v>
      </c>
      <c r="B359" s="154" t="s">
        <v>597</v>
      </c>
      <c r="C359" s="55"/>
      <c r="D359" s="12"/>
      <c r="E359" s="341"/>
      <c r="F359" s="341"/>
      <c r="G359" s="340" t="s">
        <v>256</v>
      </c>
      <c r="H359" s="358">
        <v>3</v>
      </c>
      <c r="I359" s="343">
        <v>0</v>
      </c>
      <c r="J359" s="340" t="s">
        <v>256</v>
      </c>
      <c r="K359" s="342">
        <v>0</v>
      </c>
      <c r="L359" s="342">
        <v>0</v>
      </c>
      <c r="M359" s="344">
        <v>0</v>
      </c>
      <c r="N359" s="342">
        <v>0</v>
      </c>
      <c r="O359" s="360" t="s">
        <v>610</v>
      </c>
      <c r="P359" s="343" t="s">
        <v>714</v>
      </c>
    </row>
    <row r="360" spans="1:16" ht="16" x14ac:dyDescent="0.2">
      <c r="A360" s="156">
        <v>12</v>
      </c>
      <c r="B360" s="154" t="s">
        <v>488</v>
      </c>
      <c r="C360" s="55"/>
      <c r="D360" s="12"/>
      <c r="E360" s="341"/>
      <c r="F360" s="341"/>
      <c r="G360" s="340" t="s">
        <v>256</v>
      </c>
      <c r="H360" s="342">
        <v>0</v>
      </c>
      <c r="I360" s="343">
        <v>0</v>
      </c>
      <c r="J360" s="340" t="s">
        <v>256</v>
      </c>
      <c r="K360" s="342">
        <v>0</v>
      </c>
      <c r="L360" s="342">
        <v>3</v>
      </c>
      <c r="M360" s="344">
        <v>0</v>
      </c>
      <c r="N360" s="342">
        <v>0</v>
      </c>
      <c r="P360" s="343" t="s">
        <v>714</v>
      </c>
    </row>
    <row r="361" spans="1:16" ht="16" x14ac:dyDescent="0.2">
      <c r="A361" s="156">
        <v>12</v>
      </c>
      <c r="B361" s="508" t="s">
        <v>807</v>
      </c>
      <c r="C361" s="55"/>
      <c r="D361" s="12"/>
      <c r="E361" s="341"/>
      <c r="F361" s="341"/>
      <c r="G361" s="340" t="s">
        <v>256</v>
      </c>
      <c r="H361" s="342">
        <v>0</v>
      </c>
      <c r="I361" s="343">
        <v>0</v>
      </c>
      <c r="J361" s="340" t="s">
        <v>256</v>
      </c>
      <c r="K361" s="342">
        <v>0</v>
      </c>
      <c r="L361" s="342">
        <v>7</v>
      </c>
      <c r="M361" s="344">
        <v>0</v>
      </c>
      <c r="N361" s="342">
        <v>0</v>
      </c>
      <c r="O361" t="s">
        <v>808</v>
      </c>
      <c r="P361" s="343" t="s">
        <v>714</v>
      </c>
    </row>
    <row r="362" spans="1:16" ht="16" x14ac:dyDescent="0.2">
      <c r="A362" s="155">
        <v>13</v>
      </c>
      <c r="B362" s="154" t="s">
        <v>269</v>
      </c>
      <c r="C362" s="55"/>
      <c r="D362" s="12"/>
      <c r="E362" s="341"/>
      <c r="F362" s="341"/>
      <c r="G362" s="340" t="s">
        <v>256</v>
      </c>
      <c r="H362" s="342">
        <v>1</v>
      </c>
      <c r="I362" s="343">
        <v>0</v>
      </c>
      <c r="J362" s="340" t="s">
        <v>256</v>
      </c>
      <c r="K362" s="342">
        <v>1</v>
      </c>
      <c r="L362" s="342">
        <v>0</v>
      </c>
      <c r="M362" s="344">
        <v>0</v>
      </c>
      <c r="N362" s="342">
        <v>0</v>
      </c>
      <c r="P362" s="343" t="s">
        <v>714</v>
      </c>
    </row>
    <row r="363" spans="1:16" ht="16" x14ac:dyDescent="0.2">
      <c r="A363" s="155">
        <v>13</v>
      </c>
      <c r="B363" s="154" t="s">
        <v>129</v>
      </c>
      <c r="C363" s="55"/>
      <c r="D363" s="12"/>
      <c r="E363" s="341"/>
      <c r="F363" s="341"/>
      <c r="G363" s="340" t="s">
        <v>256</v>
      </c>
      <c r="H363" s="342">
        <v>27</v>
      </c>
      <c r="I363" s="343">
        <v>0</v>
      </c>
      <c r="J363" s="340" t="s">
        <v>256</v>
      </c>
      <c r="K363" s="342">
        <v>0</v>
      </c>
      <c r="L363" s="342">
        <v>0</v>
      </c>
      <c r="M363" s="344">
        <v>0</v>
      </c>
      <c r="N363" s="342">
        <v>0</v>
      </c>
      <c r="P363" s="343" t="s">
        <v>714</v>
      </c>
    </row>
    <row r="364" spans="1:16" ht="16" x14ac:dyDescent="0.2">
      <c r="A364" s="155">
        <v>13</v>
      </c>
      <c r="B364" s="154" t="s">
        <v>229</v>
      </c>
      <c r="C364" s="55"/>
      <c r="D364" s="12"/>
      <c r="E364" s="341"/>
      <c r="F364" s="341"/>
      <c r="G364" s="340" t="s">
        <v>256</v>
      </c>
      <c r="H364" s="342">
        <v>37</v>
      </c>
      <c r="I364" s="343">
        <v>0</v>
      </c>
      <c r="J364" s="340" t="s">
        <v>256</v>
      </c>
      <c r="K364" s="342">
        <v>0</v>
      </c>
      <c r="L364" s="342">
        <v>10</v>
      </c>
      <c r="M364" s="344">
        <v>0</v>
      </c>
      <c r="N364" s="342">
        <v>0</v>
      </c>
      <c r="P364" s="343" t="s">
        <v>714</v>
      </c>
    </row>
    <row r="365" spans="1:16" ht="16" x14ac:dyDescent="0.2">
      <c r="A365" s="155">
        <v>13</v>
      </c>
      <c r="B365" s="154" t="s">
        <v>267</v>
      </c>
      <c r="C365" s="55"/>
      <c r="D365" s="12"/>
      <c r="E365" s="341"/>
      <c r="F365" s="341"/>
      <c r="G365" s="340" t="s">
        <v>256</v>
      </c>
      <c r="H365" s="342">
        <v>2</v>
      </c>
      <c r="I365" s="343">
        <v>0</v>
      </c>
      <c r="J365" s="340" t="s">
        <v>256</v>
      </c>
      <c r="K365" s="342">
        <v>0</v>
      </c>
      <c r="L365" s="342">
        <v>0</v>
      </c>
      <c r="M365" s="344">
        <v>0</v>
      </c>
      <c r="N365" s="342">
        <v>0</v>
      </c>
      <c r="P365" s="343" t="s">
        <v>714</v>
      </c>
    </row>
    <row r="366" spans="1:16" ht="16" x14ac:dyDescent="0.2">
      <c r="A366" s="155">
        <v>13</v>
      </c>
      <c r="B366" s="154" t="s">
        <v>273</v>
      </c>
      <c r="C366" s="55"/>
      <c r="D366" s="12"/>
      <c r="E366" s="341"/>
      <c r="F366" s="341"/>
      <c r="G366" s="340" t="s">
        <v>256</v>
      </c>
      <c r="H366" s="342">
        <v>13</v>
      </c>
      <c r="I366" s="343">
        <v>0</v>
      </c>
      <c r="J366" s="340" t="s">
        <v>256</v>
      </c>
      <c r="K366" s="342">
        <v>0</v>
      </c>
      <c r="L366" s="342">
        <v>0</v>
      </c>
      <c r="M366" s="344">
        <v>0</v>
      </c>
      <c r="N366" s="342">
        <v>0</v>
      </c>
      <c r="P366" s="343" t="s">
        <v>714</v>
      </c>
    </row>
    <row r="367" spans="1:16" ht="16" x14ac:dyDescent="0.2">
      <c r="A367" s="155">
        <v>13</v>
      </c>
      <c r="B367" s="154" t="s">
        <v>188</v>
      </c>
      <c r="C367" s="55"/>
      <c r="D367" s="12"/>
      <c r="E367" s="341"/>
      <c r="F367" s="341"/>
      <c r="G367" s="340" t="s">
        <v>256</v>
      </c>
      <c r="H367" s="342">
        <v>5</v>
      </c>
      <c r="I367" s="343">
        <v>0</v>
      </c>
      <c r="J367" s="340" t="s">
        <v>256</v>
      </c>
      <c r="K367" s="342">
        <v>0</v>
      </c>
      <c r="L367" s="342">
        <v>0</v>
      </c>
      <c r="M367" s="344">
        <v>0</v>
      </c>
      <c r="N367" s="342">
        <v>0</v>
      </c>
      <c r="P367" s="343" t="s">
        <v>714</v>
      </c>
    </row>
    <row r="368" spans="1:16" ht="16" x14ac:dyDescent="0.2">
      <c r="A368" s="155">
        <v>13</v>
      </c>
      <c r="B368" s="154" t="s">
        <v>132</v>
      </c>
      <c r="C368" s="55"/>
      <c r="D368" s="12"/>
      <c r="E368" s="341"/>
      <c r="F368" s="341"/>
      <c r="G368" s="340" t="s">
        <v>256</v>
      </c>
      <c r="H368" s="342">
        <v>1</v>
      </c>
      <c r="I368" s="343">
        <v>0</v>
      </c>
      <c r="J368" s="340" t="s">
        <v>256</v>
      </c>
      <c r="K368" s="342">
        <v>0</v>
      </c>
      <c r="L368" s="342">
        <v>0</v>
      </c>
      <c r="M368" s="344">
        <v>0</v>
      </c>
      <c r="N368" s="342">
        <v>0</v>
      </c>
      <c r="P368" s="343" t="s">
        <v>714</v>
      </c>
    </row>
    <row r="369" spans="1:16" ht="16" x14ac:dyDescent="0.2">
      <c r="A369" s="156">
        <v>13</v>
      </c>
      <c r="B369" s="154" t="s">
        <v>488</v>
      </c>
      <c r="C369" s="55"/>
      <c r="D369" s="12"/>
      <c r="E369" s="341"/>
      <c r="F369" s="341"/>
      <c r="G369" s="340" t="s">
        <v>256</v>
      </c>
      <c r="H369" s="342">
        <v>0</v>
      </c>
      <c r="I369" s="343">
        <v>0</v>
      </c>
      <c r="J369" s="340" t="s">
        <v>256</v>
      </c>
      <c r="K369" s="342">
        <v>0</v>
      </c>
      <c r="L369" s="342">
        <v>5</v>
      </c>
      <c r="M369" s="344">
        <v>0</v>
      </c>
      <c r="N369" s="342">
        <v>0</v>
      </c>
      <c r="P369" s="343" t="s">
        <v>714</v>
      </c>
    </row>
    <row r="370" spans="1:16" ht="32" x14ac:dyDescent="0.2">
      <c r="A370" s="156">
        <v>13</v>
      </c>
      <c r="B370" s="154" t="s">
        <v>128</v>
      </c>
      <c r="C370" s="55" t="s">
        <v>237</v>
      </c>
      <c r="D370" s="12"/>
      <c r="E370" s="341"/>
      <c r="F370" s="341" t="s">
        <v>810</v>
      </c>
      <c r="G370" s="340" t="s">
        <v>256</v>
      </c>
      <c r="H370" s="358">
        <v>0</v>
      </c>
      <c r="I370" s="343">
        <v>0</v>
      </c>
      <c r="J370" s="340" t="s">
        <v>256</v>
      </c>
      <c r="K370" s="342">
        <v>0</v>
      </c>
      <c r="L370" s="358">
        <v>2</v>
      </c>
      <c r="M370" s="344">
        <v>0</v>
      </c>
      <c r="N370" s="342">
        <v>0</v>
      </c>
      <c r="O370" t="s">
        <v>809</v>
      </c>
      <c r="P370" s="343" t="s">
        <v>714</v>
      </c>
    </row>
    <row r="371" spans="1:16" ht="16" x14ac:dyDescent="0.2">
      <c r="A371" s="156">
        <v>13</v>
      </c>
      <c r="B371" s="154" t="s">
        <v>272</v>
      </c>
      <c r="C371" s="55"/>
      <c r="D371" s="12"/>
      <c r="E371" s="341"/>
      <c r="F371" s="341"/>
      <c r="G371" s="340" t="s">
        <v>256</v>
      </c>
      <c r="H371" s="342">
        <v>5</v>
      </c>
      <c r="I371" s="343">
        <v>0</v>
      </c>
      <c r="J371" s="340" t="s">
        <v>256</v>
      </c>
      <c r="K371" s="342">
        <v>0</v>
      </c>
      <c r="L371" s="342">
        <v>0</v>
      </c>
      <c r="M371" s="344">
        <v>0</v>
      </c>
      <c r="N371" s="342">
        <v>0</v>
      </c>
      <c r="P371" s="343" t="s">
        <v>714</v>
      </c>
    </row>
    <row r="372" spans="1:16" ht="16" x14ac:dyDescent="0.2">
      <c r="A372" s="156">
        <v>13</v>
      </c>
      <c r="B372" s="154" t="s">
        <v>228</v>
      </c>
      <c r="C372" s="55"/>
      <c r="D372" s="12"/>
      <c r="E372" s="341"/>
      <c r="F372" s="341"/>
      <c r="G372" s="340" t="s">
        <v>256</v>
      </c>
      <c r="H372" s="342">
        <v>5</v>
      </c>
      <c r="I372" s="343">
        <v>0</v>
      </c>
      <c r="J372" s="340" t="s">
        <v>256</v>
      </c>
      <c r="K372" s="342">
        <v>0</v>
      </c>
      <c r="L372" s="342">
        <v>0</v>
      </c>
      <c r="M372" s="344">
        <v>0</v>
      </c>
      <c r="N372" s="342">
        <v>0</v>
      </c>
      <c r="P372" s="343" t="s">
        <v>714</v>
      </c>
    </row>
    <row r="373" spans="1:16" ht="16" x14ac:dyDescent="0.2">
      <c r="A373" s="156">
        <v>13</v>
      </c>
      <c r="B373" s="154" t="s">
        <v>189</v>
      </c>
      <c r="C373" s="55"/>
      <c r="D373" s="12"/>
      <c r="E373" s="341"/>
      <c r="F373" s="341"/>
      <c r="G373" s="340" t="s">
        <v>256</v>
      </c>
      <c r="H373" s="342">
        <v>30</v>
      </c>
      <c r="I373" s="343">
        <v>0</v>
      </c>
      <c r="J373" s="340" t="s">
        <v>256</v>
      </c>
      <c r="K373" s="342">
        <v>0</v>
      </c>
      <c r="L373" s="342">
        <v>0</v>
      </c>
      <c r="M373" s="344">
        <v>0</v>
      </c>
      <c r="N373" s="342">
        <v>0</v>
      </c>
      <c r="P373" s="343" t="s">
        <v>714</v>
      </c>
    </row>
    <row r="374" spans="1:16" ht="16" x14ac:dyDescent="0.2">
      <c r="A374" s="155">
        <v>14</v>
      </c>
      <c r="B374" s="154" t="s">
        <v>129</v>
      </c>
      <c r="C374" s="55"/>
      <c r="D374" s="12"/>
      <c r="E374" s="341"/>
      <c r="F374" s="341"/>
      <c r="G374" s="340" t="s">
        <v>256</v>
      </c>
      <c r="H374" s="342">
        <v>20</v>
      </c>
      <c r="I374" s="343">
        <v>0</v>
      </c>
      <c r="J374" s="340" t="s">
        <v>256</v>
      </c>
      <c r="K374" s="342">
        <v>0</v>
      </c>
      <c r="L374" s="342">
        <v>0</v>
      </c>
      <c r="M374" s="344">
        <v>0</v>
      </c>
      <c r="N374" s="342">
        <v>0</v>
      </c>
      <c r="P374" s="343" t="s">
        <v>714</v>
      </c>
    </row>
    <row r="375" spans="1:16" ht="16" x14ac:dyDescent="0.2">
      <c r="A375" s="155">
        <v>14</v>
      </c>
      <c r="B375" s="154" t="s">
        <v>229</v>
      </c>
      <c r="C375" s="55"/>
      <c r="D375" s="12"/>
      <c r="E375" s="341"/>
      <c r="F375" s="341"/>
      <c r="G375" s="340" t="s">
        <v>256</v>
      </c>
      <c r="H375" s="342">
        <v>16</v>
      </c>
      <c r="I375" s="343">
        <v>0</v>
      </c>
      <c r="J375" s="340" t="s">
        <v>256</v>
      </c>
      <c r="K375" s="342">
        <v>0</v>
      </c>
      <c r="L375" s="342">
        <v>11</v>
      </c>
      <c r="M375" s="344">
        <v>0</v>
      </c>
      <c r="N375" s="342">
        <v>0</v>
      </c>
      <c r="P375" s="343" t="s">
        <v>714</v>
      </c>
    </row>
    <row r="376" spans="1:16" ht="16" x14ac:dyDescent="0.2">
      <c r="A376" s="155">
        <v>14</v>
      </c>
      <c r="B376" s="154" t="s">
        <v>267</v>
      </c>
      <c r="C376" s="55"/>
      <c r="D376" s="12"/>
      <c r="E376" s="341"/>
      <c r="F376" s="341"/>
      <c r="G376" s="340" t="s">
        <v>256</v>
      </c>
      <c r="H376" s="342">
        <v>4</v>
      </c>
      <c r="I376" s="343">
        <v>0</v>
      </c>
      <c r="J376" s="340" t="s">
        <v>256</v>
      </c>
      <c r="K376" s="342">
        <v>0</v>
      </c>
      <c r="L376" s="342">
        <v>0</v>
      </c>
      <c r="M376" s="344">
        <v>0</v>
      </c>
      <c r="N376" s="342">
        <v>0</v>
      </c>
      <c r="P376" s="343" t="s">
        <v>714</v>
      </c>
    </row>
    <row r="377" spans="1:16" ht="16" x14ac:dyDescent="0.2">
      <c r="A377" s="155">
        <v>14</v>
      </c>
      <c r="B377" s="154" t="s">
        <v>269</v>
      </c>
      <c r="C377" s="55"/>
      <c r="D377" s="12"/>
      <c r="E377" s="341"/>
      <c r="F377" s="341"/>
      <c r="G377" s="340" t="s">
        <v>256</v>
      </c>
      <c r="H377" s="342">
        <v>0</v>
      </c>
      <c r="I377" s="343">
        <v>0</v>
      </c>
      <c r="J377" s="340" t="s">
        <v>256</v>
      </c>
      <c r="K377" s="342">
        <v>0</v>
      </c>
      <c r="L377" s="342">
        <v>0</v>
      </c>
      <c r="M377" s="344">
        <v>0</v>
      </c>
      <c r="N377" s="342">
        <v>0</v>
      </c>
      <c r="P377" s="343" t="s">
        <v>714</v>
      </c>
    </row>
    <row r="378" spans="1:16" ht="16" x14ac:dyDescent="0.2">
      <c r="A378" s="155">
        <v>14</v>
      </c>
      <c r="B378" s="154" t="s">
        <v>228</v>
      </c>
      <c r="C378" s="55"/>
      <c r="D378" s="12"/>
      <c r="E378" s="341"/>
      <c r="F378" s="341"/>
      <c r="G378" s="340" t="s">
        <v>256</v>
      </c>
      <c r="H378" s="342">
        <v>16</v>
      </c>
      <c r="I378" s="343">
        <v>0</v>
      </c>
      <c r="J378" s="340" t="s">
        <v>256</v>
      </c>
      <c r="K378" s="342">
        <v>0</v>
      </c>
      <c r="L378" s="342">
        <v>0</v>
      </c>
      <c r="M378" s="344">
        <v>0</v>
      </c>
      <c r="N378" s="342">
        <v>0</v>
      </c>
      <c r="P378" s="343" t="s">
        <v>714</v>
      </c>
    </row>
    <row r="379" spans="1:16" ht="16" x14ac:dyDescent="0.2">
      <c r="A379" s="155">
        <v>14</v>
      </c>
      <c r="B379" s="154" t="s">
        <v>273</v>
      </c>
      <c r="C379" s="55"/>
      <c r="D379" s="12"/>
      <c r="E379" s="341"/>
      <c r="F379" s="341"/>
      <c r="G379" s="340" t="s">
        <v>256</v>
      </c>
      <c r="H379" s="342">
        <v>35</v>
      </c>
      <c r="I379" s="343">
        <v>0</v>
      </c>
      <c r="J379" s="340" t="s">
        <v>256</v>
      </c>
      <c r="K379" s="342">
        <v>0</v>
      </c>
      <c r="L379" s="342">
        <v>0</v>
      </c>
      <c r="M379" s="344">
        <v>0</v>
      </c>
      <c r="N379" s="342">
        <v>0</v>
      </c>
      <c r="P379" s="343" t="s">
        <v>714</v>
      </c>
    </row>
    <row r="380" spans="1:16" ht="16" x14ac:dyDescent="0.2">
      <c r="A380" s="155">
        <v>14</v>
      </c>
      <c r="B380" s="154" t="s">
        <v>272</v>
      </c>
      <c r="C380" s="55"/>
      <c r="D380" s="12"/>
      <c r="E380" s="341"/>
      <c r="F380" s="341"/>
      <c r="G380" s="340" t="s">
        <v>256</v>
      </c>
      <c r="H380" s="342">
        <v>14</v>
      </c>
      <c r="I380" s="343">
        <v>0</v>
      </c>
      <c r="J380" s="340" t="s">
        <v>256</v>
      </c>
      <c r="K380" s="342">
        <v>0</v>
      </c>
      <c r="L380" s="342">
        <v>1</v>
      </c>
      <c r="M380" s="344">
        <v>0</v>
      </c>
      <c r="N380" s="342">
        <v>0</v>
      </c>
      <c r="P380" s="343" t="s">
        <v>714</v>
      </c>
    </row>
    <row r="381" spans="1:16" ht="16" x14ac:dyDescent="0.2">
      <c r="A381" s="156">
        <v>14</v>
      </c>
      <c r="B381" s="154" t="s">
        <v>480</v>
      </c>
      <c r="C381" s="55"/>
      <c r="D381" s="12"/>
      <c r="E381" s="341"/>
      <c r="F381" s="341"/>
      <c r="G381" s="340" t="s">
        <v>256</v>
      </c>
      <c r="H381" s="342">
        <v>1</v>
      </c>
      <c r="I381" s="343">
        <v>0</v>
      </c>
      <c r="J381" s="340" t="s">
        <v>256</v>
      </c>
      <c r="K381" s="342">
        <v>0</v>
      </c>
      <c r="L381" s="342">
        <v>0</v>
      </c>
      <c r="M381" s="344">
        <v>0</v>
      </c>
      <c r="N381" s="342">
        <v>0</v>
      </c>
      <c r="P381" s="343" t="s">
        <v>714</v>
      </c>
    </row>
    <row r="382" spans="1:16" ht="16" x14ac:dyDescent="0.2">
      <c r="A382" s="156">
        <v>14</v>
      </c>
      <c r="B382" s="154" t="s">
        <v>188</v>
      </c>
      <c r="C382" s="55"/>
      <c r="D382" s="12"/>
      <c r="E382" s="341"/>
      <c r="F382" s="341"/>
      <c r="G382" s="340" t="s">
        <v>256</v>
      </c>
      <c r="H382" s="342">
        <v>0</v>
      </c>
      <c r="I382" s="343">
        <v>0</v>
      </c>
      <c r="J382" s="340" t="s">
        <v>256</v>
      </c>
      <c r="K382" s="342">
        <v>0</v>
      </c>
      <c r="L382" s="342">
        <v>2</v>
      </c>
      <c r="M382" s="344">
        <v>0</v>
      </c>
      <c r="N382" s="342">
        <v>0</v>
      </c>
      <c r="P382" s="343" t="s">
        <v>714</v>
      </c>
    </row>
    <row r="383" spans="1:16" ht="16" x14ac:dyDescent="0.2">
      <c r="A383" s="156">
        <v>14</v>
      </c>
      <c r="B383" s="154" t="s">
        <v>596</v>
      </c>
      <c r="C383" s="55"/>
      <c r="D383" s="12"/>
      <c r="E383" s="341"/>
      <c r="F383" s="341"/>
      <c r="G383" s="340" t="s">
        <v>256</v>
      </c>
      <c r="H383" s="342">
        <v>0</v>
      </c>
      <c r="I383" s="343">
        <v>0</v>
      </c>
      <c r="J383" s="340" t="s">
        <v>256</v>
      </c>
      <c r="K383" s="342">
        <v>0</v>
      </c>
      <c r="L383" s="342">
        <v>4</v>
      </c>
      <c r="M383" s="344">
        <v>0</v>
      </c>
      <c r="N383" s="342">
        <v>0</v>
      </c>
      <c r="P383" s="343" t="s">
        <v>714</v>
      </c>
    </row>
    <row r="384" spans="1:16" ht="16" x14ac:dyDescent="0.2">
      <c r="A384" s="156">
        <v>14</v>
      </c>
      <c r="B384" s="154" t="s">
        <v>128</v>
      </c>
      <c r="C384" s="55"/>
      <c r="D384" s="12"/>
      <c r="E384" s="341"/>
      <c r="F384" s="341"/>
      <c r="G384" s="340" t="s">
        <v>256</v>
      </c>
      <c r="H384" s="342">
        <v>0</v>
      </c>
      <c r="I384" s="343">
        <v>0</v>
      </c>
      <c r="J384" s="340" t="s">
        <v>256</v>
      </c>
      <c r="K384" s="342">
        <v>0</v>
      </c>
      <c r="L384" s="342">
        <v>3</v>
      </c>
      <c r="M384" s="344">
        <v>0</v>
      </c>
      <c r="N384" s="342">
        <v>0</v>
      </c>
      <c r="P384" s="343" t="s">
        <v>714</v>
      </c>
    </row>
    <row r="385" spans="1:16" ht="16" x14ac:dyDescent="0.2">
      <c r="A385" s="156">
        <v>14</v>
      </c>
      <c r="B385" s="154" t="s">
        <v>189</v>
      </c>
      <c r="C385" s="55"/>
      <c r="D385" s="12"/>
      <c r="E385" s="341"/>
      <c r="F385" s="341"/>
      <c r="G385" s="340" t="s">
        <v>256</v>
      </c>
      <c r="H385" s="358">
        <v>33</v>
      </c>
      <c r="I385" s="343">
        <v>0</v>
      </c>
      <c r="J385" s="340" t="s">
        <v>256</v>
      </c>
      <c r="K385" s="342">
        <v>0</v>
      </c>
      <c r="L385" s="358">
        <v>0</v>
      </c>
      <c r="M385" s="344">
        <v>0</v>
      </c>
      <c r="N385" s="342">
        <v>0</v>
      </c>
      <c r="P385" s="343" t="s">
        <v>714</v>
      </c>
    </row>
    <row r="386" spans="1:16" ht="16" x14ac:dyDescent="0.2">
      <c r="A386" s="156">
        <v>14</v>
      </c>
      <c r="B386" s="154" t="s">
        <v>319</v>
      </c>
      <c r="C386" s="55"/>
      <c r="D386" s="12"/>
      <c r="E386" s="341"/>
      <c r="F386" s="341"/>
      <c r="G386" s="340" t="s">
        <v>256</v>
      </c>
      <c r="H386" s="342">
        <v>0</v>
      </c>
      <c r="I386" s="343">
        <v>0</v>
      </c>
      <c r="J386" s="340" t="s">
        <v>256</v>
      </c>
      <c r="K386" s="342">
        <v>0</v>
      </c>
      <c r="L386" s="342">
        <v>1</v>
      </c>
      <c r="M386" s="344">
        <v>0</v>
      </c>
      <c r="N386" s="342">
        <v>0</v>
      </c>
      <c r="P386" s="343" t="s">
        <v>714</v>
      </c>
    </row>
    <row r="387" spans="1:16" ht="16" x14ac:dyDescent="0.2">
      <c r="A387" s="156">
        <v>14</v>
      </c>
      <c r="B387" s="154" t="s">
        <v>231</v>
      </c>
      <c r="C387" s="55"/>
      <c r="D387" s="12"/>
      <c r="E387" s="341"/>
      <c r="F387" s="341"/>
      <c r="G387" s="340" t="s">
        <v>256</v>
      </c>
      <c r="H387" s="342">
        <v>0</v>
      </c>
      <c r="I387" s="343">
        <v>0</v>
      </c>
      <c r="J387" s="340" t="s">
        <v>256</v>
      </c>
      <c r="K387" s="342">
        <v>0</v>
      </c>
      <c r="L387" s="342">
        <v>2</v>
      </c>
      <c r="M387" s="344">
        <v>0</v>
      </c>
      <c r="N387" s="342">
        <v>0</v>
      </c>
      <c r="P387" s="343" t="s">
        <v>714</v>
      </c>
    </row>
    <row r="388" spans="1:16" ht="16" x14ac:dyDescent="0.2">
      <c r="A388" s="155">
        <v>15</v>
      </c>
      <c r="B388" s="154" t="s">
        <v>229</v>
      </c>
      <c r="C388" s="55"/>
      <c r="D388" s="12"/>
      <c r="E388" s="341"/>
      <c r="F388" s="341"/>
      <c r="G388" s="340" t="s">
        <v>256</v>
      </c>
      <c r="H388" s="342">
        <v>9</v>
      </c>
      <c r="I388" s="343">
        <v>0</v>
      </c>
      <c r="J388" s="340" t="s">
        <v>256</v>
      </c>
      <c r="K388" s="342">
        <v>0</v>
      </c>
      <c r="L388" s="342">
        <v>8</v>
      </c>
      <c r="M388" s="344">
        <v>0</v>
      </c>
      <c r="N388" s="342">
        <v>0</v>
      </c>
      <c r="P388" s="343" t="s">
        <v>714</v>
      </c>
    </row>
    <row r="389" spans="1:16" ht="16" x14ac:dyDescent="0.2">
      <c r="A389" s="155">
        <v>15</v>
      </c>
      <c r="B389" s="154" t="s">
        <v>132</v>
      </c>
      <c r="C389" s="55"/>
      <c r="D389" s="12"/>
      <c r="E389" s="341"/>
      <c r="F389" s="341"/>
      <c r="G389" s="340" t="s">
        <v>256</v>
      </c>
      <c r="H389" s="342">
        <v>6</v>
      </c>
      <c r="I389" s="343">
        <v>0</v>
      </c>
      <c r="J389" s="340" t="s">
        <v>256</v>
      </c>
      <c r="K389" s="342">
        <v>0</v>
      </c>
      <c r="L389" s="342">
        <v>0</v>
      </c>
      <c r="M389" s="344">
        <v>0</v>
      </c>
      <c r="N389" s="342">
        <v>0</v>
      </c>
      <c r="P389" s="343" t="s">
        <v>714</v>
      </c>
    </row>
    <row r="390" spans="1:16" ht="16" x14ac:dyDescent="0.2">
      <c r="A390" s="155">
        <v>15</v>
      </c>
      <c r="B390" s="154" t="s">
        <v>267</v>
      </c>
      <c r="C390" s="55"/>
      <c r="D390" s="12"/>
      <c r="E390" s="341"/>
      <c r="F390" s="341"/>
      <c r="G390" s="340" t="s">
        <v>256</v>
      </c>
      <c r="H390" s="342">
        <v>5</v>
      </c>
      <c r="I390" s="343">
        <v>0</v>
      </c>
      <c r="J390" s="340" t="s">
        <v>256</v>
      </c>
      <c r="K390" s="342">
        <v>0</v>
      </c>
      <c r="L390" s="342">
        <v>0</v>
      </c>
      <c r="M390" s="344">
        <v>0</v>
      </c>
      <c r="N390" s="342">
        <v>0</v>
      </c>
      <c r="P390" s="343" t="s">
        <v>714</v>
      </c>
    </row>
    <row r="391" spans="1:16" ht="16" x14ac:dyDescent="0.2">
      <c r="A391" s="155">
        <v>15</v>
      </c>
      <c r="B391" s="154" t="s">
        <v>135</v>
      </c>
      <c r="C391" s="55"/>
      <c r="D391" s="12"/>
      <c r="E391" s="341"/>
      <c r="F391" s="341"/>
      <c r="G391" s="340" t="s">
        <v>256</v>
      </c>
      <c r="H391" s="342">
        <v>0</v>
      </c>
      <c r="I391" s="343">
        <v>0</v>
      </c>
      <c r="J391" s="340" t="s">
        <v>256</v>
      </c>
      <c r="K391" s="342">
        <v>0</v>
      </c>
      <c r="L391" s="342">
        <v>0</v>
      </c>
      <c r="M391" s="344">
        <v>0</v>
      </c>
      <c r="N391" s="342">
        <v>0</v>
      </c>
      <c r="P391" s="343" t="s">
        <v>714</v>
      </c>
    </row>
    <row r="392" spans="1:16" ht="16" x14ac:dyDescent="0.2">
      <c r="A392" s="155">
        <v>15</v>
      </c>
      <c r="B392" s="154" t="s">
        <v>273</v>
      </c>
      <c r="C392" s="55"/>
      <c r="D392" s="12"/>
      <c r="E392" s="341"/>
      <c r="F392" s="341"/>
      <c r="G392" s="340" t="s">
        <v>256</v>
      </c>
      <c r="H392" s="342">
        <v>14</v>
      </c>
      <c r="I392" s="343">
        <v>0</v>
      </c>
      <c r="J392" s="340" t="s">
        <v>256</v>
      </c>
      <c r="K392" s="342">
        <v>0</v>
      </c>
      <c r="L392" s="342">
        <v>0</v>
      </c>
      <c r="M392" s="344">
        <v>0</v>
      </c>
      <c r="N392" s="342">
        <v>0</v>
      </c>
      <c r="P392" s="343" t="s">
        <v>714</v>
      </c>
    </row>
    <row r="393" spans="1:16" ht="16" x14ac:dyDescent="0.2">
      <c r="A393" s="155">
        <v>15</v>
      </c>
      <c r="B393" s="154" t="s">
        <v>228</v>
      </c>
      <c r="C393" s="55"/>
      <c r="D393" s="12"/>
      <c r="E393" s="341"/>
      <c r="F393" s="341"/>
      <c r="G393" s="340" t="s">
        <v>256</v>
      </c>
      <c r="H393" s="342">
        <v>19</v>
      </c>
      <c r="I393" s="343">
        <v>0</v>
      </c>
      <c r="J393" s="340" t="s">
        <v>256</v>
      </c>
      <c r="K393" s="342">
        <v>0</v>
      </c>
      <c r="L393" s="342">
        <v>0</v>
      </c>
      <c r="M393" s="344">
        <v>0</v>
      </c>
      <c r="N393" s="342">
        <v>0</v>
      </c>
      <c r="P393" s="343" t="s">
        <v>714</v>
      </c>
    </row>
    <row r="394" spans="1:16" ht="16" x14ac:dyDescent="0.2">
      <c r="A394" s="155">
        <v>15</v>
      </c>
      <c r="B394" s="154" t="s">
        <v>129</v>
      </c>
      <c r="C394" s="55"/>
      <c r="D394" s="12"/>
      <c r="E394" s="341"/>
      <c r="F394" s="341"/>
      <c r="G394" s="340" t="s">
        <v>256</v>
      </c>
      <c r="H394" s="342">
        <v>9</v>
      </c>
      <c r="I394" s="343">
        <v>0</v>
      </c>
      <c r="J394" s="340" t="s">
        <v>256</v>
      </c>
      <c r="K394" s="342">
        <v>0</v>
      </c>
      <c r="L394" s="342">
        <v>0</v>
      </c>
      <c r="M394" s="344">
        <v>0</v>
      </c>
      <c r="N394" s="342">
        <v>0</v>
      </c>
      <c r="P394" s="343" t="s">
        <v>714</v>
      </c>
    </row>
    <row r="395" spans="1:16" ht="16" x14ac:dyDescent="0.2">
      <c r="A395" s="156">
        <v>15</v>
      </c>
      <c r="B395" s="154" t="s">
        <v>272</v>
      </c>
      <c r="C395" s="55"/>
      <c r="D395" s="12"/>
      <c r="E395" s="341"/>
      <c r="F395" s="341"/>
      <c r="G395" s="340" t="s">
        <v>256</v>
      </c>
      <c r="H395" s="342">
        <v>3</v>
      </c>
      <c r="I395" s="343">
        <v>0</v>
      </c>
      <c r="J395" s="340" t="s">
        <v>256</v>
      </c>
      <c r="K395" s="342">
        <v>0</v>
      </c>
      <c r="L395" s="342">
        <v>3</v>
      </c>
      <c r="M395" s="344">
        <v>0</v>
      </c>
      <c r="N395" s="342">
        <v>0</v>
      </c>
      <c r="P395" s="343" t="s">
        <v>714</v>
      </c>
    </row>
    <row r="396" spans="1:16" ht="16" x14ac:dyDescent="0.2">
      <c r="A396" s="156">
        <v>15</v>
      </c>
      <c r="B396" s="154" t="s">
        <v>189</v>
      </c>
      <c r="C396" s="55"/>
      <c r="D396" s="12"/>
      <c r="E396" s="341"/>
      <c r="F396" s="341"/>
      <c r="G396" s="340" t="s">
        <v>256</v>
      </c>
      <c r="H396" s="342">
        <v>24</v>
      </c>
      <c r="I396" s="343">
        <v>0</v>
      </c>
      <c r="J396" s="340" t="s">
        <v>256</v>
      </c>
      <c r="K396" s="342">
        <v>0</v>
      </c>
      <c r="L396" s="342">
        <v>0</v>
      </c>
      <c r="M396" s="344">
        <v>0</v>
      </c>
      <c r="N396" s="342">
        <v>0</v>
      </c>
      <c r="P396" s="343" t="s">
        <v>714</v>
      </c>
    </row>
    <row r="397" spans="1:16" ht="16" x14ac:dyDescent="0.2">
      <c r="A397" s="156">
        <v>15</v>
      </c>
      <c r="B397" s="154" t="s">
        <v>128</v>
      </c>
      <c r="C397" s="55"/>
      <c r="D397" s="12"/>
      <c r="E397" s="341"/>
      <c r="F397" s="341"/>
      <c r="G397" s="340" t="s">
        <v>256</v>
      </c>
      <c r="H397" s="342">
        <v>0</v>
      </c>
      <c r="I397" s="343">
        <v>0</v>
      </c>
      <c r="J397" s="340" t="s">
        <v>256</v>
      </c>
      <c r="K397" s="342">
        <v>0</v>
      </c>
      <c r="L397" s="342">
        <v>7</v>
      </c>
      <c r="M397" s="344">
        <v>0</v>
      </c>
      <c r="N397" s="342">
        <v>0</v>
      </c>
      <c r="P397" s="343" t="s">
        <v>714</v>
      </c>
    </row>
    <row r="398" spans="1:16" ht="32" x14ac:dyDescent="0.2">
      <c r="A398" s="156">
        <v>15</v>
      </c>
      <c r="B398" s="154" t="s">
        <v>232</v>
      </c>
      <c r="C398" s="55"/>
      <c r="D398" s="12"/>
      <c r="E398" s="341"/>
      <c r="F398" s="341"/>
      <c r="G398" s="340" t="s">
        <v>256</v>
      </c>
      <c r="H398" s="342">
        <v>0</v>
      </c>
      <c r="I398" s="343">
        <v>0</v>
      </c>
      <c r="J398" s="340" t="s">
        <v>256</v>
      </c>
      <c r="K398" s="342">
        <v>0</v>
      </c>
      <c r="L398" s="342">
        <v>1</v>
      </c>
      <c r="M398" s="344">
        <v>0</v>
      </c>
      <c r="N398" s="342">
        <v>0</v>
      </c>
      <c r="P398" s="343" t="s">
        <v>714</v>
      </c>
    </row>
    <row r="399" spans="1:16" ht="16" x14ac:dyDescent="0.2">
      <c r="A399" s="155">
        <v>16</v>
      </c>
      <c r="B399" s="154" t="s">
        <v>267</v>
      </c>
      <c r="C399" s="55"/>
      <c r="D399" s="12"/>
      <c r="E399" s="341"/>
      <c r="F399" s="341"/>
      <c r="G399" s="340" t="s">
        <v>256</v>
      </c>
      <c r="H399" s="342">
        <v>9</v>
      </c>
      <c r="I399" s="343">
        <v>0</v>
      </c>
      <c r="J399" s="340" t="s">
        <v>256</v>
      </c>
      <c r="K399" s="342">
        <v>0</v>
      </c>
      <c r="L399" s="342">
        <v>0</v>
      </c>
      <c r="M399" s="344">
        <v>0</v>
      </c>
      <c r="N399" s="342">
        <v>0</v>
      </c>
      <c r="P399" s="343" t="s">
        <v>714</v>
      </c>
    </row>
    <row r="400" spans="1:16" ht="32" x14ac:dyDescent="0.2">
      <c r="A400" s="155">
        <v>16</v>
      </c>
      <c r="B400" s="154" t="s">
        <v>232</v>
      </c>
      <c r="C400" s="55"/>
      <c r="D400" s="12"/>
      <c r="E400" s="341"/>
      <c r="F400" s="341"/>
      <c r="G400" s="340" t="s">
        <v>256</v>
      </c>
      <c r="H400" s="342">
        <v>0</v>
      </c>
      <c r="I400" s="343">
        <v>0</v>
      </c>
      <c r="J400" s="340" t="s">
        <v>256</v>
      </c>
      <c r="K400" s="342">
        <v>0</v>
      </c>
      <c r="L400" s="342">
        <v>2</v>
      </c>
      <c r="M400" s="344">
        <v>0</v>
      </c>
      <c r="N400" s="342">
        <v>0</v>
      </c>
      <c r="P400" s="343" t="s">
        <v>714</v>
      </c>
    </row>
    <row r="401" spans="1:16" ht="16" x14ac:dyDescent="0.2">
      <c r="A401" s="155">
        <v>16</v>
      </c>
      <c r="B401" s="154" t="s">
        <v>269</v>
      </c>
      <c r="C401" s="55"/>
      <c r="D401" s="12"/>
      <c r="E401" s="341"/>
      <c r="F401" s="341"/>
      <c r="G401" s="340" t="s">
        <v>256</v>
      </c>
      <c r="H401" s="342">
        <v>0</v>
      </c>
      <c r="I401" s="343">
        <v>0</v>
      </c>
      <c r="J401" s="340" t="s">
        <v>256</v>
      </c>
      <c r="K401" s="342">
        <v>0</v>
      </c>
      <c r="L401" s="342">
        <v>0</v>
      </c>
      <c r="M401" s="344">
        <v>0</v>
      </c>
      <c r="N401" s="342">
        <v>0</v>
      </c>
      <c r="P401" s="343" t="s">
        <v>714</v>
      </c>
    </row>
    <row r="402" spans="1:16" ht="16" x14ac:dyDescent="0.2">
      <c r="A402" s="155">
        <v>16</v>
      </c>
      <c r="B402" s="154" t="s">
        <v>229</v>
      </c>
      <c r="C402" s="55"/>
      <c r="D402" s="12"/>
      <c r="E402" s="341"/>
      <c r="F402" s="341"/>
      <c r="G402" s="340" t="s">
        <v>256</v>
      </c>
      <c r="H402" s="342">
        <v>7</v>
      </c>
      <c r="I402" s="343">
        <v>0</v>
      </c>
      <c r="J402" s="340" t="s">
        <v>256</v>
      </c>
      <c r="K402" s="342">
        <v>0</v>
      </c>
      <c r="L402" s="342">
        <v>0</v>
      </c>
      <c r="M402" s="344">
        <v>0</v>
      </c>
      <c r="N402" s="342">
        <v>0</v>
      </c>
      <c r="P402" s="343" t="s">
        <v>714</v>
      </c>
    </row>
    <row r="403" spans="1:16" ht="16" x14ac:dyDescent="0.2">
      <c r="A403" s="155">
        <v>16</v>
      </c>
      <c r="B403" s="154" t="s">
        <v>129</v>
      </c>
      <c r="C403" s="55"/>
      <c r="D403" s="12"/>
      <c r="E403" s="341"/>
      <c r="F403" s="341"/>
      <c r="G403" s="340" t="s">
        <v>256</v>
      </c>
      <c r="H403" s="342">
        <v>12</v>
      </c>
      <c r="I403" s="343">
        <v>0</v>
      </c>
      <c r="J403" s="340" t="s">
        <v>256</v>
      </c>
      <c r="K403" s="342">
        <v>0</v>
      </c>
      <c r="L403" s="342">
        <v>0</v>
      </c>
      <c r="M403" s="344">
        <v>0</v>
      </c>
      <c r="N403" s="342">
        <v>0</v>
      </c>
      <c r="P403" s="343" t="s">
        <v>714</v>
      </c>
    </row>
    <row r="404" spans="1:16" ht="16" x14ac:dyDescent="0.2">
      <c r="A404" s="155">
        <v>16</v>
      </c>
      <c r="B404" s="154" t="s">
        <v>228</v>
      </c>
      <c r="C404" s="55"/>
      <c r="D404" s="12"/>
      <c r="E404" s="341"/>
      <c r="F404" s="341"/>
      <c r="G404" s="340" t="s">
        <v>256</v>
      </c>
      <c r="H404" s="342">
        <v>9</v>
      </c>
      <c r="I404" s="343">
        <v>0</v>
      </c>
      <c r="J404" s="340" t="s">
        <v>256</v>
      </c>
      <c r="K404" s="342">
        <v>0</v>
      </c>
      <c r="L404" s="342">
        <v>0</v>
      </c>
      <c r="M404" s="344">
        <v>0</v>
      </c>
      <c r="N404" s="342">
        <v>0</v>
      </c>
      <c r="P404" s="343" t="s">
        <v>714</v>
      </c>
    </row>
    <row r="405" spans="1:16" ht="16" x14ac:dyDescent="0.2">
      <c r="A405" s="155">
        <v>16</v>
      </c>
      <c r="B405" s="154" t="s">
        <v>273</v>
      </c>
      <c r="C405" s="55"/>
      <c r="D405" s="12"/>
      <c r="E405" s="341"/>
      <c r="F405" s="341"/>
      <c r="G405" s="340" t="s">
        <v>256</v>
      </c>
      <c r="H405" s="342">
        <v>25</v>
      </c>
      <c r="I405" s="343">
        <v>0</v>
      </c>
      <c r="J405" s="340" t="s">
        <v>256</v>
      </c>
      <c r="K405" s="342">
        <v>0</v>
      </c>
      <c r="L405" s="342">
        <v>0</v>
      </c>
      <c r="M405" s="344">
        <v>0</v>
      </c>
      <c r="N405" s="342">
        <v>0</v>
      </c>
      <c r="P405" s="343" t="s">
        <v>714</v>
      </c>
    </row>
    <row r="406" spans="1:16" ht="16" x14ac:dyDescent="0.2">
      <c r="A406" s="155">
        <v>16</v>
      </c>
      <c r="B406" s="154" t="s">
        <v>135</v>
      </c>
      <c r="C406" s="55"/>
      <c r="D406" s="12"/>
      <c r="E406" s="341"/>
      <c r="F406" s="341"/>
      <c r="G406" s="340" t="s">
        <v>256</v>
      </c>
      <c r="H406" s="342">
        <v>0</v>
      </c>
      <c r="I406" s="343">
        <v>0</v>
      </c>
      <c r="J406" s="340" t="s">
        <v>256</v>
      </c>
      <c r="K406" s="342">
        <v>0</v>
      </c>
      <c r="L406" s="342">
        <v>0</v>
      </c>
      <c r="M406" s="344">
        <v>0</v>
      </c>
      <c r="N406" s="342">
        <v>0</v>
      </c>
      <c r="P406" s="343" t="s">
        <v>714</v>
      </c>
    </row>
    <row r="407" spans="1:16" ht="16" x14ac:dyDescent="0.2">
      <c r="A407" s="156">
        <v>16</v>
      </c>
      <c r="B407" s="154" t="s">
        <v>488</v>
      </c>
      <c r="C407" s="55"/>
      <c r="D407" s="12"/>
      <c r="E407" s="341"/>
      <c r="F407" s="341"/>
      <c r="G407" s="340" t="s">
        <v>256</v>
      </c>
      <c r="H407" s="342">
        <v>0</v>
      </c>
      <c r="I407" s="343">
        <v>0</v>
      </c>
      <c r="J407" s="340" t="s">
        <v>256</v>
      </c>
      <c r="K407" s="342">
        <v>0</v>
      </c>
      <c r="L407" s="342">
        <v>2</v>
      </c>
      <c r="M407" s="344">
        <v>0</v>
      </c>
      <c r="N407" s="342">
        <v>0</v>
      </c>
      <c r="P407" s="343" t="s">
        <v>714</v>
      </c>
    </row>
    <row r="408" spans="1:16" ht="16" x14ac:dyDescent="0.2">
      <c r="A408" s="156">
        <v>16</v>
      </c>
      <c r="B408" s="154" t="s">
        <v>268</v>
      </c>
      <c r="C408" s="55"/>
      <c r="D408" s="12"/>
      <c r="E408" s="341"/>
      <c r="F408" s="341"/>
      <c r="G408" s="340" t="s">
        <v>256</v>
      </c>
      <c r="H408" s="342">
        <v>3</v>
      </c>
      <c r="I408" s="343">
        <v>0</v>
      </c>
      <c r="J408" s="340" t="s">
        <v>256</v>
      </c>
      <c r="K408" s="342">
        <v>0</v>
      </c>
      <c r="L408" s="342">
        <v>0</v>
      </c>
      <c r="M408" s="344">
        <v>0</v>
      </c>
      <c r="N408" s="342">
        <v>0</v>
      </c>
      <c r="P408" s="343" t="s">
        <v>714</v>
      </c>
    </row>
    <row r="409" spans="1:16" ht="16" x14ac:dyDescent="0.2">
      <c r="A409" s="156">
        <v>16</v>
      </c>
      <c r="B409" s="154" t="s">
        <v>128</v>
      </c>
      <c r="C409" s="55"/>
      <c r="D409" s="12"/>
      <c r="E409" s="341"/>
      <c r="F409" s="341"/>
      <c r="G409" s="340" t="s">
        <v>256</v>
      </c>
      <c r="H409" s="342">
        <v>0</v>
      </c>
      <c r="I409" s="343">
        <v>0</v>
      </c>
      <c r="J409" s="340" t="s">
        <v>256</v>
      </c>
      <c r="K409" s="342">
        <v>0</v>
      </c>
      <c r="L409" s="342">
        <v>3</v>
      </c>
      <c r="M409" s="344">
        <v>0</v>
      </c>
      <c r="N409" s="342">
        <v>0</v>
      </c>
      <c r="P409" s="343" t="s">
        <v>714</v>
      </c>
    </row>
    <row r="410" spans="1:16" ht="16" x14ac:dyDescent="0.2">
      <c r="A410" s="156">
        <v>16</v>
      </c>
      <c r="B410" s="154" t="s">
        <v>272</v>
      </c>
      <c r="C410" s="55"/>
      <c r="D410" s="12"/>
      <c r="E410" s="341"/>
      <c r="F410" s="341"/>
      <c r="G410" s="340" t="s">
        <v>256</v>
      </c>
      <c r="H410" s="342">
        <v>6</v>
      </c>
      <c r="I410" s="343">
        <v>0</v>
      </c>
      <c r="J410" s="340" t="s">
        <v>256</v>
      </c>
      <c r="K410" s="342">
        <v>0</v>
      </c>
      <c r="L410" s="342">
        <v>2</v>
      </c>
      <c r="M410" s="344">
        <v>0</v>
      </c>
      <c r="N410" s="342">
        <v>0</v>
      </c>
      <c r="P410" s="343" t="s">
        <v>714</v>
      </c>
    </row>
    <row r="411" spans="1:16" ht="16" x14ac:dyDescent="0.2">
      <c r="A411" s="156">
        <v>16</v>
      </c>
      <c r="B411" s="154" t="s">
        <v>189</v>
      </c>
      <c r="C411" s="55"/>
      <c r="D411" s="12"/>
      <c r="E411" s="341"/>
      <c r="F411" s="341"/>
      <c r="G411" s="340" t="s">
        <v>256</v>
      </c>
      <c r="H411" s="342">
        <v>18</v>
      </c>
      <c r="I411" s="343">
        <v>0</v>
      </c>
      <c r="J411" s="340" t="s">
        <v>256</v>
      </c>
      <c r="K411" s="342">
        <v>0</v>
      </c>
      <c r="L411" s="342">
        <v>0</v>
      </c>
      <c r="M411" s="344">
        <v>0</v>
      </c>
      <c r="N411" s="342">
        <v>0</v>
      </c>
      <c r="P411" s="343" t="s">
        <v>714</v>
      </c>
    </row>
    <row r="412" spans="1:16" ht="16" x14ac:dyDescent="0.2">
      <c r="A412" s="156">
        <v>16</v>
      </c>
      <c r="B412" s="357" t="s">
        <v>556</v>
      </c>
      <c r="C412" s="55"/>
      <c r="D412" s="12"/>
      <c r="E412" s="341"/>
      <c r="F412" s="341"/>
      <c r="G412" s="340" t="s">
        <v>256</v>
      </c>
      <c r="H412" s="342">
        <v>1</v>
      </c>
      <c r="I412" s="343">
        <v>0</v>
      </c>
      <c r="J412" s="340" t="s">
        <v>256</v>
      </c>
      <c r="K412" s="342">
        <v>0</v>
      </c>
      <c r="L412" s="342">
        <v>0</v>
      </c>
      <c r="M412" s="344">
        <v>0</v>
      </c>
      <c r="N412" s="342">
        <v>0</v>
      </c>
      <c r="P412" s="343" t="s">
        <v>714</v>
      </c>
    </row>
    <row r="413" spans="1:16" ht="16" x14ac:dyDescent="0.2">
      <c r="A413" s="156">
        <v>16</v>
      </c>
      <c r="B413" s="154" t="s">
        <v>190</v>
      </c>
      <c r="C413" s="55"/>
      <c r="D413" s="12"/>
      <c r="E413" s="341"/>
      <c r="F413" s="341"/>
      <c r="G413" s="340" t="s">
        <v>256</v>
      </c>
      <c r="H413" s="342">
        <v>1</v>
      </c>
      <c r="I413" s="343">
        <v>0</v>
      </c>
      <c r="J413" s="340" t="s">
        <v>256</v>
      </c>
      <c r="K413" s="342">
        <v>0</v>
      </c>
      <c r="L413" s="342">
        <v>0</v>
      </c>
      <c r="M413" s="344">
        <v>0</v>
      </c>
      <c r="N413" s="342">
        <v>0</v>
      </c>
      <c r="P413" s="343" t="s">
        <v>714</v>
      </c>
    </row>
    <row r="414" spans="1:16" ht="16" x14ac:dyDescent="0.2">
      <c r="A414" s="155">
        <v>17</v>
      </c>
      <c r="B414" s="154" t="s">
        <v>135</v>
      </c>
      <c r="C414" s="55"/>
      <c r="D414" s="12"/>
      <c r="E414" s="341"/>
      <c r="F414" s="341"/>
      <c r="G414" s="340" t="s">
        <v>256</v>
      </c>
      <c r="H414" s="342">
        <v>0</v>
      </c>
      <c r="I414" s="343">
        <v>0</v>
      </c>
      <c r="J414" s="340" t="s">
        <v>256</v>
      </c>
      <c r="K414" s="342">
        <v>0</v>
      </c>
      <c r="L414" s="342">
        <v>0</v>
      </c>
      <c r="M414" s="344">
        <v>0</v>
      </c>
      <c r="N414" s="342">
        <v>0</v>
      </c>
      <c r="P414" s="343" t="s">
        <v>714</v>
      </c>
    </row>
    <row r="415" spans="1:16" ht="16" x14ac:dyDescent="0.2">
      <c r="A415" s="155">
        <v>17</v>
      </c>
      <c r="B415" s="154" t="s">
        <v>267</v>
      </c>
      <c r="C415" s="55"/>
      <c r="D415" s="12"/>
      <c r="E415" s="341"/>
      <c r="F415" s="341"/>
      <c r="G415" s="340" t="s">
        <v>256</v>
      </c>
      <c r="H415" s="342">
        <v>7</v>
      </c>
      <c r="I415" s="343">
        <v>0</v>
      </c>
      <c r="J415" s="340" t="s">
        <v>256</v>
      </c>
      <c r="K415" s="342">
        <v>0</v>
      </c>
      <c r="L415" s="342">
        <v>0</v>
      </c>
      <c r="M415" s="344">
        <v>0</v>
      </c>
      <c r="N415" s="342">
        <v>0</v>
      </c>
      <c r="P415" s="343" t="s">
        <v>714</v>
      </c>
    </row>
    <row r="416" spans="1:16" ht="16" x14ac:dyDescent="0.2">
      <c r="A416" s="155">
        <v>17</v>
      </c>
      <c r="B416" s="154" t="s">
        <v>229</v>
      </c>
      <c r="C416" s="55"/>
      <c r="D416" s="12"/>
      <c r="E416" s="341"/>
      <c r="F416" s="341"/>
      <c r="G416" s="340" t="s">
        <v>256</v>
      </c>
      <c r="H416" s="342">
        <v>10</v>
      </c>
      <c r="I416" s="343">
        <v>0</v>
      </c>
      <c r="J416" s="340" t="s">
        <v>256</v>
      </c>
      <c r="K416" s="342">
        <v>0</v>
      </c>
      <c r="L416" s="342">
        <v>0</v>
      </c>
      <c r="M416" s="344">
        <v>0</v>
      </c>
      <c r="N416" s="342">
        <v>0</v>
      </c>
      <c r="P416" s="343" t="s">
        <v>714</v>
      </c>
    </row>
    <row r="417" spans="1:16" ht="16" x14ac:dyDescent="0.2">
      <c r="A417" s="155">
        <v>17</v>
      </c>
      <c r="B417" s="154" t="s">
        <v>273</v>
      </c>
      <c r="C417" s="55"/>
      <c r="D417" s="12"/>
      <c r="E417" s="341"/>
      <c r="F417" s="341"/>
      <c r="G417" s="340" t="s">
        <v>256</v>
      </c>
      <c r="H417" s="342">
        <v>11</v>
      </c>
      <c r="I417" s="343">
        <v>0</v>
      </c>
      <c r="J417" s="340" t="s">
        <v>256</v>
      </c>
      <c r="K417" s="342">
        <v>0</v>
      </c>
      <c r="L417" s="342">
        <v>0</v>
      </c>
      <c r="M417" s="344">
        <v>0</v>
      </c>
      <c r="N417" s="342">
        <v>0</v>
      </c>
      <c r="P417" s="343" t="s">
        <v>714</v>
      </c>
    </row>
    <row r="418" spans="1:16" ht="16" x14ac:dyDescent="0.2">
      <c r="A418" s="155">
        <v>17</v>
      </c>
      <c r="B418" s="154" t="s">
        <v>228</v>
      </c>
      <c r="C418" s="55"/>
      <c r="D418" s="12"/>
      <c r="E418" s="341"/>
      <c r="F418" s="341"/>
      <c r="G418" s="340" t="s">
        <v>256</v>
      </c>
      <c r="H418" s="342">
        <v>6</v>
      </c>
      <c r="I418" s="343">
        <v>1</v>
      </c>
      <c r="J418" s="340" t="s">
        <v>256</v>
      </c>
      <c r="K418" s="342">
        <v>0</v>
      </c>
      <c r="L418" s="342">
        <v>0</v>
      </c>
      <c r="M418" s="344">
        <v>0</v>
      </c>
      <c r="N418" s="342">
        <v>0</v>
      </c>
      <c r="P418" s="343" t="s">
        <v>714</v>
      </c>
    </row>
    <row r="419" spans="1:16" ht="16" x14ac:dyDescent="0.2">
      <c r="A419" s="155">
        <v>17</v>
      </c>
      <c r="B419" s="154" t="s">
        <v>129</v>
      </c>
      <c r="C419" s="55"/>
      <c r="D419" s="12"/>
      <c r="E419" s="341"/>
      <c r="F419" s="341"/>
      <c r="G419" s="340" t="s">
        <v>256</v>
      </c>
      <c r="H419" s="342">
        <v>13</v>
      </c>
      <c r="I419" s="343">
        <v>0</v>
      </c>
      <c r="J419" s="340" t="s">
        <v>256</v>
      </c>
      <c r="K419" s="342">
        <v>0</v>
      </c>
      <c r="L419" s="342">
        <v>0</v>
      </c>
      <c r="M419" s="344">
        <v>0</v>
      </c>
      <c r="N419" s="342">
        <v>0</v>
      </c>
      <c r="P419" s="343" t="s">
        <v>714</v>
      </c>
    </row>
    <row r="420" spans="1:16" ht="16" x14ac:dyDescent="0.2">
      <c r="A420" s="155">
        <v>17</v>
      </c>
      <c r="B420" s="154" t="s">
        <v>161</v>
      </c>
      <c r="C420" s="55"/>
      <c r="D420" s="12"/>
      <c r="E420" s="341"/>
      <c r="F420" s="341"/>
      <c r="G420" s="340" t="s">
        <v>256</v>
      </c>
      <c r="H420" s="342">
        <v>1</v>
      </c>
      <c r="I420" s="343">
        <v>0</v>
      </c>
      <c r="J420" s="340" t="s">
        <v>256</v>
      </c>
      <c r="K420" s="342">
        <v>0</v>
      </c>
      <c r="L420" s="342">
        <v>0</v>
      </c>
      <c r="M420" s="344">
        <v>0</v>
      </c>
      <c r="N420" s="342">
        <v>0</v>
      </c>
      <c r="P420" s="343" t="s">
        <v>714</v>
      </c>
    </row>
    <row r="421" spans="1:16" ht="16" x14ac:dyDescent="0.2">
      <c r="A421" s="156">
        <v>17</v>
      </c>
      <c r="B421" s="154" t="s">
        <v>132</v>
      </c>
      <c r="C421" s="55"/>
      <c r="D421" s="12"/>
      <c r="E421" s="341"/>
      <c r="F421" s="341"/>
      <c r="G421" s="340" t="s">
        <v>256</v>
      </c>
      <c r="H421" s="342">
        <v>2</v>
      </c>
      <c r="I421" s="343">
        <v>0</v>
      </c>
      <c r="J421" s="340" t="s">
        <v>256</v>
      </c>
      <c r="K421" s="342">
        <v>0</v>
      </c>
      <c r="L421" s="342">
        <v>0</v>
      </c>
      <c r="M421" s="344">
        <v>0</v>
      </c>
      <c r="N421" s="342">
        <v>0</v>
      </c>
      <c r="P421" s="343" t="s">
        <v>714</v>
      </c>
    </row>
    <row r="422" spans="1:16" ht="16" x14ac:dyDescent="0.2">
      <c r="A422" s="156">
        <v>17</v>
      </c>
      <c r="B422" s="154" t="s">
        <v>188</v>
      </c>
      <c r="C422" s="55"/>
      <c r="D422" s="12"/>
      <c r="E422" s="341"/>
      <c r="F422" s="341"/>
      <c r="G422" s="340" t="s">
        <v>256</v>
      </c>
      <c r="H422" s="342">
        <v>5</v>
      </c>
      <c r="I422" s="343">
        <v>0</v>
      </c>
      <c r="J422" s="340" t="s">
        <v>256</v>
      </c>
      <c r="K422" s="342">
        <v>0</v>
      </c>
      <c r="L422" s="342">
        <v>1</v>
      </c>
      <c r="M422" s="344">
        <v>0</v>
      </c>
      <c r="N422" s="342">
        <v>0</v>
      </c>
      <c r="P422" s="343" t="s">
        <v>714</v>
      </c>
    </row>
    <row r="423" spans="1:16" ht="32" x14ac:dyDescent="0.2">
      <c r="A423" s="156">
        <v>17</v>
      </c>
      <c r="B423" s="154" t="s">
        <v>232</v>
      </c>
      <c r="C423" s="55"/>
      <c r="D423" s="12"/>
      <c r="E423" s="341"/>
      <c r="F423" s="341"/>
      <c r="G423" s="340" t="s">
        <v>256</v>
      </c>
      <c r="H423" s="342">
        <v>0</v>
      </c>
      <c r="I423" s="343">
        <v>0</v>
      </c>
      <c r="J423" s="340" t="s">
        <v>256</v>
      </c>
      <c r="K423" s="342">
        <v>0</v>
      </c>
      <c r="L423" s="342">
        <v>1</v>
      </c>
      <c r="M423" s="344">
        <v>0</v>
      </c>
      <c r="N423" s="342">
        <v>0</v>
      </c>
      <c r="P423" s="343" t="s">
        <v>714</v>
      </c>
    </row>
    <row r="424" spans="1:16" ht="16" x14ac:dyDescent="0.2">
      <c r="A424" s="156">
        <v>17</v>
      </c>
      <c r="B424" s="154" t="s">
        <v>128</v>
      </c>
      <c r="C424" s="55"/>
      <c r="D424" s="12"/>
      <c r="E424" s="341"/>
      <c r="F424" s="341"/>
      <c r="G424" s="340" t="s">
        <v>256</v>
      </c>
      <c r="H424" s="342">
        <v>0</v>
      </c>
      <c r="I424" s="343">
        <v>0</v>
      </c>
      <c r="J424" s="340" t="s">
        <v>256</v>
      </c>
      <c r="K424" s="358">
        <v>0</v>
      </c>
      <c r="L424" s="342">
        <v>2</v>
      </c>
      <c r="M424" s="344">
        <v>0</v>
      </c>
      <c r="N424" s="358">
        <v>1</v>
      </c>
      <c r="O424" t="s">
        <v>809</v>
      </c>
      <c r="P424" s="343" t="s">
        <v>714</v>
      </c>
    </row>
    <row r="425" spans="1:16" ht="16" x14ac:dyDescent="0.2">
      <c r="A425" s="156">
        <v>17</v>
      </c>
      <c r="B425" s="154" t="s">
        <v>189</v>
      </c>
      <c r="C425" s="55"/>
      <c r="D425" s="12"/>
      <c r="E425" s="341"/>
      <c r="F425" s="341"/>
      <c r="G425" s="340" t="s">
        <v>256</v>
      </c>
      <c r="H425" s="342">
        <v>4</v>
      </c>
      <c r="I425" s="343">
        <v>0</v>
      </c>
      <c r="J425" s="340" t="s">
        <v>256</v>
      </c>
      <c r="K425" s="342">
        <v>0</v>
      </c>
      <c r="L425" s="342">
        <v>0</v>
      </c>
      <c r="M425" s="344">
        <v>0</v>
      </c>
      <c r="N425" s="342">
        <v>0</v>
      </c>
      <c r="P425" s="343" t="s">
        <v>714</v>
      </c>
    </row>
    <row r="426" spans="1:16" ht="16" x14ac:dyDescent="0.2">
      <c r="A426" s="155">
        <v>18</v>
      </c>
      <c r="B426" s="154" t="s">
        <v>161</v>
      </c>
      <c r="C426" s="55"/>
      <c r="D426" s="12"/>
      <c r="E426" s="341"/>
      <c r="F426" s="341"/>
      <c r="G426" s="340" t="s">
        <v>256</v>
      </c>
      <c r="H426" s="342">
        <v>1</v>
      </c>
      <c r="I426" s="343">
        <v>0</v>
      </c>
      <c r="J426" s="340" t="s">
        <v>256</v>
      </c>
      <c r="K426" s="342">
        <v>0</v>
      </c>
      <c r="L426" s="342">
        <v>0</v>
      </c>
      <c r="M426" s="344">
        <v>0</v>
      </c>
      <c r="N426" s="342">
        <v>0</v>
      </c>
      <c r="P426" s="343" t="s">
        <v>714</v>
      </c>
    </row>
    <row r="427" spans="1:16" ht="16" x14ac:dyDescent="0.2">
      <c r="A427" s="155">
        <v>18</v>
      </c>
      <c r="B427" s="154" t="s">
        <v>267</v>
      </c>
      <c r="C427" s="55"/>
      <c r="D427" s="12"/>
      <c r="E427" s="341"/>
      <c r="F427" s="341"/>
      <c r="G427" s="340" t="s">
        <v>256</v>
      </c>
      <c r="H427" s="342">
        <v>2</v>
      </c>
      <c r="I427" s="343">
        <v>0</v>
      </c>
      <c r="J427" s="340" t="s">
        <v>256</v>
      </c>
      <c r="K427" s="342">
        <v>0</v>
      </c>
      <c r="L427" s="342">
        <v>0</v>
      </c>
      <c r="M427" s="344">
        <v>0</v>
      </c>
      <c r="N427" s="342">
        <v>0</v>
      </c>
      <c r="P427" s="343" t="s">
        <v>714</v>
      </c>
    </row>
    <row r="428" spans="1:16" ht="16" x14ac:dyDescent="0.2">
      <c r="A428" s="155">
        <v>18</v>
      </c>
      <c r="B428" s="154" t="s">
        <v>132</v>
      </c>
      <c r="C428" s="55"/>
      <c r="D428" s="12"/>
      <c r="E428" s="341"/>
      <c r="F428" s="341"/>
      <c r="G428" s="340" t="s">
        <v>256</v>
      </c>
      <c r="H428" s="342">
        <v>6</v>
      </c>
      <c r="I428" s="343">
        <v>0</v>
      </c>
      <c r="J428" s="340" t="s">
        <v>256</v>
      </c>
      <c r="K428" s="342">
        <v>0</v>
      </c>
      <c r="L428" s="342">
        <v>0</v>
      </c>
      <c r="M428" s="344">
        <v>0</v>
      </c>
      <c r="N428" s="342">
        <v>0</v>
      </c>
      <c r="P428" s="343" t="s">
        <v>714</v>
      </c>
    </row>
    <row r="429" spans="1:16" ht="16" x14ac:dyDescent="0.2">
      <c r="A429" s="155">
        <v>18</v>
      </c>
      <c r="B429" s="154" t="s">
        <v>273</v>
      </c>
      <c r="C429" s="55"/>
      <c r="D429" s="12"/>
      <c r="E429" s="341"/>
      <c r="F429" s="341"/>
      <c r="G429" s="340" t="s">
        <v>256</v>
      </c>
      <c r="H429" s="342">
        <v>16</v>
      </c>
      <c r="I429" s="343">
        <v>0</v>
      </c>
      <c r="J429" s="340" t="s">
        <v>256</v>
      </c>
      <c r="K429" s="342">
        <v>0</v>
      </c>
      <c r="L429" s="342">
        <v>0</v>
      </c>
      <c r="M429" s="344">
        <v>0</v>
      </c>
      <c r="N429" s="342">
        <v>0</v>
      </c>
      <c r="P429" s="343" t="s">
        <v>714</v>
      </c>
    </row>
    <row r="430" spans="1:16" ht="16" x14ac:dyDescent="0.2">
      <c r="A430" s="155">
        <v>18</v>
      </c>
      <c r="B430" s="154" t="s">
        <v>129</v>
      </c>
      <c r="C430" s="55"/>
      <c r="D430" s="12"/>
      <c r="E430" s="341"/>
      <c r="F430" s="341"/>
      <c r="G430" s="340" t="s">
        <v>256</v>
      </c>
      <c r="H430" s="342">
        <v>3</v>
      </c>
      <c r="I430" s="343">
        <v>0</v>
      </c>
      <c r="J430" s="340" t="s">
        <v>256</v>
      </c>
      <c r="K430" s="342">
        <v>0</v>
      </c>
      <c r="L430" s="342">
        <v>0</v>
      </c>
      <c r="M430" s="344">
        <v>0</v>
      </c>
      <c r="N430" s="342">
        <v>0</v>
      </c>
      <c r="P430" s="343" t="s">
        <v>714</v>
      </c>
    </row>
    <row r="431" spans="1:16" ht="16" x14ac:dyDescent="0.2">
      <c r="A431" s="155">
        <v>18</v>
      </c>
      <c r="B431" s="154" t="s">
        <v>228</v>
      </c>
      <c r="C431" s="55"/>
      <c r="D431" s="12"/>
      <c r="E431" s="341"/>
      <c r="F431" s="341"/>
      <c r="G431" s="340" t="s">
        <v>256</v>
      </c>
      <c r="H431" s="342">
        <v>4</v>
      </c>
      <c r="I431" s="343">
        <v>0</v>
      </c>
      <c r="J431" s="340" t="s">
        <v>256</v>
      </c>
      <c r="K431" s="342">
        <v>0</v>
      </c>
      <c r="L431" s="342">
        <v>0</v>
      </c>
      <c r="M431" s="344">
        <v>0</v>
      </c>
      <c r="N431" s="342">
        <v>0</v>
      </c>
      <c r="P431" s="343" t="s">
        <v>714</v>
      </c>
    </row>
    <row r="432" spans="1:16" ht="16" x14ac:dyDescent="0.2">
      <c r="A432" s="156">
        <v>18</v>
      </c>
      <c r="B432" s="154" t="s">
        <v>229</v>
      </c>
      <c r="C432" s="55"/>
      <c r="D432" s="12"/>
      <c r="E432" s="341"/>
      <c r="F432" s="341"/>
      <c r="G432" s="340" t="s">
        <v>256</v>
      </c>
      <c r="H432" s="342">
        <v>14</v>
      </c>
      <c r="I432" s="343">
        <v>0</v>
      </c>
      <c r="J432" s="340" t="s">
        <v>256</v>
      </c>
      <c r="K432" s="342">
        <v>0</v>
      </c>
      <c r="L432" s="342">
        <v>0</v>
      </c>
      <c r="M432" s="344">
        <v>0</v>
      </c>
      <c r="N432" s="342">
        <v>0</v>
      </c>
      <c r="P432" s="343" t="s">
        <v>714</v>
      </c>
    </row>
    <row r="433" spans="1:16" ht="32" x14ac:dyDescent="0.2">
      <c r="A433" s="156">
        <v>18</v>
      </c>
      <c r="B433" s="154" t="s">
        <v>232</v>
      </c>
      <c r="C433" s="55"/>
      <c r="D433" s="12"/>
      <c r="E433" s="341"/>
      <c r="F433" s="341"/>
      <c r="G433" s="340" t="s">
        <v>256</v>
      </c>
      <c r="H433" s="342">
        <v>0</v>
      </c>
      <c r="I433" s="343">
        <v>0</v>
      </c>
      <c r="J433" s="340" t="s">
        <v>256</v>
      </c>
      <c r="K433" s="342">
        <v>0</v>
      </c>
      <c r="L433" s="342">
        <v>1</v>
      </c>
      <c r="M433" s="344">
        <v>0</v>
      </c>
      <c r="N433" s="342">
        <v>0</v>
      </c>
      <c r="P433" s="343" t="s">
        <v>714</v>
      </c>
    </row>
    <row r="434" spans="1:16" ht="16" x14ac:dyDescent="0.2">
      <c r="A434" s="156">
        <v>18</v>
      </c>
      <c r="B434" s="154" t="s">
        <v>272</v>
      </c>
      <c r="C434" s="55"/>
      <c r="D434" s="12"/>
      <c r="E434" s="341"/>
      <c r="F434" s="341"/>
      <c r="G434" s="340" t="s">
        <v>256</v>
      </c>
      <c r="H434" s="342">
        <v>2</v>
      </c>
      <c r="I434" s="343">
        <v>0</v>
      </c>
      <c r="J434" s="340" t="s">
        <v>256</v>
      </c>
      <c r="K434" s="342">
        <v>0</v>
      </c>
      <c r="L434" s="342">
        <v>0</v>
      </c>
      <c r="M434" s="344">
        <v>0</v>
      </c>
      <c r="N434" s="342">
        <v>0</v>
      </c>
      <c r="P434" s="343" t="s">
        <v>714</v>
      </c>
    </row>
    <row r="435" spans="1:16" ht="16" x14ac:dyDescent="0.2">
      <c r="A435" s="156">
        <v>18</v>
      </c>
      <c r="B435" s="154" t="s">
        <v>128</v>
      </c>
      <c r="C435" s="55"/>
      <c r="D435" s="12"/>
      <c r="E435" s="341"/>
      <c r="F435" s="341"/>
      <c r="G435" s="340" t="s">
        <v>256</v>
      </c>
      <c r="H435" s="342">
        <v>0</v>
      </c>
      <c r="I435" s="343">
        <v>0</v>
      </c>
      <c r="J435" s="340" t="s">
        <v>256</v>
      </c>
      <c r="K435" s="342">
        <v>0</v>
      </c>
      <c r="L435" s="342">
        <v>11</v>
      </c>
      <c r="M435" s="344">
        <v>0</v>
      </c>
      <c r="N435" s="342">
        <v>0</v>
      </c>
      <c r="P435" s="343" t="s">
        <v>714</v>
      </c>
    </row>
    <row r="436" spans="1:16" ht="16" x14ac:dyDescent="0.2">
      <c r="A436" s="156">
        <v>18</v>
      </c>
      <c r="B436" s="154" t="s">
        <v>596</v>
      </c>
      <c r="C436" s="55"/>
      <c r="D436" s="12"/>
      <c r="E436" s="341"/>
      <c r="F436" s="341"/>
      <c r="G436" s="340" t="s">
        <v>256</v>
      </c>
      <c r="H436" s="342">
        <v>0</v>
      </c>
      <c r="I436" s="343">
        <v>0</v>
      </c>
      <c r="J436" s="340" t="s">
        <v>256</v>
      </c>
      <c r="K436" s="342">
        <v>0</v>
      </c>
      <c r="L436" s="342">
        <v>1</v>
      </c>
      <c r="M436" s="344">
        <v>0</v>
      </c>
      <c r="N436" s="342">
        <v>0</v>
      </c>
      <c r="P436" s="343" t="s">
        <v>714</v>
      </c>
    </row>
    <row r="437" spans="1:16" ht="16" x14ac:dyDescent="0.2">
      <c r="A437" s="156">
        <v>18</v>
      </c>
      <c r="B437" s="154" t="s">
        <v>189</v>
      </c>
      <c r="C437" s="55"/>
      <c r="D437" s="12"/>
      <c r="E437" s="341"/>
      <c r="F437" s="341"/>
      <c r="G437" s="340" t="s">
        <v>256</v>
      </c>
      <c r="H437" s="342">
        <v>4</v>
      </c>
      <c r="I437" s="343">
        <v>0</v>
      </c>
      <c r="J437" s="340" t="s">
        <v>256</v>
      </c>
      <c r="K437" s="342">
        <v>0</v>
      </c>
      <c r="L437" s="342">
        <v>0</v>
      </c>
      <c r="M437" s="344">
        <v>0</v>
      </c>
      <c r="N437" s="342">
        <v>0</v>
      </c>
      <c r="P437" s="343" t="s">
        <v>714</v>
      </c>
    </row>
    <row r="438" spans="1:16" ht="16" x14ac:dyDescent="0.2">
      <c r="A438" s="155">
        <v>19</v>
      </c>
      <c r="B438" s="154" t="s">
        <v>132</v>
      </c>
      <c r="C438" s="55"/>
      <c r="D438" s="12"/>
      <c r="E438" s="341"/>
      <c r="F438" s="341"/>
      <c r="G438" s="340" t="s">
        <v>256</v>
      </c>
      <c r="H438" s="342">
        <v>7</v>
      </c>
      <c r="I438" s="343">
        <v>0</v>
      </c>
      <c r="J438" s="340" t="s">
        <v>256</v>
      </c>
      <c r="K438" s="342">
        <v>0</v>
      </c>
      <c r="L438" s="342">
        <v>0</v>
      </c>
      <c r="M438" s="344">
        <v>0</v>
      </c>
      <c r="N438" s="342">
        <v>0</v>
      </c>
      <c r="P438" s="343" t="s">
        <v>714</v>
      </c>
    </row>
    <row r="439" spans="1:16" ht="32" x14ac:dyDescent="0.2">
      <c r="A439" s="155">
        <v>19</v>
      </c>
      <c r="B439" s="154" t="s">
        <v>232</v>
      </c>
      <c r="C439" s="55"/>
      <c r="D439" s="12"/>
      <c r="E439" s="341"/>
      <c r="F439" s="341"/>
      <c r="G439" s="340" t="s">
        <v>256</v>
      </c>
      <c r="H439" s="342">
        <v>1</v>
      </c>
      <c r="I439" s="343">
        <v>0</v>
      </c>
      <c r="J439" s="340" t="s">
        <v>256</v>
      </c>
      <c r="K439" s="342">
        <v>0</v>
      </c>
      <c r="L439" s="342">
        <v>0</v>
      </c>
      <c r="M439" s="344">
        <v>0</v>
      </c>
      <c r="N439" s="342">
        <v>0</v>
      </c>
      <c r="P439" s="343" t="s">
        <v>714</v>
      </c>
    </row>
    <row r="440" spans="1:16" ht="16" x14ac:dyDescent="0.2">
      <c r="A440" s="155">
        <v>19</v>
      </c>
      <c r="B440" s="154" t="s">
        <v>267</v>
      </c>
      <c r="C440" s="55"/>
      <c r="D440" s="12"/>
      <c r="E440" s="341"/>
      <c r="F440" s="341"/>
      <c r="G440" s="340" t="s">
        <v>256</v>
      </c>
      <c r="H440" s="342">
        <v>3</v>
      </c>
      <c r="I440" s="343">
        <v>0</v>
      </c>
      <c r="J440" s="340" t="s">
        <v>256</v>
      </c>
      <c r="K440" s="342">
        <v>0</v>
      </c>
      <c r="L440" s="342">
        <v>0</v>
      </c>
      <c r="M440" s="344">
        <v>0</v>
      </c>
      <c r="N440" s="342">
        <v>0</v>
      </c>
      <c r="P440" s="343" t="s">
        <v>714</v>
      </c>
    </row>
    <row r="441" spans="1:16" ht="16" x14ac:dyDescent="0.2">
      <c r="A441" s="155">
        <v>19</v>
      </c>
      <c r="B441" s="154" t="s">
        <v>135</v>
      </c>
      <c r="C441" s="55"/>
      <c r="D441" s="12"/>
      <c r="E441" s="341"/>
      <c r="F441" s="341"/>
      <c r="G441" s="340" t="s">
        <v>256</v>
      </c>
      <c r="H441" s="342">
        <v>0</v>
      </c>
      <c r="I441" s="343">
        <v>0</v>
      </c>
      <c r="J441" s="340" t="s">
        <v>256</v>
      </c>
      <c r="K441" s="342">
        <v>0</v>
      </c>
      <c r="L441" s="342">
        <v>0</v>
      </c>
      <c r="M441" s="344">
        <v>0</v>
      </c>
      <c r="N441" s="342">
        <v>0</v>
      </c>
      <c r="P441" s="343" t="s">
        <v>714</v>
      </c>
    </row>
    <row r="442" spans="1:16" ht="16" x14ac:dyDescent="0.2">
      <c r="A442" s="155">
        <v>19</v>
      </c>
      <c r="B442" s="154" t="s">
        <v>229</v>
      </c>
      <c r="C442" s="55"/>
      <c r="D442" s="12"/>
      <c r="E442" s="341"/>
      <c r="F442" s="341"/>
      <c r="G442" s="340" t="s">
        <v>256</v>
      </c>
      <c r="H442" s="342">
        <v>4</v>
      </c>
      <c r="I442" s="343">
        <v>0</v>
      </c>
      <c r="J442" s="340" t="s">
        <v>256</v>
      </c>
      <c r="K442" s="342">
        <v>0</v>
      </c>
      <c r="L442" s="342">
        <v>3</v>
      </c>
      <c r="M442" s="344">
        <v>0</v>
      </c>
      <c r="N442" s="342">
        <v>0</v>
      </c>
      <c r="P442" s="343" t="s">
        <v>714</v>
      </c>
    </row>
    <row r="443" spans="1:16" ht="16" x14ac:dyDescent="0.2">
      <c r="A443" s="155">
        <v>19</v>
      </c>
      <c r="B443" s="154" t="s">
        <v>228</v>
      </c>
      <c r="C443" s="55"/>
      <c r="D443" s="12"/>
      <c r="E443" s="341"/>
      <c r="F443" s="341"/>
      <c r="G443" s="340" t="s">
        <v>256</v>
      </c>
      <c r="H443" s="342">
        <v>6</v>
      </c>
      <c r="I443" s="343">
        <v>0</v>
      </c>
      <c r="J443" s="340" t="s">
        <v>256</v>
      </c>
      <c r="K443" s="342">
        <v>0</v>
      </c>
      <c r="L443" s="342">
        <v>0</v>
      </c>
      <c r="M443" s="344">
        <v>0</v>
      </c>
      <c r="N443" s="342">
        <v>0</v>
      </c>
      <c r="P443" s="343" t="s">
        <v>714</v>
      </c>
    </row>
    <row r="444" spans="1:16" ht="16" x14ac:dyDescent="0.2">
      <c r="A444" s="155">
        <v>19</v>
      </c>
      <c r="B444" s="154" t="s">
        <v>273</v>
      </c>
      <c r="C444" s="55"/>
      <c r="D444" s="12"/>
      <c r="E444" s="341"/>
      <c r="F444" s="341"/>
      <c r="G444" s="340" t="s">
        <v>256</v>
      </c>
      <c r="H444" s="342">
        <v>11</v>
      </c>
      <c r="I444" s="343">
        <v>0</v>
      </c>
      <c r="J444" s="340" t="s">
        <v>256</v>
      </c>
      <c r="K444" s="342">
        <v>0</v>
      </c>
      <c r="L444" s="342">
        <v>0</v>
      </c>
      <c r="M444" s="344">
        <v>0</v>
      </c>
      <c r="N444" s="342">
        <v>0</v>
      </c>
      <c r="P444" s="343" t="s">
        <v>714</v>
      </c>
    </row>
    <row r="445" spans="1:16" ht="16" x14ac:dyDescent="0.2">
      <c r="A445" s="155">
        <v>19</v>
      </c>
      <c r="B445" s="154" t="s">
        <v>129</v>
      </c>
      <c r="C445" s="55"/>
      <c r="D445" s="12"/>
      <c r="E445" s="341"/>
      <c r="F445" s="341"/>
      <c r="G445" s="340" t="s">
        <v>256</v>
      </c>
      <c r="H445" s="342">
        <v>13</v>
      </c>
      <c r="I445" s="343">
        <v>0</v>
      </c>
      <c r="J445" s="340" t="s">
        <v>256</v>
      </c>
      <c r="K445" s="342">
        <v>0</v>
      </c>
      <c r="L445" s="342">
        <v>0</v>
      </c>
      <c r="M445" s="344">
        <v>0</v>
      </c>
      <c r="N445" s="342">
        <v>0</v>
      </c>
      <c r="P445" s="343" t="s">
        <v>714</v>
      </c>
    </row>
    <row r="446" spans="1:16" ht="16" x14ac:dyDescent="0.2">
      <c r="A446" s="156">
        <v>19</v>
      </c>
      <c r="B446" s="154" t="s">
        <v>272</v>
      </c>
      <c r="C446" s="55"/>
      <c r="D446" s="12"/>
      <c r="E446" s="341"/>
      <c r="F446" s="341"/>
      <c r="G446" s="340" t="s">
        <v>256</v>
      </c>
      <c r="H446" s="342">
        <v>0</v>
      </c>
      <c r="I446" s="343">
        <v>0</v>
      </c>
      <c r="J446" s="340" t="s">
        <v>256</v>
      </c>
      <c r="K446" s="342">
        <v>0</v>
      </c>
      <c r="L446" s="342">
        <v>2</v>
      </c>
      <c r="M446" s="344">
        <v>0</v>
      </c>
      <c r="N446" s="342">
        <v>0</v>
      </c>
      <c r="P446" s="343" t="s">
        <v>714</v>
      </c>
    </row>
    <row r="447" spans="1:16" ht="16" x14ac:dyDescent="0.2">
      <c r="A447" s="156">
        <v>19</v>
      </c>
      <c r="B447" s="154" t="s">
        <v>189</v>
      </c>
      <c r="C447" s="55"/>
      <c r="D447" s="12"/>
      <c r="E447" s="341"/>
      <c r="F447" s="341"/>
      <c r="G447" s="340" t="s">
        <v>256</v>
      </c>
      <c r="H447" s="342">
        <v>3</v>
      </c>
      <c r="I447" s="343">
        <v>0</v>
      </c>
      <c r="J447" s="340" t="s">
        <v>256</v>
      </c>
      <c r="K447" s="342">
        <v>0</v>
      </c>
      <c r="L447" s="342">
        <v>0</v>
      </c>
      <c r="M447" s="344">
        <v>0</v>
      </c>
      <c r="N447" s="342">
        <v>0</v>
      </c>
      <c r="P447" s="343" t="s">
        <v>714</v>
      </c>
    </row>
    <row r="448" spans="1:16" ht="32" x14ac:dyDescent="0.2">
      <c r="A448" s="155">
        <v>20</v>
      </c>
      <c r="B448" s="154" t="s">
        <v>232</v>
      </c>
      <c r="C448" s="55"/>
      <c r="D448" s="12"/>
      <c r="E448" s="341"/>
      <c r="F448" s="341"/>
      <c r="G448" s="340" t="s">
        <v>256</v>
      </c>
      <c r="H448" s="342">
        <v>1</v>
      </c>
      <c r="I448" s="343">
        <v>0</v>
      </c>
      <c r="J448" s="340" t="s">
        <v>256</v>
      </c>
      <c r="K448" s="342">
        <v>0</v>
      </c>
      <c r="L448" s="342">
        <v>0</v>
      </c>
      <c r="M448" s="344">
        <v>0</v>
      </c>
      <c r="N448" s="342">
        <v>0</v>
      </c>
      <c r="P448" s="343" t="s">
        <v>714</v>
      </c>
    </row>
    <row r="449" spans="1:16" ht="16" x14ac:dyDescent="0.2">
      <c r="A449" s="155">
        <v>20</v>
      </c>
      <c r="B449" s="154" t="s">
        <v>229</v>
      </c>
      <c r="C449" s="55"/>
      <c r="D449" s="12"/>
      <c r="E449" s="341"/>
      <c r="F449" s="341"/>
      <c r="G449" s="340" t="s">
        <v>256</v>
      </c>
      <c r="H449" s="342">
        <v>6</v>
      </c>
      <c r="I449" s="343">
        <v>0</v>
      </c>
      <c r="J449" s="340" t="s">
        <v>256</v>
      </c>
      <c r="K449" s="342">
        <v>0</v>
      </c>
      <c r="L449" s="342">
        <v>0</v>
      </c>
      <c r="M449" s="344">
        <v>0</v>
      </c>
      <c r="N449" s="342">
        <v>0</v>
      </c>
      <c r="P449" s="343" t="s">
        <v>714</v>
      </c>
    </row>
    <row r="450" spans="1:16" ht="16" x14ac:dyDescent="0.2">
      <c r="A450" s="155">
        <v>20</v>
      </c>
      <c r="B450" s="154" t="s">
        <v>267</v>
      </c>
      <c r="C450" s="55"/>
      <c r="D450" s="12"/>
      <c r="E450" s="341"/>
      <c r="F450" s="341"/>
      <c r="G450" s="340" t="s">
        <v>256</v>
      </c>
      <c r="H450" s="342">
        <v>4</v>
      </c>
      <c r="I450" s="343">
        <v>0</v>
      </c>
      <c r="J450" s="340" t="s">
        <v>256</v>
      </c>
      <c r="K450" s="342">
        <v>0</v>
      </c>
      <c r="L450" s="342">
        <v>0</v>
      </c>
      <c r="M450" s="344">
        <v>0</v>
      </c>
      <c r="N450" s="342">
        <v>0</v>
      </c>
      <c r="P450" s="343" t="s">
        <v>714</v>
      </c>
    </row>
    <row r="451" spans="1:16" ht="16" x14ac:dyDescent="0.2">
      <c r="A451" s="155">
        <v>20</v>
      </c>
      <c r="B451" s="154" t="s">
        <v>129</v>
      </c>
      <c r="C451" s="55"/>
      <c r="D451" s="12"/>
      <c r="E451" s="341"/>
      <c r="F451" s="341"/>
      <c r="G451" s="340" t="s">
        <v>256</v>
      </c>
      <c r="H451" s="342">
        <v>17</v>
      </c>
      <c r="I451" s="343">
        <v>3</v>
      </c>
      <c r="J451" s="340" t="s">
        <v>256</v>
      </c>
      <c r="K451" s="342">
        <v>0</v>
      </c>
      <c r="L451" s="342">
        <v>0</v>
      </c>
      <c r="M451" s="344">
        <v>0</v>
      </c>
      <c r="N451" s="342">
        <v>0</v>
      </c>
      <c r="P451" s="343" t="s">
        <v>714</v>
      </c>
    </row>
    <row r="452" spans="1:16" ht="16" x14ac:dyDescent="0.2">
      <c r="A452" s="155">
        <v>20</v>
      </c>
      <c r="B452" s="154" t="s">
        <v>273</v>
      </c>
      <c r="C452" s="55"/>
      <c r="D452" s="12"/>
      <c r="E452" s="341"/>
      <c r="F452" s="341"/>
      <c r="G452" s="340" t="s">
        <v>256</v>
      </c>
      <c r="H452" s="342">
        <v>3</v>
      </c>
      <c r="I452" s="343">
        <v>1</v>
      </c>
      <c r="J452" s="340" t="s">
        <v>256</v>
      </c>
      <c r="K452" s="342">
        <v>0</v>
      </c>
      <c r="L452" s="342">
        <v>0</v>
      </c>
      <c r="M452" s="344">
        <v>0</v>
      </c>
      <c r="N452" s="342">
        <v>0</v>
      </c>
      <c r="P452" s="343" t="s">
        <v>714</v>
      </c>
    </row>
    <row r="453" spans="1:16" ht="16" x14ac:dyDescent="0.2">
      <c r="A453" s="156">
        <v>20</v>
      </c>
      <c r="B453" s="154" t="s">
        <v>161</v>
      </c>
      <c r="C453" s="55"/>
      <c r="D453" s="12"/>
      <c r="E453" s="341"/>
      <c r="F453" s="341"/>
      <c r="G453" s="340" t="s">
        <v>256</v>
      </c>
      <c r="H453" s="342">
        <v>1</v>
      </c>
      <c r="I453" s="343">
        <v>0</v>
      </c>
      <c r="J453" s="340" t="s">
        <v>256</v>
      </c>
      <c r="K453" s="342">
        <v>0</v>
      </c>
      <c r="L453" s="342">
        <v>0</v>
      </c>
      <c r="M453" s="344">
        <v>0</v>
      </c>
      <c r="N453" s="342">
        <v>0</v>
      </c>
      <c r="P453" s="343" t="s">
        <v>714</v>
      </c>
    </row>
    <row r="454" spans="1:16" ht="16" x14ac:dyDescent="0.2">
      <c r="A454" s="156">
        <v>20</v>
      </c>
      <c r="B454" s="154" t="s">
        <v>132</v>
      </c>
      <c r="C454" s="55"/>
      <c r="D454" s="12"/>
      <c r="E454" s="341"/>
      <c r="F454" s="341"/>
      <c r="G454" s="340" t="s">
        <v>256</v>
      </c>
      <c r="H454" s="342">
        <v>1</v>
      </c>
      <c r="I454" s="343">
        <v>0</v>
      </c>
      <c r="J454" s="340" t="s">
        <v>256</v>
      </c>
      <c r="K454" s="342">
        <v>0</v>
      </c>
      <c r="L454" s="342">
        <v>0</v>
      </c>
      <c r="M454" s="344">
        <v>0</v>
      </c>
      <c r="N454" s="342">
        <v>0</v>
      </c>
      <c r="P454" s="343" t="s">
        <v>714</v>
      </c>
    </row>
    <row r="455" spans="1:16" ht="16" x14ac:dyDescent="0.2">
      <c r="A455" s="156">
        <v>20</v>
      </c>
      <c r="B455" s="154" t="s">
        <v>272</v>
      </c>
      <c r="C455" s="55"/>
      <c r="D455" s="12"/>
      <c r="E455" s="341"/>
      <c r="F455" s="341"/>
      <c r="G455" s="340" t="s">
        <v>256</v>
      </c>
      <c r="H455" s="342">
        <v>0</v>
      </c>
      <c r="I455" s="343">
        <v>0</v>
      </c>
      <c r="J455" s="340" t="s">
        <v>256</v>
      </c>
      <c r="K455" s="342">
        <v>0</v>
      </c>
      <c r="L455" s="342">
        <v>1</v>
      </c>
      <c r="M455" s="344">
        <v>0</v>
      </c>
      <c r="N455" s="342">
        <v>0</v>
      </c>
      <c r="P455" s="343" t="s">
        <v>714</v>
      </c>
    </row>
  </sheetData>
  <autoFilter ref="A27:P455" xr:uid="{80B252F6-82B1-4DB4-9041-74233AE8D869}"/>
  <mergeCells count="186">
    <mergeCell ref="C148:E148"/>
    <mergeCell ref="C166:E166"/>
    <mergeCell ref="C145:E145"/>
    <mergeCell ref="C146:E146"/>
    <mergeCell ref="C147:E147"/>
    <mergeCell ref="C149:E149"/>
    <mergeCell ref="C150:E150"/>
    <mergeCell ref="C151:E151"/>
    <mergeCell ref="C152:E152"/>
    <mergeCell ref="C153:E153"/>
    <mergeCell ref="C154:E154"/>
    <mergeCell ref="C176:E176"/>
    <mergeCell ref="C177:E177"/>
    <mergeCell ref="C178:E178"/>
    <mergeCell ref="C179:E179"/>
    <mergeCell ref="C155:E155"/>
    <mergeCell ref="C156:E156"/>
    <mergeCell ref="C157:E157"/>
    <mergeCell ref="C159:E159"/>
    <mergeCell ref="C160:E160"/>
    <mergeCell ref="C161:E161"/>
    <mergeCell ref="C162:E162"/>
    <mergeCell ref="C163:E163"/>
    <mergeCell ref="C164:E164"/>
    <mergeCell ref="C158:E158"/>
    <mergeCell ref="C167:E167"/>
    <mergeCell ref="C168:E168"/>
    <mergeCell ref="C169:E169"/>
    <mergeCell ref="C170:E170"/>
    <mergeCell ref="C171:E171"/>
    <mergeCell ref="C172:E172"/>
    <mergeCell ref="C173:E173"/>
    <mergeCell ref="C174:E174"/>
    <mergeCell ref="C175:E175"/>
    <mergeCell ref="C165:E165"/>
    <mergeCell ref="C141:E141"/>
    <mergeCell ref="C143:E143"/>
    <mergeCell ref="C144:E144"/>
    <mergeCell ref="C125:E125"/>
    <mergeCell ref="C126:E126"/>
    <mergeCell ref="C127:E127"/>
    <mergeCell ref="C129:E129"/>
    <mergeCell ref="C130:E130"/>
    <mergeCell ref="C131:E131"/>
    <mergeCell ref="C132:E132"/>
    <mergeCell ref="C133:E133"/>
    <mergeCell ref="C134:E134"/>
    <mergeCell ref="C128:E128"/>
    <mergeCell ref="C142:E142"/>
    <mergeCell ref="C135:E135"/>
    <mergeCell ref="C136:E136"/>
    <mergeCell ref="C137:E137"/>
    <mergeCell ref="C138:E138"/>
    <mergeCell ref="C139:E139"/>
    <mergeCell ref="C140:E140"/>
    <mergeCell ref="A28:B28"/>
    <mergeCell ref="H28:J28"/>
    <mergeCell ref="L28:N28"/>
    <mergeCell ref="C54:E54"/>
    <mergeCell ref="C55:E55"/>
    <mergeCell ref="C110:E110"/>
    <mergeCell ref="C29:E29"/>
    <mergeCell ref="C30:E30"/>
    <mergeCell ref="C37:E37"/>
    <mergeCell ref="C38:E38"/>
    <mergeCell ref="C39:E39"/>
    <mergeCell ref="C40:E40"/>
    <mergeCell ref="C41:E41"/>
    <mergeCell ref="C42:E42"/>
    <mergeCell ref="C31:E31"/>
    <mergeCell ref="C32:E32"/>
    <mergeCell ref="C33:E33"/>
    <mergeCell ref="C34:E34"/>
    <mergeCell ref="C35:E35"/>
    <mergeCell ref="C36:E36"/>
    <mergeCell ref="C49:E49"/>
    <mergeCell ref="C58:E58"/>
    <mergeCell ref="C66:E66"/>
    <mergeCell ref="C75:E75"/>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T7:U7"/>
    <mergeCell ref="A12:B12"/>
    <mergeCell ref="E12:H12"/>
    <mergeCell ref="A13:B13"/>
    <mergeCell ref="A14:B14"/>
    <mergeCell ref="A16:B16"/>
    <mergeCell ref="E16:H16"/>
    <mergeCell ref="E19:I19"/>
    <mergeCell ref="E20:I20"/>
    <mergeCell ref="A7:B7"/>
    <mergeCell ref="A8:B8"/>
    <mergeCell ref="E8:H8"/>
    <mergeCell ref="A10:B10"/>
    <mergeCell ref="A11:B11"/>
    <mergeCell ref="E21:I21"/>
    <mergeCell ref="E18:H18"/>
    <mergeCell ref="C56:E56"/>
    <mergeCell ref="C70:E70"/>
    <mergeCell ref="C71:E71"/>
    <mergeCell ref="C50:E50"/>
    <mergeCell ref="C51:E51"/>
    <mergeCell ref="C52:E52"/>
    <mergeCell ref="C53:E53"/>
    <mergeCell ref="C43:E43"/>
    <mergeCell ref="C44:E44"/>
    <mergeCell ref="C45:E45"/>
    <mergeCell ref="C46:E46"/>
    <mergeCell ref="C47:E47"/>
    <mergeCell ref="C48:E48"/>
    <mergeCell ref="C63:E63"/>
    <mergeCell ref="C64:E64"/>
    <mergeCell ref="C65:E65"/>
    <mergeCell ref="C67:E67"/>
    <mergeCell ref="C68:E68"/>
    <mergeCell ref="C69:E69"/>
    <mergeCell ref="C57:E57"/>
    <mergeCell ref="C59:E59"/>
    <mergeCell ref="C60:E60"/>
    <mergeCell ref="C61:E61"/>
    <mergeCell ref="C62:E62"/>
    <mergeCell ref="C77:E77"/>
    <mergeCell ref="C78:E78"/>
    <mergeCell ref="C79:E79"/>
    <mergeCell ref="C80:E80"/>
    <mergeCell ref="C81:E81"/>
    <mergeCell ref="C82:E82"/>
    <mergeCell ref="C72:E72"/>
    <mergeCell ref="C73:E73"/>
    <mergeCell ref="C74:E74"/>
    <mergeCell ref="C76:E76"/>
    <mergeCell ref="C89:E89"/>
    <mergeCell ref="C90:E90"/>
    <mergeCell ref="C91:E91"/>
    <mergeCell ref="C92:E92"/>
    <mergeCell ref="C93:E93"/>
    <mergeCell ref="C94:E94"/>
    <mergeCell ref="C83:E83"/>
    <mergeCell ref="C84:E84"/>
    <mergeCell ref="C85:E85"/>
    <mergeCell ref="C86:E86"/>
    <mergeCell ref="C87:E87"/>
    <mergeCell ref="C88:E88"/>
    <mergeCell ref="C101:E101"/>
    <mergeCell ref="C102:E102"/>
    <mergeCell ref="C103:E103"/>
    <mergeCell ref="C104:E104"/>
    <mergeCell ref="C105:E105"/>
    <mergeCell ref="C106:E106"/>
    <mergeCell ref="C95:E95"/>
    <mergeCell ref="C96:E96"/>
    <mergeCell ref="C97:E97"/>
    <mergeCell ref="C98:E98"/>
    <mergeCell ref="C99:E99"/>
    <mergeCell ref="C100:E100"/>
    <mergeCell ref="C117:E117"/>
    <mergeCell ref="C118:E118"/>
    <mergeCell ref="C119:E119"/>
    <mergeCell ref="C120:E120"/>
    <mergeCell ref="C122:E122"/>
    <mergeCell ref="C123:E123"/>
    <mergeCell ref="C124:E124"/>
    <mergeCell ref="C107:E107"/>
    <mergeCell ref="C108:E108"/>
    <mergeCell ref="C109:E109"/>
    <mergeCell ref="C111:E111"/>
    <mergeCell ref="C112:E112"/>
    <mergeCell ref="C113:E113"/>
    <mergeCell ref="C114:E114"/>
    <mergeCell ref="C115:E115"/>
    <mergeCell ref="C116:E116"/>
    <mergeCell ref="C121:E121"/>
  </mergeCells>
  <phoneticPr fontId="21" type="noConversion"/>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374"/>
  <sheetViews>
    <sheetView topLeftCell="A17" zoomScaleNormal="100" workbookViewId="0">
      <selection activeCell="O352" sqref="O352"/>
    </sheetView>
  </sheetViews>
  <sheetFormatPr baseColWidth="10" defaultColWidth="8.83203125" defaultRowHeight="15" x14ac:dyDescent="0.2"/>
  <cols>
    <col min="1" max="1" width="4.5" style="1" customWidth="1"/>
    <col min="2" max="2" width="32" style="1" customWidth="1"/>
    <col min="3" max="3" width="7.83203125" style="1" customWidth="1"/>
    <col min="4" max="4" width="0.6640625" style="1" customWidth="1"/>
    <col min="5" max="5" width="3.1640625" style="1" customWidth="1"/>
    <col min="6" max="6" width="9.6640625" customWidth="1"/>
    <col min="7" max="7" width="8" customWidth="1"/>
    <col min="8" max="8" width="7.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2" ht="15" customHeight="1" x14ac:dyDescent="0.2">
      <c r="A1" s="593" t="s">
        <v>80</v>
      </c>
      <c r="B1" s="594"/>
      <c r="C1" s="595"/>
      <c r="D1" s="595"/>
      <c r="E1" s="595"/>
      <c r="J1" s="32"/>
    </row>
    <row r="2" spans="1:22" ht="15" customHeight="1" x14ac:dyDescent="0.2">
      <c r="A2" s="589" t="s">
        <v>632</v>
      </c>
      <c r="B2" s="590"/>
      <c r="C2" s="116"/>
      <c r="D2" s="86"/>
      <c r="E2" s="11"/>
      <c r="F2" s="8"/>
      <c r="G2" s="8"/>
      <c r="H2" s="8"/>
      <c r="I2" s="8"/>
      <c r="J2" s="7"/>
      <c r="K2" s="8"/>
      <c r="L2" s="8"/>
      <c r="M2" s="8"/>
      <c r="N2" s="8"/>
    </row>
    <row r="3" spans="1:22" ht="15" customHeight="1" x14ac:dyDescent="0.2">
      <c r="A3" s="589" t="s">
        <v>7</v>
      </c>
      <c r="B3" s="590"/>
      <c r="C3" s="203" t="s">
        <v>395</v>
      </c>
      <c r="D3" s="6"/>
      <c r="E3" s="53" t="s">
        <v>79</v>
      </c>
      <c r="F3" s="82"/>
      <c r="G3" s="83"/>
      <c r="H3" s="84" t="s">
        <v>0</v>
      </c>
      <c r="I3" s="598" t="s">
        <v>1</v>
      </c>
      <c r="J3" s="598"/>
      <c r="K3" s="599" t="s">
        <v>8</v>
      </c>
      <c r="L3" s="599"/>
      <c r="M3" s="599"/>
      <c r="N3" s="6"/>
      <c r="P3" s="368" t="s">
        <v>633</v>
      </c>
      <c r="Q3" s="368"/>
      <c r="R3" s="369"/>
      <c r="S3" s="369"/>
      <c r="T3" s="369"/>
      <c r="U3" s="369"/>
      <c r="V3" s="369"/>
    </row>
    <row r="4" spans="1:22" ht="15" customHeight="1" x14ac:dyDescent="0.2">
      <c r="A4" s="589" t="s">
        <v>117</v>
      </c>
      <c r="B4" s="590"/>
      <c r="C4" s="117" t="s">
        <v>196</v>
      </c>
      <c r="D4" s="49"/>
      <c r="E4" s="591" t="s">
        <v>2</v>
      </c>
      <c r="F4" s="591"/>
      <c r="G4" s="600"/>
      <c r="H4" s="101">
        <v>43831</v>
      </c>
      <c r="I4" s="592"/>
      <c r="J4" s="592"/>
      <c r="K4" s="592"/>
      <c r="L4" s="592"/>
      <c r="M4" s="592"/>
      <c r="N4" s="47"/>
      <c r="P4" s="369" t="s">
        <v>582</v>
      </c>
      <c r="Q4" s="369" t="s">
        <v>630</v>
      </c>
      <c r="R4" s="369"/>
      <c r="S4" s="369"/>
      <c r="T4" s="369"/>
      <c r="U4" s="369"/>
      <c r="V4" s="369"/>
    </row>
    <row r="5" spans="1:22" ht="15" customHeight="1" x14ac:dyDescent="0.2">
      <c r="A5" s="589" t="s">
        <v>249</v>
      </c>
      <c r="B5" s="590"/>
      <c r="C5" s="203" t="s">
        <v>393</v>
      </c>
      <c r="D5" s="49"/>
      <c r="E5" s="591" t="s">
        <v>3</v>
      </c>
      <c r="F5" s="591"/>
      <c r="G5" s="591"/>
      <c r="H5" s="93"/>
      <c r="I5" s="592"/>
      <c r="J5" s="592"/>
      <c r="K5" s="592"/>
      <c r="L5" s="592"/>
      <c r="M5" s="592"/>
      <c r="N5" s="47"/>
      <c r="P5" s="369" t="s">
        <v>584</v>
      </c>
      <c r="Q5" s="369" t="s">
        <v>631</v>
      </c>
      <c r="R5" s="369" t="s">
        <v>586</v>
      </c>
      <c r="S5" s="370">
        <v>0.38541666666666669</v>
      </c>
      <c r="T5" s="369"/>
      <c r="U5" s="369"/>
      <c r="V5" s="369"/>
    </row>
    <row r="6" spans="1:22" ht="15" customHeight="1" x14ac:dyDescent="0.2">
      <c r="A6" s="589" t="s">
        <v>9</v>
      </c>
      <c r="B6" s="590"/>
      <c r="C6" s="117" t="s">
        <v>321</v>
      </c>
      <c r="D6" s="49"/>
      <c r="E6" s="52" t="s">
        <v>4</v>
      </c>
      <c r="F6" s="52"/>
      <c r="G6" s="52"/>
      <c r="H6" s="52"/>
      <c r="I6" s="592"/>
      <c r="J6" s="592"/>
      <c r="K6" s="592"/>
      <c r="L6" s="592"/>
      <c r="M6" s="592"/>
      <c r="N6" s="47"/>
      <c r="P6" s="369" t="s">
        <v>0</v>
      </c>
      <c r="Q6" s="376">
        <v>44152</v>
      </c>
      <c r="R6" s="369" t="s">
        <v>587</v>
      </c>
      <c r="S6" s="370">
        <v>0.47916666666666669</v>
      </c>
      <c r="T6" s="369"/>
      <c r="U6" s="369"/>
      <c r="V6" s="369"/>
    </row>
    <row r="7" spans="1:22" ht="15" customHeight="1" x14ac:dyDescent="0.2">
      <c r="A7" s="582" t="s">
        <v>10</v>
      </c>
      <c r="B7" s="583"/>
      <c r="C7" s="118" t="s">
        <v>394</v>
      </c>
      <c r="D7" s="50"/>
      <c r="E7" s="39" t="s">
        <v>92</v>
      </c>
      <c r="F7" s="39"/>
      <c r="G7" s="39"/>
      <c r="H7" s="39"/>
      <c r="I7" s="39"/>
      <c r="P7" s="369"/>
      <c r="Q7" s="369"/>
      <c r="R7" s="369"/>
      <c r="S7" s="372"/>
      <c r="T7" s="617"/>
      <c r="U7" s="617"/>
      <c r="V7" s="369"/>
    </row>
    <row r="8" spans="1:22" ht="53.25" customHeight="1" x14ac:dyDescent="0.2">
      <c r="A8" s="584" t="s">
        <v>171</v>
      </c>
      <c r="B8" s="585"/>
      <c r="C8" s="117"/>
      <c r="D8" s="6"/>
      <c r="E8" s="575" t="s">
        <v>86</v>
      </c>
      <c r="F8" s="576"/>
      <c r="G8" s="586"/>
      <c r="H8" s="577"/>
      <c r="I8" s="71" t="s">
        <v>88</v>
      </c>
      <c r="J8" s="71" t="s">
        <v>89</v>
      </c>
      <c r="K8" s="71" t="s">
        <v>90</v>
      </c>
      <c r="L8" s="72" t="s">
        <v>84</v>
      </c>
      <c r="M8" s="73" t="s">
        <v>83</v>
      </c>
      <c r="N8" s="73" t="s">
        <v>85</v>
      </c>
      <c r="P8" s="369"/>
      <c r="Q8" s="373" t="s">
        <v>88</v>
      </c>
      <c r="R8" s="373" t="s">
        <v>89</v>
      </c>
      <c r="S8" s="373" t="s">
        <v>90</v>
      </c>
      <c r="T8" s="374" t="s">
        <v>84</v>
      </c>
      <c r="U8" s="373" t="s">
        <v>83</v>
      </c>
      <c r="V8" s="373" t="s">
        <v>85</v>
      </c>
    </row>
    <row r="9" spans="1:22" ht="15" customHeight="1" x14ac:dyDescent="0.2">
      <c r="A9" s="70"/>
      <c r="B9" s="51"/>
      <c r="C9" s="119"/>
      <c r="D9" s="6"/>
      <c r="E9" s="52" t="s">
        <v>87</v>
      </c>
      <c r="F9" s="34"/>
      <c r="G9" s="35"/>
      <c r="H9" s="35"/>
      <c r="I9" s="130">
        <v>1.6</v>
      </c>
      <c r="J9" s="9">
        <v>1.6</v>
      </c>
      <c r="K9" s="130">
        <v>1.6</v>
      </c>
      <c r="L9" s="27"/>
      <c r="M9" s="27"/>
      <c r="N9" s="27"/>
      <c r="P9" s="369"/>
      <c r="Q9" s="342"/>
      <c r="R9" s="342"/>
      <c r="S9" s="342"/>
      <c r="T9" s="342"/>
      <c r="U9" s="342"/>
      <c r="V9" s="342"/>
    </row>
    <row r="10" spans="1:22" ht="15" customHeight="1" x14ac:dyDescent="0.2">
      <c r="A10" s="587" t="s">
        <v>154</v>
      </c>
      <c r="B10" s="588"/>
      <c r="C10" s="205" t="s">
        <v>397</v>
      </c>
      <c r="D10" s="6"/>
      <c r="E10" s="34" t="s">
        <v>149</v>
      </c>
      <c r="F10" s="35"/>
      <c r="G10" s="85"/>
      <c r="H10" s="35"/>
      <c r="I10" s="52">
        <v>1.3</v>
      </c>
      <c r="J10" s="9">
        <v>1.6</v>
      </c>
      <c r="K10" s="9">
        <v>1.5</v>
      </c>
      <c r="L10" s="9">
        <v>5</v>
      </c>
      <c r="M10" s="44"/>
      <c r="N10" s="9"/>
      <c r="P10" s="369"/>
      <c r="Q10" s="342"/>
      <c r="R10" s="342"/>
      <c r="S10" s="342"/>
      <c r="T10" s="342"/>
      <c r="U10" s="375"/>
      <c r="V10" s="342"/>
    </row>
    <row r="11" spans="1:22" ht="15" customHeight="1" x14ac:dyDescent="0.2">
      <c r="A11" s="573" t="s">
        <v>13</v>
      </c>
      <c r="B11" s="574"/>
      <c r="C11" s="206" t="s">
        <v>396</v>
      </c>
      <c r="D11" s="6"/>
      <c r="E11" s="63" t="s">
        <v>151</v>
      </c>
      <c r="F11" s="37"/>
      <c r="G11" s="38"/>
      <c r="H11" s="38"/>
      <c r="I11" s="52">
        <v>0.05</v>
      </c>
      <c r="J11" s="9">
        <v>0.2</v>
      </c>
      <c r="K11" s="9">
        <v>0.1</v>
      </c>
      <c r="L11" s="9">
        <v>1</v>
      </c>
      <c r="M11" s="43">
        <v>0</v>
      </c>
      <c r="N11" s="9">
        <v>100</v>
      </c>
      <c r="P11" s="369"/>
      <c r="Q11" s="342">
        <v>0.1</v>
      </c>
      <c r="R11" s="342">
        <v>0.25</v>
      </c>
      <c r="S11" s="342">
        <v>0.2</v>
      </c>
      <c r="T11" s="342">
        <v>1</v>
      </c>
      <c r="U11" s="342">
        <v>0</v>
      </c>
      <c r="V11" s="342">
        <v>100</v>
      </c>
    </row>
    <row r="12" spans="1:22" ht="15" customHeight="1" x14ac:dyDescent="0.2">
      <c r="A12" s="573" t="s">
        <v>78</v>
      </c>
      <c r="B12" s="574"/>
      <c r="C12" s="207" t="s">
        <v>282</v>
      </c>
      <c r="D12" s="2"/>
      <c r="E12" s="575" t="s">
        <v>150</v>
      </c>
      <c r="F12" s="576"/>
      <c r="G12" s="576"/>
      <c r="H12" s="577"/>
      <c r="I12" s="36">
        <v>1</v>
      </c>
      <c r="J12" s="9">
        <v>1.4</v>
      </c>
      <c r="K12" s="9">
        <v>1.2</v>
      </c>
      <c r="L12" s="9">
        <v>99</v>
      </c>
      <c r="M12" s="44"/>
      <c r="N12" s="9"/>
      <c r="O12" s="7"/>
      <c r="P12" s="369"/>
      <c r="Q12" s="342"/>
      <c r="R12" s="342"/>
      <c r="S12" s="342"/>
      <c r="T12" s="342"/>
      <c r="U12" s="375"/>
      <c r="V12" s="342"/>
    </row>
    <row r="13" spans="1:22" ht="15" customHeight="1" x14ac:dyDescent="0.2">
      <c r="A13" s="578" t="s">
        <v>15</v>
      </c>
      <c r="B13" s="579"/>
      <c r="C13" s="208" t="s">
        <v>172</v>
      </c>
      <c r="D13" s="49"/>
      <c r="E13" s="64" t="s">
        <v>152</v>
      </c>
      <c r="F13" s="64"/>
      <c r="G13" s="64"/>
      <c r="H13" s="46"/>
      <c r="I13" s="52">
        <v>0.3</v>
      </c>
      <c r="J13" s="9">
        <v>0.5</v>
      </c>
      <c r="K13" s="9">
        <v>0.4</v>
      </c>
      <c r="L13" s="9">
        <v>30</v>
      </c>
      <c r="M13" s="43">
        <v>0</v>
      </c>
      <c r="N13" s="9">
        <v>100</v>
      </c>
      <c r="O13" s="7"/>
      <c r="P13" s="369"/>
      <c r="Q13" s="342">
        <v>0.15</v>
      </c>
      <c r="R13" s="342">
        <v>0.55000000000000004</v>
      </c>
      <c r="S13" s="342">
        <v>0.35</v>
      </c>
      <c r="T13" s="342">
        <v>35</v>
      </c>
      <c r="U13" s="342">
        <v>0</v>
      </c>
      <c r="V13" s="342">
        <v>100</v>
      </c>
    </row>
    <row r="14" spans="1:22" ht="15" customHeight="1" x14ac:dyDescent="0.2">
      <c r="A14" s="573" t="s">
        <v>14</v>
      </c>
      <c r="B14" s="574"/>
      <c r="C14" s="206" t="s">
        <v>398</v>
      </c>
      <c r="D14" s="49"/>
      <c r="E14" s="11"/>
      <c r="F14" s="8"/>
      <c r="G14" s="91"/>
      <c r="H14" s="38"/>
      <c r="I14" s="38"/>
      <c r="J14" s="8"/>
      <c r="K14" s="8"/>
      <c r="L14" s="8"/>
      <c r="M14" s="48"/>
      <c r="N14" s="8"/>
      <c r="O14" s="7"/>
      <c r="P14" s="7"/>
    </row>
    <row r="15" spans="1:22" ht="15" customHeight="1" x14ac:dyDescent="0.2">
      <c r="A15" s="14" t="s">
        <v>16</v>
      </c>
      <c r="B15" s="29"/>
      <c r="C15" s="122"/>
      <c r="D15" s="49"/>
      <c r="E15" s="570" t="s">
        <v>5</v>
      </c>
      <c r="F15" s="571"/>
      <c r="G15" s="571"/>
      <c r="H15" s="571"/>
      <c r="I15" s="88"/>
      <c r="J15" s="74"/>
      <c r="K15" s="87"/>
      <c r="L15" s="7"/>
      <c r="M15" s="7"/>
      <c r="N15" s="7"/>
      <c r="O15" s="7"/>
      <c r="P15" s="7"/>
    </row>
    <row r="16" spans="1:22" ht="15" customHeight="1" x14ac:dyDescent="0.2">
      <c r="A16" s="580" t="s">
        <v>17</v>
      </c>
      <c r="B16" s="581"/>
      <c r="C16" s="117"/>
      <c r="D16" s="5"/>
      <c r="E16" s="567" t="s">
        <v>100</v>
      </c>
      <c r="F16" s="568"/>
      <c r="G16" s="568"/>
      <c r="H16" s="568"/>
      <c r="I16" s="568"/>
      <c r="J16" s="74">
        <v>75</v>
      </c>
      <c r="K16" s="87"/>
      <c r="L16" s="6"/>
      <c r="M16" s="6"/>
      <c r="N16" s="7"/>
      <c r="O16" s="7"/>
      <c r="P16" s="7"/>
    </row>
    <row r="17" spans="1:15" ht="15" customHeight="1" x14ac:dyDescent="0.2">
      <c r="A17" s="26"/>
      <c r="B17" s="6"/>
      <c r="C17" s="123"/>
      <c r="D17" s="92"/>
      <c r="E17" s="567" t="s">
        <v>101</v>
      </c>
      <c r="F17" s="568"/>
      <c r="G17" s="568"/>
      <c r="H17" s="568"/>
      <c r="I17" s="569"/>
      <c r="J17" s="17">
        <v>25</v>
      </c>
      <c r="K17" s="4"/>
      <c r="L17" s="7"/>
      <c r="M17" s="7"/>
    </row>
    <row r="18" spans="1:15" ht="18" customHeight="1" x14ac:dyDescent="0.2">
      <c r="A18" s="26"/>
      <c r="B18" s="6"/>
      <c r="C18" s="123"/>
      <c r="D18" s="6"/>
      <c r="E18" s="613" t="s">
        <v>91</v>
      </c>
      <c r="F18" s="594"/>
      <c r="G18" s="594"/>
      <c r="H18" s="594"/>
      <c r="I18" s="96"/>
      <c r="J18" s="17">
        <v>12</v>
      </c>
      <c r="K18" s="127" t="s">
        <v>173</v>
      </c>
      <c r="L18" s="41"/>
      <c r="M18" s="42"/>
    </row>
    <row r="19" spans="1:15" ht="15" customHeight="1" x14ac:dyDescent="0.2">
      <c r="A19" s="16"/>
      <c r="B19" s="28"/>
      <c r="C19" s="124"/>
      <c r="D19" s="6"/>
      <c r="E19" s="614" t="s">
        <v>81</v>
      </c>
      <c r="F19" s="614"/>
      <c r="G19" s="614"/>
      <c r="H19" s="614"/>
      <c r="I19" s="614"/>
      <c r="J19" s="614"/>
      <c r="K19" s="614"/>
      <c r="L19" s="7"/>
      <c r="M19" s="7"/>
    </row>
    <row r="20" spans="1:15" ht="15" customHeight="1" x14ac:dyDescent="0.2">
      <c r="A20" s="16"/>
      <c r="B20" s="28"/>
      <c r="C20" s="125"/>
      <c r="D20" s="6"/>
      <c r="E20" s="615" t="s">
        <v>82</v>
      </c>
      <c r="F20" s="586"/>
      <c r="G20" s="586"/>
      <c r="H20" s="616"/>
      <c r="I20" s="15">
        <v>3</v>
      </c>
      <c r="J20" s="15">
        <v>1</v>
      </c>
      <c r="K20" s="9">
        <v>3</v>
      </c>
      <c r="L20" s="9">
        <v>4</v>
      </c>
      <c r="M20" s="9">
        <v>4</v>
      </c>
      <c r="N20" s="129" t="s">
        <v>202</v>
      </c>
      <c r="O20" s="129" t="s">
        <v>203</v>
      </c>
    </row>
    <row r="21" spans="1:15" ht="15" customHeight="1" x14ac:dyDescent="0.2">
      <c r="A21" s="14" t="s">
        <v>18</v>
      </c>
      <c r="B21" s="29"/>
      <c r="C21" s="126"/>
      <c r="D21" s="6"/>
      <c r="E21" s="13"/>
      <c r="F21" s="32"/>
      <c r="G21" s="65"/>
      <c r="H21" s="66"/>
      <c r="I21" s="15">
        <v>10</v>
      </c>
      <c r="J21" s="15">
        <v>8</v>
      </c>
      <c r="K21" s="9">
        <v>5</v>
      </c>
      <c r="L21" s="9">
        <v>10</v>
      </c>
      <c r="M21" s="9">
        <v>10</v>
      </c>
      <c r="N21" s="129">
        <f>AVERAGE(I20:M21)</f>
        <v>5.8</v>
      </c>
      <c r="O21" s="129">
        <f>SQRT(VAR(I20:M21)/10)</f>
        <v>1.0728984626287388</v>
      </c>
    </row>
    <row r="22" spans="1:15" ht="15" customHeight="1" x14ac:dyDescent="0.2">
      <c r="A22" s="68"/>
      <c r="B22" s="69"/>
      <c r="C22" s="125" t="s">
        <v>124</v>
      </c>
      <c r="D22" s="6"/>
      <c r="E22" s="575" t="s">
        <v>93</v>
      </c>
      <c r="F22" s="576"/>
      <c r="G22" s="576"/>
      <c r="H22" s="576"/>
      <c r="I22" s="67"/>
      <c r="J22" s="3"/>
      <c r="K22" s="3"/>
      <c r="L22" s="3"/>
      <c r="M22" s="4"/>
    </row>
    <row r="23" spans="1:15" ht="7.5" customHeight="1" x14ac:dyDescent="0.2">
      <c r="A23" s="28"/>
      <c r="B23" s="28"/>
      <c r="C23" s="28"/>
      <c r="D23" s="6"/>
      <c r="E23" s="45"/>
      <c r="F23" s="45"/>
      <c r="G23" s="45"/>
      <c r="H23" s="45"/>
      <c r="I23" s="40"/>
      <c r="J23" s="7"/>
      <c r="K23" s="7"/>
      <c r="L23" s="7"/>
      <c r="M23" s="7"/>
    </row>
    <row r="24" spans="1:15" ht="18.75" customHeight="1" thickBot="1" x14ac:dyDescent="0.25">
      <c r="A24" s="77" t="s">
        <v>99</v>
      </c>
      <c r="B24" s="76"/>
      <c r="C24" s="76"/>
      <c r="D24" s="76"/>
      <c r="E24" s="76"/>
      <c r="F24" s="76"/>
      <c r="G24" s="76"/>
      <c r="H24" s="76"/>
      <c r="I24" s="76"/>
      <c r="J24" s="76"/>
      <c r="K24" s="76"/>
      <c r="L24" s="76"/>
      <c r="M24" s="76"/>
      <c r="N24" s="80"/>
    </row>
    <row r="25" spans="1:15" ht="16" thickBot="1" x14ac:dyDescent="0.25">
      <c r="A25" s="601" t="s">
        <v>19</v>
      </c>
      <c r="B25" s="602"/>
      <c r="C25" s="90"/>
      <c r="D25" s="30"/>
      <c r="E25" s="30"/>
      <c r="G25" s="75"/>
      <c r="H25" s="603" t="s">
        <v>98</v>
      </c>
      <c r="I25" s="603"/>
      <c r="J25" s="603"/>
      <c r="K25" s="81"/>
      <c r="L25" s="604" t="s">
        <v>75</v>
      </c>
      <c r="M25" s="603"/>
      <c r="N25" s="605"/>
    </row>
    <row r="26" spans="1:15" ht="71.25" customHeight="1" x14ac:dyDescent="0.2">
      <c r="A26" s="78" t="s">
        <v>74</v>
      </c>
      <c r="B26" s="31" t="s">
        <v>6</v>
      </c>
      <c r="C26" s="606" t="s">
        <v>96</v>
      </c>
      <c r="D26" s="607"/>
      <c r="E26" s="608"/>
      <c r="F26" s="89" t="s">
        <v>97</v>
      </c>
      <c r="G26" s="79" t="s">
        <v>102</v>
      </c>
      <c r="H26" s="79" t="s">
        <v>104</v>
      </c>
      <c r="I26" s="79" t="s">
        <v>103</v>
      </c>
      <c r="J26" s="79" t="s">
        <v>94</v>
      </c>
      <c r="K26" s="79" t="s">
        <v>77</v>
      </c>
      <c r="L26" s="79" t="s">
        <v>76</v>
      </c>
      <c r="M26" s="79" t="s">
        <v>95</v>
      </c>
      <c r="N26" s="79" t="s">
        <v>77</v>
      </c>
    </row>
    <row r="27" spans="1:15" ht="17.25" customHeight="1" x14ac:dyDescent="0.2">
      <c r="A27" s="18">
        <v>1</v>
      </c>
      <c r="B27" s="18" t="s">
        <v>132</v>
      </c>
      <c r="C27" s="564"/>
      <c r="D27" s="565"/>
      <c r="E27" s="566"/>
      <c r="F27" s="2"/>
      <c r="G27" s="19"/>
      <c r="H27" s="10">
        <v>3</v>
      </c>
      <c r="I27" s="9"/>
      <c r="J27" s="9"/>
      <c r="K27" s="9"/>
      <c r="L27" s="17"/>
      <c r="M27" s="9"/>
      <c r="N27" s="9"/>
    </row>
    <row r="28" spans="1:15" ht="17.25" customHeight="1" x14ac:dyDescent="0.2">
      <c r="A28" s="18">
        <v>1</v>
      </c>
      <c r="B28" s="18" t="s">
        <v>141</v>
      </c>
      <c r="C28" s="564"/>
      <c r="D28" s="565"/>
      <c r="E28" s="566"/>
      <c r="F28" s="2"/>
      <c r="G28" s="9"/>
      <c r="H28" s="4">
        <v>2</v>
      </c>
      <c r="I28" s="9"/>
      <c r="J28" s="9"/>
      <c r="K28" s="9"/>
      <c r="L28" s="17"/>
      <c r="M28" s="9"/>
      <c r="N28" s="9"/>
    </row>
    <row r="29" spans="1:15" ht="17.25" customHeight="1" x14ac:dyDescent="0.2">
      <c r="A29" s="18">
        <v>1</v>
      </c>
      <c r="B29" s="18" t="s">
        <v>139</v>
      </c>
      <c r="C29" s="564"/>
      <c r="D29" s="565"/>
      <c r="E29" s="566"/>
      <c r="F29" s="2"/>
      <c r="G29" s="9"/>
      <c r="H29" s="4">
        <v>1</v>
      </c>
      <c r="I29" s="9"/>
      <c r="J29" s="9"/>
      <c r="K29" s="9"/>
      <c r="L29" s="17"/>
      <c r="M29" s="9"/>
      <c r="N29" s="9"/>
    </row>
    <row r="30" spans="1:15" ht="17.25" customHeight="1" x14ac:dyDescent="0.2">
      <c r="A30" s="18">
        <v>1</v>
      </c>
      <c r="B30" s="18" t="s">
        <v>129</v>
      </c>
      <c r="C30" s="564"/>
      <c r="D30" s="565"/>
      <c r="E30" s="566"/>
      <c r="F30" s="2"/>
      <c r="G30" s="9"/>
      <c r="H30" s="4">
        <v>18</v>
      </c>
      <c r="I30" s="9"/>
      <c r="J30" s="9"/>
      <c r="K30" s="9"/>
      <c r="L30" s="17"/>
      <c r="M30" s="9"/>
      <c r="N30" s="9"/>
    </row>
    <row r="31" spans="1:15" ht="17.25" customHeight="1" x14ac:dyDescent="0.2">
      <c r="A31" s="18">
        <v>1</v>
      </c>
      <c r="B31" s="18" t="s">
        <v>158</v>
      </c>
      <c r="C31" s="564"/>
      <c r="D31" s="565"/>
      <c r="E31" s="566"/>
      <c r="F31" s="2"/>
      <c r="G31" s="9"/>
      <c r="H31" s="4">
        <v>3</v>
      </c>
      <c r="I31" s="9"/>
      <c r="J31" s="9"/>
      <c r="K31" s="9"/>
      <c r="L31" s="17"/>
      <c r="M31" s="9"/>
      <c r="N31" s="9"/>
    </row>
    <row r="32" spans="1:15" ht="17.25" customHeight="1" x14ac:dyDescent="0.2">
      <c r="A32" s="18">
        <v>1</v>
      </c>
      <c r="B32" s="18" t="s">
        <v>131</v>
      </c>
      <c r="C32" s="564"/>
      <c r="D32" s="565"/>
      <c r="E32" s="566"/>
      <c r="F32" s="2"/>
      <c r="G32" s="9"/>
      <c r="H32" s="4">
        <v>1</v>
      </c>
      <c r="I32" s="9"/>
      <c r="J32" s="9"/>
      <c r="K32" s="9"/>
      <c r="L32" s="17"/>
      <c r="M32" s="9"/>
      <c r="N32" s="9"/>
    </row>
    <row r="33" spans="1:14" ht="17.25" customHeight="1" x14ac:dyDescent="0.2">
      <c r="A33" s="18">
        <v>2</v>
      </c>
      <c r="B33" s="18" t="s">
        <v>132</v>
      </c>
      <c r="C33" s="564"/>
      <c r="D33" s="565"/>
      <c r="E33" s="566"/>
      <c r="F33" s="2"/>
      <c r="G33" s="9"/>
      <c r="H33" s="4">
        <v>12</v>
      </c>
      <c r="I33" s="9"/>
      <c r="J33" s="9"/>
      <c r="K33" s="9"/>
      <c r="L33" s="17"/>
      <c r="M33" s="9"/>
      <c r="N33" s="9"/>
    </row>
    <row r="34" spans="1:14" ht="17.25" customHeight="1" x14ac:dyDescent="0.2">
      <c r="A34" s="18">
        <v>2</v>
      </c>
      <c r="B34" s="18" t="s">
        <v>139</v>
      </c>
      <c r="C34" s="564"/>
      <c r="D34" s="565"/>
      <c r="E34" s="566"/>
      <c r="F34" s="2"/>
      <c r="G34" s="9"/>
      <c r="H34" s="4">
        <v>6</v>
      </c>
      <c r="I34" s="9"/>
      <c r="J34" s="9"/>
      <c r="K34" s="9"/>
      <c r="L34" s="17"/>
      <c r="M34" s="9"/>
      <c r="N34" s="9"/>
    </row>
    <row r="35" spans="1:14" ht="17.25" customHeight="1" x14ac:dyDescent="0.2">
      <c r="A35" s="18">
        <v>2</v>
      </c>
      <c r="B35" s="18" t="s">
        <v>141</v>
      </c>
      <c r="C35" s="564"/>
      <c r="D35" s="565"/>
      <c r="E35" s="566"/>
      <c r="F35" s="2"/>
      <c r="G35" s="9"/>
      <c r="H35" s="4">
        <v>1</v>
      </c>
      <c r="I35" s="9"/>
      <c r="J35" s="9"/>
      <c r="K35" s="9"/>
      <c r="L35" s="17"/>
      <c r="M35" s="9"/>
      <c r="N35" s="9"/>
    </row>
    <row r="36" spans="1:14" ht="17.25" customHeight="1" x14ac:dyDescent="0.2">
      <c r="A36" s="18">
        <v>2</v>
      </c>
      <c r="B36" s="18" t="s">
        <v>158</v>
      </c>
      <c r="C36" s="564"/>
      <c r="D36" s="565"/>
      <c r="E36" s="566"/>
      <c r="F36" s="2"/>
      <c r="G36" s="9"/>
      <c r="H36" s="4">
        <v>13</v>
      </c>
      <c r="I36" s="9"/>
      <c r="J36" s="9"/>
      <c r="K36" s="9"/>
      <c r="L36" s="17"/>
      <c r="M36" s="9"/>
      <c r="N36" s="9"/>
    </row>
    <row r="37" spans="1:14" ht="17.25" customHeight="1" x14ac:dyDescent="0.2">
      <c r="A37" s="18">
        <v>2</v>
      </c>
      <c r="B37" s="18" t="s">
        <v>131</v>
      </c>
      <c r="C37" s="564"/>
      <c r="D37" s="565"/>
      <c r="E37" s="566"/>
      <c r="F37" s="2"/>
      <c r="G37" s="9"/>
      <c r="H37" s="4">
        <v>2</v>
      </c>
      <c r="I37" s="9"/>
      <c r="J37" s="9"/>
      <c r="K37" s="9">
        <v>1</v>
      </c>
      <c r="L37" s="17"/>
      <c r="M37" s="9"/>
      <c r="N37" s="9"/>
    </row>
    <row r="38" spans="1:14" ht="17.25" customHeight="1" x14ac:dyDescent="0.2">
      <c r="A38" s="18">
        <v>2</v>
      </c>
      <c r="B38" s="151" t="s">
        <v>693</v>
      </c>
      <c r="C38" s="564"/>
      <c r="D38" s="565"/>
      <c r="E38" s="566"/>
      <c r="F38" s="2"/>
      <c r="G38" s="9"/>
      <c r="H38" s="4">
        <v>1</v>
      </c>
      <c r="I38" s="9"/>
      <c r="J38" s="9"/>
      <c r="K38" s="9"/>
      <c r="L38" s="17"/>
      <c r="M38" s="9"/>
      <c r="N38" s="9"/>
    </row>
    <row r="39" spans="1:14" ht="17.25" customHeight="1" x14ac:dyDescent="0.2">
      <c r="A39" s="18">
        <v>2</v>
      </c>
      <c r="B39" s="18" t="s">
        <v>129</v>
      </c>
      <c r="C39" s="564"/>
      <c r="D39" s="565"/>
      <c r="E39" s="566"/>
      <c r="F39" s="2"/>
      <c r="G39" s="9"/>
      <c r="H39" s="4">
        <v>12</v>
      </c>
      <c r="I39" s="9"/>
      <c r="J39" s="9"/>
      <c r="K39" s="9"/>
      <c r="L39" s="17"/>
      <c r="M39" s="9"/>
      <c r="N39" s="9"/>
    </row>
    <row r="40" spans="1:14" ht="17.25" customHeight="1" x14ac:dyDescent="0.2">
      <c r="A40" s="18">
        <v>2</v>
      </c>
      <c r="B40" s="18" t="s">
        <v>174</v>
      </c>
      <c r="C40" s="564"/>
      <c r="D40" s="565"/>
      <c r="E40" s="566"/>
      <c r="F40" s="2"/>
      <c r="G40" s="9"/>
      <c r="H40" s="4">
        <v>1</v>
      </c>
      <c r="I40" s="9"/>
      <c r="J40" s="9"/>
      <c r="K40" s="9"/>
      <c r="L40" s="17"/>
      <c r="M40" s="9"/>
      <c r="N40" s="9"/>
    </row>
    <row r="41" spans="1:14" ht="17.25" customHeight="1" x14ac:dyDescent="0.2">
      <c r="A41" s="18">
        <v>3</v>
      </c>
      <c r="B41" s="18" t="s">
        <v>132</v>
      </c>
      <c r="C41" s="564"/>
      <c r="D41" s="565"/>
      <c r="E41" s="566"/>
      <c r="F41" s="2"/>
      <c r="G41" s="9"/>
      <c r="H41" s="4">
        <v>9</v>
      </c>
      <c r="I41" s="9"/>
      <c r="J41" s="9"/>
      <c r="K41" s="9"/>
      <c r="L41" s="17"/>
      <c r="M41" s="9"/>
      <c r="N41" s="9"/>
    </row>
    <row r="42" spans="1:14" ht="17.25" customHeight="1" x14ac:dyDescent="0.2">
      <c r="A42" s="18">
        <v>3</v>
      </c>
      <c r="B42" s="18" t="s">
        <v>139</v>
      </c>
      <c r="C42" s="564"/>
      <c r="D42" s="565"/>
      <c r="E42" s="566"/>
      <c r="F42" s="2"/>
      <c r="G42" s="9"/>
      <c r="H42" s="4">
        <v>8</v>
      </c>
      <c r="I42" s="9"/>
      <c r="J42" s="9"/>
      <c r="K42" s="9"/>
      <c r="L42" s="17"/>
      <c r="M42" s="9"/>
      <c r="N42" s="9"/>
    </row>
    <row r="43" spans="1:14" ht="17.25" customHeight="1" x14ac:dyDescent="0.2">
      <c r="A43" s="18">
        <v>3</v>
      </c>
      <c r="B43" s="18" t="s">
        <v>131</v>
      </c>
      <c r="C43" s="564"/>
      <c r="D43" s="565"/>
      <c r="E43" s="566"/>
      <c r="F43" s="2"/>
      <c r="G43" s="9"/>
      <c r="H43" s="4">
        <v>4</v>
      </c>
      <c r="I43" s="9"/>
      <c r="J43" s="9"/>
      <c r="K43" s="9"/>
      <c r="L43" s="17"/>
      <c r="M43" s="9"/>
      <c r="N43" s="9"/>
    </row>
    <row r="44" spans="1:14" ht="17.25" customHeight="1" x14ac:dyDescent="0.2">
      <c r="A44" s="18">
        <v>3</v>
      </c>
      <c r="B44" s="18" t="s">
        <v>133</v>
      </c>
      <c r="C44" s="564"/>
      <c r="D44" s="565"/>
      <c r="E44" s="566"/>
      <c r="F44" s="2"/>
      <c r="G44" s="9"/>
      <c r="H44" s="4">
        <v>2</v>
      </c>
      <c r="I44" s="9"/>
      <c r="J44" s="9"/>
      <c r="K44" s="9"/>
      <c r="L44" s="17"/>
      <c r="M44" s="9"/>
      <c r="N44" s="9"/>
    </row>
    <row r="45" spans="1:14" ht="17.25" customHeight="1" x14ac:dyDescent="0.2">
      <c r="A45" s="18">
        <v>3</v>
      </c>
      <c r="B45" s="18" t="s">
        <v>129</v>
      </c>
      <c r="C45" s="564"/>
      <c r="D45" s="565"/>
      <c r="E45" s="566"/>
      <c r="F45" s="2"/>
      <c r="G45" s="9"/>
      <c r="H45" s="4">
        <v>14</v>
      </c>
      <c r="I45" s="9"/>
      <c r="J45" s="9"/>
      <c r="K45" s="9"/>
      <c r="L45" s="17"/>
      <c r="M45" s="9"/>
      <c r="N45" s="9"/>
    </row>
    <row r="46" spans="1:14" ht="17.25" customHeight="1" x14ac:dyDescent="0.2">
      <c r="A46" s="18">
        <v>3</v>
      </c>
      <c r="B46" s="18" t="s">
        <v>158</v>
      </c>
      <c r="C46" s="564"/>
      <c r="D46" s="565"/>
      <c r="E46" s="566"/>
      <c r="F46" s="2"/>
      <c r="G46" s="9"/>
      <c r="H46" s="4">
        <v>1</v>
      </c>
      <c r="I46" s="9"/>
      <c r="J46" s="9"/>
      <c r="K46" s="9"/>
      <c r="L46" s="17"/>
      <c r="M46" s="9"/>
      <c r="N46" s="9"/>
    </row>
    <row r="47" spans="1:14" ht="17.25" customHeight="1" x14ac:dyDescent="0.2">
      <c r="A47" s="18">
        <v>3</v>
      </c>
      <c r="B47" s="151" t="s">
        <v>232</v>
      </c>
      <c r="C47" s="564"/>
      <c r="D47" s="565"/>
      <c r="E47" s="566"/>
      <c r="F47" s="2"/>
      <c r="G47" s="9"/>
      <c r="H47" s="4"/>
      <c r="I47" s="9"/>
      <c r="J47" s="9"/>
      <c r="K47" s="9"/>
      <c r="L47" s="17">
        <v>1</v>
      </c>
      <c r="M47" s="9"/>
      <c r="N47" s="9"/>
    </row>
    <row r="48" spans="1:14" ht="17.25" customHeight="1" x14ac:dyDescent="0.2">
      <c r="A48" s="18">
        <v>4</v>
      </c>
      <c r="B48" s="18" t="s">
        <v>132</v>
      </c>
      <c r="C48" s="564"/>
      <c r="D48" s="565"/>
      <c r="E48" s="566"/>
      <c r="F48" s="2"/>
      <c r="G48" s="9"/>
      <c r="H48" s="4">
        <v>4</v>
      </c>
      <c r="I48" s="9"/>
      <c r="J48" s="9"/>
      <c r="K48" s="9"/>
      <c r="L48" s="17"/>
      <c r="M48" s="9"/>
      <c r="N48" s="9"/>
    </row>
    <row r="49" spans="1:14" ht="17.25" customHeight="1" x14ac:dyDescent="0.2">
      <c r="A49" s="18">
        <v>4</v>
      </c>
      <c r="B49" s="18" t="s">
        <v>141</v>
      </c>
      <c r="C49" s="564"/>
      <c r="D49" s="565"/>
      <c r="E49" s="566"/>
      <c r="F49" s="2"/>
      <c r="G49" s="9"/>
      <c r="H49" s="4">
        <v>2</v>
      </c>
      <c r="I49" s="9"/>
      <c r="J49" s="9"/>
      <c r="K49" s="9"/>
      <c r="L49" s="17"/>
      <c r="M49" s="9"/>
      <c r="N49" s="9"/>
    </row>
    <row r="50" spans="1:14" ht="17.25" customHeight="1" x14ac:dyDescent="0.2">
      <c r="A50" s="18">
        <v>4</v>
      </c>
      <c r="B50" s="18" t="s">
        <v>139</v>
      </c>
      <c r="C50" s="564"/>
      <c r="D50" s="565"/>
      <c r="E50" s="566"/>
      <c r="F50" s="2"/>
      <c r="G50" s="9"/>
      <c r="H50" s="4">
        <v>9</v>
      </c>
      <c r="I50" s="9"/>
      <c r="J50" s="9"/>
      <c r="K50" s="9"/>
      <c r="L50" s="17"/>
      <c r="M50" s="9"/>
      <c r="N50" s="9"/>
    </row>
    <row r="51" spans="1:14" ht="17.25" customHeight="1" x14ac:dyDescent="0.2">
      <c r="A51" s="18">
        <v>4</v>
      </c>
      <c r="B51" s="18" t="s">
        <v>131</v>
      </c>
      <c r="C51" s="564"/>
      <c r="D51" s="565"/>
      <c r="E51" s="566"/>
      <c r="F51" s="2"/>
      <c r="G51" s="9"/>
      <c r="H51" s="4">
        <v>2</v>
      </c>
      <c r="I51" s="9"/>
      <c r="J51" s="9"/>
      <c r="K51" s="9"/>
      <c r="L51" s="17"/>
      <c r="M51" s="9"/>
      <c r="N51" s="9"/>
    </row>
    <row r="52" spans="1:14" ht="17.25" customHeight="1" x14ac:dyDescent="0.2">
      <c r="A52" s="18">
        <v>4</v>
      </c>
      <c r="B52" s="18" t="s">
        <v>159</v>
      </c>
      <c r="C52" s="598"/>
      <c r="D52" s="598"/>
      <c r="E52" s="598"/>
      <c r="F52" s="18"/>
      <c r="G52" s="9"/>
      <c r="H52" s="9">
        <v>5</v>
      </c>
      <c r="I52" s="9"/>
      <c r="J52" s="9"/>
      <c r="K52" s="9"/>
      <c r="L52" s="9"/>
      <c r="M52" s="9"/>
      <c r="N52" s="9"/>
    </row>
    <row r="53" spans="1:14" ht="17.25" customHeight="1" x14ac:dyDescent="0.2">
      <c r="A53" s="18">
        <v>4</v>
      </c>
      <c r="B53" s="151" t="s">
        <v>228</v>
      </c>
      <c r="C53" s="564"/>
      <c r="D53" s="565"/>
      <c r="E53" s="566"/>
      <c r="F53" s="18"/>
      <c r="G53" s="9"/>
      <c r="H53" s="9">
        <v>1</v>
      </c>
      <c r="I53" s="9"/>
      <c r="J53" s="9"/>
      <c r="K53" s="9"/>
      <c r="L53" s="9"/>
      <c r="M53" s="9"/>
      <c r="N53" s="9"/>
    </row>
    <row r="54" spans="1:14" ht="17.25" customHeight="1" x14ac:dyDescent="0.2">
      <c r="A54" s="18">
        <v>4</v>
      </c>
      <c r="B54" s="2" t="s">
        <v>133</v>
      </c>
      <c r="C54" s="564"/>
      <c r="D54" s="565"/>
      <c r="E54" s="566"/>
      <c r="F54" s="33"/>
      <c r="G54" s="9"/>
      <c r="H54" s="4">
        <v>1</v>
      </c>
      <c r="I54" s="9"/>
      <c r="J54" s="9"/>
      <c r="K54" s="9"/>
      <c r="L54" s="17"/>
      <c r="M54" s="9"/>
      <c r="N54" s="9"/>
    </row>
    <row r="55" spans="1:14" ht="17.25" customHeight="1" x14ac:dyDescent="0.2">
      <c r="A55" s="18">
        <v>4</v>
      </c>
      <c r="B55" s="327" t="s">
        <v>232</v>
      </c>
      <c r="C55" s="564"/>
      <c r="D55" s="565"/>
      <c r="E55" s="566"/>
      <c r="F55" s="33"/>
      <c r="G55" s="9"/>
      <c r="H55" s="4"/>
      <c r="I55" s="9"/>
      <c r="J55" s="9"/>
      <c r="K55" s="9"/>
      <c r="L55" s="17">
        <v>1</v>
      </c>
      <c r="M55" s="9"/>
      <c r="N55" s="9"/>
    </row>
    <row r="56" spans="1:14" ht="17.25" customHeight="1" x14ac:dyDescent="0.2">
      <c r="A56" s="18">
        <v>4</v>
      </c>
      <c r="B56" s="2" t="s">
        <v>129</v>
      </c>
      <c r="C56" s="564"/>
      <c r="D56" s="565"/>
      <c r="E56" s="566"/>
      <c r="F56" s="33"/>
      <c r="G56" s="9"/>
      <c r="H56" s="4">
        <v>10</v>
      </c>
      <c r="I56" s="9"/>
      <c r="J56" s="9"/>
      <c r="K56" s="9"/>
      <c r="L56" s="17"/>
      <c r="M56" s="9"/>
      <c r="N56" s="9"/>
    </row>
    <row r="57" spans="1:14" ht="17.25" customHeight="1" x14ac:dyDescent="0.2">
      <c r="A57" s="18">
        <v>5</v>
      </c>
      <c r="B57" s="2" t="s">
        <v>132</v>
      </c>
      <c r="C57" s="564"/>
      <c r="D57" s="565"/>
      <c r="E57" s="566"/>
      <c r="F57" s="33"/>
      <c r="G57" s="9"/>
      <c r="H57" s="4">
        <v>4</v>
      </c>
      <c r="I57" s="9"/>
      <c r="J57" s="9"/>
      <c r="K57" s="9"/>
      <c r="L57" s="17"/>
      <c r="M57" s="9"/>
      <c r="N57" s="9"/>
    </row>
    <row r="58" spans="1:14" ht="17.25" customHeight="1" x14ac:dyDescent="0.2">
      <c r="A58" s="18">
        <v>5</v>
      </c>
      <c r="B58" s="2" t="s">
        <v>129</v>
      </c>
      <c r="C58" s="564"/>
      <c r="D58" s="565"/>
      <c r="E58" s="566"/>
      <c r="F58" s="33"/>
      <c r="G58" s="9"/>
      <c r="H58" s="4">
        <v>15</v>
      </c>
      <c r="I58" s="9"/>
      <c r="J58" s="9"/>
      <c r="K58" s="9"/>
      <c r="L58" s="17"/>
      <c r="M58" s="9"/>
      <c r="N58" s="9"/>
    </row>
    <row r="59" spans="1:14" ht="17.25" customHeight="1" x14ac:dyDescent="0.2">
      <c r="A59" s="18">
        <v>5</v>
      </c>
      <c r="B59" s="2" t="s">
        <v>139</v>
      </c>
      <c r="C59" s="564"/>
      <c r="D59" s="565"/>
      <c r="E59" s="566"/>
      <c r="F59" s="33"/>
      <c r="G59" s="9"/>
      <c r="H59" s="4">
        <v>3</v>
      </c>
      <c r="I59" s="9"/>
      <c r="J59" s="9"/>
      <c r="K59" s="9"/>
      <c r="L59" s="17"/>
      <c r="M59" s="9"/>
      <c r="N59" s="9"/>
    </row>
    <row r="60" spans="1:14" ht="17.25" customHeight="1" x14ac:dyDescent="0.2">
      <c r="A60" s="18">
        <v>5</v>
      </c>
      <c r="B60" s="2" t="s">
        <v>141</v>
      </c>
      <c r="C60" s="564"/>
      <c r="D60" s="565"/>
      <c r="E60" s="566"/>
      <c r="F60" s="33"/>
      <c r="G60" s="9"/>
      <c r="H60" s="4">
        <v>4</v>
      </c>
      <c r="I60" s="9"/>
      <c r="J60" s="9"/>
      <c r="K60" s="9"/>
      <c r="L60" s="17"/>
      <c r="M60" s="9"/>
      <c r="N60" s="9"/>
    </row>
    <row r="61" spans="1:14" ht="17.25" customHeight="1" x14ac:dyDescent="0.2">
      <c r="A61" s="18">
        <v>5</v>
      </c>
      <c r="B61" s="327" t="s">
        <v>232</v>
      </c>
      <c r="C61" s="564"/>
      <c r="D61" s="565"/>
      <c r="E61" s="566"/>
      <c r="F61" s="33"/>
      <c r="G61" s="9"/>
      <c r="H61" s="4"/>
      <c r="I61" s="9"/>
      <c r="J61" s="9"/>
      <c r="K61" s="9"/>
      <c r="L61" s="17">
        <v>2</v>
      </c>
      <c r="M61" s="9"/>
      <c r="N61" s="9"/>
    </row>
    <row r="62" spans="1:14" ht="17.25" customHeight="1" x14ac:dyDescent="0.2">
      <c r="A62" s="18">
        <v>5</v>
      </c>
      <c r="B62" s="2" t="s">
        <v>131</v>
      </c>
      <c r="C62" s="564"/>
      <c r="D62" s="565"/>
      <c r="E62" s="566"/>
      <c r="F62" s="33"/>
      <c r="G62" s="9"/>
      <c r="H62" s="4">
        <v>2</v>
      </c>
      <c r="I62" s="9"/>
      <c r="J62" s="9"/>
      <c r="K62" s="9"/>
      <c r="L62" s="17"/>
      <c r="M62" s="9"/>
      <c r="N62" s="9"/>
    </row>
    <row r="63" spans="1:14" ht="17.25" customHeight="1" x14ac:dyDescent="0.2">
      <c r="A63" s="18">
        <v>5</v>
      </c>
      <c r="B63" s="2" t="s">
        <v>159</v>
      </c>
      <c r="C63" s="564"/>
      <c r="D63" s="565"/>
      <c r="E63" s="566"/>
      <c r="F63" s="33"/>
      <c r="G63" s="9"/>
      <c r="H63" s="4">
        <v>11</v>
      </c>
      <c r="I63" s="9"/>
      <c r="J63" s="9"/>
      <c r="K63" s="9"/>
      <c r="L63" s="17"/>
      <c r="M63" s="9"/>
      <c r="N63" s="9"/>
    </row>
    <row r="64" spans="1:14" ht="17.25" customHeight="1" x14ac:dyDescent="0.2">
      <c r="A64" s="18">
        <v>5</v>
      </c>
      <c r="B64" s="2" t="s">
        <v>135</v>
      </c>
      <c r="C64" s="564"/>
      <c r="D64" s="565"/>
      <c r="E64" s="566"/>
      <c r="F64" s="33"/>
      <c r="G64" s="9"/>
      <c r="H64" s="4">
        <v>1</v>
      </c>
      <c r="I64" s="9"/>
      <c r="J64" s="9"/>
      <c r="K64" s="9"/>
      <c r="L64" s="17"/>
      <c r="M64" s="9"/>
      <c r="N64" s="9"/>
    </row>
    <row r="65" spans="1:14" ht="17.25" customHeight="1" x14ac:dyDescent="0.2">
      <c r="A65" s="18">
        <v>6</v>
      </c>
      <c r="B65" s="2" t="s">
        <v>132</v>
      </c>
      <c r="C65" s="564"/>
      <c r="D65" s="565"/>
      <c r="E65" s="566"/>
      <c r="F65" s="33"/>
      <c r="G65" s="9"/>
      <c r="H65" s="4">
        <v>2</v>
      </c>
      <c r="I65" s="9"/>
      <c r="J65" s="9"/>
      <c r="K65" s="9"/>
      <c r="L65" s="17"/>
      <c r="M65" s="9"/>
      <c r="N65" s="9"/>
    </row>
    <row r="66" spans="1:14" ht="17.25" customHeight="1" x14ac:dyDescent="0.2">
      <c r="A66" s="18">
        <v>6</v>
      </c>
      <c r="B66" s="2" t="s">
        <v>139</v>
      </c>
      <c r="C66" s="564"/>
      <c r="D66" s="565"/>
      <c r="E66" s="566"/>
      <c r="F66" s="33"/>
      <c r="G66" s="9"/>
      <c r="H66" s="4">
        <v>7</v>
      </c>
      <c r="I66" s="9"/>
      <c r="J66" s="9"/>
      <c r="K66" s="9"/>
      <c r="L66" s="17"/>
      <c r="M66" s="9"/>
      <c r="N66" s="9"/>
    </row>
    <row r="67" spans="1:14" ht="17.25" customHeight="1" x14ac:dyDescent="0.2">
      <c r="A67" s="18">
        <v>6</v>
      </c>
      <c r="B67" s="2" t="s">
        <v>141</v>
      </c>
      <c r="C67" s="564"/>
      <c r="D67" s="565"/>
      <c r="E67" s="566"/>
      <c r="F67" s="33"/>
      <c r="G67" s="9"/>
      <c r="H67" s="4">
        <v>5</v>
      </c>
      <c r="I67" s="9"/>
      <c r="J67" s="9"/>
      <c r="K67" s="9"/>
      <c r="L67" s="17"/>
      <c r="M67" s="9"/>
      <c r="N67" s="9"/>
    </row>
    <row r="68" spans="1:14" ht="17.25" customHeight="1" x14ac:dyDescent="0.2">
      <c r="A68" s="18">
        <v>6</v>
      </c>
      <c r="B68" s="2" t="s">
        <v>135</v>
      </c>
      <c r="C68" s="564"/>
      <c r="D68" s="565"/>
      <c r="E68" s="566"/>
      <c r="F68" s="33"/>
      <c r="G68" s="9"/>
      <c r="H68" s="4">
        <v>1</v>
      </c>
      <c r="I68" s="9"/>
      <c r="J68" s="9"/>
      <c r="K68" s="9"/>
      <c r="L68" s="17"/>
      <c r="M68" s="9"/>
      <c r="N68" s="9"/>
    </row>
    <row r="69" spans="1:14" ht="17.25" customHeight="1" x14ac:dyDescent="0.2">
      <c r="A69" s="18">
        <v>6</v>
      </c>
      <c r="B69" s="2" t="s">
        <v>129</v>
      </c>
      <c r="C69" s="564"/>
      <c r="D69" s="565"/>
      <c r="E69" s="566"/>
      <c r="F69" s="33"/>
      <c r="G69" s="9"/>
      <c r="H69" s="4">
        <v>10</v>
      </c>
      <c r="I69" s="9"/>
      <c r="J69" s="9"/>
      <c r="K69" s="9"/>
      <c r="L69" s="17"/>
      <c r="M69" s="9"/>
      <c r="N69" s="9"/>
    </row>
    <row r="70" spans="1:14" ht="17.25" customHeight="1" x14ac:dyDescent="0.2">
      <c r="A70" s="18">
        <v>6</v>
      </c>
      <c r="B70" s="2" t="s">
        <v>159</v>
      </c>
      <c r="C70" s="564"/>
      <c r="D70" s="565"/>
      <c r="E70" s="566"/>
      <c r="F70" s="33"/>
      <c r="G70" s="9"/>
      <c r="H70" s="4">
        <v>8</v>
      </c>
      <c r="I70" s="9"/>
      <c r="J70" s="9"/>
      <c r="K70" s="9"/>
      <c r="L70" s="17"/>
      <c r="M70" s="9"/>
      <c r="N70" s="9"/>
    </row>
    <row r="71" spans="1:14" ht="17.25" customHeight="1" x14ac:dyDescent="0.2">
      <c r="A71" s="18">
        <v>6</v>
      </c>
      <c r="B71" s="2" t="s">
        <v>131</v>
      </c>
      <c r="C71" s="564"/>
      <c r="D71" s="565"/>
      <c r="E71" s="566"/>
      <c r="F71" s="33"/>
      <c r="G71" s="9"/>
      <c r="H71" s="4">
        <v>1</v>
      </c>
      <c r="I71" s="9"/>
      <c r="J71" s="9"/>
      <c r="K71" s="9"/>
      <c r="L71" s="17"/>
      <c r="M71" s="9"/>
      <c r="N71" s="9"/>
    </row>
    <row r="72" spans="1:14" ht="17.25" customHeight="1" x14ac:dyDescent="0.2">
      <c r="A72" s="18">
        <v>6</v>
      </c>
      <c r="B72" s="2" t="s">
        <v>133</v>
      </c>
      <c r="C72" s="564"/>
      <c r="D72" s="565"/>
      <c r="E72" s="566"/>
      <c r="F72" s="33"/>
      <c r="G72" s="9"/>
      <c r="H72" s="4">
        <v>1</v>
      </c>
      <c r="I72" s="9"/>
      <c r="J72" s="9"/>
      <c r="K72" s="9"/>
      <c r="L72" s="17"/>
      <c r="M72" s="9"/>
      <c r="N72" s="9"/>
    </row>
    <row r="73" spans="1:14" ht="17.25" customHeight="1" x14ac:dyDescent="0.2">
      <c r="A73" s="18">
        <v>7</v>
      </c>
      <c r="B73" s="2" t="s">
        <v>141</v>
      </c>
      <c r="C73" s="564"/>
      <c r="D73" s="565"/>
      <c r="E73" s="566"/>
      <c r="F73" s="33"/>
      <c r="G73" s="9"/>
      <c r="H73" s="4">
        <v>3</v>
      </c>
      <c r="I73" s="9"/>
      <c r="J73" s="9"/>
      <c r="K73" s="9"/>
      <c r="L73" s="17"/>
      <c r="M73" s="9"/>
      <c r="N73" s="9"/>
    </row>
    <row r="74" spans="1:14" ht="17.25" customHeight="1" x14ac:dyDescent="0.2">
      <c r="A74" s="18">
        <v>7</v>
      </c>
      <c r="B74" s="2" t="s">
        <v>139</v>
      </c>
      <c r="C74" s="564"/>
      <c r="D74" s="565"/>
      <c r="E74" s="566"/>
      <c r="F74" s="33"/>
      <c r="G74" s="9"/>
      <c r="H74" s="4">
        <v>8</v>
      </c>
      <c r="I74" s="9"/>
      <c r="J74" s="9"/>
      <c r="K74" s="9"/>
      <c r="L74" s="17"/>
      <c r="M74" s="9"/>
      <c r="N74" s="9"/>
    </row>
    <row r="75" spans="1:14" ht="17.25" customHeight="1" x14ac:dyDescent="0.2">
      <c r="A75" s="18">
        <v>7</v>
      </c>
      <c r="B75" s="2" t="s">
        <v>129</v>
      </c>
      <c r="C75" s="564"/>
      <c r="D75" s="565"/>
      <c r="E75" s="566"/>
      <c r="F75" s="33"/>
      <c r="G75" s="9"/>
      <c r="H75" s="4">
        <v>7</v>
      </c>
      <c r="I75" s="9"/>
      <c r="J75" s="9"/>
      <c r="K75" s="9"/>
      <c r="L75" s="17"/>
      <c r="M75" s="9"/>
      <c r="N75" s="9"/>
    </row>
    <row r="76" spans="1:14" ht="17.25" customHeight="1" x14ac:dyDescent="0.2">
      <c r="A76" s="18">
        <v>7</v>
      </c>
      <c r="B76" s="2" t="s">
        <v>131</v>
      </c>
      <c r="C76" s="564"/>
      <c r="D76" s="565"/>
      <c r="E76" s="566"/>
      <c r="F76" s="33"/>
      <c r="G76" s="9"/>
      <c r="H76" s="4">
        <v>1</v>
      </c>
      <c r="I76" s="9"/>
      <c r="J76" s="9"/>
      <c r="K76" s="9"/>
      <c r="L76" s="17"/>
      <c r="M76" s="9"/>
      <c r="N76" s="9"/>
    </row>
    <row r="77" spans="1:14" ht="17.25" customHeight="1" x14ac:dyDescent="0.2">
      <c r="A77" s="18">
        <v>7</v>
      </c>
      <c r="B77" s="2" t="s">
        <v>159</v>
      </c>
      <c r="C77" s="564"/>
      <c r="D77" s="565"/>
      <c r="E77" s="566"/>
      <c r="F77" s="33"/>
      <c r="G77" s="9"/>
      <c r="H77" s="4">
        <v>10</v>
      </c>
      <c r="I77" s="9"/>
      <c r="J77" s="9"/>
      <c r="K77" s="9"/>
      <c r="L77" s="17"/>
      <c r="M77" s="9"/>
      <c r="N77" s="9"/>
    </row>
    <row r="78" spans="1:14" ht="17.25" customHeight="1" x14ac:dyDescent="0.2">
      <c r="A78" s="18">
        <v>7</v>
      </c>
      <c r="B78" s="2" t="s">
        <v>133</v>
      </c>
      <c r="C78" s="564"/>
      <c r="D78" s="565"/>
      <c r="E78" s="566"/>
      <c r="F78" s="33"/>
      <c r="G78" s="9"/>
      <c r="H78" s="4">
        <v>2</v>
      </c>
      <c r="I78" s="9"/>
      <c r="J78" s="9"/>
      <c r="K78" s="9"/>
      <c r="L78" s="17"/>
      <c r="M78" s="9"/>
      <c r="N78" s="9"/>
    </row>
    <row r="79" spans="1:14" ht="17.25" customHeight="1" x14ac:dyDescent="0.2">
      <c r="A79" s="18">
        <v>7</v>
      </c>
      <c r="B79" s="2" t="s">
        <v>132</v>
      </c>
      <c r="C79" s="564"/>
      <c r="D79" s="565"/>
      <c r="E79" s="566"/>
      <c r="F79" s="33"/>
      <c r="G79" s="9"/>
      <c r="H79" s="4">
        <v>2</v>
      </c>
      <c r="I79" s="9"/>
      <c r="J79" s="9"/>
      <c r="K79" s="9"/>
      <c r="L79" s="17"/>
      <c r="M79" s="9"/>
      <c r="N79" s="9"/>
    </row>
    <row r="80" spans="1:14" ht="17.25" customHeight="1" x14ac:dyDescent="0.2">
      <c r="A80" s="18">
        <v>8</v>
      </c>
      <c r="B80" s="2" t="s">
        <v>141</v>
      </c>
      <c r="C80" s="564"/>
      <c r="D80" s="565"/>
      <c r="E80" s="566"/>
      <c r="F80" s="33"/>
      <c r="G80" s="9"/>
      <c r="H80" s="4">
        <v>7</v>
      </c>
      <c r="I80" s="9"/>
      <c r="J80" s="9"/>
      <c r="K80" s="9"/>
      <c r="L80" s="17"/>
      <c r="M80" s="9"/>
      <c r="N80" s="9"/>
    </row>
    <row r="81" spans="1:14" ht="17.25" customHeight="1" x14ac:dyDescent="0.2">
      <c r="A81" s="18">
        <v>8</v>
      </c>
      <c r="B81" s="2" t="s">
        <v>139</v>
      </c>
      <c r="C81" s="564"/>
      <c r="D81" s="565"/>
      <c r="E81" s="566"/>
      <c r="F81" s="33"/>
      <c r="G81" s="9"/>
      <c r="H81" s="4">
        <v>4</v>
      </c>
      <c r="I81" s="9"/>
      <c r="J81" s="9"/>
      <c r="K81" s="9"/>
      <c r="L81" s="17"/>
      <c r="M81" s="9"/>
      <c r="N81" s="9"/>
    </row>
    <row r="82" spans="1:14" ht="17.25" customHeight="1" x14ac:dyDescent="0.2">
      <c r="A82" s="18">
        <v>8</v>
      </c>
      <c r="B82" s="2" t="s">
        <v>159</v>
      </c>
      <c r="C82" s="564"/>
      <c r="D82" s="565"/>
      <c r="E82" s="566"/>
      <c r="F82" s="33"/>
      <c r="G82" s="9"/>
      <c r="H82" s="4">
        <v>2</v>
      </c>
      <c r="I82" s="9"/>
      <c r="J82" s="9"/>
      <c r="K82" s="9"/>
      <c r="L82" s="17"/>
      <c r="M82" s="9"/>
      <c r="N82" s="9"/>
    </row>
    <row r="83" spans="1:14" ht="17.25" customHeight="1" x14ac:dyDescent="0.2">
      <c r="A83" s="18">
        <v>8</v>
      </c>
      <c r="B83" s="2" t="s">
        <v>131</v>
      </c>
      <c r="C83" s="564"/>
      <c r="D83" s="565"/>
      <c r="E83" s="566"/>
      <c r="F83" s="33"/>
      <c r="G83" s="9"/>
      <c r="H83" s="4">
        <v>1</v>
      </c>
      <c r="I83" s="9"/>
      <c r="J83" s="9"/>
      <c r="K83" s="9"/>
      <c r="L83" s="17"/>
      <c r="M83" s="9"/>
      <c r="N83" s="9"/>
    </row>
    <row r="84" spans="1:14" ht="17.25" customHeight="1" x14ac:dyDescent="0.2">
      <c r="A84" s="18">
        <v>8</v>
      </c>
      <c r="B84" s="2" t="s">
        <v>129</v>
      </c>
      <c r="C84" s="564"/>
      <c r="D84" s="565"/>
      <c r="E84" s="566"/>
      <c r="F84" s="33"/>
      <c r="G84" s="9"/>
      <c r="H84" s="4">
        <v>3</v>
      </c>
      <c r="I84" s="9"/>
      <c r="J84" s="9"/>
      <c r="K84" s="9"/>
      <c r="L84" s="17"/>
      <c r="M84" s="9"/>
      <c r="N84" s="9"/>
    </row>
    <row r="85" spans="1:14" ht="17.25" customHeight="1" x14ac:dyDescent="0.2">
      <c r="A85" s="18">
        <v>9</v>
      </c>
      <c r="B85" s="2" t="s">
        <v>132</v>
      </c>
      <c r="C85" s="564"/>
      <c r="D85" s="565"/>
      <c r="E85" s="566"/>
      <c r="F85" s="33"/>
      <c r="G85" s="9"/>
      <c r="H85" s="4">
        <v>2</v>
      </c>
      <c r="I85" s="9"/>
      <c r="J85" s="9"/>
      <c r="K85" s="9"/>
      <c r="L85" s="17"/>
      <c r="M85" s="9"/>
      <c r="N85" s="9"/>
    </row>
    <row r="86" spans="1:14" ht="17.25" customHeight="1" x14ac:dyDescent="0.2">
      <c r="A86" s="18">
        <v>9</v>
      </c>
      <c r="B86" s="2" t="s">
        <v>141</v>
      </c>
      <c r="C86" s="564"/>
      <c r="D86" s="565"/>
      <c r="E86" s="566"/>
      <c r="F86" s="33"/>
      <c r="G86" s="9"/>
      <c r="H86" s="4">
        <v>1</v>
      </c>
      <c r="I86" s="9"/>
      <c r="J86" s="9"/>
      <c r="K86" s="9"/>
      <c r="L86" s="17"/>
      <c r="M86" s="9"/>
      <c r="N86" s="9"/>
    </row>
    <row r="87" spans="1:14" ht="17.25" customHeight="1" x14ac:dyDescent="0.2">
      <c r="A87" s="18">
        <v>9</v>
      </c>
      <c r="B87" s="2" t="s">
        <v>139</v>
      </c>
      <c r="C87" s="564"/>
      <c r="D87" s="565"/>
      <c r="E87" s="566"/>
      <c r="F87" s="33"/>
      <c r="G87" s="9"/>
      <c r="H87" s="4">
        <v>12</v>
      </c>
      <c r="I87" s="9"/>
      <c r="J87" s="9"/>
      <c r="K87" s="9"/>
      <c r="L87" s="17"/>
      <c r="M87" s="9"/>
      <c r="N87" s="9"/>
    </row>
    <row r="88" spans="1:14" ht="17.25" customHeight="1" x14ac:dyDescent="0.2">
      <c r="A88" s="18">
        <v>9</v>
      </c>
      <c r="B88" s="2" t="s">
        <v>158</v>
      </c>
      <c r="C88" s="564"/>
      <c r="D88" s="565"/>
      <c r="E88" s="566"/>
      <c r="F88" s="33"/>
      <c r="G88" s="9"/>
      <c r="H88" s="4">
        <v>2</v>
      </c>
      <c r="I88" s="9"/>
      <c r="J88" s="9"/>
      <c r="K88" s="9"/>
      <c r="L88" s="17"/>
      <c r="M88" s="9"/>
      <c r="N88" s="9"/>
    </row>
    <row r="89" spans="1:14" ht="17.25" customHeight="1" x14ac:dyDescent="0.2">
      <c r="A89" s="18">
        <v>9</v>
      </c>
      <c r="B89" s="2" t="s">
        <v>133</v>
      </c>
      <c r="C89" s="564"/>
      <c r="D89" s="565"/>
      <c r="E89" s="566"/>
      <c r="F89" s="33"/>
      <c r="G89" s="9"/>
      <c r="H89" s="4">
        <v>3</v>
      </c>
      <c r="I89" s="9"/>
      <c r="J89" s="9"/>
      <c r="K89" s="9"/>
      <c r="L89" s="17"/>
      <c r="M89" s="9"/>
      <c r="N89" s="9"/>
    </row>
    <row r="90" spans="1:14" ht="17.25" customHeight="1" x14ac:dyDescent="0.2">
      <c r="A90" s="18">
        <v>9</v>
      </c>
      <c r="B90" s="2" t="s">
        <v>174</v>
      </c>
      <c r="C90" s="564"/>
      <c r="D90" s="565"/>
      <c r="E90" s="566"/>
      <c r="F90" s="33"/>
      <c r="G90" s="9"/>
      <c r="H90" s="4">
        <v>3</v>
      </c>
      <c r="I90" s="9"/>
      <c r="J90" s="9"/>
      <c r="K90" s="9"/>
      <c r="L90" s="17"/>
      <c r="M90" s="9"/>
      <c r="N90" s="9"/>
    </row>
    <row r="91" spans="1:14" ht="17.25" customHeight="1" x14ac:dyDescent="0.2">
      <c r="A91" s="18">
        <v>9</v>
      </c>
      <c r="B91" s="2" t="s">
        <v>129</v>
      </c>
      <c r="C91" s="564"/>
      <c r="D91" s="565"/>
      <c r="E91" s="566"/>
      <c r="F91" s="33"/>
      <c r="G91" s="9"/>
      <c r="H91" s="4">
        <v>3</v>
      </c>
      <c r="I91" s="9"/>
      <c r="J91" s="9"/>
      <c r="K91" s="9"/>
      <c r="L91" s="17"/>
      <c r="M91" s="9"/>
      <c r="N91" s="9"/>
    </row>
    <row r="92" spans="1:14" ht="17.25" customHeight="1" x14ac:dyDescent="0.2">
      <c r="A92" s="18">
        <v>10</v>
      </c>
      <c r="B92" s="2" t="s">
        <v>132</v>
      </c>
      <c r="C92" s="564"/>
      <c r="D92" s="565"/>
      <c r="E92" s="566"/>
      <c r="F92" s="33"/>
      <c r="G92" s="9"/>
      <c r="H92" s="4">
        <v>1</v>
      </c>
      <c r="I92" s="9"/>
      <c r="J92" s="9"/>
      <c r="K92" s="9"/>
      <c r="L92" s="17"/>
      <c r="M92" s="9"/>
      <c r="N92" s="9"/>
    </row>
    <row r="93" spans="1:14" ht="17.25" customHeight="1" x14ac:dyDescent="0.2">
      <c r="A93" s="18">
        <v>10</v>
      </c>
      <c r="B93" s="2" t="s">
        <v>141</v>
      </c>
      <c r="C93" s="564"/>
      <c r="D93" s="565"/>
      <c r="E93" s="566"/>
      <c r="F93" s="33"/>
      <c r="G93" s="9"/>
      <c r="H93" s="4">
        <v>2</v>
      </c>
      <c r="I93" s="9"/>
      <c r="J93" s="9"/>
      <c r="K93" s="9"/>
      <c r="L93" s="17"/>
      <c r="M93" s="9"/>
      <c r="N93" s="9"/>
    </row>
    <row r="94" spans="1:14" ht="17.25" customHeight="1" x14ac:dyDescent="0.2">
      <c r="A94" s="18">
        <v>10</v>
      </c>
      <c r="B94" s="2" t="s">
        <v>139</v>
      </c>
      <c r="C94" s="564"/>
      <c r="D94" s="565"/>
      <c r="E94" s="566"/>
      <c r="F94" s="33"/>
      <c r="G94" s="9"/>
      <c r="H94" s="4">
        <v>4</v>
      </c>
      <c r="I94" s="9"/>
      <c r="J94" s="9"/>
      <c r="K94" s="9"/>
      <c r="L94" s="17"/>
      <c r="M94" s="9"/>
      <c r="N94" s="9"/>
    </row>
    <row r="95" spans="1:14" ht="17.25" customHeight="1" x14ac:dyDescent="0.2">
      <c r="A95" s="18">
        <v>10</v>
      </c>
      <c r="B95" s="2" t="s">
        <v>158</v>
      </c>
      <c r="C95" s="564"/>
      <c r="D95" s="565"/>
      <c r="E95" s="566"/>
      <c r="F95" s="33"/>
      <c r="G95" s="9"/>
      <c r="H95" s="4">
        <v>23</v>
      </c>
      <c r="I95" s="9"/>
      <c r="J95" s="9"/>
      <c r="K95" s="9"/>
      <c r="L95" s="17"/>
      <c r="M95" s="9"/>
      <c r="N95" s="9"/>
    </row>
    <row r="96" spans="1:14" ht="17.25" customHeight="1" x14ac:dyDescent="0.2">
      <c r="A96" s="18">
        <v>10</v>
      </c>
      <c r="B96" s="2" t="s">
        <v>129</v>
      </c>
      <c r="C96" s="564"/>
      <c r="D96" s="565"/>
      <c r="E96" s="566"/>
      <c r="F96" s="33"/>
      <c r="G96" s="9"/>
      <c r="H96" s="4">
        <v>6</v>
      </c>
      <c r="I96" s="9"/>
      <c r="J96" s="9"/>
      <c r="K96" s="9"/>
      <c r="L96" s="17"/>
      <c r="M96" s="9"/>
      <c r="N96" s="9"/>
    </row>
    <row r="97" spans="1:15" ht="17.25" customHeight="1" x14ac:dyDescent="0.2">
      <c r="A97" s="18">
        <v>10</v>
      </c>
      <c r="B97" s="327" t="s">
        <v>231</v>
      </c>
      <c r="C97" s="564"/>
      <c r="D97" s="565"/>
      <c r="E97" s="566"/>
      <c r="F97" s="33"/>
      <c r="G97" s="9"/>
      <c r="H97" s="4">
        <v>7</v>
      </c>
      <c r="I97" s="9"/>
      <c r="J97" s="9"/>
      <c r="K97" s="9"/>
      <c r="L97" s="17"/>
      <c r="M97" s="9"/>
      <c r="N97" s="9"/>
    </row>
    <row r="98" spans="1:15" ht="17.25" customHeight="1" x14ac:dyDescent="0.2">
      <c r="A98" s="18">
        <v>11</v>
      </c>
      <c r="B98" s="2" t="s">
        <v>132</v>
      </c>
      <c r="C98" s="564"/>
      <c r="D98" s="565"/>
      <c r="E98" s="566"/>
      <c r="F98" s="33"/>
      <c r="G98" s="9"/>
      <c r="H98" s="4">
        <v>3</v>
      </c>
      <c r="I98" s="9"/>
      <c r="J98" s="9"/>
      <c r="K98" s="9"/>
      <c r="L98" s="17"/>
      <c r="M98" s="9"/>
      <c r="N98" s="9"/>
    </row>
    <row r="99" spans="1:15" ht="17.25" customHeight="1" x14ac:dyDescent="0.2">
      <c r="A99" s="18">
        <v>11</v>
      </c>
      <c r="B99" s="2" t="s">
        <v>141</v>
      </c>
      <c r="C99" s="564"/>
      <c r="D99" s="565"/>
      <c r="E99" s="566"/>
      <c r="F99" s="33"/>
      <c r="G99" s="9"/>
      <c r="H99" s="4">
        <v>2</v>
      </c>
      <c r="I99" s="9"/>
      <c r="J99" s="9"/>
      <c r="K99" s="9"/>
      <c r="L99" s="17"/>
      <c r="M99" s="9"/>
      <c r="N99" s="9"/>
    </row>
    <row r="100" spans="1:15" ht="17.25" customHeight="1" x14ac:dyDescent="0.2">
      <c r="A100" s="18">
        <v>11</v>
      </c>
      <c r="B100" s="2" t="s">
        <v>139</v>
      </c>
      <c r="C100" s="564"/>
      <c r="D100" s="565"/>
      <c r="E100" s="566"/>
      <c r="F100" s="33"/>
      <c r="G100" s="9"/>
      <c r="H100" s="4">
        <v>5</v>
      </c>
      <c r="I100" s="9"/>
      <c r="J100" s="9"/>
      <c r="K100" s="9"/>
      <c r="L100" s="17"/>
      <c r="M100" s="9"/>
      <c r="N100" s="9"/>
    </row>
    <row r="101" spans="1:15" ht="17.25" customHeight="1" x14ac:dyDescent="0.2">
      <c r="A101" s="18">
        <v>11</v>
      </c>
      <c r="B101" s="2" t="s">
        <v>158</v>
      </c>
      <c r="C101" s="564"/>
      <c r="D101" s="565"/>
      <c r="E101" s="566"/>
      <c r="F101" s="33"/>
      <c r="G101" s="9"/>
      <c r="H101" s="4">
        <v>7</v>
      </c>
      <c r="I101" s="9"/>
      <c r="J101" s="9"/>
      <c r="K101" s="9"/>
      <c r="L101" s="17"/>
      <c r="M101" s="9"/>
      <c r="N101" s="9"/>
    </row>
    <row r="102" spans="1:15" ht="17.25" customHeight="1" x14ac:dyDescent="0.2">
      <c r="A102" s="18">
        <v>11</v>
      </c>
      <c r="B102" s="2" t="s">
        <v>131</v>
      </c>
      <c r="C102" s="564"/>
      <c r="D102" s="565"/>
      <c r="E102" s="566"/>
      <c r="F102" s="33"/>
      <c r="G102" s="9"/>
      <c r="H102" s="4">
        <v>6</v>
      </c>
      <c r="I102" s="9"/>
      <c r="J102" s="9"/>
      <c r="K102" s="9"/>
      <c r="L102" s="17"/>
      <c r="M102" s="9"/>
      <c r="N102" s="9"/>
    </row>
    <row r="103" spans="1:15" ht="17.25" customHeight="1" x14ac:dyDescent="0.2">
      <c r="A103" s="18">
        <v>11</v>
      </c>
      <c r="B103" s="2" t="s">
        <v>133</v>
      </c>
      <c r="C103" s="564"/>
      <c r="D103" s="565"/>
      <c r="E103" s="566"/>
      <c r="F103" s="33"/>
      <c r="G103" s="9"/>
      <c r="H103" s="4">
        <v>3</v>
      </c>
      <c r="I103" s="9"/>
      <c r="J103" s="9"/>
      <c r="K103" s="9"/>
      <c r="L103" s="17"/>
      <c r="M103" s="9"/>
      <c r="N103" s="9"/>
    </row>
    <row r="104" spans="1:15" ht="17.25" customHeight="1" x14ac:dyDescent="0.2">
      <c r="A104" s="18">
        <v>11</v>
      </c>
      <c r="B104" s="2" t="s">
        <v>129</v>
      </c>
      <c r="C104" s="564"/>
      <c r="D104" s="565"/>
      <c r="E104" s="566"/>
      <c r="F104" s="33"/>
      <c r="G104" s="9"/>
      <c r="H104" s="4">
        <v>10</v>
      </c>
      <c r="I104" s="9"/>
      <c r="J104" s="9"/>
      <c r="K104" s="9"/>
      <c r="L104" s="17"/>
      <c r="M104" s="9"/>
      <c r="N104" s="9"/>
    </row>
    <row r="105" spans="1:15" ht="16" x14ac:dyDescent="0.2">
      <c r="A105" s="18">
        <v>11</v>
      </c>
      <c r="B105" s="327" t="s">
        <v>228</v>
      </c>
      <c r="C105" s="564"/>
      <c r="D105" s="565"/>
      <c r="E105" s="566"/>
      <c r="F105" s="33"/>
      <c r="G105" s="9"/>
      <c r="H105" s="4">
        <v>1</v>
      </c>
      <c r="I105" s="9"/>
      <c r="J105" s="9"/>
      <c r="K105" s="9"/>
      <c r="L105" s="17"/>
      <c r="M105" s="9"/>
      <c r="N105" s="9"/>
    </row>
    <row r="106" spans="1:15" ht="32" x14ac:dyDescent="0.2">
      <c r="A106" s="18">
        <v>11</v>
      </c>
      <c r="B106" s="327" t="s">
        <v>232</v>
      </c>
      <c r="C106" s="564"/>
      <c r="D106" s="565"/>
      <c r="E106" s="566"/>
      <c r="F106" s="33"/>
      <c r="G106" s="9"/>
      <c r="H106" s="4"/>
      <c r="I106" s="9"/>
      <c r="J106" s="9"/>
      <c r="K106" s="9"/>
      <c r="L106" s="17">
        <v>1</v>
      </c>
      <c r="M106" s="9"/>
      <c r="N106" s="9"/>
    </row>
    <row r="107" spans="1:15" ht="16" x14ac:dyDescent="0.2">
      <c r="A107" s="18">
        <v>12</v>
      </c>
      <c r="B107" s="2" t="s">
        <v>132</v>
      </c>
      <c r="C107" s="564"/>
      <c r="D107" s="565"/>
      <c r="E107" s="566"/>
      <c r="F107" s="33"/>
      <c r="G107" s="9"/>
      <c r="H107" s="4">
        <v>2</v>
      </c>
      <c r="I107" s="9"/>
      <c r="J107" s="9"/>
      <c r="K107" s="9"/>
      <c r="L107" s="17"/>
      <c r="M107" s="9"/>
      <c r="N107" s="9"/>
      <c r="O107" s="1"/>
    </row>
    <row r="108" spans="1:15" ht="16" x14ac:dyDescent="0.2">
      <c r="A108" s="18">
        <v>12</v>
      </c>
      <c r="B108" s="2" t="s">
        <v>141</v>
      </c>
      <c r="C108" s="564"/>
      <c r="D108" s="565"/>
      <c r="E108" s="566"/>
      <c r="F108" s="33"/>
      <c r="G108" s="9"/>
      <c r="H108" s="4">
        <v>5</v>
      </c>
      <c r="I108" s="9"/>
      <c r="J108" s="9"/>
      <c r="K108" s="9"/>
      <c r="L108" s="17"/>
      <c r="M108" s="9"/>
      <c r="N108" s="9"/>
      <c r="O108" s="1"/>
    </row>
    <row r="109" spans="1:15" ht="16" x14ac:dyDescent="0.2">
      <c r="A109" s="18">
        <v>12</v>
      </c>
      <c r="B109" s="2" t="s">
        <v>139</v>
      </c>
      <c r="C109" s="564"/>
      <c r="D109" s="565"/>
      <c r="E109" s="566"/>
      <c r="F109" s="33"/>
      <c r="G109" s="9"/>
      <c r="H109" s="4">
        <v>4</v>
      </c>
      <c r="I109" s="9"/>
      <c r="J109" s="9"/>
      <c r="K109" s="9"/>
      <c r="L109" s="17"/>
      <c r="M109" s="9"/>
      <c r="N109" s="9"/>
      <c r="O109" s="1"/>
    </row>
    <row r="110" spans="1:15" ht="16" x14ac:dyDescent="0.2">
      <c r="A110" s="18">
        <v>12</v>
      </c>
      <c r="B110" s="2" t="s">
        <v>158</v>
      </c>
      <c r="C110" s="564"/>
      <c r="D110" s="565"/>
      <c r="E110" s="566"/>
      <c r="F110" s="33"/>
      <c r="G110" s="9"/>
      <c r="H110" s="4">
        <v>2</v>
      </c>
      <c r="I110" s="9"/>
      <c r="J110" s="9"/>
      <c r="K110" s="9"/>
      <c r="L110" s="17"/>
      <c r="M110" s="9"/>
      <c r="N110" s="9"/>
      <c r="O110" s="1"/>
    </row>
    <row r="111" spans="1:15" ht="16" x14ac:dyDescent="0.2">
      <c r="A111" s="18">
        <v>12</v>
      </c>
      <c r="B111" s="2" t="s">
        <v>135</v>
      </c>
      <c r="C111" s="564"/>
      <c r="D111" s="565"/>
      <c r="E111" s="566"/>
      <c r="F111" s="33"/>
      <c r="G111" s="9"/>
      <c r="H111" s="4">
        <v>1</v>
      </c>
      <c r="I111" s="9"/>
      <c r="J111" s="9"/>
      <c r="K111" s="9"/>
      <c r="L111" s="17"/>
      <c r="M111" s="9"/>
      <c r="N111" s="9"/>
    </row>
    <row r="112" spans="1:15" ht="16" x14ac:dyDescent="0.2">
      <c r="A112" s="18">
        <v>12</v>
      </c>
      <c r="B112" s="2" t="s">
        <v>129</v>
      </c>
      <c r="C112" s="564"/>
      <c r="D112" s="565"/>
      <c r="E112" s="566"/>
      <c r="F112" s="33"/>
      <c r="G112" s="9"/>
      <c r="H112" s="4">
        <v>12</v>
      </c>
      <c r="I112" s="9"/>
      <c r="J112" s="9"/>
      <c r="K112" s="9"/>
      <c r="L112" s="17"/>
      <c r="M112" s="9"/>
      <c r="N112" s="9"/>
    </row>
    <row r="113" spans="1:14" ht="32" x14ac:dyDescent="0.2">
      <c r="A113" s="18">
        <v>12</v>
      </c>
      <c r="B113" s="327" t="s">
        <v>232</v>
      </c>
      <c r="C113" s="564"/>
      <c r="D113" s="565"/>
      <c r="E113" s="566"/>
      <c r="F113" s="33"/>
      <c r="G113" s="9"/>
      <c r="H113" s="4"/>
      <c r="I113" s="9"/>
      <c r="J113" s="9"/>
      <c r="K113" s="9"/>
      <c r="L113" s="17">
        <v>2</v>
      </c>
      <c r="M113" s="9"/>
      <c r="N113" s="9"/>
    </row>
    <row r="114" spans="1:14" ht="16" x14ac:dyDescent="0.2">
      <c r="A114" s="18">
        <v>12</v>
      </c>
      <c r="B114" s="2" t="s">
        <v>131</v>
      </c>
      <c r="C114" s="564"/>
      <c r="D114" s="565"/>
      <c r="E114" s="566"/>
      <c r="F114" s="33"/>
      <c r="G114" s="9"/>
      <c r="H114" s="4">
        <v>3</v>
      </c>
      <c r="I114" s="9"/>
      <c r="J114" s="9"/>
      <c r="K114" s="9"/>
      <c r="L114" s="17"/>
      <c r="M114" s="9"/>
      <c r="N114" s="9"/>
    </row>
    <row r="115" spans="1:14" ht="16" x14ac:dyDescent="0.2">
      <c r="A115" s="18">
        <v>12</v>
      </c>
      <c r="B115" s="2" t="s">
        <v>159</v>
      </c>
      <c r="C115" s="564"/>
      <c r="D115" s="565"/>
      <c r="E115" s="566"/>
      <c r="F115" s="33"/>
      <c r="G115" s="9"/>
      <c r="H115" s="4">
        <v>3</v>
      </c>
      <c r="I115" s="9"/>
      <c r="J115" s="9"/>
      <c r="K115" s="9"/>
      <c r="L115" s="17"/>
      <c r="M115" s="9"/>
      <c r="N115" s="9"/>
    </row>
    <row r="116" spans="1:14" ht="16" x14ac:dyDescent="0.2">
      <c r="A116" s="18">
        <v>12</v>
      </c>
      <c r="B116" s="327" t="s">
        <v>228</v>
      </c>
      <c r="C116" s="564"/>
      <c r="D116" s="565"/>
      <c r="E116" s="566"/>
      <c r="F116" s="33"/>
      <c r="G116" s="9"/>
      <c r="H116" s="4">
        <v>1</v>
      </c>
      <c r="I116" s="9"/>
      <c r="J116" s="9"/>
      <c r="K116" s="9"/>
      <c r="L116" s="17"/>
      <c r="M116" s="9"/>
      <c r="N116" s="9"/>
    </row>
    <row r="117" spans="1:14" ht="16" x14ac:dyDescent="0.2">
      <c r="A117" s="18">
        <v>13</v>
      </c>
      <c r="B117" s="2" t="s">
        <v>132</v>
      </c>
      <c r="C117" s="564"/>
      <c r="D117" s="565"/>
      <c r="E117" s="566"/>
      <c r="F117" s="33"/>
      <c r="G117" s="9"/>
      <c r="H117" s="4">
        <v>5</v>
      </c>
      <c r="I117" s="9"/>
      <c r="J117" s="9"/>
      <c r="K117" s="9"/>
      <c r="L117" s="17"/>
      <c r="M117" s="9"/>
      <c r="N117" s="9"/>
    </row>
    <row r="118" spans="1:14" ht="16" x14ac:dyDescent="0.2">
      <c r="A118" s="18">
        <v>13</v>
      </c>
      <c r="B118" s="2" t="s">
        <v>139</v>
      </c>
      <c r="C118" s="564"/>
      <c r="D118" s="565"/>
      <c r="E118" s="566"/>
      <c r="F118" s="33"/>
      <c r="G118" s="9"/>
      <c r="H118" s="4">
        <v>4</v>
      </c>
      <c r="I118" s="9"/>
      <c r="J118" s="9"/>
      <c r="K118" s="9"/>
      <c r="L118" s="17"/>
      <c r="M118" s="9"/>
      <c r="N118" s="9"/>
    </row>
    <row r="119" spans="1:14" ht="16" x14ac:dyDescent="0.2">
      <c r="A119" s="18">
        <v>13</v>
      </c>
      <c r="B119" s="2" t="s">
        <v>141</v>
      </c>
      <c r="C119" s="564"/>
      <c r="D119" s="565"/>
      <c r="E119" s="566"/>
      <c r="F119" s="33"/>
      <c r="G119" s="9"/>
      <c r="H119" s="4">
        <v>4</v>
      </c>
      <c r="I119" s="9"/>
      <c r="J119" s="9"/>
      <c r="K119" s="9"/>
      <c r="L119" s="17"/>
      <c r="M119" s="9"/>
      <c r="N119" s="9"/>
    </row>
    <row r="120" spans="1:14" ht="16" x14ac:dyDescent="0.2">
      <c r="A120" s="18">
        <v>13</v>
      </c>
      <c r="B120" s="2" t="s">
        <v>158</v>
      </c>
      <c r="C120" s="564"/>
      <c r="D120" s="565"/>
      <c r="E120" s="566"/>
      <c r="F120" s="33"/>
      <c r="G120" s="9"/>
      <c r="H120" s="4">
        <v>26</v>
      </c>
      <c r="I120" s="9"/>
      <c r="J120" s="9"/>
      <c r="K120" s="9"/>
      <c r="L120" s="17"/>
      <c r="M120" s="9"/>
      <c r="N120" s="9"/>
    </row>
    <row r="121" spans="1:14" ht="16" x14ac:dyDescent="0.2">
      <c r="A121" s="18">
        <v>13</v>
      </c>
      <c r="B121" s="2" t="s">
        <v>129</v>
      </c>
      <c r="C121" s="564"/>
      <c r="D121" s="565"/>
      <c r="E121" s="566"/>
      <c r="F121" s="33"/>
      <c r="G121" s="9"/>
      <c r="H121" s="4">
        <v>13</v>
      </c>
      <c r="I121" s="9"/>
      <c r="J121" s="9"/>
      <c r="K121" s="9"/>
      <c r="L121" s="17"/>
      <c r="M121" s="9"/>
      <c r="N121" s="9"/>
    </row>
    <row r="122" spans="1:14" ht="16" x14ac:dyDescent="0.2">
      <c r="A122" s="18">
        <v>13</v>
      </c>
      <c r="B122" s="2" t="s">
        <v>131</v>
      </c>
      <c r="C122" s="564"/>
      <c r="D122" s="565"/>
      <c r="E122" s="566"/>
      <c r="F122" s="33"/>
      <c r="G122" s="9"/>
      <c r="H122" s="4">
        <v>9</v>
      </c>
      <c r="I122" s="9"/>
      <c r="J122" s="9"/>
      <c r="K122" s="9">
        <v>2</v>
      </c>
      <c r="L122" s="17"/>
      <c r="M122" s="9"/>
      <c r="N122" s="9"/>
    </row>
    <row r="123" spans="1:14" ht="16" x14ac:dyDescent="0.2">
      <c r="A123" s="18">
        <v>13</v>
      </c>
      <c r="B123" s="327" t="s">
        <v>228</v>
      </c>
      <c r="C123" s="564"/>
      <c r="D123" s="565"/>
      <c r="E123" s="566"/>
      <c r="F123" s="33"/>
      <c r="G123" s="9"/>
      <c r="H123" s="4">
        <v>4</v>
      </c>
      <c r="I123" s="9"/>
      <c r="J123" s="9"/>
      <c r="K123" s="9"/>
      <c r="L123" s="17"/>
      <c r="M123" s="9"/>
      <c r="N123" s="9"/>
    </row>
    <row r="124" spans="1:14" ht="16" x14ac:dyDescent="0.2">
      <c r="A124" s="18">
        <v>14</v>
      </c>
      <c r="B124" s="2" t="s">
        <v>132</v>
      </c>
      <c r="C124" s="564"/>
      <c r="D124" s="565"/>
      <c r="E124" s="566"/>
      <c r="F124" s="33"/>
      <c r="G124" s="9"/>
      <c r="H124" s="4">
        <v>3</v>
      </c>
      <c r="I124" s="9"/>
      <c r="J124" s="9"/>
      <c r="K124" s="9"/>
      <c r="L124" s="17"/>
      <c r="M124" s="9"/>
      <c r="N124" s="9"/>
    </row>
    <row r="125" spans="1:14" ht="16" x14ac:dyDescent="0.2">
      <c r="A125" s="18">
        <v>14</v>
      </c>
      <c r="B125" s="2" t="s">
        <v>141</v>
      </c>
      <c r="C125" s="564"/>
      <c r="D125" s="565"/>
      <c r="E125" s="566"/>
      <c r="F125" s="33"/>
      <c r="G125" s="9"/>
      <c r="H125" s="4">
        <v>5</v>
      </c>
      <c r="I125" s="9"/>
      <c r="J125" s="9"/>
      <c r="K125" s="9"/>
      <c r="L125" s="17"/>
      <c r="M125" s="9"/>
      <c r="N125" s="9"/>
    </row>
    <row r="126" spans="1:14" ht="16" x14ac:dyDescent="0.2">
      <c r="A126" s="18">
        <v>14</v>
      </c>
      <c r="B126" s="2" t="s">
        <v>139</v>
      </c>
      <c r="C126" s="564"/>
      <c r="D126" s="565"/>
      <c r="E126" s="566"/>
      <c r="F126" s="33"/>
      <c r="G126" s="9"/>
      <c r="H126" s="4">
        <v>4</v>
      </c>
      <c r="I126" s="9"/>
      <c r="J126" s="9"/>
      <c r="K126" s="9"/>
      <c r="L126" s="17"/>
      <c r="M126" s="9"/>
      <c r="N126" s="9"/>
    </row>
    <row r="127" spans="1:14" ht="16" x14ac:dyDescent="0.2">
      <c r="A127" s="18">
        <v>14</v>
      </c>
      <c r="B127" s="2" t="s">
        <v>133</v>
      </c>
      <c r="C127" s="564"/>
      <c r="D127" s="565"/>
      <c r="E127" s="566"/>
      <c r="F127" s="33"/>
      <c r="G127" s="9"/>
      <c r="H127" s="4">
        <v>11</v>
      </c>
      <c r="I127" s="9"/>
      <c r="J127" s="9"/>
      <c r="K127" s="9"/>
      <c r="L127" s="17"/>
      <c r="M127" s="9"/>
      <c r="N127" s="9"/>
    </row>
    <row r="128" spans="1:14" ht="16" x14ac:dyDescent="0.2">
      <c r="A128" s="18">
        <v>14</v>
      </c>
      <c r="B128" s="2" t="s">
        <v>158</v>
      </c>
      <c r="C128" s="564"/>
      <c r="D128" s="565"/>
      <c r="E128" s="566"/>
      <c r="F128" s="33"/>
      <c r="G128" s="9"/>
      <c r="H128" s="4">
        <v>4</v>
      </c>
      <c r="I128" s="9"/>
      <c r="J128" s="9"/>
      <c r="K128" s="9"/>
      <c r="L128" s="17"/>
      <c r="M128" s="9"/>
      <c r="N128" s="9"/>
    </row>
    <row r="129" spans="1:14" ht="32" x14ac:dyDescent="0.2">
      <c r="A129" s="18">
        <v>14</v>
      </c>
      <c r="B129" s="327" t="s">
        <v>232</v>
      </c>
      <c r="C129" s="564"/>
      <c r="D129" s="565"/>
      <c r="E129" s="566"/>
      <c r="F129" s="33"/>
      <c r="G129" s="9"/>
      <c r="H129" s="4"/>
      <c r="I129" s="9"/>
      <c r="J129" s="9"/>
      <c r="K129" s="9"/>
      <c r="L129" s="17">
        <v>5</v>
      </c>
      <c r="M129" s="9"/>
      <c r="N129" s="9"/>
    </row>
    <row r="130" spans="1:14" ht="16" x14ac:dyDescent="0.2">
      <c r="A130" s="18">
        <v>14</v>
      </c>
      <c r="B130" s="2" t="s">
        <v>135</v>
      </c>
      <c r="C130" s="564"/>
      <c r="D130" s="565"/>
      <c r="E130" s="566"/>
      <c r="F130" s="33"/>
      <c r="G130" s="9"/>
      <c r="H130" s="4">
        <v>1</v>
      </c>
      <c r="I130" s="9"/>
      <c r="J130" s="9"/>
      <c r="K130" s="9"/>
      <c r="L130" s="17"/>
      <c r="M130" s="9"/>
      <c r="N130" s="9"/>
    </row>
    <row r="131" spans="1:14" ht="16" x14ac:dyDescent="0.2">
      <c r="A131" s="18">
        <v>14</v>
      </c>
      <c r="B131" s="2" t="s">
        <v>129</v>
      </c>
      <c r="C131" s="564"/>
      <c r="D131" s="565"/>
      <c r="E131" s="566"/>
      <c r="F131" s="33"/>
      <c r="G131" s="9"/>
      <c r="H131" s="4">
        <v>7</v>
      </c>
      <c r="I131" s="9"/>
      <c r="J131" s="9"/>
      <c r="K131" s="9"/>
      <c r="L131" s="17"/>
      <c r="M131" s="9"/>
      <c r="N131" s="9"/>
    </row>
    <row r="132" spans="1:14" ht="16" x14ac:dyDescent="0.2">
      <c r="A132" s="18">
        <v>14</v>
      </c>
      <c r="B132" s="2" t="s">
        <v>131</v>
      </c>
      <c r="C132" s="564"/>
      <c r="D132" s="565"/>
      <c r="E132" s="566"/>
      <c r="F132" s="33"/>
      <c r="G132" s="9"/>
      <c r="H132" s="4">
        <v>1</v>
      </c>
      <c r="I132" s="9"/>
      <c r="J132" s="9"/>
      <c r="K132" s="9"/>
      <c r="L132" s="17"/>
      <c r="M132" s="9"/>
      <c r="N132" s="9"/>
    </row>
    <row r="133" spans="1:14" ht="16" x14ac:dyDescent="0.2">
      <c r="A133" s="18">
        <v>15</v>
      </c>
      <c r="B133" s="2" t="s">
        <v>132</v>
      </c>
      <c r="C133" s="564"/>
      <c r="D133" s="565"/>
      <c r="E133" s="566"/>
      <c r="F133" s="33"/>
      <c r="G133" s="9"/>
      <c r="H133" s="4">
        <v>4</v>
      </c>
      <c r="I133" s="9"/>
      <c r="J133" s="9"/>
      <c r="K133" s="9"/>
      <c r="L133" s="17"/>
      <c r="M133" s="9"/>
      <c r="N133" s="9"/>
    </row>
    <row r="134" spans="1:14" ht="16" x14ac:dyDescent="0.2">
      <c r="A134" s="18">
        <v>15</v>
      </c>
      <c r="B134" s="2" t="s">
        <v>141</v>
      </c>
      <c r="C134" s="564"/>
      <c r="D134" s="565"/>
      <c r="E134" s="566"/>
      <c r="F134" s="33"/>
      <c r="G134" s="9"/>
      <c r="H134" s="4">
        <v>6</v>
      </c>
      <c r="I134" s="9"/>
      <c r="J134" s="9"/>
      <c r="K134" s="9"/>
      <c r="L134" s="17"/>
      <c r="M134" s="9"/>
      <c r="N134" s="9"/>
    </row>
    <row r="135" spans="1:14" ht="16" x14ac:dyDescent="0.2">
      <c r="A135" s="18">
        <v>15</v>
      </c>
      <c r="B135" s="2" t="s">
        <v>139</v>
      </c>
      <c r="C135" s="564"/>
      <c r="D135" s="565"/>
      <c r="E135" s="566"/>
      <c r="F135" s="33"/>
      <c r="G135" s="9"/>
      <c r="H135" s="4">
        <v>3</v>
      </c>
      <c r="I135" s="9"/>
      <c r="J135" s="9"/>
      <c r="K135" s="9"/>
      <c r="L135" s="17"/>
      <c r="M135" s="9"/>
      <c r="N135" s="9"/>
    </row>
    <row r="136" spans="1:14" ht="16" x14ac:dyDescent="0.2">
      <c r="A136" s="18">
        <v>15</v>
      </c>
      <c r="B136" s="2" t="s">
        <v>133</v>
      </c>
      <c r="C136" s="564"/>
      <c r="D136" s="565"/>
      <c r="E136" s="566"/>
      <c r="F136" s="33"/>
      <c r="G136" s="9"/>
      <c r="H136" s="4">
        <v>9</v>
      </c>
      <c r="I136" s="9"/>
      <c r="J136" s="9"/>
      <c r="K136" s="9"/>
      <c r="L136" s="17"/>
      <c r="M136" s="9"/>
      <c r="N136" s="9"/>
    </row>
    <row r="137" spans="1:14" ht="16" x14ac:dyDescent="0.2">
      <c r="A137" s="18">
        <v>15</v>
      </c>
      <c r="B137" s="2" t="s">
        <v>158</v>
      </c>
      <c r="C137" s="564"/>
      <c r="D137" s="565"/>
      <c r="E137" s="566"/>
      <c r="F137" s="33"/>
      <c r="G137" s="9"/>
      <c r="H137" s="4">
        <v>1</v>
      </c>
      <c r="I137" s="9"/>
      <c r="J137" s="9"/>
      <c r="K137" s="9"/>
      <c r="L137" s="17"/>
      <c r="M137" s="9"/>
      <c r="N137" s="9"/>
    </row>
    <row r="138" spans="1:14" ht="16" x14ac:dyDescent="0.2">
      <c r="A138" s="18">
        <v>15</v>
      </c>
      <c r="B138" s="2" t="s">
        <v>159</v>
      </c>
      <c r="C138" s="564"/>
      <c r="D138" s="565"/>
      <c r="E138" s="566"/>
      <c r="F138" s="33"/>
      <c r="G138" s="9"/>
      <c r="H138" s="4">
        <v>3</v>
      </c>
      <c r="I138" s="9"/>
      <c r="J138" s="9"/>
      <c r="K138" s="9"/>
      <c r="L138" s="17"/>
      <c r="M138" s="9"/>
      <c r="N138" s="9"/>
    </row>
    <row r="139" spans="1:14" ht="16" x14ac:dyDescent="0.2">
      <c r="A139" s="18">
        <v>15</v>
      </c>
      <c r="B139" s="327" t="s">
        <v>228</v>
      </c>
      <c r="C139" s="564"/>
      <c r="D139" s="565"/>
      <c r="E139" s="566"/>
      <c r="F139" s="33"/>
      <c r="G139" s="9"/>
      <c r="H139" s="4">
        <v>28</v>
      </c>
      <c r="I139" s="9"/>
      <c r="J139" s="9"/>
      <c r="K139" s="9"/>
      <c r="L139" s="17"/>
      <c r="M139" s="9"/>
      <c r="N139" s="9"/>
    </row>
    <row r="140" spans="1:14" ht="16" x14ac:dyDescent="0.2">
      <c r="A140" s="18">
        <v>15</v>
      </c>
      <c r="B140" s="2" t="s">
        <v>129</v>
      </c>
      <c r="C140" s="564"/>
      <c r="D140" s="565"/>
      <c r="E140" s="566"/>
      <c r="F140" s="33"/>
      <c r="G140" s="9"/>
      <c r="H140" s="4">
        <v>2</v>
      </c>
      <c r="I140" s="9"/>
      <c r="J140" s="9"/>
      <c r="K140" s="9"/>
      <c r="L140" s="17"/>
      <c r="M140" s="9"/>
      <c r="N140" s="9"/>
    </row>
    <row r="141" spans="1:14" ht="16" x14ac:dyDescent="0.2">
      <c r="A141" s="18">
        <v>15</v>
      </c>
      <c r="B141" s="2" t="s">
        <v>131</v>
      </c>
      <c r="C141" s="564"/>
      <c r="D141" s="565"/>
      <c r="E141" s="566"/>
      <c r="F141" s="33"/>
      <c r="G141" s="9"/>
      <c r="H141" s="4">
        <v>2</v>
      </c>
      <c r="I141" s="9"/>
      <c r="J141" s="9"/>
      <c r="K141" s="9"/>
      <c r="L141" s="17"/>
      <c r="M141" s="9"/>
      <c r="N141" s="9"/>
    </row>
    <row r="142" spans="1:14" ht="16" x14ac:dyDescent="0.2">
      <c r="A142" s="18">
        <v>16</v>
      </c>
      <c r="B142" s="2" t="s">
        <v>132</v>
      </c>
      <c r="C142" s="564"/>
      <c r="D142" s="565"/>
      <c r="E142" s="566"/>
      <c r="F142" s="33"/>
      <c r="G142" s="9"/>
      <c r="H142" s="4">
        <v>8</v>
      </c>
      <c r="I142" s="9"/>
      <c r="J142" s="9"/>
      <c r="K142" s="9"/>
      <c r="L142" s="17"/>
      <c r="M142" s="9"/>
      <c r="N142" s="9"/>
    </row>
    <row r="143" spans="1:14" ht="16" x14ac:dyDescent="0.2">
      <c r="A143" s="18">
        <v>16</v>
      </c>
      <c r="B143" s="2" t="s">
        <v>141</v>
      </c>
      <c r="C143" s="564"/>
      <c r="D143" s="565"/>
      <c r="E143" s="566"/>
      <c r="F143" s="33"/>
      <c r="G143" s="9"/>
      <c r="H143" s="4">
        <v>1</v>
      </c>
      <c r="I143" s="9"/>
      <c r="J143" s="9"/>
      <c r="K143" s="9"/>
      <c r="L143" s="17"/>
      <c r="M143" s="9"/>
      <c r="N143" s="9"/>
    </row>
    <row r="144" spans="1:14" ht="16" x14ac:dyDescent="0.2">
      <c r="A144" s="18">
        <v>16</v>
      </c>
      <c r="B144" s="2" t="s">
        <v>139</v>
      </c>
      <c r="C144" s="564"/>
      <c r="D144" s="565"/>
      <c r="E144" s="566"/>
      <c r="F144" s="33"/>
      <c r="G144" s="9"/>
      <c r="H144" s="4">
        <v>12</v>
      </c>
      <c r="I144" s="9"/>
      <c r="J144" s="9"/>
      <c r="K144" s="9"/>
      <c r="L144" s="17"/>
      <c r="M144" s="9"/>
      <c r="N144" s="9"/>
    </row>
    <row r="145" spans="1:15" ht="16" x14ac:dyDescent="0.2">
      <c r="A145" s="18">
        <v>16</v>
      </c>
      <c r="B145" s="2" t="s">
        <v>133</v>
      </c>
      <c r="C145" s="564"/>
      <c r="D145" s="565"/>
      <c r="E145" s="566"/>
      <c r="F145" s="33"/>
      <c r="G145" s="9"/>
      <c r="H145" s="4">
        <v>2</v>
      </c>
      <c r="I145" s="9"/>
      <c r="J145" s="9"/>
      <c r="K145" s="9"/>
      <c r="L145" s="17"/>
      <c r="M145" s="9"/>
      <c r="N145" s="9"/>
    </row>
    <row r="146" spans="1:15" ht="16" x14ac:dyDescent="0.2">
      <c r="A146" s="18">
        <v>16</v>
      </c>
      <c r="B146" s="2" t="s">
        <v>135</v>
      </c>
      <c r="C146" s="564"/>
      <c r="D146" s="565"/>
      <c r="E146" s="566"/>
      <c r="F146" s="33"/>
      <c r="G146" s="9"/>
      <c r="H146" s="4">
        <v>1</v>
      </c>
      <c r="I146" s="9"/>
      <c r="J146" s="9"/>
      <c r="K146" s="9"/>
      <c r="L146" s="17"/>
      <c r="M146" s="9"/>
      <c r="N146" s="9"/>
    </row>
    <row r="147" spans="1:15" ht="16" x14ac:dyDescent="0.2">
      <c r="A147" s="18">
        <v>16</v>
      </c>
      <c r="B147" s="327" t="s">
        <v>228</v>
      </c>
      <c r="C147" s="564"/>
      <c r="D147" s="565"/>
      <c r="E147" s="566"/>
      <c r="F147" s="33"/>
      <c r="G147" s="9"/>
      <c r="H147" s="4">
        <v>16</v>
      </c>
      <c r="I147" s="9"/>
      <c r="J147" s="9"/>
      <c r="K147" s="9"/>
      <c r="L147" s="17"/>
      <c r="M147" s="9"/>
      <c r="N147" s="9"/>
    </row>
    <row r="148" spans="1:15" ht="16" x14ac:dyDescent="0.2">
      <c r="A148" s="18">
        <v>16</v>
      </c>
      <c r="B148" s="2" t="s">
        <v>159</v>
      </c>
      <c r="C148" s="564"/>
      <c r="D148" s="565"/>
      <c r="E148" s="566"/>
      <c r="F148" s="33"/>
      <c r="G148" s="9"/>
      <c r="H148" s="4">
        <v>12</v>
      </c>
      <c r="I148" s="9"/>
      <c r="J148" s="9"/>
      <c r="K148" s="9"/>
      <c r="L148" s="17"/>
      <c r="M148" s="9"/>
      <c r="N148" s="9"/>
    </row>
    <row r="149" spans="1:15" ht="16" x14ac:dyDescent="0.2">
      <c r="A149" s="18">
        <v>16</v>
      </c>
      <c r="B149" s="2" t="s">
        <v>129</v>
      </c>
      <c r="C149" s="564"/>
      <c r="D149" s="565"/>
      <c r="E149" s="566"/>
      <c r="F149" s="33"/>
      <c r="G149" s="9"/>
      <c r="H149" s="4">
        <v>3</v>
      </c>
      <c r="I149" s="9"/>
      <c r="J149" s="9"/>
      <c r="K149" s="9"/>
      <c r="L149" s="17"/>
      <c r="M149" s="9"/>
      <c r="N149" s="9"/>
    </row>
    <row r="150" spans="1:15" ht="16" x14ac:dyDescent="0.2">
      <c r="A150" s="18">
        <v>17</v>
      </c>
      <c r="B150" s="2" t="s">
        <v>132</v>
      </c>
      <c r="C150" s="564"/>
      <c r="D150" s="565"/>
      <c r="E150" s="566"/>
      <c r="F150" s="33"/>
      <c r="G150" s="9"/>
      <c r="H150" s="4">
        <v>3</v>
      </c>
      <c r="I150" s="9"/>
      <c r="J150" s="9"/>
      <c r="K150" s="9"/>
      <c r="L150" s="17"/>
      <c r="M150" s="9"/>
      <c r="N150" s="9"/>
      <c r="O150" t="s">
        <v>175</v>
      </c>
    </row>
    <row r="151" spans="1:15" ht="16" x14ac:dyDescent="0.2">
      <c r="A151" s="18">
        <v>17</v>
      </c>
      <c r="B151" s="2" t="s">
        <v>141</v>
      </c>
      <c r="C151" s="564"/>
      <c r="D151" s="565"/>
      <c r="E151" s="566"/>
      <c r="F151" s="33"/>
      <c r="G151" s="9"/>
      <c r="H151" s="4">
        <v>2</v>
      </c>
      <c r="I151" s="9"/>
      <c r="J151" s="9"/>
      <c r="K151" s="9"/>
      <c r="L151" s="17"/>
      <c r="M151" s="9"/>
      <c r="N151" s="9"/>
    </row>
    <row r="152" spans="1:15" ht="16" x14ac:dyDescent="0.2">
      <c r="A152" s="18">
        <v>17</v>
      </c>
      <c r="B152" s="2" t="s">
        <v>159</v>
      </c>
      <c r="C152" s="564"/>
      <c r="D152" s="565"/>
      <c r="E152" s="566"/>
      <c r="F152" s="33"/>
      <c r="G152" s="9"/>
      <c r="H152" s="4">
        <v>9</v>
      </c>
      <c r="I152" s="9"/>
      <c r="J152" s="9"/>
      <c r="K152" s="9"/>
      <c r="L152" s="17"/>
      <c r="M152" s="9"/>
      <c r="N152" s="9"/>
    </row>
    <row r="153" spans="1:15" ht="16" x14ac:dyDescent="0.2">
      <c r="A153" s="18">
        <v>17</v>
      </c>
      <c r="B153" s="2" t="s">
        <v>131</v>
      </c>
      <c r="C153" s="564"/>
      <c r="D153" s="565"/>
      <c r="E153" s="566"/>
      <c r="F153" s="33"/>
      <c r="G153" s="9"/>
      <c r="H153" s="4">
        <v>2</v>
      </c>
      <c r="I153" s="9"/>
      <c r="J153" s="9"/>
      <c r="K153" s="9"/>
      <c r="L153" s="17"/>
      <c r="M153" s="9"/>
      <c r="N153" s="9"/>
    </row>
    <row r="154" spans="1:15" ht="16" x14ac:dyDescent="0.2">
      <c r="A154" s="18">
        <v>17</v>
      </c>
      <c r="B154" s="2" t="s">
        <v>129</v>
      </c>
      <c r="C154" s="564"/>
      <c r="D154" s="565"/>
      <c r="E154" s="566"/>
      <c r="F154" s="33"/>
      <c r="G154" s="9"/>
      <c r="H154" s="4">
        <v>4</v>
      </c>
      <c r="I154" s="9"/>
      <c r="J154" s="9"/>
      <c r="K154" s="9"/>
      <c r="L154" s="17"/>
      <c r="M154" s="9"/>
      <c r="N154" s="9"/>
    </row>
    <row r="155" spans="1:15" ht="16" x14ac:dyDescent="0.2">
      <c r="A155" s="18">
        <v>18</v>
      </c>
      <c r="B155" s="2" t="s">
        <v>132</v>
      </c>
      <c r="C155" s="564"/>
      <c r="D155" s="565"/>
      <c r="E155" s="566"/>
      <c r="F155" s="33"/>
      <c r="G155" s="9"/>
      <c r="H155" s="4">
        <v>7</v>
      </c>
      <c r="I155" s="9"/>
      <c r="J155" s="9"/>
      <c r="K155" s="9"/>
      <c r="L155" s="17"/>
      <c r="M155" s="9"/>
      <c r="N155" s="9"/>
    </row>
    <row r="156" spans="1:15" ht="16" x14ac:dyDescent="0.2">
      <c r="A156" s="18">
        <v>18</v>
      </c>
      <c r="B156" s="2" t="s">
        <v>141</v>
      </c>
      <c r="C156" s="564"/>
      <c r="D156" s="565"/>
      <c r="E156" s="566"/>
      <c r="F156" s="33"/>
      <c r="G156" s="9"/>
      <c r="H156" s="4">
        <v>2</v>
      </c>
      <c r="I156" s="9"/>
      <c r="J156" s="9"/>
      <c r="K156" s="9"/>
      <c r="L156" s="17"/>
      <c r="M156" s="9"/>
      <c r="N156" s="9"/>
    </row>
    <row r="157" spans="1:15" ht="16" x14ac:dyDescent="0.2">
      <c r="A157" s="18">
        <v>18</v>
      </c>
      <c r="B157" s="2" t="s">
        <v>139</v>
      </c>
      <c r="C157" s="564"/>
      <c r="D157" s="565"/>
      <c r="E157" s="566"/>
      <c r="F157" s="33"/>
      <c r="G157" s="9"/>
      <c r="H157" s="4">
        <v>1</v>
      </c>
      <c r="I157" s="9"/>
      <c r="J157" s="9"/>
      <c r="K157" s="9"/>
      <c r="L157" s="17"/>
      <c r="M157" s="9"/>
      <c r="N157" s="9"/>
    </row>
    <row r="158" spans="1:15" ht="16" x14ac:dyDescent="0.2">
      <c r="A158" s="18">
        <v>18</v>
      </c>
      <c r="B158" s="2" t="s">
        <v>159</v>
      </c>
      <c r="C158" s="564"/>
      <c r="D158" s="565"/>
      <c r="E158" s="566"/>
      <c r="F158" s="33"/>
      <c r="G158" s="9"/>
      <c r="H158" s="4">
        <v>9</v>
      </c>
      <c r="I158" s="9"/>
      <c r="J158" s="9"/>
      <c r="K158" s="9"/>
      <c r="L158" s="17"/>
      <c r="M158" s="9"/>
      <c r="N158" s="9"/>
    </row>
    <row r="159" spans="1:15" ht="16" x14ac:dyDescent="0.2">
      <c r="A159" s="18">
        <v>18</v>
      </c>
      <c r="B159" s="2" t="s">
        <v>133</v>
      </c>
      <c r="C159" s="564"/>
      <c r="D159" s="565"/>
      <c r="E159" s="566"/>
      <c r="F159" s="33"/>
      <c r="G159" s="9"/>
      <c r="H159" s="4">
        <v>1</v>
      </c>
      <c r="I159" s="9"/>
      <c r="J159" s="9"/>
      <c r="K159" s="9"/>
      <c r="L159" s="17"/>
      <c r="M159" s="9"/>
      <c r="N159" s="9"/>
    </row>
    <row r="160" spans="1:15" ht="16" x14ac:dyDescent="0.2">
      <c r="A160" s="18">
        <v>18</v>
      </c>
      <c r="B160" s="2" t="s">
        <v>157</v>
      </c>
      <c r="C160" s="564"/>
      <c r="D160" s="565"/>
      <c r="E160" s="566"/>
      <c r="F160" s="33"/>
      <c r="G160" s="9"/>
      <c r="H160" s="4">
        <v>2</v>
      </c>
      <c r="I160" s="9"/>
      <c r="J160" s="9"/>
      <c r="K160" s="9"/>
      <c r="L160" s="17">
        <v>1</v>
      </c>
      <c r="M160" s="9"/>
      <c r="N160" s="9"/>
    </row>
    <row r="161" spans="1:16" ht="16" x14ac:dyDescent="0.2">
      <c r="A161" s="18">
        <v>19</v>
      </c>
      <c r="B161" s="2" t="s">
        <v>132</v>
      </c>
      <c r="C161" s="564"/>
      <c r="D161" s="565"/>
      <c r="E161" s="566"/>
      <c r="F161" s="33"/>
      <c r="G161" s="9"/>
      <c r="H161" s="4">
        <v>8</v>
      </c>
      <c r="I161" s="9"/>
      <c r="J161" s="9"/>
      <c r="K161" s="9"/>
      <c r="L161" s="17"/>
      <c r="M161" s="9"/>
      <c r="N161" s="9"/>
    </row>
    <row r="162" spans="1:16" ht="16" x14ac:dyDescent="0.2">
      <c r="A162" s="18">
        <v>19</v>
      </c>
      <c r="B162" s="2" t="s">
        <v>141</v>
      </c>
      <c r="C162" s="564"/>
      <c r="D162" s="565"/>
      <c r="E162" s="566"/>
      <c r="F162" s="33"/>
      <c r="G162" s="9"/>
      <c r="H162" s="4">
        <v>2</v>
      </c>
      <c r="I162" s="9"/>
      <c r="J162" s="9"/>
      <c r="K162" s="9"/>
      <c r="L162" s="17"/>
      <c r="M162" s="9"/>
      <c r="N162" s="9"/>
    </row>
    <row r="163" spans="1:16" ht="16" x14ac:dyDescent="0.2">
      <c r="A163" s="18">
        <v>19</v>
      </c>
      <c r="B163" s="2" t="s">
        <v>139</v>
      </c>
      <c r="C163" s="564"/>
      <c r="D163" s="565"/>
      <c r="E163" s="566"/>
      <c r="F163" s="33"/>
      <c r="G163" s="9"/>
      <c r="H163" s="4">
        <v>2</v>
      </c>
      <c r="I163" s="9"/>
      <c r="J163" s="9"/>
      <c r="K163" s="9"/>
      <c r="L163" s="17"/>
      <c r="M163" s="9"/>
      <c r="N163" s="9"/>
    </row>
    <row r="164" spans="1:16" ht="16" x14ac:dyDescent="0.2">
      <c r="A164" s="18">
        <v>19</v>
      </c>
      <c r="B164" s="2" t="s">
        <v>133</v>
      </c>
      <c r="C164" s="564"/>
      <c r="D164" s="565"/>
      <c r="E164" s="566"/>
      <c r="F164" s="33"/>
      <c r="G164" s="9"/>
      <c r="H164" s="4">
        <v>3</v>
      </c>
      <c r="I164" s="9"/>
      <c r="J164" s="9"/>
      <c r="K164" s="9"/>
      <c r="L164" s="17"/>
      <c r="M164" s="9"/>
      <c r="N164" s="9"/>
    </row>
    <row r="165" spans="1:16" ht="16" x14ac:dyDescent="0.2">
      <c r="A165" s="18">
        <v>19</v>
      </c>
      <c r="B165" s="2" t="s">
        <v>159</v>
      </c>
      <c r="C165" s="564"/>
      <c r="D165" s="565"/>
      <c r="E165" s="566"/>
      <c r="F165" s="33"/>
      <c r="G165" s="9"/>
      <c r="H165" s="4">
        <v>20</v>
      </c>
      <c r="I165" s="9"/>
      <c r="J165" s="9"/>
      <c r="K165" s="9"/>
      <c r="L165" s="17"/>
      <c r="M165" s="9"/>
      <c r="N165" s="9"/>
    </row>
    <row r="166" spans="1:16" ht="16" x14ac:dyDescent="0.2">
      <c r="A166" s="18">
        <v>19</v>
      </c>
      <c r="B166" s="327" t="s">
        <v>228</v>
      </c>
      <c r="C166" s="564"/>
      <c r="D166" s="565"/>
      <c r="E166" s="566"/>
      <c r="F166" s="33"/>
      <c r="G166" s="9"/>
      <c r="H166" s="4">
        <v>8</v>
      </c>
      <c r="I166" s="9"/>
      <c r="J166" s="9"/>
      <c r="K166" s="9"/>
      <c r="L166" s="17"/>
      <c r="M166" s="9"/>
      <c r="N166" s="9"/>
    </row>
    <row r="167" spans="1:16" ht="16" x14ac:dyDescent="0.2">
      <c r="A167" s="18">
        <v>19</v>
      </c>
      <c r="B167" s="2" t="s">
        <v>129</v>
      </c>
      <c r="C167" s="564"/>
      <c r="D167" s="565"/>
      <c r="E167" s="566"/>
      <c r="F167" s="33"/>
      <c r="G167" s="9"/>
      <c r="H167" s="4">
        <v>7</v>
      </c>
      <c r="I167" s="9"/>
      <c r="J167" s="9"/>
      <c r="K167" s="9"/>
      <c r="L167" s="17"/>
      <c r="M167" s="9"/>
      <c r="N167" s="9"/>
    </row>
    <row r="168" spans="1:16" ht="16" x14ac:dyDescent="0.2">
      <c r="A168" s="18">
        <v>20</v>
      </c>
      <c r="B168" s="2" t="s">
        <v>132</v>
      </c>
      <c r="C168" s="564"/>
      <c r="D168" s="565"/>
      <c r="E168" s="566"/>
      <c r="F168" s="33"/>
      <c r="G168" s="9"/>
      <c r="H168" s="4">
        <v>8</v>
      </c>
      <c r="I168" s="9"/>
      <c r="J168" s="9"/>
      <c r="K168" s="9"/>
      <c r="L168" s="17"/>
      <c r="M168" s="9"/>
      <c r="N168" s="9"/>
    </row>
    <row r="169" spans="1:16" ht="16" x14ac:dyDescent="0.2">
      <c r="A169" s="18">
        <v>20</v>
      </c>
      <c r="B169" s="2" t="s">
        <v>139</v>
      </c>
      <c r="C169" s="564"/>
      <c r="D169" s="565"/>
      <c r="E169" s="566"/>
      <c r="F169" s="33"/>
      <c r="G169" s="9"/>
      <c r="H169" s="4">
        <v>3</v>
      </c>
      <c r="I169" s="9"/>
      <c r="J169" s="9"/>
      <c r="K169" s="9"/>
      <c r="L169" s="17"/>
      <c r="M169" s="9"/>
      <c r="N169" s="9"/>
    </row>
    <row r="170" spans="1:16" ht="16" x14ac:dyDescent="0.2">
      <c r="A170" s="18">
        <v>20</v>
      </c>
      <c r="B170" s="2" t="s">
        <v>141</v>
      </c>
      <c r="C170" s="564"/>
      <c r="D170" s="565"/>
      <c r="E170" s="566"/>
      <c r="F170" s="33"/>
      <c r="G170" s="9"/>
      <c r="H170" s="4">
        <v>2</v>
      </c>
      <c r="I170" s="9"/>
      <c r="J170" s="9"/>
      <c r="K170" s="9"/>
      <c r="L170" s="17"/>
      <c r="M170" s="9"/>
      <c r="N170" s="9"/>
    </row>
    <row r="171" spans="1:16" ht="32" x14ac:dyDescent="0.2">
      <c r="A171" s="18">
        <v>20</v>
      </c>
      <c r="B171" s="327" t="s">
        <v>232</v>
      </c>
      <c r="C171" s="564"/>
      <c r="D171" s="565"/>
      <c r="E171" s="566"/>
      <c r="F171" s="33"/>
      <c r="G171" s="9"/>
      <c r="H171" s="4"/>
      <c r="I171" s="9"/>
      <c r="J171" s="9"/>
      <c r="K171" s="9"/>
      <c r="L171" s="17">
        <v>1</v>
      </c>
      <c r="M171" s="9"/>
      <c r="N171" s="9"/>
    </row>
    <row r="172" spans="1:16" ht="16" x14ac:dyDescent="0.2">
      <c r="A172" s="18">
        <v>20</v>
      </c>
      <c r="B172" s="327" t="s">
        <v>228</v>
      </c>
      <c r="C172" s="564"/>
      <c r="D172" s="565"/>
      <c r="E172" s="566"/>
      <c r="F172" s="33"/>
      <c r="G172" s="9"/>
      <c r="H172" s="4">
        <v>7</v>
      </c>
      <c r="I172" s="9"/>
      <c r="J172" s="9"/>
      <c r="K172" s="9"/>
      <c r="L172" s="17"/>
      <c r="M172" s="9"/>
      <c r="N172" s="9"/>
    </row>
    <row r="173" spans="1:16" ht="16" x14ac:dyDescent="0.2">
      <c r="A173" s="18">
        <v>20</v>
      </c>
      <c r="B173" s="2" t="s">
        <v>129</v>
      </c>
      <c r="C173" s="564"/>
      <c r="D173" s="565"/>
      <c r="E173" s="566"/>
      <c r="F173" s="33"/>
      <c r="G173" s="9"/>
      <c r="H173" s="4">
        <v>9</v>
      </c>
      <c r="I173" s="9"/>
      <c r="J173" s="9"/>
      <c r="K173" s="9"/>
      <c r="L173" s="17"/>
      <c r="M173" s="9"/>
      <c r="N173" s="9"/>
    </row>
    <row r="174" spans="1:16" ht="16" x14ac:dyDescent="0.2">
      <c r="A174" s="18">
        <v>20</v>
      </c>
      <c r="B174" s="2" t="s">
        <v>159</v>
      </c>
      <c r="C174" s="564"/>
      <c r="D174" s="565"/>
      <c r="E174" s="566"/>
      <c r="F174" s="33"/>
      <c r="G174" s="9"/>
      <c r="H174" s="4">
        <v>14</v>
      </c>
      <c r="I174" s="9"/>
      <c r="J174" s="9"/>
      <c r="K174" s="9"/>
      <c r="L174" s="17"/>
      <c r="M174" s="9"/>
      <c r="N174" s="9"/>
    </row>
    <row r="175" spans="1:16" ht="16" x14ac:dyDescent="0.2">
      <c r="A175" s="18">
        <v>20</v>
      </c>
      <c r="B175" s="2" t="s">
        <v>131</v>
      </c>
      <c r="C175" s="564"/>
      <c r="D175" s="565"/>
      <c r="E175" s="566"/>
      <c r="F175" s="33"/>
      <c r="G175" s="9"/>
      <c r="H175" s="4">
        <v>2</v>
      </c>
      <c r="I175" s="9"/>
      <c r="J175" s="9"/>
      <c r="K175" s="9"/>
      <c r="L175" s="17"/>
      <c r="M175" s="9"/>
      <c r="N175" s="9"/>
    </row>
    <row r="176" spans="1:16" ht="16" x14ac:dyDescent="0.2">
      <c r="A176" s="345">
        <v>1</v>
      </c>
      <c r="B176" s="345" t="s">
        <v>132</v>
      </c>
      <c r="C176" s="609"/>
      <c r="D176" s="610"/>
      <c r="E176" s="611"/>
      <c r="F176" s="366"/>
      <c r="G176" s="342"/>
      <c r="H176" s="343">
        <v>3</v>
      </c>
      <c r="I176" s="342"/>
      <c r="J176" s="342"/>
      <c r="K176" s="342"/>
      <c r="L176" s="344"/>
      <c r="M176" s="342"/>
      <c r="N176" s="342"/>
      <c r="P176" t="s">
        <v>692</v>
      </c>
    </row>
    <row r="177" spans="1:16" ht="16" x14ac:dyDescent="0.2">
      <c r="A177" s="345">
        <v>1</v>
      </c>
      <c r="B177" s="345" t="s">
        <v>141</v>
      </c>
      <c r="C177" s="609"/>
      <c r="D177" s="610"/>
      <c r="E177" s="611"/>
      <c r="F177" s="366"/>
      <c r="G177" s="342"/>
      <c r="H177" s="343">
        <v>2</v>
      </c>
      <c r="I177" s="342"/>
      <c r="J177" s="342"/>
      <c r="K177" s="342"/>
      <c r="L177" s="344"/>
      <c r="M177" s="342"/>
      <c r="N177" s="342"/>
      <c r="P177" t="s">
        <v>692</v>
      </c>
    </row>
    <row r="178" spans="1:16" ht="16" x14ac:dyDescent="0.2">
      <c r="A178" s="345">
        <v>1</v>
      </c>
      <c r="B178" s="345" t="s">
        <v>139</v>
      </c>
      <c r="C178" s="609"/>
      <c r="D178" s="610"/>
      <c r="E178" s="611"/>
      <c r="F178" s="366"/>
      <c r="G178" s="342"/>
      <c r="H178" s="343">
        <v>1</v>
      </c>
      <c r="I178" s="342"/>
      <c r="J178" s="342"/>
      <c r="K178" s="342">
        <v>1</v>
      </c>
      <c r="L178" s="344"/>
      <c r="M178" s="342"/>
      <c r="N178" s="342"/>
      <c r="P178" t="s">
        <v>692</v>
      </c>
    </row>
    <row r="179" spans="1:16" ht="16" x14ac:dyDescent="0.2">
      <c r="A179" s="345">
        <v>1</v>
      </c>
      <c r="B179" s="345" t="s">
        <v>129</v>
      </c>
      <c r="C179" s="609"/>
      <c r="D179" s="610"/>
      <c r="E179" s="611"/>
      <c r="F179" s="366"/>
      <c r="G179" s="342"/>
      <c r="H179" s="343">
        <v>16</v>
      </c>
      <c r="I179" s="342"/>
      <c r="J179" s="342"/>
      <c r="K179" s="342"/>
      <c r="L179" s="344"/>
      <c r="M179" s="342"/>
      <c r="N179" s="342"/>
      <c r="P179" t="s">
        <v>692</v>
      </c>
    </row>
    <row r="180" spans="1:16" ht="16" x14ac:dyDescent="0.2">
      <c r="A180" s="345">
        <v>1</v>
      </c>
      <c r="B180" s="345" t="s">
        <v>158</v>
      </c>
      <c r="C180" s="609"/>
      <c r="D180" s="610"/>
      <c r="E180" s="611"/>
      <c r="F180" s="366"/>
      <c r="G180" s="342"/>
      <c r="H180" s="343">
        <v>2</v>
      </c>
      <c r="I180" s="342"/>
      <c r="J180" s="342"/>
      <c r="K180" s="342"/>
      <c r="L180" s="344"/>
      <c r="M180" s="342"/>
      <c r="N180" s="342"/>
      <c r="P180" t="s">
        <v>692</v>
      </c>
    </row>
    <row r="181" spans="1:16" ht="16" x14ac:dyDescent="0.2">
      <c r="A181" s="345">
        <v>1</v>
      </c>
      <c r="B181" s="345" t="s">
        <v>131</v>
      </c>
      <c r="C181" s="609"/>
      <c r="D181" s="610"/>
      <c r="E181" s="611"/>
      <c r="F181" s="366"/>
      <c r="G181" s="342"/>
      <c r="H181" s="343">
        <v>0</v>
      </c>
      <c r="I181" s="342"/>
      <c r="J181" s="342"/>
      <c r="K181" s="342"/>
      <c r="L181" s="344"/>
      <c r="M181" s="342"/>
      <c r="N181" s="342"/>
      <c r="P181" t="s">
        <v>692</v>
      </c>
    </row>
    <row r="182" spans="1:16" ht="16" x14ac:dyDescent="0.2">
      <c r="A182" s="345">
        <v>2</v>
      </c>
      <c r="B182" s="345" t="s">
        <v>132</v>
      </c>
      <c r="C182" s="609"/>
      <c r="D182" s="610"/>
      <c r="E182" s="611"/>
      <c r="F182" s="366"/>
      <c r="G182" s="342"/>
      <c r="H182" s="343">
        <v>7</v>
      </c>
      <c r="I182" s="342"/>
      <c r="J182" s="342"/>
      <c r="K182" s="342"/>
      <c r="L182" s="344"/>
      <c r="M182" s="342"/>
      <c r="N182" s="342"/>
      <c r="P182" t="s">
        <v>692</v>
      </c>
    </row>
    <row r="183" spans="1:16" ht="16" x14ac:dyDescent="0.2">
      <c r="A183" s="345">
        <v>2</v>
      </c>
      <c r="B183" s="345" t="s">
        <v>139</v>
      </c>
      <c r="C183" s="609"/>
      <c r="D183" s="610"/>
      <c r="E183" s="611"/>
      <c r="F183" s="366"/>
      <c r="G183" s="342"/>
      <c r="H183" s="343">
        <v>5</v>
      </c>
      <c r="I183" s="342"/>
      <c r="J183" s="342"/>
      <c r="K183" s="342"/>
      <c r="L183" s="344"/>
      <c r="M183" s="342"/>
      <c r="N183" s="342"/>
      <c r="P183" t="s">
        <v>692</v>
      </c>
    </row>
    <row r="184" spans="1:16" ht="16" x14ac:dyDescent="0.2">
      <c r="A184" s="345">
        <v>2</v>
      </c>
      <c r="B184" s="345" t="s">
        <v>141</v>
      </c>
      <c r="C184" s="609"/>
      <c r="D184" s="610"/>
      <c r="E184" s="611"/>
      <c r="F184" s="366"/>
      <c r="G184" s="342"/>
      <c r="H184" s="343">
        <v>1</v>
      </c>
      <c r="I184" s="342"/>
      <c r="J184" s="342"/>
      <c r="K184" s="342"/>
      <c r="L184" s="344"/>
      <c r="M184" s="342"/>
      <c r="N184" s="342"/>
      <c r="P184" t="s">
        <v>692</v>
      </c>
    </row>
    <row r="185" spans="1:16" ht="16" x14ac:dyDescent="0.2">
      <c r="A185" s="345">
        <v>2</v>
      </c>
      <c r="B185" s="345" t="s">
        <v>158</v>
      </c>
      <c r="C185" s="609"/>
      <c r="D185" s="610"/>
      <c r="E185" s="611"/>
      <c r="F185" s="366"/>
      <c r="G185" s="342"/>
      <c r="H185" s="343">
        <v>1</v>
      </c>
      <c r="I185" s="342"/>
      <c r="J185" s="342"/>
      <c r="K185" s="342"/>
      <c r="L185" s="344"/>
      <c r="M185" s="342"/>
      <c r="N185" s="342"/>
      <c r="P185" t="s">
        <v>692</v>
      </c>
    </row>
    <row r="186" spans="1:16" ht="16" x14ac:dyDescent="0.2">
      <c r="A186" s="345">
        <v>2</v>
      </c>
      <c r="B186" s="345" t="s">
        <v>131</v>
      </c>
      <c r="C186" s="609"/>
      <c r="D186" s="610"/>
      <c r="E186" s="611"/>
      <c r="F186" s="366"/>
      <c r="G186" s="342"/>
      <c r="H186" s="343">
        <v>3</v>
      </c>
      <c r="I186" s="342"/>
      <c r="J186" s="342"/>
      <c r="K186" s="342"/>
      <c r="L186" s="344"/>
      <c r="M186" s="342"/>
      <c r="N186" s="342"/>
      <c r="P186" t="s">
        <v>692</v>
      </c>
    </row>
    <row r="187" spans="1:16" ht="16" x14ac:dyDescent="0.2">
      <c r="A187" s="345">
        <v>2</v>
      </c>
      <c r="B187" s="431" t="s">
        <v>693</v>
      </c>
      <c r="C187" s="609"/>
      <c r="D187" s="610"/>
      <c r="E187" s="611"/>
      <c r="F187" s="366"/>
      <c r="G187" s="342"/>
      <c r="H187" s="343">
        <v>1</v>
      </c>
      <c r="I187" s="342"/>
      <c r="J187" s="342"/>
      <c r="K187" s="342">
        <v>1</v>
      </c>
      <c r="L187" s="344">
        <v>6</v>
      </c>
      <c r="M187" s="342"/>
      <c r="N187" s="342"/>
      <c r="P187" t="s">
        <v>692</v>
      </c>
    </row>
    <row r="188" spans="1:16" ht="16" x14ac:dyDescent="0.2">
      <c r="A188" s="345">
        <v>2</v>
      </c>
      <c r="B188" s="345" t="s">
        <v>129</v>
      </c>
      <c r="C188" s="609"/>
      <c r="D188" s="610"/>
      <c r="E188" s="611"/>
      <c r="F188" s="366"/>
      <c r="G188" s="342"/>
      <c r="H188" s="343">
        <v>15</v>
      </c>
      <c r="I188" s="342"/>
      <c r="J188" s="342"/>
      <c r="K188" s="342"/>
      <c r="L188" s="344"/>
      <c r="M188" s="342"/>
      <c r="N188" s="342"/>
      <c r="P188" t="s">
        <v>692</v>
      </c>
    </row>
    <row r="189" spans="1:16" ht="16" x14ac:dyDescent="0.2">
      <c r="A189" s="345">
        <v>2</v>
      </c>
      <c r="B189" s="345" t="s">
        <v>174</v>
      </c>
      <c r="C189" s="609"/>
      <c r="D189" s="610"/>
      <c r="E189" s="611"/>
      <c r="F189" s="366"/>
      <c r="G189" s="342"/>
      <c r="H189" s="343">
        <v>0</v>
      </c>
      <c r="I189" s="342"/>
      <c r="J189" s="342"/>
      <c r="K189" s="342"/>
      <c r="L189" s="344"/>
      <c r="M189" s="342"/>
      <c r="N189" s="342"/>
      <c r="P189" t="s">
        <v>692</v>
      </c>
    </row>
    <row r="190" spans="1:16" ht="16" x14ac:dyDescent="0.2">
      <c r="A190" s="345">
        <v>3</v>
      </c>
      <c r="B190" s="345" t="s">
        <v>132</v>
      </c>
      <c r="C190" s="609"/>
      <c r="D190" s="610"/>
      <c r="E190" s="611"/>
      <c r="F190" s="366"/>
      <c r="G190" s="342"/>
      <c r="H190" s="343">
        <v>7</v>
      </c>
      <c r="I190" s="342"/>
      <c r="J190" s="342"/>
      <c r="K190" s="342"/>
      <c r="L190" s="344"/>
      <c r="M190" s="342"/>
      <c r="N190" s="342"/>
      <c r="P190" t="s">
        <v>692</v>
      </c>
    </row>
    <row r="191" spans="1:16" ht="16" x14ac:dyDescent="0.2">
      <c r="A191" s="345">
        <v>3</v>
      </c>
      <c r="B191" s="345" t="s">
        <v>139</v>
      </c>
      <c r="C191" s="609"/>
      <c r="D191" s="610"/>
      <c r="E191" s="611"/>
      <c r="F191" s="366"/>
      <c r="G191" s="342"/>
      <c r="H191" s="343">
        <v>8</v>
      </c>
      <c r="I191" s="342"/>
      <c r="J191" s="342"/>
      <c r="K191" s="342">
        <v>7</v>
      </c>
      <c r="L191" s="344"/>
      <c r="M191" s="342"/>
      <c r="N191" s="342"/>
      <c r="P191" t="s">
        <v>692</v>
      </c>
    </row>
    <row r="192" spans="1:16" ht="16" x14ac:dyDescent="0.2">
      <c r="A192" s="345">
        <v>3</v>
      </c>
      <c r="B192" s="345" t="s">
        <v>131</v>
      </c>
      <c r="C192" s="609"/>
      <c r="D192" s="610"/>
      <c r="E192" s="611"/>
      <c r="F192" s="366"/>
      <c r="G192" s="342"/>
      <c r="H192" s="343">
        <v>2</v>
      </c>
      <c r="I192" s="342"/>
      <c r="J192" s="342"/>
      <c r="K192" s="342"/>
      <c r="L192" s="344"/>
      <c r="M192" s="342"/>
      <c r="N192" s="342"/>
      <c r="P192" t="s">
        <v>692</v>
      </c>
    </row>
    <row r="193" spans="1:16" ht="16" x14ac:dyDescent="0.2">
      <c r="A193" s="345">
        <v>3</v>
      </c>
      <c r="B193" s="345" t="s">
        <v>133</v>
      </c>
      <c r="C193" s="609"/>
      <c r="D193" s="610"/>
      <c r="E193" s="611"/>
      <c r="F193" s="366"/>
      <c r="G193" s="342"/>
      <c r="H193" s="343">
        <v>3</v>
      </c>
      <c r="I193" s="342"/>
      <c r="J193" s="342"/>
      <c r="K193" s="342"/>
      <c r="L193" s="344">
        <v>9</v>
      </c>
      <c r="M193" s="342"/>
      <c r="N193" s="342"/>
      <c r="P193" t="s">
        <v>692</v>
      </c>
    </row>
    <row r="194" spans="1:16" ht="16" x14ac:dyDescent="0.2">
      <c r="A194" s="345">
        <v>3</v>
      </c>
      <c r="B194" s="345" t="s">
        <v>129</v>
      </c>
      <c r="C194" s="609"/>
      <c r="D194" s="610"/>
      <c r="E194" s="611"/>
      <c r="F194" s="366"/>
      <c r="G194" s="342"/>
      <c r="H194" s="343">
        <v>28</v>
      </c>
      <c r="I194" s="342"/>
      <c r="J194" s="342"/>
      <c r="K194" s="342"/>
      <c r="L194" s="344"/>
      <c r="M194" s="342"/>
      <c r="N194" s="342"/>
      <c r="P194" t="s">
        <v>692</v>
      </c>
    </row>
    <row r="195" spans="1:16" ht="16" x14ac:dyDescent="0.2">
      <c r="A195" s="345">
        <v>3</v>
      </c>
      <c r="B195" s="345" t="s">
        <v>158</v>
      </c>
      <c r="C195" s="609"/>
      <c r="D195" s="610"/>
      <c r="E195" s="611"/>
      <c r="F195" s="366"/>
      <c r="G195" s="342"/>
      <c r="H195" s="343">
        <v>2</v>
      </c>
      <c r="I195" s="342"/>
      <c r="J195" s="342"/>
      <c r="K195" s="342"/>
      <c r="L195" s="344"/>
      <c r="M195" s="342"/>
      <c r="N195" s="342"/>
      <c r="P195" t="s">
        <v>692</v>
      </c>
    </row>
    <row r="196" spans="1:16" ht="32" x14ac:dyDescent="0.2">
      <c r="A196" s="345">
        <v>3</v>
      </c>
      <c r="B196" s="382" t="s">
        <v>232</v>
      </c>
      <c r="C196" s="609"/>
      <c r="D196" s="610"/>
      <c r="E196" s="611"/>
      <c r="F196" s="366"/>
      <c r="G196" s="342"/>
      <c r="H196" s="343">
        <v>0</v>
      </c>
      <c r="I196" s="342"/>
      <c r="J196" s="342"/>
      <c r="K196" s="342"/>
      <c r="L196" s="344"/>
      <c r="M196" s="342"/>
      <c r="N196" s="342"/>
      <c r="P196" t="s">
        <v>692</v>
      </c>
    </row>
    <row r="197" spans="1:16" ht="16" x14ac:dyDescent="0.2">
      <c r="A197" s="345">
        <v>4</v>
      </c>
      <c r="B197" s="345" t="s">
        <v>132</v>
      </c>
      <c r="C197" s="609"/>
      <c r="D197" s="610"/>
      <c r="E197" s="611"/>
      <c r="F197" s="366"/>
      <c r="G197" s="342"/>
      <c r="H197" s="343">
        <v>2</v>
      </c>
      <c r="I197" s="342"/>
      <c r="J197" s="342"/>
      <c r="K197" s="342"/>
      <c r="L197" s="344"/>
      <c r="M197" s="342"/>
      <c r="N197" s="342"/>
      <c r="P197" t="s">
        <v>692</v>
      </c>
    </row>
    <row r="198" spans="1:16" ht="16" x14ac:dyDescent="0.2">
      <c r="A198" s="345">
        <v>4</v>
      </c>
      <c r="B198" s="345" t="s">
        <v>141</v>
      </c>
      <c r="C198" s="609"/>
      <c r="D198" s="610"/>
      <c r="E198" s="611"/>
      <c r="F198" s="366"/>
      <c r="G198" s="342"/>
      <c r="H198" s="343">
        <v>3</v>
      </c>
      <c r="I198" s="342"/>
      <c r="J198" s="342"/>
      <c r="K198" s="342"/>
      <c r="L198" s="344"/>
      <c r="M198" s="342"/>
      <c r="N198" s="342"/>
      <c r="P198" t="s">
        <v>692</v>
      </c>
    </row>
    <row r="199" spans="1:16" ht="16" x14ac:dyDescent="0.2">
      <c r="A199" s="345">
        <v>4</v>
      </c>
      <c r="B199" s="345" t="s">
        <v>139</v>
      </c>
      <c r="C199" s="609"/>
      <c r="D199" s="610"/>
      <c r="E199" s="611"/>
      <c r="F199" s="366"/>
      <c r="G199" s="342"/>
      <c r="H199" s="343">
        <v>10</v>
      </c>
      <c r="I199" s="342"/>
      <c r="J199" s="342"/>
      <c r="K199" s="342">
        <v>7</v>
      </c>
      <c r="L199" s="344"/>
      <c r="M199" s="342"/>
      <c r="N199" s="342"/>
      <c r="P199" t="s">
        <v>692</v>
      </c>
    </row>
    <row r="200" spans="1:16" ht="16" x14ac:dyDescent="0.2">
      <c r="A200" s="345">
        <v>4</v>
      </c>
      <c r="B200" s="345" t="s">
        <v>131</v>
      </c>
      <c r="C200" s="609"/>
      <c r="D200" s="610"/>
      <c r="E200" s="611"/>
      <c r="F200" s="366"/>
      <c r="G200" s="342"/>
      <c r="H200" s="343">
        <v>1</v>
      </c>
      <c r="I200" s="342"/>
      <c r="J200" s="342"/>
      <c r="K200" s="342"/>
      <c r="L200" s="344"/>
      <c r="M200" s="342"/>
      <c r="N200" s="342"/>
      <c r="P200" t="s">
        <v>692</v>
      </c>
    </row>
    <row r="201" spans="1:16" ht="16" x14ac:dyDescent="0.2">
      <c r="A201" s="345">
        <v>4</v>
      </c>
      <c r="B201" s="345" t="s">
        <v>159</v>
      </c>
      <c r="C201" s="612"/>
      <c r="D201" s="612"/>
      <c r="E201" s="612"/>
      <c r="F201" s="345"/>
      <c r="G201" s="342"/>
      <c r="H201" s="343">
        <v>2</v>
      </c>
      <c r="I201" s="342"/>
      <c r="J201" s="342"/>
      <c r="K201" s="342"/>
      <c r="L201" s="344"/>
      <c r="M201" s="342"/>
      <c r="N201" s="342"/>
      <c r="P201" t="s">
        <v>692</v>
      </c>
    </row>
    <row r="202" spans="1:16" ht="16" x14ac:dyDescent="0.2">
      <c r="A202" s="345">
        <v>4</v>
      </c>
      <c r="B202" s="382" t="s">
        <v>228</v>
      </c>
      <c r="C202" s="609"/>
      <c r="D202" s="610"/>
      <c r="E202" s="611"/>
      <c r="F202" s="345"/>
      <c r="G202" s="342"/>
      <c r="H202" s="343"/>
      <c r="I202" s="342"/>
      <c r="J202" s="342"/>
      <c r="K202" s="342"/>
      <c r="L202" s="344">
        <v>16</v>
      </c>
      <c r="M202" s="342"/>
      <c r="N202" s="342"/>
      <c r="P202" t="s">
        <v>692</v>
      </c>
    </row>
    <row r="203" spans="1:16" ht="16" x14ac:dyDescent="0.2">
      <c r="A203" s="345">
        <v>4</v>
      </c>
      <c r="B203" s="366" t="s">
        <v>133</v>
      </c>
      <c r="C203" s="609"/>
      <c r="D203" s="610"/>
      <c r="E203" s="611"/>
      <c r="F203" s="341"/>
      <c r="G203" s="342"/>
      <c r="H203" s="343">
        <v>1</v>
      </c>
      <c r="I203" s="342"/>
      <c r="J203" s="342"/>
      <c r="K203" s="342"/>
      <c r="L203" s="344">
        <v>5</v>
      </c>
      <c r="M203" s="342"/>
      <c r="N203" s="342"/>
      <c r="P203" t="s">
        <v>692</v>
      </c>
    </row>
    <row r="204" spans="1:16" ht="32" x14ac:dyDescent="0.2">
      <c r="A204" s="345">
        <v>4</v>
      </c>
      <c r="B204" s="383" t="s">
        <v>232</v>
      </c>
      <c r="C204" s="609"/>
      <c r="D204" s="610"/>
      <c r="E204" s="611"/>
      <c r="F204" s="341"/>
      <c r="G204" s="342"/>
      <c r="H204" s="343"/>
      <c r="I204" s="342"/>
      <c r="J204" s="342"/>
      <c r="K204" s="342"/>
      <c r="L204" s="344">
        <v>1</v>
      </c>
      <c r="M204" s="342"/>
      <c r="N204" s="342"/>
      <c r="P204" t="s">
        <v>692</v>
      </c>
    </row>
    <row r="205" spans="1:16" ht="16" x14ac:dyDescent="0.2">
      <c r="A205" s="345">
        <v>4</v>
      </c>
      <c r="B205" s="366" t="s">
        <v>129</v>
      </c>
      <c r="C205" s="609"/>
      <c r="D205" s="610"/>
      <c r="E205" s="611"/>
      <c r="F205" s="341"/>
      <c r="G205" s="342"/>
      <c r="H205" s="343">
        <v>25</v>
      </c>
      <c r="I205" s="342"/>
      <c r="J205" s="342"/>
      <c r="K205" s="342"/>
      <c r="L205" s="344"/>
      <c r="M205" s="342"/>
      <c r="N205" s="342"/>
      <c r="P205" t="s">
        <v>692</v>
      </c>
    </row>
    <row r="206" spans="1:16" ht="16" x14ac:dyDescent="0.2">
      <c r="A206" s="345">
        <v>5</v>
      </c>
      <c r="B206" s="366" t="s">
        <v>132</v>
      </c>
      <c r="C206" s="609"/>
      <c r="D206" s="610"/>
      <c r="E206" s="611"/>
      <c r="F206" s="341"/>
      <c r="G206" s="342"/>
      <c r="H206" s="343">
        <v>0</v>
      </c>
      <c r="I206" s="342"/>
      <c r="J206" s="342"/>
      <c r="K206" s="342"/>
      <c r="L206" s="344"/>
      <c r="M206" s="342"/>
      <c r="N206" s="342"/>
      <c r="P206" t="s">
        <v>692</v>
      </c>
    </row>
    <row r="207" spans="1:16" ht="16" x14ac:dyDescent="0.2">
      <c r="A207" s="345">
        <v>5</v>
      </c>
      <c r="B207" s="366" t="s">
        <v>129</v>
      </c>
      <c r="C207" s="609"/>
      <c r="D207" s="610"/>
      <c r="E207" s="611"/>
      <c r="F207" s="341"/>
      <c r="G207" s="342"/>
      <c r="H207" s="343">
        <v>25</v>
      </c>
      <c r="I207" s="342"/>
      <c r="J207" s="342"/>
      <c r="K207" s="342"/>
      <c r="L207" s="344"/>
      <c r="M207" s="342"/>
      <c r="N207" s="342"/>
      <c r="P207" t="s">
        <v>692</v>
      </c>
    </row>
    <row r="208" spans="1:16" ht="16" x14ac:dyDescent="0.2">
      <c r="A208" s="345">
        <v>5</v>
      </c>
      <c r="B208" s="366" t="s">
        <v>139</v>
      </c>
      <c r="C208" s="609"/>
      <c r="D208" s="610"/>
      <c r="E208" s="611"/>
      <c r="F208" s="341"/>
      <c r="G208" s="342"/>
      <c r="H208" s="343">
        <v>6</v>
      </c>
      <c r="I208" s="342"/>
      <c r="J208" s="342"/>
      <c r="K208" s="342">
        <v>6</v>
      </c>
      <c r="L208" s="344"/>
      <c r="M208" s="342"/>
      <c r="N208" s="342"/>
      <c r="P208" t="s">
        <v>692</v>
      </c>
    </row>
    <row r="209" spans="1:16" ht="16" x14ac:dyDescent="0.2">
      <c r="A209" s="345">
        <v>5</v>
      </c>
      <c r="B209" s="366" t="s">
        <v>141</v>
      </c>
      <c r="C209" s="609"/>
      <c r="D209" s="610"/>
      <c r="E209" s="611"/>
      <c r="F209" s="341"/>
      <c r="G209" s="342"/>
      <c r="H209" s="343">
        <v>4</v>
      </c>
      <c r="I209" s="342"/>
      <c r="J209" s="342"/>
      <c r="K209" s="342"/>
      <c r="L209" s="344"/>
      <c r="M209" s="342"/>
      <c r="N209" s="342"/>
      <c r="P209" t="s">
        <v>692</v>
      </c>
    </row>
    <row r="210" spans="1:16" ht="32" x14ac:dyDescent="0.2">
      <c r="A210" s="345">
        <v>5</v>
      </c>
      <c r="B210" s="383" t="s">
        <v>232</v>
      </c>
      <c r="C210" s="609"/>
      <c r="D210" s="610"/>
      <c r="E210" s="611"/>
      <c r="F210" s="341"/>
      <c r="G210" s="342"/>
      <c r="H210" s="343"/>
      <c r="I210" s="342"/>
      <c r="J210" s="342"/>
      <c r="K210" s="342"/>
      <c r="L210" s="344">
        <v>1</v>
      </c>
      <c r="M210" s="342"/>
      <c r="N210" s="342"/>
      <c r="P210" t="s">
        <v>692</v>
      </c>
    </row>
    <row r="211" spans="1:16" ht="16" x14ac:dyDescent="0.2">
      <c r="A211" s="345">
        <v>5</v>
      </c>
      <c r="B211" s="366" t="s">
        <v>131</v>
      </c>
      <c r="C211" s="609"/>
      <c r="D211" s="610"/>
      <c r="E211" s="611"/>
      <c r="F211" s="341"/>
      <c r="G211" s="342"/>
      <c r="H211" s="343">
        <v>1</v>
      </c>
      <c r="I211" s="342"/>
      <c r="J211" s="342"/>
      <c r="K211" s="342"/>
      <c r="L211" s="344"/>
      <c r="M211" s="342"/>
      <c r="N211" s="342"/>
      <c r="P211" t="s">
        <v>692</v>
      </c>
    </row>
    <row r="212" spans="1:16" ht="16" x14ac:dyDescent="0.2">
      <c r="A212" s="345">
        <v>5</v>
      </c>
      <c r="B212" s="366" t="s">
        <v>159</v>
      </c>
      <c r="C212" s="609"/>
      <c r="D212" s="610"/>
      <c r="E212" s="611"/>
      <c r="F212" s="341"/>
      <c r="G212" s="342"/>
      <c r="H212" s="343">
        <v>15</v>
      </c>
      <c r="I212" s="342"/>
      <c r="J212" s="342"/>
      <c r="K212" s="342"/>
      <c r="L212" s="344"/>
      <c r="M212" s="342"/>
      <c r="N212" s="342"/>
      <c r="P212" t="s">
        <v>692</v>
      </c>
    </row>
    <row r="213" spans="1:16" ht="16" x14ac:dyDescent="0.2">
      <c r="A213" s="345">
        <v>5</v>
      </c>
      <c r="B213" s="366" t="s">
        <v>135</v>
      </c>
      <c r="C213" s="609"/>
      <c r="D213" s="610"/>
      <c r="E213" s="611"/>
      <c r="F213" s="341"/>
      <c r="G213" s="342"/>
      <c r="H213" s="343">
        <v>1</v>
      </c>
      <c r="I213" s="342">
        <v>1</v>
      </c>
      <c r="J213" s="342"/>
      <c r="K213" s="342"/>
      <c r="L213" s="344"/>
      <c r="M213" s="342"/>
      <c r="N213" s="342"/>
      <c r="P213" t="s">
        <v>692</v>
      </c>
    </row>
    <row r="214" spans="1:16" ht="16" x14ac:dyDescent="0.2">
      <c r="A214" s="345">
        <v>6</v>
      </c>
      <c r="B214" s="366" t="s">
        <v>132</v>
      </c>
      <c r="C214" s="609"/>
      <c r="D214" s="610"/>
      <c r="E214" s="611"/>
      <c r="F214" s="341"/>
      <c r="G214" s="342"/>
      <c r="H214" s="343">
        <v>3</v>
      </c>
      <c r="I214" s="342"/>
      <c r="J214" s="342"/>
      <c r="K214" s="342"/>
      <c r="L214" s="344"/>
      <c r="M214" s="342"/>
      <c r="N214" s="342"/>
      <c r="P214" t="s">
        <v>692</v>
      </c>
    </row>
    <row r="215" spans="1:16" ht="16" x14ac:dyDescent="0.2">
      <c r="A215" s="345">
        <v>6</v>
      </c>
      <c r="B215" s="366" t="s">
        <v>139</v>
      </c>
      <c r="C215" s="609"/>
      <c r="D215" s="610"/>
      <c r="E215" s="611"/>
      <c r="F215" s="341"/>
      <c r="G215" s="342"/>
      <c r="H215" s="343">
        <v>8</v>
      </c>
      <c r="I215" s="342"/>
      <c r="J215" s="342"/>
      <c r="K215" s="342">
        <v>4</v>
      </c>
      <c r="L215" s="344"/>
      <c r="M215" s="342"/>
      <c r="N215" s="342"/>
      <c r="P215" t="s">
        <v>692</v>
      </c>
    </row>
    <row r="216" spans="1:16" ht="16" x14ac:dyDescent="0.2">
      <c r="A216" s="345">
        <v>6</v>
      </c>
      <c r="B216" s="366" t="s">
        <v>141</v>
      </c>
      <c r="C216" s="609"/>
      <c r="D216" s="610"/>
      <c r="E216" s="611"/>
      <c r="F216" s="341"/>
      <c r="G216" s="342"/>
      <c r="H216" s="343">
        <v>5</v>
      </c>
      <c r="I216" s="342"/>
      <c r="J216" s="342"/>
      <c r="K216" s="342"/>
      <c r="L216" s="344"/>
      <c r="M216" s="342"/>
      <c r="N216" s="342"/>
      <c r="P216" t="s">
        <v>692</v>
      </c>
    </row>
    <row r="217" spans="1:16" ht="16" x14ac:dyDescent="0.2">
      <c r="A217" s="345">
        <v>6</v>
      </c>
      <c r="B217" s="366" t="s">
        <v>135</v>
      </c>
      <c r="C217" s="609"/>
      <c r="D217" s="610"/>
      <c r="E217" s="611"/>
      <c r="F217" s="341"/>
      <c r="G217" s="342"/>
      <c r="H217" s="343">
        <v>1</v>
      </c>
      <c r="I217" s="342"/>
      <c r="J217" s="342"/>
      <c r="K217" s="342"/>
      <c r="L217" s="344"/>
      <c r="M217" s="342"/>
      <c r="N217" s="342"/>
      <c r="P217" t="s">
        <v>692</v>
      </c>
    </row>
    <row r="218" spans="1:16" ht="16" x14ac:dyDescent="0.2">
      <c r="A218" s="345">
        <v>6</v>
      </c>
      <c r="B218" s="366" t="s">
        <v>129</v>
      </c>
      <c r="C218" s="609"/>
      <c r="D218" s="610"/>
      <c r="E218" s="611"/>
      <c r="F218" s="341"/>
      <c r="G218" s="342"/>
      <c r="H218" s="343">
        <v>12</v>
      </c>
      <c r="I218" s="342"/>
      <c r="J218" s="342"/>
      <c r="K218" s="342"/>
      <c r="L218" s="344"/>
      <c r="M218" s="342"/>
      <c r="N218" s="342"/>
      <c r="P218" t="s">
        <v>692</v>
      </c>
    </row>
    <row r="219" spans="1:16" ht="16" x14ac:dyDescent="0.2">
      <c r="A219" s="345">
        <v>6</v>
      </c>
      <c r="B219" s="366" t="s">
        <v>159</v>
      </c>
      <c r="C219" s="609"/>
      <c r="D219" s="610"/>
      <c r="E219" s="611"/>
      <c r="F219" s="341"/>
      <c r="G219" s="342"/>
      <c r="H219" s="343">
        <v>6</v>
      </c>
      <c r="I219" s="342"/>
      <c r="J219" s="342"/>
      <c r="K219" s="342"/>
      <c r="L219" s="344"/>
      <c r="M219" s="342"/>
      <c r="N219" s="342"/>
      <c r="P219" t="s">
        <v>692</v>
      </c>
    </row>
    <row r="220" spans="1:16" ht="16" x14ac:dyDescent="0.2">
      <c r="A220" s="345">
        <v>6</v>
      </c>
      <c r="B220" s="366" t="s">
        <v>131</v>
      </c>
      <c r="C220" s="609"/>
      <c r="D220" s="610"/>
      <c r="E220" s="611"/>
      <c r="F220" s="341"/>
      <c r="G220" s="342"/>
      <c r="H220" s="343">
        <v>0</v>
      </c>
      <c r="I220" s="342"/>
      <c r="J220" s="342"/>
      <c r="K220" s="342"/>
      <c r="L220" s="344"/>
      <c r="M220" s="342"/>
      <c r="N220" s="342"/>
      <c r="P220" t="s">
        <v>692</v>
      </c>
    </row>
    <row r="221" spans="1:16" ht="16" x14ac:dyDescent="0.2">
      <c r="A221" s="345">
        <v>6</v>
      </c>
      <c r="B221" s="366" t="s">
        <v>133</v>
      </c>
      <c r="C221" s="609"/>
      <c r="D221" s="610"/>
      <c r="E221" s="611"/>
      <c r="F221" s="341"/>
      <c r="G221" s="342"/>
      <c r="H221" s="343">
        <v>2</v>
      </c>
      <c r="I221" s="342"/>
      <c r="J221" s="342"/>
      <c r="K221" s="342"/>
      <c r="L221" s="344"/>
      <c r="M221" s="342"/>
      <c r="N221" s="342"/>
      <c r="P221" t="s">
        <v>692</v>
      </c>
    </row>
    <row r="222" spans="1:16" ht="16" x14ac:dyDescent="0.2">
      <c r="A222" s="345">
        <v>7</v>
      </c>
      <c r="B222" s="366" t="s">
        <v>141</v>
      </c>
      <c r="C222" s="609"/>
      <c r="D222" s="610"/>
      <c r="E222" s="611"/>
      <c r="F222" s="341"/>
      <c r="G222" s="342"/>
      <c r="H222" s="343">
        <v>5</v>
      </c>
      <c r="I222" s="342"/>
      <c r="J222" s="342"/>
      <c r="K222" s="342"/>
      <c r="L222" s="344"/>
      <c r="M222" s="342"/>
      <c r="N222" s="342"/>
      <c r="P222" t="s">
        <v>692</v>
      </c>
    </row>
    <row r="223" spans="1:16" ht="16" x14ac:dyDescent="0.2">
      <c r="A223" s="345">
        <v>7</v>
      </c>
      <c r="B223" s="366" t="s">
        <v>139</v>
      </c>
      <c r="C223" s="609"/>
      <c r="D223" s="610"/>
      <c r="E223" s="611"/>
      <c r="F223" s="341"/>
      <c r="G223" s="342"/>
      <c r="H223" s="343">
        <v>14</v>
      </c>
      <c r="I223" s="342"/>
      <c r="J223" s="342"/>
      <c r="K223" s="342">
        <v>10</v>
      </c>
      <c r="L223" s="344"/>
      <c r="M223" s="342"/>
      <c r="N223" s="342"/>
      <c r="P223" t="s">
        <v>692</v>
      </c>
    </row>
    <row r="224" spans="1:16" ht="16" x14ac:dyDescent="0.2">
      <c r="A224" s="345">
        <v>7</v>
      </c>
      <c r="B224" s="366" t="s">
        <v>129</v>
      </c>
      <c r="C224" s="609"/>
      <c r="D224" s="610"/>
      <c r="E224" s="611"/>
      <c r="F224" s="341"/>
      <c r="G224" s="342"/>
      <c r="H224" s="343">
        <v>8</v>
      </c>
      <c r="I224" s="342"/>
      <c r="J224" s="342"/>
      <c r="K224" s="342"/>
      <c r="L224" s="344"/>
      <c r="M224" s="342"/>
      <c r="N224" s="342"/>
      <c r="P224" t="s">
        <v>692</v>
      </c>
    </row>
    <row r="225" spans="1:16" ht="16" x14ac:dyDescent="0.2">
      <c r="A225" s="345">
        <v>7</v>
      </c>
      <c r="B225" s="366" t="s">
        <v>131</v>
      </c>
      <c r="C225" s="609"/>
      <c r="D225" s="610"/>
      <c r="E225" s="611"/>
      <c r="F225" s="341"/>
      <c r="G225" s="342"/>
      <c r="H225" s="343">
        <v>0</v>
      </c>
      <c r="I225" s="342"/>
      <c r="J225" s="342"/>
      <c r="K225" s="342"/>
      <c r="L225" s="344"/>
      <c r="M225" s="342"/>
      <c r="N225" s="342"/>
      <c r="P225" t="s">
        <v>692</v>
      </c>
    </row>
    <row r="226" spans="1:16" ht="16" x14ac:dyDescent="0.2">
      <c r="A226" s="345">
        <v>7</v>
      </c>
      <c r="B226" s="366" t="s">
        <v>159</v>
      </c>
      <c r="C226" s="609"/>
      <c r="D226" s="610"/>
      <c r="E226" s="611"/>
      <c r="F226" s="341"/>
      <c r="G226" s="342"/>
      <c r="H226" s="343">
        <v>6</v>
      </c>
      <c r="I226" s="342"/>
      <c r="J226" s="342"/>
      <c r="K226" s="342"/>
      <c r="L226" s="344"/>
      <c r="M226" s="342"/>
      <c r="N226" s="342"/>
      <c r="P226" t="s">
        <v>692</v>
      </c>
    </row>
    <row r="227" spans="1:16" ht="16" x14ac:dyDescent="0.2">
      <c r="A227" s="345">
        <v>7</v>
      </c>
      <c r="B227" s="366" t="s">
        <v>133</v>
      </c>
      <c r="C227" s="609"/>
      <c r="D227" s="610"/>
      <c r="E227" s="611"/>
      <c r="F227" s="341"/>
      <c r="G227" s="342"/>
      <c r="H227" s="343">
        <v>1</v>
      </c>
      <c r="I227" s="342"/>
      <c r="J227" s="342"/>
      <c r="K227" s="342"/>
      <c r="L227" s="344">
        <v>1</v>
      </c>
      <c r="M227" s="342"/>
      <c r="N227" s="342"/>
      <c r="P227" t="s">
        <v>692</v>
      </c>
    </row>
    <row r="228" spans="1:16" ht="16" x14ac:dyDescent="0.2">
      <c r="A228" s="345">
        <v>7</v>
      </c>
      <c r="B228" s="366" t="s">
        <v>132</v>
      </c>
      <c r="C228" s="609"/>
      <c r="D228" s="610"/>
      <c r="E228" s="611"/>
      <c r="F228" s="341"/>
      <c r="G228" s="342"/>
      <c r="H228" s="343">
        <v>1</v>
      </c>
      <c r="I228" s="342"/>
      <c r="J228" s="342"/>
      <c r="K228" s="342"/>
      <c r="L228" s="344"/>
      <c r="M228" s="342"/>
      <c r="N228" s="342"/>
      <c r="P228" t="s">
        <v>692</v>
      </c>
    </row>
    <row r="229" spans="1:16" ht="16" x14ac:dyDescent="0.2">
      <c r="A229" s="345">
        <v>8</v>
      </c>
      <c r="B229" s="366" t="s">
        <v>141</v>
      </c>
      <c r="C229" s="609"/>
      <c r="D229" s="610"/>
      <c r="E229" s="611"/>
      <c r="F229" s="341"/>
      <c r="G229" s="342"/>
      <c r="H229" s="343">
        <v>3</v>
      </c>
      <c r="I229" s="342"/>
      <c r="J229" s="342"/>
      <c r="K229" s="342"/>
      <c r="L229" s="344"/>
      <c r="M229" s="342"/>
      <c r="N229" s="342"/>
      <c r="P229" t="s">
        <v>692</v>
      </c>
    </row>
    <row r="230" spans="1:16" ht="16" x14ac:dyDescent="0.2">
      <c r="A230" s="345">
        <v>8</v>
      </c>
      <c r="B230" s="366" t="s">
        <v>139</v>
      </c>
      <c r="C230" s="609"/>
      <c r="D230" s="610"/>
      <c r="E230" s="611"/>
      <c r="F230" s="341"/>
      <c r="G230" s="342"/>
      <c r="H230" s="343">
        <v>11</v>
      </c>
      <c r="I230" s="342"/>
      <c r="J230" s="342"/>
      <c r="K230" s="342">
        <v>8</v>
      </c>
      <c r="L230" s="344"/>
      <c r="M230" s="342"/>
      <c r="N230" s="342"/>
      <c r="P230" t="s">
        <v>692</v>
      </c>
    </row>
    <row r="231" spans="1:16" ht="16" x14ac:dyDescent="0.2">
      <c r="A231" s="345">
        <v>8</v>
      </c>
      <c r="B231" s="366" t="s">
        <v>159</v>
      </c>
      <c r="C231" s="609"/>
      <c r="D231" s="610"/>
      <c r="E231" s="611"/>
      <c r="F231" s="341"/>
      <c r="G231" s="342"/>
      <c r="H231" s="343">
        <v>2</v>
      </c>
      <c r="I231" s="342"/>
      <c r="J231" s="342"/>
      <c r="K231" s="342"/>
      <c r="L231" s="344"/>
      <c r="M231" s="342"/>
      <c r="N231" s="342"/>
      <c r="P231" t="s">
        <v>692</v>
      </c>
    </row>
    <row r="232" spans="1:16" ht="16" x14ac:dyDescent="0.2">
      <c r="A232" s="345">
        <v>8</v>
      </c>
      <c r="B232" s="366" t="s">
        <v>131</v>
      </c>
      <c r="C232" s="609"/>
      <c r="D232" s="610"/>
      <c r="E232" s="611"/>
      <c r="F232" s="341"/>
      <c r="G232" s="342"/>
      <c r="H232" s="343">
        <v>2</v>
      </c>
      <c r="I232" s="342"/>
      <c r="J232" s="342"/>
      <c r="K232" s="342"/>
      <c r="L232" s="344"/>
      <c r="M232" s="342"/>
      <c r="N232" s="342"/>
      <c r="P232" t="s">
        <v>692</v>
      </c>
    </row>
    <row r="233" spans="1:16" ht="16" x14ac:dyDescent="0.2">
      <c r="A233" s="345">
        <v>8</v>
      </c>
      <c r="B233" s="366" t="s">
        <v>129</v>
      </c>
      <c r="C233" s="609"/>
      <c r="D233" s="610"/>
      <c r="E233" s="611"/>
      <c r="F233" s="341"/>
      <c r="G233" s="342"/>
      <c r="H233" s="343">
        <v>6</v>
      </c>
      <c r="I233" s="342"/>
      <c r="J233" s="342"/>
      <c r="K233" s="342"/>
      <c r="L233" s="344"/>
      <c r="M233" s="342"/>
      <c r="N233" s="342"/>
      <c r="P233" t="s">
        <v>692</v>
      </c>
    </row>
    <row r="234" spans="1:16" ht="16" x14ac:dyDescent="0.2">
      <c r="A234" s="345">
        <v>9</v>
      </c>
      <c r="B234" s="366" t="s">
        <v>132</v>
      </c>
      <c r="C234" s="609"/>
      <c r="D234" s="610"/>
      <c r="E234" s="611"/>
      <c r="F234" s="341"/>
      <c r="G234" s="342"/>
      <c r="H234" s="343">
        <v>4</v>
      </c>
      <c r="I234" s="342"/>
      <c r="J234" s="342"/>
      <c r="K234" s="342"/>
      <c r="L234" s="344"/>
      <c r="M234" s="342"/>
      <c r="N234" s="342"/>
      <c r="P234" t="s">
        <v>692</v>
      </c>
    </row>
    <row r="235" spans="1:16" ht="16" x14ac:dyDescent="0.2">
      <c r="A235" s="345">
        <v>9</v>
      </c>
      <c r="B235" s="366" t="s">
        <v>141</v>
      </c>
      <c r="C235" s="609"/>
      <c r="D235" s="610"/>
      <c r="E235" s="611"/>
      <c r="F235" s="341"/>
      <c r="G235" s="342"/>
      <c r="H235" s="343">
        <v>1</v>
      </c>
      <c r="I235" s="342"/>
      <c r="J235" s="342"/>
      <c r="K235" s="342"/>
      <c r="L235" s="344"/>
      <c r="M235" s="342"/>
      <c r="N235" s="342"/>
      <c r="P235" t="s">
        <v>692</v>
      </c>
    </row>
    <row r="236" spans="1:16" ht="16" x14ac:dyDescent="0.2">
      <c r="A236" s="345">
        <v>9</v>
      </c>
      <c r="B236" s="366" t="s">
        <v>139</v>
      </c>
      <c r="C236" s="609"/>
      <c r="D236" s="610"/>
      <c r="E236" s="611"/>
      <c r="F236" s="341"/>
      <c r="G236" s="342"/>
      <c r="H236" s="343">
        <v>16</v>
      </c>
      <c r="I236" s="342"/>
      <c r="J236" s="342"/>
      <c r="K236" s="342">
        <v>8</v>
      </c>
      <c r="L236" s="344"/>
      <c r="M236" s="342"/>
      <c r="N236" s="342"/>
      <c r="P236" t="s">
        <v>692</v>
      </c>
    </row>
    <row r="237" spans="1:16" ht="16" x14ac:dyDescent="0.2">
      <c r="A237" s="345">
        <v>9</v>
      </c>
      <c r="B237" s="366" t="s">
        <v>158</v>
      </c>
      <c r="C237" s="609"/>
      <c r="D237" s="610"/>
      <c r="E237" s="611"/>
      <c r="F237" s="341"/>
      <c r="G237" s="342"/>
      <c r="H237" s="343">
        <v>2</v>
      </c>
      <c r="I237" s="342"/>
      <c r="J237" s="342"/>
      <c r="K237" s="342"/>
      <c r="L237" s="344"/>
      <c r="M237" s="342"/>
      <c r="N237" s="342"/>
      <c r="P237" t="s">
        <v>692</v>
      </c>
    </row>
    <row r="238" spans="1:16" ht="16" x14ac:dyDescent="0.2">
      <c r="A238" s="345">
        <v>9</v>
      </c>
      <c r="B238" s="366" t="s">
        <v>133</v>
      </c>
      <c r="C238" s="609"/>
      <c r="D238" s="610"/>
      <c r="E238" s="611"/>
      <c r="F238" s="341"/>
      <c r="G238" s="342"/>
      <c r="H238" s="343">
        <v>3</v>
      </c>
      <c r="I238" s="342"/>
      <c r="J238" s="342"/>
      <c r="K238" s="342"/>
      <c r="L238" s="344"/>
      <c r="M238" s="342"/>
      <c r="N238" s="342"/>
      <c r="P238" t="s">
        <v>692</v>
      </c>
    </row>
    <row r="239" spans="1:16" ht="16" x14ac:dyDescent="0.2">
      <c r="A239" s="345">
        <v>9</v>
      </c>
      <c r="B239" s="366" t="s">
        <v>174</v>
      </c>
      <c r="C239" s="609"/>
      <c r="D239" s="610"/>
      <c r="E239" s="611"/>
      <c r="F239" s="341"/>
      <c r="G239" s="342"/>
      <c r="H239" s="343">
        <v>3</v>
      </c>
      <c r="I239" s="342"/>
      <c r="J239" s="342"/>
      <c r="K239" s="342"/>
      <c r="L239" s="344"/>
      <c r="M239" s="342"/>
      <c r="N239" s="342"/>
      <c r="P239" t="s">
        <v>692</v>
      </c>
    </row>
    <row r="240" spans="1:16" ht="16" x14ac:dyDescent="0.2">
      <c r="A240" s="345">
        <v>9</v>
      </c>
      <c r="B240" s="366" t="s">
        <v>129</v>
      </c>
      <c r="C240" s="609"/>
      <c r="D240" s="610"/>
      <c r="E240" s="611"/>
      <c r="F240" s="341"/>
      <c r="G240" s="342"/>
      <c r="H240" s="343">
        <v>5</v>
      </c>
      <c r="I240" s="342"/>
      <c r="J240" s="342"/>
      <c r="K240" s="342"/>
      <c r="L240" s="344"/>
      <c r="M240" s="342"/>
      <c r="N240" s="342"/>
      <c r="P240" t="s">
        <v>692</v>
      </c>
    </row>
    <row r="241" spans="1:16" ht="16" x14ac:dyDescent="0.2">
      <c r="A241" s="345">
        <v>10</v>
      </c>
      <c r="B241" s="366" t="s">
        <v>132</v>
      </c>
      <c r="C241" s="609"/>
      <c r="D241" s="610"/>
      <c r="E241" s="611"/>
      <c r="F241" s="341"/>
      <c r="G241" s="342"/>
      <c r="H241" s="343">
        <v>0</v>
      </c>
      <c r="I241" s="342"/>
      <c r="J241" s="342"/>
      <c r="K241" s="342"/>
      <c r="L241" s="344"/>
      <c r="M241" s="342"/>
      <c r="N241" s="342"/>
      <c r="P241" t="s">
        <v>692</v>
      </c>
    </row>
    <row r="242" spans="1:16" ht="16" x14ac:dyDescent="0.2">
      <c r="A242" s="345">
        <v>10</v>
      </c>
      <c r="B242" s="366" t="s">
        <v>141</v>
      </c>
      <c r="C242" s="609"/>
      <c r="D242" s="610"/>
      <c r="E242" s="611"/>
      <c r="F242" s="341"/>
      <c r="G242" s="342"/>
      <c r="H242" s="343">
        <v>2</v>
      </c>
      <c r="I242" s="342"/>
      <c r="J242" s="342"/>
      <c r="K242" s="342"/>
      <c r="L242" s="344"/>
      <c r="M242" s="342"/>
      <c r="N242" s="342"/>
      <c r="P242" t="s">
        <v>692</v>
      </c>
    </row>
    <row r="243" spans="1:16" ht="16" x14ac:dyDescent="0.2">
      <c r="A243" s="345">
        <v>10</v>
      </c>
      <c r="B243" s="366" t="s">
        <v>139</v>
      </c>
      <c r="C243" s="609"/>
      <c r="D243" s="610"/>
      <c r="E243" s="611"/>
      <c r="F243" s="341"/>
      <c r="G243" s="342"/>
      <c r="H243" s="343">
        <v>6</v>
      </c>
      <c r="I243" s="342"/>
      <c r="J243" s="342"/>
      <c r="K243" s="342">
        <v>3</v>
      </c>
      <c r="L243" s="344"/>
      <c r="M243" s="342"/>
      <c r="N243" s="342"/>
      <c r="P243" t="s">
        <v>692</v>
      </c>
    </row>
    <row r="244" spans="1:16" ht="16" x14ac:dyDescent="0.2">
      <c r="A244" s="345">
        <v>10</v>
      </c>
      <c r="B244" s="366" t="s">
        <v>158</v>
      </c>
      <c r="C244" s="609"/>
      <c r="D244" s="610"/>
      <c r="E244" s="611"/>
      <c r="F244" s="341"/>
      <c r="G244" s="342"/>
      <c r="H244" s="343">
        <v>31</v>
      </c>
      <c r="I244" s="342"/>
      <c r="J244" s="342"/>
      <c r="K244" s="342"/>
      <c r="L244" s="344"/>
      <c r="M244" s="342"/>
      <c r="N244" s="342"/>
      <c r="P244" t="s">
        <v>692</v>
      </c>
    </row>
    <row r="245" spans="1:16" ht="16" x14ac:dyDescent="0.2">
      <c r="A245" s="345">
        <v>10</v>
      </c>
      <c r="B245" s="366" t="s">
        <v>129</v>
      </c>
      <c r="C245" s="609"/>
      <c r="D245" s="610"/>
      <c r="E245" s="611"/>
      <c r="F245" s="341"/>
      <c r="G245" s="342"/>
      <c r="H245" s="343">
        <v>16</v>
      </c>
      <c r="I245" s="342"/>
      <c r="J245" s="342"/>
      <c r="K245" s="342"/>
      <c r="L245" s="344"/>
      <c r="M245" s="342"/>
      <c r="N245" s="342"/>
      <c r="P245" t="s">
        <v>692</v>
      </c>
    </row>
    <row r="246" spans="1:16" ht="16" x14ac:dyDescent="0.2">
      <c r="A246" s="345">
        <v>10</v>
      </c>
      <c r="B246" s="383" t="s">
        <v>231</v>
      </c>
      <c r="C246" s="609"/>
      <c r="D246" s="610"/>
      <c r="E246" s="611"/>
      <c r="F246" s="341"/>
      <c r="G246" s="342"/>
      <c r="H246" s="343">
        <v>0</v>
      </c>
      <c r="I246" s="342"/>
      <c r="J246" s="342"/>
      <c r="K246" s="342"/>
      <c r="L246" s="344">
        <v>9</v>
      </c>
      <c r="M246" s="342"/>
      <c r="N246" s="342"/>
      <c r="P246" t="s">
        <v>692</v>
      </c>
    </row>
    <row r="247" spans="1:16" ht="16" x14ac:dyDescent="0.2">
      <c r="A247" s="345">
        <v>11</v>
      </c>
      <c r="B247" s="366" t="s">
        <v>132</v>
      </c>
      <c r="C247" s="609"/>
      <c r="D247" s="610"/>
      <c r="E247" s="611"/>
      <c r="F247" s="341"/>
      <c r="G247" s="342"/>
      <c r="H247" s="343">
        <v>2</v>
      </c>
      <c r="I247" s="342"/>
      <c r="J247" s="342"/>
      <c r="K247" s="342"/>
      <c r="L247" s="344"/>
      <c r="M247" s="342"/>
      <c r="N247" s="342"/>
      <c r="P247" t="s">
        <v>692</v>
      </c>
    </row>
    <row r="248" spans="1:16" ht="16" x14ac:dyDescent="0.2">
      <c r="A248" s="345">
        <v>11</v>
      </c>
      <c r="B248" s="366" t="s">
        <v>141</v>
      </c>
      <c r="C248" s="609"/>
      <c r="D248" s="610"/>
      <c r="E248" s="611"/>
      <c r="F248" s="341"/>
      <c r="G248" s="342"/>
      <c r="H248" s="343">
        <v>3</v>
      </c>
      <c r="I248" s="342"/>
      <c r="J248" s="342"/>
      <c r="K248" s="342"/>
      <c r="L248" s="344"/>
      <c r="M248" s="342"/>
      <c r="N248" s="342"/>
      <c r="P248" t="s">
        <v>692</v>
      </c>
    </row>
    <row r="249" spans="1:16" ht="16" x14ac:dyDescent="0.2">
      <c r="A249" s="345">
        <v>11</v>
      </c>
      <c r="B249" s="366" t="s">
        <v>139</v>
      </c>
      <c r="C249" s="609"/>
      <c r="D249" s="610"/>
      <c r="E249" s="611"/>
      <c r="F249" s="341"/>
      <c r="G249" s="342"/>
      <c r="H249" s="343">
        <v>9</v>
      </c>
      <c r="I249" s="342"/>
      <c r="J249" s="342"/>
      <c r="K249" s="342">
        <v>4</v>
      </c>
      <c r="L249" s="344"/>
      <c r="M249" s="342"/>
      <c r="N249" s="342"/>
      <c r="P249" t="s">
        <v>692</v>
      </c>
    </row>
    <row r="250" spans="1:16" ht="16" x14ac:dyDescent="0.2">
      <c r="A250" s="345">
        <v>11</v>
      </c>
      <c r="B250" s="366" t="s">
        <v>158</v>
      </c>
      <c r="C250" s="609"/>
      <c r="D250" s="610"/>
      <c r="E250" s="611"/>
      <c r="F250" s="341"/>
      <c r="G250" s="342"/>
      <c r="H250" s="343">
        <v>9</v>
      </c>
      <c r="I250" s="342"/>
      <c r="J250" s="342"/>
      <c r="K250" s="342"/>
      <c r="L250" s="344"/>
      <c r="M250" s="342"/>
      <c r="N250" s="342"/>
      <c r="P250" t="s">
        <v>692</v>
      </c>
    </row>
    <row r="251" spans="1:16" ht="16" x14ac:dyDescent="0.2">
      <c r="A251" s="345">
        <v>11</v>
      </c>
      <c r="B251" s="366" t="s">
        <v>131</v>
      </c>
      <c r="C251" s="609"/>
      <c r="D251" s="610"/>
      <c r="E251" s="611"/>
      <c r="F251" s="341"/>
      <c r="G251" s="342"/>
      <c r="H251" s="343">
        <v>5</v>
      </c>
      <c r="I251" s="342"/>
      <c r="J251" s="342"/>
      <c r="K251" s="342"/>
      <c r="L251" s="344"/>
      <c r="M251" s="342"/>
      <c r="N251" s="342"/>
      <c r="P251" t="s">
        <v>692</v>
      </c>
    </row>
    <row r="252" spans="1:16" ht="16" x14ac:dyDescent="0.2">
      <c r="A252" s="345">
        <v>11</v>
      </c>
      <c r="B252" s="366" t="s">
        <v>133</v>
      </c>
      <c r="C252" s="609"/>
      <c r="D252" s="610"/>
      <c r="E252" s="611"/>
      <c r="F252" s="341"/>
      <c r="G252" s="342"/>
      <c r="H252" s="343">
        <v>3</v>
      </c>
      <c r="I252" s="342"/>
      <c r="J252" s="342"/>
      <c r="K252" s="342"/>
      <c r="L252" s="344"/>
      <c r="M252" s="342"/>
      <c r="N252" s="342"/>
      <c r="P252" t="s">
        <v>692</v>
      </c>
    </row>
    <row r="253" spans="1:16" ht="16" x14ac:dyDescent="0.2">
      <c r="A253" s="345">
        <v>11</v>
      </c>
      <c r="B253" s="366" t="s">
        <v>129</v>
      </c>
      <c r="C253" s="609"/>
      <c r="D253" s="610"/>
      <c r="E253" s="611"/>
      <c r="F253" s="341"/>
      <c r="G253" s="342"/>
      <c r="H253" s="343">
        <v>20</v>
      </c>
      <c r="I253" s="342"/>
      <c r="J253" s="342"/>
      <c r="K253" s="342"/>
      <c r="L253" s="344"/>
      <c r="M253" s="342"/>
      <c r="N253" s="342"/>
      <c r="P253" t="s">
        <v>692</v>
      </c>
    </row>
    <row r="254" spans="1:16" ht="16" x14ac:dyDescent="0.2">
      <c r="A254" s="345">
        <v>11</v>
      </c>
      <c r="B254" s="383" t="s">
        <v>228</v>
      </c>
      <c r="C254" s="609"/>
      <c r="D254" s="610"/>
      <c r="E254" s="611"/>
      <c r="F254" s="341"/>
      <c r="G254" s="342"/>
      <c r="H254" s="343">
        <v>0</v>
      </c>
      <c r="I254" s="342"/>
      <c r="J254" s="342"/>
      <c r="K254" s="342"/>
      <c r="L254" s="344"/>
      <c r="M254" s="342"/>
      <c r="N254" s="342"/>
      <c r="P254" t="s">
        <v>692</v>
      </c>
    </row>
    <row r="255" spans="1:16" ht="32" x14ac:dyDescent="0.2">
      <c r="A255" s="345">
        <v>11</v>
      </c>
      <c r="B255" s="383" t="s">
        <v>232</v>
      </c>
      <c r="C255" s="609"/>
      <c r="D255" s="610"/>
      <c r="E255" s="611"/>
      <c r="F255" s="341"/>
      <c r="G255" s="342"/>
      <c r="H255" s="343">
        <v>0</v>
      </c>
      <c r="I255" s="342"/>
      <c r="J255" s="342"/>
      <c r="K255" s="342"/>
      <c r="L255" s="344"/>
      <c r="M255" s="342"/>
      <c r="N255" s="342"/>
      <c r="P255" t="s">
        <v>692</v>
      </c>
    </row>
    <row r="256" spans="1:16" ht="16" x14ac:dyDescent="0.2">
      <c r="A256" s="345">
        <v>12</v>
      </c>
      <c r="B256" s="366" t="s">
        <v>132</v>
      </c>
      <c r="C256" s="609"/>
      <c r="D256" s="610"/>
      <c r="E256" s="611"/>
      <c r="F256" s="341"/>
      <c r="G256" s="342"/>
      <c r="H256" s="343">
        <v>7</v>
      </c>
      <c r="I256" s="342"/>
      <c r="J256" s="342"/>
      <c r="K256" s="342"/>
      <c r="L256" s="344"/>
      <c r="M256" s="342"/>
      <c r="N256" s="342"/>
      <c r="P256" t="s">
        <v>692</v>
      </c>
    </row>
    <row r="257" spans="1:16" ht="16" x14ac:dyDescent="0.2">
      <c r="A257" s="345">
        <v>12</v>
      </c>
      <c r="B257" s="366" t="s">
        <v>141</v>
      </c>
      <c r="C257" s="609"/>
      <c r="D257" s="610"/>
      <c r="E257" s="611"/>
      <c r="F257" s="341"/>
      <c r="G257" s="342"/>
      <c r="H257" s="343">
        <v>5</v>
      </c>
      <c r="I257" s="342"/>
      <c r="J257" s="342"/>
      <c r="K257" s="342"/>
      <c r="L257" s="344"/>
      <c r="M257" s="342"/>
      <c r="N257" s="342"/>
      <c r="P257" t="s">
        <v>692</v>
      </c>
    </row>
    <row r="258" spans="1:16" ht="16" x14ac:dyDescent="0.2">
      <c r="A258" s="345">
        <v>12</v>
      </c>
      <c r="B258" s="366" t="s">
        <v>139</v>
      </c>
      <c r="C258" s="609"/>
      <c r="D258" s="610"/>
      <c r="E258" s="611"/>
      <c r="F258" s="341"/>
      <c r="G258" s="342"/>
      <c r="H258" s="343">
        <v>9</v>
      </c>
      <c r="I258" s="342"/>
      <c r="J258" s="342"/>
      <c r="K258" s="342">
        <v>5</v>
      </c>
      <c r="L258" s="344"/>
      <c r="M258" s="342"/>
      <c r="N258" s="342"/>
      <c r="P258" t="s">
        <v>692</v>
      </c>
    </row>
    <row r="259" spans="1:16" ht="16" x14ac:dyDescent="0.2">
      <c r="A259" s="345">
        <v>12</v>
      </c>
      <c r="B259" s="366" t="s">
        <v>158</v>
      </c>
      <c r="C259" s="609"/>
      <c r="D259" s="610"/>
      <c r="E259" s="611"/>
      <c r="F259" s="341"/>
      <c r="G259" s="342"/>
      <c r="H259" s="343">
        <v>4</v>
      </c>
      <c r="I259" s="342"/>
      <c r="J259" s="342"/>
      <c r="K259" s="342"/>
      <c r="L259" s="344"/>
      <c r="M259" s="342"/>
      <c r="N259" s="342"/>
      <c r="P259" t="s">
        <v>692</v>
      </c>
    </row>
    <row r="260" spans="1:16" ht="16" x14ac:dyDescent="0.2">
      <c r="A260" s="345">
        <v>12</v>
      </c>
      <c r="B260" s="366" t="s">
        <v>135</v>
      </c>
      <c r="C260" s="609"/>
      <c r="D260" s="610"/>
      <c r="E260" s="611"/>
      <c r="F260" s="341"/>
      <c r="G260" s="342"/>
      <c r="H260" s="343">
        <v>1</v>
      </c>
      <c r="I260" s="342"/>
      <c r="J260" s="342"/>
      <c r="K260" s="342"/>
      <c r="L260" s="344"/>
      <c r="M260" s="342"/>
      <c r="N260" s="342"/>
      <c r="P260" t="s">
        <v>692</v>
      </c>
    </row>
    <row r="261" spans="1:16" ht="16" x14ac:dyDescent="0.2">
      <c r="A261" s="345">
        <v>12</v>
      </c>
      <c r="B261" s="366" t="s">
        <v>129</v>
      </c>
      <c r="C261" s="609"/>
      <c r="D261" s="610"/>
      <c r="E261" s="611"/>
      <c r="F261" s="341"/>
      <c r="G261" s="342"/>
      <c r="H261" s="343">
        <v>25</v>
      </c>
      <c r="I261" s="342"/>
      <c r="J261" s="342"/>
      <c r="K261" s="342"/>
      <c r="L261" s="344"/>
      <c r="M261" s="342"/>
      <c r="N261" s="342"/>
      <c r="P261" t="s">
        <v>692</v>
      </c>
    </row>
    <row r="262" spans="1:16" ht="32" x14ac:dyDescent="0.2">
      <c r="A262" s="345">
        <v>12</v>
      </c>
      <c r="B262" s="383" t="s">
        <v>232</v>
      </c>
      <c r="C262" s="609"/>
      <c r="D262" s="610"/>
      <c r="E262" s="611"/>
      <c r="F262" s="341"/>
      <c r="G262" s="342"/>
      <c r="H262" s="343">
        <v>0</v>
      </c>
      <c r="I262" s="342"/>
      <c r="J262" s="342"/>
      <c r="K262" s="342"/>
      <c r="L262" s="344"/>
      <c r="M262" s="342"/>
      <c r="N262" s="342"/>
      <c r="P262" t="s">
        <v>692</v>
      </c>
    </row>
    <row r="263" spans="1:16" ht="16" x14ac:dyDescent="0.2">
      <c r="A263" s="345">
        <v>12</v>
      </c>
      <c r="B263" s="366" t="s">
        <v>131</v>
      </c>
      <c r="C263" s="609"/>
      <c r="D263" s="610"/>
      <c r="E263" s="611"/>
      <c r="F263" s="341"/>
      <c r="G263" s="342"/>
      <c r="H263" s="343">
        <v>1</v>
      </c>
      <c r="I263" s="342"/>
      <c r="J263" s="342"/>
      <c r="K263" s="342"/>
      <c r="L263" s="344"/>
      <c r="M263" s="342"/>
      <c r="N263" s="342"/>
      <c r="P263" t="s">
        <v>692</v>
      </c>
    </row>
    <row r="264" spans="1:16" ht="16" x14ac:dyDescent="0.2">
      <c r="A264" s="345">
        <v>12</v>
      </c>
      <c r="B264" s="366" t="s">
        <v>159</v>
      </c>
      <c r="C264" s="609"/>
      <c r="D264" s="610"/>
      <c r="E264" s="611"/>
      <c r="F264" s="341"/>
      <c r="G264" s="342"/>
      <c r="H264" s="343">
        <v>8</v>
      </c>
      <c r="I264" s="342"/>
      <c r="J264" s="342"/>
      <c r="K264" s="342"/>
      <c r="L264" s="344"/>
      <c r="M264" s="342"/>
      <c r="N264" s="342"/>
      <c r="P264" t="s">
        <v>692</v>
      </c>
    </row>
    <row r="265" spans="1:16" ht="16" x14ac:dyDescent="0.2">
      <c r="A265" s="345">
        <v>12</v>
      </c>
      <c r="B265" s="383" t="s">
        <v>228</v>
      </c>
      <c r="C265" s="609"/>
      <c r="D265" s="610"/>
      <c r="E265" s="611"/>
      <c r="F265" s="341"/>
      <c r="G265" s="342"/>
      <c r="H265" s="343">
        <v>0</v>
      </c>
      <c r="I265" s="342"/>
      <c r="J265" s="342"/>
      <c r="K265" s="342"/>
      <c r="L265" s="344"/>
      <c r="M265" s="342"/>
      <c r="N265" s="342"/>
      <c r="P265" t="s">
        <v>692</v>
      </c>
    </row>
    <row r="266" spans="1:16" ht="16" x14ac:dyDescent="0.2">
      <c r="A266" s="345">
        <v>13</v>
      </c>
      <c r="B266" s="366" t="s">
        <v>132</v>
      </c>
      <c r="C266" s="609"/>
      <c r="D266" s="610"/>
      <c r="E266" s="611"/>
      <c r="F266" s="341"/>
      <c r="G266" s="342"/>
      <c r="H266" s="343">
        <v>8</v>
      </c>
      <c r="I266" s="342"/>
      <c r="J266" s="342"/>
      <c r="K266" s="342"/>
      <c r="L266" s="344">
        <v>4</v>
      </c>
      <c r="M266" s="342"/>
      <c r="N266" s="342"/>
      <c r="P266" t="s">
        <v>692</v>
      </c>
    </row>
    <row r="267" spans="1:16" ht="16" x14ac:dyDescent="0.2">
      <c r="A267" s="345">
        <v>13</v>
      </c>
      <c r="B267" s="366" t="s">
        <v>139</v>
      </c>
      <c r="C267" s="609"/>
      <c r="D267" s="610"/>
      <c r="E267" s="611"/>
      <c r="F267" s="341"/>
      <c r="G267" s="342"/>
      <c r="H267" s="343">
        <v>8</v>
      </c>
      <c r="I267" s="342"/>
      <c r="J267" s="342"/>
      <c r="K267" s="342"/>
      <c r="L267" s="344"/>
      <c r="M267" s="342"/>
      <c r="N267" s="342"/>
      <c r="P267" t="s">
        <v>692</v>
      </c>
    </row>
    <row r="268" spans="1:16" ht="16" x14ac:dyDescent="0.2">
      <c r="A268" s="345">
        <v>13</v>
      </c>
      <c r="B268" s="366" t="s">
        <v>141</v>
      </c>
      <c r="C268" s="609"/>
      <c r="D268" s="610"/>
      <c r="E268" s="611"/>
      <c r="F268" s="341"/>
      <c r="G268" s="342"/>
      <c r="H268" s="343">
        <v>2</v>
      </c>
      <c r="I268" s="342"/>
      <c r="J268" s="342"/>
      <c r="K268" s="342"/>
      <c r="L268" s="344"/>
      <c r="M268" s="342"/>
      <c r="N268" s="342"/>
      <c r="P268" t="s">
        <v>692</v>
      </c>
    </row>
    <row r="269" spans="1:16" ht="16" x14ac:dyDescent="0.2">
      <c r="A269" s="345">
        <v>13</v>
      </c>
      <c r="B269" s="366" t="s">
        <v>158</v>
      </c>
      <c r="C269" s="609"/>
      <c r="D269" s="610"/>
      <c r="E269" s="611"/>
      <c r="F269" s="341"/>
      <c r="G269" s="342"/>
      <c r="H269" s="343">
        <v>40</v>
      </c>
      <c r="I269" s="342"/>
      <c r="J269" s="342"/>
      <c r="K269" s="342"/>
      <c r="L269" s="344"/>
      <c r="M269" s="342"/>
      <c r="N269" s="342"/>
      <c r="P269" t="s">
        <v>692</v>
      </c>
    </row>
    <row r="270" spans="1:16" ht="16" x14ac:dyDescent="0.2">
      <c r="A270" s="345">
        <v>13</v>
      </c>
      <c r="B270" s="366" t="s">
        <v>129</v>
      </c>
      <c r="C270" s="609"/>
      <c r="D270" s="610"/>
      <c r="E270" s="611"/>
      <c r="F270" s="341"/>
      <c r="G270" s="342"/>
      <c r="H270" s="343">
        <v>12</v>
      </c>
      <c r="I270" s="342"/>
      <c r="J270" s="342"/>
      <c r="K270" s="342"/>
      <c r="L270" s="344"/>
      <c r="M270" s="342"/>
      <c r="N270" s="342"/>
      <c r="P270" t="s">
        <v>692</v>
      </c>
    </row>
    <row r="271" spans="1:16" ht="16" x14ac:dyDescent="0.2">
      <c r="A271" s="345">
        <v>13</v>
      </c>
      <c r="B271" s="366" t="s">
        <v>131</v>
      </c>
      <c r="C271" s="609"/>
      <c r="D271" s="610"/>
      <c r="E271" s="611"/>
      <c r="F271" s="341"/>
      <c r="G271" s="342"/>
      <c r="H271" s="343">
        <v>1</v>
      </c>
      <c r="I271" s="342"/>
      <c r="J271" s="342"/>
      <c r="K271" s="342"/>
      <c r="L271" s="344"/>
      <c r="M271" s="342"/>
      <c r="N271" s="342"/>
      <c r="P271" t="s">
        <v>692</v>
      </c>
    </row>
    <row r="272" spans="1:16" ht="16" x14ac:dyDescent="0.2">
      <c r="A272" s="345">
        <v>13</v>
      </c>
      <c r="B272" s="383" t="s">
        <v>228</v>
      </c>
      <c r="C272" s="609"/>
      <c r="D272" s="610"/>
      <c r="E272" s="611"/>
      <c r="F272" s="341"/>
      <c r="G272" s="342"/>
      <c r="H272" s="343">
        <v>0</v>
      </c>
      <c r="I272" s="342"/>
      <c r="J272" s="342"/>
      <c r="K272" s="342"/>
      <c r="L272" s="344"/>
      <c r="M272" s="342"/>
      <c r="N272" s="342"/>
      <c r="P272" t="s">
        <v>692</v>
      </c>
    </row>
    <row r="273" spans="1:16" ht="16" x14ac:dyDescent="0.2">
      <c r="A273" s="345">
        <v>14</v>
      </c>
      <c r="B273" s="366" t="s">
        <v>132</v>
      </c>
      <c r="C273" s="609"/>
      <c r="D273" s="610"/>
      <c r="E273" s="611"/>
      <c r="F273" s="341"/>
      <c r="G273" s="342"/>
      <c r="H273" s="343">
        <v>5</v>
      </c>
      <c r="I273" s="342"/>
      <c r="J273" s="342"/>
      <c r="K273" s="342"/>
      <c r="L273" s="344"/>
      <c r="M273" s="342"/>
      <c r="N273" s="342"/>
      <c r="P273" t="s">
        <v>692</v>
      </c>
    </row>
    <row r="274" spans="1:16" ht="16" x14ac:dyDescent="0.2">
      <c r="A274" s="345">
        <v>14</v>
      </c>
      <c r="B274" s="366" t="s">
        <v>141</v>
      </c>
      <c r="C274" s="609"/>
      <c r="D274" s="610"/>
      <c r="E274" s="611"/>
      <c r="F274" s="341"/>
      <c r="G274" s="342"/>
      <c r="H274" s="343">
        <v>4</v>
      </c>
      <c r="I274" s="342"/>
      <c r="J274" s="342"/>
      <c r="K274" s="342">
        <v>2</v>
      </c>
      <c r="L274" s="344"/>
      <c r="M274" s="342"/>
      <c r="N274" s="342"/>
      <c r="P274" t="s">
        <v>692</v>
      </c>
    </row>
    <row r="275" spans="1:16" ht="16" x14ac:dyDescent="0.2">
      <c r="A275" s="345">
        <v>14</v>
      </c>
      <c r="B275" s="366" t="s">
        <v>139</v>
      </c>
      <c r="C275" s="609"/>
      <c r="D275" s="610"/>
      <c r="E275" s="611"/>
      <c r="F275" s="341"/>
      <c r="G275" s="342"/>
      <c r="H275" s="343">
        <v>7</v>
      </c>
      <c r="I275" s="342"/>
      <c r="J275" s="342"/>
      <c r="K275" s="342">
        <v>3</v>
      </c>
      <c r="L275" s="344"/>
      <c r="M275" s="342"/>
      <c r="N275" s="342"/>
      <c r="P275" t="s">
        <v>692</v>
      </c>
    </row>
    <row r="276" spans="1:16" ht="16" x14ac:dyDescent="0.2">
      <c r="A276" s="345">
        <v>14</v>
      </c>
      <c r="B276" s="366" t="s">
        <v>133</v>
      </c>
      <c r="C276" s="609"/>
      <c r="D276" s="610"/>
      <c r="E276" s="611"/>
      <c r="F276" s="341"/>
      <c r="G276" s="342"/>
      <c r="H276" s="343">
        <v>7</v>
      </c>
      <c r="I276" s="342"/>
      <c r="J276" s="342"/>
      <c r="K276" s="342"/>
      <c r="L276" s="344">
        <v>1</v>
      </c>
      <c r="M276" s="342"/>
      <c r="N276" s="342"/>
      <c r="P276" t="s">
        <v>692</v>
      </c>
    </row>
    <row r="277" spans="1:16" ht="16" x14ac:dyDescent="0.2">
      <c r="A277" s="345">
        <v>14</v>
      </c>
      <c r="B277" s="366" t="s">
        <v>158</v>
      </c>
      <c r="C277" s="609"/>
      <c r="D277" s="610"/>
      <c r="E277" s="611"/>
      <c r="F277" s="341"/>
      <c r="G277" s="342"/>
      <c r="H277" s="343">
        <v>13</v>
      </c>
      <c r="I277" s="342"/>
      <c r="J277" s="342"/>
      <c r="K277" s="342"/>
      <c r="L277" s="344"/>
      <c r="M277" s="342"/>
      <c r="N277" s="342"/>
      <c r="P277" t="s">
        <v>692</v>
      </c>
    </row>
    <row r="278" spans="1:16" ht="32" x14ac:dyDescent="0.2">
      <c r="A278" s="345">
        <v>14</v>
      </c>
      <c r="B278" s="383" t="s">
        <v>232</v>
      </c>
      <c r="C278" s="609"/>
      <c r="D278" s="610"/>
      <c r="E278" s="611"/>
      <c r="F278" s="341"/>
      <c r="G278" s="342"/>
      <c r="H278" s="343"/>
      <c r="I278" s="342"/>
      <c r="J278" s="342"/>
      <c r="K278" s="342"/>
      <c r="L278" s="344">
        <v>4</v>
      </c>
      <c r="M278" s="342"/>
      <c r="N278" s="342"/>
      <c r="P278" t="s">
        <v>692</v>
      </c>
    </row>
    <row r="279" spans="1:16" ht="16" x14ac:dyDescent="0.2">
      <c r="A279" s="345">
        <v>14</v>
      </c>
      <c r="B279" s="366" t="s">
        <v>135</v>
      </c>
      <c r="C279" s="609"/>
      <c r="D279" s="610"/>
      <c r="E279" s="611"/>
      <c r="F279" s="341"/>
      <c r="G279" s="342"/>
      <c r="H279" s="343"/>
      <c r="I279" s="342">
        <v>1</v>
      </c>
      <c r="J279" s="342"/>
      <c r="K279" s="342"/>
      <c r="L279" s="344"/>
      <c r="M279" s="342"/>
      <c r="N279" s="342"/>
      <c r="P279" t="s">
        <v>692</v>
      </c>
    </row>
    <row r="280" spans="1:16" ht="16" x14ac:dyDescent="0.2">
      <c r="A280" s="345">
        <v>14</v>
      </c>
      <c r="B280" s="366" t="s">
        <v>129</v>
      </c>
      <c r="C280" s="609"/>
      <c r="D280" s="610"/>
      <c r="E280" s="611"/>
      <c r="F280" s="341"/>
      <c r="G280" s="342"/>
      <c r="H280" s="343">
        <v>11</v>
      </c>
      <c r="I280" s="342"/>
      <c r="J280" s="342"/>
      <c r="K280" s="342"/>
      <c r="L280" s="344"/>
      <c r="M280" s="342"/>
      <c r="N280" s="342"/>
      <c r="P280" t="s">
        <v>692</v>
      </c>
    </row>
    <row r="281" spans="1:16" ht="16" x14ac:dyDescent="0.2">
      <c r="A281" s="345">
        <v>14</v>
      </c>
      <c r="B281" s="366" t="s">
        <v>131</v>
      </c>
      <c r="C281" s="609"/>
      <c r="D281" s="610"/>
      <c r="E281" s="611"/>
      <c r="F281" s="341"/>
      <c r="G281" s="342"/>
      <c r="H281" s="343">
        <v>3</v>
      </c>
      <c r="I281" s="342"/>
      <c r="J281" s="342"/>
      <c r="K281" s="342"/>
      <c r="L281" s="344"/>
      <c r="M281" s="342"/>
      <c r="N281" s="342"/>
      <c r="P281" t="s">
        <v>692</v>
      </c>
    </row>
    <row r="282" spans="1:16" ht="16" x14ac:dyDescent="0.2">
      <c r="A282" s="345">
        <v>15</v>
      </c>
      <c r="B282" s="366" t="s">
        <v>132</v>
      </c>
      <c r="C282" s="609"/>
      <c r="D282" s="610"/>
      <c r="E282" s="611"/>
      <c r="F282" s="341"/>
      <c r="G282" s="342"/>
      <c r="H282" s="343">
        <v>10</v>
      </c>
      <c r="I282" s="342"/>
      <c r="J282" s="342"/>
      <c r="K282" s="342"/>
      <c r="L282" s="344"/>
      <c r="M282" s="342"/>
      <c r="N282" s="342"/>
      <c r="P282" t="s">
        <v>692</v>
      </c>
    </row>
    <row r="283" spans="1:16" ht="16" x14ac:dyDescent="0.2">
      <c r="A283" s="345">
        <v>15</v>
      </c>
      <c r="B283" s="366" t="s">
        <v>141</v>
      </c>
      <c r="C283" s="609"/>
      <c r="D283" s="610"/>
      <c r="E283" s="611"/>
      <c r="F283" s="341"/>
      <c r="G283" s="342"/>
      <c r="H283" s="343">
        <v>4</v>
      </c>
      <c r="I283" s="342"/>
      <c r="J283" s="342"/>
      <c r="K283" s="342"/>
      <c r="L283" s="344"/>
      <c r="M283" s="342"/>
      <c r="N283" s="342"/>
      <c r="P283" t="s">
        <v>692</v>
      </c>
    </row>
    <row r="284" spans="1:16" ht="16" x14ac:dyDescent="0.2">
      <c r="A284" s="345">
        <v>15</v>
      </c>
      <c r="B284" s="366" t="s">
        <v>139</v>
      </c>
      <c r="C284" s="609"/>
      <c r="D284" s="610"/>
      <c r="E284" s="611"/>
      <c r="F284" s="341"/>
      <c r="G284" s="342"/>
      <c r="H284" s="343">
        <v>5</v>
      </c>
      <c r="I284" s="342"/>
      <c r="J284" s="342"/>
      <c r="K284" s="342">
        <v>3</v>
      </c>
      <c r="L284" s="344"/>
      <c r="M284" s="342"/>
      <c r="N284" s="342"/>
      <c r="P284" t="s">
        <v>692</v>
      </c>
    </row>
    <row r="285" spans="1:16" ht="16" x14ac:dyDescent="0.2">
      <c r="A285" s="345">
        <v>15</v>
      </c>
      <c r="B285" s="366" t="s">
        <v>133</v>
      </c>
      <c r="C285" s="609"/>
      <c r="D285" s="610"/>
      <c r="E285" s="611"/>
      <c r="F285" s="341"/>
      <c r="G285" s="342"/>
      <c r="H285" s="343">
        <v>2</v>
      </c>
      <c r="I285" s="342"/>
      <c r="J285" s="342"/>
      <c r="K285" s="342"/>
      <c r="L285" s="344">
        <v>1</v>
      </c>
      <c r="M285" s="342"/>
      <c r="N285" s="342"/>
      <c r="P285" t="s">
        <v>692</v>
      </c>
    </row>
    <row r="286" spans="1:16" ht="16" x14ac:dyDescent="0.2">
      <c r="A286" s="345">
        <v>15</v>
      </c>
      <c r="B286" s="366" t="s">
        <v>158</v>
      </c>
      <c r="C286" s="609"/>
      <c r="D286" s="610"/>
      <c r="E286" s="611"/>
      <c r="F286" s="341"/>
      <c r="G286" s="342"/>
      <c r="H286" s="343">
        <v>2</v>
      </c>
      <c r="I286" s="342"/>
      <c r="J286" s="342"/>
      <c r="K286" s="342"/>
      <c r="L286" s="344"/>
      <c r="M286" s="342"/>
      <c r="N286" s="342"/>
      <c r="P286" t="s">
        <v>692</v>
      </c>
    </row>
    <row r="287" spans="1:16" ht="16" x14ac:dyDescent="0.2">
      <c r="A287" s="345">
        <v>15</v>
      </c>
      <c r="B287" s="366" t="s">
        <v>159</v>
      </c>
      <c r="C287" s="609"/>
      <c r="D287" s="610"/>
      <c r="E287" s="611"/>
      <c r="F287" s="341"/>
      <c r="G287" s="342"/>
      <c r="H287" s="343">
        <v>5</v>
      </c>
      <c r="I287" s="342"/>
      <c r="J287" s="342"/>
      <c r="K287" s="342"/>
      <c r="L287" s="344"/>
      <c r="M287" s="342"/>
      <c r="N287" s="342"/>
      <c r="P287" t="s">
        <v>692</v>
      </c>
    </row>
    <row r="288" spans="1:16" ht="16" x14ac:dyDescent="0.2">
      <c r="A288" s="345">
        <v>15</v>
      </c>
      <c r="B288" s="383" t="s">
        <v>228</v>
      </c>
      <c r="C288" s="609"/>
      <c r="D288" s="610"/>
      <c r="E288" s="611"/>
      <c r="F288" s="341"/>
      <c r="G288" s="342"/>
      <c r="H288" s="343">
        <v>15</v>
      </c>
      <c r="I288" s="342"/>
      <c r="J288" s="342"/>
      <c r="K288" s="342"/>
      <c r="L288" s="344"/>
      <c r="M288" s="342"/>
      <c r="N288" s="342"/>
      <c r="P288" t="s">
        <v>692</v>
      </c>
    </row>
    <row r="289" spans="1:16" ht="16" x14ac:dyDescent="0.2">
      <c r="A289" s="345">
        <v>15</v>
      </c>
      <c r="B289" s="366" t="s">
        <v>129</v>
      </c>
      <c r="C289" s="609"/>
      <c r="D289" s="610"/>
      <c r="E289" s="611"/>
      <c r="F289" s="341"/>
      <c r="G289" s="342"/>
      <c r="H289" s="343">
        <v>7</v>
      </c>
      <c r="I289" s="342"/>
      <c r="J289" s="342"/>
      <c r="K289" s="342"/>
      <c r="L289" s="344"/>
      <c r="M289" s="342"/>
      <c r="N289" s="342"/>
      <c r="P289" t="s">
        <v>692</v>
      </c>
    </row>
    <row r="290" spans="1:16" ht="16" x14ac:dyDescent="0.2">
      <c r="A290" s="345">
        <v>15</v>
      </c>
      <c r="B290" s="366" t="s">
        <v>131</v>
      </c>
      <c r="C290" s="609"/>
      <c r="D290" s="610"/>
      <c r="E290" s="611"/>
      <c r="F290" s="341"/>
      <c r="G290" s="342"/>
      <c r="H290" s="343">
        <v>7</v>
      </c>
      <c r="I290" s="342"/>
      <c r="J290" s="342"/>
      <c r="K290" s="342"/>
      <c r="L290" s="344"/>
      <c r="M290" s="342"/>
      <c r="N290" s="342"/>
      <c r="P290" t="s">
        <v>692</v>
      </c>
    </row>
    <row r="291" spans="1:16" ht="16" x14ac:dyDescent="0.2">
      <c r="A291" s="345">
        <v>16</v>
      </c>
      <c r="B291" s="366" t="s">
        <v>132</v>
      </c>
      <c r="C291" s="609"/>
      <c r="D291" s="610"/>
      <c r="E291" s="611"/>
      <c r="F291" s="341"/>
      <c r="G291" s="342"/>
      <c r="H291" s="343">
        <v>7</v>
      </c>
      <c r="I291" s="342"/>
      <c r="J291" s="342"/>
      <c r="K291" s="342"/>
      <c r="L291" s="344"/>
      <c r="M291" s="342"/>
      <c r="N291" s="342"/>
      <c r="P291" t="s">
        <v>692</v>
      </c>
    </row>
    <row r="292" spans="1:16" ht="16" x14ac:dyDescent="0.2">
      <c r="A292" s="345">
        <v>16</v>
      </c>
      <c r="B292" s="366" t="s">
        <v>141</v>
      </c>
      <c r="C292" s="609"/>
      <c r="D292" s="610"/>
      <c r="E292" s="611"/>
      <c r="F292" s="341"/>
      <c r="G292" s="342"/>
      <c r="H292" s="343">
        <v>3</v>
      </c>
      <c r="I292" s="342"/>
      <c r="J292" s="342"/>
      <c r="K292" s="342"/>
      <c r="L292" s="344"/>
      <c r="M292" s="342"/>
      <c r="N292" s="342"/>
      <c r="P292" t="s">
        <v>692</v>
      </c>
    </row>
    <row r="293" spans="1:16" ht="16" x14ac:dyDescent="0.2">
      <c r="A293" s="345">
        <v>16</v>
      </c>
      <c r="B293" s="366" t="s">
        <v>139</v>
      </c>
      <c r="C293" s="609"/>
      <c r="D293" s="610"/>
      <c r="E293" s="611"/>
      <c r="F293" s="341"/>
      <c r="G293" s="342"/>
      <c r="H293" s="343">
        <v>8</v>
      </c>
      <c r="I293" s="342"/>
      <c r="J293" s="342"/>
      <c r="K293" s="342">
        <v>6</v>
      </c>
      <c r="L293" s="344"/>
      <c r="M293" s="342"/>
      <c r="N293" s="342"/>
      <c r="P293" t="s">
        <v>692</v>
      </c>
    </row>
    <row r="294" spans="1:16" ht="16" x14ac:dyDescent="0.2">
      <c r="A294" s="345">
        <v>16</v>
      </c>
      <c r="B294" s="366" t="s">
        <v>133</v>
      </c>
      <c r="C294" s="609"/>
      <c r="D294" s="610"/>
      <c r="E294" s="611"/>
      <c r="F294" s="341"/>
      <c r="G294" s="342"/>
      <c r="H294" s="343">
        <v>2</v>
      </c>
      <c r="I294" s="342"/>
      <c r="J294" s="342"/>
      <c r="K294" s="342"/>
      <c r="L294" s="344"/>
      <c r="M294" s="342"/>
      <c r="N294" s="342"/>
      <c r="P294" t="s">
        <v>692</v>
      </c>
    </row>
    <row r="295" spans="1:16" ht="16" x14ac:dyDescent="0.2">
      <c r="A295" s="345">
        <v>16</v>
      </c>
      <c r="B295" s="366" t="s">
        <v>135</v>
      </c>
      <c r="C295" s="609"/>
      <c r="D295" s="610"/>
      <c r="E295" s="611"/>
      <c r="F295" s="341"/>
      <c r="G295" s="342"/>
      <c r="H295" s="343"/>
      <c r="I295" s="342">
        <v>1</v>
      </c>
      <c r="J295" s="342"/>
      <c r="K295" s="342"/>
      <c r="L295" s="344"/>
      <c r="M295" s="342"/>
      <c r="N295" s="342"/>
      <c r="P295" t="s">
        <v>692</v>
      </c>
    </row>
    <row r="296" spans="1:16" ht="16" x14ac:dyDescent="0.2">
      <c r="A296" s="345">
        <v>16</v>
      </c>
      <c r="B296" s="383" t="s">
        <v>228</v>
      </c>
      <c r="C296" s="609"/>
      <c r="D296" s="610"/>
      <c r="E296" s="611"/>
      <c r="F296" s="341"/>
      <c r="G296" s="342"/>
      <c r="H296" s="343">
        <v>2</v>
      </c>
      <c r="I296" s="342"/>
      <c r="J296" s="342"/>
      <c r="K296" s="342"/>
      <c r="L296" s="344"/>
      <c r="M296" s="342"/>
      <c r="N296" s="342"/>
      <c r="P296" t="s">
        <v>692</v>
      </c>
    </row>
    <row r="297" spans="1:16" ht="16" x14ac:dyDescent="0.2">
      <c r="A297" s="345">
        <v>16</v>
      </c>
      <c r="B297" s="366" t="s">
        <v>159</v>
      </c>
      <c r="C297" s="609"/>
      <c r="D297" s="610"/>
      <c r="E297" s="611"/>
      <c r="F297" s="341"/>
      <c r="G297" s="342"/>
      <c r="H297" s="343">
        <v>8</v>
      </c>
      <c r="I297" s="342"/>
      <c r="J297" s="342"/>
      <c r="K297" s="342"/>
      <c r="L297" s="344"/>
      <c r="M297" s="342"/>
      <c r="N297" s="342"/>
      <c r="P297" t="s">
        <v>692</v>
      </c>
    </row>
    <row r="298" spans="1:16" ht="16" x14ac:dyDescent="0.2">
      <c r="A298" s="345">
        <v>16</v>
      </c>
      <c r="B298" s="366" t="s">
        <v>129</v>
      </c>
      <c r="C298" s="609"/>
      <c r="D298" s="610"/>
      <c r="E298" s="611"/>
      <c r="F298" s="341"/>
      <c r="G298" s="342"/>
      <c r="H298" s="343">
        <v>4</v>
      </c>
      <c r="I298" s="342"/>
      <c r="J298" s="342"/>
      <c r="K298" s="342"/>
      <c r="L298" s="344"/>
      <c r="M298" s="342"/>
      <c r="N298" s="342"/>
      <c r="P298" t="s">
        <v>692</v>
      </c>
    </row>
    <row r="299" spans="1:16" ht="16" x14ac:dyDescent="0.2">
      <c r="A299" s="345">
        <v>17</v>
      </c>
      <c r="B299" s="366" t="s">
        <v>132</v>
      </c>
      <c r="C299" s="609"/>
      <c r="D299" s="610"/>
      <c r="E299" s="611"/>
      <c r="F299" s="341"/>
      <c r="G299" s="342"/>
      <c r="H299" s="343">
        <v>10</v>
      </c>
      <c r="I299" s="342"/>
      <c r="J299" s="342"/>
      <c r="K299" s="342"/>
      <c r="L299" s="344"/>
      <c r="M299" s="342"/>
      <c r="N299" s="342"/>
      <c r="P299" t="s">
        <v>692</v>
      </c>
    </row>
    <row r="300" spans="1:16" ht="16" x14ac:dyDescent="0.2">
      <c r="A300" s="345">
        <v>17</v>
      </c>
      <c r="B300" s="366" t="s">
        <v>141</v>
      </c>
      <c r="C300" s="609"/>
      <c r="D300" s="610"/>
      <c r="E300" s="611"/>
      <c r="F300" s="341"/>
      <c r="G300" s="342"/>
      <c r="H300" s="343">
        <v>3</v>
      </c>
      <c r="I300" s="342"/>
      <c r="J300" s="342"/>
      <c r="K300" s="342"/>
      <c r="L300" s="344"/>
      <c r="M300" s="342"/>
      <c r="N300" s="342"/>
      <c r="P300" t="s">
        <v>692</v>
      </c>
    </row>
    <row r="301" spans="1:16" ht="16" x14ac:dyDescent="0.2">
      <c r="A301" s="345">
        <v>17</v>
      </c>
      <c r="B301" s="366" t="s">
        <v>159</v>
      </c>
      <c r="C301" s="609"/>
      <c r="D301" s="610"/>
      <c r="E301" s="611"/>
      <c r="F301" s="341"/>
      <c r="G301" s="342"/>
      <c r="H301" s="343">
        <v>13</v>
      </c>
      <c r="I301" s="342"/>
      <c r="J301" s="342"/>
      <c r="K301" s="342"/>
      <c r="L301" s="344"/>
      <c r="M301" s="342"/>
      <c r="N301" s="342"/>
      <c r="P301" t="s">
        <v>692</v>
      </c>
    </row>
    <row r="302" spans="1:16" ht="16" x14ac:dyDescent="0.2">
      <c r="A302" s="345">
        <v>17</v>
      </c>
      <c r="B302" s="366" t="s">
        <v>131</v>
      </c>
      <c r="C302" s="609"/>
      <c r="D302" s="610"/>
      <c r="E302" s="611"/>
      <c r="F302" s="341"/>
      <c r="G302" s="342"/>
      <c r="H302" s="343">
        <v>0</v>
      </c>
      <c r="I302" s="342"/>
      <c r="J302" s="342"/>
      <c r="K302" s="342"/>
      <c r="L302" s="344"/>
      <c r="M302" s="342"/>
      <c r="N302" s="342"/>
      <c r="P302" t="s">
        <v>692</v>
      </c>
    </row>
    <row r="303" spans="1:16" ht="16" x14ac:dyDescent="0.2">
      <c r="A303" s="345">
        <v>17</v>
      </c>
      <c r="B303" s="366" t="s">
        <v>129</v>
      </c>
      <c r="C303" s="609"/>
      <c r="D303" s="610"/>
      <c r="E303" s="611"/>
      <c r="F303" s="341"/>
      <c r="G303" s="342"/>
      <c r="H303" s="343">
        <v>3</v>
      </c>
      <c r="I303" s="342"/>
      <c r="J303" s="342"/>
      <c r="K303" s="342"/>
      <c r="L303" s="344"/>
      <c r="M303" s="342"/>
      <c r="N303" s="342"/>
      <c r="P303" t="s">
        <v>692</v>
      </c>
    </row>
    <row r="304" spans="1:16" ht="16" x14ac:dyDescent="0.2">
      <c r="A304" s="345">
        <v>18</v>
      </c>
      <c r="B304" s="366" t="s">
        <v>132</v>
      </c>
      <c r="C304" s="609"/>
      <c r="D304" s="610"/>
      <c r="E304" s="611"/>
      <c r="F304" s="341"/>
      <c r="G304" s="342"/>
      <c r="H304" s="343">
        <v>7</v>
      </c>
      <c r="I304" s="342"/>
      <c r="J304" s="342"/>
      <c r="K304" s="342"/>
      <c r="L304" s="344"/>
      <c r="M304" s="342"/>
      <c r="N304" s="342"/>
      <c r="P304" t="s">
        <v>692</v>
      </c>
    </row>
    <row r="305" spans="1:16" ht="16" x14ac:dyDescent="0.2">
      <c r="A305" s="345">
        <v>18</v>
      </c>
      <c r="B305" s="366" t="s">
        <v>141</v>
      </c>
      <c r="C305" s="609"/>
      <c r="D305" s="610"/>
      <c r="E305" s="611"/>
      <c r="F305" s="341"/>
      <c r="G305" s="342"/>
      <c r="H305" s="343">
        <v>1</v>
      </c>
      <c r="I305" s="342"/>
      <c r="J305" s="342"/>
      <c r="K305" s="342"/>
      <c r="L305" s="344"/>
      <c r="M305" s="342"/>
      <c r="N305" s="342"/>
      <c r="P305" t="s">
        <v>692</v>
      </c>
    </row>
    <row r="306" spans="1:16" ht="16" x14ac:dyDescent="0.2">
      <c r="A306" s="345">
        <v>18</v>
      </c>
      <c r="B306" s="366" t="s">
        <v>139</v>
      </c>
      <c r="C306" s="609"/>
      <c r="D306" s="610"/>
      <c r="E306" s="611"/>
      <c r="F306" s="341"/>
      <c r="G306" s="342"/>
      <c r="H306" s="343">
        <v>1</v>
      </c>
      <c r="I306" s="342"/>
      <c r="J306" s="342"/>
      <c r="K306" s="342"/>
      <c r="L306" s="344"/>
      <c r="M306" s="342"/>
      <c r="N306" s="342"/>
      <c r="P306" t="s">
        <v>692</v>
      </c>
    </row>
    <row r="307" spans="1:16" ht="16" x14ac:dyDescent="0.2">
      <c r="A307" s="345">
        <v>18</v>
      </c>
      <c r="B307" s="366" t="s">
        <v>159</v>
      </c>
      <c r="C307" s="609"/>
      <c r="D307" s="610"/>
      <c r="E307" s="611"/>
      <c r="F307" s="341"/>
      <c r="G307" s="342"/>
      <c r="H307" s="343">
        <v>12</v>
      </c>
      <c r="I307" s="342"/>
      <c r="J307" s="342"/>
      <c r="K307" s="342"/>
      <c r="L307" s="344"/>
      <c r="M307" s="342"/>
      <c r="N307" s="342"/>
      <c r="P307" t="s">
        <v>692</v>
      </c>
    </row>
    <row r="308" spans="1:16" ht="16" x14ac:dyDescent="0.2">
      <c r="A308" s="345">
        <v>18</v>
      </c>
      <c r="B308" s="366" t="s">
        <v>133</v>
      </c>
      <c r="C308" s="609"/>
      <c r="D308" s="610"/>
      <c r="E308" s="611"/>
      <c r="F308" s="341"/>
      <c r="G308" s="342"/>
      <c r="H308" s="343">
        <v>1</v>
      </c>
      <c r="I308" s="342"/>
      <c r="J308" s="342"/>
      <c r="K308" s="342"/>
      <c r="L308" s="344">
        <v>12</v>
      </c>
      <c r="M308" s="342"/>
      <c r="N308" s="342"/>
      <c r="P308" t="s">
        <v>692</v>
      </c>
    </row>
    <row r="309" spans="1:16" ht="16" x14ac:dyDescent="0.2">
      <c r="A309" s="345">
        <v>18</v>
      </c>
      <c r="B309" s="366" t="s">
        <v>157</v>
      </c>
      <c r="C309" s="609"/>
      <c r="D309" s="610"/>
      <c r="E309" s="611"/>
      <c r="F309" s="341"/>
      <c r="G309" s="341"/>
      <c r="H309" s="342">
        <v>0</v>
      </c>
      <c r="I309" s="343"/>
      <c r="J309" s="342"/>
      <c r="K309" s="342"/>
      <c r="L309" s="342"/>
      <c r="M309" s="344"/>
      <c r="N309" s="342"/>
      <c r="P309" t="s">
        <v>692</v>
      </c>
    </row>
    <row r="310" spans="1:16" ht="16" x14ac:dyDescent="0.2">
      <c r="A310" s="345">
        <v>19</v>
      </c>
      <c r="B310" s="366" t="s">
        <v>132</v>
      </c>
      <c r="C310" s="609"/>
      <c r="D310" s="610"/>
      <c r="E310" s="611"/>
      <c r="F310" s="341"/>
      <c r="G310" s="341"/>
      <c r="H310" s="342">
        <v>7</v>
      </c>
      <c r="I310" s="343"/>
      <c r="J310" s="342"/>
      <c r="K310" s="342"/>
      <c r="L310" s="342"/>
      <c r="M310" s="344"/>
      <c r="N310" s="342"/>
      <c r="P310" t="s">
        <v>692</v>
      </c>
    </row>
    <row r="311" spans="1:16" ht="16" x14ac:dyDescent="0.2">
      <c r="A311" s="345">
        <v>19</v>
      </c>
      <c r="B311" s="366" t="s">
        <v>141</v>
      </c>
      <c r="C311" s="609"/>
      <c r="D311" s="610"/>
      <c r="E311" s="611"/>
      <c r="F311" s="341"/>
      <c r="G311" s="341"/>
      <c r="H311" s="342">
        <v>8</v>
      </c>
      <c r="I311" s="343"/>
      <c r="J311" s="342"/>
      <c r="K311" s="342"/>
      <c r="L311" s="342"/>
      <c r="M311" s="344"/>
      <c r="N311" s="342"/>
      <c r="P311" t="s">
        <v>692</v>
      </c>
    </row>
    <row r="312" spans="1:16" ht="16" x14ac:dyDescent="0.2">
      <c r="A312" s="345">
        <v>19</v>
      </c>
      <c r="B312" s="366" t="s">
        <v>139</v>
      </c>
      <c r="C312" s="609"/>
      <c r="D312" s="610"/>
      <c r="E312" s="611"/>
      <c r="F312" s="341"/>
      <c r="G312" s="341"/>
      <c r="H312" s="342">
        <v>2</v>
      </c>
      <c r="I312" s="343"/>
      <c r="J312" s="342"/>
      <c r="K312" s="342">
        <v>2</v>
      </c>
      <c r="L312" s="342"/>
      <c r="M312" s="344"/>
      <c r="N312" s="342"/>
      <c r="P312" t="s">
        <v>692</v>
      </c>
    </row>
    <row r="313" spans="1:16" ht="16" x14ac:dyDescent="0.2">
      <c r="A313" s="345">
        <v>19</v>
      </c>
      <c r="B313" s="366" t="s">
        <v>133</v>
      </c>
      <c r="C313" s="609"/>
      <c r="D313" s="610"/>
      <c r="E313" s="611"/>
      <c r="F313" s="341"/>
      <c r="G313" s="341"/>
      <c r="H313" s="342">
        <v>2</v>
      </c>
      <c r="I313" s="343"/>
      <c r="J313" s="342"/>
      <c r="K313" s="342"/>
      <c r="L313" s="342">
        <v>7</v>
      </c>
      <c r="M313" s="344"/>
      <c r="N313" s="342"/>
      <c r="P313" t="s">
        <v>692</v>
      </c>
    </row>
    <row r="314" spans="1:16" ht="16" x14ac:dyDescent="0.2">
      <c r="A314" s="345">
        <v>19</v>
      </c>
      <c r="B314" s="366" t="s">
        <v>159</v>
      </c>
      <c r="C314" s="609"/>
      <c r="D314" s="610"/>
      <c r="E314" s="611"/>
      <c r="F314" s="341"/>
      <c r="G314" s="341"/>
      <c r="H314" s="342">
        <v>25</v>
      </c>
      <c r="I314" s="343"/>
      <c r="J314" s="342"/>
      <c r="K314" s="342"/>
      <c r="L314" s="342"/>
      <c r="M314" s="344"/>
      <c r="N314" s="342"/>
      <c r="P314" t="s">
        <v>692</v>
      </c>
    </row>
    <row r="315" spans="1:16" ht="16" x14ac:dyDescent="0.2">
      <c r="A315" s="345">
        <v>19</v>
      </c>
      <c r="B315" s="383" t="s">
        <v>228</v>
      </c>
      <c r="C315" s="609"/>
      <c r="D315" s="610"/>
      <c r="E315" s="611"/>
      <c r="F315" s="341"/>
      <c r="G315" s="341"/>
      <c r="H315" s="342">
        <v>7</v>
      </c>
      <c r="I315" s="343"/>
      <c r="J315" s="342"/>
      <c r="K315" s="342"/>
      <c r="L315" s="342"/>
      <c r="M315" s="344"/>
      <c r="N315" s="342"/>
      <c r="P315" t="s">
        <v>692</v>
      </c>
    </row>
    <row r="316" spans="1:16" ht="16" x14ac:dyDescent="0.2">
      <c r="A316" s="345">
        <v>19</v>
      </c>
      <c r="B316" s="366" t="s">
        <v>129</v>
      </c>
      <c r="C316" s="609"/>
      <c r="D316" s="610"/>
      <c r="E316" s="611"/>
      <c r="F316" s="341"/>
      <c r="G316" s="341"/>
      <c r="H316" s="342">
        <v>2</v>
      </c>
      <c r="I316" s="343"/>
      <c r="J316" s="342"/>
      <c r="K316" s="342"/>
      <c r="L316" s="342"/>
      <c r="M316" s="344"/>
      <c r="N316" s="342"/>
      <c r="P316" t="s">
        <v>692</v>
      </c>
    </row>
    <row r="317" spans="1:16" ht="16" x14ac:dyDescent="0.2">
      <c r="A317" s="345">
        <v>20</v>
      </c>
      <c r="B317" s="366" t="s">
        <v>132</v>
      </c>
      <c r="C317" s="609"/>
      <c r="D317" s="610"/>
      <c r="E317" s="611"/>
      <c r="F317" s="341"/>
      <c r="G317" s="341"/>
      <c r="H317" s="342">
        <v>8</v>
      </c>
      <c r="I317" s="343"/>
      <c r="J317" s="342"/>
      <c r="K317" s="342"/>
      <c r="L317" s="342"/>
      <c r="M317" s="344"/>
      <c r="N317" s="342"/>
      <c r="P317" t="s">
        <v>692</v>
      </c>
    </row>
    <row r="318" spans="1:16" ht="16" x14ac:dyDescent="0.2">
      <c r="A318" s="345">
        <v>20</v>
      </c>
      <c r="B318" s="366" t="s">
        <v>139</v>
      </c>
      <c r="C318" s="609"/>
      <c r="D318" s="610"/>
      <c r="E318" s="611"/>
      <c r="F318" s="341"/>
      <c r="G318" s="341"/>
      <c r="H318" s="342">
        <v>3</v>
      </c>
      <c r="I318" s="343"/>
      <c r="J318" s="342"/>
      <c r="K318" s="342">
        <v>3</v>
      </c>
      <c r="L318" s="342"/>
      <c r="M318" s="344"/>
      <c r="N318" s="342"/>
      <c r="P318" t="s">
        <v>692</v>
      </c>
    </row>
    <row r="319" spans="1:16" ht="16" x14ac:dyDescent="0.2">
      <c r="A319" s="345">
        <v>20</v>
      </c>
      <c r="B319" s="366" t="s">
        <v>141</v>
      </c>
      <c r="C319" s="609"/>
      <c r="D319" s="610"/>
      <c r="E319" s="611"/>
      <c r="F319" s="341"/>
      <c r="G319" s="341"/>
      <c r="H319" s="342">
        <v>3</v>
      </c>
      <c r="I319" s="343"/>
      <c r="J319" s="342"/>
      <c r="K319" s="342"/>
      <c r="L319" s="342"/>
      <c r="M319" s="344"/>
      <c r="N319" s="342"/>
      <c r="P319" t="s">
        <v>692</v>
      </c>
    </row>
    <row r="320" spans="1:16" ht="32" x14ac:dyDescent="0.2">
      <c r="A320" s="345">
        <v>20</v>
      </c>
      <c r="B320" s="383" t="s">
        <v>232</v>
      </c>
      <c r="C320" s="609"/>
      <c r="D320" s="610"/>
      <c r="E320" s="611"/>
      <c r="F320" s="341"/>
      <c r="G320" s="341"/>
      <c r="H320" s="342"/>
      <c r="I320" s="343"/>
      <c r="J320" s="342"/>
      <c r="K320" s="342"/>
      <c r="L320" s="342">
        <v>1</v>
      </c>
      <c r="M320" s="344"/>
      <c r="N320" s="342"/>
      <c r="P320" t="s">
        <v>692</v>
      </c>
    </row>
    <row r="321" spans="1:16" ht="16" x14ac:dyDescent="0.2">
      <c r="A321" s="345">
        <v>20</v>
      </c>
      <c r="B321" s="383" t="s">
        <v>228</v>
      </c>
      <c r="C321" s="609"/>
      <c r="D321" s="610"/>
      <c r="E321" s="611"/>
      <c r="F321" s="341"/>
      <c r="G321" s="341"/>
      <c r="H321" s="342">
        <v>6</v>
      </c>
      <c r="I321" s="343"/>
      <c r="J321" s="342"/>
      <c r="K321" s="342"/>
      <c r="L321" s="342"/>
      <c r="M321" s="344"/>
      <c r="N321" s="342"/>
      <c r="P321" t="s">
        <v>692</v>
      </c>
    </row>
    <row r="322" spans="1:16" ht="16" x14ac:dyDescent="0.2">
      <c r="A322" s="345">
        <v>20</v>
      </c>
      <c r="B322" s="366" t="s">
        <v>129</v>
      </c>
      <c r="C322" s="609"/>
      <c r="D322" s="610"/>
      <c r="E322" s="611"/>
      <c r="F322" s="341"/>
      <c r="G322" s="341"/>
      <c r="H322" s="342">
        <v>12</v>
      </c>
      <c r="I322" s="343"/>
      <c r="J322" s="342"/>
      <c r="K322" s="342"/>
      <c r="L322" s="342"/>
      <c r="M322" s="344"/>
      <c r="N322" s="342"/>
      <c r="P322" t="s">
        <v>692</v>
      </c>
    </row>
    <row r="323" spans="1:16" ht="16" x14ac:dyDescent="0.2">
      <c r="A323" s="345">
        <v>20</v>
      </c>
      <c r="B323" s="366" t="s">
        <v>159</v>
      </c>
      <c r="C323" s="609"/>
      <c r="D323" s="610"/>
      <c r="E323" s="611"/>
      <c r="F323" s="341"/>
      <c r="G323" s="341"/>
      <c r="H323" s="342">
        <v>20</v>
      </c>
      <c r="I323" s="343"/>
      <c r="J323" s="342"/>
      <c r="K323" s="342"/>
      <c r="L323" s="342"/>
      <c r="M323" s="344"/>
      <c r="N323" s="342"/>
      <c r="P323" t="s">
        <v>692</v>
      </c>
    </row>
    <row r="324" spans="1:16" ht="16" x14ac:dyDescent="0.2">
      <c r="A324" s="345">
        <v>20</v>
      </c>
      <c r="B324" s="366" t="s">
        <v>131</v>
      </c>
      <c r="C324" s="609"/>
      <c r="D324" s="610"/>
      <c r="E324" s="611"/>
      <c r="F324" s="341"/>
      <c r="G324" s="341"/>
      <c r="H324" s="342">
        <v>2</v>
      </c>
      <c r="I324" s="343"/>
      <c r="J324" s="342"/>
      <c r="K324" s="342"/>
      <c r="L324" s="342"/>
      <c r="M324" s="344"/>
      <c r="N324" s="342"/>
      <c r="P324" t="s">
        <v>692</v>
      </c>
    </row>
    <row r="325" spans="1:16" ht="16" x14ac:dyDescent="0.2">
      <c r="A325" s="345">
        <v>1</v>
      </c>
      <c r="B325" s="366" t="s">
        <v>133</v>
      </c>
      <c r="C325" s="609"/>
      <c r="D325" s="610"/>
      <c r="E325" s="611"/>
      <c r="F325" s="341"/>
      <c r="G325" s="341"/>
      <c r="H325" s="342">
        <v>2</v>
      </c>
      <c r="I325" s="343"/>
      <c r="J325" s="342"/>
      <c r="K325" s="342"/>
      <c r="L325" s="344">
        <v>2</v>
      </c>
      <c r="M325" s="344"/>
      <c r="N325" s="342"/>
      <c r="P325" t="s">
        <v>692</v>
      </c>
    </row>
    <row r="326" spans="1:16" ht="32" x14ac:dyDescent="0.2">
      <c r="A326" s="345">
        <v>1</v>
      </c>
      <c r="B326" s="383" t="s">
        <v>232</v>
      </c>
      <c r="C326" s="609"/>
      <c r="D326" s="610"/>
      <c r="E326" s="611"/>
      <c r="F326" s="341"/>
      <c r="G326" s="341"/>
      <c r="H326" s="342"/>
      <c r="I326" s="343"/>
      <c r="J326" s="342"/>
      <c r="K326" s="342"/>
      <c r="L326" s="344">
        <v>2</v>
      </c>
      <c r="M326" s="344"/>
      <c r="N326" s="342"/>
      <c r="P326" t="s">
        <v>692</v>
      </c>
    </row>
    <row r="327" spans="1:16" ht="16" x14ac:dyDescent="0.2">
      <c r="A327" s="345">
        <v>2</v>
      </c>
      <c r="B327" s="366" t="s">
        <v>157</v>
      </c>
      <c r="C327" s="609"/>
      <c r="D327" s="610"/>
      <c r="E327" s="611"/>
      <c r="F327" s="341"/>
      <c r="G327" s="341"/>
      <c r="H327" s="342"/>
      <c r="I327" s="343"/>
      <c r="J327" s="342"/>
      <c r="K327" s="342"/>
      <c r="L327" s="344">
        <v>2</v>
      </c>
      <c r="M327" s="344"/>
      <c r="N327" s="342"/>
      <c r="P327" t="s">
        <v>692</v>
      </c>
    </row>
    <row r="328" spans="1:16" ht="16" x14ac:dyDescent="0.2">
      <c r="A328" s="345">
        <v>2</v>
      </c>
      <c r="B328" s="366" t="s">
        <v>133</v>
      </c>
      <c r="C328" s="609"/>
      <c r="D328" s="610"/>
      <c r="E328" s="611"/>
      <c r="F328" s="341"/>
      <c r="G328" s="341"/>
      <c r="H328" s="342"/>
      <c r="I328" s="343"/>
      <c r="J328" s="342"/>
      <c r="K328" s="342"/>
      <c r="L328" s="344">
        <v>1</v>
      </c>
      <c r="M328" s="344"/>
      <c r="N328" s="342"/>
      <c r="P328" t="s">
        <v>692</v>
      </c>
    </row>
    <row r="329" spans="1:16" ht="16" x14ac:dyDescent="0.2">
      <c r="A329" s="345">
        <v>3</v>
      </c>
      <c r="B329" s="366" t="s">
        <v>157</v>
      </c>
      <c r="C329" s="609"/>
      <c r="D329" s="610"/>
      <c r="E329" s="611"/>
      <c r="F329" s="341"/>
      <c r="G329" s="341"/>
      <c r="H329" s="342"/>
      <c r="I329" s="343"/>
      <c r="J329" s="342"/>
      <c r="K329" s="342"/>
      <c r="L329" s="344">
        <v>2</v>
      </c>
      <c r="M329" s="344"/>
      <c r="N329" s="342"/>
      <c r="P329" t="s">
        <v>692</v>
      </c>
    </row>
    <row r="330" spans="1:16" ht="16" x14ac:dyDescent="0.2">
      <c r="A330" s="345">
        <v>3</v>
      </c>
      <c r="B330" s="366" t="s">
        <v>159</v>
      </c>
      <c r="C330" s="609"/>
      <c r="D330" s="610"/>
      <c r="E330" s="611"/>
      <c r="F330" s="341"/>
      <c r="G330" s="341"/>
      <c r="H330" s="342">
        <v>1</v>
      </c>
      <c r="I330" s="343"/>
      <c r="J330" s="342"/>
      <c r="K330" s="342"/>
      <c r="L330" s="344"/>
      <c r="M330" s="344"/>
      <c r="N330" s="342"/>
      <c r="P330" t="s">
        <v>692</v>
      </c>
    </row>
    <row r="331" spans="1:16" ht="32" x14ac:dyDescent="0.2">
      <c r="A331" s="345">
        <v>3</v>
      </c>
      <c r="B331" s="383" t="s">
        <v>232</v>
      </c>
      <c r="C331" s="609"/>
      <c r="D331" s="610"/>
      <c r="E331" s="611"/>
      <c r="F331" s="341"/>
      <c r="G331" s="341"/>
      <c r="H331" s="342">
        <v>1</v>
      </c>
      <c r="I331" s="343"/>
      <c r="J331" s="342"/>
      <c r="K331" s="342"/>
      <c r="L331" s="344"/>
      <c r="M331" s="344"/>
      <c r="N331" s="342"/>
      <c r="P331" t="s">
        <v>692</v>
      </c>
    </row>
    <row r="332" spans="1:16" ht="16" x14ac:dyDescent="0.2">
      <c r="A332" s="345">
        <v>3</v>
      </c>
      <c r="B332" s="366" t="s">
        <v>628</v>
      </c>
      <c r="C332" s="609"/>
      <c r="D332" s="610"/>
      <c r="E332" s="611"/>
      <c r="F332" s="341"/>
      <c r="G332" s="341"/>
      <c r="H332" s="342"/>
      <c r="I332" s="343"/>
      <c r="J332" s="342"/>
      <c r="K332" s="342"/>
      <c r="L332" s="344">
        <v>15</v>
      </c>
      <c r="M332" s="344"/>
      <c r="N332" s="342"/>
      <c r="P332" t="s">
        <v>692</v>
      </c>
    </row>
    <row r="333" spans="1:16" ht="16" x14ac:dyDescent="0.2">
      <c r="A333" s="345">
        <v>4</v>
      </c>
      <c r="B333" s="366" t="s">
        <v>158</v>
      </c>
      <c r="C333" s="609"/>
      <c r="D333" s="610"/>
      <c r="E333" s="611"/>
      <c r="F333" s="341"/>
      <c r="G333" s="341"/>
      <c r="H333" s="342"/>
      <c r="I333" s="343"/>
      <c r="J333" s="342"/>
      <c r="K333" s="342"/>
      <c r="L333" s="344">
        <v>1</v>
      </c>
      <c r="M333" s="344"/>
      <c r="N333" s="342"/>
      <c r="P333" t="s">
        <v>692</v>
      </c>
    </row>
    <row r="334" spans="1:16" ht="16" x14ac:dyDescent="0.2">
      <c r="A334" s="345">
        <v>4</v>
      </c>
      <c r="B334" s="366" t="s">
        <v>157</v>
      </c>
      <c r="C334" s="609"/>
      <c r="D334" s="610"/>
      <c r="E334" s="611"/>
      <c r="F334" s="341"/>
      <c r="G334" s="341"/>
      <c r="H334" s="342"/>
      <c r="I334" s="343"/>
      <c r="J334" s="342"/>
      <c r="K334" s="342"/>
      <c r="L334" s="344">
        <v>4</v>
      </c>
      <c r="M334" s="344"/>
      <c r="N334" s="342"/>
      <c r="P334" t="s">
        <v>692</v>
      </c>
    </row>
    <row r="335" spans="1:16" ht="16" x14ac:dyDescent="0.2">
      <c r="A335" s="345">
        <v>5</v>
      </c>
      <c r="B335" s="366" t="s">
        <v>628</v>
      </c>
      <c r="C335" s="609"/>
      <c r="D335" s="610"/>
      <c r="E335" s="611"/>
      <c r="F335" s="341"/>
      <c r="G335" s="341"/>
      <c r="H335" s="342"/>
      <c r="I335" s="343"/>
      <c r="J335" s="342"/>
      <c r="K335" s="342"/>
      <c r="L335" s="344">
        <v>3</v>
      </c>
      <c r="M335" s="344"/>
      <c r="N335" s="342"/>
      <c r="P335" t="s">
        <v>692</v>
      </c>
    </row>
    <row r="336" spans="1:16" ht="16" x14ac:dyDescent="0.2">
      <c r="A336" s="345">
        <v>5</v>
      </c>
      <c r="B336" s="366" t="s">
        <v>157</v>
      </c>
      <c r="C336" s="609"/>
      <c r="D336" s="610"/>
      <c r="E336" s="611"/>
      <c r="F336" s="341"/>
      <c r="G336" s="341"/>
      <c r="H336" s="342"/>
      <c r="I336" s="343"/>
      <c r="J336" s="342"/>
      <c r="K336" s="342"/>
      <c r="L336" s="344">
        <v>2</v>
      </c>
      <c r="M336" s="344"/>
      <c r="N336" s="342"/>
      <c r="P336" t="s">
        <v>692</v>
      </c>
    </row>
    <row r="337" spans="1:16" ht="16" x14ac:dyDescent="0.2">
      <c r="A337" s="345">
        <v>5</v>
      </c>
      <c r="B337" s="366" t="s">
        <v>133</v>
      </c>
      <c r="C337" s="609"/>
      <c r="D337" s="610"/>
      <c r="E337" s="611"/>
      <c r="F337" s="341"/>
      <c r="G337" s="341"/>
      <c r="H337" s="342"/>
      <c r="I337" s="343"/>
      <c r="J337" s="342"/>
      <c r="K337" s="342"/>
      <c r="L337" s="344">
        <v>2</v>
      </c>
      <c r="M337" s="344"/>
      <c r="N337" s="342"/>
      <c r="P337" t="s">
        <v>692</v>
      </c>
    </row>
    <row r="338" spans="1:16" ht="16" x14ac:dyDescent="0.2">
      <c r="A338" s="345">
        <v>6</v>
      </c>
      <c r="B338" s="366" t="s">
        <v>157</v>
      </c>
      <c r="C338" s="609"/>
      <c r="D338" s="610"/>
      <c r="E338" s="611"/>
      <c r="F338" s="341"/>
      <c r="G338" s="341"/>
      <c r="H338" s="342"/>
      <c r="I338" s="343"/>
      <c r="J338" s="342"/>
      <c r="K338" s="342"/>
      <c r="L338" s="344">
        <v>5</v>
      </c>
      <c r="M338" s="344"/>
      <c r="N338" s="342"/>
      <c r="P338" t="s">
        <v>692</v>
      </c>
    </row>
    <row r="339" spans="1:16" ht="16" x14ac:dyDescent="0.2">
      <c r="A339" s="345">
        <v>6</v>
      </c>
      <c r="B339" s="383" t="s">
        <v>709</v>
      </c>
      <c r="C339" s="609"/>
      <c r="D339" s="610"/>
      <c r="E339" s="611"/>
      <c r="F339" s="341"/>
      <c r="G339" s="341"/>
      <c r="H339" s="342"/>
      <c r="I339" s="343"/>
      <c r="J339" s="342"/>
      <c r="K339" s="342"/>
      <c r="L339" s="344">
        <v>1</v>
      </c>
      <c r="M339" s="344"/>
      <c r="N339" s="342"/>
      <c r="O339" t="s">
        <v>629</v>
      </c>
      <c r="P339" t="s">
        <v>692</v>
      </c>
    </row>
    <row r="340" spans="1:16" ht="16" x14ac:dyDescent="0.2">
      <c r="A340" s="345">
        <v>8</v>
      </c>
      <c r="B340" s="366" t="s">
        <v>133</v>
      </c>
      <c r="C340" s="609"/>
      <c r="D340" s="610"/>
      <c r="E340" s="611"/>
      <c r="F340" s="341"/>
      <c r="G340" s="341"/>
      <c r="H340" s="342">
        <v>3</v>
      </c>
      <c r="I340" s="343"/>
      <c r="J340" s="342"/>
      <c r="K340" s="342"/>
      <c r="L340" s="344"/>
      <c r="M340" s="344"/>
      <c r="N340" s="342"/>
      <c r="P340" t="s">
        <v>692</v>
      </c>
    </row>
    <row r="341" spans="1:16" ht="32" x14ac:dyDescent="0.2">
      <c r="A341" s="345">
        <v>8</v>
      </c>
      <c r="B341" s="383" t="s">
        <v>232</v>
      </c>
      <c r="C341" s="609"/>
      <c r="D341" s="610"/>
      <c r="E341" s="611"/>
      <c r="F341" s="341"/>
      <c r="G341" s="341"/>
      <c r="H341" s="342"/>
      <c r="I341" s="343"/>
      <c r="J341" s="342"/>
      <c r="K341" s="342"/>
      <c r="L341" s="344">
        <v>2</v>
      </c>
      <c r="M341" s="344"/>
      <c r="N341" s="342"/>
      <c r="P341" t="s">
        <v>692</v>
      </c>
    </row>
    <row r="342" spans="1:16" ht="16" x14ac:dyDescent="0.2">
      <c r="A342" s="345">
        <v>8</v>
      </c>
      <c r="B342" s="366" t="s">
        <v>157</v>
      </c>
      <c r="C342" s="609"/>
      <c r="D342" s="610"/>
      <c r="E342" s="611"/>
      <c r="F342" s="341"/>
      <c r="G342" s="341"/>
      <c r="H342" s="342"/>
      <c r="I342" s="343"/>
      <c r="J342" s="342"/>
      <c r="K342" s="342"/>
      <c r="L342" s="344">
        <v>1</v>
      </c>
      <c r="M342" s="344"/>
      <c r="N342" s="342"/>
      <c r="P342" t="s">
        <v>692</v>
      </c>
    </row>
    <row r="343" spans="1:16" ht="16" x14ac:dyDescent="0.2">
      <c r="A343" s="345">
        <v>8</v>
      </c>
      <c r="B343" s="366" t="s">
        <v>132</v>
      </c>
      <c r="C343" s="609"/>
      <c r="D343" s="610"/>
      <c r="E343" s="611"/>
      <c r="F343" s="341"/>
      <c r="G343" s="341"/>
      <c r="H343" s="342">
        <v>3</v>
      </c>
      <c r="I343" s="343"/>
      <c r="J343" s="342"/>
      <c r="K343" s="342"/>
      <c r="L343" s="344"/>
      <c r="M343" s="344"/>
      <c r="N343" s="342"/>
      <c r="P343" t="s">
        <v>692</v>
      </c>
    </row>
    <row r="344" spans="1:16" ht="16" x14ac:dyDescent="0.2">
      <c r="A344" s="345">
        <v>10</v>
      </c>
      <c r="B344" s="393" t="s">
        <v>477</v>
      </c>
      <c r="C344" s="609"/>
      <c r="D344" s="610"/>
      <c r="E344" s="611"/>
      <c r="F344" s="341"/>
      <c r="G344" s="341"/>
      <c r="H344" s="342">
        <v>3</v>
      </c>
      <c r="I344" s="343"/>
      <c r="J344" s="342"/>
      <c r="K344" s="342">
        <v>1</v>
      </c>
      <c r="L344" s="344"/>
      <c r="M344" s="344"/>
      <c r="N344" s="342"/>
      <c r="O344" t="s">
        <v>819</v>
      </c>
      <c r="P344" t="s">
        <v>692</v>
      </c>
    </row>
    <row r="345" spans="1:16" ht="16" x14ac:dyDescent="0.2">
      <c r="A345" s="345">
        <v>10</v>
      </c>
      <c r="B345" s="366" t="s">
        <v>157</v>
      </c>
      <c r="C345" s="609"/>
      <c r="D345" s="610"/>
      <c r="E345" s="611"/>
      <c r="F345" s="341"/>
      <c r="G345" s="341"/>
      <c r="H345" s="342"/>
      <c r="I345" s="343"/>
      <c r="J345" s="342"/>
      <c r="K345" s="342"/>
      <c r="L345" s="344">
        <v>16</v>
      </c>
      <c r="M345" s="344"/>
      <c r="N345" s="342"/>
      <c r="P345" t="s">
        <v>692</v>
      </c>
    </row>
    <row r="346" spans="1:16" ht="16" x14ac:dyDescent="0.2">
      <c r="A346" s="345">
        <v>10</v>
      </c>
      <c r="B346" s="366" t="s">
        <v>131</v>
      </c>
      <c r="C346" s="609"/>
      <c r="D346" s="610"/>
      <c r="E346" s="611"/>
      <c r="F346" s="341"/>
      <c r="G346" s="341"/>
      <c r="H346" s="342"/>
      <c r="I346" s="343"/>
      <c r="J346" s="342"/>
      <c r="K346" s="342"/>
      <c r="L346" s="344">
        <v>1</v>
      </c>
      <c r="M346" s="344"/>
      <c r="N346" s="342"/>
      <c r="P346" t="s">
        <v>692</v>
      </c>
    </row>
    <row r="347" spans="1:16" ht="32" x14ac:dyDescent="0.2">
      <c r="A347" s="345">
        <v>10</v>
      </c>
      <c r="B347" s="383" t="s">
        <v>232</v>
      </c>
      <c r="C347" s="609"/>
      <c r="D347" s="610"/>
      <c r="E347" s="611"/>
      <c r="F347" s="341"/>
      <c r="G347" s="341"/>
      <c r="H347" s="342"/>
      <c r="I347" s="343"/>
      <c r="J347" s="342"/>
      <c r="K347" s="342"/>
      <c r="L347" s="344">
        <v>1</v>
      </c>
      <c r="M347" s="344"/>
      <c r="N347" s="342"/>
      <c r="P347" t="s">
        <v>692</v>
      </c>
    </row>
    <row r="348" spans="1:16" ht="16" x14ac:dyDescent="0.2">
      <c r="A348" s="345">
        <v>10</v>
      </c>
      <c r="B348" s="366" t="s">
        <v>628</v>
      </c>
      <c r="C348" s="609"/>
      <c r="D348" s="610"/>
      <c r="E348" s="611"/>
      <c r="F348" s="341"/>
      <c r="G348" s="341"/>
      <c r="H348" s="342"/>
      <c r="I348" s="343"/>
      <c r="J348" s="342"/>
      <c r="K348" s="342"/>
      <c r="L348" s="344">
        <v>1</v>
      </c>
      <c r="M348" s="344"/>
      <c r="N348" s="342"/>
      <c r="P348" t="s">
        <v>692</v>
      </c>
    </row>
    <row r="349" spans="1:16" ht="16" x14ac:dyDescent="0.2">
      <c r="A349" s="345">
        <v>10</v>
      </c>
      <c r="B349" s="366" t="s">
        <v>133</v>
      </c>
      <c r="C349" s="609"/>
      <c r="D349" s="610"/>
      <c r="E349" s="611"/>
      <c r="F349" s="341"/>
      <c r="G349" s="341"/>
      <c r="H349" s="342">
        <v>1</v>
      </c>
      <c r="I349" s="343"/>
      <c r="J349" s="342"/>
      <c r="K349" s="342"/>
      <c r="L349" s="344"/>
      <c r="M349" s="344"/>
      <c r="N349" s="342"/>
      <c r="P349" t="s">
        <v>692</v>
      </c>
    </row>
    <row r="350" spans="1:16" ht="16" x14ac:dyDescent="0.2">
      <c r="A350" s="345">
        <v>11</v>
      </c>
      <c r="B350" s="366" t="s">
        <v>157</v>
      </c>
      <c r="C350" s="609"/>
      <c r="D350" s="610"/>
      <c r="E350" s="611"/>
      <c r="F350" s="341"/>
      <c r="G350" s="341"/>
      <c r="H350" s="342"/>
      <c r="I350" s="343"/>
      <c r="J350" s="342"/>
      <c r="K350" s="342"/>
      <c r="L350" s="344">
        <v>3</v>
      </c>
      <c r="M350" s="344"/>
      <c r="N350" s="342"/>
      <c r="P350" t="s">
        <v>692</v>
      </c>
    </row>
    <row r="351" spans="1:16" ht="16" x14ac:dyDescent="0.2">
      <c r="A351" s="345">
        <v>11</v>
      </c>
      <c r="B351" s="366" t="s">
        <v>159</v>
      </c>
      <c r="C351" s="609"/>
      <c r="D351" s="610"/>
      <c r="E351" s="611"/>
      <c r="F351" s="341"/>
      <c r="G351" s="341"/>
      <c r="H351" s="342"/>
      <c r="I351" s="343"/>
      <c r="J351" s="342"/>
      <c r="K351" s="342"/>
      <c r="L351" s="344">
        <v>2</v>
      </c>
      <c r="M351" s="344"/>
      <c r="N351" s="342"/>
      <c r="P351" t="s">
        <v>692</v>
      </c>
    </row>
    <row r="352" spans="1:16" ht="16" x14ac:dyDescent="0.2">
      <c r="A352" s="345">
        <v>11</v>
      </c>
      <c r="B352" s="393" t="s">
        <v>477</v>
      </c>
      <c r="C352" s="609"/>
      <c r="D352" s="610"/>
      <c r="E352" s="611"/>
      <c r="F352" s="341"/>
      <c r="G352" s="341"/>
      <c r="H352" s="342">
        <v>1</v>
      </c>
      <c r="I352" s="343"/>
      <c r="J352" s="342"/>
      <c r="K352" s="342"/>
      <c r="L352" s="344"/>
      <c r="M352" s="344"/>
      <c r="N352" s="342"/>
      <c r="O352" t="s">
        <v>819</v>
      </c>
      <c r="P352" t="s">
        <v>692</v>
      </c>
    </row>
    <row r="353" spans="1:16" ht="16" x14ac:dyDescent="0.2">
      <c r="A353" s="345">
        <v>12</v>
      </c>
      <c r="B353" s="366" t="s">
        <v>133</v>
      </c>
      <c r="C353" s="609"/>
      <c r="D353" s="610"/>
      <c r="E353" s="611"/>
      <c r="F353" s="341"/>
      <c r="G353" s="341"/>
      <c r="H353" s="342">
        <v>3</v>
      </c>
      <c r="I353" s="343"/>
      <c r="J353" s="342"/>
      <c r="K353" s="342"/>
      <c r="L353" s="344">
        <v>1</v>
      </c>
      <c r="M353" s="344"/>
      <c r="N353" s="342"/>
      <c r="P353" t="s">
        <v>692</v>
      </c>
    </row>
    <row r="354" spans="1:16" ht="16" x14ac:dyDescent="0.2">
      <c r="A354" s="345">
        <v>12</v>
      </c>
      <c r="B354" s="366" t="s">
        <v>157</v>
      </c>
      <c r="C354" s="609"/>
      <c r="D354" s="610"/>
      <c r="E354" s="611"/>
      <c r="F354" s="341"/>
      <c r="G354" s="341"/>
      <c r="H354" s="342">
        <v>4</v>
      </c>
      <c r="I354" s="343"/>
      <c r="J354" s="342"/>
      <c r="K354" s="342"/>
      <c r="L354" s="344"/>
      <c r="M354" s="344"/>
      <c r="N354" s="342"/>
      <c r="P354" t="s">
        <v>692</v>
      </c>
    </row>
    <row r="355" spans="1:16" ht="16" x14ac:dyDescent="0.2">
      <c r="A355" s="345">
        <v>13</v>
      </c>
      <c r="B355" s="366" t="s">
        <v>134</v>
      </c>
      <c r="C355" s="609"/>
      <c r="D355" s="610"/>
      <c r="E355" s="611"/>
      <c r="F355" s="341"/>
      <c r="G355" s="341"/>
      <c r="H355" s="342">
        <v>2</v>
      </c>
      <c r="I355" s="343"/>
      <c r="J355" s="342"/>
      <c r="K355" s="342"/>
      <c r="L355" s="344"/>
      <c r="M355" s="344"/>
      <c r="N355" s="342"/>
      <c r="P355" t="s">
        <v>692</v>
      </c>
    </row>
    <row r="356" spans="1:16" ht="16" x14ac:dyDescent="0.2">
      <c r="A356" s="345">
        <v>13</v>
      </c>
      <c r="B356" s="366" t="s">
        <v>159</v>
      </c>
      <c r="C356" s="609"/>
      <c r="D356" s="610"/>
      <c r="E356" s="611"/>
      <c r="F356" s="341"/>
      <c r="G356" s="341"/>
      <c r="H356" s="342"/>
      <c r="I356" s="343"/>
      <c r="J356" s="342"/>
      <c r="K356" s="342"/>
      <c r="L356" s="344">
        <v>6</v>
      </c>
      <c r="M356" s="344"/>
      <c r="N356" s="342"/>
      <c r="P356" t="s">
        <v>692</v>
      </c>
    </row>
    <row r="357" spans="1:16" ht="16" x14ac:dyDescent="0.2">
      <c r="A357" s="345">
        <v>13</v>
      </c>
      <c r="B357" s="366" t="s">
        <v>157</v>
      </c>
      <c r="C357" s="609"/>
      <c r="D357" s="610"/>
      <c r="E357" s="611"/>
      <c r="F357" s="341"/>
      <c r="G357" s="341"/>
      <c r="H357" s="342"/>
      <c r="I357" s="343"/>
      <c r="J357" s="342"/>
      <c r="K357" s="342"/>
      <c r="L357" s="344">
        <v>9</v>
      </c>
      <c r="M357" s="344"/>
      <c r="N357" s="342"/>
      <c r="P357" t="s">
        <v>692</v>
      </c>
    </row>
    <row r="358" spans="1:16" ht="16" x14ac:dyDescent="0.2">
      <c r="A358" s="345">
        <v>13</v>
      </c>
      <c r="B358" s="393" t="s">
        <v>477</v>
      </c>
      <c r="C358" s="609"/>
      <c r="D358" s="610"/>
      <c r="E358" s="611"/>
      <c r="F358" s="341"/>
      <c r="G358" s="341"/>
      <c r="H358" s="342">
        <v>3</v>
      </c>
      <c r="I358" s="343"/>
      <c r="J358" s="342"/>
      <c r="K358" s="342"/>
      <c r="L358" s="344"/>
      <c r="M358" s="344"/>
      <c r="N358" s="342"/>
      <c r="O358" t="s">
        <v>819</v>
      </c>
      <c r="P358" t="s">
        <v>692</v>
      </c>
    </row>
    <row r="359" spans="1:16" ht="16" x14ac:dyDescent="0.2">
      <c r="A359" s="345">
        <v>13</v>
      </c>
      <c r="B359" s="366" t="s">
        <v>556</v>
      </c>
      <c r="C359" s="609"/>
      <c r="D359" s="610"/>
      <c r="E359" s="611"/>
      <c r="F359" s="341"/>
      <c r="G359" s="341"/>
      <c r="H359" s="342">
        <v>1</v>
      </c>
      <c r="I359" s="343"/>
      <c r="J359" s="342"/>
      <c r="K359" s="342"/>
      <c r="L359" s="344"/>
      <c r="M359" s="344"/>
      <c r="N359" s="342"/>
      <c r="P359" t="s">
        <v>692</v>
      </c>
    </row>
    <row r="360" spans="1:16" ht="16" x14ac:dyDescent="0.2">
      <c r="A360" s="345">
        <v>14</v>
      </c>
      <c r="B360" s="366" t="s">
        <v>157</v>
      </c>
      <c r="C360" s="609"/>
      <c r="D360" s="610"/>
      <c r="E360" s="611"/>
      <c r="F360" s="341"/>
      <c r="G360" s="341"/>
      <c r="H360" s="342"/>
      <c r="I360" s="343"/>
      <c r="J360" s="342"/>
      <c r="K360" s="342"/>
      <c r="L360" s="344">
        <v>1</v>
      </c>
      <c r="M360" s="344"/>
      <c r="N360" s="342"/>
      <c r="P360" t="s">
        <v>692</v>
      </c>
    </row>
    <row r="361" spans="1:16" ht="16" x14ac:dyDescent="0.2">
      <c r="A361" s="345">
        <v>15</v>
      </c>
      <c r="B361" s="366" t="s">
        <v>157</v>
      </c>
      <c r="C361" s="609"/>
      <c r="D361" s="610"/>
      <c r="E361" s="611"/>
      <c r="F361" s="341"/>
      <c r="G361" s="341"/>
      <c r="H361" s="342"/>
      <c r="I361" s="343"/>
      <c r="J361" s="342"/>
      <c r="K361" s="342"/>
      <c r="L361" s="344">
        <v>4</v>
      </c>
      <c r="M361" s="344"/>
      <c r="N361" s="342"/>
      <c r="P361" t="s">
        <v>692</v>
      </c>
    </row>
    <row r="362" spans="1:16" ht="32" x14ac:dyDescent="0.2">
      <c r="A362" s="345">
        <v>16</v>
      </c>
      <c r="B362" s="383" t="s">
        <v>232</v>
      </c>
      <c r="C362" s="609"/>
      <c r="D362" s="610"/>
      <c r="E362" s="611"/>
      <c r="F362" s="341"/>
      <c r="G362" s="341"/>
      <c r="H362" s="342"/>
      <c r="I362" s="343"/>
      <c r="J362" s="342"/>
      <c r="K362" s="342"/>
      <c r="L362" s="344">
        <v>1</v>
      </c>
      <c r="M362" s="344"/>
      <c r="N362" s="342"/>
      <c r="P362" t="s">
        <v>692</v>
      </c>
    </row>
    <row r="363" spans="1:16" ht="16" x14ac:dyDescent="0.2">
      <c r="A363" s="345">
        <v>16</v>
      </c>
      <c r="B363" s="366" t="s">
        <v>131</v>
      </c>
      <c r="C363" s="609"/>
      <c r="D363" s="610"/>
      <c r="E363" s="611"/>
      <c r="F363" s="341"/>
      <c r="G363" s="341"/>
      <c r="H363" s="342"/>
      <c r="I363" s="343"/>
      <c r="J363" s="342"/>
      <c r="K363" s="342"/>
      <c r="L363" s="344">
        <v>1</v>
      </c>
      <c r="M363" s="344"/>
      <c r="N363" s="342"/>
      <c r="P363" t="s">
        <v>692</v>
      </c>
    </row>
    <row r="364" spans="1:16" ht="16" x14ac:dyDescent="0.2">
      <c r="A364" s="345">
        <v>16</v>
      </c>
      <c r="B364" s="366" t="s">
        <v>157</v>
      </c>
      <c r="C364" s="609"/>
      <c r="D364" s="610"/>
      <c r="E364" s="611"/>
      <c r="F364" s="341"/>
      <c r="G364" s="341"/>
      <c r="H364" s="342"/>
      <c r="I364" s="343"/>
      <c r="J364" s="342"/>
      <c r="K364" s="342"/>
      <c r="L364" s="344">
        <v>4</v>
      </c>
      <c r="M364" s="344"/>
      <c r="N364" s="342"/>
      <c r="P364" t="s">
        <v>692</v>
      </c>
    </row>
    <row r="365" spans="1:16" ht="16" x14ac:dyDescent="0.2">
      <c r="A365" s="345">
        <v>17</v>
      </c>
      <c r="B365" s="366" t="s">
        <v>133</v>
      </c>
      <c r="C365" s="609"/>
      <c r="D365" s="610"/>
      <c r="E365" s="611"/>
      <c r="F365" s="341"/>
      <c r="G365" s="341"/>
      <c r="H365" s="342"/>
      <c r="I365" s="343"/>
      <c r="J365" s="342"/>
      <c r="K365" s="342"/>
      <c r="L365" s="344">
        <v>1</v>
      </c>
      <c r="M365" s="344"/>
      <c r="N365" s="342"/>
      <c r="P365" t="s">
        <v>692</v>
      </c>
    </row>
    <row r="366" spans="1:16" ht="16" x14ac:dyDescent="0.2">
      <c r="A366" s="345">
        <v>17</v>
      </c>
      <c r="B366" s="366" t="s">
        <v>157</v>
      </c>
      <c r="C366" s="609"/>
      <c r="D366" s="610"/>
      <c r="E366" s="611"/>
      <c r="F366" s="341"/>
      <c r="G366" s="341"/>
      <c r="H366" s="342"/>
      <c r="I366" s="343"/>
      <c r="J366" s="342"/>
      <c r="K366" s="342"/>
      <c r="L366" s="344">
        <v>3</v>
      </c>
      <c r="M366" s="344"/>
      <c r="N366" s="342"/>
      <c r="P366" t="s">
        <v>692</v>
      </c>
    </row>
    <row r="367" spans="1:16" ht="16" x14ac:dyDescent="0.2">
      <c r="A367" s="345">
        <v>18</v>
      </c>
      <c r="B367" s="366" t="s">
        <v>129</v>
      </c>
      <c r="C367" s="609"/>
      <c r="D367" s="610"/>
      <c r="E367" s="611"/>
      <c r="F367" s="341"/>
      <c r="G367" s="341"/>
      <c r="H367" s="342">
        <v>9</v>
      </c>
      <c r="I367" s="343"/>
      <c r="J367" s="342"/>
      <c r="K367" s="342"/>
      <c r="L367" s="344"/>
      <c r="M367" s="344"/>
      <c r="N367" s="342"/>
      <c r="P367" t="s">
        <v>692</v>
      </c>
    </row>
    <row r="368" spans="1:16" ht="16" x14ac:dyDescent="0.2">
      <c r="A368" s="345">
        <v>18</v>
      </c>
      <c r="B368" s="393" t="s">
        <v>477</v>
      </c>
      <c r="C368" s="609"/>
      <c r="D368" s="610"/>
      <c r="E368" s="611"/>
      <c r="F368" s="341"/>
      <c r="G368" s="341"/>
      <c r="H368" s="342">
        <v>1</v>
      </c>
      <c r="I368" s="343"/>
      <c r="J368" s="342"/>
      <c r="K368" s="342"/>
      <c r="L368" s="344"/>
      <c r="M368" s="344"/>
      <c r="N368" s="342"/>
      <c r="O368" t="s">
        <v>819</v>
      </c>
      <c r="P368" t="s">
        <v>692</v>
      </c>
    </row>
    <row r="369" spans="1:16" ht="16" x14ac:dyDescent="0.2">
      <c r="A369" s="345">
        <v>18</v>
      </c>
      <c r="B369" s="366" t="s">
        <v>157</v>
      </c>
      <c r="C369" s="609"/>
      <c r="D369" s="610"/>
      <c r="E369" s="611"/>
      <c r="F369" s="341"/>
      <c r="G369" s="341"/>
      <c r="H369" s="342"/>
      <c r="I369" s="343"/>
      <c r="J369" s="342"/>
      <c r="K369" s="342"/>
      <c r="L369" s="344">
        <v>1</v>
      </c>
      <c r="M369" s="344"/>
      <c r="N369" s="342"/>
      <c r="P369" t="s">
        <v>692</v>
      </c>
    </row>
    <row r="370" spans="1:16" ht="16" x14ac:dyDescent="0.2">
      <c r="A370" s="345">
        <v>18</v>
      </c>
      <c r="B370" s="366" t="s">
        <v>134</v>
      </c>
      <c r="C370" s="609"/>
      <c r="D370" s="610"/>
      <c r="E370" s="611"/>
      <c r="F370" s="341"/>
      <c r="G370" s="341"/>
      <c r="H370" s="342">
        <v>1</v>
      </c>
      <c r="I370" s="343"/>
      <c r="J370" s="342"/>
      <c r="K370" s="342"/>
      <c r="L370" s="344"/>
      <c r="M370" s="344"/>
      <c r="N370" s="342"/>
      <c r="P370" t="s">
        <v>692</v>
      </c>
    </row>
    <row r="371" spans="1:16" ht="16" x14ac:dyDescent="0.2">
      <c r="A371" s="345">
        <v>18</v>
      </c>
      <c r="B371" s="366" t="s">
        <v>131</v>
      </c>
      <c r="C371" s="609"/>
      <c r="D371" s="610"/>
      <c r="E371" s="611"/>
      <c r="F371" s="341"/>
      <c r="G371" s="341"/>
      <c r="H371" s="342"/>
      <c r="I371" s="343"/>
      <c r="J371" s="342"/>
      <c r="K371" s="342"/>
      <c r="L371" s="344">
        <v>1</v>
      </c>
      <c r="M371" s="344"/>
      <c r="N371" s="342"/>
      <c r="P371" t="s">
        <v>692</v>
      </c>
    </row>
    <row r="372" spans="1:16" ht="16" x14ac:dyDescent="0.2">
      <c r="A372" s="345">
        <v>19</v>
      </c>
      <c r="B372" s="366" t="s">
        <v>157</v>
      </c>
      <c r="C372" s="609"/>
      <c r="D372" s="610"/>
      <c r="E372" s="611"/>
      <c r="F372" s="341"/>
      <c r="G372" s="341"/>
      <c r="H372" s="342"/>
      <c r="I372" s="343"/>
      <c r="J372" s="342"/>
      <c r="K372" s="342"/>
      <c r="L372" s="344">
        <v>1</v>
      </c>
      <c r="M372" s="344"/>
      <c r="N372" s="342"/>
      <c r="P372" t="s">
        <v>692</v>
      </c>
    </row>
    <row r="373" spans="1:16" ht="16" x14ac:dyDescent="0.2">
      <c r="A373" s="345">
        <v>20</v>
      </c>
      <c r="B373" s="366" t="s">
        <v>157</v>
      </c>
      <c r="C373" s="609"/>
      <c r="D373" s="610"/>
      <c r="E373" s="611"/>
      <c r="F373" s="341"/>
      <c r="G373" s="341"/>
      <c r="H373" s="342"/>
      <c r="I373" s="343"/>
      <c r="J373" s="342"/>
      <c r="K373" s="342"/>
      <c r="L373" s="344">
        <v>1</v>
      </c>
      <c r="M373" s="344"/>
      <c r="N373" s="342"/>
      <c r="P373" t="s">
        <v>692</v>
      </c>
    </row>
    <row r="374" spans="1:16" ht="16" x14ac:dyDescent="0.2">
      <c r="A374" s="345">
        <v>20</v>
      </c>
      <c r="B374" s="366" t="s">
        <v>133</v>
      </c>
      <c r="C374" s="609"/>
      <c r="D374" s="610"/>
      <c r="E374" s="611"/>
      <c r="F374" s="341"/>
      <c r="G374" s="341"/>
      <c r="H374" s="342"/>
      <c r="I374" s="343"/>
      <c r="J374" s="342"/>
      <c r="K374" s="342"/>
      <c r="L374" s="344">
        <v>5</v>
      </c>
      <c r="M374" s="344"/>
      <c r="N374" s="342"/>
      <c r="P374" t="s">
        <v>692</v>
      </c>
    </row>
  </sheetData>
  <autoFilter ref="A24:P374" xr:uid="{0323262B-DE12-44D2-9A5B-46F6F6ACDEB0}"/>
  <mergeCells count="386">
    <mergeCell ref="C372:E372"/>
    <mergeCell ref="C373:E373"/>
    <mergeCell ref="C374:E374"/>
    <mergeCell ref="T7:U7"/>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A1:E1"/>
    <mergeCell ref="A2:B2"/>
    <mergeCell ref="A3:B3"/>
    <mergeCell ref="I3:J3"/>
    <mergeCell ref="K3:M3"/>
    <mergeCell ref="A4:B4"/>
    <mergeCell ref="E4:G4"/>
    <mergeCell ref="I4:J4"/>
    <mergeCell ref="K4:M4"/>
    <mergeCell ref="A7:B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A25:B25"/>
    <mergeCell ref="H25:J25"/>
    <mergeCell ref="A12:B12"/>
    <mergeCell ref="E12:H12"/>
    <mergeCell ref="A13:B13"/>
    <mergeCell ref="A14:B14"/>
    <mergeCell ref="E15:H15"/>
    <mergeCell ref="A16:B16"/>
    <mergeCell ref="E16:I16"/>
    <mergeCell ref="C31:E31"/>
    <mergeCell ref="C32:E32"/>
    <mergeCell ref="C33:E33"/>
    <mergeCell ref="C34:E34"/>
    <mergeCell ref="C35:E35"/>
    <mergeCell ref="C36:E36"/>
    <mergeCell ref="L25:N25"/>
    <mergeCell ref="C26:E26"/>
    <mergeCell ref="C27:E27"/>
    <mergeCell ref="C28:E28"/>
    <mergeCell ref="C29:E29"/>
    <mergeCell ref="C30:E30"/>
    <mergeCell ref="C43:E43"/>
    <mergeCell ref="C44:E44"/>
    <mergeCell ref="C45:E45"/>
    <mergeCell ref="C46:E46"/>
    <mergeCell ref="C47:E47"/>
    <mergeCell ref="C48:E48"/>
    <mergeCell ref="C37:E37"/>
    <mergeCell ref="C38:E38"/>
    <mergeCell ref="C39:E39"/>
    <mergeCell ref="C40:E40"/>
    <mergeCell ref="C41:E41"/>
    <mergeCell ref="C42:E42"/>
    <mergeCell ref="C56:E56"/>
    <mergeCell ref="C57:E57"/>
    <mergeCell ref="C58:E58"/>
    <mergeCell ref="C59:E59"/>
    <mergeCell ref="C60:E60"/>
    <mergeCell ref="C61:E61"/>
    <mergeCell ref="C54:E54"/>
    <mergeCell ref="C55:E55"/>
    <mergeCell ref="C49:E49"/>
    <mergeCell ref="C50:E50"/>
    <mergeCell ref="C51:E51"/>
    <mergeCell ref="C52:E52"/>
    <mergeCell ref="C53:E53"/>
    <mergeCell ref="C68:E68"/>
    <mergeCell ref="C69:E69"/>
    <mergeCell ref="C70:E70"/>
    <mergeCell ref="C71:E71"/>
    <mergeCell ref="C72:E72"/>
    <mergeCell ref="C73:E73"/>
    <mergeCell ref="C62:E62"/>
    <mergeCell ref="C63:E63"/>
    <mergeCell ref="C64:E64"/>
    <mergeCell ref="C65:E65"/>
    <mergeCell ref="C66:E66"/>
    <mergeCell ref="C67:E67"/>
    <mergeCell ref="C80:E80"/>
    <mergeCell ref="C81:E81"/>
    <mergeCell ref="C82:E82"/>
    <mergeCell ref="C83:E83"/>
    <mergeCell ref="C84:E84"/>
    <mergeCell ref="C85:E85"/>
    <mergeCell ref="C74:E74"/>
    <mergeCell ref="C75:E75"/>
    <mergeCell ref="C76:E76"/>
    <mergeCell ref="C77:E77"/>
    <mergeCell ref="C78:E78"/>
    <mergeCell ref="C79:E79"/>
    <mergeCell ref="C92:E92"/>
    <mergeCell ref="C93:E93"/>
    <mergeCell ref="C94:E94"/>
    <mergeCell ref="C95:E95"/>
    <mergeCell ref="C96:E96"/>
    <mergeCell ref="C97:E97"/>
    <mergeCell ref="C86:E86"/>
    <mergeCell ref="C87:E87"/>
    <mergeCell ref="C88:E88"/>
    <mergeCell ref="C89:E89"/>
    <mergeCell ref="C90:E90"/>
    <mergeCell ref="C91:E91"/>
    <mergeCell ref="C104:E104"/>
    <mergeCell ref="C105:E105"/>
    <mergeCell ref="C106:E106"/>
    <mergeCell ref="C98:E98"/>
    <mergeCell ref="C99:E99"/>
    <mergeCell ref="C100:E100"/>
    <mergeCell ref="C101:E101"/>
    <mergeCell ref="C102:E102"/>
    <mergeCell ref="C103:E103"/>
    <mergeCell ref="C111:E111"/>
    <mergeCell ref="C107:E107"/>
    <mergeCell ref="C108:E108"/>
    <mergeCell ref="C109:E109"/>
    <mergeCell ref="C110:E110"/>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52:E152"/>
    <mergeCell ref="C153:E153"/>
    <mergeCell ref="C154:E154"/>
    <mergeCell ref="C155:E155"/>
    <mergeCell ref="C156:E156"/>
    <mergeCell ref="C157:E157"/>
    <mergeCell ref="C158:E158"/>
    <mergeCell ref="C159:E159"/>
    <mergeCell ref="C143:E143"/>
    <mergeCell ref="C144:E144"/>
    <mergeCell ref="C145:E145"/>
    <mergeCell ref="C146:E146"/>
    <mergeCell ref="C147:E147"/>
    <mergeCell ref="C148:E148"/>
    <mergeCell ref="C149:E149"/>
    <mergeCell ref="C150:E150"/>
    <mergeCell ref="C151:E151"/>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75:E175"/>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98:E198"/>
    <mergeCell ref="C199:E199"/>
    <mergeCell ref="C200:E200"/>
    <mergeCell ref="C201:E201"/>
    <mergeCell ref="C202:E202"/>
    <mergeCell ref="C203:E203"/>
    <mergeCell ref="C204:E204"/>
    <mergeCell ref="C205:E205"/>
    <mergeCell ref="C206:E206"/>
    <mergeCell ref="C207:E207"/>
    <mergeCell ref="C208:E208"/>
    <mergeCell ref="C209:E209"/>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58:E258"/>
    <mergeCell ref="C259:E259"/>
    <mergeCell ref="C260:E260"/>
    <mergeCell ref="C261:E261"/>
    <mergeCell ref="C262:E262"/>
    <mergeCell ref="C263:E263"/>
    <mergeCell ref="C249:E249"/>
    <mergeCell ref="C250:E250"/>
    <mergeCell ref="C251:E251"/>
    <mergeCell ref="C252:E252"/>
    <mergeCell ref="C253:E253"/>
    <mergeCell ref="C254:E254"/>
    <mergeCell ref="C255:E255"/>
    <mergeCell ref="C256:E256"/>
    <mergeCell ref="C257:E257"/>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U516"/>
  <sheetViews>
    <sheetView topLeftCell="A19" zoomScaleNormal="100" workbookViewId="0">
      <selection activeCell="K179" sqref="K179"/>
    </sheetView>
  </sheetViews>
  <sheetFormatPr baseColWidth="10" defaultColWidth="8.83203125" defaultRowHeight="15" x14ac:dyDescent="0.2"/>
  <cols>
    <col min="1" max="1" width="4.5" style="1" customWidth="1"/>
    <col min="2" max="2" width="31.5" style="1" customWidth="1"/>
    <col min="3" max="3" width="7.83203125" style="1" customWidth="1"/>
    <col min="4" max="4" width="1.1640625" style="1" customWidth="1"/>
    <col min="5" max="5" width="3.1640625" style="1" customWidth="1"/>
    <col min="6" max="6" width="9.6640625" style="186" customWidth="1"/>
    <col min="7" max="7" width="7.5" customWidth="1"/>
    <col min="8" max="8" width="9"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112</v>
      </c>
      <c r="B2" s="590"/>
      <c r="C2" s="116"/>
      <c r="D2" s="86"/>
      <c r="E2" s="11"/>
      <c r="F2" s="187"/>
      <c r="G2" s="8"/>
      <c r="H2" s="8"/>
      <c r="I2" s="8"/>
      <c r="J2" s="7"/>
      <c r="K2" s="8"/>
      <c r="L2" s="8"/>
      <c r="M2" s="8"/>
      <c r="N2" s="8"/>
    </row>
    <row r="3" spans="1:21" ht="15" customHeight="1" x14ac:dyDescent="0.2">
      <c r="A3" s="589" t="s">
        <v>146</v>
      </c>
      <c r="B3" s="590"/>
      <c r="C3" s="182" t="s">
        <v>300</v>
      </c>
      <c r="D3" s="6"/>
      <c r="E3" s="53" t="s">
        <v>79</v>
      </c>
      <c r="F3" s="188"/>
      <c r="G3" s="83"/>
      <c r="H3" s="84" t="s">
        <v>0</v>
      </c>
      <c r="I3" s="598" t="s">
        <v>1</v>
      </c>
      <c r="J3" s="598"/>
      <c r="K3" s="599" t="s">
        <v>8</v>
      </c>
      <c r="L3" s="599"/>
      <c r="M3" s="599"/>
      <c r="N3" s="6"/>
    </row>
    <row r="4" spans="1:21" ht="15" customHeight="1" x14ac:dyDescent="0.2">
      <c r="A4" s="589" t="s">
        <v>113</v>
      </c>
      <c r="B4" s="590"/>
      <c r="C4" s="57" t="s">
        <v>307</v>
      </c>
      <c r="D4" s="49"/>
      <c r="E4" s="591" t="s">
        <v>2</v>
      </c>
      <c r="F4" s="591"/>
      <c r="G4" s="600"/>
      <c r="H4" s="134">
        <v>43815</v>
      </c>
      <c r="I4" s="592" t="s">
        <v>247</v>
      </c>
      <c r="J4" s="592"/>
      <c r="K4" s="592" t="s">
        <v>119</v>
      </c>
      <c r="L4" s="592"/>
      <c r="M4" s="592"/>
      <c r="N4" s="47" t="s">
        <v>408</v>
      </c>
      <c r="P4" s="339" t="s">
        <v>604</v>
      </c>
    </row>
    <row r="5" spans="1:21" ht="15" customHeight="1" x14ac:dyDescent="0.2">
      <c r="A5" s="589" t="s">
        <v>114</v>
      </c>
      <c r="B5" s="590"/>
      <c r="C5" s="183">
        <v>43896</v>
      </c>
      <c r="D5" s="49"/>
      <c r="E5" s="591" t="s">
        <v>3</v>
      </c>
      <c r="F5" s="591"/>
      <c r="G5" s="591"/>
      <c r="H5" s="134">
        <v>41564</v>
      </c>
      <c r="I5" s="592" t="s">
        <v>406</v>
      </c>
      <c r="J5" s="592"/>
      <c r="K5" s="592" t="s">
        <v>324</v>
      </c>
      <c r="L5" s="592"/>
      <c r="M5" s="592"/>
      <c r="N5" s="47" t="s">
        <v>409</v>
      </c>
      <c r="P5" s="369" t="s">
        <v>634</v>
      </c>
      <c r="Q5" s="369"/>
      <c r="R5" s="369"/>
      <c r="S5" s="369"/>
      <c r="T5" s="369"/>
      <c r="U5" s="369"/>
    </row>
    <row r="6" spans="1:21" ht="15" customHeight="1" x14ac:dyDescent="0.2">
      <c r="A6" s="589" t="s">
        <v>9</v>
      </c>
      <c r="B6" s="590"/>
      <c r="C6" s="57" t="s">
        <v>302</v>
      </c>
      <c r="D6" s="49"/>
      <c r="E6" s="52" t="s">
        <v>4</v>
      </c>
      <c r="F6" s="169"/>
      <c r="G6" s="52"/>
      <c r="H6" s="52"/>
      <c r="I6" s="592"/>
      <c r="J6" s="592"/>
      <c r="K6" s="592"/>
      <c r="L6" s="592"/>
      <c r="M6" s="592"/>
      <c r="N6" s="47"/>
      <c r="P6" s="376">
        <v>44151</v>
      </c>
      <c r="Q6" s="369"/>
      <c r="R6" s="369"/>
      <c r="S6" s="369"/>
      <c r="T6" s="369"/>
      <c r="U6" s="369"/>
    </row>
    <row r="7" spans="1:21" ht="15" customHeight="1" x14ac:dyDescent="0.2">
      <c r="A7" s="582" t="s">
        <v>10</v>
      </c>
      <c r="B7" s="583"/>
      <c r="C7" s="58">
        <v>20</v>
      </c>
      <c r="D7" s="50"/>
      <c r="E7" s="39" t="s">
        <v>92</v>
      </c>
      <c r="F7" s="189"/>
      <c r="G7" s="39"/>
      <c r="H7" s="39"/>
      <c r="I7" s="39"/>
      <c r="P7" s="369"/>
      <c r="Q7" s="369"/>
      <c r="R7" s="372"/>
      <c r="S7" s="372"/>
      <c r="T7" s="372"/>
      <c r="U7" s="369"/>
    </row>
    <row r="8" spans="1:21" ht="53.25" customHeight="1" x14ac:dyDescent="0.2">
      <c r="A8" s="584" t="s">
        <v>148</v>
      </c>
      <c r="B8" s="585"/>
      <c r="C8" s="11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119"/>
      <c r="D9" s="6"/>
      <c r="E9" s="52" t="s">
        <v>87</v>
      </c>
      <c r="F9" s="170"/>
      <c r="G9" s="35"/>
      <c r="H9" s="35"/>
      <c r="I9" s="9">
        <v>0.6</v>
      </c>
      <c r="J9" s="9">
        <v>0.6</v>
      </c>
      <c r="K9" s="9">
        <v>0.6</v>
      </c>
      <c r="L9" s="27"/>
      <c r="M9" s="27"/>
      <c r="N9" s="27"/>
      <c r="P9" s="342"/>
      <c r="Q9" s="342"/>
      <c r="R9" s="342"/>
      <c r="S9" s="342"/>
      <c r="T9" s="342"/>
      <c r="U9" s="342"/>
    </row>
    <row r="10" spans="1:21" ht="15" customHeight="1" x14ac:dyDescent="0.2">
      <c r="A10" s="587" t="s">
        <v>154</v>
      </c>
      <c r="B10" s="588"/>
      <c r="C10" s="120" t="s">
        <v>155</v>
      </c>
      <c r="D10" s="6"/>
      <c r="E10" s="63" t="s">
        <v>149</v>
      </c>
      <c r="F10" s="190"/>
      <c r="G10" s="85"/>
      <c r="H10" s="35"/>
      <c r="I10" s="52">
        <v>0.4</v>
      </c>
      <c r="J10" s="9">
        <v>0.6</v>
      </c>
      <c r="K10" s="9">
        <v>0.5</v>
      </c>
      <c r="L10" s="9">
        <v>15</v>
      </c>
      <c r="M10" s="44"/>
      <c r="N10" s="9"/>
      <c r="P10" s="342"/>
      <c r="Q10" s="342"/>
      <c r="R10" s="342"/>
      <c r="S10" s="342"/>
      <c r="T10" s="375"/>
      <c r="U10" s="342"/>
    </row>
    <row r="11" spans="1:21" ht="15" customHeight="1" x14ac:dyDescent="0.2">
      <c r="A11" s="573" t="s">
        <v>176</v>
      </c>
      <c r="B11" s="574"/>
      <c r="C11" s="117" t="s">
        <v>177</v>
      </c>
      <c r="D11" s="6"/>
      <c r="E11" s="63" t="s">
        <v>151</v>
      </c>
      <c r="F11" s="191"/>
      <c r="G11" s="38"/>
      <c r="H11" s="38"/>
      <c r="I11" s="52">
        <v>0.05</v>
      </c>
      <c r="J11" s="9">
        <v>0.1</v>
      </c>
      <c r="K11" s="9">
        <v>0.1</v>
      </c>
      <c r="L11" s="9">
        <v>10</v>
      </c>
      <c r="M11" s="43">
        <v>0</v>
      </c>
      <c r="N11" s="9">
        <v>100</v>
      </c>
      <c r="P11" s="358">
        <v>0.1</v>
      </c>
      <c r="Q11" s="358">
        <v>0.2</v>
      </c>
      <c r="R11" s="358">
        <v>0.15</v>
      </c>
      <c r="S11" s="342">
        <v>10</v>
      </c>
      <c r="T11" s="342">
        <v>0</v>
      </c>
      <c r="U11" s="342">
        <v>100</v>
      </c>
    </row>
    <row r="12" spans="1:21" ht="15" customHeight="1" x14ac:dyDescent="0.2">
      <c r="A12" s="573" t="s">
        <v>78</v>
      </c>
      <c r="B12" s="574"/>
      <c r="C12" s="116" t="s">
        <v>282</v>
      </c>
      <c r="D12" s="2"/>
      <c r="E12" s="575" t="s">
        <v>156</v>
      </c>
      <c r="F12" s="576"/>
      <c r="G12" s="576"/>
      <c r="H12" s="577"/>
      <c r="I12" s="52">
        <v>0.7</v>
      </c>
      <c r="J12" s="9">
        <v>1</v>
      </c>
      <c r="K12" s="9">
        <v>0.8</v>
      </c>
      <c r="L12" s="9">
        <v>80</v>
      </c>
      <c r="M12" s="44"/>
      <c r="N12" s="9"/>
      <c r="O12" s="7"/>
      <c r="P12" s="342"/>
      <c r="Q12" s="342"/>
      <c r="R12" s="342"/>
      <c r="S12" s="342"/>
      <c r="T12" s="375"/>
      <c r="U12" s="342"/>
    </row>
    <row r="13" spans="1:21" ht="15" customHeight="1" x14ac:dyDescent="0.2">
      <c r="A13" s="578" t="s">
        <v>178</v>
      </c>
      <c r="B13" s="579"/>
      <c r="C13" s="121" t="s">
        <v>172</v>
      </c>
      <c r="D13" s="49"/>
      <c r="E13" s="64" t="s">
        <v>152</v>
      </c>
      <c r="F13" s="167"/>
      <c r="G13" s="64"/>
      <c r="H13" s="46"/>
      <c r="I13" s="52">
        <v>0.3</v>
      </c>
      <c r="J13" s="426">
        <v>0.8</v>
      </c>
      <c r="K13" s="426">
        <v>0.6</v>
      </c>
      <c r="L13" s="9">
        <v>25</v>
      </c>
      <c r="M13" s="43">
        <v>0</v>
      </c>
      <c r="N13" s="9">
        <v>100</v>
      </c>
      <c r="O13" s="7"/>
      <c r="P13" s="358">
        <v>0.2</v>
      </c>
      <c r="Q13" s="358">
        <v>0.5</v>
      </c>
      <c r="R13" s="358">
        <v>0.4</v>
      </c>
      <c r="S13" s="358">
        <v>30</v>
      </c>
      <c r="T13" s="342">
        <v>0</v>
      </c>
      <c r="U13" s="342">
        <v>100</v>
      </c>
    </row>
    <row r="14" spans="1:21" ht="15" customHeight="1" x14ac:dyDescent="0.2">
      <c r="A14" s="573" t="s">
        <v>14</v>
      </c>
      <c r="B14" s="574"/>
      <c r="C14" s="117" t="s">
        <v>399</v>
      </c>
      <c r="D14" s="49"/>
      <c r="E14" s="618"/>
      <c r="F14" s="618"/>
      <c r="G14" s="91"/>
      <c r="H14" s="38"/>
      <c r="I14" s="38"/>
      <c r="J14" s="427" t="s">
        <v>708</v>
      </c>
      <c r="K14" s="427"/>
      <c r="L14" s="8"/>
      <c r="M14" s="48"/>
      <c r="N14" s="8"/>
      <c r="O14" s="7"/>
      <c r="P14" s="378" t="s">
        <v>636</v>
      </c>
    </row>
    <row r="15" spans="1:21" ht="15" customHeight="1" x14ac:dyDescent="0.2">
      <c r="A15" s="14" t="s">
        <v>400</v>
      </c>
      <c r="B15" s="29"/>
      <c r="C15" s="209" t="s">
        <v>261</v>
      </c>
      <c r="D15" s="49"/>
      <c r="E15" s="570" t="s">
        <v>5</v>
      </c>
      <c r="F15" s="571"/>
      <c r="G15" s="571"/>
      <c r="H15" s="571"/>
      <c r="I15" s="88"/>
      <c r="J15" s="74"/>
      <c r="K15" s="87"/>
      <c r="L15" s="7"/>
      <c r="M15" s="7"/>
      <c r="N15" s="7"/>
      <c r="O15" s="7"/>
      <c r="P15" s="7"/>
    </row>
    <row r="16" spans="1:21" ht="15" customHeight="1" x14ac:dyDescent="0.2">
      <c r="A16" s="580" t="s">
        <v>17</v>
      </c>
      <c r="B16" s="581"/>
      <c r="C16" s="117"/>
      <c r="D16" s="5"/>
      <c r="E16" s="567" t="s">
        <v>100</v>
      </c>
      <c r="F16" s="568"/>
      <c r="G16" s="568"/>
      <c r="H16" s="568"/>
      <c r="I16" s="568"/>
      <c r="J16" s="74">
        <v>85</v>
      </c>
      <c r="K16" s="87"/>
      <c r="L16" s="6"/>
      <c r="M16" s="6"/>
      <c r="N16" s="7"/>
      <c r="O16" s="7"/>
      <c r="P16" s="7"/>
    </row>
    <row r="17" spans="1:16" ht="15" customHeight="1" x14ac:dyDescent="0.2">
      <c r="A17" s="26"/>
      <c r="B17" s="6"/>
      <c r="C17" s="123"/>
      <c r="D17" s="92"/>
      <c r="E17" s="567" t="s">
        <v>101</v>
      </c>
      <c r="F17" s="568"/>
      <c r="G17" s="568"/>
      <c r="H17" s="568"/>
      <c r="I17" s="569"/>
      <c r="J17" s="17">
        <v>15</v>
      </c>
      <c r="K17" s="4"/>
      <c r="L17" s="7"/>
      <c r="M17" s="7"/>
    </row>
    <row r="18" spans="1:16" ht="18" customHeight="1" x14ac:dyDescent="0.2">
      <c r="A18" s="26"/>
      <c r="B18" s="6"/>
      <c r="C18" s="123"/>
      <c r="D18" s="6"/>
      <c r="E18" s="613" t="s">
        <v>91</v>
      </c>
      <c r="F18" s="594"/>
      <c r="G18" s="594"/>
      <c r="H18" s="594"/>
      <c r="I18" s="96"/>
      <c r="J18" s="94">
        <v>3</v>
      </c>
      <c r="K18" s="94" t="s">
        <v>153</v>
      </c>
      <c r="L18" s="41"/>
      <c r="M18" s="42"/>
    </row>
    <row r="19" spans="1:16" ht="15" customHeight="1" x14ac:dyDescent="0.2">
      <c r="A19" s="16"/>
      <c r="B19" s="28"/>
      <c r="C19" s="124"/>
      <c r="D19" s="6"/>
      <c r="E19" s="614" t="s">
        <v>81</v>
      </c>
      <c r="F19" s="614"/>
      <c r="G19" s="614"/>
      <c r="H19" s="614"/>
      <c r="I19" s="614"/>
      <c r="J19" s="614"/>
      <c r="K19" s="614"/>
      <c r="L19" s="7"/>
      <c r="M19" s="7"/>
    </row>
    <row r="20" spans="1:16" ht="15" customHeight="1" x14ac:dyDescent="0.2">
      <c r="A20" s="16"/>
      <c r="B20" s="28"/>
      <c r="C20" s="125"/>
      <c r="D20" s="6"/>
      <c r="E20" s="615" t="s">
        <v>82</v>
      </c>
      <c r="F20" s="586"/>
      <c r="G20" s="586"/>
      <c r="H20" s="616"/>
      <c r="I20" s="15">
        <v>6</v>
      </c>
      <c r="J20" s="15">
        <v>5</v>
      </c>
      <c r="K20" s="9">
        <v>4</v>
      </c>
      <c r="L20" s="9">
        <v>12</v>
      </c>
      <c r="M20" s="9">
        <v>3</v>
      </c>
      <c r="N20" s="129" t="s">
        <v>202</v>
      </c>
      <c r="O20" s="129" t="s">
        <v>203</v>
      </c>
    </row>
    <row r="21" spans="1:16" ht="15" customHeight="1" x14ac:dyDescent="0.2">
      <c r="A21" s="14" t="s">
        <v>18</v>
      </c>
      <c r="B21" s="29"/>
      <c r="C21" s="126"/>
      <c r="D21" s="6"/>
      <c r="E21" s="13"/>
      <c r="F21" s="192"/>
      <c r="G21" s="65"/>
      <c r="H21" s="66"/>
      <c r="I21" s="15">
        <v>4</v>
      </c>
      <c r="J21" s="15">
        <v>4</v>
      </c>
      <c r="K21" s="9">
        <v>3</v>
      </c>
      <c r="L21" s="9">
        <v>2</v>
      </c>
      <c r="M21" s="9">
        <v>2</v>
      </c>
      <c r="N21" s="129">
        <f>AVERAGE(I20:M21)</f>
        <v>4.5</v>
      </c>
      <c r="O21" s="129">
        <f>SQRT(VAR(I20:M21)/10)</f>
        <v>0.92195444572928875</v>
      </c>
    </row>
    <row r="22" spans="1:16" ht="15" customHeight="1" x14ac:dyDescent="0.2">
      <c r="A22" s="68"/>
      <c r="B22" s="69" t="s">
        <v>265</v>
      </c>
      <c r="C22" s="125"/>
      <c r="D22" s="6"/>
      <c r="E22" s="575" t="s">
        <v>93</v>
      </c>
      <c r="F22" s="576"/>
      <c r="G22" s="576"/>
      <c r="H22" s="576"/>
      <c r="I22" s="67"/>
      <c r="J22" s="3"/>
      <c r="K22" s="3"/>
      <c r="L22" s="3"/>
      <c r="M22" s="4"/>
    </row>
    <row r="23" spans="1:16" ht="7.5" customHeight="1" x14ac:dyDescent="0.2">
      <c r="A23" s="28"/>
      <c r="B23" s="28"/>
      <c r="C23" s="28"/>
      <c r="D23" s="6"/>
      <c r="E23" s="45"/>
      <c r="F23" s="193"/>
      <c r="G23" s="45"/>
      <c r="H23" s="45"/>
      <c r="I23" s="40"/>
      <c r="J23" s="7"/>
      <c r="K23" s="7"/>
      <c r="L23" s="7"/>
      <c r="M23" s="7"/>
    </row>
    <row r="24" spans="1:16" ht="18.75" customHeight="1" thickBot="1" x14ac:dyDescent="0.25">
      <c r="A24" s="77" t="s">
        <v>99</v>
      </c>
      <c r="B24" s="76"/>
      <c r="C24" s="76"/>
      <c r="D24" s="76"/>
      <c r="E24" s="76"/>
      <c r="F24" s="194"/>
      <c r="G24" s="76"/>
      <c r="H24" s="76"/>
      <c r="I24" s="76"/>
      <c r="J24" s="76"/>
      <c r="K24" s="76"/>
      <c r="L24" s="76"/>
      <c r="M24" s="76"/>
      <c r="N24" s="80"/>
      <c r="O24" t="s">
        <v>528</v>
      </c>
      <c r="P24" t="s">
        <v>528</v>
      </c>
    </row>
    <row r="25" spans="1:16" ht="15.75" hidden="1" customHeight="1" thickBot="1" x14ac:dyDescent="0.25">
      <c r="A25" s="196" t="s">
        <v>19</v>
      </c>
      <c r="B25" s="153"/>
      <c r="C25" s="90"/>
      <c r="D25" s="30"/>
      <c r="E25" s="30"/>
      <c r="G25" s="75"/>
      <c r="H25" s="603" t="s">
        <v>98</v>
      </c>
      <c r="I25" s="603"/>
      <c r="J25" s="603"/>
      <c r="K25" s="81"/>
      <c r="L25" s="604" t="s">
        <v>75</v>
      </c>
      <c r="M25" s="603"/>
      <c r="N25" s="605"/>
    </row>
    <row r="26" spans="1:16" ht="71.25" customHeight="1" x14ac:dyDescent="0.2">
      <c r="A26" s="78" t="s">
        <v>74</v>
      </c>
      <c r="B26" s="31" t="s">
        <v>6</v>
      </c>
      <c r="C26" s="606" t="s">
        <v>96</v>
      </c>
      <c r="D26" s="607"/>
      <c r="E26" s="608"/>
      <c r="F26" s="195" t="s">
        <v>97</v>
      </c>
      <c r="G26" s="79" t="s">
        <v>102</v>
      </c>
      <c r="H26" s="79" t="s">
        <v>104</v>
      </c>
      <c r="I26" s="79" t="s">
        <v>103</v>
      </c>
      <c r="J26" s="79" t="s">
        <v>94</v>
      </c>
      <c r="K26" s="79" t="s">
        <v>77</v>
      </c>
      <c r="L26" s="79" t="s">
        <v>76</v>
      </c>
      <c r="M26" s="79" t="s">
        <v>95</v>
      </c>
      <c r="N26" s="79" t="s">
        <v>77</v>
      </c>
    </row>
    <row r="27" spans="1:16" ht="17.25" hidden="1" customHeight="1" x14ac:dyDescent="0.2">
      <c r="A27" s="18">
        <v>1</v>
      </c>
      <c r="B27" s="18" t="s">
        <v>157</v>
      </c>
      <c r="C27" s="564" t="s">
        <v>237</v>
      </c>
      <c r="D27" s="565"/>
      <c r="E27" s="566"/>
      <c r="F27" s="103" t="s">
        <v>239</v>
      </c>
      <c r="G27" s="276"/>
      <c r="H27" s="274"/>
      <c r="I27" s="276"/>
      <c r="J27" s="276">
        <v>1</v>
      </c>
      <c r="K27" s="276"/>
      <c r="L27" s="277">
        <v>4</v>
      </c>
      <c r="M27" s="276"/>
      <c r="N27" s="276"/>
    </row>
    <row r="28" spans="1:16" ht="17.25" hidden="1" customHeight="1" x14ac:dyDescent="0.2">
      <c r="A28" s="18">
        <v>1</v>
      </c>
      <c r="B28" s="18" t="s">
        <v>158</v>
      </c>
      <c r="C28" s="564" t="s">
        <v>235</v>
      </c>
      <c r="D28" s="565"/>
      <c r="E28" s="566"/>
      <c r="F28" s="151" t="s">
        <v>239</v>
      </c>
      <c r="G28" s="276"/>
      <c r="H28" s="278">
        <v>20</v>
      </c>
      <c r="I28" s="276"/>
      <c r="J28" s="276"/>
      <c r="K28" s="276"/>
      <c r="L28" s="277">
        <v>2</v>
      </c>
      <c r="M28" s="276"/>
      <c r="N28" s="276"/>
    </row>
    <row r="29" spans="1:16" ht="17.25" hidden="1" customHeight="1" x14ac:dyDescent="0.2">
      <c r="A29" s="18">
        <v>1</v>
      </c>
      <c r="B29" s="18" t="s">
        <v>229</v>
      </c>
      <c r="C29" s="564" t="s">
        <v>236</v>
      </c>
      <c r="D29" s="565"/>
      <c r="E29" s="566"/>
      <c r="F29" s="151" t="s">
        <v>239</v>
      </c>
      <c r="G29" s="276"/>
      <c r="H29" s="278">
        <v>4</v>
      </c>
      <c r="I29" s="276"/>
      <c r="J29" s="276"/>
      <c r="K29" s="276"/>
      <c r="L29" s="277">
        <v>40</v>
      </c>
      <c r="M29" s="276"/>
      <c r="N29" s="276"/>
    </row>
    <row r="30" spans="1:16" ht="17.25" hidden="1" customHeight="1" x14ac:dyDescent="0.2">
      <c r="A30" s="18">
        <v>1</v>
      </c>
      <c r="B30" s="18" t="s">
        <v>128</v>
      </c>
      <c r="C30" s="564" t="s">
        <v>237</v>
      </c>
      <c r="D30" s="565"/>
      <c r="E30" s="566"/>
      <c r="F30" s="151" t="s">
        <v>239</v>
      </c>
      <c r="G30" s="276"/>
      <c r="H30" s="278"/>
      <c r="I30" s="276"/>
      <c r="J30" s="276" t="s">
        <v>276</v>
      </c>
      <c r="K30" s="276"/>
      <c r="L30" s="277">
        <v>30</v>
      </c>
      <c r="M30" s="276"/>
      <c r="N30" s="276"/>
    </row>
    <row r="31" spans="1:16" ht="17.25" hidden="1" customHeight="1" x14ac:dyDescent="0.2">
      <c r="A31" s="18">
        <v>1</v>
      </c>
      <c r="B31" s="18" t="s">
        <v>131</v>
      </c>
      <c r="C31" s="564" t="s">
        <v>233</v>
      </c>
      <c r="D31" s="565"/>
      <c r="E31" s="566"/>
      <c r="F31" s="151" t="s">
        <v>240</v>
      </c>
      <c r="G31" s="276"/>
      <c r="H31" s="278">
        <v>2</v>
      </c>
      <c r="I31" s="276"/>
      <c r="J31" s="276" t="s">
        <v>276</v>
      </c>
      <c r="K31" s="276"/>
      <c r="L31" s="277"/>
      <c r="M31" s="276"/>
      <c r="N31" s="276"/>
    </row>
    <row r="32" spans="1:16" ht="17.25" hidden="1" customHeight="1" x14ac:dyDescent="0.2">
      <c r="A32" s="18">
        <v>1</v>
      </c>
      <c r="B32" s="18" t="s">
        <v>159</v>
      </c>
      <c r="C32" s="564" t="s">
        <v>233</v>
      </c>
      <c r="D32" s="565"/>
      <c r="E32" s="566"/>
      <c r="F32" s="151" t="s">
        <v>240</v>
      </c>
      <c r="G32" s="276"/>
      <c r="H32" s="278">
        <v>9</v>
      </c>
      <c r="I32" s="276"/>
      <c r="J32" s="276" t="s">
        <v>276</v>
      </c>
      <c r="K32" s="276"/>
      <c r="L32" s="277" t="s">
        <v>276</v>
      </c>
      <c r="M32" s="277" t="s">
        <v>276</v>
      </c>
      <c r="N32" s="276" t="s">
        <v>276</v>
      </c>
    </row>
    <row r="33" spans="1:14" ht="17.25" hidden="1" customHeight="1" x14ac:dyDescent="0.2">
      <c r="A33" s="18">
        <v>1</v>
      </c>
      <c r="B33" s="18" t="s">
        <v>228</v>
      </c>
      <c r="C33" s="564" t="s">
        <v>233</v>
      </c>
      <c r="D33" s="565"/>
      <c r="E33" s="566"/>
      <c r="F33" s="151" t="s">
        <v>238</v>
      </c>
      <c r="G33" s="276"/>
      <c r="H33" s="278">
        <v>5</v>
      </c>
      <c r="I33" s="276"/>
      <c r="J33" s="276" t="s">
        <v>276</v>
      </c>
      <c r="K33" s="276"/>
      <c r="L33" s="277" t="s">
        <v>276</v>
      </c>
      <c r="M33" s="277" t="s">
        <v>276</v>
      </c>
      <c r="N33" s="276" t="s">
        <v>276</v>
      </c>
    </row>
    <row r="34" spans="1:14" ht="17.25" hidden="1" customHeight="1" x14ac:dyDescent="0.2">
      <c r="A34" s="18">
        <v>1</v>
      </c>
      <c r="B34" s="18" t="s">
        <v>141</v>
      </c>
      <c r="C34" s="564" t="s">
        <v>234</v>
      </c>
      <c r="D34" s="565"/>
      <c r="E34" s="566"/>
      <c r="F34" s="151" t="s">
        <v>238</v>
      </c>
      <c r="G34" s="276"/>
      <c r="H34" s="278">
        <v>2</v>
      </c>
      <c r="I34" s="276"/>
      <c r="J34" s="276"/>
      <c r="K34" s="276"/>
      <c r="L34" s="277"/>
      <c r="M34" s="276"/>
      <c r="N34" s="276"/>
    </row>
    <row r="35" spans="1:14" ht="17.25" hidden="1" customHeight="1" x14ac:dyDescent="0.2">
      <c r="A35" s="18">
        <v>1</v>
      </c>
      <c r="B35" s="18" t="s">
        <v>132</v>
      </c>
      <c r="C35" s="564" t="s">
        <v>233</v>
      </c>
      <c r="D35" s="565"/>
      <c r="E35" s="566"/>
      <c r="F35" s="151" t="s">
        <v>238</v>
      </c>
      <c r="G35" s="276"/>
      <c r="H35" s="278">
        <v>2</v>
      </c>
      <c r="I35" s="276"/>
      <c r="J35" s="276"/>
      <c r="K35" s="276"/>
      <c r="L35" s="277"/>
      <c r="M35" s="276"/>
      <c r="N35" s="276"/>
    </row>
    <row r="36" spans="1:14" ht="17.25" hidden="1" customHeight="1" x14ac:dyDescent="0.2">
      <c r="A36" s="18">
        <v>1</v>
      </c>
      <c r="B36" s="18" t="s">
        <v>129</v>
      </c>
      <c r="C36" s="564" t="s">
        <v>233</v>
      </c>
      <c r="D36" s="565"/>
      <c r="E36" s="566"/>
      <c r="F36" s="151" t="s">
        <v>238</v>
      </c>
      <c r="G36" s="276"/>
      <c r="H36" s="278">
        <v>13</v>
      </c>
      <c r="I36" s="276"/>
      <c r="J36" s="276" t="s">
        <v>276</v>
      </c>
      <c r="K36" s="276"/>
      <c r="L36" s="277" t="s">
        <v>276</v>
      </c>
      <c r="M36" s="277" t="s">
        <v>276</v>
      </c>
      <c r="N36" s="276" t="s">
        <v>276</v>
      </c>
    </row>
    <row r="37" spans="1:14" ht="17.25" hidden="1" customHeight="1" x14ac:dyDescent="0.2">
      <c r="A37" s="18">
        <v>1</v>
      </c>
      <c r="B37" s="18" t="s">
        <v>160</v>
      </c>
      <c r="C37" s="564" t="s">
        <v>234</v>
      </c>
      <c r="D37" s="565"/>
      <c r="E37" s="566"/>
      <c r="F37" s="151" t="s">
        <v>238</v>
      </c>
      <c r="G37" s="276"/>
      <c r="H37" s="278">
        <v>2</v>
      </c>
      <c r="I37" s="276"/>
      <c r="J37" s="276"/>
      <c r="K37" s="276"/>
      <c r="L37" s="277"/>
      <c r="M37" s="276"/>
      <c r="N37" s="276"/>
    </row>
    <row r="38" spans="1:14" ht="17.25" hidden="1" customHeight="1" x14ac:dyDescent="0.2">
      <c r="A38" s="18">
        <v>2</v>
      </c>
      <c r="B38" s="18" t="s">
        <v>158</v>
      </c>
      <c r="C38" s="564" t="s">
        <v>235</v>
      </c>
      <c r="D38" s="565"/>
      <c r="E38" s="566"/>
      <c r="F38" s="151" t="s">
        <v>239</v>
      </c>
      <c r="G38" s="276"/>
      <c r="H38" s="278">
        <v>7</v>
      </c>
      <c r="I38" s="276"/>
      <c r="J38" s="276"/>
      <c r="K38" s="276"/>
      <c r="L38" s="277"/>
      <c r="M38" s="276"/>
      <c r="N38" s="276"/>
    </row>
    <row r="39" spans="1:14" ht="17.25" hidden="1" customHeight="1" x14ac:dyDescent="0.2">
      <c r="A39" s="18">
        <v>2</v>
      </c>
      <c r="B39" s="18" t="s">
        <v>229</v>
      </c>
      <c r="C39" s="564" t="s">
        <v>236</v>
      </c>
      <c r="D39" s="565"/>
      <c r="E39" s="566"/>
      <c r="F39" s="151" t="s">
        <v>239</v>
      </c>
      <c r="G39" s="276"/>
      <c r="H39" s="278">
        <v>4</v>
      </c>
      <c r="I39" s="276"/>
      <c r="J39" s="276"/>
      <c r="K39" s="276"/>
      <c r="L39" s="277">
        <v>8</v>
      </c>
      <c r="M39" s="276"/>
      <c r="N39" s="276"/>
    </row>
    <row r="40" spans="1:14" ht="17.25" hidden="1" customHeight="1" x14ac:dyDescent="0.2">
      <c r="A40" s="18">
        <v>2</v>
      </c>
      <c r="B40" s="18" t="s">
        <v>161</v>
      </c>
      <c r="C40" s="564" t="s">
        <v>235</v>
      </c>
      <c r="D40" s="565"/>
      <c r="E40" s="566"/>
      <c r="F40" s="151" t="s">
        <v>239</v>
      </c>
      <c r="G40" s="276"/>
      <c r="H40" s="278">
        <v>1</v>
      </c>
      <c r="I40" s="276"/>
      <c r="J40" s="276"/>
      <c r="K40" s="276"/>
      <c r="L40" s="277"/>
      <c r="M40" s="276"/>
      <c r="N40" s="276"/>
    </row>
    <row r="41" spans="1:14" ht="17.25" hidden="1" customHeight="1" x14ac:dyDescent="0.2">
      <c r="A41" s="18">
        <v>2</v>
      </c>
      <c r="B41" s="18" t="s">
        <v>159</v>
      </c>
      <c r="C41" s="564" t="s">
        <v>233</v>
      </c>
      <c r="D41" s="565"/>
      <c r="E41" s="566"/>
      <c r="F41" s="151" t="s">
        <v>240</v>
      </c>
      <c r="G41" s="276"/>
      <c r="H41" s="278">
        <v>6</v>
      </c>
      <c r="I41" s="276"/>
      <c r="J41" s="276" t="s">
        <v>276</v>
      </c>
      <c r="K41" s="276"/>
      <c r="L41" s="277" t="s">
        <v>276</v>
      </c>
      <c r="M41" s="277" t="s">
        <v>276</v>
      </c>
      <c r="N41" s="276" t="s">
        <v>276</v>
      </c>
    </row>
    <row r="42" spans="1:14" ht="17.25" hidden="1" customHeight="1" x14ac:dyDescent="0.2">
      <c r="A42" s="18">
        <v>2</v>
      </c>
      <c r="B42" s="18" t="s">
        <v>141</v>
      </c>
      <c r="C42" s="564" t="s">
        <v>234</v>
      </c>
      <c r="D42" s="565"/>
      <c r="E42" s="566"/>
      <c r="F42" s="103" t="s">
        <v>238</v>
      </c>
      <c r="G42" s="276"/>
      <c r="H42" s="276">
        <v>2</v>
      </c>
      <c r="I42" s="276"/>
      <c r="J42" s="276"/>
      <c r="K42" s="276"/>
      <c r="L42" s="277"/>
      <c r="M42" s="276"/>
      <c r="N42" s="276"/>
    </row>
    <row r="43" spans="1:14" ht="17.25" hidden="1" customHeight="1" x14ac:dyDescent="0.2">
      <c r="A43" s="18">
        <v>2</v>
      </c>
      <c r="B43" s="18" t="s">
        <v>132</v>
      </c>
      <c r="C43" s="564" t="s">
        <v>233</v>
      </c>
      <c r="D43" s="565"/>
      <c r="E43" s="566"/>
      <c r="F43" s="103" t="s">
        <v>238</v>
      </c>
      <c r="G43" s="276"/>
      <c r="H43" s="276">
        <v>2</v>
      </c>
      <c r="I43" s="276"/>
      <c r="J43" s="276"/>
      <c r="K43" s="276"/>
      <c r="L43" s="277"/>
      <c r="M43" s="276"/>
      <c r="N43" s="276"/>
    </row>
    <row r="44" spans="1:14" ht="17.25" hidden="1" customHeight="1" x14ac:dyDescent="0.2">
      <c r="A44" s="18">
        <v>2</v>
      </c>
      <c r="B44" s="18" t="s">
        <v>162</v>
      </c>
      <c r="C44" s="564" t="s">
        <v>234</v>
      </c>
      <c r="D44" s="565"/>
      <c r="E44" s="566"/>
      <c r="F44" s="103" t="s">
        <v>238</v>
      </c>
      <c r="G44" s="276"/>
      <c r="H44" s="276">
        <v>6</v>
      </c>
      <c r="I44" s="276"/>
      <c r="J44" s="276"/>
      <c r="K44" s="276"/>
      <c r="L44" s="277"/>
      <c r="M44" s="276"/>
      <c r="N44" s="276"/>
    </row>
    <row r="45" spans="1:14" ht="17.25" hidden="1" customHeight="1" x14ac:dyDescent="0.2">
      <c r="A45" s="18">
        <v>2</v>
      </c>
      <c r="B45" s="18" t="s">
        <v>129</v>
      </c>
      <c r="C45" s="564" t="s">
        <v>233</v>
      </c>
      <c r="D45" s="565"/>
      <c r="E45" s="566"/>
      <c r="F45" s="103" t="s">
        <v>238</v>
      </c>
      <c r="G45" s="276"/>
      <c r="H45" s="276">
        <v>12</v>
      </c>
      <c r="I45" s="276"/>
      <c r="J45" s="276" t="s">
        <v>276</v>
      </c>
      <c r="K45" s="276"/>
      <c r="L45" s="277" t="s">
        <v>276</v>
      </c>
      <c r="M45" s="277" t="s">
        <v>276</v>
      </c>
      <c r="N45" s="276" t="s">
        <v>276</v>
      </c>
    </row>
    <row r="46" spans="1:14" ht="17.25" hidden="1" customHeight="1" x14ac:dyDescent="0.2">
      <c r="A46" s="18">
        <v>2</v>
      </c>
      <c r="B46" s="18" t="s">
        <v>127</v>
      </c>
      <c r="C46" s="564" t="s">
        <v>233</v>
      </c>
      <c r="D46" s="565"/>
      <c r="E46" s="566"/>
      <c r="F46" s="103" t="s">
        <v>238</v>
      </c>
      <c r="G46" s="276"/>
      <c r="H46" s="276">
        <v>2</v>
      </c>
      <c r="I46" s="276"/>
      <c r="J46" s="276" t="s">
        <v>276</v>
      </c>
      <c r="K46" s="276"/>
      <c r="L46" s="277" t="s">
        <v>276</v>
      </c>
      <c r="M46" s="277" t="s">
        <v>276</v>
      </c>
      <c r="N46" s="276" t="s">
        <v>276</v>
      </c>
    </row>
    <row r="47" spans="1:14" ht="17.25" hidden="1" customHeight="1" x14ac:dyDescent="0.2">
      <c r="A47" s="18">
        <v>3</v>
      </c>
      <c r="B47" s="18" t="s">
        <v>158</v>
      </c>
      <c r="C47" s="564" t="s">
        <v>235</v>
      </c>
      <c r="D47" s="565"/>
      <c r="E47" s="566"/>
      <c r="F47" s="103" t="s">
        <v>239</v>
      </c>
      <c r="G47" s="276"/>
      <c r="H47" s="276">
        <v>5</v>
      </c>
      <c r="I47" s="276"/>
      <c r="J47" s="276"/>
      <c r="K47" s="276"/>
      <c r="L47" s="277"/>
      <c r="M47" s="276"/>
      <c r="N47" s="276"/>
    </row>
    <row r="48" spans="1:14" ht="17.25" hidden="1" customHeight="1" x14ac:dyDescent="0.2">
      <c r="A48" s="18">
        <v>3</v>
      </c>
      <c r="B48" s="18" t="s">
        <v>229</v>
      </c>
      <c r="C48" s="564" t="s">
        <v>236</v>
      </c>
      <c r="D48" s="565"/>
      <c r="E48" s="566"/>
      <c r="F48" s="103" t="s">
        <v>239</v>
      </c>
      <c r="G48" s="276"/>
      <c r="H48" s="276">
        <v>2</v>
      </c>
      <c r="I48" s="276"/>
      <c r="J48" s="276"/>
      <c r="K48" s="276"/>
      <c r="L48" s="277">
        <v>20</v>
      </c>
      <c r="M48" s="276"/>
      <c r="N48" s="276"/>
    </row>
    <row r="49" spans="1:15" ht="17.25" hidden="1" customHeight="1" x14ac:dyDescent="0.2">
      <c r="A49" s="18">
        <v>3</v>
      </c>
      <c r="B49" s="18" t="s">
        <v>135</v>
      </c>
      <c r="C49" s="564" t="s">
        <v>236</v>
      </c>
      <c r="D49" s="565"/>
      <c r="E49" s="566"/>
      <c r="F49" s="103" t="s">
        <v>242</v>
      </c>
      <c r="G49" s="276"/>
      <c r="H49" s="276"/>
      <c r="I49" s="276"/>
      <c r="J49" s="276">
        <v>1</v>
      </c>
      <c r="K49" s="276"/>
      <c r="L49" s="277"/>
      <c r="M49" s="276"/>
      <c r="N49" s="276"/>
    </row>
    <row r="50" spans="1:15" ht="17.25" hidden="1" customHeight="1" x14ac:dyDescent="0.2">
      <c r="A50" s="18">
        <v>3</v>
      </c>
      <c r="B50" s="18" t="s">
        <v>228</v>
      </c>
      <c r="C50" s="564" t="s">
        <v>233</v>
      </c>
      <c r="D50" s="565"/>
      <c r="E50" s="566"/>
      <c r="F50" s="103" t="s">
        <v>238</v>
      </c>
      <c r="G50" s="276"/>
      <c r="H50" s="276">
        <v>5</v>
      </c>
      <c r="I50" s="276"/>
      <c r="J50" s="276" t="s">
        <v>276</v>
      </c>
      <c r="K50" s="276"/>
      <c r="L50" s="277" t="s">
        <v>276</v>
      </c>
      <c r="M50" s="277" t="s">
        <v>276</v>
      </c>
      <c r="N50" s="276" t="s">
        <v>276</v>
      </c>
    </row>
    <row r="51" spans="1:15" ht="17.25" hidden="1" customHeight="1" x14ac:dyDescent="0.2">
      <c r="A51" s="18">
        <v>3</v>
      </c>
      <c r="B51" s="18" t="s">
        <v>159</v>
      </c>
      <c r="C51" s="564" t="s">
        <v>233</v>
      </c>
      <c r="D51" s="565"/>
      <c r="E51" s="566"/>
      <c r="F51" s="103" t="s">
        <v>240</v>
      </c>
      <c r="G51" s="276"/>
      <c r="H51" s="276">
        <v>1</v>
      </c>
      <c r="I51" s="276"/>
      <c r="J51" s="276" t="s">
        <v>276</v>
      </c>
      <c r="K51" s="276"/>
      <c r="L51" s="277" t="s">
        <v>276</v>
      </c>
      <c r="M51" s="277" t="s">
        <v>276</v>
      </c>
      <c r="N51" s="276" t="s">
        <v>276</v>
      </c>
    </row>
    <row r="52" spans="1:15" ht="17.25" hidden="1" customHeight="1" x14ac:dyDescent="0.2">
      <c r="A52" s="18">
        <v>3</v>
      </c>
      <c r="B52" s="18" t="s">
        <v>157</v>
      </c>
      <c r="C52" s="598" t="s">
        <v>237</v>
      </c>
      <c r="D52" s="598"/>
      <c r="E52" s="598"/>
      <c r="F52" s="151" t="s">
        <v>239</v>
      </c>
      <c r="G52" s="276"/>
      <c r="H52" s="276"/>
      <c r="I52" s="276"/>
      <c r="J52" s="276">
        <v>1</v>
      </c>
      <c r="K52" s="276"/>
      <c r="L52" s="276">
        <v>2</v>
      </c>
      <c r="M52" s="276"/>
      <c r="N52" s="276"/>
    </row>
    <row r="53" spans="1:15" ht="17.25" hidden="1" customHeight="1" x14ac:dyDescent="0.2">
      <c r="A53" s="18">
        <v>3</v>
      </c>
      <c r="B53" s="18" t="s">
        <v>129</v>
      </c>
      <c r="C53" s="564" t="s">
        <v>233</v>
      </c>
      <c r="D53" s="565"/>
      <c r="E53" s="566"/>
      <c r="F53" s="151" t="s">
        <v>238</v>
      </c>
      <c r="G53" s="276"/>
      <c r="H53" s="276">
        <v>3</v>
      </c>
      <c r="I53" s="276"/>
      <c r="J53" s="276" t="s">
        <v>276</v>
      </c>
      <c r="K53" s="276"/>
      <c r="L53" s="276" t="s">
        <v>276</v>
      </c>
      <c r="M53" s="276" t="s">
        <v>276</v>
      </c>
      <c r="N53" s="276" t="s">
        <v>276</v>
      </c>
    </row>
    <row r="54" spans="1:15" ht="17.25" hidden="1" customHeight="1" x14ac:dyDescent="0.2">
      <c r="A54" s="18">
        <v>3</v>
      </c>
      <c r="B54" s="2" t="s">
        <v>127</v>
      </c>
      <c r="C54" s="564" t="s">
        <v>233</v>
      </c>
      <c r="D54" s="565"/>
      <c r="E54" s="566"/>
      <c r="F54" s="104" t="s">
        <v>238</v>
      </c>
      <c r="G54" s="276"/>
      <c r="H54" s="276">
        <v>1</v>
      </c>
      <c r="I54" s="276"/>
      <c r="J54" s="276" t="s">
        <v>276</v>
      </c>
      <c r="K54" s="276"/>
      <c r="L54" s="277" t="s">
        <v>276</v>
      </c>
      <c r="M54" s="277" t="s">
        <v>276</v>
      </c>
      <c r="N54" s="276" t="s">
        <v>276</v>
      </c>
      <c r="O54" t="s">
        <v>170</v>
      </c>
    </row>
    <row r="55" spans="1:15" ht="17.25" hidden="1" customHeight="1" x14ac:dyDescent="0.2">
      <c r="A55" s="18">
        <v>3</v>
      </c>
      <c r="B55" s="2" t="s">
        <v>160</v>
      </c>
      <c r="C55" s="564" t="s">
        <v>234</v>
      </c>
      <c r="D55" s="565"/>
      <c r="E55" s="566"/>
      <c r="F55" s="104" t="s">
        <v>238</v>
      </c>
      <c r="G55" s="276"/>
      <c r="H55" s="276">
        <v>5</v>
      </c>
      <c r="I55" s="276"/>
      <c r="J55" s="276"/>
      <c r="K55" s="276"/>
      <c r="L55" s="277"/>
      <c r="M55" s="276"/>
      <c r="N55" s="276"/>
    </row>
    <row r="56" spans="1:15" ht="17.25" hidden="1" customHeight="1" x14ac:dyDescent="0.2">
      <c r="A56" s="18">
        <v>3</v>
      </c>
      <c r="B56" s="2" t="s">
        <v>163</v>
      </c>
      <c r="C56" s="564" t="s">
        <v>233</v>
      </c>
      <c r="D56" s="565"/>
      <c r="E56" s="566"/>
      <c r="F56" s="104" t="s">
        <v>238</v>
      </c>
      <c r="G56" s="276"/>
      <c r="H56" s="276">
        <v>1</v>
      </c>
      <c r="I56" s="276"/>
      <c r="J56" s="276" t="s">
        <v>276</v>
      </c>
      <c r="K56" s="276"/>
      <c r="L56" s="277" t="s">
        <v>276</v>
      </c>
      <c r="M56" s="277" t="s">
        <v>276</v>
      </c>
      <c r="N56" s="276" t="s">
        <v>276</v>
      </c>
    </row>
    <row r="57" spans="1:15" ht="17.25" hidden="1" customHeight="1" x14ac:dyDescent="0.2">
      <c r="A57" s="18">
        <v>3</v>
      </c>
      <c r="B57" s="2" t="s">
        <v>161</v>
      </c>
      <c r="C57" s="564" t="s">
        <v>235</v>
      </c>
      <c r="D57" s="565"/>
      <c r="E57" s="566"/>
      <c r="F57" s="104" t="s">
        <v>239</v>
      </c>
      <c r="G57" s="276"/>
      <c r="H57" s="276">
        <v>1</v>
      </c>
      <c r="I57" s="276"/>
      <c r="J57" s="276"/>
      <c r="K57" s="276"/>
      <c r="L57" s="277">
        <v>3</v>
      </c>
      <c r="M57" s="276"/>
      <c r="N57" s="276"/>
    </row>
    <row r="58" spans="1:15" ht="17.25" hidden="1" customHeight="1" x14ac:dyDescent="0.2">
      <c r="A58" s="18">
        <v>3</v>
      </c>
      <c r="B58" s="2" t="s">
        <v>137</v>
      </c>
      <c r="C58" s="564" t="s">
        <v>235</v>
      </c>
      <c r="D58" s="565"/>
      <c r="E58" s="566"/>
      <c r="F58" s="104" t="s">
        <v>238</v>
      </c>
      <c r="G58" s="276"/>
      <c r="H58" s="349">
        <v>2</v>
      </c>
      <c r="I58" s="276"/>
      <c r="J58" s="276" t="s">
        <v>276</v>
      </c>
      <c r="K58" s="276"/>
      <c r="L58" s="349">
        <v>0</v>
      </c>
      <c r="M58" s="276"/>
      <c r="N58" s="276"/>
      <c r="O58" s="129" t="s">
        <v>304</v>
      </c>
    </row>
    <row r="59" spans="1:15" ht="17.25" hidden="1" customHeight="1" x14ac:dyDescent="0.2">
      <c r="A59" s="18">
        <v>3</v>
      </c>
      <c r="B59" s="2" t="s">
        <v>128</v>
      </c>
      <c r="C59" s="564" t="s">
        <v>237</v>
      </c>
      <c r="D59" s="565"/>
      <c r="E59" s="566"/>
      <c r="F59" s="104" t="s">
        <v>239</v>
      </c>
      <c r="G59" s="276"/>
      <c r="H59" s="276"/>
      <c r="I59" s="276"/>
      <c r="J59" s="276" t="s">
        <v>276</v>
      </c>
      <c r="K59" s="276"/>
      <c r="L59" s="277">
        <v>1</v>
      </c>
      <c r="M59" s="276"/>
      <c r="N59" s="276"/>
    </row>
    <row r="60" spans="1:15" ht="17.25" hidden="1" customHeight="1" x14ac:dyDescent="0.2">
      <c r="A60" s="18">
        <v>4</v>
      </c>
      <c r="B60" s="2" t="s">
        <v>157</v>
      </c>
      <c r="C60" s="564" t="s">
        <v>237</v>
      </c>
      <c r="D60" s="565"/>
      <c r="E60" s="566"/>
      <c r="F60" s="104" t="s">
        <v>239</v>
      </c>
      <c r="G60" s="276"/>
      <c r="H60" s="276">
        <v>2</v>
      </c>
      <c r="I60" s="276"/>
      <c r="J60" s="276"/>
      <c r="K60" s="276"/>
      <c r="L60" s="277"/>
      <c r="M60" s="276"/>
      <c r="N60" s="276"/>
    </row>
    <row r="61" spans="1:15" ht="17.25" hidden="1" customHeight="1" x14ac:dyDescent="0.2">
      <c r="A61" s="18">
        <v>4</v>
      </c>
      <c r="B61" s="2" t="s">
        <v>158</v>
      </c>
      <c r="C61" s="564" t="s">
        <v>235</v>
      </c>
      <c r="D61" s="565"/>
      <c r="E61" s="566"/>
      <c r="F61" s="104" t="s">
        <v>239</v>
      </c>
      <c r="G61" s="276"/>
      <c r="H61" s="276">
        <v>40</v>
      </c>
      <c r="I61" s="276"/>
      <c r="J61" s="276"/>
      <c r="K61" s="276"/>
      <c r="L61" s="277">
        <v>10</v>
      </c>
      <c r="M61" s="276"/>
      <c r="N61" s="276"/>
    </row>
    <row r="62" spans="1:15" ht="17.25" hidden="1" customHeight="1" x14ac:dyDescent="0.2">
      <c r="A62" s="18">
        <v>4</v>
      </c>
      <c r="B62" s="2" t="s">
        <v>135</v>
      </c>
      <c r="C62" s="564" t="s">
        <v>236</v>
      </c>
      <c r="D62" s="565"/>
      <c r="E62" s="566"/>
      <c r="F62" s="104" t="s">
        <v>242</v>
      </c>
      <c r="G62" s="276"/>
      <c r="H62" s="276">
        <v>1</v>
      </c>
      <c r="I62" s="276"/>
      <c r="J62" s="276"/>
      <c r="K62" s="276"/>
      <c r="L62" s="277"/>
      <c r="M62" s="276"/>
      <c r="N62" s="276"/>
    </row>
    <row r="63" spans="1:15" ht="17.25" hidden="1" customHeight="1" x14ac:dyDescent="0.2">
      <c r="A63" s="18">
        <v>4</v>
      </c>
      <c r="B63" s="2" t="s">
        <v>161</v>
      </c>
      <c r="C63" s="564" t="s">
        <v>235</v>
      </c>
      <c r="D63" s="565"/>
      <c r="E63" s="566"/>
      <c r="F63" s="104" t="s">
        <v>239</v>
      </c>
      <c r="G63" s="276"/>
      <c r="H63" s="276">
        <v>3</v>
      </c>
      <c r="I63" s="276"/>
      <c r="J63" s="276"/>
      <c r="K63" s="276"/>
      <c r="L63" s="277"/>
      <c r="M63" s="276"/>
      <c r="N63" s="276"/>
    </row>
    <row r="64" spans="1:15" ht="17.25" hidden="1" customHeight="1" x14ac:dyDescent="0.2">
      <c r="A64" s="18">
        <v>4</v>
      </c>
      <c r="B64" s="2" t="s">
        <v>159</v>
      </c>
      <c r="C64" s="564" t="s">
        <v>233</v>
      </c>
      <c r="D64" s="565"/>
      <c r="E64" s="566"/>
      <c r="F64" s="104" t="s">
        <v>240</v>
      </c>
      <c r="G64" s="276"/>
      <c r="H64" s="276">
        <v>3</v>
      </c>
      <c r="I64" s="276"/>
      <c r="J64" s="276" t="s">
        <v>276</v>
      </c>
      <c r="K64" s="276"/>
      <c r="L64" s="277" t="s">
        <v>276</v>
      </c>
      <c r="M64" s="277" t="s">
        <v>276</v>
      </c>
      <c r="N64" s="276" t="s">
        <v>276</v>
      </c>
    </row>
    <row r="65" spans="1:15" ht="17.25" hidden="1" customHeight="1" x14ac:dyDescent="0.2">
      <c r="A65" s="18">
        <v>4</v>
      </c>
      <c r="B65" s="2" t="s">
        <v>137</v>
      </c>
      <c r="C65" s="564" t="s">
        <v>235</v>
      </c>
      <c r="D65" s="565"/>
      <c r="E65" s="566"/>
      <c r="F65" s="104" t="s">
        <v>238</v>
      </c>
      <c r="G65" s="276"/>
      <c r="H65" s="276"/>
      <c r="I65" s="276"/>
      <c r="J65" s="276" t="s">
        <v>276</v>
      </c>
      <c r="K65" s="276"/>
      <c r="L65" s="277">
        <v>1</v>
      </c>
      <c r="M65" s="276"/>
      <c r="N65" s="276"/>
    </row>
    <row r="66" spans="1:15" ht="17.25" hidden="1" customHeight="1" x14ac:dyDescent="0.2">
      <c r="A66" s="18">
        <v>4</v>
      </c>
      <c r="B66" s="2" t="s">
        <v>228</v>
      </c>
      <c r="C66" s="564" t="s">
        <v>233</v>
      </c>
      <c r="D66" s="565"/>
      <c r="E66" s="566"/>
      <c r="F66" s="104" t="s">
        <v>238</v>
      </c>
      <c r="G66" s="276"/>
      <c r="H66" s="276">
        <v>16</v>
      </c>
      <c r="I66" s="276"/>
      <c r="J66" s="276" t="s">
        <v>276</v>
      </c>
      <c r="K66" s="276"/>
      <c r="L66" s="277" t="s">
        <v>276</v>
      </c>
      <c r="M66" s="277" t="s">
        <v>276</v>
      </c>
      <c r="N66" s="276" t="s">
        <v>276</v>
      </c>
    </row>
    <row r="67" spans="1:15" ht="17.25" hidden="1" customHeight="1" x14ac:dyDescent="0.2">
      <c r="A67" s="18">
        <v>4</v>
      </c>
      <c r="B67" s="2" t="s">
        <v>129</v>
      </c>
      <c r="C67" s="564" t="s">
        <v>233</v>
      </c>
      <c r="D67" s="565"/>
      <c r="E67" s="566"/>
      <c r="F67" s="104" t="s">
        <v>238</v>
      </c>
      <c r="G67" s="276"/>
      <c r="H67" s="276">
        <v>12</v>
      </c>
      <c r="I67" s="276"/>
      <c r="J67" s="276" t="s">
        <v>276</v>
      </c>
      <c r="K67" s="276"/>
      <c r="L67" s="277" t="s">
        <v>276</v>
      </c>
      <c r="M67" s="277" t="s">
        <v>276</v>
      </c>
      <c r="N67" s="276" t="s">
        <v>276</v>
      </c>
    </row>
    <row r="68" spans="1:15" ht="17.25" hidden="1" customHeight="1" x14ac:dyDescent="0.2">
      <c r="A68" s="18">
        <v>4</v>
      </c>
      <c r="B68" s="2" t="s">
        <v>160</v>
      </c>
      <c r="C68" s="564" t="s">
        <v>234</v>
      </c>
      <c r="D68" s="565"/>
      <c r="E68" s="566"/>
      <c r="F68" s="104" t="s">
        <v>238</v>
      </c>
      <c r="G68" s="276"/>
      <c r="H68" s="276">
        <v>1</v>
      </c>
      <c r="I68" s="276"/>
      <c r="J68" s="276"/>
      <c r="K68" s="276"/>
      <c r="L68" s="277"/>
      <c r="M68" s="276"/>
      <c r="N68" s="276"/>
    </row>
    <row r="69" spans="1:15" ht="17.25" hidden="1" customHeight="1" x14ac:dyDescent="0.2">
      <c r="A69" s="18">
        <v>4</v>
      </c>
      <c r="B69" s="2" t="s">
        <v>141</v>
      </c>
      <c r="C69" s="564" t="s">
        <v>234</v>
      </c>
      <c r="D69" s="565"/>
      <c r="E69" s="566"/>
      <c r="F69" s="104" t="s">
        <v>238</v>
      </c>
      <c r="G69" s="276"/>
      <c r="H69" s="276">
        <v>1</v>
      </c>
      <c r="I69" s="276"/>
      <c r="J69" s="276"/>
      <c r="K69" s="276"/>
      <c r="L69" s="277"/>
      <c r="M69" s="276"/>
      <c r="N69" s="276"/>
    </row>
    <row r="70" spans="1:15" ht="17.25" hidden="1" customHeight="1" x14ac:dyDescent="0.2">
      <c r="A70" s="18">
        <v>4</v>
      </c>
      <c r="B70" s="2" t="s">
        <v>132</v>
      </c>
      <c r="C70" s="564" t="s">
        <v>233</v>
      </c>
      <c r="D70" s="565"/>
      <c r="E70" s="566"/>
      <c r="F70" s="104" t="s">
        <v>238</v>
      </c>
      <c r="G70" s="276"/>
      <c r="H70" s="276">
        <v>2</v>
      </c>
      <c r="I70" s="276"/>
      <c r="J70" s="276"/>
      <c r="K70" s="276"/>
      <c r="L70" s="277"/>
      <c r="M70" s="276"/>
      <c r="N70" s="276"/>
    </row>
    <row r="71" spans="1:15" ht="17.25" hidden="1" customHeight="1" x14ac:dyDescent="0.2">
      <c r="A71" s="18">
        <v>4</v>
      </c>
      <c r="B71" s="2" t="s">
        <v>139</v>
      </c>
      <c r="C71" s="564" t="s">
        <v>234</v>
      </c>
      <c r="D71" s="565"/>
      <c r="E71" s="566"/>
      <c r="F71" s="104" t="s">
        <v>238</v>
      </c>
      <c r="G71" s="276"/>
      <c r="H71" s="276">
        <v>4</v>
      </c>
      <c r="I71" s="276"/>
      <c r="J71" s="276"/>
      <c r="K71" s="276"/>
      <c r="L71" s="277"/>
      <c r="M71" s="276"/>
      <c r="N71" s="276"/>
    </row>
    <row r="72" spans="1:15" ht="17.25" hidden="1" customHeight="1" x14ac:dyDescent="0.2">
      <c r="A72" s="18">
        <v>4</v>
      </c>
      <c r="B72" s="2" t="s">
        <v>159</v>
      </c>
      <c r="C72" s="564" t="s">
        <v>233</v>
      </c>
      <c r="D72" s="565"/>
      <c r="E72" s="566"/>
      <c r="F72" s="104" t="s">
        <v>240</v>
      </c>
      <c r="G72" s="276"/>
      <c r="H72" s="276">
        <v>2</v>
      </c>
      <c r="I72" s="276"/>
      <c r="J72" s="276" t="s">
        <v>276</v>
      </c>
      <c r="K72" s="276"/>
      <c r="L72" s="277" t="s">
        <v>276</v>
      </c>
      <c r="M72" s="277" t="s">
        <v>276</v>
      </c>
      <c r="N72" s="276" t="s">
        <v>276</v>
      </c>
    </row>
    <row r="73" spans="1:15" ht="17.25" hidden="1" customHeight="1" x14ac:dyDescent="0.2">
      <c r="A73" s="18">
        <v>4</v>
      </c>
      <c r="B73" s="2" t="s">
        <v>308</v>
      </c>
      <c r="C73" s="564" t="s">
        <v>276</v>
      </c>
      <c r="D73" s="565"/>
      <c r="E73" s="566"/>
      <c r="F73" s="104" t="s">
        <v>242</v>
      </c>
      <c r="G73" s="276"/>
      <c r="H73" s="276"/>
      <c r="I73" s="276"/>
      <c r="J73" s="276"/>
      <c r="K73" s="276"/>
      <c r="L73" s="277">
        <v>1</v>
      </c>
      <c r="M73" s="276"/>
      <c r="N73" s="276"/>
      <c r="O73" t="s">
        <v>770</v>
      </c>
    </row>
    <row r="74" spans="1:15" ht="17.25" hidden="1" customHeight="1" x14ac:dyDescent="0.2">
      <c r="A74" s="18">
        <v>4</v>
      </c>
      <c r="B74" s="2" t="s">
        <v>127</v>
      </c>
      <c r="C74" s="564" t="s">
        <v>233</v>
      </c>
      <c r="D74" s="565"/>
      <c r="E74" s="566"/>
      <c r="F74" s="104" t="s">
        <v>238</v>
      </c>
      <c r="G74" s="276"/>
      <c r="H74" s="276">
        <v>1</v>
      </c>
      <c r="I74" s="276"/>
      <c r="J74" s="276" t="s">
        <v>276</v>
      </c>
      <c r="K74" s="276"/>
      <c r="L74" s="277" t="s">
        <v>276</v>
      </c>
      <c r="M74" s="277" t="s">
        <v>276</v>
      </c>
      <c r="N74" s="276" t="s">
        <v>276</v>
      </c>
    </row>
    <row r="75" spans="1:15" ht="17.25" hidden="1" customHeight="1" x14ac:dyDescent="0.2">
      <c r="A75" s="18">
        <v>5</v>
      </c>
      <c r="B75" s="2" t="s">
        <v>141</v>
      </c>
      <c r="C75" s="564" t="s">
        <v>234</v>
      </c>
      <c r="D75" s="565"/>
      <c r="E75" s="566"/>
      <c r="F75" s="104" t="s">
        <v>238</v>
      </c>
      <c r="G75" s="276"/>
      <c r="H75" s="276">
        <v>2</v>
      </c>
      <c r="I75" s="276"/>
      <c r="J75" s="276"/>
      <c r="K75" s="276"/>
      <c r="L75" s="277"/>
      <c r="M75" s="276"/>
      <c r="N75" s="276"/>
    </row>
    <row r="76" spans="1:15" ht="17.25" hidden="1" customHeight="1" x14ac:dyDescent="0.2">
      <c r="A76" s="18">
        <v>5</v>
      </c>
      <c r="B76" s="2" t="s">
        <v>132</v>
      </c>
      <c r="C76" s="564" t="s">
        <v>233</v>
      </c>
      <c r="D76" s="565"/>
      <c r="E76" s="566"/>
      <c r="F76" s="104" t="s">
        <v>238</v>
      </c>
      <c r="G76" s="276"/>
      <c r="H76" s="276">
        <v>5</v>
      </c>
      <c r="I76" s="276"/>
      <c r="J76" s="276"/>
      <c r="K76" s="276"/>
      <c r="L76" s="277"/>
      <c r="M76" s="276"/>
      <c r="N76" s="276"/>
    </row>
    <row r="77" spans="1:15" ht="17.25" hidden="1" customHeight="1" x14ac:dyDescent="0.2">
      <c r="A77" s="18">
        <v>5</v>
      </c>
      <c r="B77" s="2" t="s">
        <v>159</v>
      </c>
      <c r="C77" s="564" t="s">
        <v>233</v>
      </c>
      <c r="D77" s="565"/>
      <c r="E77" s="566"/>
      <c r="F77" s="104" t="s">
        <v>240</v>
      </c>
      <c r="G77" s="276"/>
      <c r="H77" s="276">
        <v>5</v>
      </c>
      <c r="I77" s="276"/>
      <c r="J77" s="276" t="s">
        <v>276</v>
      </c>
      <c r="K77" s="276"/>
      <c r="L77" s="277" t="s">
        <v>276</v>
      </c>
      <c r="M77" s="277" t="s">
        <v>276</v>
      </c>
      <c r="N77" s="276" t="s">
        <v>276</v>
      </c>
    </row>
    <row r="78" spans="1:15" ht="17.25" hidden="1" customHeight="1" x14ac:dyDescent="0.2">
      <c r="A78" s="18">
        <v>5</v>
      </c>
      <c r="B78" s="2" t="s">
        <v>158</v>
      </c>
      <c r="C78" s="564" t="s">
        <v>235</v>
      </c>
      <c r="D78" s="565"/>
      <c r="E78" s="566"/>
      <c r="F78" s="104" t="s">
        <v>239</v>
      </c>
      <c r="G78" s="276"/>
      <c r="H78" s="276">
        <v>12</v>
      </c>
      <c r="I78" s="276"/>
      <c r="J78" s="276"/>
      <c r="K78" s="276"/>
      <c r="L78" s="277"/>
      <c r="M78" s="276"/>
      <c r="N78" s="276"/>
    </row>
    <row r="79" spans="1:15" ht="17.25" hidden="1" customHeight="1" x14ac:dyDescent="0.2">
      <c r="A79" s="18">
        <v>5</v>
      </c>
      <c r="B79" s="2" t="s">
        <v>232</v>
      </c>
      <c r="C79" s="564" t="s">
        <v>236</v>
      </c>
      <c r="D79" s="565"/>
      <c r="E79" s="566"/>
      <c r="F79" s="104" t="s">
        <v>239</v>
      </c>
      <c r="G79" s="276"/>
      <c r="H79" s="276"/>
      <c r="I79" s="276"/>
      <c r="J79" s="276"/>
      <c r="K79" s="276"/>
      <c r="L79" s="277">
        <v>1</v>
      </c>
      <c r="M79" s="276"/>
      <c r="N79" s="276"/>
    </row>
    <row r="80" spans="1:15" ht="17.25" hidden="1" customHeight="1" x14ac:dyDescent="0.2">
      <c r="A80" s="18">
        <v>5</v>
      </c>
      <c r="B80" s="2" t="s">
        <v>228</v>
      </c>
      <c r="C80" s="564" t="s">
        <v>233</v>
      </c>
      <c r="D80" s="565"/>
      <c r="E80" s="566"/>
      <c r="F80" s="104" t="s">
        <v>238</v>
      </c>
      <c r="G80" s="276"/>
      <c r="H80" s="276">
        <v>14</v>
      </c>
      <c r="I80" s="276"/>
      <c r="J80" s="276" t="s">
        <v>276</v>
      </c>
      <c r="K80" s="276"/>
      <c r="L80" s="277" t="s">
        <v>276</v>
      </c>
      <c r="M80" s="277" t="s">
        <v>276</v>
      </c>
      <c r="N80" s="276" t="s">
        <v>276</v>
      </c>
    </row>
    <row r="81" spans="1:14" ht="17.25" hidden="1" customHeight="1" x14ac:dyDescent="0.2">
      <c r="A81" s="18">
        <v>5</v>
      </c>
      <c r="B81" s="2" t="s">
        <v>161</v>
      </c>
      <c r="C81" s="564" t="s">
        <v>235</v>
      </c>
      <c r="D81" s="565"/>
      <c r="E81" s="566"/>
      <c r="F81" s="104" t="s">
        <v>239</v>
      </c>
      <c r="G81" s="276"/>
      <c r="H81" s="276">
        <v>2</v>
      </c>
      <c r="I81" s="276"/>
      <c r="J81" s="276"/>
      <c r="K81" s="276"/>
      <c r="L81" s="277"/>
      <c r="M81" s="276"/>
      <c r="N81" s="276"/>
    </row>
    <row r="82" spans="1:14" ht="17.25" hidden="1" customHeight="1" x14ac:dyDescent="0.2">
      <c r="A82" s="18">
        <v>5</v>
      </c>
      <c r="B82" s="2" t="s">
        <v>137</v>
      </c>
      <c r="C82" s="564" t="s">
        <v>235</v>
      </c>
      <c r="D82" s="565"/>
      <c r="E82" s="566"/>
      <c r="F82" s="104" t="s">
        <v>238</v>
      </c>
      <c r="G82" s="276"/>
      <c r="H82" s="276"/>
      <c r="I82" s="276"/>
      <c r="J82" s="276" t="s">
        <v>276</v>
      </c>
      <c r="K82" s="276"/>
      <c r="L82" s="277">
        <v>1</v>
      </c>
      <c r="M82" s="276"/>
      <c r="N82" s="276"/>
    </row>
    <row r="83" spans="1:14" ht="17.25" hidden="1" customHeight="1" x14ac:dyDescent="0.2">
      <c r="A83" s="18">
        <v>5</v>
      </c>
      <c r="B83" s="2" t="s">
        <v>127</v>
      </c>
      <c r="C83" s="564" t="s">
        <v>233</v>
      </c>
      <c r="D83" s="565"/>
      <c r="E83" s="566"/>
      <c r="F83" s="104" t="s">
        <v>238</v>
      </c>
      <c r="G83" s="276"/>
      <c r="H83" s="276">
        <v>2</v>
      </c>
      <c r="I83" s="276"/>
      <c r="J83" s="276" t="s">
        <v>276</v>
      </c>
      <c r="K83" s="276"/>
      <c r="L83" s="277" t="s">
        <v>276</v>
      </c>
      <c r="M83" s="277" t="s">
        <v>276</v>
      </c>
      <c r="N83" s="276" t="s">
        <v>276</v>
      </c>
    </row>
    <row r="84" spans="1:14" ht="17.25" hidden="1" customHeight="1" x14ac:dyDescent="0.2">
      <c r="A84" s="18">
        <v>5</v>
      </c>
      <c r="B84" s="2" t="s">
        <v>129</v>
      </c>
      <c r="C84" s="564" t="s">
        <v>233</v>
      </c>
      <c r="D84" s="565"/>
      <c r="E84" s="566"/>
      <c r="F84" s="104" t="s">
        <v>238</v>
      </c>
      <c r="G84" s="276"/>
      <c r="H84" s="276">
        <v>6</v>
      </c>
      <c r="I84" s="276"/>
      <c r="J84" s="276" t="s">
        <v>276</v>
      </c>
      <c r="K84" s="276"/>
      <c r="L84" s="277" t="s">
        <v>276</v>
      </c>
      <c r="M84" s="277" t="s">
        <v>276</v>
      </c>
      <c r="N84" s="276" t="s">
        <v>276</v>
      </c>
    </row>
    <row r="85" spans="1:14" ht="17.25" hidden="1" customHeight="1" x14ac:dyDescent="0.2">
      <c r="A85" s="18">
        <v>5</v>
      </c>
      <c r="B85" s="2" t="s">
        <v>135</v>
      </c>
      <c r="C85" s="564" t="s">
        <v>236</v>
      </c>
      <c r="D85" s="565"/>
      <c r="E85" s="566"/>
      <c r="F85" s="104" t="s">
        <v>242</v>
      </c>
      <c r="G85" s="276"/>
      <c r="H85" s="276"/>
      <c r="I85" s="276"/>
      <c r="J85" s="276"/>
      <c r="K85" s="276"/>
      <c r="L85" s="277">
        <v>2</v>
      </c>
      <c r="M85" s="276"/>
      <c r="N85" s="276"/>
    </row>
    <row r="86" spans="1:14" ht="17.25" hidden="1" customHeight="1" x14ac:dyDescent="0.2">
      <c r="A86" s="18">
        <v>5</v>
      </c>
      <c r="B86" s="2" t="s">
        <v>162</v>
      </c>
      <c r="C86" s="564" t="s">
        <v>234</v>
      </c>
      <c r="D86" s="565"/>
      <c r="E86" s="566"/>
      <c r="F86" s="104" t="s">
        <v>238</v>
      </c>
      <c r="G86" s="276"/>
      <c r="H86" s="276">
        <v>1</v>
      </c>
      <c r="I86" s="276"/>
      <c r="J86" s="276"/>
      <c r="K86" s="276"/>
      <c r="L86" s="277"/>
      <c r="M86" s="276"/>
      <c r="N86" s="276"/>
    </row>
    <row r="87" spans="1:14" ht="17.25" hidden="1" customHeight="1" x14ac:dyDescent="0.2">
      <c r="A87" s="18">
        <v>5</v>
      </c>
      <c r="B87" s="2" t="s">
        <v>131</v>
      </c>
      <c r="C87" s="564" t="s">
        <v>233</v>
      </c>
      <c r="D87" s="565"/>
      <c r="E87" s="566"/>
      <c r="F87" s="104" t="s">
        <v>240</v>
      </c>
      <c r="G87" s="276"/>
      <c r="H87" s="276">
        <v>1</v>
      </c>
      <c r="I87" s="276"/>
      <c r="J87" s="276" t="s">
        <v>276</v>
      </c>
      <c r="K87" s="276"/>
      <c r="L87" s="277"/>
      <c r="M87" s="276"/>
      <c r="N87" s="276"/>
    </row>
    <row r="88" spans="1:14" ht="17.25" hidden="1" customHeight="1" x14ac:dyDescent="0.2">
      <c r="A88" s="18">
        <v>6</v>
      </c>
      <c r="B88" s="2" t="s">
        <v>141</v>
      </c>
      <c r="C88" s="564" t="s">
        <v>234</v>
      </c>
      <c r="D88" s="565"/>
      <c r="E88" s="566"/>
      <c r="F88" s="104" t="s">
        <v>238</v>
      </c>
      <c r="G88" s="276"/>
      <c r="H88" s="276">
        <v>2</v>
      </c>
      <c r="I88" s="276"/>
      <c r="J88" s="276"/>
      <c r="K88" s="276"/>
      <c r="L88" s="277"/>
      <c r="M88" s="276"/>
      <c r="N88" s="276"/>
    </row>
    <row r="89" spans="1:14" ht="17.25" hidden="1" customHeight="1" x14ac:dyDescent="0.2">
      <c r="A89" s="18">
        <v>6</v>
      </c>
      <c r="B89" s="2" t="s">
        <v>132</v>
      </c>
      <c r="C89" s="564" t="s">
        <v>233</v>
      </c>
      <c r="D89" s="565"/>
      <c r="E89" s="566"/>
      <c r="F89" s="104" t="s">
        <v>238</v>
      </c>
      <c r="G89" s="276"/>
      <c r="H89" s="276">
        <v>4</v>
      </c>
      <c r="I89" s="276"/>
      <c r="J89" s="276"/>
      <c r="K89" s="276"/>
      <c r="L89" s="277"/>
      <c r="M89" s="276"/>
      <c r="N89" s="276"/>
    </row>
    <row r="90" spans="1:14" ht="17.25" hidden="1" customHeight="1" x14ac:dyDescent="0.2">
      <c r="A90" s="18">
        <v>6</v>
      </c>
      <c r="B90" s="2" t="s">
        <v>131</v>
      </c>
      <c r="C90" s="564" t="s">
        <v>233</v>
      </c>
      <c r="D90" s="565"/>
      <c r="E90" s="566"/>
      <c r="F90" s="104" t="s">
        <v>240</v>
      </c>
      <c r="G90" s="276"/>
      <c r="H90" s="276">
        <v>4</v>
      </c>
      <c r="I90" s="276"/>
      <c r="J90" s="276" t="s">
        <v>276</v>
      </c>
      <c r="K90" s="276"/>
      <c r="L90" s="277"/>
      <c r="M90" s="276"/>
      <c r="N90" s="276"/>
    </row>
    <row r="91" spans="1:14" ht="17.25" hidden="1" customHeight="1" x14ac:dyDescent="0.2">
      <c r="A91" s="18">
        <v>6</v>
      </c>
      <c r="B91" s="2" t="s">
        <v>229</v>
      </c>
      <c r="C91" s="564" t="s">
        <v>236</v>
      </c>
      <c r="D91" s="565"/>
      <c r="E91" s="566"/>
      <c r="F91" s="104" t="s">
        <v>239</v>
      </c>
      <c r="G91" s="276"/>
      <c r="H91" s="276">
        <v>2</v>
      </c>
      <c r="I91" s="276"/>
      <c r="J91" s="276"/>
      <c r="K91" s="276"/>
      <c r="L91" s="277">
        <v>20</v>
      </c>
      <c r="M91" s="276"/>
      <c r="N91" s="276"/>
    </row>
    <row r="92" spans="1:14" ht="17.25" hidden="1" customHeight="1" x14ac:dyDescent="0.2">
      <c r="A92" s="18">
        <v>6</v>
      </c>
      <c r="B92" s="2" t="s">
        <v>129</v>
      </c>
      <c r="C92" s="564" t="s">
        <v>233</v>
      </c>
      <c r="D92" s="565"/>
      <c r="E92" s="566"/>
      <c r="F92" s="104" t="s">
        <v>239</v>
      </c>
      <c r="G92" s="276"/>
      <c r="H92" s="276">
        <v>12</v>
      </c>
      <c r="I92" s="276"/>
      <c r="J92" s="276" t="s">
        <v>276</v>
      </c>
      <c r="K92" s="276"/>
      <c r="L92" s="277" t="s">
        <v>276</v>
      </c>
      <c r="M92" s="277" t="s">
        <v>276</v>
      </c>
      <c r="N92" s="276" t="s">
        <v>276</v>
      </c>
    </row>
    <row r="93" spans="1:14" ht="17.25" hidden="1" customHeight="1" x14ac:dyDescent="0.2">
      <c r="A93" s="18">
        <v>6</v>
      </c>
      <c r="B93" s="2" t="s">
        <v>158</v>
      </c>
      <c r="C93" s="564" t="s">
        <v>235</v>
      </c>
      <c r="D93" s="565"/>
      <c r="E93" s="566"/>
      <c r="F93" s="104" t="s">
        <v>239</v>
      </c>
      <c r="G93" s="276"/>
      <c r="H93" s="276">
        <v>20</v>
      </c>
      <c r="I93" s="276"/>
      <c r="J93" s="276"/>
      <c r="K93" s="276"/>
      <c r="L93" s="277"/>
      <c r="M93" s="276"/>
      <c r="N93" s="276"/>
    </row>
    <row r="94" spans="1:14" ht="17.25" hidden="1" customHeight="1" x14ac:dyDescent="0.2">
      <c r="A94" s="18">
        <v>6</v>
      </c>
      <c r="B94" s="2" t="s">
        <v>159</v>
      </c>
      <c r="C94" s="564" t="s">
        <v>233</v>
      </c>
      <c r="D94" s="565"/>
      <c r="E94" s="566"/>
      <c r="F94" s="104" t="s">
        <v>240</v>
      </c>
      <c r="G94" s="276"/>
      <c r="H94" s="276">
        <v>12</v>
      </c>
      <c r="I94" s="276"/>
      <c r="J94" s="276" t="s">
        <v>276</v>
      </c>
      <c r="K94" s="276"/>
      <c r="L94" s="277" t="s">
        <v>276</v>
      </c>
      <c r="M94" s="277" t="s">
        <v>276</v>
      </c>
      <c r="N94" s="276" t="s">
        <v>276</v>
      </c>
    </row>
    <row r="95" spans="1:14" ht="17.25" hidden="1" customHeight="1" x14ac:dyDescent="0.2">
      <c r="A95" s="18">
        <v>6</v>
      </c>
      <c r="B95" s="2" t="s">
        <v>161</v>
      </c>
      <c r="C95" s="564" t="s">
        <v>235</v>
      </c>
      <c r="D95" s="565"/>
      <c r="E95" s="566"/>
      <c r="F95" s="104" t="s">
        <v>239</v>
      </c>
      <c r="G95" s="276"/>
      <c r="H95" s="276">
        <v>2</v>
      </c>
      <c r="I95" s="276"/>
      <c r="J95" s="276"/>
      <c r="K95" s="276"/>
      <c r="L95" s="277"/>
      <c r="M95" s="276"/>
      <c r="N95" s="276"/>
    </row>
    <row r="96" spans="1:14" ht="17.25" hidden="1" customHeight="1" x14ac:dyDescent="0.2">
      <c r="A96" s="18">
        <v>6</v>
      </c>
      <c r="B96" s="2" t="s">
        <v>232</v>
      </c>
      <c r="C96" s="564" t="s">
        <v>236</v>
      </c>
      <c r="D96" s="565"/>
      <c r="E96" s="566"/>
      <c r="F96" s="104" t="s">
        <v>239</v>
      </c>
      <c r="G96" s="276"/>
      <c r="H96" s="276"/>
      <c r="I96" s="276"/>
      <c r="J96" s="276"/>
      <c r="K96" s="276"/>
      <c r="L96" s="277">
        <v>1</v>
      </c>
      <c r="M96" s="276"/>
      <c r="N96" s="276"/>
    </row>
    <row r="97" spans="1:14" ht="17.25" hidden="1" customHeight="1" x14ac:dyDescent="0.2">
      <c r="A97" s="18">
        <v>6</v>
      </c>
      <c r="B97" s="2" t="s">
        <v>228</v>
      </c>
      <c r="C97" s="564" t="s">
        <v>233</v>
      </c>
      <c r="D97" s="565"/>
      <c r="E97" s="566"/>
      <c r="F97" s="104" t="s">
        <v>238</v>
      </c>
      <c r="G97" s="276"/>
      <c r="H97" s="276">
        <v>8</v>
      </c>
      <c r="I97" s="276"/>
      <c r="J97" s="276" t="s">
        <v>276</v>
      </c>
      <c r="K97" s="276"/>
      <c r="L97" s="277" t="s">
        <v>276</v>
      </c>
      <c r="M97" s="277" t="s">
        <v>276</v>
      </c>
      <c r="N97" s="276" t="s">
        <v>276</v>
      </c>
    </row>
    <row r="98" spans="1:14" ht="17.25" hidden="1" customHeight="1" x14ac:dyDescent="0.2">
      <c r="A98" s="18">
        <v>6</v>
      </c>
      <c r="B98" s="2" t="s">
        <v>139</v>
      </c>
      <c r="C98" s="564" t="s">
        <v>234</v>
      </c>
      <c r="D98" s="565"/>
      <c r="E98" s="566"/>
      <c r="F98" s="104" t="s">
        <v>238</v>
      </c>
      <c r="G98" s="276"/>
      <c r="H98" s="276">
        <v>2</v>
      </c>
      <c r="I98" s="276"/>
      <c r="J98" s="276"/>
      <c r="K98" s="276"/>
      <c r="L98" s="277"/>
      <c r="M98" s="276"/>
      <c r="N98" s="276"/>
    </row>
    <row r="99" spans="1:14" ht="17.25" hidden="1" customHeight="1" x14ac:dyDescent="0.2">
      <c r="A99" s="18">
        <v>7</v>
      </c>
      <c r="B99" s="2" t="s">
        <v>158</v>
      </c>
      <c r="C99" s="564" t="s">
        <v>235</v>
      </c>
      <c r="D99" s="565"/>
      <c r="E99" s="566"/>
      <c r="F99" s="104" t="s">
        <v>239</v>
      </c>
      <c r="G99" s="276"/>
      <c r="H99" s="276">
        <v>60</v>
      </c>
      <c r="I99" s="276"/>
      <c r="J99" s="276"/>
      <c r="K99" s="276"/>
      <c r="L99" s="277"/>
      <c r="M99" s="276"/>
      <c r="N99" s="276"/>
    </row>
    <row r="100" spans="1:14" ht="17.25" hidden="1" customHeight="1" x14ac:dyDescent="0.2">
      <c r="A100" s="18">
        <v>7</v>
      </c>
      <c r="B100" s="2" t="s">
        <v>165</v>
      </c>
      <c r="C100" s="564" t="s">
        <v>270</v>
      </c>
      <c r="D100" s="565"/>
      <c r="E100" s="566"/>
      <c r="F100" s="104" t="s">
        <v>240</v>
      </c>
      <c r="G100" s="276"/>
      <c r="H100" s="276">
        <v>5</v>
      </c>
      <c r="I100" s="276"/>
      <c r="J100" s="276" t="s">
        <v>276</v>
      </c>
      <c r="K100" s="276"/>
      <c r="L100" s="277"/>
      <c r="M100" s="276"/>
      <c r="N100" s="276"/>
    </row>
    <row r="101" spans="1:14" ht="17.25" hidden="1" customHeight="1" x14ac:dyDescent="0.2">
      <c r="A101" s="18">
        <v>7</v>
      </c>
      <c r="B101" s="2" t="s">
        <v>159</v>
      </c>
      <c r="C101" s="564" t="s">
        <v>233</v>
      </c>
      <c r="D101" s="565"/>
      <c r="E101" s="566"/>
      <c r="F101" s="104" t="s">
        <v>240</v>
      </c>
      <c r="G101" s="276"/>
      <c r="H101" s="276">
        <v>15</v>
      </c>
      <c r="I101" s="276"/>
      <c r="J101" s="276" t="s">
        <v>276</v>
      </c>
      <c r="K101" s="276"/>
      <c r="L101" s="277" t="s">
        <v>276</v>
      </c>
      <c r="M101" s="277" t="s">
        <v>276</v>
      </c>
      <c r="N101" s="276" t="s">
        <v>276</v>
      </c>
    </row>
    <row r="102" spans="1:14" ht="17.25" hidden="1" customHeight="1" x14ac:dyDescent="0.2">
      <c r="A102" s="18">
        <v>7</v>
      </c>
      <c r="B102" s="2" t="s">
        <v>139</v>
      </c>
      <c r="C102" s="564" t="s">
        <v>234</v>
      </c>
      <c r="D102" s="565"/>
      <c r="E102" s="566"/>
      <c r="F102" s="104" t="s">
        <v>238</v>
      </c>
      <c r="G102" s="276"/>
      <c r="H102" s="276">
        <v>2</v>
      </c>
      <c r="I102" s="276"/>
      <c r="J102" s="276"/>
      <c r="K102" s="276"/>
      <c r="L102" s="277"/>
      <c r="M102" s="276"/>
      <c r="N102" s="276"/>
    </row>
    <row r="103" spans="1:14" ht="17.25" hidden="1" customHeight="1" x14ac:dyDescent="0.2">
      <c r="A103" s="18">
        <v>7</v>
      </c>
      <c r="B103" s="2" t="s">
        <v>157</v>
      </c>
      <c r="C103" s="564" t="s">
        <v>237</v>
      </c>
      <c r="D103" s="565"/>
      <c r="E103" s="566"/>
      <c r="F103" s="104" t="s">
        <v>239</v>
      </c>
      <c r="G103" s="276"/>
      <c r="H103" s="276"/>
      <c r="I103" s="276"/>
      <c r="J103" s="276"/>
      <c r="K103" s="276"/>
      <c r="L103" s="277">
        <v>3</v>
      </c>
      <c r="M103" s="276"/>
      <c r="N103" s="276"/>
    </row>
    <row r="104" spans="1:14" ht="17.25" hidden="1" customHeight="1" x14ac:dyDescent="0.2">
      <c r="A104" s="18">
        <v>7</v>
      </c>
      <c r="B104" s="2" t="s">
        <v>229</v>
      </c>
      <c r="C104" s="564" t="s">
        <v>236</v>
      </c>
      <c r="D104" s="565"/>
      <c r="E104" s="566"/>
      <c r="F104" s="104" t="s">
        <v>239</v>
      </c>
      <c r="G104" s="276"/>
      <c r="H104" s="276">
        <v>1</v>
      </c>
      <c r="I104" s="276"/>
      <c r="J104" s="276">
        <v>2</v>
      </c>
      <c r="K104" s="276"/>
      <c r="L104" s="277">
        <v>30</v>
      </c>
      <c r="M104" s="276"/>
      <c r="N104" s="276"/>
    </row>
    <row r="105" spans="1:14" ht="16" hidden="1" x14ac:dyDescent="0.2">
      <c r="A105" s="18">
        <v>7</v>
      </c>
      <c r="B105" s="2" t="s">
        <v>131</v>
      </c>
      <c r="C105" s="564" t="s">
        <v>233</v>
      </c>
      <c r="D105" s="565"/>
      <c r="E105" s="566"/>
      <c r="F105" s="104" t="s">
        <v>240</v>
      </c>
      <c r="G105" s="276"/>
      <c r="H105" s="276">
        <v>1</v>
      </c>
      <c r="I105" s="276"/>
      <c r="J105" s="276" t="s">
        <v>276</v>
      </c>
      <c r="K105" s="276"/>
      <c r="L105" s="277"/>
      <c r="M105" s="276"/>
      <c r="N105" s="276"/>
    </row>
    <row r="106" spans="1:14" ht="17.25" hidden="1" customHeight="1" x14ac:dyDescent="0.2">
      <c r="A106" s="18">
        <v>7</v>
      </c>
      <c r="B106" s="2" t="s">
        <v>141</v>
      </c>
      <c r="C106" s="564" t="s">
        <v>234</v>
      </c>
      <c r="D106" s="565"/>
      <c r="E106" s="566"/>
      <c r="F106" s="266" t="s">
        <v>238</v>
      </c>
      <c r="G106" s="276"/>
      <c r="H106" s="276">
        <v>1</v>
      </c>
      <c r="I106" s="276"/>
      <c r="J106" s="276"/>
      <c r="K106" s="276"/>
      <c r="L106" s="277"/>
      <c r="M106" s="276"/>
      <c r="N106" s="276"/>
    </row>
    <row r="107" spans="1:14" ht="16" hidden="1" x14ac:dyDescent="0.2">
      <c r="A107" s="18">
        <v>7</v>
      </c>
      <c r="B107" s="2" t="s">
        <v>129</v>
      </c>
      <c r="C107" s="564" t="s">
        <v>233</v>
      </c>
      <c r="D107" s="565"/>
      <c r="E107" s="566"/>
      <c r="F107" s="266" t="s">
        <v>238</v>
      </c>
      <c r="G107" s="276"/>
      <c r="H107" s="276">
        <v>11</v>
      </c>
      <c r="I107" s="276"/>
      <c r="J107" s="276" t="s">
        <v>276</v>
      </c>
      <c r="K107" s="276"/>
      <c r="L107" s="277" t="s">
        <v>276</v>
      </c>
      <c r="M107" s="277" t="s">
        <v>276</v>
      </c>
      <c r="N107" s="276" t="s">
        <v>276</v>
      </c>
    </row>
    <row r="108" spans="1:14" ht="16" hidden="1" x14ac:dyDescent="0.2">
      <c r="A108" s="18">
        <v>7</v>
      </c>
      <c r="B108" s="2" t="s">
        <v>127</v>
      </c>
      <c r="C108" s="564" t="s">
        <v>233</v>
      </c>
      <c r="D108" s="565"/>
      <c r="E108" s="566"/>
      <c r="F108" s="266" t="s">
        <v>238</v>
      </c>
      <c r="G108" s="276"/>
      <c r="H108" s="276">
        <v>2</v>
      </c>
      <c r="I108" s="276"/>
      <c r="J108" s="276" t="s">
        <v>276</v>
      </c>
      <c r="K108" s="276"/>
      <c r="L108" s="277" t="s">
        <v>276</v>
      </c>
      <c r="M108" s="277" t="s">
        <v>276</v>
      </c>
      <c r="N108" s="276" t="s">
        <v>276</v>
      </c>
    </row>
    <row r="109" spans="1:14" ht="16" hidden="1" x14ac:dyDescent="0.2">
      <c r="A109" s="18">
        <v>7</v>
      </c>
      <c r="B109" s="2" t="s">
        <v>228</v>
      </c>
      <c r="C109" s="564" t="s">
        <v>233</v>
      </c>
      <c r="D109" s="565"/>
      <c r="E109" s="566"/>
      <c r="F109" s="266" t="s">
        <v>238</v>
      </c>
      <c r="G109" s="276"/>
      <c r="H109" s="276">
        <v>9</v>
      </c>
      <c r="I109" s="276"/>
      <c r="J109" s="276" t="s">
        <v>276</v>
      </c>
      <c r="K109" s="276"/>
      <c r="L109" s="277" t="s">
        <v>276</v>
      </c>
      <c r="M109" s="277" t="s">
        <v>276</v>
      </c>
      <c r="N109" s="276" t="s">
        <v>276</v>
      </c>
    </row>
    <row r="110" spans="1:14" ht="16" hidden="1" x14ac:dyDescent="0.2">
      <c r="A110" s="18">
        <v>7</v>
      </c>
      <c r="B110" s="2" t="s">
        <v>162</v>
      </c>
      <c r="C110" s="564" t="s">
        <v>234</v>
      </c>
      <c r="D110" s="565"/>
      <c r="E110" s="566"/>
      <c r="F110" s="266" t="s">
        <v>238</v>
      </c>
      <c r="G110" s="276"/>
      <c r="H110" s="276">
        <v>1</v>
      </c>
      <c r="I110" s="276"/>
      <c r="J110" s="276"/>
      <c r="K110" s="276"/>
      <c r="L110" s="277"/>
      <c r="M110" s="276"/>
      <c r="N110" s="276"/>
    </row>
    <row r="111" spans="1:14" ht="16" hidden="1" x14ac:dyDescent="0.2">
      <c r="A111" s="18">
        <v>8</v>
      </c>
      <c r="B111" s="2" t="s">
        <v>158</v>
      </c>
      <c r="C111" s="564" t="s">
        <v>235</v>
      </c>
      <c r="D111" s="565"/>
      <c r="E111" s="566"/>
      <c r="F111" s="266" t="s">
        <v>239</v>
      </c>
      <c r="G111" s="276"/>
      <c r="H111" s="276">
        <v>50</v>
      </c>
      <c r="I111" s="276"/>
      <c r="J111" s="276"/>
      <c r="K111" s="276"/>
      <c r="L111" s="277"/>
      <c r="M111" s="276"/>
      <c r="N111" s="276"/>
    </row>
    <row r="112" spans="1:14" ht="16" hidden="1" x14ac:dyDescent="0.2">
      <c r="A112" s="18">
        <v>8</v>
      </c>
      <c r="B112" s="2" t="s">
        <v>229</v>
      </c>
      <c r="C112" s="564" t="s">
        <v>236</v>
      </c>
      <c r="D112" s="565"/>
      <c r="E112" s="566"/>
      <c r="F112" s="266" t="s">
        <v>239</v>
      </c>
      <c r="G112" s="276"/>
      <c r="H112" s="276">
        <v>10</v>
      </c>
      <c r="I112" s="276"/>
      <c r="J112" s="276"/>
      <c r="K112" s="276"/>
      <c r="L112" s="277">
        <v>50</v>
      </c>
      <c r="M112" s="276"/>
      <c r="N112" s="276"/>
    </row>
    <row r="113" spans="1:14" ht="16" hidden="1" x14ac:dyDescent="0.2">
      <c r="A113" s="18">
        <v>8</v>
      </c>
      <c r="B113" s="2" t="s">
        <v>161</v>
      </c>
      <c r="C113" s="564" t="s">
        <v>235</v>
      </c>
      <c r="D113" s="565"/>
      <c r="E113" s="566"/>
      <c r="F113" s="266" t="s">
        <v>239</v>
      </c>
      <c r="G113" s="276"/>
      <c r="H113" s="276">
        <v>1</v>
      </c>
      <c r="I113" s="276"/>
      <c r="J113" s="276"/>
      <c r="K113" s="276"/>
      <c r="L113" s="277"/>
      <c r="M113" s="276"/>
      <c r="N113" s="276"/>
    </row>
    <row r="114" spans="1:14" ht="16" hidden="1" x14ac:dyDescent="0.2">
      <c r="A114" s="18">
        <v>8</v>
      </c>
      <c r="B114" s="2" t="s">
        <v>139</v>
      </c>
      <c r="C114" s="564" t="s">
        <v>234</v>
      </c>
      <c r="D114" s="565"/>
      <c r="E114" s="566"/>
      <c r="F114" s="266" t="s">
        <v>238</v>
      </c>
      <c r="G114" s="276"/>
      <c r="H114" s="276">
        <v>2</v>
      </c>
      <c r="I114" s="276"/>
      <c r="J114" s="276"/>
      <c r="K114" s="276"/>
      <c r="L114" s="277"/>
      <c r="M114" s="276"/>
      <c r="N114" s="276"/>
    </row>
    <row r="115" spans="1:14" ht="16" hidden="1" x14ac:dyDescent="0.2">
      <c r="A115" s="18">
        <v>8</v>
      </c>
      <c r="B115" s="2" t="s">
        <v>228</v>
      </c>
      <c r="C115" s="564" t="s">
        <v>233</v>
      </c>
      <c r="D115" s="565"/>
      <c r="E115" s="566"/>
      <c r="F115" s="266" t="s">
        <v>238</v>
      </c>
      <c r="G115" s="276"/>
      <c r="H115" s="276">
        <v>12</v>
      </c>
      <c r="I115" s="276"/>
      <c r="J115" s="276" t="s">
        <v>276</v>
      </c>
      <c r="K115" s="276"/>
      <c r="L115" s="277" t="s">
        <v>276</v>
      </c>
      <c r="M115" s="277" t="s">
        <v>276</v>
      </c>
      <c r="N115" s="276" t="s">
        <v>276</v>
      </c>
    </row>
    <row r="116" spans="1:14" ht="16" hidden="1" x14ac:dyDescent="0.2">
      <c r="A116" s="18">
        <v>8</v>
      </c>
      <c r="B116" s="2" t="s">
        <v>127</v>
      </c>
      <c r="C116" s="564" t="s">
        <v>233</v>
      </c>
      <c r="D116" s="565"/>
      <c r="E116" s="566"/>
      <c r="F116" s="266" t="s">
        <v>238</v>
      </c>
      <c r="G116" s="276"/>
      <c r="H116" s="276">
        <v>3</v>
      </c>
      <c r="I116" s="276"/>
      <c r="J116" s="276" t="s">
        <v>276</v>
      </c>
      <c r="K116" s="276"/>
      <c r="L116" s="277" t="s">
        <v>276</v>
      </c>
      <c r="M116" s="277" t="s">
        <v>276</v>
      </c>
      <c r="N116" s="276" t="s">
        <v>276</v>
      </c>
    </row>
    <row r="117" spans="1:14" ht="16" hidden="1" x14ac:dyDescent="0.2">
      <c r="A117" s="18">
        <v>8</v>
      </c>
      <c r="B117" s="2" t="s">
        <v>129</v>
      </c>
      <c r="C117" s="564" t="s">
        <v>233</v>
      </c>
      <c r="D117" s="565"/>
      <c r="E117" s="566"/>
      <c r="F117" s="266" t="s">
        <v>238</v>
      </c>
      <c r="G117" s="276"/>
      <c r="H117" s="276">
        <v>5</v>
      </c>
      <c r="I117" s="276"/>
      <c r="J117" s="276" t="s">
        <v>276</v>
      </c>
      <c r="K117" s="276"/>
      <c r="L117" s="277" t="s">
        <v>276</v>
      </c>
      <c r="M117" s="277" t="s">
        <v>276</v>
      </c>
      <c r="N117" s="276" t="s">
        <v>276</v>
      </c>
    </row>
    <row r="118" spans="1:14" ht="16" hidden="1" x14ac:dyDescent="0.2">
      <c r="A118" s="18">
        <v>8</v>
      </c>
      <c r="B118" s="2" t="s">
        <v>162</v>
      </c>
      <c r="C118" s="564" t="s">
        <v>234</v>
      </c>
      <c r="D118" s="565"/>
      <c r="E118" s="566"/>
      <c r="F118" s="266" t="s">
        <v>238</v>
      </c>
      <c r="G118" s="276"/>
      <c r="H118" s="276">
        <v>1</v>
      </c>
      <c r="I118" s="276"/>
      <c r="J118" s="276"/>
      <c r="K118" s="276"/>
      <c r="L118" s="277"/>
      <c r="M118" s="276"/>
      <c r="N118" s="276"/>
    </row>
    <row r="119" spans="1:14" ht="16" hidden="1" x14ac:dyDescent="0.2">
      <c r="A119" s="18">
        <v>8</v>
      </c>
      <c r="B119" s="2" t="s">
        <v>159</v>
      </c>
      <c r="C119" s="564" t="s">
        <v>233</v>
      </c>
      <c r="D119" s="565"/>
      <c r="E119" s="566"/>
      <c r="F119" s="266" t="s">
        <v>240</v>
      </c>
      <c r="G119" s="276"/>
      <c r="H119" s="276">
        <v>2</v>
      </c>
      <c r="I119" s="276"/>
      <c r="J119" s="276" t="s">
        <v>276</v>
      </c>
      <c r="K119" s="276"/>
      <c r="L119" s="277" t="s">
        <v>276</v>
      </c>
      <c r="M119" s="277" t="s">
        <v>276</v>
      </c>
      <c r="N119" s="276" t="s">
        <v>276</v>
      </c>
    </row>
    <row r="120" spans="1:14" ht="16" hidden="1" x14ac:dyDescent="0.2">
      <c r="A120" s="18">
        <v>8</v>
      </c>
      <c r="B120" s="2" t="s">
        <v>160</v>
      </c>
      <c r="C120" s="564" t="s">
        <v>234</v>
      </c>
      <c r="D120" s="565"/>
      <c r="E120" s="566"/>
      <c r="F120" s="266" t="s">
        <v>238</v>
      </c>
      <c r="G120" s="276"/>
      <c r="H120" s="276">
        <v>3</v>
      </c>
      <c r="I120" s="276"/>
      <c r="J120" s="276"/>
      <c r="K120" s="276"/>
      <c r="L120" s="277"/>
      <c r="M120" s="276"/>
      <c r="N120" s="276"/>
    </row>
    <row r="121" spans="1:14" ht="16" hidden="1" x14ac:dyDescent="0.2">
      <c r="A121" s="18">
        <v>8</v>
      </c>
      <c r="B121" s="2" t="s">
        <v>309</v>
      </c>
      <c r="C121" s="564" t="s">
        <v>233</v>
      </c>
      <c r="D121" s="565"/>
      <c r="E121" s="566"/>
      <c r="F121" s="266" t="s">
        <v>240</v>
      </c>
      <c r="G121" s="276"/>
      <c r="H121" s="276">
        <v>2</v>
      </c>
      <c r="I121" s="276"/>
      <c r="J121" s="276" t="s">
        <v>276</v>
      </c>
      <c r="K121" s="276"/>
      <c r="L121" s="277" t="s">
        <v>276</v>
      </c>
      <c r="M121" s="277" t="s">
        <v>276</v>
      </c>
      <c r="N121" s="276" t="s">
        <v>276</v>
      </c>
    </row>
    <row r="122" spans="1:14" ht="16" hidden="1" x14ac:dyDescent="0.2">
      <c r="A122" s="18">
        <v>8</v>
      </c>
      <c r="B122" s="2" t="s">
        <v>128</v>
      </c>
      <c r="C122" s="564" t="s">
        <v>237</v>
      </c>
      <c r="D122" s="565"/>
      <c r="E122" s="566"/>
      <c r="F122" s="266" t="s">
        <v>239</v>
      </c>
      <c r="G122" s="276"/>
      <c r="H122" s="299">
        <v>3</v>
      </c>
      <c r="I122" s="276"/>
      <c r="J122" s="276" t="s">
        <v>276</v>
      </c>
      <c r="K122" s="276"/>
      <c r="L122" s="277">
        <v>2</v>
      </c>
      <c r="M122" s="276"/>
      <c r="N122" s="276"/>
    </row>
    <row r="123" spans="1:14" ht="16.5" hidden="1" customHeight="1" x14ac:dyDescent="0.2">
      <c r="A123" s="18">
        <v>8</v>
      </c>
      <c r="B123" s="2" t="s">
        <v>141</v>
      </c>
      <c r="C123" s="97" t="s">
        <v>234</v>
      </c>
      <c r="D123" s="98"/>
      <c r="E123" s="99"/>
      <c r="F123" s="266" t="s">
        <v>238</v>
      </c>
      <c r="G123" s="276"/>
      <c r="H123" s="276">
        <v>2</v>
      </c>
      <c r="I123" s="276"/>
      <c r="J123" s="276"/>
      <c r="K123" s="276"/>
      <c r="L123" s="277"/>
      <c r="M123" s="276"/>
      <c r="N123" s="276"/>
    </row>
    <row r="124" spans="1:14" ht="16" hidden="1" x14ac:dyDescent="0.2">
      <c r="A124" s="18">
        <v>8</v>
      </c>
      <c r="B124" s="2" t="s">
        <v>131</v>
      </c>
      <c r="C124" s="564" t="s">
        <v>233</v>
      </c>
      <c r="D124" s="565"/>
      <c r="E124" s="566"/>
      <c r="F124" s="266" t="s">
        <v>240</v>
      </c>
      <c r="G124" s="276"/>
      <c r="H124" s="276">
        <v>1</v>
      </c>
      <c r="I124" s="276"/>
      <c r="J124" s="276" t="s">
        <v>276</v>
      </c>
      <c r="K124" s="276"/>
      <c r="L124" s="277"/>
      <c r="M124" s="276"/>
      <c r="N124" s="276"/>
    </row>
    <row r="125" spans="1:14" ht="16" hidden="1" x14ac:dyDescent="0.2">
      <c r="A125" s="18">
        <v>8</v>
      </c>
      <c r="B125" s="2" t="s">
        <v>157</v>
      </c>
      <c r="C125" s="564" t="s">
        <v>237</v>
      </c>
      <c r="D125" s="565"/>
      <c r="E125" s="566"/>
      <c r="F125" s="266" t="s">
        <v>239</v>
      </c>
      <c r="G125" s="276"/>
      <c r="H125" s="276"/>
      <c r="I125" s="276"/>
      <c r="J125" s="276"/>
      <c r="K125" s="276"/>
      <c r="L125" s="277">
        <v>1</v>
      </c>
      <c r="M125" s="276"/>
      <c r="N125" s="276"/>
    </row>
    <row r="126" spans="1:14" ht="16" hidden="1" x14ac:dyDescent="0.2">
      <c r="A126" s="18">
        <v>9</v>
      </c>
      <c r="B126" s="2" t="s">
        <v>158</v>
      </c>
      <c r="C126" s="564" t="s">
        <v>235</v>
      </c>
      <c r="D126" s="565"/>
      <c r="E126" s="566"/>
      <c r="F126" s="266" t="s">
        <v>239</v>
      </c>
      <c r="G126" s="276"/>
      <c r="H126" s="276">
        <v>35</v>
      </c>
      <c r="I126" s="276"/>
      <c r="J126" s="276"/>
      <c r="K126" s="276"/>
      <c r="L126" s="277"/>
      <c r="M126" s="276"/>
      <c r="N126" s="276"/>
    </row>
    <row r="127" spans="1:14" ht="16" hidden="1" x14ac:dyDescent="0.2">
      <c r="A127" s="18">
        <v>9</v>
      </c>
      <c r="B127" s="2" t="s">
        <v>142</v>
      </c>
      <c r="C127" s="564" t="s">
        <v>237</v>
      </c>
      <c r="D127" s="565"/>
      <c r="E127" s="566"/>
      <c r="F127" s="266" t="s">
        <v>242</v>
      </c>
      <c r="G127" s="276"/>
      <c r="H127" s="276"/>
      <c r="I127" s="276"/>
      <c r="J127" s="276"/>
      <c r="K127" s="276"/>
      <c r="L127" s="277">
        <v>1</v>
      </c>
      <c r="M127" s="276"/>
      <c r="N127" s="276"/>
    </row>
    <row r="128" spans="1:14" ht="16" hidden="1" x14ac:dyDescent="0.2">
      <c r="A128" s="18">
        <v>9</v>
      </c>
      <c r="B128" s="2" t="s">
        <v>228</v>
      </c>
      <c r="C128" s="564" t="s">
        <v>233</v>
      </c>
      <c r="D128" s="565"/>
      <c r="E128" s="566"/>
      <c r="F128" s="266" t="s">
        <v>238</v>
      </c>
      <c r="G128" s="276"/>
      <c r="H128" s="276">
        <v>25</v>
      </c>
      <c r="I128" s="276"/>
      <c r="J128" s="276" t="s">
        <v>276</v>
      </c>
      <c r="K128" s="276"/>
      <c r="L128" s="277" t="s">
        <v>276</v>
      </c>
      <c r="M128" s="277" t="s">
        <v>276</v>
      </c>
      <c r="N128" s="276" t="s">
        <v>276</v>
      </c>
    </row>
    <row r="129" spans="1:15" ht="16" hidden="1" x14ac:dyDescent="0.2">
      <c r="A129" s="18">
        <v>9</v>
      </c>
      <c r="B129" s="2" t="s">
        <v>129</v>
      </c>
      <c r="C129" s="564" t="s">
        <v>233</v>
      </c>
      <c r="D129" s="565"/>
      <c r="E129" s="566"/>
      <c r="F129" s="266" t="s">
        <v>238</v>
      </c>
      <c r="G129" s="276"/>
      <c r="H129" s="276">
        <v>4</v>
      </c>
      <c r="I129" s="276"/>
      <c r="J129" s="276" t="s">
        <v>276</v>
      </c>
      <c r="K129" s="276"/>
      <c r="L129" s="277" t="s">
        <v>276</v>
      </c>
      <c r="M129" s="277" t="s">
        <v>276</v>
      </c>
      <c r="N129" s="276" t="s">
        <v>276</v>
      </c>
    </row>
    <row r="130" spans="1:15" ht="16" hidden="1" x14ac:dyDescent="0.2">
      <c r="A130" s="18">
        <v>9</v>
      </c>
      <c r="B130" s="2" t="s">
        <v>162</v>
      </c>
      <c r="C130" s="564" t="s">
        <v>234</v>
      </c>
      <c r="D130" s="565"/>
      <c r="E130" s="566"/>
      <c r="F130" s="266" t="s">
        <v>238</v>
      </c>
      <c r="G130" s="276"/>
      <c r="H130" s="276">
        <v>2</v>
      </c>
      <c r="I130" s="276"/>
      <c r="J130" s="276"/>
      <c r="K130" s="276"/>
      <c r="L130" s="277"/>
      <c r="M130" s="276"/>
      <c r="N130" s="276"/>
    </row>
    <row r="131" spans="1:15" ht="16" hidden="1" x14ac:dyDescent="0.2">
      <c r="A131" s="18">
        <v>9</v>
      </c>
      <c r="B131" s="2" t="s">
        <v>132</v>
      </c>
      <c r="C131" s="564" t="s">
        <v>233</v>
      </c>
      <c r="D131" s="565"/>
      <c r="E131" s="566"/>
      <c r="F131" s="266" t="s">
        <v>238</v>
      </c>
      <c r="G131" s="276"/>
      <c r="H131" s="276">
        <v>4</v>
      </c>
      <c r="I131" s="276"/>
      <c r="J131" s="276"/>
      <c r="K131" s="276"/>
      <c r="L131" s="277"/>
      <c r="M131" s="276"/>
      <c r="N131" s="276"/>
    </row>
    <row r="132" spans="1:15" ht="16" hidden="1" x14ac:dyDescent="0.2">
      <c r="A132" s="18">
        <v>9</v>
      </c>
      <c r="B132" s="2" t="s">
        <v>137</v>
      </c>
      <c r="C132" s="564" t="s">
        <v>235</v>
      </c>
      <c r="D132" s="565"/>
      <c r="E132" s="566"/>
      <c r="F132" s="266" t="s">
        <v>238</v>
      </c>
      <c r="G132" s="276"/>
      <c r="H132" s="276"/>
      <c r="I132" s="276"/>
      <c r="J132" s="276" t="s">
        <v>276</v>
      </c>
      <c r="K132" s="276"/>
      <c r="L132" s="277">
        <v>1</v>
      </c>
      <c r="M132" s="276"/>
      <c r="N132" s="276"/>
    </row>
    <row r="133" spans="1:15" ht="16" hidden="1" x14ac:dyDescent="0.2">
      <c r="A133" s="18">
        <v>9</v>
      </c>
      <c r="B133" s="2" t="s">
        <v>229</v>
      </c>
      <c r="C133" s="564" t="s">
        <v>236</v>
      </c>
      <c r="D133" s="565"/>
      <c r="E133" s="566"/>
      <c r="F133" s="266" t="s">
        <v>239</v>
      </c>
      <c r="G133" s="276"/>
      <c r="H133" s="276">
        <v>2</v>
      </c>
      <c r="I133" s="276"/>
      <c r="J133" s="276"/>
      <c r="K133" s="276"/>
      <c r="L133" s="277">
        <v>120</v>
      </c>
      <c r="M133" s="276"/>
      <c r="N133" s="276"/>
    </row>
    <row r="134" spans="1:15" ht="16" hidden="1" x14ac:dyDescent="0.2">
      <c r="A134" s="18">
        <v>9</v>
      </c>
      <c r="B134" s="2" t="s">
        <v>159</v>
      </c>
      <c r="C134" s="564" t="s">
        <v>233</v>
      </c>
      <c r="D134" s="565"/>
      <c r="E134" s="566"/>
      <c r="F134" s="266" t="s">
        <v>240</v>
      </c>
      <c r="G134" s="276"/>
      <c r="H134" s="276">
        <v>3</v>
      </c>
      <c r="I134" s="276"/>
      <c r="J134" s="276" t="s">
        <v>276</v>
      </c>
      <c r="K134" s="276"/>
      <c r="L134" s="277" t="s">
        <v>276</v>
      </c>
      <c r="M134" s="277" t="s">
        <v>276</v>
      </c>
      <c r="N134" s="276" t="s">
        <v>276</v>
      </c>
    </row>
    <row r="135" spans="1:15" ht="16" hidden="1" x14ac:dyDescent="0.2">
      <c r="A135" s="18">
        <v>10</v>
      </c>
      <c r="B135" s="2" t="s">
        <v>229</v>
      </c>
      <c r="C135" s="564" t="s">
        <v>236</v>
      </c>
      <c r="D135" s="565"/>
      <c r="E135" s="566"/>
      <c r="F135" s="266" t="s">
        <v>239</v>
      </c>
      <c r="G135" s="276"/>
      <c r="H135" s="276">
        <v>5</v>
      </c>
      <c r="I135" s="276"/>
      <c r="J135" s="276"/>
      <c r="K135" s="276"/>
      <c r="L135" s="277">
        <v>100</v>
      </c>
      <c r="M135" s="276"/>
      <c r="N135" s="276"/>
    </row>
    <row r="136" spans="1:15" ht="16" hidden="1" x14ac:dyDescent="0.2">
      <c r="A136" s="18">
        <v>10</v>
      </c>
      <c r="B136" s="2" t="s">
        <v>132</v>
      </c>
      <c r="C136" s="564" t="s">
        <v>233</v>
      </c>
      <c r="D136" s="565"/>
      <c r="E136" s="566"/>
      <c r="F136" s="266" t="s">
        <v>238</v>
      </c>
      <c r="G136" s="276"/>
      <c r="H136" s="276">
        <v>5</v>
      </c>
      <c r="I136" s="276"/>
      <c r="J136" s="276"/>
      <c r="K136" s="276"/>
      <c r="L136" s="277"/>
      <c r="M136" s="276"/>
      <c r="N136" s="276"/>
    </row>
    <row r="137" spans="1:15" ht="16" hidden="1" x14ac:dyDescent="0.2">
      <c r="A137" s="18">
        <v>10</v>
      </c>
      <c r="B137" s="2" t="s">
        <v>166</v>
      </c>
      <c r="C137" s="564" t="s">
        <v>235</v>
      </c>
      <c r="D137" s="565"/>
      <c r="E137" s="566"/>
      <c r="F137" s="266" t="s">
        <v>239</v>
      </c>
      <c r="G137" s="276"/>
      <c r="H137" s="276">
        <v>1</v>
      </c>
      <c r="I137" s="276"/>
      <c r="J137" s="276"/>
      <c r="K137" s="276"/>
      <c r="L137" s="277"/>
      <c r="M137" s="276"/>
      <c r="N137" s="276"/>
    </row>
    <row r="138" spans="1:15" ht="16" hidden="1" x14ac:dyDescent="0.2">
      <c r="A138" s="18">
        <v>10</v>
      </c>
      <c r="B138" s="2" t="s">
        <v>161</v>
      </c>
      <c r="C138" s="564" t="s">
        <v>235</v>
      </c>
      <c r="D138" s="565"/>
      <c r="E138" s="566"/>
      <c r="F138" s="266" t="s">
        <v>239</v>
      </c>
      <c r="G138" s="276"/>
      <c r="H138" s="276">
        <v>3</v>
      </c>
      <c r="I138" s="276">
        <v>1</v>
      </c>
      <c r="J138" s="276"/>
      <c r="K138" s="276"/>
      <c r="L138" s="277"/>
      <c r="M138" s="276"/>
      <c r="N138" s="276"/>
    </row>
    <row r="139" spans="1:15" ht="16" hidden="1" x14ac:dyDescent="0.2">
      <c r="A139" s="18">
        <v>10</v>
      </c>
      <c r="B139" s="2" t="s">
        <v>159</v>
      </c>
      <c r="C139" s="564" t="s">
        <v>233</v>
      </c>
      <c r="D139" s="565"/>
      <c r="E139" s="566"/>
      <c r="F139" s="266" t="s">
        <v>240</v>
      </c>
      <c r="G139" s="276"/>
      <c r="H139" s="276">
        <v>4</v>
      </c>
      <c r="I139" s="276"/>
      <c r="J139" s="276" t="s">
        <v>276</v>
      </c>
      <c r="K139" s="276"/>
      <c r="L139" s="277" t="s">
        <v>276</v>
      </c>
      <c r="M139" s="277" t="s">
        <v>276</v>
      </c>
      <c r="N139" s="276" t="s">
        <v>276</v>
      </c>
    </row>
    <row r="140" spans="1:15" ht="16.5" hidden="1" customHeight="1" x14ac:dyDescent="0.2">
      <c r="A140" s="18">
        <v>10</v>
      </c>
      <c r="B140" s="2" t="s">
        <v>232</v>
      </c>
      <c r="C140" s="564" t="s">
        <v>236</v>
      </c>
      <c r="D140" s="565"/>
      <c r="E140" s="566"/>
      <c r="F140" s="266" t="s">
        <v>239</v>
      </c>
      <c r="G140" s="276"/>
      <c r="H140" s="276">
        <v>1</v>
      </c>
      <c r="I140" s="276"/>
      <c r="J140" s="276"/>
      <c r="K140" s="276"/>
      <c r="L140" s="277"/>
      <c r="M140" s="276"/>
      <c r="N140" s="276"/>
    </row>
    <row r="141" spans="1:15" ht="16" hidden="1" x14ac:dyDescent="0.2">
      <c r="A141" s="18">
        <v>10</v>
      </c>
      <c r="B141" s="2" t="s">
        <v>228</v>
      </c>
      <c r="C141" s="564" t="s">
        <v>233</v>
      </c>
      <c r="D141" s="565"/>
      <c r="E141" s="566"/>
      <c r="F141" s="266" t="s">
        <v>238</v>
      </c>
      <c r="G141" s="276"/>
      <c r="H141" s="276">
        <v>12</v>
      </c>
      <c r="I141" s="276"/>
      <c r="J141" s="276" t="s">
        <v>276</v>
      </c>
      <c r="K141" s="276"/>
      <c r="L141" s="277" t="s">
        <v>276</v>
      </c>
      <c r="M141" s="277" t="s">
        <v>276</v>
      </c>
      <c r="N141" s="276" t="s">
        <v>276</v>
      </c>
    </row>
    <row r="142" spans="1:15" ht="16" hidden="1" x14ac:dyDescent="0.2">
      <c r="A142" s="18">
        <v>10</v>
      </c>
      <c r="B142" s="308" t="s">
        <v>160</v>
      </c>
      <c r="C142" s="564" t="s">
        <v>234</v>
      </c>
      <c r="D142" s="565"/>
      <c r="E142" s="566"/>
      <c r="F142" s="266" t="s">
        <v>238</v>
      </c>
      <c r="G142" s="276"/>
      <c r="H142" s="276">
        <v>6</v>
      </c>
      <c r="I142" s="276"/>
      <c r="J142" s="276"/>
      <c r="K142" s="276"/>
      <c r="L142" s="277"/>
      <c r="M142" s="276"/>
      <c r="N142" s="276"/>
      <c r="O142" t="s">
        <v>552</v>
      </c>
    </row>
    <row r="143" spans="1:15" ht="16" hidden="1" x14ac:dyDescent="0.2">
      <c r="A143" s="18">
        <v>10</v>
      </c>
      <c r="B143" s="2" t="s">
        <v>158</v>
      </c>
      <c r="C143" s="564" t="s">
        <v>235</v>
      </c>
      <c r="D143" s="565"/>
      <c r="E143" s="566"/>
      <c r="F143" s="266" t="s">
        <v>239</v>
      </c>
      <c r="G143" s="276"/>
      <c r="H143" s="276">
        <v>30</v>
      </c>
      <c r="I143" s="276"/>
      <c r="J143" s="276"/>
      <c r="K143" s="276"/>
      <c r="L143" s="277"/>
      <c r="M143" s="276"/>
      <c r="N143" s="276"/>
    </row>
    <row r="144" spans="1:15" ht="16" hidden="1" x14ac:dyDescent="0.2">
      <c r="A144" s="18">
        <v>10</v>
      </c>
      <c r="B144" s="2" t="s">
        <v>129</v>
      </c>
      <c r="C144" s="564" t="s">
        <v>233</v>
      </c>
      <c r="D144" s="565"/>
      <c r="E144" s="566"/>
      <c r="F144" s="266" t="s">
        <v>238</v>
      </c>
      <c r="G144" s="276"/>
      <c r="H144" s="276">
        <v>9</v>
      </c>
      <c r="I144" s="276"/>
      <c r="J144" s="276" t="s">
        <v>276</v>
      </c>
      <c r="K144" s="276"/>
      <c r="L144" s="277" t="s">
        <v>276</v>
      </c>
      <c r="M144" s="277" t="s">
        <v>276</v>
      </c>
      <c r="N144" s="276" t="s">
        <v>276</v>
      </c>
    </row>
    <row r="145" spans="1:15" ht="16" hidden="1" x14ac:dyDescent="0.2">
      <c r="A145" s="18">
        <v>10</v>
      </c>
      <c r="B145" s="2" t="s">
        <v>127</v>
      </c>
      <c r="C145" s="564" t="s">
        <v>233</v>
      </c>
      <c r="D145" s="565"/>
      <c r="E145" s="566"/>
      <c r="F145" s="266" t="s">
        <v>238</v>
      </c>
      <c r="G145" s="276"/>
      <c r="H145" s="276">
        <v>1</v>
      </c>
      <c r="I145" s="276"/>
      <c r="J145" s="276" t="s">
        <v>276</v>
      </c>
      <c r="K145" s="276"/>
      <c r="L145" s="277" t="s">
        <v>276</v>
      </c>
      <c r="M145" s="277" t="s">
        <v>276</v>
      </c>
      <c r="N145" s="276" t="s">
        <v>276</v>
      </c>
    </row>
    <row r="146" spans="1:15" ht="16" hidden="1" x14ac:dyDescent="0.2">
      <c r="A146" s="18">
        <v>11</v>
      </c>
      <c r="B146" s="2" t="s">
        <v>229</v>
      </c>
      <c r="C146" s="564" t="s">
        <v>236</v>
      </c>
      <c r="D146" s="565"/>
      <c r="E146" s="566"/>
      <c r="F146" s="266" t="s">
        <v>239</v>
      </c>
      <c r="G146" s="276"/>
      <c r="H146" s="276">
        <v>6</v>
      </c>
      <c r="I146" s="276"/>
      <c r="J146" s="276"/>
      <c r="K146" s="276"/>
      <c r="L146" s="277">
        <v>40</v>
      </c>
      <c r="M146" s="276"/>
      <c r="N146" s="276"/>
    </row>
    <row r="147" spans="1:15" ht="16" hidden="1" x14ac:dyDescent="0.2">
      <c r="A147" s="18">
        <v>11</v>
      </c>
      <c r="B147" s="2" t="s">
        <v>132</v>
      </c>
      <c r="C147" s="564" t="s">
        <v>233</v>
      </c>
      <c r="D147" s="565"/>
      <c r="E147" s="566"/>
      <c r="F147" s="266" t="s">
        <v>238</v>
      </c>
      <c r="G147" s="276"/>
      <c r="H147" s="276">
        <v>5</v>
      </c>
      <c r="I147" s="276"/>
      <c r="J147" s="276"/>
      <c r="K147" s="276"/>
      <c r="L147" s="277"/>
      <c r="M147" s="276"/>
      <c r="N147" s="276"/>
    </row>
    <row r="148" spans="1:15" ht="16" hidden="1" x14ac:dyDescent="0.2">
      <c r="A148" s="18">
        <v>11</v>
      </c>
      <c r="B148" s="2" t="s">
        <v>139</v>
      </c>
      <c r="C148" s="564" t="s">
        <v>234</v>
      </c>
      <c r="D148" s="565"/>
      <c r="E148" s="566"/>
      <c r="F148" s="266" t="s">
        <v>238</v>
      </c>
      <c r="G148" s="276"/>
      <c r="H148" s="276">
        <v>7</v>
      </c>
      <c r="I148" s="276"/>
      <c r="J148" s="276"/>
      <c r="K148" s="276"/>
      <c r="L148" s="277"/>
      <c r="M148" s="276"/>
      <c r="N148" s="276"/>
    </row>
    <row r="149" spans="1:15" ht="16" hidden="1" x14ac:dyDescent="0.2">
      <c r="A149" s="18">
        <v>11</v>
      </c>
      <c r="B149" s="2" t="s">
        <v>142</v>
      </c>
      <c r="C149" s="564" t="s">
        <v>237</v>
      </c>
      <c r="D149" s="565"/>
      <c r="E149" s="566"/>
      <c r="F149" s="266" t="s">
        <v>242</v>
      </c>
      <c r="G149" s="276"/>
      <c r="H149" s="276"/>
      <c r="I149" s="276"/>
      <c r="J149" s="276"/>
      <c r="K149" s="276"/>
      <c r="L149" s="277">
        <v>2</v>
      </c>
      <c r="M149" s="276"/>
      <c r="N149" s="276"/>
      <c r="O149" t="s">
        <v>305</v>
      </c>
    </row>
    <row r="150" spans="1:15" ht="16" hidden="1" x14ac:dyDescent="0.2">
      <c r="A150" s="18">
        <v>11</v>
      </c>
      <c r="B150" s="2" t="s">
        <v>228</v>
      </c>
      <c r="C150" s="564" t="s">
        <v>233</v>
      </c>
      <c r="D150" s="565"/>
      <c r="E150" s="566"/>
      <c r="F150" s="266" t="s">
        <v>238</v>
      </c>
      <c r="G150" s="276"/>
      <c r="H150" s="276">
        <v>25</v>
      </c>
      <c r="I150" s="276"/>
      <c r="J150" s="276" t="s">
        <v>276</v>
      </c>
      <c r="K150" s="276"/>
      <c r="L150" s="277" t="s">
        <v>276</v>
      </c>
      <c r="M150" s="277" t="s">
        <v>276</v>
      </c>
      <c r="N150" s="276" t="s">
        <v>276</v>
      </c>
    </row>
    <row r="151" spans="1:15" ht="16" hidden="1" x14ac:dyDescent="0.2">
      <c r="A151" s="18">
        <v>11</v>
      </c>
      <c r="B151" s="2" t="s">
        <v>158</v>
      </c>
      <c r="C151" s="564" t="s">
        <v>235</v>
      </c>
      <c r="D151" s="565"/>
      <c r="E151" s="566"/>
      <c r="F151" s="266" t="s">
        <v>239</v>
      </c>
      <c r="G151" s="276"/>
      <c r="H151" s="276">
        <v>8</v>
      </c>
      <c r="I151" s="276"/>
      <c r="J151" s="276"/>
      <c r="K151" s="276"/>
      <c r="L151" s="277"/>
      <c r="M151" s="276"/>
      <c r="N151" s="276"/>
    </row>
    <row r="152" spans="1:15" ht="16" hidden="1" x14ac:dyDescent="0.2">
      <c r="A152" s="18">
        <v>11</v>
      </c>
      <c r="B152" s="2" t="s">
        <v>161</v>
      </c>
      <c r="C152" s="564" t="s">
        <v>235</v>
      </c>
      <c r="D152" s="565"/>
      <c r="E152" s="566"/>
      <c r="F152" s="266" t="s">
        <v>239</v>
      </c>
      <c r="G152" s="276"/>
      <c r="H152" s="276">
        <v>1</v>
      </c>
      <c r="I152" s="276"/>
      <c r="J152" s="276"/>
      <c r="K152" s="276"/>
      <c r="L152" s="277"/>
      <c r="M152" s="276"/>
      <c r="N152" s="276"/>
    </row>
    <row r="153" spans="1:15" ht="16" hidden="1" x14ac:dyDescent="0.2">
      <c r="A153" s="18">
        <v>11</v>
      </c>
      <c r="B153" s="2" t="s">
        <v>159</v>
      </c>
      <c r="C153" s="564" t="s">
        <v>233</v>
      </c>
      <c r="D153" s="565"/>
      <c r="E153" s="566"/>
      <c r="F153" s="266" t="s">
        <v>240</v>
      </c>
      <c r="G153" s="276"/>
      <c r="H153" s="276">
        <v>8</v>
      </c>
      <c r="I153" s="276"/>
      <c r="J153" s="276" t="s">
        <v>276</v>
      </c>
      <c r="K153" s="276"/>
      <c r="L153" s="277" t="s">
        <v>276</v>
      </c>
      <c r="M153" s="277" t="s">
        <v>276</v>
      </c>
      <c r="N153" s="276" t="s">
        <v>276</v>
      </c>
    </row>
    <row r="154" spans="1:15" ht="16" hidden="1" x14ac:dyDescent="0.2">
      <c r="A154" s="18">
        <v>11</v>
      </c>
      <c r="B154" s="2" t="s">
        <v>131</v>
      </c>
      <c r="C154" s="564" t="s">
        <v>233</v>
      </c>
      <c r="D154" s="565"/>
      <c r="E154" s="566"/>
      <c r="F154" s="266" t="s">
        <v>240</v>
      </c>
      <c r="G154" s="276"/>
      <c r="H154" s="276">
        <v>4</v>
      </c>
      <c r="I154" s="276"/>
      <c r="J154" s="276" t="s">
        <v>276</v>
      </c>
      <c r="K154" s="276">
        <v>1</v>
      </c>
      <c r="L154" s="277"/>
      <c r="M154" s="276"/>
      <c r="N154" s="276"/>
    </row>
    <row r="155" spans="1:15" ht="16" hidden="1" x14ac:dyDescent="0.2">
      <c r="A155" s="18">
        <v>11</v>
      </c>
      <c r="B155" s="308" t="s">
        <v>160</v>
      </c>
      <c r="C155" s="564" t="s">
        <v>234</v>
      </c>
      <c r="D155" s="565"/>
      <c r="E155" s="566"/>
      <c r="F155" s="266" t="s">
        <v>238</v>
      </c>
      <c r="G155" s="276"/>
      <c r="H155" s="276">
        <v>2</v>
      </c>
      <c r="I155" s="276"/>
      <c r="J155" s="276"/>
      <c r="K155" s="276"/>
      <c r="L155" s="277"/>
      <c r="M155" s="276"/>
      <c r="N155" s="276"/>
    </row>
    <row r="156" spans="1:15" ht="16" hidden="1" x14ac:dyDescent="0.2">
      <c r="A156" s="18">
        <v>11</v>
      </c>
      <c r="B156" s="2" t="s">
        <v>166</v>
      </c>
      <c r="C156" s="564" t="s">
        <v>276</v>
      </c>
      <c r="D156" s="565"/>
      <c r="E156" s="566"/>
      <c r="F156" s="266" t="s">
        <v>239</v>
      </c>
      <c r="G156" s="276"/>
      <c r="H156" s="276"/>
      <c r="I156" s="276"/>
      <c r="J156" s="276"/>
      <c r="K156" s="276"/>
      <c r="L156" s="277">
        <v>1</v>
      </c>
      <c r="M156" s="276"/>
      <c r="N156" s="276"/>
    </row>
    <row r="157" spans="1:15" ht="16" hidden="1" x14ac:dyDescent="0.2">
      <c r="A157" s="18">
        <v>11</v>
      </c>
      <c r="B157" s="2" t="s">
        <v>127</v>
      </c>
      <c r="C157" s="564" t="s">
        <v>233</v>
      </c>
      <c r="D157" s="565"/>
      <c r="E157" s="566"/>
      <c r="F157" s="266" t="s">
        <v>238</v>
      </c>
      <c r="G157" s="276"/>
      <c r="H157" s="276">
        <v>1</v>
      </c>
      <c r="I157" s="276"/>
      <c r="J157" s="276" t="s">
        <v>276</v>
      </c>
      <c r="K157" s="276"/>
      <c r="L157" s="277" t="s">
        <v>276</v>
      </c>
      <c r="M157" s="277" t="s">
        <v>276</v>
      </c>
      <c r="N157" s="276" t="s">
        <v>276</v>
      </c>
    </row>
    <row r="158" spans="1:15" ht="18" hidden="1" customHeight="1" x14ac:dyDescent="0.2">
      <c r="A158" s="18">
        <v>12</v>
      </c>
      <c r="B158" s="2" t="s">
        <v>141</v>
      </c>
      <c r="C158" s="564" t="s">
        <v>234</v>
      </c>
      <c r="D158" s="565"/>
      <c r="E158" s="566"/>
      <c r="F158" s="266" t="s">
        <v>238</v>
      </c>
      <c r="G158" s="276"/>
      <c r="H158" s="276">
        <v>1</v>
      </c>
      <c r="I158" s="276"/>
      <c r="J158" s="276"/>
      <c r="K158" s="276"/>
      <c r="L158" s="277"/>
      <c r="M158" s="276"/>
      <c r="N158" s="276"/>
    </row>
    <row r="159" spans="1:15" ht="16" hidden="1" x14ac:dyDescent="0.2">
      <c r="A159" s="18">
        <v>12</v>
      </c>
      <c r="B159" s="2" t="s">
        <v>229</v>
      </c>
      <c r="C159" s="564" t="s">
        <v>236</v>
      </c>
      <c r="D159" s="565"/>
      <c r="E159" s="566"/>
      <c r="F159" s="266" t="s">
        <v>239</v>
      </c>
      <c r="G159" s="276"/>
      <c r="H159" s="276">
        <v>1</v>
      </c>
      <c r="I159" s="276"/>
      <c r="J159" s="276"/>
      <c r="K159" s="276"/>
      <c r="L159" s="277">
        <v>150</v>
      </c>
      <c r="M159" s="276"/>
      <c r="N159" s="276"/>
    </row>
    <row r="160" spans="1:15" ht="16" hidden="1" x14ac:dyDescent="0.2">
      <c r="A160" s="18">
        <v>12</v>
      </c>
      <c r="B160" s="2" t="s">
        <v>161</v>
      </c>
      <c r="C160" s="564" t="s">
        <v>235</v>
      </c>
      <c r="D160" s="565"/>
      <c r="E160" s="566"/>
      <c r="F160" s="266" t="s">
        <v>239</v>
      </c>
      <c r="G160" s="276"/>
      <c r="H160" s="276">
        <v>1</v>
      </c>
      <c r="I160" s="276"/>
      <c r="J160" s="276"/>
      <c r="K160" s="276"/>
      <c r="L160" s="277"/>
      <c r="M160" s="276"/>
      <c r="N160" s="276"/>
    </row>
    <row r="161" spans="1:14" ht="16" hidden="1" x14ac:dyDescent="0.2">
      <c r="A161" s="18">
        <v>12</v>
      </c>
      <c r="B161" s="2" t="s">
        <v>139</v>
      </c>
      <c r="C161" s="564" t="s">
        <v>234</v>
      </c>
      <c r="D161" s="565"/>
      <c r="E161" s="566"/>
      <c r="F161" s="266" t="s">
        <v>238</v>
      </c>
      <c r="G161" s="276"/>
      <c r="H161" s="276">
        <v>4</v>
      </c>
      <c r="I161" s="276"/>
      <c r="J161" s="276"/>
      <c r="K161" s="276"/>
      <c r="L161" s="277"/>
      <c r="M161" s="276"/>
      <c r="N161" s="276"/>
    </row>
    <row r="162" spans="1:14" ht="16" hidden="1" x14ac:dyDescent="0.2">
      <c r="A162" s="18">
        <v>12</v>
      </c>
      <c r="B162" s="2" t="s">
        <v>158</v>
      </c>
      <c r="C162" s="564" t="s">
        <v>235</v>
      </c>
      <c r="D162" s="565"/>
      <c r="E162" s="566"/>
      <c r="F162" s="266" t="s">
        <v>239</v>
      </c>
      <c r="G162" s="276"/>
      <c r="H162" s="276">
        <v>12</v>
      </c>
      <c r="I162" s="276"/>
      <c r="J162" s="276"/>
      <c r="K162" s="276"/>
      <c r="L162" s="277"/>
      <c r="M162" s="276"/>
      <c r="N162" s="276"/>
    </row>
    <row r="163" spans="1:14" ht="16" hidden="1" x14ac:dyDescent="0.2">
      <c r="A163" s="18">
        <v>12</v>
      </c>
      <c r="B163" s="2" t="s">
        <v>131</v>
      </c>
      <c r="C163" s="564" t="s">
        <v>233</v>
      </c>
      <c r="D163" s="565"/>
      <c r="E163" s="566"/>
      <c r="F163" s="266" t="s">
        <v>240</v>
      </c>
      <c r="G163" s="276"/>
      <c r="H163" s="276">
        <v>10</v>
      </c>
      <c r="I163" s="276"/>
      <c r="J163" s="276" t="s">
        <v>276</v>
      </c>
      <c r="K163" s="276"/>
      <c r="L163" s="277"/>
      <c r="M163" s="276"/>
      <c r="N163" s="276"/>
    </row>
    <row r="164" spans="1:14" ht="16" hidden="1" x14ac:dyDescent="0.2">
      <c r="A164" s="18">
        <v>12</v>
      </c>
      <c r="B164" s="2" t="s">
        <v>168</v>
      </c>
      <c r="C164" s="564" t="s">
        <v>270</v>
      </c>
      <c r="D164" s="565"/>
      <c r="E164" s="566"/>
      <c r="F164" s="266" t="s">
        <v>240</v>
      </c>
      <c r="G164" s="276"/>
      <c r="H164" s="276">
        <v>2</v>
      </c>
      <c r="I164" s="276"/>
      <c r="J164" s="276" t="s">
        <v>276</v>
      </c>
      <c r="K164" s="276"/>
      <c r="L164" s="277"/>
      <c r="M164" s="276"/>
      <c r="N164" s="276"/>
    </row>
    <row r="165" spans="1:14" ht="16" hidden="1" x14ac:dyDescent="0.2">
      <c r="A165" s="18">
        <v>12</v>
      </c>
      <c r="B165" s="2" t="s">
        <v>159</v>
      </c>
      <c r="C165" s="564" t="s">
        <v>233</v>
      </c>
      <c r="D165" s="565"/>
      <c r="E165" s="566"/>
      <c r="F165" s="266" t="s">
        <v>240</v>
      </c>
      <c r="G165" s="276"/>
      <c r="H165" s="276">
        <v>5</v>
      </c>
      <c r="I165" s="276"/>
      <c r="J165" s="276" t="s">
        <v>276</v>
      </c>
      <c r="K165" s="276"/>
      <c r="L165" s="277" t="s">
        <v>276</v>
      </c>
      <c r="M165" s="277" t="s">
        <v>276</v>
      </c>
      <c r="N165" s="276" t="s">
        <v>276</v>
      </c>
    </row>
    <row r="166" spans="1:14" ht="16" hidden="1" x14ac:dyDescent="0.2">
      <c r="A166" s="18">
        <v>12</v>
      </c>
      <c r="B166" s="2" t="s">
        <v>129</v>
      </c>
      <c r="C166" s="564" t="s">
        <v>233</v>
      </c>
      <c r="D166" s="565"/>
      <c r="E166" s="566"/>
      <c r="F166" s="266" t="s">
        <v>238</v>
      </c>
      <c r="G166" s="276"/>
      <c r="H166" s="276">
        <v>9</v>
      </c>
      <c r="I166" s="276"/>
      <c r="J166" s="276" t="s">
        <v>276</v>
      </c>
      <c r="K166" s="276"/>
      <c r="L166" s="277" t="s">
        <v>276</v>
      </c>
      <c r="M166" s="277" t="s">
        <v>276</v>
      </c>
      <c r="N166" s="276" t="s">
        <v>276</v>
      </c>
    </row>
    <row r="167" spans="1:14" ht="16" hidden="1" x14ac:dyDescent="0.2">
      <c r="A167" s="18">
        <v>12</v>
      </c>
      <c r="B167" s="2" t="s">
        <v>228</v>
      </c>
      <c r="C167" s="564" t="s">
        <v>233</v>
      </c>
      <c r="D167" s="565"/>
      <c r="E167" s="566"/>
      <c r="F167" s="266" t="s">
        <v>238</v>
      </c>
      <c r="G167" s="276"/>
      <c r="H167" s="276">
        <v>13</v>
      </c>
      <c r="I167" s="276"/>
      <c r="J167" s="276" t="s">
        <v>276</v>
      </c>
      <c r="K167" s="276"/>
      <c r="L167" s="277" t="s">
        <v>276</v>
      </c>
      <c r="M167" s="277" t="s">
        <v>276</v>
      </c>
      <c r="N167" s="276" t="s">
        <v>276</v>
      </c>
    </row>
    <row r="168" spans="1:14" ht="16" hidden="1" x14ac:dyDescent="0.2">
      <c r="A168" s="18">
        <v>12</v>
      </c>
      <c r="B168" s="2" t="s">
        <v>132</v>
      </c>
      <c r="C168" s="564" t="s">
        <v>233</v>
      </c>
      <c r="D168" s="565"/>
      <c r="E168" s="566"/>
      <c r="F168" s="266" t="s">
        <v>238</v>
      </c>
      <c r="G168" s="276"/>
      <c r="H168" s="276">
        <v>2</v>
      </c>
      <c r="I168" s="276"/>
      <c r="J168" s="276"/>
      <c r="K168" s="276"/>
      <c r="L168" s="277"/>
      <c r="M168" s="276"/>
      <c r="N168" s="276"/>
    </row>
    <row r="169" spans="1:14" ht="16" hidden="1" x14ac:dyDescent="0.2">
      <c r="A169" s="18">
        <v>13</v>
      </c>
      <c r="B169" s="2" t="s">
        <v>132</v>
      </c>
      <c r="C169" s="564" t="s">
        <v>233</v>
      </c>
      <c r="D169" s="565"/>
      <c r="E169" s="566"/>
      <c r="F169" s="266" t="s">
        <v>238</v>
      </c>
      <c r="G169" s="276"/>
      <c r="H169" s="276">
        <v>7</v>
      </c>
      <c r="I169" s="276"/>
      <c r="J169" s="276"/>
      <c r="K169" s="276"/>
      <c r="L169" s="277"/>
      <c r="M169" s="276"/>
      <c r="N169" s="276"/>
    </row>
    <row r="170" spans="1:14" ht="16" hidden="1" x14ac:dyDescent="0.2">
      <c r="A170" s="18">
        <v>13</v>
      </c>
      <c r="B170" s="2" t="s">
        <v>229</v>
      </c>
      <c r="C170" s="564" t="s">
        <v>236</v>
      </c>
      <c r="D170" s="565"/>
      <c r="E170" s="566"/>
      <c r="F170" s="266" t="s">
        <v>239</v>
      </c>
      <c r="G170" s="276"/>
      <c r="H170" s="276">
        <v>4</v>
      </c>
      <c r="I170" s="276">
        <v>2</v>
      </c>
      <c r="J170" s="276"/>
      <c r="K170" s="276"/>
      <c r="L170" s="277">
        <v>100</v>
      </c>
      <c r="M170" s="276"/>
      <c r="N170" s="276"/>
    </row>
    <row r="171" spans="1:14" ht="16" hidden="1" x14ac:dyDescent="0.2">
      <c r="A171" s="18">
        <v>13</v>
      </c>
      <c r="B171" s="2" t="s">
        <v>129</v>
      </c>
      <c r="C171" s="564" t="s">
        <v>233</v>
      </c>
      <c r="D171" s="565"/>
      <c r="E171" s="566"/>
      <c r="F171" s="266" t="s">
        <v>238</v>
      </c>
      <c r="G171" s="276"/>
      <c r="H171" s="276">
        <v>4</v>
      </c>
      <c r="I171" s="276"/>
      <c r="J171" s="276" t="s">
        <v>276</v>
      </c>
      <c r="K171" s="276"/>
      <c r="L171" s="277" t="s">
        <v>276</v>
      </c>
      <c r="M171" s="277" t="s">
        <v>276</v>
      </c>
      <c r="N171" s="276" t="s">
        <v>276</v>
      </c>
    </row>
    <row r="172" spans="1:14" ht="16" hidden="1" x14ac:dyDescent="0.2">
      <c r="A172" s="18">
        <v>13</v>
      </c>
      <c r="B172" s="2" t="s">
        <v>161</v>
      </c>
      <c r="C172" s="564" t="s">
        <v>235</v>
      </c>
      <c r="D172" s="565"/>
      <c r="E172" s="566"/>
      <c r="F172" s="266" t="s">
        <v>239</v>
      </c>
      <c r="G172" s="276"/>
      <c r="H172" s="276"/>
      <c r="I172" s="276">
        <v>1</v>
      </c>
      <c r="J172" s="276"/>
      <c r="K172" s="276"/>
      <c r="L172" s="277"/>
      <c r="M172" s="276"/>
      <c r="N172" s="276"/>
    </row>
    <row r="173" spans="1:14" ht="16" hidden="1" x14ac:dyDescent="0.2">
      <c r="A173" s="18">
        <v>13</v>
      </c>
      <c r="B173" s="2" t="s">
        <v>228</v>
      </c>
      <c r="C173" s="564" t="s">
        <v>233</v>
      </c>
      <c r="D173" s="565"/>
      <c r="E173" s="566"/>
      <c r="F173" s="266" t="s">
        <v>238</v>
      </c>
      <c r="G173" s="276"/>
      <c r="H173" s="276">
        <v>4</v>
      </c>
      <c r="I173" s="276"/>
      <c r="J173" s="276" t="s">
        <v>276</v>
      </c>
      <c r="K173" s="276"/>
      <c r="L173" s="277" t="s">
        <v>276</v>
      </c>
      <c r="M173" s="277" t="s">
        <v>276</v>
      </c>
      <c r="N173" s="276" t="s">
        <v>276</v>
      </c>
    </row>
    <row r="174" spans="1:14" ht="16" hidden="1" x14ac:dyDescent="0.2">
      <c r="A174" s="18">
        <v>13</v>
      </c>
      <c r="B174" s="2" t="s">
        <v>169</v>
      </c>
      <c r="C174" s="564" t="s">
        <v>276</v>
      </c>
      <c r="D174" s="565"/>
      <c r="E174" s="566"/>
      <c r="F174" s="266" t="s">
        <v>240</v>
      </c>
      <c r="G174" s="276"/>
      <c r="H174" s="276"/>
      <c r="I174" s="276"/>
      <c r="J174" s="276" t="s">
        <v>276</v>
      </c>
      <c r="K174" s="276"/>
      <c r="L174" s="277">
        <v>1</v>
      </c>
      <c r="M174" s="276"/>
      <c r="N174" s="276"/>
    </row>
    <row r="175" spans="1:14" ht="16" hidden="1" x14ac:dyDescent="0.2">
      <c r="A175" s="18">
        <v>13</v>
      </c>
      <c r="B175" s="2" t="s">
        <v>127</v>
      </c>
      <c r="C175" s="564" t="s">
        <v>233</v>
      </c>
      <c r="D175" s="565"/>
      <c r="E175" s="566"/>
      <c r="F175" s="266" t="s">
        <v>238</v>
      </c>
      <c r="G175" s="276"/>
      <c r="H175" s="276">
        <v>2</v>
      </c>
      <c r="I175" s="276"/>
      <c r="J175" s="276" t="s">
        <v>276</v>
      </c>
      <c r="K175" s="276"/>
      <c r="L175" s="277" t="s">
        <v>276</v>
      </c>
      <c r="M175" s="277" t="s">
        <v>276</v>
      </c>
      <c r="N175" s="276" t="s">
        <v>276</v>
      </c>
    </row>
    <row r="176" spans="1:14" ht="16" hidden="1" x14ac:dyDescent="0.2">
      <c r="A176" s="18">
        <v>13</v>
      </c>
      <c r="B176" s="2" t="s">
        <v>139</v>
      </c>
      <c r="C176" s="564" t="s">
        <v>234</v>
      </c>
      <c r="D176" s="565"/>
      <c r="E176" s="566"/>
      <c r="F176" s="266" t="s">
        <v>238</v>
      </c>
      <c r="G176" s="276"/>
      <c r="H176" s="276">
        <v>2</v>
      </c>
      <c r="I176" s="276"/>
      <c r="J176" s="276"/>
      <c r="K176" s="276"/>
      <c r="L176" s="277"/>
      <c r="M176" s="276"/>
      <c r="N176" s="276"/>
    </row>
    <row r="177" spans="1:15" ht="16" hidden="1" x14ac:dyDescent="0.2">
      <c r="A177" s="18">
        <v>13</v>
      </c>
      <c r="B177" s="2" t="s">
        <v>131</v>
      </c>
      <c r="C177" s="564" t="s">
        <v>233</v>
      </c>
      <c r="D177" s="565"/>
      <c r="E177" s="566"/>
      <c r="F177" s="266" t="s">
        <v>240</v>
      </c>
      <c r="G177" s="276"/>
      <c r="H177" s="276">
        <v>4</v>
      </c>
      <c r="I177" s="276"/>
      <c r="J177" s="276" t="s">
        <v>276</v>
      </c>
      <c r="K177" s="276"/>
      <c r="L177" s="277"/>
      <c r="M177" s="276"/>
      <c r="N177" s="276"/>
    </row>
    <row r="178" spans="1:15" ht="16" hidden="1" x14ac:dyDescent="0.2">
      <c r="A178" s="18">
        <v>13</v>
      </c>
      <c r="B178" s="2" t="s">
        <v>159</v>
      </c>
      <c r="C178" s="564" t="s">
        <v>233</v>
      </c>
      <c r="D178" s="565"/>
      <c r="E178" s="566"/>
      <c r="F178" s="266" t="s">
        <v>240</v>
      </c>
      <c r="G178" s="276"/>
      <c r="H178" s="276">
        <v>2</v>
      </c>
      <c r="I178" s="276"/>
      <c r="J178" s="276" t="s">
        <v>276</v>
      </c>
      <c r="K178" s="276"/>
      <c r="L178" s="277" t="s">
        <v>276</v>
      </c>
      <c r="M178" s="277" t="s">
        <v>276</v>
      </c>
      <c r="N178" s="276" t="s">
        <v>276</v>
      </c>
    </row>
    <row r="179" spans="1:15" ht="16" x14ac:dyDescent="0.2">
      <c r="A179" s="18">
        <v>14</v>
      </c>
      <c r="B179" s="2" t="s">
        <v>143</v>
      </c>
      <c r="C179" s="564" t="s">
        <v>270</v>
      </c>
      <c r="D179" s="565"/>
      <c r="E179" s="566"/>
      <c r="F179" s="266" t="s">
        <v>240</v>
      </c>
      <c r="G179" s="276"/>
      <c r="H179" s="348">
        <v>1</v>
      </c>
      <c r="I179" s="276"/>
      <c r="J179" s="276" t="s">
        <v>276</v>
      </c>
      <c r="K179" s="348">
        <v>1</v>
      </c>
      <c r="L179" s="277" t="s">
        <v>276</v>
      </c>
      <c r="M179" s="277" t="s">
        <v>276</v>
      </c>
      <c r="N179" s="276" t="s">
        <v>276</v>
      </c>
      <c r="O179" s="303" t="s">
        <v>1090</v>
      </c>
    </row>
    <row r="180" spans="1:15" ht="16" hidden="1" x14ac:dyDescent="0.2">
      <c r="A180" s="18">
        <v>14</v>
      </c>
      <c r="B180" s="2" t="s">
        <v>229</v>
      </c>
      <c r="C180" s="564" t="s">
        <v>236</v>
      </c>
      <c r="D180" s="565"/>
      <c r="E180" s="566"/>
      <c r="F180" s="266" t="s">
        <v>239</v>
      </c>
      <c r="G180" s="276"/>
      <c r="H180" s="276">
        <v>3</v>
      </c>
      <c r="I180" s="276">
        <v>4</v>
      </c>
      <c r="J180" s="276"/>
      <c r="K180" s="276"/>
      <c r="L180" s="277">
        <v>160</v>
      </c>
      <c r="M180" s="276"/>
      <c r="N180" s="276"/>
    </row>
    <row r="181" spans="1:15" ht="16" hidden="1" x14ac:dyDescent="0.2">
      <c r="A181" s="18">
        <v>14</v>
      </c>
      <c r="B181" s="2" t="s">
        <v>132</v>
      </c>
      <c r="C181" s="564" t="s">
        <v>233</v>
      </c>
      <c r="D181" s="565"/>
      <c r="E181" s="566"/>
      <c r="F181" s="266" t="s">
        <v>238</v>
      </c>
      <c r="G181" s="276"/>
      <c r="H181" s="276">
        <v>7</v>
      </c>
      <c r="I181" s="276"/>
      <c r="J181" s="276"/>
      <c r="K181" s="276"/>
      <c r="L181" s="277"/>
      <c r="M181" s="276"/>
      <c r="N181" s="276"/>
    </row>
    <row r="182" spans="1:15" ht="17.25" hidden="1" customHeight="1" x14ac:dyDescent="0.2">
      <c r="A182" s="18">
        <v>14</v>
      </c>
      <c r="B182" s="2" t="s">
        <v>141</v>
      </c>
      <c r="C182" s="564" t="s">
        <v>234</v>
      </c>
      <c r="D182" s="565"/>
      <c r="E182" s="566"/>
      <c r="F182" s="266" t="s">
        <v>238</v>
      </c>
      <c r="G182" s="276"/>
      <c r="H182" s="276">
        <v>6</v>
      </c>
      <c r="I182" s="276"/>
      <c r="J182" s="276"/>
      <c r="K182" s="276"/>
      <c r="L182" s="277"/>
      <c r="M182" s="276"/>
      <c r="N182" s="276"/>
    </row>
    <row r="183" spans="1:15" ht="16" hidden="1" x14ac:dyDescent="0.2">
      <c r="A183" s="18">
        <v>14</v>
      </c>
      <c r="B183" s="2" t="s">
        <v>157</v>
      </c>
      <c r="C183" s="564" t="s">
        <v>237</v>
      </c>
      <c r="D183" s="565"/>
      <c r="E183" s="566"/>
      <c r="F183" s="266" t="s">
        <v>239</v>
      </c>
      <c r="G183" s="276"/>
      <c r="H183" s="276"/>
      <c r="I183" s="276">
        <v>1</v>
      </c>
      <c r="J183" s="276"/>
      <c r="K183" s="276"/>
      <c r="L183" s="277">
        <v>3</v>
      </c>
      <c r="M183" s="276"/>
      <c r="N183" s="276"/>
    </row>
    <row r="184" spans="1:15" ht="16" hidden="1" x14ac:dyDescent="0.2">
      <c r="A184" s="18">
        <v>14</v>
      </c>
      <c r="B184" s="2" t="s">
        <v>139</v>
      </c>
      <c r="C184" s="564" t="s">
        <v>234</v>
      </c>
      <c r="D184" s="565"/>
      <c r="E184" s="566"/>
      <c r="F184" s="266" t="s">
        <v>238</v>
      </c>
      <c r="G184" s="276"/>
      <c r="H184" s="276">
        <v>2</v>
      </c>
      <c r="I184" s="276"/>
      <c r="J184" s="276"/>
      <c r="K184" s="276"/>
      <c r="L184" s="277"/>
      <c r="M184" s="276"/>
      <c r="N184" s="276"/>
    </row>
    <row r="185" spans="1:15" ht="16" hidden="1" x14ac:dyDescent="0.2">
      <c r="A185" s="18">
        <v>14</v>
      </c>
      <c r="B185" s="2" t="s">
        <v>129</v>
      </c>
      <c r="C185" s="564" t="s">
        <v>233</v>
      </c>
      <c r="D185" s="565"/>
      <c r="E185" s="566"/>
      <c r="F185" s="266" t="s">
        <v>238</v>
      </c>
      <c r="G185" s="276"/>
      <c r="H185" s="276">
        <v>10</v>
      </c>
      <c r="I185" s="276"/>
      <c r="J185" s="276" t="s">
        <v>276</v>
      </c>
      <c r="K185" s="276"/>
      <c r="L185" s="277" t="s">
        <v>276</v>
      </c>
      <c r="M185" s="277" t="s">
        <v>276</v>
      </c>
      <c r="N185" s="276" t="s">
        <v>276</v>
      </c>
    </row>
    <row r="186" spans="1:15" ht="16" hidden="1" x14ac:dyDescent="0.2">
      <c r="A186" s="18">
        <v>14</v>
      </c>
      <c r="B186" s="2" t="s">
        <v>127</v>
      </c>
      <c r="C186" s="564" t="s">
        <v>233</v>
      </c>
      <c r="D186" s="565"/>
      <c r="E186" s="566"/>
      <c r="F186" s="266" t="s">
        <v>238</v>
      </c>
      <c r="G186" s="276"/>
      <c r="H186" s="276">
        <v>4</v>
      </c>
      <c r="I186" s="276"/>
      <c r="J186" s="276" t="s">
        <v>276</v>
      </c>
      <c r="K186" s="276"/>
      <c r="L186" s="277" t="s">
        <v>276</v>
      </c>
      <c r="M186" s="277" t="s">
        <v>276</v>
      </c>
      <c r="N186" s="276" t="s">
        <v>276</v>
      </c>
    </row>
    <row r="187" spans="1:15" ht="16" hidden="1" x14ac:dyDescent="0.2">
      <c r="A187" s="18">
        <v>14</v>
      </c>
      <c r="B187" s="2" t="s">
        <v>131</v>
      </c>
      <c r="C187" s="564" t="s">
        <v>233</v>
      </c>
      <c r="D187" s="565"/>
      <c r="E187" s="566"/>
      <c r="F187" s="266" t="s">
        <v>240</v>
      </c>
      <c r="G187" s="276"/>
      <c r="H187" s="276">
        <v>7</v>
      </c>
      <c r="I187" s="276"/>
      <c r="J187" s="276" t="s">
        <v>276</v>
      </c>
      <c r="K187" s="276"/>
      <c r="L187" s="277"/>
      <c r="M187" s="276"/>
      <c r="N187" s="276"/>
    </row>
    <row r="188" spans="1:15" ht="16" hidden="1" x14ac:dyDescent="0.2">
      <c r="A188" s="18">
        <v>14</v>
      </c>
      <c r="B188" s="2" t="s">
        <v>159</v>
      </c>
      <c r="C188" s="564" t="s">
        <v>233</v>
      </c>
      <c r="D188" s="565"/>
      <c r="E188" s="566"/>
      <c r="F188" s="266" t="s">
        <v>240</v>
      </c>
      <c r="G188" s="276"/>
      <c r="H188" s="276">
        <v>3</v>
      </c>
      <c r="I188" s="276"/>
      <c r="J188" s="276" t="s">
        <v>276</v>
      </c>
      <c r="K188" s="276"/>
      <c r="L188" s="277" t="s">
        <v>276</v>
      </c>
      <c r="M188" s="277" t="s">
        <v>276</v>
      </c>
      <c r="N188" s="276" t="s">
        <v>276</v>
      </c>
    </row>
    <row r="189" spans="1:15" ht="16" hidden="1" x14ac:dyDescent="0.2">
      <c r="A189" s="18">
        <v>15</v>
      </c>
      <c r="B189" s="2" t="s">
        <v>132</v>
      </c>
      <c r="C189" s="564" t="s">
        <v>233</v>
      </c>
      <c r="D189" s="565"/>
      <c r="E189" s="566"/>
      <c r="F189" s="266" t="s">
        <v>238</v>
      </c>
      <c r="G189" s="276"/>
      <c r="H189" s="276">
        <v>3</v>
      </c>
      <c r="I189" s="276"/>
      <c r="J189" s="276"/>
      <c r="K189" s="276"/>
      <c r="L189" s="277"/>
      <c r="M189" s="276"/>
      <c r="N189" s="276"/>
    </row>
    <row r="190" spans="1:15" ht="16" hidden="1" x14ac:dyDescent="0.2">
      <c r="A190" s="18">
        <v>15</v>
      </c>
      <c r="B190" s="2" t="s">
        <v>229</v>
      </c>
      <c r="C190" s="564" t="s">
        <v>236</v>
      </c>
      <c r="D190" s="565"/>
      <c r="E190" s="566"/>
      <c r="F190" s="266" t="s">
        <v>239</v>
      </c>
      <c r="G190" s="276"/>
      <c r="H190" s="276">
        <v>9</v>
      </c>
      <c r="I190" s="276"/>
      <c r="J190" s="276"/>
      <c r="K190" s="276"/>
      <c r="L190" s="277">
        <v>180</v>
      </c>
      <c r="M190" s="276"/>
      <c r="N190" s="276"/>
    </row>
    <row r="191" spans="1:15" ht="16" hidden="1" x14ac:dyDescent="0.2">
      <c r="A191" s="18">
        <v>15</v>
      </c>
      <c r="B191" s="2" t="s">
        <v>139</v>
      </c>
      <c r="C191" s="564" t="s">
        <v>234</v>
      </c>
      <c r="D191" s="565"/>
      <c r="E191" s="566"/>
      <c r="F191" s="266" t="s">
        <v>238</v>
      </c>
      <c r="G191" s="276"/>
      <c r="H191" s="276">
        <v>5</v>
      </c>
      <c r="I191" s="276"/>
      <c r="J191" s="276"/>
      <c r="K191" s="276"/>
      <c r="L191" s="277"/>
      <c r="M191" s="276"/>
      <c r="N191" s="276"/>
    </row>
    <row r="192" spans="1:15" ht="16" hidden="1" x14ac:dyDescent="0.2">
      <c r="A192" s="18">
        <v>15</v>
      </c>
      <c r="B192" s="2" t="s">
        <v>135</v>
      </c>
      <c r="C192" s="564" t="s">
        <v>236</v>
      </c>
      <c r="D192" s="565"/>
      <c r="E192" s="566"/>
      <c r="F192" s="266" t="s">
        <v>242</v>
      </c>
      <c r="G192" s="276"/>
      <c r="H192" s="276">
        <v>1</v>
      </c>
      <c r="I192" s="276"/>
      <c r="J192" s="276"/>
      <c r="K192" s="276"/>
      <c r="L192" s="277"/>
      <c r="M192" s="276"/>
      <c r="N192" s="276"/>
    </row>
    <row r="193" spans="1:14" ht="16" hidden="1" x14ac:dyDescent="0.2">
      <c r="A193" s="18">
        <v>15</v>
      </c>
      <c r="B193" s="2" t="s">
        <v>129</v>
      </c>
      <c r="C193" s="564" t="s">
        <v>233</v>
      </c>
      <c r="D193" s="565"/>
      <c r="E193" s="566"/>
      <c r="F193" s="266" t="s">
        <v>238</v>
      </c>
      <c r="G193" s="276"/>
      <c r="H193" s="276">
        <v>20</v>
      </c>
      <c r="I193" s="276"/>
      <c r="J193" s="276" t="s">
        <v>276</v>
      </c>
      <c r="K193" s="276"/>
      <c r="L193" s="277" t="s">
        <v>276</v>
      </c>
      <c r="M193" s="277" t="s">
        <v>276</v>
      </c>
      <c r="N193" s="276" t="s">
        <v>276</v>
      </c>
    </row>
    <row r="194" spans="1:14" ht="16" hidden="1" x14ac:dyDescent="0.2">
      <c r="A194" s="18">
        <v>15</v>
      </c>
      <c r="B194" s="2" t="s">
        <v>157</v>
      </c>
      <c r="C194" s="564" t="s">
        <v>237</v>
      </c>
      <c r="D194" s="565"/>
      <c r="E194" s="566"/>
      <c r="F194" s="266" t="s">
        <v>239</v>
      </c>
      <c r="G194" s="276"/>
      <c r="H194" s="276"/>
      <c r="I194" s="276"/>
      <c r="J194" s="276"/>
      <c r="K194" s="276"/>
      <c r="L194" s="277">
        <v>4</v>
      </c>
      <c r="M194" s="276"/>
      <c r="N194" s="276"/>
    </row>
    <row r="195" spans="1:14" ht="16" hidden="1" x14ac:dyDescent="0.2">
      <c r="A195" s="18">
        <v>15</v>
      </c>
      <c r="B195" s="2" t="s">
        <v>131</v>
      </c>
      <c r="C195" s="564" t="s">
        <v>233</v>
      </c>
      <c r="D195" s="565"/>
      <c r="E195" s="566"/>
      <c r="F195" s="266" t="s">
        <v>240</v>
      </c>
      <c r="G195" s="276"/>
      <c r="H195" s="276">
        <v>6</v>
      </c>
      <c r="I195" s="276"/>
      <c r="J195" s="276" t="s">
        <v>276</v>
      </c>
      <c r="K195" s="276"/>
      <c r="L195" s="277"/>
      <c r="M195" s="276"/>
      <c r="N195" s="276"/>
    </row>
    <row r="196" spans="1:14" ht="16.5" hidden="1" customHeight="1" x14ac:dyDescent="0.2">
      <c r="A196" s="18">
        <v>15</v>
      </c>
      <c r="B196" s="2" t="s">
        <v>141</v>
      </c>
      <c r="C196" s="564" t="s">
        <v>234</v>
      </c>
      <c r="D196" s="565"/>
      <c r="E196" s="566"/>
      <c r="F196" s="266" t="s">
        <v>238</v>
      </c>
      <c r="G196" s="276"/>
      <c r="H196" s="276">
        <v>1</v>
      </c>
      <c r="I196" s="276"/>
      <c r="J196" s="276"/>
      <c r="K196" s="276"/>
      <c r="L196" s="277"/>
      <c r="M196" s="276"/>
      <c r="N196" s="276"/>
    </row>
    <row r="197" spans="1:14" ht="16" hidden="1" x14ac:dyDescent="0.2">
      <c r="A197" s="18">
        <v>15</v>
      </c>
      <c r="B197" s="2" t="s">
        <v>162</v>
      </c>
      <c r="C197" s="564" t="s">
        <v>234</v>
      </c>
      <c r="D197" s="565"/>
      <c r="E197" s="566"/>
      <c r="F197" s="266" t="s">
        <v>238</v>
      </c>
      <c r="G197" s="276"/>
      <c r="H197" s="276">
        <v>6</v>
      </c>
      <c r="I197" s="276"/>
      <c r="J197" s="276"/>
      <c r="K197" s="276"/>
      <c r="L197" s="277"/>
      <c r="M197" s="276"/>
      <c r="N197" s="276"/>
    </row>
    <row r="198" spans="1:14" ht="16" hidden="1" x14ac:dyDescent="0.2">
      <c r="A198" s="18">
        <v>15</v>
      </c>
      <c r="B198" s="2" t="s">
        <v>159</v>
      </c>
      <c r="C198" s="564" t="s">
        <v>233</v>
      </c>
      <c r="D198" s="565"/>
      <c r="E198" s="566"/>
      <c r="F198" s="266" t="s">
        <v>240</v>
      </c>
      <c r="G198" s="276"/>
      <c r="H198" s="276">
        <v>2</v>
      </c>
      <c r="I198" s="276"/>
      <c r="J198" s="276" t="s">
        <v>276</v>
      </c>
      <c r="K198" s="276"/>
      <c r="L198" s="277" t="s">
        <v>276</v>
      </c>
      <c r="M198" s="277" t="s">
        <v>276</v>
      </c>
      <c r="N198" s="276" t="s">
        <v>276</v>
      </c>
    </row>
    <row r="199" spans="1:14" ht="16" hidden="1" x14ac:dyDescent="0.2">
      <c r="A199" s="18">
        <v>15</v>
      </c>
      <c r="B199" s="2" t="s">
        <v>228</v>
      </c>
      <c r="C199" s="564" t="s">
        <v>233</v>
      </c>
      <c r="D199" s="565"/>
      <c r="E199" s="566"/>
      <c r="F199" s="266" t="s">
        <v>238</v>
      </c>
      <c r="G199" s="276"/>
      <c r="H199" s="276">
        <v>2</v>
      </c>
      <c r="I199" s="276"/>
      <c r="J199" s="276" t="s">
        <v>276</v>
      </c>
      <c r="K199" s="276"/>
      <c r="L199" s="277" t="s">
        <v>276</v>
      </c>
      <c r="M199" s="277" t="s">
        <v>276</v>
      </c>
      <c r="N199" s="276" t="s">
        <v>276</v>
      </c>
    </row>
    <row r="200" spans="1:14" ht="16" hidden="1" x14ac:dyDescent="0.2">
      <c r="A200" s="18">
        <v>15</v>
      </c>
      <c r="B200" s="2" t="s">
        <v>127</v>
      </c>
      <c r="C200" s="564" t="s">
        <v>233</v>
      </c>
      <c r="D200" s="565"/>
      <c r="E200" s="566"/>
      <c r="F200" s="266" t="s">
        <v>238</v>
      </c>
      <c r="G200" s="276"/>
      <c r="H200" s="276">
        <v>1</v>
      </c>
      <c r="I200" s="276"/>
      <c r="J200" s="276" t="s">
        <v>276</v>
      </c>
      <c r="K200" s="276"/>
      <c r="L200" s="277" t="s">
        <v>276</v>
      </c>
      <c r="M200" s="277" t="s">
        <v>276</v>
      </c>
      <c r="N200" s="276" t="s">
        <v>276</v>
      </c>
    </row>
    <row r="201" spans="1:14" ht="16" hidden="1" x14ac:dyDescent="0.2">
      <c r="A201" s="18">
        <v>16</v>
      </c>
      <c r="B201" s="2" t="s">
        <v>132</v>
      </c>
      <c r="C201" s="564" t="s">
        <v>233</v>
      </c>
      <c r="D201" s="565"/>
      <c r="E201" s="566"/>
      <c r="F201" s="266" t="s">
        <v>238</v>
      </c>
      <c r="G201" s="276"/>
      <c r="H201" s="276">
        <v>1</v>
      </c>
      <c r="I201" s="276"/>
      <c r="J201" s="276"/>
      <c r="K201" s="276"/>
      <c r="L201" s="277"/>
      <c r="M201" s="276"/>
      <c r="N201" s="276"/>
    </row>
    <row r="202" spans="1:14" ht="16" hidden="1" x14ac:dyDescent="0.2">
      <c r="A202" s="18">
        <v>16</v>
      </c>
      <c r="B202" s="2" t="s">
        <v>229</v>
      </c>
      <c r="C202" s="564" t="s">
        <v>236</v>
      </c>
      <c r="D202" s="565"/>
      <c r="E202" s="566"/>
      <c r="F202" s="266" t="s">
        <v>239</v>
      </c>
      <c r="G202" s="276"/>
      <c r="H202" s="276">
        <v>5</v>
      </c>
      <c r="I202" s="276"/>
      <c r="J202" s="276"/>
      <c r="K202" s="276"/>
      <c r="L202" s="277">
        <v>90</v>
      </c>
      <c r="M202" s="276"/>
      <c r="N202" s="276"/>
    </row>
    <row r="203" spans="1:14" ht="16" hidden="1" x14ac:dyDescent="0.2">
      <c r="A203" s="18">
        <v>16</v>
      </c>
      <c r="B203" s="2" t="s">
        <v>135</v>
      </c>
      <c r="C203" s="564" t="s">
        <v>236</v>
      </c>
      <c r="D203" s="565"/>
      <c r="E203" s="566"/>
      <c r="F203" s="266" t="s">
        <v>242</v>
      </c>
      <c r="G203" s="276"/>
      <c r="H203" s="276">
        <v>3</v>
      </c>
      <c r="I203" s="276"/>
      <c r="J203" s="276"/>
      <c r="K203" s="276"/>
      <c r="L203" s="277"/>
      <c r="M203" s="276"/>
      <c r="N203" s="276"/>
    </row>
    <row r="204" spans="1:14" ht="16" hidden="1" x14ac:dyDescent="0.2">
      <c r="A204" s="18">
        <v>16</v>
      </c>
      <c r="B204" s="2" t="s">
        <v>129</v>
      </c>
      <c r="C204" s="564" t="s">
        <v>233</v>
      </c>
      <c r="D204" s="565"/>
      <c r="E204" s="566"/>
      <c r="F204" s="266" t="s">
        <v>238</v>
      </c>
      <c r="G204" s="276"/>
      <c r="H204" s="276">
        <v>20</v>
      </c>
      <c r="I204" s="276"/>
      <c r="J204" s="276" t="s">
        <v>276</v>
      </c>
      <c r="K204" s="276"/>
      <c r="L204" s="277" t="s">
        <v>276</v>
      </c>
      <c r="M204" s="277" t="s">
        <v>276</v>
      </c>
      <c r="N204" s="276" t="s">
        <v>276</v>
      </c>
    </row>
    <row r="205" spans="1:14" ht="16" hidden="1" x14ac:dyDescent="0.2">
      <c r="A205" s="18">
        <v>16</v>
      </c>
      <c r="B205" s="2" t="s">
        <v>136</v>
      </c>
      <c r="C205" s="564" t="s">
        <v>234</v>
      </c>
      <c r="D205" s="565"/>
      <c r="E205" s="566"/>
      <c r="F205" s="266" t="s">
        <v>238</v>
      </c>
      <c r="G205" s="276"/>
      <c r="H205" s="276">
        <v>8</v>
      </c>
      <c r="I205" s="276"/>
      <c r="J205" s="276" t="s">
        <v>276</v>
      </c>
      <c r="K205" s="276"/>
      <c r="L205" s="277" t="s">
        <v>276</v>
      </c>
      <c r="M205" s="277" t="s">
        <v>276</v>
      </c>
      <c r="N205" s="276" t="s">
        <v>276</v>
      </c>
    </row>
    <row r="206" spans="1:14" ht="16" hidden="1" x14ac:dyDescent="0.2">
      <c r="A206" s="18">
        <v>16</v>
      </c>
      <c r="B206" s="2" t="s">
        <v>127</v>
      </c>
      <c r="C206" s="564" t="s">
        <v>233</v>
      </c>
      <c r="D206" s="565"/>
      <c r="E206" s="566"/>
      <c r="F206" s="266" t="s">
        <v>238</v>
      </c>
      <c r="G206" s="276"/>
      <c r="H206" s="276">
        <v>1</v>
      </c>
      <c r="I206" s="276"/>
      <c r="J206" s="276" t="s">
        <v>276</v>
      </c>
      <c r="K206" s="276"/>
      <c r="L206" s="277" t="s">
        <v>276</v>
      </c>
      <c r="M206" s="277" t="s">
        <v>276</v>
      </c>
      <c r="N206" s="276" t="s">
        <v>276</v>
      </c>
    </row>
    <row r="207" spans="1:14" ht="16" hidden="1" x14ac:dyDescent="0.2">
      <c r="A207" s="18">
        <v>16</v>
      </c>
      <c r="B207" s="2" t="s">
        <v>131</v>
      </c>
      <c r="C207" s="564" t="s">
        <v>233</v>
      </c>
      <c r="D207" s="565"/>
      <c r="E207" s="566"/>
      <c r="F207" s="266" t="s">
        <v>240</v>
      </c>
      <c r="G207" s="276"/>
      <c r="H207" s="276">
        <v>18</v>
      </c>
      <c r="I207" s="276"/>
      <c r="J207" s="276" t="s">
        <v>276</v>
      </c>
      <c r="K207" s="276"/>
      <c r="L207" s="277"/>
      <c r="M207" s="276"/>
      <c r="N207" s="276"/>
    </row>
    <row r="208" spans="1:14" ht="16" hidden="1" x14ac:dyDescent="0.2">
      <c r="A208" s="18">
        <v>16</v>
      </c>
      <c r="B208" s="2" t="s">
        <v>162</v>
      </c>
      <c r="C208" s="564" t="s">
        <v>234</v>
      </c>
      <c r="D208" s="565"/>
      <c r="E208" s="566"/>
      <c r="F208" s="266" t="s">
        <v>238</v>
      </c>
      <c r="G208" s="276"/>
      <c r="H208" s="276">
        <v>4</v>
      </c>
      <c r="I208" s="276"/>
      <c r="J208" s="276"/>
      <c r="K208" s="276"/>
      <c r="L208" s="277"/>
      <c r="M208" s="276"/>
      <c r="N208" s="276"/>
    </row>
    <row r="209" spans="1:14" ht="16" hidden="1" x14ac:dyDescent="0.2">
      <c r="A209" s="18">
        <v>16</v>
      </c>
      <c r="B209" s="2" t="s">
        <v>159</v>
      </c>
      <c r="C209" s="564" t="s">
        <v>233</v>
      </c>
      <c r="D209" s="565"/>
      <c r="E209" s="566"/>
      <c r="F209" s="266" t="s">
        <v>240</v>
      </c>
      <c r="G209" s="276"/>
      <c r="H209" s="276">
        <v>7</v>
      </c>
      <c r="I209" s="276"/>
      <c r="J209" s="276" t="s">
        <v>276</v>
      </c>
      <c r="K209" s="276"/>
      <c r="L209" s="277" t="s">
        <v>276</v>
      </c>
      <c r="M209" s="277" t="s">
        <v>276</v>
      </c>
      <c r="N209" s="276" t="s">
        <v>276</v>
      </c>
    </row>
    <row r="210" spans="1:14" ht="16" hidden="1" x14ac:dyDescent="0.2">
      <c r="A210" s="18">
        <v>16</v>
      </c>
      <c r="B210" s="2" t="s">
        <v>228</v>
      </c>
      <c r="C210" s="564" t="s">
        <v>233</v>
      </c>
      <c r="D210" s="565"/>
      <c r="E210" s="566"/>
      <c r="F210" s="266" t="s">
        <v>238</v>
      </c>
      <c r="G210" s="276"/>
      <c r="H210" s="276">
        <v>2</v>
      </c>
      <c r="I210" s="276"/>
      <c r="J210" s="276" t="s">
        <v>276</v>
      </c>
      <c r="K210" s="276"/>
      <c r="L210" s="277" t="s">
        <v>276</v>
      </c>
      <c r="M210" s="277" t="s">
        <v>276</v>
      </c>
      <c r="N210" s="276" t="s">
        <v>276</v>
      </c>
    </row>
    <row r="211" spans="1:14" ht="16" hidden="1" x14ac:dyDescent="0.2">
      <c r="A211" s="18">
        <v>17</v>
      </c>
      <c r="B211" s="2" t="s">
        <v>132</v>
      </c>
      <c r="C211" s="564" t="s">
        <v>233</v>
      </c>
      <c r="D211" s="565"/>
      <c r="E211" s="566"/>
      <c r="F211" s="266" t="s">
        <v>238</v>
      </c>
      <c r="G211" s="276"/>
      <c r="H211" s="276">
        <v>7</v>
      </c>
      <c r="I211" s="276"/>
      <c r="J211" s="276"/>
      <c r="K211" s="276"/>
      <c r="L211" s="277"/>
      <c r="M211" s="276"/>
      <c r="N211" s="276"/>
    </row>
    <row r="212" spans="1:14" ht="17.25" hidden="1" customHeight="1" x14ac:dyDescent="0.2">
      <c r="A212" s="18">
        <v>17</v>
      </c>
      <c r="B212" s="2" t="s">
        <v>141</v>
      </c>
      <c r="C212" s="564" t="s">
        <v>234</v>
      </c>
      <c r="D212" s="565"/>
      <c r="E212" s="566"/>
      <c r="F212" s="266" t="s">
        <v>238</v>
      </c>
      <c r="G212" s="276"/>
      <c r="H212" s="276">
        <v>2</v>
      </c>
      <c r="I212" s="276"/>
      <c r="J212" s="276"/>
      <c r="K212" s="276"/>
      <c r="L212" s="277"/>
      <c r="M212" s="276"/>
      <c r="N212" s="276"/>
    </row>
    <row r="213" spans="1:14" ht="16" hidden="1" x14ac:dyDescent="0.2">
      <c r="A213" s="18">
        <v>17</v>
      </c>
      <c r="B213" s="2" t="s">
        <v>139</v>
      </c>
      <c r="C213" s="564" t="s">
        <v>234</v>
      </c>
      <c r="D213" s="565"/>
      <c r="E213" s="566"/>
      <c r="F213" s="266" t="s">
        <v>238</v>
      </c>
      <c r="G213" s="276"/>
      <c r="H213" s="276">
        <v>3</v>
      </c>
      <c r="I213" s="276"/>
      <c r="J213" s="276"/>
      <c r="K213" s="276"/>
      <c r="L213" s="277"/>
      <c r="M213" s="276"/>
      <c r="N213" s="276"/>
    </row>
    <row r="214" spans="1:14" ht="16" hidden="1" x14ac:dyDescent="0.2">
      <c r="A214" s="18">
        <v>17</v>
      </c>
      <c r="B214" s="2" t="s">
        <v>229</v>
      </c>
      <c r="C214" s="564" t="s">
        <v>236</v>
      </c>
      <c r="D214" s="565"/>
      <c r="E214" s="566"/>
      <c r="F214" s="266" t="s">
        <v>239</v>
      </c>
      <c r="G214" s="276"/>
      <c r="H214" s="276">
        <v>6</v>
      </c>
      <c r="I214" s="276"/>
      <c r="J214" s="276"/>
      <c r="K214" s="276"/>
      <c r="L214" s="277">
        <v>200</v>
      </c>
      <c r="M214" s="276"/>
      <c r="N214" s="276"/>
    </row>
    <row r="215" spans="1:14" ht="16" hidden="1" x14ac:dyDescent="0.2">
      <c r="A215" s="18">
        <v>17</v>
      </c>
      <c r="B215" s="2" t="s">
        <v>129</v>
      </c>
      <c r="C215" s="564" t="s">
        <v>233</v>
      </c>
      <c r="D215" s="565"/>
      <c r="E215" s="566"/>
      <c r="F215" s="266" t="s">
        <v>238</v>
      </c>
      <c r="G215" s="276"/>
      <c r="H215" s="276">
        <v>17</v>
      </c>
      <c r="I215" s="276"/>
      <c r="J215" s="276" t="s">
        <v>276</v>
      </c>
      <c r="K215" s="276"/>
      <c r="L215" s="277" t="s">
        <v>276</v>
      </c>
      <c r="M215" s="277" t="s">
        <v>276</v>
      </c>
      <c r="N215" s="276" t="s">
        <v>276</v>
      </c>
    </row>
    <row r="216" spans="1:14" ht="16" hidden="1" x14ac:dyDescent="0.2">
      <c r="A216" s="18">
        <v>17</v>
      </c>
      <c r="B216" s="2" t="s">
        <v>158</v>
      </c>
      <c r="C216" s="564" t="s">
        <v>235</v>
      </c>
      <c r="D216" s="565"/>
      <c r="E216" s="566"/>
      <c r="F216" s="266" t="s">
        <v>239</v>
      </c>
      <c r="G216" s="276"/>
      <c r="H216" s="276">
        <v>10</v>
      </c>
      <c r="I216" s="276"/>
      <c r="J216" s="276"/>
      <c r="K216" s="276"/>
      <c r="L216" s="277"/>
      <c r="M216" s="276"/>
      <c r="N216" s="276"/>
    </row>
    <row r="217" spans="1:14" ht="16" hidden="1" x14ac:dyDescent="0.2">
      <c r="A217" s="18">
        <v>17</v>
      </c>
      <c r="B217" s="2" t="s">
        <v>161</v>
      </c>
      <c r="C217" s="564" t="s">
        <v>235</v>
      </c>
      <c r="D217" s="565"/>
      <c r="E217" s="566"/>
      <c r="F217" s="266" t="s">
        <v>239</v>
      </c>
      <c r="G217" s="276"/>
      <c r="H217" s="276">
        <v>2</v>
      </c>
      <c r="I217" s="276"/>
      <c r="J217" s="276"/>
      <c r="K217" s="276"/>
      <c r="L217" s="277"/>
      <c r="M217" s="276"/>
      <c r="N217" s="276"/>
    </row>
    <row r="218" spans="1:14" ht="16" hidden="1" x14ac:dyDescent="0.2">
      <c r="A218" s="18">
        <v>17</v>
      </c>
      <c r="B218" s="2" t="s">
        <v>131</v>
      </c>
      <c r="C218" s="564" t="s">
        <v>233</v>
      </c>
      <c r="D218" s="565"/>
      <c r="E218" s="566"/>
      <c r="F218" s="266" t="s">
        <v>240</v>
      </c>
      <c r="G218" s="276"/>
      <c r="H218" s="276">
        <v>15</v>
      </c>
      <c r="I218" s="276"/>
      <c r="J218" s="276" t="s">
        <v>276</v>
      </c>
      <c r="K218" s="276"/>
      <c r="L218" s="277"/>
      <c r="M218" s="276"/>
      <c r="N218" s="276"/>
    </row>
    <row r="219" spans="1:14" ht="16" hidden="1" x14ac:dyDescent="0.2">
      <c r="A219" s="18">
        <v>17</v>
      </c>
      <c r="B219" s="2" t="s">
        <v>127</v>
      </c>
      <c r="C219" s="564" t="s">
        <v>233</v>
      </c>
      <c r="D219" s="565"/>
      <c r="E219" s="566"/>
      <c r="F219" s="266" t="s">
        <v>238</v>
      </c>
      <c r="G219" s="276"/>
      <c r="H219" s="276">
        <v>3</v>
      </c>
      <c r="I219" s="276"/>
      <c r="J219" s="276" t="s">
        <v>276</v>
      </c>
      <c r="K219" s="276"/>
      <c r="L219" s="277" t="s">
        <v>276</v>
      </c>
      <c r="M219" s="277" t="s">
        <v>276</v>
      </c>
      <c r="N219" s="276" t="s">
        <v>276</v>
      </c>
    </row>
    <row r="220" spans="1:14" ht="16" hidden="1" x14ac:dyDescent="0.2">
      <c r="A220" s="18">
        <v>17</v>
      </c>
      <c r="B220" s="2" t="s">
        <v>228</v>
      </c>
      <c r="C220" s="564" t="s">
        <v>233</v>
      </c>
      <c r="D220" s="565"/>
      <c r="E220" s="566"/>
      <c r="F220" s="266" t="s">
        <v>238</v>
      </c>
      <c r="G220" s="276"/>
      <c r="H220" s="276">
        <v>10</v>
      </c>
      <c r="I220" s="276"/>
      <c r="J220" s="276" t="s">
        <v>276</v>
      </c>
      <c r="K220" s="276"/>
      <c r="L220" s="277" t="s">
        <v>276</v>
      </c>
      <c r="M220" s="277" t="s">
        <v>276</v>
      </c>
      <c r="N220" s="276" t="s">
        <v>276</v>
      </c>
    </row>
    <row r="221" spans="1:14" ht="16" hidden="1" x14ac:dyDescent="0.2">
      <c r="A221" s="18">
        <v>17</v>
      </c>
      <c r="B221" s="2" t="s">
        <v>159</v>
      </c>
      <c r="C221" s="564" t="s">
        <v>233</v>
      </c>
      <c r="D221" s="565"/>
      <c r="E221" s="566"/>
      <c r="F221" s="266" t="s">
        <v>240</v>
      </c>
      <c r="G221" s="276"/>
      <c r="H221" s="276">
        <v>9</v>
      </c>
      <c r="I221" s="276"/>
      <c r="J221" s="276" t="s">
        <v>276</v>
      </c>
      <c r="K221" s="276"/>
      <c r="L221" s="277" t="s">
        <v>276</v>
      </c>
      <c r="M221" s="277" t="s">
        <v>276</v>
      </c>
      <c r="N221" s="276" t="s">
        <v>276</v>
      </c>
    </row>
    <row r="222" spans="1:14" ht="16" hidden="1" x14ac:dyDescent="0.2">
      <c r="A222" s="18">
        <v>17</v>
      </c>
      <c r="B222" s="2" t="s">
        <v>162</v>
      </c>
      <c r="C222" s="564" t="s">
        <v>234</v>
      </c>
      <c r="D222" s="565"/>
      <c r="E222" s="566"/>
      <c r="F222" s="266" t="s">
        <v>238</v>
      </c>
      <c r="G222" s="276"/>
      <c r="H222" s="276">
        <v>2</v>
      </c>
      <c r="I222" s="276"/>
      <c r="J222" s="276"/>
      <c r="K222" s="276"/>
      <c r="L222" s="277"/>
      <c r="M222" s="276"/>
      <c r="N222" s="276"/>
    </row>
    <row r="223" spans="1:14" ht="16" hidden="1" x14ac:dyDescent="0.2">
      <c r="A223" s="18">
        <v>17</v>
      </c>
      <c r="B223" s="2" t="s">
        <v>135</v>
      </c>
      <c r="C223" s="564" t="s">
        <v>236</v>
      </c>
      <c r="D223" s="565"/>
      <c r="E223" s="566"/>
      <c r="F223" s="266" t="s">
        <v>242</v>
      </c>
      <c r="G223" s="276"/>
      <c r="H223" s="276">
        <v>1</v>
      </c>
      <c r="I223" s="276"/>
      <c r="J223" s="276"/>
      <c r="K223" s="276"/>
      <c r="L223" s="277"/>
      <c r="M223" s="276"/>
      <c r="N223" s="276"/>
    </row>
    <row r="224" spans="1:14" ht="16" hidden="1" x14ac:dyDescent="0.2">
      <c r="A224" s="18">
        <v>18</v>
      </c>
      <c r="B224" s="2" t="s">
        <v>132</v>
      </c>
      <c r="C224" s="564" t="s">
        <v>233</v>
      </c>
      <c r="D224" s="565"/>
      <c r="E224" s="566"/>
      <c r="F224" s="266" t="s">
        <v>238</v>
      </c>
      <c r="G224" s="276"/>
      <c r="H224" s="276">
        <v>5</v>
      </c>
      <c r="I224" s="276"/>
      <c r="J224" s="276"/>
      <c r="K224" s="276"/>
      <c r="L224" s="277"/>
      <c r="M224" s="276"/>
      <c r="N224" s="276"/>
    </row>
    <row r="225" spans="1:14" ht="16" hidden="1" x14ac:dyDescent="0.2">
      <c r="A225" s="18">
        <v>18</v>
      </c>
      <c r="B225" s="2" t="s">
        <v>229</v>
      </c>
      <c r="C225" s="564" t="s">
        <v>236</v>
      </c>
      <c r="D225" s="565"/>
      <c r="E225" s="566"/>
      <c r="F225" s="266" t="s">
        <v>239</v>
      </c>
      <c r="G225" s="276"/>
      <c r="H225" s="276">
        <v>5</v>
      </c>
      <c r="I225" s="276"/>
      <c r="J225" s="276"/>
      <c r="K225" s="276"/>
      <c r="L225" s="277">
        <v>110</v>
      </c>
      <c r="M225" s="276"/>
      <c r="N225" s="276"/>
    </row>
    <row r="226" spans="1:14" ht="16" hidden="1" x14ac:dyDescent="0.2">
      <c r="A226" s="18">
        <v>18</v>
      </c>
      <c r="B226" s="2" t="s">
        <v>129</v>
      </c>
      <c r="C226" s="564" t="s">
        <v>233</v>
      </c>
      <c r="D226" s="565"/>
      <c r="E226" s="566"/>
      <c r="F226" s="266" t="s">
        <v>238</v>
      </c>
      <c r="G226" s="276"/>
      <c r="H226" s="276">
        <v>12</v>
      </c>
      <c r="I226" s="276"/>
      <c r="J226" s="276" t="s">
        <v>276</v>
      </c>
      <c r="K226" s="276"/>
      <c r="L226" s="277" t="s">
        <v>276</v>
      </c>
      <c r="M226" s="277" t="s">
        <v>276</v>
      </c>
      <c r="N226" s="276" t="s">
        <v>276</v>
      </c>
    </row>
    <row r="227" spans="1:14" ht="16" hidden="1" x14ac:dyDescent="0.2">
      <c r="A227" s="18">
        <v>18</v>
      </c>
      <c r="B227" s="2" t="s">
        <v>139</v>
      </c>
      <c r="C227" s="564" t="s">
        <v>234</v>
      </c>
      <c r="D227" s="565"/>
      <c r="E227" s="566"/>
      <c r="F227" s="266" t="s">
        <v>238</v>
      </c>
      <c r="G227" s="276"/>
      <c r="H227" s="276">
        <v>2</v>
      </c>
      <c r="I227" s="276"/>
      <c r="J227" s="276"/>
      <c r="K227" s="276"/>
      <c r="L227" s="277"/>
      <c r="M227" s="276"/>
      <c r="N227" s="276"/>
    </row>
    <row r="228" spans="1:14" ht="16" hidden="1" x14ac:dyDescent="0.2">
      <c r="A228" s="18">
        <v>18</v>
      </c>
      <c r="B228" s="2" t="s">
        <v>127</v>
      </c>
      <c r="C228" s="564" t="s">
        <v>233</v>
      </c>
      <c r="D228" s="565"/>
      <c r="E228" s="566"/>
      <c r="F228" s="266" t="s">
        <v>238</v>
      </c>
      <c r="G228" s="276"/>
      <c r="H228" s="276">
        <v>5</v>
      </c>
      <c r="I228" s="276"/>
      <c r="J228" s="276" t="s">
        <v>276</v>
      </c>
      <c r="K228" s="276"/>
      <c r="L228" s="277" t="s">
        <v>276</v>
      </c>
      <c r="M228" s="277" t="s">
        <v>276</v>
      </c>
      <c r="N228" s="276" t="s">
        <v>276</v>
      </c>
    </row>
    <row r="229" spans="1:14" ht="16" hidden="1" x14ac:dyDescent="0.2">
      <c r="A229" s="18">
        <v>18</v>
      </c>
      <c r="B229" s="2" t="s">
        <v>131</v>
      </c>
      <c r="C229" s="564" t="s">
        <v>233</v>
      </c>
      <c r="D229" s="565"/>
      <c r="E229" s="566"/>
      <c r="F229" s="266" t="s">
        <v>240</v>
      </c>
      <c r="G229" s="276"/>
      <c r="H229" s="276">
        <v>6</v>
      </c>
      <c r="I229" s="276"/>
      <c r="J229" s="276" t="s">
        <v>276</v>
      </c>
      <c r="K229" s="276"/>
      <c r="L229" s="277"/>
      <c r="M229" s="276"/>
      <c r="N229" s="276"/>
    </row>
    <row r="230" spans="1:14" ht="16.5" hidden="1" customHeight="1" x14ac:dyDescent="0.2">
      <c r="A230" s="18">
        <v>18</v>
      </c>
      <c r="B230" s="2" t="s">
        <v>232</v>
      </c>
      <c r="C230" s="564" t="s">
        <v>236</v>
      </c>
      <c r="D230" s="565"/>
      <c r="E230" s="566"/>
      <c r="F230" s="266" t="s">
        <v>239</v>
      </c>
      <c r="G230" s="276"/>
      <c r="H230" s="276">
        <v>1</v>
      </c>
      <c r="I230" s="276"/>
      <c r="J230" s="276"/>
      <c r="K230" s="276"/>
      <c r="L230" s="277"/>
      <c r="M230" s="276"/>
      <c r="N230" s="276"/>
    </row>
    <row r="231" spans="1:14" ht="16" hidden="1" x14ac:dyDescent="0.2">
      <c r="A231" s="18">
        <v>18</v>
      </c>
      <c r="B231" s="2" t="s">
        <v>135</v>
      </c>
      <c r="C231" s="564" t="s">
        <v>236</v>
      </c>
      <c r="D231" s="565"/>
      <c r="E231" s="566"/>
      <c r="F231" s="266" t="s">
        <v>242</v>
      </c>
      <c r="G231" s="276"/>
      <c r="H231" s="276">
        <v>1</v>
      </c>
      <c r="I231" s="276"/>
      <c r="J231" s="276"/>
      <c r="K231" s="276"/>
      <c r="L231" s="277"/>
      <c r="M231" s="276"/>
      <c r="N231" s="276"/>
    </row>
    <row r="232" spans="1:14" ht="16" hidden="1" x14ac:dyDescent="0.2">
      <c r="A232" s="18">
        <v>18</v>
      </c>
      <c r="B232" s="2" t="s">
        <v>162</v>
      </c>
      <c r="C232" s="564" t="s">
        <v>234</v>
      </c>
      <c r="D232" s="565"/>
      <c r="E232" s="566"/>
      <c r="F232" s="266" t="s">
        <v>238</v>
      </c>
      <c r="G232" s="276"/>
      <c r="H232" s="276">
        <v>2</v>
      </c>
      <c r="I232" s="276"/>
      <c r="J232" s="276"/>
      <c r="K232" s="276"/>
      <c r="L232" s="277"/>
      <c r="M232" s="276"/>
      <c r="N232" s="276"/>
    </row>
    <row r="233" spans="1:14" ht="16" hidden="1" x14ac:dyDescent="0.2">
      <c r="A233" s="18">
        <v>18</v>
      </c>
      <c r="B233" s="2" t="s">
        <v>159</v>
      </c>
      <c r="C233" s="564" t="s">
        <v>233</v>
      </c>
      <c r="D233" s="565"/>
      <c r="E233" s="566"/>
      <c r="F233" s="266" t="s">
        <v>240</v>
      </c>
      <c r="G233" s="276"/>
      <c r="H233" s="276">
        <v>7</v>
      </c>
      <c r="I233" s="276"/>
      <c r="J233" s="276" t="s">
        <v>276</v>
      </c>
      <c r="K233" s="276"/>
      <c r="L233" s="277" t="s">
        <v>276</v>
      </c>
      <c r="M233" s="277" t="s">
        <v>276</v>
      </c>
      <c r="N233" s="276" t="s">
        <v>276</v>
      </c>
    </row>
    <row r="234" spans="1:14" ht="16" hidden="1" x14ac:dyDescent="0.2">
      <c r="A234" s="18">
        <v>18</v>
      </c>
      <c r="B234" s="308" t="s">
        <v>160</v>
      </c>
      <c r="C234" s="564" t="s">
        <v>234</v>
      </c>
      <c r="D234" s="565"/>
      <c r="E234" s="566"/>
      <c r="F234" s="266" t="s">
        <v>238</v>
      </c>
      <c r="G234" s="276"/>
      <c r="H234" s="276">
        <v>5</v>
      </c>
      <c r="I234" s="276"/>
      <c r="J234" s="276"/>
      <c r="K234" s="276"/>
      <c r="L234" s="277"/>
      <c r="M234" s="276"/>
      <c r="N234" s="276"/>
    </row>
    <row r="235" spans="1:14" ht="16" hidden="1" x14ac:dyDescent="0.2">
      <c r="A235" s="18">
        <v>18</v>
      </c>
      <c r="B235" s="2" t="s">
        <v>228</v>
      </c>
      <c r="C235" s="564" t="s">
        <v>233</v>
      </c>
      <c r="D235" s="565"/>
      <c r="E235" s="566"/>
      <c r="F235" s="266" t="s">
        <v>238</v>
      </c>
      <c r="G235" s="276"/>
      <c r="H235" s="276">
        <v>6</v>
      </c>
      <c r="I235" s="276"/>
      <c r="J235" s="276" t="s">
        <v>276</v>
      </c>
      <c r="K235" s="276"/>
      <c r="L235" s="277" t="s">
        <v>276</v>
      </c>
      <c r="M235" s="277" t="s">
        <v>276</v>
      </c>
      <c r="N235" s="276" t="s">
        <v>276</v>
      </c>
    </row>
    <row r="236" spans="1:14" ht="16" hidden="1" x14ac:dyDescent="0.2">
      <c r="A236" s="18">
        <v>19</v>
      </c>
      <c r="B236" s="2" t="s">
        <v>132</v>
      </c>
      <c r="C236" s="564" t="s">
        <v>233</v>
      </c>
      <c r="D236" s="565"/>
      <c r="E236" s="566"/>
      <c r="F236" s="266" t="s">
        <v>238</v>
      </c>
      <c r="G236" s="276"/>
      <c r="H236" s="276">
        <v>4</v>
      </c>
      <c r="I236" s="276"/>
      <c r="J236" s="276"/>
      <c r="K236" s="276"/>
      <c r="L236" s="277"/>
      <c r="M236" s="276"/>
      <c r="N236" s="276"/>
    </row>
    <row r="237" spans="1:14" ht="16" hidden="1" x14ac:dyDescent="0.2">
      <c r="A237" s="18">
        <v>19</v>
      </c>
      <c r="B237" s="2" t="s">
        <v>229</v>
      </c>
      <c r="C237" s="564" t="s">
        <v>236</v>
      </c>
      <c r="D237" s="565"/>
      <c r="E237" s="566"/>
      <c r="F237" s="266" t="s">
        <v>239</v>
      </c>
      <c r="G237" s="276"/>
      <c r="H237" s="276">
        <v>4</v>
      </c>
      <c r="I237" s="276"/>
      <c r="J237" s="276"/>
      <c r="K237" s="276"/>
      <c r="L237" s="277">
        <v>130</v>
      </c>
      <c r="M237" s="276"/>
      <c r="N237" s="276"/>
    </row>
    <row r="238" spans="1:14" ht="16" hidden="1" x14ac:dyDescent="0.2">
      <c r="A238" s="18">
        <v>19</v>
      </c>
      <c r="B238" s="2" t="s">
        <v>139</v>
      </c>
      <c r="C238" s="564" t="s">
        <v>234</v>
      </c>
      <c r="D238" s="565"/>
      <c r="E238" s="566"/>
      <c r="F238" s="266" t="s">
        <v>238</v>
      </c>
      <c r="G238" s="276"/>
      <c r="H238" s="276">
        <v>1</v>
      </c>
      <c r="I238" s="276"/>
      <c r="J238" s="276"/>
      <c r="K238" s="276"/>
      <c r="L238" s="277"/>
      <c r="M238" s="276"/>
      <c r="N238" s="276"/>
    </row>
    <row r="239" spans="1:14" ht="16" hidden="1" x14ac:dyDescent="0.2">
      <c r="A239" s="18">
        <v>19</v>
      </c>
      <c r="B239" s="2" t="s">
        <v>129</v>
      </c>
      <c r="C239" s="564" t="s">
        <v>233</v>
      </c>
      <c r="D239" s="565"/>
      <c r="E239" s="566"/>
      <c r="F239" s="266" t="s">
        <v>238</v>
      </c>
      <c r="G239" s="276"/>
      <c r="H239" s="276">
        <v>14</v>
      </c>
      <c r="I239" s="276"/>
      <c r="J239" s="276" t="s">
        <v>276</v>
      </c>
      <c r="K239" s="276"/>
      <c r="L239" s="277" t="s">
        <v>276</v>
      </c>
      <c r="M239" s="277" t="s">
        <v>276</v>
      </c>
      <c r="N239" s="276" t="s">
        <v>276</v>
      </c>
    </row>
    <row r="240" spans="1:14" ht="16" hidden="1" x14ac:dyDescent="0.2">
      <c r="A240" s="18">
        <v>19</v>
      </c>
      <c r="B240" s="2" t="s">
        <v>137</v>
      </c>
      <c r="C240" s="564" t="s">
        <v>235</v>
      </c>
      <c r="D240" s="565"/>
      <c r="E240" s="566"/>
      <c r="F240" s="266" t="s">
        <v>238</v>
      </c>
      <c r="G240" s="276"/>
      <c r="H240" s="276"/>
      <c r="I240" s="276"/>
      <c r="J240" s="276" t="s">
        <v>276</v>
      </c>
      <c r="K240" s="276"/>
      <c r="L240" s="277">
        <v>1</v>
      </c>
      <c r="M240" s="276"/>
      <c r="N240" s="276"/>
    </row>
    <row r="241" spans="1:18" ht="16" hidden="1" x14ac:dyDescent="0.2">
      <c r="A241" s="18">
        <v>19</v>
      </c>
      <c r="B241" s="2" t="s">
        <v>161</v>
      </c>
      <c r="C241" s="564" t="s">
        <v>235</v>
      </c>
      <c r="D241" s="565"/>
      <c r="E241" s="566"/>
      <c r="F241" s="266" t="s">
        <v>239</v>
      </c>
      <c r="G241" s="276"/>
      <c r="H241" s="276">
        <v>1</v>
      </c>
      <c r="I241" s="276"/>
      <c r="J241" s="276"/>
      <c r="K241" s="276"/>
      <c r="L241" s="277"/>
      <c r="M241" s="276"/>
      <c r="N241" s="276"/>
    </row>
    <row r="242" spans="1:18" ht="16" hidden="1" x14ac:dyDescent="0.2">
      <c r="A242" s="18">
        <v>19</v>
      </c>
      <c r="B242" s="2" t="s">
        <v>158</v>
      </c>
      <c r="C242" s="564" t="s">
        <v>235</v>
      </c>
      <c r="D242" s="565"/>
      <c r="E242" s="566"/>
      <c r="F242" s="266" t="s">
        <v>239</v>
      </c>
      <c r="G242" s="276"/>
      <c r="H242" s="276">
        <v>3</v>
      </c>
      <c r="I242" s="276"/>
      <c r="J242" s="276"/>
      <c r="K242" s="276"/>
      <c r="L242" s="277"/>
      <c r="M242" s="276"/>
      <c r="N242" s="276"/>
    </row>
    <row r="243" spans="1:18" ht="16" hidden="1" x14ac:dyDescent="0.2">
      <c r="A243" s="18">
        <v>19</v>
      </c>
      <c r="B243" s="2" t="s">
        <v>159</v>
      </c>
      <c r="C243" s="564" t="s">
        <v>233</v>
      </c>
      <c r="D243" s="565"/>
      <c r="E243" s="566"/>
      <c r="F243" s="266" t="s">
        <v>240</v>
      </c>
      <c r="G243" s="276"/>
      <c r="H243" s="276">
        <v>10</v>
      </c>
      <c r="I243" s="276"/>
      <c r="J243" s="276" t="s">
        <v>276</v>
      </c>
      <c r="K243" s="276"/>
      <c r="L243" s="277" t="s">
        <v>276</v>
      </c>
      <c r="M243" s="277" t="s">
        <v>276</v>
      </c>
      <c r="N243" s="276" t="s">
        <v>276</v>
      </c>
    </row>
    <row r="244" spans="1:18" ht="16" hidden="1" x14ac:dyDescent="0.2">
      <c r="A244" s="18">
        <v>19</v>
      </c>
      <c r="B244" s="2" t="s">
        <v>127</v>
      </c>
      <c r="C244" s="564" t="s">
        <v>233</v>
      </c>
      <c r="D244" s="565"/>
      <c r="E244" s="566"/>
      <c r="F244" s="266" t="s">
        <v>238</v>
      </c>
      <c r="G244" s="276"/>
      <c r="H244" s="276">
        <v>16</v>
      </c>
      <c r="I244" s="276"/>
      <c r="J244" s="276" t="s">
        <v>276</v>
      </c>
      <c r="K244" s="276"/>
      <c r="L244" s="277" t="s">
        <v>276</v>
      </c>
      <c r="M244" s="277" t="s">
        <v>276</v>
      </c>
      <c r="N244" s="276" t="s">
        <v>276</v>
      </c>
    </row>
    <row r="245" spans="1:18" ht="16" hidden="1" x14ac:dyDescent="0.2">
      <c r="A245" s="18">
        <v>19</v>
      </c>
      <c r="B245" s="308" t="s">
        <v>160</v>
      </c>
      <c r="C245" s="564" t="s">
        <v>234</v>
      </c>
      <c r="D245" s="565"/>
      <c r="E245" s="566"/>
      <c r="F245" s="266" t="s">
        <v>238</v>
      </c>
      <c r="G245" s="276"/>
      <c r="H245" s="276">
        <v>6</v>
      </c>
      <c r="I245" s="276"/>
      <c r="J245" s="276"/>
      <c r="K245" s="276"/>
      <c r="L245" s="277"/>
      <c r="M245" s="276"/>
      <c r="N245" s="276"/>
    </row>
    <row r="246" spans="1:18" ht="16" hidden="1" x14ac:dyDescent="0.2">
      <c r="A246" s="18">
        <v>20</v>
      </c>
      <c r="B246" s="2" t="s">
        <v>132</v>
      </c>
      <c r="C246" s="564" t="s">
        <v>233</v>
      </c>
      <c r="D246" s="565"/>
      <c r="E246" s="566"/>
      <c r="F246" s="266" t="s">
        <v>238</v>
      </c>
      <c r="G246" s="276"/>
      <c r="H246" s="276">
        <v>8</v>
      </c>
      <c r="I246" s="276"/>
      <c r="J246" s="276"/>
      <c r="K246" s="276"/>
      <c r="L246" s="277"/>
      <c r="M246" s="276"/>
      <c r="N246" s="276"/>
    </row>
    <row r="247" spans="1:18" ht="16" hidden="1" x14ac:dyDescent="0.2">
      <c r="A247" s="18">
        <v>20</v>
      </c>
      <c r="B247" s="2" t="s">
        <v>229</v>
      </c>
      <c r="C247" s="564" t="s">
        <v>236</v>
      </c>
      <c r="D247" s="565"/>
      <c r="E247" s="566"/>
      <c r="F247" s="266" t="s">
        <v>239</v>
      </c>
      <c r="G247" s="276"/>
      <c r="H247" s="276">
        <v>5</v>
      </c>
      <c r="I247" s="276"/>
      <c r="J247" s="276"/>
      <c r="K247" s="276"/>
      <c r="L247" s="277">
        <v>120</v>
      </c>
      <c r="M247" s="276"/>
      <c r="N247" s="276"/>
    </row>
    <row r="248" spans="1:18" ht="16" hidden="1" x14ac:dyDescent="0.2">
      <c r="A248" s="18">
        <v>20</v>
      </c>
      <c r="B248" s="2" t="s">
        <v>129</v>
      </c>
      <c r="C248" s="564" t="s">
        <v>233</v>
      </c>
      <c r="D248" s="565"/>
      <c r="E248" s="566"/>
      <c r="F248" s="266" t="s">
        <v>238</v>
      </c>
      <c r="G248" s="276"/>
      <c r="H248" s="276">
        <v>7</v>
      </c>
      <c r="I248" s="276"/>
      <c r="J248" s="276" t="s">
        <v>276</v>
      </c>
      <c r="K248" s="276"/>
      <c r="L248" s="277" t="s">
        <v>276</v>
      </c>
      <c r="M248" s="277" t="s">
        <v>276</v>
      </c>
      <c r="N248" s="276" t="s">
        <v>276</v>
      </c>
    </row>
    <row r="249" spans="1:18" ht="16" hidden="1" x14ac:dyDescent="0.2">
      <c r="A249" s="18">
        <v>20</v>
      </c>
      <c r="B249" s="2" t="s">
        <v>142</v>
      </c>
      <c r="C249" s="564" t="s">
        <v>237</v>
      </c>
      <c r="D249" s="565"/>
      <c r="E249" s="566"/>
      <c r="F249" s="266" t="s">
        <v>242</v>
      </c>
      <c r="G249" s="276"/>
      <c r="H249" s="276"/>
      <c r="I249" s="276"/>
      <c r="J249" s="276"/>
      <c r="K249" s="276"/>
      <c r="L249" s="277">
        <v>1</v>
      </c>
      <c r="M249" s="276"/>
      <c r="N249" s="276"/>
      <c r="O249" t="s">
        <v>306</v>
      </c>
    </row>
    <row r="250" spans="1:18" ht="16" hidden="1" x14ac:dyDescent="0.2">
      <c r="A250" s="18">
        <v>20</v>
      </c>
      <c r="B250" s="2" t="s">
        <v>228</v>
      </c>
      <c r="C250" s="564" t="s">
        <v>233</v>
      </c>
      <c r="D250" s="565"/>
      <c r="E250" s="566"/>
      <c r="F250" s="266" t="s">
        <v>238</v>
      </c>
      <c r="G250" s="276"/>
      <c r="H250" s="276">
        <v>4</v>
      </c>
      <c r="I250" s="276"/>
      <c r="J250" s="276" t="s">
        <v>276</v>
      </c>
      <c r="K250" s="276"/>
      <c r="L250" s="277" t="s">
        <v>276</v>
      </c>
      <c r="M250" s="277" t="s">
        <v>276</v>
      </c>
      <c r="N250" s="276" t="s">
        <v>276</v>
      </c>
    </row>
    <row r="251" spans="1:18" ht="16" hidden="1" x14ac:dyDescent="0.2">
      <c r="A251" s="18">
        <v>20</v>
      </c>
      <c r="B251" s="2" t="s">
        <v>127</v>
      </c>
      <c r="C251" s="564" t="s">
        <v>233</v>
      </c>
      <c r="D251" s="565"/>
      <c r="E251" s="566"/>
      <c r="F251" s="266" t="s">
        <v>238</v>
      </c>
      <c r="G251" s="276"/>
      <c r="H251" s="276">
        <v>8</v>
      </c>
      <c r="I251" s="276"/>
      <c r="J251" s="276" t="s">
        <v>276</v>
      </c>
      <c r="K251" s="276"/>
      <c r="L251" s="277" t="s">
        <v>276</v>
      </c>
      <c r="M251" s="277" t="s">
        <v>276</v>
      </c>
      <c r="N251" s="276" t="s">
        <v>276</v>
      </c>
    </row>
    <row r="252" spans="1:18" ht="16" hidden="1" x14ac:dyDescent="0.2">
      <c r="A252" s="18">
        <v>20</v>
      </c>
      <c r="B252" s="308" t="s">
        <v>160</v>
      </c>
      <c r="C252" s="564" t="s">
        <v>234</v>
      </c>
      <c r="D252" s="565"/>
      <c r="E252" s="566"/>
      <c r="F252" s="266" t="s">
        <v>238</v>
      </c>
      <c r="G252" s="276"/>
      <c r="H252" s="276">
        <v>3</v>
      </c>
      <c r="I252" s="276"/>
      <c r="J252" s="276"/>
      <c r="K252" s="276"/>
      <c r="L252" s="277"/>
      <c r="M252" s="276"/>
      <c r="N252" s="276"/>
    </row>
    <row r="253" spans="1:18" ht="32" hidden="1" x14ac:dyDescent="0.2">
      <c r="A253" s="345">
        <v>1</v>
      </c>
      <c r="B253" s="345" t="s">
        <v>157</v>
      </c>
      <c r="C253" s="609" t="s">
        <v>237</v>
      </c>
      <c r="D253" s="610"/>
      <c r="E253" s="611"/>
      <c r="F253" s="383" t="s">
        <v>239</v>
      </c>
      <c r="G253" s="340"/>
      <c r="H253" s="340"/>
      <c r="I253" s="340"/>
      <c r="J253" s="340"/>
      <c r="K253" s="340"/>
      <c r="L253" s="340">
        <v>14</v>
      </c>
      <c r="M253" s="340"/>
      <c r="N253" s="340"/>
      <c r="P253" t="s">
        <v>692</v>
      </c>
      <c r="R253">
        <f t="shared" ref="R253:R311" si="0">SUM(G253:I253,K253:N253)</f>
        <v>14</v>
      </c>
    </row>
    <row r="254" spans="1:18" ht="32" hidden="1" x14ac:dyDescent="0.2">
      <c r="A254" s="345">
        <v>1</v>
      </c>
      <c r="B254" s="345" t="s">
        <v>158</v>
      </c>
      <c r="C254" s="609" t="s">
        <v>235</v>
      </c>
      <c r="D254" s="610"/>
      <c r="E254" s="611"/>
      <c r="F254" s="382" t="s">
        <v>239</v>
      </c>
      <c r="G254" s="340"/>
      <c r="H254" s="340">
        <v>42</v>
      </c>
      <c r="I254" s="340"/>
      <c r="J254" s="340"/>
      <c r="K254" s="340"/>
      <c r="L254" s="340"/>
      <c r="M254" s="340"/>
      <c r="N254" s="340"/>
      <c r="P254" t="s">
        <v>692</v>
      </c>
      <c r="R254">
        <f t="shared" si="0"/>
        <v>42</v>
      </c>
    </row>
    <row r="255" spans="1:18" ht="32" hidden="1" x14ac:dyDescent="0.2">
      <c r="A255" s="345">
        <v>1</v>
      </c>
      <c r="B255" s="345" t="s">
        <v>229</v>
      </c>
      <c r="C255" s="609" t="s">
        <v>236</v>
      </c>
      <c r="D255" s="610"/>
      <c r="E255" s="611"/>
      <c r="F255" s="382" t="s">
        <v>239</v>
      </c>
      <c r="G255" s="340"/>
      <c r="H255" s="340"/>
      <c r="I255" s="340">
        <v>9</v>
      </c>
      <c r="J255" s="340"/>
      <c r="K255" s="340"/>
      <c r="L255" s="340">
        <v>35</v>
      </c>
      <c r="M255" s="340"/>
      <c r="N255" s="340"/>
      <c r="P255" t="s">
        <v>692</v>
      </c>
      <c r="R255">
        <f t="shared" si="0"/>
        <v>44</v>
      </c>
    </row>
    <row r="256" spans="1:18" ht="32" hidden="1" x14ac:dyDescent="0.2">
      <c r="A256" s="345">
        <v>1</v>
      </c>
      <c r="B256" s="345" t="s">
        <v>128</v>
      </c>
      <c r="C256" s="609" t="s">
        <v>237</v>
      </c>
      <c r="D256" s="610"/>
      <c r="E256" s="611"/>
      <c r="F256" s="382" t="s">
        <v>239</v>
      </c>
      <c r="G256" s="340"/>
      <c r="H256" s="340"/>
      <c r="I256" s="340"/>
      <c r="J256" s="340"/>
      <c r="K256" s="340"/>
      <c r="L256" s="340">
        <v>27</v>
      </c>
      <c r="M256" s="340"/>
      <c r="N256" s="340"/>
      <c r="P256" t="s">
        <v>692</v>
      </c>
      <c r="R256">
        <f t="shared" si="0"/>
        <v>27</v>
      </c>
    </row>
    <row r="257" spans="1:18" ht="16" hidden="1" x14ac:dyDescent="0.2">
      <c r="A257" s="345">
        <v>1</v>
      </c>
      <c r="B257" s="345" t="s">
        <v>131</v>
      </c>
      <c r="C257" s="609" t="s">
        <v>233</v>
      </c>
      <c r="D257" s="610"/>
      <c r="E257" s="611"/>
      <c r="F257" s="382" t="s">
        <v>240</v>
      </c>
      <c r="G257" s="340"/>
      <c r="H257" s="340">
        <v>3</v>
      </c>
      <c r="I257" s="340"/>
      <c r="J257" s="340"/>
      <c r="K257" s="340"/>
      <c r="L257" s="340"/>
      <c r="M257" s="340"/>
      <c r="N257" s="340"/>
      <c r="P257" t="s">
        <v>692</v>
      </c>
      <c r="R257">
        <f t="shared" si="0"/>
        <v>3</v>
      </c>
    </row>
    <row r="258" spans="1:18" ht="16" hidden="1" x14ac:dyDescent="0.2">
      <c r="A258" s="345">
        <v>1</v>
      </c>
      <c r="B258" s="345" t="s">
        <v>159</v>
      </c>
      <c r="C258" s="609" t="s">
        <v>233</v>
      </c>
      <c r="D258" s="610"/>
      <c r="E258" s="611"/>
      <c r="F258" s="382" t="s">
        <v>240</v>
      </c>
      <c r="G258" s="340"/>
      <c r="H258" s="340">
        <v>14</v>
      </c>
      <c r="I258" s="340"/>
      <c r="J258" s="340"/>
      <c r="K258" s="340"/>
      <c r="L258" s="340"/>
      <c r="M258" s="340"/>
      <c r="N258" s="340"/>
      <c r="P258" t="s">
        <v>692</v>
      </c>
      <c r="R258">
        <f t="shared" si="0"/>
        <v>14</v>
      </c>
    </row>
    <row r="259" spans="1:18" ht="32" hidden="1" x14ac:dyDescent="0.2">
      <c r="A259" s="345">
        <v>1</v>
      </c>
      <c r="B259" s="345" t="s">
        <v>228</v>
      </c>
      <c r="C259" s="609" t="s">
        <v>233</v>
      </c>
      <c r="D259" s="610"/>
      <c r="E259" s="611"/>
      <c r="F259" s="382" t="s">
        <v>238</v>
      </c>
      <c r="G259" s="340"/>
      <c r="H259" s="340">
        <v>13</v>
      </c>
      <c r="I259" s="340"/>
      <c r="J259" s="340"/>
      <c r="K259" s="340"/>
      <c r="L259" s="340"/>
      <c r="M259" s="340"/>
      <c r="N259" s="340"/>
      <c r="P259" t="s">
        <v>692</v>
      </c>
      <c r="R259">
        <f t="shared" si="0"/>
        <v>13</v>
      </c>
    </row>
    <row r="260" spans="1:18" ht="32" hidden="1" x14ac:dyDescent="0.2">
      <c r="A260" s="345">
        <v>1</v>
      </c>
      <c r="B260" s="345" t="s">
        <v>141</v>
      </c>
      <c r="C260" s="609" t="s">
        <v>234</v>
      </c>
      <c r="D260" s="610"/>
      <c r="E260" s="611"/>
      <c r="F260" s="382" t="s">
        <v>238</v>
      </c>
      <c r="G260" s="340"/>
      <c r="H260" s="451">
        <v>2</v>
      </c>
      <c r="I260" s="451">
        <v>0</v>
      </c>
      <c r="J260" s="340"/>
      <c r="K260" s="340"/>
      <c r="L260" s="340"/>
      <c r="M260" s="340"/>
      <c r="N260" s="340"/>
      <c r="P260" t="s">
        <v>692</v>
      </c>
      <c r="R260">
        <f t="shared" si="0"/>
        <v>2</v>
      </c>
    </row>
    <row r="261" spans="1:18" ht="32" hidden="1" x14ac:dyDescent="0.2">
      <c r="A261" s="345">
        <v>1</v>
      </c>
      <c r="B261" s="345" t="s">
        <v>132</v>
      </c>
      <c r="C261" s="609" t="s">
        <v>233</v>
      </c>
      <c r="D261" s="610"/>
      <c r="E261" s="611"/>
      <c r="F261" s="382" t="s">
        <v>238</v>
      </c>
      <c r="G261" s="340"/>
      <c r="H261" s="451">
        <v>2</v>
      </c>
      <c r="I261" s="451">
        <v>0</v>
      </c>
      <c r="J261" s="340"/>
      <c r="K261" s="340"/>
      <c r="L261" s="340"/>
      <c r="M261" s="340"/>
      <c r="N261" s="340"/>
      <c r="P261" t="s">
        <v>692</v>
      </c>
      <c r="R261">
        <f t="shared" si="0"/>
        <v>2</v>
      </c>
    </row>
    <row r="262" spans="1:18" ht="32" hidden="1" x14ac:dyDescent="0.2">
      <c r="A262" s="345">
        <v>1</v>
      </c>
      <c r="B262" s="345" t="s">
        <v>129</v>
      </c>
      <c r="C262" s="609" t="s">
        <v>233</v>
      </c>
      <c r="D262" s="610"/>
      <c r="E262" s="611"/>
      <c r="F262" s="382" t="s">
        <v>238</v>
      </c>
      <c r="G262" s="340"/>
      <c r="H262" s="451">
        <v>18</v>
      </c>
      <c r="I262" s="451">
        <v>0</v>
      </c>
      <c r="J262" s="340"/>
      <c r="K262" s="340"/>
      <c r="L262" s="340"/>
      <c r="M262" s="340"/>
      <c r="N262" s="340"/>
      <c r="P262" t="s">
        <v>692</v>
      </c>
      <c r="R262">
        <f t="shared" si="0"/>
        <v>18</v>
      </c>
    </row>
    <row r="263" spans="1:18" ht="32" hidden="1" x14ac:dyDescent="0.2">
      <c r="A263" s="345">
        <v>1</v>
      </c>
      <c r="B263" s="345" t="s">
        <v>160</v>
      </c>
      <c r="C263" s="609" t="s">
        <v>234</v>
      </c>
      <c r="D263" s="610"/>
      <c r="E263" s="611"/>
      <c r="F263" s="382" t="s">
        <v>238</v>
      </c>
      <c r="G263" s="340"/>
      <c r="H263" s="340">
        <v>3</v>
      </c>
      <c r="I263" s="340"/>
      <c r="J263" s="340"/>
      <c r="K263" s="340"/>
      <c r="L263" s="340"/>
      <c r="M263" s="340"/>
      <c r="N263" s="340"/>
      <c r="P263" t="s">
        <v>692</v>
      </c>
      <c r="R263">
        <f t="shared" si="0"/>
        <v>3</v>
      </c>
    </row>
    <row r="264" spans="1:18" ht="32" hidden="1" x14ac:dyDescent="0.2">
      <c r="A264" s="345">
        <v>2</v>
      </c>
      <c r="B264" s="345" t="s">
        <v>158</v>
      </c>
      <c r="C264" s="609" t="s">
        <v>235</v>
      </c>
      <c r="D264" s="610"/>
      <c r="E264" s="611"/>
      <c r="F264" s="382" t="s">
        <v>239</v>
      </c>
      <c r="G264" s="340"/>
      <c r="H264" s="340">
        <v>10</v>
      </c>
      <c r="I264" s="340"/>
      <c r="J264" s="340"/>
      <c r="K264" s="340"/>
      <c r="L264" s="340"/>
      <c r="M264" s="340"/>
      <c r="N264" s="340"/>
      <c r="P264" t="s">
        <v>692</v>
      </c>
      <c r="R264">
        <f t="shared" si="0"/>
        <v>10</v>
      </c>
    </row>
    <row r="265" spans="1:18" ht="32" hidden="1" x14ac:dyDescent="0.2">
      <c r="A265" s="345">
        <v>2</v>
      </c>
      <c r="B265" s="345" t="s">
        <v>229</v>
      </c>
      <c r="C265" s="609" t="s">
        <v>236</v>
      </c>
      <c r="D265" s="610"/>
      <c r="E265" s="611"/>
      <c r="F265" s="382" t="s">
        <v>239</v>
      </c>
      <c r="G265" s="340"/>
      <c r="H265" s="340">
        <v>7</v>
      </c>
      <c r="I265" s="340"/>
      <c r="J265" s="340"/>
      <c r="K265" s="340"/>
      <c r="L265" s="340">
        <v>26</v>
      </c>
      <c r="M265" s="340"/>
      <c r="N265" s="340"/>
      <c r="P265" t="s">
        <v>692</v>
      </c>
      <c r="R265">
        <f t="shared" si="0"/>
        <v>33</v>
      </c>
    </row>
    <row r="266" spans="1:18" ht="32" hidden="1" x14ac:dyDescent="0.2">
      <c r="A266" s="345">
        <v>2</v>
      </c>
      <c r="B266" s="345" t="s">
        <v>161</v>
      </c>
      <c r="C266" s="609" t="s">
        <v>235</v>
      </c>
      <c r="D266" s="610"/>
      <c r="E266" s="611"/>
      <c r="F266" s="382" t="s">
        <v>239</v>
      </c>
      <c r="G266" s="340"/>
      <c r="H266" s="340"/>
      <c r="I266" s="340"/>
      <c r="J266" s="340"/>
      <c r="K266" s="340"/>
      <c r="L266" s="340">
        <v>10</v>
      </c>
      <c r="M266" s="340"/>
      <c r="N266" s="340"/>
      <c r="P266" t="s">
        <v>692</v>
      </c>
      <c r="R266">
        <f t="shared" si="0"/>
        <v>10</v>
      </c>
    </row>
    <row r="267" spans="1:18" ht="16" hidden="1" x14ac:dyDescent="0.2">
      <c r="A267" s="345">
        <v>2</v>
      </c>
      <c r="B267" s="345" t="s">
        <v>159</v>
      </c>
      <c r="C267" s="609" t="s">
        <v>233</v>
      </c>
      <c r="D267" s="610"/>
      <c r="E267" s="611"/>
      <c r="F267" s="382" t="s">
        <v>240</v>
      </c>
      <c r="G267" s="340"/>
      <c r="H267" s="340">
        <v>11</v>
      </c>
      <c r="I267" s="340"/>
      <c r="J267" s="340"/>
      <c r="K267" s="340"/>
      <c r="L267" s="340"/>
      <c r="M267" s="340"/>
      <c r="N267" s="340"/>
      <c r="P267" t="s">
        <v>692</v>
      </c>
      <c r="R267">
        <f t="shared" si="0"/>
        <v>11</v>
      </c>
    </row>
    <row r="268" spans="1:18" ht="32" hidden="1" x14ac:dyDescent="0.2">
      <c r="A268" s="345">
        <v>2</v>
      </c>
      <c r="B268" s="345" t="s">
        <v>141</v>
      </c>
      <c r="C268" s="609" t="s">
        <v>234</v>
      </c>
      <c r="D268" s="610"/>
      <c r="E268" s="611"/>
      <c r="F268" s="383" t="s">
        <v>238</v>
      </c>
      <c r="G268" s="340"/>
      <c r="H268" s="340">
        <v>2</v>
      </c>
      <c r="I268" s="340"/>
      <c r="J268" s="340"/>
      <c r="K268" s="340"/>
      <c r="L268" s="340"/>
      <c r="M268" s="340"/>
      <c r="N268" s="340"/>
      <c r="P268" t="s">
        <v>692</v>
      </c>
      <c r="R268">
        <f t="shared" si="0"/>
        <v>2</v>
      </c>
    </row>
    <row r="269" spans="1:18" ht="32" hidden="1" x14ac:dyDescent="0.2">
      <c r="A269" s="345">
        <v>2</v>
      </c>
      <c r="B269" s="345" t="s">
        <v>132</v>
      </c>
      <c r="C269" s="609" t="s">
        <v>233</v>
      </c>
      <c r="D269" s="610"/>
      <c r="E269" s="611"/>
      <c r="F269" s="383" t="s">
        <v>238</v>
      </c>
      <c r="G269" s="340"/>
      <c r="H269" s="340">
        <v>2</v>
      </c>
      <c r="I269" s="340"/>
      <c r="J269" s="340"/>
      <c r="K269" s="340"/>
      <c r="L269" s="340"/>
      <c r="M269" s="340"/>
      <c r="N269" s="340"/>
      <c r="P269" t="s">
        <v>692</v>
      </c>
      <c r="R269">
        <f t="shared" si="0"/>
        <v>2</v>
      </c>
    </row>
    <row r="270" spans="1:18" ht="32" hidden="1" x14ac:dyDescent="0.2">
      <c r="A270" s="345">
        <v>2</v>
      </c>
      <c r="B270" s="345" t="s">
        <v>162</v>
      </c>
      <c r="C270" s="609" t="s">
        <v>234</v>
      </c>
      <c r="D270" s="610"/>
      <c r="E270" s="611"/>
      <c r="F270" s="383" t="s">
        <v>238</v>
      </c>
      <c r="G270" s="340"/>
      <c r="H270" s="340">
        <v>5</v>
      </c>
      <c r="I270" s="340"/>
      <c r="J270" s="340"/>
      <c r="K270" s="340"/>
      <c r="L270" s="340"/>
      <c r="M270" s="340"/>
      <c r="N270" s="340"/>
      <c r="P270" t="s">
        <v>692</v>
      </c>
      <c r="R270">
        <f t="shared" si="0"/>
        <v>5</v>
      </c>
    </row>
    <row r="271" spans="1:18" ht="32" hidden="1" x14ac:dyDescent="0.2">
      <c r="A271" s="345">
        <v>2</v>
      </c>
      <c r="B271" s="345" t="s">
        <v>129</v>
      </c>
      <c r="C271" s="609" t="s">
        <v>233</v>
      </c>
      <c r="D271" s="610"/>
      <c r="E271" s="611"/>
      <c r="F271" s="383" t="s">
        <v>238</v>
      </c>
      <c r="G271" s="340"/>
      <c r="H271" s="340">
        <v>20</v>
      </c>
      <c r="I271" s="340"/>
      <c r="J271" s="340"/>
      <c r="K271" s="340"/>
      <c r="L271" s="340"/>
      <c r="M271" s="340"/>
      <c r="N271" s="340"/>
      <c r="P271" t="s">
        <v>692</v>
      </c>
      <c r="R271">
        <f t="shared" si="0"/>
        <v>20</v>
      </c>
    </row>
    <row r="272" spans="1:18" ht="32" hidden="1" x14ac:dyDescent="0.2">
      <c r="A272" s="345">
        <v>2</v>
      </c>
      <c r="B272" s="345" t="s">
        <v>127</v>
      </c>
      <c r="C272" s="609" t="s">
        <v>233</v>
      </c>
      <c r="D272" s="610"/>
      <c r="E272" s="611"/>
      <c r="F272" s="383" t="s">
        <v>238</v>
      </c>
      <c r="G272" s="340"/>
      <c r="H272" s="340">
        <v>2</v>
      </c>
      <c r="I272" s="340"/>
      <c r="J272" s="340"/>
      <c r="K272" s="340"/>
      <c r="L272" s="340"/>
      <c r="M272" s="340"/>
      <c r="N272" s="340"/>
      <c r="P272" t="s">
        <v>692</v>
      </c>
      <c r="R272">
        <f t="shared" si="0"/>
        <v>2</v>
      </c>
    </row>
    <row r="273" spans="1:18" ht="32" hidden="1" x14ac:dyDescent="0.2">
      <c r="A273" s="345">
        <v>3</v>
      </c>
      <c r="B273" s="345" t="s">
        <v>158</v>
      </c>
      <c r="C273" s="609" t="s">
        <v>235</v>
      </c>
      <c r="D273" s="610"/>
      <c r="E273" s="611"/>
      <c r="F273" s="383" t="s">
        <v>239</v>
      </c>
      <c r="G273" s="340"/>
      <c r="H273" s="340">
        <v>15</v>
      </c>
      <c r="I273" s="340"/>
      <c r="J273" s="340"/>
      <c r="K273" s="340"/>
      <c r="L273" s="340"/>
      <c r="M273" s="340"/>
      <c r="N273" s="340"/>
      <c r="P273" t="s">
        <v>692</v>
      </c>
      <c r="R273">
        <f t="shared" si="0"/>
        <v>15</v>
      </c>
    </row>
    <row r="274" spans="1:18" ht="32" hidden="1" x14ac:dyDescent="0.2">
      <c r="A274" s="345">
        <v>3</v>
      </c>
      <c r="B274" s="345" t="s">
        <v>229</v>
      </c>
      <c r="C274" s="609" t="s">
        <v>236</v>
      </c>
      <c r="D274" s="610"/>
      <c r="E274" s="611"/>
      <c r="F274" s="383" t="s">
        <v>239</v>
      </c>
      <c r="G274" s="340"/>
      <c r="H274" s="340">
        <v>3</v>
      </c>
      <c r="I274" s="340"/>
      <c r="J274" s="340"/>
      <c r="K274" s="340"/>
      <c r="L274" s="340">
        <v>95</v>
      </c>
      <c r="M274" s="340"/>
      <c r="N274" s="340"/>
      <c r="P274" t="s">
        <v>692</v>
      </c>
      <c r="R274">
        <f t="shared" si="0"/>
        <v>98</v>
      </c>
    </row>
    <row r="275" spans="1:18" ht="16" hidden="1" x14ac:dyDescent="0.2">
      <c r="A275" s="345">
        <v>3</v>
      </c>
      <c r="B275" s="345" t="s">
        <v>135</v>
      </c>
      <c r="C275" s="609" t="s">
        <v>236</v>
      </c>
      <c r="D275" s="610"/>
      <c r="E275" s="611"/>
      <c r="F275" s="383" t="s">
        <v>242</v>
      </c>
      <c r="G275" s="340"/>
      <c r="H275" s="340"/>
      <c r="I275" s="340"/>
      <c r="J275" s="340"/>
      <c r="K275" s="340"/>
      <c r="L275" s="340">
        <v>1</v>
      </c>
      <c r="M275" s="340"/>
      <c r="N275" s="340"/>
      <c r="P275" t="s">
        <v>692</v>
      </c>
      <c r="R275">
        <f t="shared" si="0"/>
        <v>1</v>
      </c>
    </row>
    <row r="276" spans="1:18" ht="32" hidden="1" x14ac:dyDescent="0.2">
      <c r="A276" s="345">
        <v>3</v>
      </c>
      <c r="B276" s="345" t="s">
        <v>228</v>
      </c>
      <c r="C276" s="609" t="s">
        <v>233</v>
      </c>
      <c r="D276" s="610"/>
      <c r="E276" s="611"/>
      <c r="F276" s="383" t="s">
        <v>238</v>
      </c>
      <c r="G276" s="340"/>
      <c r="H276" s="340">
        <v>7</v>
      </c>
      <c r="I276" s="340"/>
      <c r="J276" s="340"/>
      <c r="K276" s="340"/>
      <c r="L276" s="340"/>
      <c r="M276" s="340"/>
      <c r="N276" s="340"/>
      <c r="P276" t="s">
        <v>692</v>
      </c>
      <c r="R276">
        <f t="shared" si="0"/>
        <v>7</v>
      </c>
    </row>
    <row r="277" spans="1:18" ht="16" hidden="1" x14ac:dyDescent="0.2">
      <c r="A277" s="345">
        <v>3</v>
      </c>
      <c r="B277" s="345" t="s">
        <v>159</v>
      </c>
      <c r="C277" s="609" t="s">
        <v>233</v>
      </c>
      <c r="D277" s="610"/>
      <c r="E277" s="611"/>
      <c r="F277" s="383" t="s">
        <v>240</v>
      </c>
      <c r="G277" s="340"/>
      <c r="H277" s="340">
        <v>8</v>
      </c>
      <c r="I277" s="340"/>
      <c r="J277" s="340">
        <v>1</v>
      </c>
      <c r="K277" s="340"/>
      <c r="L277" s="340"/>
      <c r="M277" s="340"/>
      <c r="N277" s="340"/>
      <c r="P277" t="s">
        <v>692</v>
      </c>
      <c r="R277">
        <f t="shared" si="0"/>
        <v>8</v>
      </c>
    </row>
    <row r="278" spans="1:18" ht="32" hidden="1" x14ac:dyDescent="0.2">
      <c r="A278" s="345">
        <v>3</v>
      </c>
      <c r="B278" s="345" t="s">
        <v>157</v>
      </c>
      <c r="C278" s="612" t="s">
        <v>237</v>
      </c>
      <c r="D278" s="612"/>
      <c r="E278" s="612"/>
      <c r="F278" s="382" t="s">
        <v>239</v>
      </c>
      <c r="G278" s="340"/>
      <c r="H278" s="340"/>
      <c r="I278" s="340"/>
      <c r="J278" s="340"/>
      <c r="K278" s="340"/>
      <c r="L278" s="340">
        <v>5</v>
      </c>
      <c r="M278" s="340"/>
      <c r="N278" s="340"/>
      <c r="P278" t="s">
        <v>692</v>
      </c>
      <c r="R278">
        <f t="shared" si="0"/>
        <v>5</v>
      </c>
    </row>
    <row r="279" spans="1:18" ht="32" hidden="1" x14ac:dyDescent="0.2">
      <c r="A279" s="345">
        <v>3</v>
      </c>
      <c r="B279" s="345" t="s">
        <v>129</v>
      </c>
      <c r="C279" s="609" t="s">
        <v>233</v>
      </c>
      <c r="D279" s="610"/>
      <c r="E279" s="611"/>
      <c r="F279" s="382" t="s">
        <v>238</v>
      </c>
      <c r="G279" s="340"/>
      <c r="H279" s="340">
        <v>19</v>
      </c>
      <c r="I279" s="340"/>
      <c r="J279" s="340"/>
      <c r="K279" s="340"/>
      <c r="L279" s="340"/>
      <c r="M279" s="340"/>
      <c r="N279" s="340"/>
      <c r="P279" t="s">
        <v>692</v>
      </c>
      <c r="R279">
        <f t="shared" si="0"/>
        <v>19</v>
      </c>
    </row>
    <row r="280" spans="1:18" ht="32" hidden="1" x14ac:dyDescent="0.2">
      <c r="A280" s="345">
        <v>3</v>
      </c>
      <c r="B280" s="366" t="s">
        <v>127</v>
      </c>
      <c r="C280" s="609" t="s">
        <v>233</v>
      </c>
      <c r="D280" s="610"/>
      <c r="E280" s="611"/>
      <c r="F280" s="389" t="s">
        <v>238</v>
      </c>
      <c r="G280" s="340"/>
      <c r="H280" s="340">
        <v>4</v>
      </c>
      <c r="I280" s="340"/>
      <c r="J280" s="340"/>
      <c r="K280" s="340"/>
      <c r="L280" s="340"/>
      <c r="M280" s="340"/>
      <c r="N280" s="340"/>
      <c r="O280" t="s">
        <v>769</v>
      </c>
      <c r="P280" t="s">
        <v>692</v>
      </c>
      <c r="R280">
        <f t="shared" si="0"/>
        <v>4</v>
      </c>
    </row>
    <row r="281" spans="1:18" ht="32" hidden="1" x14ac:dyDescent="0.2">
      <c r="A281" s="345">
        <v>3</v>
      </c>
      <c r="B281" s="366" t="s">
        <v>163</v>
      </c>
      <c r="C281" s="609" t="s">
        <v>233</v>
      </c>
      <c r="D281" s="610"/>
      <c r="E281" s="611"/>
      <c r="F281" s="389" t="s">
        <v>238</v>
      </c>
      <c r="G281" s="340"/>
      <c r="H281" s="340">
        <v>5</v>
      </c>
      <c r="I281" s="340"/>
      <c r="J281" s="340"/>
      <c r="K281" s="340"/>
      <c r="L281" s="340"/>
      <c r="M281" s="340"/>
      <c r="N281" s="340"/>
      <c r="P281" t="s">
        <v>692</v>
      </c>
      <c r="R281">
        <f t="shared" si="0"/>
        <v>5</v>
      </c>
    </row>
    <row r="282" spans="1:18" ht="32" hidden="1" x14ac:dyDescent="0.2">
      <c r="A282" s="345">
        <v>3</v>
      </c>
      <c r="B282" s="366" t="s">
        <v>161</v>
      </c>
      <c r="C282" s="609" t="s">
        <v>235</v>
      </c>
      <c r="D282" s="610"/>
      <c r="E282" s="611"/>
      <c r="F282" s="389" t="s">
        <v>239</v>
      </c>
      <c r="G282" s="340"/>
      <c r="H282" s="340">
        <v>1</v>
      </c>
      <c r="I282" s="340"/>
      <c r="J282" s="340"/>
      <c r="K282" s="340"/>
      <c r="L282" s="340">
        <v>20</v>
      </c>
      <c r="M282" s="340"/>
      <c r="N282" s="340"/>
      <c r="P282" t="s">
        <v>692</v>
      </c>
      <c r="R282">
        <f t="shared" si="0"/>
        <v>21</v>
      </c>
    </row>
    <row r="283" spans="1:18" ht="32" hidden="1" x14ac:dyDescent="0.2">
      <c r="A283" s="345">
        <v>3</v>
      </c>
      <c r="B283" s="366" t="s">
        <v>137</v>
      </c>
      <c r="C283" s="609" t="s">
        <v>235</v>
      </c>
      <c r="D283" s="610"/>
      <c r="E283" s="611"/>
      <c r="F283" s="389" t="s">
        <v>238</v>
      </c>
      <c r="G283" s="340"/>
      <c r="H283" s="451">
        <v>2</v>
      </c>
      <c r="I283" s="340"/>
      <c r="J283" s="340"/>
      <c r="K283" s="340"/>
      <c r="L283" s="451">
        <v>0</v>
      </c>
      <c r="M283" s="340"/>
      <c r="N283" s="340"/>
      <c r="O283" s="129" t="s">
        <v>304</v>
      </c>
      <c r="P283" t="s">
        <v>692</v>
      </c>
      <c r="R283">
        <f t="shared" si="0"/>
        <v>2</v>
      </c>
    </row>
    <row r="284" spans="1:18" ht="32" hidden="1" x14ac:dyDescent="0.2">
      <c r="A284" s="345">
        <v>3</v>
      </c>
      <c r="B284" s="366" t="s">
        <v>128</v>
      </c>
      <c r="C284" s="609" t="s">
        <v>237</v>
      </c>
      <c r="D284" s="610"/>
      <c r="E284" s="611"/>
      <c r="F284" s="389" t="s">
        <v>239</v>
      </c>
      <c r="G284" s="340"/>
      <c r="H284" s="340"/>
      <c r="I284" s="340"/>
      <c r="J284" s="340"/>
      <c r="K284" s="340"/>
      <c r="L284" s="340">
        <v>2</v>
      </c>
      <c r="M284" s="340"/>
      <c r="N284" s="340"/>
      <c r="P284" t="s">
        <v>692</v>
      </c>
      <c r="R284">
        <f t="shared" si="0"/>
        <v>2</v>
      </c>
    </row>
    <row r="285" spans="1:18" ht="32" hidden="1" x14ac:dyDescent="0.2">
      <c r="A285" s="345">
        <v>4</v>
      </c>
      <c r="B285" s="366" t="s">
        <v>157</v>
      </c>
      <c r="C285" s="609" t="s">
        <v>237</v>
      </c>
      <c r="D285" s="610"/>
      <c r="E285" s="611"/>
      <c r="F285" s="389" t="s">
        <v>239</v>
      </c>
      <c r="G285" s="340"/>
      <c r="H285" s="340"/>
      <c r="I285" s="340"/>
      <c r="J285" s="340"/>
      <c r="K285" s="340"/>
      <c r="L285" s="340">
        <v>4</v>
      </c>
      <c r="M285" s="340"/>
      <c r="N285" s="340"/>
      <c r="P285" t="s">
        <v>692</v>
      </c>
      <c r="R285">
        <f t="shared" si="0"/>
        <v>4</v>
      </c>
    </row>
    <row r="286" spans="1:18" ht="32" hidden="1" x14ac:dyDescent="0.2">
      <c r="A286" s="345">
        <v>4</v>
      </c>
      <c r="B286" s="366" t="s">
        <v>158</v>
      </c>
      <c r="C286" s="609" t="s">
        <v>235</v>
      </c>
      <c r="D286" s="610"/>
      <c r="E286" s="611"/>
      <c r="F286" s="389" t="s">
        <v>239</v>
      </c>
      <c r="G286" s="340"/>
      <c r="H286" s="340">
        <v>55</v>
      </c>
      <c r="I286" s="340"/>
      <c r="J286" s="340"/>
      <c r="K286" s="340"/>
      <c r="L286" s="340"/>
      <c r="M286" s="340"/>
      <c r="N286" s="340"/>
      <c r="P286" t="s">
        <v>692</v>
      </c>
      <c r="R286">
        <f t="shared" si="0"/>
        <v>55</v>
      </c>
    </row>
    <row r="287" spans="1:18" ht="16" hidden="1" x14ac:dyDescent="0.2">
      <c r="A287" s="345">
        <v>4</v>
      </c>
      <c r="B287" s="366" t="s">
        <v>135</v>
      </c>
      <c r="C287" s="609" t="s">
        <v>236</v>
      </c>
      <c r="D287" s="610"/>
      <c r="E287" s="611"/>
      <c r="F287" s="389" t="s">
        <v>242</v>
      </c>
      <c r="G287" s="340"/>
      <c r="H287" s="340">
        <v>1</v>
      </c>
      <c r="I287" s="340"/>
      <c r="J287" s="340"/>
      <c r="K287" s="340"/>
      <c r="L287" s="340"/>
      <c r="M287" s="340"/>
      <c r="N287" s="340"/>
      <c r="P287" t="s">
        <v>692</v>
      </c>
      <c r="R287">
        <f t="shared" si="0"/>
        <v>1</v>
      </c>
    </row>
    <row r="288" spans="1:18" ht="32" hidden="1" x14ac:dyDescent="0.2">
      <c r="A288" s="345">
        <v>4</v>
      </c>
      <c r="B288" s="366" t="s">
        <v>161</v>
      </c>
      <c r="C288" s="609" t="s">
        <v>235</v>
      </c>
      <c r="D288" s="610"/>
      <c r="E288" s="611"/>
      <c r="F288" s="389" t="s">
        <v>239</v>
      </c>
      <c r="G288" s="340"/>
      <c r="H288" s="340">
        <v>4</v>
      </c>
      <c r="I288" s="340"/>
      <c r="J288" s="340"/>
      <c r="K288" s="340"/>
      <c r="L288" s="340"/>
      <c r="M288" s="340"/>
      <c r="N288" s="340"/>
      <c r="P288" t="s">
        <v>692</v>
      </c>
      <c r="R288">
        <f t="shared" si="0"/>
        <v>4</v>
      </c>
    </row>
    <row r="289" spans="1:18" ht="16" hidden="1" x14ac:dyDescent="0.2">
      <c r="A289" s="345">
        <v>4</v>
      </c>
      <c r="B289" s="366" t="s">
        <v>159</v>
      </c>
      <c r="C289" s="609" t="s">
        <v>233</v>
      </c>
      <c r="D289" s="610"/>
      <c r="E289" s="611"/>
      <c r="F289" s="389" t="s">
        <v>240</v>
      </c>
      <c r="G289" s="340"/>
      <c r="H289" s="340">
        <v>5</v>
      </c>
      <c r="I289" s="340"/>
      <c r="J289" s="340"/>
      <c r="K289" s="340"/>
      <c r="L289" s="340"/>
      <c r="M289" s="340"/>
      <c r="N289" s="340"/>
      <c r="P289" t="s">
        <v>692</v>
      </c>
      <c r="R289">
        <f t="shared" si="0"/>
        <v>5</v>
      </c>
    </row>
    <row r="290" spans="1:18" ht="32" hidden="1" x14ac:dyDescent="0.2">
      <c r="A290" s="345">
        <v>4</v>
      </c>
      <c r="B290" s="366" t="s">
        <v>228</v>
      </c>
      <c r="C290" s="609" t="s">
        <v>233</v>
      </c>
      <c r="D290" s="610"/>
      <c r="E290" s="611"/>
      <c r="F290" s="389" t="s">
        <v>238</v>
      </c>
      <c r="G290" s="340"/>
      <c r="H290" s="340">
        <v>25</v>
      </c>
      <c r="I290" s="340"/>
      <c r="J290" s="340"/>
      <c r="K290" s="340"/>
      <c r="L290" s="340"/>
      <c r="M290" s="340"/>
      <c r="N290" s="340"/>
      <c r="P290" t="s">
        <v>692</v>
      </c>
      <c r="R290">
        <f t="shared" si="0"/>
        <v>25</v>
      </c>
    </row>
    <row r="291" spans="1:18" ht="32" hidden="1" x14ac:dyDescent="0.2">
      <c r="A291" s="345">
        <v>4</v>
      </c>
      <c r="B291" s="366" t="s">
        <v>129</v>
      </c>
      <c r="C291" s="609" t="s">
        <v>233</v>
      </c>
      <c r="D291" s="610"/>
      <c r="E291" s="611"/>
      <c r="F291" s="389" t="s">
        <v>238</v>
      </c>
      <c r="G291" s="340"/>
      <c r="H291" s="340">
        <v>25</v>
      </c>
      <c r="I291" s="340"/>
      <c r="J291" s="340"/>
      <c r="K291" s="340"/>
      <c r="L291" s="340"/>
      <c r="M291" s="340"/>
      <c r="N291" s="340"/>
      <c r="P291" t="s">
        <v>692</v>
      </c>
      <c r="R291">
        <f t="shared" si="0"/>
        <v>25</v>
      </c>
    </row>
    <row r="292" spans="1:18" ht="32" hidden="1" x14ac:dyDescent="0.2">
      <c r="A292" s="345">
        <v>4</v>
      </c>
      <c r="B292" s="366" t="s">
        <v>160</v>
      </c>
      <c r="C292" s="609" t="s">
        <v>234</v>
      </c>
      <c r="D292" s="610"/>
      <c r="E292" s="611"/>
      <c r="F292" s="389" t="s">
        <v>238</v>
      </c>
      <c r="G292" s="340"/>
      <c r="H292" s="340">
        <v>2</v>
      </c>
      <c r="I292" s="340"/>
      <c r="J292" s="340"/>
      <c r="K292" s="340"/>
      <c r="L292" s="340"/>
      <c r="M292" s="340"/>
      <c r="N292" s="340"/>
      <c r="P292" t="s">
        <v>692</v>
      </c>
      <c r="R292">
        <f t="shared" si="0"/>
        <v>2</v>
      </c>
    </row>
    <row r="293" spans="1:18" ht="32" hidden="1" x14ac:dyDescent="0.2">
      <c r="A293" s="345">
        <v>4</v>
      </c>
      <c r="B293" s="366" t="s">
        <v>141</v>
      </c>
      <c r="C293" s="609" t="s">
        <v>234</v>
      </c>
      <c r="D293" s="610"/>
      <c r="E293" s="611"/>
      <c r="F293" s="389" t="s">
        <v>238</v>
      </c>
      <c r="G293" s="340"/>
      <c r="H293" s="340">
        <v>1</v>
      </c>
      <c r="I293" s="340"/>
      <c r="J293" s="340"/>
      <c r="K293" s="340"/>
      <c r="L293" s="340"/>
      <c r="M293" s="340"/>
      <c r="N293" s="340"/>
      <c r="P293" t="s">
        <v>692</v>
      </c>
      <c r="R293">
        <f t="shared" si="0"/>
        <v>1</v>
      </c>
    </row>
    <row r="294" spans="1:18" ht="32" hidden="1" x14ac:dyDescent="0.2">
      <c r="A294" s="345">
        <v>4</v>
      </c>
      <c r="B294" s="366" t="s">
        <v>132</v>
      </c>
      <c r="C294" s="609" t="s">
        <v>233</v>
      </c>
      <c r="D294" s="610"/>
      <c r="E294" s="611"/>
      <c r="F294" s="389" t="s">
        <v>238</v>
      </c>
      <c r="G294" s="340"/>
      <c r="H294" s="340">
        <v>6</v>
      </c>
      <c r="I294" s="340"/>
      <c r="J294" s="340"/>
      <c r="K294" s="340"/>
      <c r="L294" s="340"/>
      <c r="M294" s="340"/>
      <c r="N294" s="340"/>
      <c r="P294" t="s">
        <v>692</v>
      </c>
      <c r="R294">
        <f t="shared" si="0"/>
        <v>6</v>
      </c>
    </row>
    <row r="295" spans="1:18" ht="32" hidden="1" x14ac:dyDescent="0.2">
      <c r="A295" s="345">
        <v>4</v>
      </c>
      <c r="B295" s="366" t="s">
        <v>139</v>
      </c>
      <c r="C295" s="609" t="s">
        <v>234</v>
      </c>
      <c r="D295" s="610"/>
      <c r="E295" s="611"/>
      <c r="F295" s="389" t="s">
        <v>238</v>
      </c>
      <c r="G295" s="340"/>
      <c r="H295" s="340">
        <v>6</v>
      </c>
      <c r="I295" s="340"/>
      <c r="J295" s="340"/>
      <c r="K295" s="340">
        <v>2</v>
      </c>
      <c r="L295" s="340"/>
      <c r="M295" s="340"/>
      <c r="N295" s="340"/>
      <c r="P295" t="s">
        <v>692</v>
      </c>
      <c r="R295">
        <f t="shared" si="0"/>
        <v>8</v>
      </c>
    </row>
    <row r="296" spans="1:18" ht="16" hidden="1" x14ac:dyDescent="0.2">
      <c r="A296" s="345">
        <v>4</v>
      </c>
      <c r="B296" s="366" t="s">
        <v>308</v>
      </c>
      <c r="C296" s="609" t="s">
        <v>276</v>
      </c>
      <c r="D296" s="610"/>
      <c r="E296" s="611"/>
      <c r="F296" s="389" t="s">
        <v>242</v>
      </c>
      <c r="G296" s="340"/>
      <c r="H296" s="340"/>
      <c r="I296" s="340"/>
      <c r="J296" s="340"/>
      <c r="K296" s="340"/>
      <c r="L296" s="340">
        <v>1</v>
      </c>
      <c r="M296" s="340"/>
      <c r="N296" s="340"/>
      <c r="O296" t="s">
        <v>770</v>
      </c>
      <c r="P296" t="s">
        <v>692</v>
      </c>
      <c r="R296">
        <f t="shared" si="0"/>
        <v>1</v>
      </c>
    </row>
    <row r="297" spans="1:18" ht="32" hidden="1" x14ac:dyDescent="0.2">
      <c r="A297" s="345">
        <v>4</v>
      </c>
      <c r="B297" s="366" t="s">
        <v>127</v>
      </c>
      <c r="C297" s="609" t="s">
        <v>233</v>
      </c>
      <c r="D297" s="610"/>
      <c r="E297" s="611"/>
      <c r="F297" s="389" t="s">
        <v>238</v>
      </c>
      <c r="G297" s="340"/>
      <c r="H297" s="340">
        <v>1</v>
      </c>
      <c r="I297" s="340"/>
      <c r="J297" s="340"/>
      <c r="K297" s="340"/>
      <c r="L297" s="340"/>
      <c r="M297" s="340"/>
      <c r="N297" s="340"/>
      <c r="P297" t="s">
        <v>692</v>
      </c>
      <c r="R297">
        <f t="shared" si="0"/>
        <v>1</v>
      </c>
    </row>
    <row r="298" spans="1:18" ht="32" hidden="1" x14ac:dyDescent="0.2">
      <c r="A298" s="345">
        <v>5</v>
      </c>
      <c r="B298" s="366" t="s">
        <v>141</v>
      </c>
      <c r="C298" s="609" t="s">
        <v>234</v>
      </c>
      <c r="D298" s="610"/>
      <c r="E298" s="611"/>
      <c r="F298" s="389" t="s">
        <v>238</v>
      </c>
      <c r="G298" s="340"/>
      <c r="H298" s="340">
        <v>2</v>
      </c>
      <c r="I298" s="340"/>
      <c r="J298" s="340"/>
      <c r="K298" s="340"/>
      <c r="L298" s="340"/>
      <c r="M298" s="340"/>
      <c r="N298" s="340"/>
      <c r="P298" t="s">
        <v>692</v>
      </c>
      <c r="R298">
        <f t="shared" si="0"/>
        <v>2</v>
      </c>
    </row>
    <row r="299" spans="1:18" ht="32" hidden="1" x14ac:dyDescent="0.2">
      <c r="A299" s="345">
        <v>5</v>
      </c>
      <c r="B299" s="366" t="s">
        <v>132</v>
      </c>
      <c r="C299" s="609" t="s">
        <v>233</v>
      </c>
      <c r="D299" s="610"/>
      <c r="E299" s="611"/>
      <c r="F299" s="389" t="s">
        <v>238</v>
      </c>
      <c r="G299" s="340"/>
      <c r="H299" s="340">
        <v>5</v>
      </c>
      <c r="I299" s="340"/>
      <c r="J299" s="340"/>
      <c r="K299" s="340"/>
      <c r="L299" s="340"/>
      <c r="M299" s="340"/>
      <c r="N299" s="340"/>
      <c r="P299" t="s">
        <v>692</v>
      </c>
      <c r="R299">
        <f t="shared" si="0"/>
        <v>5</v>
      </c>
    </row>
    <row r="300" spans="1:18" ht="16" hidden="1" x14ac:dyDescent="0.2">
      <c r="A300" s="345">
        <v>5</v>
      </c>
      <c r="B300" s="366" t="s">
        <v>159</v>
      </c>
      <c r="C300" s="609" t="s">
        <v>233</v>
      </c>
      <c r="D300" s="610"/>
      <c r="E300" s="611"/>
      <c r="F300" s="389" t="s">
        <v>240</v>
      </c>
      <c r="G300" s="340"/>
      <c r="H300" s="340">
        <v>20</v>
      </c>
      <c r="I300" s="340"/>
      <c r="J300" s="340"/>
      <c r="K300" s="340"/>
      <c r="L300" s="340"/>
      <c r="M300" s="340"/>
      <c r="N300" s="340"/>
      <c r="P300" t="s">
        <v>692</v>
      </c>
      <c r="R300">
        <f t="shared" si="0"/>
        <v>20</v>
      </c>
    </row>
    <row r="301" spans="1:18" ht="32" hidden="1" x14ac:dyDescent="0.2">
      <c r="A301" s="345">
        <v>5</v>
      </c>
      <c r="B301" s="366" t="s">
        <v>158</v>
      </c>
      <c r="C301" s="609" t="s">
        <v>235</v>
      </c>
      <c r="D301" s="610"/>
      <c r="E301" s="611"/>
      <c r="F301" s="389" t="s">
        <v>239</v>
      </c>
      <c r="G301" s="340"/>
      <c r="H301" s="340">
        <v>8</v>
      </c>
      <c r="I301" s="340"/>
      <c r="J301" s="340"/>
      <c r="K301" s="340"/>
      <c r="L301" s="340"/>
      <c r="M301" s="340"/>
      <c r="N301" s="340"/>
      <c r="P301" t="s">
        <v>692</v>
      </c>
      <c r="R301">
        <f t="shared" si="0"/>
        <v>8</v>
      </c>
    </row>
    <row r="302" spans="1:18" ht="32" hidden="1" x14ac:dyDescent="0.2">
      <c r="A302" s="345">
        <v>5</v>
      </c>
      <c r="B302" s="366" t="s">
        <v>232</v>
      </c>
      <c r="C302" s="609" t="s">
        <v>236</v>
      </c>
      <c r="D302" s="610"/>
      <c r="E302" s="611"/>
      <c r="F302" s="389" t="s">
        <v>239</v>
      </c>
      <c r="G302" s="340"/>
      <c r="H302" s="340"/>
      <c r="I302" s="340"/>
      <c r="J302" s="340"/>
      <c r="K302" s="340"/>
      <c r="L302" s="340">
        <v>2</v>
      </c>
      <c r="M302" s="340"/>
      <c r="N302" s="340"/>
      <c r="P302" t="s">
        <v>692</v>
      </c>
      <c r="R302">
        <f t="shared" si="0"/>
        <v>2</v>
      </c>
    </row>
    <row r="303" spans="1:18" ht="32" hidden="1" x14ac:dyDescent="0.2">
      <c r="A303" s="345">
        <v>5</v>
      </c>
      <c r="B303" s="366" t="s">
        <v>228</v>
      </c>
      <c r="C303" s="609" t="s">
        <v>233</v>
      </c>
      <c r="D303" s="610"/>
      <c r="E303" s="611"/>
      <c r="F303" s="389" t="s">
        <v>238</v>
      </c>
      <c r="G303" s="340"/>
      <c r="H303" s="340">
        <v>18</v>
      </c>
      <c r="I303" s="340"/>
      <c r="J303" s="340"/>
      <c r="K303" s="340"/>
      <c r="L303" s="340"/>
      <c r="M303" s="340"/>
      <c r="N303" s="340"/>
      <c r="P303" t="s">
        <v>692</v>
      </c>
      <c r="R303">
        <f t="shared" si="0"/>
        <v>18</v>
      </c>
    </row>
    <row r="304" spans="1:18" ht="32" hidden="1" x14ac:dyDescent="0.2">
      <c r="A304" s="345">
        <v>5</v>
      </c>
      <c r="B304" s="366" t="s">
        <v>161</v>
      </c>
      <c r="C304" s="609" t="s">
        <v>235</v>
      </c>
      <c r="D304" s="610"/>
      <c r="E304" s="611"/>
      <c r="F304" s="389" t="s">
        <v>239</v>
      </c>
      <c r="G304" s="340"/>
      <c r="H304" s="340">
        <v>2</v>
      </c>
      <c r="I304" s="340"/>
      <c r="J304" s="340"/>
      <c r="K304" s="340"/>
      <c r="L304" s="340">
        <v>8</v>
      </c>
      <c r="M304" s="340"/>
      <c r="N304" s="340"/>
      <c r="P304" t="s">
        <v>692</v>
      </c>
      <c r="R304">
        <f t="shared" si="0"/>
        <v>10</v>
      </c>
    </row>
    <row r="305" spans="1:18" ht="32" hidden="1" x14ac:dyDescent="0.2">
      <c r="A305" s="345">
        <v>5</v>
      </c>
      <c r="B305" s="366" t="s">
        <v>137</v>
      </c>
      <c r="C305" s="609" t="s">
        <v>235</v>
      </c>
      <c r="D305" s="610"/>
      <c r="E305" s="611"/>
      <c r="F305" s="389" t="s">
        <v>238</v>
      </c>
      <c r="G305" s="340"/>
      <c r="H305" s="340"/>
      <c r="I305" s="340"/>
      <c r="J305" s="340"/>
      <c r="K305" s="340"/>
      <c r="L305" s="340">
        <v>1</v>
      </c>
      <c r="M305" s="340"/>
      <c r="N305" s="340"/>
      <c r="P305" t="s">
        <v>692</v>
      </c>
      <c r="R305">
        <f t="shared" si="0"/>
        <v>1</v>
      </c>
    </row>
    <row r="306" spans="1:18" ht="32" hidden="1" x14ac:dyDescent="0.2">
      <c r="A306" s="345">
        <v>5</v>
      </c>
      <c r="B306" s="366" t="s">
        <v>127</v>
      </c>
      <c r="C306" s="609" t="s">
        <v>233</v>
      </c>
      <c r="D306" s="610"/>
      <c r="E306" s="611"/>
      <c r="F306" s="389" t="s">
        <v>238</v>
      </c>
      <c r="G306" s="340"/>
      <c r="H306" s="340">
        <v>20</v>
      </c>
      <c r="I306" s="340"/>
      <c r="J306" s="340"/>
      <c r="K306" s="340"/>
      <c r="L306" s="340"/>
      <c r="M306" s="340"/>
      <c r="N306" s="340"/>
      <c r="P306" t="s">
        <v>692</v>
      </c>
      <c r="R306">
        <f t="shared" si="0"/>
        <v>20</v>
      </c>
    </row>
    <row r="307" spans="1:18" ht="32" hidden="1" x14ac:dyDescent="0.2">
      <c r="A307" s="345">
        <v>5</v>
      </c>
      <c r="B307" s="366" t="s">
        <v>129</v>
      </c>
      <c r="C307" s="609" t="s">
        <v>233</v>
      </c>
      <c r="D307" s="610"/>
      <c r="E307" s="611"/>
      <c r="F307" s="389" t="s">
        <v>238</v>
      </c>
      <c r="G307" s="340"/>
      <c r="H307" s="340">
        <v>18</v>
      </c>
      <c r="I307" s="340"/>
      <c r="J307" s="340"/>
      <c r="K307" s="340"/>
      <c r="L307" s="340"/>
      <c r="M307" s="340"/>
      <c r="N307" s="340"/>
      <c r="P307" t="s">
        <v>692</v>
      </c>
      <c r="R307">
        <f t="shared" si="0"/>
        <v>18</v>
      </c>
    </row>
    <row r="308" spans="1:18" ht="16" hidden="1" x14ac:dyDescent="0.2">
      <c r="A308" s="345">
        <v>5</v>
      </c>
      <c r="B308" s="366" t="s">
        <v>131</v>
      </c>
      <c r="C308" s="609" t="s">
        <v>233</v>
      </c>
      <c r="D308" s="610"/>
      <c r="E308" s="611"/>
      <c r="F308" s="389" t="s">
        <v>240</v>
      </c>
      <c r="G308" s="340"/>
      <c r="H308" s="340">
        <v>1</v>
      </c>
      <c r="I308" s="340"/>
      <c r="J308" s="340"/>
      <c r="K308" s="340"/>
      <c r="L308" s="340"/>
      <c r="M308" s="340"/>
      <c r="N308" s="340"/>
      <c r="P308" t="s">
        <v>692</v>
      </c>
      <c r="R308">
        <f t="shared" si="0"/>
        <v>1</v>
      </c>
    </row>
    <row r="309" spans="1:18" ht="32" hidden="1" x14ac:dyDescent="0.2">
      <c r="A309" s="345">
        <v>6</v>
      </c>
      <c r="B309" s="366" t="s">
        <v>141</v>
      </c>
      <c r="C309" s="609" t="s">
        <v>234</v>
      </c>
      <c r="D309" s="610"/>
      <c r="E309" s="611"/>
      <c r="F309" s="389" t="s">
        <v>238</v>
      </c>
      <c r="G309" s="340"/>
      <c r="H309" s="340">
        <v>2</v>
      </c>
      <c r="I309" s="340"/>
      <c r="J309" s="340"/>
      <c r="K309" s="340"/>
      <c r="L309" s="340"/>
      <c r="M309" s="340"/>
      <c r="N309" s="340"/>
      <c r="P309" t="s">
        <v>692</v>
      </c>
      <c r="R309">
        <f t="shared" si="0"/>
        <v>2</v>
      </c>
    </row>
    <row r="310" spans="1:18" ht="32" hidden="1" x14ac:dyDescent="0.2">
      <c r="A310" s="345">
        <v>6</v>
      </c>
      <c r="B310" s="366" t="s">
        <v>132</v>
      </c>
      <c r="C310" s="609" t="s">
        <v>233</v>
      </c>
      <c r="D310" s="610"/>
      <c r="E310" s="611"/>
      <c r="F310" s="389" t="s">
        <v>238</v>
      </c>
      <c r="G310" s="340"/>
      <c r="H310" s="340">
        <v>4</v>
      </c>
      <c r="I310" s="340"/>
      <c r="J310" s="340"/>
      <c r="K310" s="340"/>
      <c r="L310" s="340"/>
      <c r="M310" s="340"/>
      <c r="N310" s="340"/>
      <c r="P310" t="s">
        <v>692</v>
      </c>
      <c r="R310">
        <f t="shared" si="0"/>
        <v>4</v>
      </c>
    </row>
    <row r="311" spans="1:18" ht="16" hidden="1" x14ac:dyDescent="0.2">
      <c r="A311" s="345">
        <v>6</v>
      </c>
      <c r="B311" s="366" t="s">
        <v>131</v>
      </c>
      <c r="C311" s="609" t="s">
        <v>233</v>
      </c>
      <c r="D311" s="610"/>
      <c r="E311" s="611"/>
      <c r="F311" s="389" t="s">
        <v>240</v>
      </c>
      <c r="G311" s="340"/>
      <c r="H311" s="340">
        <v>5</v>
      </c>
      <c r="I311" s="340"/>
      <c r="J311" s="340"/>
      <c r="K311" s="340"/>
      <c r="L311" s="340"/>
      <c r="M311" s="340"/>
      <c r="N311" s="340"/>
      <c r="P311" t="s">
        <v>692</v>
      </c>
      <c r="R311">
        <f t="shared" si="0"/>
        <v>5</v>
      </c>
    </row>
    <row r="312" spans="1:18" ht="32" hidden="1" x14ac:dyDescent="0.2">
      <c r="A312" s="345">
        <v>6</v>
      </c>
      <c r="B312" s="366" t="s">
        <v>229</v>
      </c>
      <c r="C312" s="609" t="s">
        <v>236</v>
      </c>
      <c r="D312" s="610"/>
      <c r="E312" s="611"/>
      <c r="F312" s="389" t="s">
        <v>239</v>
      </c>
      <c r="G312" s="340"/>
      <c r="H312" s="340">
        <v>5</v>
      </c>
      <c r="I312" s="340"/>
      <c r="J312" s="340"/>
      <c r="K312" s="340"/>
      <c r="L312" s="340">
        <v>75</v>
      </c>
      <c r="M312" s="340"/>
      <c r="N312" s="340"/>
      <c r="P312" t="s">
        <v>692</v>
      </c>
      <c r="R312">
        <f t="shared" ref="R312:R371" si="1">SUM(G312:I312,K312:N312)</f>
        <v>80</v>
      </c>
    </row>
    <row r="313" spans="1:18" ht="32" hidden="1" x14ac:dyDescent="0.2">
      <c r="A313" s="345">
        <v>6</v>
      </c>
      <c r="B313" s="366" t="s">
        <v>129</v>
      </c>
      <c r="C313" s="609" t="s">
        <v>233</v>
      </c>
      <c r="D313" s="610"/>
      <c r="E313" s="611"/>
      <c r="F313" s="389" t="s">
        <v>239</v>
      </c>
      <c r="G313" s="340"/>
      <c r="H313" s="340">
        <v>18</v>
      </c>
      <c r="I313" s="340"/>
      <c r="J313" s="340"/>
      <c r="K313" s="340"/>
      <c r="L313" s="340"/>
      <c r="M313" s="340"/>
      <c r="N313" s="340"/>
      <c r="P313" t="s">
        <v>692</v>
      </c>
      <c r="R313">
        <f t="shared" si="1"/>
        <v>18</v>
      </c>
    </row>
    <row r="314" spans="1:18" ht="32" hidden="1" x14ac:dyDescent="0.2">
      <c r="A314" s="345">
        <v>6</v>
      </c>
      <c r="B314" s="366" t="s">
        <v>158</v>
      </c>
      <c r="C314" s="609" t="s">
        <v>235</v>
      </c>
      <c r="D314" s="610"/>
      <c r="E314" s="611"/>
      <c r="F314" s="389" t="s">
        <v>239</v>
      </c>
      <c r="G314" s="340"/>
      <c r="H314" s="340">
        <v>16</v>
      </c>
      <c r="I314" s="340"/>
      <c r="J314" s="340"/>
      <c r="K314" s="340"/>
      <c r="L314" s="340"/>
      <c r="M314" s="340"/>
      <c r="N314" s="340"/>
      <c r="P314" t="s">
        <v>692</v>
      </c>
      <c r="R314">
        <f t="shared" si="1"/>
        <v>16</v>
      </c>
    </row>
    <row r="315" spans="1:18" ht="16" hidden="1" x14ac:dyDescent="0.2">
      <c r="A315" s="345">
        <v>6</v>
      </c>
      <c r="B315" s="366" t="s">
        <v>159</v>
      </c>
      <c r="C315" s="609" t="s">
        <v>233</v>
      </c>
      <c r="D315" s="610"/>
      <c r="E315" s="611"/>
      <c r="F315" s="389" t="s">
        <v>240</v>
      </c>
      <c r="G315" s="340"/>
      <c r="H315" s="340">
        <v>23</v>
      </c>
      <c r="I315" s="340"/>
      <c r="J315" s="340"/>
      <c r="K315" s="340"/>
      <c r="L315" s="340"/>
      <c r="M315" s="340"/>
      <c r="N315" s="340"/>
      <c r="P315" t="s">
        <v>692</v>
      </c>
      <c r="R315">
        <f t="shared" si="1"/>
        <v>23</v>
      </c>
    </row>
    <row r="316" spans="1:18" ht="32" hidden="1" x14ac:dyDescent="0.2">
      <c r="A316" s="345">
        <v>6</v>
      </c>
      <c r="B316" s="366" t="s">
        <v>161</v>
      </c>
      <c r="C316" s="609" t="s">
        <v>235</v>
      </c>
      <c r="D316" s="610"/>
      <c r="E316" s="611"/>
      <c r="F316" s="389" t="s">
        <v>239</v>
      </c>
      <c r="G316" s="340"/>
      <c r="H316" s="340">
        <v>2</v>
      </c>
      <c r="I316" s="340"/>
      <c r="J316" s="340"/>
      <c r="K316" s="340"/>
      <c r="L316" s="340">
        <v>23</v>
      </c>
      <c r="M316" s="340"/>
      <c r="N316" s="340"/>
      <c r="P316" t="s">
        <v>692</v>
      </c>
      <c r="R316">
        <f t="shared" si="1"/>
        <v>25</v>
      </c>
    </row>
    <row r="317" spans="1:18" ht="32" hidden="1" x14ac:dyDescent="0.2">
      <c r="A317" s="345">
        <v>6</v>
      </c>
      <c r="B317" s="366" t="s">
        <v>232</v>
      </c>
      <c r="C317" s="609" t="s">
        <v>236</v>
      </c>
      <c r="D317" s="610"/>
      <c r="E317" s="611"/>
      <c r="F317" s="389" t="s">
        <v>239</v>
      </c>
      <c r="G317" s="340"/>
      <c r="H317" s="340"/>
      <c r="I317" s="340"/>
      <c r="J317" s="340"/>
      <c r="K317" s="340"/>
      <c r="L317" s="340">
        <v>2</v>
      </c>
      <c r="M317" s="340"/>
      <c r="N317" s="340"/>
      <c r="P317" t="s">
        <v>692</v>
      </c>
      <c r="R317">
        <f t="shared" si="1"/>
        <v>2</v>
      </c>
    </row>
    <row r="318" spans="1:18" ht="32" hidden="1" x14ac:dyDescent="0.2">
      <c r="A318" s="345">
        <v>6</v>
      </c>
      <c r="B318" s="366" t="s">
        <v>228</v>
      </c>
      <c r="C318" s="609" t="s">
        <v>233</v>
      </c>
      <c r="D318" s="610"/>
      <c r="E318" s="611"/>
      <c r="F318" s="389" t="s">
        <v>238</v>
      </c>
      <c r="G318" s="340"/>
      <c r="H318" s="340">
        <v>4</v>
      </c>
      <c r="I318" s="340"/>
      <c r="J318" s="340"/>
      <c r="K318" s="340"/>
      <c r="L318" s="340"/>
      <c r="M318" s="340"/>
      <c r="N318" s="340"/>
      <c r="P318" t="s">
        <v>692</v>
      </c>
      <c r="R318">
        <f t="shared" si="1"/>
        <v>4</v>
      </c>
    </row>
    <row r="319" spans="1:18" ht="32" hidden="1" x14ac:dyDescent="0.2">
      <c r="A319" s="345">
        <v>6</v>
      </c>
      <c r="B319" s="366" t="s">
        <v>139</v>
      </c>
      <c r="C319" s="609" t="s">
        <v>234</v>
      </c>
      <c r="D319" s="610"/>
      <c r="E319" s="611"/>
      <c r="F319" s="389" t="s">
        <v>238</v>
      </c>
      <c r="G319" s="340"/>
      <c r="H319" s="340">
        <v>3</v>
      </c>
      <c r="I319" s="340"/>
      <c r="J319" s="340"/>
      <c r="K319" s="340">
        <v>3</v>
      </c>
      <c r="L319" s="340"/>
      <c r="M319" s="340"/>
      <c r="N319" s="340"/>
      <c r="P319" t="s">
        <v>692</v>
      </c>
      <c r="R319">
        <f t="shared" si="1"/>
        <v>6</v>
      </c>
    </row>
    <row r="320" spans="1:18" ht="32" hidden="1" x14ac:dyDescent="0.2">
      <c r="A320" s="345">
        <v>7</v>
      </c>
      <c r="B320" s="366" t="s">
        <v>158</v>
      </c>
      <c r="C320" s="609" t="s">
        <v>235</v>
      </c>
      <c r="D320" s="610"/>
      <c r="E320" s="611"/>
      <c r="F320" s="389" t="s">
        <v>239</v>
      </c>
      <c r="G320" s="340"/>
      <c r="H320" s="340">
        <v>90</v>
      </c>
      <c r="I320" s="340"/>
      <c r="J320" s="340"/>
      <c r="K320" s="340"/>
      <c r="L320" s="340"/>
      <c r="M320" s="340"/>
      <c r="N320" s="340"/>
      <c r="P320" t="s">
        <v>692</v>
      </c>
      <c r="R320">
        <f t="shared" si="1"/>
        <v>90</v>
      </c>
    </row>
    <row r="321" spans="1:18" ht="16" hidden="1" x14ac:dyDescent="0.2">
      <c r="A321" s="345">
        <v>7</v>
      </c>
      <c r="B321" s="366" t="s">
        <v>165</v>
      </c>
      <c r="C321" s="609" t="s">
        <v>270</v>
      </c>
      <c r="D321" s="610"/>
      <c r="E321" s="611"/>
      <c r="F321" s="389" t="s">
        <v>240</v>
      </c>
      <c r="G321" s="340"/>
      <c r="H321" s="340">
        <v>32</v>
      </c>
      <c r="I321" s="340"/>
      <c r="J321" s="340"/>
      <c r="K321" s="340">
        <v>6</v>
      </c>
      <c r="L321" s="340"/>
      <c r="M321" s="340"/>
      <c r="N321" s="340"/>
      <c r="P321" t="s">
        <v>692</v>
      </c>
      <c r="R321">
        <f t="shared" si="1"/>
        <v>38</v>
      </c>
    </row>
    <row r="322" spans="1:18" ht="16" hidden="1" x14ac:dyDescent="0.2">
      <c r="A322" s="345">
        <v>7</v>
      </c>
      <c r="B322" s="366" t="s">
        <v>159</v>
      </c>
      <c r="C322" s="609" t="s">
        <v>233</v>
      </c>
      <c r="D322" s="610"/>
      <c r="E322" s="611"/>
      <c r="F322" s="389" t="s">
        <v>240</v>
      </c>
      <c r="G322" s="340"/>
      <c r="H322" s="340">
        <v>24</v>
      </c>
      <c r="I322" s="340"/>
      <c r="J322" s="340"/>
      <c r="K322" s="340"/>
      <c r="L322" s="340"/>
      <c r="M322" s="340"/>
      <c r="N322" s="340"/>
      <c r="P322" t="s">
        <v>692</v>
      </c>
      <c r="R322">
        <f t="shared" si="1"/>
        <v>24</v>
      </c>
    </row>
    <row r="323" spans="1:18" ht="32" hidden="1" x14ac:dyDescent="0.2">
      <c r="A323" s="345">
        <v>7</v>
      </c>
      <c r="B323" s="366" t="s">
        <v>139</v>
      </c>
      <c r="C323" s="609" t="s">
        <v>234</v>
      </c>
      <c r="D323" s="610"/>
      <c r="E323" s="611"/>
      <c r="F323" s="389" t="s">
        <v>238</v>
      </c>
      <c r="G323" s="340"/>
      <c r="H323" s="340">
        <v>2</v>
      </c>
      <c r="I323" s="340"/>
      <c r="J323" s="340"/>
      <c r="K323" s="340">
        <v>2</v>
      </c>
      <c r="L323" s="340"/>
      <c r="M323" s="340"/>
      <c r="N323" s="340"/>
      <c r="P323" t="s">
        <v>692</v>
      </c>
      <c r="R323">
        <f t="shared" si="1"/>
        <v>4</v>
      </c>
    </row>
    <row r="324" spans="1:18" ht="32" hidden="1" x14ac:dyDescent="0.2">
      <c r="A324" s="345">
        <v>7</v>
      </c>
      <c r="B324" s="366" t="s">
        <v>157</v>
      </c>
      <c r="C324" s="609" t="s">
        <v>237</v>
      </c>
      <c r="D324" s="610"/>
      <c r="E324" s="611"/>
      <c r="F324" s="389" t="s">
        <v>239</v>
      </c>
      <c r="G324" s="340"/>
      <c r="H324" s="340"/>
      <c r="I324" s="340"/>
      <c r="J324" s="340"/>
      <c r="K324" s="340"/>
      <c r="L324" s="340">
        <v>11</v>
      </c>
      <c r="M324" s="340"/>
      <c r="N324" s="340"/>
      <c r="P324" t="s">
        <v>692</v>
      </c>
      <c r="R324">
        <f t="shared" si="1"/>
        <v>11</v>
      </c>
    </row>
    <row r="325" spans="1:18" ht="32" hidden="1" x14ac:dyDescent="0.2">
      <c r="A325" s="345">
        <v>7</v>
      </c>
      <c r="B325" s="366" t="s">
        <v>229</v>
      </c>
      <c r="C325" s="609" t="s">
        <v>236</v>
      </c>
      <c r="D325" s="610"/>
      <c r="E325" s="611"/>
      <c r="F325" s="389" t="s">
        <v>239</v>
      </c>
      <c r="G325" s="340"/>
      <c r="H325" s="340">
        <v>1</v>
      </c>
      <c r="I325" s="340"/>
      <c r="J325" s="340"/>
      <c r="K325" s="340"/>
      <c r="L325" s="340">
        <v>180</v>
      </c>
      <c r="M325" s="340"/>
      <c r="N325" s="340"/>
      <c r="P325" t="s">
        <v>692</v>
      </c>
      <c r="R325">
        <f t="shared" si="1"/>
        <v>181</v>
      </c>
    </row>
    <row r="326" spans="1:18" ht="16" hidden="1" x14ac:dyDescent="0.2">
      <c r="A326" s="345">
        <v>7</v>
      </c>
      <c r="B326" s="366" t="s">
        <v>141</v>
      </c>
      <c r="C326" s="609" t="s">
        <v>234</v>
      </c>
      <c r="D326" s="610"/>
      <c r="E326" s="611"/>
      <c r="F326" s="410" t="s">
        <v>238</v>
      </c>
      <c r="G326" s="340"/>
      <c r="H326" s="340">
        <v>1</v>
      </c>
      <c r="I326" s="340"/>
      <c r="J326" s="340"/>
      <c r="K326" s="340"/>
      <c r="L326" s="340"/>
      <c r="M326" s="340"/>
      <c r="N326" s="340"/>
      <c r="P326" t="s">
        <v>692</v>
      </c>
      <c r="R326">
        <f t="shared" si="1"/>
        <v>1</v>
      </c>
    </row>
    <row r="327" spans="1:18" ht="16" hidden="1" x14ac:dyDescent="0.2">
      <c r="A327" s="345">
        <v>7</v>
      </c>
      <c r="B327" s="366" t="s">
        <v>129</v>
      </c>
      <c r="C327" s="609" t="s">
        <v>233</v>
      </c>
      <c r="D327" s="610"/>
      <c r="E327" s="611"/>
      <c r="F327" s="410" t="s">
        <v>238</v>
      </c>
      <c r="G327" s="340"/>
      <c r="H327" s="340">
        <v>27</v>
      </c>
      <c r="I327" s="340"/>
      <c r="J327" s="340"/>
      <c r="K327" s="340"/>
      <c r="L327" s="340"/>
      <c r="M327" s="340"/>
      <c r="N327" s="340"/>
      <c r="P327" t="s">
        <v>692</v>
      </c>
      <c r="R327">
        <f t="shared" si="1"/>
        <v>27</v>
      </c>
    </row>
    <row r="328" spans="1:18" ht="16" hidden="1" x14ac:dyDescent="0.2">
      <c r="A328" s="345">
        <v>7</v>
      </c>
      <c r="B328" s="366" t="s">
        <v>127</v>
      </c>
      <c r="C328" s="609" t="s">
        <v>233</v>
      </c>
      <c r="D328" s="610"/>
      <c r="E328" s="611"/>
      <c r="F328" s="410" t="s">
        <v>238</v>
      </c>
      <c r="G328" s="340"/>
      <c r="H328" s="340">
        <v>9</v>
      </c>
      <c r="I328" s="340"/>
      <c r="J328" s="340"/>
      <c r="K328" s="340"/>
      <c r="L328" s="340"/>
      <c r="M328" s="340"/>
      <c r="N328" s="340"/>
      <c r="P328" t="s">
        <v>692</v>
      </c>
      <c r="R328">
        <f t="shared" si="1"/>
        <v>9</v>
      </c>
    </row>
    <row r="329" spans="1:18" ht="16" hidden="1" x14ac:dyDescent="0.2">
      <c r="A329" s="345">
        <v>7</v>
      </c>
      <c r="B329" s="366" t="s">
        <v>228</v>
      </c>
      <c r="C329" s="609" t="s">
        <v>233</v>
      </c>
      <c r="D329" s="610"/>
      <c r="E329" s="611"/>
      <c r="F329" s="410" t="s">
        <v>238</v>
      </c>
      <c r="G329" s="340"/>
      <c r="H329" s="340">
        <v>16</v>
      </c>
      <c r="I329" s="340"/>
      <c r="J329" s="340"/>
      <c r="K329" s="340"/>
      <c r="L329" s="340"/>
      <c r="M329" s="340"/>
      <c r="N329" s="340"/>
      <c r="P329" t="s">
        <v>692</v>
      </c>
      <c r="R329">
        <f t="shared" si="1"/>
        <v>16</v>
      </c>
    </row>
    <row r="330" spans="1:18" ht="16" hidden="1" x14ac:dyDescent="0.2">
      <c r="A330" s="345">
        <v>7</v>
      </c>
      <c r="B330" s="366" t="s">
        <v>162</v>
      </c>
      <c r="C330" s="609" t="s">
        <v>234</v>
      </c>
      <c r="D330" s="610"/>
      <c r="E330" s="611"/>
      <c r="F330" s="410" t="s">
        <v>238</v>
      </c>
      <c r="G330" s="340"/>
      <c r="H330" s="340">
        <v>1</v>
      </c>
      <c r="I330" s="340"/>
      <c r="J330" s="340"/>
      <c r="K330" s="340"/>
      <c r="L330" s="340"/>
      <c r="M330" s="340"/>
      <c r="N330" s="340"/>
      <c r="P330" t="s">
        <v>692</v>
      </c>
      <c r="R330">
        <f t="shared" si="1"/>
        <v>1</v>
      </c>
    </row>
    <row r="331" spans="1:18" ht="16" hidden="1" x14ac:dyDescent="0.2">
      <c r="A331" s="345">
        <v>8</v>
      </c>
      <c r="B331" s="366" t="s">
        <v>158</v>
      </c>
      <c r="C331" s="609" t="s">
        <v>235</v>
      </c>
      <c r="D331" s="610"/>
      <c r="E331" s="611"/>
      <c r="F331" s="410" t="s">
        <v>239</v>
      </c>
      <c r="G331" s="340"/>
      <c r="H331" s="340">
        <v>45</v>
      </c>
      <c r="I331" s="340"/>
      <c r="J331" s="340"/>
      <c r="K331" s="340"/>
      <c r="L331" s="340"/>
      <c r="M331" s="340"/>
      <c r="N331" s="340"/>
      <c r="P331" t="s">
        <v>692</v>
      </c>
      <c r="R331">
        <f t="shared" si="1"/>
        <v>45</v>
      </c>
    </row>
    <row r="332" spans="1:18" ht="16" hidden="1" x14ac:dyDescent="0.2">
      <c r="A332" s="345">
        <v>8</v>
      </c>
      <c r="B332" s="366" t="s">
        <v>229</v>
      </c>
      <c r="C332" s="609" t="s">
        <v>236</v>
      </c>
      <c r="D332" s="610"/>
      <c r="E332" s="611"/>
      <c r="F332" s="410" t="s">
        <v>239</v>
      </c>
      <c r="G332" s="340"/>
      <c r="H332" s="340">
        <v>11</v>
      </c>
      <c r="I332" s="340"/>
      <c r="J332" s="340"/>
      <c r="K332" s="340"/>
      <c r="L332" s="340">
        <v>40</v>
      </c>
      <c r="M332" s="340"/>
      <c r="N332" s="340"/>
      <c r="P332" t="s">
        <v>692</v>
      </c>
      <c r="R332">
        <f t="shared" si="1"/>
        <v>51</v>
      </c>
    </row>
    <row r="333" spans="1:18" ht="16" hidden="1" x14ac:dyDescent="0.2">
      <c r="A333" s="345">
        <v>8</v>
      </c>
      <c r="B333" s="366" t="s">
        <v>161</v>
      </c>
      <c r="C333" s="609" t="s">
        <v>235</v>
      </c>
      <c r="D333" s="610"/>
      <c r="E333" s="611"/>
      <c r="F333" s="410" t="s">
        <v>239</v>
      </c>
      <c r="G333" s="340"/>
      <c r="H333" s="340">
        <v>1</v>
      </c>
      <c r="I333" s="340"/>
      <c r="J333" s="340"/>
      <c r="K333" s="340"/>
      <c r="L333" s="340">
        <v>17</v>
      </c>
      <c r="M333" s="340"/>
      <c r="N333" s="340"/>
      <c r="P333" t="s">
        <v>692</v>
      </c>
      <c r="R333">
        <f t="shared" si="1"/>
        <v>18</v>
      </c>
    </row>
    <row r="334" spans="1:18" ht="16" hidden="1" x14ac:dyDescent="0.2">
      <c r="A334" s="345">
        <v>8</v>
      </c>
      <c r="B334" s="366" t="s">
        <v>139</v>
      </c>
      <c r="C334" s="609" t="s">
        <v>234</v>
      </c>
      <c r="D334" s="610"/>
      <c r="E334" s="611"/>
      <c r="F334" s="410" t="s">
        <v>238</v>
      </c>
      <c r="G334" s="340"/>
      <c r="H334" s="340">
        <v>4</v>
      </c>
      <c r="I334" s="340"/>
      <c r="J334" s="340"/>
      <c r="K334" s="340">
        <v>2</v>
      </c>
      <c r="L334" s="340"/>
      <c r="M334" s="340"/>
      <c r="N334" s="340"/>
      <c r="P334" t="s">
        <v>692</v>
      </c>
      <c r="R334">
        <f t="shared" si="1"/>
        <v>6</v>
      </c>
    </row>
    <row r="335" spans="1:18" ht="16" hidden="1" x14ac:dyDescent="0.2">
      <c r="A335" s="345">
        <v>8</v>
      </c>
      <c r="B335" s="366" t="s">
        <v>228</v>
      </c>
      <c r="C335" s="609" t="s">
        <v>233</v>
      </c>
      <c r="D335" s="610"/>
      <c r="E335" s="611"/>
      <c r="F335" s="410" t="s">
        <v>238</v>
      </c>
      <c r="G335" s="340"/>
      <c r="H335" s="340">
        <v>18</v>
      </c>
      <c r="I335" s="340"/>
      <c r="J335" s="340"/>
      <c r="K335" s="340"/>
      <c r="L335" s="340"/>
      <c r="M335" s="340"/>
      <c r="N335" s="340"/>
      <c r="P335" t="s">
        <v>692</v>
      </c>
      <c r="R335">
        <f t="shared" si="1"/>
        <v>18</v>
      </c>
    </row>
    <row r="336" spans="1:18" ht="16" hidden="1" x14ac:dyDescent="0.2">
      <c r="A336" s="345">
        <v>8</v>
      </c>
      <c r="B336" s="366" t="s">
        <v>127</v>
      </c>
      <c r="C336" s="609" t="s">
        <v>233</v>
      </c>
      <c r="D336" s="610"/>
      <c r="E336" s="611"/>
      <c r="F336" s="410" t="s">
        <v>238</v>
      </c>
      <c r="G336" s="340"/>
      <c r="H336" s="340">
        <v>8</v>
      </c>
      <c r="I336" s="340"/>
      <c r="J336" s="340"/>
      <c r="K336" s="340"/>
      <c r="L336" s="340"/>
      <c r="M336" s="340"/>
      <c r="N336" s="340"/>
      <c r="P336" t="s">
        <v>692</v>
      </c>
      <c r="R336">
        <f t="shared" si="1"/>
        <v>8</v>
      </c>
    </row>
    <row r="337" spans="1:18" ht="16" hidden="1" x14ac:dyDescent="0.2">
      <c r="A337" s="345">
        <v>8</v>
      </c>
      <c r="B337" s="366" t="s">
        <v>129</v>
      </c>
      <c r="C337" s="609" t="s">
        <v>233</v>
      </c>
      <c r="D337" s="610"/>
      <c r="E337" s="611"/>
      <c r="F337" s="410" t="s">
        <v>238</v>
      </c>
      <c r="G337" s="340"/>
      <c r="H337" s="340">
        <v>6</v>
      </c>
      <c r="I337" s="340"/>
      <c r="J337" s="340"/>
      <c r="K337" s="340"/>
      <c r="L337" s="340"/>
      <c r="M337" s="340"/>
      <c r="N337" s="340"/>
      <c r="P337" t="s">
        <v>692</v>
      </c>
      <c r="R337">
        <f t="shared" si="1"/>
        <v>6</v>
      </c>
    </row>
    <row r="338" spans="1:18" ht="16" hidden="1" x14ac:dyDescent="0.2">
      <c r="A338" s="345">
        <v>8</v>
      </c>
      <c r="B338" s="366" t="s">
        <v>159</v>
      </c>
      <c r="C338" s="609" t="s">
        <v>233</v>
      </c>
      <c r="D338" s="610"/>
      <c r="E338" s="611"/>
      <c r="F338" s="410" t="s">
        <v>240</v>
      </c>
      <c r="G338" s="340"/>
      <c r="H338" s="340">
        <v>3</v>
      </c>
      <c r="I338" s="340"/>
      <c r="J338" s="340"/>
      <c r="K338" s="340"/>
      <c r="L338" s="340"/>
      <c r="M338" s="340"/>
      <c r="N338" s="340"/>
      <c r="P338" t="s">
        <v>692</v>
      </c>
      <c r="R338">
        <f t="shared" si="1"/>
        <v>3</v>
      </c>
    </row>
    <row r="339" spans="1:18" ht="16" hidden="1" x14ac:dyDescent="0.2">
      <c r="A339" s="345">
        <v>8</v>
      </c>
      <c r="B339" s="366" t="s">
        <v>160</v>
      </c>
      <c r="C339" s="609" t="s">
        <v>234</v>
      </c>
      <c r="D339" s="610"/>
      <c r="E339" s="611"/>
      <c r="F339" s="410" t="s">
        <v>238</v>
      </c>
      <c r="G339" s="340"/>
      <c r="H339" s="340">
        <v>6</v>
      </c>
      <c r="I339" s="340"/>
      <c r="J339" s="340"/>
      <c r="K339" s="340"/>
      <c r="L339" s="340"/>
      <c r="M339" s="340"/>
      <c r="N339" s="340"/>
      <c r="P339" t="s">
        <v>692</v>
      </c>
      <c r="R339">
        <f t="shared" si="1"/>
        <v>6</v>
      </c>
    </row>
    <row r="340" spans="1:18" ht="16" hidden="1" x14ac:dyDescent="0.2">
      <c r="A340" s="345">
        <v>8</v>
      </c>
      <c r="B340" s="366" t="s">
        <v>309</v>
      </c>
      <c r="C340" s="609" t="s">
        <v>233</v>
      </c>
      <c r="D340" s="610"/>
      <c r="E340" s="611"/>
      <c r="F340" s="410" t="s">
        <v>240</v>
      </c>
      <c r="G340" s="340"/>
      <c r="H340" s="340">
        <v>4</v>
      </c>
      <c r="I340" s="340"/>
      <c r="J340" s="340"/>
      <c r="K340" s="340"/>
      <c r="L340" s="340"/>
      <c r="M340" s="340"/>
      <c r="N340" s="340"/>
      <c r="P340" t="s">
        <v>692</v>
      </c>
      <c r="R340">
        <f t="shared" si="1"/>
        <v>4</v>
      </c>
    </row>
    <row r="341" spans="1:18" ht="16" hidden="1" x14ac:dyDescent="0.2">
      <c r="A341" s="345">
        <v>8</v>
      </c>
      <c r="B341" s="366" t="s">
        <v>128</v>
      </c>
      <c r="C341" s="609" t="s">
        <v>237</v>
      </c>
      <c r="D341" s="610"/>
      <c r="E341" s="611"/>
      <c r="F341" s="410" t="s">
        <v>239</v>
      </c>
      <c r="G341" s="340"/>
      <c r="H341" s="340">
        <v>2</v>
      </c>
      <c r="I341" s="340"/>
      <c r="J341" s="340"/>
      <c r="K341" s="340"/>
      <c r="L341" s="340"/>
      <c r="M341" s="340"/>
      <c r="N341" s="340"/>
      <c r="P341" t="s">
        <v>692</v>
      </c>
      <c r="R341">
        <f t="shared" si="1"/>
        <v>2</v>
      </c>
    </row>
    <row r="342" spans="1:18" ht="16" hidden="1" x14ac:dyDescent="0.2">
      <c r="A342" s="345">
        <v>8</v>
      </c>
      <c r="B342" s="366" t="s">
        <v>141</v>
      </c>
      <c r="C342" s="414" t="s">
        <v>234</v>
      </c>
      <c r="D342" s="415"/>
      <c r="E342" s="416"/>
      <c r="F342" s="410" t="s">
        <v>238</v>
      </c>
      <c r="G342" s="340"/>
      <c r="H342" s="340">
        <v>2</v>
      </c>
      <c r="I342" s="340"/>
      <c r="J342" s="340"/>
      <c r="K342" s="340"/>
      <c r="L342" s="340"/>
      <c r="M342" s="340"/>
      <c r="N342" s="340"/>
      <c r="P342" t="s">
        <v>692</v>
      </c>
      <c r="R342">
        <f t="shared" si="1"/>
        <v>2</v>
      </c>
    </row>
    <row r="343" spans="1:18" ht="16" hidden="1" x14ac:dyDescent="0.2">
      <c r="A343" s="345">
        <v>8</v>
      </c>
      <c r="B343" s="366" t="s">
        <v>131</v>
      </c>
      <c r="C343" s="609" t="s">
        <v>233</v>
      </c>
      <c r="D343" s="610"/>
      <c r="E343" s="611"/>
      <c r="F343" s="410" t="s">
        <v>240</v>
      </c>
      <c r="G343" s="340"/>
      <c r="H343" s="340">
        <v>1</v>
      </c>
      <c r="I343" s="340"/>
      <c r="J343" s="340"/>
      <c r="K343" s="340"/>
      <c r="L343" s="340"/>
      <c r="M343" s="340"/>
      <c r="N343" s="340"/>
      <c r="P343" t="s">
        <v>692</v>
      </c>
      <c r="R343">
        <f t="shared" si="1"/>
        <v>1</v>
      </c>
    </row>
    <row r="344" spans="1:18" ht="16" hidden="1" x14ac:dyDescent="0.2">
      <c r="A344" s="345">
        <v>8</v>
      </c>
      <c r="B344" s="366" t="s">
        <v>157</v>
      </c>
      <c r="C344" s="609" t="s">
        <v>237</v>
      </c>
      <c r="D344" s="610"/>
      <c r="E344" s="611"/>
      <c r="F344" s="410" t="s">
        <v>239</v>
      </c>
      <c r="G344" s="340"/>
      <c r="H344" s="340"/>
      <c r="I344" s="340"/>
      <c r="J344" s="340"/>
      <c r="K344" s="340"/>
      <c r="L344" s="340">
        <v>6</v>
      </c>
      <c r="M344" s="340"/>
      <c r="N344" s="340"/>
      <c r="P344" t="s">
        <v>692</v>
      </c>
      <c r="R344">
        <f t="shared" si="1"/>
        <v>6</v>
      </c>
    </row>
    <row r="345" spans="1:18" ht="16" hidden="1" x14ac:dyDescent="0.2">
      <c r="A345" s="345">
        <v>9</v>
      </c>
      <c r="B345" s="366" t="s">
        <v>158</v>
      </c>
      <c r="C345" s="609" t="s">
        <v>235</v>
      </c>
      <c r="D345" s="610"/>
      <c r="E345" s="611"/>
      <c r="F345" s="410" t="s">
        <v>239</v>
      </c>
      <c r="G345" s="340"/>
      <c r="H345" s="340">
        <v>36</v>
      </c>
      <c r="I345" s="340"/>
      <c r="J345" s="340"/>
      <c r="K345" s="340"/>
      <c r="L345" s="340"/>
      <c r="M345" s="340"/>
      <c r="N345" s="340"/>
      <c r="P345" t="s">
        <v>692</v>
      </c>
      <c r="R345">
        <f t="shared" si="1"/>
        <v>36</v>
      </c>
    </row>
    <row r="346" spans="1:18" ht="16" hidden="1" x14ac:dyDescent="0.2">
      <c r="A346" s="345">
        <v>9</v>
      </c>
      <c r="B346" s="366" t="s">
        <v>142</v>
      </c>
      <c r="C346" s="609" t="s">
        <v>237</v>
      </c>
      <c r="D346" s="610"/>
      <c r="E346" s="611"/>
      <c r="F346" s="410" t="s">
        <v>242</v>
      </c>
      <c r="G346" s="340"/>
      <c r="H346" s="340"/>
      <c r="I346" s="340"/>
      <c r="J346" s="340" t="s">
        <v>712</v>
      </c>
      <c r="K346" s="340"/>
      <c r="L346" s="340">
        <v>3</v>
      </c>
      <c r="M346" s="340"/>
      <c r="N346" s="340"/>
      <c r="P346" t="s">
        <v>692</v>
      </c>
      <c r="R346">
        <f t="shared" si="1"/>
        <v>3</v>
      </c>
    </row>
    <row r="347" spans="1:18" ht="16" hidden="1" x14ac:dyDescent="0.2">
      <c r="A347" s="345">
        <v>9</v>
      </c>
      <c r="B347" s="366" t="s">
        <v>228</v>
      </c>
      <c r="C347" s="609" t="s">
        <v>233</v>
      </c>
      <c r="D347" s="610"/>
      <c r="E347" s="611"/>
      <c r="F347" s="410" t="s">
        <v>238</v>
      </c>
      <c r="G347" s="340"/>
      <c r="H347" s="340">
        <v>30</v>
      </c>
      <c r="I347" s="340"/>
      <c r="J347" s="340"/>
      <c r="K347" s="340"/>
      <c r="L347" s="340"/>
      <c r="M347" s="340"/>
      <c r="N347" s="340"/>
      <c r="P347" t="s">
        <v>692</v>
      </c>
      <c r="R347">
        <f t="shared" si="1"/>
        <v>30</v>
      </c>
    </row>
    <row r="348" spans="1:18" ht="16" hidden="1" x14ac:dyDescent="0.2">
      <c r="A348" s="345">
        <v>9</v>
      </c>
      <c r="B348" s="366" t="s">
        <v>129</v>
      </c>
      <c r="C348" s="609" t="s">
        <v>233</v>
      </c>
      <c r="D348" s="610"/>
      <c r="E348" s="611"/>
      <c r="F348" s="410" t="s">
        <v>238</v>
      </c>
      <c r="G348" s="340"/>
      <c r="H348" s="340">
        <v>10</v>
      </c>
      <c r="I348" s="340"/>
      <c r="J348" s="340"/>
      <c r="K348" s="340"/>
      <c r="L348" s="340"/>
      <c r="M348" s="340"/>
      <c r="N348" s="340"/>
      <c r="P348" t="s">
        <v>692</v>
      </c>
      <c r="R348">
        <f t="shared" si="1"/>
        <v>10</v>
      </c>
    </row>
    <row r="349" spans="1:18" ht="16" hidden="1" x14ac:dyDescent="0.2">
      <c r="A349" s="345">
        <v>9</v>
      </c>
      <c r="B349" s="366" t="s">
        <v>132</v>
      </c>
      <c r="C349" s="609" t="s">
        <v>233</v>
      </c>
      <c r="D349" s="610"/>
      <c r="E349" s="611"/>
      <c r="F349" s="410" t="s">
        <v>238</v>
      </c>
      <c r="G349" s="340"/>
      <c r="H349" s="340">
        <v>4</v>
      </c>
      <c r="I349" s="340"/>
      <c r="J349" s="340"/>
      <c r="K349" s="340"/>
      <c r="L349" s="340"/>
      <c r="M349" s="340"/>
      <c r="N349" s="340"/>
      <c r="P349" t="s">
        <v>692</v>
      </c>
      <c r="R349">
        <f t="shared" si="1"/>
        <v>4</v>
      </c>
    </row>
    <row r="350" spans="1:18" ht="16" hidden="1" x14ac:dyDescent="0.2">
      <c r="A350" s="345">
        <v>9</v>
      </c>
      <c r="B350" s="366" t="s">
        <v>229</v>
      </c>
      <c r="C350" s="609" t="s">
        <v>236</v>
      </c>
      <c r="D350" s="610"/>
      <c r="E350" s="611"/>
      <c r="F350" s="410" t="s">
        <v>239</v>
      </c>
      <c r="G350" s="340"/>
      <c r="H350" s="340">
        <v>3</v>
      </c>
      <c r="I350" s="340"/>
      <c r="J350" s="340"/>
      <c r="K350" s="340"/>
      <c r="L350" s="340"/>
      <c r="M350" s="340"/>
      <c r="N350" s="340"/>
      <c r="P350" t="s">
        <v>692</v>
      </c>
      <c r="R350">
        <f t="shared" si="1"/>
        <v>3</v>
      </c>
    </row>
    <row r="351" spans="1:18" ht="16" hidden="1" x14ac:dyDescent="0.2">
      <c r="A351" s="345">
        <v>9</v>
      </c>
      <c r="B351" s="366" t="s">
        <v>159</v>
      </c>
      <c r="C351" s="609" t="s">
        <v>233</v>
      </c>
      <c r="D351" s="610"/>
      <c r="E351" s="611"/>
      <c r="F351" s="410" t="s">
        <v>240</v>
      </c>
      <c r="G351" s="340"/>
      <c r="H351" s="340">
        <v>2</v>
      </c>
      <c r="I351" s="340"/>
      <c r="J351" s="340"/>
      <c r="K351" s="340"/>
      <c r="L351" s="340"/>
      <c r="M351" s="340"/>
      <c r="N351" s="340"/>
      <c r="P351" t="s">
        <v>692</v>
      </c>
      <c r="R351">
        <f t="shared" si="1"/>
        <v>2</v>
      </c>
    </row>
    <row r="352" spans="1:18" ht="16" hidden="1" x14ac:dyDescent="0.2">
      <c r="A352" s="345">
        <v>10</v>
      </c>
      <c r="B352" s="366" t="s">
        <v>229</v>
      </c>
      <c r="C352" s="609" t="s">
        <v>236</v>
      </c>
      <c r="D352" s="610"/>
      <c r="E352" s="611"/>
      <c r="F352" s="410" t="s">
        <v>239</v>
      </c>
      <c r="G352" s="340"/>
      <c r="H352" s="340">
        <v>5</v>
      </c>
      <c r="I352" s="340"/>
      <c r="J352" s="340"/>
      <c r="K352" s="340"/>
      <c r="L352" s="340">
        <v>80</v>
      </c>
      <c r="M352" s="340"/>
      <c r="N352" s="340"/>
      <c r="P352" t="s">
        <v>692</v>
      </c>
      <c r="R352">
        <f t="shared" si="1"/>
        <v>85</v>
      </c>
    </row>
    <row r="353" spans="1:18" ht="16" hidden="1" x14ac:dyDescent="0.2">
      <c r="A353" s="345">
        <v>10</v>
      </c>
      <c r="B353" s="366" t="s">
        <v>132</v>
      </c>
      <c r="C353" s="609" t="s">
        <v>233</v>
      </c>
      <c r="D353" s="610"/>
      <c r="E353" s="611"/>
      <c r="F353" s="410" t="s">
        <v>238</v>
      </c>
      <c r="G353" s="340"/>
      <c r="H353" s="340">
        <v>5</v>
      </c>
      <c r="I353" s="340"/>
      <c r="J353" s="340"/>
      <c r="K353" s="340"/>
      <c r="L353" s="340"/>
      <c r="M353" s="340"/>
      <c r="N353" s="340"/>
      <c r="P353" t="s">
        <v>692</v>
      </c>
      <c r="R353">
        <f t="shared" si="1"/>
        <v>5</v>
      </c>
    </row>
    <row r="354" spans="1:18" ht="16" hidden="1" x14ac:dyDescent="0.2">
      <c r="A354" s="345">
        <v>10</v>
      </c>
      <c r="B354" s="366" t="s">
        <v>166</v>
      </c>
      <c r="C354" s="609" t="s">
        <v>235</v>
      </c>
      <c r="D354" s="610"/>
      <c r="E354" s="611"/>
      <c r="F354" s="410" t="s">
        <v>239</v>
      </c>
      <c r="G354" s="340"/>
      <c r="H354" s="340">
        <v>1</v>
      </c>
      <c r="I354" s="340"/>
      <c r="J354" s="340"/>
      <c r="K354" s="340"/>
      <c r="L354" s="340">
        <v>3</v>
      </c>
      <c r="M354" s="340"/>
      <c r="N354" s="340"/>
      <c r="P354" t="s">
        <v>692</v>
      </c>
      <c r="R354">
        <f t="shared" si="1"/>
        <v>4</v>
      </c>
    </row>
    <row r="355" spans="1:18" ht="16" hidden="1" x14ac:dyDescent="0.2">
      <c r="A355" s="345">
        <v>10</v>
      </c>
      <c r="B355" s="366" t="s">
        <v>161</v>
      </c>
      <c r="C355" s="609" t="s">
        <v>235</v>
      </c>
      <c r="D355" s="610"/>
      <c r="E355" s="611"/>
      <c r="F355" s="410" t="s">
        <v>239</v>
      </c>
      <c r="G355" s="340"/>
      <c r="H355" s="340">
        <v>3</v>
      </c>
      <c r="I355" s="340"/>
      <c r="J355" s="340"/>
      <c r="K355" s="340"/>
      <c r="L355" s="340"/>
      <c r="M355" s="340"/>
      <c r="N355" s="340"/>
      <c r="P355" t="s">
        <v>692</v>
      </c>
      <c r="R355">
        <f t="shared" si="1"/>
        <v>3</v>
      </c>
    </row>
    <row r="356" spans="1:18" ht="16" hidden="1" x14ac:dyDescent="0.2">
      <c r="A356" s="345">
        <v>10</v>
      </c>
      <c r="B356" s="366" t="s">
        <v>159</v>
      </c>
      <c r="C356" s="609" t="s">
        <v>233</v>
      </c>
      <c r="D356" s="610"/>
      <c r="E356" s="611"/>
      <c r="F356" s="410" t="s">
        <v>240</v>
      </c>
      <c r="G356" s="340"/>
      <c r="H356" s="340">
        <v>19</v>
      </c>
      <c r="I356" s="340"/>
      <c r="J356" s="340"/>
      <c r="K356" s="340"/>
      <c r="L356" s="340"/>
      <c r="M356" s="340"/>
      <c r="N356" s="340"/>
      <c r="P356" t="s">
        <v>692</v>
      </c>
      <c r="R356">
        <f t="shared" si="1"/>
        <v>19</v>
      </c>
    </row>
    <row r="357" spans="1:18" ht="32" hidden="1" x14ac:dyDescent="0.2">
      <c r="A357" s="345">
        <v>10</v>
      </c>
      <c r="B357" s="366" t="s">
        <v>232</v>
      </c>
      <c r="C357" s="609" t="s">
        <v>236</v>
      </c>
      <c r="D357" s="610"/>
      <c r="E357" s="611"/>
      <c r="F357" s="410" t="s">
        <v>239</v>
      </c>
      <c r="G357" s="340"/>
      <c r="H357" s="340"/>
      <c r="I357" s="340"/>
      <c r="J357" s="340"/>
      <c r="K357" s="340"/>
      <c r="L357" s="340">
        <v>2</v>
      </c>
      <c r="M357" s="340"/>
      <c r="N357" s="340"/>
      <c r="P357" t="s">
        <v>692</v>
      </c>
      <c r="R357">
        <f t="shared" si="1"/>
        <v>2</v>
      </c>
    </row>
    <row r="358" spans="1:18" ht="16" hidden="1" x14ac:dyDescent="0.2">
      <c r="A358" s="345">
        <v>10</v>
      </c>
      <c r="B358" s="366" t="s">
        <v>228</v>
      </c>
      <c r="C358" s="609" t="s">
        <v>233</v>
      </c>
      <c r="D358" s="610"/>
      <c r="E358" s="611"/>
      <c r="F358" s="410" t="s">
        <v>238</v>
      </c>
      <c r="G358" s="340"/>
      <c r="H358" s="340">
        <v>12</v>
      </c>
      <c r="I358" s="340"/>
      <c r="J358" s="340"/>
      <c r="K358" s="340"/>
      <c r="L358" s="340"/>
      <c r="M358" s="340"/>
      <c r="N358" s="340"/>
      <c r="P358" t="s">
        <v>692</v>
      </c>
      <c r="R358">
        <f t="shared" si="1"/>
        <v>12</v>
      </c>
    </row>
    <row r="359" spans="1:18" ht="16" hidden="1" x14ac:dyDescent="0.2">
      <c r="A359" s="345">
        <v>10</v>
      </c>
      <c r="B359" s="366" t="s">
        <v>773</v>
      </c>
      <c r="C359" s="609" t="s">
        <v>234</v>
      </c>
      <c r="D359" s="610"/>
      <c r="E359" s="611"/>
      <c r="F359" s="410" t="s">
        <v>238</v>
      </c>
      <c r="G359" s="340"/>
      <c r="H359" s="340">
        <v>20</v>
      </c>
      <c r="I359" s="340"/>
      <c r="J359" s="340"/>
      <c r="K359" s="340"/>
      <c r="L359" s="340"/>
      <c r="M359" s="340"/>
      <c r="N359" s="340"/>
      <c r="P359" t="s">
        <v>692</v>
      </c>
      <c r="R359">
        <f t="shared" si="1"/>
        <v>20</v>
      </c>
    </row>
    <row r="360" spans="1:18" ht="16" hidden="1" x14ac:dyDescent="0.2">
      <c r="A360" s="345">
        <v>10</v>
      </c>
      <c r="B360" s="366" t="s">
        <v>158</v>
      </c>
      <c r="C360" s="609" t="s">
        <v>235</v>
      </c>
      <c r="D360" s="610"/>
      <c r="E360" s="611"/>
      <c r="F360" s="410" t="s">
        <v>239</v>
      </c>
      <c r="G360" s="340"/>
      <c r="H360" s="340">
        <v>8</v>
      </c>
      <c r="I360" s="340"/>
      <c r="J360" s="340"/>
      <c r="K360" s="340"/>
      <c r="L360" s="340"/>
      <c r="M360" s="340"/>
      <c r="N360" s="340"/>
      <c r="P360" t="s">
        <v>692</v>
      </c>
      <c r="R360">
        <f t="shared" si="1"/>
        <v>8</v>
      </c>
    </row>
    <row r="361" spans="1:18" ht="16" hidden="1" x14ac:dyDescent="0.2">
      <c r="A361" s="345">
        <v>10</v>
      </c>
      <c r="B361" s="366" t="s">
        <v>129</v>
      </c>
      <c r="C361" s="609" t="s">
        <v>233</v>
      </c>
      <c r="D361" s="610"/>
      <c r="E361" s="611"/>
      <c r="F361" s="410" t="s">
        <v>238</v>
      </c>
      <c r="G361" s="340"/>
      <c r="H361" s="340">
        <v>20</v>
      </c>
      <c r="I361" s="340"/>
      <c r="J361" s="340"/>
      <c r="K361" s="340"/>
      <c r="L361" s="340"/>
      <c r="M361" s="340"/>
      <c r="N361" s="340"/>
      <c r="P361" t="s">
        <v>692</v>
      </c>
      <c r="R361">
        <f t="shared" si="1"/>
        <v>20</v>
      </c>
    </row>
    <row r="362" spans="1:18" ht="16" hidden="1" x14ac:dyDescent="0.2">
      <c r="A362" s="345">
        <v>10</v>
      </c>
      <c r="B362" s="366" t="s">
        <v>127</v>
      </c>
      <c r="C362" s="609" t="s">
        <v>233</v>
      </c>
      <c r="D362" s="610"/>
      <c r="E362" s="611"/>
      <c r="F362" s="410" t="s">
        <v>238</v>
      </c>
      <c r="G362" s="340"/>
      <c r="H362" s="340">
        <v>2</v>
      </c>
      <c r="I362" s="340"/>
      <c r="J362" s="340"/>
      <c r="K362" s="340"/>
      <c r="L362" s="340"/>
      <c r="M362" s="340"/>
      <c r="N362" s="340"/>
      <c r="P362" t="s">
        <v>692</v>
      </c>
      <c r="R362">
        <f t="shared" si="1"/>
        <v>2</v>
      </c>
    </row>
    <row r="363" spans="1:18" ht="16" hidden="1" x14ac:dyDescent="0.2">
      <c r="A363" s="345">
        <v>11</v>
      </c>
      <c r="B363" s="366" t="s">
        <v>229</v>
      </c>
      <c r="C363" s="609" t="s">
        <v>236</v>
      </c>
      <c r="D363" s="610"/>
      <c r="E363" s="611"/>
      <c r="F363" s="410" t="s">
        <v>239</v>
      </c>
      <c r="G363" s="340"/>
      <c r="H363" s="340">
        <v>6</v>
      </c>
      <c r="I363" s="340"/>
      <c r="J363" s="340"/>
      <c r="K363" s="340"/>
      <c r="L363" s="340">
        <v>25</v>
      </c>
      <c r="M363" s="340"/>
      <c r="N363" s="340"/>
      <c r="P363" t="s">
        <v>692</v>
      </c>
      <c r="R363">
        <f t="shared" si="1"/>
        <v>31</v>
      </c>
    </row>
    <row r="364" spans="1:18" ht="16" hidden="1" x14ac:dyDescent="0.2">
      <c r="A364" s="345">
        <v>11</v>
      </c>
      <c r="B364" s="366" t="s">
        <v>132</v>
      </c>
      <c r="C364" s="609" t="s">
        <v>233</v>
      </c>
      <c r="D364" s="610"/>
      <c r="E364" s="611"/>
      <c r="F364" s="410" t="s">
        <v>238</v>
      </c>
      <c r="G364" s="340"/>
      <c r="H364" s="340">
        <v>4</v>
      </c>
      <c r="I364" s="340"/>
      <c r="J364" s="340"/>
      <c r="K364" s="340"/>
      <c r="L364" s="340"/>
      <c r="M364" s="340"/>
      <c r="N364" s="340"/>
      <c r="P364" t="s">
        <v>692</v>
      </c>
      <c r="R364">
        <f t="shared" si="1"/>
        <v>4</v>
      </c>
    </row>
    <row r="365" spans="1:18" ht="16" hidden="1" x14ac:dyDescent="0.2">
      <c r="A365" s="345">
        <v>11</v>
      </c>
      <c r="B365" s="366" t="s">
        <v>139</v>
      </c>
      <c r="C365" s="609" t="s">
        <v>234</v>
      </c>
      <c r="D365" s="610"/>
      <c r="E365" s="611"/>
      <c r="F365" s="410" t="s">
        <v>238</v>
      </c>
      <c r="G365" s="340"/>
      <c r="H365" s="340">
        <v>7</v>
      </c>
      <c r="I365" s="340"/>
      <c r="J365" s="340"/>
      <c r="K365" s="340">
        <v>3</v>
      </c>
      <c r="L365" s="340"/>
      <c r="M365" s="340"/>
      <c r="N365" s="340"/>
      <c r="P365" t="s">
        <v>692</v>
      </c>
      <c r="R365">
        <f t="shared" si="1"/>
        <v>10</v>
      </c>
    </row>
    <row r="366" spans="1:18" ht="16" hidden="1" x14ac:dyDescent="0.2">
      <c r="A366" s="345">
        <v>11</v>
      </c>
      <c r="B366" s="366" t="s">
        <v>142</v>
      </c>
      <c r="C366" s="609" t="s">
        <v>237</v>
      </c>
      <c r="D366" s="610"/>
      <c r="E366" s="611"/>
      <c r="F366" s="410" t="s">
        <v>242</v>
      </c>
      <c r="G366" s="340"/>
      <c r="H366" s="340"/>
      <c r="I366" s="340"/>
      <c r="J366" s="340"/>
      <c r="K366" s="340"/>
      <c r="L366" s="340">
        <v>2</v>
      </c>
      <c r="M366" s="340"/>
      <c r="N366" s="340"/>
      <c r="P366" t="s">
        <v>692</v>
      </c>
      <c r="R366">
        <f t="shared" si="1"/>
        <v>2</v>
      </c>
    </row>
    <row r="367" spans="1:18" ht="16" hidden="1" x14ac:dyDescent="0.2">
      <c r="A367" s="345">
        <v>11</v>
      </c>
      <c r="B367" s="366" t="s">
        <v>228</v>
      </c>
      <c r="C367" s="609" t="s">
        <v>233</v>
      </c>
      <c r="D367" s="610"/>
      <c r="E367" s="611"/>
      <c r="F367" s="410" t="s">
        <v>238</v>
      </c>
      <c r="G367" s="340"/>
      <c r="H367" s="340">
        <v>30</v>
      </c>
      <c r="I367" s="340"/>
      <c r="J367" s="340"/>
      <c r="K367" s="340"/>
      <c r="L367" s="340"/>
      <c r="M367" s="340"/>
      <c r="N367" s="340"/>
      <c r="P367" t="s">
        <v>692</v>
      </c>
      <c r="R367">
        <f t="shared" si="1"/>
        <v>30</v>
      </c>
    </row>
    <row r="368" spans="1:18" ht="16" hidden="1" x14ac:dyDescent="0.2">
      <c r="A368" s="345">
        <v>11</v>
      </c>
      <c r="B368" s="366" t="s">
        <v>158</v>
      </c>
      <c r="C368" s="609" t="s">
        <v>235</v>
      </c>
      <c r="D368" s="610"/>
      <c r="E368" s="611"/>
      <c r="F368" s="410" t="s">
        <v>239</v>
      </c>
      <c r="G368" s="340"/>
      <c r="H368" s="340">
        <v>7</v>
      </c>
      <c r="I368" s="340"/>
      <c r="J368" s="340"/>
      <c r="K368" s="340"/>
      <c r="L368" s="340"/>
      <c r="M368" s="340"/>
      <c r="N368" s="340"/>
      <c r="P368" t="s">
        <v>692</v>
      </c>
      <c r="R368">
        <f t="shared" si="1"/>
        <v>7</v>
      </c>
    </row>
    <row r="369" spans="1:18" ht="16" hidden="1" x14ac:dyDescent="0.2">
      <c r="A369" s="345">
        <v>11</v>
      </c>
      <c r="B369" s="366" t="s">
        <v>161</v>
      </c>
      <c r="C369" s="609" t="s">
        <v>235</v>
      </c>
      <c r="D369" s="610"/>
      <c r="E369" s="611"/>
      <c r="F369" s="410" t="s">
        <v>239</v>
      </c>
      <c r="G369" s="340"/>
      <c r="H369" s="340">
        <v>1</v>
      </c>
      <c r="I369" s="340"/>
      <c r="J369" s="340"/>
      <c r="K369" s="340"/>
      <c r="L369" s="340"/>
      <c r="M369" s="340"/>
      <c r="N369" s="340"/>
      <c r="P369" t="s">
        <v>692</v>
      </c>
      <c r="R369">
        <f t="shared" si="1"/>
        <v>1</v>
      </c>
    </row>
    <row r="370" spans="1:18" ht="16" hidden="1" x14ac:dyDescent="0.2">
      <c r="A370" s="345">
        <v>11</v>
      </c>
      <c r="B370" s="366" t="s">
        <v>159</v>
      </c>
      <c r="C370" s="609" t="s">
        <v>233</v>
      </c>
      <c r="D370" s="610"/>
      <c r="E370" s="611"/>
      <c r="F370" s="410" t="s">
        <v>240</v>
      </c>
      <c r="G370" s="340"/>
      <c r="H370" s="340">
        <v>20</v>
      </c>
      <c r="I370" s="340"/>
      <c r="J370" s="340"/>
      <c r="K370" s="340"/>
      <c r="L370" s="340"/>
      <c r="M370" s="340"/>
      <c r="N370" s="340"/>
      <c r="P370" t="s">
        <v>692</v>
      </c>
      <c r="R370">
        <f t="shared" si="1"/>
        <v>20</v>
      </c>
    </row>
    <row r="371" spans="1:18" ht="16" hidden="1" x14ac:dyDescent="0.2">
      <c r="A371" s="345">
        <v>11</v>
      </c>
      <c r="B371" s="366" t="s">
        <v>131</v>
      </c>
      <c r="C371" s="609" t="s">
        <v>233</v>
      </c>
      <c r="D371" s="610"/>
      <c r="E371" s="611"/>
      <c r="F371" s="410" t="s">
        <v>240</v>
      </c>
      <c r="G371" s="340"/>
      <c r="H371" s="340">
        <v>22</v>
      </c>
      <c r="I371" s="340"/>
      <c r="J371" s="340"/>
      <c r="K371" s="340"/>
      <c r="L371" s="340"/>
      <c r="M371" s="340"/>
      <c r="N371" s="340"/>
      <c r="P371" t="s">
        <v>692</v>
      </c>
      <c r="R371">
        <f t="shared" si="1"/>
        <v>22</v>
      </c>
    </row>
    <row r="372" spans="1:18" ht="16" hidden="1" x14ac:dyDescent="0.2">
      <c r="A372" s="345">
        <v>11</v>
      </c>
      <c r="B372" s="366" t="s">
        <v>773</v>
      </c>
      <c r="C372" s="609" t="s">
        <v>234</v>
      </c>
      <c r="D372" s="610"/>
      <c r="E372" s="611"/>
      <c r="F372" s="410" t="s">
        <v>238</v>
      </c>
      <c r="G372" s="340"/>
      <c r="H372" s="340">
        <v>1</v>
      </c>
      <c r="I372" s="340"/>
      <c r="J372" s="340"/>
      <c r="K372" s="340"/>
      <c r="L372" s="340"/>
      <c r="M372" s="340"/>
      <c r="N372" s="340"/>
      <c r="P372" t="s">
        <v>692</v>
      </c>
      <c r="R372">
        <f t="shared" ref="R372:R429" si="2">SUM(G372:I372,K372:N372)</f>
        <v>1</v>
      </c>
    </row>
    <row r="373" spans="1:18" ht="16" hidden="1" x14ac:dyDescent="0.2">
      <c r="A373" s="345">
        <v>11</v>
      </c>
      <c r="B373" s="366" t="s">
        <v>127</v>
      </c>
      <c r="C373" s="609" t="s">
        <v>233</v>
      </c>
      <c r="D373" s="610"/>
      <c r="E373" s="611"/>
      <c r="F373" s="410" t="s">
        <v>238</v>
      </c>
      <c r="G373" s="340"/>
      <c r="H373" s="340">
        <v>2</v>
      </c>
      <c r="I373" s="340"/>
      <c r="J373" s="340"/>
      <c r="K373" s="340"/>
      <c r="L373" s="340"/>
      <c r="M373" s="340"/>
      <c r="N373" s="340"/>
      <c r="P373" t="s">
        <v>692</v>
      </c>
      <c r="R373">
        <f t="shared" si="2"/>
        <v>2</v>
      </c>
    </row>
    <row r="374" spans="1:18" ht="16" hidden="1" x14ac:dyDescent="0.2">
      <c r="A374" s="345">
        <v>12</v>
      </c>
      <c r="B374" s="366" t="s">
        <v>229</v>
      </c>
      <c r="C374" s="609" t="s">
        <v>236</v>
      </c>
      <c r="D374" s="610"/>
      <c r="E374" s="611"/>
      <c r="F374" s="410" t="s">
        <v>239</v>
      </c>
      <c r="G374" s="340"/>
      <c r="H374" s="340">
        <v>9</v>
      </c>
      <c r="I374" s="340"/>
      <c r="J374" s="340"/>
      <c r="K374" s="340"/>
      <c r="L374" s="340">
        <v>20</v>
      </c>
      <c r="M374" s="340"/>
      <c r="N374" s="340"/>
      <c r="P374" t="s">
        <v>692</v>
      </c>
      <c r="R374">
        <f t="shared" si="2"/>
        <v>29</v>
      </c>
    </row>
    <row r="375" spans="1:18" ht="16" hidden="1" x14ac:dyDescent="0.2">
      <c r="A375" s="345">
        <v>12</v>
      </c>
      <c r="B375" s="366" t="s">
        <v>161</v>
      </c>
      <c r="C375" s="609" t="s">
        <v>235</v>
      </c>
      <c r="D375" s="610"/>
      <c r="E375" s="611"/>
      <c r="F375" s="410" t="s">
        <v>239</v>
      </c>
      <c r="G375" s="340"/>
      <c r="H375" s="340">
        <v>1</v>
      </c>
      <c r="I375" s="340"/>
      <c r="J375" s="340"/>
      <c r="K375" s="340"/>
      <c r="L375" s="340"/>
      <c r="M375" s="340"/>
      <c r="N375" s="340"/>
      <c r="P375" t="s">
        <v>692</v>
      </c>
      <c r="R375">
        <f t="shared" si="2"/>
        <v>1</v>
      </c>
    </row>
    <row r="376" spans="1:18" ht="16" hidden="1" x14ac:dyDescent="0.2">
      <c r="A376" s="345">
        <v>12</v>
      </c>
      <c r="B376" s="366" t="s">
        <v>139</v>
      </c>
      <c r="C376" s="609" t="s">
        <v>234</v>
      </c>
      <c r="D376" s="610"/>
      <c r="E376" s="611"/>
      <c r="F376" s="410" t="s">
        <v>238</v>
      </c>
      <c r="G376" s="340"/>
      <c r="H376" s="340">
        <v>3</v>
      </c>
      <c r="I376" s="340"/>
      <c r="J376" s="340"/>
      <c r="K376" s="340">
        <v>2</v>
      </c>
      <c r="L376" s="340"/>
      <c r="M376" s="340"/>
      <c r="N376" s="340"/>
      <c r="P376" t="s">
        <v>692</v>
      </c>
      <c r="R376">
        <f t="shared" si="2"/>
        <v>5</v>
      </c>
    </row>
    <row r="377" spans="1:18" ht="16" hidden="1" x14ac:dyDescent="0.2">
      <c r="A377" s="345">
        <v>12</v>
      </c>
      <c r="B377" s="366" t="s">
        <v>158</v>
      </c>
      <c r="C377" s="609" t="s">
        <v>235</v>
      </c>
      <c r="D377" s="610"/>
      <c r="E377" s="611"/>
      <c r="F377" s="410" t="s">
        <v>239</v>
      </c>
      <c r="G377" s="340"/>
      <c r="H377" s="340">
        <v>10</v>
      </c>
      <c r="I377" s="340"/>
      <c r="J377" s="340"/>
      <c r="K377" s="340"/>
      <c r="L377" s="340"/>
      <c r="M377" s="340"/>
      <c r="N377" s="340"/>
      <c r="P377" t="s">
        <v>692</v>
      </c>
      <c r="R377">
        <f t="shared" si="2"/>
        <v>10</v>
      </c>
    </row>
    <row r="378" spans="1:18" ht="16" hidden="1" x14ac:dyDescent="0.2">
      <c r="A378" s="345">
        <v>12</v>
      </c>
      <c r="B378" s="366" t="s">
        <v>131</v>
      </c>
      <c r="C378" s="609" t="s">
        <v>233</v>
      </c>
      <c r="D378" s="610"/>
      <c r="E378" s="611"/>
      <c r="F378" s="410" t="s">
        <v>240</v>
      </c>
      <c r="G378" s="340"/>
      <c r="H378" s="340">
        <v>30</v>
      </c>
      <c r="I378" s="340"/>
      <c r="J378" s="340"/>
      <c r="K378" s="340"/>
      <c r="L378" s="340"/>
      <c r="M378" s="340"/>
      <c r="N378" s="340"/>
      <c r="P378" t="s">
        <v>692</v>
      </c>
      <c r="R378">
        <f t="shared" si="2"/>
        <v>30</v>
      </c>
    </row>
    <row r="379" spans="1:18" ht="16" hidden="1" x14ac:dyDescent="0.2">
      <c r="A379" s="345">
        <v>12</v>
      </c>
      <c r="B379" s="366" t="s">
        <v>159</v>
      </c>
      <c r="C379" s="609" t="s">
        <v>233</v>
      </c>
      <c r="D379" s="610"/>
      <c r="E379" s="611"/>
      <c r="F379" s="410" t="s">
        <v>240</v>
      </c>
      <c r="G379" s="340"/>
      <c r="H379" s="340">
        <v>8</v>
      </c>
      <c r="I379" s="340"/>
      <c r="J379" s="340"/>
      <c r="K379" s="340"/>
      <c r="L379" s="340"/>
      <c r="M379" s="340"/>
      <c r="N379" s="340"/>
      <c r="P379" t="s">
        <v>692</v>
      </c>
      <c r="R379">
        <f t="shared" si="2"/>
        <v>8</v>
      </c>
    </row>
    <row r="380" spans="1:18" ht="16" hidden="1" x14ac:dyDescent="0.2">
      <c r="A380" s="345">
        <v>12</v>
      </c>
      <c r="B380" s="366" t="s">
        <v>129</v>
      </c>
      <c r="C380" s="609" t="s">
        <v>233</v>
      </c>
      <c r="D380" s="610"/>
      <c r="E380" s="611"/>
      <c r="F380" s="410" t="s">
        <v>238</v>
      </c>
      <c r="G380" s="340"/>
      <c r="H380" s="340">
        <v>15</v>
      </c>
      <c r="I380" s="340"/>
      <c r="J380" s="340"/>
      <c r="K380" s="340"/>
      <c r="L380" s="340"/>
      <c r="M380" s="340"/>
      <c r="N380" s="340"/>
      <c r="P380" t="s">
        <v>692</v>
      </c>
      <c r="R380">
        <f t="shared" si="2"/>
        <v>15</v>
      </c>
    </row>
    <row r="381" spans="1:18" ht="16" hidden="1" x14ac:dyDescent="0.2">
      <c r="A381" s="345">
        <v>12</v>
      </c>
      <c r="B381" s="366" t="s">
        <v>228</v>
      </c>
      <c r="C381" s="609" t="s">
        <v>233</v>
      </c>
      <c r="D381" s="610"/>
      <c r="E381" s="611"/>
      <c r="F381" s="410" t="s">
        <v>238</v>
      </c>
      <c r="G381" s="340"/>
      <c r="H381" s="340">
        <v>12</v>
      </c>
      <c r="I381" s="340"/>
      <c r="J381" s="340"/>
      <c r="K381" s="340"/>
      <c r="L381" s="340"/>
      <c r="M381" s="340"/>
      <c r="N381" s="340"/>
      <c r="P381" t="s">
        <v>692</v>
      </c>
      <c r="R381">
        <f t="shared" si="2"/>
        <v>12</v>
      </c>
    </row>
    <row r="382" spans="1:18" ht="16" hidden="1" x14ac:dyDescent="0.2">
      <c r="A382" s="345">
        <v>12</v>
      </c>
      <c r="B382" s="366" t="s">
        <v>132</v>
      </c>
      <c r="C382" s="609" t="s">
        <v>233</v>
      </c>
      <c r="D382" s="610"/>
      <c r="E382" s="611"/>
      <c r="F382" s="410" t="s">
        <v>238</v>
      </c>
      <c r="G382" s="340"/>
      <c r="H382" s="340">
        <v>3</v>
      </c>
      <c r="I382" s="340"/>
      <c r="J382" s="340"/>
      <c r="K382" s="340"/>
      <c r="L382" s="340"/>
      <c r="M382" s="340"/>
      <c r="N382" s="340"/>
      <c r="P382" t="s">
        <v>692</v>
      </c>
      <c r="R382">
        <f t="shared" si="2"/>
        <v>3</v>
      </c>
    </row>
    <row r="383" spans="1:18" ht="16" hidden="1" x14ac:dyDescent="0.2">
      <c r="A383" s="345">
        <v>13</v>
      </c>
      <c r="B383" s="366" t="s">
        <v>132</v>
      </c>
      <c r="C383" s="609" t="s">
        <v>233</v>
      </c>
      <c r="D383" s="610"/>
      <c r="E383" s="611"/>
      <c r="F383" s="410" t="s">
        <v>238</v>
      </c>
      <c r="G383" s="340"/>
      <c r="H383" s="340">
        <v>6</v>
      </c>
      <c r="I383" s="340"/>
      <c r="J383" s="340"/>
      <c r="K383" s="340"/>
      <c r="L383" s="340"/>
      <c r="M383" s="340"/>
      <c r="N383" s="340"/>
      <c r="P383" t="s">
        <v>692</v>
      </c>
      <c r="R383">
        <f t="shared" si="2"/>
        <v>6</v>
      </c>
    </row>
    <row r="384" spans="1:18" ht="16" hidden="1" x14ac:dyDescent="0.2">
      <c r="A384" s="345">
        <v>13</v>
      </c>
      <c r="B384" s="366" t="s">
        <v>229</v>
      </c>
      <c r="C384" s="609" t="s">
        <v>236</v>
      </c>
      <c r="D384" s="610"/>
      <c r="E384" s="611"/>
      <c r="F384" s="410" t="s">
        <v>239</v>
      </c>
      <c r="G384" s="340"/>
      <c r="H384" s="340">
        <v>4</v>
      </c>
      <c r="I384" s="340"/>
      <c r="J384" s="340"/>
      <c r="K384" s="340"/>
      <c r="L384" s="340"/>
      <c r="M384" s="340"/>
      <c r="N384" s="340"/>
      <c r="P384" t="s">
        <v>692</v>
      </c>
      <c r="R384">
        <f t="shared" si="2"/>
        <v>4</v>
      </c>
    </row>
    <row r="385" spans="1:18" ht="16" hidden="1" x14ac:dyDescent="0.2">
      <c r="A385" s="345">
        <v>13</v>
      </c>
      <c r="B385" s="366" t="s">
        <v>129</v>
      </c>
      <c r="C385" s="609" t="s">
        <v>233</v>
      </c>
      <c r="D385" s="610"/>
      <c r="E385" s="611"/>
      <c r="F385" s="410" t="s">
        <v>238</v>
      </c>
      <c r="G385" s="340"/>
      <c r="H385" s="340">
        <v>15</v>
      </c>
      <c r="I385" s="340"/>
      <c r="J385" s="340"/>
      <c r="K385" s="340"/>
      <c r="L385" s="340"/>
      <c r="M385" s="340"/>
      <c r="N385" s="340"/>
      <c r="P385" t="s">
        <v>692</v>
      </c>
      <c r="R385">
        <f t="shared" si="2"/>
        <v>15</v>
      </c>
    </row>
    <row r="386" spans="1:18" ht="16" hidden="1" x14ac:dyDescent="0.2">
      <c r="A386" s="345">
        <v>13</v>
      </c>
      <c r="B386" s="366" t="s">
        <v>228</v>
      </c>
      <c r="C386" s="609" t="s">
        <v>233</v>
      </c>
      <c r="D386" s="610"/>
      <c r="E386" s="611"/>
      <c r="F386" s="410" t="s">
        <v>238</v>
      </c>
      <c r="G386" s="340"/>
      <c r="H386" s="340">
        <v>15</v>
      </c>
      <c r="I386" s="340"/>
      <c r="J386" s="340"/>
      <c r="K386" s="340"/>
      <c r="L386" s="340"/>
      <c r="M386" s="340"/>
      <c r="N386" s="340"/>
      <c r="P386" t="s">
        <v>692</v>
      </c>
      <c r="R386">
        <f t="shared" si="2"/>
        <v>15</v>
      </c>
    </row>
    <row r="387" spans="1:18" ht="16" hidden="1" x14ac:dyDescent="0.2">
      <c r="A387" s="345">
        <v>13</v>
      </c>
      <c r="B387" s="366" t="s">
        <v>127</v>
      </c>
      <c r="C387" s="609" t="s">
        <v>233</v>
      </c>
      <c r="D387" s="610"/>
      <c r="E387" s="611"/>
      <c r="F387" s="410" t="s">
        <v>238</v>
      </c>
      <c r="G387" s="340"/>
      <c r="H387" s="340">
        <v>3</v>
      </c>
      <c r="I387" s="340"/>
      <c r="J387" s="340"/>
      <c r="K387" s="340"/>
      <c r="L387" s="340"/>
      <c r="M387" s="340"/>
      <c r="N387" s="340"/>
      <c r="P387" t="s">
        <v>692</v>
      </c>
      <c r="R387">
        <f t="shared" si="2"/>
        <v>3</v>
      </c>
    </row>
    <row r="388" spans="1:18" ht="16" hidden="1" x14ac:dyDescent="0.2">
      <c r="A388" s="345">
        <v>13</v>
      </c>
      <c r="B388" s="366" t="s">
        <v>139</v>
      </c>
      <c r="C388" s="609" t="s">
        <v>234</v>
      </c>
      <c r="D388" s="610"/>
      <c r="E388" s="611"/>
      <c r="F388" s="410" t="s">
        <v>238</v>
      </c>
      <c r="G388" s="340"/>
      <c r="H388" s="340">
        <v>3</v>
      </c>
      <c r="I388" s="340"/>
      <c r="J388" s="340"/>
      <c r="K388" s="340"/>
      <c r="L388" s="340"/>
      <c r="M388" s="340"/>
      <c r="N388" s="340"/>
      <c r="P388" t="s">
        <v>692</v>
      </c>
      <c r="R388">
        <f t="shared" si="2"/>
        <v>3</v>
      </c>
    </row>
    <row r="389" spans="1:18" ht="16" hidden="1" x14ac:dyDescent="0.2">
      <c r="A389" s="345">
        <v>13</v>
      </c>
      <c r="B389" s="366" t="s">
        <v>131</v>
      </c>
      <c r="C389" s="609" t="s">
        <v>233</v>
      </c>
      <c r="D389" s="610"/>
      <c r="E389" s="611"/>
      <c r="F389" s="410" t="s">
        <v>240</v>
      </c>
      <c r="G389" s="340"/>
      <c r="H389" s="340">
        <v>20</v>
      </c>
      <c r="I389" s="340"/>
      <c r="J389" s="340"/>
      <c r="K389" s="340"/>
      <c r="L389" s="340"/>
      <c r="M389" s="340"/>
      <c r="N389" s="340"/>
      <c r="P389" t="s">
        <v>692</v>
      </c>
      <c r="R389">
        <f t="shared" si="2"/>
        <v>20</v>
      </c>
    </row>
    <row r="390" spans="1:18" ht="16" hidden="1" x14ac:dyDescent="0.2">
      <c r="A390" s="345">
        <v>13</v>
      </c>
      <c r="B390" s="366" t="s">
        <v>159</v>
      </c>
      <c r="C390" s="609" t="s">
        <v>233</v>
      </c>
      <c r="D390" s="610"/>
      <c r="E390" s="611"/>
      <c r="F390" s="410" t="s">
        <v>240</v>
      </c>
      <c r="G390" s="340"/>
      <c r="H390" s="340">
        <v>1</v>
      </c>
      <c r="I390" s="340"/>
      <c r="J390" s="340"/>
      <c r="K390" s="340"/>
      <c r="L390" s="340"/>
      <c r="M390" s="340"/>
      <c r="N390" s="340"/>
      <c r="P390" t="s">
        <v>692</v>
      </c>
      <c r="R390">
        <f t="shared" si="2"/>
        <v>1</v>
      </c>
    </row>
    <row r="391" spans="1:18" ht="16" hidden="1" x14ac:dyDescent="0.2">
      <c r="A391" s="345">
        <v>14</v>
      </c>
      <c r="B391" s="366" t="s">
        <v>229</v>
      </c>
      <c r="C391" s="609" t="s">
        <v>236</v>
      </c>
      <c r="D391" s="610"/>
      <c r="E391" s="611"/>
      <c r="F391" s="410" t="s">
        <v>239</v>
      </c>
      <c r="G391" s="340"/>
      <c r="H391" s="340">
        <v>3</v>
      </c>
      <c r="I391" s="340"/>
      <c r="J391" s="340"/>
      <c r="K391" s="340"/>
      <c r="L391" s="340"/>
      <c r="M391" s="340"/>
      <c r="N391" s="340"/>
      <c r="P391" t="s">
        <v>692</v>
      </c>
      <c r="R391">
        <f t="shared" si="2"/>
        <v>3</v>
      </c>
    </row>
    <row r="392" spans="1:18" ht="16" hidden="1" x14ac:dyDescent="0.2">
      <c r="A392" s="345">
        <v>14</v>
      </c>
      <c r="B392" s="366" t="s">
        <v>132</v>
      </c>
      <c r="C392" s="609" t="s">
        <v>233</v>
      </c>
      <c r="D392" s="610"/>
      <c r="E392" s="611"/>
      <c r="F392" s="410" t="s">
        <v>238</v>
      </c>
      <c r="G392" s="340"/>
      <c r="H392" s="340">
        <v>5</v>
      </c>
      <c r="I392" s="340"/>
      <c r="J392" s="340"/>
      <c r="K392" s="340"/>
      <c r="L392" s="340"/>
      <c r="M392" s="340"/>
      <c r="N392" s="340"/>
      <c r="P392" t="s">
        <v>692</v>
      </c>
      <c r="R392">
        <f t="shared" si="2"/>
        <v>5</v>
      </c>
    </row>
    <row r="393" spans="1:18" ht="16" hidden="1" x14ac:dyDescent="0.2">
      <c r="A393" s="345">
        <v>14</v>
      </c>
      <c r="B393" s="366" t="s">
        <v>141</v>
      </c>
      <c r="C393" s="609" t="s">
        <v>234</v>
      </c>
      <c r="D393" s="610"/>
      <c r="E393" s="611"/>
      <c r="F393" s="410" t="s">
        <v>238</v>
      </c>
      <c r="G393" s="340"/>
      <c r="H393" s="340">
        <v>5</v>
      </c>
      <c r="I393" s="340"/>
      <c r="J393" s="340"/>
      <c r="K393" s="340"/>
      <c r="L393" s="340">
        <v>1</v>
      </c>
      <c r="M393" s="340"/>
      <c r="N393" s="340"/>
      <c r="P393" t="s">
        <v>692</v>
      </c>
      <c r="R393">
        <f t="shared" si="2"/>
        <v>6</v>
      </c>
    </row>
    <row r="394" spans="1:18" ht="16" hidden="1" x14ac:dyDescent="0.2">
      <c r="A394" s="345">
        <v>14</v>
      </c>
      <c r="B394" s="366" t="s">
        <v>157</v>
      </c>
      <c r="C394" s="609" t="s">
        <v>237</v>
      </c>
      <c r="D394" s="610"/>
      <c r="E394" s="611"/>
      <c r="F394" s="410" t="s">
        <v>239</v>
      </c>
      <c r="G394" s="340"/>
      <c r="H394" s="340"/>
      <c r="I394" s="340"/>
      <c r="J394" s="340"/>
      <c r="K394" s="340"/>
      <c r="L394" s="340">
        <v>45</v>
      </c>
      <c r="M394" s="340"/>
      <c r="N394" s="340"/>
      <c r="P394" t="s">
        <v>692</v>
      </c>
      <c r="R394">
        <f t="shared" si="2"/>
        <v>45</v>
      </c>
    </row>
    <row r="395" spans="1:18" ht="16" hidden="1" x14ac:dyDescent="0.2">
      <c r="A395" s="345">
        <v>14</v>
      </c>
      <c r="B395" s="366" t="s">
        <v>139</v>
      </c>
      <c r="C395" s="609" t="s">
        <v>234</v>
      </c>
      <c r="D395" s="610"/>
      <c r="E395" s="611"/>
      <c r="F395" s="410" t="s">
        <v>238</v>
      </c>
      <c r="G395" s="340"/>
      <c r="H395" s="340">
        <v>2</v>
      </c>
      <c r="I395" s="340"/>
      <c r="J395" s="340"/>
      <c r="K395" s="340"/>
      <c r="L395" s="340"/>
      <c r="M395" s="340"/>
      <c r="N395" s="340"/>
      <c r="P395" t="s">
        <v>692</v>
      </c>
      <c r="R395">
        <f t="shared" si="2"/>
        <v>2</v>
      </c>
    </row>
    <row r="396" spans="1:18" ht="16" hidden="1" x14ac:dyDescent="0.2">
      <c r="A396" s="345">
        <v>14</v>
      </c>
      <c r="B396" s="366" t="s">
        <v>129</v>
      </c>
      <c r="C396" s="609" t="s">
        <v>233</v>
      </c>
      <c r="D396" s="610"/>
      <c r="E396" s="611"/>
      <c r="F396" s="410" t="s">
        <v>238</v>
      </c>
      <c r="G396" s="340"/>
      <c r="H396" s="340">
        <v>15</v>
      </c>
      <c r="I396" s="340"/>
      <c r="J396" s="340"/>
      <c r="K396" s="340"/>
      <c r="L396" s="340"/>
      <c r="M396" s="340"/>
      <c r="N396" s="340"/>
      <c r="P396" t="s">
        <v>692</v>
      </c>
      <c r="R396">
        <f t="shared" si="2"/>
        <v>15</v>
      </c>
    </row>
    <row r="397" spans="1:18" ht="16" hidden="1" x14ac:dyDescent="0.2">
      <c r="A397" s="345">
        <v>14</v>
      </c>
      <c r="B397" s="366" t="s">
        <v>127</v>
      </c>
      <c r="C397" s="609" t="s">
        <v>233</v>
      </c>
      <c r="D397" s="610"/>
      <c r="E397" s="611"/>
      <c r="F397" s="410" t="s">
        <v>238</v>
      </c>
      <c r="G397" s="340"/>
      <c r="H397" s="340">
        <v>3</v>
      </c>
      <c r="I397" s="340"/>
      <c r="J397" s="340"/>
      <c r="K397" s="340"/>
      <c r="L397" s="340"/>
      <c r="M397" s="340"/>
      <c r="N397" s="340"/>
      <c r="P397" t="s">
        <v>692</v>
      </c>
      <c r="R397">
        <f t="shared" si="2"/>
        <v>3</v>
      </c>
    </row>
    <row r="398" spans="1:18" ht="16" hidden="1" x14ac:dyDescent="0.2">
      <c r="A398" s="345">
        <v>14</v>
      </c>
      <c r="B398" s="366" t="s">
        <v>131</v>
      </c>
      <c r="C398" s="609" t="s">
        <v>233</v>
      </c>
      <c r="D398" s="610"/>
      <c r="E398" s="611"/>
      <c r="F398" s="410" t="s">
        <v>240</v>
      </c>
      <c r="G398" s="340"/>
      <c r="H398" s="340">
        <v>22</v>
      </c>
      <c r="I398" s="340"/>
      <c r="J398" s="340"/>
      <c r="K398" s="340"/>
      <c r="L398" s="340"/>
      <c r="M398" s="340"/>
      <c r="N398" s="340"/>
      <c r="P398" t="s">
        <v>692</v>
      </c>
      <c r="R398">
        <f t="shared" si="2"/>
        <v>22</v>
      </c>
    </row>
    <row r="399" spans="1:18" ht="16" hidden="1" x14ac:dyDescent="0.2">
      <c r="A399" s="345">
        <v>14</v>
      </c>
      <c r="B399" s="366" t="s">
        <v>159</v>
      </c>
      <c r="C399" s="609" t="s">
        <v>233</v>
      </c>
      <c r="D399" s="610"/>
      <c r="E399" s="611"/>
      <c r="F399" s="410" t="s">
        <v>240</v>
      </c>
      <c r="G399" s="340"/>
      <c r="H399" s="340">
        <v>6</v>
      </c>
      <c r="I399" s="340"/>
      <c r="J399" s="340"/>
      <c r="K399" s="340"/>
      <c r="L399" s="340"/>
      <c r="M399" s="340"/>
      <c r="N399" s="340"/>
      <c r="P399" t="s">
        <v>692</v>
      </c>
      <c r="R399">
        <f t="shared" si="2"/>
        <v>6</v>
      </c>
    </row>
    <row r="400" spans="1:18" ht="16" hidden="1" x14ac:dyDescent="0.2">
      <c r="A400" s="345">
        <v>15</v>
      </c>
      <c r="B400" s="366" t="s">
        <v>132</v>
      </c>
      <c r="C400" s="609" t="s">
        <v>233</v>
      </c>
      <c r="D400" s="610"/>
      <c r="E400" s="611"/>
      <c r="F400" s="410" t="s">
        <v>238</v>
      </c>
      <c r="G400" s="340"/>
      <c r="H400" s="340">
        <v>3</v>
      </c>
      <c r="I400" s="340"/>
      <c r="J400" s="340"/>
      <c r="K400" s="340"/>
      <c r="L400" s="340"/>
      <c r="M400" s="340"/>
      <c r="N400" s="340"/>
      <c r="P400" t="s">
        <v>692</v>
      </c>
      <c r="R400">
        <f t="shared" si="2"/>
        <v>3</v>
      </c>
    </row>
    <row r="401" spans="1:18" ht="16" hidden="1" x14ac:dyDescent="0.2">
      <c r="A401" s="345">
        <v>15</v>
      </c>
      <c r="B401" s="366" t="s">
        <v>229</v>
      </c>
      <c r="C401" s="609" t="s">
        <v>236</v>
      </c>
      <c r="D401" s="610"/>
      <c r="E401" s="611"/>
      <c r="F401" s="410" t="s">
        <v>239</v>
      </c>
      <c r="G401" s="340"/>
      <c r="H401" s="340">
        <v>12</v>
      </c>
      <c r="I401" s="340"/>
      <c r="J401" s="340"/>
      <c r="K401" s="340"/>
      <c r="L401" s="340">
        <v>40</v>
      </c>
      <c r="M401" s="340"/>
      <c r="N401" s="340"/>
      <c r="P401" t="s">
        <v>692</v>
      </c>
      <c r="R401">
        <f t="shared" si="2"/>
        <v>52</v>
      </c>
    </row>
    <row r="402" spans="1:18" ht="16" hidden="1" x14ac:dyDescent="0.2">
      <c r="A402" s="345">
        <v>15</v>
      </c>
      <c r="B402" s="366" t="s">
        <v>139</v>
      </c>
      <c r="C402" s="609" t="s">
        <v>234</v>
      </c>
      <c r="D402" s="610"/>
      <c r="E402" s="611"/>
      <c r="F402" s="410" t="s">
        <v>238</v>
      </c>
      <c r="G402" s="340"/>
      <c r="H402" s="340">
        <v>6</v>
      </c>
      <c r="I402" s="340"/>
      <c r="J402" s="340"/>
      <c r="K402" s="340">
        <v>1</v>
      </c>
      <c r="L402" s="340"/>
      <c r="M402" s="340"/>
      <c r="N402" s="340"/>
      <c r="P402" t="s">
        <v>692</v>
      </c>
      <c r="R402">
        <f t="shared" si="2"/>
        <v>7</v>
      </c>
    </row>
    <row r="403" spans="1:18" ht="16" hidden="1" x14ac:dyDescent="0.2">
      <c r="A403" s="345">
        <v>15</v>
      </c>
      <c r="B403" s="366" t="s">
        <v>135</v>
      </c>
      <c r="C403" s="609" t="s">
        <v>236</v>
      </c>
      <c r="D403" s="610"/>
      <c r="E403" s="611"/>
      <c r="F403" s="410" t="s">
        <v>242</v>
      </c>
      <c r="G403" s="340"/>
      <c r="H403" s="340">
        <v>1</v>
      </c>
      <c r="I403" s="340"/>
      <c r="J403" s="340"/>
      <c r="K403" s="340"/>
      <c r="L403" s="340"/>
      <c r="M403" s="340"/>
      <c r="N403" s="340"/>
      <c r="P403" t="s">
        <v>692</v>
      </c>
      <c r="R403">
        <f t="shared" si="2"/>
        <v>1</v>
      </c>
    </row>
    <row r="404" spans="1:18" ht="16" hidden="1" x14ac:dyDescent="0.2">
      <c r="A404" s="345">
        <v>15</v>
      </c>
      <c r="B404" s="366" t="s">
        <v>129</v>
      </c>
      <c r="C404" s="609" t="s">
        <v>233</v>
      </c>
      <c r="D404" s="610"/>
      <c r="E404" s="611"/>
      <c r="F404" s="410" t="s">
        <v>238</v>
      </c>
      <c r="G404" s="340"/>
      <c r="H404" s="340">
        <v>26</v>
      </c>
      <c r="I404" s="340"/>
      <c r="J404" s="340"/>
      <c r="K404" s="340"/>
      <c r="L404" s="340"/>
      <c r="M404" s="340"/>
      <c r="N404" s="340"/>
      <c r="P404" t="s">
        <v>692</v>
      </c>
      <c r="R404">
        <f t="shared" si="2"/>
        <v>26</v>
      </c>
    </row>
    <row r="405" spans="1:18" ht="16" hidden="1" x14ac:dyDescent="0.2">
      <c r="A405" s="345">
        <v>15</v>
      </c>
      <c r="B405" s="366" t="s">
        <v>157</v>
      </c>
      <c r="C405" s="609" t="s">
        <v>237</v>
      </c>
      <c r="D405" s="610"/>
      <c r="E405" s="611"/>
      <c r="F405" s="410" t="s">
        <v>239</v>
      </c>
      <c r="G405" s="340"/>
      <c r="H405" s="340"/>
      <c r="I405" s="340"/>
      <c r="J405" s="340"/>
      <c r="K405" s="340"/>
      <c r="L405" s="340">
        <v>11</v>
      </c>
      <c r="M405" s="340"/>
      <c r="N405" s="340"/>
      <c r="P405" t="s">
        <v>692</v>
      </c>
      <c r="R405">
        <f t="shared" si="2"/>
        <v>11</v>
      </c>
    </row>
    <row r="406" spans="1:18" ht="16" hidden="1" x14ac:dyDescent="0.2">
      <c r="A406" s="345">
        <v>15</v>
      </c>
      <c r="B406" s="366" t="s">
        <v>131</v>
      </c>
      <c r="C406" s="609" t="s">
        <v>233</v>
      </c>
      <c r="D406" s="610"/>
      <c r="E406" s="611"/>
      <c r="F406" s="410" t="s">
        <v>240</v>
      </c>
      <c r="G406" s="340"/>
      <c r="H406" s="340">
        <v>6</v>
      </c>
      <c r="I406" s="340"/>
      <c r="J406" s="340"/>
      <c r="K406" s="340"/>
      <c r="L406" s="340"/>
      <c r="M406" s="340"/>
      <c r="N406" s="340"/>
      <c r="P406" t="s">
        <v>692</v>
      </c>
      <c r="R406">
        <f t="shared" si="2"/>
        <v>6</v>
      </c>
    </row>
    <row r="407" spans="1:18" ht="16" hidden="1" x14ac:dyDescent="0.2">
      <c r="A407" s="345">
        <v>15</v>
      </c>
      <c r="B407" s="366" t="s">
        <v>141</v>
      </c>
      <c r="C407" s="609" t="s">
        <v>234</v>
      </c>
      <c r="D407" s="610"/>
      <c r="E407" s="611"/>
      <c r="F407" s="410" t="s">
        <v>238</v>
      </c>
      <c r="G407" s="340"/>
      <c r="H407" s="340">
        <v>1</v>
      </c>
      <c r="I407" s="340"/>
      <c r="J407" s="340"/>
      <c r="K407" s="340"/>
      <c r="L407" s="340"/>
      <c r="M407" s="340"/>
      <c r="N407" s="340"/>
      <c r="P407" t="s">
        <v>692</v>
      </c>
      <c r="R407">
        <f t="shared" si="2"/>
        <v>1</v>
      </c>
    </row>
    <row r="408" spans="1:18" ht="16" hidden="1" x14ac:dyDescent="0.2">
      <c r="A408" s="345">
        <v>15</v>
      </c>
      <c r="B408" s="366" t="s">
        <v>162</v>
      </c>
      <c r="C408" s="609" t="s">
        <v>234</v>
      </c>
      <c r="D408" s="610"/>
      <c r="E408" s="611"/>
      <c r="F408" s="410" t="s">
        <v>238</v>
      </c>
      <c r="G408" s="340"/>
      <c r="H408" s="340">
        <v>1</v>
      </c>
      <c r="I408" s="340"/>
      <c r="J408" s="340"/>
      <c r="K408" s="340"/>
      <c r="L408" s="340"/>
      <c r="M408" s="340"/>
      <c r="N408" s="340"/>
      <c r="P408" t="s">
        <v>692</v>
      </c>
      <c r="R408">
        <f t="shared" si="2"/>
        <v>1</v>
      </c>
    </row>
    <row r="409" spans="1:18" ht="16" hidden="1" x14ac:dyDescent="0.2">
      <c r="A409" s="345">
        <v>15</v>
      </c>
      <c r="B409" s="366" t="s">
        <v>159</v>
      </c>
      <c r="C409" s="609" t="s">
        <v>233</v>
      </c>
      <c r="D409" s="610"/>
      <c r="E409" s="611"/>
      <c r="F409" s="410" t="s">
        <v>240</v>
      </c>
      <c r="G409" s="340"/>
      <c r="H409" s="340">
        <v>8</v>
      </c>
      <c r="I409" s="340"/>
      <c r="J409" s="340"/>
      <c r="K409" s="340"/>
      <c r="L409" s="340"/>
      <c r="M409" s="340"/>
      <c r="N409" s="340"/>
      <c r="P409" t="s">
        <v>692</v>
      </c>
      <c r="R409">
        <f t="shared" si="2"/>
        <v>8</v>
      </c>
    </row>
    <row r="410" spans="1:18" ht="16" hidden="1" x14ac:dyDescent="0.2">
      <c r="A410" s="345">
        <v>15</v>
      </c>
      <c r="B410" s="366" t="s">
        <v>228</v>
      </c>
      <c r="C410" s="609" t="s">
        <v>233</v>
      </c>
      <c r="D410" s="610"/>
      <c r="E410" s="611"/>
      <c r="F410" s="410" t="s">
        <v>238</v>
      </c>
      <c r="G410" s="340"/>
      <c r="H410" s="340">
        <v>3</v>
      </c>
      <c r="I410" s="340"/>
      <c r="J410" s="340"/>
      <c r="K410" s="340"/>
      <c r="L410" s="340"/>
      <c r="M410" s="340"/>
      <c r="N410" s="340"/>
      <c r="P410" t="s">
        <v>692</v>
      </c>
      <c r="R410">
        <f t="shared" si="2"/>
        <v>3</v>
      </c>
    </row>
    <row r="411" spans="1:18" ht="16" hidden="1" x14ac:dyDescent="0.2">
      <c r="A411" s="345">
        <v>15</v>
      </c>
      <c r="B411" s="366" t="s">
        <v>127</v>
      </c>
      <c r="C411" s="609" t="s">
        <v>233</v>
      </c>
      <c r="D411" s="610"/>
      <c r="E411" s="611"/>
      <c r="F411" s="410" t="s">
        <v>238</v>
      </c>
      <c r="G411" s="340"/>
      <c r="H411" s="340">
        <v>5</v>
      </c>
      <c r="I411" s="340"/>
      <c r="J411" s="340"/>
      <c r="K411" s="340"/>
      <c r="L411" s="340"/>
      <c r="M411" s="340"/>
      <c r="N411" s="340"/>
      <c r="P411" t="s">
        <v>692</v>
      </c>
      <c r="R411">
        <f t="shared" si="2"/>
        <v>5</v>
      </c>
    </row>
    <row r="412" spans="1:18" ht="16" hidden="1" x14ac:dyDescent="0.2">
      <c r="A412" s="345">
        <v>16</v>
      </c>
      <c r="B412" s="366" t="s">
        <v>132</v>
      </c>
      <c r="C412" s="609" t="s">
        <v>233</v>
      </c>
      <c r="D412" s="610"/>
      <c r="E412" s="611"/>
      <c r="F412" s="410" t="s">
        <v>238</v>
      </c>
      <c r="G412" s="340"/>
      <c r="H412" s="340">
        <v>4</v>
      </c>
      <c r="I412" s="340"/>
      <c r="J412" s="340"/>
      <c r="K412" s="340"/>
      <c r="L412" s="340"/>
      <c r="M412" s="340"/>
      <c r="N412" s="340"/>
      <c r="P412" t="s">
        <v>692</v>
      </c>
      <c r="R412">
        <f t="shared" si="2"/>
        <v>4</v>
      </c>
    </row>
    <row r="413" spans="1:18" ht="16" hidden="1" x14ac:dyDescent="0.2">
      <c r="A413" s="345">
        <v>16</v>
      </c>
      <c r="B413" s="366" t="s">
        <v>229</v>
      </c>
      <c r="C413" s="609" t="s">
        <v>236</v>
      </c>
      <c r="D413" s="610"/>
      <c r="E413" s="611"/>
      <c r="F413" s="410" t="s">
        <v>239</v>
      </c>
      <c r="G413" s="340"/>
      <c r="H413" s="340">
        <v>6</v>
      </c>
      <c r="I413" s="340"/>
      <c r="J413" s="340"/>
      <c r="K413" s="340"/>
      <c r="L413" s="340">
        <v>30</v>
      </c>
      <c r="M413" s="340"/>
      <c r="N413" s="340"/>
      <c r="P413" t="s">
        <v>692</v>
      </c>
      <c r="R413">
        <f t="shared" si="2"/>
        <v>36</v>
      </c>
    </row>
    <row r="414" spans="1:18" ht="16" hidden="1" x14ac:dyDescent="0.2">
      <c r="A414" s="345">
        <v>16</v>
      </c>
      <c r="B414" s="366" t="s">
        <v>135</v>
      </c>
      <c r="C414" s="609" t="s">
        <v>236</v>
      </c>
      <c r="D414" s="610"/>
      <c r="E414" s="611"/>
      <c r="F414" s="410" t="s">
        <v>242</v>
      </c>
      <c r="G414" s="340"/>
      <c r="H414" s="340">
        <v>2</v>
      </c>
      <c r="I414" s="340"/>
      <c r="J414" s="340"/>
      <c r="K414" s="340"/>
      <c r="L414" s="340"/>
      <c r="M414" s="340"/>
      <c r="N414" s="340"/>
      <c r="P414" t="s">
        <v>692</v>
      </c>
      <c r="R414">
        <f t="shared" si="2"/>
        <v>2</v>
      </c>
    </row>
    <row r="415" spans="1:18" ht="16" hidden="1" x14ac:dyDescent="0.2">
      <c r="A415" s="345">
        <v>16</v>
      </c>
      <c r="B415" s="366" t="s">
        <v>129</v>
      </c>
      <c r="C415" s="609" t="s">
        <v>233</v>
      </c>
      <c r="D415" s="610"/>
      <c r="E415" s="611"/>
      <c r="F415" s="410" t="s">
        <v>238</v>
      </c>
      <c r="G415" s="340"/>
      <c r="H415" s="340">
        <v>17</v>
      </c>
      <c r="I415" s="340"/>
      <c r="J415" s="340"/>
      <c r="K415" s="340"/>
      <c r="L415" s="340"/>
      <c r="M415" s="340"/>
      <c r="N415" s="340"/>
      <c r="P415" t="s">
        <v>692</v>
      </c>
      <c r="R415">
        <f t="shared" si="2"/>
        <v>17</v>
      </c>
    </row>
    <row r="416" spans="1:18" ht="16" hidden="1" x14ac:dyDescent="0.2">
      <c r="A416" s="345">
        <v>16</v>
      </c>
      <c r="B416" s="366" t="s">
        <v>136</v>
      </c>
      <c r="C416" s="609" t="s">
        <v>234</v>
      </c>
      <c r="D416" s="610"/>
      <c r="E416" s="611"/>
      <c r="F416" s="410" t="s">
        <v>238</v>
      </c>
      <c r="G416" s="340"/>
      <c r="H416" s="340">
        <v>13</v>
      </c>
      <c r="I416" s="340"/>
      <c r="J416" s="340"/>
      <c r="K416" s="340"/>
      <c r="L416" s="340"/>
      <c r="M416" s="340"/>
      <c r="N416" s="340"/>
      <c r="P416" t="s">
        <v>692</v>
      </c>
      <c r="R416">
        <f t="shared" si="2"/>
        <v>13</v>
      </c>
    </row>
    <row r="417" spans="1:18" ht="16" hidden="1" x14ac:dyDescent="0.2">
      <c r="A417" s="345">
        <v>16</v>
      </c>
      <c r="B417" s="366" t="s">
        <v>127</v>
      </c>
      <c r="C417" s="609" t="s">
        <v>233</v>
      </c>
      <c r="D417" s="610"/>
      <c r="E417" s="611"/>
      <c r="F417" s="410" t="s">
        <v>238</v>
      </c>
      <c r="G417" s="340"/>
      <c r="H417" s="340">
        <v>1</v>
      </c>
      <c r="I417" s="340"/>
      <c r="J417" s="340"/>
      <c r="K417" s="340"/>
      <c r="L417" s="340"/>
      <c r="M417" s="340"/>
      <c r="N417" s="340"/>
      <c r="P417" t="s">
        <v>692</v>
      </c>
      <c r="R417">
        <f t="shared" si="2"/>
        <v>1</v>
      </c>
    </row>
    <row r="418" spans="1:18" ht="16" hidden="1" x14ac:dyDescent="0.2">
      <c r="A418" s="345">
        <v>16</v>
      </c>
      <c r="B418" s="366" t="s">
        <v>131</v>
      </c>
      <c r="C418" s="609" t="s">
        <v>233</v>
      </c>
      <c r="D418" s="610"/>
      <c r="E418" s="611"/>
      <c r="F418" s="410" t="s">
        <v>240</v>
      </c>
      <c r="G418" s="340"/>
      <c r="H418" s="340">
        <v>46</v>
      </c>
      <c r="I418" s="340"/>
      <c r="J418" s="340"/>
      <c r="K418" s="340"/>
      <c r="L418" s="340"/>
      <c r="M418" s="340"/>
      <c r="N418" s="340"/>
      <c r="P418" t="s">
        <v>692</v>
      </c>
      <c r="R418">
        <f t="shared" si="2"/>
        <v>46</v>
      </c>
    </row>
    <row r="419" spans="1:18" ht="16" hidden="1" x14ac:dyDescent="0.2">
      <c r="A419" s="345">
        <v>16</v>
      </c>
      <c r="B419" s="366" t="s">
        <v>162</v>
      </c>
      <c r="C419" s="609" t="s">
        <v>234</v>
      </c>
      <c r="D419" s="610"/>
      <c r="E419" s="611"/>
      <c r="F419" s="410" t="s">
        <v>238</v>
      </c>
      <c r="G419" s="340"/>
      <c r="H419" s="340">
        <v>1</v>
      </c>
      <c r="I419" s="340"/>
      <c r="J419" s="340"/>
      <c r="K419" s="340"/>
      <c r="L419" s="340"/>
      <c r="M419" s="340"/>
      <c r="N419" s="340"/>
      <c r="P419" t="s">
        <v>692</v>
      </c>
      <c r="R419">
        <f t="shared" si="2"/>
        <v>1</v>
      </c>
    </row>
    <row r="420" spans="1:18" ht="16" hidden="1" x14ac:dyDescent="0.2">
      <c r="A420" s="345">
        <v>16</v>
      </c>
      <c r="B420" s="366" t="s">
        <v>159</v>
      </c>
      <c r="C420" s="609" t="s">
        <v>233</v>
      </c>
      <c r="D420" s="610"/>
      <c r="E420" s="611"/>
      <c r="F420" s="410" t="s">
        <v>240</v>
      </c>
      <c r="G420" s="340"/>
      <c r="H420" s="340">
        <v>15</v>
      </c>
      <c r="I420" s="340"/>
      <c r="J420" s="340"/>
      <c r="K420" s="340"/>
      <c r="L420" s="340"/>
      <c r="M420" s="340"/>
      <c r="N420" s="340"/>
      <c r="P420" t="s">
        <v>692</v>
      </c>
      <c r="R420">
        <f t="shared" si="2"/>
        <v>15</v>
      </c>
    </row>
    <row r="421" spans="1:18" ht="16" hidden="1" x14ac:dyDescent="0.2">
      <c r="A421" s="345">
        <v>16</v>
      </c>
      <c r="B421" s="366" t="s">
        <v>228</v>
      </c>
      <c r="C421" s="609" t="s">
        <v>233</v>
      </c>
      <c r="D421" s="610"/>
      <c r="E421" s="611"/>
      <c r="F421" s="410" t="s">
        <v>238</v>
      </c>
      <c r="G421" s="340"/>
      <c r="H421" s="340">
        <v>4</v>
      </c>
      <c r="I421" s="340"/>
      <c r="J421" s="340"/>
      <c r="K421" s="340"/>
      <c r="L421" s="340"/>
      <c r="M421" s="340"/>
      <c r="N421" s="340"/>
      <c r="P421" t="s">
        <v>692</v>
      </c>
      <c r="R421">
        <f t="shared" si="2"/>
        <v>4</v>
      </c>
    </row>
    <row r="422" spans="1:18" ht="16" hidden="1" x14ac:dyDescent="0.2">
      <c r="A422" s="345">
        <v>17</v>
      </c>
      <c r="B422" s="366" t="s">
        <v>132</v>
      </c>
      <c r="C422" s="609" t="s">
        <v>233</v>
      </c>
      <c r="D422" s="610"/>
      <c r="E422" s="611"/>
      <c r="F422" s="410" t="s">
        <v>238</v>
      </c>
      <c r="G422" s="340"/>
      <c r="H422" s="340">
        <v>7</v>
      </c>
      <c r="I422" s="340"/>
      <c r="J422" s="340"/>
      <c r="K422" s="340"/>
      <c r="L422" s="340"/>
      <c r="M422" s="340"/>
      <c r="N422" s="340"/>
      <c r="P422" t="s">
        <v>692</v>
      </c>
      <c r="R422">
        <f t="shared" si="2"/>
        <v>7</v>
      </c>
    </row>
    <row r="423" spans="1:18" ht="16" hidden="1" x14ac:dyDescent="0.2">
      <c r="A423" s="345">
        <v>17</v>
      </c>
      <c r="B423" s="366" t="s">
        <v>141</v>
      </c>
      <c r="C423" s="609" t="s">
        <v>234</v>
      </c>
      <c r="D423" s="610"/>
      <c r="E423" s="611"/>
      <c r="F423" s="410" t="s">
        <v>238</v>
      </c>
      <c r="G423" s="340"/>
      <c r="H423" s="340">
        <v>1</v>
      </c>
      <c r="I423" s="340"/>
      <c r="J423" s="340"/>
      <c r="K423" s="340"/>
      <c r="L423" s="340"/>
      <c r="M423" s="340"/>
      <c r="N423" s="340"/>
      <c r="P423" t="s">
        <v>692</v>
      </c>
      <c r="R423">
        <f t="shared" si="2"/>
        <v>1</v>
      </c>
    </row>
    <row r="424" spans="1:18" ht="16" hidden="1" x14ac:dyDescent="0.2">
      <c r="A424" s="345">
        <v>17</v>
      </c>
      <c r="B424" s="366" t="s">
        <v>139</v>
      </c>
      <c r="C424" s="609" t="s">
        <v>234</v>
      </c>
      <c r="D424" s="610"/>
      <c r="E424" s="611"/>
      <c r="F424" s="410" t="s">
        <v>238</v>
      </c>
      <c r="G424" s="340"/>
      <c r="H424" s="340">
        <v>3</v>
      </c>
      <c r="I424" s="340"/>
      <c r="J424" s="340"/>
      <c r="K424" s="340">
        <v>2</v>
      </c>
      <c r="L424" s="340"/>
      <c r="M424" s="340"/>
      <c r="N424" s="340"/>
      <c r="P424" t="s">
        <v>692</v>
      </c>
      <c r="R424">
        <f t="shared" si="2"/>
        <v>5</v>
      </c>
    </row>
    <row r="425" spans="1:18" ht="16" hidden="1" x14ac:dyDescent="0.2">
      <c r="A425" s="345">
        <v>17</v>
      </c>
      <c r="B425" s="366" t="s">
        <v>229</v>
      </c>
      <c r="C425" s="609" t="s">
        <v>236</v>
      </c>
      <c r="D425" s="610"/>
      <c r="E425" s="611"/>
      <c r="F425" s="410" t="s">
        <v>239</v>
      </c>
      <c r="G425" s="340"/>
      <c r="H425" s="340">
        <v>10</v>
      </c>
      <c r="I425" s="340"/>
      <c r="J425" s="340"/>
      <c r="K425" s="340"/>
      <c r="L425" s="340">
        <v>10</v>
      </c>
      <c r="M425" s="340"/>
      <c r="N425" s="340"/>
      <c r="P425" t="s">
        <v>692</v>
      </c>
      <c r="R425">
        <f t="shared" si="2"/>
        <v>20</v>
      </c>
    </row>
    <row r="426" spans="1:18" ht="16" hidden="1" x14ac:dyDescent="0.2">
      <c r="A426" s="345">
        <v>17</v>
      </c>
      <c r="B426" s="366" t="s">
        <v>129</v>
      </c>
      <c r="C426" s="609" t="s">
        <v>233</v>
      </c>
      <c r="D426" s="610"/>
      <c r="E426" s="611"/>
      <c r="F426" s="410" t="s">
        <v>238</v>
      </c>
      <c r="G426" s="340"/>
      <c r="H426" s="340">
        <v>29</v>
      </c>
      <c r="I426" s="340"/>
      <c r="J426" s="340"/>
      <c r="K426" s="340"/>
      <c r="L426" s="340"/>
      <c r="M426" s="340"/>
      <c r="N426" s="340"/>
      <c r="P426" t="s">
        <v>692</v>
      </c>
      <c r="R426">
        <f t="shared" si="2"/>
        <v>29</v>
      </c>
    </row>
    <row r="427" spans="1:18" ht="16" hidden="1" x14ac:dyDescent="0.2">
      <c r="A427" s="345">
        <v>17</v>
      </c>
      <c r="B427" s="366" t="s">
        <v>158</v>
      </c>
      <c r="C427" s="609" t="s">
        <v>235</v>
      </c>
      <c r="D427" s="610"/>
      <c r="E427" s="611"/>
      <c r="F427" s="410" t="s">
        <v>239</v>
      </c>
      <c r="G427" s="340"/>
      <c r="H427" s="340">
        <v>5</v>
      </c>
      <c r="I427" s="340"/>
      <c r="J427" s="340"/>
      <c r="K427" s="340"/>
      <c r="L427" s="340"/>
      <c r="M427" s="340"/>
      <c r="N427" s="340"/>
      <c r="P427" t="s">
        <v>692</v>
      </c>
      <c r="R427">
        <f t="shared" si="2"/>
        <v>5</v>
      </c>
    </row>
    <row r="428" spans="1:18" ht="16" hidden="1" x14ac:dyDescent="0.2">
      <c r="A428" s="345">
        <v>17</v>
      </c>
      <c r="B428" s="366" t="s">
        <v>161</v>
      </c>
      <c r="C428" s="609" t="s">
        <v>235</v>
      </c>
      <c r="D428" s="610"/>
      <c r="E428" s="611"/>
      <c r="F428" s="410" t="s">
        <v>239</v>
      </c>
      <c r="G428" s="340"/>
      <c r="H428" s="340">
        <v>7</v>
      </c>
      <c r="I428" s="340"/>
      <c r="J428" s="340"/>
      <c r="K428" s="340"/>
      <c r="L428" s="340"/>
      <c r="M428" s="340"/>
      <c r="N428" s="340"/>
      <c r="P428" t="s">
        <v>692</v>
      </c>
      <c r="R428">
        <f t="shared" si="2"/>
        <v>7</v>
      </c>
    </row>
    <row r="429" spans="1:18" ht="16" hidden="1" x14ac:dyDescent="0.2">
      <c r="A429" s="345">
        <v>17</v>
      </c>
      <c r="B429" s="366" t="s">
        <v>131</v>
      </c>
      <c r="C429" s="609" t="s">
        <v>233</v>
      </c>
      <c r="D429" s="610"/>
      <c r="E429" s="611"/>
      <c r="F429" s="410" t="s">
        <v>240</v>
      </c>
      <c r="G429" s="340"/>
      <c r="H429" s="340">
        <v>83</v>
      </c>
      <c r="I429" s="340"/>
      <c r="J429" s="340"/>
      <c r="K429" s="340"/>
      <c r="L429" s="340"/>
      <c r="M429" s="340"/>
      <c r="N429" s="340"/>
      <c r="P429" t="s">
        <v>692</v>
      </c>
      <c r="R429">
        <f t="shared" si="2"/>
        <v>83</v>
      </c>
    </row>
    <row r="430" spans="1:18" ht="16" hidden="1" x14ac:dyDescent="0.2">
      <c r="A430" s="345">
        <v>17</v>
      </c>
      <c r="B430" s="366" t="s">
        <v>228</v>
      </c>
      <c r="C430" s="609" t="s">
        <v>233</v>
      </c>
      <c r="D430" s="610"/>
      <c r="E430" s="611"/>
      <c r="F430" s="410" t="s">
        <v>238</v>
      </c>
      <c r="G430" s="340"/>
      <c r="H430" s="340">
        <v>4</v>
      </c>
      <c r="I430" s="340"/>
      <c r="J430" s="340"/>
      <c r="K430" s="340"/>
      <c r="L430" s="340"/>
      <c r="M430" s="340"/>
      <c r="N430" s="340"/>
      <c r="P430" t="s">
        <v>692</v>
      </c>
      <c r="R430">
        <f t="shared" ref="R430:R487" si="3">SUM(G430:I430,K430:N430)</f>
        <v>4</v>
      </c>
    </row>
    <row r="431" spans="1:18" ht="16" hidden="1" x14ac:dyDescent="0.2">
      <c r="A431" s="345">
        <v>17</v>
      </c>
      <c r="B431" s="366" t="s">
        <v>159</v>
      </c>
      <c r="C431" s="609" t="s">
        <v>233</v>
      </c>
      <c r="D431" s="610"/>
      <c r="E431" s="611"/>
      <c r="F431" s="410" t="s">
        <v>240</v>
      </c>
      <c r="G431" s="340"/>
      <c r="H431" s="340">
        <v>26</v>
      </c>
      <c r="I431" s="340"/>
      <c r="J431" s="340"/>
      <c r="K431" s="340"/>
      <c r="L431" s="340"/>
      <c r="M431" s="340"/>
      <c r="N431" s="340"/>
      <c r="P431" t="s">
        <v>692</v>
      </c>
      <c r="R431">
        <f t="shared" si="3"/>
        <v>26</v>
      </c>
    </row>
    <row r="432" spans="1:18" ht="16" hidden="1" x14ac:dyDescent="0.2">
      <c r="A432" s="345">
        <v>17</v>
      </c>
      <c r="B432" s="366" t="s">
        <v>162</v>
      </c>
      <c r="C432" s="609" t="s">
        <v>234</v>
      </c>
      <c r="D432" s="610"/>
      <c r="E432" s="611"/>
      <c r="F432" s="410" t="s">
        <v>238</v>
      </c>
      <c r="G432" s="340"/>
      <c r="H432" s="340">
        <v>2</v>
      </c>
      <c r="I432" s="340"/>
      <c r="J432" s="340"/>
      <c r="K432" s="340"/>
      <c r="L432" s="340"/>
      <c r="M432" s="340"/>
      <c r="N432" s="340"/>
      <c r="P432" t="s">
        <v>692</v>
      </c>
      <c r="R432">
        <f t="shared" si="3"/>
        <v>2</v>
      </c>
    </row>
    <row r="433" spans="1:18" ht="16" hidden="1" x14ac:dyDescent="0.2">
      <c r="A433" s="345">
        <v>17</v>
      </c>
      <c r="B433" s="366" t="s">
        <v>135</v>
      </c>
      <c r="C433" s="609" t="s">
        <v>236</v>
      </c>
      <c r="D433" s="610"/>
      <c r="E433" s="611"/>
      <c r="F433" s="410" t="s">
        <v>242</v>
      </c>
      <c r="G433" s="340"/>
      <c r="H433" s="340">
        <v>1</v>
      </c>
      <c r="I433" s="340"/>
      <c r="J433" s="340"/>
      <c r="K433" s="340"/>
      <c r="L433" s="340"/>
      <c r="M433" s="340"/>
      <c r="N433" s="340"/>
      <c r="P433" t="s">
        <v>692</v>
      </c>
      <c r="R433">
        <f t="shared" si="3"/>
        <v>1</v>
      </c>
    </row>
    <row r="434" spans="1:18" ht="16" hidden="1" x14ac:dyDescent="0.2">
      <c r="A434" s="345">
        <v>18</v>
      </c>
      <c r="B434" s="366" t="s">
        <v>132</v>
      </c>
      <c r="C434" s="609" t="s">
        <v>233</v>
      </c>
      <c r="D434" s="610"/>
      <c r="E434" s="611"/>
      <c r="F434" s="410" t="s">
        <v>238</v>
      </c>
      <c r="G434" s="340"/>
      <c r="H434" s="340">
        <v>6</v>
      </c>
      <c r="I434" s="340"/>
      <c r="J434" s="340"/>
      <c r="K434" s="340"/>
      <c r="L434" s="340"/>
      <c r="M434" s="340"/>
      <c r="N434" s="340"/>
      <c r="P434" t="s">
        <v>692</v>
      </c>
      <c r="R434">
        <f t="shared" si="3"/>
        <v>6</v>
      </c>
    </row>
    <row r="435" spans="1:18" ht="16" hidden="1" x14ac:dyDescent="0.2">
      <c r="A435" s="345">
        <v>18</v>
      </c>
      <c r="B435" s="366" t="s">
        <v>229</v>
      </c>
      <c r="C435" s="609" t="s">
        <v>236</v>
      </c>
      <c r="D435" s="610"/>
      <c r="E435" s="611"/>
      <c r="F435" s="410" t="s">
        <v>239</v>
      </c>
      <c r="G435" s="340"/>
      <c r="H435" s="340">
        <v>6</v>
      </c>
      <c r="I435" s="340"/>
      <c r="J435" s="340"/>
      <c r="K435" s="340"/>
      <c r="L435" s="340">
        <v>27</v>
      </c>
      <c r="M435" s="340"/>
      <c r="N435" s="340"/>
      <c r="P435" t="s">
        <v>692</v>
      </c>
      <c r="R435">
        <f t="shared" si="3"/>
        <v>33</v>
      </c>
    </row>
    <row r="436" spans="1:18" ht="16" hidden="1" x14ac:dyDescent="0.2">
      <c r="A436" s="345">
        <v>18</v>
      </c>
      <c r="B436" s="366" t="s">
        <v>129</v>
      </c>
      <c r="C436" s="609" t="s">
        <v>233</v>
      </c>
      <c r="D436" s="610"/>
      <c r="E436" s="611"/>
      <c r="F436" s="410" t="s">
        <v>238</v>
      </c>
      <c r="G436" s="340"/>
      <c r="H436" s="340">
        <v>18</v>
      </c>
      <c r="I436" s="340"/>
      <c r="J436" s="340"/>
      <c r="K436" s="340"/>
      <c r="L436" s="340"/>
      <c r="M436" s="340"/>
      <c r="N436" s="340"/>
      <c r="P436" t="s">
        <v>692</v>
      </c>
      <c r="R436">
        <f t="shared" si="3"/>
        <v>18</v>
      </c>
    </row>
    <row r="437" spans="1:18" ht="16" hidden="1" x14ac:dyDescent="0.2">
      <c r="A437" s="345">
        <v>18</v>
      </c>
      <c r="B437" s="366" t="s">
        <v>139</v>
      </c>
      <c r="C437" s="609" t="s">
        <v>234</v>
      </c>
      <c r="D437" s="610"/>
      <c r="E437" s="611"/>
      <c r="F437" s="410" t="s">
        <v>238</v>
      </c>
      <c r="G437" s="340"/>
      <c r="H437" s="340">
        <v>3</v>
      </c>
      <c r="I437" s="340"/>
      <c r="J437" s="340"/>
      <c r="K437" s="340">
        <v>1</v>
      </c>
      <c r="L437" s="340"/>
      <c r="M437" s="340"/>
      <c r="N437" s="340"/>
      <c r="P437" t="s">
        <v>692</v>
      </c>
      <c r="R437">
        <f t="shared" si="3"/>
        <v>4</v>
      </c>
    </row>
    <row r="438" spans="1:18" ht="16" hidden="1" x14ac:dyDescent="0.2">
      <c r="A438" s="345">
        <v>18</v>
      </c>
      <c r="B438" s="366" t="s">
        <v>127</v>
      </c>
      <c r="C438" s="609" t="s">
        <v>233</v>
      </c>
      <c r="D438" s="610"/>
      <c r="E438" s="611"/>
      <c r="F438" s="410" t="s">
        <v>238</v>
      </c>
      <c r="G438" s="340"/>
      <c r="H438" s="340">
        <v>8</v>
      </c>
      <c r="I438" s="340"/>
      <c r="J438" s="340"/>
      <c r="K438" s="340"/>
      <c r="L438" s="340"/>
      <c r="M438" s="340"/>
      <c r="N438" s="340"/>
      <c r="P438" t="s">
        <v>692</v>
      </c>
      <c r="R438">
        <f t="shared" si="3"/>
        <v>8</v>
      </c>
    </row>
    <row r="439" spans="1:18" ht="16" hidden="1" x14ac:dyDescent="0.2">
      <c r="A439" s="345">
        <v>18</v>
      </c>
      <c r="B439" s="366" t="s">
        <v>131</v>
      </c>
      <c r="C439" s="609" t="s">
        <v>233</v>
      </c>
      <c r="D439" s="610"/>
      <c r="E439" s="611"/>
      <c r="F439" s="410" t="s">
        <v>240</v>
      </c>
      <c r="G439" s="340"/>
      <c r="H439" s="340">
        <v>5</v>
      </c>
      <c r="I439" s="340"/>
      <c r="J439" s="340"/>
      <c r="K439" s="340"/>
      <c r="L439" s="340"/>
      <c r="M439" s="340"/>
      <c r="N439" s="340"/>
      <c r="P439" t="s">
        <v>692</v>
      </c>
      <c r="R439">
        <f t="shared" si="3"/>
        <v>5</v>
      </c>
    </row>
    <row r="440" spans="1:18" ht="16" hidden="1" x14ac:dyDescent="0.2">
      <c r="A440" s="345">
        <v>18</v>
      </c>
      <c r="B440" s="366" t="s">
        <v>135</v>
      </c>
      <c r="C440" s="609" t="s">
        <v>236</v>
      </c>
      <c r="D440" s="610"/>
      <c r="E440" s="611"/>
      <c r="F440" s="410" t="s">
        <v>242</v>
      </c>
      <c r="G440" s="340"/>
      <c r="H440" s="340">
        <v>2</v>
      </c>
      <c r="I440" s="340"/>
      <c r="J440" s="340"/>
      <c r="K440" s="340"/>
      <c r="L440" s="340"/>
      <c r="M440" s="340"/>
      <c r="N440" s="340"/>
      <c r="P440" t="s">
        <v>692</v>
      </c>
      <c r="R440">
        <f t="shared" si="3"/>
        <v>2</v>
      </c>
    </row>
    <row r="441" spans="1:18" ht="16" hidden="1" x14ac:dyDescent="0.2">
      <c r="A441" s="345">
        <v>18</v>
      </c>
      <c r="B441" s="366" t="s">
        <v>159</v>
      </c>
      <c r="C441" s="609" t="s">
        <v>233</v>
      </c>
      <c r="D441" s="610"/>
      <c r="E441" s="611"/>
      <c r="F441" s="410" t="s">
        <v>240</v>
      </c>
      <c r="G441" s="340"/>
      <c r="H441" s="340">
        <v>12</v>
      </c>
      <c r="I441" s="340"/>
      <c r="J441" s="340"/>
      <c r="K441" s="340"/>
      <c r="L441" s="340"/>
      <c r="M441" s="340"/>
      <c r="N441" s="340"/>
      <c r="P441" t="s">
        <v>692</v>
      </c>
      <c r="R441">
        <f t="shared" si="3"/>
        <v>12</v>
      </c>
    </row>
    <row r="442" spans="1:18" ht="16" hidden="1" x14ac:dyDescent="0.2">
      <c r="A442" s="345">
        <v>18</v>
      </c>
      <c r="B442" s="366" t="s">
        <v>773</v>
      </c>
      <c r="C442" s="609" t="s">
        <v>234</v>
      </c>
      <c r="D442" s="610"/>
      <c r="E442" s="611"/>
      <c r="F442" s="410" t="s">
        <v>238</v>
      </c>
      <c r="G442" s="340"/>
      <c r="H442" s="340">
        <v>13</v>
      </c>
      <c r="I442" s="340"/>
      <c r="J442" s="340"/>
      <c r="K442" s="340"/>
      <c r="L442" s="340"/>
      <c r="M442" s="340"/>
      <c r="N442" s="340"/>
      <c r="P442" t="s">
        <v>692</v>
      </c>
      <c r="R442">
        <f t="shared" si="3"/>
        <v>13</v>
      </c>
    </row>
    <row r="443" spans="1:18" ht="16" hidden="1" x14ac:dyDescent="0.2">
      <c r="A443" s="345">
        <v>18</v>
      </c>
      <c r="B443" s="366" t="s">
        <v>228</v>
      </c>
      <c r="C443" s="609" t="s">
        <v>233</v>
      </c>
      <c r="D443" s="610"/>
      <c r="E443" s="611"/>
      <c r="F443" s="410" t="s">
        <v>238</v>
      </c>
      <c r="G443" s="340"/>
      <c r="H443" s="340">
        <v>4</v>
      </c>
      <c r="I443" s="340"/>
      <c r="J443" s="340"/>
      <c r="K443" s="340"/>
      <c r="L443" s="340"/>
      <c r="M443" s="340"/>
      <c r="N443" s="340"/>
      <c r="P443" t="s">
        <v>692</v>
      </c>
      <c r="R443">
        <f t="shared" si="3"/>
        <v>4</v>
      </c>
    </row>
    <row r="444" spans="1:18" ht="16" hidden="1" x14ac:dyDescent="0.2">
      <c r="A444" s="345">
        <v>19</v>
      </c>
      <c r="B444" s="366" t="s">
        <v>132</v>
      </c>
      <c r="C444" s="609" t="s">
        <v>233</v>
      </c>
      <c r="D444" s="610"/>
      <c r="E444" s="611"/>
      <c r="F444" s="410" t="s">
        <v>238</v>
      </c>
      <c r="G444" s="340"/>
      <c r="H444" s="340">
        <v>4</v>
      </c>
      <c r="I444" s="340"/>
      <c r="J444" s="340"/>
      <c r="K444" s="340"/>
      <c r="L444" s="340"/>
      <c r="M444" s="340"/>
      <c r="N444" s="340"/>
      <c r="P444" t="s">
        <v>692</v>
      </c>
      <c r="R444">
        <f t="shared" si="3"/>
        <v>4</v>
      </c>
    </row>
    <row r="445" spans="1:18" ht="16" hidden="1" x14ac:dyDescent="0.2">
      <c r="A445" s="345">
        <v>19</v>
      </c>
      <c r="B445" s="366" t="s">
        <v>229</v>
      </c>
      <c r="C445" s="609" t="s">
        <v>236</v>
      </c>
      <c r="D445" s="610"/>
      <c r="E445" s="611"/>
      <c r="F445" s="410" t="s">
        <v>239</v>
      </c>
      <c r="G445" s="340"/>
      <c r="H445" s="340">
        <v>3</v>
      </c>
      <c r="I445" s="340"/>
      <c r="J445" s="340"/>
      <c r="K445" s="340"/>
      <c r="L445" s="340">
        <v>16</v>
      </c>
      <c r="M445" s="340"/>
      <c r="N445" s="340"/>
      <c r="P445" t="s">
        <v>692</v>
      </c>
      <c r="R445">
        <f t="shared" si="3"/>
        <v>19</v>
      </c>
    </row>
    <row r="446" spans="1:18" ht="16" hidden="1" x14ac:dyDescent="0.2">
      <c r="A446" s="345">
        <v>19</v>
      </c>
      <c r="B446" s="366" t="s">
        <v>139</v>
      </c>
      <c r="C446" s="609" t="s">
        <v>234</v>
      </c>
      <c r="D446" s="610"/>
      <c r="E446" s="611"/>
      <c r="F446" s="410" t="s">
        <v>238</v>
      </c>
      <c r="G446" s="340"/>
      <c r="H446" s="340">
        <v>2</v>
      </c>
      <c r="I446" s="340"/>
      <c r="J446" s="340"/>
      <c r="K446" s="340"/>
      <c r="L446" s="340"/>
      <c r="M446" s="340"/>
      <c r="N446" s="340"/>
      <c r="P446" t="s">
        <v>692</v>
      </c>
      <c r="R446">
        <f t="shared" si="3"/>
        <v>2</v>
      </c>
    </row>
    <row r="447" spans="1:18" ht="16" hidden="1" x14ac:dyDescent="0.2">
      <c r="A447" s="345">
        <v>19</v>
      </c>
      <c r="B447" s="366" t="s">
        <v>129</v>
      </c>
      <c r="C447" s="609" t="s">
        <v>233</v>
      </c>
      <c r="D447" s="610"/>
      <c r="E447" s="611"/>
      <c r="F447" s="410" t="s">
        <v>238</v>
      </c>
      <c r="G447" s="340"/>
      <c r="H447" s="340">
        <v>24</v>
      </c>
      <c r="I447" s="340"/>
      <c r="J447" s="340"/>
      <c r="K447" s="340"/>
      <c r="L447" s="340"/>
      <c r="M447" s="340"/>
      <c r="N447" s="340"/>
      <c r="P447" t="s">
        <v>692</v>
      </c>
      <c r="R447">
        <f t="shared" si="3"/>
        <v>24</v>
      </c>
    </row>
    <row r="448" spans="1:18" ht="16" hidden="1" x14ac:dyDescent="0.2">
      <c r="A448" s="345">
        <v>19</v>
      </c>
      <c r="B448" s="366" t="s">
        <v>137</v>
      </c>
      <c r="C448" s="609" t="s">
        <v>235</v>
      </c>
      <c r="D448" s="610"/>
      <c r="E448" s="611"/>
      <c r="F448" s="410" t="s">
        <v>238</v>
      </c>
      <c r="G448" s="340"/>
      <c r="H448" s="340"/>
      <c r="I448" s="340"/>
      <c r="J448" s="340"/>
      <c r="K448" s="340"/>
      <c r="L448" s="340">
        <v>1</v>
      </c>
      <c r="M448" s="340"/>
      <c r="N448" s="340"/>
      <c r="P448" t="s">
        <v>692</v>
      </c>
      <c r="R448">
        <f t="shared" si="3"/>
        <v>1</v>
      </c>
    </row>
    <row r="449" spans="1:18" ht="16" hidden="1" x14ac:dyDescent="0.2">
      <c r="A449" s="345">
        <v>19</v>
      </c>
      <c r="B449" s="366" t="s">
        <v>161</v>
      </c>
      <c r="C449" s="609" t="s">
        <v>235</v>
      </c>
      <c r="D449" s="610"/>
      <c r="E449" s="611"/>
      <c r="F449" s="410" t="s">
        <v>239</v>
      </c>
      <c r="G449" s="340"/>
      <c r="H449" s="340">
        <v>2</v>
      </c>
      <c r="I449" s="340"/>
      <c r="J449" s="340"/>
      <c r="K449" s="340"/>
      <c r="L449" s="340"/>
      <c r="M449" s="340"/>
      <c r="N449" s="340"/>
      <c r="P449" t="s">
        <v>692</v>
      </c>
      <c r="R449">
        <f t="shared" si="3"/>
        <v>2</v>
      </c>
    </row>
    <row r="450" spans="1:18" ht="16" hidden="1" x14ac:dyDescent="0.2">
      <c r="A450" s="345">
        <v>19</v>
      </c>
      <c r="B450" s="366" t="s">
        <v>159</v>
      </c>
      <c r="C450" s="609" t="s">
        <v>233</v>
      </c>
      <c r="D450" s="610"/>
      <c r="E450" s="611"/>
      <c r="F450" s="410" t="s">
        <v>240</v>
      </c>
      <c r="G450" s="340"/>
      <c r="H450" s="340">
        <v>28</v>
      </c>
      <c r="I450" s="340"/>
      <c r="J450" s="340"/>
      <c r="K450" s="340"/>
      <c r="L450" s="340"/>
      <c r="M450" s="340"/>
      <c r="N450" s="340"/>
      <c r="P450" t="s">
        <v>692</v>
      </c>
      <c r="R450">
        <f t="shared" si="3"/>
        <v>28</v>
      </c>
    </row>
    <row r="451" spans="1:18" ht="16" hidden="1" x14ac:dyDescent="0.2">
      <c r="A451" s="345">
        <v>19</v>
      </c>
      <c r="B451" s="366" t="s">
        <v>127</v>
      </c>
      <c r="C451" s="609" t="s">
        <v>233</v>
      </c>
      <c r="D451" s="610"/>
      <c r="E451" s="611"/>
      <c r="F451" s="410" t="s">
        <v>238</v>
      </c>
      <c r="G451" s="340"/>
      <c r="H451" s="340">
        <v>21</v>
      </c>
      <c r="I451" s="340"/>
      <c r="J451" s="340"/>
      <c r="K451" s="340"/>
      <c r="L451" s="340"/>
      <c r="M451" s="340"/>
      <c r="N451" s="340"/>
      <c r="P451" t="s">
        <v>692</v>
      </c>
      <c r="R451">
        <f t="shared" si="3"/>
        <v>21</v>
      </c>
    </row>
    <row r="452" spans="1:18" ht="16" hidden="1" x14ac:dyDescent="0.2">
      <c r="A452" s="345">
        <v>19</v>
      </c>
      <c r="B452" s="366" t="s">
        <v>773</v>
      </c>
      <c r="C452" s="609" t="s">
        <v>234</v>
      </c>
      <c r="D452" s="610"/>
      <c r="E452" s="611"/>
      <c r="F452" s="410" t="s">
        <v>238</v>
      </c>
      <c r="G452" s="340"/>
      <c r="H452" s="340">
        <v>7</v>
      </c>
      <c r="I452" s="340"/>
      <c r="J452" s="340"/>
      <c r="K452" s="340"/>
      <c r="L452" s="340"/>
      <c r="M452" s="340"/>
      <c r="N452" s="340"/>
      <c r="P452" t="s">
        <v>692</v>
      </c>
      <c r="R452">
        <f t="shared" si="3"/>
        <v>7</v>
      </c>
    </row>
    <row r="453" spans="1:18" ht="16" hidden="1" x14ac:dyDescent="0.2">
      <c r="A453" s="345">
        <v>20</v>
      </c>
      <c r="B453" s="366" t="s">
        <v>132</v>
      </c>
      <c r="C453" s="609" t="s">
        <v>233</v>
      </c>
      <c r="D453" s="610"/>
      <c r="E453" s="611"/>
      <c r="F453" s="410" t="s">
        <v>238</v>
      </c>
      <c r="G453" s="340"/>
      <c r="H453" s="340">
        <v>9</v>
      </c>
      <c r="I453" s="340"/>
      <c r="J453" s="340"/>
      <c r="K453" s="340"/>
      <c r="L453" s="340"/>
      <c r="M453" s="340"/>
      <c r="N453" s="340"/>
      <c r="P453" t="s">
        <v>692</v>
      </c>
      <c r="R453">
        <f t="shared" si="3"/>
        <v>9</v>
      </c>
    </row>
    <row r="454" spans="1:18" ht="16" hidden="1" x14ac:dyDescent="0.2">
      <c r="A454" s="345">
        <v>20</v>
      </c>
      <c r="B454" s="366" t="s">
        <v>229</v>
      </c>
      <c r="C454" s="609" t="s">
        <v>236</v>
      </c>
      <c r="D454" s="610"/>
      <c r="E454" s="611"/>
      <c r="F454" s="410" t="s">
        <v>239</v>
      </c>
      <c r="G454" s="340"/>
      <c r="H454" s="340">
        <v>6</v>
      </c>
      <c r="I454" s="340"/>
      <c r="J454" s="340"/>
      <c r="K454" s="340"/>
      <c r="L454" s="340">
        <v>27</v>
      </c>
      <c r="M454" s="340"/>
      <c r="N454" s="340"/>
      <c r="P454" t="s">
        <v>692</v>
      </c>
      <c r="R454">
        <f t="shared" si="3"/>
        <v>33</v>
      </c>
    </row>
    <row r="455" spans="1:18" ht="16" hidden="1" x14ac:dyDescent="0.2">
      <c r="A455" s="345">
        <v>20</v>
      </c>
      <c r="B455" s="366" t="s">
        <v>129</v>
      </c>
      <c r="C455" s="609" t="s">
        <v>233</v>
      </c>
      <c r="D455" s="610"/>
      <c r="E455" s="611"/>
      <c r="F455" s="410" t="s">
        <v>238</v>
      </c>
      <c r="G455" s="340"/>
      <c r="H455" s="340">
        <v>20</v>
      </c>
      <c r="I455" s="340"/>
      <c r="J455" s="340"/>
      <c r="K455" s="340"/>
      <c r="L455" s="340"/>
      <c r="M455" s="340"/>
      <c r="N455" s="340"/>
      <c r="P455" t="s">
        <v>692</v>
      </c>
      <c r="R455">
        <f t="shared" si="3"/>
        <v>20</v>
      </c>
    </row>
    <row r="456" spans="1:18" ht="16" hidden="1" x14ac:dyDescent="0.2">
      <c r="A456" s="345">
        <v>20</v>
      </c>
      <c r="B456" s="366" t="s">
        <v>127</v>
      </c>
      <c r="C456" s="609" t="s">
        <v>233</v>
      </c>
      <c r="D456" s="610"/>
      <c r="E456" s="611"/>
      <c r="F456" s="410" t="s">
        <v>238</v>
      </c>
      <c r="G456" s="340"/>
      <c r="H456" s="340">
        <v>18</v>
      </c>
      <c r="I456" s="340"/>
      <c r="J456" s="340"/>
      <c r="K456" s="340"/>
      <c r="L456" s="340"/>
      <c r="M456" s="340"/>
      <c r="N456" s="340"/>
      <c r="P456" t="s">
        <v>692</v>
      </c>
      <c r="R456">
        <f t="shared" si="3"/>
        <v>18</v>
      </c>
    </row>
    <row r="457" spans="1:18" ht="16" hidden="1" x14ac:dyDescent="0.2">
      <c r="A457" s="345">
        <v>20</v>
      </c>
      <c r="B457" s="366" t="s">
        <v>773</v>
      </c>
      <c r="C457" s="609" t="s">
        <v>234</v>
      </c>
      <c r="D457" s="610"/>
      <c r="E457" s="611"/>
      <c r="F457" s="410" t="s">
        <v>238</v>
      </c>
      <c r="G457" s="340"/>
      <c r="H457" s="340">
        <v>6</v>
      </c>
      <c r="I457" s="340"/>
      <c r="J457" s="340"/>
      <c r="K457" s="340"/>
      <c r="L457" s="340"/>
      <c r="M457" s="340"/>
      <c r="N457" s="340"/>
      <c r="P457" t="s">
        <v>692</v>
      </c>
      <c r="R457">
        <f t="shared" si="3"/>
        <v>6</v>
      </c>
    </row>
    <row r="458" spans="1:18" ht="16" hidden="1" x14ac:dyDescent="0.2">
      <c r="A458" s="345">
        <v>1</v>
      </c>
      <c r="B458" s="366" t="s">
        <v>128</v>
      </c>
      <c r="C458" s="609"/>
      <c r="D458" s="610"/>
      <c r="E458" s="611"/>
      <c r="F458" s="389"/>
      <c r="G458" s="340"/>
      <c r="H458" s="340">
        <v>2</v>
      </c>
      <c r="I458" s="340"/>
      <c r="J458" s="340"/>
      <c r="K458" s="340"/>
      <c r="L458" s="340">
        <v>27</v>
      </c>
      <c r="M458" s="340"/>
      <c r="N458" s="340"/>
      <c r="P458" t="s">
        <v>692</v>
      </c>
      <c r="R458">
        <f t="shared" si="3"/>
        <v>29</v>
      </c>
    </row>
    <row r="459" spans="1:18" ht="16" hidden="1" x14ac:dyDescent="0.2">
      <c r="A459" s="345">
        <v>1</v>
      </c>
      <c r="B459" s="366" t="s">
        <v>161</v>
      </c>
      <c r="C459" s="609"/>
      <c r="D459" s="610"/>
      <c r="E459" s="611"/>
      <c r="F459" s="389"/>
      <c r="G459" s="340"/>
      <c r="H459" s="340"/>
      <c r="I459" s="340"/>
      <c r="J459" s="340"/>
      <c r="K459" s="340"/>
      <c r="L459" s="340">
        <v>35</v>
      </c>
      <c r="M459" s="340"/>
      <c r="N459" s="340"/>
      <c r="P459" t="s">
        <v>692</v>
      </c>
      <c r="R459">
        <f t="shared" si="3"/>
        <v>35</v>
      </c>
    </row>
    <row r="460" spans="1:18" ht="16" hidden="1" x14ac:dyDescent="0.2">
      <c r="A460" s="345">
        <v>1</v>
      </c>
      <c r="B460" s="366" t="s">
        <v>135</v>
      </c>
      <c r="C460" s="609"/>
      <c r="D460" s="610"/>
      <c r="E460" s="611"/>
      <c r="F460" s="389"/>
      <c r="G460" s="340"/>
      <c r="H460" s="340"/>
      <c r="I460" s="340"/>
      <c r="J460" s="340"/>
      <c r="K460" s="340"/>
      <c r="L460" s="340">
        <v>1</v>
      </c>
      <c r="M460" s="340"/>
      <c r="N460" s="340"/>
      <c r="P460" t="s">
        <v>692</v>
      </c>
      <c r="R460">
        <f t="shared" si="3"/>
        <v>1</v>
      </c>
    </row>
    <row r="461" spans="1:18" ht="16" hidden="1" x14ac:dyDescent="0.2">
      <c r="A461" s="345">
        <v>2</v>
      </c>
      <c r="B461" s="366" t="s">
        <v>157</v>
      </c>
      <c r="C461" s="609"/>
      <c r="D461" s="610"/>
      <c r="E461" s="611"/>
      <c r="F461" s="389"/>
      <c r="G461" s="340"/>
      <c r="H461" s="340"/>
      <c r="I461" s="340"/>
      <c r="J461" s="340"/>
      <c r="K461" s="340"/>
      <c r="L461" s="340">
        <v>3</v>
      </c>
      <c r="M461" s="340"/>
      <c r="N461" s="340"/>
      <c r="P461" t="s">
        <v>692</v>
      </c>
      <c r="R461">
        <f t="shared" si="3"/>
        <v>3</v>
      </c>
    </row>
    <row r="462" spans="1:18" ht="16" hidden="1" x14ac:dyDescent="0.2">
      <c r="A462" s="345">
        <v>2</v>
      </c>
      <c r="B462" s="366" t="s">
        <v>560</v>
      </c>
      <c r="C462" s="609"/>
      <c r="D462" s="610"/>
      <c r="E462" s="611"/>
      <c r="F462" s="389"/>
      <c r="G462" s="340"/>
      <c r="H462" s="340"/>
      <c r="I462" s="340"/>
      <c r="J462" s="340"/>
      <c r="K462" s="340"/>
      <c r="L462" s="340"/>
      <c r="M462" s="340"/>
      <c r="N462" s="340"/>
      <c r="O462" t="s">
        <v>713</v>
      </c>
      <c r="P462" t="s">
        <v>692</v>
      </c>
      <c r="R462">
        <f t="shared" si="3"/>
        <v>0</v>
      </c>
    </row>
    <row r="463" spans="1:18" ht="16" hidden="1" x14ac:dyDescent="0.2">
      <c r="A463" s="345">
        <v>3</v>
      </c>
      <c r="B463" s="366" t="s">
        <v>132</v>
      </c>
      <c r="C463" s="609"/>
      <c r="D463" s="610"/>
      <c r="E463" s="611"/>
      <c r="F463" s="389"/>
      <c r="G463" s="340"/>
      <c r="H463" s="340">
        <v>5</v>
      </c>
      <c r="I463" s="340"/>
      <c r="J463" s="340"/>
      <c r="K463" s="340"/>
      <c r="L463" s="340"/>
      <c r="M463" s="340"/>
      <c r="N463" s="340"/>
      <c r="P463" t="s">
        <v>692</v>
      </c>
      <c r="R463">
        <f t="shared" si="3"/>
        <v>5</v>
      </c>
    </row>
    <row r="464" spans="1:18" ht="16" hidden="1" x14ac:dyDescent="0.2">
      <c r="A464" s="345">
        <v>3</v>
      </c>
      <c r="B464" s="393" t="s">
        <v>687</v>
      </c>
      <c r="C464" s="609"/>
      <c r="D464" s="610"/>
      <c r="E464" s="611"/>
      <c r="F464" s="389"/>
      <c r="G464" s="340"/>
      <c r="H464" s="340">
        <v>1</v>
      </c>
      <c r="I464" s="340"/>
      <c r="J464" s="340"/>
      <c r="K464" s="340">
        <v>1</v>
      </c>
      <c r="L464" s="340"/>
      <c r="M464" s="340"/>
      <c r="N464" s="340"/>
      <c r="O464" t="s">
        <v>846</v>
      </c>
      <c r="P464" t="s">
        <v>692</v>
      </c>
      <c r="R464">
        <f t="shared" si="3"/>
        <v>2</v>
      </c>
    </row>
    <row r="465" spans="1:18" ht="16" hidden="1" x14ac:dyDescent="0.2">
      <c r="A465" s="345">
        <v>3</v>
      </c>
      <c r="B465" s="366" t="s">
        <v>139</v>
      </c>
      <c r="C465" s="609"/>
      <c r="D465" s="610"/>
      <c r="E465" s="611"/>
      <c r="F465" s="389"/>
      <c r="G465" s="340"/>
      <c r="H465" s="340">
        <v>1</v>
      </c>
      <c r="I465" s="340"/>
      <c r="J465" s="340"/>
      <c r="K465" s="340">
        <v>1</v>
      </c>
      <c r="L465" s="340"/>
      <c r="M465" s="340"/>
      <c r="N465" s="340"/>
      <c r="P465" t="s">
        <v>692</v>
      </c>
      <c r="R465">
        <f t="shared" si="3"/>
        <v>2</v>
      </c>
    </row>
    <row r="466" spans="1:18" ht="16" hidden="1" x14ac:dyDescent="0.2">
      <c r="A466" s="345">
        <v>4</v>
      </c>
      <c r="B466" s="366" t="s">
        <v>768</v>
      </c>
      <c r="C466" s="609"/>
      <c r="D466" s="610"/>
      <c r="E466" s="611"/>
      <c r="F466" s="389"/>
      <c r="G466" s="340"/>
      <c r="H466" s="340">
        <v>4</v>
      </c>
      <c r="I466" s="340"/>
      <c r="J466" s="340"/>
      <c r="K466" s="340"/>
      <c r="L466" s="340">
        <v>26</v>
      </c>
      <c r="M466" s="340"/>
      <c r="N466" s="340"/>
      <c r="P466" t="s">
        <v>692</v>
      </c>
      <c r="R466">
        <f t="shared" si="3"/>
        <v>30</v>
      </c>
    </row>
    <row r="467" spans="1:18" ht="16" hidden="1" x14ac:dyDescent="0.2">
      <c r="A467" s="345">
        <v>5</v>
      </c>
      <c r="B467" s="366" t="s">
        <v>157</v>
      </c>
      <c r="C467" s="609"/>
      <c r="D467" s="610"/>
      <c r="E467" s="611"/>
      <c r="F467" s="389"/>
      <c r="G467" s="340"/>
      <c r="H467" s="340"/>
      <c r="I467" s="340"/>
      <c r="J467" s="340"/>
      <c r="K467" s="340"/>
      <c r="L467" s="340">
        <v>7</v>
      </c>
      <c r="M467" s="340"/>
      <c r="N467" s="340"/>
      <c r="P467" t="s">
        <v>692</v>
      </c>
      <c r="R467">
        <f t="shared" si="3"/>
        <v>7</v>
      </c>
    </row>
    <row r="468" spans="1:18" ht="16" hidden="1" x14ac:dyDescent="0.2">
      <c r="A468" s="345">
        <v>6</v>
      </c>
      <c r="B468" s="366" t="s">
        <v>137</v>
      </c>
      <c r="C468" s="609"/>
      <c r="D468" s="610"/>
      <c r="E468" s="611"/>
      <c r="F468" s="389"/>
      <c r="G468" s="340"/>
      <c r="H468" s="340"/>
      <c r="I468" s="340"/>
      <c r="J468" s="340"/>
      <c r="K468" s="340"/>
      <c r="L468" s="340">
        <v>2</v>
      </c>
      <c r="M468" s="340"/>
      <c r="N468" s="340"/>
      <c r="P468" t="s">
        <v>692</v>
      </c>
      <c r="R468">
        <f t="shared" si="3"/>
        <v>2</v>
      </c>
    </row>
    <row r="469" spans="1:18" ht="16" hidden="1" x14ac:dyDescent="0.2">
      <c r="A469" s="345">
        <v>6</v>
      </c>
      <c r="B469" s="366" t="s">
        <v>160</v>
      </c>
      <c r="C469" s="609"/>
      <c r="D469" s="610"/>
      <c r="E469" s="611"/>
      <c r="F469" s="389"/>
      <c r="G469" s="340"/>
      <c r="H469" s="340"/>
      <c r="I469" s="340"/>
      <c r="J469" s="340"/>
      <c r="K469" s="340"/>
      <c r="L469" s="340">
        <v>1</v>
      </c>
      <c r="M469" s="340"/>
      <c r="N469" s="340"/>
      <c r="P469" t="s">
        <v>692</v>
      </c>
      <c r="R469">
        <f t="shared" si="3"/>
        <v>1</v>
      </c>
    </row>
    <row r="470" spans="1:18" ht="16" hidden="1" x14ac:dyDescent="0.2">
      <c r="A470" s="345">
        <v>6</v>
      </c>
      <c r="B470" s="366" t="s">
        <v>135</v>
      </c>
      <c r="C470" s="609"/>
      <c r="D470" s="610"/>
      <c r="E470" s="611"/>
      <c r="F470" s="389"/>
      <c r="G470" s="340"/>
      <c r="H470" s="340"/>
      <c r="I470" s="340"/>
      <c r="J470" s="340"/>
      <c r="K470" s="340"/>
      <c r="L470" s="340">
        <v>1</v>
      </c>
      <c r="M470" s="340"/>
      <c r="N470" s="340"/>
      <c r="P470" t="s">
        <v>692</v>
      </c>
      <c r="R470">
        <f t="shared" si="3"/>
        <v>1</v>
      </c>
    </row>
    <row r="471" spans="1:18" ht="16" hidden="1" x14ac:dyDescent="0.2">
      <c r="A471" s="345">
        <v>7</v>
      </c>
      <c r="B471" s="366" t="s">
        <v>128</v>
      </c>
      <c r="C471" s="609"/>
      <c r="D471" s="610"/>
      <c r="E471" s="611"/>
      <c r="F471" s="389"/>
      <c r="G471" s="340"/>
      <c r="H471" s="340"/>
      <c r="I471" s="340"/>
      <c r="J471" s="340"/>
      <c r="K471" s="340"/>
      <c r="L471" s="340">
        <v>3</v>
      </c>
      <c r="M471" s="340"/>
      <c r="N471" s="340"/>
      <c r="P471" t="s">
        <v>692</v>
      </c>
      <c r="R471">
        <f t="shared" si="3"/>
        <v>3</v>
      </c>
    </row>
    <row r="472" spans="1:18" ht="16" hidden="1" x14ac:dyDescent="0.2">
      <c r="A472" s="345">
        <v>7</v>
      </c>
      <c r="B472" s="366" t="s">
        <v>710</v>
      </c>
      <c r="C472" s="609"/>
      <c r="D472" s="610"/>
      <c r="E472" s="611"/>
      <c r="F472" s="389"/>
      <c r="G472" s="340"/>
      <c r="H472" s="340"/>
      <c r="I472" s="340"/>
      <c r="J472" s="340"/>
      <c r="K472" s="340"/>
      <c r="L472" s="340">
        <v>70</v>
      </c>
      <c r="M472" s="340"/>
      <c r="N472" s="340"/>
      <c r="P472" t="s">
        <v>692</v>
      </c>
      <c r="R472">
        <f t="shared" si="3"/>
        <v>70</v>
      </c>
    </row>
    <row r="473" spans="1:18" ht="16" hidden="1" x14ac:dyDescent="0.2">
      <c r="A473" s="345">
        <v>8</v>
      </c>
      <c r="B473" s="366" t="s">
        <v>556</v>
      </c>
      <c r="C473" s="609"/>
      <c r="D473" s="610"/>
      <c r="E473" s="611"/>
      <c r="F473" s="389"/>
      <c r="G473" s="340"/>
      <c r="H473" s="340">
        <v>3</v>
      </c>
      <c r="I473" s="340"/>
      <c r="J473" s="340"/>
      <c r="K473" s="340"/>
      <c r="L473" s="340"/>
      <c r="M473" s="340"/>
      <c r="N473" s="340"/>
      <c r="P473" t="s">
        <v>692</v>
      </c>
      <c r="R473">
        <f t="shared" si="3"/>
        <v>3</v>
      </c>
    </row>
    <row r="474" spans="1:18" ht="16" hidden="1" x14ac:dyDescent="0.2">
      <c r="A474" s="345">
        <v>8</v>
      </c>
      <c r="B474" s="366" t="s">
        <v>710</v>
      </c>
      <c r="C474" s="609"/>
      <c r="D474" s="610"/>
      <c r="E474" s="611"/>
      <c r="F474" s="389"/>
      <c r="G474" s="340"/>
      <c r="H474" s="340"/>
      <c r="I474" s="340"/>
      <c r="J474" s="340"/>
      <c r="K474" s="340"/>
      <c r="L474" s="340">
        <v>120</v>
      </c>
      <c r="M474" s="340"/>
      <c r="N474" s="340"/>
      <c r="P474" t="s">
        <v>692</v>
      </c>
      <c r="R474">
        <f t="shared" si="3"/>
        <v>120</v>
      </c>
    </row>
    <row r="475" spans="1:18" ht="16" hidden="1" x14ac:dyDescent="0.2">
      <c r="A475" s="345">
        <v>9</v>
      </c>
      <c r="B475" s="366" t="s">
        <v>128</v>
      </c>
      <c r="C475" s="609"/>
      <c r="D475" s="610"/>
      <c r="E475" s="611"/>
      <c r="F475" s="389"/>
      <c r="G475" s="340"/>
      <c r="H475" s="340"/>
      <c r="I475" s="340"/>
      <c r="J475" s="340"/>
      <c r="K475" s="340"/>
      <c r="L475" s="340">
        <v>1</v>
      </c>
      <c r="M475" s="340"/>
      <c r="N475" s="340"/>
      <c r="P475" t="s">
        <v>692</v>
      </c>
      <c r="R475">
        <f t="shared" si="3"/>
        <v>1</v>
      </c>
    </row>
    <row r="476" spans="1:18" ht="16" hidden="1" x14ac:dyDescent="0.2">
      <c r="A476" s="345">
        <v>9</v>
      </c>
      <c r="B476" s="366" t="s">
        <v>710</v>
      </c>
      <c r="C476" s="609"/>
      <c r="D476" s="610"/>
      <c r="E476" s="611"/>
      <c r="F476" s="389"/>
      <c r="G476" s="340"/>
      <c r="H476" s="340"/>
      <c r="I476" s="340"/>
      <c r="J476" s="340"/>
      <c r="K476" s="340"/>
      <c r="L476" s="340">
        <v>250</v>
      </c>
      <c r="M476" s="340"/>
      <c r="N476" s="340"/>
      <c r="P476" t="s">
        <v>692</v>
      </c>
      <c r="R476">
        <f t="shared" si="3"/>
        <v>250</v>
      </c>
    </row>
    <row r="477" spans="1:18" ht="16" hidden="1" x14ac:dyDescent="0.2">
      <c r="A477" s="345">
        <v>9</v>
      </c>
      <c r="B477" s="366" t="s">
        <v>160</v>
      </c>
      <c r="C477" s="609"/>
      <c r="D477" s="610"/>
      <c r="E477" s="611"/>
      <c r="F477" s="389"/>
      <c r="G477" s="340"/>
      <c r="H477" s="340">
        <v>6</v>
      </c>
      <c r="I477" s="340"/>
      <c r="J477" s="340"/>
      <c r="K477" s="340"/>
      <c r="L477" s="340"/>
      <c r="M477" s="340"/>
      <c r="N477" s="340"/>
      <c r="P477" t="s">
        <v>692</v>
      </c>
      <c r="R477">
        <f t="shared" si="3"/>
        <v>6</v>
      </c>
    </row>
    <row r="478" spans="1:18" ht="16" hidden="1" x14ac:dyDescent="0.2">
      <c r="A478" s="345">
        <v>10</v>
      </c>
      <c r="B478" s="366" t="s">
        <v>710</v>
      </c>
      <c r="C478" s="609"/>
      <c r="D478" s="610"/>
      <c r="E478" s="611"/>
      <c r="F478" s="389"/>
      <c r="G478" s="340"/>
      <c r="H478" s="340"/>
      <c r="I478" s="340"/>
      <c r="J478" s="340"/>
      <c r="K478" s="340"/>
      <c r="L478" s="340">
        <v>120</v>
      </c>
      <c r="M478" s="340"/>
      <c r="N478" s="340"/>
      <c r="P478" t="s">
        <v>692</v>
      </c>
      <c r="R478">
        <f t="shared" si="3"/>
        <v>120</v>
      </c>
    </row>
    <row r="479" spans="1:18" ht="16" hidden="1" x14ac:dyDescent="0.2">
      <c r="A479" s="345">
        <v>10</v>
      </c>
      <c r="B479" s="366" t="s">
        <v>157</v>
      </c>
      <c r="C479" s="609"/>
      <c r="D479" s="610"/>
      <c r="E479" s="611"/>
      <c r="F479" s="389"/>
      <c r="G479" s="340"/>
      <c r="H479" s="340"/>
      <c r="I479" s="340"/>
      <c r="J479" s="340"/>
      <c r="K479" s="340"/>
      <c r="L479" s="340">
        <v>2</v>
      </c>
      <c r="M479" s="340"/>
      <c r="N479" s="340"/>
      <c r="P479" t="s">
        <v>692</v>
      </c>
      <c r="R479">
        <f t="shared" si="3"/>
        <v>2</v>
      </c>
    </row>
    <row r="480" spans="1:18" ht="16" hidden="1" x14ac:dyDescent="0.2">
      <c r="A480" s="345">
        <v>11</v>
      </c>
      <c r="B480" s="366" t="s">
        <v>157</v>
      </c>
      <c r="C480" s="609"/>
      <c r="D480" s="610"/>
      <c r="E480" s="611"/>
      <c r="F480" s="389"/>
      <c r="G480" s="340"/>
      <c r="H480" s="340"/>
      <c r="I480" s="340"/>
      <c r="J480" s="340"/>
      <c r="K480" s="340"/>
      <c r="L480" s="340">
        <v>1</v>
      </c>
      <c r="M480" s="340"/>
      <c r="N480" s="340"/>
      <c r="P480" t="s">
        <v>692</v>
      </c>
      <c r="R480">
        <f t="shared" si="3"/>
        <v>1</v>
      </c>
    </row>
    <row r="481" spans="1:18" ht="16" hidden="1" x14ac:dyDescent="0.2">
      <c r="A481" s="345">
        <v>11</v>
      </c>
      <c r="B481" s="366" t="s">
        <v>710</v>
      </c>
      <c r="C481" s="609"/>
      <c r="D481" s="610"/>
      <c r="E481" s="611"/>
      <c r="F481" s="389"/>
      <c r="G481" s="340"/>
      <c r="H481" s="340"/>
      <c r="I481" s="340"/>
      <c r="J481" s="340"/>
      <c r="K481" s="340"/>
      <c r="L481" s="340">
        <v>200</v>
      </c>
      <c r="M481" s="340"/>
      <c r="N481" s="340"/>
      <c r="P481" t="s">
        <v>692</v>
      </c>
      <c r="R481">
        <f t="shared" si="3"/>
        <v>200</v>
      </c>
    </row>
    <row r="482" spans="1:18" ht="16" hidden="1" x14ac:dyDescent="0.2">
      <c r="A482" s="345">
        <v>11</v>
      </c>
      <c r="B482" s="366" t="s">
        <v>128</v>
      </c>
      <c r="C482" s="609"/>
      <c r="D482" s="610"/>
      <c r="E482" s="611"/>
      <c r="F482" s="389"/>
      <c r="G482" s="340"/>
      <c r="H482" s="340"/>
      <c r="I482" s="340"/>
      <c r="J482" s="340"/>
      <c r="K482" s="340"/>
      <c r="L482" s="340">
        <v>1</v>
      </c>
      <c r="M482" s="340"/>
      <c r="N482" s="340"/>
      <c r="P482" t="s">
        <v>692</v>
      </c>
      <c r="R482">
        <f t="shared" si="3"/>
        <v>1</v>
      </c>
    </row>
    <row r="483" spans="1:18" ht="16" hidden="1" x14ac:dyDescent="0.2">
      <c r="A483" s="345">
        <v>11</v>
      </c>
      <c r="B483" s="366" t="s">
        <v>129</v>
      </c>
      <c r="C483" s="609"/>
      <c r="D483" s="610"/>
      <c r="E483" s="611"/>
      <c r="F483" s="389"/>
      <c r="G483" s="340"/>
      <c r="H483" s="340">
        <v>14</v>
      </c>
      <c r="I483" s="340"/>
      <c r="J483" s="340"/>
      <c r="K483" s="340"/>
      <c r="L483" s="340"/>
      <c r="M483" s="340"/>
      <c r="N483" s="340"/>
      <c r="P483" t="s">
        <v>692</v>
      </c>
      <c r="R483">
        <f t="shared" si="3"/>
        <v>14</v>
      </c>
    </row>
    <row r="484" spans="1:18" ht="16" hidden="1" x14ac:dyDescent="0.2">
      <c r="A484" s="345">
        <v>12</v>
      </c>
      <c r="B484" s="366" t="s">
        <v>157</v>
      </c>
      <c r="C484" s="609"/>
      <c r="D484" s="610"/>
      <c r="E484" s="611"/>
      <c r="F484" s="389"/>
      <c r="G484" s="340"/>
      <c r="H484" s="340"/>
      <c r="I484" s="340"/>
      <c r="J484" s="340"/>
      <c r="K484" s="340"/>
      <c r="L484" s="340">
        <v>12</v>
      </c>
      <c r="M484" s="340"/>
      <c r="N484" s="340"/>
      <c r="P484" t="s">
        <v>692</v>
      </c>
      <c r="R484">
        <f t="shared" si="3"/>
        <v>12</v>
      </c>
    </row>
    <row r="485" spans="1:18" ht="16" hidden="1" x14ac:dyDescent="0.2">
      <c r="A485" s="345">
        <v>12</v>
      </c>
      <c r="B485" s="366" t="s">
        <v>710</v>
      </c>
      <c r="C485" s="609"/>
      <c r="D485" s="610"/>
      <c r="E485" s="611"/>
      <c r="F485" s="389"/>
      <c r="G485" s="340"/>
      <c r="H485" s="340"/>
      <c r="I485" s="340"/>
      <c r="J485" s="340"/>
      <c r="K485" s="340"/>
      <c r="L485" s="340">
        <v>250</v>
      </c>
      <c r="M485" s="340"/>
      <c r="N485" s="340"/>
      <c r="P485" t="s">
        <v>692</v>
      </c>
      <c r="R485">
        <f t="shared" si="3"/>
        <v>250</v>
      </c>
    </row>
    <row r="486" spans="1:18" ht="16" hidden="1" x14ac:dyDescent="0.2">
      <c r="A486" s="345">
        <v>12</v>
      </c>
      <c r="B486" s="366" t="s">
        <v>127</v>
      </c>
      <c r="C486" s="609"/>
      <c r="D486" s="610"/>
      <c r="E486" s="611"/>
      <c r="F486" s="389"/>
      <c r="G486" s="340"/>
      <c r="H486" s="340">
        <v>2</v>
      </c>
      <c r="I486" s="340"/>
      <c r="J486" s="340"/>
      <c r="K486" s="340"/>
      <c r="L486" s="340"/>
      <c r="M486" s="340"/>
      <c r="N486" s="340"/>
      <c r="P486" t="s">
        <v>692</v>
      </c>
      <c r="R486">
        <f t="shared" si="3"/>
        <v>2</v>
      </c>
    </row>
    <row r="487" spans="1:18" ht="16" hidden="1" x14ac:dyDescent="0.2">
      <c r="A487" s="345">
        <v>13</v>
      </c>
      <c r="B487" s="366" t="s">
        <v>157</v>
      </c>
      <c r="C487" s="609"/>
      <c r="D487" s="610"/>
      <c r="E487" s="611"/>
      <c r="F487" s="389"/>
      <c r="G487" s="340"/>
      <c r="H487" s="340"/>
      <c r="I487" s="340"/>
      <c r="J487" s="340"/>
      <c r="K487" s="340"/>
      <c r="L487" s="340">
        <v>30</v>
      </c>
      <c r="M487" s="340"/>
      <c r="N487" s="340"/>
      <c r="P487" t="s">
        <v>692</v>
      </c>
      <c r="R487">
        <f t="shared" si="3"/>
        <v>30</v>
      </c>
    </row>
    <row r="488" spans="1:18" ht="16" hidden="1" x14ac:dyDescent="0.2">
      <c r="A488" s="345">
        <v>13</v>
      </c>
      <c r="B488" s="366" t="s">
        <v>158</v>
      </c>
      <c r="C488" s="609"/>
      <c r="D488" s="610"/>
      <c r="E488" s="611"/>
      <c r="F488" s="389"/>
      <c r="G488" s="340"/>
      <c r="H488" s="340">
        <v>1</v>
      </c>
      <c r="I488" s="340"/>
      <c r="J488" s="340"/>
      <c r="K488" s="340"/>
      <c r="L488" s="340"/>
      <c r="M488" s="340"/>
      <c r="N488" s="340"/>
      <c r="P488" t="s">
        <v>692</v>
      </c>
      <c r="R488">
        <f t="shared" ref="R488:R516" si="4">SUM(G488:I488,K488:N488)</f>
        <v>1</v>
      </c>
    </row>
    <row r="489" spans="1:18" ht="16" hidden="1" x14ac:dyDescent="0.2">
      <c r="A489" s="345">
        <v>13</v>
      </c>
      <c r="B489" s="366" t="s">
        <v>710</v>
      </c>
      <c r="C489" s="609"/>
      <c r="D489" s="610"/>
      <c r="E489" s="611"/>
      <c r="F489" s="389"/>
      <c r="G489" s="340"/>
      <c r="H489" s="340"/>
      <c r="I489" s="340"/>
      <c r="J489" s="340"/>
      <c r="K489" s="340"/>
      <c r="L489" s="340">
        <v>280</v>
      </c>
      <c r="M489" s="340"/>
      <c r="N489" s="340"/>
      <c r="P489" t="s">
        <v>692</v>
      </c>
      <c r="R489">
        <f t="shared" si="4"/>
        <v>280</v>
      </c>
    </row>
    <row r="490" spans="1:18" ht="16" hidden="1" x14ac:dyDescent="0.2">
      <c r="A490" s="345">
        <v>14</v>
      </c>
      <c r="B490" s="366" t="s">
        <v>158</v>
      </c>
      <c r="C490" s="609"/>
      <c r="D490" s="610"/>
      <c r="E490" s="611"/>
      <c r="F490" s="389"/>
      <c r="G490" s="340"/>
      <c r="H490" s="340">
        <v>6</v>
      </c>
      <c r="I490" s="340"/>
      <c r="J490" s="340"/>
      <c r="K490" s="340"/>
      <c r="L490" s="340"/>
      <c r="M490" s="340"/>
      <c r="N490" s="340"/>
      <c r="P490" t="s">
        <v>692</v>
      </c>
      <c r="R490">
        <f t="shared" si="4"/>
        <v>6</v>
      </c>
    </row>
    <row r="491" spans="1:18" ht="16" hidden="1" x14ac:dyDescent="0.2">
      <c r="A491" s="345">
        <v>14</v>
      </c>
      <c r="B491" s="366" t="s">
        <v>710</v>
      </c>
      <c r="C491" s="609"/>
      <c r="D491" s="610"/>
      <c r="E491" s="611"/>
      <c r="F491" s="389"/>
      <c r="G491" s="340"/>
      <c r="H491" s="340"/>
      <c r="I491" s="340"/>
      <c r="J491" s="340"/>
      <c r="K491" s="340"/>
      <c r="L491" s="340">
        <v>300</v>
      </c>
      <c r="M491" s="340"/>
      <c r="N491" s="340"/>
      <c r="P491" t="s">
        <v>692</v>
      </c>
      <c r="R491">
        <f t="shared" si="4"/>
        <v>300</v>
      </c>
    </row>
    <row r="492" spans="1:18" ht="16" hidden="1" x14ac:dyDescent="0.2">
      <c r="A492" s="345">
        <v>14</v>
      </c>
      <c r="B492" s="366" t="s">
        <v>126</v>
      </c>
      <c r="C492" s="609"/>
      <c r="D492" s="610"/>
      <c r="E492" s="611"/>
      <c r="F492" s="389"/>
      <c r="G492" s="340"/>
      <c r="H492" s="340"/>
      <c r="I492" s="340"/>
      <c r="J492" s="340"/>
      <c r="K492" s="340"/>
      <c r="L492" s="340">
        <v>1</v>
      </c>
      <c r="M492" s="340"/>
      <c r="N492" s="340"/>
      <c r="P492" t="s">
        <v>692</v>
      </c>
      <c r="R492">
        <f t="shared" si="4"/>
        <v>1</v>
      </c>
    </row>
    <row r="493" spans="1:18" ht="16" hidden="1" x14ac:dyDescent="0.2">
      <c r="A493" s="345">
        <v>14</v>
      </c>
      <c r="B493" s="366" t="s">
        <v>228</v>
      </c>
      <c r="C493" s="609"/>
      <c r="D493" s="610"/>
      <c r="E493" s="611"/>
      <c r="F493" s="389"/>
      <c r="G493" s="340"/>
      <c r="H493" s="340">
        <v>12</v>
      </c>
      <c r="I493" s="340"/>
      <c r="J493" s="340"/>
      <c r="K493" s="340"/>
      <c r="L493" s="340"/>
      <c r="M493" s="340"/>
      <c r="N493" s="340"/>
      <c r="P493" t="s">
        <v>692</v>
      </c>
      <c r="R493">
        <f t="shared" si="4"/>
        <v>12</v>
      </c>
    </row>
    <row r="494" spans="1:18" ht="16" hidden="1" x14ac:dyDescent="0.2">
      <c r="A494" s="345">
        <v>14</v>
      </c>
      <c r="B494" s="366" t="s">
        <v>160</v>
      </c>
      <c r="C494" s="609"/>
      <c r="D494" s="610"/>
      <c r="E494" s="611"/>
      <c r="F494" s="389"/>
      <c r="G494" s="340"/>
      <c r="H494" s="340">
        <v>4</v>
      </c>
      <c r="I494" s="340"/>
      <c r="J494" s="340"/>
      <c r="K494" s="340"/>
      <c r="L494" s="340"/>
      <c r="M494" s="340"/>
      <c r="N494" s="340"/>
      <c r="P494" t="s">
        <v>692</v>
      </c>
      <c r="R494">
        <f t="shared" si="4"/>
        <v>4</v>
      </c>
    </row>
    <row r="495" spans="1:18" ht="16" hidden="1" x14ac:dyDescent="0.2">
      <c r="A495" s="345">
        <v>15</v>
      </c>
      <c r="B495" s="366" t="s">
        <v>710</v>
      </c>
      <c r="C495" s="609"/>
      <c r="D495" s="610"/>
      <c r="E495" s="611"/>
      <c r="F495" s="389"/>
      <c r="G495" s="340"/>
      <c r="H495" s="340"/>
      <c r="I495" s="340"/>
      <c r="J495" s="340"/>
      <c r="K495" s="340"/>
      <c r="L495" s="340">
        <v>320</v>
      </c>
      <c r="M495" s="340"/>
      <c r="N495" s="340"/>
      <c r="P495" t="s">
        <v>692</v>
      </c>
      <c r="R495">
        <f t="shared" si="4"/>
        <v>320</v>
      </c>
    </row>
    <row r="496" spans="1:18" ht="16" hidden="1" x14ac:dyDescent="0.2">
      <c r="A496" s="345">
        <v>15</v>
      </c>
      <c r="B496" s="366" t="s">
        <v>160</v>
      </c>
      <c r="C496" s="609"/>
      <c r="D496" s="610"/>
      <c r="E496" s="611"/>
      <c r="F496" s="389"/>
      <c r="G496" s="340"/>
      <c r="H496" s="340">
        <v>19</v>
      </c>
      <c r="I496" s="340"/>
      <c r="J496" s="340"/>
      <c r="K496" s="340"/>
      <c r="L496" s="340"/>
      <c r="M496" s="340"/>
      <c r="N496" s="340"/>
      <c r="P496" t="s">
        <v>692</v>
      </c>
      <c r="R496">
        <f t="shared" si="4"/>
        <v>19</v>
      </c>
    </row>
    <row r="497" spans="1:18" ht="16" hidden="1" x14ac:dyDescent="0.2">
      <c r="A497" s="345">
        <v>16</v>
      </c>
      <c r="B497" s="366" t="s">
        <v>139</v>
      </c>
      <c r="C497" s="609"/>
      <c r="D497" s="610"/>
      <c r="E497" s="611"/>
      <c r="F497" s="389"/>
      <c r="G497" s="340"/>
      <c r="H497" s="340">
        <v>2</v>
      </c>
      <c r="I497" s="340"/>
      <c r="J497" s="340"/>
      <c r="K497" s="340">
        <v>2</v>
      </c>
      <c r="L497" s="340"/>
      <c r="M497" s="340"/>
      <c r="N497" s="340"/>
      <c r="P497" t="s">
        <v>692</v>
      </c>
      <c r="R497">
        <f t="shared" si="4"/>
        <v>4</v>
      </c>
    </row>
    <row r="498" spans="1:18" ht="16" hidden="1" x14ac:dyDescent="0.2">
      <c r="A498" s="345">
        <v>16</v>
      </c>
      <c r="B498" s="366" t="s">
        <v>157</v>
      </c>
      <c r="C498" s="609"/>
      <c r="D498" s="610"/>
      <c r="E498" s="611"/>
      <c r="F498" s="389"/>
      <c r="G498" s="340"/>
      <c r="H498" s="340"/>
      <c r="I498" s="340"/>
      <c r="J498" s="340"/>
      <c r="K498" s="340"/>
      <c r="L498" s="340">
        <v>17</v>
      </c>
      <c r="M498" s="340"/>
      <c r="N498" s="340"/>
      <c r="P498" t="s">
        <v>692</v>
      </c>
      <c r="R498">
        <f t="shared" si="4"/>
        <v>17</v>
      </c>
    </row>
    <row r="499" spans="1:18" ht="16" hidden="1" x14ac:dyDescent="0.2">
      <c r="A499" s="345">
        <v>16</v>
      </c>
      <c r="B499" s="366" t="s">
        <v>710</v>
      </c>
      <c r="C499" s="609"/>
      <c r="D499" s="610"/>
      <c r="E499" s="611"/>
      <c r="F499" s="389"/>
      <c r="G499" s="340"/>
      <c r="H499" s="340"/>
      <c r="I499" s="340"/>
      <c r="J499" s="340"/>
      <c r="K499" s="340"/>
      <c r="L499" s="340">
        <v>260</v>
      </c>
      <c r="M499" s="340"/>
      <c r="N499" s="340"/>
      <c r="P499" t="s">
        <v>692</v>
      </c>
      <c r="R499">
        <f t="shared" si="4"/>
        <v>260</v>
      </c>
    </row>
    <row r="500" spans="1:18" ht="16" hidden="1" x14ac:dyDescent="0.2">
      <c r="A500" s="345">
        <v>16</v>
      </c>
      <c r="B500" s="366" t="s">
        <v>161</v>
      </c>
      <c r="C500" s="609"/>
      <c r="D500" s="610"/>
      <c r="E500" s="611"/>
      <c r="F500" s="389"/>
      <c r="G500" s="340"/>
      <c r="H500" s="340">
        <v>1</v>
      </c>
      <c r="I500" s="340"/>
      <c r="J500" s="340"/>
      <c r="K500" s="340"/>
      <c r="L500" s="340"/>
      <c r="M500" s="340"/>
      <c r="N500" s="340"/>
      <c r="P500" t="s">
        <v>692</v>
      </c>
      <c r="R500">
        <f t="shared" si="4"/>
        <v>1</v>
      </c>
    </row>
    <row r="501" spans="1:18" ht="16" hidden="1" x14ac:dyDescent="0.2">
      <c r="A501" s="345">
        <v>17</v>
      </c>
      <c r="B501" s="366" t="s">
        <v>157</v>
      </c>
      <c r="C501" s="609"/>
      <c r="D501" s="610"/>
      <c r="E501" s="611"/>
      <c r="F501" s="389"/>
      <c r="G501" s="340"/>
      <c r="H501" s="340"/>
      <c r="I501" s="340">
        <v>1</v>
      </c>
      <c r="J501" s="340"/>
      <c r="K501" s="340"/>
      <c r="L501" s="340">
        <v>71</v>
      </c>
      <c r="M501" s="340"/>
      <c r="N501" s="340"/>
      <c r="P501" t="s">
        <v>692</v>
      </c>
      <c r="R501">
        <f t="shared" si="4"/>
        <v>72</v>
      </c>
    </row>
    <row r="502" spans="1:18" ht="16" hidden="1" x14ac:dyDescent="0.2">
      <c r="A502" s="345">
        <v>17</v>
      </c>
      <c r="B502" s="366" t="s">
        <v>710</v>
      </c>
      <c r="C502" s="609"/>
      <c r="D502" s="610"/>
      <c r="E502" s="611"/>
      <c r="F502" s="389"/>
      <c r="G502" s="340"/>
      <c r="H502" s="340"/>
      <c r="I502" s="340"/>
      <c r="J502" s="340"/>
      <c r="K502" s="340"/>
      <c r="L502" s="340">
        <v>500</v>
      </c>
      <c r="M502" s="340"/>
      <c r="N502" s="340"/>
      <c r="P502" t="s">
        <v>692</v>
      </c>
      <c r="R502">
        <f t="shared" si="4"/>
        <v>500</v>
      </c>
    </row>
    <row r="503" spans="1:18" ht="16" hidden="1" x14ac:dyDescent="0.2">
      <c r="A503" s="345">
        <v>17</v>
      </c>
      <c r="B503" s="366" t="s">
        <v>711</v>
      </c>
      <c r="C503" s="609"/>
      <c r="D503" s="610"/>
      <c r="E503" s="611"/>
      <c r="F503" s="389"/>
      <c r="G503" s="340"/>
      <c r="H503" s="340">
        <v>2</v>
      </c>
      <c r="I503" s="340"/>
      <c r="J503" s="340"/>
      <c r="K503" s="340"/>
      <c r="L503" s="340"/>
      <c r="M503" s="340"/>
      <c r="N503" s="340"/>
      <c r="P503" t="s">
        <v>692</v>
      </c>
      <c r="R503">
        <f t="shared" si="4"/>
        <v>2</v>
      </c>
    </row>
    <row r="504" spans="1:18" ht="16" hidden="1" x14ac:dyDescent="0.2">
      <c r="A504" s="345">
        <v>18</v>
      </c>
      <c r="B504" s="366" t="s">
        <v>157</v>
      </c>
      <c r="C504" s="609"/>
      <c r="D504" s="610"/>
      <c r="E504" s="611"/>
      <c r="F504" s="389"/>
      <c r="G504" s="340"/>
      <c r="H504" s="340"/>
      <c r="I504" s="340"/>
      <c r="J504" s="340"/>
      <c r="K504" s="340"/>
      <c r="L504" s="340">
        <v>8</v>
      </c>
      <c r="M504" s="340"/>
      <c r="N504" s="340"/>
      <c r="P504" t="s">
        <v>692</v>
      </c>
      <c r="R504">
        <f t="shared" si="4"/>
        <v>8</v>
      </c>
    </row>
    <row r="505" spans="1:18" ht="16" hidden="1" x14ac:dyDescent="0.2">
      <c r="A505" s="345">
        <v>18</v>
      </c>
      <c r="B505" s="366" t="s">
        <v>158</v>
      </c>
      <c r="C505" s="609"/>
      <c r="D505" s="610"/>
      <c r="E505" s="611"/>
      <c r="F505" s="389"/>
      <c r="G505" s="340"/>
      <c r="H505" s="340"/>
      <c r="I505" s="340"/>
      <c r="J505" s="340"/>
      <c r="K505" s="340"/>
      <c r="L505" s="340">
        <v>6</v>
      </c>
      <c r="M505" s="340"/>
      <c r="N505" s="340"/>
      <c r="P505" t="s">
        <v>692</v>
      </c>
      <c r="R505">
        <f t="shared" si="4"/>
        <v>6</v>
      </c>
    </row>
    <row r="506" spans="1:18" ht="16" hidden="1" x14ac:dyDescent="0.2">
      <c r="A506" s="345">
        <v>18</v>
      </c>
      <c r="B506" s="366" t="s">
        <v>710</v>
      </c>
      <c r="C506" s="609"/>
      <c r="D506" s="610"/>
      <c r="E506" s="611"/>
      <c r="F506" s="389"/>
      <c r="G506" s="340"/>
      <c r="H506" s="340"/>
      <c r="I506" s="340"/>
      <c r="J506" s="340"/>
      <c r="K506" s="340"/>
      <c r="L506" s="340">
        <v>230</v>
      </c>
      <c r="M506" s="340"/>
      <c r="N506" s="340"/>
      <c r="P506" t="s">
        <v>692</v>
      </c>
      <c r="R506">
        <f t="shared" si="4"/>
        <v>230</v>
      </c>
    </row>
    <row r="507" spans="1:18" hidden="1" x14ac:dyDescent="0.2">
      <c r="A507" s="345">
        <v>19</v>
      </c>
      <c r="B507" s="344" t="s">
        <v>232</v>
      </c>
      <c r="C507" s="609"/>
      <c r="D507" s="610"/>
      <c r="E507" s="611"/>
      <c r="F507" s="389"/>
      <c r="G507" s="340"/>
      <c r="H507" s="340"/>
      <c r="I507" s="340"/>
      <c r="J507" s="340"/>
      <c r="K507" s="340"/>
      <c r="L507" s="340">
        <v>1</v>
      </c>
      <c r="M507" s="340"/>
      <c r="N507" s="340"/>
      <c r="P507" t="s">
        <v>692</v>
      </c>
      <c r="R507">
        <f t="shared" si="4"/>
        <v>1</v>
      </c>
    </row>
    <row r="508" spans="1:18" ht="16" hidden="1" x14ac:dyDescent="0.2">
      <c r="A508" s="345">
        <v>19</v>
      </c>
      <c r="B508" s="366" t="s">
        <v>157</v>
      </c>
      <c r="C508" s="609"/>
      <c r="D508" s="610"/>
      <c r="E508" s="611"/>
      <c r="F508" s="389"/>
      <c r="G508" s="340"/>
      <c r="H508" s="340"/>
      <c r="I508" s="340"/>
      <c r="J508" s="340"/>
      <c r="K508" s="340"/>
      <c r="L508" s="340">
        <v>25</v>
      </c>
      <c r="M508" s="340"/>
      <c r="N508" s="340"/>
      <c r="P508" t="s">
        <v>692</v>
      </c>
      <c r="R508">
        <f t="shared" si="4"/>
        <v>25</v>
      </c>
    </row>
    <row r="509" spans="1:18" ht="16" hidden="1" x14ac:dyDescent="0.2">
      <c r="A509" s="345">
        <v>19</v>
      </c>
      <c r="B509" s="366" t="s">
        <v>710</v>
      </c>
      <c r="C509" s="609"/>
      <c r="D509" s="610"/>
      <c r="E509" s="611"/>
      <c r="F509" s="389"/>
      <c r="G509" s="340"/>
      <c r="H509" s="340"/>
      <c r="I509" s="340"/>
      <c r="J509" s="340"/>
      <c r="K509" s="340"/>
      <c r="L509" s="340">
        <v>290</v>
      </c>
      <c r="M509" s="340"/>
      <c r="N509" s="340"/>
      <c r="P509" t="s">
        <v>692</v>
      </c>
      <c r="R509">
        <f t="shared" si="4"/>
        <v>290</v>
      </c>
    </row>
    <row r="510" spans="1:18" ht="16" hidden="1" x14ac:dyDescent="0.2">
      <c r="A510" s="345">
        <v>19</v>
      </c>
      <c r="B510" s="366" t="s">
        <v>228</v>
      </c>
      <c r="C510" s="609"/>
      <c r="D510" s="610"/>
      <c r="E510" s="611"/>
      <c r="F510" s="389"/>
      <c r="G510" s="340"/>
      <c r="H510" s="340">
        <v>7</v>
      </c>
      <c r="I510" s="340"/>
      <c r="J510" s="340"/>
      <c r="K510" s="340"/>
      <c r="L510" s="340"/>
      <c r="M510" s="340"/>
      <c r="N510" s="340"/>
      <c r="P510" t="s">
        <v>692</v>
      </c>
      <c r="R510">
        <f t="shared" si="4"/>
        <v>7</v>
      </c>
    </row>
    <row r="511" spans="1:18" hidden="1" x14ac:dyDescent="0.2">
      <c r="A511" s="345">
        <v>20</v>
      </c>
      <c r="B511" s="344" t="s">
        <v>232</v>
      </c>
      <c r="C511" s="609"/>
      <c r="D511" s="610"/>
      <c r="E511" s="611"/>
      <c r="F511" s="389"/>
      <c r="G511" s="340"/>
      <c r="H511" s="340"/>
      <c r="I511" s="340"/>
      <c r="J511" s="340"/>
      <c r="K511" s="340"/>
      <c r="L511" s="340">
        <v>1</v>
      </c>
      <c r="M511" s="340"/>
      <c r="N511" s="340"/>
      <c r="P511" t="s">
        <v>692</v>
      </c>
      <c r="R511">
        <f t="shared" si="4"/>
        <v>1</v>
      </c>
    </row>
    <row r="512" spans="1:18" ht="16" hidden="1" x14ac:dyDescent="0.2">
      <c r="A512" s="345">
        <v>20</v>
      </c>
      <c r="B512" s="366" t="s">
        <v>139</v>
      </c>
      <c r="C512" s="609"/>
      <c r="D512" s="610"/>
      <c r="E512" s="611"/>
      <c r="F512" s="389"/>
      <c r="G512" s="340"/>
      <c r="H512" s="340">
        <v>1</v>
      </c>
      <c r="I512" s="340"/>
      <c r="J512" s="340"/>
      <c r="K512" s="340"/>
      <c r="L512" s="340"/>
      <c r="M512" s="340"/>
      <c r="N512" s="340"/>
      <c r="P512" t="s">
        <v>692</v>
      </c>
      <c r="R512">
        <f t="shared" si="4"/>
        <v>1</v>
      </c>
    </row>
    <row r="513" spans="1:18" ht="16" hidden="1" x14ac:dyDescent="0.2">
      <c r="A513" s="345">
        <v>20</v>
      </c>
      <c r="B513" s="366" t="s">
        <v>711</v>
      </c>
      <c r="C513" s="609"/>
      <c r="D513" s="610"/>
      <c r="E513" s="611"/>
      <c r="F513" s="389"/>
      <c r="G513" s="340"/>
      <c r="H513" s="340">
        <v>2</v>
      </c>
      <c r="I513" s="340"/>
      <c r="J513" s="340"/>
      <c r="K513" s="340"/>
      <c r="L513" s="340"/>
      <c r="M513" s="340"/>
      <c r="N513" s="340"/>
      <c r="P513" t="s">
        <v>692</v>
      </c>
      <c r="R513">
        <f t="shared" si="4"/>
        <v>2</v>
      </c>
    </row>
    <row r="514" spans="1:18" ht="16" hidden="1" x14ac:dyDescent="0.2">
      <c r="A514" s="345">
        <v>20</v>
      </c>
      <c r="B514" s="366" t="s">
        <v>157</v>
      </c>
      <c r="C514" s="609"/>
      <c r="D514" s="610"/>
      <c r="E514" s="611"/>
      <c r="F514" s="389"/>
      <c r="G514" s="340"/>
      <c r="H514" s="340"/>
      <c r="I514" s="340"/>
      <c r="J514" s="340"/>
      <c r="K514" s="340"/>
      <c r="L514" s="340">
        <v>55</v>
      </c>
      <c r="M514" s="340"/>
      <c r="N514" s="340"/>
      <c r="P514" t="s">
        <v>692</v>
      </c>
      <c r="R514">
        <f t="shared" si="4"/>
        <v>55</v>
      </c>
    </row>
    <row r="515" spans="1:18" ht="16" hidden="1" x14ac:dyDescent="0.2">
      <c r="A515" s="345">
        <v>20</v>
      </c>
      <c r="B515" s="366" t="s">
        <v>556</v>
      </c>
      <c r="C515" s="609"/>
      <c r="D515" s="610"/>
      <c r="E515" s="611"/>
      <c r="F515" s="389"/>
      <c r="G515" s="340"/>
      <c r="H515" s="340">
        <v>2</v>
      </c>
      <c r="I515" s="340"/>
      <c r="J515" s="340"/>
      <c r="K515" s="340"/>
      <c r="L515" s="340"/>
      <c r="M515" s="340"/>
      <c r="N515" s="340"/>
      <c r="P515" t="s">
        <v>692</v>
      </c>
      <c r="R515">
        <f t="shared" si="4"/>
        <v>2</v>
      </c>
    </row>
    <row r="516" spans="1:18" ht="16" hidden="1" x14ac:dyDescent="0.2">
      <c r="A516" s="345">
        <v>20</v>
      </c>
      <c r="B516" s="366" t="s">
        <v>710</v>
      </c>
      <c r="C516" s="609"/>
      <c r="D516" s="610"/>
      <c r="E516" s="611"/>
      <c r="F516" s="389"/>
      <c r="G516" s="340"/>
      <c r="H516" s="340"/>
      <c r="I516" s="340"/>
      <c r="J516" s="340"/>
      <c r="K516" s="340"/>
      <c r="L516" s="340">
        <v>220</v>
      </c>
      <c r="M516" s="340"/>
      <c r="N516" s="340"/>
      <c r="P516" t="s">
        <v>692</v>
      </c>
      <c r="R516">
        <f t="shared" si="4"/>
        <v>220</v>
      </c>
    </row>
  </sheetData>
  <autoFilter ref="A24:P516" xr:uid="{9D60C1DF-C3FA-4A21-9418-86835A55AA90}">
    <filterColumn colId="1">
      <filters>
        <filter val="Species"/>
        <filter val="Utricularia dichotoma"/>
      </filters>
    </filterColumn>
  </autoFilter>
  <mergeCells count="525">
    <mergeCell ref="A1:E1"/>
    <mergeCell ref="A2:B2"/>
    <mergeCell ref="A3:B3"/>
    <mergeCell ref="I3:J3"/>
    <mergeCell ref="K3:M3"/>
    <mergeCell ref="A4:B4"/>
    <mergeCell ref="E4:G4"/>
    <mergeCell ref="I4:J4"/>
    <mergeCell ref="K4:M4"/>
    <mergeCell ref="A7:B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H25:J25"/>
    <mergeCell ref="A12:B12"/>
    <mergeCell ref="E12:H12"/>
    <mergeCell ref="A13:B13"/>
    <mergeCell ref="A14:B14"/>
    <mergeCell ref="E15:H15"/>
    <mergeCell ref="A16:B16"/>
    <mergeCell ref="E16:I16"/>
    <mergeCell ref="E14:F14"/>
    <mergeCell ref="C31:E31"/>
    <mergeCell ref="C32:E32"/>
    <mergeCell ref="C33:E33"/>
    <mergeCell ref="C34:E34"/>
    <mergeCell ref="C35:E35"/>
    <mergeCell ref="C36:E36"/>
    <mergeCell ref="L25:N25"/>
    <mergeCell ref="C26:E26"/>
    <mergeCell ref="C27:E27"/>
    <mergeCell ref="C28:E28"/>
    <mergeCell ref="C29:E29"/>
    <mergeCell ref="C30:E30"/>
    <mergeCell ref="C43:E43"/>
    <mergeCell ref="C44:E44"/>
    <mergeCell ref="C45:E45"/>
    <mergeCell ref="C46:E46"/>
    <mergeCell ref="C47:E47"/>
    <mergeCell ref="C48:E48"/>
    <mergeCell ref="C37:E37"/>
    <mergeCell ref="C38:E38"/>
    <mergeCell ref="C39:E39"/>
    <mergeCell ref="C40:E40"/>
    <mergeCell ref="C41:E41"/>
    <mergeCell ref="C42:E42"/>
    <mergeCell ref="C56:E56"/>
    <mergeCell ref="C57:E57"/>
    <mergeCell ref="C58:E58"/>
    <mergeCell ref="C59:E59"/>
    <mergeCell ref="C60:E60"/>
    <mergeCell ref="C61:E61"/>
    <mergeCell ref="C54:E54"/>
    <mergeCell ref="C55:E55"/>
    <mergeCell ref="C49:E49"/>
    <mergeCell ref="C50:E50"/>
    <mergeCell ref="C51:E51"/>
    <mergeCell ref="C52:E52"/>
    <mergeCell ref="C53:E53"/>
    <mergeCell ref="C68:E68"/>
    <mergeCell ref="C69:E69"/>
    <mergeCell ref="C70:E70"/>
    <mergeCell ref="C71:E71"/>
    <mergeCell ref="C72:E72"/>
    <mergeCell ref="C73:E73"/>
    <mergeCell ref="C62:E62"/>
    <mergeCell ref="C63:E63"/>
    <mergeCell ref="C64:E64"/>
    <mergeCell ref="C65:E65"/>
    <mergeCell ref="C66:E66"/>
    <mergeCell ref="C67:E67"/>
    <mergeCell ref="C80:E80"/>
    <mergeCell ref="C81:E81"/>
    <mergeCell ref="C82:E82"/>
    <mergeCell ref="C83:E83"/>
    <mergeCell ref="C84:E84"/>
    <mergeCell ref="C85:E85"/>
    <mergeCell ref="C74:E74"/>
    <mergeCell ref="C75:E75"/>
    <mergeCell ref="C76:E76"/>
    <mergeCell ref="C77:E77"/>
    <mergeCell ref="C78:E78"/>
    <mergeCell ref="C79:E79"/>
    <mergeCell ref="C92:E92"/>
    <mergeCell ref="C93:E93"/>
    <mergeCell ref="C94:E94"/>
    <mergeCell ref="C95:E95"/>
    <mergeCell ref="C96:E96"/>
    <mergeCell ref="C97:E97"/>
    <mergeCell ref="C86:E86"/>
    <mergeCell ref="C87:E87"/>
    <mergeCell ref="C88:E88"/>
    <mergeCell ref="C89:E89"/>
    <mergeCell ref="C90:E90"/>
    <mergeCell ref="C91:E91"/>
    <mergeCell ref="C104:E104"/>
    <mergeCell ref="C105:E105"/>
    <mergeCell ref="C106:E106"/>
    <mergeCell ref="C98:E98"/>
    <mergeCell ref="C99:E99"/>
    <mergeCell ref="C100:E100"/>
    <mergeCell ref="C101:E101"/>
    <mergeCell ref="C102:E102"/>
    <mergeCell ref="C103:E103"/>
    <mergeCell ref="C107:E107"/>
    <mergeCell ref="C108:E108"/>
    <mergeCell ref="C109:E109"/>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46:E146"/>
    <mergeCell ref="C147:E147"/>
    <mergeCell ref="C148:E148"/>
    <mergeCell ref="C149:E149"/>
    <mergeCell ref="C150:E150"/>
    <mergeCell ref="C151:E151"/>
    <mergeCell ref="C152:E152"/>
    <mergeCell ref="C153:E153"/>
    <mergeCell ref="C154:E154"/>
    <mergeCell ref="C155:E155"/>
    <mergeCell ref="C156:E156"/>
    <mergeCell ref="C157:E157"/>
    <mergeCell ref="C158:E158"/>
    <mergeCell ref="C159:E159"/>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75:E175"/>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98:E198"/>
    <mergeCell ref="C199:E199"/>
    <mergeCell ref="C200:E200"/>
    <mergeCell ref="C201:E201"/>
    <mergeCell ref="C202:E202"/>
    <mergeCell ref="C203:E203"/>
    <mergeCell ref="C204:E204"/>
    <mergeCell ref="C205:E205"/>
    <mergeCell ref="C206:E206"/>
    <mergeCell ref="C207:E207"/>
    <mergeCell ref="C208:E208"/>
    <mergeCell ref="C209:E209"/>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87:E287"/>
    <mergeCell ref="C288:E288"/>
    <mergeCell ref="C289:E289"/>
    <mergeCell ref="C290:E290"/>
    <mergeCell ref="C291:E291"/>
    <mergeCell ref="C292:E292"/>
    <mergeCell ref="C293:E293"/>
    <mergeCell ref="C294:E294"/>
    <mergeCell ref="C279:E279"/>
    <mergeCell ref="C280:E280"/>
    <mergeCell ref="C281:E281"/>
    <mergeCell ref="C282:E282"/>
    <mergeCell ref="C283:E283"/>
    <mergeCell ref="C284:E284"/>
    <mergeCell ref="C285:E285"/>
    <mergeCell ref="C286:E286"/>
    <mergeCell ref="C302:E302"/>
    <mergeCell ref="C303:E303"/>
    <mergeCell ref="C304:E304"/>
    <mergeCell ref="C305:E305"/>
    <mergeCell ref="C306:E306"/>
    <mergeCell ref="C307:E307"/>
    <mergeCell ref="C308:E308"/>
    <mergeCell ref="C295:E295"/>
    <mergeCell ref="C296:E296"/>
    <mergeCell ref="C297:E297"/>
    <mergeCell ref="C298:E298"/>
    <mergeCell ref="C299:E299"/>
    <mergeCell ref="C300:E300"/>
    <mergeCell ref="C301:E301"/>
    <mergeCell ref="C318:E318"/>
    <mergeCell ref="C319:E319"/>
    <mergeCell ref="C320:E320"/>
    <mergeCell ref="C321:E321"/>
    <mergeCell ref="C322:E322"/>
    <mergeCell ref="C323:E323"/>
    <mergeCell ref="C324:E324"/>
    <mergeCell ref="C325:E325"/>
    <mergeCell ref="C309:E309"/>
    <mergeCell ref="C310:E310"/>
    <mergeCell ref="C311:E311"/>
    <mergeCell ref="C312:E312"/>
    <mergeCell ref="C313:E313"/>
    <mergeCell ref="C314:E314"/>
    <mergeCell ref="C315:E315"/>
    <mergeCell ref="C316:E316"/>
    <mergeCell ref="C317:E317"/>
    <mergeCell ref="C326:E326"/>
    <mergeCell ref="C327:E327"/>
    <mergeCell ref="C328:E328"/>
    <mergeCell ref="C329:E329"/>
    <mergeCell ref="C330:E330"/>
    <mergeCell ref="C331:E331"/>
    <mergeCell ref="C332:E332"/>
    <mergeCell ref="C333:E333"/>
    <mergeCell ref="C334:E334"/>
    <mergeCell ref="C344:E344"/>
    <mergeCell ref="C345:E345"/>
    <mergeCell ref="C346:E346"/>
    <mergeCell ref="C347:E347"/>
    <mergeCell ref="C348:E348"/>
    <mergeCell ref="C349:E349"/>
    <mergeCell ref="C350:E350"/>
    <mergeCell ref="C335:E335"/>
    <mergeCell ref="C336:E336"/>
    <mergeCell ref="C337:E337"/>
    <mergeCell ref="C338:E338"/>
    <mergeCell ref="C339:E339"/>
    <mergeCell ref="C340:E340"/>
    <mergeCell ref="C341:E341"/>
    <mergeCell ref="C343:E343"/>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76:E376"/>
    <mergeCell ref="C377:E377"/>
    <mergeCell ref="C378:E378"/>
    <mergeCell ref="C379:E379"/>
    <mergeCell ref="C380:E380"/>
    <mergeCell ref="C381:E381"/>
    <mergeCell ref="C382:E382"/>
    <mergeCell ref="C383:E383"/>
    <mergeCell ref="C369:E369"/>
    <mergeCell ref="C370:E370"/>
    <mergeCell ref="C371:E371"/>
    <mergeCell ref="C372:E372"/>
    <mergeCell ref="C373:E373"/>
    <mergeCell ref="C374:E374"/>
    <mergeCell ref="C375:E375"/>
    <mergeCell ref="C391:E391"/>
    <mergeCell ref="C392:E392"/>
    <mergeCell ref="C393:E393"/>
    <mergeCell ref="C394:E394"/>
    <mergeCell ref="C395:E395"/>
    <mergeCell ref="C396:E396"/>
    <mergeCell ref="C397:E397"/>
    <mergeCell ref="C398:E398"/>
    <mergeCell ref="C384:E384"/>
    <mergeCell ref="C385:E385"/>
    <mergeCell ref="C386:E386"/>
    <mergeCell ref="C387:E387"/>
    <mergeCell ref="C388:E388"/>
    <mergeCell ref="C389:E389"/>
    <mergeCell ref="C390:E390"/>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34:E434"/>
    <mergeCell ref="C435:E435"/>
    <mergeCell ref="C436:E436"/>
    <mergeCell ref="C437:E437"/>
    <mergeCell ref="C438:E438"/>
    <mergeCell ref="C439:E439"/>
    <mergeCell ref="C440:E440"/>
    <mergeCell ref="C426:E426"/>
    <mergeCell ref="C427:E427"/>
    <mergeCell ref="C428:E428"/>
    <mergeCell ref="C429:E429"/>
    <mergeCell ref="C430:E430"/>
    <mergeCell ref="C431:E431"/>
    <mergeCell ref="C432:E432"/>
    <mergeCell ref="C433:E433"/>
    <mergeCell ref="C450:E450"/>
    <mergeCell ref="C451:E451"/>
    <mergeCell ref="C452:E452"/>
    <mergeCell ref="C453:E453"/>
    <mergeCell ref="C454:E454"/>
    <mergeCell ref="C455:E455"/>
    <mergeCell ref="C441:E441"/>
    <mergeCell ref="C442:E442"/>
    <mergeCell ref="C443:E443"/>
    <mergeCell ref="C444:E444"/>
    <mergeCell ref="C445:E445"/>
    <mergeCell ref="C446:E446"/>
    <mergeCell ref="C447:E447"/>
    <mergeCell ref="C448:E448"/>
    <mergeCell ref="C449:E449"/>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10:E510"/>
    <mergeCell ref="C511:E511"/>
    <mergeCell ref="C512:E512"/>
    <mergeCell ref="C513:E513"/>
    <mergeCell ref="C514:E514"/>
    <mergeCell ref="C515:E515"/>
    <mergeCell ref="C516:E516"/>
    <mergeCell ref="C501:E501"/>
    <mergeCell ref="C502:E502"/>
    <mergeCell ref="C503:E503"/>
    <mergeCell ref="C504:E504"/>
    <mergeCell ref="C505:E505"/>
    <mergeCell ref="C506:E506"/>
    <mergeCell ref="C507:E507"/>
    <mergeCell ref="C508:E508"/>
    <mergeCell ref="C509:E509"/>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U331"/>
  <sheetViews>
    <sheetView topLeftCell="A21" zoomScaleNormal="100" workbookViewId="0">
      <selection activeCell="O261" sqref="O261"/>
    </sheetView>
  </sheetViews>
  <sheetFormatPr baseColWidth="10" defaultColWidth="8.83203125" defaultRowHeight="15" x14ac:dyDescent="0.2"/>
  <cols>
    <col min="1" max="1" width="4.5" style="1" customWidth="1"/>
    <col min="2" max="2" width="32" style="1" customWidth="1"/>
    <col min="3" max="3" width="7.83203125" style="1" customWidth="1"/>
    <col min="4" max="4" width="1.33203125" style="1" customWidth="1"/>
    <col min="5" max="5" width="3.1640625" style="1" customWidth="1"/>
    <col min="6" max="6" width="9.6640625" style="446" customWidth="1"/>
    <col min="7" max="7" width="7.5" customWidth="1"/>
    <col min="8" max="8" width="8.832031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115</v>
      </c>
      <c r="B2" s="590"/>
      <c r="C2" s="54"/>
      <c r="D2" s="86"/>
      <c r="E2" s="11"/>
      <c r="F2" s="38"/>
      <c r="G2" s="8"/>
      <c r="H2" s="8"/>
      <c r="I2" s="8"/>
      <c r="J2" s="7"/>
      <c r="K2" s="8"/>
      <c r="L2" s="8"/>
      <c r="M2" s="8"/>
      <c r="N2" s="8"/>
    </row>
    <row r="3" spans="1:21" ht="15" customHeight="1" x14ac:dyDescent="0.2">
      <c r="A3" s="589" t="s">
        <v>118</v>
      </c>
      <c r="B3" s="590"/>
      <c r="C3" s="182" t="s">
        <v>300</v>
      </c>
      <c r="D3" s="6"/>
      <c r="E3" s="53" t="s">
        <v>79</v>
      </c>
      <c r="F3" s="82"/>
      <c r="G3" s="83"/>
      <c r="H3" s="84" t="s">
        <v>0</v>
      </c>
      <c r="I3" s="598" t="s">
        <v>1</v>
      </c>
      <c r="J3" s="598"/>
      <c r="K3" s="599" t="s">
        <v>8</v>
      </c>
      <c r="L3" s="599"/>
      <c r="M3" s="599"/>
      <c r="N3" s="6" t="s">
        <v>407</v>
      </c>
    </row>
    <row r="4" spans="1:21" ht="15" customHeight="1" x14ac:dyDescent="0.2">
      <c r="A4" s="589" t="s">
        <v>116</v>
      </c>
      <c r="B4" s="590"/>
      <c r="C4" s="57" t="s">
        <v>301</v>
      </c>
      <c r="D4" s="49"/>
      <c r="E4" s="591" t="s">
        <v>2</v>
      </c>
      <c r="F4" s="591"/>
      <c r="G4" s="600"/>
      <c r="H4" s="134">
        <v>43815</v>
      </c>
      <c r="I4" s="592" t="s">
        <v>247</v>
      </c>
      <c r="J4" s="592"/>
      <c r="K4" s="592" t="s">
        <v>119</v>
      </c>
      <c r="L4" s="592"/>
      <c r="M4" s="592"/>
      <c r="N4" s="47" t="s">
        <v>408</v>
      </c>
      <c r="P4" s="339" t="s">
        <v>604</v>
      </c>
    </row>
    <row r="5" spans="1:21" ht="15" customHeight="1" x14ac:dyDescent="0.2">
      <c r="A5" s="589" t="s">
        <v>249</v>
      </c>
      <c r="B5" s="590"/>
      <c r="C5" s="183">
        <v>43896</v>
      </c>
      <c r="D5" s="49"/>
      <c r="E5" s="591" t="s">
        <v>3</v>
      </c>
      <c r="F5" s="591"/>
      <c r="G5" s="591"/>
      <c r="H5" s="134">
        <v>41564</v>
      </c>
      <c r="I5" s="592" t="s">
        <v>406</v>
      </c>
      <c r="J5" s="592"/>
      <c r="K5" s="592" t="s">
        <v>324</v>
      </c>
      <c r="L5" s="592"/>
      <c r="M5" s="592"/>
      <c r="N5" s="47" t="s">
        <v>409</v>
      </c>
      <c r="P5" s="369" t="s">
        <v>635</v>
      </c>
      <c r="Q5" s="369"/>
      <c r="R5" s="369"/>
      <c r="S5" s="369"/>
      <c r="T5" s="369"/>
      <c r="U5" s="369"/>
    </row>
    <row r="6" spans="1:21" ht="15" customHeight="1" x14ac:dyDescent="0.2">
      <c r="A6" s="589" t="s">
        <v>120</v>
      </c>
      <c r="B6" s="590"/>
      <c r="C6" s="57" t="s">
        <v>302</v>
      </c>
      <c r="D6" s="49"/>
      <c r="E6" s="52" t="s">
        <v>4</v>
      </c>
      <c r="F6" s="52"/>
      <c r="G6" s="52"/>
      <c r="H6" s="52"/>
      <c r="I6" s="592"/>
      <c r="J6" s="592"/>
      <c r="K6" s="592"/>
      <c r="L6" s="592"/>
      <c r="M6" s="592"/>
      <c r="N6" s="47"/>
      <c r="P6" s="376">
        <v>44151</v>
      </c>
      <c r="Q6" s="369"/>
      <c r="R6" s="369"/>
      <c r="S6" s="369"/>
      <c r="T6" s="369"/>
      <c r="U6" s="369"/>
    </row>
    <row r="7" spans="1:21" ht="15" customHeight="1" x14ac:dyDescent="0.2">
      <c r="A7" s="582" t="s">
        <v>303</v>
      </c>
      <c r="B7" s="583"/>
      <c r="C7" s="58">
        <v>20</v>
      </c>
      <c r="D7" s="50"/>
      <c r="E7" s="39" t="s">
        <v>125</v>
      </c>
      <c r="F7" s="39"/>
      <c r="G7" s="39"/>
      <c r="H7" s="39"/>
      <c r="I7" s="39"/>
      <c r="L7" s="102"/>
      <c r="O7" s="7"/>
      <c r="P7" s="369"/>
      <c r="Q7" s="369"/>
      <c r="R7" s="369"/>
      <c r="S7" s="617"/>
      <c r="T7" s="617"/>
      <c r="U7" s="369"/>
    </row>
    <row r="8" spans="1:21" ht="53.25" customHeight="1" x14ac:dyDescent="0.2">
      <c r="A8" s="584" t="s">
        <v>147</v>
      </c>
      <c r="B8" s="585"/>
      <c r="C8" s="57"/>
      <c r="D8" s="6"/>
      <c r="E8" s="575" t="s">
        <v>86</v>
      </c>
      <c r="F8" s="576"/>
      <c r="G8" s="586"/>
      <c r="H8" s="577"/>
      <c r="I8" s="71" t="s">
        <v>88</v>
      </c>
      <c r="J8" s="71" t="s">
        <v>89</v>
      </c>
      <c r="K8" s="71" t="s">
        <v>90</v>
      </c>
      <c r="L8" s="72" t="s">
        <v>84</v>
      </c>
      <c r="M8" s="73" t="s">
        <v>83</v>
      </c>
      <c r="N8" s="73" t="s">
        <v>85</v>
      </c>
      <c r="O8" s="7"/>
      <c r="P8" s="373" t="s">
        <v>88</v>
      </c>
      <c r="Q8" s="373" t="s">
        <v>89</v>
      </c>
      <c r="R8" s="373" t="s">
        <v>90</v>
      </c>
      <c r="S8" s="374" t="s">
        <v>84</v>
      </c>
      <c r="T8" s="373" t="s">
        <v>83</v>
      </c>
      <c r="U8" s="373" t="s">
        <v>85</v>
      </c>
    </row>
    <row r="9" spans="1:21" ht="15" customHeight="1" x14ac:dyDescent="0.2">
      <c r="A9" s="70"/>
      <c r="D9" s="6"/>
      <c r="E9" s="52" t="s">
        <v>87</v>
      </c>
      <c r="F9" s="34"/>
      <c r="G9" s="35"/>
      <c r="H9" s="35"/>
      <c r="I9" s="9">
        <v>1.8</v>
      </c>
      <c r="J9" s="9">
        <v>1.8</v>
      </c>
      <c r="K9" s="9">
        <v>1.8</v>
      </c>
      <c r="L9" s="27"/>
      <c r="M9" s="27"/>
      <c r="N9" s="27"/>
      <c r="P9" s="342"/>
      <c r="Q9" s="342"/>
      <c r="R9" s="342"/>
      <c r="S9" s="342"/>
      <c r="T9" s="342"/>
      <c r="U9" s="342"/>
    </row>
    <row r="10" spans="1:21" ht="15" customHeight="1" x14ac:dyDescent="0.2">
      <c r="A10" s="587" t="s">
        <v>154</v>
      </c>
      <c r="B10" s="588"/>
      <c r="C10" s="204">
        <v>6299327.4152100002</v>
      </c>
      <c r="D10" s="6"/>
      <c r="E10" s="34" t="s">
        <v>149</v>
      </c>
      <c r="F10" s="35"/>
      <c r="G10" s="85"/>
      <c r="H10" s="35"/>
      <c r="I10" s="36">
        <v>1.2</v>
      </c>
      <c r="J10" s="9">
        <v>1.8</v>
      </c>
      <c r="K10" s="9">
        <v>1.5</v>
      </c>
      <c r="L10" s="9">
        <v>30</v>
      </c>
      <c r="M10" s="44"/>
      <c r="N10" s="9"/>
      <c r="P10" s="342"/>
      <c r="Q10" s="342"/>
      <c r="R10" s="342"/>
      <c r="S10" s="342"/>
      <c r="T10" s="375"/>
      <c r="U10" s="342"/>
    </row>
    <row r="11" spans="1:21" ht="15" customHeight="1" x14ac:dyDescent="0.2">
      <c r="A11" s="573" t="s">
        <v>176</v>
      </c>
      <c r="B11" s="574"/>
      <c r="C11" s="204">
        <v>238784.33181100001</v>
      </c>
      <c r="D11" s="6"/>
      <c r="E11" s="63" t="s">
        <v>151</v>
      </c>
      <c r="F11" s="37"/>
      <c r="G11" s="38"/>
      <c r="H11" s="38"/>
      <c r="I11" s="36">
        <v>0.1</v>
      </c>
      <c r="J11" s="9">
        <v>0.2</v>
      </c>
      <c r="K11" s="9">
        <v>0.2</v>
      </c>
      <c r="L11" s="9">
        <v>3</v>
      </c>
      <c r="M11" s="44">
        <v>0</v>
      </c>
      <c r="N11" s="9">
        <v>100</v>
      </c>
      <c r="P11" s="342">
        <v>0.3</v>
      </c>
      <c r="Q11" s="342">
        <v>0.5</v>
      </c>
      <c r="R11" s="342">
        <v>0.4</v>
      </c>
      <c r="S11" s="342">
        <v>5</v>
      </c>
      <c r="T11" s="342">
        <v>0</v>
      </c>
      <c r="U11" s="342">
        <v>100</v>
      </c>
    </row>
    <row r="12" spans="1:21" ht="15" customHeight="1" x14ac:dyDescent="0.2">
      <c r="A12" s="573" t="s">
        <v>78</v>
      </c>
      <c r="B12" s="574"/>
      <c r="C12" s="54">
        <v>56</v>
      </c>
      <c r="D12" s="2"/>
      <c r="E12" s="63" t="s">
        <v>150</v>
      </c>
      <c r="F12" s="37"/>
      <c r="G12" s="38"/>
      <c r="H12" s="38"/>
      <c r="I12" s="52">
        <v>1</v>
      </c>
      <c r="J12" s="9">
        <v>1.4</v>
      </c>
      <c r="K12" s="9">
        <v>1.2</v>
      </c>
      <c r="L12" s="9">
        <v>85</v>
      </c>
      <c r="M12" s="44"/>
      <c r="N12" s="9"/>
      <c r="P12" s="342"/>
      <c r="Q12" s="342"/>
      <c r="R12" s="342"/>
      <c r="S12" s="342"/>
      <c r="T12" s="375"/>
      <c r="U12" s="342"/>
    </row>
    <row r="13" spans="1:21" ht="15" customHeight="1" x14ac:dyDescent="0.2">
      <c r="A13" s="578" t="s">
        <v>178</v>
      </c>
      <c r="B13" s="579"/>
      <c r="C13" s="59">
        <v>1</v>
      </c>
      <c r="D13" s="49"/>
      <c r="E13" s="64" t="s">
        <v>152</v>
      </c>
      <c r="F13" s="64"/>
      <c r="G13" s="64"/>
      <c r="H13" s="46"/>
      <c r="I13" s="52">
        <v>0.4</v>
      </c>
      <c r="J13" s="9">
        <v>0.6</v>
      </c>
      <c r="K13" s="9">
        <v>0.5</v>
      </c>
      <c r="L13" s="9">
        <v>25</v>
      </c>
      <c r="M13" s="43">
        <v>0</v>
      </c>
      <c r="N13" s="9">
        <v>100</v>
      </c>
      <c r="P13" s="342">
        <v>0.2</v>
      </c>
      <c r="Q13" s="342">
        <v>0.6</v>
      </c>
      <c r="R13" s="342">
        <v>0.5</v>
      </c>
      <c r="S13" s="342">
        <v>50</v>
      </c>
      <c r="T13" s="342">
        <v>0</v>
      </c>
      <c r="U13" s="342">
        <v>100</v>
      </c>
    </row>
    <row r="14" spans="1:21" ht="15" customHeight="1" x14ac:dyDescent="0.2">
      <c r="A14" s="573" t="s">
        <v>310</v>
      </c>
      <c r="B14" s="574"/>
      <c r="C14" s="57">
        <v>1101</v>
      </c>
      <c r="D14" s="49"/>
      <c r="E14" s="11"/>
      <c r="F14" s="38"/>
      <c r="G14" s="91"/>
      <c r="H14" s="38"/>
      <c r="I14" s="38"/>
      <c r="J14" s="8"/>
      <c r="K14" s="8"/>
      <c r="L14" s="8"/>
      <c r="M14" s="48"/>
      <c r="N14" s="8"/>
      <c r="O14" s="7"/>
      <c r="P14" s="7"/>
    </row>
    <row r="15" spans="1:21" ht="15" customHeight="1" x14ac:dyDescent="0.2">
      <c r="A15" s="14" t="s">
        <v>123</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60</v>
      </c>
      <c r="K16" s="87"/>
      <c r="L16" s="6"/>
      <c r="M16" s="6"/>
      <c r="N16" s="7"/>
      <c r="O16" s="7"/>
      <c r="P16" s="7"/>
    </row>
    <row r="17" spans="1:16" ht="15" customHeight="1" x14ac:dyDescent="0.2">
      <c r="A17" s="26"/>
      <c r="C17" s="12"/>
      <c r="D17" s="92"/>
      <c r="E17" s="567" t="s">
        <v>101</v>
      </c>
      <c r="F17" s="568"/>
      <c r="G17" s="568"/>
      <c r="H17" s="568"/>
      <c r="I17" s="569"/>
      <c r="J17" s="17">
        <v>40</v>
      </c>
      <c r="K17" s="4"/>
      <c r="L17" s="7"/>
      <c r="M17" s="7"/>
    </row>
    <row r="18" spans="1:16" ht="18" customHeight="1" x14ac:dyDescent="0.2">
      <c r="A18" s="26"/>
      <c r="B18" s="6"/>
      <c r="C18" s="12"/>
      <c r="D18" s="6"/>
      <c r="E18" s="613" t="s">
        <v>91</v>
      </c>
      <c r="F18" s="594"/>
      <c r="G18" s="594"/>
      <c r="H18" s="594"/>
      <c r="I18" s="96"/>
      <c r="J18" s="94">
        <v>10</v>
      </c>
      <c r="K18" s="95"/>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2</v>
      </c>
      <c r="J20" s="15">
        <v>2</v>
      </c>
      <c r="K20" s="9">
        <v>2</v>
      </c>
      <c r="L20" s="9">
        <v>3</v>
      </c>
      <c r="M20" s="9">
        <v>2</v>
      </c>
      <c r="N20" s="129" t="s">
        <v>202</v>
      </c>
      <c r="O20" s="129" t="s">
        <v>203</v>
      </c>
    </row>
    <row r="21" spans="1:16" ht="15" customHeight="1" x14ac:dyDescent="0.2">
      <c r="A21" s="14" t="s">
        <v>18</v>
      </c>
      <c r="B21" s="29"/>
      <c r="C21" s="60"/>
      <c r="D21" s="6"/>
      <c r="E21" s="13"/>
      <c r="F21" s="85"/>
      <c r="G21" s="65"/>
      <c r="H21" s="66"/>
      <c r="I21" s="15">
        <v>3</v>
      </c>
      <c r="J21" s="15">
        <v>2</v>
      </c>
      <c r="K21" s="9">
        <v>4</v>
      </c>
      <c r="L21" s="9">
        <v>4</v>
      </c>
      <c r="M21" s="9">
        <v>3</v>
      </c>
      <c r="N21" s="129">
        <f>AVERAGE(I20:M21)</f>
        <v>2.7</v>
      </c>
      <c r="O21" s="129">
        <f>SQRT(VAR(I20:M21)/10)</f>
        <v>0.26034165586355501</v>
      </c>
    </row>
    <row r="22" spans="1:16" ht="15" customHeight="1" x14ac:dyDescent="0.2">
      <c r="A22" s="68"/>
      <c r="B22" s="6" t="s">
        <v>281</v>
      </c>
      <c r="C22" s="61"/>
      <c r="D22" s="6"/>
      <c r="E22" s="575" t="s">
        <v>93</v>
      </c>
      <c r="F22" s="576"/>
      <c r="G22" s="576"/>
      <c r="H22" s="576"/>
      <c r="I22" s="67"/>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hidden="1" customHeight="1" thickBot="1" x14ac:dyDescent="0.25">
      <c r="A25" s="196" t="s">
        <v>19</v>
      </c>
      <c r="B25" s="153"/>
      <c r="C25" s="90"/>
      <c r="D25" s="30"/>
      <c r="E25" s="30"/>
      <c r="G25" s="75"/>
      <c r="H25" s="603" t="s">
        <v>98</v>
      </c>
      <c r="I25" s="603"/>
      <c r="J25" s="603"/>
      <c r="K25" s="81"/>
      <c r="L25" s="604" t="s">
        <v>75</v>
      </c>
      <c r="M25" s="603"/>
      <c r="N25" s="605"/>
    </row>
    <row r="26" spans="1:16" ht="71.25" customHeight="1" x14ac:dyDescent="0.2">
      <c r="A26" s="78" t="s">
        <v>74</v>
      </c>
      <c r="B26" s="31" t="s">
        <v>6</v>
      </c>
      <c r="C26" s="606" t="s">
        <v>96</v>
      </c>
      <c r="D26" s="607"/>
      <c r="E26" s="608"/>
      <c r="F26" s="447" t="s">
        <v>97</v>
      </c>
      <c r="G26" s="79" t="s">
        <v>102</v>
      </c>
      <c r="H26" s="79" t="s">
        <v>104</v>
      </c>
      <c r="I26" s="79" t="s">
        <v>103</v>
      </c>
      <c r="J26" s="79" t="s">
        <v>94</v>
      </c>
      <c r="K26" s="79" t="s">
        <v>77</v>
      </c>
      <c r="L26" s="79" t="s">
        <v>76</v>
      </c>
      <c r="M26" s="79" t="s">
        <v>95</v>
      </c>
      <c r="N26" s="79" t="s">
        <v>77</v>
      </c>
    </row>
    <row r="27" spans="1:16" ht="17.25" hidden="1" customHeight="1" x14ac:dyDescent="0.2">
      <c r="A27" s="18">
        <v>1</v>
      </c>
      <c r="B27" s="18" t="s">
        <v>126</v>
      </c>
      <c r="C27" s="564" t="s">
        <v>236</v>
      </c>
      <c r="D27" s="565"/>
      <c r="E27" s="566"/>
      <c r="F27" s="329" t="s">
        <v>242</v>
      </c>
      <c r="G27" s="276"/>
      <c r="H27" s="276">
        <v>1</v>
      </c>
      <c r="I27" s="276"/>
      <c r="J27" s="276"/>
      <c r="K27" s="276"/>
      <c r="L27" s="276"/>
      <c r="M27" s="276"/>
      <c r="N27" s="276"/>
    </row>
    <row r="28" spans="1:16" ht="17.25" hidden="1" customHeight="1" x14ac:dyDescent="0.2">
      <c r="A28" s="18">
        <v>1</v>
      </c>
      <c r="B28" s="151" t="s">
        <v>232</v>
      </c>
      <c r="C28" s="564" t="s">
        <v>236</v>
      </c>
      <c r="D28" s="565"/>
      <c r="E28" s="566"/>
      <c r="F28" s="329" t="s">
        <v>239</v>
      </c>
      <c r="G28" s="276"/>
      <c r="H28" s="276"/>
      <c r="I28" s="276"/>
      <c r="J28" s="276"/>
      <c r="K28" s="276"/>
      <c r="L28" s="276">
        <v>2</v>
      </c>
      <c r="M28" s="276"/>
      <c r="N28" s="276"/>
    </row>
    <row r="29" spans="1:16" ht="17.25" hidden="1" customHeight="1" x14ac:dyDescent="0.2">
      <c r="A29" s="18">
        <v>1</v>
      </c>
      <c r="B29" s="18" t="s">
        <v>311</v>
      </c>
      <c r="C29" s="564" t="s">
        <v>233</v>
      </c>
      <c r="D29" s="565"/>
      <c r="E29" s="566"/>
      <c r="F29" s="329" t="s">
        <v>240</v>
      </c>
      <c r="G29" s="276"/>
      <c r="H29" s="276">
        <v>1</v>
      </c>
      <c r="I29" s="276"/>
      <c r="J29" s="276" t="s">
        <v>276</v>
      </c>
      <c r="K29" s="276"/>
      <c r="L29" s="276" t="s">
        <v>276</v>
      </c>
      <c r="M29" s="276" t="s">
        <v>276</v>
      </c>
      <c r="N29" s="276" t="s">
        <v>276</v>
      </c>
    </row>
    <row r="30" spans="1:16" ht="17.25" hidden="1" customHeight="1" x14ac:dyDescent="0.2">
      <c r="A30" s="18">
        <v>1</v>
      </c>
      <c r="B30" s="18" t="s">
        <v>127</v>
      </c>
      <c r="C30" s="564" t="s">
        <v>233</v>
      </c>
      <c r="D30" s="565"/>
      <c r="E30" s="566"/>
      <c r="F30" s="329" t="s">
        <v>238</v>
      </c>
      <c r="G30" s="276"/>
      <c r="H30" s="276">
        <v>2</v>
      </c>
      <c r="I30" s="276"/>
      <c r="J30" s="276"/>
      <c r="K30" s="276"/>
      <c r="L30" s="276"/>
      <c r="M30" s="276"/>
      <c r="N30" s="276"/>
    </row>
    <row r="31" spans="1:16" ht="17.25" hidden="1" customHeight="1" x14ac:dyDescent="0.2">
      <c r="A31" s="18">
        <v>1</v>
      </c>
      <c r="B31" s="18" t="s">
        <v>128</v>
      </c>
      <c r="C31" s="564" t="s">
        <v>237</v>
      </c>
      <c r="D31" s="565"/>
      <c r="E31" s="566"/>
      <c r="F31" s="329" t="s">
        <v>239</v>
      </c>
      <c r="G31" s="276"/>
      <c r="H31" s="276"/>
      <c r="I31" s="276"/>
      <c r="J31" s="276" t="s">
        <v>276</v>
      </c>
      <c r="K31" s="276"/>
      <c r="L31" s="276">
        <v>50</v>
      </c>
      <c r="M31" s="276"/>
      <c r="N31" s="276"/>
    </row>
    <row r="32" spans="1:16" ht="17.25" hidden="1" customHeight="1" x14ac:dyDescent="0.2">
      <c r="A32" s="18">
        <v>1</v>
      </c>
      <c r="B32" s="18" t="s">
        <v>129</v>
      </c>
      <c r="C32" s="564" t="s">
        <v>233</v>
      </c>
      <c r="D32" s="565"/>
      <c r="E32" s="566"/>
      <c r="F32" s="329" t="s">
        <v>238</v>
      </c>
      <c r="G32" s="276"/>
      <c r="H32" s="276">
        <v>3</v>
      </c>
      <c r="I32" s="276"/>
      <c r="J32" s="276" t="s">
        <v>276</v>
      </c>
      <c r="K32" s="276"/>
      <c r="L32" s="276" t="s">
        <v>276</v>
      </c>
      <c r="M32" s="276" t="s">
        <v>276</v>
      </c>
      <c r="N32" s="276" t="s">
        <v>276</v>
      </c>
    </row>
    <row r="33" spans="1:14" ht="17.25" hidden="1" customHeight="1" x14ac:dyDescent="0.2">
      <c r="A33" s="18">
        <v>1</v>
      </c>
      <c r="B33" s="18" t="s">
        <v>961</v>
      </c>
      <c r="C33" s="564" t="s">
        <v>237</v>
      </c>
      <c r="D33" s="565"/>
      <c r="E33" s="566"/>
      <c r="F33" s="329" t="s">
        <v>240</v>
      </c>
      <c r="G33" s="276"/>
      <c r="H33" s="276"/>
      <c r="I33" s="276"/>
      <c r="J33" s="276" t="s">
        <v>276</v>
      </c>
      <c r="K33" s="276"/>
      <c r="L33" s="276">
        <v>1</v>
      </c>
      <c r="M33" s="276"/>
      <c r="N33" s="276"/>
    </row>
    <row r="34" spans="1:14" ht="17.25" hidden="1" customHeight="1" x14ac:dyDescent="0.2">
      <c r="A34" s="18">
        <v>2</v>
      </c>
      <c r="B34" s="18" t="s">
        <v>126</v>
      </c>
      <c r="C34" s="564" t="s">
        <v>236</v>
      </c>
      <c r="D34" s="565"/>
      <c r="E34" s="566"/>
      <c r="F34" s="329" t="s">
        <v>242</v>
      </c>
      <c r="G34" s="276"/>
      <c r="H34" s="276">
        <v>2</v>
      </c>
      <c r="I34" s="276"/>
      <c r="J34" s="276">
        <v>2</v>
      </c>
      <c r="K34" s="276"/>
      <c r="L34" s="276"/>
      <c r="M34" s="276"/>
      <c r="N34" s="276"/>
    </row>
    <row r="35" spans="1:14" ht="17.25" hidden="1" customHeight="1" x14ac:dyDescent="0.2">
      <c r="A35" s="18">
        <v>2</v>
      </c>
      <c r="B35" s="151" t="s">
        <v>312</v>
      </c>
      <c r="C35" s="564" t="s">
        <v>236</v>
      </c>
      <c r="D35" s="565"/>
      <c r="E35" s="566"/>
      <c r="F35" s="329" t="s">
        <v>239</v>
      </c>
      <c r="G35" s="276"/>
      <c r="H35" s="276">
        <v>2</v>
      </c>
      <c r="I35" s="276"/>
      <c r="J35" s="276"/>
      <c r="K35" s="276"/>
      <c r="L35" s="276"/>
      <c r="M35" s="276"/>
      <c r="N35" s="276"/>
    </row>
    <row r="36" spans="1:14" ht="17.25" hidden="1" customHeight="1" x14ac:dyDescent="0.2">
      <c r="A36" s="18">
        <v>2</v>
      </c>
      <c r="B36" s="151" t="s">
        <v>131</v>
      </c>
      <c r="C36" s="564" t="s">
        <v>233</v>
      </c>
      <c r="D36" s="565"/>
      <c r="E36" s="566"/>
      <c r="F36" s="329" t="s">
        <v>240</v>
      </c>
      <c r="G36" s="276"/>
      <c r="H36" s="276">
        <v>1</v>
      </c>
      <c r="I36" s="276"/>
      <c r="J36" s="276" t="s">
        <v>276</v>
      </c>
      <c r="K36" s="276"/>
      <c r="L36" s="276"/>
      <c r="M36" s="276"/>
      <c r="N36" s="276"/>
    </row>
    <row r="37" spans="1:14" ht="17.25" hidden="1" customHeight="1" x14ac:dyDescent="0.2">
      <c r="A37" s="18">
        <v>2</v>
      </c>
      <c r="B37" s="151" t="s">
        <v>132</v>
      </c>
      <c r="C37" s="564" t="s">
        <v>233</v>
      </c>
      <c r="D37" s="565"/>
      <c r="E37" s="566"/>
      <c r="F37" s="329" t="s">
        <v>238</v>
      </c>
      <c r="G37" s="276"/>
      <c r="H37" s="276">
        <v>2</v>
      </c>
      <c r="I37" s="276"/>
      <c r="J37" s="276"/>
      <c r="K37" s="276"/>
      <c r="L37" s="276"/>
      <c r="M37" s="276"/>
      <c r="N37" s="276"/>
    </row>
    <row r="38" spans="1:14" ht="17.25" hidden="1" customHeight="1" x14ac:dyDescent="0.2">
      <c r="A38" s="18">
        <v>2</v>
      </c>
      <c r="B38" s="151" t="s">
        <v>129</v>
      </c>
      <c r="C38" s="564" t="s">
        <v>233</v>
      </c>
      <c r="D38" s="565"/>
      <c r="E38" s="566"/>
      <c r="F38" s="329" t="s">
        <v>238</v>
      </c>
      <c r="G38" s="276"/>
      <c r="H38" s="276">
        <v>1</v>
      </c>
      <c r="I38" s="276"/>
      <c r="J38" s="276" t="s">
        <v>276</v>
      </c>
      <c r="K38" s="276"/>
      <c r="L38" s="276" t="s">
        <v>276</v>
      </c>
      <c r="M38" s="276" t="s">
        <v>276</v>
      </c>
      <c r="N38" s="276" t="s">
        <v>276</v>
      </c>
    </row>
    <row r="39" spans="1:14" ht="17.25" hidden="1" customHeight="1" x14ac:dyDescent="0.2">
      <c r="A39" s="18">
        <v>2</v>
      </c>
      <c r="B39" s="151" t="s">
        <v>229</v>
      </c>
      <c r="C39" s="564" t="s">
        <v>236</v>
      </c>
      <c r="D39" s="565"/>
      <c r="E39" s="566"/>
      <c r="F39" s="329" t="s">
        <v>239</v>
      </c>
      <c r="G39" s="276"/>
      <c r="H39" s="276">
        <v>2</v>
      </c>
      <c r="I39" s="276"/>
      <c r="J39" s="276"/>
      <c r="K39" s="276"/>
      <c r="L39" s="276"/>
      <c r="M39" s="276"/>
      <c r="N39" s="276"/>
    </row>
    <row r="40" spans="1:14" ht="17.25" hidden="1" customHeight="1" x14ac:dyDescent="0.2">
      <c r="A40" s="18">
        <v>2</v>
      </c>
      <c r="B40" s="151" t="s">
        <v>128</v>
      </c>
      <c r="C40" s="564" t="s">
        <v>237</v>
      </c>
      <c r="D40" s="565"/>
      <c r="E40" s="566"/>
      <c r="F40" s="329" t="s">
        <v>239</v>
      </c>
      <c r="G40" s="276"/>
      <c r="H40" s="276"/>
      <c r="I40" s="276"/>
      <c r="J40" s="276" t="s">
        <v>276</v>
      </c>
      <c r="K40" s="276"/>
      <c r="L40" s="276">
        <v>25</v>
      </c>
      <c r="M40" s="276"/>
      <c r="N40" s="276"/>
    </row>
    <row r="41" spans="1:14" ht="17.25" hidden="1" customHeight="1" x14ac:dyDescent="0.2">
      <c r="A41" s="18">
        <v>2</v>
      </c>
      <c r="B41" s="151" t="s">
        <v>134</v>
      </c>
      <c r="C41" s="564" t="s">
        <v>233</v>
      </c>
      <c r="D41" s="565"/>
      <c r="E41" s="566"/>
      <c r="F41" s="329" t="s">
        <v>238</v>
      </c>
      <c r="G41" s="276"/>
      <c r="H41" s="276">
        <v>1</v>
      </c>
      <c r="I41" s="276"/>
      <c r="J41" s="276" t="s">
        <v>276</v>
      </c>
      <c r="K41" s="276"/>
      <c r="L41" s="276" t="s">
        <v>276</v>
      </c>
      <c r="M41" s="276" t="s">
        <v>276</v>
      </c>
      <c r="N41" s="276" t="s">
        <v>276</v>
      </c>
    </row>
    <row r="42" spans="1:14" ht="17.25" hidden="1" customHeight="1" x14ac:dyDescent="0.2">
      <c r="A42" s="18">
        <v>2</v>
      </c>
      <c r="B42" s="151" t="s">
        <v>135</v>
      </c>
      <c r="C42" s="564" t="s">
        <v>236</v>
      </c>
      <c r="D42" s="565"/>
      <c r="E42" s="566"/>
      <c r="F42" s="329" t="s">
        <v>242</v>
      </c>
      <c r="G42" s="276"/>
      <c r="H42" s="276">
        <v>2</v>
      </c>
      <c r="I42" s="276"/>
      <c r="J42" s="276"/>
      <c r="K42" s="276"/>
      <c r="L42" s="276"/>
      <c r="M42" s="276"/>
      <c r="N42" s="276"/>
    </row>
    <row r="43" spans="1:14" ht="17.25" hidden="1" customHeight="1" x14ac:dyDescent="0.2">
      <c r="A43" s="18">
        <v>2</v>
      </c>
      <c r="B43" s="151" t="s">
        <v>311</v>
      </c>
      <c r="C43" s="564" t="s">
        <v>233</v>
      </c>
      <c r="D43" s="565"/>
      <c r="E43" s="566"/>
      <c r="F43" s="329" t="s">
        <v>240</v>
      </c>
      <c r="G43" s="276"/>
      <c r="H43" s="276">
        <v>4</v>
      </c>
      <c r="I43" s="276"/>
      <c r="J43" s="276" t="s">
        <v>276</v>
      </c>
      <c r="K43" s="276"/>
      <c r="L43" s="276" t="s">
        <v>276</v>
      </c>
      <c r="M43" s="276" t="s">
        <v>276</v>
      </c>
      <c r="N43" s="276" t="s">
        <v>276</v>
      </c>
    </row>
    <row r="44" spans="1:14" ht="17.25" hidden="1" customHeight="1" x14ac:dyDescent="0.2">
      <c r="A44" s="18">
        <v>3</v>
      </c>
      <c r="B44" s="151" t="s">
        <v>135</v>
      </c>
      <c r="C44" s="564" t="s">
        <v>236</v>
      </c>
      <c r="D44" s="565"/>
      <c r="E44" s="566"/>
      <c r="F44" s="329" t="s">
        <v>242</v>
      </c>
      <c r="G44" s="276"/>
      <c r="H44" s="276">
        <v>1</v>
      </c>
      <c r="I44" s="276"/>
      <c r="J44" s="276"/>
      <c r="K44" s="276"/>
      <c r="L44" s="276"/>
      <c r="M44" s="276"/>
      <c r="N44" s="276"/>
    </row>
    <row r="45" spans="1:14" ht="17.25" hidden="1" customHeight="1" x14ac:dyDescent="0.2">
      <c r="A45" s="18">
        <v>3</v>
      </c>
      <c r="B45" s="151" t="s">
        <v>132</v>
      </c>
      <c r="C45" s="564" t="s">
        <v>233</v>
      </c>
      <c r="D45" s="565"/>
      <c r="E45" s="566"/>
      <c r="F45" s="329" t="s">
        <v>238</v>
      </c>
      <c r="G45" s="276"/>
      <c r="H45" s="276">
        <v>2</v>
      </c>
      <c r="I45" s="276"/>
      <c r="J45" s="276"/>
      <c r="K45" s="276"/>
      <c r="L45" s="276"/>
      <c r="M45" s="276"/>
      <c r="N45" s="276"/>
    </row>
    <row r="46" spans="1:14" ht="17.25" hidden="1" customHeight="1" x14ac:dyDescent="0.2">
      <c r="A46" s="18">
        <v>3</v>
      </c>
      <c r="B46" s="151" t="s">
        <v>311</v>
      </c>
      <c r="C46" s="564" t="s">
        <v>233</v>
      </c>
      <c r="D46" s="565"/>
      <c r="E46" s="566"/>
      <c r="F46" s="329" t="s">
        <v>240</v>
      </c>
      <c r="G46" s="276"/>
      <c r="H46" s="276">
        <v>2</v>
      </c>
      <c r="I46" s="276"/>
      <c r="J46" s="276" t="s">
        <v>276</v>
      </c>
      <c r="K46" s="276"/>
      <c r="L46" s="276" t="s">
        <v>276</v>
      </c>
      <c r="M46" s="276" t="s">
        <v>276</v>
      </c>
      <c r="N46" s="276" t="s">
        <v>276</v>
      </c>
    </row>
    <row r="47" spans="1:14" ht="17.25" hidden="1" customHeight="1" x14ac:dyDescent="0.2">
      <c r="A47" s="18">
        <v>3</v>
      </c>
      <c r="B47" s="151" t="s">
        <v>128</v>
      </c>
      <c r="C47" s="564" t="s">
        <v>237</v>
      </c>
      <c r="D47" s="565"/>
      <c r="E47" s="566"/>
      <c r="F47" s="329" t="s">
        <v>239</v>
      </c>
      <c r="G47" s="276"/>
      <c r="H47" s="276"/>
      <c r="I47" s="276"/>
      <c r="J47" s="276" t="s">
        <v>276</v>
      </c>
      <c r="K47" s="276"/>
      <c r="L47" s="276">
        <v>2</v>
      </c>
      <c r="M47" s="276"/>
      <c r="N47" s="276"/>
    </row>
    <row r="48" spans="1:14" ht="17.25" hidden="1" customHeight="1" x14ac:dyDescent="0.2">
      <c r="A48" s="18">
        <v>4</v>
      </c>
      <c r="B48" s="151" t="s">
        <v>312</v>
      </c>
      <c r="C48" s="564" t="s">
        <v>236</v>
      </c>
      <c r="D48" s="565"/>
      <c r="E48" s="566"/>
      <c r="F48" s="329" t="s">
        <v>239</v>
      </c>
      <c r="G48" s="276"/>
      <c r="H48" s="276">
        <v>2</v>
      </c>
      <c r="I48" s="276"/>
      <c r="J48" s="276"/>
      <c r="K48" s="276"/>
      <c r="L48" s="276"/>
      <c r="M48" s="276"/>
      <c r="N48" s="276"/>
    </row>
    <row r="49" spans="1:14" ht="17.25" hidden="1" customHeight="1" x14ac:dyDescent="0.2">
      <c r="A49" s="18">
        <v>4</v>
      </c>
      <c r="B49" s="151" t="s">
        <v>126</v>
      </c>
      <c r="C49" s="564" t="s">
        <v>236</v>
      </c>
      <c r="D49" s="565"/>
      <c r="E49" s="566"/>
      <c r="F49" s="329" t="s">
        <v>242</v>
      </c>
      <c r="G49" s="276"/>
      <c r="H49" s="276">
        <v>3</v>
      </c>
      <c r="I49" s="276"/>
      <c r="J49" s="276">
        <v>2</v>
      </c>
      <c r="K49" s="276"/>
      <c r="L49" s="276"/>
      <c r="M49" s="276"/>
      <c r="N49" s="276"/>
    </row>
    <row r="50" spans="1:14" ht="17.25" hidden="1" customHeight="1" x14ac:dyDescent="0.2">
      <c r="A50" s="18">
        <v>4</v>
      </c>
      <c r="B50" s="151" t="s">
        <v>229</v>
      </c>
      <c r="C50" s="564" t="s">
        <v>236</v>
      </c>
      <c r="D50" s="565"/>
      <c r="E50" s="566"/>
      <c r="F50" s="329" t="s">
        <v>239</v>
      </c>
      <c r="G50" s="276"/>
      <c r="H50" s="276">
        <v>3</v>
      </c>
      <c r="I50" s="276"/>
      <c r="J50" s="276"/>
      <c r="K50" s="276"/>
      <c r="L50" s="276"/>
      <c r="M50" s="276"/>
      <c r="N50" s="276"/>
    </row>
    <row r="51" spans="1:14" ht="17.25" hidden="1" customHeight="1" x14ac:dyDescent="0.2">
      <c r="A51" s="18">
        <v>4</v>
      </c>
      <c r="B51" s="151" t="s">
        <v>128</v>
      </c>
      <c r="C51" s="564" t="s">
        <v>237</v>
      </c>
      <c r="D51" s="565"/>
      <c r="E51" s="566"/>
      <c r="F51" s="329" t="s">
        <v>239</v>
      </c>
      <c r="G51" s="276"/>
      <c r="H51" s="276"/>
      <c r="I51" s="276"/>
      <c r="J51" s="276" t="s">
        <v>276</v>
      </c>
      <c r="K51" s="276"/>
      <c r="L51" s="276">
        <v>10</v>
      </c>
      <c r="M51" s="276"/>
      <c r="N51" s="276"/>
    </row>
    <row r="52" spans="1:14" ht="17.25" hidden="1" customHeight="1" x14ac:dyDescent="0.2">
      <c r="A52" s="18">
        <v>4</v>
      </c>
      <c r="B52" s="151" t="s">
        <v>311</v>
      </c>
      <c r="C52" s="598" t="s">
        <v>233</v>
      </c>
      <c r="D52" s="598"/>
      <c r="E52" s="598"/>
      <c r="F52" s="448" t="s">
        <v>240</v>
      </c>
      <c r="G52" s="276"/>
      <c r="H52" s="276">
        <v>1</v>
      </c>
      <c r="I52" s="276"/>
      <c r="J52" s="276" t="s">
        <v>276</v>
      </c>
      <c r="K52" s="276"/>
      <c r="L52" s="276" t="s">
        <v>276</v>
      </c>
      <c r="M52" s="276" t="s">
        <v>276</v>
      </c>
      <c r="N52" s="276" t="s">
        <v>276</v>
      </c>
    </row>
    <row r="53" spans="1:14" ht="17.25" hidden="1" customHeight="1" x14ac:dyDescent="0.2">
      <c r="A53" s="18">
        <v>4</v>
      </c>
      <c r="B53" s="151" t="s">
        <v>129</v>
      </c>
      <c r="C53" s="564" t="s">
        <v>233</v>
      </c>
      <c r="D53" s="565"/>
      <c r="E53" s="566"/>
      <c r="F53" s="448" t="s">
        <v>238</v>
      </c>
      <c r="G53" s="276"/>
      <c r="H53" s="276">
        <v>1</v>
      </c>
      <c r="I53" s="276"/>
      <c r="J53" s="276" t="s">
        <v>276</v>
      </c>
      <c r="K53" s="276"/>
      <c r="L53" s="276" t="s">
        <v>276</v>
      </c>
      <c r="M53" s="276" t="s">
        <v>276</v>
      </c>
      <c r="N53" s="276" t="s">
        <v>276</v>
      </c>
    </row>
    <row r="54" spans="1:14" ht="19.5" hidden="1" customHeight="1" x14ac:dyDescent="0.2">
      <c r="A54" s="18">
        <v>4</v>
      </c>
      <c r="B54" s="103" t="s">
        <v>132</v>
      </c>
      <c r="C54" s="564" t="s">
        <v>233</v>
      </c>
      <c r="D54" s="565"/>
      <c r="E54" s="566"/>
      <c r="F54" s="330" t="s">
        <v>238</v>
      </c>
      <c r="G54" s="276"/>
      <c r="H54" s="276">
        <v>2</v>
      </c>
      <c r="I54" s="276"/>
      <c r="J54" s="276"/>
      <c r="K54" s="276"/>
      <c r="L54" s="276"/>
      <c r="M54" s="276"/>
      <c r="N54" s="276"/>
    </row>
    <row r="55" spans="1:14" ht="18.75" hidden="1" customHeight="1" x14ac:dyDescent="0.2">
      <c r="A55" s="18">
        <v>4</v>
      </c>
      <c r="B55" s="103" t="s">
        <v>134</v>
      </c>
      <c r="C55" s="564" t="s">
        <v>233</v>
      </c>
      <c r="D55" s="565"/>
      <c r="E55" s="566"/>
      <c r="F55" s="330" t="s">
        <v>238</v>
      </c>
      <c r="G55" s="276"/>
      <c r="H55" s="276">
        <v>1</v>
      </c>
      <c r="I55" s="276"/>
      <c r="J55" s="276" t="s">
        <v>276</v>
      </c>
      <c r="K55" s="276"/>
      <c r="L55" s="276" t="s">
        <v>276</v>
      </c>
      <c r="M55" s="276" t="s">
        <v>276</v>
      </c>
      <c r="N55" s="276" t="s">
        <v>276</v>
      </c>
    </row>
    <row r="56" spans="1:14" ht="20.25" hidden="1" customHeight="1" x14ac:dyDescent="0.2">
      <c r="A56" s="18">
        <v>4</v>
      </c>
      <c r="B56" s="103" t="s">
        <v>144</v>
      </c>
      <c r="C56" s="564" t="s">
        <v>233</v>
      </c>
      <c r="D56" s="565"/>
      <c r="E56" s="566"/>
      <c r="F56" s="330" t="s">
        <v>238</v>
      </c>
      <c r="G56" s="276"/>
      <c r="H56" s="276">
        <v>1</v>
      </c>
      <c r="I56" s="276"/>
      <c r="J56" s="276" t="s">
        <v>276</v>
      </c>
      <c r="K56" s="276"/>
      <c r="L56" s="276" t="s">
        <v>276</v>
      </c>
      <c r="M56" s="276" t="s">
        <v>276</v>
      </c>
      <c r="N56" s="276" t="s">
        <v>276</v>
      </c>
    </row>
    <row r="57" spans="1:14" ht="17.25" hidden="1" customHeight="1" x14ac:dyDescent="0.2">
      <c r="A57" s="18">
        <v>5</v>
      </c>
      <c r="B57" s="103" t="s">
        <v>126</v>
      </c>
      <c r="C57" s="564" t="s">
        <v>236</v>
      </c>
      <c r="D57" s="565"/>
      <c r="E57" s="566"/>
      <c r="F57" s="330" t="s">
        <v>242</v>
      </c>
      <c r="G57" s="276"/>
      <c r="H57" s="276">
        <v>3</v>
      </c>
      <c r="I57" s="276"/>
      <c r="J57" s="276">
        <v>6</v>
      </c>
      <c r="K57" s="276"/>
      <c r="L57" s="276"/>
      <c r="M57" s="276"/>
      <c r="N57" s="276"/>
    </row>
    <row r="58" spans="1:14" ht="17.25" hidden="1" customHeight="1" x14ac:dyDescent="0.2">
      <c r="A58" s="18">
        <v>5</v>
      </c>
      <c r="B58" s="103" t="s">
        <v>229</v>
      </c>
      <c r="C58" s="564" t="s">
        <v>236</v>
      </c>
      <c r="D58" s="565"/>
      <c r="E58" s="566"/>
      <c r="F58" s="330" t="s">
        <v>239</v>
      </c>
      <c r="G58" s="276"/>
      <c r="H58" s="276">
        <v>1</v>
      </c>
      <c r="I58" s="276"/>
      <c r="J58" s="276"/>
      <c r="K58" s="276"/>
      <c r="L58" s="276"/>
      <c r="M58" s="276"/>
      <c r="N58" s="276"/>
    </row>
    <row r="59" spans="1:14" ht="17.25" hidden="1" customHeight="1" x14ac:dyDescent="0.2">
      <c r="A59" s="18">
        <v>5</v>
      </c>
      <c r="B59" s="103" t="s">
        <v>137</v>
      </c>
      <c r="C59" s="564" t="s">
        <v>235</v>
      </c>
      <c r="D59" s="565"/>
      <c r="E59" s="566"/>
      <c r="F59" s="330" t="s">
        <v>238</v>
      </c>
      <c r="G59" s="276"/>
      <c r="H59" s="276">
        <v>1</v>
      </c>
      <c r="I59" s="276"/>
      <c r="J59" s="276" t="s">
        <v>276</v>
      </c>
      <c r="K59" s="276"/>
      <c r="L59" s="276"/>
      <c r="M59" s="276"/>
      <c r="N59" s="276"/>
    </row>
    <row r="60" spans="1:14" ht="17.25" hidden="1" customHeight="1" x14ac:dyDescent="0.2">
      <c r="A60" s="18">
        <v>5</v>
      </c>
      <c r="B60" s="103" t="s">
        <v>311</v>
      </c>
      <c r="C60" s="564" t="s">
        <v>233</v>
      </c>
      <c r="D60" s="565"/>
      <c r="E60" s="566"/>
      <c r="F60" s="330" t="s">
        <v>240</v>
      </c>
      <c r="G60" s="276"/>
      <c r="H60" s="276">
        <v>2</v>
      </c>
      <c r="I60" s="276"/>
      <c r="J60" s="276" t="s">
        <v>276</v>
      </c>
      <c r="K60" s="276"/>
      <c r="L60" s="276" t="s">
        <v>276</v>
      </c>
      <c r="M60" s="276" t="s">
        <v>276</v>
      </c>
      <c r="N60" s="276" t="s">
        <v>276</v>
      </c>
    </row>
    <row r="61" spans="1:14" ht="17.25" hidden="1" customHeight="1" x14ac:dyDescent="0.2">
      <c r="A61" s="18">
        <v>5</v>
      </c>
      <c r="B61" s="103" t="s">
        <v>128</v>
      </c>
      <c r="C61" s="564" t="s">
        <v>237</v>
      </c>
      <c r="D61" s="565"/>
      <c r="E61" s="566"/>
      <c r="F61" s="330" t="s">
        <v>239</v>
      </c>
      <c r="G61" s="276"/>
      <c r="H61" s="276"/>
      <c r="I61" s="276"/>
      <c r="J61" s="276" t="s">
        <v>276</v>
      </c>
      <c r="K61" s="276"/>
      <c r="L61" s="276">
        <v>2</v>
      </c>
      <c r="M61" s="276"/>
      <c r="N61" s="276"/>
    </row>
    <row r="62" spans="1:14" ht="17.25" hidden="1" customHeight="1" x14ac:dyDescent="0.2">
      <c r="A62" s="18">
        <v>5</v>
      </c>
      <c r="B62" s="103" t="s">
        <v>138</v>
      </c>
      <c r="C62" s="564" t="s">
        <v>235</v>
      </c>
      <c r="D62" s="565"/>
      <c r="E62" s="566"/>
      <c r="F62" s="330" t="s">
        <v>239</v>
      </c>
      <c r="G62" s="276"/>
      <c r="H62" s="276"/>
      <c r="I62" s="276"/>
      <c r="J62" s="276" t="s">
        <v>276</v>
      </c>
      <c r="K62" s="276"/>
      <c r="L62" s="276">
        <v>1</v>
      </c>
      <c r="M62" s="276"/>
      <c r="N62" s="276"/>
    </row>
    <row r="63" spans="1:14" ht="17.25" hidden="1" customHeight="1" x14ac:dyDescent="0.2">
      <c r="A63" s="18">
        <v>5</v>
      </c>
      <c r="B63" s="103" t="s">
        <v>134</v>
      </c>
      <c r="C63" s="564" t="s">
        <v>233</v>
      </c>
      <c r="D63" s="565"/>
      <c r="E63" s="566"/>
      <c r="F63" s="330" t="s">
        <v>238</v>
      </c>
      <c r="G63" s="276"/>
      <c r="H63" s="276">
        <v>2</v>
      </c>
      <c r="I63" s="276"/>
      <c r="J63" s="276" t="s">
        <v>276</v>
      </c>
      <c r="K63" s="276"/>
      <c r="L63" s="276" t="s">
        <v>276</v>
      </c>
      <c r="M63" s="276" t="s">
        <v>276</v>
      </c>
      <c r="N63" s="276" t="s">
        <v>276</v>
      </c>
    </row>
    <row r="64" spans="1:14" ht="17.25" hidden="1" customHeight="1" x14ac:dyDescent="0.2">
      <c r="A64" s="18">
        <v>6</v>
      </c>
      <c r="B64" s="103" t="s">
        <v>134</v>
      </c>
      <c r="C64" s="564" t="s">
        <v>233</v>
      </c>
      <c r="D64" s="565"/>
      <c r="E64" s="566"/>
      <c r="F64" s="330" t="s">
        <v>238</v>
      </c>
      <c r="G64" s="276"/>
      <c r="H64" s="276">
        <v>5</v>
      </c>
      <c r="I64" s="276"/>
      <c r="J64" s="276" t="s">
        <v>276</v>
      </c>
      <c r="K64" s="276"/>
      <c r="L64" s="276" t="s">
        <v>276</v>
      </c>
      <c r="M64" s="276" t="s">
        <v>276</v>
      </c>
      <c r="N64" s="276" t="s">
        <v>276</v>
      </c>
    </row>
    <row r="65" spans="1:14" ht="17.25" hidden="1" customHeight="1" x14ac:dyDescent="0.2">
      <c r="A65" s="18">
        <v>6</v>
      </c>
      <c r="B65" s="103" t="s">
        <v>311</v>
      </c>
      <c r="C65" s="564" t="s">
        <v>233</v>
      </c>
      <c r="D65" s="565"/>
      <c r="E65" s="566"/>
      <c r="F65" s="330" t="s">
        <v>240</v>
      </c>
      <c r="G65" s="276"/>
      <c r="H65" s="276">
        <v>1</v>
      </c>
      <c r="I65" s="276"/>
      <c r="J65" s="276" t="s">
        <v>276</v>
      </c>
      <c r="K65" s="276"/>
      <c r="L65" s="276" t="s">
        <v>276</v>
      </c>
      <c r="M65" s="276" t="s">
        <v>276</v>
      </c>
      <c r="N65" s="276" t="s">
        <v>276</v>
      </c>
    </row>
    <row r="66" spans="1:14" ht="17.25" hidden="1" customHeight="1" x14ac:dyDescent="0.2">
      <c r="A66" s="18">
        <v>6</v>
      </c>
      <c r="B66" s="103" t="s">
        <v>127</v>
      </c>
      <c r="C66" s="564" t="s">
        <v>233</v>
      </c>
      <c r="D66" s="565"/>
      <c r="E66" s="566"/>
      <c r="F66" s="330" t="s">
        <v>238</v>
      </c>
      <c r="G66" s="276"/>
      <c r="H66" s="276">
        <v>1</v>
      </c>
      <c r="I66" s="276"/>
      <c r="J66" s="276"/>
      <c r="K66" s="276"/>
      <c r="L66" s="276"/>
      <c r="M66" s="276"/>
      <c r="N66" s="276"/>
    </row>
    <row r="67" spans="1:14" ht="17.25" hidden="1" customHeight="1" x14ac:dyDescent="0.2">
      <c r="A67" s="18">
        <v>6</v>
      </c>
      <c r="B67" s="103" t="s">
        <v>129</v>
      </c>
      <c r="C67" s="564" t="s">
        <v>233</v>
      </c>
      <c r="D67" s="565"/>
      <c r="E67" s="566"/>
      <c r="F67" s="330" t="s">
        <v>238</v>
      </c>
      <c r="G67" s="276"/>
      <c r="H67" s="276">
        <v>2</v>
      </c>
      <c r="I67" s="276"/>
      <c r="J67" s="276" t="s">
        <v>276</v>
      </c>
      <c r="K67" s="276"/>
      <c r="L67" s="276" t="s">
        <v>276</v>
      </c>
      <c r="M67" s="276" t="s">
        <v>276</v>
      </c>
      <c r="N67" s="276" t="s">
        <v>276</v>
      </c>
    </row>
    <row r="68" spans="1:14" ht="17.25" hidden="1" customHeight="1" x14ac:dyDescent="0.2">
      <c r="A68" s="18">
        <v>6</v>
      </c>
      <c r="B68" s="103" t="s">
        <v>138</v>
      </c>
      <c r="C68" s="564" t="s">
        <v>235</v>
      </c>
      <c r="D68" s="565"/>
      <c r="E68" s="566"/>
      <c r="F68" s="330" t="s">
        <v>239</v>
      </c>
      <c r="G68" s="276"/>
      <c r="H68" s="276"/>
      <c r="I68" s="276"/>
      <c r="J68" s="276" t="s">
        <v>276</v>
      </c>
      <c r="K68" s="276"/>
      <c r="L68" s="276">
        <v>1</v>
      </c>
      <c r="M68" s="276"/>
      <c r="N68" s="276"/>
    </row>
    <row r="69" spans="1:14" ht="17.25" hidden="1" customHeight="1" x14ac:dyDescent="0.2">
      <c r="A69" s="18">
        <v>7</v>
      </c>
      <c r="B69" s="103" t="s">
        <v>135</v>
      </c>
      <c r="C69" s="564" t="s">
        <v>236</v>
      </c>
      <c r="D69" s="565"/>
      <c r="E69" s="566"/>
      <c r="F69" s="330" t="s">
        <v>242</v>
      </c>
      <c r="G69" s="276"/>
      <c r="H69" s="276">
        <v>1</v>
      </c>
      <c r="I69" s="276"/>
      <c r="J69" s="276"/>
      <c r="K69" s="276"/>
      <c r="L69" s="276"/>
      <c r="M69" s="276"/>
      <c r="N69" s="276"/>
    </row>
    <row r="70" spans="1:14" ht="17.25" hidden="1" customHeight="1" x14ac:dyDescent="0.2">
      <c r="A70" s="18">
        <v>7</v>
      </c>
      <c r="B70" s="103" t="s">
        <v>312</v>
      </c>
      <c r="C70" s="564" t="s">
        <v>236</v>
      </c>
      <c r="D70" s="565"/>
      <c r="E70" s="566"/>
      <c r="F70" s="330" t="s">
        <v>239</v>
      </c>
      <c r="G70" s="276"/>
      <c r="H70" s="276">
        <v>3</v>
      </c>
      <c r="I70" s="276"/>
      <c r="J70" s="276"/>
      <c r="K70" s="276"/>
      <c r="L70" s="276"/>
      <c r="M70" s="276"/>
      <c r="N70" s="276"/>
    </row>
    <row r="71" spans="1:14" ht="17.25" hidden="1" customHeight="1" x14ac:dyDescent="0.2">
      <c r="A71" s="18">
        <v>7</v>
      </c>
      <c r="B71" s="103" t="s">
        <v>229</v>
      </c>
      <c r="C71" s="564" t="s">
        <v>236</v>
      </c>
      <c r="D71" s="565"/>
      <c r="E71" s="566"/>
      <c r="F71" s="330" t="s">
        <v>239</v>
      </c>
      <c r="G71" s="276"/>
      <c r="H71" s="276">
        <v>1</v>
      </c>
      <c r="I71" s="276"/>
      <c r="J71" s="276"/>
      <c r="K71" s="276"/>
      <c r="L71" s="276"/>
      <c r="M71" s="276"/>
      <c r="N71" s="276"/>
    </row>
    <row r="72" spans="1:14" ht="17.25" hidden="1" customHeight="1" x14ac:dyDescent="0.2">
      <c r="A72" s="18">
        <v>7</v>
      </c>
      <c r="B72" s="103" t="s">
        <v>311</v>
      </c>
      <c r="C72" s="564" t="s">
        <v>233</v>
      </c>
      <c r="D72" s="565"/>
      <c r="E72" s="566"/>
      <c r="F72" s="330" t="s">
        <v>240</v>
      </c>
      <c r="G72" s="276"/>
      <c r="H72" s="276">
        <v>7</v>
      </c>
      <c r="I72" s="276"/>
      <c r="J72" s="276" t="s">
        <v>276</v>
      </c>
      <c r="K72" s="276"/>
      <c r="L72" s="276" t="s">
        <v>276</v>
      </c>
      <c r="M72" s="276" t="s">
        <v>276</v>
      </c>
      <c r="N72" s="276" t="s">
        <v>276</v>
      </c>
    </row>
    <row r="73" spans="1:14" ht="17.25" hidden="1" customHeight="1" x14ac:dyDescent="0.2">
      <c r="A73" s="18">
        <v>7</v>
      </c>
      <c r="B73" s="103" t="s">
        <v>131</v>
      </c>
      <c r="C73" s="564" t="s">
        <v>233</v>
      </c>
      <c r="D73" s="565"/>
      <c r="E73" s="566"/>
      <c r="F73" s="330" t="s">
        <v>240</v>
      </c>
      <c r="G73" s="276"/>
      <c r="H73" s="276">
        <v>2</v>
      </c>
      <c r="I73" s="276"/>
      <c r="J73" s="276" t="s">
        <v>276</v>
      </c>
      <c r="K73" s="276">
        <v>1</v>
      </c>
      <c r="L73" s="276"/>
      <c r="M73" s="276"/>
      <c r="N73" s="276"/>
    </row>
    <row r="74" spans="1:14" ht="17.25" hidden="1" customHeight="1" x14ac:dyDescent="0.2">
      <c r="A74" s="18">
        <v>7</v>
      </c>
      <c r="B74" s="103" t="s">
        <v>128</v>
      </c>
      <c r="C74" s="564" t="s">
        <v>237</v>
      </c>
      <c r="D74" s="565"/>
      <c r="E74" s="566"/>
      <c r="F74" s="330" t="s">
        <v>239</v>
      </c>
      <c r="G74" s="276"/>
      <c r="H74" s="276"/>
      <c r="I74" s="276"/>
      <c r="J74" s="276" t="s">
        <v>276</v>
      </c>
      <c r="K74" s="276"/>
      <c r="L74" s="276">
        <v>40</v>
      </c>
      <c r="M74" s="276"/>
      <c r="N74" s="276"/>
    </row>
    <row r="75" spans="1:14" ht="17.25" hidden="1" customHeight="1" x14ac:dyDescent="0.2">
      <c r="A75" s="18">
        <v>7</v>
      </c>
      <c r="B75" s="103" t="s">
        <v>129</v>
      </c>
      <c r="C75" s="564" t="s">
        <v>233</v>
      </c>
      <c r="D75" s="565"/>
      <c r="E75" s="566"/>
      <c r="F75" s="330" t="s">
        <v>238</v>
      </c>
      <c r="G75" s="276"/>
      <c r="H75" s="276">
        <v>5</v>
      </c>
      <c r="I75" s="276"/>
      <c r="J75" s="276" t="s">
        <v>276</v>
      </c>
      <c r="K75" s="276"/>
      <c r="L75" s="276" t="s">
        <v>276</v>
      </c>
      <c r="M75" s="276" t="s">
        <v>276</v>
      </c>
      <c r="N75" s="276" t="s">
        <v>276</v>
      </c>
    </row>
    <row r="76" spans="1:14" ht="17.25" hidden="1" customHeight="1" x14ac:dyDescent="0.2">
      <c r="A76" s="18">
        <v>7</v>
      </c>
      <c r="B76" s="103" t="s">
        <v>132</v>
      </c>
      <c r="C76" s="564" t="s">
        <v>233</v>
      </c>
      <c r="D76" s="565"/>
      <c r="E76" s="566"/>
      <c r="F76" s="330" t="s">
        <v>238</v>
      </c>
      <c r="G76" s="276"/>
      <c r="H76" s="276">
        <v>2</v>
      </c>
      <c r="I76" s="276"/>
      <c r="J76" s="276"/>
      <c r="K76" s="276"/>
      <c r="L76" s="276"/>
      <c r="M76" s="276"/>
      <c r="N76" s="276"/>
    </row>
    <row r="77" spans="1:14" ht="17.25" hidden="1" customHeight="1" x14ac:dyDescent="0.2">
      <c r="A77" s="18">
        <v>7</v>
      </c>
      <c r="B77" s="103" t="s">
        <v>134</v>
      </c>
      <c r="C77" s="564" t="s">
        <v>233</v>
      </c>
      <c r="D77" s="565"/>
      <c r="E77" s="566"/>
      <c r="F77" s="330" t="s">
        <v>238</v>
      </c>
      <c r="G77" s="276"/>
      <c r="H77" s="276">
        <v>5</v>
      </c>
      <c r="I77" s="276"/>
      <c r="J77" s="276" t="s">
        <v>276</v>
      </c>
      <c r="K77" s="276"/>
      <c r="L77" s="276" t="s">
        <v>276</v>
      </c>
      <c r="M77" s="276" t="s">
        <v>276</v>
      </c>
      <c r="N77" s="276" t="s">
        <v>276</v>
      </c>
    </row>
    <row r="78" spans="1:14" ht="17.25" hidden="1" customHeight="1" x14ac:dyDescent="0.2">
      <c r="A78" s="18">
        <v>8</v>
      </c>
      <c r="B78" s="103" t="s">
        <v>134</v>
      </c>
      <c r="C78" s="564" t="s">
        <v>233</v>
      </c>
      <c r="D78" s="565"/>
      <c r="E78" s="566"/>
      <c r="F78" s="330" t="s">
        <v>238</v>
      </c>
      <c r="G78" s="276"/>
      <c r="H78" s="276">
        <v>6</v>
      </c>
      <c r="I78" s="276"/>
      <c r="J78" s="276" t="s">
        <v>276</v>
      </c>
      <c r="K78" s="276"/>
      <c r="L78" s="276" t="s">
        <v>276</v>
      </c>
      <c r="M78" s="276" t="s">
        <v>276</v>
      </c>
      <c r="N78" s="276" t="s">
        <v>276</v>
      </c>
    </row>
    <row r="79" spans="1:14" ht="17.25" hidden="1" customHeight="1" x14ac:dyDescent="0.2">
      <c r="A79" s="18">
        <v>8</v>
      </c>
      <c r="B79" s="103" t="s">
        <v>129</v>
      </c>
      <c r="C79" s="564" t="s">
        <v>233</v>
      </c>
      <c r="D79" s="565"/>
      <c r="E79" s="566"/>
      <c r="F79" s="330" t="s">
        <v>238</v>
      </c>
      <c r="G79" s="276"/>
      <c r="H79" s="276">
        <v>1</v>
      </c>
      <c r="I79" s="276"/>
      <c r="J79" s="276" t="s">
        <v>276</v>
      </c>
      <c r="K79" s="276"/>
      <c r="L79" s="276" t="s">
        <v>276</v>
      </c>
      <c r="M79" s="276" t="s">
        <v>276</v>
      </c>
      <c r="N79" s="276" t="s">
        <v>276</v>
      </c>
    </row>
    <row r="80" spans="1:14" ht="17.25" hidden="1" customHeight="1" x14ac:dyDescent="0.2">
      <c r="A80" s="18">
        <v>8</v>
      </c>
      <c r="B80" s="103" t="s">
        <v>128</v>
      </c>
      <c r="C80" s="564" t="s">
        <v>237</v>
      </c>
      <c r="D80" s="565"/>
      <c r="E80" s="566"/>
      <c r="F80" s="330" t="s">
        <v>239</v>
      </c>
      <c r="G80" s="276"/>
      <c r="H80" s="276"/>
      <c r="I80" s="276"/>
      <c r="J80" s="276" t="s">
        <v>276</v>
      </c>
      <c r="K80" s="276"/>
      <c r="L80" s="276">
        <v>10</v>
      </c>
      <c r="M80" s="276"/>
      <c r="N80" s="276"/>
    </row>
    <row r="81" spans="1:14" ht="17.25" hidden="1" customHeight="1" x14ac:dyDescent="0.2">
      <c r="A81" s="18">
        <v>8</v>
      </c>
      <c r="B81" s="103" t="s">
        <v>135</v>
      </c>
      <c r="C81" s="564" t="s">
        <v>236</v>
      </c>
      <c r="D81" s="565"/>
      <c r="E81" s="566"/>
      <c r="F81" s="330" t="s">
        <v>242</v>
      </c>
      <c r="G81" s="276"/>
      <c r="H81" s="276">
        <v>1</v>
      </c>
      <c r="I81" s="276"/>
      <c r="J81" s="276"/>
      <c r="K81" s="276"/>
      <c r="L81" s="276"/>
      <c r="M81" s="276"/>
      <c r="N81" s="276"/>
    </row>
    <row r="82" spans="1:14" ht="17.25" hidden="1" customHeight="1" x14ac:dyDescent="0.2">
      <c r="A82" s="18">
        <v>8</v>
      </c>
      <c r="B82" s="103" t="s">
        <v>312</v>
      </c>
      <c r="C82" s="564" t="s">
        <v>236</v>
      </c>
      <c r="D82" s="565"/>
      <c r="E82" s="566"/>
      <c r="F82" s="330" t="s">
        <v>239</v>
      </c>
      <c r="G82" s="276"/>
      <c r="H82" s="276">
        <v>2</v>
      </c>
      <c r="I82" s="276"/>
      <c r="J82" s="276"/>
      <c r="K82" s="276"/>
      <c r="L82" s="276"/>
      <c r="M82" s="276"/>
      <c r="N82" s="276"/>
    </row>
    <row r="83" spans="1:14" ht="17.25" hidden="1" customHeight="1" x14ac:dyDescent="0.2">
      <c r="A83" s="18">
        <v>8</v>
      </c>
      <c r="B83" s="103" t="s">
        <v>229</v>
      </c>
      <c r="C83" s="564" t="s">
        <v>236</v>
      </c>
      <c r="D83" s="565"/>
      <c r="E83" s="566"/>
      <c r="F83" s="330" t="s">
        <v>239</v>
      </c>
      <c r="G83" s="276"/>
      <c r="H83" s="276">
        <v>2</v>
      </c>
      <c r="I83" s="276"/>
      <c r="J83" s="276"/>
      <c r="K83" s="276"/>
      <c r="L83" s="276"/>
      <c r="M83" s="276"/>
      <c r="N83" s="276"/>
    </row>
    <row r="84" spans="1:14" ht="17.25" hidden="1" customHeight="1" x14ac:dyDescent="0.2">
      <c r="A84" s="18">
        <v>8</v>
      </c>
      <c r="B84" s="103" t="s">
        <v>311</v>
      </c>
      <c r="C84" s="564" t="s">
        <v>233</v>
      </c>
      <c r="D84" s="565"/>
      <c r="E84" s="566"/>
      <c r="F84" s="330" t="s">
        <v>240</v>
      </c>
      <c r="G84" s="276"/>
      <c r="H84" s="276">
        <v>1</v>
      </c>
      <c r="I84" s="276"/>
      <c r="J84" s="276" t="s">
        <v>276</v>
      </c>
      <c r="K84" s="276"/>
      <c r="L84" s="276" t="s">
        <v>276</v>
      </c>
      <c r="M84" s="276" t="s">
        <v>276</v>
      </c>
      <c r="N84" s="276" t="s">
        <v>276</v>
      </c>
    </row>
    <row r="85" spans="1:14" ht="17.25" hidden="1" customHeight="1" x14ac:dyDescent="0.2">
      <c r="A85" s="18">
        <v>9</v>
      </c>
      <c r="B85" s="103" t="s">
        <v>134</v>
      </c>
      <c r="C85" s="564" t="s">
        <v>233</v>
      </c>
      <c r="D85" s="565"/>
      <c r="E85" s="566"/>
      <c r="F85" s="330" t="s">
        <v>238</v>
      </c>
      <c r="G85" s="276"/>
      <c r="H85" s="276">
        <v>10</v>
      </c>
      <c r="I85" s="276"/>
      <c r="J85" s="276" t="s">
        <v>276</v>
      </c>
      <c r="K85" s="276"/>
      <c r="L85" s="276" t="s">
        <v>276</v>
      </c>
      <c r="M85" s="276" t="s">
        <v>276</v>
      </c>
      <c r="N85" s="276" t="s">
        <v>276</v>
      </c>
    </row>
    <row r="86" spans="1:14" ht="17.25" hidden="1" customHeight="1" x14ac:dyDescent="0.2">
      <c r="A86" s="18">
        <v>9</v>
      </c>
      <c r="B86" s="103" t="s">
        <v>127</v>
      </c>
      <c r="C86" s="564" t="s">
        <v>233</v>
      </c>
      <c r="D86" s="565"/>
      <c r="E86" s="566"/>
      <c r="F86" s="330" t="s">
        <v>238</v>
      </c>
      <c r="G86" s="276"/>
      <c r="H86" s="276">
        <v>3</v>
      </c>
      <c r="I86" s="276"/>
      <c r="J86" s="276"/>
      <c r="K86" s="276"/>
      <c r="L86" s="276"/>
      <c r="M86" s="276"/>
      <c r="N86" s="276"/>
    </row>
    <row r="87" spans="1:14" ht="17.25" hidden="1" customHeight="1" x14ac:dyDescent="0.2">
      <c r="A87" s="18">
        <v>9</v>
      </c>
      <c r="B87" s="103" t="s">
        <v>129</v>
      </c>
      <c r="C87" s="564" t="s">
        <v>233</v>
      </c>
      <c r="D87" s="565"/>
      <c r="E87" s="566"/>
      <c r="F87" s="330" t="s">
        <v>238</v>
      </c>
      <c r="G87" s="276"/>
      <c r="H87" s="276">
        <v>5</v>
      </c>
      <c r="I87" s="276"/>
      <c r="J87" s="276" t="s">
        <v>276</v>
      </c>
      <c r="K87" s="276"/>
      <c r="L87" s="276" t="s">
        <v>276</v>
      </c>
      <c r="M87" s="276" t="s">
        <v>276</v>
      </c>
      <c r="N87" s="276" t="s">
        <v>276</v>
      </c>
    </row>
    <row r="88" spans="1:14" ht="17.25" hidden="1" customHeight="1" x14ac:dyDescent="0.2">
      <c r="A88" s="18">
        <v>9</v>
      </c>
      <c r="B88" s="103" t="s">
        <v>311</v>
      </c>
      <c r="C88" s="564" t="s">
        <v>233</v>
      </c>
      <c r="D88" s="565"/>
      <c r="E88" s="566"/>
      <c r="F88" s="330" t="s">
        <v>240</v>
      </c>
      <c r="G88" s="276"/>
      <c r="H88" s="276">
        <v>9</v>
      </c>
      <c r="I88" s="276"/>
      <c r="J88" s="276" t="s">
        <v>276</v>
      </c>
      <c r="K88" s="276"/>
      <c r="L88" s="276" t="s">
        <v>276</v>
      </c>
      <c r="M88" s="276" t="s">
        <v>276</v>
      </c>
      <c r="N88" s="276" t="s">
        <v>276</v>
      </c>
    </row>
    <row r="89" spans="1:14" ht="17.25" hidden="1" customHeight="1" x14ac:dyDescent="0.2">
      <c r="A89" s="18">
        <v>10</v>
      </c>
      <c r="B89" s="103" t="s">
        <v>134</v>
      </c>
      <c r="C89" s="564" t="s">
        <v>233</v>
      </c>
      <c r="D89" s="565"/>
      <c r="E89" s="566"/>
      <c r="F89" s="330" t="s">
        <v>238</v>
      </c>
      <c r="G89" s="276"/>
      <c r="H89" s="276">
        <v>10</v>
      </c>
      <c r="I89" s="276"/>
      <c r="J89" s="276" t="s">
        <v>276</v>
      </c>
      <c r="K89" s="276"/>
      <c r="L89" s="276" t="s">
        <v>276</v>
      </c>
      <c r="M89" s="276" t="s">
        <v>276</v>
      </c>
      <c r="N89" s="276" t="s">
        <v>276</v>
      </c>
    </row>
    <row r="90" spans="1:14" ht="17.25" hidden="1" customHeight="1" x14ac:dyDescent="0.2">
      <c r="A90" s="18">
        <v>10</v>
      </c>
      <c r="B90" s="103" t="s">
        <v>135</v>
      </c>
      <c r="C90" s="564" t="s">
        <v>236</v>
      </c>
      <c r="D90" s="565"/>
      <c r="E90" s="566"/>
      <c r="F90" s="330" t="s">
        <v>242</v>
      </c>
      <c r="G90" s="276"/>
      <c r="H90" s="276">
        <v>1</v>
      </c>
      <c r="I90" s="276"/>
      <c r="J90" s="276"/>
      <c r="K90" s="276"/>
      <c r="L90" s="276"/>
      <c r="M90" s="276"/>
      <c r="N90" s="276"/>
    </row>
    <row r="91" spans="1:14" ht="17.25" hidden="1" customHeight="1" x14ac:dyDescent="0.2">
      <c r="A91" s="18">
        <v>10</v>
      </c>
      <c r="B91" s="103" t="s">
        <v>312</v>
      </c>
      <c r="C91" s="564" t="s">
        <v>236</v>
      </c>
      <c r="D91" s="565"/>
      <c r="E91" s="566"/>
      <c r="F91" s="330" t="s">
        <v>239</v>
      </c>
      <c r="G91" s="276"/>
      <c r="H91" s="276">
        <v>2</v>
      </c>
      <c r="I91" s="276"/>
      <c r="J91" s="276"/>
      <c r="K91" s="276"/>
      <c r="L91" s="276"/>
      <c r="M91" s="276"/>
      <c r="N91" s="276"/>
    </row>
    <row r="92" spans="1:14" ht="17.25" hidden="1" customHeight="1" x14ac:dyDescent="0.2">
      <c r="A92" s="18">
        <v>10</v>
      </c>
      <c r="B92" s="103" t="s">
        <v>129</v>
      </c>
      <c r="C92" s="564" t="s">
        <v>233</v>
      </c>
      <c r="D92" s="565"/>
      <c r="E92" s="566"/>
      <c r="F92" s="330" t="s">
        <v>239</v>
      </c>
      <c r="G92" s="276"/>
      <c r="H92" s="276">
        <v>5</v>
      </c>
      <c r="I92" s="276"/>
      <c r="J92" s="276" t="s">
        <v>276</v>
      </c>
      <c r="K92" s="276"/>
      <c r="L92" s="276" t="s">
        <v>276</v>
      </c>
      <c r="M92" s="276" t="s">
        <v>276</v>
      </c>
      <c r="N92" s="276" t="s">
        <v>276</v>
      </c>
    </row>
    <row r="93" spans="1:14" ht="17.25" hidden="1" customHeight="1" x14ac:dyDescent="0.2">
      <c r="A93" s="18">
        <v>10</v>
      </c>
      <c r="B93" s="103" t="s">
        <v>229</v>
      </c>
      <c r="C93" s="564" t="s">
        <v>233</v>
      </c>
      <c r="D93" s="565"/>
      <c r="E93" s="566"/>
      <c r="F93" s="330" t="s">
        <v>239</v>
      </c>
      <c r="G93" s="276"/>
      <c r="H93" s="276">
        <v>1</v>
      </c>
      <c r="I93" s="276"/>
      <c r="J93" s="276"/>
      <c r="K93" s="276"/>
      <c r="L93" s="276"/>
      <c r="M93" s="276"/>
      <c r="N93" s="276"/>
    </row>
    <row r="94" spans="1:14" ht="17.25" hidden="1" customHeight="1" x14ac:dyDescent="0.2">
      <c r="A94" s="18">
        <v>10</v>
      </c>
      <c r="B94" s="103" t="s">
        <v>311</v>
      </c>
      <c r="C94" s="564" t="s">
        <v>233</v>
      </c>
      <c r="D94" s="565"/>
      <c r="E94" s="566"/>
      <c r="F94" s="330" t="s">
        <v>240</v>
      </c>
      <c r="G94" s="276"/>
      <c r="H94" s="276">
        <v>1</v>
      </c>
      <c r="I94" s="276"/>
      <c r="J94" s="276" t="s">
        <v>276</v>
      </c>
      <c r="K94" s="276"/>
      <c r="L94" s="276" t="s">
        <v>276</v>
      </c>
      <c r="M94" s="276" t="s">
        <v>276</v>
      </c>
      <c r="N94" s="276" t="s">
        <v>276</v>
      </c>
    </row>
    <row r="95" spans="1:14" ht="17.25" hidden="1" customHeight="1" x14ac:dyDescent="0.2">
      <c r="A95" s="18">
        <v>11</v>
      </c>
      <c r="B95" s="103" t="s">
        <v>134</v>
      </c>
      <c r="C95" s="564" t="s">
        <v>233</v>
      </c>
      <c r="D95" s="565"/>
      <c r="E95" s="566"/>
      <c r="F95" s="330" t="s">
        <v>238</v>
      </c>
      <c r="G95" s="276"/>
      <c r="H95" s="276">
        <v>2</v>
      </c>
      <c r="I95" s="276"/>
      <c r="J95" s="276" t="s">
        <v>276</v>
      </c>
      <c r="K95" s="276"/>
      <c r="L95" s="276" t="s">
        <v>276</v>
      </c>
      <c r="M95" s="276" t="s">
        <v>276</v>
      </c>
      <c r="N95" s="276" t="s">
        <v>276</v>
      </c>
    </row>
    <row r="96" spans="1:14" ht="17.25" hidden="1" customHeight="1" x14ac:dyDescent="0.2">
      <c r="A96" s="18">
        <v>11</v>
      </c>
      <c r="B96" s="103" t="s">
        <v>132</v>
      </c>
      <c r="C96" s="564" t="s">
        <v>233</v>
      </c>
      <c r="D96" s="565"/>
      <c r="E96" s="566"/>
      <c r="F96" s="330" t="s">
        <v>238</v>
      </c>
      <c r="G96" s="276"/>
      <c r="H96" s="276">
        <v>2</v>
      </c>
      <c r="I96" s="276"/>
      <c r="J96" s="276"/>
      <c r="K96" s="276"/>
      <c r="L96" s="276"/>
      <c r="M96" s="276"/>
      <c r="N96" s="276"/>
    </row>
    <row r="97" spans="1:14" ht="17.25" hidden="1" customHeight="1" x14ac:dyDescent="0.2">
      <c r="A97" s="18">
        <v>11</v>
      </c>
      <c r="B97" s="103" t="s">
        <v>312</v>
      </c>
      <c r="C97" s="564" t="s">
        <v>236</v>
      </c>
      <c r="D97" s="565"/>
      <c r="E97" s="566"/>
      <c r="F97" s="330" t="s">
        <v>239</v>
      </c>
      <c r="G97" s="276"/>
      <c r="H97" s="276">
        <v>2</v>
      </c>
      <c r="I97" s="276"/>
      <c r="J97" s="276"/>
      <c r="K97" s="276"/>
      <c r="L97" s="276"/>
      <c r="M97" s="276"/>
      <c r="N97" s="276"/>
    </row>
    <row r="98" spans="1:14" ht="17.25" hidden="1" customHeight="1" x14ac:dyDescent="0.2">
      <c r="A98" s="18">
        <v>11</v>
      </c>
      <c r="B98" s="103" t="s">
        <v>129</v>
      </c>
      <c r="C98" s="564" t="s">
        <v>233</v>
      </c>
      <c r="D98" s="565"/>
      <c r="E98" s="566"/>
      <c r="F98" s="330" t="s">
        <v>238</v>
      </c>
      <c r="G98" s="276"/>
      <c r="H98" s="276">
        <v>5</v>
      </c>
      <c r="I98" s="276"/>
      <c r="J98" s="276" t="s">
        <v>276</v>
      </c>
      <c r="K98" s="276"/>
      <c r="L98" s="276" t="s">
        <v>276</v>
      </c>
      <c r="M98" s="276" t="s">
        <v>276</v>
      </c>
      <c r="N98" s="276" t="s">
        <v>276</v>
      </c>
    </row>
    <row r="99" spans="1:14" ht="17.25" hidden="1" customHeight="1" x14ac:dyDescent="0.2">
      <c r="A99" s="18">
        <v>11</v>
      </c>
      <c r="B99" s="103" t="s">
        <v>311</v>
      </c>
      <c r="C99" s="564" t="s">
        <v>233</v>
      </c>
      <c r="D99" s="565"/>
      <c r="E99" s="566"/>
      <c r="F99" s="330" t="s">
        <v>240</v>
      </c>
      <c r="G99" s="276"/>
      <c r="H99" s="276">
        <v>6</v>
      </c>
      <c r="I99" s="276"/>
      <c r="J99" s="276" t="s">
        <v>276</v>
      </c>
      <c r="K99" s="276"/>
      <c r="L99" s="276" t="s">
        <v>276</v>
      </c>
      <c r="M99" s="276" t="s">
        <v>276</v>
      </c>
      <c r="N99" s="276" t="s">
        <v>276</v>
      </c>
    </row>
    <row r="100" spans="1:14" ht="17.25" hidden="1" customHeight="1" x14ac:dyDescent="0.2">
      <c r="A100" s="18">
        <v>11</v>
      </c>
      <c r="B100" s="103" t="s">
        <v>139</v>
      </c>
      <c r="C100" s="564" t="s">
        <v>234</v>
      </c>
      <c r="D100" s="565"/>
      <c r="E100" s="566"/>
      <c r="F100" s="330" t="s">
        <v>238</v>
      </c>
      <c r="G100" s="276"/>
      <c r="H100" s="276">
        <v>2</v>
      </c>
      <c r="I100" s="276"/>
      <c r="J100" s="276"/>
      <c r="K100" s="276"/>
      <c r="L100" s="276"/>
      <c r="M100" s="276"/>
      <c r="N100" s="276"/>
    </row>
    <row r="101" spans="1:14" ht="17.25" hidden="1" customHeight="1" x14ac:dyDescent="0.2">
      <c r="A101" s="18">
        <v>11</v>
      </c>
      <c r="B101" s="103" t="s">
        <v>128</v>
      </c>
      <c r="C101" s="564" t="s">
        <v>237</v>
      </c>
      <c r="D101" s="565"/>
      <c r="E101" s="566"/>
      <c r="F101" s="330" t="s">
        <v>239</v>
      </c>
      <c r="G101" s="276"/>
      <c r="H101" s="276"/>
      <c r="I101" s="276"/>
      <c r="J101" s="276" t="s">
        <v>276</v>
      </c>
      <c r="K101" s="276"/>
      <c r="L101" s="276">
        <v>1</v>
      </c>
      <c r="M101" s="276"/>
      <c r="N101" s="276"/>
    </row>
    <row r="102" spans="1:14" ht="17.25" hidden="1" customHeight="1" x14ac:dyDescent="0.2">
      <c r="A102" s="18">
        <v>11</v>
      </c>
      <c r="B102" s="103" t="s">
        <v>140</v>
      </c>
      <c r="C102" s="564" t="s">
        <v>236</v>
      </c>
      <c r="D102" s="565"/>
      <c r="E102" s="566"/>
      <c r="F102" s="330" t="s">
        <v>242</v>
      </c>
      <c r="G102" s="276"/>
      <c r="H102" s="276"/>
      <c r="I102" s="276"/>
      <c r="J102" s="276"/>
      <c r="K102" s="276"/>
      <c r="L102" s="276">
        <v>10</v>
      </c>
      <c r="M102" s="276"/>
      <c r="N102" s="276"/>
    </row>
    <row r="103" spans="1:14" ht="17.25" hidden="1" customHeight="1" x14ac:dyDescent="0.2">
      <c r="A103" s="18">
        <v>12</v>
      </c>
      <c r="B103" s="103" t="s">
        <v>132</v>
      </c>
      <c r="C103" s="564" t="s">
        <v>233</v>
      </c>
      <c r="D103" s="565"/>
      <c r="E103" s="566"/>
      <c r="F103" s="330" t="s">
        <v>238</v>
      </c>
      <c r="G103" s="276"/>
      <c r="H103" s="276">
        <v>3</v>
      </c>
      <c r="I103" s="276"/>
      <c r="J103" s="276"/>
      <c r="K103" s="276"/>
      <c r="L103" s="276"/>
      <c r="M103" s="276"/>
      <c r="N103" s="276"/>
    </row>
    <row r="104" spans="1:14" ht="17.25" hidden="1" customHeight="1" x14ac:dyDescent="0.2">
      <c r="A104" s="18">
        <v>12</v>
      </c>
      <c r="B104" s="103" t="s">
        <v>139</v>
      </c>
      <c r="C104" s="564" t="s">
        <v>234</v>
      </c>
      <c r="D104" s="565"/>
      <c r="E104" s="566"/>
      <c r="F104" s="330" t="s">
        <v>238</v>
      </c>
      <c r="G104" s="276"/>
      <c r="H104" s="276">
        <v>1</v>
      </c>
      <c r="I104" s="276"/>
      <c r="J104" s="276"/>
      <c r="K104" s="276"/>
      <c r="L104" s="276"/>
      <c r="M104" s="276"/>
      <c r="N104" s="276"/>
    </row>
    <row r="105" spans="1:14" ht="17.25" hidden="1" customHeight="1" x14ac:dyDescent="0.2">
      <c r="A105" s="18">
        <v>12</v>
      </c>
      <c r="B105" s="103" t="s">
        <v>129</v>
      </c>
      <c r="C105" s="564" t="s">
        <v>233</v>
      </c>
      <c r="D105" s="565"/>
      <c r="E105" s="566"/>
      <c r="F105" s="330" t="s">
        <v>238</v>
      </c>
      <c r="G105" s="276"/>
      <c r="H105" s="276">
        <v>6</v>
      </c>
      <c r="I105" s="276"/>
      <c r="J105" s="276" t="s">
        <v>276</v>
      </c>
      <c r="K105" s="276"/>
      <c r="L105" s="276" t="s">
        <v>276</v>
      </c>
      <c r="M105" s="276" t="s">
        <v>276</v>
      </c>
      <c r="N105" s="276" t="s">
        <v>276</v>
      </c>
    </row>
    <row r="106" spans="1:14" ht="17.25" hidden="1" customHeight="1" x14ac:dyDescent="0.2">
      <c r="A106" s="18">
        <v>12</v>
      </c>
      <c r="B106" s="103" t="s">
        <v>311</v>
      </c>
      <c r="C106" s="564" t="s">
        <v>233</v>
      </c>
      <c r="D106" s="565"/>
      <c r="E106" s="566"/>
      <c r="F106" s="330" t="s">
        <v>240</v>
      </c>
      <c r="G106" s="276"/>
      <c r="H106" s="276">
        <v>5</v>
      </c>
      <c r="I106" s="276"/>
      <c r="J106" s="276" t="s">
        <v>276</v>
      </c>
      <c r="K106" s="276"/>
      <c r="L106" s="276" t="s">
        <v>276</v>
      </c>
      <c r="M106" s="276" t="s">
        <v>276</v>
      </c>
      <c r="N106" s="276" t="s">
        <v>276</v>
      </c>
    </row>
    <row r="107" spans="1:14" ht="17.25" hidden="1" customHeight="1" x14ac:dyDescent="0.2">
      <c r="A107" s="18">
        <v>12</v>
      </c>
      <c r="B107" s="103" t="s">
        <v>229</v>
      </c>
      <c r="C107" s="564" t="s">
        <v>236</v>
      </c>
      <c r="D107" s="565"/>
      <c r="E107" s="566"/>
      <c r="F107" s="330" t="s">
        <v>239</v>
      </c>
      <c r="G107" s="276"/>
      <c r="H107" s="276">
        <v>1</v>
      </c>
      <c r="I107" s="276"/>
      <c r="J107" s="276"/>
      <c r="K107" s="276"/>
      <c r="L107" s="276"/>
      <c r="M107" s="276"/>
      <c r="N107" s="276"/>
    </row>
    <row r="108" spans="1:14" ht="16" hidden="1" x14ac:dyDescent="0.2">
      <c r="A108" s="18">
        <v>12</v>
      </c>
      <c r="B108" s="103" t="s">
        <v>137</v>
      </c>
      <c r="C108" s="564" t="s">
        <v>235</v>
      </c>
      <c r="D108" s="565"/>
      <c r="E108" s="566"/>
      <c r="F108" s="330" t="s">
        <v>238</v>
      </c>
      <c r="G108" s="276"/>
      <c r="H108" s="276">
        <v>1</v>
      </c>
      <c r="I108" s="276"/>
      <c r="J108" s="276" t="s">
        <v>276</v>
      </c>
      <c r="K108" s="276"/>
      <c r="L108" s="276"/>
      <c r="M108" s="276"/>
      <c r="N108" s="276"/>
    </row>
    <row r="109" spans="1:14" ht="16" hidden="1" x14ac:dyDescent="0.2">
      <c r="A109" s="18">
        <v>13</v>
      </c>
      <c r="B109" s="103" t="s">
        <v>132</v>
      </c>
      <c r="C109" s="564" t="s">
        <v>233</v>
      </c>
      <c r="D109" s="565"/>
      <c r="E109" s="566"/>
      <c r="F109" s="330" t="s">
        <v>238</v>
      </c>
      <c r="G109" s="276"/>
      <c r="H109" s="276">
        <v>2</v>
      </c>
      <c r="I109" s="276"/>
      <c r="J109" s="276"/>
      <c r="K109" s="276"/>
      <c r="L109" s="276"/>
      <c r="M109" s="276"/>
      <c r="N109" s="276"/>
    </row>
    <row r="110" spans="1:14" ht="16" hidden="1" x14ac:dyDescent="0.2">
      <c r="A110" s="18">
        <v>13</v>
      </c>
      <c r="B110" s="103" t="s">
        <v>141</v>
      </c>
      <c r="C110" s="564" t="s">
        <v>234</v>
      </c>
      <c r="D110" s="565"/>
      <c r="E110" s="566"/>
      <c r="F110" s="330" t="s">
        <v>238</v>
      </c>
      <c r="G110" s="276"/>
      <c r="H110" s="276">
        <v>1</v>
      </c>
      <c r="I110" s="276"/>
      <c r="J110" s="276"/>
      <c r="K110" s="276"/>
      <c r="L110" s="276"/>
      <c r="M110" s="276"/>
      <c r="N110" s="276"/>
    </row>
    <row r="111" spans="1:14" ht="16" hidden="1" x14ac:dyDescent="0.2">
      <c r="A111" s="18">
        <v>13</v>
      </c>
      <c r="B111" s="103" t="s">
        <v>229</v>
      </c>
      <c r="C111" s="564" t="s">
        <v>236</v>
      </c>
      <c r="D111" s="565"/>
      <c r="E111" s="566"/>
      <c r="F111" s="330" t="s">
        <v>239</v>
      </c>
      <c r="G111" s="276"/>
      <c r="H111" s="276">
        <v>4</v>
      </c>
      <c r="I111" s="276"/>
      <c r="J111" s="276"/>
      <c r="K111" s="276"/>
      <c r="L111" s="276"/>
      <c r="M111" s="276"/>
      <c r="N111" s="276"/>
    </row>
    <row r="112" spans="1:14" ht="18" hidden="1" customHeight="1" x14ac:dyDescent="0.2">
      <c r="A112" s="18">
        <v>13</v>
      </c>
      <c r="B112" s="103" t="s">
        <v>312</v>
      </c>
      <c r="C112" s="564" t="s">
        <v>236</v>
      </c>
      <c r="D112" s="565"/>
      <c r="E112" s="566"/>
      <c r="F112" s="330" t="s">
        <v>239</v>
      </c>
      <c r="G112" s="276"/>
      <c r="H112" s="276">
        <v>2</v>
      </c>
      <c r="I112" s="276"/>
      <c r="J112" s="276"/>
      <c r="K112" s="276"/>
      <c r="L112" s="276"/>
      <c r="M112" s="276"/>
      <c r="N112" s="276"/>
    </row>
    <row r="113" spans="1:15" ht="16" hidden="1" x14ac:dyDescent="0.2">
      <c r="A113" s="18">
        <v>13</v>
      </c>
      <c r="B113" s="103" t="s">
        <v>311</v>
      </c>
      <c r="C113" s="564" t="s">
        <v>233</v>
      </c>
      <c r="D113" s="565"/>
      <c r="E113" s="566"/>
      <c r="F113" s="330" t="s">
        <v>240</v>
      </c>
      <c r="G113" s="276"/>
      <c r="H113" s="276">
        <v>8</v>
      </c>
      <c r="I113" s="276"/>
      <c r="J113" s="276" t="s">
        <v>276</v>
      </c>
      <c r="K113" s="276"/>
      <c r="L113" s="276" t="s">
        <v>276</v>
      </c>
      <c r="M113" s="276" t="s">
        <v>276</v>
      </c>
      <c r="N113" s="276" t="s">
        <v>276</v>
      </c>
    </row>
    <row r="114" spans="1:15" ht="16" hidden="1" x14ac:dyDescent="0.2">
      <c r="A114" s="18">
        <v>13</v>
      </c>
      <c r="B114" s="103" t="s">
        <v>144</v>
      </c>
      <c r="C114" s="564" t="s">
        <v>233</v>
      </c>
      <c r="D114" s="565"/>
      <c r="E114" s="566"/>
      <c r="F114" s="330" t="s">
        <v>238</v>
      </c>
      <c r="G114" s="276"/>
      <c r="H114" s="276">
        <v>2</v>
      </c>
      <c r="I114" s="276"/>
      <c r="J114" s="276" t="s">
        <v>276</v>
      </c>
      <c r="K114" s="276"/>
      <c r="L114" s="276" t="s">
        <v>276</v>
      </c>
      <c r="M114" s="276" t="s">
        <v>276</v>
      </c>
      <c r="N114" s="276" t="s">
        <v>276</v>
      </c>
    </row>
    <row r="115" spans="1:15" ht="16" hidden="1" x14ac:dyDescent="0.2">
      <c r="A115" s="18">
        <v>13</v>
      </c>
      <c r="B115" s="103" t="s">
        <v>135</v>
      </c>
      <c r="C115" s="564" t="s">
        <v>236</v>
      </c>
      <c r="D115" s="565"/>
      <c r="E115" s="566"/>
      <c r="F115" s="330" t="s">
        <v>242</v>
      </c>
      <c r="G115" s="276"/>
      <c r="H115" s="276"/>
      <c r="I115" s="276"/>
      <c r="J115" s="276"/>
      <c r="K115" s="276"/>
      <c r="L115" s="276">
        <v>20</v>
      </c>
      <c r="M115" s="276"/>
      <c r="N115" s="276"/>
    </row>
    <row r="116" spans="1:15" ht="16" x14ac:dyDescent="0.2">
      <c r="A116" s="18">
        <v>13</v>
      </c>
      <c r="B116" s="103" t="s">
        <v>142</v>
      </c>
      <c r="C116" s="564" t="s">
        <v>237</v>
      </c>
      <c r="D116" s="565"/>
      <c r="E116" s="566"/>
      <c r="F116" s="330" t="s">
        <v>242</v>
      </c>
      <c r="G116" s="276"/>
      <c r="H116" s="276"/>
      <c r="I116" s="276"/>
      <c r="J116" s="276">
        <v>1</v>
      </c>
      <c r="K116" s="276"/>
      <c r="L116" s="276"/>
      <c r="M116" s="276"/>
      <c r="N116" s="276"/>
      <c r="O116" t="s">
        <v>145</v>
      </c>
    </row>
    <row r="117" spans="1:15" ht="15" hidden="1" customHeight="1" x14ac:dyDescent="0.2">
      <c r="A117" s="18">
        <v>14</v>
      </c>
      <c r="B117" s="103" t="s">
        <v>312</v>
      </c>
      <c r="C117" s="564" t="s">
        <v>236</v>
      </c>
      <c r="D117" s="565"/>
      <c r="E117" s="566"/>
      <c r="F117" s="330" t="s">
        <v>239</v>
      </c>
      <c r="G117" s="276"/>
      <c r="H117" s="276">
        <v>3</v>
      </c>
      <c r="I117" s="276"/>
      <c r="J117" s="276"/>
      <c r="K117" s="276"/>
      <c r="L117" s="276"/>
      <c r="M117" s="276"/>
      <c r="N117" s="276"/>
    </row>
    <row r="118" spans="1:15" ht="16" hidden="1" x14ac:dyDescent="0.2">
      <c r="A118" s="18">
        <v>14</v>
      </c>
      <c r="B118" s="103" t="s">
        <v>229</v>
      </c>
      <c r="C118" s="564" t="s">
        <v>236</v>
      </c>
      <c r="D118" s="565"/>
      <c r="E118" s="566"/>
      <c r="F118" s="330" t="s">
        <v>239</v>
      </c>
      <c r="G118" s="276"/>
      <c r="H118" s="276">
        <v>4</v>
      </c>
      <c r="I118" s="276"/>
      <c r="J118" s="276"/>
      <c r="K118" s="276"/>
      <c r="L118" s="276"/>
      <c r="M118" s="276"/>
      <c r="N118" s="276"/>
    </row>
    <row r="119" spans="1:15" ht="16" hidden="1" x14ac:dyDescent="0.2">
      <c r="A119" s="18">
        <v>14</v>
      </c>
      <c r="B119" s="103" t="s">
        <v>311</v>
      </c>
      <c r="C119" s="564" t="s">
        <v>233</v>
      </c>
      <c r="D119" s="565"/>
      <c r="E119" s="566"/>
      <c r="F119" s="330" t="s">
        <v>240</v>
      </c>
      <c r="G119" s="276"/>
      <c r="H119" s="276">
        <v>6</v>
      </c>
      <c r="I119" s="276"/>
      <c r="J119" s="276" t="s">
        <v>276</v>
      </c>
      <c r="K119" s="276"/>
      <c r="L119" s="276" t="s">
        <v>276</v>
      </c>
      <c r="M119" s="276" t="s">
        <v>276</v>
      </c>
      <c r="N119" s="276" t="s">
        <v>276</v>
      </c>
    </row>
    <row r="120" spans="1:15" ht="16" hidden="1" x14ac:dyDescent="0.2">
      <c r="A120" s="18">
        <v>14</v>
      </c>
      <c r="B120" s="103" t="s">
        <v>134</v>
      </c>
      <c r="C120" s="564" t="s">
        <v>233</v>
      </c>
      <c r="D120" s="565"/>
      <c r="E120" s="566"/>
      <c r="F120" s="330" t="s">
        <v>238</v>
      </c>
      <c r="G120" s="276"/>
      <c r="H120" s="276">
        <v>4</v>
      </c>
      <c r="I120" s="276"/>
      <c r="J120" s="276" t="s">
        <v>276</v>
      </c>
      <c r="K120" s="276"/>
      <c r="L120" s="276" t="s">
        <v>276</v>
      </c>
      <c r="M120" s="276" t="s">
        <v>276</v>
      </c>
      <c r="N120" s="276" t="s">
        <v>276</v>
      </c>
    </row>
    <row r="121" spans="1:15" ht="16" hidden="1" x14ac:dyDescent="0.2">
      <c r="A121" s="18">
        <v>14</v>
      </c>
      <c r="B121" s="103" t="s">
        <v>129</v>
      </c>
      <c r="C121" s="564" t="s">
        <v>233</v>
      </c>
      <c r="D121" s="565"/>
      <c r="E121" s="566"/>
      <c r="F121" s="330" t="s">
        <v>238</v>
      </c>
      <c r="G121" s="276"/>
      <c r="H121" s="276">
        <v>7</v>
      </c>
      <c r="I121" s="276"/>
      <c r="J121" s="276" t="s">
        <v>276</v>
      </c>
      <c r="K121" s="276"/>
      <c r="L121" s="276" t="s">
        <v>276</v>
      </c>
      <c r="M121" s="276" t="s">
        <v>276</v>
      </c>
      <c r="N121" s="276" t="s">
        <v>276</v>
      </c>
    </row>
    <row r="122" spans="1:15" ht="16" hidden="1" x14ac:dyDescent="0.2">
      <c r="A122" s="18">
        <v>14</v>
      </c>
      <c r="B122" s="103" t="s">
        <v>135</v>
      </c>
      <c r="C122" s="564" t="s">
        <v>236</v>
      </c>
      <c r="D122" s="565"/>
      <c r="E122" s="566"/>
      <c r="F122" s="330" t="s">
        <v>242</v>
      </c>
      <c r="G122" s="276"/>
      <c r="H122" s="276"/>
      <c r="I122" s="276"/>
      <c r="J122" s="276"/>
      <c r="K122" s="276"/>
      <c r="L122" s="276">
        <v>5</v>
      </c>
      <c r="M122" s="276"/>
      <c r="N122" s="276"/>
    </row>
    <row r="123" spans="1:15" ht="16" hidden="1" x14ac:dyDescent="0.2">
      <c r="A123" s="18">
        <v>15</v>
      </c>
      <c r="B123" s="103" t="s">
        <v>134</v>
      </c>
      <c r="C123" s="564" t="s">
        <v>233</v>
      </c>
      <c r="D123" s="565"/>
      <c r="E123" s="566"/>
      <c r="F123" s="330" t="s">
        <v>238</v>
      </c>
      <c r="G123" s="276"/>
      <c r="H123" s="276">
        <v>8</v>
      </c>
      <c r="I123" s="276"/>
      <c r="J123" s="276" t="s">
        <v>276</v>
      </c>
      <c r="K123" s="276"/>
      <c r="L123" s="276" t="s">
        <v>276</v>
      </c>
      <c r="M123" s="276" t="s">
        <v>276</v>
      </c>
      <c r="N123" s="276" t="s">
        <v>276</v>
      </c>
    </row>
    <row r="124" spans="1:15" ht="16" hidden="1" x14ac:dyDescent="0.2">
      <c r="A124" s="18">
        <v>15</v>
      </c>
      <c r="B124" s="103" t="s">
        <v>129</v>
      </c>
      <c r="C124" s="564" t="s">
        <v>233</v>
      </c>
      <c r="D124" s="565"/>
      <c r="E124" s="566"/>
      <c r="F124" s="330" t="s">
        <v>238</v>
      </c>
      <c r="G124" s="276"/>
      <c r="H124" s="276">
        <v>3</v>
      </c>
      <c r="I124" s="276"/>
      <c r="J124" s="276" t="s">
        <v>276</v>
      </c>
      <c r="K124" s="276"/>
      <c r="L124" s="276" t="s">
        <v>276</v>
      </c>
      <c r="M124" s="276" t="s">
        <v>276</v>
      </c>
      <c r="N124" s="276" t="s">
        <v>276</v>
      </c>
    </row>
    <row r="125" spans="1:15" ht="16" hidden="1" x14ac:dyDescent="0.2">
      <c r="A125" s="18">
        <v>15</v>
      </c>
      <c r="B125" s="103" t="s">
        <v>135</v>
      </c>
      <c r="C125" s="564" t="s">
        <v>236</v>
      </c>
      <c r="D125" s="565"/>
      <c r="E125" s="566"/>
      <c r="F125" s="330" t="s">
        <v>242</v>
      </c>
      <c r="G125" s="276"/>
      <c r="H125" s="276">
        <v>1</v>
      </c>
      <c r="I125" s="276"/>
      <c r="J125" s="276"/>
      <c r="K125" s="276"/>
      <c r="L125" s="276"/>
      <c r="M125" s="276"/>
      <c r="N125" s="276"/>
    </row>
    <row r="126" spans="1:15" ht="16" hidden="1" x14ac:dyDescent="0.2">
      <c r="A126" s="18">
        <v>15</v>
      </c>
      <c r="B126" s="103" t="s">
        <v>311</v>
      </c>
      <c r="C126" s="564" t="s">
        <v>233</v>
      </c>
      <c r="D126" s="565"/>
      <c r="E126" s="566"/>
      <c r="F126" s="330" t="s">
        <v>240</v>
      </c>
      <c r="G126" s="276"/>
      <c r="H126" s="276">
        <v>1</v>
      </c>
      <c r="I126" s="276"/>
      <c r="J126" s="276" t="s">
        <v>276</v>
      </c>
      <c r="K126" s="276"/>
      <c r="L126" s="276" t="s">
        <v>276</v>
      </c>
      <c r="M126" s="276" t="s">
        <v>276</v>
      </c>
      <c r="N126" s="276" t="s">
        <v>276</v>
      </c>
    </row>
    <row r="127" spans="1:15" ht="16" hidden="1" x14ac:dyDescent="0.2">
      <c r="A127" s="18">
        <v>16</v>
      </c>
      <c r="B127" s="103" t="s">
        <v>134</v>
      </c>
      <c r="C127" s="564" t="s">
        <v>233</v>
      </c>
      <c r="D127" s="565"/>
      <c r="E127" s="566"/>
      <c r="F127" s="330" t="s">
        <v>238</v>
      </c>
      <c r="G127" s="276"/>
      <c r="H127" s="276">
        <v>10</v>
      </c>
      <c r="I127" s="276"/>
      <c r="J127" s="276" t="s">
        <v>276</v>
      </c>
      <c r="K127" s="276"/>
      <c r="L127" s="276" t="s">
        <v>276</v>
      </c>
      <c r="M127" s="276" t="s">
        <v>276</v>
      </c>
      <c r="N127" s="276" t="s">
        <v>276</v>
      </c>
    </row>
    <row r="128" spans="1:15" ht="16.5" hidden="1" customHeight="1" x14ac:dyDescent="0.2">
      <c r="A128" s="18">
        <v>16</v>
      </c>
      <c r="B128" s="103" t="s">
        <v>312</v>
      </c>
      <c r="C128" s="564" t="s">
        <v>236</v>
      </c>
      <c r="D128" s="565"/>
      <c r="E128" s="566"/>
      <c r="F128" s="330" t="s">
        <v>239</v>
      </c>
      <c r="G128" s="276"/>
      <c r="H128" s="276">
        <v>2</v>
      </c>
      <c r="I128" s="276"/>
      <c r="J128" s="276"/>
      <c r="K128" s="276"/>
      <c r="L128" s="276"/>
      <c r="M128" s="276"/>
      <c r="N128" s="276"/>
    </row>
    <row r="129" spans="1:14" ht="16" hidden="1" x14ac:dyDescent="0.2">
      <c r="A129" s="18">
        <v>16</v>
      </c>
      <c r="B129" s="103" t="s">
        <v>229</v>
      </c>
      <c r="C129" s="564" t="s">
        <v>236</v>
      </c>
      <c r="D129" s="565"/>
      <c r="E129" s="566"/>
      <c r="F129" s="330" t="s">
        <v>239</v>
      </c>
      <c r="G129" s="276"/>
      <c r="H129" s="276">
        <v>1</v>
      </c>
      <c r="I129" s="276"/>
      <c r="J129" s="276"/>
      <c r="K129" s="276"/>
      <c r="L129" s="276"/>
      <c r="M129" s="276"/>
      <c r="N129" s="276"/>
    </row>
    <row r="130" spans="1:14" ht="16" hidden="1" x14ac:dyDescent="0.2">
      <c r="A130" s="18">
        <v>16</v>
      </c>
      <c r="B130" s="103" t="s">
        <v>311</v>
      </c>
      <c r="C130" s="564" t="s">
        <v>233</v>
      </c>
      <c r="D130" s="565"/>
      <c r="E130" s="566"/>
      <c r="F130" s="330" t="s">
        <v>240</v>
      </c>
      <c r="G130" s="276"/>
      <c r="H130" s="276">
        <v>6</v>
      </c>
      <c r="I130" s="276"/>
      <c r="J130" s="276" t="s">
        <v>276</v>
      </c>
      <c r="K130" s="276"/>
      <c r="L130" s="276" t="s">
        <v>276</v>
      </c>
      <c r="M130" s="276" t="s">
        <v>276</v>
      </c>
      <c r="N130" s="276" t="s">
        <v>276</v>
      </c>
    </row>
    <row r="131" spans="1:14" ht="16" hidden="1" x14ac:dyDescent="0.2">
      <c r="A131" s="18">
        <v>16</v>
      </c>
      <c r="B131" s="103" t="s">
        <v>129</v>
      </c>
      <c r="C131" s="564" t="s">
        <v>233</v>
      </c>
      <c r="D131" s="565"/>
      <c r="E131" s="566"/>
      <c r="F131" s="330" t="s">
        <v>238</v>
      </c>
      <c r="G131" s="276"/>
      <c r="H131" s="276">
        <v>8</v>
      </c>
      <c r="I131" s="276"/>
      <c r="J131" s="276" t="s">
        <v>276</v>
      </c>
      <c r="K131" s="276"/>
      <c r="L131" s="276" t="s">
        <v>276</v>
      </c>
      <c r="M131" s="276" t="s">
        <v>276</v>
      </c>
      <c r="N131" s="276" t="s">
        <v>276</v>
      </c>
    </row>
    <row r="132" spans="1:14" ht="16" hidden="1" x14ac:dyDescent="0.2">
      <c r="A132" s="18">
        <v>16</v>
      </c>
      <c r="B132" s="103" t="s">
        <v>135</v>
      </c>
      <c r="C132" s="564" t="s">
        <v>236</v>
      </c>
      <c r="D132" s="565"/>
      <c r="E132" s="566"/>
      <c r="F132" s="330" t="s">
        <v>242</v>
      </c>
      <c r="G132" s="276"/>
      <c r="H132" s="276"/>
      <c r="I132" s="276"/>
      <c r="J132" s="276"/>
      <c r="K132" s="276"/>
      <c r="L132" s="276">
        <v>30</v>
      </c>
      <c r="M132" s="276"/>
      <c r="N132" s="276"/>
    </row>
    <row r="133" spans="1:14" ht="16" hidden="1" x14ac:dyDescent="0.2">
      <c r="A133" s="18">
        <v>17</v>
      </c>
      <c r="B133" s="103" t="s">
        <v>135</v>
      </c>
      <c r="C133" s="564" t="s">
        <v>236</v>
      </c>
      <c r="D133" s="565"/>
      <c r="E133" s="566"/>
      <c r="F133" s="330" t="s">
        <v>242</v>
      </c>
      <c r="G133" s="276"/>
      <c r="H133" s="276">
        <v>4</v>
      </c>
      <c r="I133" s="276"/>
      <c r="J133" s="276"/>
      <c r="K133" s="276"/>
      <c r="L133" s="276">
        <v>10</v>
      </c>
      <c r="M133" s="276"/>
      <c r="N133" s="276"/>
    </row>
    <row r="134" spans="1:14" ht="16" hidden="1" x14ac:dyDescent="0.2">
      <c r="A134" s="18">
        <v>17</v>
      </c>
      <c r="B134" s="103" t="s">
        <v>134</v>
      </c>
      <c r="C134" s="564" t="s">
        <v>233</v>
      </c>
      <c r="D134" s="565"/>
      <c r="E134" s="566"/>
      <c r="F134" s="330" t="s">
        <v>238</v>
      </c>
      <c r="G134" s="276"/>
      <c r="H134" s="276">
        <v>5</v>
      </c>
      <c r="I134" s="276"/>
      <c r="J134" s="276" t="s">
        <v>276</v>
      </c>
      <c r="K134" s="276"/>
      <c r="L134" s="276" t="s">
        <v>276</v>
      </c>
      <c r="M134" s="276" t="s">
        <v>276</v>
      </c>
      <c r="N134" s="276" t="s">
        <v>276</v>
      </c>
    </row>
    <row r="135" spans="1:14" ht="16" hidden="1" x14ac:dyDescent="0.2">
      <c r="A135" s="18">
        <v>17</v>
      </c>
      <c r="B135" s="103" t="s">
        <v>129</v>
      </c>
      <c r="C135" s="564" t="s">
        <v>233</v>
      </c>
      <c r="D135" s="565"/>
      <c r="E135" s="566"/>
      <c r="F135" s="330" t="s">
        <v>238</v>
      </c>
      <c r="G135" s="276"/>
      <c r="H135" s="276">
        <v>3</v>
      </c>
      <c r="I135" s="276"/>
      <c r="J135" s="276" t="s">
        <v>276</v>
      </c>
      <c r="K135" s="276"/>
      <c r="L135" s="276" t="s">
        <v>276</v>
      </c>
      <c r="M135" s="276" t="s">
        <v>276</v>
      </c>
      <c r="N135" s="276" t="s">
        <v>276</v>
      </c>
    </row>
    <row r="136" spans="1:14" ht="16" hidden="1" x14ac:dyDescent="0.2">
      <c r="A136" s="18">
        <v>17</v>
      </c>
      <c r="B136" s="103" t="s">
        <v>311</v>
      </c>
      <c r="C136" s="564" t="s">
        <v>233</v>
      </c>
      <c r="D136" s="565"/>
      <c r="E136" s="566"/>
      <c r="F136" s="330" t="s">
        <v>240</v>
      </c>
      <c r="G136" s="276"/>
      <c r="H136" s="276">
        <v>5</v>
      </c>
      <c r="I136" s="276"/>
      <c r="J136" s="276" t="s">
        <v>276</v>
      </c>
      <c r="K136" s="276"/>
      <c r="L136" s="276" t="s">
        <v>276</v>
      </c>
      <c r="M136" s="276" t="s">
        <v>276</v>
      </c>
      <c r="N136" s="276" t="s">
        <v>276</v>
      </c>
    </row>
    <row r="137" spans="1:14" ht="16" hidden="1" x14ac:dyDescent="0.2">
      <c r="A137" s="18">
        <v>17</v>
      </c>
      <c r="B137" s="103" t="s">
        <v>229</v>
      </c>
      <c r="C137" s="564" t="s">
        <v>236</v>
      </c>
      <c r="D137" s="565"/>
      <c r="E137" s="566"/>
      <c r="F137" s="330" t="s">
        <v>239</v>
      </c>
      <c r="G137" s="276"/>
      <c r="H137" s="276">
        <v>2</v>
      </c>
      <c r="I137" s="276"/>
      <c r="J137" s="276"/>
      <c r="K137" s="276"/>
      <c r="L137" s="276"/>
      <c r="M137" s="276"/>
      <c r="N137" s="276"/>
    </row>
    <row r="138" spans="1:14" ht="16" hidden="1" x14ac:dyDescent="0.2">
      <c r="A138" s="18">
        <v>18</v>
      </c>
      <c r="B138" s="103" t="s">
        <v>135</v>
      </c>
      <c r="C138" s="564" t="s">
        <v>236</v>
      </c>
      <c r="D138" s="565"/>
      <c r="E138" s="566"/>
      <c r="F138" s="330" t="s">
        <v>242</v>
      </c>
      <c r="G138" s="276"/>
      <c r="H138" s="300">
        <v>5</v>
      </c>
      <c r="I138" s="276"/>
      <c r="J138" s="276"/>
      <c r="K138" s="276"/>
      <c r="L138" s="276"/>
      <c r="M138" s="276"/>
      <c r="N138" s="276"/>
    </row>
    <row r="139" spans="1:14" ht="16" hidden="1" x14ac:dyDescent="0.2">
      <c r="A139" s="18">
        <v>18</v>
      </c>
      <c r="B139" s="103" t="s">
        <v>134</v>
      </c>
      <c r="C139" s="564" t="s">
        <v>233</v>
      </c>
      <c r="D139" s="565"/>
      <c r="E139" s="566"/>
      <c r="F139" s="330" t="s">
        <v>238</v>
      </c>
      <c r="G139" s="276"/>
      <c r="H139" s="300">
        <v>7</v>
      </c>
      <c r="I139" s="276"/>
      <c r="J139" s="276" t="s">
        <v>276</v>
      </c>
      <c r="K139" s="276"/>
      <c r="L139" s="276" t="s">
        <v>276</v>
      </c>
      <c r="M139" s="276" t="s">
        <v>276</v>
      </c>
      <c r="N139" s="276" t="s">
        <v>276</v>
      </c>
    </row>
    <row r="140" spans="1:14" ht="16" hidden="1" x14ac:dyDescent="0.2">
      <c r="A140" s="18">
        <v>18</v>
      </c>
      <c r="B140" s="103" t="s">
        <v>129</v>
      </c>
      <c r="C140" s="564" t="s">
        <v>233</v>
      </c>
      <c r="D140" s="565"/>
      <c r="E140" s="566"/>
      <c r="F140" s="330" t="s">
        <v>238</v>
      </c>
      <c r="G140" s="276"/>
      <c r="H140" s="300">
        <v>4</v>
      </c>
      <c r="I140" s="276"/>
      <c r="J140" s="276" t="s">
        <v>276</v>
      </c>
      <c r="K140" s="276"/>
      <c r="L140" s="276" t="s">
        <v>276</v>
      </c>
      <c r="M140" s="276" t="s">
        <v>276</v>
      </c>
      <c r="N140" s="276" t="s">
        <v>276</v>
      </c>
    </row>
    <row r="141" spans="1:14" ht="16" hidden="1" x14ac:dyDescent="0.2">
      <c r="A141" s="18">
        <v>18</v>
      </c>
      <c r="B141" s="103" t="s">
        <v>311</v>
      </c>
      <c r="C141" s="564" t="s">
        <v>233</v>
      </c>
      <c r="D141" s="565"/>
      <c r="E141" s="566"/>
      <c r="F141" s="330" t="s">
        <v>240</v>
      </c>
      <c r="G141" s="276"/>
      <c r="H141" s="300">
        <v>3</v>
      </c>
      <c r="I141" s="276"/>
      <c r="J141" s="276" t="s">
        <v>276</v>
      </c>
      <c r="K141" s="276"/>
      <c r="L141" s="276" t="s">
        <v>276</v>
      </c>
      <c r="M141" s="276" t="s">
        <v>276</v>
      </c>
      <c r="N141" s="276" t="s">
        <v>276</v>
      </c>
    </row>
    <row r="142" spans="1:14" ht="16" hidden="1" x14ac:dyDescent="0.2">
      <c r="A142" s="18">
        <v>18</v>
      </c>
      <c r="B142" s="103" t="s">
        <v>143</v>
      </c>
      <c r="C142" s="564" t="s">
        <v>270</v>
      </c>
      <c r="D142" s="565"/>
      <c r="E142" s="566"/>
      <c r="F142" s="330" t="s">
        <v>240</v>
      </c>
      <c r="G142" s="276"/>
      <c r="H142" s="300">
        <v>2</v>
      </c>
      <c r="I142" s="276"/>
      <c r="J142" s="276" t="s">
        <v>276</v>
      </c>
      <c r="K142" s="276">
        <v>1</v>
      </c>
      <c r="L142" s="276" t="s">
        <v>276</v>
      </c>
      <c r="M142" s="276" t="s">
        <v>276</v>
      </c>
      <c r="N142" s="276" t="s">
        <v>276</v>
      </c>
    </row>
    <row r="143" spans="1:14" ht="16" hidden="1" x14ac:dyDescent="0.2">
      <c r="A143" s="18">
        <v>19</v>
      </c>
      <c r="B143" s="103" t="s">
        <v>134</v>
      </c>
      <c r="C143" s="564" t="s">
        <v>233</v>
      </c>
      <c r="D143" s="565"/>
      <c r="E143" s="566"/>
      <c r="F143" s="330" t="s">
        <v>238</v>
      </c>
      <c r="G143" s="276"/>
      <c r="H143" s="276">
        <v>6</v>
      </c>
      <c r="I143" s="276"/>
      <c r="J143" s="276" t="s">
        <v>276</v>
      </c>
      <c r="K143" s="276"/>
      <c r="L143" s="276" t="s">
        <v>276</v>
      </c>
      <c r="M143" s="276" t="s">
        <v>276</v>
      </c>
      <c r="N143" s="276" t="s">
        <v>276</v>
      </c>
    </row>
    <row r="144" spans="1:14" ht="16" hidden="1" x14ac:dyDescent="0.2">
      <c r="A144" s="18">
        <v>19</v>
      </c>
      <c r="B144" s="103" t="s">
        <v>129</v>
      </c>
      <c r="C144" s="564" t="s">
        <v>233</v>
      </c>
      <c r="D144" s="565"/>
      <c r="E144" s="566"/>
      <c r="F144" s="330" t="s">
        <v>238</v>
      </c>
      <c r="G144" s="276"/>
      <c r="H144" s="276">
        <v>6</v>
      </c>
      <c r="I144" s="276"/>
      <c r="J144" s="276" t="s">
        <v>276</v>
      </c>
      <c r="K144" s="276"/>
      <c r="L144" s="276" t="s">
        <v>276</v>
      </c>
      <c r="M144" s="276" t="s">
        <v>276</v>
      </c>
      <c r="N144" s="276" t="s">
        <v>276</v>
      </c>
    </row>
    <row r="145" spans="1:18" ht="16" hidden="1" x14ac:dyDescent="0.2">
      <c r="A145" s="18">
        <v>19</v>
      </c>
      <c r="B145" s="103" t="s">
        <v>849</v>
      </c>
      <c r="C145" s="564" t="s">
        <v>234</v>
      </c>
      <c r="D145" s="565"/>
      <c r="E145" s="566"/>
      <c r="F145" s="330" t="s">
        <v>238</v>
      </c>
      <c r="G145" s="276"/>
      <c r="H145" s="276">
        <v>3</v>
      </c>
      <c r="I145" s="276"/>
      <c r="J145" s="276" t="s">
        <v>276</v>
      </c>
      <c r="K145" s="276"/>
      <c r="L145" s="276" t="s">
        <v>276</v>
      </c>
      <c r="M145" s="276" t="s">
        <v>276</v>
      </c>
      <c r="N145" s="276" t="s">
        <v>276</v>
      </c>
      <c r="O145" t="s">
        <v>970</v>
      </c>
    </row>
    <row r="146" spans="1:18" ht="16" hidden="1" x14ac:dyDescent="0.2">
      <c r="A146" s="18">
        <v>19</v>
      </c>
      <c r="B146" s="103" t="s">
        <v>229</v>
      </c>
      <c r="C146" s="564" t="s">
        <v>236</v>
      </c>
      <c r="D146" s="565"/>
      <c r="E146" s="566"/>
      <c r="F146" s="330" t="s">
        <v>239</v>
      </c>
      <c r="G146" s="276"/>
      <c r="H146" s="276">
        <v>1</v>
      </c>
      <c r="I146" s="276"/>
      <c r="J146" s="276"/>
      <c r="K146" s="276"/>
      <c r="L146" s="276"/>
      <c r="M146" s="276"/>
      <c r="N146" s="276"/>
    </row>
    <row r="147" spans="1:18" ht="16" hidden="1" x14ac:dyDescent="0.2">
      <c r="A147" s="18">
        <v>20</v>
      </c>
      <c r="B147" s="103" t="s">
        <v>134</v>
      </c>
      <c r="C147" s="564" t="s">
        <v>233</v>
      </c>
      <c r="D147" s="565"/>
      <c r="E147" s="566"/>
      <c r="F147" s="330" t="s">
        <v>238</v>
      </c>
      <c r="G147" s="276"/>
      <c r="H147" s="276">
        <v>10</v>
      </c>
      <c r="I147" s="276"/>
      <c r="J147" s="276" t="s">
        <v>276</v>
      </c>
      <c r="K147" s="276"/>
      <c r="L147" s="276" t="s">
        <v>276</v>
      </c>
      <c r="M147" s="276" t="s">
        <v>276</v>
      </c>
      <c r="N147" s="276" t="s">
        <v>276</v>
      </c>
    </row>
    <row r="148" spans="1:18" ht="16" hidden="1" x14ac:dyDescent="0.2">
      <c r="A148" s="18">
        <v>20</v>
      </c>
      <c r="B148" s="505" t="s">
        <v>849</v>
      </c>
      <c r="C148" s="564" t="s">
        <v>234</v>
      </c>
      <c r="D148" s="565"/>
      <c r="E148" s="566"/>
      <c r="F148" s="330" t="s">
        <v>238</v>
      </c>
      <c r="G148" s="276"/>
      <c r="H148" s="276">
        <v>1</v>
      </c>
      <c r="I148" s="276"/>
      <c r="J148" s="276" t="s">
        <v>276</v>
      </c>
      <c r="K148" s="276"/>
      <c r="L148" s="276" t="s">
        <v>276</v>
      </c>
      <c r="M148" s="276" t="s">
        <v>276</v>
      </c>
      <c r="N148" s="276" t="s">
        <v>276</v>
      </c>
      <c r="O148" t="s">
        <v>970</v>
      </c>
    </row>
    <row r="149" spans="1:18" ht="16" hidden="1" x14ac:dyDescent="0.2">
      <c r="A149" s="18">
        <v>20</v>
      </c>
      <c r="B149" s="103" t="s">
        <v>129</v>
      </c>
      <c r="C149" s="564" t="s">
        <v>233</v>
      </c>
      <c r="D149" s="565"/>
      <c r="E149" s="566"/>
      <c r="F149" s="330" t="s">
        <v>238</v>
      </c>
      <c r="G149" s="276"/>
      <c r="H149" s="276">
        <v>2</v>
      </c>
      <c r="I149" s="276"/>
      <c r="J149" s="276" t="s">
        <v>276</v>
      </c>
      <c r="K149" s="276"/>
      <c r="L149" s="276" t="s">
        <v>276</v>
      </c>
      <c r="M149" s="276" t="s">
        <v>276</v>
      </c>
      <c r="N149" s="276" t="s">
        <v>276</v>
      </c>
    </row>
    <row r="150" spans="1:18" ht="16" hidden="1" x14ac:dyDescent="0.2">
      <c r="A150" s="18">
        <v>20</v>
      </c>
      <c r="B150" s="103" t="s">
        <v>229</v>
      </c>
      <c r="C150" s="564" t="s">
        <v>236</v>
      </c>
      <c r="D150" s="565"/>
      <c r="E150" s="566"/>
      <c r="F150" s="330" t="s">
        <v>239</v>
      </c>
      <c r="G150" s="276"/>
      <c r="H150" s="276">
        <v>1</v>
      </c>
      <c r="I150" s="276"/>
      <c r="J150" s="276"/>
      <c r="K150" s="276"/>
      <c r="L150" s="276"/>
      <c r="M150" s="276"/>
      <c r="N150" s="276"/>
    </row>
    <row r="151" spans="1:18" ht="16" hidden="1" x14ac:dyDescent="0.2">
      <c r="A151" s="18">
        <v>20</v>
      </c>
      <c r="B151" s="103" t="s">
        <v>311</v>
      </c>
      <c r="C151" s="564" t="s">
        <v>233</v>
      </c>
      <c r="D151" s="565"/>
      <c r="E151" s="566"/>
      <c r="F151" s="330" t="s">
        <v>240</v>
      </c>
      <c r="G151" s="276"/>
      <c r="H151" s="276">
        <v>3</v>
      </c>
      <c r="I151" s="276"/>
      <c r="J151" s="276" t="s">
        <v>276</v>
      </c>
      <c r="K151" s="276"/>
      <c r="L151" s="276" t="s">
        <v>276</v>
      </c>
      <c r="M151" s="276" t="s">
        <v>276</v>
      </c>
      <c r="N151" s="276" t="s">
        <v>276</v>
      </c>
    </row>
    <row r="152" spans="1:18" ht="16" hidden="1" x14ac:dyDescent="0.2">
      <c r="A152" s="345">
        <v>1</v>
      </c>
      <c r="B152" s="345" t="s">
        <v>126</v>
      </c>
      <c r="C152" s="609" t="s">
        <v>236</v>
      </c>
      <c r="D152" s="610"/>
      <c r="E152" s="611"/>
      <c r="F152" s="383" t="s">
        <v>242</v>
      </c>
      <c r="G152" s="340"/>
      <c r="H152" s="340">
        <v>3</v>
      </c>
      <c r="I152" s="340"/>
      <c r="J152" s="340"/>
      <c r="K152" s="340"/>
      <c r="L152" s="340"/>
      <c r="M152" s="340"/>
      <c r="N152" s="340"/>
      <c r="P152" t="s">
        <v>692</v>
      </c>
      <c r="R152">
        <f>SUM(G152:I152,K152:N152)</f>
        <v>3</v>
      </c>
    </row>
    <row r="153" spans="1:18" ht="32" hidden="1" x14ac:dyDescent="0.2">
      <c r="A153" s="345">
        <v>1</v>
      </c>
      <c r="B153" s="382" t="s">
        <v>232</v>
      </c>
      <c r="C153" s="609" t="s">
        <v>236</v>
      </c>
      <c r="D153" s="610"/>
      <c r="E153" s="611"/>
      <c r="F153" s="383" t="s">
        <v>239</v>
      </c>
      <c r="G153" s="340"/>
      <c r="H153" s="340">
        <v>1</v>
      </c>
      <c r="I153" s="340"/>
      <c r="J153" s="340"/>
      <c r="K153" s="340"/>
      <c r="L153" s="340"/>
      <c r="M153" s="340"/>
      <c r="N153" s="340"/>
      <c r="P153" t="s">
        <v>692</v>
      </c>
      <c r="R153">
        <f t="shared" ref="R153:R200" si="0">SUM(G153:I153,K153:N153)</f>
        <v>1</v>
      </c>
    </row>
    <row r="154" spans="1:18" ht="16" hidden="1" x14ac:dyDescent="0.2">
      <c r="A154" s="345">
        <v>1</v>
      </c>
      <c r="B154" s="345" t="s">
        <v>311</v>
      </c>
      <c r="C154" s="609" t="s">
        <v>233</v>
      </c>
      <c r="D154" s="610"/>
      <c r="E154" s="611"/>
      <c r="F154" s="383" t="s">
        <v>240</v>
      </c>
      <c r="G154" s="340"/>
      <c r="H154" s="340">
        <v>1</v>
      </c>
      <c r="I154" s="340"/>
      <c r="J154" s="340"/>
      <c r="K154" s="340"/>
      <c r="L154" s="340"/>
      <c r="M154" s="340"/>
      <c r="N154" s="340"/>
      <c r="P154" t="s">
        <v>692</v>
      </c>
      <c r="R154">
        <f t="shared" si="0"/>
        <v>1</v>
      </c>
    </row>
    <row r="155" spans="1:18" ht="32" hidden="1" x14ac:dyDescent="0.2">
      <c r="A155" s="345">
        <v>1</v>
      </c>
      <c r="B155" s="345" t="s">
        <v>127</v>
      </c>
      <c r="C155" s="609" t="s">
        <v>233</v>
      </c>
      <c r="D155" s="610"/>
      <c r="E155" s="611"/>
      <c r="F155" s="383" t="s">
        <v>238</v>
      </c>
      <c r="G155" s="340"/>
      <c r="H155" s="340">
        <v>3</v>
      </c>
      <c r="I155" s="340"/>
      <c r="J155" s="340"/>
      <c r="K155" s="340"/>
      <c r="L155" s="340"/>
      <c r="M155" s="340"/>
      <c r="N155" s="340"/>
      <c r="P155" t="s">
        <v>692</v>
      </c>
      <c r="R155">
        <f t="shared" si="0"/>
        <v>3</v>
      </c>
    </row>
    <row r="156" spans="1:18" ht="32" hidden="1" x14ac:dyDescent="0.2">
      <c r="A156" s="345">
        <v>1</v>
      </c>
      <c r="B156" s="345" t="s">
        <v>128</v>
      </c>
      <c r="C156" s="609" t="s">
        <v>237</v>
      </c>
      <c r="D156" s="610"/>
      <c r="E156" s="611"/>
      <c r="F156" s="383" t="s">
        <v>239</v>
      </c>
      <c r="G156" s="340"/>
      <c r="H156" s="340"/>
      <c r="I156" s="340"/>
      <c r="J156" s="340"/>
      <c r="K156" s="340"/>
      <c r="L156" s="340">
        <v>5</v>
      </c>
      <c r="M156" s="340"/>
      <c r="N156" s="340"/>
      <c r="P156" t="s">
        <v>692</v>
      </c>
      <c r="R156">
        <f t="shared" si="0"/>
        <v>5</v>
      </c>
    </row>
    <row r="157" spans="1:18" ht="32" hidden="1" x14ac:dyDescent="0.2">
      <c r="A157" s="345">
        <v>1</v>
      </c>
      <c r="B157" s="345" t="s">
        <v>129</v>
      </c>
      <c r="C157" s="609" t="s">
        <v>233</v>
      </c>
      <c r="D157" s="610"/>
      <c r="E157" s="611"/>
      <c r="F157" s="383" t="s">
        <v>238</v>
      </c>
      <c r="G157" s="340"/>
      <c r="H157" s="340">
        <v>8</v>
      </c>
      <c r="I157" s="340"/>
      <c r="J157" s="340"/>
      <c r="K157" s="340"/>
      <c r="L157" s="340"/>
      <c r="M157" s="340"/>
      <c r="N157" s="340"/>
      <c r="P157" t="s">
        <v>692</v>
      </c>
      <c r="R157">
        <f t="shared" si="0"/>
        <v>8</v>
      </c>
    </row>
    <row r="158" spans="1:18" ht="16" hidden="1" x14ac:dyDescent="0.2">
      <c r="A158" s="345">
        <v>2</v>
      </c>
      <c r="B158" s="345" t="s">
        <v>126</v>
      </c>
      <c r="C158" s="609" t="s">
        <v>236</v>
      </c>
      <c r="D158" s="610"/>
      <c r="E158" s="611"/>
      <c r="F158" s="383" t="s">
        <v>242</v>
      </c>
      <c r="G158" s="340"/>
      <c r="H158" s="340">
        <v>1</v>
      </c>
      <c r="I158" s="340"/>
      <c r="J158" s="340"/>
      <c r="K158" s="340"/>
      <c r="L158" s="340"/>
      <c r="M158" s="340"/>
      <c r="N158" s="340"/>
      <c r="P158" t="s">
        <v>692</v>
      </c>
      <c r="R158">
        <f t="shared" si="0"/>
        <v>1</v>
      </c>
    </row>
    <row r="159" spans="1:18" ht="32" hidden="1" x14ac:dyDescent="0.2">
      <c r="A159" s="345">
        <v>2</v>
      </c>
      <c r="B159" s="382" t="s">
        <v>312</v>
      </c>
      <c r="C159" s="609" t="s">
        <v>236</v>
      </c>
      <c r="D159" s="610"/>
      <c r="E159" s="611"/>
      <c r="F159" s="383" t="s">
        <v>239</v>
      </c>
      <c r="G159" s="340"/>
      <c r="H159" s="340">
        <v>3</v>
      </c>
      <c r="I159" s="340"/>
      <c r="J159" s="340"/>
      <c r="K159" s="340"/>
      <c r="L159" s="340">
        <v>2</v>
      </c>
      <c r="M159" s="340"/>
      <c r="N159" s="340"/>
      <c r="P159" t="s">
        <v>692</v>
      </c>
      <c r="R159">
        <f t="shared" si="0"/>
        <v>5</v>
      </c>
    </row>
    <row r="160" spans="1:18" ht="32" hidden="1" x14ac:dyDescent="0.2">
      <c r="A160" s="345">
        <v>2</v>
      </c>
      <c r="B160" s="382" t="s">
        <v>132</v>
      </c>
      <c r="C160" s="609" t="s">
        <v>233</v>
      </c>
      <c r="D160" s="610"/>
      <c r="E160" s="611"/>
      <c r="F160" s="383" t="s">
        <v>238</v>
      </c>
      <c r="G160" s="340"/>
      <c r="H160" s="340">
        <v>7</v>
      </c>
      <c r="I160" s="340"/>
      <c r="J160" s="340"/>
      <c r="K160" s="340"/>
      <c r="L160" s="340"/>
      <c r="M160" s="340"/>
      <c r="N160" s="340"/>
      <c r="P160" t="s">
        <v>692</v>
      </c>
      <c r="R160">
        <f t="shared" si="0"/>
        <v>7</v>
      </c>
    </row>
    <row r="161" spans="1:18" ht="32" hidden="1" x14ac:dyDescent="0.2">
      <c r="A161" s="345">
        <v>2</v>
      </c>
      <c r="B161" s="382" t="s">
        <v>129</v>
      </c>
      <c r="C161" s="609" t="s">
        <v>233</v>
      </c>
      <c r="D161" s="610"/>
      <c r="E161" s="611"/>
      <c r="F161" s="383" t="s">
        <v>238</v>
      </c>
      <c r="G161" s="340"/>
      <c r="H161" s="340">
        <v>4</v>
      </c>
      <c r="I161" s="340"/>
      <c r="J161" s="340"/>
      <c r="K161" s="340"/>
      <c r="L161" s="340"/>
      <c r="M161" s="340"/>
      <c r="N161" s="340"/>
      <c r="P161" t="s">
        <v>692</v>
      </c>
      <c r="R161">
        <f t="shared" si="0"/>
        <v>4</v>
      </c>
    </row>
    <row r="162" spans="1:18" ht="32" hidden="1" x14ac:dyDescent="0.2">
      <c r="A162" s="345">
        <v>2</v>
      </c>
      <c r="B162" s="382" t="s">
        <v>229</v>
      </c>
      <c r="C162" s="609" t="s">
        <v>236</v>
      </c>
      <c r="D162" s="610"/>
      <c r="E162" s="611"/>
      <c r="F162" s="383" t="s">
        <v>239</v>
      </c>
      <c r="G162" s="340"/>
      <c r="H162" s="340">
        <v>1</v>
      </c>
      <c r="I162" s="340"/>
      <c r="J162" s="340"/>
      <c r="K162" s="340"/>
      <c r="L162" s="340"/>
      <c r="M162" s="340"/>
      <c r="N162" s="340"/>
      <c r="P162" t="s">
        <v>692</v>
      </c>
      <c r="R162">
        <f t="shared" si="0"/>
        <v>1</v>
      </c>
    </row>
    <row r="163" spans="1:18" ht="32" hidden="1" x14ac:dyDescent="0.2">
      <c r="A163" s="345">
        <v>2</v>
      </c>
      <c r="B163" s="382" t="s">
        <v>128</v>
      </c>
      <c r="C163" s="609" t="s">
        <v>237</v>
      </c>
      <c r="D163" s="610"/>
      <c r="E163" s="611"/>
      <c r="F163" s="383" t="s">
        <v>239</v>
      </c>
      <c r="G163" s="340"/>
      <c r="H163" s="340"/>
      <c r="I163" s="340"/>
      <c r="J163" s="340"/>
      <c r="K163" s="451">
        <v>0</v>
      </c>
      <c r="L163" s="340">
        <v>10</v>
      </c>
      <c r="M163" s="340"/>
      <c r="N163" s="451">
        <v>8</v>
      </c>
      <c r="P163" t="s">
        <v>692</v>
      </c>
      <c r="R163">
        <f t="shared" si="0"/>
        <v>18</v>
      </c>
    </row>
    <row r="164" spans="1:18" ht="32" hidden="1" x14ac:dyDescent="0.2">
      <c r="A164" s="345">
        <v>2</v>
      </c>
      <c r="B164" s="382" t="s">
        <v>134</v>
      </c>
      <c r="C164" s="609" t="s">
        <v>233</v>
      </c>
      <c r="D164" s="610"/>
      <c r="E164" s="611"/>
      <c r="F164" s="383" t="s">
        <v>238</v>
      </c>
      <c r="G164" s="340"/>
      <c r="H164" s="340">
        <v>7</v>
      </c>
      <c r="I164" s="340"/>
      <c r="J164" s="340"/>
      <c r="K164" s="340"/>
      <c r="L164" s="340"/>
      <c r="M164" s="340"/>
      <c r="N164" s="340"/>
      <c r="P164" t="s">
        <v>692</v>
      </c>
      <c r="R164">
        <f t="shared" si="0"/>
        <v>7</v>
      </c>
    </row>
    <row r="165" spans="1:18" ht="16" hidden="1" x14ac:dyDescent="0.2">
      <c r="A165" s="345">
        <v>2</v>
      </c>
      <c r="B165" s="382" t="s">
        <v>135</v>
      </c>
      <c r="C165" s="609" t="s">
        <v>236</v>
      </c>
      <c r="D165" s="610"/>
      <c r="E165" s="611"/>
      <c r="F165" s="383" t="s">
        <v>242</v>
      </c>
      <c r="G165" s="340"/>
      <c r="H165" s="340">
        <v>1</v>
      </c>
      <c r="I165" s="340"/>
      <c r="J165" s="340"/>
      <c r="K165" s="340"/>
      <c r="L165" s="340"/>
      <c r="M165" s="340"/>
      <c r="N165" s="340"/>
      <c r="P165" t="s">
        <v>692</v>
      </c>
      <c r="R165">
        <f t="shared" si="0"/>
        <v>1</v>
      </c>
    </row>
    <row r="166" spans="1:18" ht="16" hidden="1" x14ac:dyDescent="0.2">
      <c r="A166" s="345">
        <v>2</v>
      </c>
      <c r="B166" s="382" t="s">
        <v>311</v>
      </c>
      <c r="C166" s="609" t="s">
        <v>233</v>
      </c>
      <c r="D166" s="610"/>
      <c r="E166" s="611"/>
      <c r="F166" s="383" t="s">
        <v>240</v>
      </c>
      <c r="G166" s="340"/>
      <c r="H166" s="340">
        <v>1</v>
      </c>
      <c r="I166" s="340"/>
      <c r="J166" s="340"/>
      <c r="K166" s="340"/>
      <c r="L166" s="340"/>
      <c r="M166" s="340"/>
      <c r="N166" s="340"/>
      <c r="P166" t="s">
        <v>692</v>
      </c>
      <c r="R166">
        <f t="shared" si="0"/>
        <v>1</v>
      </c>
    </row>
    <row r="167" spans="1:18" ht="16" hidden="1" x14ac:dyDescent="0.2">
      <c r="A167" s="345">
        <v>3</v>
      </c>
      <c r="B167" s="382" t="s">
        <v>135</v>
      </c>
      <c r="C167" s="609" t="s">
        <v>236</v>
      </c>
      <c r="D167" s="610"/>
      <c r="E167" s="611"/>
      <c r="F167" s="383" t="s">
        <v>242</v>
      </c>
      <c r="G167" s="340"/>
      <c r="H167" s="340">
        <v>2</v>
      </c>
      <c r="I167" s="340"/>
      <c r="J167" s="340"/>
      <c r="K167" s="340"/>
      <c r="L167" s="340"/>
      <c r="M167" s="340"/>
      <c r="N167" s="340"/>
      <c r="P167" t="s">
        <v>692</v>
      </c>
      <c r="R167">
        <f t="shared" si="0"/>
        <v>2</v>
      </c>
    </row>
    <row r="168" spans="1:18" ht="32" hidden="1" x14ac:dyDescent="0.2">
      <c r="A168" s="345">
        <v>3</v>
      </c>
      <c r="B168" s="382" t="s">
        <v>132</v>
      </c>
      <c r="C168" s="609" t="s">
        <v>233</v>
      </c>
      <c r="D168" s="610"/>
      <c r="E168" s="611"/>
      <c r="F168" s="383" t="s">
        <v>238</v>
      </c>
      <c r="G168" s="340"/>
      <c r="H168" s="340">
        <v>2</v>
      </c>
      <c r="I168" s="340"/>
      <c r="J168" s="340"/>
      <c r="K168" s="340"/>
      <c r="L168" s="340"/>
      <c r="M168" s="340"/>
      <c r="N168" s="340"/>
      <c r="P168" t="s">
        <v>692</v>
      </c>
      <c r="R168">
        <f t="shared" si="0"/>
        <v>2</v>
      </c>
    </row>
    <row r="169" spans="1:18" ht="32" hidden="1" x14ac:dyDescent="0.2">
      <c r="A169" s="345">
        <v>4</v>
      </c>
      <c r="B169" s="382" t="s">
        <v>312</v>
      </c>
      <c r="C169" s="609" t="s">
        <v>236</v>
      </c>
      <c r="D169" s="610"/>
      <c r="E169" s="611"/>
      <c r="F169" s="383" t="s">
        <v>239</v>
      </c>
      <c r="G169" s="340"/>
      <c r="H169" s="340">
        <v>1</v>
      </c>
      <c r="I169" s="340"/>
      <c r="J169" s="340"/>
      <c r="K169" s="340"/>
      <c r="L169" s="340"/>
      <c r="M169" s="340"/>
      <c r="N169" s="340"/>
      <c r="P169" t="s">
        <v>692</v>
      </c>
      <c r="R169">
        <f t="shared" si="0"/>
        <v>1</v>
      </c>
    </row>
    <row r="170" spans="1:18" ht="16" hidden="1" x14ac:dyDescent="0.2">
      <c r="A170" s="345">
        <v>4</v>
      </c>
      <c r="B170" s="382" t="s">
        <v>126</v>
      </c>
      <c r="C170" s="609" t="s">
        <v>236</v>
      </c>
      <c r="D170" s="610"/>
      <c r="E170" s="611"/>
      <c r="F170" s="383" t="s">
        <v>242</v>
      </c>
      <c r="G170" s="340"/>
      <c r="H170" s="340">
        <v>5</v>
      </c>
      <c r="I170" s="340">
        <v>1</v>
      </c>
      <c r="J170" s="340"/>
      <c r="K170" s="340"/>
      <c r="L170" s="340"/>
      <c r="M170" s="340"/>
      <c r="N170" s="340"/>
      <c r="P170" t="s">
        <v>692</v>
      </c>
      <c r="R170">
        <f t="shared" si="0"/>
        <v>6</v>
      </c>
    </row>
    <row r="171" spans="1:18" ht="32" hidden="1" x14ac:dyDescent="0.2">
      <c r="A171" s="345">
        <v>4</v>
      </c>
      <c r="B171" s="382" t="s">
        <v>229</v>
      </c>
      <c r="C171" s="609" t="s">
        <v>236</v>
      </c>
      <c r="D171" s="610"/>
      <c r="E171" s="611"/>
      <c r="F171" s="383" t="s">
        <v>239</v>
      </c>
      <c r="G171" s="340"/>
      <c r="H171" s="340">
        <v>1</v>
      </c>
      <c r="I171" s="340"/>
      <c r="J171" s="340"/>
      <c r="K171" s="340"/>
      <c r="L171" s="340"/>
      <c r="M171" s="340"/>
      <c r="N171" s="340"/>
      <c r="P171" t="s">
        <v>692</v>
      </c>
      <c r="R171">
        <f t="shared" si="0"/>
        <v>1</v>
      </c>
    </row>
    <row r="172" spans="1:18" ht="32" hidden="1" x14ac:dyDescent="0.2">
      <c r="A172" s="345">
        <v>4</v>
      </c>
      <c r="B172" s="382" t="s">
        <v>128</v>
      </c>
      <c r="C172" s="609" t="s">
        <v>237</v>
      </c>
      <c r="D172" s="610"/>
      <c r="E172" s="611"/>
      <c r="F172" s="383" t="s">
        <v>239</v>
      </c>
      <c r="G172" s="340"/>
      <c r="H172" s="340"/>
      <c r="I172" s="340"/>
      <c r="J172" s="340"/>
      <c r="K172" s="340"/>
      <c r="L172" s="340">
        <v>2</v>
      </c>
      <c r="M172" s="340"/>
      <c r="N172" s="340"/>
      <c r="P172" t="s">
        <v>692</v>
      </c>
      <c r="R172">
        <f t="shared" si="0"/>
        <v>2</v>
      </c>
    </row>
    <row r="173" spans="1:18" ht="32" hidden="1" x14ac:dyDescent="0.2">
      <c r="A173" s="345">
        <v>4</v>
      </c>
      <c r="B173" s="383" t="s">
        <v>134</v>
      </c>
      <c r="C173" s="609" t="s">
        <v>233</v>
      </c>
      <c r="D173" s="610"/>
      <c r="E173" s="611"/>
      <c r="F173" s="389" t="s">
        <v>238</v>
      </c>
      <c r="G173" s="340"/>
      <c r="H173" s="340">
        <v>6</v>
      </c>
      <c r="I173" s="340"/>
      <c r="J173" s="340"/>
      <c r="K173" s="340"/>
      <c r="L173" s="340"/>
      <c r="M173" s="340"/>
      <c r="N173" s="340"/>
      <c r="P173" t="s">
        <v>692</v>
      </c>
      <c r="R173">
        <f t="shared" si="0"/>
        <v>6</v>
      </c>
    </row>
    <row r="174" spans="1:18" ht="16" hidden="1" x14ac:dyDescent="0.2">
      <c r="A174" s="345">
        <v>5</v>
      </c>
      <c r="B174" s="383" t="s">
        <v>126</v>
      </c>
      <c r="C174" s="609" t="s">
        <v>236</v>
      </c>
      <c r="D174" s="610"/>
      <c r="E174" s="611"/>
      <c r="F174" s="389" t="s">
        <v>242</v>
      </c>
      <c r="G174" s="340"/>
      <c r="H174" s="340">
        <v>5</v>
      </c>
      <c r="I174" s="340"/>
      <c r="J174" s="340"/>
      <c r="K174" s="340"/>
      <c r="L174" s="340"/>
      <c r="M174" s="340"/>
      <c r="N174" s="340"/>
      <c r="P174" t="s">
        <v>692</v>
      </c>
      <c r="R174">
        <f t="shared" si="0"/>
        <v>5</v>
      </c>
    </row>
    <row r="175" spans="1:18" ht="32" hidden="1" x14ac:dyDescent="0.2">
      <c r="A175" s="345">
        <v>5</v>
      </c>
      <c r="B175" s="383" t="s">
        <v>134</v>
      </c>
      <c r="C175" s="609" t="s">
        <v>233</v>
      </c>
      <c r="D175" s="610"/>
      <c r="E175" s="611"/>
      <c r="F175" s="389" t="s">
        <v>238</v>
      </c>
      <c r="G175" s="340"/>
      <c r="H175" s="340">
        <v>16</v>
      </c>
      <c r="I175" s="340"/>
      <c r="J175" s="340"/>
      <c r="K175" s="340"/>
      <c r="L175" s="340"/>
      <c r="M175" s="340"/>
      <c r="N175" s="340"/>
      <c r="P175" t="s">
        <v>692</v>
      </c>
      <c r="R175">
        <f t="shared" si="0"/>
        <v>16</v>
      </c>
    </row>
    <row r="176" spans="1:18" ht="32" hidden="1" x14ac:dyDescent="0.2">
      <c r="A176" s="345">
        <v>6</v>
      </c>
      <c r="B176" s="383" t="s">
        <v>134</v>
      </c>
      <c r="C176" s="609" t="s">
        <v>233</v>
      </c>
      <c r="D176" s="610"/>
      <c r="E176" s="611"/>
      <c r="F176" s="389" t="s">
        <v>238</v>
      </c>
      <c r="G176" s="340"/>
      <c r="H176" s="340">
        <v>8</v>
      </c>
      <c r="I176" s="340"/>
      <c r="J176" s="340"/>
      <c r="K176" s="340"/>
      <c r="L176" s="340"/>
      <c r="M176" s="340"/>
      <c r="N176" s="340"/>
      <c r="P176" t="s">
        <v>692</v>
      </c>
      <c r="R176">
        <f t="shared" si="0"/>
        <v>8</v>
      </c>
    </row>
    <row r="177" spans="1:18" ht="16" hidden="1" x14ac:dyDescent="0.2">
      <c r="A177" s="345">
        <v>6</v>
      </c>
      <c r="B177" s="383" t="s">
        <v>311</v>
      </c>
      <c r="C177" s="609" t="s">
        <v>233</v>
      </c>
      <c r="D177" s="610"/>
      <c r="E177" s="611"/>
      <c r="F177" s="389" t="s">
        <v>240</v>
      </c>
      <c r="G177" s="340"/>
      <c r="H177" s="340">
        <v>1</v>
      </c>
      <c r="I177" s="340"/>
      <c r="J177" s="340"/>
      <c r="K177" s="340"/>
      <c r="L177" s="340"/>
      <c r="M177" s="340"/>
      <c r="N177" s="340"/>
      <c r="P177" t="s">
        <v>692</v>
      </c>
      <c r="R177">
        <f t="shared" si="0"/>
        <v>1</v>
      </c>
    </row>
    <row r="178" spans="1:18" ht="32" hidden="1" x14ac:dyDescent="0.2">
      <c r="A178" s="345">
        <v>6</v>
      </c>
      <c r="B178" s="383" t="s">
        <v>127</v>
      </c>
      <c r="C178" s="609" t="s">
        <v>233</v>
      </c>
      <c r="D178" s="610"/>
      <c r="E178" s="611"/>
      <c r="F178" s="389" t="s">
        <v>238</v>
      </c>
      <c r="G178" s="340"/>
      <c r="H178" s="340">
        <v>1</v>
      </c>
      <c r="I178" s="340"/>
      <c r="J178" s="340"/>
      <c r="K178" s="340"/>
      <c r="L178" s="340"/>
      <c r="M178" s="340"/>
      <c r="N178" s="340"/>
      <c r="P178" t="s">
        <v>692</v>
      </c>
      <c r="R178">
        <f t="shared" si="0"/>
        <v>1</v>
      </c>
    </row>
    <row r="179" spans="1:18" ht="32" hidden="1" x14ac:dyDescent="0.2">
      <c r="A179" s="345">
        <v>6</v>
      </c>
      <c r="B179" s="383" t="s">
        <v>129</v>
      </c>
      <c r="C179" s="609" t="s">
        <v>233</v>
      </c>
      <c r="D179" s="610"/>
      <c r="E179" s="611"/>
      <c r="F179" s="389" t="s">
        <v>238</v>
      </c>
      <c r="G179" s="340"/>
      <c r="H179" s="340">
        <v>1</v>
      </c>
      <c r="I179" s="340"/>
      <c r="J179" s="340"/>
      <c r="K179" s="340"/>
      <c r="L179" s="340"/>
      <c r="M179" s="340"/>
      <c r="N179" s="340"/>
      <c r="P179" t="s">
        <v>692</v>
      </c>
      <c r="R179">
        <f t="shared" si="0"/>
        <v>1</v>
      </c>
    </row>
    <row r="180" spans="1:18" ht="32" hidden="1" x14ac:dyDescent="0.2">
      <c r="A180" s="345">
        <v>6</v>
      </c>
      <c r="B180" s="366" t="s">
        <v>158</v>
      </c>
      <c r="C180" s="609" t="s">
        <v>235</v>
      </c>
      <c r="D180" s="610"/>
      <c r="E180" s="611"/>
      <c r="F180" s="389" t="s">
        <v>239</v>
      </c>
      <c r="G180" s="340"/>
      <c r="H180" s="340">
        <v>1</v>
      </c>
      <c r="I180" s="340"/>
      <c r="J180" s="340"/>
      <c r="K180" s="340"/>
      <c r="L180" s="340"/>
      <c r="M180" s="340"/>
      <c r="N180" s="340"/>
      <c r="P180" t="s">
        <v>692</v>
      </c>
      <c r="R180">
        <f t="shared" si="0"/>
        <v>1</v>
      </c>
    </row>
    <row r="181" spans="1:18" ht="16" hidden="1" x14ac:dyDescent="0.2">
      <c r="A181" s="345">
        <v>7</v>
      </c>
      <c r="B181" s="383" t="s">
        <v>135</v>
      </c>
      <c r="C181" s="609" t="s">
        <v>236</v>
      </c>
      <c r="D181" s="610"/>
      <c r="E181" s="611"/>
      <c r="F181" s="389" t="s">
        <v>242</v>
      </c>
      <c r="G181" s="340"/>
      <c r="H181" s="340">
        <v>1</v>
      </c>
      <c r="I181" s="340"/>
      <c r="J181" s="340"/>
      <c r="K181" s="340"/>
      <c r="L181" s="340"/>
      <c r="M181" s="340"/>
      <c r="N181" s="340"/>
      <c r="P181" t="s">
        <v>692</v>
      </c>
      <c r="R181">
        <f t="shared" si="0"/>
        <v>1</v>
      </c>
    </row>
    <row r="182" spans="1:18" ht="32" hidden="1" x14ac:dyDescent="0.2">
      <c r="A182" s="345">
        <v>7</v>
      </c>
      <c r="B182" s="383" t="s">
        <v>312</v>
      </c>
      <c r="C182" s="609" t="s">
        <v>236</v>
      </c>
      <c r="D182" s="610"/>
      <c r="E182" s="611"/>
      <c r="F182" s="389" t="s">
        <v>239</v>
      </c>
      <c r="G182" s="340"/>
      <c r="H182" s="340">
        <v>3</v>
      </c>
      <c r="I182" s="340"/>
      <c r="J182" s="340"/>
      <c r="K182" s="340"/>
      <c r="L182" s="340"/>
      <c r="M182" s="340"/>
      <c r="N182" s="340"/>
      <c r="P182" t="s">
        <v>692</v>
      </c>
      <c r="R182">
        <f t="shared" si="0"/>
        <v>3</v>
      </c>
    </row>
    <row r="183" spans="1:18" ht="32" hidden="1" x14ac:dyDescent="0.2">
      <c r="A183" s="345">
        <v>7</v>
      </c>
      <c r="B183" s="383" t="s">
        <v>229</v>
      </c>
      <c r="C183" s="609" t="s">
        <v>236</v>
      </c>
      <c r="D183" s="610"/>
      <c r="E183" s="611"/>
      <c r="F183" s="389" t="s">
        <v>239</v>
      </c>
      <c r="G183" s="340"/>
      <c r="H183" s="340">
        <v>2</v>
      </c>
      <c r="I183" s="340"/>
      <c r="J183" s="340"/>
      <c r="K183" s="340"/>
      <c r="L183" s="340"/>
      <c r="M183" s="340"/>
      <c r="N183" s="340"/>
      <c r="P183" t="s">
        <v>692</v>
      </c>
      <c r="R183">
        <f t="shared" si="0"/>
        <v>2</v>
      </c>
    </row>
    <row r="184" spans="1:18" ht="16" hidden="1" x14ac:dyDescent="0.2">
      <c r="A184" s="345">
        <v>7</v>
      </c>
      <c r="B184" s="383" t="s">
        <v>311</v>
      </c>
      <c r="C184" s="609" t="s">
        <v>233</v>
      </c>
      <c r="D184" s="610"/>
      <c r="E184" s="611"/>
      <c r="F184" s="389" t="s">
        <v>240</v>
      </c>
      <c r="G184" s="340"/>
      <c r="H184" s="340">
        <v>4</v>
      </c>
      <c r="I184" s="340"/>
      <c r="J184" s="340"/>
      <c r="K184" s="340"/>
      <c r="L184" s="340"/>
      <c r="M184" s="340"/>
      <c r="N184" s="340"/>
      <c r="P184" t="s">
        <v>692</v>
      </c>
      <c r="R184">
        <f t="shared" si="0"/>
        <v>4</v>
      </c>
    </row>
    <row r="185" spans="1:18" ht="16" hidden="1" x14ac:dyDescent="0.2">
      <c r="A185" s="345">
        <v>7</v>
      </c>
      <c r="B185" s="383" t="s">
        <v>131</v>
      </c>
      <c r="C185" s="609" t="s">
        <v>233</v>
      </c>
      <c r="D185" s="610"/>
      <c r="E185" s="611"/>
      <c r="F185" s="389" t="s">
        <v>240</v>
      </c>
      <c r="G185" s="340"/>
      <c r="H185" s="340">
        <v>8</v>
      </c>
      <c r="I185" s="340"/>
      <c r="J185" s="340"/>
      <c r="K185" s="340"/>
      <c r="L185" s="340"/>
      <c r="M185" s="340"/>
      <c r="N185" s="340"/>
      <c r="P185" t="s">
        <v>692</v>
      </c>
      <c r="R185">
        <f t="shared" si="0"/>
        <v>8</v>
      </c>
    </row>
    <row r="186" spans="1:18" ht="32" hidden="1" x14ac:dyDescent="0.2">
      <c r="A186" s="345">
        <v>7</v>
      </c>
      <c r="B186" s="383" t="s">
        <v>128</v>
      </c>
      <c r="C186" s="609" t="s">
        <v>237</v>
      </c>
      <c r="D186" s="610"/>
      <c r="E186" s="611"/>
      <c r="F186" s="389" t="s">
        <v>239</v>
      </c>
      <c r="G186" s="340"/>
      <c r="H186" s="340"/>
      <c r="I186" s="340"/>
      <c r="J186" s="340"/>
      <c r="K186" s="340"/>
      <c r="L186" s="340">
        <v>4</v>
      </c>
      <c r="M186" s="340"/>
      <c r="N186" s="340"/>
      <c r="P186" t="s">
        <v>692</v>
      </c>
      <c r="R186">
        <f t="shared" si="0"/>
        <v>4</v>
      </c>
    </row>
    <row r="187" spans="1:18" ht="32" hidden="1" x14ac:dyDescent="0.2">
      <c r="A187" s="345">
        <v>7</v>
      </c>
      <c r="B187" s="383" t="s">
        <v>129</v>
      </c>
      <c r="C187" s="609" t="s">
        <v>233</v>
      </c>
      <c r="D187" s="610"/>
      <c r="E187" s="611"/>
      <c r="F187" s="389" t="s">
        <v>238</v>
      </c>
      <c r="G187" s="340"/>
      <c r="H187" s="340">
        <v>13</v>
      </c>
      <c r="I187" s="340"/>
      <c r="J187" s="340"/>
      <c r="K187" s="340"/>
      <c r="L187" s="340"/>
      <c r="M187" s="340"/>
      <c r="N187" s="340"/>
      <c r="P187" t="s">
        <v>692</v>
      </c>
      <c r="R187">
        <f t="shared" si="0"/>
        <v>13</v>
      </c>
    </row>
    <row r="188" spans="1:18" ht="32" hidden="1" x14ac:dyDescent="0.2">
      <c r="A188" s="345">
        <v>7</v>
      </c>
      <c r="B188" s="383" t="s">
        <v>132</v>
      </c>
      <c r="C188" s="609" t="s">
        <v>233</v>
      </c>
      <c r="D188" s="610"/>
      <c r="E188" s="611"/>
      <c r="F188" s="389" t="s">
        <v>238</v>
      </c>
      <c r="G188" s="340"/>
      <c r="H188" s="340">
        <v>1</v>
      </c>
      <c r="I188" s="340"/>
      <c r="J188" s="340"/>
      <c r="K188" s="340"/>
      <c r="L188" s="340"/>
      <c r="M188" s="340"/>
      <c r="N188" s="340"/>
      <c r="P188" t="s">
        <v>692</v>
      </c>
      <c r="R188">
        <f t="shared" si="0"/>
        <v>1</v>
      </c>
    </row>
    <row r="189" spans="1:18" ht="32" hidden="1" x14ac:dyDescent="0.2">
      <c r="A189" s="345">
        <v>7</v>
      </c>
      <c r="B189" s="383" t="s">
        <v>134</v>
      </c>
      <c r="C189" s="609" t="s">
        <v>233</v>
      </c>
      <c r="D189" s="610"/>
      <c r="E189" s="611"/>
      <c r="F189" s="389" t="s">
        <v>238</v>
      </c>
      <c r="G189" s="340"/>
      <c r="H189" s="340">
        <v>12</v>
      </c>
      <c r="I189" s="340"/>
      <c r="J189" s="340"/>
      <c r="K189" s="340"/>
      <c r="L189" s="340"/>
      <c r="M189" s="340"/>
      <c r="N189" s="340"/>
      <c r="P189" t="s">
        <v>692</v>
      </c>
      <c r="R189">
        <f t="shared" si="0"/>
        <v>12</v>
      </c>
    </row>
    <row r="190" spans="1:18" ht="32" hidden="1" x14ac:dyDescent="0.2">
      <c r="A190" s="345">
        <v>8</v>
      </c>
      <c r="B190" s="383" t="s">
        <v>134</v>
      </c>
      <c r="C190" s="609" t="s">
        <v>233</v>
      </c>
      <c r="D190" s="610"/>
      <c r="E190" s="611"/>
      <c r="F190" s="389" t="s">
        <v>238</v>
      </c>
      <c r="G190" s="340"/>
      <c r="H190" s="340">
        <v>12</v>
      </c>
      <c r="I190" s="340"/>
      <c r="J190" s="340"/>
      <c r="K190" s="340"/>
      <c r="L190" s="340"/>
      <c r="M190" s="340"/>
      <c r="N190" s="340"/>
      <c r="P190" t="s">
        <v>692</v>
      </c>
      <c r="R190">
        <f t="shared" si="0"/>
        <v>12</v>
      </c>
    </row>
    <row r="191" spans="1:18" ht="32" hidden="1" x14ac:dyDescent="0.2">
      <c r="A191" s="345">
        <v>8</v>
      </c>
      <c r="B191" s="383" t="s">
        <v>129</v>
      </c>
      <c r="C191" s="609" t="s">
        <v>233</v>
      </c>
      <c r="D191" s="610"/>
      <c r="E191" s="611"/>
      <c r="F191" s="389" t="s">
        <v>238</v>
      </c>
      <c r="G191" s="340"/>
      <c r="H191" s="340">
        <v>1</v>
      </c>
      <c r="I191" s="340"/>
      <c r="J191" s="340"/>
      <c r="K191" s="340"/>
      <c r="L191" s="340"/>
      <c r="M191" s="340"/>
      <c r="N191" s="340"/>
      <c r="P191" t="s">
        <v>692</v>
      </c>
      <c r="R191">
        <f t="shared" si="0"/>
        <v>1</v>
      </c>
    </row>
    <row r="192" spans="1:18" ht="16" hidden="1" x14ac:dyDescent="0.2">
      <c r="A192" s="345">
        <v>8</v>
      </c>
      <c r="B192" s="383" t="s">
        <v>135</v>
      </c>
      <c r="C192" s="609" t="s">
        <v>236</v>
      </c>
      <c r="D192" s="610"/>
      <c r="E192" s="611"/>
      <c r="F192" s="389" t="s">
        <v>242</v>
      </c>
      <c r="G192" s="340"/>
      <c r="H192" s="340">
        <v>1</v>
      </c>
      <c r="I192" s="340"/>
      <c r="J192" s="340"/>
      <c r="K192" s="340"/>
      <c r="L192" s="340">
        <v>1</v>
      </c>
      <c r="M192" s="340"/>
      <c r="N192" s="340"/>
      <c r="P192" t="s">
        <v>692</v>
      </c>
      <c r="R192">
        <f t="shared" si="0"/>
        <v>2</v>
      </c>
    </row>
    <row r="193" spans="1:18" ht="32" hidden="1" x14ac:dyDescent="0.2">
      <c r="A193" s="345">
        <v>8</v>
      </c>
      <c r="B193" s="383" t="s">
        <v>229</v>
      </c>
      <c r="C193" s="609" t="s">
        <v>236</v>
      </c>
      <c r="D193" s="610"/>
      <c r="E193" s="611"/>
      <c r="F193" s="389" t="s">
        <v>239</v>
      </c>
      <c r="G193" s="340"/>
      <c r="H193" s="340">
        <v>4</v>
      </c>
      <c r="I193" s="340"/>
      <c r="J193" s="340"/>
      <c r="K193" s="340"/>
      <c r="L193" s="340"/>
      <c r="M193" s="340"/>
      <c r="N193" s="340"/>
      <c r="P193" t="s">
        <v>692</v>
      </c>
      <c r="R193">
        <f t="shared" si="0"/>
        <v>4</v>
      </c>
    </row>
    <row r="194" spans="1:18" ht="32" hidden="1" x14ac:dyDescent="0.2">
      <c r="A194" s="345">
        <v>9</v>
      </c>
      <c r="B194" s="383" t="s">
        <v>134</v>
      </c>
      <c r="C194" s="609" t="s">
        <v>233</v>
      </c>
      <c r="D194" s="610"/>
      <c r="E194" s="611"/>
      <c r="F194" s="389" t="s">
        <v>238</v>
      </c>
      <c r="G194" s="340"/>
      <c r="H194" s="340">
        <v>15</v>
      </c>
      <c r="I194" s="340"/>
      <c r="J194" s="340"/>
      <c r="K194" s="340"/>
      <c r="L194" s="340"/>
      <c r="M194" s="340"/>
      <c r="N194" s="340"/>
      <c r="P194" t="s">
        <v>692</v>
      </c>
      <c r="R194">
        <f t="shared" si="0"/>
        <v>15</v>
      </c>
    </row>
    <row r="195" spans="1:18" ht="32" hidden="1" x14ac:dyDescent="0.2">
      <c r="A195" s="345">
        <v>9</v>
      </c>
      <c r="B195" s="383" t="s">
        <v>127</v>
      </c>
      <c r="C195" s="609" t="s">
        <v>233</v>
      </c>
      <c r="D195" s="610"/>
      <c r="E195" s="611"/>
      <c r="F195" s="389" t="s">
        <v>238</v>
      </c>
      <c r="G195" s="340"/>
      <c r="H195" s="340">
        <v>6</v>
      </c>
      <c r="I195" s="340"/>
      <c r="J195" s="340"/>
      <c r="K195" s="340"/>
      <c r="L195" s="340"/>
      <c r="M195" s="340"/>
      <c r="N195" s="340"/>
      <c r="P195" t="s">
        <v>692</v>
      </c>
      <c r="R195">
        <f t="shared" si="0"/>
        <v>6</v>
      </c>
    </row>
    <row r="196" spans="1:18" ht="32" hidden="1" x14ac:dyDescent="0.2">
      <c r="A196" s="345">
        <v>9</v>
      </c>
      <c r="B196" s="383" t="s">
        <v>129</v>
      </c>
      <c r="C196" s="609" t="s">
        <v>233</v>
      </c>
      <c r="D196" s="610"/>
      <c r="E196" s="611"/>
      <c r="F196" s="389" t="s">
        <v>238</v>
      </c>
      <c r="G196" s="340"/>
      <c r="H196" s="340">
        <v>3</v>
      </c>
      <c r="I196" s="340"/>
      <c r="J196" s="340"/>
      <c r="K196" s="340"/>
      <c r="L196" s="340"/>
      <c r="M196" s="340"/>
      <c r="N196" s="340"/>
      <c r="P196" t="s">
        <v>692</v>
      </c>
      <c r="R196">
        <f t="shared" si="0"/>
        <v>3</v>
      </c>
    </row>
    <row r="197" spans="1:18" ht="16" hidden="1" x14ac:dyDescent="0.2">
      <c r="A197" s="345">
        <v>9</v>
      </c>
      <c r="B197" s="383" t="s">
        <v>311</v>
      </c>
      <c r="C197" s="609" t="s">
        <v>233</v>
      </c>
      <c r="D197" s="610"/>
      <c r="E197" s="611"/>
      <c r="F197" s="389" t="s">
        <v>240</v>
      </c>
      <c r="G197" s="340"/>
      <c r="H197" s="340">
        <v>8</v>
      </c>
      <c r="I197" s="340"/>
      <c r="J197" s="340"/>
      <c r="K197" s="340"/>
      <c r="L197" s="340"/>
      <c r="M197" s="340"/>
      <c r="N197" s="340"/>
      <c r="P197" t="s">
        <v>692</v>
      </c>
      <c r="R197">
        <f t="shared" si="0"/>
        <v>8</v>
      </c>
    </row>
    <row r="198" spans="1:18" ht="32" hidden="1" x14ac:dyDescent="0.2">
      <c r="A198" s="345">
        <v>10</v>
      </c>
      <c r="B198" s="383" t="s">
        <v>134</v>
      </c>
      <c r="C198" s="609" t="s">
        <v>233</v>
      </c>
      <c r="D198" s="610"/>
      <c r="E198" s="611"/>
      <c r="F198" s="389" t="s">
        <v>238</v>
      </c>
      <c r="G198" s="340"/>
      <c r="H198" s="340">
        <v>16</v>
      </c>
      <c r="I198" s="340"/>
      <c r="J198" s="340"/>
      <c r="K198" s="340"/>
      <c r="L198" s="340"/>
      <c r="M198" s="340"/>
      <c r="N198" s="340"/>
      <c r="P198" t="s">
        <v>692</v>
      </c>
      <c r="R198">
        <f t="shared" si="0"/>
        <v>16</v>
      </c>
    </row>
    <row r="199" spans="1:18" ht="16" hidden="1" x14ac:dyDescent="0.2">
      <c r="A199" s="345">
        <v>10</v>
      </c>
      <c r="B199" s="383" t="s">
        <v>135</v>
      </c>
      <c r="C199" s="609" t="s">
        <v>236</v>
      </c>
      <c r="D199" s="610"/>
      <c r="E199" s="611"/>
      <c r="F199" s="389" t="s">
        <v>242</v>
      </c>
      <c r="G199" s="340"/>
      <c r="H199" s="340">
        <v>2</v>
      </c>
      <c r="I199" s="340"/>
      <c r="J199" s="340"/>
      <c r="K199" s="340"/>
      <c r="L199" s="340"/>
      <c r="M199" s="340"/>
      <c r="N199" s="340"/>
      <c r="P199" t="s">
        <v>692</v>
      </c>
      <c r="R199">
        <f t="shared" si="0"/>
        <v>2</v>
      </c>
    </row>
    <row r="200" spans="1:18" ht="32" hidden="1" x14ac:dyDescent="0.2">
      <c r="A200" s="345">
        <v>10</v>
      </c>
      <c r="B200" s="383" t="s">
        <v>312</v>
      </c>
      <c r="C200" s="609" t="s">
        <v>236</v>
      </c>
      <c r="D200" s="610"/>
      <c r="E200" s="611"/>
      <c r="F200" s="389" t="s">
        <v>239</v>
      </c>
      <c r="G200" s="340"/>
      <c r="H200" s="340">
        <v>2</v>
      </c>
      <c r="I200" s="340"/>
      <c r="J200" s="340"/>
      <c r="K200" s="340"/>
      <c r="L200" s="340">
        <v>1</v>
      </c>
      <c r="M200" s="340"/>
      <c r="N200" s="340"/>
      <c r="P200" t="s">
        <v>692</v>
      </c>
      <c r="R200">
        <f t="shared" si="0"/>
        <v>3</v>
      </c>
    </row>
    <row r="201" spans="1:18" ht="32" hidden="1" x14ac:dyDescent="0.2">
      <c r="A201" s="345">
        <v>10</v>
      </c>
      <c r="B201" s="383" t="s">
        <v>129</v>
      </c>
      <c r="C201" s="609" t="s">
        <v>233</v>
      </c>
      <c r="D201" s="610"/>
      <c r="E201" s="611"/>
      <c r="F201" s="389" t="s">
        <v>239</v>
      </c>
      <c r="G201" s="340"/>
      <c r="H201" s="340">
        <v>5</v>
      </c>
      <c r="I201" s="340"/>
      <c r="J201" s="340"/>
      <c r="K201" s="340"/>
      <c r="L201" s="340"/>
      <c r="M201" s="340"/>
      <c r="N201" s="340"/>
      <c r="P201" t="s">
        <v>692</v>
      </c>
      <c r="R201">
        <f t="shared" ref="R201:R258" si="1">SUM(G201:I201,K201:N201)</f>
        <v>5</v>
      </c>
    </row>
    <row r="202" spans="1:18" ht="32" hidden="1" x14ac:dyDescent="0.2">
      <c r="A202" s="345">
        <v>10</v>
      </c>
      <c r="B202" s="383" t="s">
        <v>229</v>
      </c>
      <c r="C202" s="609" t="s">
        <v>233</v>
      </c>
      <c r="D202" s="610"/>
      <c r="E202" s="611"/>
      <c r="F202" s="389" t="s">
        <v>239</v>
      </c>
      <c r="G202" s="340"/>
      <c r="H202" s="340">
        <v>1</v>
      </c>
      <c r="I202" s="340"/>
      <c r="J202" s="340"/>
      <c r="K202" s="340"/>
      <c r="L202" s="340"/>
      <c r="M202" s="340"/>
      <c r="N202" s="340"/>
      <c r="P202" t="s">
        <v>692</v>
      </c>
      <c r="R202">
        <f t="shared" si="1"/>
        <v>1</v>
      </c>
    </row>
    <row r="203" spans="1:18" ht="16" hidden="1" x14ac:dyDescent="0.2">
      <c r="A203" s="345">
        <v>10</v>
      </c>
      <c r="B203" s="383" t="s">
        <v>311</v>
      </c>
      <c r="C203" s="609" t="s">
        <v>233</v>
      </c>
      <c r="D203" s="610"/>
      <c r="E203" s="611"/>
      <c r="F203" s="389" t="s">
        <v>240</v>
      </c>
      <c r="G203" s="340"/>
      <c r="H203" s="340">
        <v>4</v>
      </c>
      <c r="I203" s="340"/>
      <c r="J203" s="340"/>
      <c r="K203" s="340"/>
      <c r="L203" s="340"/>
      <c r="M203" s="340"/>
      <c r="N203" s="340"/>
      <c r="P203" t="s">
        <v>692</v>
      </c>
      <c r="R203">
        <f t="shared" si="1"/>
        <v>4</v>
      </c>
    </row>
    <row r="204" spans="1:18" ht="32" hidden="1" x14ac:dyDescent="0.2">
      <c r="A204" s="345">
        <v>11</v>
      </c>
      <c r="B204" s="383" t="s">
        <v>134</v>
      </c>
      <c r="C204" s="609" t="s">
        <v>233</v>
      </c>
      <c r="D204" s="610"/>
      <c r="E204" s="611"/>
      <c r="F204" s="389" t="s">
        <v>238</v>
      </c>
      <c r="G204" s="340"/>
      <c r="H204" s="340">
        <v>6</v>
      </c>
      <c r="I204" s="340"/>
      <c r="J204" s="340"/>
      <c r="K204" s="340"/>
      <c r="L204" s="340"/>
      <c r="M204" s="340"/>
      <c r="N204" s="340"/>
      <c r="P204" t="s">
        <v>692</v>
      </c>
      <c r="R204">
        <f t="shared" si="1"/>
        <v>6</v>
      </c>
    </row>
    <row r="205" spans="1:18" ht="32" hidden="1" x14ac:dyDescent="0.2">
      <c r="A205" s="345">
        <v>11</v>
      </c>
      <c r="B205" s="383" t="s">
        <v>132</v>
      </c>
      <c r="C205" s="609" t="s">
        <v>233</v>
      </c>
      <c r="D205" s="610"/>
      <c r="E205" s="611"/>
      <c r="F205" s="389" t="s">
        <v>238</v>
      </c>
      <c r="G205" s="340"/>
      <c r="H205" s="340">
        <v>4</v>
      </c>
      <c r="I205" s="340"/>
      <c r="J205" s="340"/>
      <c r="K205" s="340"/>
      <c r="L205" s="340"/>
      <c r="M205" s="340"/>
      <c r="N205" s="340"/>
      <c r="P205" t="s">
        <v>692</v>
      </c>
      <c r="R205">
        <f t="shared" si="1"/>
        <v>4</v>
      </c>
    </row>
    <row r="206" spans="1:18" ht="32" hidden="1" x14ac:dyDescent="0.2">
      <c r="A206" s="345">
        <v>11</v>
      </c>
      <c r="B206" s="383" t="s">
        <v>129</v>
      </c>
      <c r="C206" s="609" t="s">
        <v>233</v>
      </c>
      <c r="D206" s="610"/>
      <c r="E206" s="611"/>
      <c r="F206" s="389" t="s">
        <v>238</v>
      </c>
      <c r="G206" s="340"/>
      <c r="H206" s="340">
        <v>9</v>
      </c>
      <c r="I206" s="340"/>
      <c r="J206" s="340"/>
      <c r="K206" s="340"/>
      <c r="L206" s="340"/>
      <c r="M206" s="340"/>
      <c r="N206" s="340"/>
      <c r="P206" t="s">
        <v>692</v>
      </c>
      <c r="R206">
        <f t="shared" si="1"/>
        <v>9</v>
      </c>
    </row>
    <row r="207" spans="1:18" ht="16" hidden="1" x14ac:dyDescent="0.2">
      <c r="A207" s="345">
        <v>11</v>
      </c>
      <c r="B207" s="383" t="s">
        <v>311</v>
      </c>
      <c r="C207" s="609" t="s">
        <v>233</v>
      </c>
      <c r="D207" s="610"/>
      <c r="E207" s="611"/>
      <c r="F207" s="389" t="s">
        <v>240</v>
      </c>
      <c r="G207" s="340"/>
      <c r="H207" s="340">
        <v>1</v>
      </c>
      <c r="I207" s="340"/>
      <c r="J207" s="340"/>
      <c r="K207" s="340"/>
      <c r="L207" s="340"/>
      <c r="M207" s="340"/>
      <c r="N207" s="340"/>
      <c r="P207" t="s">
        <v>692</v>
      </c>
      <c r="R207">
        <f t="shared" si="1"/>
        <v>1</v>
      </c>
    </row>
    <row r="208" spans="1:18" ht="32" hidden="1" x14ac:dyDescent="0.2">
      <c r="A208" s="345">
        <v>11</v>
      </c>
      <c r="B208" s="383" t="s">
        <v>139</v>
      </c>
      <c r="C208" s="609" t="s">
        <v>234</v>
      </c>
      <c r="D208" s="610"/>
      <c r="E208" s="611"/>
      <c r="F208" s="389" t="s">
        <v>238</v>
      </c>
      <c r="G208" s="340"/>
      <c r="H208" s="340">
        <v>2</v>
      </c>
      <c r="I208" s="340"/>
      <c r="J208" s="340"/>
      <c r="K208" s="340">
        <v>2</v>
      </c>
      <c r="L208" s="340"/>
      <c r="M208" s="340"/>
      <c r="N208" s="340"/>
      <c r="P208" t="s">
        <v>692</v>
      </c>
      <c r="R208">
        <f t="shared" si="1"/>
        <v>4</v>
      </c>
    </row>
    <row r="209" spans="1:18" ht="32" hidden="1" x14ac:dyDescent="0.2">
      <c r="A209" s="345">
        <v>11</v>
      </c>
      <c r="B209" s="383" t="s">
        <v>128</v>
      </c>
      <c r="C209" s="609" t="s">
        <v>237</v>
      </c>
      <c r="D209" s="610"/>
      <c r="E209" s="611"/>
      <c r="F209" s="389" t="s">
        <v>239</v>
      </c>
      <c r="G209" s="340"/>
      <c r="H209" s="340"/>
      <c r="I209" s="340"/>
      <c r="J209" s="340"/>
      <c r="K209" s="340"/>
      <c r="L209" s="340">
        <v>4</v>
      </c>
      <c r="M209" s="340"/>
      <c r="N209" s="340"/>
      <c r="P209" t="s">
        <v>692</v>
      </c>
      <c r="R209">
        <f t="shared" si="1"/>
        <v>4</v>
      </c>
    </row>
    <row r="210" spans="1:18" ht="16" hidden="1" x14ac:dyDescent="0.2">
      <c r="A210" s="345">
        <v>11</v>
      </c>
      <c r="B210" s="383" t="s">
        <v>140</v>
      </c>
      <c r="C210" s="609" t="s">
        <v>236</v>
      </c>
      <c r="D210" s="610"/>
      <c r="E210" s="611"/>
      <c r="F210" s="389" t="s">
        <v>242</v>
      </c>
      <c r="G210" s="340"/>
      <c r="H210" s="340">
        <v>1</v>
      </c>
      <c r="I210" s="340"/>
      <c r="J210" s="340"/>
      <c r="K210" s="340"/>
      <c r="L210" s="340">
        <v>8</v>
      </c>
      <c r="M210" s="340"/>
      <c r="N210" s="340"/>
      <c r="P210" t="s">
        <v>692</v>
      </c>
      <c r="R210">
        <f t="shared" si="1"/>
        <v>9</v>
      </c>
    </row>
    <row r="211" spans="1:18" ht="32" hidden="1" x14ac:dyDescent="0.2">
      <c r="A211" s="345">
        <v>12</v>
      </c>
      <c r="B211" s="383" t="s">
        <v>132</v>
      </c>
      <c r="C211" s="609" t="s">
        <v>233</v>
      </c>
      <c r="D211" s="610"/>
      <c r="E211" s="611"/>
      <c r="F211" s="389" t="s">
        <v>238</v>
      </c>
      <c r="G211" s="340"/>
      <c r="H211" s="340">
        <v>3</v>
      </c>
      <c r="I211" s="340"/>
      <c r="J211" s="340"/>
      <c r="K211" s="340"/>
      <c r="L211" s="340"/>
      <c r="M211" s="340"/>
      <c r="N211" s="340"/>
      <c r="P211" t="s">
        <v>692</v>
      </c>
      <c r="R211">
        <f t="shared" si="1"/>
        <v>3</v>
      </c>
    </row>
    <row r="212" spans="1:18" ht="32" hidden="1" x14ac:dyDescent="0.2">
      <c r="A212" s="345">
        <v>12</v>
      </c>
      <c r="B212" s="383" t="s">
        <v>139</v>
      </c>
      <c r="C212" s="609" t="s">
        <v>234</v>
      </c>
      <c r="D212" s="610"/>
      <c r="E212" s="611"/>
      <c r="F212" s="389" t="s">
        <v>238</v>
      </c>
      <c r="G212" s="340"/>
      <c r="H212" s="340">
        <v>1</v>
      </c>
      <c r="I212" s="340"/>
      <c r="J212" s="340"/>
      <c r="K212" s="340"/>
      <c r="L212" s="340"/>
      <c r="M212" s="340"/>
      <c r="N212" s="340"/>
      <c r="P212" t="s">
        <v>692</v>
      </c>
      <c r="R212">
        <f t="shared" si="1"/>
        <v>1</v>
      </c>
    </row>
    <row r="213" spans="1:18" ht="32" hidden="1" x14ac:dyDescent="0.2">
      <c r="A213" s="345">
        <v>12</v>
      </c>
      <c r="B213" s="383" t="s">
        <v>129</v>
      </c>
      <c r="C213" s="609" t="s">
        <v>233</v>
      </c>
      <c r="D213" s="610"/>
      <c r="E213" s="611"/>
      <c r="F213" s="389" t="s">
        <v>238</v>
      </c>
      <c r="G213" s="340"/>
      <c r="H213" s="340">
        <v>6</v>
      </c>
      <c r="I213" s="340"/>
      <c r="J213" s="340"/>
      <c r="K213" s="340"/>
      <c r="L213" s="340"/>
      <c r="M213" s="340"/>
      <c r="N213" s="340"/>
      <c r="P213" t="s">
        <v>692</v>
      </c>
      <c r="R213">
        <f t="shared" si="1"/>
        <v>6</v>
      </c>
    </row>
    <row r="214" spans="1:18" ht="16" hidden="1" x14ac:dyDescent="0.2">
      <c r="A214" s="345">
        <v>12</v>
      </c>
      <c r="B214" s="383" t="s">
        <v>311</v>
      </c>
      <c r="C214" s="609" t="s">
        <v>233</v>
      </c>
      <c r="D214" s="610"/>
      <c r="E214" s="611"/>
      <c r="F214" s="389" t="s">
        <v>240</v>
      </c>
      <c r="G214" s="340"/>
      <c r="H214" s="340">
        <v>2</v>
      </c>
      <c r="I214" s="340"/>
      <c r="J214" s="340"/>
      <c r="K214" s="340"/>
      <c r="L214" s="340"/>
      <c r="M214" s="340"/>
      <c r="N214" s="340"/>
      <c r="P214" t="s">
        <v>692</v>
      </c>
      <c r="R214">
        <f t="shared" si="1"/>
        <v>2</v>
      </c>
    </row>
    <row r="215" spans="1:18" ht="32" hidden="1" x14ac:dyDescent="0.2">
      <c r="A215" s="345">
        <v>12</v>
      </c>
      <c r="B215" s="383" t="s">
        <v>229</v>
      </c>
      <c r="C215" s="609" t="s">
        <v>236</v>
      </c>
      <c r="D215" s="610"/>
      <c r="E215" s="611"/>
      <c r="F215" s="389" t="s">
        <v>239</v>
      </c>
      <c r="G215" s="340"/>
      <c r="H215" s="340">
        <v>2</v>
      </c>
      <c r="I215" s="340"/>
      <c r="J215" s="340"/>
      <c r="K215" s="340"/>
      <c r="L215" s="340"/>
      <c r="M215" s="340"/>
      <c r="N215" s="340"/>
      <c r="P215" t="s">
        <v>692</v>
      </c>
      <c r="R215">
        <f t="shared" si="1"/>
        <v>2</v>
      </c>
    </row>
    <row r="216" spans="1:18" ht="16" hidden="1" x14ac:dyDescent="0.2">
      <c r="A216" s="345">
        <v>12</v>
      </c>
      <c r="B216" s="383" t="s">
        <v>137</v>
      </c>
      <c r="C216" s="609" t="s">
        <v>235</v>
      </c>
      <c r="D216" s="610"/>
      <c r="E216" s="611"/>
      <c r="F216" s="410" t="s">
        <v>238</v>
      </c>
      <c r="G216" s="340"/>
      <c r="H216" s="340">
        <v>1</v>
      </c>
      <c r="I216" s="340"/>
      <c r="J216" s="340"/>
      <c r="K216" s="340"/>
      <c r="L216" s="340"/>
      <c r="M216" s="340"/>
      <c r="N216" s="340"/>
      <c r="P216" t="s">
        <v>692</v>
      </c>
      <c r="R216">
        <f t="shared" si="1"/>
        <v>1</v>
      </c>
    </row>
    <row r="217" spans="1:18" ht="16" hidden="1" x14ac:dyDescent="0.2">
      <c r="A217" s="345">
        <v>13</v>
      </c>
      <c r="B217" s="383" t="s">
        <v>132</v>
      </c>
      <c r="C217" s="609" t="s">
        <v>233</v>
      </c>
      <c r="D217" s="610"/>
      <c r="E217" s="611"/>
      <c r="F217" s="410" t="s">
        <v>238</v>
      </c>
      <c r="G217" s="340"/>
      <c r="H217" s="340">
        <v>1</v>
      </c>
      <c r="I217" s="340"/>
      <c r="J217" s="340"/>
      <c r="K217" s="340"/>
      <c r="L217" s="340"/>
      <c r="M217" s="340"/>
      <c r="N217" s="340"/>
      <c r="P217" t="s">
        <v>692</v>
      </c>
      <c r="R217">
        <f t="shared" si="1"/>
        <v>1</v>
      </c>
    </row>
    <row r="218" spans="1:18" ht="16" hidden="1" x14ac:dyDescent="0.2">
      <c r="A218" s="345">
        <v>13</v>
      </c>
      <c r="B218" s="383" t="s">
        <v>141</v>
      </c>
      <c r="C218" s="609" t="s">
        <v>234</v>
      </c>
      <c r="D218" s="610"/>
      <c r="E218" s="611"/>
      <c r="F218" s="410" t="s">
        <v>238</v>
      </c>
      <c r="G218" s="340"/>
      <c r="H218" s="340">
        <v>1</v>
      </c>
      <c r="I218" s="340"/>
      <c r="J218" s="340"/>
      <c r="K218" s="340"/>
      <c r="L218" s="340"/>
      <c r="M218" s="340"/>
      <c r="N218" s="340"/>
      <c r="P218" t="s">
        <v>692</v>
      </c>
      <c r="R218">
        <f t="shared" si="1"/>
        <v>1</v>
      </c>
    </row>
    <row r="219" spans="1:18" ht="16" hidden="1" x14ac:dyDescent="0.2">
      <c r="A219" s="345">
        <v>13</v>
      </c>
      <c r="B219" s="383" t="s">
        <v>229</v>
      </c>
      <c r="C219" s="609" t="s">
        <v>236</v>
      </c>
      <c r="D219" s="610"/>
      <c r="E219" s="611"/>
      <c r="F219" s="410" t="s">
        <v>239</v>
      </c>
      <c r="G219" s="340"/>
      <c r="H219" s="340">
        <v>3</v>
      </c>
      <c r="I219" s="340"/>
      <c r="J219" s="340"/>
      <c r="K219" s="340"/>
      <c r="L219" s="340"/>
      <c r="M219" s="340"/>
      <c r="N219" s="340"/>
      <c r="P219" t="s">
        <v>692</v>
      </c>
      <c r="R219">
        <f t="shared" si="1"/>
        <v>3</v>
      </c>
    </row>
    <row r="220" spans="1:18" ht="32" hidden="1" x14ac:dyDescent="0.2">
      <c r="A220" s="345">
        <v>13</v>
      </c>
      <c r="B220" s="383" t="s">
        <v>312</v>
      </c>
      <c r="C220" s="609" t="s">
        <v>236</v>
      </c>
      <c r="D220" s="610"/>
      <c r="E220" s="611"/>
      <c r="F220" s="410" t="s">
        <v>239</v>
      </c>
      <c r="G220" s="340"/>
      <c r="H220" s="340">
        <v>2</v>
      </c>
      <c r="I220" s="340"/>
      <c r="J220" s="340"/>
      <c r="K220" s="340"/>
      <c r="L220" s="340">
        <v>1</v>
      </c>
      <c r="M220" s="340"/>
      <c r="N220" s="340"/>
      <c r="P220" t="s">
        <v>692</v>
      </c>
      <c r="R220">
        <f t="shared" si="1"/>
        <v>3</v>
      </c>
    </row>
    <row r="221" spans="1:18" ht="16" hidden="1" x14ac:dyDescent="0.2">
      <c r="A221" s="345">
        <v>13</v>
      </c>
      <c r="B221" s="383" t="s">
        <v>311</v>
      </c>
      <c r="C221" s="609" t="s">
        <v>233</v>
      </c>
      <c r="D221" s="610"/>
      <c r="E221" s="611"/>
      <c r="F221" s="410" t="s">
        <v>240</v>
      </c>
      <c r="G221" s="340"/>
      <c r="H221" s="340">
        <v>9</v>
      </c>
      <c r="I221" s="340"/>
      <c r="J221" s="340"/>
      <c r="K221" s="340"/>
      <c r="L221" s="340"/>
      <c r="M221" s="340"/>
      <c r="N221" s="340"/>
      <c r="P221" t="s">
        <v>692</v>
      </c>
      <c r="R221">
        <f t="shared" si="1"/>
        <v>9</v>
      </c>
    </row>
    <row r="222" spans="1:18" ht="16" hidden="1" x14ac:dyDescent="0.2">
      <c r="A222" s="345">
        <v>13</v>
      </c>
      <c r="B222" s="383" t="s">
        <v>228</v>
      </c>
      <c r="C222" s="609" t="s">
        <v>233</v>
      </c>
      <c r="D222" s="610"/>
      <c r="E222" s="611"/>
      <c r="F222" s="410" t="s">
        <v>238</v>
      </c>
      <c r="G222" s="340"/>
      <c r="H222" s="340">
        <v>1</v>
      </c>
      <c r="I222" s="340"/>
      <c r="J222" s="340"/>
      <c r="K222" s="340"/>
      <c r="L222" s="340"/>
      <c r="M222" s="340"/>
      <c r="N222" s="340"/>
      <c r="P222" t="s">
        <v>692</v>
      </c>
      <c r="R222">
        <f t="shared" si="1"/>
        <v>1</v>
      </c>
    </row>
    <row r="223" spans="1:18" ht="16" hidden="1" x14ac:dyDescent="0.2">
      <c r="A223" s="345">
        <v>13</v>
      </c>
      <c r="B223" s="383" t="s">
        <v>135</v>
      </c>
      <c r="C223" s="609" t="s">
        <v>236</v>
      </c>
      <c r="D223" s="610"/>
      <c r="E223" s="611"/>
      <c r="F223" s="410" t="s">
        <v>242</v>
      </c>
      <c r="G223" s="340"/>
      <c r="H223" s="340"/>
      <c r="I223" s="340"/>
      <c r="J223" s="340"/>
      <c r="K223" s="340"/>
      <c r="L223" s="340">
        <v>12</v>
      </c>
      <c r="M223" s="340"/>
      <c r="N223" s="340"/>
      <c r="P223" t="s">
        <v>692</v>
      </c>
      <c r="R223">
        <f t="shared" si="1"/>
        <v>12</v>
      </c>
    </row>
    <row r="224" spans="1:18" ht="32" hidden="1" x14ac:dyDescent="0.2">
      <c r="A224" s="345">
        <v>14</v>
      </c>
      <c r="B224" s="383" t="s">
        <v>312</v>
      </c>
      <c r="C224" s="609" t="s">
        <v>236</v>
      </c>
      <c r="D224" s="610"/>
      <c r="E224" s="611"/>
      <c r="F224" s="410" t="s">
        <v>239</v>
      </c>
      <c r="G224" s="340"/>
      <c r="H224" s="340">
        <v>3</v>
      </c>
      <c r="I224" s="340"/>
      <c r="J224" s="340"/>
      <c r="K224" s="340"/>
      <c r="L224" s="340"/>
      <c r="M224" s="340"/>
      <c r="N224" s="340"/>
      <c r="P224" t="s">
        <v>692</v>
      </c>
      <c r="R224">
        <f t="shared" si="1"/>
        <v>3</v>
      </c>
    </row>
    <row r="225" spans="1:18" ht="16" hidden="1" x14ac:dyDescent="0.2">
      <c r="A225" s="345">
        <v>14</v>
      </c>
      <c r="B225" s="383" t="s">
        <v>229</v>
      </c>
      <c r="C225" s="609" t="s">
        <v>236</v>
      </c>
      <c r="D225" s="610"/>
      <c r="E225" s="611"/>
      <c r="F225" s="410" t="s">
        <v>239</v>
      </c>
      <c r="G225" s="340"/>
      <c r="H225" s="340">
        <v>7</v>
      </c>
      <c r="I225" s="340"/>
      <c r="J225" s="340"/>
      <c r="K225" s="340"/>
      <c r="L225" s="340"/>
      <c r="M225" s="340"/>
      <c r="N225" s="340"/>
      <c r="P225" t="s">
        <v>692</v>
      </c>
      <c r="R225">
        <f t="shared" si="1"/>
        <v>7</v>
      </c>
    </row>
    <row r="226" spans="1:18" ht="16" hidden="1" x14ac:dyDescent="0.2">
      <c r="A226" s="345">
        <v>14</v>
      </c>
      <c r="B226" s="383" t="s">
        <v>311</v>
      </c>
      <c r="C226" s="609" t="s">
        <v>233</v>
      </c>
      <c r="D226" s="610"/>
      <c r="E226" s="611"/>
      <c r="F226" s="410" t="s">
        <v>240</v>
      </c>
      <c r="G226" s="340"/>
      <c r="H226" s="340">
        <v>2</v>
      </c>
      <c r="I226" s="340"/>
      <c r="J226" s="340"/>
      <c r="K226" s="340"/>
      <c r="L226" s="340"/>
      <c r="M226" s="340"/>
      <c r="N226" s="340"/>
      <c r="P226" t="s">
        <v>692</v>
      </c>
      <c r="R226">
        <f t="shared" si="1"/>
        <v>2</v>
      </c>
    </row>
    <row r="227" spans="1:18" ht="16" hidden="1" x14ac:dyDescent="0.2">
      <c r="A227" s="345">
        <v>14</v>
      </c>
      <c r="B227" s="383" t="s">
        <v>134</v>
      </c>
      <c r="C227" s="609" t="s">
        <v>233</v>
      </c>
      <c r="D227" s="610"/>
      <c r="E227" s="611"/>
      <c r="F227" s="410" t="s">
        <v>238</v>
      </c>
      <c r="G227" s="340"/>
      <c r="H227" s="340">
        <v>18</v>
      </c>
      <c r="I227" s="340"/>
      <c r="J227" s="340"/>
      <c r="K227" s="340"/>
      <c r="L227" s="340"/>
      <c r="M227" s="340"/>
      <c r="N227" s="340"/>
      <c r="P227" t="s">
        <v>692</v>
      </c>
      <c r="R227">
        <f t="shared" si="1"/>
        <v>18</v>
      </c>
    </row>
    <row r="228" spans="1:18" ht="16" hidden="1" x14ac:dyDescent="0.2">
      <c r="A228" s="345">
        <v>14</v>
      </c>
      <c r="B228" s="383" t="s">
        <v>129</v>
      </c>
      <c r="C228" s="609" t="s">
        <v>233</v>
      </c>
      <c r="D228" s="610"/>
      <c r="E228" s="611"/>
      <c r="F228" s="410" t="s">
        <v>238</v>
      </c>
      <c r="G228" s="340"/>
      <c r="H228" s="340">
        <v>5</v>
      </c>
      <c r="I228" s="340"/>
      <c r="J228" s="340"/>
      <c r="K228" s="340"/>
      <c r="L228" s="340"/>
      <c r="M228" s="340"/>
      <c r="N228" s="340"/>
      <c r="P228" t="s">
        <v>692</v>
      </c>
      <c r="R228">
        <f t="shared" si="1"/>
        <v>5</v>
      </c>
    </row>
    <row r="229" spans="1:18" ht="16" hidden="1" x14ac:dyDescent="0.2">
      <c r="A229" s="345">
        <v>14</v>
      </c>
      <c r="B229" s="383" t="s">
        <v>135</v>
      </c>
      <c r="C229" s="609" t="s">
        <v>236</v>
      </c>
      <c r="D229" s="610"/>
      <c r="E229" s="611"/>
      <c r="F229" s="410" t="s">
        <v>242</v>
      </c>
      <c r="G229" s="340"/>
      <c r="H229" s="340"/>
      <c r="I229" s="340"/>
      <c r="J229" s="340"/>
      <c r="K229" s="340"/>
      <c r="L229" s="340">
        <v>5</v>
      </c>
      <c r="M229" s="340"/>
      <c r="N229" s="340"/>
      <c r="P229" t="s">
        <v>692</v>
      </c>
      <c r="R229">
        <f t="shared" si="1"/>
        <v>5</v>
      </c>
    </row>
    <row r="230" spans="1:18" ht="16" hidden="1" x14ac:dyDescent="0.2">
      <c r="A230" s="345">
        <v>15</v>
      </c>
      <c r="B230" s="383" t="s">
        <v>134</v>
      </c>
      <c r="C230" s="609" t="s">
        <v>233</v>
      </c>
      <c r="D230" s="610"/>
      <c r="E230" s="611"/>
      <c r="F230" s="410" t="s">
        <v>238</v>
      </c>
      <c r="G230" s="340"/>
      <c r="H230" s="340">
        <v>23</v>
      </c>
      <c r="I230" s="340"/>
      <c r="J230" s="340"/>
      <c r="K230" s="340">
        <v>8</v>
      </c>
      <c r="L230" s="340"/>
      <c r="M230" s="340"/>
      <c r="N230" s="340"/>
      <c r="P230" t="s">
        <v>692</v>
      </c>
      <c r="R230">
        <f t="shared" si="1"/>
        <v>31</v>
      </c>
    </row>
    <row r="231" spans="1:18" ht="16" hidden="1" x14ac:dyDescent="0.2">
      <c r="A231" s="345">
        <v>15</v>
      </c>
      <c r="B231" s="383" t="s">
        <v>129</v>
      </c>
      <c r="C231" s="609" t="s">
        <v>233</v>
      </c>
      <c r="D231" s="610"/>
      <c r="E231" s="611"/>
      <c r="F231" s="410" t="s">
        <v>238</v>
      </c>
      <c r="G231" s="340"/>
      <c r="H231" s="340">
        <v>3</v>
      </c>
      <c r="I231" s="340"/>
      <c r="J231" s="340"/>
      <c r="K231" s="340"/>
      <c r="L231" s="340"/>
      <c r="M231" s="340"/>
      <c r="N231" s="340"/>
      <c r="P231" t="s">
        <v>692</v>
      </c>
      <c r="R231">
        <f t="shared" si="1"/>
        <v>3</v>
      </c>
    </row>
    <row r="232" spans="1:18" ht="16" hidden="1" x14ac:dyDescent="0.2">
      <c r="A232" s="345">
        <v>15</v>
      </c>
      <c r="B232" s="383" t="s">
        <v>135</v>
      </c>
      <c r="C232" s="609" t="s">
        <v>236</v>
      </c>
      <c r="D232" s="610"/>
      <c r="E232" s="611"/>
      <c r="F232" s="410" t="s">
        <v>242</v>
      </c>
      <c r="G232" s="340"/>
      <c r="H232" s="340">
        <v>2</v>
      </c>
      <c r="I232" s="340"/>
      <c r="J232" s="340"/>
      <c r="K232" s="340"/>
      <c r="L232" s="340">
        <v>20</v>
      </c>
      <c r="M232" s="340"/>
      <c r="N232" s="340"/>
      <c r="P232" t="s">
        <v>692</v>
      </c>
      <c r="R232">
        <f t="shared" si="1"/>
        <v>22</v>
      </c>
    </row>
    <row r="233" spans="1:18" ht="16" hidden="1" x14ac:dyDescent="0.2">
      <c r="A233" s="345">
        <v>15</v>
      </c>
      <c r="B233" s="383" t="s">
        <v>311</v>
      </c>
      <c r="C233" s="609" t="s">
        <v>233</v>
      </c>
      <c r="D233" s="610"/>
      <c r="E233" s="611"/>
      <c r="F233" s="410" t="s">
        <v>240</v>
      </c>
      <c r="G233" s="340"/>
      <c r="H233" s="340">
        <v>3</v>
      </c>
      <c r="I233" s="340"/>
      <c r="J233" s="340"/>
      <c r="K233" s="340"/>
      <c r="L233" s="340"/>
      <c r="M233" s="340"/>
      <c r="N233" s="340"/>
      <c r="P233" t="s">
        <v>692</v>
      </c>
      <c r="R233">
        <f t="shared" si="1"/>
        <v>3</v>
      </c>
    </row>
    <row r="234" spans="1:18" ht="16" hidden="1" x14ac:dyDescent="0.2">
      <c r="A234" s="345">
        <v>16</v>
      </c>
      <c r="B234" s="383" t="s">
        <v>134</v>
      </c>
      <c r="C234" s="609" t="s">
        <v>233</v>
      </c>
      <c r="D234" s="610"/>
      <c r="E234" s="611"/>
      <c r="F234" s="410" t="s">
        <v>238</v>
      </c>
      <c r="G234" s="340"/>
      <c r="H234" s="340">
        <v>10</v>
      </c>
      <c r="I234" s="340"/>
      <c r="J234" s="340"/>
      <c r="K234" s="340"/>
      <c r="L234" s="340"/>
      <c r="M234" s="340"/>
      <c r="N234" s="340"/>
      <c r="P234" t="s">
        <v>692</v>
      </c>
      <c r="R234">
        <f t="shared" si="1"/>
        <v>10</v>
      </c>
    </row>
    <row r="235" spans="1:18" ht="32" hidden="1" x14ac:dyDescent="0.2">
      <c r="A235" s="345">
        <v>16</v>
      </c>
      <c r="B235" s="383" t="s">
        <v>312</v>
      </c>
      <c r="C235" s="609" t="s">
        <v>236</v>
      </c>
      <c r="D235" s="610"/>
      <c r="E235" s="611"/>
      <c r="F235" s="410" t="s">
        <v>239</v>
      </c>
      <c r="G235" s="340"/>
      <c r="H235" s="340">
        <v>2</v>
      </c>
      <c r="I235" s="340"/>
      <c r="J235" s="340"/>
      <c r="K235" s="340"/>
      <c r="L235" s="340"/>
      <c r="M235" s="340"/>
      <c r="N235" s="340"/>
      <c r="P235" t="s">
        <v>692</v>
      </c>
      <c r="R235">
        <f t="shared" si="1"/>
        <v>2</v>
      </c>
    </row>
    <row r="236" spans="1:18" ht="16" hidden="1" x14ac:dyDescent="0.2">
      <c r="A236" s="345">
        <v>16</v>
      </c>
      <c r="B236" s="383" t="s">
        <v>229</v>
      </c>
      <c r="C236" s="609" t="s">
        <v>236</v>
      </c>
      <c r="D236" s="610"/>
      <c r="E236" s="611"/>
      <c r="F236" s="410" t="s">
        <v>239</v>
      </c>
      <c r="G236" s="340"/>
      <c r="H236" s="340">
        <v>1</v>
      </c>
      <c r="I236" s="340"/>
      <c r="J236" s="340"/>
      <c r="K236" s="340"/>
      <c r="L236" s="340"/>
      <c r="M236" s="340"/>
      <c r="N236" s="340"/>
      <c r="P236" t="s">
        <v>692</v>
      </c>
      <c r="R236">
        <f t="shared" si="1"/>
        <v>1</v>
      </c>
    </row>
    <row r="237" spans="1:18" ht="16" hidden="1" x14ac:dyDescent="0.2">
      <c r="A237" s="345">
        <v>16</v>
      </c>
      <c r="B237" s="383" t="s">
        <v>311</v>
      </c>
      <c r="C237" s="609" t="s">
        <v>233</v>
      </c>
      <c r="D237" s="610"/>
      <c r="E237" s="611"/>
      <c r="F237" s="410" t="s">
        <v>240</v>
      </c>
      <c r="G237" s="340"/>
      <c r="H237" s="340">
        <v>4</v>
      </c>
      <c r="I237" s="340"/>
      <c r="J237" s="340"/>
      <c r="K237" s="340"/>
      <c r="L237" s="340"/>
      <c r="M237" s="340"/>
      <c r="N237" s="340"/>
      <c r="P237" t="s">
        <v>692</v>
      </c>
      <c r="R237">
        <f t="shared" si="1"/>
        <v>4</v>
      </c>
    </row>
    <row r="238" spans="1:18" ht="16" hidden="1" x14ac:dyDescent="0.2">
      <c r="A238" s="345">
        <v>16</v>
      </c>
      <c r="B238" s="383" t="s">
        <v>129</v>
      </c>
      <c r="C238" s="609" t="s">
        <v>233</v>
      </c>
      <c r="D238" s="610"/>
      <c r="E238" s="611"/>
      <c r="F238" s="410" t="s">
        <v>238</v>
      </c>
      <c r="G238" s="340"/>
      <c r="H238" s="340">
        <v>9</v>
      </c>
      <c r="I238" s="340"/>
      <c r="J238" s="340"/>
      <c r="K238" s="340"/>
      <c r="L238" s="340"/>
      <c r="M238" s="340"/>
      <c r="N238" s="340"/>
      <c r="P238" t="s">
        <v>692</v>
      </c>
      <c r="R238">
        <f t="shared" si="1"/>
        <v>9</v>
      </c>
    </row>
    <row r="239" spans="1:18" ht="16" hidden="1" x14ac:dyDescent="0.2">
      <c r="A239" s="345">
        <v>16</v>
      </c>
      <c r="B239" s="383" t="s">
        <v>135</v>
      </c>
      <c r="C239" s="609" t="s">
        <v>236</v>
      </c>
      <c r="D239" s="610"/>
      <c r="E239" s="611"/>
      <c r="F239" s="410" t="s">
        <v>242</v>
      </c>
      <c r="G239" s="340"/>
      <c r="H239" s="340">
        <v>5</v>
      </c>
      <c r="I239" s="340"/>
      <c r="J239" s="340"/>
      <c r="K239" s="340"/>
      <c r="L239" s="340">
        <v>20</v>
      </c>
      <c r="M239" s="340"/>
      <c r="N239" s="340"/>
      <c r="P239" t="s">
        <v>692</v>
      </c>
      <c r="R239">
        <f t="shared" si="1"/>
        <v>25</v>
      </c>
    </row>
    <row r="240" spans="1:18" ht="16" hidden="1" x14ac:dyDescent="0.2">
      <c r="A240" s="345">
        <v>17</v>
      </c>
      <c r="B240" s="383" t="s">
        <v>135</v>
      </c>
      <c r="C240" s="609" t="s">
        <v>236</v>
      </c>
      <c r="D240" s="610"/>
      <c r="E240" s="611"/>
      <c r="F240" s="410" t="s">
        <v>242</v>
      </c>
      <c r="G240" s="340"/>
      <c r="H240" s="340">
        <v>3</v>
      </c>
      <c r="I240" s="340"/>
      <c r="J240" s="340"/>
      <c r="K240" s="340"/>
      <c r="L240" s="340">
        <v>15</v>
      </c>
      <c r="M240" s="340"/>
      <c r="N240" s="340"/>
      <c r="P240" t="s">
        <v>692</v>
      </c>
      <c r="R240">
        <f t="shared" si="1"/>
        <v>18</v>
      </c>
    </row>
    <row r="241" spans="1:18" ht="16" hidden="1" x14ac:dyDescent="0.2">
      <c r="A241" s="345">
        <v>17</v>
      </c>
      <c r="B241" s="383" t="s">
        <v>134</v>
      </c>
      <c r="C241" s="609" t="s">
        <v>233</v>
      </c>
      <c r="D241" s="610"/>
      <c r="E241" s="611"/>
      <c r="F241" s="410" t="s">
        <v>238</v>
      </c>
      <c r="G241" s="340"/>
      <c r="H241" s="340">
        <v>20</v>
      </c>
      <c r="I241" s="340"/>
      <c r="J241" s="340"/>
      <c r="K241" s="340">
        <v>1</v>
      </c>
      <c r="L241" s="340"/>
      <c r="M241" s="340"/>
      <c r="N241" s="340"/>
      <c r="P241" t="s">
        <v>692</v>
      </c>
      <c r="R241">
        <f t="shared" si="1"/>
        <v>21</v>
      </c>
    </row>
    <row r="242" spans="1:18" ht="16" hidden="1" x14ac:dyDescent="0.2">
      <c r="A242" s="345">
        <v>17</v>
      </c>
      <c r="B242" s="383" t="s">
        <v>129</v>
      </c>
      <c r="C242" s="609" t="s">
        <v>233</v>
      </c>
      <c r="D242" s="610"/>
      <c r="E242" s="611"/>
      <c r="F242" s="410" t="s">
        <v>238</v>
      </c>
      <c r="G242" s="340"/>
      <c r="H242" s="340">
        <v>3</v>
      </c>
      <c r="I242" s="340"/>
      <c r="J242" s="340"/>
      <c r="K242" s="340"/>
      <c r="L242" s="340"/>
      <c r="M242" s="340"/>
      <c r="N242" s="340"/>
      <c r="P242" t="s">
        <v>692</v>
      </c>
      <c r="R242">
        <f t="shared" si="1"/>
        <v>3</v>
      </c>
    </row>
    <row r="243" spans="1:18" ht="16" hidden="1" x14ac:dyDescent="0.2">
      <c r="A243" s="345">
        <v>17</v>
      </c>
      <c r="B243" s="383" t="s">
        <v>311</v>
      </c>
      <c r="C243" s="609" t="s">
        <v>233</v>
      </c>
      <c r="D243" s="610"/>
      <c r="E243" s="611"/>
      <c r="F243" s="410" t="s">
        <v>240</v>
      </c>
      <c r="G243" s="340"/>
      <c r="H243" s="340">
        <v>8</v>
      </c>
      <c r="I243" s="340"/>
      <c r="J243" s="340"/>
      <c r="K243" s="340"/>
      <c r="L243" s="340"/>
      <c r="M243" s="340"/>
      <c r="N243" s="340"/>
      <c r="P243" t="s">
        <v>692</v>
      </c>
      <c r="R243">
        <f t="shared" si="1"/>
        <v>8</v>
      </c>
    </row>
    <row r="244" spans="1:18" ht="16" hidden="1" x14ac:dyDescent="0.2">
      <c r="A244" s="345">
        <v>17</v>
      </c>
      <c r="B244" s="383" t="s">
        <v>229</v>
      </c>
      <c r="C244" s="609" t="s">
        <v>236</v>
      </c>
      <c r="D244" s="610"/>
      <c r="E244" s="611"/>
      <c r="F244" s="410" t="s">
        <v>239</v>
      </c>
      <c r="G244" s="340"/>
      <c r="H244" s="340">
        <v>2</v>
      </c>
      <c r="I244" s="340"/>
      <c r="J244" s="340"/>
      <c r="K244" s="340"/>
      <c r="L244" s="340"/>
      <c r="M244" s="340"/>
      <c r="N244" s="340"/>
      <c r="P244" t="s">
        <v>692</v>
      </c>
      <c r="R244">
        <f t="shared" si="1"/>
        <v>2</v>
      </c>
    </row>
    <row r="245" spans="1:18" ht="16" hidden="1" x14ac:dyDescent="0.2">
      <c r="A245" s="345">
        <v>18</v>
      </c>
      <c r="B245" s="383" t="s">
        <v>135</v>
      </c>
      <c r="C245" s="609" t="s">
        <v>236</v>
      </c>
      <c r="D245" s="610"/>
      <c r="E245" s="611"/>
      <c r="F245" s="410" t="s">
        <v>242</v>
      </c>
      <c r="G245" s="340"/>
      <c r="H245" s="340">
        <v>5</v>
      </c>
      <c r="I245" s="340"/>
      <c r="J245" s="340"/>
      <c r="K245" s="340"/>
      <c r="L245" s="340">
        <v>30</v>
      </c>
      <c r="M245" s="340"/>
      <c r="N245" s="340"/>
      <c r="P245" t="s">
        <v>692</v>
      </c>
      <c r="R245">
        <f t="shared" si="1"/>
        <v>35</v>
      </c>
    </row>
    <row r="246" spans="1:18" ht="16" hidden="1" x14ac:dyDescent="0.2">
      <c r="A246" s="345">
        <v>18</v>
      </c>
      <c r="B246" s="383" t="s">
        <v>134</v>
      </c>
      <c r="C246" s="609" t="s">
        <v>233</v>
      </c>
      <c r="D246" s="610"/>
      <c r="E246" s="611"/>
      <c r="F246" s="410" t="s">
        <v>238</v>
      </c>
      <c r="G246" s="340"/>
      <c r="H246" s="340">
        <v>16</v>
      </c>
      <c r="I246" s="340"/>
      <c r="J246" s="340"/>
      <c r="K246" s="340"/>
      <c r="L246" s="340"/>
      <c r="M246" s="340"/>
      <c r="N246" s="340"/>
      <c r="P246" t="s">
        <v>692</v>
      </c>
      <c r="R246">
        <f t="shared" si="1"/>
        <v>16</v>
      </c>
    </row>
    <row r="247" spans="1:18" ht="16" hidden="1" x14ac:dyDescent="0.2">
      <c r="A247" s="345">
        <v>18</v>
      </c>
      <c r="B247" s="383" t="s">
        <v>129</v>
      </c>
      <c r="C247" s="609" t="s">
        <v>233</v>
      </c>
      <c r="D247" s="610"/>
      <c r="E247" s="611"/>
      <c r="F247" s="410" t="s">
        <v>238</v>
      </c>
      <c r="G247" s="340"/>
      <c r="H247" s="340">
        <v>8</v>
      </c>
      <c r="I247" s="340"/>
      <c r="J247" s="340"/>
      <c r="K247" s="340"/>
      <c r="L247" s="340"/>
      <c r="M247" s="340"/>
      <c r="N247" s="340"/>
      <c r="P247" t="s">
        <v>692</v>
      </c>
      <c r="R247">
        <f t="shared" si="1"/>
        <v>8</v>
      </c>
    </row>
    <row r="248" spans="1:18" ht="16" hidden="1" x14ac:dyDescent="0.2">
      <c r="A248" s="345">
        <v>18</v>
      </c>
      <c r="B248" s="383" t="s">
        <v>311</v>
      </c>
      <c r="C248" s="609" t="s">
        <v>233</v>
      </c>
      <c r="D248" s="610"/>
      <c r="E248" s="611"/>
      <c r="F248" s="410" t="s">
        <v>240</v>
      </c>
      <c r="G248" s="340"/>
      <c r="H248" s="340">
        <v>1</v>
      </c>
      <c r="I248" s="340"/>
      <c r="J248" s="340"/>
      <c r="K248" s="340"/>
      <c r="L248" s="340"/>
      <c r="M248" s="340"/>
      <c r="N248" s="340"/>
      <c r="P248" t="s">
        <v>692</v>
      </c>
      <c r="R248">
        <f t="shared" si="1"/>
        <v>1</v>
      </c>
    </row>
    <row r="249" spans="1:18" ht="16" hidden="1" x14ac:dyDescent="0.2">
      <c r="A249" s="345">
        <v>18</v>
      </c>
      <c r="B249" s="383" t="s">
        <v>143</v>
      </c>
      <c r="C249" s="609" t="s">
        <v>270</v>
      </c>
      <c r="D249" s="610"/>
      <c r="E249" s="611"/>
      <c r="F249" s="410" t="s">
        <v>240</v>
      </c>
      <c r="G249" s="340"/>
      <c r="H249" s="340">
        <v>9</v>
      </c>
      <c r="I249" s="340"/>
      <c r="J249" s="340"/>
      <c r="K249" s="340">
        <v>9</v>
      </c>
      <c r="L249" s="340"/>
      <c r="M249" s="340"/>
      <c r="N249" s="340"/>
      <c r="P249" t="s">
        <v>692</v>
      </c>
      <c r="R249">
        <f t="shared" si="1"/>
        <v>18</v>
      </c>
    </row>
    <row r="250" spans="1:18" ht="16" hidden="1" x14ac:dyDescent="0.2">
      <c r="A250" s="345">
        <v>19</v>
      </c>
      <c r="B250" s="383" t="s">
        <v>134</v>
      </c>
      <c r="C250" s="609" t="s">
        <v>233</v>
      </c>
      <c r="D250" s="610"/>
      <c r="E250" s="611"/>
      <c r="F250" s="410" t="s">
        <v>238</v>
      </c>
      <c r="G250" s="340"/>
      <c r="H250" s="340">
        <v>25</v>
      </c>
      <c r="I250" s="340"/>
      <c r="J250" s="340"/>
      <c r="K250" s="340">
        <v>3</v>
      </c>
      <c r="L250" s="340"/>
      <c r="M250" s="340"/>
      <c r="N250" s="340"/>
      <c r="P250" t="s">
        <v>692</v>
      </c>
      <c r="R250">
        <f t="shared" si="1"/>
        <v>28</v>
      </c>
    </row>
    <row r="251" spans="1:18" ht="16" hidden="1" x14ac:dyDescent="0.2">
      <c r="A251" s="345">
        <v>19</v>
      </c>
      <c r="B251" s="383" t="s">
        <v>129</v>
      </c>
      <c r="C251" s="609" t="s">
        <v>233</v>
      </c>
      <c r="D251" s="610"/>
      <c r="E251" s="611"/>
      <c r="F251" s="410" t="s">
        <v>238</v>
      </c>
      <c r="G251" s="340"/>
      <c r="H251" s="340">
        <v>2</v>
      </c>
      <c r="I251" s="340"/>
      <c r="J251" s="340"/>
      <c r="K251" s="340"/>
      <c r="L251" s="340"/>
      <c r="M251" s="340"/>
      <c r="N251" s="340"/>
      <c r="P251" t="s">
        <v>692</v>
      </c>
      <c r="R251">
        <f t="shared" si="1"/>
        <v>2</v>
      </c>
    </row>
    <row r="252" spans="1:18" ht="16" hidden="1" x14ac:dyDescent="0.2">
      <c r="A252" s="345">
        <v>19</v>
      </c>
      <c r="B252" s="383" t="s">
        <v>229</v>
      </c>
      <c r="C252" s="609" t="s">
        <v>236</v>
      </c>
      <c r="D252" s="610"/>
      <c r="E252" s="611"/>
      <c r="F252" s="410" t="s">
        <v>239</v>
      </c>
      <c r="G252" s="340"/>
      <c r="H252" s="340">
        <v>1</v>
      </c>
      <c r="I252" s="340"/>
      <c r="J252" s="340"/>
      <c r="K252" s="340"/>
      <c r="L252" s="340"/>
      <c r="M252" s="340"/>
      <c r="N252" s="340"/>
      <c r="P252" t="s">
        <v>692</v>
      </c>
      <c r="R252">
        <f t="shared" si="1"/>
        <v>1</v>
      </c>
    </row>
    <row r="253" spans="1:18" ht="16" hidden="1" x14ac:dyDescent="0.2">
      <c r="A253" s="345">
        <v>20</v>
      </c>
      <c r="B253" s="383" t="s">
        <v>134</v>
      </c>
      <c r="C253" s="609" t="s">
        <v>233</v>
      </c>
      <c r="D253" s="610"/>
      <c r="E253" s="611"/>
      <c r="F253" s="410" t="s">
        <v>238</v>
      </c>
      <c r="G253" s="340"/>
      <c r="H253" s="340">
        <v>14</v>
      </c>
      <c r="I253" s="340"/>
      <c r="J253" s="340"/>
      <c r="K253" s="340"/>
      <c r="L253" s="340"/>
      <c r="M253" s="340"/>
      <c r="N253" s="340"/>
      <c r="P253" t="s">
        <v>692</v>
      </c>
      <c r="R253">
        <f t="shared" si="1"/>
        <v>14</v>
      </c>
    </row>
    <row r="254" spans="1:18" ht="16" hidden="1" x14ac:dyDescent="0.2">
      <c r="A254" s="345">
        <v>20</v>
      </c>
      <c r="B254" s="383" t="s">
        <v>129</v>
      </c>
      <c r="C254" s="609" t="s">
        <v>233</v>
      </c>
      <c r="D254" s="610"/>
      <c r="E254" s="611"/>
      <c r="F254" s="410" t="s">
        <v>238</v>
      </c>
      <c r="G254" s="340"/>
      <c r="H254" s="340">
        <v>1</v>
      </c>
      <c r="I254" s="340"/>
      <c r="J254" s="340"/>
      <c r="K254" s="340"/>
      <c r="L254" s="340"/>
      <c r="M254" s="340"/>
      <c r="N254" s="340"/>
      <c r="P254" t="s">
        <v>692</v>
      </c>
      <c r="R254">
        <f t="shared" si="1"/>
        <v>1</v>
      </c>
    </row>
    <row r="255" spans="1:18" ht="16" hidden="1" x14ac:dyDescent="0.2">
      <c r="A255" s="345">
        <v>1</v>
      </c>
      <c r="B255" s="366" t="s">
        <v>135</v>
      </c>
      <c r="C255" s="609"/>
      <c r="D255" s="610"/>
      <c r="E255" s="611"/>
      <c r="F255" s="341"/>
      <c r="G255" s="340"/>
      <c r="H255" s="340">
        <v>1</v>
      </c>
      <c r="I255" s="340"/>
      <c r="J255" s="340"/>
      <c r="K255" s="340"/>
      <c r="L255" s="340"/>
      <c r="M255" s="340"/>
      <c r="N255" s="340"/>
      <c r="P255" t="s">
        <v>692</v>
      </c>
      <c r="R255">
        <f t="shared" si="1"/>
        <v>1</v>
      </c>
    </row>
    <row r="256" spans="1:18" ht="16" hidden="1" x14ac:dyDescent="0.2">
      <c r="A256" s="345">
        <v>1</v>
      </c>
      <c r="B256" s="366" t="s">
        <v>134</v>
      </c>
      <c r="C256" s="609"/>
      <c r="D256" s="610"/>
      <c r="E256" s="611"/>
      <c r="F256" s="341"/>
      <c r="G256" s="340"/>
      <c r="H256" s="340">
        <v>10</v>
      </c>
      <c r="I256" s="340"/>
      <c r="J256" s="340"/>
      <c r="K256" s="340"/>
      <c r="L256" s="340"/>
      <c r="M256" s="340"/>
      <c r="N256" s="340"/>
      <c r="P256" t="s">
        <v>692</v>
      </c>
      <c r="R256">
        <f t="shared" si="1"/>
        <v>10</v>
      </c>
    </row>
    <row r="257" spans="1:18" ht="16" hidden="1" x14ac:dyDescent="0.2">
      <c r="A257" s="345">
        <v>1</v>
      </c>
      <c r="B257" s="366" t="s">
        <v>716</v>
      </c>
      <c r="C257" s="609"/>
      <c r="D257" s="610"/>
      <c r="E257" s="611"/>
      <c r="F257" s="341"/>
      <c r="G257" s="340"/>
      <c r="H257" s="340">
        <v>20</v>
      </c>
      <c r="I257" s="340"/>
      <c r="J257" s="340"/>
      <c r="K257" s="340">
        <v>2</v>
      </c>
      <c r="L257" s="340"/>
      <c r="M257" s="340"/>
      <c r="N257" s="340"/>
      <c r="P257" t="s">
        <v>692</v>
      </c>
      <c r="R257">
        <f t="shared" si="1"/>
        <v>22</v>
      </c>
    </row>
    <row r="258" spans="1:18" ht="16" hidden="1" x14ac:dyDescent="0.2">
      <c r="A258" s="345">
        <v>1</v>
      </c>
      <c r="B258" s="366" t="s">
        <v>158</v>
      </c>
      <c r="C258" s="609"/>
      <c r="D258" s="610"/>
      <c r="E258" s="611"/>
      <c r="F258" s="341"/>
      <c r="G258" s="340"/>
      <c r="H258" s="340">
        <v>20</v>
      </c>
      <c r="I258" s="340"/>
      <c r="J258" s="340"/>
      <c r="K258" s="340"/>
      <c r="L258" s="340"/>
      <c r="M258" s="340"/>
      <c r="N258" s="340"/>
      <c r="P258" t="s">
        <v>692</v>
      </c>
      <c r="R258">
        <f t="shared" si="1"/>
        <v>20</v>
      </c>
    </row>
    <row r="259" spans="1:18" ht="16" hidden="1" x14ac:dyDescent="0.2">
      <c r="A259" s="345">
        <v>1</v>
      </c>
      <c r="B259" s="366" t="s">
        <v>161</v>
      </c>
      <c r="C259" s="609"/>
      <c r="D259" s="610"/>
      <c r="E259" s="611"/>
      <c r="F259" s="341"/>
      <c r="G259" s="340"/>
      <c r="H259" s="340">
        <v>2</v>
      </c>
      <c r="I259" s="340"/>
      <c r="J259" s="340"/>
      <c r="K259" s="340"/>
      <c r="L259" s="340"/>
      <c r="M259" s="340"/>
      <c r="N259" s="340"/>
      <c r="P259" t="s">
        <v>692</v>
      </c>
      <c r="R259">
        <f t="shared" ref="R259:R322" si="2">SUM(G259:I259,K259:N259)</f>
        <v>2</v>
      </c>
    </row>
    <row r="260" spans="1:18" ht="16" hidden="1" x14ac:dyDescent="0.2">
      <c r="A260" s="345">
        <v>1</v>
      </c>
      <c r="B260" s="366" t="s">
        <v>717</v>
      </c>
      <c r="C260" s="609"/>
      <c r="D260" s="610"/>
      <c r="E260" s="611"/>
      <c r="F260" s="341"/>
      <c r="G260" s="340"/>
      <c r="H260" s="340">
        <v>1</v>
      </c>
      <c r="I260" s="340"/>
      <c r="J260" s="340"/>
      <c r="K260" s="340">
        <v>1</v>
      </c>
      <c r="L260" s="340"/>
      <c r="M260" s="340"/>
      <c r="N260" s="340"/>
      <c r="P260" t="s">
        <v>692</v>
      </c>
      <c r="R260">
        <f t="shared" si="2"/>
        <v>2</v>
      </c>
    </row>
    <row r="261" spans="1:18" ht="16" hidden="1" x14ac:dyDescent="0.2">
      <c r="A261" s="345">
        <v>1</v>
      </c>
      <c r="B261" s="366" t="s">
        <v>850</v>
      </c>
      <c r="C261" s="609"/>
      <c r="D261" s="610"/>
      <c r="E261" s="611"/>
      <c r="F261" s="341"/>
      <c r="G261" s="340"/>
      <c r="H261" s="340">
        <v>1</v>
      </c>
      <c r="I261" s="340"/>
      <c r="J261" s="340"/>
      <c r="K261" s="340"/>
      <c r="L261" s="340"/>
      <c r="M261" s="340"/>
      <c r="N261" s="340"/>
      <c r="O261" t="s">
        <v>847</v>
      </c>
      <c r="P261" t="s">
        <v>692</v>
      </c>
      <c r="R261">
        <f t="shared" si="2"/>
        <v>1</v>
      </c>
    </row>
    <row r="262" spans="1:18" ht="16" hidden="1" x14ac:dyDescent="0.2">
      <c r="A262" s="345">
        <v>2</v>
      </c>
      <c r="B262" s="366" t="s">
        <v>161</v>
      </c>
      <c r="C262" s="609"/>
      <c r="D262" s="610"/>
      <c r="E262" s="611"/>
      <c r="F262" s="341"/>
      <c r="G262" s="340"/>
      <c r="H262" s="340"/>
      <c r="I262" s="340"/>
      <c r="J262" s="340"/>
      <c r="K262" s="340"/>
      <c r="L262" s="340">
        <v>2</v>
      </c>
      <c r="M262" s="340"/>
      <c r="N262" s="340"/>
      <c r="P262" t="s">
        <v>692</v>
      </c>
      <c r="R262">
        <f t="shared" si="2"/>
        <v>2</v>
      </c>
    </row>
    <row r="263" spans="1:18" ht="16" hidden="1" x14ac:dyDescent="0.2">
      <c r="A263" s="345">
        <v>2</v>
      </c>
      <c r="B263" s="366" t="s">
        <v>716</v>
      </c>
      <c r="C263" s="609"/>
      <c r="D263" s="610"/>
      <c r="E263" s="611"/>
      <c r="F263" s="341"/>
      <c r="G263" s="340"/>
      <c r="H263" s="340">
        <v>10</v>
      </c>
      <c r="I263" s="340"/>
      <c r="J263" s="340"/>
      <c r="K263" s="340">
        <v>3</v>
      </c>
      <c r="L263" s="340"/>
      <c r="M263" s="340"/>
      <c r="N263" s="340"/>
      <c r="P263" t="s">
        <v>692</v>
      </c>
      <c r="R263">
        <f t="shared" si="2"/>
        <v>13</v>
      </c>
    </row>
    <row r="264" spans="1:18" ht="16" hidden="1" x14ac:dyDescent="0.2">
      <c r="A264" s="345">
        <v>2</v>
      </c>
      <c r="B264" s="366" t="s">
        <v>137</v>
      </c>
      <c r="C264" s="609"/>
      <c r="D264" s="610"/>
      <c r="E264" s="611"/>
      <c r="F264" s="341"/>
      <c r="G264" s="340"/>
      <c r="H264" s="340"/>
      <c r="I264" s="340"/>
      <c r="J264" s="340"/>
      <c r="K264" s="340"/>
      <c r="L264" s="340">
        <v>1</v>
      </c>
      <c r="M264" s="340"/>
      <c r="N264" s="340"/>
      <c r="P264" t="s">
        <v>692</v>
      </c>
      <c r="R264">
        <f t="shared" si="2"/>
        <v>1</v>
      </c>
    </row>
    <row r="265" spans="1:18" ht="16" hidden="1" x14ac:dyDescent="0.2">
      <c r="A265" s="345">
        <v>2</v>
      </c>
      <c r="B265" s="366" t="s">
        <v>158</v>
      </c>
      <c r="C265" s="609"/>
      <c r="D265" s="610"/>
      <c r="E265" s="611"/>
      <c r="F265" s="341"/>
      <c r="G265" s="340"/>
      <c r="H265" s="340">
        <v>1</v>
      </c>
      <c r="I265" s="340"/>
      <c r="J265" s="340"/>
      <c r="K265" s="340"/>
      <c r="L265" s="340"/>
      <c r="M265" s="340"/>
      <c r="N265" s="340"/>
      <c r="P265" t="s">
        <v>692</v>
      </c>
      <c r="R265">
        <f t="shared" si="2"/>
        <v>1</v>
      </c>
    </row>
    <row r="266" spans="1:18" ht="16" hidden="1" x14ac:dyDescent="0.2">
      <c r="A266" s="345">
        <v>2</v>
      </c>
      <c r="B266" s="366" t="s">
        <v>127</v>
      </c>
      <c r="C266" s="609"/>
      <c r="D266" s="610"/>
      <c r="E266" s="611"/>
      <c r="F266" s="341"/>
      <c r="G266" s="340"/>
      <c r="H266" s="340">
        <v>1</v>
      </c>
      <c r="I266" s="340"/>
      <c r="J266" s="340"/>
      <c r="K266" s="340"/>
      <c r="L266" s="340"/>
      <c r="M266" s="340"/>
      <c r="N266" s="340"/>
      <c r="P266" t="s">
        <v>692</v>
      </c>
      <c r="R266">
        <f t="shared" si="2"/>
        <v>1</v>
      </c>
    </row>
    <row r="267" spans="1:18" ht="16" hidden="1" x14ac:dyDescent="0.2">
      <c r="A267" s="345">
        <v>2</v>
      </c>
      <c r="B267" s="366" t="s">
        <v>717</v>
      </c>
      <c r="C267" s="609"/>
      <c r="D267" s="610"/>
      <c r="E267" s="611"/>
      <c r="F267" s="341"/>
      <c r="G267" s="340"/>
      <c r="H267" s="340">
        <v>4</v>
      </c>
      <c r="I267" s="340"/>
      <c r="J267" s="340"/>
      <c r="K267" s="340">
        <v>4</v>
      </c>
      <c r="L267" s="340"/>
      <c r="M267" s="340"/>
      <c r="N267" s="340"/>
      <c r="P267" t="s">
        <v>692</v>
      </c>
      <c r="R267">
        <f t="shared" si="2"/>
        <v>8</v>
      </c>
    </row>
    <row r="268" spans="1:18" ht="16" hidden="1" x14ac:dyDescent="0.2">
      <c r="A268" s="345">
        <v>2</v>
      </c>
      <c r="B268" s="366" t="s">
        <v>849</v>
      </c>
      <c r="C268" s="609"/>
      <c r="D268" s="610"/>
      <c r="E268" s="611"/>
      <c r="F268" s="341"/>
      <c r="G268" s="340"/>
      <c r="H268" s="340">
        <v>1</v>
      </c>
      <c r="I268" s="340"/>
      <c r="J268" s="340"/>
      <c r="K268" s="340">
        <v>1</v>
      </c>
      <c r="L268" s="340"/>
      <c r="M268" s="340"/>
      <c r="N268" s="340"/>
      <c r="O268" t="s">
        <v>853</v>
      </c>
      <c r="P268" t="s">
        <v>692</v>
      </c>
      <c r="R268">
        <f t="shared" si="2"/>
        <v>2</v>
      </c>
    </row>
    <row r="269" spans="1:18" ht="16" hidden="1" x14ac:dyDescent="0.2">
      <c r="A269" s="345">
        <v>3</v>
      </c>
      <c r="B269" s="366" t="s">
        <v>716</v>
      </c>
      <c r="C269" s="609"/>
      <c r="D269" s="610"/>
      <c r="E269" s="611"/>
      <c r="F269" s="341"/>
      <c r="G269" s="340"/>
      <c r="H269" s="340">
        <v>30</v>
      </c>
      <c r="I269" s="340"/>
      <c r="J269" s="340"/>
      <c r="K269" s="340"/>
      <c r="L269" s="340"/>
      <c r="M269" s="340"/>
      <c r="N269" s="340"/>
      <c r="P269" t="s">
        <v>692</v>
      </c>
      <c r="R269">
        <f t="shared" si="2"/>
        <v>30</v>
      </c>
    </row>
    <row r="270" spans="1:18" ht="16" hidden="1" x14ac:dyDescent="0.2">
      <c r="A270" s="345">
        <v>3</v>
      </c>
      <c r="B270" s="366" t="s">
        <v>849</v>
      </c>
      <c r="C270" s="609"/>
      <c r="D270" s="610"/>
      <c r="E270" s="611"/>
      <c r="F270" s="341"/>
      <c r="G270" s="340"/>
      <c r="H270" s="340">
        <v>1</v>
      </c>
      <c r="I270" s="340"/>
      <c r="J270" s="340"/>
      <c r="K270" s="340"/>
      <c r="L270" s="340"/>
      <c r="M270" s="340"/>
      <c r="N270" s="340"/>
      <c r="O270" t="s">
        <v>852</v>
      </c>
      <c r="P270" t="s">
        <v>692</v>
      </c>
      <c r="R270">
        <f t="shared" si="2"/>
        <v>1</v>
      </c>
    </row>
    <row r="271" spans="1:18" ht="32" hidden="1" x14ac:dyDescent="0.2">
      <c r="A271" s="345">
        <v>3</v>
      </c>
      <c r="B271" s="383" t="s">
        <v>312</v>
      </c>
      <c r="C271" s="609"/>
      <c r="D271" s="610"/>
      <c r="E271" s="611"/>
      <c r="F271" s="341"/>
      <c r="G271" s="340"/>
      <c r="H271" s="340">
        <v>1</v>
      </c>
      <c r="I271" s="340"/>
      <c r="J271" s="340"/>
      <c r="K271" s="340"/>
      <c r="L271" s="340"/>
      <c r="M271" s="340"/>
      <c r="N271" s="340"/>
      <c r="P271" t="s">
        <v>692</v>
      </c>
      <c r="R271">
        <f t="shared" si="2"/>
        <v>1</v>
      </c>
    </row>
    <row r="272" spans="1:18" ht="16" hidden="1" x14ac:dyDescent="0.2">
      <c r="A272" s="345">
        <v>3</v>
      </c>
      <c r="B272" s="366" t="s">
        <v>126</v>
      </c>
      <c r="C272" s="609"/>
      <c r="D272" s="610"/>
      <c r="E272" s="611"/>
      <c r="F272" s="341"/>
      <c r="G272" s="340"/>
      <c r="H272" s="340">
        <v>3</v>
      </c>
      <c r="I272" s="340"/>
      <c r="J272" s="340"/>
      <c r="K272" s="340"/>
      <c r="L272" s="340"/>
      <c r="M272" s="340"/>
      <c r="N272" s="340"/>
      <c r="P272" t="s">
        <v>692</v>
      </c>
      <c r="R272">
        <f t="shared" si="2"/>
        <v>3</v>
      </c>
    </row>
    <row r="273" spans="1:18" ht="16" hidden="1" x14ac:dyDescent="0.2">
      <c r="A273" s="345">
        <v>3</v>
      </c>
      <c r="B273" s="366" t="s">
        <v>850</v>
      </c>
      <c r="C273" s="609"/>
      <c r="D273" s="610"/>
      <c r="E273" s="611"/>
      <c r="F273" s="341"/>
      <c r="G273" s="340"/>
      <c r="H273" s="340">
        <v>2</v>
      </c>
      <c r="I273" s="340"/>
      <c r="J273" s="340"/>
      <c r="K273" s="340"/>
      <c r="L273" s="340"/>
      <c r="M273" s="340"/>
      <c r="N273" s="340"/>
      <c r="O273" t="s">
        <v>854</v>
      </c>
      <c r="P273" t="s">
        <v>692</v>
      </c>
      <c r="R273">
        <f t="shared" si="2"/>
        <v>2</v>
      </c>
    </row>
    <row r="274" spans="1:18" ht="16" hidden="1" x14ac:dyDescent="0.2">
      <c r="A274" s="345">
        <v>4</v>
      </c>
      <c r="B274" s="366" t="s">
        <v>716</v>
      </c>
      <c r="C274" s="609"/>
      <c r="D274" s="610"/>
      <c r="E274" s="611"/>
      <c r="F274" s="341"/>
      <c r="G274" s="340"/>
      <c r="H274" s="340">
        <v>6</v>
      </c>
      <c r="I274" s="340"/>
      <c r="J274" s="340"/>
      <c r="K274" s="340"/>
      <c r="L274" s="340"/>
      <c r="M274" s="340"/>
      <c r="N274" s="340"/>
      <c r="P274" t="s">
        <v>692</v>
      </c>
      <c r="R274">
        <f t="shared" si="2"/>
        <v>6</v>
      </c>
    </row>
    <row r="275" spans="1:18" ht="16" hidden="1" x14ac:dyDescent="0.2">
      <c r="A275" s="345">
        <v>4</v>
      </c>
      <c r="B275" s="366" t="s">
        <v>717</v>
      </c>
      <c r="C275" s="609"/>
      <c r="D275" s="610"/>
      <c r="E275" s="611"/>
      <c r="F275" s="341"/>
      <c r="G275" s="340"/>
      <c r="H275" s="340">
        <v>2</v>
      </c>
      <c r="I275" s="340"/>
      <c r="J275" s="340"/>
      <c r="K275" s="340">
        <v>2</v>
      </c>
      <c r="L275" s="340"/>
      <c r="M275" s="340"/>
      <c r="N275" s="340"/>
      <c r="P275" t="s">
        <v>692</v>
      </c>
      <c r="R275">
        <f t="shared" si="2"/>
        <v>4</v>
      </c>
    </row>
    <row r="276" spans="1:18" ht="16" hidden="1" x14ac:dyDescent="0.2">
      <c r="A276" s="345">
        <v>4</v>
      </c>
      <c r="B276" s="366" t="s">
        <v>849</v>
      </c>
      <c r="C276" s="609"/>
      <c r="D276" s="610"/>
      <c r="E276" s="611"/>
      <c r="F276" s="341"/>
      <c r="G276" s="340"/>
      <c r="H276" s="340">
        <v>1</v>
      </c>
      <c r="I276" s="340"/>
      <c r="J276" s="340"/>
      <c r="K276" s="340"/>
      <c r="L276" s="340"/>
      <c r="M276" s="340"/>
      <c r="N276" s="340"/>
      <c r="O276" t="s">
        <v>851</v>
      </c>
      <c r="P276" t="s">
        <v>692</v>
      </c>
      <c r="R276">
        <f t="shared" si="2"/>
        <v>1</v>
      </c>
    </row>
    <row r="277" spans="1:18" ht="16" hidden="1" x14ac:dyDescent="0.2">
      <c r="A277" s="345">
        <v>5</v>
      </c>
      <c r="B277" s="366" t="s">
        <v>716</v>
      </c>
      <c r="C277" s="609"/>
      <c r="D277" s="610"/>
      <c r="E277" s="611"/>
      <c r="F277" s="341"/>
      <c r="G277" s="340"/>
      <c r="H277" s="340">
        <v>2</v>
      </c>
      <c r="I277" s="340"/>
      <c r="J277" s="340"/>
      <c r="K277" s="340"/>
      <c r="L277" s="340"/>
      <c r="M277" s="340"/>
      <c r="N277" s="340"/>
      <c r="P277" t="s">
        <v>692</v>
      </c>
      <c r="R277">
        <f t="shared" si="2"/>
        <v>2</v>
      </c>
    </row>
    <row r="278" spans="1:18" ht="16" hidden="1" x14ac:dyDescent="0.2">
      <c r="A278" s="345">
        <v>5</v>
      </c>
      <c r="B278" s="366" t="s">
        <v>129</v>
      </c>
      <c r="C278" s="609"/>
      <c r="D278" s="610"/>
      <c r="E278" s="611"/>
      <c r="F278" s="341"/>
      <c r="G278" s="340"/>
      <c r="H278" s="340">
        <v>1</v>
      </c>
      <c r="I278" s="340"/>
      <c r="J278" s="340"/>
      <c r="K278" s="340"/>
      <c r="L278" s="340"/>
      <c r="M278" s="340"/>
      <c r="N278" s="340"/>
      <c r="P278" t="s">
        <v>692</v>
      </c>
      <c r="R278">
        <f t="shared" si="2"/>
        <v>1</v>
      </c>
    </row>
    <row r="279" spans="1:18" ht="16" hidden="1" x14ac:dyDescent="0.2">
      <c r="A279" s="345">
        <v>5</v>
      </c>
      <c r="B279" s="366" t="s">
        <v>849</v>
      </c>
      <c r="C279" s="609"/>
      <c r="D279" s="610"/>
      <c r="E279" s="611"/>
      <c r="F279" s="341"/>
      <c r="G279" s="340"/>
      <c r="H279" s="340">
        <v>1</v>
      </c>
      <c r="I279" s="340"/>
      <c r="J279" s="340"/>
      <c r="K279" s="340"/>
      <c r="L279" s="340"/>
      <c r="M279" s="340"/>
      <c r="N279" s="340"/>
      <c r="O279" t="s">
        <v>848</v>
      </c>
      <c r="P279" t="s">
        <v>692</v>
      </c>
      <c r="R279">
        <f t="shared" si="2"/>
        <v>1</v>
      </c>
    </row>
    <row r="280" spans="1:18" ht="16" hidden="1" x14ac:dyDescent="0.2">
      <c r="A280" s="345">
        <v>6</v>
      </c>
      <c r="B280" s="366" t="s">
        <v>716</v>
      </c>
      <c r="C280" s="609"/>
      <c r="D280" s="610"/>
      <c r="E280" s="611"/>
      <c r="F280" s="341"/>
      <c r="G280" s="340"/>
      <c r="H280" s="340">
        <v>12</v>
      </c>
      <c r="I280" s="340"/>
      <c r="J280" s="340"/>
      <c r="K280" s="340"/>
      <c r="L280" s="340"/>
      <c r="M280" s="340"/>
      <c r="N280" s="340"/>
      <c r="P280" t="s">
        <v>692</v>
      </c>
      <c r="R280">
        <f t="shared" si="2"/>
        <v>12</v>
      </c>
    </row>
    <row r="281" spans="1:18" ht="32" hidden="1" x14ac:dyDescent="0.2">
      <c r="A281" s="345">
        <v>6</v>
      </c>
      <c r="B281" s="383" t="s">
        <v>312</v>
      </c>
      <c r="C281" s="609"/>
      <c r="D281" s="610"/>
      <c r="E281" s="611"/>
      <c r="F281" s="341"/>
      <c r="G281" s="340"/>
      <c r="H281" s="340">
        <v>3</v>
      </c>
      <c r="I281" s="340"/>
      <c r="J281" s="340"/>
      <c r="K281" s="340"/>
      <c r="L281" s="340"/>
      <c r="M281" s="340"/>
      <c r="N281" s="340"/>
      <c r="P281" t="s">
        <v>692</v>
      </c>
      <c r="R281">
        <f t="shared" si="2"/>
        <v>3</v>
      </c>
    </row>
    <row r="282" spans="1:18" ht="16" hidden="1" x14ac:dyDescent="0.2">
      <c r="A282" s="345">
        <v>6</v>
      </c>
      <c r="B282" s="366" t="s">
        <v>126</v>
      </c>
      <c r="C282" s="609"/>
      <c r="D282" s="610"/>
      <c r="E282" s="611"/>
      <c r="F282" s="341"/>
      <c r="G282" s="340"/>
      <c r="H282" s="340"/>
      <c r="I282" s="340"/>
      <c r="J282" s="340">
        <v>1</v>
      </c>
      <c r="K282" s="340"/>
      <c r="L282" s="340"/>
      <c r="M282" s="340"/>
      <c r="N282" s="340"/>
      <c r="P282" t="s">
        <v>692</v>
      </c>
      <c r="R282">
        <f t="shared" si="2"/>
        <v>0</v>
      </c>
    </row>
    <row r="283" spans="1:18" ht="16" hidden="1" x14ac:dyDescent="0.2">
      <c r="A283" s="345">
        <v>6</v>
      </c>
      <c r="B283" s="366" t="s">
        <v>128</v>
      </c>
      <c r="C283" s="609"/>
      <c r="D283" s="610"/>
      <c r="E283" s="611"/>
      <c r="F283" s="341"/>
      <c r="G283" s="340"/>
      <c r="H283" s="340">
        <v>2</v>
      </c>
      <c r="I283" s="340"/>
      <c r="J283" s="340"/>
      <c r="K283" s="340"/>
      <c r="L283" s="340"/>
      <c r="M283" s="340"/>
      <c r="N283" s="340"/>
      <c r="P283" t="s">
        <v>692</v>
      </c>
      <c r="R283">
        <f t="shared" si="2"/>
        <v>2</v>
      </c>
    </row>
    <row r="284" spans="1:18" ht="16" hidden="1" x14ac:dyDescent="0.2">
      <c r="A284" s="345">
        <v>6</v>
      </c>
      <c r="B284" s="366" t="s">
        <v>717</v>
      </c>
      <c r="C284" s="609"/>
      <c r="D284" s="610"/>
      <c r="E284" s="611"/>
      <c r="F284" s="341"/>
      <c r="G284" s="340"/>
      <c r="H284" s="340">
        <v>1</v>
      </c>
      <c r="I284" s="340"/>
      <c r="J284" s="340"/>
      <c r="K284" s="340">
        <v>1</v>
      </c>
      <c r="L284" s="340"/>
      <c r="M284" s="340"/>
      <c r="N284" s="340"/>
      <c r="P284" t="s">
        <v>692</v>
      </c>
      <c r="R284">
        <f t="shared" si="2"/>
        <v>2</v>
      </c>
    </row>
    <row r="285" spans="1:18" ht="16" hidden="1" x14ac:dyDescent="0.2">
      <c r="A285" s="345">
        <v>6</v>
      </c>
      <c r="B285" s="366" t="s">
        <v>849</v>
      </c>
      <c r="C285" s="609"/>
      <c r="D285" s="610"/>
      <c r="E285" s="611"/>
      <c r="F285" s="341"/>
      <c r="G285" s="340"/>
      <c r="H285" s="340">
        <v>1</v>
      </c>
      <c r="I285" s="340"/>
      <c r="J285" s="340"/>
      <c r="K285" s="340"/>
      <c r="L285" s="340"/>
      <c r="M285" s="340"/>
      <c r="N285" s="340"/>
      <c r="O285" t="s">
        <v>848</v>
      </c>
      <c r="P285" t="s">
        <v>692</v>
      </c>
      <c r="R285">
        <f t="shared" si="2"/>
        <v>1</v>
      </c>
    </row>
    <row r="286" spans="1:18" ht="16" hidden="1" x14ac:dyDescent="0.2">
      <c r="A286" s="345">
        <v>6</v>
      </c>
      <c r="B286" s="383" t="s">
        <v>228</v>
      </c>
      <c r="C286" s="609"/>
      <c r="D286" s="610"/>
      <c r="E286" s="611"/>
      <c r="F286" s="341"/>
      <c r="G286" s="340"/>
      <c r="H286" s="340">
        <v>1</v>
      </c>
      <c r="I286" s="340"/>
      <c r="J286" s="340"/>
      <c r="K286" s="340"/>
      <c r="L286" s="340"/>
      <c r="M286" s="340"/>
      <c r="N286" s="340"/>
      <c r="P286" t="s">
        <v>692</v>
      </c>
      <c r="R286">
        <f t="shared" si="2"/>
        <v>1</v>
      </c>
    </row>
    <row r="287" spans="1:18" ht="16" hidden="1" x14ac:dyDescent="0.2">
      <c r="A287" s="345">
        <v>6</v>
      </c>
      <c r="B287" s="366" t="s">
        <v>131</v>
      </c>
      <c r="C287" s="609"/>
      <c r="D287" s="610"/>
      <c r="E287" s="611"/>
      <c r="F287" s="341"/>
      <c r="G287" s="340"/>
      <c r="H287" s="340">
        <v>1</v>
      </c>
      <c r="I287" s="340"/>
      <c r="J287" s="340"/>
      <c r="K287" s="340"/>
      <c r="L287" s="340"/>
      <c r="M287" s="340"/>
      <c r="N287" s="340"/>
      <c r="P287" t="s">
        <v>692</v>
      </c>
      <c r="R287">
        <f t="shared" si="2"/>
        <v>1</v>
      </c>
    </row>
    <row r="288" spans="1:18" ht="16" hidden="1" x14ac:dyDescent="0.2">
      <c r="A288" s="345">
        <v>7</v>
      </c>
      <c r="B288" s="366" t="s">
        <v>716</v>
      </c>
      <c r="C288" s="609"/>
      <c r="D288" s="610"/>
      <c r="E288" s="611"/>
      <c r="F288" s="341"/>
      <c r="G288" s="340"/>
      <c r="H288" s="340">
        <v>10</v>
      </c>
      <c r="I288" s="340"/>
      <c r="J288" s="340"/>
      <c r="K288" s="340">
        <v>1</v>
      </c>
      <c r="L288" s="340"/>
      <c r="M288" s="340"/>
      <c r="N288" s="340"/>
      <c r="P288" t="s">
        <v>692</v>
      </c>
      <c r="R288">
        <f t="shared" si="2"/>
        <v>11</v>
      </c>
    </row>
    <row r="289" spans="1:18" ht="16" hidden="1" x14ac:dyDescent="0.2">
      <c r="A289" s="345">
        <v>7</v>
      </c>
      <c r="B289" s="366" t="s">
        <v>850</v>
      </c>
      <c r="C289" s="609"/>
      <c r="D289" s="610"/>
      <c r="E289" s="611"/>
      <c r="F289" s="341"/>
      <c r="G289" s="340"/>
      <c r="H289" s="340">
        <v>1</v>
      </c>
      <c r="I289" s="340"/>
      <c r="J289" s="340"/>
      <c r="K289" s="340"/>
      <c r="L289" s="340"/>
      <c r="M289" s="340"/>
      <c r="N289" s="340"/>
      <c r="O289" t="s">
        <v>857</v>
      </c>
      <c r="P289" t="s">
        <v>692</v>
      </c>
      <c r="R289">
        <f t="shared" si="2"/>
        <v>1</v>
      </c>
    </row>
    <row r="290" spans="1:18" ht="16" hidden="1" x14ac:dyDescent="0.2">
      <c r="A290" s="345">
        <v>7</v>
      </c>
      <c r="B290" s="366" t="s">
        <v>161</v>
      </c>
      <c r="C290" s="609"/>
      <c r="D290" s="610"/>
      <c r="E290" s="611"/>
      <c r="F290" s="341"/>
      <c r="G290" s="340"/>
      <c r="H290" s="340"/>
      <c r="I290" s="340"/>
      <c r="J290" s="340"/>
      <c r="K290" s="340"/>
      <c r="L290" s="340">
        <v>2</v>
      </c>
      <c r="M290" s="340"/>
      <c r="N290" s="340"/>
      <c r="P290" t="s">
        <v>692</v>
      </c>
      <c r="R290">
        <f t="shared" si="2"/>
        <v>2</v>
      </c>
    </row>
    <row r="291" spans="1:18" ht="16" hidden="1" x14ac:dyDescent="0.2">
      <c r="A291" s="345">
        <v>7</v>
      </c>
      <c r="B291" s="383" t="s">
        <v>228</v>
      </c>
      <c r="C291" s="609"/>
      <c r="D291" s="610"/>
      <c r="E291" s="611"/>
      <c r="F291" s="341"/>
      <c r="G291" s="340"/>
      <c r="H291" s="340">
        <v>2</v>
      </c>
      <c r="I291" s="340"/>
      <c r="J291" s="340"/>
      <c r="K291" s="340"/>
      <c r="L291" s="340"/>
      <c r="M291" s="340"/>
      <c r="N291" s="340"/>
      <c r="P291" t="s">
        <v>692</v>
      </c>
      <c r="R291">
        <f t="shared" si="2"/>
        <v>2</v>
      </c>
    </row>
    <row r="292" spans="1:18" ht="16" hidden="1" x14ac:dyDescent="0.2">
      <c r="A292" s="345">
        <v>8</v>
      </c>
      <c r="B292" s="366" t="s">
        <v>716</v>
      </c>
      <c r="C292" s="609"/>
      <c r="D292" s="610"/>
      <c r="E292" s="611"/>
      <c r="F292" s="341"/>
      <c r="G292" s="340"/>
      <c r="H292" s="340">
        <v>16</v>
      </c>
      <c r="I292" s="340"/>
      <c r="J292" s="340"/>
      <c r="K292" s="340"/>
      <c r="L292" s="340"/>
      <c r="M292" s="340"/>
      <c r="N292" s="340"/>
      <c r="P292" t="s">
        <v>692</v>
      </c>
      <c r="R292">
        <f t="shared" si="2"/>
        <v>16</v>
      </c>
    </row>
    <row r="293" spans="1:18" ht="16" hidden="1" x14ac:dyDescent="0.2">
      <c r="A293" s="345">
        <v>8</v>
      </c>
      <c r="B293" s="366" t="s">
        <v>850</v>
      </c>
      <c r="C293" s="609"/>
      <c r="D293" s="610"/>
      <c r="E293" s="611"/>
      <c r="F293" s="341"/>
      <c r="G293" s="340"/>
      <c r="H293" s="340">
        <v>5</v>
      </c>
      <c r="I293" s="340"/>
      <c r="J293" s="340"/>
      <c r="K293" s="340"/>
      <c r="L293" s="340"/>
      <c r="M293" s="340"/>
      <c r="N293" s="340"/>
      <c r="O293" t="s">
        <v>855</v>
      </c>
      <c r="P293" t="s">
        <v>692</v>
      </c>
      <c r="R293">
        <f t="shared" si="2"/>
        <v>5</v>
      </c>
    </row>
    <row r="294" spans="1:18" ht="16" hidden="1" x14ac:dyDescent="0.2">
      <c r="A294" s="345">
        <v>8</v>
      </c>
      <c r="B294" s="366" t="s">
        <v>849</v>
      </c>
      <c r="C294" s="609"/>
      <c r="D294" s="610"/>
      <c r="E294" s="611"/>
      <c r="F294" s="341"/>
      <c r="G294" s="340"/>
      <c r="H294" s="340">
        <v>2</v>
      </c>
      <c r="I294" s="340"/>
      <c r="J294" s="340"/>
      <c r="K294" s="340"/>
      <c r="L294" s="340"/>
      <c r="M294" s="340"/>
      <c r="N294" s="340"/>
      <c r="O294" t="s">
        <v>853</v>
      </c>
      <c r="P294" t="s">
        <v>692</v>
      </c>
      <c r="R294">
        <f t="shared" si="2"/>
        <v>2</v>
      </c>
    </row>
    <row r="295" spans="1:18" ht="16" hidden="1" x14ac:dyDescent="0.2">
      <c r="A295" s="345">
        <v>9</v>
      </c>
      <c r="B295" s="366" t="s">
        <v>716</v>
      </c>
      <c r="C295" s="609"/>
      <c r="D295" s="610"/>
      <c r="E295" s="611"/>
      <c r="F295" s="341"/>
      <c r="G295" s="340"/>
      <c r="H295" s="340">
        <v>13</v>
      </c>
      <c r="I295" s="340"/>
      <c r="J295" s="340"/>
      <c r="K295" s="340"/>
      <c r="L295" s="340"/>
      <c r="M295" s="340"/>
      <c r="N295" s="340"/>
      <c r="P295" t="s">
        <v>692</v>
      </c>
      <c r="R295">
        <f t="shared" si="2"/>
        <v>13</v>
      </c>
    </row>
    <row r="296" spans="1:18" ht="16" hidden="1" x14ac:dyDescent="0.2">
      <c r="A296" s="345">
        <v>9</v>
      </c>
      <c r="B296" s="366" t="s">
        <v>135</v>
      </c>
      <c r="C296" s="609"/>
      <c r="D296" s="610"/>
      <c r="E296" s="611"/>
      <c r="F296" s="341"/>
      <c r="G296" s="340"/>
      <c r="H296" s="340">
        <v>1</v>
      </c>
      <c r="I296" s="340"/>
      <c r="J296" s="340"/>
      <c r="K296" s="340"/>
      <c r="L296" s="340"/>
      <c r="M296" s="340"/>
      <c r="N296" s="340"/>
      <c r="P296" t="s">
        <v>692</v>
      </c>
      <c r="R296">
        <f t="shared" si="2"/>
        <v>1</v>
      </c>
    </row>
    <row r="297" spans="1:18" ht="16" hidden="1" x14ac:dyDescent="0.2">
      <c r="A297" s="345">
        <v>10</v>
      </c>
      <c r="B297" s="366" t="s">
        <v>716</v>
      </c>
      <c r="C297" s="609"/>
      <c r="D297" s="610"/>
      <c r="E297" s="611"/>
      <c r="F297" s="341"/>
      <c r="G297" s="340"/>
      <c r="H297" s="340">
        <v>20</v>
      </c>
      <c r="I297" s="340"/>
      <c r="J297" s="340"/>
      <c r="K297" s="340"/>
      <c r="L297" s="340"/>
      <c r="M297" s="340"/>
      <c r="N297" s="340"/>
      <c r="P297" t="s">
        <v>692</v>
      </c>
      <c r="R297">
        <f t="shared" si="2"/>
        <v>20</v>
      </c>
    </row>
    <row r="298" spans="1:18" ht="16" hidden="1" x14ac:dyDescent="0.2">
      <c r="A298" s="345">
        <v>10</v>
      </c>
      <c r="B298" s="366" t="s">
        <v>850</v>
      </c>
      <c r="C298" s="609"/>
      <c r="D298" s="610"/>
      <c r="E298" s="611"/>
      <c r="F298" s="341"/>
      <c r="G298" s="340"/>
      <c r="H298" s="340">
        <v>1</v>
      </c>
      <c r="I298" s="340"/>
      <c r="J298" s="340"/>
      <c r="K298" s="340"/>
      <c r="L298" s="340"/>
      <c r="M298" s="340"/>
      <c r="N298" s="340"/>
      <c r="O298" t="s">
        <v>856</v>
      </c>
      <c r="P298" t="s">
        <v>692</v>
      </c>
      <c r="R298">
        <f t="shared" si="2"/>
        <v>1</v>
      </c>
    </row>
    <row r="299" spans="1:18" ht="16" hidden="1" x14ac:dyDescent="0.2">
      <c r="A299" s="345">
        <v>11</v>
      </c>
      <c r="B299" s="366" t="s">
        <v>716</v>
      </c>
      <c r="C299" s="609"/>
      <c r="D299" s="610"/>
      <c r="E299" s="611"/>
      <c r="F299" s="341"/>
      <c r="G299" s="340"/>
      <c r="H299" s="340">
        <v>11</v>
      </c>
      <c r="I299" s="340"/>
      <c r="J299" s="340"/>
      <c r="K299" s="340"/>
      <c r="L299" s="340"/>
      <c r="M299" s="340"/>
      <c r="N299" s="340"/>
      <c r="P299" t="s">
        <v>692</v>
      </c>
      <c r="R299">
        <f t="shared" si="2"/>
        <v>11</v>
      </c>
    </row>
    <row r="300" spans="1:18" ht="16" hidden="1" x14ac:dyDescent="0.2">
      <c r="A300" s="345">
        <v>11</v>
      </c>
      <c r="B300" s="366" t="s">
        <v>161</v>
      </c>
      <c r="C300" s="609"/>
      <c r="D300" s="610"/>
      <c r="E300" s="611"/>
      <c r="F300" s="341"/>
      <c r="G300" s="340"/>
      <c r="H300" s="340">
        <v>2</v>
      </c>
      <c r="I300" s="340"/>
      <c r="J300" s="340"/>
      <c r="K300" s="340"/>
      <c r="L300" s="340"/>
      <c r="M300" s="340"/>
      <c r="N300" s="340"/>
      <c r="P300" t="s">
        <v>692</v>
      </c>
      <c r="R300">
        <f t="shared" si="2"/>
        <v>2</v>
      </c>
    </row>
    <row r="301" spans="1:18" ht="16" hidden="1" x14ac:dyDescent="0.2">
      <c r="A301" s="345">
        <v>11</v>
      </c>
      <c r="B301" s="366" t="s">
        <v>158</v>
      </c>
      <c r="C301" s="609"/>
      <c r="D301" s="610"/>
      <c r="E301" s="611"/>
      <c r="F301" s="341"/>
      <c r="G301" s="340"/>
      <c r="H301" s="340">
        <v>1</v>
      </c>
      <c r="I301" s="340"/>
      <c r="J301" s="340"/>
      <c r="K301" s="340"/>
      <c r="L301" s="340"/>
      <c r="M301" s="340"/>
      <c r="N301" s="340"/>
      <c r="P301" t="s">
        <v>692</v>
      </c>
      <c r="R301">
        <f t="shared" si="2"/>
        <v>1</v>
      </c>
    </row>
    <row r="302" spans="1:18" ht="16" hidden="1" x14ac:dyDescent="0.2">
      <c r="A302" s="345">
        <v>11</v>
      </c>
      <c r="B302" s="366" t="s">
        <v>850</v>
      </c>
      <c r="C302" s="609"/>
      <c r="D302" s="610"/>
      <c r="E302" s="611"/>
      <c r="F302" s="341"/>
      <c r="G302" s="340"/>
      <c r="H302" s="340">
        <v>1</v>
      </c>
      <c r="I302" s="340"/>
      <c r="J302" s="340"/>
      <c r="K302" s="340"/>
      <c r="L302" s="340"/>
      <c r="M302" s="340"/>
      <c r="N302" s="340"/>
      <c r="O302" t="s">
        <v>858</v>
      </c>
      <c r="P302" t="s">
        <v>692</v>
      </c>
      <c r="R302">
        <f t="shared" si="2"/>
        <v>1</v>
      </c>
    </row>
    <row r="303" spans="1:18" ht="16" hidden="1" x14ac:dyDescent="0.2">
      <c r="A303" s="345">
        <v>12</v>
      </c>
      <c r="B303" s="366" t="s">
        <v>716</v>
      </c>
      <c r="C303" s="609"/>
      <c r="D303" s="610"/>
      <c r="E303" s="611"/>
      <c r="F303" s="341"/>
      <c r="G303" s="340"/>
      <c r="H303" s="340">
        <v>11</v>
      </c>
      <c r="I303" s="340"/>
      <c r="J303" s="340"/>
      <c r="K303" s="340"/>
      <c r="L303" s="340"/>
      <c r="M303" s="340"/>
      <c r="N303" s="340"/>
      <c r="P303" t="s">
        <v>692</v>
      </c>
      <c r="R303">
        <f t="shared" si="2"/>
        <v>11</v>
      </c>
    </row>
    <row r="304" spans="1:18" ht="16" hidden="1" x14ac:dyDescent="0.2">
      <c r="A304" s="345">
        <v>12</v>
      </c>
      <c r="B304" s="366" t="s">
        <v>158</v>
      </c>
      <c r="C304" s="609"/>
      <c r="D304" s="610"/>
      <c r="E304" s="611"/>
      <c r="F304" s="341"/>
      <c r="G304" s="340"/>
      <c r="H304" s="340">
        <v>3</v>
      </c>
      <c r="I304" s="340"/>
      <c r="J304" s="340"/>
      <c r="K304" s="340"/>
      <c r="L304" s="340"/>
      <c r="M304" s="340"/>
      <c r="N304" s="340"/>
      <c r="P304" t="s">
        <v>692</v>
      </c>
      <c r="R304">
        <f t="shared" si="2"/>
        <v>3</v>
      </c>
    </row>
    <row r="305" spans="1:18" ht="32" hidden="1" x14ac:dyDescent="0.2">
      <c r="A305" s="345">
        <v>12</v>
      </c>
      <c r="B305" s="383" t="s">
        <v>312</v>
      </c>
      <c r="C305" s="609"/>
      <c r="D305" s="610"/>
      <c r="E305" s="611"/>
      <c r="F305" s="341"/>
      <c r="G305" s="340"/>
      <c r="H305" s="340">
        <v>1</v>
      </c>
      <c r="I305" s="340"/>
      <c r="J305" s="340"/>
      <c r="K305" s="340"/>
      <c r="L305" s="340"/>
      <c r="M305" s="340"/>
      <c r="N305" s="340"/>
      <c r="P305" t="s">
        <v>692</v>
      </c>
      <c r="R305">
        <f t="shared" si="2"/>
        <v>1</v>
      </c>
    </row>
    <row r="306" spans="1:18" ht="16" hidden="1" x14ac:dyDescent="0.2">
      <c r="A306" s="345">
        <v>12</v>
      </c>
      <c r="B306" s="486" t="s">
        <v>781</v>
      </c>
      <c r="C306" s="609"/>
      <c r="D306" s="610"/>
      <c r="E306" s="611"/>
      <c r="F306" s="341"/>
      <c r="G306" s="340"/>
      <c r="H306" s="340">
        <v>1</v>
      </c>
      <c r="I306" s="340"/>
      <c r="J306" s="340"/>
      <c r="K306" s="340"/>
      <c r="L306" s="340"/>
      <c r="M306" s="340"/>
      <c r="N306" s="340"/>
      <c r="P306" t="s">
        <v>692</v>
      </c>
      <c r="R306">
        <f t="shared" si="2"/>
        <v>1</v>
      </c>
    </row>
    <row r="307" spans="1:18" ht="16" hidden="1" x14ac:dyDescent="0.2">
      <c r="A307" s="345">
        <v>12</v>
      </c>
      <c r="B307" s="366" t="s">
        <v>850</v>
      </c>
      <c r="C307" s="609"/>
      <c r="D307" s="610"/>
      <c r="E307" s="611"/>
      <c r="F307" s="341"/>
      <c r="G307" s="340"/>
      <c r="H307" s="340">
        <v>3</v>
      </c>
      <c r="I307" s="340"/>
      <c r="J307" s="340"/>
      <c r="K307" s="340"/>
      <c r="L307" s="340"/>
      <c r="M307" s="340"/>
      <c r="N307" s="340"/>
      <c r="O307" t="s">
        <v>859</v>
      </c>
      <c r="P307" t="s">
        <v>692</v>
      </c>
      <c r="R307">
        <f t="shared" si="2"/>
        <v>3</v>
      </c>
    </row>
    <row r="308" spans="1:18" ht="16" hidden="1" x14ac:dyDescent="0.2">
      <c r="A308" s="345">
        <v>12</v>
      </c>
      <c r="B308" s="366" t="s">
        <v>129</v>
      </c>
      <c r="C308" s="609"/>
      <c r="D308" s="610"/>
      <c r="E308" s="611"/>
      <c r="F308" s="341"/>
      <c r="G308" s="340"/>
      <c r="H308" s="340">
        <v>7</v>
      </c>
      <c r="I308" s="340"/>
      <c r="J308" s="340"/>
      <c r="K308" s="340"/>
      <c r="L308" s="340"/>
      <c r="M308" s="340"/>
      <c r="N308" s="340"/>
      <c r="P308" t="s">
        <v>692</v>
      </c>
      <c r="R308">
        <f t="shared" si="2"/>
        <v>7</v>
      </c>
    </row>
    <row r="309" spans="1:18" ht="16" hidden="1" x14ac:dyDescent="0.2">
      <c r="A309" s="345">
        <v>12</v>
      </c>
      <c r="B309" s="366" t="s">
        <v>716</v>
      </c>
      <c r="C309" s="609"/>
      <c r="D309" s="610"/>
      <c r="E309" s="611"/>
      <c r="F309" s="341"/>
      <c r="G309" s="340"/>
      <c r="H309" s="340">
        <v>6</v>
      </c>
      <c r="I309" s="340"/>
      <c r="J309" s="340"/>
      <c r="K309" s="340"/>
      <c r="L309" s="340"/>
      <c r="M309" s="340"/>
      <c r="N309" s="340"/>
      <c r="P309" t="s">
        <v>692</v>
      </c>
      <c r="R309">
        <f t="shared" si="2"/>
        <v>6</v>
      </c>
    </row>
    <row r="310" spans="1:18" ht="16" hidden="1" x14ac:dyDescent="0.2">
      <c r="A310" s="345">
        <v>12</v>
      </c>
      <c r="B310" s="366" t="s">
        <v>134</v>
      </c>
      <c r="C310" s="609"/>
      <c r="D310" s="610"/>
      <c r="E310" s="611"/>
      <c r="F310" s="341"/>
      <c r="G310" s="340"/>
      <c r="H310" s="340">
        <v>12</v>
      </c>
      <c r="I310" s="340"/>
      <c r="J310" s="340"/>
      <c r="K310" s="340"/>
      <c r="L310" s="340"/>
      <c r="M310" s="340"/>
      <c r="N310" s="340"/>
      <c r="P310" t="s">
        <v>692</v>
      </c>
      <c r="R310">
        <f t="shared" si="2"/>
        <v>12</v>
      </c>
    </row>
    <row r="311" spans="1:18" ht="16" hidden="1" x14ac:dyDescent="0.2">
      <c r="A311" s="345">
        <v>13</v>
      </c>
      <c r="B311" s="366" t="s">
        <v>161</v>
      </c>
      <c r="C311" s="609"/>
      <c r="D311" s="610"/>
      <c r="E311" s="611"/>
      <c r="F311" s="341"/>
      <c r="G311" s="340"/>
      <c r="H311" s="340"/>
      <c r="I311" s="340"/>
      <c r="J311" s="340"/>
      <c r="K311" s="340"/>
      <c r="L311" s="340">
        <v>5</v>
      </c>
      <c r="M311" s="340"/>
      <c r="N311" s="340"/>
      <c r="P311" t="s">
        <v>692</v>
      </c>
      <c r="R311">
        <f t="shared" si="2"/>
        <v>5</v>
      </c>
    </row>
    <row r="312" spans="1:18" ht="16" hidden="1" x14ac:dyDescent="0.2">
      <c r="A312" s="345">
        <v>13</v>
      </c>
      <c r="B312" s="366" t="s">
        <v>849</v>
      </c>
      <c r="C312" s="609"/>
      <c r="D312" s="610"/>
      <c r="E312" s="611"/>
      <c r="F312" s="341"/>
      <c r="G312" s="340"/>
      <c r="H312" s="340">
        <v>3</v>
      </c>
      <c r="I312" s="340"/>
      <c r="J312" s="340"/>
      <c r="K312" s="340"/>
      <c r="L312" s="340"/>
      <c r="M312" s="340"/>
      <c r="N312" s="340"/>
      <c r="O312" t="s">
        <v>848</v>
      </c>
      <c r="P312" t="s">
        <v>692</v>
      </c>
      <c r="R312">
        <f t="shared" si="2"/>
        <v>3</v>
      </c>
    </row>
    <row r="313" spans="1:18" ht="16" hidden="1" x14ac:dyDescent="0.2">
      <c r="A313" s="345">
        <v>14</v>
      </c>
      <c r="B313" s="366" t="s">
        <v>716</v>
      </c>
      <c r="C313" s="609"/>
      <c r="D313" s="610"/>
      <c r="E313" s="611"/>
      <c r="F313" s="341"/>
      <c r="G313" s="340"/>
      <c r="H313" s="340">
        <v>5</v>
      </c>
      <c r="I313" s="340"/>
      <c r="J313" s="340"/>
      <c r="K313" s="340"/>
      <c r="L313" s="340"/>
      <c r="M313" s="340"/>
      <c r="N313" s="340"/>
      <c r="P313" t="s">
        <v>692</v>
      </c>
      <c r="R313">
        <f t="shared" si="2"/>
        <v>5</v>
      </c>
    </row>
    <row r="314" spans="1:18" ht="16" hidden="1" x14ac:dyDescent="0.2">
      <c r="A314" s="345">
        <v>14</v>
      </c>
      <c r="B314" s="366" t="s">
        <v>161</v>
      </c>
      <c r="C314" s="609"/>
      <c r="D314" s="610"/>
      <c r="E314" s="611"/>
      <c r="F314" s="341"/>
      <c r="G314" s="340"/>
      <c r="H314" s="340"/>
      <c r="I314" s="340"/>
      <c r="J314" s="340"/>
      <c r="K314" s="340"/>
      <c r="L314" s="340">
        <v>1</v>
      </c>
      <c r="M314" s="340"/>
      <c r="N314" s="340"/>
      <c r="P314" t="s">
        <v>692</v>
      </c>
      <c r="R314">
        <f t="shared" si="2"/>
        <v>1</v>
      </c>
    </row>
    <row r="315" spans="1:18" ht="16" hidden="1" x14ac:dyDescent="0.2">
      <c r="A315" s="345">
        <v>14</v>
      </c>
      <c r="B315" s="366" t="s">
        <v>849</v>
      </c>
      <c r="C315" s="609"/>
      <c r="D315" s="610"/>
      <c r="E315" s="611"/>
      <c r="F315" s="341"/>
      <c r="G315" s="340"/>
      <c r="H315" s="340">
        <v>2</v>
      </c>
      <c r="I315" s="340"/>
      <c r="J315" s="340"/>
      <c r="K315" s="340"/>
      <c r="L315" s="340"/>
      <c r="M315" s="340"/>
      <c r="N315" s="340"/>
      <c r="O315" t="s">
        <v>860</v>
      </c>
      <c r="P315" t="s">
        <v>692</v>
      </c>
      <c r="R315">
        <f t="shared" si="2"/>
        <v>2</v>
      </c>
    </row>
    <row r="316" spans="1:18" ht="32" hidden="1" x14ac:dyDescent="0.2">
      <c r="A316" s="345">
        <v>15</v>
      </c>
      <c r="B316" s="383" t="s">
        <v>312</v>
      </c>
      <c r="C316" s="609"/>
      <c r="D316" s="610"/>
      <c r="E316" s="611"/>
      <c r="F316" s="341"/>
      <c r="G316" s="340"/>
      <c r="H316" s="340">
        <v>1</v>
      </c>
      <c r="I316" s="340"/>
      <c r="J316" s="340"/>
      <c r="K316" s="340"/>
      <c r="L316" s="340"/>
      <c r="M316" s="340"/>
      <c r="N316" s="340"/>
      <c r="P316" t="s">
        <v>692</v>
      </c>
      <c r="R316">
        <f t="shared" si="2"/>
        <v>1</v>
      </c>
    </row>
    <row r="317" spans="1:18" ht="16" hidden="1" x14ac:dyDescent="0.2">
      <c r="A317" s="345">
        <v>15</v>
      </c>
      <c r="B317" s="366" t="s">
        <v>229</v>
      </c>
      <c r="C317" s="609"/>
      <c r="D317" s="610"/>
      <c r="E317" s="611"/>
      <c r="F317" s="341"/>
      <c r="G317" s="340"/>
      <c r="H317" s="340">
        <v>1</v>
      </c>
      <c r="I317" s="340"/>
      <c r="J317" s="340"/>
      <c r="K317" s="340"/>
      <c r="L317" s="340"/>
      <c r="M317" s="340"/>
      <c r="N317" s="340"/>
      <c r="P317" t="s">
        <v>692</v>
      </c>
      <c r="R317">
        <f t="shared" si="2"/>
        <v>1</v>
      </c>
    </row>
    <row r="318" spans="1:18" ht="16" hidden="1" x14ac:dyDescent="0.2">
      <c r="A318" s="345">
        <v>15</v>
      </c>
      <c r="B318" s="366" t="s">
        <v>849</v>
      </c>
      <c r="C318" s="609"/>
      <c r="D318" s="610"/>
      <c r="E318" s="611"/>
      <c r="F318" s="341"/>
      <c r="G318" s="340"/>
      <c r="H318" s="340">
        <v>2</v>
      </c>
      <c r="I318" s="340"/>
      <c r="J318" s="340"/>
      <c r="K318" s="340"/>
      <c r="L318" s="340"/>
      <c r="M318" s="340"/>
      <c r="N318" s="340"/>
      <c r="O318" t="s">
        <v>861</v>
      </c>
      <c r="P318" t="s">
        <v>692</v>
      </c>
      <c r="R318">
        <f t="shared" si="2"/>
        <v>2</v>
      </c>
    </row>
    <row r="319" spans="1:18" ht="16" hidden="1" x14ac:dyDescent="0.2">
      <c r="A319" s="345">
        <v>16</v>
      </c>
      <c r="B319" s="366" t="s">
        <v>716</v>
      </c>
      <c r="C319" s="609"/>
      <c r="D319" s="610"/>
      <c r="E319" s="611"/>
      <c r="F319" s="341"/>
      <c r="G319" s="340"/>
      <c r="H319" s="340">
        <v>5</v>
      </c>
      <c r="I319" s="340"/>
      <c r="J319" s="340"/>
      <c r="K319" s="340"/>
      <c r="L319" s="340"/>
      <c r="M319" s="340"/>
      <c r="N319" s="340"/>
      <c r="P319" t="s">
        <v>692</v>
      </c>
      <c r="R319">
        <f t="shared" si="2"/>
        <v>5</v>
      </c>
    </row>
    <row r="320" spans="1:18" ht="16" hidden="1" x14ac:dyDescent="0.2">
      <c r="A320" s="345">
        <v>16</v>
      </c>
      <c r="B320" s="366" t="s">
        <v>849</v>
      </c>
      <c r="C320" s="609"/>
      <c r="D320" s="610"/>
      <c r="E320" s="611"/>
      <c r="F320" s="341"/>
      <c r="G320" s="340"/>
      <c r="H320" s="340">
        <v>1</v>
      </c>
      <c r="I320" s="340"/>
      <c r="J320" s="340"/>
      <c r="K320" s="340"/>
      <c r="L320" s="340"/>
      <c r="M320" s="340"/>
      <c r="N320" s="340"/>
      <c r="O320" t="s">
        <v>862</v>
      </c>
      <c r="P320" t="s">
        <v>692</v>
      </c>
      <c r="R320">
        <f t="shared" si="2"/>
        <v>1</v>
      </c>
    </row>
    <row r="321" spans="1:18" ht="16" hidden="1" x14ac:dyDescent="0.2">
      <c r="A321" s="345">
        <v>16</v>
      </c>
      <c r="B321" s="366" t="s">
        <v>143</v>
      </c>
      <c r="C321" s="609"/>
      <c r="D321" s="610"/>
      <c r="E321" s="611"/>
      <c r="F321" s="341"/>
      <c r="G321" s="340"/>
      <c r="H321" s="340">
        <v>7</v>
      </c>
      <c r="I321" s="340"/>
      <c r="J321" s="340"/>
      <c r="K321" s="340">
        <v>7</v>
      </c>
      <c r="L321" s="340"/>
      <c r="M321" s="340"/>
      <c r="N321" s="340"/>
      <c r="P321" t="s">
        <v>692</v>
      </c>
      <c r="R321">
        <f t="shared" si="2"/>
        <v>14</v>
      </c>
    </row>
    <row r="322" spans="1:18" ht="16" hidden="1" x14ac:dyDescent="0.2">
      <c r="A322" s="345">
        <v>17</v>
      </c>
      <c r="B322" s="366" t="s">
        <v>716</v>
      </c>
      <c r="C322" s="609"/>
      <c r="D322" s="610"/>
      <c r="E322" s="611"/>
      <c r="F322" s="341"/>
      <c r="G322" s="340"/>
      <c r="H322" s="340">
        <v>7</v>
      </c>
      <c r="I322" s="340"/>
      <c r="J322" s="340"/>
      <c r="K322" s="340"/>
      <c r="L322" s="340"/>
      <c r="M322" s="340"/>
      <c r="N322" s="340"/>
      <c r="P322" t="s">
        <v>692</v>
      </c>
      <c r="R322">
        <f t="shared" si="2"/>
        <v>7</v>
      </c>
    </row>
    <row r="323" spans="1:18" ht="16" hidden="1" x14ac:dyDescent="0.2">
      <c r="A323" s="345">
        <v>17</v>
      </c>
      <c r="B323" s="366" t="s">
        <v>849</v>
      </c>
      <c r="C323" s="609"/>
      <c r="D323" s="610"/>
      <c r="E323" s="611"/>
      <c r="F323" s="341"/>
      <c r="G323" s="340"/>
      <c r="H323" s="340">
        <v>8</v>
      </c>
      <c r="I323" s="340"/>
      <c r="J323" s="340"/>
      <c r="K323" s="340"/>
      <c r="L323" s="340"/>
      <c r="M323" s="340"/>
      <c r="N323" s="340"/>
      <c r="O323" t="s">
        <v>863</v>
      </c>
      <c r="P323" t="s">
        <v>692</v>
      </c>
      <c r="R323">
        <f t="shared" ref="R323:R331" si="3">SUM(G323:I323,K323:N323)</f>
        <v>8</v>
      </c>
    </row>
    <row r="324" spans="1:18" ht="32" hidden="1" x14ac:dyDescent="0.2">
      <c r="A324" s="345">
        <v>17</v>
      </c>
      <c r="B324" s="383" t="s">
        <v>312</v>
      </c>
      <c r="C324" s="609"/>
      <c r="D324" s="610"/>
      <c r="E324" s="611"/>
      <c r="F324" s="341"/>
      <c r="G324" s="340"/>
      <c r="H324" s="340"/>
      <c r="I324" s="340"/>
      <c r="J324" s="340"/>
      <c r="K324" s="340"/>
      <c r="L324" s="340">
        <v>1</v>
      </c>
      <c r="M324" s="340"/>
      <c r="N324" s="340"/>
      <c r="P324" t="s">
        <v>692</v>
      </c>
      <c r="R324">
        <f t="shared" si="3"/>
        <v>1</v>
      </c>
    </row>
    <row r="325" spans="1:18" ht="16" hidden="1" x14ac:dyDescent="0.2">
      <c r="A325" s="345">
        <v>18</v>
      </c>
      <c r="B325" s="366" t="s">
        <v>716</v>
      </c>
      <c r="C325" s="609"/>
      <c r="D325" s="610"/>
      <c r="E325" s="611"/>
      <c r="F325" s="341"/>
      <c r="G325" s="340"/>
      <c r="H325" s="340">
        <v>8</v>
      </c>
      <c r="I325" s="340"/>
      <c r="J325" s="340"/>
      <c r="K325" s="340"/>
      <c r="L325" s="340"/>
      <c r="M325" s="340"/>
      <c r="N325" s="340"/>
      <c r="P325" t="s">
        <v>692</v>
      </c>
      <c r="R325">
        <f t="shared" si="3"/>
        <v>8</v>
      </c>
    </row>
    <row r="326" spans="1:18" ht="16" hidden="1" x14ac:dyDescent="0.2">
      <c r="A326" s="345">
        <v>18</v>
      </c>
      <c r="B326" s="366" t="s">
        <v>849</v>
      </c>
      <c r="C326" s="609"/>
      <c r="D326" s="610"/>
      <c r="E326" s="611"/>
      <c r="F326" s="341"/>
      <c r="G326" s="340"/>
      <c r="H326" s="340">
        <v>3</v>
      </c>
      <c r="I326" s="340"/>
      <c r="J326" s="340"/>
      <c r="K326" s="340"/>
      <c r="L326" s="340"/>
      <c r="M326" s="340"/>
      <c r="N326" s="340"/>
      <c r="O326" t="s">
        <v>861</v>
      </c>
      <c r="P326" t="s">
        <v>692</v>
      </c>
      <c r="R326">
        <f t="shared" si="3"/>
        <v>3</v>
      </c>
    </row>
    <row r="327" spans="1:18" ht="16" hidden="1" x14ac:dyDescent="0.2">
      <c r="A327" s="345">
        <v>19</v>
      </c>
      <c r="B327" s="366" t="s">
        <v>716</v>
      </c>
      <c r="C327" s="609"/>
      <c r="D327" s="610"/>
      <c r="E327" s="611"/>
      <c r="F327" s="341"/>
      <c r="G327" s="340"/>
      <c r="H327" s="340">
        <v>4</v>
      </c>
      <c r="I327" s="340"/>
      <c r="J327" s="340"/>
      <c r="K327" s="340"/>
      <c r="L327" s="340"/>
      <c r="M327" s="340"/>
      <c r="N327" s="340"/>
      <c r="P327" t="s">
        <v>692</v>
      </c>
      <c r="R327">
        <f t="shared" si="3"/>
        <v>4</v>
      </c>
    </row>
    <row r="328" spans="1:18" ht="16" hidden="1" x14ac:dyDescent="0.2">
      <c r="A328" s="345">
        <v>19</v>
      </c>
      <c r="B328" s="366" t="s">
        <v>143</v>
      </c>
      <c r="C328" s="609"/>
      <c r="D328" s="610"/>
      <c r="E328" s="611"/>
      <c r="F328" s="341"/>
      <c r="G328" s="340"/>
      <c r="H328" s="340">
        <v>3</v>
      </c>
      <c r="I328" s="340"/>
      <c r="J328" s="340"/>
      <c r="K328" s="340">
        <v>3</v>
      </c>
      <c r="L328" s="340"/>
      <c r="M328" s="340"/>
      <c r="N328" s="340"/>
      <c r="P328" t="s">
        <v>692</v>
      </c>
      <c r="R328">
        <f t="shared" si="3"/>
        <v>6</v>
      </c>
    </row>
    <row r="329" spans="1:18" ht="16" hidden="1" x14ac:dyDescent="0.2">
      <c r="A329" s="345">
        <v>19</v>
      </c>
      <c r="B329" s="366" t="s">
        <v>849</v>
      </c>
      <c r="C329" s="609"/>
      <c r="D329" s="610"/>
      <c r="E329" s="611"/>
      <c r="F329" s="341"/>
      <c r="G329" s="340"/>
      <c r="H329" s="340">
        <v>10</v>
      </c>
      <c r="I329" s="340"/>
      <c r="J329" s="340"/>
      <c r="K329" s="340">
        <v>3</v>
      </c>
      <c r="L329" s="340"/>
      <c r="M329" s="340"/>
      <c r="N329" s="340"/>
      <c r="O329" t="s">
        <v>864</v>
      </c>
      <c r="P329" t="s">
        <v>692</v>
      </c>
      <c r="R329">
        <f t="shared" si="3"/>
        <v>13</v>
      </c>
    </row>
    <row r="330" spans="1:18" ht="16" hidden="1" x14ac:dyDescent="0.2">
      <c r="A330" s="345">
        <v>20</v>
      </c>
      <c r="B330" s="366" t="s">
        <v>849</v>
      </c>
      <c r="C330" s="609"/>
      <c r="D330" s="610"/>
      <c r="E330" s="611"/>
      <c r="F330" s="341"/>
      <c r="G330" s="340"/>
      <c r="H330" s="340">
        <v>1</v>
      </c>
      <c r="I330" s="340"/>
      <c r="J330" s="340"/>
      <c r="K330" s="340"/>
      <c r="L330" s="340"/>
      <c r="M330" s="340"/>
      <c r="N330" s="340"/>
      <c r="O330" t="s">
        <v>865</v>
      </c>
      <c r="P330" t="s">
        <v>692</v>
      </c>
      <c r="R330">
        <f t="shared" si="3"/>
        <v>1</v>
      </c>
    </row>
    <row r="331" spans="1:18" ht="16" hidden="1" x14ac:dyDescent="0.2">
      <c r="A331" s="345">
        <v>20</v>
      </c>
      <c r="B331" s="366" t="s">
        <v>716</v>
      </c>
      <c r="C331" s="609"/>
      <c r="D331" s="610"/>
      <c r="E331" s="611"/>
      <c r="F331" s="341"/>
      <c r="G331" s="340"/>
      <c r="H331" s="340">
        <v>6</v>
      </c>
      <c r="I331" s="340"/>
      <c r="J331" s="340"/>
      <c r="K331" s="340"/>
      <c r="L331" s="340"/>
      <c r="M331" s="340"/>
      <c r="N331" s="340"/>
      <c r="P331" t="s">
        <v>692</v>
      </c>
      <c r="R331">
        <f t="shared" si="3"/>
        <v>6</v>
      </c>
    </row>
  </sheetData>
  <autoFilter ref="A24:P331" xr:uid="{D1E34DB5-EE8C-48CD-A368-D2BE6BA47A25}">
    <filterColumn colId="1">
      <filters>
        <filter val="Banksia marginata"/>
        <filter val="Species"/>
      </filters>
    </filterColumn>
  </autoFilter>
  <mergeCells count="341">
    <mergeCell ref="C226:E226"/>
    <mergeCell ref="C227:E227"/>
    <mergeCell ref="C228:E228"/>
    <mergeCell ref="C229:E229"/>
    <mergeCell ref="C230:E230"/>
    <mergeCell ref="C231:E231"/>
    <mergeCell ref="C232:E232"/>
    <mergeCell ref="C233:E233"/>
    <mergeCell ref="C218:E218"/>
    <mergeCell ref="C219:E219"/>
    <mergeCell ref="C220:E220"/>
    <mergeCell ref="C221:E221"/>
    <mergeCell ref="C222:E222"/>
    <mergeCell ref="C223:E223"/>
    <mergeCell ref="C224:E224"/>
    <mergeCell ref="C225:E225"/>
    <mergeCell ref="C209:E209"/>
    <mergeCell ref="C210:E210"/>
    <mergeCell ref="C211:E211"/>
    <mergeCell ref="C212:E212"/>
    <mergeCell ref="C213:E213"/>
    <mergeCell ref="C214:E214"/>
    <mergeCell ref="C215:E215"/>
    <mergeCell ref="C216:E216"/>
    <mergeCell ref="C217:E217"/>
    <mergeCell ref="C200:E200"/>
    <mergeCell ref="C201:E201"/>
    <mergeCell ref="C202:E202"/>
    <mergeCell ref="C203:E203"/>
    <mergeCell ref="C204:E204"/>
    <mergeCell ref="C205:E205"/>
    <mergeCell ref="C206:E206"/>
    <mergeCell ref="C207:E207"/>
    <mergeCell ref="C208:E208"/>
    <mergeCell ref="C191:E191"/>
    <mergeCell ref="C192:E192"/>
    <mergeCell ref="C193:E193"/>
    <mergeCell ref="C194:E194"/>
    <mergeCell ref="C195:E195"/>
    <mergeCell ref="C196:E196"/>
    <mergeCell ref="C197:E197"/>
    <mergeCell ref="C198:E198"/>
    <mergeCell ref="C199:E199"/>
    <mergeCell ref="C182:E182"/>
    <mergeCell ref="C183:E183"/>
    <mergeCell ref="C184:E184"/>
    <mergeCell ref="C185:E185"/>
    <mergeCell ref="C186:E186"/>
    <mergeCell ref="C187:E187"/>
    <mergeCell ref="C188:E188"/>
    <mergeCell ref="C189:E189"/>
    <mergeCell ref="C190:E190"/>
    <mergeCell ref="C173:E173"/>
    <mergeCell ref="C174:E174"/>
    <mergeCell ref="C175:E175"/>
    <mergeCell ref="C176:E176"/>
    <mergeCell ref="C177:E177"/>
    <mergeCell ref="C178:E178"/>
    <mergeCell ref="C179:E179"/>
    <mergeCell ref="C180:E180"/>
    <mergeCell ref="C181:E181"/>
    <mergeCell ref="C164:E164"/>
    <mergeCell ref="C165:E165"/>
    <mergeCell ref="C166:E166"/>
    <mergeCell ref="C167:E167"/>
    <mergeCell ref="C168:E168"/>
    <mergeCell ref="C169:E169"/>
    <mergeCell ref="C170:E170"/>
    <mergeCell ref="C171:E171"/>
    <mergeCell ref="C172:E172"/>
    <mergeCell ref="C155:E155"/>
    <mergeCell ref="C156:E156"/>
    <mergeCell ref="C157:E157"/>
    <mergeCell ref="C158:E158"/>
    <mergeCell ref="C159:E159"/>
    <mergeCell ref="C160:E160"/>
    <mergeCell ref="C161:E161"/>
    <mergeCell ref="C162:E162"/>
    <mergeCell ref="C163:E163"/>
    <mergeCell ref="C146:E146"/>
    <mergeCell ref="C147:E147"/>
    <mergeCell ref="C148:E148"/>
    <mergeCell ref="C149:E149"/>
    <mergeCell ref="C150:E150"/>
    <mergeCell ref="C151:E151"/>
    <mergeCell ref="C152:E152"/>
    <mergeCell ref="C153:E153"/>
    <mergeCell ref="C154:E154"/>
    <mergeCell ref="C137:E137"/>
    <mergeCell ref="C138:E138"/>
    <mergeCell ref="C139:E139"/>
    <mergeCell ref="C140:E140"/>
    <mergeCell ref="C141:E141"/>
    <mergeCell ref="C142:E142"/>
    <mergeCell ref="C143:E143"/>
    <mergeCell ref="C144:E144"/>
    <mergeCell ref="C145:E145"/>
    <mergeCell ref="C128:E128"/>
    <mergeCell ref="C129:E129"/>
    <mergeCell ref="C130:E130"/>
    <mergeCell ref="C131:E131"/>
    <mergeCell ref="C132:E132"/>
    <mergeCell ref="C133:E133"/>
    <mergeCell ref="C134:E134"/>
    <mergeCell ref="C135:E135"/>
    <mergeCell ref="C136:E136"/>
    <mergeCell ref="C119:E119"/>
    <mergeCell ref="C120:E120"/>
    <mergeCell ref="C121:E121"/>
    <mergeCell ref="C122:E122"/>
    <mergeCell ref="C123:E123"/>
    <mergeCell ref="C124:E124"/>
    <mergeCell ref="C125:E125"/>
    <mergeCell ref="C126:E126"/>
    <mergeCell ref="C127:E127"/>
    <mergeCell ref="C110:E110"/>
    <mergeCell ref="C111:E111"/>
    <mergeCell ref="C112:E112"/>
    <mergeCell ref="C113:E113"/>
    <mergeCell ref="C114:E114"/>
    <mergeCell ref="C115:E115"/>
    <mergeCell ref="C116:E116"/>
    <mergeCell ref="C117:E117"/>
    <mergeCell ref="C118:E118"/>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A13:B13"/>
    <mergeCell ref="A14:B14"/>
    <mergeCell ref="E15:H15"/>
    <mergeCell ref="A16:B16"/>
    <mergeCell ref="E16:I16"/>
    <mergeCell ref="L25:N25"/>
    <mergeCell ref="C26:E26"/>
    <mergeCell ref="A7:B7"/>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 ref="C234:E234"/>
    <mergeCell ref="C235:E235"/>
    <mergeCell ref="C236:E236"/>
    <mergeCell ref="C237:E237"/>
    <mergeCell ref="C238:E238"/>
    <mergeCell ref="C239:E239"/>
    <mergeCell ref="C240:E240"/>
    <mergeCell ref="C241:E241"/>
    <mergeCell ref="C242:E242"/>
    <mergeCell ref="C252:E252"/>
    <mergeCell ref="C253:E253"/>
    <mergeCell ref="C254:E254"/>
    <mergeCell ref="C255:E255"/>
    <mergeCell ref="C256:E256"/>
    <mergeCell ref="C243:E243"/>
    <mergeCell ref="C244:E244"/>
    <mergeCell ref="C245:E245"/>
    <mergeCell ref="C246:E246"/>
    <mergeCell ref="C247:E247"/>
    <mergeCell ref="C248:E248"/>
    <mergeCell ref="C249:E249"/>
    <mergeCell ref="C250:E250"/>
    <mergeCell ref="C251:E251"/>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9:E329"/>
    <mergeCell ref="C330:E330"/>
    <mergeCell ref="C331:E331"/>
    <mergeCell ref="C320:E320"/>
    <mergeCell ref="C321:E321"/>
    <mergeCell ref="C322:E322"/>
    <mergeCell ref="C323:E323"/>
    <mergeCell ref="C324:E324"/>
    <mergeCell ref="C325:E325"/>
    <mergeCell ref="C326:E326"/>
    <mergeCell ref="C327:E327"/>
    <mergeCell ref="C328:E328"/>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367"/>
  <sheetViews>
    <sheetView topLeftCell="A16" zoomScaleNormal="100" workbookViewId="0">
      <selection activeCell="B247" sqref="B247"/>
    </sheetView>
  </sheetViews>
  <sheetFormatPr baseColWidth="10" defaultColWidth="8.83203125" defaultRowHeight="15" x14ac:dyDescent="0.2"/>
  <cols>
    <col min="1" max="1" width="4.5" style="1" customWidth="1"/>
    <col min="2" max="2" width="31" style="1" customWidth="1"/>
    <col min="3" max="3" width="7.83203125" style="1" customWidth="1"/>
    <col min="4" max="4" width="1.1640625" style="1" customWidth="1"/>
    <col min="5" max="5" width="3.1640625" style="1" customWidth="1"/>
    <col min="6" max="6" width="9.6640625" customWidth="1"/>
    <col min="7" max="7" width="7.3320312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111</v>
      </c>
      <c r="B2" s="590"/>
      <c r="C2" s="54"/>
      <c r="D2" s="86"/>
      <c r="E2" s="11"/>
      <c r="F2" s="8"/>
      <c r="G2" s="8"/>
      <c r="H2" s="8"/>
      <c r="I2" s="8"/>
      <c r="J2" s="7"/>
      <c r="K2" s="8"/>
      <c r="L2" s="8"/>
      <c r="M2" s="8"/>
      <c r="N2" s="8"/>
    </row>
    <row r="3" spans="1:21" ht="15" customHeight="1" x14ac:dyDescent="0.2">
      <c r="A3" s="589" t="s">
        <v>7</v>
      </c>
      <c r="B3" s="590"/>
      <c r="C3" s="182" t="s">
        <v>322</v>
      </c>
      <c r="D3" s="6"/>
      <c r="E3" s="53" t="s">
        <v>79</v>
      </c>
      <c r="F3" s="82"/>
      <c r="G3" s="83"/>
      <c r="H3" s="84" t="s">
        <v>0</v>
      </c>
      <c r="I3" s="598" t="s">
        <v>1</v>
      </c>
      <c r="J3" s="598"/>
      <c r="K3" s="599" t="s">
        <v>8</v>
      </c>
      <c r="L3" s="599"/>
      <c r="M3" s="599"/>
      <c r="N3" s="6"/>
    </row>
    <row r="4" spans="1:21" ht="15" customHeight="1" x14ac:dyDescent="0.2">
      <c r="A4" s="589" t="s">
        <v>293</v>
      </c>
      <c r="B4" s="590"/>
      <c r="C4" s="57" t="s">
        <v>320</v>
      </c>
      <c r="D4" s="49"/>
      <c r="E4" s="591" t="s">
        <v>2</v>
      </c>
      <c r="F4" s="591"/>
      <c r="G4" s="600"/>
      <c r="H4" s="134">
        <v>43815</v>
      </c>
      <c r="I4" s="592" t="s">
        <v>247</v>
      </c>
      <c r="J4" s="592"/>
      <c r="K4" s="592" t="s">
        <v>119</v>
      </c>
      <c r="L4" s="592"/>
      <c r="M4" s="592"/>
      <c r="N4" s="47" t="s">
        <v>408</v>
      </c>
      <c r="P4" s="339" t="s">
        <v>604</v>
      </c>
    </row>
    <row r="5" spans="1:21" ht="15" customHeight="1" x14ac:dyDescent="0.2">
      <c r="A5" s="589" t="s">
        <v>249</v>
      </c>
      <c r="B5" s="590"/>
      <c r="C5" s="183">
        <v>43895</v>
      </c>
      <c r="D5" s="49"/>
      <c r="E5" s="591" t="s">
        <v>3</v>
      </c>
      <c r="F5" s="591"/>
      <c r="G5" s="591"/>
      <c r="H5" s="134">
        <v>41564</v>
      </c>
      <c r="I5" s="592" t="s">
        <v>406</v>
      </c>
      <c r="J5" s="592"/>
      <c r="K5" s="592" t="s">
        <v>324</v>
      </c>
      <c r="L5" s="592"/>
      <c r="M5" s="592"/>
      <c r="N5" s="47" t="s">
        <v>409</v>
      </c>
      <c r="P5" s="369" t="s">
        <v>660</v>
      </c>
      <c r="Q5" s="369"/>
      <c r="R5" s="369"/>
      <c r="S5" s="369"/>
      <c r="T5" s="369"/>
      <c r="U5" s="369"/>
    </row>
    <row r="6" spans="1:21" ht="15" customHeight="1" x14ac:dyDescent="0.2">
      <c r="A6" s="589" t="s">
        <v>9</v>
      </c>
      <c r="B6" s="590"/>
      <c r="C6" s="57" t="s">
        <v>321</v>
      </c>
      <c r="D6" s="49"/>
      <c r="E6" s="52" t="s">
        <v>4</v>
      </c>
      <c r="F6" s="52"/>
      <c r="G6" s="52"/>
      <c r="H6" s="52" t="s">
        <v>405</v>
      </c>
      <c r="I6" s="592" t="s">
        <v>406</v>
      </c>
      <c r="J6" s="592"/>
      <c r="K6" s="592" t="s">
        <v>276</v>
      </c>
      <c r="L6" s="592"/>
      <c r="M6" s="592"/>
      <c r="N6" s="47"/>
      <c r="P6" s="376">
        <v>44160</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323</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1.6</v>
      </c>
      <c r="J9" s="9">
        <v>1.6</v>
      </c>
      <c r="K9" s="9">
        <v>1.6</v>
      </c>
      <c r="L9" s="27"/>
      <c r="M9" s="27"/>
      <c r="N9" s="27"/>
      <c r="P9" s="342"/>
      <c r="Q9" s="342"/>
      <c r="R9" s="342"/>
      <c r="S9" s="342"/>
      <c r="T9" s="342"/>
      <c r="U9" s="342"/>
    </row>
    <row r="10" spans="1:21" ht="15" customHeight="1" x14ac:dyDescent="0.2">
      <c r="A10" s="587" t="s">
        <v>12</v>
      </c>
      <c r="B10" s="588"/>
      <c r="C10" s="62">
        <v>6297037.3545500003</v>
      </c>
      <c r="D10" s="6"/>
      <c r="E10" s="34" t="s">
        <v>314</v>
      </c>
      <c r="F10" s="35"/>
      <c r="G10" s="85"/>
      <c r="H10" s="35"/>
      <c r="I10" s="52">
        <v>1.2</v>
      </c>
      <c r="J10" s="9">
        <v>1.6</v>
      </c>
      <c r="K10" s="9">
        <v>1.4</v>
      </c>
      <c r="L10" s="9">
        <v>20</v>
      </c>
      <c r="M10" s="44"/>
      <c r="N10" s="9"/>
      <c r="P10" s="342"/>
      <c r="Q10" s="342"/>
      <c r="R10" s="342"/>
      <c r="S10" s="342"/>
      <c r="T10" s="375"/>
      <c r="U10" s="342"/>
    </row>
    <row r="11" spans="1:21" ht="15" customHeight="1" x14ac:dyDescent="0.2">
      <c r="A11" s="573" t="s">
        <v>13</v>
      </c>
      <c r="B11" s="574"/>
      <c r="C11" s="62">
        <v>241690.59847900001</v>
      </c>
      <c r="D11" s="6"/>
      <c r="E11" s="63" t="s">
        <v>315</v>
      </c>
      <c r="F11" s="37"/>
      <c r="G11" s="38"/>
      <c r="H11" s="38"/>
      <c r="I11" s="52">
        <v>0.05</v>
      </c>
      <c r="J11" s="9">
        <v>0.2</v>
      </c>
      <c r="K11" s="9">
        <v>0.1</v>
      </c>
      <c r="L11" s="9">
        <v>2</v>
      </c>
      <c r="M11" s="43">
        <v>0</v>
      </c>
      <c r="N11" s="9">
        <v>100</v>
      </c>
      <c r="P11" s="342">
        <v>0.05</v>
      </c>
      <c r="Q11" s="342">
        <v>0.4</v>
      </c>
      <c r="R11" s="342">
        <v>0.2</v>
      </c>
      <c r="S11" s="342">
        <v>6</v>
      </c>
      <c r="T11" s="342">
        <v>0</v>
      </c>
      <c r="U11" s="342">
        <v>100</v>
      </c>
    </row>
    <row r="12" spans="1:21" ht="15" customHeight="1" x14ac:dyDescent="0.2">
      <c r="A12" s="573" t="s">
        <v>78</v>
      </c>
      <c r="B12" s="574"/>
      <c r="C12" s="54">
        <v>56</v>
      </c>
      <c r="D12" s="2"/>
      <c r="E12" s="575" t="s">
        <v>316</v>
      </c>
      <c r="F12" s="576"/>
      <c r="G12" s="576"/>
      <c r="H12" s="577"/>
      <c r="I12" s="36">
        <v>0.5</v>
      </c>
      <c r="J12" s="9">
        <v>0.7</v>
      </c>
      <c r="K12" s="9">
        <v>0.6</v>
      </c>
      <c r="L12" s="9">
        <v>85</v>
      </c>
      <c r="M12" s="44"/>
      <c r="N12" s="9"/>
      <c r="O12" s="7"/>
      <c r="P12" s="342"/>
      <c r="Q12" s="342"/>
      <c r="R12" s="342"/>
      <c r="S12" s="342"/>
      <c r="T12" s="375"/>
      <c r="U12" s="342"/>
    </row>
    <row r="13" spans="1:21" ht="15" customHeight="1" x14ac:dyDescent="0.2">
      <c r="A13" s="578" t="s">
        <v>15</v>
      </c>
      <c r="B13" s="579"/>
      <c r="C13" s="59"/>
      <c r="D13" s="49"/>
      <c r="E13" s="64" t="s">
        <v>317</v>
      </c>
      <c r="F13" s="64"/>
      <c r="G13" s="64"/>
      <c r="H13" s="46"/>
      <c r="I13" s="52">
        <v>0.2</v>
      </c>
      <c r="J13" s="9">
        <v>0.5</v>
      </c>
      <c r="K13" s="9">
        <v>0.3</v>
      </c>
      <c r="L13" s="9">
        <v>25</v>
      </c>
      <c r="M13" s="43">
        <v>0</v>
      </c>
      <c r="N13" s="9">
        <v>100</v>
      </c>
      <c r="O13" s="7"/>
      <c r="P13" s="342">
        <v>0.2</v>
      </c>
      <c r="Q13" s="342">
        <v>0.6</v>
      </c>
      <c r="R13" s="358">
        <v>0.5</v>
      </c>
      <c r="S13" s="342">
        <v>40</v>
      </c>
      <c r="T13" s="342">
        <v>0</v>
      </c>
      <c r="U13" s="342">
        <v>100</v>
      </c>
    </row>
    <row r="14" spans="1:21" ht="15" customHeight="1" x14ac:dyDescent="0.2">
      <c r="A14" s="573" t="s">
        <v>14</v>
      </c>
      <c r="B14" s="574"/>
      <c r="C14" s="57">
        <v>1074</v>
      </c>
      <c r="D14" s="49"/>
      <c r="E14" s="11"/>
      <c r="F14" s="8"/>
      <c r="G14" s="109"/>
      <c r="H14" s="38"/>
      <c r="I14" s="38"/>
      <c r="J14" s="8"/>
      <c r="K14" s="8"/>
      <c r="L14" s="8"/>
      <c r="M14" s="48"/>
      <c r="N14" s="8"/>
      <c r="O14" s="7"/>
      <c r="P14" s="7"/>
    </row>
    <row r="15" spans="1:21" ht="15" customHeight="1" x14ac:dyDescent="0.2">
      <c r="A15" s="14" t="s">
        <v>16</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25</v>
      </c>
      <c r="K16" s="87"/>
      <c r="L16" s="6"/>
      <c r="M16" s="6"/>
      <c r="N16" s="7"/>
      <c r="O16" s="7"/>
      <c r="P16" s="7"/>
    </row>
    <row r="17" spans="1:17" ht="15" customHeight="1" x14ac:dyDescent="0.2">
      <c r="A17" s="26"/>
      <c r="B17" s="6"/>
      <c r="C17" s="12"/>
      <c r="D17" s="108"/>
      <c r="E17" s="567" t="s">
        <v>101</v>
      </c>
      <c r="F17" s="568"/>
      <c r="G17" s="568"/>
      <c r="H17" s="568"/>
      <c r="I17" s="569"/>
      <c r="J17" s="17">
        <v>75</v>
      </c>
      <c r="K17" s="4"/>
      <c r="L17" s="7"/>
      <c r="M17" s="7"/>
    </row>
    <row r="18" spans="1:17" ht="18" customHeight="1" x14ac:dyDescent="0.2">
      <c r="A18" s="26"/>
      <c r="B18" s="6"/>
      <c r="C18" s="12"/>
      <c r="D18" s="6"/>
      <c r="E18" s="613" t="s">
        <v>91</v>
      </c>
      <c r="F18" s="594"/>
      <c r="G18" s="594"/>
      <c r="H18" s="594"/>
      <c r="I18" s="96"/>
      <c r="J18" s="94">
        <v>15</v>
      </c>
      <c r="K18" s="95"/>
      <c r="L18" s="41"/>
      <c r="M18" s="42"/>
    </row>
    <row r="19" spans="1:17" ht="15" customHeight="1" x14ac:dyDescent="0.2">
      <c r="A19" s="16"/>
      <c r="B19" s="28"/>
      <c r="C19" s="56"/>
      <c r="D19" s="6"/>
      <c r="E19" s="614" t="s">
        <v>81</v>
      </c>
      <c r="F19" s="614"/>
      <c r="G19" s="614"/>
      <c r="H19" s="614"/>
      <c r="I19" s="614"/>
      <c r="J19" s="614"/>
      <c r="K19" s="614"/>
      <c r="L19" s="7"/>
      <c r="M19" s="7"/>
    </row>
    <row r="20" spans="1:17" ht="15" customHeight="1" x14ac:dyDescent="0.2">
      <c r="A20" s="16"/>
      <c r="B20" s="28"/>
      <c r="C20" s="61"/>
      <c r="D20" s="6"/>
      <c r="E20" s="615" t="s">
        <v>82</v>
      </c>
      <c r="F20" s="586"/>
      <c r="G20" s="586"/>
      <c r="H20" s="616"/>
      <c r="I20" s="15">
        <v>8</v>
      </c>
      <c r="J20" s="15">
        <v>8</v>
      </c>
      <c r="K20" s="9">
        <v>5</v>
      </c>
      <c r="L20" s="9">
        <v>10</v>
      </c>
      <c r="M20" s="9">
        <v>5</v>
      </c>
      <c r="N20" s="129" t="s">
        <v>202</v>
      </c>
      <c r="O20" s="129" t="s">
        <v>203</v>
      </c>
    </row>
    <row r="21" spans="1:17" ht="15" customHeight="1" x14ac:dyDescent="0.2">
      <c r="A21" s="14" t="s">
        <v>18</v>
      </c>
      <c r="B21" s="29"/>
      <c r="C21" s="60"/>
      <c r="D21" s="6"/>
      <c r="E21" s="13"/>
      <c r="F21" s="32"/>
      <c r="G21" s="65"/>
      <c r="H21" s="66"/>
      <c r="I21" s="15">
        <v>6</v>
      </c>
      <c r="J21" s="15">
        <v>3</v>
      </c>
      <c r="K21" s="9">
        <v>2</v>
      </c>
      <c r="L21" s="9">
        <v>2</v>
      </c>
      <c r="M21" s="9">
        <v>5</v>
      </c>
      <c r="N21" s="129">
        <f>AVERAGE(I20:M21)</f>
        <v>5.4</v>
      </c>
      <c r="O21" s="129">
        <f>SQRT(VAR(I20:M21)/10)</f>
        <v>0.84590516936330118</v>
      </c>
    </row>
    <row r="22" spans="1:17" ht="15" customHeight="1" x14ac:dyDescent="0.2">
      <c r="A22" s="68"/>
      <c r="B22" s="69" t="s">
        <v>281</v>
      </c>
      <c r="C22" s="61"/>
      <c r="D22" s="6"/>
      <c r="E22" s="575" t="s">
        <v>93</v>
      </c>
      <c r="F22" s="576"/>
      <c r="G22" s="576"/>
      <c r="H22" s="576"/>
      <c r="I22" s="67" t="s">
        <v>325</v>
      </c>
      <c r="J22" s="3"/>
      <c r="K22" s="3"/>
      <c r="L22" s="3"/>
      <c r="M22" s="4"/>
    </row>
    <row r="23" spans="1:17" ht="7.5" customHeight="1" x14ac:dyDescent="0.2">
      <c r="A23" s="28"/>
      <c r="B23" s="28"/>
      <c r="C23" s="28"/>
      <c r="D23" s="6"/>
      <c r="E23" s="45"/>
      <c r="F23" s="45"/>
      <c r="G23" s="45"/>
      <c r="H23" s="45"/>
      <c r="I23" s="40"/>
      <c r="J23" s="7"/>
      <c r="K23" s="7"/>
      <c r="L23" s="7"/>
      <c r="M23" s="7"/>
    </row>
    <row r="24" spans="1:17" ht="18.75" customHeight="1" thickBot="1" x14ac:dyDescent="0.25">
      <c r="A24" s="77" t="s">
        <v>99</v>
      </c>
      <c r="B24" s="76"/>
      <c r="C24" s="76"/>
      <c r="D24" s="76"/>
      <c r="E24" s="76"/>
      <c r="F24" s="76"/>
      <c r="G24" s="76"/>
      <c r="H24" s="76"/>
      <c r="I24" s="76"/>
      <c r="J24" s="76"/>
      <c r="K24" s="76"/>
      <c r="L24" s="76"/>
      <c r="M24" s="76"/>
      <c r="N24" s="80"/>
      <c r="O24" t="s">
        <v>528</v>
      </c>
      <c r="P24" t="s">
        <v>528</v>
      </c>
      <c r="Q24" t="s">
        <v>528</v>
      </c>
    </row>
    <row r="25" spans="1:17" ht="15.75" customHeight="1" thickBot="1" x14ac:dyDescent="0.25">
      <c r="A25" s="196" t="s">
        <v>19</v>
      </c>
      <c r="B25" s="153"/>
      <c r="C25" s="110"/>
      <c r="D25" s="30"/>
      <c r="E25" s="30"/>
      <c r="G25" s="75"/>
      <c r="H25" s="603" t="s">
        <v>98</v>
      </c>
      <c r="I25" s="603"/>
      <c r="J25" s="603"/>
      <c r="K25" s="81"/>
      <c r="L25" s="604" t="s">
        <v>75</v>
      </c>
      <c r="M25" s="603"/>
      <c r="N25" s="605"/>
    </row>
    <row r="26" spans="1:17" ht="71.25"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7" ht="17.25" customHeight="1" x14ac:dyDescent="0.2">
      <c r="A27" s="18">
        <v>1</v>
      </c>
      <c r="B27" s="18" t="s">
        <v>132</v>
      </c>
      <c r="C27" s="564" t="s">
        <v>233</v>
      </c>
      <c r="D27" s="565"/>
      <c r="E27" s="566"/>
      <c r="F27" s="2" t="s">
        <v>238</v>
      </c>
      <c r="G27" s="276"/>
      <c r="H27" s="276">
        <v>3</v>
      </c>
      <c r="I27" s="276"/>
      <c r="J27" s="276"/>
      <c r="K27" s="276"/>
      <c r="L27" s="276"/>
      <c r="M27" s="276"/>
      <c r="N27" s="276"/>
    </row>
    <row r="28" spans="1:17" ht="17.25" customHeight="1" x14ac:dyDescent="0.2">
      <c r="A28" s="18">
        <v>1</v>
      </c>
      <c r="B28" s="18" t="s">
        <v>141</v>
      </c>
      <c r="C28" s="564" t="s">
        <v>234</v>
      </c>
      <c r="D28" s="565"/>
      <c r="E28" s="566"/>
      <c r="F28" s="2" t="s">
        <v>238</v>
      </c>
      <c r="G28" s="276"/>
      <c r="H28" s="276">
        <v>2</v>
      </c>
      <c r="I28" s="276"/>
      <c r="J28" s="276"/>
      <c r="K28" s="276"/>
      <c r="L28" s="276"/>
      <c r="M28" s="276"/>
      <c r="N28" s="276"/>
    </row>
    <row r="29" spans="1:17" ht="17.25" customHeight="1" x14ac:dyDescent="0.2">
      <c r="A29" s="18">
        <v>1</v>
      </c>
      <c r="B29" s="18" t="s">
        <v>131</v>
      </c>
      <c r="C29" s="564" t="s">
        <v>233</v>
      </c>
      <c r="D29" s="565"/>
      <c r="E29" s="566"/>
      <c r="F29" s="2" t="s">
        <v>240</v>
      </c>
      <c r="G29" s="276"/>
      <c r="H29" s="276">
        <v>10</v>
      </c>
      <c r="I29" s="276"/>
      <c r="J29" s="276" t="s">
        <v>276</v>
      </c>
      <c r="K29" s="276">
        <v>3</v>
      </c>
      <c r="L29" s="276"/>
      <c r="M29" s="276"/>
      <c r="N29" s="276"/>
    </row>
    <row r="30" spans="1:17" ht="17.25" customHeight="1" x14ac:dyDescent="0.2">
      <c r="A30" s="18">
        <v>1</v>
      </c>
      <c r="B30" s="18" t="s">
        <v>232</v>
      </c>
      <c r="C30" s="564" t="s">
        <v>236</v>
      </c>
      <c r="D30" s="565"/>
      <c r="E30" s="566"/>
      <c r="F30" s="2" t="s">
        <v>239</v>
      </c>
      <c r="G30" s="276"/>
      <c r="H30" s="276">
        <v>6</v>
      </c>
      <c r="I30" s="276"/>
      <c r="J30" s="276"/>
      <c r="K30" s="276"/>
      <c r="L30" s="276"/>
      <c r="M30" s="276"/>
      <c r="N30" s="276"/>
    </row>
    <row r="31" spans="1:17" ht="17.25" customHeight="1" x14ac:dyDescent="0.2">
      <c r="A31" s="18">
        <v>1</v>
      </c>
      <c r="B31" s="18" t="s">
        <v>129</v>
      </c>
      <c r="C31" s="564" t="s">
        <v>233</v>
      </c>
      <c r="D31" s="565"/>
      <c r="E31" s="566"/>
      <c r="F31" s="2" t="s">
        <v>238</v>
      </c>
      <c r="G31" s="276"/>
      <c r="H31" s="276">
        <v>7</v>
      </c>
      <c r="I31" s="276"/>
      <c r="J31" s="276" t="s">
        <v>276</v>
      </c>
      <c r="K31" s="276"/>
      <c r="L31" s="276" t="s">
        <v>276</v>
      </c>
      <c r="M31" s="276" t="s">
        <v>276</v>
      </c>
      <c r="N31" s="276" t="s">
        <v>276</v>
      </c>
    </row>
    <row r="32" spans="1:17" ht="17.25" customHeight="1" x14ac:dyDescent="0.2">
      <c r="A32" s="18">
        <v>1</v>
      </c>
      <c r="B32" s="18" t="s">
        <v>181</v>
      </c>
      <c r="C32" s="564" t="s">
        <v>234</v>
      </c>
      <c r="D32" s="565"/>
      <c r="E32" s="566"/>
      <c r="F32" s="2" t="s">
        <v>238</v>
      </c>
      <c r="G32" s="276"/>
      <c r="H32" s="276">
        <v>3</v>
      </c>
      <c r="I32" s="276"/>
      <c r="J32" s="276"/>
      <c r="K32" s="276"/>
      <c r="L32" s="276"/>
      <c r="M32" s="276"/>
      <c r="N32" s="276"/>
    </row>
    <row r="33" spans="1:14" ht="17.25" customHeight="1" x14ac:dyDescent="0.2">
      <c r="A33" s="18">
        <v>1</v>
      </c>
      <c r="B33" s="18" t="s">
        <v>128</v>
      </c>
      <c r="C33" s="564" t="s">
        <v>237</v>
      </c>
      <c r="D33" s="565"/>
      <c r="E33" s="566"/>
      <c r="F33" s="2" t="s">
        <v>239</v>
      </c>
      <c r="G33" s="276"/>
      <c r="H33" s="276"/>
      <c r="I33" s="276"/>
      <c r="J33" s="276" t="s">
        <v>276</v>
      </c>
      <c r="K33" s="276"/>
      <c r="L33" s="276">
        <v>9</v>
      </c>
      <c r="M33" s="276"/>
      <c r="N33" s="276"/>
    </row>
    <row r="34" spans="1:14" ht="17.25" customHeight="1" x14ac:dyDescent="0.2">
      <c r="A34" s="18">
        <v>1</v>
      </c>
      <c r="B34" s="18" t="s">
        <v>229</v>
      </c>
      <c r="C34" s="564" t="s">
        <v>236</v>
      </c>
      <c r="D34" s="565"/>
      <c r="E34" s="566"/>
      <c r="F34" s="2" t="s">
        <v>239</v>
      </c>
      <c r="G34" s="276"/>
      <c r="H34" s="276">
        <v>1</v>
      </c>
      <c r="I34" s="276"/>
      <c r="J34" s="276"/>
      <c r="K34" s="276"/>
      <c r="L34" s="276"/>
      <c r="M34" s="276"/>
      <c r="N34" s="276"/>
    </row>
    <row r="35" spans="1:14" ht="17.25" customHeight="1" x14ac:dyDescent="0.2">
      <c r="A35" s="18">
        <v>1</v>
      </c>
      <c r="B35" s="18" t="s">
        <v>185</v>
      </c>
      <c r="C35" s="564" t="s">
        <v>234</v>
      </c>
      <c r="D35" s="565"/>
      <c r="E35" s="566"/>
      <c r="F35" s="2" t="s">
        <v>238</v>
      </c>
      <c r="G35" s="276"/>
      <c r="H35" s="276">
        <v>4</v>
      </c>
      <c r="I35" s="276"/>
      <c r="J35" s="276" t="s">
        <v>276</v>
      </c>
      <c r="K35" s="276"/>
      <c r="L35" s="276" t="s">
        <v>276</v>
      </c>
      <c r="M35" s="276" t="s">
        <v>276</v>
      </c>
      <c r="N35" s="276" t="s">
        <v>276</v>
      </c>
    </row>
    <row r="36" spans="1:14" ht="17.25" customHeight="1" x14ac:dyDescent="0.2">
      <c r="A36" s="18">
        <v>1</v>
      </c>
      <c r="B36" s="18" t="s">
        <v>318</v>
      </c>
      <c r="C36" s="564" t="s">
        <v>235</v>
      </c>
      <c r="D36" s="565"/>
      <c r="E36" s="566"/>
      <c r="F36" s="2" t="s">
        <v>239</v>
      </c>
      <c r="G36" s="276"/>
      <c r="H36" s="276"/>
      <c r="I36" s="276"/>
      <c r="J36" s="276"/>
      <c r="K36" s="276"/>
      <c r="L36" s="276">
        <v>6</v>
      </c>
      <c r="M36" s="276"/>
      <c r="N36" s="276"/>
    </row>
    <row r="37" spans="1:14" ht="17.25" customHeight="1" x14ac:dyDescent="0.2">
      <c r="A37" s="18">
        <v>1</v>
      </c>
      <c r="B37" s="18" t="s">
        <v>275</v>
      </c>
      <c r="C37" s="564" t="s">
        <v>234</v>
      </c>
      <c r="D37" s="565"/>
      <c r="E37" s="566"/>
      <c r="F37" s="2" t="s">
        <v>238</v>
      </c>
      <c r="G37" s="276"/>
      <c r="H37" s="276">
        <v>1</v>
      </c>
      <c r="I37" s="276"/>
      <c r="J37" s="276"/>
      <c r="K37" s="276"/>
      <c r="L37" s="276"/>
      <c r="M37" s="276"/>
      <c r="N37" s="276"/>
    </row>
    <row r="38" spans="1:14" ht="17.25" customHeight="1" x14ac:dyDescent="0.2">
      <c r="A38" s="18">
        <v>1</v>
      </c>
      <c r="B38" s="18" t="s">
        <v>135</v>
      </c>
      <c r="C38" s="112" t="s">
        <v>236</v>
      </c>
      <c r="D38" s="113"/>
      <c r="E38" s="114"/>
      <c r="F38" s="2" t="s">
        <v>242</v>
      </c>
      <c r="G38" s="276"/>
      <c r="H38" s="276"/>
      <c r="I38" s="276"/>
      <c r="J38" s="276">
        <v>1</v>
      </c>
      <c r="K38" s="276"/>
      <c r="L38" s="276"/>
      <c r="M38" s="276"/>
      <c r="N38" s="276"/>
    </row>
    <row r="39" spans="1:14" ht="17.25" customHeight="1" x14ac:dyDescent="0.2">
      <c r="A39" s="18">
        <v>2</v>
      </c>
      <c r="B39" s="18" t="s">
        <v>275</v>
      </c>
      <c r="C39" s="564" t="s">
        <v>234</v>
      </c>
      <c r="D39" s="565"/>
      <c r="E39" s="566"/>
      <c r="F39" s="2" t="s">
        <v>238</v>
      </c>
      <c r="G39" s="276"/>
      <c r="H39" s="276">
        <v>2</v>
      </c>
      <c r="I39" s="276"/>
      <c r="J39" s="276"/>
      <c r="K39" s="276"/>
      <c r="L39" s="276"/>
      <c r="M39" s="276"/>
      <c r="N39" s="276"/>
    </row>
    <row r="40" spans="1:14" ht="17.25" customHeight="1" x14ac:dyDescent="0.2">
      <c r="A40" s="18">
        <v>2</v>
      </c>
      <c r="B40" s="18" t="s">
        <v>181</v>
      </c>
      <c r="C40" s="564" t="s">
        <v>234</v>
      </c>
      <c r="D40" s="565"/>
      <c r="E40" s="566"/>
      <c r="F40" s="2" t="s">
        <v>238</v>
      </c>
      <c r="G40" s="276"/>
      <c r="H40" s="276">
        <v>2</v>
      </c>
      <c r="I40" s="276"/>
      <c r="J40" s="276"/>
      <c r="K40" s="276"/>
      <c r="L40" s="276"/>
      <c r="M40" s="276"/>
      <c r="N40" s="276"/>
    </row>
    <row r="41" spans="1:14" ht="17.25" customHeight="1" x14ac:dyDescent="0.2">
      <c r="A41" s="18">
        <v>2</v>
      </c>
      <c r="B41" s="18" t="s">
        <v>141</v>
      </c>
      <c r="C41" s="564" t="s">
        <v>234</v>
      </c>
      <c r="D41" s="565"/>
      <c r="E41" s="566"/>
      <c r="F41" s="2" t="s">
        <v>238</v>
      </c>
      <c r="G41" s="276"/>
      <c r="H41" s="276">
        <v>1</v>
      </c>
      <c r="I41" s="276"/>
      <c r="J41" s="276"/>
      <c r="K41" s="276"/>
      <c r="L41" s="276"/>
      <c r="M41" s="276"/>
      <c r="N41" s="276"/>
    </row>
    <row r="42" spans="1:14" ht="17.25" customHeight="1" x14ac:dyDescent="0.2">
      <c r="A42" s="18">
        <v>2</v>
      </c>
      <c r="B42" s="18" t="s">
        <v>132</v>
      </c>
      <c r="C42" s="564" t="s">
        <v>233</v>
      </c>
      <c r="D42" s="565"/>
      <c r="E42" s="566"/>
      <c r="F42" s="2" t="s">
        <v>238</v>
      </c>
      <c r="G42" s="276"/>
      <c r="H42" s="276">
        <v>5</v>
      </c>
      <c r="I42" s="276"/>
      <c r="J42" s="276"/>
      <c r="K42" s="276"/>
      <c r="L42" s="276"/>
      <c r="M42" s="276"/>
      <c r="N42" s="276"/>
    </row>
    <row r="43" spans="1:14" ht="17.25" customHeight="1" x14ac:dyDescent="0.2">
      <c r="A43" s="18">
        <v>2</v>
      </c>
      <c r="B43" s="18" t="s">
        <v>129</v>
      </c>
      <c r="C43" s="564" t="s">
        <v>233</v>
      </c>
      <c r="D43" s="565"/>
      <c r="E43" s="566"/>
      <c r="F43" s="2" t="s">
        <v>238</v>
      </c>
      <c r="G43" s="276"/>
      <c r="H43" s="276">
        <v>3</v>
      </c>
      <c r="I43" s="276"/>
      <c r="J43" s="276" t="s">
        <v>276</v>
      </c>
      <c r="K43" s="276"/>
      <c r="L43" s="276" t="s">
        <v>276</v>
      </c>
      <c r="M43" s="276" t="s">
        <v>276</v>
      </c>
      <c r="N43" s="276" t="s">
        <v>276</v>
      </c>
    </row>
    <row r="44" spans="1:14" ht="17.25" customHeight="1" x14ac:dyDescent="0.2">
      <c r="A44" s="18">
        <v>2</v>
      </c>
      <c r="B44" s="18" t="s">
        <v>131</v>
      </c>
      <c r="C44" s="564" t="s">
        <v>233</v>
      </c>
      <c r="D44" s="565"/>
      <c r="E44" s="566"/>
      <c r="F44" s="2" t="s">
        <v>240</v>
      </c>
      <c r="G44" s="276"/>
      <c r="H44" s="276">
        <v>5</v>
      </c>
      <c r="I44" s="276"/>
      <c r="J44" s="276" t="s">
        <v>276</v>
      </c>
      <c r="K44" s="276">
        <v>3</v>
      </c>
      <c r="L44" s="276"/>
      <c r="M44" s="276"/>
      <c r="N44" s="276"/>
    </row>
    <row r="45" spans="1:14" ht="17.25" customHeight="1" x14ac:dyDescent="0.2">
      <c r="A45" s="18">
        <v>2</v>
      </c>
      <c r="B45" s="18" t="s">
        <v>159</v>
      </c>
      <c r="C45" s="564" t="s">
        <v>233</v>
      </c>
      <c r="D45" s="565"/>
      <c r="E45" s="566"/>
      <c r="F45" s="2" t="s">
        <v>240</v>
      </c>
      <c r="G45" s="276"/>
      <c r="H45" s="276">
        <v>4</v>
      </c>
      <c r="I45" s="276"/>
      <c r="J45" s="276" t="s">
        <v>276</v>
      </c>
      <c r="K45" s="276"/>
      <c r="L45" s="276" t="s">
        <v>276</v>
      </c>
      <c r="M45" s="276" t="s">
        <v>276</v>
      </c>
      <c r="N45" s="276" t="s">
        <v>276</v>
      </c>
    </row>
    <row r="46" spans="1:14" ht="17.25" customHeight="1" x14ac:dyDescent="0.2">
      <c r="A46" s="18">
        <v>2</v>
      </c>
      <c r="B46" s="18" t="s">
        <v>232</v>
      </c>
      <c r="C46" s="564" t="s">
        <v>236</v>
      </c>
      <c r="D46" s="565"/>
      <c r="E46" s="566"/>
      <c r="F46" s="2" t="s">
        <v>239</v>
      </c>
      <c r="G46" s="276"/>
      <c r="H46" s="276"/>
      <c r="I46" s="276"/>
      <c r="J46" s="276"/>
      <c r="K46" s="276"/>
      <c r="L46" s="276">
        <v>3</v>
      </c>
      <c r="M46" s="276"/>
      <c r="N46" s="276"/>
    </row>
    <row r="47" spans="1:14" ht="17.25" customHeight="1" x14ac:dyDescent="0.2">
      <c r="A47" s="18">
        <v>2</v>
      </c>
      <c r="B47" s="18" t="s">
        <v>318</v>
      </c>
      <c r="C47" s="564" t="s">
        <v>235</v>
      </c>
      <c r="D47" s="565"/>
      <c r="E47" s="566"/>
      <c r="F47" s="2" t="s">
        <v>239</v>
      </c>
      <c r="G47" s="276"/>
      <c r="H47" s="276">
        <v>4</v>
      </c>
      <c r="I47" s="276"/>
      <c r="J47" s="276"/>
      <c r="K47" s="276"/>
      <c r="L47" s="276">
        <v>2</v>
      </c>
      <c r="M47" s="276"/>
      <c r="N47" s="276"/>
    </row>
    <row r="48" spans="1:14" ht="17.25" customHeight="1" x14ac:dyDescent="0.2">
      <c r="A48" s="18">
        <v>2</v>
      </c>
      <c r="B48" s="18" t="s">
        <v>229</v>
      </c>
      <c r="C48" s="564" t="s">
        <v>236</v>
      </c>
      <c r="D48" s="565"/>
      <c r="E48" s="566"/>
      <c r="F48" s="2" t="s">
        <v>239</v>
      </c>
      <c r="G48" s="276"/>
      <c r="H48" s="276">
        <v>3</v>
      </c>
      <c r="I48" s="276"/>
      <c r="J48" s="276"/>
      <c r="K48" s="276"/>
      <c r="L48" s="276"/>
      <c r="M48" s="276"/>
      <c r="N48" s="276"/>
    </row>
    <row r="49" spans="1:14" ht="17.25" customHeight="1" x14ac:dyDescent="0.2">
      <c r="A49" s="18">
        <v>2</v>
      </c>
      <c r="B49" s="18" t="s">
        <v>185</v>
      </c>
      <c r="C49" s="564" t="s">
        <v>234</v>
      </c>
      <c r="D49" s="565"/>
      <c r="E49" s="566"/>
      <c r="F49" s="2" t="s">
        <v>238</v>
      </c>
      <c r="G49" s="276"/>
      <c r="H49" s="276">
        <v>1</v>
      </c>
      <c r="I49" s="276"/>
      <c r="J49" s="276" t="s">
        <v>276</v>
      </c>
      <c r="K49" s="276"/>
      <c r="L49" s="276" t="s">
        <v>276</v>
      </c>
      <c r="M49" s="276" t="s">
        <v>276</v>
      </c>
      <c r="N49" s="276" t="s">
        <v>276</v>
      </c>
    </row>
    <row r="50" spans="1:14" ht="17.25" customHeight="1" x14ac:dyDescent="0.2">
      <c r="A50" s="18">
        <v>3</v>
      </c>
      <c r="B50" s="18" t="s">
        <v>132</v>
      </c>
      <c r="C50" s="564" t="s">
        <v>233</v>
      </c>
      <c r="D50" s="565"/>
      <c r="E50" s="566"/>
      <c r="F50" s="2" t="s">
        <v>238</v>
      </c>
      <c r="G50" s="276"/>
      <c r="H50" s="276">
        <v>8</v>
      </c>
      <c r="I50" s="276"/>
      <c r="J50" s="276"/>
      <c r="K50" s="276"/>
      <c r="L50" s="276"/>
      <c r="M50" s="276"/>
      <c r="N50" s="276"/>
    </row>
    <row r="51" spans="1:14" ht="17.25" customHeight="1" x14ac:dyDescent="0.2">
      <c r="A51" s="18">
        <v>3</v>
      </c>
      <c r="B51" s="18" t="s">
        <v>275</v>
      </c>
      <c r="C51" s="564" t="s">
        <v>234</v>
      </c>
      <c r="D51" s="565"/>
      <c r="E51" s="566"/>
      <c r="F51" s="2" t="s">
        <v>238</v>
      </c>
      <c r="G51" s="276"/>
      <c r="H51" s="276">
        <v>2</v>
      </c>
      <c r="I51" s="276"/>
      <c r="J51" s="276"/>
      <c r="K51" s="276"/>
      <c r="L51" s="276"/>
      <c r="M51" s="276"/>
      <c r="N51" s="276"/>
    </row>
    <row r="52" spans="1:14" ht="17.25" customHeight="1" x14ac:dyDescent="0.2">
      <c r="A52" s="18">
        <v>3</v>
      </c>
      <c r="B52" s="18" t="s">
        <v>131</v>
      </c>
      <c r="C52" s="598" t="s">
        <v>233</v>
      </c>
      <c r="D52" s="598"/>
      <c r="E52" s="598"/>
      <c r="F52" s="18" t="s">
        <v>240</v>
      </c>
      <c r="G52" s="276"/>
      <c r="H52" s="276">
        <v>7</v>
      </c>
      <c r="I52" s="276"/>
      <c r="J52" s="276" t="s">
        <v>276</v>
      </c>
      <c r="K52" s="276"/>
      <c r="L52" s="276"/>
      <c r="M52" s="276"/>
      <c r="N52" s="276"/>
    </row>
    <row r="53" spans="1:14" ht="17.25" customHeight="1" x14ac:dyDescent="0.2">
      <c r="A53" s="18">
        <v>3</v>
      </c>
      <c r="B53" s="18" t="s">
        <v>229</v>
      </c>
      <c r="C53" s="564" t="s">
        <v>236</v>
      </c>
      <c r="D53" s="565"/>
      <c r="E53" s="566"/>
      <c r="F53" s="18" t="s">
        <v>239</v>
      </c>
      <c r="G53" s="276"/>
      <c r="H53" s="276">
        <v>3</v>
      </c>
      <c r="I53" s="276"/>
      <c r="J53" s="276"/>
      <c r="K53" s="276"/>
      <c r="L53" s="276"/>
      <c r="M53" s="276"/>
      <c r="N53" s="276"/>
    </row>
    <row r="54" spans="1:14" ht="17.25" customHeight="1" x14ac:dyDescent="0.2">
      <c r="A54" s="18">
        <v>3</v>
      </c>
      <c r="B54" s="2" t="s">
        <v>129</v>
      </c>
      <c r="C54" s="564" t="s">
        <v>233</v>
      </c>
      <c r="D54" s="565"/>
      <c r="E54" s="566"/>
      <c r="F54" s="33" t="s">
        <v>238</v>
      </c>
      <c r="G54" s="276"/>
      <c r="H54" s="276">
        <v>3</v>
      </c>
      <c r="I54" s="276"/>
      <c r="J54" s="276" t="s">
        <v>276</v>
      </c>
      <c r="K54" s="276"/>
      <c r="L54" s="276" t="s">
        <v>276</v>
      </c>
      <c r="M54" s="276" t="s">
        <v>276</v>
      </c>
      <c r="N54" s="276" t="s">
        <v>276</v>
      </c>
    </row>
    <row r="55" spans="1:14" ht="17.25" customHeight="1" x14ac:dyDescent="0.2">
      <c r="A55" s="18">
        <v>3</v>
      </c>
      <c r="B55" s="2" t="s">
        <v>181</v>
      </c>
      <c r="C55" s="564" t="s">
        <v>234</v>
      </c>
      <c r="D55" s="565"/>
      <c r="E55" s="566"/>
      <c r="F55" s="33" t="s">
        <v>238</v>
      </c>
      <c r="G55" s="276"/>
      <c r="H55" s="276">
        <v>1</v>
      </c>
      <c r="I55" s="276"/>
      <c r="J55" s="276"/>
      <c r="K55" s="276"/>
      <c r="L55" s="276"/>
      <c r="M55" s="276"/>
      <c r="N55" s="276"/>
    </row>
    <row r="56" spans="1:14" ht="17.25" customHeight="1" x14ac:dyDescent="0.2">
      <c r="A56" s="18">
        <v>4</v>
      </c>
      <c r="B56" s="2" t="s">
        <v>132</v>
      </c>
      <c r="C56" s="564" t="s">
        <v>233</v>
      </c>
      <c r="D56" s="565"/>
      <c r="E56" s="566"/>
      <c r="F56" s="33" t="s">
        <v>238</v>
      </c>
      <c r="G56" s="276"/>
      <c r="H56" s="276">
        <v>3</v>
      </c>
      <c r="I56" s="276"/>
      <c r="J56" s="276"/>
      <c r="K56" s="276"/>
      <c r="L56" s="276"/>
      <c r="M56" s="276"/>
      <c r="N56" s="276"/>
    </row>
    <row r="57" spans="1:14" ht="17.25" customHeight="1" x14ac:dyDescent="0.2">
      <c r="A57" s="18">
        <v>4</v>
      </c>
      <c r="B57" s="2" t="s">
        <v>275</v>
      </c>
      <c r="C57" s="564" t="s">
        <v>234</v>
      </c>
      <c r="D57" s="565"/>
      <c r="E57" s="566"/>
      <c r="F57" s="33" t="s">
        <v>238</v>
      </c>
      <c r="G57" s="276"/>
      <c r="H57" s="276">
        <v>2</v>
      </c>
      <c r="I57" s="276"/>
      <c r="J57" s="276"/>
      <c r="K57" s="276"/>
      <c r="L57" s="276"/>
      <c r="M57" s="276"/>
      <c r="N57" s="276"/>
    </row>
    <row r="58" spans="1:14" ht="17.25" customHeight="1" x14ac:dyDescent="0.2">
      <c r="A58" s="18">
        <v>4</v>
      </c>
      <c r="B58" s="2" t="s">
        <v>181</v>
      </c>
      <c r="C58" s="564" t="s">
        <v>234</v>
      </c>
      <c r="D58" s="565"/>
      <c r="E58" s="566"/>
      <c r="F58" s="33" t="s">
        <v>238</v>
      </c>
      <c r="G58" s="276"/>
      <c r="H58" s="276">
        <v>2</v>
      </c>
      <c r="I58" s="276"/>
      <c r="J58" s="276"/>
      <c r="K58" s="276"/>
      <c r="L58" s="276"/>
      <c r="M58" s="276"/>
      <c r="N58" s="276"/>
    </row>
    <row r="59" spans="1:14" ht="17.25" customHeight="1" x14ac:dyDescent="0.2">
      <c r="A59" s="18">
        <v>4</v>
      </c>
      <c r="B59" s="2" t="s">
        <v>141</v>
      </c>
      <c r="C59" s="564" t="s">
        <v>234</v>
      </c>
      <c r="D59" s="565"/>
      <c r="E59" s="566"/>
      <c r="F59" s="33" t="s">
        <v>238</v>
      </c>
      <c r="G59" s="276"/>
      <c r="H59" s="276">
        <v>2</v>
      </c>
      <c r="I59" s="276"/>
      <c r="J59" s="276"/>
      <c r="K59" s="276"/>
      <c r="L59" s="276"/>
      <c r="M59" s="276"/>
      <c r="N59" s="276"/>
    </row>
    <row r="60" spans="1:14" ht="17.25" customHeight="1" x14ac:dyDescent="0.2">
      <c r="A60" s="18">
        <v>4</v>
      </c>
      <c r="B60" s="2" t="s">
        <v>131</v>
      </c>
      <c r="C60" s="564" t="s">
        <v>233</v>
      </c>
      <c r="D60" s="565"/>
      <c r="E60" s="566"/>
      <c r="F60" s="33" t="s">
        <v>240</v>
      </c>
      <c r="G60" s="276"/>
      <c r="H60" s="276">
        <v>4</v>
      </c>
      <c r="I60" s="276"/>
      <c r="J60" s="276" t="s">
        <v>276</v>
      </c>
      <c r="K60" s="276"/>
      <c r="L60" s="276"/>
      <c r="M60" s="276"/>
      <c r="N60" s="276"/>
    </row>
    <row r="61" spans="1:14" ht="17.25" customHeight="1" x14ac:dyDescent="0.2">
      <c r="A61" s="18">
        <v>4</v>
      </c>
      <c r="B61" s="2" t="s">
        <v>129</v>
      </c>
      <c r="C61" s="564" t="s">
        <v>233</v>
      </c>
      <c r="D61" s="565"/>
      <c r="E61" s="566"/>
      <c r="F61" s="33" t="s">
        <v>238</v>
      </c>
      <c r="G61" s="276"/>
      <c r="H61" s="276">
        <v>3</v>
      </c>
      <c r="I61" s="276"/>
      <c r="J61" s="276" t="s">
        <v>276</v>
      </c>
      <c r="K61" s="276"/>
      <c r="L61" s="276" t="s">
        <v>276</v>
      </c>
      <c r="M61" s="276" t="s">
        <v>276</v>
      </c>
      <c r="N61" s="276" t="s">
        <v>276</v>
      </c>
    </row>
    <row r="62" spans="1:14" ht="17.25" customHeight="1" x14ac:dyDescent="0.2">
      <c r="A62" s="18">
        <v>4</v>
      </c>
      <c r="B62" s="2" t="s">
        <v>229</v>
      </c>
      <c r="C62" s="564" t="s">
        <v>233</v>
      </c>
      <c r="D62" s="565"/>
      <c r="E62" s="566"/>
      <c r="F62" s="33" t="s">
        <v>239</v>
      </c>
      <c r="G62" s="276"/>
      <c r="H62" s="276">
        <v>1</v>
      </c>
      <c r="I62" s="276"/>
      <c r="J62" s="276"/>
      <c r="K62" s="276"/>
      <c r="L62" s="276"/>
      <c r="M62" s="276"/>
      <c r="N62" s="276"/>
    </row>
    <row r="63" spans="1:14" ht="17.25" customHeight="1" x14ac:dyDescent="0.2">
      <c r="A63" s="18">
        <v>4</v>
      </c>
      <c r="B63" s="2" t="s">
        <v>298</v>
      </c>
      <c r="C63" s="112" t="s">
        <v>237</v>
      </c>
      <c r="D63" s="113"/>
      <c r="E63" s="114"/>
      <c r="F63" s="33" t="s">
        <v>239</v>
      </c>
      <c r="G63" s="276"/>
      <c r="H63" s="276"/>
      <c r="I63" s="276"/>
      <c r="J63" s="276">
        <v>2</v>
      </c>
      <c r="K63" s="276"/>
      <c r="L63" s="276"/>
      <c r="M63" s="276"/>
      <c r="N63" s="276"/>
    </row>
    <row r="64" spans="1:14" ht="17.25" customHeight="1" x14ac:dyDescent="0.2">
      <c r="A64" s="18">
        <v>5</v>
      </c>
      <c r="B64" s="2" t="s">
        <v>229</v>
      </c>
      <c r="C64" s="564" t="s">
        <v>236</v>
      </c>
      <c r="D64" s="565"/>
      <c r="E64" s="566"/>
      <c r="F64" s="33" t="s">
        <v>239</v>
      </c>
      <c r="G64" s="276"/>
      <c r="H64" s="276">
        <v>5</v>
      </c>
      <c r="I64" s="276"/>
      <c r="J64" s="276"/>
      <c r="K64" s="276"/>
      <c r="L64" s="276"/>
      <c r="M64" s="276"/>
      <c r="N64" s="276"/>
    </row>
    <row r="65" spans="1:14" ht="17.25" customHeight="1" x14ac:dyDescent="0.2">
      <c r="A65" s="18">
        <v>5</v>
      </c>
      <c r="B65" s="2" t="s">
        <v>135</v>
      </c>
      <c r="C65" s="564" t="s">
        <v>236</v>
      </c>
      <c r="D65" s="565"/>
      <c r="E65" s="566"/>
      <c r="F65" s="33" t="s">
        <v>242</v>
      </c>
      <c r="G65" s="276"/>
      <c r="H65" s="276">
        <v>1</v>
      </c>
      <c r="I65" s="276"/>
      <c r="J65" s="276">
        <v>1</v>
      </c>
      <c r="K65" s="276"/>
      <c r="L65" s="276"/>
      <c r="M65" s="276"/>
      <c r="N65" s="276"/>
    </row>
    <row r="66" spans="1:14" ht="17.25" customHeight="1" x14ac:dyDescent="0.2">
      <c r="A66" s="18">
        <v>5</v>
      </c>
      <c r="B66" s="2" t="s">
        <v>275</v>
      </c>
      <c r="C66" s="564" t="s">
        <v>234</v>
      </c>
      <c r="D66" s="565"/>
      <c r="E66" s="566"/>
      <c r="F66" s="33" t="s">
        <v>238</v>
      </c>
      <c r="G66" s="276"/>
      <c r="H66" s="276">
        <v>3</v>
      </c>
      <c r="I66" s="276"/>
      <c r="J66" s="276"/>
      <c r="K66" s="276"/>
      <c r="L66" s="276"/>
      <c r="M66" s="276"/>
      <c r="N66" s="276"/>
    </row>
    <row r="67" spans="1:14" ht="17.25" customHeight="1" x14ac:dyDescent="0.2">
      <c r="A67" s="18">
        <v>5</v>
      </c>
      <c r="B67" s="2" t="s">
        <v>181</v>
      </c>
      <c r="C67" s="564" t="s">
        <v>234</v>
      </c>
      <c r="D67" s="565"/>
      <c r="E67" s="566"/>
      <c r="F67" s="33" t="s">
        <v>238</v>
      </c>
      <c r="G67" s="276"/>
      <c r="H67" s="276">
        <v>7</v>
      </c>
      <c r="I67" s="276"/>
      <c r="J67" s="276"/>
      <c r="K67" s="276"/>
      <c r="L67" s="276"/>
      <c r="M67" s="276"/>
      <c r="N67" s="276"/>
    </row>
    <row r="68" spans="1:14" ht="17.25" customHeight="1" x14ac:dyDescent="0.2">
      <c r="A68" s="18">
        <v>5</v>
      </c>
      <c r="B68" s="2" t="s">
        <v>132</v>
      </c>
      <c r="C68" s="564" t="s">
        <v>233</v>
      </c>
      <c r="D68" s="565"/>
      <c r="E68" s="566"/>
      <c r="F68" s="33" t="s">
        <v>238</v>
      </c>
      <c r="G68" s="276"/>
      <c r="H68" s="276">
        <v>3</v>
      </c>
      <c r="I68" s="276"/>
      <c r="J68" s="276"/>
      <c r="K68" s="276"/>
      <c r="L68" s="276"/>
      <c r="M68" s="276"/>
      <c r="N68" s="276"/>
    </row>
    <row r="69" spans="1:14" ht="17.25" customHeight="1" x14ac:dyDescent="0.2">
      <c r="A69" s="18">
        <v>5</v>
      </c>
      <c r="B69" s="2" t="s">
        <v>131</v>
      </c>
      <c r="C69" s="564" t="s">
        <v>233</v>
      </c>
      <c r="D69" s="565"/>
      <c r="E69" s="566"/>
      <c r="F69" s="33" t="s">
        <v>240</v>
      </c>
      <c r="G69" s="276"/>
      <c r="H69" s="276">
        <v>20</v>
      </c>
      <c r="I69" s="276"/>
      <c r="J69" s="276" t="s">
        <v>276</v>
      </c>
      <c r="K69" s="276">
        <v>1</v>
      </c>
      <c r="L69" s="276"/>
      <c r="M69" s="276"/>
      <c r="N69" s="276"/>
    </row>
    <row r="70" spans="1:14" ht="17.25" customHeight="1" x14ac:dyDescent="0.2">
      <c r="A70" s="18">
        <v>5</v>
      </c>
      <c r="B70" s="2" t="s">
        <v>127</v>
      </c>
      <c r="C70" s="564" t="s">
        <v>233</v>
      </c>
      <c r="D70" s="565"/>
      <c r="E70" s="566"/>
      <c r="F70" s="33" t="s">
        <v>238</v>
      </c>
      <c r="G70" s="276"/>
      <c r="H70" s="276">
        <v>2</v>
      </c>
      <c r="I70" s="276"/>
      <c r="J70" s="276" t="s">
        <v>276</v>
      </c>
      <c r="K70" s="276"/>
      <c r="L70" s="276" t="s">
        <v>276</v>
      </c>
      <c r="M70" s="276" t="s">
        <v>276</v>
      </c>
      <c r="N70" s="276" t="s">
        <v>276</v>
      </c>
    </row>
    <row r="71" spans="1:14" ht="17.25" customHeight="1" x14ac:dyDescent="0.2">
      <c r="A71" s="18">
        <v>5</v>
      </c>
      <c r="B71" s="2" t="s">
        <v>129</v>
      </c>
      <c r="C71" s="564" t="s">
        <v>233</v>
      </c>
      <c r="D71" s="565"/>
      <c r="E71" s="566"/>
      <c r="F71" s="33" t="s">
        <v>238</v>
      </c>
      <c r="G71" s="276"/>
      <c r="H71" s="276">
        <v>6</v>
      </c>
      <c r="I71" s="276"/>
      <c r="J71" s="276" t="s">
        <v>276</v>
      </c>
      <c r="K71" s="276"/>
      <c r="L71" s="276" t="s">
        <v>276</v>
      </c>
      <c r="M71" s="276" t="s">
        <v>276</v>
      </c>
      <c r="N71" s="276" t="s">
        <v>276</v>
      </c>
    </row>
    <row r="72" spans="1:14" ht="17.25" customHeight="1" x14ac:dyDescent="0.2">
      <c r="A72" s="18">
        <v>5</v>
      </c>
      <c r="B72" s="2" t="s">
        <v>298</v>
      </c>
      <c r="C72" s="112" t="s">
        <v>237</v>
      </c>
      <c r="D72" s="113"/>
      <c r="E72" s="114"/>
      <c r="F72" s="33" t="s">
        <v>239</v>
      </c>
      <c r="G72" s="276"/>
      <c r="H72" s="276"/>
      <c r="I72" s="276"/>
      <c r="J72" s="276">
        <v>3</v>
      </c>
      <c r="K72" s="276"/>
      <c r="L72" s="276"/>
      <c r="M72" s="276"/>
      <c r="N72" s="276"/>
    </row>
    <row r="73" spans="1:14" ht="17.25" customHeight="1" x14ac:dyDescent="0.2">
      <c r="A73" s="18">
        <v>6</v>
      </c>
      <c r="B73" s="2" t="s">
        <v>181</v>
      </c>
      <c r="C73" s="564" t="s">
        <v>234</v>
      </c>
      <c r="D73" s="565"/>
      <c r="E73" s="566"/>
      <c r="F73" s="33" t="s">
        <v>238</v>
      </c>
      <c r="G73" s="276"/>
      <c r="H73" s="276">
        <v>4</v>
      </c>
      <c r="I73" s="276"/>
      <c r="J73" s="276"/>
      <c r="K73" s="276"/>
      <c r="L73" s="276"/>
      <c r="M73" s="276"/>
      <c r="N73" s="276"/>
    </row>
    <row r="74" spans="1:14" ht="17.25" customHeight="1" x14ac:dyDescent="0.2">
      <c r="A74" s="18">
        <v>6</v>
      </c>
      <c r="B74" s="2" t="s">
        <v>132</v>
      </c>
      <c r="C74" s="564" t="s">
        <v>233</v>
      </c>
      <c r="D74" s="565"/>
      <c r="E74" s="566"/>
      <c r="F74" s="33" t="s">
        <v>238</v>
      </c>
      <c r="G74" s="276"/>
      <c r="H74" s="276">
        <v>3</v>
      </c>
      <c r="I74" s="276"/>
      <c r="J74" s="276"/>
      <c r="K74" s="276"/>
      <c r="L74" s="276"/>
      <c r="M74" s="276"/>
      <c r="N74" s="276"/>
    </row>
    <row r="75" spans="1:14" ht="17.25" customHeight="1" x14ac:dyDescent="0.2">
      <c r="A75" s="18">
        <v>6</v>
      </c>
      <c r="B75" s="2" t="s">
        <v>131</v>
      </c>
      <c r="C75" s="564" t="s">
        <v>233</v>
      </c>
      <c r="D75" s="565"/>
      <c r="E75" s="566"/>
      <c r="F75" s="33" t="s">
        <v>240</v>
      </c>
      <c r="G75" s="276"/>
      <c r="H75" s="276">
        <v>6</v>
      </c>
      <c r="I75" s="276"/>
      <c r="J75" s="276" t="s">
        <v>276</v>
      </c>
      <c r="K75" s="276"/>
      <c r="L75" s="276"/>
      <c r="M75" s="276"/>
      <c r="N75" s="276"/>
    </row>
    <row r="76" spans="1:14" ht="17.25" customHeight="1" x14ac:dyDescent="0.2">
      <c r="A76" s="18">
        <v>6</v>
      </c>
      <c r="B76" s="2" t="s">
        <v>229</v>
      </c>
      <c r="C76" s="564" t="s">
        <v>236</v>
      </c>
      <c r="D76" s="565"/>
      <c r="E76" s="566"/>
      <c r="F76" s="33" t="s">
        <v>239</v>
      </c>
      <c r="G76" s="276"/>
      <c r="H76" s="276">
        <v>3</v>
      </c>
      <c r="I76" s="276"/>
      <c r="J76" s="276"/>
      <c r="K76" s="276"/>
      <c r="L76" s="276"/>
      <c r="M76" s="276"/>
      <c r="N76" s="276"/>
    </row>
    <row r="77" spans="1:14" ht="17.25" customHeight="1" x14ac:dyDescent="0.2">
      <c r="A77" s="18">
        <v>6</v>
      </c>
      <c r="B77" s="2" t="s">
        <v>129</v>
      </c>
      <c r="C77" s="564" t="s">
        <v>233</v>
      </c>
      <c r="D77" s="565"/>
      <c r="E77" s="566"/>
      <c r="F77" s="33" t="s">
        <v>238</v>
      </c>
      <c r="G77" s="276"/>
      <c r="H77" s="276">
        <v>4</v>
      </c>
      <c r="I77" s="276"/>
      <c r="J77" s="276" t="s">
        <v>276</v>
      </c>
      <c r="K77" s="276"/>
      <c r="L77" s="276" t="s">
        <v>276</v>
      </c>
      <c r="M77" s="276" t="s">
        <v>276</v>
      </c>
      <c r="N77" s="276" t="s">
        <v>276</v>
      </c>
    </row>
    <row r="78" spans="1:14" ht="17.25" customHeight="1" x14ac:dyDescent="0.2">
      <c r="A78" s="18">
        <v>6</v>
      </c>
      <c r="B78" s="2" t="s">
        <v>318</v>
      </c>
      <c r="C78" s="564" t="s">
        <v>235</v>
      </c>
      <c r="D78" s="565"/>
      <c r="E78" s="566"/>
      <c r="F78" s="33" t="s">
        <v>239</v>
      </c>
      <c r="G78" s="276"/>
      <c r="H78" s="276"/>
      <c r="I78" s="276"/>
      <c r="J78" s="276"/>
      <c r="K78" s="276"/>
      <c r="L78" s="276">
        <v>1</v>
      </c>
      <c r="M78" s="276"/>
      <c r="N78" s="276"/>
    </row>
    <row r="79" spans="1:14" ht="17.25" customHeight="1" x14ac:dyDescent="0.2">
      <c r="A79" s="18">
        <v>7</v>
      </c>
      <c r="B79" s="2" t="s">
        <v>229</v>
      </c>
      <c r="C79" s="564" t="s">
        <v>236</v>
      </c>
      <c r="D79" s="565"/>
      <c r="E79" s="566"/>
      <c r="F79" s="33" t="s">
        <v>239</v>
      </c>
      <c r="G79" s="276"/>
      <c r="H79" s="276">
        <v>2</v>
      </c>
      <c r="I79" s="276"/>
      <c r="J79" s="276"/>
      <c r="K79" s="276"/>
      <c r="L79" s="276"/>
      <c r="M79" s="276"/>
      <c r="N79" s="276"/>
    </row>
    <row r="80" spans="1:14" ht="17.25" customHeight="1" x14ac:dyDescent="0.2">
      <c r="A80" s="18">
        <v>7</v>
      </c>
      <c r="B80" s="2" t="s">
        <v>185</v>
      </c>
      <c r="C80" s="564" t="s">
        <v>234</v>
      </c>
      <c r="D80" s="565"/>
      <c r="E80" s="566"/>
      <c r="F80" s="33" t="s">
        <v>238</v>
      </c>
      <c r="G80" s="276"/>
      <c r="H80" s="276">
        <v>2</v>
      </c>
      <c r="I80" s="276"/>
      <c r="J80" s="276" t="s">
        <v>276</v>
      </c>
      <c r="K80" s="276"/>
      <c r="L80" s="276" t="s">
        <v>276</v>
      </c>
      <c r="M80" s="276" t="s">
        <v>276</v>
      </c>
      <c r="N80" s="276" t="s">
        <v>276</v>
      </c>
    </row>
    <row r="81" spans="1:15" ht="17.25" customHeight="1" x14ac:dyDescent="0.2">
      <c r="A81" s="18">
        <v>7</v>
      </c>
      <c r="B81" s="2" t="s">
        <v>131</v>
      </c>
      <c r="C81" s="564" t="s">
        <v>233</v>
      </c>
      <c r="D81" s="565"/>
      <c r="E81" s="566"/>
      <c r="F81" s="33" t="s">
        <v>240</v>
      </c>
      <c r="G81" s="276"/>
      <c r="H81" s="276">
        <v>2</v>
      </c>
      <c r="I81" s="276"/>
      <c r="J81" s="276" t="s">
        <v>276</v>
      </c>
      <c r="K81" s="276"/>
      <c r="L81" s="276"/>
      <c r="M81" s="276"/>
      <c r="N81" s="276"/>
    </row>
    <row r="82" spans="1:15" ht="17.25" customHeight="1" x14ac:dyDescent="0.2">
      <c r="A82" s="18">
        <v>7</v>
      </c>
      <c r="B82" s="2" t="s">
        <v>128</v>
      </c>
      <c r="C82" s="564" t="s">
        <v>237</v>
      </c>
      <c r="D82" s="565"/>
      <c r="E82" s="566"/>
      <c r="F82" s="33" t="s">
        <v>239</v>
      </c>
      <c r="G82" s="276"/>
      <c r="H82" s="276"/>
      <c r="I82" s="276"/>
      <c r="J82" s="276" t="s">
        <v>276</v>
      </c>
      <c r="K82" s="276"/>
      <c r="L82" s="276">
        <v>8</v>
      </c>
      <c r="M82" s="276"/>
      <c r="N82" s="276"/>
    </row>
    <row r="83" spans="1:15" ht="17.25" customHeight="1" x14ac:dyDescent="0.2">
      <c r="A83" s="18">
        <v>7</v>
      </c>
      <c r="B83" s="2" t="s">
        <v>129</v>
      </c>
      <c r="C83" s="564" t="s">
        <v>233</v>
      </c>
      <c r="D83" s="565"/>
      <c r="E83" s="566"/>
      <c r="F83" s="33" t="s">
        <v>238</v>
      </c>
      <c r="G83" s="276"/>
      <c r="H83" s="276">
        <v>2</v>
      </c>
      <c r="I83" s="276"/>
      <c r="J83" s="276" t="s">
        <v>276</v>
      </c>
      <c r="K83" s="276"/>
      <c r="L83" s="276" t="s">
        <v>276</v>
      </c>
      <c r="M83" s="276" t="s">
        <v>276</v>
      </c>
      <c r="N83" s="276" t="s">
        <v>276</v>
      </c>
    </row>
    <row r="84" spans="1:15" ht="17.25" customHeight="1" x14ac:dyDescent="0.2">
      <c r="A84" s="18">
        <v>7</v>
      </c>
      <c r="B84" s="2" t="s">
        <v>161</v>
      </c>
      <c r="C84" s="112" t="s">
        <v>235</v>
      </c>
      <c r="D84" s="113"/>
      <c r="E84" s="114"/>
      <c r="F84" s="33" t="s">
        <v>239</v>
      </c>
      <c r="G84" s="276"/>
      <c r="H84" s="276"/>
      <c r="I84" s="276"/>
      <c r="J84" s="276">
        <v>4</v>
      </c>
      <c r="K84" s="276"/>
      <c r="L84" s="276"/>
      <c r="M84" s="276"/>
      <c r="N84" s="276"/>
    </row>
    <row r="85" spans="1:15" ht="17.25" customHeight="1" x14ac:dyDescent="0.2">
      <c r="A85" s="18">
        <v>7</v>
      </c>
      <c r="B85" s="2" t="s">
        <v>232</v>
      </c>
      <c r="C85" s="112" t="s">
        <v>236</v>
      </c>
      <c r="D85" s="113"/>
      <c r="E85" s="114"/>
      <c r="F85" s="33" t="s">
        <v>239</v>
      </c>
      <c r="G85" s="276"/>
      <c r="H85" s="276"/>
      <c r="I85" s="276"/>
      <c r="J85" s="276">
        <v>1</v>
      </c>
      <c r="K85" s="276"/>
      <c r="L85" s="276"/>
      <c r="M85" s="276"/>
      <c r="N85" s="276"/>
    </row>
    <row r="86" spans="1:15" ht="17.25" customHeight="1" x14ac:dyDescent="0.2">
      <c r="A86" s="18">
        <v>8</v>
      </c>
      <c r="B86" s="2" t="s">
        <v>141</v>
      </c>
      <c r="C86" s="564" t="s">
        <v>234</v>
      </c>
      <c r="D86" s="565"/>
      <c r="E86" s="566"/>
      <c r="F86" s="33" t="s">
        <v>238</v>
      </c>
      <c r="G86" s="276"/>
      <c r="H86" s="276">
        <v>2</v>
      </c>
      <c r="I86" s="276"/>
      <c r="J86" s="276"/>
      <c r="K86" s="276"/>
      <c r="L86" s="276"/>
      <c r="M86" s="276"/>
      <c r="N86" s="276"/>
    </row>
    <row r="87" spans="1:15" ht="17.25" customHeight="1" x14ac:dyDescent="0.2">
      <c r="A87" s="18">
        <v>8</v>
      </c>
      <c r="B87" s="2" t="s">
        <v>185</v>
      </c>
      <c r="C87" s="564" t="s">
        <v>234</v>
      </c>
      <c r="D87" s="565"/>
      <c r="E87" s="566"/>
      <c r="F87" s="33" t="s">
        <v>238</v>
      </c>
      <c r="G87" s="276"/>
      <c r="H87" s="276">
        <v>2</v>
      </c>
      <c r="I87" s="276"/>
      <c r="J87" s="276" t="s">
        <v>276</v>
      </c>
      <c r="K87" s="276"/>
      <c r="L87" s="276" t="s">
        <v>276</v>
      </c>
      <c r="M87" s="276" t="s">
        <v>276</v>
      </c>
      <c r="N87" s="276" t="s">
        <v>276</v>
      </c>
    </row>
    <row r="88" spans="1:15" ht="17.25" customHeight="1" x14ac:dyDescent="0.2">
      <c r="A88" s="18">
        <v>8</v>
      </c>
      <c r="B88" s="2" t="s">
        <v>128</v>
      </c>
      <c r="C88" s="564" t="s">
        <v>237</v>
      </c>
      <c r="D88" s="565"/>
      <c r="E88" s="566"/>
      <c r="F88" s="33" t="s">
        <v>239</v>
      </c>
      <c r="G88" s="276"/>
      <c r="H88" s="276"/>
      <c r="I88" s="276"/>
      <c r="J88" s="276" t="s">
        <v>276</v>
      </c>
      <c r="K88" s="276"/>
      <c r="L88" s="276">
        <v>4</v>
      </c>
      <c r="M88" s="276"/>
      <c r="N88" s="276"/>
    </row>
    <row r="89" spans="1:15" ht="17.25" customHeight="1" x14ac:dyDescent="0.2">
      <c r="A89" s="18">
        <v>8</v>
      </c>
      <c r="B89" s="2" t="s">
        <v>229</v>
      </c>
      <c r="C89" s="564" t="s">
        <v>236</v>
      </c>
      <c r="D89" s="565"/>
      <c r="E89" s="566"/>
      <c r="F89" s="33" t="s">
        <v>239</v>
      </c>
      <c r="G89" s="276"/>
      <c r="H89" s="276">
        <v>1</v>
      </c>
      <c r="I89" s="276"/>
      <c r="J89" s="276"/>
      <c r="K89" s="276"/>
      <c r="L89" s="276"/>
      <c r="M89" s="276"/>
      <c r="N89" s="276"/>
    </row>
    <row r="90" spans="1:15" ht="17.25" customHeight="1" x14ac:dyDescent="0.2">
      <c r="A90" s="18">
        <v>8</v>
      </c>
      <c r="B90" s="2" t="s">
        <v>127</v>
      </c>
      <c r="C90" s="564" t="s">
        <v>233</v>
      </c>
      <c r="D90" s="565"/>
      <c r="E90" s="566"/>
      <c r="F90" s="33" t="s">
        <v>238</v>
      </c>
      <c r="G90" s="276"/>
      <c r="H90" s="276">
        <v>1</v>
      </c>
      <c r="I90" s="276"/>
      <c r="J90" s="276" t="s">
        <v>276</v>
      </c>
      <c r="K90" s="276"/>
      <c r="L90" s="276" t="s">
        <v>276</v>
      </c>
      <c r="M90" s="276" t="s">
        <v>276</v>
      </c>
      <c r="N90" s="276" t="s">
        <v>276</v>
      </c>
    </row>
    <row r="91" spans="1:15" ht="17.25" customHeight="1" x14ac:dyDescent="0.2">
      <c r="A91" s="18">
        <v>9</v>
      </c>
      <c r="B91" s="2" t="s">
        <v>135</v>
      </c>
      <c r="C91" s="564" t="s">
        <v>236</v>
      </c>
      <c r="D91" s="565"/>
      <c r="E91" s="566"/>
      <c r="F91" s="33" t="s">
        <v>242</v>
      </c>
      <c r="G91" s="276"/>
      <c r="H91" s="276">
        <v>4</v>
      </c>
      <c r="I91" s="276"/>
      <c r="J91" s="276"/>
      <c r="K91" s="276"/>
      <c r="L91" s="276"/>
      <c r="M91" s="276"/>
      <c r="N91" s="276"/>
    </row>
    <row r="92" spans="1:15" ht="17.25" customHeight="1" x14ac:dyDescent="0.2">
      <c r="A92" s="18">
        <v>9</v>
      </c>
      <c r="B92" s="2" t="s">
        <v>141</v>
      </c>
      <c r="C92" s="564" t="s">
        <v>234</v>
      </c>
      <c r="D92" s="565"/>
      <c r="E92" s="566"/>
      <c r="F92" s="33" t="s">
        <v>238</v>
      </c>
      <c r="G92" s="276"/>
      <c r="H92" s="276">
        <v>4</v>
      </c>
      <c r="I92" s="276"/>
      <c r="J92" s="276"/>
      <c r="K92" s="276"/>
      <c r="L92" s="276"/>
      <c r="M92" s="276"/>
      <c r="N92" s="276"/>
    </row>
    <row r="93" spans="1:15" ht="17.25" customHeight="1" x14ac:dyDescent="0.2">
      <c r="A93" s="18">
        <v>9</v>
      </c>
      <c r="B93" s="2" t="s">
        <v>181</v>
      </c>
      <c r="C93" s="564" t="s">
        <v>234</v>
      </c>
      <c r="D93" s="565"/>
      <c r="E93" s="566"/>
      <c r="F93" s="33" t="s">
        <v>238</v>
      </c>
      <c r="G93" s="276"/>
      <c r="H93" s="276">
        <v>2</v>
      </c>
      <c r="I93" s="276"/>
      <c r="J93" s="276"/>
      <c r="K93" s="276"/>
      <c r="L93" s="276"/>
      <c r="M93" s="276"/>
      <c r="N93" s="276"/>
    </row>
    <row r="94" spans="1:15" ht="17.25" customHeight="1" x14ac:dyDescent="0.2">
      <c r="A94" s="18">
        <v>9</v>
      </c>
      <c r="B94" s="2" t="s">
        <v>131</v>
      </c>
      <c r="C94" s="564" t="s">
        <v>233</v>
      </c>
      <c r="D94" s="565"/>
      <c r="E94" s="566"/>
      <c r="F94" s="33" t="s">
        <v>240</v>
      </c>
      <c r="G94" s="276"/>
      <c r="H94" s="276">
        <v>12</v>
      </c>
      <c r="I94" s="276"/>
      <c r="J94" s="276" t="s">
        <v>276</v>
      </c>
      <c r="K94" s="276"/>
      <c r="L94" s="276"/>
      <c r="M94" s="276"/>
      <c r="N94" s="276"/>
    </row>
    <row r="95" spans="1:15" ht="17.25" customHeight="1" x14ac:dyDescent="0.2">
      <c r="A95" s="18">
        <v>9</v>
      </c>
      <c r="B95" s="2" t="s">
        <v>299</v>
      </c>
      <c r="C95" s="564" t="s">
        <v>270</v>
      </c>
      <c r="D95" s="565"/>
      <c r="E95" s="566"/>
      <c r="F95" s="33" t="s">
        <v>240</v>
      </c>
      <c r="G95" s="276"/>
      <c r="H95" s="276">
        <v>2</v>
      </c>
      <c r="I95" s="276"/>
      <c r="J95" s="276" t="s">
        <v>276</v>
      </c>
      <c r="K95" s="276"/>
      <c r="L95" s="276" t="s">
        <v>276</v>
      </c>
      <c r="M95" s="276" t="s">
        <v>276</v>
      </c>
      <c r="N95" s="276" t="s">
        <v>276</v>
      </c>
      <c r="O95" s="303" t="s">
        <v>574</v>
      </c>
    </row>
    <row r="96" spans="1:15" ht="17.25" customHeight="1" x14ac:dyDescent="0.2">
      <c r="A96" s="18">
        <v>9</v>
      </c>
      <c r="B96" s="2" t="s">
        <v>230</v>
      </c>
      <c r="C96" s="564" t="s">
        <v>233</v>
      </c>
      <c r="D96" s="565"/>
      <c r="E96" s="566"/>
      <c r="F96" s="33" t="s">
        <v>238</v>
      </c>
      <c r="G96" s="276"/>
      <c r="H96" s="276">
        <v>1</v>
      </c>
      <c r="I96" s="276"/>
      <c r="J96" s="276" t="s">
        <v>276</v>
      </c>
      <c r="K96" s="276"/>
      <c r="L96" s="276"/>
      <c r="M96" s="276"/>
      <c r="N96" s="276"/>
    </row>
    <row r="97" spans="1:15" ht="17.25" customHeight="1" x14ac:dyDescent="0.2">
      <c r="A97" s="18">
        <v>9</v>
      </c>
      <c r="B97" s="2" t="s">
        <v>229</v>
      </c>
      <c r="C97" s="564" t="s">
        <v>236</v>
      </c>
      <c r="D97" s="565"/>
      <c r="E97" s="566"/>
      <c r="F97" s="33" t="s">
        <v>239</v>
      </c>
      <c r="G97" s="276"/>
      <c r="H97" s="276">
        <v>2</v>
      </c>
      <c r="I97" s="276"/>
      <c r="J97" s="276"/>
      <c r="K97" s="276"/>
      <c r="L97" s="276"/>
      <c r="M97" s="276"/>
      <c r="N97" s="276"/>
    </row>
    <row r="98" spans="1:15" ht="17.25" customHeight="1" x14ac:dyDescent="0.2">
      <c r="A98" s="18">
        <v>9</v>
      </c>
      <c r="B98" s="2" t="s">
        <v>129</v>
      </c>
      <c r="C98" s="564" t="s">
        <v>233</v>
      </c>
      <c r="D98" s="565"/>
      <c r="E98" s="566"/>
      <c r="F98" s="33" t="s">
        <v>238</v>
      </c>
      <c r="G98" s="276"/>
      <c r="H98" s="276">
        <v>2</v>
      </c>
      <c r="I98" s="276"/>
      <c r="J98" s="276" t="s">
        <v>276</v>
      </c>
      <c r="K98" s="276"/>
      <c r="L98" s="276" t="s">
        <v>276</v>
      </c>
      <c r="M98" s="276" t="s">
        <v>276</v>
      </c>
      <c r="N98" s="276" t="s">
        <v>276</v>
      </c>
    </row>
    <row r="99" spans="1:15" ht="17.25" customHeight="1" x14ac:dyDescent="0.2">
      <c r="A99" s="18">
        <v>9</v>
      </c>
      <c r="B99" s="2" t="s">
        <v>185</v>
      </c>
      <c r="C99" s="564" t="s">
        <v>234</v>
      </c>
      <c r="D99" s="565"/>
      <c r="E99" s="566"/>
      <c r="F99" s="33" t="s">
        <v>238</v>
      </c>
      <c r="G99" s="276"/>
      <c r="H99" s="276">
        <v>1</v>
      </c>
      <c r="I99" s="276"/>
      <c r="J99" s="276" t="s">
        <v>276</v>
      </c>
      <c r="K99" s="276"/>
      <c r="L99" s="276" t="s">
        <v>276</v>
      </c>
      <c r="M99" s="276" t="s">
        <v>276</v>
      </c>
      <c r="N99" s="276" t="s">
        <v>276</v>
      </c>
    </row>
    <row r="100" spans="1:15" ht="17.25" customHeight="1" x14ac:dyDescent="0.2">
      <c r="A100" s="18">
        <v>9</v>
      </c>
      <c r="B100" s="2" t="s">
        <v>127</v>
      </c>
      <c r="C100" s="564" t="s">
        <v>233</v>
      </c>
      <c r="D100" s="565"/>
      <c r="E100" s="566"/>
      <c r="F100" s="33" t="s">
        <v>238</v>
      </c>
      <c r="G100" s="276"/>
      <c r="H100" s="276">
        <v>1</v>
      </c>
      <c r="I100" s="276"/>
      <c r="J100" s="276" t="s">
        <v>276</v>
      </c>
      <c r="K100" s="276"/>
      <c r="L100" s="276" t="s">
        <v>276</v>
      </c>
      <c r="M100" s="276" t="s">
        <v>276</v>
      </c>
      <c r="N100" s="276" t="s">
        <v>276</v>
      </c>
    </row>
    <row r="101" spans="1:15" ht="17.25" customHeight="1" x14ac:dyDescent="0.2">
      <c r="A101" s="18">
        <v>9</v>
      </c>
      <c r="B101" s="2" t="s">
        <v>319</v>
      </c>
      <c r="C101" s="564" t="s">
        <v>270</v>
      </c>
      <c r="D101" s="565"/>
      <c r="E101" s="566"/>
      <c r="F101" s="33" t="s">
        <v>240</v>
      </c>
      <c r="G101" s="276"/>
      <c r="H101" s="276">
        <v>3</v>
      </c>
      <c r="I101" s="276"/>
      <c r="J101" s="276" t="s">
        <v>276</v>
      </c>
      <c r="K101" s="276"/>
      <c r="L101" s="276" t="s">
        <v>276</v>
      </c>
      <c r="M101" s="276" t="s">
        <v>276</v>
      </c>
      <c r="N101" s="276" t="s">
        <v>276</v>
      </c>
      <c r="O101" s="303" t="s">
        <v>573</v>
      </c>
    </row>
    <row r="102" spans="1:15" ht="17.25" customHeight="1" x14ac:dyDescent="0.2">
      <c r="A102" s="18">
        <v>9</v>
      </c>
      <c r="B102" s="2" t="s">
        <v>275</v>
      </c>
      <c r="C102" s="564" t="s">
        <v>234</v>
      </c>
      <c r="D102" s="565"/>
      <c r="E102" s="566"/>
      <c r="F102" s="33" t="s">
        <v>238</v>
      </c>
      <c r="G102" s="276"/>
      <c r="H102" s="276">
        <v>1</v>
      </c>
      <c r="I102" s="276"/>
      <c r="J102" s="276"/>
      <c r="K102" s="276"/>
      <c r="L102" s="276"/>
      <c r="M102" s="276"/>
      <c r="N102" s="276"/>
    </row>
    <row r="103" spans="1:15" ht="17.25" customHeight="1" x14ac:dyDescent="0.2">
      <c r="A103" s="18">
        <v>10</v>
      </c>
      <c r="B103" s="2" t="s">
        <v>319</v>
      </c>
      <c r="C103" s="564" t="s">
        <v>270</v>
      </c>
      <c r="D103" s="565"/>
      <c r="E103" s="566"/>
      <c r="F103" s="33" t="s">
        <v>240</v>
      </c>
      <c r="G103" s="276"/>
      <c r="H103" s="276">
        <v>5</v>
      </c>
      <c r="I103" s="276"/>
      <c r="J103" s="276" t="s">
        <v>276</v>
      </c>
      <c r="K103" s="276"/>
      <c r="L103" s="276" t="s">
        <v>276</v>
      </c>
      <c r="M103" s="276" t="s">
        <v>276</v>
      </c>
      <c r="N103" s="276" t="s">
        <v>276</v>
      </c>
      <c r="O103" s="303" t="s">
        <v>573</v>
      </c>
    </row>
    <row r="104" spans="1:15" ht="17.25" customHeight="1" x14ac:dyDescent="0.2">
      <c r="A104" s="18">
        <v>10</v>
      </c>
      <c r="B104" s="2" t="s">
        <v>275</v>
      </c>
      <c r="C104" s="564" t="s">
        <v>234</v>
      </c>
      <c r="D104" s="565"/>
      <c r="E104" s="566"/>
      <c r="F104" s="33" t="s">
        <v>238</v>
      </c>
      <c r="G104" s="276"/>
      <c r="H104" s="276">
        <v>2</v>
      </c>
      <c r="I104" s="276"/>
      <c r="J104" s="276"/>
      <c r="K104" s="276"/>
      <c r="L104" s="276"/>
      <c r="M104" s="276"/>
      <c r="N104" s="276"/>
    </row>
    <row r="105" spans="1:15" ht="17.25" customHeight="1" x14ac:dyDescent="0.2">
      <c r="A105" s="18">
        <v>10</v>
      </c>
      <c r="B105" s="2" t="s">
        <v>141</v>
      </c>
      <c r="C105" s="564" t="s">
        <v>234</v>
      </c>
      <c r="D105" s="565"/>
      <c r="E105" s="566"/>
      <c r="F105" s="33" t="s">
        <v>238</v>
      </c>
      <c r="G105" s="276"/>
      <c r="H105" s="276">
        <v>2</v>
      </c>
      <c r="I105" s="276"/>
      <c r="J105" s="276"/>
      <c r="K105" s="276"/>
      <c r="L105" s="276"/>
      <c r="M105" s="276"/>
      <c r="N105" s="276"/>
    </row>
    <row r="106" spans="1:15" ht="17.25" customHeight="1" x14ac:dyDescent="0.2">
      <c r="A106" s="18">
        <v>10</v>
      </c>
      <c r="B106" s="2" t="s">
        <v>181</v>
      </c>
      <c r="C106" s="564" t="s">
        <v>234</v>
      </c>
      <c r="D106" s="565"/>
      <c r="E106" s="566"/>
      <c r="F106" s="33" t="s">
        <v>238</v>
      </c>
      <c r="G106" s="276"/>
      <c r="H106" s="276">
        <v>1</v>
      </c>
      <c r="I106" s="276"/>
      <c r="J106" s="276"/>
      <c r="K106" s="276"/>
      <c r="L106" s="276"/>
      <c r="M106" s="276"/>
      <c r="N106" s="276"/>
    </row>
    <row r="107" spans="1:15" ht="17.25" customHeight="1" x14ac:dyDescent="0.2">
      <c r="A107" s="18">
        <v>10</v>
      </c>
      <c r="B107" s="2" t="s">
        <v>229</v>
      </c>
      <c r="C107" s="564" t="s">
        <v>236</v>
      </c>
      <c r="D107" s="565"/>
      <c r="E107" s="566"/>
      <c r="F107" s="33" t="s">
        <v>239</v>
      </c>
      <c r="G107" s="276"/>
      <c r="H107" s="276">
        <v>1</v>
      </c>
      <c r="I107" s="276"/>
      <c r="J107" s="276"/>
      <c r="K107" s="276"/>
      <c r="L107" s="276"/>
      <c r="M107" s="276"/>
      <c r="N107" s="276"/>
    </row>
    <row r="108" spans="1:15" ht="17.25" customHeight="1" x14ac:dyDescent="0.2">
      <c r="A108" s="18">
        <v>10</v>
      </c>
      <c r="B108" s="2" t="s">
        <v>135</v>
      </c>
      <c r="C108" s="564" t="s">
        <v>236</v>
      </c>
      <c r="D108" s="565"/>
      <c r="E108" s="566"/>
      <c r="F108" s="33" t="s">
        <v>242</v>
      </c>
      <c r="G108" s="276"/>
      <c r="H108" s="276">
        <v>1</v>
      </c>
      <c r="I108" s="276"/>
      <c r="J108" s="276">
        <v>1</v>
      </c>
      <c r="K108" s="276"/>
      <c r="L108" s="276"/>
      <c r="M108" s="276"/>
      <c r="N108" s="276"/>
    </row>
    <row r="109" spans="1:15" ht="16" x14ac:dyDescent="0.2">
      <c r="A109" s="18">
        <v>10</v>
      </c>
      <c r="B109" s="2" t="s">
        <v>318</v>
      </c>
      <c r="C109" s="564" t="s">
        <v>235</v>
      </c>
      <c r="D109" s="565"/>
      <c r="E109" s="566"/>
      <c r="F109" s="294" t="s">
        <v>239</v>
      </c>
      <c r="G109" s="276"/>
      <c r="H109" s="276">
        <v>1</v>
      </c>
      <c r="I109" s="276"/>
      <c r="J109" s="276"/>
      <c r="K109" s="276"/>
      <c r="L109" s="276"/>
      <c r="M109" s="276"/>
      <c r="N109" s="276"/>
    </row>
    <row r="110" spans="1:15" ht="16" x14ac:dyDescent="0.2">
      <c r="A110" s="18">
        <v>10</v>
      </c>
      <c r="B110" s="2" t="s">
        <v>131</v>
      </c>
      <c r="C110" s="564" t="s">
        <v>233</v>
      </c>
      <c r="D110" s="565"/>
      <c r="E110" s="566"/>
      <c r="F110" s="294" t="s">
        <v>240</v>
      </c>
      <c r="G110" s="276"/>
      <c r="H110" s="276">
        <v>4</v>
      </c>
      <c r="I110" s="276"/>
      <c r="J110" s="276" t="s">
        <v>276</v>
      </c>
      <c r="K110" s="276"/>
      <c r="L110" s="276"/>
      <c r="M110" s="276"/>
      <c r="N110" s="276"/>
    </row>
    <row r="111" spans="1:15" ht="15.75" customHeight="1" x14ac:dyDescent="0.2">
      <c r="A111" s="18">
        <v>11</v>
      </c>
      <c r="B111" s="2" t="s">
        <v>141</v>
      </c>
      <c r="C111" s="564" t="s">
        <v>234</v>
      </c>
      <c r="D111" s="565"/>
      <c r="E111" s="566"/>
      <c r="F111" s="294" t="s">
        <v>238</v>
      </c>
      <c r="G111" s="276"/>
      <c r="H111" s="276">
        <v>2</v>
      </c>
      <c r="I111" s="276"/>
      <c r="J111" s="276"/>
      <c r="K111" s="276"/>
      <c r="L111" s="276"/>
      <c r="M111" s="276"/>
      <c r="N111" s="276"/>
    </row>
    <row r="112" spans="1:15" ht="16" x14ac:dyDescent="0.2">
      <c r="A112" s="18">
        <v>11</v>
      </c>
      <c r="B112" s="2" t="s">
        <v>229</v>
      </c>
      <c r="C112" s="564" t="s">
        <v>236</v>
      </c>
      <c r="D112" s="565"/>
      <c r="E112" s="566"/>
      <c r="F112" s="294" t="s">
        <v>239</v>
      </c>
      <c r="G112" s="276"/>
      <c r="H112" s="276">
        <v>2</v>
      </c>
      <c r="I112" s="276"/>
      <c r="J112" s="276">
        <v>1</v>
      </c>
      <c r="K112" s="276"/>
      <c r="L112" s="276"/>
      <c r="M112" s="276"/>
      <c r="N112" s="276"/>
    </row>
    <row r="113" spans="1:14" ht="16" x14ac:dyDescent="0.2">
      <c r="A113" s="18">
        <v>11</v>
      </c>
      <c r="B113" s="2" t="s">
        <v>181</v>
      </c>
      <c r="C113" s="564" t="s">
        <v>234</v>
      </c>
      <c r="D113" s="565"/>
      <c r="E113" s="566"/>
      <c r="F113" s="294" t="s">
        <v>238</v>
      </c>
      <c r="G113" s="276"/>
      <c r="H113" s="276">
        <v>2</v>
      </c>
      <c r="I113" s="276"/>
      <c r="J113" s="276"/>
      <c r="K113" s="276"/>
      <c r="L113" s="276"/>
      <c r="M113" s="276"/>
      <c r="N113" s="276"/>
    </row>
    <row r="114" spans="1:14" ht="16" x14ac:dyDescent="0.2">
      <c r="A114" s="18">
        <v>11</v>
      </c>
      <c r="B114" s="2" t="s">
        <v>131</v>
      </c>
      <c r="C114" s="564" t="s">
        <v>233</v>
      </c>
      <c r="D114" s="565"/>
      <c r="E114" s="566"/>
      <c r="F114" s="294" t="s">
        <v>240</v>
      </c>
      <c r="G114" s="276"/>
      <c r="H114" s="276">
        <v>1</v>
      </c>
      <c r="I114" s="276"/>
      <c r="J114" s="276" t="s">
        <v>276</v>
      </c>
      <c r="K114" s="276"/>
      <c r="L114" s="276"/>
      <c r="M114" s="276"/>
      <c r="N114" s="276"/>
    </row>
    <row r="115" spans="1:14" ht="16" x14ac:dyDescent="0.2">
      <c r="A115" s="18">
        <v>11</v>
      </c>
      <c r="B115" s="2" t="s">
        <v>129</v>
      </c>
      <c r="C115" s="564" t="s">
        <v>233</v>
      </c>
      <c r="D115" s="565"/>
      <c r="E115" s="566"/>
      <c r="F115" s="294" t="s">
        <v>238</v>
      </c>
      <c r="G115" s="276"/>
      <c r="H115" s="276">
        <v>2</v>
      </c>
      <c r="I115" s="276"/>
      <c r="J115" s="276" t="s">
        <v>276</v>
      </c>
      <c r="K115" s="276"/>
      <c r="L115" s="276" t="s">
        <v>276</v>
      </c>
      <c r="M115" s="276" t="s">
        <v>276</v>
      </c>
      <c r="N115" s="276" t="s">
        <v>276</v>
      </c>
    </row>
    <row r="116" spans="1:14" ht="16" x14ac:dyDescent="0.2">
      <c r="A116" s="18">
        <v>11</v>
      </c>
      <c r="B116" s="2" t="s">
        <v>161</v>
      </c>
      <c r="C116" s="112" t="s">
        <v>235</v>
      </c>
      <c r="D116" s="113"/>
      <c r="E116" s="114"/>
      <c r="F116" s="294" t="s">
        <v>239</v>
      </c>
      <c r="G116" s="276"/>
      <c r="H116" s="276"/>
      <c r="I116" s="276"/>
      <c r="J116" s="276">
        <v>3</v>
      </c>
      <c r="K116" s="276"/>
      <c r="L116" s="276"/>
      <c r="M116" s="276"/>
      <c r="N116" s="276"/>
    </row>
    <row r="117" spans="1:14" ht="15" customHeight="1" x14ac:dyDescent="0.2">
      <c r="A117" s="18">
        <v>12</v>
      </c>
      <c r="B117" s="2" t="s">
        <v>141</v>
      </c>
      <c r="C117" s="564" t="s">
        <v>234</v>
      </c>
      <c r="D117" s="565"/>
      <c r="E117" s="566"/>
      <c r="F117" s="294" t="s">
        <v>238</v>
      </c>
      <c r="G117" s="276"/>
      <c r="H117" s="276">
        <v>5</v>
      </c>
      <c r="I117" s="276"/>
      <c r="J117" s="276"/>
      <c r="K117" s="276"/>
      <c r="L117" s="276"/>
      <c r="M117" s="276"/>
      <c r="N117" s="276"/>
    </row>
    <row r="118" spans="1:14" ht="16" x14ac:dyDescent="0.2">
      <c r="A118" s="18">
        <v>12</v>
      </c>
      <c r="B118" s="2" t="s">
        <v>181</v>
      </c>
      <c r="C118" s="564" t="s">
        <v>234</v>
      </c>
      <c r="D118" s="565"/>
      <c r="E118" s="566"/>
      <c r="F118" s="294" t="s">
        <v>238</v>
      </c>
      <c r="G118" s="276"/>
      <c r="H118" s="276">
        <v>2</v>
      </c>
      <c r="I118" s="276"/>
      <c r="J118" s="276"/>
      <c r="K118" s="276"/>
      <c r="L118" s="276"/>
      <c r="M118" s="276"/>
      <c r="N118" s="276"/>
    </row>
    <row r="119" spans="1:14" ht="16" x14ac:dyDescent="0.2">
      <c r="A119" s="18">
        <v>12</v>
      </c>
      <c r="B119" s="2" t="s">
        <v>131</v>
      </c>
      <c r="C119" s="564" t="s">
        <v>233</v>
      </c>
      <c r="D119" s="565"/>
      <c r="E119" s="566"/>
      <c r="F119" s="294" t="s">
        <v>240</v>
      </c>
      <c r="G119" s="276"/>
      <c r="H119" s="276">
        <v>3</v>
      </c>
      <c r="I119" s="276"/>
      <c r="J119" s="276" t="s">
        <v>276</v>
      </c>
      <c r="K119" s="276"/>
      <c r="L119" s="276"/>
      <c r="M119" s="276"/>
      <c r="N119" s="276"/>
    </row>
    <row r="120" spans="1:14" ht="16" x14ac:dyDescent="0.2">
      <c r="A120" s="18">
        <v>12</v>
      </c>
      <c r="B120" s="2" t="s">
        <v>129</v>
      </c>
      <c r="C120" s="564" t="s">
        <v>233</v>
      </c>
      <c r="D120" s="565"/>
      <c r="E120" s="566"/>
      <c r="F120" s="294" t="s">
        <v>238</v>
      </c>
      <c r="G120" s="276"/>
      <c r="H120" s="276">
        <v>8</v>
      </c>
      <c r="I120" s="276"/>
      <c r="J120" s="276" t="s">
        <v>276</v>
      </c>
      <c r="K120" s="276"/>
      <c r="L120" s="276" t="s">
        <v>276</v>
      </c>
      <c r="M120" s="276" t="s">
        <v>276</v>
      </c>
      <c r="N120" s="276" t="s">
        <v>276</v>
      </c>
    </row>
    <row r="121" spans="1:14" ht="16" x14ac:dyDescent="0.2">
      <c r="A121" s="18">
        <v>12</v>
      </c>
      <c r="B121" s="2" t="s">
        <v>127</v>
      </c>
      <c r="C121" s="564" t="s">
        <v>233</v>
      </c>
      <c r="D121" s="565"/>
      <c r="E121" s="566"/>
      <c r="F121" s="294" t="s">
        <v>238</v>
      </c>
      <c r="G121" s="276"/>
      <c r="H121" s="276">
        <v>1</v>
      </c>
      <c r="I121" s="276"/>
      <c r="J121" s="276" t="s">
        <v>276</v>
      </c>
      <c r="K121" s="276"/>
      <c r="L121" s="276" t="s">
        <v>276</v>
      </c>
      <c r="M121" s="276" t="s">
        <v>276</v>
      </c>
      <c r="N121" s="276" t="s">
        <v>276</v>
      </c>
    </row>
    <row r="122" spans="1:14" ht="16" x14ac:dyDescent="0.2">
      <c r="A122" s="18">
        <v>12</v>
      </c>
      <c r="B122" s="2" t="s">
        <v>318</v>
      </c>
      <c r="C122" s="564" t="s">
        <v>235</v>
      </c>
      <c r="D122" s="565"/>
      <c r="E122" s="566"/>
      <c r="F122" s="294" t="s">
        <v>239</v>
      </c>
      <c r="G122" s="276"/>
      <c r="H122" s="276"/>
      <c r="I122" s="276"/>
      <c r="J122" s="276"/>
      <c r="K122" s="276"/>
      <c r="L122" s="276">
        <v>5</v>
      </c>
      <c r="M122" s="276"/>
      <c r="N122" s="276"/>
    </row>
    <row r="123" spans="1:14" ht="16" x14ac:dyDescent="0.2">
      <c r="A123" s="18">
        <v>12</v>
      </c>
      <c r="B123" s="2" t="s">
        <v>161</v>
      </c>
      <c r="C123" s="112" t="s">
        <v>235</v>
      </c>
      <c r="D123" s="113"/>
      <c r="E123" s="114"/>
      <c r="F123" s="294" t="s">
        <v>239</v>
      </c>
      <c r="G123" s="276"/>
      <c r="H123" s="276"/>
      <c r="I123" s="276"/>
      <c r="J123" s="276">
        <v>2</v>
      </c>
      <c r="K123" s="276"/>
      <c r="L123" s="276"/>
      <c r="M123" s="276"/>
      <c r="N123" s="276"/>
    </row>
    <row r="124" spans="1:14" ht="16" x14ac:dyDescent="0.2">
      <c r="A124" s="18">
        <v>12</v>
      </c>
      <c r="B124" s="2" t="s">
        <v>229</v>
      </c>
      <c r="C124" s="295" t="s">
        <v>236</v>
      </c>
      <c r="D124" s="113"/>
      <c r="E124" s="114"/>
      <c r="F124" s="294" t="s">
        <v>239</v>
      </c>
      <c r="G124" s="276"/>
      <c r="H124" s="276"/>
      <c r="I124" s="276"/>
      <c r="J124" s="276">
        <v>1</v>
      </c>
      <c r="K124" s="276"/>
      <c r="L124" s="276"/>
      <c r="M124" s="276"/>
      <c r="N124" s="276"/>
    </row>
    <row r="125" spans="1:14" ht="16" x14ac:dyDescent="0.2">
      <c r="A125" s="18">
        <v>12</v>
      </c>
      <c r="B125" s="2" t="s">
        <v>135</v>
      </c>
      <c r="C125" s="295" t="s">
        <v>236</v>
      </c>
      <c r="D125" s="113"/>
      <c r="E125" s="114"/>
      <c r="F125" s="294" t="s">
        <v>242</v>
      </c>
      <c r="G125" s="276"/>
      <c r="H125" s="276"/>
      <c r="I125" s="276"/>
      <c r="J125" s="276">
        <v>2</v>
      </c>
      <c r="K125" s="276"/>
      <c r="L125" s="276"/>
      <c r="M125" s="276"/>
      <c r="N125" s="276"/>
    </row>
    <row r="126" spans="1:14" ht="13.5" customHeight="1" x14ac:dyDescent="0.2">
      <c r="A126" s="18">
        <v>13</v>
      </c>
      <c r="B126" s="2" t="s">
        <v>141</v>
      </c>
      <c r="C126" s="564" t="s">
        <v>234</v>
      </c>
      <c r="D126" s="565"/>
      <c r="E126" s="566"/>
      <c r="F126" s="294" t="s">
        <v>238</v>
      </c>
      <c r="G126" s="276"/>
      <c r="H126" s="276">
        <v>3</v>
      </c>
      <c r="I126" s="276"/>
      <c r="J126" s="276"/>
      <c r="K126" s="276"/>
      <c r="L126" s="276"/>
      <c r="M126" s="276"/>
      <c r="N126" s="276"/>
    </row>
    <row r="127" spans="1:14" ht="16" x14ac:dyDescent="0.2">
      <c r="A127" s="18">
        <v>13</v>
      </c>
      <c r="B127" s="2" t="s">
        <v>181</v>
      </c>
      <c r="C127" s="564" t="s">
        <v>234</v>
      </c>
      <c r="D127" s="565"/>
      <c r="E127" s="566"/>
      <c r="F127" s="294" t="s">
        <v>238</v>
      </c>
      <c r="G127" s="276"/>
      <c r="H127" s="276">
        <v>3</v>
      </c>
      <c r="I127" s="276"/>
      <c r="J127" s="276"/>
      <c r="K127" s="276"/>
      <c r="L127" s="276"/>
      <c r="M127" s="276"/>
      <c r="N127" s="276"/>
    </row>
    <row r="128" spans="1:14" ht="16" x14ac:dyDescent="0.2">
      <c r="A128" s="18">
        <v>13</v>
      </c>
      <c r="B128" s="2" t="s">
        <v>275</v>
      </c>
      <c r="C128" s="564" t="s">
        <v>234</v>
      </c>
      <c r="D128" s="565"/>
      <c r="E128" s="566"/>
      <c r="F128" s="294" t="s">
        <v>238</v>
      </c>
      <c r="G128" s="276"/>
      <c r="H128" s="276">
        <v>1</v>
      </c>
      <c r="I128" s="276"/>
      <c r="J128" s="276"/>
      <c r="K128" s="276"/>
      <c r="L128" s="276"/>
      <c r="M128" s="276"/>
      <c r="N128" s="276"/>
    </row>
    <row r="129" spans="1:14" ht="16" x14ac:dyDescent="0.2">
      <c r="A129" s="18">
        <v>13</v>
      </c>
      <c r="B129" s="2" t="s">
        <v>131</v>
      </c>
      <c r="C129" s="564" t="s">
        <v>233</v>
      </c>
      <c r="D129" s="565"/>
      <c r="E129" s="566"/>
      <c r="F129" s="294" t="s">
        <v>240</v>
      </c>
      <c r="G129" s="276"/>
      <c r="H129" s="276">
        <v>2</v>
      </c>
      <c r="I129" s="276"/>
      <c r="J129" s="276" t="s">
        <v>276</v>
      </c>
      <c r="K129" s="276"/>
      <c r="L129" s="276"/>
      <c r="M129" s="276"/>
      <c r="N129" s="276"/>
    </row>
    <row r="130" spans="1:14" ht="16" x14ac:dyDescent="0.2">
      <c r="A130" s="18">
        <v>13</v>
      </c>
      <c r="B130" s="2" t="s">
        <v>129</v>
      </c>
      <c r="C130" s="564" t="s">
        <v>233</v>
      </c>
      <c r="D130" s="565"/>
      <c r="E130" s="566"/>
      <c r="F130" s="294" t="s">
        <v>238</v>
      </c>
      <c r="G130" s="276"/>
      <c r="H130" s="276">
        <v>2</v>
      </c>
      <c r="I130" s="276"/>
      <c r="J130" s="276" t="s">
        <v>276</v>
      </c>
      <c r="K130" s="276"/>
      <c r="L130" s="276" t="s">
        <v>276</v>
      </c>
      <c r="M130" s="276" t="s">
        <v>276</v>
      </c>
      <c r="N130" s="276" t="s">
        <v>276</v>
      </c>
    </row>
    <row r="131" spans="1:14" ht="16" x14ac:dyDescent="0.2">
      <c r="A131" s="18">
        <v>13</v>
      </c>
      <c r="B131" s="2" t="s">
        <v>229</v>
      </c>
      <c r="C131" s="564" t="s">
        <v>236</v>
      </c>
      <c r="D131" s="565"/>
      <c r="E131" s="566"/>
      <c r="F131" s="294" t="s">
        <v>239</v>
      </c>
      <c r="G131" s="276"/>
      <c r="H131" s="276">
        <v>1</v>
      </c>
      <c r="I131" s="276"/>
      <c r="J131" s="276">
        <v>3</v>
      </c>
      <c r="K131" s="276"/>
      <c r="L131" s="276"/>
      <c r="M131" s="276"/>
      <c r="N131" s="276"/>
    </row>
    <row r="132" spans="1:14" ht="16" x14ac:dyDescent="0.2">
      <c r="A132" s="18">
        <v>13</v>
      </c>
      <c r="B132" s="2" t="s">
        <v>185</v>
      </c>
      <c r="C132" s="564" t="s">
        <v>234</v>
      </c>
      <c r="D132" s="565"/>
      <c r="E132" s="566"/>
      <c r="F132" s="294" t="s">
        <v>238</v>
      </c>
      <c r="G132" s="276"/>
      <c r="H132" s="276">
        <v>1</v>
      </c>
      <c r="I132" s="276"/>
      <c r="J132" s="276" t="s">
        <v>276</v>
      </c>
      <c r="K132" s="276"/>
      <c r="L132" s="276" t="s">
        <v>276</v>
      </c>
      <c r="M132" s="276" t="s">
        <v>276</v>
      </c>
      <c r="N132" s="276" t="s">
        <v>276</v>
      </c>
    </row>
    <row r="133" spans="1:14" ht="16" x14ac:dyDescent="0.2">
      <c r="A133" s="18">
        <v>13</v>
      </c>
      <c r="B133" s="2" t="s">
        <v>161</v>
      </c>
      <c r="C133" s="112" t="s">
        <v>235</v>
      </c>
      <c r="D133" s="113"/>
      <c r="E133" s="114"/>
      <c r="F133" s="294" t="s">
        <v>239</v>
      </c>
      <c r="G133" s="276"/>
      <c r="H133" s="276"/>
      <c r="I133" s="276"/>
      <c r="J133" s="276">
        <v>5</v>
      </c>
      <c r="K133" s="276"/>
      <c r="L133" s="276"/>
      <c r="M133" s="276"/>
      <c r="N133" s="276"/>
    </row>
    <row r="134" spans="1:14" ht="15" customHeight="1" x14ac:dyDescent="0.2">
      <c r="A134" s="18">
        <v>14</v>
      </c>
      <c r="B134" s="2" t="s">
        <v>141</v>
      </c>
      <c r="C134" s="564" t="s">
        <v>234</v>
      </c>
      <c r="D134" s="565"/>
      <c r="E134" s="566"/>
      <c r="F134" s="294" t="s">
        <v>238</v>
      </c>
      <c r="G134" s="276"/>
      <c r="H134" s="276">
        <v>2</v>
      </c>
      <c r="I134" s="276"/>
      <c r="J134" s="276">
        <v>3</v>
      </c>
      <c r="K134" s="276"/>
      <c r="L134" s="276"/>
      <c r="M134" s="276"/>
      <c r="N134" s="276"/>
    </row>
    <row r="135" spans="1:14" ht="16" x14ac:dyDescent="0.2">
      <c r="A135" s="18">
        <v>14</v>
      </c>
      <c r="B135" s="2" t="s">
        <v>181</v>
      </c>
      <c r="C135" s="564" t="s">
        <v>234</v>
      </c>
      <c r="D135" s="565"/>
      <c r="E135" s="566"/>
      <c r="F135" s="294" t="s">
        <v>238</v>
      </c>
      <c r="G135" s="276"/>
      <c r="H135" s="276">
        <v>1</v>
      </c>
      <c r="I135" s="276"/>
      <c r="J135" s="276"/>
      <c r="K135" s="276"/>
      <c r="L135" s="276"/>
      <c r="M135" s="276"/>
      <c r="N135" s="276"/>
    </row>
    <row r="136" spans="1:14" ht="16" x14ac:dyDescent="0.2">
      <c r="A136" s="18">
        <v>14</v>
      </c>
      <c r="B136" s="2" t="s">
        <v>131</v>
      </c>
      <c r="C136" s="564" t="s">
        <v>233</v>
      </c>
      <c r="D136" s="565"/>
      <c r="E136" s="566"/>
      <c r="F136" s="294" t="s">
        <v>240</v>
      </c>
      <c r="G136" s="276"/>
      <c r="H136" s="276">
        <v>2</v>
      </c>
      <c r="I136" s="276"/>
      <c r="J136" s="276" t="s">
        <v>276</v>
      </c>
      <c r="K136" s="276"/>
      <c r="L136" s="276"/>
      <c r="M136" s="276"/>
      <c r="N136" s="276"/>
    </row>
    <row r="137" spans="1:14" ht="16" x14ac:dyDescent="0.2">
      <c r="A137" s="18">
        <v>14</v>
      </c>
      <c r="B137" s="2" t="s">
        <v>129</v>
      </c>
      <c r="C137" s="564" t="s">
        <v>233</v>
      </c>
      <c r="D137" s="565"/>
      <c r="E137" s="566"/>
      <c r="F137" s="294" t="s">
        <v>238</v>
      </c>
      <c r="G137" s="276"/>
      <c r="H137" s="276">
        <v>4</v>
      </c>
      <c r="I137" s="276"/>
      <c r="J137" s="276" t="s">
        <v>276</v>
      </c>
      <c r="K137" s="276"/>
      <c r="L137" s="276" t="s">
        <v>276</v>
      </c>
      <c r="M137" s="276" t="s">
        <v>276</v>
      </c>
      <c r="N137" s="276" t="s">
        <v>276</v>
      </c>
    </row>
    <row r="138" spans="1:14" ht="16" x14ac:dyDescent="0.2">
      <c r="A138" s="18">
        <v>14</v>
      </c>
      <c r="B138" s="2" t="s">
        <v>185</v>
      </c>
      <c r="C138" s="564" t="s">
        <v>234</v>
      </c>
      <c r="D138" s="565"/>
      <c r="E138" s="566"/>
      <c r="F138" s="294" t="s">
        <v>238</v>
      </c>
      <c r="G138" s="276"/>
      <c r="H138" s="276">
        <v>5</v>
      </c>
      <c r="I138" s="276"/>
      <c r="J138" s="276" t="s">
        <v>276</v>
      </c>
      <c r="K138" s="276"/>
      <c r="L138" s="276" t="s">
        <v>276</v>
      </c>
      <c r="M138" s="276" t="s">
        <v>276</v>
      </c>
      <c r="N138" s="276" t="s">
        <v>276</v>
      </c>
    </row>
    <row r="139" spans="1:14" ht="16" x14ac:dyDescent="0.2">
      <c r="A139" s="18">
        <v>14</v>
      </c>
      <c r="B139" s="2" t="s">
        <v>134</v>
      </c>
      <c r="C139" s="295" t="s">
        <v>233</v>
      </c>
      <c r="D139" s="296"/>
      <c r="E139" s="297"/>
      <c r="F139" s="294" t="s">
        <v>238</v>
      </c>
      <c r="G139" s="276"/>
      <c r="H139" s="276"/>
      <c r="I139" s="276"/>
      <c r="J139" s="276" t="s">
        <v>276</v>
      </c>
      <c r="K139" s="276"/>
      <c r="L139" s="276" t="s">
        <v>276</v>
      </c>
      <c r="M139" s="276" t="s">
        <v>276</v>
      </c>
      <c r="N139" s="276" t="s">
        <v>276</v>
      </c>
    </row>
    <row r="140" spans="1:14" ht="16" x14ac:dyDescent="0.2">
      <c r="A140" s="18">
        <v>14</v>
      </c>
      <c r="B140" s="2" t="s">
        <v>161</v>
      </c>
      <c r="C140" s="295" t="s">
        <v>235</v>
      </c>
      <c r="D140" s="296"/>
      <c r="E140" s="297"/>
      <c r="F140" s="294" t="s">
        <v>239</v>
      </c>
      <c r="G140" s="276"/>
      <c r="H140" s="276"/>
      <c r="I140" s="276"/>
      <c r="J140" s="276">
        <v>5</v>
      </c>
      <c r="K140" s="276"/>
      <c r="L140" s="276"/>
      <c r="M140" s="276"/>
      <c r="N140" s="276"/>
    </row>
    <row r="141" spans="1:14" ht="16" x14ac:dyDescent="0.2">
      <c r="A141" s="18">
        <v>14</v>
      </c>
      <c r="B141" s="2" t="s">
        <v>229</v>
      </c>
      <c r="C141" s="298" t="s">
        <v>236</v>
      </c>
      <c r="D141" s="296"/>
      <c r="E141" s="297"/>
      <c r="F141" s="294" t="s">
        <v>239</v>
      </c>
      <c r="G141" s="276"/>
      <c r="H141" s="276"/>
      <c r="I141" s="276"/>
      <c r="J141" s="276">
        <v>2</v>
      </c>
      <c r="K141" s="276"/>
      <c r="L141" s="276"/>
      <c r="M141" s="276"/>
      <c r="N141" s="276"/>
    </row>
    <row r="142" spans="1:14" ht="14.25" customHeight="1" x14ac:dyDescent="0.2">
      <c r="A142" s="18">
        <v>15</v>
      </c>
      <c r="B142" s="2" t="s">
        <v>141</v>
      </c>
      <c r="C142" s="619" t="s">
        <v>234</v>
      </c>
      <c r="D142" s="620"/>
      <c r="E142" s="621"/>
      <c r="F142" s="294" t="s">
        <v>238</v>
      </c>
      <c r="G142" s="276"/>
      <c r="H142" s="276">
        <v>2</v>
      </c>
      <c r="I142" s="276"/>
      <c r="J142" s="276">
        <v>1</v>
      </c>
      <c r="K142" s="276"/>
      <c r="L142" s="276"/>
      <c r="M142" s="276"/>
      <c r="N142" s="276"/>
    </row>
    <row r="143" spans="1:14" ht="16" x14ac:dyDescent="0.2">
      <c r="A143" s="18">
        <v>15</v>
      </c>
      <c r="B143" s="2" t="s">
        <v>181</v>
      </c>
      <c r="C143" s="619" t="s">
        <v>234</v>
      </c>
      <c r="D143" s="620"/>
      <c r="E143" s="621"/>
      <c r="F143" s="294" t="s">
        <v>238</v>
      </c>
      <c r="G143" s="276"/>
      <c r="H143" s="276">
        <v>3</v>
      </c>
      <c r="I143" s="276"/>
      <c r="J143" s="276"/>
      <c r="K143" s="276"/>
      <c r="L143" s="276"/>
      <c r="M143" s="276"/>
      <c r="N143" s="276"/>
    </row>
    <row r="144" spans="1:14" ht="16" x14ac:dyDescent="0.2">
      <c r="A144" s="18">
        <v>15</v>
      </c>
      <c r="B144" s="2" t="s">
        <v>161</v>
      </c>
      <c r="C144" s="295" t="s">
        <v>235</v>
      </c>
      <c r="D144" s="296"/>
      <c r="E144" s="297"/>
      <c r="F144" s="294" t="s">
        <v>239</v>
      </c>
      <c r="G144" s="276"/>
      <c r="H144" s="276"/>
      <c r="I144" s="276"/>
      <c r="J144" s="276">
        <v>3</v>
      </c>
      <c r="K144" s="276"/>
      <c r="L144" s="276"/>
      <c r="M144" s="276"/>
      <c r="N144" s="276"/>
    </row>
    <row r="145" spans="1:14" ht="16" x14ac:dyDescent="0.2">
      <c r="A145" s="18">
        <v>15</v>
      </c>
      <c r="B145" s="2" t="s">
        <v>229</v>
      </c>
      <c r="C145" s="295" t="s">
        <v>236</v>
      </c>
      <c r="D145" s="296"/>
      <c r="E145" s="297"/>
      <c r="F145" s="294" t="s">
        <v>239</v>
      </c>
      <c r="G145" s="276"/>
      <c r="H145" s="276"/>
      <c r="I145" s="276"/>
      <c r="J145" s="276">
        <v>2</v>
      </c>
      <c r="K145" s="276"/>
      <c r="L145" s="276"/>
      <c r="M145" s="276"/>
      <c r="N145" s="276"/>
    </row>
    <row r="146" spans="1:14" ht="15" customHeight="1" x14ac:dyDescent="0.2">
      <c r="A146" s="18">
        <v>16</v>
      </c>
      <c r="B146" s="2" t="s">
        <v>141</v>
      </c>
      <c r="C146" s="619" t="s">
        <v>234</v>
      </c>
      <c r="D146" s="620"/>
      <c r="E146" s="621"/>
      <c r="F146" s="294" t="s">
        <v>238</v>
      </c>
      <c r="G146" s="276"/>
      <c r="H146" s="276">
        <v>1</v>
      </c>
      <c r="I146" s="276"/>
      <c r="J146" s="276">
        <v>2</v>
      </c>
      <c r="K146" s="276"/>
      <c r="L146" s="276"/>
      <c r="M146" s="276"/>
      <c r="N146" s="276"/>
    </row>
    <row r="147" spans="1:14" ht="16" x14ac:dyDescent="0.2">
      <c r="A147" s="18">
        <v>16</v>
      </c>
      <c r="B147" s="2" t="s">
        <v>131</v>
      </c>
      <c r="C147" s="619" t="s">
        <v>233</v>
      </c>
      <c r="D147" s="620"/>
      <c r="E147" s="621"/>
      <c r="F147" s="294" t="s">
        <v>240</v>
      </c>
      <c r="G147" s="276"/>
      <c r="H147" s="276">
        <v>2</v>
      </c>
      <c r="I147" s="276"/>
      <c r="J147" s="276" t="s">
        <v>276</v>
      </c>
      <c r="K147" s="276"/>
      <c r="L147" s="276"/>
      <c r="M147" s="276"/>
      <c r="N147" s="276"/>
    </row>
    <row r="148" spans="1:14" ht="16" x14ac:dyDescent="0.2">
      <c r="A148" s="18">
        <v>16</v>
      </c>
      <c r="B148" s="2" t="s">
        <v>129</v>
      </c>
      <c r="C148" s="619" t="s">
        <v>233</v>
      </c>
      <c r="D148" s="620"/>
      <c r="E148" s="621"/>
      <c r="F148" s="294" t="s">
        <v>238</v>
      </c>
      <c r="G148" s="276"/>
      <c r="H148" s="276">
        <v>1</v>
      </c>
      <c r="I148" s="276"/>
      <c r="J148" s="276" t="s">
        <v>276</v>
      </c>
      <c r="K148" s="276"/>
      <c r="L148" s="276" t="s">
        <v>276</v>
      </c>
      <c r="M148" s="276" t="s">
        <v>276</v>
      </c>
      <c r="N148" s="276" t="s">
        <v>276</v>
      </c>
    </row>
    <row r="149" spans="1:14" ht="16" x14ac:dyDescent="0.2">
      <c r="A149" s="18">
        <v>16</v>
      </c>
      <c r="B149" s="2" t="s">
        <v>161</v>
      </c>
      <c r="C149" s="295" t="s">
        <v>235</v>
      </c>
      <c r="D149" s="296"/>
      <c r="E149" s="297"/>
      <c r="F149" s="294" t="s">
        <v>239</v>
      </c>
      <c r="G149" s="276"/>
      <c r="H149" s="276"/>
      <c r="I149" s="276"/>
      <c r="J149" s="276">
        <v>1</v>
      </c>
      <c r="K149" s="276"/>
      <c r="L149" s="276"/>
      <c r="M149" s="276"/>
      <c r="N149" s="276"/>
    </row>
    <row r="150" spans="1:14" ht="16" x14ac:dyDescent="0.2">
      <c r="A150" s="18">
        <v>16</v>
      </c>
      <c r="B150" s="2" t="s">
        <v>229</v>
      </c>
      <c r="C150" s="295" t="s">
        <v>236</v>
      </c>
      <c r="D150" s="296"/>
      <c r="E150" s="297"/>
      <c r="F150" s="294" t="s">
        <v>239</v>
      </c>
      <c r="G150" s="276"/>
      <c r="H150" s="276"/>
      <c r="I150" s="276"/>
      <c r="J150" s="276">
        <v>1</v>
      </c>
      <c r="K150" s="276"/>
      <c r="L150" s="276"/>
      <c r="M150" s="276"/>
      <c r="N150" s="276"/>
    </row>
    <row r="151" spans="1:14" ht="14.25" customHeight="1" x14ac:dyDescent="0.2">
      <c r="A151" s="18">
        <v>17</v>
      </c>
      <c r="B151" s="2" t="s">
        <v>232</v>
      </c>
      <c r="C151" s="619" t="s">
        <v>236</v>
      </c>
      <c r="D151" s="620"/>
      <c r="E151" s="621"/>
      <c r="F151" s="294" t="s">
        <v>239</v>
      </c>
      <c r="G151" s="276"/>
      <c r="H151" s="276">
        <v>2</v>
      </c>
      <c r="I151" s="276"/>
      <c r="J151" s="276">
        <v>1</v>
      </c>
      <c r="K151" s="276"/>
      <c r="L151" s="276"/>
      <c r="M151" s="276"/>
      <c r="N151" s="276"/>
    </row>
    <row r="152" spans="1:14" ht="16" x14ac:dyDescent="0.2">
      <c r="A152" s="18">
        <v>17</v>
      </c>
      <c r="B152" s="2" t="s">
        <v>131</v>
      </c>
      <c r="C152" s="619" t="s">
        <v>233</v>
      </c>
      <c r="D152" s="620"/>
      <c r="E152" s="621"/>
      <c r="F152" s="294" t="s">
        <v>240</v>
      </c>
      <c r="G152" s="276"/>
      <c r="H152" s="276">
        <v>8</v>
      </c>
      <c r="I152" s="276"/>
      <c r="J152" s="276" t="s">
        <v>276</v>
      </c>
      <c r="K152" s="276"/>
      <c r="L152" s="276"/>
      <c r="M152" s="276"/>
      <c r="N152" s="276"/>
    </row>
    <row r="153" spans="1:14" ht="16" x14ac:dyDescent="0.2">
      <c r="A153" s="18">
        <v>17</v>
      </c>
      <c r="B153" s="2" t="s">
        <v>129</v>
      </c>
      <c r="C153" s="619" t="s">
        <v>233</v>
      </c>
      <c r="D153" s="620"/>
      <c r="E153" s="621"/>
      <c r="F153" s="294" t="s">
        <v>238</v>
      </c>
      <c r="G153" s="276"/>
      <c r="H153" s="276">
        <v>3</v>
      </c>
      <c r="I153" s="276"/>
      <c r="J153" s="276" t="s">
        <v>276</v>
      </c>
      <c r="K153" s="276"/>
      <c r="L153" s="276" t="s">
        <v>276</v>
      </c>
      <c r="M153" s="276" t="s">
        <v>276</v>
      </c>
      <c r="N153" s="276" t="s">
        <v>276</v>
      </c>
    </row>
    <row r="154" spans="1:14" ht="16" x14ac:dyDescent="0.2">
      <c r="A154" s="18">
        <v>17</v>
      </c>
      <c r="B154" s="2" t="s">
        <v>229</v>
      </c>
      <c r="C154" s="295" t="s">
        <v>236</v>
      </c>
      <c r="D154" s="296"/>
      <c r="E154" s="297"/>
      <c r="F154" s="294" t="s">
        <v>239</v>
      </c>
      <c r="G154" s="276"/>
      <c r="H154" s="276"/>
      <c r="I154" s="276"/>
      <c r="J154" s="276">
        <v>3</v>
      </c>
      <c r="K154" s="276"/>
      <c r="L154" s="276"/>
      <c r="M154" s="276"/>
      <c r="N154" s="276"/>
    </row>
    <row r="155" spans="1:14" ht="14.25" customHeight="1" x14ac:dyDescent="0.2">
      <c r="A155" s="18">
        <v>18</v>
      </c>
      <c r="B155" s="2" t="s">
        <v>141</v>
      </c>
      <c r="C155" s="564" t="s">
        <v>234</v>
      </c>
      <c r="D155" s="565"/>
      <c r="E155" s="566"/>
      <c r="F155" s="294" t="s">
        <v>238</v>
      </c>
      <c r="G155" s="276"/>
      <c r="H155" s="276">
        <v>2</v>
      </c>
      <c r="I155" s="276"/>
      <c r="J155" s="276"/>
      <c r="K155" s="276"/>
      <c r="L155" s="276"/>
      <c r="M155" s="276"/>
      <c r="N155" s="276"/>
    </row>
    <row r="156" spans="1:14" ht="16" x14ac:dyDescent="0.2">
      <c r="A156" s="18">
        <v>18</v>
      </c>
      <c r="B156" s="2" t="s">
        <v>134</v>
      </c>
      <c r="C156" s="564" t="s">
        <v>233</v>
      </c>
      <c r="D156" s="565"/>
      <c r="E156" s="566"/>
      <c r="F156" s="294" t="s">
        <v>238</v>
      </c>
      <c r="G156" s="276"/>
      <c r="H156" s="276">
        <v>1</v>
      </c>
      <c r="I156" s="276"/>
      <c r="J156" s="276" t="s">
        <v>276</v>
      </c>
      <c r="K156" s="276"/>
      <c r="L156" s="276" t="s">
        <v>276</v>
      </c>
      <c r="M156" s="276" t="s">
        <v>276</v>
      </c>
      <c r="N156" s="276" t="s">
        <v>276</v>
      </c>
    </row>
    <row r="157" spans="1:14" ht="16" x14ac:dyDescent="0.2">
      <c r="A157" s="18">
        <v>18</v>
      </c>
      <c r="B157" s="2" t="s">
        <v>129</v>
      </c>
      <c r="C157" s="564" t="s">
        <v>233</v>
      </c>
      <c r="D157" s="565"/>
      <c r="E157" s="566"/>
      <c r="F157" s="294" t="s">
        <v>238</v>
      </c>
      <c r="G157" s="276"/>
      <c r="H157" s="276">
        <v>1</v>
      </c>
      <c r="I157" s="276"/>
      <c r="J157" s="276" t="s">
        <v>276</v>
      </c>
      <c r="K157" s="276"/>
      <c r="L157" s="276" t="s">
        <v>276</v>
      </c>
      <c r="M157" s="276" t="s">
        <v>276</v>
      </c>
      <c r="N157" s="276" t="s">
        <v>276</v>
      </c>
    </row>
    <row r="158" spans="1:14" ht="16" x14ac:dyDescent="0.2">
      <c r="A158" s="18">
        <v>18</v>
      </c>
      <c r="B158" s="2" t="s">
        <v>161</v>
      </c>
      <c r="C158" s="112" t="s">
        <v>235</v>
      </c>
      <c r="D158" s="113"/>
      <c r="E158" s="114"/>
      <c r="F158" s="294" t="s">
        <v>239</v>
      </c>
      <c r="G158" s="276"/>
      <c r="H158" s="276"/>
      <c r="I158" s="276"/>
      <c r="J158" s="276">
        <v>1</v>
      </c>
      <c r="K158" s="276"/>
      <c r="L158" s="276"/>
      <c r="M158" s="276"/>
      <c r="N158" s="276"/>
    </row>
    <row r="159" spans="1:14" ht="14.25" customHeight="1" x14ac:dyDescent="0.2">
      <c r="A159" s="18">
        <v>19</v>
      </c>
      <c r="B159" s="2" t="s">
        <v>141</v>
      </c>
      <c r="C159" s="564" t="s">
        <v>234</v>
      </c>
      <c r="D159" s="565"/>
      <c r="E159" s="566"/>
      <c r="F159" s="294" t="s">
        <v>238</v>
      </c>
      <c r="G159" s="276"/>
      <c r="H159" s="276"/>
      <c r="I159" s="276"/>
      <c r="J159" s="276">
        <v>2</v>
      </c>
      <c r="K159" s="276"/>
      <c r="L159" s="276"/>
      <c r="M159" s="276"/>
      <c r="N159" s="276"/>
    </row>
    <row r="160" spans="1:14" ht="16" x14ac:dyDescent="0.2">
      <c r="A160" s="18">
        <v>20</v>
      </c>
      <c r="B160" s="2" t="s">
        <v>181</v>
      </c>
      <c r="C160" s="564" t="s">
        <v>234</v>
      </c>
      <c r="D160" s="565"/>
      <c r="E160" s="566"/>
      <c r="F160" s="294" t="s">
        <v>238</v>
      </c>
      <c r="G160" s="276"/>
      <c r="H160" s="276">
        <v>2</v>
      </c>
      <c r="I160" s="276"/>
      <c r="J160" s="276"/>
      <c r="K160" s="276"/>
      <c r="L160" s="276"/>
      <c r="M160" s="276"/>
      <c r="N160" s="276"/>
    </row>
    <row r="161" spans="1:18" ht="16" x14ac:dyDescent="0.2">
      <c r="A161" s="18">
        <v>20</v>
      </c>
      <c r="B161" s="2" t="s">
        <v>132</v>
      </c>
      <c r="C161" s="564" t="s">
        <v>233</v>
      </c>
      <c r="D161" s="565"/>
      <c r="E161" s="566"/>
      <c r="F161" s="294" t="s">
        <v>238</v>
      </c>
      <c r="G161" s="276"/>
      <c r="H161" s="276">
        <v>2</v>
      </c>
      <c r="I161" s="276"/>
      <c r="J161" s="276"/>
      <c r="K161" s="276"/>
      <c r="L161" s="276"/>
      <c r="M161" s="276"/>
      <c r="N161" s="276"/>
    </row>
    <row r="162" spans="1:18" ht="16" x14ac:dyDescent="0.2">
      <c r="A162" s="18">
        <v>20</v>
      </c>
      <c r="B162" s="2" t="s">
        <v>134</v>
      </c>
      <c r="C162" s="564" t="s">
        <v>233</v>
      </c>
      <c r="D162" s="565"/>
      <c r="E162" s="566"/>
      <c r="F162" s="294" t="s">
        <v>238</v>
      </c>
      <c r="G162" s="276"/>
      <c r="H162" s="276">
        <v>1</v>
      </c>
      <c r="I162" s="276"/>
      <c r="J162" s="276" t="s">
        <v>276</v>
      </c>
      <c r="K162" s="276"/>
      <c r="L162" s="276" t="s">
        <v>276</v>
      </c>
      <c r="M162" s="276" t="s">
        <v>276</v>
      </c>
      <c r="N162" s="276" t="s">
        <v>276</v>
      </c>
    </row>
    <row r="163" spans="1:18" ht="18" customHeight="1" x14ac:dyDescent="0.2">
      <c r="A163" s="18">
        <v>20</v>
      </c>
      <c r="B163" s="2" t="s">
        <v>232</v>
      </c>
      <c r="C163" s="564" t="s">
        <v>236</v>
      </c>
      <c r="D163" s="565"/>
      <c r="E163" s="566"/>
      <c r="F163" s="294" t="s">
        <v>239</v>
      </c>
      <c r="G163" s="276"/>
      <c r="H163" s="276"/>
      <c r="I163" s="276"/>
      <c r="J163" s="276">
        <v>1</v>
      </c>
      <c r="K163" s="276"/>
      <c r="L163" s="276"/>
      <c r="M163" s="276"/>
      <c r="N163" s="276"/>
    </row>
    <row r="164" spans="1:18" ht="16" x14ac:dyDescent="0.2">
      <c r="A164" s="18">
        <v>20</v>
      </c>
      <c r="B164" s="2" t="s">
        <v>229</v>
      </c>
      <c r="C164" s="564" t="s">
        <v>236</v>
      </c>
      <c r="D164" s="565"/>
      <c r="E164" s="566"/>
      <c r="F164" s="294" t="s">
        <v>239</v>
      </c>
      <c r="G164" s="276"/>
      <c r="H164" s="276"/>
      <c r="I164" s="276"/>
      <c r="J164" s="276">
        <v>1</v>
      </c>
      <c r="K164" s="276"/>
      <c r="L164" s="276"/>
      <c r="M164" s="276"/>
      <c r="N164" s="276"/>
    </row>
    <row r="165" spans="1:18" ht="16" x14ac:dyDescent="0.2">
      <c r="A165" s="345">
        <v>1</v>
      </c>
      <c r="B165" s="382" t="s">
        <v>132</v>
      </c>
      <c r="C165" s="609" t="s">
        <v>233</v>
      </c>
      <c r="D165" s="610"/>
      <c r="E165" s="611"/>
      <c r="F165" s="344" t="s">
        <v>238</v>
      </c>
      <c r="G165" s="340"/>
      <c r="H165" s="340">
        <v>6</v>
      </c>
      <c r="I165" s="340"/>
      <c r="J165" s="340"/>
      <c r="K165" s="340">
        <v>1</v>
      </c>
      <c r="L165" s="340"/>
      <c r="M165" s="340"/>
      <c r="N165" s="340"/>
      <c r="P165" t="s">
        <v>680</v>
      </c>
      <c r="R165">
        <f>SUM(G165:I165,K165:N165)</f>
        <v>7</v>
      </c>
    </row>
    <row r="166" spans="1:18" ht="16" x14ac:dyDescent="0.2">
      <c r="A166" s="345">
        <v>1</v>
      </c>
      <c r="B166" s="382" t="s">
        <v>141</v>
      </c>
      <c r="C166" s="609" t="s">
        <v>234</v>
      </c>
      <c r="D166" s="610"/>
      <c r="E166" s="611"/>
      <c r="F166" s="344" t="s">
        <v>238</v>
      </c>
      <c r="G166" s="340"/>
      <c r="H166" s="340">
        <v>3</v>
      </c>
      <c r="I166" s="340"/>
      <c r="J166" s="340"/>
      <c r="K166" s="340">
        <v>0</v>
      </c>
      <c r="L166" s="340"/>
      <c r="M166" s="340"/>
      <c r="N166" s="340"/>
      <c r="P166" t="s">
        <v>680</v>
      </c>
      <c r="R166">
        <f t="shared" ref="R166:R229" si="0">SUM(G166:I166,K166:N166)</f>
        <v>3</v>
      </c>
    </row>
    <row r="167" spans="1:18" ht="16" x14ac:dyDescent="0.2">
      <c r="A167" s="345">
        <v>1</v>
      </c>
      <c r="B167" s="382" t="s">
        <v>131</v>
      </c>
      <c r="C167" s="609" t="s">
        <v>233</v>
      </c>
      <c r="D167" s="610"/>
      <c r="E167" s="611"/>
      <c r="F167" s="344" t="s">
        <v>240</v>
      </c>
      <c r="G167" s="340"/>
      <c r="H167" s="340">
        <v>19</v>
      </c>
      <c r="I167" s="340"/>
      <c r="J167" s="340"/>
      <c r="K167" s="340">
        <v>0</v>
      </c>
      <c r="L167" s="340"/>
      <c r="M167" s="340"/>
      <c r="N167" s="340"/>
      <c r="P167" t="s">
        <v>680</v>
      </c>
      <c r="R167">
        <f t="shared" si="0"/>
        <v>19</v>
      </c>
    </row>
    <row r="168" spans="1:18" ht="32" x14ac:dyDescent="0.2">
      <c r="A168" s="345">
        <v>1</v>
      </c>
      <c r="B168" s="382" t="s">
        <v>232</v>
      </c>
      <c r="C168" s="609" t="s">
        <v>236</v>
      </c>
      <c r="D168" s="610"/>
      <c r="E168" s="611"/>
      <c r="F168" s="344" t="s">
        <v>239</v>
      </c>
      <c r="G168" s="340"/>
      <c r="H168" s="340">
        <v>2</v>
      </c>
      <c r="I168" s="340"/>
      <c r="J168" s="340"/>
      <c r="K168" s="340">
        <v>0</v>
      </c>
      <c r="L168" s="340">
        <v>9</v>
      </c>
      <c r="M168" s="340"/>
      <c r="N168" s="340">
        <v>0</v>
      </c>
      <c r="P168" t="s">
        <v>680</v>
      </c>
      <c r="R168">
        <f t="shared" si="0"/>
        <v>11</v>
      </c>
    </row>
    <row r="169" spans="1:18" ht="16" x14ac:dyDescent="0.2">
      <c r="A169" s="345">
        <v>1</v>
      </c>
      <c r="B169" s="382" t="s">
        <v>129</v>
      </c>
      <c r="C169" s="609" t="s">
        <v>233</v>
      </c>
      <c r="D169" s="610"/>
      <c r="E169" s="611"/>
      <c r="F169" s="344" t="s">
        <v>238</v>
      </c>
      <c r="G169" s="340"/>
      <c r="H169" s="340">
        <v>12</v>
      </c>
      <c r="I169" s="340"/>
      <c r="J169" s="340"/>
      <c r="K169" s="340">
        <v>0</v>
      </c>
      <c r="L169" s="340"/>
      <c r="M169" s="340"/>
      <c r="N169" s="340"/>
      <c r="P169" t="s">
        <v>680</v>
      </c>
      <c r="R169">
        <f t="shared" si="0"/>
        <v>12</v>
      </c>
    </row>
    <row r="170" spans="1:18" ht="16" x14ac:dyDescent="0.2">
      <c r="A170" s="345">
        <v>1</v>
      </c>
      <c r="B170" s="382" t="s">
        <v>181</v>
      </c>
      <c r="C170" s="609" t="s">
        <v>234</v>
      </c>
      <c r="D170" s="610"/>
      <c r="E170" s="611"/>
      <c r="F170" s="344" t="s">
        <v>238</v>
      </c>
      <c r="G170" s="340"/>
      <c r="H170" s="340">
        <v>3</v>
      </c>
      <c r="I170" s="340"/>
      <c r="J170" s="340"/>
      <c r="K170" s="340">
        <v>3</v>
      </c>
      <c r="L170" s="340"/>
      <c r="M170" s="340"/>
      <c r="N170" s="340"/>
      <c r="P170" t="s">
        <v>680</v>
      </c>
      <c r="R170">
        <f t="shared" si="0"/>
        <v>6</v>
      </c>
    </row>
    <row r="171" spans="1:18" ht="16" x14ac:dyDescent="0.2">
      <c r="A171" s="345">
        <v>1</v>
      </c>
      <c r="B171" s="382" t="s">
        <v>128</v>
      </c>
      <c r="C171" s="609" t="s">
        <v>237</v>
      </c>
      <c r="D171" s="610"/>
      <c r="E171" s="611"/>
      <c r="F171" s="344" t="s">
        <v>239</v>
      </c>
      <c r="G171" s="340"/>
      <c r="H171" s="340"/>
      <c r="I171" s="340"/>
      <c r="J171" s="340"/>
      <c r="K171" s="340"/>
      <c r="L171" s="340">
        <v>33</v>
      </c>
      <c r="M171" s="340"/>
      <c r="N171" s="340">
        <v>10</v>
      </c>
      <c r="P171" t="s">
        <v>680</v>
      </c>
      <c r="R171">
        <f t="shared" si="0"/>
        <v>43</v>
      </c>
    </row>
    <row r="172" spans="1:18" ht="16" x14ac:dyDescent="0.2">
      <c r="A172" s="345">
        <v>1</v>
      </c>
      <c r="B172" s="382" t="s">
        <v>229</v>
      </c>
      <c r="C172" s="609" t="s">
        <v>236</v>
      </c>
      <c r="D172" s="610"/>
      <c r="E172" s="611"/>
      <c r="F172" s="344" t="s">
        <v>239</v>
      </c>
      <c r="G172" s="340"/>
      <c r="H172" s="340">
        <v>3</v>
      </c>
      <c r="I172" s="340"/>
      <c r="J172" s="340"/>
      <c r="K172" s="340">
        <v>0</v>
      </c>
      <c r="L172" s="340">
        <v>2</v>
      </c>
      <c r="M172" s="340"/>
      <c r="N172" s="340">
        <v>0</v>
      </c>
      <c r="P172" t="s">
        <v>680</v>
      </c>
      <c r="R172">
        <f t="shared" si="0"/>
        <v>5</v>
      </c>
    </row>
    <row r="173" spans="1:18" ht="16" x14ac:dyDescent="0.2">
      <c r="A173" s="345">
        <v>1</v>
      </c>
      <c r="B173" s="382" t="s">
        <v>185</v>
      </c>
      <c r="C173" s="609" t="s">
        <v>234</v>
      </c>
      <c r="D173" s="610"/>
      <c r="E173" s="611"/>
      <c r="F173" s="344" t="s">
        <v>238</v>
      </c>
      <c r="G173" s="340"/>
      <c r="H173" s="340">
        <v>4</v>
      </c>
      <c r="I173" s="340"/>
      <c r="J173" s="340"/>
      <c r="K173" s="340"/>
      <c r="L173" s="340"/>
      <c r="M173" s="340"/>
      <c r="N173" s="340"/>
      <c r="P173" t="s">
        <v>680</v>
      </c>
      <c r="R173">
        <f t="shared" si="0"/>
        <v>4</v>
      </c>
    </row>
    <row r="174" spans="1:18" ht="16" x14ac:dyDescent="0.2">
      <c r="A174" s="345">
        <v>1</v>
      </c>
      <c r="B174" s="382" t="s">
        <v>318</v>
      </c>
      <c r="C174" s="609" t="s">
        <v>235</v>
      </c>
      <c r="D174" s="610"/>
      <c r="E174" s="611"/>
      <c r="F174" s="344" t="s">
        <v>239</v>
      </c>
      <c r="G174" s="340"/>
      <c r="H174" s="340"/>
      <c r="I174" s="340"/>
      <c r="J174" s="340"/>
      <c r="K174" s="340"/>
      <c r="L174" s="340">
        <v>1</v>
      </c>
      <c r="M174" s="340"/>
      <c r="N174" s="340">
        <v>0</v>
      </c>
      <c r="P174" t="s">
        <v>680</v>
      </c>
      <c r="R174">
        <f t="shared" si="0"/>
        <v>1</v>
      </c>
    </row>
    <row r="175" spans="1:18" ht="16" x14ac:dyDescent="0.2">
      <c r="A175" s="345">
        <v>1</v>
      </c>
      <c r="B175" s="382" t="s">
        <v>275</v>
      </c>
      <c r="C175" s="609" t="s">
        <v>234</v>
      </c>
      <c r="D175" s="610"/>
      <c r="E175" s="611"/>
      <c r="F175" s="344" t="s">
        <v>238</v>
      </c>
      <c r="G175" s="340"/>
      <c r="H175" s="340">
        <v>1</v>
      </c>
      <c r="I175" s="340"/>
      <c r="J175" s="340"/>
      <c r="K175" s="340">
        <v>1</v>
      </c>
      <c r="L175" s="340"/>
      <c r="M175" s="340"/>
      <c r="N175" s="340"/>
      <c r="P175" t="s">
        <v>680</v>
      </c>
      <c r="R175">
        <f t="shared" si="0"/>
        <v>2</v>
      </c>
    </row>
    <row r="176" spans="1:18" ht="16" x14ac:dyDescent="0.2">
      <c r="A176" s="345">
        <v>1</v>
      </c>
      <c r="B176" s="382" t="s">
        <v>135</v>
      </c>
      <c r="C176" s="622" t="s">
        <v>236</v>
      </c>
      <c r="D176" s="623"/>
      <c r="E176" s="624"/>
      <c r="F176" s="344" t="s">
        <v>242</v>
      </c>
      <c r="G176" s="340"/>
      <c r="H176" s="340"/>
      <c r="I176" s="340"/>
      <c r="J176" s="340"/>
      <c r="K176" s="340"/>
      <c r="L176" s="340">
        <v>6</v>
      </c>
      <c r="M176" s="340"/>
      <c r="N176" s="340">
        <v>0</v>
      </c>
      <c r="P176" t="s">
        <v>680</v>
      </c>
      <c r="R176">
        <f t="shared" si="0"/>
        <v>6</v>
      </c>
    </row>
    <row r="177" spans="1:18" ht="16" x14ac:dyDescent="0.2">
      <c r="A177" s="345">
        <v>1</v>
      </c>
      <c r="B177" s="382" t="s">
        <v>162</v>
      </c>
      <c r="C177" s="609" t="s">
        <v>234</v>
      </c>
      <c r="D177" s="610"/>
      <c r="E177" s="611"/>
      <c r="F177" s="344" t="s">
        <v>238</v>
      </c>
      <c r="G177" s="340"/>
      <c r="H177" s="340">
        <v>1</v>
      </c>
      <c r="I177" s="340"/>
      <c r="J177" s="340"/>
      <c r="K177" s="340">
        <v>0</v>
      </c>
      <c r="L177" s="340"/>
      <c r="M177" s="340"/>
      <c r="N177" s="340"/>
      <c r="P177" t="s">
        <v>680</v>
      </c>
      <c r="R177">
        <f t="shared" si="0"/>
        <v>1</v>
      </c>
    </row>
    <row r="178" spans="1:18" ht="16" x14ac:dyDescent="0.2">
      <c r="A178" s="345">
        <v>1</v>
      </c>
      <c r="B178" s="382" t="s">
        <v>166</v>
      </c>
      <c r="C178" s="609" t="s">
        <v>237</v>
      </c>
      <c r="D178" s="610"/>
      <c r="E178" s="611"/>
      <c r="F178" s="344" t="s">
        <v>239</v>
      </c>
      <c r="G178" s="340"/>
      <c r="H178" s="340"/>
      <c r="I178" s="340"/>
      <c r="J178" s="340"/>
      <c r="K178" s="340"/>
      <c r="L178" s="340">
        <v>6</v>
      </c>
      <c r="M178" s="340"/>
      <c r="N178" s="340">
        <v>0</v>
      </c>
      <c r="P178" t="s">
        <v>680</v>
      </c>
      <c r="R178">
        <f t="shared" si="0"/>
        <v>6</v>
      </c>
    </row>
    <row r="179" spans="1:18" ht="16" x14ac:dyDescent="0.2">
      <c r="A179" s="345">
        <v>1</v>
      </c>
      <c r="B179" s="382" t="s">
        <v>157</v>
      </c>
      <c r="C179" s="609" t="s">
        <v>237</v>
      </c>
      <c r="D179" s="610"/>
      <c r="E179" s="611"/>
      <c r="F179" s="344" t="s">
        <v>239</v>
      </c>
      <c r="G179" s="340"/>
      <c r="H179" s="340"/>
      <c r="I179" s="340"/>
      <c r="J179" s="340"/>
      <c r="K179" s="340"/>
      <c r="L179" s="340">
        <v>2</v>
      </c>
      <c r="M179" s="340"/>
      <c r="N179" s="340">
        <v>0</v>
      </c>
      <c r="P179" t="s">
        <v>680</v>
      </c>
      <c r="R179">
        <f t="shared" si="0"/>
        <v>2</v>
      </c>
    </row>
    <row r="180" spans="1:18" ht="16" x14ac:dyDescent="0.2">
      <c r="A180" s="345">
        <v>1</v>
      </c>
      <c r="B180" s="382" t="s">
        <v>298</v>
      </c>
      <c r="C180" s="609" t="s">
        <v>237</v>
      </c>
      <c r="D180" s="610"/>
      <c r="E180" s="611"/>
      <c r="F180" s="344" t="s">
        <v>239</v>
      </c>
      <c r="G180" s="340"/>
      <c r="H180" s="340"/>
      <c r="I180" s="340"/>
      <c r="J180" s="340"/>
      <c r="K180" s="340"/>
      <c r="L180" s="340">
        <v>1</v>
      </c>
      <c r="M180" s="340"/>
      <c r="N180" s="340">
        <v>0</v>
      </c>
      <c r="P180" t="s">
        <v>680</v>
      </c>
      <c r="R180">
        <f t="shared" si="0"/>
        <v>1</v>
      </c>
    </row>
    <row r="181" spans="1:18" ht="16" x14ac:dyDescent="0.2">
      <c r="A181" s="345">
        <v>1</v>
      </c>
      <c r="B181" s="382" t="s">
        <v>159</v>
      </c>
      <c r="C181" s="609" t="s">
        <v>233</v>
      </c>
      <c r="D181" s="610"/>
      <c r="E181" s="611"/>
      <c r="F181" s="344" t="s">
        <v>240</v>
      </c>
      <c r="G181" s="340"/>
      <c r="H181" s="340">
        <v>2</v>
      </c>
      <c r="I181" s="340"/>
      <c r="J181" s="340"/>
      <c r="K181" s="340">
        <v>0</v>
      </c>
      <c r="L181" s="340"/>
      <c r="M181" s="340"/>
      <c r="N181" s="340">
        <v>0</v>
      </c>
      <c r="P181" t="s">
        <v>680</v>
      </c>
      <c r="R181">
        <f t="shared" si="0"/>
        <v>2</v>
      </c>
    </row>
    <row r="182" spans="1:18" ht="16" x14ac:dyDescent="0.2">
      <c r="A182" s="345">
        <v>1</v>
      </c>
      <c r="B182" s="382" t="s">
        <v>477</v>
      </c>
      <c r="C182" s="609" t="s">
        <v>234</v>
      </c>
      <c r="D182" s="610"/>
      <c r="E182" s="611"/>
      <c r="F182" s="344" t="s">
        <v>238</v>
      </c>
      <c r="G182" s="340"/>
      <c r="H182" s="340"/>
      <c r="I182" s="340"/>
      <c r="J182" s="340"/>
      <c r="K182" s="340"/>
      <c r="L182" s="340">
        <v>1</v>
      </c>
      <c r="M182" s="340"/>
      <c r="N182" s="340">
        <v>0</v>
      </c>
      <c r="P182" t="s">
        <v>680</v>
      </c>
      <c r="R182">
        <f t="shared" si="0"/>
        <v>1</v>
      </c>
    </row>
    <row r="183" spans="1:18" ht="16" x14ac:dyDescent="0.2">
      <c r="A183" s="345">
        <v>2</v>
      </c>
      <c r="B183" s="382" t="s">
        <v>275</v>
      </c>
      <c r="C183" s="609" t="s">
        <v>235</v>
      </c>
      <c r="D183" s="610"/>
      <c r="E183" s="611"/>
      <c r="F183" s="344" t="s">
        <v>238</v>
      </c>
      <c r="G183" s="340"/>
      <c r="H183" s="340">
        <v>3</v>
      </c>
      <c r="I183" s="340"/>
      <c r="J183" s="340"/>
      <c r="K183" s="340">
        <v>1</v>
      </c>
      <c r="L183" s="340"/>
      <c r="M183" s="340"/>
      <c r="N183" s="340"/>
      <c r="P183" t="s">
        <v>680</v>
      </c>
      <c r="R183">
        <f t="shared" si="0"/>
        <v>4</v>
      </c>
    </row>
    <row r="184" spans="1:18" ht="16" x14ac:dyDescent="0.2">
      <c r="A184" s="345">
        <v>2</v>
      </c>
      <c r="B184" s="382" t="s">
        <v>181</v>
      </c>
      <c r="C184" s="609" t="s">
        <v>234</v>
      </c>
      <c r="D184" s="610"/>
      <c r="E184" s="611"/>
      <c r="F184" s="344" t="s">
        <v>238</v>
      </c>
      <c r="G184" s="340"/>
      <c r="H184" s="340">
        <v>3</v>
      </c>
      <c r="I184" s="340"/>
      <c r="J184" s="340"/>
      <c r="K184" s="340">
        <v>3</v>
      </c>
      <c r="L184" s="340"/>
      <c r="M184" s="340"/>
      <c r="N184" s="340"/>
      <c r="P184" t="s">
        <v>680</v>
      </c>
      <c r="R184">
        <f t="shared" si="0"/>
        <v>6</v>
      </c>
    </row>
    <row r="185" spans="1:18" ht="16" x14ac:dyDescent="0.2">
      <c r="A185" s="345">
        <v>2</v>
      </c>
      <c r="B185" s="382" t="s">
        <v>141</v>
      </c>
      <c r="C185" s="609" t="s">
        <v>234</v>
      </c>
      <c r="D185" s="610"/>
      <c r="E185" s="611"/>
      <c r="F185" s="344" t="s">
        <v>238</v>
      </c>
      <c r="G185" s="340"/>
      <c r="H185" s="340">
        <v>1</v>
      </c>
      <c r="I185" s="340"/>
      <c r="J185" s="340"/>
      <c r="K185" s="340">
        <v>0</v>
      </c>
      <c r="L185" s="340"/>
      <c r="M185" s="340"/>
      <c r="N185" s="340"/>
      <c r="P185" t="s">
        <v>680</v>
      </c>
      <c r="R185">
        <f t="shared" si="0"/>
        <v>1</v>
      </c>
    </row>
    <row r="186" spans="1:18" ht="16" x14ac:dyDescent="0.2">
      <c r="A186" s="345">
        <v>2</v>
      </c>
      <c r="B186" s="382" t="s">
        <v>132</v>
      </c>
      <c r="C186" s="609" t="s">
        <v>233</v>
      </c>
      <c r="D186" s="610"/>
      <c r="E186" s="611"/>
      <c r="F186" s="344" t="s">
        <v>238</v>
      </c>
      <c r="G186" s="340"/>
      <c r="H186" s="340">
        <v>6</v>
      </c>
      <c r="I186" s="340"/>
      <c r="J186" s="340"/>
      <c r="K186" s="340">
        <v>2</v>
      </c>
      <c r="L186" s="340"/>
      <c r="M186" s="340"/>
      <c r="N186" s="340"/>
      <c r="P186" t="s">
        <v>680</v>
      </c>
      <c r="R186">
        <f t="shared" si="0"/>
        <v>8</v>
      </c>
    </row>
    <row r="187" spans="1:18" ht="16" x14ac:dyDescent="0.2">
      <c r="A187" s="345">
        <v>2</v>
      </c>
      <c r="B187" s="382" t="s">
        <v>129</v>
      </c>
      <c r="C187" s="609" t="s">
        <v>233</v>
      </c>
      <c r="D187" s="610"/>
      <c r="E187" s="611"/>
      <c r="F187" s="344" t="s">
        <v>238</v>
      </c>
      <c r="G187" s="340"/>
      <c r="H187" s="340">
        <v>18</v>
      </c>
      <c r="I187" s="340"/>
      <c r="J187" s="340"/>
      <c r="K187" s="340">
        <v>0</v>
      </c>
      <c r="L187" s="340"/>
      <c r="M187" s="340"/>
      <c r="N187" s="340"/>
      <c r="P187" t="s">
        <v>680</v>
      </c>
      <c r="R187">
        <f t="shared" si="0"/>
        <v>18</v>
      </c>
    </row>
    <row r="188" spans="1:18" ht="16" x14ac:dyDescent="0.2">
      <c r="A188" s="345">
        <v>2</v>
      </c>
      <c r="B188" s="382" t="s">
        <v>131</v>
      </c>
      <c r="C188" s="609" t="s">
        <v>233</v>
      </c>
      <c r="D188" s="610"/>
      <c r="E188" s="611"/>
      <c r="F188" s="344" t="s">
        <v>240</v>
      </c>
      <c r="G188" s="340"/>
      <c r="H188" s="340">
        <v>15</v>
      </c>
      <c r="I188" s="340"/>
      <c r="J188" s="340"/>
      <c r="K188" s="340">
        <v>0</v>
      </c>
      <c r="L188" s="340"/>
      <c r="M188" s="340"/>
      <c r="N188" s="340"/>
      <c r="P188" t="s">
        <v>680</v>
      </c>
      <c r="R188">
        <f t="shared" si="0"/>
        <v>15</v>
      </c>
    </row>
    <row r="189" spans="1:18" ht="16" x14ac:dyDescent="0.2">
      <c r="A189" s="345">
        <v>2</v>
      </c>
      <c r="B189" s="382" t="s">
        <v>159</v>
      </c>
      <c r="C189" s="609" t="s">
        <v>233</v>
      </c>
      <c r="D189" s="610"/>
      <c r="E189" s="611"/>
      <c r="F189" s="344" t="s">
        <v>240</v>
      </c>
      <c r="G189" s="340"/>
      <c r="H189" s="340">
        <v>9</v>
      </c>
      <c r="I189" s="340"/>
      <c r="J189" s="340"/>
      <c r="K189" s="340">
        <v>0</v>
      </c>
      <c r="L189" s="340"/>
      <c r="M189" s="340"/>
      <c r="N189" s="340"/>
      <c r="P189" t="s">
        <v>680</v>
      </c>
      <c r="R189">
        <f t="shared" si="0"/>
        <v>9</v>
      </c>
    </row>
    <row r="190" spans="1:18" ht="32" x14ac:dyDescent="0.2">
      <c r="A190" s="345">
        <v>2</v>
      </c>
      <c r="B190" s="382" t="s">
        <v>232</v>
      </c>
      <c r="C190" s="609" t="s">
        <v>236</v>
      </c>
      <c r="D190" s="610"/>
      <c r="E190" s="611"/>
      <c r="F190" s="344" t="s">
        <v>239</v>
      </c>
      <c r="G190" s="340"/>
      <c r="H190" s="340"/>
      <c r="I190" s="340"/>
      <c r="J190" s="340"/>
      <c r="K190" s="340"/>
      <c r="L190" s="340">
        <v>3</v>
      </c>
      <c r="M190" s="340"/>
      <c r="N190" s="340">
        <v>0</v>
      </c>
      <c r="P190" t="s">
        <v>680</v>
      </c>
      <c r="R190">
        <f t="shared" si="0"/>
        <v>3</v>
      </c>
    </row>
    <row r="191" spans="1:18" ht="16" x14ac:dyDescent="0.2">
      <c r="A191" s="345">
        <v>2</v>
      </c>
      <c r="B191" s="382" t="s">
        <v>318</v>
      </c>
      <c r="C191" s="609" t="s">
        <v>235</v>
      </c>
      <c r="D191" s="610"/>
      <c r="E191" s="611"/>
      <c r="F191" s="344" t="s">
        <v>239</v>
      </c>
      <c r="G191" s="340"/>
      <c r="H191" s="340">
        <v>2</v>
      </c>
      <c r="I191" s="340"/>
      <c r="J191" s="340"/>
      <c r="K191" s="340">
        <v>0</v>
      </c>
      <c r="L191" s="340">
        <v>11</v>
      </c>
      <c r="M191" s="340"/>
      <c r="N191" s="340">
        <v>0</v>
      </c>
      <c r="P191" t="s">
        <v>680</v>
      </c>
      <c r="R191">
        <f t="shared" si="0"/>
        <v>13</v>
      </c>
    </row>
    <row r="192" spans="1:18" ht="16" x14ac:dyDescent="0.2">
      <c r="A192" s="345">
        <v>2</v>
      </c>
      <c r="B192" s="382" t="s">
        <v>229</v>
      </c>
      <c r="C192" s="609" t="s">
        <v>236</v>
      </c>
      <c r="D192" s="610"/>
      <c r="E192" s="611"/>
      <c r="F192" s="344" t="s">
        <v>239</v>
      </c>
      <c r="G192" s="340"/>
      <c r="H192" s="340">
        <v>4</v>
      </c>
      <c r="I192" s="340"/>
      <c r="J192" s="340"/>
      <c r="K192" s="340">
        <v>0</v>
      </c>
      <c r="L192" s="340">
        <v>22</v>
      </c>
      <c r="M192" s="340"/>
      <c r="N192" s="340">
        <v>0</v>
      </c>
      <c r="P192" t="s">
        <v>680</v>
      </c>
      <c r="R192">
        <f t="shared" si="0"/>
        <v>26</v>
      </c>
    </row>
    <row r="193" spans="1:18" ht="16" x14ac:dyDescent="0.2">
      <c r="A193" s="345">
        <v>2</v>
      </c>
      <c r="B193" s="382" t="s">
        <v>185</v>
      </c>
      <c r="C193" s="609" t="s">
        <v>234</v>
      </c>
      <c r="D193" s="610"/>
      <c r="E193" s="611"/>
      <c r="F193" s="344" t="s">
        <v>238</v>
      </c>
      <c r="G193" s="340"/>
      <c r="H193" s="340">
        <v>2</v>
      </c>
      <c r="I193" s="340"/>
      <c r="J193" s="340"/>
      <c r="K193" s="340">
        <v>0</v>
      </c>
      <c r="L193" s="340"/>
      <c r="M193" s="340"/>
      <c r="N193" s="340"/>
      <c r="P193" t="s">
        <v>680</v>
      </c>
      <c r="R193">
        <f t="shared" si="0"/>
        <v>2</v>
      </c>
    </row>
    <row r="194" spans="1:18" ht="16" x14ac:dyDescent="0.2">
      <c r="A194" s="345">
        <v>2</v>
      </c>
      <c r="B194" s="382" t="s">
        <v>157</v>
      </c>
      <c r="C194" s="609" t="s">
        <v>237</v>
      </c>
      <c r="D194" s="610"/>
      <c r="E194" s="611"/>
      <c r="F194" s="344" t="s">
        <v>239</v>
      </c>
      <c r="G194" s="340"/>
      <c r="H194" s="340"/>
      <c r="I194" s="340"/>
      <c r="J194" s="340"/>
      <c r="K194" s="340"/>
      <c r="L194" s="340">
        <v>35</v>
      </c>
      <c r="M194" s="340"/>
      <c r="N194" s="340">
        <v>0</v>
      </c>
      <c r="P194" t="s">
        <v>680</v>
      </c>
      <c r="R194">
        <f t="shared" si="0"/>
        <v>35</v>
      </c>
    </row>
    <row r="195" spans="1:18" ht="16" x14ac:dyDescent="0.2">
      <c r="A195" s="345">
        <v>2</v>
      </c>
      <c r="B195" s="382" t="s">
        <v>128</v>
      </c>
      <c r="C195" s="414" t="s">
        <v>237</v>
      </c>
      <c r="D195" s="415"/>
      <c r="E195" s="416"/>
      <c r="F195" s="344" t="s">
        <v>239</v>
      </c>
      <c r="G195" s="340"/>
      <c r="H195" s="340"/>
      <c r="I195" s="340"/>
      <c r="J195" s="340"/>
      <c r="K195" s="340"/>
      <c r="L195" s="340">
        <v>18</v>
      </c>
      <c r="M195" s="340"/>
      <c r="N195" s="340">
        <v>0</v>
      </c>
      <c r="P195" t="s">
        <v>680</v>
      </c>
      <c r="R195">
        <f t="shared" si="0"/>
        <v>18</v>
      </c>
    </row>
    <row r="196" spans="1:18" ht="16" x14ac:dyDescent="0.2">
      <c r="A196" s="345">
        <v>2</v>
      </c>
      <c r="B196" s="382" t="s">
        <v>135</v>
      </c>
      <c r="C196" s="609" t="s">
        <v>236</v>
      </c>
      <c r="D196" s="610"/>
      <c r="E196" s="611"/>
      <c r="F196" s="344" t="s">
        <v>242</v>
      </c>
      <c r="G196" s="340"/>
      <c r="H196" s="340"/>
      <c r="I196" s="340"/>
      <c r="J196" s="340"/>
      <c r="K196" s="340"/>
      <c r="L196" s="340">
        <v>7</v>
      </c>
      <c r="M196" s="340"/>
      <c r="N196" s="340">
        <v>0</v>
      </c>
      <c r="P196" t="s">
        <v>680</v>
      </c>
      <c r="R196">
        <f t="shared" si="0"/>
        <v>7</v>
      </c>
    </row>
    <row r="197" spans="1:18" ht="16" x14ac:dyDescent="0.2">
      <c r="A197" s="345">
        <v>2</v>
      </c>
      <c r="B197" s="382" t="s">
        <v>556</v>
      </c>
      <c r="C197" s="609" t="s">
        <v>270</v>
      </c>
      <c r="D197" s="610"/>
      <c r="E197" s="611"/>
      <c r="F197" s="344" t="s">
        <v>240</v>
      </c>
      <c r="G197" s="340"/>
      <c r="H197" s="340">
        <v>1</v>
      </c>
      <c r="I197" s="340"/>
      <c r="J197" s="340"/>
      <c r="K197" s="340">
        <v>1</v>
      </c>
      <c r="L197" s="340"/>
      <c r="M197" s="340"/>
      <c r="N197" s="340"/>
      <c r="P197" t="s">
        <v>680</v>
      </c>
      <c r="R197">
        <f t="shared" si="0"/>
        <v>2</v>
      </c>
    </row>
    <row r="198" spans="1:18" ht="16" x14ac:dyDescent="0.2">
      <c r="A198" s="345">
        <v>3</v>
      </c>
      <c r="B198" s="382" t="s">
        <v>132</v>
      </c>
      <c r="C198" s="609" t="s">
        <v>233</v>
      </c>
      <c r="D198" s="610"/>
      <c r="E198" s="611"/>
      <c r="F198" s="344" t="s">
        <v>238</v>
      </c>
      <c r="G198" s="340"/>
      <c r="H198" s="340">
        <v>7</v>
      </c>
      <c r="I198" s="340"/>
      <c r="J198" s="340"/>
      <c r="K198" s="340">
        <v>3</v>
      </c>
      <c r="L198" s="340"/>
      <c r="M198" s="340"/>
      <c r="N198" s="340"/>
      <c r="P198" t="s">
        <v>680</v>
      </c>
      <c r="R198">
        <f t="shared" si="0"/>
        <v>10</v>
      </c>
    </row>
    <row r="199" spans="1:18" ht="16" x14ac:dyDescent="0.2">
      <c r="A199" s="345">
        <v>3</v>
      </c>
      <c r="B199" s="382" t="s">
        <v>275</v>
      </c>
      <c r="C199" s="609" t="s">
        <v>235</v>
      </c>
      <c r="D199" s="610"/>
      <c r="E199" s="611"/>
      <c r="F199" s="344" t="s">
        <v>238</v>
      </c>
      <c r="G199" s="340"/>
      <c r="H199" s="340">
        <v>2</v>
      </c>
      <c r="I199" s="340"/>
      <c r="J199" s="340"/>
      <c r="K199" s="340">
        <v>1</v>
      </c>
      <c r="L199" s="340"/>
      <c r="M199" s="340"/>
      <c r="N199" s="340"/>
      <c r="P199" t="s">
        <v>680</v>
      </c>
      <c r="R199">
        <f t="shared" si="0"/>
        <v>3</v>
      </c>
    </row>
    <row r="200" spans="1:18" ht="16" x14ac:dyDescent="0.2">
      <c r="A200" s="345">
        <v>3</v>
      </c>
      <c r="B200" s="382" t="s">
        <v>229</v>
      </c>
      <c r="C200" s="609" t="s">
        <v>236</v>
      </c>
      <c r="D200" s="610"/>
      <c r="E200" s="611"/>
      <c r="F200" s="342" t="s">
        <v>239</v>
      </c>
      <c r="G200" s="340"/>
      <c r="H200" s="340">
        <v>5</v>
      </c>
      <c r="I200" s="340"/>
      <c r="J200" s="340"/>
      <c r="K200" s="340">
        <v>0</v>
      </c>
      <c r="L200" s="340"/>
      <c r="M200" s="340"/>
      <c r="N200" s="340"/>
      <c r="P200" t="s">
        <v>680</v>
      </c>
      <c r="R200">
        <f t="shared" si="0"/>
        <v>5</v>
      </c>
    </row>
    <row r="201" spans="1:18" ht="16" x14ac:dyDescent="0.2">
      <c r="A201" s="345">
        <v>3</v>
      </c>
      <c r="B201" s="383" t="s">
        <v>129</v>
      </c>
      <c r="C201" s="609" t="s">
        <v>233</v>
      </c>
      <c r="D201" s="610"/>
      <c r="E201" s="611"/>
      <c r="F201" s="412" t="s">
        <v>238</v>
      </c>
      <c r="G201" s="340"/>
      <c r="H201" s="340">
        <v>16</v>
      </c>
      <c r="I201" s="340"/>
      <c r="J201" s="340"/>
      <c r="K201" s="340">
        <v>0</v>
      </c>
      <c r="L201" s="340"/>
      <c r="M201" s="340"/>
      <c r="N201" s="340"/>
      <c r="P201" t="s">
        <v>680</v>
      </c>
      <c r="R201">
        <f t="shared" si="0"/>
        <v>16</v>
      </c>
    </row>
    <row r="202" spans="1:18" ht="16" x14ac:dyDescent="0.2">
      <c r="A202" s="345">
        <v>3</v>
      </c>
      <c r="B202" s="383" t="s">
        <v>181</v>
      </c>
      <c r="C202" s="609" t="s">
        <v>234</v>
      </c>
      <c r="D202" s="610"/>
      <c r="E202" s="611"/>
      <c r="F202" s="412" t="s">
        <v>238</v>
      </c>
      <c r="G202" s="340"/>
      <c r="H202" s="340">
        <v>1</v>
      </c>
      <c r="I202" s="340"/>
      <c r="J202" s="340"/>
      <c r="K202" s="340">
        <v>0</v>
      </c>
      <c r="L202" s="340"/>
      <c r="M202" s="340"/>
      <c r="N202" s="340"/>
      <c r="P202" t="s">
        <v>680</v>
      </c>
      <c r="R202">
        <f t="shared" si="0"/>
        <v>1</v>
      </c>
    </row>
    <row r="203" spans="1:18" ht="16" x14ac:dyDescent="0.2">
      <c r="A203" s="345">
        <v>3</v>
      </c>
      <c r="B203" s="382" t="s">
        <v>556</v>
      </c>
      <c r="C203" s="612" t="s">
        <v>270</v>
      </c>
      <c r="D203" s="612"/>
      <c r="E203" s="612"/>
      <c r="F203" s="342" t="s">
        <v>240</v>
      </c>
      <c r="G203" s="340"/>
      <c r="H203" s="340">
        <v>5</v>
      </c>
      <c r="I203" s="340"/>
      <c r="J203" s="340"/>
      <c r="K203" s="340">
        <v>4</v>
      </c>
      <c r="L203" s="340"/>
      <c r="M203" s="340"/>
      <c r="N203" s="340"/>
      <c r="P203" t="s">
        <v>680</v>
      </c>
      <c r="R203">
        <f t="shared" si="0"/>
        <v>9</v>
      </c>
    </row>
    <row r="204" spans="1:18" ht="16" x14ac:dyDescent="0.2">
      <c r="A204" s="345">
        <v>3</v>
      </c>
      <c r="B204" s="383" t="s">
        <v>141</v>
      </c>
      <c r="C204" s="414" t="s">
        <v>234</v>
      </c>
      <c r="D204" s="415"/>
      <c r="E204" s="416"/>
      <c r="F204" s="412" t="s">
        <v>238</v>
      </c>
      <c r="G204" s="340"/>
      <c r="H204" s="340">
        <v>1</v>
      </c>
      <c r="I204" s="340"/>
      <c r="J204" s="340"/>
      <c r="K204" s="340">
        <v>0</v>
      </c>
      <c r="L204" s="340"/>
      <c r="M204" s="340"/>
      <c r="N204" s="340"/>
      <c r="P204" t="s">
        <v>680</v>
      </c>
      <c r="R204">
        <f t="shared" si="0"/>
        <v>1</v>
      </c>
    </row>
    <row r="205" spans="1:18" ht="16" x14ac:dyDescent="0.2">
      <c r="A205" s="345">
        <v>3</v>
      </c>
      <c r="B205" s="383" t="s">
        <v>166</v>
      </c>
      <c r="C205" s="414" t="s">
        <v>237</v>
      </c>
      <c r="D205" s="415"/>
      <c r="E205" s="416"/>
      <c r="F205" s="412" t="s">
        <v>239</v>
      </c>
      <c r="G205" s="340"/>
      <c r="H205" s="340"/>
      <c r="I205" s="340"/>
      <c r="J205" s="340"/>
      <c r="K205" s="340"/>
      <c r="L205" s="340">
        <v>2</v>
      </c>
      <c r="M205" s="340"/>
      <c r="N205" s="340">
        <v>0</v>
      </c>
      <c r="P205" t="s">
        <v>680</v>
      </c>
      <c r="R205">
        <f t="shared" si="0"/>
        <v>2</v>
      </c>
    </row>
    <row r="206" spans="1:18" ht="16" x14ac:dyDescent="0.2">
      <c r="A206" s="345">
        <v>3</v>
      </c>
      <c r="B206" s="383" t="s">
        <v>157</v>
      </c>
      <c r="C206" s="414" t="s">
        <v>237</v>
      </c>
      <c r="D206" s="415"/>
      <c r="E206" s="416"/>
      <c r="F206" s="412" t="s">
        <v>239</v>
      </c>
      <c r="G206" s="340"/>
      <c r="H206" s="340"/>
      <c r="I206" s="340"/>
      <c r="J206" s="340"/>
      <c r="K206" s="340"/>
      <c r="L206" s="340">
        <v>2</v>
      </c>
      <c r="M206" s="340"/>
      <c r="N206" s="340">
        <v>0</v>
      </c>
      <c r="P206" t="s">
        <v>680</v>
      </c>
      <c r="R206">
        <f t="shared" si="0"/>
        <v>2</v>
      </c>
    </row>
    <row r="207" spans="1:18" ht="16" x14ac:dyDescent="0.2">
      <c r="A207" s="345">
        <v>3</v>
      </c>
      <c r="B207" s="383" t="s">
        <v>298</v>
      </c>
      <c r="C207" s="414" t="s">
        <v>237</v>
      </c>
      <c r="D207" s="415"/>
      <c r="E207" s="416"/>
      <c r="F207" s="412" t="s">
        <v>239</v>
      </c>
      <c r="G207" s="340"/>
      <c r="H207" s="340"/>
      <c r="I207" s="340"/>
      <c r="J207" s="340"/>
      <c r="K207" s="340"/>
      <c r="L207" s="340">
        <v>2</v>
      </c>
      <c r="M207" s="340"/>
      <c r="N207" s="340">
        <v>0</v>
      </c>
      <c r="P207" t="s">
        <v>680</v>
      </c>
      <c r="R207">
        <f t="shared" si="0"/>
        <v>2</v>
      </c>
    </row>
    <row r="208" spans="1:18" ht="16" x14ac:dyDescent="0.2">
      <c r="A208" s="345">
        <v>4</v>
      </c>
      <c r="B208" s="383" t="s">
        <v>132</v>
      </c>
      <c r="C208" s="609" t="s">
        <v>233</v>
      </c>
      <c r="D208" s="610"/>
      <c r="E208" s="611"/>
      <c r="F208" s="412" t="s">
        <v>238</v>
      </c>
      <c r="G208" s="340"/>
      <c r="H208" s="340">
        <v>2</v>
      </c>
      <c r="I208" s="340"/>
      <c r="J208" s="340"/>
      <c r="K208" s="340">
        <v>0</v>
      </c>
      <c r="L208" s="340"/>
      <c r="M208" s="340"/>
      <c r="N208" s="340"/>
      <c r="P208" t="s">
        <v>680</v>
      </c>
      <c r="R208">
        <f t="shared" si="0"/>
        <v>2</v>
      </c>
    </row>
    <row r="209" spans="1:18" ht="16" x14ac:dyDescent="0.2">
      <c r="A209" s="345">
        <v>4</v>
      </c>
      <c r="B209" s="383" t="s">
        <v>275</v>
      </c>
      <c r="C209" s="609" t="s">
        <v>235</v>
      </c>
      <c r="D209" s="610"/>
      <c r="E209" s="611"/>
      <c r="F209" s="412" t="s">
        <v>238</v>
      </c>
      <c r="G209" s="340"/>
      <c r="H209" s="340">
        <v>2</v>
      </c>
      <c r="I209" s="340"/>
      <c r="J209" s="340"/>
      <c r="K209" s="340">
        <v>1</v>
      </c>
      <c r="L209" s="340"/>
      <c r="M209" s="340"/>
      <c r="N209" s="340"/>
      <c r="P209" t="s">
        <v>680</v>
      </c>
      <c r="R209">
        <f t="shared" si="0"/>
        <v>3</v>
      </c>
    </row>
    <row r="210" spans="1:18" ht="16" x14ac:dyDescent="0.2">
      <c r="A210" s="345">
        <v>4</v>
      </c>
      <c r="B210" s="383" t="s">
        <v>181</v>
      </c>
      <c r="C210" s="609" t="s">
        <v>234</v>
      </c>
      <c r="D210" s="610"/>
      <c r="E210" s="611"/>
      <c r="F210" s="412" t="s">
        <v>238</v>
      </c>
      <c r="G210" s="340"/>
      <c r="H210" s="340">
        <v>3</v>
      </c>
      <c r="I210" s="340"/>
      <c r="J210" s="340"/>
      <c r="K210" s="340">
        <v>2</v>
      </c>
      <c r="L210" s="340"/>
      <c r="M210" s="340"/>
      <c r="N210" s="340"/>
      <c r="P210" t="s">
        <v>680</v>
      </c>
      <c r="R210">
        <f t="shared" si="0"/>
        <v>5</v>
      </c>
    </row>
    <row r="211" spans="1:18" ht="16" x14ac:dyDescent="0.2">
      <c r="A211" s="345">
        <v>4</v>
      </c>
      <c r="B211" s="383" t="s">
        <v>141</v>
      </c>
      <c r="C211" s="609" t="s">
        <v>234</v>
      </c>
      <c r="D211" s="610"/>
      <c r="E211" s="611"/>
      <c r="F211" s="412" t="s">
        <v>238</v>
      </c>
      <c r="G211" s="340"/>
      <c r="H211" s="340">
        <v>2</v>
      </c>
      <c r="I211" s="340"/>
      <c r="J211" s="340"/>
      <c r="K211" s="340">
        <v>2</v>
      </c>
      <c r="L211" s="340"/>
      <c r="M211" s="340"/>
      <c r="N211" s="340"/>
      <c r="P211" t="s">
        <v>680</v>
      </c>
      <c r="R211">
        <f t="shared" si="0"/>
        <v>4</v>
      </c>
    </row>
    <row r="212" spans="1:18" ht="16" x14ac:dyDescent="0.2">
      <c r="A212" s="345">
        <v>4</v>
      </c>
      <c r="B212" s="383" t="s">
        <v>131</v>
      </c>
      <c r="C212" s="609" t="s">
        <v>233</v>
      </c>
      <c r="D212" s="610"/>
      <c r="E212" s="611"/>
      <c r="F212" s="412" t="s">
        <v>240</v>
      </c>
      <c r="G212" s="340"/>
      <c r="H212" s="340">
        <v>12</v>
      </c>
      <c r="I212" s="340"/>
      <c r="J212" s="340"/>
      <c r="K212" s="340">
        <v>0</v>
      </c>
      <c r="L212" s="340"/>
      <c r="M212" s="340"/>
      <c r="N212" s="340"/>
      <c r="P212" t="s">
        <v>680</v>
      </c>
      <c r="R212">
        <f t="shared" si="0"/>
        <v>12</v>
      </c>
    </row>
    <row r="213" spans="1:18" ht="16" x14ac:dyDescent="0.2">
      <c r="A213" s="345">
        <v>4</v>
      </c>
      <c r="B213" s="383" t="s">
        <v>229</v>
      </c>
      <c r="C213" s="609" t="s">
        <v>233</v>
      </c>
      <c r="D213" s="610"/>
      <c r="E213" s="611"/>
      <c r="F213" s="412" t="s">
        <v>239</v>
      </c>
      <c r="G213" s="340"/>
      <c r="H213" s="340"/>
      <c r="I213" s="340"/>
      <c r="J213" s="340"/>
      <c r="K213" s="340"/>
      <c r="L213" s="340">
        <v>4</v>
      </c>
      <c r="M213" s="340"/>
      <c r="N213" s="340">
        <v>0</v>
      </c>
      <c r="P213" t="s">
        <v>680</v>
      </c>
      <c r="R213">
        <f t="shared" si="0"/>
        <v>4</v>
      </c>
    </row>
    <row r="214" spans="1:18" ht="16" x14ac:dyDescent="0.2">
      <c r="A214" s="345">
        <v>4</v>
      </c>
      <c r="B214" s="383" t="s">
        <v>159</v>
      </c>
      <c r="C214" s="609" t="s">
        <v>233</v>
      </c>
      <c r="D214" s="610"/>
      <c r="E214" s="611"/>
      <c r="F214" s="412" t="s">
        <v>238</v>
      </c>
      <c r="G214" s="340"/>
      <c r="H214" s="340">
        <v>9</v>
      </c>
      <c r="I214" s="340"/>
      <c r="J214" s="340"/>
      <c r="K214" s="340"/>
      <c r="L214" s="340"/>
      <c r="M214" s="340"/>
      <c r="N214" s="340"/>
      <c r="P214" t="s">
        <v>680</v>
      </c>
      <c r="R214">
        <f t="shared" si="0"/>
        <v>9</v>
      </c>
    </row>
    <row r="215" spans="1:18" ht="16" x14ac:dyDescent="0.2">
      <c r="A215" s="345">
        <v>4</v>
      </c>
      <c r="B215" s="383" t="s">
        <v>598</v>
      </c>
      <c r="C215" s="414" t="s">
        <v>237</v>
      </c>
      <c r="D215" s="415"/>
      <c r="E215" s="416"/>
      <c r="F215" s="412" t="s">
        <v>239</v>
      </c>
      <c r="G215" s="340"/>
      <c r="H215" s="340">
        <v>8</v>
      </c>
      <c r="I215" s="340"/>
      <c r="J215" s="340"/>
      <c r="K215" s="340">
        <v>4</v>
      </c>
      <c r="L215" s="340"/>
      <c r="M215" s="340"/>
      <c r="N215" s="340"/>
      <c r="P215" t="s">
        <v>680</v>
      </c>
      <c r="R215">
        <f t="shared" si="0"/>
        <v>12</v>
      </c>
    </row>
    <row r="216" spans="1:18" ht="16" x14ac:dyDescent="0.2">
      <c r="A216" s="345">
        <v>4</v>
      </c>
      <c r="B216" s="383" t="s">
        <v>556</v>
      </c>
      <c r="C216" s="609" t="s">
        <v>270</v>
      </c>
      <c r="D216" s="610"/>
      <c r="E216" s="611"/>
      <c r="F216" s="412" t="s">
        <v>240</v>
      </c>
      <c r="G216" s="340"/>
      <c r="H216" s="340">
        <v>3</v>
      </c>
      <c r="I216" s="340"/>
      <c r="J216" s="340"/>
      <c r="K216" s="340">
        <v>0</v>
      </c>
      <c r="L216" s="340"/>
      <c r="M216" s="340"/>
      <c r="N216" s="340"/>
      <c r="P216" t="s">
        <v>680</v>
      </c>
      <c r="R216">
        <f t="shared" si="0"/>
        <v>3</v>
      </c>
    </row>
    <row r="217" spans="1:18" ht="32" x14ac:dyDescent="0.2">
      <c r="A217" s="345">
        <v>4</v>
      </c>
      <c r="B217" s="383" t="s">
        <v>232</v>
      </c>
      <c r="C217" s="414" t="s">
        <v>236</v>
      </c>
      <c r="D217" s="415"/>
      <c r="E217" s="416"/>
      <c r="F217" s="412" t="s">
        <v>239</v>
      </c>
      <c r="G217" s="340"/>
      <c r="H217" s="340"/>
      <c r="I217" s="340"/>
      <c r="J217" s="340"/>
      <c r="K217" s="340"/>
      <c r="L217" s="340">
        <v>3</v>
      </c>
      <c r="M217" s="340"/>
      <c r="N217" s="340">
        <v>0</v>
      </c>
      <c r="P217" t="s">
        <v>680</v>
      </c>
      <c r="R217">
        <f t="shared" si="0"/>
        <v>3</v>
      </c>
    </row>
    <row r="218" spans="1:18" ht="16" x14ac:dyDescent="0.2">
      <c r="A218" s="345">
        <v>4</v>
      </c>
      <c r="B218" s="383" t="s">
        <v>774</v>
      </c>
      <c r="C218" s="414" t="s">
        <v>235</v>
      </c>
      <c r="D218" s="415"/>
      <c r="E218" s="416"/>
      <c r="F218" s="412" t="s">
        <v>238</v>
      </c>
      <c r="G218" s="340"/>
      <c r="H218" s="340">
        <v>1</v>
      </c>
      <c r="I218" s="340"/>
      <c r="J218" s="340"/>
      <c r="K218" s="340">
        <v>1</v>
      </c>
      <c r="L218" s="340">
        <v>1</v>
      </c>
      <c r="M218" s="340"/>
      <c r="N218" s="340">
        <v>0</v>
      </c>
      <c r="P218" t="s">
        <v>680</v>
      </c>
      <c r="R218">
        <f t="shared" si="0"/>
        <v>3</v>
      </c>
    </row>
    <row r="219" spans="1:18" ht="16" x14ac:dyDescent="0.2">
      <c r="A219" s="345">
        <v>4</v>
      </c>
      <c r="B219" s="383" t="s">
        <v>298</v>
      </c>
      <c r="C219" s="414" t="s">
        <v>237</v>
      </c>
      <c r="D219" s="415"/>
      <c r="E219" s="416"/>
      <c r="F219" s="412" t="s">
        <v>239</v>
      </c>
      <c r="G219" s="340"/>
      <c r="H219" s="340"/>
      <c r="I219" s="340"/>
      <c r="J219" s="340"/>
      <c r="K219" s="340"/>
      <c r="L219" s="340">
        <v>3</v>
      </c>
      <c r="M219" s="340"/>
      <c r="N219" s="340">
        <v>0</v>
      </c>
      <c r="P219" t="s">
        <v>680</v>
      </c>
      <c r="R219">
        <f t="shared" si="0"/>
        <v>3</v>
      </c>
    </row>
    <row r="220" spans="1:18" ht="16" x14ac:dyDescent="0.2">
      <c r="A220" s="345">
        <v>4</v>
      </c>
      <c r="B220" s="383" t="s">
        <v>157</v>
      </c>
      <c r="C220" s="414" t="s">
        <v>237</v>
      </c>
      <c r="D220" s="415"/>
      <c r="E220" s="416"/>
      <c r="F220" s="412" t="s">
        <v>239</v>
      </c>
      <c r="G220" s="340"/>
      <c r="H220" s="340"/>
      <c r="I220" s="340"/>
      <c r="J220" s="340"/>
      <c r="K220" s="340"/>
      <c r="L220" s="340">
        <v>2</v>
      </c>
      <c r="M220" s="340"/>
      <c r="N220" s="340">
        <v>0</v>
      </c>
      <c r="P220" t="s">
        <v>680</v>
      </c>
      <c r="R220">
        <f t="shared" si="0"/>
        <v>2</v>
      </c>
    </row>
    <row r="221" spans="1:18" ht="16" x14ac:dyDescent="0.2">
      <c r="A221" s="345">
        <v>4</v>
      </c>
      <c r="B221" s="383" t="s">
        <v>318</v>
      </c>
      <c r="C221" s="414" t="s">
        <v>237</v>
      </c>
      <c r="D221" s="415"/>
      <c r="E221" s="416"/>
      <c r="F221" s="412" t="s">
        <v>239</v>
      </c>
      <c r="G221" s="340"/>
      <c r="H221" s="340"/>
      <c r="I221" s="340"/>
      <c r="J221" s="340"/>
      <c r="K221" s="340"/>
      <c r="L221" s="340">
        <v>1</v>
      </c>
      <c r="M221" s="340"/>
      <c r="N221" s="340">
        <v>0</v>
      </c>
      <c r="P221" t="s">
        <v>680</v>
      </c>
      <c r="R221">
        <f t="shared" si="0"/>
        <v>1</v>
      </c>
    </row>
    <row r="222" spans="1:18" ht="16" x14ac:dyDescent="0.2">
      <c r="A222" s="345">
        <v>4</v>
      </c>
      <c r="B222" s="383" t="s">
        <v>134</v>
      </c>
      <c r="C222" s="414" t="s">
        <v>233</v>
      </c>
      <c r="D222" s="415"/>
      <c r="E222" s="416"/>
      <c r="F222" s="412" t="s">
        <v>238</v>
      </c>
      <c r="G222" s="340"/>
      <c r="H222" s="340"/>
      <c r="I222" s="340"/>
      <c r="J222" s="340"/>
      <c r="K222" s="340"/>
      <c r="L222" s="340">
        <v>1</v>
      </c>
      <c r="M222" s="340"/>
      <c r="N222" s="340">
        <v>0</v>
      </c>
      <c r="P222" t="s">
        <v>680</v>
      </c>
      <c r="R222">
        <f t="shared" si="0"/>
        <v>1</v>
      </c>
    </row>
    <row r="223" spans="1:18" ht="16" x14ac:dyDescent="0.2">
      <c r="A223" s="345">
        <v>5</v>
      </c>
      <c r="B223" s="383" t="s">
        <v>229</v>
      </c>
      <c r="C223" s="609" t="s">
        <v>236</v>
      </c>
      <c r="D223" s="610"/>
      <c r="E223" s="611"/>
      <c r="F223" s="412" t="s">
        <v>239</v>
      </c>
      <c r="G223" s="340"/>
      <c r="H223" s="340">
        <v>5</v>
      </c>
      <c r="I223" s="340"/>
      <c r="J223" s="340"/>
      <c r="K223" s="340">
        <v>0</v>
      </c>
      <c r="L223" s="340">
        <v>2</v>
      </c>
      <c r="M223" s="340"/>
      <c r="N223" s="340">
        <v>0</v>
      </c>
      <c r="P223" t="s">
        <v>680</v>
      </c>
      <c r="R223">
        <f t="shared" si="0"/>
        <v>7</v>
      </c>
    </row>
    <row r="224" spans="1:18" ht="16" x14ac:dyDescent="0.2">
      <c r="A224" s="345">
        <v>5</v>
      </c>
      <c r="B224" s="383" t="s">
        <v>135</v>
      </c>
      <c r="C224" s="609" t="s">
        <v>236</v>
      </c>
      <c r="D224" s="610"/>
      <c r="E224" s="611"/>
      <c r="F224" s="412" t="s">
        <v>242</v>
      </c>
      <c r="G224" s="340"/>
      <c r="H224" s="340">
        <v>1</v>
      </c>
      <c r="I224" s="340"/>
      <c r="J224" s="340"/>
      <c r="K224" s="340">
        <v>0</v>
      </c>
      <c r="L224" s="340"/>
      <c r="M224" s="340"/>
      <c r="N224" s="340"/>
      <c r="P224" t="s">
        <v>680</v>
      </c>
      <c r="R224">
        <f t="shared" si="0"/>
        <v>1</v>
      </c>
    </row>
    <row r="225" spans="1:18" ht="16" x14ac:dyDescent="0.2">
      <c r="A225" s="345">
        <v>5</v>
      </c>
      <c r="B225" s="383" t="s">
        <v>275</v>
      </c>
      <c r="C225" s="609" t="s">
        <v>234</v>
      </c>
      <c r="D225" s="610"/>
      <c r="E225" s="611"/>
      <c r="F225" s="412" t="s">
        <v>238</v>
      </c>
      <c r="G225" s="340"/>
      <c r="H225" s="340">
        <v>2</v>
      </c>
      <c r="I225" s="340"/>
      <c r="J225" s="340"/>
      <c r="K225" s="340">
        <v>0</v>
      </c>
      <c r="L225" s="340"/>
      <c r="M225" s="340"/>
      <c r="N225" s="340"/>
      <c r="P225" t="s">
        <v>680</v>
      </c>
      <c r="R225">
        <f t="shared" si="0"/>
        <v>2</v>
      </c>
    </row>
    <row r="226" spans="1:18" ht="16" x14ac:dyDescent="0.2">
      <c r="A226" s="345">
        <v>5</v>
      </c>
      <c r="B226" s="383" t="s">
        <v>181</v>
      </c>
      <c r="C226" s="609" t="s">
        <v>234</v>
      </c>
      <c r="D226" s="610"/>
      <c r="E226" s="611"/>
      <c r="F226" s="412" t="s">
        <v>238</v>
      </c>
      <c r="G226" s="340"/>
      <c r="H226" s="340">
        <v>5</v>
      </c>
      <c r="I226" s="340"/>
      <c r="J226" s="340"/>
      <c r="K226" s="340">
        <v>2</v>
      </c>
      <c r="L226" s="340"/>
      <c r="M226" s="340"/>
      <c r="N226" s="340"/>
      <c r="P226" t="s">
        <v>680</v>
      </c>
      <c r="R226">
        <f t="shared" si="0"/>
        <v>7</v>
      </c>
    </row>
    <row r="227" spans="1:18" ht="16" x14ac:dyDescent="0.2">
      <c r="A227" s="345">
        <v>5</v>
      </c>
      <c r="B227" s="383" t="s">
        <v>132</v>
      </c>
      <c r="C227" s="609" t="s">
        <v>233</v>
      </c>
      <c r="D227" s="610"/>
      <c r="E227" s="611"/>
      <c r="F227" s="412" t="s">
        <v>238</v>
      </c>
      <c r="G227" s="340"/>
      <c r="H227" s="340">
        <v>8</v>
      </c>
      <c r="I227" s="340"/>
      <c r="J227" s="340"/>
      <c r="K227" s="340">
        <v>0</v>
      </c>
      <c r="L227" s="340"/>
      <c r="M227" s="340"/>
      <c r="N227" s="340"/>
      <c r="P227" t="s">
        <v>680</v>
      </c>
      <c r="R227">
        <f t="shared" si="0"/>
        <v>8</v>
      </c>
    </row>
    <row r="228" spans="1:18" ht="16" x14ac:dyDescent="0.2">
      <c r="A228" s="345">
        <v>5</v>
      </c>
      <c r="B228" s="383" t="s">
        <v>131</v>
      </c>
      <c r="C228" s="609" t="s">
        <v>233</v>
      </c>
      <c r="D228" s="610"/>
      <c r="E228" s="611"/>
      <c r="F228" s="412" t="s">
        <v>240</v>
      </c>
      <c r="G228" s="340"/>
      <c r="H228" s="340">
        <v>88</v>
      </c>
      <c r="I228" s="340"/>
      <c r="J228" s="340"/>
      <c r="K228" s="340">
        <v>0</v>
      </c>
      <c r="L228" s="340"/>
      <c r="M228" s="340"/>
      <c r="N228" s="340"/>
      <c r="P228" t="s">
        <v>680</v>
      </c>
      <c r="R228">
        <f t="shared" si="0"/>
        <v>88</v>
      </c>
    </row>
    <row r="229" spans="1:18" ht="16" x14ac:dyDescent="0.2">
      <c r="A229" s="345">
        <v>5</v>
      </c>
      <c r="B229" s="383" t="s">
        <v>127</v>
      </c>
      <c r="C229" s="609" t="s">
        <v>233</v>
      </c>
      <c r="D229" s="610"/>
      <c r="E229" s="611"/>
      <c r="F229" s="412" t="s">
        <v>238</v>
      </c>
      <c r="G229" s="340"/>
      <c r="H229" s="340">
        <v>1</v>
      </c>
      <c r="I229" s="340"/>
      <c r="J229" s="340"/>
      <c r="K229" s="340">
        <v>0</v>
      </c>
      <c r="L229" s="340"/>
      <c r="M229" s="340"/>
      <c r="N229" s="340"/>
      <c r="P229" t="s">
        <v>680</v>
      </c>
      <c r="R229">
        <f t="shared" si="0"/>
        <v>1</v>
      </c>
    </row>
    <row r="230" spans="1:18" ht="16" x14ac:dyDescent="0.2">
      <c r="A230" s="345">
        <v>5</v>
      </c>
      <c r="B230" s="383" t="s">
        <v>129</v>
      </c>
      <c r="C230" s="609" t="s">
        <v>233</v>
      </c>
      <c r="D230" s="610"/>
      <c r="E230" s="611"/>
      <c r="F230" s="412" t="s">
        <v>238</v>
      </c>
      <c r="G230" s="340"/>
      <c r="H230" s="340">
        <v>19</v>
      </c>
      <c r="I230" s="340"/>
      <c r="J230" s="340"/>
      <c r="K230" s="340">
        <v>0</v>
      </c>
      <c r="L230" s="340"/>
      <c r="M230" s="340"/>
      <c r="N230" s="340"/>
      <c r="P230" t="s">
        <v>680</v>
      </c>
      <c r="R230">
        <f t="shared" ref="R230:R292" si="1">SUM(G230:I230,K230:N230)</f>
        <v>19</v>
      </c>
    </row>
    <row r="231" spans="1:18" ht="16" x14ac:dyDescent="0.2">
      <c r="A231" s="345">
        <v>5</v>
      </c>
      <c r="B231" s="383" t="s">
        <v>298</v>
      </c>
      <c r="C231" s="414" t="s">
        <v>237</v>
      </c>
      <c r="D231" s="415"/>
      <c r="E231" s="416"/>
      <c r="F231" s="412" t="s">
        <v>239</v>
      </c>
      <c r="G231" s="340"/>
      <c r="H231" s="340"/>
      <c r="I231" s="340"/>
      <c r="J231" s="340"/>
      <c r="K231" s="340"/>
      <c r="L231" s="340">
        <v>1</v>
      </c>
      <c r="M231" s="340"/>
      <c r="N231" s="340">
        <v>0</v>
      </c>
      <c r="P231" t="s">
        <v>680</v>
      </c>
      <c r="R231">
        <f t="shared" si="1"/>
        <v>1</v>
      </c>
    </row>
    <row r="232" spans="1:18" ht="16" x14ac:dyDescent="0.2">
      <c r="A232" s="345">
        <v>5</v>
      </c>
      <c r="B232" s="383" t="s">
        <v>141</v>
      </c>
      <c r="C232" s="414" t="s">
        <v>234</v>
      </c>
      <c r="D232" s="415"/>
      <c r="E232" s="416"/>
      <c r="F232" s="412" t="s">
        <v>238</v>
      </c>
      <c r="G232" s="340"/>
      <c r="H232" s="340">
        <v>1</v>
      </c>
      <c r="I232" s="340"/>
      <c r="J232" s="340"/>
      <c r="K232" s="340">
        <v>0</v>
      </c>
      <c r="L232" s="340"/>
      <c r="M232" s="340"/>
      <c r="N232" s="340"/>
      <c r="P232" t="s">
        <v>680</v>
      </c>
      <c r="R232">
        <f t="shared" si="1"/>
        <v>1</v>
      </c>
    </row>
    <row r="233" spans="1:18" ht="16" x14ac:dyDescent="0.2">
      <c r="A233" s="345">
        <v>5</v>
      </c>
      <c r="B233" s="383" t="s">
        <v>159</v>
      </c>
      <c r="C233" s="414" t="s">
        <v>233</v>
      </c>
      <c r="D233" s="415"/>
      <c r="E233" s="416"/>
      <c r="F233" s="412" t="s">
        <v>240</v>
      </c>
      <c r="G233" s="340"/>
      <c r="H233" s="340">
        <v>31</v>
      </c>
      <c r="I233" s="340"/>
      <c r="J233" s="340"/>
      <c r="K233" s="340">
        <v>0</v>
      </c>
      <c r="L233" s="340"/>
      <c r="M233" s="340"/>
      <c r="N233" s="340"/>
      <c r="P233" t="s">
        <v>680</v>
      </c>
      <c r="R233">
        <f t="shared" si="1"/>
        <v>31</v>
      </c>
    </row>
    <row r="234" spans="1:18" ht="16" x14ac:dyDescent="0.2">
      <c r="A234" s="345">
        <v>5</v>
      </c>
      <c r="B234" s="383" t="s">
        <v>556</v>
      </c>
      <c r="C234" s="609" t="s">
        <v>270</v>
      </c>
      <c r="D234" s="610"/>
      <c r="E234" s="611"/>
      <c r="F234" s="412" t="s">
        <v>240</v>
      </c>
      <c r="G234" s="340"/>
      <c r="H234" s="340">
        <v>1</v>
      </c>
      <c r="I234" s="340"/>
      <c r="J234" s="340"/>
      <c r="K234" s="340">
        <v>0</v>
      </c>
      <c r="L234" s="340"/>
      <c r="M234" s="340"/>
      <c r="N234" s="340"/>
      <c r="P234" t="s">
        <v>680</v>
      </c>
      <c r="R234">
        <f t="shared" si="1"/>
        <v>1</v>
      </c>
    </row>
    <row r="235" spans="1:18" ht="16" x14ac:dyDescent="0.2">
      <c r="A235" s="345">
        <v>5</v>
      </c>
      <c r="B235" s="383" t="s">
        <v>157</v>
      </c>
      <c r="C235" s="414" t="s">
        <v>237</v>
      </c>
      <c r="D235" s="415"/>
      <c r="E235" s="416"/>
      <c r="F235" s="412" t="s">
        <v>239</v>
      </c>
      <c r="G235" s="340"/>
      <c r="H235" s="340"/>
      <c r="I235" s="340"/>
      <c r="J235" s="340"/>
      <c r="K235" s="340"/>
      <c r="L235" s="340">
        <v>7</v>
      </c>
      <c r="M235" s="340"/>
      <c r="N235" s="340">
        <v>0</v>
      </c>
      <c r="P235" t="s">
        <v>680</v>
      </c>
      <c r="R235">
        <f t="shared" si="1"/>
        <v>7</v>
      </c>
    </row>
    <row r="236" spans="1:18" ht="32" x14ac:dyDescent="0.2">
      <c r="A236" s="345">
        <v>5</v>
      </c>
      <c r="B236" s="383" t="s">
        <v>232</v>
      </c>
      <c r="C236" s="414" t="s">
        <v>236</v>
      </c>
      <c r="D236" s="415"/>
      <c r="E236" s="416"/>
      <c r="F236" s="412" t="s">
        <v>239</v>
      </c>
      <c r="G236" s="340"/>
      <c r="H236" s="340"/>
      <c r="I236" s="340"/>
      <c r="J236" s="340"/>
      <c r="K236" s="340"/>
      <c r="L236" s="340">
        <v>1</v>
      </c>
      <c r="M236" s="340"/>
      <c r="N236" s="340">
        <v>0</v>
      </c>
      <c r="P236" t="s">
        <v>680</v>
      </c>
      <c r="R236">
        <f t="shared" si="1"/>
        <v>1</v>
      </c>
    </row>
    <row r="237" spans="1:18" ht="16" x14ac:dyDescent="0.2">
      <c r="A237" s="345">
        <v>5</v>
      </c>
      <c r="B237" s="383" t="s">
        <v>774</v>
      </c>
      <c r="C237" s="414" t="s">
        <v>235</v>
      </c>
      <c r="D237" s="415"/>
      <c r="E237" s="416"/>
      <c r="F237" s="412" t="s">
        <v>238</v>
      </c>
      <c r="G237" s="340"/>
      <c r="H237" s="340">
        <v>2</v>
      </c>
      <c r="I237" s="340"/>
      <c r="J237" s="340"/>
      <c r="K237" s="340">
        <v>0</v>
      </c>
      <c r="L237" s="340">
        <v>2</v>
      </c>
      <c r="M237" s="340"/>
      <c r="N237" s="340">
        <v>0</v>
      </c>
      <c r="P237" t="s">
        <v>680</v>
      </c>
      <c r="R237">
        <f t="shared" si="1"/>
        <v>4</v>
      </c>
    </row>
    <row r="238" spans="1:18" ht="16" x14ac:dyDescent="0.2">
      <c r="A238" s="345">
        <v>5</v>
      </c>
      <c r="B238" s="383" t="s">
        <v>134</v>
      </c>
      <c r="C238" s="414" t="s">
        <v>233</v>
      </c>
      <c r="D238" s="415"/>
      <c r="E238" s="416"/>
      <c r="F238" s="412" t="s">
        <v>238</v>
      </c>
      <c r="G238" s="340"/>
      <c r="H238" s="340"/>
      <c r="I238" s="340"/>
      <c r="J238" s="340"/>
      <c r="K238" s="340"/>
      <c r="L238" s="340">
        <v>1</v>
      </c>
      <c r="M238" s="340"/>
      <c r="N238" s="340">
        <v>0</v>
      </c>
      <c r="P238" t="s">
        <v>680</v>
      </c>
      <c r="R238">
        <f t="shared" si="1"/>
        <v>1</v>
      </c>
    </row>
    <row r="239" spans="1:18" ht="16" x14ac:dyDescent="0.2">
      <c r="A239" s="345">
        <v>6</v>
      </c>
      <c r="B239" s="383" t="s">
        <v>181</v>
      </c>
      <c r="C239" s="609" t="s">
        <v>234</v>
      </c>
      <c r="D239" s="610"/>
      <c r="E239" s="611"/>
      <c r="F239" s="412" t="s">
        <v>238</v>
      </c>
      <c r="G239" s="340"/>
      <c r="H239" s="340">
        <v>4</v>
      </c>
      <c r="I239" s="340"/>
      <c r="J239" s="340"/>
      <c r="K239" s="340">
        <v>1</v>
      </c>
      <c r="L239" s="340"/>
      <c r="M239" s="340"/>
      <c r="N239" s="340"/>
      <c r="P239" t="s">
        <v>680</v>
      </c>
      <c r="R239">
        <f t="shared" si="1"/>
        <v>5</v>
      </c>
    </row>
    <row r="240" spans="1:18" ht="16" x14ac:dyDescent="0.2">
      <c r="A240" s="345">
        <v>6</v>
      </c>
      <c r="B240" s="383" t="s">
        <v>132</v>
      </c>
      <c r="C240" s="609" t="s">
        <v>233</v>
      </c>
      <c r="D240" s="610"/>
      <c r="E240" s="611"/>
      <c r="F240" s="412" t="s">
        <v>238</v>
      </c>
      <c r="G240" s="340"/>
      <c r="H240" s="340">
        <v>2</v>
      </c>
      <c r="I240" s="340"/>
      <c r="J240" s="340"/>
      <c r="K240" s="340">
        <v>1</v>
      </c>
      <c r="L240" s="340"/>
      <c r="M240" s="340"/>
      <c r="N240" s="340"/>
      <c r="P240" t="s">
        <v>680</v>
      </c>
      <c r="R240">
        <f t="shared" si="1"/>
        <v>3</v>
      </c>
    </row>
    <row r="241" spans="1:18" ht="16" x14ac:dyDescent="0.2">
      <c r="A241" s="345">
        <v>6</v>
      </c>
      <c r="B241" s="383" t="s">
        <v>131</v>
      </c>
      <c r="C241" s="609" t="s">
        <v>233</v>
      </c>
      <c r="D241" s="610"/>
      <c r="E241" s="611"/>
      <c r="F241" s="412" t="s">
        <v>240</v>
      </c>
      <c r="G241" s="340"/>
      <c r="H241" s="340">
        <v>21</v>
      </c>
      <c r="I241" s="340"/>
      <c r="J241" s="340"/>
      <c r="K241" s="340">
        <v>1</v>
      </c>
      <c r="L241" s="340"/>
      <c r="M241" s="340"/>
      <c r="N241" s="340"/>
      <c r="P241" t="s">
        <v>680</v>
      </c>
      <c r="R241">
        <f t="shared" si="1"/>
        <v>22</v>
      </c>
    </row>
    <row r="242" spans="1:18" ht="16" x14ac:dyDescent="0.2">
      <c r="A242" s="345">
        <v>6</v>
      </c>
      <c r="B242" s="383" t="s">
        <v>229</v>
      </c>
      <c r="C242" s="609" t="s">
        <v>236</v>
      </c>
      <c r="D242" s="610"/>
      <c r="E242" s="611"/>
      <c r="F242" s="412" t="s">
        <v>239</v>
      </c>
      <c r="G242" s="340"/>
      <c r="H242" s="340">
        <v>3</v>
      </c>
      <c r="I242" s="340"/>
      <c r="J242" s="340"/>
      <c r="K242" s="340">
        <v>0</v>
      </c>
      <c r="L242" s="340">
        <v>3</v>
      </c>
      <c r="M242" s="340"/>
      <c r="N242" s="340">
        <v>0</v>
      </c>
      <c r="P242" t="s">
        <v>680</v>
      </c>
      <c r="R242">
        <f t="shared" si="1"/>
        <v>6</v>
      </c>
    </row>
    <row r="243" spans="1:18" ht="16" x14ac:dyDescent="0.2">
      <c r="A243" s="345">
        <v>6</v>
      </c>
      <c r="B243" s="383" t="s">
        <v>129</v>
      </c>
      <c r="C243" s="609" t="s">
        <v>233</v>
      </c>
      <c r="D243" s="610"/>
      <c r="E243" s="611"/>
      <c r="F243" s="412" t="s">
        <v>238</v>
      </c>
      <c r="G243" s="340"/>
      <c r="H243" s="340">
        <v>16</v>
      </c>
      <c r="I243" s="340"/>
      <c r="J243" s="340"/>
      <c r="K243" s="340">
        <v>0</v>
      </c>
      <c r="L243" s="340"/>
      <c r="M243" s="340"/>
      <c r="N243" s="340"/>
      <c r="P243" t="s">
        <v>680</v>
      </c>
      <c r="R243">
        <f t="shared" si="1"/>
        <v>16</v>
      </c>
    </row>
    <row r="244" spans="1:18" ht="16" x14ac:dyDescent="0.2">
      <c r="A244" s="345">
        <v>6</v>
      </c>
      <c r="B244" s="383" t="s">
        <v>159</v>
      </c>
      <c r="C244" s="609" t="s">
        <v>233</v>
      </c>
      <c r="D244" s="610"/>
      <c r="E244" s="611"/>
      <c r="F244" s="412" t="s">
        <v>240</v>
      </c>
      <c r="G244" s="340"/>
      <c r="H244" s="340">
        <v>11</v>
      </c>
      <c r="I244" s="340"/>
      <c r="J244" s="340"/>
      <c r="K244" s="340">
        <v>0</v>
      </c>
      <c r="L244" s="340"/>
      <c r="M244" s="340"/>
      <c r="N244" s="340"/>
      <c r="P244" t="s">
        <v>680</v>
      </c>
      <c r="R244">
        <f t="shared" si="1"/>
        <v>11</v>
      </c>
    </row>
    <row r="245" spans="1:18" ht="16" x14ac:dyDescent="0.2">
      <c r="A245" s="345">
        <v>6</v>
      </c>
      <c r="B245" s="383" t="s">
        <v>128</v>
      </c>
      <c r="C245" s="609" t="s">
        <v>237</v>
      </c>
      <c r="D245" s="610"/>
      <c r="E245" s="611"/>
      <c r="F245" s="412" t="s">
        <v>239</v>
      </c>
      <c r="G245" s="340"/>
      <c r="H245" s="340"/>
      <c r="I245" s="340"/>
      <c r="J245" s="340"/>
      <c r="K245" s="340"/>
      <c r="L245" s="340">
        <v>43</v>
      </c>
      <c r="M245" s="340"/>
      <c r="N245" s="340">
        <v>0</v>
      </c>
      <c r="P245" t="s">
        <v>680</v>
      </c>
      <c r="R245">
        <f t="shared" si="1"/>
        <v>43</v>
      </c>
    </row>
    <row r="246" spans="1:18" ht="16" x14ac:dyDescent="0.2">
      <c r="A246" s="345">
        <v>6</v>
      </c>
      <c r="B246" s="383" t="s">
        <v>134</v>
      </c>
      <c r="C246" s="609" t="s">
        <v>233</v>
      </c>
      <c r="D246" s="610"/>
      <c r="E246" s="611"/>
      <c r="F246" s="412" t="s">
        <v>238</v>
      </c>
      <c r="G246" s="340"/>
      <c r="H246" s="340"/>
      <c r="I246" s="340"/>
      <c r="J246" s="340"/>
      <c r="K246" s="340"/>
      <c r="L246" s="340">
        <v>2</v>
      </c>
      <c r="M246" s="340"/>
      <c r="N246" s="340">
        <v>0</v>
      </c>
      <c r="P246" t="s">
        <v>680</v>
      </c>
      <c r="R246">
        <f t="shared" si="1"/>
        <v>2</v>
      </c>
    </row>
    <row r="247" spans="1:18" ht="16" x14ac:dyDescent="0.2">
      <c r="A247" s="345">
        <v>6</v>
      </c>
      <c r="B247" s="383" t="s">
        <v>774</v>
      </c>
      <c r="C247" s="609" t="s">
        <v>235</v>
      </c>
      <c r="D247" s="610"/>
      <c r="E247" s="611"/>
      <c r="F247" s="412" t="s">
        <v>238</v>
      </c>
      <c r="G247" s="340"/>
      <c r="H247" s="340"/>
      <c r="I247" s="340"/>
      <c r="J247" s="340"/>
      <c r="K247" s="340"/>
      <c r="L247" s="340">
        <v>2</v>
      </c>
      <c r="M247" s="340"/>
      <c r="N247" s="340">
        <v>0</v>
      </c>
      <c r="P247" t="s">
        <v>680</v>
      </c>
      <c r="R247">
        <f t="shared" si="1"/>
        <v>2</v>
      </c>
    </row>
    <row r="248" spans="1:18" ht="16" x14ac:dyDescent="0.2">
      <c r="A248" s="345">
        <v>6</v>
      </c>
      <c r="B248" s="383" t="s">
        <v>275</v>
      </c>
      <c r="C248" s="609" t="s">
        <v>235</v>
      </c>
      <c r="D248" s="610"/>
      <c r="E248" s="611"/>
      <c r="F248" s="412" t="s">
        <v>238</v>
      </c>
      <c r="G248" s="340"/>
      <c r="H248" s="340"/>
      <c r="I248" s="340"/>
      <c r="J248" s="340"/>
      <c r="K248" s="340"/>
      <c r="L248" s="340">
        <v>1</v>
      </c>
      <c r="M248" s="340"/>
      <c r="N248" s="340">
        <v>0</v>
      </c>
      <c r="P248" t="s">
        <v>680</v>
      </c>
      <c r="R248">
        <f t="shared" si="1"/>
        <v>1</v>
      </c>
    </row>
    <row r="249" spans="1:18" ht="16" x14ac:dyDescent="0.2">
      <c r="A249" s="345">
        <v>7</v>
      </c>
      <c r="B249" s="383" t="s">
        <v>229</v>
      </c>
      <c r="C249" s="609" t="s">
        <v>236</v>
      </c>
      <c r="D249" s="610"/>
      <c r="E249" s="611"/>
      <c r="F249" s="412" t="s">
        <v>239</v>
      </c>
      <c r="G249" s="340"/>
      <c r="H249" s="340">
        <v>2</v>
      </c>
      <c r="I249" s="340"/>
      <c r="J249" s="340"/>
      <c r="K249" s="340">
        <v>0</v>
      </c>
      <c r="L249" s="340">
        <v>3</v>
      </c>
      <c r="M249" s="340"/>
      <c r="N249" s="340">
        <v>0</v>
      </c>
      <c r="P249" t="s">
        <v>680</v>
      </c>
      <c r="R249">
        <f t="shared" si="1"/>
        <v>5</v>
      </c>
    </row>
    <row r="250" spans="1:18" ht="16" x14ac:dyDescent="0.2">
      <c r="A250" s="345">
        <v>7</v>
      </c>
      <c r="B250" s="383" t="s">
        <v>185</v>
      </c>
      <c r="C250" s="609" t="s">
        <v>234</v>
      </c>
      <c r="D250" s="610"/>
      <c r="E250" s="611"/>
      <c r="F250" s="412" t="s">
        <v>238</v>
      </c>
      <c r="G250" s="340"/>
      <c r="H250" s="340">
        <v>5</v>
      </c>
      <c r="I250" s="340"/>
      <c r="J250" s="340"/>
      <c r="K250" s="340">
        <v>0</v>
      </c>
      <c r="L250" s="340"/>
      <c r="M250" s="340"/>
      <c r="N250" s="340"/>
      <c r="P250" t="s">
        <v>680</v>
      </c>
      <c r="R250">
        <f t="shared" si="1"/>
        <v>5</v>
      </c>
    </row>
    <row r="251" spans="1:18" ht="16" x14ac:dyDescent="0.2">
      <c r="A251" s="345">
        <v>7</v>
      </c>
      <c r="B251" s="383" t="s">
        <v>131</v>
      </c>
      <c r="C251" s="609" t="s">
        <v>233</v>
      </c>
      <c r="D251" s="610"/>
      <c r="E251" s="611"/>
      <c r="F251" s="412" t="s">
        <v>240</v>
      </c>
      <c r="G251" s="340"/>
      <c r="H251" s="340">
        <v>25</v>
      </c>
      <c r="I251" s="340"/>
      <c r="J251" s="340"/>
      <c r="K251" s="340">
        <v>4</v>
      </c>
      <c r="L251" s="340"/>
      <c r="M251" s="340"/>
      <c r="N251" s="340"/>
      <c r="P251" t="s">
        <v>680</v>
      </c>
      <c r="R251">
        <f t="shared" si="1"/>
        <v>29</v>
      </c>
    </row>
    <row r="252" spans="1:18" ht="16" x14ac:dyDescent="0.2">
      <c r="A252" s="345">
        <v>7</v>
      </c>
      <c r="B252" s="383" t="s">
        <v>128</v>
      </c>
      <c r="C252" s="609" t="s">
        <v>237</v>
      </c>
      <c r="D252" s="610"/>
      <c r="E252" s="611"/>
      <c r="F252" s="412" t="s">
        <v>239</v>
      </c>
      <c r="G252" s="340"/>
      <c r="H252" s="340"/>
      <c r="I252" s="340"/>
      <c r="J252" s="340"/>
      <c r="K252" s="340"/>
      <c r="L252" s="340">
        <v>110</v>
      </c>
      <c r="M252" s="340"/>
      <c r="N252" s="340">
        <v>8</v>
      </c>
      <c r="P252" t="s">
        <v>680</v>
      </c>
      <c r="R252">
        <f t="shared" si="1"/>
        <v>118</v>
      </c>
    </row>
    <row r="253" spans="1:18" ht="16" x14ac:dyDescent="0.2">
      <c r="A253" s="345">
        <v>7</v>
      </c>
      <c r="B253" s="383" t="s">
        <v>129</v>
      </c>
      <c r="C253" s="609" t="s">
        <v>233</v>
      </c>
      <c r="D253" s="610"/>
      <c r="E253" s="611"/>
      <c r="F253" s="412" t="s">
        <v>238</v>
      </c>
      <c r="G253" s="340"/>
      <c r="H253" s="340">
        <v>5</v>
      </c>
      <c r="I253" s="340"/>
      <c r="J253" s="340"/>
      <c r="K253" s="340">
        <v>0</v>
      </c>
      <c r="L253" s="340"/>
      <c r="M253" s="340"/>
      <c r="N253" s="340"/>
      <c r="P253" t="s">
        <v>680</v>
      </c>
      <c r="R253">
        <f t="shared" si="1"/>
        <v>5</v>
      </c>
    </row>
    <row r="254" spans="1:18" ht="32" x14ac:dyDescent="0.2">
      <c r="A254" s="345">
        <v>7</v>
      </c>
      <c r="B254" s="383" t="s">
        <v>232</v>
      </c>
      <c r="C254" s="609" t="s">
        <v>236</v>
      </c>
      <c r="D254" s="610"/>
      <c r="E254" s="611"/>
      <c r="F254" s="412" t="s">
        <v>239</v>
      </c>
      <c r="G254" s="340"/>
      <c r="H254" s="340">
        <v>1</v>
      </c>
      <c r="I254" s="340"/>
      <c r="J254" s="340"/>
      <c r="K254" s="340">
        <v>0</v>
      </c>
      <c r="L254" s="340">
        <v>20</v>
      </c>
      <c r="M254" s="340"/>
      <c r="N254" s="340">
        <v>0</v>
      </c>
      <c r="P254" t="s">
        <v>680</v>
      </c>
      <c r="R254">
        <f t="shared" si="1"/>
        <v>21</v>
      </c>
    </row>
    <row r="255" spans="1:18" ht="16" x14ac:dyDescent="0.2">
      <c r="A255" s="345">
        <v>7</v>
      </c>
      <c r="B255" s="383" t="s">
        <v>598</v>
      </c>
      <c r="C255" s="609" t="s">
        <v>270</v>
      </c>
      <c r="D255" s="610"/>
      <c r="E255" s="611"/>
      <c r="F255" s="412" t="s">
        <v>240</v>
      </c>
      <c r="G255" s="340"/>
      <c r="H255" s="340">
        <v>21</v>
      </c>
      <c r="I255" s="340"/>
      <c r="J255" s="340"/>
      <c r="K255" s="340">
        <v>0</v>
      </c>
      <c r="L255" s="340"/>
      <c r="M255" s="340"/>
      <c r="N255" s="340"/>
      <c r="P255" t="s">
        <v>680</v>
      </c>
      <c r="R255">
        <f t="shared" si="1"/>
        <v>21</v>
      </c>
    </row>
    <row r="256" spans="1:18" ht="16" x14ac:dyDescent="0.2">
      <c r="A256" s="345">
        <v>7</v>
      </c>
      <c r="B256" s="383" t="s">
        <v>166</v>
      </c>
      <c r="C256" s="609" t="s">
        <v>237</v>
      </c>
      <c r="D256" s="610"/>
      <c r="E256" s="611"/>
      <c r="F256" s="412" t="s">
        <v>239</v>
      </c>
      <c r="G256" s="340"/>
      <c r="H256" s="340"/>
      <c r="I256" s="340"/>
      <c r="J256" s="340"/>
      <c r="K256" s="340"/>
      <c r="L256" s="340">
        <v>4</v>
      </c>
      <c r="M256" s="340"/>
      <c r="N256" s="340">
        <v>0</v>
      </c>
      <c r="P256" t="s">
        <v>680</v>
      </c>
      <c r="R256">
        <f t="shared" si="1"/>
        <v>4</v>
      </c>
    </row>
    <row r="257" spans="1:18" ht="16" x14ac:dyDescent="0.2">
      <c r="A257" s="345">
        <v>7</v>
      </c>
      <c r="B257" s="383" t="s">
        <v>157</v>
      </c>
      <c r="C257" s="609" t="s">
        <v>237</v>
      </c>
      <c r="D257" s="610"/>
      <c r="E257" s="611"/>
      <c r="F257" s="412" t="s">
        <v>239</v>
      </c>
      <c r="G257" s="340"/>
      <c r="H257" s="340"/>
      <c r="I257" s="340"/>
      <c r="J257" s="340"/>
      <c r="K257" s="340"/>
      <c r="L257" s="340">
        <v>2</v>
      </c>
      <c r="M257" s="340"/>
      <c r="N257" s="340">
        <v>0</v>
      </c>
      <c r="P257" t="s">
        <v>680</v>
      </c>
      <c r="R257">
        <f t="shared" si="1"/>
        <v>2</v>
      </c>
    </row>
    <row r="258" spans="1:18" ht="16" x14ac:dyDescent="0.2">
      <c r="A258" s="345">
        <v>7</v>
      </c>
      <c r="B258" s="383" t="s">
        <v>275</v>
      </c>
      <c r="C258" s="609" t="s">
        <v>235</v>
      </c>
      <c r="D258" s="610"/>
      <c r="E258" s="611"/>
      <c r="F258" s="412" t="s">
        <v>238</v>
      </c>
      <c r="G258" s="340"/>
      <c r="H258" s="340">
        <v>1</v>
      </c>
      <c r="I258" s="340"/>
      <c r="J258" s="340"/>
      <c r="K258" s="340">
        <v>0</v>
      </c>
      <c r="L258" s="340"/>
      <c r="M258" s="340"/>
      <c r="N258" s="340"/>
      <c r="P258" t="s">
        <v>680</v>
      </c>
      <c r="R258">
        <f t="shared" si="1"/>
        <v>1</v>
      </c>
    </row>
    <row r="259" spans="1:18" ht="16" x14ac:dyDescent="0.2">
      <c r="A259" s="345">
        <v>7</v>
      </c>
      <c r="B259" s="383" t="s">
        <v>560</v>
      </c>
      <c r="C259" s="609" t="s">
        <v>237</v>
      </c>
      <c r="D259" s="610"/>
      <c r="E259" s="611"/>
      <c r="F259" s="412" t="s">
        <v>238</v>
      </c>
      <c r="G259" s="340"/>
      <c r="H259" s="340"/>
      <c r="I259" s="340"/>
      <c r="J259" s="340"/>
      <c r="K259" s="340"/>
      <c r="L259" s="340">
        <v>4</v>
      </c>
      <c r="M259" s="340"/>
      <c r="N259" s="340">
        <v>4</v>
      </c>
      <c r="P259" t="s">
        <v>680</v>
      </c>
      <c r="R259">
        <f t="shared" si="1"/>
        <v>8</v>
      </c>
    </row>
    <row r="260" spans="1:18" ht="16" x14ac:dyDescent="0.2">
      <c r="A260" s="345">
        <v>7</v>
      </c>
      <c r="B260" s="383" t="s">
        <v>477</v>
      </c>
      <c r="C260" s="609" t="s">
        <v>234</v>
      </c>
      <c r="D260" s="610"/>
      <c r="E260" s="611"/>
      <c r="F260" s="412" t="s">
        <v>238</v>
      </c>
      <c r="G260" s="340"/>
      <c r="H260" s="340"/>
      <c r="I260" s="340"/>
      <c r="J260" s="340"/>
      <c r="K260" s="340"/>
      <c r="L260" s="340">
        <v>2</v>
      </c>
      <c r="M260" s="340"/>
      <c r="N260" s="340">
        <v>0</v>
      </c>
      <c r="P260" t="s">
        <v>680</v>
      </c>
      <c r="R260">
        <f t="shared" si="1"/>
        <v>2</v>
      </c>
    </row>
    <row r="261" spans="1:18" ht="16" x14ac:dyDescent="0.2">
      <c r="A261" s="345">
        <v>7</v>
      </c>
      <c r="B261" s="383" t="s">
        <v>143</v>
      </c>
      <c r="C261" s="609" t="s">
        <v>270</v>
      </c>
      <c r="D261" s="610"/>
      <c r="E261" s="611"/>
      <c r="F261" s="412" t="s">
        <v>238</v>
      </c>
      <c r="G261" s="340"/>
      <c r="H261" s="340">
        <v>9</v>
      </c>
      <c r="I261" s="340"/>
      <c r="J261" s="340"/>
      <c r="K261" s="340">
        <v>9</v>
      </c>
      <c r="L261" s="340"/>
      <c r="M261" s="340"/>
      <c r="N261" s="340"/>
      <c r="P261" t="s">
        <v>680</v>
      </c>
      <c r="R261">
        <f t="shared" si="1"/>
        <v>18</v>
      </c>
    </row>
    <row r="262" spans="1:18" ht="16" x14ac:dyDescent="0.2">
      <c r="A262" s="345">
        <v>7</v>
      </c>
      <c r="B262" s="383" t="s">
        <v>127</v>
      </c>
      <c r="C262" s="609" t="s">
        <v>233</v>
      </c>
      <c r="D262" s="610"/>
      <c r="E262" s="611"/>
      <c r="F262" s="412" t="s">
        <v>238</v>
      </c>
      <c r="G262" s="340"/>
      <c r="H262" s="340">
        <v>2</v>
      </c>
      <c r="I262" s="340"/>
      <c r="J262" s="340"/>
      <c r="K262" s="340">
        <v>0</v>
      </c>
      <c r="L262" s="340"/>
      <c r="M262" s="340"/>
      <c r="N262" s="340"/>
      <c r="P262" t="s">
        <v>680</v>
      </c>
      <c r="R262">
        <f t="shared" si="1"/>
        <v>2</v>
      </c>
    </row>
    <row r="263" spans="1:18" ht="16" x14ac:dyDescent="0.2">
      <c r="A263" s="345">
        <v>7</v>
      </c>
      <c r="B263" s="383" t="s">
        <v>132</v>
      </c>
      <c r="C263" s="609" t="s">
        <v>233</v>
      </c>
      <c r="D263" s="610"/>
      <c r="E263" s="611"/>
      <c r="F263" s="412" t="s">
        <v>238</v>
      </c>
      <c r="G263" s="340"/>
      <c r="H263" s="340"/>
      <c r="I263" s="340"/>
      <c r="J263" s="340"/>
      <c r="K263" s="340"/>
      <c r="L263" s="340">
        <v>1</v>
      </c>
      <c r="M263" s="340"/>
      <c r="N263" s="340">
        <v>0</v>
      </c>
      <c r="P263" t="s">
        <v>680</v>
      </c>
      <c r="R263">
        <f t="shared" si="1"/>
        <v>1</v>
      </c>
    </row>
    <row r="264" spans="1:18" ht="16" x14ac:dyDescent="0.2">
      <c r="A264" s="345">
        <v>8</v>
      </c>
      <c r="B264" s="383" t="s">
        <v>141</v>
      </c>
      <c r="C264" s="609" t="s">
        <v>234</v>
      </c>
      <c r="D264" s="610"/>
      <c r="E264" s="611"/>
      <c r="F264" s="412" t="s">
        <v>238</v>
      </c>
      <c r="G264" s="340"/>
      <c r="H264" s="340">
        <v>1</v>
      </c>
      <c r="I264" s="340"/>
      <c r="J264" s="340"/>
      <c r="K264" s="340">
        <v>0</v>
      </c>
      <c r="L264" s="340"/>
      <c r="M264" s="340"/>
      <c r="N264" s="340"/>
      <c r="P264" t="s">
        <v>680</v>
      </c>
      <c r="R264">
        <f t="shared" si="1"/>
        <v>1</v>
      </c>
    </row>
    <row r="265" spans="1:18" ht="16" x14ac:dyDescent="0.2">
      <c r="A265" s="345">
        <v>8</v>
      </c>
      <c r="B265" s="383" t="s">
        <v>185</v>
      </c>
      <c r="C265" s="609" t="s">
        <v>234</v>
      </c>
      <c r="D265" s="610"/>
      <c r="E265" s="611"/>
      <c r="F265" s="412" t="s">
        <v>238</v>
      </c>
      <c r="G265" s="340"/>
      <c r="H265" s="340">
        <v>18</v>
      </c>
      <c r="I265" s="340"/>
      <c r="J265" s="340"/>
      <c r="K265" s="340">
        <v>0</v>
      </c>
      <c r="L265" s="340"/>
      <c r="M265" s="340"/>
      <c r="N265" s="340"/>
      <c r="P265" t="s">
        <v>680</v>
      </c>
      <c r="R265">
        <f t="shared" si="1"/>
        <v>18</v>
      </c>
    </row>
    <row r="266" spans="1:18" ht="16" x14ac:dyDescent="0.2">
      <c r="A266" s="345">
        <v>8</v>
      </c>
      <c r="B266" s="383" t="s">
        <v>128</v>
      </c>
      <c r="C266" s="609" t="s">
        <v>237</v>
      </c>
      <c r="D266" s="610"/>
      <c r="E266" s="611"/>
      <c r="F266" s="412" t="s">
        <v>239</v>
      </c>
      <c r="G266" s="340"/>
      <c r="H266" s="340"/>
      <c r="I266" s="340"/>
      <c r="J266" s="340"/>
      <c r="K266" s="340"/>
      <c r="L266" s="340">
        <v>105</v>
      </c>
      <c r="M266" s="340"/>
      <c r="N266" s="340">
        <v>18</v>
      </c>
      <c r="P266" t="s">
        <v>680</v>
      </c>
      <c r="R266">
        <f t="shared" si="1"/>
        <v>123</v>
      </c>
    </row>
    <row r="267" spans="1:18" ht="16" x14ac:dyDescent="0.2">
      <c r="A267" s="345">
        <v>8</v>
      </c>
      <c r="B267" s="383" t="s">
        <v>229</v>
      </c>
      <c r="C267" s="609" t="s">
        <v>236</v>
      </c>
      <c r="D267" s="610"/>
      <c r="E267" s="611"/>
      <c r="F267" s="412" t="s">
        <v>239</v>
      </c>
      <c r="G267" s="340"/>
      <c r="H267" s="340">
        <v>7</v>
      </c>
      <c r="I267" s="340"/>
      <c r="J267" s="340"/>
      <c r="K267" s="340">
        <v>0</v>
      </c>
      <c r="L267" s="340">
        <v>3</v>
      </c>
      <c r="M267" s="340"/>
      <c r="N267" s="340">
        <v>0</v>
      </c>
      <c r="P267" t="s">
        <v>680</v>
      </c>
      <c r="R267">
        <f t="shared" si="1"/>
        <v>10</v>
      </c>
    </row>
    <row r="268" spans="1:18" ht="16" x14ac:dyDescent="0.2">
      <c r="A268" s="345">
        <v>8</v>
      </c>
      <c r="B268" s="383" t="s">
        <v>135</v>
      </c>
      <c r="C268" s="609" t="s">
        <v>236</v>
      </c>
      <c r="D268" s="610"/>
      <c r="E268" s="611"/>
      <c r="F268" s="412" t="s">
        <v>242</v>
      </c>
      <c r="G268" s="340"/>
      <c r="H268" s="340">
        <v>1</v>
      </c>
      <c r="I268" s="340"/>
      <c r="J268" s="340"/>
      <c r="K268" s="340">
        <v>0</v>
      </c>
      <c r="L268" s="340">
        <v>3</v>
      </c>
      <c r="M268" s="340"/>
      <c r="N268" s="340">
        <v>0</v>
      </c>
      <c r="P268" t="s">
        <v>680</v>
      </c>
      <c r="R268">
        <f t="shared" si="1"/>
        <v>4</v>
      </c>
    </row>
    <row r="269" spans="1:18" ht="16" x14ac:dyDescent="0.2">
      <c r="A269" s="345">
        <v>8</v>
      </c>
      <c r="B269" s="383" t="s">
        <v>166</v>
      </c>
      <c r="C269" s="609" t="s">
        <v>237</v>
      </c>
      <c r="D269" s="610"/>
      <c r="E269" s="611"/>
      <c r="F269" s="412" t="s">
        <v>239</v>
      </c>
      <c r="G269" s="340"/>
      <c r="H269" s="340">
        <v>1</v>
      </c>
      <c r="I269" s="340"/>
      <c r="J269" s="340"/>
      <c r="K269" s="340">
        <v>0</v>
      </c>
      <c r="L269" s="340">
        <v>0</v>
      </c>
      <c r="M269" s="340"/>
      <c r="N269" s="340">
        <v>0</v>
      </c>
      <c r="P269" t="s">
        <v>680</v>
      </c>
      <c r="R269">
        <f t="shared" si="1"/>
        <v>1</v>
      </c>
    </row>
    <row r="270" spans="1:18" ht="32" x14ac:dyDescent="0.2">
      <c r="A270" s="345">
        <v>8</v>
      </c>
      <c r="B270" s="383" t="s">
        <v>232</v>
      </c>
      <c r="C270" s="609" t="s">
        <v>236</v>
      </c>
      <c r="D270" s="610"/>
      <c r="E270" s="611"/>
      <c r="F270" s="412" t="s">
        <v>239</v>
      </c>
      <c r="G270" s="340"/>
      <c r="H270" s="340"/>
      <c r="I270" s="340"/>
      <c r="J270" s="340"/>
      <c r="K270" s="340"/>
      <c r="L270" s="340">
        <v>1</v>
      </c>
      <c r="M270" s="340"/>
      <c r="N270" s="340">
        <v>0</v>
      </c>
      <c r="P270" t="s">
        <v>680</v>
      </c>
      <c r="R270">
        <f t="shared" si="1"/>
        <v>1</v>
      </c>
    </row>
    <row r="271" spans="1:18" ht="16" x14ac:dyDescent="0.2">
      <c r="A271" s="345">
        <v>8</v>
      </c>
      <c r="B271" s="383" t="s">
        <v>318</v>
      </c>
      <c r="C271" s="609" t="s">
        <v>237</v>
      </c>
      <c r="D271" s="610"/>
      <c r="E271" s="611"/>
      <c r="F271" s="412" t="s">
        <v>239</v>
      </c>
      <c r="G271" s="340"/>
      <c r="H271" s="340"/>
      <c r="I271" s="340"/>
      <c r="J271" s="340"/>
      <c r="K271" s="340"/>
      <c r="L271" s="340">
        <v>3</v>
      </c>
      <c r="M271" s="340"/>
      <c r="N271" s="340">
        <v>0</v>
      </c>
      <c r="P271" t="s">
        <v>680</v>
      </c>
      <c r="R271">
        <f t="shared" si="1"/>
        <v>3</v>
      </c>
    </row>
    <row r="272" spans="1:18" ht="16" x14ac:dyDescent="0.2">
      <c r="A272" s="345">
        <v>8</v>
      </c>
      <c r="B272" s="383" t="s">
        <v>275</v>
      </c>
      <c r="C272" s="609" t="s">
        <v>235</v>
      </c>
      <c r="D272" s="610"/>
      <c r="E272" s="611"/>
      <c r="F272" s="412" t="s">
        <v>238</v>
      </c>
      <c r="G272" s="340"/>
      <c r="H272" s="340">
        <v>1</v>
      </c>
      <c r="I272" s="340"/>
      <c r="J272" s="340"/>
      <c r="K272" s="340">
        <v>0</v>
      </c>
      <c r="L272" s="340">
        <v>5</v>
      </c>
      <c r="M272" s="340"/>
      <c r="N272" s="340">
        <v>0</v>
      </c>
      <c r="P272" t="s">
        <v>680</v>
      </c>
      <c r="R272">
        <f t="shared" si="1"/>
        <v>6</v>
      </c>
    </row>
    <row r="273" spans="1:18" ht="16" x14ac:dyDescent="0.2">
      <c r="A273" s="345">
        <v>8</v>
      </c>
      <c r="B273" s="383" t="s">
        <v>131</v>
      </c>
      <c r="C273" s="609" t="s">
        <v>233</v>
      </c>
      <c r="D273" s="610"/>
      <c r="E273" s="611"/>
      <c r="F273" s="412" t="s">
        <v>240</v>
      </c>
      <c r="G273" s="340"/>
      <c r="H273" s="340">
        <v>37</v>
      </c>
      <c r="I273" s="340"/>
      <c r="J273" s="340"/>
      <c r="K273" s="340">
        <v>0</v>
      </c>
      <c r="L273" s="340"/>
      <c r="M273" s="340"/>
      <c r="N273" s="340"/>
      <c r="P273" t="s">
        <v>680</v>
      </c>
      <c r="R273">
        <f t="shared" si="1"/>
        <v>37</v>
      </c>
    </row>
    <row r="274" spans="1:18" ht="16" x14ac:dyDescent="0.2">
      <c r="A274" s="345">
        <v>8</v>
      </c>
      <c r="B274" s="383" t="s">
        <v>598</v>
      </c>
      <c r="C274" s="609" t="s">
        <v>270</v>
      </c>
      <c r="D274" s="610"/>
      <c r="E274" s="611"/>
      <c r="F274" s="412" t="s">
        <v>240</v>
      </c>
      <c r="G274" s="340"/>
      <c r="H274" s="340">
        <v>32</v>
      </c>
      <c r="I274" s="340"/>
      <c r="J274" s="340"/>
      <c r="K274" s="340">
        <v>16</v>
      </c>
      <c r="L274" s="340"/>
      <c r="M274" s="340"/>
      <c r="N274" s="340"/>
      <c r="P274" t="s">
        <v>680</v>
      </c>
      <c r="R274">
        <f t="shared" si="1"/>
        <v>48</v>
      </c>
    </row>
    <row r="275" spans="1:18" ht="16" x14ac:dyDescent="0.2">
      <c r="A275" s="345">
        <v>8</v>
      </c>
      <c r="B275" s="383" t="s">
        <v>477</v>
      </c>
      <c r="C275" s="609" t="s">
        <v>234</v>
      </c>
      <c r="D275" s="610"/>
      <c r="E275" s="611"/>
      <c r="F275" s="412" t="s">
        <v>238</v>
      </c>
      <c r="G275" s="340"/>
      <c r="H275" s="340"/>
      <c r="I275" s="340"/>
      <c r="J275" s="340"/>
      <c r="K275" s="340"/>
      <c r="L275" s="340">
        <v>2</v>
      </c>
      <c r="M275" s="340"/>
      <c r="N275" s="340">
        <v>0</v>
      </c>
      <c r="P275" t="s">
        <v>680</v>
      </c>
      <c r="R275">
        <f t="shared" si="1"/>
        <v>2</v>
      </c>
    </row>
    <row r="276" spans="1:18" ht="16" x14ac:dyDescent="0.2">
      <c r="A276" s="345">
        <v>8</v>
      </c>
      <c r="B276" s="383" t="s">
        <v>228</v>
      </c>
      <c r="C276" s="609" t="s">
        <v>234</v>
      </c>
      <c r="D276" s="610"/>
      <c r="E276" s="611"/>
      <c r="F276" s="412" t="s">
        <v>238</v>
      </c>
      <c r="G276" s="340"/>
      <c r="H276" s="340">
        <v>1</v>
      </c>
      <c r="I276" s="340"/>
      <c r="J276" s="340"/>
      <c r="K276" s="340">
        <v>0</v>
      </c>
      <c r="L276" s="340"/>
      <c r="M276" s="340"/>
      <c r="N276" s="340"/>
      <c r="P276" t="s">
        <v>680</v>
      </c>
      <c r="R276">
        <f t="shared" si="1"/>
        <v>1</v>
      </c>
    </row>
    <row r="277" spans="1:18" ht="16" x14ac:dyDescent="0.2">
      <c r="A277" s="345">
        <v>8</v>
      </c>
      <c r="B277" s="383" t="s">
        <v>161</v>
      </c>
      <c r="C277" s="609" t="s">
        <v>235</v>
      </c>
      <c r="D277" s="610"/>
      <c r="E277" s="611"/>
      <c r="F277" s="412" t="s">
        <v>239</v>
      </c>
      <c r="G277" s="340"/>
      <c r="H277" s="340"/>
      <c r="I277" s="340"/>
      <c r="J277" s="340"/>
      <c r="K277" s="340"/>
      <c r="L277" s="340">
        <v>6</v>
      </c>
      <c r="M277" s="340"/>
      <c r="N277" s="340">
        <v>0</v>
      </c>
      <c r="P277" t="s">
        <v>680</v>
      </c>
      <c r="R277">
        <f t="shared" si="1"/>
        <v>6</v>
      </c>
    </row>
    <row r="278" spans="1:18" ht="16" x14ac:dyDescent="0.2">
      <c r="A278" s="345">
        <v>8</v>
      </c>
      <c r="B278" s="383" t="s">
        <v>132</v>
      </c>
      <c r="C278" s="609" t="s">
        <v>233</v>
      </c>
      <c r="D278" s="610"/>
      <c r="E278" s="611"/>
      <c r="F278" s="412" t="s">
        <v>238</v>
      </c>
      <c r="G278" s="340"/>
      <c r="H278" s="340"/>
      <c r="I278" s="340"/>
      <c r="J278" s="340"/>
      <c r="K278" s="340"/>
      <c r="L278" s="340">
        <v>1</v>
      </c>
      <c r="M278" s="340"/>
      <c r="N278" s="340">
        <v>0</v>
      </c>
      <c r="P278" t="s">
        <v>680</v>
      </c>
      <c r="R278">
        <f t="shared" si="1"/>
        <v>1</v>
      </c>
    </row>
    <row r="279" spans="1:18" ht="16" x14ac:dyDescent="0.2">
      <c r="A279" s="345">
        <v>9</v>
      </c>
      <c r="B279" s="383" t="s">
        <v>135</v>
      </c>
      <c r="C279" s="609" t="s">
        <v>236</v>
      </c>
      <c r="D279" s="610"/>
      <c r="E279" s="611"/>
      <c r="F279" s="412" t="s">
        <v>242</v>
      </c>
      <c r="G279" s="340"/>
      <c r="H279" s="340">
        <v>3</v>
      </c>
      <c r="I279" s="340"/>
      <c r="J279" s="340"/>
      <c r="K279" s="340">
        <v>0</v>
      </c>
      <c r="L279" s="340"/>
      <c r="M279" s="340"/>
      <c r="N279" s="340"/>
      <c r="P279" t="s">
        <v>680</v>
      </c>
      <c r="R279">
        <f t="shared" si="1"/>
        <v>3</v>
      </c>
    </row>
    <row r="280" spans="1:18" ht="16" x14ac:dyDescent="0.2">
      <c r="A280" s="345">
        <v>9</v>
      </c>
      <c r="B280" s="383" t="s">
        <v>141</v>
      </c>
      <c r="C280" s="609" t="s">
        <v>234</v>
      </c>
      <c r="D280" s="610"/>
      <c r="E280" s="611"/>
      <c r="F280" s="412" t="s">
        <v>238</v>
      </c>
      <c r="G280" s="340"/>
      <c r="H280" s="340">
        <v>3</v>
      </c>
      <c r="I280" s="340"/>
      <c r="J280" s="340"/>
      <c r="K280" s="340">
        <v>0</v>
      </c>
      <c r="L280" s="340"/>
      <c r="M280" s="340"/>
      <c r="N280" s="340"/>
      <c r="P280" t="s">
        <v>680</v>
      </c>
      <c r="R280">
        <f t="shared" si="1"/>
        <v>3</v>
      </c>
    </row>
    <row r="281" spans="1:18" ht="16" x14ac:dyDescent="0.2">
      <c r="A281" s="345">
        <v>9</v>
      </c>
      <c r="B281" s="383" t="s">
        <v>181</v>
      </c>
      <c r="C281" s="609" t="s">
        <v>234</v>
      </c>
      <c r="D281" s="610"/>
      <c r="E281" s="611"/>
      <c r="F281" s="412" t="s">
        <v>238</v>
      </c>
      <c r="G281" s="340"/>
      <c r="H281" s="340">
        <v>3</v>
      </c>
      <c r="I281" s="340"/>
      <c r="J281" s="340"/>
      <c r="K281" s="340">
        <v>3</v>
      </c>
      <c r="L281" s="340"/>
      <c r="M281" s="340"/>
      <c r="N281" s="340"/>
      <c r="P281" t="s">
        <v>680</v>
      </c>
      <c r="R281">
        <f t="shared" si="1"/>
        <v>6</v>
      </c>
    </row>
    <row r="282" spans="1:18" ht="16" x14ac:dyDescent="0.2">
      <c r="A282" s="345">
        <v>9</v>
      </c>
      <c r="B282" s="383" t="s">
        <v>131</v>
      </c>
      <c r="C282" s="609" t="s">
        <v>233</v>
      </c>
      <c r="D282" s="610"/>
      <c r="E282" s="611"/>
      <c r="F282" s="412" t="s">
        <v>240</v>
      </c>
      <c r="G282" s="340"/>
      <c r="H282" s="340">
        <v>54</v>
      </c>
      <c r="I282" s="340"/>
      <c r="J282" s="340"/>
      <c r="K282" s="340">
        <v>1</v>
      </c>
      <c r="L282" s="340"/>
      <c r="M282" s="340"/>
      <c r="N282" s="340"/>
      <c r="P282" t="s">
        <v>680</v>
      </c>
      <c r="R282">
        <f t="shared" si="1"/>
        <v>55</v>
      </c>
    </row>
    <row r="283" spans="1:18" ht="16" x14ac:dyDescent="0.2">
      <c r="A283" s="345">
        <v>9</v>
      </c>
      <c r="B283" s="383" t="s">
        <v>230</v>
      </c>
      <c r="C283" s="609" t="s">
        <v>270</v>
      </c>
      <c r="D283" s="610"/>
      <c r="E283" s="611"/>
      <c r="F283" s="412" t="s">
        <v>238</v>
      </c>
      <c r="G283" s="340"/>
      <c r="H283" s="340">
        <v>1</v>
      </c>
      <c r="I283" s="340"/>
      <c r="J283" s="340"/>
      <c r="K283" s="340">
        <v>1</v>
      </c>
      <c r="L283" s="340">
        <v>1</v>
      </c>
      <c r="M283" s="340"/>
      <c r="N283" s="340">
        <v>0</v>
      </c>
      <c r="P283" t="s">
        <v>680</v>
      </c>
      <c r="R283">
        <f t="shared" si="1"/>
        <v>3</v>
      </c>
    </row>
    <row r="284" spans="1:18" ht="16" x14ac:dyDescent="0.2">
      <c r="A284" s="345">
        <v>9</v>
      </c>
      <c r="B284" s="383" t="s">
        <v>229</v>
      </c>
      <c r="C284" s="609" t="s">
        <v>236</v>
      </c>
      <c r="D284" s="610"/>
      <c r="E284" s="611"/>
      <c r="F284" s="412" t="s">
        <v>239</v>
      </c>
      <c r="G284" s="340"/>
      <c r="H284" s="340">
        <v>10</v>
      </c>
      <c r="I284" s="340"/>
      <c r="J284" s="340"/>
      <c r="K284" s="340">
        <v>0</v>
      </c>
      <c r="L284" s="340"/>
      <c r="M284" s="340"/>
      <c r="N284" s="340"/>
      <c r="P284" t="s">
        <v>680</v>
      </c>
      <c r="R284">
        <f t="shared" si="1"/>
        <v>10</v>
      </c>
    </row>
    <row r="285" spans="1:18" ht="16" x14ac:dyDescent="0.2">
      <c r="A285" s="345">
        <v>9</v>
      </c>
      <c r="B285" s="383" t="s">
        <v>129</v>
      </c>
      <c r="C285" s="609" t="s">
        <v>233</v>
      </c>
      <c r="D285" s="610"/>
      <c r="E285" s="611"/>
      <c r="F285" s="412" t="s">
        <v>238</v>
      </c>
      <c r="G285" s="340"/>
      <c r="H285" s="340">
        <v>11</v>
      </c>
      <c r="I285" s="340"/>
      <c r="J285" s="340"/>
      <c r="K285" s="340">
        <v>0</v>
      </c>
      <c r="L285" s="340"/>
      <c r="M285" s="340"/>
      <c r="N285" s="340"/>
      <c r="P285" t="s">
        <v>680</v>
      </c>
      <c r="R285">
        <f t="shared" si="1"/>
        <v>11</v>
      </c>
    </row>
    <row r="286" spans="1:18" ht="16" x14ac:dyDescent="0.2">
      <c r="A286" s="345">
        <v>9</v>
      </c>
      <c r="B286" s="383" t="s">
        <v>185</v>
      </c>
      <c r="C286" s="609" t="s">
        <v>234</v>
      </c>
      <c r="D286" s="610"/>
      <c r="E286" s="611"/>
      <c r="F286" s="412" t="s">
        <v>238</v>
      </c>
      <c r="G286" s="340"/>
      <c r="H286" s="340">
        <v>2</v>
      </c>
      <c r="I286" s="340"/>
      <c r="J286" s="340"/>
      <c r="K286" s="340">
        <v>0</v>
      </c>
      <c r="L286" s="340"/>
      <c r="M286" s="340"/>
      <c r="N286" s="340"/>
      <c r="P286" t="s">
        <v>680</v>
      </c>
      <c r="R286">
        <f t="shared" si="1"/>
        <v>2</v>
      </c>
    </row>
    <row r="287" spans="1:18" ht="16" x14ac:dyDescent="0.2">
      <c r="A287" s="345">
        <v>9</v>
      </c>
      <c r="B287" s="383" t="s">
        <v>127</v>
      </c>
      <c r="C287" s="609" t="s">
        <v>233</v>
      </c>
      <c r="D287" s="610"/>
      <c r="E287" s="611"/>
      <c r="F287" s="412" t="s">
        <v>238</v>
      </c>
      <c r="G287" s="340"/>
      <c r="H287" s="340">
        <v>3</v>
      </c>
      <c r="I287" s="340"/>
      <c r="J287" s="340"/>
      <c r="K287" s="340">
        <v>0</v>
      </c>
      <c r="L287" s="340"/>
      <c r="M287" s="340"/>
      <c r="N287" s="340"/>
      <c r="P287" t="s">
        <v>680</v>
      </c>
      <c r="R287">
        <f t="shared" si="1"/>
        <v>3</v>
      </c>
    </row>
    <row r="288" spans="1:18" ht="16" x14ac:dyDescent="0.2">
      <c r="A288" s="345">
        <v>9</v>
      </c>
      <c r="B288" s="383" t="s">
        <v>275</v>
      </c>
      <c r="C288" s="609" t="s">
        <v>235</v>
      </c>
      <c r="D288" s="610"/>
      <c r="E288" s="611"/>
      <c r="F288" s="412" t="s">
        <v>238</v>
      </c>
      <c r="G288" s="340"/>
      <c r="H288" s="340">
        <v>1</v>
      </c>
      <c r="I288" s="340"/>
      <c r="J288" s="340"/>
      <c r="K288" s="340">
        <v>0</v>
      </c>
      <c r="L288" s="340"/>
      <c r="M288" s="340"/>
      <c r="N288" s="340"/>
      <c r="P288" t="s">
        <v>680</v>
      </c>
      <c r="R288">
        <f t="shared" si="1"/>
        <v>1</v>
      </c>
    </row>
    <row r="289" spans="1:18" ht="16" x14ac:dyDescent="0.2">
      <c r="A289" s="345">
        <v>9</v>
      </c>
      <c r="B289" s="383" t="s">
        <v>318</v>
      </c>
      <c r="C289" s="609" t="s">
        <v>235</v>
      </c>
      <c r="D289" s="610"/>
      <c r="E289" s="611"/>
      <c r="F289" s="412" t="s">
        <v>239</v>
      </c>
      <c r="G289" s="340"/>
      <c r="H289" s="340">
        <v>1</v>
      </c>
      <c r="I289" s="340"/>
      <c r="J289" s="340"/>
      <c r="K289" s="340">
        <v>0</v>
      </c>
      <c r="L289" s="340">
        <v>0</v>
      </c>
      <c r="M289" s="340"/>
      <c r="N289" s="340">
        <v>0</v>
      </c>
      <c r="P289" t="s">
        <v>680</v>
      </c>
      <c r="R289">
        <f t="shared" si="1"/>
        <v>1</v>
      </c>
    </row>
    <row r="290" spans="1:18" ht="16" x14ac:dyDescent="0.2">
      <c r="A290" s="345">
        <v>9</v>
      </c>
      <c r="B290" s="383" t="s">
        <v>477</v>
      </c>
      <c r="C290" s="622" t="s">
        <v>234</v>
      </c>
      <c r="D290" s="623"/>
      <c r="E290" s="624"/>
      <c r="F290" s="412" t="s">
        <v>238</v>
      </c>
      <c r="G290" s="340"/>
      <c r="H290" s="340"/>
      <c r="I290" s="340"/>
      <c r="J290" s="340"/>
      <c r="K290" s="340"/>
      <c r="L290" s="340">
        <v>1</v>
      </c>
      <c r="M290" s="340"/>
      <c r="N290" s="340">
        <v>0</v>
      </c>
      <c r="P290" t="s">
        <v>680</v>
      </c>
      <c r="R290">
        <f t="shared" si="1"/>
        <v>1</v>
      </c>
    </row>
    <row r="291" spans="1:18" ht="16" x14ac:dyDescent="0.2">
      <c r="A291" s="345">
        <v>9</v>
      </c>
      <c r="B291" s="383" t="s">
        <v>128</v>
      </c>
      <c r="C291" s="609" t="s">
        <v>237</v>
      </c>
      <c r="D291" s="610"/>
      <c r="E291" s="611"/>
      <c r="F291" s="412" t="s">
        <v>239</v>
      </c>
      <c r="G291" s="340"/>
      <c r="H291" s="340"/>
      <c r="I291" s="340"/>
      <c r="J291" s="340"/>
      <c r="K291" s="340"/>
      <c r="L291" s="340">
        <v>65</v>
      </c>
      <c r="M291" s="340"/>
      <c r="N291" s="340">
        <v>0</v>
      </c>
      <c r="P291" t="s">
        <v>680</v>
      </c>
      <c r="R291">
        <f t="shared" si="1"/>
        <v>65</v>
      </c>
    </row>
    <row r="292" spans="1:18" ht="16" x14ac:dyDescent="0.2">
      <c r="A292" s="345">
        <v>9</v>
      </c>
      <c r="B292" s="383" t="s">
        <v>161</v>
      </c>
      <c r="C292" s="609" t="s">
        <v>235</v>
      </c>
      <c r="D292" s="610"/>
      <c r="E292" s="611"/>
      <c r="F292" s="412" t="s">
        <v>239</v>
      </c>
      <c r="G292" s="340"/>
      <c r="H292" s="340">
        <v>1</v>
      </c>
      <c r="I292" s="340"/>
      <c r="J292" s="340"/>
      <c r="K292" s="340">
        <v>0</v>
      </c>
      <c r="L292" s="340"/>
      <c r="M292" s="340"/>
      <c r="N292" s="340"/>
      <c r="P292" t="s">
        <v>680</v>
      </c>
      <c r="R292">
        <f t="shared" si="1"/>
        <v>1</v>
      </c>
    </row>
    <row r="293" spans="1:18" ht="16" x14ac:dyDescent="0.2">
      <c r="A293" s="345">
        <v>9</v>
      </c>
      <c r="B293" s="383" t="s">
        <v>273</v>
      </c>
      <c r="C293" s="609" t="s">
        <v>235</v>
      </c>
      <c r="D293" s="610"/>
      <c r="E293" s="611"/>
      <c r="F293" s="412" t="s">
        <v>238</v>
      </c>
      <c r="G293" s="340"/>
      <c r="H293" s="340"/>
      <c r="I293" s="340"/>
      <c r="J293" s="340"/>
      <c r="K293" s="340"/>
      <c r="L293" s="340">
        <v>11</v>
      </c>
      <c r="M293" s="340"/>
      <c r="N293" s="340">
        <v>0</v>
      </c>
      <c r="P293" t="s">
        <v>680</v>
      </c>
      <c r="R293">
        <f t="shared" ref="R293:R356" si="2">SUM(G293:I293,K293:N293)</f>
        <v>11</v>
      </c>
    </row>
    <row r="294" spans="1:18" ht="16" x14ac:dyDescent="0.2">
      <c r="A294" s="345">
        <v>9</v>
      </c>
      <c r="B294" s="383" t="s">
        <v>166</v>
      </c>
      <c r="C294" s="609" t="s">
        <v>237</v>
      </c>
      <c r="D294" s="610"/>
      <c r="E294" s="611"/>
      <c r="F294" s="412" t="s">
        <v>239</v>
      </c>
      <c r="G294" s="340"/>
      <c r="H294" s="340"/>
      <c r="I294" s="340"/>
      <c r="J294" s="340"/>
      <c r="K294" s="340"/>
      <c r="L294" s="340">
        <v>1</v>
      </c>
      <c r="M294" s="340"/>
      <c r="N294" s="340">
        <v>0</v>
      </c>
      <c r="P294" t="s">
        <v>680</v>
      </c>
      <c r="R294">
        <f t="shared" si="2"/>
        <v>1</v>
      </c>
    </row>
    <row r="295" spans="1:18" ht="16" x14ac:dyDescent="0.2">
      <c r="A295" s="345">
        <v>10</v>
      </c>
      <c r="B295" s="383" t="s">
        <v>275</v>
      </c>
      <c r="C295" s="609" t="s">
        <v>235</v>
      </c>
      <c r="D295" s="610"/>
      <c r="E295" s="611"/>
      <c r="F295" s="412" t="s">
        <v>238</v>
      </c>
      <c r="G295" s="340"/>
      <c r="H295" s="340">
        <v>2</v>
      </c>
      <c r="I295" s="340"/>
      <c r="J295" s="340"/>
      <c r="K295" s="340">
        <v>1</v>
      </c>
      <c r="L295" s="340">
        <v>2</v>
      </c>
      <c r="M295" s="340"/>
      <c r="N295" s="340">
        <v>0</v>
      </c>
      <c r="P295" t="s">
        <v>680</v>
      </c>
      <c r="R295">
        <f t="shared" si="2"/>
        <v>5</v>
      </c>
    </row>
    <row r="296" spans="1:18" ht="16" x14ac:dyDescent="0.2">
      <c r="A296" s="345">
        <v>10</v>
      </c>
      <c r="B296" s="383" t="s">
        <v>141</v>
      </c>
      <c r="C296" s="609" t="s">
        <v>234</v>
      </c>
      <c r="D296" s="610"/>
      <c r="E296" s="611"/>
      <c r="F296" s="412" t="s">
        <v>238</v>
      </c>
      <c r="G296" s="340"/>
      <c r="H296" s="340">
        <v>1</v>
      </c>
      <c r="I296" s="340"/>
      <c r="J296" s="340">
        <v>1</v>
      </c>
      <c r="K296" s="340">
        <v>0</v>
      </c>
      <c r="L296" s="340"/>
      <c r="M296" s="340"/>
      <c r="N296" s="340"/>
      <c r="P296" t="s">
        <v>680</v>
      </c>
      <c r="R296">
        <f t="shared" si="2"/>
        <v>1</v>
      </c>
    </row>
    <row r="297" spans="1:18" ht="16" x14ac:dyDescent="0.2">
      <c r="A297" s="345">
        <v>10</v>
      </c>
      <c r="B297" s="383" t="s">
        <v>181</v>
      </c>
      <c r="C297" s="609" t="s">
        <v>234</v>
      </c>
      <c r="D297" s="610"/>
      <c r="E297" s="611"/>
      <c r="F297" s="412" t="s">
        <v>238</v>
      </c>
      <c r="G297" s="340"/>
      <c r="H297" s="340">
        <v>1</v>
      </c>
      <c r="I297" s="340"/>
      <c r="J297" s="340"/>
      <c r="K297" s="340">
        <v>1</v>
      </c>
      <c r="L297" s="340"/>
      <c r="M297" s="340"/>
      <c r="N297" s="340"/>
      <c r="P297" t="s">
        <v>680</v>
      </c>
      <c r="R297">
        <f t="shared" si="2"/>
        <v>2</v>
      </c>
    </row>
    <row r="298" spans="1:18" ht="16" x14ac:dyDescent="0.2">
      <c r="A298" s="345">
        <v>10</v>
      </c>
      <c r="B298" s="383" t="s">
        <v>229</v>
      </c>
      <c r="C298" s="609" t="s">
        <v>236</v>
      </c>
      <c r="D298" s="610"/>
      <c r="E298" s="611"/>
      <c r="F298" s="412" t="s">
        <v>239</v>
      </c>
      <c r="G298" s="340"/>
      <c r="H298" s="340">
        <v>1</v>
      </c>
      <c r="I298" s="340"/>
      <c r="J298" s="340"/>
      <c r="K298" s="340">
        <v>0</v>
      </c>
      <c r="L298" s="340"/>
      <c r="M298" s="340"/>
      <c r="N298" s="340"/>
      <c r="P298" t="s">
        <v>680</v>
      </c>
      <c r="R298">
        <f t="shared" si="2"/>
        <v>1</v>
      </c>
    </row>
    <row r="299" spans="1:18" ht="16" x14ac:dyDescent="0.2">
      <c r="A299" s="345">
        <v>10</v>
      </c>
      <c r="B299" s="383" t="s">
        <v>135</v>
      </c>
      <c r="C299" s="609" t="s">
        <v>236</v>
      </c>
      <c r="D299" s="610"/>
      <c r="E299" s="611"/>
      <c r="F299" s="412" t="s">
        <v>242</v>
      </c>
      <c r="G299" s="340"/>
      <c r="H299" s="340">
        <v>1</v>
      </c>
      <c r="I299" s="340"/>
      <c r="J299" s="340"/>
      <c r="K299" s="340">
        <v>0</v>
      </c>
      <c r="L299" s="340"/>
      <c r="M299" s="340"/>
      <c r="N299" s="340"/>
      <c r="P299" t="s">
        <v>680</v>
      </c>
      <c r="R299">
        <f t="shared" si="2"/>
        <v>1</v>
      </c>
    </row>
    <row r="300" spans="1:18" ht="16" x14ac:dyDescent="0.2">
      <c r="A300" s="345">
        <v>10</v>
      </c>
      <c r="B300" s="383" t="s">
        <v>318</v>
      </c>
      <c r="C300" s="609" t="s">
        <v>235</v>
      </c>
      <c r="D300" s="610"/>
      <c r="E300" s="611"/>
      <c r="F300" s="412" t="s">
        <v>239</v>
      </c>
      <c r="G300" s="340"/>
      <c r="H300" s="340">
        <v>1</v>
      </c>
      <c r="I300" s="340"/>
      <c r="J300" s="340"/>
      <c r="K300" s="340">
        <v>0</v>
      </c>
      <c r="L300" s="340"/>
      <c r="M300" s="340"/>
      <c r="N300" s="340"/>
      <c r="P300" t="s">
        <v>680</v>
      </c>
      <c r="R300">
        <f t="shared" si="2"/>
        <v>1</v>
      </c>
    </row>
    <row r="301" spans="1:18" ht="16" x14ac:dyDescent="0.2">
      <c r="A301" s="345">
        <v>10</v>
      </c>
      <c r="B301" s="383" t="s">
        <v>131</v>
      </c>
      <c r="C301" s="609" t="s">
        <v>233</v>
      </c>
      <c r="D301" s="610"/>
      <c r="E301" s="611"/>
      <c r="F301" s="412" t="s">
        <v>240</v>
      </c>
      <c r="G301" s="340"/>
      <c r="H301" s="340">
        <v>23</v>
      </c>
      <c r="I301" s="340"/>
      <c r="J301" s="340"/>
      <c r="K301" s="340">
        <v>2</v>
      </c>
      <c r="L301" s="340"/>
      <c r="M301" s="340"/>
      <c r="N301" s="340"/>
      <c r="P301" t="s">
        <v>680</v>
      </c>
      <c r="R301">
        <f t="shared" si="2"/>
        <v>25</v>
      </c>
    </row>
    <row r="302" spans="1:18" ht="16" x14ac:dyDescent="0.2">
      <c r="A302" s="345">
        <v>10</v>
      </c>
      <c r="B302" s="383" t="s">
        <v>161</v>
      </c>
      <c r="C302" s="609" t="s">
        <v>235</v>
      </c>
      <c r="D302" s="610"/>
      <c r="E302" s="611"/>
      <c r="F302" s="412" t="s">
        <v>239</v>
      </c>
      <c r="G302" s="340"/>
      <c r="H302" s="340">
        <v>1</v>
      </c>
      <c r="I302" s="340"/>
      <c r="J302" s="340"/>
      <c r="K302" s="340">
        <v>0</v>
      </c>
      <c r="L302" s="340"/>
      <c r="M302" s="340"/>
      <c r="N302" s="340"/>
      <c r="P302" t="s">
        <v>680</v>
      </c>
      <c r="R302">
        <f t="shared" si="2"/>
        <v>1</v>
      </c>
    </row>
    <row r="303" spans="1:18" ht="16" x14ac:dyDescent="0.2">
      <c r="A303" s="345">
        <v>10</v>
      </c>
      <c r="B303" s="383" t="s">
        <v>556</v>
      </c>
      <c r="C303" s="609" t="s">
        <v>270</v>
      </c>
      <c r="D303" s="610"/>
      <c r="E303" s="611"/>
      <c r="F303" s="412" t="s">
        <v>240</v>
      </c>
      <c r="G303" s="340"/>
      <c r="H303" s="340">
        <v>5</v>
      </c>
      <c r="I303" s="340"/>
      <c r="J303" s="340"/>
      <c r="K303" s="340">
        <v>2</v>
      </c>
      <c r="L303" s="340"/>
      <c r="M303" s="340"/>
      <c r="N303" s="340"/>
      <c r="P303" t="s">
        <v>680</v>
      </c>
      <c r="R303">
        <f t="shared" si="2"/>
        <v>7</v>
      </c>
    </row>
    <row r="304" spans="1:18" ht="16" x14ac:dyDescent="0.2">
      <c r="A304" s="345">
        <v>10</v>
      </c>
      <c r="B304" s="383" t="s">
        <v>128</v>
      </c>
      <c r="C304" s="609" t="s">
        <v>237</v>
      </c>
      <c r="D304" s="610"/>
      <c r="E304" s="611"/>
      <c r="F304" s="412" t="s">
        <v>239</v>
      </c>
      <c r="G304" s="340"/>
      <c r="H304" s="340"/>
      <c r="I304" s="340"/>
      <c r="J304" s="340"/>
      <c r="K304" s="340"/>
      <c r="L304" s="340">
        <v>1</v>
      </c>
      <c r="M304" s="340"/>
      <c r="N304" s="340">
        <v>0</v>
      </c>
      <c r="P304" t="s">
        <v>680</v>
      </c>
      <c r="R304">
        <f t="shared" si="2"/>
        <v>1</v>
      </c>
    </row>
    <row r="305" spans="1:18" ht="16" x14ac:dyDescent="0.2">
      <c r="A305" s="345">
        <v>10</v>
      </c>
      <c r="B305" s="383" t="s">
        <v>273</v>
      </c>
      <c r="C305" s="609" t="s">
        <v>234</v>
      </c>
      <c r="D305" s="610"/>
      <c r="E305" s="611"/>
      <c r="F305" s="412" t="s">
        <v>238</v>
      </c>
      <c r="G305" s="340"/>
      <c r="H305" s="340">
        <v>7</v>
      </c>
      <c r="I305" s="340"/>
      <c r="J305" s="340"/>
      <c r="K305" s="340">
        <v>0</v>
      </c>
      <c r="L305" s="340"/>
      <c r="M305" s="340"/>
      <c r="N305" s="340"/>
      <c r="P305" t="s">
        <v>680</v>
      </c>
      <c r="R305">
        <f t="shared" si="2"/>
        <v>7</v>
      </c>
    </row>
    <row r="306" spans="1:18" ht="16" x14ac:dyDescent="0.2">
      <c r="A306" s="345">
        <v>10</v>
      </c>
      <c r="B306" s="383" t="s">
        <v>129</v>
      </c>
      <c r="C306" s="609" t="s">
        <v>233</v>
      </c>
      <c r="D306" s="610"/>
      <c r="E306" s="611"/>
      <c r="F306" s="412" t="s">
        <v>238</v>
      </c>
      <c r="G306" s="340"/>
      <c r="H306" s="340">
        <v>5</v>
      </c>
      <c r="I306" s="340"/>
      <c r="J306" s="340"/>
      <c r="K306" s="340">
        <v>0</v>
      </c>
      <c r="L306" s="340"/>
      <c r="M306" s="340"/>
      <c r="N306" s="340"/>
      <c r="P306" t="s">
        <v>680</v>
      </c>
      <c r="R306">
        <f t="shared" si="2"/>
        <v>5</v>
      </c>
    </row>
    <row r="307" spans="1:18" ht="16" x14ac:dyDescent="0.2">
      <c r="A307" s="345">
        <v>10</v>
      </c>
      <c r="B307" s="383" t="s">
        <v>157</v>
      </c>
      <c r="C307" s="609" t="s">
        <v>237</v>
      </c>
      <c r="D307" s="610"/>
      <c r="E307" s="611"/>
      <c r="F307" s="412" t="s">
        <v>239</v>
      </c>
      <c r="G307" s="340"/>
      <c r="H307" s="340"/>
      <c r="I307" s="340"/>
      <c r="J307" s="340"/>
      <c r="K307" s="340"/>
      <c r="L307" s="340">
        <v>1</v>
      </c>
      <c r="M307" s="340"/>
      <c r="N307" s="340">
        <v>0</v>
      </c>
      <c r="P307" t="s">
        <v>680</v>
      </c>
      <c r="R307">
        <f t="shared" si="2"/>
        <v>1</v>
      </c>
    </row>
    <row r="308" spans="1:18" ht="16" x14ac:dyDescent="0.2">
      <c r="A308" s="345">
        <v>11</v>
      </c>
      <c r="B308" s="383" t="s">
        <v>229</v>
      </c>
      <c r="C308" s="609" t="s">
        <v>236</v>
      </c>
      <c r="D308" s="610"/>
      <c r="E308" s="611"/>
      <c r="F308" s="412" t="s">
        <v>239</v>
      </c>
      <c r="G308" s="340"/>
      <c r="H308" s="340">
        <v>3</v>
      </c>
      <c r="I308" s="340"/>
      <c r="J308" s="340"/>
      <c r="K308" s="340">
        <v>0</v>
      </c>
      <c r="L308" s="340"/>
      <c r="M308" s="340"/>
      <c r="N308" s="340"/>
      <c r="P308" t="s">
        <v>680</v>
      </c>
      <c r="R308">
        <f t="shared" si="2"/>
        <v>3</v>
      </c>
    </row>
    <row r="309" spans="1:18" ht="16" x14ac:dyDescent="0.2">
      <c r="A309" s="345">
        <v>11</v>
      </c>
      <c r="B309" s="383" t="s">
        <v>181</v>
      </c>
      <c r="C309" s="609" t="s">
        <v>234</v>
      </c>
      <c r="D309" s="610"/>
      <c r="E309" s="611"/>
      <c r="F309" s="412" t="s">
        <v>238</v>
      </c>
      <c r="G309" s="340"/>
      <c r="H309" s="340">
        <v>2</v>
      </c>
      <c r="I309" s="340"/>
      <c r="J309" s="340"/>
      <c r="K309" s="340">
        <v>1</v>
      </c>
      <c r="L309" s="340"/>
      <c r="M309" s="340"/>
      <c r="N309" s="340"/>
      <c r="P309" t="s">
        <v>680</v>
      </c>
      <c r="R309">
        <f t="shared" si="2"/>
        <v>3</v>
      </c>
    </row>
    <row r="310" spans="1:18" ht="16" x14ac:dyDescent="0.2">
      <c r="A310" s="345">
        <v>11</v>
      </c>
      <c r="B310" s="383" t="s">
        <v>131</v>
      </c>
      <c r="C310" s="609" t="s">
        <v>233</v>
      </c>
      <c r="D310" s="610"/>
      <c r="E310" s="611"/>
      <c r="F310" s="412" t="s">
        <v>240</v>
      </c>
      <c r="G310" s="340"/>
      <c r="H310" s="340">
        <v>12</v>
      </c>
      <c r="I310" s="340"/>
      <c r="J310" s="340"/>
      <c r="K310" s="340">
        <v>0</v>
      </c>
      <c r="L310" s="340"/>
      <c r="M310" s="340"/>
      <c r="N310" s="340"/>
      <c r="P310" t="s">
        <v>680</v>
      </c>
      <c r="R310">
        <f t="shared" si="2"/>
        <v>12</v>
      </c>
    </row>
    <row r="311" spans="1:18" ht="16" x14ac:dyDescent="0.2">
      <c r="A311" s="345">
        <v>11</v>
      </c>
      <c r="B311" s="383" t="s">
        <v>129</v>
      </c>
      <c r="C311" s="609" t="s">
        <v>233</v>
      </c>
      <c r="D311" s="610"/>
      <c r="E311" s="611"/>
      <c r="F311" s="412" t="s">
        <v>238</v>
      </c>
      <c r="G311" s="340"/>
      <c r="H311" s="340">
        <v>4</v>
      </c>
      <c r="I311" s="340"/>
      <c r="J311" s="340"/>
      <c r="K311" s="340">
        <v>0</v>
      </c>
      <c r="L311" s="340"/>
      <c r="M311" s="340"/>
      <c r="N311" s="340"/>
      <c r="P311" t="s">
        <v>680</v>
      </c>
      <c r="R311">
        <f t="shared" si="2"/>
        <v>4</v>
      </c>
    </row>
    <row r="312" spans="1:18" ht="16" x14ac:dyDescent="0.2">
      <c r="A312" s="345">
        <v>11</v>
      </c>
      <c r="B312" s="383" t="s">
        <v>556</v>
      </c>
      <c r="C312" s="609" t="s">
        <v>270</v>
      </c>
      <c r="D312" s="610"/>
      <c r="E312" s="611"/>
      <c r="F312" s="412" t="s">
        <v>240</v>
      </c>
      <c r="G312" s="340"/>
      <c r="H312" s="340">
        <v>1</v>
      </c>
      <c r="I312" s="340"/>
      <c r="J312" s="340"/>
      <c r="K312" s="340">
        <v>0</v>
      </c>
      <c r="L312" s="340"/>
      <c r="M312" s="340"/>
      <c r="N312" s="340"/>
      <c r="P312" t="s">
        <v>680</v>
      </c>
      <c r="R312">
        <f t="shared" si="2"/>
        <v>1</v>
      </c>
    </row>
    <row r="313" spans="1:18" ht="16" x14ac:dyDescent="0.2">
      <c r="A313" s="345">
        <v>11</v>
      </c>
      <c r="B313" s="383" t="s">
        <v>159</v>
      </c>
      <c r="C313" s="609" t="s">
        <v>233</v>
      </c>
      <c r="D313" s="610"/>
      <c r="E313" s="611"/>
      <c r="F313" s="412" t="s">
        <v>240</v>
      </c>
      <c r="G313" s="340"/>
      <c r="H313" s="340">
        <v>2</v>
      </c>
      <c r="I313" s="340"/>
      <c r="J313" s="340"/>
      <c r="K313" s="340">
        <v>0</v>
      </c>
      <c r="L313" s="340"/>
      <c r="M313" s="340"/>
      <c r="N313" s="340"/>
      <c r="P313" t="s">
        <v>680</v>
      </c>
      <c r="R313">
        <f t="shared" si="2"/>
        <v>2</v>
      </c>
    </row>
    <row r="314" spans="1:18" ht="16" x14ac:dyDescent="0.2">
      <c r="A314" s="345">
        <v>12</v>
      </c>
      <c r="B314" s="383" t="s">
        <v>141</v>
      </c>
      <c r="C314" s="609" t="s">
        <v>234</v>
      </c>
      <c r="D314" s="610"/>
      <c r="E314" s="611"/>
      <c r="F314" s="412" t="s">
        <v>238</v>
      </c>
      <c r="G314" s="340"/>
      <c r="H314" s="340">
        <v>5</v>
      </c>
      <c r="I314" s="340"/>
      <c r="J314" s="340"/>
      <c r="K314" s="340">
        <v>0</v>
      </c>
      <c r="L314" s="340"/>
      <c r="M314" s="340"/>
      <c r="N314" s="340"/>
      <c r="P314" t="s">
        <v>680</v>
      </c>
      <c r="R314">
        <f t="shared" si="2"/>
        <v>5</v>
      </c>
    </row>
    <row r="315" spans="1:18" ht="16" x14ac:dyDescent="0.2">
      <c r="A315" s="345">
        <v>12</v>
      </c>
      <c r="B315" s="383" t="s">
        <v>181</v>
      </c>
      <c r="C315" s="609" t="s">
        <v>234</v>
      </c>
      <c r="D315" s="610"/>
      <c r="E315" s="611"/>
      <c r="F315" s="412" t="s">
        <v>238</v>
      </c>
      <c r="G315" s="340"/>
      <c r="H315" s="340">
        <v>4</v>
      </c>
      <c r="I315" s="340"/>
      <c r="J315" s="340"/>
      <c r="K315" s="340">
        <v>4</v>
      </c>
      <c r="L315" s="340"/>
      <c r="M315" s="340"/>
      <c r="N315" s="340"/>
      <c r="P315" t="s">
        <v>680</v>
      </c>
      <c r="R315">
        <f t="shared" si="2"/>
        <v>8</v>
      </c>
    </row>
    <row r="316" spans="1:18" ht="16" x14ac:dyDescent="0.2">
      <c r="A316" s="345">
        <v>12</v>
      </c>
      <c r="B316" s="383" t="s">
        <v>131</v>
      </c>
      <c r="C316" s="609" t="s">
        <v>233</v>
      </c>
      <c r="D316" s="610"/>
      <c r="E316" s="611"/>
      <c r="F316" s="412" t="s">
        <v>240</v>
      </c>
      <c r="G316" s="340"/>
      <c r="H316" s="340">
        <v>8</v>
      </c>
      <c r="I316" s="340"/>
      <c r="J316" s="340"/>
      <c r="K316" s="340">
        <v>0</v>
      </c>
      <c r="L316" s="340"/>
      <c r="M316" s="340"/>
      <c r="N316" s="340"/>
      <c r="P316" t="s">
        <v>680</v>
      </c>
      <c r="R316">
        <f t="shared" si="2"/>
        <v>8</v>
      </c>
    </row>
    <row r="317" spans="1:18" ht="16" x14ac:dyDescent="0.2">
      <c r="A317" s="345">
        <v>12</v>
      </c>
      <c r="B317" s="383" t="s">
        <v>129</v>
      </c>
      <c r="C317" s="609" t="s">
        <v>233</v>
      </c>
      <c r="D317" s="610"/>
      <c r="E317" s="611"/>
      <c r="F317" s="412" t="s">
        <v>238</v>
      </c>
      <c r="G317" s="340"/>
      <c r="H317" s="340">
        <v>16</v>
      </c>
      <c r="I317" s="340"/>
      <c r="J317" s="340"/>
      <c r="K317" s="340">
        <v>0</v>
      </c>
      <c r="L317" s="340"/>
      <c r="M317" s="340"/>
      <c r="N317" s="340"/>
      <c r="P317" t="s">
        <v>680</v>
      </c>
      <c r="R317">
        <f t="shared" si="2"/>
        <v>16</v>
      </c>
    </row>
    <row r="318" spans="1:18" ht="16" x14ac:dyDescent="0.2">
      <c r="A318" s="345">
        <v>12</v>
      </c>
      <c r="B318" s="383" t="s">
        <v>318</v>
      </c>
      <c r="C318" s="609" t="s">
        <v>235</v>
      </c>
      <c r="D318" s="610"/>
      <c r="E318" s="611"/>
      <c r="F318" s="412" t="s">
        <v>239</v>
      </c>
      <c r="G318" s="340"/>
      <c r="H318" s="340">
        <v>1</v>
      </c>
      <c r="I318" s="340"/>
      <c r="J318" s="340"/>
      <c r="K318" s="340">
        <v>0</v>
      </c>
      <c r="L318" s="340">
        <v>1</v>
      </c>
      <c r="M318" s="340"/>
      <c r="N318" s="340">
        <v>0</v>
      </c>
      <c r="P318" t="s">
        <v>680</v>
      </c>
      <c r="R318">
        <f t="shared" si="2"/>
        <v>2</v>
      </c>
    </row>
    <row r="319" spans="1:18" ht="16" x14ac:dyDescent="0.2">
      <c r="A319" s="345">
        <v>12</v>
      </c>
      <c r="B319" s="383" t="s">
        <v>229</v>
      </c>
      <c r="C319" s="622" t="s">
        <v>236</v>
      </c>
      <c r="D319" s="623"/>
      <c r="E319" s="624"/>
      <c r="F319" s="412" t="s">
        <v>239</v>
      </c>
      <c r="G319" s="340"/>
      <c r="H319" s="340">
        <v>1</v>
      </c>
      <c r="I319" s="340"/>
      <c r="J319" s="340"/>
      <c r="K319" s="340">
        <v>0</v>
      </c>
      <c r="L319" s="340"/>
      <c r="M319" s="340"/>
      <c r="N319" s="340"/>
      <c r="P319" t="s">
        <v>680</v>
      </c>
      <c r="R319">
        <f t="shared" si="2"/>
        <v>1</v>
      </c>
    </row>
    <row r="320" spans="1:18" ht="16" x14ac:dyDescent="0.2">
      <c r="A320" s="345">
        <v>12</v>
      </c>
      <c r="B320" s="383" t="s">
        <v>159</v>
      </c>
      <c r="C320" s="622" t="s">
        <v>236</v>
      </c>
      <c r="D320" s="623"/>
      <c r="E320" s="624"/>
      <c r="F320" s="412" t="s">
        <v>242</v>
      </c>
      <c r="G320" s="340"/>
      <c r="H320" s="340">
        <v>10</v>
      </c>
      <c r="I320" s="340"/>
      <c r="J320" s="340"/>
      <c r="K320" s="340">
        <v>0</v>
      </c>
      <c r="L320" s="340"/>
      <c r="M320" s="340"/>
      <c r="N320" s="340"/>
      <c r="P320" t="s">
        <v>680</v>
      </c>
      <c r="R320">
        <f t="shared" si="2"/>
        <v>10</v>
      </c>
    </row>
    <row r="321" spans="1:18" ht="16" x14ac:dyDescent="0.2">
      <c r="A321" s="345">
        <v>12</v>
      </c>
      <c r="B321" s="383" t="s">
        <v>166</v>
      </c>
      <c r="C321" s="622" t="s">
        <v>237</v>
      </c>
      <c r="D321" s="623"/>
      <c r="E321" s="624"/>
      <c r="F321" s="412" t="s">
        <v>239</v>
      </c>
      <c r="G321" s="340"/>
      <c r="H321" s="340"/>
      <c r="I321" s="340"/>
      <c r="J321" s="340"/>
      <c r="K321" s="340"/>
      <c r="L321" s="340">
        <v>1</v>
      </c>
      <c r="M321" s="340"/>
      <c r="N321" s="340">
        <v>0</v>
      </c>
      <c r="P321" t="s">
        <v>680</v>
      </c>
      <c r="R321">
        <f t="shared" si="2"/>
        <v>1</v>
      </c>
    </row>
    <row r="322" spans="1:18" ht="16" x14ac:dyDescent="0.2">
      <c r="A322" s="345">
        <v>12</v>
      </c>
      <c r="B322" s="383" t="s">
        <v>482</v>
      </c>
      <c r="C322" s="622" t="s">
        <v>237</v>
      </c>
      <c r="D322" s="623"/>
      <c r="E322" s="624"/>
      <c r="F322" s="412" t="s">
        <v>239</v>
      </c>
      <c r="G322" s="340"/>
      <c r="H322" s="340"/>
      <c r="I322" s="340"/>
      <c r="J322" s="340"/>
      <c r="K322" s="340"/>
      <c r="L322" s="340">
        <v>1</v>
      </c>
      <c r="M322" s="340"/>
      <c r="N322" s="340">
        <v>0</v>
      </c>
      <c r="P322" t="s">
        <v>680</v>
      </c>
      <c r="R322">
        <f t="shared" si="2"/>
        <v>1</v>
      </c>
    </row>
    <row r="323" spans="1:18" ht="16" x14ac:dyDescent="0.2">
      <c r="A323" s="345">
        <v>13</v>
      </c>
      <c r="B323" s="383" t="s">
        <v>141</v>
      </c>
      <c r="C323" s="609" t="s">
        <v>234</v>
      </c>
      <c r="D323" s="610"/>
      <c r="E323" s="611"/>
      <c r="F323" s="412" t="s">
        <v>238</v>
      </c>
      <c r="G323" s="340"/>
      <c r="H323" s="340">
        <v>3</v>
      </c>
      <c r="I323" s="340"/>
      <c r="J323" s="340"/>
      <c r="K323" s="340">
        <v>0</v>
      </c>
      <c r="L323" s="340"/>
      <c r="M323" s="340"/>
      <c r="N323" s="340"/>
      <c r="P323" t="s">
        <v>680</v>
      </c>
      <c r="R323">
        <f t="shared" si="2"/>
        <v>3</v>
      </c>
    </row>
    <row r="324" spans="1:18" ht="16" x14ac:dyDescent="0.2">
      <c r="A324" s="345">
        <v>13</v>
      </c>
      <c r="B324" s="383" t="s">
        <v>181</v>
      </c>
      <c r="C324" s="609" t="s">
        <v>234</v>
      </c>
      <c r="D324" s="610"/>
      <c r="E324" s="611"/>
      <c r="F324" s="412" t="s">
        <v>238</v>
      </c>
      <c r="G324" s="340"/>
      <c r="H324" s="340">
        <v>6</v>
      </c>
      <c r="I324" s="340"/>
      <c r="J324" s="340"/>
      <c r="K324" s="340">
        <v>6</v>
      </c>
      <c r="L324" s="340"/>
      <c r="M324" s="340"/>
      <c r="N324" s="340"/>
      <c r="P324" t="s">
        <v>680</v>
      </c>
      <c r="R324">
        <f t="shared" si="2"/>
        <v>12</v>
      </c>
    </row>
    <row r="325" spans="1:18" ht="16" x14ac:dyDescent="0.2">
      <c r="A325" s="345">
        <v>13</v>
      </c>
      <c r="B325" s="383" t="s">
        <v>275</v>
      </c>
      <c r="C325" s="609" t="s">
        <v>235</v>
      </c>
      <c r="D325" s="610"/>
      <c r="E325" s="611"/>
      <c r="F325" s="412" t="s">
        <v>238</v>
      </c>
      <c r="G325" s="340"/>
      <c r="H325" s="340">
        <v>1</v>
      </c>
      <c r="I325" s="340"/>
      <c r="J325" s="340"/>
      <c r="K325" s="340">
        <v>0</v>
      </c>
      <c r="L325" s="340"/>
      <c r="M325" s="340"/>
      <c r="N325" s="340"/>
      <c r="P325" t="s">
        <v>680</v>
      </c>
      <c r="R325">
        <f t="shared" si="2"/>
        <v>1</v>
      </c>
    </row>
    <row r="326" spans="1:18" ht="16" x14ac:dyDescent="0.2">
      <c r="A326" s="345">
        <v>13</v>
      </c>
      <c r="B326" s="383" t="s">
        <v>131</v>
      </c>
      <c r="C326" s="609" t="s">
        <v>233</v>
      </c>
      <c r="D326" s="610"/>
      <c r="E326" s="611"/>
      <c r="F326" s="412" t="s">
        <v>240</v>
      </c>
      <c r="G326" s="340"/>
      <c r="H326" s="340">
        <v>17</v>
      </c>
      <c r="I326" s="340"/>
      <c r="J326" s="340"/>
      <c r="K326" s="340">
        <v>0</v>
      </c>
      <c r="L326" s="340"/>
      <c r="M326" s="340"/>
      <c r="N326" s="340"/>
      <c r="P326" t="s">
        <v>680</v>
      </c>
      <c r="R326">
        <f t="shared" si="2"/>
        <v>17</v>
      </c>
    </row>
    <row r="327" spans="1:18" ht="16" x14ac:dyDescent="0.2">
      <c r="A327" s="345">
        <v>13</v>
      </c>
      <c r="B327" s="383" t="s">
        <v>129</v>
      </c>
      <c r="C327" s="609" t="s">
        <v>233</v>
      </c>
      <c r="D327" s="610"/>
      <c r="E327" s="611"/>
      <c r="F327" s="412" t="s">
        <v>238</v>
      </c>
      <c r="G327" s="340"/>
      <c r="H327" s="340">
        <v>5</v>
      </c>
      <c r="I327" s="340"/>
      <c r="J327" s="340"/>
      <c r="K327" s="340">
        <v>0</v>
      </c>
      <c r="L327" s="340"/>
      <c r="M327" s="340"/>
      <c r="N327" s="340"/>
      <c r="P327" t="s">
        <v>680</v>
      </c>
      <c r="R327">
        <f t="shared" si="2"/>
        <v>5</v>
      </c>
    </row>
    <row r="328" spans="1:18" ht="16" x14ac:dyDescent="0.2">
      <c r="A328" s="345">
        <v>13</v>
      </c>
      <c r="B328" s="383" t="s">
        <v>229</v>
      </c>
      <c r="C328" s="609" t="s">
        <v>236</v>
      </c>
      <c r="D328" s="610"/>
      <c r="E328" s="611"/>
      <c r="F328" s="412" t="s">
        <v>239</v>
      </c>
      <c r="G328" s="340"/>
      <c r="H328" s="340">
        <v>3</v>
      </c>
      <c r="I328" s="340"/>
      <c r="J328" s="340"/>
      <c r="K328" s="340">
        <v>0</v>
      </c>
      <c r="L328" s="340"/>
      <c r="M328" s="340"/>
      <c r="N328" s="340"/>
      <c r="P328" t="s">
        <v>680</v>
      </c>
      <c r="R328">
        <f t="shared" si="2"/>
        <v>3</v>
      </c>
    </row>
    <row r="329" spans="1:18" ht="16" x14ac:dyDescent="0.2">
      <c r="A329" s="345">
        <v>13</v>
      </c>
      <c r="B329" s="383" t="s">
        <v>185</v>
      </c>
      <c r="C329" s="609" t="s">
        <v>234</v>
      </c>
      <c r="D329" s="610"/>
      <c r="E329" s="611"/>
      <c r="F329" s="412" t="s">
        <v>238</v>
      </c>
      <c r="G329" s="340"/>
      <c r="H329" s="340">
        <v>1</v>
      </c>
      <c r="I329" s="340"/>
      <c r="J329" s="340"/>
      <c r="K329" s="340">
        <v>0</v>
      </c>
      <c r="L329" s="340"/>
      <c r="M329" s="340"/>
      <c r="N329" s="340"/>
      <c r="P329" t="s">
        <v>680</v>
      </c>
      <c r="R329">
        <f t="shared" si="2"/>
        <v>1</v>
      </c>
    </row>
    <row r="330" spans="1:18" ht="16" x14ac:dyDescent="0.2">
      <c r="A330" s="345">
        <v>13</v>
      </c>
      <c r="B330" s="383" t="s">
        <v>166</v>
      </c>
      <c r="C330" s="609" t="s">
        <v>237</v>
      </c>
      <c r="D330" s="610"/>
      <c r="E330" s="611"/>
      <c r="F330" s="412" t="s">
        <v>239</v>
      </c>
      <c r="G330" s="340"/>
      <c r="H330" s="340"/>
      <c r="I330" s="340"/>
      <c r="J330" s="340"/>
      <c r="K330" s="340"/>
      <c r="L330" s="340">
        <v>1</v>
      </c>
      <c r="M330" s="340"/>
      <c r="N330" s="340">
        <v>0</v>
      </c>
      <c r="P330" t="s">
        <v>680</v>
      </c>
      <c r="R330">
        <f t="shared" si="2"/>
        <v>1</v>
      </c>
    </row>
    <row r="331" spans="1:18" ht="16" x14ac:dyDescent="0.2">
      <c r="A331" s="345">
        <v>14</v>
      </c>
      <c r="B331" s="383" t="s">
        <v>141</v>
      </c>
      <c r="C331" s="609" t="s">
        <v>234</v>
      </c>
      <c r="D331" s="610"/>
      <c r="E331" s="611"/>
      <c r="F331" s="412" t="s">
        <v>238</v>
      </c>
      <c r="G331" s="340"/>
      <c r="H331" s="340">
        <v>1</v>
      </c>
      <c r="I331" s="340">
        <v>1</v>
      </c>
      <c r="J331" s="340"/>
      <c r="K331" s="340">
        <v>0</v>
      </c>
      <c r="L331" s="340"/>
      <c r="M331" s="340"/>
      <c r="N331" s="340"/>
      <c r="P331" t="s">
        <v>680</v>
      </c>
      <c r="R331">
        <f t="shared" si="2"/>
        <v>2</v>
      </c>
    </row>
    <row r="332" spans="1:18" ht="16" x14ac:dyDescent="0.2">
      <c r="A332" s="345">
        <v>14</v>
      </c>
      <c r="B332" s="383" t="s">
        <v>181</v>
      </c>
      <c r="C332" s="609" t="s">
        <v>234</v>
      </c>
      <c r="D332" s="610"/>
      <c r="E332" s="611"/>
      <c r="F332" s="412" t="s">
        <v>238</v>
      </c>
      <c r="G332" s="340"/>
      <c r="H332" s="340">
        <v>3</v>
      </c>
      <c r="I332" s="340"/>
      <c r="J332" s="340"/>
      <c r="K332" s="340">
        <v>0</v>
      </c>
      <c r="L332" s="340"/>
      <c r="M332" s="340"/>
      <c r="N332" s="340"/>
      <c r="P332" t="s">
        <v>680</v>
      </c>
      <c r="R332">
        <f t="shared" si="2"/>
        <v>3</v>
      </c>
    </row>
    <row r="333" spans="1:18" ht="16" x14ac:dyDescent="0.2">
      <c r="A333" s="345">
        <v>14</v>
      </c>
      <c r="B333" s="383" t="s">
        <v>131</v>
      </c>
      <c r="C333" s="609" t="s">
        <v>233</v>
      </c>
      <c r="D333" s="610"/>
      <c r="E333" s="611"/>
      <c r="F333" s="412" t="s">
        <v>240</v>
      </c>
      <c r="G333" s="340"/>
      <c r="H333" s="340">
        <v>1</v>
      </c>
      <c r="I333" s="340"/>
      <c r="J333" s="340"/>
      <c r="K333" s="340">
        <v>0</v>
      </c>
      <c r="L333" s="340"/>
      <c r="M333" s="340"/>
      <c r="N333" s="340"/>
      <c r="P333" t="s">
        <v>680</v>
      </c>
      <c r="R333">
        <f t="shared" si="2"/>
        <v>1</v>
      </c>
    </row>
    <row r="334" spans="1:18" ht="16" x14ac:dyDescent="0.2">
      <c r="A334" s="345">
        <v>14</v>
      </c>
      <c r="B334" s="383" t="s">
        <v>129</v>
      </c>
      <c r="C334" s="609" t="s">
        <v>233</v>
      </c>
      <c r="D334" s="610"/>
      <c r="E334" s="611"/>
      <c r="F334" s="412" t="s">
        <v>238</v>
      </c>
      <c r="G334" s="340"/>
      <c r="H334" s="340">
        <v>4</v>
      </c>
      <c r="I334" s="340"/>
      <c r="J334" s="340"/>
      <c r="K334" s="340">
        <v>0</v>
      </c>
      <c r="L334" s="340"/>
      <c r="M334" s="340"/>
      <c r="N334" s="340"/>
      <c r="P334" t="s">
        <v>680</v>
      </c>
      <c r="R334">
        <f t="shared" si="2"/>
        <v>4</v>
      </c>
    </row>
    <row r="335" spans="1:18" ht="16" x14ac:dyDescent="0.2">
      <c r="A335" s="345">
        <v>14</v>
      </c>
      <c r="B335" s="383" t="s">
        <v>185</v>
      </c>
      <c r="C335" s="609" t="s">
        <v>234</v>
      </c>
      <c r="D335" s="610"/>
      <c r="E335" s="611"/>
      <c r="F335" s="412" t="s">
        <v>238</v>
      </c>
      <c r="G335" s="340"/>
      <c r="H335" s="340">
        <v>4</v>
      </c>
      <c r="I335" s="340"/>
      <c r="J335" s="340"/>
      <c r="K335" s="340">
        <v>0</v>
      </c>
      <c r="L335" s="340"/>
      <c r="M335" s="340"/>
      <c r="N335" s="340"/>
      <c r="P335" t="s">
        <v>680</v>
      </c>
      <c r="R335">
        <f t="shared" si="2"/>
        <v>4</v>
      </c>
    </row>
    <row r="336" spans="1:18" ht="16" x14ac:dyDescent="0.2">
      <c r="A336" s="345">
        <v>15</v>
      </c>
      <c r="B336" s="383" t="s">
        <v>141</v>
      </c>
      <c r="C336" s="622" t="s">
        <v>234</v>
      </c>
      <c r="D336" s="623"/>
      <c r="E336" s="624"/>
      <c r="F336" s="412" t="s">
        <v>238</v>
      </c>
      <c r="G336" s="340"/>
      <c r="H336" s="340">
        <v>2</v>
      </c>
      <c r="I336" s="340"/>
      <c r="J336" s="340"/>
      <c r="K336" s="340">
        <v>0</v>
      </c>
      <c r="L336" s="340"/>
      <c r="M336" s="340"/>
      <c r="N336" s="340"/>
      <c r="P336" t="s">
        <v>680</v>
      </c>
      <c r="R336">
        <f t="shared" si="2"/>
        <v>2</v>
      </c>
    </row>
    <row r="337" spans="1:18" ht="16" x14ac:dyDescent="0.2">
      <c r="A337" s="345">
        <v>15</v>
      </c>
      <c r="B337" s="383" t="s">
        <v>181</v>
      </c>
      <c r="C337" s="622" t="s">
        <v>234</v>
      </c>
      <c r="D337" s="623"/>
      <c r="E337" s="624"/>
      <c r="F337" s="412" t="s">
        <v>238</v>
      </c>
      <c r="G337" s="340"/>
      <c r="H337" s="340">
        <v>3</v>
      </c>
      <c r="I337" s="340"/>
      <c r="J337" s="340"/>
      <c r="K337" s="340">
        <v>1</v>
      </c>
      <c r="L337" s="340"/>
      <c r="M337" s="340"/>
      <c r="N337" s="340"/>
      <c r="P337" t="s">
        <v>680</v>
      </c>
      <c r="R337">
        <f t="shared" si="2"/>
        <v>4</v>
      </c>
    </row>
    <row r="338" spans="1:18" ht="16" x14ac:dyDescent="0.2">
      <c r="A338" s="345">
        <v>15</v>
      </c>
      <c r="B338" s="383" t="s">
        <v>159</v>
      </c>
      <c r="C338" s="622" t="s">
        <v>233</v>
      </c>
      <c r="D338" s="623"/>
      <c r="E338" s="624"/>
      <c r="F338" s="412" t="s">
        <v>240</v>
      </c>
      <c r="G338" s="340"/>
      <c r="H338" s="340">
        <v>7</v>
      </c>
      <c r="I338" s="340"/>
      <c r="J338" s="340"/>
      <c r="K338" s="340">
        <v>0</v>
      </c>
      <c r="L338" s="340"/>
      <c r="M338" s="340"/>
      <c r="N338" s="340"/>
      <c r="P338" t="s">
        <v>680</v>
      </c>
      <c r="R338">
        <f t="shared" si="2"/>
        <v>7</v>
      </c>
    </row>
    <row r="339" spans="1:18" ht="16" x14ac:dyDescent="0.2">
      <c r="A339" s="345">
        <v>15</v>
      </c>
      <c r="B339" s="383" t="s">
        <v>131</v>
      </c>
      <c r="C339" s="622" t="s">
        <v>233</v>
      </c>
      <c r="D339" s="623"/>
      <c r="E339" s="624"/>
      <c r="F339" s="412" t="s">
        <v>240</v>
      </c>
      <c r="G339" s="340"/>
      <c r="H339" s="340">
        <v>7</v>
      </c>
      <c r="I339" s="340"/>
      <c r="J339" s="340"/>
      <c r="K339" s="340">
        <v>0</v>
      </c>
      <c r="L339" s="340"/>
      <c r="M339" s="340"/>
      <c r="N339" s="340"/>
      <c r="P339" t="s">
        <v>680</v>
      </c>
      <c r="R339">
        <f t="shared" si="2"/>
        <v>7</v>
      </c>
    </row>
    <row r="340" spans="1:18" ht="16" x14ac:dyDescent="0.2">
      <c r="A340" s="345">
        <v>16</v>
      </c>
      <c r="B340" s="383" t="s">
        <v>141</v>
      </c>
      <c r="C340" s="622" t="s">
        <v>234</v>
      </c>
      <c r="D340" s="623"/>
      <c r="E340" s="624"/>
      <c r="F340" s="412" t="s">
        <v>238</v>
      </c>
      <c r="G340" s="340"/>
      <c r="H340" s="340">
        <v>1</v>
      </c>
      <c r="I340" s="340"/>
      <c r="J340" s="340"/>
      <c r="K340" s="340">
        <v>0</v>
      </c>
      <c r="L340" s="340"/>
      <c r="M340" s="340"/>
      <c r="N340" s="340"/>
      <c r="P340" t="s">
        <v>680</v>
      </c>
      <c r="R340">
        <f t="shared" si="2"/>
        <v>1</v>
      </c>
    </row>
    <row r="341" spans="1:18" ht="16" x14ac:dyDescent="0.2">
      <c r="A341" s="345">
        <v>16</v>
      </c>
      <c r="B341" s="383" t="s">
        <v>131</v>
      </c>
      <c r="C341" s="622" t="s">
        <v>233</v>
      </c>
      <c r="D341" s="623"/>
      <c r="E341" s="624"/>
      <c r="F341" s="412" t="s">
        <v>240</v>
      </c>
      <c r="G341" s="340"/>
      <c r="H341" s="340">
        <v>5</v>
      </c>
      <c r="I341" s="340"/>
      <c r="J341" s="340"/>
      <c r="K341" s="340">
        <v>2</v>
      </c>
      <c r="L341" s="340"/>
      <c r="M341" s="340"/>
      <c r="N341" s="340"/>
      <c r="P341" t="s">
        <v>680</v>
      </c>
      <c r="R341">
        <f t="shared" si="2"/>
        <v>7</v>
      </c>
    </row>
    <row r="342" spans="1:18" ht="16" x14ac:dyDescent="0.2">
      <c r="A342" s="345">
        <v>16</v>
      </c>
      <c r="B342" s="383" t="s">
        <v>129</v>
      </c>
      <c r="C342" s="622" t="s">
        <v>233</v>
      </c>
      <c r="D342" s="623"/>
      <c r="E342" s="624"/>
      <c r="F342" s="412" t="s">
        <v>238</v>
      </c>
      <c r="G342" s="340"/>
      <c r="H342" s="340">
        <v>1</v>
      </c>
      <c r="I342" s="340"/>
      <c r="J342" s="340"/>
      <c r="K342" s="340">
        <v>0</v>
      </c>
      <c r="L342" s="340"/>
      <c r="M342" s="340"/>
      <c r="N342" s="340"/>
      <c r="P342" t="s">
        <v>680</v>
      </c>
      <c r="R342">
        <f t="shared" si="2"/>
        <v>1</v>
      </c>
    </row>
    <row r="343" spans="1:18" ht="16" x14ac:dyDescent="0.2">
      <c r="A343" s="345">
        <v>16</v>
      </c>
      <c r="B343" s="383" t="s">
        <v>128</v>
      </c>
      <c r="C343" s="622" t="s">
        <v>237</v>
      </c>
      <c r="D343" s="623"/>
      <c r="E343" s="624"/>
      <c r="F343" s="412" t="s">
        <v>239</v>
      </c>
      <c r="G343" s="340"/>
      <c r="H343" s="340"/>
      <c r="I343" s="340"/>
      <c r="J343" s="340"/>
      <c r="K343" s="340">
        <v>0</v>
      </c>
      <c r="L343" s="340">
        <v>1</v>
      </c>
      <c r="M343" s="340"/>
      <c r="N343" s="340">
        <v>0</v>
      </c>
      <c r="P343" t="s">
        <v>680</v>
      </c>
      <c r="R343">
        <f t="shared" si="2"/>
        <v>1</v>
      </c>
    </row>
    <row r="344" spans="1:18" ht="16" x14ac:dyDescent="0.2">
      <c r="A344" s="345">
        <v>16</v>
      </c>
      <c r="B344" s="383" t="s">
        <v>556</v>
      </c>
      <c r="C344" s="622" t="s">
        <v>270</v>
      </c>
      <c r="D344" s="623"/>
      <c r="E344" s="624"/>
      <c r="F344" s="412" t="s">
        <v>240</v>
      </c>
      <c r="G344" s="340"/>
      <c r="H344" s="340">
        <v>6</v>
      </c>
      <c r="I344" s="340"/>
      <c r="J344" s="340"/>
      <c r="K344" s="340">
        <v>2</v>
      </c>
      <c r="L344" s="340"/>
      <c r="M344" s="340"/>
      <c r="N344" s="340"/>
      <c r="P344" t="s">
        <v>680</v>
      </c>
      <c r="R344">
        <f t="shared" si="2"/>
        <v>8</v>
      </c>
    </row>
    <row r="345" spans="1:18" ht="32" x14ac:dyDescent="0.2">
      <c r="A345" s="345">
        <v>16</v>
      </c>
      <c r="B345" s="383" t="s">
        <v>232</v>
      </c>
      <c r="C345" s="622" t="s">
        <v>236</v>
      </c>
      <c r="D345" s="623"/>
      <c r="E345" s="624"/>
      <c r="F345" s="412" t="s">
        <v>239</v>
      </c>
      <c r="G345" s="340"/>
      <c r="H345" s="340"/>
      <c r="I345" s="340"/>
      <c r="J345" s="340"/>
      <c r="K345" s="340"/>
      <c r="L345" s="340">
        <v>1</v>
      </c>
      <c r="M345" s="340"/>
      <c r="N345" s="340">
        <v>0</v>
      </c>
      <c r="P345" t="s">
        <v>680</v>
      </c>
      <c r="R345">
        <f t="shared" si="2"/>
        <v>1</v>
      </c>
    </row>
    <row r="346" spans="1:18" ht="32" x14ac:dyDescent="0.2">
      <c r="A346" s="345">
        <v>17</v>
      </c>
      <c r="B346" s="383" t="s">
        <v>232</v>
      </c>
      <c r="C346" s="622" t="s">
        <v>236</v>
      </c>
      <c r="D346" s="623"/>
      <c r="E346" s="624"/>
      <c r="F346" s="412" t="s">
        <v>239</v>
      </c>
      <c r="G346" s="340"/>
      <c r="H346" s="340">
        <v>1</v>
      </c>
      <c r="I346" s="340"/>
      <c r="J346" s="340"/>
      <c r="K346" s="340">
        <v>0</v>
      </c>
      <c r="L346" s="340"/>
      <c r="M346" s="340"/>
      <c r="N346" s="340"/>
      <c r="P346" t="s">
        <v>680</v>
      </c>
      <c r="R346">
        <f t="shared" si="2"/>
        <v>1</v>
      </c>
    </row>
    <row r="347" spans="1:18" ht="16" x14ac:dyDescent="0.2">
      <c r="A347" s="345">
        <v>17</v>
      </c>
      <c r="B347" s="383" t="s">
        <v>131</v>
      </c>
      <c r="C347" s="622" t="s">
        <v>233</v>
      </c>
      <c r="D347" s="623"/>
      <c r="E347" s="624"/>
      <c r="F347" s="412" t="s">
        <v>240</v>
      </c>
      <c r="G347" s="340"/>
      <c r="H347" s="340">
        <v>21</v>
      </c>
      <c r="I347" s="340"/>
      <c r="J347" s="340"/>
      <c r="K347" s="340">
        <v>0</v>
      </c>
      <c r="L347" s="340"/>
      <c r="M347" s="340"/>
      <c r="N347" s="340"/>
      <c r="P347" t="s">
        <v>680</v>
      </c>
      <c r="R347">
        <f t="shared" si="2"/>
        <v>21</v>
      </c>
    </row>
    <row r="348" spans="1:18" ht="16" x14ac:dyDescent="0.2">
      <c r="A348" s="345">
        <v>17</v>
      </c>
      <c r="B348" s="383" t="s">
        <v>129</v>
      </c>
      <c r="C348" s="622" t="s">
        <v>233</v>
      </c>
      <c r="D348" s="623"/>
      <c r="E348" s="624"/>
      <c r="F348" s="412" t="s">
        <v>238</v>
      </c>
      <c r="G348" s="340"/>
      <c r="H348" s="340">
        <v>5</v>
      </c>
      <c r="I348" s="340">
        <v>1</v>
      </c>
      <c r="J348" s="340"/>
      <c r="K348" s="340">
        <v>0</v>
      </c>
      <c r="L348" s="340"/>
      <c r="M348" s="340"/>
      <c r="N348" s="340"/>
      <c r="P348" t="s">
        <v>680</v>
      </c>
      <c r="R348">
        <f t="shared" si="2"/>
        <v>6</v>
      </c>
    </row>
    <row r="349" spans="1:18" ht="16" x14ac:dyDescent="0.2">
      <c r="A349" s="345">
        <v>18</v>
      </c>
      <c r="B349" s="383" t="s">
        <v>141</v>
      </c>
      <c r="C349" s="609" t="s">
        <v>234</v>
      </c>
      <c r="D349" s="610"/>
      <c r="E349" s="611"/>
      <c r="F349" s="412" t="s">
        <v>238</v>
      </c>
      <c r="G349" s="340"/>
      <c r="H349" s="340">
        <v>2</v>
      </c>
      <c r="I349" s="340"/>
      <c r="J349" s="340"/>
      <c r="K349" s="340">
        <v>0</v>
      </c>
      <c r="L349" s="340"/>
      <c r="M349" s="340"/>
      <c r="N349" s="340"/>
      <c r="P349" t="s">
        <v>680</v>
      </c>
      <c r="R349">
        <f t="shared" si="2"/>
        <v>2</v>
      </c>
    </row>
    <row r="350" spans="1:18" ht="16" x14ac:dyDescent="0.2">
      <c r="A350" s="345">
        <v>18</v>
      </c>
      <c r="B350" s="383" t="s">
        <v>134</v>
      </c>
      <c r="C350" s="609" t="s">
        <v>233</v>
      </c>
      <c r="D350" s="610"/>
      <c r="E350" s="611"/>
      <c r="F350" s="412" t="s">
        <v>238</v>
      </c>
      <c r="G350" s="340"/>
      <c r="H350" s="340">
        <v>1</v>
      </c>
      <c r="I350" s="340"/>
      <c r="J350" s="340"/>
      <c r="K350" s="340">
        <v>0</v>
      </c>
      <c r="L350" s="340"/>
      <c r="M350" s="340"/>
      <c r="N350" s="340"/>
      <c r="P350" t="s">
        <v>680</v>
      </c>
      <c r="R350">
        <f t="shared" si="2"/>
        <v>1</v>
      </c>
    </row>
    <row r="351" spans="1:18" ht="16" x14ac:dyDescent="0.2">
      <c r="A351" s="345">
        <v>18</v>
      </c>
      <c r="B351" s="383" t="s">
        <v>129</v>
      </c>
      <c r="C351" s="609" t="s">
        <v>233</v>
      </c>
      <c r="D351" s="610"/>
      <c r="E351" s="611"/>
      <c r="F351" s="412" t="s">
        <v>238</v>
      </c>
      <c r="G351" s="340"/>
      <c r="H351" s="340">
        <v>5</v>
      </c>
      <c r="I351" s="340"/>
      <c r="J351" s="340"/>
      <c r="K351" s="340">
        <v>0</v>
      </c>
      <c r="L351" s="340"/>
      <c r="M351" s="340"/>
      <c r="N351" s="340"/>
      <c r="P351" t="s">
        <v>680</v>
      </c>
      <c r="R351">
        <f t="shared" si="2"/>
        <v>5</v>
      </c>
    </row>
    <row r="352" spans="1:18" ht="16" x14ac:dyDescent="0.2">
      <c r="A352" s="345">
        <v>18</v>
      </c>
      <c r="B352" s="383" t="s">
        <v>142</v>
      </c>
      <c r="C352" s="609" t="s">
        <v>237</v>
      </c>
      <c r="D352" s="610"/>
      <c r="E352" s="611"/>
      <c r="F352" s="412" t="s">
        <v>242</v>
      </c>
      <c r="G352" s="340"/>
      <c r="H352" s="340"/>
      <c r="I352" s="340"/>
      <c r="J352" s="340"/>
      <c r="K352" s="340"/>
      <c r="L352" s="340">
        <v>1</v>
      </c>
      <c r="M352" s="340"/>
      <c r="N352" s="340">
        <v>0</v>
      </c>
      <c r="P352" t="s">
        <v>680</v>
      </c>
      <c r="R352">
        <f t="shared" si="2"/>
        <v>1</v>
      </c>
    </row>
    <row r="353" spans="1:18" ht="16" x14ac:dyDescent="0.2">
      <c r="A353" s="345">
        <v>18</v>
      </c>
      <c r="B353" s="383" t="s">
        <v>230</v>
      </c>
      <c r="C353" s="609" t="s">
        <v>270</v>
      </c>
      <c r="D353" s="610"/>
      <c r="E353" s="611"/>
      <c r="F353" s="412" t="s">
        <v>239</v>
      </c>
      <c r="G353" s="340"/>
      <c r="H353" s="340"/>
      <c r="I353" s="340"/>
      <c r="J353" s="340"/>
      <c r="K353" s="340"/>
      <c r="L353" s="340">
        <v>1</v>
      </c>
      <c r="M353" s="340"/>
      <c r="N353" s="340">
        <v>0</v>
      </c>
      <c r="P353" t="s">
        <v>680</v>
      </c>
      <c r="R353">
        <f t="shared" si="2"/>
        <v>1</v>
      </c>
    </row>
    <row r="354" spans="1:18" ht="16" x14ac:dyDescent="0.2">
      <c r="A354" s="345">
        <v>18</v>
      </c>
      <c r="B354" s="383" t="s">
        <v>135</v>
      </c>
      <c r="C354" s="609" t="s">
        <v>236</v>
      </c>
      <c r="D354" s="610"/>
      <c r="E354" s="611"/>
      <c r="F354" s="412" t="s">
        <v>242</v>
      </c>
      <c r="G354" s="340"/>
      <c r="H354" s="340"/>
      <c r="I354" s="340"/>
      <c r="J354" s="340"/>
      <c r="K354" s="340"/>
      <c r="L354" s="340">
        <v>2</v>
      </c>
      <c r="M354" s="340"/>
      <c r="N354" s="340">
        <v>0</v>
      </c>
      <c r="P354" t="s">
        <v>680</v>
      </c>
      <c r="R354">
        <f t="shared" si="2"/>
        <v>2</v>
      </c>
    </row>
    <row r="355" spans="1:18" ht="32" x14ac:dyDescent="0.2">
      <c r="A355" s="345">
        <v>18</v>
      </c>
      <c r="B355" s="383" t="s">
        <v>232</v>
      </c>
      <c r="C355" s="609" t="s">
        <v>236</v>
      </c>
      <c r="D355" s="610"/>
      <c r="E355" s="611"/>
      <c r="F355" s="412" t="s">
        <v>239</v>
      </c>
      <c r="G355" s="340"/>
      <c r="H355" s="340"/>
      <c r="I355" s="340"/>
      <c r="J355" s="340"/>
      <c r="K355" s="340"/>
      <c r="L355" s="340">
        <v>1</v>
      </c>
      <c r="M355" s="340"/>
      <c r="N355" s="340">
        <v>0</v>
      </c>
      <c r="P355" t="s">
        <v>680</v>
      </c>
      <c r="R355">
        <f t="shared" si="2"/>
        <v>1</v>
      </c>
    </row>
    <row r="356" spans="1:18" ht="16" x14ac:dyDescent="0.2">
      <c r="A356" s="345">
        <v>18</v>
      </c>
      <c r="B356" s="383" t="s">
        <v>128</v>
      </c>
      <c r="C356" s="609" t="s">
        <v>237</v>
      </c>
      <c r="D356" s="610"/>
      <c r="E356" s="611"/>
      <c r="F356" s="412" t="s">
        <v>239</v>
      </c>
      <c r="G356" s="340"/>
      <c r="H356" s="340"/>
      <c r="I356" s="340"/>
      <c r="J356" s="340"/>
      <c r="K356" s="340"/>
      <c r="L356" s="340">
        <v>5</v>
      </c>
      <c r="M356" s="340"/>
      <c r="N356" s="340">
        <v>0</v>
      </c>
      <c r="P356" t="s">
        <v>680</v>
      </c>
      <c r="R356">
        <f t="shared" si="2"/>
        <v>5</v>
      </c>
    </row>
    <row r="357" spans="1:18" ht="16" x14ac:dyDescent="0.2">
      <c r="A357" s="345">
        <v>19</v>
      </c>
      <c r="B357" s="383" t="s">
        <v>141</v>
      </c>
      <c r="C357" s="609" t="s">
        <v>234</v>
      </c>
      <c r="D357" s="610"/>
      <c r="E357" s="611"/>
      <c r="F357" s="412" t="s">
        <v>238</v>
      </c>
      <c r="G357" s="340"/>
      <c r="H357" s="340">
        <v>0</v>
      </c>
      <c r="I357" s="340">
        <v>2</v>
      </c>
      <c r="J357" s="340"/>
      <c r="K357" s="340">
        <v>0</v>
      </c>
      <c r="L357" s="340"/>
      <c r="M357" s="340"/>
      <c r="N357" s="340"/>
      <c r="P357" t="s">
        <v>680</v>
      </c>
      <c r="R357">
        <f t="shared" ref="R357:R367" si="3">SUM(G357:I357,K357:N357)</f>
        <v>2</v>
      </c>
    </row>
    <row r="358" spans="1:18" ht="16" x14ac:dyDescent="0.2">
      <c r="A358" s="345">
        <v>19</v>
      </c>
      <c r="B358" s="383" t="s">
        <v>128</v>
      </c>
      <c r="C358" s="609" t="s">
        <v>237</v>
      </c>
      <c r="D358" s="610"/>
      <c r="E358" s="611"/>
      <c r="F358" s="412" t="s">
        <v>239</v>
      </c>
      <c r="G358" s="340"/>
      <c r="H358" s="340"/>
      <c r="I358" s="340"/>
      <c r="J358" s="340"/>
      <c r="K358" s="340"/>
      <c r="L358" s="340">
        <v>1</v>
      </c>
      <c r="M358" s="340"/>
      <c r="N358" s="340">
        <v>0</v>
      </c>
      <c r="P358" t="s">
        <v>680</v>
      </c>
      <c r="R358">
        <f t="shared" si="3"/>
        <v>1</v>
      </c>
    </row>
    <row r="359" spans="1:18" ht="16" x14ac:dyDescent="0.2">
      <c r="A359" s="345">
        <v>19</v>
      </c>
      <c r="B359" s="383" t="s">
        <v>135</v>
      </c>
      <c r="C359" s="609" t="s">
        <v>236</v>
      </c>
      <c r="D359" s="610"/>
      <c r="E359" s="611"/>
      <c r="F359" s="412" t="s">
        <v>242</v>
      </c>
      <c r="G359" s="340"/>
      <c r="H359" s="340"/>
      <c r="I359" s="340"/>
      <c r="J359" s="340"/>
      <c r="K359" s="340"/>
      <c r="L359" s="340">
        <v>1</v>
      </c>
      <c r="M359" s="340"/>
      <c r="N359" s="340">
        <v>0</v>
      </c>
      <c r="P359" t="s">
        <v>680</v>
      </c>
      <c r="R359">
        <f t="shared" si="3"/>
        <v>1</v>
      </c>
    </row>
    <row r="360" spans="1:18" ht="16" x14ac:dyDescent="0.2">
      <c r="A360" s="345">
        <v>19</v>
      </c>
      <c r="B360" s="383" t="s">
        <v>132</v>
      </c>
      <c r="C360" s="609" t="s">
        <v>233</v>
      </c>
      <c r="D360" s="610"/>
      <c r="E360" s="611"/>
      <c r="F360" s="412" t="s">
        <v>238</v>
      </c>
      <c r="G360" s="340"/>
      <c r="H360" s="340">
        <v>1</v>
      </c>
      <c r="I360" s="340"/>
      <c r="J360" s="340"/>
      <c r="K360" s="340">
        <v>0</v>
      </c>
      <c r="L360" s="340"/>
      <c r="M360" s="340"/>
      <c r="N360" s="340"/>
      <c r="P360" t="s">
        <v>680</v>
      </c>
      <c r="R360">
        <f t="shared" si="3"/>
        <v>1</v>
      </c>
    </row>
    <row r="361" spans="1:18" ht="32" x14ac:dyDescent="0.2">
      <c r="A361" s="345">
        <v>19</v>
      </c>
      <c r="B361" s="383" t="s">
        <v>232</v>
      </c>
      <c r="C361" s="609" t="s">
        <v>236</v>
      </c>
      <c r="D361" s="610"/>
      <c r="E361" s="611"/>
      <c r="F361" s="412" t="s">
        <v>239</v>
      </c>
      <c r="G361" s="340"/>
      <c r="H361" s="340"/>
      <c r="I361" s="340"/>
      <c r="J361" s="340"/>
      <c r="K361" s="340"/>
      <c r="L361" s="340">
        <v>1</v>
      </c>
      <c r="M361" s="340"/>
      <c r="N361" s="340">
        <v>0</v>
      </c>
      <c r="P361" t="s">
        <v>680</v>
      </c>
      <c r="R361">
        <f t="shared" si="3"/>
        <v>1</v>
      </c>
    </row>
    <row r="362" spans="1:18" ht="16" x14ac:dyDescent="0.2">
      <c r="A362" s="345">
        <v>20</v>
      </c>
      <c r="B362" s="383" t="s">
        <v>181</v>
      </c>
      <c r="C362" s="609" t="s">
        <v>234</v>
      </c>
      <c r="D362" s="610"/>
      <c r="E362" s="611"/>
      <c r="F362" s="412" t="s">
        <v>238</v>
      </c>
      <c r="G362" s="340"/>
      <c r="H362" s="340">
        <v>0</v>
      </c>
      <c r="I362" s="340">
        <v>2</v>
      </c>
      <c r="J362" s="340"/>
      <c r="K362" s="340">
        <v>0</v>
      </c>
      <c r="L362" s="340"/>
      <c r="M362" s="340"/>
      <c r="N362" s="340"/>
      <c r="P362" t="s">
        <v>680</v>
      </c>
      <c r="R362">
        <f t="shared" si="3"/>
        <v>2</v>
      </c>
    </row>
    <row r="363" spans="1:18" ht="16" x14ac:dyDescent="0.2">
      <c r="A363" s="345">
        <v>20</v>
      </c>
      <c r="B363" s="383" t="s">
        <v>132</v>
      </c>
      <c r="C363" s="609" t="s">
        <v>233</v>
      </c>
      <c r="D363" s="610"/>
      <c r="E363" s="611"/>
      <c r="F363" s="412" t="s">
        <v>238</v>
      </c>
      <c r="G363" s="340"/>
      <c r="H363" s="340">
        <v>2</v>
      </c>
      <c r="I363" s="340"/>
      <c r="J363" s="340"/>
      <c r="K363" s="340">
        <v>0</v>
      </c>
      <c r="L363" s="340"/>
      <c r="M363" s="340"/>
      <c r="N363" s="340"/>
      <c r="P363" t="s">
        <v>680</v>
      </c>
      <c r="R363">
        <f t="shared" si="3"/>
        <v>2</v>
      </c>
    </row>
    <row r="364" spans="1:18" ht="16" x14ac:dyDescent="0.2">
      <c r="A364" s="345">
        <v>20</v>
      </c>
      <c r="B364" s="383" t="s">
        <v>134</v>
      </c>
      <c r="C364" s="609" t="s">
        <v>233</v>
      </c>
      <c r="D364" s="610"/>
      <c r="E364" s="611"/>
      <c r="F364" s="412" t="s">
        <v>238</v>
      </c>
      <c r="G364" s="340"/>
      <c r="H364" s="340">
        <v>1</v>
      </c>
      <c r="I364" s="340">
        <v>1</v>
      </c>
      <c r="J364" s="340"/>
      <c r="K364" s="340">
        <v>0</v>
      </c>
      <c r="L364" s="340"/>
      <c r="M364" s="340"/>
      <c r="N364" s="340"/>
      <c r="P364" t="s">
        <v>680</v>
      </c>
      <c r="R364">
        <f t="shared" si="3"/>
        <v>2</v>
      </c>
    </row>
    <row r="365" spans="1:18" ht="32" x14ac:dyDescent="0.2">
      <c r="A365" s="345">
        <v>20</v>
      </c>
      <c r="B365" s="383" t="s">
        <v>232</v>
      </c>
      <c r="C365" s="609" t="s">
        <v>236</v>
      </c>
      <c r="D365" s="610"/>
      <c r="E365" s="611"/>
      <c r="F365" s="412" t="s">
        <v>239</v>
      </c>
      <c r="G365" s="340"/>
      <c r="H365" s="340"/>
      <c r="I365" s="340"/>
      <c r="J365" s="340"/>
      <c r="K365" s="340"/>
      <c r="L365" s="340">
        <v>3</v>
      </c>
      <c r="M365" s="340"/>
      <c r="N365" s="340">
        <v>0</v>
      </c>
      <c r="P365" t="s">
        <v>680</v>
      </c>
      <c r="R365">
        <f t="shared" si="3"/>
        <v>3</v>
      </c>
    </row>
    <row r="366" spans="1:18" ht="16" x14ac:dyDescent="0.2">
      <c r="A366" s="345">
        <v>20</v>
      </c>
      <c r="B366" s="383" t="s">
        <v>229</v>
      </c>
      <c r="C366" s="609" t="s">
        <v>236</v>
      </c>
      <c r="D366" s="610"/>
      <c r="E366" s="611"/>
      <c r="F366" s="412" t="s">
        <v>239</v>
      </c>
      <c r="G366" s="340"/>
      <c r="H366" s="340"/>
      <c r="I366" s="340"/>
      <c r="J366" s="340"/>
      <c r="K366" s="340"/>
      <c r="L366" s="340">
        <v>8</v>
      </c>
      <c r="M366" s="340"/>
      <c r="N366" s="340">
        <v>0</v>
      </c>
      <c r="P366" t="s">
        <v>680</v>
      </c>
      <c r="R366">
        <f t="shared" si="3"/>
        <v>8</v>
      </c>
    </row>
    <row r="367" spans="1:18" ht="16" x14ac:dyDescent="0.2">
      <c r="A367" s="345">
        <v>20</v>
      </c>
      <c r="B367" s="366" t="s">
        <v>162</v>
      </c>
      <c r="C367" s="609" t="s">
        <v>234</v>
      </c>
      <c r="D367" s="610"/>
      <c r="E367" s="611"/>
      <c r="F367" s="412" t="s">
        <v>238</v>
      </c>
      <c r="G367" s="342"/>
      <c r="H367" s="417">
        <v>1</v>
      </c>
      <c r="I367" s="418"/>
      <c r="J367" s="418"/>
      <c r="K367" s="418">
        <v>0</v>
      </c>
      <c r="L367" s="419"/>
      <c r="M367" s="418"/>
      <c r="N367" s="418"/>
      <c r="P367" t="s">
        <v>680</v>
      </c>
      <c r="R367">
        <f t="shared" si="3"/>
        <v>1</v>
      </c>
    </row>
  </sheetData>
  <autoFilter ref="A24:R367" xr:uid="{45A6A63A-2372-421A-849B-B2AD43ADC2D5}"/>
  <mergeCells count="340">
    <mergeCell ref="C360:E360"/>
    <mergeCell ref="C361:E361"/>
    <mergeCell ref="C362:E362"/>
    <mergeCell ref="C363:E363"/>
    <mergeCell ref="C364:E364"/>
    <mergeCell ref="C365:E365"/>
    <mergeCell ref="C366:E366"/>
    <mergeCell ref="C367:E367"/>
    <mergeCell ref="C351:E351"/>
    <mergeCell ref="C352:E352"/>
    <mergeCell ref="C353:E353"/>
    <mergeCell ref="C354:E354"/>
    <mergeCell ref="C355:E355"/>
    <mergeCell ref="C356:E356"/>
    <mergeCell ref="C357:E357"/>
    <mergeCell ref="C358:E358"/>
    <mergeCell ref="C359:E359"/>
    <mergeCell ref="C342:E342"/>
    <mergeCell ref="C343:E343"/>
    <mergeCell ref="C344:E344"/>
    <mergeCell ref="C345:E345"/>
    <mergeCell ref="C346:E346"/>
    <mergeCell ref="C347:E347"/>
    <mergeCell ref="C348:E348"/>
    <mergeCell ref="C349:E349"/>
    <mergeCell ref="C350:E350"/>
    <mergeCell ref="C333:E333"/>
    <mergeCell ref="C334:E334"/>
    <mergeCell ref="C335:E335"/>
    <mergeCell ref="C336:E336"/>
    <mergeCell ref="C337:E337"/>
    <mergeCell ref="C338:E338"/>
    <mergeCell ref="C339:E339"/>
    <mergeCell ref="C340:E340"/>
    <mergeCell ref="C341:E341"/>
    <mergeCell ref="C324:E324"/>
    <mergeCell ref="C325:E325"/>
    <mergeCell ref="C326:E326"/>
    <mergeCell ref="C327:E327"/>
    <mergeCell ref="C328:E328"/>
    <mergeCell ref="C329:E329"/>
    <mergeCell ref="C330:E330"/>
    <mergeCell ref="C331:E331"/>
    <mergeCell ref="C332:E332"/>
    <mergeCell ref="C315:E315"/>
    <mergeCell ref="C316:E316"/>
    <mergeCell ref="C317:E317"/>
    <mergeCell ref="C318:E318"/>
    <mergeCell ref="C319:E319"/>
    <mergeCell ref="C320:E320"/>
    <mergeCell ref="C321:E321"/>
    <mergeCell ref="C322:E322"/>
    <mergeCell ref="C323:E323"/>
    <mergeCell ref="C306:E306"/>
    <mergeCell ref="C307:E307"/>
    <mergeCell ref="C308:E308"/>
    <mergeCell ref="C309:E309"/>
    <mergeCell ref="C310:E310"/>
    <mergeCell ref="C311:E311"/>
    <mergeCell ref="C312:E312"/>
    <mergeCell ref="C313:E313"/>
    <mergeCell ref="C314:E314"/>
    <mergeCell ref="C297:E297"/>
    <mergeCell ref="C298:E298"/>
    <mergeCell ref="C299:E299"/>
    <mergeCell ref="C300:E300"/>
    <mergeCell ref="C301:E301"/>
    <mergeCell ref="C302:E302"/>
    <mergeCell ref="C303:E303"/>
    <mergeCell ref="C304:E304"/>
    <mergeCell ref="C305:E305"/>
    <mergeCell ref="C288:E288"/>
    <mergeCell ref="C289:E289"/>
    <mergeCell ref="C290:E290"/>
    <mergeCell ref="C291:E291"/>
    <mergeCell ref="C292:E292"/>
    <mergeCell ref="C293:E293"/>
    <mergeCell ref="C294:E294"/>
    <mergeCell ref="C295:E295"/>
    <mergeCell ref="C296:E296"/>
    <mergeCell ref="C279:E279"/>
    <mergeCell ref="C280:E280"/>
    <mergeCell ref="C281:E281"/>
    <mergeCell ref="C282:E282"/>
    <mergeCell ref="C283:E283"/>
    <mergeCell ref="C284:E284"/>
    <mergeCell ref="C285:E285"/>
    <mergeCell ref="C286:E286"/>
    <mergeCell ref="C287:E287"/>
    <mergeCell ref="C270:E270"/>
    <mergeCell ref="C271:E271"/>
    <mergeCell ref="C272:E272"/>
    <mergeCell ref="C273:E273"/>
    <mergeCell ref="C274:E274"/>
    <mergeCell ref="C275:E275"/>
    <mergeCell ref="C276:E276"/>
    <mergeCell ref="C277:E277"/>
    <mergeCell ref="C278:E278"/>
    <mergeCell ref="C261:E261"/>
    <mergeCell ref="C262:E262"/>
    <mergeCell ref="C263:E263"/>
    <mergeCell ref="C264:E264"/>
    <mergeCell ref="C265:E265"/>
    <mergeCell ref="C266:E266"/>
    <mergeCell ref="C267:E267"/>
    <mergeCell ref="C268:E268"/>
    <mergeCell ref="C269:E269"/>
    <mergeCell ref="C252:E252"/>
    <mergeCell ref="C253:E253"/>
    <mergeCell ref="C254:E254"/>
    <mergeCell ref="C255:E255"/>
    <mergeCell ref="C256:E256"/>
    <mergeCell ref="C257:E257"/>
    <mergeCell ref="C258:E258"/>
    <mergeCell ref="C259:E259"/>
    <mergeCell ref="C260:E260"/>
    <mergeCell ref="C243:E243"/>
    <mergeCell ref="C244:E244"/>
    <mergeCell ref="C245:E245"/>
    <mergeCell ref="C246:E246"/>
    <mergeCell ref="C247:E247"/>
    <mergeCell ref="C248:E248"/>
    <mergeCell ref="C249:E249"/>
    <mergeCell ref="C250:E250"/>
    <mergeCell ref="C251:E251"/>
    <mergeCell ref="C227:E227"/>
    <mergeCell ref="C228:E228"/>
    <mergeCell ref="C229:E229"/>
    <mergeCell ref="C230:E230"/>
    <mergeCell ref="C234:E234"/>
    <mergeCell ref="C239:E239"/>
    <mergeCell ref="C240:E240"/>
    <mergeCell ref="C241:E241"/>
    <mergeCell ref="C242:E242"/>
    <mergeCell ref="C211:E211"/>
    <mergeCell ref="C212:E212"/>
    <mergeCell ref="C213:E213"/>
    <mergeCell ref="C214:E214"/>
    <mergeCell ref="C216:E216"/>
    <mergeCell ref="C223:E223"/>
    <mergeCell ref="C224:E224"/>
    <mergeCell ref="C225:E225"/>
    <mergeCell ref="C226:E226"/>
    <mergeCell ref="C198:E198"/>
    <mergeCell ref="C199:E199"/>
    <mergeCell ref="C200:E200"/>
    <mergeCell ref="C201:E201"/>
    <mergeCell ref="C202:E202"/>
    <mergeCell ref="C203:E203"/>
    <mergeCell ref="C208:E208"/>
    <mergeCell ref="C209:E209"/>
    <mergeCell ref="C210:E210"/>
    <mergeCell ref="C188:E188"/>
    <mergeCell ref="C189:E189"/>
    <mergeCell ref="C190:E190"/>
    <mergeCell ref="C191:E191"/>
    <mergeCell ref="C192:E192"/>
    <mergeCell ref="C193:E193"/>
    <mergeCell ref="C194:E194"/>
    <mergeCell ref="C196:E196"/>
    <mergeCell ref="C197:E197"/>
    <mergeCell ref="C186:E186"/>
    <mergeCell ref="C187:E187"/>
    <mergeCell ref="C177:E177"/>
    <mergeCell ref="C178:E178"/>
    <mergeCell ref="C179:E179"/>
    <mergeCell ref="C180:E180"/>
    <mergeCell ref="C181:E181"/>
    <mergeCell ref="C182:E182"/>
    <mergeCell ref="C183:E183"/>
    <mergeCell ref="C184:E184"/>
    <mergeCell ref="C185:E185"/>
    <mergeCell ref="C168:E168"/>
    <mergeCell ref="C169:E169"/>
    <mergeCell ref="C170:E170"/>
    <mergeCell ref="C171:E171"/>
    <mergeCell ref="C172:E172"/>
    <mergeCell ref="C173:E173"/>
    <mergeCell ref="C174:E174"/>
    <mergeCell ref="C175:E175"/>
    <mergeCell ref="C176:E176"/>
    <mergeCell ref="C159:E159"/>
    <mergeCell ref="C160:E160"/>
    <mergeCell ref="C161:E161"/>
    <mergeCell ref="C162:E162"/>
    <mergeCell ref="C163:E163"/>
    <mergeCell ref="C164:E164"/>
    <mergeCell ref="C165:E165"/>
    <mergeCell ref="C166:E166"/>
    <mergeCell ref="C167:E167"/>
    <mergeCell ref="C146:E146"/>
    <mergeCell ref="C147:E147"/>
    <mergeCell ref="C148:E148"/>
    <mergeCell ref="C151:E151"/>
    <mergeCell ref="C152:E152"/>
    <mergeCell ref="C153:E153"/>
    <mergeCell ref="C155:E155"/>
    <mergeCell ref="C156:E156"/>
    <mergeCell ref="C157:E157"/>
    <mergeCell ref="C131:E131"/>
    <mergeCell ref="C132:E132"/>
    <mergeCell ref="C134:E134"/>
    <mergeCell ref="C135:E135"/>
    <mergeCell ref="C136:E136"/>
    <mergeCell ref="C137:E137"/>
    <mergeCell ref="C138:E138"/>
    <mergeCell ref="C142:E142"/>
    <mergeCell ref="C143:E143"/>
    <mergeCell ref="C119:E119"/>
    <mergeCell ref="C120:E120"/>
    <mergeCell ref="C121:E121"/>
    <mergeCell ref="C122:E122"/>
    <mergeCell ref="C126:E126"/>
    <mergeCell ref="C127:E127"/>
    <mergeCell ref="C128:E128"/>
    <mergeCell ref="C129:E129"/>
    <mergeCell ref="C130:E130"/>
    <mergeCell ref="C109:E109"/>
    <mergeCell ref="C110:E110"/>
    <mergeCell ref="C111:E111"/>
    <mergeCell ref="C112:E112"/>
    <mergeCell ref="C113:E113"/>
    <mergeCell ref="C114:E114"/>
    <mergeCell ref="C115:E115"/>
    <mergeCell ref="C117:E117"/>
    <mergeCell ref="C118:E118"/>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R7:S7"/>
    <mergeCell ref="A12:B12"/>
    <mergeCell ref="E12:H12"/>
    <mergeCell ref="A13:B13"/>
    <mergeCell ref="A14:B14"/>
    <mergeCell ref="E15:H15"/>
    <mergeCell ref="A16:B16"/>
    <mergeCell ref="E16:I16"/>
    <mergeCell ref="L25:N25"/>
    <mergeCell ref="A7:B7"/>
    <mergeCell ref="A8:B8"/>
    <mergeCell ref="E8:H8"/>
    <mergeCell ref="A10:B10"/>
    <mergeCell ref="A11:B11"/>
    <mergeCell ref="C26:E26"/>
    <mergeCell ref="C27:E27"/>
    <mergeCell ref="C28:E28"/>
    <mergeCell ref="C29:E29"/>
    <mergeCell ref="C30:E30"/>
    <mergeCell ref="E17:I17"/>
    <mergeCell ref="E18:H18"/>
    <mergeCell ref="E19:K19"/>
    <mergeCell ref="E20:H20"/>
    <mergeCell ref="E22:H22"/>
    <mergeCell ref="H25:J25"/>
    <mergeCell ref="C37:E37"/>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43:E43"/>
    <mergeCell ref="C44:E44"/>
    <mergeCell ref="C45:E45"/>
    <mergeCell ref="C46:E46"/>
    <mergeCell ref="C47:E47"/>
    <mergeCell ref="C48:E48"/>
    <mergeCell ref="C53:E53"/>
    <mergeCell ref="C58:E58"/>
    <mergeCell ref="C59:E59"/>
    <mergeCell ref="C60:E60"/>
    <mergeCell ref="C61:E61"/>
    <mergeCell ref="C62:E62"/>
    <mergeCell ref="C55:E55"/>
    <mergeCell ref="C56:E56"/>
    <mergeCell ref="C57:E57"/>
    <mergeCell ref="C54:E54"/>
    <mergeCell ref="C70:E70"/>
    <mergeCell ref="C71:E71"/>
    <mergeCell ref="C73:E73"/>
    <mergeCell ref="C74:E74"/>
    <mergeCell ref="C75:E75"/>
    <mergeCell ref="C64:E64"/>
    <mergeCell ref="C65:E65"/>
    <mergeCell ref="C66:E66"/>
    <mergeCell ref="C67:E67"/>
    <mergeCell ref="C68:E68"/>
    <mergeCell ref="C69:E69"/>
    <mergeCell ref="C82:E82"/>
    <mergeCell ref="C83:E83"/>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0:E100"/>
    <mergeCell ref="C101:E101"/>
    <mergeCell ref="C102:E102"/>
    <mergeCell ref="C103:E103"/>
    <mergeCell ref="C104:E104"/>
    <mergeCell ref="C105:E105"/>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filterMode="1"/>
  <dimension ref="A1:U507"/>
  <sheetViews>
    <sheetView topLeftCell="A15" zoomScaleNormal="100" workbookViewId="0">
      <selection activeCell="B248" sqref="B248:B393"/>
    </sheetView>
  </sheetViews>
  <sheetFormatPr baseColWidth="10" defaultColWidth="8.83203125" defaultRowHeight="15" x14ac:dyDescent="0.2"/>
  <cols>
    <col min="1" max="1" width="4.5" style="1" customWidth="1"/>
    <col min="2" max="2" width="32" style="1" customWidth="1"/>
    <col min="3" max="3" width="8" style="1" customWidth="1"/>
    <col min="4" max="4" width="1" style="1" customWidth="1"/>
    <col min="5" max="5" width="3.1640625" style="1" customWidth="1"/>
    <col min="6" max="6" width="9.6640625" customWidth="1"/>
    <col min="7" max="7" width="7.5" customWidth="1"/>
    <col min="8" max="8" width="9.1640625" customWidth="1"/>
    <col min="9" max="9" width="6.8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335</v>
      </c>
      <c r="B2" s="590"/>
      <c r="C2" s="54"/>
      <c r="D2" s="86"/>
      <c r="E2" s="11"/>
      <c r="F2" s="8"/>
      <c r="G2" s="8"/>
      <c r="H2" s="8"/>
      <c r="I2" s="8"/>
      <c r="J2" s="7"/>
      <c r="K2" s="8"/>
      <c r="L2" s="8"/>
      <c r="M2" s="8"/>
      <c r="N2" s="8"/>
    </row>
    <row r="3" spans="1:21" ht="15" customHeight="1" x14ac:dyDescent="0.2">
      <c r="A3" s="589" t="s">
        <v>327</v>
      </c>
      <c r="B3" s="590"/>
      <c r="C3" s="182" t="s">
        <v>334</v>
      </c>
      <c r="D3" s="6"/>
      <c r="E3" s="53" t="s">
        <v>79</v>
      </c>
      <c r="F3" s="82"/>
      <c r="G3" s="83"/>
      <c r="H3" s="84" t="s">
        <v>0</v>
      </c>
      <c r="I3" s="598" t="s">
        <v>1</v>
      </c>
      <c r="J3" s="598"/>
      <c r="K3" s="599" t="s">
        <v>8</v>
      </c>
      <c r="L3" s="599"/>
      <c r="M3" s="599"/>
      <c r="N3" s="6"/>
    </row>
    <row r="4" spans="1:21" ht="15" customHeight="1" x14ac:dyDescent="0.2">
      <c r="A4" s="589" t="s">
        <v>246</v>
      </c>
      <c r="B4" s="590"/>
      <c r="C4" s="57" t="s">
        <v>326</v>
      </c>
      <c r="D4" s="49"/>
      <c r="E4" s="591" t="s">
        <v>2</v>
      </c>
      <c r="F4" s="591"/>
      <c r="G4" s="600"/>
      <c r="H4" s="134">
        <v>43815</v>
      </c>
      <c r="I4" s="592" t="s">
        <v>247</v>
      </c>
      <c r="J4" s="592"/>
      <c r="K4" s="592" t="s">
        <v>119</v>
      </c>
      <c r="L4" s="592"/>
      <c r="M4" s="592"/>
      <c r="N4" s="47"/>
      <c r="P4" s="339" t="s">
        <v>604</v>
      </c>
    </row>
    <row r="5" spans="1:21" ht="15" customHeight="1" x14ac:dyDescent="0.2">
      <c r="A5" s="589" t="s">
        <v>249</v>
      </c>
      <c r="B5" s="590"/>
      <c r="C5" s="183">
        <v>43895</v>
      </c>
      <c r="D5" s="49"/>
      <c r="E5" s="591" t="s">
        <v>3</v>
      </c>
      <c r="F5" s="591"/>
      <c r="G5" s="591"/>
      <c r="H5" s="134">
        <v>41563</v>
      </c>
      <c r="I5" s="592" t="s">
        <v>247</v>
      </c>
      <c r="J5" s="592"/>
      <c r="K5" s="592" t="s">
        <v>324</v>
      </c>
      <c r="L5" s="592"/>
      <c r="M5" s="592"/>
      <c r="N5" s="47"/>
      <c r="P5" s="369" t="s">
        <v>660</v>
      </c>
      <c r="Q5" s="369"/>
      <c r="R5" s="369"/>
      <c r="S5" s="369"/>
      <c r="T5" s="369"/>
      <c r="U5" s="369"/>
    </row>
    <row r="6" spans="1:21" ht="15" customHeight="1" x14ac:dyDescent="0.2">
      <c r="A6" s="589" t="s">
        <v>9</v>
      </c>
      <c r="B6" s="590"/>
      <c r="C6" s="57" t="s">
        <v>321</v>
      </c>
      <c r="D6" s="49"/>
      <c r="E6" s="52" t="s">
        <v>4</v>
      </c>
      <c r="F6" s="52"/>
      <c r="G6" s="52"/>
      <c r="H6" s="52" t="s">
        <v>405</v>
      </c>
      <c r="I6" s="592" t="s">
        <v>406</v>
      </c>
      <c r="J6" s="592"/>
      <c r="K6" s="592" t="s">
        <v>276</v>
      </c>
      <c r="L6" s="592"/>
      <c r="M6" s="592"/>
      <c r="N6" s="47"/>
      <c r="P6" s="376">
        <v>44160</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11</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1.9</v>
      </c>
      <c r="J9" s="9">
        <v>1.9</v>
      </c>
      <c r="K9" s="9">
        <v>1.9</v>
      </c>
      <c r="L9" s="27"/>
      <c r="M9" s="27"/>
      <c r="N9" s="27"/>
      <c r="P9" s="342"/>
      <c r="Q9" s="342"/>
      <c r="R9" s="342"/>
      <c r="S9" s="342"/>
      <c r="T9" s="342"/>
      <c r="U9" s="342"/>
    </row>
    <row r="10" spans="1:21" ht="15" customHeight="1" x14ac:dyDescent="0.2">
      <c r="A10" s="587" t="s">
        <v>154</v>
      </c>
      <c r="B10" s="588"/>
      <c r="C10" s="62">
        <v>241682.834307999</v>
      </c>
      <c r="D10" s="6"/>
      <c r="E10" s="34" t="s">
        <v>314</v>
      </c>
      <c r="F10" s="35"/>
      <c r="G10" s="85"/>
      <c r="H10" s="35"/>
      <c r="I10" s="52">
        <v>1.5</v>
      </c>
      <c r="J10" s="9">
        <v>1.9</v>
      </c>
      <c r="K10" s="9">
        <v>1.7</v>
      </c>
      <c r="L10" s="9">
        <v>15</v>
      </c>
      <c r="M10" s="44"/>
      <c r="N10" s="9"/>
      <c r="P10" s="342"/>
      <c r="Q10" s="342"/>
      <c r="R10" s="342"/>
      <c r="S10" s="342"/>
      <c r="T10" s="375"/>
      <c r="U10" s="342"/>
    </row>
    <row r="11" spans="1:21" ht="15" customHeight="1" x14ac:dyDescent="0.2">
      <c r="A11" s="573" t="s">
        <v>176</v>
      </c>
      <c r="B11" s="574"/>
      <c r="C11" s="57">
        <v>6297045.9111200003</v>
      </c>
      <c r="D11" s="6"/>
      <c r="E11" s="63" t="s">
        <v>315</v>
      </c>
      <c r="F11" s="37"/>
      <c r="G11" s="38"/>
      <c r="H11" s="38"/>
      <c r="I11" s="52">
        <v>0.2</v>
      </c>
      <c r="J11" s="9">
        <v>0.4</v>
      </c>
      <c r="K11" s="9">
        <v>0.3</v>
      </c>
      <c r="L11" s="9">
        <v>7</v>
      </c>
      <c r="M11" s="43">
        <v>0</v>
      </c>
      <c r="N11" s="9">
        <v>100</v>
      </c>
      <c r="P11" s="342">
        <v>0.3</v>
      </c>
      <c r="Q11" s="342">
        <v>0.5</v>
      </c>
      <c r="R11" s="358">
        <v>0.4</v>
      </c>
      <c r="S11" s="342">
        <v>12</v>
      </c>
      <c r="T11" s="342">
        <v>0</v>
      </c>
      <c r="U11" s="342">
        <v>100</v>
      </c>
    </row>
    <row r="12" spans="1:21" ht="15" customHeight="1" x14ac:dyDescent="0.2">
      <c r="A12" s="573" t="s">
        <v>78</v>
      </c>
      <c r="B12" s="574"/>
      <c r="C12" s="54">
        <v>56</v>
      </c>
      <c r="D12" s="2"/>
      <c r="E12" s="575" t="s">
        <v>316</v>
      </c>
      <c r="F12" s="576"/>
      <c r="G12" s="576"/>
      <c r="H12" s="577"/>
      <c r="I12" s="36">
        <v>0.4</v>
      </c>
      <c r="J12" s="9">
        <v>0.7</v>
      </c>
      <c r="K12" s="9">
        <v>0.6</v>
      </c>
      <c r="L12" s="9">
        <v>40</v>
      </c>
      <c r="M12" s="44"/>
      <c r="N12" s="9"/>
      <c r="O12" s="7"/>
      <c r="P12" s="342"/>
      <c r="Q12" s="342"/>
      <c r="R12" s="342"/>
      <c r="S12" s="342"/>
      <c r="T12" s="375"/>
      <c r="U12" s="342"/>
    </row>
    <row r="13" spans="1:21" ht="15" customHeight="1" x14ac:dyDescent="0.2">
      <c r="A13" s="578" t="s">
        <v>328</v>
      </c>
      <c r="B13" s="579"/>
      <c r="C13" s="59"/>
      <c r="D13" s="49"/>
      <c r="E13" s="64" t="s">
        <v>317</v>
      </c>
      <c r="F13" s="64"/>
      <c r="G13" s="64"/>
      <c r="H13" s="46"/>
      <c r="I13" s="52">
        <v>0.3</v>
      </c>
      <c r="J13" s="9">
        <v>0.5</v>
      </c>
      <c r="K13" s="9">
        <v>0.4</v>
      </c>
      <c r="L13" s="9">
        <v>35</v>
      </c>
      <c r="M13" s="43">
        <v>0</v>
      </c>
      <c r="N13" s="9">
        <v>100</v>
      </c>
      <c r="O13" s="7"/>
      <c r="P13" s="342">
        <v>0.3</v>
      </c>
      <c r="Q13" s="342">
        <v>0.7</v>
      </c>
      <c r="R13" s="358">
        <v>0.45</v>
      </c>
      <c r="S13" s="342">
        <v>55</v>
      </c>
      <c r="T13" s="342">
        <v>0</v>
      </c>
      <c r="U13" s="342">
        <v>100</v>
      </c>
    </row>
    <row r="14" spans="1:21" ht="15" customHeight="1" x14ac:dyDescent="0.2">
      <c r="A14" s="573" t="s">
        <v>310</v>
      </c>
      <c r="B14" s="574"/>
      <c r="C14" s="57">
        <v>1075</v>
      </c>
      <c r="D14" s="49"/>
      <c r="E14" s="11"/>
      <c r="F14" s="8"/>
      <c r="G14" s="109"/>
      <c r="H14" s="38"/>
      <c r="I14" s="38"/>
      <c r="J14" s="8"/>
      <c r="K14" s="8"/>
      <c r="L14" s="8"/>
      <c r="M14" s="48"/>
      <c r="N14" s="8"/>
      <c r="O14" s="7"/>
      <c r="P14" s="7"/>
    </row>
    <row r="15" spans="1:21" ht="15" customHeight="1" x14ac:dyDescent="0.2">
      <c r="A15" s="14" t="s">
        <v>16</v>
      </c>
      <c r="B15" s="29"/>
      <c r="C15" s="185"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80</v>
      </c>
      <c r="K16" s="87"/>
      <c r="L16" s="6"/>
      <c r="M16" s="6"/>
      <c r="N16" s="7"/>
      <c r="O16" s="7"/>
      <c r="P16" s="7"/>
    </row>
    <row r="17" spans="1:16" ht="15" customHeight="1" x14ac:dyDescent="0.2">
      <c r="A17" s="26"/>
      <c r="B17" s="6"/>
      <c r="C17" s="12"/>
      <c r="D17" s="108"/>
      <c r="E17" s="567" t="s">
        <v>101</v>
      </c>
      <c r="F17" s="568"/>
      <c r="G17" s="568"/>
      <c r="H17" s="568"/>
      <c r="I17" s="569"/>
      <c r="J17" s="17">
        <v>20</v>
      </c>
      <c r="K17" s="4"/>
      <c r="L17" s="7"/>
      <c r="M17" s="7"/>
    </row>
    <row r="18" spans="1:16" ht="18" customHeight="1" x14ac:dyDescent="0.2">
      <c r="A18" s="26"/>
      <c r="B18" s="6"/>
      <c r="C18" s="12"/>
      <c r="D18" s="6"/>
      <c r="E18" s="613" t="s">
        <v>91</v>
      </c>
      <c r="F18" s="594"/>
      <c r="G18" s="594"/>
      <c r="H18" s="594"/>
      <c r="I18" s="96"/>
      <c r="J18" s="94">
        <v>3</v>
      </c>
      <c r="K18" s="95" t="s">
        <v>153</v>
      </c>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9</v>
      </c>
      <c r="J20" s="15">
        <v>3</v>
      </c>
      <c r="K20" s="9">
        <v>4</v>
      </c>
      <c r="L20" s="9">
        <v>3</v>
      </c>
      <c r="M20" s="9">
        <v>5</v>
      </c>
      <c r="N20" s="129" t="s">
        <v>202</v>
      </c>
      <c r="O20" s="129" t="s">
        <v>203</v>
      </c>
    </row>
    <row r="21" spans="1:16" ht="15" customHeight="1" x14ac:dyDescent="0.2">
      <c r="A21" s="14" t="s">
        <v>18</v>
      </c>
      <c r="B21" s="29"/>
      <c r="C21" s="60" t="s">
        <v>124</v>
      </c>
      <c r="D21" s="6"/>
      <c r="E21" s="13"/>
      <c r="F21" s="32"/>
      <c r="G21" s="65"/>
      <c r="H21" s="66"/>
      <c r="I21" s="15">
        <v>4</v>
      </c>
      <c r="J21" s="15">
        <v>3</v>
      </c>
      <c r="K21" s="9">
        <v>7</v>
      </c>
      <c r="L21" s="9">
        <v>6</v>
      </c>
      <c r="M21" s="9">
        <v>3</v>
      </c>
      <c r="N21" s="129">
        <f>AVERAGE(I20:M21)</f>
        <v>4.7</v>
      </c>
      <c r="O21" s="129">
        <f>SQRT(VAR(I20:M21)/10)</f>
        <v>0.65064070986477107</v>
      </c>
    </row>
    <row r="22" spans="1:16" ht="15" customHeight="1" x14ac:dyDescent="0.2">
      <c r="A22" s="68"/>
      <c r="B22" s="69" t="s">
        <v>333</v>
      </c>
      <c r="C22" s="61"/>
      <c r="D22" s="6"/>
      <c r="E22" s="575" t="s">
        <v>93</v>
      </c>
      <c r="F22" s="576"/>
      <c r="G22" s="576"/>
      <c r="H22" s="576"/>
      <c r="I22" s="67" t="s">
        <v>336</v>
      </c>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hidden="1" customHeight="1" thickBot="1" x14ac:dyDescent="0.25">
      <c r="A25" s="196" t="s">
        <v>19</v>
      </c>
      <c r="B25" s="153"/>
      <c r="C25" s="110"/>
      <c r="D25" s="30"/>
      <c r="E25" s="30"/>
      <c r="G25" s="75"/>
      <c r="H25" s="603" t="s">
        <v>98</v>
      </c>
      <c r="I25" s="603"/>
      <c r="J25" s="603"/>
      <c r="K25" s="81"/>
      <c r="L25" s="604" t="s">
        <v>75</v>
      </c>
      <c r="M25" s="603"/>
      <c r="N25" s="605"/>
    </row>
    <row r="26" spans="1:16" ht="71.25" hidden="1"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hidden="1" customHeight="1" x14ac:dyDescent="0.2">
      <c r="A27" s="18">
        <v>1</v>
      </c>
      <c r="B27" s="151" t="s">
        <v>135</v>
      </c>
      <c r="C27" s="564" t="s">
        <v>236</v>
      </c>
      <c r="D27" s="565"/>
      <c r="E27" s="566"/>
      <c r="F27" s="103" t="s">
        <v>242</v>
      </c>
      <c r="G27" s="276"/>
      <c r="H27" s="276">
        <v>5</v>
      </c>
      <c r="I27" s="276"/>
      <c r="J27" s="276">
        <v>2</v>
      </c>
      <c r="K27" s="276"/>
      <c r="L27" s="276">
        <v>100</v>
      </c>
      <c r="M27" s="276"/>
      <c r="N27" s="276"/>
    </row>
    <row r="28" spans="1:16" ht="17.25" hidden="1" customHeight="1" x14ac:dyDescent="0.2">
      <c r="A28" s="18">
        <v>1</v>
      </c>
      <c r="B28" s="151" t="s">
        <v>232</v>
      </c>
      <c r="C28" s="564" t="s">
        <v>236</v>
      </c>
      <c r="D28" s="565"/>
      <c r="E28" s="566"/>
      <c r="F28" s="103" t="s">
        <v>239</v>
      </c>
      <c r="G28" s="276"/>
      <c r="H28" s="276">
        <v>2</v>
      </c>
      <c r="I28" s="276"/>
      <c r="J28" s="276">
        <v>1</v>
      </c>
      <c r="K28" s="276"/>
      <c r="L28" s="276">
        <v>3</v>
      </c>
      <c r="M28" s="276"/>
      <c r="N28" s="276"/>
    </row>
    <row r="29" spans="1:16" ht="17.25" hidden="1" customHeight="1" x14ac:dyDescent="0.2">
      <c r="A29" s="18">
        <v>1</v>
      </c>
      <c r="B29" s="151" t="s">
        <v>318</v>
      </c>
      <c r="C29" s="564" t="s">
        <v>235</v>
      </c>
      <c r="D29" s="565"/>
      <c r="E29" s="566"/>
      <c r="F29" s="103" t="s">
        <v>239</v>
      </c>
      <c r="G29" s="276"/>
      <c r="H29" s="276">
        <v>6</v>
      </c>
      <c r="I29" s="276"/>
      <c r="J29" s="276"/>
      <c r="K29" s="276"/>
      <c r="L29" s="276">
        <v>1</v>
      </c>
      <c r="M29" s="276"/>
      <c r="N29" s="276"/>
    </row>
    <row r="30" spans="1:16" ht="17.25" hidden="1" customHeight="1" x14ac:dyDescent="0.2">
      <c r="A30" s="18">
        <v>1</v>
      </c>
      <c r="B30" s="151" t="s">
        <v>128</v>
      </c>
      <c r="C30" s="564" t="s">
        <v>237</v>
      </c>
      <c r="D30" s="565"/>
      <c r="E30" s="566"/>
      <c r="F30" s="103" t="s">
        <v>239</v>
      </c>
      <c r="G30" s="276"/>
      <c r="H30" s="276"/>
      <c r="I30" s="276"/>
      <c r="J30" s="276" t="s">
        <v>276</v>
      </c>
      <c r="K30" s="276"/>
      <c r="L30" s="276">
        <v>70</v>
      </c>
      <c r="M30" s="276"/>
      <c r="N30" s="276"/>
    </row>
    <row r="31" spans="1:16" ht="17.25" hidden="1" customHeight="1" x14ac:dyDescent="0.2">
      <c r="A31" s="18">
        <v>1</v>
      </c>
      <c r="B31" s="151" t="s">
        <v>157</v>
      </c>
      <c r="C31" s="564" t="s">
        <v>237</v>
      </c>
      <c r="D31" s="565"/>
      <c r="E31" s="566"/>
      <c r="F31" s="103" t="s">
        <v>239</v>
      </c>
      <c r="G31" s="276"/>
      <c r="H31" s="276"/>
      <c r="I31" s="276"/>
      <c r="J31" s="276"/>
      <c r="K31" s="276"/>
      <c r="L31" s="276">
        <v>3</v>
      </c>
      <c r="M31" s="276"/>
      <c r="N31" s="276"/>
    </row>
    <row r="32" spans="1:16" ht="17.25" hidden="1" customHeight="1" x14ac:dyDescent="0.2">
      <c r="A32" s="18">
        <v>1</v>
      </c>
      <c r="B32" s="151" t="s">
        <v>159</v>
      </c>
      <c r="C32" s="564" t="s">
        <v>233</v>
      </c>
      <c r="D32" s="565"/>
      <c r="E32" s="566"/>
      <c r="F32" s="103" t="s">
        <v>240</v>
      </c>
      <c r="G32" s="276"/>
      <c r="H32" s="276">
        <v>30</v>
      </c>
      <c r="I32" s="276"/>
      <c r="J32" s="276" t="s">
        <v>276</v>
      </c>
      <c r="K32" s="276"/>
      <c r="L32" s="276" t="s">
        <v>276</v>
      </c>
      <c r="M32" s="276" t="s">
        <v>276</v>
      </c>
      <c r="N32" s="276" t="s">
        <v>276</v>
      </c>
    </row>
    <row r="33" spans="1:15" ht="17.25" hidden="1" customHeight="1" x14ac:dyDescent="0.2">
      <c r="A33" s="18">
        <v>1</v>
      </c>
      <c r="B33" s="151" t="s">
        <v>134</v>
      </c>
      <c r="C33" s="564" t="s">
        <v>233</v>
      </c>
      <c r="D33" s="565"/>
      <c r="E33" s="566"/>
      <c r="F33" s="103" t="s">
        <v>238</v>
      </c>
      <c r="G33" s="276"/>
      <c r="H33" s="276">
        <v>30</v>
      </c>
      <c r="I33" s="276"/>
      <c r="J33" s="276"/>
      <c r="K33" s="276"/>
      <c r="L33" s="276"/>
      <c r="M33" s="276"/>
      <c r="N33" s="276"/>
    </row>
    <row r="34" spans="1:15" ht="17.25" hidden="1" customHeight="1" x14ac:dyDescent="0.2">
      <c r="A34" s="18">
        <v>1</v>
      </c>
      <c r="B34" s="151" t="s">
        <v>127</v>
      </c>
      <c r="C34" s="564" t="s">
        <v>233</v>
      </c>
      <c r="D34" s="565"/>
      <c r="E34" s="566"/>
      <c r="F34" s="103" t="s">
        <v>238</v>
      </c>
      <c r="G34" s="276"/>
      <c r="H34" s="276">
        <v>5</v>
      </c>
      <c r="I34" s="276"/>
      <c r="J34" s="276"/>
      <c r="K34" s="276"/>
      <c r="L34" s="276"/>
      <c r="M34" s="276"/>
      <c r="N34" s="276"/>
    </row>
    <row r="35" spans="1:15" ht="17.25" hidden="1" customHeight="1" x14ac:dyDescent="0.2">
      <c r="A35" s="18">
        <v>1</v>
      </c>
      <c r="B35" s="151" t="s">
        <v>129</v>
      </c>
      <c r="C35" s="564" t="s">
        <v>233</v>
      </c>
      <c r="D35" s="565"/>
      <c r="E35" s="566"/>
      <c r="F35" s="103" t="s">
        <v>238</v>
      </c>
      <c r="G35" s="276"/>
      <c r="H35" s="276">
        <v>8</v>
      </c>
      <c r="I35" s="276"/>
      <c r="J35" s="276" t="s">
        <v>276</v>
      </c>
      <c r="K35" s="276"/>
      <c r="L35" s="276" t="s">
        <v>276</v>
      </c>
      <c r="M35" s="276" t="s">
        <v>276</v>
      </c>
      <c r="N35" s="276" t="s">
        <v>276</v>
      </c>
    </row>
    <row r="36" spans="1:15" ht="17.25" hidden="1" customHeight="1" x14ac:dyDescent="0.2">
      <c r="A36" s="18">
        <v>1</v>
      </c>
      <c r="B36" s="302" t="s">
        <v>687</v>
      </c>
      <c r="C36" s="564" t="s">
        <v>234</v>
      </c>
      <c r="D36" s="565"/>
      <c r="E36" s="566"/>
      <c r="F36" s="103" t="s">
        <v>238</v>
      </c>
      <c r="G36" s="276"/>
      <c r="H36" s="276">
        <v>1</v>
      </c>
      <c r="I36" s="276"/>
      <c r="J36" s="276" t="s">
        <v>276</v>
      </c>
      <c r="K36" s="276"/>
      <c r="L36" s="276" t="s">
        <v>276</v>
      </c>
      <c r="M36" s="276" t="s">
        <v>276</v>
      </c>
      <c r="N36" s="276" t="s">
        <v>276</v>
      </c>
      <c r="O36" s="303" t="s">
        <v>844</v>
      </c>
    </row>
    <row r="37" spans="1:15" ht="17.25" hidden="1" customHeight="1" x14ac:dyDescent="0.2">
      <c r="A37" s="18">
        <v>1</v>
      </c>
      <c r="B37" s="151" t="s">
        <v>329</v>
      </c>
      <c r="C37" s="564" t="s">
        <v>276</v>
      </c>
      <c r="D37" s="565"/>
      <c r="E37" s="566"/>
      <c r="F37" s="103" t="s">
        <v>238</v>
      </c>
      <c r="G37" s="276"/>
      <c r="H37" s="276"/>
      <c r="I37" s="276"/>
      <c r="J37" s="276" t="s">
        <v>276</v>
      </c>
      <c r="K37" s="276"/>
      <c r="L37" s="276">
        <v>20</v>
      </c>
      <c r="M37" s="276"/>
      <c r="N37" s="276"/>
    </row>
    <row r="38" spans="1:15" ht="17.25" hidden="1" customHeight="1" x14ac:dyDescent="0.2">
      <c r="A38" s="156">
        <v>1</v>
      </c>
      <c r="B38" s="302" t="s">
        <v>682</v>
      </c>
      <c r="C38" s="625" t="s">
        <v>234</v>
      </c>
      <c r="D38" s="618"/>
      <c r="E38" s="626"/>
      <c r="F38" s="351" t="s">
        <v>238</v>
      </c>
      <c r="G38" s="276"/>
      <c r="H38" s="276">
        <v>1</v>
      </c>
      <c r="I38" s="276"/>
      <c r="J38" s="276" t="s">
        <v>276</v>
      </c>
      <c r="K38" s="276"/>
      <c r="L38" s="276">
        <v>1</v>
      </c>
      <c r="M38" s="276"/>
      <c r="N38" s="276"/>
      <c r="O38" t="s">
        <v>659</v>
      </c>
    </row>
    <row r="39" spans="1:15" ht="17.25" hidden="1" customHeight="1" x14ac:dyDescent="0.2">
      <c r="A39" s="18">
        <v>1</v>
      </c>
      <c r="B39" s="302" t="s">
        <v>560</v>
      </c>
      <c r="C39" s="564" t="s">
        <v>276</v>
      </c>
      <c r="D39" s="565"/>
      <c r="E39" s="566"/>
      <c r="F39" s="103" t="s">
        <v>238</v>
      </c>
      <c r="G39" s="276"/>
      <c r="H39" s="276"/>
      <c r="I39" s="276"/>
      <c r="J39" s="276" t="s">
        <v>276</v>
      </c>
      <c r="K39" s="276"/>
      <c r="L39" s="276">
        <v>1</v>
      </c>
      <c r="M39" s="276"/>
      <c r="N39" s="276"/>
    </row>
    <row r="40" spans="1:15" ht="17.25" hidden="1" customHeight="1" x14ac:dyDescent="0.2">
      <c r="A40" s="18">
        <v>2</v>
      </c>
      <c r="B40" s="151" t="s">
        <v>135</v>
      </c>
      <c r="C40" s="564" t="s">
        <v>236</v>
      </c>
      <c r="D40" s="565"/>
      <c r="E40" s="566"/>
      <c r="F40" s="103" t="s">
        <v>242</v>
      </c>
      <c r="G40" s="276"/>
      <c r="H40" s="276">
        <v>8</v>
      </c>
      <c r="I40" s="276"/>
      <c r="J40" s="276">
        <v>1</v>
      </c>
      <c r="K40" s="276"/>
      <c r="L40" s="276">
        <v>140</v>
      </c>
      <c r="M40" s="276"/>
      <c r="N40" s="276"/>
    </row>
    <row r="41" spans="1:15" ht="17.25" hidden="1" customHeight="1" x14ac:dyDescent="0.2">
      <c r="A41" s="18">
        <v>2</v>
      </c>
      <c r="B41" s="151" t="s">
        <v>157</v>
      </c>
      <c r="C41" s="564" t="s">
        <v>237</v>
      </c>
      <c r="D41" s="565"/>
      <c r="E41" s="566"/>
      <c r="F41" s="103" t="s">
        <v>239</v>
      </c>
      <c r="G41" s="276"/>
      <c r="H41" s="276"/>
      <c r="I41" s="276"/>
      <c r="J41" s="276">
        <v>1</v>
      </c>
      <c r="K41" s="276"/>
      <c r="L41" s="276">
        <v>4</v>
      </c>
      <c r="M41" s="276"/>
      <c r="N41" s="276"/>
    </row>
    <row r="42" spans="1:15" ht="17.25" hidden="1" customHeight="1" x14ac:dyDescent="0.2">
      <c r="A42" s="18">
        <v>2</v>
      </c>
      <c r="B42" s="151" t="s">
        <v>232</v>
      </c>
      <c r="C42" s="564" t="s">
        <v>236</v>
      </c>
      <c r="D42" s="565"/>
      <c r="E42" s="566"/>
      <c r="F42" s="103" t="s">
        <v>239</v>
      </c>
      <c r="G42" s="276"/>
      <c r="H42" s="276">
        <v>3</v>
      </c>
      <c r="I42" s="276"/>
      <c r="J42" s="276"/>
      <c r="K42" s="276"/>
      <c r="L42" s="276">
        <v>1</v>
      </c>
      <c r="M42" s="276"/>
      <c r="N42" s="276"/>
    </row>
    <row r="43" spans="1:15" ht="17.25" hidden="1" customHeight="1" x14ac:dyDescent="0.2">
      <c r="A43" s="18">
        <v>2</v>
      </c>
      <c r="B43" s="151" t="s">
        <v>161</v>
      </c>
      <c r="C43" s="564" t="s">
        <v>235</v>
      </c>
      <c r="D43" s="565"/>
      <c r="E43" s="566"/>
      <c r="F43" s="103" t="s">
        <v>239</v>
      </c>
      <c r="G43" s="276"/>
      <c r="H43" s="276"/>
      <c r="I43" s="276"/>
      <c r="J43" s="276"/>
      <c r="K43" s="276"/>
      <c r="L43" s="276">
        <v>1</v>
      </c>
      <c r="M43" s="276"/>
      <c r="N43" s="276"/>
    </row>
    <row r="44" spans="1:15" ht="17.25" hidden="1" customHeight="1" x14ac:dyDescent="0.2">
      <c r="A44" s="18">
        <v>2</v>
      </c>
      <c r="B44" s="151" t="s">
        <v>318</v>
      </c>
      <c r="C44" s="564" t="s">
        <v>235</v>
      </c>
      <c r="D44" s="565"/>
      <c r="E44" s="566"/>
      <c r="F44" s="103" t="s">
        <v>239</v>
      </c>
      <c r="G44" s="276"/>
      <c r="H44" s="276">
        <v>3</v>
      </c>
      <c r="I44" s="276"/>
      <c r="J44" s="276"/>
      <c r="K44" s="276"/>
      <c r="L44" s="276"/>
      <c r="M44" s="276"/>
      <c r="N44" s="276"/>
    </row>
    <row r="45" spans="1:15" ht="17.25" hidden="1" customHeight="1" x14ac:dyDescent="0.2">
      <c r="A45" s="18">
        <v>2</v>
      </c>
      <c r="B45" s="151" t="s">
        <v>128</v>
      </c>
      <c r="C45" s="564" t="s">
        <v>237</v>
      </c>
      <c r="D45" s="565"/>
      <c r="E45" s="566"/>
      <c r="F45" s="103" t="s">
        <v>239</v>
      </c>
      <c r="G45" s="276"/>
      <c r="H45" s="276"/>
      <c r="I45" s="276"/>
      <c r="J45" s="276" t="s">
        <v>276</v>
      </c>
      <c r="K45" s="276"/>
      <c r="L45" s="276">
        <v>12</v>
      </c>
      <c r="M45" s="276"/>
      <c r="N45" s="276"/>
    </row>
    <row r="46" spans="1:15" ht="17.25" hidden="1" customHeight="1" x14ac:dyDescent="0.2">
      <c r="A46" s="18">
        <v>2</v>
      </c>
      <c r="B46" s="151" t="s">
        <v>229</v>
      </c>
      <c r="C46" s="564" t="s">
        <v>236</v>
      </c>
      <c r="D46" s="565"/>
      <c r="E46" s="566"/>
      <c r="F46" s="103" t="s">
        <v>239</v>
      </c>
      <c r="G46" s="276"/>
      <c r="H46" s="276">
        <v>3</v>
      </c>
      <c r="I46" s="276"/>
      <c r="J46" s="276"/>
      <c r="K46" s="276"/>
      <c r="L46" s="276"/>
      <c r="M46" s="276"/>
      <c r="N46" s="276"/>
    </row>
    <row r="47" spans="1:15" ht="17.25" hidden="1" customHeight="1" x14ac:dyDescent="0.2">
      <c r="A47" s="18">
        <v>2</v>
      </c>
      <c r="B47" s="151" t="s">
        <v>159</v>
      </c>
      <c r="C47" s="564" t="s">
        <v>233</v>
      </c>
      <c r="D47" s="565"/>
      <c r="E47" s="566"/>
      <c r="F47" s="103" t="s">
        <v>240</v>
      </c>
      <c r="G47" s="276"/>
      <c r="H47" s="276">
        <v>70</v>
      </c>
      <c r="I47" s="276"/>
      <c r="J47" s="276" t="s">
        <v>276</v>
      </c>
      <c r="K47" s="276"/>
      <c r="L47" s="276" t="s">
        <v>276</v>
      </c>
      <c r="M47" s="276" t="s">
        <v>276</v>
      </c>
      <c r="N47" s="276" t="s">
        <v>276</v>
      </c>
    </row>
    <row r="48" spans="1:15" ht="17.25" hidden="1" customHeight="1" x14ac:dyDescent="0.2">
      <c r="A48" s="18">
        <v>2</v>
      </c>
      <c r="B48" s="151" t="s">
        <v>129</v>
      </c>
      <c r="C48" s="564" t="s">
        <v>233</v>
      </c>
      <c r="D48" s="565"/>
      <c r="E48" s="566"/>
      <c r="F48" s="103" t="s">
        <v>238</v>
      </c>
      <c r="G48" s="276"/>
      <c r="H48" s="276">
        <v>14</v>
      </c>
      <c r="I48" s="276"/>
      <c r="J48" s="276" t="s">
        <v>276</v>
      </c>
      <c r="K48" s="276"/>
      <c r="L48" s="276" t="s">
        <v>276</v>
      </c>
      <c r="M48" s="276" t="s">
        <v>276</v>
      </c>
      <c r="N48" s="276" t="s">
        <v>276</v>
      </c>
    </row>
    <row r="49" spans="1:15" ht="17.25" hidden="1" customHeight="1" x14ac:dyDescent="0.2">
      <c r="A49" s="18">
        <v>2</v>
      </c>
      <c r="B49" s="151" t="s">
        <v>134</v>
      </c>
      <c r="C49" s="564" t="s">
        <v>233</v>
      </c>
      <c r="D49" s="565"/>
      <c r="E49" s="566"/>
      <c r="F49" s="103" t="s">
        <v>238</v>
      </c>
      <c r="G49" s="276"/>
      <c r="H49" s="276">
        <v>22</v>
      </c>
      <c r="I49" s="276"/>
      <c r="J49" s="276"/>
      <c r="K49" s="276"/>
      <c r="L49" s="276"/>
      <c r="M49" s="276"/>
      <c r="N49" s="276"/>
    </row>
    <row r="50" spans="1:15" ht="17.25" hidden="1" customHeight="1" x14ac:dyDescent="0.2">
      <c r="A50" s="156">
        <v>2</v>
      </c>
      <c r="B50" s="302" t="s">
        <v>682</v>
      </c>
      <c r="C50" s="625" t="s">
        <v>234</v>
      </c>
      <c r="D50" s="618"/>
      <c r="E50" s="626"/>
      <c r="F50" s="351" t="s">
        <v>238</v>
      </c>
      <c r="G50" s="276"/>
      <c r="H50" s="276">
        <v>1</v>
      </c>
      <c r="I50" s="276"/>
      <c r="J50" s="276" t="s">
        <v>276</v>
      </c>
      <c r="K50" s="276"/>
      <c r="L50" s="276"/>
      <c r="M50" s="276"/>
      <c r="N50" s="276"/>
      <c r="O50" t="s">
        <v>659</v>
      </c>
    </row>
    <row r="51" spans="1:15" ht="17.25" hidden="1" customHeight="1" x14ac:dyDescent="0.2">
      <c r="A51" s="18">
        <v>2</v>
      </c>
      <c r="B51" s="151" t="s">
        <v>681</v>
      </c>
      <c r="C51" s="564" t="s">
        <v>233</v>
      </c>
      <c r="D51" s="565"/>
      <c r="E51" s="566"/>
      <c r="F51" s="103" t="s">
        <v>238</v>
      </c>
      <c r="G51" s="276"/>
      <c r="H51" s="276">
        <v>3</v>
      </c>
      <c r="I51" s="276"/>
      <c r="J51" s="276" t="s">
        <v>276</v>
      </c>
      <c r="K51" s="276"/>
      <c r="L51" s="276" t="s">
        <v>276</v>
      </c>
      <c r="M51" s="276" t="s">
        <v>276</v>
      </c>
      <c r="N51" s="276" t="s">
        <v>276</v>
      </c>
    </row>
    <row r="52" spans="1:15" ht="17.25" hidden="1" customHeight="1" x14ac:dyDescent="0.2">
      <c r="A52" s="18">
        <v>2</v>
      </c>
      <c r="B52" s="302" t="s">
        <v>560</v>
      </c>
      <c r="C52" s="564" t="s">
        <v>276</v>
      </c>
      <c r="D52" s="565"/>
      <c r="E52" s="566"/>
      <c r="F52" s="151" t="s">
        <v>238</v>
      </c>
      <c r="G52" s="276"/>
      <c r="H52" s="276"/>
      <c r="I52" s="276"/>
      <c r="J52" s="276" t="s">
        <v>276</v>
      </c>
      <c r="K52" s="276"/>
      <c r="L52" s="276">
        <v>20</v>
      </c>
      <c r="M52" s="276"/>
      <c r="N52" s="276"/>
    </row>
    <row r="53" spans="1:15" ht="17.25" hidden="1" customHeight="1" x14ac:dyDescent="0.2">
      <c r="A53" s="18">
        <v>2</v>
      </c>
      <c r="B53" s="151" t="s">
        <v>127</v>
      </c>
      <c r="C53" s="564" t="s">
        <v>233</v>
      </c>
      <c r="D53" s="565"/>
      <c r="E53" s="566"/>
      <c r="F53" s="151" t="s">
        <v>238</v>
      </c>
      <c r="G53" s="276"/>
      <c r="H53" s="276">
        <v>1</v>
      </c>
      <c r="I53" s="276"/>
      <c r="J53" s="276"/>
      <c r="K53" s="276"/>
      <c r="L53" s="276"/>
      <c r="M53" s="276"/>
      <c r="N53" s="276"/>
    </row>
    <row r="54" spans="1:15" ht="17.25" hidden="1" customHeight="1" x14ac:dyDescent="0.2">
      <c r="A54" s="18">
        <v>3</v>
      </c>
      <c r="B54" s="103" t="s">
        <v>135</v>
      </c>
      <c r="C54" s="564" t="s">
        <v>236</v>
      </c>
      <c r="D54" s="565"/>
      <c r="E54" s="566"/>
      <c r="F54" s="104" t="s">
        <v>242</v>
      </c>
      <c r="G54" s="276"/>
      <c r="H54" s="276">
        <v>5</v>
      </c>
      <c r="I54" s="276"/>
      <c r="J54" s="276"/>
      <c r="K54" s="276"/>
      <c r="L54" s="276">
        <v>120</v>
      </c>
      <c r="M54" s="276"/>
      <c r="N54" s="276"/>
    </row>
    <row r="55" spans="1:15" ht="17.25" hidden="1" customHeight="1" x14ac:dyDescent="0.2">
      <c r="A55" s="18">
        <v>3</v>
      </c>
      <c r="B55" s="103" t="s">
        <v>232</v>
      </c>
      <c r="C55" s="564" t="s">
        <v>236</v>
      </c>
      <c r="D55" s="565"/>
      <c r="E55" s="566"/>
      <c r="F55" s="104" t="s">
        <v>239</v>
      </c>
      <c r="G55" s="276"/>
      <c r="H55" s="276"/>
      <c r="I55" s="276"/>
      <c r="J55" s="276"/>
      <c r="K55" s="276"/>
      <c r="L55" s="276">
        <v>2</v>
      </c>
      <c r="M55" s="276"/>
      <c r="N55" s="276"/>
    </row>
    <row r="56" spans="1:15" ht="17.25" hidden="1" customHeight="1" x14ac:dyDescent="0.2">
      <c r="A56" s="18">
        <v>3</v>
      </c>
      <c r="B56" s="103" t="s">
        <v>229</v>
      </c>
      <c r="C56" s="564" t="s">
        <v>236</v>
      </c>
      <c r="D56" s="565"/>
      <c r="E56" s="566"/>
      <c r="F56" s="104" t="s">
        <v>239</v>
      </c>
      <c r="G56" s="276"/>
      <c r="H56" s="276">
        <v>1</v>
      </c>
      <c r="I56" s="276"/>
      <c r="J56" s="276"/>
      <c r="K56" s="276"/>
      <c r="L56" s="276"/>
      <c r="M56" s="276"/>
      <c r="N56" s="276"/>
    </row>
    <row r="57" spans="1:15" ht="17.25" hidden="1" customHeight="1" x14ac:dyDescent="0.2">
      <c r="A57" s="18">
        <v>3</v>
      </c>
      <c r="B57" s="103" t="s">
        <v>331</v>
      </c>
      <c r="C57" s="564" t="s">
        <v>236</v>
      </c>
      <c r="D57" s="565"/>
      <c r="E57" s="566"/>
      <c r="F57" s="104" t="s">
        <v>242</v>
      </c>
      <c r="G57" s="276"/>
      <c r="H57" s="276">
        <v>1</v>
      </c>
      <c r="I57" s="276"/>
      <c r="J57" s="276"/>
      <c r="K57" s="276"/>
      <c r="L57" s="276"/>
      <c r="M57" s="276"/>
      <c r="N57" s="276"/>
    </row>
    <row r="58" spans="1:15" ht="17.25" hidden="1" customHeight="1" x14ac:dyDescent="0.2">
      <c r="A58" s="18">
        <v>3</v>
      </c>
      <c r="B58" s="103" t="s">
        <v>157</v>
      </c>
      <c r="C58" s="564" t="s">
        <v>237</v>
      </c>
      <c r="D58" s="565"/>
      <c r="E58" s="566"/>
      <c r="F58" s="104" t="s">
        <v>239</v>
      </c>
      <c r="G58" s="276"/>
      <c r="H58" s="276"/>
      <c r="I58" s="276"/>
      <c r="J58" s="276"/>
      <c r="K58" s="276"/>
      <c r="L58" s="276">
        <v>3</v>
      </c>
      <c r="M58" s="276"/>
      <c r="N58" s="276"/>
    </row>
    <row r="59" spans="1:15" ht="17.25" hidden="1" customHeight="1" x14ac:dyDescent="0.2">
      <c r="A59" s="18">
        <v>3</v>
      </c>
      <c r="B59" s="103" t="s">
        <v>159</v>
      </c>
      <c r="C59" s="564" t="s">
        <v>233</v>
      </c>
      <c r="D59" s="565"/>
      <c r="E59" s="566"/>
      <c r="F59" s="104" t="s">
        <v>240</v>
      </c>
      <c r="G59" s="276"/>
      <c r="H59" s="276">
        <v>30</v>
      </c>
      <c r="I59" s="276"/>
      <c r="J59" s="276" t="s">
        <v>276</v>
      </c>
      <c r="K59" s="276"/>
      <c r="L59" s="276" t="s">
        <v>276</v>
      </c>
      <c r="M59" s="276" t="s">
        <v>276</v>
      </c>
      <c r="N59" s="276" t="s">
        <v>276</v>
      </c>
    </row>
    <row r="60" spans="1:15" ht="17.25" hidden="1" customHeight="1" x14ac:dyDescent="0.2">
      <c r="A60" s="18">
        <v>3</v>
      </c>
      <c r="B60" s="103" t="s">
        <v>161</v>
      </c>
      <c r="C60" s="564" t="s">
        <v>235</v>
      </c>
      <c r="D60" s="565"/>
      <c r="E60" s="566"/>
      <c r="F60" s="104" t="s">
        <v>239</v>
      </c>
      <c r="G60" s="276"/>
      <c r="H60" s="276">
        <v>1</v>
      </c>
      <c r="I60" s="276"/>
      <c r="J60" s="276"/>
      <c r="K60" s="276"/>
      <c r="L60" s="276"/>
      <c r="M60" s="276"/>
      <c r="N60" s="276"/>
    </row>
    <row r="61" spans="1:15" ht="17.25" hidden="1" customHeight="1" x14ac:dyDescent="0.2">
      <c r="A61" s="18">
        <v>3</v>
      </c>
      <c r="B61" s="103" t="s">
        <v>131</v>
      </c>
      <c r="C61" s="564" t="s">
        <v>233</v>
      </c>
      <c r="D61" s="565"/>
      <c r="E61" s="566"/>
      <c r="F61" s="104" t="s">
        <v>240</v>
      </c>
      <c r="G61" s="276"/>
      <c r="H61" s="276">
        <v>2</v>
      </c>
      <c r="I61" s="276"/>
      <c r="J61" s="276" t="s">
        <v>276</v>
      </c>
      <c r="K61" s="276"/>
      <c r="L61" s="276"/>
      <c r="M61" s="276"/>
      <c r="N61" s="276"/>
    </row>
    <row r="62" spans="1:15" ht="17.25" hidden="1" customHeight="1" x14ac:dyDescent="0.2">
      <c r="A62" s="18">
        <v>3</v>
      </c>
      <c r="B62" s="103" t="s">
        <v>134</v>
      </c>
      <c r="C62" s="564" t="s">
        <v>233</v>
      </c>
      <c r="D62" s="565"/>
      <c r="E62" s="566"/>
      <c r="F62" s="104" t="s">
        <v>238</v>
      </c>
      <c r="G62" s="276"/>
      <c r="H62" s="276">
        <v>35</v>
      </c>
      <c r="I62" s="276"/>
      <c r="J62" s="276"/>
      <c r="K62" s="276"/>
      <c r="L62" s="276"/>
      <c r="M62" s="276"/>
      <c r="N62" s="276"/>
    </row>
    <row r="63" spans="1:15" ht="17.25" hidden="1" customHeight="1" x14ac:dyDescent="0.2">
      <c r="A63" s="18">
        <v>3</v>
      </c>
      <c r="B63" s="103" t="s">
        <v>681</v>
      </c>
      <c r="C63" s="564" t="s">
        <v>233</v>
      </c>
      <c r="D63" s="565"/>
      <c r="E63" s="566"/>
      <c r="F63" s="104" t="s">
        <v>238</v>
      </c>
      <c r="G63" s="276"/>
      <c r="H63" s="276">
        <v>4</v>
      </c>
      <c r="I63" s="276"/>
      <c r="J63" s="276" t="s">
        <v>276</v>
      </c>
      <c r="K63" s="276"/>
      <c r="L63" s="276" t="s">
        <v>276</v>
      </c>
      <c r="M63" s="276" t="s">
        <v>276</v>
      </c>
      <c r="N63" s="276" t="s">
        <v>276</v>
      </c>
    </row>
    <row r="64" spans="1:15" ht="17.25" hidden="1" customHeight="1" x14ac:dyDescent="0.2">
      <c r="A64" s="18">
        <v>3</v>
      </c>
      <c r="B64" s="302" t="s">
        <v>682</v>
      </c>
      <c r="C64" s="625" t="s">
        <v>234</v>
      </c>
      <c r="D64" s="618"/>
      <c r="E64" s="626"/>
      <c r="F64" s="104" t="s">
        <v>238</v>
      </c>
      <c r="G64" s="276"/>
      <c r="H64" s="276">
        <v>2</v>
      </c>
      <c r="I64" s="276"/>
      <c r="J64" s="276" t="s">
        <v>276</v>
      </c>
      <c r="K64" s="276"/>
      <c r="L64" s="276"/>
      <c r="M64" s="276"/>
      <c r="N64" s="276"/>
      <c r="O64" t="s">
        <v>659</v>
      </c>
    </row>
    <row r="65" spans="1:15" ht="17.25" hidden="1" customHeight="1" x14ac:dyDescent="0.2">
      <c r="A65" s="18">
        <v>3</v>
      </c>
      <c r="B65" s="103" t="s">
        <v>129</v>
      </c>
      <c r="C65" s="564" t="s">
        <v>233</v>
      </c>
      <c r="D65" s="565"/>
      <c r="E65" s="566"/>
      <c r="F65" s="104" t="s">
        <v>238</v>
      </c>
      <c r="G65" s="276"/>
      <c r="H65" s="276">
        <v>10</v>
      </c>
      <c r="I65" s="276"/>
      <c r="J65" s="276" t="s">
        <v>276</v>
      </c>
      <c r="K65" s="276"/>
      <c r="L65" s="276" t="s">
        <v>276</v>
      </c>
      <c r="M65" s="276" t="s">
        <v>276</v>
      </c>
      <c r="N65" s="276" t="s">
        <v>276</v>
      </c>
    </row>
    <row r="66" spans="1:15" ht="17.25" hidden="1" customHeight="1" x14ac:dyDescent="0.2">
      <c r="A66" s="18">
        <v>3</v>
      </c>
      <c r="B66" s="307" t="s">
        <v>560</v>
      </c>
      <c r="C66" s="564" t="s">
        <v>276</v>
      </c>
      <c r="D66" s="565"/>
      <c r="E66" s="566"/>
      <c r="F66" s="104" t="s">
        <v>238</v>
      </c>
      <c r="G66" s="276"/>
      <c r="H66" s="276">
        <v>1</v>
      </c>
      <c r="I66" s="276"/>
      <c r="J66" s="276" t="s">
        <v>276</v>
      </c>
      <c r="K66" s="276"/>
      <c r="L66" s="276">
        <v>10</v>
      </c>
      <c r="M66" s="276"/>
      <c r="N66" s="276"/>
    </row>
    <row r="67" spans="1:15" ht="17.25" hidden="1" customHeight="1" x14ac:dyDescent="0.2">
      <c r="A67" s="18">
        <v>3</v>
      </c>
      <c r="B67" s="103" t="s">
        <v>318</v>
      </c>
      <c r="C67" s="112" t="s">
        <v>235</v>
      </c>
      <c r="D67" s="113"/>
      <c r="E67" s="114"/>
      <c r="F67" s="104" t="s">
        <v>239</v>
      </c>
      <c r="G67" s="276"/>
      <c r="H67" s="276"/>
      <c r="I67" s="276"/>
      <c r="J67" s="276"/>
      <c r="K67" s="276"/>
      <c r="L67" s="276">
        <v>2</v>
      </c>
      <c r="M67" s="276"/>
      <c r="N67" s="276"/>
    </row>
    <row r="68" spans="1:15" ht="17.25" hidden="1" customHeight="1" x14ac:dyDescent="0.2">
      <c r="A68" s="156">
        <v>3</v>
      </c>
      <c r="B68" s="307" t="s">
        <v>502</v>
      </c>
      <c r="C68" s="564" t="s">
        <v>276</v>
      </c>
      <c r="D68" s="565"/>
      <c r="E68" s="566"/>
      <c r="F68" s="381" t="s">
        <v>238</v>
      </c>
      <c r="G68" s="276"/>
      <c r="H68" s="276"/>
      <c r="I68" s="276"/>
      <c r="J68" s="276" t="s">
        <v>276</v>
      </c>
      <c r="K68" s="276"/>
      <c r="L68" s="276">
        <v>2</v>
      </c>
      <c r="M68" s="276"/>
      <c r="N68" s="276"/>
      <c r="O68" s="351" t="s">
        <v>683</v>
      </c>
    </row>
    <row r="69" spans="1:15" ht="17.25" hidden="1" customHeight="1" x14ac:dyDescent="0.2">
      <c r="A69" s="18">
        <v>4</v>
      </c>
      <c r="B69" s="103" t="s">
        <v>135</v>
      </c>
      <c r="C69" s="564" t="s">
        <v>236</v>
      </c>
      <c r="D69" s="565"/>
      <c r="E69" s="566"/>
      <c r="F69" s="104" t="s">
        <v>242</v>
      </c>
      <c r="G69" s="276"/>
      <c r="H69" s="276">
        <v>12</v>
      </c>
      <c r="I69" s="276"/>
      <c r="J69" s="276"/>
      <c r="K69" s="276"/>
      <c r="L69" s="276">
        <v>80</v>
      </c>
      <c r="M69" s="276"/>
      <c r="N69" s="276"/>
    </row>
    <row r="70" spans="1:15" ht="17.25" hidden="1" customHeight="1" x14ac:dyDescent="0.2">
      <c r="A70" s="18">
        <v>4</v>
      </c>
      <c r="B70" s="103" t="s">
        <v>232</v>
      </c>
      <c r="C70" s="564" t="s">
        <v>236</v>
      </c>
      <c r="D70" s="565"/>
      <c r="E70" s="566"/>
      <c r="F70" s="104" t="s">
        <v>239</v>
      </c>
      <c r="G70" s="276"/>
      <c r="H70" s="276">
        <v>1</v>
      </c>
      <c r="I70" s="276"/>
      <c r="J70" s="276"/>
      <c r="K70" s="276"/>
      <c r="L70" s="276">
        <v>2</v>
      </c>
      <c r="M70" s="276"/>
      <c r="N70" s="276"/>
    </row>
    <row r="71" spans="1:15" ht="17.25" hidden="1" customHeight="1" x14ac:dyDescent="0.2">
      <c r="A71" s="18">
        <v>4</v>
      </c>
      <c r="B71" s="103" t="s">
        <v>229</v>
      </c>
      <c r="C71" s="564" t="s">
        <v>236</v>
      </c>
      <c r="D71" s="565"/>
      <c r="E71" s="566"/>
      <c r="F71" s="104" t="s">
        <v>239</v>
      </c>
      <c r="G71" s="276"/>
      <c r="H71" s="276">
        <v>3</v>
      </c>
      <c r="I71" s="276"/>
      <c r="J71" s="276">
        <v>1</v>
      </c>
      <c r="K71" s="276"/>
      <c r="L71" s="276"/>
      <c r="M71" s="276"/>
      <c r="N71" s="276"/>
    </row>
    <row r="72" spans="1:15" ht="17.25" hidden="1" customHeight="1" x14ac:dyDescent="0.2">
      <c r="A72" s="156">
        <v>4</v>
      </c>
      <c r="B72" s="307" t="s">
        <v>502</v>
      </c>
      <c r="C72" s="564" t="s">
        <v>276</v>
      </c>
      <c r="D72" s="565"/>
      <c r="E72" s="566"/>
      <c r="F72" s="381" t="s">
        <v>238</v>
      </c>
      <c r="G72" s="276"/>
      <c r="H72" s="276"/>
      <c r="I72" s="276"/>
      <c r="J72" s="276" t="s">
        <v>276</v>
      </c>
      <c r="K72" s="276"/>
      <c r="L72" s="276">
        <v>2</v>
      </c>
      <c r="M72" s="276"/>
      <c r="N72" s="276"/>
      <c r="O72" t="s">
        <v>684</v>
      </c>
    </row>
    <row r="73" spans="1:15" ht="17.25" hidden="1" customHeight="1" x14ac:dyDescent="0.2">
      <c r="A73" s="18">
        <v>4</v>
      </c>
      <c r="B73" s="103" t="s">
        <v>128</v>
      </c>
      <c r="C73" s="564" t="s">
        <v>237</v>
      </c>
      <c r="D73" s="565"/>
      <c r="E73" s="566"/>
      <c r="F73" s="104" t="s">
        <v>239</v>
      </c>
      <c r="G73" s="276"/>
      <c r="H73" s="276"/>
      <c r="I73" s="276"/>
      <c r="J73" s="276" t="s">
        <v>276</v>
      </c>
      <c r="K73" s="276"/>
      <c r="L73" s="276">
        <v>20</v>
      </c>
      <c r="M73" s="276"/>
      <c r="N73" s="276"/>
    </row>
    <row r="74" spans="1:15" ht="17.25" hidden="1" customHeight="1" x14ac:dyDescent="0.2">
      <c r="A74" s="18">
        <v>4</v>
      </c>
      <c r="B74" s="103" t="s">
        <v>134</v>
      </c>
      <c r="C74" s="564" t="s">
        <v>233</v>
      </c>
      <c r="D74" s="565"/>
      <c r="E74" s="566"/>
      <c r="F74" s="104" t="s">
        <v>238</v>
      </c>
      <c r="G74" s="276"/>
      <c r="H74" s="276">
        <v>25</v>
      </c>
      <c r="I74" s="276"/>
      <c r="J74" s="276"/>
      <c r="K74" s="276"/>
      <c r="L74" s="276"/>
      <c r="M74" s="276"/>
      <c r="N74" s="276"/>
    </row>
    <row r="75" spans="1:15" ht="17.25" hidden="1" customHeight="1" x14ac:dyDescent="0.2">
      <c r="A75" s="18">
        <v>4</v>
      </c>
      <c r="B75" s="103" t="s">
        <v>129</v>
      </c>
      <c r="C75" s="564" t="s">
        <v>233</v>
      </c>
      <c r="D75" s="565"/>
      <c r="E75" s="566"/>
      <c r="F75" s="104" t="s">
        <v>238</v>
      </c>
      <c r="G75" s="276"/>
      <c r="H75" s="276">
        <v>14</v>
      </c>
      <c r="I75" s="276"/>
      <c r="J75" s="276" t="s">
        <v>276</v>
      </c>
      <c r="K75" s="276"/>
      <c r="L75" s="276" t="s">
        <v>276</v>
      </c>
      <c r="M75" s="276" t="s">
        <v>276</v>
      </c>
      <c r="N75" s="276" t="s">
        <v>276</v>
      </c>
    </row>
    <row r="76" spans="1:15" ht="17.25" hidden="1" customHeight="1" x14ac:dyDescent="0.2">
      <c r="A76" s="18">
        <v>4</v>
      </c>
      <c r="B76" s="302" t="s">
        <v>682</v>
      </c>
      <c r="C76" s="625" t="s">
        <v>234</v>
      </c>
      <c r="D76" s="618"/>
      <c r="E76" s="626"/>
      <c r="F76" s="104" t="s">
        <v>238</v>
      </c>
      <c r="G76" s="276"/>
      <c r="H76" s="276">
        <v>4</v>
      </c>
      <c r="I76" s="276"/>
      <c r="J76" s="276" t="s">
        <v>276</v>
      </c>
      <c r="K76" s="276"/>
      <c r="L76" s="276"/>
      <c r="M76" s="276"/>
      <c r="N76" s="276"/>
      <c r="O76" t="s">
        <v>659</v>
      </c>
    </row>
    <row r="77" spans="1:15" ht="17.25" hidden="1" customHeight="1" x14ac:dyDescent="0.2">
      <c r="A77" s="18">
        <v>4</v>
      </c>
      <c r="B77" s="103" t="s">
        <v>159</v>
      </c>
      <c r="C77" s="564" t="s">
        <v>233</v>
      </c>
      <c r="D77" s="565"/>
      <c r="E77" s="566"/>
      <c r="F77" s="104" t="s">
        <v>240</v>
      </c>
      <c r="G77" s="276"/>
      <c r="H77" s="276">
        <v>15</v>
      </c>
      <c r="I77" s="276"/>
      <c r="J77" s="276" t="s">
        <v>276</v>
      </c>
      <c r="K77" s="276"/>
      <c r="L77" s="276" t="s">
        <v>276</v>
      </c>
      <c r="M77" s="276" t="s">
        <v>276</v>
      </c>
      <c r="N77" s="276" t="s">
        <v>276</v>
      </c>
    </row>
    <row r="78" spans="1:15" ht="17.25" hidden="1" customHeight="1" x14ac:dyDescent="0.2">
      <c r="A78" s="18">
        <v>4</v>
      </c>
      <c r="B78" s="103" t="s">
        <v>157</v>
      </c>
      <c r="C78" s="564" t="s">
        <v>237</v>
      </c>
      <c r="D78" s="565"/>
      <c r="E78" s="566"/>
      <c r="F78" s="104" t="s">
        <v>239</v>
      </c>
      <c r="G78" s="276"/>
      <c r="H78" s="276"/>
      <c r="I78" s="276"/>
      <c r="J78" s="276">
        <v>2</v>
      </c>
      <c r="K78" s="276"/>
      <c r="L78" s="276"/>
      <c r="M78" s="276"/>
      <c r="N78" s="276"/>
    </row>
    <row r="79" spans="1:15" ht="17.25" hidden="1" customHeight="1" x14ac:dyDescent="0.2">
      <c r="A79" s="18">
        <v>5</v>
      </c>
      <c r="B79" s="103" t="s">
        <v>135</v>
      </c>
      <c r="C79" s="564" t="s">
        <v>236</v>
      </c>
      <c r="D79" s="565"/>
      <c r="E79" s="566"/>
      <c r="F79" s="104" t="s">
        <v>242</v>
      </c>
      <c r="G79" s="276"/>
      <c r="H79" s="276">
        <v>3</v>
      </c>
      <c r="I79" s="276"/>
      <c r="J79" s="276"/>
      <c r="K79" s="276"/>
      <c r="L79" s="276">
        <v>40</v>
      </c>
      <c r="M79" s="276"/>
      <c r="N79" s="276"/>
    </row>
    <row r="80" spans="1:15" ht="17.25" hidden="1" customHeight="1" x14ac:dyDescent="0.2">
      <c r="A80" s="18">
        <v>5</v>
      </c>
      <c r="B80" s="103" t="s">
        <v>232</v>
      </c>
      <c r="C80" s="564" t="s">
        <v>236</v>
      </c>
      <c r="D80" s="565"/>
      <c r="E80" s="566"/>
      <c r="F80" s="104" t="s">
        <v>239</v>
      </c>
      <c r="G80" s="276"/>
      <c r="H80" s="276">
        <v>2</v>
      </c>
      <c r="I80" s="276"/>
      <c r="J80" s="276"/>
      <c r="K80" s="276"/>
      <c r="L80" s="276"/>
      <c r="M80" s="276"/>
      <c r="N80" s="276"/>
    </row>
    <row r="81" spans="1:15" ht="17.25" hidden="1" customHeight="1" x14ac:dyDescent="0.2">
      <c r="A81" s="18">
        <v>5</v>
      </c>
      <c r="B81" s="103" t="s">
        <v>318</v>
      </c>
      <c r="C81" s="564" t="s">
        <v>235</v>
      </c>
      <c r="D81" s="565"/>
      <c r="E81" s="566"/>
      <c r="F81" s="104" t="s">
        <v>239</v>
      </c>
      <c r="G81" s="276"/>
      <c r="H81" s="276">
        <v>1</v>
      </c>
      <c r="I81" s="276"/>
      <c r="J81" s="276"/>
      <c r="K81" s="276"/>
      <c r="L81" s="276">
        <v>10</v>
      </c>
      <c r="M81" s="276"/>
      <c r="N81" s="276"/>
    </row>
    <row r="82" spans="1:15" ht="17.25" hidden="1" customHeight="1" x14ac:dyDescent="0.2">
      <c r="A82" s="18">
        <v>5</v>
      </c>
      <c r="B82" s="103" t="s">
        <v>229</v>
      </c>
      <c r="C82" s="564" t="s">
        <v>236</v>
      </c>
      <c r="D82" s="565"/>
      <c r="E82" s="566"/>
      <c r="F82" s="104" t="s">
        <v>239</v>
      </c>
      <c r="G82" s="276"/>
      <c r="H82" s="276">
        <v>4</v>
      </c>
      <c r="I82" s="276"/>
      <c r="J82" s="276"/>
      <c r="K82" s="276"/>
      <c r="L82" s="276"/>
      <c r="M82" s="276"/>
      <c r="N82" s="276"/>
    </row>
    <row r="83" spans="1:15" ht="17.25" hidden="1" customHeight="1" x14ac:dyDescent="0.2">
      <c r="A83" s="18">
        <v>5</v>
      </c>
      <c r="B83" s="103" t="s">
        <v>159</v>
      </c>
      <c r="C83" s="564" t="s">
        <v>233</v>
      </c>
      <c r="D83" s="565"/>
      <c r="E83" s="566"/>
      <c r="F83" s="104" t="s">
        <v>240</v>
      </c>
      <c r="G83" s="276"/>
      <c r="H83" s="276">
        <v>30</v>
      </c>
      <c r="I83" s="276"/>
      <c r="J83" s="276" t="s">
        <v>276</v>
      </c>
      <c r="K83" s="276"/>
      <c r="L83" s="276" t="s">
        <v>276</v>
      </c>
      <c r="M83" s="276" t="s">
        <v>276</v>
      </c>
      <c r="N83" s="276" t="s">
        <v>276</v>
      </c>
    </row>
    <row r="84" spans="1:15" ht="17.25" hidden="1" customHeight="1" x14ac:dyDescent="0.2">
      <c r="A84" s="18">
        <v>5</v>
      </c>
      <c r="B84" s="103" t="s">
        <v>134</v>
      </c>
      <c r="C84" s="564" t="s">
        <v>233</v>
      </c>
      <c r="D84" s="565"/>
      <c r="E84" s="566"/>
      <c r="F84" s="104" t="s">
        <v>238</v>
      </c>
      <c r="G84" s="276"/>
      <c r="H84" s="276">
        <v>25</v>
      </c>
      <c r="I84" s="276"/>
      <c r="J84" s="276"/>
      <c r="K84" s="276"/>
      <c r="L84" s="276"/>
      <c r="M84" s="276"/>
      <c r="N84" s="276"/>
    </row>
    <row r="85" spans="1:15" ht="17.25" hidden="1" customHeight="1" x14ac:dyDescent="0.2">
      <c r="A85" s="156">
        <v>5</v>
      </c>
      <c r="B85" s="307" t="s">
        <v>682</v>
      </c>
      <c r="C85" s="625" t="s">
        <v>234</v>
      </c>
      <c r="D85" s="618"/>
      <c r="E85" s="626"/>
      <c r="F85" s="381" t="s">
        <v>238</v>
      </c>
      <c r="G85" s="276"/>
      <c r="H85" s="276">
        <v>6</v>
      </c>
      <c r="I85" s="276"/>
      <c r="J85" s="276" t="s">
        <v>276</v>
      </c>
      <c r="K85" s="276"/>
      <c r="L85" s="276"/>
      <c r="M85" s="276"/>
      <c r="N85" s="276"/>
      <c r="O85" t="s">
        <v>659</v>
      </c>
    </row>
    <row r="86" spans="1:15" ht="17.25" hidden="1" customHeight="1" x14ac:dyDescent="0.2">
      <c r="A86" s="18">
        <v>5</v>
      </c>
      <c r="B86" s="307" t="s">
        <v>560</v>
      </c>
      <c r="C86" s="564" t="s">
        <v>276</v>
      </c>
      <c r="D86" s="565"/>
      <c r="E86" s="566"/>
      <c r="F86" s="104" t="s">
        <v>238</v>
      </c>
      <c r="G86" s="276"/>
      <c r="H86" s="276"/>
      <c r="I86" s="276"/>
      <c r="J86" s="276" t="s">
        <v>276</v>
      </c>
      <c r="K86" s="276"/>
      <c r="L86" s="276">
        <v>15</v>
      </c>
      <c r="M86" s="276"/>
      <c r="N86" s="276"/>
    </row>
    <row r="87" spans="1:15" ht="17.25" hidden="1" customHeight="1" x14ac:dyDescent="0.2">
      <c r="A87" s="18">
        <v>5</v>
      </c>
      <c r="B87" s="103" t="s">
        <v>129</v>
      </c>
      <c r="C87" s="564" t="s">
        <v>233</v>
      </c>
      <c r="D87" s="565"/>
      <c r="E87" s="566"/>
      <c r="F87" s="104" t="s">
        <v>238</v>
      </c>
      <c r="G87" s="276"/>
      <c r="H87" s="276">
        <v>13</v>
      </c>
      <c r="I87" s="276"/>
      <c r="J87" s="276" t="s">
        <v>276</v>
      </c>
      <c r="K87" s="276"/>
      <c r="L87" s="276" t="s">
        <v>276</v>
      </c>
      <c r="M87" s="276" t="s">
        <v>276</v>
      </c>
      <c r="N87" s="276" t="s">
        <v>276</v>
      </c>
    </row>
    <row r="88" spans="1:15" ht="17.25" hidden="1" customHeight="1" x14ac:dyDescent="0.2">
      <c r="A88" s="18">
        <v>5</v>
      </c>
      <c r="B88" s="103" t="s">
        <v>127</v>
      </c>
      <c r="C88" s="564" t="s">
        <v>233</v>
      </c>
      <c r="D88" s="565"/>
      <c r="E88" s="566"/>
      <c r="F88" s="104" t="s">
        <v>238</v>
      </c>
      <c r="G88" s="276"/>
      <c r="H88" s="276">
        <v>2</v>
      </c>
      <c r="I88" s="276"/>
      <c r="J88" s="276"/>
      <c r="K88" s="276"/>
      <c r="L88" s="276"/>
      <c r="M88" s="276"/>
      <c r="N88" s="276"/>
    </row>
    <row r="89" spans="1:15" ht="17.25" hidden="1" customHeight="1" x14ac:dyDescent="0.2">
      <c r="A89" s="18">
        <v>6</v>
      </c>
      <c r="B89" s="103" t="s">
        <v>135</v>
      </c>
      <c r="C89" s="564" t="s">
        <v>236</v>
      </c>
      <c r="D89" s="565"/>
      <c r="E89" s="566"/>
      <c r="F89" s="104" t="s">
        <v>242</v>
      </c>
      <c r="G89" s="276"/>
      <c r="H89" s="276">
        <v>3</v>
      </c>
      <c r="I89" s="276"/>
      <c r="J89" s="276"/>
      <c r="K89" s="276"/>
      <c r="L89" s="276">
        <v>40</v>
      </c>
      <c r="M89" s="276"/>
      <c r="N89" s="276"/>
    </row>
    <row r="90" spans="1:15" ht="17.25" hidden="1" customHeight="1" x14ac:dyDescent="0.2">
      <c r="A90" s="18">
        <v>6</v>
      </c>
      <c r="B90" s="103" t="s">
        <v>232</v>
      </c>
      <c r="C90" s="564" t="s">
        <v>236</v>
      </c>
      <c r="D90" s="565"/>
      <c r="E90" s="566"/>
      <c r="F90" s="104" t="s">
        <v>239</v>
      </c>
      <c r="G90" s="276"/>
      <c r="H90" s="276">
        <v>1</v>
      </c>
      <c r="I90" s="276"/>
      <c r="J90" s="276"/>
      <c r="K90" s="276"/>
      <c r="L90" s="276">
        <v>17</v>
      </c>
      <c r="M90" s="276"/>
      <c r="N90" s="276"/>
    </row>
    <row r="91" spans="1:15" ht="17.25" hidden="1" customHeight="1" x14ac:dyDescent="0.2">
      <c r="A91" s="18">
        <v>6</v>
      </c>
      <c r="B91" s="103" t="s">
        <v>161</v>
      </c>
      <c r="C91" s="564" t="s">
        <v>235</v>
      </c>
      <c r="D91" s="565"/>
      <c r="E91" s="566"/>
      <c r="F91" s="104" t="s">
        <v>239</v>
      </c>
      <c r="G91" s="276"/>
      <c r="H91" s="276">
        <v>1</v>
      </c>
      <c r="I91" s="276"/>
      <c r="J91" s="276"/>
      <c r="K91" s="276"/>
      <c r="L91" s="276"/>
      <c r="M91" s="276"/>
      <c r="N91" s="276"/>
    </row>
    <row r="92" spans="1:15" ht="17.25" hidden="1" customHeight="1" x14ac:dyDescent="0.2">
      <c r="A92" s="18">
        <v>6</v>
      </c>
      <c r="B92" s="103" t="s">
        <v>229</v>
      </c>
      <c r="C92" s="564" t="s">
        <v>236</v>
      </c>
      <c r="D92" s="565"/>
      <c r="E92" s="566"/>
      <c r="F92" s="104" t="s">
        <v>239</v>
      </c>
      <c r="G92" s="276"/>
      <c r="H92" s="276">
        <v>1</v>
      </c>
      <c r="I92" s="276"/>
      <c r="J92" s="276"/>
      <c r="K92" s="276"/>
      <c r="L92" s="276"/>
      <c r="M92" s="276"/>
      <c r="N92" s="276"/>
    </row>
    <row r="93" spans="1:15" ht="17.25" hidden="1" customHeight="1" x14ac:dyDescent="0.2">
      <c r="A93" s="18">
        <v>6</v>
      </c>
      <c r="B93" s="307" t="s">
        <v>560</v>
      </c>
      <c r="C93" s="564" t="s">
        <v>276</v>
      </c>
      <c r="D93" s="565"/>
      <c r="E93" s="566"/>
      <c r="F93" s="104" t="s">
        <v>238</v>
      </c>
      <c r="G93" s="276"/>
      <c r="H93" s="276"/>
      <c r="I93" s="276"/>
      <c r="J93" s="276" t="s">
        <v>276</v>
      </c>
      <c r="K93" s="276"/>
      <c r="L93" s="276">
        <v>15</v>
      </c>
      <c r="M93" s="276"/>
      <c r="N93" s="276"/>
    </row>
    <row r="94" spans="1:15" ht="17.25" hidden="1" customHeight="1" x14ac:dyDescent="0.2">
      <c r="A94" s="18">
        <v>6</v>
      </c>
      <c r="B94" s="103" t="s">
        <v>129</v>
      </c>
      <c r="C94" s="564" t="s">
        <v>233</v>
      </c>
      <c r="D94" s="565"/>
      <c r="E94" s="566"/>
      <c r="F94" s="104" t="s">
        <v>238</v>
      </c>
      <c r="G94" s="276"/>
      <c r="H94" s="276">
        <v>20</v>
      </c>
      <c r="I94" s="276"/>
      <c r="J94" s="276" t="s">
        <v>276</v>
      </c>
      <c r="K94" s="276"/>
      <c r="L94" s="276" t="s">
        <v>276</v>
      </c>
      <c r="M94" s="276" t="s">
        <v>276</v>
      </c>
      <c r="N94" s="276" t="s">
        <v>276</v>
      </c>
    </row>
    <row r="95" spans="1:15" ht="17.25" hidden="1" customHeight="1" x14ac:dyDescent="0.2">
      <c r="A95" s="18">
        <v>6</v>
      </c>
      <c r="B95" s="307" t="s">
        <v>682</v>
      </c>
      <c r="C95" s="625" t="s">
        <v>234</v>
      </c>
      <c r="D95" s="618"/>
      <c r="E95" s="626"/>
      <c r="F95" s="104" t="s">
        <v>238</v>
      </c>
      <c r="G95" s="276"/>
      <c r="H95" s="276">
        <v>4</v>
      </c>
      <c r="I95" s="276"/>
      <c r="J95" s="276" t="s">
        <v>276</v>
      </c>
      <c r="K95" s="276"/>
      <c r="L95" s="276"/>
      <c r="M95" s="276"/>
      <c r="N95" s="276"/>
      <c r="O95" t="s">
        <v>659</v>
      </c>
    </row>
    <row r="96" spans="1:15" ht="17.25" hidden="1" customHeight="1" x14ac:dyDescent="0.2">
      <c r="A96" s="18">
        <v>6</v>
      </c>
      <c r="B96" s="103" t="s">
        <v>127</v>
      </c>
      <c r="C96" s="564" t="s">
        <v>233</v>
      </c>
      <c r="D96" s="565"/>
      <c r="E96" s="566"/>
      <c r="F96" s="104" t="s">
        <v>238</v>
      </c>
      <c r="G96" s="276"/>
      <c r="H96" s="276">
        <v>25</v>
      </c>
      <c r="I96" s="276"/>
      <c r="J96" s="276"/>
      <c r="K96" s="276"/>
      <c r="L96" s="276"/>
      <c r="M96" s="276"/>
      <c r="N96" s="276"/>
    </row>
    <row r="97" spans="1:15" ht="17.25" hidden="1" customHeight="1" x14ac:dyDescent="0.2">
      <c r="A97" s="18">
        <v>6</v>
      </c>
      <c r="B97" s="103" t="s">
        <v>134</v>
      </c>
      <c r="C97" s="564" t="s">
        <v>233</v>
      </c>
      <c r="D97" s="565"/>
      <c r="E97" s="566"/>
      <c r="F97" s="104" t="s">
        <v>238</v>
      </c>
      <c r="G97" s="276"/>
      <c r="H97" s="276">
        <v>25</v>
      </c>
      <c r="I97" s="276"/>
      <c r="J97" s="276"/>
      <c r="K97" s="276"/>
      <c r="L97" s="276"/>
      <c r="M97" s="276"/>
      <c r="N97" s="276"/>
    </row>
    <row r="98" spans="1:15" ht="17.25" hidden="1" customHeight="1" x14ac:dyDescent="0.2">
      <c r="A98" s="18">
        <v>6</v>
      </c>
      <c r="B98" s="103" t="s">
        <v>141</v>
      </c>
      <c r="C98" s="564" t="s">
        <v>234</v>
      </c>
      <c r="D98" s="565"/>
      <c r="E98" s="566"/>
      <c r="F98" s="104" t="s">
        <v>238</v>
      </c>
      <c r="G98" s="276"/>
      <c r="H98" s="276">
        <v>1</v>
      </c>
      <c r="I98" s="276"/>
      <c r="J98" s="276"/>
      <c r="K98" s="276"/>
      <c r="L98" s="276"/>
      <c r="M98" s="276"/>
      <c r="N98" s="276"/>
    </row>
    <row r="99" spans="1:15" ht="17.25" hidden="1" customHeight="1" x14ac:dyDescent="0.2">
      <c r="A99" s="18">
        <v>6</v>
      </c>
      <c r="B99" s="103" t="s">
        <v>159</v>
      </c>
      <c r="C99" s="564" t="s">
        <v>233</v>
      </c>
      <c r="D99" s="565"/>
      <c r="E99" s="566"/>
      <c r="F99" s="104" t="s">
        <v>240</v>
      </c>
      <c r="G99" s="276"/>
      <c r="H99" s="276">
        <v>80</v>
      </c>
      <c r="I99" s="276"/>
      <c r="J99" s="276" t="s">
        <v>276</v>
      </c>
      <c r="K99" s="276"/>
      <c r="L99" s="276" t="s">
        <v>276</v>
      </c>
      <c r="M99" s="276" t="s">
        <v>276</v>
      </c>
      <c r="N99" s="276" t="s">
        <v>276</v>
      </c>
    </row>
    <row r="100" spans="1:15" ht="17.25" hidden="1" customHeight="1" x14ac:dyDescent="0.2">
      <c r="A100" s="18">
        <v>6</v>
      </c>
      <c r="B100" s="103" t="s">
        <v>318</v>
      </c>
      <c r="C100" s="564" t="s">
        <v>235</v>
      </c>
      <c r="D100" s="565"/>
      <c r="E100" s="566"/>
      <c r="F100" s="104" t="s">
        <v>239</v>
      </c>
      <c r="G100" s="276"/>
      <c r="H100" s="276">
        <v>2</v>
      </c>
      <c r="I100" s="276"/>
      <c r="J100" s="276"/>
      <c r="K100" s="276"/>
      <c r="L100" s="276">
        <v>12</v>
      </c>
      <c r="M100" s="276"/>
      <c r="N100" s="276"/>
    </row>
    <row r="101" spans="1:15" ht="17.25" hidden="1" customHeight="1" x14ac:dyDescent="0.2">
      <c r="A101" s="18">
        <v>6</v>
      </c>
      <c r="B101" s="103" t="s">
        <v>128</v>
      </c>
      <c r="C101" s="564" t="s">
        <v>237</v>
      </c>
      <c r="D101" s="565"/>
      <c r="E101" s="566"/>
      <c r="F101" s="104" t="s">
        <v>239</v>
      </c>
      <c r="G101" s="276"/>
      <c r="H101" s="276"/>
      <c r="I101" s="276"/>
      <c r="J101" s="276" t="s">
        <v>276</v>
      </c>
      <c r="K101" s="276"/>
      <c r="L101" s="276">
        <v>50</v>
      </c>
      <c r="M101" s="276"/>
      <c r="N101" s="276"/>
    </row>
    <row r="102" spans="1:15" ht="17.25" hidden="1" customHeight="1" x14ac:dyDescent="0.2">
      <c r="A102" s="18">
        <v>7</v>
      </c>
      <c r="B102" s="103" t="s">
        <v>135</v>
      </c>
      <c r="C102" s="564" t="s">
        <v>236</v>
      </c>
      <c r="D102" s="565"/>
      <c r="E102" s="566"/>
      <c r="F102" s="104" t="s">
        <v>242</v>
      </c>
      <c r="G102" s="276"/>
      <c r="H102" s="276">
        <v>1</v>
      </c>
      <c r="I102" s="276"/>
      <c r="J102" s="276"/>
      <c r="K102" s="276"/>
      <c r="L102" s="276"/>
      <c r="M102" s="276"/>
      <c r="N102" s="276"/>
    </row>
    <row r="103" spans="1:15" ht="17.25" hidden="1" customHeight="1" x14ac:dyDescent="0.2">
      <c r="A103" s="18">
        <v>7</v>
      </c>
      <c r="B103" s="103" t="s">
        <v>229</v>
      </c>
      <c r="C103" s="564" t="s">
        <v>236</v>
      </c>
      <c r="D103" s="565"/>
      <c r="E103" s="566"/>
      <c r="F103" s="104" t="s">
        <v>239</v>
      </c>
      <c r="G103" s="276"/>
      <c r="H103" s="276">
        <v>4</v>
      </c>
      <c r="I103" s="276"/>
      <c r="J103" s="276"/>
      <c r="K103" s="276"/>
      <c r="L103" s="276"/>
      <c r="M103" s="276"/>
      <c r="N103" s="276"/>
    </row>
    <row r="104" spans="1:15" ht="17.25" hidden="1" customHeight="1" x14ac:dyDescent="0.2">
      <c r="A104" s="18">
        <v>7</v>
      </c>
      <c r="B104" s="103" t="s">
        <v>318</v>
      </c>
      <c r="C104" s="564" t="s">
        <v>235</v>
      </c>
      <c r="D104" s="565"/>
      <c r="E104" s="566"/>
      <c r="F104" s="104" t="s">
        <v>239</v>
      </c>
      <c r="G104" s="276"/>
      <c r="H104" s="276">
        <v>2</v>
      </c>
      <c r="I104" s="276"/>
      <c r="J104" s="276"/>
      <c r="K104" s="276"/>
      <c r="L104" s="276"/>
      <c r="M104" s="276"/>
      <c r="N104" s="276"/>
    </row>
    <row r="105" spans="1:15" ht="17.25" hidden="1" customHeight="1" x14ac:dyDescent="0.2">
      <c r="A105" s="18">
        <v>7</v>
      </c>
      <c r="B105" s="103" t="s">
        <v>232</v>
      </c>
      <c r="C105" s="564" t="s">
        <v>236</v>
      </c>
      <c r="D105" s="565"/>
      <c r="E105" s="566"/>
      <c r="F105" s="104" t="s">
        <v>239</v>
      </c>
      <c r="G105" s="276"/>
      <c r="H105" s="276">
        <v>2</v>
      </c>
      <c r="I105" s="276"/>
      <c r="J105" s="276">
        <v>1</v>
      </c>
      <c r="K105" s="276"/>
      <c r="L105" s="276">
        <v>11</v>
      </c>
      <c r="M105" s="276"/>
      <c r="N105" s="276"/>
    </row>
    <row r="106" spans="1:15" ht="16" hidden="1" x14ac:dyDescent="0.2">
      <c r="A106" s="18">
        <v>7</v>
      </c>
      <c r="B106" s="103" t="s">
        <v>161</v>
      </c>
      <c r="C106" s="564" t="s">
        <v>235</v>
      </c>
      <c r="D106" s="565"/>
      <c r="E106" s="566"/>
      <c r="F106" s="266" t="s">
        <v>239</v>
      </c>
      <c r="G106" s="276"/>
      <c r="H106" s="276">
        <v>2</v>
      </c>
      <c r="I106" s="276">
        <v>1</v>
      </c>
      <c r="J106" s="276">
        <v>2</v>
      </c>
      <c r="K106" s="276"/>
      <c r="L106" s="276"/>
      <c r="M106" s="276"/>
      <c r="N106" s="276"/>
    </row>
    <row r="107" spans="1:15" ht="16" hidden="1" x14ac:dyDescent="0.2">
      <c r="A107" s="18">
        <v>7</v>
      </c>
      <c r="B107" s="103" t="s">
        <v>159</v>
      </c>
      <c r="C107" s="564" t="s">
        <v>233</v>
      </c>
      <c r="D107" s="565"/>
      <c r="E107" s="566"/>
      <c r="F107" s="266" t="s">
        <v>240</v>
      </c>
      <c r="G107" s="276"/>
      <c r="H107" s="276">
        <v>80</v>
      </c>
      <c r="I107" s="276"/>
      <c r="J107" s="276" t="s">
        <v>276</v>
      </c>
      <c r="K107" s="276"/>
      <c r="L107" s="276" t="s">
        <v>276</v>
      </c>
      <c r="M107" s="276" t="s">
        <v>276</v>
      </c>
      <c r="N107" s="276" t="s">
        <v>276</v>
      </c>
    </row>
    <row r="108" spans="1:15" ht="16" hidden="1" x14ac:dyDescent="0.2">
      <c r="A108" s="18">
        <v>7</v>
      </c>
      <c r="B108" s="103" t="s">
        <v>128</v>
      </c>
      <c r="C108" s="564" t="s">
        <v>237</v>
      </c>
      <c r="D108" s="565"/>
      <c r="E108" s="566"/>
      <c r="F108" s="266" t="s">
        <v>239</v>
      </c>
      <c r="G108" s="276"/>
      <c r="H108" s="276"/>
      <c r="I108" s="276"/>
      <c r="J108" s="276" t="s">
        <v>276</v>
      </c>
      <c r="K108" s="276"/>
      <c r="L108" s="276">
        <v>140</v>
      </c>
      <c r="M108" s="276"/>
      <c r="N108" s="276"/>
    </row>
    <row r="109" spans="1:15" ht="16" hidden="1" x14ac:dyDescent="0.2">
      <c r="A109" s="156">
        <v>7</v>
      </c>
      <c r="B109" s="307" t="s">
        <v>682</v>
      </c>
      <c r="C109" s="625" t="s">
        <v>234</v>
      </c>
      <c r="D109" s="618"/>
      <c r="E109" s="626"/>
      <c r="F109" s="190" t="s">
        <v>238</v>
      </c>
      <c r="G109" s="276"/>
      <c r="H109" s="276">
        <v>6</v>
      </c>
      <c r="I109" s="276"/>
      <c r="J109" s="276" t="s">
        <v>276</v>
      </c>
      <c r="K109" s="276"/>
      <c r="L109" s="276"/>
      <c r="M109" s="276"/>
      <c r="N109" s="276"/>
      <c r="O109" t="s">
        <v>659</v>
      </c>
    </row>
    <row r="110" spans="1:15" ht="16" hidden="1" x14ac:dyDescent="0.2">
      <c r="A110" s="156">
        <v>7</v>
      </c>
      <c r="B110" s="307" t="s">
        <v>560</v>
      </c>
      <c r="C110" s="564" t="s">
        <v>276</v>
      </c>
      <c r="D110" s="565"/>
      <c r="E110" s="566"/>
      <c r="F110" s="190" t="s">
        <v>238</v>
      </c>
      <c r="G110" s="276"/>
      <c r="H110" s="276"/>
      <c r="I110" s="276"/>
      <c r="J110" s="276" t="s">
        <v>276</v>
      </c>
      <c r="K110" s="276"/>
      <c r="L110" s="276">
        <v>30</v>
      </c>
      <c r="M110" s="276"/>
      <c r="N110" s="276"/>
    </row>
    <row r="111" spans="1:15" ht="16" hidden="1" x14ac:dyDescent="0.2">
      <c r="A111" s="156">
        <v>7</v>
      </c>
      <c r="B111" s="307" t="s">
        <v>502</v>
      </c>
      <c r="C111" s="564" t="s">
        <v>276</v>
      </c>
      <c r="D111" s="565"/>
      <c r="E111" s="566"/>
      <c r="F111" s="190" t="s">
        <v>238</v>
      </c>
      <c r="G111" s="276"/>
      <c r="H111" s="276"/>
      <c r="I111" s="276"/>
      <c r="J111" s="276" t="s">
        <v>276</v>
      </c>
      <c r="K111" s="276"/>
      <c r="L111" s="276">
        <v>4</v>
      </c>
      <c r="M111" s="276"/>
      <c r="N111" s="276"/>
      <c r="O111" t="s">
        <v>684</v>
      </c>
    </row>
    <row r="112" spans="1:15" ht="16" hidden="1" x14ac:dyDescent="0.2">
      <c r="A112" s="18">
        <v>7</v>
      </c>
      <c r="B112" s="103" t="s">
        <v>134</v>
      </c>
      <c r="C112" s="564" t="s">
        <v>233</v>
      </c>
      <c r="D112" s="565"/>
      <c r="E112" s="566"/>
      <c r="F112" s="266" t="s">
        <v>238</v>
      </c>
      <c r="G112" s="276"/>
      <c r="H112" s="276">
        <v>14</v>
      </c>
      <c r="I112" s="276"/>
      <c r="J112" s="276"/>
      <c r="K112" s="276"/>
      <c r="L112" s="276"/>
      <c r="M112" s="276"/>
      <c r="N112" s="276"/>
    </row>
    <row r="113" spans="1:15" ht="16" hidden="1" x14ac:dyDescent="0.2">
      <c r="A113" s="18">
        <v>7</v>
      </c>
      <c r="B113" s="103" t="s">
        <v>127</v>
      </c>
      <c r="C113" s="564" t="s">
        <v>233</v>
      </c>
      <c r="D113" s="565"/>
      <c r="E113" s="566"/>
      <c r="F113" s="266" t="s">
        <v>238</v>
      </c>
      <c r="G113" s="276"/>
      <c r="H113" s="276">
        <v>50</v>
      </c>
      <c r="I113" s="276"/>
      <c r="J113" s="276"/>
      <c r="K113" s="276"/>
      <c r="L113" s="276"/>
      <c r="M113" s="276"/>
      <c r="N113" s="276"/>
    </row>
    <row r="114" spans="1:15" ht="16" hidden="1" x14ac:dyDescent="0.2">
      <c r="A114" s="18">
        <v>7</v>
      </c>
      <c r="B114" s="103" t="s">
        <v>129</v>
      </c>
      <c r="C114" s="564" t="s">
        <v>233</v>
      </c>
      <c r="D114" s="565"/>
      <c r="E114" s="566"/>
      <c r="F114" s="266" t="s">
        <v>238</v>
      </c>
      <c r="G114" s="276"/>
      <c r="H114" s="276">
        <v>9</v>
      </c>
      <c r="I114" s="276"/>
      <c r="J114" s="276" t="s">
        <v>276</v>
      </c>
      <c r="K114" s="276"/>
      <c r="L114" s="276" t="s">
        <v>276</v>
      </c>
      <c r="M114" s="276" t="s">
        <v>276</v>
      </c>
      <c r="N114" s="276" t="s">
        <v>276</v>
      </c>
    </row>
    <row r="115" spans="1:15" ht="16" hidden="1" x14ac:dyDescent="0.2">
      <c r="A115" s="18">
        <v>7</v>
      </c>
      <c r="B115" s="103" t="s">
        <v>141</v>
      </c>
      <c r="C115" s="564" t="s">
        <v>234</v>
      </c>
      <c r="D115" s="565"/>
      <c r="E115" s="566"/>
      <c r="F115" s="266" t="s">
        <v>238</v>
      </c>
      <c r="G115" s="276"/>
      <c r="H115" s="276">
        <v>1</v>
      </c>
      <c r="I115" s="276"/>
      <c r="J115" s="276"/>
      <c r="K115" s="276"/>
      <c r="L115" s="276"/>
      <c r="M115" s="276"/>
      <c r="N115" s="276"/>
    </row>
    <row r="116" spans="1:15" ht="16" hidden="1" x14ac:dyDescent="0.2">
      <c r="A116" s="18">
        <v>7</v>
      </c>
      <c r="B116" s="103" t="s">
        <v>157</v>
      </c>
      <c r="C116" s="564" t="s">
        <v>237</v>
      </c>
      <c r="D116" s="565"/>
      <c r="E116" s="566"/>
      <c r="F116" s="266" t="s">
        <v>239</v>
      </c>
      <c r="G116" s="276"/>
      <c r="H116" s="276"/>
      <c r="I116" s="276"/>
      <c r="J116" s="276">
        <v>2</v>
      </c>
      <c r="K116" s="276"/>
      <c r="L116" s="276">
        <v>4</v>
      </c>
      <c r="M116" s="276"/>
      <c r="N116" s="276"/>
    </row>
    <row r="117" spans="1:15" ht="16" hidden="1" x14ac:dyDescent="0.2">
      <c r="A117" s="18">
        <v>8</v>
      </c>
      <c r="B117" s="103" t="s">
        <v>135</v>
      </c>
      <c r="C117" s="564" t="s">
        <v>236</v>
      </c>
      <c r="D117" s="565"/>
      <c r="E117" s="566"/>
      <c r="F117" s="266" t="s">
        <v>242</v>
      </c>
      <c r="G117" s="276"/>
      <c r="H117" s="276">
        <v>1</v>
      </c>
      <c r="I117" s="276"/>
      <c r="J117" s="276"/>
      <c r="K117" s="276"/>
      <c r="L117" s="276">
        <v>15</v>
      </c>
      <c r="M117" s="276"/>
      <c r="N117" s="276"/>
    </row>
    <row r="118" spans="1:15" ht="16" hidden="1" x14ac:dyDescent="0.2">
      <c r="A118" s="18">
        <v>8</v>
      </c>
      <c r="B118" s="103" t="s">
        <v>229</v>
      </c>
      <c r="C118" s="564" t="s">
        <v>236</v>
      </c>
      <c r="D118" s="565"/>
      <c r="E118" s="566"/>
      <c r="F118" s="266" t="s">
        <v>239</v>
      </c>
      <c r="G118" s="276"/>
      <c r="H118" s="276">
        <v>1</v>
      </c>
      <c r="I118" s="276"/>
      <c r="J118" s="276"/>
      <c r="K118" s="276"/>
      <c r="L118" s="276"/>
      <c r="M118" s="276"/>
      <c r="N118" s="276"/>
    </row>
    <row r="119" spans="1:15" ht="17.25" hidden="1" customHeight="1" x14ac:dyDescent="0.2">
      <c r="A119" s="18">
        <v>8</v>
      </c>
      <c r="B119" s="103" t="s">
        <v>232</v>
      </c>
      <c r="C119" s="564" t="s">
        <v>236</v>
      </c>
      <c r="D119" s="565"/>
      <c r="E119" s="566"/>
      <c r="F119" s="266" t="s">
        <v>239</v>
      </c>
      <c r="G119" s="276"/>
      <c r="H119" s="276">
        <v>2</v>
      </c>
      <c r="I119" s="276"/>
      <c r="J119" s="276"/>
      <c r="K119" s="276"/>
      <c r="L119" s="276">
        <v>4</v>
      </c>
      <c r="M119" s="276"/>
      <c r="N119" s="276"/>
    </row>
    <row r="120" spans="1:15" ht="16" hidden="1" x14ac:dyDescent="0.2">
      <c r="A120" s="18">
        <v>8</v>
      </c>
      <c r="B120" s="103" t="s">
        <v>318</v>
      </c>
      <c r="C120" s="564" t="s">
        <v>235</v>
      </c>
      <c r="D120" s="565"/>
      <c r="E120" s="566"/>
      <c r="F120" s="266" t="s">
        <v>239</v>
      </c>
      <c r="G120" s="276"/>
      <c r="H120" s="276">
        <v>3</v>
      </c>
      <c r="I120" s="276"/>
      <c r="J120" s="276"/>
      <c r="K120" s="276"/>
      <c r="L120" s="276"/>
      <c r="M120" s="276"/>
      <c r="N120" s="276"/>
    </row>
    <row r="121" spans="1:15" ht="16" hidden="1" x14ac:dyDescent="0.2">
      <c r="A121" s="18">
        <v>8</v>
      </c>
      <c r="B121" s="103" t="s">
        <v>166</v>
      </c>
      <c r="C121" s="564" t="s">
        <v>237</v>
      </c>
      <c r="D121" s="565"/>
      <c r="E121" s="566"/>
      <c r="F121" s="266" t="s">
        <v>239</v>
      </c>
      <c r="G121" s="276"/>
      <c r="H121" s="276"/>
      <c r="I121" s="276"/>
      <c r="J121" s="276"/>
      <c r="K121" s="276"/>
      <c r="L121" s="276">
        <v>2</v>
      </c>
      <c r="M121" s="276"/>
      <c r="N121" s="276"/>
    </row>
    <row r="122" spans="1:15" ht="16" hidden="1" x14ac:dyDescent="0.2">
      <c r="A122" s="18">
        <v>8</v>
      </c>
      <c r="B122" s="103" t="s">
        <v>128</v>
      </c>
      <c r="C122" s="564" t="s">
        <v>237</v>
      </c>
      <c r="D122" s="565"/>
      <c r="E122" s="566"/>
      <c r="F122" s="266" t="s">
        <v>239</v>
      </c>
      <c r="G122" s="276"/>
      <c r="H122" s="276"/>
      <c r="I122" s="276"/>
      <c r="J122" s="276" t="s">
        <v>276</v>
      </c>
      <c r="K122" s="276"/>
      <c r="L122" s="276">
        <v>200</v>
      </c>
      <c r="M122" s="276"/>
      <c r="N122" s="276"/>
    </row>
    <row r="123" spans="1:15" ht="16" hidden="1" x14ac:dyDescent="0.2">
      <c r="A123" s="156">
        <v>8</v>
      </c>
      <c r="B123" s="307" t="s">
        <v>682</v>
      </c>
      <c r="C123" s="625" t="s">
        <v>234</v>
      </c>
      <c r="D123" s="618"/>
      <c r="E123" s="626"/>
      <c r="F123" s="190" t="s">
        <v>238</v>
      </c>
      <c r="G123" s="276"/>
      <c r="H123" s="276">
        <v>8</v>
      </c>
      <c r="I123" s="276"/>
      <c r="J123" s="276" t="s">
        <v>276</v>
      </c>
      <c r="K123" s="276"/>
      <c r="L123" s="276">
        <v>15</v>
      </c>
      <c r="M123" s="276"/>
      <c r="N123" s="276"/>
      <c r="O123" t="s">
        <v>659</v>
      </c>
    </row>
    <row r="124" spans="1:15" ht="16" hidden="1" x14ac:dyDescent="0.2">
      <c r="A124" s="18">
        <v>8</v>
      </c>
      <c r="B124" s="103" t="s">
        <v>161</v>
      </c>
      <c r="C124" s="564" t="s">
        <v>235</v>
      </c>
      <c r="D124" s="565"/>
      <c r="E124" s="566"/>
      <c r="F124" s="266" t="s">
        <v>239</v>
      </c>
      <c r="G124" s="276"/>
      <c r="H124" s="276">
        <v>1</v>
      </c>
      <c r="I124" s="276">
        <v>1</v>
      </c>
      <c r="J124" s="276"/>
      <c r="K124" s="276"/>
      <c r="L124" s="276"/>
      <c r="M124" s="276"/>
      <c r="N124" s="276"/>
    </row>
    <row r="125" spans="1:15" ht="16" hidden="1" x14ac:dyDescent="0.2">
      <c r="A125" s="18">
        <v>8</v>
      </c>
      <c r="B125" s="103" t="s">
        <v>159</v>
      </c>
      <c r="C125" s="564" t="s">
        <v>233</v>
      </c>
      <c r="D125" s="565"/>
      <c r="E125" s="566"/>
      <c r="F125" s="266" t="s">
        <v>240</v>
      </c>
      <c r="G125" s="276"/>
      <c r="H125" s="276">
        <v>100</v>
      </c>
      <c r="I125" s="276"/>
      <c r="J125" s="276" t="s">
        <v>276</v>
      </c>
      <c r="K125" s="276"/>
      <c r="L125" s="276" t="s">
        <v>276</v>
      </c>
      <c r="M125" s="276" t="s">
        <v>276</v>
      </c>
      <c r="N125" s="276" t="s">
        <v>276</v>
      </c>
    </row>
    <row r="126" spans="1:15" ht="16" hidden="1" x14ac:dyDescent="0.2">
      <c r="A126" s="18">
        <v>8</v>
      </c>
      <c r="B126" s="103" t="s">
        <v>129</v>
      </c>
      <c r="C126" s="564" t="s">
        <v>233</v>
      </c>
      <c r="D126" s="565"/>
      <c r="E126" s="566"/>
      <c r="F126" s="266" t="s">
        <v>238</v>
      </c>
      <c r="G126" s="276"/>
      <c r="H126" s="276">
        <v>5</v>
      </c>
      <c r="I126" s="276"/>
      <c r="J126" s="276" t="s">
        <v>276</v>
      </c>
      <c r="K126" s="276"/>
      <c r="L126" s="276" t="s">
        <v>276</v>
      </c>
      <c r="M126" s="276" t="s">
        <v>276</v>
      </c>
      <c r="N126" s="276" t="s">
        <v>276</v>
      </c>
    </row>
    <row r="127" spans="1:15" ht="16" hidden="1" x14ac:dyDescent="0.2">
      <c r="A127" s="18">
        <v>8</v>
      </c>
      <c r="B127" s="103" t="s">
        <v>127</v>
      </c>
      <c r="C127" s="564" t="s">
        <v>233</v>
      </c>
      <c r="D127" s="565"/>
      <c r="E127" s="566"/>
      <c r="F127" s="266" t="s">
        <v>238</v>
      </c>
      <c r="G127" s="276"/>
      <c r="H127" s="276">
        <v>13</v>
      </c>
      <c r="I127" s="276"/>
      <c r="J127" s="276"/>
      <c r="K127" s="276"/>
      <c r="L127" s="276"/>
      <c r="M127" s="276"/>
      <c r="N127" s="276"/>
    </row>
    <row r="128" spans="1:15" ht="16" hidden="1" x14ac:dyDescent="0.2">
      <c r="A128" s="18">
        <v>8</v>
      </c>
      <c r="B128" s="103" t="s">
        <v>134</v>
      </c>
      <c r="C128" s="564" t="s">
        <v>233</v>
      </c>
      <c r="D128" s="565"/>
      <c r="E128" s="566"/>
      <c r="F128" s="266" t="s">
        <v>238</v>
      </c>
      <c r="G128" s="276"/>
      <c r="H128" s="276">
        <v>11</v>
      </c>
      <c r="I128" s="276"/>
      <c r="J128" s="276"/>
      <c r="K128" s="276"/>
      <c r="L128" s="276"/>
      <c r="M128" s="276"/>
      <c r="N128" s="276"/>
    </row>
    <row r="129" spans="1:15" ht="16" hidden="1" x14ac:dyDescent="0.2">
      <c r="A129" s="18">
        <v>9</v>
      </c>
      <c r="B129" s="103" t="s">
        <v>135</v>
      </c>
      <c r="C129" s="564" t="s">
        <v>236</v>
      </c>
      <c r="D129" s="565"/>
      <c r="E129" s="566"/>
      <c r="F129" s="266" t="s">
        <v>242</v>
      </c>
      <c r="G129" s="276"/>
      <c r="H129" s="276">
        <v>1</v>
      </c>
      <c r="I129" s="276"/>
      <c r="J129" s="276"/>
      <c r="K129" s="276"/>
      <c r="L129" s="276">
        <v>50</v>
      </c>
      <c r="M129" s="276"/>
      <c r="N129" s="276"/>
    </row>
    <row r="130" spans="1:15" ht="16" hidden="1" x14ac:dyDescent="0.2">
      <c r="A130" s="18">
        <v>9</v>
      </c>
      <c r="B130" s="103" t="s">
        <v>128</v>
      </c>
      <c r="C130" s="564" t="s">
        <v>237</v>
      </c>
      <c r="D130" s="565"/>
      <c r="E130" s="566"/>
      <c r="F130" s="266" t="s">
        <v>239</v>
      </c>
      <c r="G130" s="276"/>
      <c r="H130" s="276"/>
      <c r="I130" s="276"/>
      <c r="J130" s="276" t="s">
        <v>276</v>
      </c>
      <c r="K130" s="276"/>
      <c r="L130" s="276">
        <v>120</v>
      </c>
      <c r="M130" s="276"/>
      <c r="N130" s="276"/>
    </row>
    <row r="131" spans="1:15" ht="16" hidden="1" x14ac:dyDescent="0.2">
      <c r="A131" s="18">
        <v>9</v>
      </c>
      <c r="B131" s="307" t="s">
        <v>682</v>
      </c>
      <c r="C131" s="625" t="s">
        <v>234</v>
      </c>
      <c r="D131" s="618"/>
      <c r="E131" s="626"/>
      <c r="F131" s="266" t="s">
        <v>238</v>
      </c>
      <c r="G131" s="276"/>
      <c r="H131" s="276">
        <v>40</v>
      </c>
      <c r="I131" s="276"/>
      <c r="J131" s="276" t="s">
        <v>276</v>
      </c>
      <c r="K131" s="276"/>
      <c r="L131" s="276">
        <v>10</v>
      </c>
      <c r="M131" s="276"/>
      <c r="N131" s="276"/>
      <c r="O131" t="s">
        <v>659</v>
      </c>
    </row>
    <row r="132" spans="1:15" ht="16" hidden="1" x14ac:dyDescent="0.2">
      <c r="A132" s="18">
        <v>9</v>
      </c>
      <c r="B132" s="307" t="s">
        <v>477</v>
      </c>
      <c r="C132" s="564" t="s">
        <v>234</v>
      </c>
      <c r="D132" s="565"/>
      <c r="E132" s="566"/>
      <c r="F132" s="266" t="s">
        <v>238</v>
      </c>
      <c r="G132" s="276"/>
      <c r="H132" s="276">
        <v>25</v>
      </c>
      <c r="I132" s="276"/>
      <c r="J132" s="276" t="s">
        <v>276</v>
      </c>
      <c r="K132" s="276"/>
      <c r="L132" s="276" t="s">
        <v>276</v>
      </c>
      <c r="M132" s="276" t="s">
        <v>276</v>
      </c>
      <c r="N132" s="276" t="s">
        <v>276</v>
      </c>
      <c r="O132" s="303" t="s">
        <v>568</v>
      </c>
    </row>
    <row r="133" spans="1:15" ht="16" hidden="1" x14ac:dyDescent="0.2">
      <c r="A133" s="18">
        <v>9</v>
      </c>
      <c r="B133" s="103" t="s">
        <v>134</v>
      </c>
      <c r="C133" s="564" t="s">
        <v>233</v>
      </c>
      <c r="D133" s="565"/>
      <c r="E133" s="566"/>
      <c r="F133" s="266" t="s">
        <v>238</v>
      </c>
      <c r="G133" s="276"/>
      <c r="H133" s="276">
        <v>18</v>
      </c>
      <c r="I133" s="276"/>
      <c r="J133" s="276"/>
      <c r="K133" s="276"/>
      <c r="L133" s="276"/>
      <c r="M133" s="276"/>
      <c r="N133" s="276"/>
    </row>
    <row r="134" spans="1:15" ht="16" hidden="1" x14ac:dyDescent="0.2">
      <c r="A134" s="18">
        <v>9</v>
      </c>
      <c r="B134" s="103" t="s">
        <v>159</v>
      </c>
      <c r="C134" s="564" t="s">
        <v>233</v>
      </c>
      <c r="D134" s="565"/>
      <c r="E134" s="566"/>
      <c r="F134" s="266" t="s">
        <v>240</v>
      </c>
      <c r="G134" s="276"/>
      <c r="H134" s="276">
        <v>40</v>
      </c>
      <c r="I134" s="276"/>
      <c r="J134" s="276" t="s">
        <v>276</v>
      </c>
      <c r="K134" s="276"/>
      <c r="L134" s="276" t="s">
        <v>276</v>
      </c>
      <c r="M134" s="276" t="s">
        <v>276</v>
      </c>
      <c r="N134" s="276" t="s">
        <v>276</v>
      </c>
    </row>
    <row r="135" spans="1:15" ht="16" hidden="1" x14ac:dyDescent="0.2">
      <c r="A135" s="18">
        <v>9</v>
      </c>
      <c r="B135" s="103" t="s">
        <v>129</v>
      </c>
      <c r="C135" s="564" t="s">
        <v>233</v>
      </c>
      <c r="D135" s="565"/>
      <c r="E135" s="566"/>
      <c r="F135" s="266" t="s">
        <v>238</v>
      </c>
      <c r="G135" s="276"/>
      <c r="H135" s="276">
        <v>10</v>
      </c>
      <c r="I135" s="276"/>
      <c r="J135" s="276" t="s">
        <v>276</v>
      </c>
      <c r="K135" s="276"/>
      <c r="L135" s="276" t="s">
        <v>276</v>
      </c>
      <c r="M135" s="276" t="s">
        <v>276</v>
      </c>
      <c r="N135" s="276" t="s">
        <v>276</v>
      </c>
    </row>
    <row r="136" spans="1:15" ht="16" hidden="1" x14ac:dyDescent="0.2">
      <c r="A136" s="18">
        <v>9</v>
      </c>
      <c r="B136" s="103" t="s">
        <v>127</v>
      </c>
      <c r="C136" s="564" t="s">
        <v>233</v>
      </c>
      <c r="D136" s="565"/>
      <c r="E136" s="566"/>
      <c r="F136" s="266" t="s">
        <v>238</v>
      </c>
      <c r="G136" s="276"/>
      <c r="H136" s="276">
        <v>4</v>
      </c>
      <c r="I136" s="276"/>
      <c r="J136" s="276"/>
      <c r="K136" s="276"/>
      <c r="L136" s="276"/>
      <c r="M136" s="276"/>
      <c r="N136" s="276"/>
    </row>
    <row r="137" spans="1:15" ht="16" hidden="1" x14ac:dyDescent="0.2">
      <c r="A137" s="156">
        <v>9</v>
      </c>
      <c r="B137" s="307" t="s">
        <v>502</v>
      </c>
      <c r="C137" s="564" t="s">
        <v>276</v>
      </c>
      <c r="D137" s="565"/>
      <c r="E137" s="566"/>
      <c r="F137" s="190" t="s">
        <v>238</v>
      </c>
      <c r="G137" s="276"/>
      <c r="H137" s="276">
        <v>1</v>
      </c>
      <c r="I137" s="276"/>
      <c r="J137" s="276" t="s">
        <v>276</v>
      </c>
      <c r="K137" s="276"/>
      <c r="L137" s="276"/>
      <c r="M137" s="276"/>
      <c r="N137" s="276"/>
      <c r="O137" t="s">
        <v>684</v>
      </c>
    </row>
    <row r="138" spans="1:15" ht="15.75" hidden="1" customHeight="1" x14ac:dyDescent="0.2">
      <c r="A138" s="18">
        <v>10</v>
      </c>
      <c r="B138" s="103" t="s">
        <v>232</v>
      </c>
      <c r="C138" s="564" t="s">
        <v>236</v>
      </c>
      <c r="D138" s="565"/>
      <c r="E138" s="566"/>
      <c r="F138" s="266" t="s">
        <v>239</v>
      </c>
      <c r="G138" s="276"/>
      <c r="H138" s="276">
        <v>2</v>
      </c>
      <c r="I138" s="276"/>
      <c r="J138" s="276"/>
      <c r="K138" s="276"/>
      <c r="L138" s="276">
        <v>1</v>
      </c>
      <c r="M138" s="276"/>
      <c r="N138" s="276"/>
    </row>
    <row r="139" spans="1:15" ht="16" hidden="1" x14ac:dyDescent="0.2">
      <c r="A139" s="18">
        <v>10</v>
      </c>
      <c r="B139" s="103" t="s">
        <v>141</v>
      </c>
      <c r="C139" s="564" t="s">
        <v>234</v>
      </c>
      <c r="D139" s="565"/>
      <c r="E139" s="566"/>
      <c r="F139" s="266" t="s">
        <v>238</v>
      </c>
      <c r="G139" s="276"/>
      <c r="H139" s="276">
        <v>2</v>
      </c>
      <c r="I139" s="276"/>
      <c r="J139" s="276"/>
      <c r="K139" s="276"/>
      <c r="L139" s="276"/>
      <c r="M139" s="276"/>
      <c r="N139" s="276"/>
    </row>
    <row r="140" spans="1:15" ht="16" hidden="1" x14ac:dyDescent="0.2">
      <c r="A140" s="18">
        <v>10</v>
      </c>
      <c r="B140" s="302" t="s">
        <v>687</v>
      </c>
      <c r="C140" s="564" t="s">
        <v>234</v>
      </c>
      <c r="D140" s="565"/>
      <c r="E140" s="566"/>
      <c r="F140" s="266" t="s">
        <v>238</v>
      </c>
      <c r="G140" s="276"/>
      <c r="H140" s="276">
        <v>4</v>
      </c>
      <c r="I140" s="276"/>
      <c r="J140" s="276" t="s">
        <v>276</v>
      </c>
      <c r="K140" s="276"/>
      <c r="L140" s="276" t="s">
        <v>276</v>
      </c>
      <c r="M140" s="276" t="s">
        <v>276</v>
      </c>
      <c r="N140" s="276" t="s">
        <v>276</v>
      </c>
      <c r="O140" s="303" t="s">
        <v>844</v>
      </c>
    </row>
    <row r="141" spans="1:15" ht="16" hidden="1" x14ac:dyDescent="0.2">
      <c r="A141" s="18">
        <v>10</v>
      </c>
      <c r="B141" s="103" t="s">
        <v>159</v>
      </c>
      <c r="C141" s="564" t="s">
        <v>233</v>
      </c>
      <c r="D141" s="565"/>
      <c r="E141" s="566"/>
      <c r="F141" s="266" t="s">
        <v>240</v>
      </c>
      <c r="G141" s="276"/>
      <c r="H141" s="276">
        <v>5</v>
      </c>
      <c r="I141" s="276"/>
      <c r="J141" s="276" t="s">
        <v>276</v>
      </c>
      <c r="K141" s="276"/>
      <c r="L141" s="276" t="s">
        <v>276</v>
      </c>
      <c r="M141" s="276" t="s">
        <v>276</v>
      </c>
      <c r="N141" s="276" t="s">
        <v>276</v>
      </c>
    </row>
    <row r="142" spans="1:15" ht="16" hidden="1" x14ac:dyDescent="0.2">
      <c r="A142" s="18">
        <v>10</v>
      </c>
      <c r="B142" s="103" t="s">
        <v>128</v>
      </c>
      <c r="C142" s="564" t="s">
        <v>237</v>
      </c>
      <c r="D142" s="565"/>
      <c r="E142" s="566"/>
      <c r="F142" s="266" t="s">
        <v>239</v>
      </c>
      <c r="G142" s="276"/>
      <c r="H142" s="276"/>
      <c r="I142" s="276"/>
      <c r="J142" s="276" t="s">
        <v>276</v>
      </c>
      <c r="K142" s="276"/>
      <c r="L142" s="276">
        <v>25</v>
      </c>
      <c r="M142" s="276"/>
      <c r="N142" s="276"/>
    </row>
    <row r="143" spans="1:15" ht="16" hidden="1" x14ac:dyDescent="0.2">
      <c r="A143" s="18">
        <v>10</v>
      </c>
      <c r="B143" s="103" t="s">
        <v>129</v>
      </c>
      <c r="C143" s="564" t="s">
        <v>233</v>
      </c>
      <c r="D143" s="565"/>
      <c r="E143" s="566"/>
      <c r="F143" s="266" t="s">
        <v>238</v>
      </c>
      <c r="G143" s="276"/>
      <c r="H143" s="276">
        <v>8</v>
      </c>
      <c r="I143" s="276"/>
      <c r="J143" s="276" t="s">
        <v>276</v>
      </c>
      <c r="K143" s="276"/>
      <c r="L143" s="276" t="s">
        <v>276</v>
      </c>
      <c r="M143" s="276" t="s">
        <v>276</v>
      </c>
      <c r="N143" s="276" t="s">
        <v>276</v>
      </c>
    </row>
    <row r="144" spans="1:15" ht="16" hidden="1" x14ac:dyDescent="0.2">
      <c r="A144" s="18">
        <v>10</v>
      </c>
      <c r="B144" s="307" t="s">
        <v>477</v>
      </c>
      <c r="C144" s="564" t="s">
        <v>234</v>
      </c>
      <c r="D144" s="565"/>
      <c r="E144" s="566"/>
      <c r="F144" s="266" t="s">
        <v>238</v>
      </c>
      <c r="G144" s="276"/>
      <c r="H144" s="276">
        <v>3</v>
      </c>
      <c r="I144" s="276"/>
      <c r="J144" s="276" t="s">
        <v>276</v>
      </c>
      <c r="K144" s="276"/>
      <c r="L144" s="276" t="s">
        <v>276</v>
      </c>
      <c r="M144" s="276" t="s">
        <v>276</v>
      </c>
      <c r="N144" s="276" t="s">
        <v>276</v>
      </c>
      <c r="O144" s="303" t="s">
        <v>568</v>
      </c>
    </row>
    <row r="145" spans="1:15" ht="16" hidden="1" x14ac:dyDescent="0.2">
      <c r="A145" s="18">
        <v>10</v>
      </c>
      <c r="B145" s="307" t="s">
        <v>682</v>
      </c>
      <c r="C145" s="625" t="s">
        <v>234</v>
      </c>
      <c r="D145" s="618"/>
      <c r="E145" s="626"/>
      <c r="F145" s="266" t="s">
        <v>238</v>
      </c>
      <c r="G145" s="276"/>
      <c r="H145" s="276">
        <v>3</v>
      </c>
      <c r="I145" s="276"/>
      <c r="J145" s="276" t="s">
        <v>276</v>
      </c>
      <c r="K145" s="276"/>
      <c r="L145" s="276"/>
      <c r="M145" s="276"/>
      <c r="N145" s="276"/>
      <c r="O145" t="s">
        <v>659</v>
      </c>
    </row>
    <row r="146" spans="1:15" ht="16" hidden="1" x14ac:dyDescent="0.2">
      <c r="A146" s="18">
        <v>10</v>
      </c>
      <c r="B146" s="103" t="s">
        <v>134</v>
      </c>
      <c r="C146" s="564" t="s">
        <v>233</v>
      </c>
      <c r="D146" s="565"/>
      <c r="E146" s="566"/>
      <c r="F146" s="266" t="s">
        <v>238</v>
      </c>
      <c r="G146" s="276"/>
      <c r="H146" s="276">
        <v>30</v>
      </c>
      <c r="I146" s="276"/>
      <c r="J146" s="276"/>
      <c r="K146" s="276"/>
      <c r="L146" s="276"/>
      <c r="M146" s="276"/>
      <c r="N146" s="276"/>
    </row>
    <row r="147" spans="1:15" ht="16" hidden="1" x14ac:dyDescent="0.2">
      <c r="A147" s="18">
        <v>10</v>
      </c>
      <c r="B147" s="103" t="s">
        <v>135</v>
      </c>
      <c r="C147" s="564" t="s">
        <v>236</v>
      </c>
      <c r="D147" s="565"/>
      <c r="E147" s="566"/>
      <c r="F147" s="266" t="s">
        <v>242</v>
      </c>
      <c r="G147" s="276"/>
      <c r="H147" s="276"/>
      <c r="I147" s="276"/>
      <c r="J147" s="276"/>
      <c r="K147" s="276"/>
      <c r="L147" s="276">
        <v>30</v>
      </c>
      <c r="M147" s="276"/>
      <c r="N147" s="276"/>
    </row>
    <row r="148" spans="1:15" ht="16" hidden="1" x14ac:dyDescent="0.2">
      <c r="A148" s="18">
        <v>10</v>
      </c>
      <c r="B148" s="103" t="s">
        <v>132</v>
      </c>
      <c r="C148" s="564" t="s">
        <v>233</v>
      </c>
      <c r="D148" s="565"/>
      <c r="E148" s="566"/>
      <c r="F148" s="266" t="s">
        <v>238</v>
      </c>
      <c r="G148" s="276"/>
      <c r="H148" s="276">
        <v>1</v>
      </c>
      <c r="I148" s="276"/>
      <c r="J148" s="276"/>
      <c r="K148" s="276"/>
      <c r="L148" s="276"/>
      <c r="M148" s="276"/>
      <c r="N148" s="276"/>
    </row>
    <row r="149" spans="1:15" ht="16" hidden="1" x14ac:dyDescent="0.2">
      <c r="A149" s="18">
        <v>11</v>
      </c>
      <c r="B149" s="103" t="s">
        <v>229</v>
      </c>
      <c r="C149" s="564" t="s">
        <v>236</v>
      </c>
      <c r="D149" s="565"/>
      <c r="E149" s="566"/>
      <c r="F149" s="266" t="s">
        <v>239</v>
      </c>
      <c r="G149" s="276"/>
      <c r="H149" s="276">
        <v>1</v>
      </c>
      <c r="I149" s="276"/>
      <c r="J149" s="276"/>
      <c r="K149" s="276"/>
      <c r="L149" s="276"/>
      <c r="M149" s="276"/>
      <c r="N149" s="276"/>
    </row>
    <row r="150" spans="1:15" ht="16" hidden="1" x14ac:dyDescent="0.2">
      <c r="A150" s="18">
        <v>11</v>
      </c>
      <c r="B150" s="103" t="s">
        <v>135</v>
      </c>
      <c r="C150" s="564" t="s">
        <v>236</v>
      </c>
      <c r="D150" s="565"/>
      <c r="E150" s="566"/>
      <c r="F150" s="266" t="s">
        <v>242</v>
      </c>
      <c r="G150" s="276"/>
      <c r="H150" s="276"/>
      <c r="I150" s="276"/>
      <c r="J150" s="276"/>
      <c r="K150" s="276"/>
      <c r="L150" s="276">
        <v>25</v>
      </c>
      <c r="M150" s="276"/>
      <c r="N150" s="276"/>
    </row>
    <row r="151" spans="1:15" ht="16" hidden="1" x14ac:dyDescent="0.2">
      <c r="A151" s="18">
        <v>11</v>
      </c>
      <c r="B151" s="103" t="s">
        <v>128</v>
      </c>
      <c r="C151" s="564" t="s">
        <v>237</v>
      </c>
      <c r="D151" s="565"/>
      <c r="E151" s="566"/>
      <c r="F151" s="266" t="s">
        <v>239</v>
      </c>
      <c r="G151" s="276"/>
      <c r="H151" s="276"/>
      <c r="I151" s="276"/>
      <c r="J151" s="276" t="s">
        <v>276</v>
      </c>
      <c r="K151" s="276"/>
      <c r="L151" s="276">
        <v>50</v>
      </c>
      <c r="M151" s="276"/>
      <c r="N151" s="276"/>
    </row>
    <row r="152" spans="1:15" ht="16" hidden="1" x14ac:dyDescent="0.2">
      <c r="A152" s="18">
        <v>11</v>
      </c>
      <c r="B152" s="103" t="s">
        <v>134</v>
      </c>
      <c r="C152" s="564" t="s">
        <v>233</v>
      </c>
      <c r="D152" s="565"/>
      <c r="E152" s="566"/>
      <c r="F152" s="266" t="s">
        <v>238</v>
      </c>
      <c r="G152" s="276"/>
      <c r="H152" s="276">
        <v>25</v>
      </c>
      <c r="I152" s="276"/>
      <c r="J152" s="276"/>
      <c r="K152" s="276"/>
      <c r="L152" s="276"/>
      <c r="M152" s="276"/>
      <c r="N152" s="276"/>
    </row>
    <row r="153" spans="1:15" ht="16" hidden="1" x14ac:dyDescent="0.2">
      <c r="A153" s="18">
        <v>11</v>
      </c>
      <c r="B153" s="302" t="s">
        <v>687</v>
      </c>
      <c r="C153" s="564" t="s">
        <v>234</v>
      </c>
      <c r="D153" s="565"/>
      <c r="E153" s="566"/>
      <c r="F153" s="266" t="s">
        <v>238</v>
      </c>
      <c r="G153" s="276"/>
      <c r="H153" s="276">
        <v>4</v>
      </c>
      <c r="I153" s="276"/>
      <c r="J153" s="276" t="s">
        <v>276</v>
      </c>
      <c r="K153" s="276"/>
      <c r="L153" s="276" t="s">
        <v>276</v>
      </c>
      <c r="M153" s="276" t="s">
        <v>276</v>
      </c>
      <c r="N153" s="276" t="s">
        <v>276</v>
      </c>
      <c r="O153" s="303" t="s">
        <v>844</v>
      </c>
    </row>
    <row r="154" spans="1:15" ht="16" hidden="1" x14ac:dyDescent="0.2">
      <c r="A154" s="18">
        <v>11</v>
      </c>
      <c r="B154" s="307" t="s">
        <v>682</v>
      </c>
      <c r="C154" s="625" t="s">
        <v>234</v>
      </c>
      <c r="D154" s="618"/>
      <c r="E154" s="626"/>
      <c r="F154" s="266" t="s">
        <v>238</v>
      </c>
      <c r="G154" s="276"/>
      <c r="H154" s="276">
        <v>15</v>
      </c>
      <c r="I154" s="276"/>
      <c r="J154" s="276" t="s">
        <v>276</v>
      </c>
      <c r="K154" s="276"/>
      <c r="L154" s="276"/>
      <c r="M154" s="276"/>
      <c r="N154" s="276"/>
      <c r="O154" t="s">
        <v>659</v>
      </c>
    </row>
    <row r="155" spans="1:15" ht="16" hidden="1" x14ac:dyDescent="0.2">
      <c r="A155" s="18">
        <v>11</v>
      </c>
      <c r="B155" s="307" t="s">
        <v>477</v>
      </c>
      <c r="C155" s="564" t="s">
        <v>234</v>
      </c>
      <c r="D155" s="565"/>
      <c r="E155" s="566"/>
      <c r="F155" s="266" t="s">
        <v>238</v>
      </c>
      <c r="G155" s="276"/>
      <c r="H155" s="276">
        <v>4</v>
      </c>
      <c r="I155" s="276"/>
      <c r="J155" s="276" t="s">
        <v>276</v>
      </c>
      <c r="K155" s="276"/>
      <c r="L155" s="276" t="s">
        <v>276</v>
      </c>
      <c r="M155" s="276" t="s">
        <v>276</v>
      </c>
      <c r="N155" s="276" t="s">
        <v>276</v>
      </c>
      <c r="O155" s="303" t="s">
        <v>568</v>
      </c>
    </row>
    <row r="156" spans="1:15" ht="16" hidden="1" x14ac:dyDescent="0.2">
      <c r="A156" s="18">
        <v>11</v>
      </c>
      <c r="B156" s="103" t="s">
        <v>159</v>
      </c>
      <c r="C156" s="564" t="s">
        <v>233</v>
      </c>
      <c r="D156" s="565"/>
      <c r="E156" s="566"/>
      <c r="F156" s="266" t="s">
        <v>240</v>
      </c>
      <c r="G156" s="276"/>
      <c r="H156" s="276">
        <v>3</v>
      </c>
      <c r="I156" s="276"/>
      <c r="J156" s="276" t="s">
        <v>276</v>
      </c>
      <c r="K156" s="276"/>
      <c r="L156" s="276" t="s">
        <v>276</v>
      </c>
      <c r="M156" s="276" t="s">
        <v>276</v>
      </c>
      <c r="N156" s="276" t="s">
        <v>276</v>
      </c>
    </row>
    <row r="157" spans="1:15" ht="16" hidden="1" x14ac:dyDescent="0.2">
      <c r="A157" s="18">
        <v>12</v>
      </c>
      <c r="B157" s="103" t="s">
        <v>135</v>
      </c>
      <c r="C157" s="564" t="s">
        <v>236</v>
      </c>
      <c r="D157" s="565"/>
      <c r="E157" s="566"/>
      <c r="F157" s="266" t="s">
        <v>242</v>
      </c>
      <c r="G157" s="276"/>
      <c r="H157" s="276"/>
      <c r="I157" s="276"/>
      <c r="J157" s="276"/>
      <c r="K157" s="276"/>
      <c r="L157" s="276">
        <v>7</v>
      </c>
      <c r="M157" s="276"/>
      <c r="N157" s="276"/>
    </row>
    <row r="158" spans="1:15" ht="16" hidden="1" x14ac:dyDescent="0.2">
      <c r="A158" s="18">
        <v>12</v>
      </c>
      <c r="B158" s="103" t="s">
        <v>139</v>
      </c>
      <c r="C158" s="564" t="s">
        <v>234</v>
      </c>
      <c r="D158" s="565"/>
      <c r="E158" s="566"/>
      <c r="F158" s="266" t="s">
        <v>238</v>
      </c>
      <c r="G158" s="276"/>
      <c r="H158" s="276">
        <v>3</v>
      </c>
      <c r="I158" s="276"/>
      <c r="J158" s="276"/>
      <c r="K158" s="276"/>
      <c r="L158" s="276"/>
      <c r="M158" s="276"/>
      <c r="N158" s="276"/>
    </row>
    <row r="159" spans="1:15" ht="16" hidden="1" x14ac:dyDescent="0.2">
      <c r="A159" s="18">
        <v>12</v>
      </c>
      <c r="B159" s="302" t="s">
        <v>687</v>
      </c>
      <c r="C159" s="564" t="s">
        <v>234</v>
      </c>
      <c r="D159" s="565"/>
      <c r="E159" s="566"/>
      <c r="F159" s="266" t="s">
        <v>238</v>
      </c>
      <c r="G159" s="276"/>
      <c r="H159" s="276">
        <v>5</v>
      </c>
      <c r="I159" s="276"/>
      <c r="J159" s="276" t="s">
        <v>276</v>
      </c>
      <c r="K159" s="276"/>
      <c r="L159" s="276" t="s">
        <v>276</v>
      </c>
      <c r="M159" s="276" t="s">
        <v>276</v>
      </c>
      <c r="N159" s="276" t="s">
        <v>276</v>
      </c>
      <c r="O159" s="303" t="s">
        <v>844</v>
      </c>
    </row>
    <row r="160" spans="1:15" ht="16" hidden="1" x14ac:dyDescent="0.2">
      <c r="A160" s="18">
        <v>12</v>
      </c>
      <c r="B160" s="103" t="s">
        <v>131</v>
      </c>
      <c r="C160" s="564" t="s">
        <v>233</v>
      </c>
      <c r="D160" s="565"/>
      <c r="E160" s="566"/>
      <c r="F160" s="266" t="s">
        <v>240</v>
      </c>
      <c r="G160" s="276"/>
      <c r="H160" s="276">
        <v>8</v>
      </c>
      <c r="I160" s="276"/>
      <c r="J160" s="276" t="s">
        <v>276</v>
      </c>
      <c r="K160" s="276">
        <v>3</v>
      </c>
      <c r="L160" s="276"/>
      <c r="M160" s="276"/>
      <c r="N160" s="276"/>
    </row>
    <row r="161" spans="1:15" ht="16" hidden="1" x14ac:dyDescent="0.2">
      <c r="A161" s="18">
        <v>12</v>
      </c>
      <c r="B161" s="103" t="s">
        <v>230</v>
      </c>
      <c r="C161" s="564" t="s">
        <v>233</v>
      </c>
      <c r="D161" s="565"/>
      <c r="E161" s="566"/>
      <c r="F161" s="266" t="s">
        <v>238</v>
      </c>
      <c r="G161" s="276"/>
      <c r="H161" s="276">
        <v>6</v>
      </c>
      <c r="I161" s="276"/>
      <c r="J161" s="276" t="s">
        <v>276</v>
      </c>
      <c r="K161" s="276"/>
      <c r="L161" s="276"/>
      <c r="M161" s="276"/>
      <c r="N161" s="276"/>
    </row>
    <row r="162" spans="1:15" ht="16" hidden="1" x14ac:dyDescent="0.2">
      <c r="A162" s="18">
        <v>12</v>
      </c>
      <c r="B162" s="103" t="s">
        <v>129</v>
      </c>
      <c r="C162" s="564" t="s">
        <v>233</v>
      </c>
      <c r="D162" s="565"/>
      <c r="E162" s="566"/>
      <c r="F162" s="266" t="s">
        <v>238</v>
      </c>
      <c r="G162" s="276"/>
      <c r="H162" s="276">
        <v>7</v>
      </c>
      <c r="I162" s="276"/>
      <c r="J162" s="276" t="s">
        <v>276</v>
      </c>
      <c r="K162" s="276"/>
      <c r="L162" s="276" t="s">
        <v>276</v>
      </c>
      <c r="M162" s="276" t="s">
        <v>276</v>
      </c>
      <c r="N162" s="276" t="s">
        <v>276</v>
      </c>
    </row>
    <row r="163" spans="1:15" ht="16" hidden="1" x14ac:dyDescent="0.2">
      <c r="A163" s="18">
        <v>12</v>
      </c>
      <c r="B163" s="307" t="s">
        <v>682</v>
      </c>
      <c r="C163" s="625" t="s">
        <v>234</v>
      </c>
      <c r="D163" s="618"/>
      <c r="E163" s="626"/>
      <c r="F163" s="266" t="s">
        <v>238</v>
      </c>
      <c r="G163" s="276"/>
      <c r="H163" s="276">
        <v>8</v>
      </c>
      <c r="I163" s="276"/>
      <c r="J163" s="276" t="s">
        <v>276</v>
      </c>
      <c r="K163" s="276"/>
      <c r="L163" s="276"/>
      <c r="M163" s="276"/>
      <c r="N163" s="276"/>
      <c r="O163" t="s">
        <v>659</v>
      </c>
    </row>
    <row r="164" spans="1:15" ht="16" hidden="1" x14ac:dyDescent="0.2">
      <c r="A164" s="18">
        <v>12</v>
      </c>
      <c r="B164" s="103" t="s">
        <v>229</v>
      </c>
      <c r="C164" s="564" t="s">
        <v>236</v>
      </c>
      <c r="D164" s="565"/>
      <c r="E164" s="566"/>
      <c r="F164" s="266" t="s">
        <v>239</v>
      </c>
      <c r="G164" s="276"/>
      <c r="H164" s="276">
        <v>1</v>
      </c>
      <c r="I164" s="276"/>
      <c r="J164" s="276"/>
      <c r="K164" s="276"/>
      <c r="L164" s="276"/>
      <c r="M164" s="276"/>
      <c r="N164" s="276"/>
    </row>
    <row r="165" spans="1:15" ht="16" hidden="1" x14ac:dyDescent="0.2">
      <c r="A165" s="18">
        <v>12</v>
      </c>
      <c r="B165" s="103" t="s">
        <v>134</v>
      </c>
      <c r="C165" s="564" t="s">
        <v>233</v>
      </c>
      <c r="D165" s="565"/>
      <c r="E165" s="566"/>
      <c r="F165" s="266" t="s">
        <v>238</v>
      </c>
      <c r="G165" s="276"/>
      <c r="H165" s="276">
        <v>26</v>
      </c>
      <c r="I165" s="276"/>
      <c r="J165" s="276"/>
      <c r="K165" s="276"/>
      <c r="L165" s="276"/>
      <c r="M165" s="276"/>
      <c r="N165" s="276"/>
    </row>
    <row r="166" spans="1:15" ht="16" hidden="1" x14ac:dyDescent="0.2">
      <c r="A166" s="18">
        <v>12</v>
      </c>
      <c r="B166" s="103" t="s">
        <v>128</v>
      </c>
      <c r="C166" s="564" t="s">
        <v>237</v>
      </c>
      <c r="D166" s="565"/>
      <c r="E166" s="566"/>
      <c r="F166" s="266" t="s">
        <v>239</v>
      </c>
      <c r="G166" s="276"/>
      <c r="H166" s="276"/>
      <c r="I166" s="276"/>
      <c r="J166" s="276" t="s">
        <v>276</v>
      </c>
      <c r="K166" s="276"/>
      <c r="L166" s="276">
        <v>32</v>
      </c>
      <c r="M166" s="276"/>
      <c r="N166" s="276"/>
    </row>
    <row r="167" spans="1:15" ht="16" hidden="1" x14ac:dyDescent="0.2">
      <c r="A167" s="18">
        <v>12</v>
      </c>
      <c r="B167" s="103" t="s">
        <v>159</v>
      </c>
      <c r="C167" s="564" t="s">
        <v>233</v>
      </c>
      <c r="D167" s="565"/>
      <c r="E167" s="566"/>
      <c r="F167" s="266" t="s">
        <v>240</v>
      </c>
      <c r="G167" s="276"/>
      <c r="H167" s="276">
        <v>2</v>
      </c>
      <c r="I167" s="276"/>
      <c r="J167" s="276" t="s">
        <v>276</v>
      </c>
      <c r="K167" s="276"/>
      <c r="L167" s="276" t="s">
        <v>276</v>
      </c>
      <c r="M167" s="276" t="s">
        <v>276</v>
      </c>
      <c r="N167" s="276" t="s">
        <v>276</v>
      </c>
    </row>
    <row r="168" spans="1:15" ht="16" hidden="1" x14ac:dyDescent="0.2">
      <c r="A168" s="18">
        <v>12</v>
      </c>
      <c r="B168" s="103" t="s">
        <v>132</v>
      </c>
      <c r="C168" s="564" t="s">
        <v>233</v>
      </c>
      <c r="D168" s="565"/>
      <c r="E168" s="566"/>
      <c r="F168" s="266" t="s">
        <v>238</v>
      </c>
      <c r="G168" s="276"/>
      <c r="H168" s="276">
        <v>10</v>
      </c>
      <c r="I168" s="276"/>
      <c r="J168" s="276"/>
      <c r="K168" s="276"/>
      <c r="L168" s="276"/>
      <c r="M168" s="276"/>
      <c r="N168" s="276"/>
    </row>
    <row r="169" spans="1:15" ht="16" hidden="1" x14ac:dyDescent="0.2">
      <c r="A169" s="18">
        <v>13</v>
      </c>
      <c r="B169" s="103" t="s">
        <v>141</v>
      </c>
      <c r="C169" s="564" t="s">
        <v>234</v>
      </c>
      <c r="D169" s="565"/>
      <c r="E169" s="566"/>
      <c r="F169" s="266" t="s">
        <v>238</v>
      </c>
      <c r="G169" s="276"/>
      <c r="H169" s="276">
        <v>3</v>
      </c>
      <c r="I169" s="276"/>
      <c r="J169" s="276"/>
      <c r="K169" s="276"/>
      <c r="L169" s="276"/>
      <c r="M169" s="276"/>
      <c r="N169" s="276"/>
    </row>
    <row r="170" spans="1:15" ht="16" hidden="1" x14ac:dyDescent="0.2">
      <c r="A170" s="18">
        <v>13</v>
      </c>
      <c r="B170" s="103" t="s">
        <v>132</v>
      </c>
      <c r="C170" s="564" t="s">
        <v>233</v>
      </c>
      <c r="D170" s="565"/>
      <c r="E170" s="566"/>
      <c r="F170" s="266" t="s">
        <v>238</v>
      </c>
      <c r="G170" s="276"/>
      <c r="H170" s="276">
        <v>9</v>
      </c>
      <c r="I170" s="276"/>
      <c r="J170" s="276"/>
      <c r="K170" s="276"/>
      <c r="L170" s="276"/>
      <c r="M170" s="276"/>
      <c r="N170" s="276"/>
    </row>
    <row r="171" spans="1:15" ht="16" hidden="1" x14ac:dyDescent="0.2">
      <c r="A171" s="18">
        <v>13</v>
      </c>
      <c r="B171" s="103" t="s">
        <v>139</v>
      </c>
      <c r="C171" s="564" t="s">
        <v>234</v>
      </c>
      <c r="D171" s="565"/>
      <c r="E171" s="566"/>
      <c r="F171" s="266" t="s">
        <v>238</v>
      </c>
      <c r="G171" s="276"/>
      <c r="H171" s="276">
        <v>4</v>
      </c>
      <c r="I171" s="276"/>
      <c r="J171" s="276"/>
      <c r="K171" s="276"/>
      <c r="L171" s="276"/>
      <c r="M171" s="276"/>
      <c r="N171" s="276"/>
    </row>
    <row r="172" spans="1:15" ht="16" hidden="1" x14ac:dyDescent="0.2">
      <c r="A172" s="18">
        <v>13</v>
      </c>
      <c r="B172" s="103" t="s">
        <v>129</v>
      </c>
      <c r="C172" s="564" t="s">
        <v>233</v>
      </c>
      <c r="D172" s="565"/>
      <c r="E172" s="566"/>
      <c r="F172" s="266" t="s">
        <v>238</v>
      </c>
      <c r="G172" s="276"/>
      <c r="H172" s="276">
        <v>6</v>
      </c>
      <c r="I172" s="276"/>
      <c r="J172" s="276" t="s">
        <v>276</v>
      </c>
      <c r="K172" s="276"/>
      <c r="L172" s="276" t="s">
        <v>276</v>
      </c>
      <c r="M172" s="276" t="s">
        <v>276</v>
      </c>
      <c r="N172" s="276" t="s">
        <v>276</v>
      </c>
    </row>
    <row r="173" spans="1:15" ht="16" hidden="1" x14ac:dyDescent="0.2">
      <c r="A173" s="18">
        <v>13</v>
      </c>
      <c r="B173" s="302" t="s">
        <v>687</v>
      </c>
      <c r="C173" s="564" t="s">
        <v>234</v>
      </c>
      <c r="D173" s="565"/>
      <c r="E173" s="566"/>
      <c r="F173" s="266" t="s">
        <v>238</v>
      </c>
      <c r="G173" s="276"/>
      <c r="H173" s="276">
        <v>4</v>
      </c>
      <c r="I173" s="276"/>
      <c r="J173" s="276" t="s">
        <v>276</v>
      </c>
      <c r="K173" s="276"/>
      <c r="L173" s="276" t="s">
        <v>276</v>
      </c>
      <c r="M173" s="276" t="s">
        <v>276</v>
      </c>
      <c r="N173" s="276" t="s">
        <v>276</v>
      </c>
      <c r="O173" s="303" t="s">
        <v>844</v>
      </c>
    </row>
    <row r="174" spans="1:15" ht="16" hidden="1" x14ac:dyDescent="0.2">
      <c r="A174" s="18">
        <v>13</v>
      </c>
      <c r="B174" s="103" t="s">
        <v>128</v>
      </c>
      <c r="C174" s="564" t="s">
        <v>237</v>
      </c>
      <c r="D174" s="565"/>
      <c r="E174" s="566"/>
      <c r="F174" s="266" t="s">
        <v>239</v>
      </c>
      <c r="G174" s="276"/>
      <c r="H174" s="276"/>
      <c r="I174" s="276"/>
      <c r="J174" s="276" t="s">
        <v>276</v>
      </c>
      <c r="K174" s="276"/>
      <c r="L174" s="276">
        <v>10</v>
      </c>
      <c r="M174" s="276"/>
      <c r="N174" s="276"/>
    </row>
    <row r="175" spans="1:15" ht="16" hidden="1" x14ac:dyDescent="0.2">
      <c r="A175" s="18">
        <v>13</v>
      </c>
      <c r="B175" s="103" t="s">
        <v>230</v>
      </c>
      <c r="C175" s="564" t="s">
        <v>233</v>
      </c>
      <c r="D175" s="565"/>
      <c r="E175" s="566"/>
      <c r="F175" s="266" t="s">
        <v>238</v>
      </c>
      <c r="G175" s="276"/>
      <c r="H175" s="276">
        <v>30</v>
      </c>
      <c r="I175" s="276"/>
      <c r="J175" s="276" t="s">
        <v>276</v>
      </c>
      <c r="K175" s="276"/>
      <c r="L175" s="276"/>
      <c r="M175" s="276"/>
      <c r="N175" s="276"/>
    </row>
    <row r="176" spans="1:15" ht="16" hidden="1" x14ac:dyDescent="0.2">
      <c r="A176" s="18">
        <v>13</v>
      </c>
      <c r="B176" s="103" t="s">
        <v>131</v>
      </c>
      <c r="C176" s="564" t="s">
        <v>233</v>
      </c>
      <c r="D176" s="565"/>
      <c r="E176" s="566"/>
      <c r="F176" s="266" t="s">
        <v>240</v>
      </c>
      <c r="G176" s="276"/>
      <c r="H176" s="276">
        <v>7</v>
      </c>
      <c r="I176" s="276"/>
      <c r="J176" s="276" t="s">
        <v>276</v>
      </c>
      <c r="K176" s="276">
        <v>3</v>
      </c>
      <c r="L176" s="276"/>
      <c r="M176" s="276"/>
      <c r="N176" s="276"/>
    </row>
    <row r="177" spans="1:15" ht="16" hidden="1" x14ac:dyDescent="0.2">
      <c r="A177" s="18">
        <v>14</v>
      </c>
      <c r="B177" s="103" t="s">
        <v>229</v>
      </c>
      <c r="C177" s="564" t="s">
        <v>236</v>
      </c>
      <c r="D177" s="565"/>
      <c r="E177" s="566"/>
      <c r="F177" s="266" t="s">
        <v>239</v>
      </c>
      <c r="G177" s="276"/>
      <c r="H177" s="276">
        <v>1</v>
      </c>
      <c r="I177" s="276"/>
      <c r="J177" s="276"/>
      <c r="K177" s="276"/>
      <c r="L177" s="276"/>
      <c r="M177" s="276"/>
      <c r="N177" s="276"/>
    </row>
    <row r="178" spans="1:15" ht="16" hidden="1" x14ac:dyDescent="0.2">
      <c r="A178" s="18">
        <v>14</v>
      </c>
      <c r="B178" s="103" t="s">
        <v>141</v>
      </c>
      <c r="C178" s="564" t="s">
        <v>234</v>
      </c>
      <c r="D178" s="565"/>
      <c r="E178" s="566"/>
      <c r="F178" s="266" t="s">
        <v>238</v>
      </c>
      <c r="G178" s="276"/>
      <c r="H178" s="276">
        <v>1</v>
      </c>
      <c r="I178" s="276"/>
      <c r="J178" s="276"/>
      <c r="K178" s="276"/>
      <c r="L178" s="276"/>
      <c r="M178" s="276"/>
      <c r="N178" s="276"/>
    </row>
    <row r="179" spans="1:15" ht="16" hidden="1" x14ac:dyDescent="0.2">
      <c r="A179" s="18">
        <v>14</v>
      </c>
      <c r="B179" s="103" t="s">
        <v>139</v>
      </c>
      <c r="C179" s="564" t="s">
        <v>234</v>
      </c>
      <c r="D179" s="565"/>
      <c r="E179" s="566"/>
      <c r="F179" s="266" t="s">
        <v>238</v>
      </c>
      <c r="G179" s="276"/>
      <c r="H179" s="276">
        <v>4</v>
      </c>
      <c r="I179" s="276"/>
      <c r="J179" s="276"/>
      <c r="K179" s="276"/>
      <c r="L179" s="276"/>
      <c r="M179" s="276"/>
      <c r="N179" s="276"/>
    </row>
    <row r="180" spans="1:15" ht="16" hidden="1" x14ac:dyDescent="0.2">
      <c r="A180" s="18">
        <v>14</v>
      </c>
      <c r="B180" s="103" t="s">
        <v>129</v>
      </c>
      <c r="C180" s="564" t="s">
        <v>233</v>
      </c>
      <c r="D180" s="565"/>
      <c r="E180" s="566"/>
      <c r="F180" s="266" t="s">
        <v>238</v>
      </c>
      <c r="G180" s="276"/>
      <c r="H180" s="276">
        <v>12</v>
      </c>
      <c r="I180" s="276"/>
      <c r="J180" s="276" t="s">
        <v>276</v>
      </c>
      <c r="K180" s="276"/>
      <c r="L180" s="276" t="s">
        <v>276</v>
      </c>
      <c r="M180" s="276" t="s">
        <v>276</v>
      </c>
      <c r="N180" s="276" t="s">
        <v>276</v>
      </c>
    </row>
    <row r="181" spans="1:15" ht="16" hidden="1" x14ac:dyDescent="0.2">
      <c r="A181" s="18">
        <v>14</v>
      </c>
      <c r="B181" s="103" t="s">
        <v>131</v>
      </c>
      <c r="C181" s="564" t="s">
        <v>233</v>
      </c>
      <c r="D181" s="565"/>
      <c r="E181" s="566"/>
      <c r="F181" s="266" t="s">
        <v>240</v>
      </c>
      <c r="G181" s="276"/>
      <c r="H181" s="276">
        <v>18</v>
      </c>
      <c r="I181" s="276"/>
      <c r="J181" s="276" t="s">
        <v>276</v>
      </c>
      <c r="K181" s="276">
        <v>4</v>
      </c>
      <c r="L181" s="276"/>
      <c r="M181" s="276"/>
      <c r="N181" s="276"/>
    </row>
    <row r="182" spans="1:15" ht="16" hidden="1" x14ac:dyDescent="0.2">
      <c r="A182" s="18">
        <v>14</v>
      </c>
      <c r="B182" s="103" t="s">
        <v>128</v>
      </c>
      <c r="C182" s="564" t="s">
        <v>237</v>
      </c>
      <c r="D182" s="565"/>
      <c r="E182" s="566"/>
      <c r="F182" s="266" t="s">
        <v>239</v>
      </c>
      <c r="G182" s="276"/>
      <c r="H182" s="276"/>
      <c r="I182" s="276"/>
      <c r="J182" s="276" t="s">
        <v>276</v>
      </c>
      <c r="K182" s="276"/>
      <c r="L182" s="276">
        <v>3</v>
      </c>
      <c r="M182" s="276"/>
      <c r="N182" s="276"/>
    </row>
    <row r="183" spans="1:15" ht="16" hidden="1" x14ac:dyDescent="0.2">
      <c r="A183" s="18">
        <v>14</v>
      </c>
      <c r="B183" s="103" t="s">
        <v>159</v>
      </c>
      <c r="C183" s="564" t="s">
        <v>233</v>
      </c>
      <c r="D183" s="565"/>
      <c r="E183" s="566"/>
      <c r="F183" s="266" t="s">
        <v>240</v>
      </c>
      <c r="G183" s="276"/>
      <c r="H183" s="276">
        <v>5</v>
      </c>
      <c r="I183" s="276"/>
      <c r="J183" s="276" t="s">
        <v>276</v>
      </c>
      <c r="K183" s="276"/>
      <c r="L183" s="276" t="s">
        <v>276</v>
      </c>
      <c r="M183" s="276" t="s">
        <v>276</v>
      </c>
      <c r="N183" s="276" t="s">
        <v>276</v>
      </c>
    </row>
    <row r="184" spans="1:15" ht="16" hidden="1" x14ac:dyDescent="0.2">
      <c r="A184" s="18">
        <v>14</v>
      </c>
      <c r="B184" s="103" t="s">
        <v>230</v>
      </c>
      <c r="C184" s="564" t="s">
        <v>233</v>
      </c>
      <c r="D184" s="565"/>
      <c r="E184" s="566"/>
      <c r="F184" s="266" t="s">
        <v>238</v>
      </c>
      <c r="G184" s="276"/>
      <c r="H184" s="276">
        <v>4</v>
      </c>
      <c r="I184" s="276"/>
      <c r="J184" s="276" t="s">
        <v>276</v>
      </c>
      <c r="K184" s="276"/>
      <c r="L184" s="276"/>
      <c r="M184" s="276"/>
      <c r="N184" s="276"/>
    </row>
    <row r="185" spans="1:15" ht="16" hidden="1" x14ac:dyDescent="0.2">
      <c r="A185" s="18">
        <v>15</v>
      </c>
      <c r="B185" s="103" t="s">
        <v>132</v>
      </c>
      <c r="C185" s="564" t="s">
        <v>233</v>
      </c>
      <c r="D185" s="565"/>
      <c r="E185" s="566"/>
      <c r="F185" s="266" t="s">
        <v>238</v>
      </c>
      <c r="G185" s="276"/>
      <c r="H185" s="276">
        <v>5</v>
      </c>
      <c r="I185" s="276"/>
      <c r="J185" s="276"/>
      <c r="K185" s="276"/>
      <c r="L185" s="276"/>
      <c r="M185" s="276"/>
      <c r="N185" s="276"/>
    </row>
    <row r="186" spans="1:15" ht="16" hidden="1" x14ac:dyDescent="0.2">
      <c r="A186" s="18">
        <v>15</v>
      </c>
      <c r="B186" s="103" t="s">
        <v>141</v>
      </c>
      <c r="C186" s="564" t="s">
        <v>234</v>
      </c>
      <c r="D186" s="565"/>
      <c r="E186" s="566"/>
      <c r="F186" s="266" t="s">
        <v>238</v>
      </c>
      <c r="G186" s="276"/>
      <c r="H186" s="276">
        <v>1</v>
      </c>
      <c r="I186" s="276"/>
      <c r="J186" s="276"/>
      <c r="K186" s="276"/>
      <c r="L186" s="276"/>
      <c r="M186" s="276"/>
      <c r="N186" s="276"/>
    </row>
    <row r="187" spans="1:15" ht="16" hidden="1" x14ac:dyDescent="0.2">
      <c r="A187" s="18">
        <v>15</v>
      </c>
      <c r="B187" s="103" t="s">
        <v>139</v>
      </c>
      <c r="C187" s="564" t="s">
        <v>234</v>
      </c>
      <c r="D187" s="565"/>
      <c r="E187" s="566"/>
      <c r="F187" s="266" t="s">
        <v>238</v>
      </c>
      <c r="G187" s="276"/>
      <c r="H187" s="276">
        <v>2</v>
      </c>
      <c r="I187" s="276"/>
      <c r="J187" s="276"/>
      <c r="K187" s="276"/>
      <c r="L187" s="276"/>
      <c r="M187" s="276"/>
      <c r="N187" s="276"/>
    </row>
    <row r="188" spans="1:15" ht="16" hidden="1" x14ac:dyDescent="0.2">
      <c r="A188" s="18">
        <v>15</v>
      </c>
      <c r="B188" s="307" t="s">
        <v>477</v>
      </c>
      <c r="C188" s="564" t="s">
        <v>234</v>
      </c>
      <c r="D188" s="565"/>
      <c r="E188" s="566"/>
      <c r="F188" s="266" t="s">
        <v>238</v>
      </c>
      <c r="G188" s="276"/>
      <c r="H188" s="276">
        <v>3</v>
      </c>
      <c r="I188" s="276"/>
      <c r="J188" s="276" t="s">
        <v>276</v>
      </c>
      <c r="K188" s="276"/>
      <c r="L188" s="276" t="s">
        <v>276</v>
      </c>
      <c r="M188" s="276" t="s">
        <v>276</v>
      </c>
      <c r="N188" s="276" t="s">
        <v>276</v>
      </c>
      <c r="O188" s="303" t="s">
        <v>568</v>
      </c>
    </row>
    <row r="189" spans="1:15" ht="16" hidden="1" x14ac:dyDescent="0.2">
      <c r="A189" s="18">
        <v>15</v>
      </c>
      <c r="B189" s="103" t="s">
        <v>131</v>
      </c>
      <c r="C189" s="564" t="s">
        <v>233</v>
      </c>
      <c r="D189" s="565"/>
      <c r="E189" s="566"/>
      <c r="F189" s="266" t="s">
        <v>240</v>
      </c>
      <c r="G189" s="276"/>
      <c r="H189" s="276">
        <v>6</v>
      </c>
      <c r="I189" s="276"/>
      <c r="J189" s="276" t="s">
        <v>276</v>
      </c>
      <c r="K189" s="276">
        <v>3</v>
      </c>
      <c r="L189" s="276"/>
      <c r="M189" s="276"/>
      <c r="N189" s="276"/>
    </row>
    <row r="190" spans="1:15" ht="16" hidden="1" x14ac:dyDescent="0.2">
      <c r="A190" s="18">
        <v>15</v>
      </c>
      <c r="B190" s="103" t="s">
        <v>230</v>
      </c>
      <c r="C190" s="564" t="s">
        <v>233</v>
      </c>
      <c r="D190" s="565"/>
      <c r="E190" s="566"/>
      <c r="F190" s="266" t="s">
        <v>238</v>
      </c>
      <c r="G190" s="276"/>
      <c r="H190" s="276">
        <v>2</v>
      </c>
      <c r="I190" s="276"/>
      <c r="J190" s="276" t="s">
        <v>276</v>
      </c>
      <c r="K190" s="276"/>
      <c r="L190" s="276"/>
      <c r="M190" s="276"/>
      <c r="N190" s="276"/>
    </row>
    <row r="191" spans="1:15" ht="16" hidden="1" x14ac:dyDescent="0.2">
      <c r="A191" s="18">
        <v>15</v>
      </c>
      <c r="B191" s="302" t="s">
        <v>687</v>
      </c>
      <c r="C191" s="564" t="s">
        <v>234</v>
      </c>
      <c r="D191" s="565"/>
      <c r="E191" s="566"/>
      <c r="F191" s="266" t="s">
        <v>238</v>
      </c>
      <c r="G191" s="276"/>
      <c r="H191" s="276">
        <v>2</v>
      </c>
      <c r="I191" s="276"/>
      <c r="J191" s="276" t="s">
        <v>276</v>
      </c>
      <c r="K191" s="276"/>
      <c r="L191" s="276" t="s">
        <v>276</v>
      </c>
      <c r="M191" s="276" t="s">
        <v>276</v>
      </c>
      <c r="N191" s="276" t="s">
        <v>276</v>
      </c>
      <c r="O191" s="303" t="s">
        <v>844</v>
      </c>
    </row>
    <row r="192" spans="1:15" ht="16" hidden="1" x14ac:dyDescent="0.2">
      <c r="A192" s="18">
        <v>15</v>
      </c>
      <c r="B192" s="103" t="s">
        <v>159</v>
      </c>
      <c r="C192" s="564" t="s">
        <v>233</v>
      </c>
      <c r="D192" s="565"/>
      <c r="E192" s="566"/>
      <c r="F192" s="266" t="s">
        <v>240</v>
      </c>
      <c r="G192" s="276"/>
      <c r="H192" s="276">
        <v>4</v>
      </c>
      <c r="I192" s="276"/>
      <c r="J192" s="276" t="s">
        <v>276</v>
      </c>
      <c r="K192" s="276"/>
      <c r="L192" s="276" t="s">
        <v>276</v>
      </c>
      <c r="M192" s="276" t="s">
        <v>276</v>
      </c>
      <c r="N192" s="276" t="s">
        <v>276</v>
      </c>
    </row>
    <row r="193" spans="1:15" ht="16" hidden="1" x14ac:dyDescent="0.2">
      <c r="A193" s="18">
        <v>15</v>
      </c>
      <c r="B193" s="103" t="s">
        <v>129</v>
      </c>
      <c r="C193" s="564" t="s">
        <v>233</v>
      </c>
      <c r="D193" s="565"/>
      <c r="E193" s="566"/>
      <c r="F193" s="266" t="s">
        <v>238</v>
      </c>
      <c r="G193" s="276"/>
      <c r="H193" s="276">
        <v>6</v>
      </c>
      <c r="I193" s="276"/>
      <c r="J193" s="276" t="s">
        <v>276</v>
      </c>
      <c r="K193" s="276"/>
      <c r="L193" s="276" t="s">
        <v>276</v>
      </c>
      <c r="M193" s="276" t="s">
        <v>276</v>
      </c>
      <c r="N193" s="276" t="s">
        <v>276</v>
      </c>
    </row>
    <row r="194" spans="1:15" ht="16" hidden="1" x14ac:dyDescent="0.2">
      <c r="A194" s="18">
        <v>16</v>
      </c>
      <c r="B194" s="103" t="s">
        <v>141</v>
      </c>
      <c r="C194" s="564" t="s">
        <v>234</v>
      </c>
      <c r="D194" s="565"/>
      <c r="E194" s="566"/>
      <c r="F194" s="266" t="s">
        <v>238</v>
      </c>
      <c r="G194" s="276"/>
      <c r="H194" s="276">
        <v>3</v>
      </c>
      <c r="I194" s="276"/>
      <c r="J194" s="276"/>
      <c r="K194" s="276"/>
      <c r="L194" s="276"/>
      <c r="M194" s="276"/>
      <c r="N194" s="276"/>
    </row>
    <row r="195" spans="1:15" ht="16" hidden="1" x14ac:dyDescent="0.2">
      <c r="A195" s="18">
        <v>16</v>
      </c>
      <c r="B195" s="103" t="s">
        <v>139</v>
      </c>
      <c r="C195" s="564" t="s">
        <v>234</v>
      </c>
      <c r="D195" s="565"/>
      <c r="E195" s="566"/>
      <c r="F195" s="266" t="s">
        <v>238</v>
      </c>
      <c r="G195" s="276"/>
      <c r="H195" s="276">
        <v>1</v>
      </c>
      <c r="I195" s="276"/>
      <c r="J195" s="276"/>
      <c r="K195" s="276"/>
      <c r="L195" s="276"/>
      <c r="M195" s="276"/>
      <c r="N195" s="276"/>
    </row>
    <row r="196" spans="1:15" ht="16" hidden="1" x14ac:dyDescent="0.2">
      <c r="A196" s="18">
        <v>16</v>
      </c>
      <c r="B196" s="103" t="s">
        <v>132</v>
      </c>
      <c r="C196" s="564" t="s">
        <v>233</v>
      </c>
      <c r="D196" s="565"/>
      <c r="E196" s="566"/>
      <c r="F196" s="266" t="s">
        <v>238</v>
      </c>
      <c r="G196" s="276"/>
      <c r="H196" s="276">
        <v>2</v>
      </c>
      <c r="I196" s="276"/>
      <c r="J196" s="276"/>
      <c r="K196" s="276"/>
      <c r="L196" s="276"/>
      <c r="M196" s="276"/>
      <c r="N196" s="276"/>
    </row>
    <row r="197" spans="1:15" ht="17.25" hidden="1" customHeight="1" x14ac:dyDescent="0.2">
      <c r="A197" s="18">
        <v>16</v>
      </c>
      <c r="B197" s="103" t="s">
        <v>232</v>
      </c>
      <c r="C197" s="564" t="s">
        <v>236</v>
      </c>
      <c r="D197" s="565"/>
      <c r="E197" s="566"/>
      <c r="F197" s="266" t="s">
        <v>239</v>
      </c>
      <c r="G197" s="276"/>
      <c r="H197" s="276">
        <v>3</v>
      </c>
      <c r="I197" s="276"/>
      <c r="J197" s="276"/>
      <c r="K197" s="276"/>
      <c r="L197" s="276"/>
      <c r="M197" s="276"/>
      <c r="N197" s="276"/>
    </row>
    <row r="198" spans="1:15" ht="16" hidden="1" x14ac:dyDescent="0.2">
      <c r="A198" s="18">
        <v>16</v>
      </c>
      <c r="B198" s="103" t="s">
        <v>230</v>
      </c>
      <c r="C198" s="564" t="s">
        <v>233</v>
      </c>
      <c r="D198" s="565"/>
      <c r="E198" s="566"/>
      <c r="F198" s="266" t="s">
        <v>238</v>
      </c>
      <c r="G198" s="276"/>
      <c r="H198" s="276">
        <v>5</v>
      </c>
      <c r="I198" s="276"/>
      <c r="J198" s="276" t="s">
        <v>276</v>
      </c>
      <c r="K198" s="276"/>
      <c r="L198" s="276"/>
      <c r="M198" s="276"/>
      <c r="N198" s="276"/>
    </row>
    <row r="199" spans="1:15" ht="16" hidden="1" x14ac:dyDescent="0.2">
      <c r="A199" s="18">
        <v>16</v>
      </c>
      <c r="B199" s="103" t="s">
        <v>229</v>
      </c>
      <c r="C199" s="564" t="s">
        <v>236</v>
      </c>
      <c r="D199" s="565"/>
      <c r="E199" s="566"/>
      <c r="F199" s="266" t="s">
        <v>239</v>
      </c>
      <c r="G199" s="276"/>
      <c r="H199" s="276">
        <v>3</v>
      </c>
      <c r="I199" s="276"/>
      <c r="J199" s="276"/>
      <c r="K199" s="276"/>
      <c r="L199" s="276"/>
      <c r="M199" s="276"/>
      <c r="N199" s="276"/>
    </row>
    <row r="200" spans="1:15" ht="16" hidden="1" x14ac:dyDescent="0.2">
      <c r="A200" s="18">
        <v>16</v>
      </c>
      <c r="B200" s="302" t="s">
        <v>687</v>
      </c>
      <c r="C200" s="564" t="s">
        <v>234</v>
      </c>
      <c r="D200" s="565"/>
      <c r="E200" s="566"/>
      <c r="F200" s="266" t="s">
        <v>238</v>
      </c>
      <c r="G200" s="276"/>
      <c r="H200" s="276">
        <v>3</v>
      </c>
      <c r="I200" s="276"/>
      <c r="J200" s="276" t="s">
        <v>276</v>
      </c>
      <c r="K200" s="276"/>
      <c r="L200" s="276" t="s">
        <v>276</v>
      </c>
      <c r="M200" s="276" t="s">
        <v>276</v>
      </c>
      <c r="N200" s="276" t="s">
        <v>276</v>
      </c>
      <c r="O200" s="303" t="s">
        <v>844</v>
      </c>
    </row>
    <row r="201" spans="1:15" ht="16" hidden="1" x14ac:dyDescent="0.2">
      <c r="A201" s="18">
        <v>16</v>
      </c>
      <c r="B201" s="103" t="s">
        <v>159</v>
      </c>
      <c r="C201" s="564" t="s">
        <v>233</v>
      </c>
      <c r="D201" s="565"/>
      <c r="E201" s="566"/>
      <c r="F201" s="266" t="s">
        <v>240</v>
      </c>
      <c r="G201" s="276"/>
      <c r="H201" s="276">
        <v>2</v>
      </c>
      <c r="I201" s="276"/>
      <c r="J201" s="276" t="s">
        <v>276</v>
      </c>
      <c r="K201" s="276"/>
      <c r="L201" s="276" t="s">
        <v>276</v>
      </c>
      <c r="M201" s="276" t="s">
        <v>276</v>
      </c>
      <c r="N201" s="276" t="s">
        <v>276</v>
      </c>
    </row>
    <row r="202" spans="1:15" ht="16" hidden="1" x14ac:dyDescent="0.2">
      <c r="A202" s="18">
        <v>16</v>
      </c>
      <c r="B202" s="103" t="s">
        <v>318</v>
      </c>
      <c r="C202" s="564" t="s">
        <v>235</v>
      </c>
      <c r="D202" s="565"/>
      <c r="E202" s="566"/>
      <c r="F202" s="266" t="s">
        <v>239</v>
      </c>
      <c r="G202" s="276"/>
      <c r="H202" s="276">
        <v>1</v>
      </c>
      <c r="I202" s="276"/>
      <c r="J202" s="276"/>
      <c r="K202" s="276"/>
      <c r="L202" s="276"/>
      <c r="M202" s="276"/>
      <c r="N202" s="276"/>
    </row>
    <row r="203" spans="1:15" ht="16" hidden="1" x14ac:dyDescent="0.2">
      <c r="A203" s="18">
        <v>16</v>
      </c>
      <c r="B203" s="307" t="s">
        <v>477</v>
      </c>
      <c r="C203" s="564" t="s">
        <v>234</v>
      </c>
      <c r="D203" s="565"/>
      <c r="E203" s="566"/>
      <c r="F203" s="266" t="s">
        <v>238</v>
      </c>
      <c r="G203" s="276"/>
      <c r="H203" s="276">
        <v>3</v>
      </c>
      <c r="I203" s="276"/>
      <c r="J203" s="276" t="s">
        <v>276</v>
      </c>
      <c r="K203" s="276"/>
      <c r="L203" s="276" t="s">
        <v>276</v>
      </c>
      <c r="M203" s="276" t="s">
        <v>276</v>
      </c>
      <c r="N203" s="276" t="s">
        <v>276</v>
      </c>
      <c r="O203" s="303" t="s">
        <v>568</v>
      </c>
    </row>
    <row r="204" spans="1:15" ht="16" hidden="1" x14ac:dyDescent="0.2">
      <c r="A204" s="18">
        <v>17</v>
      </c>
      <c r="B204" s="103" t="s">
        <v>141</v>
      </c>
      <c r="C204" s="564" t="s">
        <v>234</v>
      </c>
      <c r="D204" s="565"/>
      <c r="E204" s="566"/>
      <c r="F204" s="266" t="s">
        <v>238</v>
      </c>
      <c r="G204" s="276"/>
      <c r="H204" s="276">
        <v>4</v>
      </c>
      <c r="I204" s="276"/>
      <c r="J204" s="276"/>
      <c r="K204" s="276"/>
      <c r="L204" s="276"/>
      <c r="M204" s="276"/>
      <c r="N204" s="276"/>
    </row>
    <row r="205" spans="1:15" ht="16" hidden="1" x14ac:dyDescent="0.2">
      <c r="A205" s="18">
        <v>17</v>
      </c>
      <c r="B205" s="103" t="s">
        <v>229</v>
      </c>
      <c r="C205" s="564" t="s">
        <v>236</v>
      </c>
      <c r="D205" s="565"/>
      <c r="E205" s="566"/>
      <c r="F205" s="266" t="s">
        <v>239</v>
      </c>
      <c r="G205" s="276"/>
      <c r="H205" s="276">
        <v>4</v>
      </c>
      <c r="I205" s="276"/>
      <c r="J205" s="276"/>
      <c r="K205" s="276"/>
      <c r="L205" s="276"/>
      <c r="M205" s="276"/>
      <c r="N205" s="276"/>
    </row>
    <row r="206" spans="1:15" ht="16" hidden="1" x14ac:dyDescent="0.2">
      <c r="A206" s="18">
        <v>17</v>
      </c>
      <c r="B206" s="307" t="s">
        <v>565</v>
      </c>
      <c r="C206" s="564" t="s">
        <v>234</v>
      </c>
      <c r="D206" s="565"/>
      <c r="E206" s="566"/>
      <c r="F206" s="266" t="s">
        <v>238</v>
      </c>
      <c r="G206" s="276"/>
      <c r="H206" s="276">
        <v>3</v>
      </c>
      <c r="I206" s="276"/>
      <c r="J206" s="276"/>
      <c r="K206" s="276"/>
      <c r="L206" s="276"/>
      <c r="M206" s="276"/>
      <c r="N206" s="276"/>
      <c r="O206" t="s">
        <v>688</v>
      </c>
    </row>
    <row r="207" spans="1:15" ht="16" hidden="1" x14ac:dyDescent="0.2">
      <c r="A207" s="18">
        <v>17</v>
      </c>
      <c r="B207" s="103" t="s">
        <v>230</v>
      </c>
      <c r="C207" s="564" t="s">
        <v>233</v>
      </c>
      <c r="D207" s="565"/>
      <c r="E207" s="566"/>
      <c r="F207" s="266" t="s">
        <v>238</v>
      </c>
      <c r="G207" s="276"/>
      <c r="H207" s="276">
        <v>10</v>
      </c>
      <c r="I207" s="276"/>
      <c r="J207" s="276" t="s">
        <v>276</v>
      </c>
      <c r="K207" s="276"/>
      <c r="L207" s="276"/>
      <c r="M207" s="276"/>
      <c r="N207" s="276"/>
    </row>
    <row r="208" spans="1:15" ht="16" hidden="1" x14ac:dyDescent="0.2">
      <c r="A208" s="18">
        <v>17</v>
      </c>
      <c r="B208" s="103" t="s">
        <v>139</v>
      </c>
      <c r="C208" s="564" t="s">
        <v>234</v>
      </c>
      <c r="D208" s="565"/>
      <c r="E208" s="566"/>
      <c r="F208" s="266" t="s">
        <v>238</v>
      </c>
      <c r="G208" s="276"/>
      <c r="H208" s="276">
        <v>3</v>
      </c>
      <c r="I208" s="276"/>
      <c r="J208" s="276"/>
      <c r="K208" s="276"/>
      <c r="L208" s="276"/>
      <c r="M208" s="276"/>
      <c r="N208" s="276"/>
    </row>
    <row r="209" spans="1:15" ht="16" hidden="1" x14ac:dyDescent="0.2">
      <c r="A209" s="18">
        <v>17</v>
      </c>
      <c r="B209" s="103" t="s">
        <v>129</v>
      </c>
      <c r="C209" s="564" t="s">
        <v>233</v>
      </c>
      <c r="D209" s="565"/>
      <c r="E209" s="566"/>
      <c r="F209" s="266" t="s">
        <v>238</v>
      </c>
      <c r="G209" s="276"/>
      <c r="H209" s="276">
        <v>5</v>
      </c>
      <c r="I209" s="276"/>
      <c r="J209" s="276" t="s">
        <v>276</v>
      </c>
      <c r="K209" s="276"/>
      <c r="L209" s="276" t="s">
        <v>276</v>
      </c>
      <c r="M209" s="276" t="s">
        <v>276</v>
      </c>
      <c r="N209" s="276" t="s">
        <v>276</v>
      </c>
    </row>
    <row r="210" spans="1:15" ht="17.25" hidden="1" customHeight="1" x14ac:dyDescent="0.2">
      <c r="A210" s="18">
        <v>17</v>
      </c>
      <c r="B210" s="103" t="s">
        <v>232</v>
      </c>
      <c r="C210" s="564" t="s">
        <v>236</v>
      </c>
      <c r="D210" s="565"/>
      <c r="E210" s="566"/>
      <c r="F210" s="266" t="s">
        <v>239</v>
      </c>
      <c r="G210" s="276"/>
      <c r="H210" s="276"/>
      <c r="I210" s="276"/>
      <c r="J210" s="276"/>
      <c r="K210" s="276"/>
      <c r="L210" s="276">
        <v>3</v>
      </c>
      <c r="M210" s="276"/>
      <c r="N210" s="276"/>
    </row>
    <row r="211" spans="1:15" ht="16" hidden="1" x14ac:dyDescent="0.2">
      <c r="A211" s="18">
        <v>18</v>
      </c>
      <c r="B211" s="103" t="s">
        <v>141</v>
      </c>
      <c r="C211" s="564" t="s">
        <v>234</v>
      </c>
      <c r="D211" s="565"/>
      <c r="E211" s="566"/>
      <c r="F211" s="266" t="s">
        <v>238</v>
      </c>
      <c r="G211" s="276"/>
      <c r="H211" s="276"/>
      <c r="I211" s="276"/>
      <c r="J211" s="276"/>
      <c r="K211" s="276"/>
      <c r="L211" s="276"/>
      <c r="M211" s="276"/>
      <c r="N211" s="276"/>
    </row>
    <row r="212" spans="1:15" ht="16" hidden="1" x14ac:dyDescent="0.2">
      <c r="A212" s="18">
        <v>18</v>
      </c>
      <c r="B212" s="103" t="s">
        <v>139</v>
      </c>
      <c r="C212" s="564" t="s">
        <v>234</v>
      </c>
      <c r="D212" s="565"/>
      <c r="E212" s="566"/>
      <c r="F212" s="266" t="s">
        <v>238</v>
      </c>
      <c r="G212" s="276"/>
      <c r="H212" s="276">
        <v>3</v>
      </c>
      <c r="I212" s="276"/>
      <c r="J212" s="276"/>
      <c r="K212" s="276"/>
      <c r="L212" s="276"/>
      <c r="M212" s="276"/>
      <c r="N212" s="276"/>
    </row>
    <row r="213" spans="1:15" ht="16" hidden="1" x14ac:dyDescent="0.2">
      <c r="A213" s="18">
        <v>18</v>
      </c>
      <c r="B213" s="103" t="s">
        <v>131</v>
      </c>
      <c r="C213" s="564" t="s">
        <v>233</v>
      </c>
      <c r="D213" s="565"/>
      <c r="E213" s="566"/>
      <c r="F213" s="266" t="s">
        <v>240</v>
      </c>
      <c r="G213" s="276"/>
      <c r="H213" s="276">
        <v>6</v>
      </c>
      <c r="I213" s="276"/>
      <c r="J213" s="276" t="s">
        <v>276</v>
      </c>
      <c r="K213" s="276">
        <v>1</v>
      </c>
      <c r="L213" s="276"/>
      <c r="M213" s="276"/>
      <c r="N213" s="276"/>
      <c r="O213" t="s">
        <v>685</v>
      </c>
    </row>
    <row r="214" spans="1:15" ht="16" hidden="1" x14ac:dyDescent="0.2">
      <c r="A214" s="18">
        <v>18</v>
      </c>
      <c r="B214" s="103" t="s">
        <v>129</v>
      </c>
      <c r="C214" s="564" t="s">
        <v>233</v>
      </c>
      <c r="D214" s="565"/>
      <c r="E214" s="566"/>
      <c r="F214" s="266" t="s">
        <v>238</v>
      </c>
      <c r="G214" s="276"/>
      <c r="H214" s="276">
        <v>4</v>
      </c>
      <c r="I214" s="276"/>
      <c r="J214" s="276" t="s">
        <v>276</v>
      </c>
      <c r="K214" s="276"/>
      <c r="L214" s="276" t="s">
        <v>276</v>
      </c>
      <c r="M214" s="276" t="s">
        <v>276</v>
      </c>
      <c r="N214" s="276" t="s">
        <v>276</v>
      </c>
    </row>
    <row r="215" spans="1:15" ht="16" hidden="1" x14ac:dyDescent="0.2">
      <c r="A215" s="18">
        <v>18</v>
      </c>
      <c r="B215" s="103" t="s">
        <v>230</v>
      </c>
      <c r="C215" s="564" t="s">
        <v>233</v>
      </c>
      <c r="D215" s="565"/>
      <c r="E215" s="566"/>
      <c r="F215" s="266" t="s">
        <v>238</v>
      </c>
      <c r="G215" s="276"/>
      <c r="H215" s="276">
        <v>5</v>
      </c>
      <c r="I215" s="276"/>
      <c r="J215" s="276" t="s">
        <v>276</v>
      </c>
      <c r="K215" s="276"/>
      <c r="L215" s="276"/>
      <c r="M215" s="276"/>
      <c r="N215" s="276"/>
    </row>
    <row r="216" spans="1:15" ht="16" hidden="1" x14ac:dyDescent="0.2">
      <c r="A216" s="18">
        <v>18</v>
      </c>
      <c r="B216" s="103" t="s">
        <v>229</v>
      </c>
      <c r="C216" s="564" t="s">
        <v>236</v>
      </c>
      <c r="D216" s="565"/>
      <c r="E216" s="566"/>
      <c r="F216" s="266" t="s">
        <v>239</v>
      </c>
      <c r="G216" s="276"/>
      <c r="H216" s="276">
        <v>2</v>
      </c>
      <c r="I216" s="276"/>
      <c r="J216" s="276"/>
      <c r="K216" s="276"/>
      <c r="L216" s="276"/>
      <c r="M216" s="276"/>
      <c r="N216" s="276"/>
    </row>
    <row r="217" spans="1:15" ht="16" hidden="1" x14ac:dyDescent="0.2">
      <c r="A217" s="18">
        <v>18</v>
      </c>
      <c r="B217" s="103" t="s">
        <v>128</v>
      </c>
      <c r="C217" s="564" t="s">
        <v>237</v>
      </c>
      <c r="D217" s="565"/>
      <c r="E217" s="566"/>
      <c r="F217" s="266" t="s">
        <v>239</v>
      </c>
      <c r="G217" s="276"/>
      <c r="H217" s="276"/>
      <c r="I217" s="276"/>
      <c r="J217" s="276" t="s">
        <v>276</v>
      </c>
      <c r="K217" s="276"/>
      <c r="L217" s="276">
        <v>2</v>
      </c>
      <c r="M217" s="276"/>
      <c r="N217" s="276"/>
    </row>
    <row r="218" spans="1:15" ht="16" hidden="1" x14ac:dyDescent="0.2">
      <c r="A218" s="18">
        <v>18</v>
      </c>
      <c r="B218" s="103" t="s">
        <v>135</v>
      </c>
      <c r="C218" s="564" t="s">
        <v>236</v>
      </c>
      <c r="D218" s="565"/>
      <c r="E218" s="566"/>
      <c r="F218" s="266" t="s">
        <v>242</v>
      </c>
      <c r="G218" s="276"/>
      <c r="H218" s="276"/>
      <c r="I218" s="276"/>
      <c r="J218" s="276"/>
      <c r="K218" s="276"/>
      <c r="L218" s="276">
        <v>8</v>
      </c>
      <c r="M218" s="276"/>
      <c r="N218" s="276"/>
    </row>
    <row r="219" spans="1:15" ht="16" hidden="1" x14ac:dyDescent="0.2">
      <c r="A219" s="18">
        <v>19</v>
      </c>
      <c r="B219" s="103" t="s">
        <v>141</v>
      </c>
      <c r="C219" s="564" t="s">
        <v>234</v>
      </c>
      <c r="D219" s="565"/>
      <c r="E219" s="566"/>
      <c r="F219" s="266" t="s">
        <v>239</v>
      </c>
      <c r="G219" s="276"/>
      <c r="H219" s="276">
        <v>2</v>
      </c>
      <c r="I219" s="276"/>
      <c r="J219" s="276"/>
      <c r="K219" s="276"/>
      <c r="L219" s="276"/>
      <c r="M219" s="276"/>
      <c r="N219" s="276"/>
    </row>
    <row r="220" spans="1:15" ht="16" hidden="1" x14ac:dyDescent="0.2">
      <c r="A220" s="18">
        <v>19</v>
      </c>
      <c r="B220" s="103" t="s">
        <v>139</v>
      </c>
      <c r="C220" s="564" t="s">
        <v>234</v>
      </c>
      <c r="D220" s="565"/>
      <c r="E220" s="566"/>
      <c r="F220" s="266" t="s">
        <v>238</v>
      </c>
      <c r="G220" s="276"/>
      <c r="H220" s="276">
        <v>8</v>
      </c>
      <c r="I220" s="276"/>
      <c r="J220" s="276"/>
      <c r="K220" s="276"/>
      <c r="L220" s="276"/>
      <c r="M220" s="276"/>
      <c r="N220" s="276"/>
    </row>
    <row r="221" spans="1:15" ht="16" hidden="1" x14ac:dyDescent="0.2">
      <c r="A221" s="18">
        <v>19</v>
      </c>
      <c r="B221" s="103" t="s">
        <v>229</v>
      </c>
      <c r="C221" s="564" t="s">
        <v>236</v>
      </c>
      <c r="D221" s="565"/>
      <c r="E221" s="566"/>
      <c r="F221" s="266" t="s">
        <v>239</v>
      </c>
      <c r="G221" s="276"/>
      <c r="H221" s="276">
        <v>2</v>
      </c>
      <c r="I221" s="276"/>
      <c r="J221" s="276"/>
      <c r="K221" s="276"/>
      <c r="L221" s="276"/>
      <c r="M221" s="276"/>
      <c r="N221" s="276"/>
    </row>
    <row r="222" spans="1:15" ht="17.25" hidden="1" customHeight="1" x14ac:dyDescent="0.2">
      <c r="A222" s="18">
        <v>19</v>
      </c>
      <c r="B222" s="103" t="s">
        <v>232</v>
      </c>
      <c r="C222" s="564" t="s">
        <v>236</v>
      </c>
      <c r="D222" s="565"/>
      <c r="E222" s="566"/>
      <c r="F222" s="266" t="s">
        <v>239</v>
      </c>
      <c r="G222" s="276"/>
      <c r="H222" s="276"/>
      <c r="I222" s="276"/>
      <c r="J222" s="276"/>
      <c r="K222" s="276"/>
      <c r="L222" s="276">
        <v>1</v>
      </c>
      <c r="M222" s="276"/>
      <c r="N222" s="276"/>
    </row>
    <row r="223" spans="1:15" ht="16" hidden="1" x14ac:dyDescent="0.2">
      <c r="A223" s="18">
        <v>19</v>
      </c>
      <c r="B223" s="103" t="s">
        <v>129</v>
      </c>
      <c r="C223" s="564" t="s">
        <v>233</v>
      </c>
      <c r="D223" s="565"/>
      <c r="E223" s="566"/>
      <c r="F223" s="266" t="s">
        <v>238</v>
      </c>
      <c r="G223" s="276"/>
      <c r="H223" s="276">
        <v>7</v>
      </c>
      <c r="I223" s="276"/>
      <c r="J223" s="276" t="s">
        <v>276</v>
      </c>
      <c r="K223" s="276"/>
      <c r="L223" s="276" t="s">
        <v>276</v>
      </c>
      <c r="M223" s="276" t="s">
        <v>276</v>
      </c>
      <c r="N223" s="276" t="s">
        <v>276</v>
      </c>
    </row>
    <row r="224" spans="1:15" ht="16" hidden="1" x14ac:dyDescent="0.2">
      <c r="A224" s="18">
        <v>19</v>
      </c>
      <c r="B224" s="103" t="s">
        <v>128</v>
      </c>
      <c r="C224" s="564" t="s">
        <v>237</v>
      </c>
      <c r="D224" s="565"/>
      <c r="E224" s="566"/>
      <c r="F224" s="266" t="s">
        <v>239</v>
      </c>
      <c r="G224" s="276"/>
      <c r="H224" s="276"/>
      <c r="I224" s="276"/>
      <c r="J224" s="276" t="s">
        <v>276</v>
      </c>
      <c r="K224" s="276"/>
      <c r="L224" s="276">
        <v>1</v>
      </c>
      <c r="M224" s="276"/>
      <c r="N224" s="276"/>
    </row>
    <row r="225" spans="1:18" ht="16" hidden="1" x14ac:dyDescent="0.2">
      <c r="A225" s="18">
        <v>19</v>
      </c>
      <c r="B225" s="103" t="s">
        <v>159</v>
      </c>
      <c r="C225" s="564" t="s">
        <v>233</v>
      </c>
      <c r="D225" s="565"/>
      <c r="E225" s="566"/>
      <c r="F225" s="266" t="s">
        <v>240</v>
      </c>
      <c r="G225" s="276"/>
      <c r="H225" s="276">
        <v>1</v>
      </c>
      <c r="I225" s="276"/>
      <c r="J225" s="276" t="s">
        <v>276</v>
      </c>
      <c r="K225" s="276"/>
      <c r="L225" s="276" t="s">
        <v>276</v>
      </c>
      <c r="M225" s="276" t="s">
        <v>276</v>
      </c>
      <c r="N225" s="276" t="s">
        <v>276</v>
      </c>
    </row>
    <row r="226" spans="1:18" ht="16" hidden="1" x14ac:dyDescent="0.2">
      <c r="A226" s="18">
        <v>20</v>
      </c>
      <c r="B226" s="103" t="s">
        <v>141</v>
      </c>
      <c r="C226" s="564" t="s">
        <v>234</v>
      </c>
      <c r="D226" s="565"/>
      <c r="E226" s="566"/>
      <c r="F226" s="266" t="s">
        <v>239</v>
      </c>
      <c r="G226" s="276"/>
      <c r="H226" s="276">
        <v>5</v>
      </c>
      <c r="I226" s="276"/>
      <c r="J226" s="276"/>
      <c r="K226" s="276"/>
      <c r="L226" s="276"/>
      <c r="M226" s="276"/>
      <c r="N226" s="276"/>
    </row>
    <row r="227" spans="1:18" ht="16" hidden="1" x14ac:dyDescent="0.2">
      <c r="A227" s="18">
        <v>20</v>
      </c>
      <c r="B227" s="103" t="s">
        <v>139</v>
      </c>
      <c r="C227" s="564" t="s">
        <v>234</v>
      </c>
      <c r="D227" s="565"/>
      <c r="E227" s="566"/>
      <c r="F227" s="266" t="s">
        <v>239</v>
      </c>
      <c r="G227" s="276"/>
      <c r="H227" s="276">
        <v>7</v>
      </c>
      <c r="I227" s="276"/>
      <c r="J227" s="276"/>
      <c r="K227" s="276"/>
      <c r="L227" s="276"/>
      <c r="M227" s="276"/>
      <c r="N227" s="276"/>
    </row>
    <row r="228" spans="1:18" ht="16" hidden="1" x14ac:dyDescent="0.2">
      <c r="A228" s="18">
        <v>20</v>
      </c>
      <c r="B228" s="103" t="s">
        <v>159</v>
      </c>
      <c r="C228" s="564" t="s">
        <v>233</v>
      </c>
      <c r="D228" s="565"/>
      <c r="E228" s="566"/>
      <c r="F228" s="266" t="s">
        <v>240</v>
      </c>
      <c r="G228" s="276"/>
      <c r="H228" s="276">
        <v>8</v>
      </c>
      <c r="I228" s="276"/>
      <c r="J228" s="276" t="s">
        <v>276</v>
      </c>
      <c r="K228" s="276"/>
      <c r="L228" s="276" t="s">
        <v>276</v>
      </c>
      <c r="M228" s="276" t="s">
        <v>276</v>
      </c>
      <c r="N228" s="276" t="s">
        <v>276</v>
      </c>
    </row>
    <row r="229" spans="1:18" ht="16" hidden="1" x14ac:dyDescent="0.2">
      <c r="A229" s="18">
        <v>20</v>
      </c>
      <c r="B229" s="103" t="s">
        <v>229</v>
      </c>
      <c r="C229" s="564" t="s">
        <v>236</v>
      </c>
      <c r="D229" s="565"/>
      <c r="E229" s="566"/>
      <c r="F229" s="266" t="s">
        <v>239</v>
      </c>
      <c r="G229" s="276"/>
      <c r="H229" s="276">
        <v>2</v>
      </c>
      <c r="I229" s="276"/>
      <c r="J229" s="276"/>
      <c r="K229" s="276"/>
      <c r="L229" s="276"/>
      <c r="M229" s="276"/>
      <c r="N229" s="276"/>
    </row>
    <row r="230" spans="1:18" ht="16" hidden="1" x14ac:dyDescent="0.2">
      <c r="A230" s="18">
        <v>20</v>
      </c>
      <c r="B230" s="103" t="s">
        <v>131</v>
      </c>
      <c r="C230" s="564" t="s">
        <v>233</v>
      </c>
      <c r="D230" s="565"/>
      <c r="E230" s="566"/>
      <c r="F230" s="266" t="s">
        <v>240</v>
      </c>
      <c r="G230" s="276"/>
      <c r="H230" s="276">
        <v>9</v>
      </c>
      <c r="I230" s="276"/>
      <c r="J230" s="276" t="s">
        <v>276</v>
      </c>
      <c r="K230" s="276"/>
      <c r="L230" s="276"/>
      <c r="M230" s="276"/>
      <c r="N230" s="276"/>
    </row>
    <row r="231" spans="1:18" ht="16" hidden="1" x14ac:dyDescent="0.2">
      <c r="A231" s="18">
        <v>20</v>
      </c>
      <c r="B231" s="103" t="s">
        <v>129</v>
      </c>
      <c r="C231" s="564" t="s">
        <v>233</v>
      </c>
      <c r="D231" s="565"/>
      <c r="E231" s="566"/>
      <c r="F231" s="266" t="s">
        <v>239</v>
      </c>
      <c r="G231" s="276"/>
      <c r="H231" s="276">
        <v>5</v>
      </c>
      <c r="I231" s="276"/>
      <c r="J231" s="276" t="s">
        <v>276</v>
      </c>
      <c r="K231" s="276"/>
      <c r="L231" s="276" t="s">
        <v>276</v>
      </c>
      <c r="M231" s="276" t="s">
        <v>276</v>
      </c>
      <c r="N231" s="276" t="s">
        <v>276</v>
      </c>
    </row>
    <row r="232" spans="1:18" ht="16" hidden="1" x14ac:dyDescent="0.2">
      <c r="A232" s="18">
        <v>20</v>
      </c>
      <c r="B232" s="103" t="s">
        <v>318</v>
      </c>
      <c r="C232" s="564" t="s">
        <v>235</v>
      </c>
      <c r="D232" s="565"/>
      <c r="E232" s="566"/>
      <c r="F232" s="266" t="s">
        <v>239</v>
      </c>
      <c r="G232" s="276"/>
      <c r="H232" s="276"/>
      <c r="I232" s="276"/>
      <c r="J232" s="276"/>
      <c r="K232" s="276"/>
      <c r="L232" s="276">
        <v>1</v>
      </c>
      <c r="M232" s="276"/>
      <c r="N232" s="276"/>
    </row>
    <row r="233" spans="1:18" ht="16" hidden="1" x14ac:dyDescent="0.2">
      <c r="A233" s="18">
        <v>20</v>
      </c>
      <c r="B233" s="103" t="s">
        <v>128</v>
      </c>
      <c r="C233" s="564" t="s">
        <v>237</v>
      </c>
      <c r="D233" s="565"/>
      <c r="E233" s="566"/>
      <c r="F233" s="266" t="s">
        <v>239</v>
      </c>
      <c r="G233" s="276"/>
      <c r="H233" s="276"/>
      <c r="I233" s="276"/>
      <c r="J233" s="276" t="s">
        <v>276</v>
      </c>
      <c r="K233" s="276"/>
      <c r="L233" s="276">
        <v>3</v>
      </c>
      <c r="M233" s="276"/>
      <c r="N233" s="276"/>
    </row>
    <row r="234" spans="1:18" ht="16" hidden="1" x14ac:dyDescent="0.2">
      <c r="A234" s="18">
        <v>20</v>
      </c>
      <c r="B234" s="103" t="s">
        <v>230</v>
      </c>
      <c r="C234" s="564" t="s">
        <v>233</v>
      </c>
      <c r="D234" s="565"/>
      <c r="E234" s="566"/>
      <c r="F234" s="266" t="s">
        <v>238</v>
      </c>
      <c r="G234" s="276"/>
      <c r="H234" s="276">
        <v>1</v>
      </c>
      <c r="I234" s="276"/>
      <c r="J234" s="276" t="s">
        <v>276</v>
      </c>
      <c r="K234" s="276"/>
      <c r="L234" s="276"/>
      <c r="M234" s="276"/>
      <c r="N234" s="276"/>
    </row>
    <row r="235" spans="1:18" ht="16" hidden="1" x14ac:dyDescent="0.2">
      <c r="A235" s="345">
        <v>1</v>
      </c>
      <c r="B235" s="382" t="s">
        <v>135</v>
      </c>
      <c r="C235" s="609" t="s">
        <v>236</v>
      </c>
      <c r="D235" s="610"/>
      <c r="E235" s="611"/>
      <c r="F235" s="383" t="s">
        <v>242</v>
      </c>
      <c r="G235" s="340"/>
      <c r="H235" s="340">
        <v>4</v>
      </c>
      <c r="I235" s="340"/>
      <c r="J235" s="340">
        <v>2</v>
      </c>
      <c r="K235" s="340">
        <v>0</v>
      </c>
      <c r="L235" s="340">
        <v>2</v>
      </c>
      <c r="M235" s="340"/>
      <c r="N235" s="340">
        <v>0</v>
      </c>
      <c r="P235" t="s">
        <v>692</v>
      </c>
      <c r="R235">
        <f>SUM(G235:I235,K235:N235)</f>
        <v>6</v>
      </c>
    </row>
    <row r="236" spans="1:18" ht="32" hidden="1" x14ac:dyDescent="0.2">
      <c r="A236" s="345">
        <v>1</v>
      </c>
      <c r="B236" s="382" t="s">
        <v>232</v>
      </c>
      <c r="C236" s="609" t="s">
        <v>236</v>
      </c>
      <c r="D236" s="610"/>
      <c r="E236" s="611"/>
      <c r="F236" s="383" t="s">
        <v>239</v>
      </c>
      <c r="G236" s="340"/>
      <c r="H236" s="340">
        <v>2</v>
      </c>
      <c r="I236" s="340"/>
      <c r="J236" s="340">
        <v>1</v>
      </c>
      <c r="K236" s="340">
        <v>0</v>
      </c>
      <c r="L236" s="340">
        <v>2</v>
      </c>
      <c r="M236" s="340"/>
      <c r="N236" s="340">
        <v>0</v>
      </c>
      <c r="P236" t="s">
        <v>692</v>
      </c>
      <c r="R236">
        <f t="shared" ref="R236:R299" si="0">SUM(G236:I236,K236:N236)</f>
        <v>4</v>
      </c>
    </row>
    <row r="237" spans="1:18" ht="32" hidden="1" x14ac:dyDescent="0.2">
      <c r="A237" s="345">
        <v>1</v>
      </c>
      <c r="B237" s="382" t="s">
        <v>318</v>
      </c>
      <c r="C237" s="609" t="s">
        <v>235</v>
      </c>
      <c r="D237" s="610"/>
      <c r="E237" s="611"/>
      <c r="F237" s="383" t="s">
        <v>239</v>
      </c>
      <c r="G237" s="340"/>
      <c r="H237" s="340">
        <v>6</v>
      </c>
      <c r="I237" s="340"/>
      <c r="J237" s="340"/>
      <c r="K237" s="340">
        <v>0</v>
      </c>
      <c r="L237" s="340">
        <v>0</v>
      </c>
      <c r="M237" s="340"/>
      <c r="N237" s="340">
        <v>0</v>
      </c>
      <c r="P237" t="s">
        <v>692</v>
      </c>
      <c r="R237">
        <f t="shared" si="0"/>
        <v>6</v>
      </c>
    </row>
    <row r="238" spans="1:18" ht="32" hidden="1" x14ac:dyDescent="0.2">
      <c r="A238" s="345">
        <v>1</v>
      </c>
      <c r="B238" s="382" t="s">
        <v>128</v>
      </c>
      <c r="C238" s="609" t="s">
        <v>237</v>
      </c>
      <c r="D238" s="610"/>
      <c r="E238" s="611"/>
      <c r="F238" s="383" t="s">
        <v>239</v>
      </c>
      <c r="G238" s="340"/>
      <c r="H238" s="340"/>
      <c r="I238" s="340"/>
      <c r="J238" s="340"/>
      <c r="K238" s="340"/>
      <c r="L238" s="340">
        <v>122</v>
      </c>
      <c r="M238" s="340"/>
      <c r="N238" s="340">
        <v>15</v>
      </c>
      <c r="P238" t="s">
        <v>692</v>
      </c>
      <c r="R238">
        <f t="shared" si="0"/>
        <v>137</v>
      </c>
    </row>
    <row r="239" spans="1:18" ht="32" hidden="1" x14ac:dyDescent="0.2">
      <c r="A239" s="345">
        <v>1</v>
      </c>
      <c r="B239" s="382" t="s">
        <v>157</v>
      </c>
      <c r="C239" s="609" t="s">
        <v>237</v>
      </c>
      <c r="D239" s="610"/>
      <c r="E239" s="611"/>
      <c r="F239" s="383" t="s">
        <v>239</v>
      </c>
      <c r="G239" s="340"/>
      <c r="H239" s="340"/>
      <c r="I239" s="340"/>
      <c r="J239" s="340"/>
      <c r="K239" s="340"/>
      <c r="L239" s="340">
        <v>9</v>
      </c>
      <c r="M239" s="340"/>
      <c r="N239" s="340">
        <v>0</v>
      </c>
      <c r="P239" t="s">
        <v>692</v>
      </c>
      <c r="R239">
        <f t="shared" si="0"/>
        <v>9</v>
      </c>
    </row>
    <row r="240" spans="1:18" ht="16" hidden="1" x14ac:dyDescent="0.2">
      <c r="A240" s="345">
        <v>1</v>
      </c>
      <c r="B240" s="382" t="s">
        <v>159</v>
      </c>
      <c r="C240" s="609" t="s">
        <v>233</v>
      </c>
      <c r="D240" s="610"/>
      <c r="E240" s="611"/>
      <c r="F240" s="383" t="s">
        <v>240</v>
      </c>
      <c r="G240" s="340"/>
      <c r="H240" s="340">
        <v>24</v>
      </c>
      <c r="I240" s="340"/>
      <c r="J240" s="340"/>
      <c r="K240" s="340">
        <v>0</v>
      </c>
      <c r="L240" s="340"/>
      <c r="M240" s="340"/>
      <c r="N240" s="340"/>
      <c r="P240" t="s">
        <v>692</v>
      </c>
      <c r="R240">
        <f t="shared" si="0"/>
        <v>24</v>
      </c>
    </row>
    <row r="241" spans="1:18" ht="32" hidden="1" x14ac:dyDescent="0.2">
      <c r="A241" s="345">
        <v>1</v>
      </c>
      <c r="B241" s="382" t="s">
        <v>134</v>
      </c>
      <c r="C241" s="609" t="s">
        <v>233</v>
      </c>
      <c r="D241" s="610"/>
      <c r="E241" s="611"/>
      <c r="F241" s="383" t="s">
        <v>238</v>
      </c>
      <c r="G241" s="340"/>
      <c r="H241" s="340">
        <v>35</v>
      </c>
      <c r="I241" s="340"/>
      <c r="J241" s="340"/>
      <c r="K241" s="340">
        <v>19</v>
      </c>
      <c r="L241" s="340"/>
      <c r="M241" s="340"/>
      <c r="N241" s="340"/>
      <c r="P241" t="s">
        <v>692</v>
      </c>
      <c r="R241">
        <f t="shared" si="0"/>
        <v>54</v>
      </c>
    </row>
    <row r="242" spans="1:18" ht="32" hidden="1" x14ac:dyDescent="0.2">
      <c r="A242" s="345">
        <v>1</v>
      </c>
      <c r="B242" s="382" t="s">
        <v>127</v>
      </c>
      <c r="C242" s="609" t="s">
        <v>233</v>
      </c>
      <c r="D242" s="610"/>
      <c r="E242" s="611"/>
      <c r="F242" s="383" t="s">
        <v>238</v>
      </c>
      <c r="G242" s="340"/>
      <c r="H242" s="340">
        <v>8</v>
      </c>
      <c r="I242" s="340"/>
      <c r="J242" s="340"/>
      <c r="K242" s="340">
        <v>0</v>
      </c>
      <c r="L242" s="340"/>
      <c r="M242" s="340"/>
      <c r="N242" s="340"/>
      <c r="P242" t="s">
        <v>692</v>
      </c>
      <c r="R242">
        <f t="shared" si="0"/>
        <v>8</v>
      </c>
    </row>
    <row r="243" spans="1:18" ht="32" hidden="1" x14ac:dyDescent="0.2">
      <c r="A243" s="345">
        <v>1</v>
      </c>
      <c r="B243" s="382" t="s">
        <v>129</v>
      </c>
      <c r="C243" s="609" t="s">
        <v>233</v>
      </c>
      <c r="D243" s="610"/>
      <c r="E243" s="611"/>
      <c r="F243" s="383" t="s">
        <v>238</v>
      </c>
      <c r="G243" s="340"/>
      <c r="H243" s="340">
        <v>7</v>
      </c>
      <c r="I243" s="340"/>
      <c r="J243" s="340"/>
      <c r="K243" s="340">
        <v>0</v>
      </c>
      <c r="L243" s="340"/>
      <c r="M243" s="340"/>
      <c r="N243" s="340"/>
      <c r="P243" t="s">
        <v>692</v>
      </c>
      <c r="R243">
        <f t="shared" si="0"/>
        <v>7</v>
      </c>
    </row>
    <row r="244" spans="1:18" ht="32" hidden="1" x14ac:dyDescent="0.2">
      <c r="A244" s="345">
        <v>1</v>
      </c>
      <c r="B244" s="390" t="s">
        <v>682</v>
      </c>
      <c r="C244" s="609" t="s">
        <v>234</v>
      </c>
      <c r="D244" s="610"/>
      <c r="E244" s="611"/>
      <c r="F244" s="383" t="s">
        <v>238</v>
      </c>
      <c r="G244" s="340"/>
      <c r="H244" s="340">
        <v>3</v>
      </c>
      <c r="I244" s="340"/>
      <c r="J244" s="340"/>
      <c r="K244" s="340">
        <v>3</v>
      </c>
      <c r="L244" s="340">
        <v>9</v>
      </c>
      <c r="M244" s="340"/>
      <c r="N244" s="340">
        <v>0</v>
      </c>
      <c r="O244" s="129" t="s">
        <v>659</v>
      </c>
      <c r="P244" t="s">
        <v>692</v>
      </c>
      <c r="R244">
        <f t="shared" si="0"/>
        <v>15</v>
      </c>
    </row>
    <row r="245" spans="1:18" ht="32" hidden="1" x14ac:dyDescent="0.2">
      <c r="A245" s="345">
        <v>1</v>
      </c>
      <c r="B245" s="390" t="s">
        <v>560</v>
      </c>
      <c r="C245" s="609" t="s">
        <v>237</v>
      </c>
      <c r="D245" s="610"/>
      <c r="E245" s="611"/>
      <c r="F245" s="383" t="s">
        <v>238</v>
      </c>
      <c r="G245" s="340"/>
      <c r="H245" s="340"/>
      <c r="I245" s="340"/>
      <c r="J245" s="340"/>
      <c r="K245" s="340"/>
      <c r="L245" s="340">
        <v>1</v>
      </c>
      <c r="M245" s="340"/>
      <c r="N245" s="340">
        <v>1</v>
      </c>
      <c r="P245" t="s">
        <v>692</v>
      </c>
      <c r="R245">
        <f t="shared" si="0"/>
        <v>2</v>
      </c>
    </row>
    <row r="246" spans="1:18" ht="32" hidden="1" x14ac:dyDescent="0.2">
      <c r="A246" s="345">
        <v>1</v>
      </c>
      <c r="B246" s="382" t="s">
        <v>161</v>
      </c>
      <c r="C246" s="609" t="s">
        <v>235</v>
      </c>
      <c r="D246" s="610"/>
      <c r="E246" s="611"/>
      <c r="F246" s="383" t="s">
        <v>239</v>
      </c>
      <c r="G246" s="340"/>
      <c r="H246" s="340"/>
      <c r="I246" s="340"/>
      <c r="J246" s="340"/>
      <c r="K246" s="340"/>
      <c r="L246" s="340">
        <v>6</v>
      </c>
      <c r="M246" s="340"/>
      <c r="N246" s="340">
        <v>0</v>
      </c>
      <c r="P246" t="s">
        <v>692</v>
      </c>
      <c r="R246">
        <f t="shared" si="0"/>
        <v>6</v>
      </c>
    </row>
    <row r="247" spans="1:18" ht="32" hidden="1" x14ac:dyDescent="0.2">
      <c r="A247" s="345">
        <v>1</v>
      </c>
      <c r="B247" s="382" t="s">
        <v>229</v>
      </c>
      <c r="C247" s="609" t="s">
        <v>235</v>
      </c>
      <c r="D247" s="610"/>
      <c r="E247" s="611"/>
      <c r="F247" s="383" t="s">
        <v>239</v>
      </c>
      <c r="G247" s="340"/>
      <c r="H247" s="340">
        <v>1</v>
      </c>
      <c r="I247" s="340"/>
      <c r="J247" s="340"/>
      <c r="K247" s="340">
        <v>0</v>
      </c>
      <c r="L247" s="340"/>
      <c r="M247" s="340"/>
      <c r="N247" s="340"/>
      <c r="P247" t="s">
        <v>692</v>
      </c>
      <c r="R247">
        <f t="shared" si="0"/>
        <v>1</v>
      </c>
    </row>
    <row r="248" spans="1:18" ht="32" x14ac:dyDescent="0.2">
      <c r="A248" s="345">
        <v>1</v>
      </c>
      <c r="B248" s="382" t="s">
        <v>1051</v>
      </c>
      <c r="C248" s="609" t="s">
        <v>233</v>
      </c>
      <c r="D248" s="610"/>
      <c r="E248" s="611"/>
      <c r="F248" s="383" t="s">
        <v>238</v>
      </c>
      <c r="G248" s="340"/>
      <c r="H248" s="340">
        <v>5</v>
      </c>
      <c r="I248" s="340"/>
      <c r="J248" s="340"/>
      <c r="K248" s="340">
        <v>5</v>
      </c>
      <c r="L248" s="340"/>
      <c r="M248" s="340"/>
      <c r="N248" s="340"/>
      <c r="P248" t="s">
        <v>692</v>
      </c>
      <c r="R248">
        <f t="shared" si="0"/>
        <v>10</v>
      </c>
    </row>
    <row r="249" spans="1:18" ht="32" hidden="1" x14ac:dyDescent="0.2">
      <c r="A249" s="345">
        <v>1</v>
      </c>
      <c r="B249" s="382" t="s">
        <v>502</v>
      </c>
      <c r="C249" s="609" t="s">
        <v>237</v>
      </c>
      <c r="D249" s="610"/>
      <c r="E249" s="611"/>
      <c r="F249" s="383" t="s">
        <v>238</v>
      </c>
      <c r="G249" s="340"/>
      <c r="H249" s="340"/>
      <c r="I249" s="340"/>
      <c r="J249" s="340"/>
      <c r="K249" s="340"/>
      <c r="L249" s="340">
        <v>7</v>
      </c>
      <c r="M249" s="340"/>
      <c r="N249" s="340">
        <v>0</v>
      </c>
      <c r="P249" t="s">
        <v>692</v>
      </c>
      <c r="R249">
        <f t="shared" si="0"/>
        <v>7</v>
      </c>
    </row>
    <row r="250" spans="1:18" ht="16" hidden="1" x14ac:dyDescent="0.2">
      <c r="A250" s="345">
        <v>2</v>
      </c>
      <c r="B250" s="382" t="s">
        <v>135</v>
      </c>
      <c r="C250" s="609" t="s">
        <v>236</v>
      </c>
      <c r="D250" s="610"/>
      <c r="E250" s="611"/>
      <c r="F250" s="383" t="s">
        <v>242</v>
      </c>
      <c r="G250" s="340"/>
      <c r="H250" s="340">
        <v>6</v>
      </c>
      <c r="I250" s="340"/>
      <c r="J250" s="340"/>
      <c r="K250" s="340">
        <v>0</v>
      </c>
      <c r="L250" s="340">
        <v>7</v>
      </c>
      <c r="M250" s="340"/>
      <c r="N250" s="340">
        <v>0</v>
      </c>
      <c r="P250" t="s">
        <v>692</v>
      </c>
      <c r="R250">
        <f t="shared" si="0"/>
        <v>13</v>
      </c>
    </row>
    <row r="251" spans="1:18" ht="32" hidden="1" x14ac:dyDescent="0.2">
      <c r="A251" s="345">
        <v>2</v>
      </c>
      <c r="B251" s="382" t="s">
        <v>157</v>
      </c>
      <c r="C251" s="609" t="s">
        <v>237</v>
      </c>
      <c r="D251" s="610"/>
      <c r="E251" s="611"/>
      <c r="F251" s="383" t="s">
        <v>239</v>
      </c>
      <c r="G251" s="340"/>
      <c r="H251" s="340"/>
      <c r="I251" s="340"/>
      <c r="J251" s="340"/>
      <c r="K251" s="340"/>
      <c r="L251" s="340">
        <v>21</v>
      </c>
      <c r="M251" s="340"/>
      <c r="N251" s="340">
        <v>0</v>
      </c>
      <c r="P251" t="s">
        <v>692</v>
      </c>
      <c r="R251">
        <f t="shared" si="0"/>
        <v>21</v>
      </c>
    </row>
    <row r="252" spans="1:18" ht="32" hidden="1" x14ac:dyDescent="0.2">
      <c r="A252" s="345">
        <v>2</v>
      </c>
      <c r="B252" s="382" t="s">
        <v>232</v>
      </c>
      <c r="C252" s="609" t="s">
        <v>236</v>
      </c>
      <c r="D252" s="610"/>
      <c r="E252" s="611"/>
      <c r="F252" s="383" t="s">
        <v>239</v>
      </c>
      <c r="G252" s="340"/>
      <c r="H252" s="340">
        <v>3</v>
      </c>
      <c r="I252" s="340"/>
      <c r="J252" s="340"/>
      <c r="K252" s="340">
        <v>0</v>
      </c>
      <c r="L252" s="340">
        <v>3</v>
      </c>
      <c r="M252" s="340"/>
      <c r="N252" s="340">
        <v>0</v>
      </c>
      <c r="P252" t="s">
        <v>692</v>
      </c>
      <c r="R252">
        <f t="shared" si="0"/>
        <v>6</v>
      </c>
    </row>
    <row r="253" spans="1:18" ht="32" hidden="1" x14ac:dyDescent="0.2">
      <c r="A253" s="345">
        <v>2</v>
      </c>
      <c r="B253" s="382" t="s">
        <v>161</v>
      </c>
      <c r="C253" s="609" t="s">
        <v>235</v>
      </c>
      <c r="D253" s="610"/>
      <c r="E253" s="611"/>
      <c r="F253" s="383" t="s">
        <v>239</v>
      </c>
      <c r="G253" s="340"/>
      <c r="H253" s="340"/>
      <c r="I253" s="340"/>
      <c r="J253" s="340"/>
      <c r="K253" s="340"/>
      <c r="L253" s="340">
        <v>10</v>
      </c>
      <c r="M253" s="340"/>
      <c r="N253" s="340">
        <v>0</v>
      </c>
      <c r="P253" t="s">
        <v>692</v>
      </c>
      <c r="R253">
        <f t="shared" si="0"/>
        <v>10</v>
      </c>
    </row>
    <row r="254" spans="1:18" ht="32" hidden="1" x14ac:dyDescent="0.2">
      <c r="A254" s="345">
        <v>2</v>
      </c>
      <c r="B254" s="382" t="s">
        <v>318</v>
      </c>
      <c r="C254" s="609" t="s">
        <v>235</v>
      </c>
      <c r="D254" s="610"/>
      <c r="E254" s="611"/>
      <c r="F254" s="383" t="s">
        <v>239</v>
      </c>
      <c r="G254" s="340"/>
      <c r="H254" s="340">
        <v>2</v>
      </c>
      <c r="I254" s="340"/>
      <c r="J254" s="340"/>
      <c r="K254" s="340">
        <v>0</v>
      </c>
      <c r="L254" s="340">
        <v>4</v>
      </c>
      <c r="M254" s="340"/>
      <c r="N254" s="340">
        <v>0</v>
      </c>
      <c r="P254" t="s">
        <v>692</v>
      </c>
      <c r="R254">
        <f t="shared" si="0"/>
        <v>6</v>
      </c>
    </row>
    <row r="255" spans="1:18" ht="32" hidden="1" x14ac:dyDescent="0.2">
      <c r="A255" s="345">
        <v>2</v>
      </c>
      <c r="B255" s="382" t="s">
        <v>128</v>
      </c>
      <c r="C255" s="609" t="s">
        <v>237</v>
      </c>
      <c r="D255" s="610"/>
      <c r="E255" s="611"/>
      <c r="F255" s="383" t="s">
        <v>239</v>
      </c>
      <c r="G255" s="340"/>
      <c r="H255" s="340"/>
      <c r="I255" s="340"/>
      <c r="J255" s="340"/>
      <c r="K255" s="340"/>
      <c r="L255" s="340">
        <v>22</v>
      </c>
      <c r="M255" s="340"/>
      <c r="N255" s="340">
        <v>0</v>
      </c>
      <c r="P255" t="s">
        <v>692</v>
      </c>
      <c r="R255">
        <f t="shared" si="0"/>
        <v>22</v>
      </c>
    </row>
    <row r="256" spans="1:18" ht="32" hidden="1" x14ac:dyDescent="0.2">
      <c r="A256" s="345">
        <v>2</v>
      </c>
      <c r="B256" s="382" t="s">
        <v>229</v>
      </c>
      <c r="C256" s="609" t="s">
        <v>236</v>
      </c>
      <c r="D256" s="610"/>
      <c r="E256" s="611"/>
      <c r="F256" s="383" t="s">
        <v>239</v>
      </c>
      <c r="G256" s="340"/>
      <c r="H256" s="340">
        <v>2</v>
      </c>
      <c r="I256" s="340"/>
      <c r="J256" s="340"/>
      <c r="K256" s="340">
        <v>0</v>
      </c>
      <c r="L256" s="340"/>
      <c r="M256" s="340"/>
      <c r="N256" s="340"/>
      <c r="P256" t="s">
        <v>692</v>
      </c>
      <c r="R256">
        <f t="shared" si="0"/>
        <v>2</v>
      </c>
    </row>
    <row r="257" spans="1:18" ht="16" hidden="1" x14ac:dyDescent="0.2">
      <c r="A257" s="345">
        <v>2</v>
      </c>
      <c r="B257" s="382" t="s">
        <v>159</v>
      </c>
      <c r="C257" s="609" t="s">
        <v>233</v>
      </c>
      <c r="D257" s="610"/>
      <c r="E257" s="611"/>
      <c r="F257" s="383" t="s">
        <v>240</v>
      </c>
      <c r="G257" s="340"/>
      <c r="H257" s="340">
        <v>65</v>
      </c>
      <c r="I257" s="340"/>
      <c r="J257" s="340"/>
      <c r="K257" s="340">
        <v>0</v>
      </c>
      <c r="L257" s="340"/>
      <c r="M257" s="340"/>
      <c r="N257" s="340"/>
      <c r="P257" t="s">
        <v>692</v>
      </c>
      <c r="R257">
        <f t="shared" si="0"/>
        <v>65</v>
      </c>
    </row>
    <row r="258" spans="1:18" ht="32" hidden="1" x14ac:dyDescent="0.2">
      <c r="A258" s="345">
        <v>2</v>
      </c>
      <c r="B258" s="382" t="s">
        <v>129</v>
      </c>
      <c r="C258" s="609" t="s">
        <v>233</v>
      </c>
      <c r="D258" s="610"/>
      <c r="E258" s="611"/>
      <c r="F258" s="383" t="s">
        <v>238</v>
      </c>
      <c r="G258" s="340"/>
      <c r="H258" s="340">
        <v>19</v>
      </c>
      <c r="I258" s="340"/>
      <c r="J258" s="340"/>
      <c r="K258" s="340">
        <v>0</v>
      </c>
      <c r="L258" s="340"/>
      <c r="M258" s="340"/>
      <c r="N258" s="340"/>
      <c r="P258" t="s">
        <v>692</v>
      </c>
      <c r="R258">
        <f t="shared" si="0"/>
        <v>19</v>
      </c>
    </row>
    <row r="259" spans="1:18" ht="32" hidden="1" x14ac:dyDescent="0.2">
      <c r="A259" s="345">
        <v>2</v>
      </c>
      <c r="B259" s="382" t="s">
        <v>134</v>
      </c>
      <c r="C259" s="609" t="s">
        <v>233</v>
      </c>
      <c r="D259" s="610"/>
      <c r="E259" s="611"/>
      <c r="F259" s="383" t="s">
        <v>238</v>
      </c>
      <c r="G259" s="340"/>
      <c r="H259" s="340">
        <v>60</v>
      </c>
      <c r="I259" s="340"/>
      <c r="J259" s="340"/>
      <c r="K259" s="340">
        <v>15</v>
      </c>
      <c r="L259" s="340"/>
      <c r="M259" s="340"/>
      <c r="N259" s="340"/>
      <c r="P259" t="s">
        <v>692</v>
      </c>
      <c r="R259">
        <f t="shared" si="0"/>
        <v>75</v>
      </c>
    </row>
    <row r="260" spans="1:18" ht="32" hidden="1" x14ac:dyDescent="0.2">
      <c r="A260" s="345">
        <v>2</v>
      </c>
      <c r="B260" s="390" t="s">
        <v>682</v>
      </c>
      <c r="C260" s="609" t="s">
        <v>234</v>
      </c>
      <c r="D260" s="610"/>
      <c r="E260" s="611"/>
      <c r="F260" s="383" t="s">
        <v>238</v>
      </c>
      <c r="G260" s="340"/>
      <c r="H260" s="340">
        <v>3</v>
      </c>
      <c r="I260" s="340"/>
      <c r="J260" s="340"/>
      <c r="K260" s="340">
        <v>0</v>
      </c>
      <c r="L260" s="340"/>
      <c r="M260" s="340"/>
      <c r="N260" s="340"/>
      <c r="P260" t="s">
        <v>692</v>
      </c>
      <c r="R260">
        <f t="shared" si="0"/>
        <v>3</v>
      </c>
    </row>
    <row r="261" spans="1:18" ht="32" hidden="1" x14ac:dyDescent="0.2">
      <c r="A261" s="345">
        <v>2</v>
      </c>
      <c r="B261" s="382" t="s">
        <v>551</v>
      </c>
      <c r="C261" s="609" t="s">
        <v>233</v>
      </c>
      <c r="D261" s="610"/>
      <c r="E261" s="611"/>
      <c r="F261" s="383" t="s">
        <v>238</v>
      </c>
      <c r="G261" s="340"/>
      <c r="H261" s="340">
        <v>7</v>
      </c>
      <c r="I261" s="340"/>
      <c r="J261" s="340"/>
      <c r="K261" s="340">
        <v>3</v>
      </c>
      <c r="L261" s="340"/>
      <c r="M261" s="340"/>
      <c r="N261" s="340"/>
      <c r="P261" t="s">
        <v>692</v>
      </c>
      <c r="R261">
        <f t="shared" si="0"/>
        <v>10</v>
      </c>
    </row>
    <row r="262" spans="1:18" ht="32" hidden="1" x14ac:dyDescent="0.2">
      <c r="A262" s="345">
        <v>2</v>
      </c>
      <c r="B262" s="390" t="s">
        <v>560</v>
      </c>
      <c r="C262" s="612" t="s">
        <v>276</v>
      </c>
      <c r="D262" s="612"/>
      <c r="E262" s="612"/>
      <c r="F262" s="382" t="s">
        <v>238</v>
      </c>
      <c r="G262" s="340"/>
      <c r="H262" s="340"/>
      <c r="I262" s="340"/>
      <c r="J262" s="340"/>
      <c r="K262" s="340"/>
      <c r="L262" s="340">
        <v>1</v>
      </c>
      <c r="M262" s="340"/>
      <c r="N262" s="340">
        <v>0</v>
      </c>
      <c r="P262" t="s">
        <v>692</v>
      </c>
      <c r="R262">
        <f t="shared" si="0"/>
        <v>1</v>
      </c>
    </row>
    <row r="263" spans="1:18" ht="32" hidden="1" x14ac:dyDescent="0.2">
      <c r="A263" s="345">
        <v>2</v>
      </c>
      <c r="B263" s="382" t="s">
        <v>127</v>
      </c>
      <c r="C263" s="609" t="s">
        <v>233</v>
      </c>
      <c r="D263" s="610"/>
      <c r="E263" s="611"/>
      <c r="F263" s="382" t="s">
        <v>238</v>
      </c>
      <c r="G263" s="340"/>
      <c r="H263" s="340">
        <v>2</v>
      </c>
      <c r="I263" s="340"/>
      <c r="J263" s="340"/>
      <c r="K263" s="340">
        <v>0</v>
      </c>
      <c r="L263" s="340"/>
      <c r="M263" s="340"/>
      <c r="N263" s="340"/>
      <c r="P263" t="s">
        <v>692</v>
      </c>
      <c r="R263">
        <f t="shared" si="0"/>
        <v>2</v>
      </c>
    </row>
    <row r="264" spans="1:18" ht="32" hidden="1" x14ac:dyDescent="0.2">
      <c r="A264" s="345">
        <v>2</v>
      </c>
      <c r="B264" s="383" t="s">
        <v>502</v>
      </c>
      <c r="C264" s="622" t="s">
        <v>237</v>
      </c>
      <c r="D264" s="623"/>
      <c r="E264" s="624"/>
      <c r="F264" s="389" t="s">
        <v>238</v>
      </c>
      <c r="G264" s="340"/>
      <c r="H264" s="340"/>
      <c r="I264" s="340"/>
      <c r="J264" s="340"/>
      <c r="K264" s="340"/>
      <c r="L264" s="340">
        <v>16</v>
      </c>
      <c r="M264" s="340"/>
      <c r="N264" s="340">
        <v>0</v>
      </c>
      <c r="P264" t="s">
        <v>692</v>
      </c>
      <c r="R264">
        <f t="shared" si="0"/>
        <v>16</v>
      </c>
    </row>
    <row r="265" spans="1:18" ht="32" hidden="1" x14ac:dyDescent="0.2">
      <c r="A265" s="345">
        <v>2</v>
      </c>
      <c r="B265" s="383" t="s">
        <v>547</v>
      </c>
      <c r="C265" s="609" t="s">
        <v>233</v>
      </c>
      <c r="D265" s="610"/>
      <c r="E265" s="611"/>
      <c r="F265" s="389" t="s">
        <v>238</v>
      </c>
      <c r="G265" s="340"/>
      <c r="H265" s="340">
        <v>7</v>
      </c>
      <c r="I265" s="340"/>
      <c r="J265" s="340"/>
      <c r="K265" s="340">
        <v>0</v>
      </c>
      <c r="L265" s="340"/>
      <c r="M265" s="340"/>
      <c r="N265" s="340"/>
      <c r="P265" t="s">
        <v>692</v>
      </c>
      <c r="R265">
        <f t="shared" si="0"/>
        <v>7</v>
      </c>
    </row>
    <row r="266" spans="1:18" ht="32" x14ac:dyDescent="0.2">
      <c r="A266" s="345">
        <v>2</v>
      </c>
      <c r="B266" s="382" t="s">
        <v>1051</v>
      </c>
      <c r="C266" s="609" t="s">
        <v>233</v>
      </c>
      <c r="D266" s="610"/>
      <c r="E266" s="611"/>
      <c r="F266" s="389" t="s">
        <v>238</v>
      </c>
      <c r="G266" s="340"/>
      <c r="H266" s="340">
        <v>2</v>
      </c>
      <c r="I266" s="340"/>
      <c r="J266" s="340"/>
      <c r="K266" s="340">
        <v>0</v>
      </c>
      <c r="L266" s="340"/>
      <c r="M266" s="340"/>
      <c r="N266" s="340"/>
      <c r="P266" t="s">
        <v>692</v>
      </c>
      <c r="R266">
        <f t="shared" si="0"/>
        <v>2</v>
      </c>
    </row>
    <row r="267" spans="1:18" ht="32" hidden="1" x14ac:dyDescent="0.2">
      <c r="A267" s="345">
        <v>2</v>
      </c>
      <c r="B267" s="383" t="s">
        <v>143</v>
      </c>
      <c r="C267" s="609" t="s">
        <v>270</v>
      </c>
      <c r="D267" s="610"/>
      <c r="E267" s="611"/>
      <c r="F267" s="389" t="s">
        <v>238</v>
      </c>
      <c r="G267" s="340"/>
      <c r="H267" s="340"/>
      <c r="I267" s="340"/>
      <c r="J267" s="340"/>
      <c r="K267" s="340"/>
      <c r="L267" s="340">
        <v>3</v>
      </c>
      <c r="M267" s="340"/>
      <c r="N267" s="340">
        <v>0</v>
      </c>
      <c r="P267" t="s">
        <v>692</v>
      </c>
      <c r="R267">
        <f t="shared" si="0"/>
        <v>3</v>
      </c>
    </row>
    <row r="268" spans="1:18" ht="16" hidden="1" x14ac:dyDescent="0.2">
      <c r="A268" s="345">
        <v>3</v>
      </c>
      <c r="B268" s="383" t="s">
        <v>135</v>
      </c>
      <c r="C268" s="609" t="s">
        <v>236</v>
      </c>
      <c r="D268" s="610"/>
      <c r="E268" s="611"/>
      <c r="F268" s="389" t="s">
        <v>242</v>
      </c>
      <c r="G268" s="340"/>
      <c r="H268" s="340">
        <v>5</v>
      </c>
      <c r="I268" s="340"/>
      <c r="J268" s="340"/>
      <c r="K268" s="340">
        <v>0</v>
      </c>
      <c r="L268" s="340">
        <v>4</v>
      </c>
      <c r="M268" s="340"/>
      <c r="N268" s="340">
        <v>0</v>
      </c>
      <c r="P268" t="s">
        <v>692</v>
      </c>
      <c r="R268">
        <f t="shared" si="0"/>
        <v>9</v>
      </c>
    </row>
    <row r="269" spans="1:18" ht="32" hidden="1" x14ac:dyDescent="0.2">
      <c r="A269" s="345">
        <v>3</v>
      </c>
      <c r="B269" s="383" t="s">
        <v>232</v>
      </c>
      <c r="C269" s="609" t="s">
        <v>236</v>
      </c>
      <c r="D269" s="610"/>
      <c r="E269" s="611"/>
      <c r="F269" s="389" t="s">
        <v>239</v>
      </c>
      <c r="G269" s="340"/>
      <c r="H269" s="340">
        <v>1</v>
      </c>
      <c r="I269" s="340"/>
      <c r="J269" s="340"/>
      <c r="K269" s="340">
        <v>0</v>
      </c>
      <c r="L269" s="340"/>
      <c r="M269" s="340"/>
      <c r="N269" s="340"/>
      <c r="P269" t="s">
        <v>692</v>
      </c>
      <c r="R269">
        <f t="shared" si="0"/>
        <v>1</v>
      </c>
    </row>
    <row r="270" spans="1:18" ht="32" hidden="1" x14ac:dyDescent="0.2">
      <c r="A270" s="345">
        <v>3</v>
      </c>
      <c r="B270" s="383" t="s">
        <v>157</v>
      </c>
      <c r="C270" s="609" t="s">
        <v>237</v>
      </c>
      <c r="D270" s="610"/>
      <c r="E270" s="611"/>
      <c r="F270" s="389" t="s">
        <v>239</v>
      </c>
      <c r="G270" s="340"/>
      <c r="H270" s="340"/>
      <c r="I270" s="340"/>
      <c r="J270" s="340"/>
      <c r="K270" s="340"/>
      <c r="L270" s="340">
        <v>14</v>
      </c>
      <c r="M270" s="340"/>
      <c r="N270" s="340">
        <v>0</v>
      </c>
      <c r="P270" t="s">
        <v>692</v>
      </c>
      <c r="R270">
        <f t="shared" si="0"/>
        <v>14</v>
      </c>
    </row>
    <row r="271" spans="1:18" ht="16" hidden="1" x14ac:dyDescent="0.2">
      <c r="A271" s="345">
        <v>3</v>
      </c>
      <c r="B271" s="383" t="s">
        <v>159</v>
      </c>
      <c r="C271" s="609" t="s">
        <v>233</v>
      </c>
      <c r="D271" s="610"/>
      <c r="E271" s="611"/>
      <c r="F271" s="389" t="s">
        <v>240</v>
      </c>
      <c r="G271" s="340"/>
      <c r="H271" s="340">
        <v>29</v>
      </c>
      <c r="I271" s="340"/>
      <c r="J271" s="340"/>
      <c r="K271" s="340">
        <v>0</v>
      </c>
      <c r="L271" s="340"/>
      <c r="M271" s="340"/>
      <c r="N271" s="340"/>
      <c r="P271" t="s">
        <v>692</v>
      </c>
      <c r="R271">
        <f t="shared" si="0"/>
        <v>29</v>
      </c>
    </row>
    <row r="272" spans="1:18" ht="32" hidden="1" x14ac:dyDescent="0.2">
      <c r="A272" s="345">
        <v>3</v>
      </c>
      <c r="B272" s="383" t="s">
        <v>161</v>
      </c>
      <c r="C272" s="609" t="s">
        <v>235</v>
      </c>
      <c r="D272" s="610"/>
      <c r="E272" s="611"/>
      <c r="F272" s="389" t="s">
        <v>239</v>
      </c>
      <c r="G272" s="340"/>
      <c r="H272" s="340">
        <v>1</v>
      </c>
      <c r="I272" s="340"/>
      <c r="J272" s="340"/>
      <c r="K272" s="340">
        <v>0</v>
      </c>
      <c r="L272" s="340">
        <v>48</v>
      </c>
      <c r="M272" s="340"/>
      <c r="N272" s="340">
        <v>0</v>
      </c>
      <c r="P272" t="s">
        <v>692</v>
      </c>
      <c r="R272">
        <f t="shared" si="0"/>
        <v>49</v>
      </c>
    </row>
    <row r="273" spans="1:18" ht="16" hidden="1" x14ac:dyDescent="0.2">
      <c r="A273" s="345">
        <v>3</v>
      </c>
      <c r="B273" s="383" t="s">
        <v>131</v>
      </c>
      <c r="C273" s="609" t="s">
        <v>233</v>
      </c>
      <c r="D273" s="610"/>
      <c r="E273" s="611"/>
      <c r="F273" s="389" t="s">
        <v>240</v>
      </c>
      <c r="G273" s="340"/>
      <c r="H273" s="340">
        <v>1</v>
      </c>
      <c r="I273" s="340"/>
      <c r="J273" s="340"/>
      <c r="K273" s="340">
        <v>0</v>
      </c>
      <c r="L273" s="340"/>
      <c r="M273" s="340"/>
      <c r="N273" s="340"/>
      <c r="P273" t="s">
        <v>692</v>
      </c>
      <c r="R273">
        <f t="shared" si="0"/>
        <v>1</v>
      </c>
    </row>
    <row r="274" spans="1:18" ht="32" hidden="1" x14ac:dyDescent="0.2">
      <c r="A274" s="345">
        <v>3</v>
      </c>
      <c r="B274" s="383" t="s">
        <v>134</v>
      </c>
      <c r="C274" s="609" t="s">
        <v>233</v>
      </c>
      <c r="D274" s="610"/>
      <c r="E274" s="611"/>
      <c r="F274" s="389" t="s">
        <v>238</v>
      </c>
      <c r="G274" s="340"/>
      <c r="H274" s="340">
        <v>58</v>
      </c>
      <c r="I274" s="340"/>
      <c r="J274" s="340"/>
      <c r="K274" s="340">
        <v>30</v>
      </c>
      <c r="L274" s="340"/>
      <c r="M274" s="340"/>
      <c r="N274" s="340"/>
      <c r="P274" t="s">
        <v>692</v>
      </c>
      <c r="R274">
        <f t="shared" si="0"/>
        <v>88</v>
      </c>
    </row>
    <row r="275" spans="1:18" ht="32" hidden="1" x14ac:dyDescent="0.2">
      <c r="A275" s="345">
        <v>3</v>
      </c>
      <c r="B275" s="383" t="s">
        <v>551</v>
      </c>
      <c r="C275" s="609" t="s">
        <v>233</v>
      </c>
      <c r="D275" s="610"/>
      <c r="E275" s="611"/>
      <c r="F275" s="389" t="s">
        <v>238</v>
      </c>
      <c r="G275" s="340"/>
      <c r="H275" s="340">
        <v>5</v>
      </c>
      <c r="I275" s="340"/>
      <c r="J275" s="340"/>
      <c r="K275" s="340">
        <v>2</v>
      </c>
      <c r="L275" s="340"/>
      <c r="M275" s="340"/>
      <c r="N275" s="340"/>
      <c r="P275" t="s">
        <v>692</v>
      </c>
      <c r="R275">
        <f t="shared" si="0"/>
        <v>7</v>
      </c>
    </row>
    <row r="276" spans="1:18" ht="32" hidden="1" x14ac:dyDescent="0.2">
      <c r="A276" s="345">
        <v>3</v>
      </c>
      <c r="B276" s="392" t="s">
        <v>682</v>
      </c>
      <c r="C276" s="609" t="s">
        <v>234</v>
      </c>
      <c r="D276" s="610"/>
      <c r="E276" s="611"/>
      <c r="F276" s="389" t="s">
        <v>238</v>
      </c>
      <c r="G276" s="340"/>
      <c r="H276" s="340">
        <v>2</v>
      </c>
      <c r="I276" s="340"/>
      <c r="J276" s="340"/>
      <c r="K276" s="340">
        <v>2</v>
      </c>
      <c r="L276" s="340"/>
      <c r="M276" s="340"/>
      <c r="N276" s="340"/>
      <c r="O276" t="s">
        <v>841</v>
      </c>
      <c r="P276" t="s">
        <v>692</v>
      </c>
      <c r="R276">
        <f t="shared" si="0"/>
        <v>4</v>
      </c>
    </row>
    <row r="277" spans="1:18" ht="32" hidden="1" x14ac:dyDescent="0.2">
      <c r="A277" s="345">
        <v>3</v>
      </c>
      <c r="B277" s="383" t="s">
        <v>129</v>
      </c>
      <c r="C277" s="609" t="s">
        <v>233</v>
      </c>
      <c r="D277" s="610"/>
      <c r="E277" s="611"/>
      <c r="F277" s="389" t="s">
        <v>238</v>
      </c>
      <c r="G277" s="340"/>
      <c r="H277" s="340">
        <v>12</v>
      </c>
      <c r="I277" s="340"/>
      <c r="J277" s="340"/>
      <c r="K277" s="340">
        <v>0</v>
      </c>
      <c r="L277" s="340"/>
      <c r="M277" s="340"/>
      <c r="N277" s="340"/>
      <c r="P277" t="s">
        <v>692</v>
      </c>
      <c r="R277">
        <f t="shared" si="0"/>
        <v>12</v>
      </c>
    </row>
    <row r="278" spans="1:18" ht="32" hidden="1" x14ac:dyDescent="0.2">
      <c r="A278" s="345">
        <v>3</v>
      </c>
      <c r="B278" s="392" t="s">
        <v>560</v>
      </c>
      <c r="C278" s="609" t="s">
        <v>237</v>
      </c>
      <c r="D278" s="610"/>
      <c r="E278" s="611"/>
      <c r="F278" s="389" t="s">
        <v>238</v>
      </c>
      <c r="G278" s="340"/>
      <c r="H278" s="340">
        <v>0</v>
      </c>
      <c r="I278" s="340"/>
      <c r="J278" s="340"/>
      <c r="K278" s="340"/>
      <c r="L278" s="340">
        <v>1</v>
      </c>
      <c r="M278" s="340"/>
      <c r="N278" s="340">
        <v>0</v>
      </c>
      <c r="P278" t="s">
        <v>692</v>
      </c>
      <c r="R278">
        <f t="shared" si="0"/>
        <v>1</v>
      </c>
    </row>
    <row r="279" spans="1:18" ht="32" hidden="1" x14ac:dyDescent="0.2">
      <c r="A279" s="345">
        <v>3</v>
      </c>
      <c r="B279" s="383" t="s">
        <v>318</v>
      </c>
      <c r="C279" s="609" t="s">
        <v>237</v>
      </c>
      <c r="D279" s="610"/>
      <c r="E279" s="611"/>
      <c r="F279" s="389" t="s">
        <v>239</v>
      </c>
      <c r="G279" s="340"/>
      <c r="H279" s="340"/>
      <c r="I279" s="340"/>
      <c r="J279" s="340"/>
      <c r="K279" s="340"/>
      <c r="L279" s="340">
        <v>5</v>
      </c>
      <c r="M279" s="340"/>
      <c r="N279" s="340">
        <v>0</v>
      </c>
      <c r="P279" t="s">
        <v>692</v>
      </c>
      <c r="R279">
        <f t="shared" si="0"/>
        <v>5</v>
      </c>
    </row>
    <row r="280" spans="1:18" ht="32" hidden="1" x14ac:dyDescent="0.2">
      <c r="A280" s="345">
        <v>3</v>
      </c>
      <c r="B280" s="392" t="s">
        <v>502</v>
      </c>
      <c r="C280" s="609" t="s">
        <v>237</v>
      </c>
      <c r="D280" s="610"/>
      <c r="E280" s="611"/>
      <c r="F280" s="389" t="s">
        <v>238</v>
      </c>
      <c r="G280" s="340"/>
      <c r="H280" s="340"/>
      <c r="I280" s="340"/>
      <c r="J280" s="340"/>
      <c r="K280" s="340"/>
      <c r="L280" s="340">
        <v>15</v>
      </c>
      <c r="M280" s="340"/>
      <c r="N280" s="340">
        <v>2</v>
      </c>
      <c r="O280" t="s">
        <v>684</v>
      </c>
      <c r="P280" t="s">
        <v>692</v>
      </c>
      <c r="R280">
        <f t="shared" si="0"/>
        <v>17</v>
      </c>
    </row>
    <row r="281" spans="1:18" ht="16" hidden="1" x14ac:dyDescent="0.2">
      <c r="A281" s="345">
        <v>3</v>
      </c>
      <c r="B281" s="395" t="s">
        <v>126</v>
      </c>
      <c r="C281" s="609" t="s">
        <v>236</v>
      </c>
      <c r="D281" s="610"/>
      <c r="E281" s="611"/>
      <c r="F281" s="389" t="s">
        <v>242</v>
      </c>
      <c r="G281" s="340"/>
      <c r="H281" s="340">
        <v>1</v>
      </c>
      <c r="I281" s="340"/>
      <c r="J281" s="340"/>
      <c r="K281" s="340">
        <v>0</v>
      </c>
      <c r="L281" s="340"/>
      <c r="M281" s="340"/>
      <c r="N281" s="340"/>
      <c r="P281" t="s">
        <v>692</v>
      </c>
      <c r="R281">
        <f t="shared" si="0"/>
        <v>1</v>
      </c>
    </row>
    <row r="282" spans="1:18" ht="32" x14ac:dyDescent="0.2">
      <c r="A282" s="345">
        <v>3</v>
      </c>
      <c r="B282" s="382" t="s">
        <v>1051</v>
      </c>
      <c r="C282" s="609" t="s">
        <v>233</v>
      </c>
      <c r="D282" s="610"/>
      <c r="E282" s="611"/>
      <c r="F282" s="389" t="s">
        <v>238</v>
      </c>
      <c r="G282" s="340"/>
      <c r="H282" s="340">
        <v>3</v>
      </c>
      <c r="I282" s="340"/>
      <c r="J282" s="340"/>
      <c r="K282" s="340">
        <v>3</v>
      </c>
      <c r="L282" s="340"/>
      <c r="M282" s="340"/>
      <c r="N282" s="340"/>
      <c r="P282" t="s">
        <v>692</v>
      </c>
      <c r="R282">
        <f t="shared" si="0"/>
        <v>6</v>
      </c>
    </row>
    <row r="283" spans="1:18" ht="32" hidden="1" x14ac:dyDescent="0.2">
      <c r="A283" s="345">
        <v>3</v>
      </c>
      <c r="B283" s="395" t="s">
        <v>128</v>
      </c>
      <c r="C283" s="609" t="s">
        <v>270</v>
      </c>
      <c r="D283" s="610"/>
      <c r="E283" s="611"/>
      <c r="F283" s="389" t="s">
        <v>238</v>
      </c>
      <c r="G283" s="340"/>
      <c r="H283" s="340"/>
      <c r="I283" s="340"/>
      <c r="J283" s="340"/>
      <c r="K283" s="340"/>
      <c r="L283" s="340">
        <v>3</v>
      </c>
      <c r="M283" s="340"/>
      <c r="N283" s="340">
        <v>0</v>
      </c>
      <c r="P283" t="s">
        <v>692</v>
      </c>
      <c r="R283">
        <f t="shared" si="0"/>
        <v>3</v>
      </c>
    </row>
    <row r="284" spans="1:18" ht="16" hidden="1" x14ac:dyDescent="0.2">
      <c r="A284" s="345">
        <v>4</v>
      </c>
      <c r="B284" s="383" t="s">
        <v>135</v>
      </c>
      <c r="C284" s="609" t="s">
        <v>236</v>
      </c>
      <c r="D284" s="610"/>
      <c r="E284" s="611"/>
      <c r="F284" s="389" t="s">
        <v>242</v>
      </c>
      <c r="G284" s="340"/>
      <c r="H284" s="340">
        <v>13</v>
      </c>
      <c r="I284" s="340"/>
      <c r="J284" s="340"/>
      <c r="K284" s="340">
        <v>0</v>
      </c>
      <c r="L284" s="340">
        <v>0</v>
      </c>
      <c r="M284" s="340"/>
      <c r="N284" s="340"/>
      <c r="P284" t="s">
        <v>692</v>
      </c>
      <c r="R284">
        <f t="shared" si="0"/>
        <v>13</v>
      </c>
    </row>
    <row r="285" spans="1:18" ht="32" hidden="1" x14ac:dyDescent="0.2">
      <c r="A285" s="345">
        <v>4</v>
      </c>
      <c r="B285" s="383" t="s">
        <v>232</v>
      </c>
      <c r="C285" s="609" t="s">
        <v>236</v>
      </c>
      <c r="D285" s="610"/>
      <c r="E285" s="611"/>
      <c r="F285" s="389" t="s">
        <v>239</v>
      </c>
      <c r="G285" s="340"/>
      <c r="H285" s="340">
        <v>1</v>
      </c>
      <c r="I285" s="340"/>
      <c r="J285" s="340"/>
      <c r="K285" s="340">
        <v>0</v>
      </c>
      <c r="L285" s="340">
        <v>3</v>
      </c>
      <c r="M285" s="340"/>
      <c r="N285" s="340">
        <v>0</v>
      </c>
      <c r="P285" t="s">
        <v>692</v>
      </c>
      <c r="R285">
        <f t="shared" si="0"/>
        <v>4</v>
      </c>
    </row>
    <row r="286" spans="1:18" ht="32" hidden="1" x14ac:dyDescent="0.2">
      <c r="A286" s="345">
        <v>4</v>
      </c>
      <c r="B286" s="383" t="s">
        <v>229</v>
      </c>
      <c r="C286" s="609" t="s">
        <v>236</v>
      </c>
      <c r="D286" s="610"/>
      <c r="E286" s="611"/>
      <c r="F286" s="389" t="s">
        <v>239</v>
      </c>
      <c r="G286" s="340"/>
      <c r="H286" s="340">
        <v>3</v>
      </c>
      <c r="I286" s="340"/>
      <c r="J286" s="340"/>
      <c r="K286" s="340">
        <v>0</v>
      </c>
      <c r="L286" s="340">
        <v>12</v>
      </c>
      <c r="M286" s="340"/>
      <c r="N286" s="340">
        <v>0</v>
      </c>
      <c r="P286" t="s">
        <v>692</v>
      </c>
      <c r="R286">
        <f t="shared" si="0"/>
        <v>15</v>
      </c>
    </row>
    <row r="287" spans="1:18" ht="32" hidden="1" x14ac:dyDescent="0.2">
      <c r="A287" s="345">
        <v>4</v>
      </c>
      <c r="B287" s="392" t="s">
        <v>502</v>
      </c>
      <c r="C287" s="609" t="s">
        <v>237</v>
      </c>
      <c r="D287" s="610"/>
      <c r="E287" s="611"/>
      <c r="F287" s="389" t="s">
        <v>238</v>
      </c>
      <c r="G287" s="340"/>
      <c r="H287" s="340"/>
      <c r="I287" s="340"/>
      <c r="J287" s="340"/>
      <c r="K287" s="340"/>
      <c r="L287" s="340">
        <v>1</v>
      </c>
      <c r="M287" s="340"/>
      <c r="N287" s="340">
        <v>0</v>
      </c>
      <c r="O287" t="s">
        <v>684</v>
      </c>
      <c r="P287" t="s">
        <v>692</v>
      </c>
      <c r="R287">
        <f t="shared" si="0"/>
        <v>1</v>
      </c>
    </row>
    <row r="288" spans="1:18" ht="32" hidden="1" x14ac:dyDescent="0.2">
      <c r="A288" s="345">
        <v>4</v>
      </c>
      <c r="B288" s="383" t="s">
        <v>128</v>
      </c>
      <c r="C288" s="609" t="s">
        <v>237</v>
      </c>
      <c r="D288" s="610"/>
      <c r="E288" s="611"/>
      <c r="F288" s="389" t="s">
        <v>239</v>
      </c>
      <c r="G288" s="340"/>
      <c r="H288" s="340"/>
      <c r="I288" s="340"/>
      <c r="J288" s="340"/>
      <c r="K288" s="340"/>
      <c r="L288" s="340">
        <v>39</v>
      </c>
      <c r="M288" s="340"/>
      <c r="N288" s="340">
        <v>5</v>
      </c>
      <c r="P288" t="s">
        <v>692</v>
      </c>
      <c r="R288">
        <f t="shared" si="0"/>
        <v>44</v>
      </c>
    </row>
    <row r="289" spans="1:18" ht="32" hidden="1" x14ac:dyDescent="0.2">
      <c r="A289" s="345">
        <v>4</v>
      </c>
      <c r="B289" s="383" t="s">
        <v>134</v>
      </c>
      <c r="C289" s="609" t="s">
        <v>233</v>
      </c>
      <c r="D289" s="610"/>
      <c r="E289" s="611"/>
      <c r="F289" s="389" t="s">
        <v>238</v>
      </c>
      <c r="G289" s="340"/>
      <c r="H289" s="340">
        <v>45</v>
      </c>
      <c r="I289" s="340"/>
      <c r="J289" s="340"/>
      <c r="K289" s="340">
        <v>23</v>
      </c>
      <c r="L289" s="340"/>
      <c r="M289" s="340"/>
      <c r="N289" s="340"/>
      <c r="P289" t="s">
        <v>692</v>
      </c>
      <c r="R289">
        <f t="shared" si="0"/>
        <v>68</v>
      </c>
    </row>
    <row r="290" spans="1:18" ht="32" hidden="1" x14ac:dyDescent="0.2">
      <c r="A290" s="345">
        <v>4</v>
      </c>
      <c r="B290" s="383" t="s">
        <v>129</v>
      </c>
      <c r="C290" s="609" t="s">
        <v>233</v>
      </c>
      <c r="D290" s="610"/>
      <c r="E290" s="611"/>
      <c r="F290" s="389" t="s">
        <v>238</v>
      </c>
      <c r="G290" s="340"/>
      <c r="H290" s="340">
        <v>20</v>
      </c>
      <c r="I290" s="340"/>
      <c r="J290" s="340"/>
      <c r="K290" s="340">
        <v>0</v>
      </c>
      <c r="L290" s="340"/>
      <c r="M290" s="340"/>
      <c r="N290" s="340"/>
      <c r="P290" t="s">
        <v>692</v>
      </c>
      <c r="R290">
        <f t="shared" si="0"/>
        <v>20</v>
      </c>
    </row>
    <row r="291" spans="1:18" ht="32" hidden="1" x14ac:dyDescent="0.2">
      <c r="A291" s="345">
        <v>4</v>
      </c>
      <c r="B291" s="392" t="s">
        <v>682</v>
      </c>
      <c r="C291" s="609" t="s">
        <v>234</v>
      </c>
      <c r="D291" s="610"/>
      <c r="E291" s="611"/>
      <c r="F291" s="389" t="s">
        <v>238</v>
      </c>
      <c r="G291" s="340"/>
      <c r="H291" s="340">
        <v>6</v>
      </c>
      <c r="I291" s="340"/>
      <c r="J291" s="340"/>
      <c r="K291" s="340">
        <v>1</v>
      </c>
      <c r="L291" s="340"/>
      <c r="M291" s="340"/>
      <c r="N291" s="340"/>
      <c r="O291" t="s">
        <v>841</v>
      </c>
      <c r="P291" t="s">
        <v>692</v>
      </c>
      <c r="R291">
        <f t="shared" si="0"/>
        <v>7</v>
      </c>
    </row>
    <row r="292" spans="1:18" ht="16" hidden="1" x14ac:dyDescent="0.2">
      <c r="A292" s="345">
        <v>4</v>
      </c>
      <c r="B292" s="383" t="s">
        <v>159</v>
      </c>
      <c r="C292" s="609" t="s">
        <v>233</v>
      </c>
      <c r="D292" s="610"/>
      <c r="E292" s="611"/>
      <c r="F292" s="389" t="s">
        <v>240</v>
      </c>
      <c r="G292" s="340"/>
      <c r="H292" s="340">
        <v>24</v>
      </c>
      <c r="I292" s="340"/>
      <c r="J292" s="340"/>
      <c r="K292" s="340">
        <v>0</v>
      </c>
      <c r="L292" s="340"/>
      <c r="M292" s="340"/>
      <c r="N292" s="340"/>
      <c r="P292" t="s">
        <v>692</v>
      </c>
      <c r="R292">
        <f t="shared" si="0"/>
        <v>24</v>
      </c>
    </row>
    <row r="293" spans="1:18" ht="32" hidden="1" x14ac:dyDescent="0.2">
      <c r="A293" s="345">
        <v>4</v>
      </c>
      <c r="B293" s="383" t="s">
        <v>157</v>
      </c>
      <c r="C293" s="609" t="s">
        <v>237</v>
      </c>
      <c r="D293" s="610"/>
      <c r="E293" s="611"/>
      <c r="F293" s="389" t="s">
        <v>239</v>
      </c>
      <c r="G293" s="340"/>
      <c r="H293" s="340"/>
      <c r="I293" s="340"/>
      <c r="J293" s="340"/>
      <c r="K293" s="340"/>
      <c r="L293" s="340">
        <v>2</v>
      </c>
      <c r="M293" s="340"/>
      <c r="N293" s="340">
        <v>0</v>
      </c>
      <c r="P293" t="s">
        <v>692</v>
      </c>
      <c r="R293">
        <f t="shared" si="0"/>
        <v>2</v>
      </c>
    </row>
    <row r="294" spans="1:18" ht="32" hidden="1" x14ac:dyDescent="0.2">
      <c r="A294" s="345">
        <v>4</v>
      </c>
      <c r="B294" s="383" t="s">
        <v>318</v>
      </c>
      <c r="C294" s="609" t="s">
        <v>237</v>
      </c>
      <c r="D294" s="610"/>
      <c r="E294" s="611"/>
      <c r="F294" s="389" t="s">
        <v>239</v>
      </c>
      <c r="G294" s="340"/>
      <c r="H294" s="340"/>
      <c r="I294" s="340"/>
      <c r="J294" s="340"/>
      <c r="K294" s="340"/>
      <c r="L294" s="340">
        <v>5</v>
      </c>
      <c r="M294" s="340"/>
      <c r="N294" s="340">
        <v>0</v>
      </c>
      <c r="P294" t="s">
        <v>692</v>
      </c>
      <c r="R294">
        <f t="shared" si="0"/>
        <v>5</v>
      </c>
    </row>
    <row r="295" spans="1:18" ht="32" hidden="1" x14ac:dyDescent="0.2">
      <c r="A295" s="345">
        <v>4</v>
      </c>
      <c r="B295" s="383" t="s">
        <v>161</v>
      </c>
      <c r="C295" s="609" t="s">
        <v>235</v>
      </c>
      <c r="D295" s="610"/>
      <c r="E295" s="611"/>
      <c r="F295" s="389" t="s">
        <v>239</v>
      </c>
      <c r="G295" s="340"/>
      <c r="H295" s="340"/>
      <c r="I295" s="340"/>
      <c r="J295" s="340"/>
      <c r="K295" s="340"/>
      <c r="L295" s="340">
        <v>15</v>
      </c>
      <c r="M295" s="340"/>
      <c r="N295" s="340">
        <v>0</v>
      </c>
      <c r="P295" t="s">
        <v>692</v>
      </c>
      <c r="R295">
        <f t="shared" si="0"/>
        <v>15</v>
      </c>
    </row>
    <row r="296" spans="1:18" ht="32" hidden="1" x14ac:dyDescent="0.2">
      <c r="A296" s="345">
        <v>4</v>
      </c>
      <c r="B296" s="383" t="s">
        <v>551</v>
      </c>
      <c r="C296" s="609" t="s">
        <v>233</v>
      </c>
      <c r="D296" s="610"/>
      <c r="E296" s="611"/>
      <c r="F296" s="389" t="s">
        <v>238</v>
      </c>
      <c r="G296" s="340"/>
      <c r="H296" s="340">
        <v>1</v>
      </c>
      <c r="I296" s="340"/>
      <c r="J296" s="340"/>
      <c r="K296" s="340">
        <v>0</v>
      </c>
      <c r="L296" s="340"/>
      <c r="M296" s="340"/>
      <c r="N296" s="340"/>
      <c r="P296" t="s">
        <v>692</v>
      </c>
      <c r="R296">
        <f t="shared" si="0"/>
        <v>1</v>
      </c>
    </row>
    <row r="297" spans="1:18" ht="32" x14ac:dyDescent="0.2">
      <c r="A297" s="345">
        <v>4</v>
      </c>
      <c r="B297" s="382" t="s">
        <v>1051</v>
      </c>
      <c r="C297" s="609" t="s">
        <v>233</v>
      </c>
      <c r="D297" s="610"/>
      <c r="E297" s="611"/>
      <c r="F297" s="389" t="s">
        <v>238</v>
      </c>
      <c r="G297" s="340"/>
      <c r="H297" s="340">
        <v>17</v>
      </c>
      <c r="I297" s="340"/>
      <c r="J297" s="340"/>
      <c r="K297" s="340">
        <v>17</v>
      </c>
      <c r="L297" s="340"/>
      <c r="M297" s="340"/>
      <c r="N297" s="340"/>
      <c r="P297" t="s">
        <v>692</v>
      </c>
      <c r="R297">
        <f t="shared" si="0"/>
        <v>34</v>
      </c>
    </row>
    <row r="298" spans="1:18" ht="32" hidden="1" x14ac:dyDescent="0.2">
      <c r="A298" s="345">
        <v>4</v>
      </c>
      <c r="B298" s="383" t="s">
        <v>560</v>
      </c>
      <c r="C298" s="609" t="s">
        <v>237</v>
      </c>
      <c r="D298" s="610"/>
      <c r="E298" s="611"/>
      <c r="F298" s="389" t="s">
        <v>238</v>
      </c>
      <c r="G298" s="340"/>
      <c r="H298" s="340"/>
      <c r="I298" s="340"/>
      <c r="J298" s="340"/>
      <c r="K298" s="340"/>
      <c r="L298" s="340">
        <v>2</v>
      </c>
      <c r="M298" s="340"/>
      <c r="N298" s="340">
        <v>1</v>
      </c>
      <c r="P298" t="s">
        <v>692</v>
      </c>
      <c r="R298">
        <f t="shared" si="0"/>
        <v>3</v>
      </c>
    </row>
    <row r="299" spans="1:18" ht="16" hidden="1" x14ac:dyDescent="0.2">
      <c r="A299" s="345">
        <v>5</v>
      </c>
      <c r="B299" s="383" t="s">
        <v>135</v>
      </c>
      <c r="C299" s="609" t="s">
        <v>236</v>
      </c>
      <c r="D299" s="610"/>
      <c r="E299" s="611"/>
      <c r="F299" s="389" t="s">
        <v>242</v>
      </c>
      <c r="G299" s="340"/>
      <c r="H299" s="340">
        <v>5</v>
      </c>
      <c r="I299" s="340"/>
      <c r="J299" s="340"/>
      <c r="K299" s="340">
        <v>0</v>
      </c>
      <c r="L299" s="340">
        <v>0</v>
      </c>
      <c r="M299" s="340"/>
      <c r="N299" s="340">
        <v>0</v>
      </c>
      <c r="P299" t="s">
        <v>692</v>
      </c>
      <c r="R299">
        <f t="shared" si="0"/>
        <v>5</v>
      </c>
    </row>
    <row r="300" spans="1:18" ht="32" hidden="1" x14ac:dyDescent="0.2">
      <c r="A300" s="345">
        <v>5</v>
      </c>
      <c r="B300" s="383" t="s">
        <v>232</v>
      </c>
      <c r="C300" s="609" t="s">
        <v>236</v>
      </c>
      <c r="D300" s="610"/>
      <c r="E300" s="611"/>
      <c r="F300" s="389" t="s">
        <v>239</v>
      </c>
      <c r="G300" s="340"/>
      <c r="H300" s="340">
        <v>4</v>
      </c>
      <c r="I300" s="340"/>
      <c r="J300" s="340"/>
      <c r="K300" s="340">
        <v>0</v>
      </c>
      <c r="L300" s="340">
        <v>7</v>
      </c>
      <c r="M300" s="340"/>
      <c r="N300" s="340">
        <v>0</v>
      </c>
      <c r="P300" t="s">
        <v>692</v>
      </c>
      <c r="R300">
        <f t="shared" ref="R300:R362" si="1">SUM(G300:I300,K300:N300)</f>
        <v>11</v>
      </c>
    </row>
    <row r="301" spans="1:18" ht="32" hidden="1" x14ac:dyDescent="0.2">
      <c r="A301" s="345">
        <v>5</v>
      </c>
      <c r="B301" s="383" t="s">
        <v>318</v>
      </c>
      <c r="C301" s="609" t="s">
        <v>235</v>
      </c>
      <c r="D301" s="610"/>
      <c r="E301" s="611"/>
      <c r="F301" s="389" t="s">
        <v>239</v>
      </c>
      <c r="G301" s="340"/>
      <c r="H301" s="451">
        <v>2</v>
      </c>
      <c r="I301" s="340"/>
      <c r="J301" s="340"/>
      <c r="K301" s="340">
        <v>0</v>
      </c>
      <c r="L301" s="451">
        <v>4</v>
      </c>
      <c r="M301" s="340"/>
      <c r="N301" s="340">
        <v>0</v>
      </c>
      <c r="O301" t="s">
        <v>842</v>
      </c>
      <c r="P301" t="s">
        <v>692</v>
      </c>
      <c r="R301">
        <f t="shared" si="1"/>
        <v>6</v>
      </c>
    </row>
    <row r="302" spans="1:18" ht="32" hidden="1" x14ac:dyDescent="0.2">
      <c r="A302" s="345">
        <v>5</v>
      </c>
      <c r="B302" s="383" t="s">
        <v>229</v>
      </c>
      <c r="C302" s="609" t="s">
        <v>236</v>
      </c>
      <c r="D302" s="610"/>
      <c r="E302" s="611"/>
      <c r="F302" s="389" t="s">
        <v>239</v>
      </c>
      <c r="G302" s="340"/>
      <c r="H302" s="340">
        <v>9</v>
      </c>
      <c r="I302" s="340"/>
      <c r="J302" s="340"/>
      <c r="K302" s="340">
        <v>0</v>
      </c>
      <c r="L302" s="340">
        <v>10</v>
      </c>
      <c r="M302" s="340"/>
      <c r="N302" s="340">
        <v>0</v>
      </c>
      <c r="P302" t="s">
        <v>692</v>
      </c>
      <c r="R302">
        <f t="shared" si="1"/>
        <v>19</v>
      </c>
    </row>
    <row r="303" spans="1:18" ht="16" hidden="1" x14ac:dyDescent="0.2">
      <c r="A303" s="345">
        <v>5</v>
      </c>
      <c r="B303" s="383" t="s">
        <v>159</v>
      </c>
      <c r="C303" s="609" t="s">
        <v>233</v>
      </c>
      <c r="D303" s="610"/>
      <c r="E303" s="611"/>
      <c r="F303" s="389" t="s">
        <v>240</v>
      </c>
      <c r="G303" s="340"/>
      <c r="H303" s="340">
        <v>23</v>
      </c>
      <c r="I303" s="340"/>
      <c r="J303" s="340"/>
      <c r="K303" s="340">
        <v>0</v>
      </c>
      <c r="L303" s="340" t="s">
        <v>276</v>
      </c>
      <c r="M303" s="340" t="s">
        <v>276</v>
      </c>
      <c r="N303" s="340" t="s">
        <v>276</v>
      </c>
      <c r="P303" t="s">
        <v>692</v>
      </c>
      <c r="R303">
        <f t="shared" si="1"/>
        <v>23</v>
      </c>
    </row>
    <row r="304" spans="1:18" ht="32" hidden="1" x14ac:dyDescent="0.2">
      <c r="A304" s="345">
        <v>5</v>
      </c>
      <c r="B304" s="383" t="s">
        <v>134</v>
      </c>
      <c r="C304" s="609" t="s">
        <v>233</v>
      </c>
      <c r="D304" s="610"/>
      <c r="E304" s="611"/>
      <c r="F304" s="389" t="s">
        <v>238</v>
      </c>
      <c r="G304" s="340"/>
      <c r="H304" s="340">
        <v>47</v>
      </c>
      <c r="I304" s="340"/>
      <c r="J304" s="340"/>
      <c r="K304" s="340">
        <v>25</v>
      </c>
      <c r="L304" s="340"/>
      <c r="M304" s="340"/>
      <c r="N304" s="340"/>
      <c r="P304" t="s">
        <v>692</v>
      </c>
      <c r="R304">
        <f t="shared" si="1"/>
        <v>72</v>
      </c>
    </row>
    <row r="305" spans="1:18" ht="32" hidden="1" x14ac:dyDescent="0.2">
      <c r="A305" s="345">
        <v>5</v>
      </c>
      <c r="B305" s="392" t="s">
        <v>682</v>
      </c>
      <c r="C305" s="609" t="s">
        <v>234</v>
      </c>
      <c r="D305" s="610"/>
      <c r="E305" s="611"/>
      <c r="F305" s="389" t="s">
        <v>238</v>
      </c>
      <c r="G305" s="340"/>
      <c r="H305" s="340">
        <v>9</v>
      </c>
      <c r="I305" s="340"/>
      <c r="J305" s="340"/>
      <c r="K305" s="340">
        <v>1</v>
      </c>
      <c r="L305" s="340"/>
      <c r="M305" s="340"/>
      <c r="N305" s="340"/>
      <c r="O305" t="s">
        <v>659</v>
      </c>
      <c r="P305" t="s">
        <v>692</v>
      </c>
      <c r="R305">
        <f t="shared" si="1"/>
        <v>10</v>
      </c>
    </row>
    <row r="306" spans="1:18" ht="32" hidden="1" x14ac:dyDescent="0.2">
      <c r="A306" s="345">
        <v>5</v>
      </c>
      <c r="B306" s="383" t="s">
        <v>129</v>
      </c>
      <c r="C306" s="609" t="s">
        <v>233</v>
      </c>
      <c r="D306" s="610"/>
      <c r="E306" s="611"/>
      <c r="F306" s="389" t="s">
        <v>238</v>
      </c>
      <c r="G306" s="340"/>
      <c r="H306" s="340">
        <v>10</v>
      </c>
      <c r="I306" s="340"/>
      <c r="J306" s="340"/>
      <c r="K306" s="340">
        <v>0</v>
      </c>
      <c r="L306" s="340"/>
      <c r="M306" s="340"/>
      <c r="N306" s="340"/>
      <c r="P306" t="s">
        <v>692</v>
      </c>
      <c r="R306">
        <f t="shared" si="1"/>
        <v>10</v>
      </c>
    </row>
    <row r="307" spans="1:18" ht="32" hidden="1" x14ac:dyDescent="0.2">
      <c r="A307" s="345">
        <v>5</v>
      </c>
      <c r="B307" s="383" t="s">
        <v>551</v>
      </c>
      <c r="C307" s="609" t="s">
        <v>233</v>
      </c>
      <c r="D307" s="610"/>
      <c r="E307" s="611"/>
      <c r="F307" s="389" t="s">
        <v>238</v>
      </c>
      <c r="G307" s="340"/>
      <c r="H307" s="340">
        <v>4</v>
      </c>
      <c r="I307" s="340"/>
      <c r="J307" s="340"/>
      <c r="K307" s="340">
        <v>0</v>
      </c>
      <c r="L307" s="340"/>
      <c r="M307" s="340"/>
      <c r="N307" s="340"/>
      <c r="P307" t="s">
        <v>692</v>
      </c>
      <c r="R307">
        <f t="shared" si="1"/>
        <v>4</v>
      </c>
    </row>
    <row r="308" spans="1:18" ht="32" hidden="1" x14ac:dyDescent="0.2">
      <c r="A308" s="345">
        <v>5</v>
      </c>
      <c r="B308" s="383" t="s">
        <v>157</v>
      </c>
      <c r="C308" s="609" t="s">
        <v>237</v>
      </c>
      <c r="D308" s="610"/>
      <c r="E308" s="611"/>
      <c r="F308" s="389" t="s">
        <v>239</v>
      </c>
      <c r="G308" s="340"/>
      <c r="H308" s="340"/>
      <c r="I308" s="340"/>
      <c r="J308" s="340"/>
      <c r="K308" s="340"/>
      <c r="L308" s="340">
        <v>5</v>
      </c>
      <c r="M308" s="340"/>
      <c r="N308" s="340">
        <v>0</v>
      </c>
      <c r="P308" t="s">
        <v>692</v>
      </c>
      <c r="R308">
        <f t="shared" si="1"/>
        <v>5</v>
      </c>
    </row>
    <row r="309" spans="1:18" ht="32" hidden="1" x14ac:dyDescent="0.2">
      <c r="A309" s="345">
        <v>5</v>
      </c>
      <c r="B309" s="383" t="s">
        <v>161</v>
      </c>
      <c r="C309" s="609" t="s">
        <v>235</v>
      </c>
      <c r="D309" s="610"/>
      <c r="E309" s="611"/>
      <c r="F309" s="389" t="s">
        <v>239</v>
      </c>
      <c r="G309" s="340"/>
      <c r="H309" s="340"/>
      <c r="I309" s="340"/>
      <c r="J309" s="340"/>
      <c r="K309" s="340"/>
      <c r="L309" s="340">
        <v>21</v>
      </c>
      <c r="M309" s="340"/>
      <c r="N309" s="340">
        <v>0</v>
      </c>
      <c r="P309" t="s">
        <v>692</v>
      </c>
      <c r="R309">
        <f t="shared" si="1"/>
        <v>21</v>
      </c>
    </row>
    <row r="310" spans="1:18" ht="32" hidden="1" x14ac:dyDescent="0.2">
      <c r="A310" s="345">
        <v>5</v>
      </c>
      <c r="B310" s="383" t="s">
        <v>128</v>
      </c>
      <c r="C310" s="609" t="s">
        <v>237</v>
      </c>
      <c r="D310" s="610"/>
      <c r="E310" s="611"/>
      <c r="F310" s="389" t="s">
        <v>239</v>
      </c>
      <c r="G310" s="340"/>
      <c r="H310" s="340"/>
      <c r="I310" s="340"/>
      <c r="J310" s="340"/>
      <c r="K310" s="340"/>
      <c r="L310" s="340">
        <v>9</v>
      </c>
      <c r="M310" s="340"/>
      <c r="N310" s="340">
        <v>0</v>
      </c>
      <c r="P310" t="s">
        <v>692</v>
      </c>
      <c r="R310">
        <f t="shared" si="1"/>
        <v>9</v>
      </c>
    </row>
    <row r="311" spans="1:18" ht="32" x14ac:dyDescent="0.2">
      <c r="A311" s="345">
        <v>5</v>
      </c>
      <c r="B311" s="382" t="s">
        <v>1051</v>
      </c>
      <c r="C311" s="609" t="s">
        <v>233</v>
      </c>
      <c r="D311" s="610"/>
      <c r="E311" s="611"/>
      <c r="F311" s="389" t="s">
        <v>238</v>
      </c>
      <c r="G311" s="340"/>
      <c r="H311" s="340">
        <v>14</v>
      </c>
      <c r="I311" s="340"/>
      <c r="J311" s="340"/>
      <c r="K311" s="340">
        <v>14</v>
      </c>
      <c r="L311" s="340"/>
      <c r="M311" s="340"/>
      <c r="N311" s="340"/>
      <c r="P311" t="s">
        <v>692</v>
      </c>
      <c r="R311">
        <f t="shared" si="1"/>
        <v>28</v>
      </c>
    </row>
    <row r="312" spans="1:18" ht="16" hidden="1" x14ac:dyDescent="0.2">
      <c r="A312" s="345">
        <v>6</v>
      </c>
      <c r="B312" s="383" t="s">
        <v>135</v>
      </c>
      <c r="C312" s="609" t="s">
        <v>236</v>
      </c>
      <c r="D312" s="610"/>
      <c r="E312" s="611"/>
      <c r="F312" s="389" t="s">
        <v>242</v>
      </c>
      <c r="G312" s="340"/>
      <c r="H312" s="340">
        <v>3</v>
      </c>
      <c r="I312" s="340"/>
      <c r="J312" s="340"/>
      <c r="K312" s="340">
        <v>0</v>
      </c>
      <c r="L312" s="340">
        <v>8</v>
      </c>
      <c r="M312" s="340"/>
      <c r="N312" s="340">
        <v>0</v>
      </c>
      <c r="P312" t="s">
        <v>692</v>
      </c>
      <c r="R312">
        <f t="shared" si="1"/>
        <v>11</v>
      </c>
    </row>
    <row r="313" spans="1:18" ht="32" hidden="1" x14ac:dyDescent="0.2">
      <c r="A313" s="345">
        <v>6</v>
      </c>
      <c r="B313" s="383" t="s">
        <v>232</v>
      </c>
      <c r="C313" s="609" t="s">
        <v>236</v>
      </c>
      <c r="D313" s="610"/>
      <c r="E313" s="611"/>
      <c r="F313" s="389" t="s">
        <v>239</v>
      </c>
      <c r="G313" s="340"/>
      <c r="H313" s="340">
        <v>1</v>
      </c>
      <c r="I313" s="340"/>
      <c r="J313" s="340"/>
      <c r="K313" s="340">
        <v>0</v>
      </c>
      <c r="L313" s="340">
        <v>19</v>
      </c>
      <c r="M313" s="340"/>
      <c r="N313" s="340">
        <v>0</v>
      </c>
      <c r="P313" t="s">
        <v>692</v>
      </c>
      <c r="R313">
        <f t="shared" si="1"/>
        <v>20</v>
      </c>
    </row>
    <row r="314" spans="1:18" ht="32" hidden="1" x14ac:dyDescent="0.2">
      <c r="A314" s="345">
        <v>6</v>
      </c>
      <c r="B314" s="383" t="s">
        <v>161</v>
      </c>
      <c r="C314" s="609" t="s">
        <v>235</v>
      </c>
      <c r="D314" s="610"/>
      <c r="E314" s="611"/>
      <c r="F314" s="389" t="s">
        <v>239</v>
      </c>
      <c r="G314" s="340"/>
      <c r="H314" s="340">
        <v>0</v>
      </c>
      <c r="I314" s="340"/>
      <c r="J314" s="340"/>
      <c r="K314" s="340">
        <v>0</v>
      </c>
      <c r="L314" s="340">
        <v>12</v>
      </c>
      <c r="M314" s="340"/>
      <c r="N314" s="340">
        <v>0</v>
      </c>
      <c r="P314" t="s">
        <v>692</v>
      </c>
      <c r="R314">
        <f t="shared" si="1"/>
        <v>12</v>
      </c>
    </row>
    <row r="315" spans="1:18" ht="32" hidden="1" x14ac:dyDescent="0.2">
      <c r="A315" s="345">
        <v>6</v>
      </c>
      <c r="B315" s="383" t="s">
        <v>229</v>
      </c>
      <c r="C315" s="609" t="s">
        <v>236</v>
      </c>
      <c r="D315" s="610"/>
      <c r="E315" s="611"/>
      <c r="F315" s="389" t="s">
        <v>239</v>
      </c>
      <c r="G315" s="340"/>
      <c r="H315" s="340">
        <v>0</v>
      </c>
      <c r="I315" s="340"/>
      <c r="J315" s="340"/>
      <c r="K315" s="340">
        <v>0</v>
      </c>
      <c r="L315" s="340">
        <v>3</v>
      </c>
      <c r="M315" s="340"/>
      <c r="N315" s="340">
        <v>0</v>
      </c>
      <c r="P315" t="s">
        <v>692</v>
      </c>
      <c r="R315">
        <f t="shared" si="1"/>
        <v>3</v>
      </c>
    </row>
    <row r="316" spans="1:18" ht="32" hidden="1" x14ac:dyDescent="0.2">
      <c r="A316" s="345">
        <v>6</v>
      </c>
      <c r="B316" s="392" t="s">
        <v>560</v>
      </c>
      <c r="C316" s="609" t="s">
        <v>237</v>
      </c>
      <c r="D316" s="610"/>
      <c r="E316" s="611"/>
      <c r="F316" s="389" t="s">
        <v>238</v>
      </c>
      <c r="G316" s="340"/>
      <c r="H316" s="340"/>
      <c r="I316" s="340"/>
      <c r="J316" s="340"/>
      <c r="K316" s="340"/>
      <c r="L316" s="340">
        <v>4</v>
      </c>
      <c r="M316" s="340"/>
      <c r="N316" s="340">
        <v>0</v>
      </c>
      <c r="P316" t="s">
        <v>692</v>
      </c>
      <c r="R316">
        <f t="shared" si="1"/>
        <v>4</v>
      </c>
    </row>
    <row r="317" spans="1:18" ht="32" hidden="1" x14ac:dyDescent="0.2">
      <c r="A317" s="345">
        <v>6</v>
      </c>
      <c r="B317" s="383" t="s">
        <v>129</v>
      </c>
      <c r="C317" s="609" t="s">
        <v>233</v>
      </c>
      <c r="D317" s="610"/>
      <c r="E317" s="611"/>
      <c r="F317" s="389" t="s">
        <v>238</v>
      </c>
      <c r="G317" s="340"/>
      <c r="H317" s="340">
        <v>18</v>
      </c>
      <c r="I317" s="340"/>
      <c r="J317" s="340"/>
      <c r="K317" s="340">
        <v>0</v>
      </c>
      <c r="L317" s="340"/>
      <c r="M317" s="340"/>
      <c r="N317" s="340"/>
      <c r="P317" t="s">
        <v>692</v>
      </c>
      <c r="R317">
        <f t="shared" si="1"/>
        <v>18</v>
      </c>
    </row>
    <row r="318" spans="1:18" ht="32" hidden="1" x14ac:dyDescent="0.2">
      <c r="A318" s="345">
        <v>6</v>
      </c>
      <c r="B318" s="392" t="s">
        <v>682</v>
      </c>
      <c r="C318" s="609" t="s">
        <v>234</v>
      </c>
      <c r="D318" s="610"/>
      <c r="E318" s="611"/>
      <c r="F318" s="389" t="s">
        <v>238</v>
      </c>
      <c r="G318" s="340"/>
      <c r="H318" s="340">
        <v>14</v>
      </c>
      <c r="I318" s="340"/>
      <c r="J318" s="340"/>
      <c r="K318" s="340">
        <v>0</v>
      </c>
      <c r="L318" s="340"/>
      <c r="M318" s="340"/>
      <c r="N318" s="340"/>
      <c r="O318" t="s">
        <v>843</v>
      </c>
      <c r="P318" t="s">
        <v>692</v>
      </c>
      <c r="R318">
        <f t="shared" si="1"/>
        <v>14</v>
      </c>
    </row>
    <row r="319" spans="1:18" ht="32" hidden="1" x14ac:dyDescent="0.2">
      <c r="A319" s="345">
        <v>6</v>
      </c>
      <c r="B319" s="383" t="s">
        <v>127</v>
      </c>
      <c r="C319" s="609" t="s">
        <v>233</v>
      </c>
      <c r="D319" s="610"/>
      <c r="E319" s="611"/>
      <c r="F319" s="389" t="s">
        <v>238</v>
      </c>
      <c r="G319" s="340"/>
      <c r="H319" s="340">
        <v>8</v>
      </c>
      <c r="I319" s="340"/>
      <c r="J319" s="340"/>
      <c r="K319" s="340">
        <v>0</v>
      </c>
      <c r="L319" s="340"/>
      <c r="M319" s="340"/>
      <c r="N319" s="340"/>
      <c r="P319" t="s">
        <v>692</v>
      </c>
      <c r="R319">
        <f t="shared" si="1"/>
        <v>8</v>
      </c>
    </row>
    <row r="320" spans="1:18" ht="32" hidden="1" x14ac:dyDescent="0.2">
      <c r="A320" s="345">
        <v>6</v>
      </c>
      <c r="B320" s="383" t="s">
        <v>134</v>
      </c>
      <c r="C320" s="609" t="s">
        <v>233</v>
      </c>
      <c r="D320" s="610"/>
      <c r="E320" s="611"/>
      <c r="F320" s="389" t="s">
        <v>238</v>
      </c>
      <c r="G320" s="340"/>
      <c r="H320" s="340">
        <v>52</v>
      </c>
      <c r="I320" s="340"/>
      <c r="J320" s="340"/>
      <c r="K320" s="340">
        <v>9</v>
      </c>
      <c r="L320" s="340"/>
      <c r="M320" s="340"/>
      <c r="N320" s="340"/>
      <c r="P320" t="s">
        <v>692</v>
      </c>
      <c r="R320">
        <f t="shared" si="1"/>
        <v>61</v>
      </c>
    </row>
    <row r="321" spans="1:18" ht="16" hidden="1" x14ac:dyDescent="0.2">
      <c r="A321" s="345">
        <v>6</v>
      </c>
      <c r="B321" s="383" t="s">
        <v>159</v>
      </c>
      <c r="C321" s="609" t="s">
        <v>233</v>
      </c>
      <c r="D321" s="610"/>
      <c r="E321" s="611"/>
      <c r="F321" s="389" t="s">
        <v>240</v>
      </c>
      <c r="G321" s="340"/>
      <c r="H321" s="340">
        <v>58</v>
      </c>
      <c r="I321" s="340"/>
      <c r="J321" s="340"/>
      <c r="K321" s="340">
        <v>0</v>
      </c>
      <c r="L321" s="340"/>
      <c r="M321" s="340"/>
      <c r="N321" s="340"/>
      <c r="P321" t="s">
        <v>692</v>
      </c>
      <c r="R321">
        <f t="shared" si="1"/>
        <v>58</v>
      </c>
    </row>
    <row r="322" spans="1:18" ht="32" hidden="1" x14ac:dyDescent="0.2">
      <c r="A322" s="345">
        <v>6</v>
      </c>
      <c r="B322" s="383" t="s">
        <v>318</v>
      </c>
      <c r="C322" s="609" t="s">
        <v>235</v>
      </c>
      <c r="D322" s="610"/>
      <c r="E322" s="611"/>
      <c r="F322" s="389" t="s">
        <v>239</v>
      </c>
      <c r="G322" s="340"/>
      <c r="H322" s="340">
        <v>0</v>
      </c>
      <c r="I322" s="340"/>
      <c r="J322" s="340"/>
      <c r="K322" s="340"/>
      <c r="L322" s="340">
        <v>8</v>
      </c>
      <c r="M322" s="340"/>
      <c r="N322" s="340">
        <v>0</v>
      </c>
      <c r="P322" t="s">
        <v>692</v>
      </c>
      <c r="R322">
        <f t="shared" si="1"/>
        <v>8</v>
      </c>
    </row>
    <row r="323" spans="1:18" ht="32" hidden="1" x14ac:dyDescent="0.2">
      <c r="A323" s="345">
        <v>6</v>
      </c>
      <c r="B323" s="383" t="s">
        <v>128</v>
      </c>
      <c r="C323" s="609" t="s">
        <v>237</v>
      </c>
      <c r="D323" s="610"/>
      <c r="E323" s="611"/>
      <c r="F323" s="389" t="s">
        <v>239</v>
      </c>
      <c r="G323" s="340"/>
      <c r="H323" s="340"/>
      <c r="I323" s="340"/>
      <c r="J323" s="340"/>
      <c r="K323" s="340"/>
      <c r="L323" s="340">
        <v>88</v>
      </c>
      <c r="M323" s="340"/>
      <c r="N323" s="340">
        <v>2</v>
      </c>
      <c r="P323" t="s">
        <v>692</v>
      </c>
      <c r="R323">
        <f t="shared" si="1"/>
        <v>90</v>
      </c>
    </row>
    <row r="324" spans="1:18" ht="32" hidden="1" x14ac:dyDescent="0.2">
      <c r="A324" s="345">
        <v>6</v>
      </c>
      <c r="B324" s="383" t="s">
        <v>157</v>
      </c>
      <c r="C324" s="609" t="s">
        <v>237</v>
      </c>
      <c r="D324" s="610"/>
      <c r="E324" s="611"/>
      <c r="F324" s="389" t="s">
        <v>239</v>
      </c>
      <c r="G324" s="340"/>
      <c r="H324" s="340"/>
      <c r="I324" s="340"/>
      <c r="J324" s="340"/>
      <c r="K324" s="340"/>
      <c r="L324" s="340">
        <v>7</v>
      </c>
      <c r="M324" s="340"/>
      <c r="N324" s="340">
        <v>0</v>
      </c>
      <c r="P324" t="s">
        <v>692</v>
      </c>
      <c r="R324">
        <f t="shared" si="1"/>
        <v>7</v>
      </c>
    </row>
    <row r="325" spans="1:18" ht="16" hidden="1" x14ac:dyDescent="0.2">
      <c r="A325" s="345">
        <v>7</v>
      </c>
      <c r="B325" s="383" t="s">
        <v>135</v>
      </c>
      <c r="C325" s="609" t="s">
        <v>236</v>
      </c>
      <c r="D325" s="610"/>
      <c r="E325" s="611"/>
      <c r="F325" s="389" t="s">
        <v>242</v>
      </c>
      <c r="G325" s="340"/>
      <c r="H325" s="340">
        <v>5</v>
      </c>
      <c r="I325" s="340"/>
      <c r="J325" s="340"/>
      <c r="K325" s="340">
        <v>0</v>
      </c>
      <c r="L325" s="340">
        <v>22</v>
      </c>
      <c r="M325" s="340"/>
      <c r="N325" s="340">
        <v>0</v>
      </c>
      <c r="P325" t="s">
        <v>692</v>
      </c>
      <c r="R325">
        <f t="shared" si="1"/>
        <v>27</v>
      </c>
    </row>
    <row r="326" spans="1:18" ht="32" hidden="1" x14ac:dyDescent="0.2">
      <c r="A326" s="345">
        <v>7</v>
      </c>
      <c r="B326" s="383" t="s">
        <v>229</v>
      </c>
      <c r="C326" s="609" t="s">
        <v>236</v>
      </c>
      <c r="D326" s="610"/>
      <c r="E326" s="611"/>
      <c r="F326" s="389" t="s">
        <v>239</v>
      </c>
      <c r="G326" s="340"/>
      <c r="H326" s="340">
        <v>8</v>
      </c>
      <c r="I326" s="340"/>
      <c r="J326" s="340"/>
      <c r="K326" s="340">
        <v>0</v>
      </c>
      <c r="L326" s="340"/>
      <c r="M326" s="340"/>
      <c r="N326" s="340"/>
      <c r="P326" t="s">
        <v>692</v>
      </c>
      <c r="R326">
        <f t="shared" si="1"/>
        <v>8</v>
      </c>
    </row>
    <row r="327" spans="1:18" ht="32" hidden="1" x14ac:dyDescent="0.2">
      <c r="A327" s="345">
        <v>7</v>
      </c>
      <c r="B327" s="383" t="s">
        <v>318</v>
      </c>
      <c r="C327" s="609" t="s">
        <v>235</v>
      </c>
      <c r="D327" s="610"/>
      <c r="E327" s="611"/>
      <c r="F327" s="389" t="s">
        <v>239</v>
      </c>
      <c r="G327" s="340"/>
      <c r="H327" s="340">
        <v>1</v>
      </c>
      <c r="I327" s="340"/>
      <c r="J327" s="340"/>
      <c r="K327" s="340">
        <v>0</v>
      </c>
      <c r="L327" s="340">
        <v>6</v>
      </c>
      <c r="M327" s="340"/>
      <c r="N327" s="340">
        <v>0</v>
      </c>
      <c r="P327" t="s">
        <v>692</v>
      </c>
      <c r="R327">
        <f t="shared" si="1"/>
        <v>7</v>
      </c>
    </row>
    <row r="328" spans="1:18" ht="32" hidden="1" x14ac:dyDescent="0.2">
      <c r="A328" s="345">
        <v>7</v>
      </c>
      <c r="B328" s="383" t="s">
        <v>232</v>
      </c>
      <c r="C328" s="609" t="s">
        <v>236</v>
      </c>
      <c r="D328" s="610"/>
      <c r="E328" s="611"/>
      <c r="F328" s="389" t="s">
        <v>239</v>
      </c>
      <c r="G328" s="340"/>
      <c r="H328" s="340">
        <v>2</v>
      </c>
      <c r="I328" s="340"/>
      <c r="J328" s="340"/>
      <c r="K328" s="340">
        <v>0</v>
      </c>
      <c r="L328" s="340">
        <v>16</v>
      </c>
      <c r="M328" s="340"/>
      <c r="N328" s="340">
        <v>0</v>
      </c>
      <c r="P328" t="s">
        <v>692</v>
      </c>
      <c r="R328">
        <f t="shared" si="1"/>
        <v>18</v>
      </c>
    </row>
    <row r="329" spans="1:18" ht="16" hidden="1" x14ac:dyDescent="0.2">
      <c r="A329" s="345">
        <v>7</v>
      </c>
      <c r="B329" s="383" t="s">
        <v>161</v>
      </c>
      <c r="C329" s="609" t="s">
        <v>235</v>
      </c>
      <c r="D329" s="610"/>
      <c r="E329" s="611"/>
      <c r="F329" s="410" t="s">
        <v>239</v>
      </c>
      <c r="G329" s="340"/>
      <c r="H329" s="340">
        <v>1</v>
      </c>
      <c r="I329" s="340"/>
      <c r="J329" s="340"/>
      <c r="K329" s="340">
        <v>0</v>
      </c>
      <c r="L329" s="340">
        <v>29</v>
      </c>
      <c r="M329" s="340"/>
      <c r="N329" s="340">
        <v>0</v>
      </c>
      <c r="P329" t="s">
        <v>692</v>
      </c>
      <c r="R329">
        <f t="shared" si="1"/>
        <v>30</v>
      </c>
    </row>
    <row r="330" spans="1:18" ht="16" hidden="1" x14ac:dyDescent="0.2">
      <c r="A330" s="345">
        <v>7</v>
      </c>
      <c r="B330" s="383" t="s">
        <v>159</v>
      </c>
      <c r="C330" s="609" t="s">
        <v>233</v>
      </c>
      <c r="D330" s="610"/>
      <c r="E330" s="611"/>
      <c r="F330" s="410" t="s">
        <v>240</v>
      </c>
      <c r="G330" s="340"/>
      <c r="H330" s="340">
        <v>69</v>
      </c>
      <c r="I330" s="340"/>
      <c r="J330" s="340"/>
      <c r="K330" s="340">
        <v>0</v>
      </c>
      <c r="L330" s="340"/>
      <c r="M330" s="340"/>
      <c r="N330" s="340"/>
      <c r="P330" t="s">
        <v>692</v>
      </c>
      <c r="R330">
        <f t="shared" si="1"/>
        <v>69</v>
      </c>
    </row>
    <row r="331" spans="1:18" ht="16" hidden="1" x14ac:dyDescent="0.2">
      <c r="A331" s="345">
        <v>7</v>
      </c>
      <c r="B331" s="383" t="s">
        <v>128</v>
      </c>
      <c r="C331" s="609" t="s">
        <v>237</v>
      </c>
      <c r="D331" s="610"/>
      <c r="E331" s="611"/>
      <c r="F331" s="410" t="s">
        <v>239</v>
      </c>
      <c r="G331" s="340"/>
      <c r="H331" s="340"/>
      <c r="I331" s="340"/>
      <c r="J331" s="340"/>
      <c r="K331" s="340"/>
      <c r="L331" s="340">
        <v>65</v>
      </c>
      <c r="M331" s="340"/>
      <c r="N331" s="340">
        <v>35</v>
      </c>
      <c r="P331" t="s">
        <v>692</v>
      </c>
      <c r="R331">
        <f t="shared" si="1"/>
        <v>100</v>
      </c>
    </row>
    <row r="332" spans="1:18" ht="16" hidden="1" x14ac:dyDescent="0.2">
      <c r="A332" s="345">
        <v>7</v>
      </c>
      <c r="B332" s="392" t="s">
        <v>682</v>
      </c>
      <c r="C332" s="609" t="s">
        <v>234</v>
      </c>
      <c r="D332" s="610"/>
      <c r="E332" s="611"/>
      <c r="F332" s="410" t="s">
        <v>238</v>
      </c>
      <c r="G332" s="340"/>
      <c r="H332" s="340">
        <v>12</v>
      </c>
      <c r="I332" s="340"/>
      <c r="J332" s="340"/>
      <c r="K332" s="340">
        <v>0</v>
      </c>
      <c r="L332" s="340"/>
      <c r="M332" s="340"/>
      <c r="N332" s="340"/>
      <c r="O332" t="s">
        <v>659</v>
      </c>
      <c r="P332" t="s">
        <v>692</v>
      </c>
      <c r="R332">
        <f t="shared" si="1"/>
        <v>12</v>
      </c>
    </row>
    <row r="333" spans="1:18" ht="16" hidden="1" x14ac:dyDescent="0.2">
      <c r="A333" s="345">
        <v>7</v>
      </c>
      <c r="B333" s="392" t="s">
        <v>560</v>
      </c>
      <c r="C333" s="612" t="s">
        <v>276</v>
      </c>
      <c r="D333" s="612"/>
      <c r="E333" s="612"/>
      <c r="F333" s="410" t="s">
        <v>238</v>
      </c>
      <c r="G333" s="340"/>
      <c r="H333" s="340"/>
      <c r="I333" s="340"/>
      <c r="J333" s="340"/>
      <c r="K333" s="340"/>
      <c r="L333" s="340">
        <v>14</v>
      </c>
      <c r="M333" s="340"/>
      <c r="N333" s="340">
        <v>1</v>
      </c>
      <c r="P333" t="s">
        <v>692</v>
      </c>
      <c r="R333">
        <f t="shared" si="1"/>
        <v>15</v>
      </c>
    </row>
    <row r="334" spans="1:18" ht="16" hidden="1" x14ac:dyDescent="0.2">
      <c r="A334" s="345">
        <v>7</v>
      </c>
      <c r="B334" s="392" t="s">
        <v>502</v>
      </c>
      <c r="C334" s="612" t="s">
        <v>276</v>
      </c>
      <c r="D334" s="612"/>
      <c r="E334" s="612"/>
      <c r="F334" s="410" t="s">
        <v>238</v>
      </c>
      <c r="G334" s="340"/>
      <c r="H334" s="340"/>
      <c r="I334" s="340"/>
      <c r="J334" s="340"/>
      <c r="K334" s="340"/>
      <c r="L334" s="340">
        <v>4</v>
      </c>
      <c r="M334" s="340"/>
      <c r="N334" s="340">
        <v>0</v>
      </c>
      <c r="O334" t="s">
        <v>684</v>
      </c>
      <c r="P334" t="s">
        <v>692</v>
      </c>
      <c r="R334">
        <f t="shared" si="1"/>
        <v>4</v>
      </c>
    </row>
    <row r="335" spans="1:18" ht="16" hidden="1" x14ac:dyDescent="0.2">
      <c r="A335" s="345">
        <v>7</v>
      </c>
      <c r="B335" s="383" t="s">
        <v>134</v>
      </c>
      <c r="C335" s="609" t="s">
        <v>233</v>
      </c>
      <c r="D335" s="610"/>
      <c r="E335" s="611"/>
      <c r="F335" s="410" t="s">
        <v>238</v>
      </c>
      <c r="G335" s="340"/>
      <c r="H335" s="340">
        <v>36</v>
      </c>
      <c r="I335" s="340"/>
      <c r="J335" s="340"/>
      <c r="K335" s="340">
        <v>2</v>
      </c>
      <c r="L335" s="340"/>
      <c r="M335" s="340"/>
      <c r="N335" s="340"/>
      <c r="P335" t="s">
        <v>692</v>
      </c>
      <c r="R335">
        <f t="shared" si="1"/>
        <v>38</v>
      </c>
    </row>
    <row r="336" spans="1:18" ht="16" hidden="1" x14ac:dyDescent="0.2">
      <c r="A336" s="345">
        <v>7</v>
      </c>
      <c r="B336" s="383" t="s">
        <v>127</v>
      </c>
      <c r="C336" s="609" t="s">
        <v>233</v>
      </c>
      <c r="D336" s="610"/>
      <c r="E336" s="611"/>
      <c r="F336" s="410" t="s">
        <v>238</v>
      </c>
      <c r="G336" s="340"/>
      <c r="H336" s="340">
        <v>16</v>
      </c>
      <c r="I336" s="340"/>
      <c r="J336" s="340"/>
      <c r="K336" s="340">
        <v>0</v>
      </c>
      <c r="L336" s="340"/>
      <c r="M336" s="340"/>
      <c r="N336" s="340"/>
      <c r="P336" t="s">
        <v>692</v>
      </c>
      <c r="R336">
        <f t="shared" si="1"/>
        <v>16</v>
      </c>
    </row>
    <row r="337" spans="1:18" ht="16" hidden="1" x14ac:dyDescent="0.2">
      <c r="A337" s="345">
        <v>7</v>
      </c>
      <c r="B337" s="383" t="s">
        <v>129</v>
      </c>
      <c r="C337" s="609" t="s">
        <v>233</v>
      </c>
      <c r="D337" s="610"/>
      <c r="E337" s="611"/>
      <c r="F337" s="410" t="s">
        <v>238</v>
      </c>
      <c r="G337" s="340"/>
      <c r="H337" s="340">
        <v>8</v>
      </c>
      <c r="I337" s="340"/>
      <c r="J337" s="340"/>
      <c r="K337" s="340">
        <v>0</v>
      </c>
      <c r="L337" s="340"/>
      <c r="M337" s="340"/>
      <c r="N337" s="340"/>
      <c r="P337" t="s">
        <v>692</v>
      </c>
      <c r="R337">
        <f t="shared" si="1"/>
        <v>8</v>
      </c>
    </row>
    <row r="338" spans="1:18" ht="16" hidden="1" x14ac:dyDescent="0.2">
      <c r="A338" s="345">
        <v>7</v>
      </c>
      <c r="B338" s="383" t="s">
        <v>141</v>
      </c>
      <c r="C338" s="609" t="s">
        <v>234</v>
      </c>
      <c r="D338" s="610"/>
      <c r="E338" s="611"/>
      <c r="F338" s="410" t="s">
        <v>238</v>
      </c>
      <c r="G338" s="340"/>
      <c r="H338" s="340">
        <v>1</v>
      </c>
      <c r="I338" s="340"/>
      <c r="J338" s="340"/>
      <c r="K338" s="340">
        <v>0</v>
      </c>
      <c r="L338" s="340"/>
      <c r="M338" s="340"/>
      <c r="N338" s="340"/>
      <c r="P338" t="s">
        <v>692</v>
      </c>
      <c r="R338">
        <f t="shared" si="1"/>
        <v>1</v>
      </c>
    </row>
    <row r="339" spans="1:18" ht="16" hidden="1" x14ac:dyDescent="0.2">
      <c r="A339" s="345">
        <v>7</v>
      </c>
      <c r="B339" s="383" t="s">
        <v>157</v>
      </c>
      <c r="C339" s="609" t="s">
        <v>237</v>
      </c>
      <c r="D339" s="610"/>
      <c r="E339" s="611"/>
      <c r="F339" s="410" t="s">
        <v>239</v>
      </c>
      <c r="G339" s="340"/>
      <c r="H339" s="340"/>
      <c r="I339" s="340"/>
      <c r="J339" s="340"/>
      <c r="K339" s="340"/>
      <c r="L339" s="340">
        <v>20</v>
      </c>
      <c r="M339" s="340">
        <v>5</v>
      </c>
      <c r="N339" s="340">
        <v>0</v>
      </c>
      <c r="P339" t="s">
        <v>692</v>
      </c>
      <c r="R339">
        <f t="shared" si="1"/>
        <v>25</v>
      </c>
    </row>
    <row r="340" spans="1:18" ht="16" hidden="1" x14ac:dyDescent="0.2">
      <c r="A340" s="345">
        <v>8</v>
      </c>
      <c r="B340" s="383" t="s">
        <v>135</v>
      </c>
      <c r="C340" s="609" t="s">
        <v>236</v>
      </c>
      <c r="D340" s="610"/>
      <c r="E340" s="611"/>
      <c r="F340" s="410" t="s">
        <v>242</v>
      </c>
      <c r="G340" s="340"/>
      <c r="H340" s="340">
        <v>1</v>
      </c>
      <c r="I340" s="340"/>
      <c r="J340" s="340"/>
      <c r="K340" s="340">
        <v>0</v>
      </c>
      <c r="L340" s="340">
        <v>6</v>
      </c>
      <c r="M340" s="340"/>
      <c r="N340" s="340">
        <v>0</v>
      </c>
      <c r="P340" t="s">
        <v>692</v>
      </c>
      <c r="R340">
        <f t="shared" si="1"/>
        <v>7</v>
      </c>
    </row>
    <row r="341" spans="1:18" ht="16" hidden="1" x14ac:dyDescent="0.2">
      <c r="A341" s="345">
        <v>8</v>
      </c>
      <c r="B341" s="383" t="s">
        <v>229</v>
      </c>
      <c r="C341" s="609" t="s">
        <v>236</v>
      </c>
      <c r="D341" s="610"/>
      <c r="E341" s="611"/>
      <c r="F341" s="410" t="s">
        <v>239</v>
      </c>
      <c r="G341" s="340"/>
      <c r="H341" s="340">
        <v>1</v>
      </c>
      <c r="I341" s="340"/>
      <c r="J341" s="340"/>
      <c r="K341" s="340">
        <v>0</v>
      </c>
      <c r="L341" s="340">
        <v>15</v>
      </c>
      <c r="M341" s="340"/>
      <c r="N341" s="340">
        <v>0</v>
      </c>
      <c r="P341" t="s">
        <v>692</v>
      </c>
      <c r="R341">
        <f t="shared" si="1"/>
        <v>16</v>
      </c>
    </row>
    <row r="342" spans="1:18" ht="32" hidden="1" x14ac:dyDescent="0.2">
      <c r="A342" s="345">
        <v>8</v>
      </c>
      <c r="B342" s="383" t="s">
        <v>232</v>
      </c>
      <c r="C342" s="609" t="s">
        <v>236</v>
      </c>
      <c r="D342" s="610"/>
      <c r="E342" s="611"/>
      <c r="F342" s="410" t="s">
        <v>239</v>
      </c>
      <c r="G342" s="340"/>
      <c r="H342" s="340">
        <v>2</v>
      </c>
      <c r="I342" s="340"/>
      <c r="J342" s="340"/>
      <c r="K342" s="340">
        <v>0</v>
      </c>
      <c r="L342" s="340">
        <v>6</v>
      </c>
      <c r="M342" s="340"/>
      <c r="N342" s="340">
        <v>0</v>
      </c>
      <c r="P342" t="s">
        <v>692</v>
      </c>
      <c r="R342">
        <f t="shared" si="1"/>
        <v>8</v>
      </c>
    </row>
    <row r="343" spans="1:18" ht="16" hidden="1" x14ac:dyDescent="0.2">
      <c r="A343" s="345">
        <v>8</v>
      </c>
      <c r="B343" s="383" t="s">
        <v>318</v>
      </c>
      <c r="C343" s="609" t="s">
        <v>235</v>
      </c>
      <c r="D343" s="610"/>
      <c r="E343" s="611"/>
      <c r="F343" s="410" t="s">
        <v>239</v>
      </c>
      <c r="G343" s="340"/>
      <c r="H343" s="340">
        <v>5</v>
      </c>
      <c r="I343" s="340"/>
      <c r="J343" s="340"/>
      <c r="K343" s="340">
        <v>0</v>
      </c>
      <c r="L343" s="340">
        <v>6</v>
      </c>
      <c r="M343" s="340"/>
      <c r="N343" s="340">
        <v>0</v>
      </c>
      <c r="P343" t="s">
        <v>692</v>
      </c>
      <c r="R343">
        <f t="shared" si="1"/>
        <v>11</v>
      </c>
    </row>
    <row r="344" spans="1:18" ht="16" hidden="1" x14ac:dyDescent="0.2">
      <c r="A344" s="345">
        <v>8</v>
      </c>
      <c r="B344" s="383" t="s">
        <v>166</v>
      </c>
      <c r="C344" s="609" t="s">
        <v>237</v>
      </c>
      <c r="D344" s="610"/>
      <c r="E344" s="611"/>
      <c r="F344" s="410" t="s">
        <v>239</v>
      </c>
      <c r="G344" s="340"/>
      <c r="H344" s="340"/>
      <c r="I344" s="340"/>
      <c r="J344" s="340"/>
      <c r="K344" s="340"/>
      <c r="L344" s="340">
        <v>3</v>
      </c>
      <c r="M344" s="340"/>
      <c r="N344" s="340">
        <v>1</v>
      </c>
      <c r="P344" t="s">
        <v>692</v>
      </c>
      <c r="R344">
        <f t="shared" si="1"/>
        <v>4</v>
      </c>
    </row>
    <row r="345" spans="1:18" ht="16" hidden="1" x14ac:dyDescent="0.2">
      <c r="A345" s="345">
        <v>8</v>
      </c>
      <c r="B345" s="383" t="s">
        <v>128</v>
      </c>
      <c r="C345" s="609" t="s">
        <v>237</v>
      </c>
      <c r="D345" s="610"/>
      <c r="E345" s="611"/>
      <c r="F345" s="410" t="s">
        <v>239</v>
      </c>
      <c r="G345" s="340"/>
      <c r="H345" s="340"/>
      <c r="I345" s="340"/>
      <c r="J345" s="340"/>
      <c r="K345" s="340"/>
      <c r="L345" s="340">
        <v>130</v>
      </c>
      <c r="M345" s="340"/>
      <c r="N345" s="340">
        <v>85</v>
      </c>
      <c r="P345" t="s">
        <v>692</v>
      </c>
      <c r="R345">
        <f t="shared" si="1"/>
        <v>215</v>
      </c>
    </row>
    <row r="346" spans="1:18" ht="16" hidden="1" x14ac:dyDescent="0.2">
      <c r="A346" s="345">
        <v>8</v>
      </c>
      <c r="B346" s="392" t="s">
        <v>682</v>
      </c>
      <c r="C346" s="609" t="s">
        <v>234</v>
      </c>
      <c r="D346" s="610"/>
      <c r="E346" s="611"/>
      <c r="F346" s="410" t="s">
        <v>238</v>
      </c>
      <c r="G346" s="340"/>
      <c r="H346" s="340">
        <v>22</v>
      </c>
      <c r="I346" s="340"/>
      <c r="J346" s="340"/>
      <c r="K346" s="340">
        <v>0</v>
      </c>
      <c r="L346" s="340">
        <v>0</v>
      </c>
      <c r="M346" s="340"/>
      <c r="N346" s="340">
        <v>0</v>
      </c>
      <c r="O346" t="s">
        <v>659</v>
      </c>
      <c r="P346" t="s">
        <v>692</v>
      </c>
      <c r="R346">
        <f t="shared" si="1"/>
        <v>22</v>
      </c>
    </row>
    <row r="347" spans="1:18" ht="16" hidden="1" x14ac:dyDescent="0.2">
      <c r="A347" s="345">
        <v>8</v>
      </c>
      <c r="B347" s="383" t="s">
        <v>161</v>
      </c>
      <c r="C347" s="609" t="s">
        <v>235</v>
      </c>
      <c r="D347" s="610"/>
      <c r="E347" s="611"/>
      <c r="F347" s="410" t="s">
        <v>239</v>
      </c>
      <c r="G347" s="340"/>
      <c r="H347" s="340">
        <v>1</v>
      </c>
      <c r="I347" s="340"/>
      <c r="J347" s="340"/>
      <c r="K347" s="340">
        <v>0</v>
      </c>
      <c r="L347" s="340">
        <v>7</v>
      </c>
      <c r="M347" s="340"/>
      <c r="N347" s="340">
        <v>0</v>
      </c>
      <c r="P347" t="s">
        <v>692</v>
      </c>
      <c r="R347">
        <f t="shared" si="1"/>
        <v>8</v>
      </c>
    </row>
    <row r="348" spans="1:18" ht="16" hidden="1" x14ac:dyDescent="0.2">
      <c r="A348" s="345">
        <v>8</v>
      </c>
      <c r="B348" s="383" t="s">
        <v>159</v>
      </c>
      <c r="C348" s="609" t="s">
        <v>233</v>
      </c>
      <c r="D348" s="610"/>
      <c r="E348" s="611"/>
      <c r="F348" s="410" t="s">
        <v>240</v>
      </c>
      <c r="G348" s="340"/>
      <c r="H348" s="340">
        <v>120</v>
      </c>
      <c r="I348" s="340"/>
      <c r="J348" s="340"/>
      <c r="K348" s="340">
        <v>0</v>
      </c>
      <c r="L348" s="340"/>
      <c r="M348" s="340"/>
      <c r="N348" s="340"/>
      <c r="P348" t="s">
        <v>692</v>
      </c>
      <c r="R348">
        <f t="shared" si="1"/>
        <v>120</v>
      </c>
    </row>
    <row r="349" spans="1:18" ht="16" hidden="1" x14ac:dyDescent="0.2">
      <c r="A349" s="345">
        <v>8</v>
      </c>
      <c r="B349" s="383" t="s">
        <v>129</v>
      </c>
      <c r="C349" s="609" t="s">
        <v>233</v>
      </c>
      <c r="D349" s="610"/>
      <c r="E349" s="611"/>
      <c r="F349" s="410" t="s">
        <v>238</v>
      </c>
      <c r="G349" s="340"/>
      <c r="H349" s="340">
        <v>21</v>
      </c>
      <c r="I349" s="340"/>
      <c r="J349" s="340"/>
      <c r="K349" s="340">
        <v>0</v>
      </c>
      <c r="L349" s="340"/>
      <c r="M349" s="340"/>
      <c r="N349" s="340"/>
      <c r="P349" t="s">
        <v>692</v>
      </c>
      <c r="R349">
        <f t="shared" si="1"/>
        <v>21</v>
      </c>
    </row>
    <row r="350" spans="1:18" ht="16" hidden="1" x14ac:dyDescent="0.2">
      <c r="A350" s="345">
        <v>8</v>
      </c>
      <c r="B350" s="383" t="s">
        <v>127</v>
      </c>
      <c r="C350" s="609" t="s">
        <v>233</v>
      </c>
      <c r="D350" s="610"/>
      <c r="E350" s="611"/>
      <c r="F350" s="410" t="s">
        <v>238</v>
      </c>
      <c r="G350" s="340"/>
      <c r="H350" s="340">
        <v>18</v>
      </c>
      <c r="I350" s="340"/>
      <c r="J350" s="340"/>
      <c r="K350" s="340">
        <v>0</v>
      </c>
      <c r="L350" s="340"/>
      <c r="M350" s="340"/>
      <c r="N350" s="340"/>
      <c r="P350" t="s">
        <v>692</v>
      </c>
      <c r="R350">
        <f t="shared" si="1"/>
        <v>18</v>
      </c>
    </row>
    <row r="351" spans="1:18" ht="16" hidden="1" x14ac:dyDescent="0.2">
      <c r="A351" s="345">
        <v>8</v>
      </c>
      <c r="B351" s="383" t="s">
        <v>134</v>
      </c>
      <c r="C351" s="609" t="s">
        <v>233</v>
      </c>
      <c r="D351" s="610"/>
      <c r="E351" s="611"/>
      <c r="F351" s="410" t="s">
        <v>238</v>
      </c>
      <c r="G351" s="340"/>
      <c r="H351" s="340">
        <v>32</v>
      </c>
      <c r="I351" s="340"/>
      <c r="J351" s="340"/>
      <c r="K351" s="340">
        <v>9</v>
      </c>
      <c r="L351" s="340"/>
      <c r="M351" s="340"/>
      <c r="N351" s="340"/>
      <c r="P351" t="s">
        <v>692</v>
      </c>
      <c r="R351">
        <f t="shared" si="1"/>
        <v>41</v>
      </c>
    </row>
    <row r="352" spans="1:18" ht="16" hidden="1" x14ac:dyDescent="0.2">
      <c r="A352" s="345">
        <v>8</v>
      </c>
      <c r="B352" s="383" t="s">
        <v>139</v>
      </c>
      <c r="C352" s="609" t="s">
        <v>234</v>
      </c>
      <c r="D352" s="610"/>
      <c r="E352" s="611"/>
      <c r="F352" s="410" t="s">
        <v>238</v>
      </c>
      <c r="G352" s="340"/>
      <c r="H352" s="340">
        <v>1</v>
      </c>
      <c r="I352" s="340"/>
      <c r="J352" s="340"/>
      <c r="K352" s="340">
        <v>0</v>
      </c>
      <c r="L352" s="340"/>
      <c r="M352" s="340"/>
      <c r="N352" s="340"/>
      <c r="P352" t="s">
        <v>692</v>
      </c>
      <c r="R352">
        <f t="shared" si="1"/>
        <v>1</v>
      </c>
    </row>
    <row r="353" spans="1:18" ht="16" hidden="1" x14ac:dyDescent="0.2">
      <c r="A353" s="345">
        <v>8</v>
      </c>
      <c r="B353" s="383" t="s">
        <v>157</v>
      </c>
      <c r="C353" s="609" t="s">
        <v>237</v>
      </c>
      <c r="D353" s="610"/>
      <c r="E353" s="611"/>
      <c r="F353" s="410" t="s">
        <v>239</v>
      </c>
      <c r="G353" s="340"/>
      <c r="H353" s="340"/>
      <c r="I353" s="340"/>
      <c r="J353" s="340"/>
      <c r="K353" s="340"/>
      <c r="L353" s="340">
        <v>16</v>
      </c>
      <c r="M353" s="340">
        <v>1</v>
      </c>
      <c r="N353" s="340">
        <v>0</v>
      </c>
      <c r="P353" t="s">
        <v>692</v>
      </c>
      <c r="R353">
        <f t="shared" si="1"/>
        <v>17</v>
      </c>
    </row>
    <row r="354" spans="1:18" ht="16" hidden="1" x14ac:dyDescent="0.2">
      <c r="A354" s="345">
        <v>9</v>
      </c>
      <c r="B354" s="383" t="s">
        <v>135</v>
      </c>
      <c r="C354" s="609" t="s">
        <v>236</v>
      </c>
      <c r="D354" s="610"/>
      <c r="E354" s="611"/>
      <c r="F354" s="410" t="s">
        <v>242</v>
      </c>
      <c r="G354" s="340"/>
      <c r="H354" s="340">
        <v>1</v>
      </c>
      <c r="I354" s="340"/>
      <c r="J354" s="340"/>
      <c r="K354" s="340">
        <v>0</v>
      </c>
      <c r="L354" s="340">
        <v>8</v>
      </c>
      <c r="M354" s="340"/>
      <c r="N354" s="340">
        <v>0</v>
      </c>
      <c r="P354" t="s">
        <v>692</v>
      </c>
      <c r="R354">
        <f t="shared" si="1"/>
        <v>9</v>
      </c>
    </row>
    <row r="355" spans="1:18" ht="16" hidden="1" x14ac:dyDescent="0.2">
      <c r="A355" s="345">
        <v>9</v>
      </c>
      <c r="B355" s="383" t="s">
        <v>128</v>
      </c>
      <c r="C355" s="609" t="s">
        <v>237</v>
      </c>
      <c r="D355" s="610"/>
      <c r="E355" s="611"/>
      <c r="F355" s="410" t="s">
        <v>239</v>
      </c>
      <c r="G355" s="340"/>
      <c r="H355" s="340"/>
      <c r="I355" s="340"/>
      <c r="J355" s="340"/>
      <c r="K355" s="340"/>
      <c r="L355" s="340">
        <v>140</v>
      </c>
      <c r="M355" s="340"/>
      <c r="N355" s="340">
        <v>70</v>
      </c>
      <c r="P355" t="s">
        <v>692</v>
      </c>
      <c r="R355">
        <f t="shared" si="1"/>
        <v>210</v>
      </c>
    </row>
    <row r="356" spans="1:18" ht="16" hidden="1" x14ac:dyDescent="0.2">
      <c r="A356" s="345">
        <v>9</v>
      </c>
      <c r="B356" s="392" t="s">
        <v>682</v>
      </c>
      <c r="C356" s="609" t="s">
        <v>234</v>
      </c>
      <c r="D356" s="610"/>
      <c r="E356" s="611"/>
      <c r="F356" s="410" t="s">
        <v>238</v>
      </c>
      <c r="G356" s="340"/>
      <c r="H356" s="340">
        <v>41</v>
      </c>
      <c r="I356" s="340"/>
      <c r="J356" s="340"/>
      <c r="K356" s="340">
        <v>0</v>
      </c>
      <c r="L356" s="340">
        <v>0</v>
      </c>
      <c r="M356" s="340"/>
      <c r="N356" s="340">
        <v>0</v>
      </c>
      <c r="O356" t="s">
        <v>659</v>
      </c>
      <c r="P356" t="s">
        <v>692</v>
      </c>
      <c r="R356">
        <f t="shared" si="1"/>
        <v>41</v>
      </c>
    </row>
    <row r="357" spans="1:18" ht="16" hidden="1" x14ac:dyDescent="0.2">
      <c r="A357" s="345">
        <v>9</v>
      </c>
      <c r="B357" s="392" t="s">
        <v>477</v>
      </c>
      <c r="C357" s="609" t="s">
        <v>234</v>
      </c>
      <c r="D357" s="610"/>
      <c r="E357" s="611"/>
      <c r="F357" s="410" t="s">
        <v>238</v>
      </c>
      <c r="G357" s="340"/>
      <c r="H357" s="340">
        <v>1</v>
      </c>
      <c r="I357" s="340"/>
      <c r="J357" s="340"/>
      <c r="K357" s="340">
        <v>0</v>
      </c>
      <c r="L357" s="340"/>
      <c r="M357" s="340"/>
      <c r="N357" s="340"/>
      <c r="O357" s="420" t="s">
        <v>568</v>
      </c>
      <c r="P357" t="s">
        <v>692</v>
      </c>
      <c r="R357">
        <f t="shared" si="1"/>
        <v>1</v>
      </c>
    </row>
    <row r="358" spans="1:18" ht="16" hidden="1" x14ac:dyDescent="0.2">
      <c r="A358" s="345">
        <v>9</v>
      </c>
      <c r="B358" s="383" t="s">
        <v>134</v>
      </c>
      <c r="C358" s="609" t="s">
        <v>233</v>
      </c>
      <c r="D358" s="610"/>
      <c r="E358" s="611"/>
      <c r="F358" s="410" t="s">
        <v>238</v>
      </c>
      <c r="G358" s="340"/>
      <c r="H358" s="340">
        <v>35</v>
      </c>
      <c r="I358" s="340"/>
      <c r="J358" s="340"/>
      <c r="K358" s="340">
        <v>22</v>
      </c>
      <c r="L358" s="340"/>
      <c r="M358" s="340"/>
      <c r="N358" s="340"/>
      <c r="P358" t="s">
        <v>692</v>
      </c>
      <c r="R358">
        <f t="shared" si="1"/>
        <v>57</v>
      </c>
    </row>
    <row r="359" spans="1:18" ht="16" hidden="1" x14ac:dyDescent="0.2">
      <c r="A359" s="345">
        <v>9</v>
      </c>
      <c r="B359" s="383" t="s">
        <v>159</v>
      </c>
      <c r="C359" s="609" t="s">
        <v>233</v>
      </c>
      <c r="D359" s="610"/>
      <c r="E359" s="611"/>
      <c r="F359" s="410" t="s">
        <v>240</v>
      </c>
      <c r="G359" s="340"/>
      <c r="H359" s="340">
        <v>80</v>
      </c>
      <c r="I359" s="340"/>
      <c r="J359" s="340"/>
      <c r="K359" s="340">
        <v>0</v>
      </c>
      <c r="L359" s="340"/>
      <c r="M359" s="340"/>
      <c r="N359" s="340"/>
      <c r="P359" t="s">
        <v>692</v>
      </c>
      <c r="R359">
        <f t="shared" si="1"/>
        <v>80</v>
      </c>
    </row>
    <row r="360" spans="1:18" ht="16" hidden="1" x14ac:dyDescent="0.2">
      <c r="A360" s="345">
        <v>9</v>
      </c>
      <c r="B360" s="383" t="s">
        <v>129</v>
      </c>
      <c r="C360" s="609" t="s">
        <v>233</v>
      </c>
      <c r="D360" s="610"/>
      <c r="E360" s="611"/>
      <c r="F360" s="410" t="s">
        <v>238</v>
      </c>
      <c r="G360" s="340"/>
      <c r="H360" s="340">
        <v>19</v>
      </c>
      <c r="I360" s="340"/>
      <c r="J360" s="340"/>
      <c r="K360" s="340">
        <v>0</v>
      </c>
      <c r="L360" s="340"/>
      <c r="M360" s="340"/>
      <c r="N360" s="340"/>
      <c r="P360" t="s">
        <v>692</v>
      </c>
      <c r="R360">
        <f t="shared" si="1"/>
        <v>19</v>
      </c>
    </row>
    <row r="361" spans="1:18" ht="16" hidden="1" x14ac:dyDescent="0.2">
      <c r="A361" s="345">
        <v>9</v>
      </c>
      <c r="B361" s="383" t="s">
        <v>127</v>
      </c>
      <c r="C361" s="609" t="s">
        <v>233</v>
      </c>
      <c r="D361" s="610"/>
      <c r="E361" s="611"/>
      <c r="F361" s="410" t="s">
        <v>238</v>
      </c>
      <c r="G361" s="340"/>
      <c r="H361" s="340">
        <v>4</v>
      </c>
      <c r="I361" s="340"/>
      <c r="J361" s="340"/>
      <c r="K361" s="340">
        <v>0</v>
      </c>
      <c r="L361" s="340"/>
      <c r="M361" s="340"/>
      <c r="N361" s="340"/>
      <c r="P361" t="s">
        <v>692</v>
      </c>
      <c r="R361">
        <f t="shared" si="1"/>
        <v>4</v>
      </c>
    </row>
    <row r="362" spans="1:18" ht="16" hidden="1" x14ac:dyDescent="0.2">
      <c r="A362" s="345">
        <v>9</v>
      </c>
      <c r="B362" s="383" t="s">
        <v>139</v>
      </c>
      <c r="C362" s="609" t="s">
        <v>234</v>
      </c>
      <c r="D362" s="610"/>
      <c r="E362" s="611"/>
      <c r="F362" s="410" t="s">
        <v>238</v>
      </c>
      <c r="G362" s="340"/>
      <c r="H362" s="340">
        <v>1</v>
      </c>
      <c r="I362" s="340"/>
      <c r="J362" s="340"/>
      <c r="K362" s="340">
        <v>0</v>
      </c>
      <c r="L362" s="340"/>
      <c r="M362" s="340"/>
      <c r="N362" s="340"/>
      <c r="P362" t="s">
        <v>692</v>
      </c>
      <c r="R362">
        <f t="shared" si="1"/>
        <v>1</v>
      </c>
    </row>
    <row r="363" spans="1:18" ht="32" hidden="1" x14ac:dyDescent="0.2">
      <c r="A363" s="345">
        <v>9</v>
      </c>
      <c r="B363" s="383" t="s">
        <v>232</v>
      </c>
      <c r="C363" s="609" t="s">
        <v>236</v>
      </c>
      <c r="D363" s="610"/>
      <c r="E363" s="611"/>
      <c r="F363" s="410" t="s">
        <v>239</v>
      </c>
      <c r="G363" s="340"/>
      <c r="H363" s="340"/>
      <c r="I363" s="340"/>
      <c r="J363" s="340"/>
      <c r="K363" s="340"/>
      <c r="L363" s="340">
        <v>1</v>
      </c>
      <c r="M363" s="340"/>
      <c r="N363" s="340">
        <v>0</v>
      </c>
      <c r="P363" t="s">
        <v>692</v>
      </c>
      <c r="R363">
        <f t="shared" ref="R363:R421" si="2">SUM(G363:I363,K363:N363)</f>
        <v>1</v>
      </c>
    </row>
    <row r="364" spans="1:18" ht="16" hidden="1" x14ac:dyDescent="0.2">
      <c r="A364" s="345">
        <v>9</v>
      </c>
      <c r="B364" s="383" t="s">
        <v>229</v>
      </c>
      <c r="C364" s="609" t="s">
        <v>235</v>
      </c>
      <c r="D364" s="610"/>
      <c r="E364" s="611"/>
      <c r="F364" s="410" t="s">
        <v>239</v>
      </c>
      <c r="G364" s="340"/>
      <c r="H364" s="340">
        <v>1</v>
      </c>
      <c r="I364" s="340"/>
      <c r="J364" s="340"/>
      <c r="K364" s="340">
        <v>0</v>
      </c>
      <c r="L364" s="340">
        <v>34</v>
      </c>
      <c r="M364" s="340"/>
      <c r="N364" s="340">
        <v>0</v>
      </c>
      <c r="P364" t="s">
        <v>692</v>
      </c>
      <c r="R364">
        <f t="shared" si="2"/>
        <v>35</v>
      </c>
    </row>
    <row r="365" spans="1:18" ht="16" hidden="1" x14ac:dyDescent="0.2">
      <c r="A365" s="345">
        <v>9</v>
      </c>
      <c r="B365" s="383" t="s">
        <v>161</v>
      </c>
      <c r="C365" s="609" t="s">
        <v>235</v>
      </c>
      <c r="D365" s="610"/>
      <c r="E365" s="611"/>
      <c r="F365" s="410" t="s">
        <v>239</v>
      </c>
      <c r="G365" s="340"/>
      <c r="H365" s="340">
        <v>1</v>
      </c>
      <c r="I365" s="340"/>
      <c r="J365" s="340"/>
      <c r="K365" s="340">
        <v>0</v>
      </c>
      <c r="L365" s="340">
        <v>12</v>
      </c>
      <c r="M365" s="340"/>
      <c r="N365" s="340">
        <v>0</v>
      </c>
      <c r="P365" t="s">
        <v>692</v>
      </c>
      <c r="R365">
        <f t="shared" si="2"/>
        <v>13</v>
      </c>
    </row>
    <row r="366" spans="1:18" ht="16" hidden="1" x14ac:dyDescent="0.2">
      <c r="A366" s="345">
        <v>9</v>
      </c>
      <c r="B366" s="383" t="s">
        <v>298</v>
      </c>
      <c r="C366" s="609" t="s">
        <v>237</v>
      </c>
      <c r="D366" s="610"/>
      <c r="E366" s="611"/>
      <c r="F366" s="410" t="s">
        <v>239</v>
      </c>
      <c r="G366" s="340"/>
      <c r="H366" s="340"/>
      <c r="I366" s="340"/>
      <c r="J366" s="340"/>
      <c r="K366" s="340"/>
      <c r="L366" s="340">
        <v>3</v>
      </c>
      <c r="M366" s="340"/>
      <c r="N366" s="340">
        <v>0</v>
      </c>
      <c r="P366" t="s">
        <v>692</v>
      </c>
      <c r="R366">
        <f t="shared" si="2"/>
        <v>3</v>
      </c>
    </row>
    <row r="367" spans="1:18" ht="16" hidden="1" x14ac:dyDescent="0.2">
      <c r="A367" s="345">
        <v>9</v>
      </c>
      <c r="B367" s="383" t="s">
        <v>318</v>
      </c>
      <c r="C367" s="609" t="s">
        <v>237</v>
      </c>
      <c r="D367" s="610"/>
      <c r="E367" s="611"/>
      <c r="F367" s="410" t="s">
        <v>239</v>
      </c>
      <c r="G367" s="340"/>
      <c r="H367" s="340"/>
      <c r="I367" s="340"/>
      <c r="J367" s="340"/>
      <c r="K367" s="340"/>
      <c r="L367" s="340">
        <v>6</v>
      </c>
      <c r="M367" s="340"/>
      <c r="N367" s="340">
        <v>0</v>
      </c>
      <c r="P367" t="s">
        <v>692</v>
      </c>
      <c r="R367">
        <f t="shared" si="2"/>
        <v>6</v>
      </c>
    </row>
    <row r="368" spans="1:18" ht="16" x14ac:dyDescent="0.2">
      <c r="A368" s="345">
        <v>9</v>
      </c>
      <c r="B368" s="382" t="s">
        <v>1051</v>
      </c>
      <c r="C368" s="609" t="s">
        <v>233</v>
      </c>
      <c r="D368" s="610"/>
      <c r="E368" s="611"/>
      <c r="F368" s="410" t="s">
        <v>238</v>
      </c>
      <c r="G368" s="340"/>
      <c r="H368" s="340">
        <v>2</v>
      </c>
      <c r="I368" s="340"/>
      <c r="J368" s="340"/>
      <c r="K368" s="340">
        <v>0</v>
      </c>
      <c r="L368" s="340"/>
      <c r="M368" s="340"/>
      <c r="N368" s="340"/>
      <c r="P368" t="s">
        <v>692</v>
      </c>
      <c r="R368">
        <f t="shared" si="2"/>
        <v>2</v>
      </c>
    </row>
    <row r="369" spans="1:18" ht="32" hidden="1" x14ac:dyDescent="0.2">
      <c r="A369" s="345">
        <v>10</v>
      </c>
      <c r="B369" s="383" t="s">
        <v>232</v>
      </c>
      <c r="C369" s="609" t="s">
        <v>236</v>
      </c>
      <c r="D369" s="610"/>
      <c r="E369" s="611"/>
      <c r="F369" s="410" t="s">
        <v>239</v>
      </c>
      <c r="G369" s="340"/>
      <c r="H369" s="340">
        <v>1</v>
      </c>
      <c r="I369" s="340"/>
      <c r="J369" s="340"/>
      <c r="K369" s="340">
        <v>0</v>
      </c>
      <c r="L369" s="340">
        <v>1</v>
      </c>
      <c r="M369" s="340"/>
      <c r="N369" s="340">
        <v>0</v>
      </c>
      <c r="P369" t="s">
        <v>692</v>
      </c>
      <c r="R369">
        <f t="shared" si="2"/>
        <v>2</v>
      </c>
    </row>
    <row r="370" spans="1:18" ht="16" hidden="1" x14ac:dyDescent="0.2">
      <c r="A370" s="345">
        <v>10</v>
      </c>
      <c r="B370" s="392" t="s">
        <v>687</v>
      </c>
      <c r="C370" s="609" t="s">
        <v>234</v>
      </c>
      <c r="D370" s="610"/>
      <c r="E370" s="611"/>
      <c r="F370" s="410" t="s">
        <v>238</v>
      </c>
      <c r="G370" s="340"/>
      <c r="H370" s="340">
        <v>5</v>
      </c>
      <c r="I370" s="340"/>
      <c r="J370" s="340"/>
      <c r="K370" s="340">
        <v>0</v>
      </c>
      <c r="L370" s="340"/>
      <c r="M370" s="340"/>
      <c r="N370" s="340"/>
      <c r="O370" s="303" t="s">
        <v>844</v>
      </c>
      <c r="P370" t="s">
        <v>692</v>
      </c>
      <c r="R370">
        <f t="shared" si="2"/>
        <v>5</v>
      </c>
    </row>
    <row r="371" spans="1:18" ht="16" hidden="1" x14ac:dyDescent="0.2">
      <c r="A371" s="345">
        <v>10</v>
      </c>
      <c r="B371" s="383" t="s">
        <v>159</v>
      </c>
      <c r="C371" s="609" t="s">
        <v>233</v>
      </c>
      <c r="D371" s="610"/>
      <c r="E371" s="611"/>
      <c r="F371" s="410" t="s">
        <v>240</v>
      </c>
      <c r="G371" s="340"/>
      <c r="H371" s="340">
        <v>10</v>
      </c>
      <c r="I371" s="340"/>
      <c r="J371" s="340"/>
      <c r="K371" s="340">
        <v>0</v>
      </c>
      <c r="L371" s="340"/>
      <c r="M371" s="340"/>
      <c r="N371" s="340"/>
      <c r="P371" t="s">
        <v>692</v>
      </c>
      <c r="R371">
        <f t="shared" si="2"/>
        <v>10</v>
      </c>
    </row>
    <row r="372" spans="1:18" ht="16" hidden="1" x14ac:dyDescent="0.2">
      <c r="A372" s="345">
        <v>10</v>
      </c>
      <c r="B372" s="383" t="s">
        <v>128</v>
      </c>
      <c r="C372" s="609" t="s">
        <v>237</v>
      </c>
      <c r="D372" s="610"/>
      <c r="E372" s="611"/>
      <c r="F372" s="410" t="s">
        <v>239</v>
      </c>
      <c r="G372" s="340"/>
      <c r="H372" s="340"/>
      <c r="I372" s="340"/>
      <c r="J372" s="340"/>
      <c r="K372" s="340"/>
      <c r="L372" s="340">
        <v>60</v>
      </c>
      <c r="M372" s="340"/>
      <c r="N372" s="340">
        <v>30</v>
      </c>
      <c r="P372" t="s">
        <v>692</v>
      </c>
      <c r="R372">
        <f t="shared" si="2"/>
        <v>90</v>
      </c>
    </row>
    <row r="373" spans="1:18" ht="16" hidden="1" x14ac:dyDescent="0.2">
      <c r="A373" s="345">
        <v>10</v>
      </c>
      <c r="B373" s="383" t="s">
        <v>129</v>
      </c>
      <c r="C373" s="609" t="s">
        <v>233</v>
      </c>
      <c r="D373" s="610"/>
      <c r="E373" s="611"/>
      <c r="F373" s="410" t="s">
        <v>238</v>
      </c>
      <c r="G373" s="340"/>
      <c r="H373" s="340">
        <v>8</v>
      </c>
      <c r="I373" s="340"/>
      <c r="J373" s="340"/>
      <c r="K373" s="340">
        <v>0</v>
      </c>
      <c r="L373" s="340"/>
      <c r="M373" s="340"/>
      <c r="N373" s="340"/>
      <c r="P373" t="s">
        <v>692</v>
      </c>
      <c r="R373">
        <f t="shared" si="2"/>
        <v>8</v>
      </c>
    </row>
    <row r="374" spans="1:18" ht="16" hidden="1" x14ac:dyDescent="0.2">
      <c r="A374" s="345">
        <v>10</v>
      </c>
      <c r="B374" s="392" t="s">
        <v>477</v>
      </c>
      <c r="C374" s="609" t="s">
        <v>234</v>
      </c>
      <c r="D374" s="610"/>
      <c r="E374" s="611"/>
      <c r="F374" s="410" t="s">
        <v>238</v>
      </c>
      <c r="G374" s="340"/>
      <c r="H374" s="340">
        <v>5</v>
      </c>
      <c r="I374" s="340"/>
      <c r="J374" s="340"/>
      <c r="K374" s="340">
        <v>4</v>
      </c>
      <c r="L374" s="340"/>
      <c r="M374" s="340"/>
      <c r="N374" s="340"/>
      <c r="O374" s="420" t="s">
        <v>568</v>
      </c>
      <c r="P374" t="s">
        <v>692</v>
      </c>
      <c r="R374">
        <f t="shared" si="2"/>
        <v>9</v>
      </c>
    </row>
    <row r="375" spans="1:18" ht="16" hidden="1" x14ac:dyDescent="0.2">
      <c r="A375" s="345">
        <v>10</v>
      </c>
      <c r="B375" s="392" t="s">
        <v>682</v>
      </c>
      <c r="C375" s="609" t="s">
        <v>234</v>
      </c>
      <c r="D375" s="610"/>
      <c r="E375" s="611"/>
      <c r="F375" s="410" t="s">
        <v>238</v>
      </c>
      <c r="G375" s="340"/>
      <c r="H375" s="340">
        <v>3</v>
      </c>
      <c r="I375" s="340"/>
      <c r="J375" s="340"/>
      <c r="K375" s="340">
        <v>0</v>
      </c>
      <c r="L375" s="340"/>
      <c r="M375" s="340"/>
      <c r="N375" s="340"/>
      <c r="O375" t="s">
        <v>659</v>
      </c>
      <c r="P375" t="s">
        <v>692</v>
      </c>
      <c r="R375">
        <f t="shared" si="2"/>
        <v>3</v>
      </c>
    </row>
    <row r="376" spans="1:18" ht="16" hidden="1" x14ac:dyDescent="0.2">
      <c r="A376" s="345">
        <v>10</v>
      </c>
      <c r="B376" s="383" t="s">
        <v>134</v>
      </c>
      <c r="C376" s="609" t="s">
        <v>233</v>
      </c>
      <c r="D376" s="610"/>
      <c r="E376" s="611"/>
      <c r="F376" s="410" t="s">
        <v>238</v>
      </c>
      <c r="G376" s="340"/>
      <c r="H376" s="340">
        <v>20</v>
      </c>
      <c r="I376" s="340"/>
      <c r="J376" s="340"/>
      <c r="K376" s="340">
        <v>17</v>
      </c>
      <c r="L376" s="340"/>
      <c r="M376" s="340"/>
      <c r="N376" s="340"/>
      <c r="P376" t="s">
        <v>692</v>
      </c>
      <c r="R376">
        <f t="shared" si="2"/>
        <v>37</v>
      </c>
    </row>
    <row r="377" spans="1:18" ht="16" hidden="1" x14ac:dyDescent="0.2">
      <c r="A377" s="345">
        <v>10</v>
      </c>
      <c r="B377" s="383" t="s">
        <v>132</v>
      </c>
      <c r="C377" s="609" t="s">
        <v>233</v>
      </c>
      <c r="D377" s="610"/>
      <c r="E377" s="611"/>
      <c r="F377" s="410" t="s">
        <v>238</v>
      </c>
      <c r="G377" s="340"/>
      <c r="H377" s="340">
        <v>1</v>
      </c>
      <c r="I377" s="340"/>
      <c r="J377" s="340"/>
      <c r="K377" s="340">
        <v>0</v>
      </c>
      <c r="L377" s="340"/>
      <c r="M377" s="340"/>
      <c r="N377" s="340"/>
      <c r="P377" t="s">
        <v>692</v>
      </c>
      <c r="R377">
        <f t="shared" si="2"/>
        <v>1</v>
      </c>
    </row>
    <row r="378" spans="1:18" ht="16" hidden="1" x14ac:dyDescent="0.2">
      <c r="A378" s="345">
        <v>10</v>
      </c>
      <c r="B378" s="383" t="s">
        <v>161</v>
      </c>
      <c r="C378" s="609" t="s">
        <v>235</v>
      </c>
      <c r="D378" s="610"/>
      <c r="E378" s="611"/>
      <c r="F378" s="410" t="s">
        <v>239</v>
      </c>
      <c r="G378" s="340"/>
      <c r="H378" s="340"/>
      <c r="I378" s="340"/>
      <c r="J378" s="340"/>
      <c r="K378" s="340"/>
      <c r="L378" s="340">
        <v>3</v>
      </c>
      <c r="M378" s="340"/>
      <c r="N378" s="340">
        <v>0</v>
      </c>
      <c r="P378" t="s">
        <v>692</v>
      </c>
      <c r="R378">
        <f t="shared" si="2"/>
        <v>3</v>
      </c>
    </row>
    <row r="379" spans="1:18" ht="16" hidden="1" x14ac:dyDescent="0.2">
      <c r="A379" s="345">
        <v>10</v>
      </c>
      <c r="B379" s="383" t="s">
        <v>318</v>
      </c>
      <c r="C379" s="609" t="s">
        <v>237</v>
      </c>
      <c r="D379" s="610"/>
      <c r="E379" s="611"/>
      <c r="F379" s="410" t="s">
        <v>239</v>
      </c>
      <c r="G379" s="340"/>
      <c r="H379" s="340"/>
      <c r="I379" s="340"/>
      <c r="J379" s="340"/>
      <c r="K379" s="340"/>
      <c r="L379" s="340">
        <v>3</v>
      </c>
      <c r="M379" s="340"/>
      <c r="N379" s="340">
        <v>0</v>
      </c>
      <c r="P379" t="s">
        <v>692</v>
      </c>
      <c r="R379">
        <f t="shared" si="2"/>
        <v>3</v>
      </c>
    </row>
    <row r="380" spans="1:18" ht="16" hidden="1" x14ac:dyDescent="0.2">
      <c r="A380" s="345">
        <v>10</v>
      </c>
      <c r="B380" s="383" t="s">
        <v>229</v>
      </c>
      <c r="C380" s="609" t="s">
        <v>235</v>
      </c>
      <c r="D380" s="610"/>
      <c r="E380" s="611"/>
      <c r="F380" s="410" t="s">
        <v>239</v>
      </c>
      <c r="G380" s="340"/>
      <c r="H380" s="340"/>
      <c r="I380" s="340"/>
      <c r="J380" s="340"/>
      <c r="K380" s="340"/>
      <c r="L380" s="340">
        <v>6</v>
      </c>
      <c r="M380" s="340"/>
      <c r="N380" s="340">
        <v>0</v>
      </c>
      <c r="P380" t="s">
        <v>692</v>
      </c>
      <c r="R380">
        <f t="shared" si="2"/>
        <v>6</v>
      </c>
    </row>
    <row r="381" spans="1:18" ht="16" x14ac:dyDescent="0.2">
      <c r="A381" s="345">
        <v>10</v>
      </c>
      <c r="B381" s="382" t="s">
        <v>1051</v>
      </c>
      <c r="C381" s="609" t="s">
        <v>233</v>
      </c>
      <c r="D381" s="610"/>
      <c r="E381" s="611"/>
      <c r="F381" s="410" t="s">
        <v>238</v>
      </c>
      <c r="G381" s="340"/>
      <c r="H381" s="340">
        <v>4</v>
      </c>
      <c r="I381" s="340"/>
      <c r="J381" s="340"/>
      <c r="K381" s="340">
        <v>4</v>
      </c>
      <c r="L381" s="340"/>
      <c r="M381" s="340"/>
      <c r="N381" s="340"/>
      <c r="P381" t="s">
        <v>692</v>
      </c>
      <c r="R381">
        <f t="shared" si="2"/>
        <v>8</v>
      </c>
    </row>
    <row r="382" spans="1:18" ht="16" hidden="1" x14ac:dyDescent="0.2">
      <c r="A382" s="345">
        <v>10</v>
      </c>
      <c r="B382" s="383" t="s">
        <v>687</v>
      </c>
      <c r="C382" s="609" t="s">
        <v>234</v>
      </c>
      <c r="D382" s="610"/>
      <c r="E382" s="611"/>
      <c r="F382" s="410" t="s">
        <v>238</v>
      </c>
      <c r="G382" s="340"/>
      <c r="H382" s="340">
        <v>3</v>
      </c>
      <c r="I382" s="340"/>
      <c r="J382" s="340"/>
      <c r="K382" s="340">
        <v>3</v>
      </c>
      <c r="L382" s="340"/>
      <c r="M382" s="340"/>
      <c r="N382" s="340"/>
      <c r="O382" s="303" t="s">
        <v>844</v>
      </c>
      <c r="P382" t="s">
        <v>692</v>
      </c>
      <c r="R382">
        <f t="shared" si="2"/>
        <v>6</v>
      </c>
    </row>
    <row r="383" spans="1:18" ht="16" hidden="1" x14ac:dyDescent="0.2">
      <c r="A383" s="345">
        <v>11</v>
      </c>
      <c r="B383" s="383" t="s">
        <v>229</v>
      </c>
      <c r="C383" s="609" t="s">
        <v>236</v>
      </c>
      <c r="D383" s="610"/>
      <c r="E383" s="611"/>
      <c r="F383" s="410" t="s">
        <v>239</v>
      </c>
      <c r="G383" s="340"/>
      <c r="H383" s="340">
        <v>5</v>
      </c>
      <c r="I383" s="340"/>
      <c r="J383" s="340"/>
      <c r="K383" s="340">
        <v>0</v>
      </c>
      <c r="L383" s="340"/>
      <c r="M383" s="340"/>
      <c r="N383" s="340"/>
      <c r="P383" t="s">
        <v>692</v>
      </c>
      <c r="R383">
        <f t="shared" si="2"/>
        <v>5</v>
      </c>
    </row>
    <row r="384" spans="1:18" ht="16" hidden="1" x14ac:dyDescent="0.2">
      <c r="A384" s="345">
        <v>11</v>
      </c>
      <c r="B384" s="383" t="s">
        <v>135</v>
      </c>
      <c r="C384" s="609" t="s">
        <v>236</v>
      </c>
      <c r="D384" s="610"/>
      <c r="E384" s="611"/>
      <c r="F384" s="410" t="s">
        <v>242</v>
      </c>
      <c r="G384" s="340"/>
      <c r="H384" s="340"/>
      <c r="I384" s="340"/>
      <c r="J384" s="340"/>
      <c r="K384" s="340"/>
      <c r="L384" s="340">
        <v>10</v>
      </c>
      <c r="M384" s="340"/>
      <c r="N384" s="340">
        <v>0</v>
      </c>
      <c r="P384" t="s">
        <v>692</v>
      </c>
      <c r="R384">
        <f t="shared" si="2"/>
        <v>10</v>
      </c>
    </row>
    <row r="385" spans="1:18" ht="16" hidden="1" x14ac:dyDescent="0.2">
      <c r="A385" s="345">
        <v>11</v>
      </c>
      <c r="B385" s="383" t="s">
        <v>128</v>
      </c>
      <c r="C385" s="609" t="s">
        <v>237</v>
      </c>
      <c r="D385" s="610"/>
      <c r="E385" s="611"/>
      <c r="F385" s="410" t="s">
        <v>239</v>
      </c>
      <c r="G385" s="340"/>
      <c r="H385" s="340"/>
      <c r="I385" s="340"/>
      <c r="J385" s="340"/>
      <c r="K385" s="340"/>
      <c r="L385" s="340">
        <v>50</v>
      </c>
      <c r="M385" s="340"/>
      <c r="N385" s="340">
        <v>30</v>
      </c>
      <c r="P385" t="s">
        <v>692</v>
      </c>
      <c r="R385">
        <f t="shared" si="2"/>
        <v>80</v>
      </c>
    </row>
    <row r="386" spans="1:18" ht="16" hidden="1" x14ac:dyDescent="0.2">
      <c r="A386" s="345">
        <v>11</v>
      </c>
      <c r="B386" s="383" t="s">
        <v>134</v>
      </c>
      <c r="C386" s="609" t="s">
        <v>233</v>
      </c>
      <c r="D386" s="610"/>
      <c r="E386" s="611"/>
      <c r="F386" s="410" t="s">
        <v>238</v>
      </c>
      <c r="G386" s="340"/>
      <c r="H386" s="340">
        <v>60</v>
      </c>
      <c r="I386" s="340"/>
      <c r="J386" s="340"/>
      <c r="K386" s="340">
        <v>35</v>
      </c>
      <c r="L386" s="340"/>
      <c r="M386" s="340"/>
      <c r="N386" s="340"/>
      <c r="P386" t="s">
        <v>692</v>
      </c>
      <c r="R386">
        <f t="shared" si="2"/>
        <v>95</v>
      </c>
    </row>
    <row r="387" spans="1:18" ht="16" hidden="1" x14ac:dyDescent="0.2">
      <c r="A387" s="345">
        <v>11</v>
      </c>
      <c r="B387" s="392" t="s">
        <v>687</v>
      </c>
      <c r="C387" s="609" t="s">
        <v>234</v>
      </c>
      <c r="D387" s="610"/>
      <c r="E387" s="611"/>
      <c r="F387" s="410" t="s">
        <v>238</v>
      </c>
      <c r="G387" s="340"/>
      <c r="H387" s="340">
        <v>4</v>
      </c>
      <c r="I387" s="340"/>
      <c r="J387" s="340"/>
      <c r="K387" s="340">
        <v>0</v>
      </c>
      <c r="L387" s="340"/>
      <c r="M387" s="340"/>
      <c r="N387" s="340"/>
      <c r="O387" s="303" t="s">
        <v>844</v>
      </c>
      <c r="P387" t="s">
        <v>692</v>
      </c>
      <c r="R387">
        <f t="shared" si="2"/>
        <v>4</v>
      </c>
    </row>
    <row r="388" spans="1:18" ht="16" hidden="1" x14ac:dyDescent="0.2">
      <c r="A388" s="345">
        <v>11</v>
      </c>
      <c r="B388" s="392" t="s">
        <v>682</v>
      </c>
      <c r="C388" s="609" t="s">
        <v>234</v>
      </c>
      <c r="D388" s="610"/>
      <c r="E388" s="611"/>
      <c r="F388" s="410" t="s">
        <v>238</v>
      </c>
      <c r="G388" s="340"/>
      <c r="H388" s="340">
        <v>10</v>
      </c>
      <c r="I388" s="340"/>
      <c r="J388" s="340"/>
      <c r="K388" s="340">
        <v>1</v>
      </c>
      <c r="L388" s="340"/>
      <c r="M388" s="340"/>
      <c r="N388" s="340"/>
      <c r="O388" t="s">
        <v>843</v>
      </c>
      <c r="P388" t="s">
        <v>692</v>
      </c>
      <c r="R388">
        <f t="shared" si="2"/>
        <v>11</v>
      </c>
    </row>
    <row r="389" spans="1:18" ht="16" hidden="1" x14ac:dyDescent="0.2">
      <c r="A389" s="345">
        <v>11</v>
      </c>
      <c r="B389" s="392" t="s">
        <v>560</v>
      </c>
      <c r="C389" s="609" t="s">
        <v>237</v>
      </c>
      <c r="D389" s="610"/>
      <c r="E389" s="611"/>
      <c r="F389" s="410" t="s">
        <v>238</v>
      </c>
      <c r="G389" s="340"/>
      <c r="H389" s="451">
        <v>0</v>
      </c>
      <c r="I389" s="340"/>
      <c r="J389" s="340"/>
      <c r="K389" s="340">
        <v>0</v>
      </c>
      <c r="L389" s="451">
        <v>5</v>
      </c>
      <c r="M389" s="340"/>
      <c r="N389" s="451">
        <v>0</v>
      </c>
      <c r="P389" t="s">
        <v>692</v>
      </c>
      <c r="R389">
        <f t="shared" si="2"/>
        <v>5</v>
      </c>
    </row>
    <row r="390" spans="1:18" ht="16" hidden="1" x14ac:dyDescent="0.2">
      <c r="A390" s="345">
        <v>11</v>
      </c>
      <c r="B390" s="383" t="s">
        <v>129</v>
      </c>
      <c r="C390" s="609" t="s">
        <v>233</v>
      </c>
      <c r="D390" s="610"/>
      <c r="E390" s="611"/>
      <c r="F390" s="410" t="s">
        <v>238</v>
      </c>
      <c r="G390" s="340"/>
      <c r="H390" s="340">
        <v>4</v>
      </c>
      <c r="I390" s="340"/>
      <c r="J390" s="340"/>
      <c r="K390" s="340">
        <v>0</v>
      </c>
      <c r="L390" s="340"/>
      <c r="M390" s="340"/>
      <c r="N390" s="340"/>
      <c r="P390" t="s">
        <v>692</v>
      </c>
      <c r="R390">
        <f t="shared" si="2"/>
        <v>4</v>
      </c>
    </row>
    <row r="391" spans="1:18" ht="16" hidden="1" x14ac:dyDescent="0.2">
      <c r="A391" s="345">
        <v>11</v>
      </c>
      <c r="B391" s="383" t="s">
        <v>502</v>
      </c>
      <c r="C391" s="609" t="s">
        <v>237</v>
      </c>
      <c r="D391" s="610"/>
      <c r="E391" s="611"/>
      <c r="F391" s="410" t="s">
        <v>238</v>
      </c>
      <c r="G391" s="340"/>
      <c r="H391" s="340"/>
      <c r="I391" s="340"/>
      <c r="J391" s="340"/>
      <c r="K391" s="340"/>
      <c r="L391" s="340">
        <v>1</v>
      </c>
      <c r="M391" s="340"/>
      <c r="N391" s="340">
        <v>0</v>
      </c>
      <c r="P391" t="s">
        <v>692</v>
      </c>
      <c r="R391">
        <f t="shared" si="2"/>
        <v>1</v>
      </c>
    </row>
    <row r="392" spans="1:18" ht="16" hidden="1" x14ac:dyDescent="0.2">
      <c r="A392" s="345">
        <v>11</v>
      </c>
      <c r="B392" s="383" t="s">
        <v>132</v>
      </c>
      <c r="C392" s="609" t="s">
        <v>233</v>
      </c>
      <c r="D392" s="610"/>
      <c r="E392" s="611"/>
      <c r="F392" s="410" t="s">
        <v>238</v>
      </c>
      <c r="G392" s="340"/>
      <c r="H392" s="340"/>
      <c r="I392" s="340"/>
      <c r="J392" s="340"/>
      <c r="K392" s="340"/>
      <c r="L392" s="340">
        <v>1</v>
      </c>
      <c r="M392" s="340"/>
      <c r="N392" s="340">
        <v>0</v>
      </c>
      <c r="P392" t="s">
        <v>692</v>
      </c>
      <c r="R392">
        <f t="shared" si="2"/>
        <v>1</v>
      </c>
    </row>
    <row r="393" spans="1:18" ht="16" x14ac:dyDescent="0.2">
      <c r="A393" s="345">
        <v>11</v>
      </c>
      <c r="B393" s="382" t="s">
        <v>1051</v>
      </c>
      <c r="C393" s="609" t="s">
        <v>233</v>
      </c>
      <c r="D393" s="610"/>
      <c r="E393" s="611"/>
      <c r="F393" s="410" t="s">
        <v>238</v>
      </c>
      <c r="G393" s="340"/>
      <c r="H393" s="340">
        <v>1</v>
      </c>
      <c r="I393" s="340"/>
      <c r="J393" s="340"/>
      <c r="K393" s="340">
        <v>0</v>
      </c>
      <c r="L393" s="340"/>
      <c r="M393" s="340"/>
      <c r="N393" s="340"/>
      <c r="P393" t="s">
        <v>692</v>
      </c>
      <c r="R393">
        <f t="shared" si="2"/>
        <v>1</v>
      </c>
    </row>
    <row r="394" spans="1:18" ht="16" hidden="1" x14ac:dyDescent="0.2">
      <c r="A394" s="345">
        <v>11</v>
      </c>
      <c r="B394" s="383" t="s">
        <v>318</v>
      </c>
      <c r="C394" s="609" t="s">
        <v>237</v>
      </c>
      <c r="D394" s="610"/>
      <c r="E394" s="611"/>
      <c r="F394" s="410" t="s">
        <v>239</v>
      </c>
      <c r="G394" s="340"/>
      <c r="H394" s="340"/>
      <c r="I394" s="340"/>
      <c r="J394" s="340"/>
      <c r="K394" s="340"/>
      <c r="L394" s="340">
        <v>4</v>
      </c>
      <c r="M394" s="340"/>
      <c r="N394" s="340">
        <v>0</v>
      </c>
      <c r="P394" t="s">
        <v>692</v>
      </c>
      <c r="R394">
        <f t="shared" si="2"/>
        <v>4</v>
      </c>
    </row>
    <row r="395" spans="1:18" ht="16" hidden="1" x14ac:dyDescent="0.2">
      <c r="A395" s="345">
        <v>12</v>
      </c>
      <c r="B395" s="383" t="s">
        <v>139</v>
      </c>
      <c r="C395" s="609" t="s">
        <v>234</v>
      </c>
      <c r="D395" s="610"/>
      <c r="E395" s="611"/>
      <c r="F395" s="410" t="s">
        <v>238</v>
      </c>
      <c r="G395" s="340"/>
      <c r="H395" s="340">
        <v>2</v>
      </c>
      <c r="I395" s="340"/>
      <c r="J395" s="340"/>
      <c r="K395" s="340">
        <v>2</v>
      </c>
      <c r="L395" s="340"/>
      <c r="M395" s="340"/>
      <c r="N395" s="340"/>
      <c r="P395" t="s">
        <v>692</v>
      </c>
      <c r="R395">
        <f t="shared" si="2"/>
        <v>4</v>
      </c>
    </row>
    <row r="396" spans="1:18" ht="16" hidden="1" x14ac:dyDescent="0.2">
      <c r="A396" s="345">
        <v>12</v>
      </c>
      <c r="B396" s="392" t="s">
        <v>687</v>
      </c>
      <c r="C396" s="609" t="s">
        <v>234</v>
      </c>
      <c r="D396" s="610"/>
      <c r="E396" s="611"/>
      <c r="F396" s="410" t="s">
        <v>238</v>
      </c>
      <c r="G396" s="340"/>
      <c r="H396" s="340">
        <v>4</v>
      </c>
      <c r="I396" s="340"/>
      <c r="J396" s="340"/>
      <c r="K396" s="340">
        <v>0</v>
      </c>
      <c r="L396" s="340" t="s">
        <v>276</v>
      </c>
      <c r="M396" s="340" t="s">
        <v>276</v>
      </c>
      <c r="N396" s="340" t="s">
        <v>276</v>
      </c>
      <c r="O396" s="303" t="s">
        <v>844</v>
      </c>
      <c r="P396" t="s">
        <v>692</v>
      </c>
      <c r="R396">
        <f t="shared" si="2"/>
        <v>4</v>
      </c>
    </row>
    <row r="397" spans="1:18" ht="16" hidden="1" x14ac:dyDescent="0.2">
      <c r="A397" s="345">
        <v>12</v>
      </c>
      <c r="B397" s="383" t="s">
        <v>131</v>
      </c>
      <c r="C397" s="609" t="s">
        <v>233</v>
      </c>
      <c r="D397" s="610"/>
      <c r="E397" s="611"/>
      <c r="F397" s="410" t="s">
        <v>240</v>
      </c>
      <c r="G397" s="340"/>
      <c r="H397" s="340">
        <v>5</v>
      </c>
      <c r="I397" s="340"/>
      <c r="J397" s="340"/>
      <c r="K397" s="340">
        <v>0</v>
      </c>
      <c r="L397" s="340"/>
      <c r="M397" s="340"/>
      <c r="N397" s="340"/>
      <c r="P397" t="s">
        <v>692</v>
      </c>
      <c r="R397">
        <f t="shared" si="2"/>
        <v>5</v>
      </c>
    </row>
    <row r="398" spans="1:18" ht="16" hidden="1" x14ac:dyDescent="0.2">
      <c r="A398" s="345">
        <v>12</v>
      </c>
      <c r="B398" s="383" t="s">
        <v>230</v>
      </c>
      <c r="C398" s="609" t="s">
        <v>233</v>
      </c>
      <c r="D398" s="610"/>
      <c r="E398" s="611"/>
      <c r="F398" s="410" t="s">
        <v>238</v>
      </c>
      <c r="G398" s="340"/>
      <c r="H398" s="340">
        <v>8</v>
      </c>
      <c r="I398" s="340"/>
      <c r="J398" s="340"/>
      <c r="K398" s="340">
        <v>5</v>
      </c>
      <c r="L398" s="340"/>
      <c r="M398" s="340"/>
      <c r="N398" s="340"/>
      <c r="P398" t="s">
        <v>692</v>
      </c>
      <c r="R398">
        <f t="shared" si="2"/>
        <v>13</v>
      </c>
    </row>
    <row r="399" spans="1:18" ht="16" hidden="1" x14ac:dyDescent="0.2">
      <c r="A399" s="345">
        <v>12</v>
      </c>
      <c r="B399" s="383" t="s">
        <v>129</v>
      </c>
      <c r="C399" s="609" t="s">
        <v>233</v>
      </c>
      <c r="D399" s="610"/>
      <c r="E399" s="611"/>
      <c r="F399" s="410" t="s">
        <v>238</v>
      </c>
      <c r="G399" s="340"/>
      <c r="H399" s="340">
        <v>17</v>
      </c>
      <c r="I399" s="340"/>
      <c r="J399" s="340"/>
      <c r="K399" s="340">
        <v>0</v>
      </c>
      <c r="L399" s="340" t="s">
        <v>276</v>
      </c>
      <c r="M399" s="340" t="s">
        <v>276</v>
      </c>
      <c r="N399" s="340" t="s">
        <v>276</v>
      </c>
      <c r="P399" t="s">
        <v>692</v>
      </c>
      <c r="R399">
        <f t="shared" si="2"/>
        <v>17</v>
      </c>
    </row>
    <row r="400" spans="1:18" ht="16" hidden="1" x14ac:dyDescent="0.2">
      <c r="A400" s="345">
        <v>12</v>
      </c>
      <c r="B400" s="392" t="s">
        <v>682</v>
      </c>
      <c r="C400" s="609" t="s">
        <v>234</v>
      </c>
      <c r="D400" s="610"/>
      <c r="E400" s="611"/>
      <c r="F400" s="410" t="s">
        <v>238</v>
      </c>
      <c r="G400" s="340"/>
      <c r="H400" s="340">
        <v>6</v>
      </c>
      <c r="I400" s="340"/>
      <c r="J400" s="340"/>
      <c r="K400" s="340">
        <v>0</v>
      </c>
      <c r="L400" s="340"/>
      <c r="M400" s="340"/>
      <c r="N400" s="340"/>
      <c r="O400" t="s">
        <v>843</v>
      </c>
      <c r="P400" t="s">
        <v>692</v>
      </c>
      <c r="R400">
        <f t="shared" si="2"/>
        <v>6</v>
      </c>
    </row>
    <row r="401" spans="1:18" ht="16" hidden="1" x14ac:dyDescent="0.2">
      <c r="A401" s="345">
        <v>12</v>
      </c>
      <c r="B401" s="383" t="s">
        <v>229</v>
      </c>
      <c r="C401" s="609" t="s">
        <v>236</v>
      </c>
      <c r="D401" s="610"/>
      <c r="E401" s="611"/>
      <c r="F401" s="410" t="s">
        <v>239</v>
      </c>
      <c r="G401" s="340"/>
      <c r="H401" s="340">
        <v>0</v>
      </c>
      <c r="I401" s="340"/>
      <c r="J401" s="340"/>
      <c r="K401" s="340"/>
      <c r="L401" s="340">
        <v>3</v>
      </c>
      <c r="M401" s="340"/>
      <c r="N401" s="340">
        <v>0</v>
      </c>
      <c r="P401" t="s">
        <v>692</v>
      </c>
      <c r="R401">
        <f t="shared" si="2"/>
        <v>3</v>
      </c>
    </row>
    <row r="402" spans="1:18" ht="16" hidden="1" x14ac:dyDescent="0.2">
      <c r="A402" s="345">
        <v>12</v>
      </c>
      <c r="B402" s="383" t="s">
        <v>134</v>
      </c>
      <c r="C402" s="609" t="s">
        <v>233</v>
      </c>
      <c r="D402" s="610"/>
      <c r="E402" s="611"/>
      <c r="F402" s="410" t="s">
        <v>238</v>
      </c>
      <c r="G402" s="340"/>
      <c r="H402" s="340">
        <v>25</v>
      </c>
      <c r="I402" s="340"/>
      <c r="J402" s="340"/>
      <c r="K402" s="340">
        <v>13</v>
      </c>
      <c r="L402" s="340"/>
      <c r="M402" s="340"/>
      <c r="N402" s="340"/>
      <c r="P402" t="s">
        <v>692</v>
      </c>
      <c r="R402">
        <f t="shared" si="2"/>
        <v>38</v>
      </c>
    </row>
    <row r="403" spans="1:18" ht="16" hidden="1" x14ac:dyDescent="0.2">
      <c r="A403" s="345">
        <v>12</v>
      </c>
      <c r="B403" s="383" t="s">
        <v>128</v>
      </c>
      <c r="C403" s="609" t="s">
        <v>237</v>
      </c>
      <c r="D403" s="610"/>
      <c r="E403" s="611"/>
      <c r="F403" s="410" t="s">
        <v>239</v>
      </c>
      <c r="G403" s="340"/>
      <c r="H403" s="340"/>
      <c r="I403" s="340"/>
      <c r="J403" s="340"/>
      <c r="K403" s="340"/>
      <c r="L403" s="340">
        <v>35</v>
      </c>
      <c r="M403" s="340"/>
      <c r="N403" s="340">
        <v>22</v>
      </c>
      <c r="P403" t="s">
        <v>692</v>
      </c>
      <c r="R403">
        <f t="shared" si="2"/>
        <v>57</v>
      </c>
    </row>
    <row r="404" spans="1:18" ht="16" hidden="1" x14ac:dyDescent="0.2">
      <c r="A404" s="345">
        <v>12</v>
      </c>
      <c r="B404" s="383" t="s">
        <v>159</v>
      </c>
      <c r="C404" s="609" t="s">
        <v>233</v>
      </c>
      <c r="D404" s="610"/>
      <c r="E404" s="611"/>
      <c r="F404" s="410" t="s">
        <v>240</v>
      </c>
      <c r="G404" s="340"/>
      <c r="H404" s="340">
        <v>3</v>
      </c>
      <c r="I404" s="340"/>
      <c r="J404" s="340"/>
      <c r="K404" s="340">
        <v>0</v>
      </c>
      <c r="L404" s="340"/>
      <c r="M404" s="340"/>
      <c r="N404" s="340"/>
      <c r="P404" t="s">
        <v>692</v>
      </c>
      <c r="R404">
        <f t="shared" si="2"/>
        <v>3</v>
      </c>
    </row>
    <row r="405" spans="1:18" ht="16" hidden="1" x14ac:dyDescent="0.2">
      <c r="A405" s="345">
        <v>12</v>
      </c>
      <c r="B405" s="383" t="s">
        <v>132</v>
      </c>
      <c r="C405" s="609" t="s">
        <v>233</v>
      </c>
      <c r="D405" s="610"/>
      <c r="E405" s="611"/>
      <c r="F405" s="410" t="s">
        <v>238</v>
      </c>
      <c r="G405" s="340"/>
      <c r="H405" s="340">
        <v>10</v>
      </c>
      <c r="I405" s="340"/>
      <c r="J405" s="340"/>
      <c r="K405" s="340">
        <v>4</v>
      </c>
      <c r="L405" s="340"/>
      <c r="M405" s="340"/>
      <c r="N405" s="340"/>
      <c r="P405" t="s">
        <v>692</v>
      </c>
      <c r="R405">
        <f t="shared" si="2"/>
        <v>14</v>
      </c>
    </row>
    <row r="406" spans="1:18" ht="16" hidden="1" x14ac:dyDescent="0.2">
      <c r="A406" s="345">
        <v>12</v>
      </c>
      <c r="B406" s="383" t="s">
        <v>161</v>
      </c>
      <c r="C406" s="609" t="s">
        <v>235</v>
      </c>
      <c r="D406" s="610"/>
      <c r="E406" s="611"/>
      <c r="F406" s="410" t="s">
        <v>239</v>
      </c>
      <c r="G406" s="340"/>
      <c r="H406" s="340"/>
      <c r="I406" s="340"/>
      <c r="J406" s="340"/>
      <c r="K406" s="340"/>
      <c r="L406" s="340">
        <v>2</v>
      </c>
      <c r="M406" s="340"/>
      <c r="N406" s="340">
        <v>0</v>
      </c>
      <c r="P406" t="s">
        <v>692</v>
      </c>
      <c r="R406">
        <f t="shared" si="2"/>
        <v>2</v>
      </c>
    </row>
    <row r="407" spans="1:18" ht="16" hidden="1" x14ac:dyDescent="0.2">
      <c r="A407" s="345">
        <v>13</v>
      </c>
      <c r="B407" s="383" t="s">
        <v>132</v>
      </c>
      <c r="C407" s="609" t="s">
        <v>233</v>
      </c>
      <c r="D407" s="610"/>
      <c r="E407" s="611"/>
      <c r="F407" s="410" t="s">
        <v>238</v>
      </c>
      <c r="G407" s="340"/>
      <c r="H407" s="340">
        <v>5</v>
      </c>
      <c r="I407" s="340"/>
      <c r="J407" s="340"/>
      <c r="K407" s="340">
        <v>4</v>
      </c>
      <c r="L407" s="340"/>
      <c r="M407" s="340"/>
      <c r="N407" s="340"/>
      <c r="P407" t="s">
        <v>692</v>
      </c>
      <c r="R407">
        <f t="shared" si="2"/>
        <v>9</v>
      </c>
    </row>
    <row r="408" spans="1:18" ht="16" hidden="1" x14ac:dyDescent="0.2">
      <c r="A408" s="345">
        <v>13</v>
      </c>
      <c r="B408" s="383" t="s">
        <v>139</v>
      </c>
      <c r="C408" s="609" t="s">
        <v>234</v>
      </c>
      <c r="D408" s="610"/>
      <c r="E408" s="611"/>
      <c r="F408" s="410" t="s">
        <v>238</v>
      </c>
      <c r="G408" s="340"/>
      <c r="H408" s="340">
        <v>4</v>
      </c>
      <c r="I408" s="340"/>
      <c r="J408" s="340"/>
      <c r="K408" s="340">
        <v>3</v>
      </c>
      <c r="L408" s="340"/>
      <c r="M408" s="340"/>
      <c r="N408" s="340"/>
      <c r="P408" t="s">
        <v>692</v>
      </c>
      <c r="R408">
        <f t="shared" si="2"/>
        <v>7</v>
      </c>
    </row>
    <row r="409" spans="1:18" ht="16" hidden="1" x14ac:dyDescent="0.2">
      <c r="A409" s="345">
        <v>13</v>
      </c>
      <c r="B409" s="383" t="s">
        <v>129</v>
      </c>
      <c r="C409" s="609" t="s">
        <v>233</v>
      </c>
      <c r="D409" s="610"/>
      <c r="E409" s="611"/>
      <c r="F409" s="410" t="s">
        <v>238</v>
      </c>
      <c r="G409" s="340"/>
      <c r="H409" s="340">
        <v>10</v>
      </c>
      <c r="I409" s="340"/>
      <c r="J409" s="340"/>
      <c r="K409" s="340">
        <v>0</v>
      </c>
      <c r="L409" s="340"/>
      <c r="M409" s="340"/>
      <c r="N409" s="340"/>
      <c r="P409" t="s">
        <v>692</v>
      </c>
      <c r="R409">
        <f t="shared" si="2"/>
        <v>10</v>
      </c>
    </row>
    <row r="410" spans="1:18" ht="16" hidden="1" x14ac:dyDescent="0.2">
      <c r="A410" s="345">
        <v>13</v>
      </c>
      <c r="B410" s="392" t="s">
        <v>687</v>
      </c>
      <c r="C410" s="609" t="s">
        <v>234</v>
      </c>
      <c r="D410" s="610"/>
      <c r="E410" s="611"/>
      <c r="F410" s="410" t="s">
        <v>238</v>
      </c>
      <c r="G410" s="340"/>
      <c r="H410" s="340">
        <v>5</v>
      </c>
      <c r="I410" s="340"/>
      <c r="J410" s="340"/>
      <c r="K410" s="340">
        <v>0</v>
      </c>
      <c r="L410" s="340"/>
      <c r="M410" s="340"/>
      <c r="N410" s="340"/>
      <c r="O410" s="303" t="s">
        <v>844</v>
      </c>
      <c r="P410" t="s">
        <v>692</v>
      </c>
      <c r="R410">
        <f t="shared" si="2"/>
        <v>5</v>
      </c>
    </row>
    <row r="411" spans="1:18" ht="16" hidden="1" x14ac:dyDescent="0.2">
      <c r="A411" s="345">
        <v>13</v>
      </c>
      <c r="B411" s="383" t="s">
        <v>128</v>
      </c>
      <c r="C411" s="609" t="s">
        <v>237</v>
      </c>
      <c r="D411" s="610"/>
      <c r="E411" s="611"/>
      <c r="F411" s="410" t="s">
        <v>239</v>
      </c>
      <c r="G411" s="340"/>
      <c r="H411" s="340"/>
      <c r="I411" s="340"/>
      <c r="J411" s="340"/>
      <c r="K411" s="340"/>
      <c r="L411" s="340">
        <v>8</v>
      </c>
      <c r="M411" s="340"/>
      <c r="N411" s="340">
        <v>2</v>
      </c>
      <c r="P411" t="s">
        <v>692</v>
      </c>
      <c r="R411">
        <f t="shared" si="2"/>
        <v>10</v>
      </c>
    </row>
    <row r="412" spans="1:18" ht="16" hidden="1" x14ac:dyDescent="0.2">
      <c r="A412" s="345">
        <v>13</v>
      </c>
      <c r="B412" s="383" t="s">
        <v>230</v>
      </c>
      <c r="C412" s="609" t="s">
        <v>233</v>
      </c>
      <c r="D412" s="610"/>
      <c r="E412" s="611"/>
      <c r="F412" s="410" t="s">
        <v>238</v>
      </c>
      <c r="G412" s="340"/>
      <c r="H412" s="340">
        <v>28</v>
      </c>
      <c r="I412" s="340"/>
      <c r="J412" s="340"/>
      <c r="K412" s="340">
        <v>26</v>
      </c>
      <c r="L412" s="340"/>
      <c r="M412" s="340"/>
      <c r="N412" s="340"/>
      <c r="P412" t="s">
        <v>692</v>
      </c>
      <c r="R412">
        <f t="shared" si="2"/>
        <v>54</v>
      </c>
    </row>
    <row r="413" spans="1:18" ht="16" hidden="1" x14ac:dyDescent="0.2">
      <c r="A413" s="345">
        <v>13</v>
      </c>
      <c r="B413" s="383" t="s">
        <v>131</v>
      </c>
      <c r="C413" s="609" t="s">
        <v>233</v>
      </c>
      <c r="D413" s="610"/>
      <c r="E413" s="611"/>
      <c r="F413" s="410" t="s">
        <v>240</v>
      </c>
      <c r="G413" s="340"/>
      <c r="H413" s="340">
        <v>3</v>
      </c>
      <c r="I413" s="340"/>
      <c r="J413" s="340"/>
      <c r="K413" s="340">
        <v>0</v>
      </c>
      <c r="L413" s="340"/>
      <c r="M413" s="340"/>
      <c r="N413" s="340"/>
      <c r="P413" t="s">
        <v>692</v>
      </c>
      <c r="R413">
        <f t="shared" si="2"/>
        <v>3</v>
      </c>
    </row>
    <row r="414" spans="1:18" ht="16" hidden="1" x14ac:dyDescent="0.2">
      <c r="A414" s="345">
        <v>13</v>
      </c>
      <c r="B414" s="383" t="s">
        <v>134</v>
      </c>
      <c r="C414" s="609" t="s">
        <v>233</v>
      </c>
      <c r="D414" s="610"/>
      <c r="E414" s="611"/>
      <c r="F414" s="410" t="s">
        <v>238</v>
      </c>
      <c r="G414" s="340"/>
      <c r="H414" s="340">
        <v>5</v>
      </c>
      <c r="I414" s="340"/>
      <c r="J414" s="340"/>
      <c r="K414" s="340">
        <v>1</v>
      </c>
      <c r="L414" s="340"/>
      <c r="M414" s="340"/>
      <c r="N414" s="340"/>
      <c r="P414" t="s">
        <v>692</v>
      </c>
      <c r="R414">
        <f t="shared" si="2"/>
        <v>6</v>
      </c>
    </row>
    <row r="415" spans="1:18" ht="16" hidden="1" x14ac:dyDescent="0.2">
      <c r="A415" s="345">
        <v>13</v>
      </c>
      <c r="B415" s="383" t="s">
        <v>157</v>
      </c>
      <c r="C415" s="609" t="s">
        <v>237</v>
      </c>
      <c r="D415" s="610"/>
      <c r="E415" s="611"/>
      <c r="F415" s="410" t="s">
        <v>239</v>
      </c>
      <c r="G415" s="340"/>
      <c r="H415" s="340"/>
      <c r="I415" s="340"/>
      <c r="J415" s="340"/>
      <c r="K415" s="340"/>
      <c r="L415" s="340">
        <v>3</v>
      </c>
      <c r="M415" s="340"/>
      <c r="N415" s="340">
        <v>0</v>
      </c>
      <c r="P415" t="s">
        <v>692</v>
      </c>
      <c r="R415">
        <f t="shared" si="2"/>
        <v>3</v>
      </c>
    </row>
    <row r="416" spans="1:18" ht="16" hidden="1" x14ac:dyDescent="0.2">
      <c r="A416" s="345">
        <v>13</v>
      </c>
      <c r="B416" s="383" t="s">
        <v>161</v>
      </c>
      <c r="C416" s="609" t="s">
        <v>235</v>
      </c>
      <c r="D416" s="610"/>
      <c r="E416" s="611"/>
      <c r="F416" s="410" t="s">
        <v>239</v>
      </c>
      <c r="G416" s="340"/>
      <c r="H416" s="340"/>
      <c r="I416" s="340"/>
      <c r="J416" s="340"/>
      <c r="K416" s="340"/>
      <c r="L416" s="340">
        <v>4</v>
      </c>
      <c r="M416" s="340"/>
      <c r="N416" s="340">
        <v>0</v>
      </c>
      <c r="P416" t="s">
        <v>692</v>
      </c>
      <c r="R416">
        <f t="shared" si="2"/>
        <v>4</v>
      </c>
    </row>
    <row r="417" spans="1:18" ht="16" hidden="1" x14ac:dyDescent="0.2">
      <c r="A417" s="345">
        <v>13</v>
      </c>
      <c r="B417" s="383" t="s">
        <v>135</v>
      </c>
      <c r="C417" s="609" t="s">
        <v>236</v>
      </c>
      <c r="D417" s="610"/>
      <c r="E417" s="611"/>
      <c r="F417" s="410" t="s">
        <v>242</v>
      </c>
      <c r="G417" s="340"/>
      <c r="H417" s="340"/>
      <c r="I417" s="340"/>
      <c r="J417" s="340"/>
      <c r="K417" s="340"/>
      <c r="L417" s="340">
        <v>4</v>
      </c>
      <c r="M417" s="340"/>
      <c r="N417" s="340">
        <v>0</v>
      </c>
      <c r="P417" t="s">
        <v>692</v>
      </c>
      <c r="R417">
        <f t="shared" si="2"/>
        <v>4</v>
      </c>
    </row>
    <row r="418" spans="1:18" ht="16" hidden="1" x14ac:dyDescent="0.2">
      <c r="A418" s="345">
        <v>13</v>
      </c>
      <c r="B418" s="383" t="s">
        <v>229</v>
      </c>
      <c r="C418" s="609" t="s">
        <v>235</v>
      </c>
      <c r="D418" s="610"/>
      <c r="E418" s="611"/>
      <c r="F418" s="410" t="s">
        <v>239</v>
      </c>
      <c r="G418" s="340"/>
      <c r="H418" s="340"/>
      <c r="I418" s="340"/>
      <c r="J418" s="340"/>
      <c r="K418" s="340"/>
      <c r="L418" s="340">
        <v>3</v>
      </c>
      <c r="M418" s="340"/>
      <c r="N418" s="340">
        <v>0</v>
      </c>
      <c r="P418" t="s">
        <v>692</v>
      </c>
      <c r="R418">
        <f t="shared" si="2"/>
        <v>3</v>
      </c>
    </row>
    <row r="419" spans="1:18" ht="16" hidden="1" x14ac:dyDescent="0.2">
      <c r="A419" s="345">
        <v>14</v>
      </c>
      <c r="B419" s="383" t="s">
        <v>229</v>
      </c>
      <c r="C419" s="609" t="s">
        <v>236</v>
      </c>
      <c r="D419" s="610"/>
      <c r="E419" s="611"/>
      <c r="F419" s="410" t="s">
        <v>239</v>
      </c>
      <c r="G419" s="340"/>
      <c r="H419" s="340">
        <v>3</v>
      </c>
      <c r="I419" s="340"/>
      <c r="J419" s="340"/>
      <c r="K419" s="340">
        <v>0</v>
      </c>
      <c r="L419" s="340">
        <v>12</v>
      </c>
      <c r="M419" s="340"/>
      <c r="N419" s="340">
        <v>0</v>
      </c>
      <c r="P419" t="s">
        <v>692</v>
      </c>
      <c r="R419">
        <f t="shared" si="2"/>
        <v>15</v>
      </c>
    </row>
    <row r="420" spans="1:18" ht="16" hidden="1" x14ac:dyDescent="0.2">
      <c r="A420" s="345">
        <v>14</v>
      </c>
      <c r="B420" s="383" t="s">
        <v>141</v>
      </c>
      <c r="C420" s="609" t="s">
        <v>234</v>
      </c>
      <c r="D420" s="610"/>
      <c r="E420" s="611"/>
      <c r="F420" s="410" t="s">
        <v>238</v>
      </c>
      <c r="G420" s="340"/>
      <c r="H420" s="340">
        <v>2</v>
      </c>
      <c r="I420" s="340"/>
      <c r="J420" s="340"/>
      <c r="K420" s="340">
        <v>0</v>
      </c>
      <c r="L420" s="340"/>
      <c r="M420" s="340"/>
      <c r="N420" s="340"/>
      <c r="P420" t="s">
        <v>692</v>
      </c>
      <c r="R420">
        <f t="shared" si="2"/>
        <v>2</v>
      </c>
    </row>
    <row r="421" spans="1:18" ht="16" hidden="1" x14ac:dyDescent="0.2">
      <c r="A421" s="345">
        <v>14</v>
      </c>
      <c r="B421" s="383" t="s">
        <v>139</v>
      </c>
      <c r="C421" s="609" t="s">
        <v>234</v>
      </c>
      <c r="D421" s="610"/>
      <c r="E421" s="611"/>
      <c r="F421" s="410" t="s">
        <v>238</v>
      </c>
      <c r="G421" s="340"/>
      <c r="H421" s="340">
        <v>4</v>
      </c>
      <c r="I421" s="340"/>
      <c r="J421" s="340"/>
      <c r="K421" s="340">
        <v>4</v>
      </c>
      <c r="L421" s="340"/>
      <c r="M421" s="340"/>
      <c r="N421" s="340"/>
      <c r="P421" t="s">
        <v>692</v>
      </c>
      <c r="R421">
        <f t="shared" si="2"/>
        <v>8</v>
      </c>
    </row>
    <row r="422" spans="1:18" ht="16" hidden="1" x14ac:dyDescent="0.2">
      <c r="A422" s="345">
        <v>14</v>
      </c>
      <c r="B422" s="383" t="s">
        <v>129</v>
      </c>
      <c r="C422" s="609" t="s">
        <v>233</v>
      </c>
      <c r="D422" s="610"/>
      <c r="E422" s="611"/>
      <c r="F422" s="410" t="s">
        <v>238</v>
      </c>
      <c r="G422" s="340"/>
      <c r="H422" s="340">
        <v>19</v>
      </c>
      <c r="I422" s="340"/>
      <c r="J422" s="340"/>
      <c r="K422" s="340">
        <v>0</v>
      </c>
      <c r="L422" s="340"/>
      <c r="M422" s="340"/>
      <c r="N422" s="340"/>
      <c r="P422" t="s">
        <v>692</v>
      </c>
      <c r="R422">
        <f t="shared" ref="R422:R483" si="3">SUM(G422:I422,K422:N422)</f>
        <v>19</v>
      </c>
    </row>
    <row r="423" spans="1:18" ht="16" hidden="1" x14ac:dyDescent="0.2">
      <c r="A423" s="345">
        <v>14</v>
      </c>
      <c r="B423" s="383" t="s">
        <v>131</v>
      </c>
      <c r="C423" s="609" t="s">
        <v>233</v>
      </c>
      <c r="D423" s="610"/>
      <c r="E423" s="611"/>
      <c r="F423" s="410" t="s">
        <v>240</v>
      </c>
      <c r="G423" s="340"/>
      <c r="H423" s="340">
        <v>13</v>
      </c>
      <c r="I423" s="340"/>
      <c r="J423" s="340"/>
      <c r="K423" s="340">
        <v>0</v>
      </c>
      <c r="L423" s="340"/>
      <c r="M423" s="340"/>
      <c r="N423" s="340"/>
      <c r="P423" t="s">
        <v>692</v>
      </c>
      <c r="R423">
        <f t="shared" si="3"/>
        <v>13</v>
      </c>
    </row>
    <row r="424" spans="1:18" ht="16" hidden="1" x14ac:dyDescent="0.2">
      <c r="A424" s="345">
        <v>14</v>
      </c>
      <c r="B424" s="383" t="s">
        <v>128</v>
      </c>
      <c r="C424" s="609" t="s">
        <v>237</v>
      </c>
      <c r="D424" s="610"/>
      <c r="E424" s="611"/>
      <c r="F424" s="410" t="s">
        <v>239</v>
      </c>
      <c r="G424" s="340"/>
      <c r="H424" s="340"/>
      <c r="I424" s="340"/>
      <c r="J424" s="340"/>
      <c r="K424" s="340"/>
      <c r="L424" s="340">
        <v>16</v>
      </c>
      <c r="M424" s="340"/>
      <c r="N424" s="340">
        <v>0</v>
      </c>
      <c r="P424" t="s">
        <v>692</v>
      </c>
      <c r="R424">
        <f t="shared" si="3"/>
        <v>16</v>
      </c>
    </row>
    <row r="425" spans="1:18" ht="16" hidden="1" x14ac:dyDescent="0.2">
      <c r="A425" s="345">
        <v>14</v>
      </c>
      <c r="B425" s="383" t="s">
        <v>159</v>
      </c>
      <c r="C425" s="609" t="s">
        <v>233</v>
      </c>
      <c r="D425" s="610"/>
      <c r="E425" s="611"/>
      <c r="F425" s="410" t="s">
        <v>240</v>
      </c>
      <c r="G425" s="340"/>
      <c r="H425" s="340">
        <v>30</v>
      </c>
      <c r="I425" s="340"/>
      <c r="J425" s="340"/>
      <c r="K425" s="340">
        <v>0</v>
      </c>
      <c r="L425" s="340"/>
      <c r="M425" s="340"/>
      <c r="N425" s="340"/>
      <c r="P425" t="s">
        <v>692</v>
      </c>
      <c r="R425">
        <f t="shared" si="3"/>
        <v>30</v>
      </c>
    </row>
    <row r="426" spans="1:18" ht="16" hidden="1" x14ac:dyDescent="0.2">
      <c r="A426" s="345">
        <v>14</v>
      </c>
      <c r="B426" s="383" t="s">
        <v>230</v>
      </c>
      <c r="C426" s="609" t="s">
        <v>233</v>
      </c>
      <c r="D426" s="610"/>
      <c r="E426" s="611"/>
      <c r="F426" s="410" t="s">
        <v>238</v>
      </c>
      <c r="G426" s="340"/>
      <c r="H426" s="340">
        <v>5</v>
      </c>
      <c r="I426" s="340"/>
      <c r="J426" s="340"/>
      <c r="K426" s="340">
        <v>4</v>
      </c>
      <c r="L426" s="340">
        <v>1</v>
      </c>
      <c r="M426" s="340"/>
      <c r="N426" s="340">
        <v>0</v>
      </c>
      <c r="P426" t="s">
        <v>692</v>
      </c>
      <c r="R426">
        <f t="shared" si="3"/>
        <v>10</v>
      </c>
    </row>
    <row r="427" spans="1:18" ht="16" hidden="1" x14ac:dyDescent="0.2">
      <c r="A427" s="345">
        <v>14</v>
      </c>
      <c r="B427" s="383" t="s">
        <v>598</v>
      </c>
      <c r="C427" s="609" t="s">
        <v>270</v>
      </c>
      <c r="D427" s="610"/>
      <c r="E427" s="611"/>
      <c r="F427" s="410" t="s">
        <v>240</v>
      </c>
      <c r="G427" s="340"/>
      <c r="H427" s="340"/>
      <c r="I427" s="340"/>
      <c r="J427" s="340"/>
      <c r="K427" s="340"/>
      <c r="L427" s="340">
        <v>1</v>
      </c>
      <c r="M427" s="340"/>
      <c r="N427" s="340">
        <v>0</v>
      </c>
      <c r="P427" t="s">
        <v>692</v>
      </c>
      <c r="R427">
        <f t="shared" si="3"/>
        <v>1</v>
      </c>
    </row>
    <row r="428" spans="1:18" ht="16" hidden="1" x14ac:dyDescent="0.2">
      <c r="A428" s="345">
        <v>14</v>
      </c>
      <c r="B428" s="383" t="s">
        <v>161</v>
      </c>
      <c r="C428" s="609" t="s">
        <v>235</v>
      </c>
      <c r="D428" s="610"/>
      <c r="E428" s="611"/>
      <c r="F428" s="410" t="s">
        <v>239</v>
      </c>
      <c r="G428" s="340"/>
      <c r="H428" s="340"/>
      <c r="I428" s="340"/>
      <c r="J428" s="340"/>
      <c r="K428" s="340"/>
      <c r="L428" s="340">
        <v>105</v>
      </c>
      <c r="M428" s="340"/>
      <c r="N428" s="340">
        <v>0</v>
      </c>
      <c r="P428" t="s">
        <v>692</v>
      </c>
      <c r="R428">
        <f t="shared" si="3"/>
        <v>105</v>
      </c>
    </row>
    <row r="429" spans="1:18" ht="16" hidden="1" x14ac:dyDescent="0.2">
      <c r="A429" s="345">
        <v>14</v>
      </c>
      <c r="B429" s="383" t="s">
        <v>157</v>
      </c>
      <c r="C429" s="609" t="s">
        <v>237</v>
      </c>
      <c r="D429" s="610"/>
      <c r="E429" s="611"/>
      <c r="F429" s="410" t="s">
        <v>239</v>
      </c>
      <c r="G429" s="340"/>
      <c r="H429" s="340"/>
      <c r="I429" s="340"/>
      <c r="J429" s="340"/>
      <c r="K429" s="340"/>
      <c r="L429" s="340">
        <v>4</v>
      </c>
      <c r="M429" s="340"/>
      <c r="N429" s="340">
        <v>0</v>
      </c>
      <c r="P429" t="s">
        <v>692</v>
      </c>
      <c r="R429">
        <f t="shared" si="3"/>
        <v>4</v>
      </c>
    </row>
    <row r="430" spans="1:18" ht="16" hidden="1" x14ac:dyDescent="0.2">
      <c r="A430" s="345">
        <v>14</v>
      </c>
      <c r="B430" s="383" t="s">
        <v>135</v>
      </c>
      <c r="C430" s="609" t="s">
        <v>236</v>
      </c>
      <c r="D430" s="610"/>
      <c r="E430" s="611"/>
      <c r="F430" s="410" t="s">
        <v>242</v>
      </c>
      <c r="G430" s="340"/>
      <c r="H430" s="340"/>
      <c r="I430" s="340"/>
      <c r="J430" s="340"/>
      <c r="K430" s="340"/>
      <c r="L430" s="340">
        <v>1</v>
      </c>
      <c r="M430" s="340"/>
      <c r="N430" s="340">
        <v>0</v>
      </c>
      <c r="P430" t="s">
        <v>692</v>
      </c>
      <c r="R430">
        <f t="shared" si="3"/>
        <v>1</v>
      </c>
    </row>
    <row r="431" spans="1:18" ht="16" hidden="1" x14ac:dyDescent="0.2">
      <c r="A431" s="345">
        <v>14</v>
      </c>
      <c r="B431" s="383" t="s">
        <v>482</v>
      </c>
      <c r="C431" s="609" t="s">
        <v>237</v>
      </c>
      <c r="D431" s="610"/>
      <c r="E431" s="611"/>
      <c r="F431" s="410" t="s">
        <v>239</v>
      </c>
      <c r="G431" s="340"/>
      <c r="H431" s="340"/>
      <c r="I431" s="340"/>
      <c r="J431" s="340"/>
      <c r="K431" s="340"/>
      <c r="L431" s="340">
        <v>5</v>
      </c>
      <c r="M431" s="340"/>
      <c r="N431" s="340">
        <v>0</v>
      </c>
      <c r="P431" t="s">
        <v>692</v>
      </c>
      <c r="R431">
        <f t="shared" si="3"/>
        <v>5</v>
      </c>
    </row>
    <row r="432" spans="1:18" ht="16" hidden="1" x14ac:dyDescent="0.2">
      <c r="A432" s="345">
        <v>15</v>
      </c>
      <c r="B432" s="383" t="s">
        <v>132</v>
      </c>
      <c r="C432" s="609" t="s">
        <v>233</v>
      </c>
      <c r="D432" s="610"/>
      <c r="E432" s="611"/>
      <c r="F432" s="410" t="s">
        <v>238</v>
      </c>
      <c r="G432" s="340"/>
      <c r="H432" s="340">
        <v>3</v>
      </c>
      <c r="I432" s="340"/>
      <c r="J432" s="340"/>
      <c r="K432" s="340">
        <v>3</v>
      </c>
      <c r="L432" s="340"/>
      <c r="M432" s="340"/>
      <c r="N432" s="340"/>
      <c r="P432" t="s">
        <v>692</v>
      </c>
      <c r="R432">
        <f t="shared" si="3"/>
        <v>6</v>
      </c>
    </row>
    <row r="433" spans="1:18" ht="16" hidden="1" x14ac:dyDescent="0.2">
      <c r="A433" s="345">
        <v>15</v>
      </c>
      <c r="B433" s="383" t="s">
        <v>141</v>
      </c>
      <c r="C433" s="609" t="s">
        <v>234</v>
      </c>
      <c r="D433" s="610"/>
      <c r="E433" s="611"/>
      <c r="F433" s="410" t="s">
        <v>238</v>
      </c>
      <c r="G433" s="340"/>
      <c r="H433" s="340">
        <v>1</v>
      </c>
      <c r="I433" s="340"/>
      <c r="J433" s="340"/>
      <c r="K433" s="340">
        <v>0</v>
      </c>
      <c r="L433" s="340"/>
      <c r="M433" s="340"/>
      <c r="N433" s="340"/>
      <c r="P433" t="s">
        <v>692</v>
      </c>
      <c r="R433">
        <f t="shared" si="3"/>
        <v>1</v>
      </c>
    </row>
    <row r="434" spans="1:18" ht="16" hidden="1" x14ac:dyDescent="0.2">
      <c r="A434" s="345">
        <v>15</v>
      </c>
      <c r="B434" s="383" t="s">
        <v>139</v>
      </c>
      <c r="C434" s="609" t="s">
        <v>234</v>
      </c>
      <c r="D434" s="610"/>
      <c r="E434" s="611"/>
      <c r="F434" s="410" t="s">
        <v>238</v>
      </c>
      <c r="G434" s="340"/>
      <c r="H434" s="340">
        <v>2</v>
      </c>
      <c r="I434" s="340"/>
      <c r="J434" s="340"/>
      <c r="K434" s="340">
        <v>2</v>
      </c>
      <c r="L434" s="340"/>
      <c r="M434" s="340"/>
      <c r="N434" s="340"/>
      <c r="P434" t="s">
        <v>692</v>
      </c>
      <c r="R434">
        <f t="shared" si="3"/>
        <v>4</v>
      </c>
    </row>
    <row r="435" spans="1:18" ht="16" hidden="1" x14ac:dyDescent="0.2">
      <c r="A435" s="345">
        <v>15</v>
      </c>
      <c r="B435" s="392" t="s">
        <v>477</v>
      </c>
      <c r="C435" s="609" t="s">
        <v>234</v>
      </c>
      <c r="D435" s="610"/>
      <c r="E435" s="611"/>
      <c r="F435" s="410" t="s">
        <v>238</v>
      </c>
      <c r="G435" s="340"/>
      <c r="H435" s="340">
        <v>1</v>
      </c>
      <c r="I435" s="340"/>
      <c r="J435" s="340"/>
      <c r="K435" s="340">
        <v>0</v>
      </c>
      <c r="L435" s="340"/>
      <c r="M435" s="340"/>
      <c r="N435" s="340"/>
      <c r="O435" s="420" t="s">
        <v>568</v>
      </c>
      <c r="P435" t="s">
        <v>692</v>
      </c>
      <c r="R435">
        <f t="shared" si="3"/>
        <v>1</v>
      </c>
    </row>
    <row r="436" spans="1:18" ht="16" hidden="1" x14ac:dyDescent="0.2">
      <c r="A436" s="345">
        <v>15</v>
      </c>
      <c r="B436" s="383" t="s">
        <v>131</v>
      </c>
      <c r="C436" s="609" t="s">
        <v>233</v>
      </c>
      <c r="D436" s="610"/>
      <c r="E436" s="611"/>
      <c r="F436" s="410" t="s">
        <v>240</v>
      </c>
      <c r="G436" s="340"/>
      <c r="H436" s="340">
        <v>20</v>
      </c>
      <c r="I436" s="340"/>
      <c r="J436" s="340"/>
      <c r="K436" s="340">
        <v>0</v>
      </c>
      <c r="L436" s="340"/>
      <c r="M436" s="340"/>
      <c r="N436" s="340"/>
      <c r="P436" t="s">
        <v>692</v>
      </c>
      <c r="R436">
        <f t="shared" si="3"/>
        <v>20</v>
      </c>
    </row>
    <row r="437" spans="1:18" ht="16" hidden="1" x14ac:dyDescent="0.2">
      <c r="A437" s="345">
        <v>15</v>
      </c>
      <c r="B437" s="383" t="s">
        <v>230</v>
      </c>
      <c r="C437" s="609" t="s">
        <v>233</v>
      </c>
      <c r="D437" s="610"/>
      <c r="E437" s="611"/>
      <c r="F437" s="410" t="s">
        <v>238</v>
      </c>
      <c r="G437" s="340"/>
      <c r="H437" s="340">
        <v>5</v>
      </c>
      <c r="I437" s="340"/>
      <c r="J437" s="340"/>
      <c r="K437" s="340">
        <v>0</v>
      </c>
      <c r="L437" s="340"/>
      <c r="M437" s="340"/>
      <c r="N437" s="340"/>
      <c r="P437" t="s">
        <v>692</v>
      </c>
      <c r="R437">
        <f t="shared" si="3"/>
        <v>5</v>
      </c>
    </row>
    <row r="438" spans="1:18" ht="16" hidden="1" x14ac:dyDescent="0.2">
      <c r="A438" s="345">
        <v>15</v>
      </c>
      <c r="B438" s="383" t="s">
        <v>159</v>
      </c>
      <c r="C438" s="609" t="s">
        <v>233</v>
      </c>
      <c r="D438" s="610"/>
      <c r="E438" s="611"/>
      <c r="F438" s="410" t="s">
        <v>240</v>
      </c>
      <c r="G438" s="340"/>
      <c r="H438" s="340">
        <v>60</v>
      </c>
      <c r="I438" s="340"/>
      <c r="J438" s="340"/>
      <c r="K438" s="340">
        <v>0</v>
      </c>
      <c r="L438" s="340"/>
      <c r="M438" s="340"/>
      <c r="N438" s="340"/>
      <c r="P438" t="s">
        <v>692</v>
      </c>
      <c r="R438">
        <f t="shared" si="3"/>
        <v>60</v>
      </c>
    </row>
    <row r="439" spans="1:18" ht="16" hidden="1" x14ac:dyDescent="0.2">
      <c r="A439" s="345">
        <v>15</v>
      </c>
      <c r="B439" s="383" t="s">
        <v>129</v>
      </c>
      <c r="C439" s="609" t="s">
        <v>233</v>
      </c>
      <c r="D439" s="610"/>
      <c r="E439" s="611"/>
      <c r="F439" s="410" t="s">
        <v>238</v>
      </c>
      <c r="G439" s="340"/>
      <c r="H439" s="340">
        <v>23</v>
      </c>
      <c r="I439" s="340"/>
      <c r="J439" s="340"/>
      <c r="K439" s="340">
        <v>0</v>
      </c>
      <c r="L439" s="340"/>
      <c r="M439" s="340"/>
      <c r="N439" s="340"/>
      <c r="P439" t="s">
        <v>692</v>
      </c>
      <c r="R439">
        <f t="shared" si="3"/>
        <v>23</v>
      </c>
    </row>
    <row r="440" spans="1:18" ht="16" hidden="1" x14ac:dyDescent="0.2">
      <c r="A440" s="345">
        <v>15</v>
      </c>
      <c r="B440" s="383" t="s">
        <v>229</v>
      </c>
      <c r="C440" s="609" t="s">
        <v>235</v>
      </c>
      <c r="D440" s="610"/>
      <c r="E440" s="611"/>
      <c r="F440" s="410" t="s">
        <v>239</v>
      </c>
      <c r="G440" s="340"/>
      <c r="H440" s="340"/>
      <c r="I440" s="340"/>
      <c r="J440" s="340"/>
      <c r="K440" s="340"/>
      <c r="L440" s="340">
        <v>15</v>
      </c>
      <c r="M440" s="340"/>
      <c r="N440" s="340">
        <v>0</v>
      </c>
      <c r="P440" t="s">
        <v>692</v>
      </c>
      <c r="R440">
        <f t="shared" si="3"/>
        <v>15</v>
      </c>
    </row>
    <row r="441" spans="1:18" ht="16" hidden="1" x14ac:dyDescent="0.2">
      <c r="A441" s="345">
        <v>15</v>
      </c>
      <c r="B441" s="383" t="s">
        <v>161</v>
      </c>
      <c r="C441" s="609" t="s">
        <v>235</v>
      </c>
      <c r="D441" s="610"/>
      <c r="E441" s="611"/>
      <c r="F441" s="410" t="s">
        <v>239</v>
      </c>
      <c r="G441" s="340"/>
      <c r="H441" s="340"/>
      <c r="I441" s="340"/>
      <c r="J441" s="340"/>
      <c r="K441" s="340"/>
      <c r="L441" s="340">
        <v>65</v>
      </c>
      <c r="M441" s="340">
        <v>3</v>
      </c>
      <c r="N441" s="340">
        <v>0</v>
      </c>
      <c r="P441" t="s">
        <v>692</v>
      </c>
      <c r="R441">
        <f t="shared" si="3"/>
        <v>68</v>
      </c>
    </row>
    <row r="442" spans="1:18" ht="16" hidden="1" x14ac:dyDescent="0.2">
      <c r="A442" s="345">
        <v>15</v>
      </c>
      <c r="B442" s="383" t="s">
        <v>157</v>
      </c>
      <c r="C442" s="609" t="s">
        <v>237</v>
      </c>
      <c r="D442" s="610"/>
      <c r="E442" s="611"/>
      <c r="F442" s="410" t="s">
        <v>239</v>
      </c>
      <c r="G442" s="340"/>
      <c r="H442" s="340"/>
      <c r="I442" s="340"/>
      <c r="J442" s="340"/>
      <c r="K442" s="340"/>
      <c r="L442" s="340">
        <v>6</v>
      </c>
      <c r="M442" s="340"/>
      <c r="N442" s="340">
        <v>0</v>
      </c>
      <c r="P442" t="s">
        <v>692</v>
      </c>
      <c r="R442">
        <f t="shared" si="3"/>
        <v>6</v>
      </c>
    </row>
    <row r="443" spans="1:18" ht="16" hidden="1" x14ac:dyDescent="0.2">
      <c r="A443" s="345">
        <v>15</v>
      </c>
      <c r="B443" s="383" t="s">
        <v>682</v>
      </c>
      <c r="C443" s="609" t="s">
        <v>234</v>
      </c>
      <c r="D443" s="610"/>
      <c r="E443" s="611"/>
      <c r="F443" s="410" t="s">
        <v>238</v>
      </c>
      <c r="G443" s="340"/>
      <c r="H443" s="340"/>
      <c r="I443" s="340"/>
      <c r="J443" s="340"/>
      <c r="K443" s="340"/>
      <c r="L443" s="340">
        <v>3</v>
      </c>
      <c r="M443" s="340"/>
      <c r="N443" s="340">
        <v>0</v>
      </c>
      <c r="P443" t="s">
        <v>692</v>
      </c>
      <c r="R443">
        <f t="shared" si="3"/>
        <v>3</v>
      </c>
    </row>
    <row r="444" spans="1:18" ht="16" hidden="1" x14ac:dyDescent="0.2">
      <c r="A444" s="345">
        <v>16</v>
      </c>
      <c r="B444" s="383" t="s">
        <v>141</v>
      </c>
      <c r="C444" s="609" t="s">
        <v>234</v>
      </c>
      <c r="D444" s="610"/>
      <c r="E444" s="611"/>
      <c r="F444" s="410" t="s">
        <v>238</v>
      </c>
      <c r="G444" s="340"/>
      <c r="H444" s="340">
        <v>1</v>
      </c>
      <c r="I444" s="340"/>
      <c r="J444" s="340"/>
      <c r="K444" s="340">
        <v>0</v>
      </c>
      <c r="L444" s="340"/>
      <c r="M444" s="340"/>
      <c r="N444" s="340"/>
      <c r="P444" t="s">
        <v>692</v>
      </c>
      <c r="R444">
        <f t="shared" si="3"/>
        <v>1</v>
      </c>
    </row>
    <row r="445" spans="1:18" ht="16" hidden="1" x14ac:dyDescent="0.2">
      <c r="A445" s="345">
        <v>16</v>
      </c>
      <c r="B445" s="383" t="s">
        <v>139</v>
      </c>
      <c r="C445" s="609" t="s">
        <v>234</v>
      </c>
      <c r="D445" s="610"/>
      <c r="E445" s="611"/>
      <c r="F445" s="410" t="s">
        <v>238</v>
      </c>
      <c r="G445" s="340"/>
      <c r="H445" s="340">
        <v>1</v>
      </c>
      <c r="I445" s="340"/>
      <c r="J445" s="340"/>
      <c r="K445" s="340">
        <v>1</v>
      </c>
      <c r="L445" s="340"/>
      <c r="M445" s="340"/>
      <c r="N445" s="340"/>
      <c r="P445" t="s">
        <v>692</v>
      </c>
      <c r="R445">
        <f t="shared" si="3"/>
        <v>2</v>
      </c>
    </row>
    <row r="446" spans="1:18" ht="16" hidden="1" x14ac:dyDescent="0.2">
      <c r="A446" s="345">
        <v>16</v>
      </c>
      <c r="B446" s="383" t="s">
        <v>132</v>
      </c>
      <c r="C446" s="609" t="s">
        <v>233</v>
      </c>
      <c r="D446" s="610"/>
      <c r="E446" s="611"/>
      <c r="F446" s="410" t="s">
        <v>238</v>
      </c>
      <c r="G446" s="340"/>
      <c r="H446" s="340">
        <v>3</v>
      </c>
      <c r="I446" s="340"/>
      <c r="J446" s="340"/>
      <c r="K446" s="340">
        <v>2</v>
      </c>
      <c r="L446" s="340"/>
      <c r="M446" s="340"/>
      <c r="N446" s="340"/>
      <c r="P446" t="s">
        <v>692</v>
      </c>
      <c r="R446">
        <f t="shared" si="3"/>
        <v>5</v>
      </c>
    </row>
    <row r="447" spans="1:18" ht="32" hidden="1" x14ac:dyDescent="0.2">
      <c r="A447" s="345">
        <v>16</v>
      </c>
      <c r="B447" s="383" t="s">
        <v>232</v>
      </c>
      <c r="C447" s="609" t="s">
        <v>236</v>
      </c>
      <c r="D447" s="610"/>
      <c r="E447" s="611"/>
      <c r="F447" s="410" t="s">
        <v>239</v>
      </c>
      <c r="G447" s="340"/>
      <c r="H447" s="340">
        <v>2</v>
      </c>
      <c r="I447" s="340"/>
      <c r="J447" s="340"/>
      <c r="K447" s="340">
        <v>0</v>
      </c>
      <c r="L447" s="340"/>
      <c r="M447" s="340"/>
      <c r="N447" s="340"/>
      <c r="P447" t="s">
        <v>692</v>
      </c>
      <c r="R447">
        <f t="shared" si="3"/>
        <v>2</v>
      </c>
    </row>
    <row r="448" spans="1:18" ht="16" hidden="1" x14ac:dyDescent="0.2">
      <c r="A448" s="345">
        <v>16</v>
      </c>
      <c r="B448" s="383" t="s">
        <v>230</v>
      </c>
      <c r="C448" s="609" t="s">
        <v>233</v>
      </c>
      <c r="D448" s="610"/>
      <c r="E448" s="611"/>
      <c r="F448" s="410" t="s">
        <v>238</v>
      </c>
      <c r="G448" s="340"/>
      <c r="H448" s="340">
        <v>4</v>
      </c>
      <c r="I448" s="340"/>
      <c r="J448" s="340"/>
      <c r="K448" s="340">
        <v>3</v>
      </c>
      <c r="L448" s="340">
        <v>2</v>
      </c>
      <c r="M448" s="340"/>
      <c r="N448" s="340">
        <v>0</v>
      </c>
      <c r="P448" t="s">
        <v>692</v>
      </c>
      <c r="R448">
        <f t="shared" si="3"/>
        <v>9</v>
      </c>
    </row>
    <row r="449" spans="1:18" ht="16" hidden="1" x14ac:dyDescent="0.2">
      <c r="A449" s="345">
        <v>16</v>
      </c>
      <c r="B449" s="383" t="s">
        <v>229</v>
      </c>
      <c r="C449" s="609" t="s">
        <v>236</v>
      </c>
      <c r="D449" s="610"/>
      <c r="E449" s="611"/>
      <c r="F449" s="410" t="s">
        <v>239</v>
      </c>
      <c r="G449" s="340"/>
      <c r="H449" s="340">
        <v>4</v>
      </c>
      <c r="I449" s="340"/>
      <c r="J449" s="340"/>
      <c r="K449" s="340">
        <v>0</v>
      </c>
      <c r="L449" s="340">
        <v>25</v>
      </c>
      <c r="M449" s="340"/>
      <c r="N449" s="340">
        <v>0</v>
      </c>
      <c r="P449" t="s">
        <v>692</v>
      </c>
      <c r="R449">
        <f t="shared" si="3"/>
        <v>29</v>
      </c>
    </row>
    <row r="450" spans="1:18" ht="16" hidden="1" x14ac:dyDescent="0.2">
      <c r="A450" s="345">
        <v>16</v>
      </c>
      <c r="B450" s="392" t="s">
        <v>687</v>
      </c>
      <c r="C450" s="609" t="s">
        <v>234</v>
      </c>
      <c r="D450" s="610"/>
      <c r="E450" s="611"/>
      <c r="F450" s="410" t="s">
        <v>238</v>
      </c>
      <c r="G450" s="340"/>
      <c r="H450" s="340">
        <v>7</v>
      </c>
      <c r="I450" s="340"/>
      <c r="J450" s="340"/>
      <c r="K450" s="340">
        <v>0</v>
      </c>
      <c r="L450" s="340"/>
      <c r="M450" s="340"/>
      <c r="N450" s="340"/>
      <c r="O450" s="303" t="s">
        <v>844</v>
      </c>
      <c r="P450" t="s">
        <v>692</v>
      </c>
      <c r="R450">
        <f t="shared" si="3"/>
        <v>7</v>
      </c>
    </row>
    <row r="451" spans="1:18" ht="16" hidden="1" x14ac:dyDescent="0.2">
      <c r="A451" s="345">
        <v>16</v>
      </c>
      <c r="B451" s="383" t="s">
        <v>159</v>
      </c>
      <c r="C451" s="609" t="s">
        <v>233</v>
      </c>
      <c r="D451" s="610"/>
      <c r="E451" s="611"/>
      <c r="F451" s="410" t="s">
        <v>240</v>
      </c>
      <c r="G451" s="340"/>
      <c r="H451" s="340">
        <v>25</v>
      </c>
      <c r="I451" s="340"/>
      <c r="J451" s="340"/>
      <c r="K451" s="340">
        <v>0</v>
      </c>
      <c r="L451" s="340"/>
      <c r="M451" s="340"/>
      <c r="N451" s="340"/>
      <c r="P451" t="s">
        <v>692</v>
      </c>
      <c r="R451">
        <f t="shared" si="3"/>
        <v>25</v>
      </c>
    </row>
    <row r="452" spans="1:18" ht="16" hidden="1" x14ac:dyDescent="0.2">
      <c r="A452" s="345">
        <v>16</v>
      </c>
      <c r="B452" s="383" t="s">
        <v>318</v>
      </c>
      <c r="C452" s="609" t="s">
        <v>235</v>
      </c>
      <c r="D452" s="610"/>
      <c r="E452" s="611"/>
      <c r="F452" s="410" t="s">
        <v>239</v>
      </c>
      <c r="G452" s="340"/>
      <c r="H452" s="340">
        <v>0</v>
      </c>
      <c r="I452" s="340"/>
      <c r="J452" s="340"/>
      <c r="K452" s="340"/>
      <c r="L452" s="340">
        <v>1</v>
      </c>
      <c r="M452" s="340"/>
      <c r="N452" s="340">
        <v>0</v>
      </c>
      <c r="P452" t="s">
        <v>692</v>
      </c>
      <c r="R452">
        <f t="shared" si="3"/>
        <v>1</v>
      </c>
    </row>
    <row r="453" spans="1:18" ht="16" hidden="1" x14ac:dyDescent="0.2">
      <c r="A453" s="345">
        <v>16</v>
      </c>
      <c r="B453" s="392" t="s">
        <v>477</v>
      </c>
      <c r="C453" s="609" t="s">
        <v>234</v>
      </c>
      <c r="D453" s="610"/>
      <c r="E453" s="611"/>
      <c r="F453" s="410" t="s">
        <v>238</v>
      </c>
      <c r="G453" s="340"/>
      <c r="H453" s="340">
        <v>5</v>
      </c>
      <c r="I453" s="340"/>
      <c r="J453" s="340"/>
      <c r="K453" s="340">
        <v>0</v>
      </c>
      <c r="L453" s="340"/>
      <c r="M453" s="340"/>
      <c r="N453" s="340"/>
      <c r="O453" s="420" t="s">
        <v>568</v>
      </c>
      <c r="P453" t="s">
        <v>692</v>
      </c>
      <c r="R453">
        <f t="shared" si="3"/>
        <v>5</v>
      </c>
    </row>
    <row r="454" spans="1:18" ht="16" hidden="1" x14ac:dyDescent="0.2">
      <c r="A454" s="345">
        <v>16</v>
      </c>
      <c r="B454" s="395" t="s">
        <v>157</v>
      </c>
      <c r="C454" s="609" t="s">
        <v>237</v>
      </c>
      <c r="D454" s="610"/>
      <c r="E454" s="611"/>
      <c r="F454" s="410" t="s">
        <v>239</v>
      </c>
      <c r="G454" s="340"/>
      <c r="H454" s="340"/>
      <c r="I454" s="340"/>
      <c r="J454" s="340"/>
      <c r="K454" s="340"/>
      <c r="L454" s="340">
        <v>19</v>
      </c>
      <c r="M454" s="340">
        <v>4</v>
      </c>
      <c r="N454" s="340">
        <v>0</v>
      </c>
      <c r="O454" s="421"/>
      <c r="P454" t="s">
        <v>692</v>
      </c>
      <c r="R454">
        <f t="shared" si="3"/>
        <v>23</v>
      </c>
    </row>
    <row r="455" spans="1:18" ht="16" hidden="1" x14ac:dyDescent="0.2">
      <c r="A455" s="345">
        <v>16</v>
      </c>
      <c r="B455" s="395" t="s">
        <v>161</v>
      </c>
      <c r="C455" s="609" t="s">
        <v>235</v>
      </c>
      <c r="D455" s="610"/>
      <c r="E455" s="611"/>
      <c r="F455" s="410" t="s">
        <v>239</v>
      </c>
      <c r="G455" s="340"/>
      <c r="H455" s="340"/>
      <c r="I455" s="340"/>
      <c r="J455" s="340"/>
      <c r="K455" s="340"/>
      <c r="L455" s="340">
        <v>9</v>
      </c>
      <c r="M455" s="340"/>
      <c r="N455" s="340">
        <v>0</v>
      </c>
      <c r="O455" s="421"/>
      <c r="P455" t="s">
        <v>692</v>
      </c>
      <c r="R455">
        <f t="shared" si="3"/>
        <v>9</v>
      </c>
    </row>
    <row r="456" spans="1:18" ht="16" hidden="1" x14ac:dyDescent="0.2">
      <c r="A456" s="345">
        <v>16</v>
      </c>
      <c r="B456" s="395" t="s">
        <v>298</v>
      </c>
      <c r="C456" s="609" t="s">
        <v>237</v>
      </c>
      <c r="D456" s="610"/>
      <c r="E456" s="611"/>
      <c r="F456" s="410" t="s">
        <v>239</v>
      </c>
      <c r="G456" s="340"/>
      <c r="H456" s="340"/>
      <c r="I456" s="340"/>
      <c r="J456" s="340"/>
      <c r="K456" s="340"/>
      <c r="L456" s="340">
        <v>1</v>
      </c>
      <c r="M456" s="340"/>
      <c r="N456" s="340">
        <v>0</v>
      </c>
      <c r="O456" s="421"/>
      <c r="P456" t="s">
        <v>692</v>
      </c>
      <c r="R456">
        <f t="shared" si="3"/>
        <v>1</v>
      </c>
    </row>
    <row r="457" spans="1:18" ht="16" hidden="1" x14ac:dyDescent="0.2">
      <c r="A457" s="345">
        <v>16</v>
      </c>
      <c r="B457" s="395" t="s">
        <v>229</v>
      </c>
      <c r="C457" s="609" t="s">
        <v>235</v>
      </c>
      <c r="D457" s="610"/>
      <c r="E457" s="611"/>
      <c r="F457" s="410" t="s">
        <v>239</v>
      </c>
      <c r="G457" s="340"/>
      <c r="H457" s="340"/>
      <c r="I457" s="340"/>
      <c r="J457" s="340"/>
      <c r="K457" s="340"/>
      <c r="L457" s="340">
        <v>12</v>
      </c>
      <c r="M457" s="340"/>
      <c r="N457" s="340">
        <v>0</v>
      </c>
      <c r="O457" s="421"/>
      <c r="P457" t="s">
        <v>692</v>
      </c>
      <c r="R457">
        <f t="shared" si="3"/>
        <v>12</v>
      </c>
    </row>
    <row r="458" spans="1:18" ht="16" hidden="1" x14ac:dyDescent="0.2">
      <c r="A458" s="345">
        <v>16</v>
      </c>
      <c r="B458" s="395" t="s">
        <v>143</v>
      </c>
      <c r="C458" s="609" t="s">
        <v>270</v>
      </c>
      <c r="D458" s="610"/>
      <c r="E458" s="611"/>
      <c r="F458" s="410" t="s">
        <v>238</v>
      </c>
      <c r="G458" s="340"/>
      <c r="H458" s="340"/>
      <c r="I458" s="340"/>
      <c r="J458" s="340"/>
      <c r="K458" s="340"/>
      <c r="L458" s="340">
        <v>2</v>
      </c>
      <c r="M458" s="340"/>
      <c r="N458" s="340">
        <v>2</v>
      </c>
      <c r="O458" s="421"/>
      <c r="P458" t="s">
        <v>692</v>
      </c>
      <c r="R458">
        <f t="shared" si="3"/>
        <v>4</v>
      </c>
    </row>
    <row r="459" spans="1:18" ht="16" hidden="1" x14ac:dyDescent="0.2">
      <c r="A459" s="345">
        <v>16</v>
      </c>
      <c r="B459" s="395" t="s">
        <v>556</v>
      </c>
      <c r="C459" s="609" t="s">
        <v>270</v>
      </c>
      <c r="D459" s="610"/>
      <c r="E459" s="611"/>
      <c r="F459" s="410" t="s">
        <v>240</v>
      </c>
      <c r="G459" s="340"/>
      <c r="H459" s="340"/>
      <c r="I459" s="340"/>
      <c r="J459" s="340"/>
      <c r="K459" s="451">
        <v>1</v>
      </c>
      <c r="L459" s="451">
        <v>0</v>
      </c>
      <c r="M459" s="340"/>
      <c r="N459" s="340">
        <v>0</v>
      </c>
      <c r="O459" s="421" t="s">
        <v>776</v>
      </c>
      <c r="P459" t="s">
        <v>692</v>
      </c>
      <c r="R459">
        <f t="shared" si="3"/>
        <v>1</v>
      </c>
    </row>
    <row r="460" spans="1:18" ht="16" hidden="1" x14ac:dyDescent="0.2">
      <c r="A460" s="345">
        <v>16</v>
      </c>
      <c r="B460" s="395" t="s">
        <v>129</v>
      </c>
      <c r="C460" s="609" t="s">
        <v>233</v>
      </c>
      <c r="D460" s="610"/>
      <c r="E460" s="611"/>
      <c r="F460" s="410" t="s">
        <v>238</v>
      </c>
      <c r="G460" s="340"/>
      <c r="H460" s="340"/>
      <c r="I460" s="340"/>
      <c r="J460" s="340"/>
      <c r="K460" s="340"/>
      <c r="L460" s="340">
        <v>16</v>
      </c>
      <c r="M460" s="340"/>
      <c r="N460" s="340">
        <v>0</v>
      </c>
      <c r="O460" s="421"/>
      <c r="P460" t="s">
        <v>692</v>
      </c>
      <c r="R460">
        <f t="shared" si="3"/>
        <v>16</v>
      </c>
    </row>
    <row r="461" spans="1:18" ht="16" hidden="1" x14ac:dyDescent="0.2">
      <c r="A461" s="345">
        <v>17</v>
      </c>
      <c r="B461" s="383" t="s">
        <v>141</v>
      </c>
      <c r="C461" s="609" t="s">
        <v>234</v>
      </c>
      <c r="D461" s="610"/>
      <c r="E461" s="611"/>
      <c r="F461" s="410" t="s">
        <v>238</v>
      </c>
      <c r="G461" s="340"/>
      <c r="H461" s="340">
        <v>3</v>
      </c>
      <c r="I461" s="340"/>
      <c r="J461" s="340"/>
      <c r="K461" s="340">
        <v>0</v>
      </c>
      <c r="L461" s="340"/>
      <c r="M461" s="340"/>
      <c r="N461" s="340"/>
      <c r="P461" t="s">
        <v>692</v>
      </c>
      <c r="R461">
        <f t="shared" si="3"/>
        <v>3</v>
      </c>
    </row>
    <row r="462" spans="1:18" ht="16" hidden="1" x14ac:dyDescent="0.2">
      <c r="A462" s="345">
        <v>17</v>
      </c>
      <c r="B462" s="383" t="s">
        <v>229</v>
      </c>
      <c r="C462" s="609" t="s">
        <v>236</v>
      </c>
      <c r="D462" s="610"/>
      <c r="E462" s="611"/>
      <c r="F462" s="410" t="s">
        <v>239</v>
      </c>
      <c r="G462" s="340"/>
      <c r="H462" s="340">
        <v>4</v>
      </c>
      <c r="I462" s="340"/>
      <c r="J462" s="340"/>
      <c r="K462" s="340">
        <v>0</v>
      </c>
      <c r="L462" s="340">
        <v>37</v>
      </c>
      <c r="M462" s="340"/>
      <c r="N462" s="340">
        <v>0</v>
      </c>
      <c r="P462" t="s">
        <v>692</v>
      </c>
      <c r="R462">
        <f t="shared" si="3"/>
        <v>41</v>
      </c>
    </row>
    <row r="463" spans="1:18" ht="16" hidden="1" x14ac:dyDescent="0.2">
      <c r="A463" s="345">
        <v>17</v>
      </c>
      <c r="B463" s="392" t="s">
        <v>565</v>
      </c>
      <c r="C463" s="609" t="s">
        <v>234</v>
      </c>
      <c r="D463" s="610"/>
      <c r="E463" s="611"/>
      <c r="F463" s="410" t="s">
        <v>238</v>
      </c>
      <c r="G463" s="340"/>
      <c r="H463" s="340">
        <v>4</v>
      </c>
      <c r="I463" s="340"/>
      <c r="J463" s="340"/>
      <c r="K463" s="340">
        <v>0</v>
      </c>
      <c r="L463" s="340">
        <v>3</v>
      </c>
      <c r="M463" s="340"/>
      <c r="N463" s="340">
        <v>0</v>
      </c>
      <c r="O463" t="s">
        <v>688</v>
      </c>
      <c r="P463" t="s">
        <v>692</v>
      </c>
      <c r="R463">
        <f t="shared" si="3"/>
        <v>7</v>
      </c>
    </row>
    <row r="464" spans="1:18" ht="16" hidden="1" x14ac:dyDescent="0.2">
      <c r="A464" s="345">
        <v>17</v>
      </c>
      <c r="B464" s="383" t="s">
        <v>230</v>
      </c>
      <c r="C464" s="609" t="s">
        <v>233</v>
      </c>
      <c r="D464" s="610"/>
      <c r="E464" s="611"/>
      <c r="F464" s="410" t="s">
        <v>238</v>
      </c>
      <c r="G464" s="340"/>
      <c r="H464" s="340">
        <v>14</v>
      </c>
      <c r="I464" s="340"/>
      <c r="J464" s="340"/>
      <c r="K464" s="340">
        <v>10</v>
      </c>
      <c r="L464" s="340">
        <v>2</v>
      </c>
      <c r="M464" s="340"/>
      <c r="N464" s="340">
        <v>0</v>
      </c>
      <c r="P464" t="s">
        <v>692</v>
      </c>
      <c r="R464">
        <f t="shared" si="3"/>
        <v>26</v>
      </c>
    </row>
    <row r="465" spans="1:18" ht="16" hidden="1" x14ac:dyDescent="0.2">
      <c r="A465" s="345">
        <v>17</v>
      </c>
      <c r="B465" s="383" t="s">
        <v>139</v>
      </c>
      <c r="C465" s="609" t="s">
        <v>234</v>
      </c>
      <c r="D465" s="610"/>
      <c r="E465" s="611"/>
      <c r="F465" s="410" t="s">
        <v>238</v>
      </c>
      <c r="G465" s="340"/>
      <c r="H465" s="340">
        <v>2</v>
      </c>
      <c r="I465" s="340"/>
      <c r="J465" s="340"/>
      <c r="K465" s="340">
        <v>2</v>
      </c>
      <c r="L465" s="340"/>
      <c r="M465" s="340"/>
      <c r="N465" s="340"/>
      <c r="P465" t="s">
        <v>692</v>
      </c>
      <c r="R465">
        <f t="shared" si="3"/>
        <v>4</v>
      </c>
    </row>
    <row r="466" spans="1:18" ht="16" hidden="1" x14ac:dyDescent="0.2">
      <c r="A466" s="345">
        <v>17</v>
      </c>
      <c r="B466" s="383" t="s">
        <v>129</v>
      </c>
      <c r="C466" s="609" t="s">
        <v>233</v>
      </c>
      <c r="D466" s="610"/>
      <c r="E466" s="611"/>
      <c r="F466" s="410" t="s">
        <v>238</v>
      </c>
      <c r="G466" s="340"/>
      <c r="H466" s="340">
        <v>13</v>
      </c>
      <c r="I466" s="340"/>
      <c r="J466" s="340"/>
      <c r="K466" s="340">
        <v>0</v>
      </c>
      <c r="L466" s="340"/>
      <c r="M466" s="340"/>
      <c r="N466" s="340"/>
      <c r="P466" t="s">
        <v>692</v>
      </c>
      <c r="R466">
        <f t="shared" si="3"/>
        <v>13</v>
      </c>
    </row>
    <row r="467" spans="1:18" ht="32" hidden="1" x14ac:dyDescent="0.2">
      <c r="A467" s="345">
        <v>17</v>
      </c>
      <c r="B467" s="383" t="s">
        <v>232</v>
      </c>
      <c r="C467" s="609" t="s">
        <v>236</v>
      </c>
      <c r="D467" s="610"/>
      <c r="E467" s="611"/>
      <c r="F467" s="410" t="s">
        <v>239</v>
      </c>
      <c r="G467" s="340"/>
      <c r="H467" s="340"/>
      <c r="I467" s="340"/>
      <c r="J467" s="340"/>
      <c r="K467" s="340"/>
      <c r="L467" s="340">
        <v>7</v>
      </c>
      <c r="M467" s="340"/>
      <c r="N467" s="340">
        <v>0</v>
      </c>
      <c r="P467" t="s">
        <v>692</v>
      </c>
      <c r="R467">
        <f t="shared" si="3"/>
        <v>7</v>
      </c>
    </row>
    <row r="468" spans="1:18" ht="16" hidden="1" x14ac:dyDescent="0.2">
      <c r="A468" s="345">
        <v>17</v>
      </c>
      <c r="B468" s="383" t="s">
        <v>159</v>
      </c>
      <c r="C468" s="622" t="s">
        <v>233</v>
      </c>
      <c r="D468" s="623"/>
      <c r="E468" s="624"/>
      <c r="F468" s="410" t="s">
        <v>240</v>
      </c>
      <c r="G468" s="340"/>
      <c r="H468" s="340">
        <v>24</v>
      </c>
      <c r="I468" s="340"/>
      <c r="J468" s="340"/>
      <c r="K468" s="340">
        <v>0</v>
      </c>
      <c r="L468" s="340"/>
      <c r="M468" s="340"/>
      <c r="N468" s="340"/>
      <c r="P468" t="s">
        <v>692</v>
      </c>
      <c r="R468">
        <f t="shared" si="3"/>
        <v>24</v>
      </c>
    </row>
    <row r="469" spans="1:18" ht="16" hidden="1" x14ac:dyDescent="0.2">
      <c r="A469" s="345">
        <v>17</v>
      </c>
      <c r="B469" s="383" t="s">
        <v>556</v>
      </c>
      <c r="C469" s="609" t="s">
        <v>270</v>
      </c>
      <c r="D469" s="610"/>
      <c r="E469" s="611"/>
      <c r="F469" s="410" t="s">
        <v>240</v>
      </c>
      <c r="G469" s="340"/>
      <c r="H469" s="340">
        <v>4</v>
      </c>
      <c r="I469" s="340"/>
      <c r="J469" s="340"/>
      <c r="K469" s="340">
        <v>1</v>
      </c>
      <c r="L469" s="340"/>
      <c r="M469" s="340"/>
      <c r="N469" s="340"/>
      <c r="P469" t="s">
        <v>692</v>
      </c>
      <c r="R469">
        <f t="shared" si="3"/>
        <v>5</v>
      </c>
    </row>
    <row r="470" spans="1:18" ht="16" hidden="1" x14ac:dyDescent="0.2">
      <c r="A470" s="345">
        <v>17</v>
      </c>
      <c r="B470" s="383" t="s">
        <v>157</v>
      </c>
      <c r="C470" s="609" t="s">
        <v>237</v>
      </c>
      <c r="D470" s="610"/>
      <c r="E470" s="611"/>
      <c r="F470" s="410" t="s">
        <v>239</v>
      </c>
      <c r="G470" s="340"/>
      <c r="H470" s="340"/>
      <c r="I470" s="340"/>
      <c r="J470" s="340"/>
      <c r="K470" s="340"/>
      <c r="L470" s="340">
        <v>12</v>
      </c>
      <c r="M470" s="340">
        <v>10</v>
      </c>
      <c r="N470" s="340">
        <v>0</v>
      </c>
      <c r="P470" t="s">
        <v>692</v>
      </c>
      <c r="R470">
        <f t="shared" si="3"/>
        <v>22</v>
      </c>
    </row>
    <row r="471" spans="1:18" ht="16" hidden="1" x14ac:dyDescent="0.2">
      <c r="A471" s="345">
        <v>17</v>
      </c>
      <c r="B471" s="383" t="s">
        <v>135</v>
      </c>
      <c r="C471" s="609" t="s">
        <v>236</v>
      </c>
      <c r="D471" s="610"/>
      <c r="E471" s="611"/>
      <c r="F471" s="410" t="s">
        <v>242</v>
      </c>
      <c r="G471" s="340"/>
      <c r="H471" s="340"/>
      <c r="I471" s="340"/>
      <c r="J471" s="340"/>
      <c r="K471" s="340"/>
      <c r="L471" s="340">
        <v>8</v>
      </c>
      <c r="M471" s="340"/>
      <c r="N471" s="340">
        <v>0</v>
      </c>
      <c r="P471" t="s">
        <v>692</v>
      </c>
      <c r="R471">
        <f t="shared" si="3"/>
        <v>8</v>
      </c>
    </row>
    <row r="472" spans="1:18" ht="16" hidden="1" x14ac:dyDescent="0.2">
      <c r="A472" s="345">
        <v>17</v>
      </c>
      <c r="B472" s="383" t="s">
        <v>161</v>
      </c>
      <c r="C472" s="609" t="s">
        <v>235</v>
      </c>
      <c r="D472" s="610"/>
      <c r="E472" s="611"/>
      <c r="F472" s="410" t="s">
        <v>239</v>
      </c>
      <c r="G472" s="340"/>
      <c r="H472" s="340"/>
      <c r="I472" s="340"/>
      <c r="J472" s="340"/>
      <c r="K472" s="340"/>
      <c r="L472" s="340">
        <v>26</v>
      </c>
      <c r="M472" s="340"/>
      <c r="N472" s="340">
        <v>0</v>
      </c>
      <c r="P472" t="s">
        <v>692</v>
      </c>
      <c r="R472">
        <f t="shared" si="3"/>
        <v>26</v>
      </c>
    </row>
    <row r="473" spans="1:18" ht="16" hidden="1" x14ac:dyDescent="0.2">
      <c r="A473" s="345">
        <v>17</v>
      </c>
      <c r="B473" s="383" t="s">
        <v>128</v>
      </c>
      <c r="C473" s="609" t="s">
        <v>237</v>
      </c>
      <c r="D473" s="610"/>
      <c r="E473" s="611"/>
      <c r="F473" s="410" t="s">
        <v>239</v>
      </c>
      <c r="G473" s="340"/>
      <c r="H473" s="340"/>
      <c r="I473" s="340"/>
      <c r="J473" s="340"/>
      <c r="K473" s="340"/>
      <c r="L473" s="340">
        <v>3</v>
      </c>
      <c r="M473" s="340"/>
      <c r="N473" s="340">
        <v>0</v>
      </c>
      <c r="P473" t="s">
        <v>692</v>
      </c>
      <c r="R473">
        <f t="shared" si="3"/>
        <v>3</v>
      </c>
    </row>
    <row r="474" spans="1:18" ht="16" hidden="1" x14ac:dyDescent="0.2">
      <c r="A474" s="345">
        <v>18</v>
      </c>
      <c r="B474" s="383" t="s">
        <v>141</v>
      </c>
      <c r="C474" s="609" t="s">
        <v>234</v>
      </c>
      <c r="D474" s="610"/>
      <c r="E474" s="611"/>
      <c r="F474" s="410" t="s">
        <v>238</v>
      </c>
      <c r="G474" s="340"/>
      <c r="H474" s="340">
        <v>4</v>
      </c>
      <c r="I474" s="340"/>
      <c r="J474" s="340"/>
      <c r="K474" s="340">
        <v>0</v>
      </c>
      <c r="L474" s="340"/>
      <c r="M474" s="340"/>
      <c r="N474" s="340"/>
      <c r="P474" t="s">
        <v>692</v>
      </c>
      <c r="R474">
        <f t="shared" si="3"/>
        <v>4</v>
      </c>
    </row>
    <row r="475" spans="1:18" ht="16" hidden="1" x14ac:dyDescent="0.2">
      <c r="A475" s="345">
        <v>18</v>
      </c>
      <c r="B475" s="383" t="s">
        <v>139</v>
      </c>
      <c r="C475" s="609" t="s">
        <v>234</v>
      </c>
      <c r="D475" s="610"/>
      <c r="E475" s="611"/>
      <c r="F475" s="410" t="s">
        <v>238</v>
      </c>
      <c r="G475" s="340"/>
      <c r="H475" s="340">
        <v>5</v>
      </c>
      <c r="I475" s="340"/>
      <c r="J475" s="340"/>
      <c r="K475" s="340">
        <v>5</v>
      </c>
      <c r="L475" s="340"/>
      <c r="M475" s="340"/>
      <c r="N475" s="340"/>
      <c r="P475" t="s">
        <v>692</v>
      </c>
      <c r="R475">
        <f t="shared" si="3"/>
        <v>10</v>
      </c>
    </row>
    <row r="476" spans="1:18" ht="16" hidden="1" x14ac:dyDescent="0.2">
      <c r="A476" s="345">
        <v>18</v>
      </c>
      <c r="B476" s="383" t="s">
        <v>131</v>
      </c>
      <c r="C476" s="609" t="s">
        <v>233</v>
      </c>
      <c r="D476" s="610"/>
      <c r="E476" s="611"/>
      <c r="F476" s="410" t="s">
        <v>240</v>
      </c>
      <c r="G476" s="340"/>
      <c r="H476" s="340">
        <v>6</v>
      </c>
      <c r="I476" s="340"/>
      <c r="J476" s="340"/>
      <c r="K476" s="340">
        <v>0</v>
      </c>
      <c r="L476" s="340"/>
      <c r="M476" s="340"/>
      <c r="N476" s="340"/>
      <c r="P476" t="s">
        <v>692</v>
      </c>
      <c r="R476">
        <f t="shared" si="3"/>
        <v>6</v>
      </c>
    </row>
    <row r="477" spans="1:18" ht="16" hidden="1" x14ac:dyDescent="0.2">
      <c r="A477" s="345">
        <v>18</v>
      </c>
      <c r="B477" s="383" t="s">
        <v>129</v>
      </c>
      <c r="C477" s="609" t="s">
        <v>233</v>
      </c>
      <c r="D477" s="610"/>
      <c r="E477" s="611"/>
      <c r="F477" s="410" t="s">
        <v>238</v>
      </c>
      <c r="G477" s="340"/>
      <c r="H477" s="340">
        <v>20</v>
      </c>
      <c r="I477" s="340"/>
      <c r="J477" s="340"/>
      <c r="K477" s="340">
        <v>0</v>
      </c>
      <c r="L477" s="340"/>
      <c r="M477" s="340"/>
      <c r="N477" s="340"/>
      <c r="P477" t="s">
        <v>692</v>
      </c>
      <c r="R477">
        <f t="shared" si="3"/>
        <v>20</v>
      </c>
    </row>
    <row r="478" spans="1:18" ht="16" hidden="1" x14ac:dyDescent="0.2">
      <c r="A478" s="345">
        <v>18</v>
      </c>
      <c r="B478" s="383" t="s">
        <v>230</v>
      </c>
      <c r="C478" s="609" t="s">
        <v>233</v>
      </c>
      <c r="D478" s="610"/>
      <c r="E478" s="611"/>
      <c r="F478" s="410" t="s">
        <v>238</v>
      </c>
      <c r="G478" s="340"/>
      <c r="H478" s="340">
        <v>1</v>
      </c>
      <c r="I478" s="340"/>
      <c r="J478" s="340"/>
      <c r="K478" s="340">
        <v>1</v>
      </c>
      <c r="L478" s="340"/>
      <c r="M478" s="340"/>
      <c r="N478" s="340"/>
      <c r="P478" t="s">
        <v>692</v>
      </c>
      <c r="R478">
        <f t="shared" si="3"/>
        <v>2</v>
      </c>
    </row>
    <row r="479" spans="1:18" ht="16" hidden="1" x14ac:dyDescent="0.2">
      <c r="A479" s="345">
        <v>18</v>
      </c>
      <c r="B479" s="383" t="s">
        <v>131</v>
      </c>
      <c r="C479" s="609" t="s">
        <v>233</v>
      </c>
      <c r="D479" s="610"/>
      <c r="E479" s="611"/>
      <c r="F479" s="410" t="s">
        <v>240</v>
      </c>
      <c r="G479" s="340"/>
      <c r="H479" s="340">
        <v>1</v>
      </c>
      <c r="I479" s="340"/>
      <c r="J479" s="340"/>
      <c r="K479" s="340">
        <v>1</v>
      </c>
      <c r="L479" s="340"/>
      <c r="M479" s="340"/>
      <c r="N479" s="340"/>
      <c r="O479" t="s">
        <v>689</v>
      </c>
      <c r="P479" t="s">
        <v>692</v>
      </c>
      <c r="R479">
        <f t="shared" si="3"/>
        <v>2</v>
      </c>
    </row>
    <row r="480" spans="1:18" ht="16" hidden="1" x14ac:dyDescent="0.2">
      <c r="A480" s="345">
        <v>18</v>
      </c>
      <c r="B480" s="383" t="s">
        <v>229</v>
      </c>
      <c r="C480" s="609" t="s">
        <v>236</v>
      </c>
      <c r="D480" s="610"/>
      <c r="E480" s="611"/>
      <c r="F480" s="410" t="s">
        <v>239</v>
      </c>
      <c r="G480" s="340"/>
      <c r="H480" s="340">
        <v>3</v>
      </c>
      <c r="I480" s="340"/>
      <c r="J480" s="340"/>
      <c r="K480" s="340">
        <v>0</v>
      </c>
      <c r="L480" s="340">
        <v>22</v>
      </c>
      <c r="M480" s="340"/>
      <c r="N480" s="340">
        <v>0</v>
      </c>
      <c r="P480" t="s">
        <v>692</v>
      </c>
      <c r="R480">
        <f t="shared" si="3"/>
        <v>25</v>
      </c>
    </row>
    <row r="481" spans="1:18" ht="16" hidden="1" x14ac:dyDescent="0.2">
      <c r="A481" s="345">
        <v>18</v>
      </c>
      <c r="B481" s="383" t="s">
        <v>128</v>
      </c>
      <c r="C481" s="609" t="s">
        <v>237</v>
      </c>
      <c r="D481" s="610"/>
      <c r="E481" s="611"/>
      <c r="F481" s="410" t="s">
        <v>239</v>
      </c>
      <c r="G481" s="340"/>
      <c r="H481" s="340"/>
      <c r="I481" s="340"/>
      <c r="J481" s="340"/>
      <c r="K481" s="340"/>
      <c r="L481" s="340">
        <v>7</v>
      </c>
      <c r="M481" s="340"/>
      <c r="N481" s="340">
        <v>0</v>
      </c>
      <c r="P481" t="s">
        <v>692</v>
      </c>
      <c r="R481">
        <f t="shared" si="3"/>
        <v>7</v>
      </c>
    </row>
    <row r="482" spans="1:18" ht="16" hidden="1" x14ac:dyDescent="0.2">
      <c r="A482" s="345">
        <v>18</v>
      </c>
      <c r="B482" s="383" t="s">
        <v>556</v>
      </c>
      <c r="C482" s="609" t="s">
        <v>270</v>
      </c>
      <c r="D482" s="610"/>
      <c r="E482" s="611"/>
      <c r="F482" s="410" t="s">
        <v>240</v>
      </c>
      <c r="G482" s="340"/>
      <c r="H482" s="340">
        <v>1</v>
      </c>
      <c r="I482" s="340"/>
      <c r="J482" s="340"/>
      <c r="K482" s="340">
        <v>1</v>
      </c>
      <c r="L482" s="340"/>
      <c r="M482" s="340"/>
      <c r="N482" s="340"/>
      <c r="P482" t="s">
        <v>692</v>
      </c>
      <c r="R482">
        <f t="shared" si="3"/>
        <v>2</v>
      </c>
    </row>
    <row r="483" spans="1:18" ht="16" hidden="1" x14ac:dyDescent="0.2">
      <c r="A483" s="345">
        <v>18</v>
      </c>
      <c r="B483" s="383" t="s">
        <v>157</v>
      </c>
      <c r="C483" s="609" t="s">
        <v>237</v>
      </c>
      <c r="D483" s="610"/>
      <c r="E483" s="611"/>
      <c r="F483" s="410" t="s">
        <v>239</v>
      </c>
      <c r="G483" s="340"/>
      <c r="H483" s="340"/>
      <c r="I483" s="340"/>
      <c r="J483" s="340"/>
      <c r="K483" s="340"/>
      <c r="L483" s="340">
        <v>7</v>
      </c>
      <c r="M483" s="340">
        <v>1</v>
      </c>
      <c r="N483" s="340">
        <v>0</v>
      </c>
      <c r="P483" t="s">
        <v>692</v>
      </c>
      <c r="R483">
        <f t="shared" si="3"/>
        <v>8</v>
      </c>
    </row>
    <row r="484" spans="1:18" ht="16" hidden="1" x14ac:dyDescent="0.2">
      <c r="A484" s="345">
        <v>18</v>
      </c>
      <c r="B484" s="383" t="s">
        <v>161</v>
      </c>
      <c r="C484" s="609" t="s">
        <v>235</v>
      </c>
      <c r="D484" s="610"/>
      <c r="E484" s="611"/>
      <c r="F484" s="410" t="s">
        <v>239</v>
      </c>
      <c r="G484" s="340"/>
      <c r="H484" s="340"/>
      <c r="I484" s="340"/>
      <c r="J484" s="340"/>
      <c r="K484" s="340"/>
      <c r="L484" s="340">
        <v>3</v>
      </c>
      <c r="M484" s="340"/>
      <c r="N484" s="340">
        <v>0</v>
      </c>
      <c r="P484" t="s">
        <v>692</v>
      </c>
      <c r="R484">
        <f t="shared" ref="R484:R507" si="4">SUM(G484:I484,K484:N484)</f>
        <v>3</v>
      </c>
    </row>
    <row r="485" spans="1:18" ht="16" hidden="1" x14ac:dyDescent="0.2">
      <c r="A485" s="345">
        <v>18</v>
      </c>
      <c r="B485" s="383" t="s">
        <v>298</v>
      </c>
      <c r="C485" s="609" t="s">
        <v>237</v>
      </c>
      <c r="D485" s="610"/>
      <c r="E485" s="611"/>
      <c r="F485" s="410" t="s">
        <v>239</v>
      </c>
      <c r="G485" s="340"/>
      <c r="H485" s="340"/>
      <c r="I485" s="340"/>
      <c r="J485" s="340"/>
      <c r="K485" s="340"/>
      <c r="L485" s="340">
        <v>5</v>
      </c>
      <c r="M485" s="340"/>
      <c r="N485" s="340">
        <v>0</v>
      </c>
      <c r="P485" t="s">
        <v>692</v>
      </c>
      <c r="R485">
        <f t="shared" si="4"/>
        <v>5</v>
      </c>
    </row>
    <row r="486" spans="1:18" ht="16" hidden="1" x14ac:dyDescent="0.2">
      <c r="A486" s="345">
        <v>18</v>
      </c>
      <c r="B486" s="383" t="s">
        <v>775</v>
      </c>
      <c r="C486" s="609" t="s">
        <v>234</v>
      </c>
      <c r="D486" s="610"/>
      <c r="E486" s="611"/>
      <c r="F486" s="410" t="s">
        <v>238</v>
      </c>
      <c r="G486" s="340"/>
      <c r="H486" s="340">
        <v>1</v>
      </c>
      <c r="I486" s="340"/>
      <c r="J486" s="340"/>
      <c r="K486" s="340">
        <v>0</v>
      </c>
      <c r="L486" s="340"/>
      <c r="M486" s="340"/>
      <c r="N486" s="340"/>
      <c r="P486" t="s">
        <v>692</v>
      </c>
      <c r="R486">
        <f t="shared" si="4"/>
        <v>1</v>
      </c>
    </row>
    <row r="487" spans="1:18" ht="16" hidden="1" x14ac:dyDescent="0.2">
      <c r="A487" s="345">
        <v>18</v>
      </c>
      <c r="B487" s="392" t="s">
        <v>687</v>
      </c>
      <c r="C487" s="609" t="s">
        <v>234</v>
      </c>
      <c r="D487" s="610"/>
      <c r="E487" s="611"/>
      <c r="F487" s="410" t="s">
        <v>238</v>
      </c>
      <c r="G487" s="340"/>
      <c r="H487" s="340">
        <v>2</v>
      </c>
      <c r="I487" s="340"/>
      <c r="J487" s="340"/>
      <c r="K487" s="340">
        <v>0</v>
      </c>
      <c r="L487" s="340"/>
      <c r="M487" s="340"/>
      <c r="N487" s="340"/>
      <c r="O487" s="303" t="s">
        <v>844</v>
      </c>
      <c r="P487" t="s">
        <v>692</v>
      </c>
      <c r="R487">
        <f t="shared" si="4"/>
        <v>2</v>
      </c>
    </row>
    <row r="488" spans="1:18" ht="16" hidden="1" x14ac:dyDescent="0.2">
      <c r="A488" s="345">
        <v>18</v>
      </c>
      <c r="B488" s="383" t="s">
        <v>159</v>
      </c>
      <c r="C488" s="609" t="s">
        <v>233</v>
      </c>
      <c r="D488" s="610"/>
      <c r="E488" s="611"/>
      <c r="F488" s="410" t="s">
        <v>240</v>
      </c>
      <c r="G488" s="340"/>
      <c r="H488" s="340">
        <v>2</v>
      </c>
      <c r="I488" s="340"/>
      <c r="J488" s="340"/>
      <c r="K488" s="340">
        <v>0</v>
      </c>
      <c r="L488" s="340"/>
      <c r="M488" s="340"/>
      <c r="N488" s="340"/>
      <c r="P488" t="s">
        <v>692</v>
      </c>
      <c r="R488">
        <f t="shared" si="4"/>
        <v>2</v>
      </c>
    </row>
    <row r="489" spans="1:18" ht="16" hidden="1" x14ac:dyDescent="0.2">
      <c r="A489" s="345">
        <v>19</v>
      </c>
      <c r="B489" s="383" t="s">
        <v>141</v>
      </c>
      <c r="C489" s="609" t="s">
        <v>234</v>
      </c>
      <c r="D489" s="610"/>
      <c r="E489" s="611"/>
      <c r="F489" s="410" t="s">
        <v>239</v>
      </c>
      <c r="G489" s="340"/>
      <c r="H489" s="340">
        <v>1</v>
      </c>
      <c r="I489" s="340"/>
      <c r="J489" s="340"/>
      <c r="K489" s="340">
        <v>0</v>
      </c>
      <c r="L489" s="340"/>
      <c r="M489" s="340"/>
      <c r="N489" s="340"/>
      <c r="P489" t="s">
        <v>692</v>
      </c>
      <c r="R489">
        <f t="shared" si="4"/>
        <v>1</v>
      </c>
    </row>
    <row r="490" spans="1:18" ht="16" hidden="1" x14ac:dyDescent="0.2">
      <c r="A490" s="345">
        <v>19</v>
      </c>
      <c r="B490" s="383" t="s">
        <v>139</v>
      </c>
      <c r="C490" s="609" t="s">
        <v>234</v>
      </c>
      <c r="D490" s="610"/>
      <c r="E490" s="611"/>
      <c r="F490" s="410" t="s">
        <v>238</v>
      </c>
      <c r="G490" s="340"/>
      <c r="H490" s="340">
        <v>4</v>
      </c>
      <c r="I490" s="340"/>
      <c r="J490" s="340"/>
      <c r="K490" s="340">
        <v>4</v>
      </c>
      <c r="L490" s="340"/>
      <c r="M490" s="340"/>
      <c r="N490" s="340"/>
      <c r="P490" t="s">
        <v>692</v>
      </c>
      <c r="R490">
        <f t="shared" si="4"/>
        <v>8</v>
      </c>
    </row>
    <row r="491" spans="1:18" ht="16" hidden="1" x14ac:dyDescent="0.2">
      <c r="A491" s="345">
        <v>19</v>
      </c>
      <c r="B491" s="383" t="s">
        <v>229</v>
      </c>
      <c r="C491" s="609" t="s">
        <v>236</v>
      </c>
      <c r="D491" s="610"/>
      <c r="E491" s="611"/>
      <c r="F491" s="410" t="s">
        <v>239</v>
      </c>
      <c r="G491" s="340"/>
      <c r="H491" s="340">
        <v>2</v>
      </c>
      <c r="I491" s="340"/>
      <c r="J491" s="340"/>
      <c r="K491" s="340">
        <v>0</v>
      </c>
      <c r="L491" s="340">
        <v>12</v>
      </c>
      <c r="M491" s="340"/>
      <c r="N491" s="340">
        <v>0</v>
      </c>
      <c r="P491" t="s">
        <v>692</v>
      </c>
      <c r="R491">
        <f t="shared" si="4"/>
        <v>14</v>
      </c>
    </row>
    <row r="492" spans="1:18" ht="16" hidden="1" x14ac:dyDescent="0.2">
      <c r="A492" s="345">
        <v>19</v>
      </c>
      <c r="B492" s="383" t="s">
        <v>129</v>
      </c>
      <c r="C492" s="609" t="s">
        <v>233</v>
      </c>
      <c r="D492" s="610"/>
      <c r="E492" s="611"/>
      <c r="F492" s="410" t="s">
        <v>238</v>
      </c>
      <c r="G492" s="340"/>
      <c r="H492" s="340">
        <v>20</v>
      </c>
      <c r="I492" s="340"/>
      <c r="J492" s="340"/>
      <c r="K492" s="340">
        <v>0</v>
      </c>
      <c r="L492" s="340"/>
      <c r="M492" s="340"/>
      <c r="N492" s="340"/>
      <c r="P492" t="s">
        <v>692</v>
      </c>
      <c r="R492">
        <f t="shared" si="4"/>
        <v>20</v>
      </c>
    </row>
    <row r="493" spans="1:18" ht="16" hidden="1" x14ac:dyDescent="0.2">
      <c r="A493" s="345">
        <v>19</v>
      </c>
      <c r="B493" s="383" t="s">
        <v>128</v>
      </c>
      <c r="C493" s="609" t="s">
        <v>237</v>
      </c>
      <c r="D493" s="610"/>
      <c r="E493" s="611"/>
      <c r="F493" s="410" t="s">
        <v>239</v>
      </c>
      <c r="G493" s="340"/>
      <c r="H493" s="340"/>
      <c r="I493" s="340"/>
      <c r="J493" s="340"/>
      <c r="K493" s="340"/>
      <c r="L493" s="340">
        <v>5</v>
      </c>
      <c r="M493" s="340"/>
      <c r="N493" s="340">
        <v>0</v>
      </c>
      <c r="P493" t="s">
        <v>692</v>
      </c>
      <c r="R493">
        <f t="shared" si="4"/>
        <v>5</v>
      </c>
    </row>
    <row r="494" spans="1:18" ht="16" hidden="1" x14ac:dyDescent="0.2">
      <c r="A494" s="345">
        <v>19</v>
      </c>
      <c r="B494" s="383" t="s">
        <v>159</v>
      </c>
      <c r="C494" s="609" t="s">
        <v>233</v>
      </c>
      <c r="D494" s="610"/>
      <c r="E494" s="611"/>
      <c r="F494" s="410" t="s">
        <v>240</v>
      </c>
      <c r="G494" s="340"/>
      <c r="H494" s="340">
        <v>11</v>
      </c>
      <c r="I494" s="340"/>
      <c r="J494" s="340"/>
      <c r="K494" s="340">
        <v>0</v>
      </c>
      <c r="L494" s="340"/>
      <c r="M494" s="340"/>
      <c r="N494" s="340"/>
      <c r="P494" t="s">
        <v>692</v>
      </c>
      <c r="R494">
        <f t="shared" si="4"/>
        <v>11</v>
      </c>
    </row>
    <row r="495" spans="1:18" ht="16" hidden="1" x14ac:dyDescent="0.2">
      <c r="A495" s="345">
        <v>19</v>
      </c>
      <c r="B495" s="383" t="s">
        <v>157</v>
      </c>
      <c r="C495" s="609" t="s">
        <v>237</v>
      </c>
      <c r="D495" s="610"/>
      <c r="E495" s="611"/>
      <c r="F495" s="410" t="s">
        <v>239</v>
      </c>
      <c r="G495" s="340"/>
      <c r="H495" s="340"/>
      <c r="I495" s="340"/>
      <c r="J495" s="340"/>
      <c r="K495" s="340"/>
      <c r="L495" s="340">
        <v>42</v>
      </c>
      <c r="M495" s="340">
        <v>1</v>
      </c>
      <c r="N495" s="340">
        <v>0</v>
      </c>
      <c r="P495" t="s">
        <v>692</v>
      </c>
      <c r="R495">
        <f t="shared" si="4"/>
        <v>43</v>
      </c>
    </row>
    <row r="496" spans="1:18" ht="16" hidden="1" x14ac:dyDescent="0.2">
      <c r="A496" s="345">
        <v>19</v>
      </c>
      <c r="B496" s="383" t="s">
        <v>298</v>
      </c>
      <c r="C496" s="609" t="s">
        <v>237</v>
      </c>
      <c r="D496" s="610"/>
      <c r="E496" s="611"/>
      <c r="F496" s="410" t="s">
        <v>239</v>
      </c>
      <c r="G496" s="340"/>
      <c r="H496" s="340"/>
      <c r="I496" s="340"/>
      <c r="J496" s="340"/>
      <c r="K496" s="340"/>
      <c r="L496" s="340">
        <v>20</v>
      </c>
      <c r="M496" s="340"/>
      <c r="N496" s="340">
        <v>0</v>
      </c>
      <c r="P496" t="s">
        <v>692</v>
      </c>
      <c r="R496">
        <f t="shared" si="4"/>
        <v>20</v>
      </c>
    </row>
    <row r="497" spans="1:18" ht="16" hidden="1" x14ac:dyDescent="0.2">
      <c r="A497" s="345">
        <v>19</v>
      </c>
      <c r="B497" s="383" t="s">
        <v>230</v>
      </c>
      <c r="C497" s="609" t="s">
        <v>690</v>
      </c>
      <c r="D497" s="610"/>
      <c r="E497" s="611"/>
      <c r="F497" s="410" t="s">
        <v>238</v>
      </c>
      <c r="G497" s="340"/>
      <c r="H497" s="340">
        <v>1</v>
      </c>
      <c r="I497" s="340"/>
      <c r="J497" s="340"/>
      <c r="K497" s="340">
        <v>1</v>
      </c>
      <c r="L497" s="340"/>
      <c r="M497" s="340"/>
      <c r="N497" s="340"/>
      <c r="P497" t="s">
        <v>692</v>
      </c>
      <c r="R497">
        <f t="shared" si="4"/>
        <v>2</v>
      </c>
    </row>
    <row r="498" spans="1:18" ht="16" hidden="1" x14ac:dyDescent="0.2">
      <c r="A498" s="345">
        <v>20</v>
      </c>
      <c r="B498" s="383" t="s">
        <v>141</v>
      </c>
      <c r="C498" s="609" t="s">
        <v>234</v>
      </c>
      <c r="D498" s="610"/>
      <c r="E498" s="611"/>
      <c r="F498" s="410" t="s">
        <v>239</v>
      </c>
      <c r="G498" s="340"/>
      <c r="H498" s="340">
        <v>4</v>
      </c>
      <c r="I498" s="340"/>
      <c r="J498" s="340"/>
      <c r="K498" s="340">
        <v>0</v>
      </c>
      <c r="L498" s="340"/>
      <c r="M498" s="340"/>
      <c r="N498" s="340"/>
      <c r="P498" t="s">
        <v>692</v>
      </c>
      <c r="R498">
        <f t="shared" si="4"/>
        <v>4</v>
      </c>
    </row>
    <row r="499" spans="1:18" ht="16" hidden="1" x14ac:dyDescent="0.2">
      <c r="A499" s="345">
        <v>20</v>
      </c>
      <c r="B499" s="383" t="s">
        <v>139</v>
      </c>
      <c r="C499" s="609" t="s">
        <v>234</v>
      </c>
      <c r="D499" s="610"/>
      <c r="E499" s="611"/>
      <c r="F499" s="410" t="s">
        <v>239</v>
      </c>
      <c r="G499" s="340"/>
      <c r="H499" s="340">
        <v>5</v>
      </c>
      <c r="I499" s="340"/>
      <c r="J499" s="340"/>
      <c r="K499" s="340">
        <v>5</v>
      </c>
      <c r="L499" s="340"/>
      <c r="M499" s="340"/>
      <c r="N499" s="340"/>
      <c r="P499" t="s">
        <v>692</v>
      </c>
      <c r="R499">
        <f t="shared" si="4"/>
        <v>10</v>
      </c>
    </row>
    <row r="500" spans="1:18" ht="16" hidden="1" x14ac:dyDescent="0.2">
      <c r="A500" s="345">
        <v>20</v>
      </c>
      <c r="B500" s="383" t="s">
        <v>159</v>
      </c>
      <c r="C500" s="609" t="s">
        <v>233</v>
      </c>
      <c r="D500" s="610"/>
      <c r="E500" s="611"/>
      <c r="F500" s="410" t="s">
        <v>240</v>
      </c>
      <c r="G500" s="340"/>
      <c r="H500" s="340">
        <v>35</v>
      </c>
      <c r="I500" s="340"/>
      <c r="J500" s="340"/>
      <c r="K500" s="340">
        <v>0</v>
      </c>
      <c r="L500" s="340"/>
      <c r="M500" s="340"/>
      <c r="N500" s="340"/>
      <c r="P500" t="s">
        <v>692</v>
      </c>
      <c r="R500">
        <f t="shared" si="4"/>
        <v>35</v>
      </c>
    </row>
    <row r="501" spans="1:18" ht="16" hidden="1" x14ac:dyDescent="0.2">
      <c r="A501" s="345">
        <v>20</v>
      </c>
      <c r="B501" s="383" t="s">
        <v>229</v>
      </c>
      <c r="C501" s="609" t="s">
        <v>236</v>
      </c>
      <c r="D501" s="610"/>
      <c r="E501" s="611"/>
      <c r="F501" s="410" t="s">
        <v>239</v>
      </c>
      <c r="G501" s="340"/>
      <c r="H501" s="340">
        <v>3</v>
      </c>
      <c r="I501" s="340"/>
      <c r="J501" s="340"/>
      <c r="K501" s="340">
        <v>0</v>
      </c>
      <c r="L501" s="340">
        <v>5</v>
      </c>
      <c r="M501" s="340"/>
      <c r="N501" s="340">
        <v>0</v>
      </c>
      <c r="P501" t="s">
        <v>692</v>
      </c>
      <c r="R501">
        <f t="shared" si="4"/>
        <v>8</v>
      </c>
    </row>
    <row r="502" spans="1:18" ht="16" hidden="1" x14ac:dyDescent="0.2">
      <c r="A502" s="345">
        <v>20</v>
      </c>
      <c r="B502" s="383" t="s">
        <v>131</v>
      </c>
      <c r="C502" s="609" t="s">
        <v>233</v>
      </c>
      <c r="D502" s="610"/>
      <c r="E502" s="611"/>
      <c r="F502" s="410" t="s">
        <v>240</v>
      </c>
      <c r="G502" s="340"/>
      <c r="H502" s="340">
        <v>9</v>
      </c>
      <c r="I502" s="340"/>
      <c r="J502" s="340"/>
      <c r="K502" s="340">
        <v>0</v>
      </c>
      <c r="L502" s="340"/>
      <c r="M502" s="340"/>
      <c r="N502" s="340"/>
      <c r="P502" t="s">
        <v>692</v>
      </c>
      <c r="R502">
        <f t="shared" si="4"/>
        <v>9</v>
      </c>
    </row>
    <row r="503" spans="1:18" ht="16" hidden="1" x14ac:dyDescent="0.2">
      <c r="A503" s="345">
        <v>20</v>
      </c>
      <c r="B503" s="383" t="s">
        <v>129</v>
      </c>
      <c r="C503" s="609" t="s">
        <v>233</v>
      </c>
      <c r="D503" s="610"/>
      <c r="E503" s="611"/>
      <c r="F503" s="410" t="s">
        <v>239</v>
      </c>
      <c r="G503" s="340"/>
      <c r="H503" s="340">
        <v>18</v>
      </c>
      <c r="I503" s="340"/>
      <c r="J503" s="340"/>
      <c r="K503" s="340">
        <v>0</v>
      </c>
      <c r="L503" s="340"/>
      <c r="M503" s="340"/>
      <c r="N503" s="340"/>
      <c r="P503" t="s">
        <v>692</v>
      </c>
      <c r="R503">
        <f t="shared" si="4"/>
        <v>18</v>
      </c>
    </row>
    <row r="504" spans="1:18" ht="16" hidden="1" x14ac:dyDescent="0.2">
      <c r="A504" s="345">
        <v>20</v>
      </c>
      <c r="B504" s="383" t="s">
        <v>128</v>
      </c>
      <c r="C504" s="609" t="s">
        <v>237</v>
      </c>
      <c r="D504" s="610"/>
      <c r="E504" s="611"/>
      <c r="F504" s="410" t="s">
        <v>239</v>
      </c>
      <c r="G504" s="340"/>
      <c r="H504" s="340"/>
      <c r="I504" s="340"/>
      <c r="J504" s="340"/>
      <c r="K504" s="340"/>
      <c r="L504" s="340">
        <v>4</v>
      </c>
      <c r="M504" s="340"/>
      <c r="N504" s="340">
        <v>2</v>
      </c>
      <c r="P504" t="s">
        <v>692</v>
      </c>
      <c r="R504">
        <f t="shared" si="4"/>
        <v>6</v>
      </c>
    </row>
    <row r="505" spans="1:18" ht="16" hidden="1" x14ac:dyDescent="0.2">
      <c r="A505" s="345">
        <v>20</v>
      </c>
      <c r="B505" s="366" t="s">
        <v>157</v>
      </c>
      <c r="C505" s="622" t="s">
        <v>237</v>
      </c>
      <c r="D505" s="623"/>
      <c r="E505" s="624"/>
      <c r="F505" s="412" t="s">
        <v>239</v>
      </c>
      <c r="G505" s="342"/>
      <c r="H505" s="343"/>
      <c r="I505" s="342"/>
      <c r="J505" s="342"/>
      <c r="K505" s="342"/>
      <c r="L505" s="344">
        <v>30</v>
      </c>
      <c r="M505" s="342">
        <v>2</v>
      </c>
      <c r="N505" s="342">
        <v>0</v>
      </c>
      <c r="P505" t="s">
        <v>692</v>
      </c>
      <c r="R505">
        <f t="shared" si="4"/>
        <v>32</v>
      </c>
    </row>
    <row r="506" spans="1:18" ht="16" hidden="1" x14ac:dyDescent="0.2">
      <c r="A506" s="345">
        <v>20</v>
      </c>
      <c r="B506" s="366" t="s">
        <v>298</v>
      </c>
      <c r="C506" s="622" t="s">
        <v>237</v>
      </c>
      <c r="D506" s="623"/>
      <c r="E506" s="624"/>
      <c r="F506" s="412" t="s">
        <v>239</v>
      </c>
      <c r="G506" s="342"/>
      <c r="H506" s="343"/>
      <c r="I506" s="342"/>
      <c r="J506" s="342"/>
      <c r="K506" s="342"/>
      <c r="L506" s="344">
        <v>64</v>
      </c>
      <c r="M506" s="342"/>
      <c r="N506" s="342">
        <v>0</v>
      </c>
      <c r="P506" t="s">
        <v>692</v>
      </c>
      <c r="R506">
        <f t="shared" si="4"/>
        <v>64</v>
      </c>
    </row>
    <row r="507" spans="1:18" ht="16" hidden="1" x14ac:dyDescent="0.2">
      <c r="A507" s="345">
        <v>20</v>
      </c>
      <c r="B507" s="366" t="s">
        <v>775</v>
      </c>
      <c r="C507" s="622" t="s">
        <v>234</v>
      </c>
      <c r="D507" s="623"/>
      <c r="E507" s="624"/>
      <c r="F507" s="412" t="s">
        <v>238</v>
      </c>
      <c r="G507" s="342"/>
      <c r="H507" s="343"/>
      <c r="I507" s="342"/>
      <c r="J507" s="342"/>
      <c r="K507" s="342"/>
      <c r="L507" s="344">
        <v>2</v>
      </c>
      <c r="M507" s="342"/>
      <c r="N507" s="342">
        <v>0</v>
      </c>
      <c r="O507" t="s">
        <v>691</v>
      </c>
      <c r="P507" t="s">
        <v>692</v>
      </c>
      <c r="R507">
        <f t="shared" si="4"/>
        <v>2</v>
      </c>
    </row>
  </sheetData>
  <autoFilter ref="A24:P507" xr:uid="{4A401955-483C-42F5-B080-41BDC9271DE9}">
    <filterColumn colId="1">
      <filters>
        <filter val="Eleochaeris acuta"/>
      </filters>
    </filterColumn>
  </autoFilter>
  <mergeCells count="517">
    <mergeCell ref="C504:E504"/>
    <mergeCell ref="C505:E505"/>
    <mergeCell ref="C506:E506"/>
    <mergeCell ref="C507:E507"/>
    <mergeCell ref="C495:E495"/>
    <mergeCell ref="C496:E496"/>
    <mergeCell ref="C497:E497"/>
    <mergeCell ref="C498:E498"/>
    <mergeCell ref="C499:E499"/>
    <mergeCell ref="C500:E500"/>
    <mergeCell ref="C501:E501"/>
    <mergeCell ref="C502:E502"/>
    <mergeCell ref="C503:E503"/>
    <mergeCell ref="C486:E486"/>
    <mergeCell ref="C487:E487"/>
    <mergeCell ref="C488:E488"/>
    <mergeCell ref="C489:E489"/>
    <mergeCell ref="C490:E490"/>
    <mergeCell ref="C491:E491"/>
    <mergeCell ref="C492:E492"/>
    <mergeCell ref="C493:E493"/>
    <mergeCell ref="C494:E494"/>
    <mergeCell ref="C477:E477"/>
    <mergeCell ref="C478:E478"/>
    <mergeCell ref="C479:E479"/>
    <mergeCell ref="C480:E480"/>
    <mergeCell ref="C481:E481"/>
    <mergeCell ref="C482:E482"/>
    <mergeCell ref="C483:E483"/>
    <mergeCell ref="C484:E484"/>
    <mergeCell ref="C485:E485"/>
    <mergeCell ref="C468:E468"/>
    <mergeCell ref="C469:E469"/>
    <mergeCell ref="C470:E470"/>
    <mergeCell ref="C471:E471"/>
    <mergeCell ref="C472:E472"/>
    <mergeCell ref="C473:E473"/>
    <mergeCell ref="C474:E474"/>
    <mergeCell ref="C475:E475"/>
    <mergeCell ref="C476:E476"/>
    <mergeCell ref="C459:E459"/>
    <mergeCell ref="C460:E460"/>
    <mergeCell ref="C461:E461"/>
    <mergeCell ref="C462:E462"/>
    <mergeCell ref="C463:E463"/>
    <mergeCell ref="C464:E464"/>
    <mergeCell ref="C465:E465"/>
    <mergeCell ref="C466:E466"/>
    <mergeCell ref="C467:E467"/>
    <mergeCell ref="C450:E450"/>
    <mergeCell ref="C451:E451"/>
    <mergeCell ref="C452:E452"/>
    <mergeCell ref="C453:E453"/>
    <mergeCell ref="C454:E454"/>
    <mergeCell ref="C455:E455"/>
    <mergeCell ref="C456:E456"/>
    <mergeCell ref="C457:E457"/>
    <mergeCell ref="C458:E458"/>
    <mergeCell ref="C441:E441"/>
    <mergeCell ref="C442:E442"/>
    <mergeCell ref="C443:E443"/>
    <mergeCell ref="C444:E444"/>
    <mergeCell ref="C445:E445"/>
    <mergeCell ref="C446:E446"/>
    <mergeCell ref="C447:E447"/>
    <mergeCell ref="C448:E448"/>
    <mergeCell ref="C449:E449"/>
    <mergeCell ref="C432:E432"/>
    <mergeCell ref="C433:E433"/>
    <mergeCell ref="C434:E434"/>
    <mergeCell ref="C435:E435"/>
    <mergeCell ref="C436:E436"/>
    <mergeCell ref="C437:E437"/>
    <mergeCell ref="C438:E438"/>
    <mergeCell ref="C439:E439"/>
    <mergeCell ref="C440:E440"/>
    <mergeCell ref="C423:E423"/>
    <mergeCell ref="C424:E424"/>
    <mergeCell ref="C425:E425"/>
    <mergeCell ref="C426:E426"/>
    <mergeCell ref="C427:E427"/>
    <mergeCell ref="C428:E428"/>
    <mergeCell ref="C429:E429"/>
    <mergeCell ref="C430:E430"/>
    <mergeCell ref="C431:E431"/>
    <mergeCell ref="C414:E414"/>
    <mergeCell ref="C415:E415"/>
    <mergeCell ref="C416:E416"/>
    <mergeCell ref="C417:E417"/>
    <mergeCell ref="C418:E418"/>
    <mergeCell ref="C419:E419"/>
    <mergeCell ref="C420:E420"/>
    <mergeCell ref="C421:E421"/>
    <mergeCell ref="C422:E422"/>
    <mergeCell ref="C405:E405"/>
    <mergeCell ref="C406:E406"/>
    <mergeCell ref="C407:E407"/>
    <mergeCell ref="C408:E408"/>
    <mergeCell ref="C409:E409"/>
    <mergeCell ref="C410:E410"/>
    <mergeCell ref="C411:E411"/>
    <mergeCell ref="C412:E412"/>
    <mergeCell ref="C413:E413"/>
    <mergeCell ref="C396:E396"/>
    <mergeCell ref="C397:E397"/>
    <mergeCell ref="C398:E398"/>
    <mergeCell ref="C399:E399"/>
    <mergeCell ref="C400:E400"/>
    <mergeCell ref="C401:E401"/>
    <mergeCell ref="C402:E402"/>
    <mergeCell ref="C403:E403"/>
    <mergeCell ref="C404:E404"/>
    <mergeCell ref="C387:E387"/>
    <mergeCell ref="C388:E388"/>
    <mergeCell ref="C389:E389"/>
    <mergeCell ref="C390:E390"/>
    <mergeCell ref="C391:E391"/>
    <mergeCell ref="C392:E392"/>
    <mergeCell ref="C393:E393"/>
    <mergeCell ref="C394:E394"/>
    <mergeCell ref="C395:E395"/>
    <mergeCell ref="C378:E378"/>
    <mergeCell ref="C379:E379"/>
    <mergeCell ref="C380:E380"/>
    <mergeCell ref="C381:E381"/>
    <mergeCell ref="C382:E382"/>
    <mergeCell ref="C383:E383"/>
    <mergeCell ref="C384:E384"/>
    <mergeCell ref="C385:E385"/>
    <mergeCell ref="C386:E386"/>
    <mergeCell ref="C369:E369"/>
    <mergeCell ref="C370:E370"/>
    <mergeCell ref="C371:E371"/>
    <mergeCell ref="C372:E372"/>
    <mergeCell ref="C373:E373"/>
    <mergeCell ref="C374:E374"/>
    <mergeCell ref="C375:E375"/>
    <mergeCell ref="C376:E376"/>
    <mergeCell ref="C377:E377"/>
    <mergeCell ref="C360:E360"/>
    <mergeCell ref="C361:E361"/>
    <mergeCell ref="C362:E362"/>
    <mergeCell ref="C363:E363"/>
    <mergeCell ref="C364:E364"/>
    <mergeCell ref="C365:E365"/>
    <mergeCell ref="C366:E366"/>
    <mergeCell ref="C367:E367"/>
    <mergeCell ref="C368:E368"/>
    <mergeCell ref="C351:E351"/>
    <mergeCell ref="C352:E352"/>
    <mergeCell ref="C353:E353"/>
    <mergeCell ref="C354:E354"/>
    <mergeCell ref="C355:E355"/>
    <mergeCell ref="C356:E356"/>
    <mergeCell ref="C357:E357"/>
    <mergeCell ref="C358:E358"/>
    <mergeCell ref="C359:E359"/>
    <mergeCell ref="C342:E342"/>
    <mergeCell ref="C343:E343"/>
    <mergeCell ref="C344:E344"/>
    <mergeCell ref="C345:E345"/>
    <mergeCell ref="C346:E346"/>
    <mergeCell ref="C347:E347"/>
    <mergeCell ref="C348:E348"/>
    <mergeCell ref="C349:E349"/>
    <mergeCell ref="C350:E350"/>
    <mergeCell ref="C335:E335"/>
    <mergeCell ref="C336:E336"/>
    <mergeCell ref="C337:E337"/>
    <mergeCell ref="C338:E338"/>
    <mergeCell ref="C339:E339"/>
    <mergeCell ref="C340:E340"/>
    <mergeCell ref="C341:E341"/>
    <mergeCell ref="C325:E325"/>
    <mergeCell ref="C326:E326"/>
    <mergeCell ref="C327:E327"/>
    <mergeCell ref="C328:E328"/>
    <mergeCell ref="C329:E329"/>
    <mergeCell ref="C330:E330"/>
    <mergeCell ref="C331:E331"/>
    <mergeCell ref="C332:E332"/>
    <mergeCell ref="C333:E333"/>
    <mergeCell ref="C317:E317"/>
    <mergeCell ref="C318:E318"/>
    <mergeCell ref="C319:E319"/>
    <mergeCell ref="C320:E320"/>
    <mergeCell ref="C321:E321"/>
    <mergeCell ref="C322:E322"/>
    <mergeCell ref="C323:E323"/>
    <mergeCell ref="C324:E324"/>
    <mergeCell ref="C334:E334"/>
    <mergeCell ref="C308:E308"/>
    <mergeCell ref="C309:E309"/>
    <mergeCell ref="C310:E310"/>
    <mergeCell ref="C311:E311"/>
    <mergeCell ref="C312:E312"/>
    <mergeCell ref="C313:E313"/>
    <mergeCell ref="C314:E314"/>
    <mergeCell ref="C315:E315"/>
    <mergeCell ref="C316:E316"/>
    <mergeCell ref="C299:E299"/>
    <mergeCell ref="C300:E300"/>
    <mergeCell ref="C301:E301"/>
    <mergeCell ref="C302:E302"/>
    <mergeCell ref="C303:E303"/>
    <mergeCell ref="C304:E304"/>
    <mergeCell ref="C305:E305"/>
    <mergeCell ref="C306:E306"/>
    <mergeCell ref="C307:E307"/>
    <mergeCell ref="C290:E290"/>
    <mergeCell ref="C291:E291"/>
    <mergeCell ref="C292:E292"/>
    <mergeCell ref="C293:E293"/>
    <mergeCell ref="C294:E294"/>
    <mergeCell ref="C295:E295"/>
    <mergeCell ref="C296:E296"/>
    <mergeCell ref="C297:E297"/>
    <mergeCell ref="C298:E298"/>
    <mergeCell ref="C281:E281"/>
    <mergeCell ref="C282:E282"/>
    <mergeCell ref="C283:E283"/>
    <mergeCell ref="C284:E284"/>
    <mergeCell ref="C285:E285"/>
    <mergeCell ref="C286:E286"/>
    <mergeCell ref="C287:E287"/>
    <mergeCell ref="C288:E288"/>
    <mergeCell ref="C289:E289"/>
    <mergeCell ref="C272:E272"/>
    <mergeCell ref="C273:E273"/>
    <mergeCell ref="C274:E274"/>
    <mergeCell ref="C275:E275"/>
    <mergeCell ref="C276:E276"/>
    <mergeCell ref="C277:E277"/>
    <mergeCell ref="C278:E278"/>
    <mergeCell ref="C279:E279"/>
    <mergeCell ref="C280:E280"/>
    <mergeCell ref="C263:E263"/>
    <mergeCell ref="C264:E264"/>
    <mergeCell ref="C265:E265"/>
    <mergeCell ref="C266:E266"/>
    <mergeCell ref="C267:E267"/>
    <mergeCell ref="C268:E268"/>
    <mergeCell ref="C269:E269"/>
    <mergeCell ref="C270:E270"/>
    <mergeCell ref="C271:E271"/>
    <mergeCell ref="C254:E254"/>
    <mergeCell ref="C255:E255"/>
    <mergeCell ref="C256:E256"/>
    <mergeCell ref="C257:E257"/>
    <mergeCell ref="C258:E258"/>
    <mergeCell ref="C259:E259"/>
    <mergeCell ref="C260:E260"/>
    <mergeCell ref="C261:E261"/>
    <mergeCell ref="C262:E262"/>
    <mergeCell ref="C245:E245"/>
    <mergeCell ref="C246:E246"/>
    <mergeCell ref="C247:E247"/>
    <mergeCell ref="C248:E248"/>
    <mergeCell ref="C249:E249"/>
    <mergeCell ref="C250:E250"/>
    <mergeCell ref="C251:E251"/>
    <mergeCell ref="C252:E252"/>
    <mergeCell ref="C253:E253"/>
    <mergeCell ref="C236:E236"/>
    <mergeCell ref="C237:E237"/>
    <mergeCell ref="C238:E238"/>
    <mergeCell ref="C239:E239"/>
    <mergeCell ref="C240:E240"/>
    <mergeCell ref="C241:E241"/>
    <mergeCell ref="C242:E242"/>
    <mergeCell ref="C243:E243"/>
    <mergeCell ref="C244:E244"/>
    <mergeCell ref="C227:E227"/>
    <mergeCell ref="C228:E228"/>
    <mergeCell ref="C229:E229"/>
    <mergeCell ref="C230:E230"/>
    <mergeCell ref="C231:E231"/>
    <mergeCell ref="C232:E232"/>
    <mergeCell ref="C233:E233"/>
    <mergeCell ref="C234:E234"/>
    <mergeCell ref="C235:E235"/>
    <mergeCell ref="C218:E218"/>
    <mergeCell ref="C219:E219"/>
    <mergeCell ref="C220:E220"/>
    <mergeCell ref="C221:E221"/>
    <mergeCell ref="C222:E222"/>
    <mergeCell ref="C223:E223"/>
    <mergeCell ref="C224:E224"/>
    <mergeCell ref="C225:E225"/>
    <mergeCell ref="C226:E226"/>
    <mergeCell ref="C209:E209"/>
    <mergeCell ref="C210:E210"/>
    <mergeCell ref="C211:E211"/>
    <mergeCell ref="C212:E212"/>
    <mergeCell ref="C213:E213"/>
    <mergeCell ref="C214:E214"/>
    <mergeCell ref="C215:E215"/>
    <mergeCell ref="C216:E216"/>
    <mergeCell ref="C217:E217"/>
    <mergeCell ref="C200:E200"/>
    <mergeCell ref="C201:E201"/>
    <mergeCell ref="C202:E202"/>
    <mergeCell ref="C203:E203"/>
    <mergeCell ref="C204:E204"/>
    <mergeCell ref="C205:E205"/>
    <mergeCell ref="C206:E206"/>
    <mergeCell ref="C207:E207"/>
    <mergeCell ref="C208:E208"/>
    <mergeCell ref="C191:E191"/>
    <mergeCell ref="C192:E192"/>
    <mergeCell ref="C193:E193"/>
    <mergeCell ref="C194:E194"/>
    <mergeCell ref="C195:E195"/>
    <mergeCell ref="C196:E196"/>
    <mergeCell ref="C197:E197"/>
    <mergeCell ref="C198:E198"/>
    <mergeCell ref="C199:E199"/>
    <mergeCell ref="C182:E182"/>
    <mergeCell ref="C183:E183"/>
    <mergeCell ref="C184:E184"/>
    <mergeCell ref="C185:E185"/>
    <mergeCell ref="C186:E186"/>
    <mergeCell ref="C187:E187"/>
    <mergeCell ref="C188:E188"/>
    <mergeCell ref="C189:E189"/>
    <mergeCell ref="C190:E190"/>
    <mergeCell ref="C173:E173"/>
    <mergeCell ref="C174:E174"/>
    <mergeCell ref="C175:E175"/>
    <mergeCell ref="C176:E176"/>
    <mergeCell ref="C177:E177"/>
    <mergeCell ref="C178:E178"/>
    <mergeCell ref="C179:E179"/>
    <mergeCell ref="C180:E180"/>
    <mergeCell ref="C181:E181"/>
    <mergeCell ref="C164:E164"/>
    <mergeCell ref="C165:E165"/>
    <mergeCell ref="C166:E166"/>
    <mergeCell ref="C167:E167"/>
    <mergeCell ref="C168:E168"/>
    <mergeCell ref="C169:E169"/>
    <mergeCell ref="C170:E170"/>
    <mergeCell ref="C171:E171"/>
    <mergeCell ref="C172:E172"/>
    <mergeCell ref="C155:E155"/>
    <mergeCell ref="C156:E156"/>
    <mergeCell ref="C157:E157"/>
    <mergeCell ref="C158:E158"/>
    <mergeCell ref="C159:E159"/>
    <mergeCell ref="C160:E160"/>
    <mergeCell ref="C161:E161"/>
    <mergeCell ref="C162:E162"/>
    <mergeCell ref="C163:E163"/>
    <mergeCell ref="C146:E146"/>
    <mergeCell ref="C147:E147"/>
    <mergeCell ref="C148:E148"/>
    <mergeCell ref="C149:E149"/>
    <mergeCell ref="C150:E150"/>
    <mergeCell ref="C151:E151"/>
    <mergeCell ref="C152:E152"/>
    <mergeCell ref="C153:E153"/>
    <mergeCell ref="C154:E154"/>
    <mergeCell ref="C137:E137"/>
    <mergeCell ref="C138:E138"/>
    <mergeCell ref="C139:E139"/>
    <mergeCell ref="C140:E140"/>
    <mergeCell ref="C141:E141"/>
    <mergeCell ref="C142:E142"/>
    <mergeCell ref="C143:E143"/>
    <mergeCell ref="C144:E144"/>
    <mergeCell ref="C145:E145"/>
    <mergeCell ref="C128:E128"/>
    <mergeCell ref="C129:E129"/>
    <mergeCell ref="C130:E130"/>
    <mergeCell ref="C131:E131"/>
    <mergeCell ref="C132:E132"/>
    <mergeCell ref="C133:E133"/>
    <mergeCell ref="C134:E134"/>
    <mergeCell ref="C135:E135"/>
    <mergeCell ref="C136:E136"/>
    <mergeCell ref="C119:E119"/>
    <mergeCell ref="C120:E120"/>
    <mergeCell ref="C121:E121"/>
    <mergeCell ref="C122:E122"/>
    <mergeCell ref="C123:E123"/>
    <mergeCell ref="C124:E124"/>
    <mergeCell ref="C125:E125"/>
    <mergeCell ref="C126:E126"/>
    <mergeCell ref="C127:E127"/>
    <mergeCell ref="C110:E110"/>
    <mergeCell ref="C111:E111"/>
    <mergeCell ref="C112:E112"/>
    <mergeCell ref="C113:E113"/>
    <mergeCell ref="C114:E114"/>
    <mergeCell ref="C115:E115"/>
    <mergeCell ref="C116:E116"/>
    <mergeCell ref="C117:E117"/>
    <mergeCell ref="C118:E118"/>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R7:S7"/>
    <mergeCell ref="A12:B12"/>
    <mergeCell ref="E12:H12"/>
    <mergeCell ref="A13:B13"/>
    <mergeCell ref="A14:B14"/>
    <mergeCell ref="E15:H15"/>
    <mergeCell ref="A16:B16"/>
    <mergeCell ref="E16:I16"/>
    <mergeCell ref="L25:N25"/>
    <mergeCell ref="A7:B7"/>
    <mergeCell ref="A8:B8"/>
    <mergeCell ref="E8:H8"/>
    <mergeCell ref="A10:B10"/>
    <mergeCell ref="A11:B11"/>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361"/>
  <sheetViews>
    <sheetView topLeftCell="A349" zoomScaleNormal="100" workbookViewId="0">
      <selection activeCell="C362" sqref="C362"/>
    </sheetView>
  </sheetViews>
  <sheetFormatPr baseColWidth="10" defaultColWidth="8.83203125" defaultRowHeight="15" x14ac:dyDescent="0.2"/>
  <cols>
    <col min="1" max="1" width="4.5" style="1" customWidth="1"/>
    <col min="2" max="2" width="32" style="1" customWidth="1"/>
    <col min="3" max="3" width="8.1640625" style="1" customWidth="1"/>
    <col min="4" max="4" width="0.83203125" style="1" customWidth="1"/>
    <col min="5" max="5" width="3.1640625" style="1" customWidth="1"/>
    <col min="6" max="6" width="9.6640625" customWidth="1"/>
    <col min="7" max="7" width="8" customWidth="1"/>
    <col min="8" max="8" width="8.6640625" customWidth="1"/>
    <col min="9" max="9" width="6.66406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639</v>
      </c>
      <c r="B2" s="590"/>
      <c r="C2" s="54"/>
      <c r="D2" s="86"/>
      <c r="E2" s="11"/>
      <c r="F2" s="8"/>
      <c r="G2" s="8"/>
      <c r="H2" s="8"/>
      <c r="I2" s="8"/>
      <c r="J2" s="7"/>
      <c r="K2" s="8"/>
      <c r="L2" s="8"/>
      <c r="M2" s="8"/>
      <c r="N2" s="8"/>
    </row>
    <row r="3" spans="1:21" ht="15" customHeight="1" x14ac:dyDescent="0.2">
      <c r="A3" s="589" t="s">
        <v>340</v>
      </c>
      <c r="B3" s="590"/>
      <c r="C3" s="182" t="s">
        <v>342</v>
      </c>
      <c r="D3" s="6"/>
      <c r="E3" s="53" t="s">
        <v>79</v>
      </c>
      <c r="F3" s="82"/>
      <c r="G3" s="83"/>
      <c r="H3" s="84" t="s">
        <v>0</v>
      </c>
      <c r="I3" s="598" t="s">
        <v>1</v>
      </c>
      <c r="J3" s="598"/>
      <c r="K3" s="599" t="s">
        <v>8</v>
      </c>
      <c r="L3" s="599"/>
      <c r="M3" s="599"/>
      <c r="N3" s="6"/>
      <c r="P3" s="339" t="s">
        <v>604</v>
      </c>
    </row>
    <row r="4" spans="1:21" ht="15" customHeight="1" x14ac:dyDescent="0.2">
      <c r="A4" s="589" t="s">
        <v>109</v>
      </c>
      <c r="B4" s="590"/>
      <c r="C4" s="57" t="s">
        <v>339</v>
      </c>
      <c r="D4" s="49"/>
      <c r="E4" s="591" t="s">
        <v>2</v>
      </c>
      <c r="F4" s="591"/>
      <c r="G4" s="600"/>
      <c r="H4" s="197">
        <v>43815</v>
      </c>
      <c r="I4" s="637" t="s">
        <v>247</v>
      </c>
      <c r="J4" s="637"/>
      <c r="K4" s="637" t="s">
        <v>347</v>
      </c>
      <c r="L4" s="637"/>
      <c r="M4" s="637"/>
      <c r="N4" s="47"/>
      <c r="P4" s="369" t="s">
        <v>637</v>
      </c>
      <c r="Q4" s="369"/>
      <c r="R4" s="369"/>
      <c r="S4" s="369"/>
      <c r="T4" s="369"/>
      <c r="U4" s="369"/>
    </row>
    <row r="5" spans="1:21" ht="15" customHeight="1" x14ac:dyDescent="0.2">
      <c r="A5" s="589" t="s">
        <v>343</v>
      </c>
      <c r="B5" s="590"/>
      <c r="C5" s="182" t="s">
        <v>344</v>
      </c>
      <c r="D5" s="49"/>
      <c r="E5" s="591" t="s">
        <v>3</v>
      </c>
      <c r="F5" s="591"/>
      <c r="G5" s="591"/>
      <c r="H5" s="198">
        <v>2013</v>
      </c>
      <c r="I5" s="592"/>
      <c r="J5" s="592"/>
      <c r="K5" s="592"/>
      <c r="L5" s="592"/>
      <c r="M5" s="592"/>
      <c r="N5" s="47"/>
      <c r="P5" s="369" t="s">
        <v>638</v>
      </c>
      <c r="Q5" s="369"/>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76">
        <v>44151</v>
      </c>
      <c r="Q6" s="369"/>
      <c r="R6" s="369"/>
      <c r="S6" s="369"/>
      <c r="T6" s="369"/>
      <c r="U6" s="369"/>
    </row>
    <row r="7" spans="1:21" ht="15" customHeight="1" x14ac:dyDescent="0.2">
      <c r="A7" s="582" t="s">
        <v>10</v>
      </c>
      <c r="B7" s="583"/>
      <c r="C7" s="58">
        <v>20</v>
      </c>
      <c r="D7" s="50"/>
      <c r="E7" s="39" t="s">
        <v>92</v>
      </c>
      <c r="F7" s="39"/>
      <c r="G7" s="39"/>
      <c r="H7" s="39"/>
      <c r="I7" s="39"/>
      <c r="P7" s="369"/>
      <c r="Q7" s="369"/>
      <c r="R7" s="372"/>
      <c r="S7" s="617"/>
      <c r="T7" s="617"/>
      <c r="U7" s="369"/>
    </row>
    <row r="8" spans="1:21" ht="53.25" customHeight="1" x14ac:dyDescent="0.2">
      <c r="A8" s="635" t="s">
        <v>345</v>
      </c>
      <c r="B8" s="636"/>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2</v>
      </c>
      <c r="J9" s="9">
        <v>2</v>
      </c>
      <c r="K9" s="9">
        <v>2</v>
      </c>
      <c r="L9" s="27"/>
      <c r="M9" s="27"/>
      <c r="N9" s="27"/>
      <c r="P9" s="342"/>
      <c r="Q9" s="342"/>
      <c r="R9" s="342"/>
      <c r="S9" s="342"/>
      <c r="T9" s="342"/>
      <c r="U9" s="342"/>
    </row>
    <row r="10" spans="1:21" ht="15" customHeight="1" x14ac:dyDescent="0.2">
      <c r="A10" s="587" t="s">
        <v>154</v>
      </c>
      <c r="B10" s="588"/>
      <c r="C10" s="62">
        <v>6304112.1945700003</v>
      </c>
      <c r="D10" s="6"/>
      <c r="E10" s="34" t="s">
        <v>314</v>
      </c>
      <c r="F10" s="35"/>
      <c r="G10" s="85"/>
      <c r="H10" s="35"/>
      <c r="I10" s="52">
        <v>1.5</v>
      </c>
      <c r="J10" s="9">
        <v>2</v>
      </c>
      <c r="K10" s="9">
        <v>1.7</v>
      </c>
      <c r="L10" s="9">
        <v>35</v>
      </c>
      <c r="M10" s="44"/>
      <c r="N10" s="9"/>
      <c r="P10" s="342"/>
      <c r="Q10" s="342"/>
      <c r="R10" s="342"/>
      <c r="S10" s="342"/>
      <c r="T10" s="375"/>
      <c r="U10" s="342"/>
    </row>
    <row r="11" spans="1:21" ht="15" customHeight="1" x14ac:dyDescent="0.2">
      <c r="A11" s="573" t="s">
        <v>176</v>
      </c>
      <c r="B11" s="574"/>
      <c r="C11" s="57">
        <v>237789.51251</v>
      </c>
      <c r="D11" s="6"/>
      <c r="E11" s="63" t="s">
        <v>315</v>
      </c>
      <c r="F11" s="37"/>
      <c r="G11" s="38"/>
      <c r="H11" s="38"/>
      <c r="I11" s="52">
        <v>0.25</v>
      </c>
      <c r="J11" s="9">
        <v>0.25</v>
      </c>
      <c r="K11" s="9">
        <v>0.15</v>
      </c>
      <c r="L11" s="9">
        <v>6</v>
      </c>
      <c r="M11" s="43">
        <v>0</v>
      </c>
      <c r="N11" s="9">
        <v>100</v>
      </c>
      <c r="P11" s="342">
        <v>0.1</v>
      </c>
      <c r="Q11" s="342">
        <v>0.5</v>
      </c>
      <c r="R11" s="342">
        <v>0.5</v>
      </c>
      <c r="S11" s="342">
        <v>4</v>
      </c>
      <c r="T11" s="342">
        <v>0</v>
      </c>
      <c r="U11" s="342">
        <v>100</v>
      </c>
    </row>
    <row r="12" spans="1:21" ht="15" customHeight="1" x14ac:dyDescent="0.2">
      <c r="A12" s="573" t="s">
        <v>78</v>
      </c>
      <c r="B12" s="574"/>
      <c r="C12" s="54">
        <v>56</v>
      </c>
      <c r="D12" s="2"/>
      <c r="E12" s="575" t="s">
        <v>316</v>
      </c>
      <c r="F12" s="576"/>
      <c r="G12" s="576"/>
      <c r="H12" s="577"/>
      <c r="I12" s="36">
        <v>0.6</v>
      </c>
      <c r="J12" s="9">
        <v>0.9</v>
      </c>
      <c r="K12" s="9">
        <v>0.7</v>
      </c>
      <c r="L12" s="9">
        <v>60</v>
      </c>
      <c r="M12" s="44"/>
      <c r="N12" s="9"/>
      <c r="O12" s="7"/>
      <c r="P12" s="342"/>
      <c r="Q12" s="342"/>
      <c r="R12" s="342"/>
      <c r="S12" s="342"/>
      <c r="T12" s="375"/>
      <c r="U12" s="342"/>
    </row>
    <row r="13" spans="1:21" ht="15" customHeight="1" x14ac:dyDescent="0.2">
      <c r="A13" s="578" t="s">
        <v>122</v>
      </c>
      <c r="B13" s="579"/>
      <c r="C13" s="59">
        <v>1</v>
      </c>
      <c r="D13" s="49"/>
      <c r="E13" s="64" t="s">
        <v>317</v>
      </c>
      <c r="F13" s="64"/>
      <c r="G13" s="64"/>
      <c r="H13" s="46"/>
      <c r="I13" s="52">
        <v>0.25</v>
      </c>
      <c r="J13" s="9">
        <v>0.5</v>
      </c>
      <c r="K13" s="9">
        <v>0.4</v>
      </c>
      <c r="L13" s="9">
        <v>35</v>
      </c>
      <c r="M13" s="43">
        <v>0</v>
      </c>
      <c r="N13" s="9">
        <v>100</v>
      </c>
      <c r="O13" s="7"/>
      <c r="P13" s="342">
        <v>0.05</v>
      </c>
      <c r="Q13" s="342">
        <v>0.4</v>
      </c>
      <c r="R13" s="342">
        <v>0.3</v>
      </c>
      <c r="S13" s="342">
        <v>30</v>
      </c>
      <c r="T13" s="342">
        <v>0</v>
      </c>
      <c r="U13" s="342">
        <v>100</v>
      </c>
    </row>
    <row r="14" spans="1:21" ht="15" customHeight="1" x14ac:dyDescent="0.2">
      <c r="A14" s="573" t="s">
        <v>341</v>
      </c>
      <c r="B14" s="574"/>
      <c r="C14" s="57">
        <v>1118</v>
      </c>
      <c r="D14" s="49"/>
      <c r="E14" s="11"/>
      <c r="F14" s="8"/>
      <c r="G14" s="109"/>
      <c r="H14" s="38"/>
      <c r="I14" s="38"/>
      <c r="J14" s="8"/>
      <c r="K14" s="8"/>
      <c r="L14" s="8"/>
      <c r="M14" s="48"/>
      <c r="N14" s="8"/>
      <c r="O14" s="7"/>
      <c r="P14" s="7"/>
    </row>
    <row r="15" spans="1:21" ht="15" customHeight="1" x14ac:dyDescent="0.2">
      <c r="A15" s="14" t="s">
        <v>16</v>
      </c>
      <c r="B15" s="29"/>
      <c r="C15" s="185"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80</v>
      </c>
      <c r="K16" s="87"/>
      <c r="L16" s="6"/>
      <c r="M16" s="6"/>
      <c r="N16" s="7"/>
      <c r="O16" s="7"/>
      <c r="P16" s="7"/>
    </row>
    <row r="17" spans="1:16" ht="15" customHeight="1" x14ac:dyDescent="0.2">
      <c r="A17" s="26"/>
      <c r="B17" s="6"/>
      <c r="C17" s="12"/>
      <c r="D17" s="108"/>
      <c r="E17" s="567" t="s">
        <v>101</v>
      </c>
      <c r="F17" s="568"/>
      <c r="G17" s="568"/>
      <c r="H17" s="568"/>
      <c r="I17" s="569"/>
      <c r="J17" s="17">
        <v>20</v>
      </c>
      <c r="K17" s="4"/>
      <c r="L17" s="7"/>
      <c r="M17" s="7"/>
    </row>
    <row r="18" spans="1:16" ht="18" customHeight="1" x14ac:dyDescent="0.2">
      <c r="A18" s="26"/>
      <c r="B18" s="6"/>
      <c r="C18" s="12"/>
      <c r="D18" s="6"/>
      <c r="E18" s="613" t="s">
        <v>91</v>
      </c>
      <c r="F18" s="594"/>
      <c r="G18" s="594"/>
      <c r="H18" s="594"/>
      <c r="I18" s="96"/>
      <c r="J18" s="94">
        <v>0.1</v>
      </c>
      <c r="K18" s="95" t="s">
        <v>413</v>
      </c>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6</v>
      </c>
      <c r="J20" s="15">
        <v>7</v>
      </c>
      <c r="K20" s="9">
        <v>10</v>
      </c>
      <c r="L20" s="9">
        <v>12</v>
      </c>
      <c r="M20" s="9">
        <v>8</v>
      </c>
      <c r="N20" s="129" t="s">
        <v>202</v>
      </c>
      <c r="O20" s="129" t="s">
        <v>203</v>
      </c>
    </row>
    <row r="21" spans="1:16" ht="15" customHeight="1" x14ac:dyDescent="0.2">
      <c r="A21" s="14" t="s">
        <v>18</v>
      </c>
      <c r="B21" s="29"/>
      <c r="C21" s="60"/>
      <c r="D21" s="6"/>
      <c r="E21" s="13"/>
      <c r="F21" s="32"/>
      <c r="G21" s="65"/>
      <c r="H21" s="66"/>
      <c r="I21" s="15">
        <v>7</v>
      </c>
      <c r="J21" s="15">
        <v>9</v>
      </c>
      <c r="K21" s="9">
        <v>8</v>
      </c>
      <c r="L21" s="9">
        <v>8</v>
      </c>
      <c r="M21" s="9">
        <v>12</v>
      </c>
      <c r="N21" s="129">
        <f>AVERAGE(I20:M21)</f>
        <v>8.6999999999999993</v>
      </c>
      <c r="O21" s="129">
        <f>SQRT(VAR(I20:M21)/10)</f>
        <v>0.6506407098647714</v>
      </c>
    </row>
    <row r="22" spans="1:16" ht="15" customHeight="1" x14ac:dyDescent="0.2">
      <c r="A22" s="68"/>
      <c r="B22" s="69" t="s">
        <v>346</v>
      </c>
      <c r="C22" s="61"/>
      <c r="D22" s="6"/>
      <c r="E22" s="575" t="s">
        <v>93</v>
      </c>
      <c r="F22" s="576"/>
      <c r="G22" s="576"/>
      <c r="H22" s="576"/>
      <c r="I22" s="67"/>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customHeight="1" thickBot="1" x14ac:dyDescent="0.25">
      <c r="A25" s="196" t="s">
        <v>19</v>
      </c>
      <c r="B25" s="153"/>
      <c r="C25" s="110"/>
      <c r="D25" s="30"/>
      <c r="E25" s="30"/>
      <c r="G25" s="75"/>
      <c r="H25" s="603" t="s">
        <v>98</v>
      </c>
      <c r="I25" s="603"/>
      <c r="J25" s="603"/>
      <c r="K25" s="81"/>
      <c r="L25" s="604" t="s">
        <v>75</v>
      </c>
      <c r="M25" s="603"/>
      <c r="N25" s="605"/>
    </row>
    <row r="26" spans="1:16" ht="71.25"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customHeight="1" x14ac:dyDescent="0.2">
      <c r="A27" s="18">
        <v>1</v>
      </c>
      <c r="B27" s="151" t="s">
        <v>139</v>
      </c>
      <c r="C27" s="631" t="s">
        <v>234</v>
      </c>
      <c r="D27" s="632"/>
      <c r="E27" s="633"/>
      <c r="F27" s="103" t="s">
        <v>238</v>
      </c>
      <c r="G27" s="276"/>
      <c r="H27" s="276">
        <v>3</v>
      </c>
      <c r="I27" s="276"/>
      <c r="J27" s="276"/>
      <c r="K27" s="276"/>
      <c r="L27" s="276"/>
      <c r="M27" s="276"/>
      <c r="N27" s="276"/>
    </row>
    <row r="28" spans="1:16" ht="17.25" customHeight="1" x14ac:dyDescent="0.2">
      <c r="A28" s="18">
        <v>1</v>
      </c>
      <c r="B28" s="151" t="s">
        <v>127</v>
      </c>
      <c r="C28" s="631" t="s">
        <v>233</v>
      </c>
      <c r="D28" s="632"/>
      <c r="E28" s="633"/>
      <c r="F28" s="103" t="s">
        <v>238</v>
      </c>
      <c r="G28" s="276"/>
      <c r="H28" s="276">
        <v>5</v>
      </c>
      <c r="I28" s="276"/>
      <c r="J28" s="276"/>
      <c r="K28" s="276"/>
      <c r="L28" s="276"/>
      <c r="M28" s="276"/>
      <c r="N28" s="276"/>
    </row>
    <row r="29" spans="1:16" ht="17.25" customHeight="1" x14ac:dyDescent="0.2">
      <c r="A29" s="18">
        <v>1</v>
      </c>
      <c r="B29" s="151" t="s">
        <v>135</v>
      </c>
      <c r="C29" s="631" t="s">
        <v>236</v>
      </c>
      <c r="D29" s="632"/>
      <c r="E29" s="633"/>
      <c r="F29" s="103" t="s">
        <v>242</v>
      </c>
      <c r="G29" s="276"/>
      <c r="H29" s="276">
        <v>3</v>
      </c>
      <c r="I29" s="276"/>
      <c r="J29" s="276">
        <v>1</v>
      </c>
      <c r="K29" s="276"/>
      <c r="L29" s="276"/>
      <c r="M29" s="276"/>
      <c r="N29" s="276"/>
    </row>
    <row r="30" spans="1:16" ht="17.25" customHeight="1" x14ac:dyDescent="0.2">
      <c r="A30" s="18">
        <v>1</v>
      </c>
      <c r="B30" s="151" t="s">
        <v>348</v>
      </c>
      <c r="C30" s="631" t="s">
        <v>236</v>
      </c>
      <c r="D30" s="632"/>
      <c r="E30" s="633"/>
      <c r="F30" s="103" t="s">
        <v>239</v>
      </c>
      <c r="G30" s="276"/>
      <c r="H30" s="276">
        <v>4</v>
      </c>
      <c r="I30" s="276"/>
      <c r="J30" s="276"/>
      <c r="K30" s="276"/>
      <c r="L30" s="276"/>
      <c r="M30" s="276"/>
      <c r="N30" s="276"/>
    </row>
    <row r="31" spans="1:16" ht="17.25" customHeight="1" x14ac:dyDescent="0.2">
      <c r="A31" s="18">
        <v>1</v>
      </c>
      <c r="B31" s="151" t="s">
        <v>134</v>
      </c>
      <c r="C31" s="631" t="s">
        <v>233</v>
      </c>
      <c r="D31" s="632"/>
      <c r="E31" s="633"/>
      <c r="F31" s="103" t="s">
        <v>238</v>
      </c>
      <c r="G31" s="276"/>
      <c r="H31" s="276">
        <v>13</v>
      </c>
      <c r="I31" s="276"/>
      <c r="J31" s="276" t="s">
        <v>276</v>
      </c>
      <c r="K31" s="276"/>
      <c r="L31" s="276" t="s">
        <v>276</v>
      </c>
      <c r="M31" s="276" t="s">
        <v>276</v>
      </c>
      <c r="N31" s="276" t="s">
        <v>276</v>
      </c>
    </row>
    <row r="32" spans="1:16" ht="17.25" customHeight="1" x14ac:dyDescent="0.2">
      <c r="A32" s="18">
        <v>1</v>
      </c>
      <c r="B32" s="151" t="s">
        <v>159</v>
      </c>
      <c r="C32" s="631" t="s">
        <v>233</v>
      </c>
      <c r="D32" s="632"/>
      <c r="E32" s="633"/>
      <c r="F32" s="103" t="s">
        <v>240</v>
      </c>
      <c r="G32" s="276"/>
      <c r="H32" s="276">
        <v>2</v>
      </c>
      <c r="I32" s="276"/>
      <c r="J32" s="276" t="s">
        <v>276</v>
      </c>
      <c r="K32" s="276"/>
      <c r="L32" s="276" t="s">
        <v>276</v>
      </c>
      <c r="M32" s="276" t="s">
        <v>276</v>
      </c>
      <c r="N32" s="276" t="s">
        <v>276</v>
      </c>
    </row>
    <row r="33" spans="1:14" ht="17.25" customHeight="1" x14ac:dyDescent="0.2">
      <c r="A33" s="18">
        <v>2</v>
      </c>
      <c r="B33" s="151" t="s">
        <v>139</v>
      </c>
      <c r="C33" s="631" t="s">
        <v>234</v>
      </c>
      <c r="D33" s="632"/>
      <c r="E33" s="633"/>
      <c r="F33" s="103" t="s">
        <v>238</v>
      </c>
      <c r="G33" s="276"/>
      <c r="H33" s="276">
        <v>2</v>
      </c>
      <c r="I33" s="276"/>
      <c r="J33" s="276"/>
      <c r="K33" s="276"/>
      <c r="L33" s="276"/>
      <c r="M33" s="276"/>
      <c r="N33" s="276"/>
    </row>
    <row r="34" spans="1:14" ht="17.25" customHeight="1" x14ac:dyDescent="0.2">
      <c r="A34" s="18">
        <v>2</v>
      </c>
      <c r="B34" s="151" t="s">
        <v>127</v>
      </c>
      <c r="C34" s="631" t="s">
        <v>233</v>
      </c>
      <c r="D34" s="632"/>
      <c r="E34" s="633"/>
      <c r="F34" s="103" t="s">
        <v>238</v>
      </c>
      <c r="G34" s="276"/>
      <c r="H34" s="276">
        <v>4</v>
      </c>
      <c r="I34" s="276"/>
      <c r="J34" s="276"/>
      <c r="K34" s="276"/>
      <c r="L34" s="276"/>
      <c r="M34" s="276"/>
      <c r="N34" s="276"/>
    </row>
    <row r="35" spans="1:14" ht="17.25" customHeight="1" x14ac:dyDescent="0.2">
      <c r="A35" s="18">
        <v>2</v>
      </c>
      <c r="B35" s="151" t="s">
        <v>135</v>
      </c>
      <c r="C35" s="631" t="s">
        <v>236</v>
      </c>
      <c r="D35" s="632"/>
      <c r="E35" s="633"/>
      <c r="F35" s="103" t="s">
        <v>242</v>
      </c>
      <c r="G35" s="276"/>
      <c r="H35" s="276">
        <v>1</v>
      </c>
      <c r="I35" s="276"/>
      <c r="J35" s="276">
        <v>1</v>
      </c>
      <c r="K35" s="276"/>
      <c r="L35" s="276"/>
      <c r="M35" s="276"/>
      <c r="N35" s="276"/>
    </row>
    <row r="36" spans="1:14" ht="17.25" customHeight="1" x14ac:dyDescent="0.2">
      <c r="A36" s="18">
        <v>2</v>
      </c>
      <c r="B36" s="151" t="s">
        <v>348</v>
      </c>
      <c r="C36" s="631" t="s">
        <v>236</v>
      </c>
      <c r="D36" s="632"/>
      <c r="E36" s="633"/>
      <c r="F36" s="103" t="s">
        <v>239</v>
      </c>
      <c r="G36" s="276"/>
      <c r="H36" s="276">
        <v>1</v>
      </c>
      <c r="I36" s="276"/>
      <c r="J36" s="276"/>
      <c r="K36" s="276"/>
      <c r="L36" s="276"/>
      <c r="M36" s="276"/>
      <c r="N36" s="276"/>
    </row>
    <row r="37" spans="1:14" ht="17.25" customHeight="1" x14ac:dyDescent="0.2">
      <c r="A37" s="18">
        <v>2</v>
      </c>
      <c r="B37" s="151" t="s">
        <v>134</v>
      </c>
      <c r="C37" s="631" t="s">
        <v>233</v>
      </c>
      <c r="D37" s="632"/>
      <c r="E37" s="633"/>
      <c r="F37" s="103" t="s">
        <v>238</v>
      </c>
      <c r="G37" s="276"/>
      <c r="H37" s="276">
        <v>2</v>
      </c>
      <c r="I37" s="276"/>
      <c r="J37" s="276" t="s">
        <v>276</v>
      </c>
      <c r="K37" s="276"/>
      <c r="L37" s="276" t="s">
        <v>276</v>
      </c>
      <c r="M37" s="276" t="s">
        <v>276</v>
      </c>
      <c r="N37" s="276" t="s">
        <v>276</v>
      </c>
    </row>
    <row r="38" spans="1:14" ht="17.25" customHeight="1" x14ac:dyDescent="0.2">
      <c r="A38" s="18">
        <v>2</v>
      </c>
      <c r="B38" s="151" t="s">
        <v>159</v>
      </c>
      <c r="C38" s="631" t="s">
        <v>233</v>
      </c>
      <c r="D38" s="632"/>
      <c r="E38" s="633"/>
      <c r="F38" s="103" t="s">
        <v>240</v>
      </c>
      <c r="G38" s="276"/>
      <c r="H38" s="276">
        <v>1</v>
      </c>
      <c r="I38" s="276"/>
      <c r="J38" s="276" t="s">
        <v>276</v>
      </c>
      <c r="K38" s="276"/>
      <c r="L38" s="276" t="s">
        <v>276</v>
      </c>
      <c r="M38" s="276" t="s">
        <v>276</v>
      </c>
      <c r="N38" s="276" t="s">
        <v>276</v>
      </c>
    </row>
    <row r="39" spans="1:14" ht="17.25" customHeight="1" x14ac:dyDescent="0.2">
      <c r="A39" s="18">
        <v>3</v>
      </c>
      <c r="B39" s="151" t="s">
        <v>139</v>
      </c>
      <c r="C39" s="631" t="s">
        <v>234</v>
      </c>
      <c r="D39" s="632"/>
      <c r="E39" s="633"/>
      <c r="F39" s="103" t="s">
        <v>238</v>
      </c>
      <c r="G39" s="276"/>
      <c r="H39" s="276">
        <v>3</v>
      </c>
      <c r="I39" s="276"/>
      <c r="J39" s="276">
        <v>1</v>
      </c>
      <c r="K39" s="276"/>
      <c r="L39" s="276"/>
      <c r="M39" s="276"/>
      <c r="N39" s="276"/>
    </row>
    <row r="40" spans="1:14" ht="17.25" customHeight="1" x14ac:dyDescent="0.2">
      <c r="A40" s="18">
        <v>3</v>
      </c>
      <c r="B40" s="151" t="s">
        <v>134</v>
      </c>
      <c r="C40" s="631" t="s">
        <v>233</v>
      </c>
      <c r="D40" s="632"/>
      <c r="E40" s="633"/>
      <c r="F40" s="103" t="s">
        <v>238</v>
      </c>
      <c r="G40" s="276"/>
      <c r="H40" s="276">
        <v>10</v>
      </c>
      <c r="I40" s="276"/>
      <c r="J40" s="276" t="s">
        <v>276</v>
      </c>
      <c r="K40" s="276"/>
      <c r="L40" s="276" t="s">
        <v>276</v>
      </c>
      <c r="M40" s="276" t="s">
        <v>276</v>
      </c>
      <c r="N40" s="276" t="s">
        <v>276</v>
      </c>
    </row>
    <row r="41" spans="1:14" ht="17.25" customHeight="1" x14ac:dyDescent="0.2">
      <c r="A41" s="18">
        <v>3</v>
      </c>
      <c r="B41" s="151" t="s">
        <v>275</v>
      </c>
      <c r="C41" s="631" t="s">
        <v>234</v>
      </c>
      <c r="D41" s="632"/>
      <c r="E41" s="633"/>
      <c r="F41" s="103" t="s">
        <v>238</v>
      </c>
      <c r="G41" s="276"/>
      <c r="H41" s="276">
        <v>12</v>
      </c>
      <c r="I41" s="276"/>
      <c r="J41" s="276"/>
      <c r="K41" s="276"/>
      <c r="L41" s="276"/>
      <c r="M41" s="276"/>
      <c r="N41" s="276"/>
    </row>
    <row r="42" spans="1:14" ht="17.25" customHeight="1" x14ac:dyDescent="0.2">
      <c r="A42" s="18">
        <v>3</v>
      </c>
      <c r="B42" s="151" t="s">
        <v>127</v>
      </c>
      <c r="C42" s="631" t="s">
        <v>233</v>
      </c>
      <c r="D42" s="632"/>
      <c r="E42" s="633"/>
      <c r="F42" s="103" t="s">
        <v>238</v>
      </c>
      <c r="G42" s="276"/>
      <c r="H42" s="276">
        <v>10</v>
      </c>
      <c r="I42" s="276"/>
      <c r="J42" s="276"/>
      <c r="K42" s="276"/>
      <c r="L42" s="276"/>
      <c r="M42" s="276"/>
      <c r="N42" s="276"/>
    </row>
    <row r="43" spans="1:14" ht="17.25" customHeight="1" x14ac:dyDescent="0.2">
      <c r="A43" s="18">
        <v>3</v>
      </c>
      <c r="B43" s="151" t="s">
        <v>135</v>
      </c>
      <c r="C43" s="631" t="s">
        <v>236</v>
      </c>
      <c r="D43" s="632"/>
      <c r="E43" s="633"/>
      <c r="F43" s="103" t="s">
        <v>242</v>
      </c>
      <c r="G43" s="276"/>
      <c r="H43" s="276">
        <v>2</v>
      </c>
      <c r="I43" s="276"/>
      <c r="J43" s="276"/>
      <c r="K43" s="276"/>
      <c r="L43" s="276"/>
      <c r="M43" s="276"/>
      <c r="N43" s="276"/>
    </row>
    <row r="44" spans="1:14" ht="17.25" customHeight="1" x14ac:dyDescent="0.2">
      <c r="A44" s="18">
        <v>3</v>
      </c>
      <c r="B44" s="151" t="s">
        <v>159</v>
      </c>
      <c r="C44" s="631" t="s">
        <v>233</v>
      </c>
      <c r="D44" s="632"/>
      <c r="E44" s="633"/>
      <c r="F44" s="103" t="s">
        <v>240</v>
      </c>
      <c r="G44" s="276"/>
      <c r="H44" s="276">
        <v>1</v>
      </c>
      <c r="I44" s="276"/>
      <c r="J44" s="276" t="s">
        <v>276</v>
      </c>
      <c r="K44" s="276"/>
      <c r="L44" s="276" t="s">
        <v>276</v>
      </c>
      <c r="M44" s="276" t="s">
        <v>276</v>
      </c>
      <c r="N44" s="276" t="s">
        <v>276</v>
      </c>
    </row>
    <row r="45" spans="1:14" ht="17.25" customHeight="1" x14ac:dyDescent="0.2">
      <c r="A45" s="18">
        <v>3</v>
      </c>
      <c r="B45" s="151" t="s">
        <v>232</v>
      </c>
      <c r="C45" s="631" t="s">
        <v>236</v>
      </c>
      <c r="D45" s="632"/>
      <c r="E45" s="633"/>
      <c r="F45" s="103" t="s">
        <v>239</v>
      </c>
      <c r="G45" s="276"/>
      <c r="H45" s="276">
        <v>3</v>
      </c>
      <c r="I45" s="276"/>
      <c r="J45" s="276">
        <v>1</v>
      </c>
      <c r="K45" s="276"/>
      <c r="L45" s="276"/>
      <c r="M45" s="276"/>
      <c r="N45" s="276"/>
    </row>
    <row r="46" spans="1:14" ht="17.25" customHeight="1" x14ac:dyDescent="0.2">
      <c r="A46" s="18">
        <v>3</v>
      </c>
      <c r="B46" s="151" t="s">
        <v>348</v>
      </c>
      <c r="C46" s="631" t="s">
        <v>236</v>
      </c>
      <c r="D46" s="632"/>
      <c r="E46" s="633"/>
      <c r="F46" s="103" t="s">
        <v>239</v>
      </c>
      <c r="G46" s="276"/>
      <c r="H46" s="276">
        <v>2</v>
      </c>
      <c r="I46" s="276"/>
      <c r="J46" s="276">
        <v>1</v>
      </c>
      <c r="K46" s="276"/>
      <c r="L46" s="276"/>
      <c r="M46" s="276"/>
      <c r="N46" s="276"/>
    </row>
    <row r="47" spans="1:14" ht="17.25" customHeight="1" x14ac:dyDescent="0.2">
      <c r="A47" s="18">
        <v>3</v>
      </c>
      <c r="B47" s="151" t="s">
        <v>230</v>
      </c>
      <c r="C47" s="631" t="s">
        <v>233</v>
      </c>
      <c r="D47" s="632"/>
      <c r="E47" s="633"/>
      <c r="F47" s="103" t="s">
        <v>238</v>
      </c>
      <c r="G47" s="276"/>
      <c r="H47" s="276">
        <v>6</v>
      </c>
      <c r="I47" s="276"/>
      <c r="J47" s="276" t="s">
        <v>276</v>
      </c>
      <c r="K47" s="276"/>
      <c r="L47" s="276"/>
      <c r="M47" s="276"/>
      <c r="N47" s="276"/>
    </row>
    <row r="48" spans="1:14" ht="17.25" customHeight="1" x14ac:dyDescent="0.2">
      <c r="A48" s="18">
        <v>3</v>
      </c>
      <c r="B48" s="151" t="s">
        <v>131</v>
      </c>
      <c r="C48" s="631" t="s">
        <v>233</v>
      </c>
      <c r="D48" s="632"/>
      <c r="E48" s="633"/>
      <c r="F48" s="103" t="s">
        <v>240</v>
      </c>
      <c r="G48" s="276"/>
      <c r="H48" s="276">
        <v>18</v>
      </c>
      <c r="I48" s="276"/>
      <c r="J48" s="276" t="s">
        <v>276</v>
      </c>
      <c r="K48" s="276"/>
      <c r="L48" s="276"/>
      <c r="M48" s="276"/>
      <c r="N48" s="276"/>
    </row>
    <row r="49" spans="1:14" ht="17.25" customHeight="1" x14ac:dyDescent="0.2">
      <c r="A49" s="18">
        <v>3</v>
      </c>
      <c r="B49" s="151" t="s">
        <v>129</v>
      </c>
      <c r="C49" s="631" t="s">
        <v>233</v>
      </c>
      <c r="D49" s="632"/>
      <c r="E49" s="633"/>
      <c r="F49" s="103" t="s">
        <v>238</v>
      </c>
      <c r="G49" s="276"/>
      <c r="H49" s="276">
        <v>1</v>
      </c>
      <c r="I49" s="276"/>
      <c r="J49" s="276" t="s">
        <v>276</v>
      </c>
      <c r="K49" s="276"/>
      <c r="L49" s="276" t="s">
        <v>276</v>
      </c>
      <c r="M49" s="276" t="s">
        <v>276</v>
      </c>
      <c r="N49" s="276" t="s">
        <v>276</v>
      </c>
    </row>
    <row r="50" spans="1:14" ht="17.25" customHeight="1" x14ac:dyDescent="0.2">
      <c r="A50" s="18">
        <v>3</v>
      </c>
      <c r="B50" s="151" t="s">
        <v>162</v>
      </c>
      <c r="C50" s="631" t="s">
        <v>234</v>
      </c>
      <c r="D50" s="632"/>
      <c r="E50" s="633"/>
      <c r="F50" s="103" t="s">
        <v>238</v>
      </c>
      <c r="G50" s="276"/>
      <c r="H50" s="276">
        <v>1</v>
      </c>
      <c r="I50" s="276"/>
      <c r="J50" s="276"/>
      <c r="K50" s="276"/>
      <c r="L50" s="276"/>
      <c r="M50" s="276"/>
      <c r="N50" s="276"/>
    </row>
    <row r="51" spans="1:14" ht="17.25" customHeight="1" x14ac:dyDescent="0.2">
      <c r="A51" s="18">
        <v>4</v>
      </c>
      <c r="B51" s="151" t="s">
        <v>131</v>
      </c>
      <c r="C51" s="631" t="s">
        <v>233</v>
      </c>
      <c r="D51" s="632"/>
      <c r="E51" s="633"/>
      <c r="F51" s="103" t="s">
        <v>240</v>
      </c>
      <c r="G51" s="276"/>
      <c r="H51" s="276">
        <v>62</v>
      </c>
      <c r="I51" s="276"/>
      <c r="J51" s="276" t="s">
        <v>276</v>
      </c>
      <c r="K51" s="276">
        <v>5</v>
      </c>
      <c r="L51" s="276"/>
      <c r="M51" s="276"/>
      <c r="N51" s="276"/>
    </row>
    <row r="52" spans="1:14" ht="17.25" customHeight="1" x14ac:dyDescent="0.2">
      <c r="A52" s="18">
        <v>4</v>
      </c>
      <c r="B52" s="151" t="s">
        <v>232</v>
      </c>
      <c r="C52" s="634" t="s">
        <v>236</v>
      </c>
      <c r="D52" s="634"/>
      <c r="E52" s="634"/>
      <c r="F52" s="151" t="s">
        <v>239</v>
      </c>
      <c r="G52" s="276"/>
      <c r="H52" s="276">
        <v>1</v>
      </c>
      <c r="I52" s="276"/>
      <c r="J52" s="276">
        <v>1</v>
      </c>
      <c r="K52" s="276"/>
      <c r="L52" s="276">
        <v>3</v>
      </c>
      <c r="M52" s="276"/>
      <c r="N52" s="276"/>
    </row>
    <row r="53" spans="1:14" ht="17.25" customHeight="1" x14ac:dyDescent="0.2">
      <c r="A53" s="18">
        <v>4</v>
      </c>
      <c r="B53" s="151" t="s">
        <v>275</v>
      </c>
      <c r="C53" s="631" t="s">
        <v>234</v>
      </c>
      <c r="D53" s="632"/>
      <c r="E53" s="633"/>
      <c r="F53" s="151" t="s">
        <v>238</v>
      </c>
      <c r="G53" s="276"/>
      <c r="H53" s="276">
        <v>5</v>
      </c>
      <c r="I53" s="276"/>
      <c r="J53" s="276"/>
      <c r="K53" s="276"/>
      <c r="L53" s="276"/>
      <c r="M53" s="276"/>
      <c r="N53" s="276"/>
    </row>
    <row r="54" spans="1:14" ht="19.5" customHeight="1" x14ac:dyDescent="0.2">
      <c r="A54" s="18">
        <v>4</v>
      </c>
      <c r="B54" s="151" t="s">
        <v>135</v>
      </c>
      <c r="C54" s="631" t="s">
        <v>236</v>
      </c>
      <c r="D54" s="632"/>
      <c r="E54" s="633"/>
      <c r="F54" s="151" t="s">
        <v>242</v>
      </c>
      <c r="G54" s="276"/>
      <c r="H54" s="276">
        <v>3</v>
      </c>
      <c r="I54" s="276"/>
      <c r="J54" s="276"/>
      <c r="K54" s="276"/>
      <c r="L54" s="276"/>
      <c r="M54" s="276"/>
      <c r="N54" s="276"/>
    </row>
    <row r="55" spans="1:14" ht="18.75" customHeight="1" x14ac:dyDescent="0.2">
      <c r="A55" s="18">
        <v>4</v>
      </c>
      <c r="B55" s="151" t="s">
        <v>161</v>
      </c>
      <c r="C55" s="631" t="s">
        <v>235</v>
      </c>
      <c r="D55" s="632"/>
      <c r="E55" s="633"/>
      <c r="F55" s="151" t="s">
        <v>239</v>
      </c>
      <c r="G55" s="276"/>
      <c r="H55" s="276">
        <v>2</v>
      </c>
      <c r="I55" s="276"/>
      <c r="J55" s="276">
        <v>4</v>
      </c>
      <c r="K55" s="276"/>
      <c r="L55" s="276"/>
      <c r="M55" s="276"/>
      <c r="N55" s="276"/>
    </row>
    <row r="56" spans="1:14" ht="18.5" customHeight="1" x14ac:dyDescent="0.2">
      <c r="A56" s="18">
        <v>4</v>
      </c>
      <c r="B56" s="151" t="s">
        <v>348</v>
      </c>
      <c r="C56" s="631" t="s">
        <v>236</v>
      </c>
      <c r="D56" s="632"/>
      <c r="E56" s="633"/>
      <c r="F56" s="151" t="s">
        <v>239</v>
      </c>
      <c r="G56" s="276"/>
      <c r="H56" s="276">
        <v>10</v>
      </c>
      <c r="I56" s="276"/>
      <c r="J56" s="276"/>
      <c r="K56" s="276"/>
      <c r="L56" s="276"/>
      <c r="M56" s="276"/>
      <c r="N56" s="276"/>
    </row>
    <row r="57" spans="1:14" ht="17.25" customHeight="1" x14ac:dyDescent="0.2">
      <c r="A57" s="18">
        <v>4</v>
      </c>
      <c r="B57" s="103" t="s">
        <v>230</v>
      </c>
      <c r="C57" s="631" t="s">
        <v>233</v>
      </c>
      <c r="D57" s="632"/>
      <c r="E57" s="633"/>
      <c r="F57" s="104" t="s">
        <v>238</v>
      </c>
      <c r="G57" s="276"/>
      <c r="H57" s="276">
        <v>60</v>
      </c>
      <c r="I57" s="276"/>
      <c r="J57" s="276" t="s">
        <v>276</v>
      </c>
      <c r="K57" s="276"/>
      <c r="L57" s="276"/>
      <c r="M57" s="276"/>
      <c r="N57" s="276"/>
    </row>
    <row r="58" spans="1:14" ht="17.25" customHeight="1" x14ac:dyDescent="0.2">
      <c r="A58" s="18">
        <v>4</v>
      </c>
      <c r="B58" s="103" t="s">
        <v>127</v>
      </c>
      <c r="C58" s="631" t="s">
        <v>233</v>
      </c>
      <c r="D58" s="632"/>
      <c r="E58" s="633"/>
      <c r="F58" s="104" t="s">
        <v>238</v>
      </c>
      <c r="G58" s="276"/>
      <c r="H58" s="276">
        <v>4</v>
      </c>
      <c r="I58" s="276"/>
      <c r="J58" s="276"/>
      <c r="K58" s="276"/>
      <c r="L58" s="276"/>
      <c r="M58" s="276"/>
      <c r="N58" s="276"/>
    </row>
    <row r="59" spans="1:14" ht="17.25" customHeight="1" x14ac:dyDescent="0.2">
      <c r="A59" s="18">
        <v>4</v>
      </c>
      <c r="B59" s="103" t="s">
        <v>134</v>
      </c>
      <c r="C59" s="631" t="s">
        <v>233</v>
      </c>
      <c r="D59" s="632"/>
      <c r="E59" s="633"/>
      <c r="F59" s="104" t="s">
        <v>238</v>
      </c>
      <c r="G59" s="276"/>
      <c r="H59" s="276">
        <v>8</v>
      </c>
      <c r="I59" s="276"/>
      <c r="J59" s="276" t="s">
        <v>276</v>
      </c>
      <c r="K59" s="276"/>
      <c r="L59" s="276" t="s">
        <v>276</v>
      </c>
      <c r="M59" s="276" t="s">
        <v>276</v>
      </c>
      <c r="N59" s="276" t="s">
        <v>276</v>
      </c>
    </row>
    <row r="60" spans="1:14" ht="17.25" customHeight="1" x14ac:dyDescent="0.2">
      <c r="A60" s="18">
        <v>4</v>
      </c>
      <c r="B60" s="103" t="s">
        <v>129</v>
      </c>
      <c r="C60" s="631" t="s">
        <v>233</v>
      </c>
      <c r="D60" s="632"/>
      <c r="E60" s="633"/>
      <c r="F60" s="104" t="s">
        <v>238</v>
      </c>
      <c r="G60" s="276"/>
      <c r="H60" s="276">
        <v>3</v>
      </c>
      <c r="I60" s="276"/>
      <c r="J60" s="276" t="s">
        <v>276</v>
      </c>
      <c r="K60" s="276"/>
      <c r="L60" s="276" t="s">
        <v>276</v>
      </c>
      <c r="M60" s="276" t="s">
        <v>276</v>
      </c>
      <c r="N60" s="276" t="s">
        <v>276</v>
      </c>
    </row>
    <row r="61" spans="1:14" ht="17.25" customHeight="1" x14ac:dyDescent="0.2">
      <c r="A61" s="18">
        <v>5</v>
      </c>
      <c r="B61" s="103" t="s">
        <v>131</v>
      </c>
      <c r="C61" s="631" t="s">
        <v>233</v>
      </c>
      <c r="D61" s="632"/>
      <c r="E61" s="633"/>
      <c r="F61" s="104" t="s">
        <v>240</v>
      </c>
      <c r="G61" s="276"/>
      <c r="H61" s="276">
        <v>26</v>
      </c>
      <c r="I61" s="276"/>
      <c r="J61" s="276" t="s">
        <v>276</v>
      </c>
      <c r="K61" s="276"/>
      <c r="L61" s="276"/>
      <c r="M61" s="276"/>
      <c r="N61" s="276"/>
    </row>
    <row r="62" spans="1:14" ht="17.25" customHeight="1" x14ac:dyDescent="0.2">
      <c r="A62" s="18">
        <v>5</v>
      </c>
      <c r="B62" s="103" t="s">
        <v>230</v>
      </c>
      <c r="C62" s="631" t="s">
        <v>233</v>
      </c>
      <c r="D62" s="632"/>
      <c r="E62" s="633"/>
      <c r="F62" s="104" t="s">
        <v>238</v>
      </c>
      <c r="G62" s="276"/>
      <c r="H62" s="276">
        <v>8</v>
      </c>
      <c r="I62" s="276"/>
      <c r="J62" s="276" t="s">
        <v>276</v>
      </c>
      <c r="K62" s="276"/>
      <c r="L62" s="276"/>
      <c r="M62" s="276"/>
      <c r="N62" s="276"/>
    </row>
    <row r="63" spans="1:14" ht="17.25" customHeight="1" x14ac:dyDescent="0.2">
      <c r="A63" s="18">
        <v>5</v>
      </c>
      <c r="B63" s="103" t="s">
        <v>185</v>
      </c>
      <c r="C63" s="631" t="s">
        <v>234</v>
      </c>
      <c r="D63" s="632"/>
      <c r="E63" s="633"/>
      <c r="F63" s="104" t="s">
        <v>238</v>
      </c>
      <c r="G63" s="276"/>
      <c r="H63" s="276">
        <v>1</v>
      </c>
      <c r="I63" s="276"/>
      <c r="J63" s="276" t="s">
        <v>276</v>
      </c>
      <c r="K63" s="276"/>
      <c r="L63" s="276" t="s">
        <v>276</v>
      </c>
      <c r="M63" s="276" t="s">
        <v>276</v>
      </c>
      <c r="N63" s="276" t="s">
        <v>276</v>
      </c>
    </row>
    <row r="64" spans="1:14" ht="17.25" customHeight="1" x14ac:dyDescent="0.2">
      <c r="A64" s="18">
        <v>5</v>
      </c>
      <c r="B64" s="103" t="s">
        <v>275</v>
      </c>
      <c r="C64" s="631" t="s">
        <v>234</v>
      </c>
      <c r="D64" s="632"/>
      <c r="E64" s="633"/>
      <c r="F64" s="104" t="s">
        <v>238</v>
      </c>
      <c r="G64" s="276"/>
      <c r="H64" s="276">
        <v>3</v>
      </c>
      <c r="I64" s="276"/>
      <c r="J64" s="276"/>
      <c r="K64" s="276"/>
      <c r="L64" s="276"/>
      <c r="M64" s="276"/>
      <c r="N64" s="276"/>
    </row>
    <row r="65" spans="1:14" ht="17.25" customHeight="1" x14ac:dyDescent="0.2">
      <c r="A65" s="18">
        <v>5</v>
      </c>
      <c r="B65" s="103" t="s">
        <v>127</v>
      </c>
      <c r="C65" s="631" t="s">
        <v>233</v>
      </c>
      <c r="D65" s="632"/>
      <c r="E65" s="633"/>
      <c r="F65" s="104" t="s">
        <v>238</v>
      </c>
      <c r="G65" s="276"/>
      <c r="H65" s="276">
        <v>10</v>
      </c>
      <c r="I65" s="276"/>
      <c r="J65" s="276"/>
      <c r="K65" s="276"/>
      <c r="L65" s="276"/>
      <c r="M65" s="276"/>
      <c r="N65" s="276"/>
    </row>
    <row r="66" spans="1:14" ht="17.25" customHeight="1" x14ac:dyDescent="0.2">
      <c r="A66" s="18">
        <v>5</v>
      </c>
      <c r="B66" s="103" t="s">
        <v>139</v>
      </c>
      <c r="C66" s="631" t="s">
        <v>234</v>
      </c>
      <c r="D66" s="632"/>
      <c r="E66" s="633"/>
      <c r="F66" s="104" t="s">
        <v>238</v>
      </c>
      <c r="G66" s="276"/>
      <c r="H66" s="276">
        <v>2</v>
      </c>
      <c r="I66" s="276"/>
      <c r="J66" s="276"/>
      <c r="K66" s="276"/>
      <c r="L66" s="276"/>
      <c r="M66" s="276"/>
      <c r="N66" s="276"/>
    </row>
    <row r="67" spans="1:14" ht="17.25" customHeight="1" x14ac:dyDescent="0.2">
      <c r="A67" s="18">
        <v>5</v>
      </c>
      <c r="B67" s="103" t="s">
        <v>161</v>
      </c>
      <c r="C67" s="631" t="s">
        <v>235</v>
      </c>
      <c r="D67" s="632"/>
      <c r="E67" s="633"/>
      <c r="F67" s="104" t="s">
        <v>239</v>
      </c>
      <c r="G67" s="276"/>
      <c r="H67" s="276">
        <v>2</v>
      </c>
      <c r="I67" s="276"/>
      <c r="J67" s="276">
        <v>3</v>
      </c>
      <c r="K67" s="276"/>
      <c r="L67" s="276"/>
      <c r="M67" s="276"/>
      <c r="N67" s="276"/>
    </row>
    <row r="68" spans="1:14" ht="17.25" customHeight="1" x14ac:dyDescent="0.2">
      <c r="A68" s="18">
        <v>5</v>
      </c>
      <c r="B68" s="103" t="s">
        <v>348</v>
      </c>
      <c r="C68" s="631" t="s">
        <v>236</v>
      </c>
      <c r="D68" s="632"/>
      <c r="E68" s="633"/>
      <c r="F68" s="104" t="s">
        <v>239</v>
      </c>
      <c r="G68" s="276"/>
      <c r="H68" s="276">
        <v>4</v>
      </c>
      <c r="I68" s="276"/>
      <c r="J68" s="276">
        <v>1</v>
      </c>
      <c r="K68" s="276"/>
      <c r="L68" s="276"/>
      <c r="M68" s="276"/>
      <c r="N68" s="276"/>
    </row>
    <row r="69" spans="1:14" ht="17.25" customHeight="1" x14ac:dyDescent="0.2">
      <c r="A69" s="18">
        <v>5</v>
      </c>
      <c r="B69" s="103" t="s">
        <v>129</v>
      </c>
      <c r="C69" s="631" t="s">
        <v>233</v>
      </c>
      <c r="D69" s="632"/>
      <c r="E69" s="633"/>
      <c r="F69" s="104" t="s">
        <v>238</v>
      </c>
      <c r="G69" s="276"/>
      <c r="H69" s="276">
        <v>5</v>
      </c>
      <c r="I69" s="276"/>
      <c r="J69" s="276" t="s">
        <v>276</v>
      </c>
      <c r="K69" s="276"/>
      <c r="L69" s="276" t="s">
        <v>276</v>
      </c>
      <c r="M69" s="276" t="s">
        <v>276</v>
      </c>
      <c r="N69" s="276" t="s">
        <v>276</v>
      </c>
    </row>
    <row r="70" spans="1:14" ht="17.25" customHeight="1" x14ac:dyDescent="0.2">
      <c r="A70" s="18">
        <v>5</v>
      </c>
      <c r="B70" s="103" t="s">
        <v>232</v>
      </c>
      <c r="C70" s="631" t="s">
        <v>236</v>
      </c>
      <c r="D70" s="632"/>
      <c r="E70" s="633"/>
      <c r="F70" s="104" t="s">
        <v>239</v>
      </c>
      <c r="G70" s="276"/>
      <c r="H70" s="276"/>
      <c r="I70" s="276"/>
      <c r="J70" s="276">
        <v>1</v>
      </c>
      <c r="K70" s="276"/>
      <c r="L70" s="276">
        <v>2</v>
      </c>
      <c r="M70" s="276"/>
      <c r="N70" s="276"/>
    </row>
    <row r="71" spans="1:14" ht="17.25" customHeight="1" x14ac:dyDescent="0.2">
      <c r="A71" s="18">
        <v>6</v>
      </c>
      <c r="B71" s="103" t="s">
        <v>275</v>
      </c>
      <c r="C71" s="631" t="s">
        <v>234</v>
      </c>
      <c r="D71" s="632"/>
      <c r="E71" s="633"/>
      <c r="F71" s="104" t="s">
        <v>238</v>
      </c>
      <c r="G71" s="276"/>
      <c r="H71" s="276">
        <v>8</v>
      </c>
      <c r="I71" s="276"/>
      <c r="J71" s="276"/>
      <c r="K71" s="276"/>
      <c r="L71" s="276"/>
      <c r="M71" s="276"/>
      <c r="N71" s="276"/>
    </row>
    <row r="72" spans="1:14" ht="17.25" customHeight="1" x14ac:dyDescent="0.2">
      <c r="A72" s="18">
        <v>6</v>
      </c>
      <c r="B72" s="103" t="s">
        <v>348</v>
      </c>
      <c r="C72" s="631" t="s">
        <v>236</v>
      </c>
      <c r="D72" s="632"/>
      <c r="E72" s="633"/>
      <c r="F72" s="104" t="s">
        <v>239</v>
      </c>
      <c r="G72" s="276"/>
      <c r="H72" s="276">
        <v>3</v>
      </c>
      <c r="I72" s="276"/>
      <c r="J72" s="276"/>
      <c r="K72" s="276"/>
      <c r="L72" s="276">
        <v>6</v>
      </c>
      <c r="M72" s="276"/>
      <c r="N72" s="276"/>
    </row>
    <row r="73" spans="1:14" ht="17.25" customHeight="1" x14ac:dyDescent="0.2">
      <c r="A73" s="18">
        <v>6</v>
      </c>
      <c r="B73" s="103" t="s">
        <v>127</v>
      </c>
      <c r="C73" s="631" t="s">
        <v>233</v>
      </c>
      <c r="D73" s="632"/>
      <c r="E73" s="633"/>
      <c r="F73" s="104" t="s">
        <v>238</v>
      </c>
      <c r="G73" s="276"/>
      <c r="H73" s="276">
        <v>3</v>
      </c>
      <c r="I73" s="276"/>
      <c r="J73" s="276"/>
      <c r="K73" s="276"/>
      <c r="L73" s="276"/>
      <c r="M73" s="276"/>
      <c r="N73" s="276"/>
    </row>
    <row r="74" spans="1:14" ht="17.25" customHeight="1" x14ac:dyDescent="0.2">
      <c r="A74" s="18">
        <v>6</v>
      </c>
      <c r="B74" s="103" t="s">
        <v>129</v>
      </c>
      <c r="C74" s="631" t="s">
        <v>233</v>
      </c>
      <c r="D74" s="632"/>
      <c r="E74" s="633"/>
      <c r="F74" s="104" t="s">
        <v>238</v>
      </c>
      <c r="G74" s="276"/>
      <c r="H74" s="276">
        <v>4</v>
      </c>
      <c r="I74" s="276"/>
      <c r="J74" s="276" t="s">
        <v>276</v>
      </c>
      <c r="K74" s="276"/>
      <c r="L74" s="276" t="s">
        <v>276</v>
      </c>
      <c r="M74" s="276" t="s">
        <v>276</v>
      </c>
      <c r="N74" s="276" t="s">
        <v>276</v>
      </c>
    </row>
    <row r="75" spans="1:14" ht="17.25" customHeight="1" x14ac:dyDescent="0.2">
      <c r="A75" s="18">
        <v>6</v>
      </c>
      <c r="B75" s="103" t="s">
        <v>232</v>
      </c>
      <c r="C75" s="631" t="s">
        <v>236</v>
      </c>
      <c r="D75" s="632"/>
      <c r="E75" s="633"/>
      <c r="F75" s="104" t="s">
        <v>239</v>
      </c>
      <c r="G75" s="276"/>
      <c r="H75" s="276">
        <v>1</v>
      </c>
      <c r="I75" s="276"/>
      <c r="J75" s="276"/>
      <c r="K75" s="276"/>
      <c r="L75" s="276"/>
      <c r="M75" s="276"/>
      <c r="N75" s="276"/>
    </row>
    <row r="76" spans="1:14" ht="17.25" customHeight="1" x14ac:dyDescent="0.2">
      <c r="A76" s="18">
        <v>6</v>
      </c>
      <c r="B76" s="103" t="s">
        <v>230</v>
      </c>
      <c r="C76" s="631" t="s">
        <v>233</v>
      </c>
      <c r="D76" s="632"/>
      <c r="E76" s="633"/>
      <c r="F76" s="104" t="s">
        <v>238</v>
      </c>
      <c r="G76" s="276"/>
      <c r="H76" s="276">
        <v>4</v>
      </c>
      <c r="I76" s="276"/>
      <c r="J76" s="276" t="s">
        <v>276</v>
      </c>
      <c r="K76" s="276"/>
      <c r="L76" s="276"/>
      <c r="M76" s="276"/>
      <c r="N76" s="276"/>
    </row>
    <row r="77" spans="1:14" ht="17.25" customHeight="1" x14ac:dyDescent="0.2">
      <c r="A77" s="18">
        <v>6</v>
      </c>
      <c r="B77" s="103" t="s">
        <v>131</v>
      </c>
      <c r="C77" s="631" t="s">
        <v>233</v>
      </c>
      <c r="D77" s="632"/>
      <c r="E77" s="633"/>
      <c r="F77" s="104" t="s">
        <v>240</v>
      </c>
      <c r="G77" s="276"/>
      <c r="H77" s="276">
        <v>3</v>
      </c>
      <c r="I77" s="276"/>
      <c r="J77" s="276" t="s">
        <v>276</v>
      </c>
      <c r="K77" s="276"/>
      <c r="L77" s="276"/>
      <c r="M77" s="276"/>
      <c r="N77" s="276"/>
    </row>
    <row r="78" spans="1:14" ht="17.25" customHeight="1" x14ac:dyDescent="0.2">
      <c r="A78" s="18">
        <v>6</v>
      </c>
      <c r="B78" s="103" t="s">
        <v>139</v>
      </c>
      <c r="C78" s="631" t="s">
        <v>234</v>
      </c>
      <c r="D78" s="632"/>
      <c r="E78" s="633"/>
      <c r="F78" s="104" t="s">
        <v>238</v>
      </c>
      <c r="G78" s="276"/>
      <c r="H78" s="276">
        <v>3</v>
      </c>
      <c r="I78" s="276"/>
      <c r="J78" s="276"/>
      <c r="K78" s="276"/>
      <c r="L78" s="276"/>
      <c r="M78" s="276"/>
      <c r="N78" s="276"/>
    </row>
    <row r="79" spans="1:14" ht="17.25" customHeight="1" x14ac:dyDescent="0.2">
      <c r="A79" s="18">
        <v>6</v>
      </c>
      <c r="B79" s="103" t="s">
        <v>134</v>
      </c>
      <c r="C79" s="631" t="s">
        <v>233</v>
      </c>
      <c r="D79" s="632"/>
      <c r="E79" s="633"/>
      <c r="F79" s="104" t="s">
        <v>238</v>
      </c>
      <c r="G79" s="276"/>
      <c r="H79" s="276">
        <v>1</v>
      </c>
      <c r="I79" s="276"/>
      <c r="J79" s="276" t="s">
        <v>276</v>
      </c>
      <c r="K79" s="276"/>
      <c r="L79" s="276" t="s">
        <v>276</v>
      </c>
      <c r="M79" s="276" t="s">
        <v>276</v>
      </c>
      <c r="N79" s="276" t="s">
        <v>276</v>
      </c>
    </row>
    <row r="80" spans="1:14" ht="17.25" customHeight="1" x14ac:dyDescent="0.2">
      <c r="A80" s="18">
        <v>6</v>
      </c>
      <c r="B80" s="103" t="s">
        <v>161</v>
      </c>
      <c r="C80" s="631" t="s">
        <v>235</v>
      </c>
      <c r="D80" s="632"/>
      <c r="E80" s="633"/>
      <c r="F80" s="104" t="s">
        <v>239</v>
      </c>
      <c r="G80" s="276"/>
      <c r="H80" s="276"/>
      <c r="I80" s="276"/>
      <c r="J80" s="276">
        <v>2</v>
      </c>
      <c r="K80" s="276"/>
      <c r="L80" s="276"/>
      <c r="M80" s="276"/>
      <c r="N80" s="276"/>
    </row>
    <row r="81" spans="1:14" ht="17.25" customHeight="1" x14ac:dyDescent="0.2">
      <c r="A81" s="18">
        <v>7</v>
      </c>
      <c r="B81" s="103" t="s">
        <v>275</v>
      </c>
      <c r="C81" s="631" t="s">
        <v>234</v>
      </c>
      <c r="D81" s="632"/>
      <c r="E81" s="633"/>
      <c r="F81" s="104" t="s">
        <v>238</v>
      </c>
      <c r="G81" s="276"/>
      <c r="H81" s="276">
        <v>7</v>
      </c>
      <c r="I81" s="276"/>
      <c r="J81" s="276"/>
      <c r="K81" s="276"/>
      <c r="L81" s="276"/>
      <c r="M81" s="276"/>
      <c r="N81" s="276"/>
    </row>
    <row r="82" spans="1:14" ht="17.25" customHeight="1" x14ac:dyDescent="0.2">
      <c r="A82" s="18">
        <v>7</v>
      </c>
      <c r="B82" s="103" t="s">
        <v>132</v>
      </c>
      <c r="C82" s="631" t="s">
        <v>233</v>
      </c>
      <c r="D82" s="632"/>
      <c r="E82" s="633"/>
      <c r="F82" s="104" t="s">
        <v>238</v>
      </c>
      <c r="G82" s="276"/>
      <c r="H82" s="276">
        <v>4</v>
      </c>
      <c r="I82" s="276"/>
      <c r="J82" s="276"/>
      <c r="K82" s="276"/>
      <c r="L82" s="276"/>
      <c r="M82" s="276"/>
      <c r="N82" s="276"/>
    </row>
    <row r="83" spans="1:14" ht="17.25" customHeight="1" x14ac:dyDescent="0.2">
      <c r="A83" s="18">
        <v>7</v>
      </c>
      <c r="B83" s="103" t="s">
        <v>348</v>
      </c>
      <c r="C83" s="631" t="s">
        <v>236</v>
      </c>
      <c r="D83" s="632"/>
      <c r="E83" s="633"/>
      <c r="F83" s="104" t="s">
        <v>239</v>
      </c>
      <c r="G83" s="276"/>
      <c r="H83" s="276">
        <v>1</v>
      </c>
      <c r="I83" s="276"/>
      <c r="J83" s="276"/>
      <c r="K83" s="276"/>
      <c r="L83" s="276"/>
      <c r="M83" s="276"/>
      <c r="N83" s="276"/>
    </row>
    <row r="84" spans="1:14" ht="17.25" customHeight="1" x14ac:dyDescent="0.2">
      <c r="A84" s="18">
        <v>7</v>
      </c>
      <c r="B84" s="103" t="s">
        <v>134</v>
      </c>
      <c r="C84" s="631" t="s">
        <v>233</v>
      </c>
      <c r="D84" s="632"/>
      <c r="E84" s="633"/>
      <c r="F84" s="104" t="s">
        <v>238</v>
      </c>
      <c r="G84" s="276"/>
      <c r="H84" s="276">
        <v>3</v>
      </c>
      <c r="I84" s="276"/>
      <c r="J84" s="276" t="s">
        <v>276</v>
      </c>
      <c r="K84" s="276"/>
      <c r="L84" s="276" t="s">
        <v>276</v>
      </c>
      <c r="M84" s="276" t="s">
        <v>276</v>
      </c>
      <c r="N84" s="276" t="s">
        <v>276</v>
      </c>
    </row>
    <row r="85" spans="1:14" ht="17.25" customHeight="1" x14ac:dyDescent="0.2">
      <c r="A85" s="18">
        <v>7</v>
      </c>
      <c r="B85" s="103" t="s">
        <v>185</v>
      </c>
      <c r="C85" s="631" t="s">
        <v>234</v>
      </c>
      <c r="D85" s="632"/>
      <c r="E85" s="633"/>
      <c r="F85" s="104" t="s">
        <v>238</v>
      </c>
      <c r="G85" s="276"/>
      <c r="H85" s="276">
        <v>3</v>
      </c>
      <c r="I85" s="276"/>
      <c r="J85" s="276" t="s">
        <v>276</v>
      </c>
      <c r="K85" s="276"/>
      <c r="L85" s="276" t="s">
        <v>276</v>
      </c>
      <c r="M85" s="276" t="s">
        <v>276</v>
      </c>
      <c r="N85" s="276" t="s">
        <v>276</v>
      </c>
    </row>
    <row r="86" spans="1:14" ht="17.25" customHeight="1" x14ac:dyDescent="0.2">
      <c r="A86" s="18">
        <v>7</v>
      </c>
      <c r="B86" s="103" t="s">
        <v>131</v>
      </c>
      <c r="C86" s="631" t="s">
        <v>233</v>
      </c>
      <c r="D86" s="632"/>
      <c r="E86" s="633"/>
      <c r="F86" s="104" t="s">
        <v>240</v>
      </c>
      <c r="G86" s="276"/>
      <c r="H86" s="276">
        <v>5</v>
      </c>
      <c r="I86" s="276"/>
      <c r="J86" s="276" t="s">
        <v>276</v>
      </c>
      <c r="K86" s="276"/>
      <c r="L86" s="276"/>
      <c r="M86" s="276"/>
      <c r="N86" s="276"/>
    </row>
    <row r="87" spans="1:14" ht="17.25" customHeight="1" x14ac:dyDescent="0.2">
      <c r="A87" s="18">
        <v>7</v>
      </c>
      <c r="B87" s="103" t="s">
        <v>135</v>
      </c>
      <c r="C87" s="631" t="s">
        <v>236</v>
      </c>
      <c r="D87" s="632"/>
      <c r="E87" s="633"/>
      <c r="F87" s="104" t="s">
        <v>242</v>
      </c>
      <c r="G87" s="276"/>
      <c r="H87" s="276">
        <v>2</v>
      </c>
      <c r="I87" s="276"/>
      <c r="J87" s="276"/>
      <c r="K87" s="276"/>
      <c r="L87" s="276"/>
      <c r="M87" s="276"/>
      <c r="N87" s="276"/>
    </row>
    <row r="88" spans="1:14" ht="17.25" customHeight="1" x14ac:dyDescent="0.2">
      <c r="A88" s="18">
        <v>7</v>
      </c>
      <c r="B88" s="103" t="s">
        <v>127</v>
      </c>
      <c r="C88" s="631" t="s">
        <v>233</v>
      </c>
      <c r="D88" s="632"/>
      <c r="E88" s="633"/>
      <c r="F88" s="104" t="s">
        <v>238</v>
      </c>
      <c r="G88" s="276"/>
      <c r="H88" s="276">
        <v>4</v>
      </c>
      <c r="I88" s="276"/>
      <c r="J88" s="276"/>
      <c r="K88" s="276"/>
      <c r="L88" s="276"/>
      <c r="M88" s="276"/>
      <c r="N88" s="276"/>
    </row>
    <row r="89" spans="1:14" ht="17.25" customHeight="1" x14ac:dyDescent="0.2">
      <c r="A89" s="18">
        <v>7</v>
      </c>
      <c r="B89" s="103" t="s">
        <v>129</v>
      </c>
      <c r="C89" s="631" t="s">
        <v>233</v>
      </c>
      <c r="D89" s="632"/>
      <c r="E89" s="633"/>
      <c r="F89" s="104" t="s">
        <v>238</v>
      </c>
      <c r="G89" s="276"/>
      <c r="H89" s="276">
        <v>3</v>
      </c>
      <c r="I89" s="276"/>
      <c r="J89" s="276" t="s">
        <v>276</v>
      </c>
      <c r="K89" s="276"/>
      <c r="L89" s="276" t="s">
        <v>276</v>
      </c>
      <c r="M89" s="276" t="s">
        <v>276</v>
      </c>
      <c r="N89" s="276" t="s">
        <v>276</v>
      </c>
    </row>
    <row r="90" spans="1:14" ht="17.25" customHeight="1" x14ac:dyDescent="0.2">
      <c r="A90" s="18">
        <v>7</v>
      </c>
      <c r="B90" s="103" t="s">
        <v>230</v>
      </c>
      <c r="C90" s="631" t="s">
        <v>233</v>
      </c>
      <c r="D90" s="632"/>
      <c r="E90" s="633"/>
      <c r="F90" s="104" t="s">
        <v>238</v>
      </c>
      <c r="G90" s="276"/>
      <c r="H90" s="276">
        <v>5</v>
      </c>
      <c r="I90" s="276"/>
      <c r="J90" s="276" t="s">
        <v>276</v>
      </c>
      <c r="K90" s="276"/>
      <c r="L90" s="276"/>
      <c r="M90" s="276"/>
      <c r="N90" s="276"/>
    </row>
    <row r="91" spans="1:14" ht="17.25" customHeight="1" x14ac:dyDescent="0.2">
      <c r="A91" s="18">
        <v>7</v>
      </c>
      <c r="B91" s="103" t="s">
        <v>161</v>
      </c>
      <c r="C91" s="631" t="s">
        <v>235</v>
      </c>
      <c r="D91" s="632"/>
      <c r="E91" s="633"/>
      <c r="F91" s="104" t="s">
        <v>239</v>
      </c>
      <c r="G91" s="276"/>
      <c r="H91" s="276"/>
      <c r="I91" s="276"/>
      <c r="J91" s="276">
        <v>1</v>
      </c>
      <c r="K91" s="276"/>
      <c r="L91" s="276"/>
      <c r="M91" s="276"/>
      <c r="N91" s="276"/>
    </row>
    <row r="92" spans="1:14" ht="17.25" customHeight="1" x14ac:dyDescent="0.2">
      <c r="A92" s="18">
        <v>8</v>
      </c>
      <c r="B92" s="103" t="s">
        <v>139</v>
      </c>
      <c r="C92" s="631" t="s">
        <v>234</v>
      </c>
      <c r="D92" s="632"/>
      <c r="E92" s="633"/>
      <c r="F92" s="104" t="s">
        <v>238</v>
      </c>
      <c r="G92" s="276"/>
      <c r="H92" s="276">
        <v>1</v>
      </c>
      <c r="I92" s="276"/>
      <c r="J92" s="276"/>
      <c r="K92" s="276"/>
      <c r="L92" s="276"/>
      <c r="M92" s="276"/>
      <c r="N92" s="276"/>
    </row>
    <row r="93" spans="1:14" ht="17.25" customHeight="1" x14ac:dyDescent="0.2">
      <c r="A93" s="18">
        <v>8</v>
      </c>
      <c r="B93" s="103" t="s">
        <v>275</v>
      </c>
      <c r="C93" s="631" t="s">
        <v>234</v>
      </c>
      <c r="D93" s="632"/>
      <c r="E93" s="633"/>
      <c r="F93" s="104" t="s">
        <v>238</v>
      </c>
      <c r="G93" s="276"/>
      <c r="H93" s="276">
        <v>11</v>
      </c>
      <c r="I93" s="276"/>
      <c r="J93" s="276"/>
      <c r="K93" s="276"/>
      <c r="L93" s="276"/>
      <c r="M93" s="276"/>
      <c r="N93" s="276"/>
    </row>
    <row r="94" spans="1:14" ht="17.25" customHeight="1" x14ac:dyDescent="0.2">
      <c r="A94" s="18">
        <v>8</v>
      </c>
      <c r="B94" s="103" t="s">
        <v>127</v>
      </c>
      <c r="C94" s="631" t="s">
        <v>233</v>
      </c>
      <c r="D94" s="632"/>
      <c r="E94" s="633"/>
      <c r="F94" s="104" t="s">
        <v>238</v>
      </c>
      <c r="G94" s="276"/>
      <c r="H94" s="276">
        <v>4</v>
      </c>
      <c r="I94" s="276"/>
      <c r="J94" s="276"/>
      <c r="K94" s="276"/>
      <c r="L94" s="276"/>
      <c r="M94" s="276"/>
      <c r="N94" s="276"/>
    </row>
    <row r="95" spans="1:14" ht="17.25" customHeight="1" x14ac:dyDescent="0.2">
      <c r="A95" s="18">
        <v>8</v>
      </c>
      <c r="B95" s="103" t="s">
        <v>135</v>
      </c>
      <c r="C95" s="631" t="s">
        <v>236</v>
      </c>
      <c r="D95" s="632"/>
      <c r="E95" s="633"/>
      <c r="F95" s="104" t="s">
        <v>242</v>
      </c>
      <c r="G95" s="276"/>
      <c r="H95" s="276">
        <v>5</v>
      </c>
      <c r="I95" s="276"/>
      <c r="J95" s="276">
        <v>2</v>
      </c>
      <c r="K95" s="276"/>
      <c r="L95" s="276"/>
      <c r="M95" s="276"/>
      <c r="N95" s="276"/>
    </row>
    <row r="96" spans="1:14" ht="17.25" customHeight="1" x14ac:dyDescent="0.2">
      <c r="A96" s="18">
        <v>8</v>
      </c>
      <c r="B96" s="103" t="s">
        <v>348</v>
      </c>
      <c r="C96" s="631" t="s">
        <v>236</v>
      </c>
      <c r="D96" s="632"/>
      <c r="E96" s="633"/>
      <c r="F96" s="104" t="s">
        <v>239</v>
      </c>
      <c r="G96" s="276"/>
      <c r="H96" s="276">
        <v>11</v>
      </c>
      <c r="I96" s="276"/>
      <c r="J96" s="276"/>
      <c r="K96" s="276"/>
      <c r="L96" s="276"/>
      <c r="M96" s="276"/>
      <c r="N96" s="276"/>
    </row>
    <row r="97" spans="1:14" ht="17.25" customHeight="1" x14ac:dyDescent="0.2">
      <c r="A97" s="18">
        <v>8</v>
      </c>
      <c r="B97" s="103" t="s">
        <v>134</v>
      </c>
      <c r="C97" s="631" t="s">
        <v>233</v>
      </c>
      <c r="D97" s="632"/>
      <c r="E97" s="633"/>
      <c r="F97" s="104" t="s">
        <v>238</v>
      </c>
      <c r="G97" s="276"/>
      <c r="H97" s="276">
        <v>5</v>
      </c>
      <c r="I97" s="276"/>
      <c r="J97" s="276" t="s">
        <v>276</v>
      </c>
      <c r="K97" s="276"/>
      <c r="L97" s="276" t="s">
        <v>276</v>
      </c>
      <c r="M97" s="276" t="s">
        <v>276</v>
      </c>
      <c r="N97" s="276" t="s">
        <v>276</v>
      </c>
    </row>
    <row r="98" spans="1:14" ht="17.25" customHeight="1" x14ac:dyDescent="0.2">
      <c r="A98" s="18">
        <v>8</v>
      </c>
      <c r="B98" s="103" t="s">
        <v>129</v>
      </c>
      <c r="C98" s="631" t="s">
        <v>233</v>
      </c>
      <c r="D98" s="632"/>
      <c r="E98" s="633"/>
      <c r="F98" s="104" t="s">
        <v>238</v>
      </c>
      <c r="G98" s="276"/>
      <c r="H98" s="276">
        <v>11</v>
      </c>
      <c r="I98" s="276"/>
      <c r="J98" s="276" t="s">
        <v>276</v>
      </c>
      <c r="K98" s="276"/>
      <c r="L98" s="276" t="s">
        <v>276</v>
      </c>
      <c r="M98" s="276" t="s">
        <v>276</v>
      </c>
      <c r="N98" s="276" t="s">
        <v>276</v>
      </c>
    </row>
    <row r="99" spans="1:14" ht="17.25" customHeight="1" x14ac:dyDescent="0.2">
      <c r="A99" s="18">
        <v>8</v>
      </c>
      <c r="B99" s="103" t="s">
        <v>161</v>
      </c>
      <c r="C99" s="631" t="s">
        <v>235</v>
      </c>
      <c r="D99" s="632"/>
      <c r="E99" s="633"/>
      <c r="F99" s="104" t="s">
        <v>239</v>
      </c>
      <c r="G99" s="276"/>
      <c r="H99" s="276">
        <v>1</v>
      </c>
      <c r="I99" s="276"/>
      <c r="J99" s="276"/>
      <c r="K99" s="276"/>
      <c r="L99" s="276"/>
      <c r="M99" s="276"/>
      <c r="N99" s="276"/>
    </row>
    <row r="100" spans="1:14" ht="17.25" customHeight="1" x14ac:dyDescent="0.2">
      <c r="A100" s="18">
        <v>8</v>
      </c>
      <c r="B100" s="103" t="s">
        <v>232</v>
      </c>
      <c r="C100" s="631" t="s">
        <v>236</v>
      </c>
      <c r="D100" s="632"/>
      <c r="E100" s="633"/>
      <c r="F100" s="104" t="s">
        <v>239</v>
      </c>
      <c r="G100" s="276"/>
      <c r="H100" s="276">
        <v>1</v>
      </c>
      <c r="I100" s="276"/>
      <c r="J100" s="276"/>
      <c r="K100" s="276"/>
      <c r="L100" s="276"/>
      <c r="M100" s="276"/>
      <c r="N100" s="276"/>
    </row>
    <row r="101" spans="1:14" ht="17.25" customHeight="1" x14ac:dyDescent="0.2">
      <c r="A101" s="18">
        <v>9</v>
      </c>
      <c r="B101" s="103" t="s">
        <v>139</v>
      </c>
      <c r="C101" s="631" t="s">
        <v>234</v>
      </c>
      <c r="D101" s="632"/>
      <c r="E101" s="633"/>
      <c r="F101" s="104" t="s">
        <v>238</v>
      </c>
      <c r="G101" s="276"/>
      <c r="H101" s="276">
        <v>4</v>
      </c>
      <c r="I101" s="276"/>
      <c r="J101" s="276"/>
      <c r="K101" s="276"/>
      <c r="L101" s="276"/>
      <c r="M101" s="276"/>
      <c r="N101" s="276"/>
    </row>
    <row r="102" spans="1:14" ht="17.25" customHeight="1" x14ac:dyDescent="0.2">
      <c r="A102" s="18">
        <v>9</v>
      </c>
      <c r="B102" s="103" t="s">
        <v>275</v>
      </c>
      <c r="C102" s="631" t="s">
        <v>234</v>
      </c>
      <c r="D102" s="632"/>
      <c r="E102" s="633"/>
      <c r="F102" s="104" t="s">
        <v>238</v>
      </c>
      <c r="G102" s="276"/>
      <c r="H102" s="276">
        <v>6</v>
      </c>
      <c r="I102" s="276"/>
      <c r="J102" s="276"/>
      <c r="K102" s="276"/>
      <c r="L102" s="276"/>
      <c r="M102" s="276"/>
      <c r="N102" s="276"/>
    </row>
    <row r="103" spans="1:14" ht="17.25" customHeight="1" x14ac:dyDescent="0.2">
      <c r="A103" s="18">
        <v>9</v>
      </c>
      <c r="B103" s="103" t="s">
        <v>185</v>
      </c>
      <c r="C103" s="631" t="s">
        <v>234</v>
      </c>
      <c r="D103" s="632"/>
      <c r="E103" s="633"/>
      <c r="F103" s="104" t="s">
        <v>238</v>
      </c>
      <c r="G103" s="276"/>
      <c r="H103" s="276">
        <v>3</v>
      </c>
      <c r="I103" s="276"/>
      <c r="J103" s="276" t="s">
        <v>276</v>
      </c>
      <c r="K103" s="276"/>
      <c r="L103" s="276" t="s">
        <v>276</v>
      </c>
      <c r="M103" s="276" t="s">
        <v>276</v>
      </c>
      <c r="N103" s="276" t="s">
        <v>276</v>
      </c>
    </row>
    <row r="104" spans="1:14" ht="17.25" customHeight="1" x14ac:dyDescent="0.2">
      <c r="A104" s="18">
        <v>9</v>
      </c>
      <c r="B104" s="103" t="s">
        <v>129</v>
      </c>
      <c r="C104" s="631" t="s">
        <v>233</v>
      </c>
      <c r="D104" s="632"/>
      <c r="E104" s="633"/>
      <c r="F104" s="104" t="s">
        <v>238</v>
      </c>
      <c r="G104" s="276"/>
      <c r="H104" s="276">
        <v>4</v>
      </c>
      <c r="I104" s="276"/>
      <c r="J104" s="276" t="s">
        <v>276</v>
      </c>
      <c r="K104" s="276"/>
      <c r="L104" s="276" t="s">
        <v>276</v>
      </c>
      <c r="M104" s="276" t="s">
        <v>276</v>
      </c>
      <c r="N104" s="276" t="s">
        <v>276</v>
      </c>
    </row>
    <row r="105" spans="1:14" ht="17.25" customHeight="1" x14ac:dyDescent="0.2">
      <c r="A105" s="18">
        <v>9</v>
      </c>
      <c r="B105" s="103" t="s">
        <v>135</v>
      </c>
      <c r="C105" s="631" t="s">
        <v>236</v>
      </c>
      <c r="D105" s="632"/>
      <c r="E105" s="633"/>
      <c r="F105" s="104" t="s">
        <v>242</v>
      </c>
      <c r="G105" s="276"/>
      <c r="H105" s="276">
        <v>5</v>
      </c>
      <c r="I105" s="276"/>
      <c r="J105" s="276">
        <v>1</v>
      </c>
      <c r="K105" s="276"/>
      <c r="L105" s="276"/>
      <c r="M105" s="276"/>
      <c r="N105" s="276"/>
    </row>
    <row r="106" spans="1:14" ht="17.25" customHeight="1" x14ac:dyDescent="0.2">
      <c r="A106" s="18">
        <v>9</v>
      </c>
      <c r="B106" s="103" t="s">
        <v>348</v>
      </c>
      <c r="C106" s="631" t="s">
        <v>236</v>
      </c>
      <c r="D106" s="632"/>
      <c r="E106" s="633"/>
      <c r="F106" s="104" t="s">
        <v>239</v>
      </c>
      <c r="G106" s="276"/>
      <c r="H106" s="276">
        <v>3</v>
      </c>
      <c r="I106" s="276"/>
      <c r="J106" s="276"/>
      <c r="K106" s="276"/>
      <c r="L106" s="276"/>
      <c r="M106" s="276"/>
      <c r="N106" s="276"/>
    </row>
    <row r="107" spans="1:14" ht="17.25" customHeight="1" x14ac:dyDescent="0.2">
      <c r="A107" s="18">
        <v>9</v>
      </c>
      <c r="B107" s="103" t="s">
        <v>161</v>
      </c>
      <c r="C107" s="631" t="s">
        <v>235</v>
      </c>
      <c r="D107" s="632"/>
      <c r="E107" s="633"/>
      <c r="F107" s="104" t="s">
        <v>239</v>
      </c>
      <c r="G107" s="276"/>
      <c r="H107" s="276">
        <v>1</v>
      </c>
      <c r="I107" s="276"/>
      <c r="J107" s="276"/>
      <c r="K107" s="276"/>
      <c r="L107" s="276"/>
      <c r="M107" s="276"/>
      <c r="N107" s="276"/>
    </row>
    <row r="108" spans="1:14" ht="16" x14ac:dyDescent="0.2">
      <c r="A108" s="18">
        <v>9</v>
      </c>
      <c r="B108" s="103" t="s">
        <v>230</v>
      </c>
      <c r="C108" s="631" t="s">
        <v>233</v>
      </c>
      <c r="D108" s="632"/>
      <c r="E108" s="633"/>
      <c r="F108" s="266" t="s">
        <v>238</v>
      </c>
      <c r="G108" s="276"/>
      <c r="H108" s="276">
        <v>2</v>
      </c>
      <c r="I108" s="276"/>
      <c r="J108" s="276" t="s">
        <v>276</v>
      </c>
      <c r="K108" s="276"/>
      <c r="L108" s="276"/>
      <c r="M108" s="276"/>
      <c r="N108" s="276"/>
    </row>
    <row r="109" spans="1:14" ht="17.25" customHeight="1" x14ac:dyDescent="0.2">
      <c r="A109" s="18">
        <v>9</v>
      </c>
      <c r="B109" s="103" t="s">
        <v>232</v>
      </c>
      <c r="C109" s="631" t="s">
        <v>236</v>
      </c>
      <c r="D109" s="632"/>
      <c r="E109" s="633"/>
      <c r="F109" s="266" t="s">
        <v>239</v>
      </c>
      <c r="G109" s="276"/>
      <c r="H109" s="276"/>
      <c r="I109" s="276"/>
      <c r="J109" s="276"/>
      <c r="K109" s="276"/>
      <c r="L109" s="276">
        <v>1</v>
      </c>
      <c r="M109" s="276"/>
      <c r="N109" s="276"/>
    </row>
    <row r="110" spans="1:14" ht="17.25" customHeight="1" x14ac:dyDescent="0.2">
      <c r="A110" s="18">
        <v>10</v>
      </c>
      <c r="B110" s="103" t="s">
        <v>232</v>
      </c>
      <c r="C110" s="631" t="s">
        <v>236</v>
      </c>
      <c r="D110" s="632"/>
      <c r="E110" s="633"/>
      <c r="F110" s="266" t="s">
        <v>239</v>
      </c>
      <c r="G110" s="276"/>
      <c r="H110" s="276"/>
      <c r="I110" s="276"/>
      <c r="J110" s="276"/>
      <c r="K110" s="276"/>
      <c r="L110" s="276">
        <v>1</v>
      </c>
      <c r="M110" s="276"/>
      <c r="N110" s="276"/>
    </row>
    <row r="111" spans="1:14" ht="16" x14ac:dyDescent="0.2">
      <c r="A111" s="18">
        <v>10</v>
      </c>
      <c r="B111" s="103" t="s">
        <v>348</v>
      </c>
      <c r="C111" s="631" t="s">
        <v>236</v>
      </c>
      <c r="D111" s="632"/>
      <c r="E111" s="633"/>
      <c r="F111" s="266" t="s">
        <v>239</v>
      </c>
      <c r="G111" s="276"/>
      <c r="H111" s="276">
        <v>2</v>
      </c>
      <c r="I111" s="276"/>
      <c r="J111" s="276"/>
      <c r="K111" s="276"/>
      <c r="L111" s="276"/>
      <c r="M111" s="276"/>
      <c r="N111" s="276"/>
    </row>
    <row r="112" spans="1:14" ht="16" x14ac:dyDescent="0.2">
      <c r="A112" s="18">
        <v>10</v>
      </c>
      <c r="B112" s="103" t="s">
        <v>135</v>
      </c>
      <c r="C112" s="631" t="s">
        <v>236</v>
      </c>
      <c r="D112" s="632"/>
      <c r="E112" s="633"/>
      <c r="F112" s="266" t="s">
        <v>242</v>
      </c>
      <c r="G112" s="276"/>
      <c r="H112" s="276">
        <v>1</v>
      </c>
      <c r="I112" s="276"/>
      <c r="J112" s="276"/>
      <c r="K112" s="276"/>
      <c r="L112" s="276"/>
      <c r="M112" s="276"/>
      <c r="N112" s="276"/>
    </row>
    <row r="113" spans="1:14" ht="16" x14ac:dyDescent="0.2">
      <c r="A113" s="18">
        <v>10</v>
      </c>
      <c r="B113" s="103" t="s">
        <v>139</v>
      </c>
      <c r="C113" s="631" t="s">
        <v>234</v>
      </c>
      <c r="D113" s="632"/>
      <c r="E113" s="633"/>
      <c r="F113" s="266" t="s">
        <v>238</v>
      </c>
      <c r="G113" s="276"/>
      <c r="H113" s="276">
        <v>3</v>
      </c>
      <c r="I113" s="276"/>
      <c r="J113" s="276"/>
      <c r="K113" s="276"/>
      <c r="L113" s="276"/>
      <c r="M113" s="276"/>
      <c r="N113" s="276"/>
    </row>
    <row r="114" spans="1:14" ht="16" x14ac:dyDescent="0.2">
      <c r="A114" s="18">
        <v>10</v>
      </c>
      <c r="B114" s="103" t="s">
        <v>127</v>
      </c>
      <c r="C114" s="631" t="s">
        <v>233</v>
      </c>
      <c r="D114" s="632"/>
      <c r="E114" s="633"/>
      <c r="F114" s="266" t="s">
        <v>238</v>
      </c>
      <c r="G114" s="276"/>
      <c r="H114" s="276">
        <v>2</v>
      </c>
      <c r="I114" s="276"/>
      <c r="J114" s="276"/>
      <c r="K114" s="276"/>
      <c r="L114" s="276"/>
      <c r="M114" s="276"/>
      <c r="N114" s="276"/>
    </row>
    <row r="115" spans="1:14" ht="16" x14ac:dyDescent="0.2">
      <c r="A115" s="18">
        <v>10</v>
      </c>
      <c r="B115" s="103" t="s">
        <v>275</v>
      </c>
      <c r="C115" s="631" t="s">
        <v>234</v>
      </c>
      <c r="D115" s="632"/>
      <c r="E115" s="633"/>
      <c r="F115" s="266" t="s">
        <v>238</v>
      </c>
      <c r="G115" s="276"/>
      <c r="H115" s="276">
        <v>1</v>
      </c>
      <c r="I115" s="276"/>
      <c r="J115" s="276"/>
      <c r="K115" s="276"/>
      <c r="L115" s="276"/>
      <c r="M115" s="276"/>
      <c r="N115" s="276"/>
    </row>
    <row r="116" spans="1:14" ht="16" x14ac:dyDescent="0.2">
      <c r="A116" s="18">
        <v>10</v>
      </c>
      <c r="B116" s="103" t="s">
        <v>129</v>
      </c>
      <c r="C116" s="631" t="s">
        <v>233</v>
      </c>
      <c r="D116" s="632"/>
      <c r="E116" s="633"/>
      <c r="F116" s="266" t="s">
        <v>238</v>
      </c>
      <c r="G116" s="276"/>
      <c r="H116" s="276">
        <v>2</v>
      </c>
      <c r="I116" s="276"/>
      <c r="J116" s="276" t="s">
        <v>276</v>
      </c>
      <c r="K116" s="276"/>
      <c r="L116" s="276" t="s">
        <v>276</v>
      </c>
      <c r="M116" s="276" t="s">
        <v>276</v>
      </c>
      <c r="N116" s="276" t="s">
        <v>276</v>
      </c>
    </row>
    <row r="117" spans="1:14" ht="16" x14ac:dyDescent="0.2">
      <c r="A117" s="18">
        <v>11</v>
      </c>
      <c r="B117" s="103" t="s">
        <v>139</v>
      </c>
      <c r="C117" s="631" t="s">
        <v>234</v>
      </c>
      <c r="D117" s="632"/>
      <c r="E117" s="633"/>
      <c r="F117" s="266" t="s">
        <v>238</v>
      </c>
      <c r="G117" s="276"/>
      <c r="H117" s="276">
        <v>3</v>
      </c>
      <c r="I117" s="276"/>
      <c r="J117" s="276"/>
      <c r="K117" s="276"/>
      <c r="L117" s="276"/>
      <c r="M117" s="276"/>
      <c r="N117" s="276"/>
    </row>
    <row r="118" spans="1:14" ht="16" x14ac:dyDescent="0.2">
      <c r="A118" s="18">
        <v>11</v>
      </c>
      <c r="B118" s="103" t="s">
        <v>135</v>
      </c>
      <c r="C118" s="631" t="s">
        <v>236</v>
      </c>
      <c r="D118" s="632"/>
      <c r="E118" s="633"/>
      <c r="F118" s="266" t="s">
        <v>242</v>
      </c>
      <c r="G118" s="276"/>
      <c r="H118" s="276">
        <v>6</v>
      </c>
      <c r="I118" s="276"/>
      <c r="J118" s="276">
        <v>2</v>
      </c>
      <c r="K118" s="276"/>
      <c r="L118" s="276"/>
      <c r="M118" s="276"/>
      <c r="N118" s="276"/>
    </row>
    <row r="119" spans="1:14" ht="16" x14ac:dyDescent="0.2">
      <c r="A119" s="18">
        <v>11</v>
      </c>
      <c r="B119" s="103" t="s">
        <v>275</v>
      </c>
      <c r="C119" s="631" t="s">
        <v>234</v>
      </c>
      <c r="D119" s="632"/>
      <c r="E119" s="633"/>
      <c r="F119" s="266" t="s">
        <v>238</v>
      </c>
      <c r="G119" s="276"/>
      <c r="H119" s="276">
        <v>1</v>
      </c>
      <c r="I119" s="276"/>
      <c r="J119" s="276"/>
      <c r="K119" s="276"/>
      <c r="L119" s="276"/>
      <c r="M119" s="276"/>
      <c r="N119" s="276"/>
    </row>
    <row r="120" spans="1:14" ht="16" x14ac:dyDescent="0.2">
      <c r="A120" s="18">
        <v>11</v>
      </c>
      <c r="B120" s="103" t="s">
        <v>129</v>
      </c>
      <c r="C120" s="631" t="s">
        <v>233</v>
      </c>
      <c r="D120" s="632"/>
      <c r="E120" s="633"/>
      <c r="F120" s="266" t="s">
        <v>238</v>
      </c>
      <c r="G120" s="276"/>
      <c r="H120" s="276">
        <v>10</v>
      </c>
      <c r="I120" s="276"/>
      <c r="J120" s="276" t="s">
        <v>276</v>
      </c>
      <c r="K120" s="276"/>
      <c r="L120" s="276" t="s">
        <v>276</v>
      </c>
      <c r="M120" s="276" t="s">
        <v>276</v>
      </c>
      <c r="N120" s="276" t="s">
        <v>276</v>
      </c>
    </row>
    <row r="121" spans="1:14" ht="16" x14ac:dyDescent="0.2">
      <c r="A121" s="18">
        <v>11</v>
      </c>
      <c r="B121" s="103" t="s">
        <v>127</v>
      </c>
      <c r="C121" s="631" t="s">
        <v>233</v>
      </c>
      <c r="D121" s="632"/>
      <c r="E121" s="633"/>
      <c r="F121" s="266" t="s">
        <v>238</v>
      </c>
      <c r="G121" s="276"/>
      <c r="H121" s="276">
        <v>3</v>
      </c>
      <c r="I121" s="276"/>
      <c r="J121" s="276"/>
      <c r="K121" s="276"/>
      <c r="L121" s="276"/>
      <c r="M121" s="276"/>
      <c r="N121" s="276"/>
    </row>
    <row r="122" spans="1:14" ht="16" x14ac:dyDescent="0.2">
      <c r="A122" s="18">
        <v>11</v>
      </c>
      <c r="B122" s="103" t="s">
        <v>185</v>
      </c>
      <c r="C122" s="631" t="s">
        <v>234</v>
      </c>
      <c r="D122" s="632"/>
      <c r="E122" s="633"/>
      <c r="F122" s="266" t="s">
        <v>238</v>
      </c>
      <c r="G122" s="276"/>
      <c r="H122" s="276">
        <v>1</v>
      </c>
      <c r="I122" s="276"/>
      <c r="J122" s="276" t="s">
        <v>276</v>
      </c>
      <c r="K122" s="276"/>
      <c r="L122" s="276" t="s">
        <v>276</v>
      </c>
      <c r="M122" s="276" t="s">
        <v>276</v>
      </c>
      <c r="N122" s="276" t="s">
        <v>276</v>
      </c>
    </row>
    <row r="123" spans="1:14" ht="16" x14ac:dyDescent="0.2">
      <c r="A123" s="18">
        <v>11</v>
      </c>
      <c r="B123" s="103" t="s">
        <v>348</v>
      </c>
      <c r="C123" s="631" t="s">
        <v>236</v>
      </c>
      <c r="D123" s="632"/>
      <c r="E123" s="633"/>
      <c r="F123" s="266" t="s">
        <v>239</v>
      </c>
      <c r="G123" s="276"/>
      <c r="H123" s="276">
        <v>3</v>
      </c>
      <c r="I123" s="276"/>
      <c r="J123" s="276"/>
      <c r="K123" s="276"/>
      <c r="L123" s="276"/>
      <c r="M123" s="276"/>
      <c r="N123" s="276"/>
    </row>
    <row r="124" spans="1:14" ht="16" x14ac:dyDescent="0.2">
      <c r="A124" s="18">
        <v>12</v>
      </c>
      <c r="B124" s="103" t="s">
        <v>134</v>
      </c>
      <c r="C124" s="631" t="s">
        <v>233</v>
      </c>
      <c r="D124" s="632"/>
      <c r="E124" s="633"/>
      <c r="F124" s="266" t="s">
        <v>238</v>
      </c>
      <c r="G124" s="276"/>
      <c r="H124" s="276">
        <v>8</v>
      </c>
      <c r="I124" s="276"/>
      <c r="J124" s="276" t="s">
        <v>276</v>
      </c>
      <c r="K124" s="276"/>
      <c r="L124" s="276" t="s">
        <v>276</v>
      </c>
      <c r="M124" s="276" t="s">
        <v>276</v>
      </c>
      <c r="N124" s="276" t="s">
        <v>276</v>
      </c>
    </row>
    <row r="125" spans="1:14" ht="16" x14ac:dyDescent="0.2">
      <c r="A125" s="18">
        <v>12</v>
      </c>
      <c r="B125" s="103" t="s">
        <v>135</v>
      </c>
      <c r="C125" s="631" t="s">
        <v>236</v>
      </c>
      <c r="D125" s="632"/>
      <c r="E125" s="633"/>
      <c r="F125" s="266" t="s">
        <v>242</v>
      </c>
      <c r="G125" s="276"/>
      <c r="H125" s="276">
        <v>4</v>
      </c>
      <c r="I125" s="276"/>
      <c r="J125" s="276">
        <v>1</v>
      </c>
      <c r="K125" s="276"/>
      <c r="L125" s="276"/>
      <c r="M125" s="276"/>
      <c r="N125" s="276"/>
    </row>
    <row r="126" spans="1:14" ht="16" x14ac:dyDescent="0.2">
      <c r="A126" s="18">
        <v>12</v>
      </c>
      <c r="B126" s="103" t="s">
        <v>129</v>
      </c>
      <c r="C126" s="631" t="s">
        <v>233</v>
      </c>
      <c r="D126" s="632"/>
      <c r="E126" s="633"/>
      <c r="F126" s="266" t="s">
        <v>238</v>
      </c>
      <c r="G126" s="276"/>
      <c r="H126" s="276">
        <v>11</v>
      </c>
      <c r="I126" s="276"/>
      <c r="J126" s="276" t="s">
        <v>276</v>
      </c>
      <c r="K126" s="276"/>
      <c r="L126" s="276" t="s">
        <v>276</v>
      </c>
      <c r="M126" s="276" t="s">
        <v>276</v>
      </c>
      <c r="N126" s="276" t="s">
        <v>276</v>
      </c>
    </row>
    <row r="127" spans="1:14" ht="16" x14ac:dyDescent="0.2">
      <c r="A127" s="18">
        <v>12</v>
      </c>
      <c r="B127" s="103" t="s">
        <v>127</v>
      </c>
      <c r="C127" s="631" t="s">
        <v>233</v>
      </c>
      <c r="D127" s="632"/>
      <c r="E127" s="633"/>
      <c r="F127" s="266" t="s">
        <v>238</v>
      </c>
      <c r="G127" s="276"/>
      <c r="H127" s="276">
        <v>2</v>
      </c>
      <c r="I127" s="276"/>
      <c r="J127" s="276"/>
      <c r="K127" s="276"/>
      <c r="L127" s="276"/>
      <c r="M127" s="276"/>
      <c r="N127" s="276"/>
    </row>
    <row r="128" spans="1:14" ht="16" x14ac:dyDescent="0.2">
      <c r="A128" s="18">
        <v>12</v>
      </c>
      <c r="B128" s="103" t="s">
        <v>230</v>
      </c>
      <c r="C128" s="631" t="s">
        <v>233</v>
      </c>
      <c r="D128" s="632"/>
      <c r="E128" s="633"/>
      <c r="F128" s="266" t="s">
        <v>238</v>
      </c>
      <c r="G128" s="276"/>
      <c r="H128" s="276">
        <v>2</v>
      </c>
      <c r="I128" s="276"/>
      <c r="J128" s="276" t="s">
        <v>276</v>
      </c>
      <c r="K128" s="276"/>
      <c r="L128" s="276"/>
      <c r="M128" s="276"/>
      <c r="N128" s="276"/>
    </row>
    <row r="129" spans="1:14" ht="16" x14ac:dyDescent="0.2">
      <c r="A129" s="18">
        <v>12</v>
      </c>
      <c r="B129" s="103" t="s">
        <v>131</v>
      </c>
      <c r="C129" s="631" t="s">
        <v>233</v>
      </c>
      <c r="D129" s="632"/>
      <c r="E129" s="633"/>
      <c r="F129" s="266" t="s">
        <v>240</v>
      </c>
      <c r="G129" s="276"/>
      <c r="H129" s="276">
        <v>2</v>
      </c>
      <c r="I129" s="276"/>
      <c r="J129" s="276" t="s">
        <v>276</v>
      </c>
      <c r="K129" s="276"/>
      <c r="L129" s="276"/>
      <c r="M129" s="276"/>
      <c r="N129" s="276"/>
    </row>
    <row r="130" spans="1:14" ht="16" x14ac:dyDescent="0.2">
      <c r="A130" s="18">
        <v>13</v>
      </c>
      <c r="B130" s="103" t="s">
        <v>348</v>
      </c>
      <c r="C130" s="631" t="s">
        <v>236</v>
      </c>
      <c r="D130" s="632"/>
      <c r="E130" s="633"/>
      <c r="F130" s="266" t="s">
        <v>239</v>
      </c>
      <c r="G130" s="276"/>
      <c r="H130" s="276">
        <v>12</v>
      </c>
      <c r="I130" s="276"/>
      <c r="J130" s="276"/>
      <c r="K130" s="276"/>
      <c r="L130" s="276"/>
      <c r="M130" s="276"/>
      <c r="N130" s="276"/>
    </row>
    <row r="131" spans="1:14" ht="16" x14ac:dyDescent="0.2">
      <c r="A131" s="18">
        <v>13</v>
      </c>
      <c r="B131" s="103" t="s">
        <v>134</v>
      </c>
      <c r="C131" s="631" t="s">
        <v>233</v>
      </c>
      <c r="D131" s="632"/>
      <c r="E131" s="633"/>
      <c r="F131" s="266" t="s">
        <v>239</v>
      </c>
      <c r="G131" s="276"/>
      <c r="H131" s="276">
        <v>4</v>
      </c>
      <c r="I131" s="276"/>
      <c r="J131" s="276" t="s">
        <v>276</v>
      </c>
      <c r="K131" s="276"/>
      <c r="L131" s="276" t="s">
        <v>276</v>
      </c>
      <c r="M131" s="276" t="s">
        <v>276</v>
      </c>
      <c r="N131" s="276" t="s">
        <v>276</v>
      </c>
    </row>
    <row r="132" spans="1:14" ht="16" x14ac:dyDescent="0.2">
      <c r="A132" s="18">
        <v>13</v>
      </c>
      <c r="B132" s="103" t="s">
        <v>131</v>
      </c>
      <c r="C132" s="631" t="s">
        <v>233</v>
      </c>
      <c r="D132" s="632"/>
      <c r="E132" s="633"/>
      <c r="F132" s="266" t="s">
        <v>240</v>
      </c>
      <c r="G132" s="276"/>
      <c r="H132" s="276">
        <v>26</v>
      </c>
      <c r="I132" s="276"/>
      <c r="J132" s="276" t="s">
        <v>276</v>
      </c>
      <c r="K132" s="276">
        <v>2</v>
      </c>
      <c r="L132" s="276"/>
      <c r="M132" s="276"/>
      <c r="N132" s="276"/>
    </row>
    <row r="133" spans="1:14" ht="16" x14ac:dyDescent="0.2">
      <c r="A133" s="18">
        <v>13</v>
      </c>
      <c r="B133" s="103" t="s">
        <v>129</v>
      </c>
      <c r="C133" s="631" t="s">
        <v>233</v>
      </c>
      <c r="D133" s="632"/>
      <c r="E133" s="633"/>
      <c r="F133" s="266" t="s">
        <v>238</v>
      </c>
      <c r="G133" s="276"/>
      <c r="H133" s="276">
        <v>10</v>
      </c>
      <c r="I133" s="276"/>
      <c r="J133" s="276" t="s">
        <v>276</v>
      </c>
      <c r="K133" s="276"/>
      <c r="L133" s="276" t="s">
        <v>276</v>
      </c>
      <c r="M133" s="276" t="s">
        <v>276</v>
      </c>
      <c r="N133" s="276" t="s">
        <v>276</v>
      </c>
    </row>
    <row r="134" spans="1:14" ht="16" x14ac:dyDescent="0.2">
      <c r="A134" s="18">
        <v>13</v>
      </c>
      <c r="B134" s="103" t="s">
        <v>127</v>
      </c>
      <c r="C134" s="631" t="s">
        <v>233</v>
      </c>
      <c r="D134" s="632"/>
      <c r="E134" s="633"/>
      <c r="F134" s="266" t="s">
        <v>238</v>
      </c>
      <c r="G134" s="276"/>
      <c r="H134" s="276">
        <v>4</v>
      </c>
      <c r="I134" s="276"/>
      <c r="J134" s="276"/>
      <c r="K134" s="276"/>
      <c r="L134" s="276"/>
      <c r="M134" s="276"/>
      <c r="N134" s="276"/>
    </row>
    <row r="135" spans="1:14" ht="16" x14ac:dyDescent="0.2">
      <c r="A135" s="18">
        <v>13</v>
      </c>
      <c r="B135" s="103" t="s">
        <v>230</v>
      </c>
      <c r="C135" s="631" t="s">
        <v>233</v>
      </c>
      <c r="D135" s="632"/>
      <c r="E135" s="633"/>
      <c r="F135" s="266" t="s">
        <v>238</v>
      </c>
      <c r="G135" s="276"/>
      <c r="H135" s="276">
        <v>6</v>
      </c>
      <c r="I135" s="276"/>
      <c r="J135" s="276" t="s">
        <v>276</v>
      </c>
      <c r="K135" s="276"/>
      <c r="L135" s="276"/>
      <c r="M135" s="276"/>
      <c r="N135" s="276"/>
    </row>
    <row r="136" spans="1:14" ht="16" x14ac:dyDescent="0.2">
      <c r="A136" s="18">
        <v>13</v>
      </c>
      <c r="B136" s="103" t="s">
        <v>135</v>
      </c>
      <c r="C136" s="631" t="s">
        <v>236</v>
      </c>
      <c r="D136" s="632"/>
      <c r="E136" s="633"/>
      <c r="F136" s="266" t="s">
        <v>242</v>
      </c>
      <c r="G136" s="276"/>
      <c r="H136" s="276">
        <v>4</v>
      </c>
      <c r="I136" s="276"/>
      <c r="J136" s="276">
        <v>1</v>
      </c>
      <c r="K136" s="276"/>
      <c r="L136" s="276"/>
      <c r="M136" s="276"/>
      <c r="N136" s="276"/>
    </row>
    <row r="137" spans="1:14" ht="16" x14ac:dyDescent="0.2">
      <c r="A137" s="18">
        <v>14</v>
      </c>
      <c r="B137" s="103" t="s">
        <v>135</v>
      </c>
      <c r="C137" s="631" t="s">
        <v>236</v>
      </c>
      <c r="D137" s="632"/>
      <c r="E137" s="633"/>
      <c r="F137" s="266" t="s">
        <v>242</v>
      </c>
      <c r="G137" s="276"/>
      <c r="H137" s="276">
        <v>4</v>
      </c>
      <c r="I137" s="276"/>
      <c r="J137" s="276"/>
      <c r="K137" s="276"/>
      <c r="L137" s="276"/>
      <c r="M137" s="276"/>
      <c r="N137" s="276"/>
    </row>
    <row r="138" spans="1:14" ht="16" x14ac:dyDescent="0.2">
      <c r="A138" s="18">
        <v>14</v>
      </c>
      <c r="B138" s="103" t="s">
        <v>348</v>
      </c>
      <c r="C138" s="631" t="s">
        <v>236</v>
      </c>
      <c r="D138" s="632"/>
      <c r="E138" s="633"/>
      <c r="F138" s="266" t="s">
        <v>239</v>
      </c>
      <c r="G138" s="276"/>
      <c r="H138" s="276">
        <v>1</v>
      </c>
      <c r="I138" s="276"/>
      <c r="J138" s="276"/>
      <c r="K138" s="276"/>
      <c r="L138" s="276"/>
      <c r="M138" s="276"/>
      <c r="N138" s="276"/>
    </row>
    <row r="139" spans="1:14" ht="16" x14ac:dyDescent="0.2">
      <c r="A139" s="18">
        <v>14</v>
      </c>
      <c r="B139" s="103" t="s">
        <v>129</v>
      </c>
      <c r="C139" s="631" t="s">
        <v>233</v>
      </c>
      <c r="D139" s="632"/>
      <c r="E139" s="633"/>
      <c r="F139" s="266" t="s">
        <v>238</v>
      </c>
      <c r="G139" s="276"/>
      <c r="H139" s="276">
        <v>9</v>
      </c>
      <c r="I139" s="276"/>
      <c r="J139" s="276" t="s">
        <v>276</v>
      </c>
      <c r="K139" s="276"/>
      <c r="L139" s="276" t="s">
        <v>276</v>
      </c>
      <c r="M139" s="276" t="s">
        <v>276</v>
      </c>
      <c r="N139" s="276" t="s">
        <v>276</v>
      </c>
    </row>
    <row r="140" spans="1:14" ht="16" x14ac:dyDescent="0.2">
      <c r="A140" s="18">
        <v>14</v>
      </c>
      <c r="B140" s="103" t="s">
        <v>134</v>
      </c>
      <c r="C140" s="631" t="s">
        <v>233</v>
      </c>
      <c r="D140" s="632"/>
      <c r="E140" s="633"/>
      <c r="F140" s="266" t="s">
        <v>238</v>
      </c>
      <c r="G140" s="276"/>
      <c r="H140" s="276">
        <v>20</v>
      </c>
      <c r="I140" s="276"/>
      <c r="J140" s="276" t="s">
        <v>276</v>
      </c>
      <c r="K140" s="276"/>
      <c r="L140" s="276" t="s">
        <v>276</v>
      </c>
      <c r="M140" s="276" t="s">
        <v>276</v>
      </c>
      <c r="N140" s="276" t="s">
        <v>276</v>
      </c>
    </row>
    <row r="141" spans="1:14" ht="16" x14ac:dyDescent="0.2">
      <c r="A141" s="18">
        <v>14</v>
      </c>
      <c r="B141" s="103" t="s">
        <v>127</v>
      </c>
      <c r="C141" s="631" t="s">
        <v>233</v>
      </c>
      <c r="D141" s="632"/>
      <c r="E141" s="633"/>
      <c r="F141" s="266" t="s">
        <v>238</v>
      </c>
      <c r="G141" s="276"/>
      <c r="H141" s="276">
        <v>2</v>
      </c>
      <c r="I141" s="276"/>
      <c r="J141" s="276"/>
      <c r="K141" s="276"/>
      <c r="L141" s="276"/>
      <c r="M141" s="276"/>
      <c r="N141" s="276"/>
    </row>
    <row r="142" spans="1:14" ht="16" x14ac:dyDescent="0.2">
      <c r="A142" s="18">
        <v>14</v>
      </c>
      <c r="B142" s="103" t="s">
        <v>230</v>
      </c>
      <c r="C142" s="631" t="s">
        <v>233</v>
      </c>
      <c r="D142" s="632"/>
      <c r="E142" s="633"/>
      <c r="F142" s="266" t="s">
        <v>238</v>
      </c>
      <c r="G142" s="276"/>
      <c r="H142" s="276">
        <v>1</v>
      </c>
      <c r="I142" s="276"/>
      <c r="J142" s="276" t="s">
        <v>276</v>
      </c>
      <c r="K142" s="276"/>
      <c r="L142" s="276"/>
      <c r="M142" s="276"/>
      <c r="N142" s="276"/>
    </row>
    <row r="143" spans="1:14" ht="16" x14ac:dyDescent="0.2">
      <c r="A143" s="18">
        <v>15</v>
      </c>
      <c r="B143" s="103" t="s">
        <v>135</v>
      </c>
      <c r="C143" s="631" t="s">
        <v>236</v>
      </c>
      <c r="D143" s="632"/>
      <c r="E143" s="633"/>
      <c r="F143" s="266" t="s">
        <v>242</v>
      </c>
      <c r="G143" s="276"/>
      <c r="H143" s="276">
        <v>3</v>
      </c>
      <c r="I143" s="276"/>
      <c r="J143" s="276">
        <v>1</v>
      </c>
      <c r="K143" s="276"/>
      <c r="L143" s="276"/>
      <c r="M143" s="276"/>
      <c r="N143" s="276"/>
    </row>
    <row r="144" spans="1:14" ht="32" x14ac:dyDescent="0.2">
      <c r="A144" s="18">
        <v>15</v>
      </c>
      <c r="B144" s="103" t="s">
        <v>232</v>
      </c>
      <c r="C144" s="631" t="s">
        <v>236</v>
      </c>
      <c r="D144" s="632"/>
      <c r="E144" s="633"/>
      <c r="F144" s="266" t="s">
        <v>239</v>
      </c>
      <c r="G144" s="276"/>
      <c r="H144" s="276"/>
      <c r="I144" s="276"/>
      <c r="J144" s="276"/>
      <c r="K144" s="276"/>
      <c r="L144" s="276">
        <v>1</v>
      </c>
      <c r="M144" s="276"/>
      <c r="N144" s="276"/>
    </row>
    <row r="145" spans="1:14" ht="16" x14ac:dyDescent="0.2">
      <c r="A145" s="18">
        <v>15</v>
      </c>
      <c r="B145" s="103" t="s">
        <v>348</v>
      </c>
      <c r="C145" s="631" t="s">
        <v>236</v>
      </c>
      <c r="D145" s="632"/>
      <c r="E145" s="633"/>
      <c r="F145" s="266" t="s">
        <v>239</v>
      </c>
      <c r="G145" s="276"/>
      <c r="H145" s="276">
        <v>2</v>
      </c>
      <c r="I145" s="276"/>
      <c r="J145" s="276"/>
      <c r="K145" s="276"/>
      <c r="L145" s="276"/>
      <c r="M145" s="276"/>
      <c r="N145" s="276"/>
    </row>
    <row r="146" spans="1:14" ht="16" x14ac:dyDescent="0.2">
      <c r="A146" s="18">
        <v>15</v>
      </c>
      <c r="B146" s="103" t="s">
        <v>129</v>
      </c>
      <c r="C146" s="631" t="s">
        <v>233</v>
      </c>
      <c r="D146" s="632"/>
      <c r="E146" s="633"/>
      <c r="F146" s="266" t="s">
        <v>238</v>
      </c>
      <c r="G146" s="276"/>
      <c r="H146" s="276">
        <v>7</v>
      </c>
      <c r="I146" s="276"/>
      <c r="J146" s="276" t="s">
        <v>276</v>
      </c>
      <c r="K146" s="276"/>
      <c r="L146" s="276" t="s">
        <v>276</v>
      </c>
      <c r="M146" s="276" t="s">
        <v>276</v>
      </c>
      <c r="N146" s="276" t="s">
        <v>276</v>
      </c>
    </row>
    <row r="147" spans="1:14" ht="16" x14ac:dyDescent="0.2">
      <c r="A147" s="18">
        <v>15</v>
      </c>
      <c r="B147" s="103" t="s">
        <v>127</v>
      </c>
      <c r="C147" s="631" t="s">
        <v>233</v>
      </c>
      <c r="D147" s="632"/>
      <c r="E147" s="633"/>
      <c r="F147" s="266" t="s">
        <v>238</v>
      </c>
      <c r="G147" s="276"/>
      <c r="H147" s="276">
        <v>5</v>
      </c>
      <c r="I147" s="276"/>
      <c r="J147" s="276"/>
      <c r="K147" s="276"/>
      <c r="L147" s="276"/>
      <c r="M147" s="276"/>
      <c r="N147" s="276"/>
    </row>
    <row r="148" spans="1:14" ht="16" x14ac:dyDescent="0.2">
      <c r="A148" s="18">
        <v>16</v>
      </c>
      <c r="B148" s="103" t="s">
        <v>135</v>
      </c>
      <c r="C148" s="631" t="s">
        <v>236</v>
      </c>
      <c r="D148" s="632"/>
      <c r="E148" s="633"/>
      <c r="F148" s="266" t="s">
        <v>242</v>
      </c>
      <c r="G148" s="276"/>
      <c r="H148" s="276">
        <v>2</v>
      </c>
      <c r="I148" s="276"/>
      <c r="J148" s="276">
        <v>1</v>
      </c>
      <c r="K148" s="276"/>
      <c r="L148" s="276"/>
      <c r="M148" s="276"/>
      <c r="N148" s="276"/>
    </row>
    <row r="149" spans="1:14" ht="16" x14ac:dyDescent="0.2">
      <c r="A149" s="18">
        <v>16</v>
      </c>
      <c r="B149" s="103" t="s">
        <v>134</v>
      </c>
      <c r="C149" s="631" t="s">
        <v>233</v>
      </c>
      <c r="D149" s="632"/>
      <c r="E149" s="633"/>
      <c r="F149" s="266" t="s">
        <v>238</v>
      </c>
      <c r="G149" s="276"/>
      <c r="H149" s="276">
        <v>2</v>
      </c>
      <c r="I149" s="276"/>
      <c r="J149" s="276" t="s">
        <v>276</v>
      </c>
      <c r="K149" s="276"/>
      <c r="L149" s="276" t="s">
        <v>276</v>
      </c>
      <c r="M149" s="276" t="s">
        <v>276</v>
      </c>
      <c r="N149" s="276" t="s">
        <v>276</v>
      </c>
    </row>
    <row r="150" spans="1:14" ht="16" x14ac:dyDescent="0.2">
      <c r="A150" s="18">
        <v>16</v>
      </c>
      <c r="B150" s="103" t="s">
        <v>185</v>
      </c>
      <c r="C150" s="631" t="s">
        <v>234</v>
      </c>
      <c r="D150" s="632"/>
      <c r="E150" s="633"/>
      <c r="F150" s="266" t="s">
        <v>238</v>
      </c>
      <c r="G150" s="276"/>
      <c r="H150" s="276">
        <v>2</v>
      </c>
      <c r="I150" s="276"/>
      <c r="J150" s="276" t="s">
        <v>276</v>
      </c>
      <c r="K150" s="276"/>
      <c r="L150" s="276" t="s">
        <v>276</v>
      </c>
      <c r="M150" s="276" t="s">
        <v>276</v>
      </c>
      <c r="N150" s="276" t="s">
        <v>276</v>
      </c>
    </row>
    <row r="151" spans="1:14" ht="16" x14ac:dyDescent="0.2">
      <c r="A151" s="18">
        <v>16</v>
      </c>
      <c r="B151" s="103" t="s">
        <v>129</v>
      </c>
      <c r="C151" s="631" t="s">
        <v>233</v>
      </c>
      <c r="D151" s="632"/>
      <c r="E151" s="633"/>
      <c r="F151" s="266" t="s">
        <v>238</v>
      </c>
      <c r="G151" s="276"/>
      <c r="H151" s="276">
        <v>7</v>
      </c>
      <c r="I151" s="276"/>
      <c r="J151" s="276" t="s">
        <v>276</v>
      </c>
      <c r="K151" s="276"/>
      <c r="L151" s="276" t="s">
        <v>276</v>
      </c>
      <c r="M151" s="276" t="s">
        <v>276</v>
      </c>
      <c r="N151" s="276" t="s">
        <v>276</v>
      </c>
    </row>
    <row r="152" spans="1:14" ht="16" x14ac:dyDescent="0.2">
      <c r="A152" s="18">
        <v>16</v>
      </c>
      <c r="B152" s="103" t="s">
        <v>127</v>
      </c>
      <c r="C152" s="631" t="s">
        <v>233</v>
      </c>
      <c r="D152" s="632"/>
      <c r="E152" s="633"/>
      <c r="F152" s="266" t="s">
        <v>238</v>
      </c>
      <c r="G152" s="276"/>
      <c r="H152" s="276">
        <v>5</v>
      </c>
      <c r="I152" s="276"/>
      <c r="J152" s="276"/>
      <c r="K152" s="276"/>
      <c r="L152" s="276"/>
      <c r="M152" s="276"/>
      <c r="N152" s="276"/>
    </row>
    <row r="153" spans="1:14" ht="16" x14ac:dyDescent="0.2">
      <c r="A153" s="18">
        <v>16</v>
      </c>
      <c r="B153" s="103" t="s">
        <v>230</v>
      </c>
      <c r="C153" s="631" t="s">
        <v>233</v>
      </c>
      <c r="D153" s="632"/>
      <c r="E153" s="633"/>
      <c r="F153" s="266" t="s">
        <v>238</v>
      </c>
      <c r="G153" s="276"/>
      <c r="H153" s="276">
        <v>1</v>
      </c>
      <c r="I153" s="276"/>
      <c r="J153" s="276" t="s">
        <v>276</v>
      </c>
      <c r="K153" s="276"/>
      <c r="L153" s="276"/>
      <c r="M153" s="276"/>
      <c r="N153" s="276"/>
    </row>
    <row r="154" spans="1:14" ht="16" x14ac:dyDescent="0.2">
      <c r="A154" s="18">
        <v>16</v>
      </c>
      <c r="B154" s="103" t="s">
        <v>161</v>
      </c>
      <c r="C154" s="631" t="s">
        <v>235</v>
      </c>
      <c r="D154" s="632"/>
      <c r="E154" s="633"/>
      <c r="F154" s="266" t="s">
        <v>239</v>
      </c>
      <c r="G154" s="276"/>
      <c r="H154" s="276"/>
      <c r="I154" s="276"/>
      <c r="J154" s="276">
        <v>2</v>
      </c>
      <c r="K154" s="276"/>
      <c r="L154" s="276"/>
      <c r="M154" s="276"/>
      <c r="N154" s="276"/>
    </row>
    <row r="155" spans="1:14" ht="16" x14ac:dyDescent="0.2">
      <c r="A155" s="18">
        <v>17</v>
      </c>
      <c r="B155" s="103" t="s">
        <v>139</v>
      </c>
      <c r="C155" s="631" t="s">
        <v>234</v>
      </c>
      <c r="D155" s="632"/>
      <c r="E155" s="633"/>
      <c r="F155" s="266" t="s">
        <v>238</v>
      </c>
      <c r="G155" s="276"/>
      <c r="H155" s="276">
        <v>2</v>
      </c>
      <c r="I155" s="276"/>
      <c r="J155" s="276"/>
      <c r="K155" s="276"/>
      <c r="L155" s="276"/>
      <c r="M155" s="276"/>
      <c r="N155" s="276"/>
    </row>
    <row r="156" spans="1:14" ht="16" x14ac:dyDescent="0.2">
      <c r="A156" s="18">
        <v>17</v>
      </c>
      <c r="B156" s="103" t="s">
        <v>135</v>
      </c>
      <c r="C156" s="631" t="s">
        <v>236</v>
      </c>
      <c r="D156" s="632"/>
      <c r="E156" s="633"/>
      <c r="F156" s="266" t="s">
        <v>242</v>
      </c>
      <c r="G156" s="276"/>
      <c r="H156" s="276">
        <v>1</v>
      </c>
      <c r="I156" s="276"/>
      <c r="J156" s="276">
        <v>3</v>
      </c>
      <c r="K156" s="276"/>
      <c r="L156" s="276"/>
      <c r="M156" s="276"/>
      <c r="N156" s="276"/>
    </row>
    <row r="157" spans="1:14" ht="16" x14ac:dyDescent="0.2">
      <c r="A157" s="18">
        <v>17</v>
      </c>
      <c r="B157" s="103" t="s">
        <v>348</v>
      </c>
      <c r="C157" s="631" t="s">
        <v>236</v>
      </c>
      <c r="D157" s="632"/>
      <c r="E157" s="633"/>
      <c r="F157" s="266" t="s">
        <v>239</v>
      </c>
      <c r="G157" s="276"/>
      <c r="H157" s="276"/>
      <c r="I157" s="276"/>
      <c r="J157" s="276"/>
      <c r="K157" s="276"/>
      <c r="L157" s="276">
        <v>1</v>
      </c>
      <c r="M157" s="276"/>
      <c r="N157" s="276"/>
    </row>
    <row r="158" spans="1:14" ht="16" x14ac:dyDescent="0.2">
      <c r="A158" s="18">
        <v>17</v>
      </c>
      <c r="B158" s="103" t="s">
        <v>127</v>
      </c>
      <c r="C158" s="631" t="s">
        <v>233</v>
      </c>
      <c r="D158" s="632"/>
      <c r="E158" s="633"/>
      <c r="F158" s="266" t="s">
        <v>238</v>
      </c>
      <c r="G158" s="276"/>
      <c r="H158" s="276">
        <v>13</v>
      </c>
      <c r="I158" s="276"/>
      <c r="J158" s="276"/>
      <c r="K158" s="276"/>
      <c r="L158" s="276"/>
      <c r="M158" s="276"/>
      <c r="N158" s="276"/>
    </row>
    <row r="159" spans="1:14" ht="16.5" customHeight="1" x14ac:dyDescent="0.2">
      <c r="A159" s="18">
        <v>18</v>
      </c>
      <c r="B159" s="103" t="s">
        <v>232</v>
      </c>
      <c r="C159" s="631" t="s">
        <v>236</v>
      </c>
      <c r="D159" s="632"/>
      <c r="E159" s="633"/>
      <c r="F159" s="266" t="s">
        <v>239</v>
      </c>
      <c r="G159" s="276"/>
      <c r="H159" s="276"/>
      <c r="I159" s="276"/>
      <c r="J159" s="276"/>
      <c r="K159" s="276"/>
      <c r="L159" s="276">
        <v>1</v>
      </c>
      <c r="M159" s="276"/>
      <c r="N159" s="276"/>
    </row>
    <row r="160" spans="1:14" ht="16" x14ac:dyDescent="0.2">
      <c r="A160" s="18">
        <v>18</v>
      </c>
      <c r="B160" s="103" t="s">
        <v>129</v>
      </c>
      <c r="C160" s="631" t="s">
        <v>233</v>
      </c>
      <c r="D160" s="632"/>
      <c r="E160" s="633"/>
      <c r="F160" s="266" t="s">
        <v>238</v>
      </c>
      <c r="G160" s="276"/>
      <c r="H160" s="276">
        <v>8</v>
      </c>
      <c r="I160" s="276"/>
      <c r="J160" s="276" t="s">
        <v>276</v>
      </c>
      <c r="K160" s="276"/>
      <c r="L160" s="276" t="s">
        <v>276</v>
      </c>
      <c r="M160" s="276" t="s">
        <v>276</v>
      </c>
      <c r="N160" s="276" t="s">
        <v>276</v>
      </c>
    </row>
    <row r="161" spans="1:18" ht="16" x14ac:dyDescent="0.2">
      <c r="A161" s="18">
        <v>18</v>
      </c>
      <c r="B161" s="103" t="s">
        <v>127</v>
      </c>
      <c r="C161" s="631" t="s">
        <v>233</v>
      </c>
      <c r="D161" s="632"/>
      <c r="E161" s="633"/>
      <c r="F161" s="266" t="s">
        <v>238</v>
      </c>
      <c r="G161" s="276"/>
      <c r="H161" s="276">
        <v>1</v>
      </c>
      <c r="I161" s="276"/>
      <c r="J161" s="276"/>
      <c r="K161" s="276"/>
      <c r="L161" s="276"/>
      <c r="M161" s="276"/>
      <c r="N161" s="276"/>
    </row>
    <row r="162" spans="1:18" ht="16" x14ac:dyDescent="0.2">
      <c r="A162" s="18">
        <v>18</v>
      </c>
      <c r="B162" s="103" t="s">
        <v>135</v>
      </c>
      <c r="C162" s="631" t="s">
        <v>236</v>
      </c>
      <c r="D162" s="632"/>
      <c r="E162" s="633"/>
      <c r="F162" s="266" t="s">
        <v>242</v>
      </c>
      <c r="G162" s="276"/>
      <c r="H162" s="276"/>
      <c r="I162" s="276"/>
      <c r="J162" s="276">
        <v>9</v>
      </c>
      <c r="K162" s="276"/>
      <c r="L162" s="276"/>
      <c r="M162" s="276"/>
      <c r="N162" s="276"/>
    </row>
    <row r="163" spans="1:18" ht="16" x14ac:dyDescent="0.2">
      <c r="A163" s="18">
        <v>19</v>
      </c>
      <c r="B163" s="103" t="s">
        <v>348</v>
      </c>
      <c r="C163" s="631" t="s">
        <v>236</v>
      </c>
      <c r="D163" s="632"/>
      <c r="E163" s="633"/>
      <c r="F163" s="266" t="s">
        <v>239</v>
      </c>
      <c r="G163" s="276"/>
      <c r="H163" s="276"/>
      <c r="I163" s="276"/>
      <c r="J163" s="276"/>
      <c r="K163" s="276"/>
      <c r="L163" s="276">
        <v>9</v>
      </c>
      <c r="M163" s="276"/>
      <c r="N163" s="276"/>
    </row>
    <row r="164" spans="1:18" ht="16" x14ac:dyDescent="0.2">
      <c r="A164" s="18">
        <v>19</v>
      </c>
      <c r="B164" s="103" t="s">
        <v>135</v>
      </c>
      <c r="C164" s="631" t="s">
        <v>236</v>
      </c>
      <c r="D164" s="632"/>
      <c r="E164" s="633"/>
      <c r="F164" s="266" t="s">
        <v>238</v>
      </c>
      <c r="G164" s="276"/>
      <c r="H164" s="276"/>
      <c r="I164" s="276"/>
      <c r="J164" s="276">
        <v>4</v>
      </c>
      <c r="K164" s="276"/>
      <c r="L164" s="276"/>
      <c r="M164" s="276"/>
      <c r="N164" s="276"/>
    </row>
    <row r="165" spans="1:18" ht="16" x14ac:dyDescent="0.2">
      <c r="A165" s="18">
        <v>19</v>
      </c>
      <c r="B165" s="103" t="s">
        <v>129</v>
      </c>
      <c r="C165" s="631" t="s">
        <v>233</v>
      </c>
      <c r="D165" s="632"/>
      <c r="E165" s="633"/>
      <c r="F165" s="266" t="s">
        <v>238</v>
      </c>
      <c r="G165" s="276"/>
      <c r="H165" s="276">
        <v>22</v>
      </c>
      <c r="I165" s="276"/>
      <c r="J165" s="276" t="s">
        <v>276</v>
      </c>
      <c r="K165" s="276"/>
      <c r="L165" s="276" t="s">
        <v>276</v>
      </c>
      <c r="M165" s="276" t="s">
        <v>276</v>
      </c>
      <c r="N165" s="276" t="s">
        <v>276</v>
      </c>
    </row>
    <row r="166" spans="1:18" ht="16" x14ac:dyDescent="0.2">
      <c r="A166" s="18">
        <v>19</v>
      </c>
      <c r="B166" s="103" t="s">
        <v>134</v>
      </c>
      <c r="C166" s="631" t="s">
        <v>233</v>
      </c>
      <c r="D166" s="632"/>
      <c r="E166" s="633"/>
      <c r="F166" s="266" t="s">
        <v>238</v>
      </c>
      <c r="G166" s="276"/>
      <c r="H166" s="276">
        <v>1</v>
      </c>
      <c r="I166" s="276"/>
      <c r="J166" s="276" t="s">
        <v>276</v>
      </c>
      <c r="K166" s="276"/>
      <c r="L166" s="276" t="s">
        <v>276</v>
      </c>
      <c r="M166" s="276" t="s">
        <v>276</v>
      </c>
      <c r="N166" s="276" t="s">
        <v>276</v>
      </c>
    </row>
    <row r="167" spans="1:18" ht="16" x14ac:dyDescent="0.2">
      <c r="A167" s="18">
        <v>19</v>
      </c>
      <c r="B167" s="103" t="s">
        <v>127</v>
      </c>
      <c r="C167" s="631" t="s">
        <v>233</v>
      </c>
      <c r="D167" s="632"/>
      <c r="E167" s="633"/>
      <c r="F167" s="266" t="s">
        <v>238</v>
      </c>
      <c r="G167" s="276"/>
      <c r="H167" s="276">
        <v>2</v>
      </c>
      <c r="I167" s="276"/>
      <c r="J167" s="276"/>
      <c r="K167" s="276"/>
      <c r="L167" s="276"/>
      <c r="M167" s="276"/>
      <c r="N167" s="276"/>
    </row>
    <row r="168" spans="1:18" ht="16" x14ac:dyDescent="0.2">
      <c r="A168" s="18">
        <v>20</v>
      </c>
      <c r="B168" s="103" t="s">
        <v>135</v>
      </c>
      <c r="C168" s="631" t="s">
        <v>236</v>
      </c>
      <c r="D168" s="632"/>
      <c r="E168" s="633"/>
      <c r="F168" s="266" t="s">
        <v>242</v>
      </c>
      <c r="G168" s="276"/>
      <c r="H168" s="276">
        <v>2</v>
      </c>
      <c r="I168" s="276"/>
      <c r="J168" s="276">
        <v>2</v>
      </c>
      <c r="K168" s="276"/>
      <c r="L168" s="276"/>
      <c r="M168" s="276"/>
      <c r="N168" s="276"/>
    </row>
    <row r="169" spans="1:18" ht="16" x14ac:dyDescent="0.2">
      <c r="A169" s="18">
        <v>20</v>
      </c>
      <c r="B169" s="103" t="s">
        <v>348</v>
      </c>
      <c r="C169" s="631" t="s">
        <v>236</v>
      </c>
      <c r="D169" s="632"/>
      <c r="E169" s="633"/>
      <c r="F169" s="266" t="s">
        <v>239</v>
      </c>
      <c r="G169" s="276"/>
      <c r="H169" s="276"/>
      <c r="I169" s="276"/>
      <c r="J169" s="276"/>
      <c r="K169" s="276"/>
      <c r="L169" s="276">
        <v>2</v>
      </c>
      <c r="M169" s="276"/>
      <c r="N169" s="276"/>
    </row>
    <row r="170" spans="1:18" ht="16" x14ac:dyDescent="0.2">
      <c r="A170" s="18">
        <v>20</v>
      </c>
      <c r="B170" s="103" t="s">
        <v>127</v>
      </c>
      <c r="C170" s="631" t="s">
        <v>233</v>
      </c>
      <c r="D170" s="632"/>
      <c r="E170" s="633"/>
      <c r="F170" s="266" t="s">
        <v>238</v>
      </c>
      <c r="G170" s="276"/>
      <c r="H170" s="276">
        <v>3</v>
      </c>
      <c r="I170" s="276"/>
      <c r="J170" s="276"/>
      <c r="K170" s="276"/>
      <c r="L170" s="276"/>
      <c r="M170" s="276"/>
      <c r="N170" s="276"/>
    </row>
    <row r="171" spans="1:18" ht="16" x14ac:dyDescent="0.2">
      <c r="A171" s="18">
        <v>20</v>
      </c>
      <c r="B171" s="103" t="s">
        <v>134</v>
      </c>
      <c r="C171" s="631" t="s">
        <v>233</v>
      </c>
      <c r="D171" s="632"/>
      <c r="E171" s="633"/>
      <c r="F171" s="266" t="s">
        <v>238</v>
      </c>
      <c r="G171" s="276"/>
      <c r="H171" s="276">
        <v>3</v>
      </c>
      <c r="I171" s="276"/>
      <c r="J171" s="276" t="s">
        <v>276</v>
      </c>
      <c r="K171" s="276"/>
      <c r="L171" s="276" t="s">
        <v>276</v>
      </c>
      <c r="M171" s="276" t="s">
        <v>276</v>
      </c>
      <c r="N171" s="276" t="s">
        <v>276</v>
      </c>
    </row>
    <row r="172" spans="1:18" ht="32" x14ac:dyDescent="0.2">
      <c r="A172" s="345">
        <v>1</v>
      </c>
      <c r="B172" s="382" t="s">
        <v>139</v>
      </c>
      <c r="C172" s="627" t="s">
        <v>234</v>
      </c>
      <c r="D172" s="628"/>
      <c r="E172" s="629"/>
      <c r="F172" s="383" t="s">
        <v>238</v>
      </c>
      <c r="G172" s="340"/>
      <c r="H172" s="340">
        <v>4</v>
      </c>
      <c r="I172" s="340"/>
      <c r="J172" s="340"/>
      <c r="K172" s="340">
        <v>1</v>
      </c>
      <c r="L172" s="340"/>
      <c r="M172" s="340"/>
      <c r="N172" s="340"/>
      <c r="P172" s="450" t="s">
        <v>725</v>
      </c>
      <c r="R172">
        <f t="shared" ref="R172:R230" si="0">SUM(G172:I172,K172:N172)</f>
        <v>5</v>
      </c>
    </row>
    <row r="173" spans="1:18" ht="32" x14ac:dyDescent="0.2">
      <c r="A173" s="345">
        <v>1</v>
      </c>
      <c r="B173" s="382" t="s">
        <v>127</v>
      </c>
      <c r="C173" s="627" t="s">
        <v>233</v>
      </c>
      <c r="D173" s="628"/>
      <c r="E173" s="629"/>
      <c r="F173" s="383" t="s">
        <v>238</v>
      </c>
      <c r="G173" s="340"/>
      <c r="H173" s="340">
        <v>5</v>
      </c>
      <c r="I173" s="340"/>
      <c r="J173" s="340"/>
      <c r="K173" s="340"/>
      <c r="L173" s="340"/>
      <c r="M173" s="340"/>
      <c r="N173" s="340"/>
      <c r="P173" s="450" t="s">
        <v>725</v>
      </c>
      <c r="R173">
        <f t="shared" si="0"/>
        <v>5</v>
      </c>
    </row>
    <row r="174" spans="1:18" ht="16" x14ac:dyDescent="0.2">
      <c r="A174" s="345">
        <v>1</v>
      </c>
      <c r="B174" s="382" t="s">
        <v>135</v>
      </c>
      <c r="C174" s="627" t="s">
        <v>236</v>
      </c>
      <c r="D174" s="628"/>
      <c r="E174" s="629"/>
      <c r="F174" s="383" t="s">
        <v>242</v>
      </c>
      <c r="G174" s="340"/>
      <c r="H174" s="340">
        <v>3</v>
      </c>
      <c r="I174" s="340"/>
      <c r="J174" s="340"/>
      <c r="K174" s="340"/>
      <c r="L174" s="340">
        <v>1</v>
      </c>
      <c r="M174" s="340"/>
      <c r="N174" s="340"/>
      <c r="P174" s="450" t="s">
        <v>725</v>
      </c>
      <c r="R174">
        <f t="shared" si="0"/>
        <v>4</v>
      </c>
    </row>
    <row r="175" spans="1:18" ht="32" x14ac:dyDescent="0.2">
      <c r="A175" s="345">
        <v>1</v>
      </c>
      <c r="B175" s="382" t="s">
        <v>348</v>
      </c>
      <c r="C175" s="627" t="s">
        <v>236</v>
      </c>
      <c r="D175" s="628"/>
      <c r="E175" s="629"/>
      <c r="F175" s="383" t="s">
        <v>239</v>
      </c>
      <c r="G175" s="340"/>
      <c r="H175" s="340">
        <v>4</v>
      </c>
      <c r="I175" s="340"/>
      <c r="J175" s="340"/>
      <c r="K175" s="340"/>
      <c r="L175" s="340">
        <v>20</v>
      </c>
      <c r="M175" s="340">
        <v>8</v>
      </c>
      <c r="N175" s="340"/>
      <c r="P175" s="450" t="s">
        <v>725</v>
      </c>
      <c r="R175">
        <f t="shared" si="0"/>
        <v>32</v>
      </c>
    </row>
    <row r="176" spans="1:18" ht="32" x14ac:dyDescent="0.2">
      <c r="A176" s="345">
        <v>1</v>
      </c>
      <c r="B176" s="382" t="s">
        <v>134</v>
      </c>
      <c r="C176" s="627" t="s">
        <v>233</v>
      </c>
      <c r="D176" s="628"/>
      <c r="E176" s="629"/>
      <c r="F176" s="383" t="s">
        <v>238</v>
      </c>
      <c r="G176" s="340"/>
      <c r="H176" s="340">
        <v>21</v>
      </c>
      <c r="I176" s="340"/>
      <c r="J176" s="340"/>
      <c r="K176" s="340"/>
      <c r="L176" s="340"/>
      <c r="M176" s="340"/>
      <c r="N176" s="340"/>
      <c r="P176" s="450" t="s">
        <v>725</v>
      </c>
      <c r="R176">
        <f t="shared" si="0"/>
        <v>21</v>
      </c>
    </row>
    <row r="177" spans="1:18" ht="16" x14ac:dyDescent="0.2">
      <c r="A177" s="345">
        <v>1</v>
      </c>
      <c r="B177" s="382" t="s">
        <v>159</v>
      </c>
      <c r="C177" s="627" t="s">
        <v>233</v>
      </c>
      <c r="D177" s="628"/>
      <c r="E177" s="629"/>
      <c r="F177" s="383" t="s">
        <v>240</v>
      </c>
      <c r="G177" s="340"/>
      <c r="H177" s="340">
        <v>1</v>
      </c>
      <c r="I177" s="340"/>
      <c r="J177" s="340"/>
      <c r="K177" s="340"/>
      <c r="L177" s="340"/>
      <c r="M177" s="340"/>
      <c r="N177" s="340"/>
      <c r="P177" s="450" t="s">
        <v>725</v>
      </c>
      <c r="R177">
        <f t="shared" si="0"/>
        <v>1</v>
      </c>
    </row>
    <row r="178" spans="1:18" ht="32" x14ac:dyDescent="0.2">
      <c r="A178" s="345">
        <v>2</v>
      </c>
      <c r="B178" s="382" t="s">
        <v>139</v>
      </c>
      <c r="C178" s="627" t="s">
        <v>234</v>
      </c>
      <c r="D178" s="628"/>
      <c r="E178" s="629"/>
      <c r="F178" s="383" t="s">
        <v>238</v>
      </c>
      <c r="G178" s="340"/>
      <c r="H178" s="340">
        <v>3</v>
      </c>
      <c r="I178" s="340"/>
      <c r="J178" s="340"/>
      <c r="K178" s="340">
        <v>3</v>
      </c>
      <c r="L178" s="340"/>
      <c r="M178" s="340"/>
      <c r="N178" s="340"/>
      <c r="P178" s="450" t="s">
        <v>725</v>
      </c>
      <c r="R178">
        <f t="shared" si="0"/>
        <v>6</v>
      </c>
    </row>
    <row r="179" spans="1:18" ht="32" x14ac:dyDescent="0.2">
      <c r="A179" s="345">
        <v>2</v>
      </c>
      <c r="B179" s="382" t="s">
        <v>127</v>
      </c>
      <c r="C179" s="627" t="s">
        <v>233</v>
      </c>
      <c r="D179" s="628"/>
      <c r="E179" s="629"/>
      <c r="F179" s="383" t="s">
        <v>238</v>
      </c>
      <c r="G179" s="340"/>
      <c r="H179" s="340">
        <v>3</v>
      </c>
      <c r="I179" s="340"/>
      <c r="J179" s="340"/>
      <c r="K179" s="340"/>
      <c r="L179" s="340"/>
      <c r="M179" s="340"/>
      <c r="N179" s="340"/>
      <c r="P179" s="450" t="s">
        <v>725</v>
      </c>
      <c r="R179">
        <f t="shared" si="0"/>
        <v>3</v>
      </c>
    </row>
    <row r="180" spans="1:18" ht="16" x14ac:dyDescent="0.2">
      <c r="A180" s="345">
        <v>2</v>
      </c>
      <c r="B180" s="382" t="s">
        <v>135</v>
      </c>
      <c r="C180" s="627" t="s">
        <v>236</v>
      </c>
      <c r="D180" s="628"/>
      <c r="E180" s="629"/>
      <c r="F180" s="383" t="s">
        <v>242</v>
      </c>
      <c r="G180" s="340"/>
      <c r="H180" s="340">
        <v>3</v>
      </c>
      <c r="I180" s="340"/>
      <c r="J180" s="340"/>
      <c r="K180" s="340"/>
      <c r="L180" s="340"/>
      <c r="M180" s="340"/>
      <c r="N180" s="340"/>
      <c r="P180" s="450" t="s">
        <v>725</v>
      </c>
      <c r="R180">
        <f t="shared" si="0"/>
        <v>3</v>
      </c>
    </row>
    <row r="181" spans="1:18" ht="32" x14ac:dyDescent="0.2">
      <c r="A181" s="345">
        <v>2</v>
      </c>
      <c r="B181" s="382" t="s">
        <v>348</v>
      </c>
      <c r="C181" s="627" t="s">
        <v>236</v>
      </c>
      <c r="D181" s="628"/>
      <c r="E181" s="629"/>
      <c r="F181" s="383" t="s">
        <v>239</v>
      </c>
      <c r="G181" s="340"/>
      <c r="H181" s="340">
        <v>3</v>
      </c>
      <c r="I181" s="340"/>
      <c r="J181" s="340"/>
      <c r="K181" s="340"/>
      <c r="L181" s="340">
        <v>4</v>
      </c>
      <c r="M181" s="340"/>
      <c r="N181" s="340"/>
      <c r="P181" s="450" t="s">
        <v>725</v>
      </c>
      <c r="R181">
        <f t="shared" si="0"/>
        <v>7</v>
      </c>
    </row>
    <row r="182" spans="1:18" ht="32" x14ac:dyDescent="0.2">
      <c r="A182" s="345">
        <v>2</v>
      </c>
      <c r="B182" s="382" t="s">
        <v>134</v>
      </c>
      <c r="C182" s="627" t="s">
        <v>233</v>
      </c>
      <c r="D182" s="628"/>
      <c r="E182" s="629"/>
      <c r="F182" s="383" t="s">
        <v>238</v>
      </c>
      <c r="G182" s="340"/>
      <c r="H182" s="340">
        <v>12</v>
      </c>
      <c r="I182" s="340"/>
      <c r="J182" s="340"/>
      <c r="K182" s="340"/>
      <c r="L182" s="340"/>
      <c r="M182" s="340"/>
      <c r="N182" s="340"/>
      <c r="P182" s="450" t="s">
        <v>725</v>
      </c>
      <c r="R182">
        <f t="shared" si="0"/>
        <v>12</v>
      </c>
    </row>
    <row r="183" spans="1:18" ht="16" x14ac:dyDescent="0.2">
      <c r="A183" s="345">
        <v>2</v>
      </c>
      <c r="B183" s="382" t="s">
        <v>159</v>
      </c>
      <c r="C183" s="627" t="s">
        <v>233</v>
      </c>
      <c r="D183" s="628"/>
      <c r="E183" s="629"/>
      <c r="F183" s="383" t="s">
        <v>240</v>
      </c>
      <c r="G183" s="340"/>
      <c r="H183" s="340">
        <v>2</v>
      </c>
      <c r="I183" s="340"/>
      <c r="J183" s="340"/>
      <c r="K183" s="340"/>
      <c r="L183" s="340"/>
      <c r="M183" s="340"/>
      <c r="N183" s="340"/>
      <c r="P183" s="450" t="s">
        <v>725</v>
      </c>
      <c r="R183">
        <f t="shared" si="0"/>
        <v>2</v>
      </c>
    </row>
    <row r="184" spans="1:18" ht="32" x14ac:dyDescent="0.2">
      <c r="A184" s="345">
        <v>3</v>
      </c>
      <c r="B184" s="382" t="s">
        <v>139</v>
      </c>
      <c r="C184" s="627" t="s">
        <v>234</v>
      </c>
      <c r="D184" s="628"/>
      <c r="E184" s="629"/>
      <c r="F184" s="383" t="s">
        <v>238</v>
      </c>
      <c r="G184" s="340"/>
      <c r="H184" s="340">
        <v>1</v>
      </c>
      <c r="I184" s="340"/>
      <c r="J184" s="340"/>
      <c r="K184" s="340">
        <v>1</v>
      </c>
      <c r="L184" s="340"/>
      <c r="M184" s="340"/>
      <c r="N184" s="340"/>
      <c r="P184" s="450" t="s">
        <v>725</v>
      </c>
      <c r="R184">
        <f t="shared" si="0"/>
        <v>2</v>
      </c>
    </row>
    <row r="185" spans="1:18" ht="32" x14ac:dyDescent="0.2">
      <c r="A185" s="345">
        <v>3</v>
      </c>
      <c r="B185" s="382" t="s">
        <v>134</v>
      </c>
      <c r="C185" s="627" t="s">
        <v>233</v>
      </c>
      <c r="D185" s="628"/>
      <c r="E185" s="629"/>
      <c r="F185" s="383" t="s">
        <v>238</v>
      </c>
      <c r="G185" s="340"/>
      <c r="H185" s="340">
        <v>23</v>
      </c>
      <c r="I185" s="340"/>
      <c r="J185" s="340"/>
      <c r="K185" s="340"/>
      <c r="L185" s="340"/>
      <c r="M185" s="340"/>
      <c r="N185" s="340"/>
      <c r="P185" s="450" t="s">
        <v>725</v>
      </c>
      <c r="R185">
        <f t="shared" si="0"/>
        <v>23</v>
      </c>
    </row>
    <row r="186" spans="1:18" ht="32" x14ac:dyDescent="0.2">
      <c r="A186" s="345">
        <v>3</v>
      </c>
      <c r="B186" s="382" t="s">
        <v>275</v>
      </c>
      <c r="C186" s="627" t="s">
        <v>234</v>
      </c>
      <c r="D186" s="628"/>
      <c r="E186" s="629"/>
      <c r="F186" s="383" t="s">
        <v>238</v>
      </c>
      <c r="G186" s="340"/>
      <c r="H186" s="340">
        <v>4</v>
      </c>
      <c r="I186" s="340"/>
      <c r="J186" s="340"/>
      <c r="K186" s="340"/>
      <c r="L186" s="340"/>
      <c r="M186" s="340"/>
      <c r="N186" s="340"/>
      <c r="P186" s="450" t="s">
        <v>725</v>
      </c>
      <c r="R186">
        <f t="shared" si="0"/>
        <v>4</v>
      </c>
    </row>
    <row r="187" spans="1:18" ht="32" x14ac:dyDescent="0.2">
      <c r="A187" s="345">
        <v>3</v>
      </c>
      <c r="B187" s="382" t="s">
        <v>127</v>
      </c>
      <c r="C187" s="627" t="s">
        <v>233</v>
      </c>
      <c r="D187" s="628"/>
      <c r="E187" s="629"/>
      <c r="F187" s="383" t="s">
        <v>238</v>
      </c>
      <c r="G187" s="340"/>
      <c r="H187" s="340">
        <v>5</v>
      </c>
      <c r="I187" s="340"/>
      <c r="J187" s="340"/>
      <c r="K187" s="340"/>
      <c r="L187" s="340"/>
      <c r="M187" s="340"/>
      <c r="N187" s="340"/>
      <c r="P187" s="450" t="s">
        <v>725</v>
      </c>
      <c r="R187">
        <f t="shared" si="0"/>
        <v>5</v>
      </c>
    </row>
    <row r="188" spans="1:18" ht="16" x14ac:dyDescent="0.2">
      <c r="A188" s="345">
        <v>3</v>
      </c>
      <c r="B188" s="382" t="s">
        <v>135</v>
      </c>
      <c r="C188" s="627" t="s">
        <v>236</v>
      </c>
      <c r="D188" s="628"/>
      <c r="E188" s="629"/>
      <c r="F188" s="383" t="s">
        <v>242</v>
      </c>
      <c r="G188" s="340"/>
      <c r="H188" s="340">
        <v>2</v>
      </c>
      <c r="I188" s="340"/>
      <c r="J188" s="340"/>
      <c r="K188" s="340"/>
      <c r="L188" s="340"/>
      <c r="M188" s="340"/>
      <c r="N188" s="340"/>
      <c r="P188" s="450" t="s">
        <v>725</v>
      </c>
      <c r="R188">
        <f t="shared" si="0"/>
        <v>2</v>
      </c>
    </row>
    <row r="189" spans="1:18" ht="32" x14ac:dyDescent="0.2">
      <c r="A189" s="345">
        <v>3</v>
      </c>
      <c r="B189" s="382" t="s">
        <v>232</v>
      </c>
      <c r="C189" s="627" t="s">
        <v>236</v>
      </c>
      <c r="D189" s="628"/>
      <c r="E189" s="629"/>
      <c r="F189" s="383" t="s">
        <v>239</v>
      </c>
      <c r="G189" s="340"/>
      <c r="H189" s="340">
        <v>1</v>
      </c>
      <c r="I189" s="340"/>
      <c r="J189" s="340"/>
      <c r="K189" s="340"/>
      <c r="L189" s="340">
        <v>1</v>
      </c>
      <c r="M189" s="340"/>
      <c r="N189" s="340"/>
      <c r="P189" s="450" t="s">
        <v>725</v>
      </c>
      <c r="R189">
        <f t="shared" si="0"/>
        <v>2</v>
      </c>
    </row>
    <row r="190" spans="1:18" ht="32" x14ac:dyDescent="0.2">
      <c r="A190" s="345">
        <v>3</v>
      </c>
      <c r="B190" s="382" t="s">
        <v>348</v>
      </c>
      <c r="C190" s="627" t="s">
        <v>236</v>
      </c>
      <c r="D190" s="628"/>
      <c r="E190" s="629"/>
      <c r="F190" s="383" t="s">
        <v>239</v>
      </c>
      <c r="G190" s="340"/>
      <c r="H190" s="449">
        <v>2</v>
      </c>
      <c r="I190" s="340"/>
      <c r="J190" s="340"/>
      <c r="K190" s="340"/>
      <c r="L190" s="340"/>
      <c r="M190" s="340"/>
      <c r="N190" s="340"/>
      <c r="P190" s="450" t="s">
        <v>725</v>
      </c>
      <c r="R190">
        <f t="shared" si="0"/>
        <v>2</v>
      </c>
    </row>
    <row r="191" spans="1:18" ht="32" x14ac:dyDescent="0.2">
      <c r="A191" s="345">
        <v>3</v>
      </c>
      <c r="B191" s="382" t="s">
        <v>230</v>
      </c>
      <c r="C191" s="627" t="s">
        <v>233</v>
      </c>
      <c r="D191" s="628"/>
      <c r="E191" s="629"/>
      <c r="F191" s="383" t="s">
        <v>238</v>
      </c>
      <c r="G191" s="340"/>
      <c r="H191" s="340">
        <v>7</v>
      </c>
      <c r="I191" s="340"/>
      <c r="J191" s="340"/>
      <c r="K191" s="340">
        <v>3</v>
      </c>
      <c r="L191" s="340"/>
      <c r="M191" s="340"/>
      <c r="N191" s="340"/>
      <c r="P191" s="450" t="s">
        <v>725</v>
      </c>
      <c r="R191">
        <f t="shared" si="0"/>
        <v>10</v>
      </c>
    </row>
    <row r="192" spans="1:18" ht="16" x14ac:dyDescent="0.2">
      <c r="A192" s="345">
        <v>3</v>
      </c>
      <c r="B192" s="382" t="s">
        <v>131</v>
      </c>
      <c r="C192" s="627" t="s">
        <v>233</v>
      </c>
      <c r="D192" s="628"/>
      <c r="E192" s="629"/>
      <c r="F192" s="383" t="s">
        <v>240</v>
      </c>
      <c r="G192" s="340"/>
      <c r="H192" s="340">
        <v>10</v>
      </c>
      <c r="I192" s="340"/>
      <c r="J192" s="340"/>
      <c r="K192" s="340"/>
      <c r="L192" s="340"/>
      <c r="M192" s="340"/>
      <c r="N192" s="340"/>
      <c r="P192" s="450" t="s">
        <v>725</v>
      </c>
      <c r="R192">
        <f t="shared" si="0"/>
        <v>10</v>
      </c>
    </row>
    <row r="193" spans="1:18" ht="32" x14ac:dyDescent="0.2">
      <c r="A193" s="345">
        <v>3</v>
      </c>
      <c r="B193" s="382" t="s">
        <v>129</v>
      </c>
      <c r="C193" s="627" t="s">
        <v>233</v>
      </c>
      <c r="D193" s="628"/>
      <c r="E193" s="629"/>
      <c r="F193" s="383" t="s">
        <v>238</v>
      </c>
      <c r="G193" s="340"/>
      <c r="H193" s="340">
        <v>9</v>
      </c>
      <c r="I193" s="340"/>
      <c r="J193" s="340">
        <v>2</v>
      </c>
      <c r="K193" s="340"/>
      <c r="L193" s="340">
        <v>2</v>
      </c>
      <c r="M193" s="340"/>
      <c r="N193" s="340"/>
      <c r="P193" s="450" t="s">
        <v>725</v>
      </c>
      <c r="R193">
        <f t="shared" si="0"/>
        <v>11</v>
      </c>
    </row>
    <row r="194" spans="1:18" ht="16" x14ac:dyDescent="0.2">
      <c r="A194" s="345">
        <v>4</v>
      </c>
      <c r="B194" s="382" t="s">
        <v>131</v>
      </c>
      <c r="C194" s="627" t="s">
        <v>233</v>
      </c>
      <c r="D194" s="628"/>
      <c r="E194" s="629"/>
      <c r="F194" s="383" t="s">
        <v>240</v>
      </c>
      <c r="G194" s="340"/>
      <c r="H194" s="340">
        <v>90</v>
      </c>
      <c r="I194" s="340"/>
      <c r="J194" s="340"/>
      <c r="K194" s="340"/>
      <c r="L194" s="340"/>
      <c r="M194" s="340"/>
      <c r="N194" s="340"/>
      <c r="P194" s="450" t="s">
        <v>725</v>
      </c>
      <c r="R194">
        <f t="shared" si="0"/>
        <v>90</v>
      </c>
    </row>
    <row r="195" spans="1:18" ht="32" x14ac:dyDescent="0.2">
      <c r="A195" s="345">
        <v>4</v>
      </c>
      <c r="B195" s="382" t="s">
        <v>232</v>
      </c>
      <c r="C195" s="630" t="s">
        <v>236</v>
      </c>
      <c r="D195" s="630"/>
      <c r="E195" s="630"/>
      <c r="F195" s="382" t="s">
        <v>239</v>
      </c>
      <c r="G195" s="340"/>
      <c r="H195" s="340">
        <v>1</v>
      </c>
      <c r="I195" s="340"/>
      <c r="J195" s="340"/>
      <c r="K195" s="340"/>
      <c r="L195" s="340">
        <v>9</v>
      </c>
      <c r="M195" s="340"/>
      <c r="N195" s="340"/>
      <c r="P195" s="450" t="s">
        <v>725</v>
      </c>
      <c r="R195">
        <f t="shared" si="0"/>
        <v>10</v>
      </c>
    </row>
    <row r="196" spans="1:18" ht="32" x14ac:dyDescent="0.2">
      <c r="A196" s="345">
        <v>4</v>
      </c>
      <c r="B196" s="382" t="s">
        <v>275</v>
      </c>
      <c r="C196" s="627" t="s">
        <v>234</v>
      </c>
      <c r="D196" s="628"/>
      <c r="E196" s="629"/>
      <c r="F196" s="382" t="s">
        <v>238</v>
      </c>
      <c r="G196" s="340"/>
      <c r="H196" s="340">
        <v>5</v>
      </c>
      <c r="I196" s="340"/>
      <c r="J196" s="340"/>
      <c r="K196" s="340"/>
      <c r="L196" s="340"/>
      <c r="M196" s="340"/>
      <c r="N196" s="340"/>
      <c r="P196" s="450" t="s">
        <v>725</v>
      </c>
      <c r="R196">
        <f t="shared" si="0"/>
        <v>5</v>
      </c>
    </row>
    <row r="197" spans="1:18" ht="16" x14ac:dyDescent="0.2">
      <c r="A197" s="345">
        <v>4</v>
      </c>
      <c r="B197" s="382" t="s">
        <v>135</v>
      </c>
      <c r="C197" s="627" t="s">
        <v>236</v>
      </c>
      <c r="D197" s="628"/>
      <c r="E197" s="629"/>
      <c r="F197" s="382" t="s">
        <v>242</v>
      </c>
      <c r="G197" s="340"/>
      <c r="H197" s="340">
        <v>2</v>
      </c>
      <c r="I197" s="340"/>
      <c r="J197" s="340"/>
      <c r="K197" s="340"/>
      <c r="L197" s="340"/>
      <c r="M197" s="340"/>
      <c r="N197" s="340"/>
      <c r="P197" s="450" t="s">
        <v>725</v>
      </c>
      <c r="R197">
        <f t="shared" si="0"/>
        <v>2</v>
      </c>
    </row>
    <row r="198" spans="1:18" ht="32" x14ac:dyDescent="0.2">
      <c r="A198" s="345">
        <v>4</v>
      </c>
      <c r="B198" s="382" t="s">
        <v>161</v>
      </c>
      <c r="C198" s="627" t="s">
        <v>235</v>
      </c>
      <c r="D198" s="628"/>
      <c r="E198" s="629"/>
      <c r="F198" s="382" t="s">
        <v>239</v>
      </c>
      <c r="G198" s="340"/>
      <c r="H198" s="340">
        <v>2</v>
      </c>
      <c r="I198" s="340"/>
      <c r="J198" s="340"/>
      <c r="K198" s="340"/>
      <c r="L198" s="340"/>
      <c r="M198" s="340"/>
      <c r="N198" s="340"/>
      <c r="P198" s="450" t="s">
        <v>725</v>
      </c>
      <c r="R198">
        <f t="shared" si="0"/>
        <v>2</v>
      </c>
    </row>
    <row r="199" spans="1:18" ht="32" x14ac:dyDescent="0.2">
      <c r="A199" s="345">
        <v>4</v>
      </c>
      <c r="B199" s="382" t="s">
        <v>348</v>
      </c>
      <c r="C199" s="627" t="s">
        <v>236</v>
      </c>
      <c r="D199" s="628"/>
      <c r="E199" s="629"/>
      <c r="F199" s="382" t="s">
        <v>239</v>
      </c>
      <c r="G199" s="340"/>
      <c r="H199" s="340">
        <v>12</v>
      </c>
      <c r="I199" s="340"/>
      <c r="J199" s="340"/>
      <c r="K199" s="340"/>
      <c r="L199" s="340"/>
      <c r="M199" s="340"/>
      <c r="N199" s="340"/>
      <c r="P199" s="450" t="s">
        <v>725</v>
      </c>
      <c r="R199">
        <f t="shared" si="0"/>
        <v>12</v>
      </c>
    </row>
    <row r="200" spans="1:18" ht="32" x14ac:dyDescent="0.2">
      <c r="A200" s="345">
        <v>4</v>
      </c>
      <c r="B200" s="383" t="s">
        <v>230</v>
      </c>
      <c r="C200" s="627" t="s">
        <v>233</v>
      </c>
      <c r="D200" s="628"/>
      <c r="E200" s="629"/>
      <c r="F200" s="389" t="s">
        <v>238</v>
      </c>
      <c r="G200" s="340"/>
      <c r="H200" s="340">
        <v>35</v>
      </c>
      <c r="I200" s="340"/>
      <c r="J200" s="340"/>
      <c r="K200" s="340">
        <v>12</v>
      </c>
      <c r="L200" s="340"/>
      <c r="M200" s="340"/>
      <c r="N200" s="340"/>
      <c r="P200" s="450" t="s">
        <v>725</v>
      </c>
      <c r="R200">
        <f t="shared" si="0"/>
        <v>47</v>
      </c>
    </row>
    <row r="201" spans="1:18" ht="32" x14ac:dyDescent="0.2">
      <c r="A201" s="345">
        <v>4</v>
      </c>
      <c r="B201" s="383" t="s">
        <v>127</v>
      </c>
      <c r="C201" s="627" t="s">
        <v>233</v>
      </c>
      <c r="D201" s="628"/>
      <c r="E201" s="629"/>
      <c r="F201" s="389" t="s">
        <v>238</v>
      </c>
      <c r="G201" s="340"/>
      <c r="H201" s="340">
        <v>4</v>
      </c>
      <c r="I201" s="340"/>
      <c r="J201" s="340"/>
      <c r="K201" s="340"/>
      <c r="L201" s="340"/>
      <c r="M201" s="340"/>
      <c r="N201" s="340"/>
      <c r="P201" s="450" t="s">
        <v>725</v>
      </c>
      <c r="R201">
        <f t="shared" si="0"/>
        <v>4</v>
      </c>
    </row>
    <row r="202" spans="1:18" ht="32" x14ac:dyDescent="0.2">
      <c r="A202" s="345">
        <v>4</v>
      </c>
      <c r="B202" s="383" t="s">
        <v>134</v>
      </c>
      <c r="C202" s="627" t="s">
        <v>233</v>
      </c>
      <c r="D202" s="628"/>
      <c r="E202" s="629"/>
      <c r="F202" s="389" t="s">
        <v>238</v>
      </c>
      <c r="G202" s="340"/>
      <c r="H202" s="340">
        <v>9</v>
      </c>
      <c r="I202" s="340"/>
      <c r="J202" s="340"/>
      <c r="K202" s="340"/>
      <c r="L202" s="340"/>
      <c r="M202" s="340"/>
      <c r="N202" s="340"/>
      <c r="P202" s="450" t="s">
        <v>725</v>
      </c>
      <c r="R202">
        <f t="shared" si="0"/>
        <v>9</v>
      </c>
    </row>
    <row r="203" spans="1:18" ht="32" x14ac:dyDescent="0.2">
      <c r="A203" s="345">
        <v>4</v>
      </c>
      <c r="B203" s="383" t="s">
        <v>129</v>
      </c>
      <c r="C203" s="627" t="s">
        <v>233</v>
      </c>
      <c r="D203" s="628"/>
      <c r="E203" s="629"/>
      <c r="F203" s="389" t="s">
        <v>238</v>
      </c>
      <c r="G203" s="340"/>
      <c r="H203" s="340">
        <v>30</v>
      </c>
      <c r="I203" s="340"/>
      <c r="J203" s="340">
        <v>3</v>
      </c>
      <c r="K203" s="340"/>
      <c r="L203" s="340"/>
      <c r="M203" s="340"/>
      <c r="N203" s="340"/>
      <c r="P203" s="450" t="s">
        <v>725</v>
      </c>
      <c r="R203">
        <f t="shared" si="0"/>
        <v>30</v>
      </c>
    </row>
    <row r="204" spans="1:18" ht="16" x14ac:dyDescent="0.2">
      <c r="A204" s="345">
        <v>5</v>
      </c>
      <c r="B204" s="383" t="s">
        <v>131</v>
      </c>
      <c r="C204" s="627" t="s">
        <v>233</v>
      </c>
      <c r="D204" s="628"/>
      <c r="E204" s="629"/>
      <c r="F204" s="389" t="s">
        <v>240</v>
      </c>
      <c r="G204" s="340"/>
      <c r="H204" s="340">
        <v>24</v>
      </c>
      <c r="I204" s="340"/>
      <c r="J204" s="340"/>
      <c r="K204" s="340"/>
      <c r="L204" s="340"/>
      <c r="M204" s="340"/>
      <c r="N204" s="340"/>
      <c r="P204" s="450" t="s">
        <v>725</v>
      </c>
      <c r="R204">
        <f t="shared" si="0"/>
        <v>24</v>
      </c>
    </row>
    <row r="205" spans="1:18" ht="32" x14ac:dyDescent="0.2">
      <c r="A205" s="345">
        <v>5</v>
      </c>
      <c r="B205" s="383" t="s">
        <v>230</v>
      </c>
      <c r="C205" s="627" t="s">
        <v>233</v>
      </c>
      <c r="D205" s="628"/>
      <c r="E205" s="629"/>
      <c r="F205" s="389" t="s">
        <v>238</v>
      </c>
      <c r="G205" s="340"/>
      <c r="H205" s="340">
        <v>33</v>
      </c>
      <c r="I205" s="340"/>
      <c r="J205" s="340"/>
      <c r="K205" s="340">
        <v>3</v>
      </c>
      <c r="L205" s="340"/>
      <c r="M205" s="340"/>
      <c r="N205" s="340"/>
      <c r="P205" s="450" t="s">
        <v>725</v>
      </c>
      <c r="R205">
        <f t="shared" si="0"/>
        <v>36</v>
      </c>
    </row>
    <row r="206" spans="1:18" ht="32" x14ac:dyDescent="0.2">
      <c r="A206" s="345">
        <v>5</v>
      </c>
      <c r="B206" s="392" t="s">
        <v>687</v>
      </c>
      <c r="C206" s="627" t="s">
        <v>234</v>
      </c>
      <c r="D206" s="628"/>
      <c r="E206" s="629"/>
      <c r="F206" s="389" t="s">
        <v>238</v>
      </c>
      <c r="G206" s="340"/>
      <c r="H206" s="340">
        <v>3</v>
      </c>
      <c r="I206" s="340"/>
      <c r="J206" s="340"/>
      <c r="K206" s="340"/>
      <c r="L206" s="340"/>
      <c r="M206" s="340"/>
      <c r="N206" s="340"/>
      <c r="O206" t="s">
        <v>870</v>
      </c>
      <c r="P206" s="450" t="s">
        <v>725</v>
      </c>
      <c r="R206">
        <f t="shared" si="0"/>
        <v>3</v>
      </c>
    </row>
    <row r="207" spans="1:18" ht="32" x14ac:dyDescent="0.2">
      <c r="A207" s="345">
        <v>5</v>
      </c>
      <c r="B207" s="383" t="s">
        <v>275</v>
      </c>
      <c r="C207" s="627" t="s">
        <v>234</v>
      </c>
      <c r="D207" s="628"/>
      <c r="E207" s="629"/>
      <c r="F207" s="389" t="s">
        <v>238</v>
      </c>
      <c r="G207" s="340"/>
      <c r="H207" s="340">
        <v>3</v>
      </c>
      <c r="I207" s="340"/>
      <c r="J207" s="340"/>
      <c r="K207" s="340"/>
      <c r="L207" s="340"/>
      <c r="M207" s="340"/>
      <c r="N207" s="340"/>
      <c r="P207" s="450" t="s">
        <v>725</v>
      </c>
      <c r="R207">
        <f t="shared" si="0"/>
        <v>3</v>
      </c>
    </row>
    <row r="208" spans="1:18" ht="32" x14ac:dyDescent="0.2">
      <c r="A208" s="345">
        <v>5</v>
      </c>
      <c r="B208" s="383" t="s">
        <v>127</v>
      </c>
      <c r="C208" s="627" t="s">
        <v>233</v>
      </c>
      <c r="D208" s="628"/>
      <c r="E208" s="629"/>
      <c r="F208" s="389" t="s">
        <v>238</v>
      </c>
      <c r="G208" s="340"/>
      <c r="H208" s="340">
        <v>7</v>
      </c>
      <c r="I208" s="340"/>
      <c r="J208" s="340"/>
      <c r="K208" s="340"/>
      <c r="L208" s="340"/>
      <c r="M208" s="340"/>
      <c r="N208" s="340"/>
      <c r="P208" s="450" t="s">
        <v>725</v>
      </c>
      <c r="R208">
        <f t="shared" si="0"/>
        <v>7</v>
      </c>
    </row>
    <row r="209" spans="1:18" ht="32" x14ac:dyDescent="0.2">
      <c r="A209" s="345">
        <v>5</v>
      </c>
      <c r="B209" s="383" t="s">
        <v>139</v>
      </c>
      <c r="C209" s="627" t="s">
        <v>234</v>
      </c>
      <c r="D209" s="628"/>
      <c r="E209" s="629"/>
      <c r="F209" s="389" t="s">
        <v>238</v>
      </c>
      <c r="G209" s="340"/>
      <c r="H209" s="340">
        <v>2</v>
      </c>
      <c r="I209" s="340"/>
      <c r="J209" s="340"/>
      <c r="K209" s="340">
        <v>1</v>
      </c>
      <c r="L209" s="340"/>
      <c r="M209" s="340"/>
      <c r="N209" s="340"/>
      <c r="P209" s="450" t="s">
        <v>725</v>
      </c>
      <c r="R209">
        <f t="shared" si="0"/>
        <v>3</v>
      </c>
    </row>
    <row r="210" spans="1:18" ht="32" x14ac:dyDescent="0.2">
      <c r="A210" s="345">
        <v>5</v>
      </c>
      <c r="B210" s="383" t="s">
        <v>348</v>
      </c>
      <c r="C210" s="627" t="s">
        <v>236</v>
      </c>
      <c r="D210" s="628"/>
      <c r="E210" s="629"/>
      <c r="F210" s="389" t="s">
        <v>239</v>
      </c>
      <c r="G210" s="340"/>
      <c r="H210" s="340">
        <v>3</v>
      </c>
      <c r="I210" s="340"/>
      <c r="J210" s="340"/>
      <c r="K210" s="340"/>
      <c r="L210" s="340"/>
      <c r="M210" s="340"/>
      <c r="N210" s="340"/>
      <c r="P210" s="450" t="s">
        <v>725</v>
      </c>
      <c r="R210">
        <f t="shared" si="0"/>
        <v>3</v>
      </c>
    </row>
    <row r="211" spans="1:18" ht="32" x14ac:dyDescent="0.2">
      <c r="A211" s="345">
        <v>5</v>
      </c>
      <c r="B211" s="383" t="s">
        <v>129</v>
      </c>
      <c r="C211" s="627" t="s">
        <v>233</v>
      </c>
      <c r="D211" s="628"/>
      <c r="E211" s="629"/>
      <c r="F211" s="389" t="s">
        <v>238</v>
      </c>
      <c r="G211" s="340"/>
      <c r="H211" s="340">
        <v>17</v>
      </c>
      <c r="I211" s="340"/>
      <c r="J211" s="340">
        <v>1</v>
      </c>
      <c r="K211" s="340"/>
      <c r="L211" s="340"/>
      <c r="M211" s="340"/>
      <c r="N211" s="340"/>
      <c r="P211" s="450" t="s">
        <v>725</v>
      </c>
      <c r="R211">
        <f t="shared" si="0"/>
        <v>17</v>
      </c>
    </row>
    <row r="212" spans="1:18" ht="32" x14ac:dyDescent="0.2">
      <c r="A212" s="345">
        <v>5</v>
      </c>
      <c r="B212" s="383" t="s">
        <v>232</v>
      </c>
      <c r="C212" s="627" t="s">
        <v>236</v>
      </c>
      <c r="D212" s="628"/>
      <c r="E212" s="629"/>
      <c r="F212" s="389" t="s">
        <v>239</v>
      </c>
      <c r="G212" s="340"/>
      <c r="H212" s="340">
        <v>1</v>
      </c>
      <c r="I212" s="340"/>
      <c r="J212" s="340"/>
      <c r="K212" s="340"/>
      <c r="L212" s="340">
        <v>24</v>
      </c>
      <c r="M212" s="340"/>
      <c r="N212" s="340"/>
      <c r="P212" s="450" t="s">
        <v>725</v>
      </c>
      <c r="R212">
        <f t="shared" si="0"/>
        <v>25</v>
      </c>
    </row>
    <row r="213" spans="1:18" ht="32" x14ac:dyDescent="0.2">
      <c r="A213" s="345">
        <v>6</v>
      </c>
      <c r="B213" s="383" t="s">
        <v>275</v>
      </c>
      <c r="C213" s="627" t="s">
        <v>234</v>
      </c>
      <c r="D213" s="628"/>
      <c r="E213" s="629"/>
      <c r="F213" s="389" t="s">
        <v>238</v>
      </c>
      <c r="G213" s="340"/>
      <c r="H213" s="340">
        <v>7</v>
      </c>
      <c r="I213" s="340"/>
      <c r="J213" s="340"/>
      <c r="K213" s="340">
        <v>2</v>
      </c>
      <c r="L213" s="340"/>
      <c r="M213" s="340"/>
      <c r="N213" s="340"/>
      <c r="P213" s="450" t="s">
        <v>725</v>
      </c>
      <c r="R213">
        <f t="shared" si="0"/>
        <v>9</v>
      </c>
    </row>
    <row r="214" spans="1:18" ht="32" x14ac:dyDescent="0.2">
      <c r="A214" s="345">
        <v>6</v>
      </c>
      <c r="B214" s="383" t="s">
        <v>348</v>
      </c>
      <c r="C214" s="627" t="s">
        <v>236</v>
      </c>
      <c r="D214" s="628"/>
      <c r="E214" s="629"/>
      <c r="F214" s="389" t="s">
        <v>239</v>
      </c>
      <c r="G214" s="340"/>
      <c r="H214" s="340">
        <v>14</v>
      </c>
      <c r="I214" s="340"/>
      <c r="J214" s="340"/>
      <c r="K214" s="340"/>
      <c r="L214" s="340"/>
      <c r="M214" s="340"/>
      <c r="N214" s="340"/>
      <c r="P214" s="450" t="s">
        <v>725</v>
      </c>
      <c r="R214">
        <f t="shared" si="0"/>
        <v>14</v>
      </c>
    </row>
    <row r="215" spans="1:18" ht="32" x14ac:dyDescent="0.2">
      <c r="A215" s="345">
        <v>6</v>
      </c>
      <c r="B215" s="383" t="s">
        <v>127</v>
      </c>
      <c r="C215" s="627" t="s">
        <v>233</v>
      </c>
      <c r="D215" s="628"/>
      <c r="E215" s="629"/>
      <c r="F215" s="389" t="s">
        <v>238</v>
      </c>
      <c r="G215" s="340"/>
      <c r="H215" s="340">
        <v>5</v>
      </c>
      <c r="I215" s="340"/>
      <c r="J215" s="340"/>
      <c r="K215" s="340"/>
      <c r="L215" s="340"/>
      <c r="M215" s="340"/>
      <c r="N215" s="340"/>
      <c r="P215" s="450" t="s">
        <v>725</v>
      </c>
      <c r="R215">
        <f t="shared" si="0"/>
        <v>5</v>
      </c>
    </row>
    <row r="216" spans="1:18" ht="32" x14ac:dyDescent="0.2">
      <c r="A216" s="345">
        <v>6</v>
      </c>
      <c r="B216" s="383" t="s">
        <v>129</v>
      </c>
      <c r="C216" s="627" t="s">
        <v>233</v>
      </c>
      <c r="D216" s="628"/>
      <c r="E216" s="629"/>
      <c r="F216" s="389" t="s">
        <v>238</v>
      </c>
      <c r="G216" s="340"/>
      <c r="H216" s="340">
        <v>25</v>
      </c>
      <c r="I216" s="340"/>
      <c r="J216" s="340">
        <v>2</v>
      </c>
      <c r="K216" s="340"/>
      <c r="L216" s="340"/>
      <c r="M216" s="340"/>
      <c r="N216" s="340"/>
      <c r="P216" s="450" t="s">
        <v>725</v>
      </c>
      <c r="R216">
        <f t="shared" si="0"/>
        <v>25</v>
      </c>
    </row>
    <row r="217" spans="1:18" ht="32" x14ac:dyDescent="0.2">
      <c r="A217" s="345">
        <v>6</v>
      </c>
      <c r="B217" s="383" t="s">
        <v>232</v>
      </c>
      <c r="C217" s="627" t="s">
        <v>236</v>
      </c>
      <c r="D217" s="628"/>
      <c r="E217" s="629"/>
      <c r="F217" s="389" t="s">
        <v>239</v>
      </c>
      <c r="G217" s="340"/>
      <c r="H217" s="340">
        <v>1</v>
      </c>
      <c r="I217" s="340"/>
      <c r="J217" s="340"/>
      <c r="K217" s="340"/>
      <c r="L217" s="340">
        <v>8</v>
      </c>
      <c r="M217" s="340"/>
      <c r="N217" s="340"/>
      <c r="P217" s="450" t="s">
        <v>725</v>
      </c>
      <c r="R217">
        <f t="shared" si="0"/>
        <v>9</v>
      </c>
    </row>
    <row r="218" spans="1:18" ht="32" x14ac:dyDescent="0.2">
      <c r="A218" s="345">
        <v>6</v>
      </c>
      <c r="B218" s="383" t="s">
        <v>230</v>
      </c>
      <c r="C218" s="627" t="s">
        <v>233</v>
      </c>
      <c r="D218" s="628"/>
      <c r="E218" s="629"/>
      <c r="F218" s="389" t="s">
        <v>238</v>
      </c>
      <c r="G218" s="340"/>
      <c r="H218" s="340">
        <v>13</v>
      </c>
      <c r="I218" s="340"/>
      <c r="J218" s="340"/>
      <c r="K218" s="340">
        <v>5</v>
      </c>
      <c r="L218" s="340"/>
      <c r="M218" s="340"/>
      <c r="N218" s="340"/>
      <c r="P218" s="450" t="s">
        <v>725</v>
      </c>
      <c r="R218">
        <f t="shared" si="0"/>
        <v>18</v>
      </c>
    </row>
    <row r="219" spans="1:18" ht="16" x14ac:dyDescent="0.2">
      <c r="A219" s="345">
        <v>6</v>
      </c>
      <c r="B219" s="383" t="s">
        <v>131</v>
      </c>
      <c r="C219" s="627" t="s">
        <v>233</v>
      </c>
      <c r="D219" s="628"/>
      <c r="E219" s="629"/>
      <c r="F219" s="389" t="s">
        <v>240</v>
      </c>
      <c r="G219" s="340"/>
      <c r="H219" s="340">
        <v>6</v>
      </c>
      <c r="I219" s="340"/>
      <c r="J219" s="340"/>
      <c r="K219" s="340"/>
      <c r="L219" s="340"/>
      <c r="M219" s="340"/>
      <c r="N219" s="340"/>
      <c r="P219" s="450" t="s">
        <v>725</v>
      </c>
      <c r="R219">
        <f t="shared" si="0"/>
        <v>6</v>
      </c>
    </row>
    <row r="220" spans="1:18" ht="32" x14ac:dyDescent="0.2">
      <c r="A220" s="345">
        <v>6</v>
      </c>
      <c r="B220" s="383" t="s">
        <v>139</v>
      </c>
      <c r="C220" s="627" t="s">
        <v>234</v>
      </c>
      <c r="D220" s="628"/>
      <c r="E220" s="629"/>
      <c r="F220" s="389" t="s">
        <v>238</v>
      </c>
      <c r="G220" s="340"/>
      <c r="H220" s="340">
        <v>3</v>
      </c>
      <c r="I220" s="340"/>
      <c r="J220" s="340"/>
      <c r="K220" s="340">
        <v>3</v>
      </c>
      <c r="L220" s="340"/>
      <c r="M220" s="340"/>
      <c r="N220" s="340"/>
      <c r="P220" s="450" t="s">
        <v>725</v>
      </c>
      <c r="R220">
        <f t="shared" si="0"/>
        <v>6</v>
      </c>
    </row>
    <row r="221" spans="1:18" ht="32" x14ac:dyDescent="0.2">
      <c r="A221" s="345">
        <v>6</v>
      </c>
      <c r="B221" s="383" t="s">
        <v>161</v>
      </c>
      <c r="C221" s="627" t="s">
        <v>235</v>
      </c>
      <c r="D221" s="628"/>
      <c r="E221" s="629"/>
      <c r="F221" s="389" t="s">
        <v>239</v>
      </c>
      <c r="G221" s="340"/>
      <c r="H221" s="340">
        <v>2</v>
      </c>
      <c r="I221" s="340"/>
      <c r="J221" s="340"/>
      <c r="K221" s="340"/>
      <c r="L221" s="340"/>
      <c r="M221" s="340"/>
      <c r="N221" s="340"/>
      <c r="P221" s="450" t="s">
        <v>725</v>
      </c>
      <c r="R221">
        <f t="shared" si="0"/>
        <v>2</v>
      </c>
    </row>
    <row r="222" spans="1:18" ht="32" x14ac:dyDescent="0.2">
      <c r="A222" s="345">
        <v>7</v>
      </c>
      <c r="B222" s="383" t="s">
        <v>275</v>
      </c>
      <c r="C222" s="627" t="s">
        <v>234</v>
      </c>
      <c r="D222" s="628"/>
      <c r="E222" s="629"/>
      <c r="F222" s="389" t="s">
        <v>238</v>
      </c>
      <c r="G222" s="340"/>
      <c r="H222" s="340">
        <v>7</v>
      </c>
      <c r="I222" s="340"/>
      <c r="J222" s="340"/>
      <c r="K222" s="340">
        <v>1</v>
      </c>
      <c r="L222" s="340"/>
      <c r="M222" s="340"/>
      <c r="N222" s="340"/>
      <c r="P222" s="450" t="s">
        <v>725</v>
      </c>
      <c r="R222">
        <f t="shared" si="0"/>
        <v>8</v>
      </c>
    </row>
    <row r="223" spans="1:18" ht="32" x14ac:dyDescent="0.2">
      <c r="A223" s="345">
        <v>7</v>
      </c>
      <c r="B223" s="383" t="s">
        <v>132</v>
      </c>
      <c r="C223" s="627" t="s">
        <v>233</v>
      </c>
      <c r="D223" s="628"/>
      <c r="E223" s="629"/>
      <c r="F223" s="389" t="s">
        <v>238</v>
      </c>
      <c r="G223" s="340"/>
      <c r="H223" s="340">
        <v>4</v>
      </c>
      <c r="I223" s="340"/>
      <c r="J223" s="340"/>
      <c r="K223" s="340"/>
      <c r="L223" s="340"/>
      <c r="M223" s="340"/>
      <c r="N223" s="340"/>
      <c r="P223" s="450" t="s">
        <v>725</v>
      </c>
      <c r="R223">
        <f t="shared" si="0"/>
        <v>4</v>
      </c>
    </row>
    <row r="224" spans="1:18" ht="32" x14ac:dyDescent="0.2">
      <c r="A224" s="345">
        <v>7</v>
      </c>
      <c r="B224" s="383" t="s">
        <v>348</v>
      </c>
      <c r="C224" s="627" t="s">
        <v>236</v>
      </c>
      <c r="D224" s="628"/>
      <c r="E224" s="629"/>
      <c r="F224" s="389" t="s">
        <v>239</v>
      </c>
      <c r="G224" s="340"/>
      <c r="H224" s="340">
        <v>11</v>
      </c>
      <c r="I224" s="340"/>
      <c r="J224" s="340"/>
      <c r="K224" s="340"/>
      <c r="L224" s="340"/>
      <c r="M224" s="340"/>
      <c r="N224" s="340"/>
      <c r="P224" s="450" t="s">
        <v>725</v>
      </c>
      <c r="R224">
        <f t="shared" si="0"/>
        <v>11</v>
      </c>
    </row>
    <row r="225" spans="1:18" ht="32" x14ac:dyDescent="0.2">
      <c r="A225" s="345">
        <v>7</v>
      </c>
      <c r="B225" s="392" t="s">
        <v>687</v>
      </c>
      <c r="C225" s="627" t="s">
        <v>234</v>
      </c>
      <c r="D225" s="628"/>
      <c r="E225" s="629"/>
      <c r="F225" s="389" t="s">
        <v>238</v>
      </c>
      <c r="G225" s="340"/>
      <c r="H225" s="340">
        <v>3</v>
      </c>
      <c r="I225" s="340"/>
      <c r="J225" s="340"/>
      <c r="K225" s="340"/>
      <c r="L225" s="340"/>
      <c r="M225" s="340"/>
      <c r="N225" s="340"/>
      <c r="O225" t="s">
        <v>870</v>
      </c>
      <c r="P225" s="450" t="s">
        <v>725</v>
      </c>
      <c r="R225">
        <f t="shared" si="0"/>
        <v>3</v>
      </c>
    </row>
    <row r="226" spans="1:18" ht="16" x14ac:dyDescent="0.2">
      <c r="A226" s="345">
        <v>7</v>
      </c>
      <c r="B226" s="383" t="s">
        <v>131</v>
      </c>
      <c r="C226" s="627" t="s">
        <v>233</v>
      </c>
      <c r="D226" s="628"/>
      <c r="E226" s="629"/>
      <c r="F226" s="389" t="s">
        <v>240</v>
      </c>
      <c r="G226" s="340"/>
      <c r="H226" s="340">
        <v>8</v>
      </c>
      <c r="I226" s="340"/>
      <c r="J226" s="340"/>
      <c r="K226" s="340"/>
      <c r="L226" s="340"/>
      <c r="M226" s="340"/>
      <c r="N226" s="340"/>
      <c r="P226" s="450" t="s">
        <v>725</v>
      </c>
      <c r="R226">
        <f t="shared" si="0"/>
        <v>8</v>
      </c>
    </row>
    <row r="227" spans="1:18" ht="16" x14ac:dyDescent="0.2">
      <c r="A227" s="345">
        <v>7</v>
      </c>
      <c r="B227" s="383" t="s">
        <v>135</v>
      </c>
      <c r="C227" s="627" t="s">
        <v>236</v>
      </c>
      <c r="D227" s="628"/>
      <c r="E227" s="629"/>
      <c r="F227" s="389" t="s">
        <v>242</v>
      </c>
      <c r="G227" s="340"/>
      <c r="H227" s="340">
        <v>2</v>
      </c>
      <c r="I227" s="340"/>
      <c r="J227" s="340"/>
      <c r="K227" s="340"/>
      <c r="L227" s="340"/>
      <c r="M227" s="340"/>
      <c r="N227" s="340"/>
      <c r="P227" s="450" t="s">
        <v>725</v>
      </c>
      <c r="R227">
        <f t="shared" si="0"/>
        <v>2</v>
      </c>
    </row>
    <row r="228" spans="1:18" ht="32" x14ac:dyDescent="0.2">
      <c r="A228" s="345">
        <v>7</v>
      </c>
      <c r="B228" s="383" t="s">
        <v>127</v>
      </c>
      <c r="C228" s="627" t="s">
        <v>233</v>
      </c>
      <c r="D228" s="628"/>
      <c r="E228" s="629"/>
      <c r="F228" s="389" t="s">
        <v>238</v>
      </c>
      <c r="G228" s="340"/>
      <c r="H228" s="340">
        <v>7</v>
      </c>
      <c r="I228" s="340"/>
      <c r="J228" s="340"/>
      <c r="K228" s="340"/>
      <c r="L228" s="340"/>
      <c r="M228" s="340"/>
      <c r="N228" s="340"/>
      <c r="P228" s="450" t="s">
        <v>725</v>
      </c>
      <c r="R228">
        <f t="shared" si="0"/>
        <v>7</v>
      </c>
    </row>
    <row r="229" spans="1:18" ht="32" x14ac:dyDescent="0.2">
      <c r="A229" s="345">
        <v>7</v>
      </c>
      <c r="B229" s="383" t="s">
        <v>129</v>
      </c>
      <c r="C229" s="627" t="s">
        <v>233</v>
      </c>
      <c r="D229" s="628"/>
      <c r="E229" s="629"/>
      <c r="F229" s="389" t="s">
        <v>238</v>
      </c>
      <c r="G229" s="340"/>
      <c r="H229" s="340">
        <v>25</v>
      </c>
      <c r="I229" s="340"/>
      <c r="J229" s="340"/>
      <c r="K229" s="340"/>
      <c r="L229" s="340"/>
      <c r="M229" s="340"/>
      <c r="N229" s="340"/>
      <c r="P229" s="450" t="s">
        <v>725</v>
      </c>
      <c r="R229">
        <f t="shared" si="0"/>
        <v>25</v>
      </c>
    </row>
    <row r="230" spans="1:18" ht="32" x14ac:dyDescent="0.2">
      <c r="A230" s="345">
        <v>7</v>
      </c>
      <c r="B230" s="383" t="s">
        <v>230</v>
      </c>
      <c r="C230" s="627" t="s">
        <v>233</v>
      </c>
      <c r="D230" s="628"/>
      <c r="E230" s="629"/>
      <c r="F230" s="389" t="s">
        <v>238</v>
      </c>
      <c r="G230" s="340"/>
      <c r="H230" s="340">
        <v>6</v>
      </c>
      <c r="I230" s="340"/>
      <c r="J230" s="340"/>
      <c r="K230" s="340">
        <v>1</v>
      </c>
      <c r="L230" s="340"/>
      <c r="M230" s="340"/>
      <c r="N230" s="340"/>
      <c r="P230" s="450" t="s">
        <v>725</v>
      </c>
      <c r="R230">
        <f t="shared" si="0"/>
        <v>7</v>
      </c>
    </row>
    <row r="231" spans="1:18" ht="32" x14ac:dyDescent="0.2">
      <c r="A231" s="345">
        <v>8</v>
      </c>
      <c r="B231" s="383" t="s">
        <v>139</v>
      </c>
      <c r="C231" s="627" t="s">
        <v>234</v>
      </c>
      <c r="D231" s="628"/>
      <c r="E231" s="629"/>
      <c r="F231" s="389" t="s">
        <v>238</v>
      </c>
      <c r="G231" s="340"/>
      <c r="H231" s="340">
        <v>1</v>
      </c>
      <c r="I231" s="340"/>
      <c r="J231" s="340"/>
      <c r="K231" s="340"/>
      <c r="L231" s="340"/>
      <c r="M231" s="340"/>
      <c r="N231" s="340"/>
      <c r="P231" s="450" t="s">
        <v>725</v>
      </c>
      <c r="R231">
        <f t="shared" ref="R231:R291" si="1">SUM(G231:I231,K231:N231)</f>
        <v>1</v>
      </c>
    </row>
    <row r="232" spans="1:18" ht="32" x14ac:dyDescent="0.2">
      <c r="A232" s="345">
        <v>8</v>
      </c>
      <c r="B232" s="383" t="s">
        <v>275</v>
      </c>
      <c r="C232" s="627" t="s">
        <v>234</v>
      </c>
      <c r="D232" s="628"/>
      <c r="E232" s="629"/>
      <c r="F232" s="389" t="s">
        <v>238</v>
      </c>
      <c r="G232" s="340"/>
      <c r="H232" s="340">
        <v>8</v>
      </c>
      <c r="I232" s="340"/>
      <c r="J232" s="340"/>
      <c r="K232" s="340">
        <v>2</v>
      </c>
      <c r="L232" s="340"/>
      <c r="M232" s="340"/>
      <c r="N232" s="340"/>
      <c r="P232" s="450" t="s">
        <v>725</v>
      </c>
      <c r="R232">
        <f t="shared" si="1"/>
        <v>10</v>
      </c>
    </row>
    <row r="233" spans="1:18" ht="32" x14ac:dyDescent="0.2">
      <c r="A233" s="345">
        <v>8</v>
      </c>
      <c r="B233" s="383" t="s">
        <v>127</v>
      </c>
      <c r="C233" s="627" t="s">
        <v>233</v>
      </c>
      <c r="D233" s="628"/>
      <c r="E233" s="629"/>
      <c r="F233" s="389" t="s">
        <v>238</v>
      </c>
      <c r="G233" s="340"/>
      <c r="H233" s="340">
        <v>5</v>
      </c>
      <c r="I233" s="340"/>
      <c r="J233" s="340"/>
      <c r="K233" s="340"/>
      <c r="L233" s="340"/>
      <c r="M233" s="340"/>
      <c r="N233" s="340"/>
      <c r="P233" s="450" t="s">
        <v>725</v>
      </c>
      <c r="R233">
        <f t="shared" si="1"/>
        <v>5</v>
      </c>
    </row>
    <row r="234" spans="1:18" ht="16" x14ac:dyDescent="0.2">
      <c r="A234" s="345">
        <v>8</v>
      </c>
      <c r="B234" s="383" t="s">
        <v>135</v>
      </c>
      <c r="C234" s="627" t="s">
        <v>236</v>
      </c>
      <c r="D234" s="628"/>
      <c r="E234" s="629"/>
      <c r="F234" s="389" t="s">
        <v>242</v>
      </c>
      <c r="G234" s="340"/>
      <c r="H234" s="340">
        <v>5</v>
      </c>
      <c r="I234" s="340"/>
      <c r="J234" s="340"/>
      <c r="K234" s="340"/>
      <c r="L234" s="340"/>
      <c r="M234" s="340"/>
      <c r="N234" s="340"/>
      <c r="P234" s="450" t="s">
        <v>725</v>
      </c>
      <c r="R234">
        <f t="shared" si="1"/>
        <v>5</v>
      </c>
    </row>
    <row r="235" spans="1:18" ht="32" x14ac:dyDescent="0.2">
      <c r="A235" s="345">
        <v>8</v>
      </c>
      <c r="B235" s="383" t="s">
        <v>348</v>
      </c>
      <c r="C235" s="627" t="s">
        <v>236</v>
      </c>
      <c r="D235" s="628"/>
      <c r="E235" s="629"/>
      <c r="F235" s="389" t="s">
        <v>239</v>
      </c>
      <c r="G235" s="340"/>
      <c r="H235" s="340">
        <v>8</v>
      </c>
      <c r="I235" s="340"/>
      <c r="J235" s="340"/>
      <c r="K235" s="340"/>
      <c r="L235" s="340"/>
      <c r="M235" s="340"/>
      <c r="N235" s="340"/>
      <c r="P235" s="450" t="s">
        <v>725</v>
      </c>
      <c r="R235">
        <f t="shared" si="1"/>
        <v>8</v>
      </c>
    </row>
    <row r="236" spans="1:18" ht="32" x14ac:dyDescent="0.2">
      <c r="A236" s="345">
        <v>8</v>
      </c>
      <c r="B236" s="383" t="s">
        <v>129</v>
      </c>
      <c r="C236" s="627" t="s">
        <v>233</v>
      </c>
      <c r="D236" s="628"/>
      <c r="E236" s="629"/>
      <c r="F236" s="389" t="s">
        <v>238</v>
      </c>
      <c r="G236" s="340"/>
      <c r="H236" s="340">
        <v>25</v>
      </c>
      <c r="I236" s="340"/>
      <c r="J236" s="340"/>
      <c r="K236" s="340"/>
      <c r="L236" s="340"/>
      <c r="M236" s="340"/>
      <c r="N236" s="340"/>
      <c r="P236" s="450" t="s">
        <v>725</v>
      </c>
      <c r="R236">
        <f t="shared" si="1"/>
        <v>25</v>
      </c>
    </row>
    <row r="237" spans="1:18" ht="32" x14ac:dyDescent="0.2">
      <c r="A237" s="345">
        <v>8</v>
      </c>
      <c r="B237" s="383" t="s">
        <v>161</v>
      </c>
      <c r="C237" s="627" t="s">
        <v>235</v>
      </c>
      <c r="D237" s="628"/>
      <c r="E237" s="629"/>
      <c r="F237" s="389" t="s">
        <v>239</v>
      </c>
      <c r="G237" s="340"/>
      <c r="H237" s="340">
        <v>1</v>
      </c>
      <c r="I237" s="340"/>
      <c r="J237" s="340"/>
      <c r="K237" s="340"/>
      <c r="L237" s="340"/>
      <c r="M237" s="340"/>
      <c r="N237" s="340"/>
      <c r="P237" s="450" t="s">
        <v>725</v>
      </c>
      <c r="R237">
        <f t="shared" si="1"/>
        <v>1</v>
      </c>
    </row>
    <row r="238" spans="1:18" ht="32" x14ac:dyDescent="0.2">
      <c r="A238" s="345">
        <v>8</v>
      </c>
      <c r="B238" s="383" t="s">
        <v>232</v>
      </c>
      <c r="C238" s="627" t="s">
        <v>236</v>
      </c>
      <c r="D238" s="628"/>
      <c r="E238" s="629"/>
      <c r="F238" s="389" t="s">
        <v>239</v>
      </c>
      <c r="G238" s="340"/>
      <c r="H238" s="340"/>
      <c r="I238" s="340"/>
      <c r="J238" s="340"/>
      <c r="K238" s="340"/>
      <c r="L238" s="340">
        <v>1</v>
      </c>
      <c r="M238" s="340"/>
      <c r="N238" s="340"/>
      <c r="P238" s="450" t="s">
        <v>725</v>
      </c>
      <c r="R238">
        <f t="shared" si="1"/>
        <v>1</v>
      </c>
    </row>
    <row r="239" spans="1:18" ht="32" x14ac:dyDescent="0.2">
      <c r="A239" s="345">
        <v>9</v>
      </c>
      <c r="B239" s="383" t="s">
        <v>139</v>
      </c>
      <c r="C239" s="627" t="s">
        <v>234</v>
      </c>
      <c r="D239" s="628"/>
      <c r="E239" s="629"/>
      <c r="F239" s="389" t="s">
        <v>238</v>
      </c>
      <c r="G239" s="340"/>
      <c r="H239" s="340">
        <v>3</v>
      </c>
      <c r="I239" s="340"/>
      <c r="J239" s="340"/>
      <c r="K239" s="340">
        <v>3</v>
      </c>
      <c r="L239" s="340"/>
      <c r="M239" s="340"/>
      <c r="N239" s="340"/>
      <c r="P239" s="450" t="s">
        <v>725</v>
      </c>
      <c r="R239">
        <f t="shared" si="1"/>
        <v>6</v>
      </c>
    </row>
    <row r="240" spans="1:18" ht="32" x14ac:dyDescent="0.2">
      <c r="A240" s="345">
        <v>9</v>
      </c>
      <c r="B240" s="383" t="s">
        <v>275</v>
      </c>
      <c r="C240" s="627" t="s">
        <v>234</v>
      </c>
      <c r="D240" s="628"/>
      <c r="E240" s="629"/>
      <c r="F240" s="389" t="s">
        <v>238</v>
      </c>
      <c r="G240" s="340"/>
      <c r="H240" s="340">
        <v>7</v>
      </c>
      <c r="I240" s="340"/>
      <c r="J240" s="340"/>
      <c r="K240" s="340">
        <v>2</v>
      </c>
      <c r="L240" s="340"/>
      <c r="M240" s="340"/>
      <c r="N240" s="340"/>
      <c r="P240" s="450" t="s">
        <v>725</v>
      </c>
      <c r="R240">
        <f t="shared" si="1"/>
        <v>9</v>
      </c>
    </row>
    <row r="241" spans="1:18" ht="32" x14ac:dyDescent="0.2">
      <c r="A241" s="345">
        <v>9</v>
      </c>
      <c r="B241" s="392" t="s">
        <v>687</v>
      </c>
      <c r="C241" s="627" t="s">
        <v>234</v>
      </c>
      <c r="D241" s="628"/>
      <c r="E241" s="629"/>
      <c r="F241" s="389" t="s">
        <v>238</v>
      </c>
      <c r="G241" s="340"/>
      <c r="H241" s="340">
        <v>2</v>
      </c>
      <c r="I241" s="340"/>
      <c r="J241" s="340"/>
      <c r="K241" s="340"/>
      <c r="L241" s="340"/>
      <c r="M241" s="340"/>
      <c r="N241" s="340"/>
      <c r="O241" t="s">
        <v>871</v>
      </c>
      <c r="P241" s="450" t="s">
        <v>725</v>
      </c>
      <c r="R241">
        <f t="shared" si="1"/>
        <v>2</v>
      </c>
    </row>
    <row r="242" spans="1:18" ht="32" x14ac:dyDescent="0.2">
      <c r="A242" s="345">
        <v>9</v>
      </c>
      <c r="B242" s="383" t="s">
        <v>129</v>
      </c>
      <c r="C242" s="627" t="s">
        <v>233</v>
      </c>
      <c r="D242" s="628"/>
      <c r="E242" s="629"/>
      <c r="F242" s="389" t="s">
        <v>238</v>
      </c>
      <c r="G242" s="340"/>
      <c r="H242" s="340">
        <v>20</v>
      </c>
      <c r="I242" s="340"/>
      <c r="J242" s="340"/>
      <c r="K242" s="340"/>
      <c r="L242" s="340"/>
      <c r="M242" s="340"/>
      <c r="N242" s="340"/>
      <c r="P242" s="450" t="s">
        <v>725</v>
      </c>
      <c r="R242">
        <f t="shared" si="1"/>
        <v>20</v>
      </c>
    </row>
    <row r="243" spans="1:18" ht="16" x14ac:dyDescent="0.2">
      <c r="A243" s="345">
        <v>9</v>
      </c>
      <c r="B243" s="383" t="s">
        <v>135</v>
      </c>
      <c r="C243" s="627" t="s">
        <v>236</v>
      </c>
      <c r="D243" s="628"/>
      <c r="E243" s="629"/>
      <c r="F243" s="389" t="s">
        <v>242</v>
      </c>
      <c r="G243" s="340"/>
      <c r="H243" s="340">
        <v>4</v>
      </c>
      <c r="I243" s="340">
        <v>1</v>
      </c>
      <c r="J243" s="340"/>
      <c r="K243" s="340"/>
      <c r="L243" s="340"/>
      <c r="M243" s="340"/>
      <c r="N243" s="340"/>
      <c r="P243" s="450" t="s">
        <v>725</v>
      </c>
      <c r="R243">
        <f t="shared" si="1"/>
        <v>5</v>
      </c>
    </row>
    <row r="244" spans="1:18" ht="32" x14ac:dyDescent="0.2">
      <c r="A244" s="345">
        <v>9</v>
      </c>
      <c r="B244" s="383" t="s">
        <v>348</v>
      </c>
      <c r="C244" s="627" t="s">
        <v>236</v>
      </c>
      <c r="D244" s="628"/>
      <c r="E244" s="629"/>
      <c r="F244" s="389" t="s">
        <v>239</v>
      </c>
      <c r="G244" s="340"/>
      <c r="H244" s="340">
        <v>3</v>
      </c>
      <c r="I244" s="340"/>
      <c r="J244" s="340"/>
      <c r="K244" s="340"/>
      <c r="L244" s="340"/>
      <c r="M244" s="340"/>
      <c r="N244" s="340"/>
      <c r="P244" s="450" t="s">
        <v>725</v>
      </c>
      <c r="R244">
        <f t="shared" si="1"/>
        <v>3</v>
      </c>
    </row>
    <row r="245" spans="1:18" ht="16" x14ac:dyDescent="0.2">
      <c r="A245" s="345">
        <v>9</v>
      </c>
      <c r="B245" s="383" t="s">
        <v>230</v>
      </c>
      <c r="C245" s="627" t="s">
        <v>233</v>
      </c>
      <c r="D245" s="628"/>
      <c r="E245" s="629"/>
      <c r="F245" s="410" t="s">
        <v>238</v>
      </c>
      <c r="G245" s="340"/>
      <c r="H245" s="340">
        <v>4</v>
      </c>
      <c r="I245" s="340"/>
      <c r="J245" s="340"/>
      <c r="K245" s="340">
        <v>4</v>
      </c>
      <c r="L245" s="340"/>
      <c r="M245" s="340"/>
      <c r="N245" s="340"/>
      <c r="P245" s="450" t="s">
        <v>725</v>
      </c>
      <c r="R245">
        <f t="shared" si="1"/>
        <v>8</v>
      </c>
    </row>
    <row r="246" spans="1:18" ht="32" x14ac:dyDescent="0.2">
      <c r="A246" s="345">
        <v>9</v>
      </c>
      <c r="B246" s="383" t="s">
        <v>232</v>
      </c>
      <c r="C246" s="627" t="s">
        <v>236</v>
      </c>
      <c r="D246" s="628"/>
      <c r="E246" s="629"/>
      <c r="F246" s="410" t="s">
        <v>239</v>
      </c>
      <c r="G246" s="340"/>
      <c r="H246" s="340"/>
      <c r="I246" s="340"/>
      <c r="J246" s="340"/>
      <c r="K246" s="340"/>
      <c r="L246" s="340">
        <v>4</v>
      </c>
      <c r="M246" s="340"/>
      <c r="N246" s="340"/>
      <c r="P246" s="450" t="s">
        <v>725</v>
      </c>
      <c r="R246">
        <f t="shared" si="1"/>
        <v>4</v>
      </c>
    </row>
    <row r="247" spans="1:18" ht="32" x14ac:dyDescent="0.2">
      <c r="A247" s="345">
        <v>10</v>
      </c>
      <c r="B247" s="383" t="s">
        <v>232</v>
      </c>
      <c r="C247" s="627" t="s">
        <v>236</v>
      </c>
      <c r="D247" s="628"/>
      <c r="E247" s="629"/>
      <c r="F247" s="410" t="s">
        <v>239</v>
      </c>
      <c r="G247" s="340"/>
      <c r="H247" s="340"/>
      <c r="I247" s="340"/>
      <c r="J247" s="340"/>
      <c r="K247" s="340"/>
      <c r="L247" s="340">
        <v>3</v>
      </c>
      <c r="M247" s="340"/>
      <c r="N247" s="340"/>
      <c r="P247" s="450" t="s">
        <v>725</v>
      </c>
      <c r="R247">
        <f t="shared" si="1"/>
        <v>3</v>
      </c>
    </row>
    <row r="248" spans="1:18" ht="16" x14ac:dyDescent="0.2">
      <c r="A248" s="345">
        <v>10</v>
      </c>
      <c r="B248" s="383" t="s">
        <v>348</v>
      </c>
      <c r="C248" s="627" t="s">
        <v>236</v>
      </c>
      <c r="D248" s="628"/>
      <c r="E248" s="629"/>
      <c r="F248" s="410" t="s">
        <v>239</v>
      </c>
      <c r="G248" s="340"/>
      <c r="H248" s="340">
        <v>4</v>
      </c>
      <c r="I248" s="340"/>
      <c r="J248" s="340"/>
      <c r="K248" s="340"/>
      <c r="L248" s="340"/>
      <c r="M248" s="340"/>
      <c r="N248" s="340"/>
      <c r="P248" s="450" t="s">
        <v>725</v>
      </c>
      <c r="R248">
        <f t="shared" si="1"/>
        <v>4</v>
      </c>
    </row>
    <row r="249" spans="1:18" ht="16" x14ac:dyDescent="0.2">
      <c r="A249" s="345">
        <v>10</v>
      </c>
      <c r="B249" s="383" t="s">
        <v>135</v>
      </c>
      <c r="C249" s="627" t="s">
        <v>236</v>
      </c>
      <c r="D249" s="628"/>
      <c r="E249" s="629"/>
      <c r="F249" s="410" t="s">
        <v>242</v>
      </c>
      <c r="G249" s="340"/>
      <c r="H249" s="340">
        <v>2</v>
      </c>
      <c r="I249" s="340"/>
      <c r="J249" s="340"/>
      <c r="K249" s="340"/>
      <c r="L249" s="340"/>
      <c r="M249" s="340"/>
      <c r="N249" s="340"/>
      <c r="P249" s="450" t="s">
        <v>725</v>
      </c>
      <c r="R249">
        <f t="shared" si="1"/>
        <v>2</v>
      </c>
    </row>
    <row r="250" spans="1:18" ht="16" x14ac:dyDescent="0.2">
      <c r="A250" s="345">
        <v>10</v>
      </c>
      <c r="B250" s="383" t="s">
        <v>139</v>
      </c>
      <c r="C250" s="627" t="s">
        <v>234</v>
      </c>
      <c r="D250" s="628"/>
      <c r="E250" s="629"/>
      <c r="F250" s="410" t="s">
        <v>238</v>
      </c>
      <c r="G250" s="340"/>
      <c r="H250" s="340">
        <v>3</v>
      </c>
      <c r="I250" s="340"/>
      <c r="J250" s="340"/>
      <c r="K250" s="340">
        <v>3</v>
      </c>
      <c r="L250" s="340"/>
      <c r="M250" s="340"/>
      <c r="N250" s="340"/>
      <c r="P250" s="450" t="s">
        <v>725</v>
      </c>
      <c r="R250">
        <f t="shared" si="1"/>
        <v>6</v>
      </c>
    </row>
    <row r="251" spans="1:18" ht="16" x14ac:dyDescent="0.2">
      <c r="A251" s="345">
        <v>10</v>
      </c>
      <c r="B251" s="383" t="s">
        <v>127</v>
      </c>
      <c r="C251" s="627" t="s">
        <v>233</v>
      </c>
      <c r="D251" s="628"/>
      <c r="E251" s="629"/>
      <c r="F251" s="410" t="s">
        <v>238</v>
      </c>
      <c r="G251" s="340"/>
      <c r="H251" s="340">
        <v>5</v>
      </c>
      <c r="I251" s="340"/>
      <c r="J251" s="340"/>
      <c r="K251" s="340"/>
      <c r="L251" s="340"/>
      <c r="M251" s="340"/>
      <c r="N251" s="340"/>
      <c r="P251" s="450" t="s">
        <v>725</v>
      </c>
      <c r="R251">
        <f t="shared" si="1"/>
        <v>5</v>
      </c>
    </row>
    <row r="252" spans="1:18" ht="16" x14ac:dyDescent="0.2">
      <c r="A252" s="345">
        <v>10</v>
      </c>
      <c r="B252" s="383" t="s">
        <v>275</v>
      </c>
      <c r="C252" s="627" t="s">
        <v>234</v>
      </c>
      <c r="D252" s="628"/>
      <c r="E252" s="629"/>
      <c r="F252" s="410" t="s">
        <v>238</v>
      </c>
      <c r="G252" s="340"/>
      <c r="H252" s="340">
        <v>3</v>
      </c>
      <c r="I252" s="340"/>
      <c r="J252" s="340"/>
      <c r="K252" s="340">
        <v>1</v>
      </c>
      <c r="L252" s="340"/>
      <c r="M252" s="340"/>
      <c r="N252" s="340"/>
      <c r="P252" s="450" t="s">
        <v>725</v>
      </c>
      <c r="R252">
        <f t="shared" si="1"/>
        <v>4</v>
      </c>
    </row>
    <row r="253" spans="1:18" ht="16" x14ac:dyDescent="0.2">
      <c r="A253" s="345">
        <v>10</v>
      </c>
      <c r="B253" s="383" t="s">
        <v>129</v>
      </c>
      <c r="C253" s="627" t="s">
        <v>233</v>
      </c>
      <c r="D253" s="628"/>
      <c r="E253" s="629"/>
      <c r="F253" s="410" t="s">
        <v>238</v>
      </c>
      <c r="G253" s="340"/>
      <c r="H253" s="340">
        <v>22</v>
      </c>
      <c r="I253" s="340"/>
      <c r="J253" s="340">
        <v>1</v>
      </c>
      <c r="K253" s="340"/>
      <c r="L253" s="340"/>
      <c r="M253" s="340"/>
      <c r="N253" s="340"/>
      <c r="P253" s="450" t="s">
        <v>725</v>
      </c>
      <c r="R253">
        <f t="shared" si="1"/>
        <v>22</v>
      </c>
    </row>
    <row r="254" spans="1:18" ht="16" x14ac:dyDescent="0.2">
      <c r="A254" s="345">
        <v>11</v>
      </c>
      <c r="B254" s="383" t="s">
        <v>139</v>
      </c>
      <c r="C254" s="627" t="s">
        <v>234</v>
      </c>
      <c r="D254" s="628"/>
      <c r="E254" s="629"/>
      <c r="F254" s="410" t="s">
        <v>238</v>
      </c>
      <c r="G254" s="340"/>
      <c r="H254" s="340">
        <v>2</v>
      </c>
      <c r="I254" s="340"/>
      <c r="J254" s="340"/>
      <c r="K254" s="340">
        <v>1</v>
      </c>
      <c r="L254" s="340"/>
      <c r="M254" s="340"/>
      <c r="N254" s="340"/>
      <c r="P254" s="450" t="s">
        <v>725</v>
      </c>
      <c r="R254">
        <f t="shared" si="1"/>
        <v>3</v>
      </c>
    </row>
    <row r="255" spans="1:18" ht="16" x14ac:dyDescent="0.2">
      <c r="A255" s="345">
        <v>11</v>
      </c>
      <c r="B255" s="383" t="s">
        <v>135</v>
      </c>
      <c r="C255" s="627" t="s">
        <v>236</v>
      </c>
      <c r="D255" s="628"/>
      <c r="E255" s="629"/>
      <c r="F255" s="410" t="s">
        <v>242</v>
      </c>
      <c r="G255" s="340"/>
      <c r="H255" s="340">
        <v>6</v>
      </c>
      <c r="I255" s="340"/>
      <c r="J255" s="340"/>
      <c r="K255" s="340"/>
      <c r="L255" s="340"/>
      <c r="M255" s="340"/>
      <c r="N255" s="340"/>
      <c r="P255" s="450" t="s">
        <v>725</v>
      </c>
      <c r="R255">
        <f t="shared" si="1"/>
        <v>6</v>
      </c>
    </row>
    <row r="256" spans="1:18" ht="16" x14ac:dyDescent="0.2">
      <c r="A256" s="345">
        <v>11</v>
      </c>
      <c r="B256" s="383" t="s">
        <v>275</v>
      </c>
      <c r="C256" s="627" t="s">
        <v>234</v>
      </c>
      <c r="D256" s="628"/>
      <c r="E256" s="629"/>
      <c r="F256" s="410" t="s">
        <v>238</v>
      </c>
      <c r="G256" s="340"/>
      <c r="H256" s="340">
        <v>1</v>
      </c>
      <c r="I256" s="340"/>
      <c r="J256" s="340"/>
      <c r="K256" s="340"/>
      <c r="L256" s="340"/>
      <c r="M256" s="340"/>
      <c r="N256" s="340"/>
      <c r="P256" s="450" t="s">
        <v>725</v>
      </c>
      <c r="R256">
        <f t="shared" si="1"/>
        <v>1</v>
      </c>
    </row>
    <row r="257" spans="1:18" ht="16" x14ac:dyDescent="0.2">
      <c r="A257" s="345">
        <v>11</v>
      </c>
      <c r="B257" s="383" t="s">
        <v>129</v>
      </c>
      <c r="C257" s="627" t="s">
        <v>233</v>
      </c>
      <c r="D257" s="628"/>
      <c r="E257" s="629"/>
      <c r="F257" s="410" t="s">
        <v>238</v>
      </c>
      <c r="G257" s="340"/>
      <c r="H257" s="340">
        <v>17</v>
      </c>
      <c r="I257" s="340"/>
      <c r="J257" s="340"/>
      <c r="K257" s="340"/>
      <c r="L257" s="340"/>
      <c r="M257" s="340"/>
      <c r="N257" s="340"/>
      <c r="P257" s="450" t="s">
        <v>725</v>
      </c>
      <c r="R257">
        <f t="shared" si="1"/>
        <v>17</v>
      </c>
    </row>
    <row r="258" spans="1:18" ht="16" x14ac:dyDescent="0.2">
      <c r="A258" s="345">
        <v>11</v>
      </c>
      <c r="B258" s="383" t="s">
        <v>127</v>
      </c>
      <c r="C258" s="627" t="s">
        <v>233</v>
      </c>
      <c r="D258" s="628"/>
      <c r="E258" s="629"/>
      <c r="F258" s="410" t="s">
        <v>238</v>
      </c>
      <c r="G258" s="340"/>
      <c r="H258" s="340">
        <v>2</v>
      </c>
      <c r="I258" s="340"/>
      <c r="J258" s="340"/>
      <c r="K258" s="340"/>
      <c r="L258" s="340"/>
      <c r="M258" s="340"/>
      <c r="N258" s="340"/>
      <c r="P258" s="450" t="s">
        <v>725</v>
      </c>
      <c r="R258">
        <f t="shared" si="1"/>
        <v>2</v>
      </c>
    </row>
    <row r="259" spans="1:18" ht="16" x14ac:dyDescent="0.2">
      <c r="A259" s="345">
        <v>11</v>
      </c>
      <c r="B259" s="392" t="s">
        <v>687</v>
      </c>
      <c r="C259" s="627" t="s">
        <v>234</v>
      </c>
      <c r="D259" s="628"/>
      <c r="E259" s="629"/>
      <c r="F259" s="410" t="s">
        <v>238</v>
      </c>
      <c r="G259" s="340"/>
      <c r="H259" s="340">
        <v>1</v>
      </c>
      <c r="I259" s="340"/>
      <c r="J259" s="340"/>
      <c r="K259" s="340"/>
      <c r="L259" s="340"/>
      <c r="M259" s="340"/>
      <c r="N259" s="340"/>
      <c r="O259" t="s">
        <v>871</v>
      </c>
      <c r="P259" s="450" t="s">
        <v>725</v>
      </c>
      <c r="R259">
        <f t="shared" si="1"/>
        <v>1</v>
      </c>
    </row>
    <row r="260" spans="1:18" ht="16" x14ac:dyDescent="0.2">
      <c r="A260" s="345">
        <v>11</v>
      </c>
      <c r="B260" s="383" t="s">
        <v>348</v>
      </c>
      <c r="C260" s="627" t="s">
        <v>236</v>
      </c>
      <c r="D260" s="628"/>
      <c r="E260" s="629"/>
      <c r="F260" s="410" t="s">
        <v>239</v>
      </c>
      <c r="G260" s="340"/>
      <c r="H260" s="340">
        <v>3</v>
      </c>
      <c r="I260" s="340"/>
      <c r="J260" s="340"/>
      <c r="K260" s="340"/>
      <c r="L260" s="340"/>
      <c r="M260" s="340"/>
      <c r="N260" s="340"/>
      <c r="P260" s="450" t="s">
        <v>725</v>
      </c>
      <c r="R260">
        <f t="shared" si="1"/>
        <v>3</v>
      </c>
    </row>
    <row r="261" spans="1:18" ht="16" x14ac:dyDescent="0.2">
      <c r="A261" s="345">
        <v>12</v>
      </c>
      <c r="B261" s="383" t="s">
        <v>134</v>
      </c>
      <c r="C261" s="627" t="s">
        <v>233</v>
      </c>
      <c r="D261" s="628"/>
      <c r="E261" s="629"/>
      <c r="F261" s="410" t="s">
        <v>238</v>
      </c>
      <c r="G261" s="340"/>
      <c r="H261" s="340">
        <v>7</v>
      </c>
      <c r="I261" s="340"/>
      <c r="J261" s="340"/>
      <c r="K261" s="340"/>
      <c r="L261" s="340"/>
      <c r="M261" s="340"/>
      <c r="N261" s="340"/>
      <c r="P261" s="450" t="s">
        <v>725</v>
      </c>
      <c r="R261">
        <f t="shared" si="1"/>
        <v>7</v>
      </c>
    </row>
    <row r="262" spans="1:18" ht="16" x14ac:dyDescent="0.2">
      <c r="A262" s="345">
        <v>12</v>
      </c>
      <c r="B262" s="383" t="s">
        <v>135</v>
      </c>
      <c r="C262" s="627" t="s">
        <v>236</v>
      </c>
      <c r="D262" s="628"/>
      <c r="E262" s="629"/>
      <c r="F262" s="410" t="s">
        <v>242</v>
      </c>
      <c r="G262" s="340"/>
      <c r="H262" s="340">
        <v>4</v>
      </c>
      <c r="I262" s="340"/>
      <c r="J262" s="340"/>
      <c r="K262" s="340"/>
      <c r="L262" s="340"/>
      <c r="M262" s="340"/>
      <c r="N262" s="340"/>
      <c r="P262" s="450" t="s">
        <v>725</v>
      </c>
      <c r="R262">
        <f t="shared" si="1"/>
        <v>4</v>
      </c>
    </row>
    <row r="263" spans="1:18" ht="16" x14ac:dyDescent="0.2">
      <c r="A263" s="345">
        <v>12</v>
      </c>
      <c r="B263" s="383" t="s">
        <v>129</v>
      </c>
      <c r="C263" s="627" t="s">
        <v>233</v>
      </c>
      <c r="D263" s="628"/>
      <c r="E263" s="629"/>
      <c r="F263" s="410" t="s">
        <v>238</v>
      </c>
      <c r="G263" s="340"/>
      <c r="H263" s="340">
        <v>16</v>
      </c>
      <c r="I263" s="340">
        <v>1</v>
      </c>
      <c r="J263" s="340"/>
      <c r="K263" s="340"/>
      <c r="L263" s="340"/>
      <c r="M263" s="340"/>
      <c r="N263" s="340"/>
      <c r="P263" s="450" t="s">
        <v>725</v>
      </c>
      <c r="R263">
        <f t="shared" si="1"/>
        <v>17</v>
      </c>
    </row>
    <row r="264" spans="1:18" ht="16" x14ac:dyDescent="0.2">
      <c r="A264" s="345">
        <v>12</v>
      </c>
      <c r="B264" s="383" t="s">
        <v>127</v>
      </c>
      <c r="C264" s="627" t="s">
        <v>233</v>
      </c>
      <c r="D264" s="628"/>
      <c r="E264" s="629"/>
      <c r="F264" s="410" t="s">
        <v>238</v>
      </c>
      <c r="G264" s="340"/>
      <c r="H264" s="340">
        <v>1</v>
      </c>
      <c r="I264" s="340"/>
      <c r="J264" s="340"/>
      <c r="K264" s="340"/>
      <c r="L264" s="340"/>
      <c r="M264" s="340"/>
      <c r="N264" s="340"/>
      <c r="P264" s="450" t="s">
        <v>725</v>
      </c>
      <c r="R264">
        <f t="shared" si="1"/>
        <v>1</v>
      </c>
    </row>
    <row r="265" spans="1:18" ht="16" x14ac:dyDescent="0.2">
      <c r="A265" s="345">
        <v>12</v>
      </c>
      <c r="B265" s="383" t="s">
        <v>230</v>
      </c>
      <c r="C265" s="627" t="s">
        <v>233</v>
      </c>
      <c r="D265" s="628"/>
      <c r="E265" s="629"/>
      <c r="F265" s="410" t="s">
        <v>238</v>
      </c>
      <c r="G265" s="340"/>
      <c r="H265" s="340">
        <v>10</v>
      </c>
      <c r="I265" s="340"/>
      <c r="J265" s="340"/>
      <c r="K265" s="340">
        <v>3</v>
      </c>
      <c r="L265" s="340"/>
      <c r="M265" s="340"/>
      <c r="N265" s="340"/>
      <c r="P265" s="450" t="s">
        <v>725</v>
      </c>
      <c r="R265">
        <f t="shared" si="1"/>
        <v>13</v>
      </c>
    </row>
    <row r="266" spans="1:18" ht="16" x14ac:dyDescent="0.2">
      <c r="A266" s="345">
        <v>12</v>
      </c>
      <c r="B266" s="383" t="s">
        <v>131</v>
      </c>
      <c r="C266" s="627" t="s">
        <v>233</v>
      </c>
      <c r="D266" s="628"/>
      <c r="E266" s="629"/>
      <c r="F266" s="410" t="s">
        <v>240</v>
      </c>
      <c r="G266" s="340"/>
      <c r="H266" s="340">
        <v>2</v>
      </c>
      <c r="I266" s="340"/>
      <c r="J266" s="340"/>
      <c r="K266" s="340"/>
      <c r="L266" s="340"/>
      <c r="M266" s="340"/>
      <c r="N266" s="340"/>
      <c r="P266" s="450" t="s">
        <v>725</v>
      </c>
      <c r="R266">
        <f t="shared" si="1"/>
        <v>2</v>
      </c>
    </row>
    <row r="267" spans="1:18" ht="16" x14ac:dyDescent="0.2">
      <c r="A267" s="345">
        <v>13</v>
      </c>
      <c r="B267" s="383" t="s">
        <v>348</v>
      </c>
      <c r="C267" s="627" t="s">
        <v>236</v>
      </c>
      <c r="D267" s="628"/>
      <c r="E267" s="629"/>
      <c r="F267" s="410" t="s">
        <v>239</v>
      </c>
      <c r="G267" s="340"/>
      <c r="H267" s="340">
        <v>3</v>
      </c>
      <c r="I267" s="340"/>
      <c r="J267" s="340"/>
      <c r="K267" s="340"/>
      <c r="L267" s="340"/>
      <c r="M267" s="340"/>
      <c r="N267" s="340"/>
      <c r="O267" s="129" t="s">
        <v>718</v>
      </c>
      <c r="P267" s="450" t="s">
        <v>725</v>
      </c>
      <c r="R267">
        <f t="shared" si="1"/>
        <v>3</v>
      </c>
    </row>
    <row r="268" spans="1:18" ht="16" x14ac:dyDescent="0.2">
      <c r="A268" s="345">
        <v>13</v>
      </c>
      <c r="B268" s="383" t="s">
        <v>134</v>
      </c>
      <c r="C268" s="627" t="s">
        <v>233</v>
      </c>
      <c r="D268" s="628"/>
      <c r="E268" s="629"/>
      <c r="F268" s="410" t="s">
        <v>239</v>
      </c>
      <c r="G268" s="340"/>
      <c r="H268" s="340">
        <v>8</v>
      </c>
      <c r="I268" s="340"/>
      <c r="J268" s="340"/>
      <c r="K268" s="340"/>
      <c r="L268" s="340"/>
      <c r="M268" s="340"/>
      <c r="N268" s="340"/>
      <c r="P268" s="450" t="s">
        <v>725</v>
      </c>
      <c r="R268">
        <f t="shared" si="1"/>
        <v>8</v>
      </c>
    </row>
    <row r="269" spans="1:18" ht="16" x14ac:dyDescent="0.2">
      <c r="A269" s="345">
        <v>13</v>
      </c>
      <c r="B269" s="383" t="s">
        <v>131</v>
      </c>
      <c r="C269" s="627" t="s">
        <v>233</v>
      </c>
      <c r="D269" s="628"/>
      <c r="E269" s="629"/>
      <c r="F269" s="410" t="s">
        <v>240</v>
      </c>
      <c r="G269" s="340"/>
      <c r="H269" s="340">
        <v>30</v>
      </c>
      <c r="I269" s="340"/>
      <c r="J269" s="340"/>
      <c r="K269" s="340"/>
      <c r="L269" s="340"/>
      <c r="M269" s="340"/>
      <c r="N269" s="340"/>
      <c r="P269" s="450" t="s">
        <v>725</v>
      </c>
      <c r="R269">
        <f t="shared" si="1"/>
        <v>30</v>
      </c>
    </row>
    <row r="270" spans="1:18" ht="16" x14ac:dyDescent="0.2">
      <c r="A270" s="345">
        <v>13</v>
      </c>
      <c r="B270" s="383" t="s">
        <v>129</v>
      </c>
      <c r="C270" s="627" t="s">
        <v>233</v>
      </c>
      <c r="D270" s="628"/>
      <c r="E270" s="629"/>
      <c r="F270" s="410" t="s">
        <v>238</v>
      </c>
      <c r="G270" s="340"/>
      <c r="H270" s="340">
        <v>20</v>
      </c>
      <c r="I270" s="340"/>
      <c r="J270" s="340"/>
      <c r="K270" s="340"/>
      <c r="L270" s="340"/>
      <c r="M270" s="340"/>
      <c r="N270" s="340"/>
      <c r="P270" s="450" t="s">
        <v>725</v>
      </c>
      <c r="R270">
        <f t="shared" si="1"/>
        <v>20</v>
      </c>
    </row>
    <row r="271" spans="1:18" ht="16" x14ac:dyDescent="0.2">
      <c r="A271" s="345">
        <v>13</v>
      </c>
      <c r="B271" s="383" t="s">
        <v>127</v>
      </c>
      <c r="C271" s="627" t="s">
        <v>233</v>
      </c>
      <c r="D271" s="628"/>
      <c r="E271" s="629"/>
      <c r="F271" s="410" t="s">
        <v>238</v>
      </c>
      <c r="G271" s="340"/>
      <c r="H271" s="340">
        <v>4</v>
      </c>
      <c r="I271" s="340"/>
      <c r="J271" s="340"/>
      <c r="K271" s="340"/>
      <c r="L271" s="340"/>
      <c r="M271" s="340"/>
      <c r="N271" s="340"/>
      <c r="P271" s="450" t="s">
        <v>725</v>
      </c>
      <c r="R271">
        <f t="shared" si="1"/>
        <v>4</v>
      </c>
    </row>
    <row r="272" spans="1:18" ht="16" x14ac:dyDescent="0.2">
      <c r="A272" s="345">
        <v>13</v>
      </c>
      <c r="B272" s="383" t="s">
        <v>230</v>
      </c>
      <c r="C272" s="627" t="s">
        <v>233</v>
      </c>
      <c r="D272" s="628"/>
      <c r="E272" s="629"/>
      <c r="F272" s="410" t="s">
        <v>238</v>
      </c>
      <c r="G272" s="340"/>
      <c r="H272" s="340">
        <v>21</v>
      </c>
      <c r="I272" s="340"/>
      <c r="J272" s="340"/>
      <c r="K272" s="340">
        <v>5</v>
      </c>
      <c r="L272" s="340"/>
      <c r="M272" s="340"/>
      <c r="N272" s="340"/>
      <c r="P272" s="450" t="s">
        <v>725</v>
      </c>
      <c r="R272">
        <f t="shared" si="1"/>
        <v>26</v>
      </c>
    </row>
    <row r="273" spans="1:18" ht="16" x14ac:dyDescent="0.2">
      <c r="A273" s="345">
        <v>13</v>
      </c>
      <c r="B273" s="383" t="s">
        <v>135</v>
      </c>
      <c r="C273" s="627" t="s">
        <v>236</v>
      </c>
      <c r="D273" s="628"/>
      <c r="E273" s="629"/>
      <c r="F273" s="410" t="s">
        <v>242</v>
      </c>
      <c r="G273" s="340"/>
      <c r="H273" s="340">
        <v>4</v>
      </c>
      <c r="I273" s="340"/>
      <c r="J273" s="340"/>
      <c r="K273" s="340"/>
      <c r="L273" s="340"/>
      <c r="M273" s="340"/>
      <c r="N273" s="340"/>
      <c r="P273" s="450" t="s">
        <v>725</v>
      </c>
      <c r="R273">
        <f t="shared" si="1"/>
        <v>4</v>
      </c>
    </row>
    <row r="274" spans="1:18" ht="16" x14ac:dyDescent="0.2">
      <c r="A274" s="345">
        <v>14</v>
      </c>
      <c r="B274" s="383" t="s">
        <v>135</v>
      </c>
      <c r="C274" s="627" t="s">
        <v>236</v>
      </c>
      <c r="D274" s="628"/>
      <c r="E274" s="629"/>
      <c r="F274" s="410" t="s">
        <v>242</v>
      </c>
      <c r="G274" s="340"/>
      <c r="H274" s="340">
        <v>1</v>
      </c>
      <c r="I274" s="340"/>
      <c r="J274" s="340"/>
      <c r="K274" s="340"/>
      <c r="L274" s="340"/>
      <c r="M274" s="340"/>
      <c r="N274" s="340"/>
      <c r="P274" s="450" t="s">
        <v>725</v>
      </c>
      <c r="R274">
        <f t="shared" si="1"/>
        <v>1</v>
      </c>
    </row>
    <row r="275" spans="1:18" ht="16" x14ac:dyDescent="0.2">
      <c r="A275" s="345">
        <v>14</v>
      </c>
      <c r="B275" s="383" t="s">
        <v>348</v>
      </c>
      <c r="C275" s="627" t="s">
        <v>236</v>
      </c>
      <c r="D275" s="628"/>
      <c r="E275" s="629"/>
      <c r="F275" s="410" t="s">
        <v>239</v>
      </c>
      <c r="G275" s="340"/>
      <c r="H275" s="340">
        <v>3</v>
      </c>
      <c r="I275" s="340"/>
      <c r="J275" s="340"/>
      <c r="K275" s="340"/>
      <c r="L275" s="340"/>
      <c r="M275" s="340"/>
      <c r="N275" s="340"/>
      <c r="P275" s="450" t="s">
        <v>725</v>
      </c>
      <c r="R275">
        <f t="shared" si="1"/>
        <v>3</v>
      </c>
    </row>
    <row r="276" spans="1:18" ht="16" x14ac:dyDescent="0.2">
      <c r="A276" s="345">
        <v>14</v>
      </c>
      <c r="B276" s="383" t="s">
        <v>129</v>
      </c>
      <c r="C276" s="627" t="s">
        <v>233</v>
      </c>
      <c r="D276" s="628"/>
      <c r="E276" s="629"/>
      <c r="F276" s="410" t="s">
        <v>238</v>
      </c>
      <c r="G276" s="340"/>
      <c r="H276" s="340">
        <v>8</v>
      </c>
      <c r="I276" s="340"/>
      <c r="J276" s="340"/>
      <c r="K276" s="340"/>
      <c r="L276" s="340"/>
      <c r="M276" s="340"/>
      <c r="N276" s="340"/>
      <c r="P276" s="450" t="s">
        <v>725</v>
      </c>
      <c r="R276">
        <f t="shared" si="1"/>
        <v>8</v>
      </c>
    </row>
    <row r="277" spans="1:18" ht="16" x14ac:dyDescent="0.2">
      <c r="A277" s="345">
        <v>14</v>
      </c>
      <c r="B277" s="383" t="s">
        <v>134</v>
      </c>
      <c r="C277" s="627" t="s">
        <v>233</v>
      </c>
      <c r="D277" s="628"/>
      <c r="E277" s="629"/>
      <c r="F277" s="410" t="s">
        <v>238</v>
      </c>
      <c r="G277" s="340"/>
      <c r="H277" s="340">
        <v>32</v>
      </c>
      <c r="I277" s="340"/>
      <c r="J277" s="340"/>
      <c r="K277" s="340"/>
      <c r="L277" s="340"/>
      <c r="M277" s="340"/>
      <c r="N277" s="340"/>
      <c r="P277" s="450" t="s">
        <v>725</v>
      </c>
      <c r="R277">
        <f t="shared" si="1"/>
        <v>32</v>
      </c>
    </row>
    <row r="278" spans="1:18" ht="16" x14ac:dyDescent="0.2">
      <c r="A278" s="345">
        <v>14</v>
      </c>
      <c r="B278" s="383" t="s">
        <v>127</v>
      </c>
      <c r="C278" s="627" t="s">
        <v>233</v>
      </c>
      <c r="D278" s="628"/>
      <c r="E278" s="629"/>
      <c r="F278" s="410" t="s">
        <v>238</v>
      </c>
      <c r="G278" s="340"/>
      <c r="H278" s="340">
        <v>8</v>
      </c>
      <c r="I278" s="340"/>
      <c r="J278" s="340"/>
      <c r="K278" s="340"/>
      <c r="L278" s="340"/>
      <c r="M278" s="340"/>
      <c r="N278" s="340"/>
      <c r="P278" s="450" t="s">
        <v>725</v>
      </c>
      <c r="R278">
        <f t="shared" si="1"/>
        <v>8</v>
      </c>
    </row>
    <row r="279" spans="1:18" ht="16" x14ac:dyDescent="0.2">
      <c r="A279" s="345">
        <v>14</v>
      </c>
      <c r="B279" s="383" t="s">
        <v>230</v>
      </c>
      <c r="C279" s="627" t="s">
        <v>233</v>
      </c>
      <c r="D279" s="628"/>
      <c r="E279" s="629"/>
      <c r="F279" s="410" t="s">
        <v>238</v>
      </c>
      <c r="G279" s="340"/>
      <c r="H279" s="340">
        <v>7</v>
      </c>
      <c r="I279" s="340"/>
      <c r="J279" s="340"/>
      <c r="K279" s="340"/>
      <c r="L279" s="340"/>
      <c r="M279" s="340"/>
      <c r="N279" s="340"/>
      <c r="P279" s="450" t="s">
        <v>725</v>
      </c>
      <c r="R279">
        <f t="shared" si="1"/>
        <v>7</v>
      </c>
    </row>
    <row r="280" spans="1:18" ht="16" x14ac:dyDescent="0.2">
      <c r="A280" s="345">
        <v>15</v>
      </c>
      <c r="B280" s="383" t="s">
        <v>135</v>
      </c>
      <c r="C280" s="627" t="s">
        <v>236</v>
      </c>
      <c r="D280" s="628"/>
      <c r="E280" s="629"/>
      <c r="F280" s="410" t="s">
        <v>242</v>
      </c>
      <c r="G280" s="340"/>
      <c r="H280" s="340">
        <v>2</v>
      </c>
      <c r="I280" s="340"/>
      <c r="J280" s="340"/>
      <c r="K280" s="340"/>
      <c r="L280" s="340"/>
      <c r="M280" s="340"/>
      <c r="N280" s="340"/>
      <c r="P280" s="450" t="s">
        <v>725</v>
      </c>
      <c r="R280">
        <f t="shared" si="1"/>
        <v>2</v>
      </c>
    </row>
    <row r="281" spans="1:18" x14ac:dyDescent="0.2">
      <c r="A281" s="345">
        <v>15</v>
      </c>
      <c r="B281" s="406" t="s">
        <v>232</v>
      </c>
      <c r="C281" s="627" t="s">
        <v>236</v>
      </c>
      <c r="D281" s="628"/>
      <c r="E281" s="629"/>
      <c r="F281" s="410" t="s">
        <v>239</v>
      </c>
      <c r="G281" s="340"/>
      <c r="H281" s="340">
        <v>1</v>
      </c>
      <c r="I281" s="340"/>
      <c r="J281" s="340"/>
      <c r="K281" s="340"/>
      <c r="L281" s="340">
        <v>10</v>
      </c>
      <c r="M281" s="340"/>
      <c r="N281" s="340"/>
      <c r="P281" s="450" t="s">
        <v>725</v>
      </c>
      <c r="R281">
        <f t="shared" si="1"/>
        <v>11</v>
      </c>
    </row>
    <row r="282" spans="1:18" ht="16" x14ac:dyDescent="0.2">
      <c r="A282" s="345">
        <v>15</v>
      </c>
      <c r="B282" s="383" t="s">
        <v>348</v>
      </c>
      <c r="C282" s="627" t="s">
        <v>236</v>
      </c>
      <c r="D282" s="628"/>
      <c r="E282" s="629"/>
      <c r="F282" s="410" t="s">
        <v>239</v>
      </c>
      <c r="G282" s="340"/>
      <c r="H282" s="340">
        <v>2</v>
      </c>
      <c r="I282" s="340"/>
      <c r="J282" s="340"/>
      <c r="K282" s="340"/>
      <c r="L282" s="340"/>
      <c r="M282" s="340"/>
      <c r="N282" s="340"/>
      <c r="P282" s="450" t="s">
        <v>725</v>
      </c>
      <c r="R282">
        <f t="shared" si="1"/>
        <v>2</v>
      </c>
    </row>
    <row r="283" spans="1:18" ht="16" x14ac:dyDescent="0.2">
      <c r="A283" s="345">
        <v>15</v>
      </c>
      <c r="B283" s="383" t="s">
        <v>129</v>
      </c>
      <c r="C283" s="627" t="s">
        <v>233</v>
      </c>
      <c r="D283" s="628"/>
      <c r="E283" s="629"/>
      <c r="F283" s="410" t="s">
        <v>238</v>
      </c>
      <c r="G283" s="340"/>
      <c r="H283" s="340">
        <v>15</v>
      </c>
      <c r="I283" s="340"/>
      <c r="J283" s="340"/>
      <c r="K283" s="340"/>
      <c r="L283" s="340"/>
      <c r="M283" s="340"/>
      <c r="N283" s="340"/>
      <c r="P283" s="450" t="s">
        <v>725</v>
      </c>
      <c r="R283">
        <f t="shared" si="1"/>
        <v>15</v>
      </c>
    </row>
    <row r="284" spans="1:18" ht="16" x14ac:dyDescent="0.2">
      <c r="A284" s="345">
        <v>15</v>
      </c>
      <c r="B284" s="383" t="s">
        <v>127</v>
      </c>
      <c r="C284" s="627" t="s">
        <v>233</v>
      </c>
      <c r="D284" s="628"/>
      <c r="E284" s="629"/>
      <c r="F284" s="410" t="s">
        <v>238</v>
      </c>
      <c r="G284" s="340"/>
      <c r="H284" s="340">
        <v>9</v>
      </c>
      <c r="I284" s="340"/>
      <c r="J284" s="340"/>
      <c r="K284" s="340"/>
      <c r="L284" s="340"/>
      <c r="M284" s="340"/>
      <c r="N284" s="340"/>
      <c r="P284" s="450" t="s">
        <v>725</v>
      </c>
      <c r="R284">
        <f t="shared" si="1"/>
        <v>9</v>
      </c>
    </row>
    <row r="285" spans="1:18" ht="16" x14ac:dyDescent="0.2">
      <c r="A285" s="345">
        <v>16</v>
      </c>
      <c r="B285" s="383" t="s">
        <v>135</v>
      </c>
      <c r="C285" s="627" t="s">
        <v>236</v>
      </c>
      <c r="D285" s="628"/>
      <c r="E285" s="629"/>
      <c r="F285" s="410" t="s">
        <v>242</v>
      </c>
      <c r="G285" s="340"/>
      <c r="H285" s="340"/>
      <c r="I285" s="340"/>
      <c r="J285" s="340"/>
      <c r="K285" s="340"/>
      <c r="L285" s="340"/>
      <c r="M285" s="340"/>
      <c r="N285" s="340"/>
      <c r="P285" s="450" t="s">
        <v>725</v>
      </c>
      <c r="R285">
        <f t="shared" si="1"/>
        <v>0</v>
      </c>
    </row>
    <row r="286" spans="1:18" ht="16" x14ac:dyDescent="0.2">
      <c r="A286" s="345">
        <v>16</v>
      </c>
      <c r="B286" s="383" t="s">
        <v>134</v>
      </c>
      <c r="C286" s="627" t="s">
        <v>233</v>
      </c>
      <c r="D286" s="628"/>
      <c r="E286" s="629"/>
      <c r="F286" s="410" t="s">
        <v>238</v>
      </c>
      <c r="G286" s="340"/>
      <c r="H286" s="340"/>
      <c r="I286" s="340"/>
      <c r="J286" s="340"/>
      <c r="K286" s="340"/>
      <c r="L286" s="340"/>
      <c r="M286" s="340"/>
      <c r="N286" s="340"/>
      <c r="P286" s="450" t="s">
        <v>725</v>
      </c>
      <c r="R286">
        <f t="shared" si="1"/>
        <v>0</v>
      </c>
    </row>
    <row r="287" spans="1:18" ht="16" x14ac:dyDescent="0.2">
      <c r="A287" s="345">
        <v>16</v>
      </c>
      <c r="B287" s="392" t="s">
        <v>687</v>
      </c>
      <c r="C287" s="627" t="s">
        <v>234</v>
      </c>
      <c r="D287" s="628"/>
      <c r="E287" s="629"/>
      <c r="F287" s="410" t="s">
        <v>238</v>
      </c>
      <c r="G287" s="340"/>
      <c r="H287" s="451">
        <v>2</v>
      </c>
      <c r="I287" s="340"/>
      <c r="J287" s="340"/>
      <c r="K287" s="340"/>
      <c r="L287" s="340"/>
      <c r="M287" s="340"/>
      <c r="N287" s="340"/>
      <c r="O287" t="s">
        <v>871</v>
      </c>
      <c r="P287" s="450" t="s">
        <v>725</v>
      </c>
      <c r="R287">
        <f t="shared" si="1"/>
        <v>2</v>
      </c>
    </row>
    <row r="288" spans="1:18" ht="16" x14ac:dyDescent="0.2">
      <c r="A288" s="345">
        <v>16</v>
      </c>
      <c r="B288" s="383" t="s">
        <v>129</v>
      </c>
      <c r="C288" s="627" t="s">
        <v>233</v>
      </c>
      <c r="D288" s="628"/>
      <c r="E288" s="629"/>
      <c r="F288" s="410" t="s">
        <v>238</v>
      </c>
      <c r="G288" s="340"/>
      <c r="H288" s="340"/>
      <c r="I288" s="340"/>
      <c r="J288" s="340"/>
      <c r="K288" s="340"/>
      <c r="L288" s="340"/>
      <c r="M288" s="340"/>
      <c r="N288" s="340"/>
      <c r="P288" s="450" t="s">
        <v>725</v>
      </c>
      <c r="R288">
        <f t="shared" si="1"/>
        <v>0</v>
      </c>
    </row>
    <row r="289" spans="1:18" ht="16" x14ac:dyDescent="0.2">
      <c r="A289" s="345">
        <v>16</v>
      </c>
      <c r="B289" s="383" t="s">
        <v>127</v>
      </c>
      <c r="C289" s="627" t="s">
        <v>233</v>
      </c>
      <c r="D289" s="628"/>
      <c r="E289" s="629"/>
      <c r="F289" s="410" t="s">
        <v>238</v>
      </c>
      <c r="G289" s="340"/>
      <c r="H289" s="340"/>
      <c r="I289" s="340"/>
      <c r="J289" s="340"/>
      <c r="K289" s="340"/>
      <c r="L289" s="340"/>
      <c r="M289" s="340"/>
      <c r="N289" s="340"/>
      <c r="P289" s="450" t="s">
        <v>725</v>
      </c>
      <c r="R289">
        <f t="shared" si="1"/>
        <v>0</v>
      </c>
    </row>
    <row r="290" spans="1:18" ht="16" x14ac:dyDescent="0.2">
      <c r="A290" s="345">
        <v>16</v>
      </c>
      <c r="B290" s="383" t="s">
        <v>230</v>
      </c>
      <c r="C290" s="627" t="s">
        <v>233</v>
      </c>
      <c r="D290" s="628"/>
      <c r="E290" s="629"/>
      <c r="F290" s="410" t="s">
        <v>238</v>
      </c>
      <c r="G290" s="340"/>
      <c r="H290" s="340"/>
      <c r="I290" s="340"/>
      <c r="J290" s="340"/>
      <c r="K290" s="340"/>
      <c r="L290" s="340"/>
      <c r="M290" s="340"/>
      <c r="N290" s="340"/>
      <c r="P290" s="450" t="s">
        <v>725</v>
      </c>
      <c r="R290">
        <f t="shared" si="1"/>
        <v>0</v>
      </c>
    </row>
    <row r="291" spans="1:18" ht="16" x14ac:dyDescent="0.2">
      <c r="A291" s="345">
        <v>16</v>
      </c>
      <c r="B291" s="383" t="s">
        <v>161</v>
      </c>
      <c r="C291" s="627" t="s">
        <v>235</v>
      </c>
      <c r="D291" s="628"/>
      <c r="E291" s="629"/>
      <c r="F291" s="410" t="s">
        <v>239</v>
      </c>
      <c r="G291" s="340"/>
      <c r="H291" s="340"/>
      <c r="I291" s="340"/>
      <c r="J291" s="340"/>
      <c r="K291" s="340"/>
      <c r="L291" s="340"/>
      <c r="M291" s="340"/>
      <c r="N291" s="340"/>
      <c r="P291" s="450" t="s">
        <v>725</v>
      </c>
      <c r="R291">
        <f t="shared" si="1"/>
        <v>0</v>
      </c>
    </row>
    <row r="292" spans="1:18" ht="16" x14ac:dyDescent="0.2">
      <c r="A292" s="345">
        <v>17</v>
      </c>
      <c r="B292" s="383" t="s">
        <v>139</v>
      </c>
      <c r="C292" s="627" t="s">
        <v>234</v>
      </c>
      <c r="D292" s="628"/>
      <c r="E292" s="629"/>
      <c r="F292" s="410" t="s">
        <v>238</v>
      </c>
      <c r="G292" s="340"/>
      <c r="H292" s="340">
        <v>2</v>
      </c>
      <c r="I292" s="340"/>
      <c r="J292" s="340"/>
      <c r="K292" s="340"/>
      <c r="L292" s="340"/>
      <c r="M292" s="340"/>
      <c r="N292" s="340"/>
      <c r="P292" s="450" t="s">
        <v>725</v>
      </c>
      <c r="R292">
        <f t="shared" ref="R292:R351" si="2">SUM(G292:I292,K292:N292)</f>
        <v>2</v>
      </c>
    </row>
    <row r="293" spans="1:18" ht="16" x14ac:dyDescent="0.2">
      <c r="A293" s="345">
        <v>17</v>
      </c>
      <c r="B293" s="383" t="s">
        <v>135</v>
      </c>
      <c r="C293" s="627" t="s">
        <v>236</v>
      </c>
      <c r="D293" s="628"/>
      <c r="E293" s="629"/>
      <c r="F293" s="410" t="s">
        <v>242</v>
      </c>
      <c r="G293" s="340"/>
      <c r="H293" s="340">
        <v>1</v>
      </c>
      <c r="I293" s="340"/>
      <c r="J293" s="340"/>
      <c r="K293" s="340"/>
      <c r="L293" s="340"/>
      <c r="M293" s="340"/>
      <c r="N293" s="340"/>
      <c r="P293" s="450" t="s">
        <v>725</v>
      </c>
      <c r="R293">
        <f t="shared" si="2"/>
        <v>1</v>
      </c>
    </row>
    <row r="294" spans="1:18" ht="16" x14ac:dyDescent="0.2">
      <c r="A294" s="345">
        <v>17</v>
      </c>
      <c r="B294" s="383" t="s">
        <v>348</v>
      </c>
      <c r="C294" s="627" t="s">
        <v>236</v>
      </c>
      <c r="D294" s="628"/>
      <c r="E294" s="629"/>
      <c r="F294" s="410" t="s">
        <v>239</v>
      </c>
      <c r="G294" s="340"/>
      <c r="H294" s="340">
        <v>1</v>
      </c>
      <c r="I294" s="340"/>
      <c r="J294" s="340"/>
      <c r="K294" s="340"/>
      <c r="L294" s="340">
        <v>1</v>
      </c>
      <c r="M294" s="340"/>
      <c r="N294" s="340"/>
      <c r="P294" s="450" t="s">
        <v>725</v>
      </c>
      <c r="R294">
        <f t="shared" si="2"/>
        <v>2</v>
      </c>
    </row>
    <row r="295" spans="1:18" ht="32" x14ac:dyDescent="0.2">
      <c r="A295" s="345">
        <v>18</v>
      </c>
      <c r="B295" s="383" t="s">
        <v>232</v>
      </c>
      <c r="C295" s="627" t="s">
        <v>236</v>
      </c>
      <c r="D295" s="628"/>
      <c r="E295" s="629"/>
      <c r="F295" s="410" t="s">
        <v>239</v>
      </c>
      <c r="G295" s="340"/>
      <c r="H295" s="340"/>
      <c r="I295" s="340"/>
      <c r="J295" s="340"/>
      <c r="K295" s="340"/>
      <c r="L295" s="340">
        <v>23</v>
      </c>
      <c r="M295" s="340"/>
      <c r="N295" s="340"/>
      <c r="P295" s="450" t="s">
        <v>725</v>
      </c>
      <c r="R295">
        <f t="shared" si="2"/>
        <v>23</v>
      </c>
    </row>
    <row r="296" spans="1:18" ht="16" x14ac:dyDescent="0.2">
      <c r="A296" s="345">
        <v>18</v>
      </c>
      <c r="B296" s="383" t="s">
        <v>129</v>
      </c>
      <c r="C296" s="627" t="s">
        <v>233</v>
      </c>
      <c r="D296" s="628"/>
      <c r="E296" s="629"/>
      <c r="F296" s="410" t="s">
        <v>238</v>
      </c>
      <c r="G296" s="340"/>
      <c r="H296" s="340">
        <v>9</v>
      </c>
      <c r="I296" s="340"/>
      <c r="J296" s="340"/>
      <c r="K296" s="340"/>
      <c r="L296" s="340"/>
      <c r="M296" s="340"/>
      <c r="N296" s="340"/>
      <c r="P296" s="450" t="s">
        <v>725</v>
      </c>
      <c r="R296">
        <f t="shared" si="2"/>
        <v>9</v>
      </c>
    </row>
    <row r="297" spans="1:18" ht="16" x14ac:dyDescent="0.2">
      <c r="A297" s="345">
        <v>19</v>
      </c>
      <c r="B297" s="383" t="s">
        <v>348</v>
      </c>
      <c r="C297" s="627" t="s">
        <v>236</v>
      </c>
      <c r="D297" s="628"/>
      <c r="E297" s="629"/>
      <c r="F297" s="410" t="s">
        <v>239</v>
      </c>
      <c r="G297" s="340"/>
      <c r="H297" s="340">
        <v>5</v>
      </c>
      <c r="I297" s="340"/>
      <c r="J297" s="340"/>
      <c r="K297" s="340"/>
      <c r="L297" s="340"/>
      <c r="M297" s="340"/>
      <c r="N297" s="340"/>
      <c r="P297" s="450" t="s">
        <v>725</v>
      </c>
      <c r="R297">
        <f t="shared" si="2"/>
        <v>5</v>
      </c>
    </row>
    <row r="298" spans="1:18" ht="16" x14ac:dyDescent="0.2">
      <c r="A298" s="345">
        <v>19</v>
      </c>
      <c r="B298" s="383" t="s">
        <v>135</v>
      </c>
      <c r="C298" s="627" t="s">
        <v>236</v>
      </c>
      <c r="D298" s="628"/>
      <c r="E298" s="629"/>
      <c r="F298" s="410" t="s">
        <v>238</v>
      </c>
      <c r="G298" s="340"/>
      <c r="H298" s="340"/>
      <c r="I298" s="340"/>
      <c r="J298" s="340"/>
      <c r="K298" s="340"/>
      <c r="L298" s="340">
        <v>1</v>
      </c>
      <c r="M298" s="340"/>
      <c r="N298" s="340"/>
      <c r="P298" s="450" t="s">
        <v>725</v>
      </c>
      <c r="R298">
        <f t="shared" si="2"/>
        <v>1</v>
      </c>
    </row>
    <row r="299" spans="1:18" ht="16" x14ac:dyDescent="0.2">
      <c r="A299" s="345">
        <v>19</v>
      </c>
      <c r="B299" s="383" t="s">
        <v>129</v>
      </c>
      <c r="C299" s="627" t="s">
        <v>233</v>
      </c>
      <c r="D299" s="628"/>
      <c r="E299" s="629"/>
      <c r="F299" s="410" t="s">
        <v>238</v>
      </c>
      <c r="G299" s="340"/>
      <c r="H299" s="340">
        <v>20</v>
      </c>
      <c r="I299" s="340">
        <v>1</v>
      </c>
      <c r="J299" s="340"/>
      <c r="K299" s="340"/>
      <c r="L299" s="340"/>
      <c r="M299" s="340"/>
      <c r="N299" s="340"/>
      <c r="P299" s="450" t="s">
        <v>725</v>
      </c>
      <c r="R299">
        <f t="shared" si="2"/>
        <v>21</v>
      </c>
    </row>
    <row r="300" spans="1:18" ht="16" x14ac:dyDescent="0.2">
      <c r="A300" s="345">
        <v>19</v>
      </c>
      <c r="B300" s="383" t="s">
        <v>134</v>
      </c>
      <c r="C300" s="627" t="s">
        <v>233</v>
      </c>
      <c r="D300" s="628"/>
      <c r="E300" s="629"/>
      <c r="F300" s="410" t="s">
        <v>238</v>
      </c>
      <c r="G300" s="340"/>
      <c r="H300" s="340">
        <v>4</v>
      </c>
      <c r="I300" s="340"/>
      <c r="J300" s="340"/>
      <c r="K300" s="340"/>
      <c r="L300" s="340"/>
      <c r="M300" s="340"/>
      <c r="N300" s="340"/>
      <c r="P300" s="450" t="s">
        <v>725</v>
      </c>
      <c r="R300">
        <f t="shared" si="2"/>
        <v>4</v>
      </c>
    </row>
    <row r="301" spans="1:18" ht="16" x14ac:dyDescent="0.2">
      <c r="A301" s="345">
        <v>20</v>
      </c>
      <c r="B301" s="383" t="s">
        <v>135</v>
      </c>
      <c r="C301" s="627" t="s">
        <v>236</v>
      </c>
      <c r="D301" s="628"/>
      <c r="E301" s="629"/>
      <c r="F301" s="410" t="s">
        <v>242</v>
      </c>
      <c r="G301" s="340"/>
      <c r="H301" s="340">
        <v>2</v>
      </c>
      <c r="I301" s="340"/>
      <c r="J301" s="340"/>
      <c r="K301" s="340"/>
      <c r="L301" s="340">
        <v>1</v>
      </c>
      <c r="M301" s="340"/>
      <c r="N301" s="340"/>
      <c r="P301" s="450" t="s">
        <v>725</v>
      </c>
      <c r="R301">
        <f t="shared" si="2"/>
        <v>3</v>
      </c>
    </row>
    <row r="302" spans="1:18" ht="16" x14ac:dyDescent="0.2">
      <c r="A302" s="345">
        <v>20</v>
      </c>
      <c r="B302" s="383" t="s">
        <v>348</v>
      </c>
      <c r="C302" s="627" t="s">
        <v>236</v>
      </c>
      <c r="D302" s="628"/>
      <c r="E302" s="629"/>
      <c r="F302" s="410" t="s">
        <v>239</v>
      </c>
      <c r="G302" s="340"/>
      <c r="H302" s="340">
        <v>2</v>
      </c>
      <c r="I302" s="340"/>
      <c r="J302" s="340"/>
      <c r="K302" s="340"/>
      <c r="L302" s="340">
        <v>2</v>
      </c>
      <c r="M302" s="340"/>
      <c r="N302" s="340"/>
      <c r="P302" s="450" t="s">
        <v>725</v>
      </c>
      <c r="R302">
        <f t="shared" si="2"/>
        <v>4</v>
      </c>
    </row>
    <row r="303" spans="1:18" ht="16" x14ac:dyDescent="0.2">
      <c r="A303" s="345">
        <v>20</v>
      </c>
      <c r="B303" s="383" t="s">
        <v>127</v>
      </c>
      <c r="C303" s="627" t="s">
        <v>233</v>
      </c>
      <c r="D303" s="628"/>
      <c r="E303" s="629"/>
      <c r="F303" s="410" t="s">
        <v>238</v>
      </c>
      <c r="G303" s="340"/>
      <c r="H303" s="340">
        <v>3</v>
      </c>
      <c r="I303" s="340"/>
      <c r="J303" s="340"/>
      <c r="K303" s="340"/>
      <c r="L303" s="340"/>
      <c r="M303" s="340"/>
      <c r="N303" s="340"/>
      <c r="P303" s="450" t="s">
        <v>725</v>
      </c>
      <c r="R303">
        <f t="shared" si="2"/>
        <v>3</v>
      </c>
    </row>
    <row r="304" spans="1:18" ht="16" x14ac:dyDescent="0.2">
      <c r="A304" s="345">
        <v>20</v>
      </c>
      <c r="B304" s="383" t="s">
        <v>134</v>
      </c>
      <c r="C304" s="627" t="s">
        <v>233</v>
      </c>
      <c r="D304" s="628"/>
      <c r="E304" s="629"/>
      <c r="F304" s="410" t="s">
        <v>238</v>
      </c>
      <c r="G304" s="340"/>
      <c r="H304" s="340">
        <v>4</v>
      </c>
      <c r="I304" s="340"/>
      <c r="J304" s="340"/>
      <c r="K304" s="340"/>
      <c r="L304" s="340"/>
      <c r="M304" s="340"/>
      <c r="N304" s="340"/>
      <c r="P304" s="450" t="s">
        <v>725</v>
      </c>
      <c r="R304">
        <f t="shared" si="2"/>
        <v>4</v>
      </c>
    </row>
    <row r="305" spans="1:18" ht="16" x14ac:dyDescent="0.2">
      <c r="A305" s="345">
        <v>1</v>
      </c>
      <c r="B305" s="366" t="s">
        <v>128</v>
      </c>
      <c r="C305" s="609"/>
      <c r="D305" s="610"/>
      <c r="E305" s="611"/>
      <c r="F305" s="341"/>
      <c r="G305" s="340"/>
      <c r="H305" s="340"/>
      <c r="I305" s="340"/>
      <c r="J305" s="340"/>
      <c r="K305" s="340"/>
      <c r="L305" s="340">
        <v>8</v>
      </c>
      <c r="M305" s="340"/>
      <c r="N305" s="340"/>
      <c r="P305" s="450" t="s">
        <v>725</v>
      </c>
      <c r="R305">
        <f t="shared" si="2"/>
        <v>8</v>
      </c>
    </row>
    <row r="306" spans="1:18" x14ac:dyDescent="0.2">
      <c r="A306" s="342">
        <v>1</v>
      </c>
      <c r="B306" s="344" t="s">
        <v>232</v>
      </c>
      <c r="C306" s="622"/>
      <c r="D306" s="623"/>
      <c r="E306" s="624"/>
      <c r="F306" s="412"/>
      <c r="G306" s="340"/>
      <c r="H306" s="340"/>
      <c r="I306" s="340"/>
      <c r="J306" s="340"/>
      <c r="K306" s="340"/>
      <c r="L306" s="340">
        <v>2</v>
      </c>
      <c r="M306" s="340"/>
      <c r="N306" s="340"/>
      <c r="P306" s="450" t="s">
        <v>725</v>
      </c>
      <c r="R306">
        <f t="shared" si="2"/>
        <v>2</v>
      </c>
    </row>
    <row r="307" spans="1:18" ht="16" x14ac:dyDescent="0.2">
      <c r="A307" s="345">
        <v>1</v>
      </c>
      <c r="B307" s="366" t="s">
        <v>129</v>
      </c>
      <c r="C307" s="609"/>
      <c r="D307" s="610"/>
      <c r="E307" s="611"/>
      <c r="F307" s="341"/>
      <c r="G307" s="340"/>
      <c r="H307" s="340">
        <v>9</v>
      </c>
      <c r="I307" s="340"/>
      <c r="J307" s="340"/>
      <c r="K307" s="340"/>
      <c r="L307" s="340"/>
      <c r="M307" s="340"/>
      <c r="N307" s="340"/>
      <c r="P307" s="450" t="s">
        <v>725</v>
      </c>
      <c r="R307">
        <f t="shared" si="2"/>
        <v>9</v>
      </c>
    </row>
    <row r="308" spans="1:18" ht="16" x14ac:dyDescent="0.2">
      <c r="A308" s="345">
        <v>1</v>
      </c>
      <c r="B308" s="366" t="s">
        <v>502</v>
      </c>
      <c r="C308" s="609"/>
      <c r="D308" s="610"/>
      <c r="E308" s="611"/>
      <c r="F308" s="341"/>
      <c r="G308" s="340"/>
      <c r="H308" s="340"/>
      <c r="I308" s="340"/>
      <c r="J308" s="340"/>
      <c r="K308" s="340"/>
      <c r="L308" s="340">
        <v>3</v>
      </c>
      <c r="M308" s="340"/>
      <c r="N308" s="340"/>
      <c r="P308" s="450" t="s">
        <v>725</v>
      </c>
      <c r="R308">
        <f t="shared" si="2"/>
        <v>3</v>
      </c>
    </row>
    <row r="309" spans="1:18" ht="16" x14ac:dyDescent="0.2">
      <c r="A309" s="345">
        <v>1</v>
      </c>
      <c r="B309" s="366" t="s">
        <v>849</v>
      </c>
      <c r="C309" s="609"/>
      <c r="D309" s="610"/>
      <c r="E309" s="611"/>
      <c r="F309" s="341"/>
      <c r="G309" s="340"/>
      <c r="H309" s="340"/>
      <c r="I309" s="340"/>
      <c r="J309" s="340"/>
      <c r="K309" s="340"/>
      <c r="L309" s="340">
        <v>30</v>
      </c>
      <c r="M309" s="340"/>
      <c r="N309" s="340"/>
      <c r="O309" t="s">
        <v>866</v>
      </c>
      <c r="P309" s="450" t="s">
        <v>725</v>
      </c>
      <c r="R309">
        <f t="shared" si="2"/>
        <v>30</v>
      </c>
    </row>
    <row r="310" spans="1:18" ht="16" x14ac:dyDescent="0.2">
      <c r="A310" s="345">
        <v>1</v>
      </c>
      <c r="B310" s="366" t="s">
        <v>161</v>
      </c>
      <c r="C310" s="609"/>
      <c r="D310" s="610"/>
      <c r="E310" s="611"/>
      <c r="F310" s="341"/>
      <c r="G310" s="340"/>
      <c r="H310" s="340"/>
      <c r="I310" s="340"/>
      <c r="J310" s="340"/>
      <c r="K310" s="340"/>
      <c r="L310" s="340">
        <v>20</v>
      </c>
      <c r="M310" s="340">
        <v>10</v>
      </c>
      <c r="N310" s="340"/>
      <c r="P310" s="450" t="s">
        <v>725</v>
      </c>
      <c r="R310">
        <f t="shared" si="2"/>
        <v>30</v>
      </c>
    </row>
    <row r="311" spans="1:18" x14ac:dyDescent="0.2">
      <c r="A311" s="345">
        <v>2</v>
      </c>
      <c r="B311" s="344" t="s">
        <v>232</v>
      </c>
      <c r="C311" s="609"/>
      <c r="D311" s="610"/>
      <c r="E311" s="611"/>
      <c r="F311" s="341"/>
      <c r="G311" s="340"/>
      <c r="H311" s="340"/>
      <c r="I311" s="340"/>
      <c r="J311" s="340"/>
      <c r="K311" s="340"/>
      <c r="L311" s="340">
        <v>5</v>
      </c>
      <c r="M311" s="340"/>
      <c r="N311" s="340"/>
      <c r="P311" s="450" t="s">
        <v>725</v>
      </c>
      <c r="R311">
        <f t="shared" si="2"/>
        <v>5</v>
      </c>
    </row>
    <row r="312" spans="1:18" ht="16" x14ac:dyDescent="0.2">
      <c r="A312" s="345">
        <v>2</v>
      </c>
      <c r="B312" s="366" t="s">
        <v>128</v>
      </c>
      <c r="C312" s="609"/>
      <c r="D312" s="610"/>
      <c r="E312" s="611"/>
      <c r="F312" s="341"/>
      <c r="G312" s="340"/>
      <c r="H312" s="340"/>
      <c r="I312" s="340"/>
      <c r="J312" s="340"/>
      <c r="K312" s="340"/>
      <c r="L312" s="340">
        <v>2</v>
      </c>
      <c r="M312" s="340"/>
      <c r="N312" s="340"/>
      <c r="P312" s="450" t="s">
        <v>725</v>
      </c>
      <c r="R312">
        <f t="shared" si="2"/>
        <v>2</v>
      </c>
    </row>
    <row r="313" spans="1:18" ht="16" x14ac:dyDescent="0.2">
      <c r="A313" s="345">
        <v>2</v>
      </c>
      <c r="B313" s="366" t="s">
        <v>230</v>
      </c>
      <c r="C313" s="609"/>
      <c r="D313" s="610"/>
      <c r="E313" s="611"/>
      <c r="F313" s="341"/>
      <c r="G313" s="340"/>
      <c r="H313" s="340">
        <v>1</v>
      </c>
      <c r="I313" s="340"/>
      <c r="J313" s="340"/>
      <c r="K313" s="340"/>
      <c r="L313" s="340"/>
      <c r="M313" s="340"/>
      <c r="N313" s="340"/>
      <c r="P313" s="450" t="s">
        <v>725</v>
      </c>
      <c r="R313">
        <f t="shared" si="2"/>
        <v>1</v>
      </c>
    </row>
    <row r="314" spans="1:18" ht="16" x14ac:dyDescent="0.2">
      <c r="A314" s="345">
        <v>2</v>
      </c>
      <c r="B314" s="366" t="s">
        <v>129</v>
      </c>
      <c r="C314" s="609"/>
      <c r="D314" s="610"/>
      <c r="E314" s="611"/>
      <c r="F314" s="341"/>
      <c r="G314" s="340"/>
      <c r="H314" s="340">
        <v>10</v>
      </c>
      <c r="I314" s="340"/>
      <c r="J314" s="340"/>
      <c r="K314" s="340"/>
      <c r="L314" s="340"/>
      <c r="M314" s="340"/>
      <c r="N314" s="340"/>
      <c r="P314" s="450" t="s">
        <v>725</v>
      </c>
      <c r="R314">
        <f t="shared" si="2"/>
        <v>10</v>
      </c>
    </row>
    <row r="315" spans="1:18" ht="16" x14ac:dyDescent="0.2">
      <c r="A315" s="345">
        <v>2</v>
      </c>
      <c r="B315" s="366" t="s">
        <v>131</v>
      </c>
      <c r="C315" s="609"/>
      <c r="D315" s="610"/>
      <c r="E315" s="611"/>
      <c r="F315" s="341"/>
      <c r="G315" s="340"/>
      <c r="H315" s="340">
        <v>3</v>
      </c>
      <c r="I315" s="340"/>
      <c r="J315" s="340"/>
      <c r="K315" s="340"/>
      <c r="L315" s="340"/>
      <c r="M315" s="340"/>
      <c r="N315" s="340"/>
      <c r="P315" s="450" t="s">
        <v>725</v>
      </c>
      <c r="R315">
        <f t="shared" si="2"/>
        <v>3</v>
      </c>
    </row>
    <row r="316" spans="1:18" ht="16" x14ac:dyDescent="0.2">
      <c r="A316" s="345">
        <v>2</v>
      </c>
      <c r="B316" s="366" t="s">
        <v>161</v>
      </c>
      <c r="C316" s="609"/>
      <c r="D316" s="610"/>
      <c r="E316" s="611"/>
      <c r="F316" s="341"/>
      <c r="G316" s="340"/>
      <c r="H316" s="340">
        <v>2</v>
      </c>
      <c r="I316" s="340"/>
      <c r="J316" s="340"/>
      <c r="K316" s="340"/>
      <c r="L316" s="340"/>
      <c r="M316" s="340"/>
      <c r="N316" s="340"/>
      <c r="P316" s="450" t="s">
        <v>725</v>
      </c>
      <c r="R316">
        <f t="shared" si="2"/>
        <v>2</v>
      </c>
    </row>
    <row r="317" spans="1:18" ht="16" x14ac:dyDescent="0.2">
      <c r="A317" s="345">
        <v>3</v>
      </c>
      <c r="B317" s="366" t="s">
        <v>131</v>
      </c>
      <c r="C317" s="609"/>
      <c r="D317" s="610"/>
      <c r="E317" s="611"/>
      <c r="F317" s="341"/>
      <c r="G317" s="340"/>
      <c r="H317" s="340">
        <v>7</v>
      </c>
      <c r="I317" s="340"/>
      <c r="J317" s="340"/>
      <c r="K317" s="340"/>
      <c r="L317" s="340"/>
      <c r="M317" s="340"/>
      <c r="N317" s="340"/>
      <c r="P317" s="450" t="s">
        <v>725</v>
      </c>
      <c r="R317">
        <f t="shared" si="2"/>
        <v>7</v>
      </c>
    </row>
    <row r="318" spans="1:18" ht="16" x14ac:dyDescent="0.2">
      <c r="A318" s="345">
        <v>3</v>
      </c>
      <c r="B318" s="366" t="s">
        <v>477</v>
      </c>
      <c r="C318" s="609"/>
      <c r="D318" s="610"/>
      <c r="E318" s="611"/>
      <c r="F318" s="341"/>
      <c r="G318" s="340"/>
      <c r="H318" s="340"/>
      <c r="I318" s="340"/>
      <c r="J318" s="340"/>
      <c r="K318" s="340"/>
      <c r="L318" s="340">
        <v>1</v>
      </c>
      <c r="M318" s="340"/>
      <c r="N318" s="340">
        <v>1</v>
      </c>
      <c r="P318" s="450" t="s">
        <v>725</v>
      </c>
      <c r="R318">
        <f t="shared" si="2"/>
        <v>2</v>
      </c>
    </row>
    <row r="319" spans="1:18" ht="16" x14ac:dyDescent="0.2">
      <c r="A319" s="345">
        <v>4</v>
      </c>
      <c r="B319" s="366" t="s">
        <v>556</v>
      </c>
      <c r="C319" s="609"/>
      <c r="D319" s="610"/>
      <c r="E319" s="611"/>
      <c r="F319" s="341"/>
      <c r="G319" s="340"/>
      <c r="H319" s="340">
        <v>1</v>
      </c>
      <c r="I319" s="340"/>
      <c r="J319" s="340"/>
      <c r="K319" s="340"/>
      <c r="L319" s="340">
        <v>2</v>
      </c>
      <c r="M319" s="340"/>
      <c r="N319" s="340"/>
      <c r="P319" s="450" t="s">
        <v>725</v>
      </c>
      <c r="R319">
        <f t="shared" si="2"/>
        <v>3</v>
      </c>
    </row>
    <row r="320" spans="1:18" ht="16" x14ac:dyDescent="0.2">
      <c r="A320" s="345">
        <v>4</v>
      </c>
      <c r="B320" s="366" t="s">
        <v>139</v>
      </c>
      <c r="C320" s="609"/>
      <c r="D320" s="610"/>
      <c r="E320" s="611"/>
      <c r="F320" s="341"/>
      <c r="G320" s="340"/>
      <c r="H320" s="340">
        <v>1</v>
      </c>
      <c r="I320" s="340"/>
      <c r="J320" s="340"/>
      <c r="K320" s="340"/>
      <c r="L320" s="340"/>
      <c r="M320" s="340"/>
      <c r="N320" s="340"/>
      <c r="P320" s="450" t="s">
        <v>725</v>
      </c>
      <c r="R320">
        <f t="shared" si="2"/>
        <v>1</v>
      </c>
    </row>
    <row r="321" spans="1:18" ht="16" x14ac:dyDescent="0.2">
      <c r="A321" s="345">
        <v>4</v>
      </c>
      <c r="B321" s="366" t="s">
        <v>867</v>
      </c>
      <c r="C321" s="609"/>
      <c r="D321" s="610"/>
      <c r="E321" s="611"/>
      <c r="F321" s="341"/>
      <c r="G321" s="340"/>
      <c r="H321" s="340">
        <v>1</v>
      </c>
      <c r="I321" s="340"/>
      <c r="J321" s="340"/>
      <c r="K321" s="340"/>
      <c r="L321" s="340"/>
      <c r="M321" s="340"/>
      <c r="N321" s="340"/>
      <c r="O321" t="s">
        <v>868</v>
      </c>
      <c r="P321" s="450" t="s">
        <v>725</v>
      </c>
      <c r="R321">
        <f t="shared" si="2"/>
        <v>1</v>
      </c>
    </row>
    <row r="322" spans="1:18" ht="16" x14ac:dyDescent="0.2">
      <c r="A322" s="345">
        <v>5</v>
      </c>
      <c r="B322" s="366" t="s">
        <v>556</v>
      </c>
      <c r="C322" s="609"/>
      <c r="D322" s="610"/>
      <c r="E322" s="611"/>
      <c r="F322" s="341"/>
      <c r="G322" s="340"/>
      <c r="H322" s="340">
        <v>4</v>
      </c>
      <c r="I322" s="340"/>
      <c r="J322" s="340"/>
      <c r="K322" s="340"/>
      <c r="L322" s="340"/>
      <c r="M322" s="340"/>
      <c r="N322" s="340"/>
      <c r="P322" s="450" t="s">
        <v>725</v>
      </c>
      <c r="R322">
        <f t="shared" si="2"/>
        <v>4</v>
      </c>
    </row>
    <row r="323" spans="1:18" ht="16" x14ac:dyDescent="0.2">
      <c r="A323" s="345">
        <v>5</v>
      </c>
      <c r="B323" s="366" t="s">
        <v>166</v>
      </c>
      <c r="C323" s="609"/>
      <c r="D323" s="610"/>
      <c r="E323" s="611"/>
      <c r="F323" s="341"/>
      <c r="G323" s="340"/>
      <c r="H323" s="340">
        <v>1</v>
      </c>
      <c r="I323" s="340"/>
      <c r="J323" s="340"/>
      <c r="K323" s="340"/>
      <c r="L323" s="340"/>
      <c r="M323" s="340"/>
      <c r="N323" s="340"/>
      <c r="P323" s="450" t="s">
        <v>725</v>
      </c>
      <c r="R323">
        <f t="shared" si="2"/>
        <v>1</v>
      </c>
    </row>
    <row r="324" spans="1:18" ht="16" x14ac:dyDescent="0.2">
      <c r="A324" s="345">
        <v>5</v>
      </c>
      <c r="B324" s="366" t="s">
        <v>134</v>
      </c>
      <c r="C324" s="609"/>
      <c r="D324" s="610"/>
      <c r="E324" s="611"/>
      <c r="F324" s="341"/>
      <c r="G324" s="340"/>
      <c r="H324" s="340"/>
      <c r="I324" s="340"/>
      <c r="J324" s="340"/>
      <c r="K324" s="340"/>
      <c r="L324" s="340">
        <v>1</v>
      </c>
      <c r="M324" s="340"/>
      <c r="N324" s="340"/>
      <c r="P324" s="450" t="s">
        <v>725</v>
      </c>
      <c r="R324">
        <f t="shared" si="2"/>
        <v>1</v>
      </c>
    </row>
    <row r="325" spans="1:18" ht="16" x14ac:dyDescent="0.2">
      <c r="A325" s="345">
        <v>5</v>
      </c>
      <c r="B325" s="366" t="s">
        <v>228</v>
      </c>
      <c r="C325" s="609"/>
      <c r="D325" s="610"/>
      <c r="E325" s="611"/>
      <c r="F325" s="341"/>
      <c r="G325" s="340"/>
      <c r="H325" s="340">
        <v>1</v>
      </c>
      <c r="I325" s="340"/>
      <c r="J325" s="340"/>
      <c r="K325" s="340"/>
      <c r="L325" s="340"/>
      <c r="M325" s="340"/>
      <c r="N325" s="340"/>
      <c r="P325" s="450" t="s">
        <v>725</v>
      </c>
      <c r="R325">
        <f t="shared" si="2"/>
        <v>1</v>
      </c>
    </row>
    <row r="326" spans="1:18" ht="16" x14ac:dyDescent="0.2">
      <c r="A326" s="345">
        <v>5</v>
      </c>
      <c r="B326" s="366" t="s">
        <v>128</v>
      </c>
      <c r="C326" s="609"/>
      <c r="D326" s="610"/>
      <c r="E326" s="611"/>
      <c r="F326" s="341"/>
      <c r="G326" s="340"/>
      <c r="H326" s="340">
        <v>1</v>
      </c>
      <c r="I326" s="340"/>
      <c r="J326" s="340"/>
      <c r="K326" s="340"/>
      <c r="L326" s="340">
        <v>2</v>
      </c>
      <c r="M326" s="340"/>
      <c r="N326" s="340"/>
      <c r="P326" s="450" t="s">
        <v>725</v>
      </c>
      <c r="R326">
        <f t="shared" si="2"/>
        <v>3</v>
      </c>
    </row>
    <row r="327" spans="1:18" ht="16" x14ac:dyDescent="0.2">
      <c r="A327" s="345">
        <v>6</v>
      </c>
      <c r="B327" s="366" t="s">
        <v>132</v>
      </c>
      <c r="C327" s="609"/>
      <c r="D327" s="610"/>
      <c r="E327" s="611"/>
      <c r="F327" s="341"/>
      <c r="G327" s="340"/>
      <c r="H327" s="340">
        <v>1</v>
      </c>
      <c r="I327" s="340"/>
      <c r="J327" s="340"/>
      <c r="K327" s="340"/>
      <c r="L327" s="340"/>
      <c r="M327" s="340"/>
      <c r="N327" s="340"/>
      <c r="P327" s="450" t="s">
        <v>725</v>
      </c>
      <c r="R327">
        <f t="shared" si="2"/>
        <v>1</v>
      </c>
    </row>
    <row r="328" spans="1:18" ht="16" x14ac:dyDescent="0.2">
      <c r="A328" s="345">
        <v>6</v>
      </c>
      <c r="B328" s="392" t="s">
        <v>687</v>
      </c>
      <c r="C328" s="609"/>
      <c r="D328" s="610"/>
      <c r="E328" s="611"/>
      <c r="F328" s="341"/>
      <c r="G328" s="340"/>
      <c r="H328" s="340">
        <v>1</v>
      </c>
      <c r="I328" s="340"/>
      <c r="J328" s="340"/>
      <c r="K328" s="340"/>
      <c r="L328" s="340"/>
      <c r="M328" s="340"/>
      <c r="N328" s="340"/>
      <c r="O328" t="s">
        <v>871</v>
      </c>
      <c r="P328" s="450" t="s">
        <v>725</v>
      </c>
      <c r="R328">
        <f t="shared" si="2"/>
        <v>1</v>
      </c>
    </row>
    <row r="329" spans="1:18" ht="16" x14ac:dyDescent="0.2">
      <c r="A329" s="345">
        <v>7</v>
      </c>
      <c r="B329" s="366" t="s">
        <v>139</v>
      </c>
      <c r="C329" s="609"/>
      <c r="D329" s="610"/>
      <c r="E329" s="611"/>
      <c r="F329" s="341"/>
      <c r="G329" s="340"/>
      <c r="H329" s="340">
        <v>1</v>
      </c>
      <c r="I329" s="340"/>
      <c r="J329" s="340"/>
      <c r="K329" s="340">
        <v>1</v>
      </c>
      <c r="L329" s="340"/>
      <c r="M329" s="340"/>
      <c r="N329" s="340"/>
      <c r="P329" s="450" t="s">
        <v>725</v>
      </c>
      <c r="R329">
        <f t="shared" si="2"/>
        <v>2</v>
      </c>
    </row>
    <row r="330" spans="1:18" x14ac:dyDescent="0.2">
      <c r="A330" s="345">
        <v>7</v>
      </c>
      <c r="B330" s="344" t="s">
        <v>232</v>
      </c>
      <c r="C330" s="609"/>
      <c r="D330" s="610"/>
      <c r="E330" s="611"/>
      <c r="F330" s="341"/>
      <c r="G330" s="340"/>
      <c r="H330" s="340"/>
      <c r="I330" s="340"/>
      <c r="J330" s="340"/>
      <c r="K330" s="340"/>
      <c r="L330" s="340">
        <v>1</v>
      </c>
      <c r="M330" s="340"/>
      <c r="N330" s="340"/>
      <c r="P330" s="450" t="s">
        <v>725</v>
      </c>
      <c r="R330">
        <f t="shared" si="2"/>
        <v>1</v>
      </c>
    </row>
    <row r="331" spans="1:18" ht="16" x14ac:dyDescent="0.2">
      <c r="A331" s="345">
        <v>8</v>
      </c>
      <c r="B331" s="366" t="s">
        <v>230</v>
      </c>
      <c r="C331" s="609"/>
      <c r="D331" s="610"/>
      <c r="E331" s="611"/>
      <c r="F331" s="341"/>
      <c r="G331" s="340"/>
      <c r="H331" s="340"/>
      <c r="I331" s="340"/>
      <c r="J331" s="340"/>
      <c r="K331" s="340"/>
      <c r="L331" s="340">
        <v>1</v>
      </c>
      <c r="M331" s="340"/>
      <c r="N331" s="340"/>
      <c r="P331" s="450" t="s">
        <v>725</v>
      </c>
      <c r="R331">
        <f t="shared" si="2"/>
        <v>1</v>
      </c>
    </row>
    <row r="332" spans="1:18" ht="16" x14ac:dyDescent="0.2">
      <c r="A332" s="345">
        <v>8</v>
      </c>
      <c r="B332" s="392" t="s">
        <v>687</v>
      </c>
      <c r="C332" s="609"/>
      <c r="D332" s="610"/>
      <c r="E332" s="611"/>
      <c r="F332" s="341"/>
      <c r="G332" s="340"/>
      <c r="H332" s="340">
        <v>3</v>
      </c>
      <c r="I332" s="340"/>
      <c r="J332" s="340"/>
      <c r="K332" s="340"/>
      <c r="L332" s="340"/>
      <c r="M332" s="340"/>
      <c r="N332" s="340"/>
      <c r="O332" s="419" t="s">
        <v>869</v>
      </c>
      <c r="P332" s="450" t="s">
        <v>725</v>
      </c>
      <c r="R332">
        <f t="shared" si="2"/>
        <v>3</v>
      </c>
    </row>
    <row r="333" spans="1:18" ht="16" x14ac:dyDescent="0.2">
      <c r="A333" s="345">
        <v>10</v>
      </c>
      <c r="B333" s="366" t="s">
        <v>230</v>
      </c>
      <c r="C333" s="609"/>
      <c r="D333" s="610"/>
      <c r="E333" s="611"/>
      <c r="F333" s="341"/>
      <c r="G333" s="340"/>
      <c r="H333" s="340">
        <v>6</v>
      </c>
      <c r="I333" s="340"/>
      <c r="J333" s="340"/>
      <c r="K333" s="340"/>
      <c r="L333" s="340"/>
      <c r="M333" s="340"/>
      <c r="N333" s="340"/>
      <c r="P333" s="450" t="s">
        <v>725</v>
      </c>
      <c r="R333">
        <f t="shared" si="2"/>
        <v>6</v>
      </c>
    </row>
    <row r="334" spans="1:18" x14ac:dyDescent="0.2">
      <c r="A334" s="345">
        <v>11</v>
      </c>
      <c r="B334" s="344" t="s">
        <v>232</v>
      </c>
      <c r="C334" s="609"/>
      <c r="D334" s="610"/>
      <c r="E334" s="611"/>
      <c r="F334" s="341"/>
      <c r="G334" s="340"/>
      <c r="H334" s="340"/>
      <c r="I334" s="340"/>
      <c r="J334" s="340"/>
      <c r="K334" s="340"/>
      <c r="L334" s="340">
        <v>1</v>
      </c>
      <c r="M334" s="340"/>
      <c r="N334" s="340"/>
      <c r="P334" s="450" t="s">
        <v>725</v>
      </c>
      <c r="R334">
        <f t="shared" si="2"/>
        <v>1</v>
      </c>
    </row>
    <row r="335" spans="1:18" ht="16" x14ac:dyDescent="0.2">
      <c r="A335" s="345">
        <v>11</v>
      </c>
      <c r="B335" s="366" t="s">
        <v>230</v>
      </c>
      <c r="C335" s="609"/>
      <c r="D335" s="610"/>
      <c r="E335" s="611"/>
      <c r="F335" s="341"/>
      <c r="G335" s="340"/>
      <c r="H335" s="340"/>
      <c r="I335" s="340"/>
      <c r="J335" s="340"/>
      <c r="K335" s="340">
        <v>1</v>
      </c>
      <c r="L335" s="340"/>
      <c r="M335" s="340"/>
      <c r="N335" s="340"/>
      <c r="P335" s="450" t="s">
        <v>725</v>
      </c>
      <c r="R335">
        <f t="shared" si="2"/>
        <v>1</v>
      </c>
    </row>
    <row r="336" spans="1:18" ht="16" x14ac:dyDescent="0.2">
      <c r="A336" s="345">
        <v>11</v>
      </c>
      <c r="B336" s="366" t="s">
        <v>132</v>
      </c>
      <c r="C336" s="609"/>
      <c r="D336" s="610"/>
      <c r="E336" s="611"/>
      <c r="F336" s="341"/>
      <c r="G336" s="340"/>
      <c r="H336" s="340"/>
      <c r="I336" s="340"/>
      <c r="J336" s="340"/>
      <c r="K336" s="340"/>
      <c r="L336" s="340">
        <v>1</v>
      </c>
      <c r="M336" s="340"/>
      <c r="N336" s="340"/>
      <c r="P336" s="450" t="s">
        <v>725</v>
      </c>
      <c r="R336">
        <f t="shared" si="2"/>
        <v>1</v>
      </c>
    </row>
    <row r="337" spans="1:18" ht="16" x14ac:dyDescent="0.2">
      <c r="A337" s="345">
        <v>12</v>
      </c>
      <c r="B337" s="366" t="s">
        <v>139</v>
      </c>
      <c r="C337" s="609"/>
      <c r="D337" s="610"/>
      <c r="E337" s="611"/>
      <c r="F337" s="341"/>
      <c r="G337" s="340"/>
      <c r="H337" s="340">
        <v>1</v>
      </c>
      <c r="I337" s="340"/>
      <c r="J337" s="340">
        <v>1</v>
      </c>
      <c r="K337" s="340"/>
      <c r="L337" s="340"/>
      <c r="M337" s="340"/>
      <c r="N337" s="340"/>
      <c r="P337" s="450" t="s">
        <v>725</v>
      </c>
      <c r="R337">
        <f t="shared" si="2"/>
        <v>1</v>
      </c>
    </row>
    <row r="338" spans="1:18" ht="16" x14ac:dyDescent="0.2">
      <c r="A338" s="345">
        <v>12</v>
      </c>
      <c r="B338" s="366" t="s">
        <v>777</v>
      </c>
      <c r="C338" s="609"/>
      <c r="D338" s="610"/>
      <c r="E338" s="611"/>
      <c r="F338" s="341"/>
      <c r="G338" s="340"/>
      <c r="H338" s="340"/>
      <c r="I338" s="340"/>
      <c r="J338" s="340"/>
      <c r="K338" s="340"/>
      <c r="L338" s="340">
        <v>1</v>
      </c>
      <c r="M338" s="340"/>
      <c r="N338" s="340"/>
      <c r="P338" s="450" t="s">
        <v>725</v>
      </c>
      <c r="R338">
        <f t="shared" si="2"/>
        <v>1</v>
      </c>
    </row>
    <row r="339" spans="1:18" ht="16" x14ac:dyDescent="0.2">
      <c r="A339" s="345">
        <v>13</v>
      </c>
      <c r="B339" s="366" t="s">
        <v>139</v>
      </c>
      <c r="C339" s="609"/>
      <c r="D339" s="610"/>
      <c r="E339" s="611"/>
      <c r="F339" s="341"/>
      <c r="G339" s="340"/>
      <c r="H339" s="340">
        <v>1</v>
      </c>
      <c r="I339" s="340"/>
      <c r="J339" s="340"/>
      <c r="K339" s="340"/>
      <c r="L339" s="340"/>
      <c r="M339" s="340"/>
      <c r="N339" s="340"/>
      <c r="P339" s="450" t="s">
        <v>725</v>
      </c>
      <c r="R339">
        <f t="shared" si="2"/>
        <v>1</v>
      </c>
    </row>
    <row r="340" spans="1:18" x14ac:dyDescent="0.2">
      <c r="A340" s="345">
        <v>14</v>
      </c>
      <c r="B340" s="344" t="s">
        <v>232</v>
      </c>
      <c r="C340" s="609"/>
      <c r="D340" s="610"/>
      <c r="E340" s="611"/>
      <c r="F340" s="341"/>
      <c r="G340" s="340"/>
      <c r="H340" s="340"/>
      <c r="I340" s="340"/>
      <c r="J340" s="340"/>
      <c r="K340" s="340"/>
      <c r="L340" s="340">
        <v>20</v>
      </c>
      <c r="M340" s="340"/>
      <c r="N340" s="340"/>
      <c r="P340" s="450" t="s">
        <v>725</v>
      </c>
      <c r="R340">
        <f t="shared" si="2"/>
        <v>20</v>
      </c>
    </row>
    <row r="341" spans="1:18" ht="16" x14ac:dyDescent="0.2">
      <c r="A341" s="345">
        <v>14</v>
      </c>
      <c r="B341" s="366" t="s">
        <v>128</v>
      </c>
      <c r="C341" s="609"/>
      <c r="D341" s="610"/>
      <c r="E341" s="611"/>
      <c r="F341" s="341"/>
      <c r="G341" s="340"/>
      <c r="H341" s="340"/>
      <c r="I341" s="340"/>
      <c r="J341" s="340"/>
      <c r="K341" s="340"/>
      <c r="L341" s="340">
        <v>3</v>
      </c>
      <c r="M341" s="340"/>
      <c r="N341" s="340"/>
      <c r="P341" s="450" t="s">
        <v>725</v>
      </c>
      <c r="R341">
        <f t="shared" si="2"/>
        <v>3</v>
      </c>
    </row>
    <row r="342" spans="1:18" ht="16" x14ac:dyDescent="0.2">
      <c r="A342" s="345">
        <v>15</v>
      </c>
      <c r="B342" s="366" t="s">
        <v>230</v>
      </c>
      <c r="C342" s="609"/>
      <c r="D342" s="610"/>
      <c r="E342" s="611"/>
      <c r="F342" s="341"/>
      <c r="G342" s="340"/>
      <c r="H342" s="340">
        <v>11</v>
      </c>
      <c r="I342" s="340"/>
      <c r="J342" s="340"/>
      <c r="K342" s="340">
        <v>4</v>
      </c>
      <c r="L342" s="340"/>
      <c r="M342" s="340"/>
      <c r="N342" s="340"/>
      <c r="P342" s="450" t="s">
        <v>725</v>
      </c>
      <c r="R342">
        <f t="shared" si="2"/>
        <v>15</v>
      </c>
    </row>
    <row r="343" spans="1:18" ht="16" x14ac:dyDescent="0.2">
      <c r="A343" s="345">
        <v>15</v>
      </c>
      <c r="B343" s="366" t="s">
        <v>134</v>
      </c>
      <c r="C343" s="609"/>
      <c r="D343" s="610"/>
      <c r="E343" s="611"/>
      <c r="F343" s="341"/>
      <c r="G343" s="340"/>
      <c r="H343" s="340">
        <v>6</v>
      </c>
      <c r="I343" s="340"/>
      <c r="J343" s="340"/>
      <c r="K343" s="340"/>
      <c r="L343" s="340"/>
      <c r="M343" s="340"/>
      <c r="N343" s="340"/>
      <c r="P343" s="450" t="s">
        <v>725</v>
      </c>
      <c r="R343">
        <f t="shared" si="2"/>
        <v>6</v>
      </c>
    </row>
    <row r="344" spans="1:18" ht="16" x14ac:dyDescent="0.2">
      <c r="A344" s="345">
        <v>15</v>
      </c>
      <c r="B344" s="392" t="s">
        <v>687</v>
      </c>
      <c r="C344" s="609"/>
      <c r="D344" s="610"/>
      <c r="E344" s="611"/>
      <c r="F344" s="341"/>
      <c r="G344" s="340"/>
      <c r="H344" s="340">
        <v>3</v>
      </c>
      <c r="I344" s="340"/>
      <c r="J344" s="340"/>
      <c r="K344" s="340"/>
      <c r="L344" s="340"/>
      <c r="M344" s="340"/>
      <c r="N344" s="340"/>
      <c r="O344" t="s">
        <v>871</v>
      </c>
      <c r="P344" s="450" t="s">
        <v>725</v>
      </c>
      <c r="R344">
        <f t="shared" si="2"/>
        <v>3</v>
      </c>
    </row>
    <row r="345" spans="1:18" ht="16" x14ac:dyDescent="0.2">
      <c r="A345" s="345">
        <v>17</v>
      </c>
      <c r="B345" s="366" t="s">
        <v>230</v>
      </c>
      <c r="C345" s="609"/>
      <c r="D345" s="610"/>
      <c r="E345" s="611"/>
      <c r="F345" s="341"/>
      <c r="G345" s="340"/>
      <c r="H345" s="340"/>
      <c r="I345" s="340"/>
      <c r="J345" s="340"/>
      <c r="K345" s="340"/>
      <c r="L345" s="340">
        <v>1</v>
      </c>
      <c r="M345" s="340"/>
      <c r="N345" s="340">
        <v>1</v>
      </c>
      <c r="P345" s="450" t="s">
        <v>725</v>
      </c>
      <c r="R345">
        <f t="shared" si="2"/>
        <v>2</v>
      </c>
    </row>
    <row r="346" spans="1:18" ht="16" x14ac:dyDescent="0.2">
      <c r="A346" s="345">
        <v>17</v>
      </c>
      <c r="B346" s="366" t="s">
        <v>128</v>
      </c>
      <c r="C346" s="609"/>
      <c r="D346" s="610"/>
      <c r="E346" s="611"/>
      <c r="F346" s="341"/>
      <c r="G346" s="340"/>
      <c r="H346" s="340">
        <v>4</v>
      </c>
      <c r="I346" s="340"/>
      <c r="J346" s="340"/>
      <c r="K346" s="340"/>
      <c r="L346" s="340"/>
      <c r="M346" s="340"/>
      <c r="N346" s="340"/>
      <c r="P346" s="450" t="s">
        <v>725</v>
      </c>
      <c r="R346">
        <f t="shared" si="2"/>
        <v>4</v>
      </c>
    </row>
    <row r="347" spans="1:18" x14ac:dyDescent="0.2">
      <c r="A347" s="345">
        <v>17</v>
      </c>
      <c r="B347" s="344" t="s">
        <v>232</v>
      </c>
      <c r="C347" s="609"/>
      <c r="D347" s="610"/>
      <c r="E347" s="611"/>
      <c r="F347" s="341"/>
      <c r="G347" s="340"/>
      <c r="H347" s="340"/>
      <c r="I347" s="340"/>
      <c r="J347" s="340"/>
      <c r="K347" s="340"/>
      <c r="L347" s="340">
        <v>1</v>
      </c>
      <c r="M347" s="340"/>
      <c r="N347" s="340"/>
      <c r="P347" s="450" t="s">
        <v>725</v>
      </c>
      <c r="R347">
        <f t="shared" si="2"/>
        <v>1</v>
      </c>
    </row>
    <row r="348" spans="1:18" ht="16" x14ac:dyDescent="0.2">
      <c r="A348" s="345">
        <v>17</v>
      </c>
      <c r="B348" s="366" t="s">
        <v>129</v>
      </c>
      <c r="C348" s="609"/>
      <c r="D348" s="610"/>
      <c r="E348" s="611"/>
      <c r="F348" s="341"/>
      <c r="G348" s="340"/>
      <c r="H348" s="340">
        <v>8</v>
      </c>
      <c r="I348" s="340"/>
      <c r="J348" s="340"/>
      <c r="K348" s="340"/>
      <c r="L348" s="340"/>
      <c r="M348" s="340"/>
      <c r="N348" s="340"/>
      <c r="P348" s="450" t="s">
        <v>725</v>
      </c>
      <c r="R348">
        <f t="shared" si="2"/>
        <v>8</v>
      </c>
    </row>
    <row r="349" spans="1:18" ht="16" x14ac:dyDescent="0.2">
      <c r="A349" s="345">
        <v>18</v>
      </c>
      <c r="B349" s="366" t="s">
        <v>348</v>
      </c>
      <c r="C349" s="609"/>
      <c r="D349" s="610"/>
      <c r="E349" s="611"/>
      <c r="F349" s="341"/>
      <c r="G349" s="340"/>
      <c r="H349" s="340">
        <v>1</v>
      </c>
      <c r="I349" s="340"/>
      <c r="J349" s="340"/>
      <c r="K349" s="340"/>
      <c r="L349" s="340">
        <v>6</v>
      </c>
      <c r="M349" s="340"/>
      <c r="N349" s="340"/>
      <c r="P349" s="450" t="s">
        <v>725</v>
      </c>
      <c r="R349">
        <f t="shared" si="2"/>
        <v>7</v>
      </c>
    </row>
    <row r="350" spans="1:18" ht="16" x14ac:dyDescent="0.2">
      <c r="A350" s="345">
        <v>18</v>
      </c>
      <c r="B350" s="366" t="s">
        <v>128</v>
      </c>
      <c r="C350" s="609"/>
      <c r="D350" s="610"/>
      <c r="E350" s="611"/>
      <c r="F350" s="341"/>
      <c r="G350" s="340"/>
      <c r="H350" s="340"/>
      <c r="I350" s="340"/>
      <c r="J350" s="340"/>
      <c r="K350" s="340"/>
      <c r="L350" s="340">
        <v>2</v>
      </c>
      <c r="M350" s="340"/>
      <c r="N350" s="340"/>
      <c r="P350" s="450" t="s">
        <v>725</v>
      </c>
      <c r="R350">
        <f t="shared" si="2"/>
        <v>2</v>
      </c>
    </row>
    <row r="351" spans="1:18" ht="16" x14ac:dyDescent="0.2">
      <c r="A351" s="345">
        <v>18</v>
      </c>
      <c r="B351" s="366" t="s">
        <v>849</v>
      </c>
      <c r="C351" s="609"/>
      <c r="D351" s="610"/>
      <c r="E351" s="611"/>
      <c r="F351" s="341"/>
      <c r="G351" s="340"/>
      <c r="H351" s="340"/>
      <c r="I351" s="340"/>
      <c r="J351" s="340"/>
      <c r="K351" s="340"/>
      <c r="L351" s="340">
        <v>42</v>
      </c>
      <c r="M351" s="340"/>
      <c r="N351" s="340"/>
      <c r="O351" t="s">
        <v>872</v>
      </c>
      <c r="P351" s="450" t="s">
        <v>725</v>
      </c>
      <c r="R351">
        <f t="shared" si="2"/>
        <v>42</v>
      </c>
    </row>
    <row r="352" spans="1:18" x14ac:dyDescent="0.2">
      <c r="A352" s="345">
        <v>19</v>
      </c>
      <c r="B352" s="344" t="s">
        <v>232</v>
      </c>
      <c r="C352" s="609"/>
      <c r="D352" s="610"/>
      <c r="E352" s="611"/>
      <c r="F352" s="341"/>
      <c r="G352" s="340"/>
      <c r="H352" s="340"/>
      <c r="I352" s="340"/>
      <c r="J352" s="340"/>
      <c r="K352" s="340"/>
      <c r="L352" s="340">
        <v>7</v>
      </c>
      <c r="M352" s="340"/>
      <c r="N352" s="340"/>
      <c r="P352" s="450" t="s">
        <v>725</v>
      </c>
      <c r="R352">
        <f t="shared" ref="R352:R361" si="3">SUM(G352:I352,K352:N352)</f>
        <v>7</v>
      </c>
    </row>
    <row r="353" spans="1:18" ht="16" x14ac:dyDescent="0.2">
      <c r="A353" s="345">
        <v>19</v>
      </c>
      <c r="B353" s="366" t="s">
        <v>230</v>
      </c>
      <c r="C353" s="609"/>
      <c r="D353" s="610"/>
      <c r="E353" s="611"/>
      <c r="F353" s="341"/>
      <c r="G353" s="340"/>
      <c r="H353" s="340">
        <v>1</v>
      </c>
      <c r="I353" s="340"/>
      <c r="J353" s="340"/>
      <c r="K353" s="340"/>
      <c r="L353" s="340"/>
      <c r="M353" s="340"/>
      <c r="N353" s="340"/>
      <c r="P353" s="450" t="s">
        <v>725</v>
      </c>
      <c r="R353">
        <f t="shared" si="3"/>
        <v>1</v>
      </c>
    </row>
    <row r="354" spans="1:18" ht="16" x14ac:dyDescent="0.2">
      <c r="A354" s="345">
        <v>19</v>
      </c>
      <c r="B354" s="366" t="s">
        <v>777</v>
      </c>
      <c r="C354" s="609"/>
      <c r="D354" s="610"/>
      <c r="E354" s="611"/>
      <c r="F354" s="341"/>
      <c r="G354" s="340"/>
      <c r="H354" s="340"/>
      <c r="I354" s="340"/>
      <c r="J354" s="340"/>
      <c r="K354" s="340"/>
      <c r="L354" s="340">
        <v>8</v>
      </c>
      <c r="M354" s="340"/>
      <c r="N354" s="340"/>
      <c r="P354" s="450" t="s">
        <v>725</v>
      </c>
      <c r="R354">
        <f t="shared" si="3"/>
        <v>8</v>
      </c>
    </row>
    <row r="355" spans="1:18" ht="16" x14ac:dyDescent="0.2">
      <c r="A355" s="345">
        <v>19</v>
      </c>
      <c r="B355" s="366" t="s">
        <v>502</v>
      </c>
      <c r="C355" s="609"/>
      <c r="D355" s="610"/>
      <c r="E355" s="611"/>
      <c r="F355" s="341"/>
      <c r="G355" s="340"/>
      <c r="H355" s="340"/>
      <c r="I355" s="340"/>
      <c r="J355" s="340"/>
      <c r="K355" s="340"/>
      <c r="L355" s="340">
        <v>3</v>
      </c>
      <c r="M355" s="340"/>
      <c r="N355" s="340"/>
      <c r="P355" s="450" t="s">
        <v>725</v>
      </c>
      <c r="R355">
        <f t="shared" si="3"/>
        <v>3</v>
      </c>
    </row>
    <row r="356" spans="1:18" ht="16" x14ac:dyDescent="0.2">
      <c r="A356" s="345">
        <v>19</v>
      </c>
      <c r="B356" s="366" t="s">
        <v>849</v>
      </c>
      <c r="C356" s="609"/>
      <c r="D356" s="610"/>
      <c r="E356" s="611"/>
      <c r="F356" s="341"/>
      <c r="G356" s="340"/>
      <c r="H356" s="340"/>
      <c r="I356" s="340"/>
      <c r="J356" s="340"/>
      <c r="K356" s="340"/>
      <c r="L356" s="340">
        <v>8</v>
      </c>
      <c r="M356" s="340"/>
      <c r="N356" s="340"/>
      <c r="O356" t="s">
        <v>872</v>
      </c>
      <c r="P356" s="450" t="s">
        <v>725</v>
      </c>
      <c r="R356">
        <f t="shared" si="3"/>
        <v>8</v>
      </c>
    </row>
    <row r="357" spans="1:18" x14ac:dyDescent="0.2">
      <c r="A357" s="345">
        <v>20</v>
      </c>
      <c r="B357" s="344" t="s">
        <v>232</v>
      </c>
      <c r="C357" s="609"/>
      <c r="D357" s="610"/>
      <c r="E357" s="611"/>
      <c r="F357" s="341"/>
      <c r="G357" s="340"/>
      <c r="H357" s="340"/>
      <c r="I357" s="340"/>
      <c r="J357" s="340"/>
      <c r="K357" s="340"/>
      <c r="L357" s="340">
        <v>52</v>
      </c>
      <c r="M357" s="340"/>
      <c r="N357" s="340">
        <v>1</v>
      </c>
      <c r="P357" s="450" t="s">
        <v>725</v>
      </c>
      <c r="R357">
        <f t="shared" si="3"/>
        <v>53</v>
      </c>
    </row>
    <row r="358" spans="1:18" ht="16" x14ac:dyDescent="0.2">
      <c r="A358" s="345">
        <v>20</v>
      </c>
      <c r="B358" s="366" t="s">
        <v>230</v>
      </c>
      <c r="C358" s="609"/>
      <c r="D358" s="610"/>
      <c r="E358" s="611"/>
      <c r="F358" s="341"/>
      <c r="G358" s="340"/>
      <c r="H358" s="340">
        <v>4</v>
      </c>
      <c r="I358" s="340"/>
      <c r="J358" s="340"/>
      <c r="K358" s="340">
        <v>2</v>
      </c>
      <c r="L358" s="340"/>
      <c r="M358" s="340"/>
      <c r="N358" s="340"/>
      <c r="P358" s="450" t="s">
        <v>725</v>
      </c>
      <c r="R358">
        <f t="shared" si="3"/>
        <v>6</v>
      </c>
    </row>
    <row r="359" spans="1:18" ht="16" x14ac:dyDescent="0.2">
      <c r="A359" s="345">
        <v>20</v>
      </c>
      <c r="B359" s="366" t="s">
        <v>128</v>
      </c>
      <c r="C359" s="609"/>
      <c r="D359" s="610"/>
      <c r="E359" s="611"/>
      <c r="F359" s="341"/>
      <c r="G359" s="340"/>
      <c r="H359" s="340"/>
      <c r="I359" s="340"/>
      <c r="J359" s="340"/>
      <c r="K359" s="340"/>
      <c r="L359" s="340">
        <v>2</v>
      </c>
      <c r="M359" s="340"/>
      <c r="N359" s="340"/>
      <c r="P359" s="450" t="s">
        <v>725</v>
      </c>
      <c r="R359">
        <f t="shared" si="3"/>
        <v>2</v>
      </c>
    </row>
    <row r="360" spans="1:18" ht="16" x14ac:dyDescent="0.2">
      <c r="A360" s="345">
        <v>20</v>
      </c>
      <c r="B360" s="366" t="s">
        <v>161</v>
      </c>
      <c r="C360" s="609"/>
      <c r="D360" s="610"/>
      <c r="E360" s="611"/>
      <c r="F360" s="341"/>
      <c r="G360" s="340"/>
      <c r="H360" s="340"/>
      <c r="I360" s="340"/>
      <c r="J360" s="340"/>
      <c r="K360" s="340"/>
      <c r="L360" s="340">
        <v>1</v>
      </c>
      <c r="M360" s="340"/>
      <c r="N360" s="340"/>
      <c r="P360" s="450" t="s">
        <v>725</v>
      </c>
      <c r="R360">
        <f t="shared" si="3"/>
        <v>1</v>
      </c>
    </row>
    <row r="361" spans="1:18" ht="16" x14ac:dyDescent="0.2">
      <c r="A361" s="345">
        <v>20</v>
      </c>
      <c r="B361" s="366" t="s">
        <v>849</v>
      </c>
      <c r="C361" s="609" t="s">
        <v>496</v>
      </c>
      <c r="D361" s="610"/>
      <c r="E361" s="611"/>
      <c r="F361" s="341"/>
      <c r="G361" s="340"/>
      <c r="H361" s="340"/>
      <c r="I361" s="340"/>
      <c r="J361" s="340"/>
      <c r="K361" s="340"/>
      <c r="L361" s="340">
        <v>6</v>
      </c>
      <c r="M361" s="340"/>
      <c r="N361" s="340"/>
      <c r="O361" t="s">
        <v>873</v>
      </c>
      <c r="P361" s="450" t="s">
        <v>725</v>
      </c>
      <c r="R361">
        <f t="shared" si="3"/>
        <v>6</v>
      </c>
    </row>
  </sheetData>
  <autoFilter ref="A24:P361" xr:uid="{17353CAF-CB95-4043-B3CD-E414DDBD1ED5}"/>
  <mergeCells count="372">
    <mergeCell ref="C190:E190"/>
    <mergeCell ref="C191:E191"/>
    <mergeCell ref="C192:E192"/>
    <mergeCell ref="C193:E193"/>
    <mergeCell ref="C182:E182"/>
    <mergeCell ref="C183:E183"/>
    <mergeCell ref="C184:E184"/>
    <mergeCell ref="C185:E185"/>
    <mergeCell ref="C186:E186"/>
    <mergeCell ref="C187:E187"/>
    <mergeCell ref="C188:E188"/>
    <mergeCell ref="C189:E189"/>
    <mergeCell ref="C173:E173"/>
    <mergeCell ref="C174:E174"/>
    <mergeCell ref="C175:E175"/>
    <mergeCell ref="C176:E176"/>
    <mergeCell ref="C177:E177"/>
    <mergeCell ref="C178:E178"/>
    <mergeCell ref="C179:E179"/>
    <mergeCell ref="C180:E180"/>
    <mergeCell ref="C181:E181"/>
    <mergeCell ref="C164:E164"/>
    <mergeCell ref="C165:E165"/>
    <mergeCell ref="C166:E166"/>
    <mergeCell ref="C167:E167"/>
    <mergeCell ref="C168:E168"/>
    <mergeCell ref="C169:E169"/>
    <mergeCell ref="C170:E170"/>
    <mergeCell ref="C171:E171"/>
    <mergeCell ref="C172:E172"/>
    <mergeCell ref="C155:E155"/>
    <mergeCell ref="C156:E156"/>
    <mergeCell ref="C157:E157"/>
    <mergeCell ref="C158:E158"/>
    <mergeCell ref="C159:E159"/>
    <mergeCell ref="C160:E160"/>
    <mergeCell ref="C161:E161"/>
    <mergeCell ref="C162:E162"/>
    <mergeCell ref="C163:E163"/>
    <mergeCell ref="C146:E146"/>
    <mergeCell ref="C147:E147"/>
    <mergeCell ref="C148:E148"/>
    <mergeCell ref="C149:E149"/>
    <mergeCell ref="C150:E150"/>
    <mergeCell ref="C151:E151"/>
    <mergeCell ref="C152:E152"/>
    <mergeCell ref="C153:E153"/>
    <mergeCell ref="C154:E154"/>
    <mergeCell ref="C137:E137"/>
    <mergeCell ref="C138:E138"/>
    <mergeCell ref="C139:E139"/>
    <mergeCell ref="C140:E140"/>
    <mergeCell ref="C141:E141"/>
    <mergeCell ref="C142:E142"/>
    <mergeCell ref="C143:E143"/>
    <mergeCell ref="C144:E144"/>
    <mergeCell ref="C145:E145"/>
    <mergeCell ref="C128:E128"/>
    <mergeCell ref="C129:E129"/>
    <mergeCell ref="C130:E130"/>
    <mergeCell ref="C131:E131"/>
    <mergeCell ref="C132:E132"/>
    <mergeCell ref="C133:E133"/>
    <mergeCell ref="C134:E134"/>
    <mergeCell ref="C135:E135"/>
    <mergeCell ref="C136:E136"/>
    <mergeCell ref="C119:E119"/>
    <mergeCell ref="C120:E120"/>
    <mergeCell ref="C121:E121"/>
    <mergeCell ref="C122:E122"/>
    <mergeCell ref="C123:E123"/>
    <mergeCell ref="C124:E124"/>
    <mergeCell ref="C125:E125"/>
    <mergeCell ref="C126:E126"/>
    <mergeCell ref="C127:E127"/>
    <mergeCell ref="C110:E110"/>
    <mergeCell ref="C111:E111"/>
    <mergeCell ref="C112:E112"/>
    <mergeCell ref="C113:E113"/>
    <mergeCell ref="C114:E114"/>
    <mergeCell ref="C115:E115"/>
    <mergeCell ref="C116:E116"/>
    <mergeCell ref="C117:E117"/>
    <mergeCell ref="C118:E118"/>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 ref="C202:E202"/>
    <mergeCell ref="C203:E203"/>
    <mergeCell ref="C204:E204"/>
    <mergeCell ref="C205:E205"/>
    <mergeCell ref="C206:E206"/>
    <mergeCell ref="C207:E207"/>
    <mergeCell ref="C208:E208"/>
    <mergeCell ref="C209:E209"/>
    <mergeCell ref="C194:E194"/>
    <mergeCell ref="C195:E195"/>
    <mergeCell ref="C196:E196"/>
    <mergeCell ref="C197:E197"/>
    <mergeCell ref="C198:E198"/>
    <mergeCell ref="C199:E199"/>
    <mergeCell ref="C200:E200"/>
    <mergeCell ref="C201:E201"/>
    <mergeCell ref="C210:E210"/>
    <mergeCell ref="C211:E211"/>
    <mergeCell ref="C212:E212"/>
    <mergeCell ref="C213:E213"/>
    <mergeCell ref="C214:E214"/>
    <mergeCell ref="C215:E215"/>
    <mergeCell ref="C216:E216"/>
    <mergeCell ref="C217:E217"/>
    <mergeCell ref="C218:E218"/>
    <mergeCell ref="C226:E226"/>
    <mergeCell ref="C227:E227"/>
    <mergeCell ref="C228:E228"/>
    <mergeCell ref="C229:E229"/>
    <mergeCell ref="C230:E230"/>
    <mergeCell ref="C231:E231"/>
    <mergeCell ref="C232:E232"/>
    <mergeCell ref="C233:E233"/>
    <mergeCell ref="C219:E219"/>
    <mergeCell ref="C220:E220"/>
    <mergeCell ref="C221:E221"/>
    <mergeCell ref="C222:E222"/>
    <mergeCell ref="C223:E223"/>
    <mergeCell ref="C224:E224"/>
    <mergeCell ref="C225:E225"/>
    <mergeCell ref="C242:E242"/>
    <mergeCell ref="C243:E243"/>
    <mergeCell ref="C244:E244"/>
    <mergeCell ref="C245:E245"/>
    <mergeCell ref="C246:E246"/>
    <mergeCell ref="C247:E247"/>
    <mergeCell ref="C248:E248"/>
    <mergeCell ref="C249:E249"/>
    <mergeCell ref="C234:E234"/>
    <mergeCell ref="C235:E235"/>
    <mergeCell ref="C236:E236"/>
    <mergeCell ref="C237:E237"/>
    <mergeCell ref="C238:E238"/>
    <mergeCell ref="C239:E239"/>
    <mergeCell ref="C240:E240"/>
    <mergeCell ref="C241:E241"/>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301:E301"/>
    <mergeCell ref="C302:E302"/>
    <mergeCell ref="C303:E303"/>
    <mergeCell ref="C304:E304"/>
    <mergeCell ref="C305:E305"/>
    <mergeCell ref="C306:E306"/>
    <mergeCell ref="C307:E307"/>
    <mergeCell ref="C308:E308"/>
    <mergeCell ref="C295:E295"/>
    <mergeCell ref="C296:E296"/>
    <mergeCell ref="C297:E297"/>
    <mergeCell ref="C298:E298"/>
    <mergeCell ref="C299:E299"/>
    <mergeCell ref="C300:E300"/>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54:E354"/>
    <mergeCell ref="C355:E355"/>
    <mergeCell ref="C356:E356"/>
    <mergeCell ref="C357:E357"/>
    <mergeCell ref="C358:E358"/>
    <mergeCell ref="C359:E359"/>
    <mergeCell ref="C360:E360"/>
    <mergeCell ref="C361:E361"/>
    <mergeCell ref="C345:E345"/>
    <mergeCell ref="C346:E346"/>
    <mergeCell ref="C347:E347"/>
    <mergeCell ref="C348:E348"/>
    <mergeCell ref="C349:E349"/>
    <mergeCell ref="C350:E350"/>
    <mergeCell ref="C351:E351"/>
    <mergeCell ref="C352:E352"/>
    <mergeCell ref="C353:E353"/>
  </mergeCells>
  <pageMargins left="0.23622047244094491" right="0.23622047244094491" top="0.74803149606299213" bottom="0.74803149606299213" header="0.51181102362204722" footer="0.51181102362204722"/>
  <pageSetup paperSize="9" scale="80" firstPageNumber="0" fitToHeight="0"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filterMode="1"/>
  <dimension ref="A1:U395"/>
  <sheetViews>
    <sheetView topLeftCell="A17" zoomScaleNormal="100" workbookViewId="0">
      <selection activeCell="B275" sqref="B275"/>
    </sheetView>
  </sheetViews>
  <sheetFormatPr baseColWidth="10" defaultColWidth="8.83203125" defaultRowHeight="15" x14ac:dyDescent="0.2"/>
  <cols>
    <col min="1" max="1" width="4.5" style="1" customWidth="1"/>
    <col min="2" max="2" width="32" style="1" customWidth="1"/>
    <col min="3" max="3" width="7.83203125" style="1" customWidth="1"/>
    <col min="4" max="4" width="1" style="1" customWidth="1"/>
    <col min="5" max="5" width="3.1640625" style="1" customWidth="1"/>
    <col min="6" max="6" width="9.6640625" customWidth="1"/>
    <col min="7" max="7" width="7.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641</v>
      </c>
      <c r="B2" s="590"/>
      <c r="C2" s="54"/>
      <c r="D2" s="86"/>
      <c r="E2" s="11"/>
      <c r="F2" s="8"/>
      <c r="G2" s="8"/>
      <c r="H2" s="8"/>
      <c r="I2" s="8"/>
      <c r="J2" s="7"/>
      <c r="K2" s="8"/>
      <c r="L2" s="8"/>
      <c r="M2" s="8"/>
      <c r="N2" s="8"/>
      <c r="P2" s="339" t="s">
        <v>604</v>
      </c>
    </row>
    <row r="3" spans="1:21" ht="15" customHeight="1" x14ac:dyDescent="0.2">
      <c r="A3" s="589" t="s">
        <v>349</v>
      </c>
      <c r="B3" s="590"/>
      <c r="C3" s="182" t="s">
        <v>356</v>
      </c>
      <c r="D3" s="6"/>
      <c r="E3" s="53" t="s">
        <v>79</v>
      </c>
      <c r="F3" s="82"/>
      <c r="G3" s="83"/>
      <c r="H3" s="84" t="s">
        <v>0</v>
      </c>
      <c r="I3" s="598" t="s">
        <v>1</v>
      </c>
      <c r="J3" s="598"/>
      <c r="K3" s="599" t="s">
        <v>8</v>
      </c>
      <c r="L3" s="599"/>
      <c r="M3" s="599"/>
      <c r="N3" s="6"/>
      <c r="P3" s="369" t="s">
        <v>640</v>
      </c>
      <c r="Q3" s="369"/>
      <c r="R3" s="369"/>
      <c r="S3" s="369"/>
      <c r="T3" s="369"/>
      <c r="U3" s="369"/>
    </row>
    <row r="4" spans="1:21" ht="15" customHeight="1" x14ac:dyDescent="0.2">
      <c r="A4" s="589" t="s">
        <v>110</v>
      </c>
      <c r="B4" s="590"/>
      <c r="C4" s="57" t="s">
        <v>357</v>
      </c>
      <c r="D4" s="49"/>
      <c r="E4" s="591" t="s">
        <v>2</v>
      </c>
      <c r="F4" s="591"/>
      <c r="G4" s="600"/>
      <c r="H4" s="197">
        <v>43815</v>
      </c>
      <c r="I4" s="637" t="s">
        <v>247</v>
      </c>
      <c r="J4" s="637"/>
      <c r="K4" s="637" t="s">
        <v>347</v>
      </c>
      <c r="L4" s="637"/>
      <c r="M4" s="637"/>
      <c r="N4" s="47"/>
      <c r="P4" s="369" t="s">
        <v>635</v>
      </c>
      <c r="Q4" s="369"/>
      <c r="R4" s="369"/>
      <c r="S4" s="369"/>
      <c r="T4" s="369"/>
      <c r="U4" s="369"/>
    </row>
    <row r="5" spans="1:21" ht="15" customHeight="1" x14ac:dyDescent="0.2">
      <c r="A5" s="589" t="s">
        <v>249</v>
      </c>
      <c r="B5" s="590"/>
      <c r="C5" s="183">
        <v>43895</v>
      </c>
      <c r="D5" s="49"/>
      <c r="E5" s="591" t="s">
        <v>3</v>
      </c>
      <c r="F5" s="591"/>
      <c r="G5" s="591"/>
      <c r="H5" s="198">
        <v>2013</v>
      </c>
      <c r="I5" s="592"/>
      <c r="J5" s="592"/>
      <c r="K5" s="592"/>
      <c r="L5" s="592"/>
      <c r="M5" s="592"/>
      <c r="N5" s="47"/>
      <c r="P5" s="376">
        <v>44151</v>
      </c>
      <c r="Q5" s="369"/>
      <c r="R5" s="369"/>
      <c r="S5" s="369"/>
      <c r="T5" s="369"/>
      <c r="U5" s="369"/>
    </row>
    <row r="6" spans="1:21" ht="15" customHeight="1" x14ac:dyDescent="0.2">
      <c r="A6" s="589" t="s">
        <v>9</v>
      </c>
      <c r="B6" s="590"/>
      <c r="C6" s="57" t="s">
        <v>302</v>
      </c>
      <c r="D6" s="49"/>
      <c r="E6" s="52" t="s">
        <v>4</v>
      </c>
      <c r="F6" s="52"/>
      <c r="G6" s="52"/>
      <c r="H6" s="52"/>
      <c r="I6" s="592"/>
      <c r="J6" s="592"/>
      <c r="K6" s="592"/>
      <c r="L6" s="592"/>
      <c r="M6" s="592"/>
      <c r="N6" s="47"/>
      <c r="P6" s="369"/>
      <c r="Q6" s="369"/>
      <c r="R6" s="369"/>
      <c r="S6" s="369"/>
      <c r="T6" s="369"/>
      <c r="U6" s="369"/>
    </row>
    <row r="7" spans="1:21" ht="15" customHeight="1" x14ac:dyDescent="0.2">
      <c r="A7" s="582" t="s">
        <v>10</v>
      </c>
      <c r="B7" s="583"/>
      <c r="C7" s="58">
        <v>20</v>
      </c>
      <c r="D7" s="50"/>
      <c r="E7" s="39" t="s">
        <v>92</v>
      </c>
      <c r="F7" s="39"/>
      <c r="G7" s="39"/>
      <c r="H7" s="39"/>
      <c r="I7" s="39"/>
      <c r="P7" s="369"/>
      <c r="Q7" s="369"/>
      <c r="R7" s="372"/>
      <c r="S7" s="617"/>
      <c r="T7" s="617"/>
      <c r="U7" s="369"/>
    </row>
    <row r="8" spans="1:21" ht="53.25" customHeight="1" x14ac:dyDescent="0.2">
      <c r="A8" s="635" t="s">
        <v>358</v>
      </c>
      <c r="B8" s="636"/>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2.2000000000000002</v>
      </c>
      <c r="J9" s="9">
        <v>2.2000000000000002</v>
      </c>
      <c r="K9" s="9">
        <v>2.2000000000000002</v>
      </c>
      <c r="L9" s="27"/>
      <c r="M9" s="27"/>
      <c r="N9" s="27"/>
      <c r="P9" s="342"/>
      <c r="Q9" s="342"/>
      <c r="R9" s="342"/>
      <c r="S9" s="342"/>
      <c r="T9" s="342"/>
      <c r="U9" s="342"/>
    </row>
    <row r="10" spans="1:21" ht="15" customHeight="1" x14ac:dyDescent="0.2">
      <c r="A10" s="587" t="s">
        <v>12</v>
      </c>
      <c r="B10" s="588"/>
      <c r="C10" s="62">
        <v>6304122.9599099904</v>
      </c>
      <c r="D10" s="6"/>
      <c r="E10" s="34" t="s">
        <v>314</v>
      </c>
      <c r="F10" s="35"/>
      <c r="G10" s="85"/>
      <c r="H10" s="35"/>
      <c r="I10" s="52">
        <v>1.6</v>
      </c>
      <c r="J10" s="9">
        <v>2.2000000000000002</v>
      </c>
      <c r="K10" s="9">
        <v>1.8</v>
      </c>
      <c r="L10" s="9">
        <v>40</v>
      </c>
      <c r="M10" s="44"/>
      <c r="N10" s="9"/>
      <c r="P10" s="342"/>
      <c r="Q10" s="342"/>
      <c r="R10" s="342"/>
      <c r="S10" s="342"/>
      <c r="T10" s="375"/>
      <c r="U10" s="342"/>
    </row>
    <row r="11" spans="1:21" ht="15" customHeight="1" x14ac:dyDescent="0.2">
      <c r="A11" s="573" t="s">
        <v>13</v>
      </c>
      <c r="B11" s="574"/>
      <c r="C11" s="57">
        <v>237789.51251</v>
      </c>
      <c r="D11" s="6"/>
      <c r="E11" s="63" t="s">
        <v>315</v>
      </c>
      <c r="F11" s="37"/>
      <c r="G11" s="38"/>
      <c r="H11" s="38"/>
      <c r="I11" s="52">
        <v>0.2</v>
      </c>
      <c r="J11" s="9">
        <v>0.4</v>
      </c>
      <c r="K11" s="9">
        <v>0.2</v>
      </c>
      <c r="L11" s="9">
        <v>10</v>
      </c>
      <c r="M11" s="43">
        <v>0</v>
      </c>
      <c r="N11" s="9">
        <v>100</v>
      </c>
      <c r="P11" s="342">
        <v>0.05</v>
      </c>
      <c r="Q11" s="342">
        <v>0.4</v>
      </c>
      <c r="R11" s="342"/>
      <c r="S11" s="342">
        <v>5</v>
      </c>
      <c r="T11" s="342">
        <v>0</v>
      </c>
      <c r="U11" s="342">
        <v>100</v>
      </c>
    </row>
    <row r="12" spans="1:21" ht="15" customHeight="1" x14ac:dyDescent="0.2">
      <c r="A12" s="573" t="s">
        <v>78</v>
      </c>
      <c r="B12" s="574"/>
      <c r="C12" s="54">
        <v>56</v>
      </c>
      <c r="D12" s="2"/>
      <c r="E12" s="575" t="s">
        <v>316</v>
      </c>
      <c r="F12" s="576"/>
      <c r="G12" s="576"/>
      <c r="H12" s="577"/>
      <c r="I12" s="36">
        <v>0.5</v>
      </c>
      <c r="J12" s="9">
        <v>0.8</v>
      </c>
      <c r="K12" s="9">
        <v>0.7</v>
      </c>
      <c r="L12" s="9">
        <v>65</v>
      </c>
      <c r="M12" s="44"/>
      <c r="N12" s="9"/>
      <c r="O12" s="7"/>
      <c r="P12" s="342"/>
      <c r="Q12" s="342"/>
      <c r="R12" s="342"/>
      <c r="S12" s="342"/>
      <c r="T12" s="375"/>
      <c r="U12" s="342"/>
    </row>
    <row r="13" spans="1:21" ht="15" customHeight="1" x14ac:dyDescent="0.2">
      <c r="A13" s="578" t="s">
        <v>15</v>
      </c>
      <c r="B13" s="579"/>
      <c r="C13" s="59"/>
      <c r="D13" s="49"/>
      <c r="E13" s="64" t="s">
        <v>317</v>
      </c>
      <c r="F13" s="64"/>
      <c r="G13" s="64"/>
      <c r="H13" s="46"/>
      <c r="I13" s="52">
        <v>0.2</v>
      </c>
      <c r="J13" s="9">
        <v>0.4</v>
      </c>
      <c r="K13" s="9">
        <v>0.3</v>
      </c>
      <c r="L13" s="9">
        <v>40</v>
      </c>
      <c r="M13" s="43">
        <v>0</v>
      </c>
      <c r="N13" s="9">
        <v>100</v>
      </c>
      <c r="O13" s="7"/>
      <c r="P13" s="342">
        <v>0.1</v>
      </c>
      <c r="Q13" s="342">
        <v>0.5</v>
      </c>
      <c r="R13" s="342"/>
      <c r="S13" s="342">
        <v>65</v>
      </c>
      <c r="T13" s="342">
        <v>0</v>
      </c>
      <c r="U13" s="342">
        <v>100</v>
      </c>
    </row>
    <row r="14" spans="1:21" ht="15" customHeight="1" x14ac:dyDescent="0.2">
      <c r="A14" s="573" t="s">
        <v>14</v>
      </c>
      <c r="B14" s="574"/>
      <c r="C14" s="57">
        <v>1118</v>
      </c>
      <c r="D14" s="49"/>
      <c r="E14" s="11"/>
      <c r="F14" s="8"/>
      <c r="G14" s="109"/>
      <c r="H14" s="38"/>
      <c r="I14" s="38"/>
      <c r="J14" s="8"/>
      <c r="K14" s="8"/>
      <c r="L14" s="8"/>
      <c r="M14" s="48"/>
      <c r="N14" s="8"/>
      <c r="O14" s="7"/>
      <c r="P14" s="7"/>
    </row>
    <row r="15" spans="1:21" ht="15" customHeight="1" x14ac:dyDescent="0.2">
      <c r="A15" s="14" t="s">
        <v>16</v>
      </c>
      <c r="B15" s="29"/>
      <c r="C15" s="185"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50</v>
      </c>
      <c r="K16" s="87"/>
      <c r="L16" s="6"/>
      <c r="M16" s="6"/>
      <c r="N16" s="7"/>
      <c r="O16" s="7"/>
      <c r="P16" s="7"/>
    </row>
    <row r="17" spans="1:16" ht="15" customHeight="1" x14ac:dyDescent="0.2">
      <c r="A17" s="26"/>
      <c r="B17" s="6"/>
      <c r="C17" s="12"/>
      <c r="D17" s="108"/>
      <c r="E17" s="567" t="s">
        <v>101</v>
      </c>
      <c r="F17" s="568"/>
      <c r="G17" s="568"/>
      <c r="H17" s="568"/>
      <c r="I17" s="569"/>
      <c r="J17" s="17">
        <v>50</v>
      </c>
      <c r="K17" s="4"/>
      <c r="L17" s="7"/>
      <c r="M17" s="7"/>
    </row>
    <row r="18" spans="1:16" ht="18" customHeight="1" x14ac:dyDescent="0.2">
      <c r="A18" s="26"/>
      <c r="B18" s="6"/>
      <c r="C18" s="12"/>
      <c r="D18" s="6"/>
      <c r="E18" s="613" t="s">
        <v>91</v>
      </c>
      <c r="F18" s="594"/>
      <c r="G18" s="594"/>
      <c r="H18" s="594"/>
      <c r="I18" s="96"/>
      <c r="J18" s="94">
        <v>3</v>
      </c>
      <c r="K18" s="95" t="s">
        <v>153</v>
      </c>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3</v>
      </c>
      <c r="J20" s="15">
        <v>2</v>
      </c>
      <c r="K20" s="9">
        <v>1</v>
      </c>
      <c r="L20" s="9">
        <v>2</v>
      </c>
      <c r="M20" s="9">
        <v>3</v>
      </c>
      <c r="N20" s="129" t="s">
        <v>202</v>
      </c>
      <c r="O20" s="129" t="s">
        <v>203</v>
      </c>
    </row>
    <row r="21" spans="1:16" ht="15" customHeight="1" x14ac:dyDescent="0.2">
      <c r="A21" s="14" t="s">
        <v>18</v>
      </c>
      <c r="B21" s="29"/>
      <c r="C21" s="60"/>
      <c r="D21" s="6"/>
      <c r="E21" s="13"/>
      <c r="F21" s="32"/>
      <c r="G21" s="65"/>
      <c r="H21" s="66"/>
      <c r="I21" s="15">
        <v>3</v>
      </c>
      <c r="J21" s="15">
        <v>4</v>
      </c>
      <c r="K21" s="9">
        <v>5</v>
      </c>
      <c r="L21" s="9">
        <v>4</v>
      </c>
      <c r="M21" s="9">
        <v>1</v>
      </c>
      <c r="N21" s="129">
        <f>AVERAGE(I20:M21)</f>
        <v>2.8</v>
      </c>
      <c r="O21" s="129">
        <f>SQRT(VAR(I20:M21)/10)</f>
        <v>0.41633319989322648</v>
      </c>
    </row>
    <row r="22" spans="1:16" ht="15" customHeight="1" x14ac:dyDescent="0.2">
      <c r="A22" s="68"/>
      <c r="B22" s="69" t="s">
        <v>265</v>
      </c>
      <c r="C22" s="61"/>
      <c r="D22" s="6"/>
      <c r="E22" s="575" t="s">
        <v>93</v>
      </c>
      <c r="F22" s="576"/>
      <c r="G22" s="576"/>
      <c r="H22" s="576"/>
      <c r="I22" s="67" t="s">
        <v>336</v>
      </c>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hidden="1" customHeight="1" thickBot="1" x14ac:dyDescent="0.25">
      <c r="A25" s="196" t="s">
        <v>19</v>
      </c>
      <c r="B25" s="153"/>
      <c r="C25" s="110"/>
      <c r="D25" s="30"/>
      <c r="E25" s="30"/>
      <c r="G25" s="75"/>
      <c r="H25" s="603" t="s">
        <v>98</v>
      </c>
      <c r="I25" s="603"/>
      <c r="J25" s="603"/>
      <c r="K25" s="81"/>
      <c r="L25" s="604" t="s">
        <v>75</v>
      </c>
      <c r="M25" s="603"/>
      <c r="N25" s="605"/>
    </row>
    <row r="26" spans="1:16" ht="71.25" hidden="1"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hidden="1" customHeight="1" x14ac:dyDescent="0.2">
      <c r="A27" s="18">
        <v>1</v>
      </c>
      <c r="B27" s="151" t="s">
        <v>127</v>
      </c>
      <c r="C27" s="631" t="s">
        <v>233</v>
      </c>
      <c r="D27" s="632"/>
      <c r="E27" s="633"/>
      <c r="F27" s="103" t="s">
        <v>238</v>
      </c>
      <c r="G27" s="276"/>
      <c r="H27" s="276">
        <v>5</v>
      </c>
      <c r="I27" s="276"/>
      <c r="J27" s="276" t="s">
        <v>276</v>
      </c>
      <c r="K27" s="276"/>
      <c r="L27" s="276" t="s">
        <v>276</v>
      </c>
      <c r="M27" s="276" t="s">
        <v>276</v>
      </c>
      <c r="N27" s="276" t="s">
        <v>276</v>
      </c>
    </row>
    <row r="28" spans="1:16" ht="17.25" hidden="1" customHeight="1" x14ac:dyDescent="0.2">
      <c r="A28" s="18">
        <v>1</v>
      </c>
      <c r="B28" s="302" t="s">
        <v>551</v>
      </c>
      <c r="C28" s="631" t="s">
        <v>270</v>
      </c>
      <c r="D28" s="632"/>
      <c r="E28" s="633"/>
      <c r="F28" s="103" t="s">
        <v>240</v>
      </c>
      <c r="G28" s="276"/>
      <c r="H28" s="276">
        <v>6</v>
      </c>
      <c r="I28" s="276"/>
      <c r="J28" s="276" t="s">
        <v>276</v>
      </c>
      <c r="K28" s="276"/>
      <c r="L28" s="276" t="s">
        <v>276</v>
      </c>
      <c r="M28" s="276" t="s">
        <v>276</v>
      </c>
      <c r="N28" s="276" t="s">
        <v>276</v>
      </c>
      <c r="O28" s="303" t="s">
        <v>563</v>
      </c>
    </row>
    <row r="29" spans="1:16" ht="17.25" hidden="1" customHeight="1" x14ac:dyDescent="0.2">
      <c r="A29" s="18">
        <v>1</v>
      </c>
      <c r="B29" s="151" t="s">
        <v>134</v>
      </c>
      <c r="C29" s="631" t="s">
        <v>233</v>
      </c>
      <c r="D29" s="632"/>
      <c r="E29" s="633"/>
      <c r="F29" s="103" t="s">
        <v>238</v>
      </c>
      <c r="G29" s="276"/>
      <c r="H29" s="276">
        <v>15</v>
      </c>
      <c r="I29" s="276"/>
      <c r="J29" s="276" t="s">
        <v>276</v>
      </c>
      <c r="K29" s="276"/>
      <c r="L29" s="276" t="s">
        <v>276</v>
      </c>
      <c r="M29" s="276" t="s">
        <v>276</v>
      </c>
      <c r="N29" s="276" t="s">
        <v>276</v>
      </c>
    </row>
    <row r="30" spans="1:16" ht="17.25" hidden="1" customHeight="1" x14ac:dyDescent="0.2">
      <c r="A30" s="18">
        <v>1</v>
      </c>
      <c r="B30" s="302" t="s">
        <v>551</v>
      </c>
      <c r="C30" s="631" t="s">
        <v>270</v>
      </c>
      <c r="D30" s="632"/>
      <c r="E30" s="633"/>
      <c r="F30" s="103" t="s">
        <v>240</v>
      </c>
      <c r="G30" s="276"/>
      <c r="H30" s="276">
        <v>2</v>
      </c>
      <c r="I30" s="276"/>
      <c r="J30" s="276" t="s">
        <v>276</v>
      </c>
      <c r="K30" s="276"/>
      <c r="L30" s="276" t="s">
        <v>276</v>
      </c>
      <c r="M30" s="276" t="s">
        <v>276</v>
      </c>
      <c r="N30" s="276" t="s">
        <v>276</v>
      </c>
      <c r="O30" s="303" t="s">
        <v>562</v>
      </c>
    </row>
    <row r="31" spans="1:16" ht="17.25" hidden="1" customHeight="1" x14ac:dyDescent="0.2">
      <c r="A31" s="18">
        <v>1</v>
      </c>
      <c r="B31" s="151" t="s">
        <v>547</v>
      </c>
      <c r="C31" s="631" t="s">
        <v>276</v>
      </c>
      <c r="D31" s="632"/>
      <c r="E31" s="633"/>
      <c r="F31" s="103" t="s">
        <v>238</v>
      </c>
      <c r="G31" s="276"/>
      <c r="H31" s="276">
        <v>1</v>
      </c>
      <c r="I31" s="276"/>
      <c r="J31" s="276" t="s">
        <v>276</v>
      </c>
      <c r="K31" s="276"/>
      <c r="L31" s="276"/>
      <c r="M31" s="276"/>
      <c r="N31" s="276"/>
      <c r="O31" t="s">
        <v>548</v>
      </c>
    </row>
    <row r="32" spans="1:16" ht="17.25" hidden="1" customHeight="1" x14ac:dyDescent="0.2">
      <c r="A32" s="18">
        <v>1</v>
      </c>
      <c r="B32" s="151" t="s">
        <v>129</v>
      </c>
      <c r="C32" s="631" t="s">
        <v>233</v>
      </c>
      <c r="D32" s="632"/>
      <c r="E32" s="633"/>
      <c r="F32" s="103" t="s">
        <v>238</v>
      </c>
      <c r="G32" s="276"/>
      <c r="H32" s="276">
        <v>2</v>
      </c>
      <c r="I32" s="276"/>
      <c r="J32" s="276" t="s">
        <v>276</v>
      </c>
      <c r="K32" s="276"/>
      <c r="L32" s="276" t="s">
        <v>276</v>
      </c>
      <c r="M32" s="276" t="s">
        <v>276</v>
      </c>
      <c r="N32" s="276" t="s">
        <v>276</v>
      </c>
    </row>
    <row r="33" spans="1:15" ht="17.25" hidden="1" customHeight="1" x14ac:dyDescent="0.2">
      <c r="A33" s="18">
        <v>1</v>
      </c>
      <c r="B33" s="151" t="s">
        <v>350</v>
      </c>
      <c r="C33" s="631" t="s">
        <v>236</v>
      </c>
      <c r="D33" s="632"/>
      <c r="E33" s="633"/>
      <c r="F33" s="103" t="s">
        <v>242</v>
      </c>
      <c r="G33" s="276"/>
      <c r="H33" s="276"/>
      <c r="I33" s="276"/>
      <c r="J33" s="276">
        <v>2</v>
      </c>
      <c r="K33" s="276"/>
      <c r="L33" s="276"/>
      <c r="M33" s="276"/>
      <c r="N33" s="276"/>
    </row>
    <row r="34" spans="1:15" ht="17.25" hidden="1" customHeight="1" x14ac:dyDescent="0.2">
      <c r="A34" s="18">
        <v>1</v>
      </c>
      <c r="B34" s="151" t="s">
        <v>128</v>
      </c>
      <c r="C34" s="631" t="s">
        <v>237</v>
      </c>
      <c r="D34" s="632"/>
      <c r="E34" s="633"/>
      <c r="F34" s="103" t="s">
        <v>239</v>
      </c>
      <c r="G34" s="276"/>
      <c r="H34" s="276"/>
      <c r="I34" s="276"/>
      <c r="J34" s="276" t="s">
        <v>276</v>
      </c>
      <c r="K34" s="276"/>
      <c r="L34" s="276">
        <v>1</v>
      </c>
      <c r="M34" s="276"/>
      <c r="N34" s="276"/>
    </row>
    <row r="35" spans="1:15" ht="17.25" hidden="1" customHeight="1" x14ac:dyDescent="0.2">
      <c r="A35" s="18">
        <v>2</v>
      </c>
      <c r="B35" s="151" t="s">
        <v>134</v>
      </c>
      <c r="C35" s="631" t="s">
        <v>233</v>
      </c>
      <c r="D35" s="632"/>
      <c r="E35" s="633"/>
      <c r="F35" s="103" t="s">
        <v>238</v>
      </c>
      <c r="G35" s="276"/>
      <c r="H35" s="276">
        <v>30</v>
      </c>
      <c r="I35" s="276"/>
      <c r="J35" s="276" t="s">
        <v>276</v>
      </c>
      <c r="K35" s="276"/>
      <c r="L35" s="276" t="s">
        <v>276</v>
      </c>
      <c r="M35" s="276" t="s">
        <v>276</v>
      </c>
      <c r="N35" s="276" t="s">
        <v>276</v>
      </c>
    </row>
    <row r="36" spans="1:15" ht="17.25" hidden="1" customHeight="1" x14ac:dyDescent="0.2">
      <c r="A36" s="18">
        <v>2</v>
      </c>
      <c r="B36" s="302" t="s">
        <v>551</v>
      </c>
      <c r="C36" s="631" t="s">
        <v>270</v>
      </c>
      <c r="D36" s="632"/>
      <c r="E36" s="633"/>
      <c r="F36" s="103" t="s">
        <v>240</v>
      </c>
      <c r="G36" s="276"/>
      <c r="H36" s="276">
        <v>8</v>
      </c>
      <c r="I36" s="276"/>
      <c r="J36" s="276" t="s">
        <v>276</v>
      </c>
      <c r="K36" s="276"/>
      <c r="L36" s="276" t="s">
        <v>276</v>
      </c>
      <c r="M36" s="276" t="s">
        <v>276</v>
      </c>
      <c r="N36" s="276" t="s">
        <v>276</v>
      </c>
      <c r="O36" s="303" t="s">
        <v>563</v>
      </c>
    </row>
    <row r="37" spans="1:15" ht="17.25" hidden="1" customHeight="1" x14ac:dyDescent="0.2">
      <c r="A37" s="18">
        <v>2</v>
      </c>
      <c r="B37" s="151" t="s">
        <v>127</v>
      </c>
      <c r="C37" s="631" t="s">
        <v>233</v>
      </c>
      <c r="D37" s="632"/>
      <c r="E37" s="633"/>
      <c r="F37" s="103" t="s">
        <v>238</v>
      </c>
      <c r="G37" s="276"/>
      <c r="H37" s="276">
        <v>3</v>
      </c>
      <c r="I37" s="276"/>
      <c r="J37" s="276" t="s">
        <v>276</v>
      </c>
      <c r="K37" s="276"/>
      <c r="L37" s="276" t="s">
        <v>276</v>
      </c>
      <c r="M37" s="276" t="s">
        <v>276</v>
      </c>
      <c r="N37" s="276" t="s">
        <v>276</v>
      </c>
    </row>
    <row r="38" spans="1:15" ht="17.25" hidden="1" customHeight="1" x14ac:dyDescent="0.2">
      <c r="A38" s="18">
        <v>2</v>
      </c>
      <c r="B38" s="151" t="s">
        <v>129</v>
      </c>
      <c r="C38" s="631" t="s">
        <v>233</v>
      </c>
      <c r="D38" s="632"/>
      <c r="E38" s="633"/>
      <c r="F38" s="103" t="s">
        <v>238</v>
      </c>
      <c r="G38" s="276"/>
      <c r="H38" s="276">
        <v>6</v>
      </c>
      <c r="I38" s="276"/>
      <c r="J38" s="276" t="s">
        <v>276</v>
      </c>
      <c r="K38" s="276"/>
      <c r="L38" s="276" t="s">
        <v>276</v>
      </c>
      <c r="M38" s="276" t="s">
        <v>276</v>
      </c>
      <c r="N38" s="276" t="s">
        <v>276</v>
      </c>
    </row>
    <row r="39" spans="1:15" ht="17.25" hidden="1" customHeight="1" x14ac:dyDescent="0.2">
      <c r="A39" s="18">
        <v>2</v>
      </c>
      <c r="B39" s="151" t="s">
        <v>547</v>
      </c>
      <c r="C39" s="631" t="s">
        <v>276</v>
      </c>
      <c r="D39" s="632"/>
      <c r="E39" s="633"/>
      <c r="F39" s="103" t="s">
        <v>238</v>
      </c>
      <c r="G39" s="276"/>
      <c r="H39" s="276">
        <v>2</v>
      </c>
      <c r="I39" s="276"/>
      <c r="J39" s="276" t="s">
        <v>276</v>
      </c>
      <c r="K39" s="276"/>
      <c r="L39" s="276"/>
      <c r="M39" s="276"/>
      <c r="N39" s="276"/>
    </row>
    <row r="40" spans="1:15" ht="17.25" hidden="1" customHeight="1" x14ac:dyDescent="0.2">
      <c r="A40" s="18">
        <v>2</v>
      </c>
      <c r="B40" s="151" t="s">
        <v>350</v>
      </c>
      <c r="C40" s="631" t="s">
        <v>236</v>
      </c>
      <c r="D40" s="632"/>
      <c r="E40" s="633"/>
      <c r="F40" s="103" t="s">
        <v>242</v>
      </c>
      <c r="G40" s="276"/>
      <c r="H40" s="276"/>
      <c r="I40" s="276"/>
      <c r="J40" s="276">
        <v>1</v>
      </c>
      <c r="K40" s="276"/>
      <c r="L40" s="276"/>
      <c r="M40" s="276"/>
      <c r="N40" s="276"/>
    </row>
    <row r="41" spans="1:15" ht="17.25" hidden="1" customHeight="1" x14ac:dyDescent="0.2">
      <c r="A41" s="18">
        <v>2</v>
      </c>
      <c r="B41" s="302" t="s">
        <v>551</v>
      </c>
      <c r="C41" s="631" t="s">
        <v>270</v>
      </c>
      <c r="D41" s="632"/>
      <c r="E41" s="633"/>
      <c r="F41" s="103" t="s">
        <v>240</v>
      </c>
      <c r="G41" s="276"/>
      <c r="H41" s="276">
        <v>3</v>
      </c>
      <c r="I41" s="276"/>
      <c r="J41" s="276" t="s">
        <v>276</v>
      </c>
      <c r="K41" s="276"/>
      <c r="L41" s="276" t="s">
        <v>276</v>
      </c>
      <c r="M41" s="276" t="s">
        <v>276</v>
      </c>
      <c r="N41" s="276" t="s">
        <v>276</v>
      </c>
      <c r="O41" s="303" t="s">
        <v>562</v>
      </c>
    </row>
    <row r="42" spans="1:15" ht="17.25" hidden="1" customHeight="1" x14ac:dyDescent="0.2">
      <c r="A42" s="18">
        <v>3</v>
      </c>
      <c r="B42" s="151" t="s">
        <v>350</v>
      </c>
      <c r="C42" s="631" t="s">
        <v>236</v>
      </c>
      <c r="D42" s="632"/>
      <c r="E42" s="633"/>
      <c r="F42" s="103" t="s">
        <v>242</v>
      </c>
      <c r="G42" s="276"/>
      <c r="H42" s="276">
        <v>2</v>
      </c>
      <c r="I42" s="276"/>
      <c r="J42" s="276"/>
      <c r="K42" s="276"/>
      <c r="L42" s="276"/>
      <c r="M42" s="276"/>
      <c r="N42" s="276"/>
    </row>
    <row r="43" spans="1:15" ht="17.25" hidden="1" customHeight="1" x14ac:dyDescent="0.2">
      <c r="A43" s="18">
        <v>3</v>
      </c>
      <c r="B43" s="151" t="s">
        <v>134</v>
      </c>
      <c r="C43" s="631" t="s">
        <v>233</v>
      </c>
      <c r="D43" s="632"/>
      <c r="E43" s="633"/>
      <c r="F43" s="103" t="s">
        <v>238</v>
      </c>
      <c r="G43" s="276"/>
      <c r="H43" s="276">
        <v>12</v>
      </c>
      <c r="I43" s="276"/>
      <c r="J43" s="276" t="s">
        <v>276</v>
      </c>
      <c r="K43" s="276"/>
      <c r="L43" s="276" t="s">
        <v>276</v>
      </c>
      <c r="M43" s="276" t="s">
        <v>276</v>
      </c>
      <c r="N43" s="276" t="s">
        <v>276</v>
      </c>
    </row>
    <row r="44" spans="1:15" ht="17.25" hidden="1" customHeight="1" x14ac:dyDescent="0.2">
      <c r="A44" s="18">
        <v>3</v>
      </c>
      <c r="B44" s="302" t="s">
        <v>551</v>
      </c>
      <c r="C44" s="631" t="s">
        <v>270</v>
      </c>
      <c r="D44" s="632"/>
      <c r="E44" s="633"/>
      <c r="F44" s="103" t="s">
        <v>240</v>
      </c>
      <c r="G44" s="276"/>
      <c r="H44" s="276">
        <v>13</v>
      </c>
      <c r="I44" s="276"/>
      <c r="J44" s="276" t="s">
        <v>276</v>
      </c>
      <c r="K44" s="276"/>
      <c r="L44" s="276" t="s">
        <v>276</v>
      </c>
      <c r="M44" s="276" t="s">
        <v>276</v>
      </c>
      <c r="N44" s="276" t="s">
        <v>276</v>
      </c>
      <c r="O44" s="303" t="s">
        <v>563</v>
      </c>
    </row>
    <row r="45" spans="1:15" ht="17.25" hidden="1" customHeight="1" x14ac:dyDescent="0.2">
      <c r="A45" s="18">
        <v>3</v>
      </c>
      <c r="B45" s="151" t="s">
        <v>129</v>
      </c>
      <c r="C45" s="631" t="s">
        <v>233</v>
      </c>
      <c r="D45" s="632"/>
      <c r="E45" s="633"/>
      <c r="F45" s="103" t="s">
        <v>238</v>
      </c>
      <c r="G45" s="276"/>
      <c r="H45" s="276">
        <v>6</v>
      </c>
      <c r="I45" s="276"/>
      <c r="J45" s="276" t="s">
        <v>276</v>
      </c>
      <c r="K45" s="276"/>
      <c r="L45" s="276" t="s">
        <v>276</v>
      </c>
      <c r="M45" s="276" t="s">
        <v>276</v>
      </c>
      <c r="N45" s="276" t="s">
        <v>276</v>
      </c>
    </row>
    <row r="46" spans="1:15" ht="17.25" hidden="1" customHeight="1" x14ac:dyDescent="0.2">
      <c r="A46" s="18">
        <v>3</v>
      </c>
      <c r="B46" s="151" t="s">
        <v>547</v>
      </c>
      <c r="C46" s="631" t="s">
        <v>276</v>
      </c>
      <c r="D46" s="632"/>
      <c r="E46" s="633"/>
      <c r="F46" s="103" t="s">
        <v>238</v>
      </c>
      <c r="G46" s="276"/>
      <c r="H46" s="276">
        <v>3</v>
      </c>
      <c r="I46" s="276"/>
      <c r="J46" s="276" t="s">
        <v>276</v>
      </c>
      <c r="K46" s="276"/>
      <c r="L46" s="276"/>
      <c r="M46" s="276"/>
      <c r="N46" s="276"/>
    </row>
    <row r="47" spans="1:15" ht="17.25" hidden="1" customHeight="1" x14ac:dyDescent="0.2">
      <c r="A47" s="18">
        <v>3</v>
      </c>
      <c r="B47" s="302" t="s">
        <v>551</v>
      </c>
      <c r="C47" s="631" t="s">
        <v>270</v>
      </c>
      <c r="D47" s="632"/>
      <c r="E47" s="633"/>
      <c r="F47" s="103" t="s">
        <v>240</v>
      </c>
      <c r="G47" s="276"/>
      <c r="H47" s="276">
        <v>3</v>
      </c>
      <c r="I47" s="276"/>
      <c r="J47" s="276" t="s">
        <v>276</v>
      </c>
      <c r="K47" s="276"/>
      <c r="L47" s="276" t="s">
        <v>276</v>
      </c>
      <c r="M47" s="276" t="s">
        <v>276</v>
      </c>
      <c r="N47" s="276" t="s">
        <v>276</v>
      </c>
      <c r="O47" s="303" t="s">
        <v>562</v>
      </c>
    </row>
    <row r="48" spans="1:15" ht="17.25" hidden="1" customHeight="1" x14ac:dyDescent="0.2">
      <c r="A48" s="18">
        <v>4</v>
      </c>
      <c r="B48" s="151" t="s">
        <v>350</v>
      </c>
      <c r="C48" s="631" t="s">
        <v>236</v>
      </c>
      <c r="D48" s="632"/>
      <c r="E48" s="633"/>
      <c r="F48" s="103" t="s">
        <v>242</v>
      </c>
      <c r="G48" s="276"/>
      <c r="H48" s="276">
        <v>2</v>
      </c>
      <c r="I48" s="276"/>
      <c r="J48" s="276"/>
      <c r="K48" s="276"/>
      <c r="L48" s="276"/>
      <c r="M48" s="276"/>
      <c r="N48" s="276"/>
    </row>
    <row r="49" spans="1:15" ht="17.25" hidden="1" customHeight="1" x14ac:dyDescent="0.2">
      <c r="A49" s="18">
        <v>4</v>
      </c>
      <c r="B49" s="151" t="s">
        <v>134</v>
      </c>
      <c r="C49" s="631" t="s">
        <v>233</v>
      </c>
      <c r="D49" s="632"/>
      <c r="E49" s="633"/>
      <c r="F49" s="103" t="s">
        <v>238</v>
      </c>
      <c r="G49" s="276"/>
      <c r="H49" s="276">
        <v>16</v>
      </c>
      <c r="I49" s="276"/>
      <c r="J49" s="276" t="s">
        <v>276</v>
      </c>
      <c r="K49" s="276"/>
      <c r="L49" s="276" t="s">
        <v>276</v>
      </c>
      <c r="M49" s="276" t="s">
        <v>276</v>
      </c>
      <c r="N49" s="276" t="s">
        <v>276</v>
      </c>
    </row>
    <row r="50" spans="1:15" ht="17.25" hidden="1" customHeight="1" x14ac:dyDescent="0.2">
      <c r="A50" s="18">
        <v>4</v>
      </c>
      <c r="B50" s="151" t="s">
        <v>547</v>
      </c>
      <c r="C50" s="631" t="s">
        <v>276</v>
      </c>
      <c r="D50" s="632"/>
      <c r="E50" s="633"/>
      <c r="F50" s="103" t="s">
        <v>238</v>
      </c>
      <c r="G50" s="276"/>
      <c r="H50" s="276">
        <v>8</v>
      </c>
      <c r="I50" s="276"/>
      <c r="J50" s="276" t="s">
        <v>276</v>
      </c>
      <c r="K50" s="276"/>
      <c r="L50" s="276"/>
      <c r="M50" s="276"/>
      <c r="N50" s="276"/>
    </row>
    <row r="51" spans="1:15" ht="17.25" hidden="1" customHeight="1" x14ac:dyDescent="0.2">
      <c r="A51" s="18">
        <v>4</v>
      </c>
      <c r="B51" s="302" t="s">
        <v>551</v>
      </c>
      <c r="C51" s="631" t="s">
        <v>270</v>
      </c>
      <c r="D51" s="632"/>
      <c r="E51" s="633"/>
      <c r="F51" s="103" t="s">
        <v>240</v>
      </c>
      <c r="G51" s="276"/>
      <c r="H51" s="276">
        <v>19</v>
      </c>
      <c r="I51" s="276"/>
      <c r="J51" s="276" t="s">
        <v>276</v>
      </c>
      <c r="K51" s="276"/>
      <c r="L51" s="276" t="s">
        <v>276</v>
      </c>
      <c r="M51" s="276" t="s">
        <v>276</v>
      </c>
      <c r="N51" s="276" t="s">
        <v>276</v>
      </c>
      <c r="O51" s="303" t="s">
        <v>563</v>
      </c>
    </row>
    <row r="52" spans="1:15" ht="17.25" hidden="1" customHeight="1" x14ac:dyDescent="0.2">
      <c r="A52" s="18">
        <v>4</v>
      </c>
      <c r="B52" s="151" t="s">
        <v>127</v>
      </c>
      <c r="C52" s="634" t="s">
        <v>233</v>
      </c>
      <c r="D52" s="634"/>
      <c r="E52" s="634"/>
      <c r="F52" s="151" t="s">
        <v>238</v>
      </c>
      <c r="G52" s="276"/>
      <c r="H52" s="276">
        <v>2</v>
      </c>
      <c r="I52" s="276"/>
      <c r="J52" s="276" t="s">
        <v>276</v>
      </c>
      <c r="K52" s="276"/>
      <c r="L52" s="276" t="s">
        <v>276</v>
      </c>
      <c r="M52" s="276" t="s">
        <v>276</v>
      </c>
      <c r="N52" s="276" t="s">
        <v>276</v>
      </c>
    </row>
    <row r="53" spans="1:15" ht="17.25" hidden="1" customHeight="1" x14ac:dyDescent="0.2">
      <c r="A53" s="18">
        <v>4</v>
      </c>
      <c r="B53" s="151" t="s">
        <v>129</v>
      </c>
      <c r="C53" s="631" t="s">
        <v>233</v>
      </c>
      <c r="D53" s="632"/>
      <c r="E53" s="633"/>
      <c r="F53" s="151" t="s">
        <v>238</v>
      </c>
      <c r="G53" s="276"/>
      <c r="H53" s="276">
        <v>8</v>
      </c>
      <c r="I53" s="276"/>
      <c r="J53" s="276" t="s">
        <v>276</v>
      </c>
      <c r="K53" s="276"/>
      <c r="L53" s="276" t="s">
        <v>276</v>
      </c>
      <c r="M53" s="276" t="s">
        <v>276</v>
      </c>
      <c r="N53" s="276" t="s">
        <v>276</v>
      </c>
    </row>
    <row r="54" spans="1:15" ht="19.5" hidden="1" customHeight="1" x14ac:dyDescent="0.2">
      <c r="A54" s="18">
        <v>4</v>
      </c>
      <c r="B54" s="302" t="s">
        <v>551</v>
      </c>
      <c r="C54" s="631" t="s">
        <v>270</v>
      </c>
      <c r="D54" s="632"/>
      <c r="E54" s="633"/>
      <c r="F54" s="151" t="s">
        <v>240</v>
      </c>
      <c r="G54" s="276"/>
      <c r="H54" s="276">
        <v>2</v>
      </c>
      <c r="I54" s="276"/>
      <c r="J54" s="276" t="s">
        <v>276</v>
      </c>
      <c r="K54" s="276"/>
      <c r="L54" s="276" t="s">
        <v>276</v>
      </c>
      <c r="M54" s="276" t="s">
        <v>276</v>
      </c>
      <c r="N54" s="276" t="s">
        <v>276</v>
      </c>
      <c r="O54" s="303" t="s">
        <v>562</v>
      </c>
    </row>
    <row r="55" spans="1:15" ht="18.75" hidden="1" customHeight="1" x14ac:dyDescent="0.2">
      <c r="A55" s="18">
        <v>5</v>
      </c>
      <c r="B55" s="151" t="s">
        <v>350</v>
      </c>
      <c r="C55" s="631" t="s">
        <v>236</v>
      </c>
      <c r="D55" s="632"/>
      <c r="E55" s="633"/>
      <c r="F55" s="151" t="s">
        <v>242</v>
      </c>
      <c r="G55" s="276"/>
      <c r="H55" s="276">
        <v>1</v>
      </c>
      <c r="I55" s="276"/>
      <c r="J55" s="276"/>
      <c r="K55" s="276"/>
      <c r="L55" s="276"/>
      <c r="M55" s="276"/>
      <c r="N55" s="276"/>
    </row>
    <row r="56" spans="1:15" ht="17.75" hidden="1" customHeight="1" x14ac:dyDescent="0.2">
      <c r="A56" s="18">
        <v>5</v>
      </c>
      <c r="B56" s="151" t="s">
        <v>348</v>
      </c>
      <c r="C56" s="631" t="s">
        <v>236</v>
      </c>
      <c r="D56" s="632"/>
      <c r="E56" s="633"/>
      <c r="F56" s="151" t="s">
        <v>239</v>
      </c>
      <c r="G56" s="276"/>
      <c r="H56" s="276">
        <v>1</v>
      </c>
      <c r="I56" s="276"/>
      <c r="J56" s="276"/>
      <c r="K56" s="276"/>
      <c r="L56" s="276"/>
      <c r="M56" s="276"/>
      <c r="N56" s="276"/>
    </row>
    <row r="57" spans="1:15" ht="17.25" hidden="1" customHeight="1" x14ac:dyDescent="0.2">
      <c r="A57" s="18">
        <v>5</v>
      </c>
      <c r="B57" s="302" t="s">
        <v>551</v>
      </c>
      <c r="C57" s="631" t="s">
        <v>270</v>
      </c>
      <c r="D57" s="632"/>
      <c r="E57" s="633"/>
      <c r="F57" s="104" t="s">
        <v>240</v>
      </c>
      <c r="G57" s="276"/>
      <c r="H57" s="276">
        <v>12</v>
      </c>
      <c r="I57" s="276"/>
      <c r="J57" s="276" t="s">
        <v>276</v>
      </c>
      <c r="K57" s="276"/>
      <c r="L57" s="276" t="s">
        <v>276</v>
      </c>
      <c r="M57" s="276" t="s">
        <v>276</v>
      </c>
      <c r="N57" s="276" t="s">
        <v>276</v>
      </c>
      <c r="O57" s="303" t="s">
        <v>563</v>
      </c>
    </row>
    <row r="58" spans="1:15" ht="17.25" hidden="1" customHeight="1" x14ac:dyDescent="0.2">
      <c r="A58" s="18">
        <v>5</v>
      </c>
      <c r="B58" s="103" t="s">
        <v>129</v>
      </c>
      <c r="C58" s="631" t="s">
        <v>233</v>
      </c>
      <c r="D58" s="632"/>
      <c r="E58" s="633"/>
      <c r="F58" s="104" t="s">
        <v>238</v>
      </c>
      <c r="G58" s="276"/>
      <c r="H58" s="276">
        <v>4</v>
      </c>
      <c r="I58" s="276"/>
      <c r="J58" s="276" t="s">
        <v>276</v>
      </c>
      <c r="K58" s="276"/>
      <c r="L58" s="276" t="s">
        <v>276</v>
      </c>
      <c r="M58" s="276" t="s">
        <v>276</v>
      </c>
      <c r="N58" s="276" t="s">
        <v>276</v>
      </c>
    </row>
    <row r="59" spans="1:15" ht="17.25" hidden="1" customHeight="1" x14ac:dyDescent="0.2">
      <c r="A59" s="18">
        <v>5</v>
      </c>
      <c r="B59" s="103" t="s">
        <v>134</v>
      </c>
      <c r="C59" s="631" t="s">
        <v>233</v>
      </c>
      <c r="D59" s="632"/>
      <c r="E59" s="633"/>
      <c r="F59" s="104" t="s">
        <v>238</v>
      </c>
      <c r="G59" s="276"/>
      <c r="H59" s="276">
        <v>25</v>
      </c>
      <c r="I59" s="276"/>
      <c r="J59" s="276" t="s">
        <v>276</v>
      </c>
      <c r="K59" s="276"/>
      <c r="L59" s="276" t="s">
        <v>276</v>
      </c>
      <c r="M59" s="276" t="s">
        <v>276</v>
      </c>
      <c r="N59" s="276" t="s">
        <v>276</v>
      </c>
    </row>
    <row r="60" spans="1:15" ht="17.25" hidden="1" customHeight="1" x14ac:dyDescent="0.2">
      <c r="A60" s="18">
        <v>5</v>
      </c>
      <c r="B60" s="103" t="s">
        <v>351</v>
      </c>
      <c r="C60" s="631" t="s">
        <v>276</v>
      </c>
      <c r="D60" s="632"/>
      <c r="E60" s="633"/>
      <c r="F60" s="104" t="s">
        <v>238</v>
      </c>
      <c r="G60" s="276"/>
      <c r="H60" s="276">
        <v>1</v>
      </c>
      <c r="I60" s="276"/>
      <c r="J60" s="276" t="s">
        <v>276</v>
      </c>
      <c r="K60" s="276"/>
      <c r="L60" s="276" t="s">
        <v>276</v>
      </c>
      <c r="M60" s="276" t="s">
        <v>276</v>
      </c>
      <c r="N60" s="276" t="s">
        <v>276</v>
      </c>
    </row>
    <row r="61" spans="1:15" ht="17.25" hidden="1" customHeight="1" x14ac:dyDescent="0.2">
      <c r="A61" s="18">
        <v>6</v>
      </c>
      <c r="B61" s="103" t="s">
        <v>350</v>
      </c>
      <c r="C61" s="631" t="s">
        <v>236</v>
      </c>
      <c r="D61" s="632"/>
      <c r="E61" s="633"/>
      <c r="F61" s="104" t="s">
        <v>242</v>
      </c>
      <c r="G61" s="276"/>
      <c r="H61" s="276">
        <v>1</v>
      </c>
      <c r="I61" s="276"/>
      <c r="J61" s="276"/>
      <c r="K61" s="276"/>
      <c r="L61" s="276"/>
      <c r="M61" s="276"/>
      <c r="N61" s="276"/>
    </row>
    <row r="62" spans="1:15" ht="17.25" hidden="1" customHeight="1" x14ac:dyDescent="0.2">
      <c r="A62" s="18">
        <v>6</v>
      </c>
      <c r="B62" s="302" t="s">
        <v>551</v>
      </c>
      <c r="C62" s="631" t="s">
        <v>270</v>
      </c>
      <c r="D62" s="632"/>
      <c r="E62" s="633"/>
      <c r="F62" s="104" t="s">
        <v>240</v>
      </c>
      <c r="G62" s="276"/>
      <c r="H62" s="276">
        <v>14</v>
      </c>
      <c r="I62" s="276"/>
      <c r="J62" s="276" t="s">
        <v>276</v>
      </c>
      <c r="K62" s="276"/>
      <c r="L62" s="276" t="s">
        <v>276</v>
      </c>
      <c r="M62" s="276" t="s">
        <v>276</v>
      </c>
      <c r="N62" s="276" t="s">
        <v>276</v>
      </c>
      <c r="O62" s="303" t="s">
        <v>563</v>
      </c>
    </row>
    <row r="63" spans="1:15" ht="17.25" hidden="1" customHeight="1" x14ac:dyDescent="0.2">
      <c r="A63" s="18">
        <v>6</v>
      </c>
      <c r="B63" s="103" t="s">
        <v>134</v>
      </c>
      <c r="C63" s="631" t="s">
        <v>233</v>
      </c>
      <c r="D63" s="632"/>
      <c r="E63" s="633"/>
      <c r="F63" s="104" t="s">
        <v>238</v>
      </c>
      <c r="G63" s="276"/>
      <c r="H63" s="276">
        <v>17</v>
      </c>
      <c r="I63" s="276"/>
      <c r="J63" s="276" t="s">
        <v>276</v>
      </c>
      <c r="K63" s="276"/>
      <c r="L63" s="276" t="s">
        <v>276</v>
      </c>
      <c r="M63" s="276" t="s">
        <v>276</v>
      </c>
      <c r="N63" s="276" t="s">
        <v>276</v>
      </c>
    </row>
    <row r="64" spans="1:15" ht="17.25" hidden="1" customHeight="1" x14ac:dyDescent="0.2">
      <c r="A64" s="18">
        <v>6</v>
      </c>
      <c r="B64" s="103" t="s">
        <v>129</v>
      </c>
      <c r="C64" s="631" t="s">
        <v>233</v>
      </c>
      <c r="D64" s="632"/>
      <c r="E64" s="633"/>
      <c r="F64" s="104" t="s">
        <v>238</v>
      </c>
      <c r="G64" s="276"/>
      <c r="H64" s="276">
        <v>5</v>
      </c>
      <c r="I64" s="276"/>
      <c r="J64" s="276" t="s">
        <v>276</v>
      </c>
      <c r="K64" s="276"/>
      <c r="L64" s="276" t="s">
        <v>276</v>
      </c>
      <c r="M64" s="276" t="s">
        <v>276</v>
      </c>
      <c r="N64" s="276" t="s">
        <v>276</v>
      </c>
    </row>
    <row r="65" spans="1:15" ht="17.25" hidden="1" customHeight="1" x14ac:dyDescent="0.2">
      <c r="A65" s="18">
        <v>6</v>
      </c>
      <c r="B65" s="103" t="s">
        <v>127</v>
      </c>
      <c r="C65" s="631" t="s">
        <v>233</v>
      </c>
      <c r="D65" s="632"/>
      <c r="E65" s="633"/>
      <c r="F65" s="104" t="s">
        <v>238</v>
      </c>
      <c r="G65" s="276"/>
      <c r="H65" s="276">
        <v>3</v>
      </c>
      <c r="I65" s="276"/>
      <c r="J65" s="276" t="s">
        <v>276</v>
      </c>
      <c r="K65" s="276"/>
      <c r="L65" s="276" t="s">
        <v>276</v>
      </c>
      <c r="M65" s="276" t="s">
        <v>276</v>
      </c>
      <c r="N65" s="276" t="s">
        <v>276</v>
      </c>
    </row>
    <row r="66" spans="1:15" ht="17.25" hidden="1" customHeight="1" x14ac:dyDescent="0.2">
      <c r="A66" s="18">
        <v>6</v>
      </c>
      <c r="B66" s="307" t="s">
        <v>551</v>
      </c>
      <c r="C66" s="631" t="s">
        <v>270</v>
      </c>
      <c r="D66" s="632"/>
      <c r="E66" s="633"/>
      <c r="F66" s="104" t="s">
        <v>240</v>
      </c>
      <c r="G66" s="276"/>
      <c r="H66" s="276">
        <v>1</v>
      </c>
      <c r="I66" s="276"/>
      <c r="J66" s="276" t="s">
        <v>276</v>
      </c>
      <c r="K66" s="276"/>
      <c r="L66" s="276" t="s">
        <v>276</v>
      </c>
      <c r="M66" s="276" t="s">
        <v>276</v>
      </c>
      <c r="N66" s="276" t="s">
        <v>276</v>
      </c>
      <c r="O66" s="303" t="s">
        <v>562</v>
      </c>
    </row>
    <row r="67" spans="1:15" ht="17.25" hidden="1" customHeight="1" x14ac:dyDescent="0.2">
      <c r="A67" s="18">
        <v>6</v>
      </c>
      <c r="B67" s="103" t="s">
        <v>547</v>
      </c>
      <c r="C67" s="631" t="s">
        <v>276</v>
      </c>
      <c r="D67" s="632"/>
      <c r="E67" s="633"/>
      <c r="F67" s="104" t="s">
        <v>238</v>
      </c>
      <c r="G67" s="276"/>
      <c r="H67" s="276">
        <v>1</v>
      </c>
      <c r="I67" s="276"/>
      <c r="J67" s="276" t="s">
        <v>276</v>
      </c>
      <c r="K67" s="276"/>
      <c r="L67" s="276"/>
      <c r="M67" s="276"/>
      <c r="N67" s="276"/>
    </row>
    <row r="68" spans="1:15" ht="17.25" hidden="1" customHeight="1" x14ac:dyDescent="0.2">
      <c r="A68" s="18">
        <v>7</v>
      </c>
      <c r="B68" s="103" t="s">
        <v>348</v>
      </c>
      <c r="C68" s="631" t="s">
        <v>236</v>
      </c>
      <c r="D68" s="632"/>
      <c r="E68" s="633"/>
      <c r="F68" s="104" t="s">
        <v>239</v>
      </c>
      <c r="G68" s="276"/>
      <c r="H68" s="276">
        <v>1</v>
      </c>
      <c r="I68" s="276"/>
      <c r="J68" s="276"/>
      <c r="K68" s="276"/>
      <c r="L68" s="276"/>
      <c r="M68" s="276"/>
      <c r="N68" s="276"/>
    </row>
    <row r="69" spans="1:15" ht="17.25" hidden="1" customHeight="1" x14ac:dyDescent="0.2">
      <c r="A69" s="18">
        <v>7</v>
      </c>
      <c r="B69" s="302" t="s">
        <v>551</v>
      </c>
      <c r="C69" s="631" t="s">
        <v>270</v>
      </c>
      <c r="D69" s="632"/>
      <c r="E69" s="633"/>
      <c r="F69" s="104" t="s">
        <v>240</v>
      </c>
      <c r="G69" s="276"/>
      <c r="H69" s="276">
        <v>6</v>
      </c>
      <c r="I69" s="276"/>
      <c r="J69" s="276" t="s">
        <v>276</v>
      </c>
      <c r="K69" s="276"/>
      <c r="L69" s="276" t="s">
        <v>276</v>
      </c>
      <c r="M69" s="276" t="s">
        <v>276</v>
      </c>
      <c r="N69" s="276" t="s">
        <v>276</v>
      </c>
      <c r="O69" s="303" t="s">
        <v>563</v>
      </c>
    </row>
    <row r="70" spans="1:15" ht="17.25" hidden="1" customHeight="1" x14ac:dyDescent="0.2">
      <c r="A70" s="18">
        <v>7</v>
      </c>
      <c r="B70" s="103" t="s">
        <v>547</v>
      </c>
      <c r="C70" s="631" t="s">
        <v>276</v>
      </c>
      <c r="D70" s="632"/>
      <c r="E70" s="633"/>
      <c r="F70" s="104" t="s">
        <v>238</v>
      </c>
      <c r="G70" s="276"/>
      <c r="H70" s="276">
        <v>1</v>
      </c>
      <c r="I70" s="276"/>
      <c r="J70" s="276" t="s">
        <v>276</v>
      </c>
      <c r="K70" s="276"/>
      <c r="L70" s="276"/>
      <c r="M70" s="276"/>
      <c r="N70" s="276"/>
    </row>
    <row r="71" spans="1:15" ht="17.25" hidden="1" customHeight="1" x14ac:dyDescent="0.2">
      <c r="A71" s="18">
        <v>7</v>
      </c>
      <c r="B71" s="103" t="s">
        <v>134</v>
      </c>
      <c r="C71" s="631" t="s">
        <v>233</v>
      </c>
      <c r="D71" s="632"/>
      <c r="E71" s="633"/>
      <c r="F71" s="104" t="s">
        <v>238</v>
      </c>
      <c r="G71" s="276"/>
      <c r="H71" s="276">
        <v>15</v>
      </c>
      <c r="I71" s="276"/>
      <c r="J71" s="276" t="s">
        <v>276</v>
      </c>
      <c r="K71" s="276"/>
      <c r="L71" s="276" t="s">
        <v>276</v>
      </c>
      <c r="M71" s="276" t="s">
        <v>276</v>
      </c>
      <c r="N71" s="276" t="s">
        <v>276</v>
      </c>
    </row>
    <row r="72" spans="1:15" ht="17.25" hidden="1" customHeight="1" x14ac:dyDescent="0.2">
      <c r="A72" s="18">
        <v>7</v>
      </c>
      <c r="B72" s="103" t="s">
        <v>129</v>
      </c>
      <c r="C72" s="631" t="s">
        <v>233</v>
      </c>
      <c r="D72" s="632"/>
      <c r="E72" s="633"/>
      <c r="F72" s="104" t="s">
        <v>238</v>
      </c>
      <c r="G72" s="276"/>
      <c r="H72" s="276">
        <v>3</v>
      </c>
      <c r="I72" s="276"/>
      <c r="J72" s="276" t="s">
        <v>276</v>
      </c>
      <c r="K72" s="276"/>
      <c r="L72" s="276" t="s">
        <v>276</v>
      </c>
      <c r="M72" s="276" t="s">
        <v>276</v>
      </c>
      <c r="N72" s="276" t="s">
        <v>276</v>
      </c>
    </row>
    <row r="73" spans="1:15" ht="17.25" hidden="1" customHeight="1" x14ac:dyDescent="0.2">
      <c r="A73" s="18">
        <v>7</v>
      </c>
      <c r="B73" s="103" t="s">
        <v>127</v>
      </c>
      <c r="C73" s="631" t="s">
        <v>233</v>
      </c>
      <c r="D73" s="632"/>
      <c r="E73" s="633"/>
      <c r="F73" s="104" t="s">
        <v>238</v>
      </c>
      <c r="G73" s="276"/>
      <c r="H73" s="276">
        <v>6</v>
      </c>
      <c r="I73" s="276"/>
      <c r="J73" s="276" t="s">
        <v>276</v>
      </c>
      <c r="K73" s="276"/>
      <c r="L73" s="276" t="s">
        <v>276</v>
      </c>
      <c r="M73" s="276" t="s">
        <v>276</v>
      </c>
      <c r="N73" s="276" t="s">
        <v>276</v>
      </c>
    </row>
    <row r="74" spans="1:15" ht="17.25" hidden="1" customHeight="1" x14ac:dyDescent="0.2">
      <c r="A74" s="18">
        <v>7</v>
      </c>
      <c r="B74" s="307" t="s">
        <v>551</v>
      </c>
      <c r="C74" s="631" t="s">
        <v>270</v>
      </c>
      <c r="D74" s="632"/>
      <c r="E74" s="633"/>
      <c r="F74" s="104" t="s">
        <v>240</v>
      </c>
      <c r="G74" s="276"/>
      <c r="H74" s="276">
        <v>4</v>
      </c>
      <c r="I74" s="276"/>
      <c r="J74" s="276" t="s">
        <v>276</v>
      </c>
      <c r="K74" s="276"/>
      <c r="L74" s="276" t="s">
        <v>276</v>
      </c>
      <c r="M74" s="276" t="s">
        <v>276</v>
      </c>
      <c r="N74" s="276" t="s">
        <v>276</v>
      </c>
      <c r="O74" s="303" t="s">
        <v>562</v>
      </c>
    </row>
    <row r="75" spans="1:15" ht="17.25" hidden="1" customHeight="1" x14ac:dyDescent="0.2">
      <c r="A75" s="18">
        <v>7</v>
      </c>
      <c r="B75" s="103" t="s">
        <v>228</v>
      </c>
      <c r="C75" s="631" t="s">
        <v>233</v>
      </c>
      <c r="D75" s="632"/>
      <c r="E75" s="633"/>
      <c r="F75" s="104" t="s">
        <v>238</v>
      </c>
      <c r="G75" s="276"/>
      <c r="H75" s="276">
        <v>1</v>
      </c>
      <c r="I75" s="276"/>
      <c r="J75" s="276" t="s">
        <v>276</v>
      </c>
      <c r="K75" s="276"/>
      <c r="L75" s="276" t="s">
        <v>276</v>
      </c>
      <c r="M75" s="276" t="s">
        <v>276</v>
      </c>
      <c r="N75" s="276" t="s">
        <v>276</v>
      </c>
    </row>
    <row r="76" spans="1:15" ht="17.25" hidden="1" customHeight="1" x14ac:dyDescent="0.2">
      <c r="A76" s="18">
        <v>8</v>
      </c>
      <c r="B76" s="103" t="s">
        <v>348</v>
      </c>
      <c r="C76" s="631" t="s">
        <v>236</v>
      </c>
      <c r="D76" s="632"/>
      <c r="E76" s="633"/>
      <c r="F76" s="104" t="s">
        <v>239</v>
      </c>
      <c r="G76" s="276"/>
      <c r="H76" s="276">
        <v>1</v>
      </c>
      <c r="I76" s="276"/>
      <c r="J76" s="276"/>
      <c r="K76" s="276"/>
      <c r="L76" s="276"/>
      <c r="M76" s="276"/>
      <c r="N76" s="276"/>
    </row>
    <row r="77" spans="1:15" ht="17.25" hidden="1" customHeight="1" x14ac:dyDescent="0.2">
      <c r="A77" s="18">
        <v>8</v>
      </c>
      <c r="B77" s="307" t="s">
        <v>551</v>
      </c>
      <c r="C77" s="631" t="s">
        <v>270</v>
      </c>
      <c r="D77" s="632"/>
      <c r="E77" s="633"/>
      <c r="F77" s="104" t="s">
        <v>240</v>
      </c>
      <c r="G77" s="276"/>
      <c r="H77" s="276">
        <v>2</v>
      </c>
      <c r="I77" s="276"/>
      <c r="J77" s="276" t="s">
        <v>276</v>
      </c>
      <c r="K77" s="276"/>
      <c r="L77" s="276" t="s">
        <v>276</v>
      </c>
      <c r="M77" s="276" t="s">
        <v>276</v>
      </c>
      <c r="N77" s="276" t="s">
        <v>276</v>
      </c>
      <c r="O77" s="303" t="s">
        <v>562</v>
      </c>
    </row>
    <row r="78" spans="1:15" ht="17.25" hidden="1" customHeight="1" x14ac:dyDescent="0.2">
      <c r="A78" s="18">
        <v>8</v>
      </c>
      <c r="B78" s="302" t="s">
        <v>551</v>
      </c>
      <c r="C78" s="631" t="s">
        <v>270</v>
      </c>
      <c r="D78" s="632"/>
      <c r="E78" s="633"/>
      <c r="F78" s="104" t="s">
        <v>240</v>
      </c>
      <c r="G78" s="276"/>
      <c r="H78" s="276">
        <v>3</v>
      </c>
      <c r="I78" s="276"/>
      <c r="J78" s="276" t="s">
        <v>276</v>
      </c>
      <c r="K78" s="276"/>
      <c r="L78" s="276" t="s">
        <v>276</v>
      </c>
      <c r="M78" s="276" t="s">
        <v>276</v>
      </c>
      <c r="N78" s="276" t="s">
        <v>276</v>
      </c>
      <c r="O78" s="303" t="s">
        <v>563</v>
      </c>
    </row>
    <row r="79" spans="1:15" ht="17.25" hidden="1" customHeight="1" x14ac:dyDescent="0.2">
      <c r="A79" s="18">
        <v>8</v>
      </c>
      <c r="B79" s="103" t="s">
        <v>134</v>
      </c>
      <c r="C79" s="631" t="s">
        <v>233</v>
      </c>
      <c r="D79" s="632"/>
      <c r="E79" s="633"/>
      <c r="F79" s="104" t="s">
        <v>238</v>
      </c>
      <c r="G79" s="276"/>
      <c r="H79" s="276">
        <v>20</v>
      </c>
      <c r="I79" s="276"/>
      <c r="J79" s="276" t="s">
        <v>276</v>
      </c>
      <c r="K79" s="276"/>
      <c r="L79" s="276" t="s">
        <v>276</v>
      </c>
      <c r="M79" s="276" t="s">
        <v>276</v>
      </c>
      <c r="N79" s="276" t="s">
        <v>276</v>
      </c>
    </row>
    <row r="80" spans="1:15" ht="17.25" hidden="1" customHeight="1" x14ac:dyDescent="0.2">
      <c r="A80" s="18">
        <v>8</v>
      </c>
      <c r="B80" s="103" t="s">
        <v>129</v>
      </c>
      <c r="C80" s="631" t="s">
        <v>233</v>
      </c>
      <c r="D80" s="632"/>
      <c r="E80" s="633"/>
      <c r="F80" s="104" t="s">
        <v>238</v>
      </c>
      <c r="G80" s="276"/>
      <c r="H80" s="276">
        <v>5</v>
      </c>
      <c r="I80" s="276"/>
      <c r="J80" s="276" t="s">
        <v>276</v>
      </c>
      <c r="K80" s="276"/>
      <c r="L80" s="276" t="s">
        <v>276</v>
      </c>
      <c r="M80" s="276" t="s">
        <v>276</v>
      </c>
      <c r="N80" s="276" t="s">
        <v>276</v>
      </c>
    </row>
    <row r="81" spans="1:15" ht="17.25" hidden="1" customHeight="1" x14ac:dyDescent="0.2">
      <c r="A81" s="18">
        <v>8</v>
      </c>
      <c r="B81" s="103" t="s">
        <v>127</v>
      </c>
      <c r="C81" s="631" t="s">
        <v>233</v>
      </c>
      <c r="D81" s="632"/>
      <c r="E81" s="633"/>
      <c r="F81" s="104" t="s">
        <v>238</v>
      </c>
      <c r="G81" s="276"/>
      <c r="H81" s="276">
        <v>7</v>
      </c>
      <c r="I81" s="276"/>
      <c r="J81" s="276" t="s">
        <v>276</v>
      </c>
      <c r="K81" s="276"/>
      <c r="L81" s="276" t="s">
        <v>276</v>
      </c>
      <c r="M81" s="276" t="s">
        <v>276</v>
      </c>
      <c r="N81" s="276" t="s">
        <v>276</v>
      </c>
    </row>
    <row r="82" spans="1:15" ht="17.25" hidden="1" customHeight="1" x14ac:dyDescent="0.2">
      <c r="A82" s="18">
        <v>9</v>
      </c>
      <c r="B82" s="103" t="s">
        <v>348</v>
      </c>
      <c r="C82" s="631" t="s">
        <v>236</v>
      </c>
      <c r="D82" s="632"/>
      <c r="E82" s="633"/>
      <c r="F82" s="104" t="s">
        <v>239</v>
      </c>
      <c r="G82" s="276"/>
      <c r="H82" s="276">
        <v>4</v>
      </c>
      <c r="I82" s="276"/>
      <c r="J82" s="276"/>
      <c r="K82" s="276"/>
      <c r="L82" s="276"/>
      <c r="M82" s="276"/>
      <c r="N82" s="276"/>
    </row>
    <row r="83" spans="1:15" ht="17.25" hidden="1" customHeight="1" x14ac:dyDescent="0.2">
      <c r="A83" s="18">
        <v>9</v>
      </c>
      <c r="B83" s="103" t="s">
        <v>350</v>
      </c>
      <c r="C83" s="631" t="s">
        <v>236</v>
      </c>
      <c r="D83" s="632"/>
      <c r="E83" s="633"/>
      <c r="F83" s="104" t="s">
        <v>242</v>
      </c>
      <c r="G83" s="276"/>
      <c r="H83" s="276">
        <v>1</v>
      </c>
      <c r="I83" s="276"/>
      <c r="J83" s="276"/>
      <c r="K83" s="276"/>
      <c r="L83" s="276"/>
      <c r="M83" s="276"/>
      <c r="N83" s="276"/>
    </row>
    <row r="84" spans="1:15" ht="17.25" hidden="1" customHeight="1" x14ac:dyDescent="0.2">
      <c r="A84" s="18">
        <v>9</v>
      </c>
      <c r="B84" s="103" t="s">
        <v>547</v>
      </c>
      <c r="C84" s="631" t="s">
        <v>276</v>
      </c>
      <c r="D84" s="632"/>
      <c r="E84" s="633"/>
      <c r="F84" s="104" t="s">
        <v>238</v>
      </c>
      <c r="G84" s="276"/>
      <c r="H84" s="276">
        <v>1</v>
      </c>
      <c r="I84" s="276"/>
      <c r="J84" s="276" t="s">
        <v>276</v>
      </c>
      <c r="K84" s="276"/>
      <c r="L84" s="276"/>
      <c r="M84" s="276"/>
      <c r="N84" s="276"/>
    </row>
    <row r="85" spans="1:15" ht="17.25" hidden="1" customHeight="1" x14ac:dyDescent="0.2">
      <c r="A85" s="18">
        <v>9</v>
      </c>
      <c r="B85" s="103" t="s">
        <v>127</v>
      </c>
      <c r="C85" s="631" t="s">
        <v>233</v>
      </c>
      <c r="D85" s="632"/>
      <c r="E85" s="633"/>
      <c r="F85" s="104" t="s">
        <v>238</v>
      </c>
      <c r="G85" s="276"/>
      <c r="H85" s="276">
        <v>5</v>
      </c>
      <c r="I85" s="276"/>
      <c r="J85" s="276" t="s">
        <v>276</v>
      </c>
      <c r="K85" s="276"/>
      <c r="L85" s="276" t="s">
        <v>276</v>
      </c>
      <c r="M85" s="276" t="s">
        <v>276</v>
      </c>
      <c r="N85" s="276" t="s">
        <v>276</v>
      </c>
    </row>
    <row r="86" spans="1:15" ht="17.25" hidden="1" customHeight="1" x14ac:dyDescent="0.2">
      <c r="A86" s="18">
        <v>9</v>
      </c>
      <c r="B86" s="103" t="s">
        <v>134</v>
      </c>
      <c r="C86" s="631" t="s">
        <v>233</v>
      </c>
      <c r="D86" s="632"/>
      <c r="E86" s="633"/>
      <c r="F86" s="104" t="s">
        <v>238</v>
      </c>
      <c r="G86" s="276"/>
      <c r="H86" s="276">
        <v>25</v>
      </c>
      <c r="I86" s="276"/>
      <c r="J86" s="276" t="s">
        <v>276</v>
      </c>
      <c r="K86" s="276"/>
      <c r="L86" s="276" t="s">
        <v>276</v>
      </c>
      <c r="M86" s="276" t="s">
        <v>276</v>
      </c>
      <c r="N86" s="276" t="s">
        <v>276</v>
      </c>
    </row>
    <row r="87" spans="1:15" ht="17.25" hidden="1" customHeight="1" x14ac:dyDescent="0.2">
      <c r="A87" s="18">
        <v>9</v>
      </c>
      <c r="B87" s="302" t="s">
        <v>551</v>
      </c>
      <c r="C87" s="631" t="s">
        <v>270</v>
      </c>
      <c r="D87" s="632"/>
      <c r="E87" s="633"/>
      <c r="F87" s="104" t="s">
        <v>240</v>
      </c>
      <c r="G87" s="276"/>
      <c r="H87" s="276">
        <v>6</v>
      </c>
      <c r="I87" s="276"/>
      <c r="J87" s="276" t="s">
        <v>276</v>
      </c>
      <c r="K87" s="276"/>
      <c r="L87" s="276" t="s">
        <v>276</v>
      </c>
      <c r="M87" s="276" t="s">
        <v>276</v>
      </c>
      <c r="N87" s="276" t="s">
        <v>276</v>
      </c>
      <c r="O87" s="303" t="s">
        <v>563</v>
      </c>
    </row>
    <row r="88" spans="1:15" ht="17.25" hidden="1" customHeight="1" x14ac:dyDescent="0.2">
      <c r="A88" s="18">
        <v>9</v>
      </c>
      <c r="B88" s="103" t="s">
        <v>129</v>
      </c>
      <c r="C88" s="631" t="s">
        <v>233</v>
      </c>
      <c r="D88" s="632"/>
      <c r="E88" s="633"/>
      <c r="F88" s="104" t="s">
        <v>238</v>
      </c>
      <c r="G88" s="276"/>
      <c r="H88" s="276">
        <v>6</v>
      </c>
      <c r="I88" s="276"/>
      <c r="J88" s="276" t="s">
        <v>276</v>
      </c>
      <c r="K88" s="276"/>
      <c r="L88" s="276" t="s">
        <v>276</v>
      </c>
      <c r="M88" s="276" t="s">
        <v>276</v>
      </c>
      <c r="N88" s="276" t="s">
        <v>276</v>
      </c>
    </row>
    <row r="89" spans="1:15" ht="17.25" hidden="1" customHeight="1" x14ac:dyDescent="0.2">
      <c r="A89" s="18">
        <v>9</v>
      </c>
      <c r="B89" s="307" t="s">
        <v>551</v>
      </c>
      <c r="C89" s="631" t="s">
        <v>270</v>
      </c>
      <c r="D89" s="632"/>
      <c r="E89" s="633"/>
      <c r="F89" s="104" t="s">
        <v>240</v>
      </c>
      <c r="G89" s="276"/>
      <c r="H89" s="276">
        <v>2</v>
      </c>
      <c r="I89" s="276"/>
      <c r="J89" s="276" t="s">
        <v>276</v>
      </c>
      <c r="K89" s="276"/>
      <c r="L89" s="276" t="s">
        <v>276</v>
      </c>
      <c r="M89" s="276" t="s">
        <v>276</v>
      </c>
      <c r="N89" s="276" t="s">
        <v>276</v>
      </c>
      <c r="O89" s="303" t="s">
        <v>562</v>
      </c>
    </row>
    <row r="90" spans="1:15" ht="17.25" hidden="1" customHeight="1" x14ac:dyDescent="0.2">
      <c r="A90" s="18">
        <v>10</v>
      </c>
      <c r="B90" s="103" t="s">
        <v>350</v>
      </c>
      <c r="C90" s="631" t="s">
        <v>236</v>
      </c>
      <c r="D90" s="632"/>
      <c r="E90" s="633"/>
      <c r="F90" s="104" t="s">
        <v>242</v>
      </c>
      <c r="G90" s="276"/>
      <c r="H90" s="276">
        <v>1</v>
      </c>
      <c r="I90" s="276"/>
      <c r="J90" s="276"/>
      <c r="K90" s="276"/>
      <c r="L90" s="276"/>
      <c r="M90" s="276"/>
      <c r="N90" s="276"/>
    </row>
    <row r="91" spans="1:15" ht="17.25" hidden="1" customHeight="1" x14ac:dyDescent="0.2">
      <c r="A91" s="18">
        <v>10</v>
      </c>
      <c r="B91" s="103" t="s">
        <v>134</v>
      </c>
      <c r="C91" s="631" t="s">
        <v>233</v>
      </c>
      <c r="D91" s="632"/>
      <c r="E91" s="633"/>
      <c r="F91" s="104" t="s">
        <v>238</v>
      </c>
      <c r="G91" s="276"/>
      <c r="H91" s="276">
        <v>22</v>
      </c>
      <c r="I91" s="276"/>
      <c r="J91" s="276" t="s">
        <v>276</v>
      </c>
      <c r="K91" s="276"/>
      <c r="L91" s="276" t="s">
        <v>276</v>
      </c>
      <c r="M91" s="276" t="s">
        <v>276</v>
      </c>
      <c r="N91" s="276" t="s">
        <v>276</v>
      </c>
    </row>
    <row r="92" spans="1:15" ht="17.25" hidden="1" customHeight="1" x14ac:dyDescent="0.2">
      <c r="A92" s="18">
        <v>10</v>
      </c>
      <c r="B92" s="302" t="s">
        <v>551</v>
      </c>
      <c r="C92" s="631" t="s">
        <v>270</v>
      </c>
      <c r="D92" s="632"/>
      <c r="E92" s="633"/>
      <c r="F92" s="104" t="s">
        <v>240</v>
      </c>
      <c r="G92" s="276"/>
      <c r="H92" s="276">
        <v>4</v>
      </c>
      <c r="I92" s="276"/>
      <c r="J92" s="276" t="s">
        <v>276</v>
      </c>
      <c r="K92" s="276"/>
      <c r="L92" s="276" t="s">
        <v>276</v>
      </c>
      <c r="M92" s="276" t="s">
        <v>276</v>
      </c>
      <c r="N92" s="276" t="s">
        <v>276</v>
      </c>
      <c r="O92" s="303" t="s">
        <v>563</v>
      </c>
    </row>
    <row r="93" spans="1:15" ht="17.25" hidden="1" customHeight="1" x14ac:dyDescent="0.2">
      <c r="A93" s="18">
        <v>10</v>
      </c>
      <c r="B93" s="307" t="s">
        <v>551</v>
      </c>
      <c r="C93" s="631" t="s">
        <v>270</v>
      </c>
      <c r="D93" s="632"/>
      <c r="E93" s="633"/>
      <c r="F93" s="104" t="s">
        <v>240</v>
      </c>
      <c r="G93" s="276"/>
      <c r="H93" s="276">
        <v>4</v>
      </c>
      <c r="I93" s="276"/>
      <c r="J93" s="276" t="s">
        <v>276</v>
      </c>
      <c r="K93" s="276"/>
      <c r="L93" s="276" t="s">
        <v>276</v>
      </c>
      <c r="M93" s="276" t="s">
        <v>276</v>
      </c>
      <c r="N93" s="276" t="s">
        <v>276</v>
      </c>
      <c r="O93" s="303" t="s">
        <v>562</v>
      </c>
    </row>
    <row r="94" spans="1:15" ht="17.25" hidden="1" customHeight="1" x14ac:dyDescent="0.2">
      <c r="A94" s="18">
        <v>10</v>
      </c>
      <c r="B94" s="103" t="s">
        <v>129</v>
      </c>
      <c r="C94" s="631" t="s">
        <v>233</v>
      </c>
      <c r="D94" s="632"/>
      <c r="E94" s="633"/>
      <c r="F94" s="104" t="s">
        <v>238</v>
      </c>
      <c r="G94" s="276"/>
      <c r="H94" s="276">
        <v>2</v>
      </c>
      <c r="I94" s="276"/>
      <c r="J94" s="276" t="s">
        <v>276</v>
      </c>
      <c r="K94" s="276"/>
      <c r="L94" s="276" t="s">
        <v>276</v>
      </c>
      <c r="M94" s="276" t="s">
        <v>276</v>
      </c>
      <c r="N94" s="276" t="s">
        <v>276</v>
      </c>
    </row>
    <row r="95" spans="1:15" ht="17.25" hidden="1" customHeight="1" x14ac:dyDescent="0.2">
      <c r="A95" s="18">
        <v>10</v>
      </c>
      <c r="B95" s="103" t="s">
        <v>127</v>
      </c>
      <c r="C95" s="631" t="s">
        <v>233</v>
      </c>
      <c r="D95" s="632"/>
      <c r="E95" s="633"/>
      <c r="F95" s="104" t="s">
        <v>238</v>
      </c>
      <c r="G95" s="276"/>
      <c r="H95" s="276">
        <v>2</v>
      </c>
      <c r="I95" s="276"/>
      <c r="J95" s="276" t="s">
        <v>276</v>
      </c>
      <c r="K95" s="276"/>
      <c r="L95" s="276" t="s">
        <v>276</v>
      </c>
      <c r="M95" s="276" t="s">
        <v>276</v>
      </c>
      <c r="N95" s="276" t="s">
        <v>276</v>
      </c>
    </row>
    <row r="96" spans="1:15" ht="17.25" hidden="1" customHeight="1" x14ac:dyDescent="0.2">
      <c r="A96" s="18">
        <v>10</v>
      </c>
      <c r="B96" s="103" t="s">
        <v>228</v>
      </c>
      <c r="C96" s="631" t="s">
        <v>233</v>
      </c>
      <c r="D96" s="632"/>
      <c r="E96" s="633"/>
      <c r="F96" s="104" t="s">
        <v>238</v>
      </c>
      <c r="G96" s="276"/>
      <c r="H96" s="276">
        <v>1</v>
      </c>
      <c r="I96" s="276"/>
      <c r="J96" s="276" t="s">
        <v>276</v>
      </c>
      <c r="K96" s="276"/>
      <c r="L96" s="276" t="s">
        <v>276</v>
      </c>
      <c r="M96" s="276" t="s">
        <v>276</v>
      </c>
      <c r="N96" s="276" t="s">
        <v>276</v>
      </c>
    </row>
    <row r="97" spans="1:15" ht="17.25" hidden="1" customHeight="1" x14ac:dyDescent="0.2">
      <c r="A97" s="18">
        <v>10</v>
      </c>
      <c r="B97" s="103" t="s">
        <v>351</v>
      </c>
      <c r="C97" s="631" t="s">
        <v>276</v>
      </c>
      <c r="D97" s="632"/>
      <c r="E97" s="633"/>
      <c r="F97" s="104" t="s">
        <v>238</v>
      </c>
      <c r="G97" s="276"/>
      <c r="H97" s="276">
        <v>2</v>
      </c>
      <c r="I97" s="276"/>
      <c r="J97" s="276" t="s">
        <v>276</v>
      </c>
      <c r="K97" s="276"/>
      <c r="L97" s="276" t="s">
        <v>276</v>
      </c>
      <c r="M97" s="276" t="s">
        <v>276</v>
      </c>
      <c r="N97" s="276" t="s">
        <v>276</v>
      </c>
    </row>
    <row r="98" spans="1:15" ht="17.25" hidden="1" customHeight="1" x14ac:dyDescent="0.2">
      <c r="A98" s="18">
        <v>11</v>
      </c>
      <c r="B98" s="103" t="s">
        <v>350</v>
      </c>
      <c r="C98" s="631" t="s">
        <v>236</v>
      </c>
      <c r="D98" s="632"/>
      <c r="E98" s="633"/>
      <c r="F98" s="104" t="s">
        <v>242</v>
      </c>
      <c r="G98" s="276"/>
      <c r="H98" s="276"/>
      <c r="I98" s="276"/>
      <c r="J98" s="276">
        <v>2</v>
      </c>
      <c r="K98" s="276"/>
      <c r="L98" s="276"/>
      <c r="M98" s="276"/>
      <c r="N98" s="276"/>
    </row>
    <row r="99" spans="1:15" ht="17.25" hidden="1" customHeight="1" x14ac:dyDescent="0.2">
      <c r="A99" s="18">
        <v>11</v>
      </c>
      <c r="B99" s="302" t="s">
        <v>551</v>
      </c>
      <c r="C99" s="631" t="s">
        <v>270</v>
      </c>
      <c r="D99" s="632"/>
      <c r="E99" s="633"/>
      <c r="F99" s="104" t="s">
        <v>240</v>
      </c>
      <c r="G99" s="276"/>
      <c r="H99" s="276">
        <v>9</v>
      </c>
      <c r="I99" s="276"/>
      <c r="J99" s="276" t="s">
        <v>276</v>
      </c>
      <c r="K99" s="276"/>
      <c r="L99" s="276" t="s">
        <v>276</v>
      </c>
      <c r="M99" s="276" t="s">
        <v>276</v>
      </c>
      <c r="N99" s="276" t="s">
        <v>276</v>
      </c>
      <c r="O99" s="303" t="s">
        <v>563</v>
      </c>
    </row>
    <row r="100" spans="1:15" ht="17.25" hidden="1" customHeight="1" x14ac:dyDescent="0.2">
      <c r="A100" s="18">
        <v>11</v>
      </c>
      <c r="B100" s="103" t="s">
        <v>134</v>
      </c>
      <c r="C100" s="631" t="s">
        <v>233</v>
      </c>
      <c r="D100" s="632"/>
      <c r="E100" s="633"/>
      <c r="F100" s="104" t="s">
        <v>238</v>
      </c>
      <c r="G100" s="276"/>
      <c r="H100" s="276">
        <v>24</v>
      </c>
      <c r="I100" s="276"/>
      <c r="J100" s="276" t="s">
        <v>276</v>
      </c>
      <c r="K100" s="276"/>
      <c r="L100" s="276" t="s">
        <v>276</v>
      </c>
      <c r="M100" s="276" t="s">
        <v>276</v>
      </c>
      <c r="N100" s="276" t="s">
        <v>276</v>
      </c>
    </row>
    <row r="101" spans="1:15" ht="17.25" hidden="1" customHeight="1" x14ac:dyDescent="0.2">
      <c r="A101" s="18">
        <v>11</v>
      </c>
      <c r="B101" s="103" t="s">
        <v>127</v>
      </c>
      <c r="C101" s="631" t="s">
        <v>233</v>
      </c>
      <c r="D101" s="632"/>
      <c r="E101" s="633"/>
      <c r="F101" s="104" t="s">
        <v>238</v>
      </c>
      <c r="G101" s="276"/>
      <c r="H101" s="276">
        <v>4</v>
      </c>
      <c r="I101" s="276"/>
      <c r="J101" s="276" t="s">
        <v>276</v>
      </c>
      <c r="K101" s="276"/>
      <c r="L101" s="276" t="s">
        <v>276</v>
      </c>
      <c r="M101" s="276" t="s">
        <v>276</v>
      </c>
      <c r="N101" s="276" t="s">
        <v>276</v>
      </c>
    </row>
    <row r="102" spans="1:15" ht="17.25" hidden="1" customHeight="1" x14ac:dyDescent="0.2">
      <c r="A102" s="18">
        <v>11</v>
      </c>
      <c r="B102" s="103" t="s">
        <v>129</v>
      </c>
      <c r="C102" s="631" t="s">
        <v>233</v>
      </c>
      <c r="D102" s="632"/>
      <c r="E102" s="633"/>
      <c r="F102" s="104" t="s">
        <v>238</v>
      </c>
      <c r="G102" s="276"/>
      <c r="H102" s="276">
        <v>5</v>
      </c>
      <c r="I102" s="276"/>
      <c r="J102" s="276" t="s">
        <v>276</v>
      </c>
      <c r="K102" s="276"/>
      <c r="L102" s="276" t="s">
        <v>276</v>
      </c>
      <c r="M102" s="276" t="s">
        <v>276</v>
      </c>
      <c r="N102" s="276" t="s">
        <v>276</v>
      </c>
    </row>
    <row r="103" spans="1:15" ht="17.25" hidden="1" customHeight="1" x14ac:dyDescent="0.2">
      <c r="A103" s="18">
        <v>11</v>
      </c>
      <c r="B103" s="307" t="s">
        <v>551</v>
      </c>
      <c r="C103" s="631" t="s">
        <v>270</v>
      </c>
      <c r="D103" s="632"/>
      <c r="E103" s="633"/>
      <c r="F103" s="104" t="s">
        <v>240</v>
      </c>
      <c r="G103" s="276"/>
      <c r="H103" s="276">
        <v>5</v>
      </c>
      <c r="I103" s="276"/>
      <c r="J103" s="276" t="s">
        <v>276</v>
      </c>
      <c r="K103" s="276"/>
      <c r="L103" s="276" t="s">
        <v>276</v>
      </c>
      <c r="M103" s="276" t="s">
        <v>276</v>
      </c>
      <c r="N103" s="276" t="s">
        <v>276</v>
      </c>
      <c r="O103" s="303" t="s">
        <v>562</v>
      </c>
    </row>
    <row r="104" spans="1:15" ht="17.25" hidden="1" customHeight="1" x14ac:dyDescent="0.2">
      <c r="A104" s="18">
        <v>11</v>
      </c>
      <c r="B104" s="103" t="s">
        <v>351</v>
      </c>
      <c r="C104" s="631" t="s">
        <v>276</v>
      </c>
      <c r="D104" s="632"/>
      <c r="E104" s="633"/>
      <c r="F104" s="104" t="s">
        <v>238</v>
      </c>
      <c r="G104" s="276"/>
      <c r="H104" s="276">
        <v>2</v>
      </c>
      <c r="I104" s="276"/>
      <c r="J104" s="276" t="s">
        <v>276</v>
      </c>
      <c r="K104" s="276"/>
      <c r="L104" s="276" t="s">
        <v>276</v>
      </c>
      <c r="M104" s="276" t="s">
        <v>276</v>
      </c>
      <c r="N104" s="276" t="s">
        <v>276</v>
      </c>
    </row>
    <row r="105" spans="1:15" ht="17.25" hidden="1" customHeight="1" x14ac:dyDescent="0.2">
      <c r="A105" s="18">
        <v>11</v>
      </c>
      <c r="B105" s="103" t="s">
        <v>228</v>
      </c>
      <c r="C105" s="631" t="s">
        <v>233</v>
      </c>
      <c r="D105" s="632"/>
      <c r="E105" s="633"/>
      <c r="F105" s="104" t="s">
        <v>238</v>
      </c>
      <c r="G105" s="276"/>
      <c r="H105" s="276">
        <v>3</v>
      </c>
      <c r="I105" s="276"/>
      <c r="J105" s="276" t="s">
        <v>276</v>
      </c>
      <c r="K105" s="276"/>
      <c r="L105" s="276" t="s">
        <v>276</v>
      </c>
      <c r="M105" s="276" t="s">
        <v>276</v>
      </c>
      <c r="N105" s="276" t="s">
        <v>276</v>
      </c>
    </row>
    <row r="106" spans="1:15" ht="17.25" hidden="1" customHeight="1" x14ac:dyDescent="0.2">
      <c r="A106" s="18">
        <v>11</v>
      </c>
      <c r="B106" s="103" t="s">
        <v>886</v>
      </c>
      <c r="C106" s="631" t="s">
        <v>234</v>
      </c>
      <c r="D106" s="632"/>
      <c r="E106" s="633"/>
      <c r="F106" s="104" t="s">
        <v>238</v>
      </c>
      <c r="G106" s="276"/>
      <c r="H106" s="276">
        <v>1</v>
      </c>
      <c r="I106" s="276"/>
      <c r="J106" s="276" t="s">
        <v>276</v>
      </c>
      <c r="K106" s="276"/>
      <c r="L106" s="276" t="s">
        <v>276</v>
      </c>
      <c r="M106" s="276" t="s">
        <v>276</v>
      </c>
      <c r="N106" s="276" t="s">
        <v>276</v>
      </c>
      <c r="O106" s="532" t="s">
        <v>880</v>
      </c>
    </row>
    <row r="107" spans="1:15" ht="17.25" hidden="1" customHeight="1" x14ac:dyDescent="0.2">
      <c r="A107" s="18">
        <v>11</v>
      </c>
      <c r="B107" s="307" t="s">
        <v>550</v>
      </c>
      <c r="C107" s="631" t="s">
        <v>237</v>
      </c>
      <c r="D107" s="632"/>
      <c r="E107" s="633"/>
      <c r="F107" s="104" t="s">
        <v>239</v>
      </c>
      <c r="G107" s="276"/>
      <c r="H107" s="348">
        <v>0</v>
      </c>
      <c r="I107" s="276"/>
      <c r="J107" s="276" t="s">
        <v>276</v>
      </c>
      <c r="K107" s="276"/>
      <c r="L107" s="276">
        <v>1</v>
      </c>
      <c r="M107" s="276"/>
      <c r="N107" s="348">
        <v>1</v>
      </c>
      <c r="O107" t="s">
        <v>828</v>
      </c>
    </row>
    <row r="108" spans="1:15" ht="16" hidden="1" x14ac:dyDescent="0.2">
      <c r="A108" s="18">
        <v>12</v>
      </c>
      <c r="B108" s="103" t="s">
        <v>350</v>
      </c>
      <c r="C108" s="631" t="s">
        <v>236</v>
      </c>
      <c r="D108" s="632"/>
      <c r="E108" s="633"/>
      <c r="F108" s="104" t="s">
        <v>242</v>
      </c>
      <c r="G108" s="276"/>
      <c r="H108" s="276"/>
      <c r="I108" s="276"/>
      <c r="J108" s="276">
        <v>1</v>
      </c>
      <c r="K108" s="276"/>
      <c r="L108" s="276"/>
      <c r="M108" s="276"/>
      <c r="N108" s="276"/>
    </row>
    <row r="109" spans="1:15" ht="16" hidden="1" x14ac:dyDescent="0.2">
      <c r="A109" s="18">
        <v>12</v>
      </c>
      <c r="B109" s="302" t="s">
        <v>551</v>
      </c>
      <c r="C109" s="631" t="s">
        <v>270</v>
      </c>
      <c r="D109" s="632"/>
      <c r="E109" s="633"/>
      <c r="F109" s="104" t="s">
        <v>240</v>
      </c>
      <c r="G109" s="276"/>
      <c r="H109" s="276">
        <v>1</v>
      </c>
      <c r="I109" s="276"/>
      <c r="J109" s="276" t="s">
        <v>276</v>
      </c>
      <c r="K109" s="276"/>
      <c r="L109" s="276" t="s">
        <v>276</v>
      </c>
      <c r="M109" s="276" t="s">
        <v>276</v>
      </c>
      <c r="N109" s="276" t="s">
        <v>276</v>
      </c>
      <c r="O109" s="303" t="s">
        <v>563</v>
      </c>
    </row>
    <row r="110" spans="1:15" ht="16" hidden="1" x14ac:dyDescent="0.2">
      <c r="A110" s="18">
        <v>12</v>
      </c>
      <c r="B110" s="103" t="s">
        <v>134</v>
      </c>
      <c r="C110" s="631" t="s">
        <v>233</v>
      </c>
      <c r="D110" s="632"/>
      <c r="E110" s="633"/>
      <c r="F110" s="266" t="s">
        <v>238</v>
      </c>
      <c r="G110" s="276"/>
      <c r="H110" s="276">
        <v>17</v>
      </c>
      <c r="I110" s="276"/>
      <c r="J110" s="276" t="s">
        <v>276</v>
      </c>
      <c r="K110" s="276"/>
      <c r="L110" s="276" t="s">
        <v>276</v>
      </c>
      <c r="M110" s="276" t="s">
        <v>276</v>
      </c>
      <c r="N110" s="276" t="s">
        <v>276</v>
      </c>
    </row>
    <row r="111" spans="1:15" ht="16" hidden="1" x14ac:dyDescent="0.2">
      <c r="A111" s="18">
        <v>12</v>
      </c>
      <c r="B111" s="103" t="s">
        <v>127</v>
      </c>
      <c r="C111" s="631" t="s">
        <v>233</v>
      </c>
      <c r="D111" s="632"/>
      <c r="E111" s="633"/>
      <c r="F111" s="266" t="s">
        <v>238</v>
      </c>
      <c r="G111" s="276"/>
      <c r="H111" s="276">
        <v>6</v>
      </c>
      <c r="I111" s="276"/>
      <c r="J111" s="276" t="s">
        <v>276</v>
      </c>
      <c r="K111" s="276"/>
      <c r="L111" s="276" t="s">
        <v>276</v>
      </c>
      <c r="M111" s="276" t="s">
        <v>276</v>
      </c>
      <c r="N111" s="276" t="s">
        <v>276</v>
      </c>
    </row>
    <row r="112" spans="1:15" ht="16" hidden="1" x14ac:dyDescent="0.2">
      <c r="A112" s="18">
        <v>12</v>
      </c>
      <c r="B112" s="103" t="s">
        <v>351</v>
      </c>
      <c r="C112" s="631" t="s">
        <v>276</v>
      </c>
      <c r="D112" s="632"/>
      <c r="E112" s="633"/>
      <c r="F112" s="266" t="s">
        <v>238</v>
      </c>
      <c r="G112" s="276"/>
      <c r="H112" s="276">
        <v>1</v>
      </c>
      <c r="I112" s="276"/>
      <c r="J112" s="276" t="s">
        <v>276</v>
      </c>
      <c r="K112" s="276"/>
      <c r="L112" s="276" t="s">
        <v>276</v>
      </c>
      <c r="M112" s="276" t="s">
        <v>276</v>
      </c>
      <c r="N112" s="276" t="s">
        <v>276</v>
      </c>
    </row>
    <row r="113" spans="1:15" ht="16" hidden="1" x14ac:dyDescent="0.2">
      <c r="A113" s="18">
        <v>12</v>
      </c>
      <c r="B113" s="307" t="s">
        <v>551</v>
      </c>
      <c r="C113" s="631" t="s">
        <v>270</v>
      </c>
      <c r="D113" s="632"/>
      <c r="E113" s="633"/>
      <c r="F113" s="266" t="s">
        <v>240</v>
      </c>
      <c r="G113" s="276"/>
      <c r="H113" s="276">
        <v>3</v>
      </c>
      <c r="I113" s="276"/>
      <c r="J113" s="276" t="s">
        <v>276</v>
      </c>
      <c r="K113" s="276"/>
      <c r="L113" s="276" t="s">
        <v>276</v>
      </c>
      <c r="M113" s="276" t="s">
        <v>276</v>
      </c>
      <c r="N113" s="276" t="s">
        <v>276</v>
      </c>
      <c r="O113" s="303" t="s">
        <v>562</v>
      </c>
    </row>
    <row r="114" spans="1:15" ht="16" hidden="1" x14ac:dyDescent="0.2">
      <c r="A114" s="18">
        <v>12</v>
      </c>
      <c r="B114" s="103" t="s">
        <v>129</v>
      </c>
      <c r="C114" s="631" t="s">
        <v>233</v>
      </c>
      <c r="D114" s="632"/>
      <c r="E114" s="633"/>
      <c r="F114" s="266" t="s">
        <v>238</v>
      </c>
      <c r="G114" s="276"/>
      <c r="H114" s="276">
        <v>3</v>
      </c>
      <c r="I114" s="276"/>
      <c r="J114" s="276" t="s">
        <v>276</v>
      </c>
      <c r="K114" s="276"/>
      <c r="L114" s="276" t="s">
        <v>276</v>
      </c>
      <c r="M114" s="276" t="s">
        <v>276</v>
      </c>
      <c r="N114" s="276" t="s">
        <v>276</v>
      </c>
    </row>
    <row r="115" spans="1:15" ht="16" hidden="1" x14ac:dyDescent="0.2">
      <c r="A115" s="18">
        <v>12</v>
      </c>
      <c r="B115" s="103" t="s">
        <v>228</v>
      </c>
      <c r="C115" s="631" t="s">
        <v>233</v>
      </c>
      <c r="D115" s="632"/>
      <c r="E115" s="633"/>
      <c r="F115" s="266" t="s">
        <v>238</v>
      </c>
      <c r="G115" s="276"/>
      <c r="H115" s="276">
        <v>4</v>
      </c>
      <c r="I115" s="276"/>
      <c r="J115" s="276" t="s">
        <v>276</v>
      </c>
      <c r="K115" s="276"/>
      <c r="L115" s="276" t="s">
        <v>276</v>
      </c>
      <c r="M115" s="276" t="s">
        <v>276</v>
      </c>
      <c r="N115" s="276" t="s">
        <v>276</v>
      </c>
    </row>
    <row r="116" spans="1:15" ht="16" hidden="1" x14ac:dyDescent="0.2">
      <c r="A116" s="18">
        <v>12</v>
      </c>
      <c r="B116" s="103" t="s">
        <v>547</v>
      </c>
      <c r="C116" s="631" t="s">
        <v>276</v>
      </c>
      <c r="D116" s="632"/>
      <c r="E116" s="633"/>
      <c r="F116" s="266" t="s">
        <v>238</v>
      </c>
      <c r="G116" s="276"/>
      <c r="H116" s="276">
        <v>2</v>
      </c>
      <c r="I116" s="276"/>
      <c r="J116" s="276" t="s">
        <v>276</v>
      </c>
      <c r="K116" s="276"/>
      <c r="L116" s="276"/>
      <c r="M116" s="276"/>
      <c r="N116" s="276"/>
    </row>
    <row r="117" spans="1:15" ht="16" hidden="1" x14ac:dyDescent="0.2">
      <c r="A117" s="18">
        <v>13</v>
      </c>
      <c r="B117" s="103" t="s">
        <v>350</v>
      </c>
      <c r="C117" s="631" t="s">
        <v>236</v>
      </c>
      <c r="D117" s="632"/>
      <c r="E117" s="633"/>
      <c r="F117" s="266" t="s">
        <v>242</v>
      </c>
      <c r="G117" s="276"/>
      <c r="H117" s="276"/>
      <c r="I117" s="276"/>
      <c r="J117" s="276">
        <v>1</v>
      </c>
      <c r="K117" s="276"/>
      <c r="L117" s="276"/>
      <c r="M117" s="276"/>
      <c r="N117" s="276"/>
    </row>
    <row r="118" spans="1:15" ht="16" hidden="1" x14ac:dyDescent="0.2">
      <c r="A118" s="18">
        <v>13</v>
      </c>
      <c r="B118" s="103" t="s">
        <v>547</v>
      </c>
      <c r="C118" s="631" t="s">
        <v>276</v>
      </c>
      <c r="D118" s="632"/>
      <c r="E118" s="633"/>
      <c r="F118" s="266" t="s">
        <v>238</v>
      </c>
      <c r="G118" s="276"/>
      <c r="H118" s="276">
        <v>2</v>
      </c>
      <c r="I118" s="276"/>
      <c r="J118" s="276" t="s">
        <v>276</v>
      </c>
      <c r="K118" s="276"/>
      <c r="L118" s="276"/>
      <c r="M118" s="276"/>
      <c r="N118" s="276"/>
    </row>
    <row r="119" spans="1:15" ht="16" hidden="1" x14ac:dyDescent="0.2">
      <c r="A119" s="18">
        <v>13</v>
      </c>
      <c r="B119" s="302" t="s">
        <v>551</v>
      </c>
      <c r="C119" s="631" t="s">
        <v>270</v>
      </c>
      <c r="D119" s="632"/>
      <c r="E119" s="633"/>
      <c r="F119" s="266" t="s">
        <v>240</v>
      </c>
      <c r="G119" s="276"/>
      <c r="H119" s="276">
        <v>7</v>
      </c>
      <c r="I119" s="276"/>
      <c r="J119" s="276" t="s">
        <v>276</v>
      </c>
      <c r="K119" s="276"/>
      <c r="L119" s="276" t="s">
        <v>276</v>
      </c>
      <c r="M119" s="276" t="s">
        <v>276</v>
      </c>
      <c r="N119" s="276" t="s">
        <v>276</v>
      </c>
      <c r="O119" s="303" t="s">
        <v>563</v>
      </c>
    </row>
    <row r="120" spans="1:15" ht="16" hidden="1" x14ac:dyDescent="0.2">
      <c r="A120" s="18">
        <v>13</v>
      </c>
      <c r="B120" s="103" t="s">
        <v>874</v>
      </c>
      <c r="C120" s="631" t="s">
        <v>270</v>
      </c>
      <c r="D120" s="632"/>
      <c r="E120" s="633"/>
      <c r="F120" s="266" t="s">
        <v>239</v>
      </c>
      <c r="G120" s="276"/>
      <c r="H120" s="276"/>
      <c r="I120" s="276"/>
      <c r="J120" s="276" t="s">
        <v>276</v>
      </c>
      <c r="K120" s="276"/>
      <c r="L120" s="276">
        <v>1</v>
      </c>
      <c r="M120" s="276"/>
      <c r="N120" s="276"/>
      <c r="O120" t="s">
        <v>875</v>
      </c>
    </row>
    <row r="121" spans="1:15" ht="16" hidden="1" x14ac:dyDescent="0.2">
      <c r="A121" s="18">
        <v>13</v>
      </c>
      <c r="B121" s="103" t="s">
        <v>134</v>
      </c>
      <c r="C121" s="631" t="s">
        <v>233</v>
      </c>
      <c r="D121" s="632"/>
      <c r="E121" s="633"/>
      <c r="F121" s="266" t="s">
        <v>238</v>
      </c>
      <c r="G121" s="276"/>
      <c r="H121" s="276">
        <v>21</v>
      </c>
      <c r="I121" s="276"/>
      <c r="J121" s="276" t="s">
        <v>276</v>
      </c>
      <c r="K121" s="276"/>
      <c r="L121" s="276" t="s">
        <v>276</v>
      </c>
      <c r="M121" s="276" t="s">
        <v>276</v>
      </c>
      <c r="N121" s="276" t="s">
        <v>276</v>
      </c>
    </row>
    <row r="122" spans="1:15" ht="16" hidden="1" x14ac:dyDescent="0.2">
      <c r="A122" s="18">
        <v>13</v>
      </c>
      <c r="B122" s="103" t="s">
        <v>129</v>
      </c>
      <c r="C122" s="631" t="s">
        <v>233</v>
      </c>
      <c r="D122" s="632"/>
      <c r="E122" s="633"/>
      <c r="F122" s="266" t="s">
        <v>238</v>
      </c>
      <c r="G122" s="276"/>
      <c r="H122" s="276">
        <v>5</v>
      </c>
      <c r="I122" s="276"/>
      <c r="J122" s="276" t="s">
        <v>276</v>
      </c>
      <c r="K122" s="276"/>
      <c r="L122" s="276" t="s">
        <v>276</v>
      </c>
      <c r="M122" s="276" t="s">
        <v>276</v>
      </c>
      <c r="N122" s="276" t="s">
        <v>276</v>
      </c>
    </row>
    <row r="123" spans="1:15" ht="16" hidden="1" x14ac:dyDescent="0.2">
      <c r="A123" s="18">
        <v>13</v>
      </c>
      <c r="B123" s="103" t="s">
        <v>127</v>
      </c>
      <c r="C123" s="631" t="s">
        <v>233</v>
      </c>
      <c r="D123" s="632"/>
      <c r="E123" s="633"/>
      <c r="F123" s="266" t="s">
        <v>238</v>
      </c>
      <c r="G123" s="276"/>
      <c r="H123" s="276">
        <v>3</v>
      </c>
      <c r="I123" s="276"/>
      <c r="J123" s="276" t="s">
        <v>276</v>
      </c>
      <c r="K123" s="276"/>
      <c r="L123" s="276" t="s">
        <v>276</v>
      </c>
      <c r="M123" s="276" t="s">
        <v>276</v>
      </c>
      <c r="N123" s="276" t="s">
        <v>276</v>
      </c>
    </row>
    <row r="124" spans="1:15" ht="16" hidden="1" x14ac:dyDescent="0.2">
      <c r="A124" s="18">
        <v>13</v>
      </c>
      <c r="B124" s="307" t="s">
        <v>551</v>
      </c>
      <c r="C124" s="631" t="s">
        <v>270</v>
      </c>
      <c r="D124" s="632"/>
      <c r="E124" s="633"/>
      <c r="F124" s="266" t="s">
        <v>240</v>
      </c>
      <c r="G124" s="276"/>
      <c r="H124" s="276">
        <v>3</v>
      </c>
      <c r="I124" s="276"/>
      <c r="J124" s="276" t="s">
        <v>276</v>
      </c>
      <c r="K124" s="276"/>
      <c r="L124" s="276" t="s">
        <v>276</v>
      </c>
      <c r="M124" s="276" t="s">
        <v>276</v>
      </c>
      <c r="N124" s="276" t="s">
        <v>276</v>
      </c>
      <c r="O124" s="303" t="s">
        <v>562</v>
      </c>
    </row>
    <row r="125" spans="1:15" ht="16" hidden="1" x14ac:dyDescent="0.2">
      <c r="A125" s="18">
        <v>14</v>
      </c>
      <c r="B125" s="103" t="s">
        <v>547</v>
      </c>
      <c r="C125" s="631" t="s">
        <v>276</v>
      </c>
      <c r="D125" s="632"/>
      <c r="E125" s="633"/>
      <c r="F125" s="266" t="s">
        <v>238</v>
      </c>
      <c r="G125" s="276"/>
      <c r="H125" s="276">
        <v>4</v>
      </c>
      <c r="I125" s="276"/>
      <c r="J125" s="276" t="s">
        <v>276</v>
      </c>
      <c r="K125" s="276"/>
      <c r="L125" s="276"/>
      <c r="M125" s="276"/>
      <c r="N125" s="276"/>
    </row>
    <row r="126" spans="1:15" ht="16" hidden="1" x14ac:dyDescent="0.2">
      <c r="A126" s="18">
        <v>14</v>
      </c>
      <c r="B126" s="302" t="s">
        <v>551</v>
      </c>
      <c r="C126" s="631" t="s">
        <v>270</v>
      </c>
      <c r="D126" s="632"/>
      <c r="E126" s="633"/>
      <c r="F126" s="266" t="s">
        <v>240</v>
      </c>
      <c r="G126" s="276"/>
      <c r="H126" s="276">
        <v>8</v>
      </c>
      <c r="I126" s="276"/>
      <c r="J126" s="276" t="s">
        <v>276</v>
      </c>
      <c r="K126" s="276"/>
      <c r="L126" s="276" t="s">
        <v>276</v>
      </c>
      <c r="M126" s="276" t="s">
        <v>276</v>
      </c>
      <c r="N126" s="276" t="s">
        <v>276</v>
      </c>
      <c r="O126" s="303" t="s">
        <v>563</v>
      </c>
    </row>
    <row r="127" spans="1:15" ht="16" hidden="1" x14ac:dyDescent="0.2">
      <c r="A127" s="18">
        <v>14</v>
      </c>
      <c r="B127" s="103" t="s">
        <v>134</v>
      </c>
      <c r="C127" s="631" t="s">
        <v>233</v>
      </c>
      <c r="D127" s="632"/>
      <c r="E127" s="633"/>
      <c r="F127" s="266" t="s">
        <v>238</v>
      </c>
      <c r="G127" s="276"/>
      <c r="H127" s="276">
        <v>15</v>
      </c>
      <c r="I127" s="276"/>
      <c r="J127" s="276" t="s">
        <v>276</v>
      </c>
      <c r="K127" s="276"/>
      <c r="L127" s="276" t="s">
        <v>276</v>
      </c>
      <c r="M127" s="276" t="s">
        <v>276</v>
      </c>
      <c r="N127" s="276" t="s">
        <v>276</v>
      </c>
    </row>
    <row r="128" spans="1:15" ht="16" hidden="1" x14ac:dyDescent="0.2">
      <c r="A128" s="18">
        <v>14</v>
      </c>
      <c r="B128" s="307" t="s">
        <v>551</v>
      </c>
      <c r="C128" s="631" t="s">
        <v>270</v>
      </c>
      <c r="D128" s="632"/>
      <c r="E128" s="633"/>
      <c r="F128" s="266" t="s">
        <v>240</v>
      </c>
      <c r="G128" s="276"/>
      <c r="H128" s="276">
        <v>8</v>
      </c>
      <c r="I128" s="276"/>
      <c r="J128" s="276" t="s">
        <v>276</v>
      </c>
      <c r="K128" s="276"/>
      <c r="L128" s="276" t="s">
        <v>276</v>
      </c>
      <c r="M128" s="276" t="s">
        <v>276</v>
      </c>
      <c r="N128" s="276" t="s">
        <v>276</v>
      </c>
      <c r="O128" s="303" t="s">
        <v>562</v>
      </c>
    </row>
    <row r="129" spans="1:15" ht="16" hidden="1" x14ac:dyDescent="0.2">
      <c r="A129" s="18">
        <v>14</v>
      </c>
      <c r="B129" s="103" t="s">
        <v>127</v>
      </c>
      <c r="C129" s="631" t="s">
        <v>233</v>
      </c>
      <c r="D129" s="632"/>
      <c r="E129" s="633"/>
      <c r="F129" s="266" t="s">
        <v>238</v>
      </c>
      <c r="G129" s="276"/>
      <c r="H129" s="276">
        <v>3</v>
      </c>
      <c r="I129" s="276"/>
      <c r="J129" s="276" t="s">
        <v>276</v>
      </c>
      <c r="K129" s="276"/>
      <c r="L129" s="276" t="s">
        <v>276</v>
      </c>
      <c r="M129" s="276" t="s">
        <v>276</v>
      </c>
      <c r="N129" s="276" t="s">
        <v>276</v>
      </c>
    </row>
    <row r="130" spans="1:15" ht="16" hidden="1" x14ac:dyDescent="0.2">
      <c r="A130" s="18">
        <v>14</v>
      </c>
      <c r="B130" s="103" t="s">
        <v>129</v>
      </c>
      <c r="C130" s="631" t="s">
        <v>233</v>
      </c>
      <c r="D130" s="632"/>
      <c r="E130" s="633"/>
      <c r="F130" s="266" t="s">
        <v>238</v>
      </c>
      <c r="G130" s="276"/>
      <c r="H130" s="276">
        <v>3</v>
      </c>
      <c r="I130" s="276"/>
      <c r="J130" s="276" t="s">
        <v>276</v>
      </c>
      <c r="K130" s="276"/>
      <c r="L130" s="276" t="s">
        <v>276</v>
      </c>
      <c r="M130" s="276" t="s">
        <v>276</v>
      </c>
      <c r="N130" s="276" t="s">
        <v>276</v>
      </c>
    </row>
    <row r="131" spans="1:15" ht="16" hidden="1" x14ac:dyDescent="0.2">
      <c r="A131" s="18">
        <v>15</v>
      </c>
      <c r="B131" s="103" t="s">
        <v>350</v>
      </c>
      <c r="C131" s="631" t="s">
        <v>236</v>
      </c>
      <c r="D131" s="632"/>
      <c r="E131" s="633"/>
      <c r="F131" s="266" t="s">
        <v>242</v>
      </c>
      <c r="G131" s="276"/>
      <c r="H131" s="276">
        <v>1</v>
      </c>
      <c r="I131" s="276"/>
      <c r="J131" s="276">
        <v>2</v>
      </c>
      <c r="K131" s="276"/>
      <c r="L131" s="276"/>
      <c r="M131" s="276"/>
      <c r="N131" s="276"/>
    </row>
    <row r="132" spans="1:15" ht="16" hidden="1" x14ac:dyDescent="0.2">
      <c r="A132" s="18">
        <v>15</v>
      </c>
      <c r="B132" s="302" t="s">
        <v>551</v>
      </c>
      <c r="C132" s="631" t="s">
        <v>270</v>
      </c>
      <c r="D132" s="632"/>
      <c r="E132" s="633"/>
      <c r="F132" s="266" t="s">
        <v>240</v>
      </c>
      <c r="G132" s="276"/>
      <c r="H132" s="276">
        <v>4</v>
      </c>
      <c r="I132" s="276"/>
      <c r="J132" s="276" t="s">
        <v>276</v>
      </c>
      <c r="K132" s="276"/>
      <c r="L132" s="276" t="s">
        <v>276</v>
      </c>
      <c r="M132" s="276" t="s">
        <v>276</v>
      </c>
      <c r="N132" s="276" t="s">
        <v>276</v>
      </c>
      <c r="O132" s="303" t="s">
        <v>563</v>
      </c>
    </row>
    <row r="133" spans="1:15" ht="16" hidden="1" x14ac:dyDescent="0.2">
      <c r="A133" s="18">
        <v>15</v>
      </c>
      <c r="B133" s="103" t="s">
        <v>134</v>
      </c>
      <c r="C133" s="631" t="s">
        <v>233</v>
      </c>
      <c r="D133" s="632"/>
      <c r="E133" s="633"/>
      <c r="F133" s="266" t="s">
        <v>238</v>
      </c>
      <c r="G133" s="276"/>
      <c r="H133" s="276">
        <v>12</v>
      </c>
      <c r="I133" s="276"/>
      <c r="J133" s="276" t="s">
        <v>276</v>
      </c>
      <c r="K133" s="276"/>
      <c r="L133" s="276" t="s">
        <v>276</v>
      </c>
      <c r="M133" s="276" t="s">
        <v>276</v>
      </c>
      <c r="N133" s="276" t="s">
        <v>276</v>
      </c>
    </row>
    <row r="134" spans="1:15" ht="16" hidden="1" x14ac:dyDescent="0.2">
      <c r="A134" s="18">
        <v>15</v>
      </c>
      <c r="B134" s="307" t="s">
        <v>551</v>
      </c>
      <c r="C134" s="631" t="s">
        <v>270</v>
      </c>
      <c r="D134" s="632"/>
      <c r="E134" s="633"/>
      <c r="F134" s="266" t="s">
        <v>240</v>
      </c>
      <c r="G134" s="276"/>
      <c r="H134" s="276">
        <v>3</v>
      </c>
      <c r="I134" s="276"/>
      <c r="J134" s="276" t="s">
        <v>276</v>
      </c>
      <c r="K134" s="276"/>
      <c r="L134" s="276" t="s">
        <v>276</v>
      </c>
      <c r="M134" s="276" t="s">
        <v>276</v>
      </c>
      <c r="N134" s="276" t="s">
        <v>276</v>
      </c>
      <c r="O134" s="303" t="s">
        <v>562</v>
      </c>
    </row>
    <row r="135" spans="1:15" ht="16" hidden="1" x14ac:dyDescent="0.2">
      <c r="A135" s="18">
        <v>15</v>
      </c>
      <c r="B135" s="103" t="s">
        <v>129</v>
      </c>
      <c r="C135" s="631" t="s">
        <v>233</v>
      </c>
      <c r="D135" s="632"/>
      <c r="E135" s="633"/>
      <c r="F135" s="266" t="s">
        <v>238</v>
      </c>
      <c r="G135" s="276"/>
      <c r="H135" s="276">
        <v>3</v>
      </c>
      <c r="I135" s="276"/>
      <c r="J135" s="276" t="s">
        <v>276</v>
      </c>
      <c r="K135" s="276"/>
      <c r="L135" s="276" t="s">
        <v>276</v>
      </c>
      <c r="M135" s="276" t="s">
        <v>276</v>
      </c>
      <c r="N135" s="276" t="s">
        <v>276</v>
      </c>
    </row>
    <row r="136" spans="1:15" ht="16" hidden="1" x14ac:dyDescent="0.2">
      <c r="A136" s="18">
        <v>15</v>
      </c>
      <c r="B136" s="103" t="s">
        <v>127</v>
      </c>
      <c r="C136" s="631" t="s">
        <v>233</v>
      </c>
      <c r="D136" s="632"/>
      <c r="E136" s="633"/>
      <c r="F136" s="266" t="s">
        <v>238</v>
      </c>
      <c r="G136" s="276"/>
      <c r="H136" s="276">
        <v>5</v>
      </c>
      <c r="I136" s="276"/>
      <c r="J136" s="276" t="s">
        <v>276</v>
      </c>
      <c r="K136" s="276"/>
      <c r="L136" s="276" t="s">
        <v>276</v>
      </c>
      <c r="M136" s="276" t="s">
        <v>276</v>
      </c>
      <c r="N136" s="276" t="s">
        <v>276</v>
      </c>
    </row>
    <row r="137" spans="1:15" ht="16" hidden="1" x14ac:dyDescent="0.2">
      <c r="A137" s="18">
        <v>15</v>
      </c>
      <c r="B137" s="103" t="s">
        <v>351</v>
      </c>
      <c r="C137" s="631" t="s">
        <v>276</v>
      </c>
      <c r="D137" s="632"/>
      <c r="E137" s="633"/>
      <c r="F137" s="266" t="s">
        <v>238</v>
      </c>
      <c r="G137" s="276"/>
      <c r="H137" s="276">
        <v>1</v>
      </c>
      <c r="I137" s="276"/>
      <c r="J137" s="276" t="s">
        <v>276</v>
      </c>
      <c r="K137" s="276"/>
      <c r="L137" s="276" t="s">
        <v>276</v>
      </c>
      <c r="M137" s="276" t="s">
        <v>276</v>
      </c>
      <c r="N137" s="276" t="s">
        <v>276</v>
      </c>
    </row>
    <row r="138" spans="1:15" ht="16" hidden="1" x14ac:dyDescent="0.2">
      <c r="A138" s="18">
        <v>15</v>
      </c>
      <c r="B138" s="103" t="s">
        <v>348</v>
      </c>
      <c r="C138" s="631" t="s">
        <v>236</v>
      </c>
      <c r="D138" s="632"/>
      <c r="E138" s="633"/>
      <c r="F138" s="266" t="s">
        <v>239</v>
      </c>
      <c r="G138" s="276"/>
      <c r="H138" s="276">
        <v>1</v>
      </c>
      <c r="I138" s="276"/>
      <c r="J138" s="276"/>
      <c r="K138" s="276"/>
      <c r="L138" s="276"/>
      <c r="M138" s="276"/>
      <c r="N138" s="276"/>
    </row>
    <row r="139" spans="1:15" ht="16" hidden="1" x14ac:dyDescent="0.2">
      <c r="A139" s="18">
        <v>16</v>
      </c>
      <c r="B139" s="103" t="s">
        <v>348</v>
      </c>
      <c r="C139" s="631" t="s">
        <v>236</v>
      </c>
      <c r="D139" s="632"/>
      <c r="E139" s="633"/>
      <c r="F139" s="266" t="s">
        <v>239</v>
      </c>
      <c r="G139" s="276"/>
      <c r="H139" s="276">
        <v>1</v>
      </c>
      <c r="I139" s="276"/>
      <c r="J139" s="276"/>
      <c r="K139" s="276"/>
      <c r="L139" s="276"/>
      <c r="M139" s="276"/>
      <c r="N139" s="276"/>
    </row>
    <row r="140" spans="1:15" ht="16" hidden="1" x14ac:dyDescent="0.2">
      <c r="A140" s="18">
        <v>16</v>
      </c>
      <c r="B140" s="103" t="s">
        <v>350</v>
      </c>
      <c r="C140" s="631" t="s">
        <v>236</v>
      </c>
      <c r="D140" s="632"/>
      <c r="E140" s="633"/>
      <c r="F140" s="266" t="s">
        <v>242</v>
      </c>
      <c r="G140" s="276"/>
      <c r="H140" s="276">
        <v>1</v>
      </c>
      <c r="I140" s="276"/>
      <c r="J140" s="276"/>
      <c r="K140" s="276"/>
      <c r="L140" s="276"/>
      <c r="M140" s="276"/>
      <c r="N140" s="276"/>
    </row>
    <row r="141" spans="1:15" ht="16" hidden="1" x14ac:dyDescent="0.2">
      <c r="A141" s="18">
        <v>16</v>
      </c>
      <c r="B141" s="302" t="s">
        <v>551</v>
      </c>
      <c r="C141" s="631" t="s">
        <v>270</v>
      </c>
      <c r="D141" s="632"/>
      <c r="E141" s="633"/>
      <c r="F141" s="266" t="s">
        <v>240</v>
      </c>
      <c r="G141" s="276"/>
      <c r="H141" s="276">
        <v>1</v>
      </c>
      <c r="I141" s="276"/>
      <c r="J141" s="276" t="s">
        <v>276</v>
      </c>
      <c r="K141" s="276"/>
      <c r="L141" s="276" t="s">
        <v>276</v>
      </c>
      <c r="M141" s="276" t="s">
        <v>276</v>
      </c>
      <c r="N141" s="276" t="s">
        <v>276</v>
      </c>
      <c r="O141" s="303" t="s">
        <v>563</v>
      </c>
    </row>
    <row r="142" spans="1:15" ht="16" hidden="1" x14ac:dyDescent="0.2">
      <c r="A142" s="18">
        <v>16</v>
      </c>
      <c r="B142" s="103" t="s">
        <v>134</v>
      </c>
      <c r="C142" s="631" t="s">
        <v>233</v>
      </c>
      <c r="D142" s="632"/>
      <c r="E142" s="633"/>
      <c r="F142" s="266" t="s">
        <v>238</v>
      </c>
      <c r="G142" s="276"/>
      <c r="H142" s="276">
        <v>12</v>
      </c>
      <c r="I142" s="276"/>
      <c r="J142" s="276" t="s">
        <v>276</v>
      </c>
      <c r="K142" s="276"/>
      <c r="L142" s="276" t="s">
        <v>276</v>
      </c>
      <c r="M142" s="276" t="s">
        <v>276</v>
      </c>
      <c r="N142" s="276" t="s">
        <v>276</v>
      </c>
    </row>
    <row r="143" spans="1:15" ht="16" hidden="1" x14ac:dyDescent="0.2">
      <c r="A143" s="18">
        <v>16</v>
      </c>
      <c r="B143" s="103" t="s">
        <v>127</v>
      </c>
      <c r="C143" s="631" t="s">
        <v>233</v>
      </c>
      <c r="D143" s="632"/>
      <c r="E143" s="633"/>
      <c r="F143" s="266" t="s">
        <v>238</v>
      </c>
      <c r="G143" s="276"/>
      <c r="H143" s="276">
        <v>1</v>
      </c>
      <c r="I143" s="276"/>
      <c r="J143" s="276" t="s">
        <v>276</v>
      </c>
      <c r="K143" s="276"/>
      <c r="L143" s="276" t="s">
        <v>276</v>
      </c>
      <c r="M143" s="276" t="s">
        <v>276</v>
      </c>
      <c r="N143" s="276" t="s">
        <v>276</v>
      </c>
    </row>
    <row r="144" spans="1:15" ht="16" hidden="1" x14ac:dyDescent="0.2">
      <c r="A144" s="18">
        <v>16</v>
      </c>
      <c r="B144" s="103" t="s">
        <v>129</v>
      </c>
      <c r="C144" s="631" t="s">
        <v>233</v>
      </c>
      <c r="D144" s="632"/>
      <c r="E144" s="633"/>
      <c r="F144" s="266" t="s">
        <v>238</v>
      </c>
      <c r="G144" s="276"/>
      <c r="H144" s="276">
        <v>3</v>
      </c>
      <c r="I144" s="276"/>
      <c r="J144" s="276" t="s">
        <v>276</v>
      </c>
      <c r="K144" s="276"/>
      <c r="L144" s="276" t="s">
        <v>276</v>
      </c>
      <c r="M144" s="276" t="s">
        <v>276</v>
      </c>
      <c r="N144" s="276" t="s">
        <v>276</v>
      </c>
    </row>
    <row r="145" spans="1:15" ht="16" hidden="1" x14ac:dyDescent="0.2">
      <c r="A145" s="18">
        <v>16</v>
      </c>
      <c r="B145" s="307" t="s">
        <v>551</v>
      </c>
      <c r="C145" s="631" t="s">
        <v>270</v>
      </c>
      <c r="D145" s="632"/>
      <c r="E145" s="633"/>
      <c r="F145" s="266" t="s">
        <v>240</v>
      </c>
      <c r="G145" s="276"/>
      <c r="H145" s="276">
        <v>2</v>
      </c>
      <c r="I145" s="276"/>
      <c r="J145" s="276" t="s">
        <v>276</v>
      </c>
      <c r="K145" s="276"/>
      <c r="L145" s="276" t="s">
        <v>276</v>
      </c>
      <c r="M145" s="276" t="s">
        <v>276</v>
      </c>
      <c r="N145" s="276" t="s">
        <v>276</v>
      </c>
      <c r="O145" s="303" t="s">
        <v>562</v>
      </c>
    </row>
    <row r="146" spans="1:15" ht="16" hidden="1" x14ac:dyDescent="0.2">
      <c r="A146" s="18">
        <v>17</v>
      </c>
      <c r="B146" s="103" t="s">
        <v>350</v>
      </c>
      <c r="C146" s="631" t="s">
        <v>236</v>
      </c>
      <c r="D146" s="632"/>
      <c r="E146" s="633"/>
      <c r="F146" s="266" t="s">
        <v>242</v>
      </c>
      <c r="G146" s="276"/>
      <c r="H146" s="276">
        <v>1</v>
      </c>
      <c r="I146" s="276"/>
      <c r="J146" s="276">
        <v>2</v>
      </c>
      <c r="K146" s="276"/>
      <c r="L146" s="276"/>
      <c r="M146" s="276"/>
      <c r="N146" s="276"/>
    </row>
    <row r="147" spans="1:15" ht="16" hidden="1" x14ac:dyDescent="0.2">
      <c r="A147" s="18">
        <v>17</v>
      </c>
      <c r="B147" s="302" t="s">
        <v>551</v>
      </c>
      <c r="C147" s="631" t="s">
        <v>270</v>
      </c>
      <c r="D147" s="632"/>
      <c r="E147" s="633"/>
      <c r="F147" s="266" t="s">
        <v>240</v>
      </c>
      <c r="G147" s="276"/>
      <c r="H147" s="276">
        <v>4</v>
      </c>
      <c r="I147" s="276"/>
      <c r="J147" s="276" t="s">
        <v>276</v>
      </c>
      <c r="K147" s="276"/>
      <c r="L147" s="276" t="s">
        <v>276</v>
      </c>
      <c r="M147" s="276" t="s">
        <v>276</v>
      </c>
      <c r="N147" s="276" t="s">
        <v>276</v>
      </c>
      <c r="O147" s="303" t="s">
        <v>563</v>
      </c>
    </row>
    <row r="148" spans="1:15" ht="16" hidden="1" x14ac:dyDescent="0.2">
      <c r="A148" s="18">
        <v>17</v>
      </c>
      <c r="B148" s="103" t="s">
        <v>134</v>
      </c>
      <c r="C148" s="631" t="s">
        <v>233</v>
      </c>
      <c r="D148" s="632"/>
      <c r="E148" s="633"/>
      <c r="F148" s="266" t="s">
        <v>238</v>
      </c>
      <c r="G148" s="276"/>
      <c r="H148" s="276">
        <v>23</v>
      </c>
      <c r="I148" s="276"/>
      <c r="J148" s="276" t="s">
        <v>276</v>
      </c>
      <c r="K148" s="276"/>
      <c r="L148" s="276" t="s">
        <v>276</v>
      </c>
      <c r="M148" s="276" t="s">
        <v>276</v>
      </c>
      <c r="N148" s="276" t="s">
        <v>276</v>
      </c>
    </row>
    <row r="149" spans="1:15" ht="16" hidden="1" x14ac:dyDescent="0.2">
      <c r="A149" s="18">
        <v>17</v>
      </c>
      <c r="B149" s="103" t="s">
        <v>129</v>
      </c>
      <c r="C149" s="631" t="s">
        <v>233</v>
      </c>
      <c r="D149" s="632"/>
      <c r="E149" s="633"/>
      <c r="F149" s="266" t="s">
        <v>238</v>
      </c>
      <c r="G149" s="276"/>
      <c r="H149" s="276">
        <v>4</v>
      </c>
      <c r="I149" s="276"/>
      <c r="J149" s="276" t="s">
        <v>276</v>
      </c>
      <c r="K149" s="276"/>
      <c r="L149" s="276" t="s">
        <v>276</v>
      </c>
      <c r="M149" s="276" t="s">
        <v>276</v>
      </c>
      <c r="N149" s="276" t="s">
        <v>276</v>
      </c>
    </row>
    <row r="150" spans="1:15" ht="16" hidden="1" x14ac:dyDescent="0.2">
      <c r="A150" s="18">
        <v>17</v>
      </c>
      <c r="B150" s="103" t="s">
        <v>127</v>
      </c>
      <c r="C150" s="631" t="s">
        <v>233</v>
      </c>
      <c r="D150" s="632"/>
      <c r="E150" s="633"/>
      <c r="F150" s="266" t="s">
        <v>238</v>
      </c>
      <c r="G150" s="276"/>
      <c r="H150" s="276">
        <v>4</v>
      </c>
      <c r="I150" s="276"/>
      <c r="J150" s="276" t="s">
        <v>276</v>
      </c>
      <c r="K150" s="276"/>
      <c r="L150" s="276" t="s">
        <v>276</v>
      </c>
      <c r="M150" s="276" t="s">
        <v>276</v>
      </c>
      <c r="N150" s="276" t="s">
        <v>276</v>
      </c>
    </row>
    <row r="151" spans="1:15" ht="16" hidden="1" x14ac:dyDescent="0.2">
      <c r="A151" s="18">
        <v>17</v>
      </c>
      <c r="B151" s="307" t="s">
        <v>551</v>
      </c>
      <c r="C151" s="631" t="s">
        <v>270</v>
      </c>
      <c r="D151" s="632"/>
      <c r="E151" s="633"/>
      <c r="F151" s="266" t="s">
        <v>240</v>
      </c>
      <c r="G151" s="276"/>
      <c r="H151" s="276">
        <v>4</v>
      </c>
      <c r="I151" s="276"/>
      <c r="J151" s="276" t="s">
        <v>276</v>
      </c>
      <c r="K151" s="276"/>
      <c r="L151" s="276" t="s">
        <v>276</v>
      </c>
      <c r="M151" s="276" t="s">
        <v>276</v>
      </c>
      <c r="N151" s="276" t="s">
        <v>276</v>
      </c>
      <c r="O151" s="303" t="s">
        <v>562</v>
      </c>
    </row>
    <row r="152" spans="1:15" ht="16" hidden="1" x14ac:dyDescent="0.2">
      <c r="A152" s="18">
        <v>18</v>
      </c>
      <c r="B152" s="103" t="s">
        <v>350</v>
      </c>
      <c r="C152" s="631" t="s">
        <v>236</v>
      </c>
      <c r="D152" s="632"/>
      <c r="E152" s="633"/>
      <c r="F152" s="266" t="s">
        <v>242</v>
      </c>
      <c r="G152" s="276"/>
      <c r="H152" s="276"/>
      <c r="I152" s="276"/>
      <c r="J152" s="276">
        <v>6</v>
      </c>
      <c r="K152" s="276"/>
      <c r="L152" s="276"/>
      <c r="M152" s="276"/>
      <c r="N152" s="276"/>
    </row>
    <row r="153" spans="1:15" ht="16" hidden="1" x14ac:dyDescent="0.2">
      <c r="A153" s="18">
        <v>18</v>
      </c>
      <c r="B153" s="103" t="s">
        <v>134</v>
      </c>
      <c r="C153" s="631" t="s">
        <v>233</v>
      </c>
      <c r="D153" s="632"/>
      <c r="E153" s="633"/>
      <c r="F153" s="266" t="s">
        <v>238</v>
      </c>
      <c r="G153" s="276"/>
      <c r="H153" s="276">
        <v>14</v>
      </c>
      <c r="I153" s="276"/>
      <c r="J153" s="276" t="s">
        <v>276</v>
      </c>
      <c r="K153" s="276"/>
      <c r="L153" s="276" t="s">
        <v>276</v>
      </c>
      <c r="M153" s="276" t="s">
        <v>276</v>
      </c>
      <c r="N153" s="276" t="s">
        <v>276</v>
      </c>
    </row>
    <row r="154" spans="1:15" ht="16" hidden="1" x14ac:dyDescent="0.2">
      <c r="A154" s="18">
        <v>18</v>
      </c>
      <c r="B154" s="103" t="s">
        <v>127</v>
      </c>
      <c r="C154" s="631" t="s">
        <v>233</v>
      </c>
      <c r="D154" s="632"/>
      <c r="E154" s="633"/>
      <c r="F154" s="266" t="s">
        <v>238</v>
      </c>
      <c r="G154" s="276"/>
      <c r="H154" s="276">
        <v>5</v>
      </c>
      <c r="I154" s="276"/>
      <c r="J154" s="276" t="s">
        <v>276</v>
      </c>
      <c r="K154" s="276"/>
      <c r="L154" s="276" t="s">
        <v>276</v>
      </c>
      <c r="M154" s="276" t="s">
        <v>276</v>
      </c>
      <c r="N154" s="276" t="s">
        <v>276</v>
      </c>
    </row>
    <row r="155" spans="1:15" ht="16" hidden="1" x14ac:dyDescent="0.2">
      <c r="A155" s="18">
        <v>18</v>
      </c>
      <c r="B155" s="302" t="s">
        <v>551</v>
      </c>
      <c r="C155" s="631" t="s">
        <v>270</v>
      </c>
      <c r="D155" s="632"/>
      <c r="E155" s="633"/>
      <c r="F155" s="266" t="s">
        <v>240</v>
      </c>
      <c r="G155" s="276"/>
      <c r="H155" s="276">
        <v>3</v>
      </c>
      <c r="I155" s="276"/>
      <c r="J155" s="276" t="s">
        <v>276</v>
      </c>
      <c r="K155" s="276"/>
      <c r="L155" s="276" t="s">
        <v>276</v>
      </c>
      <c r="M155" s="276" t="s">
        <v>276</v>
      </c>
      <c r="N155" s="276" t="s">
        <v>276</v>
      </c>
      <c r="O155" s="303" t="s">
        <v>563</v>
      </c>
    </row>
    <row r="156" spans="1:15" ht="16" hidden="1" x14ac:dyDescent="0.2">
      <c r="A156" s="18">
        <v>18</v>
      </c>
      <c r="B156" s="103" t="s">
        <v>129</v>
      </c>
      <c r="C156" s="631" t="s">
        <v>233</v>
      </c>
      <c r="D156" s="632"/>
      <c r="E156" s="633"/>
      <c r="F156" s="266" t="s">
        <v>238</v>
      </c>
      <c r="G156" s="276"/>
      <c r="H156" s="276">
        <v>5</v>
      </c>
      <c r="I156" s="276"/>
      <c r="J156" s="276" t="s">
        <v>276</v>
      </c>
      <c r="K156" s="276"/>
      <c r="L156" s="276" t="s">
        <v>276</v>
      </c>
      <c r="M156" s="276" t="s">
        <v>276</v>
      </c>
      <c r="N156" s="276" t="s">
        <v>276</v>
      </c>
    </row>
    <row r="157" spans="1:15" ht="16" hidden="1" x14ac:dyDescent="0.2">
      <c r="A157" s="18">
        <v>18</v>
      </c>
      <c r="B157" s="307" t="s">
        <v>551</v>
      </c>
      <c r="C157" s="631" t="s">
        <v>270</v>
      </c>
      <c r="D157" s="632"/>
      <c r="E157" s="633"/>
      <c r="F157" s="266" t="s">
        <v>238</v>
      </c>
      <c r="G157" s="276"/>
      <c r="H157" s="276">
        <v>3</v>
      </c>
      <c r="I157" s="276"/>
      <c r="J157" s="276" t="s">
        <v>276</v>
      </c>
      <c r="K157" s="276"/>
      <c r="L157" s="276" t="s">
        <v>276</v>
      </c>
      <c r="M157" s="276" t="s">
        <v>276</v>
      </c>
      <c r="N157" s="276" t="s">
        <v>276</v>
      </c>
      <c r="O157" s="303" t="s">
        <v>562</v>
      </c>
    </row>
    <row r="158" spans="1:15" ht="16" hidden="1" x14ac:dyDescent="0.2">
      <c r="A158" s="18">
        <v>18</v>
      </c>
      <c r="B158" s="307" t="s">
        <v>894</v>
      </c>
      <c r="C158" s="631" t="s">
        <v>237</v>
      </c>
      <c r="D158" s="632"/>
      <c r="E158" s="633"/>
      <c r="F158" s="266" t="s">
        <v>239</v>
      </c>
      <c r="G158" s="276"/>
      <c r="H158" s="276"/>
      <c r="I158" s="276"/>
      <c r="J158" s="276" t="s">
        <v>276</v>
      </c>
      <c r="K158" s="276"/>
      <c r="L158" s="276">
        <v>3</v>
      </c>
      <c r="M158" s="276"/>
      <c r="N158" s="276"/>
      <c r="O158" t="s">
        <v>891</v>
      </c>
    </row>
    <row r="159" spans="1:15" ht="16" hidden="1" x14ac:dyDescent="0.2">
      <c r="A159" s="18">
        <v>19</v>
      </c>
      <c r="B159" s="103" t="s">
        <v>350</v>
      </c>
      <c r="C159" s="631" t="s">
        <v>236</v>
      </c>
      <c r="D159" s="632"/>
      <c r="E159" s="633"/>
      <c r="F159" s="266" t="s">
        <v>242</v>
      </c>
      <c r="G159" s="276"/>
      <c r="H159" s="276">
        <v>3</v>
      </c>
      <c r="I159" s="276"/>
      <c r="J159" s="276"/>
      <c r="K159" s="276"/>
      <c r="L159" s="276"/>
      <c r="M159" s="276"/>
      <c r="N159" s="276"/>
    </row>
    <row r="160" spans="1:15" ht="16" hidden="1" x14ac:dyDescent="0.2">
      <c r="A160" s="18">
        <v>19</v>
      </c>
      <c r="B160" s="302" t="s">
        <v>551</v>
      </c>
      <c r="C160" s="631" t="s">
        <v>270</v>
      </c>
      <c r="D160" s="632"/>
      <c r="E160" s="633"/>
      <c r="F160" s="266" t="s">
        <v>240</v>
      </c>
      <c r="G160" s="276"/>
      <c r="H160" s="276">
        <v>18</v>
      </c>
      <c r="I160" s="276"/>
      <c r="J160" s="276" t="s">
        <v>276</v>
      </c>
      <c r="K160" s="276"/>
      <c r="L160" s="276" t="s">
        <v>276</v>
      </c>
      <c r="M160" s="276" t="s">
        <v>276</v>
      </c>
      <c r="N160" s="276" t="s">
        <v>276</v>
      </c>
      <c r="O160" s="303" t="s">
        <v>563</v>
      </c>
    </row>
    <row r="161" spans="1:18" ht="16" hidden="1" x14ac:dyDescent="0.2">
      <c r="A161" s="18">
        <v>19</v>
      </c>
      <c r="B161" s="103" t="s">
        <v>134</v>
      </c>
      <c r="C161" s="631" t="s">
        <v>233</v>
      </c>
      <c r="D161" s="632"/>
      <c r="E161" s="633"/>
      <c r="F161" s="266" t="s">
        <v>238</v>
      </c>
      <c r="G161" s="276"/>
      <c r="H161" s="276">
        <v>12</v>
      </c>
      <c r="I161" s="276"/>
      <c r="J161" s="276" t="s">
        <v>276</v>
      </c>
      <c r="K161" s="276"/>
      <c r="L161" s="276" t="s">
        <v>276</v>
      </c>
      <c r="M161" s="276" t="s">
        <v>276</v>
      </c>
      <c r="N161" s="276" t="s">
        <v>276</v>
      </c>
    </row>
    <row r="162" spans="1:18" ht="16" hidden="1" x14ac:dyDescent="0.2">
      <c r="A162" s="18">
        <v>19</v>
      </c>
      <c r="B162" s="103" t="s">
        <v>127</v>
      </c>
      <c r="C162" s="631" t="s">
        <v>233</v>
      </c>
      <c r="D162" s="632"/>
      <c r="E162" s="633"/>
      <c r="F162" s="266" t="s">
        <v>238</v>
      </c>
      <c r="G162" s="276"/>
      <c r="H162" s="276">
        <v>4</v>
      </c>
      <c r="I162" s="276"/>
      <c r="J162" s="276" t="s">
        <v>276</v>
      </c>
      <c r="K162" s="276"/>
      <c r="L162" s="276" t="s">
        <v>276</v>
      </c>
      <c r="M162" s="276" t="s">
        <v>276</v>
      </c>
      <c r="N162" s="276" t="s">
        <v>276</v>
      </c>
    </row>
    <row r="163" spans="1:18" ht="16" hidden="1" x14ac:dyDescent="0.2">
      <c r="A163" s="18">
        <v>19</v>
      </c>
      <c r="B163" s="103" t="s">
        <v>129</v>
      </c>
      <c r="C163" s="631" t="s">
        <v>233</v>
      </c>
      <c r="D163" s="632"/>
      <c r="E163" s="633"/>
      <c r="F163" s="266" t="s">
        <v>238</v>
      </c>
      <c r="G163" s="276"/>
      <c r="H163" s="276">
        <v>2</v>
      </c>
      <c r="I163" s="276"/>
      <c r="J163" s="276" t="s">
        <v>276</v>
      </c>
      <c r="K163" s="276"/>
      <c r="L163" s="276" t="s">
        <v>276</v>
      </c>
      <c r="M163" s="276" t="s">
        <v>276</v>
      </c>
      <c r="N163" s="276" t="s">
        <v>276</v>
      </c>
    </row>
    <row r="164" spans="1:18" ht="16" hidden="1" x14ac:dyDescent="0.2">
      <c r="A164" s="18">
        <v>19</v>
      </c>
      <c r="B164" s="307" t="s">
        <v>551</v>
      </c>
      <c r="C164" s="631" t="s">
        <v>270</v>
      </c>
      <c r="D164" s="632"/>
      <c r="E164" s="633"/>
      <c r="F164" s="266" t="s">
        <v>240</v>
      </c>
      <c r="G164" s="276"/>
      <c r="H164" s="276">
        <v>3</v>
      </c>
      <c r="I164" s="276"/>
      <c r="J164" s="276" t="s">
        <v>276</v>
      </c>
      <c r="K164" s="276"/>
      <c r="L164" s="276" t="s">
        <v>276</v>
      </c>
      <c r="M164" s="276" t="s">
        <v>276</v>
      </c>
      <c r="N164" s="276" t="s">
        <v>276</v>
      </c>
      <c r="O164" s="303" t="s">
        <v>562</v>
      </c>
    </row>
    <row r="165" spans="1:18" ht="16" hidden="1" x14ac:dyDescent="0.2">
      <c r="A165" s="18">
        <v>20</v>
      </c>
      <c r="B165" s="103" t="s">
        <v>359</v>
      </c>
      <c r="C165" s="631" t="s">
        <v>234</v>
      </c>
      <c r="D165" s="632"/>
      <c r="E165" s="633"/>
      <c r="F165" s="266" t="s">
        <v>238</v>
      </c>
      <c r="G165" s="276"/>
      <c r="H165" s="276">
        <v>15</v>
      </c>
      <c r="I165" s="276"/>
      <c r="J165" s="276"/>
      <c r="K165" s="276"/>
      <c r="L165" s="276"/>
      <c r="M165" s="276"/>
      <c r="N165" s="276"/>
      <c r="O165" s="129" t="s">
        <v>549</v>
      </c>
    </row>
    <row r="166" spans="1:18" ht="16" hidden="1" x14ac:dyDescent="0.2">
      <c r="A166" s="18">
        <v>20</v>
      </c>
      <c r="B166" s="103" t="s">
        <v>134</v>
      </c>
      <c r="C166" s="631" t="s">
        <v>233</v>
      </c>
      <c r="D166" s="632"/>
      <c r="E166" s="633"/>
      <c r="F166" s="266" t="s">
        <v>238</v>
      </c>
      <c r="G166" s="276"/>
      <c r="H166" s="276">
        <v>12</v>
      </c>
      <c r="I166" s="276"/>
      <c r="J166" s="276" t="s">
        <v>276</v>
      </c>
      <c r="K166" s="276"/>
      <c r="L166" s="276" t="s">
        <v>276</v>
      </c>
      <c r="M166" s="276" t="s">
        <v>276</v>
      </c>
      <c r="N166" s="276" t="s">
        <v>276</v>
      </c>
    </row>
    <row r="167" spans="1:18" ht="16" hidden="1" x14ac:dyDescent="0.2">
      <c r="A167" s="18">
        <v>20</v>
      </c>
      <c r="B167" s="103" t="s">
        <v>129</v>
      </c>
      <c r="C167" s="631" t="s">
        <v>233</v>
      </c>
      <c r="D167" s="632"/>
      <c r="E167" s="633"/>
      <c r="F167" s="266" t="s">
        <v>238</v>
      </c>
      <c r="G167" s="276"/>
      <c r="H167" s="276">
        <v>15</v>
      </c>
      <c r="I167" s="276"/>
      <c r="J167" s="276" t="s">
        <v>276</v>
      </c>
      <c r="K167" s="276"/>
      <c r="L167" s="276" t="s">
        <v>276</v>
      </c>
      <c r="M167" s="276" t="s">
        <v>276</v>
      </c>
      <c r="N167" s="276" t="s">
        <v>276</v>
      </c>
    </row>
    <row r="168" spans="1:18" ht="16" hidden="1" x14ac:dyDescent="0.2">
      <c r="A168" s="18">
        <v>20</v>
      </c>
      <c r="B168" s="103" t="s">
        <v>348</v>
      </c>
      <c r="C168" s="631" t="s">
        <v>236</v>
      </c>
      <c r="D168" s="632"/>
      <c r="E168" s="633"/>
      <c r="F168" s="266" t="s">
        <v>239</v>
      </c>
      <c r="G168" s="276"/>
      <c r="H168" s="276">
        <v>1</v>
      </c>
      <c r="I168" s="276"/>
      <c r="J168" s="276"/>
      <c r="K168" s="276"/>
      <c r="L168" s="276"/>
      <c r="M168" s="276"/>
      <c r="N168" s="276"/>
    </row>
    <row r="169" spans="1:18" ht="16" hidden="1" x14ac:dyDescent="0.2">
      <c r="A169" s="18">
        <v>20</v>
      </c>
      <c r="B169" s="307" t="s">
        <v>894</v>
      </c>
      <c r="C169" s="631" t="s">
        <v>237</v>
      </c>
      <c r="D169" s="632"/>
      <c r="E169" s="633"/>
      <c r="F169" s="266" t="s">
        <v>239</v>
      </c>
      <c r="G169" s="276"/>
      <c r="H169" s="276"/>
      <c r="I169" s="276"/>
      <c r="J169" s="276" t="s">
        <v>276</v>
      </c>
      <c r="K169" s="276"/>
      <c r="L169" s="276">
        <v>10</v>
      </c>
      <c r="M169" s="276"/>
      <c r="N169" s="276"/>
      <c r="O169" t="s">
        <v>891</v>
      </c>
    </row>
    <row r="170" spans="1:18" ht="16" hidden="1" x14ac:dyDescent="0.2">
      <c r="A170" s="18">
        <v>20</v>
      </c>
      <c r="B170" s="103" t="s">
        <v>547</v>
      </c>
      <c r="C170" s="631" t="s">
        <v>276</v>
      </c>
      <c r="D170" s="632"/>
      <c r="E170" s="633"/>
      <c r="F170" s="266" t="s">
        <v>238</v>
      </c>
      <c r="G170" s="276"/>
      <c r="H170" s="276">
        <v>1</v>
      </c>
      <c r="I170" s="276"/>
      <c r="J170" s="276" t="s">
        <v>276</v>
      </c>
      <c r="K170" s="276"/>
      <c r="L170" s="276"/>
      <c r="M170" s="276"/>
      <c r="N170" s="276"/>
    </row>
    <row r="171" spans="1:18" ht="16" hidden="1" x14ac:dyDescent="0.2">
      <c r="A171" s="18">
        <v>20</v>
      </c>
      <c r="B171" s="103" t="s">
        <v>127</v>
      </c>
      <c r="C171" s="631" t="s">
        <v>233</v>
      </c>
      <c r="D171" s="632"/>
      <c r="E171" s="633"/>
      <c r="F171" s="266" t="s">
        <v>238</v>
      </c>
      <c r="G171" s="276"/>
      <c r="H171" s="276">
        <v>5</v>
      </c>
      <c r="I171" s="276"/>
      <c r="J171" s="276" t="s">
        <v>276</v>
      </c>
      <c r="K171" s="276"/>
      <c r="L171" s="276" t="s">
        <v>276</v>
      </c>
      <c r="M171" s="276" t="s">
        <v>276</v>
      </c>
      <c r="N171" s="276" t="s">
        <v>276</v>
      </c>
    </row>
    <row r="172" spans="1:18" ht="16" hidden="1" x14ac:dyDescent="0.2">
      <c r="A172" s="18">
        <v>20</v>
      </c>
      <c r="B172" s="103" t="s">
        <v>350</v>
      </c>
      <c r="C172" s="631" t="s">
        <v>236</v>
      </c>
      <c r="D172" s="632"/>
      <c r="E172" s="633"/>
      <c r="F172" s="266" t="s">
        <v>242</v>
      </c>
      <c r="G172" s="276"/>
      <c r="H172" s="276">
        <v>1</v>
      </c>
      <c r="I172" s="276"/>
      <c r="J172" s="276">
        <v>1</v>
      </c>
      <c r="K172" s="276"/>
      <c r="L172" s="276"/>
      <c r="M172" s="276"/>
      <c r="N172" s="276"/>
    </row>
    <row r="173" spans="1:18" ht="32" hidden="1" x14ac:dyDescent="0.2">
      <c r="A173" s="156">
        <v>1</v>
      </c>
      <c r="B173" s="154" t="s">
        <v>127</v>
      </c>
      <c r="C173" s="627" t="s">
        <v>233</v>
      </c>
      <c r="D173" s="628"/>
      <c r="E173" s="629"/>
      <c r="F173" s="383" t="s">
        <v>238</v>
      </c>
      <c r="G173" s="340"/>
      <c r="H173" s="340">
        <v>8</v>
      </c>
      <c r="I173" s="340"/>
      <c r="J173" s="340" t="s">
        <v>276</v>
      </c>
      <c r="K173" s="340"/>
      <c r="L173" s="340" t="s">
        <v>276</v>
      </c>
      <c r="M173" s="340" t="s">
        <v>276</v>
      </c>
      <c r="N173" s="340" t="s">
        <v>276</v>
      </c>
      <c r="P173" s="450" t="s">
        <v>725</v>
      </c>
      <c r="R173">
        <f t="shared" ref="R173:R217" si="0">SUM(G173:I173,K173:N173)</f>
        <v>8</v>
      </c>
    </row>
    <row r="174" spans="1:18" ht="32" hidden="1" x14ac:dyDescent="0.2">
      <c r="A174" s="156">
        <v>1</v>
      </c>
      <c r="B174" s="154" t="s">
        <v>134</v>
      </c>
      <c r="C174" s="627" t="s">
        <v>233</v>
      </c>
      <c r="D174" s="628"/>
      <c r="E174" s="629"/>
      <c r="F174" s="383" t="s">
        <v>238</v>
      </c>
      <c r="G174" s="340"/>
      <c r="H174" s="340">
        <v>24</v>
      </c>
      <c r="I174" s="340"/>
      <c r="J174" s="340" t="s">
        <v>276</v>
      </c>
      <c r="K174" s="340"/>
      <c r="L174" s="340" t="s">
        <v>276</v>
      </c>
      <c r="M174" s="340" t="s">
        <v>276</v>
      </c>
      <c r="N174" s="340" t="s">
        <v>276</v>
      </c>
      <c r="P174" s="450" t="s">
        <v>725</v>
      </c>
      <c r="R174">
        <f t="shared" si="0"/>
        <v>24</v>
      </c>
    </row>
    <row r="175" spans="1:18" ht="32" hidden="1" x14ac:dyDescent="0.2">
      <c r="A175" s="156">
        <v>1</v>
      </c>
      <c r="B175" s="307" t="s">
        <v>547</v>
      </c>
      <c r="C175" s="627" t="s">
        <v>276</v>
      </c>
      <c r="D175" s="628"/>
      <c r="E175" s="629"/>
      <c r="F175" s="383" t="s">
        <v>238</v>
      </c>
      <c r="G175" s="340"/>
      <c r="H175" s="340">
        <v>1</v>
      </c>
      <c r="I175" s="340"/>
      <c r="J175" s="340" t="s">
        <v>276</v>
      </c>
      <c r="K175" s="340">
        <v>1</v>
      </c>
      <c r="L175" s="340"/>
      <c r="M175" s="340"/>
      <c r="N175" s="340"/>
      <c r="P175" s="450" t="s">
        <v>725</v>
      </c>
      <c r="R175">
        <f t="shared" si="0"/>
        <v>2</v>
      </c>
    </row>
    <row r="176" spans="1:18" ht="32" hidden="1" x14ac:dyDescent="0.2">
      <c r="A176" s="156">
        <v>1</v>
      </c>
      <c r="B176" s="154" t="s">
        <v>129</v>
      </c>
      <c r="C176" s="627" t="s">
        <v>233</v>
      </c>
      <c r="D176" s="628"/>
      <c r="E176" s="629"/>
      <c r="F176" s="383" t="s">
        <v>238</v>
      </c>
      <c r="G176" s="340"/>
      <c r="H176" s="340">
        <v>10</v>
      </c>
      <c r="I176" s="340"/>
      <c r="J176" s="340" t="s">
        <v>276</v>
      </c>
      <c r="K176" s="340"/>
      <c r="L176" s="340" t="s">
        <v>276</v>
      </c>
      <c r="M176" s="340" t="s">
        <v>276</v>
      </c>
      <c r="N176" s="340" t="s">
        <v>276</v>
      </c>
      <c r="P176" s="450" t="s">
        <v>725</v>
      </c>
      <c r="R176">
        <f t="shared" si="0"/>
        <v>10</v>
      </c>
    </row>
    <row r="177" spans="1:18" ht="32" hidden="1" x14ac:dyDescent="0.2">
      <c r="A177" s="156">
        <v>1</v>
      </c>
      <c r="B177" s="154" t="s">
        <v>128</v>
      </c>
      <c r="C177" s="627" t="s">
        <v>237</v>
      </c>
      <c r="D177" s="628"/>
      <c r="E177" s="629"/>
      <c r="F177" s="383" t="s">
        <v>239</v>
      </c>
      <c r="G177" s="340"/>
      <c r="H177" s="340">
        <v>5</v>
      </c>
      <c r="I177" s="340"/>
      <c r="J177" s="340" t="s">
        <v>276</v>
      </c>
      <c r="K177" s="340"/>
      <c r="L177" s="340">
        <v>1</v>
      </c>
      <c r="M177" s="340"/>
      <c r="N177" s="340"/>
      <c r="P177" s="450" t="s">
        <v>725</v>
      </c>
      <c r="R177">
        <f t="shared" si="0"/>
        <v>6</v>
      </c>
    </row>
    <row r="178" spans="1:18" ht="32" hidden="1" x14ac:dyDescent="0.2">
      <c r="A178" s="156">
        <v>2</v>
      </c>
      <c r="B178" s="154" t="s">
        <v>134</v>
      </c>
      <c r="C178" s="627" t="s">
        <v>233</v>
      </c>
      <c r="D178" s="628"/>
      <c r="E178" s="629"/>
      <c r="F178" s="383" t="s">
        <v>238</v>
      </c>
      <c r="G178" s="340"/>
      <c r="H178" s="340">
        <v>25</v>
      </c>
      <c r="I178" s="340"/>
      <c r="J178" s="340"/>
      <c r="K178" s="340"/>
      <c r="L178" s="340"/>
      <c r="M178" s="340"/>
      <c r="N178" s="340"/>
      <c r="P178" s="450" t="s">
        <v>725</v>
      </c>
      <c r="R178">
        <f t="shared" si="0"/>
        <v>25</v>
      </c>
    </row>
    <row r="179" spans="1:18" ht="32" hidden="1" x14ac:dyDescent="0.2">
      <c r="A179" s="156">
        <v>2</v>
      </c>
      <c r="B179" s="154" t="s">
        <v>127</v>
      </c>
      <c r="C179" s="627" t="s">
        <v>233</v>
      </c>
      <c r="D179" s="628"/>
      <c r="E179" s="629"/>
      <c r="F179" s="383" t="s">
        <v>238</v>
      </c>
      <c r="G179" s="340"/>
      <c r="H179" s="340">
        <v>2</v>
      </c>
      <c r="I179" s="340"/>
      <c r="J179" s="340"/>
      <c r="K179" s="340"/>
      <c r="L179" s="340"/>
      <c r="M179" s="340"/>
      <c r="N179" s="340"/>
      <c r="P179" s="450" t="s">
        <v>725</v>
      </c>
      <c r="R179">
        <f t="shared" si="0"/>
        <v>2</v>
      </c>
    </row>
    <row r="180" spans="1:18" ht="32" hidden="1" x14ac:dyDescent="0.2">
      <c r="A180" s="156">
        <v>2</v>
      </c>
      <c r="B180" s="154" t="s">
        <v>129</v>
      </c>
      <c r="C180" s="627" t="s">
        <v>233</v>
      </c>
      <c r="D180" s="628"/>
      <c r="E180" s="629"/>
      <c r="F180" s="383" t="s">
        <v>238</v>
      </c>
      <c r="G180" s="340"/>
      <c r="H180" s="340">
        <v>10</v>
      </c>
      <c r="I180" s="340"/>
      <c r="J180" s="340"/>
      <c r="K180" s="340"/>
      <c r="L180" s="340"/>
      <c r="M180" s="340"/>
      <c r="N180" s="340"/>
      <c r="P180" s="450" t="s">
        <v>725</v>
      </c>
      <c r="R180">
        <f t="shared" si="0"/>
        <v>10</v>
      </c>
    </row>
    <row r="181" spans="1:18" ht="32" hidden="1" x14ac:dyDescent="0.2">
      <c r="A181" s="156">
        <v>2</v>
      </c>
      <c r="B181" s="307" t="s">
        <v>547</v>
      </c>
      <c r="C181" s="627" t="s">
        <v>276</v>
      </c>
      <c r="D181" s="628"/>
      <c r="E181" s="629"/>
      <c r="F181" s="383" t="s">
        <v>238</v>
      </c>
      <c r="G181" s="340"/>
      <c r="H181" s="340">
        <v>8</v>
      </c>
      <c r="I181" s="340"/>
      <c r="J181" s="340"/>
      <c r="K181" s="340">
        <v>8</v>
      </c>
      <c r="L181" s="340"/>
      <c r="M181" s="340"/>
      <c r="N181" s="340"/>
      <c r="P181" s="450" t="s">
        <v>725</v>
      </c>
      <c r="R181">
        <f t="shared" si="0"/>
        <v>16</v>
      </c>
    </row>
    <row r="182" spans="1:18" ht="16" hidden="1" x14ac:dyDescent="0.2">
      <c r="A182" s="156">
        <v>3</v>
      </c>
      <c r="B182" s="154" t="s">
        <v>350</v>
      </c>
      <c r="C182" s="627" t="s">
        <v>236</v>
      </c>
      <c r="D182" s="628"/>
      <c r="E182" s="629"/>
      <c r="F182" s="383" t="s">
        <v>242</v>
      </c>
      <c r="G182" s="340"/>
      <c r="H182" s="340">
        <v>2</v>
      </c>
      <c r="I182" s="340"/>
      <c r="J182" s="340"/>
      <c r="K182" s="340"/>
      <c r="L182" s="340"/>
      <c r="M182" s="340"/>
      <c r="N182" s="340"/>
      <c r="P182" s="450" t="s">
        <v>725</v>
      </c>
      <c r="R182">
        <f t="shared" si="0"/>
        <v>2</v>
      </c>
    </row>
    <row r="183" spans="1:18" ht="32" hidden="1" x14ac:dyDescent="0.2">
      <c r="A183" s="156">
        <v>3</v>
      </c>
      <c r="B183" s="154" t="s">
        <v>134</v>
      </c>
      <c r="C183" s="627" t="s">
        <v>233</v>
      </c>
      <c r="D183" s="628"/>
      <c r="E183" s="629"/>
      <c r="F183" s="383" t="s">
        <v>238</v>
      </c>
      <c r="G183" s="340"/>
      <c r="H183" s="340">
        <v>20</v>
      </c>
      <c r="I183" s="340"/>
      <c r="J183" s="340"/>
      <c r="K183" s="340"/>
      <c r="L183" s="340"/>
      <c r="M183" s="340"/>
      <c r="N183" s="340"/>
      <c r="P183" s="450" t="s">
        <v>725</v>
      </c>
      <c r="R183">
        <f t="shared" si="0"/>
        <v>20</v>
      </c>
    </row>
    <row r="184" spans="1:18" ht="32" hidden="1" x14ac:dyDescent="0.2">
      <c r="A184" s="156">
        <v>3</v>
      </c>
      <c r="B184" s="154" t="s">
        <v>129</v>
      </c>
      <c r="C184" s="627" t="s">
        <v>233</v>
      </c>
      <c r="D184" s="628"/>
      <c r="E184" s="629"/>
      <c r="F184" s="383" t="s">
        <v>238</v>
      </c>
      <c r="G184" s="340"/>
      <c r="H184" s="340">
        <v>11</v>
      </c>
      <c r="I184" s="340"/>
      <c r="J184" s="340"/>
      <c r="K184" s="340"/>
      <c r="L184" s="340"/>
      <c r="M184" s="340"/>
      <c r="N184" s="340"/>
      <c r="P184" s="450" t="s">
        <v>725</v>
      </c>
      <c r="R184">
        <f t="shared" si="0"/>
        <v>11</v>
      </c>
    </row>
    <row r="185" spans="1:18" ht="32" hidden="1" x14ac:dyDescent="0.2">
      <c r="A185" s="156">
        <v>3</v>
      </c>
      <c r="B185" s="307" t="s">
        <v>547</v>
      </c>
      <c r="C185" s="627" t="s">
        <v>276</v>
      </c>
      <c r="D185" s="628"/>
      <c r="E185" s="629"/>
      <c r="F185" s="383" t="s">
        <v>238</v>
      </c>
      <c r="G185" s="340"/>
      <c r="H185" s="340">
        <v>15</v>
      </c>
      <c r="I185" s="340"/>
      <c r="J185" s="340"/>
      <c r="K185" s="340">
        <v>12</v>
      </c>
      <c r="L185" s="340"/>
      <c r="M185" s="340"/>
      <c r="N185" s="340"/>
      <c r="P185" s="450" t="s">
        <v>725</v>
      </c>
      <c r="R185">
        <f t="shared" si="0"/>
        <v>27</v>
      </c>
    </row>
    <row r="186" spans="1:18" ht="16" hidden="1" x14ac:dyDescent="0.2">
      <c r="A186" s="156">
        <v>4</v>
      </c>
      <c r="B186" s="154" t="s">
        <v>350</v>
      </c>
      <c r="C186" s="627" t="s">
        <v>236</v>
      </c>
      <c r="D186" s="628"/>
      <c r="E186" s="629"/>
      <c r="F186" s="383" t="s">
        <v>242</v>
      </c>
      <c r="G186" s="340"/>
      <c r="H186" s="340"/>
      <c r="I186" s="340">
        <v>2</v>
      </c>
      <c r="J186" s="340"/>
      <c r="K186" s="340"/>
      <c r="L186" s="340"/>
      <c r="M186" s="340"/>
      <c r="N186" s="340"/>
      <c r="P186" s="450" t="s">
        <v>725</v>
      </c>
      <c r="R186">
        <f t="shared" si="0"/>
        <v>2</v>
      </c>
    </row>
    <row r="187" spans="1:18" ht="32" hidden="1" x14ac:dyDescent="0.2">
      <c r="A187" s="156">
        <v>4</v>
      </c>
      <c r="B187" s="154" t="s">
        <v>134</v>
      </c>
      <c r="C187" s="627" t="s">
        <v>233</v>
      </c>
      <c r="D187" s="628"/>
      <c r="E187" s="629"/>
      <c r="F187" s="383" t="s">
        <v>238</v>
      </c>
      <c r="G187" s="340"/>
      <c r="H187" s="340">
        <v>12</v>
      </c>
      <c r="I187" s="340"/>
      <c r="J187" s="340"/>
      <c r="K187" s="340"/>
      <c r="L187" s="340"/>
      <c r="M187" s="340"/>
      <c r="N187" s="340"/>
      <c r="P187" s="450" t="s">
        <v>725</v>
      </c>
      <c r="R187">
        <f t="shared" si="0"/>
        <v>12</v>
      </c>
    </row>
    <row r="188" spans="1:18" ht="32" hidden="1" x14ac:dyDescent="0.2">
      <c r="A188" s="156">
        <v>4</v>
      </c>
      <c r="B188" s="307" t="s">
        <v>547</v>
      </c>
      <c r="C188" s="627" t="s">
        <v>276</v>
      </c>
      <c r="D188" s="628"/>
      <c r="E188" s="629"/>
      <c r="F188" s="383" t="s">
        <v>238</v>
      </c>
      <c r="G188" s="340"/>
      <c r="H188" s="340">
        <v>13</v>
      </c>
      <c r="I188" s="340"/>
      <c r="J188" s="340"/>
      <c r="K188" s="340">
        <v>11</v>
      </c>
      <c r="L188" s="340"/>
      <c r="M188" s="340"/>
      <c r="N188" s="340"/>
      <c r="P188" s="450" t="s">
        <v>725</v>
      </c>
      <c r="R188">
        <f t="shared" si="0"/>
        <v>24</v>
      </c>
    </row>
    <row r="189" spans="1:18" ht="32" hidden="1" x14ac:dyDescent="0.2">
      <c r="A189" s="156">
        <v>4</v>
      </c>
      <c r="B189" s="154" t="s">
        <v>127</v>
      </c>
      <c r="C189" s="630" t="s">
        <v>233</v>
      </c>
      <c r="D189" s="630"/>
      <c r="E189" s="630"/>
      <c r="F189" s="382" t="s">
        <v>238</v>
      </c>
      <c r="G189" s="340"/>
      <c r="H189" s="340">
        <v>8</v>
      </c>
      <c r="I189" s="340"/>
      <c r="J189" s="340"/>
      <c r="K189" s="340"/>
      <c r="L189" s="340"/>
      <c r="M189" s="340"/>
      <c r="N189" s="340"/>
      <c r="P189" s="450" t="s">
        <v>725</v>
      </c>
      <c r="R189">
        <f t="shared" si="0"/>
        <v>8</v>
      </c>
    </row>
    <row r="190" spans="1:18" ht="32" hidden="1" x14ac:dyDescent="0.2">
      <c r="A190" s="156">
        <v>4</v>
      </c>
      <c r="B190" s="154" t="s">
        <v>129</v>
      </c>
      <c r="C190" s="627" t="s">
        <v>233</v>
      </c>
      <c r="D190" s="628"/>
      <c r="E190" s="629"/>
      <c r="F190" s="382" t="s">
        <v>238</v>
      </c>
      <c r="G190" s="340"/>
      <c r="H190" s="340">
        <v>16</v>
      </c>
      <c r="I190" s="340"/>
      <c r="J190" s="340"/>
      <c r="K190" s="340"/>
      <c r="L190" s="340"/>
      <c r="M190" s="340"/>
      <c r="N190" s="340"/>
      <c r="P190" s="450" t="s">
        <v>725</v>
      </c>
      <c r="R190">
        <f t="shared" si="0"/>
        <v>16</v>
      </c>
    </row>
    <row r="191" spans="1:18" ht="16" hidden="1" x14ac:dyDescent="0.2">
      <c r="A191" s="156">
        <v>5</v>
      </c>
      <c r="B191" s="154" t="s">
        <v>350</v>
      </c>
      <c r="C191" s="627" t="s">
        <v>236</v>
      </c>
      <c r="D191" s="628"/>
      <c r="E191" s="629"/>
      <c r="F191" s="382" t="s">
        <v>242</v>
      </c>
      <c r="G191" s="340"/>
      <c r="H191" s="340">
        <v>3</v>
      </c>
      <c r="I191" s="340"/>
      <c r="J191" s="340"/>
      <c r="K191" s="340"/>
      <c r="L191" s="340"/>
      <c r="M191" s="340"/>
      <c r="N191" s="340"/>
      <c r="P191" s="450" t="s">
        <v>725</v>
      </c>
      <c r="R191">
        <f t="shared" si="0"/>
        <v>3</v>
      </c>
    </row>
    <row r="192" spans="1:18" ht="32" hidden="1" x14ac:dyDescent="0.2">
      <c r="A192" s="156">
        <v>5</v>
      </c>
      <c r="B192" s="351" t="s">
        <v>129</v>
      </c>
      <c r="C192" s="627" t="s">
        <v>233</v>
      </c>
      <c r="D192" s="628"/>
      <c r="E192" s="629"/>
      <c r="F192" s="389" t="s">
        <v>238</v>
      </c>
      <c r="G192" s="340"/>
      <c r="H192" s="340">
        <v>4</v>
      </c>
      <c r="I192" s="340"/>
      <c r="J192" s="340"/>
      <c r="K192" s="340"/>
      <c r="L192" s="340"/>
      <c r="M192" s="340"/>
      <c r="N192" s="340"/>
      <c r="P192" s="450" t="s">
        <v>725</v>
      </c>
      <c r="R192">
        <f t="shared" si="0"/>
        <v>4</v>
      </c>
    </row>
    <row r="193" spans="1:18" ht="32" hidden="1" x14ac:dyDescent="0.2">
      <c r="A193" s="156">
        <v>5</v>
      </c>
      <c r="B193" s="351" t="s">
        <v>134</v>
      </c>
      <c r="C193" s="627" t="s">
        <v>233</v>
      </c>
      <c r="D193" s="628"/>
      <c r="E193" s="629"/>
      <c r="F193" s="389" t="s">
        <v>238</v>
      </c>
      <c r="G193" s="340"/>
      <c r="H193" s="340">
        <v>23</v>
      </c>
      <c r="I193" s="340"/>
      <c r="J193" s="340"/>
      <c r="K193" s="340">
        <v>1</v>
      </c>
      <c r="L193" s="340"/>
      <c r="M193" s="340"/>
      <c r="N193" s="340"/>
      <c r="P193" s="450" t="s">
        <v>725</v>
      </c>
      <c r="R193">
        <f t="shared" si="0"/>
        <v>24</v>
      </c>
    </row>
    <row r="194" spans="1:18" ht="32" hidden="1" x14ac:dyDescent="0.2">
      <c r="A194" s="156">
        <v>5</v>
      </c>
      <c r="B194" s="351" t="s">
        <v>351</v>
      </c>
      <c r="C194" s="627" t="s">
        <v>276</v>
      </c>
      <c r="D194" s="628"/>
      <c r="E194" s="629"/>
      <c r="F194" s="389" t="s">
        <v>238</v>
      </c>
      <c r="G194" s="340"/>
      <c r="H194" s="340">
        <v>10</v>
      </c>
      <c r="I194" s="340"/>
      <c r="J194" s="340"/>
      <c r="K194" s="340"/>
      <c r="L194" s="340"/>
      <c r="M194" s="340"/>
      <c r="N194" s="340"/>
      <c r="P194" s="450" t="s">
        <v>725</v>
      </c>
      <c r="R194">
        <f t="shared" si="0"/>
        <v>10</v>
      </c>
    </row>
    <row r="195" spans="1:18" ht="16" hidden="1" x14ac:dyDescent="0.2">
      <c r="A195" s="156">
        <v>6</v>
      </c>
      <c r="B195" s="351" t="s">
        <v>350</v>
      </c>
      <c r="C195" s="627" t="s">
        <v>236</v>
      </c>
      <c r="D195" s="628"/>
      <c r="E195" s="629"/>
      <c r="F195" s="389" t="s">
        <v>242</v>
      </c>
      <c r="G195" s="340"/>
      <c r="H195" s="340">
        <v>1</v>
      </c>
      <c r="I195" s="340"/>
      <c r="J195" s="340"/>
      <c r="K195" s="340"/>
      <c r="L195" s="340"/>
      <c r="M195" s="340"/>
      <c r="N195" s="340"/>
      <c r="P195" s="450" t="s">
        <v>725</v>
      </c>
      <c r="R195">
        <f t="shared" si="0"/>
        <v>1</v>
      </c>
    </row>
    <row r="196" spans="1:18" ht="32" hidden="1" x14ac:dyDescent="0.2">
      <c r="A196" s="156">
        <v>6</v>
      </c>
      <c r="B196" s="351" t="s">
        <v>134</v>
      </c>
      <c r="C196" s="627" t="s">
        <v>233</v>
      </c>
      <c r="D196" s="628"/>
      <c r="E196" s="629"/>
      <c r="F196" s="389" t="s">
        <v>238</v>
      </c>
      <c r="G196" s="340"/>
      <c r="H196" s="340">
        <v>9</v>
      </c>
      <c r="I196" s="340"/>
      <c r="J196" s="340"/>
      <c r="K196" s="340"/>
      <c r="L196" s="340"/>
      <c r="M196" s="340"/>
      <c r="N196" s="340"/>
      <c r="P196" s="450" t="s">
        <v>725</v>
      </c>
      <c r="R196">
        <f t="shared" si="0"/>
        <v>9</v>
      </c>
    </row>
    <row r="197" spans="1:18" ht="32" hidden="1" x14ac:dyDescent="0.2">
      <c r="A197" s="156">
        <v>6</v>
      </c>
      <c r="B197" s="351" t="s">
        <v>129</v>
      </c>
      <c r="C197" s="627" t="s">
        <v>233</v>
      </c>
      <c r="D197" s="628"/>
      <c r="E197" s="629"/>
      <c r="F197" s="389" t="s">
        <v>238</v>
      </c>
      <c r="G197" s="340"/>
      <c r="H197" s="340">
        <v>8</v>
      </c>
      <c r="I197" s="340"/>
      <c r="J197" s="340"/>
      <c r="K197" s="340"/>
      <c r="L197" s="340"/>
      <c r="M197" s="340"/>
      <c r="N197" s="340"/>
      <c r="P197" s="450" t="s">
        <v>725</v>
      </c>
      <c r="R197">
        <f t="shared" si="0"/>
        <v>8</v>
      </c>
    </row>
    <row r="198" spans="1:18" ht="32" hidden="1" x14ac:dyDescent="0.2">
      <c r="A198" s="156">
        <v>6</v>
      </c>
      <c r="B198" s="351" t="s">
        <v>127</v>
      </c>
      <c r="C198" s="627" t="s">
        <v>233</v>
      </c>
      <c r="D198" s="628"/>
      <c r="E198" s="629"/>
      <c r="F198" s="389" t="s">
        <v>238</v>
      </c>
      <c r="G198" s="340"/>
      <c r="H198" s="340">
        <v>6</v>
      </c>
      <c r="I198" s="340"/>
      <c r="J198" s="340"/>
      <c r="K198" s="340"/>
      <c r="L198" s="340"/>
      <c r="M198" s="340"/>
      <c r="N198" s="340"/>
      <c r="P198" s="450" t="s">
        <v>725</v>
      </c>
      <c r="R198">
        <f t="shared" si="0"/>
        <v>6</v>
      </c>
    </row>
    <row r="199" spans="1:18" ht="32" hidden="1" x14ac:dyDescent="0.2">
      <c r="A199" s="156">
        <v>6</v>
      </c>
      <c r="B199" s="307" t="s">
        <v>547</v>
      </c>
      <c r="C199" s="627" t="s">
        <v>276</v>
      </c>
      <c r="D199" s="628"/>
      <c r="E199" s="629"/>
      <c r="F199" s="389" t="s">
        <v>238</v>
      </c>
      <c r="G199" s="340"/>
      <c r="H199" s="340">
        <v>7</v>
      </c>
      <c r="I199" s="340"/>
      <c r="J199" s="340"/>
      <c r="K199" s="340">
        <v>3</v>
      </c>
      <c r="L199" s="340"/>
      <c r="M199" s="340"/>
      <c r="N199" s="340"/>
      <c r="P199" s="450" t="s">
        <v>725</v>
      </c>
      <c r="R199">
        <f t="shared" si="0"/>
        <v>10</v>
      </c>
    </row>
    <row r="200" spans="1:18" ht="32" hidden="1" x14ac:dyDescent="0.2">
      <c r="A200" s="156">
        <v>7</v>
      </c>
      <c r="B200" s="351" t="s">
        <v>348</v>
      </c>
      <c r="C200" s="627" t="s">
        <v>236</v>
      </c>
      <c r="D200" s="628"/>
      <c r="E200" s="629"/>
      <c r="F200" s="389" t="s">
        <v>239</v>
      </c>
      <c r="G200" s="340"/>
      <c r="H200" s="340">
        <v>1</v>
      </c>
      <c r="I200" s="340"/>
      <c r="J200" s="340"/>
      <c r="K200" s="340"/>
      <c r="L200" s="340"/>
      <c r="M200" s="340"/>
      <c r="N200" s="340"/>
      <c r="P200" s="450" t="s">
        <v>725</v>
      </c>
      <c r="R200">
        <f t="shared" si="0"/>
        <v>1</v>
      </c>
    </row>
    <row r="201" spans="1:18" ht="32" hidden="1" x14ac:dyDescent="0.2">
      <c r="A201" s="156">
        <v>7</v>
      </c>
      <c r="B201" s="307" t="s">
        <v>547</v>
      </c>
      <c r="C201" s="627" t="s">
        <v>276</v>
      </c>
      <c r="D201" s="628"/>
      <c r="E201" s="629"/>
      <c r="F201" s="389" t="s">
        <v>238</v>
      </c>
      <c r="G201" s="340"/>
      <c r="H201" s="340">
        <v>12</v>
      </c>
      <c r="I201" s="340"/>
      <c r="J201" s="340"/>
      <c r="K201" s="340">
        <v>6</v>
      </c>
      <c r="L201" s="340"/>
      <c r="M201" s="340"/>
      <c r="N201" s="340"/>
      <c r="P201" s="450" t="s">
        <v>725</v>
      </c>
      <c r="R201">
        <f t="shared" si="0"/>
        <v>18</v>
      </c>
    </row>
    <row r="202" spans="1:18" ht="32" hidden="1" x14ac:dyDescent="0.2">
      <c r="A202" s="156">
        <v>7</v>
      </c>
      <c r="B202" s="351" t="s">
        <v>134</v>
      </c>
      <c r="C202" s="627" t="s">
        <v>233</v>
      </c>
      <c r="D202" s="628"/>
      <c r="E202" s="629"/>
      <c r="F202" s="389" t="s">
        <v>238</v>
      </c>
      <c r="G202" s="340"/>
      <c r="H202" s="340">
        <v>19</v>
      </c>
      <c r="I202" s="340"/>
      <c r="J202" s="340"/>
      <c r="K202" s="340">
        <v>1</v>
      </c>
      <c r="L202" s="340"/>
      <c r="M202" s="340"/>
      <c r="N202" s="340"/>
      <c r="P202" s="450" t="s">
        <v>725</v>
      </c>
      <c r="R202">
        <f t="shared" si="0"/>
        <v>20</v>
      </c>
    </row>
    <row r="203" spans="1:18" ht="32" hidden="1" x14ac:dyDescent="0.2">
      <c r="A203" s="156">
        <v>7</v>
      </c>
      <c r="B203" s="351" t="s">
        <v>129</v>
      </c>
      <c r="C203" s="627" t="s">
        <v>233</v>
      </c>
      <c r="D203" s="628"/>
      <c r="E203" s="629"/>
      <c r="F203" s="389" t="s">
        <v>238</v>
      </c>
      <c r="G203" s="340"/>
      <c r="H203" s="340">
        <v>10</v>
      </c>
      <c r="I203" s="340"/>
      <c r="J203" s="340"/>
      <c r="K203" s="340"/>
      <c r="L203" s="340"/>
      <c r="M203" s="340"/>
      <c r="N203" s="340"/>
      <c r="P203" s="450" t="s">
        <v>725</v>
      </c>
      <c r="R203">
        <f t="shared" si="0"/>
        <v>10</v>
      </c>
    </row>
    <row r="204" spans="1:18" ht="32" hidden="1" x14ac:dyDescent="0.2">
      <c r="A204" s="156">
        <v>7</v>
      </c>
      <c r="B204" s="351" t="s">
        <v>127</v>
      </c>
      <c r="C204" s="627" t="s">
        <v>233</v>
      </c>
      <c r="D204" s="628"/>
      <c r="E204" s="629"/>
      <c r="F204" s="389" t="s">
        <v>238</v>
      </c>
      <c r="G204" s="340"/>
      <c r="H204" s="340">
        <v>7</v>
      </c>
      <c r="I204" s="340"/>
      <c r="J204" s="340"/>
      <c r="K204" s="340"/>
      <c r="L204" s="340"/>
      <c r="M204" s="340"/>
      <c r="N204" s="340"/>
      <c r="P204" s="450" t="s">
        <v>725</v>
      </c>
      <c r="R204">
        <f t="shared" si="0"/>
        <v>7</v>
      </c>
    </row>
    <row r="205" spans="1:18" ht="32" hidden="1" x14ac:dyDescent="0.2">
      <c r="A205" s="156">
        <v>7</v>
      </c>
      <c r="B205" s="351" t="s">
        <v>228</v>
      </c>
      <c r="C205" s="627" t="s">
        <v>233</v>
      </c>
      <c r="D205" s="628"/>
      <c r="E205" s="629"/>
      <c r="F205" s="389" t="s">
        <v>238</v>
      </c>
      <c r="G205" s="340"/>
      <c r="H205" s="340">
        <v>1</v>
      </c>
      <c r="I205" s="340"/>
      <c r="J205" s="340"/>
      <c r="K205" s="340"/>
      <c r="L205" s="340"/>
      <c r="M205" s="340"/>
      <c r="N205" s="340"/>
      <c r="P205" s="450" t="s">
        <v>725</v>
      </c>
      <c r="R205">
        <f t="shared" si="0"/>
        <v>1</v>
      </c>
    </row>
    <row r="206" spans="1:18" ht="32" hidden="1" x14ac:dyDescent="0.2">
      <c r="A206" s="156">
        <v>8</v>
      </c>
      <c r="B206" s="351" t="s">
        <v>348</v>
      </c>
      <c r="C206" s="627" t="s">
        <v>236</v>
      </c>
      <c r="D206" s="628"/>
      <c r="E206" s="629"/>
      <c r="F206" s="389" t="s">
        <v>239</v>
      </c>
      <c r="G206" s="340"/>
      <c r="H206" s="340">
        <v>1</v>
      </c>
      <c r="I206" s="340"/>
      <c r="J206" s="340"/>
      <c r="K206" s="340"/>
      <c r="L206" s="340"/>
      <c r="M206" s="340"/>
      <c r="N206" s="340"/>
      <c r="P206" s="450" t="s">
        <v>725</v>
      </c>
      <c r="R206">
        <f t="shared" si="0"/>
        <v>1</v>
      </c>
    </row>
    <row r="207" spans="1:18" ht="32" hidden="1" x14ac:dyDescent="0.2">
      <c r="A207" s="156">
        <v>8</v>
      </c>
      <c r="B207" s="351" t="s">
        <v>134</v>
      </c>
      <c r="C207" s="627" t="s">
        <v>233</v>
      </c>
      <c r="D207" s="628"/>
      <c r="E207" s="629"/>
      <c r="F207" s="389" t="s">
        <v>238</v>
      </c>
      <c r="G207" s="340"/>
      <c r="H207" s="340">
        <v>24</v>
      </c>
      <c r="I207" s="340"/>
      <c r="J207" s="340"/>
      <c r="K207" s="340"/>
      <c r="L207" s="340"/>
      <c r="M207" s="340"/>
      <c r="N207" s="340"/>
      <c r="P207" s="450" t="s">
        <v>725</v>
      </c>
      <c r="R207">
        <f t="shared" si="0"/>
        <v>24</v>
      </c>
    </row>
    <row r="208" spans="1:18" ht="32" hidden="1" x14ac:dyDescent="0.2">
      <c r="A208" s="156">
        <v>8</v>
      </c>
      <c r="B208" s="351" t="s">
        <v>129</v>
      </c>
      <c r="C208" s="627" t="s">
        <v>233</v>
      </c>
      <c r="D208" s="628"/>
      <c r="E208" s="629"/>
      <c r="F208" s="389" t="s">
        <v>238</v>
      </c>
      <c r="G208" s="340"/>
      <c r="H208" s="340">
        <v>9</v>
      </c>
      <c r="I208" s="340"/>
      <c r="J208" s="340"/>
      <c r="K208" s="340"/>
      <c r="L208" s="340"/>
      <c r="M208" s="340"/>
      <c r="N208" s="340"/>
      <c r="P208" s="450" t="s">
        <v>725</v>
      </c>
      <c r="R208">
        <f t="shared" si="0"/>
        <v>9</v>
      </c>
    </row>
    <row r="209" spans="1:18" ht="32" hidden="1" x14ac:dyDescent="0.2">
      <c r="A209" s="156">
        <v>8</v>
      </c>
      <c r="B209" s="351" t="s">
        <v>127</v>
      </c>
      <c r="C209" s="627" t="s">
        <v>233</v>
      </c>
      <c r="D209" s="628"/>
      <c r="E209" s="629"/>
      <c r="F209" s="389" t="s">
        <v>238</v>
      </c>
      <c r="G209" s="340"/>
      <c r="H209" s="340">
        <v>8</v>
      </c>
      <c r="I209" s="340"/>
      <c r="J209" s="340"/>
      <c r="K209" s="340"/>
      <c r="L209" s="340"/>
      <c r="M209" s="340"/>
      <c r="N209" s="340"/>
      <c r="P209" s="450" t="s">
        <v>725</v>
      </c>
      <c r="R209">
        <f t="shared" si="0"/>
        <v>8</v>
      </c>
    </row>
    <row r="210" spans="1:18" ht="32" hidden="1" x14ac:dyDescent="0.2">
      <c r="A210" s="156">
        <v>9</v>
      </c>
      <c r="B210" s="351" t="s">
        <v>348</v>
      </c>
      <c r="C210" s="627" t="s">
        <v>236</v>
      </c>
      <c r="D210" s="628"/>
      <c r="E210" s="629"/>
      <c r="F210" s="389" t="s">
        <v>239</v>
      </c>
      <c r="G210" s="340"/>
      <c r="H210" s="340">
        <v>2</v>
      </c>
      <c r="I210" s="340"/>
      <c r="J210" s="340"/>
      <c r="K210" s="340"/>
      <c r="L210" s="340"/>
      <c r="M210" s="340"/>
      <c r="N210" s="340"/>
      <c r="P210" s="450" t="s">
        <v>725</v>
      </c>
      <c r="R210">
        <f t="shared" si="0"/>
        <v>2</v>
      </c>
    </row>
    <row r="211" spans="1:18" ht="16" hidden="1" x14ac:dyDescent="0.2">
      <c r="A211" s="156">
        <v>9</v>
      </c>
      <c r="B211" s="351" t="s">
        <v>350</v>
      </c>
      <c r="C211" s="627" t="s">
        <v>236</v>
      </c>
      <c r="D211" s="628"/>
      <c r="E211" s="629"/>
      <c r="F211" s="389" t="s">
        <v>242</v>
      </c>
      <c r="G211" s="340"/>
      <c r="H211" s="340">
        <v>1</v>
      </c>
      <c r="I211" s="340"/>
      <c r="J211" s="340"/>
      <c r="K211" s="340"/>
      <c r="L211" s="340"/>
      <c r="M211" s="340"/>
      <c r="N211" s="340"/>
      <c r="P211" s="450" t="s">
        <v>725</v>
      </c>
      <c r="R211">
        <f t="shared" si="0"/>
        <v>1</v>
      </c>
    </row>
    <row r="212" spans="1:18" ht="32" hidden="1" x14ac:dyDescent="0.2">
      <c r="A212" s="156">
        <v>9</v>
      </c>
      <c r="B212" s="307" t="s">
        <v>547</v>
      </c>
      <c r="C212" s="627" t="s">
        <v>276</v>
      </c>
      <c r="D212" s="628"/>
      <c r="E212" s="629"/>
      <c r="F212" s="389" t="s">
        <v>238</v>
      </c>
      <c r="G212" s="340"/>
      <c r="H212" s="340">
        <v>18</v>
      </c>
      <c r="I212" s="340"/>
      <c r="J212" s="340"/>
      <c r="K212" s="340">
        <v>5</v>
      </c>
      <c r="L212" s="340"/>
      <c r="M212" s="340"/>
      <c r="N212" s="340"/>
      <c r="P212" s="450" t="s">
        <v>725</v>
      </c>
      <c r="R212">
        <f t="shared" si="0"/>
        <v>23</v>
      </c>
    </row>
    <row r="213" spans="1:18" ht="32" hidden="1" x14ac:dyDescent="0.2">
      <c r="A213" s="156">
        <v>9</v>
      </c>
      <c r="B213" s="351" t="s">
        <v>127</v>
      </c>
      <c r="C213" s="627" t="s">
        <v>233</v>
      </c>
      <c r="D213" s="628"/>
      <c r="E213" s="629"/>
      <c r="F213" s="389" t="s">
        <v>238</v>
      </c>
      <c r="G213" s="340"/>
      <c r="H213" s="340">
        <v>6</v>
      </c>
      <c r="I213" s="340"/>
      <c r="J213" s="340"/>
      <c r="K213" s="340"/>
      <c r="L213" s="340"/>
      <c r="M213" s="340"/>
      <c r="N213" s="340"/>
      <c r="P213" s="450" t="s">
        <v>725</v>
      </c>
      <c r="R213">
        <f t="shared" si="0"/>
        <v>6</v>
      </c>
    </row>
    <row r="214" spans="1:18" ht="32" hidden="1" x14ac:dyDescent="0.2">
      <c r="A214" s="156">
        <v>9</v>
      </c>
      <c r="B214" s="351" t="s">
        <v>134</v>
      </c>
      <c r="C214" s="627" t="s">
        <v>233</v>
      </c>
      <c r="D214" s="628"/>
      <c r="E214" s="629"/>
      <c r="F214" s="389" t="s">
        <v>238</v>
      </c>
      <c r="G214" s="340"/>
      <c r="H214" s="340">
        <v>28</v>
      </c>
      <c r="I214" s="340"/>
      <c r="J214" s="340"/>
      <c r="K214" s="340"/>
      <c r="L214" s="340"/>
      <c r="M214" s="340"/>
      <c r="N214" s="340"/>
      <c r="P214" s="450" t="s">
        <v>725</v>
      </c>
      <c r="R214">
        <f t="shared" si="0"/>
        <v>28</v>
      </c>
    </row>
    <row r="215" spans="1:18" ht="32" hidden="1" x14ac:dyDescent="0.2">
      <c r="A215" s="156">
        <v>9</v>
      </c>
      <c r="B215" s="351" t="s">
        <v>129</v>
      </c>
      <c r="C215" s="627" t="s">
        <v>233</v>
      </c>
      <c r="D215" s="628"/>
      <c r="E215" s="629"/>
      <c r="F215" s="389" t="s">
        <v>238</v>
      </c>
      <c r="G215" s="340"/>
      <c r="H215" s="340">
        <v>12</v>
      </c>
      <c r="I215" s="340"/>
      <c r="J215" s="340"/>
      <c r="K215" s="340"/>
      <c r="L215" s="340"/>
      <c r="M215" s="340"/>
      <c r="N215" s="340"/>
      <c r="P215" s="450" t="s">
        <v>725</v>
      </c>
      <c r="R215">
        <f t="shared" si="0"/>
        <v>12</v>
      </c>
    </row>
    <row r="216" spans="1:18" ht="16" hidden="1" x14ac:dyDescent="0.2">
      <c r="A216" s="156">
        <v>10</v>
      </c>
      <c r="B216" s="351" t="s">
        <v>350</v>
      </c>
      <c r="C216" s="627" t="s">
        <v>236</v>
      </c>
      <c r="D216" s="628"/>
      <c r="E216" s="629"/>
      <c r="F216" s="389" t="s">
        <v>242</v>
      </c>
      <c r="G216" s="340"/>
      <c r="H216" s="340">
        <v>1</v>
      </c>
      <c r="I216" s="340"/>
      <c r="J216" s="340"/>
      <c r="K216" s="340"/>
      <c r="L216" s="340"/>
      <c r="M216" s="340"/>
      <c r="N216" s="340"/>
      <c r="P216" s="450" t="s">
        <v>725</v>
      </c>
      <c r="R216">
        <f t="shared" si="0"/>
        <v>1</v>
      </c>
    </row>
    <row r="217" spans="1:18" ht="32" hidden="1" x14ac:dyDescent="0.2">
      <c r="A217" s="156">
        <v>10</v>
      </c>
      <c r="B217" s="351" t="s">
        <v>134</v>
      </c>
      <c r="C217" s="627" t="s">
        <v>233</v>
      </c>
      <c r="D217" s="628"/>
      <c r="E217" s="629"/>
      <c r="F217" s="389" t="s">
        <v>238</v>
      </c>
      <c r="G217" s="340"/>
      <c r="H217" s="340">
        <v>18</v>
      </c>
      <c r="I217" s="340"/>
      <c r="J217" s="340"/>
      <c r="K217" s="340"/>
      <c r="L217" s="340"/>
      <c r="M217" s="340"/>
      <c r="N217" s="340"/>
      <c r="P217" s="450" t="s">
        <v>725</v>
      </c>
      <c r="R217">
        <f t="shared" si="0"/>
        <v>18</v>
      </c>
    </row>
    <row r="218" spans="1:18" ht="32" hidden="1" x14ac:dyDescent="0.2">
      <c r="A218" s="156">
        <v>10</v>
      </c>
      <c r="B218" s="351" t="s">
        <v>129</v>
      </c>
      <c r="C218" s="627" t="s">
        <v>233</v>
      </c>
      <c r="D218" s="628"/>
      <c r="E218" s="629"/>
      <c r="F218" s="389" t="s">
        <v>238</v>
      </c>
      <c r="G218" s="340"/>
      <c r="H218" s="340">
        <v>6</v>
      </c>
      <c r="I218" s="340"/>
      <c r="J218" s="340"/>
      <c r="K218" s="340"/>
      <c r="L218" s="340"/>
      <c r="M218" s="340"/>
      <c r="N218" s="340"/>
      <c r="P218" s="450" t="s">
        <v>725</v>
      </c>
      <c r="R218">
        <f t="shared" ref="R218:R257" si="1">SUM(G218:I218,K218:N218)</f>
        <v>6</v>
      </c>
    </row>
    <row r="219" spans="1:18" ht="32" hidden="1" x14ac:dyDescent="0.2">
      <c r="A219" s="156">
        <v>10</v>
      </c>
      <c r="B219" s="351" t="s">
        <v>127</v>
      </c>
      <c r="C219" s="627" t="s">
        <v>233</v>
      </c>
      <c r="D219" s="628"/>
      <c r="E219" s="629"/>
      <c r="F219" s="389" t="s">
        <v>238</v>
      </c>
      <c r="G219" s="340"/>
      <c r="H219" s="340">
        <v>4</v>
      </c>
      <c r="I219" s="340"/>
      <c r="J219" s="340"/>
      <c r="K219" s="340"/>
      <c r="L219" s="340"/>
      <c r="M219" s="340"/>
      <c r="N219" s="340"/>
      <c r="P219" s="450" t="s">
        <v>725</v>
      </c>
      <c r="R219">
        <f t="shared" si="1"/>
        <v>4</v>
      </c>
    </row>
    <row r="220" spans="1:18" ht="32" hidden="1" x14ac:dyDescent="0.2">
      <c r="A220" s="156">
        <v>10</v>
      </c>
      <c r="B220" s="351" t="s">
        <v>351</v>
      </c>
      <c r="C220" s="627" t="s">
        <v>276</v>
      </c>
      <c r="D220" s="628"/>
      <c r="E220" s="629"/>
      <c r="F220" s="389" t="s">
        <v>238</v>
      </c>
      <c r="G220" s="340"/>
      <c r="H220" s="340">
        <v>2</v>
      </c>
      <c r="I220" s="340"/>
      <c r="J220" s="340"/>
      <c r="K220" s="340"/>
      <c r="L220" s="340"/>
      <c r="M220" s="340"/>
      <c r="N220" s="340"/>
      <c r="P220" s="450" t="s">
        <v>725</v>
      </c>
      <c r="R220">
        <f t="shared" si="1"/>
        <v>2</v>
      </c>
    </row>
    <row r="221" spans="1:18" ht="32" hidden="1" x14ac:dyDescent="0.2">
      <c r="A221" s="156">
        <v>11</v>
      </c>
      <c r="B221" s="351" t="s">
        <v>134</v>
      </c>
      <c r="C221" s="627" t="s">
        <v>233</v>
      </c>
      <c r="D221" s="628"/>
      <c r="E221" s="629"/>
      <c r="F221" s="389" t="s">
        <v>238</v>
      </c>
      <c r="G221" s="340"/>
      <c r="H221" s="340">
        <v>21</v>
      </c>
      <c r="I221" s="340"/>
      <c r="J221" s="340"/>
      <c r="K221" s="340"/>
      <c r="L221" s="340"/>
      <c r="M221" s="340"/>
      <c r="N221" s="340"/>
      <c r="P221" s="450" t="s">
        <v>725</v>
      </c>
      <c r="R221">
        <f t="shared" si="1"/>
        <v>21</v>
      </c>
    </row>
    <row r="222" spans="1:18" ht="32" hidden="1" x14ac:dyDescent="0.2">
      <c r="A222" s="156">
        <v>11</v>
      </c>
      <c r="B222" s="351" t="s">
        <v>127</v>
      </c>
      <c r="C222" s="627" t="s">
        <v>233</v>
      </c>
      <c r="D222" s="628"/>
      <c r="E222" s="629"/>
      <c r="F222" s="389" t="s">
        <v>238</v>
      </c>
      <c r="G222" s="340"/>
      <c r="H222" s="340">
        <v>3</v>
      </c>
      <c r="I222" s="340"/>
      <c r="J222" s="340"/>
      <c r="K222" s="340"/>
      <c r="L222" s="340"/>
      <c r="M222" s="340"/>
      <c r="N222" s="340"/>
      <c r="P222" s="450" t="s">
        <v>725</v>
      </c>
      <c r="R222">
        <f t="shared" si="1"/>
        <v>3</v>
      </c>
    </row>
    <row r="223" spans="1:18" ht="32" hidden="1" x14ac:dyDescent="0.2">
      <c r="A223" s="156">
        <v>11</v>
      </c>
      <c r="B223" s="351" t="s">
        <v>129</v>
      </c>
      <c r="C223" s="627" t="s">
        <v>233</v>
      </c>
      <c r="D223" s="628"/>
      <c r="E223" s="629"/>
      <c r="F223" s="389" t="s">
        <v>238</v>
      </c>
      <c r="G223" s="340"/>
      <c r="H223" s="340">
        <v>9</v>
      </c>
      <c r="I223" s="340"/>
      <c r="J223" s="340"/>
      <c r="K223" s="340"/>
      <c r="L223" s="340"/>
      <c r="M223" s="340"/>
      <c r="N223" s="340"/>
      <c r="P223" s="450" t="s">
        <v>725</v>
      </c>
      <c r="R223">
        <f t="shared" si="1"/>
        <v>9</v>
      </c>
    </row>
    <row r="224" spans="1:18" ht="32" hidden="1" x14ac:dyDescent="0.2">
      <c r="A224" s="156">
        <v>11</v>
      </c>
      <c r="B224" s="351" t="s">
        <v>351</v>
      </c>
      <c r="C224" s="627" t="s">
        <v>276</v>
      </c>
      <c r="D224" s="628"/>
      <c r="E224" s="629"/>
      <c r="F224" s="389" t="s">
        <v>238</v>
      </c>
      <c r="G224" s="340"/>
      <c r="H224" s="340">
        <v>2</v>
      </c>
      <c r="I224" s="340"/>
      <c r="J224" s="340"/>
      <c r="K224" s="340"/>
      <c r="L224" s="340"/>
      <c r="M224" s="340"/>
      <c r="N224" s="340"/>
      <c r="P224" s="450" t="s">
        <v>725</v>
      </c>
      <c r="R224">
        <f t="shared" si="1"/>
        <v>2</v>
      </c>
    </row>
    <row r="225" spans="1:18" ht="32" hidden="1" x14ac:dyDescent="0.2">
      <c r="A225" s="156">
        <v>11</v>
      </c>
      <c r="B225" s="351" t="s">
        <v>228</v>
      </c>
      <c r="C225" s="627" t="s">
        <v>233</v>
      </c>
      <c r="D225" s="628"/>
      <c r="E225" s="629"/>
      <c r="F225" s="389" t="s">
        <v>238</v>
      </c>
      <c r="G225" s="340"/>
      <c r="H225" s="340">
        <v>3</v>
      </c>
      <c r="I225" s="340"/>
      <c r="J225" s="340"/>
      <c r="K225" s="340"/>
      <c r="L225" s="340"/>
      <c r="M225" s="340"/>
      <c r="N225" s="340"/>
      <c r="P225" s="450" t="s">
        <v>725</v>
      </c>
      <c r="R225">
        <f t="shared" si="1"/>
        <v>3</v>
      </c>
    </row>
    <row r="226" spans="1:18" ht="32" hidden="1" x14ac:dyDescent="0.2">
      <c r="A226" s="156">
        <v>11</v>
      </c>
      <c r="B226" s="352" t="s">
        <v>886</v>
      </c>
      <c r="C226" s="627" t="s">
        <v>234</v>
      </c>
      <c r="D226" s="628"/>
      <c r="E226" s="629"/>
      <c r="F226" s="389" t="s">
        <v>238</v>
      </c>
      <c r="G226" s="340"/>
      <c r="H226" s="340"/>
      <c r="I226" s="340"/>
      <c r="J226" s="340"/>
      <c r="K226" s="340"/>
      <c r="L226" s="340">
        <v>1</v>
      </c>
      <c r="M226" s="340"/>
      <c r="N226" s="340"/>
      <c r="O226" s="532" t="s">
        <v>880</v>
      </c>
      <c r="P226" s="450" t="s">
        <v>725</v>
      </c>
      <c r="R226">
        <f t="shared" si="1"/>
        <v>1</v>
      </c>
    </row>
    <row r="227" spans="1:18" ht="16" hidden="1" x14ac:dyDescent="0.2">
      <c r="A227" s="156">
        <v>12</v>
      </c>
      <c r="B227" s="351" t="s">
        <v>134</v>
      </c>
      <c r="C227" s="627" t="s">
        <v>233</v>
      </c>
      <c r="D227" s="628"/>
      <c r="E227" s="629"/>
      <c r="F227" s="410" t="s">
        <v>238</v>
      </c>
      <c r="G227" s="340"/>
      <c r="H227" s="340">
        <v>16</v>
      </c>
      <c r="I227" s="340"/>
      <c r="J227" s="340"/>
      <c r="K227" s="340"/>
      <c r="L227" s="340"/>
      <c r="M227" s="340"/>
      <c r="N227" s="340"/>
      <c r="P227" s="450" t="s">
        <v>725</v>
      </c>
      <c r="R227">
        <f t="shared" si="1"/>
        <v>16</v>
      </c>
    </row>
    <row r="228" spans="1:18" ht="16" hidden="1" x14ac:dyDescent="0.2">
      <c r="A228" s="156">
        <v>12</v>
      </c>
      <c r="B228" s="351" t="s">
        <v>127</v>
      </c>
      <c r="C228" s="627" t="s">
        <v>233</v>
      </c>
      <c r="D228" s="628"/>
      <c r="E228" s="629"/>
      <c r="F228" s="410" t="s">
        <v>238</v>
      </c>
      <c r="G228" s="340"/>
      <c r="H228" s="340">
        <v>10</v>
      </c>
      <c r="I228" s="340"/>
      <c r="J228" s="340"/>
      <c r="K228" s="340"/>
      <c r="L228" s="340"/>
      <c r="M228" s="340"/>
      <c r="N228" s="340"/>
      <c r="P228" s="450" t="s">
        <v>725</v>
      </c>
      <c r="R228">
        <f t="shared" si="1"/>
        <v>10</v>
      </c>
    </row>
    <row r="229" spans="1:18" ht="16" hidden="1" x14ac:dyDescent="0.2">
      <c r="A229" s="156">
        <v>12</v>
      </c>
      <c r="B229" s="351" t="s">
        <v>351</v>
      </c>
      <c r="C229" s="627" t="s">
        <v>276</v>
      </c>
      <c r="D229" s="628"/>
      <c r="E229" s="629"/>
      <c r="F229" s="410" t="s">
        <v>238</v>
      </c>
      <c r="G229" s="340"/>
      <c r="H229" s="340">
        <v>3</v>
      </c>
      <c r="I229" s="340"/>
      <c r="J229" s="340"/>
      <c r="K229" s="340"/>
      <c r="L229" s="340"/>
      <c r="M229" s="340"/>
      <c r="N229" s="340"/>
      <c r="P229" s="450" t="s">
        <v>725</v>
      </c>
      <c r="R229">
        <f t="shared" si="1"/>
        <v>3</v>
      </c>
    </row>
    <row r="230" spans="1:18" ht="16" hidden="1" x14ac:dyDescent="0.2">
      <c r="A230" s="156">
        <v>12</v>
      </c>
      <c r="B230" s="351" t="s">
        <v>129</v>
      </c>
      <c r="C230" s="627" t="s">
        <v>233</v>
      </c>
      <c r="D230" s="628"/>
      <c r="E230" s="629"/>
      <c r="F230" s="410" t="s">
        <v>238</v>
      </c>
      <c r="G230" s="340"/>
      <c r="H230" s="340">
        <v>9</v>
      </c>
      <c r="I230" s="340"/>
      <c r="J230" s="340"/>
      <c r="K230" s="340"/>
      <c r="L230" s="340"/>
      <c r="M230" s="340"/>
      <c r="N230" s="340"/>
      <c r="P230" s="450" t="s">
        <v>725</v>
      </c>
      <c r="R230">
        <f t="shared" si="1"/>
        <v>9</v>
      </c>
    </row>
    <row r="231" spans="1:18" ht="16" hidden="1" x14ac:dyDescent="0.2">
      <c r="A231" s="156">
        <v>12</v>
      </c>
      <c r="B231" s="351" t="s">
        <v>228</v>
      </c>
      <c r="C231" s="627" t="s">
        <v>233</v>
      </c>
      <c r="D231" s="628"/>
      <c r="E231" s="629"/>
      <c r="F231" s="410" t="s">
        <v>238</v>
      </c>
      <c r="G231" s="340"/>
      <c r="H231" s="340">
        <v>1</v>
      </c>
      <c r="I231" s="340"/>
      <c r="J231" s="340"/>
      <c r="K231" s="340"/>
      <c r="L231" s="340"/>
      <c r="M231" s="340"/>
      <c r="N231" s="340"/>
      <c r="P231" s="450" t="s">
        <v>725</v>
      </c>
      <c r="R231">
        <f t="shared" si="1"/>
        <v>1</v>
      </c>
    </row>
    <row r="232" spans="1:18" ht="16" hidden="1" x14ac:dyDescent="0.2">
      <c r="A232" s="156">
        <v>12</v>
      </c>
      <c r="B232" s="307" t="s">
        <v>547</v>
      </c>
      <c r="C232" s="627" t="s">
        <v>276</v>
      </c>
      <c r="D232" s="628"/>
      <c r="E232" s="629"/>
      <c r="F232" s="410" t="s">
        <v>238</v>
      </c>
      <c r="G232" s="340"/>
      <c r="H232" s="340">
        <v>7</v>
      </c>
      <c r="I232" s="340"/>
      <c r="J232" s="340"/>
      <c r="K232" s="340"/>
      <c r="L232" s="340"/>
      <c r="M232" s="340"/>
      <c r="N232" s="340"/>
      <c r="P232" s="450" t="s">
        <v>725</v>
      </c>
      <c r="R232">
        <f t="shared" si="1"/>
        <v>7</v>
      </c>
    </row>
    <row r="233" spans="1:18" ht="16" hidden="1" x14ac:dyDescent="0.2">
      <c r="A233" s="156">
        <v>13</v>
      </c>
      <c r="B233" s="307" t="s">
        <v>547</v>
      </c>
      <c r="C233" s="627" t="s">
        <v>276</v>
      </c>
      <c r="D233" s="628"/>
      <c r="E233" s="629"/>
      <c r="F233" s="410" t="s">
        <v>238</v>
      </c>
      <c r="G233" s="340"/>
      <c r="H233" s="340">
        <v>10</v>
      </c>
      <c r="I233" s="340"/>
      <c r="J233" s="340"/>
      <c r="K233" s="340">
        <v>6</v>
      </c>
      <c r="L233" s="340"/>
      <c r="M233" s="340"/>
      <c r="N233" s="340"/>
      <c r="P233" s="450" t="s">
        <v>725</v>
      </c>
      <c r="R233">
        <f t="shared" si="1"/>
        <v>16</v>
      </c>
    </row>
    <row r="234" spans="1:18" ht="16" hidden="1" x14ac:dyDescent="0.2">
      <c r="A234" s="156">
        <v>13</v>
      </c>
      <c r="B234" s="352" t="s">
        <v>874</v>
      </c>
      <c r="C234" s="627" t="s">
        <v>270</v>
      </c>
      <c r="D234" s="628"/>
      <c r="E234" s="629"/>
      <c r="F234" s="410" t="s">
        <v>239</v>
      </c>
      <c r="G234" s="340"/>
      <c r="H234" s="451">
        <v>0</v>
      </c>
      <c r="I234" s="340"/>
      <c r="J234" s="340"/>
      <c r="K234" s="340"/>
      <c r="L234" s="451">
        <v>1</v>
      </c>
      <c r="M234" s="340"/>
      <c r="N234" s="340"/>
      <c r="O234" t="s">
        <v>875</v>
      </c>
      <c r="P234" s="450" t="s">
        <v>725</v>
      </c>
      <c r="R234">
        <f t="shared" si="1"/>
        <v>1</v>
      </c>
    </row>
    <row r="235" spans="1:18" ht="16" hidden="1" x14ac:dyDescent="0.2">
      <c r="A235" s="156">
        <v>13</v>
      </c>
      <c r="B235" s="351" t="s">
        <v>134</v>
      </c>
      <c r="C235" s="627" t="s">
        <v>233</v>
      </c>
      <c r="D235" s="628"/>
      <c r="E235" s="629"/>
      <c r="F235" s="410" t="s">
        <v>238</v>
      </c>
      <c r="G235" s="340"/>
      <c r="H235" s="340">
        <v>24</v>
      </c>
      <c r="I235" s="340"/>
      <c r="J235" s="340"/>
      <c r="K235" s="340"/>
      <c r="L235" s="340"/>
      <c r="M235" s="340"/>
      <c r="N235" s="340"/>
      <c r="P235" s="450" t="s">
        <v>725</v>
      </c>
      <c r="R235">
        <f t="shared" si="1"/>
        <v>24</v>
      </c>
    </row>
    <row r="236" spans="1:18" ht="16" hidden="1" x14ac:dyDescent="0.2">
      <c r="A236" s="156">
        <v>13</v>
      </c>
      <c r="B236" s="351" t="s">
        <v>129</v>
      </c>
      <c r="C236" s="627" t="s">
        <v>233</v>
      </c>
      <c r="D236" s="628"/>
      <c r="E236" s="629"/>
      <c r="F236" s="410" t="s">
        <v>238</v>
      </c>
      <c r="G236" s="340"/>
      <c r="H236" s="340">
        <v>12</v>
      </c>
      <c r="I236" s="340"/>
      <c r="J236" s="340"/>
      <c r="K236" s="340"/>
      <c r="L236" s="340"/>
      <c r="M236" s="340"/>
      <c r="N236" s="340"/>
      <c r="P236" s="450" t="s">
        <v>725</v>
      </c>
      <c r="R236">
        <f t="shared" si="1"/>
        <v>12</v>
      </c>
    </row>
    <row r="237" spans="1:18" ht="16" hidden="1" x14ac:dyDescent="0.2">
      <c r="A237" s="156">
        <v>13</v>
      </c>
      <c r="B237" s="351" t="s">
        <v>127</v>
      </c>
      <c r="C237" s="627" t="s">
        <v>233</v>
      </c>
      <c r="D237" s="628"/>
      <c r="E237" s="629"/>
      <c r="F237" s="410" t="s">
        <v>238</v>
      </c>
      <c r="G237" s="340"/>
      <c r="H237" s="340">
        <v>6</v>
      </c>
      <c r="I237" s="340"/>
      <c r="J237" s="340"/>
      <c r="K237" s="340"/>
      <c r="L237" s="340"/>
      <c r="M237" s="340"/>
      <c r="N237" s="340"/>
      <c r="P237" s="450" t="s">
        <v>725</v>
      </c>
      <c r="R237">
        <f t="shared" si="1"/>
        <v>6</v>
      </c>
    </row>
    <row r="238" spans="1:18" ht="16" hidden="1" x14ac:dyDescent="0.2">
      <c r="A238" s="156">
        <v>14</v>
      </c>
      <c r="B238" s="307" t="s">
        <v>547</v>
      </c>
      <c r="C238" s="627" t="s">
        <v>276</v>
      </c>
      <c r="D238" s="628"/>
      <c r="E238" s="629"/>
      <c r="F238" s="410" t="s">
        <v>238</v>
      </c>
      <c r="G238" s="340"/>
      <c r="H238" s="340">
        <v>18</v>
      </c>
      <c r="I238" s="340"/>
      <c r="J238" s="340"/>
      <c r="K238" s="340">
        <v>2</v>
      </c>
      <c r="L238" s="340"/>
      <c r="M238" s="340"/>
      <c r="N238" s="340"/>
      <c r="P238" s="450" t="s">
        <v>725</v>
      </c>
      <c r="R238">
        <f t="shared" si="1"/>
        <v>20</v>
      </c>
    </row>
    <row r="239" spans="1:18" ht="16" hidden="1" x14ac:dyDescent="0.2">
      <c r="A239" s="156">
        <v>14</v>
      </c>
      <c r="B239" s="351" t="s">
        <v>134</v>
      </c>
      <c r="C239" s="627" t="s">
        <v>233</v>
      </c>
      <c r="D239" s="628"/>
      <c r="E239" s="629"/>
      <c r="F239" s="410" t="s">
        <v>238</v>
      </c>
      <c r="G239" s="340"/>
      <c r="H239" s="340">
        <v>14</v>
      </c>
      <c r="I239" s="340"/>
      <c r="J239" s="340"/>
      <c r="K239" s="340"/>
      <c r="L239" s="340"/>
      <c r="M239" s="340"/>
      <c r="N239" s="340"/>
      <c r="P239" s="450" t="s">
        <v>725</v>
      </c>
      <c r="R239">
        <f t="shared" si="1"/>
        <v>14</v>
      </c>
    </row>
    <row r="240" spans="1:18" ht="16" hidden="1" x14ac:dyDescent="0.2">
      <c r="A240" s="156">
        <v>14</v>
      </c>
      <c r="B240" s="351" t="s">
        <v>127</v>
      </c>
      <c r="C240" s="627" t="s">
        <v>233</v>
      </c>
      <c r="D240" s="628"/>
      <c r="E240" s="629"/>
      <c r="F240" s="410" t="s">
        <v>238</v>
      </c>
      <c r="G240" s="340"/>
      <c r="H240" s="340">
        <v>6</v>
      </c>
      <c r="I240" s="340"/>
      <c r="J240" s="340"/>
      <c r="K240" s="340"/>
      <c r="L240" s="340"/>
      <c r="M240" s="340"/>
      <c r="N240" s="340"/>
      <c r="P240" s="450" t="s">
        <v>725</v>
      </c>
      <c r="R240">
        <f t="shared" si="1"/>
        <v>6</v>
      </c>
    </row>
    <row r="241" spans="1:18" ht="16" hidden="1" x14ac:dyDescent="0.2">
      <c r="A241" s="156">
        <v>14</v>
      </c>
      <c r="B241" s="351" t="s">
        <v>129</v>
      </c>
      <c r="C241" s="627" t="s">
        <v>233</v>
      </c>
      <c r="D241" s="628"/>
      <c r="E241" s="629"/>
      <c r="F241" s="410" t="s">
        <v>238</v>
      </c>
      <c r="G241" s="340"/>
      <c r="H241" s="340">
        <v>1</v>
      </c>
      <c r="I241" s="340"/>
      <c r="J241" s="340"/>
      <c r="K241" s="340"/>
      <c r="L241" s="340"/>
      <c r="M241" s="340"/>
      <c r="N241" s="340"/>
      <c r="P241" s="450" t="s">
        <v>725</v>
      </c>
      <c r="R241">
        <f t="shared" si="1"/>
        <v>1</v>
      </c>
    </row>
    <row r="242" spans="1:18" ht="16" hidden="1" x14ac:dyDescent="0.2">
      <c r="A242" s="156">
        <v>15</v>
      </c>
      <c r="B242" s="351" t="s">
        <v>350</v>
      </c>
      <c r="C242" s="627" t="s">
        <v>236</v>
      </c>
      <c r="D242" s="628"/>
      <c r="E242" s="629"/>
      <c r="F242" s="410" t="s">
        <v>242</v>
      </c>
      <c r="G242" s="340"/>
      <c r="H242" s="340">
        <v>2</v>
      </c>
      <c r="I242" s="340"/>
      <c r="J242" s="340"/>
      <c r="K242" s="340"/>
      <c r="L242" s="340"/>
      <c r="M242" s="340"/>
      <c r="N242" s="340"/>
      <c r="P242" s="450" t="s">
        <v>725</v>
      </c>
      <c r="R242">
        <f t="shared" si="1"/>
        <v>2</v>
      </c>
    </row>
    <row r="243" spans="1:18" ht="16" hidden="1" x14ac:dyDescent="0.2">
      <c r="A243" s="156">
        <v>15</v>
      </c>
      <c r="B243" s="351" t="s">
        <v>134</v>
      </c>
      <c r="C243" s="627" t="s">
        <v>233</v>
      </c>
      <c r="D243" s="628"/>
      <c r="E243" s="629"/>
      <c r="F243" s="410" t="s">
        <v>238</v>
      </c>
      <c r="G243" s="340"/>
      <c r="H243" s="340">
        <v>19</v>
      </c>
      <c r="I243" s="340"/>
      <c r="J243" s="340"/>
      <c r="K243" s="340"/>
      <c r="L243" s="340"/>
      <c r="M243" s="340"/>
      <c r="N243" s="340"/>
      <c r="P243" s="450" t="s">
        <v>725</v>
      </c>
      <c r="R243">
        <f t="shared" si="1"/>
        <v>19</v>
      </c>
    </row>
    <row r="244" spans="1:18" ht="16" hidden="1" x14ac:dyDescent="0.2">
      <c r="A244" s="156">
        <v>15</v>
      </c>
      <c r="B244" s="351" t="s">
        <v>129</v>
      </c>
      <c r="C244" s="627" t="s">
        <v>233</v>
      </c>
      <c r="D244" s="628"/>
      <c r="E244" s="629"/>
      <c r="F244" s="410" t="s">
        <v>238</v>
      </c>
      <c r="G244" s="340"/>
      <c r="H244" s="340">
        <v>8</v>
      </c>
      <c r="I244" s="340"/>
      <c r="J244" s="340"/>
      <c r="K244" s="340"/>
      <c r="L244" s="340"/>
      <c r="M244" s="340"/>
      <c r="N244" s="340"/>
      <c r="P244" s="450" t="s">
        <v>725</v>
      </c>
      <c r="R244">
        <f t="shared" si="1"/>
        <v>8</v>
      </c>
    </row>
    <row r="245" spans="1:18" ht="16" hidden="1" x14ac:dyDescent="0.2">
      <c r="A245" s="156">
        <v>15</v>
      </c>
      <c r="B245" s="351" t="s">
        <v>127</v>
      </c>
      <c r="C245" s="627" t="s">
        <v>233</v>
      </c>
      <c r="D245" s="628"/>
      <c r="E245" s="629"/>
      <c r="F245" s="410" t="s">
        <v>238</v>
      </c>
      <c r="G245" s="340"/>
      <c r="H245" s="340">
        <v>6</v>
      </c>
      <c r="I245" s="340"/>
      <c r="J245" s="340"/>
      <c r="K245" s="340"/>
      <c r="L245" s="340"/>
      <c r="M245" s="340"/>
      <c r="N245" s="340"/>
      <c r="P245" s="450" t="s">
        <v>725</v>
      </c>
      <c r="R245">
        <f t="shared" si="1"/>
        <v>6</v>
      </c>
    </row>
    <row r="246" spans="1:18" ht="16" hidden="1" x14ac:dyDescent="0.2">
      <c r="A246" s="156">
        <v>16</v>
      </c>
      <c r="B246" s="351" t="s">
        <v>348</v>
      </c>
      <c r="C246" s="627" t="s">
        <v>236</v>
      </c>
      <c r="D246" s="628"/>
      <c r="E246" s="629"/>
      <c r="F246" s="410" t="s">
        <v>239</v>
      </c>
      <c r="G246" s="340"/>
      <c r="H246" s="340">
        <v>1</v>
      </c>
      <c r="I246" s="340"/>
      <c r="J246" s="340"/>
      <c r="K246" s="340"/>
      <c r="L246" s="340"/>
      <c r="M246" s="340"/>
      <c r="N246" s="340"/>
      <c r="P246" s="450" t="s">
        <v>725</v>
      </c>
      <c r="R246">
        <f t="shared" si="1"/>
        <v>1</v>
      </c>
    </row>
    <row r="247" spans="1:18" ht="16" hidden="1" x14ac:dyDescent="0.2">
      <c r="A247" s="156">
        <v>16</v>
      </c>
      <c r="B247" s="351" t="s">
        <v>350</v>
      </c>
      <c r="C247" s="627" t="s">
        <v>236</v>
      </c>
      <c r="D247" s="628"/>
      <c r="E247" s="629"/>
      <c r="F247" s="410" t="s">
        <v>242</v>
      </c>
      <c r="G247" s="340"/>
      <c r="H247" s="340">
        <v>1</v>
      </c>
      <c r="I247" s="340"/>
      <c r="J247" s="340"/>
      <c r="K247" s="340"/>
      <c r="L247" s="340">
        <v>3</v>
      </c>
      <c r="M247" s="340"/>
      <c r="N247" s="340"/>
      <c r="P247" s="450" t="s">
        <v>725</v>
      </c>
      <c r="R247">
        <f t="shared" si="1"/>
        <v>4</v>
      </c>
    </row>
    <row r="248" spans="1:18" ht="16" hidden="1" x14ac:dyDescent="0.2">
      <c r="A248" s="156">
        <v>16</v>
      </c>
      <c r="B248" s="351" t="s">
        <v>134</v>
      </c>
      <c r="C248" s="627" t="s">
        <v>233</v>
      </c>
      <c r="D248" s="628"/>
      <c r="E248" s="629"/>
      <c r="F248" s="410" t="s">
        <v>238</v>
      </c>
      <c r="G248" s="340"/>
      <c r="H248" s="340">
        <v>17</v>
      </c>
      <c r="I248" s="340"/>
      <c r="J248" s="340"/>
      <c r="K248" s="340"/>
      <c r="L248" s="340"/>
      <c r="M248" s="340"/>
      <c r="N248" s="340"/>
      <c r="P248" s="450" t="s">
        <v>725</v>
      </c>
      <c r="R248">
        <f t="shared" si="1"/>
        <v>17</v>
      </c>
    </row>
    <row r="249" spans="1:18" ht="16" hidden="1" x14ac:dyDescent="0.2">
      <c r="A249" s="156">
        <v>16</v>
      </c>
      <c r="B249" s="351" t="s">
        <v>127</v>
      </c>
      <c r="C249" s="627" t="s">
        <v>233</v>
      </c>
      <c r="D249" s="628"/>
      <c r="E249" s="629"/>
      <c r="F249" s="410" t="s">
        <v>238</v>
      </c>
      <c r="G249" s="340"/>
      <c r="H249" s="340">
        <v>3</v>
      </c>
      <c r="I249" s="340"/>
      <c r="J249" s="340"/>
      <c r="K249" s="340"/>
      <c r="L249" s="340"/>
      <c r="M249" s="340"/>
      <c r="N249" s="340"/>
      <c r="P249" s="450" t="s">
        <v>725</v>
      </c>
      <c r="R249">
        <f t="shared" si="1"/>
        <v>3</v>
      </c>
    </row>
    <row r="250" spans="1:18" ht="16" hidden="1" x14ac:dyDescent="0.2">
      <c r="A250" s="156">
        <v>16</v>
      </c>
      <c r="B250" s="351" t="s">
        <v>129</v>
      </c>
      <c r="C250" s="627" t="s">
        <v>233</v>
      </c>
      <c r="D250" s="628"/>
      <c r="E250" s="629"/>
      <c r="F250" s="410" t="s">
        <v>238</v>
      </c>
      <c r="G250" s="340"/>
      <c r="H250" s="340">
        <v>8</v>
      </c>
      <c r="I250" s="340"/>
      <c r="J250" s="340"/>
      <c r="K250" s="340"/>
      <c r="L250" s="340"/>
      <c r="M250" s="340"/>
      <c r="N250" s="340"/>
      <c r="P250" s="450" t="s">
        <v>725</v>
      </c>
      <c r="R250">
        <f t="shared" si="1"/>
        <v>8</v>
      </c>
    </row>
    <row r="251" spans="1:18" ht="16" hidden="1" x14ac:dyDescent="0.2">
      <c r="A251" s="156">
        <v>17</v>
      </c>
      <c r="B251" s="351" t="s">
        <v>350</v>
      </c>
      <c r="C251" s="627" t="s">
        <v>236</v>
      </c>
      <c r="D251" s="628"/>
      <c r="E251" s="629"/>
      <c r="F251" s="410" t="s">
        <v>242</v>
      </c>
      <c r="G251" s="340"/>
      <c r="H251" s="340">
        <v>1</v>
      </c>
      <c r="I251" s="340"/>
      <c r="J251" s="340"/>
      <c r="K251" s="340"/>
      <c r="L251" s="340">
        <v>1</v>
      </c>
      <c r="M251" s="340"/>
      <c r="N251" s="340"/>
      <c r="P251" s="450" t="s">
        <v>725</v>
      </c>
      <c r="R251">
        <f t="shared" si="1"/>
        <v>2</v>
      </c>
    </row>
    <row r="252" spans="1:18" ht="16" hidden="1" x14ac:dyDescent="0.2">
      <c r="A252" s="156">
        <v>17</v>
      </c>
      <c r="B252" s="351" t="s">
        <v>134</v>
      </c>
      <c r="C252" s="627" t="s">
        <v>233</v>
      </c>
      <c r="D252" s="628"/>
      <c r="E252" s="629"/>
      <c r="F252" s="410" t="s">
        <v>238</v>
      </c>
      <c r="G252" s="340"/>
      <c r="H252" s="340">
        <v>16</v>
      </c>
      <c r="I252" s="340"/>
      <c r="J252" s="340"/>
      <c r="K252" s="340"/>
      <c r="L252" s="340"/>
      <c r="M252" s="340"/>
      <c r="N252" s="340"/>
      <c r="P252" s="450" t="s">
        <v>725</v>
      </c>
      <c r="R252">
        <f t="shared" si="1"/>
        <v>16</v>
      </c>
    </row>
    <row r="253" spans="1:18" ht="16" hidden="1" x14ac:dyDescent="0.2">
      <c r="A253" s="156">
        <v>17</v>
      </c>
      <c r="B253" s="351" t="s">
        <v>129</v>
      </c>
      <c r="C253" s="627" t="s">
        <v>233</v>
      </c>
      <c r="D253" s="628"/>
      <c r="E253" s="629"/>
      <c r="F253" s="410" t="s">
        <v>238</v>
      </c>
      <c r="G253" s="340"/>
      <c r="H253" s="340">
        <v>6</v>
      </c>
      <c r="I253" s="340"/>
      <c r="J253" s="340"/>
      <c r="K253" s="340"/>
      <c r="L253" s="340"/>
      <c r="M253" s="340"/>
      <c r="N253" s="340"/>
      <c r="P253" s="450" t="s">
        <v>725</v>
      </c>
      <c r="R253">
        <f t="shared" si="1"/>
        <v>6</v>
      </c>
    </row>
    <row r="254" spans="1:18" ht="16" hidden="1" x14ac:dyDescent="0.2">
      <c r="A254" s="156">
        <v>17</v>
      </c>
      <c r="B254" s="351" t="s">
        <v>127</v>
      </c>
      <c r="C254" s="627" t="s">
        <v>233</v>
      </c>
      <c r="D254" s="628"/>
      <c r="E254" s="629"/>
      <c r="F254" s="410" t="s">
        <v>238</v>
      </c>
      <c r="G254" s="340"/>
      <c r="H254" s="340">
        <v>5</v>
      </c>
      <c r="I254" s="340"/>
      <c r="J254" s="340"/>
      <c r="K254" s="340"/>
      <c r="L254" s="340"/>
      <c r="M254" s="340"/>
      <c r="N254" s="340"/>
      <c r="P254" s="450" t="s">
        <v>725</v>
      </c>
      <c r="R254">
        <f t="shared" si="1"/>
        <v>5</v>
      </c>
    </row>
    <row r="255" spans="1:18" ht="16" hidden="1" x14ac:dyDescent="0.2">
      <c r="A255" s="156">
        <v>18</v>
      </c>
      <c r="B255" s="351" t="s">
        <v>350</v>
      </c>
      <c r="C255" s="627" t="s">
        <v>236</v>
      </c>
      <c r="D255" s="628"/>
      <c r="E255" s="629"/>
      <c r="F255" s="410" t="s">
        <v>242</v>
      </c>
      <c r="G255" s="340"/>
      <c r="H255" s="340">
        <v>1</v>
      </c>
      <c r="I255" s="340"/>
      <c r="J255" s="340"/>
      <c r="K255" s="340"/>
      <c r="L255" s="340"/>
      <c r="M255" s="340"/>
      <c r="N255" s="340"/>
      <c r="P255" s="450" t="s">
        <v>725</v>
      </c>
      <c r="R255">
        <f t="shared" si="1"/>
        <v>1</v>
      </c>
    </row>
    <row r="256" spans="1:18" ht="16" hidden="1" x14ac:dyDescent="0.2">
      <c r="A256" s="156">
        <v>18</v>
      </c>
      <c r="B256" s="351" t="s">
        <v>134</v>
      </c>
      <c r="C256" s="627" t="s">
        <v>233</v>
      </c>
      <c r="D256" s="628"/>
      <c r="E256" s="629"/>
      <c r="F256" s="410" t="s">
        <v>238</v>
      </c>
      <c r="G256" s="340"/>
      <c r="H256" s="340">
        <v>13</v>
      </c>
      <c r="I256" s="340"/>
      <c r="J256" s="340"/>
      <c r="K256" s="340"/>
      <c r="L256" s="340"/>
      <c r="M256" s="340"/>
      <c r="N256" s="340"/>
      <c r="P256" s="450" t="s">
        <v>725</v>
      </c>
      <c r="R256">
        <f t="shared" si="1"/>
        <v>13</v>
      </c>
    </row>
    <row r="257" spans="1:18" ht="16" hidden="1" x14ac:dyDescent="0.2">
      <c r="A257" s="156">
        <v>18</v>
      </c>
      <c r="B257" s="351" t="s">
        <v>127</v>
      </c>
      <c r="C257" s="627" t="s">
        <v>233</v>
      </c>
      <c r="D257" s="628"/>
      <c r="E257" s="629"/>
      <c r="F257" s="410" t="s">
        <v>238</v>
      </c>
      <c r="G257" s="340"/>
      <c r="H257" s="340">
        <v>5</v>
      </c>
      <c r="I257" s="340"/>
      <c r="J257" s="340"/>
      <c r="K257" s="340"/>
      <c r="L257" s="340"/>
      <c r="M257" s="340"/>
      <c r="N257" s="340"/>
      <c r="P257" s="450" t="s">
        <v>725</v>
      </c>
      <c r="R257">
        <f t="shared" si="1"/>
        <v>5</v>
      </c>
    </row>
    <row r="258" spans="1:18" ht="16" hidden="1" x14ac:dyDescent="0.2">
      <c r="A258" s="156">
        <v>18</v>
      </c>
      <c r="B258" s="351" t="s">
        <v>129</v>
      </c>
      <c r="C258" s="627" t="s">
        <v>233</v>
      </c>
      <c r="D258" s="628"/>
      <c r="E258" s="629"/>
      <c r="F258" s="410" t="s">
        <v>238</v>
      </c>
      <c r="G258" s="340"/>
      <c r="H258" s="340">
        <v>9</v>
      </c>
      <c r="I258" s="340"/>
      <c r="J258" s="340"/>
      <c r="K258" s="340"/>
      <c r="L258" s="340"/>
      <c r="M258" s="340"/>
      <c r="N258" s="340"/>
      <c r="P258" s="450" t="s">
        <v>725</v>
      </c>
      <c r="R258">
        <f t="shared" ref="R258:R316" si="2">SUM(G258:I258,K258:N258)</f>
        <v>9</v>
      </c>
    </row>
    <row r="259" spans="1:18" ht="16" hidden="1" x14ac:dyDescent="0.2">
      <c r="A259" s="156">
        <v>18</v>
      </c>
      <c r="B259" s="432" t="s">
        <v>889</v>
      </c>
      <c r="C259" s="627" t="s">
        <v>237</v>
      </c>
      <c r="D259" s="628"/>
      <c r="E259" s="629"/>
      <c r="F259" s="410" t="s">
        <v>239</v>
      </c>
      <c r="G259" s="340"/>
      <c r="H259" s="451">
        <v>0</v>
      </c>
      <c r="I259" s="340"/>
      <c r="J259" s="340"/>
      <c r="K259" s="340"/>
      <c r="L259" s="451">
        <v>7</v>
      </c>
      <c r="M259" s="340"/>
      <c r="N259" s="340"/>
      <c r="O259" t="s">
        <v>891</v>
      </c>
      <c r="P259" s="450" t="s">
        <v>725</v>
      </c>
      <c r="R259">
        <f t="shared" si="2"/>
        <v>7</v>
      </c>
    </row>
    <row r="260" spans="1:18" ht="16" hidden="1" x14ac:dyDescent="0.2">
      <c r="A260" s="156">
        <v>19</v>
      </c>
      <c r="B260" s="351" t="s">
        <v>350</v>
      </c>
      <c r="C260" s="627" t="s">
        <v>236</v>
      </c>
      <c r="D260" s="628"/>
      <c r="E260" s="629"/>
      <c r="F260" s="410" t="s">
        <v>242</v>
      </c>
      <c r="G260" s="340"/>
      <c r="H260" s="340">
        <v>1</v>
      </c>
      <c r="I260" s="340"/>
      <c r="J260" s="340"/>
      <c r="K260" s="340"/>
      <c r="L260" s="340"/>
      <c r="M260" s="340"/>
      <c r="N260" s="340"/>
      <c r="P260" s="450" t="s">
        <v>725</v>
      </c>
      <c r="R260">
        <f t="shared" si="2"/>
        <v>1</v>
      </c>
    </row>
    <row r="261" spans="1:18" ht="16" hidden="1" x14ac:dyDescent="0.2">
      <c r="A261" s="156">
        <v>19</v>
      </c>
      <c r="B261" s="351" t="s">
        <v>134</v>
      </c>
      <c r="C261" s="627" t="s">
        <v>233</v>
      </c>
      <c r="D261" s="628"/>
      <c r="E261" s="629"/>
      <c r="F261" s="410" t="s">
        <v>238</v>
      </c>
      <c r="G261" s="340"/>
      <c r="H261" s="340">
        <v>8</v>
      </c>
      <c r="I261" s="340"/>
      <c r="J261" s="340"/>
      <c r="K261" s="340"/>
      <c r="L261" s="340"/>
      <c r="M261" s="340"/>
      <c r="N261" s="340"/>
      <c r="P261" s="450" t="s">
        <v>725</v>
      </c>
      <c r="R261">
        <f t="shared" si="2"/>
        <v>8</v>
      </c>
    </row>
    <row r="262" spans="1:18" ht="16" hidden="1" x14ac:dyDescent="0.2">
      <c r="A262" s="156">
        <v>19</v>
      </c>
      <c r="B262" s="351" t="s">
        <v>127</v>
      </c>
      <c r="C262" s="627" t="s">
        <v>233</v>
      </c>
      <c r="D262" s="628"/>
      <c r="E262" s="629"/>
      <c r="F262" s="410" t="s">
        <v>238</v>
      </c>
      <c r="G262" s="340"/>
      <c r="H262" s="340">
        <v>4</v>
      </c>
      <c r="I262" s="340"/>
      <c r="J262" s="340"/>
      <c r="K262" s="340"/>
      <c r="L262" s="340"/>
      <c r="M262" s="340"/>
      <c r="N262" s="340"/>
      <c r="P262" s="450" t="s">
        <v>725</v>
      </c>
      <c r="R262">
        <f t="shared" si="2"/>
        <v>4</v>
      </c>
    </row>
    <row r="263" spans="1:18" ht="16" hidden="1" x14ac:dyDescent="0.2">
      <c r="A263" s="156">
        <v>19</v>
      </c>
      <c r="B263" s="351" t="s">
        <v>129</v>
      </c>
      <c r="C263" s="627" t="s">
        <v>233</v>
      </c>
      <c r="D263" s="628"/>
      <c r="E263" s="629"/>
      <c r="F263" s="410" t="s">
        <v>238</v>
      </c>
      <c r="G263" s="340"/>
      <c r="H263" s="340">
        <v>7</v>
      </c>
      <c r="I263" s="340"/>
      <c r="J263" s="340"/>
      <c r="K263" s="340"/>
      <c r="L263" s="340"/>
      <c r="M263" s="340"/>
      <c r="N263" s="340"/>
      <c r="P263" s="450" t="s">
        <v>725</v>
      </c>
      <c r="R263">
        <f t="shared" si="2"/>
        <v>7</v>
      </c>
    </row>
    <row r="264" spans="1:18" ht="16" hidden="1" x14ac:dyDescent="0.2">
      <c r="A264" s="156">
        <v>20</v>
      </c>
      <c r="B264" s="351" t="s">
        <v>134</v>
      </c>
      <c r="C264" s="627" t="s">
        <v>233</v>
      </c>
      <c r="D264" s="628"/>
      <c r="E264" s="629"/>
      <c r="F264" s="410" t="s">
        <v>238</v>
      </c>
      <c r="G264" s="340"/>
      <c r="H264" s="340">
        <v>7</v>
      </c>
      <c r="I264" s="340"/>
      <c r="J264" s="340"/>
      <c r="K264" s="340"/>
      <c r="L264" s="340"/>
      <c r="M264" s="340"/>
      <c r="N264" s="340"/>
      <c r="P264" s="450" t="s">
        <v>725</v>
      </c>
      <c r="R264">
        <f t="shared" si="2"/>
        <v>7</v>
      </c>
    </row>
    <row r="265" spans="1:18" ht="16" hidden="1" x14ac:dyDescent="0.2">
      <c r="A265" s="156">
        <v>20</v>
      </c>
      <c r="B265" s="351" t="s">
        <v>129</v>
      </c>
      <c r="C265" s="627" t="s">
        <v>233</v>
      </c>
      <c r="D265" s="628"/>
      <c r="E265" s="629"/>
      <c r="F265" s="410" t="s">
        <v>238</v>
      </c>
      <c r="G265" s="340"/>
      <c r="H265" s="340">
        <v>5</v>
      </c>
      <c r="I265" s="340"/>
      <c r="J265" s="340"/>
      <c r="K265" s="340"/>
      <c r="L265" s="340"/>
      <c r="M265" s="340"/>
      <c r="N265" s="340"/>
      <c r="P265" s="450" t="s">
        <v>725</v>
      </c>
      <c r="R265">
        <f t="shared" si="2"/>
        <v>5</v>
      </c>
    </row>
    <row r="266" spans="1:18" ht="16" hidden="1" x14ac:dyDescent="0.2">
      <c r="A266" s="156">
        <v>20</v>
      </c>
      <c r="B266" s="432" t="s">
        <v>889</v>
      </c>
      <c r="C266" s="627" t="s">
        <v>237</v>
      </c>
      <c r="D266" s="628"/>
      <c r="E266" s="629"/>
      <c r="F266" s="410" t="s">
        <v>239</v>
      </c>
      <c r="G266" s="340"/>
      <c r="H266" s="451">
        <v>0</v>
      </c>
      <c r="I266" s="340"/>
      <c r="J266" s="340"/>
      <c r="K266" s="340"/>
      <c r="L266" s="451">
        <v>1</v>
      </c>
      <c r="M266" s="340"/>
      <c r="N266" s="340"/>
      <c r="O266" t="s">
        <v>891</v>
      </c>
      <c r="P266" s="450" t="s">
        <v>725</v>
      </c>
      <c r="R266">
        <f t="shared" si="2"/>
        <v>1</v>
      </c>
    </row>
    <row r="267" spans="1:18" ht="16" hidden="1" x14ac:dyDescent="0.2">
      <c r="A267" s="156">
        <v>20</v>
      </c>
      <c r="B267" s="307" t="s">
        <v>547</v>
      </c>
      <c r="C267" s="627" t="s">
        <v>276</v>
      </c>
      <c r="D267" s="628"/>
      <c r="E267" s="629"/>
      <c r="F267" s="410" t="s">
        <v>238</v>
      </c>
      <c r="G267" s="340"/>
      <c r="H267" s="340">
        <v>4</v>
      </c>
      <c r="I267" s="340"/>
      <c r="J267" s="340"/>
      <c r="K267" s="340">
        <v>1</v>
      </c>
      <c r="L267" s="340"/>
      <c r="M267" s="340"/>
      <c r="N267" s="340"/>
      <c r="P267" s="450" t="s">
        <v>725</v>
      </c>
      <c r="R267">
        <f t="shared" si="2"/>
        <v>5</v>
      </c>
    </row>
    <row r="268" spans="1:18" ht="16" hidden="1" x14ac:dyDescent="0.2">
      <c r="A268" s="156">
        <v>20</v>
      </c>
      <c r="B268" s="351" t="s">
        <v>127</v>
      </c>
      <c r="C268" s="627" t="s">
        <v>233</v>
      </c>
      <c r="D268" s="628"/>
      <c r="E268" s="629"/>
      <c r="F268" s="410" t="s">
        <v>238</v>
      </c>
      <c r="G268" s="340"/>
      <c r="H268" s="340">
        <v>3</v>
      </c>
      <c r="I268" s="340"/>
      <c r="J268" s="340"/>
      <c r="K268" s="340"/>
      <c r="L268" s="340"/>
      <c r="M268" s="340"/>
      <c r="N268" s="340"/>
      <c r="P268" s="450" t="s">
        <v>725</v>
      </c>
      <c r="R268">
        <f t="shared" si="2"/>
        <v>3</v>
      </c>
    </row>
    <row r="269" spans="1:18" ht="16" hidden="1" x14ac:dyDescent="0.2">
      <c r="A269" s="156">
        <v>20</v>
      </c>
      <c r="B269" s="351" t="s">
        <v>350</v>
      </c>
      <c r="C269" s="627" t="s">
        <v>236</v>
      </c>
      <c r="D269" s="628"/>
      <c r="E269" s="629"/>
      <c r="F269" s="410" t="s">
        <v>242</v>
      </c>
      <c r="G269" s="340"/>
      <c r="H269" s="340">
        <v>1</v>
      </c>
      <c r="I269" s="340"/>
      <c r="J269" s="340">
        <v>1</v>
      </c>
      <c r="K269" s="340"/>
      <c r="L269" s="340"/>
      <c r="M269" s="340"/>
      <c r="N269" s="340"/>
      <c r="P269" s="450" t="s">
        <v>725</v>
      </c>
      <c r="R269">
        <f t="shared" si="2"/>
        <v>1</v>
      </c>
    </row>
    <row r="270" spans="1:18" ht="16" hidden="1" x14ac:dyDescent="0.2">
      <c r="A270" s="156">
        <v>1</v>
      </c>
      <c r="B270" s="74" t="s">
        <v>551</v>
      </c>
      <c r="C270" s="609"/>
      <c r="D270" s="610"/>
      <c r="E270" s="611"/>
      <c r="F270" s="341"/>
      <c r="G270" s="340"/>
      <c r="H270" s="340">
        <v>9</v>
      </c>
      <c r="I270" s="340"/>
      <c r="J270" s="340"/>
      <c r="K270" s="340">
        <v>4</v>
      </c>
      <c r="L270" s="340"/>
      <c r="M270" s="340"/>
      <c r="N270" s="340"/>
      <c r="P270" s="450" t="s">
        <v>725</v>
      </c>
      <c r="R270">
        <f t="shared" si="2"/>
        <v>13</v>
      </c>
    </row>
    <row r="271" spans="1:18" ht="16" hidden="1" x14ac:dyDescent="0.2">
      <c r="A271" s="156">
        <v>1</v>
      </c>
      <c r="B271" s="432" t="s">
        <v>560</v>
      </c>
      <c r="C271" s="609"/>
      <c r="D271" s="610"/>
      <c r="E271" s="611"/>
      <c r="F271" s="341"/>
      <c r="G271" s="340"/>
      <c r="H271" s="451">
        <v>0</v>
      </c>
      <c r="I271" s="340"/>
      <c r="J271" s="340"/>
      <c r="K271" s="340"/>
      <c r="L271" s="451">
        <v>13</v>
      </c>
      <c r="M271" s="340"/>
      <c r="N271" s="340"/>
      <c r="P271" s="450" t="s">
        <v>725</v>
      </c>
      <c r="R271">
        <f t="shared" si="2"/>
        <v>13</v>
      </c>
    </row>
    <row r="272" spans="1:18" ht="16" hidden="1" x14ac:dyDescent="0.2">
      <c r="A272" s="156">
        <v>1</v>
      </c>
      <c r="B272" s="74" t="s">
        <v>502</v>
      </c>
      <c r="C272" s="609"/>
      <c r="D272" s="610"/>
      <c r="E272" s="611"/>
      <c r="F272" s="341"/>
      <c r="G272" s="340"/>
      <c r="H272" s="451">
        <v>0</v>
      </c>
      <c r="I272" s="340"/>
      <c r="J272" s="340"/>
      <c r="K272" s="340"/>
      <c r="L272" s="451">
        <v>1</v>
      </c>
      <c r="M272" s="340"/>
      <c r="N272" s="340"/>
      <c r="P272" s="450" t="s">
        <v>725</v>
      </c>
      <c r="R272">
        <f t="shared" si="2"/>
        <v>1</v>
      </c>
    </row>
    <row r="273" spans="1:18" ht="32" hidden="1" x14ac:dyDescent="0.2">
      <c r="A273" s="156">
        <v>1</v>
      </c>
      <c r="B273" s="74" t="s">
        <v>783</v>
      </c>
      <c r="C273" s="609"/>
      <c r="D273" s="610"/>
      <c r="E273" s="611"/>
      <c r="F273" s="341"/>
      <c r="G273" s="340"/>
      <c r="H273" s="340"/>
      <c r="I273" s="340"/>
      <c r="J273" s="340"/>
      <c r="K273" s="340"/>
      <c r="L273" s="340">
        <v>1</v>
      </c>
      <c r="M273" s="340"/>
      <c r="N273" s="340"/>
      <c r="P273" s="450" t="s">
        <v>725</v>
      </c>
      <c r="R273">
        <f t="shared" si="2"/>
        <v>1</v>
      </c>
    </row>
    <row r="274" spans="1:18" ht="16" hidden="1" x14ac:dyDescent="0.2">
      <c r="A274" s="156">
        <v>1</v>
      </c>
      <c r="B274" s="352" t="s">
        <v>874</v>
      </c>
      <c r="C274" s="609"/>
      <c r="D274" s="610"/>
      <c r="E274" s="611"/>
      <c r="F274" s="341"/>
      <c r="G274" s="340"/>
      <c r="H274" s="451">
        <v>0</v>
      </c>
      <c r="I274" s="340"/>
      <c r="J274" s="340"/>
      <c r="K274" s="340"/>
      <c r="L274" s="451">
        <v>1</v>
      </c>
      <c r="M274" s="340"/>
      <c r="N274" s="340"/>
      <c r="O274" t="s">
        <v>875</v>
      </c>
      <c r="P274" s="450" t="s">
        <v>725</v>
      </c>
      <c r="R274">
        <f t="shared" si="2"/>
        <v>1</v>
      </c>
    </row>
    <row r="275" spans="1:18" ht="16" x14ac:dyDescent="0.2">
      <c r="A275" s="156">
        <v>1</v>
      </c>
      <c r="B275" s="530" t="s">
        <v>967</v>
      </c>
      <c r="C275" s="609"/>
      <c r="D275" s="610"/>
      <c r="E275" s="611"/>
      <c r="F275" s="341"/>
      <c r="G275" s="340"/>
      <c r="H275" s="340"/>
      <c r="I275" s="340"/>
      <c r="J275" s="340"/>
      <c r="K275" s="340"/>
      <c r="L275" s="340">
        <v>1</v>
      </c>
      <c r="M275" s="340"/>
      <c r="N275" s="340"/>
      <c r="O275" t="s">
        <v>966</v>
      </c>
      <c r="P275" s="450" t="s">
        <v>725</v>
      </c>
      <c r="R275">
        <f t="shared" si="2"/>
        <v>1</v>
      </c>
    </row>
    <row r="276" spans="1:18" ht="16" hidden="1" x14ac:dyDescent="0.2">
      <c r="A276" s="156">
        <v>2</v>
      </c>
      <c r="B276" s="432" t="s">
        <v>551</v>
      </c>
      <c r="C276" s="609"/>
      <c r="D276" s="610"/>
      <c r="E276" s="611"/>
      <c r="F276" s="341"/>
      <c r="G276" s="340"/>
      <c r="H276" s="340">
        <v>6</v>
      </c>
      <c r="I276" s="340"/>
      <c r="J276" s="340"/>
      <c r="K276" s="340">
        <v>2</v>
      </c>
      <c r="L276" s="340"/>
      <c r="M276" s="340"/>
      <c r="N276" s="340"/>
      <c r="P276" s="450" t="s">
        <v>725</v>
      </c>
      <c r="R276">
        <f t="shared" si="2"/>
        <v>8</v>
      </c>
    </row>
    <row r="277" spans="1:18" ht="16" hidden="1" x14ac:dyDescent="0.2">
      <c r="A277" s="156">
        <v>2</v>
      </c>
      <c r="B277" s="432" t="s">
        <v>686</v>
      </c>
      <c r="C277" s="609"/>
      <c r="D277" s="610"/>
      <c r="E277" s="611"/>
      <c r="F277" s="341"/>
      <c r="G277" s="340"/>
      <c r="H277" s="340">
        <v>1</v>
      </c>
      <c r="I277" s="340"/>
      <c r="J277" s="340"/>
      <c r="K277" s="340"/>
      <c r="L277" s="340"/>
      <c r="M277" s="340"/>
      <c r="N277" s="340"/>
      <c r="P277" s="450" t="s">
        <v>725</v>
      </c>
      <c r="R277">
        <f t="shared" si="2"/>
        <v>1</v>
      </c>
    </row>
    <row r="278" spans="1:18" ht="16" hidden="1" x14ac:dyDescent="0.2">
      <c r="A278" s="156">
        <v>2</v>
      </c>
      <c r="B278" s="432" t="s">
        <v>889</v>
      </c>
      <c r="C278" s="609"/>
      <c r="D278" s="610"/>
      <c r="E278" s="611"/>
      <c r="F278" s="341"/>
      <c r="G278" s="340"/>
      <c r="H278" s="340"/>
      <c r="I278" s="340"/>
      <c r="J278" s="340"/>
      <c r="K278" s="340"/>
      <c r="L278" s="340">
        <v>1</v>
      </c>
      <c r="M278" s="340"/>
      <c r="N278" s="340"/>
      <c r="O278" t="s">
        <v>890</v>
      </c>
      <c r="P278" s="450" t="s">
        <v>725</v>
      </c>
      <c r="R278">
        <f t="shared" si="2"/>
        <v>1</v>
      </c>
    </row>
    <row r="279" spans="1:18" ht="16" hidden="1" x14ac:dyDescent="0.2">
      <c r="A279" s="156">
        <v>3</v>
      </c>
      <c r="B279" s="74" t="s">
        <v>127</v>
      </c>
      <c r="C279" s="609"/>
      <c r="D279" s="610"/>
      <c r="E279" s="611"/>
      <c r="F279" s="341"/>
      <c r="G279" s="340"/>
      <c r="H279" s="340">
        <v>1</v>
      </c>
      <c r="I279" s="340"/>
      <c r="J279" s="340"/>
      <c r="K279" s="340"/>
      <c r="L279" s="340"/>
      <c r="M279" s="340"/>
      <c r="N279" s="340"/>
      <c r="P279" s="450" t="s">
        <v>725</v>
      </c>
      <c r="R279">
        <f t="shared" si="2"/>
        <v>1</v>
      </c>
    </row>
    <row r="280" spans="1:18" ht="16" hidden="1" x14ac:dyDescent="0.2">
      <c r="A280" s="156">
        <v>3</v>
      </c>
      <c r="B280" s="432" t="s">
        <v>551</v>
      </c>
      <c r="C280" s="609"/>
      <c r="D280" s="610"/>
      <c r="E280" s="611"/>
      <c r="F280" s="341"/>
      <c r="G280" s="340"/>
      <c r="H280" s="340">
        <v>9</v>
      </c>
      <c r="I280" s="340"/>
      <c r="J280" s="340"/>
      <c r="K280" s="340">
        <v>2</v>
      </c>
      <c r="L280" s="340"/>
      <c r="M280" s="340"/>
      <c r="N280" s="340"/>
      <c r="P280" s="450" t="s">
        <v>725</v>
      </c>
      <c r="R280">
        <f t="shared" si="2"/>
        <v>11</v>
      </c>
    </row>
    <row r="281" spans="1:18" ht="16" hidden="1" x14ac:dyDescent="0.2">
      <c r="A281" s="156">
        <v>3</v>
      </c>
      <c r="B281" s="432" t="s">
        <v>779</v>
      </c>
      <c r="C281" s="609"/>
      <c r="D281" s="610"/>
      <c r="E281" s="611"/>
      <c r="F281" s="341"/>
      <c r="G281" s="340"/>
      <c r="H281" s="340">
        <v>3</v>
      </c>
      <c r="I281" s="340"/>
      <c r="J281" s="340"/>
      <c r="K281" s="340">
        <v>3</v>
      </c>
      <c r="L281" s="340"/>
      <c r="M281" s="340"/>
      <c r="N281" s="340"/>
      <c r="P281" s="450" t="s">
        <v>725</v>
      </c>
      <c r="R281">
        <f t="shared" si="2"/>
        <v>6</v>
      </c>
    </row>
    <row r="282" spans="1:18" ht="16" hidden="1" x14ac:dyDescent="0.2">
      <c r="A282" s="156">
        <v>3</v>
      </c>
      <c r="B282" s="432" t="s">
        <v>560</v>
      </c>
      <c r="C282" s="609"/>
      <c r="D282" s="610"/>
      <c r="E282" s="611"/>
      <c r="F282" s="341"/>
      <c r="G282" s="340"/>
      <c r="H282" s="340"/>
      <c r="I282" s="340"/>
      <c r="J282" s="340"/>
      <c r="K282" s="340"/>
      <c r="L282" s="340">
        <v>5</v>
      </c>
      <c r="M282" s="340"/>
      <c r="N282" s="340">
        <v>5</v>
      </c>
      <c r="P282" s="450" t="s">
        <v>725</v>
      </c>
      <c r="R282">
        <f t="shared" si="2"/>
        <v>10</v>
      </c>
    </row>
    <row r="283" spans="1:18" ht="16" hidden="1" x14ac:dyDescent="0.2">
      <c r="A283" s="156">
        <v>4</v>
      </c>
      <c r="B283" s="432" t="s">
        <v>551</v>
      </c>
      <c r="C283" s="609"/>
      <c r="D283" s="610"/>
      <c r="E283" s="611"/>
      <c r="F283" s="341"/>
      <c r="G283" s="340"/>
      <c r="H283" s="340">
        <v>4</v>
      </c>
      <c r="I283" s="340"/>
      <c r="J283" s="340"/>
      <c r="K283" s="340">
        <v>4</v>
      </c>
      <c r="L283" s="340"/>
      <c r="M283" s="340"/>
      <c r="N283" s="340"/>
      <c r="P283" s="450" t="s">
        <v>725</v>
      </c>
      <c r="R283">
        <f t="shared" si="2"/>
        <v>8</v>
      </c>
    </row>
    <row r="284" spans="1:18" ht="16" hidden="1" x14ac:dyDescent="0.2">
      <c r="A284" s="156">
        <v>3</v>
      </c>
      <c r="B284" s="74" t="s">
        <v>128</v>
      </c>
      <c r="C284" s="609"/>
      <c r="D284" s="610"/>
      <c r="E284" s="611"/>
      <c r="F284" s="341"/>
      <c r="G284" s="340"/>
      <c r="H284" s="340"/>
      <c r="I284" s="340"/>
      <c r="J284" s="340"/>
      <c r="K284" s="340"/>
      <c r="L284" s="340">
        <v>2</v>
      </c>
      <c r="M284" s="340"/>
      <c r="N284" s="340"/>
      <c r="P284" s="450" t="s">
        <v>725</v>
      </c>
      <c r="R284">
        <f t="shared" si="2"/>
        <v>2</v>
      </c>
    </row>
    <row r="285" spans="1:18" ht="16" hidden="1" x14ac:dyDescent="0.2">
      <c r="A285" s="156">
        <v>4</v>
      </c>
      <c r="B285" s="74" t="s">
        <v>128</v>
      </c>
      <c r="C285" s="609"/>
      <c r="D285" s="610"/>
      <c r="E285" s="611"/>
      <c r="F285" s="341"/>
      <c r="G285" s="340"/>
      <c r="H285" s="340"/>
      <c r="I285" s="340"/>
      <c r="J285" s="340"/>
      <c r="K285" s="340"/>
      <c r="L285" s="340">
        <v>3</v>
      </c>
      <c r="M285" s="340"/>
      <c r="N285" s="340"/>
      <c r="P285" s="450" t="s">
        <v>725</v>
      </c>
      <c r="R285">
        <f t="shared" si="2"/>
        <v>3</v>
      </c>
    </row>
    <row r="286" spans="1:18" ht="16" hidden="1" x14ac:dyDescent="0.2">
      <c r="A286" s="156">
        <v>5</v>
      </c>
      <c r="B286" s="307" t="s">
        <v>547</v>
      </c>
      <c r="C286" s="609"/>
      <c r="D286" s="610"/>
      <c r="E286" s="611"/>
      <c r="F286" s="341"/>
      <c r="G286" s="340"/>
      <c r="H286" s="340">
        <v>14</v>
      </c>
      <c r="I286" s="340"/>
      <c r="J286" s="340"/>
      <c r="K286" s="340">
        <v>5</v>
      </c>
      <c r="L286" s="340"/>
      <c r="M286" s="340"/>
      <c r="N286" s="340"/>
      <c r="P286" s="450" t="s">
        <v>725</v>
      </c>
      <c r="R286">
        <f t="shared" si="2"/>
        <v>19</v>
      </c>
    </row>
    <row r="287" spans="1:18" ht="16" hidden="1" x14ac:dyDescent="0.2">
      <c r="A287" s="156">
        <v>5</v>
      </c>
      <c r="B287" s="74" t="s">
        <v>502</v>
      </c>
      <c r="C287" s="609"/>
      <c r="D287" s="610"/>
      <c r="E287" s="611"/>
      <c r="F287" s="341"/>
      <c r="G287" s="340"/>
      <c r="H287" s="340"/>
      <c r="I287" s="340"/>
      <c r="J287" s="340"/>
      <c r="K287" s="340"/>
      <c r="L287" s="340">
        <v>4</v>
      </c>
      <c r="M287" s="340"/>
      <c r="N287" s="340"/>
      <c r="P287" s="450" t="s">
        <v>725</v>
      </c>
      <c r="R287">
        <f t="shared" si="2"/>
        <v>4</v>
      </c>
    </row>
    <row r="288" spans="1:18" ht="16" hidden="1" x14ac:dyDescent="0.2">
      <c r="A288" s="156">
        <v>5</v>
      </c>
      <c r="B288" s="74" t="s">
        <v>128</v>
      </c>
      <c r="C288" s="609"/>
      <c r="D288" s="610"/>
      <c r="E288" s="611"/>
      <c r="F288" s="341"/>
      <c r="G288" s="340"/>
      <c r="H288" s="451">
        <v>0</v>
      </c>
      <c r="I288" s="340"/>
      <c r="J288" s="340"/>
      <c r="K288" s="340"/>
      <c r="L288" s="451">
        <v>4</v>
      </c>
      <c r="M288" s="340"/>
      <c r="N288" s="340"/>
      <c r="P288" s="450" t="s">
        <v>725</v>
      </c>
      <c r="R288">
        <f t="shared" si="2"/>
        <v>4</v>
      </c>
    </row>
    <row r="289" spans="1:18" ht="16" hidden="1" x14ac:dyDescent="0.2">
      <c r="A289" s="156">
        <v>5</v>
      </c>
      <c r="B289" s="432" t="s">
        <v>879</v>
      </c>
      <c r="C289" s="609"/>
      <c r="D289" s="610"/>
      <c r="E289" s="611"/>
      <c r="F289" s="341"/>
      <c r="G289" s="340"/>
      <c r="H289" s="340"/>
      <c r="I289" s="340"/>
      <c r="J289" s="340"/>
      <c r="K289" s="340"/>
      <c r="L289" s="340">
        <v>1</v>
      </c>
      <c r="M289" s="340"/>
      <c r="N289" s="340"/>
      <c r="O289" t="s">
        <v>823</v>
      </c>
      <c r="P289" s="450" t="s">
        <v>725</v>
      </c>
      <c r="R289">
        <f t="shared" si="2"/>
        <v>1</v>
      </c>
    </row>
    <row r="290" spans="1:18" ht="16" hidden="1" x14ac:dyDescent="0.2">
      <c r="A290" s="156">
        <v>5</v>
      </c>
      <c r="B290" s="432" t="s">
        <v>882</v>
      </c>
      <c r="C290" s="609"/>
      <c r="D290" s="610"/>
      <c r="E290" s="611"/>
      <c r="F290" s="341"/>
      <c r="G290" s="340"/>
      <c r="H290" s="340"/>
      <c r="I290" s="340"/>
      <c r="J290" s="340"/>
      <c r="K290" s="340"/>
      <c r="L290" s="340">
        <v>5</v>
      </c>
      <c r="M290" s="340"/>
      <c r="N290" s="340"/>
      <c r="O290" t="s">
        <v>881</v>
      </c>
      <c r="P290" s="450" t="s">
        <v>725</v>
      </c>
      <c r="R290">
        <f t="shared" si="2"/>
        <v>5</v>
      </c>
    </row>
    <row r="291" spans="1:18" ht="16" hidden="1" x14ac:dyDescent="0.2">
      <c r="A291" s="156">
        <v>1</v>
      </c>
      <c r="B291" s="432" t="s">
        <v>879</v>
      </c>
      <c r="C291" s="609"/>
      <c r="D291" s="610"/>
      <c r="E291" s="611"/>
      <c r="F291" s="341"/>
      <c r="G291" s="340"/>
      <c r="H291" s="340"/>
      <c r="I291" s="340"/>
      <c r="J291" s="340"/>
      <c r="K291" s="340"/>
      <c r="L291" s="340">
        <v>1</v>
      </c>
      <c r="M291" s="340"/>
      <c r="N291" s="340"/>
      <c r="O291" t="s">
        <v>823</v>
      </c>
      <c r="P291" s="450" t="s">
        <v>725</v>
      </c>
      <c r="R291">
        <f t="shared" si="2"/>
        <v>1</v>
      </c>
    </row>
    <row r="292" spans="1:18" ht="16" hidden="1" x14ac:dyDescent="0.2">
      <c r="A292" s="156">
        <v>5</v>
      </c>
      <c r="B292" s="432" t="s">
        <v>560</v>
      </c>
      <c r="C292" s="609"/>
      <c r="D292" s="610"/>
      <c r="E292" s="611"/>
      <c r="F292" s="341"/>
      <c r="G292" s="340"/>
      <c r="H292" s="451">
        <v>0</v>
      </c>
      <c r="I292" s="340"/>
      <c r="J292" s="340"/>
      <c r="K292" s="340"/>
      <c r="L292" s="451">
        <v>9</v>
      </c>
      <c r="M292" s="340"/>
      <c r="N292" s="340"/>
      <c r="P292" s="450" t="s">
        <v>725</v>
      </c>
      <c r="R292">
        <f t="shared" si="2"/>
        <v>9</v>
      </c>
    </row>
    <row r="293" spans="1:18" ht="16" hidden="1" x14ac:dyDescent="0.2">
      <c r="A293" s="156">
        <v>5</v>
      </c>
      <c r="B293" s="74" t="s">
        <v>877</v>
      </c>
      <c r="C293" s="609"/>
      <c r="D293" s="610"/>
      <c r="E293" s="611"/>
      <c r="F293" s="341"/>
      <c r="G293" s="340"/>
      <c r="H293" s="340"/>
      <c r="I293" s="340"/>
      <c r="J293" s="340"/>
      <c r="K293" s="340">
        <v>3</v>
      </c>
      <c r="L293" s="340"/>
      <c r="M293" s="340"/>
      <c r="N293" s="340"/>
      <c r="O293" t="s">
        <v>878</v>
      </c>
      <c r="P293" s="450" t="s">
        <v>725</v>
      </c>
      <c r="R293">
        <f t="shared" si="2"/>
        <v>3</v>
      </c>
    </row>
    <row r="294" spans="1:18" ht="16" hidden="1" x14ac:dyDescent="0.2">
      <c r="A294" s="156">
        <v>6</v>
      </c>
      <c r="B294" s="432" t="s">
        <v>551</v>
      </c>
      <c r="C294" s="609"/>
      <c r="D294" s="610"/>
      <c r="E294" s="611"/>
      <c r="F294" s="341"/>
      <c r="G294" s="340"/>
      <c r="H294" s="340">
        <v>7</v>
      </c>
      <c r="I294" s="340"/>
      <c r="J294" s="340"/>
      <c r="K294" s="340">
        <v>2</v>
      </c>
      <c r="L294" s="340"/>
      <c r="M294" s="340"/>
      <c r="N294" s="340"/>
      <c r="P294" s="450" t="s">
        <v>725</v>
      </c>
      <c r="R294">
        <f t="shared" si="2"/>
        <v>9</v>
      </c>
    </row>
    <row r="295" spans="1:18" ht="16" hidden="1" x14ac:dyDescent="0.2">
      <c r="A295" s="156">
        <v>6</v>
      </c>
      <c r="B295" s="432" t="s">
        <v>879</v>
      </c>
      <c r="C295" s="609"/>
      <c r="D295" s="610"/>
      <c r="E295" s="611"/>
      <c r="F295" s="341"/>
      <c r="G295" s="340"/>
      <c r="H295" s="340"/>
      <c r="I295" s="340"/>
      <c r="J295" s="340"/>
      <c r="K295" s="340"/>
      <c r="L295" s="340">
        <v>1</v>
      </c>
      <c r="M295" s="340"/>
      <c r="N295" s="340"/>
      <c r="O295" t="s">
        <v>823</v>
      </c>
      <c r="P295" s="450" t="s">
        <v>725</v>
      </c>
      <c r="R295">
        <f t="shared" si="2"/>
        <v>1</v>
      </c>
    </row>
    <row r="296" spans="1:18" ht="16" hidden="1" x14ac:dyDescent="0.2">
      <c r="A296" s="156">
        <v>6</v>
      </c>
      <c r="B296" s="432" t="s">
        <v>550</v>
      </c>
      <c r="C296" s="609"/>
      <c r="D296" s="610"/>
      <c r="E296" s="611"/>
      <c r="F296" s="341"/>
      <c r="G296" s="340"/>
      <c r="H296" s="340"/>
      <c r="I296" s="340"/>
      <c r="J296" s="340"/>
      <c r="K296" s="340"/>
      <c r="L296" s="340">
        <v>3</v>
      </c>
      <c r="M296" s="340"/>
      <c r="N296" s="340"/>
      <c r="P296" s="450" t="s">
        <v>725</v>
      </c>
      <c r="R296">
        <f t="shared" si="2"/>
        <v>3</v>
      </c>
    </row>
    <row r="297" spans="1:18" ht="16" hidden="1" x14ac:dyDescent="0.2">
      <c r="A297" s="156">
        <v>6</v>
      </c>
      <c r="B297" s="74" t="s">
        <v>348</v>
      </c>
      <c r="C297" s="609"/>
      <c r="D297" s="610"/>
      <c r="E297" s="611"/>
      <c r="F297" s="341"/>
      <c r="G297" s="340"/>
      <c r="H297" s="340">
        <v>1</v>
      </c>
      <c r="I297" s="340"/>
      <c r="J297" s="340"/>
      <c r="K297" s="340"/>
      <c r="L297" s="340"/>
      <c r="M297" s="340"/>
      <c r="N297" s="340"/>
      <c r="P297" s="450" t="s">
        <v>725</v>
      </c>
      <c r="R297">
        <f t="shared" si="2"/>
        <v>1</v>
      </c>
    </row>
    <row r="298" spans="1:18" ht="16" hidden="1" x14ac:dyDescent="0.2">
      <c r="A298" s="156">
        <v>7</v>
      </c>
      <c r="B298" s="432" t="s">
        <v>550</v>
      </c>
      <c r="C298" s="609"/>
      <c r="D298" s="610"/>
      <c r="E298" s="611"/>
      <c r="F298" s="341"/>
      <c r="G298" s="340"/>
      <c r="H298" s="340"/>
      <c r="I298" s="340"/>
      <c r="J298" s="340"/>
      <c r="K298" s="340"/>
      <c r="L298" s="340">
        <v>2</v>
      </c>
      <c r="M298" s="340"/>
      <c r="N298" s="340"/>
      <c r="P298" s="450" t="s">
        <v>725</v>
      </c>
      <c r="R298">
        <f t="shared" si="2"/>
        <v>2</v>
      </c>
    </row>
    <row r="299" spans="1:18" ht="16" hidden="1" x14ac:dyDescent="0.2">
      <c r="A299" s="156">
        <v>7</v>
      </c>
      <c r="B299" s="432" t="s">
        <v>551</v>
      </c>
      <c r="C299" s="609"/>
      <c r="D299" s="610"/>
      <c r="E299" s="611"/>
      <c r="F299" s="341"/>
      <c r="G299" s="340"/>
      <c r="H299" s="340">
        <v>6</v>
      </c>
      <c r="I299" s="340"/>
      <c r="J299" s="340"/>
      <c r="K299" s="340">
        <v>4</v>
      </c>
      <c r="L299" s="340"/>
      <c r="M299" s="340"/>
      <c r="N299" s="340"/>
      <c r="P299" s="450" t="s">
        <v>725</v>
      </c>
      <c r="R299">
        <f t="shared" si="2"/>
        <v>10</v>
      </c>
    </row>
    <row r="300" spans="1:18" ht="16" hidden="1" x14ac:dyDescent="0.2">
      <c r="A300" s="156">
        <v>7</v>
      </c>
      <c r="B300" s="74" t="s">
        <v>128</v>
      </c>
      <c r="C300" s="609"/>
      <c r="D300" s="610"/>
      <c r="E300" s="611"/>
      <c r="F300" s="341"/>
      <c r="G300" s="340"/>
      <c r="H300" s="451">
        <v>0</v>
      </c>
      <c r="I300" s="340"/>
      <c r="J300" s="340"/>
      <c r="K300" s="340"/>
      <c r="L300" s="451">
        <v>5</v>
      </c>
      <c r="M300" s="340"/>
      <c r="N300" s="340"/>
      <c r="P300" s="450" t="s">
        <v>725</v>
      </c>
      <c r="R300">
        <f t="shared" si="2"/>
        <v>5</v>
      </c>
    </row>
    <row r="301" spans="1:18" ht="16" hidden="1" x14ac:dyDescent="0.2">
      <c r="A301" s="156">
        <v>7</v>
      </c>
      <c r="B301" s="432" t="s">
        <v>651</v>
      </c>
      <c r="C301" s="609"/>
      <c r="D301" s="610"/>
      <c r="E301" s="611"/>
      <c r="F301" s="341"/>
      <c r="G301" s="340"/>
      <c r="H301" s="340">
        <v>1</v>
      </c>
      <c r="I301" s="340"/>
      <c r="J301" s="340"/>
      <c r="K301" s="340"/>
      <c r="L301" s="340"/>
      <c r="M301" s="340"/>
      <c r="N301" s="340"/>
      <c r="P301" s="450" t="s">
        <v>725</v>
      </c>
      <c r="R301">
        <f t="shared" si="2"/>
        <v>1</v>
      </c>
    </row>
    <row r="302" spans="1:18" ht="16" hidden="1" x14ac:dyDescent="0.2">
      <c r="A302" s="156">
        <v>8</v>
      </c>
      <c r="B302" s="432" t="s">
        <v>551</v>
      </c>
      <c r="C302" s="609"/>
      <c r="D302" s="610"/>
      <c r="E302" s="611"/>
      <c r="F302" s="341"/>
      <c r="G302" s="340"/>
      <c r="H302" s="340">
        <v>6</v>
      </c>
      <c r="I302" s="340"/>
      <c r="J302" s="340"/>
      <c r="K302" s="340">
        <v>2</v>
      </c>
      <c r="L302" s="340"/>
      <c r="M302" s="340"/>
      <c r="N302" s="340"/>
      <c r="P302" s="450" t="s">
        <v>725</v>
      </c>
      <c r="R302">
        <f t="shared" si="2"/>
        <v>8</v>
      </c>
    </row>
    <row r="303" spans="1:18" ht="16" hidden="1" x14ac:dyDescent="0.2">
      <c r="A303" s="156">
        <v>8</v>
      </c>
      <c r="B303" s="74" t="s">
        <v>502</v>
      </c>
      <c r="C303" s="609"/>
      <c r="D303" s="610"/>
      <c r="E303" s="611"/>
      <c r="F303" s="341"/>
      <c r="G303" s="340"/>
      <c r="H303" s="451">
        <v>0</v>
      </c>
      <c r="I303" s="340"/>
      <c r="J303" s="340"/>
      <c r="K303" s="340"/>
      <c r="L303" s="451">
        <v>5</v>
      </c>
      <c r="M303" s="340"/>
      <c r="N303" s="340"/>
      <c r="P303" s="450" t="s">
        <v>725</v>
      </c>
      <c r="R303">
        <f t="shared" si="2"/>
        <v>5</v>
      </c>
    </row>
    <row r="304" spans="1:18" ht="16" hidden="1" x14ac:dyDescent="0.2">
      <c r="A304" s="156">
        <v>8</v>
      </c>
      <c r="B304" s="74" t="s">
        <v>128</v>
      </c>
      <c r="C304" s="609"/>
      <c r="D304" s="610"/>
      <c r="E304" s="611"/>
      <c r="F304" s="341"/>
      <c r="G304" s="340"/>
      <c r="H304" s="451">
        <v>0</v>
      </c>
      <c r="I304" s="340"/>
      <c r="J304" s="340"/>
      <c r="K304" s="340"/>
      <c r="L304" s="451">
        <v>8</v>
      </c>
      <c r="M304" s="340"/>
      <c r="N304" s="340"/>
      <c r="P304" s="450" t="s">
        <v>725</v>
      </c>
      <c r="R304">
        <f t="shared" si="2"/>
        <v>8</v>
      </c>
    </row>
    <row r="305" spans="1:18" ht="16" hidden="1" x14ac:dyDescent="0.2">
      <c r="A305" s="156">
        <v>8</v>
      </c>
      <c r="B305" s="432" t="s">
        <v>560</v>
      </c>
      <c r="C305" s="609"/>
      <c r="D305" s="610"/>
      <c r="E305" s="611"/>
      <c r="F305" s="341"/>
      <c r="G305" s="340"/>
      <c r="H305" s="451">
        <v>0</v>
      </c>
      <c r="I305" s="340"/>
      <c r="J305" s="340"/>
      <c r="K305" s="451">
        <v>0</v>
      </c>
      <c r="L305" s="451">
        <v>9</v>
      </c>
      <c r="M305" s="340"/>
      <c r="N305" s="451">
        <v>9</v>
      </c>
      <c r="P305" s="450" t="s">
        <v>725</v>
      </c>
      <c r="R305">
        <f t="shared" si="2"/>
        <v>18</v>
      </c>
    </row>
    <row r="306" spans="1:18" ht="16" hidden="1" x14ac:dyDescent="0.2">
      <c r="A306" s="156">
        <v>8</v>
      </c>
      <c r="B306" s="74" t="s">
        <v>877</v>
      </c>
      <c r="C306" s="609"/>
      <c r="D306" s="610"/>
      <c r="E306" s="611"/>
      <c r="F306" s="341"/>
      <c r="G306" s="340"/>
      <c r="H306" s="340">
        <v>3</v>
      </c>
      <c r="I306" s="340"/>
      <c r="J306" s="340"/>
      <c r="K306" s="340"/>
      <c r="L306" s="340"/>
      <c r="M306" s="340"/>
      <c r="N306" s="340"/>
      <c r="O306" t="s">
        <v>878</v>
      </c>
      <c r="P306" s="450" t="s">
        <v>725</v>
      </c>
      <c r="R306">
        <f t="shared" si="2"/>
        <v>3</v>
      </c>
    </row>
    <row r="307" spans="1:18" ht="16" hidden="1" x14ac:dyDescent="0.2">
      <c r="A307" s="156">
        <v>8</v>
      </c>
      <c r="B307" s="531" t="s">
        <v>884</v>
      </c>
      <c r="C307" s="609"/>
      <c r="D307" s="610"/>
      <c r="E307" s="611"/>
      <c r="F307" s="341"/>
      <c r="G307" s="340"/>
      <c r="H307" s="340"/>
      <c r="I307" s="340"/>
      <c r="J307" s="340"/>
      <c r="K307" s="340"/>
      <c r="L307" s="340">
        <v>1</v>
      </c>
      <c r="M307" s="340"/>
      <c r="N307" s="340"/>
      <c r="O307" t="s">
        <v>881</v>
      </c>
      <c r="P307" s="450" t="s">
        <v>725</v>
      </c>
      <c r="R307">
        <f t="shared" si="2"/>
        <v>1</v>
      </c>
    </row>
    <row r="308" spans="1:18" ht="16" hidden="1" x14ac:dyDescent="0.2">
      <c r="A308" s="156">
        <v>8</v>
      </c>
      <c r="B308" s="432" t="s">
        <v>721</v>
      </c>
      <c r="C308" s="609"/>
      <c r="D308" s="610"/>
      <c r="E308" s="611"/>
      <c r="F308" s="341"/>
      <c r="G308" s="340"/>
      <c r="H308" s="451">
        <v>0</v>
      </c>
      <c r="I308" s="340"/>
      <c r="J308" s="340"/>
      <c r="K308" s="340"/>
      <c r="L308" s="451">
        <v>5</v>
      </c>
      <c r="M308" s="340"/>
      <c r="N308" s="340"/>
      <c r="P308" s="450" t="s">
        <v>725</v>
      </c>
      <c r="R308">
        <f t="shared" si="2"/>
        <v>5</v>
      </c>
    </row>
    <row r="309" spans="1:18" ht="16" hidden="1" x14ac:dyDescent="0.2">
      <c r="A309" s="156">
        <v>8</v>
      </c>
      <c r="B309" s="307" t="s">
        <v>547</v>
      </c>
      <c r="C309" s="609"/>
      <c r="D309" s="610"/>
      <c r="E309" s="611"/>
      <c r="F309" s="341"/>
      <c r="G309" s="340"/>
      <c r="H309" s="340">
        <v>7</v>
      </c>
      <c r="I309" s="340"/>
      <c r="J309" s="340"/>
      <c r="K309" s="340"/>
      <c r="L309" s="340"/>
      <c r="M309" s="340"/>
      <c r="N309" s="340"/>
      <c r="P309" s="450" t="s">
        <v>725</v>
      </c>
      <c r="R309">
        <f t="shared" si="2"/>
        <v>7</v>
      </c>
    </row>
    <row r="310" spans="1:18" ht="16" hidden="1" x14ac:dyDescent="0.2">
      <c r="A310" s="156">
        <v>9</v>
      </c>
      <c r="B310" s="74" t="s">
        <v>502</v>
      </c>
      <c r="C310" s="609"/>
      <c r="D310" s="610"/>
      <c r="E310" s="611"/>
      <c r="F310" s="341"/>
      <c r="G310" s="340"/>
      <c r="H310" s="451">
        <v>0</v>
      </c>
      <c r="I310" s="340"/>
      <c r="J310" s="340"/>
      <c r="K310" s="340"/>
      <c r="L310" s="451">
        <v>4</v>
      </c>
      <c r="M310" s="340"/>
      <c r="N310" s="340"/>
      <c r="P310" s="450" t="s">
        <v>725</v>
      </c>
      <c r="R310">
        <f t="shared" si="2"/>
        <v>4</v>
      </c>
    </row>
    <row r="311" spans="1:18" ht="16" hidden="1" x14ac:dyDescent="0.2">
      <c r="A311" s="156">
        <v>9</v>
      </c>
      <c r="B311" s="432" t="s">
        <v>551</v>
      </c>
      <c r="C311" s="609"/>
      <c r="D311" s="610"/>
      <c r="E311" s="611"/>
      <c r="F311" s="341"/>
      <c r="G311" s="340"/>
      <c r="H311" s="340">
        <v>5</v>
      </c>
      <c r="I311" s="340"/>
      <c r="J311" s="340"/>
      <c r="K311" s="340">
        <v>3</v>
      </c>
      <c r="L311" s="340"/>
      <c r="M311" s="340"/>
      <c r="N311" s="340"/>
      <c r="P311" s="450" t="s">
        <v>725</v>
      </c>
      <c r="R311">
        <f t="shared" si="2"/>
        <v>8</v>
      </c>
    </row>
    <row r="312" spans="1:18" ht="16" hidden="1" x14ac:dyDescent="0.2">
      <c r="A312" s="156">
        <v>10</v>
      </c>
      <c r="B312" s="307" t="s">
        <v>547</v>
      </c>
      <c r="C312" s="609"/>
      <c r="D312" s="610"/>
      <c r="E312" s="611"/>
      <c r="F312" s="341"/>
      <c r="G312" s="340"/>
      <c r="H312" s="340">
        <v>6</v>
      </c>
      <c r="I312" s="340"/>
      <c r="J312" s="340"/>
      <c r="K312" s="340"/>
      <c r="L312" s="340"/>
      <c r="M312" s="340"/>
      <c r="N312" s="340"/>
      <c r="P312" s="450" t="s">
        <v>725</v>
      </c>
      <c r="R312">
        <f t="shared" si="2"/>
        <v>6</v>
      </c>
    </row>
    <row r="313" spans="1:18" ht="16" hidden="1" x14ac:dyDescent="0.2">
      <c r="A313" s="156">
        <v>10</v>
      </c>
      <c r="B313" s="74" t="s">
        <v>128</v>
      </c>
      <c r="C313" s="609"/>
      <c r="D313" s="610"/>
      <c r="E313" s="611"/>
      <c r="F313" s="341"/>
      <c r="G313" s="340"/>
      <c r="H313" s="451">
        <v>0</v>
      </c>
      <c r="I313" s="340"/>
      <c r="J313" s="340"/>
      <c r="K313" s="340"/>
      <c r="L313" s="451">
        <v>6</v>
      </c>
      <c r="M313" s="340"/>
      <c r="N313" s="340"/>
      <c r="P313" s="450" t="s">
        <v>725</v>
      </c>
      <c r="R313">
        <f t="shared" si="2"/>
        <v>6</v>
      </c>
    </row>
    <row r="314" spans="1:18" ht="16" hidden="1" x14ac:dyDescent="0.2">
      <c r="A314" s="156">
        <v>10</v>
      </c>
      <c r="B314" s="432" t="s">
        <v>550</v>
      </c>
      <c r="C314" s="609"/>
      <c r="D314" s="610"/>
      <c r="E314" s="611"/>
      <c r="F314" s="341"/>
      <c r="G314" s="340"/>
      <c r="H314" s="451">
        <v>0</v>
      </c>
      <c r="I314" s="340"/>
      <c r="J314" s="340"/>
      <c r="K314" s="340"/>
      <c r="L314" s="451">
        <v>3</v>
      </c>
      <c r="M314" s="340"/>
      <c r="N314" s="340"/>
      <c r="O314" t="s">
        <v>892</v>
      </c>
      <c r="P314" s="450" t="s">
        <v>725</v>
      </c>
      <c r="R314">
        <f t="shared" si="2"/>
        <v>3</v>
      </c>
    </row>
    <row r="315" spans="1:18" ht="16" hidden="1" x14ac:dyDescent="0.2">
      <c r="A315" s="156">
        <v>10</v>
      </c>
      <c r="B315" s="432" t="s">
        <v>560</v>
      </c>
      <c r="C315" s="609"/>
      <c r="D315" s="610"/>
      <c r="E315" s="611"/>
      <c r="F315" s="341"/>
      <c r="G315" s="340"/>
      <c r="H315" s="451">
        <v>0</v>
      </c>
      <c r="I315" s="340"/>
      <c r="J315" s="340"/>
      <c r="K315" s="451">
        <v>0</v>
      </c>
      <c r="L315" s="451">
        <v>7</v>
      </c>
      <c r="M315" s="340"/>
      <c r="N315" s="451">
        <v>7</v>
      </c>
      <c r="P315" s="450" t="s">
        <v>725</v>
      </c>
      <c r="R315">
        <f t="shared" si="2"/>
        <v>14</v>
      </c>
    </row>
    <row r="316" spans="1:18" ht="16" hidden="1" x14ac:dyDescent="0.2">
      <c r="A316" s="156">
        <v>10</v>
      </c>
      <c r="B316" s="432" t="s">
        <v>721</v>
      </c>
      <c r="C316" s="609"/>
      <c r="D316" s="610"/>
      <c r="E316" s="611"/>
      <c r="F316" s="341"/>
      <c r="G316" s="340"/>
      <c r="H316" s="451">
        <v>0</v>
      </c>
      <c r="I316" s="340"/>
      <c r="J316" s="340"/>
      <c r="K316" s="340"/>
      <c r="L316" s="451">
        <v>3</v>
      </c>
      <c r="M316" s="340"/>
      <c r="N316" s="340"/>
      <c r="P316" s="450" t="s">
        <v>725</v>
      </c>
      <c r="R316">
        <f t="shared" si="2"/>
        <v>3</v>
      </c>
    </row>
    <row r="317" spans="1:18" ht="16" hidden="1" x14ac:dyDescent="0.2">
      <c r="A317" s="156">
        <v>10</v>
      </c>
      <c r="B317" s="74" t="s">
        <v>877</v>
      </c>
      <c r="C317" s="609"/>
      <c r="D317" s="610"/>
      <c r="E317" s="611"/>
      <c r="F317" s="341"/>
      <c r="G317" s="340"/>
      <c r="H317" s="340">
        <v>3</v>
      </c>
      <c r="I317" s="340"/>
      <c r="J317" s="340"/>
      <c r="K317" s="340"/>
      <c r="L317" s="340"/>
      <c r="M317" s="340"/>
      <c r="N317" s="340"/>
      <c r="O317" t="s">
        <v>878</v>
      </c>
      <c r="P317" s="450" t="s">
        <v>725</v>
      </c>
      <c r="R317">
        <f t="shared" ref="R317:R380" si="3">SUM(G317:I317,K317:N317)</f>
        <v>3</v>
      </c>
    </row>
    <row r="318" spans="1:18" ht="16" hidden="1" x14ac:dyDescent="0.2">
      <c r="A318" s="156">
        <v>10</v>
      </c>
      <c r="B318" s="74" t="s">
        <v>502</v>
      </c>
      <c r="C318" s="609"/>
      <c r="D318" s="610"/>
      <c r="E318" s="611"/>
      <c r="F318" s="341"/>
      <c r="G318" s="340"/>
      <c r="H318" s="451">
        <v>0</v>
      </c>
      <c r="I318" s="340"/>
      <c r="J318" s="340"/>
      <c r="K318" s="340"/>
      <c r="L318" s="451">
        <v>3</v>
      </c>
      <c r="M318" s="340"/>
      <c r="N318" s="340"/>
      <c r="P318" s="450" t="s">
        <v>725</v>
      </c>
      <c r="R318">
        <f t="shared" si="3"/>
        <v>3</v>
      </c>
    </row>
    <row r="319" spans="1:18" ht="16" hidden="1" x14ac:dyDescent="0.2">
      <c r="A319" s="156">
        <v>10</v>
      </c>
      <c r="B319" s="432" t="s">
        <v>879</v>
      </c>
      <c r="C319" s="609"/>
      <c r="D319" s="610"/>
      <c r="E319" s="611"/>
      <c r="F319" s="341"/>
      <c r="G319" s="340"/>
      <c r="H319" s="340"/>
      <c r="I319" s="340"/>
      <c r="J319" s="340"/>
      <c r="K319" s="340"/>
      <c r="L319" s="340">
        <v>2</v>
      </c>
      <c r="M319" s="340"/>
      <c r="N319" s="340"/>
      <c r="O319" t="s">
        <v>823</v>
      </c>
      <c r="P319" s="450" t="s">
        <v>725</v>
      </c>
      <c r="R319">
        <f t="shared" si="3"/>
        <v>2</v>
      </c>
    </row>
    <row r="320" spans="1:18" ht="16" hidden="1" x14ac:dyDescent="0.2">
      <c r="A320" s="156">
        <v>10</v>
      </c>
      <c r="B320" s="432" t="s">
        <v>686</v>
      </c>
      <c r="C320" s="609"/>
      <c r="D320" s="610"/>
      <c r="E320" s="611"/>
      <c r="F320" s="341"/>
      <c r="G320" s="340"/>
      <c r="H320" s="340">
        <v>2</v>
      </c>
      <c r="I320" s="340"/>
      <c r="J320" s="340"/>
      <c r="K320" s="340">
        <v>2</v>
      </c>
      <c r="L320" s="340"/>
      <c r="M320" s="340"/>
      <c r="N320" s="340"/>
      <c r="P320" s="450" t="s">
        <v>725</v>
      </c>
      <c r="R320">
        <f t="shared" si="3"/>
        <v>4</v>
      </c>
    </row>
    <row r="321" spans="1:18" ht="16" hidden="1" x14ac:dyDescent="0.2">
      <c r="A321" s="156">
        <v>11</v>
      </c>
      <c r="B321" s="432" t="s">
        <v>551</v>
      </c>
      <c r="C321" s="609"/>
      <c r="D321" s="610"/>
      <c r="E321" s="611"/>
      <c r="F321" s="341"/>
      <c r="G321" s="340"/>
      <c r="H321" s="340">
        <v>2</v>
      </c>
      <c r="I321" s="340"/>
      <c r="J321" s="340"/>
      <c r="K321" s="340"/>
      <c r="L321" s="340"/>
      <c r="M321" s="340"/>
      <c r="N321" s="340"/>
      <c r="P321" s="450" t="s">
        <v>725</v>
      </c>
      <c r="R321">
        <f t="shared" si="3"/>
        <v>2</v>
      </c>
    </row>
    <row r="322" spans="1:18" ht="16" hidden="1" x14ac:dyDescent="0.2">
      <c r="A322" s="156">
        <v>11</v>
      </c>
      <c r="B322" s="74" t="s">
        <v>128</v>
      </c>
      <c r="C322" s="609"/>
      <c r="D322" s="610"/>
      <c r="E322" s="611"/>
      <c r="F322" s="341"/>
      <c r="G322" s="340"/>
      <c r="H322" s="451">
        <v>0</v>
      </c>
      <c r="I322" s="340"/>
      <c r="J322" s="340"/>
      <c r="K322" s="340"/>
      <c r="L322" s="451">
        <v>9</v>
      </c>
      <c r="M322" s="340"/>
      <c r="N322" s="340"/>
      <c r="P322" s="450" t="s">
        <v>725</v>
      </c>
      <c r="R322">
        <f t="shared" si="3"/>
        <v>9</v>
      </c>
    </row>
    <row r="323" spans="1:18" ht="16" hidden="1" x14ac:dyDescent="0.2">
      <c r="A323" s="156">
        <v>11</v>
      </c>
      <c r="B323" s="307" t="s">
        <v>547</v>
      </c>
      <c r="C323" s="609"/>
      <c r="D323" s="610"/>
      <c r="E323" s="611"/>
      <c r="F323" s="341"/>
      <c r="G323" s="340"/>
      <c r="H323" s="340">
        <v>4</v>
      </c>
      <c r="I323" s="340"/>
      <c r="J323" s="340"/>
      <c r="K323" s="340">
        <v>1</v>
      </c>
      <c r="L323" s="340"/>
      <c r="M323" s="340"/>
      <c r="N323" s="340"/>
      <c r="P323" s="450" t="s">
        <v>725</v>
      </c>
      <c r="R323">
        <f t="shared" si="3"/>
        <v>5</v>
      </c>
    </row>
    <row r="324" spans="1:18" ht="16" hidden="1" x14ac:dyDescent="0.2">
      <c r="A324" s="156">
        <v>11</v>
      </c>
      <c r="B324" s="432" t="s">
        <v>560</v>
      </c>
      <c r="C324" s="609"/>
      <c r="D324" s="610"/>
      <c r="E324" s="611"/>
      <c r="F324" s="341"/>
      <c r="G324" s="340"/>
      <c r="H324" s="451">
        <v>0</v>
      </c>
      <c r="I324" s="340"/>
      <c r="J324" s="340"/>
      <c r="K324" s="451">
        <v>0</v>
      </c>
      <c r="L324" s="451">
        <v>1</v>
      </c>
      <c r="M324" s="340"/>
      <c r="N324" s="451">
        <v>1</v>
      </c>
      <c r="P324" s="450" t="s">
        <v>725</v>
      </c>
      <c r="R324">
        <f t="shared" si="3"/>
        <v>2</v>
      </c>
    </row>
    <row r="325" spans="1:18" ht="16" hidden="1" x14ac:dyDescent="0.2">
      <c r="A325" s="156">
        <v>11</v>
      </c>
      <c r="B325" s="74" t="s">
        <v>502</v>
      </c>
      <c r="C325" s="609"/>
      <c r="D325" s="610"/>
      <c r="E325" s="611"/>
      <c r="F325" s="341"/>
      <c r="G325" s="340"/>
      <c r="H325" s="451">
        <v>0</v>
      </c>
      <c r="I325" s="340"/>
      <c r="J325" s="340"/>
      <c r="K325" s="340"/>
      <c r="L325" s="451">
        <v>2</v>
      </c>
      <c r="M325" s="340"/>
      <c r="N325" s="340"/>
      <c r="P325" s="450" t="s">
        <v>725</v>
      </c>
      <c r="R325">
        <f t="shared" si="3"/>
        <v>2</v>
      </c>
    </row>
    <row r="326" spans="1:18" ht="16" hidden="1" x14ac:dyDescent="0.2">
      <c r="A326" s="156">
        <v>11</v>
      </c>
      <c r="B326" s="432" t="s">
        <v>879</v>
      </c>
      <c r="C326" s="609"/>
      <c r="D326" s="610"/>
      <c r="E326" s="611"/>
      <c r="F326" s="341"/>
      <c r="G326" s="340"/>
      <c r="H326" s="340"/>
      <c r="I326" s="340"/>
      <c r="J326" s="340"/>
      <c r="K326" s="340"/>
      <c r="L326" s="340">
        <v>1</v>
      </c>
      <c r="M326" s="340"/>
      <c r="N326" s="340"/>
      <c r="O326" t="s">
        <v>823</v>
      </c>
      <c r="P326" s="450" t="s">
        <v>725</v>
      </c>
      <c r="R326">
        <f t="shared" si="3"/>
        <v>1</v>
      </c>
    </row>
    <row r="327" spans="1:18" ht="16" hidden="1" x14ac:dyDescent="0.2">
      <c r="A327" s="156">
        <v>12</v>
      </c>
      <c r="B327" s="432" t="s">
        <v>879</v>
      </c>
      <c r="C327" s="609"/>
      <c r="D327" s="610"/>
      <c r="E327" s="611"/>
      <c r="F327" s="341"/>
      <c r="G327" s="340"/>
      <c r="H327" s="340"/>
      <c r="I327" s="340"/>
      <c r="J327" s="340"/>
      <c r="K327" s="340"/>
      <c r="L327" s="340">
        <v>1</v>
      </c>
      <c r="M327" s="340"/>
      <c r="N327" s="340"/>
      <c r="O327" t="s">
        <v>823</v>
      </c>
      <c r="P327" s="450" t="s">
        <v>725</v>
      </c>
      <c r="R327">
        <f t="shared" si="3"/>
        <v>1</v>
      </c>
    </row>
    <row r="328" spans="1:18" ht="16" hidden="1" x14ac:dyDescent="0.2">
      <c r="A328" s="156">
        <v>12</v>
      </c>
      <c r="B328" s="432" t="s">
        <v>889</v>
      </c>
      <c r="C328" s="609"/>
      <c r="D328" s="610"/>
      <c r="E328" s="611"/>
      <c r="F328" s="341"/>
      <c r="G328" s="340"/>
      <c r="H328" s="451">
        <v>0</v>
      </c>
      <c r="I328" s="340"/>
      <c r="J328" s="340"/>
      <c r="K328" s="340"/>
      <c r="L328" s="451">
        <v>2</v>
      </c>
      <c r="M328" s="340"/>
      <c r="N328" s="340"/>
      <c r="O328" t="s">
        <v>891</v>
      </c>
      <c r="P328" s="450" t="s">
        <v>725</v>
      </c>
      <c r="R328">
        <f t="shared" si="3"/>
        <v>2</v>
      </c>
    </row>
    <row r="329" spans="1:18" ht="16" hidden="1" x14ac:dyDescent="0.2">
      <c r="A329" s="156">
        <v>12</v>
      </c>
      <c r="B329" s="307" t="s">
        <v>547</v>
      </c>
      <c r="C329" s="609"/>
      <c r="D329" s="610"/>
      <c r="E329" s="611"/>
      <c r="F329" s="341"/>
      <c r="G329" s="340"/>
      <c r="H329" s="340">
        <v>7</v>
      </c>
      <c r="I329" s="340"/>
      <c r="J329" s="340"/>
      <c r="K329" s="340"/>
      <c r="L329" s="340"/>
      <c r="M329" s="340"/>
      <c r="N329" s="340"/>
      <c r="P329" s="450" t="s">
        <v>725</v>
      </c>
      <c r="R329">
        <f t="shared" si="3"/>
        <v>7</v>
      </c>
    </row>
    <row r="330" spans="1:18" ht="16" hidden="1" x14ac:dyDescent="0.2">
      <c r="A330" s="156">
        <v>12</v>
      </c>
      <c r="B330" s="74" t="s">
        <v>128</v>
      </c>
      <c r="C330" s="609"/>
      <c r="D330" s="610"/>
      <c r="E330" s="611"/>
      <c r="F330" s="341"/>
      <c r="G330" s="340"/>
      <c r="H330" s="451">
        <v>0</v>
      </c>
      <c r="I330" s="340"/>
      <c r="J330" s="340"/>
      <c r="K330" s="340"/>
      <c r="L330" s="451">
        <v>2</v>
      </c>
      <c r="M330" s="340"/>
      <c r="N330" s="340"/>
      <c r="P330" s="450" t="s">
        <v>725</v>
      </c>
      <c r="R330">
        <f t="shared" si="3"/>
        <v>2</v>
      </c>
    </row>
    <row r="331" spans="1:18" ht="16" hidden="1" x14ac:dyDescent="0.2">
      <c r="A331" s="156">
        <v>12</v>
      </c>
      <c r="B331" s="530" t="s">
        <v>888</v>
      </c>
      <c r="C331" s="609"/>
      <c r="D331" s="610"/>
      <c r="E331" s="611"/>
      <c r="F331" s="341"/>
      <c r="G331" s="340"/>
      <c r="H331" s="340">
        <v>3</v>
      </c>
      <c r="I331" s="340"/>
      <c r="J331" s="340"/>
      <c r="K331" s="340"/>
      <c r="L331" s="340"/>
      <c r="M331" s="340"/>
      <c r="N331" s="340"/>
      <c r="O331" t="s">
        <v>887</v>
      </c>
      <c r="P331" s="450" t="s">
        <v>725</v>
      </c>
      <c r="R331">
        <f t="shared" si="3"/>
        <v>3</v>
      </c>
    </row>
    <row r="332" spans="1:18" ht="16" hidden="1" x14ac:dyDescent="0.2">
      <c r="A332" s="156">
        <v>12</v>
      </c>
      <c r="B332" s="74" t="s">
        <v>877</v>
      </c>
      <c r="C332" s="609"/>
      <c r="D332" s="610"/>
      <c r="E332" s="611"/>
      <c r="F332" s="341"/>
      <c r="G332" s="340"/>
      <c r="H332" s="340">
        <v>3</v>
      </c>
      <c r="I332" s="340"/>
      <c r="J332" s="340"/>
      <c r="K332" s="340"/>
      <c r="L332" s="340"/>
      <c r="M332" s="340"/>
      <c r="N332" s="340"/>
      <c r="O332" t="s">
        <v>878</v>
      </c>
      <c r="P332" s="450" t="s">
        <v>725</v>
      </c>
      <c r="R332">
        <f t="shared" si="3"/>
        <v>3</v>
      </c>
    </row>
    <row r="333" spans="1:18" ht="16" hidden="1" x14ac:dyDescent="0.2">
      <c r="A333" s="156">
        <v>12</v>
      </c>
      <c r="B333" s="432" t="s">
        <v>886</v>
      </c>
      <c r="C333" s="609"/>
      <c r="D333" s="610"/>
      <c r="E333" s="611"/>
      <c r="F333" s="341"/>
      <c r="G333" s="340"/>
      <c r="H333" s="340">
        <v>2</v>
      </c>
      <c r="I333" s="340"/>
      <c r="J333" s="340"/>
      <c r="K333" s="340"/>
      <c r="L333" s="340"/>
      <c r="M333" s="340"/>
      <c r="N333" s="340"/>
      <c r="O333" s="532" t="s">
        <v>880</v>
      </c>
      <c r="P333" s="450" t="s">
        <v>725</v>
      </c>
      <c r="R333">
        <f t="shared" si="3"/>
        <v>2</v>
      </c>
    </row>
    <row r="334" spans="1:18" ht="16" hidden="1" x14ac:dyDescent="0.2">
      <c r="A334" s="156">
        <v>13</v>
      </c>
      <c r="B334" s="432" t="s">
        <v>551</v>
      </c>
      <c r="C334" s="609"/>
      <c r="D334" s="610"/>
      <c r="E334" s="611"/>
      <c r="F334" s="341"/>
      <c r="G334" s="340"/>
      <c r="H334" s="340">
        <v>6</v>
      </c>
      <c r="I334" s="340"/>
      <c r="J334" s="340"/>
      <c r="K334" s="340">
        <v>1</v>
      </c>
      <c r="L334" s="340"/>
      <c r="M334" s="340"/>
      <c r="N334" s="340"/>
      <c r="P334" s="450" t="s">
        <v>725</v>
      </c>
      <c r="R334">
        <f t="shared" si="3"/>
        <v>7</v>
      </c>
    </row>
    <row r="335" spans="1:18" ht="16" hidden="1" x14ac:dyDescent="0.2">
      <c r="A335" s="156">
        <v>13</v>
      </c>
      <c r="B335" s="432" t="s">
        <v>879</v>
      </c>
      <c r="C335" s="609"/>
      <c r="D335" s="610"/>
      <c r="E335" s="611"/>
      <c r="F335" s="341"/>
      <c r="G335" s="340"/>
      <c r="H335" s="340"/>
      <c r="I335" s="340"/>
      <c r="J335" s="340"/>
      <c r="K335" s="340"/>
      <c r="L335" s="340">
        <v>1</v>
      </c>
      <c r="M335" s="340"/>
      <c r="N335" s="340"/>
      <c r="O335" t="s">
        <v>823</v>
      </c>
      <c r="P335" s="450" t="s">
        <v>725</v>
      </c>
      <c r="R335">
        <f t="shared" si="3"/>
        <v>1</v>
      </c>
    </row>
    <row r="336" spans="1:18" ht="16" hidden="1" x14ac:dyDescent="0.2">
      <c r="A336" s="156">
        <v>13</v>
      </c>
      <c r="B336" s="530" t="s">
        <v>888</v>
      </c>
      <c r="C336" s="609"/>
      <c r="D336" s="610"/>
      <c r="E336" s="611"/>
      <c r="F336" s="341"/>
      <c r="G336" s="340"/>
      <c r="H336" s="340">
        <v>6</v>
      </c>
      <c r="I336" s="340"/>
      <c r="J336" s="340"/>
      <c r="K336" s="340"/>
      <c r="L336" s="340"/>
      <c r="M336" s="340"/>
      <c r="N336" s="340"/>
      <c r="O336" t="s">
        <v>887</v>
      </c>
      <c r="P336" s="450" t="s">
        <v>725</v>
      </c>
      <c r="R336">
        <f t="shared" si="3"/>
        <v>6</v>
      </c>
    </row>
    <row r="337" spans="1:18" ht="16" hidden="1" x14ac:dyDescent="0.2">
      <c r="A337" s="156">
        <v>13</v>
      </c>
      <c r="B337" s="74" t="s">
        <v>128</v>
      </c>
      <c r="C337" s="609"/>
      <c r="D337" s="610"/>
      <c r="E337" s="611"/>
      <c r="F337" s="341"/>
      <c r="G337" s="340"/>
      <c r="H337" s="451">
        <v>0</v>
      </c>
      <c r="I337" s="340"/>
      <c r="J337" s="340"/>
      <c r="K337" s="340"/>
      <c r="L337" s="451">
        <v>5</v>
      </c>
      <c r="M337" s="340"/>
      <c r="N337" s="340"/>
      <c r="P337" s="450" t="s">
        <v>725</v>
      </c>
      <c r="R337">
        <f t="shared" si="3"/>
        <v>5</v>
      </c>
    </row>
    <row r="338" spans="1:18" ht="16" hidden="1" x14ac:dyDescent="0.2">
      <c r="A338" s="156">
        <v>13</v>
      </c>
      <c r="B338" s="74" t="s">
        <v>351</v>
      </c>
      <c r="C338" s="609"/>
      <c r="D338" s="610"/>
      <c r="E338" s="611"/>
      <c r="F338" s="341"/>
      <c r="G338" s="340"/>
      <c r="H338" s="340">
        <v>4</v>
      </c>
      <c r="I338" s="340"/>
      <c r="J338" s="340"/>
      <c r="K338" s="340"/>
      <c r="L338" s="340"/>
      <c r="M338" s="340"/>
      <c r="N338" s="340"/>
      <c r="P338" s="450" t="s">
        <v>725</v>
      </c>
      <c r="R338">
        <f t="shared" si="3"/>
        <v>4</v>
      </c>
    </row>
    <row r="339" spans="1:18" ht="16" hidden="1" x14ac:dyDescent="0.2">
      <c r="A339" s="156">
        <v>13</v>
      </c>
      <c r="B339" s="74" t="s">
        <v>877</v>
      </c>
      <c r="C339" s="609"/>
      <c r="D339" s="610"/>
      <c r="E339" s="611"/>
      <c r="F339" s="341"/>
      <c r="G339" s="340"/>
      <c r="H339" s="340">
        <v>3</v>
      </c>
      <c r="I339" s="340"/>
      <c r="J339" s="340"/>
      <c r="K339" s="340"/>
      <c r="L339" s="340"/>
      <c r="M339" s="340"/>
      <c r="N339" s="340"/>
      <c r="O339" t="s">
        <v>878</v>
      </c>
      <c r="P339" s="450" t="s">
        <v>725</v>
      </c>
      <c r="R339">
        <f t="shared" si="3"/>
        <v>3</v>
      </c>
    </row>
    <row r="340" spans="1:18" ht="16" hidden="1" x14ac:dyDescent="0.2">
      <c r="A340" s="156">
        <v>13</v>
      </c>
      <c r="B340" s="74" t="s">
        <v>502</v>
      </c>
      <c r="C340" s="609"/>
      <c r="D340" s="610"/>
      <c r="E340" s="611"/>
      <c r="F340" s="341"/>
      <c r="G340" s="340"/>
      <c r="H340" s="451">
        <v>0</v>
      </c>
      <c r="I340" s="340"/>
      <c r="J340" s="340"/>
      <c r="K340" s="340"/>
      <c r="L340" s="451">
        <v>1</v>
      </c>
      <c r="M340" s="340"/>
      <c r="N340" s="340"/>
      <c r="P340" s="450" t="s">
        <v>725</v>
      </c>
      <c r="R340">
        <f t="shared" si="3"/>
        <v>1</v>
      </c>
    </row>
    <row r="341" spans="1:18" ht="16" hidden="1" x14ac:dyDescent="0.2">
      <c r="A341" s="156">
        <v>13</v>
      </c>
      <c r="B341" s="432" t="s">
        <v>721</v>
      </c>
      <c r="C341" s="609"/>
      <c r="D341" s="610"/>
      <c r="E341" s="611"/>
      <c r="F341" s="341"/>
      <c r="G341" s="340"/>
      <c r="H341" s="451">
        <v>0</v>
      </c>
      <c r="I341" s="340"/>
      <c r="J341" s="340"/>
      <c r="K341" s="451">
        <v>0</v>
      </c>
      <c r="L341" s="451">
        <v>2</v>
      </c>
      <c r="M341" s="340"/>
      <c r="N341" s="451">
        <v>2</v>
      </c>
      <c r="P341" s="450" t="s">
        <v>725</v>
      </c>
      <c r="R341">
        <f t="shared" si="3"/>
        <v>4</v>
      </c>
    </row>
    <row r="342" spans="1:18" ht="16" hidden="1" x14ac:dyDescent="0.2">
      <c r="A342" s="156">
        <v>13</v>
      </c>
      <c r="B342" s="432" t="s">
        <v>560</v>
      </c>
      <c r="C342" s="609"/>
      <c r="D342" s="610"/>
      <c r="E342" s="611"/>
      <c r="F342" s="341"/>
      <c r="G342" s="340"/>
      <c r="H342" s="451">
        <v>0</v>
      </c>
      <c r="I342" s="340"/>
      <c r="J342" s="340"/>
      <c r="K342" s="451">
        <v>0</v>
      </c>
      <c r="L342" s="451">
        <v>2</v>
      </c>
      <c r="M342" s="340"/>
      <c r="N342" s="451">
        <v>2</v>
      </c>
      <c r="P342" s="450" t="s">
        <v>725</v>
      </c>
      <c r="R342">
        <f t="shared" si="3"/>
        <v>4</v>
      </c>
    </row>
    <row r="343" spans="1:18" ht="16" hidden="1" x14ac:dyDescent="0.2">
      <c r="A343" s="156">
        <v>14</v>
      </c>
      <c r="B343" s="74" t="s">
        <v>128</v>
      </c>
      <c r="C343" s="609"/>
      <c r="D343" s="610"/>
      <c r="E343" s="611"/>
      <c r="F343" s="341"/>
      <c r="G343" s="340"/>
      <c r="H343" s="451">
        <v>0</v>
      </c>
      <c r="I343" s="340"/>
      <c r="J343" s="340"/>
      <c r="K343" s="340"/>
      <c r="L343" s="451">
        <v>1</v>
      </c>
      <c r="M343" s="340"/>
      <c r="N343" s="340"/>
      <c r="P343" s="450" t="s">
        <v>725</v>
      </c>
      <c r="R343">
        <f t="shared" si="3"/>
        <v>1</v>
      </c>
    </row>
    <row r="344" spans="1:18" ht="16" hidden="1" x14ac:dyDescent="0.2">
      <c r="A344" s="156">
        <v>14</v>
      </c>
      <c r="B344" s="74" t="s">
        <v>351</v>
      </c>
      <c r="C344" s="609"/>
      <c r="D344" s="610"/>
      <c r="E344" s="611"/>
      <c r="F344" s="341"/>
      <c r="G344" s="340"/>
      <c r="H344" s="340">
        <v>30</v>
      </c>
      <c r="I344" s="340"/>
      <c r="J344" s="340"/>
      <c r="K344" s="340"/>
      <c r="L344" s="340"/>
      <c r="M344" s="340"/>
      <c r="N344" s="340"/>
      <c r="P344" s="450" t="s">
        <v>725</v>
      </c>
      <c r="R344">
        <f t="shared" si="3"/>
        <v>30</v>
      </c>
    </row>
    <row r="345" spans="1:18" ht="16" hidden="1" x14ac:dyDescent="0.2">
      <c r="A345" s="156">
        <v>14</v>
      </c>
      <c r="B345" s="74" t="s">
        <v>502</v>
      </c>
      <c r="C345" s="609"/>
      <c r="D345" s="610"/>
      <c r="E345" s="611"/>
      <c r="F345" s="341"/>
      <c r="G345" s="340"/>
      <c r="H345" s="451">
        <v>0</v>
      </c>
      <c r="I345" s="340"/>
      <c r="J345" s="340"/>
      <c r="K345" s="340"/>
      <c r="L345" s="451">
        <v>2</v>
      </c>
      <c r="M345" s="340"/>
      <c r="N345" s="340"/>
      <c r="P345" s="450" t="s">
        <v>725</v>
      </c>
      <c r="R345">
        <f t="shared" si="3"/>
        <v>2</v>
      </c>
    </row>
    <row r="346" spans="1:18" ht="16" hidden="1" x14ac:dyDescent="0.2">
      <c r="A346" s="156">
        <v>14</v>
      </c>
      <c r="B346" s="432" t="s">
        <v>889</v>
      </c>
      <c r="C346" s="609"/>
      <c r="D346" s="610"/>
      <c r="E346" s="611"/>
      <c r="F346" s="341"/>
      <c r="G346" s="340"/>
      <c r="H346" s="451">
        <v>0</v>
      </c>
      <c r="I346" s="340"/>
      <c r="J346" s="340"/>
      <c r="K346" s="340"/>
      <c r="L346" s="451">
        <v>3</v>
      </c>
      <c r="M346" s="340"/>
      <c r="N346" s="340"/>
      <c r="O346" t="s">
        <v>891</v>
      </c>
      <c r="P346" s="450" t="s">
        <v>725</v>
      </c>
      <c r="R346">
        <f t="shared" si="3"/>
        <v>3</v>
      </c>
    </row>
    <row r="347" spans="1:18" ht="16" hidden="1" x14ac:dyDescent="0.2">
      <c r="A347" s="156">
        <v>14</v>
      </c>
      <c r="B347" s="432" t="s">
        <v>560</v>
      </c>
      <c r="C347" s="609"/>
      <c r="D347" s="610"/>
      <c r="E347" s="611"/>
      <c r="F347" s="341"/>
      <c r="G347" s="340"/>
      <c r="H347" s="451">
        <v>0</v>
      </c>
      <c r="I347" s="340"/>
      <c r="J347" s="340"/>
      <c r="K347" s="340"/>
      <c r="L347" s="451">
        <v>6</v>
      </c>
      <c r="M347" s="340"/>
      <c r="N347" s="340"/>
      <c r="P347" s="450" t="s">
        <v>725</v>
      </c>
      <c r="R347">
        <f t="shared" si="3"/>
        <v>6</v>
      </c>
    </row>
    <row r="348" spans="1:18" ht="16" hidden="1" x14ac:dyDescent="0.2">
      <c r="A348" s="156">
        <v>14</v>
      </c>
      <c r="B348" s="352" t="s">
        <v>874</v>
      </c>
      <c r="C348" s="609"/>
      <c r="D348" s="610"/>
      <c r="E348" s="611"/>
      <c r="F348" s="341"/>
      <c r="G348" s="340"/>
      <c r="H348" s="451">
        <v>0</v>
      </c>
      <c r="I348" s="340"/>
      <c r="J348" s="340"/>
      <c r="K348" s="340"/>
      <c r="L348" s="451">
        <v>1</v>
      </c>
      <c r="M348" s="340"/>
      <c r="N348" s="340"/>
      <c r="O348" t="s">
        <v>875</v>
      </c>
      <c r="P348" s="450" t="s">
        <v>725</v>
      </c>
      <c r="R348">
        <f t="shared" si="3"/>
        <v>1</v>
      </c>
    </row>
    <row r="349" spans="1:18" ht="16" hidden="1" x14ac:dyDescent="0.2">
      <c r="A349" s="156">
        <v>14</v>
      </c>
      <c r="B349" s="432" t="s">
        <v>651</v>
      </c>
      <c r="C349" s="609"/>
      <c r="D349" s="610"/>
      <c r="E349" s="611"/>
      <c r="F349" s="341"/>
      <c r="G349" s="340"/>
      <c r="H349" s="340">
        <v>2</v>
      </c>
      <c r="I349" s="340"/>
      <c r="J349" s="340"/>
      <c r="K349" s="340"/>
      <c r="L349" s="340"/>
      <c r="M349" s="340"/>
      <c r="N349" s="340"/>
      <c r="P349" s="450" t="s">
        <v>725</v>
      </c>
      <c r="R349">
        <f t="shared" si="3"/>
        <v>2</v>
      </c>
    </row>
    <row r="350" spans="1:18" ht="16" hidden="1" x14ac:dyDescent="0.2">
      <c r="A350" s="156">
        <v>14</v>
      </c>
      <c r="B350" s="74" t="s">
        <v>877</v>
      </c>
      <c r="C350" s="609"/>
      <c r="D350" s="610"/>
      <c r="E350" s="611"/>
      <c r="F350" s="341"/>
      <c r="G350" s="340"/>
      <c r="H350" s="340">
        <v>10</v>
      </c>
      <c r="I350" s="340"/>
      <c r="J350" s="340"/>
      <c r="K350" s="340"/>
      <c r="L350" s="340"/>
      <c r="M350" s="340"/>
      <c r="N350" s="340"/>
      <c r="O350" t="s">
        <v>878</v>
      </c>
      <c r="P350" s="450" t="s">
        <v>725</v>
      </c>
      <c r="R350">
        <f t="shared" si="3"/>
        <v>10</v>
      </c>
    </row>
    <row r="351" spans="1:18" ht="16" hidden="1" x14ac:dyDescent="0.2">
      <c r="A351" s="156">
        <v>14</v>
      </c>
      <c r="B351" s="432" t="s">
        <v>883</v>
      </c>
      <c r="C351" s="609"/>
      <c r="D351" s="610"/>
      <c r="E351" s="611"/>
      <c r="F351" s="341"/>
      <c r="G351" s="340"/>
      <c r="H351" s="340">
        <v>2</v>
      </c>
      <c r="I351" s="340"/>
      <c r="J351" s="340"/>
      <c r="K351" s="340"/>
      <c r="L351" s="340"/>
      <c r="M351" s="340"/>
      <c r="N351" s="340"/>
      <c r="O351" t="s">
        <v>881</v>
      </c>
      <c r="P351" s="450" t="s">
        <v>725</v>
      </c>
      <c r="R351">
        <f t="shared" si="3"/>
        <v>2</v>
      </c>
    </row>
    <row r="352" spans="1:18" ht="16" hidden="1" x14ac:dyDescent="0.2">
      <c r="A352" s="156">
        <v>14</v>
      </c>
      <c r="B352" s="432" t="s">
        <v>551</v>
      </c>
      <c r="C352" s="609"/>
      <c r="D352" s="610"/>
      <c r="E352" s="611"/>
      <c r="F352" s="341"/>
      <c r="G352" s="340"/>
      <c r="H352" s="340">
        <v>6</v>
      </c>
      <c r="I352" s="340"/>
      <c r="J352" s="340"/>
      <c r="K352" s="340">
        <v>6</v>
      </c>
      <c r="L352" s="340"/>
      <c r="M352" s="340"/>
      <c r="N352" s="340"/>
      <c r="P352" s="450" t="s">
        <v>725</v>
      </c>
      <c r="R352">
        <f t="shared" si="3"/>
        <v>12</v>
      </c>
    </row>
    <row r="353" spans="1:18" ht="16" hidden="1" x14ac:dyDescent="0.2">
      <c r="A353" s="156">
        <v>14</v>
      </c>
      <c r="B353" s="530" t="s">
        <v>888</v>
      </c>
      <c r="C353" s="609"/>
      <c r="D353" s="610"/>
      <c r="E353" s="611"/>
      <c r="F353" s="341"/>
      <c r="G353" s="340"/>
      <c r="H353" s="340">
        <v>15</v>
      </c>
      <c r="I353" s="340"/>
      <c r="J353" s="340"/>
      <c r="K353" s="340"/>
      <c r="L353" s="340"/>
      <c r="M353" s="340"/>
      <c r="N353" s="340"/>
      <c r="O353" t="s">
        <v>887</v>
      </c>
      <c r="P353" s="450" t="s">
        <v>725</v>
      </c>
      <c r="R353">
        <f t="shared" si="3"/>
        <v>15</v>
      </c>
    </row>
    <row r="354" spans="1:18" ht="16" hidden="1" x14ac:dyDescent="0.2">
      <c r="A354" s="156">
        <v>14</v>
      </c>
      <c r="B354" s="432" t="s">
        <v>886</v>
      </c>
      <c r="C354" s="609"/>
      <c r="D354" s="610"/>
      <c r="E354" s="611"/>
      <c r="F354" s="341"/>
      <c r="G354" s="340"/>
      <c r="H354" s="340">
        <v>4</v>
      </c>
      <c r="I354" s="340"/>
      <c r="J354" s="340"/>
      <c r="K354" s="340"/>
      <c r="L354" s="340"/>
      <c r="M354" s="340"/>
      <c r="N354" s="340"/>
      <c r="O354" s="532" t="s">
        <v>880</v>
      </c>
      <c r="P354" s="450" t="s">
        <v>725</v>
      </c>
      <c r="R354">
        <f t="shared" si="3"/>
        <v>4</v>
      </c>
    </row>
    <row r="355" spans="1:18" ht="16" hidden="1" x14ac:dyDescent="0.2">
      <c r="A355" s="156">
        <v>14</v>
      </c>
      <c r="B355" s="74" t="s">
        <v>350</v>
      </c>
      <c r="C355" s="609"/>
      <c r="D355" s="610"/>
      <c r="E355" s="611"/>
      <c r="F355" s="341"/>
      <c r="G355" s="340"/>
      <c r="H355" s="340"/>
      <c r="I355" s="340"/>
      <c r="J355" s="340"/>
      <c r="K355" s="340"/>
      <c r="L355" s="340">
        <v>1</v>
      </c>
      <c r="M355" s="340"/>
      <c r="N355" s="340"/>
      <c r="P355" s="450" t="s">
        <v>725</v>
      </c>
      <c r="R355">
        <f t="shared" si="3"/>
        <v>1</v>
      </c>
    </row>
    <row r="356" spans="1:18" ht="16" hidden="1" x14ac:dyDescent="0.2">
      <c r="A356" s="156">
        <v>15</v>
      </c>
      <c r="B356" s="307" t="s">
        <v>547</v>
      </c>
      <c r="C356" s="609"/>
      <c r="D356" s="610"/>
      <c r="E356" s="611"/>
      <c r="F356" s="341"/>
      <c r="G356" s="340"/>
      <c r="H356" s="340">
        <v>8</v>
      </c>
      <c r="I356" s="340"/>
      <c r="J356" s="340"/>
      <c r="K356" s="340">
        <v>1</v>
      </c>
      <c r="L356" s="340"/>
      <c r="M356" s="340"/>
      <c r="N356" s="340"/>
      <c r="P356" s="450" t="s">
        <v>725</v>
      </c>
      <c r="R356">
        <f t="shared" si="3"/>
        <v>9</v>
      </c>
    </row>
    <row r="357" spans="1:18" ht="16" hidden="1" x14ac:dyDescent="0.2">
      <c r="A357" s="156">
        <v>15</v>
      </c>
      <c r="B357" s="74" t="s">
        <v>128</v>
      </c>
      <c r="C357" s="609"/>
      <c r="D357" s="610"/>
      <c r="E357" s="611"/>
      <c r="F357" s="341"/>
      <c r="G357" s="340"/>
      <c r="H357" s="451">
        <v>0</v>
      </c>
      <c r="I357" s="340"/>
      <c r="J357" s="340"/>
      <c r="K357" s="340"/>
      <c r="L357" s="451">
        <v>1</v>
      </c>
      <c r="M357" s="340"/>
      <c r="N357" s="340"/>
      <c r="P357" s="450" t="s">
        <v>725</v>
      </c>
      <c r="R357">
        <f t="shared" si="3"/>
        <v>1</v>
      </c>
    </row>
    <row r="358" spans="1:18" ht="16" hidden="1" x14ac:dyDescent="0.2">
      <c r="A358" s="156">
        <v>15</v>
      </c>
      <c r="B358" s="74" t="s">
        <v>351</v>
      </c>
      <c r="C358" s="609"/>
      <c r="D358" s="610"/>
      <c r="E358" s="611"/>
      <c r="F358" s="341"/>
      <c r="G358" s="340"/>
      <c r="H358" s="340">
        <v>5</v>
      </c>
      <c r="I358" s="340"/>
      <c r="J358" s="340"/>
      <c r="K358" s="340"/>
      <c r="L358" s="340"/>
      <c r="M358" s="340"/>
      <c r="N358" s="340"/>
      <c r="P358" s="450" t="s">
        <v>725</v>
      </c>
      <c r="R358">
        <f t="shared" si="3"/>
        <v>5</v>
      </c>
    </row>
    <row r="359" spans="1:18" ht="16" hidden="1" x14ac:dyDescent="0.2">
      <c r="A359" s="156">
        <v>15</v>
      </c>
      <c r="B359" s="432" t="s">
        <v>651</v>
      </c>
      <c r="C359" s="609"/>
      <c r="D359" s="610"/>
      <c r="E359" s="611"/>
      <c r="F359" s="341"/>
      <c r="G359" s="340"/>
      <c r="H359" s="340">
        <v>3</v>
      </c>
      <c r="I359" s="340"/>
      <c r="J359" s="340"/>
      <c r="K359" s="340"/>
      <c r="L359" s="340"/>
      <c r="M359" s="340"/>
      <c r="N359" s="340"/>
      <c r="P359" s="450" t="s">
        <v>725</v>
      </c>
      <c r="R359">
        <f t="shared" si="3"/>
        <v>3</v>
      </c>
    </row>
    <row r="360" spans="1:18" ht="16" hidden="1" x14ac:dyDescent="0.2">
      <c r="A360" s="156">
        <v>15</v>
      </c>
      <c r="B360" s="432" t="s">
        <v>550</v>
      </c>
      <c r="C360" s="609"/>
      <c r="D360" s="610"/>
      <c r="E360" s="611"/>
      <c r="F360" s="341"/>
      <c r="G360" s="340"/>
      <c r="H360" s="451">
        <v>0</v>
      </c>
      <c r="I360" s="340"/>
      <c r="J360" s="340"/>
      <c r="K360" s="340"/>
      <c r="L360" s="451">
        <v>2</v>
      </c>
      <c r="M360" s="340"/>
      <c r="N360" s="340"/>
      <c r="O360" t="s">
        <v>893</v>
      </c>
      <c r="P360" s="450" t="s">
        <v>725</v>
      </c>
      <c r="R360">
        <f t="shared" si="3"/>
        <v>2</v>
      </c>
    </row>
    <row r="361" spans="1:18" ht="16" hidden="1" x14ac:dyDescent="0.2">
      <c r="A361" s="156">
        <v>15</v>
      </c>
      <c r="B361" s="530" t="s">
        <v>888</v>
      </c>
      <c r="C361" s="609"/>
      <c r="D361" s="610"/>
      <c r="E361" s="611"/>
      <c r="F361" s="341"/>
      <c r="G361" s="340"/>
      <c r="H361" s="340">
        <v>5</v>
      </c>
      <c r="I361" s="340"/>
      <c r="J361" s="340"/>
      <c r="K361" s="340"/>
      <c r="L361" s="340"/>
      <c r="M361" s="340"/>
      <c r="N361" s="340"/>
      <c r="O361" t="s">
        <v>887</v>
      </c>
      <c r="P361" s="450" t="s">
        <v>725</v>
      </c>
      <c r="R361">
        <f t="shared" si="3"/>
        <v>5</v>
      </c>
    </row>
    <row r="362" spans="1:18" ht="16" hidden="1" x14ac:dyDescent="0.2">
      <c r="A362" s="156">
        <v>15</v>
      </c>
      <c r="B362" s="432" t="s">
        <v>551</v>
      </c>
      <c r="C362" s="609"/>
      <c r="D362" s="610"/>
      <c r="E362" s="611"/>
      <c r="F362" s="341"/>
      <c r="G362" s="340"/>
      <c r="H362" s="340">
        <v>7</v>
      </c>
      <c r="I362" s="340"/>
      <c r="J362" s="340"/>
      <c r="K362" s="340">
        <v>7</v>
      </c>
      <c r="L362" s="340"/>
      <c r="M362" s="340"/>
      <c r="N362" s="340"/>
      <c r="P362" s="450" t="s">
        <v>725</v>
      </c>
      <c r="R362">
        <f t="shared" si="3"/>
        <v>14</v>
      </c>
    </row>
    <row r="363" spans="1:18" ht="32" hidden="1" x14ac:dyDescent="0.2">
      <c r="A363" s="156">
        <v>15</v>
      </c>
      <c r="B363" s="74" t="s">
        <v>232</v>
      </c>
      <c r="C363" s="609"/>
      <c r="D363" s="610"/>
      <c r="E363" s="611"/>
      <c r="F363" s="341"/>
      <c r="G363" s="340"/>
      <c r="H363" s="340"/>
      <c r="I363" s="340"/>
      <c r="J363" s="340"/>
      <c r="K363" s="340"/>
      <c r="L363" s="340">
        <v>1</v>
      </c>
      <c r="M363" s="340"/>
      <c r="N363" s="340"/>
      <c r="P363" s="450" t="s">
        <v>725</v>
      </c>
      <c r="R363">
        <f t="shared" si="3"/>
        <v>1</v>
      </c>
    </row>
    <row r="364" spans="1:18" ht="16" hidden="1" x14ac:dyDescent="0.2">
      <c r="A364" s="156">
        <v>15</v>
      </c>
      <c r="B364" s="432" t="s">
        <v>886</v>
      </c>
      <c r="C364" s="609"/>
      <c r="D364" s="610"/>
      <c r="E364" s="611"/>
      <c r="F364" s="341"/>
      <c r="G364" s="340"/>
      <c r="H364" s="340">
        <v>3</v>
      </c>
      <c r="I364" s="340"/>
      <c r="J364" s="340"/>
      <c r="K364" s="340"/>
      <c r="L364" s="340"/>
      <c r="M364" s="340"/>
      <c r="N364" s="340"/>
      <c r="O364" s="532" t="s">
        <v>880</v>
      </c>
      <c r="P364" s="450" t="s">
        <v>725</v>
      </c>
      <c r="R364">
        <f t="shared" si="3"/>
        <v>3</v>
      </c>
    </row>
    <row r="365" spans="1:18" ht="16" hidden="1" x14ac:dyDescent="0.2">
      <c r="A365" s="156">
        <v>15</v>
      </c>
      <c r="B365" s="432" t="s">
        <v>560</v>
      </c>
      <c r="C365" s="609"/>
      <c r="D365" s="610"/>
      <c r="E365" s="611"/>
      <c r="F365" s="341"/>
      <c r="G365" s="340"/>
      <c r="H365" s="451">
        <v>0</v>
      </c>
      <c r="I365" s="340"/>
      <c r="J365" s="340"/>
      <c r="K365" s="340"/>
      <c r="L365" s="451">
        <v>4</v>
      </c>
      <c r="M365" s="340"/>
      <c r="N365" s="340"/>
      <c r="P365" s="450" t="s">
        <v>725</v>
      </c>
      <c r="R365">
        <f t="shared" si="3"/>
        <v>4</v>
      </c>
    </row>
    <row r="366" spans="1:18" ht="16" hidden="1" x14ac:dyDescent="0.2">
      <c r="A366" s="156">
        <v>16</v>
      </c>
      <c r="B366" s="74" t="s">
        <v>502</v>
      </c>
      <c r="C366" s="609"/>
      <c r="D366" s="610"/>
      <c r="E366" s="611"/>
      <c r="F366" s="341"/>
      <c r="G366" s="340"/>
      <c r="H366" s="451">
        <v>0</v>
      </c>
      <c r="I366" s="340"/>
      <c r="J366" s="340"/>
      <c r="K366" s="340"/>
      <c r="L366" s="451">
        <v>4</v>
      </c>
      <c r="M366" s="340"/>
      <c r="N366" s="340"/>
      <c r="P366" s="450" t="s">
        <v>725</v>
      </c>
      <c r="R366">
        <f t="shared" si="3"/>
        <v>4</v>
      </c>
    </row>
    <row r="367" spans="1:18" ht="16" hidden="1" x14ac:dyDescent="0.2">
      <c r="A367" s="156">
        <v>16</v>
      </c>
      <c r="B367" s="432" t="s">
        <v>560</v>
      </c>
      <c r="C367" s="609"/>
      <c r="D367" s="610"/>
      <c r="E367" s="611"/>
      <c r="F367" s="341"/>
      <c r="G367" s="340"/>
      <c r="H367" s="451">
        <v>0</v>
      </c>
      <c r="I367" s="340"/>
      <c r="J367" s="340"/>
      <c r="K367" s="340"/>
      <c r="L367" s="451">
        <v>3</v>
      </c>
      <c r="M367" s="340"/>
      <c r="N367" s="340"/>
      <c r="P367" s="450" t="s">
        <v>725</v>
      </c>
      <c r="R367">
        <f t="shared" si="3"/>
        <v>3</v>
      </c>
    </row>
    <row r="368" spans="1:18" ht="16" hidden="1" x14ac:dyDescent="0.2">
      <c r="A368" s="156">
        <v>16</v>
      </c>
      <c r="B368" s="432" t="s">
        <v>551</v>
      </c>
      <c r="C368" s="609"/>
      <c r="D368" s="610"/>
      <c r="E368" s="611"/>
      <c r="F368" s="341"/>
      <c r="G368" s="340"/>
      <c r="H368" s="340">
        <v>1</v>
      </c>
      <c r="I368" s="340"/>
      <c r="J368" s="340"/>
      <c r="K368" s="340"/>
      <c r="L368" s="340"/>
      <c r="M368" s="340"/>
      <c r="N368" s="340"/>
      <c r="P368" s="450" t="s">
        <v>725</v>
      </c>
      <c r="R368">
        <f t="shared" si="3"/>
        <v>1</v>
      </c>
    </row>
    <row r="369" spans="1:18" ht="16" hidden="1" x14ac:dyDescent="0.2">
      <c r="A369" s="156">
        <v>16</v>
      </c>
      <c r="B369" s="530" t="s">
        <v>888</v>
      </c>
      <c r="C369" s="609"/>
      <c r="D369" s="610"/>
      <c r="E369" s="611"/>
      <c r="F369" s="341"/>
      <c r="G369" s="340"/>
      <c r="H369" s="340">
        <v>2</v>
      </c>
      <c r="I369" s="340"/>
      <c r="J369" s="340"/>
      <c r="K369" s="340"/>
      <c r="L369" s="340"/>
      <c r="M369" s="340"/>
      <c r="N369" s="340"/>
      <c r="O369" t="s">
        <v>887</v>
      </c>
      <c r="P369" s="450" t="s">
        <v>725</v>
      </c>
      <c r="R369">
        <f t="shared" si="3"/>
        <v>2</v>
      </c>
    </row>
    <row r="370" spans="1:18" ht="16" hidden="1" x14ac:dyDescent="0.2">
      <c r="A370" s="156">
        <v>16</v>
      </c>
      <c r="B370" s="432" t="s">
        <v>550</v>
      </c>
      <c r="C370" s="609"/>
      <c r="D370" s="610"/>
      <c r="E370" s="611"/>
      <c r="F370" s="341"/>
      <c r="G370" s="340"/>
      <c r="H370" s="451">
        <v>0</v>
      </c>
      <c r="I370" s="340"/>
      <c r="J370" s="340"/>
      <c r="K370" s="340"/>
      <c r="L370" s="451">
        <v>1</v>
      </c>
      <c r="M370" s="340"/>
      <c r="N370" s="340"/>
      <c r="O370" t="s">
        <v>893</v>
      </c>
      <c r="P370" s="450" t="s">
        <v>725</v>
      </c>
      <c r="R370">
        <f t="shared" si="3"/>
        <v>1</v>
      </c>
    </row>
    <row r="371" spans="1:18" ht="16" hidden="1" x14ac:dyDescent="0.2">
      <c r="A371" s="156">
        <v>16</v>
      </c>
      <c r="B371" s="432" t="s">
        <v>721</v>
      </c>
      <c r="C371" s="609"/>
      <c r="D371" s="610"/>
      <c r="E371" s="611"/>
      <c r="F371" s="341"/>
      <c r="G371" s="340"/>
      <c r="H371" s="451">
        <v>0</v>
      </c>
      <c r="I371" s="340"/>
      <c r="J371" s="340"/>
      <c r="K371" s="340"/>
      <c r="L371" s="451">
        <v>4</v>
      </c>
      <c r="M371" s="340"/>
      <c r="N371" s="340"/>
      <c r="P371" s="450" t="s">
        <v>725</v>
      </c>
      <c r="R371">
        <f t="shared" si="3"/>
        <v>4</v>
      </c>
    </row>
    <row r="372" spans="1:18" ht="16" hidden="1" x14ac:dyDescent="0.2">
      <c r="A372" s="156">
        <v>17</v>
      </c>
      <c r="B372" s="432" t="s">
        <v>721</v>
      </c>
      <c r="C372" s="609"/>
      <c r="D372" s="610"/>
      <c r="E372" s="611"/>
      <c r="F372" s="341"/>
      <c r="G372" s="340"/>
      <c r="H372" s="451">
        <v>0</v>
      </c>
      <c r="I372" s="340"/>
      <c r="J372" s="340"/>
      <c r="K372" s="340"/>
      <c r="L372" s="451">
        <v>14</v>
      </c>
      <c r="M372" s="340"/>
      <c r="N372" s="340"/>
      <c r="P372" s="450" t="s">
        <v>725</v>
      </c>
      <c r="R372">
        <f t="shared" si="3"/>
        <v>14</v>
      </c>
    </row>
    <row r="373" spans="1:18" ht="16" hidden="1" x14ac:dyDescent="0.2">
      <c r="A373" s="156">
        <v>17</v>
      </c>
      <c r="B373" s="432" t="s">
        <v>560</v>
      </c>
      <c r="C373" s="609"/>
      <c r="D373" s="610"/>
      <c r="E373" s="611"/>
      <c r="F373" s="341"/>
      <c r="G373" s="340"/>
      <c r="H373" s="451">
        <v>0</v>
      </c>
      <c r="I373" s="340"/>
      <c r="J373" s="340"/>
      <c r="K373" s="340"/>
      <c r="L373" s="451">
        <v>3</v>
      </c>
      <c r="M373" s="340"/>
      <c r="N373" s="340"/>
      <c r="P373" s="450" t="s">
        <v>725</v>
      </c>
      <c r="R373">
        <f t="shared" si="3"/>
        <v>3</v>
      </c>
    </row>
    <row r="374" spans="1:18" ht="16" hidden="1" x14ac:dyDescent="0.2">
      <c r="A374" s="156">
        <v>17</v>
      </c>
      <c r="B374" s="432" t="s">
        <v>780</v>
      </c>
      <c r="C374" s="609"/>
      <c r="D374" s="610"/>
      <c r="E374" s="611"/>
      <c r="F374" s="341"/>
      <c r="G374" s="340"/>
      <c r="H374" s="451">
        <v>0</v>
      </c>
      <c r="I374" s="340"/>
      <c r="J374" s="340"/>
      <c r="K374" s="340"/>
      <c r="L374" s="451">
        <v>3</v>
      </c>
      <c r="M374" s="340"/>
      <c r="N374" s="340"/>
      <c r="O374" t="s">
        <v>893</v>
      </c>
      <c r="P374" s="450" t="s">
        <v>725</v>
      </c>
      <c r="R374">
        <f t="shared" si="3"/>
        <v>3</v>
      </c>
    </row>
    <row r="375" spans="1:18" ht="16" hidden="1" x14ac:dyDescent="0.2">
      <c r="A375" s="156">
        <v>17</v>
      </c>
      <c r="B375" s="74" t="s">
        <v>128</v>
      </c>
      <c r="C375" s="609"/>
      <c r="D375" s="610"/>
      <c r="E375" s="611"/>
      <c r="F375" s="341"/>
      <c r="G375" s="340"/>
      <c r="H375" s="451">
        <v>0</v>
      </c>
      <c r="I375" s="340"/>
      <c r="J375" s="340"/>
      <c r="K375" s="340"/>
      <c r="L375" s="451">
        <v>9</v>
      </c>
      <c r="M375" s="340"/>
      <c r="N375" s="340"/>
      <c r="P375" s="450" t="s">
        <v>725</v>
      </c>
      <c r="R375">
        <f t="shared" si="3"/>
        <v>9</v>
      </c>
    </row>
    <row r="376" spans="1:18" ht="16" hidden="1" x14ac:dyDescent="0.2">
      <c r="A376" s="156">
        <v>17</v>
      </c>
      <c r="B376" s="74" t="s">
        <v>351</v>
      </c>
      <c r="C376" s="609"/>
      <c r="D376" s="610"/>
      <c r="E376" s="611"/>
      <c r="F376" s="341"/>
      <c r="G376" s="340"/>
      <c r="H376" s="340">
        <v>1</v>
      </c>
      <c r="I376" s="340"/>
      <c r="J376" s="340"/>
      <c r="K376" s="340"/>
      <c r="L376" s="340"/>
      <c r="M376" s="340"/>
      <c r="N376" s="340"/>
      <c r="P376" s="450" t="s">
        <v>725</v>
      </c>
      <c r="R376">
        <f t="shared" si="3"/>
        <v>1</v>
      </c>
    </row>
    <row r="377" spans="1:18" ht="16" hidden="1" x14ac:dyDescent="0.2">
      <c r="A377" s="156">
        <v>17</v>
      </c>
      <c r="B377" s="530" t="s">
        <v>888</v>
      </c>
      <c r="C377" s="609"/>
      <c r="D377" s="610"/>
      <c r="E377" s="611"/>
      <c r="F377" s="341"/>
      <c r="G377" s="340"/>
      <c r="H377" s="340">
        <v>2</v>
      </c>
      <c r="I377" s="340"/>
      <c r="J377" s="340"/>
      <c r="K377" s="340"/>
      <c r="L377" s="340"/>
      <c r="M377" s="340"/>
      <c r="N377" s="340"/>
      <c r="O377" t="s">
        <v>887</v>
      </c>
      <c r="P377" s="450" t="s">
        <v>725</v>
      </c>
      <c r="R377">
        <f t="shared" si="3"/>
        <v>2</v>
      </c>
    </row>
    <row r="378" spans="1:18" ht="16" hidden="1" x14ac:dyDescent="0.2">
      <c r="A378" s="156">
        <v>17</v>
      </c>
      <c r="B378" s="74" t="s">
        <v>777</v>
      </c>
      <c r="C378" s="609"/>
      <c r="D378" s="610"/>
      <c r="E378" s="611"/>
      <c r="F378" s="341"/>
      <c r="G378" s="340"/>
      <c r="H378" s="340">
        <v>1</v>
      </c>
      <c r="I378" s="340"/>
      <c r="J378" s="340"/>
      <c r="K378" s="340"/>
      <c r="L378" s="340"/>
      <c r="M378" s="340"/>
      <c r="N378" s="340"/>
      <c r="P378" s="450" t="s">
        <v>725</v>
      </c>
      <c r="R378">
        <f t="shared" si="3"/>
        <v>1</v>
      </c>
    </row>
    <row r="379" spans="1:18" ht="16" hidden="1" x14ac:dyDescent="0.2">
      <c r="A379" s="156">
        <v>17</v>
      </c>
      <c r="B379" s="432" t="s">
        <v>551</v>
      </c>
      <c r="C379" s="609"/>
      <c r="D379" s="610"/>
      <c r="E379" s="611"/>
      <c r="F379" s="341"/>
      <c r="G379" s="340"/>
      <c r="H379" s="340">
        <v>4</v>
      </c>
      <c r="I379" s="340"/>
      <c r="J379" s="340"/>
      <c r="K379" s="340">
        <v>1</v>
      </c>
      <c r="L379" s="340"/>
      <c r="M379" s="340"/>
      <c r="N379" s="340"/>
      <c r="P379" s="450" t="s">
        <v>725</v>
      </c>
      <c r="R379">
        <f t="shared" si="3"/>
        <v>5</v>
      </c>
    </row>
    <row r="380" spans="1:18" ht="16" hidden="1" x14ac:dyDescent="0.2">
      <c r="A380" s="156">
        <v>18</v>
      </c>
      <c r="B380" s="74" t="s">
        <v>128</v>
      </c>
      <c r="C380" s="609"/>
      <c r="D380" s="610"/>
      <c r="E380" s="611"/>
      <c r="F380" s="341"/>
      <c r="G380" s="340"/>
      <c r="H380" s="451">
        <v>0</v>
      </c>
      <c r="I380" s="340"/>
      <c r="J380" s="340"/>
      <c r="K380" s="340"/>
      <c r="L380" s="451">
        <v>4</v>
      </c>
      <c r="M380" s="340"/>
      <c r="N380" s="340"/>
      <c r="P380" s="450" t="s">
        <v>725</v>
      </c>
      <c r="R380">
        <f t="shared" si="3"/>
        <v>4</v>
      </c>
    </row>
    <row r="381" spans="1:18" ht="16" hidden="1" x14ac:dyDescent="0.2">
      <c r="A381" s="156">
        <v>18</v>
      </c>
      <c r="B381" s="74" t="s">
        <v>351</v>
      </c>
      <c r="C381" s="609"/>
      <c r="D381" s="610"/>
      <c r="E381" s="611"/>
      <c r="F381" s="341"/>
      <c r="G381" s="340"/>
      <c r="H381" s="340">
        <v>1</v>
      </c>
      <c r="I381" s="340"/>
      <c r="J381" s="340"/>
      <c r="K381" s="340"/>
      <c r="L381" s="340"/>
      <c r="M381" s="340"/>
      <c r="N381" s="340"/>
      <c r="P381" s="450" t="s">
        <v>725</v>
      </c>
      <c r="R381">
        <f t="shared" ref="R381:R395" si="4">SUM(G381:I381,K381:N381)</f>
        <v>1</v>
      </c>
    </row>
    <row r="382" spans="1:18" ht="16" hidden="1" x14ac:dyDescent="0.2">
      <c r="A382" s="156">
        <v>18</v>
      </c>
      <c r="B382" s="530" t="s">
        <v>888</v>
      </c>
      <c r="C382" s="609"/>
      <c r="D382" s="610"/>
      <c r="E382" s="611"/>
      <c r="F382" s="341"/>
      <c r="G382" s="340"/>
      <c r="H382" s="340">
        <v>1</v>
      </c>
      <c r="I382" s="340"/>
      <c r="J382" s="340"/>
      <c r="K382" s="340"/>
      <c r="L382" s="340"/>
      <c r="M382" s="340"/>
      <c r="N382" s="340"/>
      <c r="O382" t="s">
        <v>887</v>
      </c>
      <c r="P382" s="450" t="s">
        <v>725</v>
      </c>
      <c r="R382">
        <f t="shared" si="4"/>
        <v>1</v>
      </c>
    </row>
    <row r="383" spans="1:18" ht="16" hidden="1" x14ac:dyDescent="0.2">
      <c r="A383" s="156">
        <v>18</v>
      </c>
      <c r="B383" s="432" t="s">
        <v>965</v>
      </c>
      <c r="C383" s="609"/>
      <c r="D383" s="610"/>
      <c r="E383" s="611"/>
      <c r="F383" s="341"/>
      <c r="G383" s="340"/>
      <c r="H383" s="340">
        <v>1</v>
      </c>
      <c r="I383" s="340"/>
      <c r="J383" s="340"/>
      <c r="K383" s="340"/>
      <c r="L383" s="340"/>
      <c r="M383" s="340"/>
      <c r="N383" s="340"/>
      <c r="P383" s="450" t="s">
        <v>725</v>
      </c>
      <c r="R383">
        <f t="shared" si="4"/>
        <v>1</v>
      </c>
    </row>
    <row r="384" spans="1:18" ht="16" hidden="1" x14ac:dyDescent="0.2">
      <c r="A384" s="156">
        <v>18</v>
      </c>
      <c r="B384" s="74" t="s">
        <v>502</v>
      </c>
      <c r="C384" s="609"/>
      <c r="D384" s="610"/>
      <c r="E384" s="611"/>
      <c r="F384" s="341"/>
      <c r="G384" s="340"/>
      <c r="H384" s="451">
        <v>0</v>
      </c>
      <c r="I384" s="340"/>
      <c r="J384" s="340"/>
      <c r="K384" s="340"/>
      <c r="L384" s="451">
        <v>2</v>
      </c>
      <c r="M384" s="340"/>
      <c r="N384" s="340"/>
      <c r="P384" s="450" t="s">
        <v>725</v>
      </c>
      <c r="R384">
        <f t="shared" si="4"/>
        <v>2</v>
      </c>
    </row>
    <row r="385" spans="1:18" ht="16" hidden="1" x14ac:dyDescent="0.2">
      <c r="A385" s="156">
        <v>18</v>
      </c>
      <c r="B385" s="432" t="s">
        <v>551</v>
      </c>
      <c r="C385" s="609"/>
      <c r="D385" s="610"/>
      <c r="E385" s="611"/>
      <c r="F385" s="341"/>
      <c r="G385" s="340"/>
      <c r="H385" s="340">
        <v>3</v>
      </c>
      <c r="I385" s="340"/>
      <c r="J385" s="340"/>
      <c r="K385" s="340"/>
      <c r="L385" s="340"/>
      <c r="M385" s="340"/>
      <c r="N385" s="340"/>
      <c r="P385" s="450" t="s">
        <v>725</v>
      </c>
      <c r="R385">
        <f t="shared" si="4"/>
        <v>3</v>
      </c>
    </row>
    <row r="386" spans="1:18" ht="16" hidden="1" x14ac:dyDescent="0.2">
      <c r="A386" s="156">
        <v>19</v>
      </c>
      <c r="B386" s="432" t="s">
        <v>551</v>
      </c>
      <c r="C386" s="609"/>
      <c r="D386" s="610"/>
      <c r="E386" s="611"/>
      <c r="F386" s="341"/>
      <c r="G386" s="340"/>
      <c r="H386" s="340">
        <v>7</v>
      </c>
      <c r="I386" s="340"/>
      <c r="J386" s="340"/>
      <c r="K386" s="340"/>
      <c r="L386" s="340"/>
      <c r="M386" s="340"/>
      <c r="N386" s="340"/>
      <c r="P386" s="450" t="s">
        <v>725</v>
      </c>
      <c r="R386">
        <f t="shared" si="4"/>
        <v>7</v>
      </c>
    </row>
    <row r="387" spans="1:18" ht="16" hidden="1" x14ac:dyDescent="0.2">
      <c r="A387" s="156">
        <v>19</v>
      </c>
      <c r="B387" s="74" t="s">
        <v>777</v>
      </c>
      <c r="C387" s="609"/>
      <c r="D387" s="610"/>
      <c r="E387" s="611"/>
      <c r="F387" s="341"/>
      <c r="G387" s="340"/>
      <c r="H387" s="340">
        <v>8</v>
      </c>
      <c r="I387" s="340"/>
      <c r="J387" s="340"/>
      <c r="K387" s="340"/>
      <c r="L387" s="340"/>
      <c r="M387" s="340"/>
      <c r="N387" s="340"/>
      <c r="P387" s="450" t="s">
        <v>725</v>
      </c>
      <c r="R387">
        <f t="shared" si="4"/>
        <v>8</v>
      </c>
    </row>
    <row r="388" spans="1:18" ht="16" hidden="1" x14ac:dyDescent="0.2">
      <c r="A388" s="156">
        <v>19</v>
      </c>
      <c r="B388" s="74" t="s">
        <v>128</v>
      </c>
      <c r="C388" s="609"/>
      <c r="D388" s="610"/>
      <c r="E388" s="611"/>
      <c r="F388" s="341"/>
      <c r="G388" s="340"/>
      <c r="H388" s="451">
        <v>0</v>
      </c>
      <c r="I388" s="340"/>
      <c r="J388" s="340"/>
      <c r="K388" s="340"/>
      <c r="L388" s="451">
        <v>4</v>
      </c>
      <c r="M388" s="340"/>
      <c r="N388" s="340"/>
      <c r="P388" s="450" t="s">
        <v>725</v>
      </c>
      <c r="R388">
        <f t="shared" si="4"/>
        <v>4</v>
      </c>
    </row>
    <row r="389" spans="1:18" ht="16" hidden="1" x14ac:dyDescent="0.2">
      <c r="A389" s="156">
        <v>19</v>
      </c>
      <c r="B389" s="432" t="s">
        <v>547</v>
      </c>
      <c r="C389" s="609"/>
      <c r="D389" s="610"/>
      <c r="E389" s="611"/>
      <c r="F389" s="341"/>
      <c r="G389" s="340"/>
      <c r="H389" s="340">
        <v>1</v>
      </c>
      <c r="I389" s="340"/>
      <c r="J389" s="340"/>
      <c r="K389" s="340"/>
      <c r="L389" s="340"/>
      <c r="M389" s="340"/>
      <c r="N389" s="340"/>
      <c r="P389" s="450" t="s">
        <v>725</v>
      </c>
      <c r="R389">
        <f t="shared" si="4"/>
        <v>1</v>
      </c>
    </row>
    <row r="390" spans="1:18" ht="16" hidden="1" x14ac:dyDescent="0.2">
      <c r="A390" s="156">
        <v>19</v>
      </c>
      <c r="B390" s="432" t="s">
        <v>889</v>
      </c>
      <c r="C390" s="609"/>
      <c r="D390" s="610"/>
      <c r="E390" s="611"/>
      <c r="F390" s="341"/>
      <c r="G390" s="340"/>
      <c r="H390" s="451">
        <v>0</v>
      </c>
      <c r="I390" s="340"/>
      <c r="J390" s="340"/>
      <c r="K390" s="340"/>
      <c r="L390" s="451">
        <v>1</v>
      </c>
      <c r="M390" s="340"/>
      <c r="N390" s="340"/>
      <c r="O390" t="s">
        <v>891</v>
      </c>
      <c r="P390" s="450" t="s">
        <v>725</v>
      </c>
      <c r="R390">
        <f t="shared" si="4"/>
        <v>1</v>
      </c>
    </row>
    <row r="391" spans="1:18" ht="16" hidden="1" x14ac:dyDescent="0.2">
      <c r="A391" s="156">
        <v>19</v>
      </c>
      <c r="B391" s="307" t="s">
        <v>547</v>
      </c>
      <c r="C391" s="609"/>
      <c r="D391" s="610"/>
      <c r="E391" s="611"/>
      <c r="F391" s="341"/>
      <c r="G391" s="340"/>
      <c r="H391" s="340">
        <v>4</v>
      </c>
      <c r="I391" s="340"/>
      <c r="J391" s="340"/>
      <c r="K391" s="340"/>
      <c r="L391" s="340"/>
      <c r="M391" s="340"/>
      <c r="N391" s="340"/>
      <c r="O391" t="s">
        <v>778</v>
      </c>
      <c r="P391" s="450" t="s">
        <v>725</v>
      </c>
      <c r="R391">
        <f t="shared" si="4"/>
        <v>4</v>
      </c>
    </row>
    <row r="392" spans="1:18" ht="16" hidden="1" x14ac:dyDescent="0.2">
      <c r="A392" s="156">
        <v>20</v>
      </c>
      <c r="B392" s="432" t="s">
        <v>551</v>
      </c>
      <c r="C392" s="609"/>
      <c r="D392" s="610"/>
      <c r="E392" s="611"/>
      <c r="F392" s="341"/>
      <c r="G392" s="340"/>
      <c r="H392" s="340">
        <v>15</v>
      </c>
      <c r="I392" s="340"/>
      <c r="J392" s="340"/>
      <c r="K392" s="340">
        <v>4</v>
      </c>
      <c r="L392" s="340"/>
      <c r="M392" s="340"/>
      <c r="N392" s="340"/>
      <c r="P392" s="450" t="s">
        <v>725</v>
      </c>
      <c r="R392">
        <f t="shared" si="4"/>
        <v>19</v>
      </c>
    </row>
    <row r="393" spans="1:18" ht="16" hidden="1" x14ac:dyDescent="0.2">
      <c r="A393" s="156">
        <v>20</v>
      </c>
      <c r="B393" s="74" t="s">
        <v>777</v>
      </c>
      <c r="C393" s="609"/>
      <c r="D393" s="610"/>
      <c r="E393" s="611"/>
      <c r="F393" s="341"/>
      <c r="G393" s="340"/>
      <c r="H393" s="340">
        <v>8</v>
      </c>
      <c r="I393" s="340"/>
      <c r="J393" s="340"/>
      <c r="K393" s="340"/>
      <c r="L393" s="340"/>
      <c r="M393" s="340"/>
      <c r="N393" s="340"/>
      <c r="P393" s="450" t="s">
        <v>725</v>
      </c>
      <c r="R393">
        <f t="shared" si="4"/>
        <v>8</v>
      </c>
    </row>
    <row r="394" spans="1:18" ht="16" hidden="1" x14ac:dyDescent="0.2">
      <c r="A394" s="156">
        <v>20</v>
      </c>
      <c r="B394" s="74" t="s">
        <v>128</v>
      </c>
      <c r="C394" s="609"/>
      <c r="D394" s="610"/>
      <c r="E394" s="611"/>
      <c r="F394" s="341"/>
      <c r="G394" s="340"/>
      <c r="H394" s="451">
        <v>0</v>
      </c>
      <c r="I394" s="340"/>
      <c r="J394" s="340"/>
      <c r="K394" s="340"/>
      <c r="L394" s="451">
        <v>3</v>
      </c>
      <c r="M394" s="340"/>
      <c r="N394" s="340"/>
      <c r="P394" s="450" t="s">
        <v>725</v>
      </c>
      <c r="R394">
        <f t="shared" si="4"/>
        <v>3</v>
      </c>
    </row>
    <row r="395" spans="1:18" ht="32" hidden="1" x14ac:dyDescent="0.2">
      <c r="A395" s="156">
        <v>20</v>
      </c>
      <c r="B395" s="74" t="s">
        <v>232</v>
      </c>
      <c r="C395" s="609"/>
      <c r="D395" s="610"/>
      <c r="E395" s="611"/>
      <c r="F395" s="341"/>
      <c r="G395" s="340"/>
      <c r="H395" s="340"/>
      <c r="I395" s="340"/>
      <c r="J395" s="340"/>
      <c r="K395" s="340"/>
      <c r="L395" s="340">
        <v>1</v>
      </c>
      <c r="M395" s="340"/>
      <c r="N395" s="340"/>
      <c r="O395" s="360" t="s">
        <v>782</v>
      </c>
      <c r="P395" s="450" t="s">
        <v>725</v>
      </c>
      <c r="R395">
        <f t="shared" si="4"/>
        <v>1</v>
      </c>
    </row>
  </sheetData>
  <autoFilter ref="A24:P395" xr:uid="{E76C3A94-4C57-40E5-B7C5-EB0439DA6C90}">
    <filterColumn colId="1">
      <filters>
        <filter val="Brassicaceae"/>
      </filters>
    </filterColumn>
  </autoFilter>
  <mergeCells count="406">
    <mergeCell ref="C174:E174"/>
    <mergeCell ref="C175:E175"/>
    <mergeCell ref="C176:E176"/>
    <mergeCell ref="C177:E177"/>
    <mergeCell ref="C178:E178"/>
    <mergeCell ref="C165:E165"/>
    <mergeCell ref="C166:E166"/>
    <mergeCell ref="C167:E167"/>
    <mergeCell ref="C168:E168"/>
    <mergeCell ref="C169:E169"/>
    <mergeCell ref="C170:E170"/>
    <mergeCell ref="C171:E171"/>
    <mergeCell ref="C172:E172"/>
    <mergeCell ref="C173:E173"/>
    <mergeCell ref="C156:E156"/>
    <mergeCell ref="C157:E157"/>
    <mergeCell ref="C158:E158"/>
    <mergeCell ref="C159:E159"/>
    <mergeCell ref="C160:E160"/>
    <mergeCell ref="C161:E161"/>
    <mergeCell ref="C162:E162"/>
    <mergeCell ref="C163:E163"/>
    <mergeCell ref="C164:E164"/>
    <mergeCell ref="C147:E147"/>
    <mergeCell ref="C148:E148"/>
    <mergeCell ref="C149:E149"/>
    <mergeCell ref="C150:E150"/>
    <mergeCell ref="C151:E151"/>
    <mergeCell ref="C152:E152"/>
    <mergeCell ref="C153:E153"/>
    <mergeCell ref="C154:E154"/>
    <mergeCell ref="C155:E155"/>
    <mergeCell ref="C138:E138"/>
    <mergeCell ref="C139:E139"/>
    <mergeCell ref="C140:E140"/>
    <mergeCell ref="C141:E141"/>
    <mergeCell ref="C142:E142"/>
    <mergeCell ref="C143:E143"/>
    <mergeCell ref="C144:E144"/>
    <mergeCell ref="C145:E145"/>
    <mergeCell ref="C146:E146"/>
    <mergeCell ref="C129:E129"/>
    <mergeCell ref="C130:E130"/>
    <mergeCell ref="C131:E131"/>
    <mergeCell ref="C132:E132"/>
    <mergeCell ref="C133:E133"/>
    <mergeCell ref="C134:E134"/>
    <mergeCell ref="C135:E135"/>
    <mergeCell ref="C136:E136"/>
    <mergeCell ref="C137:E137"/>
    <mergeCell ref="C120:E120"/>
    <mergeCell ref="C121:E121"/>
    <mergeCell ref="C122:E122"/>
    <mergeCell ref="C123:E123"/>
    <mergeCell ref="C124:E124"/>
    <mergeCell ref="C125:E125"/>
    <mergeCell ref="C126:E126"/>
    <mergeCell ref="C127:E127"/>
    <mergeCell ref="C128:E128"/>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79:E179"/>
    <mergeCell ref="C180:E180"/>
    <mergeCell ref="C181:E181"/>
    <mergeCell ref="C182:E182"/>
    <mergeCell ref="C183:E183"/>
    <mergeCell ref="C107:E107"/>
    <mergeCell ref="C108:E108"/>
    <mergeCell ref="C109:E109"/>
    <mergeCell ref="C101:E101"/>
    <mergeCell ref="C102:E102"/>
    <mergeCell ref="C103:E103"/>
    <mergeCell ref="C104:E104"/>
    <mergeCell ref="C105:E105"/>
    <mergeCell ref="C106:E106"/>
    <mergeCell ref="C110:E110"/>
    <mergeCell ref="C111:E111"/>
    <mergeCell ref="C112:E112"/>
    <mergeCell ref="C113:E113"/>
    <mergeCell ref="C114:E114"/>
    <mergeCell ref="C115:E115"/>
    <mergeCell ref="C116:E116"/>
    <mergeCell ref="C117:E117"/>
    <mergeCell ref="C118:E118"/>
    <mergeCell ref="C119:E119"/>
    <mergeCell ref="C191:E191"/>
    <mergeCell ref="C192:E192"/>
    <mergeCell ref="C193:E193"/>
    <mergeCell ref="C194:E194"/>
    <mergeCell ref="C195:E195"/>
    <mergeCell ref="C184:E184"/>
    <mergeCell ref="C185:E185"/>
    <mergeCell ref="C186:E186"/>
    <mergeCell ref="C187:E187"/>
    <mergeCell ref="C188:E188"/>
    <mergeCell ref="C189:E189"/>
    <mergeCell ref="C190:E190"/>
    <mergeCell ref="C203:E203"/>
    <mergeCell ref="C204:E204"/>
    <mergeCell ref="C205:E205"/>
    <mergeCell ref="C206:E206"/>
    <mergeCell ref="C207:E207"/>
    <mergeCell ref="C208:E208"/>
    <mergeCell ref="C196:E196"/>
    <mergeCell ref="C197:E197"/>
    <mergeCell ref="C198:E198"/>
    <mergeCell ref="C199:E199"/>
    <mergeCell ref="C200:E200"/>
    <mergeCell ref="C201:E201"/>
    <mergeCell ref="C202:E202"/>
    <mergeCell ref="C216:E216"/>
    <mergeCell ref="C217:E217"/>
    <mergeCell ref="C218:E218"/>
    <mergeCell ref="C219:E219"/>
    <mergeCell ref="C220:E220"/>
    <mergeCell ref="C209:E209"/>
    <mergeCell ref="C210:E210"/>
    <mergeCell ref="C211:E211"/>
    <mergeCell ref="C212:E212"/>
    <mergeCell ref="C213:E213"/>
    <mergeCell ref="C214:E214"/>
    <mergeCell ref="C215:E215"/>
    <mergeCell ref="C227:E227"/>
    <mergeCell ref="C228:E228"/>
    <mergeCell ref="C229:E229"/>
    <mergeCell ref="C230:E230"/>
    <mergeCell ref="C231:E231"/>
    <mergeCell ref="C232:E232"/>
    <mergeCell ref="C221:E221"/>
    <mergeCell ref="C222:E222"/>
    <mergeCell ref="C223:E223"/>
    <mergeCell ref="C224:E224"/>
    <mergeCell ref="C225:E225"/>
    <mergeCell ref="C226:E226"/>
    <mergeCell ref="C239:E239"/>
    <mergeCell ref="C240:E240"/>
    <mergeCell ref="C241:E241"/>
    <mergeCell ref="C242:E242"/>
    <mergeCell ref="C243:E243"/>
    <mergeCell ref="C233:E233"/>
    <mergeCell ref="C234:E234"/>
    <mergeCell ref="C235:E235"/>
    <mergeCell ref="C236:E236"/>
    <mergeCell ref="C237:E237"/>
    <mergeCell ref="C238:E238"/>
    <mergeCell ref="C250:E250"/>
    <mergeCell ref="C251:E251"/>
    <mergeCell ref="C252:E252"/>
    <mergeCell ref="C253:E253"/>
    <mergeCell ref="C254:E254"/>
    <mergeCell ref="C255:E255"/>
    <mergeCell ref="C244:E244"/>
    <mergeCell ref="C245:E245"/>
    <mergeCell ref="C246:E246"/>
    <mergeCell ref="C247:E247"/>
    <mergeCell ref="C248:E248"/>
    <mergeCell ref="C249:E249"/>
    <mergeCell ref="C262:E262"/>
    <mergeCell ref="C263:E263"/>
    <mergeCell ref="C264:E264"/>
    <mergeCell ref="C265:E265"/>
    <mergeCell ref="C266:E266"/>
    <mergeCell ref="C267:E267"/>
    <mergeCell ref="C256:E256"/>
    <mergeCell ref="C257:E257"/>
    <mergeCell ref="C258:E258"/>
    <mergeCell ref="C259:E259"/>
    <mergeCell ref="C260:E260"/>
    <mergeCell ref="C261:E261"/>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94:E394"/>
    <mergeCell ref="C395:E395"/>
    <mergeCell ref="C385:E385"/>
    <mergeCell ref="C386:E386"/>
    <mergeCell ref="C387:E387"/>
    <mergeCell ref="C388:E388"/>
    <mergeCell ref="C389:E389"/>
    <mergeCell ref="C390:E390"/>
    <mergeCell ref="C391:E391"/>
    <mergeCell ref="C392:E392"/>
    <mergeCell ref="C393:E393"/>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E3E7A-C4C8-4059-8C98-4450D9C9B543}">
  <dimension ref="A1:P351"/>
  <sheetViews>
    <sheetView workbookViewId="0">
      <selection activeCell="C5" sqref="C5"/>
    </sheetView>
  </sheetViews>
  <sheetFormatPr baseColWidth="10" defaultColWidth="8.83203125" defaultRowHeight="15" x14ac:dyDescent="0.2"/>
  <cols>
    <col min="1" max="1" width="4.6640625" customWidth="1"/>
    <col min="2" max="2" width="24.83203125" customWidth="1"/>
    <col min="4" max="4" width="0.6640625" customWidth="1"/>
    <col min="6" max="6" width="9.5" customWidth="1"/>
    <col min="12" max="13" width="7.1640625" customWidth="1"/>
  </cols>
  <sheetData>
    <row r="1" spans="1:14" ht="14.5" customHeight="1" x14ac:dyDescent="0.2">
      <c r="A1" s="593" t="s">
        <v>80</v>
      </c>
      <c r="B1" s="594"/>
      <c r="C1" s="658"/>
      <c r="D1" s="658"/>
      <c r="E1" s="658"/>
      <c r="J1" s="32"/>
    </row>
    <row r="2" spans="1:14" ht="14.5" customHeight="1" x14ac:dyDescent="0.2">
      <c r="A2" s="655" t="s">
        <v>243</v>
      </c>
      <c r="B2" s="656"/>
      <c r="C2" s="453" t="s">
        <v>741</v>
      </c>
      <c r="D2" s="86"/>
      <c r="E2" s="11"/>
      <c r="F2" s="8"/>
      <c r="G2" s="8"/>
      <c r="H2" s="8"/>
      <c r="I2" s="8"/>
      <c r="K2" s="8"/>
      <c r="L2" s="8"/>
      <c r="M2" s="8"/>
      <c r="N2" s="8"/>
    </row>
    <row r="3" spans="1:14" ht="39" customHeight="1" x14ac:dyDescent="0.2">
      <c r="A3" s="655" t="s">
        <v>244</v>
      </c>
      <c r="B3" s="656"/>
      <c r="C3" s="132" t="s">
        <v>645</v>
      </c>
      <c r="D3" s="1"/>
      <c r="E3" s="454" t="s">
        <v>79</v>
      </c>
      <c r="F3" s="455"/>
      <c r="G3" s="456"/>
      <c r="H3" s="457" t="s">
        <v>0</v>
      </c>
      <c r="I3" s="659" t="s">
        <v>1</v>
      </c>
      <c r="J3" s="659"/>
      <c r="K3" s="599" t="s">
        <v>8</v>
      </c>
      <c r="L3" s="599"/>
      <c r="M3" s="599"/>
      <c r="N3" s="1"/>
    </row>
    <row r="4" spans="1:14" ht="14.5" customHeight="1" x14ac:dyDescent="0.2">
      <c r="A4" s="655" t="s">
        <v>293</v>
      </c>
      <c r="B4" s="656"/>
      <c r="C4" s="458" t="s">
        <v>566</v>
      </c>
      <c r="D4" s="1"/>
      <c r="E4" s="591" t="s">
        <v>2</v>
      </c>
      <c r="F4" s="591"/>
      <c r="G4" s="600"/>
      <c r="H4" s="459">
        <v>43815</v>
      </c>
      <c r="I4" s="592"/>
      <c r="J4" s="592"/>
      <c r="K4" s="660" t="s">
        <v>742</v>
      </c>
      <c r="L4" s="660"/>
      <c r="M4" s="660"/>
    </row>
    <row r="5" spans="1:14" ht="14.5" customHeight="1" x14ac:dyDescent="0.2">
      <c r="A5" s="655" t="s">
        <v>249</v>
      </c>
      <c r="B5" s="656"/>
      <c r="C5" s="183">
        <v>44153</v>
      </c>
      <c r="D5" s="1"/>
      <c r="E5" s="591" t="s">
        <v>3</v>
      </c>
      <c r="F5" s="591"/>
      <c r="G5" s="591"/>
      <c r="H5" s="328"/>
      <c r="I5" s="657"/>
      <c r="J5" s="657"/>
      <c r="K5" s="592" t="s">
        <v>743</v>
      </c>
      <c r="L5" s="592"/>
      <c r="M5" s="592"/>
    </row>
    <row r="6" spans="1:14" ht="14.5" customHeight="1" x14ac:dyDescent="0.2">
      <c r="A6" s="655" t="s">
        <v>9</v>
      </c>
      <c r="B6" s="656"/>
      <c r="C6" s="458" t="s">
        <v>321</v>
      </c>
      <c r="D6" s="1"/>
      <c r="E6" s="9" t="s">
        <v>4</v>
      </c>
      <c r="F6" s="9"/>
      <c r="G6" s="9"/>
      <c r="H6" s="9"/>
      <c r="I6" s="592"/>
      <c r="J6" s="592"/>
      <c r="K6" s="592"/>
      <c r="L6" s="592"/>
      <c r="M6" s="592"/>
    </row>
    <row r="7" spans="1:14" ht="14.5" customHeight="1" x14ac:dyDescent="0.2">
      <c r="A7" s="651" t="s">
        <v>10</v>
      </c>
      <c r="B7" s="652"/>
      <c r="C7" s="460">
        <v>20</v>
      </c>
      <c r="D7" s="461"/>
      <c r="E7" s="102" t="s">
        <v>92</v>
      </c>
      <c r="F7" s="102"/>
      <c r="G7" s="102"/>
      <c r="H7" s="102"/>
      <c r="I7" s="102"/>
    </row>
    <row r="8" spans="1:14" ht="39" customHeight="1" x14ac:dyDescent="0.2">
      <c r="A8" s="653" t="s">
        <v>744</v>
      </c>
      <c r="B8" s="654"/>
      <c r="C8" s="458"/>
      <c r="D8" s="1"/>
      <c r="E8" s="575" t="s">
        <v>86</v>
      </c>
      <c r="F8" s="576"/>
      <c r="G8" s="586"/>
      <c r="H8" s="577"/>
      <c r="I8" s="71" t="s">
        <v>88</v>
      </c>
      <c r="J8" s="71" t="s">
        <v>89</v>
      </c>
      <c r="K8" s="71" t="s">
        <v>90</v>
      </c>
      <c r="L8" s="72" t="s">
        <v>84</v>
      </c>
      <c r="M8" s="71" t="s">
        <v>83</v>
      </c>
      <c r="N8" s="71" t="s">
        <v>85</v>
      </c>
    </row>
    <row r="9" spans="1:14" ht="96" x14ac:dyDescent="0.2">
      <c r="A9" s="70"/>
      <c r="B9" s="462" t="s">
        <v>745</v>
      </c>
      <c r="C9" s="55" t="s">
        <v>746</v>
      </c>
      <c r="D9" s="1"/>
      <c r="E9" s="9" t="s">
        <v>87</v>
      </c>
      <c r="F9" s="17"/>
      <c r="G9" s="3"/>
      <c r="H9" s="3"/>
      <c r="I9" s="9"/>
      <c r="J9" s="9"/>
      <c r="K9" s="9"/>
      <c r="L9" s="27"/>
      <c r="M9" s="27"/>
      <c r="N9" s="27"/>
    </row>
    <row r="10" spans="1:14" ht="14.5" customHeight="1" x14ac:dyDescent="0.2">
      <c r="A10" s="587" t="s">
        <v>154</v>
      </c>
      <c r="B10" s="588"/>
      <c r="C10" s="62">
        <v>6307864</v>
      </c>
      <c r="D10" s="1"/>
      <c r="E10" s="17" t="s">
        <v>314</v>
      </c>
      <c r="F10" s="3"/>
      <c r="G10" s="32"/>
      <c r="H10" s="3"/>
      <c r="I10" s="9">
        <v>0.9</v>
      </c>
      <c r="J10" s="9">
        <v>2.2999999999999998</v>
      </c>
      <c r="K10" s="9">
        <v>1.7</v>
      </c>
      <c r="L10" s="9">
        <v>40</v>
      </c>
      <c r="M10" s="9"/>
      <c r="N10" s="9"/>
    </row>
    <row r="11" spans="1:14" ht="14.5" customHeight="1" x14ac:dyDescent="0.2">
      <c r="A11" s="587" t="s">
        <v>176</v>
      </c>
      <c r="B11" s="588"/>
      <c r="C11" s="458">
        <v>246064</v>
      </c>
      <c r="D11" s="1"/>
      <c r="E11" s="463" t="s">
        <v>315</v>
      </c>
      <c r="F11" s="464"/>
      <c r="G11" s="8"/>
      <c r="H11" s="8"/>
      <c r="I11" s="9">
        <v>0.2</v>
      </c>
      <c r="J11" s="9">
        <v>0.5</v>
      </c>
      <c r="K11" s="9">
        <v>0.3</v>
      </c>
      <c r="L11">
        <v>15</v>
      </c>
      <c r="M11" s="9"/>
      <c r="N11" s="9">
        <v>100</v>
      </c>
    </row>
    <row r="12" spans="1:14" ht="14.5" customHeight="1" x14ac:dyDescent="0.2">
      <c r="A12" s="587" t="s">
        <v>383</v>
      </c>
      <c r="B12" s="588"/>
      <c r="C12" s="453" t="s">
        <v>747</v>
      </c>
      <c r="D12" s="74"/>
      <c r="E12" s="575" t="s">
        <v>316</v>
      </c>
      <c r="F12" s="576"/>
      <c r="G12" s="576"/>
      <c r="H12" s="577"/>
      <c r="I12" s="4">
        <v>0.2</v>
      </c>
      <c r="J12" s="9">
        <v>0.9</v>
      </c>
      <c r="K12" s="9">
        <v>0.8</v>
      </c>
      <c r="L12" s="9">
        <v>90</v>
      </c>
      <c r="M12" s="9"/>
      <c r="N12" s="9"/>
    </row>
    <row r="13" spans="1:14" ht="14.5" customHeight="1" x14ac:dyDescent="0.2">
      <c r="A13" s="578" t="s">
        <v>178</v>
      </c>
      <c r="B13" s="579"/>
      <c r="C13" s="59" t="s">
        <v>748</v>
      </c>
      <c r="D13" s="1"/>
      <c r="E13" s="19" t="s">
        <v>317</v>
      </c>
      <c r="F13" s="19"/>
      <c r="G13" s="19"/>
      <c r="H13" s="465"/>
      <c r="I13" s="9">
        <v>0.05</v>
      </c>
      <c r="J13" s="9">
        <v>0.6</v>
      </c>
      <c r="K13" s="9">
        <v>0.5</v>
      </c>
      <c r="L13" s="9">
        <v>45</v>
      </c>
      <c r="M13" s="9"/>
      <c r="N13" s="9">
        <v>100</v>
      </c>
    </row>
    <row r="14" spans="1:14" ht="14.5" customHeight="1" x14ac:dyDescent="0.2">
      <c r="A14" s="587" t="s">
        <v>310</v>
      </c>
      <c r="B14" s="588"/>
      <c r="C14" s="458">
        <v>996</v>
      </c>
      <c r="D14" s="1"/>
      <c r="E14" s="11"/>
      <c r="F14" s="8"/>
      <c r="G14" s="326"/>
      <c r="H14" s="8"/>
      <c r="I14" s="8"/>
      <c r="J14" s="8"/>
      <c r="K14" s="8"/>
      <c r="L14" s="8"/>
      <c r="M14" s="48"/>
      <c r="N14" s="8"/>
    </row>
    <row r="15" spans="1:14" ht="14.5" customHeight="1" x14ac:dyDescent="0.2">
      <c r="A15" s="191" t="s">
        <v>16</v>
      </c>
      <c r="B15" s="187"/>
      <c r="C15" s="185" t="s">
        <v>261</v>
      </c>
      <c r="D15" s="1"/>
      <c r="E15" s="570" t="s">
        <v>5</v>
      </c>
      <c r="F15" s="571"/>
      <c r="G15" s="571"/>
      <c r="H15" s="571"/>
      <c r="I15" s="88"/>
      <c r="J15" s="74"/>
      <c r="K15" s="87"/>
    </row>
    <row r="16" spans="1:14" ht="14.5" customHeight="1" x14ac:dyDescent="0.2">
      <c r="A16" s="649" t="s">
        <v>17</v>
      </c>
      <c r="B16" s="650"/>
      <c r="C16" s="458"/>
      <c r="D16" s="26"/>
      <c r="E16" s="567" t="s">
        <v>100</v>
      </c>
      <c r="F16" s="568"/>
      <c r="G16" s="568"/>
      <c r="H16" s="568"/>
      <c r="I16" s="568"/>
      <c r="J16" s="74">
        <v>98</v>
      </c>
      <c r="K16" s="87"/>
      <c r="L16" s="1"/>
      <c r="M16" s="1"/>
    </row>
    <row r="17" spans="1:16" ht="14.5" customHeight="1" x14ac:dyDescent="0.2">
      <c r="A17" s="26" t="s">
        <v>749</v>
      </c>
      <c r="B17" s="466" t="s">
        <v>750</v>
      </c>
      <c r="C17" s="12"/>
      <c r="D17" s="462"/>
      <c r="E17" s="567" t="s">
        <v>101</v>
      </c>
      <c r="F17" s="568"/>
      <c r="G17" s="568"/>
      <c r="H17" s="568"/>
      <c r="I17" s="569"/>
      <c r="J17" s="17">
        <v>2</v>
      </c>
      <c r="K17" s="4"/>
      <c r="L17" t="s">
        <v>380</v>
      </c>
    </row>
    <row r="18" spans="1:16" ht="14.5" customHeight="1" x14ac:dyDescent="0.2">
      <c r="A18" s="26"/>
      <c r="B18" s="467" t="s">
        <v>751</v>
      </c>
      <c r="C18" s="12"/>
      <c r="D18" s="1"/>
      <c r="E18" s="613" t="s">
        <v>91</v>
      </c>
      <c r="F18" s="594"/>
      <c r="G18" s="594"/>
      <c r="H18" s="594"/>
      <c r="I18" s="468"/>
      <c r="J18" s="469">
        <v>2</v>
      </c>
      <c r="K18" s="470"/>
      <c r="L18" s="471"/>
    </row>
    <row r="19" spans="1:16" ht="32" x14ac:dyDescent="0.2">
      <c r="A19" s="472"/>
      <c r="B19" s="473" t="s">
        <v>752</v>
      </c>
      <c r="C19" s="474"/>
      <c r="D19" s="1"/>
      <c r="E19" s="648" t="s">
        <v>81</v>
      </c>
      <c r="F19" s="648"/>
      <c r="G19" s="648"/>
      <c r="H19" s="648"/>
      <c r="I19" s="648"/>
      <c r="J19" s="648"/>
      <c r="K19" s="648"/>
    </row>
    <row r="20" spans="1:16" x14ac:dyDescent="0.2">
      <c r="A20" s="472"/>
      <c r="B20" s="186"/>
      <c r="C20" s="168"/>
      <c r="D20" s="1"/>
      <c r="E20" s="615" t="s">
        <v>82</v>
      </c>
      <c r="F20" s="586"/>
      <c r="G20" s="586"/>
      <c r="H20" s="616"/>
      <c r="I20" s="15">
        <v>4</v>
      </c>
      <c r="J20" s="15">
        <v>5</v>
      </c>
      <c r="K20" s="9">
        <v>2</v>
      </c>
      <c r="L20" s="9">
        <v>3</v>
      </c>
      <c r="M20" s="9">
        <v>3</v>
      </c>
    </row>
    <row r="21" spans="1:16" x14ac:dyDescent="0.2">
      <c r="A21" s="191" t="s">
        <v>18</v>
      </c>
      <c r="B21" s="187"/>
      <c r="C21" s="475" t="s">
        <v>124</v>
      </c>
      <c r="D21" s="1"/>
      <c r="E21" s="13"/>
      <c r="F21" s="32"/>
      <c r="G21" s="65"/>
      <c r="H21" s="66"/>
      <c r="I21" s="15">
        <v>2.5</v>
      </c>
      <c r="J21" s="15">
        <v>1.5</v>
      </c>
      <c r="K21" s="9">
        <v>2</v>
      </c>
      <c r="L21" s="9">
        <v>2</v>
      </c>
      <c r="M21" s="9">
        <v>1</v>
      </c>
    </row>
    <row r="22" spans="1:16" x14ac:dyDescent="0.2">
      <c r="A22" s="476"/>
      <c r="B22" s="192" t="s">
        <v>265</v>
      </c>
      <c r="C22" s="168"/>
      <c r="D22" s="1"/>
      <c r="E22" s="575" t="s">
        <v>93</v>
      </c>
      <c r="F22" s="576"/>
      <c r="G22" s="576"/>
      <c r="H22" s="576"/>
      <c r="I22" s="67"/>
      <c r="J22" s="3"/>
      <c r="K22" s="3"/>
      <c r="L22" s="3"/>
      <c r="M22" s="4"/>
    </row>
    <row r="23" spans="1:16" x14ac:dyDescent="0.2">
      <c r="A23" s="186"/>
      <c r="B23" s="186"/>
      <c r="C23" s="186"/>
      <c r="D23" s="1"/>
      <c r="E23" s="477"/>
      <c r="F23" s="477"/>
      <c r="G23" s="477"/>
      <c r="H23" s="477"/>
      <c r="I23" s="478"/>
    </row>
    <row r="24" spans="1:16" ht="16" thickBot="1" x14ac:dyDescent="0.25">
      <c r="A24" s="77" t="s">
        <v>99</v>
      </c>
      <c r="B24" s="76"/>
      <c r="C24" s="76"/>
      <c r="D24" s="76"/>
      <c r="E24" s="76"/>
      <c r="F24" s="76"/>
      <c r="G24" s="76"/>
      <c r="H24" s="76"/>
      <c r="I24" s="76"/>
      <c r="J24" s="76"/>
      <c r="K24" s="76"/>
      <c r="L24" s="76"/>
      <c r="M24" s="76"/>
      <c r="N24" s="80"/>
    </row>
    <row r="25" spans="1:16" ht="81" thickBot="1" x14ac:dyDescent="0.25">
      <c r="A25" s="196" t="s">
        <v>19</v>
      </c>
      <c r="B25" s="153"/>
      <c r="C25" s="331"/>
      <c r="D25" s="30"/>
      <c r="E25" s="30"/>
      <c r="G25" s="75"/>
      <c r="H25" s="603" t="s">
        <v>98</v>
      </c>
      <c r="I25" s="603"/>
      <c r="J25" s="603"/>
      <c r="K25" s="81"/>
      <c r="L25" s="604" t="s">
        <v>75</v>
      </c>
      <c r="M25" s="603"/>
      <c r="N25" s="605"/>
    </row>
    <row r="26" spans="1:16" ht="68" customHeight="1" x14ac:dyDescent="0.2">
      <c r="A26" s="78" t="s">
        <v>74</v>
      </c>
      <c r="B26" s="31" t="s">
        <v>6</v>
      </c>
      <c r="C26" s="606" t="s">
        <v>96</v>
      </c>
      <c r="D26" s="607"/>
      <c r="E26" s="608"/>
      <c r="F26" s="325" t="s">
        <v>97</v>
      </c>
      <c r="G26" s="79" t="s">
        <v>102</v>
      </c>
      <c r="H26" s="79" t="s">
        <v>104</v>
      </c>
      <c r="I26" s="79" t="s">
        <v>103</v>
      </c>
      <c r="J26" s="79" t="s">
        <v>94</v>
      </c>
      <c r="K26" s="79" t="s">
        <v>77</v>
      </c>
      <c r="L26" s="79" t="s">
        <v>76</v>
      </c>
      <c r="M26" s="79" t="s">
        <v>95</v>
      </c>
      <c r="N26" s="79" t="s">
        <v>77</v>
      </c>
    </row>
    <row r="27" spans="1:16" ht="32" x14ac:dyDescent="0.2">
      <c r="A27" s="156">
        <v>1</v>
      </c>
      <c r="B27" s="154" t="s">
        <v>132</v>
      </c>
      <c r="C27" s="638" t="s">
        <v>233</v>
      </c>
      <c r="D27" s="639"/>
      <c r="E27" s="640"/>
      <c r="F27" s="351" t="s">
        <v>238</v>
      </c>
      <c r="G27" s="274"/>
      <c r="H27" s="275">
        <v>5</v>
      </c>
      <c r="I27" s="276"/>
      <c r="J27" s="276"/>
      <c r="K27" s="276"/>
      <c r="L27" s="277"/>
      <c r="M27" s="276"/>
      <c r="N27" s="276"/>
      <c r="P27" t="s">
        <v>714</v>
      </c>
    </row>
    <row r="28" spans="1:16" ht="32" x14ac:dyDescent="0.2">
      <c r="A28" s="156">
        <v>1</v>
      </c>
      <c r="B28" s="154" t="s">
        <v>139</v>
      </c>
      <c r="C28" s="638" t="s">
        <v>234</v>
      </c>
      <c r="D28" s="639"/>
      <c r="E28" s="640"/>
      <c r="F28" s="351" t="s">
        <v>238</v>
      </c>
      <c r="G28" s="276"/>
      <c r="H28" s="278">
        <v>1</v>
      </c>
      <c r="I28" s="276">
        <v>1</v>
      </c>
      <c r="J28" s="276"/>
      <c r="K28" s="276"/>
      <c r="L28" s="277"/>
      <c r="M28" s="276"/>
      <c r="N28" s="276"/>
      <c r="P28" t="s">
        <v>714</v>
      </c>
    </row>
    <row r="29" spans="1:16" ht="30" customHeight="1" x14ac:dyDescent="0.2">
      <c r="A29" s="156">
        <v>1</v>
      </c>
      <c r="B29" s="154" t="s">
        <v>133</v>
      </c>
      <c r="C29" s="638" t="s">
        <v>236</v>
      </c>
      <c r="D29" s="639"/>
      <c r="E29" s="640"/>
      <c r="F29" s="351" t="s">
        <v>239</v>
      </c>
      <c r="G29" s="276"/>
      <c r="H29" s="278">
        <v>20</v>
      </c>
      <c r="I29" s="276"/>
      <c r="J29" s="276"/>
      <c r="K29" s="276"/>
      <c r="L29" s="277">
        <v>12</v>
      </c>
      <c r="M29" s="276"/>
      <c r="N29" s="276"/>
      <c r="P29" t="s">
        <v>714</v>
      </c>
    </row>
    <row r="30" spans="1:16" ht="32" x14ac:dyDescent="0.2">
      <c r="A30" s="156">
        <v>1</v>
      </c>
      <c r="B30" s="154" t="s">
        <v>188</v>
      </c>
      <c r="C30" s="638" t="s">
        <v>496</v>
      </c>
      <c r="D30" s="639"/>
      <c r="E30" s="640"/>
      <c r="F30" s="351" t="s">
        <v>239</v>
      </c>
      <c r="G30" s="276"/>
      <c r="H30" s="278"/>
      <c r="I30" s="276"/>
      <c r="J30" s="276"/>
      <c r="K30" s="276"/>
      <c r="L30" s="277">
        <v>10</v>
      </c>
      <c r="M30" s="276"/>
      <c r="N30" s="276"/>
      <c r="P30" t="s">
        <v>714</v>
      </c>
    </row>
    <row r="31" spans="1:16" ht="16" x14ac:dyDescent="0.2">
      <c r="A31" s="156">
        <v>1</v>
      </c>
      <c r="B31" s="154" t="s">
        <v>159</v>
      </c>
      <c r="C31" s="638" t="s">
        <v>233</v>
      </c>
      <c r="D31" s="639"/>
      <c r="E31" s="640"/>
      <c r="F31" s="351" t="s">
        <v>240</v>
      </c>
      <c r="G31" s="276"/>
      <c r="H31" s="278">
        <v>15</v>
      </c>
      <c r="I31" s="276">
        <v>1</v>
      </c>
      <c r="J31" s="276"/>
      <c r="K31" s="276"/>
      <c r="L31" s="277"/>
      <c r="M31" s="276"/>
      <c r="N31" s="276"/>
      <c r="P31" t="s">
        <v>714</v>
      </c>
    </row>
    <row r="32" spans="1:16" ht="16" x14ac:dyDescent="0.2">
      <c r="A32" s="156">
        <v>1</v>
      </c>
      <c r="B32" s="302" t="s">
        <v>231</v>
      </c>
      <c r="C32" s="638" t="s">
        <v>270</v>
      </c>
      <c r="D32" s="639"/>
      <c r="E32" s="640"/>
      <c r="F32" s="351" t="s">
        <v>240</v>
      </c>
      <c r="G32" s="276"/>
      <c r="H32" s="278">
        <v>80</v>
      </c>
      <c r="I32" s="276"/>
      <c r="J32" s="276"/>
      <c r="K32" s="276">
        <v>34</v>
      </c>
      <c r="L32" s="277"/>
      <c r="M32" s="276"/>
      <c r="N32" s="276"/>
      <c r="P32" t="s">
        <v>714</v>
      </c>
    </row>
    <row r="33" spans="1:16" ht="32" x14ac:dyDescent="0.2">
      <c r="A33" s="156">
        <v>1</v>
      </c>
      <c r="B33" s="154" t="s">
        <v>166</v>
      </c>
      <c r="C33" s="638" t="s">
        <v>237</v>
      </c>
      <c r="D33" s="639"/>
      <c r="E33" s="640"/>
      <c r="F33" s="351" t="s">
        <v>239</v>
      </c>
      <c r="G33" s="276"/>
      <c r="H33" s="278"/>
      <c r="I33" s="276"/>
      <c r="J33" s="276"/>
      <c r="K33" s="276"/>
      <c r="L33" s="277">
        <v>6</v>
      </c>
      <c r="M33" s="276"/>
      <c r="N33" s="276"/>
      <c r="P33" t="s">
        <v>714</v>
      </c>
    </row>
    <row r="34" spans="1:16" ht="32" x14ac:dyDescent="0.2">
      <c r="A34" s="156">
        <v>1</v>
      </c>
      <c r="B34" s="154" t="s">
        <v>128</v>
      </c>
      <c r="C34" s="638" t="s">
        <v>237</v>
      </c>
      <c r="D34" s="639"/>
      <c r="E34" s="640"/>
      <c r="F34" s="351" t="s">
        <v>239</v>
      </c>
      <c r="G34" s="276"/>
      <c r="H34" s="278"/>
      <c r="I34" s="276"/>
      <c r="J34" s="276"/>
      <c r="K34" s="276"/>
      <c r="L34" s="277">
        <v>64</v>
      </c>
      <c r="M34" s="276"/>
      <c r="N34" s="276"/>
      <c r="P34" t="s">
        <v>714</v>
      </c>
    </row>
    <row r="35" spans="1:16" ht="32" x14ac:dyDescent="0.2">
      <c r="A35" s="156">
        <v>1</v>
      </c>
      <c r="B35" s="154" t="s">
        <v>319</v>
      </c>
      <c r="C35" s="638" t="s">
        <v>234</v>
      </c>
      <c r="D35" s="639"/>
      <c r="E35" s="640"/>
      <c r="F35" s="351" t="s">
        <v>238</v>
      </c>
      <c r="G35" s="276"/>
      <c r="H35" s="278">
        <v>4</v>
      </c>
      <c r="I35" s="276"/>
      <c r="J35" s="276"/>
      <c r="K35" s="276">
        <v>2</v>
      </c>
      <c r="L35" s="277">
        <v>86</v>
      </c>
      <c r="M35" s="276"/>
      <c r="N35" s="276"/>
      <c r="P35" t="s">
        <v>714</v>
      </c>
    </row>
    <row r="36" spans="1:16" ht="32" x14ac:dyDescent="0.2">
      <c r="A36" s="156">
        <v>1</v>
      </c>
      <c r="B36" s="154" t="s">
        <v>127</v>
      </c>
      <c r="C36" s="638" t="s">
        <v>233</v>
      </c>
      <c r="D36" s="639"/>
      <c r="E36" s="640"/>
      <c r="F36" s="351" t="s">
        <v>238</v>
      </c>
      <c r="G36" s="276"/>
      <c r="H36" s="278">
        <v>12</v>
      </c>
      <c r="I36" s="276"/>
      <c r="J36" s="276"/>
      <c r="K36" s="276"/>
      <c r="L36" s="277"/>
      <c r="M36" s="276"/>
      <c r="N36" s="276"/>
      <c r="P36" t="s">
        <v>714</v>
      </c>
    </row>
    <row r="37" spans="1:16" ht="32" x14ac:dyDescent="0.2">
      <c r="A37" s="156">
        <v>1</v>
      </c>
      <c r="B37" s="154" t="s">
        <v>189</v>
      </c>
      <c r="C37" s="638" t="s">
        <v>233</v>
      </c>
      <c r="D37" s="639"/>
      <c r="E37" s="640"/>
      <c r="F37" s="351" t="s">
        <v>238</v>
      </c>
      <c r="G37" s="276"/>
      <c r="H37" s="278">
        <v>18</v>
      </c>
      <c r="I37" s="276"/>
      <c r="J37" s="276"/>
      <c r="K37" s="276"/>
      <c r="L37" s="277"/>
      <c r="M37" s="276"/>
      <c r="N37" s="276"/>
      <c r="P37" t="s">
        <v>714</v>
      </c>
    </row>
    <row r="38" spans="1:16" ht="32" x14ac:dyDescent="0.2">
      <c r="A38" s="156">
        <v>1</v>
      </c>
      <c r="B38" s="154" t="s">
        <v>297</v>
      </c>
      <c r="C38" s="638" t="s">
        <v>234</v>
      </c>
      <c r="D38" s="639"/>
      <c r="E38" s="640"/>
      <c r="F38" s="351" t="s">
        <v>239</v>
      </c>
      <c r="G38" s="276"/>
      <c r="H38" s="278"/>
      <c r="I38" s="276"/>
      <c r="J38" s="276"/>
      <c r="K38" s="276"/>
      <c r="L38" s="277">
        <v>3</v>
      </c>
      <c r="M38" s="276"/>
      <c r="N38" s="276">
        <v>2</v>
      </c>
      <c r="P38" t="s">
        <v>714</v>
      </c>
    </row>
    <row r="39" spans="1:16" ht="32" x14ac:dyDescent="0.2">
      <c r="A39" s="156">
        <v>1</v>
      </c>
      <c r="B39" s="154" t="s">
        <v>565</v>
      </c>
      <c r="C39" s="638" t="s">
        <v>234</v>
      </c>
      <c r="D39" s="639"/>
      <c r="E39" s="640"/>
      <c r="F39" s="351" t="s">
        <v>238</v>
      </c>
      <c r="G39" s="276"/>
      <c r="H39" s="278">
        <v>15</v>
      </c>
      <c r="I39" s="276"/>
      <c r="J39" s="276"/>
      <c r="K39" s="276"/>
      <c r="L39" s="277"/>
      <c r="M39" s="276"/>
      <c r="N39" s="276"/>
      <c r="P39" t="s">
        <v>714</v>
      </c>
    </row>
    <row r="40" spans="1:16" ht="32" x14ac:dyDescent="0.2">
      <c r="A40" s="156">
        <v>1</v>
      </c>
      <c r="B40" s="154" t="s">
        <v>275</v>
      </c>
      <c r="C40" s="638" t="s">
        <v>234</v>
      </c>
      <c r="D40" s="639"/>
      <c r="E40" s="640"/>
      <c r="F40" s="351" t="s">
        <v>238</v>
      </c>
      <c r="G40" s="276"/>
      <c r="H40" s="278">
        <v>1</v>
      </c>
      <c r="I40" s="276"/>
      <c r="J40" s="276"/>
      <c r="K40" s="276"/>
      <c r="L40" s="277"/>
      <c r="M40" s="276"/>
      <c r="N40" s="276"/>
      <c r="P40" t="s">
        <v>714</v>
      </c>
    </row>
    <row r="41" spans="1:16" ht="16" x14ac:dyDescent="0.2">
      <c r="A41" s="156">
        <v>2</v>
      </c>
      <c r="B41" s="154" t="s">
        <v>135</v>
      </c>
      <c r="C41" s="638" t="s">
        <v>236</v>
      </c>
      <c r="D41" s="639"/>
      <c r="E41" s="640"/>
      <c r="F41" s="351" t="s">
        <v>242</v>
      </c>
      <c r="G41" s="276"/>
      <c r="H41" s="278">
        <v>2</v>
      </c>
      <c r="I41" s="276"/>
      <c r="J41" s="276"/>
      <c r="K41" s="276"/>
      <c r="L41" s="277"/>
      <c r="M41" s="276"/>
      <c r="N41" s="276"/>
      <c r="P41" t="s">
        <v>714</v>
      </c>
    </row>
    <row r="42" spans="1:16" ht="32" x14ac:dyDescent="0.2">
      <c r="A42" s="156">
        <v>2</v>
      </c>
      <c r="B42" s="154" t="s">
        <v>132</v>
      </c>
      <c r="C42" s="638" t="s">
        <v>233</v>
      </c>
      <c r="D42" s="639"/>
      <c r="E42" s="640"/>
      <c r="F42" s="351" t="s">
        <v>238</v>
      </c>
      <c r="G42" s="276"/>
      <c r="H42" s="278">
        <v>10</v>
      </c>
      <c r="I42" s="276"/>
      <c r="J42" s="276"/>
      <c r="K42" s="276"/>
      <c r="L42" s="277"/>
      <c r="M42" s="276"/>
      <c r="N42" s="276"/>
      <c r="P42" t="s">
        <v>714</v>
      </c>
    </row>
    <row r="43" spans="1:16" ht="32" x14ac:dyDescent="0.2">
      <c r="A43" s="156">
        <v>2</v>
      </c>
      <c r="B43" s="154" t="s">
        <v>133</v>
      </c>
      <c r="C43" s="638" t="s">
        <v>236</v>
      </c>
      <c r="D43" s="639"/>
      <c r="E43" s="640"/>
      <c r="F43" s="351" t="s">
        <v>239</v>
      </c>
      <c r="G43" s="276"/>
      <c r="H43" s="278">
        <v>25</v>
      </c>
      <c r="I43" s="276"/>
      <c r="J43" s="276"/>
      <c r="K43" s="276"/>
      <c r="L43" s="277">
        <v>8</v>
      </c>
      <c r="M43" s="276"/>
      <c r="N43" s="276"/>
      <c r="P43" t="s">
        <v>714</v>
      </c>
    </row>
    <row r="44" spans="1:16" ht="32" x14ac:dyDescent="0.2">
      <c r="A44" s="156">
        <v>2</v>
      </c>
      <c r="B44" s="154" t="s">
        <v>188</v>
      </c>
      <c r="C44" s="638" t="s">
        <v>496</v>
      </c>
      <c r="D44" s="639"/>
      <c r="E44" s="640"/>
      <c r="F44" s="351" t="s">
        <v>239</v>
      </c>
      <c r="G44" s="276"/>
      <c r="H44" s="278"/>
      <c r="I44" s="276"/>
      <c r="J44" s="276"/>
      <c r="K44" s="276"/>
      <c r="L44" s="277">
        <v>8</v>
      </c>
      <c r="M44" s="276"/>
      <c r="N44" s="276"/>
      <c r="P44" t="s">
        <v>714</v>
      </c>
    </row>
    <row r="45" spans="1:16" ht="32" x14ac:dyDescent="0.2">
      <c r="A45" s="156">
        <v>2</v>
      </c>
      <c r="B45" s="154" t="s">
        <v>128</v>
      </c>
      <c r="C45" s="638" t="s">
        <v>237</v>
      </c>
      <c r="D45" s="639"/>
      <c r="E45" s="640"/>
      <c r="F45" s="351" t="s">
        <v>239</v>
      </c>
      <c r="G45" s="276"/>
      <c r="H45" s="278"/>
      <c r="I45" s="276"/>
      <c r="J45" s="276"/>
      <c r="K45" s="276"/>
      <c r="L45" s="277">
        <v>14</v>
      </c>
      <c r="M45" s="276"/>
      <c r="N45" s="276"/>
      <c r="P45" t="s">
        <v>714</v>
      </c>
    </row>
    <row r="46" spans="1:16" ht="16" x14ac:dyDescent="0.2">
      <c r="A46" s="156">
        <v>2</v>
      </c>
      <c r="B46" s="302" t="s">
        <v>231</v>
      </c>
      <c r="C46" s="638" t="s">
        <v>270</v>
      </c>
      <c r="D46" s="639"/>
      <c r="E46" s="640"/>
      <c r="F46" s="351" t="s">
        <v>240</v>
      </c>
      <c r="G46" s="276"/>
      <c r="H46" s="278">
        <v>24</v>
      </c>
      <c r="I46" s="276"/>
      <c r="J46" s="276"/>
      <c r="K46" s="276">
        <v>13</v>
      </c>
      <c r="L46" s="277"/>
      <c r="M46" s="276"/>
      <c r="N46" s="276"/>
      <c r="P46" t="s">
        <v>714</v>
      </c>
    </row>
    <row r="47" spans="1:16" ht="32" x14ac:dyDescent="0.2">
      <c r="A47" s="156">
        <v>2</v>
      </c>
      <c r="B47" s="154" t="s">
        <v>166</v>
      </c>
      <c r="C47" s="638" t="s">
        <v>237</v>
      </c>
      <c r="D47" s="639"/>
      <c r="E47" s="640"/>
      <c r="F47" s="351" t="s">
        <v>239</v>
      </c>
      <c r="G47" s="276"/>
      <c r="H47" s="278"/>
      <c r="I47" s="276"/>
      <c r="J47" s="276"/>
      <c r="K47" s="276"/>
      <c r="L47" s="277">
        <v>5</v>
      </c>
      <c r="M47" s="276"/>
      <c r="N47" s="276"/>
      <c r="P47" t="s">
        <v>714</v>
      </c>
    </row>
    <row r="48" spans="1:16" ht="32" x14ac:dyDescent="0.2">
      <c r="A48" s="156">
        <v>2</v>
      </c>
      <c r="B48" s="154" t="s">
        <v>297</v>
      </c>
      <c r="C48" s="638" t="s">
        <v>234</v>
      </c>
      <c r="D48" s="639"/>
      <c r="E48" s="640"/>
      <c r="F48" s="351" t="s">
        <v>239</v>
      </c>
      <c r="G48" s="276"/>
      <c r="H48" s="278">
        <v>5</v>
      </c>
      <c r="I48" s="276"/>
      <c r="J48" s="276"/>
      <c r="K48" s="276">
        <v>3</v>
      </c>
      <c r="L48" s="277">
        <v>1</v>
      </c>
      <c r="M48" s="276"/>
      <c r="N48" s="276"/>
      <c r="P48" t="s">
        <v>714</v>
      </c>
    </row>
    <row r="49" spans="1:16" ht="32" x14ac:dyDescent="0.2">
      <c r="A49" s="156">
        <v>2</v>
      </c>
      <c r="B49" s="154" t="s">
        <v>319</v>
      </c>
      <c r="C49" s="638" t="s">
        <v>234</v>
      </c>
      <c r="D49" s="639"/>
      <c r="E49" s="640"/>
      <c r="F49" s="351" t="s">
        <v>238</v>
      </c>
      <c r="G49" s="276"/>
      <c r="H49" s="278">
        <v>7</v>
      </c>
      <c r="I49" s="276"/>
      <c r="J49" s="276"/>
      <c r="K49" s="276">
        <v>4</v>
      </c>
      <c r="L49" s="277"/>
      <c r="M49" s="276"/>
      <c r="N49" s="276"/>
      <c r="P49" t="s">
        <v>714</v>
      </c>
    </row>
    <row r="50" spans="1:16" ht="32" x14ac:dyDescent="0.2">
      <c r="A50" s="156">
        <v>2</v>
      </c>
      <c r="B50" s="154" t="s">
        <v>189</v>
      </c>
      <c r="C50" s="638" t="s">
        <v>233</v>
      </c>
      <c r="D50" s="639"/>
      <c r="E50" s="640"/>
      <c r="F50" s="351" t="s">
        <v>238</v>
      </c>
      <c r="G50" s="276"/>
      <c r="H50" s="278">
        <v>35</v>
      </c>
      <c r="I50" s="276"/>
      <c r="J50" s="276"/>
      <c r="K50" s="276"/>
      <c r="L50" s="277"/>
      <c r="M50" s="276"/>
      <c r="N50" s="276"/>
      <c r="P50" t="s">
        <v>714</v>
      </c>
    </row>
    <row r="51" spans="1:16" ht="32" x14ac:dyDescent="0.2">
      <c r="A51" s="156">
        <v>2</v>
      </c>
      <c r="B51" s="154" t="s">
        <v>127</v>
      </c>
      <c r="C51" s="638" t="s">
        <v>233</v>
      </c>
      <c r="D51" s="639"/>
      <c r="E51" s="640"/>
      <c r="F51" s="351" t="s">
        <v>238</v>
      </c>
      <c r="G51" s="276"/>
      <c r="H51" s="278">
        <v>3</v>
      </c>
      <c r="I51" s="276"/>
      <c r="J51" s="276"/>
      <c r="K51" s="276"/>
      <c r="L51" s="277"/>
      <c r="M51" s="276"/>
      <c r="N51" s="276"/>
      <c r="P51" t="s">
        <v>714</v>
      </c>
    </row>
    <row r="52" spans="1:16" ht="32" x14ac:dyDescent="0.2">
      <c r="A52" s="156">
        <v>2</v>
      </c>
      <c r="B52" s="154" t="s">
        <v>273</v>
      </c>
      <c r="C52" s="641" t="s">
        <v>234</v>
      </c>
      <c r="D52" s="641"/>
      <c r="E52" s="641"/>
      <c r="F52" s="154" t="s">
        <v>238</v>
      </c>
      <c r="G52" s="276"/>
      <c r="H52" s="276">
        <v>6</v>
      </c>
      <c r="I52" s="276"/>
      <c r="J52" s="276"/>
      <c r="K52" s="276"/>
      <c r="L52" s="276"/>
      <c r="M52" s="276"/>
      <c r="N52" s="276"/>
      <c r="P52" t="s">
        <v>714</v>
      </c>
    </row>
    <row r="53" spans="1:16" ht="16" x14ac:dyDescent="0.2">
      <c r="A53" s="156">
        <v>2</v>
      </c>
      <c r="B53" s="452" t="s">
        <v>953</v>
      </c>
      <c r="C53" s="638" t="s">
        <v>233</v>
      </c>
      <c r="D53" s="639"/>
      <c r="E53" s="640"/>
      <c r="F53" s="154" t="s">
        <v>240</v>
      </c>
      <c r="G53" s="276"/>
      <c r="H53" s="276">
        <v>1</v>
      </c>
      <c r="I53" s="276"/>
      <c r="J53" s="276"/>
      <c r="K53" s="276"/>
      <c r="L53" s="276"/>
      <c r="M53" s="276"/>
      <c r="N53" s="276"/>
      <c r="P53" t="s">
        <v>714</v>
      </c>
    </row>
    <row r="54" spans="1:16" ht="32" x14ac:dyDescent="0.2">
      <c r="A54" s="156">
        <v>2</v>
      </c>
      <c r="B54" s="351" t="s">
        <v>565</v>
      </c>
      <c r="C54" s="638" t="s">
        <v>234</v>
      </c>
      <c r="D54" s="639"/>
      <c r="E54" s="640"/>
      <c r="F54" s="351" t="s">
        <v>238</v>
      </c>
      <c r="G54" s="276"/>
      <c r="H54" s="278">
        <v>12</v>
      </c>
      <c r="I54" s="276"/>
      <c r="J54" s="276"/>
      <c r="K54" s="276"/>
      <c r="L54" s="277"/>
      <c r="M54" s="276"/>
      <c r="N54" s="276"/>
      <c r="P54" t="s">
        <v>714</v>
      </c>
    </row>
    <row r="55" spans="1:16" ht="16" x14ac:dyDescent="0.2">
      <c r="A55" s="156">
        <v>2</v>
      </c>
      <c r="B55" s="351" t="s">
        <v>159</v>
      </c>
      <c r="C55" s="638" t="s">
        <v>233</v>
      </c>
      <c r="D55" s="639"/>
      <c r="E55" s="640"/>
      <c r="F55" s="351" t="s">
        <v>240</v>
      </c>
      <c r="G55" s="276"/>
      <c r="H55" s="278">
        <v>6</v>
      </c>
      <c r="I55" s="276"/>
      <c r="J55" s="276"/>
      <c r="K55" s="276"/>
      <c r="L55" s="277"/>
      <c r="M55" s="276"/>
      <c r="N55" s="276"/>
      <c r="P55" t="s">
        <v>714</v>
      </c>
    </row>
    <row r="56" spans="1:16" ht="16" x14ac:dyDescent="0.2">
      <c r="A56" s="156">
        <v>3</v>
      </c>
      <c r="B56" s="351" t="s">
        <v>135</v>
      </c>
      <c r="C56" s="638" t="s">
        <v>236</v>
      </c>
      <c r="D56" s="639"/>
      <c r="E56" s="640"/>
      <c r="F56" s="351" t="s">
        <v>242</v>
      </c>
      <c r="G56" s="276"/>
      <c r="H56" s="278">
        <v>1</v>
      </c>
      <c r="I56" s="276"/>
      <c r="J56" s="276"/>
      <c r="K56" s="276"/>
      <c r="L56" s="277"/>
      <c r="M56" s="276"/>
      <c r="N56" s="276"/>
      <c r="P56" t="s">
        <v>714</v>
      </c>
    </row>
    <row r="57" spans="1:16" ht="32" x14ac:dyDescent="0.2">
      <c r="A57" s="156">
        <v>3</v>
      </c>
      <c r="B57" s="351" t="s">
        <v>139</v>
      </c>
      <c r="C57" s="638" t="s">
        <v>234</v>
      </c>
      <c r="D57" s="639"/>
      <c r="E57" s="640"/>
      <c r="F57" s="351" t="s">
        <v>238</v>
      </c>
      <c r="G57" s="276"/>
      <c r="H57" s="278">
        <v>1</v>
      </c>
      <c r="I57" s="276"/>
      <c r="J57" s="276"/>
      <c r="K57" s="276"/>
      <c r="L57" s="277"/>
      <c r="M57" s="276"/>
      <c r="N57" s="276"/>
      <c r="P57" t="s">
        <v>714</v>
      </c>
    </row>
    <row r="58" spans="1:16" ht="32" x14ac:dyDescent="0.2">
      <c r="A58" s="156">
        <v>3</v>
      </c>
      <c r="B58" s="351" t="s">
        <v>132</v>
      </c>
      <c r="C58" s="638" t="s">
        <v>233</v>
      </c>
      <c r="D58" s="639"/>
      <c r="E58" s="640"/>
      <c r="F58" s="351" t="s">
        <v>238</v>
      </c>
      <c r="G58" s="276"/>
      <c r="H58" s="278">
        <v>110</v>
      </c>
      <c r="I58" s="276"/>
      <c r="J58" s="276"/>
      <c r="K58" s="276"/>
      <c r="L58" s="277"/>
      <c r="M58" s="276"/>
      <c r="N58" s="276"/>
      <c r="P58" t="s">
        <v>714</v>
      </c>
    </row>
    <row r="59" spans="1:16" ht="32" x14ac:dyDescent="0.2">
      <c r="A59" s="156">
        <v>3</v>
      </c>
      <c r="B59" s="351" t="s">
        <v>133</v>
      </c>
      <c r="C59" s="638" t="s">
        <v>236</v>
      </c>
      <c r="D59" s="639"/>
      <c r="E59" s="640"/>
      <c r="F59" s="351" t="s">
        <v>239</v>
      </c>
      <c r="G59" s="276"/>
      <c r="H59" s="278">
        <v>17</v>
      </c>
      <c r="I59" s="276"/>
      <c r="J59" s="276"/>
      <c r="K59" s="276"/>
      <c r="L59" s="277">
        <v>15</v>
      </c>
      <c r="M59" s="276"/>
      <c r="N59" s="276"/>
      <c r="P59" t="s">
        <v>714</v>
      </c>
    </row>
    <row r="60" spans="1:16" ht="32" x14ac:dyDescent="0.2">
      <c r="A60" s="156">
        <v>3</v>
      </c>
      <c r="B60" s="351" t="s">
        <v>188</v>
      </c>
      <c r="C60" s="638" t="s">
        <v>496</v>
      </c>
      <c r="D60" s="639"/>
      <c r="E60" s="640"/>
      <c r="F60" s="351" t="s">
        <v>239</v>
      </c>
      <c r="G60" s="276"/>
      <c r="H60" s="278"/>
      <c r="I60" s="276"/>
      <c r="J60" s="276"/>
      <c r="K60" s="276"/>
      <c r="L60" s="277">
        <v>21</v>
      </c>
      <c r="M60" s="276"/>
      <c r="N60" s="276">
        <v>2</v>
      </c>
      <c r="P60" t="s">
        <v>714</v>
      </c>
    </row>
    <row r="61" spans="1:16" ht="32" x14ac:dyDescent="0.2">
      <c r="A61" s="156">
        <v>3</v>
      </c>
      <c r="B61" s="351" t="s">
        <v>128</v>
      </c>
      <c r="C61" s="638" t="s">
        <v>237</v>
      </c>
      <c r="D61" s="639"/>
      <c r="E61" s="640"/>
      <c r="F61" s="351" t="s">
        <v>239</v>
      </c>
      <c r="G61" s="276"/>
      <c r="H61" s="278"/>
      <c r="I61" s="276"/>
      <c r="J61" s="276"/>
      <c r="K61" s="276"/>
      <c r="L61" s="277">
        <v>20</v>
      </c>
      <c r="M61" s="276"/>
      <c r="N61" s="276"/>
      <c r="P61" t="s">
        <v>714</v>
      </c>
    </row>
    <row r="62" spans="1:16" ht="16" x14ac:dyDescent="0.2">
      <c r="A62" s="156">
        <v>3</v>
      </c>
      <c r="B62" s="452" t="s">
        <v>953</v>
      </c>
      <c r="C62" s="638" t="s">
        <v>233</v>
      </c>
      <c r="D62" s="639"/>
      <c r="E62" s="640"/>
      <c r="F62" s="154" t="s">
        <v>240</v>
      </c>
      <c r="G62" s="276"/>
      <c r="H62" s="278">
        <v>2</v>
      </c>
      <c r="I62" s="276"/>
      <c r="J62" s="276"/>
      <c r="K62" s="276"/>
      <c r="L62" s="277"/>
      <c r="M62" s="276"/>
      <c r="N62" s="276"/>
      <c r="P62" t="s">
        <v>714</v>
      </c>
    </row>
    <row r="63" spans="1:16" ht="32" x14ac:dyDescent="0.2">
      <c r="A63" s="156">
        <v>3</v>
      </c>
      <c r="B63" s="351" t="s">
        <v>166</v>
      </c>
      <c r="C63" s="638" t="s">
        <v>237</v>
      </c>
      <c r="D63" s="639"/>
      <c r="E63" s="640"/>
      <c r="F63" s="351" t="s">
        <v>239</v>
      </c>
      <c r="G63" s="276"/>
      <c r="H63" s="278"/>
      <c r="I63" s="276"/>
      <c r="J63" s="276"/>
      <c r="K63" s="276"/>
      <c r="L63" s="277">
        <v>6</v>
      </c>
      <c r="M63" s="276"/>
      <c r="N63" s="276"/>
      <c r="P63" t="s">
        <v>714</v>
      </c>
    </row>
    <row r="64" spans="1:16" ht="32" x14ac:dyDescent="0.2">
      <c r="A64" s="156">
        <v>3</v>
      </c>
      <c r="B64" s="351" t="s">
        <v>161</v>
      </c>
      <c r="C64" s="638" t="s">
        <v>235</v>
      </c>
      <c r="D64" s="639"/>
      <c r="E64" s="640"/>
      <c r="F64" s="381" t="s">
        <v>239</v>
      </c>
      <c r="G64" s="276"/>
      <c r="H64" s="278"/>
      <c r="I64" s="276"/>
      <c r="J64" s="276"/>
      <c r="K64" s="276"/>
      <c r="L64" s="277">
        <v>2</v>
      </c>
      <c r="M64" s="276"/>
      <c r="N64" s="276"/>
      <c r="P64" t="s">
        <v>714</v>
      </c>
    </row>
    <row r="65" spans="1:16" ht="32" x14ac:dyDescent="0.2">
      <c r="A65" s="156">
        <v>3</v>
      </c>
      <c r="B65" s="351" t="s">
        <v>484</v>
      </c>
      <c r="C65" s="638" t="s">
        <v>495</v>
      </c>
      <c r="D65" s="639"/>
      <c r="E65" s="640"/>
      <c r="F65" s="381" t="s">
        <v>239</v>
      </c>
      <c r="G65" s="276"/>
      <c r="H65" s="278">
        <v>1</v>
      </c>
      <c r="I65" s="276"/>
      <c r="J65" s="276"/>
      <c r="K65" s="276"/>
      <c r="L65" s="277"/>
      <c r="M65" s="276"/>
      <c r="N65" s="276"/>
      <c r="P65" t="s">
        <v>714</v>
      </c>
    </row>
    <row r="66" spans="1:16" ht="16" x14ac:dyDescent="0.2">
      <c r="A66" s="156">
        <v>3</v>
      </c>
      <c r="B66" s="307" t="s">
        <v>231</v>
      </c>
      <c r="C66" s="638" t="s">
        <v>270</v>
      </c>
      <c r="D66" s="639"/>
      <c r="E66" s="640"/>
      <c r="F66" s="351" t="s">
        <v>240</v>
      </c>
      <c r="G66" s="276"/>
      <c r="H66" s="278">
        <v>72</v>
      </c>
      <c r="I66" s="276"/>
      <c r="J66" s="276"/>
      <c r="K66" s="276">
        <v>40</v>
      </c>
      <c r="L66" s="277"/>
      <c r="M66" s="276"/>
      <c r="N66" s="276"/>
      <c r="P66" t="s">
        <v>714</v>
      </c>
    </row>
    <row r="67" spans="1:16" ht="32" x14ac:dyDescent="0.2">
      <c r="A67" s="156">
        <v>3</v>
      </c>
      <c r="B67" s="351" t="s">
        <v>297</v>
      </c>
      <c r="C67" s="638" t="s">
        <v>234</v>
      </c>
      <c r="D67" s="639"/>
      <c r="E67" s="640"/>
      <c r="F67" s="351" t="s">
        <v>239</v>
      </c>
      <c r="G67" s="276"/>
      <c r="H67" s="278">
        <v>1</v>
      </c>
      <c r="I67" s="276"/>
      <c r="J67" s="276"/>
      <c r="K67" s="276">
        <v>1</v>
      </c>
      <c r="L67" s="277"/>
      <c r="M67" s="276"/>
      <c r="N67" s="276"/>
      <c r="P67" t="s">
        <v>714</v>
      </c>
    </row>
    <row r="68" spans="1:16" ht="32" x14ac:dyDescent="0.2">
      <c r="A68" s="156">
        <v>3</v>
      </c>
      <c r="B68" s="351" t="s">
        <v>127</v>
      </c>
      <c r="C68" s="638" t="s">
        <v>233</v>
      </c>
      <c r="D68" s="639"/>
      <c r="E68" s="640"/>
      <c r="F68" s="351" t="s">
        <v>238</v>
      </c>
      <c r="G68" s="276"/>
      <c r="H68" s="278">
        <v>3</v>
      </c>
      <c r="I68" s="276"/>
      <c r="J68" s="276"/>
      <c r="K68" s="276"/>
      <c r="L68" s="277"/>
      <c r="M68" s="276"/>
      <c r="N68" s="276"/>
      <c r="P68" t="s">
        <v>714</v>
      </c>
    </row>
    <row r="69" spans="1:16" ht="32" x14ac:dyDescent="0.2">
      <c r="A69" s="156">
        <v>3</v>
      </c>
      <c r="B69" s="351" t="s">
        <v>189</v>
      </c>
      <c r="C69" s="638" t="s">
        <v>233</v>
      </c>
      <c r="D69" s="639"/>
      <c r="E69" s="640"/>
      <c r="F69" s="351" t="s">
        <v>238</v>
      </c>
      <c r="G69" s="276"/>
      <c r="H69" s="278">
        <v>25</v>
      </c>
      <c r="I69" s="276"/>
      <c r="J69" s="276"/>
      <c r="K69" s="276"/>
      <c r="L69" s="277">
        <v>2</v>
      </c>
      <c r="M69" s="276"/>
      <c r="N69" s="276"/>
      <c r="P69" t="s">
        <v>714</v>
      </c>
    </row>
    <row r="70" spans="1:16" ht="32" x14ac:dyDescent="0.2">
      <c r="A70" s="156">
        <v>3</v>
      </c>
      <c r="B70" s="351" t="s">
        <v>273</v>
      </c>
      <c r="C70" s="641" t="s">
        <v>234</v>
      </c>
      <c r="D70" s="641"/>
      <c r="E70" s="641"/>
      <c r="F70" s="154" t="s">
        <v>238</v>
      </c>
      <c r="G70" s="276"/>
      <c r="H70" s="278">
        <v>4</v>
      </c>
      <c r="I70" s="276"/>
      <c r="J70" s="276"/>
      <c r="K70" s="276"/>
      <c r="L70" s="277"/>
      <c r="M70" s="276"/>
      <c r="N70" s="276"/>
      <c r="P70" t="s">
        <v>714</v>
      </c>
    </row>
    <row r="71" spans="1:16" ht="32" x14ac:dyDescent="0.2">
      <c r="A71" s="156">
        <v>3</v>
      </c>
      <c r="B71" s="154" t="s">
        <v>319</v>
      </c>
      <c r="C71" s="638" t="s">
        <v>234</v>
      </c>
      <c r="D71" s="639"/>
      <c r="E71" s="640"/>
      <c r="F71" s="351" t="s">
        <v>238</v>
      </c>
      <c r="G71" s="276"/>
      <c r="H71" s="278">
        <v>4</v>
      </c>
      <c r="I71" s="276"/>
      <c r="J71" s="276"/>
      <c r="K71" s="276"/>
      <c r="L71" s="277">
        <v>3</v>
      </c>
      <c r="M71" s="276"/>
      <c r="N71" s="276"/>
      <c r="P71" t="s">
        <v>714</v>
      </c>
    </row>
    <row r="72" spans="1:16" ht="16" x14ac:dyDescent="0.2">
      <c r="A72" s="156">
        <v>3</v>
      </c>
      <c r="B72" s="352" t="s">
        <v>599</v>
      </c>
      <c r="C72" s="638" t="s">
        <v>270</v>
      </c>
      <c r="D72" s="639"/>
      <c r="E72" s="640"/>
      <c r="F72" s="381" t="s">
        <v>240</v>
      </c>
      <c r="G72" s="276"/>
      <c r="H72" s="278">
        <v>9</v>
      </c>
      <c r="I72" s="276"/>
      <c r="J72" s="276"/>
      <c r="K72" s="276"/>
      <c r="L72" s="277"/>
      <c r="M72" s="276"/>
      <c r="N72" s="276"/>
      <c r="P72" t="s">
        <v>714</v>
      </c>
    </row>
    <row r="73" spans="1:16" ht="32" x14ac:dyDescent="0.2">
      <c r="A73" s="306">
        <v>3</v>
      </c>
      <c r="B73" s="514" t="s">
        <v>565</v>
      </c>
      <c r="C73" s="645" t="s">
        <v>234</v>
      </c>
      <c r="D73" s="646"/>
      <c r="E73" s="647"/>
      <c r="F73" s="517" t="s">
        <v>238</v>
      </c>
      <c r="G73" s="348"/>
      <c r="H73" s="347">
        <v>12</v>
      </c>
      <c r="I73" s="348"/>
      <c r="J73" s="348"/>
      <c r="K73" s="348"/>
      <c r="L73" s="349"/>
      <c r="M73" s="348"/>
      <c r="N73" s="348"/>
      <c r="O73" s="360" t="s">
        <v>820</v>
      </c>
      <c r="P73" s="360" t="s">
        <v>714</v>
      </c>
    </row>
    <row r="74" spans="1:16" ht="16" x14ac:dyDescent="0.2">
      <c r="A74" s="156">
        <v>4</v>
      </c>
      <c r="B74" s="154" t="s">
        <v>135</v>
      </c>
      <c r="C74" s="638" t="s">
        <v>236</v>
      </c>
      <c r="D74" s="639"/>
      <c r="E74" s="640"/>
      <c r="F74" s="351" t="s">
        <v>242</v>
      </c>
      <c r="G74" s="276"/>
      <c r="H74" s="278">
        <v>1</v>
      </c>
      <c r="I74" s="276"/>
      <c r="J74" s="276">
        <v>1</v>
      </c>
      <c r="K74" s="276"/>
      <c r="L74" s="277">
        <v>6</v>
      </c>
      <c r="M74" s="276"/>
      <c r="N74" s="276"/>
      <c r="P74" t="s">
        <v>714</v>
      </c>
    </row>
    <row r="75" spans="1:16" ht="32" x14ac:dyDescent="0.2">
      <c r="A75" s="156">
        <v>4</v>
      </c>
      <c r="B75" s="351" t="s">
        <v>139</v>
      </c>
      <c r="C75" s="638" t="s">
        <v>234</v>
      </c>
      <c r="D75" s="639"/>
      <c r="E75" s="640"/>
      <c r="F75" s="351" t="s">
        <v>238</v>
      </c>
      <c r="G75" s="276"/>
      <c r="H75" s="278">
        <v>2</v>
      </c>
      <c r="I75" s="276"/>
      <c r="J75" s="276"/>
      <c r="K75" s="276"/>
      <c r="L75" s="277">
        <v>2</v>
      </c>
      <c r="M75" s="276"/>
      <c r="N75" s="276"/>
      <c r="P75" t="s">
        <v>714</v>
      </c>
    </row>
    <row r="76" spans="1:16" ht="32" x14ac:dyDescent="0.2">
      <c r="A76" s="156">
        <v>4</v>
      </c>
      <c r="B76" s="351" t="s">
        <v>297</v>
      </c>
      <c r="C76" s="638" t="s">
        <v>234</v>
      </c>
      <c r="D76" s="639"/>
      <c r="E76" s="640"/>
      <c r="F76" s="351" t="s">
        <v>239</v>
      </c>
      <c r="G76" s="276"/>
      <c r="H76" s="278">
        <v>3</v>
      </c>
      <c r="I76" s="276"/>
      <c r="J76" s="276"/>
      <c r="K76" s="276"/>
      <c r="L76" s="277">
        <v>1</v>
      </c>
      <c r="M76" s="276"/>
      <c r="N76" s="276"/>
      <c r="P76" t="s">
        <v>714</v>
      </c>
    </row>
    <row r="77" spans="1:16" ht="32" x14ac:dyDescent="0.2">
      <c r="A77" s="156">
        <v>4</v>
      </c>
      <c r="B77" s="74" t="s">
        <v>127</v>
      </c>
      <c r="C77" s="638" t="s">
        <v>233</v>
      </c>
      <c r="D77" s="639"/>
      <c r="E77" s="640"/>
      <c r="F77" s="351" t="s">
        <v>238</v>
      </c>
      <c r="G77" s="9"/>
      <c r="H77" s="4">
        <v>8</v>
      </c>
      <c r="I77" s="9"/>
      <c r="J77" s="9"/>
      <c r="K77" s="9"/>
      <c r="L77" s="17"/>
      <c r="M77" s="9"/>
      <c r="N77" s="9"/>
      <c r="P77" t="s">
        <v>714</v>
      </c>
    </row>
    <row r="78" spans="1:16" ht="32" x14ac:dyDescent="0.2">
      <c r="A78" s="156">
        <v>4</v>
      </c>
      <c r="B78" s="74" t="s">
        <v>166</v>
      </c>
      <c r="C78" s="638" t="s">
        <v>237</v>
      </c>
      <c r="D78" s="639"/>
      <c r="E78" s="640"/>
      <c r="F78" s="351" t="s">
        <v>239</v>
      </c>
      <c r="G78" s="9"/>
      <c r="H78" s="4">
        <v>1</v>
      </c>
      <c r="I78" s="9"/>
      <c r="J78" s="9"/>
      <c r="K78" s="9"/>
      <c r="L78" s="17">
        <v>9</v>
      </c>
      <c r="M78" s="9"/>
      <c r="N78" s="9"/>
      <c r="P78" t="s">
        <v>714</v>
      </c>
    </row>
    <row r="79" spans="1:16" ht="32" x14ac:dyDescent="0.2">
      <c r="A79" s="156">
        <v>4</v>
      </c>
      <c r="B79" s="74" t="s">
        <v>133</v>
      </c>
      <c r="C79" s="638" t="s">
        <v>236</v>
      </c>
      <c r="D79" s="639"/>
      <c r="E79" s="640"/>
      <c r="F79" s="351" t="s">
        <v>239</v>
      </c>
      <c r="G79" s="9"/>
      <c r="H79" s="4">
        <v>6</v>
      </c>
      <c r="I79" s="9"/>
      <c r="J79" s="9"/>
      <c r="K79" s="9"/>
      <c r="L79" s="17">
        <v>12</v>
      </c>
      <c r="M79" s="9"/>
      <c r="N79" s="9"/>
      <c r="P79" t="s">
        <v>714</v>
      </c>
    </row>
    <row r="80" spans="1:16" ht="32" x14ac:dyDescent="0.2">
      <c r="A80" s="156">
        <v>4</v>
      </c>
      <c r="B80" s="74" t="s">
        <v>188</v>
      </c>
      <c r="C80" s="638" t="s">
        <v>496</v>
      </c>
      <c r="D80" s="639"/>
      <c r="E80" s="640"/>
      <c r="F80" s="351" t="s">
        <v>239</v>
      </c>
      <c r="G80" s="9"/>
      <c r="H80" s="4"/>
      <c r="I80" s="9"/>
      <c r="J80" s="9"/>
      <c r="K80" s="9"/>
      <c r="L80" s="17">
        <v>12</v>
      </c>
      <c r="M80" s="9"/>
      <c r="N80" s="9"/>
      <c r="P80" t="s">
        <v>714</v>
      </c>
    </row>
    <row r="81" spans="1:16" ht="32" x14ac:dyDescent="0.2">
      <c r="A81" s="156">
        <v>4</v>
      </c>
      <c r="B81" s="74" t="s">
        <v>128</v>
      </c>
      <c r="C81" s="638" t="s">
        <v>237</v>
      </c>
      <c r="D81" s="639"/>
      <c r="E81" s="640"/>
      <c r="F81" s="351" t="s">
        <v>239</v>
      </c>
      <c r="G81" s="9"/>
      <c r="H81" s="4"/>
      <c r="I81" s="9"/>
      <c r="J81" s="9"/>
      <c r="K81" s="9"/>
      <c r="L81" s="17">
        <v>41</v>
      </c>
      <c r="M81" s="9"/>
      <c r="N81" s="9"/>
      <c r="P81" t="s">
        <v>714</v>
      </c>
    </row>
    <row r="82" spans="1:16" ht="32" x14ac:dyDescent="0.2">
      <c r="A82" s="156">
        <v>4</v>
      </c>
      <c r="B82" s="17" t="s">
        <v>232</v>
      </c>
      <c r="C82" s="625" t="s">
        <v>236</v>
      </c>
      <c r="D82" s="618"/>
      <c r="E82" s="626"/>
      <c r="F82" s="86" t="s">
        <v>239</v>
      </c>
      <c r="G82" s="9"/>
      <c r="H82" s="4"/>
      <c r="I82" s="9"/>
      <c r="J82" s="9"/>
      <c r="K82" s="9"/>
      <c r="L82" s="17">
        <v>1</v>
      </c>
      <c r="M82" s="9"/>
      <c r="N82" s="9"/>
      <c r="P82" t="s">
        <v>714</v>
      </c>
    </row>
    <row r="83" spans="1:16" ht="16" x14ac:dyDescent="0.2">
      <c r="A83" s="156">
        <v>4</v>
      </c>
      <c r="B83" s="432" t="s">
        <v>599</v>
      </c>
      <c r="C83" s="625" t="s">
        <v>270</v>
      </c>
      <c r="D83" s="618"/>
      <c r="E83" s="626"/>
      <c r="F83" s="86" t="s">
        <v>240</v>
      </c>
      <c r="G83" s="9"/>
      <c r="H83" s="4">
        <v>1</v>
      </c>
      <c r="I83" s="9"/>
      <c r="J83" s="9"/>
      <c r="K83" s="9"/>
      <c r="L83" s="17"/>
      <c r="M83" s="9"/>
      <c r="N83" s="9"/>
      <c r="P83" t="s">
        <v>714</v>
      </c>
    </row>
    <row r="84" spans="1:16" ht="16" x14ac:dyDescent="0.2">
      <c r="A84" s="156">
        <v>4</v>
      </c>
      <c r="B84" s="432" t="s">
        <v>821</v>
      </c>
      <c r="C84" s="625" t="s">
        <v>237</v>
      </c>
      <c r="D84" s="618"/>
      <c r="E84" s="626"/>
      <c r="F84" s="86" t="s">
        <v>242</v>
      </c>
      <c r="G84" s="9"/>
      <c r="H84" s="4"/>
      <c r="I84" s="9"/>
      <c r="J84" s="9"/>
      <c r="K84" s="9"/>
      <c r="L84" s="17">
        <v>2</v>
      </c>
      <c r="M84" s="9"/>
      <c r="N84" s="9"/>
      <c r="O84" t="s">
        <v>822</v>
      </c>
      <c r="P84" t="s">
        <v>714</v>
      </c>
    </row>
    <row r="85" spans="1:16" ht="16" x14ac:dyDescent="0.2">
      <c r="A85" s="156">
        <v>4</v>
      </c>
      <c r="B85" s="452" t="s">
        <v>953</v>
      </c>
      <c r="C85" s="638" t="s">
        <v>233</v>
      </c>
      <c r="D85" s="639"/>
      <c r="E85" s="640"/>
      <c r="F85" s="154" t="s">
        <v>240</v>
      </c>
      <c r="G85" s="9"/>
      <c r="H85" s="4">
        <v>1</v>
      </c>
      <c r="I85" s="9"/>
      <c r="J85" s="9"/>
      <c r="K85" s="9"/>
      <c r="L85" s="17"/>
      <c r="M85" s="9"/>
      <c r="N85" s="9"/>
      <c r="P85" t="s">
        <v>714</v>
      </c>
    </row>
    <row r="86" spans="1:16" ht="32" x14ac:dyDescent="0.2">
      <c r="A86" s="156">
        <v>4</v>
      </c>
      <c r="B86" s="74" t="s">
        <v>189</v>
      </c>
      <c r="C86" s="638" t="s">
        <v>233</v>
      </c>
      <c r="D86" s="639"/>
      <c r="E86" s="640"/>
      <c r="F86" s="351" t="s">
        <v>238</v>
      </c>
      <c r="G86" s="9"/>
      <c r="H86" s="4">
        <v>18</v>
      </c>
      <c r="I86" s="9"/>
      <c r="J86" s="9"/>
      <c r="K86" s="9"/>
      <c r="L86" s="17"/>
      <c r="M86" s="9"/>
      <c r="N86" s="9"/>
      <c r="P86" t="s">
        <v>714</v>
      </c>
    </row>
    <row r="87" spans="1:16" ht="16" x14ac:dyDescent="0.2">
      <c r="A87" s="156">
        <v>4</v>
      </c>
      <c r="B87" s="308" t="s">
        <v>231</v>
      </c>
      <c r="C87" s="638" t="s">
        <v>270</v>
      </c>
      <c r="D87" s="639"/>
      <c r="E87" s="640"/>
      <c r="F87" s="351" t="s">
        <v>240</v>
      </c>
      <c r="G87" s="9"/>
      <c r="H87" s="4">
        <v>10</v>
      </c>
      <c r="I87" s="9"/>
      <c r="J87" s="9"/>
      <c r="K87" s="9"/>
      <c r="L87" s="17"/>
      <c r="M87" s="9"/>
      <c r="N87" s="9"/>
      <c r="P87" t="s">
        <v>714</v>
      </c>
    </row>
    <row r="88" spans="1:16" ht="32" x14ac:dyDescent="0.2">
      <c r="A88" s="156">
        <v>4</v>
      </c>
      <c r="B88" s="74" t="s">
        <v>319</v>
      </c>
      <c r="C88" s="638" t="s">
        <v>234</v>
      </c>
      <c r="D88" s="639"/>
      <c r="E88" s="640"/>
      <c r="F88" s="351" t="s">
        <v>238</v>
      </c>
      <c r="G88" s="9"/>
      <c r="H88" s="4">
        <v>4</v>
      </c>
      <c r="I88" s="9"/>
      <c r="J88" s="9"/>
      <c r="K88" s="9">
        <v>3</v>
      </c>
      <c r="L88" s="17">
        <v>4</v>
      </c>
      <c r="M88" s="9"/>
      <c r="N88" s="9"/>
      <c r="P88" t="s">
        <v>714</v>
      </c>
    </row>
    <row r="89" spans="1:16" ht="32" x14ac:dyDescent="0.2">
      <c r="A89" s="156">
        <v>4</v>
      </c>
      <c r="B89" s="74" t="s">
        <v>273</v>
      </c>
      <c r="C89" s="641" t="s">
        <v>234</v>
      </c>
      <c r="D89" s="641"/>
      <c r="E89" s="641"/>
      <c r="F89" s="154" t="s">
        <v>238</v>
      </c>
      <c r="G89" s="9"/>
      <c r="H89" s="4">
        <v>4</v>
      </c>
      <c r="I89" s="9"/>
      <c r="J89" s="9"/>
      <c r="K89" s="9"/>
      <c r="L89" s="17"/>
      <c r="M89" s="9"/>
      <c r="N89" s="9"/>
      <c r="P89" t="s">
        <v>714</v>
      </c>
    </row>
    <row r="90" spans="1:16" ht="32" x14ac:dyDescent="0.2">
      <c r="A90" s="156">
        <v>4</v>
      </c>
      <c r="B90" s="74" t="s">
        <v>565</v>
      </c>
      <c r="C90" s="638" t="s">
        <v>234</v>
      </c>
      <c r="D90" s="639"/>
      <c r="E90" s="640"/>
      <c r="F90" s="351" t="s">
        <v>238</v>
      </c>
      <c r="G90" s="9"/>
      <c r="H90" s="4">
        <v>7</v>
      </c>
      <c r="I90" s="9"/>
      <c r="J90" s="9"/>
      <c r="K90" s="9"/>
      <c r="L90" s="17"/>
      <c r="M90" s="9"/>
      <c r="N90" s="9"/>
      <c r="P90" t="s">
        <v>714</v>
      </c>
    </row>
    <row r="91" spans="1:16" ht="32" x14ac:dyDescent="0.2">
      <c r="A91" s="156">
        <v>4</v>
      </c>
      <c r="B91" s="74" t="s">
        <v>484</v>
      </c>
      <c r="C91" s="638" t="s">
        <v>495</v>
      </c>
      <c r="D91" s="639"/>
      <c r="E91" s="640"/>
      <c r="F91" s="381" t="s">
        <v>239</v>
      </c>
      <c r="G91" s="9"/>
      <c r="H91" s="4"/>
      <c r="I91" s="9"/>
      <c r="J91" s="9"/>
      <c r="K91" s="9"/>
      <c r="L91" s="17">
        <v>2</v>
      </c>
      <c r="M91" s="9"/>
      <c r="N91" s="9"/>
      <c r="P91" t="s">
        <v>714</v>
      </c>
    </row>
    <row r="92" spans="1:16" ht="16" x14ac:dyDescent="0.2">
      <c r="A92" s="156">
        <v>5</v>
      </c>
      <c r="B92" s="74" t="s">
        <v>135</v>
      </c>
      <c r="C92" s="638" t="s">
        <v>236</v>
      </c>
      <c r="D92" s="639"/>
      <c r="E92" s="640"/>
      <c r="F92" s="351" t="s">
        <v>242</v>
      </c>
      <c r="G92" s="9"/>
      <c r="H92" s="4">
        <v>3</v>
      </c>
      <c r="I92" s="9"/>
      <c r="J92" s="9"/>
      <c r="K92" s="9"/>
      <c r="L92" s="17"/>
      <c r="M92" s="9"/>
      <c r="N92" s="9"/>
      <c r="P92" t="s">
        <v>714</v>
      </c>
    </row>
    <row r="93" spans="1:16" ht="32" x14ac:dyDescent="0.2">
      <c r="A93" s="156">
        <v>5</v>
      </c>
      <c r="B93" s="74" t="s">
        <v>133</v>
      </c>
      <c r="C93" s="638" t="s">
        <v>236</v>
      </c>
      <c r="D93" s="639"/>
      <c r="E93" s="640"/>
      <c r="F93" s="351" t="s">
        <v>239</v>
      </c>
      <c r="G93" s="9"/>
      <c r="H93" s="4">
        <v>21</v>
      </c>
      <c r="I93" s="9"/>
      <c r="J93" s="9"/>
      <c r="K93" s="9"/>
      <c r="L93" s="17">
        <v>7</v>
      </c>
      <c r="M93" s="9"/>
      <c r="N93" s="9"/>
      <c r="P93" t="s">
        <v>714</v>
      </c>
    </row>
    <row r="94" spans="1:16" ht="32" x14ac:dyDescent="0.2">
      <c r="A94" s="156">
        <v>5</v>
      </c>
      <c r="B94" s="74" t="s">
        <v>132</v>
      </c>
      <c r="C94" s="638" t="s">
        <v>233</v>
      </c>
      <c r="D94" s="639"/>
      <c r="E94" s="640"/>
      <c r="F94" s="351" t="s">
        <v>238</v>
      </c>
      <c r="G94" s="9"/>
      <c r="H94" s="4">
        <v>8</v>
      </c>
      <c r="I94" s="9"/>
      <c r="J94" s="9"/>
      <c r="K94" s="9"/>
      <c r="L94" s="17"/>
      <c r="M94" s="9"/>
      <c r="N94" s="9"/>
      <c r="P94" t="s">
        <v>714</v>
      </c>
    </row>
    <row r="95" spans="1:16" ht="32" x14ac:dyDescent="0.2">
      <c r="A95" s="156">
        <v>5</v>
      </c>
      <c r="B95" s="74" t="s">
        <v>275</v>
      </c>
      <c r="C95" s="638" t="s">
        <v>234</v>
      </c>
      <c r="D95" s="639"/>
      <c r="E95" s="640"/>
      <c r="F95" s="351" t="s">
        <v>238</v>
      </c>
      <c r="G95" s="9"/>
      <c r="H95" s="4"/>
      <c r="I95" s="9"/>
      <c r="J95" s="9"/>
      <c r="K95" s="9"/>
      <c r="L95" s="17"/>
      <c r="M95" s="9"/>
      <c r="N95" s="9"/>
      <c r="P95" t="s">
        <v>714</v>
      </c>
    </row>
    <row r="96" spans="1:16" ht="32" x14ac:dyDescent="0.2">
      <c r="A96" s="156">
        <v>5</v>
      </c>
      <c r="B96" s="74" t="s">
        <v>188</v>
      </c>
      <c r="C96" s="638" t="s">
        <v>496</v>
      </c>
      <c r="D96" s="639"/>
      <c r="E96" s="640"/>
      <c r="F96" s="351" t="s">
        <v>239</v>
      </c>
      <c r="G96" s="9"/>
      <c r="H96" s="4"/>
      <c r="I96" s="9"/>
      <c r="J96" s="9"/>
      <c r="K96" s="9"/>
      <c r="L96" s="17">
        <v>9</v>
      </c>
      <c r="M96" s="9"/>
      <c r="N96" s="9"/>
      <c r="P96" t="s">
        <v>714</v>
      </c>
    </row>
    <row r="97" spans="1:16" ht="32" x14ac:dyDescent="0.2">
      <c r="A97" s="156">
        <v>5</v>
      </c>
      <c r="B97" s="74" t="s">
        <v>232</v>
      </c>
      <c r="C97" s="625" t="s">
        <v>236</v>
      </c>
      <c r="D97" s="618"/>
      <c r="E97" s="626"/>
      <c r="F97" s="86" t="s">
        <v>239</v>
      </c>
      <c r="G97" s="9"/>
      <c r="H97" s="4"/>
      <c r="I97" s="9"/>
      <c r="J97" s="9"/>
      <c r="K97" s="9"/>
      <c r="L97" s="17">
        <v>2</v>
      </c>
      <c r="M97" s="9"/>
      <c r="N97" s="9"/>
      <c r="P97" t="s">
        <v>714</v>
      </c>
    </row>
    <row r="98" spans="1:16" ht="32" x14ac:dyDescent="0.2">
      <c r="A98" s="156">
        <v>5</v>
      </c>
      <c r="B98" s="74" t="s">
        <v>166</v>
      </c>
      <c r="C98" s="638" t="s">
        <v>237</v>
      </c>
      <c r="D98" s="639"/>
      <c r="E98" s="640"/>
      <c r="F98" s="351" t="s">
        <v>239</v>
      </c>
      <c r="G98" s="9"/>
      <c r="H98" s="4"/>
      <c r="I98" s="9"/>
      <c r="J98" s="9"/>
      <c r="K98" s="9"/>
      <c r="L98" s="17"/>
      <c r="M98" s="9"/>
      <c r="N98" s="9"/>
      <c r="P98" t="s">
        <v>714</v>
      </c>
    </row>
    <row r="99" spans="1:16" ht="32" x14ac:dyDescent="0.2">
      <c r="A99" s="156">
        <v>5</v>
      </c>
      <c r="B99" s="74" t="s">
        <v>128</v>
      </c>
      <c r="C99" s="638" t="s">
        <v>237</v>
      </c>
      <c r="D99" s="639"/>
      <c r="E99" s="640"/>
      <c r="F99" s="351" t="s">
        <v>239</v>
      </c>
      <c r="G99" s="9"/>
      <c r="H99" s="4"/>
      <c r="I99" s="9"/>
      <c r="J99" s="9"/>
      <c r="K99" s="9"/>
      <c r="L99" s="17">
        <v>23</v>
      </c>
      <c r="M99" s="9"/>
      <c r="N99" s="9"/>
      <c r="P99" t="s">
        <v>714</v>
      </c>
    </row>
    <row r="100" spans="1:16" ht="32" x14ac:dyDescent="0.2">
      <c r="A100" s="156">
        <v>5</v>
      </c>
      <c r="B100" s="74" t="s">
        <v>319</v>
      </c>
      <c r="C100" s="638" t="s">
        <v>234</v>
      </c>
      <c r="D100" s="639"/>
      <c r="E100" s="640"/>
      <c r="F100" s="351" t="s">
        <v>238</v>
      </c>
      <c r="G100" s="9"/>
      <c r="H100" s="4">
        <v>6</v>
      </c>
      <c r="I100" s="9"/>
      <c r="J100" s="9"/>
      <c r="K100" s="9">
        <v>1</v>
      </c>
      <c r="L100" s="17">
        <v>2</v>
      </c>
      <c r="M100" s="9"/>
      <c r="N100" s="9"/>
      <c r="P100" t="s">
        <v>714</v>
      </c>
    </row>
    <row r="101" spans="1:16" ht="32" x14ac:dyDescent="0.2">
      <c r="A101" s="156">
        <v>5</v>
      </c>
      <c r="B101" s="74" t="s">
        <v>565</v>
      </c>
      <c r="C101" s="638" t="s">
        <v>234</v>
      </c>
      <c r="D101" s="639"/>
      <c r="E101" s="640"/>
      <c r="F101" s="351" t="s">
        <v>238</v>
      </c>
      <c r="G101" s="9"/>
      <c r="H101" s="4">
        <v>13</v>
      </c>
      <c r="I101" s="9"/>
      <c r="J101" s="9"/>
      <c r="K101" s="9"/>
      <c r="L101" s="17"/>
      <c r="M101" s="9"/>
      <c r="N101" s="9"/>
      <c r="P101" t="s">
        <v>714</v>
      </c>
    </row>
    <row r="102" spans="1:16" ht="16" x14ac:dyDescent="0.2">
      <c r="A102" s="156">
        <v>5</v>
      </c>
      <c r="B102" s="308" t="s">
        <v>231</v>
      </c>
      <c r="C102" s="638" t="s">
        <v>270</v>
      </c>
      <c r="D102" s="639"/>
      <c r="E102" s="640"/>
      <c r="F102" s="351" t="s">
        <v>240</v>
      </c>
      <c r="G102" s="9"/>
      <c r="H102" s="4">
        <v>13</v>
      </c>
      <c r="I102" s="9"/>
      <c r="J102" s="9"/>
      <c r="K102" s="9">
        <v>9</v>
      </c>
      <c r="L102" s="17"/>
      <c r="M102" s="9"/>
      <c r="N102" s="9"/>
      <c r="P102" t="s">
        <v>714</v>
      </c>
    </row>
    <row r="103" spans="1:16" ht="32" x14ac:dyDescent="0.2">
      <c r="A103" s="156">
        <v>5</v>
      </c>
      <c r="B103" s="74" t="s">
        <v>166</v>
      </c>
      <c r="C103" s="638" t="s">
        <v>237</v>
      </c>
      <c r="D103" s="639"/>
      <c r="E103" s="640"/>
      <c r="F103" s="351" t="s">
        <v>239</v>
      </c>
      <c r="G103" s="9"/>
      <c r="H103" s="4"/>
      <c r="I103" s="9"/>
      <c r="J103" s="9"/>
      <c r="K103" s="9"/>
      <c r="L103" s="17" t="s">
        <v>753</v>
      </c>
      <c r="M103" s="9"/>
      <c r="N103" s="9"/>
      <c r="P103" t="s">
        <v>714</v>
      </c>
    </row>
    <row r="104" spans="1:16" ht="32" x14ac:dyDescent="0.2">
      <c r="A104" s="156">
        <v>5</v>
      </c>
      <c r="B104" s="74" t="s">
        <v>189</v>
      </c>
      <c r="C104" s="638" t="s">
        <v>233</v>
      </c>
      <c r="D104" s="639"/>
      <c r="E104" s="640"/>
      <c r="F104" s="351" t="s">
        <v>238</v>
      </c>
      <c r="G104" s="9"/>
      <c r="H104" s="4">
        <v>27</v>
      </c>
      <c r="I104" s="9"/>
      <c r="J104" s="9"/>
      <c r="K104" s="9"/>
      <c r="L104" s="17"/>
      <c r="M104" s="9"/>
      <c r="N104" s="9"/>
      <c r="P104" t="s">
        <v>714</v>
      </c>
    </row>
    <row r="105" spans="1:16" ht="32" x14ac:dyDescent="0.2">
      <c r="A105" s="156">
        <v>5</v>
      </c>
      <c r="B105" s="74" t="s">
        <v>273</v>
      </c>
      <c r="C105" s="641" t="s">
        <v>234</v>
      </c>
      <c r="D105" s="641"/>
      <c r="E105" s="641"/>
      <c r="F105" s="154" t="s">
        <v>238</v>
      </c>
      <c r="G105" s="9"/>
      <c r="H105" s="4">
        <v>15</v>
      </c>
      <c r="I105" s="9"/>
      <c r="J105" s="9"/>
      <c r="K105" s="9"/>
      <c r="L105" s="17"/>
      <c r="M105" s="9"/>
      <c r="N105" s="9"/>
      <c r="P105" t="s">
        <v>714</v>
      </c>
    </row>
    <row r="106" spans="1:16" ht="16" x14ac:dyDescent="0.2">
      <c r="A106" s="156">
        <v>6</v>
      </c>
      <c r="B106" s="74" t="s">
        <v>135</v>
      </c>
      <c r="C106" s="638" t="s">
        <v>236</v>
      </c>
      <c r="D106" s="639"/>
      <c r="E106" s="640"/>
      <c r="F106" s="351" t="s">
        <v>242</v>
      </c>
      <c r="G106" s="9"/>
      <c r="H106" s="4">
        <v>3</v>
      </c>
      <c r="I106" s="9"/>
      <c r="J106" s="9"/>
      <c r="K106" s="9"/>
      <c r="L106" s="17"/>
      <c r="M106" s="9"/>
      <c r="N106" s="9"/>
      <c r="P106" t="s">
        <v>714</v>
      </c>
    </row>
    <row r="107" spans="1:16" ht="32" x14ac:dyDescent="0.2">
      <c r="A107" s="156">
        <v>6</v>
      </c>
      <c r="B107" s="74" t="s">
        <v>232</v>
      </c>
      <c r="C107" s="625" t="s">
        <v>236</v>
      </c>
      <c r="D107" s="618"/>
      <c r="E107" s="626"/>
      <c r="F107" s="86" t="s">
        <v>239</v>
      </c>
      <c r="G107" s="9"/>
      <c r="H107" s="4"/>
      <c r="I107" s="9"/>
      <c r="J107" s="9"/>
      <c r="K107" s="9"/>
      <c r="L107" s="17">
        <v>2</v>
      </c>
      <c r="M107" s="9"/>
      <c r="N107" s="9"/>
      <c r="P107" t="s">
        <v>714</v>
      </c>
    </row>
    <row r="108" spans="1:16" ht="32" x14ac:dyDescent="0.2">
      <c r="A108" s="156">
        <v>6</v>
      </c>
      <c r="B108" s="74" t="s">
        <v>132</v>
      </c>
      <c r="C108" s="638" t="s">
        <v>233</v>
      </c>
      <c r="D108" s="639"/>
      <c r="E108" s="640"/>
      <c r="F108" s="351" t="s">
        <v>238</v>
      </c>
      <c r="G108" s="9"/>
      <c r="H108" s="4">
        <v>11</v>
      </c>
      <c r="I108" s="9"/>
      <c r="J108" s="9"/>
      <c r="K108" s="9"/>
      <c r="L108" s="17"/>
      <c r="M108" s="9"/>
      <c r="N108" s="9"/>
      <c r="P108" t="s">
        <v>714</v>
      </c>
    </row>
    <row r="109" spans="1:16" ht="32" x14ac:dyDescent="0.2">
      <c r="A109" s="156">
        <v>6</v>
      </c>
      <c r="B109" s="74" t="s">
        <v>133</v>
      </c>
      <c r="C109" s="638" t="s">
        <v>236</v>
      </c>
      <c r="D109" s="639"/>
      <c r="E109" s="640"/>
      <c r="F109" s="351" t="s">
        <v>239</v>
      </c>
      <c r="G109" s="9"/>
      <c r="H109" s="4">
        <v>13</v>
      </c>
      <c r="I109" s="9"/>
      <c r="J109" s="9"/>
      <c r="K109" s="9"/>
      <c r="L109" s="17"/>
      <c r="M109" s="9"/>
      <c r="N109" s="9"/>
      <c r="P109" t="s">
        <v>714</v>
      </c>
    </row>
    <row r="110" spans="1:16" ht="32" x14ac:dyDescent="0.2">
      <c r="A110" s="156">
        <v>6</v>
      </c>
      <c r="B110" s="74" t="s">
        <v>188</v>
      </c>
      <c r="C110" s="638" t="s">
        <v>496</v>
      </c>
      <c r="D110" s="639"/>
      <c r="E110" s="640"/>
      <c r="F110" s="351" t="s">
        <v>239</v>
      </c>
      <c r="G110" s="9"/>
      <c r="H110" s="4"/>
      <c r="I110" s="9"/>
      <c r="J110" s="9"/>
      <c r="K110" s="9"/>
      <c r="L110" s="17">
        <v>7</v>
      </c>
      <c r="M110" s="9"/>
      <c r="N110" s="9">
        <v>1</v>
      </c>
      <c r="P110" t="s">
        <v>714</v>
      </c>
    </row>
    <row r="111" spans="1:16" ht="32" x14ac:dyDescent="0.2">
      <c r="A111" s="156">
        <v>6</v>
      </c>
      <c r="B111" s="74" t="s">
        <v>166</v>
      </c>
      <c r="C111" s="638" t="s">
        <v>237</v>
      </c>
      <c r="D111" s="639"/>
      <c r="E111" s="640"/>
      <c r="F111" s="351" t="s">
        <v>239</v>
      </c>
      <c r="G111" s="9"/>
      <c r="H111" s="4"/>
      <c r="I111" s="9"/>
      <c r="J111" s="9"/>
      <c r="K111" s="9"/>
      <c r="L111" s="17">
        <v>11</v>
      </c>
      <c r="M111" s="9"/>
      <c r="N111" s="9"/>
      <c r="P111" t="s">
        <v>714</v>
      </c>
    </row>
    <row r="112" spans="1:16" ht="32" x14ac:dyDescent="0.2">
      <c r="A112" s="156">
        <v>6</v>
      </c>
      <c r="B112" s="74" t="s">
        <v>128</v>
      </c>
      <c r="C112" s="638" t="s">
        <v>237</v>
      </c>
      <c r="D112" s="639"/>
      <c r="E112" s="640"/>
      <c r="F112" s="351" t="s">
        <v>239</v>
      </c>
      <c r="G112" s="9"/>
      <c r="H112" s="4"/>
      <c r="I112" s="9"/>
      <c r="J112" s="9"/>
      <c r="K112" s="9"/>
      <c r="L112" s="17">
        <v>21</v>
      </c>
      <c r="M112" s="9"/>
      <c r="N112" s="9"/>
      <c r="P112" t="s">
        <v>714</v>
      </c>
    </row>
    <row r="113" spans="1:16" ht="32" x14ac:dyDescent="0.2">
      <c r="A113" s="156">
        <v>6</v>
      </c>
      <c r="B113" s="74" t="s">
        <v>319</v>
      </c>
      <c r="C113" s="638" t="s">
        <v>234</v>
      </c>
      <c r="D113" s="639"/>
      <c r="E113" s="640"/>
      <c r="F113" s="351" t="s">
        <v>238</v>
      </c>
      <c r="G113" s="9"/>
      <c r="H113" s="4">
        <v>4</v>
      </c>
      <c r="I113" s="9"/>
      <c r="J113" s="9"/>
      <c r="K113" s="9">
        <v>2</v>
      </c>
      <c r="L113" s="17">
        <v>6</v>
      </c>
      <c r="M113" s="9"/>
      <c r="N113" s="9"/>
      <c r="P113" t="s">
        <v>714</v>
      </c>
    </row>
    <row r="114" spans="1:16" ht="32" x14ac:dyDescent="0.2">
      <c r="A114" s="156">
        <v>6</v>
      </c>
      <c r="B114" s="74" t="s">
        <v>565</v>
      </c>
      <c r="C114" s="638" t="s">
        <v>234</v>
      </c>
      <c r="D114" s="639"/>
      <c r="E114" s="640"/>
      <c r="F114" s="351" t="s">
        <v>238</v>
      </c>
      <c r="G114" s="9"/>
      <c r="H114" s="4">
        <v>12</v>
      </c>
      <c r="I114" s="9"/>
      <c r="J114" s="9"/>
      <c r="K114" s="9"/>
      <c r="L114" s="17"/>
      <c r="M114" s="9"/>
      <c r="N114" s="9"/>
      <c r="P114" t="s">
        <v>714</v>
      </c>
    </row>
    <row r="115" spans="1:16" ht="32" x14ac:dyDescent="0.2">
      <c r="A115" s="156">
        <v>6</v>
      </c>
      <c r="B115" s="74" t="s">
        <v>127</v>
      </c>
      <c r="C115" s="638" t="s">
        <v>233</v>
      </c>
      <c r="D115" s="639"/>
      <c r="E115" s="640"/>
      <c r="F115" s="351" t="s">
        <v>238</v>
      </c>
      <c r="G115" s="9"/>
      <c r="H115" s="4">
        <v>7</v>
      </c>
      <c r="I115" s="9"/>
      <c r="J115" s="9"/>
      <c r="K115" s="9"/>
      <c r="L115" s="17"/>
      <c r="M115" s="9"/>
      <c r="N115" s="9"/>
      <c r="P115" t="s">
        <v>714</v>
      </c>
    </row>
    <row r="116" spans="1:16" ht="32" x14ac:dyDescent="0.2">
      <c r="A116" s="156">
        <v>6</v>
      </c>
      <c r="B116" s="74" t="s">
        <v>189</v>
      </c>
      <c r="C116" s="638" t="s">
        <v>233</v>
      </c>
      <c r="D116" s="639"/>
      <c r="E116" s="640"/>
      <c r="F116" s="351" t="s">
        <v>238</v>
      </c>
      <c r="G116" s="9"/>
      <c r="H116" s="4">
        <v>18</v>
      </c>
      <c r="I116" s="9"/>
      <c r="J116" s="9"/>
      <c r="K116" s="9"/>
      <c r="L116" s="17"/>
      <c r="M116" s="9"/>
      <c r="N116" s="9"/>
      <c r="P116" t="s">
        <v>714</v>
      </c>
    </row>
    <row r="117" spans="1:16" ht="32" x14ac:dyDescent="0.2">
      <c r="A117" s="156">
        <v>6</v>
      </c>
      <c r="B117" s="74" t="s">
        <v>129</v>
      </c>
      <c r="C117" s="625" t="s">
        <v>233</v>
      </c>
      <c r="D117" s="618"/>
      <c r="E117" s="626"/>
      <c r="F117" s="86" t="s">
        <v>238</v>
      </c>
      <c r="G117" s="9"/>
      <c r="H117" s="4">
        <v>2</v>
      </c>
      <c r="I117" s="9"/>
      <c r="J117" s="9"/>
      <c r="K117" s="9"/>
      <c r="L117" s="17"/>
      <c r="M117" s="9"/>
      <c r="N117" s="9"/>
      <c r="P117" t="s">
        <v>714</v>
      </c>
    </row>
    <row r="118" spans="1:16" ht="32" x14ac:dyDescent="0.2">
      <c r="A118" s="156">
        <v>6</v>
      </c>
      <c r="B118" s="74" t="s">
        <v>273</v>
      </c>
      <c r="C118" s="641" t="s">
        <v>234</v>
      </c>
      <c r="D118" s="641"/>
      <c r="E118" s="641"/>
      <c r="F118" s="154" t="s">
        <v>238</v>
      </c>
      <c r="G118" s="9"/>
      <c r="H118" s="4">
        <v>10</v>
      </c>
      <c r="I118" s="9"/>
      <c r="J118" s="9"/>
      <c r="K118" s="9"/>
      <c r="L118" s="17"/>
      <c r="M118" s="9"/>
      <c r="N118" s="9"/>
      <c r="P118" t="s">
        <v>714</v>
      </c>
    </row>
    <row r="119" spans="1:16" ht="16" x14ac:dyDescent="0.2">
      <c r="A119" s="156">
        <v>7</v>
      </c>
      <c r="B119" s="74" t="s">
        <v>135</v>
      </c>
      <c r="C119" s="638" t="s">
        <v>236</v>
      </c>
      <c r="D119" s="639"/>
      <c r="E119" s="640"/>
      <c r="F119" s="351" t="s">
        <v>242</v>
      </c>
      <c r="G119" s="9"/>
      <c r="H119" s="4">
        <v>2</v>
      </c>
      <c r="I119" s="9"/>
      <c r="J119" s="9"/>
      <c r="K119" s="9"/>
      <c r="L119" s="17">
        <v>4</v>
      </c>
      <c r="M119" s="9"/>
      <c r="N119" s="9"/>
      <c r="P119" t="s">
        <v>714</v>
      </c>
    </row>
    <row r="120" spans="1:16" ht="32" x14ac:dyDescent="0.2">
      <c r="A120" s="156">
        <v>7</v>
      </c>
      <c r="B120" s="74" t="s">
        <v>232</v>
      </c>
      <c r="C120" s="625" t="s">
        <v>236</v>
      </c>
      <c r="D120" s="618"/>
      <c r="E120" s="626"/>
      <c r="F120" s="86" t="s">
        <v>239</v>
      </c>
      <c r="G120" s="9"/>
      <c r="H120" s="4"/>
      <c r="I120" s="9"/>
      <c r="J120" s="9"/>
      <c r="K120" s="9"/>
      <c r="L120" s="17">
        <v>2</v>
      </c>
      <c r="M120" s="9"/>
      <c r="N120" s="9"/>
      <c r="P120" t="s">
        <v>714</v>
      </c>
    </row>
    <row r="121" spans="1:16" ht="32" x14ac:dyDescent="0.2">
      <c r="A121" s="156">
        <v>7</v>
      </c>
      <c r="B121" s="74" t="s">
        <v>132</v>
      </c>
      <c r="C121" s="638" t="s">
        <v>233</v>
      </c>
      <c r="D121" s="639"/>
      <c r="E121" s="640"/>
      <c r="F121" s="351" t="s">
        <v>238</v>
      </c>
      <c r="G121" s="9"/>
      <c r="H121" s="4">
        <v>9</v>
      </c>
      <c r="I121" s="9"/>
      <c r="J121" s="9"/>
      <c r="K121" s="9"/>
      <c r="L121" s="17"/>
      <c r="M121" s="9"/>
      <c r="N121" s="9"/>
      <c r="P121" t="s">
        <v>714</v>
      </c>
    </row>
    <row r="122" spans="1:16" ht="32" x14ac:dyDescent="0.2">
      <c r="A122" s="156">
        <v>7</v>
      </c>
      <c r="B122" s="74" t="s">
        <v>133</v>
      </c>
      <c r="C122" s="638" t="s">
        <v>236</v>
      </c>
      <c r="D122" s="639"/>
      <c r="E122" s="640"/>
      <c r="F122" s="351" t="s">
        <v>239</v>
      </c>
      <c r="G122" s="9"/>
      <c r="H122" s="4">
        <v>8</v>
      </c>
      <c r="I122" s="9"/>
      <c r="J122" s="9"/>
      <c r="K122" s="9"/>
      <c r="L122" s="17"/>
      <c r="M122" s="9"/>
      <c r="N122" s="9"/>
      <c r="P122" t="s">
        <v>714</v>
      </c>
    </row>
    <row r="123" spans="1:16" ht="32" x14ac:dyDescent="0.2">
      <c r="A123" s="156">
        <v>7</v>
      </c>
      <c r="B123" s="74" t="s">
        <v>166</v>
      </c>
      <c r="C123" s="638" t="s">
        <v>237</v>
      </c>
      <c r="D123" s="639"/>
      <c r="E123" s="640"/>
      <c r="F123" s="351" t="s">
        <v>239</v>
      </c>
      <c r="G123" s="9"/>
      <c r="H123" s="4"/>
      <c r="I123" s="9"/>
      <c r="J123" s="9"/>
      <c r="K123" s="9"/>
      <c r="L123" s="17">
        <v>14</v>
      </c>
      <c r="M123" s="9"/>
      <c r="N123" s="9"/>
      <c r="P123" t="s">
        <v>714</v>
      </c>
    </row>
    <row r="124" spans="1:16" ht="32" x14ac:dyDescent="0.2">
      <c r="A124" s="156">
        <v>7</v>
      </c>
      <c r="B124" s="74" t="s">
        <v>188</v>
      </c>
      <c r="C124" s="638" t="s">
        <v>496</v>
      </c>
      <c r="D124" s="639"/>
      <c r="E124" s="640"/>
      <c r="F124" s="351" t="s">
        <v>239</v>
      </c>
      <c r="G124" s="9"/>
      <c r="H124" s="4">
        <v>6</v>
      </c>
      <c r="I124" s="9"/>
      <c r="J124" s="9"/>
      <c r="K124" s="9">
        <v>1</v>
      </c>
      <c r="L124" s="17"/>
      <c r="M124" s="9"/>
      <c r="N124" s="9"/>
      <c r="P124" t="s">
        <v>714</v>
      </c>
    </row>
    <row r="125" spans="1:16" ht="32" x14ac:dyDescent="0.2">
      <c r="A125" s="156">
        <v>7</v>
      </c>
      <c r="B125" s="74" t="s">
        <v>128</v>
      </c>
      <c r="C125" s="638" t="s">
        <v>237</v>
      </c>
      <c r="D125" s="639"/>
      <c r="E125" s="640"/>
      <c r="F125" s="351" t="s">
        <v>239</v>
      </c>
      <c r="G125" s="9"/>
      <c r="H125" s="4"/>
      <c r="I125" s="9"/>
      <c r="J125" s="9"/>
      <c r="K125" s="9"/>
      <c r="L125" s="17">
        <v>26</v>
      </c>
      <c r="M125" s="9"/>
      <c r="N125" s="9"/>
      <c r="P125" t="s">
        <v>714</v>
      </c>
    </row>
    <row r="126" spans="1:16" ht="32" x14ac:dyDescent="0.2">
      <c r="A126" s="156">
        <v>7</v>
      </c>
      <c r="B126" s="74" t="s">
        <v>484</v>
      </c>
      <c r="C126" s="638" t="s">
        <v>495</v>
      </c>
      <c r="D126" s="639"/>
      <c r="E126" s="640"/>
      <c r="F126" s="381" t="s">
        <v>239</v>
      </c>
      <c r="G126" s="9"/>
      <c r="H126" s="4"/>
      <c r="I126" s="9"/>
      <c r="J126" s="9"/>
      <c r="K126" s="9"/>
      <c r="L126" s="17">
        <v>1</v>
      </c>
      <c r="M126" s="9"/>
      <c r="N126" s="9"/>
      <c r="P126" t="s">
        <v>714</v>
      </c>
    </row>
    <row r="127" spans="1:16" ht="32" x14ac:dyDescent="0.2">
      <c r="A127" s="156">
        <v>7</v>
      </c>
      <c r="B127" s="74" t="s">
        <v>482</v>
      </c>
      <c r="C127" s="625" t="s">
        <v>237</v>
      </c>
      <c r="D127" s="618"/>
      <c r="E127" s="626"/>
      <c r="F127" s="86" t="s">
        <v>239</v>
      </c>
      <c r="G127" s="9"/>
      <c r="H127" s="4"/>
      <c r="I127" s="9"/>
      <c r="J127" s="9"/>
      <c r="K127" s="9"/>
      <c r="L127" s="17">
        <v>1</v>
      </c>
      <c r="M127" s="9"/>
      <c r="N127" s="9">
        <v>1</v>
      </c>
      <c r="P127" t="s">
        <v>714</v>
      </c>
    </row>
    <row r="128" spans="1:16" ht="32" x14ac:dyDescent="0.2">
      <c r="A128" s="156">
        <v>7</v>
      </c>
      <c r="B128" s="308" t="s">
        <v>228</v>
      </c>
      <c r="C128" s="625" t="s">
        <v>234</v>
      </c>
      <c r="D128" s="618"/>
      <c r="E128" s="626"/>
      <c r="F128" s="86" t="s">
        <v>238</v>
      </c>
      <c r="G128" s="9"/>
      <c r="H128" s="4">
        <v>14</v>
      </c>
      <c r="I128" s="9"/>
      <c r="J128" s="9"/>
      <c r="K128" s="9"/>
      <c r="L128" s="17"/>
      <c r="M128" s="9"/>
      <c r="N128" s="9"/>
      <c r="O128" s="369" t="s">
        <v>824</v>
      </c>
      <c r="P128" t="s">
        <v>714</v>
      </c>
    </row>
    <row r="129" spans="1:16" ht="32" x14ac:dyDescent="0.2">
      <c r="A129" s="156">
        <v>7</v>
      </c>
      <c r="B129" s="74" t="s">
        <v>127</v>
      </c>
      <c r="C129" s="638" t="s">
        <v>233</v>
      </c>
      <c r="D129" s="639"/>
      <c r="E129" s="640"/>
      <c r="F129" s="351" t="s">
        <v>238</v>
      </c>
      <c r="G129" s="9"/>
      <c r="H129" s="4">
        <v>2</v>
      </c>
      <c r="I129" s="9"/>
      <c r="J129" s="9"/>
      <c r="K129" s="9"/>
      <c r="L129" s="17"/>
      <c r="M129" s="9"/>
      <c r="N129" s="9"/>
      <c r="P129" t="s">
        <v>714</v>
      </c>
    </row>
    <row r="130" spans="1:16" ht="32" x14ac:dyDescent="0.2">
      <c r="A130" s="156">
        <v>7</v>
      </c>
      <c r="B130" s="74" t="s">
        <v>189</v>
      </c>
      <c r="C130" s="638" t="s">
        <v>233</v>
      </c>
      <c r="D130" s="639"/>
      <c r="E130" s="640"/>
      <c r="F130" s="351" t="s">
        <v>238</v>
      </c>
      <c r="G130" s="9"/>
      <c r="H130" s="4">
        <v>6</v>
      </c>
      <c r="I130" s="9"/>
      <c r="J130" s="9"/>
      <c r="K130" s="9"/>
      <c r="L130" s="17">
        <v>1</v>
      </c>
      <c r="M130" s="9"/>
      <c r="N130" s="9"/>
      <c r="P130" t="s">
        <v>714</v>
      </c>
    </row>
    <row r="131" spans="1:16" ht="32" x14ac:dyDescent="0.2">
      <c r="A131" s="156">
        <v>7</v>
      </c>
      <c r="B131" s="74" t="s">
        <v>319</v>
      </c>
      <c r="C131" s="638" t="s">
        <v>234</v>
      </c>
      <c r="D131" s="639"/>
      <c r="E131" s="640"/>
      <c r="F131" s="351" t="s">
        <v>238</v>
      </c>
      <c r="G131" s="9"/>
      <c r="H131" s="4">
        <v>14</v>
      </c>
      <c r="I131" s="9"/>
      <c r="J131" s="9"/>
      <c r="K131" s="9"/>
      <c r="L131" s="17">
        <v>2</v>
      </c>
      <c r="M131" s="9"/>
      <c r="N131" s="9"/>
      <c r="P131" t="s">
        <v>714</v>
      </c>
    </row>
    <row r="132" spans="1:16" ht="32" x14ac:dyDescent="0.2">
      <c r="A132" s="156">
        <v>7</v>
      </c>
      <c r="B132" s="74" t="s">
        <v>565</v>
      </c>
      <c r="C132" s="638" t="s">
        <v>234</v>
      </c>
      <c r="D132" s="639"/>
      <c r="E132" s="640"/>
      <c r="F132" s="351" t="s">
        <v>238</v>
      </c>
      <c r="G132" s="9"/>
      <c r="H132" s="4">
        <v>7</v>
      </c>
      <c r="I132" s="9"/>
      <c r="J132" s="9"/>
      <c r="K132" s="9"/>
      <c r="L132" s="17"/>
      <c r="M132" s="9"/>
      <c r="N132" s="9"/>
      <c r="P132" t="s">
        <v>714</v>
      </c>
    </row>
    <row r="133" spans="1:16" ht="16" x14ac:dyDescent="0.2">
      <c r="A133" s="156">
        <v>7</v>
      </c>
      <c r="B133" s="308" t="s">
        <v>231</v>
      </c>
      <c r="C133" s="638" t="s">
        <v>270</v>
      </c>
      <c r="D133" s="639"/>
      <c r="E133" s="640"/>
      <c r="F133" s="351" t="s">
        <v>240</v>
      </c>
      <c r="G133" s="9"/>
      <c r="H133" s="4">
        <v>1</v>
      </c>
      <c r="I133" s="9"/>
      <c r="J133" s="9"/>
      <c r="K133" s="9">
        <v>1</v>
      </c>
      <c r="L133" s="17"/>
      <c r="M133" s="9"/>
      <c r="N133" s="9"/>
      <c r="P133" t="s">
        <v>714</v>
      </c>
    </row>
    <row r="134" spans="1:16" ht="16" x14ac:dyDescent="0.2">
      <c r="A134" s="156">
        <v>8</v>
      </c>
      <c r="B134" s="74" t="s">
        <v>135</v>
      </c>
      <c r="C134" s="638" t="s">
        <v>236</v>
      </c>
      <c r="D134" s="639"/>
      <c r="E134" s="640"/>
      <c r="F134" s="351" t="s">
        <v>242</v>
      </c>
      <c r="G134" s="9"/>
      <c r="H134" s="4">
        <v>1</v>
      </c>
      <c r="I134" s="9"/>
      <c r="J134" s="9">
        <v>2</v>
      </c>
      <c r="K134" s="9"/>
      <c r="L134" s="17"/>
      <c r="M134" s="9"/>
      <c r="N134" s="9"/>
      <c r="P134" t="s">
        <v>714</v>
      </c>
    </row>
    <row r="135" spans="1:16" ht="32" x14ac:dyDescent="0.2">
      <c r="A135" s="156">
        <v>8</v>
      </c>
      <c r="B135" s="74" t="s">
        <v>132</v>
      </c>
      <c r="C135" s="638" t="s">
        <v>233</v>
      </c>
      <c r="D135" s="639"/>
      <c r="E135" s="640"/>
      <c r="F135" s="351" t="s">
        <v>238</v>
      </c>
      <c r="G135" s="9"/>
      <c r="H135" s="4">
        <v>9</v>
      </c>
      <c r="I135" s="9"/>
      <c r="J135" s="9"/>
      <c r="K135" s="9"/>
      <c r="L135" s="17"/>
      <c r="M135" s="9"/>
      <c r="N135" s="9"/>
      <c r="P135" t="s">
        <v>714</v>
      </c>
    </row>
    <row r="136" spans="1:16" ht="32" x14ac:dyDescent="0.2">
      <c r="A136" s="156">
        <v>8</v>
      </c>
      <c r="B136" s="74" t="s">
        <v>133</v>
      </c>
      <c r="C136" s="638" t="s">
        <v>236</v>
      </c>
      <c r="D136" s="639"/>
      <c r="E136" s="640"/>
      <c r="F136" s="351" t="s">
        <v>239</v>
      </c>
      <c r="G136" s="9"/>
      <c r="H136" s="4">
        <v>11</v>
      </c>
      <c r="I136" s="9"/>
      <c r="J136" s="9"/>
      <c r="K136" s="9"/>
      <c r="L136" s="17"/>
      <c r="M136" s="9"/>
      <c r="N136" s="9"/>
      <c r="P136" t="s">
        <v>714</v>
      </c>
    </row>
    <row r="137" spans="1:16" ht="32" x14ac:dyDescent="0.2">
      <c r="A137" s="156">
        <v>8</v>
      </c>
      <c r="B137" s="74" t="s">
        <v>166</v>
      </c>
      <c r="C137" s="638" t="s">
        <v>237</v>
      </c>
      <c r="D137" s="639"/>
      <c r="E137" s="640"/>
      <c r="F137" s="351" t="s">
        <v>239</v>
      </c>
      <c r="G137" s="9"/>
      <c r="H137" s="4">
        <v>1</v>
      </c>
      <c r="I137" s="9"/>
      <c r="J137" s="9"/>
      <c r="K137" s="9"/>
      <c r="L137" s="9">
        <v>7</v>
      </c>
      <c r="M137" s="9"/>
      <c r="N137" s="9"/>
      <c r="P137" t="s">
        <v>714</v>
      </c>
    </row>
    <row r="138" spans="1:16" ht="32" x14ac:dyDescent="0.2">
      <c r="A138" s="156">
        <v>8</v>
      </c>
      <c r="B138" s="308" t="s">
        <v>826</v>
      </c>
      <c r="C138" s="642" t="s">
        <v>237</v>
      </c>
      <c r="D138" s="643"/>
      <c r="E138" s="644"/>
      <c r="F138" s="86" t="s">
        <v>239</v>
      </c>
      <c r="G138" s="9"/>
      <c r="H138" s="4">
        <v>1</v>
      </c>
      <c r="I138" s="9"/>
      <c r="J138" s="9"/>
      <c r="K138" s="9"/>
      <c r="L138" s="9">
        <v>3</v>
      </c>
      <c r="M138" s="9"/>
      <c r="N138" s="9"/>
      <c r="O138" t="s">
        <v>825</v>
      </c>
      <c r="P138" t="s">
        <v>714</v>
      </c>
    </row>
    <row r="139" spans="1:16" ht="32" x14ac:dyDescent="0.2">
      <c r="A139" s="156">
        <v>8</v>
      </c>
      <c r="B139" s="432" t="s">
        <v>757</v>
      </c>
      <c r="C139" s="625" t="s">
        <v>237</v>
      </c>
      <c r="D139" s="618"/>
      <c r="E139" s="626"/>
      <c r="F139" s="86" t="s">
        <v>239</v>
      </c>
      <c r="G139" s="9"/>
      <c r="H139" s="4"/>
      <c r="I139" s="9"/>
      <c r="J139" s="9"/>
      <c r="K139" s="9"/>
      <c r="L139" s="9">
        <v>1</v>
      </c>
      <c r="M139" s="9"/>
      <c r="N139" s="9"/>
      <c r="P139" t="s">
        <v>714</v>
      </c>
    </row>
    <row r="140" spans="1:16" ht="32" x14ac:dyDescent="0.2">
      <c r="A140" s="156">
        <v>8</v>
      </c>
      <c r="B140" s="74" t="s">
        <v>319</v>
      </c>
      <c r="C140" s="638" t="s">
        <v>234</v>
      </c>
      <c r="D140" s="639"/>
      <c r="E140" s="640"/>
      <c r="F140" s="351" t="s">
        <v>238</v>
      </c>
      <c r="G140" s="9"/>
      <c r="H140" s="4">
        <v>8</v>
      </c>
      <c r="I140" s="9"/>
      <c r="J140" s="9"/>
      <c r="K140" s="9">
        <v>1</v>
      </c>
      <c r="L140" s="9">
        <v>6</v>
      </c>
      <c r="M140" s="9"/>
      <c r="N140" s="9"/>
      <c r="P140" t="s">
        <v>714</v>
      </c>
    </row>
    <row r="141" spans="1:16" ht="32" x14ac:dyDescent="0.2">
      <c r="A141" s="156">
        <v>8</v>
      </c>
      <c r="B141" s="74" t="s">
        <v>127</v>
      </c>
      <c r="C141" s="638" t="s">
        <v>233</v>
      </c>
      <c r="D141" s="639"/>
      <c r="E141" s="640"/>
      <c r="F141" s="351" t="s">
        <v>238</v>
      </c>
      <c r="G141" s="9"/>
      <c r="H141" s="4">
        <v>6</v>
      </c>
      <c r="I141" s="9"/>
      <c r="J141" s="9"/>
      <c r="K141" s="9"/>
      <c r="L141" s="9"/>
      <c r="M141" s="9"/>
      <c r="N141" s="9"/>
      <c r="P141" t="s">
        <v>714</v>
      </c>
    </row>
    <row r="142" spans="1:16" ht="32" x14ac:dyDescent="0.2">
      <c r="A142" s="156">
        <v>8</v>
      </c>
      <c r="B142" s="74" t="s">
        <v>129</v>
      </c>
      <c r="C142" s="625" t="s">
        <v>233</v>
      </c>
      <c r="D142" s="618"/>
      <c r="E142" s="626"/>
      <c r="F142" s="86" t="s">
        <v>238</v>
      </c>
      <c r="G142" s="9"/>
      <c r="H142" s="4">
        <v>1</v>
      </c>
      <c r="I142" s="9"/>
      <c r="J142" s="9"/>
      <c r="K142" s="9"/>
      <c r="L142" s="9"/>
      <c r="M142" s="9"/>
      <c r="N142" s="9"/>
      <c r="P142" t="s">
        <v>714</v>
      </c>
    </row>
    <row r="143" spans="1:16" ht="32" x14ac:dyDescent="0.2">
      <c r="A143" s="156">
        <v>8</v>
      </c>
      <c r="B143" s="74" t="s">
        <v>189</v>
      </c>
      <c r="C143" s="638" t="s">
        <v>233</v>
      </c>
      <c r="D143" s="639"/>
      <c r="E143" s="640"/>
      <c r="F143" s="351" t="s">
        <v>238</v>
      </c>
      <c r="G143" s="9"/>
      <c r="H143" s="4">
        <v>9</v>
      </c>
      <c r="I143" s="9"/>
      <c r="J143" s="9"/>
      <c r="K143" s="9"/>
      <c r="L143" s="9"/>
      <c r="M143" s="9"/>
      <c r="N143" s="9"/>
      <c r="P143" t="s">
        <v>714</v>
      </c>
    </row>
    <row r="144" spans="1:16" ht="32" x14ac:dyDescent="0.2">
      <c r="A144" s="156">
        <v>8</v>
      </c>
      <c r="B144" s="432" t="s">
        <v>273</v>
      </c>
      <c r="C144" s="641" t="s">
        <v>234</v>
      </c>
      <c r="D144" s="641"/>
      <c r="E144" s="641"/>
      <c r="F144" s="154" t="s">
        <v>238</v>
      </c>
      <c r="G144" s="9"/>
      <c r="H144" s="4">
        <v>5</v>
      </c>
      <c r="I144" s="9"/>
      <c r="J144" s="9"/>
      <c r="K144" s="9"/>
      <c r="L144" s="9"/>
      <c r="M144" s="9"/>
      <c r="N144" s="9"/>
      <c r="O144" t="s">
        <v>770</v>
      </c>
      <c r="P144" t="s">
        <v>714</v>
      </c>
    </row>
    <row r="145" spans="1:16" ht="32" x14ac:dyDescent="0.2">
      <c r="A145" s="156">
        <v>8</v>
      </c>
      <c r="B145" s="74" t="s">
        <v>128</v>
      </c>
      <c r="C145" s="638" t="s">
        <v>237</v>
      </c>
      <c r="D145" s="639"/>
      <c r="E145" s="640"/>
      <c r="F145" s="351" t="s">
        <v>239</v>
      </c>
      <c r="G145" s="9"/>
      <c r="H145" s="4"/>
      <c r="I145" s="9"/>
      <c r="J145" s="9"/>
      <c r="K145" s="9"/>
      <c r="L145" s="9">
        <v>28</v>
      </c>
      <c r="M145" s="9"/>
      <c r="N145" s="9"/>
      <c r="P145" t="s">
        <v>714</v>
      </c>
    </row>
    <row r="146" spans="1:16" ht="16" x14ac:dyDescent="0.2">
      <c r="A146" s="156">
        <v>8</v>
      </c>
      <c r="B146" s="432" t="s">
        <v>758</v>
      </c>
      <c r="C146" s="625" t="s">
        <v>233</v>
      </c>
      <c r="D146" s="618"/>
      <c r="E146" s="626"/>
      <c r="F146" s="86" t="s">
        <v>240</v>
      </c>
      <c r="G146" s="9"/>
      <c r="H146" s="4">
        <v>1</v>
      </c>
      <c r="I146" s="9"/>
      <c r="J146" s="9"/>
      <c r="K146" s="9"/>
      <c r="L146" s="9"/>
      <c r="M146" s="9"/>
      <c r="N146" s="9"/>
      <c r="P146" t="s">
        <v>714</v>
      </c>
    </row>
    <row r="147" spans="1:16" ht="32" x14ac:dyDescent="0.2">
      <c r="A147" s="156">
        <v>8</v>
      </c>
      <c r="B147" s="74" t="s">
        <v>565</v>
      </c>
      <c r="C147" s="638" t="s">
        <v>234</v>
      </c>
      <c r="D147" s="639"/>
      <c r="E147" s="640"/>
      <c r="F147" s="351" t="s">
        <v>238</v>
      </c>
      <c r="G147" s="9"/>
      <c r="H147" s="4">
        <v>3</v>
      </c>
      <c r="I147" s="9"/>
      <c r="J147" s="9"/>
      <c r="K147" s="9"/>
      <c r="L147" s="9"/>
      <c r="M147" s="9"/>
      <c r="N147" s="9"/>
      <c r="P147" t="s">
        <v>714</v>
      </c>
    </row>
    <row r="148" spans="1:16" ht="32" x14ac:dyDescent="0.2">
      <c r="A148" s="156">
        <v>8</v>
      </c>
      <c r="B148" s="74" t="s">
        <v>297</v>
      </c>
      <c r="C148" s="638" t="s">
        <v>234</v>
      </c>
      <c r="D148" s="639"/>
      <c r="E148" s="640"/>
      <c r="F148" s="351" t="s">
        <v>239</v>
      </c>
      <c r="G148" s="9"/>
      <c r="H148" s="4">
        <v>1</v>
      </c>
      <c r="I148" s="9"/>
      <c r="J148" s="9"/>
      <c r="K148" s="9">
        <v>1</v>
      </c>
      <c r="L148" s="9">
        <v>2</v>
      </c>
      <c r="M148" s="9"/>
      <c r="N148" s="9"/>
      <c r="P148" t="s">
        <v>714</v>
      </c>
    </row>
    <row r="149" spans="1:16" ht="32" x14ac:dyDescent="0.2">
      <c r="A149" s="156">
        <v>8</v>
      </c>
      <c r="B149" s="74" t="s">
        <v>188</v>
      </c>
      <c r="C149" s="638" t="s">
        <v>496</v>
      </c>
      <c r="D149" s="639"/>
      <c r="E149" s="640"/>
      <c r="F149" s="351" t="s">
        <v>239</v>
      </c>
      <c r="G149" s="9"/>
      <c r="H149" s="4"/>
      <c r="I149" s="9"/>
      <c r="J149" s="9"/>
      <c r="K149" s="9"/>
      <c r="L149" s="9">
        <v>3</v>
      </c>
      <c r="M149" s="9"/>
      <c r="N149" s="9"/>
      <c r="P149" t="s">
        <v>714</v>
      </c>
    </row>
    <row r="150" spans="1:16" ht="32" x14ac:dyDescent="0.2">
      <c r="A150" s="156">
        <v>9</v>
      </c>
      <c r="B150" s="74" t="s">
        <v>232</v>
      </c>
      <c r="C150" s="625" t="s">
        <v>236</v>
      </c>
      <c r="D150" s="618"/>
      <c r="E150" s="626"/>
      <c r="F150" s="86" t="s">
        <v>239</v>
      </c>
      <c r="G150" s="9"/>
      <c r="H150" s="4">
        <v>1</v>
      </c>
      <c r="I150" s="9"/>
      <c r="J150" s="9">
        <v>1</v>
      </c>
      <c r="K150" s="9"/>
      <c r="L150" s="17"/>
      <c r="M150" s="9"/>
      <c r="N150" s="9"/>
      <c r="P150" t="s">
        <v>714</v>
      </c>
    </row>
    <row r="151" spans="1:16" ht="16" x14ac:dyDescent="0.2">
      <c r="A151" s="156">
        <v>9</v>
      </c>
      <c r="B151" s="74" t="s">
        <v>135</v>
      </c>
      <c r="C151" s="638" t="s">
        <v>236</v>
      </c>
      <c r="D151" s="639"/>
      <c r="E151" s="640"/>
      <c r="F151" s="351" t="s">
        <v>242</v>
      </c>
      <c r="G151" s="9"/>
      <c r="H151" s="4">
        <v>2</v>
      </c>
      <c r="I151" s="9"/>
      <c r="J151" s="9">
        <v>5</v>
      </c>
      <c r="K151" s="9"/>
      <c r="L151" s="17"/>
      <c r="M151" s="9"/>
      <c r="N151" s="9"/>
      <c r="P151" t="s">
        <v>714</v>
      </c>
    </row>
    <row r="152" spans="1:16" ht="32" x14ac:dyDescent="0.2">
      <c r="A152" s="156">
        <v>9</v>
      </c>
      <c r="B152" s="74" t="s">
        <v>133</v>
      </c>
      <c r="C152" s="638" t="s">
        <v>236</v>
      </c>
      <c r="D152" s="639"/>
      <c r="E152" s="640"/>
      <c r="F152" s="351" t="s">
        <v>239</v>
      </c>
      <c r="G152" s="9"/>
      <c r="H152" s="4">
        <v>6</v>
      </c>
      <c r="I152" s="9"/>
      <c r="J152" s="9"/>
      <c r="K152" s="9"/>
      <c r="L152" s="17"/>
      <c r="M152" s="9"/>
      <c r="N152" s="9"/>
      <c r="P152" t="s">
        <v>714</v>
      </c>
    </row>
    <row r="153" spans="1:16" ht="32" x14ac:dyDescent="0.2">
      <c r="A153" s="156">
        <v>9</v>
      </c>
      <c r="B153" s="74" t="s">
        <v>132</v>
      </c>
      <c r="C153" s="638" t="s">
        <v>233</v>
      </c>
      <c r="D153" s="639"/>
      <c r="E153" s="640"/>
      <c r="F153" s="351" t="s">
        <v>238</v>
      </c>
      <c r="G153" s="9"/>
      <c r="H153" s="4">
        <v>6</v>
      </c>
      <c r="I153" s="9"/>
      <c r="J153" s="9"/>
      <c r="K153" s="9"/>
      <c r="L153" s="17"/>
      <c r="M153" s="9"/>
      <c r="N153" s="9"/>
      <c r="P153" t="s">
        <v>714</v>
      </c>
    </row>
    <row r="154" spans="1:16" ht="32" x14ac:dyDescent="0.2">
      <c r="A154" s="156">
        <v>9</v>
      </c>
      <c r="B154" s="74" t="s">
        <v>188</v>
      </c>
      <c r="C154" s="638" t="s">
        <v>496</v>
      </c>
      <c r="D154" s="639"/>
      <c r="E154" s="640"/>
      <c r="F154" s="351" t="s">
        <v>239</v>
      </c>
      <c r="G154" s="9"/>
      <c r="H154" s="4">
        <v>4</v>
      </c>
      <c r="I154" s="9"/>
      <c r="J154" s="9"/>
      <c r="K154" s="9"/>
      <c r="L154" s="17"/>
      <c r="M154" s="9"/>
      <c r="N154" s="9"/>
      <c r="P154" t="s">
        <v>714</v>
      </c>
    </row>
    <row r="155" spans="1:16" ht="32" x14ac:dyDescent="0.2">
      <c r="A155" s="156">
        <v>9</v>
      </c>
      <c r="B155" s="74" t="s">
        <v>128</v>
      </c>
      <c r="C155" s="638" t="s">
        <v>237</v>
      </c>
      <c r="D155" s="639"/>
      <c r="E155" s="640"/>
      <c r="F155" s="351" t="s">
        <v>239</v>
      </c>
      <c r="G155" s="9"/>
      <c r="H155" s="312">
        <v>0</v>
      </c>
      <c r="I155" s="9"/>
      <c r="J155" s="9"/>
      <c r="K155" s="9"/>
      <c r="L155" s="483">
        <v>27</v>
      </c>
      <c r="M155" s="9"/>
      <c r="N155" s="9"/>
      <c r="O155" t="s">
        <v>828</v>
      </c>
      <c r="P155" t="s">
        <v>714</v>
      </c>
    </row>
    <row r="156" spans="1:16" ht="32" x14ac:dyDescent="0.2">
      <c r="A156" s="156">
        <v>9</v>
      </c>
      <c r="B156" s="74" t="s">
        <v>319</v>
      </c>
      <c r="C156" s="638" t="s">
        <v>234</v>
      </c>
      <c r="D156" s="639"/>
      <c r="E156" s="640"/>
      <c r="F156" s="351" t="s">
        <v>238</v>
      </c>
      <c r="G156" s="9"/>
      <c r="H156" s="4">
        <v>23</v>
      </c>
      <c r="I156" s="9"/>
      <c r="J156" s="9"/>
      <c r="K156" s="9">
        <v>4</v>
      </c>
      <c r="L156" s="17"/>
      <c r="M156" s="9"/>
      <c r="N156" s="9"/>
      <c r="P156" t="s">
        <v>714</v>
      </c>
    </row>
    <row r="157" spans="1:16" ht="32" x14ac:dyDescent="0.2">
      <c r="A157" s="156">
        <v>9</v>
      </c>
      <c r="B157" s="74" t="s">
        <v>565</v>
      </c>
      <c r="C157" s="638" t="s">
        <v>234</v>
      </c>
      <c r="D157" s="639"/>
      <c r="E157" s="640"/>
      <c r="F157" s="351" t="s">
        <v>238</v>
      </c>
      <c r="G157" s="9"/>
      <c r="H157" s="4">
        <v>6</v>
      </c>
      <c r="I157" s="9"/>
      <c r="J157" s="9"/>
      <c r="K157" s="9"/>
      <c r="L157" s="17"/>
      <c r="M157" s="9"/>
      <c r="N157" s="9"/>
      <c r="P157" t="s">
        <v>714</v>
      </c>
    </row>
    <row r="158" spans="1:16" ht="32" x14ac:dyDescent="0.2">
      <c r="A158" s="156">
        <v>9</v>
      </c>
      <c r="B158" s="74" t="s">
        <v>297</v>
      </c>
      <c r="C158" s="638" t="s">
        <v>234</v>
      </c>
      <c r="D158" s="639"/>
      <c r="E158" s="640"/>
      <c r="F158" s="351" t="s">
        <v>239</v>
      </c>
      <c r="G158" s="9"/>
      <c r="H158" s="4">
        <v>3</v>
      </c>
      <c r="I158" s="9"/>
      <c r="J158" s="9"/>
      <c r="K158" s="9">
        <v>3</v>
      </c>
      <c r="L158" s="17"/>
      <c r="M158" s="9"/>
      <c r="N158" s="9"/>
      <c r="P158" t="s">
        <v>714</v>
      </c>
    </row>
    <row r="159" spans="1:16" ht="32" x14ac:dyDescent="0.2">
      <c r="A159" s="156">
        <v>9</v>
      </c>
      <c r="B159" s="74" t="s">
        <v>273</v>
      </c>
      <c r="C159" s="641" t="s">
        <v>234</v>
      </c>
      <c r="D159" s="641"/>
      <c r="E159" s="641"/>
      <c r="F159" s="154" t="s">
        <v>238</v>
      </c>
      <c r="G159" s="9"/>
      <c r="H159" s="4">
        <v>5</v>
      </c>
      <c r="I159" s="9"/>
      <c r="J159" s="9"/>
      <c r="K159" s="9"/>
      <c r="L159" s="17"/>
      <c r="M159" s="9"/>
      <c r="N159" s="9"/>
      <c r="P159" t="s">
        <v>714</v>
      </c>
    </row>
    <row r="160" spans="1:16" ht="32" x14ac:dyDescent="0.2">
      <c r="A160" s="156">
        <v>9</v>
      </c>
      <c r="B160" s="74" t="s">
        <v>189</v>
      </c>
      <c r="C160" s="638" t="s">
        <v>233</v>
      </c>
      <c r="D160" s="639"/>
      <c r="E160" s="640"/>
      <c r="F160" s="351" t="s">
        <v>238</v>
      </c>
      <c r="G160" s="9"/>
      <c r="H160" s="4">
        <v>7</v>
      </c>
      <c r="I160" s="9"/>
      <c r="J160" s="9"/>
      <c r="K160" s="9"/>
      <c r="L160" s="17"/>
      <c r="M160" s="9"/>
      <c r="N160" s="9"/>
      <c r="P160" t="s">
        <v>714</v>
      </c>
    </row>
    <row r="161" spans="1:16" ht="32" x14ac:dyDescent="0.2">
      <c r="A161" s="156">
        <v>9</v>
      </c>
      <c r="B161" s="74" t="s">
        <v>166</v>
      </c>
      <c r="C161" s="638" t="s">
        <v>237</v>
      </c>
      <c r="D161" s="639"/>
      <c r="E161" s="640"/>
      <c r="F161" s="351" t="s">
        <v>239</v>
      </c>
      <c r="G161" s="9"/>
      <c r="H161" s="4"/>
      <c r="I161" s="9"/>
      <c r="J161" s="9"/>
      <c r="K161" s="9"/>
      <c r="L161" s="9">
        <v>5</v>
      </c>
      <c r="M161" s="9"/>
      <c r="N161" s="9"/>
      <c r="P161" t="s">
        <v>714</v>
      </c>
    </row>
    <row r="162" spans="1:16" ht="16" x14ac:dyDescent="0.2">
      <c r="A162" s="156">
        <v>9</v>
      </c>
      <c r="B162" s="74" t="s">
        <v>755</v>
      </c>
      <c r="C162" s="625" t="s">
        <v>276</v>
      </c>
      <c r="D162" s="618"/>
      <c r="E162" s="626"/>
      <c r="F162" s="86" t="s">
        <v>242</v>
      </c>
      <c r="G162" s="9"/>
      <c r="H162" s="4"/>
      <c r="I162" s="9"/>
      <c r="J162" s="9"/>
      <c r="K162" s="9"/>
      <c r="L162" s="9">
        <v>1</v>
      </c>
      <c r="M162" s="9"/>
      <c r="N162" s="9"/>
      <c r="P162" t="s">
        <v>714</v>
      </c>
    </row>
    <row r="163" spans="1:16" ht="32" x14ac:dyDescent="0.2">
      <c r="A163" s="156">
        <v>9</v>
      </c>
      <c r="B163" s="74" t="s">
        <v>127</v>
      </c>
      <c r="C163" s="638" t="s">
        <v>233</v>
      </c>
      <c r="D163" s="639"/>
      <c r="E163" s="640"/>
      <c r="F163" s="351" t="s">
        <v>238</v>
      </c>
      <c r="G163" s="9"/>
      <c r="H163" s="4">
        <v>7</v>
      </c>
      <c r="I163" s="9"/>
      <c r="J163" s="9"/>
      <c r="K163" s="9"/>
      <c r="L163" s="9"/>
      <c r="M163" s="9"/>
      <c r="N163" s="9"/>
      <c r="P163" t="s">
        <v>714</v>
      </c>
    </row>
    <row r="164" spans="1:16" ht="32" x14ac:dyDescent="0.2">
      <c r="A164" s="156">
        <v>10</v>
      </c>
      <c r="B164" s="74" t="s">
        <v>132</v>
      </c>
      <c r="C164" s="638" t="s">
        <v>233</v>
      </c>
      <c r="D164" s="639"/>
      <c r="E164" s="640"/>
      <c r="F164" s="351" t="s">
        <v>238</v>
      </c>
      <c r="G164" s="9"/>
      <c r="H164" s="4">
        <v>5</v>
      </c>
      <c r="I164" s="9"/>
      <c r="J164" s="9"/>
      <c r="K164" s="9"/>
      <c r="L164" s="9"/>
      <c r="M164" s="9"/>
      <c r="N164" s="9"/>
      <c r="P164" t="s">
        <v>714</v>
      </c>
    </row>
    <row r="165" spans="1:16" ht="16" x14ac:dyDescent="0.2">
      <c r="A165" s="156">
        <v>10</v>
      </c>
      <c r="B165" s="74" t="s">
        <v>135</v>
      </c>
      <c r="C165" s="638" t="s">
        <v>236</v>
      </c>
      <c r="D165" s="639"/>
      <c r="E165" s="640"/>
      <c r="F165" s="351" t="s">
        <v>242</v>
      </c>
      <c r="G165" s="9"/>
      <c r="H165" s="4">
        <v>1</v>
      </c>
      <c r="I165" s="9"/>
      <c r="J165" s="9">
        <v>4</v>
      </c>
      <c r="K165" s="9"/>
      <c r="L165" s="9"/>
      <c r="M165" s="9"/>
      <c r="N165" s="9"/>
      <c r="P165" t="s">
        <v>714</v>
      </c>
    </row>
    <row r="166" spans="1:16" ht="32" x14ac:dyDescent="0.2">
      <c r="A166" s="156">
        <v>10</v>
      </c>
      <c r="B166" s="74" t="s">
        <v>133</v>
      </c>
      <c r="C166" s="638" t="s">
        <v>236</v>
      </c>
      <c r="D166" s="639"/>
      <c r="E166" s="640"/>
      <c r="F166" s="351" t="s">
        <v>239</v>
      </c>
      <c r="G166" s="9"/>
      <c r="H166" s="4">
        <v>6</v>
      </c>
      <c r="I166" s="9"/>
      <c r="J166" s="9"/>
      <c r="K166" s="9"/>
      <c r="L166" s="9"/>
      <c r="M166" s="9"/>
      <c r="N166" s="9"/>
      <c r="P166" t="s">
        <v>714</v>
      </c>
    </row>
    <row r="167" spans="1:16" ht="32" x14ac:dyDescent="0.2">
      <c r="A167" s="156">
        <v>10</v>
      </c>
      <c r="B167" s="74" t="s">
        <v>484</v>
      </c>
      <c r="C167" s="638" t="s">
        <v>495</v>
      </c>
      <c r="D167" s="639"/>
      <c r="E167" s="640"/>
      <c r="F167" s="381" t="s">
        <v>239</v>
      </c>
      <c r="G167" s="9"/>
      <c r="H167" s="4">
        <v>2</v>
      </c>
      <c r="I167" s="9"/>
      <c r="J167" s="9"/>
      <c r="K167" s="9">
        <v>1</v>
      </c>
      <c r="L167" s="9">
        <v>4</v>
      </c>
      <c r="M167" s="9"/>
      <c r="N167" s="9"/>
      <c r="P167" t="s">
        <v>714</v>
      </c>
    </row>
    <row r="168" spans="1:16" ht="32" x14ac:dyDescent="0.2">
      <c r="A168" s="156">
        <v>10</v>
      </c>
      <c r="B168" s="74" t="s">
        <v>759</v>
      </c>
      <c r="C168" s="625" t="s">
        <v>234</v>
      </c>
      <c r="D168" s="618"/>
      <c r="E168" s="626"/>
      <c r="F168" s="86" t="s">
        <v>238</v>
      </c>
      <c r="G168" s="9"/>
      <c r="H168" s="4">
        <v>1</v>
      </c>
      <c r="I168" s="9"/>
      <c r="J168" s="9"/>
      <c r="K168" s="9"/>
      <c r="L168" s="9">
        <v>1</v>
      </c>
      <c r="M168" s="9"/>
      <c r="N168" s="9"/>
      <c r="P168" t="s">
        <v>714</v>
      </c>
    </row>
    <row r="169" spans="1:16" ht="32" x14ac:dyDescent="0.2">
      <c r="A169" s="156">
        <v>10</v>
      </c>
      <c r="B169" s="74" t="s">
        <v>232</v>
      </c>
      <c r="C169" s="625" t="s">
        <v>236</v>
      </c>
      <c r="D169" s="618"/>
      <c r="E169" s="626"/>
      <c r="F169" s="86" t="s">
        <v>239</v>
      </c>
      <c r="G169" s="9"/>
      <c r="H169" s="4"/>
      <c r="I169" s="9"/>
      <c r="J169" s="9"/>
      <c r="K169" s="9"/>
      <c r="L169" s="9">
        <v>1</v>
      </c>
      <c r="M169" s="9"/>
      <c r="N169" s="9"/>
      <c r="P169" t="s">
        <v>714</v>
      </c>
    </row>
    <row r="170" spans="1:16" ht="32" x14ac:dyDescent="0.2">
      <c r="A170" s="156">
        <v>10</v>
      </c>
      <c r="B170" s="74" t="s">
        <v>319</v>
      </c>
      <c r="C170" s="638" t="s">
        <v>234</v>
      </c>
      <c r="D170" s="639"/>
      <c r="E170" s="640"/>
      <c r="F170" s="351" t="s">
        <v>238</v>
      </c>
      <c r="G170" s="9"/>
      <c r="H170" s="4">
        <v>11</v>
      </c>
      <c r="I170" s="9"/>
      <c r="J170" s="9"/>
      <c r="K170" s="9">
        <v>3</v>
      </c>
      <c r="L170" s="17"/>
      <c r="M170" s="9"/>
      <c r="N170" s="9"/>
      <c r="P170" t="s">
        <v>714</v>
      </c>
    </row>
    <row r="171" spans="1:16" ht="32" x14ac:dyDescent="0.2">
      <c r="A171" s="156">
        <v>10</v>
      </c>
      <c r="B171" s="74" t="s">
        <v>127</v>
      </c>
      <c r="C171" s="638" t="s">
        <v>233</v>
      </c>
      <c r="D171" s="639"/>
      <c r="E171" s="640"/>
      <c r="F171" s="351" t="s">
        <v>238</v>
      </c>
      <c r="G171" s="9"/>
      <c r="H171" s="4">
        <v>7</v>
      </c>
      <c r="I171" s="9"/>
      <c r="J171" s="9"/>
      <c r="K171" s="9"/>
      <c r="L171" s="17"/>
      <c r="M171" s="9"/>
      <c r="N171" s="9"/>
      <c r="P171" t="s">
        <v>714</v>
      </c>
    </row>
    <row r="172" spans="1:16" ht="32" x14ac:dyDescent="0.2">
      <c r="A172" s="156">
        <v>10</v>
      </c>
      <c r="B172" s="74" t="s">
        <v>565</v>
      </c>
      <c r="C172" s="638" t="s">
        <v>234</v>
      </c>
      <c r="D172" s="639"/>
      <c r="E172" s="640"/>
      <c r="F172" s="351" t="s">
        <v>238</v>
      </c>
      <c r="G172" s="9"/>
      <c r="H172" s="4">
        <v>1</v>
      </c>
      <c r="I172" s="9"/>
      <c r="J172" s="9"/>
      <c r="K172" s="9"/>
      <c r="L172" s="17"/>
      <c r="M172" s="9"/>
      <c r="N172" s="9"/>
      <c r="P172" t="s">
        <v>714</v>
      </c>
    </row>
    <row r="173" spans="1:16" ht="32" x14ac:dyDescent="0.2">
      <c r="A173" s="156">
        <v>10</v>
      </c>
      <c r="B173" s="74" t="s">
        <v>188</v>
      </c>
      <c r="C173" s="638" t="s">
        <v>496</v>
      </c>
      <c r="D173" s="639"/>
      <c r="E173" s="640"/>
      <c r="F173" s="351" t="s">
        <v>239</v>
      </c>
      <c r="G173" s="9"/>
      <c r="H173" s="4">
        <v>11</v>
      </c>
      <c r="I173" s="9"/>
      <c r="J173" s="9"/>
      <c r="K173" s="9"/>
      <c r="L173" s="17"/>
      <c r="M173" s="9"/>
      <c r="N173" s="9"/>
      <c r="P173" t="s">
        <v>714</v>
      </c>
    </row>
    <row r="174" spans="1:16" ht="32" x14ac:dyDescent="0.2">
      <c r="A174" s="156">
        <v>10</v>
      </c>
      <c r="B174" s="74" t="s">
        <v>128</v>
      </c>
      <c r="C174" s="638" t="s">
        <v>237</v>
      </c>
      <c r="D174" s="639"/>
      <c r="E174" s="640"/>
      <c r="F174" s="351" t="s">
        <v>239</v>
      </c>
      <c r="G174" s="9"/>
      <c r="H174" s="312">
        <v>0</v>
      </c>
      <c r="I174" s="9"/>
      <c r="J174" s="9"/>
      <c r="K174" s="9"/>
      <c r="L174" s="483">
        <v>19</v>
      </c>
      <c r="M174" s="9"/>
      <c r="N174" s="9"/>
      <c r="O174" t="s">
        <v>828</v>
      </c>
      <c r="P174" t="s">
        <v>714</v>
      </c>
    </row>
    <row r="175" spans="1:16" ht="32" x14ac:dyDescent="0.2">
      <c r="A175" s="156">
        <v>10</v>
      </c>
      <c r="B175" s="74" t="s">
        <v>166</v>
      </c>
      <c r="C175" s="638" t="s">
        <v>237</v>
      </c>
      <c r="D175" s="639"/>
      <c r="E175" s="640"/>
      <c r="F175" s="351" t="s">
        <v>239</v>
      </c>
      <c r="G175" s="9"/>
      <c r="H175" s="4">
        <v>10</v>
      </c>
      <c r="I175" s="9"/>
      <c r="J175" s="9"/>
      <c r="K175" s="9"/>
      <c r="L175" s="17"/>
      <c r="M175" s="9"/>
      <c r="N175" s="9"/>
      <c r="P175" t="s">
        <v>714</v>
      </c>
    </row>
    <row r="176" spans="1:16" ht="16" x14ac:dyDescent="0.2">
      <c r="A176" s="156">
        <v>10</v>
      </c>
      <c r="B176" s="308" t="s">
        <v>231</v>
      </c>
      <c r="C176" s="638" t="s">
        <v>270</v>
      </c>
      <c r="D176" s="639"/>
      <c r="E176" s="640"/>
      <c r="F176" s="351" t="s">
        <v>240</v>
      </c>
      <c r="G176" s="9"/>
      <c r="H176" s="4">
        <v>2</v>
      </c>
      <c r="I176" s="9"/>
      <c r="J176" s="9"/>
      <c r="K176" s="9">
        <v>1</v>
      </c>
      <c r="L176" s="17"/>
      <c r="M176" s="9"/>
      <c r="N176" s="9"/>
      <c r="P176" t="s">
        <v>714</v>
      </c>
    </row>
    <row r="177" spans="1:16" ht="32" x14ac:dyDescent="0.2">
      <c r="A177" s="156">
        <v>10</v>
      </c>
      <c r="B177" s="74" t="s">
        <v>161</v>
      </c>
      <c r="C177" s="638" t="s">
        <v>235</v>
      </c>
      <c r="D177" s="639"/>
      <c r="E177" s="640"/>
      <c r="F177" s="381" t="s">
        <v>239</v>
      </c>
      <c r="G177" s="9"/>
      <c r="H177" s="4">
        <v>1</v>
      </c>
      <c r="I177" s="9"/>
      <c r="J177" s="9"/>
      <c r="K177" s="9"/>
      <c r="L177" s="17"/>
      <c r="M177" s="9"/>
      <c r="N177" s="9"/>
      <c r="P177" t="s">
        <v>714</v>
      </c>
    </row>
    <row r="178" spans="1:16" ht="16" x14ac:dyDescent="0.2">
      <c r="A178" s="156">
        <v>10</v>
      </c>
      <c r="B178" s="432" t="s">
        <v>758</v>
      </c>
      <c r="C178" s="625" t="s">
        <v>233</v>
      </c>
      <c r="D178" s="618"/>
      <c r="E178" s="626"/>
      <c r="F178" s="86" t="s">
        <v>240</v>
      </c>
      <c r="G178" s="9"/>
      <c r="H178" s="4">
        <v>3</v>
      </c>
      <c r="I178" s="9"/>
      <c r="J178" s="9"/>
      <c r="K178" s="9"/>
      <c r="L178" s="17"/>
      <c r="M178" s="9"/>
      <c r="N178" s="9"/>
      <c r="P178" t="s">
        <v>714</v>
      </c>
    </row>
    <row r="179" spans="1:16" ht="32" x14ac:dyDescent="0.2">
      <c r="A179" s="156">
        <v>10</v>
      </c>
      <c r="B179" s="74" t="s">
        <v>273</v>
      </c>
      <c r="C179" s="641" t="s">
        <v>234</v>
      </c>
      <c r="D179" s="641"/>
      <c r="E179" s="641"/>
      <c r="F179" s="154" t="s">
        <v>238</v>
      </c>
      <c r="G179" s="9"/>
      <c r="H179" s="4">
        <v>6</v>
      </c>
      <c r="I179" s="9"/>
      <c r="J179" s="9"/>
      <c r="K179" s="9"/>
      <c r="L179" s="17"/>
      <c r="M179" s="9"/>
      <c r="N179" s="9"/>
      <c r="P179" t="s">
        <v>714</v>
      </c>
    </row>
    <row r="180" spans="1:16" ht="32" x14ac:dyDescent="0.2">
      <c r="A180" s="156">
        <v>10</v>
      </c>
      <c r="B180" s="74" t="s">
        <v>189</v>
      </c>
      <c r="C180" s="638" t="s">
        <v>233</v>
      </c>
      <c r="D180" s="639"/>
      <c r="E180" s="640"/>
      <c r="F180" s="351" t="s">
        <v>238</v>
      </c>
      <c r="G180" s="9"/>
      <c r="H180" s="4">
        <v>10</v>
      </c>
      <c r="I180" s="9"/>
      <c r="J180" s="9"/>
      <c r="K180" s="9"/>
      <c r="L180" s="17"/>
      <c r="M180" s="9"/>
      <c r="N180" s="9"/>
      <c r="P180" t="s">
        <v>714</v>
      </c>
    </row>
    <row r="181" spans="1:16" ht="32" x14ac:dyDescent="0.2">
      <c r="A181" s="156">
        <v>10</v>
      </c>
      <c r="B181" s="74" t="s">
        <v>129</v>
      </c>
      <c r="C181" s="625" t="s">
        <v>233</v>
      </c>
      <c r="D181" s="618"/>
      <c r="E181" s="626"/>
      <c r="F181" s="86" t="s">
        <v>238</v>
      </c>
      <c r="G181" s="9"/>
      <c r="H181" s="4">
        <v>1</v>
      </c>
      <c r="I181" s="9"/>
      <c r="J181" s="9"/>
      <c r="K181" s="9"/>
      <c r="L181" s="17"/>
      <c r="M181" s="9"/>
      <c r="N181" s="9"/>
      <c r="P181" t="s">
        <v>714</v>
      </c>
    </row>
    <row r="182" spans="1:16" ht="32" x14ac:dyDescent="0.2">
      <c r="A182" s="156">
        <v>11</v>
      </c>
      <c r="B182" s="74" t="s">
        <v>161</v>
      </c>
      <c r="C182" s="638" t="s">
        <v>235</v>
      </c>
      <c r="D182" s="639"/>
      <c r="E182" s="640"/>
      <c r="F182" s="381" t="s">
        <v>239</v>
      </c>
      <c r="G182" s="9"/>
      <c r="H182" s="4"/>
      <c r="I182" s="9"/>
      <c r="J182" s="9">
        <v>3</v>
      </c>
      <c r="K182" s="9"/>
      <c r="L182" s="17">
        <v>4</v>
      </c>
      <c r="M182" s="9"/>
      <c r="N182" s="9"/>
      <c r="P182" t="s">
        <v>714</v>
      </c>
    </row>
    <row r="183" spans="1:16" ht="16" x14ac:dyDescent="0.2">
      <c r="A183" s="156">
        <v>11</v>
      </c>
      <c r="B183" s="74" t="s">
        <v>135</v>
      </c>
      <c r="C183" s="638" t="s">
        <v>236</v>
      </c>
      <c r="D183" s="639"/>
      <c r="E183" s="640"/>
      <c r="F183" s="351" t="s">
        <v>242</v>
      </c>
      <c r="G183" s="9"/>
      <c r="H183" s="4">
        <v>1</v>
      </c>
      <c r="I183" s="9"/>
      <c r="J183" s="9"/>
      <c r="K183" s="9"/>
      <c r="L183" s="17"/>
      <c r="M183" s="9"/>
      <c r="N183" s="9"/>
      <c r="P183" t="s">
        <v>714</v>
      </c>
    </row>
    <row r="184" spans="1:16" ht="32" x14ac:dyDescent="0.2">
      <c r="A184" s="156">
        <v>11</v>
      </c>
      <c r="B184" s="74" t="s">
        <v>133</v>
      </c>
      <c r="C184" s="638" t="s">
        <v>236</v>
      </c>
      <c r="D184" s="639"/>
      <c r="E184" s="640"/>
      <c r="F184" s="351" t="s">
        <v>239</v>
      </c>
      <c r="G184" s="9"/>
      <c r="H184" s="4">
        <v>8</v>
      </c>
      <c r="I184" s="9"/>
      <c r="J184" s="9"/>
      <c r="K184" s="9"/>
      <c r="L184" s="17">
        <v>8</v>
      </c>
      <c r="M184" s="9"/>
      <c r="N184" s="9"/>
      <c r="P184" t="s">
        <v>714</v>
      </c>
    </row>
    <row r="185" spans="1:16" ht="32" x14ac:dyDescent="0.2">
      <c r="A185" s="156">
        <v>11</v>
      </c>
      <c r="B185" s="74" t="s">
        <v>188</v>
      </c>
      <c r="C185" s="638" t="s">
        <v>496</v>
      </c>
      <c r="D185" s="639"/>
      <c r="E185" s="640"/>
      <c r="F185" s="351" t="s">
        <v>239</v>
      </c>
      <c r="G185" s="9"/>
      <c r="H185" s="4">
        <v>8</v>
      </c>
      <c r="I185" s="9"/>
      <c r="J185" s="9"/>
      <c r="K185" s="9"/>
      <c r="L185" s="17"/>
      <c r="M185" s="9"/>
      <c r="N185" s="9"/>
      <c r="P185" t="s">
        <v>714</v>
      </c>
    </row>
    <row r="186" spans="1:16" ht="32" x14ac:dyDescent="0.2">
      <c r="A186" s="156">
        <v>11</v>
      </c>
      <c r="B186" s="74" t="s">
        <v>232</v>
      </c>
      <c r="C186" s="625" t="s">
        <v>236</v>
      </c>
      <c r="D186" s="618"/>
      <c r="E186" s="626"/>
      <c r="F186" s="86" t="s">
        <v>239</v>
      </c>
      <c r="G186" s="9"/>
      <c r="H186" s="4">
        <v>1</v>
      </c>
      <c r="I186" s="9"/>
      <c r="J186" s="9"/>
      <c r="K186" s="9"/>
      <c r="L186" s="17">
        <v>3</v>
      </c>
      <c r="M186" s="9"/>
      <c r="N186" s="9"/>
      <c r="P186" t="s">
        <v>714</v>
      </c>
    </row>
    <row r="187" spans="1:16" ht="32" x14ac:dyDescent="0.2">
      <c r="A187" s="156">
        <v>11</v>
      </c>
      <c r="B187" s="74" t="s">
        <v>132</v>
      </c>
      <c r="C187" s="638" t="s">
        <v>233</v>
      </c>
      <c r="D187" s="639"/>
      <c r="E187" s="640"/>
      <c r="F187" s="351" t="s">
        <v>238</v>
      </c>
      <c r="G187" s="9"/>
      <c r="H187" s="4">
        <v>6</v>
      </c>
      <c r="I187" s="9"/>
      <c r="J187" s="9"/>
      <c r="K187" s="9"/>
      <c r="L187" s="17"/>
      <c r="M187" s="9"/>
      <c r="N187" s="9"/>
      <c r="P187" t="s">
        <v>714</v>
      </c>
    </row>
    <row r="188" spans="1:16" ht="16" x14ac:dyDescent="0.2">
      <c r="A188" s="156">
        <v>11</v>
      </c>
      <c r="B188" s="308" t="s">
        <v>231</v>
      </c>
      <c r="C188" s="638" t="s">
        <v>270</v>
      </c>
      <c r="D188" s="639"/>
      <c r="E188" s="640"/>
      <c r="F188" s="351" t="s">
        <v>240</v>
      </c>
      <c r="G188" s="9"/>
      <c r="H188" s="4">
        <v>30</v>
      </c>
      <c r="I188" s="9"/>
      <c r="J188" s="9"/>
      <c r="K188" s="9">
        <v>9</v>
      </c>
      <c r="L188" s="17"/>
      <c r="M188" s="9"/>
      <c r="N188" s="9"/>
      <c r="P188" t="s">
        <v>714</v>
      </c>
    </row>
    <row r="189" spans="1:16" ht="32" x14ac:dyDescent="0.2">
      <c r="A189" s="156">
        <v>11</v>
      </c>
      <c r="B189" s="74" t="s">
        <v>128</v>
      </c>
      <c r="C189" s="638" t="s">
        <v>237</v>
      </c>
      <c r="D189" s="639"/>
      <c r="E189" s="640"/>
      <c r="F189" s="351" t="s">
        <v>239</v>
      </c>
      <c r="G189" s="9"/>
      <c r="H189" s="312">
        <v>0</v>
      </c>
      <c r="I189" s="9"/>
      <c r="J189" s="9"/>
      <c r="K189" s="9"/>
      <c r="L189" s="483">
        <v>40</v>
      </c>
      <c r="M189" s="9"/>
      <c r="N189" s="9"/>
      <c r="O189" t="s">
        <v>828</v>
      </c>
      <c r="P189" t="s">
        <v>714</v>
      </c>
    </row>
    <row r="190" spans="1:16" ht="32" x14ac:dyDescent="0.2">
      <c r="A190" s="156">
        <v>11</v>
      </c>
      <c r="B190" s="74" t="s">
        <v>482</v>
      </c>
      <c r="C190" s="625" t="s">
        <v>237</v>
      </c>
      <c r="D190" s="618"/>
      <c r="E190" s="626"/>
      <c r="F190" s="86" t="s">
        <v>239</v>
      </c>
      <c r="G190" s="9"/>
      <c r="H190" s="4"/>
      <c r="I190" s="9"/>
      <c r="J190" s="9"/>
      <c r="K190" s="9"/>
      <c r="L190" s="17">
        <v>2</v>
      </c>
      <c r="M190" s="9"/>
      <c r="N190" s="9">
        <v>1</v>
      </c>
      <c r="P190" t="s">
        <v>714</v>
      </c>
    </row>
    <row r="191" spans="1:16" ht="32" x14ac:dyDescent="0.2">
      <c r="A191" s="156">
        <v>11</v>
      </c>
      <c r="B191" s="74" t="s">
        <v>166</v>
      </c>
      <c r="C191" s="638" t="s">
        <v>237</v>
      </c>
      <c r="D191" s="639"/>
      <c r="E191" s="640"/>
      <c r="F191" s="351" t="s">
        <v>239</v>
      </c>
      <c r="G191" s="9"/>
      <c r="H191" s="4"/>
      <c r="I191" s="9"/>
      <c r="J191" s="9"/>
      <c r="K191" s="9"/>
      <c r="L191" s="17">
        <v>7</v>
      </c>
      <c r="M191" s="9"/>
      <c r="N191" s="9"/>
      <c r="P191" t="s">
        <v>714</v>
      </c>
    </row>
    <row r="192" spans="1:16" ht="32" x14ac:dyDescent="0.2">
      <c r="A192" s="156">
        <v>11</v>
      </c>
      <c r="B192" s="74" t="s">
        <v>319</v>
      </c>
      <c r="C192" s="638" t="s">
        <v>234</v>
      </c>
      <c r="D192" s="639"/>
      <c r="E192" s="640"/>
      <c r="F192" s="351" t="s">
        <v>238</v>
      </c>
      <c r="G192" s="9"/>
      <c r="H192" s="4">
        <v>23</v>
      </c>
      <c r="I192" s="9"/>
      <c r="J192" s="9"/>
      <c r="K192" s="9">
        <v>4</v>
      </c>
      <c r="L192" s="17">
        <v>3</v>
      </c>
      <c r="M192" s="9"/>
      <c r="N192" s="9"/>
      <c r="P192" t="s">
        <v>714</v>
      </c>
    </row>
    <row r="193" spans="1:16" ht="32" x14ac:dyDescent="0.2">
      <c r="A193" s="156">
        <v>11</v>
      </c>
      <c r="B193" s="308" t="s">
        <v>826</v>
      </c>
      <c r="C193" s="642" t="s">
        <v>237</v>
      </c>
      <c r="D193" s="643"/>
      <c r="E193" s="644"/>
      <c r="F193" s="86" t="s">
        <v>239</v>
      </c>
      <c r="G193" s="9"/>
      <c r="H193" s="4"/>
      <c r="I193" s="9"/>
      <c r="J193" s="9"/>
      <c r="K193" s="9"/>
      <c r="L193" s="17">
        <v>1</v>
      </c>
      <c r="M193" s="9"/>
      <c r="N193" s="9"/>
      <c r="O193" t="s">
        <v>825</v>
      </c>
      <c r="P193" t="s">
        <v>714</v>
      </c>
    </row>
    <row r="194" spans="1:16" ht="32" x14ac:dyDescent="0.2">
      <c r="A194" s="156">
        <v>11</v>
      </c>
      <c r="B194" s="74" t="s">
        <v>189</v>
      </c>
      <c r="C194" s="638" t="s">
        <v>233</v>
      </c>
      <c r="D194" s="639"/>
      <c r="E194" s="640"/>
      <c r="F194" s="351" t="s">
        <v>238</v>
      </c>
      <c r="G194" s="9"/>
      <c r="H194" s="4">
        <v>42</v>
      </c>
      <c r="I194" s="9"/>
      <c r="J194" s="9"/>
      <c r="K194" s="9"/>
      <c r="L194" s="17"/>
      <c r="M194" s="9"/>
      <c r="N194" s="9"/>
      <c r="P194" t="s">
        <v>714</v>
      </c>
    </row>
    <row r="195" spans="1:16" ht="32" x14ac:dyDescent="0.2">
      <c r="A195" s="156">
        <v>11</v>
      </c>
      <c r="B195" s="74" t="s">
        <v>127</v>
      </c>
      <c r="C195" s="638" t="s">
        <v>233</v>
      </c>
      <c r="D195" s="639"/>
      <c r="E195" s="640"/>
      <c r="F195" s="351" t="s">
        <v>238</v>
      </c>
      <c r="G195" s="9"/>
      <c r="H195" s="4">
        <v>6</v>
      </c>
      <c r="I195" s="9"/>
      <c r="J195" s="9"/>
      <c r="K195" s="9"/>
      <c r="L195" s="17"/>
      <c r="M195" s="9"/>
      <c r="N195" s="9"/>
      <c r="P195" t="s">
        <v>714</v>
      </c>
    </row>
    <row r="196" spans="1:16" ht="16" x14ac:dyDescent="0.2">
      <c r="A196" s="156">
        <v>11</v>
      </c>
      <c r="B196" s="432" t="s">
        <v>758</v>
      </c>
      <c r="C196" s="625" t="s">
        <v>233</v>
      </c>
      <c r="D196" s="618"/>
      <c r="E196" s="626"/>
      <c r="F196" s="86" t="s">
        <v>240</v>
      </c>
      <c r="G196" s="9"/>
      <c r="H196" s="4">
        <v>2</v>
      </c>
      <c r="I196" s="9"/>
      <c r="J196" s="9"/>
      <c r="K196" s="9">
        <v>1</v>
      </c>
      <c r="L196" s="17"/>
      <c r="M196" s="9"/>
      <c r="N196" s="9"/>
      <c r="P196" t="s">
        <v>714</v>
      </c>
    </row>
    <row r="197" spans="1:16" ht="32" x14ac:dyDescent="0.2">
      <c r="A197" s="156">
        <v>11</v>
      </c>
      <c r="B197" s="74" t="s">
        <v>273</v>
      </c>
      <c r="C197" s="641" t="s">
        <v>234</v>
      </c>
      <c r="D197" s="641"/>
      <c r="E197" s="641"/>
      <c r="F197" s="154" t="s">
        <v>238</v>
      </c>
      <c r="G197" s="9"/>
      <c r="H197" s="4">
        <v>1</v>
      </c>
      <c r="I197" s="9"/>
      <c r="J197" s="9"/>
      <c r="K197" s="9"/>
      <c r="L197" s="17"/>
      <c r="M197" s="9"/>
      <c r="N197" s="9"/>
      <c r="P197" t="s">
        <v>714</v>
      </c>
    </row>
    <row r="198" spans="1:16" ht="32" x14ac:dyDescent="0.2">
      <c r="A198" s="156">
        <v>11</v>
      </c>
      <c r="B198" s="74" t="s">
        <v>297</v>
      </c>
      <c r="C198" s="638" t="s">
        <v>234</v>
      </c>
      <c r="D198" s="639"/>
      <c r="E198" s="640"/>
      <c r="F198" s="351" t="s">
        <v>239</v>
      </c>
      <c r="G198" s="9"/>
      <c r="H198" s="4">
        <v>1</v>
      </c>
      <c r="I198" s="9"/>
      <c r="J198" s="9"/>
      <c r="K198" s="9">
        <v>1</v>
      </c>
      <c r="L198" s="17"/>
      <c r="M198" s="9"/>
      <c r="N198" s="9"/>
      <c r="P198" t="s">
        <v>714</v>
      </c>
    </row>
    <row r="199" spans="1:16" ht="16" x14ac:dyDescent="0.2">
      <c r="A199" s="156">
        <v>12</v>
      </c>
      <c r="B199" s="74" t="s">
        <v>135</v>
      </c>
      <c r="C199" s="638" t="s">
        <v>236</v>
      </c>
      <c r="D199" s="639"/>
      <c r="E199" s="640"/>
      <c r="F199" s="351" t="s">
        <v>242</v>
      </c>
      <c r="G199" s="9"/>
      <c r="H199" s="4">
        <v>1</v>
      </c>
      <c r="I199" s="9"/>
      <c r="J199" s="9">
        <v>3</v>
      </c>
      <c r="K199" s="9"/>
      <c r="L199" s="17"/>
      <c r="M199" s="9"/>
      <c r="N199" s="9"/>
      <c r="P199" t="s">
        <v>714</v>
      </c>
    </row>
    <row r="200" spans="1:16" ht="32" x14ac:dyDescent="0.2">
      <c r="A200" s="156">
        <v>12</v>
      </c>
      <c r="B200" s="74" t="s">
        <v>161</v>
      </c>
      <c r="C200" s="638" t="s">
        <v>235</v>
      </c>
      <c r="D200" s="639"/>
      <c r="E200" s="640"/>
      <c r="F200" s="381" t="s">
        <v>239</v>
      </c>
      <c r="G200" s="9"/>
      <c r="H200" s="4"/>
      <c r="I200" s="9"/>
      <c r="J200" s="9">
        <v>3</v>
      </c>
      <c r="K200" s="9"/>
      <c r="L200" s="17">
        <v>20</v>
      </c>
      <c r="M200" s="9"/>
      <c r="N200" s="9"/>
      <c r="P200" t="s">
        <v>714</v>
      </c>
    </row>
    <row r="201" spans="1:16" ht="32" x14ac:dyDescent="0.2">
      <c r="A201" s="156">
        <v>12</v>
      </c>
      <c r="B201" s="74" t="s">
        <v>132</v>
      </c>
      <c r="C201" s="638" t="s">
        <v>233</v>
      </c>
      <c r="D201" s="639"/>
      <c r="E201" s="640"/>
      <c r="F201" s="351" t="s">
        <v>238</v>
      </c>
      <c r="G201" s="9"/>
      <c r="H201" s="4">
        <v>5</v>
      </c>
      <c r="I201" s="9"/>
      <c r="J201" s="9"/>
      <c r="K201" s="9"/>
      <c r="L201" s="17"/>
      <c r="M201" s="9"/>
      <c r="N201" s="9"/>
      <c r="P201" t="s">
        <v>714</v>
      </c>
    </row>
    <row r="202" spans="1:16" ht="32" x14ac:dyDescent="0.2">
      <c r="A202" s="156">
        <v>12</v>
      </c>
      <c r="B202" s="74" t="s">
        <v>139</v>
      </c>
      <c r="C202" s="638" t="s">
        <v>234</v>
      </c>
      <c r="D202" s="639"/>
      <c r="E202" s="640"/>
      <c r="F202" s="351" t="s">
        <v>238</v>
      </c>
      <c r="G202" s="9"/>
      <c r="H202" s="4">
        <v>1</v>
      </c>
      <c r="I202" s="9"/>
      <c r="J202" s="9"/>
      <c r="K202" s="9"/>
      <c r="L202" s="17"/>
      <c r="M202" s="9"/>
      <c r="N202" s="9"/>
      <c r="P202" t="s">
        <v>714</v>
      </c>
    </row>
    <row r="203" spans="1:16" ht="32" x14ac:dyDescent="0.2">
      <c r="A203" s="156">
        <v>12</v>
      </c>
      <c r="B203" s="308" t="s">
        <v>826</v>
      </c>
      <c r="C203" s="642" t="s">
        <v>237</v>
      </c>
      <c r="D203" s="643"/>
      <c r="E203" s="644"/>
      <c r="F203" s="86" t="s">
        <v>239</v>
      </c>
      <c r="G203" s="9"/>
      <c r="H203" s="4"/>
      <c r="I203" s="9"/>
      <c r="J203" s="9"/>
      <c r="K203" s="9"/>
      <c r="L203" s="483">
        <v>4</v>
      </c>
      <c r="M203" s="426">
        <v>0</v>
      </c>
      <c r="N203" s="9"/>
      <c r="O203" t="s">
        <v>834</v>
      </c>
      <c r="P203" t="s">
        <v>714</v>
      </c>
    </row>
    <row r="204" spans="1:16" ht="32" x14ac:dyDescent="0.2">
      <c r="A204" s="156">
        <v>12</v>
      </c>
      <c r="B204" s="74" t="s">
        <v>190</v>
      </c>
      <c r="C204" s="625" t="s">
        <v>234</v>
      </c>
      <c r="D204" s="618"/>
      <c r="E204" s="626"/>
      <c r="F204" s="86" t="s">
        <v>238</v>
      </c>
      <c r="G204" s="9"/>
      <c r="H204" s="4"/>
      <c r="I204" s="9"/>
      <c r="J204" s="9"/>
      <c r="K204" s="9"/>
      <c r="L204" s="483">
        <v>1</v>
      </c>
      <c r="M204" s="426">
        <v>0</v>
      </c>
      <c r="N204" s="9"/>
      <c r="O204" t="s">
        <v>835</v>
      </c>
      <c r="P204" t="s">
        <v>714</v>
      </c>
    </row>
    <row r="205" spans="1:16" ht="16" x14ac:dyDescent="0.2">
      <c r="A205" s="156">
        <v>12</v>
      </c>
      <c r="B205" s="308" t="s">
        <v>231</v>
      </c>
      <c r="C205" s="638" t="s">
        <v>270</v>
      </c>
      <c r="D205" s="639"/>
      <c r="E205" s="640"/>
      <c r="F205" s="351" t="s">
        <v>240</v>
      </c>
      <c r="G205" s="9"/>
      <c r="H205" s="4">
        <v>41</v>
      </c>
      <c r="I205" s="9"/>
      <c r="J205" s="9"/>
      <c r="K205" s="9"/>
      <c r="L205" s="17">
        <v>13</v>
      </c>
      <c r="M205" s="9"/>
      <c r="N205" s="9"/>
      <c r="P205" t="s">
        <v>714</v>
      </c>
    </row>
    <row r="206" spans="1:16" ht="32" x14ac:dyDescent="0.2">
      <c r="A206" s="156">
        <v>12</v>
      </c>
      <c r="B206" s="74" t="s">
        <v>166</v>
      </c>
      <c r="C206" s="638" t="s">
        <v>237</v>
      </c>
      <c r="D206" s="639"/>
      <c r="E206" s="640"/>
      <c r="F206" s="351" t="s">
        <v>239</v>
      </c>
      <c r="G206" s="9"/>
      <c r="H206" s="4"/>
      <c r="I206" s="9"/>
      <c r="J206" s="9"/>
      <c r="K206" s="9"/>
      <c r="L206" s="483">
        <v>27</v>
      </c>
      <c r="M206" s="426">
        <v>0</v>
      </c>
      <c r="N206" s="9"/>
      <c r="O206" t="s">
        <v>835</v>
      </c>
      <c r="P206" t="s">
        <v>714</v>
      </c>
    </row>
    <row r="207" spans="1:16" ht="32" x14ac:dyDescent="0.2">
      <c r="A207" s="156">
        <v>12</v>
      </c>
      <c r="B207" s="74" t="s">
        <v>128</v>
      </c>
      <c r="C207" s="638" t="s">
        <v>237</v>
      </c>
      <c r="D207" s="639"/>
      <c r="E207" s="640"/>
      <c r="F207" s="351" t="s">
        <v>239</v>
      </c>
      <c r="G207" s="9"/>
      <c r="H207" s="312">
        <v>0</v>
      </c>
      <c r="I207" s="9"/>
      <c r="J207" s="9"/>
      <c r="K207" s="9"/>
      <c r="L207" s="483">
        <v>83</v>
      </c>
      <c r="M207" s="9"/>
      <c r="N207" s="9"/>
      <c r="O207" t="s">
        <v>828</v>
      </c>
      <c r="P207" t="s">
        <v>714</v>
      </c>
    </row>
    <row r="208" spans="1:16" ht="32" x14ac:dyDescent="0.2">
      <c r="A208" s="156">
        <v>12</v>
      </c>
      <c r="B208" s="74" t="s">
        <v>482</v>
      </c>
      <c r="C208" s="625" t="s">
        <v>237</v>
      </c>
      <c r="D208" s="618"/>
      <c r="E208" s="626"/>
      <c r="F208" s="86" t="s">
        <v>239</v>
      </c>
      <c r="G208" s="9"/>
      <c r="H208" s="4">
        <v>1</v>
      </c>
      <c r="I208" s="9"/>
      <c r="J208" s="9"/>
      <c r="K208" s="9"/>
      <c r="L208" s="17">
        <v>1</v>
      </c>
      <c r="M208" s="9"/>
      <c r="N208" s="9"/>
      <c r="P208" t="s">
        <v>714</v>
      </c>
    </row>
    <row r="209" spans="1:16" ht="32" x14ac:dyDescent="0.2">
      <c r="A209" s="156">
        <v>12</v>
      </c>
      <c r="B209" s="74" t="s">
        <v>133</v>
      </c>
      <c r="C209" s="638" t="s">
        <v>236</v>
      </c>
      <c r="D209" s="639"/>
      <c r="E209" s="640"/>
      <c r="F209" s="351" t="s">
        <v>239</v>
      </c>
      <c r="G209" s="9"/>
      <c r="H209" s="4">
        <v>3</v>
      </c>
      <c r="I209" s="9"/>
      <c r="J209" s="9"/>
      <c r="K209" s="9"/>
      <c r="L209" s="483">
        <v>11</v>
      </c>
      <c r="M209" s="426">
        <v>0</v>
      </c>
      <c r="N209" s="9"/>
      <c r="O209" t="s">
        <v>835</v>
      </c>
      <c r="P209" t="s">
        <v>714</v>
      </c>
    </row>
    <row r="210" spans="1:16" ht="32" x14ac:dyDescent="0.2">
      <c r="A210" s="156">
        <v>12</v>
      </c>
      <c r="B210" s="74" t="s">
        <v>297</v>
      </c>
      <c r="C210" s="638" t="s">
        <v>234</v>
      </c>
      <c r="D210" s="639"/>
      <c r="E210" s="640"/>
      <c r="F210" s="351" t="s">
        <v>239</v>
      </c>
      <c r="G210" s="9"/>
      <c r="H210" s="4">
        <v>1</v>
      </c>
      <c r="I210" s="9"/>
      <c r="J210" s="9"/>
      <c r="K210" s="9"/>
      <c r="L210" s="17"/>
      <c r="M210" s="9"/>
      <c r="N210" s="9"/>
      <c r="P210" t="s">
        <v>714</v>
      </c>
    </row>
    <row r="211" spans="1:16" ht="32" x14ac:dyDescent="0.2">
      <c r="A211" s="156">
        <v>12</v>
      </c>
      <c r="B211" s="74" t="s">
        <v>273</v>
      </c>
      <c r="C211" s="641" t="s">
        <v>234</v>
      </c>
      <c r="D211" s="641"/>
      <c r="E211" s="641"/>
      <c r="F211" s="154" t="s">
        <v>238</v>
      </c>
      <c r="G211" s="9"/>
      <c r="H211" s="4">
        <v>11</v>
      </c>
      <c r="I211" s="9"/>
      <c r="J211" s="9"/>
      <c r="K211" s="9"/>
      <c r="L211" s="17"/>
      <c r="M211" s="9"/>
      <c r="N211" s="9"/>
      <c r="P211" t="s">
        <v>714</v>
      </c>
    </row>
    <row r="212" spans="1:16" ht="32" x14ac:dyDescent="0.2">
      <c r="A212" s="156">
        <v>12</v>
      </c>
      <c r="B212" s="74" t="s">
        <v>188</v>
      </c>
      <c r="C212" s="638" t="s">
        <v>496</v>
      </c>
      <c r="D212" s="639"/>
      <c r="E212" s="640"/>
      <c r="F212" s="351" t="s">
        <v>239</v>
      </c>
      <c r="G212" s="9"/>
      <c r="H212" s="4">
        <v>7</v>
      </c>
      <c r="I212" s="9"/>
      <c r="J212" s="9"/>
      <c r="K212" s="9"/>
      <c r="L212" s="17"/>
      <c r="M212" s="9"/>
      <c r="N212" s="9"/>
      <c r="P212" t="s">
        <v>714</v>
      </c>
    </row>
    <row r="213" spans="1:16" ht="32" x14ac:dyDescent="0.2">
      <c r="A213" s="156">
        <v>12</v>
      </c>
      <c r="B213" s="74" t="s">
        <v>189</v>
      </c>
      <c r="C213" s="638" t="s">
        <v>233</v>
      </c>
      <c r="D213" s="639"/>
      <c r="E213" s="640"/>
      <c r="F213" s="351" t="s">
        <v>238</v>
      </c>
      <c r="G213" s="9"/>
      <c r="H213" s="4">
        <v>51</v>
      </c>
      <c r="I213" s="9"/>
      <c r="J213" s="9"/>
      <c r="K213" s="9"/>
      <c r="L213" s="17"/>
      <c r="M213" s="9"/>
      <c r="N213" s="9"/>
      <c r="P213" t="s">
        <v>714</v>
      </c>
    </row>
    <row r="214" spans="1:16" ht="32" x14ac:dyDescent="0.2">
      <c r="A214" s="156">
        <v>12</v>
      </c>
      <c r="B214" s="74" t="s">
        <v>319</v>
      </c>
      <c r="C214" s="638" t="s">
        <v>234</v>
      </c>
      <c r="D214" s="639"/>
      <c r="E214" s="640"/>
      <c r="F214" s="351" t="s">
        <v>238</v>
      </c>
      <c r="G214" s="9"/>
      <c r="H214" s="4">
        <v>23</v>
      </c>
      <c r="I214" s="9"/>
      <c r="J214" s="9"/>
      <c r="K214" s="9"/>
      <c r="L214" s="483">
        <v>2</v>
      </c>
      <c r="M214" s="426">
        <v>0</v>
      </c>
      <c r="N214" s="9"/>
      <c r="O214" t="s">
        <v>836</v>
      </c>
      <c r="P214" t="s">
        <v>714</v>
      </c>
    </row>
    <row r="215" spans="1:16" ht="32" x14ac:dyDescent="0.2">
      <c r="A215" s="156">
        <v>12</v>
      </c>
      <c r="B215" s="74" t="s">
        <v>275</v>
      </c>
      <c r="C215" s="638" t="s">
        <v>234</v>
      </c>
      <c r="D215" s="639"/>
      <c r="E215" s="640"/>
      <c r="F215" s="351" t="s">
        <v>238</v>
      </c>
      <c r="G215" s="9"/>
      <c r="H215" s="4">
        <v>1</v>
      </c>
      <c r="I215" s="9"/>
      <c r="J215" s="9"/>
      <c r="K215" s="9"/>
      <c r="L215" s="17"/>
      <c r="M215" s="9"/>
      <c r="N215" s="9"/>
      <c r="P215" t="s">
        <v>714</v>
      </c>
    </row>
    <row r="216" spans="1:16" ht="32" x14ac:dyDescent="0.2">
      <c r="A216" s="156">
        <v>12</v>
      </c>
      <c r="B216" s="74" t="s">
        <v>565</v>
      </c>
      <c r="C216" s="638" t="s">
        <v>234</v>
      </c>
      <c r="D216" s="639"/>
      <c r="E216" s="640"/>
      <c r="F216" s="351" t="s">
        <v>238</v>
      </c>
      <c r="G216" s="9"/>
      <c r="H216" s="4">
        <v>3</v>
      </c>
      <c r="I216" s="9"/>
      <c r="J216" s="9"/>
      <c r="K216" s="9"/>
      <c r="L216" s="483">
        <v>1</v>
      </c>
      <c r="M216" s="426">
        <v>0</v>
      </c>
      <c r="N216" s="9"/>
      <c r="O216" t="s">
        <v>836</v>
      </c>
      <c r="P216" t="s">
        <v>714</v>
      </c>
    </row>
    <row r="217" spans="1:16" ht="16" x14ac:dyDescent="0.2">
      <c r="A217" s="156">
        <v>13</v>
      </c>
      <c r="B217" s="74" t="s">
        <v>135</v>
      </c>
      <c r="C217" s="638" t="s">
        <v>236</v>
      </c>
      <c r="D217" s="639"/>
      <c r="E217" s="640"/>
      <c r="F217" s="351" t="s">
        <v>242</v>
      </c>
      <c r="G217" s="9"/>
      <c r="H217" s="4">
        <v>8</v>
      </c>
      <c r="I217" s="9"/>
      <c r="J217" s="9"/>
      <c r="K217" s="9">
        <v>1</v>
      </c>
      <c r="L217" s="17"/>
      <c r="M217" s="9"/>
      <c r="N217" s="9"/>
      <c r="P217" t="s">
        <v>714</v>
      </c>
    </row>
    <row r="218" spans="1:16" ht="32" x14ac:dyDescent="0.2">
      <c r="A218" s="156">
        <v>13</v>
      </c>
      <c r="B218" s="74" t="s">
        <v>232</v>
      </c>
      <c r="C218" s="625" t="s">
        <v>236</v>
      </c>
      <c r="D218" s="618"/>
      <c r="E218" s="626"/>
      <c r="F218" s="86" t="s">
        <v>239</v>
      </c>
      <c r="G218" s="9"/>
      <c r="H218" s="4"/>
      <c r="I218" s="9"/>
      <c r="J218" s="9"/>
      <c r="K218" s="9">
        <v>1</v>
      </c>
      <c r="L218" s="17"/>
      <c r="M218" s="9"/>
      <c r="N218" s="9"/>
      <c r="P218" t="s">
        <v>714</v>
      </c>
    </row>
    <row r="219" spans="1:16" ht="32" x14ac:dyDescent="0.2">
      <c r="A219" s="156">
        <v>13</v>
      </c>
      <c r="B219" s="74" t="s">
        <v>161</v>
      </c>
      <c r="C219" s="638" t="s">
        <v>235</v>
      </c>
      <c r="D219" s="639"/>
      <c r="E219" s="640"/>
      <c r="F219" s="381" t="s">
        <v>239</v>
      </c>
      <c r="G219" s="9"/>
      <c r="H219" s="4"/>
      <c r="I219" s="9"/>
      <c r="J219" s="426">
        <v>2</v>
      </c>
      <c r="K219" s="426">
        <v>0</v>
      </c>
      <c r="L219" s="483">
        <v>2</v>
      </c>
      <c r="M219" s="426">
        <v>0</v>
      </c>
      <c r="N219" s="9"/>
      <c r="O219" t="s">
        <v>838</v>
      </c>
      <c r="P219" t="s">
        <v>714</v>
      </c>
    </row>
    <row r="220" spans="1:16" ht="32" x14ac:dyDescent="0.2">
      <c r="A220" s="156">
        <v>13</v>
      </c>
      <c r="B220" s="74" t="s">
        <v>133</v>
      </c>
      <c r="C220" s="638" t="s">
        <v>236</v>
      </c>
      <c r="D220" s="639"/>
      <c r="E220" s="640"/>
      <c r="F220" s="351" t="s">
        <v>239</v>
      </c>
      <c r="G220" s="9"/>
      <c r="H220" s="4">
        <v>13</v>
      </c>
      <c r="I220" s="9"/>
      <c r="J220" s="9"/>
      <c r="K220" s="9"/>
      <c r="L220" s="17"/>
      <c r="M220" s="9"/>
      <c r="N220" s="9"/>
      <c r="P220" t="s">
        <v>714</v>
      </c>
    </row>
    <row r="221" spans="1:16" ht="32" x14ac:dyDescent="0.2">
      <c r="A221" s="156">
        <v>13</v>
      </c>
      <c r="B221" s="74" t="s">
        <v>188</v>
      </c>
      <c r="C221" s="638" t="s">
        <v>496</v>
      </c>
      <c r="D221" s="639"/>
      <c r="E221" s="640"/>
      <c r="F221" s="351" t="s">
        <v>239</v>
      </c>
      <c r="G221" s="9"/>
      <c r="H221" s="4">
        <v>7</v>
      </c>
      <c r="I221" s="9"/>
      <c r="J221" s="9"/>
      <c r="K221" s="9"/>
      <c r="L221" s="17"/>
      <c r="M221" s="9"/>
      <c r="N221" s="9"/>
      <c r="P221" t="s">
        <v>714</v>
      </c>
    </row>
    <row r="222" spans="1:16" ht="32" x14ac:dyDescent="0.2">
      <c r="A222" s="156">
        <v>13</v>
      </c>
      <c r="B222" s="74" t="s">
        <v>132</v>
      </c>
      <c r="C222" s="638" t="s">
        <v>233</v>
      </c>
      <c r="D222" s="639"/>
      <c r="E222" s="640"/>
      <c r="F222" s="351" t="s">
        <v>238</v>
      </c>
      <c r="G222" s="9"/>
      <c r="H222" s="4">
        <v>6</v>
      </c>
      <c r="I222" s="9"/>
      <c r="J222" s="9"/>
      <c r="K222" s="9"/>
      <c r="L222" s="17"/>
      <c r="M222" s="9"/>
      <c r="N222" s="9"/>
      <c r="P222" t="s">
        <v>714</v>
      </c>
    </row>
    <row r="223" spans="1:16" ht="32" x14ac:dyDescent="0.2">
      <c r="A223" s="156">
        <v>13</v>
      </c>
      <c r="B223" s="74" t="s">
        <v>127</v>
      </c>
      <c r="C223" s="638" t="s">
        <v>233</v>
      </c>
      <c r="D223" s="639"/>
      <c r="E223" s="640"/>
      <c r="F223" s="351" t="s">
        <v>238</v>
      </c>
      <c r="G223" s="9"/>
      <c r="H223" s="4">
        <v>7</v>
      </c>
      <c r="I223" s="9"/>
      <c r="J223" s="9"/>
      <c r="K223" s="9"/>
      <c r="L223" s="17">
        <v>1</v>
      </c>
      <c r="M223" s="9"/>
      <c r="N223" s="9"/>
      <c r="P223" t="s">
        <v>714</v>
      </c>
    </row>
    <row r="224" spans="1:16" ht="32" x14ac:dyDescent="0.2">
      <c r="A224" s="156">
        <v>13</v>
      </c>
      <c r="B224" s="74" t="s">
        <v>297</v>
      </c>
      <c r="C224" s="638" t="s">
        <v>234</v>
      </c>
      <c r="D224" s="639"/>
      <c r="E224" s="640"/>
      <c r="F224" s="351" t="s">
        <v>239</v>
      </c>
      <c r="G224" s="9"/>
      <c r="H224" s="4">
        <v>1</v>
      </c>
      <c r="I224" s="9"/>
      <c r="J224" s="9"/>
      <c r="K224" s="9"/>
      <c r="L224" s="17">
        <v>1</v>
      </c>
      <c r="M224" s="9"/>
      <c r="N224" s="9"/>
      <c r="P224" t="s">
        <v>714</v>
      </c>
    </row>
    <row r="225" spans="1:16" ht="16" x14ac:dyDescent="0.2">
      <c r="A225" s="156">
        <v>13</v>
      </c>
      <c r="B225" s="452" t="s">
        <v>953</v>
      </c>
      <c r="C225" s="625" t="s">
        <v>233</v>
      </c>
      <c r="D225" s="618"/>
      <c r="E225" s="626"/>
      <c r="F225" s="86" t="s">
        <v>240</v>
      </c>
      <c r="G225" s="9"/>
      <c r="H225" s="4">
        <v>3</v>
      </c>
      <c r="I225" s="9"/>
      <c r="J225" s="9"/>
      <c r="K225" s="9"/>
      <c r="L225" s="17"/>
      <c r="M225" s="9"/>
      <c r="N225" s="9"/>
      <c r="P225" t="s">
        <v>714</v>
      </c>
    </row>
    <row r="226" spans="1:16" ht="32" x14ac:dyDescent="0.2">
      <c r="A226" s="156">
        <v>13</v>
      </c>
      <c r="B226" s="74" t="s">
        <v>484</v>
      </c>
      <c r="C226" s="638" t="s">
        <v>495</v>
      </c>
      <c r="D226" s="639"/>
      <c r="E226" s="640"/>
      <c r="F226" s="381" t="s">
        <v>239</v>
      </c>
      <c r="G226" s="9"/>
      <c r="H226" s="4"/>
      <c r="I226" s="9"/>
      <c r="J226" s="9"/>
      <c r="K226" s="9"/>
      <c r="L226" s="483">
        <v>8</v>
      </c>
      <c r="M226" s="426">
        <v>0</v>
      </c>
      <c r="N226" s="9"/>
      <c r="O226" s="369" t="s">
        <v>829</v>
      </c>
      <c r="P226" t="s">
        <v>714</v>
      </c>
    </row>
    <row r="227" spans="1:16" ht="32" x14ac:dyDescent="0.2">
      <c r="A227" s="156">
        <v>13</v>
      </c>
      <c r="B227" s="432" t="s">
        <v>754</v>
      </c>
      <c r="C227" s="625" t="s">
        <v>237</v>
      </c>
      <c r="D227" s="618"/>
      <c r="E227" s="626"/>
      <c r="F227" s="86" t="s">
        <v>239</v>
      </c>
      <c r="G227" s="9"/>
      <c r="H227" s="4"/>
      <c r="I227" s="9"/>
      <c r="J227" s="9"/>
      <c r="K227" s="9"/>
      <c r="L227" s="483">
        <v>8</v>
      </c>
      <c r="M227" s="426">
        <v>0</v>
      </c>
      <c r="N227" s="9"/>
      <c r="O227" s="369" t="s">
        <v>829</v>
      </c>
      <c r="P227" t="s">
        <v>714</v>
      </c>
    </row>
    <row r="228" spans="1:16" ht="32" x14ac:dyDescent="0.2">
      <c r="A228" s="156">
        <v>13</v>
      </c>
      <c r="B228" s="74" t="s">
        <v>166</v>
      </c>
      <c r="C228" s="638" t="s">
        <v>237</v>
      </c>
      <c r="D228" s="639"/>
      <c r="E228" s="640"/>
      <c r="F228" s="351" t="s">
        <v>239</v>
      </c>
      <c r="G228" s="9"/>
      <c r="H228" s="4"/>
      <c r="I228" s="9"/>
      <c r="J228" s="9"/>
      <c r="K228" s="9"/>
      <c r="L228" s="483">
        <v>4</v>
      </c>
      <c r="M228" s="426">
        <v>0</v>
      </c>
      <c r="N228" s="9"/>
      <c r="O228" s="369" t="s">
        <v>829</v>
      </c>
      <c r="P228" t="s">
        <v>714</v>
      </c>
    </row>
    <row r="229" spans="1:16" ht="32" x14ac:dyDescent="0.2">
      <c r="A229" s="156">
        <v>13</v>
      </c>
      <c r="B229" s="308" t="s">
        <v>826</v>
      </c>
      <c r="C229" s="642" t="s">
        <v>237</v>
      </c>
      <c r="D229" s="643"/>
      <c r="E229" s="644"/>
      <c r="F229" s="86" t="s">
        <v>239</v>
      </c>
      <c r="G229" s="9"/>
      <c r="H229" s="4"/>
      <c r="I229" s="9"/>
      <c r="J229" s="9"/>
      <c r="K229" s="9"/>
      <c r="L229" s="483">
        <v>1</v>
      </c>
      <c r="M229" s="426">
        <v>0</v>
      </c>
      <c r="N229" s="9"/>
      <c r="O229" t="s">
        <v>831</v>
      </c>
      <c r="P229" t="s">
        <v>714</v>
      </c>
    </row>
    <row r="230" spans="1:16" ht="32" x14ac:dyDescent="0.2">
      <c r="A230" s="156">
        <v>13</v>
      </c>
      <c r="B230" s="74" t="s">
        <v>128</v>
      </c>
      <c r="C230" s="638" t="s">
        <v>237</v>
      </c>
      <c r="D230" s="639"/>
      <c r="E230" s="640"/>
      <c r="F230" s="351" t="s">
        <v>239</v>
      </c>
      <c r="G230" s="9"/>
      <c r="H230" s="312">
        <v>0</v>
      </c>
      <c r="I230" s="9"/>
      <c r="J230" s="9"/>
      <c r="K230" s="9"/>
      <c r="L230" s="483">
        <v>37</v>
      </c>
      <c r="M230" s="9"/>
      <c r="N230" s="9"/>
      <c r="O230" t="s">
        <v>828</v>
      </c>
      <c r="P230" t="s">
        <v>714</v>
      </c>
    </row>
    <row r="231" spans="1:16" ht="16" x14ac:dyDescent="0.2">
      <c r="A231" s="156">
        <v>13</v>
      </c>
      <c r="B231" s="308" t="s">
        <v>231</v>
      </c>
      <c r="C231" s="638" t="s">
        <v>270</v>
      </c>
      <c r="D231" s="639"/>
      <c r="E231" s="640"/>
      <c r="F231" s="351" t="s">
        <v>240</v>
      </c>
      <c r="G231" s="9"/>
      <c r="H231" s="4">
        <v>6</v>
      </c>
      <c r="I231" s="9"/>
      <c r="J231" s="9"/>
      <c r="K231" s="9"/>
      <c r="L231" s="17"/>
      <c r="M231" s="9"/>
      <c r="N231" s="9"/>
      <c r="P231" t="s">
        <v>714</v>
      </c>
    </row>
    <row r="232" spans="1:16" ht="32" x14ac:dyDescent="0.2">
      <c r="A232" s="156">
        <v>13</v>
      </c>
      <c r="B232" s="74" t="s">
        <v>482</v>
      </c>
      <c r="C232" s="625" t="s">
        <v>237</v>
      </c>
      <c r="D232" s="618"/>
      <c r="E232" s="626"/>
      <c r="F232" s="86" t="s">
        <v>239</v>
      </c>
      <c r="G232" s="9"/>
      <c r="H232" s="312">
        <v>0</v>
      </c>
      <c r="I232" s="9"/>
      <c r="J232" s="9"/>
      <c r="K232" s="426"/>
      <c r="L232" s="483">
        <v>1</v>
      </c>
      <c r="M232" s="426">
        <v>0</v>
      </c>
      <c r="N232" s="9"/>
      <c r="O232" s="369" t="s">
        <v>832</v>
      </c>
      <c r="P232" t="s">
        <v>714</v>
      </c>
    </row>
    <row r="233" spans="1:16" ht="32" x14ac:dyDescent="0.2">
      <c r="A233" s="156">
        <v>13</v>
      </c>
      <c r="B233" s="74" t="s">
        <v>319</v>
      </c>
      <c r="C233" s="638" t="s">
        <v>234</v>
      </c>
      <c r="D233" s="639"/>
      <c r="E233" s="640"/>
      <c r="F233" s="351" t="s">
        <v>238</v>
      </c>
      <c r="G233" s="9"/>
      <c r="H233" s="312">
        <v>14</v>
      </c>
      <c r="I233" s="9"/>
      <c r="J233" s="9"/>
      <c r="K233" s="426">
        <v>2</v>
      </c>
      <c r="L233" s="483">
        <v>2</v>
      </c>
      <c r="M233" s="426">
        <v>0</v>
      </c>
      <c r="N233" s="9"/>
      <c r="O233" s="369" t="s">
        <v>833</v>
      </c>
      <c r="P233" t="s">
        <v>714</v>
      </c>
    </row>
    <row r="234" spans="1:16" ht="32" x14ac:dyDescent="0.2">
      <c r="A234" s="156">
        <v>13</v>
      </c>
      <c r="B234" s="74" t="s">
        <v>565</v>
      </c>
      <c r="C234" s="638" t="s">
        <v>234</v>
      </c>
      <c r="D234" s="639"/>
      <c r="E234" s="640"/>
      <c r="F234" s="351" t="s">
        <v>238</v>
      </c>
      <c r="G234" s="9"/>
      <c r="H234" s="4">
        <v>3</v>
      </c>
      <c r="I234" s="9"/>
      <c r="J234" s="9"/>
      <c r="K234" s="9"/>
      <c r="L234" s="17"/>
      <c r="M234" s="9"/>
      <c r="N234" s="9"/>
      <c r="P234" t="s">
        <v>714</v>
      </c>
    </row>
    <row r="235" spans="1:16" ht="32" x14ac:dyDescent="0.2">
      <c r="A235" s="156">
        <v>13</v>
      </c>
      <c r="B235" s="74" t="s">
        <v>189</v>
      </c>
      <c r="C235" s="638" t="s">
        <v>233</v>
      </c>
      <c r="D235" s="639"/>
      <c r="E235" s="640"/>
      <c r="F235" s="351" t="s">
        <v>238</v>
      </c>
      <c r="G235" s="9"/>
      <c r="H235" s="4">
        <v>9</v>
      </c>
      <c r="I235" s="9"/>
      <c r="J235" s="9"/>
      <c r="K235" s="9"/>
      <c r="L235" s="17"/>
      <c r="M235" s="9"/>
      <c r="N235" s="9"/>
      <c r="P235" t="s">
        <v>714</v>
      </c>
    </row>
    <row r="236" spans="1:16" ht="32" x14ac:dyDescent="0.2">
      <c r="A236" s="156">
        <v>13</v>
      </c>
      <c r="B236" s="74" t="s">
        <v>273</v>
      </c>
      <c r="C236" s="641" t="s">
        <v>234</v>
      </c>
      <c r="D236" s="641"/>
      <c r="E236" s="641"/>
      <c r="F236" s="154" t="s">
        <v>238</v>
      </c>
      <c r="G236" s="9"/>
      <c r="H236" s="4">
        <v>4</v>
      </c>
      <c r="I236" s="9"/>
      <c r="J236" s="9"/>
      <c r="K236" s="9"/>
      <c r="L236" s="17"/>
      <c r="M236" s="9"/>
      <c r="N236" s="9"/>
      <c r="P236" t="s">
        <v>714</v>
      </c>
    </row>
    <row r="237" spans="1:16" ht="32" x14ac:dyDescent="0.2">
      <c r="A237" s="156">
        <v>13</v>
      </c>
      <c r="B237" s="74" t="s">
        <v>129</v>
      </c>
      <c r="C237" s="625" t="s">
        <v>233</v>
      </c>
      <c r="D237" s="618"/>
      <c r="E237" s="626"/>
      <c r="F237" s="86" t="s">
        <v>238</v>
      </c>
      <c r="G237" s="9"/>
      <c r="H237" s="4">
        <v>3</v>
      </c>
      <c r="I237" s="9"/>
      <c r="J237" s="9"/>
      <c r="K237" s="9"/>
      <c r="L237" s="17"/>
      <c r="M237" s="9"/>
      <c r="N237" s="9"/>
      <c r="P237" t="s">
        <v>714</v>
      </c>
    </row>
    <row r="238" spans="1:16" ht="16" x14ac:dyDescent="0.2">
      <c r="A238" s="156">
        <v>14</v>
      </c>
      <c r="B238" s="74" t="s">
        <v>135</v>
      </c>
      <c r="C238" s="638" t="s">
        <v>236</v>
      </c>
      <c r="D238" s="639"/>
      <c r="E238" s="640"/>
      <c r="F238" s="351" t="s">
        <v>242</v>
      </c>
      <c r="G238" s="9"/>
      <c r="H238" s="4">
        <v>3</v>
      </c>
      <c r="I238" s="9"/>
      <c r="J238" s="9"/>
      <c r="K238" s="9"/>
      <c r="L238" s="17"/>
      <c r="M238" s="9"/>
      <c r="N238" s="9"/>
      <c r="P238" t="s">
        <v>714</v>
      </c>
    </row>
    <row r="239" spans="1:16" ht="32" x14ac:dyDescent="0.2">
      <c r="A239" s="156">
        <v>14</v>
      </c>
      <c r="B239" s="74" t="s">
        <v>232</v>
      </c>
      <c r="C239" s="625" t="s">
        <v>236</v>
      </c>
      <c r="D239" s="618"/>
      <c r="E239" s="626"/>
      <c r="F239" s="86" t="s">
        <v>239</v>
      </c>
      <c r="G239" s="9"/>
      <c r="H239" s="4"/>
      <c r="I239" s="9"/>
      <c r="J239" s="9">
        <v>1</v>
      </c>
      <c r="K239" s="9"/>
      <c r="L239" s="17"/>
      <c r="M239" s="9"/>
      <c r="N239" s="9"/>
      <c r="P239" t="s">
        <v>714</v>
      </c>
    </row>
    <row r="240" spans="1:16" ht="32" x14ac:dyDescent="0.2">
      <c r="A240" s="156">
        <v>14</v>
      </c>
      <c r="B240" s="74" t="s">
        <v>161</v>
      </c>
      <c r="C240" s="638" t="s">
        <v>235</v>
      </c>
      <c r="D240" s="639"/>
      <c r="E240" s="640"/>
      <c r="F240" s="381" t="s">
        <v>239</v>
      </c>
      <c r="G240" s="9"/>
      <c r="H240" s="4">
        <v>1</v>
      </c>
      <c r="I240" s="9"/>
      <c r="J240" s="9">
        <v>5</v>
      </c>
      <c r="K240" s="9"/>
      <c r="L240" s="17">
        <v>2</v>
      </c>
      <c r="M240" s="9"/>
      <c r="N240" s="9"/>
      <c r="P240" t="s">
        <v>714</v>
      </c>
    </row>
    <row r="241" spans="1:16" ht="32" x14ac:dyDescent="0.2">
      <c r="A241" s="156">
        <v>14</v>
      </c>
      <c r="B241" s="74" t="s">
        <v>132</v>
      </c>
      <c r="C241" s="638" t="s">
        <v>233</v>
      </c>
      <c r="D241" s="639"/>
      <c r="E241" s="640"/>
      <c r="F241" s="351" t="s">
        <v>238</v>
      </c>
      <c r="G241" s="9"/>
      <c r="H241" s="4">
        <v>9</v>
      </c>
      <c r="I241" s="9"/>
      <c r="J241" s="9"/>
      <c r="K241" s="9"/>
      <c r="L241" s="17"/>
      <c r="M241" s="9"/>
      <c r="N241" s="9"/>
      <c r="P241" t="s">
        <v>714</v>
      </c>
    </row>
    <row r="242" spans="1:16" ht="32" x14ac:dyDescent="0.2">
      <c r="A242" s="156">
        <v>14</v>
      </c>
      <c r="B242" s="74" t="s">
        <v>133</v>
      </c>
      <c r="C242" s="638" t="s">
        <v>236</v>
      </c>
      <c r="D242" s="639"/>
      <c r="E242" s="640"/>
      <c r="F242" s="351" t="s">
        <v>239</v>
      </c>
      <c r="G242" s="9"/>
      <c r="H242" s="4">
        <v>12</v>
      </c>
      <c r="I242" s="9"/>
      <c r="J242" s="9"/>
      <c r="K242" s="9"/>
      <c r="L242" s="17"/>
      <c r="M242" s="9"/>
      <c r="N242" s="9"/>
      <c r="P242" t="s">
        <v>714</v>
      </c>
    </row>
    <row r="243" spans="1:16" ht="32" x14ac:dyDescent="0.2">
      <c r="A243" s="156">
        <v>14</v>
      </c>
      <c r="B243" s="74" t="s">
        <v>484</v>
      </c>
      <c r="C243" s="638" t="s">
        <v>495</v>
      </c>
      <c r="D243" s="639"/>
      <c r="E243" s="640"/>
      <c r="F243" s="381" t="s">
        <v>239</v>
      </c>
      <c r="G243" s="9"/>
      <c r="H243" s="4">
        <v>1</v>
      </c>
      <c r="I243" s="9"/>
      <c r="J243" s="9"/>
      <c r="K243" s="9"/>
      <c r="L243" s="17"/>
      <c r="M243" s="9"/>
      <c r="N243" s="9"/>
      <c r="P243" t="s">
        <v>714</v>
      </c>
    </row>
    <row r="244" spans="1:16" ht="32" x14ac:dyDescent="0.2">
      <c r="A244" s="156">
        <v>14</v>
      </c>
      <c r="B244" s="74" t="s">
        <v>297</v>
      </c>
      <c r="C244" s="638" t="s">
        <v>234</v>
      </c>
      <c r="D244" s="639"/>
      <c r="E244" s="640"/>
      <c r="F244" s="351" t="s">
        <v>239</v>
      </c>
      <c r="G244" s="9"/>
      <c r="H244" s="4">
        <v>1</v>
      </c>
      <c r="I244" s="9"/>
      <c r="J244" s="9"/>
      <c r="K244" s="9"/>
      <c r="L244" s="17"/>
      <c r="M244" s="9"/>
      <c r="N244" s="9"/>
      <c r="P244" t="s">
        <v>714</v>
      </c>
    </row>
    <row r="245" spans="1:16" ht="32" x14ac:dyDescent="0.2">
      <c r="A245" s="156">
        <v>14</v>
      </c>
      <c r="B245" s="74" t="s">
        <v>188</v>
      </c>
      <c r="C245" s="638" t="s">
        <v>496</v>
      </c>
      <c r="D245" s="639"/>
      <c r="E245" s="640"/>
      <c r="F245" s="351" t="s">
        <v>239</v>
      </c>
      <c r="G245" s="9"/>
      <c r="H245" s="4"/>
      <c r="I245" s="9"/>
      <c r="J245" s="9"/>
      <c r="K245" s="9"/>
      <c r="L245" s="17">
        <v>4</v>
      </c>
      <c r="M245" s="9"/>
      <c r="N245" s="9"/>
      <c r="P245" t="s">
        <v>714</v>
      </c>
    </row>
    <row r="246" spans="1:16" ht="32" x14ac:dyDescent="0.2">
      <c r="A246" s="156">
        <v>14</v>
      </c>
      <c r="B246" s="74" t="s">
        <v>128</v>
      </c>
      <c r="C246" s="638" t="s">
        <v>237</v>
      </c>
      <c r="D246" s="639"/>
      <c r="E246" s="640"/>
      <c r="F246" s="351" t="s">
        <v>239</v>
      </c>
      <c r="G246" s="9"/>
      <c r="H246" s="312">
        <v>0</v>
      </c>
      <c r="I246" s="9"/>
      <c r="J246" s="9"/>
      <c r="K246" s="9"/>
      <c r="L246" s="483">
        <v>9</v>
      </c>
      <c r="M246" s="9"/>
      <c r="N246" s="9"/>
      <c r="O246" t="s">
        <v>828</v>
      </c>
      <c r="P246" t="s">
        <v>714</v>
      </c>
    </row>
    <row r="247" spans="1:16" ht="32" x14ac:dyDescent="0.2">
      <c r="A247" s="156">
        <v>14</v>
      </c>
      <c r="B247" s="74" t="s">
        <v>166</v>
      </c>
      <c r="C247" s="638" t="s">
        <v>237</v>
      </c>
      <c r="D247" s="639"/>
      <c r="E247" s="640"/>
      <c r="F247" s="351" t="s">
        <v>239</v>
      </c>
      <c r="G247" s="9"/>
      <c r="H247" s="4"/>
      <c r="I247" s="9"/>
      <c r="J247" s="9"/>
      <c r="K247" s="9"/>
      <c r="L247" s="17">
        <v>2</v>
      </c>
      <c r="M247" s="9"/>
      <c r="N247" s="9"/>
      <c r="P247" t="s">
        <v>714</v>
      </c>
    </row>
    <row r="248" spans="1:16" ht="32" x14ac:dyDescent="0.2">
      <c r="A248" s="156">
        <v>14</v>
      </c>
      <c r="B248" s="432" t="s">
        <v>754</v>
      </c>
      <c r="C248" s="625" t="s">
        <v>237</v>
      </c>
      <c r="D248" s="618"/>
      <c r="E248" s="626"/>
      <c r="F248" s="86" t="s">
        <v>239</v>
      </c>
      <c r="G248" s="9"/>
      <c r="H248" s="4"/>
      <c r="I248" s="9"/>
      <c r="J248" s="9"/>
      <c r="K248" s="9"/>
      <c r="L248" s="17">
        <v>3</v>
      </c>
      <c r="M248" s="9"/>
      <c r="N248" s="9"/>
      <c r="P248" t="s">
        <v>714</v>
      </c>
    </row>
    <row r="249" spans="1:16" ht="32" x14ac:dyDescent="0.2">
      <c r="A249" s="156">
        <v>14</v>
      </c>
      <c r="B249" s="74" t="s">
        <v>127</v>
      </c>
      <c r="C249" s="638" t="s">
        <v>233</v>
      </c>
      <c r="D249" s="639"/>
      <c r="E249" s="640"/>
      <c r="F249" s="351" t="s">
        <v>238</v>
      </c>
      <c r="G249" s="9"/>
      <c r="H249" s="4">
        <v>4</v>
      </c>
      <c r="I249" s="9"/>
      <c r="J249" s="9"/>
      <c r="K249" s="9"/>
      <c r="L249" s="17"/>
      <c r="M249" s="9"/>
      <c r="N249" s="9"/>
      <c r="P249" t="s">
        <v>714</v>
      </c>
    </row>
    <row r="250" spans="1:16" ht="32" x14ac:dyDescent="0.2">
      <c r="A250" s="156">
        <v>14</v>
      </c>
      <c r="B250" s="74" t="s">
        <v>189</v>
      </c>
      <c r="C250" s="638" t="s">
        <v>233</v>
      </c>
      <c r="D250" s="639"/>
      <c r="E250" s="640"/>
      <c r="F250" s="351" t="s">
        <v>238</v>
      </c>
      <c r="G250" s="9"/>
      <c r="H250" s="4">
        <v>14</v>
      </c>
      <c r="I250" s="9"/>
      <c r="J250" s="9"/>
      <c r="K250" s="9"/>
      <c r="L250" s="17"/>
      <c r="M250" s="9"/>
      <c r="N250" s="9"/>
      <c r="P250" t="s">
        <v>714</v>
      </c>
    </row>
    <row r="251" spans="1:16" ht="32" x14ac:dyDescent="0.2">
      <c r="A251" s="156">
        <v>14</v>
      </c>
      <c r="B251" s="74" t="s">
        <v>273</v>
      </c>
      <c r="C251" s="641" t="s">
        <v>234</v>
      </c>
      <c r="D251" s="641"/>
      <c r="E251" s="641"/>
      <c r="F251" s="154" t="s">
        <v>238</v>
      </c>
      <c r="G251" s="9"/>
      <c r="H251" s="4">
        <v>16</v>
      </c>
      <c r="I251" s="9"/>
      <c r="J251" s="9"/>
      <c r="K251" s="9"/>
      <c r="L251" s="17"/>
      <c r="M251" s="9"/>
      <c r="N251" s="9"/>
      <c r="P251" t="s">
        <v>714</v>
      </c>
    </row>
    <row r="252" spans="1:16" ht="32" x14ac:dyDescent="0.2">
      <c r="A252" s="156">
        <v>14</v>
      </c>
      <c r="B252" s="74" t="s">
        <v>319</v>
      </c>
      <c r="C252" s="638" t="s">
        <v>234</v>
      </c>
      <c r="D252" s="639"/>
      <c r="E252" s="640"/>
      <c r="F252" s="351" t="s">
        <v>238</v>
      </c>
      <c r="G252" s="9"/>
      <c r="H252" s="4">
        <v>10</v>
      </c>
      <c r="I252" s="9"/>
      <c r="J252" s="9"/>
      <c r="K252" s="9">
        <v>2</v>
      </c>
      <c r="L252" s="17">
        <v>25</v>
      </c>
      <c r="M252" s="9"/>
      <c r="N252" s="9"/>
      <c r="P252" t="s">
        <v>714</v>
      </c>
    </row>
    <row r="253" spans="1:16" ht="32" x14ac:dyDescent="0.2">
      <c r="A253" s="156">
        <v>14</v>
      </c>
      <c r="B253" s="74" t="s">
        <v>565</v>
      </c>
      <c r="C253" s="638" t="s">
        <v>234</v>
      </c>
      <c r="D253" s="639"/>
      <c r="E253" s="640"/>
      <c r="F253" s="351" t="s">
        <v>238</v>
      </c>
      <c r="G253" s="9"/>
      <c r="H253" s="4">
        <v>3</v>
      </c>
      <c r="I253" s="9"/>
      <c r="J253" s="9"/>
      <c r="K253" s="9"/>
      <c r="L253" s="17"/>
      <c r="M253" s="9"/>
      <c r="N253" s="9"/>
      <c r="P253" t="s">
        <v>714</v>
      </c>
    </row>
    <row r="254" spans="1:16" ht="16" x14ac:dyDescent="0.2">
      <c r="A254" s="156">
        <v>15</v>
      </c>
      <c r="B254" s="74" t="s">
        <v>135</v>
      </c>
      <c r="C254" s="638" t="s">
        <v>236</v>
      </c>
      <c r="D254" s="639"/>
      <c r="E254" s="640"/>
      <c r="F254" s="351" t="s">
        <v>242</v>
      </c>
      <c r="G254" s="9"/>
      <c r="H254" s="4">
        <v>1</v>
      </c>
      <c r="I254" s="9"/>
      <c r="J254" s="9">
        <v>1</v>
      </c>
      <c r="K254" s="9"/>
      <c r="L254" s="17"/>
      <c r="M254" s="9"/>
      <c r="N254" s="9"/>
      <c r="P254" t="s">
        <v>714</v>
      </c>
    </row>
    <row r="255" spans="1:16" ht="32" x14ac:dyDescent="0.2">
      <c r="A255" s="156">
        <v>15</v>
      </c>
      <c r="B255" s="74" t="s">
        <v>161</v>
      </c>
      <c r="C255" s="638" t="s">
        <v>235</v>
      </c>
      <c r="D255" s="639"/>
      <c r="E255" s="640"/>
      <c r="F255" s="381" t="s">
        <v>239</v>
      </c>
      <c r="G255" s="9"/>
      <c r="H255" s="4">
        <v>2</v>
      </c>
      <c r="I255" s="9"/>
      <c r="J255" s="9">
        <v>1</v>
      </c>
      <c r="K255" s="9"/>
      <c r="L255" s="17">
        <v>4</v>
      </c>
      <c r="M255" s="9"/>
      <c r="N255" s="9"/>
      <c r="P255" t="s">
        <v>714</v>
      </c>
    </row>
    <row r="256" spans="1:16" ht="32" x14ac:dyDescent="0.2">
      <c r="A256" s="156">
        <v>15</v>
      </c>
      <c r="B256" s="74" t="s">
        <v>133</v>
      </c>
      <c r="C256" s="638" t="s">
        <v>236</v>
      </c>
      <c r="D256" s="639"/>
      <c r="E256" s="640"/>
      <c r="F256" s="351" t="s">
        <v>239</v>
      </c>
      <c r="G256" s="9"/>
      <c r="H256" s="4">
        <v>13</v>
      </c>
      <c r="I256" s="9"/>
      <c r="J256" s="9"/>
      <c r="K256" s="9"/>
      <c r="L256" s="17"/>
      <c r="M256" s="9"/>
      <c r="N256" s="9"/>
      <c r="P256" t="s">
        <v>714</v>
      </c>
    </row>
    <row r="257" spans="1:16" ht="32" x14ac:dyDescent="0.2">
      <c r="A257" s="156">
        <v>15</v>
      </c>
      <c r="B257" s="74" t="s">
        <v>132</v>
      </c>
      <c r="C257" s="638" t="s">
        <v>233</v>
      </c>
      <c r="D257" s="639"/>
      <c r="E257" s="640"/>
      <c r="F257" s="351" t="s">
        <v>238</v>
      </c>
      <c r="G257" s="9"/>
      <c r="H257" s="4">
        <v>3</v>
      </c>
      <c r="I257" s="9"/>
      <c r="J257" s="9"/>
      <c r="K257" s="9"/>
      <c r="L257" s="17"/>
      <c r="M257" s="9"/>
      <c r="N257" s="9"/>
      <c r="P257" t="s">
        <v>714</v>
      </c>
    </row>
    <row r="258" spans="1:16" ht="32" x14ac:dyDescent="0.2">
      <c r="A258" s="156">
        <v>15</v>
      </c>
      <c r="B258" s="74" t="s">
        <v>297</v>
      </c>
      <c r="C258" s="638" t="s">
        <v>234</v>
      </c>
      <c r="D258" s="639"/>
      <c r="E258" s="640"/>
      <c r="F258" s="351" t="s">
        <v>239</v>
      </c>
      <c r="G258" s="9"/>
      <c r="H258" s="4">
        <v>3</v>
      </c>
      <c r="I258" s="9"/>
      <c r="J258" s="9"/>
      <c r="K258" s="9"/>
      <c r="L258" s="17"/>
      <c r="M258" s="9"/>
      <c r="N258" s="9"/>
      <c r="P258" t="s">
        <v>714</v>
      </c>
    </row>
    <row r="259" spans="1:16" ht="32" x14ac:dyDescent="0.2">
      <c r="A259" s="156">
        <v>15</v>
      </c>
      <c r="B259" s="74" t="s">
        <v>319</v>
      </c>
      <c r="C259" s="638" t="s">
        <v>234</v>
      </c>
      <c r="D259" s="639"/>
      <c r="E259" s="640"/>
      <c r="F259" s="351" t="s">
        <v>238</v>
      </c>
      <c r="G259" s="9"/>
      <c r="H259" s="4">
        <v>18</v>
      </c>
      <c r="I259" s="9"/>
      <c r="J259" s="9"/>
      <c r="K259" s="9">
        <v>6</v>
      </c>
      <c r="L259" s="17">
        <v>4</v>
      </c>
      <c r="M259" s="9"/>
      <c r="N259" s="9"/>
      <c r="P259" t="s">
        <v>714</v>
      </c>
    </row>
    <row r="260" spans="1:16" ht="32" x14ac:dyDescent="0.2">
      <c r="A260" s="156">
        <v>15</v>
      </c>
      <c r="B260" s="74" t="s">
        <v>127</v>
      </c>
      <c r="C260" s="638" t="s">
        <v>233</v>
      </c>
      <c r="D260" s="639"/>
      <c r="E260" s="640"/>
      <c r="F260" s="351" t="s">
        <v>238</v>
      </c>
      <c r="G260" s="9"/>
      <c r="H260" s="4">
        <v>7</v>
      </c>
      <c r="I260" s="9"/>
      <c r="J260" s="9"/>
      <c r="K260" s="9"/>
      <c r="L260" s="17"/>
      <c r="M260" s="9"/>
      <c r="N260" s="9"/>
      <c r="P260" t="s">
        <v>714</v>
      </c>
    </row>
    <row r="261" spans="1:16" ht="32" x14ac:dyDescent="0.2">
      <c r="A261" s="156">
        <v>15</v>
      </c>
      <c r="B261" s="74" t="s">
        <v>188</v>
      </c>
      <c r="C261" s="638" t="s">
        <v>496</v>
      </c>
      <c r="D261" s="639"/>
      <c r="E261" s="640"/>
      <c r="F261" s="351" t="s">
        <v>239</v>
      </c>
      <c r="G261" s="9"/>
      <c r="H261" s="4">
        <v>3</v>
      </c>
      <c r="I261" s="9"/>
      <c r="J261" s="9"/>
      <c r="K261" s="9"/>
      <c r="L261" s="17"/>
      <c r="M261" s="9"/>
      <c r="N261" s="9"/>
      <c r="P261" t="s">
        <v>714</v>
      </c>
    </row>
    <row r="262" spans="1:16" ht="32" x14ac:dyDescent="0.2">
      <c r="A262" s="156">
        <v>15</v>
      </c>
      <c r="B262" s="74" t="s">
        <v>128</v>
      </c>
      <c r="C262" s="638" t="s">
        <v>237</v>
      </c>
      <c r="D262" s="639"/>
      <c r="E262" s="640"/>
      <c r="F262" s="351" t="s">
        <v>239</v>
      </c>
      <c r="G262" s="9"/>
      <c r="H262" s="312">
        <v>0</v>
      </c>
      <c r="I262" s="9"/>
      <c r="J262" s="9"/>
      <c r="K262" s="9"/>
      <c r="L262" s="483">
        <v>34</v>
      </c>
      <c r="M262" s="9"/>
      <c r="N262" s="9"/>
      <c r="O262" t="s">
        <v>828</v>
      </c>
      <c r="P262" t="s">
        <v>714</v>
      </c>
    </row>
    <row r="263" spans="1:16" ht="32" x14ac:dyDescent="0.2">
      <c r="A263" s="156">
        <v>15</v>
      </c>
      <c r="B263" s="308" t="s">
        <v>826</v>
      </c>
      <c r="C263" s="642" t="s">
        <v>237</v>
      </c>
      <c r="D263" s="643"/>
      <c r="E263" s="644"/>
      <c r="F263" s="86" t="s">
        <v>239</v>
      </c>
      <c r="G263" s="9"/>
      <c r="H263" s="4"/>
      <c r="I263" s="9"/>
      <c r="J263" s="9"/>
      <c r="K263" s="9"/>
      <c r="L263" s="17">
        <v>2</v>
      </c>
      <c r="M263" s="9"/>
      <c r="N263" s="9"/>
      <c r="O263" t="s">
        <v>825</v>
      </c>
      <c r="P263" t="s">
        <v>714</v>
      </c>
    </row>
    <row r="264" spans="1:16" ht="32" x14ac:dyDescent="0.2">
      <c r="A264" s="156">
        <v>15</v>
      </c>
      <c r="B264" s="74" t="s">
        <v>166</v>
      </c>
      <c r="C264" s="638" t="s">
        <v>237</v>
      </c>
      <c r="D264" s="639"/>
      <c r="E264" s="640"/>
      <c r="F264" s="351" t="s">
        <v>239</v>
      </c>
      <c r="G264" s="9"/>
      <c r="H264" s="4"/>
      <c r="I264" s="9"/>
      <c r="J264" s="9"/>
      <c r="K264" s="9"/>
      <c r="L264" s="17">
        <v>23</v>
      </c>
      <c r="M264" s="9"/>
      <c r="N264" s="9"/>
      <c r="P264" t="s">
        <v>714</v>
      </c>
    </row>
    <row r="265" spans="1:16" ht="16" x14ac:dyDescent="0.2">
      <c r="A265" s="156">
        <v>15</v>
      </c>
      <c r="B265" s="308" t="s">
        <v>231</v>
      </c>
      <c r="C265" s="638" t="s">
        <v>270</v>
      </c>
      <c r="D265" s="639"/>
      <c r="E265" s="640"/>
      <c r="F265" s="351" t="s">
        <v>240</v>
      </c>
      <c r="G265" s="9"/>
      <c r="H265" s="4">
        <v>8</v>
      </c>
      <c r="I265" s="9"/>
      <c r="J265" s="9"/>
      <c r="K265" s="9">
        <v>4</v>
      </c>
      <c r="L265" s="17"/>
      <c r="M265" s="9"/>
      <c r="N265" s="9"/>
      <c r="P265" t="s">
        <v>714</v>
      </c>
    </row>
    <row r="266" spans="1:16" ht="32" x14ac:dyDescent="0.2">
      <c r="A266" s="156">
        <v>15</v>
      </c>
      <c r="B266" s="432" t="s">
        <v>754</v>
      </c>
      <c r="C266" s="625" t="s">
        <v>237</v>
      </c>
      <c r="D266" s="618"/>
      <c r="E266" s="626"/>
      <c r="F266" s="86" t="s">
        <v>239</v>
      </c>
      <c r="G266" s="9"/>
      <c r="H266" s="4"/>
      <c r="I266" s="9"/>
      <c r="J266" s="9"/>
      <c r="K266" s="9"/>
      <c r="L266" s="17">
        <v>6</v>
      </c>
      <c r="M266" s="9"/>
      <c r="N266" s="9"/>
      <c r="P266" t="s">
        <v>714</v>
      </c>
    </row>
    <row r="267" spans="1:16" ht="32" x14ac:dyDescent="0.2">
      <c r="A267" s="156">
        <v>15</v>
      </c>
      <c r="B267" s="74" t="s">
        <v>273</v>
      </c>
      <c r="C267" s="641" t="s">
        <v>234</v>
      </c>
      <c r="D267" s="641"/>
      <c r="E267" s="641"/>
      <c r="F267" s="154" t="s">
        <v>238</v>
      </c>
      <c r="G267" s="9"/>
      <c r="H267" s="4">
        <v>19</v>
      </c>
      <c r="I267" s="9"/>
      <c r="J267" s="9"/>
      <c r="K267" s="9"/>
      <c r="L267" s="17"/>
      <c r="M267" s="9"/>
      <c r="N267" s="9"/>
      <c r="P267" t="s">
        <v>714</v>
      </c>
    </row>
    <row r="268" spans="1:16" ht="32" x14ac:dyDescent="0.2">
      <c r="A268" s="156">
        <v>15</v>
      </c>
      <c r="B268" s="74" t="s">
        <v>189</v>
      </c>
      <c r="C268" s="638" t="s">
        <v>233</v>
      </c>
      <c r="D268" s="639"/>
      <c r="E268" s="640"/>
      <c r="F268" s="351" t="s">
        <v>238</v>
      </c>
      <c r="G268" s="9"/>
      <c r="H268" s="4">
        <v>35</v>
      </c>
      <c r="I268" s="9"/>
      <c r="J268" s="9"/>
      <c r="K268" s="9"/>
      <c r="L268" s="17"/>
      <c r="M268" s="9"/>
      <c r="N268" s="9"/>
      <c r="P268" t="s">
        <v>714</v>
      </c>
    </row>
    <row r="269" spans="1:16" ht="32" x14ac:dyDescent="0.2">
      <c r="A269" s="156">
        <v>15</v>
      </c>
      <c r="B269" s="74" t="s">
        <v>190</v>
      </c>
      <c r="C269" s="625" t="s">
        <v>234</v>
      </c>
      <c r="D269" s="618"/>
      <c r="E269" s="626"/>
      <c r="F269" s="86" t="s">
        <v>238</v>
      </c>
      <c r="G269" s="9"/>
      <c r="H269" s="4"/>
      <c r="I269" s="9"/>
      <c r="J269" s="9"/>
      <c r="K269" s="9"/>
      <c r="L269" s="17">
        <v>3</v>
      </c>
      <c r="M269" s="9"/>
      <c r="N269" s="9"/>
      <c r="P269" t="s">
        <v>714</v>
      </c>
    </row>
    <row r="270" spans="1:16" ht="32" x14ac:dyDescent="0.2">
      <c r="A270" s="156">
        <v>15</v>
      </c>
      <c r="B270" s="74" t="s">
        <v>482</v>
      </c>
      <c r="C270" s="625" t="s">
        <v>237</v>
      </c>
      <c r="D270" s="618"/>
      <c r="E270" s="626"/>
      <c r="F270" s="86" t="s">
        <v>239</v>
      </c>
      <c r="G270" s="9"/>
      <c r="H270" s="4"/>
      <c r="I270" s="9"/>
      <c r="J270" s="9"/>
      <c r="K270" s="9"/>
      <c r="L270" s="17" t="s">
        <v>756</v>
      </c>
      <c r="M270" s="9"/>
      <c r="N270" s="9">
        <v>1</v>
      </c>
      <c r="P270" t="s">
        <v>714</v>
      </c>
    </row>
    <row r="271" spans="1:16" ht="32" x14ac:dyDescent="0.2">
      <c r="A271" s="156">
        <v>16</v>
      </c>
      <c r="B271" s="74" t="s">
        <v>232</v>
      </c>
      <c r="C271" s="625" t="s">
        <v>236</v>
      </c>
      <c r="D271" s="618"/>
      <c r="E271" s="626"/>
      <c r="F271" s="86" t="s">
        <v>239</v>
      </c>
      <c r="G271" s="9"/>
      <c r="H271" s="4">
        <v>2</v>
      </c>
      <c r="I271" s="9"/>
      <c r="J271" s="9"/>
      <c r="K271" s="9"/>
      <c r="L271" s="17">
        <v>1</v>
      </c>
      <c r="M271" s="9"/>
      <c r="N271" s="9"/>
      <c r="P271" t="s">
        <v>714</v>
      </c>
    </row>
    <row r="272" spans="1:16" ht="32" x14ac:dyDescent="0.2">
      <c r="A272" s="156">
        <v>16</v>
      </c>
      <c r="B272" s="74" t="s">
        <v>132</v>
      </c>
      <c r="C272" s="638" t="s">
        <v>233</v>
      </c>
      <c r="D272" s="639"/>
      <c r="E272" s="640"/>
      <c r="F272" s="351" t="s">
        <v>238</v>
      </c>
      <c r="G272" s="9"/>
      <c r="H272" s="4">
        <v>5</v>
      </c>
      <c r="I272" s="9"/>
      <c r="J272" s="9"/>
      <c r="K272" s="9"/>
      <c r="L272" s="17"/>
      <c r="M272" s="9"/>
      <c r="N272" s="9"/>
      <c r="P272" t="s">
        <v>714</v>
      </c>
    </row>
    <row r="273" spans="1:16" ht="32" x14ac:dyDescent="0.2">
      <c r="A273" s="156">
        <v>16</v>
      </c>
      <c r="B273" s="74" t="s">
        <v>161</v>
      </c>
      <c r="C273" s="638" t="s">
        <v>235</v>
      </c>
      <c r="D273" s="639"/>
      <c r="E273" s="640"/>
      <c r="F273" s="381" t="s">
        <v>239</v>
      </c>
      <c r="G273" s="9"/>
      <c r="H273" s="4"/>
      <c r="I273" s="9"/>
      <c r="J273" s="9">
        <v>4</v>
      </c>
      <c r="K273" s="9"/>
      <c r="L273" s="17">
        <v>2</v>
      </c>
      <c r="M273" s="9"/>
      <c r="N273" s="9"/>
      <c r="P273" t="s">
        <v>714</v>
      </c>
    </row>
    <row r="274" spans="1:16" ht="32" x14ac:dyDescent="0.2">
      <c r="A274" s="156">
        <v>16</v>
      </c>
      <c r="B274" s="74" t="s">
        <v>133</v>
      </c>
      <c r="C274" s="638" t="s">
        <v>236</v>
      </c>
      <c r="D274" s="639"/>
      <c r="E274" s="640"/>
      <c r="F274" s="351" t="s">
        <v>239</v>
      </c>
      <c r="G274" s="9"/>
      <c r="H274" s="4">
        <v>26</v>
      </c>
      <c r="I274" s="9"/>
      <c r="J274" s="9"/>
      <c r="K274" s="9"/>
      <c r="L274" s="17">
        <v>2</v>
      </c>
      <c r="M274" s="9"/>
      <c r="N274" s="9"/>
      <c r="P274" t="s">
        <v>714</v>
      </c>
    </row>
    <row r="275" spans="1:16" ht="32" x14ac:dyDescent="0.2">
      <c r="A275" s="156">
        <v>16</v>
      </c>
      <c r="B275" s="74" t="s">
        <v>188</v>
      </c>
      <c r="C275" s="638" t="s">
        <v>496</v>
      </c>
      <c r="D275" s="639"/>
      <c r="E275" s="640"/>
      <c r="F275" s="351" t="s">
        <v>239</v>
      </c>
      <c r="G275" s="9"/>
      <c r="H275" s="4">
        <v>11</v>
      </c>
      <c r="I275" s="9"/>
      <c r="J275" s="9"/>
      <c r="K275" s="9"/>
      <c r="L275" s="17"/>
      <c r="M275" s="9"/>
      <c r="N275" s="9"/>
      <c r="P275" t="s">
        <v>714</v>
      </c>
    </row>
    <row r="276" spans="1:16" ht="32" x14ac:dyDescent="0.2">
      <c r="A276" s="156">
        <v>16</v>
      </c>
      <c r="B276" s="74" t="s">
        <v>128</v>
      </c>
      <c r="C276" s="638" t="s">
        <v>237</v>
      </c>
      <c r="D276" s="639"/>
      <c r="E276" s="640"/>
      <c r="F276" s="351" t="s">
        <v>239</v>
      </c>
      <c r="G276" s="9"/>
      <c r="H276" s="312">
        <v>0</v>
      </c>
      <c r="I276" s="9"/>
      <c r="J276" s="9"/>
      <c r="K276" s="9"/>
      <c r="L276" s="483">
        <v>33</v>
      </c>
      <c r="M276" s="9"/>
      <c r="N276" s="9"/>
      <c r="O276" t="s">
        <v>828</v>
      </c>
      <c r="P276" t="s">
        <v>714</v>
      </c>
    </row>
    <row r="277" spans="1:16" ht="16" x14ac:dyDescent="0.2">
      <c r="A277" s="156">
        <v>16</v>
      </c>
      <c r="B277" s="308" t="s">
        <v>231</v>
      </c>
      <c r="C277" s="638" t="s">
        <v>270</v>
      </c>
      <c r="D277" s="639"/>
      <c r="E277" s="640"/>
      <c r="F277" s="351" t="s">
        <v>240</v>
      </c>
      <c r="G277" s="9"/>
      <c r="H277" s="4">
        <v>10</v>
      </c>
      <c r="I277" s="9"/>
      <c r="J277" s="9"/>
      <c r="K277" s="9">
        <v>10</v>
      </c>
      <c r="L277" s="17"/>
      <c r="M277" s="9"/>
      <c r="N277" s="9"/>
      <c r="P277" t="s">
        <v>714</v>
      </c>
    </row>
    <row r="278" spans="1:16" ht="32" x14ac:dyDescent="0.2">
      <c r="A278" s="156">
        <v>16</v>
      </c>
      <c r="B278" s="74" t="s">
        <v>166</v>
      </c>
      <c r="C278" s="638" t="s">
        <v>237</v>
      </c>
      <c r="D278" s="639"/>
      <c r="E278" s="640"/>
      <c r="F278" s="351" t="s">
        <v>239</v>
      </c>
      <c r="G278" s="9"/>
      <c r="H278" s="4"/>
      <c r="I278" s="9"/>
      <c r="J278" s="9"/>
      <c r="K278" s="9"/>
      <c r="L278" s="17">
        <v>1</v>
      </c>
      <c r="M278" s="9"/>
      <c r="N278" s="9"/>
      <c r="P278" t="s">
        <v>714</v>
      </c>
    </row>
    <row r="279" spans="1:16" ht="32" x14ac:dyDescent="0.2">
      <c r="A279" s="156">
        <v>16</v>
      </c>
      <c r="B279" s="432" t="s">
        <v>754</v>
      </c>
      <c r="C279" s="625" t="s">
        <v>237</v>
      </c>
      <c r="D279" s="618"/>
      <c r="E279" s="626"/>
      <c r="F279" s="86" t="s">
        <v>239</v>
      </c>
      <c r="G279" s="9"/>
      <c r="H279" s="4"/>
      <c r="I279" s="9"/>
      <c r="J279" s="9"/>
      <c r="K279" s="9"/>
      <c r="L279" s="17">
        <v>15</v>
      </c>
      <c r="M279" s="9"/>
      <c r="N279" s="9"/>
      <c r="P279" t="s">
        <v>714</v>
      </c>
    </row>
    <row r="280" spans="1:16" ht="32" x14ac:dyDescent="0.2">
      <c r="A280" s="156">
        <v>16</v>
      </c>
      <c r="B280" s="74" t="s">
        <v>319</v>
      </c>
      <c r="C280" s="638" t="s">
        <v>234</v>
      </c>
      <c r="D280" s="639"/>
      <c r="E280" s="640"/>
      <c r="F280" s="351" t="s">
        <v>238</v>
      </c>
      <c r="G280" s="9"/>
      <c r="H280" s="4">
        <v>13</v>
      </c>
      <c r="I280" s="9"/>
      <c r="J280" s="9"/>
      <c r="K280" s="9">
        <v>5</v>
      </c>
      <c r="L280" s="17">
        <v>4</v>
      </c>
      <c r="M280" s="9"/>
      <c r="N280" s="9"/>
      <c r="P280" t="s">
        <v>714</v>
      </c>
    </row>
    <row r="281" spans="1:16" ht="32" x14ac:dyDescent="0.2">
      <c r="A281" s="156">
        <v>16</v>
      </c>
      <c r="B281" s="74" t="s">
        <v>189</v>
      </c>
      <c r="C281" s="638" t="s">
        <v>233</v>
      </c>
      <c r="D281" s="639"/>
      <c r="E281" s="640"/>
      <c r="F281" s="351" t="s">
        <v>238</v>
      </c>
      <c r="G281" s="9"/>
      <c r="H281" s="4">
        <v>37</v>
      </c>
      <c r="I281" s="9"/>
      <c r="J281" s="9"/>
      <c r="K281" s="9"/>
      <c r="L281" s="17"/>
      <c r="M281" s="9"/>
      <c r="N281" s="9"/>
      <c r="P281" t="s">
        <v>714</v>
      </c>
    </row>
    <row r="282" spans="1:16" ht="32" x14ac:dyDescent="0.2">
      <c r="A282" s="156">
        <v>16</v>
      </c>
      <c r="B282" s="74" t="s">
        <v>484</v>
      </c>
      <c r="C282" s="638" t="s">
        <v>495</v>
      </c>
      <c r="D282" s="639"/>
      <c r="E282" s="640"/>
      <c r="F282" s="381" t="s">
        <v>239</v>
      </c>
      <c r="G282" s="9"/>
      <c r="H282" s="4">
        <v>1</v>
      </c>
      <c r="I282" s="9"/>
      <c r="J282" s="9"/>
      <c r="K282" s="9">
        <v>1</v>
      </c>
      <c r="L282" s="17"/>
      <c r="M282" s="9"/>
      <c r="N282" s="9"/>
      <c r="P282" t="s">
        <v>714</v>
      </c>
    </row>
    <row r="283" spans="1:16" ht="32" x14ac:dyDescent="0.2">
      <c r="A283" s="156">
        <v>16</v>
      </c>
      <c r="B283" s="74" t="s">
        <v>273</v>
      </c>
      <c r="C283" s="641" t="s">
        <v>234</v>
      </c>
      <c r="D283" s="641"/>
      <c r="E283" s="641"/>
      <c r="F283" s="154" t="s">
        <v>238</v>
      </c>
      <c r="G283" s="9"/>
      <c r="H283" s="4">
        <v>6</v>
      </c>
      <c r="I283" s="9"/>
      <c r="J283" s="9"/>
      <c r="K283" s="9"/>
      <c r="L283" s="17"/>
      <c r="M283" s="9"/>
      <c r="N283" s="9"/>
      <c r="P283" t="s">
        <v>714</v>
      </c>
    </row>
    <row r="284" spans="1:16" ht="16" x14ac:dyDescent="0.2">
      <c r="A284" s="156">
        <v>17</v>
      </c>
      <c r="B284" s="74" t="s">
        <v>135</v>
      </c>
      <c r="C284" s="638" t="s">
        <v>236</v>
      </c>
      <c r="D284" s="639"/>
      <c r="E284" s="640"/>
      <c r="F284" s="351" t="s">
        <v>242</v>
      </c>
      <c r="G284" s="9"/>
      <c r="H284" s="4">
        <v>3</v>
      </c>
      <c r="I284" s="9"/>
      <c r="J284" s="9">
        <v>2</v>
      </c>
      <c r="K284" s="9"/>
      <c r="L284" s="17">
        <v>1</v>
      </c>
      <c r="M284" s="9"/>
      <c r="N284" s="9"/>
      <c r="P284" t="s">
        <v>714</v>
      </c>
    </row>
    <row r="285" spans="1:16" ht="32" x14ac:dyDescent="0.2">
      <c r="A285" s="156">
        <v>17</v>
      </c>
      <c r="B285" s="74" t="s">
        <v>132</v>
      </c>
      <c r="C285" s="638" t="s">
        <v>233</v>
      </c>
      <c r="D285" s="639"/>
      <c r="E285" s="640"/>
      <c r="F285" s="351" t="s">
        <v>238</v>
      </c>
      <c r="G285" s="9"/>
      <c r="H285" s="4">
        <v>5</v>
      </c>
      <c r="I285" s="9"/>
      <c r="J285" s="9"/>
      <c r="K285" s="9"/>
      <c r="L285" s="17"/>
      <c r="M285" s="9"/>
      <c r="N285" s="9"/>
      <c r="P285" t="s">
        <v>714</v>
      </c>
    </row>
    <row r="286" spans="1:16" ht="32" x14ac:dyDescent="0.2">
      <c r="A286" s="156">
        <v>17</v>
      </c>
      <c r="B286" s="74" t="s">
        <v>161</v>
      </c>
      <c r="C286" s="638" t="s">
        <v>235</v>
      </c>
      <c r="D286" s="639"/>
      <c r="E286" s="640"/>
      <c r="F286" s="381" t="s">
        <v>239</v>
      </c>
      <c r="G286" s="9"/>
      <c r="H286" s="4"/>
      <c r="I286" s="9"/>
      <c r="J286" s="9">
        <v>1</v>
      </c>
      <c r="K286" s="9"/>
      <c r="L286" s="17"/>
      <c r="M286" s="9"/>
      <c r="N286" s="9"/>
      <c r="P286" t="s">
        <v>714</v>
      </c>
    </row>
    <row r="287" spans="1:16" ht="32" x14ac:dyDescent="0.2">
      <c r="A287" s="156">
        <v>17</v>
      </c>
      <c r="B287" s="74" t="s">
        <v>133</v>
      </c>
      <c r="C287" s="638" t="s">
        <v>236</v>
      </c>
      <c r="D287" s="639"/>
      <c r="E287" s="640"/>
      <c r="F287" s="351" t="s">
        <v>239</v>
      </c>
      <c r="G287" s="9"/>
      <c r="H287" s="4">
        <v>2</v>
      </c>
      <c r="I287" s="9"/>
      <c r="J287" s="9"/>
      <c r="K287" s="9"/>
      <c r="L287" s="17">
        <v>1</v>
      </c>
      <c r="M287" s="9"/>
      <c r="N287" s="9"/>
      <c r="P287" t="s">
        <v>714</v>
      </c>
    </row>
    <row r="288" spans="1:16" ht="32" x14ac:dyDescent="0.2">
      <c r="A288" s="156">
        <v>17</v>
      </c>
      <c r="B288" s="74" t="s">
        <v>188</v>
      </c>
      <c r="C288" s="638" t="s">
        <v>496</v>
      </c>
      <c r="D288" s="639"/>
      <c r="E288" s="640"/>
      <c r="F288" s="351" t="s">
        <v>239</v>
      </c>
      <c r="G288" s="9"/>
      <c r="H288" s="4">
        <v>6</v>
      </c>
      <c r="I288" s="9"/>
      <c r="J288" s="9"/>
      <c r="K288" s="9">
        <v>1</v>
      </c>
      <c r="L288" s="17"/>
      <c r="M288" s="9"/>
      <c r="N288" s="9"/>
      <c r="P288" t="s">
        <v>714</v>
      </c>
    </row>
    <row r="289" spans="1:16" ht="32" x14ac:dyDescent="0.2">
      <c r="A289" s="156">
        <v>17</v>
      </c>
      <c r="B289" s="74" t="s">
        <v>166</v>
      </c>
      <c r="C289" s="638" t="s">
        <v>237</v>
      </c>
      <c r="D289" s="639"/>
      <c r="E289" s="640"/>
      <c r="F289" s="351" t="s">
        <v>239</v>
      </c>
      <c r="G289" s="9"/>
      <c r="H289" s="4"/>
      <c r="I289" s="9"/>
      <c r="J289" s="9"/>
      <c r="K289" s="9"/>
      <c r="L289" s="17">
        <v>2</v>
      </c>
      <c r="M289" s="9"/>
      <c r="N289" s="9"/>
      <c r="P289" t="s">
        <v>714</v>
      </c>
    </row>
    <row r="290" spans="1:16" ht="32" x14ac:dyDescent="0.2">
      <c r="A290" s="156">
        <v>17</v>
      </c>
      <c r="B290" s="74" t="s">
        <v>128</v>
      </c>
      <c r="C290" s="638" t="s">
        <v>237</v>
      </c>
      <c r="D290" s="639"/>
      <c r="E290" s="640"/>
      <c r="F290" s="351" t="s">
        <v>239</v>
      </c>
      <c r="G290" s="9"/>
      <c r="H290" s="312">
        <v>0</v>
      </c>
      <c r="I290" s="9"/>
      <c r="J290" s="9"/>
      <c r="K290" s="9"/>
      <c r="L290" s="483">
        <v>8</v>
      </c>
      <c r="M290" s="9"/>
      <c r="N290" s="9"/>
      <c r="O290" t="s">
        <v>828</v>
      </c>
      <c r="P290" t="s">
        <v>714</v>
      </c>
    </row>
    <row r="291" spans="1:16" ht="32" x14ac:dyDescent="0.2">
      <c r="A291" s="156">
        <v>17</v>
      </c>
      <c r="B291" s="432" t="s">
        <v>754</v>
      </c>
      <c r="C291" s="625" t="s">
        <v>237</v>
      </c>
      <c r="D291" s="618"/>
      <c r="E291" s="626"/>
      <c r="F291" s="86" t="s">
        <v>239</v>
      </c>
      <c r="G291" s="9"/>
      <c r="H291" s="4"/>
      <c r="I291" s="9"/>
      <c r="J291" s="9"/>
      <c r="K291" s="9"/>
      <c r="L291" s="17">
        <v>5</v>
      </c>
      <c r="M291" s="9"/>
      <c r="N291" s="9"/>
      <c r="P291" t="s">
        <v>714</v>
      </c>
    </row>
    <row r="292" spans="1:16" ht="32" x14ac:dyDescent="0.2">
      <c r="A292" s="156">
        <v>17</v>
      </c>
      <c r="B292" s="74" t="s">
        <v>129</v>
      </c>
      <c r="C292" s="625" t="s">
        <v>233</v>
      </c>
      <c r="D292" s="618"/>
      <c r="E292" s="626"/>
      <c r="F292" s="86" t="s">
        <v>238</v>
      </c>
      <c r="G292" s="9"/>
      <c r="H292" s="4">
        <v>3</v>
      </c>
      <c r="I292" s="9"/>
      <c r="J292" s="9"/>
      <c r="K292" s="9"/>
      <c r="L292" s="17"/>
      <c r="M292" s="9"/>
      <c r="N292" s="9"/>
      <c r="P292" t="s">
        <v>714</v>
      </c>
    </row>
    <row r="293" spans="1:16" ht="32" x14ac:dyDescent="0.2">
      <c r="A293" s="156">
        <v>17</v>
      </c>
      <c r="B293" s="74" t="s">
        <v>273</v>
      </c>
      <c r="C293" s="641" t="s">
        <v>234</v>
      </c>
      <c r="D293" s="641"/>
      <c r="E293" s="641"/>
      <c r="F293" s="154" t="s">
        <v>238</v>
      </c>
      <c r="G293" s="9"/>
      <c r="H293" s="4">
        <v>19</v>
      </c>
      <c r="I293" s="9"/>
      <c r="J293" s="9"/>
      <c r="K293" s="9"/>
      <c r="L293" s="17"/>
      <c r="M293" s="9"/>
      <c r="N293" s="9"/>
      <c r="P293" t="s">
        <v>714</v>
      </c>
    </row>
    <row r="294" spans="1:16" ht="32" x14ac:dyDescent="0.2">
      <c r="A294" s="156">
        <v>17</v>
      </c>
      <c r="B294" s="74" t="s">
        <v>189</v>
      </c>
      <c r="C294" s="638" t="s">
        <v>233</v>
      </c>
      <c r="D294" s="639"/>
      <c r="E294" s="640"/>
      <c r="F294" s="351" t="s">
        <v>238</v>
      </c>
      <c r="G294" s="9"/>
      <c r="H294" s="4">
        <v>7</v>
      </c>
      <c r="I294" s="9"/>
      <c r="J294" s="9"/>
      <c r="K294" s="9"/>
      <c r="L294" s="17"/>
      <c r="M294" s="9"/>
      <c r="N294" s="9"/>
      <c r="P294" t="s">
        <v>714</v>
      </c>
    </row>
    <row r="295" spans="1:16" ht="32" x14ac:dyDescent="0.2">
      <c r="A295" s="156">
        <v>17</v>
      </c>
      <c r="B295" s="308" t="s">
        <v>826</v>
      </c>
      <c r="C295" s="642" t="s">
        <v>237</v>
      </c>
      <c r="D295" s="643"/>
      <c r="E295" s="644"/>
      <c r="F295" s="86" t="s">
        <v>239</v>
      </c>
      <c r="G295" s="9"/>
      <c r="H295" s="4"/>
      <c r="I295" s="9"/>
      <c r="J295" s="9"/>
      <c r="K295" s="9"/>
      <c r="L295" s="17">
        <v>4</v>
      </c>
      <c r="M295" s="9"/>
      <c r="N295" s="9"/>
      <c r="O295" t="s">
        <v>825</v>
      </c>
      <c r="P295" t="s">
        <v>714</v>
      </c>
    </row>
    <row r="296" spans="1:16" ht="32" x14ac:dyDescent="0.2">
      <c r="A296" s="156">
        <v>17</v>
      </c>
      <c r="B296" s="74" t="s">
        <v>232</v>
      </c>
      <c r="C296" s="625" t="s">
        <v>236</v>
      </c>
      <c r="D296" s="618"/>
      <c r="E296" s="626"/>
      <c r="F296" s="86" t="s">
        <v>239</v>
      </c>
      <c r="G296" s="9"/>
      <c r="H296" s="4"/>
      <c r="I296" s="9"/>
      <c r="J296" s="9"/>
      <c r="K296" s="9"/>
      <c r="L296" s="17">
        <v>1</v>
      </c>
      <c r="M296" s="9"/>
      <c r="N296" s="9"/>
      <c r="P296" t="s">
        <v>714</v>
      </c>
    </row>
    <row r="297" spans="1:16" ht="32" x14ac:dyDescent="0.2">
      <c r="A297" s="156">
        <v>17</v>
      </c>
      <c r="B297" s="74" t="s">
        <v>319</v>
      </c>
      <c r="C297" s="638" t="s">
        <v>234</v>
      </c>
      <c r="D297" s="639"/>
      <c r="E297" s="640"/>
      <c r="F297" s="351" t="s">
        <v>238</v>
      </c>
      <c r="G297" s="9"/>
      <c r="H297" s="4">
        <v>3</v>
      </c>
      <c r="I297" s="9"/>
      <c r="J297" s="9"/>
      <c r="K297" s="9">
        <v>1</v>
      </c>
      <c r="L297" s="17">
        <v>3</v>
      </c>
      <c r="M297" s="9"/>
      <c r="N297" s="9"/>
      <c r="P297" t="s">
        <v>714</v>
      </c>
    </row>
    <row r="298" spans="1:16" ht="16" x14ac:dyDescent="0.2">
      <c r="A298" s="156">
        <v>18</v>
      </c>
      <c r="B298" s="74" t="s">
        <v>135</v>
      </c>
      <c r="C298" s="638" t="s">
        <v>236</v>
      </c>
      <c r="D298" s="639"/>
      <c r="E298" s="640"/>
      <c r="F298" s="351" t="s">
        <v>242</v>
      </c>
      <c r="G298" s="9"/>
      <c r="H298" s="4">
        <v>2</v>
      </c>
      <c r="I298" s="9"/>
      <c r="J298" s="9"/>
      <c r="K298" s="9"/>
      <c r="L298" s="17">
        <v>1</v>
      </c>
      <c r="M298" s="9"/>
      <c r="N298" s="9"/>
      <c r="P298" t="s">
        <v>714</v>
      </c>
    </row>
    <row r="299" spans="1:16" ht="32" x14ac:dyDescent="0.2">
      <c r="A299" s="156">
        <v>18</v>
      </c>
      <c r="B299" s="74" t="s">
        <v>161</v>
      </c>
      <c r="C299" s="638" t="s">
        <v>235</v>
      </c>
      <c r="D299" s="639"/>
      <c r="E299" s="640"/>
      <c r="F299" s="381" t="s">
        <v>239</v>
      </c>
      <c r="G299" s="9"/>
      <c r="H299" s="4">
        <v>1</v>
      </c>
      <c r="I299" s="9"/>
      <c r="J299" s="9">
        <v>1</v>
      </c>
      <c r="K299" s="9"/>
      <c r="L299" s="17">
        <v>4</v>
      </c>
      <c r="M299" s="9"/>
      <c r="N299" s="9"/>
      <c r="P299" t="s">
        <v>714</v>
      </c>
    </row>
    <row r="300" spans="1:16" ht="32" x14ac:dyDescent="0.2">
      <c r="A300" s="156">
        <v>18</v>
      </c>
      <c r="B300" s="74" t="s">
        <v>232</v>
      </c>
      <c r="C300" s="625" t="s">
        <v>236</v>
      </c>
      <c r="D300" s="618"/>
      <c r="E300" s="626"/>
      <c r="F300" s="86" t="s">
        <v>239</v>
      </c>
      <c r="G300" s="9"/>
      <c r="H300" s="4"/>
      <c r="I300" s="9"/>
      <c r="J300" s="9"/>
      <c r="K300" s="9"/>
      <c r="L300" s="17">
        <v>7</v>
      </c>
      <c r="M300" s="9"/>
      <c r="N300" s="9"/>
      <c r="P300" t="s">
        <v>714</v>
      </c>
    </row>
    <row r="301" spans="1:16" ht="32" x14ac:dyDescent="0.2">
      <c r="A301" s="156">
        <v>18</v>
      </c>
      <c r="B301" s="74" t="s">
        <v>133</v>
      </c>
      <c r="C301" s="638" t="s">
        <v>236</v>
      </c>
      <c r="D301" s="639"/>
      <c r="E301" s="640"/>
      <c r="F301" s="351" t="s">
        <v>239</v>
      </c>
      <c r="G301" s="9"/>
      <c r="H301" s="4">
        <v>5</v>
      </c>
      <c r="I301" s="9"/>
      <c r="J301" s="9"/>
      <c r="K301" s="9"/>
      <c r="L301" s="17"/>
      <c r="M301" s="9"/>
      <c r="N301" s="9"/>
      <c r="P301" t="s">
        <v>714</v>
      </c>
    </row>
    <row r="302" spans="1:16" ht="32" x14ac:dyDescent="0.2">
      <c r="A302" s="156">
        <v>18</v>
      </c>
      <c r="B302" s="74" t="s">
        <v>188</v>
      </c>
      <c r="C302" s="638" t="s">
        <v>496</v>
      </c>
      <c r="D302" s="639"/>
      <c r="E302" s="640"/>
      <c r="F302" s="351" t="s">
        <v>239</v>
      </c>
      <c r="G302" s="9"/>
      <c r="H302" s="4">
        <v>9</v>
      </c>
      <c r="I302" s="9"/>
      <c r="J302" s="9"/>
      <c r="K302" s="9"/>
      <c r="L302" s="17"/>
      <c r="M302" s="9"/>
      <c r="N302" s="9"/>
      <c r="P302" t="s">
        <v>714</v>
      </c>
    </row>
    <row r="303" spans="1:16" ht="32" x14ac:dyDescent="0.2">
      <c r="A303" s="156">
        <v>18</v>
      </c>
      <c r="B303" s="74" t="s">
        <v>128</v>
      </c>
      <c r="C303" s="638" t="s">
        <v>237</v>
      </c>
      <c r="D303" s="639"/>
      <c r="E303" s="640"/>
      <c r="F303" s="351" t="s">
        <v>239</v>
      </c>
      <c r="G303" s="9"/>
      <c r="H303" s="312">
        <v>0</v>
      </c>
      <c r="I303" s="9"/>
      <c r="J303" s="9"/>
      <c r="K303" s="9"/>
      <c r="L303" s="483">
        <v>28</v>
      </c>
      <c r="M303" s="9"/>
      <c r="N303" s="9"/>
      <c r="O303" t="s">
        <v>828</v>
      </c>
      <c r="P303" t="s">
        <v>714</v>
      </c>
    </row>
    <row r="304" spans="1:16" ht="32" x14ac:dyDescent="0.2">
      <c r="A304" s="156">
        <v>18</v>
      </c>
      <c r="B304" s="432" t="s">
        <v>754</v>
      </c>
      <c r="C304" s="625" t="s">
        <v>237</v>
      </c>
      <c r="D304" s="618"/>
      <c r="E304" s="626"/>
      <c r="F304" s="86" t="s">
        <v>239</v>
      </c>
      <c r="G304" s="9"/>
      <c r="H304" s="4"/>
      <c r="I304" s="9"/>
      <c r="J304" s="9"/>
      <c r="K304" s="9"/>
      <c r="L304" s="17">
        <v>5</v>
      </c>
      <c r="M304" s="9"/>
      <c r="N304" s="9"/>
      <c r="P304" t="s">
        <v>714</v>
      </c>
    </row>
    <row r="305" spans="1:16" ht="32" x14ac:dyDescent="0.2">
      <c r="A305" s="156">
        <v>18</v>
      </c>
      <c r="B305" s="74" t="s">
        <v>129</v>
      </c>
      <c r="C305" s="625" t="s">
        <v>233</v>
      </c>
      <c r="D305" s="618"/>
      <c r="E305" s="626"/>
      <c r="F305" s="86" t="s">
        <v>238</v>
      </c>
      <c r="G305" s="9"/>
      <c r="H305" s="4">
        <v>1</v>
      </c>
      <c r="I305" s="9"/>
      <c r="J305" s="9"/>
      <c r="K305" s="9"/>
      <c r="L305" s="17"/>
      <c r="M305" s="9"/>
      <c r="N305" s="9"/>
      <c r="P305" t="s">
        <v>714</v>
      </c>
    </row>
    <row r="306" spans="1:16" ht="32" x14ac:dyDescent="0.2">
      <c r="A306" s="156">
        <v>18</v>
      </c>
      <c r="B306" s="74" t="s">
        <v>166</v>
      </c>
      <c r="C306" s="638" t="s">
        <v>237</v>
      </c>
      <c r="D306" s="639"/>
      <c r="E306" s="640"/>
      <c r="F306" s="351" t="s">
        <v>239</v>
      </c>
      <c r="G306" s="9"/>
      <c r="H306" s="4"/>
      <c r="I306" s="9"/>
      <c r="J306" s="9"/>
      <c r="K306" s="9"/>
      <c r="L306" s="17">
        <v>2</v>
      </c>
      <c r="M306" s="9">
        <v>1</v>
      </c>
      <c r="N306" s="9"/>
      <c r="P306" t="s">
        <v>714</v>
      </c>
    </row>
    <row r="307" spans="1:16" ht="16" x14ac:dyDescent="0.2">
      <c r="A307" s="156">
        <v>18</v>
      </c>
      <c r="B307" s="308" t="s">
        <v>231</v>
      </c>
      <c r="C307" s="638" t="s">
        <v>270</v>
      </c>
      <c r="D307" s="639"/>
      <c r="E307" s="640"/>
      <c r="F307" s="351" t="s">
        <v>240</v>
      </c>
      <c r="G307" s="9"/>
      <c r="H307" s="4">
        <v>17</v>
      </c>
      <c r="I307" s="9"/>
      <c r="J307" s="9"/>
      <c r="K307" s="9">
        <v>4</v>
      </c>
      <c r="L307" s="17"/>
      <c r="M307" s="9"/>
      <c r="N307" s="9"/>
      <c r="P307" t="s">
        <v>714</v>
      </c>
    </row>
    <row r="308" spans="1:16" ht="32" x14ac:dyDescent="0.2">
      <c r="A308" s="156">
        <v>18</v>
      </c>
      <c r="B308" s="74" t="s">
        <v>319</v>
      </c>
      <c r="C308" s="638" t="s">
        <v>234</v>
      </c>
      <c r="D308" s="639"/>
      <c r="E308" s="640"/>
      <c r="F308" s="351" t="s">
        <v>238</v>
      </c>
      <c r="G308" s="9"/>
      <c r="H308" s="4">
        <v>12</v>
      </c>
      <c r="I308" s="9"/>
      <c r="J308" s="9"/>
      <c r="K308" s="9"/>
      <c r="L308" s="17">
        <v>6</v>
      </c>
      <c r="M308" s="9"/>
      <c r="N308" s="9"/>
      <c r="P308" t="s">
        <v>714</v>
      </c>
    </row>
    <row r="309" spans="1:16" ht="32" x14ac:dyDescent="0.2">
      <c r="A309" s="156">
        <v>18</v>
      </c>
      <c r="B309" s="74" t="s">
        <v>189</v>
      </c>
      <c r="C309" s="638" t="s">
        <v>233</v>
      </c>
      <c r="D309" s="639"/>
      <c r="E309" s="640"/>
      <c r="F309" s="351" t="s">
        <v>238</v>
      </c>
      <c r="G309" s="9"/>
      <c r="H309" s="4">
        <v>12</v>
      </c>
      <c r="I309" s="9"/>
      <c r="J309" s="9"/>
      <c r="K309" s="9"/>
      <c r="L309" s="17"/>
      <c r="M309" s="9"/>
      <c r="N309" s="9"/>
      <c r="P309" t="s">
        <v>714</v>
      </c>
    </row>
    <row r="310" spans="1:16" ht="32" x14ac:dyDescent="0.2">
      <c r="A310" s="156">
        <v>18</v>
      </c>
      <c r="B310" s="74" t="s">
        <v>127</v>
      </c>
      <c r="C310" s="638" t="s">
        <v>233</v>
      </c>
      <c r="D310" s="639"/>
      <c r="E310" s="640"/>
      <c r="F310" s="351" t="s">
        <v>238</v>
      </c>
      <c r="G310" s="9"/>
      <c r="H310" s="4">
        <v>5</v>
      </c>
      <c r="I310" s="9"/>
      <c r="J310" s="9"/>
      <c r="K310" s="9"/>
      <c r="L310" s="17"/>
      <c r="M310" s="9"/>
      <c r="N310" s="9"/>
      <c r="P310" t="s">
        <v>714</v>
      </c>
    </row>
    <row r="311" spans="1:16" ht="32" x14ac:dyDescent="0.2">
      <c r="A311" s="156">
        <v>18</v>
      </c>
      <c r="B311" s="74" t="s">
        <v>273</v>
      </c>
      <c r="C311" s="641" t="s">
        <v>234</v>
      </c>
      <c r="D311" s="641"/>
      <c r="E311" s="641"/>
      <c r="F311" s="154" t="s">
        <v>238</v>
      </c>
      <c r="G311" s="9"/>
      <c r="H311" s="4">
        <v>4</v>
      </c>
      <c r="I311" s="9"/>
      <c r="J311" s="9"/>
      <c r="K311" s="9"/>
      <c r="L311" s="17"/>
      <c r="M311" s="9"/>
      <c r="N311" s="9"/>
      <c r="P311" t="s">
        <v>714</v>
      </c>
    </row>
    <row r="312" spans="1:16" ht="16" x14ac:dyDescent="0.2">
      <c r="A312" s="156">
        <v>19</v>
      </c>
      <c r="B312" s="74" t="s">
        <v>135</v>
      </c>
      <c r="C312" s="638" t="s">
        <v>236</v>
      </c>
      <c r="D312" s="639"/>
      <c r="E312" s="640"/>
      <c r="F312" s="351" t="s">
        <v>242</v>
      </c>
      <c r="G312" s="9"/>
      <c r="H312" s="4">
        <v>1</v>
      </c>
      <c r="I312" s="9"/>
      <c r="J312" s="9">
        <v>2</v>
      </c>
      <c r="K312" s="9"/>
      <c r="L312" s="17"/>
      <c r="M312" s="9"/>
      <c r="N312" s="9"/>
      <c r="P312" t="s">
        <v>714</v>
      </c>
    </row>
    <row r="313" spans="1:16" ht="32" x14ac:dyDescent="0.2">
      <c r="A313" s="156">
        <v>19</v>
      </c>
      <c r="B313" s="74" t="s">
        <v>232</v>
      </c>
      <c r="C313" s="625" t="s">
        <v>236</v>
      </c>
      <c r="D313" s="618"/>
      <c r="E313" s="626"/>
      <c r="F313" s="86" t="s">
        <v>239</v>
      </c>
      <c r="G313" s="9"/>
      <c r="H313" s="4"/>
      <c r="I313" s="9"/>
      <c r="J313" s="9">
        <v>2</v>
      </c>
      <c r="K313" s="9"/>
      <c r="L313" s="17">
        <v>2</v>
      </c>
      <c r="M313" s="9"/>
      <c r="N313" s="9"/>
      <c r="P313" t="s">
        <v>714</v>
      </c>
    </row>
    <row r="314" spans="1:16" ht="32" x14ac:dyDescent="0.2">
      <c r="A314" s="156">
        <v>19</v>
      </c>
      <c r="B314" s="74" t="s">
        <v>132</v>
      </c>
      <c r="C314" s="638" t="s">
        <v>233</v>
      </c>
      <c r="D314" s="639"/>
      <c r="E314" s="640"/>
      <c r="F314" s="351" t="s">
        <v>238</v>
      </c>
      <c r="G314" s="9"/>
      <c r="H314" s="4">
        <v>6</v>
      </c>
      <c r="I314" s="9"/>
      <c r="J314" s="9"/>
      <c r="K314" s="9"/>
      <c r="L314" s="17"/>
      <c r="M314" s="9"/>
      <c r="N314" s="9"/>
      <c r="P314" t="s">
        <v>714</v>
      </c>
    </row>
    <row r="315" spans="1:16" ht="32" x14ac:dyDescent="0.2">
      <c r="A315" s="156">
        <v>19</v>
      </c>
      <c r="B315" s="74" t="s">
        <v>133</v>
      </c>
      <c r="C315" s="638" t="s">
        <v>236</v>
      </c>
      <c r="D315" s="639"/>
      <c r="E315" s="640"/>
      <c r="F315" s="351" t="s">
        <v>239</v>
      </c>
      <c r="G315" s="9"/>
      <c r="H315" s="4">
        <v>16</v>
      </c>
      <c r="I315" s="9"/>
      <c r="J315" s="9"/>
      <c r="K315" s="9"/>
      <c r="L315" s="17"/>
      <c r="M315" s="9"/>
      <c r="N315" s="9"/>
      <c r="P315" t="s">
        <v>714</v>
      </c>
    </row>
    <row r="316" spans="1:16" ht="32" x14ac:dyDescent="0.2">
      <c r="A316" s="156">
        <v>19</v>
      </c>
      <c r="B316" s="74" t="s">
        <v>482</v>
      </c>
      <c r="C316" s="625" t="s">
        <v>237</v>
      </c>
      <c r="D316" s="618"/>
      <c r="E316" s="626"/>
      <c r="F316" s="86" t="s">
        <v>239</v>
      </c>
      <c r="G316" s="9"/>
      <c r="H316" s="4">
        <v>1</v>
      </c>
      <c r="I316" s="9"/>
      <c r="J316" s="9"/>
      <c r="K316" s="9"/>
      <c r="L316" s="17"/>
      <c r="M316" s="9"/>
      <c r="N316" s="9"/>
      <c r="P316" t="s">
        <v>714</v>
      </c>
    </row>
    <row r="317" spans="1:16" ht="32" x14ac:dyDescent="0.2">
      <c r="A317" s="156">
        <v>19</v>
      </c>
      <c r="B317" s="74" t="s">
        <v>128</v>
      </c>
      <c r="C317" s="638" t="s">
        <v>237</v>
      </c>
      <c r="D317" s="639"/>
      <c r="E317" s="640"/>
      <c r="F317" s="351" t="s">
        <v>239</v>
      </c>
      <c r="G317" s="9"/>
      <c r="H317" s="312">
        <v>0</v>
      </c>
      <c r="I317" s="9"/>
      <c r="J317" s="9"/>
      <c r="K317" s="9"/>
      <c r="L317" s="483">
        <v>45</v>
      </c>
      <c r="M317" s="9"/>
      <c r="N317" s="9"/>
      <c r="O317" t="s">
        <v>828</v>
      </c>
      <c r="P317" t="s">
        <v>714</v>
      </c>
    </row>
    <row r="318" spans="1:16" ht="32" x14ac:dyDescent="0.2">
      <c r="A318" s="156">
        <v>19</v>
      </c>
      <c r="B318" s="74" t="s">
        <v>188</v>
      </c>
      <c r="C318" s="638" t="s">
        <v>496</v>
      </c>
      <c r="D318" s="639"/>
      <c r="E318" s="640"/>
      <c r="F318" s="351" t="s">
        <v>239</v>
      </c>
      <c r="G318" s="9"/>
      <c r="H318" s="4">
        <v>4</v>
      </c>
      <c r="I318" s="9"/>
      <c r="J318" s="9"/>
      <c r="K318" s="9"/>
      <c r="L318" s="17"/>
      <c r="M318" s="9"/>
      <c r="N318" s="9"/>
      <c r="P318" t="s">
        <v>714</v>
      </c>
    </row>
    <row r="319" spans="1:16" ht="32" x14ac:dyDescent="0.2">
      <c r="A319" s="156">
        <v>19</v>
      </c>
      <c r="B319" s="74" t="s">
        <v>319</v>
      </c>
      <c r="C319" s="638" t="s">
        <v>234</v>
      </c>
      <c r="D319" s="639"/>
      <c r="E319" s="640"/>
      <c r="F319" s="351" t="s">
        <v>238</v>
      </c>
      <c r="G319" s="9"/>
      <c r="H319" s="4">
        <v>21</v>
      </c>
      <c r="I319" s="9"/>
      <c r="J319" s="9"/>
      <c r="K319" s="9">
        <v>3</v>
      </c>
      <c r="L319" s="17">
        <v>5</v>
      </c>
      <c r="M319" s="9"/>
      <c r="N319" s="9"/>
      <c r="P319" t="s">
        <v>714</v>
      </c>
    </row>
    <row r="320" spans="1:16" ht="16" x14ac:dyDescent="0.2">
      <c r="A320" s="156">
        <v>19</v>
      </c>
      <c r="B320" s="74" t="s">
        <v>729</v>
      </c>
      <c r="C320" s="625" t="s">
        <v>233</v>
      </c>
      <c r="D320" s="618"/>
      <c r="E320" s="626"/>
      <c r="F320" s="86" t="s">
        <v>240</v>
      </c>
      <c r="G320" s="9"/>
      <c r="H320" s="4">
        <v>2</v>
      </c>
      <c r="I320" s="9"/>
      <c r="J320" s="9"/>
      <c r="K320" s="9"/>
      <c r="L320" s="17"/>
      <c r="M320" s="9"/>
      <c r="N320" s="9"/>
      <c r="P320" t="s">
        <v>714</v>
      </c>
    </row>
    <row r="321" spans="1:16" ht="32" x14ac:dyDescent="0.2">
      <c r="A321" s="156">
        <v>19</v>
      </c>
      <c r="B321" s="74" t="s">
        <v>565</v>
      </c>
      <c r="C321" s="638" t="s">
        <v>234</v>
      </c>
      <c r="D321" s="639"/>
      <c r="E321" s="640"/>
      <c r="F321" s="351" t="s">
        <v>238</v>
      </c>
      <c r="G321" s="9"/>
      <c r="H321" s="4">
        <v>1</v>
      </c>
      <c r="I321" s="9"/>
      <c r="J321" s="9"/>
      <c r="K321" s="9"/>
      <c r="L321" s="17"/>
      <c r="M321" s="9"/>
      <c r="N321" s="9"/>
      <c r="P321" t="s">
        <v>714</v>
      </c>
    </row>
    <row r="322" spans="1:16" ht="32" x14ac:dyDescent="0.2">
      <c r="A322" s="156">
        <v>19</v>
      </c>
      <c r="B322" s="74" t="s">
        <v>189</v>
      </c>
      <c r="C322" s="638" t="s">
        <v>233</v>
      </c>
      <c r="D322" s="639"/>
      <c r="E322" s="640"/>
      <c r="F322" s="351" t="s">
        <v>238</v>
      </c>
      <c r="G322" s="9"/>
      <c r="H322" s="4">
        <v>17</v>
      </c>
      <c r="I322" s="9"/>
      <c r="J322" s="9"/>
      <c r="K322" s="9"/>
      <c r="L322" s="17"/>
      <c r="M322" s="9"/>
      <c r="N322" s="9"/>
      <c r="P322" t="s">
        <v>714</v>
      </c>
    </row>
    <row r="323" spans="1:16" ht="32" x14ac:dyDescent="0.2">
      <c r="A323" s="156">
        <v>19</v>
      </c>
      <c r="B323" s="74" t="s">
        <v>127</v>
      </c>
      <c r="C323" s="638" t="s">
        <v>233</v>
      </c>
      <c r="D323" s="639"/>
      <c r="E323" s="640"/>
      <c r="F323" s="351" t="s">
        <v>238</v>
      </c>
      <c r="G323" s="9"/>
      <c r="H323" s="4">
        <v>4</v>
      </c>
      <c r="I323" s="9"/>
      <c r="J323" s="9"/>
      <c r="K323" s="9"/>
      <c r="L323" s="17"/>
      <c r="M323" s="9"/>
      <c r="N323" s="9"/>
      <c r="P323" t="s">
        <v>714</v>
      </c>
    </row>
    <row r="324" spans="1:16" ht="32" x14ac:dyDescent="0.2">
      <c r="A324" s="156">
        <v>19</v>
      </c>
      <c r="B324" s="74" t="s">
        <v>166</v>
      </c>
      <c r="C324" s="638" t="s">
        <v>237</v>
      </c>
      <c r="D324" s="639"/>
      <c r="E324" s="640"/>
      <c r="F324" s="351" t="s">
        <v>239</v>
      </c>
      <c r="G324" s="9"/>
      <c r="H324" s="4">
        <v>1</v>
      </c>
      <c r="I324" s="9"/>
      <c r="J324" s="9"/>
      <c r="K324" s="9"/>
      <c r="L324" s="17">
        <v>7</v>
      </c>
      <c r="M324" s="9"/>
      <c r="N324" s="9"/>
      <c r="P324" t="s">
        <v>714</v>
      </c>
    </row>
    <row r="325" spans="1:16" ht="32" x14ac:dyDescent="0.2">
      <c r="A325" s="156">
        <v>19</v>
      </c>
      <c r="B325" s="74" t="s">
        <v>161</v>
      </c>
      <c r="C325" s="638" t="s">
        <v>235</v>
      </c>
      <c r="D325" s="639"/>
      <c r="E325" s="640"/>
      <c r="F325" s="381" t="s">
        <v>239</v>
      </c>
      <c r="G325" s="9"/>
      <c r="H325" s="4"/>
      <c r="I325" s="9"/>
      <c r="J325" s="9"/>
      <c r="K325" s="9"/>
      <c r="L325" s="17">
        <v>5</v>
      </c>
      <c r="M325" s="9"/>
      <c r="N325" s="9"/>
      <c r="P325" t="s">
        <v>714</v>
      </c>
    </row>
    <row r="326" spans="1:16" ht="16" x14ac:dyDescent="0.2">
      <c r="A326" s="156">
        <v>19</v>
      </c>
      <c r="B326" s="308" t="s">
        <v>231</v>
      </c>
      <c r="C326" s="638" t="s">
        <v>270</v>
      </c>
      <c r="D326" s="639"/>
      <c r="E326" s="640"/>
      <c r="F326" s="351" t="s">
        <v>240</v>
      </c>
      <c r="G326" s="9"/>
      <c r="H326" s="4">
        <v>34</v>
      </c>
      <c r="I326" s="9"/>
      <c r="J326" s="9"/>
      <c r="K326" s="9">
        <v>6</v>
      </c>
      <c r="L326" s="17"/>
      <c r="M326" s="9"/>
      <c r="N326" s="9"/>
      <c r="P326" t="s">
        <v>714</v>
      </c>
    </row>
    <row r="327" spans="1:16" ht="32" x14ac:dyDescent="0.2">
      <c r="A327" s="156">
        <v>19</v>
      </c>
      <c r="B327" s="308" t="s">
        <v>826</v>
      </c>
      <c r="C327" s="642" t="s">
        <v>237</v>
      </c>
      <c r="D327" s="643"/>
      <c r="E327" s="644"/>
      <c r="F327" s="86" t="s">
        <v>239</v>
      </c>
      <c r="G327" s="9"/>
      <c r="H327" s="4"/>
      <c r="I327" s="9"/>
      <c r="J327" s="9"/>
      <c r="K327" s="9"/>
      <c r="L327" s="17">
        <v>1</v>
      </c>
      <c r="M327" s="9"/>
      <c r="N327" s="9"/>
      <c r="O327" t="s">
        <v>825</v>
      </c>
      <c r="P327" t="s">
        <v>714</v>
      </c>
    </row>
    <row r="328" spans="1:16" ht="32" x14ac:dyDescent="0.2">
      <c r="A328" s="156">
        <v>19</v>
      </c>
      <c r="B328" s="432" t="s">
        <v>754</v>
      </c>
      <c r="C328" s="625" t="s">
        <v>237</v>
      </c>
      <c r="D328" s="618"/>
      <c r="E328" s="626"/>
      <c r="F328" s="86" t="s">
        <v>239</v>
      </c>
      <c r="G328" s="9"/>
      <c r="H328" s="4"/>
      <c r="I328" s="9"/>
      <c r="J328" s="9">
        <v>4</v>
      </c>
      <c r="K328" s="9"/>
      <c r="L328" s="17">
        <v>1</v>
      </c>
      <c r="M328" s="9"/>
      <c r="N328" s="9"/>
      <c r="P328" t="s">
        <v>714</v>
      </c>
    </row>
    <row r="329" spans="1:16" ht="32" x14ac:dyDescent="0.2">
      <c r="A329" s="156">
        <v>19</v>
      </c>
      <c r="B329" s="74" t="s">
        <v>273</v>
      </c>
      <c r="C329" s="641" t="s">
        <v>234</v>
      </c>
      <c r="D329" s="641"/>
      <c r="E329" s="641"/>
      <c r="F329" s="154" t="s">
        <v>238</v>
      </c>
      <c r="G329" s="9"/>
      <c r="H329" s="4">
        <v>5</v>
      </c>
      <c r="I329" s="9"/>
      <c r="J329" s="9"/>
      <c r="K329" s="9"/>
      <c r="L329" s="17">
        <v>2</v>
      </c>
      <c r="M329" s="9"/>
      <c r="N329" s="9"/>
      <c r="P329" t="s">
        <v>714</v>
      </c>
    </row>
    <row r="330" spans="1:16" ht="16" x14ac:dyDescent="0.2">
      <c r="A330" s="156">
        <v>20</v>
      </c>
      <c r="B330" s="74" t="s">
        <v>135</v>
      </c>
      <c r="C330" s="638" t="s">
        <v>236</v>
      </c>
      <c r="D330" s="639"/>
      <c r="E330" s="640"/>
      <c r="F330" s="351" t="s">
        <v>242</v>
      </c>
      <c r="G330" s="9"/>
      <c r="H330" s="4">
        <v>2</v>
      </c>
      <c r="I330" s="9"/>
      <c r="J330" s="9"/>
      <c r="K330" s="9"/>
      <c r="L330" s="17"/>
      <c r="M330" s="9"/>
      <c r="N330" s="9"/>
      <c r="P330" t="s">
        <v>714</v>
      </c>
    </row>
    <row r="331" spans="1:16" ht="32" x14ac:dyDescent="0.2">
      <c r="A331" s="156">
        <v>20</v>
      </c>
      <c r="B331" s="74" t="s">
        <v>161</v>
      </c>
      <c r="C331" s="638" t="s">
        <v>235</v>
      </c>
      <c r="D331" s="639"/>
      <c r="E331" s="640"/>
      <c r="F331" s="381" t="s">
        <v>239</v>
      </c>
      <c r="G331" s="9"/>
      <c r="H331" s="4">
        <v>2</v>
      </c>
      <c r="I331" s="9"/>
      <c r="J331" s="9"/>
      <c r="K331" s="9">
        <v>3</v>
      </c>
      <c r="L331" s="17"/>
      <c r="M331" s="9"/>
      <c r="N331" s="9"/>
      <c r="P331" t="s">
        <v>714</v>
      </c>
    </row>
    <row r="332" spans="1:16" ht="32" x14ac:dyDescent="0.2">
      <c r="A332" s="156">
        <v>20</v>
      </c>
      <c r="B332" s="74" t="s">
        <v>132</v>
      </c>
      <c r="C332" s="638" t="s">
        <v>233</v>
      </c>
      <c r="D332" s="639"/>
      <c r="E332" s="640"/>
      <c r="F332" s="351" t="s">
        <v>238</v>
      </c>
      <c r="G332" s="9"/>
      <c r="H332" s="4">
        <v>8</v>
      </c>
      <c r="I332" s="9"/>
      <c r="J332" s="9"/>
      <c r="K332" s="9"/>
      <c r="L332" s="17"/>
      <c r="M332" s="9"/>
      <c r="N332" s="9"/>
      <c r="P332" t="s">
        <v>714</v>
      </c>
    </row>
    <row r="333" spans="1:16" ht="32" x14ac:dyDescent="0.2">
      <c r="A333" s="156">
        <v>20</v>
      </c>
      <c r="B333" s="74" t="s">
        <v>133</v>
      </c>
      <c r="C333" s="638" t="s">
        <v>236</v>
      </c>
      <c r="D333" s="639"/>
      <c r="E333" s="640"/>
      <c r="F333" s="351" t="s">
        <v>239</v>
      </c>
      <c r="G333" s="9"/>
      <c r="H333" s="4">
        <v>6</v>
      </c>
      <c r="I333" s="9"/>
      <c r="J333" s="9"/>
      <c r="K333" s="9"/>
      <c r="L333" s="17"/>
      <c r="M333" s="9"/>
      <c r="N333" s="9"/>
      <c r="P333" t="s">
        <v>714</v>
      </c>
    </row>
    <row r="334" spans="1:16" ht="32" x14ac:dyDescent="0.2">
      <c r="A334" s="156">
        <v>20</v>
      </c>
      <c r="B334" s="74" t="s">
        <v>297</v>
      </c>
      <c r="C334" s="638" t="s">
        <v>234</v>
      </c>
      <c r="D334" s="639"/>
      <c r="E334" s="640"/>
      <c r="F334" s="351" t="s">
        <v>239</v>
      </c>
      <c r="G334" s="9"/>
      <c r="H334" s="4">
        <v>3</v>
      </c>
      <c r="I334" s="9"/>
      <c r="J334" s="9"/>
      <c r="K334" s="9">
        <v>3</v>
      </c>
      <c r="L334" s="17"/>
      <c r="M334" s="9"/>
      <c r="N334" s="9"/>
      <c r="P334" t="s">
        <v>714</v>
      </c>
    </row>
    <row r="335" spans="1:16" ht="32" x14ac:dyDescent="0.2">
      <c r="A335" s="156">
        <v>20</v>
      </c>
      <c r="B335" s="74" t="s">
        <v>275</v>
      </c>
      <c r="C335" s="638" t="s">
        <v>234</v>
      </c>
      <c r="D335" s="639"/>
      <c r="E335" s="640"/>
      <c r="F335" s="351" t="s">
        <v>238</v>
      </c>
      <c r="G335" s="9"/>
      <c r="H335" s="4">
        <v>1</v>
      </c>
      <c r="I335" s="9"/>
      <c r="J335" s="9"/>
      <c r="K335" s="9"/>
      <c r="L335" s="17"/>
      <c r="M335" s="9"/>
      <c r="N335" s="9"/>
      <c r="P335" t="s">
        <v>714</v>
      </c>
    </row>
    <row r="336" spans="1:16" ht="16" x14ac:dyDescent="0.2">
      <c r="A336" s="156">
        <v>20</v>
      </c>
      <c r="B336" s="308" t="s">
        <v>231</v>
      </c>
      <c r="C336" s="638" t="s">
        <v>270</v>
      </c>
      <c r="D336" s="639"/>
      <c r="E336" s="640"/>
      <c r="F336" s="351" t="s">
        <v>240</v>
      </c>
      <c r="G336" s="9"/>
      <c r="H336" s="4">
        <v>10</v>
      </c>
      <c r="I336" s="9"/>
      <c r="J336" s="9"/>
      <c r="K336" s="9"/>
      <c r="L336" s="17"/>
      <c r="M336" s="9"/>
      <c r="N336" s="9"/>
      <c r="P336" t="s">
        <v>714</v>
      </c>
    </row>
    <row r="337" spans="1:16" ht="32" x14ac:dyDescent="0.2">
      <c r="A337" s="156">
        <v>20</v>
      </c>
      <c r="B337" s="74" t="s">
        <v>188</v>
      </c>
      <c r="C337" s="638" t="s">
        <v>496</v>
      </c>
      <c r="D337" s="639"/>
      <c r="E337" s="640"/>
      <c r="F337" s="351" t="s">
        <v>239</v>
      </c>
      <c r="G337" s="9"/>
      <c r="H337" s="4">
        <v>6</v>
      </c>
      <c r="I337" s="9"/>
      <c r="J337" s="9"/>
      <c r="K337" s="9"/>
      <c r="L337" s="17"/>
      <c r="M337" s="9"/>
      <c r="N337" s="9"/>
      <c r="P337" t="s">
        <v>714</v>
      </c>
    </row>
    <row r="338" spans="1:16" ht="32" x14ac:dyDescent="0.2">
      <c r="A338" s="156">
        <v>20</v>
      </c>
      <c r="B338" s="74" t="s">
        <v>166</v>
      </c>
      <c r="C338" s="638" t="s">
        <v>237</v>
      </c>
      <c r="D338" s="639"/>
      <c r="E338" s="640"/>
      <c r="F338" s="351" t="s">
        <v>239</v>
      </c>
      <c r="G338" s="9"/>
      <c r="H338" s="4"/>
      <c r="I338" s="9"/>
      <c r="J338" s="9"/>
      <c r="K338" s="9"/>
      <c r="L338" s="17">
        <v>8</v>
      </c>
      <c r="M338" s="9"/>
      <c r="N338" s="9"/>
      <c r="P338" t="s">
        <v>714</v>
      </c>
    </row>
    <row r="339" spans="1:16" ht="32" x14ac:dyDescent="0.2">
      <c r="A339" s="156">
        <v>20</v>
      </c>
      <c r="B339" s="74" t="s">
        <v>319</v>
      </c>
      <c r="C339" s="638" t="s">
        <v>234</v>
      </c>
      <c r="D339" s="639"/>
      <c r="E339" s="640"/>
      <c r="F339" s="351" t="s">
        <v>238</v>
      </c>
      <c r="G339" s="9"/>
      <c r="H339" s="4">
        <v>27</v>
      </c>
      <c r="I339" s="9"/>
      <c r="J339" s="9"/>
      <c r="K339" s="9">
        <v>5</v>
      </c>
      <c r="L339" s="17">
        <v>5</v>
      </c>
      <c r="M339" s="9"/>
      <c r="N339" s="9"/>
      <c r="P339" t="s">
        <v>714</v>
      </c>
    </row>
    <row r="340" spans="1:16" ht="32" x14ac:dyDescent="0.2">
      <c r="A340" s="156">
        <v>20</v>
      </c>
      <c r="B340" s="74" t="s">
        <v>128</v>
      </c>
      <c r="C340" s="638" t="s">
        <v>237</v>
      </c>
      <c r="D340" s="639"/>
      <c r="E340" s="640"/>
      <c r="F340" s="351" t="s">
        <v>239</v>
      </c>
      <c r="G340" s="9"/>
      <c r="H340" s="312">
        <v>0</v>
      </c>
      <c r="I340" s="9"/>
      <c r="J340" s="9"/>
      <c r="K340" s="9"/>
      <c r="L340" s="483">
        <v>100</v>
      </c>
      <c r="M340" s="9"/>
      <c r="N340" s="9"/>
      <c r="O340" t="s">
        <v>828</v>
      </c>
      <c r="P340" t="s">
        <v>714</v>
      </c>
    </row>
    <row r="341" spans="1:16" ht="32" x14ac:dyDescent="0.2">
      <c r="A341" s="156">
        <v>20</v>
      </c>
      <c r="B341" s="74" t="s">
        <v>189</v>
      </c>
      <c r="C341" s="638" t="s">
        <v>233</v>
      </c>
      <c r="D341" s="639"/>
      <c r="E341" s="640"/>
      <c r="F341" s="351" t="s">
        <v>238</v>
      </c>
      <c r="G341" s="9"/>
      <c r="H341" s="4">
        <v>33</v>
      </c>
      <c r="I341" s="9"/>
      <c r="J341" s="9"/>
      <c r="K341" s="9"/>
      <c r="L341" s="17"/>
      <c r="M341" s="9"/>
      <c r="N341" s="9"/>
      <c r="P341" t="s">
        <v>714</v>
      </c>
    </row>
    <row r="342" spans="1:16" ht="32" x14ac:dyDescent="0.2">
      <c r="A342" s="156">
        <v>20</v>
      </c>
      <c r="B342" s="74" t="s">
        <v>565</v>
      </c>
      <c r="C342" s="638" t="s">
        <v>234</v>
      </c>
      <c r="D342" s="639"/>
      <c r="E342" s="640"/>
      <c r="F342" s="351" t="s">
        <v>238</v>
      </c>
      <c r="G342" s="9"/>
      <c r="H342" s="4">
        <v>1</v>
      </c>
      <c r="I342" s="9"/>
      <c r="J342" s="9"/>
      <c r="K342" s="9"/>
      <c r="L342" s="17"/>
      <c r="M342" s="9"/>
      <c r="N342" s="9"/>
      <c r="P342" t="s">
        <v>714</v>
      </c>
    </row>
    <row r="343" spans="1:16" ht="32" x14ac:dyDescent="0.2">
      <c r="A343" s="156">
        <v>20</v>
      </c>
      <c r="B343" s="432" t="s">
        <v>754</v>
      </c>
      <c r="C343" s="625" t="s">
        <v>237</v>
      </c>
      <c r="D343" s="618"/>
      <c r="E343" s="626"/>
      <c r="F343" s="86" t="s">
        <v>239</v>
      </c>
      <c r="G343" s="9"/>
      <c r="H343" s="4"/>
      <c r="I343" s="9"/>
      <c r="J343" s="9"/>
      <c r="K343" s="9"/>
      <c r="L343" s="17">
        <v>2</v>
      </c>
      <c r="M343" s="9"/>
      <c r="N343" s="9"/>
      <c r="P343" t="s">
        <v>714</v>
      </c>
    </row>
    <row r="344" spans="1:16" ht="32" x14ac:dyDescent="0.2">
      <c r="A344" s="156">
        <v>20</v>
      </c>
      <c r="B344" s="74" t="s">
        <v>273</v>
      </c>
      <c r="C344" s="641" t="s">
        <v>234</v>
      </c>
      <c r="D344" s="641"/>
      <c r="E344" s="641"/>
      <c r="F344" s="154" t="s">
        <v>238</v>
      </c>
      <c r="G344" s="9"/>
      <c r="H344" s="4">
        <v>16</v>
      </c>
      <c r="I344" s="9"/>
      <c r="J344" s="9"/>
      <c r="K344" s="9"/>
      <c r="L344" s="17"/>
      <c r="M344" s="9"/>
      <c r="N344" s="9"/>
      <c r="P344" t="s">
        <v>714</v>
      </c>
    </row>
    <row r="345" spans="1:16" x14ac:dyDescent="0.2">
      <c r="A345" s="156"/>
      <c r="B345" s="74"/>
      <c r="C345" s="625"/>
      <c r="D345" s="618"/>
      <c r="E345" s="626"/>
      <c r="F345" s="86"/>
      <c r="G345" s="9"/>
      <c r="H345" s="4"/>
      <c r="I345" s="9"/>
      <c r="J345" s="9"/>
      <c r="K345" s="9"/>
      <c r="L345" s="17"/>
      <c r="M345" s="9"/>
      <c r="N345" s="9"/>
    </row>
    <row r="346" spans="1:16" x14ac:dyDescent="0.2">
      <c r="A346" s="156"/>
      <c r="B346" s="74"/>
      <c r="C346" s="625"/>
      <c r="D346" s="618"/>
      <c r="E346" s="626"/>
      <c r="F346" s="86"/>
      <c r="G346" s="9"/>
      <c r="H346" s="4"/>
      <c r="I346" s="9"/>
      <c r="J346" s="9"/>
      <c r="K346" s="9"/>
      <c r="L346" s="17"/>
      <c r="M346" s="9"/>
      <c r="N346" s="9"/>
    </row>
    <row r="347" spans="1:16" x14ac:dyDescent="0.2">
      <c r="A347" s="156"/>
      <c r="B347" s="74"/>
      <c r="C347" s="625"/>
      <c r="D347" s="618"/>
      <c r="E347" s="626"/>
      <c r="F347" s="86"/>
      <c r="G347" s="9"/>
      <c r="H347" s="4"/>
      <c r="I347" s="9"/>
      <c r="J347" s="9"/>
      <c r="K347" s="9"/>
      <c r="L347" s="17"/>
      <c r="M347" s="9"/>
      <c r="N347" s="9"/>
    </row>
    <row r="348" spans="1:16" x14ac:dyDescent="0.2">
      <c r="A348" s="156"/>
      <c r="B348" s="74"/>
      <c r="C348" s="625"/>
      <c r="D348" s="618"/>
      <c r="E348" s="626"/>
      <c r="F348" s="86"/>
      <c r="G348" s="9"/>
      <c r="H348" s="4"/>
      <c r="I348" s="9"/>
      <c r="J348" s="9"/>
      <c r="K348" s="9"/>
      <c r="L348" s="17"/>
      <c r="M348" s="9"/>
      <c r="N348" s="9"/>
    </row>
    <row r="349" spans="1:16" x14ac:dyDescent="0.2">
      <c r="A349" s="156"/>
      <c r="B349" s="74"/>
      <c r="C349" s="625"/>
      <c r="D349" s="618"/>
      <c r="E349" s="626"/>
      <c r="F349" s="86"/>
      <c r="G349" s="9"/>
      <c r="H349" s="4"/>
      <c r="I349" s="9"/>
      <c r="J349" s="9"/>
      <c r="K349" s="9"/>
      <c r="L349" s="17"/>
      <c r="M349" s="9"/>
      <c r="N349" s="9"/>
    </row>
    <row r="350" spans="1:16" x14ac:dyDescent="0.2">
      <c r="A350" s="156"/>
      <c r="B350" s="74"/>
      <c r="C350" s="625"/>
      <c r="D350" s="618"/>
      <c r="E350" s="626"/>
      <c r="F350" s="86"/>
      <c r="G350" s="9"/>
      <c r="H350" s="4"/>
      <c r="I350" s="9"/>
      <c r="J350" s="9"/>
      <c r="K350" s="9"/>
      <c r="L350" s="17"/>
      <c r="M350" s="9"/>
      <c r="N350" s="9"/>
    </row>
    <row r="351" spans="1:16" x14ac:dyDescent="0.2">
      <c r="A351" s="156"/>
      <c r="B351" s="74"/>
      <c r="C351" s="625"/>
      <c r="D351" s="618"/>
      <c r="E351" s="626"/>
      <c r="F351" s="86"/>
      <c r="G351" s="9"/>
      <c r="H351" s="4"/>
      <c r="I351" s="9"/>
      <c r="J351" s="9"/>
      <c r="K351" s="9"/>
      <c r="L351" s="17"/>
      <c r="M351" s="9"/>
      <c r="N351" s="9"/>
    </row>
  </sheetData>
  <autoFilter ref="A24:N344" xr:uid="{B2EFC9B3-B155-4D60-BDD3-9B6247A113C9}"/>
  <mergeCells count="361">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A12:B12"/>
    <mergeCell ref="E12:H12"/>
    <mergeCell ref="A13:B13"/>
    <mergeCell ref="A14:B14"/>
    <mergeCell ref="E15:H15"/>
    <mergeCell ref="A16:B16"/>
    <mergeCell ref="E16:I16"/>
    <mergeCell ref="A7:B7"/>
    <mergeCell ref="A8:B8"/>
    <mergeCell ref="E8:H8"/>
    <mergeCell ref="A10:B10"/>
    <mergeCell ref="A11:B11"/>
    <mergeCell ref="L25:N25"/>
    <mergeCell ref="C26:E26"/>
    <mergeCell ref="C27:E27"/>
    <mergeCell ref="C28:E28"/>
    <mergeCell ref="E17:I17"/>
    <mergeCell ref="E18:H18"/>
    <mergeCell ref="E19:K19"/>
    <mergeCell ref="E20:H20"/>
    <mergeCell ref="E22:H22"/>
    <mergeCell ref="H25:J25"/>
    <mergeCell ref="C35:E35"/>
    <mergeCell ref="C36:E36"/>
    <mergeCell ref="C37:E37"/>
    <mergeCell ref="C38:E38"/>
    <mergeCell ref="C39:E39"/>
    <mergeCell ref="C40:E40"/>
    <mergeCell ref="C29:E29"/>
    <mergeCell ref="C30:E30"/>
    <mergeCell ref="C31:E31"/>
    <mergeCell ref="C32:E32"/>
    <mergeCell ref="C33:E33"/>
    <mergeCell ref="C34:E34"/>
    <mergeCell ref="C47:E47"/>
    <mergeCell ref="C48:E48"/>
    <mergeCell ref="C49:E49"/>
    <mergeCell ref="C50:E50"/>
    <mergeCell ref="C51:E51"/>
    <mergeCell ref="C52:E52"/>
    <mergeCell ref="C41:E41"/>
    <mergeCell ref="C42:E42"/>
    <mergeCell ref="C43:E43"/>
    <mergeCell ref="C44:E44"/>
    <mergeCell ref="C45:E45"/>
    <mergeCell ref="C46:E46"/>
    <mergeCell ref="C59:E59"/>
    <mergeCell ref="C60:E60"/>
    <mergeCell ref="C61:E61"/>
    <mergeCell ref="C62:E62"/>
    <mergeCell ref="C63:E63"/>
    <mergeCell ref="C64:E64"/>
    <mergeCell ref="C53:E53"/>
    <mergeCell ref="C54:E54"/>
    <mergeCell ref="C55:E55"/>
    <mergeCell ref="C56:E56"/>
    <mergeCell ref="C57:E57"/>
    <mergeCell ref="C58:E58"/>
    <mergeCell ref="C71:E71"/>
    <mergeCell ref="C72:E72"/>
    <mergeCell ref="C74:E74"/>
    <mergeCell ref="C75:E75"/>
    <mergeCell ref="C76:E76"/>
    <mergeCell ref="C77:E77"/>
    <mergeCell ref="C65:E65"/>
    <mergeCell ref="C66:E66"/>
    <mergeCell ref="C67:E67"/>
    <mergeCell ref="C68:E68"/>
    <mergeCell ref="C69:E69"/>
    <mergeCell ref="C70:E70"/>
    <mergeCell ref="C73:E73"/>
    <mergeCell ref="C84:E84"/>
    <mergeCell ref="C85:E85"/>
    <mergeCell ref="C86:E86"/>
    <mergeCell ref="C87:E87"/>
    <mergeCell ref="C88:E88"/>
    <mergeCell ref="C89:E89"/>
    <mergeCell ref="C78:E78"/>
    <mergeCell ref="C79:E79"/>
    <mergeCell ref="C80:E80"/>
    <mergeCell ref="C81:E81"/>
    <mergeCell ref="C82:E82"/>
    <mergeCell ref="C83:E83"/>
    <mergeCell ref="C96:E96"/>
    <mergeCell ref="C97:E97"/>
    <mergeCell ref="C98:E98"/>
    <mergeCell ref="C99:E99"/>
    <mergeCell ref="C100:E100"/>
    <mergeCell ref="C101:E101"/>
    <mergeCell ref="C90:E90"/>
    <mergeCell ref="C91:E91"/>
    <mergeCell ref="C92:E92"/>
    <mergeCell ref="C93:E93"/>
    <mergeCell ref="C94:E94"/>
    <mergeCell ref="C95:E95"/>
    <mergeCell ref="C108:E108"/>
    <mergeCell ref="C109:E109"/>
    <mergeCell ref="C110:E110"/>
    <mergeCell ref="C111:E111"/>
    <mergeCell ref="C112:E112"/>
    <mergeCell ref="C113:E113"/>
    <mergeCell ref="C102:E102"/>
    <mergeCell ref="C103:E103"/>
    <mergeCell ref="C104:E104"/>
    <mergeCell ref="C105:E105"/>
    <mergeCell ref="C106:E106"/>
    <mergeCell ref="C107:E107"/>
    <mergeCell ref="C120:E120"/>
    <mergeCell ref="C121:E121"/>
    <mergeCell ref="C122:E122"/>
    <mergeCell ref="C123:E123"/>
    <mergeCell ref="C124:E124"/>
    <mergeCell ref="C125:E125"/>
    <mergeCell ref="C114:E114"/>
    <mergeCell ref="C115:E115"/>
    <mergeCell ref="C116:E116"/>
    <mergeCell ref="C117:E117"/>
    <mergeCell ref="C118:E118"/>
    <mergeCell ref="C119:E119"/>
    <mergeCell ref="C132:E132"/>
    <mergeCell ref="C133:E133"/>
    <mergeCell ref="C134:E134"/>
    <mergeCell ref="C135:E135"/>
    <mergeCell ref="C136:E136"/>
    <mergeCell ref="C137:E137"/>
    <mergeCell ref="C126:E126"/>
    <mergeCell ref="C127:E127"/>
    <mergeCell ref="C128:E128"/>
    <mergeCell ref="C129:E129"/>
    <mergeCell ref="C130:E130"/>
    <mergeCell ref="C131:E131"/>
    <mergeCell ref="C144:E144"/>
    <mergeCell ref="C145:E145"/>
    <mergeCell ref="C146:E146"/>
    <mergeCell ref="C147:E147"/>
    <mergeCell ref="C148:E148"/>
    <mergeCell ref="C149:E149"/>
    <mergeCell ref="C138:E138"/>
    <mergeCell ref="C139:E139"/>
    <mergeCell ref="C140:E140"/>
    <mergeCell ref="C141:E141"/>
    <mergeCell ref="C142:E142"/>
    <mergeCell ref="C143:E143"/>
    <mergeCell ref="C156:E156"/>
    <mergeCell ref="C157:E157"/>
    <mergeCell ref="C158:E158"/>
    <mergeCell ref="C159:E159"/>
    <mergeCell ref="C160:E160"/>
    <mergeCell ref="C161:E161"/>
    <mergeCell ref="C150:E150"/>
    <mergeCell ref="C151:E151"/>
    <mergeCell ref="C152:E152"/>
    <mergeCell ref="C153:E153"/>
    <mergeCell ref="C154:E154"/>
    <mergeCell ref="C155:E155"/>
    <mergeCell ref="C168:E168"/>
    <mergeCell ref="C169:E169"/>
    <mergeCell ref="C170:E170"/>
    <mergeCell ref="C171:E171"/>
    <mergeCell ref="C172:E172"/>
    <mergeCell ref="C173:E173"/>
    <mergeCell ref="C162:E162"/>
    <mergeCell ref="C163:E163"/>
    <mergeCell ref="C164:E164"/>
    <mergeCell ref="C165:E165"/>
    <mergeCell ref="C166:E166"/>
    <mergeCell ref="C167:E167"/>
    <mergeCell ref="C180:E180"/>
    <mergeCell ref="C181:E181"/>
    <mergeCell ref="C182:E182"/>
    <mergeCell ref="C183:E183"/>
    <mergeCell ref="C184:E184"/>
    <mergeCell ref="C185:E185"/>
    <mergeCell ref="C174:E174"/>
    <mergeCell ref="C175:E175"/>
    <mergeCell ref="C176:E176"/>
    <mergeCell ref="C177:E177"/>
    <mergeCell ref="C178:E178"/>
    <mergeCell ref="C179:E179"/>
    <mergeCell ref="C192:E192"/>
    <mergeCell ref="C193:E193"/>
    <mergeCell ref="C194:E194"/>
    <mergeCell ref="C195:E195"/>
    <mergeCell ref="C196:E196"/>
    <mergeCell ref="C197:E197"/>
    <mergeCell ref="C186:E186"/>
    <mergeCell ref="C187:E187"/>
    <mergeCell ref="C188:E188"/>
    <mergeCell ref="C189:E189"/>
    <mergeCell ref="C190:E190"/>
    <mergeCell ref="C191:E191"/>
    <mergeCell ref="C204:E204"/>
    <mergeCell ref="C205:E205"/>
    <mergeCell ref="C206:E206"/>
    <mergeCell ref="C207:E207"/>
    <mergeCell ref="C208:E208"/>
    <mergeCell ref="C209:E209"/>
    <mergeCell ref="C198:E198"/>
    <mergeCell ref="C199:E199"/>
    <mergeCell ref="C200:E200"/>
    <mergeCell ref="C201:E201"/>
    <mergeCell ref="C202:E202"/>
    <mergeCell ref="C203:E203"/>
    <mergeCell ref="C216:E216"/>
    <mergeCell ref="C217:E217"/>
    <mergeCell ref="C218:E218"/>
    <mergeCell ref="C219:E219"/>
    <mergeCell ref="C220:E220"/>
    <mergeCell ref="C221:E221"/>
    <mergeCell ref="C210:E210"/>
    <mergeCell ref="C211:E211"/>
    <mergeCell ref="C212:E212"/>
    <mergeCell ref="C213:E213"/>
    <mergeCell ref="C214:E214"/>
    <mergeCell ref="C215:E215"/>
    <mergeCell ref="C227:E227"/>
    <mergeCell ref="C228:E228"/>
    <mergeCell ref="C229:E229"/>
    <mergeCell ref="C230:E230"/>
    <mergeCell ref="C231:E231"/>
    <mergeCell ref="C232:E232"/>
    <mergeCell ref="C222:E222"/>
    <mergeCell ref="C223:E223"/>
    <mergeCell ref="C224:E224"/>
    <mergeCell ref="C225:E225"/>
    <mergeCell ref="C226:E226"/>
    <mergeCell ref="C239:E239"/>
    <mergeCell ref="C240:E240"/>
    <mergeCell ref="C241:E241"/>
    <mergeCell ref="C242:E242"/>
    <mergeCell ref="C243:E243"/>
    <mergeCell ref="C244:E244"/>
    <mergeCell ref="C233:E233"/>
    <mergeCell ref="C234:E234"/>
    <mergeCell ref="C235:E235"/>
    <mergeCell ref="C236:E236"/>
    <mergeCell ref="C237:E237"/>
    <mergeCell ref="C238:E238"/>
    <mergeCell ref="C251:E251"/>
    <mergeCell ref="C252:E252"/>
    <mergeCell ref="C253:E253"/>
    <mergeCell ref="C254:E254"/>
    <mergeCell ref="C255:E255"/>
    <mergeCell ref="C256:E256"/>
    <mergeCell ref="C245:E245"/>
    <mergeCell ref="C246:E246"/>
    <mergeCell ref="C247:E247"/>
    <mergeCell ref="C248:E248"/>
    <mergeCell ref="C249:E249"/>
    <mergeCell ref="C250:E250"/>
    <mergeCell ref="C263:E263"/>
    <mergeCell ref="C264:E264"/>
    <mergeCell ref="C265:E265"/>
    <mergeCell ref="C266:E266"/>
    <mergeCell ref="C267:E267"/>
    <mergeCell ref="C268:E268"/>
    <mergeCell ref="C257:E257"/>
    <mergeCell ref="C258:E258"/>
    <mergeCell ref="C259:E259"/>
    <mergeCell ref="C260:E260"/>
    <mergeCell ref="C261:E261"/>
    <mergeCell ref="C262:E262"/>
    <mergeCell ref="C275:E275"/>
    <mergeCell ref="C276:E276"/>
    <mergeCell ref="C277:E277"/>
    <mergeCell ref="C278:E278"/>
    <mergeCell ref="C279:E279"/>
    <mergeCell ref="C280:E280"/>
    <mergeCell ref="C269:E269"/>
    <mergeCell ref="C270:E270"/>
    <mergeCell ref="C271:E271"/>
    <mergeCell ref="C272:E272"/>
    <mergeCell ref="C273:E273"/>
    <mergeCell ref="C274:E274"/>
    <mergeCell ref="C287:E287"/>
    <mergeCell ref="C288:E288"/>
    <mergeCell ref="C289:E289"/>
    <mergeCell ref="C290:E290"/>
    <mergeCell ref="C291:E291"/>
    <mergeCell ref="C292:E292"/>
    <mergeCell ref="C281:E281"/>
    <mergeCell ref="C282:E282"/>
    <mergeCell ref="C283:E283"/>
    <mergeCell ref="C284:E284"/>
    <mergeCell ref="C285:E285"/>
    <mergeCell ref="C286:E286"/>
    <mergeCell ref="C299:E299"/>
    <mergeCell ref="C300:E300"/>
    <mergeCell ref="C301:E301"/>
    <mergeCell ref="C302:E302"/>
    <mergeCell ref="C303:E303"/>
    <mergeCell ref="C304:E304"/>
    <mergeCell ref="C293:E293"/>
    <mergeCell ref="C294:E294"/>
    <mergeCell ref="C295:E295"/>
    <mergeCell ref="C296:E296"/>
    <mergeCell ref="C297:E297"/>
    <mergeCell ref="C298:E298"/>
    <mergeCell ref="C311:E311"/>
    <mergeCell ref="C312:E312"/>
    <mergeCell ref="C313:E313"/>
    <mergeCell ref="C314:E314"/>
    <mergeCell ref="C315:E315"/>
    <mergeCell ref="C316:E316"/>
    <mergeCell ref="C305:E305"/>
    <mergeCell ref="C306:E306"/>
    <mergeCell ref="C307:E307"/>
    <mergeCell ref="C308:E308"/>
    <mergeCell ref="C309:E309"/>
    <mergeCell ref="C310:E310"/>
    <mergeCell ref="C323:E323"/>
    <mergeCell ref="C324:E324"/>
    <mergeCell ref="C325:E325"/>
    <mergeCell ref="C326:E326"/>
    <mergeCell ref="C327:E327"/>
    <mergeCell ref="C328:E328"/>
    <mergeCell ref="C317:E317"/>
    <mergeCell ref="C318:E318"/>
    <mergeCell ref="C319:E319"/>
    <mergeCell ref="C320:E320"/>
    <mergeCell ref="C321:E321"/>
    <mergeCell ref="C322:E322"/>
    <mergeCell ref="C335:E335"/>
    <mergeCell ref="C336:E336"/>
    <mergeCell ref="C337:E337"/>
    <mergeCell ref="C338:E338"/>
    <mergeCell ref="C339:E339"/>
    <mergeCell ref="C340:E340"/>
    <mergeCell ref="C329:E329"/>
    <mergeCell ref="C330:E330"/>
    <mergeCell ref="C331:E331"/>
    <mergeCell ref="C332:E332"/>
    <mergeCell ref="C333:E333"/>
    <mergeCell ref="C334:E334"/>
    <mergeCell ref="C347:E347"/>
    <mergeCell ref="C348:E348"/>
    <mergeCell ref="C349:E349"/>
    <mergeCell ref="C350:E350"/>
    <mergeCell ref="C351:E351"/>
    <mergeCell ref="C341:E341"/>
    <mergeCell ref="C342:E342"/>
    <mergeCell ref="C343:E343"/>
    <mergeCell ref="C344:E344"/>
    <mergeCell ref="C345:E345"/>
    <mergeCell ref="C346:E34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5A08C-DE95-4794-B81A-0F2F83C2AB21}">
  <dimension ref="A1:Q185"/>
  <sheetViews>
    <sheetView tabSelected="1" topLeftCell="A155" workbookViewId="0">
      <selection activeCell="O52" sqref="O52"/>
    </sheetView>
  </sheetViews>
  <sheetFormatPr baseColWidth="10" defaultColWidth="8.83203125" defaultRowHeight="15" x14ac:dyDescent="0.2"/>
  <cols>
    <col min="2" max="2" width="33.6640625" customWidth="1"/>
    <col min="3" max="3" width="11.33203125" customWidth="1"/>
  </cols>
  <sheetData>
    <row r="1" spans="1:17" x14ac:dyDescent="0.2">
      <c r="A1" s="593" t="s">
        <v>80</v>
      </c>
      <c r="B1" s="594"/>
      <c r="C1" s="658"/>
      <c r="D1" s="658"/>
      <c r="E1" s="658"/>
      <c r="J1" s="32"/>
    </row>
    <row r="2" spans="1:17" ht="32" x14ac:dyDescent="0.2">
      <c r="A2" s="655" t="s">
        <v>243</v>
      </c>
      <c r="B2" s="656"/>
      <c r="C2" s="453" t="s">
        <v>760</v>
      </c>
      <c r="D2" s="86"/>
      <c r="E2" s="11"/>
      <c r="F2" s="8"/>
      <c r="G2" s="8"/>
      <c r="H2" s="8"/>
      <c r="I2" s="8"/>
      <c r="K2" s="8"/>
      <c r="L2" s="8"/>
      <c r="M2" s="8"/>
      <c r="N2" s="8"/>
    </row>
    <row r="3" spans="1:17" x14ac:dyDescent="0.2">
      <c r="A3" s="655" t="s">
        <v>244</v>
      </c>
      <c r="B3" s="656"/>
      <c r="C3" s="132" t="s">
        <v>631</v>
      </c>
      <c r="D3" s="1"/>
      <c r="E3" s="454" t="s">
        <v>79</v>
      </c>
      <c r="F3" s="455"/>
      <c r="G3" s="456"/>
      <c r="H3" s="457" t="s">
        <v>0</v>
      </c>
      <c r="I3" s="659" t="s">
        <v>1</v>
      </c>
      <c r="J3" s="659"/>
      <c r="K3" s="599" t="s">
        <v>8</v>
      </c>
      <c r="L3" s="599"/>
      <c r="M3" s="599"/>
      <c r="N3" s="1"/>
      <c r="P3" t="s">
        <v>582</v>
      </c>
      <c r="Q3" t="s">
        <v>761</v>
      </c>
    </row>
    <row r="4" spans="1:17" ht="16" x14ac:dyDescent="0.2">
      <c r="A4" s="655" t="s">
        <v>293</v>
      </c>
      <c r="B4" s="656"/>
      <c r="C4" s="458" t="s">
        <v>762</v>
      </c>
      <c r="D4" s="1"/>
      <c r="E4" s="591" t="s">
        <v>2</v>
      </c>
      <c r="F4" s="591"/>
      <c r="G4" s="600"/>
      <c r="H4" s="459"/>
      <c r="I4" s="592"/>
      <c r="J4" s="592"/>
      <c r="K4" s="660"/>
      <c r="L4" s="660"/>
      <c r="M4" s="660"/>
      <c r="P4" t="s">
        <v>586</v>
      </c>
      <c r="Q4" s="333">
        <v>0.43055555555555558</v>
      </c>
    </row>
    <row r="5" spans="1:17" x14ac:dyDescent="0.2">
      <c r="A5" s="655" t="s">
        <v>249</v>
      </c>
      <c r="B5" s="656"/>
      <c r="C5" s="183">
        <v>44153</v>
      </c>
      <c r="D5" s="1"/>
      <c r="E5" s="591" t="s">
        <v>3</v>
      </c>
      <c r="F5" s="591"/>
      <c r="G5" s="591"/>
      <c r="H5" s="328"/>
      <c r="I5" s="657"/>
      <c r="J5" s="657"/>
      <c r="K5" s="592"/>
      <c r="L5" s="592"/>
      <c r="M5" s="592"/>
      <c r="P5" t="s">
        <v>587</v>
      </c>
      <c r="Q5" t="s">
        <v>763</v>
      </c>
    </row>
    <row r="6" spans="1:17" ht="16" x14ac:dyDescent="0.2">
      <c r="A6" s="655" t="s">
        <v>9</v>
      </c>
      <c r="B6" s="656"/>
      <c r="C6" s="458" t="s">
        <v>321</v>
      </c>
      <c r="D6" s="1"/>
      <c r="E6" s="9" t="s">
        <v>4</v>
      </c>
      <c r="F6" s="9"/>
      <c r="G6" s="9"/>
      <c r="H6" s="9"/>
      <c r="I6" s="592"/>
      <c r="J6" s="592"/>
      <c r="K6" s="592"/>
      <c r="L6" s="592"/>
      <c r="M6" s="592"/>
      <c r="P6" t="s">
        <v>764</v>
      </c>
      <c r="Q6" t="s">
        <v>765</v>
      </c>
    </row>
    <row r="7" spans="1:17" x14ac:dyDescent="0.2">
      <c r="A7" s="651" t="s">
        <v>10</v>
      </c>
      <c r="B7" s="652"/>
      <c r="C7" s="460">
        <v>20</v>
      </c>
      <c r="D7" s="461"/>
      <c r="E7" s="102" t="s">
        <v>92</v>
      </c>
      <c r="F7" s="102"/>
      <c r="G7" s="102"/>
      <c r="H7" s="102"/>
      <c r="I7" s="102"/>
    </row>
    <row r="8" spans="1:17" ht="45" x14ac:dyDescent="0.2">
      <c r="A8" s="653" t="s">
        <v>744</v>
      </c>
      <c r="B8" s="654"/>
      <c r="C8" s="458"/>
      <c r="D8" s="1"/>
      <c r="E8" s="575" t="s">
        <v>86</v>
      </c>
      <c r="F8" s="576"/>
      <c r="G8" s="586"/>
      <c r="H8" s="577"/>
      <c r="I8" s="71" t="s">
        <v>88</v>
      </c>
      <c r="J8" s="71" t="s">
        <v>89</v>
      </c>
      <c r="K8" s="71" t="s">
        <v>90</v>
      </c>
      <c r="L8" s="72" t="s">
        <v>84</v>
      </c>
      <c r="M8" s="71" t="s">
        <v>83</v>
      </c>
      <c r="N8" s="71" t="s">
        <v>85</v>
      </c>
    </row>
    <row r="9" spans="1:17" ht="32" x14ac:dyDescent="0.2">
      <c r="A9" s="70"/>
      <c r="B9" s="462" t="s">
        <v>766</v>
      </c>
      <c r="C9" s="55"/>
      <c r="D9" s="1"/>
      <c r="E9" s="9" t="s">
        <v>87</v>
      </c>
      <c r="F9" s="17"/>
      <c r="G9" s="3"/>
      <c r="H9" s="3"/>
      <c r="I9" s="9"/>
      <c r="J9" s="9"/>
      <c r="K9" s="9"/>
      <c r="L9" s="27"/>
      <c r="M9" s="27"/>
      <c r="N9" s="27"/>
    </row>
    <row r="10" spans="1:17" x14ac:dyDescent="0.2">
      <c r="A10" s="587" t="s">
        <v>154</v>
      </c>
      <c r="B10" s="588"/>
      <c r="C10" s="62">
        <v>6307850</v>
      </c>
      <c r="D10" s="1"/>
      <c r="E10" s="17" t="s">
        <v>314</v>
      </c>
      <c r="F10" s="3"/>
      <c r="G10" s="32"/>
      <c r="H10" s="3"/>
      <c r="I10" s="9">
        <v>0.5</v>
      </c>
      <c r="J10" s="9">
        <v>2</v>
      </c>
      <c r="K10" s="9">
        <v>1.5</v>
      </c>
      <c r="L10" s="9">
        <v>20</v>
      </c>
      <c r="M10" s="9"/>
      <c r="N10" s="9"/>
    </row>
    <row r="11" spans="1:17" x14ac:dyDescent="0.2">
      <c r="A11" s="587" t="s">
        <v>176</v>
      </c>
      <c r="B11" s="588"/>
      <c r="C11" s="458">
        <v>246051</v>
      </c>
      <c r="D11" s="1"/>
      <c r="E11" s="463" t="s">
        <v>315</v>
      </c>
      <c r="F11" s="464"/>
      <c r="G11" s="8"/>
      <c r="H11" s="8"/>
      <c r="I11" s="9">
        <v>0.1</v>
      </c>
      <c r="J11" s="9">
        <v>0.2</v>
      </c>
      <c r="K11" s="9">
        <v>0.2</v>
      </c>
      <c r="L11">
        <v>10</v>
      </c>
      <c r="M11" s="9"/>
      <c r="N11" s="9">
        <v>100</v>
      </c>
    </row>
    <row r="12" spans="1:17" ht="16" x14ac:dyDescent="0.2">
      <c r="A12" s="587" t="s">
        <v>383</v>
      </c>
      <c r="B12" s="588"/>
      <c r="C12" s="453" t="s">
        <v>747</v>
      </c>
      <c r="D12" s="74"/>
      <c r="E12" s="575" t="s">
        <v>316</v>
      </c>
      <c r="F12" s="576"/>
      <c r="G12" s="576"/>
      <c r="H12" s="577"/>
      <c r="I12" s="4">
        <v>0.3</v>
      </c>
      <c r="J12" s="9">
        <v>0.5</v>
      </c>
      <c r="K12" s="9">
        <v>0.4</v>
      </c>
      <c r="L12" s="9">
        <v>90</v>
      </c>
      <c r="M12" s="9"/>
      <c r="N12" s="9"/>
    </row>
    <row r="13" spans="1:17" ht="16" x14ac:dyDescent="0.2">
      <c r="A13" s="578" t="s">
        <v>178</v>
      </c>
      <c r="B13" s="579"/>
      <c r="C13" s="59" t="s">
        <v>748</v>
      </c>
      <c r="D13" s="1"/>
      <c r="E13" s="19" t="s">
        <v>317</v>
      </c>
      <c r="F13" s="19"/>
      <c r="G13" s="19"/>
      <c r="H13" s="465"/>
      <c r="I13" s="9">
        <v>0.2</v>
      </c>
      <c r="J13" s="9">
        <v>0.5</v>
      </c>
      <c r="K13" s="9">
        <v>0.3</v>
      </c>
      <c r="L13" s="9">
        <v>40</v>
      </c>
      <c r="M13" s="9"/>
      <c r="N13" s="9">
        <v>100</v>
      </c>
    </row>
    <row r="14" spans="1:17" x14ac:dyDescent="0.2">
      <c r="A14" s="587" t="s">
        <v>310</v>
      </c>
      <c r="B14" s="588"/>
      <c r="C14" s="458">
        <v>996</v>
      </c>
      <c r="D14" s="1"/>
      <c r="E14" s="11"/>
      <c r="F14" s="8"/>
      <c r="G14" s="326"/>
      <c r="H14" s="8"/>
      <c r="I14" s="8"/>
      <c r="J14" s="8"/>
      <c r="K14" s="8"/>
      <c r="L14" s="8"/>
      <c r="M14" s="48"/>
      <c r="N14" s="8"/>
    </row>
    <row r="15" spans="1:17" x14ac:dyDescent="0.2">
      <c r="A15" s="191" t="s">
        <v>16</v>
      </c>
      <c r="B15" s="187"/>
      <c r="C15" s="185" t="s">
        <v>261</v>
      </c>
      <c r="D15" s="1"/>
      <c r="E15" s="570" t="s">
        <v>5</v>
      </c>
      <c r="F15" s="571"/>
      <c r="G15" s="571"/>
      <c r="H15" s="571"/>
      <c r="I15" s="88"/>
      <c r="J15" s="74"/>
      <c r="K15" s="87"/>
    </row>
    <row r="16" spans="1:17" x14ac:dyDescent="0.2">
      <c r="A16" s="649" t="s">
        <v>17</v>
      </c>
      <c r="B16" s="650"/>
      <c r="C16" s="458"/>
      <c r="D16" s="26"/>
      <c r="E16" s="567" t="s">
        <v>100</v>
      </c>
      <c r="F16" s="568"/>
      <c r="G16" s="568"/>
      <c r="H16" s="568"/>
      <c r="I16" s="568"/>
      <c r="J16" s="74">
        <v>95</v>
      </c>
      <c r="K16" s="87"/>
      <c r="L16" s="1"/>
      <c r="M16" s="1"/>
    </row>
    <row r="17" spans="1:14" x14ac:dyDescent="0.2">
      <c r="A17" s="26"/>
      <c r="B17" s="1"/>
      <c r="C17" s="12"/>
      <c r="D17" s="462"/>
      <c r="E17" s="567" t="s">
        <v>101</v>
      </c>
      <c r="F17" s="568"/>
      <c r="G17" s="568"/>
      <c r="H17" s="568"/>
      <c r="I17" s="569"/>
      <c r="J17" s="17">
        <v>5</v>
      </c>
      <c r="K17" s="4"/>
      <c r="L17" t="s">
        <v>380</v>
      </c>
    </row>
    <row r="18" spans="1:14" x14ac:dyDescent="0.2">
      <c r="A18" s="26"/>
      <c r="B18" s="1"/>
      <c r="C18" s="12"/>
      <c r="D18" s="1"/>
      <c r="E18" s="613" t="s">
        <v>91</v>
      </c>
      <c r="F18" s="594"/>
      <c r="G18" s="594"/>
      <c r="H18" s="594"/>
      <c r="I18" s="468"/>
      <c r="J18" s="469">
        <v>5</v>
      </c>
      <c r="K18" s="470"/>
      <c r="L18" s="471"/>
    </row>
    <row r="19" spans="1:14" x14ac:dyDescent="0.2">
      <c r="A19" s="472"/>
      <c r="B19" s="186"/>
      <c r="C19" s="474"/>
      <c r="D19" s="1"/>
      <c r="E19" s="648" t="s">
        <v>81</v>
      </c>
      <c r="F19" s="648"/>
      <c r="G19" s="648"/>
      <c r="H19" s="648"/>
      <c r="I19" s="648"/>
      <c r="J19" s="648"/>
      <c r="K19" s="648"/>
    </row>
    <row r="20" spans="1:14" x14ac:dyDescent="0.2">
      <c r="A20" s="472"/>
      <c r="B20" s="186"/>
      <c r="C20" s="168"/>
      <c r="D20" s="1"/>
      <c r="E20" s="615" t="s">
        <v>82</v>
      </c>
      <c r="F20" s="586"/>
      <c r="G20" s="586"/>
      <c r="H20" s="616"/>
      <c r="I20" s="15">
        <v>5</v>
      </c>
      <c r="J20" s="15">
        <v>1.5</v>
      </c>
      <c r="K20" s="9">
        <v>3</v>
      </c>
      <c r="L20" s="9">
        <v>1</v>
      </c>
      <c r="M20" s="9">
        <v>5</v>
      </c>
    </row>
    <row r="21" spans="1:14" x14ac:dyDescent="0.2">
      <c r="A21" s="191" t="s">
        <v>18</v>
      </c>
      <c r="B21" s="187"/>
      <c r="C21" s="475" t="s">
        <v>124</v>
      </c>
      <c r="D21" s="1"/>
      <c r="E21" s="13"/>
      <c r="F21" s="32"/>
      <c r="G21" s="65"/>
      <c r="H21" s="66"/>
      <c r="I21" s="15">
        <v>3</v>
      </c>
      <c r="J21" s="15">
        <v>3</v>
      </c>
      <c r="K21" s="9">
        <v>2</v>
      </c>
      <c r="L21" s="9">
        <v>3</v>
      </c>
      <c r="M21" s="9">
        <v>2</v>
      </c>
    </row>
    <row r="22" spans="1:14" x14ac:dyDescent="0.2">
      <c r="A22" s="476"/>
      <c r="B22" s="192" t="s">
        <v>265</v>
      </c>
      <c r="C22" s="168"/>
      <c r="D22" s="1"/>
      <c r="E22" s="575" t="s">
        <v>93</v>
      </c>
      <c r="F22" s="576"/>
      <c r="G22" s="576"/>
      <c r="H22" s="576"/>
      <c r="I22" s="67"/>
      <c r="J22" s="3"/>
      <c r="K22" s="3"/>
      <c r="L22" s="3"/>
      <c r="M22" s="4"/>
    </row>
    <row r="23" spans="1:14" x14ac:dyDescent="0.2">
      <c r="A23" s="186"/>
      <c r="B23" s="186"/>
      <c r="C23" s="186"/>
      <c r="D23" s="1"/>
      <c r="E23" s="477"/>
      <c r="F23" s="477"/>
      <c r="G23" s="477"/>
      <c r="H23" s="477"/>
      <c r="I23" s="478"/>
    </row>
    <row r="24" spans="1:14" ht="16" thickBot="1" x14ac:dyDescent="0.25">
      <c r="A24" s="77" t="s">
        <v>99</v>
      </c>
      <c r="B24" s="76"/>
      <c r="C24" s="76"/>
      <c r="D24" s="76"/>
      <c r="E24" s="76"/>
      <c r="F24" s="76"/>
      <c r="G24" s="76"/>
      <c r="H24" s="76"/>
      <c r="I24" s="76"/>
      <c r="J24" s="76"/>
      <c r="K24" s="76"/>
      <c r="L24" s="76"/>
      <c r="M24" s="76"/>
      <c r="N24" s="80"/>
    </row>
    <row r="25" spans="1:14" ht="33" thickBot="1" x14ac:dyDescent="0.25">
      <c r="A25" s="196" t="s">
        <v>19</v>
      </c>
      <c r="B25" s="153"/>
      <c r="C25" s="331"/>
      <c r="D25" s="30"/>
      <c r="E25" s="30"/>
      <c r="G25" s="75"/>
      <c r="H25" s="603" t="s">
        <v>98</v>
      </c>
      <c r="I25" s="603"/>
      <c r="J25" s="603"/>
      <c r="K25" s="81"/>
      <c r="L25" s="604" t="s">
        <v>75</v>
      </c>
      <c r="M25" s="603"/>
      <c r="N25" s="605"/>
    </row>
    <row r="26" spans="1:14" ht="80" x14ac:dyDescent="0.2">
      <c r="A26" s="78" t="s">
        <v>74</v>
      </c>
      <c r="B26" s="479" t="s">
        <v>6</v>
      </c>
      <c r="C26" s="606" t="s">
        <v>96</v>
      </c>
      <c r="D26" s="607"/>
      <c r="E26" s="608"/>
      <c r="F26" s="325" t="s">
        <v>97</v>
      </c>
      <c r="G26" s="79" t="s">
        <v>102</v>
      </c>
      <c r="H26" s="79" t="s">
        <v>104</v>
      </c>
      <c r="I26" s="79" t="s">
        <v>103</v>
      </c>
      <c r="J26" s="79" t="s">
        <v>94</v>
      </c>
      <c r="K26" s="79" t="s">
        <v>77</v>
      </c>
      <c r="L26" s="79" t="s">
        <v>76</v>
      </c>
      <c r="M26" s="79" t="s">
        <v>95</v>
      </c>
      <c r="N26" s="79" t="s">
        <v>77</v>
      </c>
    </row>
    <row r="27" spans="1:14" x14ac:dyDescent="0.2">
      <c r="A27" s="156">
        <v>1</v>
      </c>
      <c r="B27" s="169" t="s">
        <v>129</v>
      </c>
      <c r="C27" s="638"/>
      <c r="D27" s="639"/>
      <c r="E27" s="640"/>
      <c r="F27" s="351"/>
      <c r="G27" s="274"/>
      <c r="H27" s="275">
        <v>5</v>
      </c>
      <c r="I27" s="276"/>
      <c r="J27" s="276"/>
      <c r="K27" s="276"/>
      <c r="L27" s="277"/>
      <c r="M27" s="276"/>
      <c r="N27" s="276"/>
    </row>
    <row r="28" spans="1:14" x14ac:dyDescent="0.2">
      <c r="A28" s="156">
        <v>1</v>
      </c>
      <c r="B28" s="169" t="s">
        <v>139</v>
      </c>
      <c r="C28" s="638"/>
      <c r="D28" s="639"/>
      <c r="E28" s="640"/>
      <c r="F28" s="351"/>
      <c r="G28" s="276"/>
      <c r="H28" s="278">
        <v>2</v>
      </c>
      <c r="I28" s="276"/>
      <c r="J28" s="276"/>
      <c r="K28" s="276">
        <v>1</v>
      </c>
      <c r="L28" s="277"/>
      <c r="M28" s="276"/>
      <c r="N28" s="276"/>
    </row>
    <row r="29" spans="1:14" x14ac:dyDescent="0.2">
      <c r="A29" s="156">
        <v>1</v>
      </c>
      <c r="B29" s="169" t="s">
        <v>135</v>
      </c>
      <c r="C29" s="638"/>
      <c r="D29" s="639"/>
      <c r="E29" s="640"/>
      <c r="F29" s="351"/>
      <c r="G29" s="276"/>
      <c r="H29" s="278">
        <v>1</v>
      </c>
      <c r="I29" s="276"/>
      <c r="J29" s="276"/>
      <c r="K29" s="276"/>
      <c r="L29" s="277">
        <v>12</v>
      </c>
      <c r="M29" s="276"/>
      <c r="N29" s="276"/>
    </row>
    <row r="30" spans="1:14" x14ac:dyDescent="0.2">
      <c r="A30" s="156">
        <v>1</v>
      </c>
      <c r="B30" s="492" t="s">
        <v>229</v>
      </c>
      <c r="C30" s="638"/>
      <c r="D30" s="639"/>
      <c r="E30" s="640"/>
      <c r="F30" s="351"/>
      <c r="G30" s="276"/>
      <c r="H30" s="278">
        <v>9</v>
      </c>
      <c r="I30" s="276"/>
      <c r="J30" s="276"/>
      <c r="K30" s="276"/>
      <c r="L30" s="277">
        <v>2</v>
      </c>
      <c r="M30" s="276"/>
      <c r="N30" s="276"/>
    </row>
    <row r="31" spans="1:14" x14ac:dyDescent="0.2">
      <c r="A31" s="156">
        <v>1</v>
      </c>
      <c r="B31" s="169" t="s">
        <v>157</v>
      </c>
      <c r="C31" s="638"/>
      <c r="D31" s="639"/>
      <c r="E31" s="640"/>
      <c r="F31" s="351"/>
      <c r="G31" s="276"/>
      <c r="H31" s="278"/>
      <c r="I31" s="276"/>
      <c r="J31" s="276"/>
      <c r="K31" s="276"/>
      <c r="L31" s="277">
        <v>16</v>
      </c>
      <c r="M31" s="276"/>
      <c r="N31" s="276"/>
    </row>
    <row r="32" spans="1:14" x14ac:dyDescent="0.2">
      <c r="A32" s="156">
        <v>1</v>
      </c>
      <c r="B32" s="169" t="s">
        <v>134</v>
      </c>
      <c r="C32" s="638"/>
      <c r="D32" s="639"/>
      <c r="E32" s="640"/>
      <c r="F32" s="351"/>
      <c r="G32" s="276"/>
      <c r="H32" s="278">
        <v>20</v>
      </c>
      <c r="I32" s="276"/>
      <c r="J32" s="276"/>
      <c r="K32" s="276"/>
      <c r="L32" s="277"/>
      <c r="M32" s="276"/>
      <c r="N32" s="276"/>
    </row>
    <row r="33" spans="1:14" x14ac:dyDescent="0.2">
      <c r="A33" s="156">
        <v>1</v>
      </c>
      <c r="B33" s="169" t="s">
        <v>228</v>
      </c>
      <c r="C33" s="638"/>
      <c r="D33" s="639"/>
      <c r="E33" s="640"/>
      <c r="F33" s="351"/>
      <c r="G33" s="276"/>
      <c r="H33" s="278">
        <v>2</v>
      </c>
      <c r="I33" s="276"/>
      <c r="J33" s="276"/>
      <c r="K33" s="276"/>
      <c r="L33" s="277"/>
      <c r="M33" s="276"/>
      <c r="N33" s="276"/>
    </row>
    <row r="34" spans="1:14" x14ac:dyDescent="0.2">
      <c r="A34" s="156">
        <v>2</v>
      </c>
      <c r="B34" s="169" t="s">
        <v>129</v>
      </c>
      <c r="C34" s="638"/>
      <c r="D34" s="639"/>
      <c r="E34" s="640"/>
      <c r="F34" s="351"/>
      <c r="G34" s="276"/>
      <c r="H34" s="278">
        <v>40</v>
      </c>
      <c r="I34" s="276"/>
      <c r="J34" s="276"/>
      <c r="K34" s="276"/>
      <c r="L34" s="277"/>
      <c r="M34" s="276"/>
      <c r="N34" s="276"/>
    </row>
    <row r="35" spans="1:14" x14ac:dyDescent="0.2">
      <c r="A35" s="156">
        <v>2</v>
      </c>
      <c r="B35" s="169" t="s">
        <v>135</v>
      </c>
      <c r="C35" s="638"/>
      <c r="D35" s="639"/>
      <c r="E35" s="640"/>
      <c r="F35" s="351"/>
      <c r="G35" s="276"/>
      <c r="H35" s="278">
        <v>1</v>
      </c>
      <c r="I35" s="276"/>
      <c r="J35" s="276">
        <v>1</v>
      </c>
      <c r="K35" s="276"/>
      <c r="L35" s="277">
        <v>26</v>
      </c>
      <c r="M35" s="276"/>
      <c r="N35" s="276"/>
    </row>
    <row r="36" spans="1:14" x14ac:dyDescent="0.2">
      <c r="A36" s="156">
        <v>2</v>
      </c>
      <c r="B36" s="169" t="s">
        <v>232</v>
      </c>
      <c r="C36" s="638"/>
      <c r="D36" s="639"/>
      <c r="E36" s="640"/>
      <c r="F36" s="351"/>
      <c r="G36" s="276"/>
      <c r="H36" s="278"/>
      <c r="I36" s="276"/>
      <c r="J36" s="276"/>
      <c r="K36" s="276"/>
      <c r="L36" s="277">
        <v>2</v>
      </c>
      <c r="M36" s="276"/>
      <c r="N36" s="276"/>
    </row>
    <row r="37" spans="1:14" x14ac:dyDescent="0.2">
      <c r="A37" s="156">
        <v>2</v>
      </c>
      <c r="B37" s="169" t="s">
        <v>157</v>
      </c>
      <c r="C37" s="638"/>
      <c r="D37" s="639"/>
      <c r="E37" s="640"/>
      <c r="F37" s="351"/>
      <c r="G37" s="276"/>
      <c r="H37" s="278"/>
      <c r="I37" s="276"/>
      <c r="J37" s="276"/>
      <c r="K37" s="276"/>
      <c r="L37" s="277">
        <v>47</v>
      </c>
      <c r="M37" s="276"/>
      <c r="N37" s="276"/>
    </row>
    <row r="38" spans="1:14" x14ac:dyDescent="0.2">
      <c r="A38" s="156">
        <v>2</v>
      </c>
      <c r="B38" s="492" t="s">
        <v>229</v>
      </c>
      <c r="C38" s="638"/>
      <c r="D38" s="639"/>
      <c r="E38" s="640"/>
      <c r="F38" s="351"/>
      <c r="G38" s="276"/>
      <c r="H38" s="278">
        <v>13</v>
      </c>
      <c r="I38" s="276"/>
      <c r="J38" s="276"/>
      <c r="K38" s="276"/>
      <c r="L38" s="277"/>
      <c r="M38" s="276"/>
      <c r="N38" s="276"/>
    </row>
    <row r="39" spans="1:14" x14ac:dyDescent="0.2">
      <c r="A39" s="156">
        <v>2</v>
      </c>
      <c r="B39" s="169" t="s">
        <v>134</v>
      </c>
      <c r="C39" s="638"/>
      <c r="D39" s="639"/>
      <c r="E39" s="640"/>
      <c r="F39" s="351"/>
      <c r="G39" s="276"/>
      <c r="H39" s="278">
        <v>20</v>
      </c>
      <c r="I39" s="276"/>
      <c r="J39" s="276"/>
      <c r="K39" s="276"/>
      <c r="L39" s="277"/>
      <c r="M39" s="276"/>
      <c r="N39" s="276"/>
    </row>
    <row r="40" spans="1:14" x14ac:dyDescent="0.2">
      <c r="A40" s="156">
        <v>2</v>
      </c>
      <c r="B40" s="169" t="s">
        <v>139</v>
      </c>
      <c r="C40" s="638"/>
      <c r="D40" s="639"/>
      <c r="E40" s="640"/>
      <c r="F40" s="351"/>
      <c r="G40" s="276"/>
      <c r="H40" s="278">
        <v>4</v>
      </c>
      <c r="I40" s="276"/>
      <c r="J40" s="276"/>
      <c r="K40" s="276">
        <v>2</v>
      </c>
      <c r="L40" s="277"/>
      <c r="M40" s="276"/>
      <c r="N40" s="276"/>
    </row>
    <row r="41" spans="1:14" x14ac:dyDescent="0.2">
      <c r="A41" s="156">
        <v>2</v>
      </c>
      <c r="B41" s="169" t="s">
        <v>598</v>
      </c>
      <c r="C41" s="638"/>
      <c r="D41" s="639"/>
      <c r="E41" s="640"/>
      <c r="F41" s="351"/>
      <c r="G41" s="276"/>
      <c r="H41" s="278"/>
      <c r="I41" s="276"/>
      <c r="J41" s="276"/>
      <c r="K41" s="276"/>
      <c r="L41" s="277">
        <v>1</v>
      </c>
      <c r="M41" s="276"/>
      <c r="N41" s="276"/>
    </row>
    <row r="42" spans="1:14" x14ac:dyDescent="0.2">
      <c r="A42" s="156">
        <v>2</v>
      </c>
      <c r="B42" s="169" t="s">
        <v>228</v>
      </c>
      <c r="C42" s="638"/>
      <c r="D42" s="639"/>
      <c r="E42" s="640"/>
      <c r="F42" s="351"/>
      <c r="G42" s="276"/>
      <c r="H42" s="278">
        <v>3</v>
      </c>
      <c r="I42" s="276"/>
      <c r="J42" s="276"/>
      <c r="K42" s="276"/>
      <c r="L42" s="277"/>
      <c r="M42" s="276"/>
      <c r="N42" s="276"/>
    </row>
    <row r="43" spans="1:14" x14ac:dyDescent="0.2">
      <c r="A43" s="156">
        <v>3</v>
      </c>
      <c r="B43" s="173" t="s">
        <v>556</v>
      </c>
      <c r="C43" s="638"/>
      <c r="D43" s="639"/>
      <c r="E43" s="640"/>
      <c r="F43" s="351"/>
      <c r="G43" s="276"/>
      <c r="H43" s="278">
        <v>2</v>
      </c>
      <c r="I43" s="276"/>
      <c r="J43" s="276"/>
      <c r="K43" s="276"/>
      <c r="L43" s="277"/>
      <c r="M43" s="276"/>
      <c r="N43" s="276"/>
    </row>
    <row r="44" spans="1:14" x14ac:dyDescent="0.2">
      <c r="A44" s="156">
        <v>3</v>
      </c>
      <c r="B44" s="169" t="s">
        <v>129</v>
      </c>
      <c r="C44" s="638"/>
      <c r="D44" s="639"/>
      <c r="E44" s="640"/>
      <c r="F44" s="351"/>
      <c r="G44" s="276"/>
      <c r="H44" s="278">
        <v>14</v>
      </c>
      <c r="I44" s="276"/>
      <c r="J44" s="276"/>
      <c r="K44" s="276"/>
      <c r="L44" s="277"/>
      <c r="M44" s="276"/>
      <c r="N44" s="276"/>
    </row>
    <row r="45" spans="1:14" x14ac:dyDescent="0.2">
      <c r="A45" s="156">
        <v>3</v>
      </c>
      <c r="B45" s="492" t="s">
        <v>229</v>
      </c>
      <c r="C45" s="638"/>
      <c r="D45" s="639"/>
      <c r="E45" s="640"/>
      <c r="F45" s="351"/>
      <c r="G45" s="276"/>
      <c r="H45" s="278">
        <v>17</v>
      </c>
      <c r="I45" s="276"/>
      <c r="J45" s="276"/>
      <c r="K45" s="276"/>
      <c r="L45" s="277"/>
      <c r="M45" s="276"/>
      <c r="N45" s="276"/>
    </row>
    <row r="46" spans="1:14" x14ac:dyDescent="0.2">
      <c r="A46" s="156">
        <v>3</v>
      </c>
      <c r="B46" s="169" t="s">
        <v>139</v>
      </c>
      <c r="C46" s="638"/>
      <c r="D46" s="639"/>
      <c r="E46" s="640"/>
      <c r="F46" s="351"/>
      <c r="G46" s="276"/>
      <c r="H46" s="278">
        <v>9</v>
      </c>
      <c r="I46" s="276"/>
      <c r="J46" s="276"/>
      <c r="K46" s="276">
        <v>4</v>
      </c>
      <c r="L46" s="277"/>
      <c r="M46" s="276"/>
      <c r="N46" s="276"/>
    </row>
    <row r="47" spans="1:14" x14ac:dyDescent="0.2">
      <c r="A47" s="156">
        <v>3</v>
      </c>
      <c r="B47" s="169" t="s">
        <v>598</v>
      </c>
      <c r="C47" s="638"/>
      <c r="D47" s="639"/>
      <c r="E47" s="640"/>
      <c r="F47" s="351"/>
      <c r="G47" s="276"/>
      <c r="H47" s="278"/>
      <c r="I47" s="276"/>
      <c r="J47" s="276"/>
      <c r="K47" s="276"/>
      <c r="L47" s="277">
        <v>3</v>
      </c>
      <c r="M47" s="276"/>
      <c r="N47" s="276"/>
    </row>
    <row r="48" spans="1:14" x14ac:dyDescent="0.2">
      <c r="A48" s="156">
        <v>3</v>
      </c>
      <c r="B48" s="169" t="s">
        <v>157</v>
      </c>
      <c r="C48" s="638"/>
      <c r="D48" s="639"/>
      <c r="E48" s="640"/>
      <c r="F48" s="351"/>
      <c r="G48" s="276"/>
      <c r="H48" s="278"/>
      <c r="I48" s="276"/>
      <c r="J48" s="276"/>
      <c r="K48" s="276"/>
      <c r="L48" s="277">
        <v>14</v>
      </c>
      <c r="M48" s="276"/>
      <c r="N48" s="276"/>
    </row>
    <row r="49" spans="1:15" x14ac:dyDescent="0.2">
      <c r="A49" s="156">
        <v>3</v>
      </c>
      <c r="B49" s="169" t="s">
        <v>135</v>
      </c>
      <c r="C49" s="638"/>
      <c r="D49" s="639"/>
      <c r="E49" s="640"/>
      <c r="F49" s="351"/>
      <c r="G49" s="276"/>
      <c r="H49" s="278">
        <v>1</v>
      </c>
      <c r="I49" s="276"/>
      <c r="J49" s="276"/>
      <c r="K49" s="276"/>
      <c r="L49" s="277">
        <v>21</v>
      </c>
      <c r="M49" s="276"/>
      <c r="N49" s="276"/>
    </row>
    <row r="50" spans="1:15" x14ac:dyDescent="0.2">
      <c r="A50" s="156">
        <v>3</v>
      </c>
      <c r="B50" s="169" t="s">
        <v>134</v>
      </c>
      <c r="C50" s="638"/>
      <c r="D50" s="639"/>
      <c r="E50" s="640"/>
      <c r="F50" s="351"/>
      <c r="G50" s="276"/>
      <c r="H50" s="278">
        <v>17</v>
      </c>
      <c r="I50" s="276"/>
      <c r="J50" s="276"/>
      <c r="K50" s="276"/>
      <c r="L50" s="277"/>
      <c r="M50" s="276"/>
      <c r="N50" s="276"/>
    </row>
    <row r="51" spans="1:15" x14ac:dyDescent="0.2">
      <c r="A51" s="156">
        <v>3</v>
      </c>
      <c r="B51" s="169" t="s">
        <v>228</v>
      </c>
      <c r="C51" s="638"/>
      <c r="D51" s="639"/>
      <c r="E51" s="640"/>
      <c r="F51" s="351"/>
      <c r="G51" s="276"/>
      <c r="H51" s="278">
        <v>1</v>
      </c>
      <c r="I51" s="276"/>
      <c r="J51" s="276"/>
      <c r="K51" s="276"/>
      <c r="L51" s="277"/>
      <c r="M51" s="276"/>
      <c r="N51" s="276"/>
    </row>
    <row r="52" spans="1:15" x14ac:dyDescent="0.2">
      <c r="A52" s="156">
        <v>3</v>
      </c>
      <c r="B52" s="492" t="s">
        <v>687</v>
      </c>
      <c r="C52" s="641"/>
      <c r="D52" s="641"/>
      <c r="E52" s="641"/>
      <c r="F52" s="154"/>
      <c r="G52" s="276"/>
      <c r="H52" s="276">
        <v>2</v>
      </c>
      <c r="I52" s="276"/>
      <c r="J52" s="276"/>
      <c r="K52" s="276"/>
      <c r="L52" s="276"/>
      <c r="M52" s="276"/>
      <c r="N52" s="276"/>
      <c r="O52" s="527" t="s">
        <v>840</v>
      </c>
    </row>
    <row r="53" spans="1:15" x14ac:dyDescent="0.2">
      <c r="A53" s="156">
        <v>4</v>
      </c>
      <c r="B53" s="480" t="s">
        <v>129</v>
      </c>
      <c r="C53" s="638"/>
      <c r="D53" s="639"/>
      <c r="E53" s="640"/>
      <c r="F53" s="154"/>
      <c r="G53" s="276"/>
      <c r="H53" s="276">
        <v>14</v>
      </c>
      <c r="I53" s="276"/>
      <c r="J53" s="276"/>
      <c r="K53" s="276"/>
      <c r="L53" s="276"/>
      <c r="M53" s="276"/>
      <c r="N53" s="276"/>
    </row>
    <row r="54" spans="1:15" x14ac:dyDescent="0.2">
      <c r="A54" s="156">
        <v>4</v>
      </c>
      <c r="B54" s="170" t="s">
        <v>139</v>
      </c>
      <c r="C54" s="638"/>
      <c r="D54" s="639"/>
      <c r="E54" s="640"/>
      <c r="F54" s="381"/>
      <c r="G54" s="276"/>
      <c r="H54" s="278">
        <v>6</v>
      </c>
      <c r="I54" s="276"/>
      <c r="J54" s="276"/>
      <c r="K54" s="276">
        <v>3</v>
      </c>
      <c r="L54" s="277"/>
      <c r="M54" s="276"/>
      <c r="N54" s="276"/>
    </row>
    <row r="55" spans="1:15" x14ac:dyDescent="0.2">
      <c r="A55" s="156">
        <v>4</v>
      </c>
      <c r="B55" s="170" t="s">
        <v>134</v>
      </c>
      <c r="C55" s="638"/>
      <c r="D55" s="639"/>
      <c r="E55" s="640"/>
      <c r="F55" s="381"/>
      <c r="G55" s="276"/>
      <c r="H55" s="278">
        <v>15</v>
      </c>
      <c r="I55" s="276"/>
      <c r="J55" s="276"/>
      <c r="K55" s="276"/>
      <c r="L55" s="277"/>
      <c r="M55" s="276"/>
      <c r="N55" s="276"/>
    </row>
    <row r="56" spans="1:15" x14ac:dyDescent="0.2">
      <c r="A56" s="156">
        <v>4</v>
      </c>
      <c r="B56" s="170" t="s">
        <v>135</v>
      </c>
      <c r="C56" s="638"/>
      <c r="D56" s="639"/>
      <c r="E56" s="640"/>
      <c r="F56" s="381"/>
      <c r="G56" s="276"/>
      <c r="H56" s="278">
        <v>1</v>
      </c>
      <c r="I56" s="276"/>
      <c r="J56" s="276"/>
      <c r="K56" s="276"/>
      <c r="L56" s="277">
        <v>16</v>
      </c>
      <c r="M56" s="276"/>
      <c r="N56" s="276"/>
    </row>
    <row r="57" spans="1:15" x14ac:dyDescent="0.2">
      <c r="A57" s="156">
        <v>4</v>
      </c>
      <c r="B57" s="493" t="s">
        <v>229</v>
      </c>
      <c r="C57" s="638"/>
      <c r="D57" s="639"/>
      <c r="E57" s="640"/>
      <c r="F57" s="381"/>
      <c r="G57" s="276"/>
      <c r="H57" s="278">
        <v>7</v>
      </c>
      <c r="I57" s="276"/>
      <c r="J57" s="276"/>
      <c r="K57" s="276"/>
      <c r="L57" s="277"/>
      <c r="M57" s="276"/>
      <c r="N57" s="276"/>
    </row>
    <row r="58" spans="1:15" x14ac:dyDescent="0.2">
      <c r="A58" s="156">
        <v>4</v>
      </c>
      <c r="B58" s="170" t="s">
        <v>157</v>
      </c>
      <c r="C58" s="638"/>
      <c r="D58" s="639"/>
      <c r="E58" s="640"/>
      <c r="F58" s="381"/>
      <c r="G58" s="276"/>
      <c r="H58" s="278"/>
      <c r="I58" s="276"/>
      <c r="J58" s="276"/>
      <c r="K58" s="276">
        <v>35</v>
      </c>
      <c r="L58" s="277"/>
      <c r="M58" s="276"/>
      <c r="N58" s="276"/>
    </row>
    <row r="59" spans="1:15" x14ac:dyDescent="0.2">
      <c r="A59" s="156">
        <v>4</v>
      </c>
      <c r="B59" s="492" t="s">
        <v>687</v>
      </c>
      <c r="C59" s="638"/>
      <c r="D59" s="639"/>
      <c r="E59" s="640"/>
      <c r="F59" s="381"/>
      <c r="G59" s="276"/>
      <c r="H59" s="347">
        <v>1</v>
      </c>
      <c r="I59" s="276"/>
      <c r="J59" s="276"/>
      <c r="K59" s="276"/>
      <c r="L59" s="277"/>
      <c r="M59" s="276"/>
      <c r="N59" s="276"/>
      <c r="O59" s="527" t="s">
        <v>840</v>
      </c>
    </row>
    <row r="60" spans="1:15" x14ac:dyDescent="0.2">
      <c r="A60" s="156">
        <v>5</v>
      </c>
      <c r="B60" s="170" t="s">
        <v>129</v>
      </c>
      <c r="C60" s="638"/>
      <c r="D60" s="639"/>
      <c r="E60" s="640"/>
      <c r="F60" s="381"/>
      <c r="G60" s="276"/>
      <c r="H60" s="278">
        <v>5</v>
      </c>
      <c r="I60" s="276"/>
      <c r="J60" s="276"/>
      <c r="K60" s="276"/>
      <c r="L60" s="277"/>
      <c r="M60" s="276"/>
      <c r="N60" s="276"/>
    </row>
    <row r="61" spans="1:15" x14ac:dyDescent="0.2">
      <c r="A61" s="156">
        <v>5</v>
      </c>
      <c r="B61" s="170" t="s">
        <v>139</v>
      </c>
      <c r="C61" s="638"/>
      <c r="D61" s="639"/>
      <c r="E61" s="640"/>
      <c r="F61" s="381"/>
      <c r="G61" s="276"/>
      <c r="H61" s="278">
        <v>7</v>
      </c>
      <c r="I61" s="276"/>
      <c r="J61" s="276"/>
      <c r="K61" s="276">
        <v>4</v>
      </c>
      <c r="L61" s="277"/>
      <c r="M61" s="276"/>
      <c r="N61" s="276"/>
    </row>
    <row r="62" spans="1:15" x14ac:dyDescent="0.2">
      <c r="A62" s="156">
        <v>5</v>
      </c>
      <c r="B62" s="493" t="s">
        <v>229</v>
      </c>
      <c r="C62" s="638"/>
      <c r="D62" s="639"/>
      <c r="E62" s="640"/>
      <c r="F62" s="381"/>
      <c r="G62" s="276"/>
      <c r="H62" s="278">
        <v>7</v>
      </c>
      <c r="I62" s="276"/>
      <c r="J62" s="276"/>
      <c r="K62" s="276"/>
      <c r="L62" s="277"/>
      <c r="M62" s="276"/>
      <c r="N62" s="276"/>
    </row>
    <row r="63" spans="1:15" x14ac:dyDescent="0.2">
      <c r="A63" s="156">
        <v>5</v>
      </c>
      <c r="B63" s="170" t="s">
        <v>135</v>
      </c>
      <c r="C63" s="638"/>
      <c r="D63" s="639"/>
      <c r="E63" s="640"/>
      <c r="F63" s="381"/>
      <c r="G63" s="276"/>
      <c r="H63" s="278">
        <v>1</v>
      </c>
      <c r="I63" s="276"/>
      <c r="J63" s="276"/>
      <c r="K63" s="276"/>
      <c r="L63" s="277">
        <v>13</v>
      </c>
      <c r="M63" s="276"/>
      <c r="N63" s="276"/>
    </row>
    <row r="64" spans="1:15" x14ac:dyDescent="0.2">
      <c r="A64" s="156">
        <v>5</v>
      </c>
      <c r="B64" s="170" t="s">
        <v>159</v>
      </c>
      <c r="C64" s="638"/>
      <c r="D64" s="639"/>
      <c r="E64" s="640"/>
      <c r="F64" s="381"/>
      <c r="G64" s="276"/>
      <c r="H64" s="278">
        <v>10</v>
      </c>
      <c r="I64" s="276"/>
      <c r="J64" s="276"/>
      <c r="K64" s="276"/>
      <c r="L64" s="277"/>
      <c r="M64" s="276"/>
      <c r="N64" s="276"/>
    </row>
    <row r="65" spans="1:15" x14ac:dyDescent="0.2">
      <c r="A65" s="156">
        <v>5</v>
      </c>
      <c r="B65" s="170" t="s">
        <v>157</v>
      </c>
      <c r="C65" s="638"/>
      <c r="D65" s="639"/>
      <c r="E65" s="640"/>
      <c r="F65" s="381"/>
      <c r="G65" s="276"/>
      <c r="H65" s="278"/>
      <c r="I65" s="276"/>
      <c r="J65" s="276"/>
      <c r="K65" s="276"/>
      <c r="L65" s="277">
        <v>25</v>
      </c>
      <c r="M65" s="276"/>
      <c r="N65" s="276"/>
    </row>
    <row r="66" spans="1:15" x14ac:dyDescent="0.2">
      <c r="A66" s="156">
        <v>5</v>
      </c>
      <c r="B66" s="170" t="s">
        <v>134</v>
      </c>
      <c r="C66" s="638"/>
      <c r="D66" s="639"/>
      <c r="E66" s="640"/>
      <c r="F66" s="381"/>
      <c r="G66" s="276"/>
      <c r="H66" s="278">
        <v>18</v>
      </c>
      <c r="I66" s="276"/>
      <c r="J66" s="276"/>
      <c r="K66" s="276"/>
      <c r="L66" s="277"/>
      <c r="M66" s="276"/>
      <c r="N66" s="276"/>
    </row>
    <row r="67" spans="1:15" x14ac:dyDescent="0.2">
      <c r="A67" s="156">
        <v>5</v>
      </c>
      <c r="B67" s="492" t="s">
        <v>687</v>
      </c>
      <c r="C67" s="638"/>
      <c r="D67" s="639"/>
      <c r="E67" s="640"/>
      <c r="F67" s="381"/>
      <c r="G67" s="276"/>
      <c r="H67" s="278">
        <v>3</v>
      </c>
      <c r="I67" s="276"/>
      <c r="J67" s="276"/>
      <c r="K67" s="276"/>
      <c r="L67" s="277"/>
      <c r="M67" s="276"/>
      <c r="N67" s="276"/>
      <c r="O67" s="527" t="s">
        <v>840</v>
      </c>
    </row>
    <row r="68" spans="1:15" x14ac:dyDescent="0.2">
      <c r="A68" s="156">
        <v>6</v>
      </c>
      <c r="B68" s="170" t="s">
        <v>129</v>
      </c>
      <c r="C68" s="638"/>
      <c r="D68" s="639"/>
      <c r="E68" s="640"/>
      <c r="F68" s="381"/>
      <c r="G68" s="276"/>
      <c r="H68" s="278">
        <v>6</v>
      </c>
      <c r="I68" s="276"/>
      <c r="J68" s="276"/>
      <c r="K68" s="276"/>
      <c r="L68" s="277"/>
      <c r="M68" s="276"/>
      <c r="N68" s="276"/>
    </row>
    <row r="69" spans="1:15" x14ac:dyDescent="0.2">
      <c r="A69" s="156">
        <v>6</v>
      </c>
      <c r="B69" s="170" t="s">
        <v>135</v>
      </c>
      <c r="C69" s="638"/>
      <c r="D69" s="639"/>
      <c r="E69" s="640"/>
      <c r="F69" s="381"/>
      <c r="G69" s="276"/>
      <c r="H69" s="278">
        <v>2</v>
      </c>
      <c r="I69" s="276"/>
      <c r="J69" s="276"/>
      <c r="K69" s="276"/>
      <c r="L69" s="277">
        <v>3</v>
      </c>
      <c r="M69" s="276"/>
      <c r="N69" s="276"/>
    </row>
    <row r="70" spans="1:15" x14ac:dyDescent="0.2">
      <c r="A70" s="156">
        <v>6</v>
      </c>
      <c r="B70" s="492" t="s">
        <v>229</v>
      </c>
      <c r="C70" s="638"/>
      <c r="D70" s="639"/>
      <c r="E70" s="640"/>
      <c r="F70" s="381"/>
      <c r="G70" s="276"/>
      <c r="H70" s="278">
        <v>6</v>
      </c>
      <c r="I70" s="276"/>
      <c r="J70" s="276"/>
      <c r="K70" s="276"/>
      <c r="L70" s="277"/>
      <c r="M70" s="276"/>
      <c r="N70" s="276"/>
    </row>
    <row r="71" spans="1:15" x14ac:dyDescent="0.2">
      <c r="A71" s="156">
        <v>6</v>
      </c>
      <c r="B71" s="170" t="s">
        <v>139</v>
      </c>
      <c r="C71" s="638"/>
      <c r="D71" s="639"/>
      <c r="E71" s="640"/>
      <c r="F71" s="381"/>
      <c r="G71" s="276"/>
      <c r="H71" s="278">
        <v>8</v>
      </c>
      <c r="I71" s="276"/>
      <c r="J71" s="276"/>
      <c r="K71" s="276">
        <v>7</v>
      </c>
      <c r="L71" s="277"/>
      <c r="M71" s="276"/>
      <c r="N71" s="276"/>
    </row>
    <row r="72" spans="1:15" x14ac:dyDescent="0.2">
      <c r="A72" s="156">
        <v>6</v>
      </c>
      <c r="B72" s="169" t="s">
        <v>159</v>
      </c>
      <c r="C72" s="638"/>
      <c r="D72" s="639"/>
      <c r="E72" s="640"/>
      <c r="F72" s="381"/>
      <c r="G72" s="276"/>
      <c r="H72" s="347">
        <v>9</v>
      </c>
      <c r="I72" s="276"/>
      <c r="J72" s="276"/>
      <c r="K72" s="276"/>
      <c r="L72" s="349" t="s">
        <v>276</v>
      </c>
      <c r="M72" s="276"/>
      <c r="N72" s="276"/>
      <c r="O72" t="s">
        <v>784</v>
      </c>
    </row>
    <row r="73" spans="1:15" x14ac:dyDescent="0.2">
      <c r="A73" s="156">
        <v>6</v>
      </c>
      <c r="B73" s="170" t="s">
        <v>157</v>
      </c>
      <c r="C73" s="638"/>
      <c r="D73" s="639"/>
      <c r="E73" s="640"/>
      <c r="F73" s="381"/>
      <c r="G73" s="276"/>
      <c r="H73" s="278"/>
      <c r="I73" s="276"/>
      <c r="J73" s="276"/>
      <c r="K73" s="276"/>
      <c r="L73" s="277">
        <v>19</v>
      </c>
      <c r="M73" s="276"/>
      <c r="N73" s="276"/>
    </row>
    <row r="74" spans="1:15" x14ac:dyDescent="0.2">
      <c r="A74" s="156">
        <v>6</v>
      </c>
      <c r="B74" s="170" t="s">
        <v>134</v>
      </c>
      <c r="C74" s="638"/>
      <c r="D74" s="639"/>
      <c r="E74" s="640"/>
      <c r="F74" s="381"/>
      <c r="G74" s="276"/>
      <c r="H74" s="278">
        <v>16</v>
      </c>
      <c r="I74" s="276"/>
      <c r="J74" s="276"/>
      <c r="K74" s="276"/>
      <c r="L74" s="277"/>
      <c r="M74" s="276"/>
      <c r="N74" s="276"/>
    </row>
    <row r="75" spans="1:15" x14ac:dyDescent="0.2">
      <c r="A75" s="156">
        <v>6</v>
      </c>
      <c r="B75" s="492" t="s">
        <v>687</v>
      </c>
      <c r="C75" s="625"/>
      <c r="D75" s="618"/>
      <c r="E75" s="626"/>
      <c r="F75" s="86"/>
      <c r="G75" s="9"/>
      <c r="H75" s="4">
        <v>2</v>
      </c>
      <c r="I75" s="9"/>
      <c r="J75" s="9"/>
      <c r="K75" s="9"/>
      <c r="L75" s="17"/>
      <c r="M75" s="9"/>
      <c r="N75" s="9"/>
      <c r="O75" s="527" t="s">
        <v>840</v>
      </c>
    </row>
    <row r="76" spans="1:15" x14ac:dyDescent="0.2">
      <c r="A76" s="156">
        <v>7</v>
      </c>
      <c r="B76" s="492" t="s">
        <v>687</v>
      </c>
      <c r="C76" s="625"/>
      <c r="D76" s="618"/>
      <c r="E76" s="626"/>
      <c r="F76" s="86"/>
      <c r="G76" s="9"/>
      <c r="H76" s="4">
        <v>2</v>
      </c>
      <c r="I76" s="9"/>
      <c r="J76" s="9"/>
      <c r="K76" s="9"/>
      <c r="L76" s="17"/>
      <c r="M76" s="9"/>
      <c r="N76" s="9"/>
      <c r="O76" s="527" t="s">
        <v>840</v>
      </c>
    </row>
    <row r="77" spans="1:15" x14ac:dyDescent="0.2">
      <c r="A77" s="156">
        <v>7</v>
      </c>
      <c r="B77" s="17" t="s">
        <v>129</v>
      </c>
      <c r="C77" s="625"/>
      <c r="D77" s="618"/>
      <c r="E77" s="626"/>
      <c r="F77" s="86"/>
      <c r="G77" s="9"/>
      <c r="H77" s="4">
        <v>5</v>
      </c>
      <c r="I77" s="9"/>
      <c r="J77" s="9"/>
      <c r="K77" s="9"/>
      <c r="L77" s="17"/>
      <c r="M77" s="9"/>
      <c r="N77" s="9"/>
    </row>
    <row r="78" spans="1:15" x14ac:dyDescent="0.2">
      <c r="A78" s="156">
        <v>7</v>
      </c>
      <c r="B78" s="17" t="s">
        <v>139</v>
      </c>
      <c r="C78" s="625"/>
      <c r="D78" s="618"/>
      <c r="E78" s="626"/>
      <c r="F78" s="86"/>
      <c r="G78" s="9"/>
      <c r="H78" s="4">
        <v>7</v>
      </c>
      <c r="I78" s="9"/>
      <c r="J78" s="9"/>
      <c r="K78" s="9">
        <v>5</v>
      </c>
      <c r="L78" s="17"/>
      <c r="M78" s="9"/>
      <c r="N78" s="9"/>
    </row>
    <row r="79" spans="1:15" x14ac:dyDescent="0.2">
      <c r="A79" s="156">
        <v>7</v>
      </c>
      <c r="B79" s="483" t="s">
        <v>229</v>
      </c>
      <c r="C79" s="625"/>
      <c r="D79" s="618"/>
      <c r="E79" s="626"/>
      <c r="F79" s="86"/>
      <c r="G79" s="9"/>
      <c r="H79" s="4">
        <v>7</v>
      </c>
      <c r="I79" s="9"/>
      <c r="J79" s="9"/>
      <c r="K79" s="9"/>
      <c r="L79" s="17"/>
      <c r="M79" s="9"/>
      <c r="N79" s="9"/>
    </row>
    <row r="80" spans="1:15" x14ac:dyDescent="0.2">
      <c r="A80" s="156">
        <v>7</v>
      </c>
      <c r="B80" s="17" t="s">
        <v>134</v>
      </c>
      <c r="C80" s="625"/>
      <c r="D80" s="618"/>
      <c r="E80" s="626"/>
      <c r="F80" s="86"/>
      <c r="G80" s="9"/>
      <c r="H80" s="4">
        <v>12</v>
      </c>
      <c r="I80" s="9"/>
      <c r="J80" s="9"/>
      <c r="K80" s="9"/>
      <c r="L80" s="17"/>
      <c r="M80" s="9"/>
      <c r="N80" s="9"/>
    </row>
    <row r="81" spans="1:14" x14ac:dyDescent="0.2">
      <c r="A81" s="156">
        <v>7</v>
      </c>
      <c r="B81" s="17" t="s">
        <v>159</v>
      </c>
      <c r="C81" s="625"/>
      <c r="D81" s="618"/>
      <c r="E81" s="626"/>
      <c r="F81" s="86"/>
      <c r="G81" s="9"/>
      <c r="H81" s="312">
        <v>5</v>
      </c>
      <c r="I81" s="9"/>
      <c r="J81" s="9"/>
      <c r="K81" s="9"/>
      <c r="L81" s="483" t="s">
        <v>276</v>
      </c>
      <c r="M81" s="9"/>
      <c r="N81" s="9"/>
    </row>
    <row r="82" spans="1:14" x14ac:dyDescent="0.2">
      <c r="A82" s="156">
        <v>7</v>
      </c>
      <c r="B82" s="17" t="s">
        <v>157</v>
      </c>
      <c r="C82" s="364"/>
      <c r="D82" s="332"/>
      <c r="E82" s="365"/>
      <c r="F82" s="86"/>
      <c r="G82" s="9"/>
      <c r="H82" s="4"/>
      <c r="I82" s="9"/>
      <c r="J82" s="9"/>
      <c r="K82" s="9"/>
      <c r="L82" s="17">
        <v>5</v>
      </c>
      <c r="M82" s="9"/>
      <c r="N82" s="9"/>
    </row>
    <row r="83" spans="1:14" x14ac:dyDescent="0.2">
      <c r="A83" s="156">
        <v>7</v>
      </c>
      <c r="B83" s="17" t="s">
        <v>135</v>
      </c>
      <c r="C83" s="625"/>
      <c r="D83" s="618"/>
      <c r="E83" s="626"/>
      <c r="F83" s="86"/>
      <c r="G83" s="9"/>
      <c r="H83" s="4"/>
      <c r="I83" s="9"/>
      <c r="J83" s="9"/>
      <c r="K83" s="9"/>
      <c r="L83" s="17">
        <v>5</v>
      </c>
      <c r="M83" s="9"/>
      <c r="N83" s="9"/>
    </row>
    <row r="84" spans="1:14" x14ac:dyDescent="0.2">
      <c r="A84" s="156">
        <v>8</v>
      </c>
      <c r="B84" s="17" t="s">
        <v>134</v>
      </c>
      <c r="C84" s="625"/>
      <c r="D84" s="618"/>
      <c r="E84" s="626"/>
      <c r="F84" s="86"/>
      <c r="G84" s="9"/>
      <c r="H84" s="4">
        <v>20</v>
      </c>
      <c r="I84" s="9"/>
      <c r="J84" s="9"/>
      <c r="K84" s="9"/>
      <c r="L84" s="17"/>
      <c r="M84" s="9"/>
      <c r="N84" s="9"/>
    </row>
    <row r="85" spans="1:14" x14ac:dyDescent="0.2">
      <c r="A85" s="156">
        <v>8</v>
      </c>
      <c r="B85" s="17" t="s">
        <v>129</v>
      </c>
      <c r="C85" s="625"/>
      <c r="D85" s="618"/>
      <c r="E85" s="626"/>
      <c r="F85" s="86"/>
      <c r="G85" s="9"/>
      <c r="H85" s="4">
        <v>4</v>
      </c>
      <c r="I85" s="9"/>
      <c r="J85" s="9"/>
      <c r="K85" s="9"/>
      <c r="L85" s="17"/>
      <c r="M85" s="9"/>
      <c r="N85" s="9"/>
    </row>
    <row r="86" spans="1:14" x14ac:dyDescent="0.2">
      <c r="A86" s="156">
        <v>8</v>
      </c>
      <c r="B86" s="17" t="s">
        <v>139</v>
      </c>
      <c r="C86" s="625"/>
      <c r="D86" s="618"/>
      <c r="E86" s="626"/>
      <c r="F86" s="86"/>
      <c r="G86" s="9"/>
      <c r="H86" s="4">
        <v>3</v>
      </c>
      <c r="I86" s="9"/>
      <c r="J86" s="9"/>
      <c r="K86" s="9">
        <v>1</v>
      </c>
      <c r="L86" s="17"/>
      <c r="M86" s="9"/>
      <c r="N86" s="9"/>
    </row>
    <row r="87" spans="1:14" x14ac:dyDescent="0.2">
      <c r="A87" s="156">
        <v>8</v>
      </c>
      <c r="B87" s="483" t="s">
        <v>229</v>
      </c>
      <c r="C87" s="625"/>
      <c r="D87" s="618"/>
      <c r="E87" s="626"/>
      <c r="F87" s="86"/>
      <c r="G87" s="9"/>
      <c r="H87" s="4">
        <v>2</v>
      </c>
      <c r="I87" s="9"/>
      <c r="J87" s="9"/>
      <c r="K87" s="9"/>
      <c r="L87" s="17"/>
      <c r="M87" s="9"/>
      <c r="N87" s="9"/>
    </row>
    <row r="88" spans="1:14" x14ac:dyDescent="0.2">
      <c r="A88" s="156">
        <v>8</v>
      </c>
      <c r="B88" s="17" t="s">
        <v>232</v>
      </c>
      <c r="C88" s="625"/>
      <c r="D88" s="618"/>
      <c r="E88" s="626"/>
      <c r="F88" s="86"/>
      <c r="G88" s="9"/>
      <c r="H88" s="4"/>
      <c r="I88" s="9"/>
      <c r="J88" s="9"/>
      <c r="K88" s="9"/>
      <c r="L88" s="17">
        <v>1</v>
      </c>
      <c r="M88" s="9"/>
      <c r="N88" s="9"/>
    </row>
    <row r="89" spans="1:14" x14ac:dyDescent="0.2">
      <c r="A89" s="156">
        <v>8</v>
      </c>
      <c r="B89" s="17" t="s">
        <v>159</v>
      </c>
      <c r="C89" s="625"/>
      <c r="D89" s="618"/>
      <c r="E89" s="626"/>
      <c r="F89" s="86"/>
      <c r="G89" s="9"/>
      <c r="H89" s="4">
        <v>3</v>
      </c>
      <c r="I89" s="9"/>
      <c r="J89" s="9"/>
      <c r="K89" s="9"/>
      <c r="L89" s="17"/>
      <c r="M89" s="9"/>
      <c r="N89" s="9"/>
    </row>
    <row r="90" spans="1:14" x14ac:dyDescent="0.2">
      <c r="A90" s="156">
        <v>8</v>
      </c>
      <c r="B90" s="17" t="s">
        <v>135</v>
      </c>
      <c r="C90" s="625"/>
      <c r="D90" s="618"/>
      <c r="E90" s="626"/>
      <c r="F90" s="86"/>
      <c r="G90" s="9"/>
      <c r="H90" s="4"/>
      <c r="I90" s="9"/>
      <c r="J90" s="9"/>
      <c r="K90" s="9"/>
      <c r="L90" s="17">
        <v>9</v>
      </c>
      <c r="M90" s="9"/>
      <c r="N90" s="9"/>
    </row>
    <row r="91" spans="1:14" x14ac:dyDescent="0.2">
      <c r="A91" s="156">
        <v>8</v>
      </c>
      <c r="B91" s="17" t="s">
        <v>157</v>
      </c>
      <c r="C91" s="625"/>
      <c r="D91" s="618"/>
      <c r="E91" s="626"/>
      <c r="F91" s="86"/>
      <c r="G91" s="9"/>
      <c r="H91" s="4"/>
      <c r="I91" s="9"/>
      <c r="J91" s="9"/>
      <c r="K91" s="9"/>
      <c r="L91" s="17">
        <v>8</v>
      </c>
      <c r="M91" s="9"/>
      <c r="N91" s="9"/>
    </row>
    <row r="92" spans="1:14" x14ac:dyDescent="0.2">
      <c r="A92" s="156">
        <v>9</v>
      </c>
      <c r="B92" s="17" t="s">
        <v>129</v>
      </c>
      <c r="C92" s="625"/>
      <c r="D92" s="618"/>
      <c r="E92" s="626"/>
      <c r="F92" s="86"/>
      <c r="G92" s="9"/>
      <c r="H92" s="4">
        <v>2</v>
      </c>
      <c r="I92" s="9"/>
      <c r="J92" s="9"/>
      <c r="K92" s="9"/>
      <c r="L92" s="17"/>
      <c r="M92" s="9"/>
      <c r="N92" s="9"/>
    </row>
    <row r="93" spans="1:14" x14ac:dyDescent="0.2">
      <c r="A93" s="156">
        <v>9</v>
      </c>
      <c r="B93" s="17" t="s">
        <v>135</v>
      </c>
      <c r="C93" s="625"/>
      <c r="D93" s="618"/>
      <c r="E93" s="626"/>
      <c r="F93" s="86"/>
      <c r="G93" s="9"/>
      <c r="H93" s="4">
        <v>2</v>
      </c>
      <c r="I93" s="9"/>
      <c r="J93" s="9"/>
      <c r="K93" s="9"/>
      <c r="L93" s="17">
        <v>2</v>
      </c>
      <c r="M93" s="9"/>
      <c r="N93" s="9"/>
    </row>
    <row r="94" spans="1:14" x14ac:dyDescent="0.2">
      <c r="A94" s="156">
        <v>9</v>
      </c>
      <c r="B94" s="483" t="s">
        <v>229</v>
      </c>
      <c r="C94" s="625"/>
      <c r="D94" s="618"/>
      <c r="E94" s="626"/>
      <c r="F94" s="86"/>
      <c r="G94" s="9"/>
      <c r="H94" s="4">
        <v>7</v>
      </c>
      <c r="I94" s="9"/>
      <c r="J94" s="9"/>
      <c r="K94" s="9"/>
      <c r="L94" s="17"/>
      <c r="M94" s="9"/>
      <c r="N94" s="9"/>
    </row>
    <row r="95" spans="1:14" x14ac:dyDescent="0.2">
      <c r="A95" s="156">
        <v>9</v>
      </c>
      <c r="B95" s="17" t="s">
        <v>139</v>
      </c>
      <c r="C95" s="625"/>
      <c r="D95" s="618"/>
      <c r="E95" s="626"/>
      <c r="F95" s="86"/>
      <c r="G95" s="9"/>
      <c r="H95" s="4">
        <v>4</v>
      </c>
      <c r="I95" s="9"/>
      <c r="J95" s="9"/>
      <c r="K95" s="9">
        <v>3</v>
      </c>
      <c r="L95" s="17"/>
      <c r="M95" s="9"/>
      <c r="N95" s="9"/>
    </row>
    <row r="96" spans="1:14" x14ac:dyDescent="0.2">
      <c r="A96" s="156">
        <v>9</v>
      </c>
      <c r="B96" s="17" t="s">
        <v>134</v>
      </c>
      <c r="C96" s="625"/>
      <c r="D96" s="618"/>
      <c r="E96" s="626"/>
      <c r="F96" s="86"/>
      <c r="G96" s="9"/>
      <c r="H96" s="4">
        <v>10</v>
      </c>
      <c r="I96" s="9"/>
      <c r="J96" s="9"/>
      <c r="K96" s="9"/>
      <c r="L96" s="17"/>
      <c r="M96" s="9"/>
      <c r="N96" s="9"/>
    </row>
    <row r="97" spans="1:15" x14ac:dyDescent="0.2">
      <c r="A97" s="156">
        <v>10</v>
      </c>
      <c r="B97" s="17" t="s">
        <v>129</v>
      </c>
      <c r="C97" s="625"/>
      <c r="D97" s="618"/>
      <c r="E97" s="626"/>
      <c r="F97" s="86"/>
      <c r="G97" s="9"/>
      <c r="H97" s="4">
        <v>2</v>
      </c>
      <c r="I97" s="9"/>
      <c r="J97" s="9"/>
      <c r="K97" s="9"/>
      <c r="L97" s="17"/>
      <c r="M97" s="9"/>
      <c r="N97" s="9"/>
    </row>
    <row r="98" spans="1:15" x14ac:dyDescent="0.2">
      <c r="A98" s="156">
        <v>10</v>
      </c>
      <c r="B98" s="17" t="s">
        <v>135</v>
      </c>
      <c r="C98" s="625"/>
      <c r="D98" s="618"/>
      <c r="E98" s="626"/>
      <c r="F98" s="86"/>
      <c r="G98" s="9"/>
      <c r="H98" s="4">
        <v>1</v>
      </c>
      <c r="I98" s="9"/>
      <c r="J98" s="9"/>
      <c r="K98" s="9"/>
      <c r="L98" s="17">
        <v>43</v>
      </c>
      <c r="M98" s="9"/>
      <c r="N98" s="9"/>
    </row>
    <row r="99" spans="1:15" x14ac:dyDescent="0.2">
      <c r="A99" s="156">
        <v>10</v>
      </c>
      <c r="B99" s="483" t="s">
        <v>229</v>
      </c>
      <c r="C99" s="625"/>
      <c r="D99" s="618"/>
      <c r="E99" s="626"/>
      <c r="F99" s="86"/>
      <c r="G99" s="9"/>
      <c r="H99" s="4">
        <v>3</v>
      </c>
      <c r="I99" s="9"/>
      <c r="J99" s="9"/>
      <c r="K99" s="9"/>
      <c r="L99" s="17"/>
      <c r="M99" s="9"/>
      <c r="N99" s="9"/>
    </row>
    <row r="100" spans="1:15" x14ac:dyDescent="0.2">
      <c r="A100" s="156">
        <v>10</v>
      </c>
      <c r="B100" s="17" t="s">
        <v>134</v>
      </c>
      <c r="C100" s="625"/>
      <c r="D100" s="618"/>
      <c r="E100" s="626"/>
      <c r="F100" s="86"/>
      <c r="G100" s="9"/>
      <c r="H100" s="4">
        <v>22</v>
      </c>
      <c r="I100" s="9"/>
      <c r="J100" s="9"/>
      <c r="K100" s="9">
        <v>1</v>
      </c>
      <c r="L100" s="17"/>
      <c r="M100" s="9"/>
      <c r="N100" s="9"/>
    </row>
    <row r="101" spans="1:15" x14ac:dyDescent="0.2">
      <c r="A101" s="156">
        <v>10</v>
      </c>
      <c r="B101" s="17" t="s">
        <v>139</v>
      </c>
      <c r="C101" s="625"/>
      <c r="D101" s="618"/>
      <c r="E101" s="626"/>
      <c r="F101" s="86"/>
      <c r="G101" s="9"/>
      <c r="H101" s="4">
        <v>3</v>
      </c>
      <c r="I101" s="9"/>
      <c r="J101" s="9"/>
      <c r="K101" s="9">
        <v>2</v>
      </c>
      <c r="L101" s="17"/>
      <c r="M101" s="9"/>
      <c r="N101" s="9"/>
    </row>
    <row r="102" spans="1:15" x14ac:dyDescent="0.2">
      <c r="A102" s="156">
        <v>10</v>
      </c>
      <c r="B102" s="17" t="s">
        <v>157</v>
      </c>
      <c r="C102" s="625"/>
      <c r="D102" s="618"/>
      <c r="E102" s="626"/>
      <c r="F102" s="86"/>
      <c r="G102" s="9"/>
      <c r="H102" s="4"/>
      <c r="I102" s="9"/>
      <c r="J102" s="9"/>
      <c r="K102" s="9"/>
      <c r="L102" s="17">
        <v>9</v>
      </c>
      <c r="M102" s="9"/>
      <c r="N102" s="9"/>
    </row>
    <row r="103" spans="1:15" x14ac:dyDescent="0.2">
      <c r="A103" s="156">
        <v>11</v>
      </c>
      <c r="B103" s="17" t="s">
        <v>129</v>
      </c>
      <c r="C103" s="625"/>
      <c r="D103" s="618"/>
      <c r="E103" s="626"/>
      <c r="F103" s="86"/>
      <c r="G103" s="9"/>
      <c r="H103" s="4">
        <v>9</v>
      </c>
      <c r="I103" s="9"/>
      <c r="J103" s="9"/>
      <c r="K103" s="9"/>
      <c r="L103" s="17"/>
      <c r="M103" s="9"/>
      <c r="N103" s="9"/>
    </row>
    <row r="104" spans="1:15" x14ac:dyDescent="0.2">
      <c r="A104" s="156">
        <v>11</v>
      </c>
      <c r="B104" s="492" t="s">
        <v>687</v>
      </c>
      <c r="C104" s="625"/>
      <c r="D104" s="618"/>
      <c r="E104" s="626"/>
      <c r="F104" s="86"/>
      <c r="G104" s="9"/>
      <c r="H104" s="4">
        <v>4</v>
      </c>
      <c r="I104" s="9"/>
      <c r="J104" s="9"/>
      <c r="K104" s="9"/>
      <c r="L104" s="17"/>
      <c r="M104" s="9"/>
      <c r="N104" s="9"/>
      <c r="O104" s="527" t="s">
        <v>840</v>
      </c>
    </row>
    <row r="105" spans="1:15" x14ac:dyDescent="0.2">
      <c r="A105" s="156">
        <v>11</v>
      </c>
      <c r="B105" s="17" t="s">
        <v>139</v>
      </c>
      <c r="C105" s="625"/>
      <c r="D105" s="618"/>
      <c r="E105" s="626"/>
      <c r="F105" s="86"/>
      <c r="G105" s="9"/>
      <c r="H105" s="4">
        <v>5</v>
      </c>
      <c r="I105" s="9"/>
      <c r="J105" s="9"/>
      <c r="K105" s="9">
        <v>4</v>
      </c>
      <c r="L105" s="17"/>
      <c r="M105" s="9"/>
      <c r="N105" s="9"/>
    </row>
    <row r="106" spans="1:15" x14ac:dyDescent="0.2">
      <c r="A106" s="156">
        <v>11</v>
      </c>
      <c r="B106" s="17" t="s">
        <v>134</v>
      </c>
      <c r="C106" s="625"/>
      <c r="D106" s="618"/>
      <c r="E106" s="626"/>
      <c r="F106" s="86"/>
      <c r="G106" s="9"/>
      <c r="H106" s="4">
        <v>13</v>
      </c>
      <c r="I106" s="9"/>
      <c r="J106" s="9"/>
      <c r="K106" s="9" t="s">
        <v>380</v>
      </c>
      <c r="L106" s="17"/>
      <c r="M106" s="9"/>
      <c r="N106" s="9"/>
    </row>
    <row r="107" spans="1:15" x14ac:dyDescent="0.2">
      <c r="A107" s="156">
        <v>11</v>
      </c>
      <c r="B107" s="483" t="s">
        <v>229</v>
      </c>
      <c r="C107" s="625"/>
      <c r="D107" s="618"/>
      <c r="E107" s="626"/>
      <c r="F107" s="86"/>
      <c r="G107" s="9"/>
      <c r="H107" s="4">
        <v>2</v>
      </c>
      <c r="I107" s="9"/>
      <c r="J107" s="9"/>
      <c r="K107" s="9"/>
      <c r="L107" s="17"/>
      <c r="M107" s="9"/>
      <c r="N107" s="9"/>
    </row>
    <row r="108" spans="1:15" x14ac:dyDescent="0.2">
      <c r="A108" s="156">
        <v>11</v>
      </c>
      <c r="B108" s="17" t="s">
        <v>135</v>
      </c>
      <c r="C108" s="625"/>
      <c r="D108" s="618"/>
      <c r="E108" s="626"/>
      <c r="F108" s="86"/>
      <c r="G108" s="9"/>
      <c r="H108" s="4"/>
      <c r="I108" s="9"/>
      <c r="J108" s="9"/>
      <c r="K108" s="9"/>
      <c r="L108" s="17">
        <v>40</v>
      </c>
      <c r="M108" s="9"/>
      <c r="N108" s="9"/>
    </row>
    <row r="109" spans="1:15" x14ac:dyDescent="0.2">
      <c r="A109" s="156">
        <v>11</v>
      </c>
      <c r="B109" s="17" t="s">
        <v>157</v>
      </c>
      <c r="C109" s="625"/>
      <c r="D109" s="618"/>
      <c r="E109" s="626"/>
      <c r="F109" s="86"/>
      <c r="G109" s="9"/>
      <c r="H109" s="4"/>
      <c r="I109" s="9"/>
      <c r="J109" s="9"/>
      <c r="K109" s="9"/>
      <c r="L109" s="17">
        <v>4</v>
      </c>
      <c r="M109" s="9"/>
      <c r="N109" s="9"/>
    </row>
    <row r="110" spans="1:15" x14ac:dyDescent="0.2">
      <c r="A110" s="156">
        <v>12</v>
      </c>
      <c r="B110" s="17" t="s">
        <v>129</v>
      </c>
      <c r="C110" s="625"/>
      <c r="D110" s="618"/>
      <c r="E110" s="626"/>
      <c r="F110" s="86"/>
      <c r="G110" s="9"/>
      <c r="H110" s="4">
        <v>7</v>
      </c>
      <c r="I110" s="9"/>
      <c r="J110" s="9"/>
      <c r="K110" s="9"/>
      <c r="L110" s="17"/>
      <c r="M110" s="9"/>
      <c r="N110" s="9"/>
    </row>
    <row r="111" spans="1:15" x14ac:dyDescent="0.2">
      <c r="A111" s="156">
        <v>12</v>
      </c>
      <c r="B111" s="17" t="s">
        <v>135</v>
      </c>
      <c r="C111" s="625"/>
      <c r="D111" s="618"/>
      <c r="E111" s="626"/>
      <c r="F111" s="86"/>
      <c r="G111" s="9"/>
      <c r="H111" s="4">
        <v>3</v>
      </c>
      <c r="I111" s="9"/>
      <c r="J111" s="9"/>
      <c r="K111" s="9"/>
      <c r="L111" s="17">
        <v>10</v>
      </c>
      <c r="M111" s="9"/>
      <c r="N111" s="9"/>
    </row>
    <row r="112" spans="1:15" x14ac:dyDescent="0.2">
      <c r="A112" s="156">
        <v>12</v>
      </c>
      <c r="B112" s="483" t="s">
        <v>229</v>
      </c>
      <c r="C112" s="625"/>
      <c r="D112" s="618"/>
      <c r="E112" s="626"/>
      <c r="F112" s="86"/>
      <c r="G112" s="9"/>
      <c r="H112" s="4">
        <v>4</v>
      </c>
      <c r="I112" s="9"/>
      <c r="J112" s="9"/>
      <c r="K112" s="9"/>
      <c r="L112" s="17"/>
      <c r="M112" s="9"/>
      <c r="N112" s="9"/>
    </row>
    <row r="113" spans="1:15" x14ac:dyDescent="0.2">
      <c r="A113" s="156">
        <v>12</v>
      </c>
      <c r="B113" s="17" t="s">
        <v>134</v>
      </c>
      <c r="C113" s="625"/>
      <c r="D113" s="618"/>
      <c r="E113" s="626"/>
      <c r="F113" s="86"/>
      <c r="G113" s="9"/>
      <c r="H113" s="4">
        <v>15</v>
      </c>
      <c r="I113" s="9"/>
      <c r="J113" s="9"/>
      <c r="K113" s="9"/>
      <c r="L113" s="17"/>
      <c r="M113" s="9"/>
      <c r="N113" s="9"/>
    </row>
    <row r="114" spans="1:15" x14ac:dyDescent="0.2">
      <c r="A114" s="156">
        <v>12</v>
      </c>
      <c r="B114" s="17" t="s">
        <v>142</v>
      </c>
      <c r="C114" s="625"/>
      <c r="D114" s="618"/>
      <c r="E114" s="626"/>
      <c r="F114" s="86"/>
      <c r="G114" s="9"/>
      <c r="H114" s="4"/>
      <c r="I114" s="9"/>
      <c r="J114" s="9"/>
      <c r="K114" s="9"/>
      <c r="L114" s="17">
        <v>1</v>
      </c>
      <c r="M114" s="9"/>
      <c r="N114" s="9"/>
    </row>
    <row r="115" spans="1:15" x14ac:dyDescent="0.2">
      <c r="A115" s="156">
        <v>12</v>
      </c>
      <c r="B115" s="17" t="s">
        <v>139</v>
      </c>
      <c r="C115" s="625"/>
      <c r="D115" s="618"/>
      <c r="E115" s="626"/>
      <c r="F115" s="86"/>
      <c r="G115" s="9"/>
      <c r="H115" s="4">
        <v>2</v>
      </c>
      <c r="I115" s="9"/>
      <c r="J115" s="9"/>
      <c r="K115" s="9"/>
      <c r="L115" s="17"/>
      <c r="M115" s="9"/>
      <c r="N115" s="9"/>
    </row>
    <row r="116" spans="1:15" x14ac:dyDescent="0.2">
      <c r="A116" s="156">
        <v>12</v>
      </c>
      <c r="B116" s="17" t="s">
        <v>228</v>
      </c>
      <c r="C116" s="625"/>
      <c r="D116" s="618"/>
      <c r="E116" s="626"/>
      <c r="F116" s="86"/>
      <c r="G116" s="9"/>
      <c r="H116" s="4">
        <v>3</v>
      </c>
      <c r="I116" s="9"/>
      <c r="J116" s="9"/>
      <c r="K116" s="9"/>
      <c r="L116" s="17"/>
      <c r="M116" s="9"/>
      <c r="N116" s="9"/>
    </row>
    <row r="117" spans="1:15" x14ac:dyDescent="0.2">
      <c r="A117" s="156">
        <v>12</v>
      </c>
      <c r="B117" s="492" t="s">
        <v>687</v>
      </c>
      <c r="C117" s="625"/>
      <c r="D117" s="618"/>
      <c r="E117" s="626"/>
      <c r="F117" s="86"/>
      <c r="G117" s="9"/>
      <c r="H117" s="4">
        <v>7</v>
      </c>
      <c r="I117" s="9"/>
      <c r="J117" s="9"/>
      <c r="K117" s="9"/>
      <c r="L117" s="17"/>
      <c r="M117" s="9"/>
      <c r="N117" s="9"/>
      <c r="O117" s="527" t="s">
        <v>840</v>
      </c>
    </row>
    <row r="118" spans="1:15" x14ac:dyDescent="0.2">
      <c r="A118" s="156">
        <v>13</v>
      </c>
      <c r="B118" s="17" t="s">
        <v>129</v>
      </c>
      <c r="C118" s="625"/>
      <c r="D118" s="618"/>
      <c r="E118" s="626"/>
      <c r="F118" s="86"/>
      <c r="G118" s="9"/>
      <c r="H118" s="4">
        <v>4</v>
      </c>
      <c r="I118" s="9"/>
      <c r="J118" s="9"/>
      <c r="K118" s="9"/>
      <c r="L118" s="17"/>
      <c r="M118" s="9"/>
      <c r="N118" s="9"/>
    </row>
    <row r="119" spans="1:15" x14ac:dyDescent="0.2">
      <c r="A119" s="156">
        <v>13</v>
      </c>
      <c r="B119" s="17" t="s">
        <v>139</v>
      </c>
      <c r="C119" s="625"/>
      <c r="D119" s="618"/>
      <c r="E119" s="626"/>
      <c r="F119" s="86"/>
      <c r="G119" s="9"/>
      <c r="H119" s="4">
        <v>3</v>
      </c>
      <c r="I119" s="9"/>
      <c r="J119" s="9"/>
      <c r="K119" s="9">
        <v>2</v>
      </c>
      <c r="L119" s="17"/>
      <c r="M119" s="9"/>
      <c r="N119" s="9"/>
    </row>
    <row r="120" spans="1:15" x14ac:dyDescent="0.2">
      <c r="A120" s="156">
        <v>13</v>
      </c>
      <c r="B120" s="17" t="s">
        <v>228</v>
      </c>
      <c r="C120" s="625"/>
      <c r="D120" s="618"/>
      <c r="E120" s="626"/>
      <c r="F120" s="86"/>
      <c r="G120" s="9"/>
      <c r="H120" s="4">
        <v>2</v>
      </c>
      <c r="I120" s="9"/>
      <c r="J120" s="9"/>
      <c r="K120" s="9"/>
      <c r="L120" s="17"/>
      <c r="M120" s="9"/>
      <c r="N120" s="9"/>
    </row>
    <row r="121" spans="1:15" x14ac:dyDescent="0.2">
      <c r="A121" s="156">
        <v>13</v>
      </c>
      <c r="B121" s="17" t="s">
        <v>135</v>
      </c>
      <c r="C121" s="625"/>
      <c r="D121" s="618"/>
      <c r="E121" s="626"/>
      <c r="F121" s="86"/>
      <c r="G121" s="9"/>
      <c r="H121" s="4"/>
      <c r="I121" s="9"/>
      <c r="J121" s="9"/>
      <c r="K121" s="9"/>
      <c r="L121" s="17">
        <v>5</v>
      </c>
      <c r="M121" s="9"/>
      <c r="N121" s="9"/>
    </row>
    <row r="122" spans="1:15" x14ac:dyDescent="0.2">
      <c r="A122" s="156">
        <v>13</v>
      </c>
      <c r="B122" s="17" t="s">
        <v>134</v>
      </c>
      <c r="C122" s="625"/>
      <c r="D122" s="618"/>
      <c r="E122" s="626"/>
      <c r="F122" s="86"/>
      <c r="G122" s="9"/>
      <c r="H122" s="4">
        <v>12</v>
      </c>
      <c r="I122" s="9"/>
      <c r="J122" s="9"/>
      <c r="K122" s="9"/>
      <c r="L122" s="17"/>
      <c r="M122" s="9"/>
      <c r="N122" s="9"/>
    </row>
    <row r="123" spans="1:15" x14ac:dyDescent="0.2">
      <c r="A123" s="156">
        <v>14</v>
      </c>
      <c r="B123" s="17" t="s">
        <v>129</v>
      </c>
      <c r="C123" s="625"/>
      <c r="D123" s="618"/>
      <c r="E123" s="626"/>
      <c r="F123" s="86"/>
      <c r="G123" s="9"/>
      <c r="H123" s="4">
        <v>4</v>
      </c>
      <c r="I123" s="9"/>
      <c r="J123" s="9"/>
      <c r="K123" s="9"/>
      <c r="L123" s="17"/>
      <c r="M123" s="9"/>
      <c r="N123" s="9"/>
    </row>
    <row r="124" spans="1:15" x14ac:dyDescent="0.2">
      <c r="A124" s="156">
        <v>14</v>
      </c>
      <c r="B124" s="17" t="s">
        <v>134</v>
      </c>
      <c r="C124" s="625"/>
      <c r="D124" s="618"/>
      <c r="E124" s="626"/>
      <c r="F124" s="86"/>
      <c r="G124" s="9"/>
      <c r="H124" s="4">
        <v>18</v>
      </c>
      <c r="I124" s="9"/>
      <c r="J124" s="9"/>
      <c r="K124" s="9">
        <v>1</v>
      </c>
      <c r="L124" s="17"/>
      <c r="M124" s="9"/>
      <c r="N124" s="9"/>
    </row>
    <row r="125" spans="1:15" x14ac:dyDescent="0.2">
      <c r="A125" s="156">
        <v>14</v>
      </c>
      <c r="B125" s="492" t="s">
        <v>687</v>
      </c>
      <c r="C125" s="625"/>
      <c r="D125" s="618"/>
      <c r="E125" s="626"/>
      <c r="F125" s="86"/>
      <c r="G125" s="9"/>
      <c r="H125" s="4">
        <v>6</v>
      </c>
      <c r="I125" s="9"/>
      <c r="J125" s="9"/>
      <c r="K125" s="9"/>
      <c r="L125" s="17"/>
      <c r="M125" s="9"/>
      <c r="N125" s="9"/>
      <c r="O125" s="527" t="s">
        <v>840</v>
      </c>
    </row>
    <row r="126" spans="1:15" x14ac:dyDescent="0.2">
      <c r="A126" s="156">
        <v>14</v>
      </c>
      <c r="B126" s="483" t="s">
        <v>229</v>
      </c>
      <c r="C126" s="625"/>
      <c r="D126" s="618"/>
      <c r="E126" s="626"/>
      <c r="F126" s="86"/>
      <c r="G126" s="9"/>
      <c r="H126" s="4">
        <v>3</v>
      </c>
      <c r="I126" s="9"/>
      <c r="J126" s="9"/>
      <c r="K126" s="9"/>
      <c r="L126" s="17"/>
      <c r="M126" s="9"/>
      <c r="N126" s="9"/>
    </row>
    <row r="127" spans="1:15" x14ac:dyDescent="0.2">
      <c r="A127" s="156">
        <v>14</v>
      </c>
      <c r="B127" s="17" t="s">
        <v>135</v>
      </c>
      <c r="C127" s="625"/>
      <c r="D127" s="618"/>
      <c r="E127" s="626"/>
      <c r="F127" s="86"/>
      <c r="G127" s="9"/>
      <c r="H127" s="4">
        <v>1</v>
      </c>
      <c r="I127" s="9"/>
      <c r="J127" s="9"/>
      <c r="K127" s="9"/>
      <c r="L127" s="17">
        <v>6</v>
      </c>
      <c r="M127" s="9"/>
      <c r="N127" s="9"/>
    </row>
    <row r="128" spans="1:15" x14ac:dyDescent="0.2">
      <c r="A128" s="156">
        <v>15</v>
      </c>
      <c r="B128" s="17" t="s">
        <v>129</v>
      </c>
      <c r="C128" s="625"/>
      <c r="D128" s="618"/>
      <c r="E128" s="626"/>
      <c r="F128" s="86"/>
      <c r="G128" s="9"/>
      <c r="H128" s="4">
        <v>1</v>
      </c>
      <c r="I128" s="9"/>
      <c r="J128" s="9"/>
      <c r="K128" s="9"/>
      <c r="L128" s="17"/>
      <c r="M128" s="9"/>
      <c r="N128" s="9"/>
    </row>
    <row r="129" spans="1:15" x14ac:dyDescent="0.2">
      <c r="A129" s="156">
        <v>15</v>
      </c>
      <c r="B129" s="17" t="s">
        <v>134</v>
      </c>
      <c r="C129" s="625"/>
      <c r="D129" s="618"/>
      <c r="E129" s="626"/>
      <c r="F129" s="86"/>
      <c r="G129" s="9"/>
      <c r="H129" s="4">
        <v>40</v>
      </c>
      <c r="I129" s="9"/>
      <c r="J129" s="9"/>
      <c r="K129" s="9"/>
      <c r="L129" s="17"/>
      <c r="M129" s="9"/>
      <c r="N129" s="9"/>
    </row>
    <row r="130" spans="1:15" x14ac:dyDescent="0.2">
      <c r="A130" s="156">
        <v>15</v>
      </c>
      <c r="B130" s="17" t="s">
        <v>139</v>
      </c>
      <c r="C130" s="625"/>
      <c r="D130" s="618"/>
      <c r="E130" s="626"/>
      <c r="F130" s="86"/>
      <c r="G130" s="9"/>
      <c r="H130" s="4">
        <v>1</v>
      </c>
      <c r="I130" s="9"/>
      <c r="J130" s="9"/>
      <c r="K130" s="9"/>
      <c r="L130" s="17"/>
      <c r="M130" s="9"/>
      <c r="N130" s="9"/>
    </row>
    <row r="131" spans="1:15" x14ac:dyDescent="0.2">
      <c r="A131" s="156">
        <v>15</v>
      </c>
      <c r="B131" s="492" t="s">
        <v>687</v>
      </c>
      <c r="C131" s="625"/>
      <c r="D131" s="618"/>
      <c r="E131" s="626"/>
      <c r="F131" s="86"/>
      <c r="G131" s="9"/>
      <c r="H131" s="4">
        <v>4</v>
      </c>
      <c r="I131" s="9"/>
      <c r="J131" s="9"/>
      <c r="K131" s="9"/>
      <c r="L131" s="17"/>
      <c r="M131" s="9"/>
      <c r="N131" s="9"/>
      <c r="O131" s="527" t="s">
        <v>840</v>
      </c>
    </row>
    <row r="132" spans="1:15" x14ac:dyDescent="0.2">
      <c r="A132" s="156">
        <v>15</v>
      </c>
      <c r="B132" s="17" t="s">
        <v>157</v>
      </c>
      <c r="C132" s="625"/>
      <c r="D132" s="618"/>
      <c r="E132" s="626"/>
      <c r="F132" s="86"/>
      <c r="G132" s="9"/>
      <c r="H132" s="4"/>
      <c r="I132" s="9"/>
      <c r="J132" s="9"/>
      <c r="K132" s="9"/>
      <c r="L132" s="17">
        <v>6</v>
      </c>
      <c r="M132" s="9"/>
      <c r="N132" s="9"/>
    </row>
    <row r="133" spans="1:15" x14ac:dyDescent="0.2">
      <c r="A133" s="156">
        <v>15</v>
      </c>
      <c r="B133" s="17" t="s">
        <v>135</v>
      </c>
      <c r="C133" s="625"/>
      <c r="D133" s="618"/>
      <c r="E133" s="626"/>
      <c r="F133" s="86"/>
      <c r="G133" s="9"/>
      <c r="H133" s="4"/>
      <c r="I133" s="9"/>
      <c r="J133" s="9"/>
      <c r="K133" s="9"/>
      <c r="L133" s="17">
        <v>3</v>
      </c>
      <c r="M133" s="9"/>
      <c r="N133" s="9"/>
    </row>
    <row r="134" spans="1:15" x14ac:dyDescent="0.2">
      <c r="A134" s="156">
        <v>16</v>
      </c>
      <c r="B134" s="17" t="s">
        <v>129</v>
      </c>
      <c r="C134" s="625"/>
      <c r="D134" s="618"/>
      <c r="E134" s="626"/>
      <c r="F134" s="86"/>
      <c r="G134" s="9"/>
      <c r="H134" s="4">
        <v>2</v>
      </c>
      <c r="I134" s="9"/>
      <c r="J134" s="9"/>
      <c r="K134" s="9"/>
      <c r="L134" s="17"/>
      <c r="M134" s="9"/>
      <c r="N134" s="9"/>
    </row>
    <row r="135" spans="1:15" x14ac:dyDescent="0.2">
      <c r="A135" s="156">
        <v>16</v>
      </c>
      <c r="B135" s="17" t="s">
        <v>135</v>
      </c>
      <c r="C135" s="625"/>
      <c r="D135" s="618"/>
      <c r="E135" s="626"/>
      <c r="F135" s="86"/>
      <c r="G135" s="9"/>
      <c r="H135" s="4">
        <v>3</v>
      </c>
      <c r="I135" s="9"/>
      <c r="J135" s="9"/>
      <c r="K135" s="9"/>
      <c r="L135" s="17">
        <v>10</v>
      </c>
      <c r="M135" s="9"/>
      <c r="N135" s="9"/>
    </row>
    <row r="136" spans="1:15" x14ac:dyDescent="0.2">
      <c r="A136" s="156">
        <v>16</v>
      </c>
      <c r="B136" s="483" t="s">
        <v>229</v>
      </c>
      <c r="C136" s="625"/>
      <c r="D136" s="618"/>
      <c r="E136" s="626"/>
      <c r="F136" s="86"/>
      <c r="G136" s="9"/>
      <c r="H136" s="4">
        <v>2</v>
      </c>
      <c r="I136" s="9"/>
      <c r="J136" s="9"/>
      <c r="K136" s="9"/>
      <c r="L136" s="17"/>
      <c r="M136" s="9"/>
      <c r="N136" s="9"/>
    </row>
    <row r="137" spans="1:15" x14ac:dyDescent="0.2">
      <c r="A137" s="156">
        <v>16</v>
      </c>
      <c r="B137" s="17" t="s">
        <v>134</v>
      </c>
      <c r="C137" s="625"/>
      <c r="D137" s="618"/>
      <c r="E137" s="626"/>
      <c r="F137" s="86"/>
      <c r="G137" s="9"/>
      <c r="H137" s="4">
        <v>22</v>
      </c>
      <c r="I137" s="9"/>
      <c r="J137" s="9"/>
      <c r="K137" s="9"/>
      <c r="L137" s="17"/>
      <c r="M137" s="9"/>
      <c r="N137" s="9"/>
    </row>
    <row r="138" spans="1:15" x14ac:dyDescent="0.2">
      <c r="A138" s="156">
        <v>16</v>
      </c>
      <c r="B138" s="17" t="s">
        <v>139</v>
      </c>
      <c r="C138" s="625"/>
      <c r="D138" s="618"/>
      <c r="E138" s="626"/>
      <c r="F138" s="86"/>
      <c r="G138" s="9"/>
      <c r="H138" s="4">
        <v>1</v>
      </c>
      <c r="I138" s="9"/>
      <c r="J138" s="9"/>
      <c r="K138" s="9">
        <v>1</v>
      </c>
      <c r="L138" s="17"/>
      <c r="M138" s="9"/>
      <c r="N138" s="9"/>
    </row>
    <row r="139" spans="1:15" x14ac:dyDescent="0.2">
      <c r="A139" s="156">
        <v>16</v>
      </c>
      <c r="B139" s="17" t="s">
        <v>157</v>
      </c>
      <c r="C139" s="625"/>
      <c r="D139" s="618"/>
      <c r="E139" s="626"/>
      <c r="F139" s="86"/>
      <c r="G139" s="9"/>
      <c r="H139" s="4">
        <v>15</v>
      </c>
      <c r="I139" s="9"/>
      <c r="J139" s="9"/>
      <c r="K139" s="9"/>
      <c r="L139" s="17"/>
      <c r="M139" s="9"/>
      <c r="N139" s="9"/>
    </row>
    <row r="140" spans="1:15" x14ac:dyDescent="0.2">
      <c r="A140" s="156">
        <v>17</v>
      </c>
      <c r="B140" s="17" t="s">
        <v>129</v>
      </c>
      <c r="C140" s="625"/>
      <c r="D140" s="618"/>
      <c r="E140" s="626"/>
      <c r="F140" s="86"/>
      <c r="G140" s="9"/>
      <c r="H140" s="4">
        <v>4</v>
      </c>
      <c r="I140" s="9"/>
      <c r="J140" s="9"/>
      <c r="K140" s="9"/>
      <c r="L140" s="17"/>
      <c r="M140" s="9"/>
      <c r="N140" s="9"/>
    </row>
    <row r="141" spans="1:15" x14ac:dyDescent="0.2">
      <c r="A141" s="156">
        <v>17</v>
      </c>
      <c r="B141" s="17" t="s">
        <v>135</v>
      </c>
      <c r="C141" s="625"/>
      <c r="D141" s="618"/>
      <c r="E141" s="626"/>
      <c r="F141" s="86"/>
      <c r="G141" s="9"/>
      <c r="H141" s="4">
        <v>3</v>
      </c>
      <c r="I141" s="9"/>
      <c r="J141" s="9"/>
      <c r="K141" s="9"/>
      <c r="L141" s="17">
        <v>15</v>
      </c>
      <c r="M141" s="9"/>
      <c r="N141" s="9"/>
    </row>
    <row r="142" spans="1:15" x14ac:dyDescent="0.2">
      <c r="A142" s="156">
        <v>17</v>
      </c>
      <c r="B142" s="17" t="s">
        <v>134</v>
      </c>
      <c r="C142" s="625"/>
      <c r="D142" s="618"/>
      <c r="E142" s="626"/>
      <c r="F142" s="86"/>
      <c r="G142" s="9"/>
      <c r="H142" s="4">
        <v>17</v>
      </c>
      <c r="I142" s="9"/>
      <c r="J142" s="9"/>
      <c r="K142" s="9"/>
      <c r="L142" s="17"/>
      <c r="M142" s="9"/>
      <c r="N142" s="9"/>
    </row>
    <row r="143" spans="1:15" x14ac:dyDescent="0.2">
      <c r="A143" s="156">
        <v>17</v>
      </c>
      <c r="B143" s="483" t="s">
        <v>229</v>
      </c>
      <c r="C143" s="625"/>
      <c r="D143" s="618"/>
      <c r="E143" s="626"/>
      <c r="F143" s="86"/>
      <c r="G143" s="9"/>
      <c r="H143" s="4">
        <v>2</v>
      </c>
      <c r="I143" s="9"/>
      <c r="J143" s="9"/>
      <c r="K143" s="9"/>
      <c r="L143" s="17"/>
      <c r="M143" s="9"/>
      <c r="N143" s="9"/>
    </row>
    <row r="144" spans="1:15" x14ac:dyDescent="0.2">
      <c r="A144" s="156">
        <v>17</v>
      </c>
      <c r="B144" s="17" t="s">
        <v>139</v>
      </c>
      <c r="C144" s="625"/>
      <c r="D144" s="618"/>
      <c r="E144" s="626"/>
      <c r="F144" s="86"/>
      <c r="G144" s="9"/>
      <c r="H144" s="4">
        <v>1</v>
      </c>
      <c r="I144" s="9"/>
      <c r="J144" s="9"/>
      <c r="K144" s="9">
        <v>1</v>
      </c>
      <c r="L144" s="17"/>
      <c r="M144" s="9"/>
      <c r="N144" s="9"/>
    </row>
    <row r="145" spans="1:15" x14ac:dyDescent="0.2">
      <c r="A145" s="156">
        <v>17</v>
      </c>
      <c r="B145" s="492" t="s">
        <v>687</v>
      </c>
      <c r="C145" s="625"/>
      <c r="D145" s="618"/>
      <c r="E145" s="626"/>
      <c r="F145" s="86"/>
      <c r="G145" s="9"/>
      <c r="H145" s="4">
        <v>1</v>
      </c>
      <c r="I145" s="9"/>
      <c r="J145" s="9"/>
      <c r="K145" s="9"/>
      <c r="L145" s="17"/>
      <c r="M145" s="9"/>
      <c r="N145" s="9"/>
      <c r="O145" s="527" t="s">
        <v>840</v>
      </c>
    </row>
    <row r="146" spans="1:15" x14ac:dyDescent="0.2">
      <c r="A146" s="156">
        <v>17</v>
      </c>
      <c r="B146" s="17" t="s">
        <v>157</v>
      </c>
      <c r="C146" s="625"/>
      <c r="D146" s="618"/>
      <c r="E146" s="626"/>
      <c r="F146" s="86"/>
      <c r="G146" s="9"/>
      <c r="H146" s="4"/>
      <c r="I146" s="9"/>
      <c r="J146" s="9"/>
      <c r="K146" s="9"/>
      <c r="L146" s="17">
        <v>10</v>
      </c>
      <c r="M146" s="9"/>
      <c r="N146" s="9"/>
    </row>
    <row r="147" spans="1:15" x14ac:dyDescent="0.2">
      <c r="A147" s="156">
        <v>18</v>
      </c>
      <c r="B147" s="17" t="s">
        <v>129</v>
      </c>
      <c r="C147" s="625"/>
      <c r="D147" s="618"/>
      <c r="E147" s="626"/>
      <c r="F147" s="86"/>
      <c r="G147" s="9"/>
      <c r="H147" s="4">
        <v>8</v>
      </c>
      <c r="I147" s="9"/>
      <c r="J147" s="9"/>
      <c r="K147" s="9"/>
      <c r="L147" s="17"/>
      <c r="M147" s="9"/>
      <c r="N147" s="9"/>
    </row>
    <row r="148" spans="1:15" x14ac:dyDescent="0.2">
      <c r="A148" s="156">
        <v>18</v>
      </c>
      <c r="B148" s="17" t="s">
        <v>135</v>
      </c>
      <c r="C148" s="625"/>
      <c r="D148" s="618"/>
      <c r="E148" s="626"/>
      <c r="F148" s="86"/>
      <c r="G148" s="9"/>
      <c r="H148" s="4">
        <v>2</v>
      </c>
      <c r="I148" s="9"/>
      <c r="J148" s="9"/>
      <c r="K148" s="9"/>
      <c r="L148" s="17">
        <v>10</v>
      </c>
      <c r="M148" s="9"/>
      <c r="N148" s="9"/>
    </row>
    <row r="149" spans="1:15" x14ac:dyDescent="0.2">
      <c r="A149" s="156">
        <v>18</v>
      </c>
      <c r="B149" s="483" t="s">
        <v>229</v>
      </c>
      <c r="C149" s="625"/>
      <c r="D149" s="618"/>
      <c r="E149" s="626"/>
      <c r="F149" s="86"/>
      <c r="G149" s="9"/>
      <c r="H149" s="4">
        <v>6</v>
      </c>
      <c r="I149" s="9"/>
      <c r="J149" s="9"/>
      <c r="K149" s="9"/>
      <c r="L149" s="17"/>
      <c r="M149" s="9"/>
      <c r="N149" s="9"/>
    </row>
    <row r="150" spans="1:15" x14ac:dyDescent="0.2">
      <c r="A150" s="156">
        <v>18</v>
      </c>
      <c r="B150" s="17" t="s">
        <v>139</v>
      </c>
      <c r="C150" s="625"/>
      <c r="D150" s="618"/>
      <c r="E150" s="626"/>
      <c r="F150" s="86"/>
      <c r="G150" s="9"/>
      <c r="H150" s="4">
        <v>4</v>
      </c>
      <c r="I150" s="9"/>
      <c r="J150" s="9"/>
      <c r="K150" s="483">
        <v>2</v>
      </c>
      <c r="L150" s="360" t="s">
        <v>276</v>
      </c>
      <c r="M150" s="9"/>
      <c r="N150" s="9"/>
    </row>
    <row r="151" spans="1:15" x14ac:dyDescent="0.2">
      <c r="A151" s="156">
        <v>18</v>
      </c>
      <c r="B151" s="17" t="s">
        <v>134</v>
      </c>
      <c r="C151" s="625"/>
      <c r="D151" s="618"/>
      <c r="E151" s="626"/>
      <c r="F151" s="86"/>
      <c r="G151" s="9"/>
      <c r="H151" s="4">
        <v>10</v>
      </c>
      <c r="I151" s="9"/>
      <c r="J151" s="9"/>
      <c r="K151" s="9"/>
      <c r="L151" s="17"/>
      <c r="M151" s="9"/>
      <c r="N151" s="9"/>
    </row>
    <row r="152" spans="1:15" x14ac:dyDescent="0.2">
      <c r="A152" s="156">
        <v>18</v>
      </c>
      <c r="B152" s="17" t="s">
        <v>157</v>
      </c>
      <c r="C152" s="625"/>
      <c r="D152" s="618"/>
      <c r="E152" s="626"/>
      <c r="F152" s="86"/>
      <c r="G152" s="9"/>
      <c r="H152" s="4"/>
      <c r="I152" s="9"/>
      <c r="J152" s="9"/>
      <c r="K152" s="9"/>
      <c r="L152" s="17">
        <v>2</v>
      </c>
      <c r="M152" s="9"/>
      <c r="N152" s="9"/>
    </row>
    <row r="153" spans="1:15" x14ac:dyDescent="0.2">
      <c r="A153" s="156">
        <v>18</v>
      </c>
      <c r="B153" s="492" t="s">
        <v>687</v>
      </c>
      <c r="C153" s="625"/>
      <c r="D153" s="618"/>
      <c r="E153" s="626"/>
      <c r="F153" s="86"/>
      <c r="G153" s="9"/>
      <c r="H153" s="4">
        <v>5</v>
      </c>
      <c r="I153" s="9"/>
      <c r="J153" s="9"/>
      <c r="K153" s="9"/>
      <c r="L153" s="17"/>
      <c r="M153" s="9"/>
      <c r="N153" s="9"/>
      <c r="O153" s="527" t="s">
        <v>840</v>
      </c>
    </row>
    <row r="154" spans="1:15" x14ac:dyDescent="0.2">
      <c r="A154" s="156">
        <v>19</v>
      </c>
      <c r="B154" s="17" t="s">
        <v>129</v>
      </c>
      <c r="C154" s="625"/>
      <c r="D154" s="618"/>
      <c r="E154" s="626"/>
      <c r="F154" s="86"/>
      <c r="G154" s="9"/>
      <c r="H154" s="4">
        <v>6</v>
      </c>
      <c r="I154" s="9"/>
      <c r="J154" s="9"/>
      <c r="K154" s="9"/>
      <c r="L154" s="17"/>
      <c r="M154" s="9"/>
      <c r="N154" s="9"/>
    </row>
    <row r="155" spans="1:15" x14ac:dyDescent="0.2">
      <c r="A155" s="156">
        <v>19</v>
      </c>
      <c r="B155" s="17" t="s">
        <v>135</v>
      </c>
      <c r="C155" s="625"/>
      <c r="D155" s="618"/>
      <c r="E155" s="626"/>
      <c r="F155" s="86"/>
      <c r="G155" s="9"/>
      <c r="H155" s="4">
        <v>4</v>
      </c>
      <c r="I155" s="9"/>
      <c r="J155" s="9"/>
      <c r="K155" s="9"/>
      <c r="L155" s="17">
        <v>14</v>
      </c>
      <c r="M155" s="9"/>
      <c r="N155" s="9"/>
    </row>
    <row r="156" spans="1:15" x14ac:dyDescent="0.2">
      <c r="A156" s="156">
        <v>19</v>
      </c>
      <c r="B156" s="483" t="s">
        <v>229</v>
      </c>
      <c r="C156" s="625"/>
      <c r="D156" s="618"/>
      <c r="E156" s="626"/>
      <c r="F156" s="86"/>
      <c r="G156" s="9"/>
      <c r="H156" s="4">
        <v>5</v>
      </c>
      <c r="I156" s="9"/>
      <c r="J156" s="9"/>
      <c r="K156" s="9"/>
      <c r="L156" s="17"/>
      <c r="M156" s="9"/>
      <c r="N156" s="9"/>
    </row>
    <row r="157" spans="1:15" x14ac:dyDescent="0.2">
      <c r="A157" s="156">
        <v>19</v>
      </c>
      <c r="B157" s="17" t="s">
        <v>139</v>
      </c>
      <c r="C157" s="625"/>
      <c r="D157" s="618"/>
      <c r="E157" s="626"/>
      <c r="F157" s="86"/>
      <c r="G157" s="9"/>
      <c r="H157" s="4">
        <v>2</v>
      </c>
      <c r="I157" s="9"/>
      <c r="J157" s="9"/>
      <c r="K157" s="9">
        <v>2</v>
      </c>
      <c r="L157" s="17"/>
      <c r="M157" s="9"/>
      <c r="N157" s="9"/>
    </row>
    <row r="158" spans="1:15" x14ac:dyDescent="0.2">
      <c r="A158" s="156">
        <v>19</v>
      </c>
      <c r="B158" s="17" t="s">
        <v>134</v>
      </c>
      <c r="C158" s="625"/>
      <c r="D158" s="618"/>
      <c r="E158" s="626"/>
      <c r="F158" s="86"/>
      <c r="G158" s="9"/>
      <c r="H158" s="4">
        <v>6</v>
      </c>
      <c r="I158" s="9"/>
      <c r="J158" s="9"/>
      <c r="K158" s="9"/>
      <c r="L158" s="17"/>
      <c r="M158" s="9"/>
      <c r="N158" s="9"/>
    </row>
    <row r="159" spans="1:15" x14ac:dyDescent="0.2">
      <c r="A159" s="156">
        <v>19</v>
      </c>
      <c r="B159" s="17" t="s">
        <v>157</v>
      </c>
      <c r="C159" s="625"/>
      <c r="D159" s="618"/>
      <c r="E159" s="626"/>
      <c r="F159" s="86"/>
      <c r="G159" s="9"/>
      <c r="H159" s="4">
        <v>20</v>
      </c>
      <c r="I159" s="9"/>
      <c r="J159" s="9"/>
      <c r="K159" s="9"/>
      <c r="L159" s="17"/>
      <c r="M159" s="9"/>
      <c r="N159" s="9"/>
    </row>
    <row r="160" spans="1:15" x14ac:dyDescent="0.2">
      <c r="A160" s="156">
        <v>19</v>
      </c>
      <c r="B160" s="492" t="s">
        <v>687</v>
      </c>
      <c r="C160" s="625"/>
      <c r="D160" s="618"/>
      <c r="E160" s="626"/>
      <c r="F160" s="86"/>
      <c r="G160" s="9"/>
      <c r="H160" s="4">
        <v>2</v>
      </c>
      <c r="I160" s="9"/>
      <c r="J160" s="9"/>
      <c r="K160" s="9"/>
      <c r="L160" s="17"/>
      <c r="M160" s="9"/>
      <c r="N160" s="9"/>
      <c r="O160" s="527" t="s">
        <v>840</v>
      </c>
    </row>
    <row r="161" spans="1:15" x14ac:dyDescent="0.2">
      <c r="A161" s="156">
        <v>20</v>
      </c>
      <c r="B161" s="17" t="s">
        <v>129</v>
      </c>
      <c r="C161" s="625"/>
      <c r="D161" s="618"/>
      <c r="E161" s="626"/>
      <c r="F161" s="86"/>
      <c r="G161" s="9"/>
      <c r="H161" s="4">
        <v>3</v>
      </c>
      <c r="I161" s="9"/>
      <c r="J161" s="9"/>
      <c r="K161" s="9"/>
      <c r="L161" s="17"/>
      <c r="M161" s="9"/>
      <c r="N161" s="9"/>
    </row>
    <row r="162" spans="1:15" x14ac:dyDescent="0.2">
      <c r="A162" s="156">
        <v>20</v>
      </c>
      <c r="B162" s="17" t="s">
        <v>135</v>
      </c>
      <c r="C162" s="625"/>
      <c r="D162" s="618"/>
      <c r="E162" s="626"/>
      <c r="F162" s="86"/>
      <c r="G162" s="9"/>
      <c r="H162" s="4">
        <v>2</v>
      </c>
      <c r="I162" s="9"/>
      <c r="J162" s="9"/>
      <c r="K162" s="9"/>
      <c r="L162" s="17">
        <v>20</v>
      </c>
      <c r="M162" s="9"/>
      <c r="N162" s="9"/>
    </row>
    <row r="163" spans="1:15" x14ac:dyDescent="0.2">
      <c r="A163" s="156">
        <v>20</v>
      </c>
      <c r="B163" s="483" t="s">
        <v>229</v>
      </c>
      <c r="C163" s="625"/>
      <c r="D163" s="618"/>
      <c r="E163" s="626"/>
      <c r="F163" s="86"/>
      <c r="G163" s="9"/>
      <c r="H163" s="4">
        <v>14</v>
      </c>
      <c r="I163" s="9"/>
      <c r="J163" s="9"/>
      <c r="K163" s="9"/>
      <c r="L163" s="17"/>
      <c r="M163" s="9"/>
      <c r="N163" s="9"/>
    </row>
    <row r="164" spans="1:15" x14ac:dyDescent="0.2">
      <c r="A164" s="156">
        <v>20</v>
      </c>
      <c r="B164" s="17" t="s">
        <v>134</v>
      </c>
      <c r="C164" s="625"/>
      <c r="D164" s="618"/>
      <c r="E164" s="626"/>
      <c r="F164" s="86"/>
      <c r="G164" s="9"/>
      <c r="H164" s="4">
        <v>5</v>
      </c>
      <c r="I164" s="9"/>
      <c r="J164" s="9"/>
      <c r="K164" s="9"/>
      <c r="L164" s="17"/>
      <c r="M164" s="9"/>
      <c r="N164" s="9"/>
    </row>
    <row r="165" spans="1:15" x14ac:dyDescent="0.2">
      <c r="A165" s="156">
        <v>20</v>
      </c>
      <c r="B165" s="17" t="s">
        <v>139</v>
      </c>
      <c r="C165" s="625"/>
      <c r="D165" s="618"/>
      <c r="E165" s="626"/>
      <c r="F165" s="86"/>
      <c r="G165" s="9"/>
      <c r="H165" s="4">
        <v>4</v>
      </c>
      <c r="I165" s="9"/>
      <c r="J165" s="9"/>
      <c r="K165" s="9"/>
      <c r="L165" s="17"/>
      <c r="M165" s="9"/>
      <c r="N165" s="9"/>
    </row>
    <row r="166" spans="1:15" x14ac:dyDescent="0.2">
      <c r="A166" s="156">
        <v>20</v>
      </c>
      <c r="B166" s="17" t="s">
        <v>157</v>
      </c>
      <c r="C166" s="625"/>
      <c r="D166" s="618"/>
      <c r="E166" s="626"/>
      <c r="F166" s="86"/>
      <c r="G166" s="9"/>
      <c r="H166" s="4"/>
      <c r="I166" s="9"/>
      <c r="J166" s="9"/>
      <c r="K166" s="9"/>
      <c r="L166" s="17">
        <v>12</v>
      </c>
      <c r="M166" s="9"/>
      <c r="N166" s="9"/>
    </row>
    <row r="167" spans="1:15" x14ac:dyDescent="0.2">
      <c r="A167" s="156">
        <v>20</v>
      </c>
      <c r="B167" s="492" t="s">
        <v>687</v>
      </c>
      <c r="C167" s="625"/>
      <c r="D167" s="618"/>
      <c r="E167" s="626"/>
      <c r="F167" s="86"/>
      <c r="G167" s="9"/>
      <c r="H167" s="4">
        <v>5</v>
      </c>
      <c r="I167" s="9"/>
      <c r="J167" s="9"/>
      <c r="K167" s="9"/>
      <c r="L167" s="17"/>
      <c r="M167" s="9"/>
      <c r="N167" s="9"/>
      <c r="O167" s="527" t="s">
        <v>840</v>
      </c>
    </row>
    <row r="168" spans="1:15" x14ac:dyDescent="0.2">
      <c r="A168" s="156"/>
      <c r="B168" s="17"/>
      <c r="C168" s="625"/>
      <c r="D168" s="618"/>
      <c r="E168" s="626"/>
      <c r="F168" s="86"/>
      <c r="G168" s="9"/>
      <c r="H168" s="4"/>
      <c r="I168" s="9"/>
      <c r="J168" s="9"/>
      <c r="K168" s="9"/>
      <c r="L168" s="17"/>
      <c r="M168" s="9"/>
      <c r="N168" s="9"/>
    </row>
    <row r="169" spans="1:15" x14ac:dyDescent="0.2">
      <c r="A169" s="156"/>
      <c r="B169" s="17"/>
      <c r="C169" s="625"/>
      <c r="D169" s="618"/>
      <c r="E169" s="626"/>
      <c r="F169" s="86"/>
      <c r="G169" s="9"/>
      <c r="H169" s="4"/>
      <c r="I169" s="9"/>
      <c r="J169" s="9"/>
      <c r="K169" s="9"/>
      <c r="L169" s="17"/>
      <c r="M169" s="9"/>
      <c r="N169" s="9"/>
    </row>
    <row r="170" spans="1:15" x14ac:dyDescent="0.2">
      <c r="A170" s="156"/>
      <c r="B170" s="17"/>
      <c r="C170" s="625"/>
      <c r="D170" s="618"/>
      <c r="E170" s="626"/>
      <c r="F170" s="86"/>
      <c r="G170" s="9"/>
      <c r="H170" s="4"/>
      <c r="I170" s="9"/>
      <c r="J170" s="9"/>
      <c r="K170" s="9"/>
      <c r="L170" s="17"/>
      <c r="M170" s="9"/>
      <c r="N170" s="9"/>
    </row>
    <row r="171" spans="1:15" x14ac:dyDescent="0.2">
      <c r="A171" s="156"/>
      <c r="B171" s="17"/>
      <c r="C171" s="625"/>
      <c r="D171" s="618"/>
      <c r="E171" s="626"/>
      <c r="F171" s="86"/>
      <c r="G171" s="9"/>
      <c r="H171" s="4"/>
      <c r="I171" s="9"/>
      <c r="J171" s="9"/>
      <c r="K171" s="9"/>
      <c r="L171" s="17"/>
      <c r="M171" s="9"/>
      <c r="N171" s="9"/>
    </row>
    <row r="172" spans="1:15" x14ac:dyDescent="0.2">
      <c r="A172" s="156"/>
      <c r="B172" s="17"/>
      <c r="C172" s="625"/>
      <c r="D172" s="618"/>
      <c r="E172" s="626"/>
      <c r="F172" s="86"/>
      <c r="G172" s="9"/>
      <c r="H172" s="4"/>
      <c r="I172" s="9"/>
      <c r="J172" s="9"/>
      <c r="K172" s="9"/>
      <c r="L172" s="17"/>
      <c r="M172" s="9"/>
      <c r="N172" s="9"/>
    </row>
    <row r="173" spans="1:15" x14ac:dyDescent="0.2">
      <c r="A173" s="156"/>
      <c r="B173" s="17"/>
      <c r="C173" s="625"/>
      <c r="D173" s="618"/>
      <c r="E173" s="626"/>
      <c r="F173" s="86"/>
      <c r="G173" s="9"/>
      <c r="H173" s="4"/>
      <c r="I173" s="9"/>
      <c r="J173" s="9"/>
      <c r="K173" s="9"/>
      <c r="L173" s="17"/>
      <c r="M173" s="9"/>
      <c r="N173" s="9"/>
    </row>
    <row r="174" spans="1:15" x14ac:dyDescent="0.2">
      <c r="A174" s="156"/>
      <c r="B174" s="17"/>
      <c r="C174" s="625"/>
      <c r="D174" s="618"/>
      <c r="E174" s="626"/>
      <c r="F174" s="86"/>
      <c r="G174" s="9"/>
      <c r="H174" s="4"/>
      <c r="I174" s="9"/>
      <c r="J174" s="9"/>
      <c r="K174" s="9"/>
      <c r="L174" s="17"/>
      <c r="M174" s="9"/>
      <c r="N174" s="9"/>
    </row>
    <row r="175" spans="1:15" x14ac:dyDescent="0.2">
      <c r="A175" s="156"/>
      <c r="B175" s="17"/>
      <c r="C175" s="625"/>
      <c r="D175" s="618"/>
      <c r="E175" s="626"/>
      <c r="F175" s="86"/>
      <c r="G175" s="9"/>
      <c r="H175" s="4"/>
      <c r="I175" s="9"/>
      <c r="J175" s="9"/>
      <c r="K175" s="9"/>
      <c r="L175" s="17"/>
      <c r="M175" s="9"/>
      <c r="N175" s="9"/>
    </row>
    <row r="176" spans="1:15" x14ac:dyDescent="0.2">
      <c r="A176" s="156"/>
      <c r="B176" s="17"/>
      <c r="C176" s="625"/>
      <c r="D176" s="618"/>
      <c r="E176" s="626"/>
      <c r="F176" s="86"/>
      <c r="G176" s="9"/>
      <c r="H176" s="4"/>
      <c r="I176" s="9"/>
      <c r="J176" s="9"/>
      <c r="K176" s="9"/>
      <c r="L176" s="17"/>
      <c r="M176" s="9"/>
      <c r="N176" s="9"/>
    </row>
    <row r="177" spans="1:14" x14ac:dyDescent="0.2">
      <c r="A177" s="156"/>
      <c r="B177" s="17"/>
      <c r="C177" s="625"/>
      <c r="D177" s="618"/>
      <c r="E177" s="626"/>
      <c r="F177" s="86"/>
      <c r="G177" s="9"/>
      <c r="H177" s="4"/>
      <c r="I177" s="9"/>
      <c r="J177" s="9"/>
      <c r="K177" s="9"/>
      <c r="L177" s="17"/>
      <c r="M177" s="9"/>
      <c r="N177" s="9"/>
    </row>
    <row r="178" spans="1:14" x14ac:dyDescent="0.2">
      <c r="A178" s="156"/>
      <c r="B178" s="17"/>
      <c r="C178" s="625"/>
      <c r="D178" s="618"/>
      <c r="E178" s="626"/>
      <c r="F178" s="86"/>
      <c r="G178" s="9"/>
      <c r="H178" s="4"/>
      <c r="I178" s="9"/>
      <c r="J178" s="9"/>
      <c r="K178" s="9"/>
      <c r="L178" s="17"/>
      <c r="M178" s="9"/>
      <c r="N178" s="9"/>
    </row>
    <row r="179" spans="1:14" x14ac:dyDescent="0.2">
      <c r="A179" s="156"/>
      <c r="B179" s="17"/>
      <c r="C179" s="625"/>
      <c r="D179" s="618"/>
      <c r="E179" s="626"/>
      <c r="F179" s="86"/>
      <c r="G179" s="9"/>
      <c r="H179" s="4"/>
      <c r="I179" s="9"/>
      <c r="J179" s="9"/>
      <c r="K179" s="9"/>
      <c r="L179" s="17"/>
      <c r="M179" s="9"/>
      <c r="N179" s="9"/>
    </row>
    <row r="180" spans="1:14" x14ac:dyDescent="0.2">
      <c r="A180" s="156"/>
      <c r="B180" s="17"/>
      <c r="C180" s="625"/>
      <c r="D180" s="618"/>
      <c r="E180" s="626"/>
      <c r="F180" s="86"/>
      <c r="G180" s="9"/>
      <c r="H180" s="4"/>
      <c r="I180" s="9"/>
      <c r="J180" s="9"/>
      <c r="K180" s="9"/>
      <c r="L180" s="17"/>
      <c r="M180" s="9"/>
      <c r="N180" s="9"/>
    </row>
    <row r="181" spans="1:14" x14ac:dyDescent="0.2">
      <c r="A181" s="156"/>
      <c r="B181" s="17"/>
      <c r="C181" s="625"/>
      <c r="D181" s="618"/>
      <c r="E181" s="626"/>
      <c r="F181" s="86"/>
      <c r="G181" s="9"/>
      <c r="H181" s="4"/>
      <c r="I181" s="9"/>
      <c r="J181" s="9"/>
      <c r="K181" s="9"/>
      <c r="L181" s="17"/>
      <c r="M181" s="9"/>
      <c r="N181" s="9"/>
    </row>
    <row r="182" spans="1:14" x14ac:dyDescent="0.2">
      <c r="A182" s="156"/>
      <c r="B182" s="17"/>
      <c r="C182" s="625"/>
      <c r="D182" s="618"/>
      <c r="E182" s="626"/>
      <c r="F182" s="86"/>
      <c r="G182" s="9"/>
      <c r="H182" s="4"/>
      <c r="I182" s="9"/>
      <c r="J182" s="9"/>
      <c r="K182" s="9"/>
      <c r="L182" s="17"/>
      <c r="M182" s="9"/>
      <c r="N182" s="9"/>
    </row>
    <row r="183" spans="1:14" x14ac:dyDescent="0.2">
      <c r="A183" s="156"/>
      <c r="B183" s="17"/>
      <c r="C183" s="625"/>
      <c r="D183" s="618"/>
      <c r="E183" s="626"/>
      <c r="F183" s="86"/>
      <c r="G183" s="9"/>
      <c r="H183" s="4"/>
      <c r="I183" s="9"/>
      <c r="J183" s="9"/>
      <c r="K183" s="9"/>
      <c r="L183" s="17"/>
      <c r="M183" s="9"/>
      <c r="N183" s="9"/>
    </row>
    <row r="184" spans="1:14" x14ac:dyDescent="0.2">
      <c r="A184" s="156"/>
      <c r="B184" s="17"/>
      <c r="C184" s="625"/>
      <c r="D184" s="618"/>
      <c r="E184" s="626"/>
      <c r="F184" s="86"/>
      <c r="G184" s="9"/>
      <c r="H184" s="4"/>
      <c r="I184" s="9"/>
      <c r="J184" s="9"/>
      <c r="K184" s="9"/>
      <c r="L184" s="17"/>
      <c r="M184" s="9"/>
      <c r="N184" s="9"/>
    </row>
    <row r="185" spans="1:14" x14ac:dyDescent="0.2">
      <c r="A185" s="156"/>
      <c r="B185" s="17"/>
      <c r="C185" s="625"/>
      <c r="D185" s="618"/>
      <c r="E185" s="626"/>
      <c r="F185" s="86"/>
      <c r="G185" s="9"/>
      <c r="H185" s="4"/>
      <c r="I185" s="9"/>
      <c r="J185" s="9"/>
      <c r="K185" s="9"/>
      <c r="L185" s="17"/>
      <c r="M185" s="9"/>
      <c r="N185" s="9"/>
    </row>
  </sheetData>
  <autoFilter ref="A24:N167" xr:uid="{0B9F9CD4-087D-4294-83B1-2917F00F2197}"/>
  <mergeCells count="194">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L25:N25"/>
    <mergeCell ref="A13:B13"/>
    <mergeCell ref="A14:B14"/>
    <mergeCell ref="E15:H15"/>
    <mergeCell ref="A16:B16"/>
    <mergeCell ref="E16:I16"/>
    <mergeCell ref="E17:I17"/>
    <mergeCell ref="A7:B7"/>
    <mergeCell ref="A8:B8"/>
    <mergeCell ref="E8:H8"/>
    <mergeCell ref="A10:B10"/>
    <mergeCell ref="A11:B11"/>
    <mergeCell ref="A12:B12"/>
    <mergeCell ref="E12:H12"/>
    <mergeCell ref="C26:E26"/>
    <mergeCell ref="C27:E27"/>
    <mergeCell ref="C28:E28"/>
    <mergeCell ref="C29:E29"/>
    <mergeCell ref="C30:E30"/>
    <mergeCell ref="C31:E31"/>
    <mergeCell ref="E18:H18"/>
    <mergeCell ref="E19:K19"/>
    <mergeCell ref="E20:H20"/>
    <mergeCell ref="E22:H22"/>
    <mergeCell ref="H25:J25"/>
    <mergeCell ref="C38:E38"/>
    <mergeCell ref="C39:E39"/>
    <mergeCell ref="C40:E40"/>
    <mergeCell ref="C41:E41"/>
    <mergeCell ref="C42:E42"/>
    <mergeCell ref="C43:E43"/>
    <mergeCell ref="C32:E32"/>
    <mergeCell ref="C33:E33"/>
    <mergeCell ref="C34:E34"/>
    <mergeCell ref="C35:E35"/>
    <mergeCell ref="C36:E36"/>
    <mergeCell ref="C37:E37"/>
    <mergeCell ref="C50:E50"/>
    <mergeCell ref="C51:E51"/>
    <mergeCell ref="C52:E52"/>
    <mergeCell ref="C53:E53"/>
    <mergeCell ref="C54:E54"/>
    <mergeCell ref="C55:E55"/>
    <mergeCell ref="C44:E44"/>
    <mergeCell ref="C45:E45"/>
    <mergeCell ref="C46:E46"/>
    <mergeCell ref="C47:E47"/>
    <mergeCell ref="C48:E48"/>
    <mergeCell ref="C49:E49"/>
    <mergeCell ref="C62:E62"/>
    <mergeCell ref="C63:E63"/>
    <mergeCell ref="C64:E64"/>
    <mergeCell ref="C65:E65"/>
    <mergeCell ref="C66:E66"/>
    <mergeCell ref="C67:E67"/>
    <mergeCell ref="C56:E56"/>
    <mergeCell ref="C57:E57"/>
    <mergeCell ref="C58:E58"/>
    <mergeCell ref="C59:E59"/>
    <mergeCell ref="C60:E60"/>
    <mergeCell ref="C61:E61"/>
    <mergeCell ref="C74:E74"/>
    <mergeCell ref="C75:E75"/>
    <mergeCell ref="C76:E76"/>
    <mergeCell ref="C77:E77"/>
    <mergeCell ref="C78:E78"/>
    <mergeCell ref="C79:E79"/>
    <mergeCell ref="C68:E68"/>
    <mergeCell ref="C69:E69"/>
    <mergeCell ref="C70:E70"/>
    <mergeCell ref="C71:E71"/>
    <mergeCell ref="C72:E72"/>
    <mergeCell ref="C73:E73"/>
    <mergeCell ref="C87:E87"/>
    <mergeCell ref="C88:E88"/>
    <mergeCell ref="C89:E89"/>
    <mergeCell ref="C90:E90"/>
    <mergeCell ref="C91:E91"/>
    <mergeCell ref="C92:E92"/>
    <mergeCell ref="C80:E80"/>
    <mergeCell ref="C81:E81"/>
    <mergeCell ref="C83:E83"/>
    <mergeCell ref="C84:E84"/>
    <mergeCell ref="C85:E85"/>
    <mergeCell ref="C86:E86"/>
    <mergeCell ref="C99:E99"/>
    <mergeCell ref="C100:E100"/>
    <mergeCell ref="C101:E101"/>
    <mergeCell ref="C102:E102"/>
    <mergeCell ref="C103:E103"/>
    <mergeCell ref="C104:E104"/>
    <mergeCell ref="C93:E93"/>
    <mergeCell ref="C94:E94"/>
    <mergeCell ref="C95:E95"/>
    <mergeCell ref="C96:E96"/>
    <mergeCell ref="C97:E97"/>
    <mergeCell ref="C98:E98"/>
    <mergeCell ref="C111:E111"/>
    <mergeCell ref="C112:E112"/>
    <mergeCell ref="C113:E113"/>
    <mergeCell ref="C114:E114"/>
    <mergeCell ref="C115:E115"/>
    <mergeCell ref="C116:E116"/>
    <mergeCell ref="C105:E105"/>
    <mergeCell ref="C106:E106"/>
    <mergeCell ref="C107:E107"/>
    <mergeCell ref="C108:E108"/>
    <mergeCell ref="C109:E109"/>
    <mergeCell ref="C110:E110"/>
    <mergeCell ref="C123:E123"/>
    <mergeCell ref="C124:E124"/>
    <mergeCell ref="C125:E125"/>
    <mergeCell ref="C126:E126"/>
    <mergeCell ref="C127:E127"/>
    <mergeCell ref="C128:E128"/>
    <mergeCell ref="C117:E117"/>
    <mergeCell ref="C118:E118"/>
    <mergeCell ref="C119:E119"/>
    <mergeCell ref="C120:E120"/>
    <mergeCell ref="C121:E121"/>
    <mergeCell ref="C122:E122"/>
    <mergeCell ref="C135:E135"/>
    <mergeCell ref="C136:E136"/>
    <mergeCell ref="C137:E137"/>
    <mergeCell ref="C138:E138"/>
    <mergeCell ref="C139:E139"/>
    <mergeCell ref="C140:E140"/>
    <mergeCell ref="C129:E129"/>
    <mergeCell ref="C130:E130"/>
    <mergeCell ref="C131:E131"/>
    <mergeCell ref="C132:E132"/>
    <mergeCell ref="C133:E133"/>
    <mergeCell ref="C134:E134"/>
    <mergeCell ref="C147:E147"/>
    <mergeCell ref="C148:E148"/>
    <mergeCell ref="C149:E149"/>
    <mergeCell ref="C150:E150"/>
    <mergeCell ref="C151:E151"/>
    <mergeCell ref="C152:E152"/>
    <mergeCell ref="C141:E141"/>
    <mergeCell ref="C142:E142"/>
    <mergeCell ref="C143:E143"/>
    <mergeCell ref="C144:E144"/>
    <mergeCell ref="C145:E145"/>
    <mergeCell ref="C146:E146"/>
    <mergeCell ref="C159:E159"/>
    <mergeCell ref="C160:E160"/>
    <mergeCell ref="C161:E161"/>
    <mergeCell ref="C162:E162"/>
    <mergeCell ref="C163:E163"/>
    <mergeCell ref="C164:E164"/>
    <mergeCell ref="C153:E153"/>
    <mergeCell ref="C154:E154"/>
    <mergeCell ref="C155:E155"/>
    <mergeCell ref="C156:E156"/>
    <mergeCell ref="C157:E157"/>
    <mergeCell ref="C158:E158"/>
    <mergeCell ref="C171:E171"/>
    <mergeCell ref="C172:E172"/>
    <mergeCell ref="C173:E173"/>
    <mergeCell ref="C174:E174"/>
    <mergeCell ref="C175:E175"/>
    <mergeCell ref="C176:E176"/>
    <mergeCell ref="C165:E165"/>
    <mergeCell ref="C166:E166"/>
    <mergeCell ref="C167:E167"/>
    <mergeCell ref="C168:E168"/>
    <mergeCell ref="C169:E169"/>
    <mergeCell ref="C170:E170"/>
    <mergeCell ref="C183:E183"/>
    <mergeCell ref="C184:E184"/>
    <mergeCell ref="C185:E185"/>
    <mergeCell ref="C177:E177"/>
    <mergeCell ref="C178:E178"/>
    <mergeCell ref="C179:E179"/>
    <mergeCell ref="C180:E180"/>
    <mergeCell ref="C181:E181"/>
    <mergeCell ref="C182:E18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filterMode="1"/>
  <dimension ref="A1:U188"/>
  <sheetViews>
    <sheetView topLeftCell="A18" zoomScaleNormal="100" workbookViewId="0">
      <selection activeCell="B189" sqref="B189"/>
    </sheetView>
  </sheetViews>
  <sheetFormatPr baseColWidth="10" defaultColWidth="8.83203125" defaultRowHeight="15" x14ac:dyDescent="0.2"/>
  <cols>
    <col min="1" max="1" width="4.5" style="1" customWidth="1"/>
    <col min="2" max="2" width="32" style="1" customWidth="1"/>
    <col min="3" max="3" width="8.1640625" style="1" customWidth="1"/>
    <col min="4" max="4" width="0.83203125" style="1" customWidth="1"/>
    <col min="5" max="5" width="3.1640625" style="1" customWidth="1"/>
    <col min="6" max="6" width="9.6640625" customWidth="1"/>
    <col min="7" max="7" width="7.33203125" customWidth="1"/>
    <col min="8" max="8" width="8.832031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646</v>
      </c>
      <c r="B2" s="590"/>
      <c r="C2" s="54"/>
      <c r="D2" s="86"/>
      <c r="E2" s="11"/>
      <c r="F2" s="8"/>
      <c r="G2" s="8"/>
      <c r="H2" s="8"/>
      <c r="I2" s="8"/>
      <c r="J2" s="7"/>
      <c r="K2" s="8"/>
      <c r="L2" s="8"/>
      <c r="M2" s="8"/>
      <c r="N2" s="8"/>
      <c r="P2" s="339" t="s">
        <v>604</v>
      </c>
    </row>
    <row r="3" spans="1:21" ht="15" customHeight="1" x14ac:dyDescent="0.2">
      <c r="A3" s="589" t="s">
        <v>362</v>
      </c>
      <c r="B3" s="590"/>
      <c r="C3" s="182" t="s">
        <v>322</v>
      </c>
      <c r="D3" s="6"/>
      <c r="E3" s="53" t="s">
        <v>79</v>
      </c>
      <c r="F3" s="82"/>
      <c r="G3" s="83"/>
      <c r="H3" s="84" t="s">
        <v>0</v>
      </c>
      <c r="I3" s="598" t="s">
        <v>1</v>
      </c>
      <c r="J3" s="598"/>
      <c r="K3" s="599" t="s">
        <v>8</v>
      </c>
      <c r="L3" s="599"/>
      <c r="M3" s="599"/>
      <c r="N3" s="6"/>
      <c r="P3" s="369" t="s">
        <v>642</v>
      </c>
      <c r="Q3" s="369" t="s">
        <v>643</v>
      </c>
      <c r="R3" s="369"/>
      <c r="S3" s="369"/>
      <c r="T3" s="369"/>
      <c r="U3" s="369"/>
    </row>
    <row r="4" spans="1:21" ht="15" customHeight="1" x14ac:dyDescent="0.2">
      <c r="A4" s="589" t="s">
        <v>107</v>
      </c>
      <c r="B4" s="590"/>
      <c r="C4" s="57" t="s">
        <v>363</v>
      </c>
      <c r="D4" s="49"/>
      <c r="E4" s="591" t="s">
        <v>2</v>
      </c>
      <c r="F4" s="591"/>
      <c r="G4" s="600"/>
      <c r="H4" s="134">
        <v>43815</v>
      </c>
      <c r="I4" s="592" t="s">
        <v>247</v>
      </c>
      <c r="J4" s="592"/>
      <c r="K4" s="592" t="s">
        <v>119</v>
      </c>
      <c r="L4" s="592"/>
      <c r="M4" s="592"/>
      <c r="N4" s="47" t="s">
        <v>408</v>
      </c>
      <c r="P4" s="369" t="s">
        <v>582</v>
      </c>
      <c r="Q4" s="369" t="s">
        <v>644</v>
      </c>
      <c r="R4" s="369"/>
      <c r="S4" s="369"/>
      <c r="T4" s="369"/>
      <c r="U4" s="369"/>
    </row>
    <row r="5" spans="1:21" ht="15" customHeight="1" x14ac:dyDescent="0.2">
      <c r="A5" s="589" t="s">
        <v>249</v>
      </c>
      <c r="B5" s="590"/>
      <c r="C5" s="183">
        <v>43895</v>
      </c>
      <c r="D5" s="49"/>
      <c r="E5" s="591" t="s">
        <v>3</v>
      </c>
      <c r="F5" s="591"/>
      <c r="G5" s="591"/>
      <c r="H5" s="134">
        <v>41564</v>
      </c>
      <c r="I5" s="592" t="s">
        <v>406</v>
      </c>
      <c r="J5" s="592"/>
      <c r="K5" s="592" t="s">
        <v>324</v>
      </c>
      <c r="L5" s="592"/>
      <c r="M5" s="592"/>
      <c r="N5" s="47" t="s">
        <v>409</v>
      </c>
      <c r="P5" s="369" t="s">
        <v>584</v>
      </c>
      <c r="Q5" s="369" t="s">
        <v>645</v>
      </c>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69" t="s">
        <v>0</v>
      </c>
      <c r="Q6" s="376">
        <v>44152</v>
      </c>
      <c r="R6" s="369"/>
      <c r="S6" s="369"/>
      <c r="T6" s="369"/>
      <c r="U6" s="369"/>
    </row>
    <row r="7" spans="1:21" ht="15" customHeight="1" x14ac:dyDescent="0.2">
      <c r="A7" s="582" t="s">
        <v>10</v>
      </c>
      <c r="B7" s="583"/>
      <c r="C7" s="58">
        <v>20</v>
      </c>
      <c r="D7" s="50"/>
      <c r="E7" s="39" t="s">
        <v>92</v>
      </c>
      <c r="F7" s="39"/>
      <c r="G7" s="39"/>
      <c r="H7" s="39"/>
      <c r="I7" s="39"/>
      <c r="P7" s="369"/>
      <c r="Q7" s="369"/>
      <c r="R7" s="372"/>
      <c r="S7" s="617"/>
      <c r="T7" s="617"/>
      <c r="U7" s="369"/>
    </row>
    <row r="8" spans="1:21" ht="53.25" customHeight="1" x14ac:dyDescent="0.2">
      <c r="A8" s="635" t="s">
        <v>365</v>
      </c>
      <c r="B8" s="636"/>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2</v>
      </c>
      <c r="J9" s="9">
        <v>2</v>
      </c>
      <c r="K9" s="9">
        <v>2</v>
      </c>
      <c r="L9" s="27"/>
      <c r="M9" s="27"/>
      <c r="N9" s="27"/>
      <c r="P9" s="342"/>
      <c r="Q9" s="342"/>
      <c r="R9" s="342"/>
      <c r="S9" s="342"/>
      <c r="T9" s="342"/>
      <c r="U9" s="342"/>
    </row>
    <row r="10" spans="1:21" ht="15" customHeight="1" x14ac:dyDescent="0.2">
      <c r="A10" s="587" t="s">
        <v>12</v>
      </c>
      <c r="B10" s="588"/>
      <c r="C10" s="62">
        <v>6302325.4288299903</v>
      </c>
      <c r="D10" s="6"/>
      <c r="E10" s="34" t="s">
        <v>314</v>
      </c>
      <c r="F10" s="35"/>
      <c r="G10" s="85"/>
      <c r="H10" s="35"/>
      <c r="I10" s="52">
        <v>1.3</v>
      </c>
      <c r="J10" s="9">
        <v>2</v>
      </c>
      <c r="K10" s="9">
        <v>1.6</v>
      </c>
      <c r="L10" s="9">
        <v>30</v>
      </c>
      <c r="M10" s="44"/>
      <c r="N10" s="9"/>
      <c r="P10" s="342"/>
      <c r="Q10" s="342"/>
      <c r="R10" s="342"/>
      <c r="S10" s="342"/>
      <c r="T10" s="375"/>
      <c r="U10" s="342"/>
    </row>
    <row r="11" spans="1:21" ht="15" customHeight="1" x14ac:dyDescent="0.2">
      <c r="A11" s="573" t="s">
        <v>13</v>
      </c>
      <c r="B11" s="574"/>
      <c r="C11" s="57">
        <v>240218.937179</v>
      </c>
      <c r="D11" s="6"/>
      <c r="E11" s="63" t="s">
        <v>315</v>
      </c>
      <c r="F11" s="37"/>
      <c r="G11" s="38"/>
      <c r="H11" s="38"/>
      <c r="I11" s="52">
        <v>0</v>
      </c>
      <c r="J11" s="9">
        <v>0.1</v>
      </c>
      <c r="K11" s="9">
        <v>0.05</v>
      </c>
      <c r="L11" s="9">
        <v>0.1</v>
      </c>
      <c r="M11" s="43">
        <v>0</v>
      </c>
      <c r="N11" s="9">
        <v>100</v>
      </c>
      <c r="P11" s="358">
        <v>0.1</v>
      </c>
      <c r="Q11" s="358">
        <v>0.3</v>
      </c>
      <c r="R11" s="358">
        <v>0.2</v>
      </c>
      <c r="S11" s="358">
        <v>1</v>
      </c>
      <c r="T11" s="342">
        <v>0</v>
      </c>
      <c r="U11" s="342">
        <v>100</v>
      </c>
    </row>
    <row r="12" spans="1:21" ht="15" customHeight="1" x14ac:dyDescent="0.2">
      <c r="A12" s="573" t="s">
        <v>78</v>
      </c>
      <c r="B12" s="574"/>
      <c r="C12" s="54">
        <v>56</v>
      </c>
      <c r="D12" s="2"/>
      <c r="E12" s="575" t="s">
        <v>316</v>
      </c>
      <c r="F12" s="576"/>
      <c r="G12" s="576"/>
      <c r="H12" s="577"/>
      <c r="I12" s="36">
        <v>0.6</v>
      </c>
      <c r="J12" s="9">
        <v>0.8</v>
      </c>
      <c r="K12" s="9">
        <v>0.8</v>
      </c>
      <c r="L12" s="9">
        <v>60</v>
      </c>
      <c r="M12" s="44"/>
      <c r="N12" s="9"/>
      <c r="O12" s="7"/>
      <c r="P12" s="342"/>
      <c r="Q12" s="342"/>
      <c r="R12" s="342"/>
      <c r="S12" s="342"/>
      <c r="T12" s="375"/>
      <c r="U12" s="342"/>
    </row>
    <row r="13" spans="1:21" ht="15" customHeight="1" x14ac:dyDescent="0.2">
      <c r="A13" s="578" t="s">
        <v>15</v>
      </c>
      <c r="B13" s="579"/>
      <c r="C13" s="59"/>
      <c r="D13" s="49"/>
      <c r="E13" s="64" t="s">
        <v>317</v>
      </c>
      <c r="F13" s="64"/>
      <c r="G13" s="64"/>
      <c r="H13" s="46"/>
      <c r="I13" s="428">
        <v>0.2</v>
      </c>
      <c r="J13" s="426">
        <v>0.5</v>
      </c>
      <c r="K13" s="426">
        <v>0.4</v>
      </c>
      <c r="L13" s="426">
        <v>6</v>
      </c>
      <c r="M13" s="43">
        <v>0</v>
      </c>
      <c r="N13" s="9">
        <v>100</v>
      </c>
      <c r="O13" s="7"/>
      <c r="P13" s="358">
        <v>0.05</v>
      </c>
      <c r="Q13" s="358">
        <v>0.4</v>
      </c>
      <c r="R13" s="358">
        <v>0.3</v>
      </c>
      <c r="S13" s="358">
        <v>8</v>
      </c>
      <c r="T13" s="342">
        <v>0</v>
      </c>
      <c r="U13" s="342">
        <v>100</v>
      </c>
    </row>
    <row r="14" spans="1:21" ht="15" customHeight="1" x14ac:dyDescent="0.2">
      <c r="A14" s="573" t="s">
        <v>14</v>
      </c>
      <c r="B14" s="574"/>
      <c r="C14" s="57">
        <v>1074</v>
      </c>
      <c r="D14" s="49"/>
      <c r="E14" s="11"/>
      <c r="F14" s="8"/>
      <c r="G14" s="109"/>
      <c r="H14" s="38"/>
      <c r="I14" s="429" t="s">
        <v>701</v>
      </c>
      <c r="J14" s="38" t="s">
        <v>703</v>
      </c>
      <c r="K14" s="38" t="s">
        <v>702</v>
      </c>
      <c r="L14" s="38" t="s">
        <v>705</v>
      </c>
      <c r="M14" s="48"/>
      <c r="N14" s="8"/>
      <c r="O14" s="7"/>
      <c r="P14" s="378" t="s">
        <v>636</v>
      </c>
    </row>
    <row r="15" spans="1:21" ht="15" customHeight="1" x14ac:dyDescent="0.2">
      <c r="A15" s="14" t="s">
        <v>16</v>
      </c>
      <c r="B15" s="29"/>
      <c r="C15" s="185"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5</v>
      </c>
      <c r="K16" s="87"/>
      <c r="L16" s="6"/>
      <c r="M16" s="6"/>
      <c r="N16" s="7"/>
      <c r="O16" s="7"/>
      <c r="P16" s="7"/>
    </row>
    <row r="17" spans="1:16" ht="15" customHeight="1" x14ac:dyDescent="0.2">
      <c r="A17" s="26"/>
      <c r="B17" s="6"/>
      <c r="C17" s="12"/>
      <c r="D17" s="108"/>
      <c r="E17" s="567" t="s">
        <v>101</v>
      </c>
      <c r="F17" s="568"/>
      <c r="G17" s="568"/>
      <c r="H17" s="568"/>
      <c r="I17" s="569"/>
      <c r="J17" s="17">
        <v>95</v>
      </c>
      <c r="K17" s="4"/>
      <c r="L17" s="7"/>
      <c r="M17" s="7"/>
    </row>
    <row r="18" spans="1:16" ht="18" customHeight="1" x14ac:dyDescent="0.2">
      <c r="A18" s="26"/>
      <c r="B18" s="6"/>
      <c r="C18" s="12"/>
      <c r="D18" s="6"/>
      <c r="E18" s="613" t="s">
        <v>91</v>
      </c>
      <c r="F18" s="594"/>
      <c r="G18" s="594"/>
      <c r="H18" s="594"/>
      <c r="I18" s="96"/>
      <c r="J18" s="94">
        <v>20</v>
      </c>
      <c r="K18" s="95"/>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2</v>
      </c>
      <c r="J20" s="15">
        <v>3</v>
      </c>
      <c r="K20" s="9">
        <v>5</v>
      </c>
      <c r="L20" s="9">
        <v>5</v>
      </c>
      <c r="M20" s="9">
        <v>3</v>
      </c>
      <c r="N20" s="129" t="s">
        <v>202</v>
      </c>
      <c r="O20" s="129" t="s">
        <v>203</v>
      </c>
    </row>
    <row r="21" spans="1:16" ht="15" customHeight="1" x14ac:dyDescent="0.2">
      <c r="A21" s="14" t="s">
        <v>18</v>
      </c>
      <c r="B21" s="29"/>
      <c r="C21" s="60"/>
      <c r="D21" s="6"/>
      <c r="E21" s="13"/>
      <c r="F21" s="32"/>
      <c r="G21" s="65"/>
      <c r="H21" s="66"/>
      <c r="I21" s="15">
        <v>3</v>
      </c>
      <c r="J21" s="15">
        <v>2</v>
      </c>
      <c r="K21" s="9">
        <v>4</v>
      </c>
      <c r="L21" s="9">
        <v>2</v>
      </c>
      <c r="M21" s="9">
        <v>3</v>
      </c>
      <c r="N21" s="129">
        <f>AVERAGE(I20:M21)</f>
        <v>3.2</v>
      </c>
      <c r="O21" s="129">
        <f>SQRT(VAR(I20:M21)/10)</f>
        <v>0.35901098714230018</v>
      </c>
    </row>
    <row r="22" spans="1:16" ht="15" customHeight="1" x14ac:dyDescent="0.2">
      <c r="A22" s="68"/>
      <c r="B22" s="69" t="s">
        <v>364</v>
      </c>
      <c r="C22" s="61"/>
      <c r="D22" s="6"/>
      <c r="E22" s="575" t="s">
        <v>93</v>
      </c>
      <c r="F22" s="576"/>
      <c r="G22" s="576"/>
      <c r="H22" s="576"/>
      <c r="I22" s="67"/>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hidden="1" customHeight="1" thickBot="1" x14ac:dyDescent="0.25">
      <c r="A25" s="196" t="s">
        <v>19</v>
      </c>
      <c r="B25" s="153"/>
      <c r="C25" s="110"/>
      <c r="D25" s="30"/>
      <c r="E25" s="30"/>
      <c r="G25" s="75"/>
      <c r="H25" s="603" t="s">
        <v>98</v>
      </c>
      <c r="I25" s="603"/>
      <c r="J25" s="603"/>
      <c r="K25" s="81"/>
      <c r="L25" s="604" t="s">
        <v>75</v>
      </c>
      <c r="M25" s="603"/>
      <c r="N25" s="605"/>
    </row>
    <row r="26" spans="1:16" ht="71.25" hidden="1"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hidden="1" customHeight="1" x14ac:dyDescent="0.2">
      <c r="A27" s="18">
        <v>1</v>
      </c>
      <c r="B27" s="151" t="s">
        <v>232</v>
      </c>
      <c r="C27" s="564" t="s">
        <v>236</v>
      </c>
      <c r="D27" s="565"/>
      <c r="E27" s="566"/>
      <c r="F27" s="103" t="s">
        <v>239</v>
      </c>
      <c r="G27" s="274"/>
      <c r="H27" s="275"/>
      <c r="I27" s="276"/>
      <c r="J27" s="276">
        <v>1</v>
      </c>
      <c r="K27" s="276"/>
      <c r="L27" s="277"/>
      <c r="M27" s="276"/>
      <c r="N27" s="276"/>
    </row>
    <row r="28" spans="1:16" ht="17.25" hidden="1" customHeight="1" x14ac:dyDescent="0.2">
      <c r="A28" s="18">
        <v>2</v>
      </c>
      <c r="B28" s="151" t="s">
        <v>900</v>
      </c>
      <c r="C28" s="564" t="s">
        <v>276</v>
      </c>
      <c r="D28" s="565"/>
      <c r="E28" s="566"/>
      <c r="F28" s="103" t="s">
        <v>242</v>
      </c>
      <c r="G28" s="276"/>
      <c r="H28" s="278"/>
      <c r="I28" s="276"/>
      <c r="J28" s="276"/>
      <c r="K28" s="276"/>
      <c r="L28" s="277">
        <v>1</v>
      </c>
      <c r="M28" s="276"/>
      <c r="N28" s="276"/>
    </row>
    <row r="29" spans="1:16" ht="17.25" hidden="1" customHeight="1" x14ac:dyDescent="0.2">
      <c r="A29" s="18">
        <v>2</v>
      </c>
      <c r="B29" s="151" t="s">
        <v>182</v>
      </c>
      <c r="C29" s="564" t="s">
        <v>276</v>
      </c>
      <c r="D29" s="565"/>
      <c r="E29" s="566"/>
      <c r="F29" s="103" t="s">
        <v>276</v>
      </c>
      <c r="G29" s="276"/>
      <c r="H29" s="278"/>
      <c r="I29" s="276"/>
      <c r="J29" s="276" t="s">
        <v>276</v>
      </c>
      <c r="K29" s="276"/>
      <c r="L29" s="277">
        <v>4</v>
      </c>
      <c r="M29" s="276"/>
      <c r="N29" s="276"/>
    </row>
    <row r="30" spans="1:16" ht="17.25" hidden="1" customHeight="1" x14ac:dyDescent="0.2">
      <c r="A30" s="18">
        <v>3</v>
      </c>
      <c r="B30" s="151" t="s">
        <v>232</v>
      </c>
      <c r="C30" s="564" t="s">
        <v>236</v>
      </c>
      <c r="D30" s="565"/>
      <c r="E30" s="566"/>
      <c r="F30" s="103" t="s">
        <v>239</v>
      </c>
      <c r="G30" s="276"/>
      <c r="H30" s="278"/>
      <c r="I30" s="276"/>
      <c r="J30" s="276">
        <v>2</v>
      </c>
      <c r="K30" s="276"/>
      <c r="L30" s="277"/>
      <c r="M30" s="276"/>
      <c r="N30" s="276"/>
    </row>
    <row r="31" spans="1:16" ht="17.25" hidden="1" customHeight="1" x14ac:dyDescent="0.2">
      <c r="A31" s="18">
        <v>3</v>
      </c>
      <c r="B31" s="151" t="s">
        <v>182</v>
      </c>
      <c r="C31" s="564" t="s">
        <v>276</v>
      </c>
      <c r="D31" s="565"/>
      <c r="E31" s="566"/>
      <c r="F31" s="103" t="s">
        <v>276</v>
      </c>
      <c r="G31" s="276"/>
      <c r="H31" s="278"/>
      <c r="I31" s="276"/>
      <c r="J31" s="276" t="s">
        <v>276</v>
      </c>
      <c r="K31" s="276"/>
      <c r="L31" s="277">
        <v>4</v>
      </c>
      <c r="M31" s="276"/>
      <c r="N31" s="276"/>
    </row>
    <row r="32" spans="1:16" ht="17.25" hidden="1" customHeight="1" x14ac:dyDescent="0.2">
      <c r="A32" s="18">
        <v>3</v>
      </c>
      <c r="B32" s="151" t="s">
        <v>134</v>
      </c>
      <c r="C32" s="564" t="s">
        <v>233</v>
      </c>
      <c r="D32" s="565"/>
      <c r="E32" s="566"/>
      <c r="F32" s="103" t="s">
        <v>238</v>
      </c>
      <c r="G32" s="276"/>
      <c r="H32" s="278">
        <v>2</v>
      </c>
      <c r="I32" s="276"/>
      <c r="J32" s="276"/>
      <c r="K32" s="276"/>
      <c r="L32" s="277"/>
      <c r="M32" s="276"/>
      <c r="N32" s="276"/>
    </row>
    <row r="33" spans="1:15" ht="17.25" hidden="1" customHeight="1" x14ac:dyDescent="0.2">
      <c r="A33" s="18">
        <v>3</v>
      </c>
      <c r="B33" s="151" t="s">
        <v>797</v>
      </c>
      <c r="C33" s="564" t="s">
        <v>276</v>
      </c>
      <c r="D33" s="565"/>
      <c r="E33" s="566"/>
      <c r="F33" s="103" t="s">
        <v>242</v>
      </c>
      <c r="G33" s="276"/>
      <c r="H33" s="278"/>
      <c r="I33" s="276"/>
      <c r="J33" s="276"/>
      <c r="K33" s="276"/>
      <c r="L33" s="277">
        <v>1</v>
      </c>
      <c r="M33" s="276"/>
      <c r="N33" s="276"/>
      <c r="O33" t="s">
        <v>904</v>
      </c>
    </row>
    <row r="34" spans="1:15" ht="17.25" hidden="1" customHeight="1" x14ac:dyDescent="0.2">
      <c r="A34" s="18">
        <v>4</v>
      </c>
      <c r="B34" s="151" t="s">
        <v>134</v>
      </c>
      <c r="C34" s="564" t="s">
        <v>233</v>
      </c>
      <c r="D34" s="565"/>
      <c r="E34" s="566"/>
      <c r="F34" s="103" t="s">
        <v>238</v>
      </c>
      <c r="G34" s="276"/>
      <c r="H34" s="278">
        <v>4</v>
      </c>
      <c r="I34" s="276"/>
      <c r="J34" s="276"/>
      <c r="K34" s="276"/>
      <c r="L34" s="277"/>
      <c r="M34" s="276"/>
      <c r="N34" s="276"/>
    </row>
    <row r="35" spans="1:15" ht="17.25" hidden="1" customHeight="1" x14ac:dyDescent="0.2">
      <c r="A35" s="18">
        <v>4</v>
      </c>
      <c r="B35" s="151" t="s">
        <v>185</v>
      </c>
      <c r="C35" s="564" t="s">
        <v>234</v>
      </c>
      <c r="D35" s="565"/>
      <c r="E35" s="566"/>
      <c r="F35" s="103" t="s">
        <v>238</v>
      </c>
      <c r="G35" s="276"/>
      <c r="H35" s="278">
        <v>3</v>
      </c>
      <c r="I35" s="276"/>
      <c r="J35" s="276" t="s">
        <v>276</v>
      </c>
      <c r="K35" s="276"/>
      <c r="L35" s="277"/>
      <c r="M35" s="276"/>
      <c r="N35" s="276"/>
    </row>
    <row r="36" spans="1:15" ht="17.25" hidden="1" customHeight="1" x14ac:dyDescent="0.2">
      <c r="A36" s="18">
        <v>4</v>
      </c>
      <c r="B36" s="151" t="s">
        <v>161</v>
      </c>
      <c r="C36" s="564" t="s">
        <v>235</v>
      </c>
      <c r="D36" s="565"/>
      <c r="E36" s="566"/>
      <c r="F36" s="103" t="s">
        <v>239</v>
      </c>
      <c r="G36" s="276"/>
      <c r="H36" s="278"/>
      <c r="I36" s="276"/>
      <c r="J36" s="276">
        <v>1</v>
      </c>
      <c r="K36" s="276"/>
      <c r="L36" s="277"/>
      <c r="M36" s="276"/>
      <c r="N36" s="276"/>
    </row>
    <row r="37" spans="1:15" ht="17.25" hidden="1" customHeight="1" x14ac:dyDescent="0.2">
      <c r="A37" s="18">
        <v>4</v>
      </c>
      <c r="B37" s="151" t="s">
        <v>182</v>
      </c>
      <c r="C37" s="564" t="s">
        <v>276</v>
      </c>
      <c r="D37" s="565"/>
      <c r="E37" s="566"/>
      <c r="F37" s="103" t="s">
        <v>276</v>
      </c>
      <c r="G37" s="276"/>
      <c r="H37" s="278"/>
      <c r="I37" s="276"/>
      <c r="J37" s="276" t="s">
        <v>276</v>
      </c>
      <c r="K37" s="276"/>
      <c r="L37" s="277">
        <v>11</v>
      </c>
      <c r="M37" s="276"/>
      <c r="N37" s="276"/>
    </row>
    <row r="38" spans="1:15" ht="17.25" hidden="1" customHeight="1" x14ac:dyDescent="0.2">
      <c r="A38" s="18">
        <v>5</v>
      </c>
      <c r="B38" s="151" t="s">
        <v>134</v>
      </c>
      <c r="C38" s="564" t="s">
        <v>233</v>
      </c>
      <c r="D38" s="565"/>
      <c r="E38" s="566"/>
      <c r="F38" s="103" t="s">
        <v>238</v>
      </c>
      <c r="G38" s="276"/>
      <c r="H38" s="278"/>
      <c r="I38" s="276"/>
      <c r="J38" s="276">
        <v>3</v>
      </c>
      <c r="K38" s="276"/>
      <c r="L38" s="277"/>
      <c r="M38" s="276"/>
      <c r="N38" s="276"/>
    </row>
    <row r="39" spans="1:15" ht="17.25" hidden="1" customHeight="1" x14ac:dyDescent="0.2">
      <c r="A39" s="18">
        <v>5</v>
      </c>
      <c r="B39" s="151" t="s">
        <v>187</v>
      </c>
      <c r="C39" s="564" t="s">
        <v>236</v>
      </c>
      <c r="D39" s="565"/>
      <c r="E39" s="566"/>
      <c r="F39" s="103" t="s">
        <v>242</v>
      </c>
      <c r="G39" s="276"/>
      <c r="H39" s="278"/>
      <c r="I39" s="276"/>
      <c r="J39" s="276">
        <v>1</v>
      </c>
      <c r="K39" s="276"/>
      <c r="L39" s="277"/>
      <c r="M39" s="276"/>
      <c r="N39" s="276"/>
    </row>
    <row r="40" spans="1:15" ht="17.25" hidden="1" customHeight="1" x14ac:dyDescent="0.2">
      <c r="A40" s="18">
        <v>5</v>
      </c>
      <c r="B40" s="151" t="s">
        <v>232</v>
      </c>
      <c r="C40" s="564" t="s">
        <v>236</v>
      </c>
      <c r="D40" s="565"/>
      <c r="E40" s="566"/>
      <c r="F40" s="103" t="s">
        <v>239</v>
      </c>
      <c r="G40" s="276"/>
      <c r="H40" s="278"/>
      <c r="I40" s="276"/>
      <c r="J40" s="276">
        <v>1</v>
      </c>
      <c r="K40" s="276"/>
      <c r="L40" s="277"/>
      <c r="M40" s="276"/>
      <c r="N40" s="276"/>
    </row>
    <row r="41" spans="1:15" ht="17.25" hidden="1" customHeight="1" x14ac:dyDescent="0.2">
      <c r="A41" s="18">
        <v>5</v>
      </c>
      <c r="B41" s="151" t="s">
        <v>797</v>
      </c>
      <c r="C41" s="564" t="s">
        <v>276</v>
      </c>
      <c r="D41" s="565"/>
      <c r="E41" s="566"/>
      <c r="F41" s="103" t="s">
        <v>242</v>
      </c>
      <c r="G41" s="276"/>
      <c r="H41" s="278"/>
      <c r="I41" s="276"/>
      <c r="J41" s="276"/>
      <c r="K41" s="276"/>
      <c r="L41" s="277">
        <v>1</v>
      </c>
      <c r="M41" s="276"/>
      <c r="N41" s="276"/>
    </row>
    <row r="42" spans="1:15" ht="17.25" hidden="1" customHeight="1" x14ac:dyDescent="0.2">
      <c r="A42" s="18">
        <v>5</v>
      </c>
      <c r="B42" s="151" t="s">
        <v>185</v>
      </c>
      <c r="C42" s="564" t="s">
        <v>234</v>
      </c>
      <c r="D42" s="565"/>
      <c r="E42" s="566"/>
      <c r="F42" s="103" t="s">
        <v>238</v>
      </c>
      <c r="G42" s="276"/>
      <c r="H42" s="278">
        <v>1</v>
      </c>
      <c r="I42" s="276"/>
      <c r="J42" s="276" t="s">
        <v>276</v>
      </c>
      <c r="K42" s="276"/>
      <c r="L42" s="277"/>
      <c r="M42" s="276"/>
      <c r="N42" s="276"/>
    </row>
    <row r="43" spans="1:15" ht="17.25" hidden="1" customHeight="1" x14ac:dyDescent="0.2">
      <c r="A43" s="18">
        <v>5</v>
      </c>
      <c r="B43" s="151" t="s">
        <v>182</v>
      </c>
      <c r="C43" s="564" t="s">
        <v>276</v>
      </c>
      <c r="D43" s="565"/>
      <c r="E43" s="566"/>
      <c r="F43" s="103" t="s">
        <v>276</v>
      </c>
      <c r="G43" s="276"/>
      <c r="H43" s="278"/>
      <c r="I43" s="276"/>
      <c r="J43" s="276" t="s">
        <v>276</v>
      </c>
      <c r="K43" s="276"/>
      <c r="L43" s="277">
        <v>12</v>
      </c>
      <c r="M43" s="276"/>
      <c r="N43" s="276"/>
    </row>
    <row r="44" spans="1:15" ht="17.25" hidden="1" customHeight="1" x14ac:dyDescent="0.2">
      <c r="A44" s="18">
        <v>6</v>
      </c>
      <c r="B44" s="151" t="s">
        <v>134</v>
      </c>
      <c r="C44" s="564" t="s">
        <v>233</v>
      </c>
      <c r="D44" s="565"/>
      <c r="E44" s="566"/>
      <c r="F44" s="103" t="s">
        <v>238</v>
      </c>
      <c r="G44" s="276"/>
      <c r="H44" s="278">
        <v>4</v>
      </c>
      <c r="I44" s="276"/>
      <c r="J44" s="276"/>
      <c r="K44" s="276"/>
      <c r="L44" s="277"/>
      <c r="M44" s="276"/>
      <c r="N44" s="276"/>
    </row>
    <row r="45" spans="1:15" ht="17.25" hidden="1" customHeight="1" x14ac:dyDescent="0.2">
      <c r="A45" s="18">
        <v>6</v>
      </c>
      <c r="B45" s="151" t="s">
        <v>232</v>
      </c>
      <c r="C45" s="564" t="s">
        <v>236</v>
      </c>
      <c r="D45" s="565"/>
      <c r="E45" s="566"/>
      <c r="F45" s="103" t="s">
        <v>239</v>
      </c>
      <c r="G45" s="276"/>
      <c r="H45" s="278"/>
      <c r="I45" s="276"/>
      <c r="J45" s="276">
        <v>1</v>
      </c>
      <c r="K45" s="276"/>
      <c r="L45" s="277"/>
      <c r="M45" s="276"/>
      <c r="N45" s="276"/>
    </row>
    <row r="46" spans="1:15" ht="17.25" hidden="1" customHeight="1" x14ac:dyDescent="0.2">
      <c r="A46" s="18">
        <v>6</v>
      </c>
      <c r="B46" s="151" t="s">
        <v>185</v>
      </c>
      <c r="C46" s="564" t="s">
        <v>234</v>
      </c>
      <c r="D46" s="565"/>
      <c r="E46" s="566"/>
      <c r="F46" s="103" t="s">
        <v>238</v>
      </c>
      <c r="G46" s="276"/>
      <c r="H46" s="278">
        <v>1</v>
      </c>
      <c r="I46" s="276"/>
      <c r="J46" s="276" t="s">
        <v>276</v>
      </c>
      <c r="K46" s="276"/>
      <c r="L46" s="277"/>
      <c r="M46" s="276"/>
      <c r="N46" s="276"/>
    </row>
    <row r="47" spans="1:15" ht="17.25" hidden="1" customHeight="1" x14ac:dyDescent="0.2">
      <c r="A47" s="18">
        <v>6</v>
      </c>
      <c r="B47" s="151" t="s">
        <v>182</v>
      </c>
      <c r="C47" s="564" t="s">
        <v>276</v>
      </c>
      <c r="D47" s="565"/>
      <c r="E47" s="566"/>
      <c r="F47" s="103" t="s">
        <v>276</v>
      </c>
      <c r="G47" s="276"/>
      <c r="H47" s="278"/>
      <c r="I47" s="276"/>
      <c r="J47" s="276" t="s">
        <v>276</v>
      </c>
      <c r="K47" s="276"/>
      <c r="L47" s="277">
        <v>1</v>
      </c>
      <c r="M47" s="276"/>
      <c r="N47" s="276"/>
    </row>
    <row r="48" spans="1:15" ht="17.25" hidden="1" customHeight="1" x14ac:dyDescent="0.2">
      <c r="A48" s="18">
        <v>7</v>
      </c>
      <c r="B48" s="151" t="s">
        <v>135</v>
      </c>
      <c r="C48" s="564" t="s">
        <v>236</v>
      </c>
      <c r="D48" s="565"/>
      <c r="E48" s="566"/>
      <c r="F48" s="103" t="s">
        <v>242</v>
      </c>
      <c r="G48" s="276"/>
      <c r="H48" s="278">
        <v>1</v>
      </c>
      <c r="I48" s="276"/>
      <c r="J48" s="276"/>
      <c r="K48" s="276"/>
      <c r="L48" s="277"/>
      <c r="M48" s="276"/>
      <c r="N48" s="276"/>
    </row>
    <row r="49" spans="1:15" ht="17.25" hidden="1" customHeight="1" x14ac:dyDescent="0.2">
      <c r="A49" s="18">
        <v>7</v>
      </c>
      <c r="B49" s="151" t="s">
        <v>955</v>
      </c>
      <c r="C49" s="564" t="s">
        <v>276</v>
      </c>
      <c r="D49" s="565"/>
      <c r="E49" s="566"/>
      <c r="F49" s="103" t="s">
        <v>242</v>
      </c>
      <c r="G49" s="276"/>
      <c r="H49" s="278"/>
      <c r="I49" s="276"/>
      <c r="J49" s="276"/>
      <c r="K49" s="276"/>
      <c r="L49" s="277">
        <v>2</v>
      </c>
      <c r="M49" s="276"/>
      <c r="N49" s="276"/>
      <c r="O49" t="s">
        <v>956</v>
      </c>
    </row>
    <row r="50" spans="1:15" ht="17.25" hidden="1" customHeight="1" x14ac:dyDescent="0.2">
      <c r="A50" s="18">
        <v>7</v>
      </c>
      <c r="B50" s="151" t="s">
        <v>134</v>
      </c>
      <c r="C50" s="564" t="s">
        <v>233</v>
      </c>
      <c r="D50" s="565"/>
      <c r="E50" s="566"/>
      <c r="F50" s="103" t="s">
        <v>238</v>
      </c>
      <c r="G50" s="276"/>
      <c r="H50" s="278">
        <v>13</v>
      </c>
      <c r="I50" s="276"/>
      <c r="J50" s="276"/>
      <c r="K50" s="276"/>
      <c r="L50" s="277"/>
      <c r="M50" s="276"/>
      <c r="N50" s="276"/>
    </row>
    <row r="51" spans="1:15" ht="17.25" hidden="1" customHeight="1" x14ac:dyDescent="0.2">
      <c r="A51" s="18">
        <v>7</v>
      </c>
      <c r="B51" s="151" t="s">
        <v>185</v>
      </c>
      <c r="C51" s="564" t="s">
        <v>234</v>
      </c>
      <c r="D51" s="565"/>
      <c r="E51" s="566"/>
      <c r="F51" s="103" t="s">
        <v>238</v>
      </c>
      <c r="G51" s="276"/>
      <c r="H51" s="278">
        <v>2</v>
      </c>
      <c r="I51" s="276"/>
      <c r="J51" s="276" t="s">
        <v>276</v>
      </c>
      <c r="K51" s="276"/>
      <c r="L51" s="277"/>
      <c r="M51" s="276"/>
      <c r="N51" s="276"/>
    </row>
    <row r="52" spans="1:15" ht="17.25" hidden="1" customHeight="1" x14ac:dyDescent="0.2">
      <c r="A52" s="18">
        <v>8</v>
      </c>
      <c r="B52" s="151" t="s">
        <v>232</v>
      </c>
      <c r="C52" s="598" t="s">
        <v>236</v>
      </c>
      <c r="D52" s="598"/>
      <c r="E52" s="598"/>
      <c r="F52" s="151" t="s">
        <v>239</v>
      </c>
      <c r="G52" s="276"/>
      <c r="H52" s="276">
        <v>1</v>
      </c>
      <c r="I52" s="276"/>
      <c r="J52" s="276"/>
      <c r="K52" s="276"/>
      <c r="L52" s="276"/>
      <c r="M52" s="276"/>
      <c r="N52" s="276"/>
    </row>
    <row r="53" spans="1:15" ht="17.25" hidden="1" customHeight="1" x14ac:dyDescent="0.2">
      <c r="A53" s="18">
        <v>8</v>
      </c>
      <c r="B53" s="151" t="s">
        <v>185</v>
      </c>
      <c r="C53" s="564" t="s">
        <v>234</v>
      </c>
      <c r="D53" s="565"/>
      <c r="E53" s="566"/>
      <c r="F53" s="151" t="s">
        <v>238</v>
      </c>
      <c r="G53" s="276"/>
      <c r="H53" s="276">
        <v>1</v>
      </c>
      <c r="I53" s="276"/>
      <c r="J53" s="276" t="s">
        <v>276</v>
      </c>
      <c r="K53" s="276"/>
      <c r="L53" s="276"/>
      <c r="M53" s="276"/>
      <c r="N53" s="276"/>
    </row>
    <row r="54" spans="1:15" ht="17.25" hidden="1" customHeight="1" x14ac:dyDescent="0.2">
      <c r="A54" s="18">
        <v>8</v>
      </c>
      <c r="B54" s="103" t="s">
        <v>134</v>
      </c>
      <c r="C54" s="564" t="s">
        <v>233</v>
      </c>
      <c r="D54" s="565"/>
      <c r="E54" s="566"/>
      <c r="F54" s="104" t="s">
        <v>238</v>
      </c>
      <c r="G54" s="276"/>
      <c r="H54" s="278">
        <v>3</v>
      </c>
      <c r="I54" s="276"/>
      <c r="J54" s="276"/>
      <c r="K54" s="276"/>
      <c r="L54" s="277"/>
      <c r="M54" s="276"/>
      <c r="N54" s="276"/>
    </row>
    <row r="55" spans="1:15" ht="17.25" hidden="1" customHeight="1" x14ac:dyDescent="0.2">
      <c r="A55" s="18">
        <v>8</v>
      </c>
      <c r="B55" s="103" t="s">
        <v>797</v>
      </c>
      <c r="C55" s="564" t="s">
        <v>276</v>
      </c>
      <c r="D55" s="565"/>
      <c r="E55" s="566"/>
      <c r="F55" s="104" t="s">
        <v>242</v>
      </c>
      <c r="G55" s="276"/>
      <c r="H55" s="278"/>
      <c r="I55" s="276"/>
      <c r="J55" s="276"/>
      <c r="K55" s="276"/>
      <c r="L55" s="277">
        <v>2</v>
      </c>
      <c r="M55" s="276"/>
      <c r="N55" s="276"/>
    </row>
    <row r="56" spans="1:15" ht="17.25" hidden="1" customHeight="1" x14ac:dyDescent="0.2">
      <c r="A56" s="18">
        <v>8</v>
      </c>
      <c r="B56" s="103" t="s">
        <v>182</v>
      </c>
      <c r="C56" s="564" t="s">
        <v>276</v>
      </c>
      <c r="D56" s="565"/>
      <c r="E56" s="566"/>
      <c r="F56" s="104" t="s">
        <v>276</v>
      </c>
      <c r="G56" s="276"/>
      <c r="H56" s="278"/>
      <c r="I56" s="276"/>
      <c r="J56" s="276" t="s">
        <v>276</v>
      </c>
      <c r="K56" s="276"/>
      <c r="L56" s="277">
        <v>9</v>
      </c>
      <c r="M56" s="276"/>
      <c r="N56" s="276"/>
    </row>
    <row r="57" spans="1:15" ht="17.25" hidden="1" customHeight="1" x14ac:dyDescent="0.2">
      <c r="A57" s="18">
        <v>9</v>
      </c>
      <c r="B57" s="103" t="s">
        <v>232</v>
      </c>
      <c r="C57" s="564" t="s">
        <v>236</v>
      </c>
      <c r="D57" s="565"/>
      <c r="E57" s="566"/>
      <c r="F57" s="104" t="s">
        <v>239</v>
      </c>
      <c r="G57" s="276"/>
      <c r="H57" s="278">
        <v>1</v>
      </c>
      <c r="I57" s="276"/>
      <c r="J57" s="276"/>
      <c r="K57" s="276"/>
      <c r="L57" s="277"/>
      <c r="M57" s="276"/>
      <c r="N57" s="276"/>
    </row>
    <row r="58" spans="1:15" ht="17.25" hidden="1" customHeight="1" x14ac:dyDescent="0.2">
      <c r="A58" s="18">
        <v>9</v>
      </c>
      <c r="B58" s="103" t="s">
        <v>135</v>
      </c>
      <c r="C58" s="564" t="s">
        <v>236</v>
      </c>
      <c r="D58" s="565"/>
      <c r="E58" s="566"/>
      <c r="F58" s="104" t="s">
        <v>242</v>
      </c>
      <c r="G58" s="276"/>
      <c r="H58" s="278">
        <v>1</v>
      </c>
      <c r="I58" s="276"/>
      <c r="J58" s="276"/>
      <c r="K58" s="276"/>
      <c r="L58" s="277"/>
      <c r="M58" s="276"/>
      <c r="N58" s="276"/>
    </row>
    <row r="59" spans="1:15" ht="17.25" hidden="1" customHeight="1" x14ac:dyDescent="0.2">
      <c r="A59" s="18">
        <v>9</v>
      </c>
      <c r="B59" s="103" t="s">
        <v>134</v>
      </c>
      <c r="C59" s="564" t="s">
        <v>233</v>
      </c>
      <c r="D59" s="565"/>
      <c r="E59" s="566"/>
      <c r="F59" s="104" t="s">
        <v>238</v>
      </c>
      <c r="G59" s="276"/>
      <c r="H59" s="278">
        <v>8</v>
      </c>
      <c r="I59" s="276"/>
      <c r="J59" s="276"/>
      <c r="K59" s="276"/>
      <c r="L59" s="277"/>
      <c r="M59" s="276"/>
      <c r="N59" s="276"/>
    </row>
    <row r="60" spans="1:15" ht="17.25" hidden="1" customHeight="1" x14ac:dyDescent="0.2">
      <c r="A60" s="18">
        <v>9</v>
      </c>
      <c r="B60" s="103" t="s">
        <v>275</v>
      </c>
      <c r="C60" s="564" t="s">
        <v>234</v>
      </c>
      <c r="D60" s="565"/>
      <c r="E60" s="566"/>
      <c r="F60" s="104" t="s">
        <v>238</v>
      </c>
      <c r="G60" s="276"/>
      <c r="H60" s="278">
        <v>1</v>
      </c>
      <c r="I60" s="276"/>
      <c r="J60" s="276"/>
      <c r="K60" s="276"/>
      <c r="L60" s="277"/>
      <c r="M60" s="276"/>
      <c r="N60" s="276"/>
    </row>
    <row r="61" spans="1:15" ht="17.25" hidden="1" customHeight="1" x14ac:dyDescent="0.2">
      <c r="A61" s="18">
        <v>9</v>
      </c>
      <c r="B61" s="103" t="s">
        <v>139</v>
      </c>
      <c r="C61" s="564" t="s">
        <v>234</v>
      </c>
      <c r="D61" s="565"/>
      <c r="E61" s="566"/>
      <c r="F61" s="104" t="s">
        <v>238</v>
      </c>
      <c r="G61" s="276"/>
      <c r="H61" s="278"/>
      <c r="I61" s="276"/>
      <c r="J61" s="276">
        <v>1</v>
      </c>
      <c r="K61" s="276"/>
      <c r="L61" s="277"/>
      <c r="M61" s="276"/>
      <c r="N61" s="276"/>
    </row>
    <row r="62" spans="1:15" ht="17.25" hidden="1" customHeight="1" x14ac:dyDescent="0.2">
      <c r="A62" s="18">
        <v>9</v>
      </c>
      <c r="B62" s="103" t="s">
        <v>185</v>
      </c>
      <c r="C62" s="564" t="s">
        <v>234</v>
      </c>
      <c r="D62" s="565"/>
      <c r="E62" s="566"/>
      <c r="F62" s="104" t="s">
        <v>238</v>
      </c>
      <c r="G62" s="276"/>
      <c r="H62" s="278">
        <v>3</v>
      </c>
      <c r="I62" s="276"/>
      <c r="J62" s="276" t="s">
        <v>276</v>
      </c>
      <c r="K62" s="276"/>
      <c r="L62" s="277"/>
      <c r="M62" s="276"/>
      <c r="N62" s="276"/>
    </row>
    <row r="63" spans="1:15" ht="17.25" hidden="1" customHeight="1" x14ac:dyDescent="0.2">
      <c r="A63" s="18">
        <v>10</v>
      </c>
      <c r="B63" s="103" t="s">
        <v>797</v>
      </c>
      <c r="C63" s="564" t="s">
        <v>276</v>
      </c>
      <c r="D63" s="565"/>
      <c r="E63" s="566"/>
      <c r="F63" s="104" t="s">
        <v>242</v>
      </c>
      <c r="G63" s="276"/>
      <c r="H63" s="278"/>
      <c r="I63" s="276"/>
      <c r="J63" s="276"/>
      <c r="K63" s="276"/>
      <c r="L63" s="349">
        <v>2</v>
      </c>
      <c r="M63" s="276"/>
      <c r="N63" s="276"/>
      <c r="O63" t="s">
        <v>901</v>
      </c>
    </row>
    <row r="64" spans="1:15" ht="17.25" hidden="1" customHeight="1" x14ac:dyDescent="0.2">
      <c r="A64" s="306">
        <v>11</v>
      </c>
      <c r="B64" s="307" t="s">
        <v>308</v>
      </c>
      <c r="C64" s="642" t="s">
        <v>276</v>
      </c>
      <c r="D64" s="643"/>
      <c r="E64" s="644"/>
      <c r="F64" s="517" t="s">
        <v>242</v>
      </c>
      <c r="G64" s="348"/>
      <c r="H64" s="347"/>
      <c r="I64" s="348"/>
      <c r="J64" s="348"/>
      <c r="K64" s="348"/>
      <c r="L64" s="349">
        <v>2</v>
      </c>
      <c r="M64" s="348"/>
      <c r="N64" s="348"/>
      <c r="O64" t="s">
        <v>902</v>
      </c>
    </row>
    <row r="65" spans="1:14" ht="17.25" hidden="1" customHeight="1" x14ac:dyDescent="0.2">
      <c r="A65" s="18">
        <v>10</v>
      </c>
      <c r="B65" s="103" t="s">
        <v>134</v>
      </c>
      <c r="C65" s="564" t="s">
        <v>233</v>
      </c>
      <c r="D65" s="565"/>
      <c r="E65" s="566"/>
      <c r="F65" s="104" t="s">
        <v>238</v>
      </c>
      <c r="G65" s="276"/>
      <c r="H65" s="278">
        <v>6</v>
      </c>
      <c r="I65" s="276"/>
      <c r="J65" s="276"/>
      <c r="K65" s="276"/>
      <c r="L65" s="277"/>
      <c r="M65" s="276"/>
      <c r="N65" s="276"/>
    </row>
    <row r="66" spans="1:14" ht="17.25" hidden="1" customHeight="1" x14ac:dyDescent="0.2">
      <c r="A66" s="18">
        <v>10</v>
      </c>
      <c r="B66" s="103" t="s">
        <v>232</v>
      </c>
      <c r="C66" s="564" t="s">
        <v>236</v>
      </c>
      <c r="D66" s="565"/>
      <c r="E66" s="566"/>
      <c r="F66" s="104" t="s">
        <v>239</v>
      </c>
      <c r="G66" s="276"/>
      <c r="H66" s="278">
        <v>1</v>
      </c>
      <c r="I66" s="276"/>
      <c r="J66" s="276"/>
      <c r="K66" s="276"/>
      <c r="L66" s="277"/>
      <c r="M66" s="276"/>
      <c r="N66" s="276"/>
    </row>
    <row r="67" spans="1:14" ht="17.25" hidden="1" customHeight="1" x14ac:dyDescent="0.2">
      <c r="A67" s="18">
        <v>10</v>
      </c>
      <c r="B67" s="103" t="s">
        <v>182</v>
      </c>
      <c r="C67" s="564" t="s">
        <v>276</v>
      </c>
      <c r="D67" s="565"/>
      <c r="E67" s="566"/>
      <c r="F67" s="104" t="s">
        <v>276</v>
      </c>
      <c r="G67" s="276"/>
      <c r="H67" s="278"/>
      <c r="I67" s="276"/>
      <c r="J67" s="276" t="s">
        <v>276</v>
      </c>
      <c r="K67" s="276"/>
      <c r="L67" s="277">
        <v>1</v>
      </c>
      <c r="M67" s="276"/>
      <c r="N67" s="276"/>
    </row>
    <row r="68" spans="1:14" ht="17.25" hidden="1" customHeight="1" x14ac:dyDescent="0.2">
      <c r="A68" s="18">
        <v>10</v>
      </c>
      <c r="B68" s="103" t="s">
        <v>129</v>
      </c>
      <c r="C68" s="564" t="s">
        <v>233</v>
      </c>
      <c r="D68" s="565"/>
      <c r="E68" s="566"/>
      <c r="F68" s="104" t="s">
        <v>238</v>
      </c>
      <c r="G68" s="276"/>
      <c r="H68" s="278">
        <v>1</v>
      </c>
      <c r="I68" s="276"/>
      <c r="J68" s="276" t="s">
        <v>276</v>
      </c>
      <c r="K68" s="276"/>
      <c r="L68" s="277"/>
      <c r="M68" s="276"/>
      <c r="N68" s="276"/>
    </row>
    <row r="69" spans="1:14" ht="17.25" hidden="1" customHeight="1" x14ac:dyDescent="0.2">
      <c r="A69" s="18">
        <v>11</v>
      </c>
      <c r="B69" s="103" t="s">
        <v>134</v>
      </c>
      <c r="C69" s="564" t="s">
        <v>233</v>
      </c>
      <c r="D69" s="565"/>
      <c r="E69" s="566"/>
      <c r="F69" s="104" t="s">
        <v>238</v>
      </c>
      <c r="G69" s="276"/>
      <c r="H69" s="278">
        <v>2</v>
      </c>
      <c r="I69" s="276"/>
      <c r="J69" s="276"/>
      <c r="K69" s="276"/>
      <c r="L69" s="277"/>
      <c r="M69" s="276"/>
      <c r="N69" s="276"/>
    </row>
    <row r="70" spans="1:14" ht="17.25" hidden="1" customHeight="1" x14ac:dyDescent="0.2">
      <c r="A70" s="18">
        <v>11</v>
      </c>
      <c r="B70" s="103" t="s">
        <v>129</v>
      </c>
      <c r="C70" s="564" t="s">
        <v>233</v>
      </c>
      <c r="D70" s="565"/>
      <c r="E70" s="566"/>
      <c r="F70" s="104" t="s">
        <v>238</v>
      </c>
      <c r="G70" s="276"/>
      <c r="H70" s="278">
        <v>2</v>
      </c>
      <c r="I70" s="276"/>
      <c r="J70" s="276" t="s">
        <v>276</v>
      </c>
      <c r="K70" s="276"/>
      <c r="L70" s="277"/>
      <c r="M70" s="276"/>
      <c r="N70" s="276"/>
    </row>
    <row r="71" spans="1:14" ht="17.25" hidden="1" customHeight="1" x14ac:dyDescent="0.2">
      <c r="A71" s="18">
        <v>12</v>
      </c>
      <c r="B71" s="103" t="s">
        <v>131</v>
      </c>
      <c r="C71" s="564" t="s">
        <v>233</v>
      </c>
      <c r="D71" s="565"/>
      <c r="E71" s="566"/>
      <c r="F71" s="104" t="s">
        <v>240</v>
      </c>
      <c r="G71" s="276"/>
      <c r="H71" s="278">
        <v>1</v>
      </c>
      <c r="I71" s="276"/>
      <c r="J71" s="276" t="s">
        <v>276</v>
      </c>
      <c r="K71" s="276"/>
      <c r="L71" s="277"/>
      <c r="M71" s="276"/>
      <c r="N71" s="276"/>
    </row>
    <row r="72" spans="1:14" ht="17.25" hidden="1" customHeight="1" x14ac:dyDescent="0.2">
      <c r="A72" s="18">
        <v>12</v>
      </c>
      <c r="B72" s="103" t="s">
        <v>141</v>
      </c>
      <c r="C72" s="564" t="s">
        <v>234</v>
      </c>
      <c r="D72" s="565"/>
      <c r="E72" s="566"/>
      <c r="F72" s="104" t="s">
        <v>238</v>
      </c>
      <c r="G72" s="276"/>
      <c r="H72" s="278">
        <v>2</v>
      </c>
      <c r="I72" s="276"/>
      <c r="J72" s="276"/>
      <c r="K72" s="276"/>
      <c r="L72" s="277"/>
      <c r="M72" s="276"/>
      <c r="N72" s="276"/>
    </row>
    <row r="73" spans="1:14" ht="17.25" hidden="1" customHeight="1" x14ac:dyDescent="0.2">
      <c r="A73" s="18">
        <v>12</v>
      </c>
      <c r="B73" s="103" t="s">
        <v>139</v>
      </c>
      <c r="C73" s="564" t="s">
        <v>234</v>
      </c>
      <c r="D73" s="565"/>
      <c r="E73" s="566"/>
      <c r="F73" s="104" t="s">
        <v>238</v>
      </c>
      <c r="G73" s="276"/>
      <c r="H73" s="278">
        <v>1</v>
      </c>
      <c r="I73" s="276"/>
      <c r="J73" s="276"/>
      <c r="K73" s="276"/>
      <c r="L73" s="277"/>
      <c r="M73" s="276"/>
      <c r="N73" s="276"/>
    </row>
    <row r="74" spans="1:14" ht="17.25" hidden="1" customHeight="1" x14ac:dyDescent="0.2">
      <c r="A74" s="18">
        <v>12</v>
      </c>
      <c r="B74" s="103" t="s">
        <v>134</v>
      </c>
      <c r="C74" s="564" t="s">
        <v>233</v>
      </c>
      <c r="D74" s="565"/>
      <c r="E74" s="566"/>
      <c r="F74" s="104" t="s">
        <v>238</v>
      </c>
      <c r="G74" s="276"/>
      <c r="H74" s="278">
        <v>2</v>
      </c>
      <c r="I74" s="276"/>
      <c r="J74" s="276"/>
      <c r="K74" s="276"/>
      <c r="L74" s="277"/>
      <c r="M74" s="276"/>
      <c r="N74" s="276"/>
    </row>
    <row r="75" spans="1:14" ht="17.25" hidden="1" customHeight="1" x14ac:dyDescent="0.2">
      <c r="A75" s="18">
        <v>13</v>
      </c>
      <c r="B75" s="103" t="s">
        <v>134</v>
      </c>
      <c r="C75" s="564" t="s">
        <v>233</v>
      </c>
      <c r="D75" s="565"/>
      <c r="E75" s="566"/>
      <c r="F75" s="104" t="s">
        <v>238</v>
      </c>
      <c r="G75" s="276"/>
      <c r="H75" s="278">
        <v>5</v>
      </c>
      <c r="I75" s="276"/>
      <c r="J75" s="276"/>
      <c r="K75" s="276"/>
      <c r="L75" s="277"/>
      <c r="M75" s="276"/>
      <c r="N75" s="276"/>
    </row>
    <row r="76" spans="1:14" ht="17.25" hidden="1" customHeight="1" x14ac:dyDescent="0.2">
      <c r="A76" s="18">
        <v>13</v>
      </c>
      <c r="B76" s="103" t="s">
        <v>129</v>
      </c>
      <c r="C76" s="564" t="s">
        <v>233</v>
      </c>
      <c r="D76" s="565"/>
      <c r="E76" s="566"/>
      <c r="F76" s="104" t="s">
        <v>238</v>
      </c>
      <c r="G76" s="276"/>
      <c r="H76" s="278">
        <v>3</v>
      </c>
      <c r="I76" s="276"/>
      <c r="J76" s="276" t="s">
        <v>276</v>
      </c>
      <c r="K76" s="276"/>
      <c r="L76" s="277"/>
      <c r="M76" s="276"/>
      <c r="N76" s="276"/>
    </row>
    <row r="77" spans="1:14" ht="17.25" hidden="1" customHeight="1" x14ac:dyDescent="0.2">
      <c r="A77" s="18">
        <v>14</v>
      </c>
      <c r="B77" s="103" t="s">
        <v>232</v>
      </c>
      <c r="C77" s="564" t="s">
        <v>236</v>
      </c>
      <c r="D77" s="565"/>
      <c r="E77" s="566"/>
      <c r="F77" s="104" t="s">
        <v>239</v>
      </c>
      <c r="G77" s="276"/>
      <c r="H77" s="278"/>
      <c r="I77" s="276"/>
      <c r="J77" s="276">
        <v>1</v>
      </c>
      <c r="K77" s="276"/>
      <c r="L77" s="277"/>
      <c r="M77" s="276"/>
      <c r="N77" s="276"/>
    </row>
    <row r="78" spans="1:14" ht="17.25" hidden="1" customHeight="1" x14ac:dyDescent="0.2">
      <c r="A78" s="18">
        <v>14</v>
      </c>
      <c r="B78" s="103" t="s">
        <v>134</v>
      </c>
      <c r="C78" s="564" t="s">
        <v>233</v>
      </c>
      <c r="D78" s="565"/>
      <c r="E78" s="566"/>
      <c r="F78" s="104" t="s">
        <v>238</v>
      </c>
      <c r="G78" s="276"/>
      <c r="H78" s="278">
        <v>2</v>
      </c>
      <c r="I78" s="276"/>
      <c r="J78" s="276"/>
      <c r="K78" s="276"/>
      <c r="L78" s="277"/>
      <c r="M78" s="276"/>
      <c r="N78" s="276"/>
    </row>
    <row r="79" spans="1:14" ht="17.25" hidden="1" customHeight="1" x14ac:dyDescent="0.2">
      <c r="A79" s="18">
        <v>14</v>
      </c>
      <c r="B79" s="103" t="s">
        <v>129</v>
      </c>
      <c r="C79" s="564" t="s">
        <v>233</v>
      </c>
      <c r="D79" s="565"/>
      <c r="E79" s="566"/>
      <c r="F79" s="104" t="s">
        <v>238</v>
      </c>
      <c r="G79" s="276"/>
      <c r="H79" s="278">
        <v>2</v>
      </c>
      <c r="I79" s="276"/>
      <c r="J79" s="276" t="s">
        <v>276</v>
      </c>
      <c r="K79" s="276"/>
      <c r="L79" s="277"/>
      <c r="M79" s="276"/>
      <c r="N79" s="276"/>
    </row>
    <row r="80" spans="1:14" ht="17.25" hidden="1" customHeight="1" x14ac:dyDescent="0.2">
      <c r="A80" s="18">
        <v>15</v>
      </c>
      <c r="B80" s="103" t="s">
        <v>132</v>
      </c>
      <c r="C80" s="564" t="s">
        <v>233</v>
      </c>
      <c r="D80" s="565"/>
      <c r="E80" s="566"/>
      <c r="F80" s="104" t="s">
        <v>238</v>
      </c>
      <c r="G80" s="276"/>
      <c r="H80" s="278">
        <v>4</v>
      </c>
      <c r="I80" s="276"/>
      <c r="J80" s="276"/>
      <c r="K80" s="276"/>
      <c r="L80" s="277"/>
      <c r="M80" s="276"/>
      <c r="N80" s="276"/>
    </row>
    <row r="81" spans="1:18" ht="17.25" hidden="1" customHeight="1" x14ac:dyDescent="0.2">
      <c r="A81" s="18">
        <v>15</v>
      </c>
      <c r="B81" s="103" t="s">
        <v>134</v>
      </c>
      <c r="C81" s="564" t="s">
        <v>233</v>
      </c>
      <c r="D81" s="565"/>
      <c r="E81" s="566"/>
      <c r="F81" s="104" t="s">
        <v>238</v>
      </c>
      <c r="G81" s="276"/>
      <c r="H81" s="278">
        <v>2</v>
      </c>
      <c r="I81" s="276"/>
      <c r="J81" s="276"/>
      <c r="K81" s="276"/>
      <c r="L81" s="277"/>
      <c r="M81" s="276"/>
      <c r="N81" s="276"/>
    </row>
    <row r="82" spans="1:18" ht="17.25" hidden="1" customHeight="1" x14ac:dyDescent="0.2">
      <c r="A82" s="18">
        <v>15</v>
      </c>
      <c r="B82" s="103" t="s">
        <v>129</v>
      </c>
      <c r="C82" s="564" t="s">
        <v>233</v>
      </c>
      <c r="D82" s="565"/>
      <c r="E82" s="566"/>
      <c r="F82" s="104" t="s">
        <v>238</v>
      </c>
      <c r="G82" s="276"/>
      <c r="H82" s="278">
        <v>2</v>
      </c>
      <c r="I82" s="276"/>
      <c r="J82" s="276" t="s">
        <v>276</v>
      </c>
      <c r="K82" s="276"/>
      <c r="L82" s="277"/>
      <c r="M82" s="276"/>
      <c r="N82" s="276"/>
    </row>
    <row r="83" spans="1:18" ht="17.25" hidden="1" customHeight="1" x14ac:dyDescent="0.2">
      <c r="A83" s="18">
        <v>16</v>
      </c>
      <c r="B83" s="103" t="s">
        <v>134</v>
      </c>
      <c r="C83" s="564" t="s">
        <v>233</v>
      </c>
      <c r="D83" s="565"/>
      <c r="E83" s="566"/>
      <c r="F83" s="104" t="s">
        <v>238</v>
      </c>
      <c r="G83" s="276"/>
      <c r="H83" s="278">
        <v>5</v>
      </c>
      <c r="I83" s="276"/>
      <c r="J83" s="276"/>
      <c r="K83" s="276"/>
      <c r="L83" s="277"/>
      <c r="M83" s="276"/>
      <c r="N83" s="276"/>
    </row>
    <row r="84" spans="1:18" ht="17.25" hidden="1" customHeight="1" x14ac:dyDescent="0.2">
      <c r="A84" s="18">
        <v>16</v>
      </c>
      <c r="B84" s="103" t="s">
        <v>132</v>
      </c>
      <c r="C84" s="564" t="s">
        <v>233</v>
      </c>
      <c r="D84" s="565"/>
      <c r="E84" s="566"/>
      <c r="F84" s="104" t="s">
        <v>238</v>
      </c>
      <c r="G84" s="276"/>
      <c r="H84" s="278">
        <v>1</v>
      </c>
      <c r="I84" s="276"/>
      <c r="J84" s="276"/>
      <c r="K84" s="276"/>
      <c r="L84" s="277"/>
      <c r="M84" s="276"/>
      <c r="N84" s="276"/>
    </row>
    <row r="85" spans="1:18" ht="17.25" hidden="1" customHeight="1" x14ac:dyDescent="0.2">
      <c r="A85" s="18">
        <v>17</v>
      </c>
      <c r="B85" s="103" t="s">
        <v>134</v>
      </c>
      <c r="C85" s="564" t="s">
        <v>233</v>
      </c>
      <c r="D85" s="565"/>
      <c r="E85" s="566"/>
      <c r="F85" s="104" t="s">
        <v>238</v>
      </c>
      <c r="G85" s="276"/>
      <c r="H85" s="278">
        <v>5</v>
      </c>
      <c r="I85" s="276"/>
      <c r="J85" s="276"/>
      <c r="K85" s="276"/>
      <c r="L85" s="277"/>
      <c r="M85" s="276"/>
      <c r="N85" s="276"/>
    </row>
    <row r="86" spans="1:18" ht="17.25" hidden="1" customHeight="1" x14ac:dyDescent="0.2">
      <c r="A86" s="18">
        <v>18</v>
      </c>
      <c r="B86" s="103" t="s">
        <v>134</v>
      </c>
      <c r="C86" s="564" t="s">
        <v>233</v>
      </c>
      <c r="D86" s="565"/>
      <c r="E86" s="566"/>
      <c r="F86" s="104" t="s">
        <v>238</v>
      </c>
      <c r="G86" s="276"/>
      <c r="H86" s="278">
        <v>2</v>
      </c>
      <c r="I86" s="276"/>
      <c r="J86" s="276"/>
      <c r="K86" s="276"/>
      <c r="L86" s="277"/>
      <c r="M86" s="276"/>
      <c r="N86" s="276"/>
    </row>
    <row r="87" spans="1:18" ht="17.25" hidden="1" customHeight="1" x14ac:dyDescent="0.2">
      <c r="A87" s="18">
        <v>19</v>
      </c>
      <c r="B87" s="103" t="s">
        <v>141</v>
      </c>
      <c r="C87" s="564" t="s">
        <v>234</v>
      </c>
      <c r="D87" s="565"/>
      <c r="E87" s="566"/>
      <c r="F87" s="104" t="s">
        <v>238</v>
      </c>
      <c r="G87" s="276"/>
      <c r="H87" s="278">
        <v>1</v>
      </c>
      <c r="I87" s="276"/>
      <c r="J87" s="276"/>
      <c r="K87" s="276"/>
      <c r="L87" s="277"/>
      <c r="M87" s="276"/>
      <c r="N87" s="276"/>
    </row>
    <row r="88" spans="1:18" ht="17.25" hidden="1" customHeight="1" x14ac:dyDescent="0.2">
      <c r="A88" s="18">
        <v>19</v>
      </c>
      <c r="B88" s="103" t="s">
        <v>132</v>
      </c>
      <c r="C88" s="564" t="s">
        <v>233</v>
      </c>
      <c r="D88" s="565"/>
      <c r="E88" s="566"/>
      <c r="F88" s="104" t="s">
        <v>238</v>
      </c>
      <c r="G88" s="276"/>
      <c r="H88" s="278">
        <v>4</v>
      </c>
      <c r="I88" s="276"/>
      <c r="J88" s="276"/>
      <c r="K88" s="276"/>
      <c r="L88" s="277"/>
      <c r="M88" s="276"/>
      <c r="N88" s="276"/>
    </row>
    <row r="89" spans="1:18" ht="17.25" hidden="1" customHeight="1" x14ac:dyDescent="0.2">
      <c r="A89" s="18">
        <v>19</v>
      </c>
      <c r="B89" s="103" t="s">
        <v>159</v>
      </c>
      <c r="C89" s="564" t="s">
        <v>233</v>
      </c>
      <c r="D89" s="565"/>
      <c r="E89" s="566"/>
      <c r="F89" s="104" t="s">
        <v>240</v>
      </c>
      <c r="G89" s="276"/>
      <c r="H89" s="278">
        <v>3</v>
      </c>
      <c r="I89" s="276"/>
      <c r="J89" s="276" t="s">
        <v>276</v>
      </c>
      <c r="K89" s="276"/>
      <c r="L89" s="277"/>
      <c r="M89" s="276"/>
      <c r="N89" s="276"/>
    </row>
    <row r="90" spans="1:18" ht="17.25" hidden="1" customHeight="1" x14ac:dyDescent="0.2">
      <c r="A90" s="18">
        <v>19</v>
      </c>
      <c r="B90" s="103" t="s">
        <v>129</v>
      </c>
      <c r="C90" s="564" t="s">
        <v>233</v>
      </c>
      <c r="D90" s="565"/>
      <c r="E90" s="566"/>
      <c r="F90" s="104" t="s">
        <v>238</v>
      </c>
      <c r="G90" s="276"/>
      <c r="H90" s="278">
        <v>1</v>
      </c>
      <c r="I90" s="276"/>
      <c r="J90" s="276" t="s">
        <v>276</v>
      </c>
      <c r="K90" s="276"/>
      <c r="L90" s="277"/>
      <c r="M90" s="276"/>
      <c r="N90" s="276"/>
    </row>
    <row r="91" spans="1:18" ht="17.25" hidden="1" customHeight="1" x14ac:dyDescent="0.2">
      <c r="A91" s="18">
        <v>20</v>
      </c>
      <c r="B91" s="103" t="s">
        <v>132</v>
      </c>
      <c r="C91" s="564" t="s">
        <v>233</v>
      </c>
      <c r="D91" s="565"/>
      <c r="E91" s="566"/>
      <c r="F91" s="104" t="s">
        <v>238</v>
      </c>
      <c r="G91" s="276"/>
      <c r="H91" s="278">
        <v>7</v>
      </c>
      <c r="I91" s="276"/>
      <c r="J91" s="276"/>
      <c r="K91" s="276"/>
      <c r="L91" s="277"/>
      <c r="M91" s="276"/>
      <c r="N91" s="276"/>
    </row>
    <row r="92" spans="1:18" ht="17.25" hidden="1" customHeight="1" x14ac:dyDescent="0.2">
      <c r="A92" s="18">
        <v>20</v>
      </c>
      <c r="B92" s="103" t="s">
        <v>159</v>
      </c>
      <c r="C92" s="564" t="s">
        <v>233</v>
      </c>
      <c r="D92" s="565"/>
      <c r="E92" s="566"/>
      <c r="F92" s="104" t="s">
        <v>240</v>
      </c>
      <c r="G92" s="276"/>
      <c r="H92" s="278">
        <v>2</v>
      </c>
      <c r="I92" s="276"/>
      <c r="J92" s="276" t="s">
        <v>276</v>
      </c>
      <c r="K92" s="276"/>
      <c r="L92" s="277"/>
      <c r="M92" s="276"/>
      <c r="N92" s="276"/>
    </row>
    <row r="93" spans="1:18" ht="17.25" hidden="1" customHeight="1" x14ac:dyDescent="0.2">
      <c r="A93" s="18">
        <v>20</v>
      </c>
      <c r="B93" s="103" t="s">
        <v>129</v>
      </c>
      <c r="C93" s="564" t="s">
        <v>233</v>
      </c>
      <c r="D93" s="565"/>
      <c r="E93" s="566"/>
      <c r="F93" s="104" t="s">
        <v>238</v>
      </c>
      <c r="G93" s="276"/>
      <c r="H93" s="278">
        <v>3</v>
      </c>
      <c r="I93" s="276"/>
      <c r="J93" s="276" t="s">
        <v>276</v>
      </c>
      <c r="K93" s="276"/>
      <c r="L93" s="277"/>
      <c r="M93" s="276"/>
      <c r="N93" s="276"/>
    </row>
    <row r="94" spans="1:18" ht="17.25" hidden="1" customHeight="1" x14ac:dyDescent="0.2">
      <c r="A94" s="156">
        <v>1</v>
      </c>
      <c r="B94" s="154" t="s">
        <v>232</v>
      </c>
      <c r="C94" s="609" t="s">
        <v>236</v>
      </c>
      <c r="D94" s="610"/>
      <c r="E94" s="611"/>
      <c r="F94" s="383" t="s">
        <v>239</v>
      </c>
      <c r="G94" s="340"/>
      <c r="H94" s="340"/>
      <c r="I94" s="340"/>
      <c r="J94" s="340"/>
      <c r="K94" s="340"/>
      <c r="L94" s="340">
        <v>1</v>
      </c>
      <c r="M94" s="340"/>
      <c r="N94" s="276"/>
      <c r="P94" s="450" t="s">
        <v>725</v>
      </c>
      <c r="R94">
        <f t="shared" ref="R94:R132" si="0">SUM(G94:I94,K94:N94)</f>
        <v>1</v>
      </c>
    </row>
    <row r="95" spans="1:18" ht="17.25" hidden="1" customHeight="1" x14ac:dyDescent="0.2">
      <c r="A95" s="156">
        <v>2</v>
      </c>
      <c r="B95" s="74" t="s">
        <v>308</v>
      </c>
      <c r="C95" s="609" t="s">
        <v>276</v>
      </c>
      <c r="D95" s="610"/>
      <c r="E95" s="611"/>
      <c r="F95" s="383" t="s">
        <v>242</v>
      </c>
      <c r="G95" s="340"/>
      <c r="H95" s="340"/>
      <c r="I95" s="340"/>
      <c r="J95" s="340"/>
      <c r="K95" s="340"/>
      <c r="L95" s="340">
        <v>1</v>
      </c>
      <c r="M95" s="340"/>
      <c r="N95" s="276"/>
      <c r="O95" t="s">
        <v>724</v>
      </c>
      <c r="P95" s="450" t="s">
        <v>725</v>
      </c>
      <c r="R95">
        <f t="shared" si="0"/>
        <v>1</v>
      </c>
    </row>
    <row r="96" spans="1:18" ht="17.25" hidden="1" customHeight="1" x14ac:dyDescent="0.2">
      <c r="A96" s="156">
        <v>3</v>
      </c>
      <c r="B96" s="154" t="s">
        <v>134</v>
      </c>
      <c r="C96" s="609" t="s">
        <v>233</v>
      </c>
      <c r="D96" s="610"/>
      <c r="E96" s="611"/>
      <c r="F96" s="383" t="s">
        <v>238</v>
      </c>
      <c r="G96" s="340"/>
      <c r="H96" s="340">
        <v>3</v>
      </c>
      <c r="I96" s="340"/>
      <c r="J96" s="340"/>
      <c r="K96" s="340"/>
      <c r="L96" s="340">
        <v>1</v>
      </c>
      <c r="M96" s="340"/>
      <c r="N96" s="276"/>
      <c r="P96" s="450" t="s">
        <v>725</v>
      </c>
      <c r="R96">
        <f t="shared" si="0"/>
        <v>4</v>
      </c>
    </row>
    <row r="97" spans="1:18" ht="17.25" hidden="1" customHeight="1" x14ac:dyDescent="0.2">
      <c r="A97" s="156">
        <v>3</v>
      </c>
      <c r="B97" s="154" t="s">
        <v>797</v>
      </c>
      <c r="C97" s="609" t="s">
        <v>276</v>
      </c>
      <c r="D97" s="610"/>
      <c r="E97" s="611"/>
      <c r="F97" s="383" t="s">
        <v>242</v>
      </c>
      <c r="G97" s="340"/>
      <c r="H97" s="340"/>
      <c r="I97" s="340"/>
      <c r="J97" s="340"/>
      <c r="K97" s="340"/>
      <c r="L97" s="340">
        <v>1</v>
      </c>
      <c r="M97" s="340"/>
      <c r="N97" s="276"/>
      <c r="O97" t="s">
        <v>904</v>
      </c>
      <c r="P97" s="450" t="s">
        <v>725</v>
      </c>
      <c r="R97">
        <f t="shared" si="0"/>
        <v>1</v>
      </c>
    </row>
    <row r="98" spans="1:18" ht="17.25" hidden="1" customHeight="1" x14ac:dyDescent="0.2">
      <c r="A98" s="156">
        <v>4</v>
      </c>
      <c r="B98" s="154" t="s">
        <v>134</v>
      </c>
      <c r="C98" s="609" t="s">
        <v>233</v>
      </c>
      <c r="D98" s="610"/>
      <c r="E98" s="611"/>
      <c r="F98" s="383" t="s">
        <v>238</v>
      </c>
      <c r="G98" s="340"/>
      <c r="H98" s="340">
        <v>4</v>
      </c>
      <c r="I98" s="340"/>
      <c r="J98" s="340"/>
      <c r="K98" s="340"/>
      <c r="L98" s="340"/>
      <c r="M98" s="340"/>
      <c r="N98" s="276"/>
      <c r="P98" s="450" t="s">
        <v>725</v>
      </c>
      <c r="R98">
        <f t="shared" si="0"/>
        <v>4</v>
      </c>
    </row>
    <row r="99" spans="1:18" ht="17.25" hidden="1" customHeight="1" x14ac:dyDescent="0.2">
      <c r="A99" s="156">
        <v>4</v>
      </c>
      <c r="B99" s="154" t="s">
        <v>185</v>
      </c>
      <c r="C99" s="609" t="s">
        <v>234</v>
      </c>
      <c r="D99" s="610"/>
      <c r="E99" s="611"/>
      <c r="F99" s="383" t="s">
        <v>238</v>
      </c>
      <c r="G99" s="340"/>
      <c r="H99" s="340">
        <v>4</v>
      </c>
      <c r="I99" s="340"/>
      <c r="J99" s="340"/>
      <c r="K99" s="340"/>
      <c r="L99" s="340"/>
      <c r="M99" s="340"/>
      <c r="N99" s="276"/>
      <c r="P99" s="450" t="s">
        <v>725</v>
      </c>
      <c r="R99">
        <f t="shared" si="0"/>
        <v>4</v>
      </c>
    </row>
    <row r="100" spans="1:18" ht="17.25" hidden="1" customHeight="1" x14ac:dyDescent="0.2">
      <c r="A100" s="156">
        <v>5</v>
      </c>
      <c r="B100" s="154" t="s">
        <v>134</v>
      </c>
      <c r="C100" s="609" t="s">
        <v>233</v>
      </c>
      <c r="D100" s="610"/>
      <c r="E100" s="611"/>
      <c r="F100" s="383" t="s">
        <v>238</v>
      </c>
      <c r="G100" s="340"/>
      <c r="H100" s="340">
        <v>3</v>
      </c>
      <c r="I100" s="340"/>
      <c r="J100" s="340"/>
      <c r="K100" s="340"/>
      <c r="L100" s="340"/>
      <c r="M100" s="340"/>
      <c r="N100" s="276"/>
      <c r="P100" s="450" t="s">
        <v>725</v>
      </c>
      <c r="R100">
        <f t="shared" si="0"/>
        <v>3</v>
      </c>
    </row>
    <row r="101" spans="1:18" ht="32" hidden="1" x14ac:dyDescent="0.2">
      <c r="A101" s="156">
        <v>5</v>
      </c>
      <c r="B101" s="154" t="s">
        <v>185</v>
      </c>
      <c r="C101" s="609" t="s">
        <v>234</v>
      </c>
      <c r="D101" s="610"/>
      <c r="E101" s="611"/>
      <c r="F101" s="383" t="s">
        <v>238</v>
      </c>
      <c r="G101" s="340"/>
      <c r="H101" s="340">
        <v>1</v>
      </c>
      <c r="I101" s="340"/>
      <c r="J101" s="340"/>
      <c r="K101" s="340"/>
      <c r="L101" s="340"/>
      <c r="M101" s="340"/>
      <c r="N101" s="276"/>
      <c r="P101" s="450" t="s">
        <v>725</v>
      </c>
      <c r="R101">
        <f t="shared" si="0"/>
        <v>1</v>
      </c>
    </row>
    <row r="102" spans="1:18" ht="32" hidden="1" x14ac:dyDescent="0.2">
      <c r="A102" s="156">
        <v>6</v>
      </c>
      <c r="B102" s="154" t="s">
        <v>134</v>
      </c>
      <c r="C102" s="609" t="s">
        <v>233</v>
      </c>
      <c r="D102" s="610"/>
      <c r="E102" s="611"/>
      <c r="F102" s="383" t="s">
        <v>238</v>
      </c>
      <c r="G102" s="340"/>
      <c r="H102" s="340">
        <v>6</v>
      </c>
      <c r="I102" s="340"/>
      <c r="J102" s="340"/>
      <c r="K102" s="340"/>
      <c r="L102" s="340"/>
      <c r="M102" s="340"/>
      <c r="N102" s="276"/>
      <c r="P102" s="450" t="s">
        <v>725</v>
      </c>
      <c r="R102">
        <f t="shared" si="0"/>
        <v>6</v>
      </c>
    </row>
    <row r="103" spans="1:18" ht="32" hidden="1" x14ac:dyDescent="0.2">
      <c r="A103" s="156">
        <v>6</v>
      </c>
      <c r="B103" s="154" t="s">
        <v>185</v>
      </c>
      <c r="C103" s="609" t="s">
        <v>234</v>
      </c>
      <c r="D103" s="610"/>
      <c r="E103" s="611"/>
      <c r="F103" s="383" t="s">
        <v>238</v>
      </c>
      <c r="G103" s="340"/>
      <c r="H103" s="340">
        <v>1</v>
      </c>
      <c r="I103" s="340"/>
      <c r="J103" s="340"/>
      <c r="K103" s="340"/>
      <c r="L103" s="340"/>
      <c r="M103" s="340"/>
      <c r="N103" s="276"/>
      <c r="P103" s="450" t="s">
        <v>725</v>
      </c>
      <c r="R103">
        <f t="shared" si="0"/>
        <v>1</v>
      </c>
    </row>
    <row r="104" spans="1:18" ht="14.5" hidden="1" customHeight="1" x14ac:dyDescent="0.2">
      <c r="A104" s="156">
        <v>7</v>
      </c>
      <c r="B104" s="154" t="s">
        <v>135</v>
      </c>
      <c r="C104" s="609" t="s">
        <v>236</v>
      </c>
      <c r="D104" s="610"/>
      <c r="E104" s="611"/>
      <c r="F104" s="383" t="s">
        <v>242</v>
      </c>
      <c r="G104" s="340"/>
      <c r="H104" s="340">
        <v>1</v>
      </c>
      <c r="I104" s="340"/>
      <c r="J104" s="340"/>
      <c r="K104" s="340"/>
      <c r="L104" s="340">
        <v>6</v>
      </c>
      <c r="M104" s="340"/>
      <c r="N104" s="276"/>
      <c r="P104" s="450" t="s">
        <v>725</v>
      </c>
      <c r="R104">
        <f t="shared" si="0"/>
        <v>7</v>
      </c>
    </row>
    <row r="105" spans="1:18" ht="32" hidden="1" x14ac:dyDescent="0.2">
      <c r="A105" s="156">
        <v>7</v>
      </c>
      <c r="B105" s="154" t="s">
        <v>134</v>
      </c>
      <c r="C105" s="609" t="s">
        <v>233</v>
      </c>
      <c r="D105" s="610"/>
      <c r="E105" s="611"/>
      <c r="F105" s="383" t="s">
        <v>238</v>
      </c>
      <c r="G105" s="340"/>
      <c r="H105" s="340">
        <v>12</v>
      </c>
      <c r="I105" s="340">
        <v>1</v>
      </c>
      <c r="J105" s="340"/>
      <c r="K105" s="340"/>
      <c r="L105" s="340">
        <v>1</v>
      </c>
      <c r="M105" s="340"/>
      <c r="N105" s="276"/>
      <c r="P105" s="450" t="s">
        <v>725</v>
      </c>
      <c r="R105">
        <f t="shared" si="0"/>
        <v>14</v>
      </c>
    </row>
    <row r="106" spans="1:18" ht="32" hidden="1" x14ac:dyDescent="0.2">
      <c r="A106" s="156">
        <v>7</v>
      </c>
      <c r="B106" s="154" t="s">
        <v>185</v>
      </c>
      <c r="C106" s="609" t="s">
        <v>234</v>
      </c>
      <c r="D106" s="610"/>
      <c r="E106" s="611"/>
      <c r="F106" s="383" t="s">
        <v>238</v>
      </c>
      <c r="G106" s="340"/>
      <c r="H106" s="340">
        <v>1</v>
      </c>
      <c r="I106" s="340">
        <v>1</v>
      </c>
      <c r="J106" s="340"/>
      <c r="K106" s="340"/>
      <c r="L106" s="340"/>
      <c r="M106" s="340"/>
      <c r="N106" s="276"/>
      <c r="P106" s="450" t="s">
        <v>725</v>
      </c>
      <c r="R106">
        <f t="shared" si="0"/>
        <v>2</v>
      </c>
    </row>
    <row r="107" spans="1:18" ht="32" hidden="1" x14ac:dyDescent="0.2">
      <c r="A107" s="156">
        <v>8</v>
      </c>
      <c r="B107" s="154" t="s">
        <v>232</v>
      </c>
      <c r="C107" s="612" t="s">
        <v>236</v>
      </c>
      <c r="D107" s="612"/>
      <c r="E107" s="612"/>
      <c r="F107" s="382" t="s">
        <v>239</v>
      </c>
      <c r="G107" s="340"/>
      <c r="H107" s="340">
        <v>1</v>
      </c>
      <c r="I107" s="340"/>
      <c r="J107" s="340"/>
      <c r="K107" s="340"/>
      <c r="L107" s="340">
        <v>4</v>
      </c>
      <c r="M107" s="340"/>
      <c r="N107" s="276"/>
      <c r="P107" s="450" t="s">
        <v>725</v>
      </c>
      <c r="R107">
        <f t="shared" si="0"/>
        <v>5</v>
      </c>
    </row>
    <row r="108" spans="1:18" ht="32" hidden="1" x14ac:dyDescent="0.2">
      <c r="A108" s="156">
        <v>8</v>
      </c>
      <c r="B108" s="351" t="s">
        <v>134</v>
      </c>
      <c r="C108" s="609" t="s">
        <v>233</v>
      </c>
      <c r="D108" s="610"/>
      <c r="E108" s="611"/>
      <c r="F108" s="389" t="s">
        <v>238</v>
      </c>
      <c r="G108" s="340"/>
      <c r="H108" s="340">
        <v>4</v>
      </c>
      <c r="I108" s="340"/>
      <c r="J108" s="340"/>
      <c r="K108" s="340"/>
      <c r="L108" s="340"/>
      <c r="M108" s="340"/>
      <c r="N108" s="276"/>
      <c r="P108" s="450" t="s">
        <v>725</v>
      </c>
      <c r="R108">
        <f t="shared" si="0"/>
        <v>4</v>
      </c>
    </row>
    <row r="109" spans="1:18" ht="32" hidden="1" x14ac:dyDescent="0.2">
      <c r="A109" s="156">
        <v>9</v>
      </c>
      <c r="B109" s="351" t="s">
        <v>232</v>
      </c>
      <c r="C109" s="609" t="s">
        <v>236</v>
      </c>
      <c r="D109" s="610"/>
      <c r="E109" s="611"/>
      <c r="F109" s="389" t="s">
        <v>239</v>
      </c>
      <c r="G109" s="340"/>
      <c r="H109" s="340">
        <v>1</v>
      </c>
      <c r="I109" s="340"/>
      <c r="J109" s="340"/>
      <c r="K109" s="340"/>
      <c r="L109" s="340"/>
      <c r="M109" s="340"/>
      <c r="N109" s="276"/>
      <c r="P109" s="450" t="s">
        <v>725</v>
      </c>
      <c r="R109">
        <f t="shared" si="0"/>
        <v>1</v>
      </c>
    </row>
    <row r="110" spans="1:18" ht="14.5" hidden="1" customHeight="1" x14ac:dyDescent="0.2">
      <c r="A110" s="156">
        <v>9</v>
      </c>
      <c r="B110" s="351" t="s">
        <v>135</v>
      </c>
      <c r="C110" s="609" t="s">
        <v>236</v>
      </c>
      <c r="D110" s="610"/>
      <c r="E110" s="611"/>
      <c r="F110" s="389" t="s">
        <v>242</v>
      </c>
      <c r="G110" s="340"/>
      <c r="H110" s="340">
        <v>1</v>
      </c>
      <c r="I110" s="340"/>
      <c r="J110" s="340"/>
      <c r="K110" s="340"/>
      <c r="L110" s="340">
        <v>1</v>
      </c>
      <c r="M110" s="340"/>
      <c r="N110" s="276"/>
      <c r="P110" s="450" t="s">
        <v>725</v>
      </c>
      <c r="R110">
        <f t="shared" si="0"/>
        <v>2</v>
      </c>
    </row>
    <row r="111" spans="1:18" ht="32" hidden="1" x14ac:dyDescent="0.2">
      <c r="A111" s="156">
        <v>9</v>
      </c>
      <c r="B111" s="351" t="s">
        <v>134</v>
      </c>
      <c r="C111" s="609" t="s">
        <v>233</v>
      </c>
      <c r="D111" s="610"/>
      <c r="E111" s="611"/>
      <c r="F111" s="389" t="s">
        <v>238</v>
      </c>
      <c r="G111" s="340"/>
      <c r="H111" s="340">
        <v>24</v>
      </c>
      <c r="I111" s="340"/>
      <c r="J111" s="340"/>
      <c r="K111" s="340"/>
      <c r="L111" s="340"/>
      <c r="M111" s="340"/>
      <c r="N111" s="276"/>
      <c r="P111" s="450" t="s">
        <v>725</v>
      </c>
      <c r="R111">
        <f t="shared" si="0"/>
        <v>24</v>
      </c>
    </row>
    <row r="112" spans="1:18" ht="32" hidden="1" x14ac:dyDescent="0.2">
      <c r="A112" s="156">
        <v>9</v>
      </c>
      <c r="B112" s="351" t="s">
        <v>275</v>
      </c>
      <c r="C112" s="609" t="s">
        <v>234</v>
      </c>
      <c r="D112" s="610"/>
      <c r="E112" s="611"/>
      <c r="F112" s="389" t="s">
        <v>238</v>
      </c>
      <c r="G112" s="340"/>
      <c r="H112" s="340">
        <v>1</v>
      </c>
      <c r="I112" s="340"/>
      <c r="J112" s="340"/>
      <c r="K112" s="340"/>
      <c r="L112" s="340"/>
      <c r="M112" s="340"/>
      <c r="N112" s="276"/>
      <c r="P112" s="450" t="s">
        <v>725</v>
      </c>
      <c r="R112">
        <f t="shared" si="0"/>
        <v>1</v>
      </c>
    </row>
    <row r="113" spans="1:18" ht="32" hidden="1" x14ac:dyDescent="0.2">
      <c r="A113" s="156">
        <v>9</v>
      </c>
      <c r="B113" s="351" t="s">
        <v>185</v>
      </c>
      <c r="C113" s="609" t="s">
        <v>234</v>
      </c>
      <c r="D113" s="610"/>
      <c r="E113" s="611"/>
      <c r="F113" s="389" t="s">
        <v>238</v>
      </c>
      <c r="G113" s="340"/>
      <c r="H113" s="340">
        <v>3</v>
      </c>
      <c r="I113" s="340"/>
      <c r="J113" s="340"/>
      <c r="K113" s="340"/>
      <c r="L113" s="340"/>
      <c r="M113" s="340"/>
      <c r="N113" s="276"/>
      <c r="P113" s="450" t="s">
        <v>725</v>
      </c>
      <c r="R113">
        <f t="shared" si="0"/>
        <v>3</v>
      </c>
    </row>
    <row r="114" spans="1:18" ht="32" hidden="1" x14ac:dyDescent="0.2">
      <c r="A114" s="156">
        <v>10</v>
      </c>
      <c r="B114" s="351" t="s">
        <v>134</v>
      </c>
      <c r="C114" s="609" t="s">
        <v>233</v>
      </c>
      <c r="D114" s="610"/>
      <c r="E114" s="611"/>
      <c r="F114" s="389" t="s">
        <v>238</v>
      </c>
      <c r="G114" s="340"/>
      <c r="H114" s="340">
        <v>6</v>
      </c>
      <c r="I114" s="340"/>
      <c r="J114" s="340"/>
      <c r="K114" s="340"/>
      <c r="L114" s="340"/>
      <c r="M114" s="340"/>
      <c r="N114" s="276"/>
      <c r="P114" s="450" t="s">
        <v>725</v>
      </c>
      <c r="R114">
        <f t="shared" si="0"/>
        <v>6</v>
      </c>
    </row>
    <row r="115" spans="1:18" ht="32" hidden="1" x14ac:dyDescent="0.2">
      <c r="A115" s="156">
        <v>10</v>
      </c>
      <c r="B115" s="351" t="s">
        <v>232</v>
      </c>
      <c r="C115" s="609" t="s">
        <v>236</v>
      </c>
      <c r="D115" s="610"/>
      <c r="E115" s="611"/>
      <c r="F115" s="389" t="s">
        <v>239</v>
      </c>
      <c r="G115" s="340"/>
      <c r="H115" s="340">
        <v>1</v>
      </c>
      <c r="I115" s="340"/>
      <c r="J115" s="340"/>
      <c r="K115" s="340"/>
      <c r="L115" s="340"/>
      <c r="M115" s="340"/>
      <c r="N115" s="276"/>
      <c r="P115" s="450" t="s">
        <v>725</v>
      </c>
      <c r="R115">
        <f t="shared" si="0"/>
        <v>1</v>
      </c>
    </row>
    <row r="116" spans="1:18" ht="32" hidden="1" x14ac:dyDescent="0.2">
      <c r="A116" s="156">
        <v>11</v>
      </c>
      <c r="B116" s="351" t="s">
        <v>134</v>
      </c>
      <c r="C116" s="609" t="s">
        <v>233</v>
      </c>
      <c r="D116" s="610"/>
      <c r="E116" s="611"/>
      <c r="F116" s="389" t="s">
        <v>238</v>
      </c>
      <c r="G116" s="340"/>
      <c r="H116" s="340">
        <v>3</v>
      </c>
      <c r="I116" s="340"/>
      <c r="J116" s="340"/>
      <c r="K116" s="340"/>
      <c r="L116" s="340"/>
      <c r="M116" s="340"/>
      <c r="N116" s="276"/>
      <c r="P116" s="450" t="s">
        <v>725</v>
      </c>
      <c r="R116">
        <f t="shared" si="0"/>
        <v>3</v>
      </c>
    </row>
    <row r="117" spans="1:18" ht="16" hidden="1" x14ac:dyDescent="0.2">
      <c r="A117" s="156">
        <v>12</v>
      </c>
      <c r="B117" s="351" t="s">
        <v>131</v>
      </c>
      <c r="C117" s="609" t="s">
        <v>233</v>
      </c>
      <c r="D117" s="610"/>
      <c r="E117" s="611"/>
      <c r="F117" s="389" t="s">
        <v>240</v>
      </c>
      <c r="G117" s="340"/>
      <c r="H117" s="340">
        <v>4</v>
      </c>
      <c r="I117" s="340"/>
      <c r="J117" s="340"/>
      <c r="K117" s="340"/>
      <c r="L117" s="340"/>
      <c r="M117" s="340"/>
      <c r="N117" s="276"/>
      <c r="P117" s="450" t="s">
        <v>725</v>
      </c>
      <c r="R117">
        <f t="shared" si="0"/>
        <v>4</v>
      </c>
    </row>
    <row r="118" spans="1:18" ht="32" hidden="1" x14ac:dyDescent="0.2">
      <c r="A118" s="156">
        <v>12</v>
      </c>
      <c r="B118" s="351" t="s">
        <v>141</v>
      </c>
      <c r="C118" s="609" t="s">
        <v>234</v>
      </c>
      <c r="D118" s="610"/>
      <c r="E118" s="611"/>
      <c r="F118" s="389" t="s">
        <v>238</v>
      </c>
      <c r="G118" s="340"/>
      <c r="H118" s="340">
        <v>2</v>
      </c>
      <c r="I118" s="340"/>
      <c r="J118" s="340"/>
      <c r="K118" s="340"/>
      <c r="L118" s="340"/>
      <c r="M118" s="340"/>
      <c r="N118" s="276"/>
      <c r="P118" s="450" t="s">
        <v>725</v>
      </c>
      <c r="R118">
        <f t="shared" si="0"/>
        <v>2</v>
      </c>
    </row>
    <row r="119" spans="1:18" ht="32" hidden="1" x14ac:dyDescent="0.2">
      <c r="A119" s="156">
        <v>12</v>
      </c>
      <c r="B119" s="351" t="s">
        <v>139</v>
      </c>
      <c r="C119" s="609" t="s">
        <v>234</v>
      </c>
      <c r="D119" s="610"/>
      <c r="E119" s="611"/>
      <c r="F119" s="389" t="s">
        <v>238</v>
      </c>
      <c r="G119" s="340"/>
      <c r="H119" s="340">
        <v>1</v>
      </c>
      <c r="I119" s="340"/>
      <c r="J119" s="340"/>
      <c r="K119" s="340"/>
      <c r="L119" s="340"/>
      <c r="M119" s="340"/>
      <c r="N119" s="276"/>
      <c r="P119" s="450" t="s">
        <v>725</v>
      </c>
      <c r="R119">
        <f t="shared" si="0"/>
        <v>1</v>
      </c>
    </row>
    <row r="120" spans="1:18" ht="32" hidden="1" x14ac:dyDescent="0.2">
      <c r="A120" s="156">
        <v>12</v>
      </c>
      <c r="B120" s="351" t="s">
        <v>134</v>
      </c>
      <c r="C120" s="609" t="s">
        <v>233</v>
      </c>
      <c r="D120" s="610"/>
      <c r="E120" s="611"/>
      <c r="F120" s="389" t="s">
        <v>238</v>
      </c>
      <c r="G120" s="340"/>
      <c r="H120" s="340">
        <v>1</v>
      </c>
      <c r="I120" s="340"/>
      <c r="J120" s="340"/>
      <c r="K120" s="340"/>
      <c r="L120" s="340"/>
      <c r="M120" s="340"/>
      <c r="N120" s="276"/>
      <c r="P120" s="450" t="s">
        <v>725</v>
      </c>
      <c r="R120">
        <f t="shared" si="0"/>
        <v>1</v>
      </c>
    </row>
    <row r="121" spans="1:18" ht="32" hidden="1" x14ac:dyDescent="0.2">
      <c r="A121" s="156">
        <v>13</v>
      </c>
      <c r="B121" s="351" t="s">
        <v>134</v>
      </c>
      <c r="C121" s="609" t="s">
        <v>233</v>
      </c>
      <c r="D121" s="610"/>
      <c r="E121" s="611"/>
      <c r="F121" s="389" t="s">
        <v>238</v>
      </c>
      <c r="G121" s="340"/>
      <c r="H121" s="340">
        <v>3</v>
      </c>
      <c r="I121" s="340"/>
      <c r="J121" s="340"/>
      <c r="K121" s="340"/>
      <c r="L121" s="340"/>
      <c r="M121" s="340"/>
      <c r="N121" s="276"/>
      <c r="P121" s="450" t="s">
        <v>725</v>
      </c>
      <c r="R121">
        <f t="shared" si="0"/>
        <v>3</v>
      </c>
    </row>
    <row r="122" spans="1:18" ht="32" hidden="1" x14ac:dyDescent="0.2">
      <c r="A122" s="156">
        <v>14</v>
      </c>
      <c r="B122" s="351" t="s">
        <v>129</v>
      </c>
      <c r="C122" s="609" t="s">
        <v>233</v>
      </c>
      <c r="D122" s="610"/>
      <c r="E122" s="611"/>
      <c r="F122" s="389" t="s">
        <v>238</v>
      </c>
      <c r="G122" s="340"/>
      <c r="H122" s="340">
        <v>1</v>
      </c>
      <c r="I122" s="340"/>
      <c r="J122" s="340"/>
      <c r="K122" s="340"/>
      <c r="L122" s="340"/>
      <c r="M122" s="340"/>
      <c r="N122" s="276"/>
      <c r="P122" s="450" t="s">
        <v>725</v>
      </c>
      <c r="R122">
        <f t="shared" si="0"/>
        <v>1</v>
      </c>
    </row>
    <row r="123" spans="1:18" ht="32" hidden="1" x14ac:dyDescent="0.2">
      <c r="A123" s="156">
        <v>15</v>
      </c>
      <c r="B123" s="351" t="s">
        <v>132</v>
      </c>
      <c r="C123" s="609" t="s">
        <v>233</v>
      </c>
      <c r="D123" s="610"/>
      <c r="E123" s="611"/>
      <c r="F123" s="389" t="s">
        <v>238</v>
      </c>
      <c r="G123" s="340"/>
      <c r="H123" s="340">
        <v>2</v>
      </c>
      <c r="I123" s="340"/>
      <c r="J123" s="340"/>
      <c r="K123" s="340"/>
      <c r="L123" s="340"/>
      <c r="M123" s="340"/>
      <c r="N123" s="276"/>
      <c r="P123" s="450" t="s">
        <v>725</v>
      </c>
      <c r="R123">
        <f t="shared" si="0"/>
        <v>2</v>
      </c>
    </row>
    <row r="124" spans="1:18" ht="32" hidden="1" x14ac:dyDescent="0.2">
      <c r="A124" s="156">
        <v>16</v>
      </c>
      <c r="B124" s="351" t="s">
        <v>134</v>
      </c>
      <c r="C124" s="609" t="s">
        <v>233</v>
      </c>
      <c r="D124" s="610"/>
      <c r="E124" s="611"/>
      <c r="F124" s="389" t="s">
        <v>238</v>
      </c>
      <c r="G124" s="340"/>
      <c r="H124" s="340">
        <v>1</v>
      </c>
      <c r="I124" s="340"/>
      <c r="J124" s="340"/>
      <c r="K124" s="340"/>
      <c r="L124" s="340"/>
      <c r="M124" s="340"/>
      <c r="N124" s="276"/>
      <c r="P124" s="450" t="s">
        <v>725</v>
      </c>
      <c r="R124">
        <f t="shared" si="0"/>
        <v>1</v>
      </c>
    </row>
    <row r="125" spans="1:18" ht="32" hidden="1" x14ac:dyDescent="0.2">
      <c r="A125" s="156">
        <v>16</v>
      </c>
      <c r="B125" s="351" t="s">
        <v>132</v>
      </c>
      <c r="C125" s="609" t="s">
        <v>233</v>
      </c>
      <c r="D125" s="610"/>
      <c r="E125" s="611"/>
      <c r="F125" s="389" t="s">
        <v>238</v>
      </c>
      <c r="G125" s="340"/>
      <c r="H125" s="340">
        <v>1</v>
      </c>
      <c r="I125" s="340"/>
      <c r="J125" s="340"/>
      <c r="K125" s="340"/>
      <c r="L125" s="340"/>
      <c r="M125" s="340"/>
      <c r="N125" s="276"/>
      <c r="P125" s="450" t="s">
        <v>725</v>
      </c>
      <c r="R125">
        <f t="shared" si="0"/>
        <v>1</v>
      </c>
    </row>
    <row r="126" spans="1:18" ht="32" hidden="1" x14ac:dyDescent="0.2">
      <c r="A126" s="156">
        <v>17</v>
      </c>
      <c r="B126" s="351" t="s">
        <v>134</v>
      </c>
      <c r="C126" s="609" t="s">
        <v>233</v>
      </c>
      <c r="D126" s="610"/>
      <c r="E126" s="611"/>
      <c r="F126" s="389" t="s">
        <v>238</v>
      </c>
      <c r="G126" s="340"/>
      <c r="H126" s="340">
        <v>3</v>
      </c>
      <c r="I126" s="340"/>
      <c r="J126" s="340"/>
      <c r="K126" s="340"/>
      <c r="L126" s="340"/>
      <c r="M126" s="340"/>
      <c r="N126" s="276"/>
      <c r="P126" s="450" t="s">
        <v>725</v>
      </c>
      <c r="R126">
        <f t="shared" si="0"/>
        <v>3</v>
      </c>
    </row>
    <row r="127" spans="1:18" ht="32" hidden="1" x14ac:dyDescent="0.2">
      <c r="A127" s="156">
        <v>18</v>
      </c>
      <c r="B127" s="351" t="s">
        <v>134</v>
      </c>
      <c r="C127" s="609" t="s">
        <v>233</v>
      </c>
      <c r="D127" s="610"/>
      <c r="E127" s="611"/>
      <c r="F127" s="389" t="s">
        <v>238</v>
      </c>
      <c r="G127" s="340"/>
      <c r="H127" s="340">
        <v>1</v>
      </c>
      <c r="I127" s="340"/>
      <c r="J127" s="340"/>
      <c r="K127" s="340"/>
      <c r="L127" s="340"/>
      <c r="M127" s="340"/>
      <c r="N127" s="276"/>
      <c r="P127" s="450" t="s">
        <v>725</v>
      </c>
      <c r="R127">
        <f t="shared" si="0"/>
        <v>1</v>
      </c>
    </row>
    <row r="128" spans="1:18" ht="32" hidden="1" x14ac:dyDescent="0.2">
      <c r="A128" s="156">
        <v>19</v>
      </c>
      <c r="B128" s="351" t="s">
        <v>141</v>
      </c>
      <c r="C128" s="609" t="s">
        <v>234</v>
      </c>
      <c r="D128" s="610"/>
      <c r="E128" s="611"/>
      <c r="F128" s="389" t="s">
        <v>238</v>
      </c>
      <c r="G128" s="340"/>
      <c r="H128" s="340">
        <v>1</v>
      </c>
      <c r="I128" s="340"/>
      <c r="J128" s="340"/>
      <c r="K128" s="340"/>
      <c r="L128" s="340"/>
      <c r="M128" s="340"/>
      <c r="N128" s="276"/>
      <c r="P128" s="450" t="s">
        <v>725</v>
      </c>
      <c r="R128">
        <f t="shared" si="0"/>
        <v>1</v>
      </c>
    </row>
    <row r="129" spans="1:18" ht="32" hidden="1" x14ac:dyDescent="0.2">
      <c r="A129" s="156">
        <v>19</v>
      </c>
      <c r="B129" s="351" t="s">
        <v>132</v>
      </c>
      <c r="C129" s="609" t="s">
        <v>233</v>
      </c>
      <c r="D129" s="610"/>
      <c r="E129" s="611"/>
      <c r="F129" s="389" t="s">
        <v>238</v>
      </c>
      <c r="G129" s="340"/>
      <c r="H129" s="340">
        <v>1</v>
      </c>
      <c r="I129" s="340"/>
      <c r="J129" s="340"/>
      <c r="K129" s="340"/>
      <c r="L129" s="340"/>
      <c r="M129" s="340"/>
      <c r="N129" s="276"/>
      <c r="P129" s="450" t="s">
        <v>725</v>
      </c>
      <c r="R129">
        <f t="shared" si="0"/>
        <v>1</v>
      </c>
    </row>
    <row r="130" spans="1:18" ht="16" hidden="1" x14ac:dyDescent="0.2">
      <c r="A130" s="156">
        <v>19</v>
      </c>
      <c r="B130" s="351" t="s">
        <v>159</v>
      </c>
      <c r="C130" s="609" t="s">
        <v>233</v>
      </c>
      <c r="D130" s="610"/>
      <c r="E130" s="611"/>
      <c r="F130" s="389" t="s">
        <v>240</v>
      </c>
      <c r="G130" s="340"/>
      <c r="H130" s="340">
        <v>7</v>
      </c>
      <c r="I130" s="340"/>
      <c r="J130" s="340"/>
      <c r="K130" s="340"/>
      <c r="L130" s="340"/>
      <c r="M130" s="340"/>
      <c r="N130" s="276"/>
      <c r="P130" s="450" t="s">
        <v>725</v>
      </c>
      <c r="R130">
        <f t="shared" si="0"/>
        <v>7</v>
      </c>
    </row>
    <row r="131" spans="1:18" ht="32" hidden="1" x14ac:dyDescent="0.2">
      <c r="A131" s="156">
        <v>19</v>
      </c>
      <c r="B131" s="351" t="s">
        <v>129</v>
      </c>
      <c r="C131" s="609" t="s">
        <v>233</v>
      </c>
      <c r="D131" s="610"/>
      <c r="E131" s="611"/>
      <c r="F131" s="389" t="s">
        <v>238</v>
      </c>
      <c r="G131" s="340"/>
      <c r="H131" s="340">
        <v>2</v>
      </c>
      <c r="I131" s="340"/>
      <c r="J131" s="340"/>
      <c r="K131" s="340"/>
      <c r="L131" s="340"/>
      <c r="M131" s="340"/>
      <c r="N131" s="276"/>
      <c r="P131" s="450" t="s">
        <v>725</v>
      </c>
      <c r="R131">
        <f t="shared" si="0"/>
        <v>2</v>
      </c>
    </row>
    <row r="132" spans="1:18" ht="32" hidden="1" x14ac:dyDescent="0.2">
      <c r="A132" s="156">
        <v>20</v>
      </c>
      <c r="B132" s="351" t="s">
        <v>132</v>
      </c>
      <c r="C132" s="609" t="s">
        <v>233</v>
      </c>
      <c r="D132" s="610"/>
      <c r="E132" s="611"/>
      <c r="F132" s="389" t="s">
        <v>238</v>
      </c>
      <c r="G132" s="340"/>
      <c r="H132" s="340">
        <v>1</v>
      </c>
      <c r="I132" s="340"/>
      <c r="J132" s="340"/>
      <c r="K132" s="340"/>
      <c r="L132" s="340"/>
      <c r="M132" s="340"/>
      <c r="N132" s="276"/>
      <c r="P132" s="450" t="s">
        <v>725</v>
      </c>
      <c r="R132">
        <f t="shared" si="0"/>
        <v>1</v>
      </c>
    </row>
    <row r="133" spans="1:18" ht="32" hidden="1" x14ac:dyDescent="0.2">
      <c r="A133" s="156">
        <v>20</v>
      </c>
      <c r="B133" s="351" t="s">
        <v>129</v>
      </c>
      <c r="C133" s="609" t="s">
        <v>233</v>
      </c>
      <c r="D133" s="610"/>
      <c r="E133" s="611"/>
      <c r="F133" s="389" t="s">
        <v>238</v>
      </c>
      <c r="G133" s="340"/>
      <c r="H133" s="340">
        <v>2</v>
      </c>
      <c r="I133" s="340"/>
      <c r="J133" s="340"/>
      <c r="K133" s="340"/>
      <c r="L133" s="340"/>
      <c r="M133" s="340"/>
      <c r="N133" s="276"/>
      <c r="P133" s="450" t="s">
        <v>725</v>
      </c>
      <c r="R133">
        <f t="shared" ref="R133:R188" si="1">SUM(G133:I133,K133:N133)</f>
        <v>2</v>
      </c>
    </row>
    <row r="134" spans="1:18" ht="16" hidden="1" x14ac:dyDescent="0.2">
      <c r="A134" s="156">
        <v>1</v>
      </c>
      <c r="B134" s="74" t="s">
        <v>135</v>
      </c>
      <c r="C134" s="609"/>
      <c r="D134" s="610"/>
      <c r="E134" s="611"/>
      <c r="F134" s="341"/>
      <c r="G134" s="340"/>
      <c r="H134" s="340"/>
      <c r="I134" s="340"/>
      <c r="J134" s="340"/>
      <c r="K134" s="340"/>
      <c r="L134" s="340">
        <v>10</v>
      </c>
      <c r="M134" s="340"/>
      <c r="N134" s="276"/>
      <c r="P134" s="450" t="s">
        <v>725</v>
      </c>
      <c r="R134">
        <f t="shared" si="1"/>
        <v>10</v>
      </c>
    </row>
    <row r="135" spans="1:18" ht="16" hidden="1" x14ac:dyDescent="0.2">
      <c r="A135" s="156">
        <v>1</v>
      </c>
      <c r="B135" s="432" t="s">
        <v>849</v>
      </c>
      <c r="C135" s="609"/>
      <c r="D135" s="610"/>
      <c r="E135" s="611"/>
      <c r="F135" s="341"/>
      <c r="G135" s="340"/>
      <c r="H135" s="340"/>
      <c r="I135" s="340"/>
      <c r="J135" s="340"/>
      <c r="K135" s="340"/>
      <c r="L135" s="340">
        <v>1</v>
      </c>
      <c r="M135" s="340"/>
      <c r="N135" s="276">
        <v>1</v>
      </c>
      <c r="O135" t="s">
        <v>904</v>
      </c>
      <c r="P135" s="450" t="s">
        <v>725</v>
      </c>
      <c r="R135">
        <f t="shared" si="1"/>
        <v>2</v>
      </c>
    </row>
    <row r="136" spans="1:18" ht="16" hidden="1" x14ac:dyDescent="0.2">
      <c r="A136" s="156">
        <v>1</v>
      </c>
      <c r="B136" s="74" t="s">
        <v>722</v>
      </c>
      <c r="C136" s="609"/>
      <c r="D136" s="610"/>
      <c r="E136" s="611"/>
      <c r="F136" s="341"/>
      <c r="G136" s="340"/>
      <c r="H136" s="340"/>
      <c r="I136" s="340"/>
      <c r="J136" s="340"/>
      <c r="K136" s="340"/>
      <c r="L136" s="340">
        <v>10</v>
      </c>
      <c r="M136" s="340"/>
      <c r="N136" s="276"/>
      <c r="P136" s="450" t="s">
        <v>725</v>
      </c>
      <c r="R136">
        <f t="shared" si="1"/>
        <v>10</v>
      </c>
    </row>
    <row r="137" spans="1:18" ht="16" hidden="1" x14ac:dyDescent="0.2">
      <c r="A137" s="156">
        <v>1</v>
      </c>
      <c r="B137" s="74" t="s">
        <v>134</v>
      </c>
      <c r="C137" s="609"/>
      <c r="D137" s="610"/>
      <c r="E137" s="611"/>
      <c r="F137" s="341"/>
      <c r="G137" s="340"/>
      <c r="H137" s="340"/>
      <c r="I137" s="340"/>
      <c r="J137" s="340"/>
      <c r="K137" s="340"/>
      <c r="L137" s="340">
        <v>1</v>
      </c>
      <c r="M137" s="340"/>
      <c r="N137" s="276"/>
      <c r="P137" s="450" t="s">
        <v>725</v>
      </c>
      <c r="R137">
        <f t="shared" si="1"/>
        <v>1</v>
      </c>
    </row>
    <row r="138" spans="1:18" ht="16" hidden="1" x14ac:dyDescent="0.2">
      <c r="A138" s="156">
        <v>1</v>
      </c>
      <c r="B138" s="74" t="s">
        <v>723</v>
      </c>
      <c r="C138" s="609"/>
      <c r="D138" s="610"/>
      <c r="E138" s="611"/>
      <c r="F138" s="341"/>
      <c r="G138" s="340"/>
      <c r="H138" s="340"/>
      <c r="I138" s="340"/>
      <c r="J138" s="340"/>
      <c r="K138" s="340"/>
      <c r="L138" s="340">
        <v>1</v>
      </c>
      <c r="M138" s="340"/>
      <c r="N138" s="276"/>
      <c r="P138" s="450" t="s">
        <v>725</v>
      </c>
      <c r="R138">
        <f t="shared" si="1"/>
        <v>1</v>
      </c>
    </row>
    <row r="139" spans="1:18" ht="16" hidden="1" x14ac:dyDescent="0.2">
      <c r="A139" s="156">
        <v>1</v>
      </c>
      <c r="B139" s="530" t="s">
        <v>895</v>
      </c>
      <c r="C139" s="609"/>
      <c r="D139" s="610"/>
      <c r="E139" s="611"/>
      <c r="F139" s="341"/>
      <c r="G139" s="340"/>
      <c r="H139" s="340"/>
      <c r="I139" s="340"/>
      <c r="J139" s="340"/>
      <c r="K139" s="340"/>
      <c r="L139" s="340">
        <v>1</v>
      </c>
      <c r="M139" s="340"/>
      <c r="N139" s="276"/>
      <c r="O139" t="s">
        <v>770</v>
      </c>
      <c r="P139" s="450" t="s">
        <v>725</v>
      </c>
      <c r="R139">
        <f t="shared" si="1"/>
        <v>1</v>
      </c>
    </row>
    <row r="140" spans="1:18" ht="16" hidden="1" x14ac:dyDescent="0.2">
      <c r="A140" s="156">
        <v>2</v>
      </c>
      <c r="B140" s="74" t="s">
        <v>722</v>
      </c>
      <c r="C140" s="609"/>
      <c r="D140" s="610"/>
      <c r="E140" s="611"/>
      <c r="F140" s="341"/>
      <c r="G140" s="340"/>
      <c r="H140" s="340"/>
      <c r="I140" s="340"/>
      <c r="J140" s="340"/>
      <c r="K140" s="340"/>
      <c r="L140" s="340">
        <v>2</v>
      </c>
      <c r="M140" s="340"/>
      <c r="N140" s="276"/>
      <c r="P140" s="450" t="s">
        <v>725</v>
      </c>
      <c r="R140">
        <f t="shared" si="1"/>
        <v>2</v>
      </c>
    </row>
    <row r="141" spans="1:18" ht="16" x14ac:dyDescent="0.2">
      <c r="A141" s="156">
        <v>2</v>
      </c>
      <c r="B141" s="432" t="s">
        <v>487</v>
      </c>
      <c r="C141" s="609"/>
      <c r="D141" s="610"/>
      <c r="E141" s="611"/>
      <c r="F141" s="341"/>
      <c r="G141" s="340"/>
      <c r="H141" s="340"/>
      <c r="I141" s="340"/>
      <c r="J141" s="340"/>
      <c r="K141" s="340"/>
      <c r="L141" s="340">
        <v>1</v>
      </c>
      <c r="M141" s="340"/>
      <c r="N141" s="276"/>
      <c r="P141" s="450" t="s">
        <v>725</v>
      </c>
      <c r="R141">
        <f t="shared" si="1"/>
        <v>1</v>
      </c>
    </row>
    <row r="142" spans="1:18" ht="16" hidden="1" x14ac:dyDescent="0.2">
      <c r="A142" s="156">
        <v>2</v>
      </c>
      <c r="B142" s="74" t="s">
        <v>135</v>
      </c>
      <c r="C142" s="609"/>
      <c r="D142" s="610"/>
      <c r="E142" s="611"/>
      <c r="F142" s="341"/>
      <c r="G142" s="340"/>
      <c r="H142" s="340"/>
      <c r="I142" s="340"/>
      <c r="J142" s="340"/>
      <c r="K142" s="340"/>
      <c r="L142" s="340">
        <v>6</v>
      </c>
      <c r="M142" s="340"/>
      <c r="N142" s="276"/>
      <c r="P142" s="450" t="s">
        <v>725</v>
      </c>
      <c r="R142">
        <f t="shared" si="1"/>
        <v>6</v>
      </c>
    </row>
    <row r="143" spans="1:18" ht="16" hidden="1" x14ac:dyDescent="0.2">
      <c r="A143" s="156">
        <v>3</v>
      </c>
      <c r="B143" s="74" t="s">
        <v>135</v>
      </c>
      <c r="C143" s="609"/>
      <c r="D143" s="610"/>
      <c r="E143" s="611"/>
      <c r="F143" s="341"/>
      <c r="G143" s="340"/>
      <c r="H143" s="340"/>
      <c r="I143" s="340"/>
      <c r="J143" s="340"/>
      <c r="K143" s="340"/>
      <c r="L143" s="340">
        <v>24</v>
      </c>
      <c r="M143" s="340"/>
      <c r="N143" s="276"/>
      <c r="P143" s="450" t="s">
        <v>725</v>
      </c>
      <c r="R143">
        <f t="shared" si="1"/>
        <v>24</v>
      </c>
    </row>
    <row r="144" spans="1:18" ht="16" hidden="1" x14ac:dyDescent="0.2">
      <c r="A144" s="156">
        <v>3</v>
      </c>
      <c r="B144" s="432" t="s">
        <v>971</v>
      </c>
      <c r="C144" s="609"/>
      <c r="D144" s="610"/>
      <c r="E144" s="611"/>
      <c r="F144" s="341"/>
      <c r="G144" s="340"/>
      <c r="H144" s="340">
        <v>15</v>
      </c>
      <c r="I144" s="340"/>
      <c r="J144" s="340"/>
      <c r="K144" s="340"/>
      <c r="L144" s="369"/>
      <c r="M144" s="340"/>
      <c r="N144" s="276"/>
      <c r="O144" t="s">
        <v>786</v>
      </c>
      <c r="P144" s="450" t="s">
        <v>725</v>
      </c>
      <c r="R144">
        <f t="shared" si="1"/>
        <v>15</v>
      </c>
    </row>
    <row r="145" spans="1:18" ht="16" hidden="1" x14ac:dyDescent="0.2">
      <c r="A145" s="156">
        <v>3</v>
      </c>
      <c r="B145" s="432" t="s">
        <v>849</v>
      </c>
      <c r="C145" s="609"/>
      <c r="D145" s="610"/>
      <c r="E145" s="611"/>
      <c r="F145" s="341"/>
      <c r="G145" s="340"/>
      <c r="H145" s="340"/>
      <c r="I145" s="340"/>
      <c r="J145" s="340"/>
      <c r="K145" s="340"/>
      <c r="L145" s="340">
        <v>1</v>
      </c>
      <c r="M145" s="340"/>
      <c r="N145" s="276">
        <v>1</v>
      </c>
      <c r="O145" t="s">
        <v>787</v>
      </c>
      <c r="P145" s="450" t="s">
        <v>725</v>
      </c>
      <c r="R145">
        <f t="shared" si="1"/>
        <v>2</v>
      </c>
    </row>
    <row r="146" spans="1:18" ht="16" hidden="1" x14ac:dyDescent="0.2">
      <c r="A146" s="156">
        <v>3</v>
      </c>
      <c r="B146" s="74" t="s">
        <v>722</v>
      </c>
      <c r="C146" s="609"/>
      <c r="D146" s="610"/>
      <c r="E146" s="611"/>
      <c r="F146" s="341"/>
      <c r="G146" s="340"/>
      <c r="H146" s="340"/>
      <c r="I146" s="340"/>
      <c r="J146" s="340"/>
      <c r="K146" s="340"/>
      <c r="L146" s="340">
        <v>1</v>
      </c>
      <c r="M146" s="340"/>
      <c r="N146" s="276"/>
      <c r="P146" s="450" t="s">
        <v>725</v>
      </c>
      <c r="R146">
        <f t="shared" si="1"/>
        <v>1</v>
      </c>
    </row>
    <row r="147" spans="1:18" ht="16" hidden="1" x14ac:dyDescent="0.2">
      <c r="A147" s="156">
        <v>3</v>
      </c>
      <c r="B147" s="432" t="s">
        <v>879</v>
      </c>
      <c r="C147" s="609"/>
      <c r="D147" s="610"/>
      <c r="E147" s="611"/>
      <c r="F147" s="341"/>
      <c r="G147" s="340"/>
      <c r="H147" s="340"/>
      <c r="I147" s="340"/>
      <c r="J147" s="340"/>
      <c r="K147" s="340"/>
      <c r="L147" s="340">
        <v>1</v>
      </c>
      <c r="M147" s="340"/>
      <c r="N147" s="276"/>
      <c r="O147" t="s">
        <v>896</v>
      </c>
      <c r="P147" s="450" t="s">
        <v>725</v>
      </c>
      <c r="R147">
        <f t="shared" si="1"/>
        <v>1</v>
      </c>
    </row>
    <row r="148" spans="1:18" ht="16" hidden="1" x14ac:dyDescent="0.2">
      <c r="A148" s="156">
        <v>3</v>
      </c>
      <c r="B148" s="74" t="s">
        <v>502</v>
      </c>
      <c r="C148" s="609"/>
      <c r="D148" s="610"/>
      <c r="E148" s="611"/>
      <c r="F148" s="341"/>
      <c r="G148" s="340"/>
      <c r="H148" s="340"/>
      <c r="I148" s="340"/>
      <c r="J148" s="340"/>
      <c r="K148" s="340"/>
      <c r="L148" s="340">
        <v>3</v>
      </c>
      <c r="M148" s="340"/>
      <c r="N148" s="276"/>
      <c r="P148" s="450" t="s">
        <v>725</v>
      </c>
      <c r="R148">
        <f t="shared" si="1"/>
        <v>3</v>
      </c>
    </row>
    <row r="149" spans="1:18" ht="16" hidden="1" x14ac:dyDescent="0.2">
      <c r="A149" s="156">
        <v>3</v>
      </c>
      <c r="B149" s="74" t="s">
        <v>723</v>
      </c>
      <c r="C149" s="609"/>
      <c r="D149" s="610"/>
      <c r="E149" s="611"/>
      <c r="F149" s="341"/>
      <c r="G149" s="340"/>
      <c r="H149" s="340"/>
      <c r="I149" s="340"/>
      <c r="J149" s="340"/>
      <c r="K149" s="340"/>
      <c r="L149" s="340">
        <v>1</v>
      </c>
      <c r="M149" s="340"/>
      <c r="N149" s="276"/>
      <c r="P149" s="450" t="s">
        <v>725</v>
      </c>
      <c r="R149">
        <f t="shared" si="1"/>
        <v>1</v>
      </c>
    </row>
    <row r="150" spans="1:18" ht="16" hidden="1" x14ac:dyDescent="0.2">
      <c r="A150" s="156">
        <v>4</v>
      </c>
      <c r="B150" s="74" t="s">
        <v>308</v>
      </c>
      <c r="C150" s="609"/>
      <c r="D150" s="610"/>
      <c r="E150" s="611"/>
      <c r="F150" s="341"/>
      <c r="G150" s="340"/>
      <c r="H150" s="340"/>
      <c r="I150" s="340"/>
      <c r="J150" s="340"/>
      <c r="K150" s="340"/>
      <c r="L150" s="340">
        <v>1</v>
      </c>
      <c r="M150" s="340"/>
      <c r="N150" s="276"/>
      <c r="O150" t="s">
        <v>724</v>
      </c>
      <c r="P150" s="450" t="s">
        <v>725</v>
      </c>
      <c r="R150">
        <f t="shared" si="1"/>
        <v>1</v>
      </c>
    </row>
    <row r="151" spans="1:18" ht="16" hidden="1" x14ac:dyDescent="0.2">
      <c r="A151" s="156">
        <v>4</v>
      </c>
      <c r="B151" s="74" t="s">
        <v>135</v>
      </c>
      <c r="C151" s="609"/>
      <c r="D151" s="610"/>
      <c r="E151" s="611"/>
      <c r="F151" s="341"/>
      <c r="G151" s="340"/>
      <c r="H151" s="340"/>
      <c r="I151" s="340"/>
      <c r="J151" s="340"/>
      <c r="K151" s="340"/>
      <c r="L151" s="340">
        <v>17</v>
      </c>
      <c r="M151" s="340"/>
      <c r="N151" s="276"/>
      <c r="P151" s="450" t="s">
        <v>725</v>
      </c>
      <c r="R151">
        <f t="shared" si="1"/>
        <v>17</v>
      </c>
    </row>
    <row r="152" spans="1:18" ht="16" hidden="1" x14ac:dyDescent="0.2">
      <c r="A152" s="156">
        <v>4</v>
      </c>
      <c r="B152" s="432" t="s">
        <v>879</v>
      </c>
      <c r="C152" s="609"/>
      <c r="D152" s="610"/>
      <c r="E152" s="611"/>
      <c r="F152" s="341"/>
      <c r="G152" s="340"/>
      <c r="H152" s="340"/>
      <c r="I152" s="340"/>
      <c r="J152" s="340"/>
      <c r="K152" s="340"/>
      <c r="L152" s="340">
        <v>1</v>
      </c>
      <c r="M152" s="340"/>
      <c r="N152" s="276"/>
      <c r="O152" t="s">
        <v>785</v>
      </c>
      <c r="P152" s="450" t="s">
        <v>725</v>
      </c>
      <c r="R152">
        <f t="shared" si="1"/>
        <v>1</v>
      </c>
    </row>
    <row r="153" spans="1:18" ht="16" hidden="1" x14ac:dyDescent="0.2">
      <c r="A153" s="156">
        <v>5</v>
      </c>
      <c r="B153" s="74" t="s">
        <v>485</v>
      </c>
      <c r="C153" s="609"/>
      <c r="D153" s="610"/>
      <c r="E153" s="611"/>
      <c r="F153" s="341"/>
      <c r="G153" s="340"/>
      <c r="H153" s="340"/>
      <c r="I153" s="340"/>
      <c r="J153" s="340"/>
      <c r="K153" s="340"/>
      <c r="L153" s="340">
        <v>1</v>
      </c>
      <c r="M153" s="340"/>
      <c r="N153" s="276"/>
      <c r="P153" s="450" t="s">
        <v>725</v>
      </c>
      <c r="R153">
        <f t="shared" si="1"/>
        <v>1</v>
      </c>
    </row>
    <row r="154" spans="1:18" ht="16" hidden="1" x14ac:dyDescent="0.2">
      <c r="A154" s="156">
        <v>5</v>
      </c>
      <c r="B154" s="74" t="s">
        <v>499</v>
      </c>
      <c r="C154" s="609"/>
      <c r="D154" s="610"/>
      <c r="E154" s="611"/>
      <c r="F154" s="341"/>
      <c r="G154" s="340"/>
      <c r="H154" s="340"/>
      <c r="I154" s="340"/>
      <c r="J154" s="340"/>
      <c r="K154" s="340"/>
      <c r="L154" s="340">
        <v>2</v>
      </c>
      <c r="M154" s="340"/>
      <c r="N154" s="276"/>
      <c r="P154" s="450" t="s">
        <v>725</v>
      </c>
      <c r="R154">
        <f t="shared" si="1"/>
        <v>2</v>
      </c>
    </row>
    <row r="155" spans="1:18" ht="16" hidden="1" x14ac:dyDescent="0.2">
      <c r="A155" s="156">
        <v>5</v>
      </c>
      <c r="B155" s="74" t="s">
        <v>135</v>
      </c>
      <c r="C155" s="609"/>
      <c r="D155" s="610"/>
      <c r="E155" s="611"/>
      <c r="F155" s="341"/>
      <c r="G155" s="340"/>
      <c r="H155" s="340"/>
      <c r="I155" s="340"/>
      <c r="J155" s="340"/>
      <c r="K155" s="340"/>
      <c r="L155" s="340">
        <v>23</v>
      </c>
      <c r="M155" s="340"/>
      <c r="N155" s="276"/>
      <c r="P155" s="450" t="s">
        <v>725</v>
      </c>
      <c r="R155">
        <f t="shared" si="1"/>
        <v>23</v>
      </c>
    </row>
    <row r="156" spans="1:18" ht="16" hidden="1" x14ac:dyDescent="0.2">
      <c r="A156" s="156">
        <v>5</v>
      </c>
      <c r="B156" s="74" t="s">
        <v>187</v>
      </c>
      <c r="C156" s="609"/>
      <c r="D156" s="610"/>
      <c r="E156" s="611"/>
      <c r="F156" s="341"/>
      <c r="G156" s="340"/>
      <c r="H156" s="340"/>
      <c r="I156" s="340"/>
      <c r="J156" s="340"/>
      <c r="K156" s="340"/>
      <c r="L156" s="340">
        <v>1</v>
      </c>
      <c r="M156" s="340"/>
      <c r="N156" s="276"/>
      <c r="P156" s="450" t="s">
        <v>725</v>
      </c>
      <c r="R156">
        <f t="shared" si="1"/>
        <v>1</v>
      </c>
    </row>
    <row r="157" spans="1:18" ht="32" hidden="1" x14ac:dyDescent="0.2">
      <c r="A157" s="156">
        <v>5</v>
      </c>
      <c r="B157" s="432" t="s">
        <v>898</v>
      </c>
      <c r="C157" s="609"/>
      <c r="D157" s="610"/>
      <c r="E157" s="611"/>
      <c r="F157" s="341"/>
      <c r="G157" s="340"/>
      <c r="H157" s="340"/>
      <c r="I157" s="340"/>
      <c r="J157" s="340"/>
      <c r="K157" s="340"/>
      <c r="L157" s="340">
        <v>1</v>
      </c>
      <c r="M157" s="340"/>
      <c r="N157" s="276"/>
      <c r="O157" t="s">
        <v>897</v>
      </c>
      <c r="P157" s="450" t="s">
        <v>725</v>
      </c>
      <c r="R157">
        <f t="shared" si="1"/>
        <v>1</v>
      </c>
    </row>
    <row r="158" spans="1:18" ht="16" hidden="1" x14ac:dyDescent="0.2">
      <c r="A158" s="156">
        <v>5</v>
      </c>
      <c r="B158" s="74" t="s">
        <v>502</v>
      </c>
      <c r="C158" s="609"/>
      <c r="D158" s="610"/>
      <c r="E158" s="611"/>
      <c r="F158" s="341"/>
      <c r="G158" s="340"/>
      <c r="H158" s="340"/>
      <c r="I158" s="340"/>
      <c r="J158" s="340"/>
      <c r="K158" s="340"/>
      <c r="L158" s="340"/>
      <c r="M158" s="340">
        <v>1</v>
      </c>
      <c r="N158" s="276"/>
      <c r="P158" s="450" t="s">
        <v>725</v>
      </c>
      <c r="R158">
        <f t="shared" si="1"/>
        <v>1</v>
      </c>
    </row>
    <row r="159" spans="1:18" ht="16" hidden="1" x14ac:dyDescent="0.2">
      <c r="A159" s="156">
        <v>6</v>
      </c>
      <c r="B159" s="74" t="s">
        <v>723</v>
      </c>
      <c r="C159" s="609"/>
      <c r="D159" s="610"/>
      <c r="E159" s="611"/>
      <c r="F159" s="341"/>
      <c r="G159" s="340"/>
      <c r="H159" s="340"/>
      <c r="I159" s="340"/>
      <c r="J159" s="340"/>
      <c r="K159" s="340"/>
      <c r="L159" s="340">
        <v>1</v>
      </c>
      <c r="M159" s="340"/>
      <c r="N159" s="276"/>
      <c r="P159" s="450" t="s">
        <v>725</v>
      </c>
      <c r="R159">
        <f t="shared" si="1"/>
        <v>1</v>
      </c>
    </row>
    <row r="160" spans="1:18" ht="16" hidden="1" x14ac:dyDescent="0.2">
      <c r="A160" s="156">
        <v>6</v>
      </c>
      <c r="B160" s="74" t="s">
        <v>135</v>
      </c>
      <c r="C160" s="609"/>
      <c r="D160" s="610"/>
      <c r="E160" s="611"/>
      <c r="F160" s="341"/>
      <c r="G160" s="340"/>
      <c r="H160" s="340"/>
      <c r="I160" s="340"/>
      <c r="J160" s="340"/>
      <c r="K160" s="340"/>
      <c r="L160" s="340">
        <v>10</v>
      </c>
      <c r="M160" s="340"/>
      <c r="N160" s="276"/>
      <c r="P160" s="450" t="s">
        <v>725</v>
      </c>
      <c r="R160">
        <f t="shared" si="1"/>
        <v>10</v>
      </c>
    </row>
    <row r="161" spans="1:18" ht="16" hidden="1" x14ac:dyDescent="0.2">
      <c r="A161" s="156">
        <v>6</v>
      </c>
      <c r="B161" s="74" t="s">
        <v>187</v>
      </c>
      <c r="C161" s="609"/>
      <c r="D161" s="610"/>
      <c r="E161" s="611"/>
      <c r="F161" s="341"/>
      <c r="G161" s="340"/>
      <c r="H161" s="340"/>
      <c r="I161" s="340"/>
      <c r="J161" s="340"/>
      <c r="K161" s="340"/>
      <c r="L161" s="340">
        <v>3</v>
      </c>
      <c r="M161" s="340"/>
      <c r="N161" s="276"/>
      <c r="P161" s="450" t="s">
        <v>725</v>
      </c>
      <c r="R161">
        <f t="shared" si="1"/>
        <v>3</v>
      </c>
    </row>
    <row r="162" spans="1:18" ht="16" hidden="1" x14ac:dyDescent="0.2">
      <c r="A162" s="156">
        <v>6</v>
      </c>
      <c r="B162" s="74" t="s">
        <v>772</v>
      </c>
      <c r="C162" s="609"/>
      <c r="D162" s="610"/>
      <c r="E162" s="611"/>
      <c r="F162" s="341"/>
      <c r="G162" s="340"/>
      <c r="H162" s="340"/>
      <c r="I162" s="340"/>
      <c r="J162" s="340"/>
      <c r="K162" s="340"/>
      <c r="L162" s="340">
        <v>3</v>
      </c>
      <c r="M162" s="340"/>
      <c r="N162" s="276"/>
      <c r="P162" s="450" t="s">
        <v>725</v>
      </c>
      <c r="R162">
        <f t="shared" si="1"/>
        <v>3</v>
      </c>
    </row>
    <row r="163" spans="1:18" ht="16" hidden="1" x14ac:dyDescent="0.2">
      <c r="A163" s="156">
        <v>6</v>
      </c>
      <c r="B163" s="530" t="s">
        <v>895</v>
      </c>
      <c r="C163" s="609"/>
      <c r="D163" s="610"/>
      <c r="E163" s="611"/>
      <c r="F163" s="341"/>
      <c r="G163" s="340"/>
      <c r="H163" s="340"/>
      <c r="I163" s="340"/>
      <c r="J163" s="340"/>
      <c r="K163" s="340"/>
      <c r="L163" s="340">
        <v>1</v>
      </c>
      <c r="M163" s="340"/>
      <c r="N163" s="276"/>
      <c r="P163" s="450" t="s">
        <v>725</v>
      </c>
      <c r="R163">
        <f t="shared" si="1"/>
        <v>1</v>
      </c>
    </row>
    <row r="164" spans="1:18" ht="16" hidden="1" x14ac:dyDescent="0.2">
      <c r="A164" s="156">
        <v>6</v>
      </c>
      <c r="B164" s="74" t="s">
        <v>488</v>
      </c>
      <c r="C164" s="609"/>
      <c r="D164" s="610"/>
      <c r="E164" s="611"/>
      <c r="F164" s="341"/>
      <c r="G164" s="340"/>
      <c r="H164" s="340"/>
      <c r="I164" s="340"/>
      <c r="J164" s="340"/>
      <c r="K164" s="340"/>
      <c r="L164" s="340">
        <v>1</v>
      </c>
      <c r="M164" s="340"/>
      <c r="N164" s="276"/>
      <c r="P164" s="450" t="s">
        <v>725</v>
      </c>
      <c r="R164">
        <f t="shared" si="1"/>
        <v>1</v>
      </c>
    </row>
    <row r="165" spans="1:18" ht="16" hidden="1" x14ac:dyDescent="0.2">
      <c r="A165" s="156">
        <v>7</v>
      </c>
      <c r="B165" s="74" t="s">
        <v>717</v>
      </c>
      <c r="C165" s="609"/>
      <c r="D165" s="610"/>
      <c r="E165" s="611"/>
      <c r="F165" s="341"/>
      <c r="G165" s="340"/>
      <c r="H165" s="340"/>
      <c r="I165" s="340"/>
      <c r="J165" s="340"/>
      <c r="K165" s="340"/>
      <c r="L165" s="340">
        <v>1</v>
      </c>
      <c r="M165" s="340"/>
      <c r="N165" s="276"/>
      <c r="P165" s="450" t="s">
        <v>725</v>
      </c>
      <c r="R165">
        <f t="shared" si="1"/>
        <v>1</v>
      </c>
    </row>
    <row r="166" spans="1:18" ht="32" hidden="1" x14ac:dyDescent="0.2">
      <c r="A166" s="156">
        <v>7</v>
      </c>
      <c r="B166" s="74" t="s">
        <v>232</v>
      </c>
      <c r="C166" s="609"/>
      <c r="D166" s="610"/>
      <c r="E166" s="611"/>
      <c r="F166" s="341"/>
      <c r="G166" s="340"/>
      <c r="H166" s="340"/>
      <c r="I166" s="340"/>
      <c r="J166" s="340"/>
      <c r="K166" s="340"/>
      <c r="L166" s="340">
        <v>2</v>
      </c>
      <c r="M166" s="340"/>
      <c r="N166" s="276"/>
      <c r="P166" s="450" t="s">
        <v>725</v>
      </c>
      <c r="R166">
        <f t="shared" si="1"/>
        <v>2</v>
      </c>
    </row>
    <row r="167" spans="1:18" ht="16" hidden="1" x14ac:dyDescent="0.2">
      <c r="A167" s="156">
        <v>7</v>
      </c>
      <c r="B167" s="432" t="s">
        <v>849</v>
      </c>
      <c r="C167" s="609"/>
      <c r="D167" s="610"/>
      <c r="E167" s="611"/>
      <c r="F167" s="341"/>
      <c r="G167" s="340"/>
      <c r="H167" s="340"/>
      <c r="I167" s="340"/>
      <c r="J167" s="340"/>
      <c r="K167" s="340"/>
      <c r="L167" s="340">
        <v>2</v>
      </c>
      <c r="M167" s="340"/>
      <c r="N167" s="276">
        <v>1</v>
      </c>
      <c r="O167" t="s">
        <v>787</v>
      </c>
      <c r="P167" s="450" t="s">
        <v>725</v>
      </c>
      <c r="R167">
        <f t="shared" si="1"/>
        <v>3</v>
      </c>
    </row>
    <row r="168" spans="1:18" ht="16" hidden="1" x14ac:dyDescent="0.2">
      <c r="A168" s="156">
        <v>7</v>
      </c>
      <c r="B168" s="74" t="s">
        <v>228</v>
      </c>
      <c r="C168" s="609"/>
      <c r="D168" s="610"/>
      <c r="E168" s="611"/>
      <c r="F168" s="341"/>
      <c r="G168" s="340"/>
      <c r="H168" s="340"/>
      <c r="I168" s="340"/>
      <c r="J168" s="340"/>
      <c r="K168" s="340"/>
      <c r="L168" s="340">
        <v>1</v>
      </c>
      <c r="M168" s="340"/>
      <c r="N168" s="276"/>
      <c r="P168" s="450" t="s">
        <v>725</v>
      </c>
      <c r="R168">
        <f t="shared" si="1"/>
        <v>1</v>
      </c>
    </row>
    <row r="169" spans="1:18" ht="16" hidden="1" x14ac:dyDescent="0.2">
      <c r="A169" s="156">
        <v>8</v>
      </c>
      <c r="B169" s="74" t="s">
        <v>717</v>
      </c>
      <c r="C169" s="609"/>
      <c r="D169" s="610"/>
      <c r="E169" s="611"/>
      <c r="F169" s="341"/>
      <c r="G169" s="340"/>
      <c r="H169" s="340"/>
      <c r="I169" s="340"/>
      <c r="J169" s="340"/>
      <c r="K169" s="340">
        <v>5</v>
      </c>
      <c r="L169" s="340">
        <v>6</v>
      </c>
      <c r="M169" s="340"/>
      <c r="N169" s="276"/>
      <c r="P169" s="450" t="s">
        <v>725</v>
      </c>
      <c r="R169">
        <f t="shared" si="1"/>
        <v>11</v>
      </c>
    </row>
    <row r="170" spans="1:18" ht="16" hidden="1" x14ac:dyDescent="0.2">
      <c r="A170" s="156">
        <v>8</v>
      </c>
      <c r="B170" s="74" t="s">
        <v>129</v>
      </c>
      <c r="C170" s="609"/>
      <c r="D170" s="610"/>
      <c r="E170" s="611"/>
      <c r="F170" s="341"/>
      <c r="G170" s="340"/>
      <c r="H170" s="340">
        <v>3</v>
      </c>
      <c r="I170" s="340"/>
      <c r="J170" s="340"/>
      <c r="K170" s="340"/>
      <c r="L170" s="340"/>
      <c r="M170" s="340"/>
      <c r="N170" s="276"/>
      <c r="P170" s="450" t="s">
        <v>725</v>
      </c>
      <c r="R170">
        <f t="shared" si="1"/>
        <v>3</v>
      </c>
    </row>
    <row r="171" spans="1:18" ht="16" hidden="1" x14ac:dyDescent="0.2">
      <c r="A171" s="156">
        <v>8</v>
      </c>
      <c r="B171" s="432" t="s">
        <v>879</v>
      </c>
      <c r="C171" s="609"/>
      <c r="D171" s="610"/>
      <c r="E171" s="611"/>
      <c r="F171" s="341"/>
      <c r="G171" s="340"/>
      <c r="H171" s="340"/>
      <c r="I171" s="340"/>
      <c r="J171" s="340"/>
      <c r="K171" s="340"/>
      <c r="L171" s="340">
        <v>1</v>
      </c>
      <c r="M171" s="340"/>
      <c r="N171" s="276"/>
      <c r="P171" s="450" t="s">
        <v>725</v>
      </c>
      <c r="R171">
        <f t="shared" si="1"/>
        <v>1</v>
      </c>
    </row>
    <row r="172" spans="1:18" ht="16" x14ac:dyDescent="0.2">
      <c r="A172" s="156">
        <v>8</v>
      </c>
      <c r="B172" s="432" t="s">
        <v>973</v>
      </c>
      <c r="C172" s="609"/>
      <c r="D172" s="610"/>
      <c r="E172" s="611"/>
      <c r="F172" s="341"/>
      <c r="G172" s="340"/>
      <c r="H172" s="340"/>
      <c r="I172" s="340"/>
      <c r="J172" s="340"/>
      <c r="K172" s="451">
        <v>0</v>
      </c>
      <c r="L172" s="340">
        <v>1</v>
      </c>
      <c r="M172" s="340"/>
      <c r="N172" s="348">
        <v>1</v>
      </c>
      <c r="O172" t="s">
        <v>899</v>
      </c>
      <c r="P172" s="450" t="s">
        <v>725</v>
      </c>
      <c r="R172">
        <f t="shared" si="1"/>
        <v>2</v>
      </c>
    </row>
    <row r="173" spans="1:18" ht="16" hidden="1" x14ac:dyDescent="0.2">
      <c r="A173" s="156">
        <v>8</v>
      </c>
      <c r="B173" s="74" t="s">
        <v>135</v>
      </c>
      <c r="C173" s="609"/>
      <c r="D173" s="610"/>
      <c r="E173" s="611"/>
      <c r="F173" s="341"/>
      <c r="G173" s="340"/>
      <c r="H173" s="340"/>
      <c r="I173" s="340"/>
      <c r="J173" s="340"/>
      <c r="K173" s="340"/>
      <c r="L173" s="340">
        <v>7</v>
      </c>
      <c r="M173" s="340"/>
      <c r="N173" s="276"/>
      <c r="P173" s="450" t="s">
        <v>725</v>
      </c>
      <c r="R173">
        <f t="shared" si="1"/>
        <v>7</v>
      </c>
    </row>
    <row r="174" spans="1:18" ht="16" hidden="1" x14ac:dyDescent="0.2">
      <c r="A174" s="156">
        <v>9</v>
      </c>
      <c r="B174" s="74" t="s">
        <v>230</v>
      </c>
      <c r="C174" s="609"/>
      <c r="D174" s="610"/>
      <c r="E174" s="611"/>
      <c r="F174" s="341"/>
      <c r="G174" s="340"/>
      <c r="H174" s="340"/>
      <c r="I174" s="340"/>
      <c r="J174" s="340"/>
      <c r="K174" s="340">
        <v>2</v>
      </c>
      <c r="L174" s="340">
        <v>4</v>
      </c>
      <c r="M174" s="340"/>
      <c r="N174" s="276"/>
      <c r="P174" s="450" t="s">
        <v>725</v>
      </c>
      <c r="R174">
        <f t="shared" si="1"/>
        <v>6</v>
      </c>
    </row>
    <row r="175" spans="1:18" ht="16" hidden="1" x14ac:dyDescent="0.2">
      <c r="A175" s="156">
        <v>9</v>
      </c>
      <c r="B175" s="74" t="s">
        <v>499</v>
      </c>
      <c r="C175" s="609"/>
      <c r="D175" s="610"/>
      <c r="E175" s="611"/>
      <c r="F175" s="341"/>
      <c r="G175" s="340"/>
      <c r="H175" s="340"/>
      <c r="I175" s="340"/>
      <c r="J175" s="340"/>
      <c r="K175" s="340"/>
      <c r="L175" s="340">
        <v>1</v>
      </c>
      <c r="M175" s="340"/>
      <c r="N175" s="276"/>
      <c r="P175" s="450" t="s">
        <v>725</v>
      </c>
      <c r="R175">
        <f t="shared" si="1"/>
        <v>1</v>
      </c>
    </row>
    <row r="176" spans="1:18" ht="16" hidden="1" x14ac:dyDescent="0.2">
      <c r="A176" s="156">
        <v>10</v>
      </c>
      <c r="B176" s="74" t="s">
        <v>131</v>
      </c>
      <c r="C176" s="609"/>
      <c r="D176" s="610"/>
      <c r="E176" s="611"/>
      <c r="F176" s="341"/>
      <c r="G176" s="340"/>
      <c r="H176" s="340">
        <v>1</v>
      </c>
      <c r="I176" s="340"/>
      <c r="J176" s="340"/>
      <c r="K176" s="340"/>
      <c r="L176" s="340"/>
      <c r="M176" s="340"/>
      <c r="N176" s="276"/>
      <c r="P176" s="450" t="s">
        <v>725</v>
      </c>
      <c r="R176">
        <f t="shared" si="1"/>
        <v>1</v>
      </c>
    </row>
    <row r="177" spans="1:18" ht="16" hidden="1" x14ac:dyDescent="0.2">
      <c r="A177" s="156">
        <v>10</v>
      </c>
      <c r="B177" s="74" t="s">
        <v>499</v>
      </c>
      <c r="C177" s="609"/>
      <c r="D177" s="610"/>
      <c r="E177" s="611"/>
      <c r="F177" s="341"/>
      <c r="G177" s="340"/>
      <c r="H177" s="340"/>
      <c r="I177" s="340"/>
      <c r="J177" s="340"/>
      <c r="K177" s="340"/>
      <c r="L177" s="340">
        <v>1</v>
      </c>
      <c r="M177" s="340"/>
      <c r="N177" s="276"/>
      <c r="P177" s="450" t="s">
        <v>725</v>
      </c>
      <c r="R177">
        <f t="shared" si="1"/>
        <v>1</v>
      </c>
    </row>
    <row r="178" spans="1:18" ht="16" hidden="1" x14ac:dyDescent="0.2">
      <c r="A178" s="156">
        <v>10</v>
      </c>
      <c r="B178" s="74" t="s">
        <v>308</v>
      </c>
      <c r="C178" s="609"/>
      <c r="D178" s="610"/>
      <c r="E178" s="611"/>
      <c r="F178" s="341"/>
      <c r="G178" s="340"/>
      <c r="H178" s="340"/>
      <c r="I178" s="340"/>
      <c r="J178" s="340"/>
      <c r="K178" s="340"/>
      <c r="L178" s="340">
        <v>1</v>
      </c>
      <c r="M178" s="340"/>
      <c r="N178" s="276"/>
      <c r="P178" s="450" t="s">
        <v>725</v>
      </c>
      <c r="R178">
        <f t="shared" si="1"/>
        <v>1</v>
      </c>
    </row>
    <row r="179" spans="1:18" ht="16" hidden="1" x14ac:dyDescent="0.2">
      <c r="A179" s="156">
        <v>11</v>
      </c>
      <c r="B179" s="74" t="s">
        <v>131</v>
      </c>
      <c r="C179" s="609"/>
      <c r="D179" s="610"/>
      <c r="E179" s="611"/>
      <c r="F179" s="341"/>
      <c r="G179" s="340"/>
      <c r="H179" s="340">
        <v>3</v>
      </c>
      <c r="I179" s="340"/>
      <c r="J179" s="340"/>
      <c r="K179" s="340"/>
      <c r="L179" s="340"/>
      <c r="M179" s="340"/>
      <c r="N179" s="276"/>
      <c r="P179" s="450" t="s">
        <v>725</v>
      </c>
      <c r="R179">
        <f t="shared" si="1"/>
        <v>3</v>
      </c>
    </row>
    <row r="180" spans="1:18" ht="16" hidden="1" x14ac:dyDescent="0.2">
      <c r="A180" s="156">
        <v>11</v>
      </c>
      <c r="B180" s="74" t="s">
        <v>723</v>
      </c>
      <c r="C180" s="609"/>
      <c r="D180" s="610"/>
      <c r="E180" s="611"/>
      <c r="F180" s="341"/>
      <c r="G180" s="340"/>
      <c r="H180" s="340">
        <v>1</v>
      </c>
      <c r="I180" s="340"/>
      <c r="J180" s="340"/>
      <c r="K180" s="340"/>
      <c r="L180" s="340"/>
      <c r="M180" s="340"/>
      <c r="N180" s="276"/>
      <c r="P180" s="450" t="s">
        <v>725</v>
      </c>
      <c r="R180">
        <f t="shared" si="1"/>
        <v>1</v>
      </c>
    </row>
    <row r="181" spans="1:18" ht="16" hidden="1" x14ac:dyDescent="0.2">
      <c r="A181" s="156">
        <v>13</v>
      </c>
      <c r="B181" s="74" t="s">
        <v>131</v>
      </c>
      <c r="C181" s="609"/>
      <c r="D181" s="610"/>
      <c r="E181" s="611"/>
      <c r="F181" s="341"/>
      <c r="G181" s="340"/>
      <c r="H181" s="340">
        <v>3</v>
      </c>
      <c r="I181" s="340"/>
      <c r="J181" s="340"/>
      <c r="K181" s="340"/>
      <c r="L181" s="340"/>
      <c r="M181" s="340"/>
      <c r="N181" s="276"/>
      <c r="P181" s="450" t="s">
        <v>725</v>
      </c>
      <c r="R181">
        <f t="shared" si="1"/>
        <v>3</v>
      </c>
    </row>
    <row r="182" spans="1:18" ht="16" hidden="1" x14ac:dyDescent="0.2">
      <c r="A182" s="156">
        <v>14</v>
      </c>
      <c r="B182" s="74" t="s">
        <v>131</v>
      </c>
      <c r="C182" s="609"/>
      <c r="D182" s="610"/>
      <c r="E182" s="611"/>
      <c r="F182" s="341"/>
      <c r="G182" s="340"/>
      <c r="H182" s="340">
        <v>2</v>
      </c>
      <c r="I182" s="340"/>
      <c r="J182" s="340"/>
      <c r="K182" s="340"/>
      <c r="L182" s="340"/>
      <c r="M182" s="340"/>
      <c r="N182" s="276"/>
      <c r="P182" s="450" t="s">
        <v>725</v>
      </c>
      <c r="R182">
        <f t="shared" si="1"/>
        <v>2</v>
      </c>
    </row>
    <row r="183" spans="1:18" ht="16" hidden="1" x14ac:dyDescent="0.2">
      <c r="A183" s="156">
        <v>14</v>
      </c>
      <c r="B183" s="74" t="s">
        <v>134</v>
      </c>
      <c r="C183" s="609"/>
      <c r="D183" s="610"/>
      <c r="E183" s="611"/>
      <c r="F183" s="341"/>
      <c r="G183" s="340"/>
      <c r="H183" s="340">
        <v>4</v>
      </c>
      <c r="I183" s="340"/>
      <c r="J183" s="340"/>
      <c r="K183" s="340"/>
      <c r="L183" s="340"/>
      <c r="M183" s="340"/>
      <c r="N183" s="276"/>
      <c r="P183" s="450" t="s">
        <v>725</v>
      </c>
      <c r="R183">
        <f t="shared" si="1"/>
        <v>4</v>
      </c>
    </row>
    <row r="184" spans="1:18" ht="16" hidden="1" x14ac:dyDescent="0.2">
      <c r="A184" s="156">
        <v>15</v>
      </c>
      <c r="B184" s="74" t="s">
        <v>131</v>
      </c>
      <c r="C184" s="609"/>
      <c r="D184" s="610"/>
      <c r="E184" s="611"/>
      <c r="F184" s="341"/>
      <c r="G184" s="340"/>
      <c r="H184" s="340">
        <v>2</v>
      </c>
      <c r="I184" s="340"/>
      <c r="J184" s="340"/>
      <c r="K184" s="340"/>
      <c r="L184" s="340"/>
      <c r="M184" s="340"/>
      <c r="N184" s="276"/>
      <c r="P184" s="450" t="s">
        <v>725</v>
      </c>
      <c r="R184">
        <f t="shared" si="1"/>
        <v>2</v>
      </c>
    </row>
    <row r="185" spans="1:18" ht="16" hidden="1" x14ac:dyDescent="0.2">
      <c r="A185" s="156">
        <v>16</v>
      </c>
      <c r="B185" s="74" t="s">
        <v>131</v>
      </c>
      <c r="C185" s="609"/>
      <c r="D185" s="610"/>
      <c r="E185" s="611"/>
      <c r="F185" s="341"/>
      <c r="G185" s="340"/>
      <c r="H185" s="340">
        <v>1</v>
      </c>
      <c r="I185" s="340"/>
      <c r="J185" s="340"/>
      <c r="K185" s="340"/>
      <c r="L185" s="340"/>
      <c r="M185" s="340"/>
      <c r="N185" s="276"/>
      <c r="P185" s="450" t="s">
        <v>725</v>
      </c>
      <c r="R185">
        <f t="shared" si="1"/>
        <v>1</v>
      </c>
    </row>
    <row r="186" spans="1:18" ht="16" hidden="1" x14ac:dyDescent="0.2">
      <c r="A186" s="156">
        <v>17</v>
      </c>
      <c r="B186" s="74" t="s">
        <v>135</v>
      </c>
      <c r="C186" s="609"/>
      <c r="D186" s="610"/>
      <c r="E186" s="611"/>
      <c r="F186" s="341"/>
      <c r="G186" s="340"/>
      <c r="H186" s="340"/>
      <c r="I186" s="340"/>
      <c r="J186" s="340"/>
      <c r="K186" s="340"/>
      <c r="L186" s="340">
        <v>2</v>
      </c>
      <c r="M186" s="340"/>
      <c r="N186" s="276"/>
      <c r="P186" s="450" t="s">
        <v>725</v>
      </c>
      <c r="R186">
        <f t="shared" si="1"/>
        <v>2</v>
      </c>
    </row>
    <row r="187" spans="1:18" ht="16" hidden="1" x14ac:dyDescent="0.2">
      <c r="A187" s="156">
        <v>18</v>
      </c>
      <c r="B187" s="74" t="s">
        <v>131</v>
      </c>
      <c r="C187" s="609"/>
      <c r="D187" s="610"/>
      <c r="E187" s="611"/>
      <c r="F187" s="341"/>
      <c r="G187" s="340"/>
      <c r="H187" s="340">
        <v>4</v>
      </c>
      <c r="I187" s="340"/>
      <c r="J187" s="340"/>
      <c r="K187" s="340"/>
      <c r="L187" s="340"/>
      <c r="M187" s="340"/>
      <c r="N187" s="276"/>
      <c r="P187" s="450" t="s">
        <v>725</v>
      </c>
      <c r="R187">
        <f t="shared" si="1"/>
        <v>4</v>
      </c>
    </row>
    <row r="188" spans="1:18" ht="16" hidden="1" x14ac:dyDescent="0.2">
      <c r="A188" s="156">
        <v>20</v>
      </c>
      <c r="B188" s="74" t="s">
        <v>134</v>
      </c>
      <c r="C188" s="609"/>
      <c r="D188" s="610"/>
      <c r="E188" s="611"/>
      <c r="F188" s="341"/>
      <c r="G188" s="340"/>
      <c r="H188" s="340">
        <v>1</v>
      </c>
      <c r="I188" s="340"/>
      <c r="J188" s="340"/>
      <c r="K188" s="340"/>
      <c r="L188" s="340"/>
      <c r="M188" s="340"/>
      <c r="N188" s="276"/>
      <c r="P188" s="450" t="s">
        <v>725</v>
      </c>
      <c r="R188">
        <f t="shared" si="1"/>
        <v>1</v>
      </c>
    </row>
  </sheetData>
  <autoFilter ref="A24:P188" xr:uid="{BFA3645F-7846-4A55-B198-01020EE9DC5A}">
    <filterColumn colId="1">
      <filters>
        <filter val="Marchantia (?) sp"/>
        <filter val="Senecio"/>
      </filters>
    </filterColumn>
  </autoFilter>
  <mergeCells count="199">
    <mergeCell ref="C120:E120"/>
    <mergeCell ref="C121:E121"/>
    <mergeCell ref="C122:E122"/>
    <mergeCell ref="C123:E123"/>
    <mergeCell ref="C64:E64"/>
    <mergeCell ref="C111:E111"/>
    <mergeCell ref="C112:E112"/>
    <mergeCell ref="C113:E113"/>
    <mergeCell ref="C114:E114"/>
    <mergeCell ref="C115:E115"/>
    <mergeCell ref="C116:E116"/>
    <mergeCell ref="C117:E117"/>
    <mergeCell ref="C118:E118"/>
    <mergeCell ref="C119:E119"/>
    <mergeCell ref="C102:E102"/>
    <mergeCell ref="C103:E103"/>
    <mergeCell ref="C104:E104"/>
    <mergeCell ref="C105:E105"/>
    <mergeCell ref="C106:E106"/>
    <mergeCell ref="C107:E107"/>
    <mergeCell ref="C108:E108"/>
    <mergeCell ref="C109:E109"/>
    <mergeCell ref="C110:E110"/>
    <mergeCell ref="C72:E72"/>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5:E65"/>
    <mergeCell ref="C56:E56"/>
    <mergeCell ref="C57:E57"/>
    <mergeCell ref="C58:E58"/>
    <mergeCell ref="C55:E55"/>
    <mergeCell ref="C73:E73"/>
    <mergeCell ref="C74:E74"/>
    <mergeCell ref="C75:E75"/>
    <mergeCell ref="C76:E76"/>
    <mergeCell ref="C77:E77"/>
    <mergeCell ref="C66:E66"/>
    <mergeCell ref="C67:E67"/>
    <mergeCell ref="C68:E68"/>
    <mergeCell ref="C69:E69"/>
    <mergeCell ref="C70:E70"/>
    <mergeCell ref="C71:E71"/>
    <mergeCell ref="C84:E84"/>
    <mergeCell ref="C85:E85"/>
    <mergeCell ref="C86:E86"/>
    <mergeCell ref="C87:E87"/>
    <mergeCell ref="C88:E88"/>
    <mergeCell ref="C89:E89"/>
    <mergeCell ref="C78:E78"/>
    <mergeCell ref="C79:E79"/>
    <mergeCell ref="C80:E80"/>
    <mergeCell ref="C81:E81"/>
    <mergeCell ref="C82:E82"/>
    <mergeCell ref="C83:E83"/>
    <mergeCell ref="C101:E101"/>
    <mergeCell ref="C99:E99"/>
    <mergeCell ref="C100:E100"/>
    <mergeCell ref="C96:E96"/>
    <mergeCell ref="C97:E97"/>
    <mergeCell ref="C98:E98"/>
    <mergeCell ref="C90:E90"/>
    <mergeCell ref="C91:E91"/>
    <mergeCell ref="C92:E92"/>
    <mergeCell ref="C93:E93"/>
    <mergeCell ref="C94:E94"/>
    <mergeCell ref="C95:E95"/>
    <mergeCell ref="C131:E131"/>
    <mergeCell ref="C132:E132"/>
    <mergeCell ref="C133:E133"/>
    <mergeCell ref="C134:E134"/>
    <mergeCell ref="C135:E135"/>
    <mergeCell ref="C136:E136"/>
    <mergeCell ref="C137:E137"/>
    <mergeCell ref="C138:E138"/>
    <mergeCell ref="C124:E124"/>
    <mergeCell ref="C125:E125"/>
    <mergeCell ref="C126:E126"/>
    <mergeCell ref="C127:E127"/>
    <mergeCell ref="C128:E128"/>
    <mergeCell ref="C129:E129"/>
    <mergeCell ref="C130:E130"/>
    <mergeCell ref="C139:E139"/>
    <mergeCell ref="C140:E140"/>
    <mergeCell ref="C141:E141"/>
    <mergeCell ref="C142:E142"/>
    <mergeCell ref="C143:E143"/>
    <mergeCell ref="C144:E144"/>
    <mergeCell ref="C145:E145"/>
    <mergeCell ref="C146:E146"/>
    <mergeCell ref="C147:E147"/>
    <mergeCell ref="C148:E148"/>
    <mergeCell ref="C149:E149"/>
    <mergeCell ref="C150:E150"/>
    <mergeCell ref="C151:E151"/>
    <mergeCell ref="C152:E152"/>
    <mergeCell ref="C153:E153"/>
    <mergeCell ref="C154:E154"/>
    <mergeCell ref="C155:E155"/>
    <mergeCell ref="C156:E156"/>
    <mergeCell ref="C157:E157"/>
    <mergeCell ref="C158:E158"/>
    <mergeCell ref="C159:E159"/>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84:E184"/>
    <mergeCell ref="C185:E185"/>
    <mergeCell ref="C186:E186"/>
    <mergeCell ref="C187:E187"/>
    <mergeCell ref="C188:E188"/>
    <mergeCell ref="C175:E175"/>
    <mergeCell ref="C176:E176"/>
    <mergeCell ref="C177:E177"/>
    <mergeCell ref="C178:E178"/>
    <mergeCell ref="C179:E179"/>
    <mergeCell ref="C180:E180"/>
    <mergeCell ref="C181:E181"/>
    <mergeCell ref="C182:E182"/>
    <mergeCell ref="C183:E183"/>
  </mergeCells>
  <phoneticPr fontId="21" type="noConversion"/>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dimension ref="A1:U146"/>
  <sheetViews>
    <sheetView topLeftCell="A19" zoomScaleNormal="100" workbookViewId="0">
      <selection activeCell="O147" sqref="O147"/>
    </sheetView>
  </sheetViews>
  <sheetFormatPr baseColWidth="10" defaultColWidth="8.83203125" defaultRowHeight="15" x14ac:dyDescent="0.2"/>
  <cols>
    <col min="1" max="1" width="4.5" style="1" customWidth="1"/>
    <col min="2" max="2" width="32" style="1" customWidth="1"/>
    <col min="3" max="3" width="8" style="1" customWidth="1"/>
    <col min="4" max="4" width="0.83203125" style="1" customWidth="1"/>
    <col min="5" max="5" width="3.1640625" style="1" customWidth="1"/>
    <col min="6" max="6" width="9.6640625" customWidth="1"/>
    <col min="7" max="7" width="7.6640625" customWidth="1"/>
    <col min="8" max="8" width="8.83203125" customWidth="1"/>
    <col min="9" max="9" width="7"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370</v>
      </c>
      <c r="B2" s="590"/>
      <c r="C2" s="54"/>
      <c r="D2" s="86"/>
      <c r="E2" s="11"/>
      <c r="F2" s="8"/>
      <c r="G2" s="8"/>
      <c r="H2" s="8"/>
      <c r="I2" s="8"/>
      <c r="J2" s="7"/>
      <c r="K2" s="8"/>
      <c r="L2" s="8"/>
      <c r="M2" s="8"/>
      <c r="N2" s="8"/>
      <c r="P2" s="339" t="s">
        <v>604</v>
      </c>
    </row>
    <row r="3" spans="1:21" ht="15" customHeight="1" x14ac:dyDescent="0.2">
      <c r="A3" s="589" t="s">
        <v>327</v>
      </c>
      <c r="B3" s="590"/>
      <c r="C3" s="57" t="s">
        <v>342</v>
      </c>
      <c r="D3" s="6"/>
      <c r="E3" s="53" t="s">
        <v>79</v>
      </c>
      <c r="F3" s="82"/>
      <c r="G3" s="83"/>
      <c r="H3" s="84" t="s">
        <v>0</v>
      </c>
      <c r="I3" s="598" t="s">
        <v>1</v>
      </c>
      <c r="J3" s="598"/>
      <c r="K3" s="599" t="s">
        <v>8</v>
      </c>
      <c r="L3" s="599"/>
      <c r="M3" s="599"/>
      <c r="N3" s="6"/>
      <c r="P3" s="369" t="s">
        <v>586</v>
      </c>
      <c r="Q3" s="370">
        <v>0.60069444444444442</v>
      </c>
      <c r="R3" s="369"/>
      <c r="S3" s="369"/>
      <c r="T3" s="369"/>
      <c r="U3" s="369"/>
    </row>
    <row r="4" spans="1:21" ht="15" customHeight="1" x14ac:dyDescent="0.2">
      <c r="A4" s="589" t="s">
        <v>108</v>
      </c>
      <c r="B4" s="590"/>
      <c r="C4" s="57" t="s">
        <v>368</v>
      </c>
      <c r="D4" s="49"/>
      <c r="E4" s="591" t="s">
        <v>2</v>
      </c>
      <c r="F4" s="591"/>
      <c r="G4" s="600"/>
      <c r="H4" s="134">
        <v>43815</v>
      </c>
      <c r="I4" s="592" t="s">
        <v>247</v>
      </c>
      <c r="J4" s="592"/>
      <c r="K4" s="592" t="s">
        <v>119</v>
      </c>
      <c r="L4" s="592"/>
      <c r="M4" s="592"/>
      <c r="N4" s="47" t="s">
        <v>408</v>
      </c>
      <c r="P4" s="369" t="s">
        <v>587</v>
      </c>
      <c r="Q4" s="370">
        <v>0.62152777777777779</v>
      </c>
      <c r="R4" s="369"/>
      <c r="S4" s="369"/>
      <c r="T4" s="369"/>
      <c r="U4" s="369"/>
    </row>
    <row r="5" spans="1:21" ht="15" customHeight="1" x14ac:dyDescent="0.2">
      <c r="A5" s="589" t="s">
        <v>249</v>
      </c>
      <c r="B5" s="590"/>
      <c r="C5" s="183">
        <v>43895</v>
      </c>
      <c r="D5" s="49"/>
      <c r="E5" s="591" t="s">
        <v>3</v>
      </c>
      <c r="F5" s="591"/>
      <c r="G5" s="591"/>
      <c r="H5" s="134">
        <v>41564</v>
      </c>
      <c r="I5" s="592" t="s">
        <v>406</v>
      </c>
      <c r="J5" s="592"/>
      <c r="K5" s="592" t="s">
        <v>324</v>
      </c>
      <c r="L5" s="592"/>
      <c r="M5" s="592"/>
      <c r="N5" s="47" t="s">
        <v>409</v>
      </c>
      <c r="P5" s="369" t="s">
        <v>584</v>
      </c>
      <c r="Q5" s="369" t="s">
        <v>635</v>
      </c>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69" t="s">
        <v>0</v>
      </c>
      <c r="Q6" s="376">
        <v>44152</v>
      </c>
      <c r="R6" s="369"/>
      <c r="S6" s="369"/>
      <c r="T6" s="369"/>
      <c r="U6" s="369"/>
    </row>
    <row r="7" spans="1:21" ht="15" customHeight="1" x14ac:dyDescent="0.2">
      <c r="A7" s="582" t="s">
        <v>10</v>
      </c>
      <c r="B7" s="583"/>
      <c r="C7" s="58">
        <v>20</v>
      </c>
      <c r="D7" s="50"/>
      <c r="E7" s="39" t="s">
        <v>92</v>
      </c>
      <c r="F7" s="39"/>
      <c r="G7" s="39"/>
      <c r="H7" s="39"/>
      <c r="I7" s="39"/>
      <c r="P7" s="369"/>
      <c r="Q7" s="369"/>
      <c r="R7" s="372"/>
      <c r="S7" s="617"/>
      <c r="T7" s="617"/>
      <c r="U7" s="369"/>
    </row>
    <row r="8" spans="1:21" ht="53.25" customHeight="1" x14ac:dyDescent="0.2">
      <c r="A8" s="635" t="s">
        <v>369</v>
      </c>
      <c r="B8" s="636"/>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1.6</v>
      </c>
      <c r="J9" s="9">
        <v>1.6</v>
      </c>
      <c r="K9" s="9">
        <v>1.6</v>
      </c>
      <c r="L9" s="27"/>
      <c r="M9" s="27"/>
      <c r="N9" s="27"/>
      <c r="P9" s="342"/>
      <c r="Q9" s="342"/>
      <c r="R9" s="342"/>
      <c r="S9" s="342"/>
      <c r="T9" s="342"/>
      <c r="U9" s="342"/>
    </row>
    <row r="10" spans="1:21" ht="15" customHeight="1" x14ac:dyDescent="0.2">
      <c r="A10" s="587" t="s">
        <v>154</v>
      </c>
      <c r="B10" s="588"/>
      <c r="C10" s="62">
        <v>240201.398067</v>
      </c>
      <c r="D10" s="6"/>
      <c r="E10" s="34" t="s">
        <v>314</v>
      </c>
      <c r="F10" s="35"/>
      <c r="G10" s="85"/>
      <c r="H10" s="35"/>
      <c r="I10" s="36">
        <v>0.8</v>
      </c>
      <c r="J10" s="9">
        <v>1.6</v>
      </c>
      <c r="K10" s="9">
        <v>1.3</v>
      </c>
      <c r="L10" s="9">
        <v>25</v>
      </c>
      <c r="M10" s="44"/>
      <c r="N10" s="9"/>
      <c r="P10" s="342"/>
      <c r="Q10" s="342"/>
      <c r="R10" s="342"/>
      <c r="S10" s="342"/>
      <c r="T10" s="375"/>
      <c r="U10" s="342"/>
    </row>
    <row r="11" spans="1:21" ht="15" customHeight="1" x14ac:dyDescent="0.2">
      <c r="A11" s="573" t="s">
        <v>176</v>
      </c>
      <c r="B11" s="574"/>
      <c r="C11" s="57">
        <v>6302334</v>
      </c>
      <c r="D11" s="6"/>
      <c r="E11" s="63" t="s">
        <v>315</v>
      </c>
      <c r="F11" s="37"/>
      <c r="G11" s="38"/>
      <c r="H11" s="38"/>
      <c r="I11" s="52">
        <v>0</v>
      </c>
      <c r="J11" s="9">
        <v>0.1</v>
      </c>
      <c r="K11" s="9">
        <v>0.05</v>
      </c>
      <c r="L11" s="9">
        <v>0</v>
      </c>
      <c r="M11" s="43">
        <v>0</v>
      </c>
      <c r="N11" s="9">
        <v>100</v>
      </c>
      <c r="P11" s="342"/>
      <c r="Q11" s="342"/>
      <c r="R11" s="342"/>
      <c r="S11" s="342">
        <v>0</v>
      </c>
      <c r="T11" s="342">
        <v>0</v>
      </c>
      <c r="U11" s="342">
        <v>100</v>
      </c>
    </row>
    <row r="12" spans="1:21" ht="15" customHeight="1" x14ac:dyDescent="0.2">
      <c r="A12" s="573" t="s">
        <v>78</v>
      </c>
      <c r="B12" s="574"/>
      <c r="C12" s="54">
        <v>56</v>
      </c>
      <c r="D12" s="2"/>
      <c r="E12" s="575" t="s">
        <v>316</v>
      </c>
      <c r="F12" s="576"/>
      <c r="G12" s="576"/>
      <c r="H12" s="577"/>
      <c r="I12" s="36">
        <v>0.8</v>
      </c>
      <c r="J12" s="9">
        <v>0.9</v>
      </c>
      <c r="K12" s="9">
        <v>0.8</v>
      </c>
      <c r="L12" s="9">
        <v>60</v>
      </c>
      <c r="M12" s="44"/>
      <c r="N12" s="9"/>
      <c r="O12" s="7"/>
      <c r="P12" s="342"/>
      <c r="Q12" s="342"/>
      <c r="R12" s="342"/>
      <c r="S12" s="342"/>
      <c r="T12" s="375"/>
      <c r="U12" s="342"/>
    </row>
    <row r="13" spans="1:21" ht="15" customHeight="1" x14ac:dyDescent="0.2">
      <c r="A13" s="578" t="s">
        <v>15</v>
      </c>
      <c r="B13" s="579"/>
      <c r="C13" s="59">
        <v>4</v>
      </c>
      <c r="D13" s="49"/>
      <c r="E13" s="64" t="s">
        <v>317</v>
      </c>
      <c r="F13" s="64"/>
      <c r="G13" s="64"/>
      <c r="H13" s="46"/>
      <c r="I13" s="428">
        <v>0.2</v>
      </c>
      <c r="J13" s="426">
        <v>0.4</v>
      </c>
      <c r="K13" s="426">
        <v>0.3</v>
      </c>
      <c r="L13" s="426">
        <v>2</v>
      </c>
      <c r="M13" s="43">
        <v>0</v>
      </c>
      <c r="N13" s="9">
        <v>100</v>
      </c>
      <c r="O13" s="7"/>
      <c r="P13" s="342">
        <v>0.1</v>
      </c>
      <c r="Q13" s="342">
        <v>0.3</v>
      </c>
      <c r="R13" s="342"/>
      <c r="S13" s="342">
        <v>2</v>
      </c>
      <c r="T13" s="342">
        <v>0</v>
      </c>
      <c r="U13" s="342">
        <v>100</v>
      </c>
    </row>
    <row r="14" spans="1:21" ht="15" customHeight="1" x14ac:dyDescent="0.2">
      <c r="A14" s="573" t="s">
        <v>14</v>
      </c>
      <c r="B14" s="574"/>
      <c r="C14" s="57">
        <v>1074</v>
      </c>
      <c r="D14" s="49"/>
      <c r="E14" s="11"/>
      <c r="F14" s="8"/>
      <c r="G14" s="109"/>
      <c r="H14" s="38"/>
      <c r="I14" s="427" t="s">
        <v>700</v>
      </c>
      <c r="J14" s="427" t="s">
        <v>697</v>
      </c>
      <c r="K14" s="427" t="s">
        <v>698</v>
      </c>
      <c r="L14" s="427" t="s">
        <v>699</v>
      </c>
      <c r="M14" s="48"/>
      <c r="N14" s="8"/>
      <c r="O14" s="7"/>
      <c r="P14" s="7"/>
    </row>
    <row r="15" spans="1:21" ht="15" customHeight="1" x14ac:dyDescent="0.2">
      <c r="A15" s="14" t="s">
        <v>16</v>
      </c>
      <c r="B15" s="29"/>
      <c r="C15" s="185"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0</v>
      </c>
      <c r="K16" s="87"/>
      <c r="L16" s="6"/>
      <c r="M16" s="6"/>
      <c r="N16" s="7"/>
      <c r="O16" s="7"/>
      <c r="P16" s="7"/>
    </row>
    <row r="17" spans="1:16" ht="15" customHeight="1" x14ac:dyDescent="0.2">
      <c r="A17" s="26"/>
      <c r="B17" s="6"/>
      <c r="C17" s="12"/>
      <c r="D17" s="108"/>
      <c r="E17" s="567" t="s">
        <v>101</v>
      </c>
      <c r="F17" s="568"/>
      <c r="G17" s="568"/>
      <c r="H17" s="568"/>
      <c r="I17" s="569"/>
      <c r="J17" s="17">
        <v>100</v>
      </c>
      <c r="K17" s="4"/>
      <c r="L17" s="7"/>
      <c r="M17" s="7"/>
    </row>
    <row r="18" spans="1:16" ht="18" customHeight="1" x14ac:dyDescent="0.2">
      <c r="A18" s="26"/>
      <c r="B18" s="6"/>
      <c r="C18" s="12"/>
      <c r="D18" s="6"/>
      <c r="E18" s="613" t="s">
        <v>91</v>
      </c>
      <c r="F18" s="594"/>
      <c r="G18" s="594"/>
      <c r="H18" s="594"/>
      <c r="I18" s="96"/>
      <c r="J18" s="94">
        <v>25</v>
      </c>
      <c r="K18" s="95"/>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6</v>
      </c>
      <c r="J20" s="15">
        <v>4</v>
      </c>
      <c r="K20" s="9">
        <v>10</v>
      </c>
      <c r="L20" s="9">
        <v>2</v>
      </c>
      <c r="M20" s="9">
        <v>13</v>
      </c>
      <c r="N20" s="129" t="s">
        <v>202</v>
      </c>
      <c r="O20" s="129" t="s">
        <v>203</v>
      </c>
    </row>
    <row r="21" spans="1:16" ht="15" customHeight="1" x14ac:dyDescent="0.2">
      <c r="A21" s="14" t="s">
        <v>18</v>
      </c>
      <c r="B21" s="29"/>
      <c r="C21" s="60" t="s">
        <v>124</v>
      </c>
      <c r="D21" s="6"/>
      <c r="E21" s="13"/>
      <c r="F21" s="32"/>
      <c r="G21" s="65"/>
      <c r="H21" s="66"/>
      <c r="I21" s="15">
        <v>2</v>
      </c>
      <c r="J21" s="15">
        <v>2</v>
      </c>
      <c r="K21" s="9">
        <v>4</v>
      </c>
      <c r="L21" s="9">
        <v>1.5</v>
      </c>
      <c r="M21" s="9">
        <v>6</v>
      </c>
      <c r="N21" s="129">
        <f>AVERAGE(I20:M21)</f>
        <v>5.05</v>
      </c>
      <c r="O21" s="129">
        <f>SQRT(VAR(I20:M21)/10)</f>
        <v>1.2120918557051139</v>
      </c>
    </row>
    <row r="22" spans="1:16" ht="15" customHeight="1" x14ac:dyDescent="0.2">
      <c r="A22" s="68"/>
      <c r="B22" s="69" t="s">
        <v>265</v>
      </c>
      <c r="C22" s="61"/>
      <c r="D22" s="6"/>
      <c r="E22" s="575" t="s">
        <v>93</v>
      </c>
      <c r="F22" s="576"/>
      <c r="G22" s="576"/>
      <c r="H22" s="576"/>
      <c r="I22" s="67" t="s">
        <v>371</v>
      </c>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hidden="1" customHeight="1" thickBot="1" x14ac:dyDescent="0.25">
      <c r="A25" s="196" t="s">
        <v>19</v>
      </c>
      <c r="B25" s="153"/>
      <c r="C25" s="110"/>
      <c r="D25" s="30"/>
      <c r="E25" s="30"/>
      <c r="G25" s="75"/>
      <c r="H25" s="603" t="s">
        <v>98</v>
      </c>
      <c r="I25" s="603"/>
      <c r="J25" s="603"/>
      <c r="K25" s="81"/>
      <c r="L25" s="604" t="s">
        <v>75</v>
      </c>
      <c r="M25" s="603"/>
      <c r="N25" s="605"/>
    </row>
    <row r="26" spans="1:16" ht="71.25" hidden="1"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hidden="1" customHeight="1" x14ac:dyDescent="0.2">
      <c r="A27" s="18">
        <v>1</v>
      </c>
      <c r="B27" s="151" t="s">
        <v>134</v>
      </c>
      <c r="C27" s="631" t="s">
        <v>233</v>
      </c>
      <c r="D27" s="632"/>
      <c r="E27" s="633"/>
      <c r="F27" s="103" t="s">
        <v>238</v>
      </c>
      <c r="G27" s="274"/>
      <c r="H27" s="275">
        <v>19</v>
      </c>
      <c r="I27" s="276"/>
      <c r="J27" s="276"/>
      <c r="K27" s="276"/>
      <c r="L27" s="277"/>
      <c r="M27" s="276"/>
      <c r="N27" s="276"/>
    </row>
    <row r="28" spans="1:16" ht="17.25" hidden="1" customHeight="1" x14ac:dyDescent="0.2">
      <c r="A28" s="18">
        <v>1</v>
      </c>
      <c r="B28" s="151" t="s">
        <v>185</v>
      </c>
      <c r="C28" s="631" t="s">
        <v>233</v>
      </c>
      <c r="D28" s="632"/>
      <c r="E28" s="633"/>
      <c r="F28" s="103" t="s">
        <v>238</v>
      </c>
      <c r="G28" s="276"/>
      <c r="H28" s="278">
        <v>1</v>
      </c>
      <c r="I28" s="276"/>
      <c r="J28" s="276"/>
      <c r="K28" s="276"/>
      <c r="L28" s="277"/>
      <c r="M28" s="276"/>
      <c r="N28" s="276"/>
    </row>
    <row r="29" spans="1:16" ht="17.25" hidden="1" customHeight="1" x14ac:dyDescent="0.2">
      <c r="A29" s="18">
        <v>1</v>
      </c>
      <c r="B29" s="151" t="s">
        <v>229</v>
      </c>
      <c r="C29" s="631" t="s">
        <v>236</v>
      </c>
      <c r="D29" s="632"/>
      <c r="E29" s="633"/>
      <c r="F29" s="103" t="s">
        <v>239</v>
      </c>
      <c r="G29" s="276"/>
      <c r="H29" s="278"/>
      <c r="I29" s="276"/>
      <c r="J29" s="276">
        <v>1</v>
      </c>
      <c r="K29" s="276"/>
      <c r="L29" s="277"/>
      <c r="M29" s="276"/>
      <c r="N29" s="276"/>
    </row>
    <row r="30" spans="1:16" ht="17.25" hidden="1" customHeight="1" x14ac:dyDescent="0.2">
      <c r="A30" s="18">
        <v>1</v>
      </c>
      <c r="B30" s="151" t="s">
        <v>139</v>
      </c>
      <c r="C30" s="631" t="s">
        <v>234</v>
      </c>
      <c r="D30" s="632"/>
      <c r="E30" s="633"/>
      <c r="F30" s="103" t="s">
        <v>238</v>
      </c>
      <c r="G30" s="276"/>
      <c r="H30" s="278">
        <v>1</v>
      </c>
      <c r="I30" s="276"/>
      <c r="J30" s="276">
        <v>1</v>
      </c>
      <c r="K30" s="276"/>
      <c r="L30" s="277"/>
      <c r="M30" s="276"/>
      <c r="N30" s="276"/>
    </row>
    <row r="31" spans="1:16" ht="17.25" hidden="1" customHeight="1" x14ac:dyDescent="0.2">
      <c r="A31" s="18">
        <v>2</v>
      </c>
      <c r="B31" s="151" t="s">
        <v>185</v>
      </c>
      <c r="C31" s="631" t="s">
        <v>234</v>
      </c>
      <c r="D31" s="632"/>
      <c r="E31" s="633"/>
      <c r="F31" s="103" t="s">
        <v>238</v>
      </c>
      <c r="G31" s="276"/>
      <c r="H31" s="278">
        <v>1</v>
      </c>
      <c r="I31" s="276"/>
      <c r="J31" s="276"/>
      <c r="K31" s="276"/>
      <c r="L31" s="277"/>
      <c r="M31" s="276"/>
      <c r="N31" s="276"/>
    </row>
    <row r="32" spans="1:16" ht="17.25" hidden="1" customHeight="1" x14ac:dyDescent="0.2">
      <c r="A32" s="18">
        <v>2</v>
      </c>
      <c r="B32" s="151" t="s">
        <v>134</v>
      </c>
      <c r="C32" s="631" t="s">
        <v>233</v>
      </c>
      <c r="D32" s="632"/>
      <c r="E32" s="633"/>
      <c r="F32" s="103" t="s">
        <v>238</v>
      </c>
      <c r="G32" s="276"/>
      <c r="H32" s="278">
        <v>4</v>
      </c>
      <c r="I32" s="276"/>
      <c r="J32" s="276"/>
      <c r="K32" s="276"/>
      <c r="L32" s="277"/>
      <c r="M32" s="276"/>
      <c r="N32" s="276"/>
    </row>
    <row r="33" spans="1:14" ht="17.25" hidden="1" customHeight="1" x14ac:dyDescent="0.2">
      <c r="A33" s="18">
        <v>2</v>
      </c>
      <c r="B33" s="151" t="s">
        <v>139</v>
      </c>
      <c r="C33" s="631" t="s">
        <v>233</v>
      </c>
      <c r="D33" s="632"/>
      <c r="E33" s="633"/>
      <c r="F33" s="103" t="s">
        <v>238</v>
      </c>
      <c r="G33" s="276"/>
      <c r="H33" s="278"/>
      <c r="I33" s="276"/>
      <c r="J33" s="276">
        <v>3</v>
      </c>
      <c r="K33" s="276"/>
      <c r="L33" s="277"/>
      <c r="M33" s="276"/>
      <c r="N33" s="276"/>
    </row>
    <row r="34" spans="1:14" ht="17.25" hidden="1" customHeight="1" x14ac:dyDescent="0.2">
      <c r="A34" s="18">
        <v>2</v>
      </c>
      <c r="B34" s="151" t="s">
        <v>229</v>
      </c>
      <c r="C34" s="631" t="s">
        <v>236</v>
      </c>
      <c r="D34" s="632"/>
      <c r="E34" s="633"/>
      <c r="F34" s="103" t="s">
        <v>239</v>
      </c>
      <c r="G34" s="276"/>
      <c r="H34" s="278"/>
      <c r="I34" s="276"/>
      <c r="J34" s="276">
        <v>1</v>
      </c>
      <c r="K34" s="276"/>
      <c r="L34" s="277"/>
      <c r="M34" s="276"/>
      <c r="N34" s="276"/>
    </row>
    <row r="35" spans="1:14" ht="17.25" hidden="1" customHeight="1" x14ac:dyDescent="0.2">
      <c r="A35" s="18">
        <v>2</v>
      </c>
      <c r="B35" s="151" t="s">
        <v>161</v>
      </c>
      <c r="C35" s="631" t="s">
        <v>235</v>
      </c>
      <c r="D35" s="632"/>
      <c r="E35" s="633"/>
      <c r="F35" s="103" t="s">
        <v>239</v>
      </c>
      <c r="G35" s="276"/>
      <c r="H35" s="278"/>
      <c r="I35" s="276"/>
      <c r="J35" s="276">
        <v>2</v>
      </c>
      <c r="K35" s="276"/>
      <c r="L35" s="277"/>
      <c r="M35" s="276"/>
      <c r="N35" s="276"/>
    </row>
    <row r="36" spans="1:14" ht="17.25" hidden="1" customHeight="1" x14ac:dyDescent="0.2">
      <c r="A36" s="18">
        <v>3</v>
      </c>
      <c r="B36" s="151" t="s">
        <v>139</v>
      </c>
      <c r="C36" s="631" t="s">
        <v>234</v>
      </c>
      <c r="D36" s="632"/>
      <c r="E36" s="633"/>
      <c r="F36" s="103" t="s">
        <v>238</v>
      </c>
      <c r="G36" s="276"/>
      <c r="H36" s="278">
        <v>3</v>
      </c>
      <c r="I36" s="276"/>
      <c r="J36" s="276">
        <v>2</v>
      </c>
      <c r="K36" s="276"/>
      <c r="L36" s="277"/>
      <c r="M36" s="276"/>
      <c r="N36" s="276"/>
    </row>
    <row r="37" spans="1:14" ht="17.25" hidden="1" customHeight="1" x14ac:dyDescent="0.2">
      <c r="A37" s="18">
        <v>3</v>
      </c>
      <c r="B37" s="151" t="s">
        <v>135</v>
      </c>
      <c r="C37" s="631" t="s">
        <v>236</v>
      </c>
      <c r="D37" s="632"/>
      <c r="E37" s="633"/>
      <c r="F37" s="103" t="s">
        <v>242</v>
      </c>
      <c r="G37" s="276"/>
      <c r="H37" s="278"/>
      <c r="I37" s="276"/>
      <c r="J37" s="276">
        <v>3</v>
      </c>
      <c r="K37" s="276"/>
      <c r="L37" s="277"/>
      <c r="M37" s="276"/>
      <c r="N37" s="276"/>
    </row>
    <row r="38" spans="1:14" ht="17.25" hidden="1" customHeight="1" x14ac:dyDescent="0.2">
      <c r="A38" s="18">
        <v>3</v>
      </c>
      <c r="B38" s="151" t="s">
        <v>229</v>
      </c>
      <c r="C38" s="631" t="s">
        <v>236</v>
      </c>
      <c r="D38" s="632"/>
      <c r="E38" s="633"/>
      <c r="F38" s="103" t="s">
        <v>239</v>
      </c>
      <c r="G38" s="276"/>
      <c r="H38" s="278"/>
      <c r="I38" s="276"/>
      <c r="J38" s="276"/>
      <c r="K38" s="276"/>
      <c r="L38" s="277">
        <v>1</v>
      </c>
      <c r="M38" s="276"/>
      <c r="N38" s="276"/>
    </row>
    <row r="39" spans="1:14" ht="17.25" hidden="1" customHeight="1" x14ac:dyDescent="0.2">
      <c r="A39" s="18">
        <v>3</v>
      </c>
      <c r="B39" s="151" t="s">
        <v>134</v>
      </c>
      <c r="C39" s="631" t="s">
        <v>233</v>
      </c>
      <c r="D39" s="632"/>
      <c r="E39" s="633"/>
      <c r="F39" s="103" t="s">
        <v>238</v>
      </c>
      <c r="G39" s="276"/>
      <c r="H39" s="278">
        <v>7</v>
      </c>
      <c r="I39" s="276"/>
      <c r="J39" s="276"/>
      <c r="K39" s="276"/>
      <c r="L39" s="277"/>
      <c r="M39" s="276"/>
      <c r="N39" s="276"/>
    </row>
    <row r="40" spans="1:14" ht="17.25" hidden="1" customHeight="1" x14ac:dyDescent="0.2">
      <c r="A40" s="18">
        <v>3</v>
      </c>
      <c r="B40" s="151" t="s">
        <v>185</v>
      </c>
      <c r="C40" s="631" t="s">
        <v>234</v>
      </c>
      <c r="D40" s="632"/>
      <c r="E40" s="633"/>
      <c r="F40" s="103" t="s">
        <v>238</v>
      </c>
      <c r="G40" s="276"/>
      <c r="H40" s="278">
        <v>2</v>
      </c>
      <c r="I40" s="276"/>
      <c r="J40" s="276"/>
      <c r="K40" s="276"/>
      <c r="L40" s="277"/>
      <c r="M40" s="276"/>
      <c r="N40" s="276"/>
    </row>
    <row r="41" spans="1:14" ht="17.25" hidden="1" customHeight="1" x14ac:dyDescent="0.2">
      <c r="A41" s="18">
        <v>4</v>
      </c>
      <c r="B41" s="151" t="s">
        <v>135</v>
      </c>
      <c r="C41" s="631" t="s">
        <v>236</v>
      </c>
      <c r="D41" s="632"/>
      <c r="E41" s="633"/>
      <c r="F41" s="103" t="s">
        <v>242</v>
      </c>
      <c r="G41" s="276"/>
      <c r="H41" s="278"/>
      <c r="I41" s="276"/>
      <c r="J41" s="276">
        <v>2</v>
      </c>
      <c r="K41" s="276"/>
      <c r="L41" s="277"/>
      <c r="M41" s="276"/>
      <c r="N41" s="276"/>
    </row>
    <row r="42" spans="1:14" ht="17.25" hidden="1" customHeight="1" x14ac:dyDescent="0.2">
      <c r="A42" s="18">
        <v>4</v>
      </c>
      <c r="B42" s="151" t="s">
        <v>229</v>
      </c>
      <c r="C42" s="631" t="s">
        <v>236</v>
      </c>
      <c r="D42" s="632"/>
      <c r="E42" s="633"/>
      <c r="F42" s="103" t="s">
        <v>239</v>
      </c>
      <c r="G42" s="276"/>
      <c r="H42" s="278"/>
      <c r="I42" s="276"/>
      <c r="J42" s="276">
        <v>1</v>
      </c>
      <c r="K42" s="276"/>
      <c r="L42" s="277"/>
      <c r="M42" s="276"/>
      <c r="N42" s="276"/>
    </row>
    <row r="43" spans="1:14" ht="17.25" hidden="1" customHeight="1" x14ac:dyDescent="0.2">
      <c r="A43" s="18">
        <v>4</v>
      </c>
      <c r="B43" s="151" t="s">
        <v>139</v>
      </c>
      <c r="C43" s="631" t="s">
        <v>234</v>
      </c>
      <c r="D43" s="632"/>
      <c r="E43" s="633"/>
      <c r="F43" s="103" t="s">
        <v>238</v>
      </c>
      <c r="G43" s="276"/>
      <c r="H43" s="278"/>
      <c r="I43" s="276"/>
      <c r="J43" s="276">
        <v>1</v>
      </c>
      <c r="K43" s="276"/>
      <c r="L43" s="277"/>
      <c r="M43" s="276"/>
      <c r="N43" s="276"/>
    </row>
    <row r="44" spans="1:14" ht="17.25" hidden="1" customHeight="1" x14ac:dyDescent="0.2">
      <c r="A44" s="18">
        <v>5</v>
      </c>
      <c r="B44" s="151" t="s">
        <v>135</v>
      </c>
      <c r="C44" s="631" t="s">
        <v>236</v>
      </c>
      <c r="D44" s="632"/>
      <c r="E44" s="633"/>
      <c r="F44" s="103" t="s">
        <v>242</v>
      </c>
      <c r="G44" s="276"/>
      <c r="H44" s="278"/>
      <c r="I44" s="276"/>
      <c r="J44" s="276">
        <v>1</v>
      </c>
      <c r="K44" s="276"/>
      <c r="L44" s="277"/>
      <c r="M44" s="276"/>
      <c r="N44" s="276"/>
    </row>
    <row r="45" spans="1:14" ht="17.25" hidden="1" customHeight="1" x14ac:dyDescent="0.2">
      <c r="A45" s="18">
        <v>5</v>
      </c>
      <c r="B45" s="151" t="s">
        <v>134</v>
      </c>
      <c r="C45" s="631" t="s">
        <v>233</v>
      </c>
      <c r="D45" s="632"/>
      <c r="E45" s="633"/>
      <c r="F45" s="103" t="s">
        <v>239</v>
      </c>
      <c r="G45" s="276"/>
      <c r="H45" s="278"/>
      <c r="I45" s="276"/>
      <c r="J45" s="276">
        <v>2</v>
      </c>
      <c r="K45" s="276"/>
      <c r="L45" s="277"/>
      <c r="M45" s="276"/>
      <c r="N45" s="276"/>
    </row>
    <row r="46" spans="1:14" ht="17.25" hidden="1" customHeight="1" x14ac:dyDescent="0.2">
      <c r="A46" s="18">
        <v>6</v>
      </c>
      <c r="B46" s="151" t="s">
        <v>135</v>
      </c>
      <c r="C46" s="631" t="s">
        <v>236</v>
      </c>
      <c r="D46" s="632"/>
      <c r="E46" s="633"/>
      <c r="F46" s="103" t="s">
        <v>242</v>
      </c>
      <c r="G46" s="276"/>
      <c r="H46" s="278"/>
      <c r="I46" s="276"/>
      <c r="J46" s="276">
        <v>2</v>
      </c>
      <c r="K46" s="276"/>
      <c r="L46" s="277"/>
      <c r="M46" s="276"/>
      <c r="N46" s="276"/>
    </row>
    <row r="47" spans="1:14" ht="17.25" hidden="1" customHeight="1" x14ac:dyDescent="0.2">
      <c r="A47" s="18">
        <v>6</v>
      </c>
      <c r="B47" s="151" t="s">
        <v>298</v>
      </c>
      <c r="C47" s="631" t="s">
        <v>235</v>
      </c>
      <c r="D47" s="632"/>
      <c r="E47" s="633"/>
      <c r="F47" s="103" t="s">
        <v>239</v>
      </c>
      <c r="G47" s="276"/>
      <c r="H47" s="278"/>
      <c r="I47" s="276"/>
      <c r="J47" s="276">
        <v>1</v>
      </c>
      <c r="K47" s="276"/>
      <c r="L47" s="277"/>
      <c r="M47" s="276"/>
      <c r="N47" s="276"/>
    </row>
    <row r="48" spans="1:14" ht="17.25" hidden="1" customHeight="1" x14ac:dyDescent="0.2">
      <c r="A48" s="18">
        <v>6</v>
      </c>
      <c r="B48" s="151" t="s">
        <v>134</v>
      </c>
      <c r="C48" s="631" t="s">
        <v>233</v>
      </c>
      <c r="D48" s="632"/>
      <c r="E48" s="633"/>
      <c r="F48" s="103" t="s">
        <v>238</v>
      </c>
      <c r="G48" s="276"/>
      <c r="H48" s="278"/>
      <c r="I48" s="276"/>
      <c r="J48" s="276">
        <v>2</v>
      </c>
      <c r="K48" s="276"/>
      <c r="L48" s="277"/>
      <c r="M48" s="276"/>
      <c r="N48" s="276"/>
    </row>
    <row r="49" spans="1:14" ht="17.25" hidden="1" customHeight="1" x14ac:dyDescent="0.2">
      <c r="A49" s="18">
        <v>6</v>
      </c>
      <c r="B49" s="151" t="s">
        <v>135</v>
      </c>
      <c r="C49" s="631" t="s">
        <v>236</v>
      </c>
      <c r="D49" s="632"/>
      <c r="E49" s="633"/>
      <c r="F49" s="103" t="s">
        <v>242</v>
      </c>
      <c r="G49" s="276"/>
      <c r="H49" s="278"/>
      <c r="I49" s="276"/>
      <c r="J49" s="276"/>
      <c r="K49" s="276"/>
      <c r="L49" s="277">
        <v>1</v>
      </c>
      <c r="M49" s="276"/>
      <c r="N49" s="276"/>
    </row>
    <row r="50" spans="1:14" ht="17.25" hidden="1" customHeight="1" x14ac:dyDescent="0.2">
      <c r="A50" s="18">
        <v>7</v>
      </c>
      <c r="B50" s="151" t="s">
        <v>134</v>
      </c>
      <c r="C50" s="631" t="s">
        <v>233</v>
      </c>
      <c r="D50" s="632"/>
      <c r="E50" s="633"/>
      <c r="F50" s="103" t="s">
        <v>238</v>
      </c>
      <c r="G50" s="276"/>
      <c r="H50" s="278">
        <v>1</v>
      </c>
      <c r="I50" s="276"/>
      <c r="J50" s="276"/>
      <c r="K50" s="276"/>
      <c r="L50" s="277"/>
      <c r="M50" s="276"/>
      <c r="N50" s="276"/>
    </row>
    <row r="51" spans="1:14" ht="17.25" hidden="1" customHeight="1" x14ac:dyDescent="0.2">
      <c r="A51" s="18">
        <v>7</v>
      </c>
      <c r="B51" s="151" t="s">
        <v>232</v>
      </c>
      <c r="C51" s="631" t="s">
        <v>236</v>
      </c>
      <c r="D51" s="632"/>
      <c r="E51" s="633"/>
      <c r="F51" s="103" t="s">
        <v>239</v>
      </c>
      <c r="G51" s="276"/>
      <c r="H51" s="278"/>
      <c r="I51" s="276"/>
      <c r="J51" s="276">
        <v>1</v>
      </c>
      <c r="K51" s="276"/>
      <c r="L51" s="277"/>
      <c r="M51" s="276"/>
      <c r="N51" s="276"/>
    </row>
    <row r="52" spans="1:14" ht="17.25" hidden="1" customHeight="1" x14ac:dyDescent="0.2">
      <c r="A52" s="18">
        <v>7</v>
      </c>
      <c r="B52" s="151" t="s">
        <v>135</v>
      </c>
      <c r="C52" s="634" t="s">
        <v>236</v>
      </c>
      <c r="D52" s="634"/>
      <c r="E52" s="634"/>
      <c r="F52" s="151" t="s">
        <v>242</v>
      </c>
      <c r="G52" s="276"/>
      <c r="H52" s="276"/>
      <c r="I52" s="276"/>
      <c r="J52" s="276">
        <v>1</v>
      </c>
      <c r="K52" s="276"/>
      <c r="L52" s="276"/>
      <c r="M52" s="276"/>
      <c r="N52" s="276"/>
    </row>
    <row r="53" spans="1:14" ht="17.25" hidden="1" customHeight="1" x14ac:dyDescent="0.2">
      <c r="A53" s="18">
        <v>7</v>
      </c>
      <c r="B53" s="151" t="s">
        <v>185</v>
      </c>
      <c r="C53" s="631" t="s">
        <v>233</v>
      </c>
      <c r="D53" s="632"/>
      <c r="E53" s="633"/>
      <c r="F53" s="151" t="s">
        <v>238</v>
      </c>
      <c r="G53" s="276"/>
      <c r="H53" s="276"/>
      <c r="I53" s="276"/>
      <c r="J53" s="276">
        <v>1</v>
      </c>
      <c r="K53" s="276"/>
      <c r="L53" s="276"/>
      <c r="M53" s="276"/>
      <c r="N53" s="276"/>
    </row>
    <row r="54" spans="1:14" ht="19.5" hidden="1" customHeight="1" x14ac:dyDescent="0.2">
      <c r="A54" s="18">
        <v>7</v>
      </c>
      <c r="B54" s="151" t="s">
        <v>135</v>
      </c>
      <c r="C54" s="631" t="s">
        <v>236</v>
      </c>
      <c r="D54" s="632"/>
      <c r="E54" s="633"/>
      <c r="F54" s="151" t="s">
        <v>242</v>
      </c>
      <c r="G54" s="276"/>
      <c r="H54" s="276"/>
      <c r="I54" s="276"/>
      <c r="J54" s="276"/>
      <c r="K54" s="276"/>
      <c r="L54" s="276">
        <v>2</v>
      </c>
      <c r="M54" s="276"/>
      <c r="N54" s="276"/>
    </row>
    <row r="55" spans="1:14" ht="18.75" hidden="1" customHeight="1" x14ac:dyDescent="0.2">
      <c r="A55" s="18">
        <v>8</v>
      </c>
      <c r="B55" s="151" t="s">
        <v>185</v>
      </c>
      <c r="C55" s="631" t="s">
        <v>234</v>
      </c>
      <c r="D55" s="632"/>
      <c r="E55" s="633"/>
      <c r="F55" s="151" t="s">
        <v>238</v>
      </c>
      <c r="G55" s="276"/>
      <c r="H55" s="276">
        <v>1</v>
      </c>
      <c r="I55" s="276"/>
      <c r="J55" s="276">
        <v>2</v>
      </c>
      <c r="K55" s="276"/>
      <c r="L55" s="276"/>
      <c r="M55" s="276"/>
      <c r="N55" s="276"/>
    </row>
    <row r="56" spans="1:14" ht="18.75" hidden="1" customHeight="1" x14ac:dyDescent="0.2">
      <c r="A56" s="18">
        <v>8</v>
      </c>
      <c r="B56" s="151" t="s">
        <v>135</v>
      </c>
      <c r="C56" s="631" t="s">
        <v>236</v>
      </c>
      <c r="D56" s="632"/>
      <c r="E56" s="633"/>
      <c r="F56" s="151" t="s">
        <v>242</v>
      </c>
      <c r="G56" s="276"/>
      <c r="H56" s="276"/>
      <c r="I56" s="276"/>
      <c r="J56" s="276">
        <v>1</v>
      </c>
      <c r="K56" s="276"/>
      <c r="L56" s="276"/>
      <c r="M56" s="276"/>
      <c r="N56" s="276"/>
    </row>
    <row r="57" spans="1:14" ht="17.25" hidden="1" customHeight="1" x14ac:dyDescent="0.2">
      <c r="A57" s="18">
        <v>9</v>
      </c>
      <c r="B57" s="103" t="s">
        <v>139</v>
      </c>
      <c r="C57" s="631" t="s">
        <v>234</v>
      </c>
      <c r="D57" s="632"/>
      <c r="E57" s="633"/>
      <c r="F57" s="104" t="s">
        <v>238</v>
      </c>
      <c r="G57" s="276"/>
      <c r="H57" s="278"/>
      <c r="I57" s="276"/>
      <c r="J57" s="276">
        <v>1</v>
      </c>
      <c r="K57" s="276"/>
      <c r="L57" s="277"/>
      <c r="M57" s="276"/>
      <c r="N57" s="276"/>
    </row>
    <row r="58" spans="1:14" ht="17.25" hidden="1" customHeight="1" x14ac:dyDescent="0.2">
      <c r="A58" s="18">
        <v>9</v>
      </c>
      <c r="B58" s="103" t="s">
        <v>366</v>
      </c>
      <c r="C58" s="631" t="s">
        <v>276</v>
      </c>
      <c r="D58" s="632"/>
      <c r="E58" s="633"/>
      <c r="F58" s="104" t="s">
        <v>242</v>
      </c>
      <c r="G58" s="276"/>
      <c r="H58" s="278"/>
      <c r="I58" s="276"/>
      <c r="J58" s="276"/>
      <c r="K58" s="276"/>
      <c r="L58" s="277">
        <v>1</v>
      </c>
      <c r="M58" s="276"/>
      <c r="N58" s="276"/>
    </row>
    <row r="59" spans="1:14" ht="17.25" hidden="1" customHeight="1" x14ac:dyDescent="0.2">
      <c r="A59" s="18">
        <v>9</v>
      </c>
      <c r="B59" s="103" t="s">
        <v>135</v>
      </c>
      <c r="C59" s="631" t="s">
        <v>236</v>
      </c>
      <c r="D59" s="632"/>
      <c r="E59" s="633"/>
      <c r="F59" s="104" t="s">
        <v>242</v>
      </c>
      <c r="G59" s="276"/>
      <c r="H59" s="278"/>
      <c r="I59" s="276"/>
      <c r="J59" s="276"/>
      <c r="K59" s="276"/>
      <c r="L59" s="277">
        <v>5</v>
      </c>
      <c r="M59" s="276"/>
      <c r="N59" s="276"/>
    </row>
    <row r="60" spans="1:14" ht="17.25" hidden="1" customHeight="1" x14ac:dyDescent="0.2">
      <c r="A60" s="18">
        <v>10</v>
      </c>
      <c r="B60" s="103" t="s">
        <v>232</v>
      </c>
      <c r="C60" s="631" t="s">
        <v>236</v>
      </c>
      <c r="D60" s="632"/>
      <c r="E60" s="633"/>
      <c r="F60" s="104" t="s">
        <v>239</v>
      </c>
      <c r="G60" s="276"/>
      <c r="H60" s="278"/>
      <c r="I60" s="276"/>
      <c r="J60" s="276">
        <v>1</v>
      </c>
      <c r="K60" s="276"/>
      <c r="L60" s="277"/>
      <c r="M60" s="276"/>
      <c r="N60" s="276"/>
    </row>
    <row r="61" spans="1:14" ht="17.25" hidden="1" customHeight="1" x14ac:dyDescent="0.2">
      <c r="A61" s="18">
        <v>10</v>
      </c>
      <c r="B61" s="103" t="s">
        <v>135</v>
      </c>
      <c r="C61" s="631" t="s">
        <v>236</v>
      </c>
      <c r="D61" s="632"/>
      <c r="E61" s="633"/>
      <c r="F61" s="104" t="s">
        <v>242</v>
      </c>
      <c r="G61" s="276"/>
      <c r="H61" s="278"/>
      <c r="I61" s="276"/>
      <c r="J61" s="276"/>
      <c r="K61" s="276"/>
      <c r="L61" s="277">
        <v>1</v>
      </c>
      <c r="M61" s="276"/>
      <c r="N61" s="276"/>
    </row>
    <row r="62" spans="1:14" ht="17.25" hidden="1" customHeight="1" x14ac:dyDescent="0.2">
      <c r="A62" s="18">
        <v>11</v>
      </c>
      <c r="B62" s="103" t="s">
        <v>134</v>
      </c>
      <c r="C62" s="631" t="s">
        <v>233</v>
      </c>
      <c r="D62" s="632"/>
      <c r="E62" s="633"/>
      <c r="F62" s="104" t="s">
        <v>238</v>
      </c>
      <c r="G62" s="276"/>
      <c r="H62" s="278">
        <v>5</v>
      </c>
      <c r="I62" s="276"/>
      <c r="J62" s="276"/>
      <c r="K62" s="276"/>
      <c r="L62" s="277">
        <v>1</v>
      </c>
      <c r="M62" s="276"/>
      <c r="N62" s="276"/>
    </row>
    <row r="63" spans="1:14" ht="17.25" hidden="1" customHeight="1" x14ac:dyDescent="0.2">
      <c r="A63" s="18">
        <v>11</v>
      </c>
      <c r="B63" s="103" t="s">
        <v>232</v>
      </c>
      <c r="C63" s="631" t="s">
        <v>236</v>
      </c>
      <c r="D63" s="632"/>
      <c r="E63" s="633"/>
      <c r="F63" s="104" t="s">
        <v>239</v>
      </c>
      <c r="G63" s="276"/>
      <c r="H63" s="278"/>
      <c r="I63" s="276"/>
      <c r="J63" s="276">
        <v>1</v>
      </c>
      <c r="K63" s="276"/>
      <c r="L63" s="277"/>
      <c r="M63" s="276"/>
      <c r="N63" s="276"/>
    </row>
    <row r="64" spans="1:14" ht="17.25" hidden="1" customHeight="1" x14ac:dyDescent="0.2">
      <c r="A64" s="18">
        <v>11</v>
      </c>
      <c r="B64" s="103" t="s">
        <v>135</v>
      </c>
      <c r="C64" s="631" t="s">
        <v>236</v>
      </c>
      <c r="D64" s="632"/>
      <c r="E64" s="633"/>
      <c r="F64" s="104" t="s">
        <v>242</v>
      </c>
      <c r="G64" s="276"/>
      <c r="H64" s="278"/>
      <c r="I64" s="276"/>
      <c r="J64" s="276"/>
      <c r="K64" s="276"/>
      <c r="L64" s="277">
        <v>12</v>
      </c>
      <c r="M64" s="276"/>
      <c r="N64" s="276"/>
    </row>
    <row r="65" spans="1:14" ht="17.25" hidden="1" customHeight="1" x14ac:dyDescent="0.2">
      <c r="A65" s="18">
        <v>12</v>
      </c>
      <c r="B65" s="103" t="s">
        <v>135</v>
      </c>
      <c r="C65" s="631" t="s">
        <v>236</v>
      </c>
      <c r="D65" s="632"/>
      <c r="E65" s="633"/>
      <c r="F65" s="104" t="s">
        <v>242</v>
      </c>
      <c r="G65" s="276"/>
      <c r="H65" s="278"/>
      <c r="I65" s="276"/>
      <c r="J65" s="276">
        <v>2</v>
      </c>
      <c r="K65" s="276"/>
      <c r="L65" s="277"/>
      <c r="M65" s="276"/>
      <c r="N65" s="276"/>
    </row>
    <row r="66" spans="1:14" ht="17.25" hidden="1" customHeight="1" x14ac:dyDescent="0.2">
      <c r="A66" s="18">
        <v>12</v>
      </c>
      <c r="B66" s="103" t="s">
        <v>232</v>
      </c>
      <c r="C66" s="631" t="s">
        <v>236</v>
      </c>
      <c r="D66" s="632"/>
      <c r="E66" s="633"/>
      <c r="F66" s="104" t="s">
        <v>239</v>
      </c>
      <c r="G66" s="276"/>
      <c r="H66" s="278"/>
      <c r="I66" s="276"/>
      <c r="J66" s="276">
        <v>1</v>
      </c>
      <c r="K66" s="276"/>
      <c r="L66" s="277"/>
      <c r="M66" s="276"/>
      <c r="N66" s="276"/>
    </row>
    <row r="67" spans="1:14" ht="17.25" hidden="1" customHeight="1" x14ac:dyDescent="0.2">
      <c r="A67" s="18">
        <v>12</v>
      </c>
      <c r="B67" s="103" t="s">
        <v>367</v>
      </c>
      <c r="C67" s="631" t="s">
        <v>276</v>
      </c>
      <c r="D67" s="632"/>
      <c r="E67" s="633"/>
      <c r="F67" s="104" t="s">
        <v>242</v>
      </c>
      <c r="G67" s="276"/>
      <c r="H67" s="278"/>
      <c r="I67" s="276"/>
      <c r="J67" s="276"/>
      <c r="K67" s="276"/>
      <c r="L67" s="277">
        <v>1</v>
      </c>
      <c r="M67" s="276"/>
      <c r="N67" s="276"/>
    </row>
    <row r="68" spans="1:14" ht="17.25" hidden="1" customHeight="1" x14ac:dyDescent="0.2">
      <c r="A68" s="18">
        <v>12</v>
      </c>
      <c r="B68" s="103" t="s">
        <v>135</v>
      </c>
      <c r="C68" s="631" t="s">
        <v>236</v>
      </c>
      <c r="D68" s="632"/>
      <c r="E68" s="633"/>
      <c r="F68" s="104" t="s">
        <v>242</v>
      </c>
      <c r="G68" s="276"/>
      <c r="H68" s="278"/>
      <c r="I68" s="276"/>
      <c r="J68" s="276"/>
      <c r="K68" s="276"/>
      <c r="L68" s="277">
        <v>17</v>
      </c>
      <c r="M68" s="276"/>
      <c r="N68" s="276"/>
    </row>
    <row r="69" spans="1:14" ht="17.25" hidden="1" customHeight="1" x14ac:dyDescent="0.2">
      <c r="A69" s="18">
        <v>13</v>
      </c>
      <c r="B69" s="103" t="s">
        <v>232</v>
      </c>
      <c r="C69" s="631" t="s">
        <v>236</v>
      </c>
      <c r="D69" s="632"/>
      <c r="E69" s="633"/>
      <c r="F69" s="104" t="s">
        <v>239</v>
      </c>
      <c r="G69" s="276"/>
      <c r="H69" s="278"/>
      <c r="I69" s="276"/>
      <c r="J69" s="276">
        <v>1</v>
      </c>
      <c r="K69" s="276"/>
      <c r="L69" s="277"/>
      <c r="M69" s="276"/>
      <c r="N69" s="276"/>
    </row>
    <row r="70" spans="1:14" ht="17.25" hidden="1" customHeight="1" x14ac:dyDescent="0.2">
      <c r="A70" s="18">
        <v>13</v>
      </c>
      <c r="B70" s="103" t="s">
        <v>135</v>
      </c>
      <c r="C70" s="631" t="s">
        <v>236</v>
      </c>
      <c r="D70" s="632"/>
      <c r="E70" s="633"/>
      <c r="F70" s="104" t="s">
        <v>242</v>
      </c>
      <c r="G70" s="276"/>
      <c r="H70" s="278"/>
      <c r="I70" s="276"/>
      <c r="J70" s="276">
        <v>2</v>
      </c>
      <c r="K70" s="276"/>
      <c r="L70" s="277">
        <v>14</v>
      </c>
      <c r="M70" s="276"/>
      <c r="N70" s="276"/>
    </row>
    <row r="71" spans="1:14" ht="17.25" hidden="1" customHeight="1" x14ac:dyDescent="0.2">
      <c r="A71" s="18">
        <v>14</v>
      </c>
      <c r="B71" s="103" t="s">
        <v>229</v>
      </c>
      <c r="C71" s="631" t="s">
        <v>236</v>
      </c>
      <c r="D71" s="632"/>
      <c r="E71" s="633"/>
      <c r="F71" s="104" t="s">
        <v>239</v>
      </c>
      <c r="G71" s="276"/>
      <c r="H71" s="278"/>
      <c r="I71" s="276"/>
      <c r="J71" s="276">
        <v>1</v>
      </c>
      <c r="K71" s="276"/>
      <c r="L71" s="277"/>
      <c r="M71" s="276"/>
      <c r="N71" s="276"/>
    </row>
    <row r="72" spans="1:14" ht="17.25" hidden="1" customHeight="1" x14ac:dyDescent="0.2">
      <c r="A72" s="18">
        <v>14</v>
      </c>
      <c r="B72" s="103" t="s">
        <v>135</v>
      </c>
      <c r="C72" s="631" t="s">
        <v>236</v>
      </c>
      <c r="D72" s="632"/>
      <c r="E72" s="633"/>
      <c r="F72" s="104" t="s">
        <v>242</v>
      </c>
      <c r="G72" s="276"/>
      <c r="H72" s="278"/>
      <c r="I72" s="276"/>
      <c r="J72" s="276">
        <v>2</v>
      </c>
      <c r="K72" s="276"/>
      <c r="L72" s="277">
        <v>10</v>
      </c>
      <c r="M72" s="276"/>
      <c r="N72" s="276"/>
    </row>
    <row r="73" spans="1:14" ht="17.25" hidden="1" customHeight="1" x14ac:dyDescent="0.2">
      <c r="A73" s="18">
        <v>14</v>
      </c>
      <c r="B73" s="103" t="s">
        <v>134</v>
      </c>
      <c r="C73" s="631" t="s">
        <v>233</v>
      </c>
      <c r="D73" s="632"/>
      <c r="E73" s="633"/>
      <c r="F73" s="104" t="s">
        <v>238</v>
      </c>
      <c r="G73" s="276"/>
      <c r="H73" s="278">
        <v>2</v>
      </c>
      <c r="I73" s="276"/>
      <c r="J73" s="276">
        <v>1</v>
      </c>
      <c r="K73" s="276"/>
      <c r="L73" s="277"/>
      <c r="M73" s="276"/>
      <c r="N73" s="276"/>
    </row>
    <row r="74" spans="1:14" ht="17.25" hidden="1" customHeight="1" x14ac:dyDescent="0.2">
      <c r="A74" s="18">
        <v>15</v>
      </c>
      <c r="B74" s="103" t="s">
        <v>135</v>
      </c>
      <c r="C74" s="631" t="s">
        <v>236</v>
      </c>
      <c r="D74" s="632"/>
      <c r="E74" s="633"/>
      <c r="F74" s="104" t="s">
        <v>242</v>
      </c>
      <c r="G74" s="276"/>
      <c r="H74" s="278"/>
      <c r="I74" s="276"/>
      <c r="J74" s="276">
        <v>2</v>
      </c>
      <c r="K74" s="276"/>
      <c r="L74" s="277">
        <v>10</v>
      </c>
      <c r="M74" s="276"/>
      <c r="N74" s="276"/>
    </row>
    <row r="75" spans="1:14" ht="17.25" hidden="1" customHeight="1" x14ac:dyDescent="0.2">
      <c r="A75" s="18">
        <v>15</v>
      </c>
      <c r="B75" s="103" t="s">
        <v>134</v>
      </c>
      <c r="C75" s="631" t="s">
        <v>233</v>
      </c>
      <c r="D75" s="632"/>
      <c r="E75" s="633"/>
      <c r="F75" s="104" t="s">
        <v>238</v>
      </c>
      <c r="G75" s="276"/>
      <c r="H75" s="278">
        <v>3</v>
      </c>
      <c r="I75" s="276"/>
      <c r="J75" s="276"/>
      <c r="K75" s="276"/>
      <c r="L75" s="277"/>
      <c r="M75" s="276"/>
      <c r="N75" s="276"/>
    </row>
    <row r="76" spans="1:14" ht="17.25" hidden="1" customHeight="1" x14ac:dyDescent="0.2">
      <c r="A76" s="18">
        <v>16</v>
      </c>
      <c r="B76" s="103" t="s">
        <v>134</v>
      </c>
      <c r="C76" s="631" t="s">
        <v>233</v>
      </c>
      <c r="D76" s="632"/>
      <c r="E76" s="633"/>
      <c r="F76" s="104" t="s">
        <v>238</v>
      </c>
      <c r="G76" s="276"/>
      <c r="H76" s="278">
        <v>12</v>
      </c>
      <c r="I76" s="276"/>
      <c r="J76" s="276"/>
      <c r="K76" s="276"/>
      <c r="L76" s="277"/>
      <c r="M76" s="276"/>
      <c r="N76" s="276"/>
    </row>
    <row r="77" spans="1:14" ht="17.25" hidden="1" customHeight="1" x14ac:dyDescent="0.2">
      <c r="A77" s="18">
        <v>16</v>
      </c>
      <c r="B77" s="103" t="s">
        <v>135</v>
      </c>
      <c r="C77" s="631" t="s">
        <v>236</v>
      </c>
      <c r="D77" s="632"/>
      <c r="E77" s="633"/>
      <c r="F77" s="104" t="s">
        <v>242</v>
      </c>
      <c r="G77" s="276"/>
      <c r="H77" s="278"/>
      <c r="I77" s="276"/>
      <c r="J77" s="276">
        <v>4</v>
      </c>
      <c r="K77" s="276"/>
      <c r="L77" s="277">
        <v>2</v>
      </c>
      <c r="M77" s="276"/>
      <c r="N77" s="276"/>
    </row>
    <row r="78" spans="1:14" ht="17.25" hidden="1" customHeight="1" x14ac:dyDescent="0.2">
      <c r="A78" s="18">
        <v>17</v>
      </c>
      <c r="B78" s="103" t="s">
        <v>232</v>
      </c>
      <c r="C78" s="631" t="s">
        <v>236</v>
      </c>
      <c r="D78" s="632"/>
      <c r="E78" s="633"/>
      <c r="F78" s="104" t="s">
        <v>241</v>
      </c>
      <c r="G78" s="276"/>
      <c r="H78" s="278"/>
      <c r="I78" s="276"/>
      <c r="J78" s="276">
        <v>1</v>
      </c>
      <c r="K78" s="276"/>
      <c r="L78" s="277"/>
      <c r="M78" s="276"/>
      <c r="N78" s="276"/>
    </row>
    <row r="79" spans="1:14" ht="17.25" hidden="1" customHeight="1" x14ac:dyDescent="0.2">
      <c r="A79" s="18">
        <v>17</v>
      </c>
      <c r="B79" s="103" t="s">
        <v>139</v>
      </c>
      <c r="C79" s="631" t="s">
        <v>234</v>
      </c>
      <c r="D79" s="632"/>
      <c r="E79" s="633"/>
      <c r="F79" s="104" t="s">
        <v>238</v>
      </c>
      <c r="G79" s="276"/>
      <c r="H79" s="278"/>
      <c r="I79" s="276"/>
      <c r="J79" s="276">
        <v>1</v>
      </c>
      <c r="K79" s="276"/>
      <c r="L79" s="277"/>
      <c r="M79" s="276"/>
      <c r="N79" s="276"/>
    </row>
    <row r="80" spans="1:14" ht="17.25" hidden="1" customHeight="1" x14ac:dyDescent="0.2">
      <c r="A80" s="18">
        <v>17</v>
      </c>
      <c r="B80" s="103" t="s">
        <v>134</v>
      </c>
      <c r="C80" s="631" t="s">
        <v>233</v>
      </c>
      <c r="D80" s="632"/>
      <c r="E80" s="633"/>
      <c r="F80" s="104" t="s">
        <v>238</v>
      </c>
      <c r="G80" s="276"/>
      <c r="H80" s="278">
        <v>20</v>
      </c>
      <c r="I80" s="276"/>
      <c r="J80" s="276"/>
      <c r="K80" s="276"/>
      <c r="L80" s="277"/>
      <c r="M80" s="276"/>
      <c r="N80" s="276"/>
    </row>
    <row r="81" spans="1:18" ht="17.25" hidden="1" customHeight="1" x14ac:dyDescent="0.2">
      <c r="A81" s="18">
        <v>17</v>
      </c>
      <c r="B81" s="103" t="s">
        <v>135</v>
      </c>
      <c r="C81" s="631" t="s">
        <v>236</v>
      </c>
      <c r="D81" s="632"/>
      <c r="E81" s="633"/>
      <c r="F81" s="104" t="s">
        <v>242</v>
      </c>
      <c r="G81" s="276"/>
      <c r="H81" s="278"/>
      <c r="I81" s="276"/>
      <c r="J81" s="276"/>
      <c r="K81" s="276"/>
      <c r="L81" s="277">
        <v>2</v>
      </c>
      <c r="M81" s="276"/>
      <c r="N81" s="276"/>
    </row>
    <row r="82" spans="1:18" ht="17.25" hidden="1" customHeight="1" x14ac:dyDescent="0.2">
      <c r="A82" s="18">
        <v>18</v>
      </c>
      <c r="B82" s="103" t="s">
        <v>139</v>
      </c>
      <c r="C82" s="631" t="s">
        <v>234</v>
      </c>
      <c r="D82" s="632"/>
      <c r="E82" s="633"/>
      <c r="F82" s="104" t="s">
        <v>238</v>
      </c>
      <c r="G82" s="276"/>
      <c r="H82" s="278"/>
      <c r="I82" s="276"/>
      <c r="J82" s="276">
        <v>1</v>
      </c>
      <c r="K82" s="276"/>
      <c r="L82" s="277"/>
      <c r="M82" s="276"/>
      <c r="N82" s="276"/>
    </row>
    <row r="83" spans="1:18" ht="17.25" hidden="1" customHeight="1" x14ac:dyDescent="0.2">
      <c r="A83" s="18">
        <v>18</v>
      </c>
      <c r="B83" s="103" t="s">
        <v>134</v>
      </c>
      <c r="C83" s="631" t="s">
        <v>233</v>
      </c>
      <c r="D83" s="632"/>
      <c r="E83" s="633"/>
      <c r="F83" s="104" t="s">
        <v>238</v>
      </c>
      <c r="G83" s="276"/>
      <c r="H83" s="278">
        <v>8</v>
      </c>
      <c r="I83" s="276"/>
      <c r="J83" s="276">
        <v>1</v>
      </c>
      <c r="K83" s="276"/>
      <c r="L83" s="277"/>
      <c r="M83" s="276"/>
      <c r="N83" s="276"/>
    </row>
    <row r="84" spans="1:18" ht="17.25" hidden="1" customHeight="1" x14ac:dyDescent="0.2">
      <c r="A84" s="18">
        <v>18</v>
      </c>
      <c r="B84" s="103" t="s">
        <v>135</v>
      </c>
      <c r="C84" s="631" t="s">
        <v>236</v>
      </c>
      <c r="D84" s="632"/>
      <c r="E84" s="633"/>
      <c r="F84" s="104" t="s">
        <v>242</v>
      </c>
      <c r="G84" s="276"/>
      <c r="H84" s="278"/>
      <c r="I84" s="276"/>
      <c r="J84" s="276"/>
      <c r="K84" s="276"/>
      <c r="L84" s="277">
        <v>1</v>
      </c>
      <c r="M84" s="276"/>
      <c r="N84" s="276"/>
    </row>
    <row r="85" spans="1:18" ht="17.25" hidden="1" customHeight="1" x14ac:dyDescent="0.2">
      <c r="A85" s="18">
        <v>19</v>
      </c>
      <c r="B85" s="103" t="s">
        <v>232</v>
      </c>
      <c r="C85" s="631" t="s">
        <v>236</v>
      </c>
      <c r="D85" s="632"/>
      <c r="E85" s="633"/>
      <c r="F85" s="104" t="s">
        <v>239</v>
      </c>
      <c r="G85" s="276"/>
      <c r="H85" s="278"/>
      <c r="I85" s="276"/>
      <c r="J85" s="276">
        <v>1</v>
      </c>
      <c r="K85" s="276"/>
      <c r="L85" s="277">
        <v>1</v>
      </c>
      <c r="M85" s="276"/>
      <c r="N85" s="276"/>
    </row>
    <row r="86" spans="1:18" ht="17.25" hidden="1" customHeight="1" x14ac:dyDescent="0.2">
      <c r="A86" s="18">
        <v>19</v>
      </c>
      <c r="B86" s="103" t="s">
        <v>135</v>
      </c>
      <c r="C86" s="631" t="s">
        <v>236</v>
      </c>
      <c r="D86" s="632"/>
      <c r="E86" s="633"/>
      <c r="F86" s="104" t="s">
        <v>242</v>
      </c>
      <c r="G86" s="276"/>
      <c r="H86" s="278"/>
      <c r="I86" s="276"/>
      <c r="J86" s="276">
        <v>1</v>
      </c>
      <c r="K86" s="276"/>
      <c r="L86" s="277">
        <v>6</v>
      </c>
      <c r="M86" s="276"/>
      <c r="N86" s="276"/>
    </row>
    <row r="87" spans="1:18" ht="17.25" hidden="1" customHeight="1" x14ac:dyDescent="0.2">
      <c r="A87" s="18">
        <v>19</v>
      </c>
      <c r="B87" s="103" t="s">
        <v>134</v>
      </c>
      <c r="C87" s="631" t="s">
        <v>233</v>
      </c>
      <c r="D87" s="632"/>
      <c r="E87" s="633"/>
      <c r="F87" s="104" t="s">
        <v>238</v>
      </c>
      <c r="G87" s="276"/>
      <c r="H87" s="278">
        <v>5</v>
      </c>
      <c r="I87" s="276"/>
      <c r="J87" s="276"/>
      <c r="K87" s="276"/>
      <c r="L87" s="277"/>
      <c r="M87" s="276"/>
      <c r="N87" s="276"/>
    </row>
    <row r="88" spans="1:18" ht="17.25" hidden="1" customHeight="1" x14ac:dyDescent="0.2">
      <c r="A88" s="18">
        <v>19</v>
      </c>
      <c r="B88" s="103" t="s">
        <v>139</v>
      </c>
      <c r="C88" s="631" t="s">
        <v>234</v>
      </c>
      <c r="D88" s="632"/>
      <c r="E88" s="633"/>
      <c r="F88" s="104" t="s">
        <v>238</v>
      </c>
      <c r="G88" s="276"/>
      <c r="H88" s="278"/>
      <c r="I88" s="276"/>
      <c r="J88" s="276">
        <v>1</v>
      </c>
      <c r="K88" s="276"/>
      <c r="L88" s="277"/>
      <c r="M88" s="276"/>
      <c r="N88" s="276"/>
    </row>
    <row r="89" spans="1:18" ht="17.25" customHeight="1" x14ac:dyDescent="0.2">
      <c r="A89" s="18">
        <v>19</v>
      </c>
      <c r="B89" s="103" t="s">
        <v>968</v>
      </c>
      <c r="C89" s="631" t="s">
        <v>237</v>
      </c>
      <c r="D89" s="632"/>
      <c r="E89" s="633"/>
      <c r="F89" s="104" t="s">
        <v>238</v>
      </c>
      <c r="G89" s="276"/>
      <c r="H89" s="278"/>
      <c r="I89" s="276"/>
      <c r="J89" s="276"/>
      <c r="K89" s="276"/>
      <c r="L89" s="277">
        <v>1</v>
      </c>
      <c r="M89" s="276"/>
      <c r="N89" s="276"/>
      <c r="O89" t="s">
        <v>969</v>
      </c>
    </row>
    <row r="90" spans="1:18" ht="17.25" hidden="1" customHeight="1" x14ac:dyDescent="0.2">
      <c r="A90" s="18">
        <v>20</v>
      </c>
      <c r="B90" s="103" t="s">
        <v>232</v>
      </c>
      <c r="C90" s="631" t="s">
        <v>236</v>
      </c>
      <c r="D90" s="632"/>
      <c r="E90" s="633"/>
      <c r="F90" s="104" t="s">
        <v>239</v>
      </c>
      <c r="G90" s="276"/>
      <c r="H90" s="278"/>
      <c r="I90" s="276"/>
      <c r="J90" s="276">
        <v>1</v>
      </c>
      <c r="K90" s="276"/>
      <c r="L90" s="277"/>
      <c r="M90" s="276"/>
      <c r="N90" s="276"/>
    </row>
    <row r="91" spans="1:18" ht="17.25" hidden="1" customHeight="1" x14ac:dyDescent="0.2">
      <c r="A91" s="18">
        <v>20</v>
      </c>
      <c r="B91" s="103" t="s">
        <v>134</v>
      </c>
      <c r="C91" s="631" t="s">
        <v>233</v>
      </c>
      <c r="D91" s="632"/>
      <c r="E91" s="633"/>
      <c r="F91" s="104" t="s">
        <v>238</v>
      </c>
      <c r="G91" s="276"/>
      <c r="H91" s="278">
        <v>12</v>
      </c>
      <c r="I91" s="276"/>
      <c r="J91" s="276"/>
      <c r="K91" s="276"/>
      <c r="L91" s="277"/>
      <c r="M91" s="276"/>
      <c r="N91" s="276"/>
    </row>
    <row r="92" spans="1:18" ht="17.25" hidden="1" customHeight="1" x14ac:dyDescent="0.2">
      <c r="A92" s="18">
        <v>20</v>
      </c>
      <c r="B92" s="103" t="s">
        <v>135</v>
      </c>
      <c r="C92" s="631" t="s">
        <v>236</v>
      </c>
      <c r="D92" s="632"/>
      <c r="E92" s="633"/>
      <c r="F92" s="104" t="s">
        <v>242</v>
      </c>
      <c r="G92" s="276"/>
      <c r="H92" s="278"/>
      <c r="I92" s="276"/>
      <c r="J92" s="276"/>
      <c r="K92" s="276"/>
      <c r="L92" s="277">
        <v>1</v>
      </c>
      <c r="M92" s="276"/>
      <c r="N92" s="276"/>
    </row>
    <row r="93" spans="1:18" ht="17.25" hidden="1" customHeight="1" x14ac:dyDescent="0.2">
      <c r="A93" s="345">
        <v>1</v>
      </c>
      <c r="B93" s="382" t="s">
        <v>134</v>
      </c>
      <c r="C93" s="627" t="s">
        <v>233</v>
      </c>
      <c r="D93" s="628"/>
      <c r="E93" s="629"/>
      <c r="F93" s="383" t="s">
        <v>238</v>
      </c>
      <c r="G93" s="342"/>
      <c r="H93" s="343">
        <v>20</v>
      </c>
      <c r="I93" s="342"/>
      <c r="J93" s="342"/>
      <c r="K93" s="342"/>
      <c r="L93" s="344"/>
      <c r="M93" s="342"/>
      <c r="N93" s="342"/>
      <c r="P93" s="450" t="s">
        <v>725</v>
      </c>
      <c r="R93">
        <f t="shared" ref="R93:R124" si="0">SUM(G93:I93,K93:N93)</f>
        <v>20</v>
      </c>
    </row>
    <row r="94" spans="1:18" ht="17.25" hidden="1" customHeight="1" x14ac:dyDescent="0.2">
      <c r="A94" s="345">
        <v>1</v>
      </c>
      <c r="B94" s="382" t="s">
        <v>185</v>
      </c>
      <c r="C94" s="627" t="s">
        <v>233</v>
      </c>
      <c r="D94" s="628"/>
      <c r="E94" s="629"/>
      <c r="F94" s="383" t="s">
        <v>238</v>
      </c>
      <c r="G94" s="342"/>
      <c r="H94" s="343">
        <v>2</v>
      </c>
      <c r="I94" s="342"/>
      <c r="J94" s="342"/>
      <c r="K94" s="342"/>
      <c r="L94" s="344"/>
      <c r="M94" s="342"/>
      <c r="N94" s="342"/>
      <c r="P94" s="450" t="s">
        <v>725</v>
      </c>
      <c r="R94">
        <f t="shared" si="0"/>
        <v>2</v>
      </c>
    </row>
    <row r="95" spans="1:18" ht="17.25" hidden="1" customHeight="1" x14ac:dyDescent="0.2">
      <c r="A95" s="345">
        <v>1</v>
      </c>
      <c r="B95" s="382" t="s">
        <v>229</v>
      </c>
      <c r="C95" s="627" t="s">
        <v>236</v>
      </c>
      <c r="D95" s="628"/>
      <c r="E95" s="629"/>
      <c r="F95" s="383" t="s">
        <v>239</v>
      </c>
      <c r="G95" s="342"/>
      <c r="H95" s="343">
        <v>1</v>
      </c>
      <c r="I95" s="342"/>
      <c r="J95" s="342"/>
      <c r="K95" s="342"/>
      <c r="L95" s="344"/>
      <c r="M95" s="342"/>
      <c r="N95" s="342"/>
      <c r="P95" s="450" t="s">
        <v>725</v>
      </c>
      <c r="R95">
        <f t="shared" si="0"/>
        <v>1</v>
      </c>
    </row>
    <row r="96" spans="1:18" ht="17.25" hidden="1" customHeight="1" x14ac:dyDescent="0.2">
      <c r="A96" s="345">
        <v>2</v>
      </c>
      <c r="B96" s="382" t="s">
        <v>185</v>
      </c>
      <c r="C96" s="627" t="s">
        <v>234</v>
      </c>
      <c r="D96" s="628"/>
      <c r="E96" s="629"/>
      <c r="F96" s="383" t="s">
        <v>238</v>
      </c>
      <c r="G96" s="342"/>
      <c r="H96" s="343">
        <v>1</v>
      </c>
      <c r="I96" s="342"/>
      <c r="J96" s="342"/>
      <c r="K96" s="342"/>
      <c r="L96" s="344"/>
      <c r="M96" s="342"/>
      <c r="N96" s="342"/>
      <c r="P96" s="450" t="s">
        <v>725</v>
      </c>
      <c r="R96">
        <f t="shared" si="0"/>
        <v>1</v>
      </c>
    </row>
    <row r="97" spans="1:18" ht="17.25" hidden="1" customHeight="1" x14ac:dyDescent="0.2">
      <c r="A97" s="345">
        <v>2</v>
      </c>
      <c r="B97" s="382" t="s">
        <v>134</v>
      </c>
      <c r="C97" s="627" t="s">
        <v>233</v>
      </c>
      <c r="D97" s="628"/>
      <c r="E97" s="629"/>
      <c r="F97" s="383" t="s">
        <v>238</v>
      </c>
      <c r="G97" s="342"/>
      <c r="H97" s="343">
        <v>5</v>
      </c>
      <c r="I97" s="342"/>
      <c r="J97" s="342"/>
      <c r="K97" s="342"/>
      <c r="L97" s="344"/>
      <c r="M97" s="342"/>
      <c r="N97" s="342"/>
      <c r="P97" s="450" t="s">
        <v>725</v>
      </c>
      <c r="R97">
        <f t="shared" si="0"/>
        <v>5</v>
      </c>
    </row>
    <row r="98" spans="1:18" ht="17.25" hidden="1" customHeight="1" x14ac:dyDescent="0.2">
      <c r="A98" s="345">
        <v>3</v>
      </c>
      <c r="B98" s="382" t="s">
        <v>139</v>
      </c>
      <c r="C98" s="627" t="s">
        <v>234</v>
      </c>
      <c r="D98" s="628"/>
      <c r="E98" s="629"/>
      <c r="F98" s="383" t="s">
        <v>238</v>
      </c>
      <c r="G98" s="342"/>
      <c r="H98" s="343">
        <v>5</v>
      </c>
      <c r="I98" s="342"/>
      <c r="J98" s="342"/>
      <c r="K98" s="342">
        <v>2</v>
      </c>
      <c r="L98" s="344"/>
      <c r="M98" s="342"/>
      <c r="N98" s="342"/>
      <c r="O98" t="s">
        <v>726</v>
      </c>
      <c r="P98" s="450" t="s">
        <v>725</v>
      </c>
      <c r="R98">
        <f t="shared" si="0"/>
        <v>7</v>
      </c>
    </row>
    <row r="99" spans="1:18" ht="17.25" hidden="1" customHeight="1" x14ac:dyDescent="0.2">
      <c r="A99" s="345">
        <v>3</v>
      </c>
      <c r="B99" s="382" t="s">
        <v>135</v>
      </c>
      <c r="C99" s="627" t="s">
        <v>236</v>
      </c>
      <c r="D99" s="628"/>
      <c r="E99" s="629"/>
      <c r="F99" s="383" t="s">
        <v>242</v>
      </c>
      <c r="G99" s="342"/>
      <c r="H99" s="343"/>
      <c r="I99" s="342"/>
      <c r="J99" s="342"/>
      <c r="K99" s="342"/>
      <c r="L99" s="344">
        <v>1</v>
      </c>
      <c r="M99" s="342"/>
      <c r="N99" s="342"/>
      <c r="P99" s="450" t="s">
        <v>725</v>
      </c>
      <c r="R99">
        <f t="shared" si="0"/>
        <v>1</v>
      </c>
    </row>
    <row r="100" spans="1:18" ht="17.25" hidden="1" customHeight="1" x14ac:dyDescent="0.2">
      <c r="A100" s="345">
        <v>3</v>
      </c>
      <c r="B100" s="382" t="s">
        <v>229</v>
      </c>
      <c r="C100" s="627" t="s">
        <v>236</v>
      </c>
      <c r="D100" s="628"/>
      <c r="E100" s="629"/>
      <c r="F100" s="383" t="s">
        <v>239</v>
      </c>
      <c r="G100" s="342"/>
      <c r="H100" s="343">
        <v>1</v>
      </c>
      <c r="I100" s="342"/>
      <c r="J100" s="342"/>
      <c r="K100" s="342"/>
      <c r="L100" s="344"/>
      <c r="M100" s="342"/>
      <c r="N100" s="342"/>
      <c r="P100" s="450" t="s">
        <v>725</v>
      </c>
      <c r="R100">
        <f t="shared" si="0"/>
        <v>1</v>
      </c>
    </row>
    <row r="101" spans="1:18" ht="17.25" hidden="1" customHeight="1" x14ac:dyDescent="0.2">
      <c r="A101" s="345">
        <v>3</v>
      </c>
      <c r="B101" s="382" t="s">
        <v>134</v>
      </c>
      <c r="C101" s="627" t="s">
        <v>233</v>
      </c>
      <c r="D101" s="628"/>
      <c r="E101" s="629"/>
      <c r="F101" s="383" t="s">
        <v>238</v>
      </c>
      <c r="G101" s="342"/>
      <c r="H101" s="343">
        <v>18</v>
      </c>
      <c r="I101" s="342"/>
      <c r="J101" s="342"/>
      <c r="K101" s="342"/>
      <c r="L101" s="344"/>
      <c r="M101" s="342"/>
      <c r="N101" s="342"/>
      <c r="P101" s="450" t="s">
        <v>725</v>
      </c>
      <c r="R101">
        <f t="shared" si="0"/>
        <v>18</v>
      </c>
    </row>
    <row r="102" spans="1:18" ht="17.25" hidden="1" customHeight="1" x14ac:dyDescent="0.2">
      <c r="A102" s="345">
        <v>3</v>
      </c>
      <c r="B102" s="382" t="s">
        <v>185</v>
      </c>
      <c r="C102" s="627" t="s">
        <v>234</v>
      </c>
      <c r="D102" s="628"/>
      <c r="E102" s="629"/>
      <c r="F102" s="383" t="s">
        <v>238</v>
      </c>
      <c r="G102" s="342"/>
      <c r="H102" s="343">
        <v>1</v>
      </c>
      <c r="I102" s="342"/>
      <c r="J102" s="342"/>
      <c r="K102" s="342"/>
      <c r="L102" s="344"/>
      <c r="M102" s="342"/>
      <c r="N102" s="342"/>
      <c r="P102" s="450" t="s">
        <v>725</v>
      </c>
      <c r="R102">
        <f t="shared" si="0"/>
        <v>1</v>
      </c>
    </row>
    <row r="103" spans="1:18" ht="16" hidden="1" x14ac:dyDescent="0.2">
      <c r="A103" s="345">
        <v>4</v>
      </c>
      <c r="B103" s="382" t="s">
        <v>135</v>
      </c>
      <c r="C103" s="627" t="s">
        <v>236</v>
      </c>
      <c r="D103" s="628"/>
      <c r="E103" s="629"/>
      <c r="F103" s="383" t="s">
        <v>242</v>
      </c>
      <c r="G103" s="342"/>
      <c r="H103" s="343"/>
      <c r="I103" s="342"/>
      <c r="J103" s="342"/>
      <c r="K103" s="342"/>
      <c r="L103" s="344">
        <v>1</v>
      </c>
      <c r="M103" s="342"/>
      <c r="N103" s="342"/>
      <c r="P103" s="450" t="s">
        <v>725</v>
      </c>
      <c r="R103">
        <f t="shared" si="0"/>
        <v>1</v>
      </c>
    </row>
    <row r="104" spans="1:18" ht="16" hidden="1" x14ac:dyDescent="0.2">
      <c r="A104" s="345">
        <v>5</v>
      </c>
      <c r="B104" s="382" t="s">
        <v>135</v>
      </c>
      <c r="C104" s="627" t="s">
        <v>236</v>
      </c>
      <c r="D104" s="628"/>
      <c r="E104" s="629"/>
      <c r="F104" s="383" t="s">
        <v>242</v>
      </c>
      <c r="G104" s="342"/>
      <c r="H104" s="343"/>
      <c r="I104" s="342"/>
      <c r="J104" s="342"/>
      <c r="K104" s="342"/>
      <c r="L104" s="344">
        <v>6</v>
      </c>
      <c r="M104" s="342"/>
      <c r="N104" s="342"/>
      <c r="P104" s="450" t="s">
        <v>725</v>
      </c>
      <c r="R104">
        <f t="shared" si="0"/>
        <v>6</v>
      </c>
    </row>
    <row r="105" spans="1:18" ht="32" hidden="1" x14ac:dyDescent="0.2">
      <c r="A105" s="345">
        <v>7</v>
      </c>
      <c r="B105" s="382" t="s">
        <v>134</v>
      </c>
      <c r="C105" s="627" t="s">
        <v>233</v>
      </c>
      <c r="D105" s="628"/>
      <c r="E105" s="629"/>
      <c r="F105" s="383" t="s">
        <v>238</v>
      </c>
      <c r="G105" s="342"/>
      <c r="H105" s="343">
        <v>3</v>
      </c>
      <c r="I105" s="342"/>
      <c r="J105" s="342"/>
      <c r="K105" s="342"/>
      <c r="L105" s="344"/>
      <c r="M105" s="342"/>
      <c r="N105" s="342"/>
      <c r="P105" s="450" t="s">
        <v>725</v>
      </c>
      <c r="R105">
        <f t="shared" si="0"/>
        <v>3</v>
      </c>
    </row>
    <row r="106" spans="1:18" ht="32" hidden="1" x14ac:dyDescent="0.2">
      <c r="A106" s="345">
        <v>8</v>
      </c>
      <c r="B106" s="382" t="s">
        <v>185</v>
      </c>
      <c r="C106" s="627" t="s">
        <v>234</v>
      </c>
      <c r="D106" s="628"/>
      <c r="E106" s="629"/>
      <c r="F106" s="382" t="s">
        <v>238</v>
      </c>
      <c r="G106" s="342"/>
      <c r="H106" s="343">
        <v>1</v>
      </c>
      <c r="I106" s="342"/>
      <c r="J106" s="342"/>
      <c r="K106" s="342"/>
      <c r="L106" s="344"/>
      <c r="M106" s="342"/>
      <c r="N106" s="342"/>
      <c r="P106" s="450" t="s">
        <v>725</v>
      </c>
      <c r="R106">
        <f t="shared" si="0"/>
        <v>1</v>
      </c>
    </row>
    <row r="107" spans="1:18" ht="16" hidden="1" x14ac:dyDescent="0.2">
      <c r="A107" s="345">
        <v>8</v>
      </c>
      <c r="B107" s="382" t="s">
        <v>135</v>
      </c>
      <c r="C107" s="627" t="s">
        <v>236</v>
      </c>
      <c r="D107" s="628"/>
      <c r="E107" s="629"/>
      <c r="F107" s="382" t="s">
        <v>242</v>
      </c>
      <c r="G107" s="342"/>
      <c r="H107" s="343"/>
      <c r="I107" s="342"/>
      <c r="J107" s="342"/>
      <c r="K107" s="342"/>
      <c r="L107" s="344">
        <v>1</v>
      </c>
      <c r="M107" s="342"/>
      <c r="N107" s="342"/>
      <c r="P107" s="450" t="s">
        <v>725</v>
      </c>
      <c r="R107">
        <f t="shared" si="0"/>
        <v>1</v>
      </c>
    </row>
    <row r="108" spans="1:18" ht="16" hidden="1" x14ac:dyDescent="0.2">
      <c r="A108" s="345">
        <v>9</v>
      </c>
      <c r="B108" s="383" t="s">
        <v>797</v>
      </c>
      <c r="C108" s="627" t="s">
        <v>276</v>
      </c>
      <c r="D108" s="628"/>
      <c r="E108" s="629"/>
      <c r="F108" s="389" t="s">
        <v>242</v>
      </c>
      <c r="G108" s="342"/>
      <c r="H108" s="343"/>
      <c r="I108" s="342"/>
      <c r="J108" s="342"/>
      <c r="K108" s="342"/>
      <c r="L108" s="344">
        <v>1</v>
      </c>
      <c r="M108" s="342"/>
      <c r="N108" s="342"/>
      <c r="O108" t="s">
        <v>823</v>
      </c>
      <c r="P108" s="450" t="s">
        <v>725</v>
      </c>
      <c r="R108">
        <f t="shared" si="0"/>
        <v>1</v>
      </c>
    </row>
    <row r="109" spans="1:18" ht="16" hidden="1" x14ac:dyDescent="0.2">
      <c r="A109" s="345">
        <v>10</v>
      </c>
      <c r="B109" s="383" t="s">
        <v>135</v>
      </c>
      <c r="C109" s="627" t="s">
        <v>236</v>
      </c>
      <c r="D109" s="628"/>
      <c r="E109" s="629"/>
      <c r="F109" s="389" t="s">
        <v>242</v>
      </c>
      <c r="G109" s="342"/>
      <c r="H109" s="343"/>
      <c r="I109" s="342"/>
      <c r="J109" s="342"/>
      <c r="K109" s="342"/>
      <c r="L109" s="344">
        <v>1</v>
      </c>
      <c r="M109" s="342"/>
      <c r="N109" s="342"/>
      <c r="P109" s="450" t="s">
        <v>725</v>
      </c>
      <c r="R109">
        <f t="shared" si="0"/>
        <v>1</v>
      </c>
    </row>
    <row r="110" spans="1:18" ht="32" hidden="1" x14ac:dyDescent="0.2">
      <c r="A110" s="345">
        <v>11</v>
      </c>
      <c r="B110" s="383" t="s">
        <v>134</v>
      </c>
      <c r="C110" s="627" t="s">
        <v>233</v>
      </c>
      <c r="D110" s="628"/>
      <c r="E110" s="629"/>
      <c r="F110" s="389" t="s">
        <v>238</v>
      </c>
      <c r="G110" s="342"/>
      <c r="H110" s="343">
        <v>6</v>
      </c>
      <c r="I110" s="342"/>
      <c r="J110" s="342"/>
      <c r="K110" s="342"/>
      <c r="L110" s="344"/>
      <c r="M110" s="342"/>
      <c r="N110" s="342"/>
      <c r="P110" s="450" t="s">
        <v>725</v>
      </c>
      <c r="R110">
        <f t="shared" si="0"/>
        <v>6</v>
      </c>
    </row>
    <row r="111" spans="1:18" ht="16" hidden="1" x14ac:dyDescent="0.2">
      <c r="A111" s="345">
        <v>11</v>
      </c>
      <c r="B111" s="383" t="s">
        <v>135</v>
      </c>
      <c r="C111" s="627" t="s">
        <v>236</v>
      </c>
      <c r="D111" s="628"/>
      <c r="E111" s="629"/>
      <c r="F111" s="389" t="s">
        <v>242</v>
      </c>
      <c r="G111" s="342"/>
      <c r="H111" s="343"/>
      <c r="I111" s="342"/>
      <c r="J111" s="342"/>
      <c r="K111" s="342"/>
      <c r="L111" s="344">
        <v>3</v>
      </c>
      <c r="M111" s="342"/>
      <c r="N111" s="342"/>
      <c r="P111" s="450" t="s">
        <v>725</v>
      </c>
      <c r="R111">
        <f t="shared" si="0"/>
        <v>3</v>
      </c>
    </row>
    <row r="112" spans="1:18" ht="16" hidden="1" x14ac:dyDescent="0.2">
      <c r="A112" s="345">
        <v>12</v>
      </c>
      <c r="B112" s="383" t="s">
        <v>135</v>
      </c>
      <c r="C112" s="627" t="s">
        <v>236</v>
      </c>
      <c r="D112" s="628"/>
      <c r="E112" s="629"/>
      <c r="F112" s="389" t="s">
        <v>242</v>
      </c>
      <c r="G112" s="342"/>
      <c r="H112" s="343"/>
      <c r="I112" s="342"/>
      <c r="J112" s="342"/>
      <c r="K112" s="342"/>
      <c r="L112" s="344">
        <v>1</v>
      </c>
      <c r="M112" s="342"/>
      <c r="N112" s="342"/>
      <c r="P112" s="450" t="s">
        <v>725</v>
      </c>
      <c r="R112">
        <f t="shared" si="0"/>
        <v>1</v>
      </c>
    </row>
    <row r="113" spans="1:18" ht="16" hidden="1" x14ac:dyDescent="0.2">
      <c r="A113" s="345">
        <v>13</v>
      </c>
      <c r="B113" s="383" t="s">
        <v>135</v>
      </c>
      <c r="C113" s="627" t="s">
        <v>236</v>
      </c>
      <c r="D113" s="628"/>
      <c r="E113" s="629"/>
      <c r="F113" s="389" t="s">
        <v>242</v>
      </c>
      <c r="G113" s="342"/>
      <c r="H113" s="343"/>
      <c r="I113" s="342"/>
      <c r="J113" s="342"/>
      <c r="K113" s="342"/>
      <c r="L113" s="344">
        <v>6</v>
      </c>
      <c r="M113" s="342"/>
      <c r="N113" s="342"/>
      <c r="P113" s="450" t="s">
        <v>725</v>
      </c>
      <c r="R113">
        <f t="shared" si="0"/>
        <v>6</v>
      </c>
    </row>
    <row r="114" spans="1:18" ht="32" hidden="1" x14ac:dyDescent="0.2">
      <c r="A114" s="345">
        <v>14</v>
      </c>
      <c r="B114" s="383" t="s">
        <v>134</v>
      </c>
      <c r="C114" s="627" t="s">
        <v>233</v>
      </c>
      <c r="D114" s="628"/>
      <c r="E114" s="629"/>
      <c r="F114" s="389" t="s">
        <v>238</v>
      </c>
      <c r="G114" s="342"/>
      <c r="H114" s="343">
        <v>4</v>
      </c>
      <c r="I114" s="342"/>
      <c r="J114" s="342"/>
      <c r="K114" s="342"/>
      <c r="L114" s="344"/>
      <c r="M114" s="342"/>
      <c r="N114" s="342"/>
      <c r="P114" s="450" t="s">
        <v>725</v>
      </c>
      <c r="R114">
        <f t="shared" si="0"/>
        <v>4</v>
      </c>
    </row>
    <row r="115" spans="1:18" ht="16" hidden="1" x14ac:dyDescent="0.2">
      <c r="A115" s="345">
        <v>15</v>
      </c>
      <c r="B115" s="383" t="s">
        <v>135</v>
      </c>
      <c r="C115" s="627" t="s">
        <v>236</v>
      </c>
      <c r="D115" s="628"/>
      <c r="E115" s="629"/>
      <c r="F115" s="389" t="s">
        <v>242</v>
      </c>
      <c r="G115" s="342"/>
      <c r="H115" s="343"/>
      <c r="I115" s="342"/>
      <c r="J115" s="342"/>
      <c r="K115" s="342"/>
      <c r="L115" s="344">
        <v>2</v>
      </c>
      <c r="M115" s="342"/>
      <c r="N115" s="342"/>
      <c r="P115" s="450" t="s">
        <v>725</v>
      </c>
      <c r="R115">
        <f t="shared" si="0"/>
        <v>2</v>
      </c>
    </row>
    <row r="116" spans="1:18" ht="32" hidden="1" x14ac:dyDescent="0.2">
      <c r="A116" s="345">
        <v>15</v>
      </c>
      <c r="B116" s="383" t="s">
        <v>134</v>
      </c>
      <c r="C116" s="627" t="s">
        <v>233</v>
      </c>
      <c r="D116" s="628"/>
      <c r="E116" s="629"/>
      <c r="F116" s="389" t="s">
        <v>238</v>
      </c>
      <c r="G116" s="342"/>
      <c r="H116" s="343">
        <v>9</v>
      </c>
      <c r="I116" s="342"/>
      <c r="J116" s="342"/>
      <c r="K116" s="342"/>
      <c r="L116" s="344"/>
      <c r="M116" s="342"/>
      <c r="N116" s="342"/>
      <c r="P116" s="450" t="s">
        <v>725</v>
      </c>
      <c r="R116">
        <f t="shared" si="0"/>
        <v>9</v>
      </c>
    </row>
    <row r="117" spans="1:18" ht="32" hidden="1" x14ac:dyDescent="0.2">
      <c r="A117" s="345">
        <v>16</v>
      </c>
      <c r="B117" s="383" t="s">
        <v>134</v>
      </c>
      <c r="C117" s="627" t="s">
        <v>233</v>
      </c>
      <c r="D117" s="628"/>
      <c r="E117" s="629"/>
      <c r="F117" s="389" t="s">
        <v>238</v>
      </c>
      <c r="G117" s="342"/>
      <c r="H117" s="343">
        <v>18</v>
      </c>
      <c r="I117" s="342"/>
      <c r="J117" s="342"/>
      <c r="K117" s="342"/>
      <c r="L117" s="344"/>
      <c r="M117" s="342"/>
      <c r="N117" s="342"/>
      <c r="P117" s="450" t="s">
        <v>725</v>
      </c>
      <c r="R117">
        <f t="shared" si="0"/>
        <v>18</v>
      </c>
    </row>
    <row r="118" spans="1:18" ht="16" hidden="1" x14ac:dyDescent="0.2">
      <c r="A118" s="345">
        <v>16</v>
      </c>
      <c r="B118" s="383" t="s">
        <v>135</v>
      </c>
      <c r="C118" s="627" t="s">
        <v>236</v>
      </c>
      <c r="D118" s="628"/>
      <c r="E118" s="629"/>
      <c r="F118" s="389" t="s">
        <v>242</v>
      </c>
      <c r="G118" s="342"/>
      <c r="H118" s="343"/>
      <c r="I118" s="342"/>
      <c r="J118" s="342"/>
      <c r="K118" s="342"/>
      <c r="L118" s="344">
        <v>1</v>
      </c>
      <c r="M118" s="342"/>
      <c r="N118" s="342"/>
      <c r="P118" s="450" t="s">
        <v>725</v>
      </c>
      <c r="R118">
        <f t="shared" si="0"/>
        <v>1</v>
      </c>
    </row>
    <row r="119" spans="1:18" ht="32" hidden="1" x14ac:dyDescent="0.2">
      <c r="A119" s="345">
        <v>17</v>
      </c>
      <c r="B119" s="383" t="s">
        <v>134</v>
      </c>
      <c r="C119" s="627" t="s">
        <v>233</v>
      </c>
      <c r="D119" s="628"/>
      <c r="E119" s="629"/>
      <c r="F119" s="389" t="s">
        <v>238</v>
      </c>
      <c r="G119" s="342"/>
      <c r="H119" s="343">
        <v>24</v>
      </c>
      <c r="I119" s="342"/>
      <c r="J119" s="342"/>
      <c r="K119" s="342"/>
      <c r="L119" s="344"/>
      <c r="M119" s="342"/>
      <c r="N119" s="342"/>
      <c r="P119" s="450" t="s">
        <v>725</v>
      </c>
      <c r="R119">
        <f t="shared" si="0"/>
        <v>24</v>
      </c>
    </row>
    <row r="120" spans="1:18" ht="16" hidden="1" x14ac:dyDescent="0.2">
      <c r="A120" s="345">
        <v>17</v>
      </c>
      <c r="B120" s="383" t="s">
        <v>135</v>
      </c>
      <c r="C120" s="627" t="s">
        <v>236</v>
      </c>
      <c r="D120" s="628"/>
      <c r="E120" s="629"/>
      <c r="F120" s="389" t="s">
        <v>242</v>
      </c>
      <c r="G120" s="342"/>
      <c r="H120" s="343"/>
      <c r="I120" s="342"/>
      <c r="J120" s="342"/>
      <c r="K120" s="342"/>
      <c r="L120" s="344">
        <v>1</v>
      </c>
      <c r="M120" s="342"/>
      <c r="N120" s="342"/>
      <c r="P120" s="450" t="s">
        <v>725</v>
      </c>
      <c r="R120">
        <f t="shared" si="0"/>
        <v>1</v>
      </c>
    </row>
    <row r="121" spans="1:18" ht="32" hidden="1" x14ac:dyDescent="0.2">
      <c r="A121" s="345">
        <v>18</v>
      </c>
      <c r="B121" s="383" t="s">
        <v>134</v>
      </c>
      <c r="C121" s="627" t="s">
        <v>233</v>
      </c>
      <c r="D121" s="628"/>
      <c r="E121" s="629"/>
      <c r="F121" s="389" t="s">
        <v>238</v>
      </c>
      <c r="G121" s="342"/>
      <c r="H121" s="343">
        <v>11</v>
      </c>
      <c r="I121" s="342"/>
      <c r="J121" s="342"/>
      <c r="K121" s="342"/>
      <c r="L121" s="344"/>
      <c r="M121" s="342"/>
      <c r="N121" s="342"/>
      <c r="P121" s="450" t="s">
        <v>725</v>
      </c>
      <c r="R121">
        <f t="shared" si="0"/>
        <v>11</v>
      </c>
    </row>
    <row r="122" spans="1:18" ht="16" hidden="1" x14ac:dyDescent="0.2">
      <c r="A122" s="345">
        <v>18</v>
      </c>
      <c r="B122" s="383" t="s">
        <v>135</v>
      </c>
      <c r="C122" s="627" t="s">
        <v>236</v>
      </c>
      <c r="D122" s="628"/>
      <c r="E122" s="629"/>
      <c r="F122" s="389" t="s">
        <v>242</v>
      </c>
      <c r="G122" s="342"/>
      <c r="H122" s="343"/>
      <c r="I122" s="342"/>
      <c r="J122" s="342"/>
      <c r="K122" s="342"/>
      <c r="L122" s="344">
        <v>2</v>
      </c>
      <c r="M122" s="342"/>
      <c r="N122" s="342"/>
      <c r="P122" s="450" t="s">
        <v>725</v>
      </c>
      <c r="R122">
        <f t="shared" si="0"/>
        <v>2</v>
      </c>
    </row>
    <row r="123" spans="1:18" ht="16" hidden="1" x14ac:dyDescent="0.2">
      <c r="A123" s="345">
        <v>19</v>
      </c>
      <c r="B123" s="383" t="s">
        <v>135</v>
      </c>
      <c r="C123" s="627" t="s">
        <v>236</v>
      </c>
      <c r="D123" s="628"/>
      <c r="E123" s="629"/>
      <c r="F123" s="389" t="s">
        <v>242</v>
      </c>
      <c r="G123" s="342"/>
      <c r="H123" s="343"/>
      <c r="I123" s="342"/>
      <c r="J123" s="342"/>
      <c r="K123" s="342"/>
      <c r="L123" s="344">
        <v>1</v>
      </c>
      <c r="M123" s="342"/>
      <c r="N123" s="342"/>
      <c r="P123" s="450" t="s">
        <v>725</v>
      </c>
      <c r="R123">
        <f t="shared" si="0"/>
        <v>1</v>
      </c>
    </row>
    <row r="124" spans="1:18" ht="32" hidden="1" x14ac:dyDescent="0.2">
      <c r="A124" s="345">
        <v>19</v>
      </c>
      <c r="B124" s="383" t="s">
        <v>134</v>
      </c>
      <c r="C124" s="627" t="s">
        <v>233</v>
      </c>
      <c r="D124" s="628"/>
      <c r="E124" s="629"/>
      <c r="F124" s="389" t="s">
        <v>238</v>
      </c>
      <c r="G124" s="342"/>
      <c r="H124" s="343">
        <v>4</v>
      </c>
      <c r="I124" s="342"/>
      <c r="J124" s="342"/>
      <c r="K124" s="342"/>
      <c r="L124" s="344"/>
      <c r="M124" s="342"/>
      <c r="N124" s="342"/>
      <c r="P124" s="450" t="s">
        <v>725</v>
      </c>
      <c r="R124">
        <f t="shared" si="0"/>
        <v>4</v>
      </c>
    </row>
    <row r="125" spans="1:18" ht="32" hidden="1" x14ac:dyDescent="0.2">
      <c r="A125" s="345">
        <v>20</v>
      </c>
      <c r="B125" s="383" t="s">
        <v>134</v>
      </c>
      <c r="C125" s="627" t="s">
        <v>233</v>
      </c>
      <c r="D125" s="628"/>
      <c r="E125" s="629"/>
      <c r="F125" s="389" t="s">
        <v>238</v>
      </c>
      <c r="G125" s="342"/>
      <c r="H125" s="343">
        <v>10</v>
      </c>
      <c r="I125" s="342"/>
      <c r="J125" s="342"/>
      <c r="K125" s="342"/>
      <c r="L125" s="344"/>
      <c r="M125" s="342"/>
      <c r="N125" s="342"/>
      <c r="P125" s="450" t="s">
        <v>725</v>
      </c>
      <c r="R125">
        <f t="shared" ref="R125:R146" si="1">SUM(G125:I125,K125:N125)</f>
        <v>10</v>
      </c>
    </row>
    <row r="126" spans="1:18" ht="16" hidden="1" x14ac:dyDescent="0.2">
      <c r="A126" s="345">
        <v>20</v>
      </c>
      <c r="B126" s="383" t="s">
        <v>135</v>
      </c>
      <c r="C126" s="627" t="s">
        <v>236</v>
      </c>
      <c r="D126" s="628"/>
      <c r="E126" s="629"/>
      <c r="F126" s="389" t="s">
        <v>242</v>
      </c>
      <c r="G126" s="342"/>
      <c r="H126" s="343"/>
      <c r="I126" s="342"/>
      <c r="J126" s="342"/>
      <c r="K126" s="342"/>
      <c r="L126" s="344">
        <v>1</v>
      </c>
      <c r="M126" s="342"/>
      <c r="N126" s="342"/>
      <c r="P126" s="450" t="s">
        <v>725</v>
      </c>
      <c r="R126">
        <f t="shared" si="1"/>
        <v>1</v>
      </c>
    </row>
    <row r="127" spans="1:18" ht="16" hidden="1" x14ac:dyDescent="0.2">
      <c r="A127" s="345">
        <v>1</v>
      </c>
      <c r="B127" s="366" t="s">
        <v>135</v>
      </c>
      <c r="C127" s="609"/>
      <c r="D127" s="610"/>
      <c r="E127" s="611"/>
      <c r="F127" s="341"/>
      <c r="G127" s="342"/>
      <c r="H127" s="343"/>
      <c r="I127" s="342"/>
      <c r="J127" s="342"/>
      <c r="K127" s="342"/>
      <c r="L127" s="344">
        <v>1</v>
      </c>
      <c r="M127" s="342"/>
      <c r="N127" s="342"/>
      <c r="P127" s="450" t="s">
        <v>725</v>
      </c>
      <c r="R127">
        <f t="shared" si="1"/>
        <v>1</v>
      </c>
    </row>
    <row r="128" spans="1:18" ht="16" hidden="1" x14ac:dyDescent="0.2">
      <c r="A128" s="345">
        <v>1</v>
      </c>
      <c r="B128" s="366" t="s">
        <v>131</v>
      </c>
      <c r="C128" s="609"/>
      <c r="D128" s="610"/>
      <c r="E128" s="611"/>
      <c r="F128" s="341"/>
      <c r="G128" s="342"/>
      <c r="H128" s="343"/>
      <c r="I128" s="342"/>
      <c r="J128" s="342"/>
      <c r="K128" s="342"/>
      <c r="L128" s="344">
        <v>1</v>
      </c>
      <c r="M128" s="342"/>
      <c r="N128" s="342"/>
      <c r="P128" s="450" t="s">
        <v>725</v>
      </c>
      <c r="R128">
        <f t="shared" si="1"/>
        <v>1</v>
      </c>
    </row>
    <row r="129" spans="1:18" ht="16" hidden="1" x14ac:dyDescent="0.2">
      <c r="A129" s="345">
        <v>2</v>
      </c>
      <c r="B129" s="366" t="s">
        <v>135</v>
      </c>
      <c r="C129" s="609"/>
      <c r="D129" s="610"/>
      <c r="E129" s="611"/>
      <c r="F129" s="341"/>
      <c r="G129" s="342"/>
      <c r="H129" s="343"/>
      <c r="I129" s="342"/>
      <c r="J129" s="342"/>
      <c r="K129" s="342"/>
      <c r="L129" s="344">
        <v>2</v>
      </c>
      <c r="M129" s="342"/>
      <c r="N129" s="342"/>
      <c r="P129" s="450" t="s">
        <v>725</v>
      </c>
      <c r="R129">
        <f t="shared" si="1"/>
        <v>2</v>
      </c>
    </row>
    <row r="130" spans="1:18" ht="16" hidden="1" x14ac:dyDescent="0.2">
      <c r="A130" s="345">
        <v>4</v>
      </c>
      <c r="B130" s="366" t="s">
        <v>134</v>
      </c>
      <c r="C130" s="609"/>
      <c r="D130" s="610"/>
      <c r="E130" s="611"/>
      <c r="F130" s="341"/>
      <c r="G130" s="342"/>
      <c r="H130" s="343">
        <v>2</v>
      </c>
      <c r="I130" s="342"/>
      <c r="J130" s="342"/>
      <c r="K130" s="342"/>
      <c r="L130" s="344"/>
      <c r="M130" s="342"/>
      <c r="N130" s="342"/>
      <c r="P130" s="450" t="s">
        <v>725</v>
      </c>
      <c r="R130">
        <f t="shared" si="1"/>
        <v>2</v>
      </c>
    </row>
    <row r="131" spans="1:18" ht="16" hidden="1" x14ac:dyDescent="0.2">
      <c r="A131" s="345">
        <v>4</v>
      </c>
      <c r="B131" s="366" t="s">
        <v>131</v>
      </c>
      <c r="C131" s="609"/>
      <c r="D131" s="610"/>
      <c r="E131" s="611"/>
      <c r="F131" s="341"/>
      <c r="G131" s="342"/>
      <c r="H131" s="343">
        <v>1</v>
      </c>
      <c r="I131" s="342"/>
      <c r="J131" s="342"/>
      <c r="K131" s="342"/>
      <c r="L131" s="344"/>
      <c r="M131" s="342"/>
      <c r="N131" s="342"/>
      <c r="P131" s="450" t="s">
        <v>725</v>
      </c>
      <c r="R131">
        <f t="shared" si="1"/>
        <v>1</v>
      </c>
    </row>
    <row r="132" spans="1:18" ht="16" hidden="1" x14ac:dyDescent="0.2">
      <c r="A132" s="345">
        <v>6</v>
      </c>
      <c r="B132" s="366" t="s">
        <v>499</v>
      </c>
      <c r="C132" s="609"/>
      <c r="D132" s="610"/>
      <c r="E132" s="611"/>
      <c r="F132" s="341"/>
      <c r="G132" s="342"/>
      <c r="H132" s="343"/>
      <c r="I132" s="342"/>
      <c r="J132" s="342"/>
      <c r="K132" s="342"/>
      <c r="L132" s="344">
        <v>1</v>
      </c>
      <c r="M132" s="342"/>
      <c r="N132" s="342"/>
      <c r="O132" t="s">
        <v>727</v>
      </c>
      <c r="P132" s="450" t="s">
        <v>725</v>
      </c>
      <c r="R132">
        <f t="shared" si="1"/>
        <v>1</v>
      </c>
    </row>
    <row r="133" spans="1:18" ht="16" hidden="1" x14ac:dyDescent="0.2">
      <c r="A133" s="345">
        <v>7</v>
      </c>
      <c r="B133" s="366" t="s">
        <v>790</v>
      </c>
      <c r="C133" s="609"/>
      <c r="D133" s="610"/>
      <c r="E133" s="611"/>
      <c r="F133" s="341"/>
      <c r="G133" s="342"/>
      <c r="H133" s="343"/>
      <c r="I133" s="342"/>
      <c r="J133" s="342"/>
      <c r="K133" s="342"/>
      <c r="L133" s="344">
        <v>1</v>
      </c>
      <c r="M133" s="342"/>
      <c r="N133" s="342"/>
      <c r="P133" s="450" t="s">
        <v>725</v>
      </c>
      <c r="R133">
        <f t="shared" si="1"/>
        <v>1</v>
      </c>
    </row>
    <row r="134" spans="1:18" ht="16" hidden="1" x14ac:dyDescent="0.2">
      <c r="A134" s="345">
        <v>8</v>
      </c>
      <c r="B134" s="366" t="s">
        <v>134</v>
      </c>
      <c r="C134" s="609"/>
      <c r="D134" s="610"/>
      <c r="E134" s="611"/>
      <c r="F134" s="341"/>
      <c r="G134" s="342"/>
      <c r="H134" s="343">
        <v>2</v>
      </c>
      <c r="I134" s="342"/>
      <c r="J134" s="342"/>
      <c r="K134" s="342"/>
      <c r="L134" s="344"/>
      <c r="M134" s="342"/>
      <c r="N134" s="342"/>
      <c r="P134" s="450" t="s">
        <v>725</v>
      </c>
      <c r="R134">
        <f t="shared" si="1"/>
        <v>2</v>
      </c>
    </row>
    <row r="135" spans="1:18" ht="16" hidden="1" x14ac:dyDescent="0.2">
      <c r="A135" s="345">
        <v>9</v>
      </c>
      <c r="B135" s="366" t="s">
        <v>134</v>
      </c>
      <c r="C135" s="609"/>
      <c r="D135" s="610"/>
      <c r="E135" s="611"/>
      <c r="F135" s="341"/>
      <c r="G135" s="342"/>
      <c r="H135" s="343">
        <v>3</v>
      </c>
      <c r="I135" s="342"/>
      <c r="J135" s="342"/>
      <c r="K135" s="342"/>
      <c r="L135" s="344"/>
      <c r="M135" s="342"/>
      <c r="N135" s="342"/>
      <c r="P135" s="450" t="s">
        <v>725</v>
      </c>
      <c r="R135">
        <f t="shared" si="1"/>
        <v>3</v>
      </c>
    </row>
    <row r="136" spans="1:18" ht="16" hidden="1" x14ac:dyDescent="0.2">
      <c r="A136" s="345">
        <v>9</v>
      </c>
      <c r="B136" s="366" t="s">
        <v>135</v>
      </c>
      <c r="C136" s="609"/>
      <c r="D136" s="610"/>
      <c r="E136" s="611"/>
      <c r="F136" s="341"/>
      <c r="G136" s="342"/>
      <c r="H136" s="343"/>
      <c r="I136" s="342"/>
      <c r="J136" s="342"/>
      <c r="K136" s="342"/>
      <c r="L136" s="344">
        <v>2</v>
      </c>
      <c r="M136" s="342"/>
      <c r="N136" s="342"/>
      <c r="O136" t="s">
        <v>789</v>
      </c>
      <c r="P136" s="450" t="s">
        <v>725</v>
      </c>
      <c r="R136">
        <f t="shared" si="1"/>
        <v>2</v>
      </c>
    </row>
    <row r="137" spans="1:18" ht="16" hidden="1" x14ac:dyDescent="0.2">
      <c r="A137" s="345">
        <v>10</v>
      </c>
      <c r="B137" s="366" t="s">
        <v>502</v>
      </c>
      <c r="C137" s="609"/>
      <c r="D137" s="610"/>
      <c r="E137" s="611"/>
      <c r="F137" s="341"/>
      <c r="G137" s="342"/>
      <c r="H137" s="343"/>
      <c r="I137" s="342"/>
      <c r="J137" s="358">
        <v>0</v>
      </c>
      <c r="K137" s="342"/>
      <c r="L137" s="490">
        <v>1</v>
      </c>
      <c r="M137" s="342"/>
      <c r="N137" s="342"/>
      <c r="P137" s="450" t="s">
        <v>725</v>
      </c>
      <c r="R137">
        <f t="shared" si="1"/>
        <v>1</v>
      </c>
    </row>
    <row r="138" spans="1:18" ht="16" hidden="1" x14ac:dyDescent="0.2">
      <c r="A138" s="345">
        <v>10</v>
      </c>
      <c r="B138" s="366" t="s">
        <v>134</v>
      </c>
      <c r="C138" s="609"/>
      <c r="D138" s="610"/>
      <c r="E138" s="611"/>
      <c r="F138" s="341"/>
      <c r="G138" s="342"/>
      <c r="H138" s="343">
        <v>1</v>
      </c>
      <c r="I138" s="342"/>
      <c r="J138" s="342"/>
      <c r="K138" s="342"/>
      <c r="L138" s="344"/>
      <c r="M138" s="342"/>
      <c r="N138" s="342"/>
      <c r="P138" s="450" t="s">
        <v>725</v>
      </c>
      <c r="R138">
        <f t="shared" si="1"/>
        <v>1</v>
      </c>
    </row>
    <row r="139" spans="1:18" ht="16" hidden="1" x14ac:dyDescent="0.2">
      <c r="A139" s="345">
        <v>11</v>
      </c>
      <c r="B139" s="366" t="s">
        <v>963</v>
      </c>
      <c r="C139" s="609"/>
      <c r="D139" s="610"/>
      <c r="E139" s="611"/>
      <c r="F139" s="341"/>
      <c r="G139" s="342"/>
      <c r="H139" s="343"/>
      <c r="I139" s="342"/>
      <c r="J139" s="342"/>
      <c r="K139" s="358">
        <v>0</v>
      </c>
      <c r="L139" s="344">
        <v>1</v>
      </c>
      <c r="M139" s="342"/>
      <c r="N139" s="358">
        <v>1</v>
      </c>
      <c r="O139" t="s">
        <v>962</v>
      </c>
      <c r="P139" s="450" t="s">
        <v>725</v>
      </c>
      <c r="R139">
        <f t="shared" si="1"/>
        <v>2</v>
      </c>
    </row>
    <row r="140" spans="1:18" ht="16" hidden="1" x14ac:dyDescent="0.2">
      <c r="A140" s="345">
        <v>12</v>
      </c>
      <c r="B140" s="366" t="s">
        <v>794</v>
      </c>
      <c r="C140" s="609"/>
      <c r="D140" s="610"/>
      <c r="E140" s="611"/>
      <c r="F140" s="341"/>
      <c r="G140" s="342"/>
      <c r="H140" s="343"/>
      <c r="I140" s="342"/>
      <c r="J140" s="342"/>
      <c r="K140" s="342"/>
      <c r="L140" s="344">
        <v>1</v>
      </c>
      <c r="M140" s="342"/>
      <c r="N140" s="342"/>
      <c r="O140" t="s">
        <v>791</v>
      </c>
      <c r="P140" s="450" t="s">
        <v>725</v>
      </c>
      <c r="R140">
        <f t="shared" si="1"/>
        <v>1</v>
      </c>
    </row>
    <row r="141" spans="1:18" ht="16" hidden="1" x14ac:dyDescent="0.2">
      <c r="A141" s="345">
        <v>12</v>
      </c>
      <c r="B141" s="366" t="s">
        <v>134</v>
      </c>
      <c r="C141" s="609"/>
      <c r="D141" s="610"/>
      <c r="E141" s="611"/>
      <c r="F141" s="341"/>
      <c r="G141" s="342"/>
      <c r="H141" s="343">
        <v>2</v>
      </c>
      <c r="I141" s="342"/>
      <c r="J141" s="342"/>
      <c r="K141" s="342"/>
      <c r="L141" s="344"/>
      <c r="M141" s="342"/>
      <c r="N141" s="342"/>
      <c r="P141" s="450" t="s">
        <v>725</v>
      </c>
      <c r="R141">
        <f t="shared" si="1"/>
        <v>2</v>
      </c>
    </row>
    <row r="142" spans="1:18" ht="16" hidden="1" x14ac:dyDescent="0.2">
      <c r="A142" s="345">
        <v>13</v>
      </c>
      <c r="B142" s="366" t="s">
        <v>499</v>
      </c>
      <c r="C142" s="609"/>
      <c r="D142" s="610"/>
      <c r="E142" s="611"/>
      <c r="F142" s="341"/>
      <c r="G142" s="342"/>
      <c r="H142" s="343"/>
      <c r="I142" s="342"/>
      <c r="J142" s="342"/>
      <c r="K142" s="342"/>
      <c r="L142" s="344">
        <v>1</v>
      </c>
      <c r="M142" s="342"/>
      <c r="N142" s="342"/>
      <c r="P142" s="450" t="s">
        <v>725</v>
      </c>
      <c r="R142">
        <f t="shared" si="1"/>
        <v>1</v>
      </c>
    </row>
    <row r="143" spans="1:18" ht="16" hidden="1" x14ac:dyDescent="0.2">
      <c r="A143" s="345">
        <v>17</v>
      </c>
      <c r="B143" s="366" t="s">
        <v>228</v>
      </c>
      <c r="C143" s="609"/>
      <c r="D143" s="610"/>
      <c r="E143" s="611"/>
      <c r="F143" s="341"/>
      <c r="G143" s="342"/>
      <c r="H143" s="343"/>
      <c r="I143" s="342"/>
      <c r="J143" s="342"/>
      <c r="K143" s="342"/>
      <c r="L143" s="344">
        <v>1</v>
      </c>
      <c r="M143" s="342"/>
      <c r="N143" s="342"/>
      <c r="P143" s="450" t="s">
        <v>725</v>
      </c>
      <c r="R143">
        <f t="shared" si="1"/>
        <v>1</v>
      </c>
    </row>
    <row r="144" spans="1:18" ht="16" hidden="1" x14ac:dyDescent="0.2">
      <c r="A144" s="345">
        <v>18</v>
      </c>
      <c r="B144" s="366" t="s">
        <v>670</v>
      </c>
      <c r="C144" s="609"/>
      <c r="D144" s="610"/>
      <c r="E144" s="611"/>
      <c r="F144" s="341"/>
      <c r="G144" s="342"/>
      <c r="H144" s="343">
        <v>1</v>
      </c>
      <c r="I144" s="342"/>
      <c r="J144" s="342"/>
      <c r="K144" s="342"/>
      <c r="L144" s="344"/>
      <c r="M144" s="342"/>
      <c r="N144" s="342"/>
      <c r="P144" s="450" t="s">
        <v>725</v>
      </c>
      <c r="R144">
        <f t="shared" si="1"/>
        <v>1</v>
      </c>
    </row>
    <row r="145" spans="1:18" ht="16" hidden="1" x14ac:dyDescent="0.2">
      <c r="A145" s="345">
        <v>19</v>
      </c>
      <c r="B145" s="366" t="s">
        <v>720</v>
      </c>
      <c r="C145" s="609"/>
      <c r="D145" s="610"/>
      <c r="E145" s="611"/>
      <c r="F145" s="341"/>
      <c r="G145" s="342"/>
      <c r="H145" s="343"/>
      <c r="I145" s="342"/>
      <c r="J145" s="342"/>
      <c r="K145" s="342"/>
      <c r="L145" s="344">
        <v>1</v>
      </c>
      <c r="M145" s="342"/>
      <c r="N145" s="342"/>
      <c r="P145" s="450" t="s">
        <v>725</v>
      </c>
      <c r="R145">
        <f t="shared" si="1"/>
        <v>1</v>
      </c>
    </row>
    <row r="146" spans="1:18" ht="16" hidden="1" x14ac:dyDescent="0.2">
      <c r="A146" s="345" t="s">
        <v>792</v>
      </c>
      <c r="B146" s="366" t="s">
        <v>654</v>
      </c>
      <c r="C146" s="609"/>
      <c r="D146" s="610"/>
      <c r="E146" s="611"/>
      <c r="F146" s="341"/>
      <c r="G146" s="342"/>
      <c r="H146" s="343"/>
      <c r="I146" s="342"/>
      <c r="J146" s="342"/>
      <c r="K146" s="342"/>
      <c r="L146" s="344"/>
      <c r="M146" s="342"/>
      <c r="N146" s="342"/>
      <c r="O146" t="s">
        <v>793</v>
      </c>
      <c r="P146" s="450" t="s">
        <v>725</v>
      </c>
      <c r="R146">
        <f t="shared" si="1"/>
        <v>0</v>
      </c>
    </row>
  </sheetData>
  <autoFilter ref="A24:P146" xr:uid="{531A6EE8-A3F0-423B-94EF-E6BC21A4A247}">
    <filterColumn colId="1">
      <filters>
        <filter val="Senecio sp."/>
      </filters>
    </filterColumn>
  </autoFilter>
  <mergeCells count="157">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89:E89"/>
    <mergeCell ref="C90:E90"/>
    <mergeCell ref="C91:E91"/>
    <mergeCell ref="C92:E92"/>
    <mergeCell ref="C93:E93"/>
    <mergeCell ref="C94:E94"/>
    <mergeCell ref="C106:E106"/>
    <mergeCell ref="C107:E107"/>
    <mergeCell ref="C108:E108"/>
    <mergeCell ref="C104:E104"/>
    <mergeCell ref="C105:E105"/>
    <mergeCell ref="C103:E103"/>
    <mergeCell ref="C98:E98"/>
    <mergeCell ref="C99:E99"/>
    <mergeCell ref="C100:E100"/>
    <mergeCell ref="C101:E101"/>
    <mergeCell ref="C102:E102"/>
    <mergeCell ref="C113:E113"/>
    <mergeCell ref="C114:E114"/>
    <mergeCell ref="C115:E115"/>
    <mergeCell ref="C116:E116"/>
    <mergeCell ref="C117:E117"/>
    <mergeCell ref="C118:E118"/>
    <mergeCell ref="C109:E109"/>
    <mergeCell ref="C110:E110"/>
    <mergeCell ref="C111:E111"/>
    <mergeCell ref="C112:E112"/>
    <mergeCell ref="C125:E125"/>
    <mergeCell ref="C126:E126"/>
    <mergeCell ref="C127:E127"/>
    <mergeCell ref="C128:E128"/>
    <mergeCell ref="C129:E129"/>
    <mergeCell ref="C130:E130"/>
    <mergeCell ref="C119:E119"/>
    <mergeCell ref="C120:E120"/>
    <mergeCell ref="C121:E121"/>
    <mergeCell ref="C122:E122"/>
    <mergeCell ref="C123:E123"/>
    <mergeCell ref="C124:E124"/>
    <mergeCell ref="C139:E139"/>
    <mergeCell ref="C140:E140"/>
    <mergeCell ref="C141:E141"/>
    <mergeCell ref="C142:E142"/>
    <mergeCell ref="C143:E143"/>
    <mergeCell ref="C144:E144"/>
    <mergeCell ref="C145:E145"/>
    <mergeCell ref="C146:E146"/>
    <mergeCell ref="C131:E131"/>
    <mergeCell ref="C132:E132"/>
    <mergeCell ref="C133:E133"/>
    <mergeCell ref="C134:E134"/>
    <mergeCell ref="C135:E135"/>
    <mergeCell ref="C136:E136"/>
    <mergeCell ref="C137:E137"/>
    <mergeCell ref="C138:E138"/>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filterMode="1"/>
  <dimension ref="A1:U362"/>
  <sheetViews>
    <sheetView topLeftCell="A17" zoomScaleNormal="100" workbookViewId="0">
      <selection activeCell="B57" sqref="B57:B143"/>
    </sheetView>
  </sheetViews>
  <sheetFormatPr baseColWidth="10" defaultColWidth="8.83203125" defaultRowHeight="15" x14ac:dyDescent="0.2"/>
  <cols>
    <col min="1" max="1" width="4.5" style="1" customWidth="1"/>
    <col min="2" max="2" width="32" style="1" customWidth="1"/>
    <col min="3" max="3" width="8" style="1" customWidth="1"/>
    <col min="4" max="4" width="1" style="1" customWidth="1"/>
    <col min="5" max="5" width="3.1640625" style="1" customWidth="1"/>
    <col min="6" max="6" width="9.6640625" customWidth="1"/>
    <col min="7" max="7" width="7.5" customWidth="1"/>
    <col min="8" max="8" width="8.832031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295</v>
      </c>
      <c r="B2" s="590"/>
      <c r="C2" s="54"/>
      <c r="D2" s="86"/>
      <c r="E2" s="11"/>
      <c r="F2" s="8"/>
      <c r="G2" s="8"/>
      <c r="H2" s="8"/>
      <c r="I2" s="8"/>
      <c r="J2" s="7"/>
      <c r="K2" s="8"/>
      <c r="L2" s="8"/>
      <c r="M2" s="8"/>
      <c r="N2" s="8"/>
    </row>
    <row r="3" spans="1:21" ht="15" customHeight="1" x14ac:dyDescent="0.2">
      <c r="A3" s="589" t="s">
        <v>7</v>
      </c>
      <c r="B3" s="590"/>
      <c r="C3" s="182" t="s">
        <v>292</v>
      </c>
      <c r="D3" s="6"/>
      <c r="E3" s="53" t="s">
        <v>79</v>
      </c>
      <c r="F3" s="82"/>
      <c r="G3" s="83"/>
      <c r="H3" s="84" t="s">
        <v>0</v>
      </c>
      <c r="I3" s="598" t="s">
        <v>1</v>
      </c>
      <c r="J3" s="598"/>
      <c r="K3" s="599" t="s">
        <v>8</v>
      </c>
      <c r="L3" s="599"/>
      <c r="M3" s="599"/>
      <c r="N3" s="6"/>
      <c r="P3" s="339" t="s">
        <v>604</v>
      </c>
    </row>
    <row r="4" spans="1:21" ht="15" customHeight="1" x14ac:dyDescent="0.2">
      <c r="A4" s="589" t="s">
        <v>293</v>
      </c>
      <c r="B4" s="590"/>
      <c r="C4" s="57" t="s">
        <v>287</v>
      </c>
      <c r="D4" s="49"/>
      <c r="E4" s="591" t="s">
        <v>2</v>
      </c>
      <c r="F4" s="591"/>
      <c r="G4" s="600"/>
      <c r="H4" s="134">
        <v>43815</v>
      </c>
      <c r="I4" s="592" t="s">
        <v>247</v>
      </c>
      <c r="J4" s="592"/>
      <c r="K4" s="592" t="s">
        <v>119</v>
      </c>
      <c r="L4" s="592"/>
      <c r="M4" s="592"/>
      <c r="N4" s="47" t="s">
        <v>408</v>
      </c>
      <c r="P4" s="369" t="s">
        <v>647</v>
      </c>
      <c r="Q4" s="369"/>
      <c r="R4" s="369"/>
      <c r="S4" s="369"/>
      <c r="T4" s="369"/>
      <c r="U4" s="369"/>
    </row>
    <row r="5" spans="1:21" ht="15" customHeight="1" x14ac:dyDescent="0.2">
      <c r="A5" s="589" t="s">
        <v>249</v>
      </c>
      <c r="B5" s="590"/>
      <c r="C5" s="183">
        <v>43894</v>
      </c>
      <c r="D5" s="49"/>
      <c r="E5" s="591" t="s">
        <v>3</v>
      </c>
      <c r="F5" s="591"/>
      <c r="G5" s="591"/>
      <c r="H5" s="134">
        <v>41564</v>
      </c>
      <c r="I5" s="592" t="s">
        <v>406</v>
      </c>
      <c r="J5" s="592"/>
      <c r="K5" s="592" t="s">
        <v>324</v>
      </c>
      <c r="L5" s="592"/>
      <c r="M5" s="592"/>
      <c r="N5" s="47" t="s">
        <v>409</v>
      </c>
      <c r="P5" s="376">
        <v>44152</v>
      </c>
      <c r="Q5" s="369"/>
      <c r="R5" s="369"/>
      <c r="S5" s="369"/>
      <c r="T5" s="369"/>
      <c r="U5" s="369"/>
    </row>
    <row r="6" spans="1:21" ht="15" customHeight="1" x14ac:dyDescent="0.2">
      <c r="A6" s="589" t="s">
        <v>9</v>
      </c>
      <c r="B6" s="590"/>
      <c r="C6" s="162" t="s">
        <v>250</v>
      </c>
      <c r="D6" s="49"/>
      <c r="E6" s="52" t="s">
        <v>4</v>
      </c>
      <c r="F6" s="52"/>
      <c r="G6" s="52"/>
      <c r="H6" s="52"/>
      <c r="I6" s="592"/>
      <c r="J6" s="592"/>
      <c r="K6" s="592"/>
      <c r="L6" s="592"/>
      <c r="M6" s="592"/>
      <c r="N6" s="47"/>
      <c r="P6" s="369"/>
      <c r="Q6" s="369"/>
      <c r="R6" s="369"/>
      <c r="S6" s="369"/>
      <c r="T6" s="369"/>
      <c r="U6" s="369"/>
    </row>
    <row r="7" spans="1:21" ht="15" customHeight="1" x14ac:dyDescent="0.2">
      <c r="A7" s="582" t="s">
        <v>10</v>
      </c>
      <c r="B7" s="583"/>
      <c r="C7" s="162">
        <v>20</v>
      </c>
      <c r="D7" s="50"/>
      <c r="E7" s="39" t="s">
        <v>92</v>
      </c>
      <c r="F7" s="39"/>
      <c r="G7" s="39"/>
      <c r="H7" s="39"/>
      <c r="I7" s="39"/>
      <c r="P7" s="369"/>
      <c r="Q7" s="369"/>
      <c r="R7" s="372"/>
      <c r="S7" s="617"/>
      <c r="T7" s="617"/>
      <c r="U7" s="369"/>
    </row>
    <row r="8" spans="1:21" ht="53.25" customHeight="1" x14ac:dyDescent="0.2">
      <c r="A8" s="584" t="s">
        <v>294</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1.3</v>
      </c>
      <c r="J9" s="9">
        <v>1.3</v>
      </c>
      <c r="K9" s="9">
        <v>1.3</v>
      </c>
      <c r="L9" s="27"/>
      <c r="M9" s="27"/>
      <c r="N9" s="27"/>
      <c r="P9" s="342"/>
      <c r="Q9" s="342"/>
      <c r="R9" s="342"/>
      <c r="S9" s="342"/>
      <c r="T9" s="342"/>
      <c r="U9" s="342"/>
    </row>
    <row r="10" spans="1:21" ht="15" customHeight="1" x14ac:dyDescent="0.2">
      <c r="A10" s="587" t="s">
        <v>12</v>
      </c>
      <c r="B10" s="588"/>
      <c r="C10" s="172">
        <v>6303038.1732400004</v>
      </c>
      <c r="D10" s="6"/>
      <c r="E10" s="34" t="s">
        <v>149</v>
      </c>
      <c r="F10" s="35"/>
      <c r="G10" s="85"/>
      <c r="H10" s="35"/>
      <c r="I10" s="52">
        <v>0.7</v>
      </c>
      <c r="J10" s="9">
        <v>1.3</v>
      </c>
      <c r="K10" s="9">
        <v>1</v>
      </c>
      <c r="L10" s="130">
        <v>25</v>
      </c>
      <c r="M10" s="44"/>
      <c r="N10" s="9"/>
      <c r="P10" s="342"/>
      <c r="Q10" s="342"/>
      <c r="R10" s="342"/>
      <c r="S10" s="342"/>
      <c r="T10" s="375"/>
      <c r="U10" s="342"/>
    </row>
    <row r="11" spans="1:21" ht="15" customHeight="1" x14ac:dyDescent="0.2">
      <c r="A11" s="573" t="s">
        <v>13</v>
      </c>
      <c r="B11" s="574"/>
      <c r="C11" s="57">
        <v>240091.22303200001</v>
      </c>
      <c r="D11" s="6"/>
      <c r="E11" s="63" t="s">
        <v>151</v>
      </c>
      <c r="F11" s="37"/>
      <c r="G11" s="38"/>
      <c r="H11" s="38"/>
      <c r="I11" s="52">
        <v>0.02</v>
      </c>
      <c r="J11" s="9">
        <v>0.1</v>
      </c>
      <c r="K11" s="9">
        <v>0.06</v>
      </c>
      <c r="L11" s="130">
        <v>1</v>
      </c>
      <c r="M11" s="43">
        <v>0</v>
      </c>
      <c r="N11" s="9">
        <v>100</v>
      </c>
      <c r="P11" s="342">
        <v>0.1</v>
      </c>
      <c r="Q11" s="342">
        <v>0.3</v>
      </c>
      <c r="R11" s="342">
        <v>0.1</v>
      </c>
      <c r="S11" s="342">
        <v>2</v>
      </c>
      <c r="T11" s="342">
        <v>0</v>
      </c>
      <c r="U11" s="342">
        <v>100</v>
      </c>
    </row>
    <row r="12" spans="1:21" ht="15" customHeight="1" x14ac:dyDescent="0.2">
      <c r="A12" s="573" t="s">
        <v>78</v>
      </c>
      <c r="B12" s="574"/>
      <c r="C12" s="54">
        <v>56</v>
      </c>
      <c r="D12" s="2"/>
      <c r="E12" s="575" t="s">
        <v>150</v>
      </c>
      <c r="F12" s="576"/>
      <c r="G12" s="576"/>
      <c r="H12" s="577"/>
      <c r="I12" s="52">
        <v>0.1</v>
      </c>
      <c r="J12" s="9">
        <v>0.4</v>
      </c>
      <c r="K12" s="9">
        <v>0.3</v>
      </c>
      <c r="L12" s="9">
        <v>60</v>
      </c>
      <c r="M12" s="44"/>
      <c r="N12" s="9"/>
      <c r="O12" s="7"/>
      <c r="P12" s="342"/>
      <c r="Q12" s="342"/>
      <c r="R12" s="342"/>
      <c r="S12" s="342"/>
      <c r="T12" s="375"/>
      <c r="U12" s="342"/>
    </row>
    <row r="13" spans="1:21" ht="15" customHeight="1" x14ac:dyDescent="0.2">
      <c r="A13" s="578" t="s">
        <v>15</v>
      </c>
      <c r="B13" s="579"/>
      <c r="C13" s="59">
        <v>2</v>
      </c>
      <c r="D13" s="49"/>
      <c r="E13" s="64" t="s">
        <v>152</v>
      </c>
      <c r="F13" s="64"/>
      <c r="G13" s="64"/>
      <c r="H13" s="46"/>
      <c r="I13" s="430">
        <v>0.3</v>
      </c>
      <c r="J13" s="426">
        <v>0.5</v>
      </c>
      <c r="K13" s="426">
        <v>0.4</v>
      </c>
      <c r="L13" s="426">
        <v>12</v>
      </c>
      <c r="M13" s="43">
        <v>0</v>
      </c>
      <c r="N13" s="9">
        <v>100</v>
      </c>
      <c r="O13" s="7"/>
      <c r="P13" s="342">
        <v>0.1</v>
      </c>
      <c r="Q13" s="342">
        <v>0.4</v>
      </c>
      <c r="R13" s="342">
        <v>0.15</v>
      </c>
      <c r="S13" s="342">
        <v>25</v>
      </c>
      <c r="T13" s="342">
        <v>0</v>
      </c>
      <c r="U13" s="342">
        <v>100</v>
      </c>
    </row>
    <row r="14" spans="1:21" ht="15" customHeight="1" x14ac:dyDescent="0.2">
      <c r="A14" s="573" t="s">
        <v>14</v>
      </c>
      <c r="B14" s="574"/>
      <c r="C14" s="57">
        <v>1068</v>
      </c>
      <c r="D14" s="49"/>
      <c r="E14" s="11"/>
      <c r="F14" s="8"/>
      <c r="G14" s="91"/>
      <c r="H14" s="38"/>
      <c r="I14" s="429" t="s">
        <v>701</v>
      </c>
      <c r="J14" s="429" t="s">
        <v>704</v>
      </c>
      <c r="K14" s="429" t="s">
        <v>703</v>
      </c>
      <c r="L14" s="429" t="s">
        <v>706</v>
      </c>
      <c r="M14" s="48"/>
      <c r="N14" s="8"/>
      <c r="O14" s="7"/>
      <c r="P14" s="7"/>
    </row>
    <row r="15" spans="1:21" ht="15" customHeight="1" x14ac:dyDescent="0.2">
      <c r="A15" s="14" t="s">
        <v>16</v>
      </c>
      <c r="B15" s="29"/>
      <c r="C15" s="185"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40</v>
      </c>
      <c r="K16" s="87"/>
      <c r="L16" s="6"/>
      <c r="M16" s="6"/>
      <c r="N16" s="7"/>
      <c r="O16" s="7"/>
      <c r="P16" s="7"/>
    </row>
    <row r="17" spans="1:16" ht="15" customHeight="1" x14ac:dyDescent="0.2">
      <c r="A17" s="26"/>
      <c r="B17" s="6"/>
      <c r="C17" s="12"/>
      <c r="D17" s="92"/>
      <c r="E17" s="567" t="s">
        <v>101</v>
      </c>
      <c r="F17" s="568"/>
      <c r="G17" s="568"/>
      <c r="H17" s="568"/>
      <c r="I17" s="569"/>
      <c r="J17" s="17">
        <v>60</v>
      </c>
      <c r="K17" s="4"/>
      <c r="L17" s="7"/>
      <c r="M17" s="7"/>
    </row>
    <row r="18" spans="1:16" ht="18" customHeight="1" x14ac:dyDescent="0.2">
      <c r="A18" s="26"/>
      <c r="B18" s="6"/>
      <c r="C18" s="12"/>
      <c r="D18" s="6"/>
      <c r="E18" s="613" t="s">
        <v>91</v>
      </c>
      <c r="F18" s="594"/>
      <c r="G18" s="594"/>
      <c r="H18" s="594"/>
      <c r="I18" s="96"/>
      <c r="J18" s="94">
        <v>4</v>
      </c>
      <c r="K18" s="95"/>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5</v>
      </c>
      <c r="J20" s="15">
        <v>5</v>
      </c>
      <c r="K20" s="9">
        <v>8</v>
      </c>
      <c r="L20" s="9">
        <v>4</v>
      </c>
      <c r="M20" s="9">
        <v>4</v>
      </c>
      <c r="N20" s="129" t="s">
        <v>202</v>
      </c>
      <c r="O20" s="129" t="s">
        <v>203</v>
      </c>
    </row>
    <row r="21" spans="1:16" ht="15" customHeight="1" x14ac:dyDescent="0.2">
      <c r="A21" s="14" t="s">
        <v>18</v>
      </c>
      <c r="B21" s="29"/>
      <c r="C21" s="60"/>
      <c r="D21" s="6"/>
      <c r="E21" s="13"/>
      <c r="F21" s="32"/>
      <c r="G21" s="65"/>
      <c r="H21" s="66"/>
      <c r="I21" s="15">
        <v>6</v>
      </c>
      <c r="J21" s="15">
        <v>5</v>
      </c>
      <c r="K21" s="9">
        <v>4</v>
      </c>
      <c r="L21" s="9">
        <v>3</v>
      </c>
      <c r="M21" s="9">
        <v>5</v>
      </c>
      <c r="N21" s="129">
        <f>AVERAGE(I20:M21)</f>
        <v>4.9000000000000004</v>
      </c>
      <c r="O21" s="129">
        <f>SQRT(VAR(I20:M21)/10)</f>
        <v>0.4333333333333334</v>
      </c>
    </row>
    <row r="22" spans="1:16" ht="15" customHeight="1" x14ac:dyDescent="0.2">
      <c r="A22" s="68"/>
      <c r="B22" s="69" t="s">
        <v>404</v>
      </c>
      <c r="C22" s="61"/>
      <c r="D22" s="6"/>
      <c r="E22" s="575" t="s">
        <v>93</v>
      </c>
      <c r="F22" s="576"/>
      <c r="G22" s="576"/>
      <c r="H22" s="576"/>
      <c r="I22" s="67" t="s">
        <v>296</v>
      </c>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6" hidden="1" thickBot="1" x14ac:dyDescent="0.25">
      <c r="A25" s="601" t="s">
        <v>19</v>
      </c>
      <c r="B25" s="602"/>
      <c r="C25" s="90"/>
      <c r="D25" s="30"/>
      <c r="E25" s="30"/>
      <c r="G25" s="75"/>
      <c r="H25" s="603" t="s">
        <v>98</v>
      </c>
      <c r="I25" s="603"/>
      <c r="J25" s="603"/>
      <c r="K25" s="81"/>
      <c r="L25" s="604" t="s">
        <v>75</v>
      </c>
      <c r="M25" s="603"/>
      <c r="N25" s="605"/>
    </row>
    <row r="26" spans="1:16" ht="71.25" hidden="1" customHeight="1" x14ac:dyDescent="0.2">
      <c r="A26" s="78" t="s">
        <v>74</v>
      </c>
      <c r="B26" s="31" t="s">
        <v>6</v>
      </c>
      <c r="C26" s="606" t="s">
        <v>96</v>
      </c>
      <c r="D26" s="607"/>
      <c r="E26" s="608"/>
      <c r="F26" s="89" t="s">
        <v>97</v>
      </c>
      <c r="G26" s="79" t="s">
        <v>102</v>
      </c>
      <c r="H26" s="79" t="s">
        <v>104</v>
      </c>
      <c r="I26" s="79" t="s">
        <v>103</v>
      </c>
      <c r="J26" s="79" t="s">
        <v>94</v>
      </c>
      <c r="K26" s="79" t="s">
        <v>77</v>
      </c>
      <c r="L26" s="79" t="s">
        <v>76</v>
      </c>
      <c r="M26" s="79" t="s">
        <v>95</v>
      </c>
      <c r="N26" s="79" t="s">
        <v>77</v>
      </c>
    </row>
    <row r="27" spans="1:16" ht="17.25" hidden="1" customHeight="1" x14ac:dyDescent="0.2">
      <c r="A27" s="18">
        <v>1</v>
      </c>
      <c r="B27" s="18" t="s">
        <v>135</v>
      </c>
      <c r="C27" s="564" t="s">
        <v>233</v>
      </c>
      <c r="D27" s="565"/>
      <c r="E27" s="566"/>
      <c r="F27" s="103" t="s">
        <v>242</v>
      </c>
      <c r="G27" s="274"/>
      <c r="H27" s="275"/>
      <c r="I27" s="276"/>
      <c r="J27" s="276">
        <v>4</v>
      </c>
      <c r="K27" s="276"/>
      <c r="L27" s="277"/>
      <c r="M27" s="276"/>
      <c r="N27" s="276"/>
    </row>
    <row r="28" spans="1:16" ht="17.25" hidden="1" customHeight="1" x14ac:dyDescent="0.2">
      <c r="A28" s="18">
        <v>1</v>
      </c>
      <c r="B28" s="18" t="s">
        <v>186</v>
      </c>
      <c r="C28" s="564" t="s">
        <v>237</v>
      </c>
      <c r="D28" s="565"/>
      <c r="E28" s="566"/>
      <c r="F28" s="103" t="s">
        <v>239</v>
      </c>
      <c r="G28" s="276"/>
      <c r="H28" s="278"/>
      <c r="I28" s="276"/>
      <c r="J28" s="276">
        <v>3</v>
      </c>
      <c r="K28" s="276"/>
      <c r="L28" s="277"/>
      <c r="M28" s="276"/>
      <c r="N28" s="276"/>
    </row>
    <row r="29" spans="1:16" ht="17.25" hidden="1" customHeight="1" x14ac:dyDescent="0.2">
      <c r="A29" s="18">
        <v>1</v>
      </c>
      <c r="B29" s="18" t="s">
        <v>139</v>
      </c>
      <c r="C29" s="564" t="s">
        <v>234</v>
      </c>
      <c r="D29" s="565"/>
      <c r="E29" s="566"/>
      <c r="F29" s="103" t="s">
        <v>238</v>
      </c>
      <c r="G29" s="276"/>
      <c r="H29" s="278">
        <v>1</v>
      </c>
      <c r="I29" s="276"/>
      <c r="J29" s="276"/>
      <c r="K29" s="276"/>
      <c r="L29" s="277"/>
      <c r="M29" s="276"/>
      <c r="N29" s="276"/>
    </row>
    <row r="30" spans="1:16" ht="17.25" hidden="1" customHeight="1" x14ac:dyDescent="0.2">
      <c r="A30" s="18">
        <v>2</v>
      </c>
      <c r="B30" s="18" t="s">
        <v>135</v>
      </c>
      <c r="C30" s="564" t="s">
        <v>236</v>
      </c>
      <c r="D30" s="565"/>
      <c r="E30" s="566"/>
      <c r="F30" s="103" t="s">
        <v>242</v>
      </c>
      <c r="G30" s="276"/>
      <c r="H30" s="278"/>
      <c r="I30" s="276"/>
      <c r="J30" s="276">
        <v>3</v>
      </c>
      <c r="K30" s="276"/>
      <c r="L30" s="277"/>
      <c r="M30" s="276"/>
      <c r="N30" s="276"/>
    </row>
    <row r="31" spans="1:16" ht="17.25" hidden="1" customHeight="1" x14ac:dyDescent="0.2">
      <c r="A31" s="18">
        <v>2</v>
      </c>
      <c r="B31" s="18" t="s">
        <v>132</v>
      </c>
      <c r="C31" s="564" t="s">
        <v>233</v>
      </c>
      <c r="D31" s="565"/>
      <c r="E31" s="566"/>
      <c r="F31" s="103" t="s">
        <v>238</v>
      </c>
      <c r="G31" s="276"/>
      <c r="H31" s="278">
        <v>1</v>
      </c>
      <c r="I31" s="276"/>
      <c r="J31" s="276">
        <v>2</v>
      </c>
      <c r="K31" s="276"/>
      <c r="L31" s="277"/>
      <c r="M31" s="276"/>
      <c r="N31" s="276"/>
    </row>
    <row r="32" spans="1:16" ht="17.25" hidden="1" customHeight="1" x14ac:dyDescent="0.2">
      <c r="A32" s="18">
        <v>2</v>
      </c>
      <c r="B32" s="18" t="s">
        <v>186</v>
      </c>
      <c r="C32" s="564" t="s">
        <v>237</v>
      </c>
      <c r="D32" s="565"/>
      <c r="E32" s="566"/>
      <c r="F32" s="103" t="s">
        <v>239</v>
      </c>
      <c r="G32" s="276"/>
      <c r="H32" s="278"/>
      <c r="I32" s="276"/>
      <c r="J32" s="276">
        <v>2</v>
      </c>
      <c r="K32" s="276"/>
      <c r="L32" s="277"/>
      <c r="M32" s="276"/>
      <c r="N32" s="276"/>
    </row>
    <row r="33" spans="1:14" ht="17.25" hidden="1" customHeight="1" x14ac:dyDescent="0.2">
      <c r="A33" s="18">
        <v>3</v>
      </c>
      <c r="B33" s="18" t="s">
        <v>135</v>
      </c>
      <c r="C33" s="564" t="s">
        <v>236</v>
      </c>
      <c r="D33" s="565"/>
      <c r="E33" s="566"/>
      <c r="F33" s="103" t="s">
        <v>242</v>
      </c>
      <c r="G33" s="276"/>
      <c r="H33" s="278"/>
      <c r="I33" s="276"/>
      <c r="J33" s="276">
        <v>3</v>
      </c>
      <c r="K33" s="276"/>
      <c r="L33" s="277"/>
      <c r="M33" s="276"/>
      <c r="N33" s="276"/>
    </row>
    <row r="34" spans="1:14" ht="17.25" hidden="1" customHeight="1" x14ac:dyDescent="0.2">
      <c r="A34" s="18">
        <v>3</v>
      </c>
      <c r="B34" s="18" t="s">
        <v>133</v>
      </c>
      <c r="C34" s="564" t="s">
        <v>236</v>
      </c>
      <c r="D34" s="565"/>
      <c r="E34" s="566"/>
      <c r="F34" s="103" t="s">
        <v>239</v>
      </c>
      <c r="G34" s="276"/>
      <c r="H34" s="278">
        <v>2</v>
      </c>
      <c r="I34" s="276"/>
      <c r="J34" s="276">
        <v>2</v>
      </c>
      <c r="K34" s="276"/>
      <c r="L34" s="277"/>
      <c r="M34" s="276"/>
      <c r="N34" s="276"/>
    </row>
    <row r="35" spans="1:14" ht="17.25" hidden="1" customHeight="1" x14ac:dyDescent="0.2">
      <c r="A35" s="18">
        <v>3</v>
      </c>
      <c r="B35" s="18" t="s">
        <v>139</v>
      </c>
      <c r="C35" s="564" t="s">
        <v>234</v>
      </c>
      <c r="D35" s="565"/>
      <c r="E35" s="566"/>
      <c r="F35" s="103" t="s">
        <v>238</v>
      </c>
      <c r="G35" s="276"/>
      <c r="H35" s="278">
        <v>1</v>
      </c>
      <c r="I35" s="276"/>
      <c r="J35" s="276"/>
      <c r="K35" s="276"/>
      <c r="L35" s="277"/>
      <c r="M35" s="276"/>
      <c r="N35" s="276"/>
    </row>
    <row r="36" spans="1:14" ht="17.25" hidden="1" customHeight="1" x14ac:dyDescent="0.2">
      <c r="A36" s="18">
        <v>3</v>
      </c>
      <c r="B36" s="18" t="s">
        <v>132</v>
      </c>
      <c r="C36" s="564" t="s">
        <v>233</v>
      </c>
      <c r="D36" s="565"/>
      <c r="E36" s="566"/>
      <c r="F36" s="103" t="s">
        <v>238</v>
      </c>
      <c r="G36" s="276"/>
      <c r="H36" s="278">
        <v>1</v>
      </c>
      <c r="I36" s="276"/>
      <c r="J36" s="276"/>
      <c r="K36" s="276"/>
      <c r="L36" s="277"/>
      <c r="M36" s="276"/>
      <c r="N36" s="276"/>
    </row>
    <row r="37" spans="1:14" ht="17.25" hidden="1" customHeight="1" x14ac:dyDescent="0.2">
      <c r="A37" s="18">
        <v>4</v>
      </c>
      <c r="B37" s="18" t="s">
        <v>132</v>
      </c>
      <c r="C37" s="564" t="s">
        <v>233</v>
      </c>
      <c r="D37" s="565"/>
      <c r="E37" s="566"/>
      <c r="F37" s="103" t="s">
        <v>238</v>
      </c>
      <c r="G37" s="276"/>
      <c r="H37" s="278"/>
      <c r="I37" s="276"/>
      <c r="J37" s="276">
        <v>5</v>
      </c>
      <c r="K37" s="276"/>
      <c r="L37" s="277"/>
      <c r="M37" s="276"/>
      <c r="N37" s="276"/>
    </row>
    <row r="38" spans="1:14" ht="17.25" hidden="1" customHeight="1" x14ac:dyDescent="0.2">
      <c r="A38" s="18">
        <v>4</v>
      </c>
      <c r="B38" s="18" t="s">
        <v>133</v>
      </c>
      <c r="C38" s="564" t="s">
        <v>236</v>
      </c>
      <c r="D38" s="565"/>
      <c r="E38" s="566"/>
      <c r="F38" s="103" t="s">
        <v>239</v>
      </c>
      <c r="G38" s="276"/>
      <c r="H38" s="278">
        <v>3</v>
      </c>
      <c r="I38" s="276"/>
      <c r="J38" s="276">
        <v>2</v>
      </c>
      <c r="K38" s="276"/>
      <c r="L38" s="277"/>
      <c r="M38" s="276"/>
      <c r="N38" s="276"/>
    </row>
    <row r="39" spans="1:14" ht="17.25" hidden="1" customHeight="1" x14ac:dyDescent="0.2">
      <c r="A39" s="18">
        <v>4</v>
      </c>
      <c r="B39" s="18" t="s">
        <v>135</v>
      </c>
      <c r="C39" s="564" t="s">
        <v>236</v>
      </c>
      <c r="D39" s="565"/>
      <c r="E39" s="566"/>
      <c r="F39" s="103" t="s">
        <v>242</v>
      </c>
      <c r="G39" s="276"/>
      <c r="H39" s="278">
        <v>1</v>
      </c>
      <c r="I39" s="276"/>
      <c r="J39" s="276">
        <v>1</v>
      </c>
      <c r="K39" s="276"/>
      <c r="L39" s="277"/>
      <c r="M39" s="276"/>
      <c r="N39" s="276"/>
    </row>
    <row r="40" spans="1:14" ht="17.25" hidden="1" customHeight="1" x14ac:dyDescent="0.2">
      <c r="A40" s="18">
        <v>4</v>
      </c>
      <c r="B40" s="18" t="s">
        <v>129</v>
      </c>
      <c r="C40" s="564" t="s">
        <v>233</v>
      </c>
      <c r="D40" s="565"/>
      <c r="E40" s="566"/>
      <c r="F40" s="103" t="s">
        <v>238</v>
      </c>
      <c r="G40" s="276"/>
      <c r="H40" s="278">
        <v>5</v>
      </c>
      <c r="I40" s="276"/>
      <c r="J40" s="276" t="s">
        <v>276</v>
      </c>
      <c r="K40" s="276"/>
      <c r="L40" s="277" t="s">
        <v>276</v>
      </c>
      <c r="M40" s="276" t="s">
        <v>276</v>
      </c>
      <c r="N40" s="276" t="s">
        <v>276</v>
      </c>
    </row>
    <row r="41" spans="1:14" ht="17.25" hidden="1" customHeight="1" x14ac:dyDescent="0.2">
      <c r="A41" s="18">
        <v>5</v>
      </c>
      <c r="B41" s="18" t="s">
        <v>133</v>
      </c>
      <c r="C41" s="564" t="s">
        <v>236</v>
      </c>
      <c r="D41" s="565"/>
      <c r="E41" s="566"/>
      <c r="F41" s="103" t="s">
        <v>239</v>
      </c>
      <c r="G41" s="276"/>
      <c r="H41" s="278">
        <v>4</v>
      </c>
      <c r="I41" s="276"/>
      <c r="J41" s="276">
        <v>2</v>
      </c>
      <c r="K41" s="276"/>
      <c r="L41" s="277"/>
      <c r="M41" s="276"/>
      <c r="N41" s="276"/>
    </row>
    <row r="42" spans="1:14" ht="17.25" hidden="1" customHeight="1" x14ac:dyDescent="0.2">
      <c r="A42" s="18">
        <v>5</v>
      </c>
      <c r="B42" s="18" t="s">
        <v>187</v>
      </c>
      <c r="C42" s="564" t="s">
        <v>236</v>
      </c>
      <c r="D42" s="565"/>
      <c r="E42" s="566"/>
      <c r="F42" s="103" t="s">
        <v>242</v>
      </c>
      <c r="G42" s="276"/>
      <c r="H42" s="278">
        <v>1</v>
      </c>
      <c r="I42" s="276"/>
      <c r="J42" s="276"/>
      <c r="K42" s="276"/>
      <c r="L42" s="277"/>
      <c r="M42" s="276"/>
      <c r="N42" s="276"/>
    </row>
    <row r="43" spans="1:14" ht="17.25" hidden="1" customHeight="1" x14ac:dyDescent="0.2">
      <c r="A43" s="18">
        <v>5</v>
      </c>
      <c r="B43" s="18" t="s">
        <v>186</v>
      </c>
      <c r="C43" s="564" t="s">
        <v>237</v>
      </c>
      <c r="D43" s="565"/>
      <c r="E43" s="566"/>
      <c r="F43" s="103" t="s">
        <v>239</v>
      </c>
      <c r="G43" s="276"/>
      <c r="H43" s="278"/>
      <c r="I43" s="276"/>
      <c r="J43" s="276">
        <v>3</v>
      </c>
      <c r="K43" s="276"/>
      <c r="L43" s="277"/>
      <c r="M43" s="276"/>
      <c r="N43" s="276"/>
    </row>
    <row r="44" spans="1:14" ht="17.25" hidden="1" customHeight="1" x14ac:dyDescent="0.2">
      <c r="A44" s="18">
        <v>5</v>
      </c>
      <c r="B44" s="18" t="s">
        <v>188</v>
      </c>
      <c r="C44" s="564" t="s">
        <v>233</v>
      </c>
      <c r="D44" s="565"/>
      <c r="E44" s="566"/>
      <c r="F44" s="103" t="s">
        <v>239</v>
      </c>
      <c r="G44" s="276"/>
      <c r="H44" s="278">
        <v>21</v>
      </c>
      <c r="I44" s="276"/>
      <c r="J44" s="276" t="s">
        <v>276</v>
      </c>
      <c r="K44" s="276"/>
      <c r="L44" s="277"/>
      <c r="M44" s="276"/>
      <c r="N44" s="276"/>
    </row>
    <row r="45" spans="1:14" ht="17.25" hidden="1" customHeight="1" x14ac:dyDescent="0.2">
      <c r="A45" s="18">
        <v>5</v>
      </c>
      <c r="B45" s="18" t="s">
        <v>127</v>
      </c>
      <c r="C45" s="564" t="s">
        <v>233</v>
      </c>
      <c r="D45" s="565"/>
      <c r="E45" s="566"/>
      <c r="F45" s="103" t="s">
        <v>238</v>
      </c>
      <c r="G45" s="276"/>
      <c r="H45" s="278">
        <v>1</v>
      </c>
      <c r="I45" s="276"/>
      <c r="J45" s="276" t="s">
        <v>276</v>
      </c>
      <c r="K45" s="276"/>
      <c r="L45" s="277" t="s">
        <v>276</v>
      </c>
      <c r="M45" s="276" t="s">
        <v>276</v>
      </c>
      <c r="N45" s="276" t="s">
        <v>276</v>
      </c>
    </row>
    <row r="46" spans="1:14" ht="17.25" hidden="1" customHeight="1" x14ac:dyDescent="0.2">
      <c r="A46" s="18">
        <v>5</v>
      </c>
      <c r="B46" s="18" t="s">
        <v>189</v>
      </c>
      <c r="C46" s="564" t="s">
        <v>233</v>
      </c>
      <c r="D46" s="565"/>
      <c r="E46" s="566"/>
      <c r="F46" s="103" t="s">
        <v>238</v>
      </c>
      <c r="G46" s="276"/>
      <c r="H46" s="278">
        <v>3</v>
      </c>
      <c r="I46" s="276"/>
      <c r="J46" s="276"/>
      <c r="K46" s="276"/>
      <c r="L46" s="277"/>
      <c r="M46" s="276"/>
      <c r="N46" s="276"/>
    </row>
    <row r="47" spans="1:14" ht="17.25" hidden="1" customHeight="1" x14ac:dyDescent="0.2">
      <c r="A47" s="18">
        <v>5</v>
      </c>
      <c r="B47" s="18" t="s">
        <v>297</v>
      </c>
      <c r="C47" s="564" t="s">
        <v>234</v>
      </c>
      <c r="D47" s="565"/>
      <c r="E47" s="566"/>
      <c r="F47" s="103" t="s">
        <v>238</v>
      </c>
      <c r="G47" s="276"/>
      <c r="H47" s="278">
        <v>1</v>
      </c>
      <c r="I47" s="276"/>
      <c r="J47" s="276"/>
      <c r="K47" s="276"/>
      <c r="L47" s="277"/>
      <c r="M47" s="276"/>
      <c r="N47" s="276"/>
    </row>
    <row r="48" spans="1:14" ht="17.25" hidden="1" customHeight="1" x14ac:dyDescent="0.2">
      <c r="A48" s="18">
        <v>6</v>
      </c>
      <c r="B48" s="18" t="s">
        <v>133</v>
      </c>
      <c r="C48" s="564" t="s">
        <v>236</v>
      </c>
      <c r="D48" s="565"/>
      <c r="E48" s="566"/>
      <c r="F48" s="103" t="s">
        <v>239</v>
      </c>
      <c r="G48" s="276"/>
      <c r="H48" s="278">
        <v>3</v>
      </c>
      <c r="I48" s="276"/>
      <c r="J48" s="276"/>
      <c r="K48" s="276"/>
      <c r="L48" s="277"/>
      <c r="M48" s="276"/>
      <c r="N48" s="276"/>
    </row>
    <row r="49" spans="1:15" ht="17.25" hidden="1" customHeight="1" x14ac:dyDescent="0.2">
      <c r="A49" s="18">
        <v>6</v>
      </c>
      <c r="B49" s="18" t="s">
        <v>127</v>
      </c>
      <c r="C49" s="564" t="s">
        <v>233</v>
      </c>
      <c r="D49" s="565"/>
      <c r="E49" s="566"/>
      <c r="F49" s="103" t="s">
        <v>238</v>
      </c>
      <c r="G49" s="276"/>
      <c r="H49" s="278">
        <v>2</v>
      </c>
      <c r="I49" s="276"/>
      <c r="J49" s="276" t="s">
        <v>276</v>
      </c>
      <c r="K49" s="276"/>
      <c r="L49" s="277" t="s">
        <v>276</v>
      </c>
      <c r="M49" s="276" t="s">
        <v>276</v>
      </c>
      <c r="N49" s="276" t="s">
        <v>276</v>
      </c>
    </row>
    <row r="50" spans="1:15" ht="17.25" hidden="1" customHeight="1" x14ac:dyDescent="0.2">
      <c r="A50" s="18">
        <v>6</v>
      </c>
      <c r="B50" s="18" t="s">
        <v>189</v>
      </c>
      <c r="C50" s="564" t="s">
        <v>234</v>
      </c>
      <c r="D50" s="565"/>
      <c r="E50" s="566"/>
      <c r="F50" s="103" t="s">
        <v>238</v>
      </c>
      <c r="G50" s="276"/>
      <c r="H50" s="278">
        <v>3</v>
      </c>
      <c r="I50" s="276"/>
      <c r="J50" s="276" t="s">
        <v>276</v>
      </c>
      <c r="K50" s="276"/>
      <c r="L50" s="277" t="s">
        <v>276</v>
      </c>
      <c r="M50" s="276" t="s">
        <v>276</v>
      </c>
      <c r="N50" s="276" t="s">
        <v>276</v>
      </c>
    </row>
    <row r="51" spans="1:15" ht="17.25" hidden="1" customHeight="1" x14ac:dyDescent="0.2">
      <c r="A51" s="18">
        <v>6</v>
      </c>
      <c r="B51" s="18" t="s">
        <v>190</v>
      </c>
      <c r="C51" s="564" t="s">
        <v>234</v>
      </c>
      <c r="D51" s="565"/>
      <c r="E51" s="566"/>
      <c r="F51" s="103" t="s">
        <v>238</v>
      </c>
      <c r="G51" s="276"/>
      <c r="H51" s="278">
        <v>1</v>
      </c>
      <c r="I51" s="276"/>
      <c r="J51" s="276" t="s">
        <v>276</v>
      </c>
      <c r="K51" s="276"/>
      <c r="L51" s="277" t="s">
        <v>276</v>
      </c>
      <c r="M51" s="276" t="s">
        <v>276</v>
      </c>
      <c r="N51" s="276" t="s">
        <v>276</v>
      </c>
    </row>
    <row r="52" spans="1:15" ht="17.25" hidden="1" customHeight="1" x14ac:dyDescent="0.2">
      <c r="A52" s="18">
        <v>6</v>
      </c>
      <c r="B52" s="18" t="s">
        <v>163</v>
      </c>
      <c r="C52" s="564" t="s">
        <v>233</v>
      </c>
      <c r="D52" s="565"/>
      <c r="E52" s="566"/>
      <c r="F52" s="103" t="s">
        <v>238</v>
      </c>
      <c r="G52" s="276"/>
      <c r="H52" s="278">
        <v>1</v>
      </c>
      <c r="I52" s="276"/>
      <c r="J52" s="276" t="s">
        <v>276</v>
      </c>
      <c r="K52" s="276"/>
      <c r="L52" s="277" t="s">
        <v>276</v>
      </c>
      <c r="M52" s="276" t="s">
        <v>276</v>
      </c>
      <c r="N52" s="276" t="s">
        <v>276</v>
      </c>
    </row>
    <row r="53" spans="1:15" ht="17.25" hidden="1" customHeight="1" x14ac:dyDescent="0.2">
      <c r="A53" s="18">
        <v>6</v>
      </c>
      <c r="B53" s="18" t="s">
        <v>188</v>
      </c>
      <c r="C53" s="564" t="s">
        <v>233</v>
      </c>
      <c r="D53" s="565"/>
      <c r="E53" s="566"/>
      <c r="F53" s="103" t="s">
        <v>239</v>
      </c>
      <c r="G53" s="276"/>
      <c r="H53" s="278">
        <v>23</v>
      </c>
      <c r="I53" s="276"/>
      <c r="J53" s="276" t="s">
        <v>276</v>
      </c>
      <c r="K53" s="276"/>
      <c r="L53" s="277"/>
      <c r="M53" s="276"/>
      <c r="N53" s="276"/>
    </row>
    <row r="54" spans="1:15" ht="17.25" hidden="1" customHeight="1" x14ac:dyDescent="0.2">
      <c r="A54" s="18">
        <v>6</v>
      </c>
      <c r="B54" s="18" t="s">
        <v>232</v>
      </c>
      <c r="C54" s="564" t="s">
        <v>236</v>
      </c>
      <c r="D54" s="565"/>
      <c r="E54" s="566"/>
      <c r="F54" s="103" t="s">
        <v>239</v>
      </c>
      <c r="G54" s="276"/>
      <c r="H54" s="278"/>
      <c r="I54" s="276"/>
      <c r="J54" s="276"/>
      <c r="K54" s="276"/>
      <c r="L54" s="277">
        <v>1</v>
      </c>
      <c r="M54" s="276"/>
      <c r="N54" s="276"/>
    </row>
    <row r="55" spans="1:15" ht="17.25" hidden="1" customHeight="1" x14ac:dyDescent="0.2">
      <c r="A55" s="18">
        <v>7</v>
      </c>
      <c r="B55" s="18" t="s">
        <v>133</v>
      </c>
      <c r="C55" s="598" t="s">
        <v>236</v>
      </c>
      <c r="D55" s="598"/>
      <c r="E55" s="598"/>
      <c r="F55" s="103" t="s">
        <v>239</v>
      </c>
      <c r="G55" s="276"/>
      <c r="H55" s="276">
        <v>6</v>
      </c>
      <c r="I55" s="276"/>
      <c r="J55" s="276"/>
      <c r="K55" s="276"/>
      <c r="L55" s="276"/>
      <c r="M55" s="276"/>
      <c r="N55" s="276"/>
    </row>
    <row r="56" spans="1:15" ht="17.25" hidden="1" customHeight="1" x14ac:dyDescent="0.2">
      <c r="A56" s="18">
        <v>7</v>
      </c>
      <c r="B56" s="18" t="s">
        <v>132</v>
      </c>
      <c r="C56" s="564" t="s">
        <v>233</v>
      </c>
      <c r="D56" s="565"/>
      <c r="E56" s="566"/>
      <c r="F56" s="151" t="s">
        <v>238</v>
      </c>
      <c r="G56" s="276"/>
      <c r="H56" s="276">
        <v>2</v>
      </c>
      <c r="I56" s="276"/>
      <c r="J56" s="276"/>
      <c r="K56" s="276"/>
      <c r="L56" s="276"/>
      <c r="M56" s="276"/>
      <c r="N56" s="276"/>
    </row>
    <row r="57" spans="1:15" ht="17.25" customHeight="1" x14ac:dyDescent="0.2">
      <c r="A57" s="18">
        <v>7</v>
      </c>
      <c r="B57" s="308" t="s">
        <v>728</v>
      </c>
      <c r="C57" s="564" t="s">
        <v>270</v>
      </c>
      <c r="D57" s="565"/>
      <c r="E57" s="566"/>
      <c r="F57" s="104" t="s">
        <v>240</v>
      </c>
      <c r="G57" s="276"/>
      <c r="H57" s="278">
        <v>2</v>
      </c>
      <c r="I57" s="276"/>
      <c r="J57" s="276"/>
      <c r="K57" s="276"/>
      <c r="L57" s="277"/>
      <c r="M57" s="276"/>
      <c r="N57" s="276"/>
      <c r="O57" t="s">
        <v>553</v>
      </c>
    </row>
    <row r="58" spans="1:15" ht="17.25" hidden="1" customHeight="1" x14ac:dyDescent="0.2">
      <c r="A58" s="18">
        <v>7</v>
      </c>
      <c r="B58" s="2" t="s">
        <v>133</v>
      </c>
      <c r="C58" s="564" t="s">
        <v>236</v>
      </c>
      <c r="D58" s="565"/>
      <c r="E58" s="566"/>
      <c r="F58" s="103" t="s">
        <v>239</v>
      </c>
      <c r="G58" s="276"/>
      <c r="H58" s="278"/>
      <c r="I58" s="276"/>
      <c r="J58" s="276">
        <v>3</v>
      </c>
      <c r="K58" s="276"/>
      <c r="L58" s="277"/>
      <c r="M58" s="276"/>
      <c r="N58" s="276"/>
    </row>
    <row r="59" spans="1:15" ht="17.25" hidden="1" customHeight="1" x14ac:dyDescent="0.2">
      <c r="A59" s="18">
        <v>7</v>
      </c>
      <c r="B59" s="2" t="s">
        <v>186</v>
      </c>
      <c r="C59" s="564" t="s">
        <v>237</v>
      </c>
      <c r="D59" s="565"/>
      <c r="E59" s="566"/>
      <c r="F59" s="103" t="s">
        <v>239</v>
      </c>
      <c r="G59" s="276"/>
      <c r="H59" s="278"/>
      <c r="I59" s="276"/>
      <c r="J59" s="276">
        <v>2</v>
      </c>
      <c r="K59" s="276"/>
      <c r="L59" s="277"/>
      <c r="M59" s="276"/>
      <c r="N59" s="276"/>
    </row>
    <row r="60" spans="1:15" ht="17.25" hidden="1" customHeight="1" x14ac:dyDescent="0.2">
      <c r="A60" s="18">
        <v>7</v>
      </c>
      <c r="B60" s="2" t="s">
        <v>127</v>
      </c>
      <c r="C60" s="564" t="s">
        <v>233</v>
      </c>
      <c r="D60" s="565"/>
      <c r="E60" s="566"/>
      <c r="F60" s="104" t="s">
        <v>238</v>
      </c>
      <c r="G60" s="276"/>
      <c r="H60" s="278">
        <v>1</v>
      </c>
      <c r="I60" s="276"/>
      <c r="J60" s="276" t="s">
        <v>276</v>
      </c>
      <c r="K60" s="276"/>
      <c r="L60" s="277" t="s">
        <v>276</v>
      </c>
      <c r="M60" s="276" t="s">
        <v>276</v>
      </c>
      <c r="N60" s="276" t="s">
        <v>276</v>
      </c>
    </row>
    <row r="61" spans="1:15" ht="17.25" hidden="1" customHeight="1" x14ac:dyDescent="0.2">
      <c r="A61" s="18">
        <v>7</v>
      </c>
      <c r="B61" s="2" t="s">
        <v>297</v>
      </c>
      <c r="C61" s="564" t="s">
        <v>234</v>
      </c>
      <c r="D61" s="565"/>
      <c r="E61" s="566"/>
      <c r="F61" s="104" t="s">
        <v>238</v>
      </c>
      <c r="G61" s="276"/>
      <c r="H61" s="278">
        <v>1</v>
      </c>
      <c r="I61" s="276"/>
      <c r="J61" s="276" t="s">
        <v>276</v>
      </c>
      <c r="K61" s="276"/>
      <c r="L61" s="277" t="s">
        <v>276</v>
      </c>
      <c r="M61" s="276" t="s">
        <v>276</v>
      </c>
      <c r="N61" s="276" t="s">
        <v>276</v>
      </c>
    </row>
    <row r="62" spans="1:15" ht="17.25" hidden="1" customHeight="1" x14ac:dyDescent="0.2">
      <c r="A62" s="18">
        <v>7</v>
      </c>
      <c r="B62" s="2" t="s">
        <v>189</v>
      </c>
      <c r="C62" s="564" t="s">
        <v>234</v>
      </c>
      <c r="D62" s="565"/>
      <c r="E62" s="566"/>
      <c r="F62" s="104" t="s">
        <v>238</v>
      </c>
      <c r="G62" s="276"/>
      <c r="H62" s="278">
        <v>3</v>
      </c>
      <c r="I62" s="276"/>
      <c r="J62" s="276" t="s">
        <v>276</v>
      </c>
      <c r="K62" s="276"/>
      <c r="L62" s="277" t="s">
        <v>276</v>
      </c>
      <c r="M62" s="276" t="s">
        <v>276</v>
      </c>
      <c r="N62" s="276" t="s">
        <v>276</v>
      </c>
    </row>
    <row r="63" spans="1:15" ht="17.25" hidden="1" customHeight="1" x14ac:dyDescent="0.2">
      <c r="A63" s="18">
        <v>7</v>
      </c>
      <c r="B63" s="2" t="s">
        <v>188</v>
      </c>
      <c r="C63" s="564" t="s">
        <v>233</v>
      </c>
      <c r="D63" s="565"/>
      <c r="E63" s="566"/>
      <c r="F63" s="103" t="s">
        <v>239</v>
      </c>
      <c r="G63" s="276"/>
      <c r="H63" s="278">
        <v>50</v>
      </c>
      <c r="I63" s="276"/>
      <c r="J63" s="276" t="s">
        <v>276</v>
      </c>
      <c r="K63" s="276"/>
      <c r="L63" s="277"/>
      <c r="M63" s="276"/>
      <c r="N63" s="276"/>
    </row>
    <row r="64" spans="1:15" ht="17.25" hidden="1" customHeight="1" x14ac:dyDescent="0.2">
      <c r="A64" s="18">
        <v>8</v>
      </c>
      <c r="B64" s="2" t="s">
        <v>139</v>
      </c>
      <c r="C64" s="564" t="s">
        <v>234</v>
      </c>
      <c r="D64" s="565"/>
      <c r="E64" s="566"/>
      <c r="F64" s="104" t="s">
        <v>238</v>
      </c>
      <c r="G64" s="276"/>
      <c r="H64" s="278">
        <v>1</v>
      </c>
      <c r="I64" s="276"/>
      <c r="J64" s="276"/>
      <c r="K64" s="276"/>
      <c r="L64" s="277"/>
      <c r="M64" s="276"/>
      <c r="N64" s="276"/>
    </row>
    <row r="65" spans="1:14" ht="17.25" hidden="1" customHeight="1" x14ac:dyDescent="0.2">
      <c r="A65" s="18">
        <v>8</v>
      </c>
      <c r="B65" s="2" t="s">
        <v>188</v>
      </c>
      <c r="C65" s="564" t="s">
        <v>233</v>
      </c>
      <c r="D65" s="565"/>
      <c r="E65" s="566"/>
      <c r="F65" s="103" t="s">
        <v>239</v>
      </c>
      <c r="G65" s="276"/>
      <c r="H65" s="278">
        <v>60</v>
      </c>
      <c r="I65" s="276"/>
      <c r="J65" s="276" t="s">
        <v>276</v>
      </c>
      <c r="K65" s="276"/>
      <c r="L65" s="277"/>
      <c r="M65" s="276"/>
      <c r="N65" s="276"/>
    </row>
    <row r="66" spans="1:14" ht="17.25" hidden="1" customHeight="1" x14ac:dyDescent="0.2">
      <c r="A66" s="18">
        <v>8</v>
      </c>
      <c r="B66" s="2" t="s">
        <v>189</v>
      </c>
      <c r="C66" s="564" t="s">
        <v>234</v>
      </c>
      <c r="D66" s="565"/>
      <c r="E66" s="566"/>
      <c r="F66" s="104" t="s">
        <v>238</v>
      </c>
      <c r="G66" s="276"/>
      <c r="H66" s="278">
        <v>3</v>
      </c>
      <c r="I66" s="276"/>
      <c r="J66" s="276"/>
      <c r="K66" s="276"/>
      <c r="L66" s="277"/>
      <c r="M66" s="276"/>
      <c r="N66" s="276"/>
    </row>
    <row r="67" spans="1:14" ht="17.25" customHeight="1" x14ac:dyDescent="0.2">
      <c r="A67" s="18">
        <v>8</v>
      </c>
      <c r="B67" s="308" t="s">
        <v>728</v>
      </c>
      <c r="C67" s="564" t="s">
        <v>270</v>
      </c>
      <c r="D67" s="565"/>
      <c r="E67" s="566"/>
      <c r="F67" s="104" t="s">
        <v>240</v>
      </c>
      <c r="G67" s="276"/>
      <c r="H67" s="278">
        <v>1</v>
      </c>
      <c r="I67" s="276"/>
      <c r="J67" s="276"/>
      <c r="K67" s="276"/>
      <c r="L67" s="277"/>
      <c r="M67" s="276"/>
      <c r="N67" s="276"/>
    </row>
    <row r="68" spans="1:14" ht="17.25" hidden="1" customHeight="1" x14ac:dyDescent="0.2">
      <c r="A68" s="18">
        <v>8</v>
      </c>
      <c r="B68" s="2" t="s">
        <v>186</v>
      </c>
      <c r="C68" s="564" t="s">
        <v>237</v>
      </c>
      <c r="D68" s="565"/>
      <c r="E68" s="566"/>
      <c r="F68" s="103" t="s">
        <v>239</v>
      </c>
      <c r="G68" s="276"/>
      <c r="H68" s="278"/>
      <c r="I68" s="276"/>
      <c r="J68" s="276">
        <v>12</v>
      </c>
      <c r="K68" s="276"/>
      <c r="L68" s="277"/>
      <c r="M68" s="276"/>
      <c r="N68" s="276"/>
    </row>
    <row r="69" spans="1:14" ht="17.25" hidden="1" customHeight="1" x14ac:dyDescent="0.2">
      <c r="A69" s="18">
        <v>8</v>
      </c>
      <c r="B69" s="2" t="s">
        <v>133</v>
      </c>
      <c r="C69" s="564" t="s">
        <v>236</v>
      </c>
      <c r="D69" s="565"/>
      <c r="E69" s="566"/>
      <c r="F69" s="103" t="s">
        <v>239</v>
      </c>
      <c r="G69" s="276"/>
      <c r="H69" s="278"/>
      <c r="I69" s="276"/>
      <c r="J69" s="276">
        <v>2</v>
      </c>
      <c r="K69" s="276"/>
      <c r="L69" s="277"/>
      <c r="M69" s="276"/>
      <c r="N69" s="276"/>
    </row>
    <row r="70" spans="1:14" ht="17.25" hidden="1" customHeight="1" x14ac:dyDescent="0.2">
      <c r="A70" s="18">
        <v>9</v>
      </c>
      <c r="B70" s="2" t="s">
        <v>132</v>
      </c>
      <c r="C70" s="564" t="s">
        <v>233</v>
      </c>
      <c r="D70" s="565"/>
      <c r="E70" s="566"/>
      <c r="F70" s="104" t="s">
        <v>238</v>
      </c>
      <c r="G70" s="276"/>
      <c r="H70" s="278">
        <v>3</v>
      </c>
      <c r="I70" s="276"/>
      <c r="J70" s="276"/>
      <c r="K70" s="276"/>
      <c r="L70" s="277"/>
      <c r="M70" s="276"/>
      <c r="N70" s="276"/>
    </row>
    <row r="71" spans="1:14" ht="17.25" hidden="1" customHeight="1" x14ac:dyDescent="0.2">
      <c r="A71" s="18">
        <v>9</v>
      </c>
      <c r="B71" s="2" t="s">
        <v>133</v>
      </c>
      <c r="C71" s="564" t="s">
        <v>236</v>
      </c>
      <c r="D71" s="565"/>
      <c r="E71" s="566"/>
      <c r="F71" s="103" t="s">
        <v>239</v>
      </c>
      <c r="G71" s="276"/>
      <c r="H71" s="278">
        <v>8</v>
      </c>
      <c r="I71" s="276"/>
      <c r="J71" s="276">
        <v>3</v>
      </c>
      <c r="K71" s="276"/>
      <c r="L71" s="277"/>
      <c r="M71" s="276"/>
      <c r="N71" s="276"/>
    </row>
    <row r="72" spans="1:14" ht="17.25" hidden="1" customHeight="1" x14ac:dyDescent="0.2">
      <c r="A72" s="18">
        <v>9</v>
      </c>
      <c r="B72" s="2" t="s">
        <v>189</v>
      </c>
      <c r="C72" s="564" t="s">
        <v>234</v>
      </c>
      <c r="D72" s="565"/>
      <c r="E72" s="566"/>
      <c r="F72" s="104" t="s">
        <v>238</v>
      </c>
      <c r="G72" s="276"/>
      <c r="H72" s="278">
        <v>13</v>
      </c>
      <c r="I72" s="276"/>
      <c r="J72" s="276" t="s">
        <v>276</v>
      </c>
      <c r="K72" s="276"/>
      <c r="L72" s="277" t="s">
        <v>276</v>
      </c>
      <c r="M72" s="276" t="s">
        <v>276</v>
      </c>
      <c r="N72" s="276" t="s">
        <v>276</v>
      </c>
    </row>
    <row r="73" spans="1:14" ht="17.25" hidden="1" customHeight="1" x14ac:dyDescent="0.2">
      <c r="A73" s="18">
        <v>9</v>
      </c>
      <c r="B73" s="2" t="s">
        <v>186</v>
      </c>
      <c r="C73" s="564" t="s">
        <v>237</v>
      </c>
      <c r="D73" s="565"/>
      <c r="E73" s="566"/>
      <c r="F73" s="103" t="s">
        <v>239</v>
      </c>
      <c r="G73" s="276"/>
      <c r="H73" s="278"/>
      <c r="I73" s="276"/>
      <c r="J73" s="276">
        <v>10</v>
      </c>
      <c r="K73" s="276"/>
      <c r="L73" s="277"/>
      <c r="M73" s="276"/>
      <c r="N73" s="276"/>
    </row>
    <row r="74" spans="1:14" ht="17.25" hidden="1" customHeight="1" x14ac:dyDescent="0.2">
      <c r="A74" s="18">
        <v>9</v>
      </c>
      <c r="B74" s="2" t="s">
        <v>297</v>
      </c>
      <c r="C74" s="564" t="s">
        <v>234</v>
      </c>
      <c r="D74" s="565"/>
      <c r="E74" s="566"/>
      <c r="F74" s="104" t="s">
        <v>238</v>
      </c>
      <c r="G74" s="276"/>
      <c r="H74" s="278"/>
      <c r="I74" s="276"/>
      <c r="J74" s="276">
        <v>1</v>
      </c>
      <c r="K74" s="276"/>
      <c r="L74" s="277"/>
      <c r="M74" s="276"/>
      <c r="N74" s="276"/>
    </row>
    <row r="75" spans="1:14" ht="17.25" hidden="1" customHeight="1" x14ac:dyDescent="0.2">
      <c r="A75" s="18">
        <v>9</v>
      </c>
      <c r="B75" s="2" t="s">
        <v>188</v>
      </c>
      <c r="C75" s="564" t="s">
        <v>233</v>
      </c>
      <c r="D75" s="565"/>
      <c r="E75" s="566"/>
      <c r="F75" s="103" t="s">
        <v>239</v>
      </c>
      <c r="G75" s="276"/>
      <c r="H75" s="278">
        <v>5</v>
      </c>
      <c r="I75" s="276"/>
      <c r="J75" s="276" t="s">
        <v>276</v>
      </c>
      <c r="K75" s="276"/>
      <c r="L75" s="277"/>
      <c r="M75" s="276"/>
      <c r="N75" s="276"/>
    </row>
    <row r="76" spans="1:14" ht="17.25" hidden="1" customHeight="1" x14ac:dyDescent="0.2">
      <c r="A76" s="18">
        <v>10</v>
      </c>
      <c r="B76" s="2" t="s">
        <v>187</v>
      </c>
      <c r="C76" s="564" t="s">
        <v>236</v>
      </c>
      <c r="D76" s="565"/>
      <c r="E76" s="566"/>
      <c r="F76" s="104" t="s">
        <v>242</v>
      </c>
      <c r="G76" s="276"/>
      <c r="H76" s="278">
        <v>1</v>
      </c>
      <c r="I76" s="276"/>
      <c r="J76" s="276"/>
      <c r="K76" s="276"/>
      <c r="L76" s="277"/>
      <c r="M76" s="276"/>
      <c r="N76" s="276"/>
    </row>
    <row r="77" spans="1:14" ht="17.25" hidden="1" customHeight="1" x14ac:dyDescent="0.2">
      <c r="A77" s="18">
        <v>10</v>
      </c>
      <c r="B77" s="2" t="s">
        <v>191</v>
      </c>
      <c r="C77" s="564" t="s">
        <v>236</v>
      </c>
      <c r="D77" s="565"/>
      <c r="E77" s="566"/>
      <c r="F77" s="103" t="s">
        <v>239</v>
      </c>
      <c r="G77" s="276"/>
      <c r="H77" s="278">
        <v>1</v>
      </c>
      <c r="I77" s="276"/>
      <c r="J77" s="276"/>
      <c r="K77" s="276"/>
      <c r="L77" s="277"/>
      <c r="M77" s="276"/>
      <c r="N77" s="276"/>
    </row>
    <row r="78" spans="1:14" ht="17.25" hidden="1" customHeight="1" x14ac:dyDescent="0.2">
      <c r="A78" s="18">
        <v>10</v>
      </c>
      <c r="B78" s="2" t="s">
        <v>189</v>
      </c>
      <c r="C78" s="564" t="s">
        <v>234</v>
      </c>
      <c r="D78" s="565"/>
      <c r="E78" s="566"/>
      <c r="F78" s="104" t="s">
        <v>238</v>
      </c>
      <c r="G78" s="276"/>
      <c r="H78" s="278">
        <v>7</v>
      </c>
      <c r="I78" s="276"/>
      <c r="J78" s="276" t="s">
        <v>276</v>
      </c>
      <c r="K78" s="276"/>
      <c r="L78" s="277" t="s">
        <v>276</v>
      </c>
      <c r="M78" s="276" t="s">
        <v>276</v>
      </c>
      <c r="N78" s="276" t="s">
        <v>276</v>
      </c>
    </row>
    <row r="79" spans="1:14" ht="17.25" hidden="1" customHeight="1" x14ac:dyDescent="0.2">
      <c r="A79" s="18">
        <v>10</v>
      </c>
      <c r="B79" s="2" t="s">
        <v>132</v>
      </c>
      <c r="C79" s="564" t="s">
        <v>233</v>
      </c>
      <c r="D79" s="565"/>
      <c r="E79" s="566"/>
      <c r="F79" s="104" t="s">
        <v>238</v>
      </c>
      <c r="G79" s="276"/>
      <c r="H79" s="278">
        <v>1</v>
      </c>
      <c r="I79" s="276"/>
      <c r="J79" s="276"/>
      <c r="K79" s="276"/>
      <c r="L79" s="277"/>
      <c r="M79" s="276"/>
      <c r="N79" s="276"/>
    </row>
    <row r="80" spans="1:14" ht="17.25" hidden="1" customHeight="1" x14ac:dyDescent="0.2">
      <c r="A80" s="18">
        <v>10</v>
      </c>
      <c r="B80" s="2" t="s">
        <v>133</v>
      </c>
      <c r="C80" s="564" t="s">
        <v>236</v>
      </c>
      <c r="D80" s="565"/>
      <c r="E80" s="566"/>
      <c r="F80" s="103" t="s">
        <v>239</v>
      </c>
      <c r="G80" s="276"/>
      <c r="H80" s="278">
        <v>3</v>
      </c>
      <c r="I80" s="276"/>
      <c r="J80" s="276">
        <v>4</v>
      </c>
      <c r="K80" s="276"/>
      <c r="L80" s="277"/>
      <c r="M80" s="276"/>
      <c r="N80" s="276"/>
    </row>
    <row r="81" spans="1:14" ht="17.25" hidden="1" customHeight="1" x14ac:dyDescent="0.2">
      <c r="A81" s="18">
        <v>10</v>
      </c>
      <c r="B81" s="2" t="s">
        <v>186</v>
      </c>
      <c r="C81" s="564" t="s">
        <v>237</v>
      </c>
      <c r="D81" s="565"/>
      <c r="E81" s="566"/>
      <c r="F81" s="103" t="s">
        <v>239</v>
      </c>
      <c r="G81" s="276"/>
      <c r="H81" s="278"/>
      <c r="I81" s="276"/>
      <c r="J81" s="276">
        <v>9</v>
      </c>
      <c r="K81" s="276"/>
      <c r="L81" s="277"/>
      <c r="M81" s="276"/>
      <c r="N81" s="276"/>
    </row>
    <row r="82" spans="1:14" ht="17.25" hidden="1" customHeight="1" x14ac:dyDescent="0.2">
      <c r="A82" s="18">
        <v>10</v>
      </c>
      <c r="B82" s="2" t="s">
        <v>297</v>
      </c>
      <c r="C82" s="564" t="s">
        <v>234</v>
      </c>
      <c r="D82" s="565"/>
      <c r="E82" s="566"/>
      <c r="F82" s="104" t="s">
        <v>238</v>
      </c>
      <c r="G82" s="276"/>
      <c r="H82" s="278"/>
      <c r="I82" s="276"/>
      <c r="J82" s="276">
        <v>4</v>
      </c>
      <c r="K82" s="276"/>
      <c r="L82" s="277"/>
      <c r="M82" s="276"/>
      <c r="N82" s="276"/>
    </row>
    <row r="83" spans="1:14" ht="17.25" hidden="1" customHeight="1" x14ac:dyDescent="0.2">
      <c r="A83" s="18">
        <v>10</v>
      </c>
      <c r="B83" s="2" t="s">
        <v>188</v>
      </c>
      <c r="C83" s="564" t="s">
        <v>233</v>
      </c>
      <c r="D83" s="565"/>
      <c r="E83" s="566"/>
      <c r="F83" s="103" t="s">
        <v>239</v>
      </c>
      <c r="G83" s="276"/>
      <c r="H83" s="278">
        <v>25</v>
      </c>
      <c r="I83" s="276"/>
      <c r="J83" s="276"/>
      <c r="K83" s="276"/>
      <c r="L83" s="277"/>
      <c r="M83" s="276"/>
      <c r="N83" s="276"/>
    </row>
    <row r="84" spans="1:14" ht="17.25" hidden="1" customHeight="1" x14ac:dyDescent="0.2">
      <c r="A84" s="18">
        <v>11</v>
      </c>
      <c r="B84" s="2" t="s">
        <v>132</v>
      </c>
      <c r="C84" s="564" t="s">
        <v>233</v>
      </c>
      <c r="D84" s="565"/>
      <c r="E84" s="566"/>
      <c r="F84" s="104" t="s">
        <v>238</v>
      </c>
      <c r="G84" s="276"/>
      <c r="H84" s="278">
        <v>2</v>
      </c>
      <c r="I84" s="276"/>
      <c r="J84" s="276"/>
      <c r="K84" s="276"/>
      <c r="L84" s="277"/>
      <c r="M84" s="276"/>
      <c r="N84" s="276"/>
    </row>
    <row r="85" spans="1:14" ht="17.25" hidden="1" customHeight="1" x14ac:dyDescent="0.2">
      <c r="A85" s="18">
        <v>11</v>
      </c>
      <c r="B85" s="2" t="s">
        <v>133</v>
      </c>
      <c r="C85" s="564" t="s">
        <v>236</v>
      </c>
      <c r="D85" s="565"/>
      <c r="E85" s="566"/>
      <c r="F85" s="103" t="s">
        <v>239</v>
      </c>
      <c r="G85" s="276"/>
      <c r="H85" s="278">
        <v>2</v>
      </c>
      <c r="I85" s="276"/>
      <c r="J85" s="276">
        <v>3</v>
      </c>
      <c r="K85" s="276"/>
      <c r="L85" s="277"/>
      <c r="M85" s="276"/>
      <c r="N85" s="276"/>
    </row>
    <row r="86" spans="1:14" ht="17.25" hidden="1" customHeight="1" x14ac:dyDescent="0.2">
      <c r="A86" s="18">
        <v>11</v>
      </c>
      <c r="B86" s="2" t="s">
        <v>189</v>
      </c>
      <c r="C86" s="564" t="s">
        <v>234</v>
      </c>
      <c r="D86" s="565"/>
      <c r="E86" s="566"/>
      <c r="F86" s="104" t="s">
        <v>238</v>
      </c>
      <c r="G86" s="276"/>
      <c r="H86" s="278">
        <v>5</v>
      </c>
      <c r="I86" s="276"/>
      <c r="J86" s="276" t="s">
        <v>276</v>
      </c>
      <c r="K86" s="276"/>
      <c r="L86" s="277" t="s">
        <v>276</v>
      </c>
      <c r="M86" s="276" t="s">
        <v>276</v>
      </c>
      <c r="N86" s="276" t="s">
        <v>276</v>
      </c>
    </row>
    <row r="87" spans="1:14" ht="17.25" hidden="1" customHeight="1" x14ac:dyDescent="0.2">
      <c r="A87" s="18">
        <v>11</v>
      </c>
      <c r="B87" s="2" t="s">
        <v>188</v>
      </c>
      <c r="C87" s="564" t="s">
        <v>233</v>
      </c>
      <c r="D87" s="565"/>
      <c r="E87" s="566"/>
      <c r="F87" s="104" t="s">
        <v>239</v>
      </c>
      <c r="G87" s="276"/>
      <c r="H87" s="278">
        <v>21</v>
      </c>
      <c r="I87" s="276"/>
      <c r="J87" s="276" t="s">
        <v>276</v>
      </c>
      <c r="K87" s="276"/>
      <c r="L87" s="277"/>
      <c r="M87" s="276"/>
      <c r="N87" s="276"/>
    </row>
    <row r="88" spans="1:14" ht="17.25" hidden="1" customHeight="1" x14ac:dyDescent="0.2">
      <c r="A88" s="18">
        <v>11</v>
      </c>
      <c r="B88" s="2" t="s">
        <v>297</v>
      </c>
      <c r="C88" s="564" t="s">
        <v>234</v>
      </c>
      <c r="D88" s="565"/>
      <c r="E88" s="566"/>
      <c r="F88" s="104" t="s">
        <v>238</v>
      </c>
      <c r="G88" s="276"/>
      <c r="H88" s="278"/>
      <c r="I88" s="276"/>
      <c r="J88" s="276">
        <v>4</v>
      </c>
      <c r="K88" s="276"/>
      <c r="L88" s="277"/>
      <c r="M88" s="276"/>
      <c r="N88" s="276"/>
    </row>
    <row r="89" spans="1:14" ht="17.25" hidden="1" customHeight="1" x14ac:dyDescent="0.2">
      <c r="A89" s="18">
        <v>11</v>
      </c>
      <c r="B89" s="2" t="s">
        <v>163</v>
      </c>
      <c r="C89" s="564" t="s">
        <v>233</v>
      </c>
      <c r="D89" s="565"/>
      <c r="E89" s="566"/>
      <c r="F89" s="104" t="s">
        <v>238</v>
      </c>
      <c r="G89" s="276"/>
      <c r="H89" s="278">
        <v>2</v>
      </c>
      <c r="I89" s="276"/>
      <c r="J89" s="276" t="s">
        <v>276</v>
      </c>
      <c r="K89" s="276"/>
      <c r="L89" s="277" t="s">
        <v>276</v>
      </c>
      <c r="M89" s="276" t="s">
        <v>276</v>
      </c>
      <c r="N89" s="276" t="s">
        <v>276</v>
      </c>
    </row>
    <row r="90" spans="1:14" ht="17.25" hidden="1" customHeight="1" x14ac:dyDescent="0.2">
      <c r="A90" s="18">
        <v>12</v>
      </c>
      <c r="B90" s="2" t="s">
        <v>132</v>
      </c>
      <c r="C90" s="564" t="s">
        <v>233</v>
      </c>
      <c r="D90" s="565"/>
      <c r="E90" s="566"/>
      <c r="F90" s="104" t="s">
        <v>238</v>
      </c>
      <c r="G90" s="276"/>
      <c r="H90" s="278">
        <v>4</v>
      </c>
      <c r="I90" s="276"/>
      <c r="J90" s="276"/>
      <c r="K90" s="276"/>
      <c r="L90" s="277"/>
      <c r="M90" s="276"/>
      <c r="N90" s="276"/>
    </row>
    <row r="91" spans="1:14" ht="17.25" hidden="1" customHeight="1" x14ac:dyDescent="0.2">
      <c r="A91" s="18">
        <v>12</v>
      </c>
      <c r="B91" s="2" t="s">
        <v>133</v>
      </c>
      <c r="C91" s="564" t="s">
        <v>236</v>
      </c>
      <c r="D91" s="565"/>
      <c r="E91" s="566"/>
      <c r="F91" s="103" t="s">
        <v>239</v>
      </c>
      <c r="G91" s="276"/>
      <c r="H91" s="278"/>
      <c r="I91" s="276"/>
      <c r="J91" s="276">
        <v>2</v>
      </c>
      <c r="K91" s="276"/>
      <c r="L91" s="277"/>
      <c r="M91" s="276"/>
      <c r="N91" s="276"/>
    </row>
    <row r="92" spans="1:14" ht="17.25" hidden="1" customHeight="1" x14ac:dyDescent="0.2">
      <c r="A92" s="18">
        <v>12</v>
      </c>
      <c r="B92" s="2" t="s">
        <v>135</v>
      </c>
      <c r="C92" s="564" t="s">
        <v>236</v>
      </c>
      <c r="D92" s="565"/>
      <c r="E92" s="566"/>
      <c r="F92" s="104" t="s">
        <v>242</v>
      </c>
      <c r="G92" s="276"/>
      <c r="H92" s="278">
        <v>2</v>
      </c>
      <c r="I92" s="276"/>
      <c r="J92" s="276">
        <v>1</v>
      </c>
      <c r="K92" s="276"/>
      <c r="L92" s="277"/>
      <c r="M92" s="276"/>
      <c r="N92" s="276"/>
    </row>
    <row r="93" spans="1:14" ht="17.25" hidden="1" customHeight="1" x14ac:dyDescent="0.2">
      <c r="A93" s="18">
        <v>12</v>
      </c>
      <c r="B93" s="2" t="s">
        <v>186</v>
      </c>
      <c r="C93" s="564" t="s">
        <v>237</v>
      </c>
      <c r="D93" s="565"/>
      <c r="E93" s="566"/>
      <c r="F93" s="103" t="s">
        <v>239</v>
      </c>
      <c r="G93" s="276"/>
      <c r="H93" s="278"/>
      <c r="I93" s="276"/>
      <c r="J93" s="276">
        <v>5</v>
      </c>
      <c r="K93" s="276"/>
      <c r="L93" s="277"/>
      <c r="M93" s="276"/>
      <c r="N93" s="276"/>
    </row>
    <row r="94" spans="1:14" ht="17.25" hidden="1" customHeight="1" x14ac:dyDescent="0.2">
      <c r="A94" s="18">
        <v>12</v>
      </c>
      <c r="B94" s="2" t="s">
        <v>188</v>
      </c>
      <c r="C94" s="564" t="s">
        <v>233</v>
      </c>
      <c r="D94" s="565"/>
      <c r="E94" s="566"/>
      <c r="F94" s="103" t="s">
        <v>239</v>
      </c>
      <c r="G94" s="276"/>
      <c r="H94" s="278">
        <v>40</v>
      </c>
      <c r="I94" s="276"/>
      <c r="J94" s="276" t="s">
        <v>276</v>
      </c>
      <c r="K94" s="276"/>
      <c r="L94" s="277"/>
      <c r="M94" s="276"/>
      <c r="N94" s="276"/>
    </row>
    <row r="95" spans="1:14" ht="17.25" hidden="1" customHeight="1" x14ac:dyDescent="0.2">
      <c r="A95" s="18">
        <v>12</v>
      </c>
      <c r="B95" s="2" t="s">
        <v>189</v>
      </c>
      <c r="C95" s="564" t="s">
        <v>234</v>
      </c>
      <c r="D95" s="565"/>
      <c r="E95" s="566"/>
      <c r="F95" s="104" t="s">
        <v>238</v>
      </c>
      <c r="G95" s="276"/>
      <c r="H95" s="278">
        <v>1</v>
      </c>
      <c r="I95" s="276"/>
      <c r="J95" s="276" t="s">
        <v>276</v>
      </c>
      <c r="K95" s="276"/>
      <c r="L95" s="277" t="s">
        <v>276</v>
      </c>
      <c r="M95" s="276" t="s">
        <v>276</v>
      </c>
      <c r="N95" s="276" t="s">
        <v>276</v>
      </c>
    </row>
    <row r="96" spans="1:14" ht="17.25" hidden="1" customHeight="1" x14ac:dyDescent="0.2">
      <c r="A96" s="18">
        <v>13</v>
      </c>
      <c r="B96" s="2" t="s">
        <v>191</v>
      </c>
      <c r="C96" s="564" t="s">
        <v>236</v>
      </c>
      <c r="D96" s="565"/>
      <c r="E96" s="566"/>
      <c r="F96" s="103" t="s">
        <v>239</v>
      </c>
      <c r="G96" s="276"/>
      <c r="H96" s="278">
        <v>1</v>
      </c>
      <c r="I96" s="276"/>
      <c r="J96" s="276"/>
      <c r="K96" s="276"/>
      <c r="L96" s="277"/>
      <c r="M96" s="276"/>
      <c r="N96" s="276"/>
    </row>
    <row r="97" spans="1:15" ht="17.25" hidden="1" customHeight="1" x14ac:dyDescent="0.2">
      <c r="A97" s="18">
        <v>13</v>
      </c>
      <c r="B97" s="2" t="s">
        <v>132</v>
      </c>
      <c r="C97" s="564" t="s">
        <v>233</v>
      </c>
      <c r="D97" s="565"/>
      <c r="E97" s="566"/>
      <c r="F97" s="104" t="s">
        <v>238</v>
      </c>
      <c r="G97" s="276"/>
      <c r="H97" s="278">
        <v>4</v>
      </c>
      <c r="I97" s="276"/>
      <c r="J97" s="276"/>
      <c r="K97" s="276"/>
      <c r="L97" s="277"/>
      <c r="M97" s="276"/>
      <c r="N97" s="276"/>
    </row>
    <row r="98" spans="1:15" ht="17.25" hidden="1" customHeight="1" x14ac:dyDescent="0.2">
      <c r="A98" s="18">
        <v>13</v>
      </c>
      <c r="B98" s="2" t="s">
        <v>188</v>
      </c>
      <c r="C98" s="564" t="s">
        <v>233</v>
      </c>
      <c r="D98" s="565"/>
      <c r="E98" s="566"/>
      <c r="F98" s="103" t="s">
        <v>239</v>
      </c>
      <c r="G98" s="276"/>
      <c r="H98" s="278">
        <v>70</v>
      </c>
      <c r="I98" s="276"/>
      <c r="J98" s="276" t="s">
        <v>276</v>
      </c>
      <c r="K98" s="276"/>
      <c r="L98" s="277"/>
      <c r="M98" s="276"/>
      <c r="N98" s="276"/>
    </row>
    <row r="99" spans="1:15" ht="17.25" hidden="1" customHeight="1" x14ac:dyDescent="0.2">
      <c r="A99" s="18">
        <v>13</v>
      </c>
      <c r="B99" s="2" t="s">
        <v>189</v>
      </c>
      <c r="C99" s="564" t="s">
        <v>234</v>
      </c>
      <c r="D99" s="565"/>
      <c r="E99" s="566"/>
      <c r="F99" s="104" t="s">
        <v>238</v>
      </c>
      <c r="G99" s="276"/>
      <c r="H99" s="278">
        <v>6</v>
      </c>
      <c r="I99" s="276"/>
      <c r="J99" s="276" t="s">
        <v>276</v>
      </c>
      <c r="K99" s="276"/>
      <c r="L99" s="277" t="s">
        <v>276</v>
      </c>
      <c r="M99" s="276" t="s">
        <v>276</v>
      </c>
      <c r="N99" s="276" t="s">
        <v>276</v>
      </c>
    </row>
    <row r="100" spans="1:15" ht="17.25" hidden="1" customHeight="1" x14ac:dyDescent="0.2">
      <c r="A100" s="18">
        <v>13</v>
      </c>
      <c r="B100" s="2" t="s">
        <v>133</v>
      </c>
      <c r="C100" s="564" t="s">
        <v>236</v>
      </c>
      <c r="D100" s="565"/>
      <c r="E100" s="566"/>
      <c r="F100" s="103" t="s">
        <v>239</v>
      </c>
      <c r="G100" s="276"/>
      <c r="H100" s="278">
        <v>1</v>
      </c>
      <c r="I100" s="276"/>
      <c r="J100" s="276">
        <v>4</v>
      </c>
      <c r="K100" s="276"/>
      <c r="L100" s="277"/>
      <c r="M100" s="276"/>
      <c r="N100" s="276"/>
    </row>
    <row r="101" spans="1:15" ht="17.25" hidden="1" customHeight="1" x14ac:dyDescent="0.2">
      <c r="A101" s="18">
        <v>13</v>
      </c>
      <c r="B101" s="2" t="s">
        <v>930</v>
      </c>
      <c r="C101" s="564" t="s">
        <v>234</v>
      </c>
      <c r="D101" s="565"/>
      <c r="E101" s="566"/>
      <c r="F101" s="104" t="s">
        <v>238</v>
      </c>
      <c r="G101" s="276"/>
      <c r="H101" s="278">
        <v>1</v>
      </c>
      <c r="I101" s="276"/>
      <c r="J101" s="276"/>
      <c r="K101" s="276"/>
      <c r="L101" s="277"/>
      <c r="M101" s="276"/>
      <c r="N101" s="276"/>
      <c r="O101" t="s">
        <v>931</v>
      </c>
    </row>
    <row r="102" spans="1:15" ht="17.25" hidden="1" customHeight="1" x14ac:dyDescent="0.2">
      <c r="A102" s="18">
        <v>13</v>
      </c>
      <c r="B102" s="2" t="s">
        <v>135</v>
      </c>
      <c r="C102" s="564" t="s">
        <v>236</v>
      </c>
      <c r="D102" s="565"/>
      <c r="E102" s="566"/>
      <c r="F102" s="104" t="s">
        <v>242</v>
      </c>
      <c r="G102" s="276"/>
      <c r="H102" s="278"/>
      <c r="I102" s="276"/>
      <c r="J102" s="276">
        <v>2</v>
      </c>
      <c r="K102" s="276"/>
      <c r="L102" s="277"/>
      <c r="M102" s="276"/>
      <c r="N102" s="276"/>
    </row>
    <row r="103" spans="1:15" ht="17.25" hidden="1" customHeight="1" x14ac:dyDescent="0.2">
      <c r="A103" s="18">
        <v>13</v>
      </c>
      <c r="B103" s="2" t="s">
        <v>186</v>
      </c>
      <c r="C103" s="564" t="s">
        <v>237</v>
      </c>
      <c r="D103" s="565"/>
      <c r="E103" s="566"/>
      <c r="F103" s="103" t="s">
        <v>239</v>
      </c>
      <c r="G103" s="276"/>
      <c r="H103" s="278"/>
      <c r="I103" s="276"/>
      <c r="J103" s="276">
        <v>1</v>
      </c>
      <c r="K103" s="276"/>
      <c r="L103" s="277"/>
      <c r="M103" s="276"/>
      <c r="N103" s="276"/>
    </row>
    <row r="104" spans="1:15" ht="17.25" hidden="1" customHeight="1" x14ac:dyDescent="0.2">
      <c r="A104" s="18">
        <v>14</v>
      </c>
      <c r="B104" s="2" t="s">
        <v>135</v>
      </c>
      <c r="C104" s="564" t="s">
        <v>236</v>
      </c>
      <c r="D104" s="565"/>
      <c r="E104" s="566"/>
      <c r="F104" s="104" t="s">
        <v>242</v>
      </c>
      <c r="G104" s="276"/>
      <c r="H104" s="278">
        <v>2</v>
      </c>
      <c r="I104" s="276"/>
      <c r="J104" s="276">
        <v>1</v>
      </c>
      <c r="K104" s="276"/>
      <c r="L104" s="277"/>
      <c r="M104" s="276"/>
      <c r="N104" s="276"/>
    </row>
    <row r="105" spans="1:15" ht="17.25" hidden="1" customHeight="1" x14ac:dyDescent="0.2">
      <c r="A105" s="18">
        <v>14</v>
      </c>
      <c r="B105" s="2" t="s">
        <v>132</v>
      </c>
      <c r="C105" s="564" t="s">
        <v>233</v>
      </c>
      <c r="D105" s="565"/>
      <c r="E105" s="566"/>
      <c r="F105" s="104" t="s">
        <v>238</v>
      </c>
      <c r="G105" s="276"/>
      <c r="H105" s="278">
        <v>5</v>
      </c>
      <c r="I105" s="276"/>
      <c r="J105" s="276"/>
      <c r="K105" s="276"/>
      <c r="L105" s="277"/>
      <c r="M105" s="276"/>
      <c r="N105" s="276"/>
    </row>
    <row r="106" spans="1:15" ht="17.25" hidden="1" customHeight="1" x14ac:dyDescent="0.2">
      <c r="A106" s="18">
        <v>14</v>
      </c>
      <c r="B106" s="2" t="s">
        <v>188</v>
      </c>
      <c r="C106" s="564" t="s">
        <v>233</v>
      </c>
      <c r="D106" s="565"/>
      <c r="E106" s="566"/>
      <c r="F106" s="103" t="s">
        <v>239</v>
      </c>
      <c r="G106" s="276"/>
      <c r="H106" s="278">
        <v>20</v>
      </c>
      <c r="I106" s="276"/>
      <c r="J106" s="276" t="s">
        <v>276</v>
      </c>
      <c r="K106" s="276"/>
      <c r="L106" s="277"/>
      <c r="M106" s="276"/>
      <c r="N106" s="276"/>
    </row>
    <row r="107" spans="1:15" ht="17.25" hidden="1" customHeight="1" x14ac:dyDescent="0.2">
      <c r="A107" s="18">
        <v>14</v>
      </c>
      <c r="B107" s="2" t="s">
        <v>133</v>
      </c>
      <c r="C107" s="564" t="s">
        <v>236</v>
      </c>
      <c r="D107" s="565"/>
      <c r="E107" s="566"/>
      <c r="F107" s="103" t="s">
        <v>239</v>
      </c>
      <c r="G107" s="276"/>
      <c r="H107" s="278">
        <v>15</v>
      </c>
      <c r="I107" s="276"/>
      <c r="J107" s="276">
        <v>3</v>
      </c>
      <c r="K107" s="276"/>
      <c r="L107" s="277"/>
      <c r="M107" s="276"/>
      <c r="N107" s="276"/>
    </row>
    <row r="108" spans="1:15" ht="32" hidden="1" x14ac:dyDescent="0.2">
      <c r="A108" s="18">
        <v>14</v>
      </c>
      <c r="B108" s="2" t="s">
        <v>189</v>
      </c>
      <c r="C108" s="564" t="s">
        <v>234</v>
      </c>
      <c r="D108" s="565"/>
      <c r="E108" s="566"/>
      <c r="F108" s="104" t="s">
        <v>238</v>
      </c>
      <c r="G108" s="276"/>
      <c r="H108" s="278">
        <v>9</v>
      </c>
      <c r="I108" s="276"/>
      <c r="J108" s="276" t="s">
        <v>276</v>
      </c>
      <c r="K108" s="276"/>
      <c r="L108" s="277" t="s">
        <v>276</v>
      </c>
      <c r="M108" s="276" t="s">
        <v>276</v>
      </c>
      <c r="N108" s="276" t="s">
        <v>276</v>
      </c>
    </row>
    <row r="109" spans="1:15" ht="32" hidden="1" x14ac:dyDescent="0.2">
      <c r="A109" s="18">
        <v>14</v>
      </c>
      <c r="B109" s="2" t="s">
        <v>163</v>
      </c>
      <c r="C109" s="564" t="s">
        <v>233</v>
      </c>
      <c r="D109" s="565"/>
      <c r="E109" s="566"/>
      <c r="F109" s="104" t="s">
        <v>238</v>
      </c>
      <c r="G109" s="276"/>
      <c r="H109" s="278">
        <v>2</v>
      </c>
      <c r="I109" s="276"/>
      <c r="J109" s="276" t="s">
        <v>276</v>
      </c>
      <c r="K109" s="276"/>
      <c r="L109" s="277" t="s">
        <v>276</v>
      </c>
      <c r="M109" s="276" t="s">
        <v>276</v>
      </c>
      <c r="N109" s="276" t="s">
        <v>276</v>
      </c>
    </row>
    <row r="110" spans="1:15" ht="32" hidden="1" x14ac:dyDescent="0.2">
      <c r="A110" s="18">
        <v>14</v>
      </c>
      <c r="B110" s="2" t="s">
        <v>186</v>
      </c>
      <c r="C110" s="564" t="s">
        <v>237</v>
      </c>
      <c r="D110" s="565"/>
      <c r="E110" s="566"/>
      <c r="F110" s="103" t="s">
        <v>239</v>
      </c>
      <c r="G110" s="276"/>
      <c r="H110" s="278"/>
      <c r="I110" s="276"/>
      <c r="J110" s="276">
        <v>1</v>
      </c>
      <c r="K110" s="276"/>
      <c r="L110" s="277"/>
      <c r="M110" s="276"/>
      <c r="N110" s="276"/>
    </row>
    <row r="111" spans="1:15" ht="32" hidden="1" x14ac:dyDescent="0.2">
      <c r="A111" s="18">
        <v>15</v>
      </c>
      <c r="B111" s="2" t="s">
        <v>133</v>
      </c>
      <c r="C111" s="564" t="s">
        <v>236</v>
      </c>
      <c r="D111" s="565"/>
      <c r="E111" s="566"/>
      <c r="F111" s="103" t="s">
        <v>239</v>
      </c>
      <c r="G111" s="276"/>
      <c r="H111" s="278">
        <v>13</v>
      </c>
      <c r="I111" s="276"/>
      <c r="J111" s="276">
        <v>6</v>
      </c>
      <c r="K111" s="276"/>
      <c r="L111" s="277"/>
      <c r="M111" s="276"/>
      <c r="N111" s="276"/>
    </row>
    <row r="112" spans="1:15" ht="16" hidden="1" x14ac:dyDescent="0.2">
      <c r="A112" s="18">
        <v>15</v>
      </c>
      <c r="B112" s="2" t="s">
        <v>135</v>
      </c>
      <c r="C112" s="564" t="s">
        <v>236</v>
      </c>
      <c r="D112" s="565"/>
      <c r="E112" s="566"/>
      <c r="F112" s="104" t="s">
        <v>242</v>
      </c>
      <c r="G112" s="276"/>
      <c r="H112" s="278">
        <v>3</v>
      </c>
      <c r="I112" s="276"/>
      <c r="J112" s="276">
        <v>4</v>
      </c>
      <c r="K112" s="276"/>
      <c r="L112" s="277"/>
      <c r="M112" s="276"/>
      <c r="N112" s="276"/>
    </row>
    <row r="113" spans="1:15" ht="32" hidden="1" x14ac:dyDescent="0.2">
      <c r="A113" s="18">
        <v>15</v>
      </c>
      <c r="B113" s="2" t="s">
        <v>132</v>
      </c>
      <c r="C113" s="564" t="s">
        <v>233</v>
      </c>
      <c r="D113" s="565"/>
      <c r="E113" s="566"/>
      <c r="F113" s="104" t="s">
        <v>238</v>
      </c>
      <c r="G113" s="276"/>
      <c r="H113" s="278">
        <v>8</v>
      </c>
      <c r="I113" s="276"/>
      <c r="J113" s="276"/>
      <c r="K113" s="276"/>
      <c r="L113" s="277"/>
      <c r="M113" s="276"/>
      <c r="N113" s="276"/>
    </row>
    <row r="114" spans="1:15" ht="32" hidden="1" x14ac:dyDescent="0.2">
      <c r="A114" s="18">
        <v>15</v>
      </c>
      <c r="B114" s="2" t="s">
        <v>297</v>
      </c>
      <c r="C114" s="564" t="s">
        <v>234</v>
      </c>
      <c r="D114" s="565"/>
      <c r="E114" s="566"/>
      <c r="F114" s="104" t="s">
        <v>238</v>
      </c>
      <c r="G114" s="276"/>
      <c r="H114" s="278">
        <v>1</v>
      </c>
      <c r="I114" s="276"/>
      <c r="J114" s="276"/>
      <c r="K114" s="276"/>
      <c r="L114" s="277"/>
      <c r="M114" s="276"/>
      <c r="N114" s="276"/>
    </row>
    <row r="115" spans="1:15" ht="32" hidden="1" x14ac:dyDescent="0.2">
      <c r="A115" s="18">
        <v>15</v>
      </c>
      <c r="B115" s="2" t="s">
        <v>189</v>
      </c>
      <c r="C115" s="564" t="s">
        <v>234</v>
      </c>
      <c r="D115" s="565"/>
      <c r="E115" s="566"/>
      <c r="F115" s="104" t="s">
        <v>238</v>
      </c>
      <c r="G115" s="276"/>
      <c r="H115" s="278">
        <v>8</v>
      </c>
      <c r="I115" s="276"/>
      <c r="J115" s="276" t="s">
        <v>276</v>
      </c>
      <c r="K115" s="276"/>
      <c r="L115" s="277" t="s">
        <v>276</v>
      </c>
      <c r="M115" s="276" t="s">
        <v>276</v>
      </c>
      <c r="N115" s="276" t="s">
        <v>276</v>
      </c>
    </row>
    <row r="116" spans="1:15" ht="32" hidden="1" x14ac:dyDescent="0.2">
      <c r="A116" s="18">
        <v>15</v>
      </c>
      <c r="B116" s="2" t="s">
        <v>186</v>
      </c>
      <c r="C116" s="564" t="s">
        <v>237</v>
      </c>
      <c r="D116" s="565"/>
      <c r="E116" s="566"/>
      <c r="F116" s="103" t="s">
        <v>239</v>
      </c>
      <c r="G116" s="276"/>
      <c r="H116" s="278"/>
      <c r="I116" s="276"/>
      <c r="J116" s="276">
        <v>2</v>
      </c>
      <c r="K116" s="276"/>
      <c r="L116" s="277"/>
      <c r="M116" s="276"/>
      <c r="N116" s="276"/>
    </row>
    <row r="117" spans="1:15" ht="16" x14ac:dyDescent="0.2">
      <c r="A117" s="18">
        <v>15</v>
      </c>
      <c r="B117" s="308" t="s">
        <v>728</v>
      </c>
      <c r="C117" s="564" t="s">
        <v>270</v>
      </c>
      <c r="D117" s="565"/>
      <c r="E117" s="566"/>
      <c r="F117" s="104" t="s">
        <v>240</v>
      </c>
      <c r="G117" s="276"/>
      <c r="H117" s="278">
        <v>3</v>
      </c>
      <c r="I117" s="276"/>
      <c r="J117" s="276" t="s">
        <v>276</v>
      </c>
      <c r="K117" s="276"/>
      <c r="L117" s="277" t="s">
        <v>276</v>
      </c>
      <c r="M117" s="276" t="s">
        <v>276</v>
      </c>
      <c r="N117" s="276" t="s">
        <v>276</v>
      </c>
    </row>
    <row r="118" spans="1:15" ht="32" hidden="1" x14ac:dyDescent="0.2">
      <c r="A118" s="18">
        <v>16</v>
      </c>
      <c r="B118" s="2" t="s">
        <v>133</v>
      </c>
      <c r="C118" s="564" t="s">
        <v>236</v>
      </c>
      <c r="D118" s="565"/>
      <c r="E118" s="566"/>
      <c r="F118" s="104" t="s">
        <v>239</v>
      </c>
      <c r="G118" s="276"/>
      <c r="H118" s="278">
        <v>15</v>
      </c>
      <c r="I118" s="276"/>
      <c r="J118" s="276">
        <v>5</v>
      </c>
      <c r="K118" s="276"/>
      <c r="L118" s="277"/>
      <c r="M118" s="276"/>
      <c r="N118" s="276"/>
    </row>
    <row r="119" spans="1:15" ht="32" hidden="1" x14ac:dyDescent="0.2">
      <c r="A119" s="18">
        <v>16</v>
      </c>
      <c r="B119" s="2" t="s">
        <v>189</v>
      </c>
      <c r="C119" s="564" t="s">
        <v>234</v>
      </c>
      <c r="D119" s="565"/>
      <c r="E119" s="566"/>
      <c r="F119" s="104" t="s">
        <v>238</v>
      </c>
      <c r="G119" s="276"/>
      <c r="H119" s="278">
        <v>7</v>
      </c>
      <c r="I119" s="276"/>
      <c r="J119" s="276" t="s">
        <v>276</v>
      </c>
      <c r="K119" s="276"/>
      <c r="L119" s="277" t="s">
        <v>276</v>
      </c>
      <c r="M119" s="276" t="s">
        <v>276</v>
      </c>
      <c r="N119" s="276" t="s">
        <v>276</v>
      </c>
    </row>
    <row r="120" spans="1:15" ht="32" hidden="1" x14ac:dyDescent="0.2">
      <c r="A120" s="18">
        <v>16</v>
      </c>
      <c r="B120" s="2" t="s">
        <v>132</v>
      </c>
      <c r="C120" s="564" t="s">
        <v>233</v>
      </c>
      <c r="D120" s="565"/>
      <c r="E120" s="566"/>
      <c r="F120" s="104" t="s">
        <v>238</v>
      </c>
      <c r="G120" s="276"/>
      <c r="H120" s="278">
        <v>8</v>
      </c>
      <c r="I120" s="276"/>
      <c r="J120" s="276"/>
      <c r="K120" s="276"/>
      <c r="L120" s="277"/>
      <c r="M120" s="276"/>
      <c r="N120" s="276"/>
    </row>
    <row r="121" spans="1:15" ht="32" hidden="1" x14ac:dyDescent="0.2">
      <c r="A121" s="18">
        <v>16</v>
      </c>
      <c r="B121" s="2" t="s">
        <v>297</v>
      </c>
      <c r="C121" s="564" t="s">
        <v>234</v>
      </c>
      <c r="D121" s="565"/>
      <c r="E121" s="566"/>
      <c r="F121" s="104" t="s">
        <v>238</v>
      </c>
      <c r="G121" s="276"/>
      <c r="H121" s="278">
        <v>2</v>
      </c>
      <c r="I121" s="276"/>
      <c r="J121" s="276"/>
      <c r="K121" s="276"/>
      <c r="L121" s="277"/>
      <c r="M121" s="276"/>
      <c r="N121" s="276"/>
    </row>
    <row r="122" spans="1:15" ht="32" hidden="1" x14ac:dyDescent="0.2">
      <c r="A122" s="18">
        <v>16</v>
      </c>
      <c r="B122" s="2" t="s">
        <v>930</v>
      </c>
      <c r="C122" s="564" t="s">
        <v>234</v>
      </c>
      <c r="D122" s="565"/>
      <c r="E122" s="566"/>
      <c r="F122" s="104" t="s">
        <v>238</v>
      </c>
      <c r="G122" s="276"/>
      <c r="H122" s="278">
        <v>1</v>
      </c>
      <c r="I122" s="276"/>
      <c r="J122" s="276"/>
      <c r="K122" s="276"/>
      <c r="L122" s="277"/>
      <c r="M122" s="276"/>
      <c r="N122" s="276"/>
      <c r="O122" t="s">
        <v>931</v>
      </c>
    </row>
    <row r="123" spans="1:15" ht="32" hidden="1" x14ac:dyDescent="0.2">
      <c r="A123" s="18">
        <v>16</v>
      </c>
      <c r="B123" s="2" t="s">
        <v>188</v>
      </c>
      <c r="C123" s="564" t="s">
        <v>233</v>
      </c>
      <c r="D123" s="565"/>
      <c r="E123" s="566"/>
      <c r="F123" s="103" t="s">
        <v>239</v>
      </c>
      <c r="G123" s="276"/>
      <c r="H123" s="278">
        <v>25</v>
      </c>
      <c r="I123" s="276"/>
      <c r="J123" s="276" t="s">
        <v>276</v>
      </c>
      <c r="K123" s="276"/>
      <c r="L123" s="277"/>
      <c r="M123" s="276"/>
      <c r="N123" s="276"/>
    </row>
    <row r="124" spans="1:15" ht="16" x14ac:dyDescent="0.2">
      <c r="A124" s="18">
        <v>16</v>
      </c>
      <c r="B124" s="308" t="s">
        <v>728</v>
      </c>
      <c r="C124" s="564" t="s">
        <v>270</v>
      </c>
      <c r="D124" s="565"/>
      <c r="E124" s="566"/>
      <c r="F124" s="104" t="s">
        <v>240</v>
      </c>
      <c r="G124" s="276"/>
      <c r="H124" s="278">
        <v>1</v>
      </c>
      <c r="I124" s="276"/>
      <c r="J124" s="276" t="s">
        <v>276</v>
      </c>
      <c r="K124" s="276"/>
      <c r="L124" s="277" t="s">
        <v>276</v>
      </c>
      <c r="M124" s="276" t="s">
        <v>276</v>
      </c>
      <c r="N124" s="276" t="s">
        <v>276</v>
      </c>
    </row>
    <row r="125" spans="1:15" ht="16" hidden="1" x14ac:dyDescent="0.2">
      <c r="A125" s="18">
        <v>17</v>
      </c>
      <c r="B125" s="2" t="s">
        <v>187</v>
      </c>
      <c r="C125" s="564" t="s">
        <v>236</v>
      </c>
      <c r="D125" s="565"/>
      <c r="E125" s="566"/>
      <c r="F125" s="104" t="s">
        <v>242</v>
      </c>
      <c r="G125" s="276"/>
      <c r="H125" s="278"/>
      <c r="I125" s="276"/>
      <c r="J125" s="276">
        <v>2</v>
      </c>
      <c r="K125" s="276"/>
      <c r="L125" s="277"/>
      <c r="M125" s="276"/>
      <c r="N125" s="276"/>
    </row>
    <row r="126" spans="1:15" ht="32" hidden="1" x14ac:dyDescent="0.2">
      <c r="A126" s="18">
        <v>17</v>
      </c>
      <c r="B126" s="2" t="s">
        <v>132</v>
      </c>
      <c r="C126" s="564" t="s">
        <v>233</v>
      </c>
      <c r="D126" s="565"/>
      <c r="E126" s="566"/>
      <c r="F126" s="104" t="s">
        <v>238</v>
      </c>
      <c r="G126" s="276"/>
      <c r="H126" s="278">
        <v>18</v>
      </c>
      <c r="I126" s="276"/>
      <c r="J126" s="276"/>
      <c r="K126" s="276"/>
      <c r="L126" s="277"/>
      <c r="M126" s="276"/>
      <c r="N126" s="276"/>
    </row>
    <row r="127" spans="1:15" ht="32" hidden="1" x14ac:dyDescent="0.2">
      <c r="A127" s="18">
        <v>17</v>
      </c>
      <c r="B127" s="2" t="s">
        <v>930</v>
      </c>
      <c r="C127" s="564" t="s">
        <v>234</v>
      </c>
      <c r="D127" s="565"/>
      <c r="E127" s="566"/>
      <c r="F127" s="104" t="s">
        <v>238</v>
      </c>
      <c r="G127" s="276"/>
      <c r="H127" s="278">
        <v>1</v>
      </c>
      <c r="I127" s="276"/>
      <c r="J127" s="276"/>
      <c r="K127" s="276"/>
      <c r="L127" s="277"/>
      <c r="M127" s="276"/>
      <c r="N127" s="276"/>
      <c r="O127" t="s">
        <v>931</v>
      </c>
    </row>
    <row r="128" spans="1:15" ht="32" hidden="1" x14ac:dyDescent="0.2">
      <c r="A128" s="18">
        <v>17</v>
      </c>
      <c r="B128" s="2" t="s">
        <v>133</v>
      </c>
      <c r="C128" s="564" t="s">
        <v>236</v>
      </c>
      <c r="D128" s="565"/>
      <c r="E128" s="566"/>
      <c r="F128" s="103" t="s">
        <v>239</v>
      </c>
      <c r="G128" s="276"/>
      <c r="H128" s="278">
        <v>10</v>
      </c>
      <c r="I128" s="276"/>
      <c r="J128" s="276"/>
      <c r="K128" s="276"/>
      <c r="L128" s="277"/>
      <c r="M128" s="276"/>
      <c r="N128" s="276"/>
    </row>
    <row r="129" spans="1:15" ht="32" hidden="1" x14ac:dyDescent="0.2">
      <c r="A129" s="18">
        <v>17</v>
      </c>
      <c r="B129" s="2" t="s">
        <v>189</v>
      </c>
      <c r="C129" s="564" t="s">
        <v>234</v>
      </c>
      <c r="D129" s="565"/>
      <c r="E129" s="566"/>
      <c r="F129" s="104" t="s">
        <v>238</v>
      </c>
      <c r="G129" s="276"/>
      <c r="H129" s="278">
        <v>13</v>
      </c>
      <c r="I129" s="276"/>
      <c r="J129" s="276" t="s">
        <v>276</v>
      </c>
      <c r="K129" s="276"/>
      <c r="L129" s="277" t="s">
        <v>276</v>
      </c>
      <c r="M129" s="276" t="s">
        <v>276</v>
      </c>
      <c r="N129" s="276" t="s">
        <v>276</v>
      </c>
    </row>
    <row r="130" spans="1:15" ht="32" hidden="1" x14ac:dyDescent="0.2">
      <c r="A130" s="18">
        <v>17</v>
      </c>
      <c r="B130" s="2" t="s">
        <v>188</v>
      </c>
      <c r="C130" s="564" t="s">
        <v>233</v>
      </c>
      <c r="D130" s="565"/>
      <c r="E130" s="566"/>
      <c r="F130" s="104" t="s">
        <v>239</v>
      </c>
      <c r="G130" s="276"/>
      <c r="H130" s="278">
        <v>10</v>
      </c>
      <c r="I130" s="276"/>
      <c r="J130" s="276" t="s">
        <v>276</v>
      </c>
      <c r="K130" s="276"/>
      <c r="L130" s="277"/>
      <c r="M130" s="276"/>
      <c r="N130" s="276"/>
    </row>
    <row r="131" spans="1:15" ht="16" x14ac:dyDescent="0.2">
      <c r="A131" s="18">
        <v>17</v>
      </c>
      <c r="B131" s="308" t="s">
        <v>728</v>
      </c>
      <c r="C131" s="564" t="s">
        <v>270</v>
      </c>
      <c r="D131" s="565"/>
      <c r="E131" s="566"/>
      <c r="F131" s="104" t="s">
        <v>240</v>
      </c>
      <c r="G131" s="276"/>
      <c r="H131" s="278">
        <v>1</v>
      </c>
      <c r="I131" s="276"/>
      <c r="J131" s="276" t="s">
        <v>276</v>
      </c>
      <c r="K131" s="276"/>
      <c r="L131" s="277" t="s">
        <v>276</v>
      </c>
      <c r="M131" s="276" t="s">
        <v>276</v>
      </c>
      <c r="N131" s="276" t="s">
        <v>276</v>
      </c>
    </row>
    <row r="132" spans="1:15" ht="32" hidden="1" x14ac:dyDescent="0.2">
      <c r="A132" s="18">
        <v>18</v>
      </c>
      <c r="B132" s="2" t="s">
        <v>132</v>
      </c>
      <c r="C132" s="564" t="s">
        <v>233</v>
      </c>
      <c r="D132" s="565"/>
      <c r="E132" s="566"/>
      <c r="F132" s="104" t="s">
        <v>238</v>
      </c>
      <c r="G132" s="276"/>
      <c r="H132" s="278">
        <v>21</v>
      </c>
      <c r="I132" s="276"/>
      <c r="J132" s="276"/>
      <c r="K132" s="276"/>
      <c r="L132" s="277"/>
      <c r="M132" s="276"/>
      <c r="N132" s="276"/>
    </row>
    <row r="133" spans="1:15" ht="32" hidden="1" x14ac:dyDescent="0.2">
      <c r="A133" s="18">
        <v>18</v>
      </c>
      <c r="B133" s="2" t="s">
        <v>133</v>
      </c>
      <c r="C133" s="564" t="s">
        <v>236</v>
      </c>
      <c r="D133" s="565"/>
      <c r="E133" s="566"/>
      <c r="F133" s="103" t="s">
        <v>239</v>
      </c>
      <c r="G133" s="276"/>
      <c r="H133" s="278">
        <v>14</v>
      </c>
      <c r="I133" s="276"/>
      <c r="J133" s="276"/>
      <c r="K133" s="276"/>
      <c r="L133" s="277"/>
      <c r="M133" s="276"/>
      <c r="N133" s="276"/>
    </row>
    <row r="134" spans="1:15" ht="32" hidden="1" x14ac:dyDescent="0.2">
      <c r="A134" s="18">
        <v>18</v>
      </c>
      <c r="B134" s="2" t="s">
        <v>188</v>
      </c>
      <c r="C134" s="564" t="s">
        <v>233</v>
      </c>
      <c r="D134" s="565"/>
      <c r="E134" s="566"/>
      <c r="F134" s="103" t="s">
        <v>239</v>
      </c>
      <c r="G134" s="276"/>
      <c r="H134" s="278">
        <v>15</v>
      </c>
      <c r="I134" s="276"/>
      <c r="J134" s="276" t="s">
        <v>276</v>
      </c>
      <c r="K134" s="276"/>
      <c r="L134" s="277"/>
      <c r="M134" s="276"/>
      <c r="N134" s="276"/>
    </row>
    <row r="135" spans="1:15" ht="32" hidden="1" x14ac:dyDescent="0.2">
      <c r="A135" s="18">
        <v>18</v>
      </c>
      <c r="B135" s="2" t="s">
        <v>189</v>
      </c>
      <c r="C135" s="564" t="s">
        <v>234</v>
      </c>
      <c r="D135" s="565"/>
      <c r="E135" s="566"/>
      <c r="F135" s="104" t="s">
        <v>238</v>
      </c>
      <c r="G135" s="276"/>
      <c r="H135" s="278">
        <v>5</v>
      </c>
      <c r="I135" s="276"/>
      <c r="J135" s="276" t="s">
        <v>276</v>
      </c>
      <c r="K135" s="276"/>
      <c r="L135" s="277" t="s">
        <v>276</v>
      </c>
      <c r="M135" s="276" t="s">
        <v>276</v>
      </c>
      <c r="N135" s="276" t="s">
        <v>276</v>
      </c>
    </row>
    <row r="136" spans="1:15" ht="16" x14ac:dyDescent="0.2">
      <c r="A136" s="18">
        <v>18</v>
      </c>
      <c r="B136" s="308" t="s">
        <v>728</v>
      </c>
      <c r="C136" s="564" t="s">
        <v>270</v>
      </c>
      <c r="D136" s="565"/>
      <c r="E136" s="566"/>
      <c r="F136" s="104" t="s">
        <v>240</v>
      </c>
      <c r="G136" s="276"/>
      <c r="H136" s="278">
        <v>1</v>
      </c>
      <c r="I136" s="276"/>
      <c r="J136" s="276" t="s">
        <v>276</v>
      </c>
      <c r="K136" s="276"/>
      <c r="L136" s="277" t="s">
        <v>276</v>
      </c>
      <c r="M136" s="276" t="s">
        <v>276</v>
      </c>
      <c r="N136" s="276" t="s">
        <v>276</v>
      </c>
    </row>
    <row r="137" spans="1:15" ht="32" hidden="1" x14ac:dyDescent="0.2">
      <c r="A137" s="18">
        <v>18</v>
      </c>
      <c r="B137" s="2" t="s">
        <v>930</v>
      </c>
      <c r="C137" s="564" t="s">
        <v>234</v>
      </c>
      <c r="D137" s="565"/>
      <c r="E137" s="566"/>
      <c r="F137" s="104" t="s">
        <v>238</v>
      </c>
      <c r="G137" s="276"/>
      <c r="H137" s="278">
        <v>1</v>
      </c>
      <c r="I137" s="276"/>
      <c r="J137" s="276"/>
      <c r="K137" s="276"/>
      <c r="L137" s="277"/>
      <c r="M137" s="276"/>
      <c r="N137" s="276"/>
      <c r="O137" t="s">
        <v>931</v>
      </c>
    </row>
    <row r="138" spans="1:15" ht="32" hidden="1" x14ac:dyDescent="0.2">
      <c r="A138" s="18">
        <v>19</v>
      </c>
      <c r="B138" s="2" t="s">
        <v>132</v>
      </c>
      <c r="C138" s="564" t="s">
        <v>233</v>
      </c>
      <c r="D138" s="565"/>
      <c r="E138" s="566"/>
      <c r="F138" s="104" t="s">
        <v>238</v>
      </c>
      <c r="G138" s="276"/>
      <c r="H138" s="278">
        <v>20</v>
      </c>
      <c r="I138" s="276"/>
      <c r="J138" s="276"/>
      <c r="K138" s="276"/>
      <c r="L138" s="277"/>
      <c r="M138" s="276"/>
      <c r="N138" s="276"/>
    </row>
    <row r="139" spans="1:15" ht="32" hidden="1" x14ac:dyDescent="0.2">
      <c r="A139" s="18">
        <v>19</v>
      </c>
      <c r="B139" s="2" t="s">
        <v>930</v>
      </c>
      <c r="C139" s="564" t="s">
        <v>234</v>
      </c>
      <c r="D139" s="565"/>
      <c r="E139" s="566"/>
      <c r="F139" s="104" t="s">
        <v>238</v>
      </c>
      <c r="G139" s="276"/>
      <c r="H139" s="278">
        <v>1</v>
      </c>
      <c r="I139" s="276"/>
      <c r="J139" s="276"/>
      <c r="K139" s="276"/>
      <c r="L139" s="277"/>
      <c r="M139" s="276"/>
      <c r="N139" s="276"/>
      <c r="O139" t="s">
        <v>931</v>
      </c>
    </row>
    <row r="140" spans="1:15" ht="16" hidden="1" x14ac:dyDescent="0.2">
      <c r="A140" s="18">
        <v>19</v>
      </c>
      <c r="B140" s="2" t="s">
        <v>135</v>
      </c>
      <c r="C140" s="564" t="s">
        <v>236</v>
      </c>
      <c r="D140" s="565"/>
      <c r="E140" s="566"/>
      <c r="F140" s="104" t="s">
        <v>242</v>
      </c>
      <c r="G140" s="276"/>
      <c r="H140" s="278">
        <v>1</v>
      </c>
      <c r="I140" s="276"/>
      <c r="J140" s="276"/>
      <c r="K140" s="276"/>
      <c r="L140" s="277"/>
      <c r="M140" s="276"/>
      <c r="N140" s="276"/>
    </row>
    <row r="141" spans="1:15" ht="32" hidden="1" x14ac:dyDescent="0.2">
      <c r="A141" s="18">
        <v>19</v>
      </c>
      <c r="B141" s="2" t="s">
        <v>133</v>
      </c>
      <c r="C141" s="564" t="s">
        <v>236</v>
      </c>
      <c r="D141" s="565"/>
      <c r="E141" s="566"/>
      <c r="F141" s="103" t="s">
        <v>239</v>
      </c>
      <c r="G141" s="276"/>
      <c r="H141" s="278">
        <v>5</v>
      </c>
      <c r="I141" s="276"/>
      <c r="J141" s="276"/>
      <c r="K141" s="276"/>
      <c r="L141" s="277"/>
      <c r="M141" s="276"/>
      <c r="N141" s="276"/>
    </row>
    <row r="142" spans="1:15" ht="32" hidden="1" x14ac:dyDescent="0.2">
      <c r="A142" s="18">
        <v>19</v>
      </c>
      <c r="B142" s="2" t="s">
        <v>188</v>
      </c>
      <c r="C142" s="564" t="s">
        <v>233</v>
      </c>
      <c r="D142" s="565"/>
      <c r="E142" s="566"/>
      <c r="F142" s="103" t="s">
        <v>239</v>
      </c>
      <c r="G142" s="276"/>
      <c r="H142" s="278">
        <v>10</v>
      </c>
      <c r="I142" s="276"/>
      <c r="J142" s="276" t="s">
        <v>276</v>
      </c>
      <c r="K142" s="276"/>
      <c r="L142" s="277"/>
      <c r="M142" s="276"/>
      <c r="N142" s="276"/>
    </row>
    <row r="143" spans="1:15" ht="16" x14ac:dyDescent="0.2">
      <c r="A143" s="18">
        <v>19</v>
      </c>
      <c r="B143" s="308" t="s">
        <v>728</v>
      </c>
      <c r="C143" s="564" t="s">
        <v>270</v>
      </c>
      <c r="D143" s="565"/>
      <c r="E143" s="566"/>
      <c r="F143" s="104" t="s">
        <v>240</v>
      </c>
      <c r="G143" s="276"/>
      <c r="H143" s="278">
        <v>1</v>
      </c>
      <c r="I143" s="276"/>
      <c r="J143" s="276" t="s">
        <v>276</v>
      </c>
      <c r="K143" s="276"/>
      <c r="L143" s="277" t="s">
        <v>276</v>
      </c>
      <c r="M143" s="276" t="s">
        <v>276</v>
      </c>
      <c r="N143" s="276" t="s">
        <v>276</v>
      </c>
    </row>
    <row r="144" spans="1:15" ht="32" hidden="1" x14ac:dyDescent="0.2">
      <c r="A144" s="18">
        <v>19</v>
      </c>
      <c r="B144" s="2" t="s">
        <v>189</v>
      </c>
      <c r="C144" s="564" t="s">
        <v>234</v>
      </c>
      <c r="D144" s="565"/>
      <c r="E144" s="566"/>
      <c r="F144" s="104" t="s">
        <v>238</v>
      </c>
      <c r="G144" s="276"/>
      <c r="H144" s="278">
        <v>2</v>
      </c>
      <c r="I144" s="276"/>
      <c r="J144" s="276" t="s">
        <v>276</v>
      </c>
      <c r="K144" s="276"/>
      <c r="L144" s="277" t="s">
        <v>276</v>
      </c>
      <c r="M144" s="276" t="s">
        <v>276</v>
      </c>
      <c r="N144" s="276" t="s">
        <v>276</v>
      </c>
    </row>
    <row r="145" spans="1:18" ht="32" hidden="1" x14ac:dyDescent="0.2">
      <c r="A145" s="18">
        <v>20</v>
      </c>
      <c r="B145" s="2" t="s">
        <v>132</v>
      </c>
      <c r="C145" s="564" t="s">
        <v>233</v>
      </c>
      <c r="D145" s="565"/>
      <c r="E145" s="566"/>
      <c r="F145" s="104" t="s">
        <v>238</v>
      </c>
      <c r="G145" s="276"/>
      <c r="H145" s="278">
        <v>30</v>
      </c>
      <c r="I145" s="276"/>
      <c r="J145" s="276"/>
      <c r="K145" s="276"/>
      <c r="L145" s="277"/>
      <c r="M145" s="276"/>
      <c r="N145" s="276"/>
    </row>
    <row r="146" spans="1:18" ht="32" hidden="1" x14ac:dyDescent="0.2">
      <c r="A146" s="18">
        <v>20</v>
      </c>
      <c r="B146" s="2" t="s">
        <v>133</v>
      </c>
      <c r="C146" s="564" t="s">
        <v>236</v>
      </c>
      <c r="D146" s="565"/>
      <c r="E146" s="566"/>
      <c r="F146" s="103" t="s">
        <v>239</v>
      </c>
      <c r="G146" s="276"/>
      <c r="H146" s="278">
        <v>4</v>
      </c>
      <c r="I146" s="276"/>
      <c r="J146" s="276"/>
      <c r="K146" s="276"/>
      <c r="L146" s="277"/>
      <c r="M146" s="276"/>
      <c r="N146" s="276"/>
    </row>
    <row r="147" spans="1:18" ht="32" hidden="1" x14ac:dyDescent="0.2">
      <c r="A147" s="18">
        <v>20</v>
      </c>
      <c r="B147" s="2" t="s">
        <v>189</v>
      </c>
      <c r="C147" s="564" t="s">
        <v>234</v>
      </c>
      <c r="D147" s="565"/>
      <c r="E147" s="566"/>
      <c r="F147" s="104" t="s">
        <v>238</v>
      </c>
      <c r="G147" s="276"/>
      <c r="H147" s="278">
        <v>5</v>
      </c>
      <c r="I147" s="276"/>
      <c r="J147" s="276" t="s">
        <v>276</v>
      </c>
      <c r="K147" s="276"/>
      <c r="L147" s="277" t="s">
        <v>276</v>
      </c>
      <c r="M147" s="276" t="s">
        <v>276</v>
      </c>
      <c r="N147" s="276" t="s">
        <v>276</v>
      </c>
    </row>
    <row r="148" spans="1:18" ht="32" hidden="1" x14ac:dyDescent="0.2">
      <c r="A148" s="18">
        <v>20</v>
      </c>
      <c r="B148" s="2" t="s">
        <v>188</v>
      </c>
      <c r="C148" s="564" t="s">
        <v>233</v>
      </c>
      <c r="D148" s="565"/>
      <c r="E148" s="566"/>
      <c r="F148" s="103" t="s">
        <v>239</v>
      </c>
      <c r="G148" s="276"/>
      <c r="H148" s="278">
        <v>10</v>
      </c>
      <c r="I148" s="276"/>
      <c r="J148" s="276" t="s">
        <v>276</v>
      </c>
      <c r="K148" s="276"/>
      <c r="L148" s="277"/>
      <c r="M148" s="276"/>
      <c r="N148" s="276"/>
    </row>
    <row r="149" spans="1:18" ht="16" hidden="1" x14ac:dyDescent="0.2">
      <c r="A149" s="18">
        <v>20</v>
      </c>
      <c r="B149" s="2" t="s">
        <v>135</v>
      </c>
      <c r="C149" s="564" t="s">
        <v>236</v>
      </c>
      <c r="D149" s="565"/>
      <c r="E149" s="566"/>
      <c r="F149" s="104" t="s">
        <v>242</v>
      </c>
      <c r="G149" s="276"/>
      <c r="H149" s="278">
        <v>1</v>
      </c>
      <c r="I149" s="276"/>
      <c r="J149" s="276">
        <v>1</v>
      </c>
      <c r="K149" s="276"/>
      <c r="L149" s="277"/>
      <c r="M149" s="276"/>
      <c r="N149" s="276"/>
    </row>
    <row r="150" spans="1:18" ht="32" hidden="1" x14ac:dyDescent="0.2">
      <c r="A150" s="18">
        <v>20</v>
      </c>
      <c r="B150" s="2" t="s">
        <v>127</v>
      </c>
      <c r="C150" s="564" t="s">
        <v>233</v>
      </c>
      <c r="D150" s="565"/>
      <c r="E150" s="566"/>
      <c r="F150" s="104" t="s">
        <v>238</v>
      </c>
      <c r="G150" s="276"/>
      <c r="H150" s="278">
        <v>1</v>
      </c>
      <c r="I150" s="276"/>
      <c r="J150" s="276" t="s">
        <v>276</v>
      </c>
      <c r="K150" s="276"/>
      <c r="L150" s="277" t="s">
        <v>276</v>
      </c>
      <c r="M150" s="276" t="s">
        <v>276</v>
      </c>
      <c r="N150" s="276" t="s">
        <v>276</v>
      </c>
    </row>
    <row r="151" spans="1:18" ht="32" hidden="1" x14ac:dyDescent="0.2">
      <c r="A151" s="345">
        <v>1</v>
      </c>
      <c r="B151" s="345" t="s">
        <v>139</v>
      </c>
      <c r="C151" s="609" t="s">
        <v>234</v>
      </c>
      <c r="D151" s="610"/>
      <c r="E151" s="611"/>
      <c r="F151" s="383" t="s">
        <v>238</v>
      </c>
      <c r="G151" s="340"/>
      <c r="H151" s="340">
        <v>1</v>
      </c>
      <c r="I151" s="340"/>
      <c r="J151" s="340"/>
      <c r="K151" s="340"/>
      <c r="L151" s="340"/>
      <c r="M151" s="340"/>
      <c r="N151" s="340"/>
      <c r="O151" t="s">
        <v>730</v>
      </c>
      <c r="P151" s="450" t="s">
        <v>725</v>
      </c>
      <c r="R151">
        <f t="shared" ref="R151:R192" si="0">SUM(G151:I151,K151:N151)</f>
        <v>1</v>
      </c>
    </row>
    <row r="152" spans="1:18" ht="32" hidden="1" x14ac:dyDescent="0.2">
      <c r="A152" s="345">
        <v>2</v>
      </c>
      <c r="B152" s="345" t="s">
        <v>132</v>
      </c>
      <c r="C152" s="609" t="s">
        <v>233</v>
      </c>
      <c r="D152" s="610"/>
      <c r="E152" s="611"/>
      <c r="F152" s="383" t="s">
        <v>238</v>
      </c>
      <c r="G152" s="340"/>
      <c r="H152" s="340">
        <v>1</v>
      </c>
      <c r="I152" s="340"/>
      <c r="J152" s="340"/>
      <c r="K152" s="340"/>
      <c r="L152" s="340"/>
      <c r="M152" s="340"/>
      <c r="N152" s="340"/>
      <c r="P152" s="450" t="s">
        <v>725</v>
      </c>
      <c r="R152">
        <f t="shared" si="0"/>
        <v>1</v>
      </c>
    </row>
    <row r="153" spans="1:18" ht="32" hidden="1" x14ac:dyDescent="0.2">
      <c r="A153" s="345">
        <v>3</v>
      </c>
      <c r="B153" s="345" t="s">
        <v>772</v>
      </c>
      <c r="C153" s="609" t="s">
        <v>236</v>
      </c>
      <c r="D153" s="610"/>
      <c r="E153" s="611"/>
      <c r="F153" s="383" t="s">
        <v>239</v>
      </c>
      <c r="G153" s="340"/>
      <c r="H153" s="340">
        <v>6</v>
      </c>
      <c r="I153" s="340">
        <v>1</v>
      </c>
      <c r="J153" s="340"/>
      <c r="K153" s="340"/>
      <c r="L153" s="340">
        <v>1</v>
      </c>
      <c r="M153" s="340"/>
      <c r="N153" s="340"/>
      <c r="P153" s="450" t="s">
        <v>725</v>
      </c>
      <c r="R153">
        <f t="shared" si="0"/>
        <v>8</v>
      </c>
    </row>
    <row r="154" spans="1:18" ht="32" hidden="1" x14ac:dyDescent="0.2">
      <c r="A154" s="345">
        <v>3</v>
      </c>
      <c r="B154" s="345" t="s">
        <v>139</v>
      </c>
      <c r="C154" s="609" t="s">
        <v>234</v>
      </c>
      <c r="D154" s="610"/>
      <c r="E154" s="611"/>
      <c r="F154" s="383" t="s">
        <v>238</v>
      </c>
      <c r="G154" s="340"/>
      <c r="H154" s="340">
        <v>2</v>
      </c>
      <c r="I154" s="340"/>
      <c r="J154" s="340"/>
      <c r="K154" s="340"/>
      <c r="L154" s="340"/>
      <c r="M154" s="340"/>
      <c r="N154" s="340"/>
      <c r="P154" s="450" t="s">
        <v>725</v>
      </c>
      <c r="R154">
        <f t="shared" si="0"/>
        <v>2</v>
      </c>
    </row>
    <row r="155" spans="1:18" ht="32" hidden="1" x14ac:dyDescent="0.2">
      <c r="A155" s="345">
        <v>3</v>
      </c>
      <c r="B155" s="345" t="s">
        <v>132</v>
      </c>
      <c r="C155" s="609" t="s">
        <v>233</v>
      </c>
      <c r="D155" s="610"/>
      <c r="E155" s="611"/>
      <c r="F155" s="383" t="s">
        <v>238</v>
      </c>
      <c r="G155" s="340"/>
      <c r="H155" s="340">
        <v>1</v>
      </c>
      <c r="I155" s="340"/>
      <c r="J155" s="340"/>
      <c r="K155" s="340"/>
      <c r="L155" s="340"/>
      <c r="M155" s="340"/>
      <c r="N155" s="340"/>
      <c r="P155" s="450" t="s">
        <v>725</v>
      </c>
      <c r="R155">
        <f t="shared" si="0"/>
        <v>1</v>
      </c>
    </row>
    <row r="156" spans="1:18" ht="32" hidden="1" x14ac:dyDescent="0.2">
      <c r="A156" s="345">
        <v>4</v>
      </c>
      <c r="B156" s="345" t="s">
        <v>132</v>
      </c>
      <c r="C156" s="609" t="s">
        <v>233</v>
      </c>
      <c r="D156" s="610"/>
      <c r="E156" s="611"/>
      <c r="F156" s="383" t="s">
        <v>238</v>
      </c>
      <c r="G156" s="340"/>
      <c r="H156" s="340">
        <v>5</v>
      </c>
      <c r="I156" s="340"/>
      <c r="J156" s="340"/>
      <c r="K156" s="340"/>
      <c r="L156" s="340"/>
      <c r="M156" s="340"/>
      <c r="N156" s="340"/>
      <c r="P156" s="450" t="s">
        <v>725</v>
      </c>
      <c r="R156">
        <f t="shared" si="0"/>
        <v>5</v>
      </c>
    </row>
    <row r="157" spans="1:18" ht="32" hidden="1" x14ac:dyDescent="0.2">
      <c r="A157" s="345">
        <v>4</v>
      </c>
      <c r="B157" s="484" t="s">
        <v>229</v>
      </c>
      <c r="C157" s="609" t="s">
        <v>236</v>
      </c>
      <c r="D157" s="610"/>
      <c r="E157" s="611"/>
      <c r="F157" s="383" t="s">
        <v>239</v>
      </c>
      <c r="G157" s="340"/>
      <c r="H157" s="340">
        <v>23</v>
      </c>
      <c r="I157" s="340"/>
      <c r="J157" s="340"/>
      <c r="K157" s="340"/>
      <c r="L157" s="340">
        <v>2</v>
      </c>
      <c r="M157" s="340"/>
      <c r="N157" s="340"/>
      <c r="P157" s="450" t="s">
        <v>725</v>
      </c>
      <c r="R157">
        <f t="shared" si="0"/>
        <v>25</v>
      </c>
    </row>
    <row r="158" spans="1:18" ht="16" hidden="1" x14ac:dyDescent="0.2">
      <c r="A158" s="345">
        <v>4</v>
      </c>
      <c r="B158" s="345" t="s">
        <v>135</v>
      </c>
      <c r="C158" s="609" t="s">
        <v>236</v>
      </c>
      <c r="D158" s="610"/>
      <c r="E158" s="611"/>
      <c r="F158" s="383" t="s">
        <v>242</v>
      </c>
      <c r="G158" s="340"/>
      <c r="H158" s="340">
        <v>1</v>
      </c>
      <c r="I158" s="340"/>
      <c r="J158" s="340"/>
      <c r="K158" s="340"/>
      <c r="L158" s="340"/>
      <c r="M158" s="340"/>
      <c r="N158" s="340"/>
      <c r="P158" s="450" t="s">
        <v>725</v>
      </c>
      <c r="R158">
        <f t="shared" si="0"/>
        <v>1</v>
      </c>
    </row>
    <row r="159" spans="1:18" ht="32" hidden="1" x14ac:dyDescent="0.2">
      <c r="A159" s="345">
        <v>5</v>
      </c>
      <c r="B159" s="484" t="s">
        <v>229</v>
      </c>
      <c r="C159" s="609" t="s">
        <v>236</v>
      </c>
      <c r="D159" s="610"/>
      <c r="E159" s="611"/>
      <c r="F159" s="383" t="s">
        <v>239</v>
      </c>
      <c r="G159" s="340"/>
      <c r="H159" s="340">
        <v>33</v>
      </c>
      <c r="I159" s="340"/>
      <c r="J159" s="340"/>
      <c r="K159" s="340"/>
      <c r="L159" s="340">
        <v>10</v>
      </c>
      <c r="M159" s="340"/>
      <c r="N159" s="340"/>
      <c r="P159" s="450" t="s">
        <v>725</v>
      </c>
      <c r="R159">
        <f t="shared" si="0"/>
        <v>43</v>
      </c>
    </row>
    <row r="160" spans="1:18" ht="16" hidden="1" x14ac:dyDescent="0.2">
      <c r="A160" s="345">
        <v>5</v>
      </c>
      <c r="B160" s="345" t="s">
        <v>187</v>
      </c>
      <c r="C160" s="609" t="s">
        <v>236</v>
      </c>
      <c r="D160" s="610"/>
      <c r="E160" s="611"/>
      <c r="F160" s="383" t="s">
        <v>242</v>
      </c>
      <c r="G160" s="340"/>
      <c r="H160" s="340">
        <v>1</v>
      </c>
      <c r="I160" s="340"/>
      <c r="J160" s="340"/>
      <c r="K160" s="340"/>
      <c r="L160" s="340"/>
      <c r="M160" s="340"/>
      <c r="N160" s="340"/>
      <c r="P160" s="450" t="s">
        <v>725</v>
      </c>
      <c r="R160">
        <f t="shared" si="0"/>
        <v>1</v>
      </c>
    </row>
    <row r="161" spans="1:18" ht="32" hidden="1" x14ac:dyDescent="0.2">
      <c r="A161" s="345">
        <v>5</v>
      </c>
      <c r="B161" s="345" t="s">
        <v>188</v>
      </c>
      <c r="C161" s="609" t="s">
        <v>233</v>
      </c>
      <c r="D161" s="610"/>
      <c r="E161" s="611"/>
      <c r="F161" s="383" t="s">
        <v>239</v>
      </c>
      <c r="G161" s="340"/>
      <c r="H161" s="340">
        <v>17</v>
      </c>
      <c r="I161" s="340"/>
      <c r="J161" s="340"/>
      <c r="K161" s="340"/>
      <c r="L161" s="340"/>
      <c r="M161" s="340"/>
      <c r="N161" s="340"/>
      <c r="P161" s="450" t="s">
        <v>725</v>
      </c>
      <c r="R161">
        <f t="shared" si="0"/>
        <v>17</v>
      </c>
    </row>
    <row r="162" spans="1:18" ht="32" hidden="1" x14ac:dyDescent="0.2">
      <c r="A162" s="345">
        <v>5</v>
      </c>
      <c r="B162" s="345" t="s">
        <v>127</v>
      </c>
      <c r="C162" s="609" t="s">
        <v>233</v>
      </c>
      <c r="D162" s="610"/>
      <c r="E162" s="611"/>
      <c r="F162" s="383" t="s">
        <v>238</v>
      </c>
      <c r="G162" s="340"/>
      <c r="H162" s="340">
        <v>3</v>
      </c>
      <c r="I162" s="340"/>
      <c r="J162" s="340"/>
      <c r="K162" s="340"/>
      <c r="L162" s="340"/>
      <c r="M162" s="340"/>
      <c r="N162" s="340"/>
      <c r="P162" s="450" t="s">
        <v>725</v>
      </c>
      <c r="R162">
        <f t="shared" si="0"/>
        <v>3</v>
      </c>
    </row>
    <row r="163" spans="1:18" ht="32" hidden="1" x14ac:dyDescent="0.2">
      <c r="A163" s="345">
        <v>5</v>
      </c>
      <c r="B163" s="345" t="s">
        <v>189</v>
      </c>
      <c r="C163" s="609" t="s">
        <v>233</v>
      </c>
      <c r="D163" s="610"/>
      <c r="E163" s="611"/>
      <c r="F163" s="383" t="s">
        <v>238</v>
      </c>
      <c r="G163" s="340"/>
      <c r="H163" s="340">
        <v>3</v>
      </c>
      <c r="I163" s="340"/>
      <c r="J163" s="340"/>
      <c r="K163" s="340"/>
      <c r="L163" s="340"/>
      <c r="M163" s="340"/>
      <c r="N163" s="340"/>
      <c r="P163" s="450" t="s">
        <v>725</v>
      </c>
      <c r="R163">
        <f t="shared" si="0"/>
        <v>3</v>
      </c>
    </row>
    <row r="164" spans="1:18" ht="32" hidden="1" x14ac:dyDescent="0.2">
      <c r="A164" s="345">
        <v>5</v>
      </c>
      <c r="B164" s="345" t="s">
        <v>297</v>
      </c>
      <c r="C164" s="609" t="s">
        <v>234</v>
      </c>
      <c r="D164" s="610"/>
      <c r="E164" s="611"/>
      <c r="F164" s="383" t="s">
        <v>238</v>
      </c>
      <c r="G164" s="340"/>
      <c r="H164" s="340">
        <v>2</v>
      </c>
      <c r="I164" s="340"/>
      <c r="J164" s="340"/>
      <c r="K164" s="340">
        <v>1</v>
      </c>
      <c r="L164" s="340"/>
      <c r="M164" s="340"/>
      <c r="N164" s="340"/>
      <c r="P164" s="450" t="s">
        <v>725</v>
      </c>
      <c r="R164">
        <f t="shared" si="0"/>
        <v>3</v>
      </c>
    </row>
    <row r="165" spans="1:18" ht="32" hidden="1" x14ac:dyDescent="0.2">
      <c r="A165" s="345">
        <v>6</v>
      </c>
      <c r="B165" s="484" t="s">
        <v>229</v>
      </c>
      <c r="C165" s="609" t="s">
        <v>236</v>
      </c>
      <c r="D165" s="610"/>
      <c r="E165" s="611"/>
      <c r="F165" s="383" t="s">
        <v>239</v>
      </c>
      <c r="G165" s="340"/>
      <c r="H165" s="340">
        <v>26</v>
      </c>
      <c r="I165" s="340"/>
      <c r="J165" s="340"/>
      <c r="K165" s="340"/>
      <c r="L165" s="340">
        <v>6</v>
      </c>
      <c r="M165" s="340"/>
      <c r="N165" s="340"/>
      <c r="P165" s="450" t="s">
        <v>725</v>
      </c>
      <c r="R165">
        <f t="shared" si="0"/>
        <v>32</v>
      </c>
    </row>
    <row r="166" spans="1:18" ht="32" hidden="1" x14ac:dyDescent="0.2">
      <c r="A166" s="345">
        <v>6</v>
      </c>
      <c r="B166" s="345" t="s">
        <v>127</v>
      </c>
      <c r="C166" s="609" t="s">
        <v>233</v>
      </c>
      <c r="D166" s="610"/>
      <c r="E166" s="611"/>
      <c r="F166" s="383" t="s">
        <v>238</v>
      </c>
      <c r="G166" s="340"/>
      <c r="H166" s="340">
        <v>2</v>
      </c>
      <c r="I166" s="340"/>
      <c r="J166" s="340"/>
      <c r="K166" s="340"/>
      <c r="L166" s="340"/>
      <c r="M166" s="340"/>
      <c r="N166" s="340"/>
      <c r="P166" s="450" t="s">
        <v>725</v>
      </c>
      <c r="R166">
        <f t="shared" si="0"/>
        <v>2</v>
      </c>
    </row>
    <row r="167" spans="1:18" ht="32" hidden="1" x14ac:dyDescent="0.2">
      <c r="A167" s="345">
        <v>6</v>
      </c>
      <c r="B167" s="345" t="s">
        <v>188</v>
      </c>
      <c r="C167" s="609" t="s">
        <v>233</v>
      </c>
      <c r="D167" s="610"/>
      <c r="E167" s="611"/>
      <c r="F167" s="383" t="s">
        <v>239</v>
      </c>
      <c r="G167" s="340"/>
      <c r="H167" s="340">
        <v>26</v>
      </c>
      <c r="I167" s="340"/>
      <c r="J167" s="340"/>
      <c r="K167" s="340"/>
      <c r="L167" s="340">
        <v>3</v>
      </c>
      <c r="M167" s="340"/>
      <c r="N167" s="340"/>
      <c r="P167" s="450" t="s">
        <v>725</v>
      </c>
      <c r="R167">
        <f t="shared" si="0"/>
        <v>29</v>
      </c>
    </row>
    <row r="168" spans="1:18" ht="32" hidden="1" x14ac:dyDescent="0.2">
      <c r="A168" s="345">
        <v>7</v>
      </c>
      <c r="B168" s="345" t="s">
        <v>132</v>
      </c>
      <c r="C168" s="609" t="s">
        <v>233</v>
      </c>
      <c r="D168" s="610"/>
      <c r="E168" s="611"/>
      <c r="F168" s="382" t="s">
        <v>238</v>
      </c>
      <c r="G168" s="340"/>
      <c r="H168" s="340">
        <v>3</v>
      </c>
      <c r="I168" s="340"/>
      <c r="J168" s="340"/>
      <c r="K168" s="340">
        <v>1</v>
      </c>
      <c r="L168" s="340"/>
      <c r="M168" s="340"/>
      <c r="N168" s="340"/>
      <c r="P168" s="450" t="s">
        <v>725</v>
      </c>
      <c r="R168">
        <f t="shared" si="0"/>
        <v>4</v>
      </c>
    </row>
    <row r="169" spans="1:18" ht="32" hidden="1" x14ac:dyDescent="0.2">
      <c r="A169" s="345">
        <v>7</v>
      </c>
      <c r="B169" s="393" t="s">
        <v>229</v>
      </c>
      <c r="C169" s="609" t="s">
        <v>236</v>
      </c>
      <c r="D169" s="610"/>
      <c r="E169" s="611"/>
      <c r="F169" s="383" t="s">
        <v>239</v>
      </c>
      <c r="G169" s="340"/>
      <c r="H169" s="340">
        <v>37</v>
      </c>
      <c r="I169" s="340"/>
      <c r="J169" s="340"/>
      <c r="K169" s="340"/>
      <c r="L169" s="340"/>
      <c r="M169" s="340"/>
      <c r="N169" s="340"/>
      <c r="P169" s="450" t="s">
        <v>725</v>
      </c>
      <c r="R169">
        <f t="shared" si="0"/>
        <v>37</v>
      </c>
    </row>
    <row r="170" spans="1:18" ht="32" hidden="1" x14ac:dyDescent="0.2">
      <c r="A170" s="345">
        <v>7</v>
      </c>
      <c r="B170" s="366" t="s">
        <v>127</v>
      </c>
      <c r="C170" s="609" t="s">
        <v>233</v>
      </c>
      <c r="D170" s="610"/>
      <c r="E170" s="611"/>
      <c r="F170" s="389" t="s">
        <v>238</v>
      </c>
      <c r="G170" s="340"/>
      <c r="H170" s="340">
        <v>1</v>
      </c>
      <c r="I170" s="340"/>
      <c r="J170" s="340"/>
      <c r="K170" s="340"/>
      <c r="L170" s="340"/>
      <c r="M170" s="340"/>
      <c r="N170" s="340"/>
      <c r="P170" s="450" t="s">
        <v>725</v>
      </c>
      <c r="R170">
        <f t="shared" si="0"/>
        <v>1</v>
      </c>
    </row>
    <row r="171" spans="1:18" ht="32" hidden="1" x14ac:dyDescent="0.2">
      <c r="A171" s="345">
        <v>7</v>
      </c>
      <c r="B171" s="366" t="s">
        <v>297</v>
      </c>
      <c r="C171" s="609" t="s">
        <v>234</v>
      </c>
      <c r="D171" s="610"/>
      <c r="E171" s="611"/>
      <c r="F171" s="389" t="s">
        <v>238</v>
      </c>
      <c r="G171" s="340"/>
      <c r="H171" s="340"/>
      <c r="I171" s="340"/>
      <c r="J171" s="340"/>
      <c r="K171" s="340"/>
      <c r="L171" s="340">
        <v>1</v>
      </c>
      <c r="M171" s="340"/>
      <c r="N171" s="340"/>
      <c r="P171" s="450" t="s">
        <v>725</v>
      </c>
      <c r="R171">
        <f t="shared" si="0"/>
        <v>1</v>
      </c>
    </row>
    <row r="172" spans="1:18" ht="32" hidden="1" x14ac:dyDescent="0.2">
      <c r="A172" s="345">
        <v>7</v>
      </c>
      <c r="B172" s="366" t="s">
        <v>189</v>
      </c>
      <c r="C172" s="609" t="s">
        <v>234</v>
      </c>
      <c r="D172" s="610"/>
      <c r="E172" s="611"/>
      <c r="F172" s="389" t="s">
        <v>238</v>
      </c>
      <c r="G172" s="340"/>
      <c r="H172" s="451">
        <f>3+17</f>
        <v>20</v>
      </c>
      <c r="I172" s="340"/>
      <c r="J172" s="340"/>
      <c r="K172" s="340"/>
      <c r="L172" s="340">
        <v>4</v>
      </c>
      <c r="M172" s="340"/>
      <c r="N172" s="340"/>
      <c r="O172" s="360" t="s">
        <v>926</v>
      </c>
      <c r="P172" s="450" t="s">
        <v>725</v>
      </c>
      <c r="R172">
        <f t="shared" si="0"/>
        <v>24</v>
      </c>
    </row>
    <row r="173" spans="1:18" ht="32" hidden="1" x14ac:dyDescent="0.2">
      <c r="A173" s="345">
        <v>7</v>
      </c>
      <c r="B173" s="366" t="s">
        <v>188</v>
      </c>
      <c r="C173" s="609" t="s">
        <v>233</v>
      </c>
      <c r="D173" s="610"/>
      <c r="E173" s="611"/>
      <c r="F173" s="383" t="s">
        <v>239</v>
      </c>
      <c r="G173" s="340"/>
      <c r="H173" s="340">
        <v>86</v>
      </c>
      <c r="I173" s="340"/>
      <c r="J173" s="340"/>
      <c r="K173" s="340"/>
      <c r="L173" s="340"/>
      <c r="M173" s="340"/>
      <c r="N173" s="340"/>
      <c r="P173" s="450" t="s">
        <v>725</v>
      </c>
      <c r="R173">
        <f t="shared" si="0"/>
        <v>86</v>
      </c>
    </row>
    <row r="174" spans="1:18" ht="32" hidden="1" x14ac:dyDescent="0.2">
      <c r="A174" s="345">
        <v>8</v>
      </c>
      <c r="B174" s="366" t="s">
        <v>139</v>
      </c>
      <c r="C174" s="609" t="s">
        <v>234</v>
      </c>
      <c r="D174" s="610"/>
      <c r="E174" s="611"/>
      <c r="F174" s="389" t="s">
        <v>238</v>
      </c>
      <c r="G174" s="340"/>
      <c r="H174" s="340">
        <v>1</v>
      </c>
      <c r="I174" s="340"/>
      <c r="J174" s="340"/>
      <c r="K174" s="340"/>
      <c r="L174" s="340"/>
      <c r="M174" s="340"/>
      <c r="N174" s="340"/>
      <c r="P174" s="450" t="s">
        <v>725</v>
      </c>
      <c r="R174">
        <f t="shared" si="0"/>
        <v>1</v>
      </c>
    </row>
    <row r="175" spans="1:18" ht="32" hidden="1" x14ac:dyDescent="0.2">
      <c r="A175" s="345">
        <v>8</v>
      </c>
      <c r="B175" s="366" t="s">
        <v>189</v>
      </c>
      <c r="C175" s="609" t="s">
        <v>234</v>
      </c>
      <c r="D175" s="610"/>
      <c r="E175" s="611"/>
      <c r="F175" s="389" t="s">
        <v>238</v>
      </c>
      <c r="G175" s="340"/>
      <c r="H175" s="451">
        <f>11+6</f>
        <v>17</v>
      </c>
      <c r="I175" s="340"/>
      <c r="J175" s="340"/>
      <c r="K175" s="340"/>
      <c r="L175" s="340"/>
      <c r="M175" s="340"/>
      <c r="N175" s="340"/>
      <c r="O175" s="360" t="s">
        <v>926</v>
      </c>
      <c r="P175" s="450" t="s">
        <v>725</v>
      </c>
      <c r="R175">
        <f t="shared" si="0"/>
        <v>17</v>
      </c>
    </row>
    <row r="176" spans="1:18" ht="32" hidden="1" x14ac:dyDescent="0.2">
      <c r="A176" s="345">
        <v>8</v>
      </c>
      <c r="B176" s="393" t="s">
        <v>229</v>
      </c>
      <c r="C176" s="609" t="s">
        <v>236</v>
      </c>
      <c r="D176" s="610"/>
      <c r="E176" s="611"/>
      <c r="F176" s="383" t="s">
        <v>239</v>
      </c>
      <c r="G176" s="340"/>
      <c r="H176" s="340">
        <v>34</v>
      </c>
      <c r="I176" s="340"/>
      <c r="J176" s="340"/>
      <c r="K176" s="340"/>
      <c r="L176" s="340"/>
      <c r="M176" s="340"/>
      <c r="N176" s="340"/>
      <c r="P176" s="450" t="s">
        <v>725</v>
      </c>
      <c r="R176">
        <f t="shared" si="0"/>
        <v>34</v>
      </c>
    </row>
    <row r="177" spans="1:18" ht="32" hidden="1" x14ac:dyDescent="0.2">
      <c r="A177" s="345">
        <v>9</v>
      </c>
      <c r="B177" s="366" t="s">
        <v>132</v>
      </c>
      <c r="C177" s="609" t="s">
        <v>233</v>
      </c>
      <c r="D177" s="610"/>
      <c r="E177" s="611"/>
      <c r="F177" s="389" t="s">
        <v>238</v>
      </c>
      <c r="G177" s="340"/>
      <c r="H177" s="340">
        <v>2</v>
      </c>
      <c r="I177" s="340"/>
      <c r="J177" s="340"/>
      <c r="K177" s="340"/>
      <c r="L177" s="340"/>
      <c r="M177" s="340"/>
      <c r="N177" s="340"/>
      <c r="P177" s="450" t="s">
        <v>725</v>
      </c>
      <c r="R177">
        <f t="shared" si="0"/>
        <v>2</v>
      </c>
    </row>
    <row r="178" spans="1:18" ht="32" hidden="1" x14ac:dyDescent="0.2">
      <c r="A178" s="345">
        <v>9</v>
      </c>
      <c r="B178" s="393" t="s">
        <v>229</v>
      </c>
      <c r="C178" s="609" t="s">
        <v>236</v>
      </c>
      <c r="D178" s="610"/>
      <c r="E178" s="611"/>
      <c r="F178" s="383" t="s">
        <v>239</v>
      </c>
      <c r="G178" s="340"/>
      <c r="H178" s="340">
        <v>43</v>
      </c>
      <c r="I178" s="340"/>
      <c r="J178" s="340"/>
      <c r="K178" s="340"/>
      <c r="L178" s="340">
        <v>3</v>
      </c>
      <c r="M178" s="340"/>
      <c r="N178" s="340"/>
      <c r="P178" s="450" t="s">
        <v>725</v>
      </c>
      <c r="R178">
        <f t="shared" si="0"/>
        <v>46</v>
      </c>
    </row>
    <row r="179" spans="1:18" ht="32" hidden="1" x14ac:dyDescent="0.2">
      <c r="A179" s="345">
        <v>9</v>
      </c>
      <c r="B179" s="366" t="s">
        <v>189</v>
      </c>
      <c r="C179" s="609" t="s">
        <v>234</v>
      </c>
      <c r="D179" s="610"/>
      <c r="E179" s="611"/>
      <c r="F179" s="389" t="s">
        <v>238</v>
      </c>
      <c r="G179" s="340"/>
      <c r="H179" s="451">
        <f>25+1</f>
        <v>26</v>
      </c>
      <c r="I179" s="340"/>
      <c r="J179" s="340">
        <v>1</v>
      </c>
      <c r="K179" s="340"/>
      <c r="L179" s="340"/>
      <c r="M179" s="340"/>
      <c r="N179" s="340"/>
      <c r="O179" s="360" t="s">
        <v>926</v>
      </c>
      <c r="P179" s="450" t="s">
        <v>725</v>
      </c>
      <c r="R179">
        <f t="shared" si="0"/>
        <v>26</v>
      </c>
    </row>
    <row r="180" spans="1:18" ht="32" hidden="1" x14ac:dyDescent="0.2">
      <c r="A180" s="345">
        <v>9</v>
      </c>
      <c r="B180" s="366" t="s">
        <v>188</v>
      </c>
      <c r="C180" s="609" t="s">
        <v>233</v>
      </c>
      <c r="D180" s="610"/>
      <c r="E180" s="611"/>
      <c r="F180" s="383" t="s">
        <v>239</v>
      </c>
      <c r="G180" s="340"/>
      <c r="H180" s="340">
        <v>14</v>
      </c>
      <c r="I180" s="340"/>
      <c r="J180" s="340"/>
      <c r="K180" s="340"/>
      <c r="L180" s="340"/>
      <c r="M180" s="340"/>
      <c r="N180" s="340"/>
      <c r="P180" s="450" t="s">
        <v>725</v>
      </c>
      <c r="R180">
        <f t="shared" si="0"/>
        <v>14</v>
      </c>
    </row>
    <row r="181" spans="1:18" ht="16" hidden="1" x14ac:dyDescent="0.2">
      <c r="A181" s="345">
        <v>10</v>
      </c>
      <c r="B181" s="366" t="s">
        <v>187</v>
      </c>
      <c r="C181" s="609" t="s">
        <v>236</v>
      </c>
      <c r="D181" s="610"/>
      <c r="E181" s="611"/>
      <c r="F181" s="389" t="s">
        <v>242</v>
      </c>
      <c r="G181" s="340"/>
      <c r="H181" s="340">
        <v>1</v>
      </c>
      <c r="I181" s="340"/>
      <c r="J181" s="340"/>
      <c r="K181" s="340"/>
      <c r="L181" s="340">
        <v>1</v>
      </c>
      <c r="M181" s="340"/>
      <c r="N181" s="340"/>
      <c r="P181" s="450" t="s">
        <v>725</v>
      </c>
      <c r="R181">
        <f t="shared" si="0"/>
        <v>2</v>
      </c>
    </row>
    <row r="182" spans="1:18" ht="32" hidden="1" x14ac:dyDescent="0.2">
      <c r="A182" s="345">
        <v>10</v>
      </c>
      <c r="B182" s="366" t="s">
        <v>191</v>
      </c>
      <c r="C182" s="609" t="s">
        <v>236</v>
      </c>
      <c r="D182" s="610"/>
      <c r="E182" s="611"/>
      <c r="F182" s="383" t="s">
        <v>239</v>
      </c>
      <c r="G182" s="340"/>
      <c r="H182" s="340">
        <v>1</v>
      </c>
      <c r="I182" s="340"/>
      <c r="J182" s="340"/>
      <c r="K182" s="340"/>
      <c r="L182" s="340"/>
      <c r="M182" s="340"/>
      <c r="N182" s="340"/>
      <c r="P182" s="450" t="s">
        <v>725</v>
      </c>
      <c r="R182">
        <f t="shared" si="0"/>
        <v>1</v>
      </c>
    </row>
    <row r="183" spans="1:18" ht="32" hidden="1" x14ac:dyDescent="0.2">
      <c r="A183" s="345">
        <v>10</v>
      </c>
      <c r="B183" s="366" t="s">
        <v>189</v>
      </c>
      <c r="C183" s="609" t="s">
        <v>234</v>
      </c>
      <c r="D183" s="610"/>
      <c r="E183" s="611"/>
      <c r="F183" s="389" t="s">
        <v>238</v>
      </c>
      <c r="G183" s="340"/>
      <c r="H183" s="340">
        <v>11</v>
      </c>
      <c r="I183" s="340"/>
      <c r="J183" s="340"/>
      <c r="K183" s="340"/>
      <c r="L183" s="340"/>
      <c r="M183" s="340"/>
      <c r="N183" s="340"/>
      <c r="P183" s="450" t="s">
        <v>725</v>
      </c>
      <c r="R183">
        <f t="shared" si="0"/>
        <v>11</v>
      </c>
    </row>
    <row r="184" spans="1:18" ht="32" hidden="1" x14ac:dyDescent="0.2">
      <c r="A184" s="345">
        <v>10</v>
      </c>
      <c r="B184" s="366" t="s">
        <v>132</v>
      </c>
      <c r="C184" s="609" t="s">
        <v>233</v>
      </c>
      <c r="D184" s="610"/>
      <c r="E184" s="611"/>
      <c r="F184" s="389" t="s">
        <v>238</v>
      </c>
      <c r="G184" s="340"/>
      <c r="H184" s="340">
        <v>1</v>
      </c>
      <c r="I184" s="340"/>
      <c r="J184" s="340"/>
      <c r="K184" s="340">
        <v>1</v>
      </c>
      <c r="L184" s="340"/>
      <c r="M184" s="340"/>
      <c r="N184" s="340"/>
      <c r="P184" s="450" t="s">
        <v>725</v>
      </c>
      <c r="R184">
        <f t="shared" si="0"/>
        <v>2</v>
      </c>
    </row>
    <row r="185" spans="1:18" ht="32" hidden="1" x14ac:dyDescent="0.2">
      <c r="A185" s="345">
        <v>10</v>
      </c>
      <c r="B185" s="393" t="s">
        <v>229</v>
      </c>
      <c r="C185" s="609" t="s">
        <v>236</v>
      </c>
      <c r="D185" s="610"/>
      <c r="E185" s="611"/>
      <c r="F185" s="383" t="s">
        <v>239</v>
      </c>
      <c r="G185" s="340"/>
      <c r="H185" s="340">
        <v>39</v>
      </c>
      <c r="I185" s="340"/>
      <c r="J185" s="340"/>
      <c r="K185" s="340"/>
      <c r="L185" s="340">
        <v>12</v>
      </c>
      <c r="M185" s="340"/>
      <c r="N185" s="340"/>
      <c r="P185" s="450" t="s">
        <v>725</v>
      </c>
      <c r="R185">
        <f t="shared" si="0"/>
        <v>51</v>
      </c>
    </row>
    <row r="186" spans="1:18" ht="32" hidden="1" x14ac:dyDescent="0.2">
      <c r="A186" s="345">
        <v>10</v>
      </c>
      <c r="B186" s="366" t="s">
        <v>297</v>
      </c>
      <c r="C186" s="609" t="s">
        <v>234</v>
      </c>
      <c r="D186" s="610"/>
      <c r="E186" s="611"/>
      <c r="F186" s="389" t="s">
        <v>238</v>
      </c>
      <c r="G186" s="340"/>
      <c r="H186" s="340">
        <v>2</v>
      </c>
      <c r="I186" s="340"/>
      <c r="J186" s="340"/>
      <c r="K186" s="340"/>
      <c r="L186" s="340"/>
      <c r="M186" s="340"/>
      <c r="N186" s="340"/>
      <c r="P186" s="450" t="s">
        <v>725</v>
      </c>
      <c r="R186">
        <f t="shared" si="0"/>
        <v>2</v>
      </c>
    </row>
    <row r="187" spans="1:18" ht="32" hidden="1" x14ac:dyDescent="0.2">
      <c r="A187" s="345">
        <v>11</v>
      </c>
      <c r="B187" s="366" t="s">
        <v>132</v>
      </c>
      <c r="C187" s="609" t="s">
        <v>233</v>
      </c>
      <c r="D187" s="610"/>
      <c r="E187" s="611"/>
      <c r="F187" s="389" t="s">
        <v>238</v>
      </c>
      <c r="G187" s="340"/>
      <c r="H187" s="340">
        <v>1</v>
      </c>
      <c r="I187" s="340"/>
      <c r="J187" s="340"/>
      <c r="K187" s="340"/>
      <c r="L187" s="340"/>
      <c r="M187" s="340"/>
      <c r="N187" s="340"/>
      <c r="P187" s="450" t="s">
        <v>725</v>
      </c>
      <c r="R187">
        <f t="shared" si="0"/>
        <v>1</v>
      </c>
    </row>
    <row r="188" spans="1:18" ht="32" hidden="1" x14ac:dyDescent="0.2">
      <c r="A188" s="345">
        <v>11</v>
      </c>
      <c r="B188" s="393" t="s">
        <v>229</v>
      </c>
      <c r="C188" s="609" t="s">
        <v>236</v>
      </c>
      <c r="D188" s="610"/>
      <c r="E188" s="611"/>
      <c r="F188" s="383" t="s">
        <v>239</v>
      </c>
      <c r="G188" s="340"/>
      <c r="H188" s="340">
        <v>36</v>
      </c>
      <c r="I188" s="340"/>
      <c r="J188" s="340"/>
      <c r="K188" s="340"/>
      <c r="L188" s="340">
        <v>11</v>
      </c>
      <c r="M188" s="340"/>
      <c r="N188" s="340"/>
      <c r="P188" s="450" t="s">
        <v>725</v>
      </c>
      <c r="R188">
        <f t="shared" si="0"/>
        <v>47</v>
      </c>
    </row>
    <row r="189" spans="1:18" ht="32" hidden="1" x14ac:dyDescent="0.2">
      <c r="A189" s="345">
        <v>11</v>
      </c>
      <c r="B189" s="366" t="s">
        <v>189</v>
      </c>
      <c r="C189" s="609" t="s">
        <v>234</v>
      </c>
      <c r="D189" s="610"/>
      <c r="E189" s="611"/>
      <c r="F189" s="389" t="s">
        <v>238</v>
      </c>
      <c r="G189" s="340"/>
      <c r="H189" s="451">
        <f>5+1</f>
        <v>6</v>
      </c>
      <c r="I189" s="340"/>
      <c r="J189" s="340"/>
      <c r="K189" s="340"/>
      <c r="L189" s="340"/>
      <c r="M189" s="340"/>
      <c r="N189" s="340"/>
      <c r="O189" s="360" t="s">
        <v>926</v>
      </c>
      <c r="P189" s="450" t="s">
        <v>725</v>
      </c>
      <c r="R189">
        <f t="shared" si="0"/>
        <v>6</v>
      </c>
    </row>
    <row r="190" spans="1:18" ht="32" hidden="1" x14ac:dyDescent="0.2">
      <c r="A190" s="345">
        <v>11</v>
      </c>
      <c r="B190" s="366" t="s">
        <v>188</v>
      </c>
      <c r="C190" s="609" t="s">
        <v>233</v>
      </c>
      <c r="D190" s="610"/>
      <c r="E190" s="611"/>
      <c r="F190" s="389" t="s">
        <v>239</v>
      </c>
      <c r="G190" s="340"/>
      <c r="H190" s="340">
        <v>5</v>
      </c>
      <c r="I190" s="340"/>
      <c r="J190" s="340"/>
      <c r="K190" s="340"/>
      <c r="L190" s="340"/>
      <c r="M190" s="340"/>
      <c r="N190" s="340"/>
      <c r="P190" s="450" t="s">
        <v>725</v>
      </c>
      <c r="R190">
        <f t="shared" si="0"/>
        <v>5</v>
      </c>
    </row>
    <row r="191" spans="1:18" ht="32" hidden="1" x14ac:dyDescent="0.2">
      <c r="A191" s="345">
        <v>11</v>
      </c>
      <c r="B191" s="366" t="s">
        <v>297</v>
      </c>
      <c r="C191" s="609" t="s">
        <v>234</v>
      </c>
      <c r="D191" s="610"/>
      <c r="E191" s="611"/>
      <c r="F191" s="389" t="s">
        <v>238</v>
      </c>
      <c r="G191" s="340"/>
      <c r="H191" s="340">
        <v>1</v>
      </c>
      <c r="I191" s="340"/>
      <c r="J191" s="340"/>
      <c r="K191" s="340"/>
      <c r="L191" s="340"/>
      <c r="M191" s="340"/>
      <c r="N191" s="340"/>
      <c r="P191" s="450" t="s">
        <v>725</v>
      </c>
      <c r="R191">
        <f t="shared" si="0"/>
        <v>1</v>
      </c>
    </row>
    <row r="192" spans="1:18" ht="32" hidden="1" x14ac:dyDescent="0.2">
      <c r="A192" s="345">
        <v>12</v>
      </c>
      <c r="B192" s="366" t="s">
        <v>132</v>
      </c>
      <c r="C192" s="609" t="s">
        <v>233</v>
      </c>
      <c r="D192" s="610"/>
      <c r="E192" s="611"/>
      <c r="F192" s="389" t="s">
        <v>238</v>
      </c>
      <c r="G192" s="340"/>
      <c r="H192" s="340">
        <v>4</v>
      </c>
      <c r="I192" s="340"/>
      <c r="J192" s="340"/>
      <c r="K192" s="340">
        <v>1</v>
      </c>
      <c r="L192" s="340"/>
      <c r="M192" s="340"/>
      <c r="N192" s="340"/>
      <c r="P192" s="450" t="s">
        <v>725</v>
      </c>
      <c r="R192">
        <f t="shared" si="0"/>
        <v>5</v>
      </c>
    </row>
    <row r="193" spans="1:18" ht="32" hidden="1" x14ac:dyDescent="0.2">
      <c r="A193" s="345">
        <v>12</v>
      </c>
      <c r="B193" s="393" t="s">
        <v>229</v>
      </c>
      <c r="C193" s="609" t="s">
        <v>236</v>
      </c>
      <c r="D193" s="610"/>
      <c r="E193" s="611"/>
      <c r="F193" s="383" t="s">
        <v>239</v>
      </c>
      <c r="G193" s="340"/>
      <c r="H193" s="340">
        <v>27</v>
      </c>
      <c r="I193" s="340"/>
      <c r="J193" s="340"/>
      <c r="K193" s="340">
        <v>4</v>
      </c>
      <c r="L193" s="340"/>
      <c r="M193" s="340"/>
      <c r="N193" s="340"/>
      <c r="P193" s="450" t="s">
        <v>725</v>
      </c>
      <c r="R193">
        <f t="shared" ref="R193:R239" si="1">SUM(G193:I193,K193:N193)</f>
        <v>31</v>
      </c>
    </row>
    <row r="194" spans="1:18" ht="16" hidden="1" x14ac:dyDescent="0.2">
      <c r="A194" s="345">
        <v>12</v>
      </c>
      <c r="B194" s="366" t="s">
        <v>135</v>
      </c>
      <c r="C194" s="609" t="s">
        <v>236</v>
      </c>
      <c r="D194" s="610"/>
      <c r="E194" s="611"/>
      <c r="F194" s="389" t="s">
        <v>242</v>
      </c>
      <c r="G194" s="340"/>
      <c r="H194" s="340">
        <v>1</v>
      </c>
      <c r="I194" s="340"/>
      <c r="J194" s="340"/>
      <c r="K194" s="340"/>
      <c r="L194" s="340"/>
      <c r="M194" s="340"/>
      <c r="N194" s="340"/>
      <c r="P194" s="450" t="s">
        <v>725</v>
      </c>
      <c r="R194">
        <f t="shared" si="1"/>
        <v>1</v>
      </c>
    </row>
    <row r="195" spans="1:18" ht="32" hidden="1" x14ac:dyDescent="0.2">
      <c r="A195" s="345">
        <v>12</v>
      </c>
      <c r="B195" s="366" t="s">
        <v>188</v>
      </c>
      <c r="C195" s="609" t="s">
        <v>233</v>
      </c>
      <c r="D195" s="610"/>
      <c r="E195" s="611"/>
      <c r="F195" s="383" t="s">
        <v>239</v>
      </c>
      <c r="G195" s="340"/>
      <c r="H195" s="340">
        <v>33</v>
      </c>
      <c r="I195" s="340"/>
      <c r="J195" s="340"/>
      <c r="K195" s="340">
        <v>9</v>
      </c>
      <c r="L195" s="340"/>
      <c r="M195" s="340"/>
      <c r="N195" s="340"/>
      <c r="P195" s="450" t="s">
        <v>725</v>
      </c>
      <c r="R195">
        <f t="shared" si="1"/>
        <v>42</v>
      </c>
    </row>
    <row r="196" spans="1:18" ht="32" hidden="1" x14ac:dyDescent="0.2">
      <c r="A196" s="345">
        <v>13</v>
      </c>
      <c r="B196" s="366" t="s">
        <v>191</v>
      </c>
      <c r="C196" s="609" t="s">
        <v>236</v>
      </c>
      <c r="D196" s="610"/>
      <c r="E196" s="611"/>
      <c r="F196" s="383" t="s">
        <v>239</v>
      </c>
      <c r="G196" s="340"/>
      <c r="H196" s="340">
        <v>1</v>
      </c>
      <c r="I196" s="340"/>
      <c r="J196" s="340"/>
      <c r="K196" s="340">
        <v>1</v>
      </c>
      <c r="L196" s="340"/>
      <c r="M196" s="340"/>
      <c r="N196" s="340"/>
      <c r="P196" s="450" t="s">
        <v>725</v>
      </c>
      <c r="R196">
        <f t="shared" si="1"/>
        <v>2</v>
      </c>
    </row>
    <row r="197" spans="1:18" ht="32" hidden="1" x14ac:dyDescent="0.2">
      <c r="A197" s="345">
        <v>13</v>
      </c>
      <c r="B197" s="366" t="s">
        <v>132</v>
      </c>
      <c r="C197" s="609" t="s">
        <v>233</v>
      </c>
      <c r="D197" s="610"/>
      <c r="E197" s="611"/>
      <c r="F197" s="389" t="s">
        <v>238</v>
      </c>
      <c r="G197" s="340"/>
      <c r="H197" s="340">
        <v>4</v>
      </c>
      <c r="I197" s="340"/>
      <c r="J197" s="340"/>
      <c r="K197" s="340"/>
      <c r="L197" s="340"/>
      <c r="M197" s="340"/>
      <c r="N197" s="340"/>
      <c r="P197" s="450" t="s">
        <v>725</v>
      </c>
      <c r="R197">
        <f t="shared" si="1"/>
        <v>4</v>
      </c>
    </row>
    <row r="198" spans="1:18" ht="32" hidden="1" x14ac:dyDescent="0.2">
      <c r="A198" s="345">
        <v>13</v>
      </c>
      <c r="B198" s="366" t="s">
        <v>188</v>
      </c>
      <c r="C198" s="609" t="s">
        <v>233</v>
      </c>
      <c r="D198" s="610"/>
      <c r="E198" s="611"/>
      <c r="F198" s="383" t="s">
        <v>239</v>
      </c>
      <c r="G198" s="340"/>
      <c r="H198" s="340">
        <v>92</v>
      </c>
      <c r="I198" s="340"/>
      <c r="J198" s="340"/>
      <c r="K198" s="340">
        <v>3</v>
      </c>
      <c r="L198" s="340"/>
      <c r="M198" s="340"/>
      <c r="N198" s="340"/>
      <c r="P198" s="450" t="s">
        <v>725</v>
      </c>
      <c r="R198">
        <f t="shared" si="1"/>
        <v>95</v>
      </c>
    </row>
    <row r="199" spans="1:18" ht="32" hidden="1" x14ac:dyDescent="0.2">
      <c r="A199" s="345">
        <v>13</v>
      </c>
      <c r="B199" s="393" t="s">
        <v>229</v>
      </c>
      <c r="C199" s="609" t="s">
        <v>236</v>
      </c>
      <c r="D199" s="610"/>
      <c r="E199" s="611"/>
      <c r="F199" s="383" t="s">
        <v>239</v>
      </c>
      <c r="G199" s="340"/>
      <c r="H199" s="340">
        <v>36</v>
      </c>
      <c r="I199" s="340"/>
      <c r="J199" s="340"/>
      <c r="K199" s="340"/>
      <c r="L199" s="340">
        <v>9</v>
      </c>
      <c r="M199" s="340"/>
      <c r="N199" s="340"/>
      <c r="P199" s="450" t="s">
        <v>725</v>
      </c>
      <c r="R199">
        <f t="shared" si="1"/>
        <v>45</v>
      </c>
    </row>
    <row r="200" spans="1:18" ht="16" hidden="1" x14ac:dyDescent="0.2">
      <c r="A200" s="345">
        <v>14</v>
      </c>
      <c r="B200" s="366" t="s">
        <v>135</v>
      </c>
      <c r="C200" s="609" t="s">
        <v>236</v>
      </c>
      <c r="D200" s="610"/>
      <c r="E200" s="611"/>
      <c r="F200" s="389" t="s">
        <v>242</v>
      </c>
      <c r="G200" s="340"/>
      <c r="H200" s="340">
        <v>1</v>
      </c>
      <c r="I200" s="340"/>
      <c r="J200" s="340"/>
      <c r="K200" s="340"/>
      <c r="L200" s="340"/>
      <c r="M200" s="340"/>
      <c r="N200" s="340"/>
      <c r="P200" s="450" t="s">
        <v>725</v>
      </c>
      <c r="R200">
        <f t="shared" si="1"/>
        <v>1</v>
      </c>
    </row>
    <row r="201" spans="1:18" ht="32" hidden="1" x14ac:dyDescent="0.2">
      <c r="A201" s="345">
        <v>14</v>
      </c>
      <c r="B201" s="366" t="s">
        <v>132</v>
      </c>
      <c r="C201" s="609" t="s">
        <v>233</v>
      </c>
      <c r="D201" s="610"/>
      <c r="E201" s="611"/>
      <c r="F201" s="389" t="s">
        <v>238</v>
      </c>
      <c r="G201" s="340"/>
      <c r="H201" s="340">
        <v>5</v>
      </c>
      <c r="I201" s="340"/>
      <c r="J201" s="340"/>
      <c r="K201" s="340"/>
      <c r="L201" s="340"/>
      <c r="M201" s="340"/>
      <c r="N201" s="340"/>
      <c r="P201" s="450" t="s">
        <v>725</v>
      </c>
      <c r="R201">
        <f t="shared" si="1"/>
        <v>5</v>
      </c>
    </row>
    <row r="202" spans="1:18" ht="32" hidden="1" x14ac:dyDescent="0.2">
      <c r="A202" s="345">
        <v>14</v>
      </c>
      <c r="B202" s="366" t="s">
        <v>188</v>
      </c>
      <c r="C202" s="609" t="s">
        <v>233</v>
      </c>
      <c r="D202" s="610"/>
      <c r="E202" s="611"/>
      <c r="F202" s="383" t="s">
        <v>239</v>
      </c>
      <c r="G202" s="340"/>
      <c r="H202" s="340">
        <v>59</v>
      </c>
      <c r="I202" s="340"/>
      <c r="J202" s="340"/>
      <c r="K202" s="340">
        <v>2</v>
      </c>
      <c r="L202" s="340"/>
      <c r="M202" s="340"/>
      <c r="N202" s="340"/>
      <c r="P202" s="450" t="s">
        <v>725</v>
      </c>
      <c r="R202">
        <f t="shared" si="1"/>
        <v>61</v>
      </c>
    </row>
    <row r="203" spans="1:18" ht="32" hidden="1" x14ac:dyDescent="0.2">
      <c r="A203" s="345">
        <v>14</v>
      </c>
      <c r="B203" s="393" t="s">
        <v>229</v>
      </c>
      <c r="C203" s="609" t="s">
        <v>236</v>
      </c>
      <c r="D203" s="610"/>
      <c r="E203" s="611"/>
      <c r="F203" s="383" t="s">
        <v>239</v>
      </c>
      <c r="G203" s="340"/>
      <c r="H203" s="340">
        <v>20</v>
      </c>
      <c r="I203" s="340"/>
      <c r="J203" s="340"/>
      <c r="K203" s="340"/>
      <c r="L203" s="340"/>
      <c r="M203" s="340"/>
      <c r="N203" s="340"/>
      <c r="P203" s="450" t="s">
        <v>725</v>
      </c>
      <c r="R203">
        <f t="shared" si="1"/>
        <v>20</v>
      </c>
    </row>
    <row r="204" spans="1:18" ht="32" hidden="1" x14ac:dyDescent="0.2">
      <c r="A204" s="345">
        <v>14</v>
      </c>
      <c r="B204" s="366" t="s">
        <v>189</v>
      </c>
      <c r="C204" s="609" t="s">
        <v>234</v>
      </c>
      <c r="D204" s="610"/>
      <c r="E204" s="611"/>
      <c r="F204" s="389" t="s">
        <v>238</v>
      </c>
      <c r="G204" s="340"/>
      <c r="H204" s="451">
        <f>10+4</f>
        <v>14</v>
      </c>
      <c r="I204" s="340"/>
      <c r="J204" s="340"/>
      <c r="K204" s="340"/>
      <c r="L204" s="340"/>
      <c r="M204" s="340"/>
      <c r="N204" s="340"/>
      <c r="O204" s="360" t="s">
        <v>926</v>
      </c>
      <c r="P204" s="450" t="s">
        <v>725</v>
      </c>
      <c r="R204">
        <f t="shared" si="1"/>
        <v>14</v>
      </c>
    </row>
    <row r="205" spans="1:18" ht="32" hidden="1" x14ac:dyDescent="0.2">
      <c r="A205" s="345">
        <v>15</v>
      </c>
      <c r="B205" s="393" t="s">
        <v>229</v>
      </c>
      <c r="C205" s="609" t="s">
        <v>236</v>
      </c>
      <c r="D205" s="610"/>
      <c r="E205" s="611"/>
      <c r="F205" s="383" t="s">
        <v>239</v>
      </c>
      <c r="G205" s="340"/>
      <c r="H205" s="340">
        <v>37</v>
      </c>
      <c r="I205" s="340"/>
      <c r="J205" s="340"/>
      <c r="K205" s="340"/>
      <c r="L205" s="340">
        <v>7</v>
      </c>
      <c r="M205" s="340"/>
      <c r="N205" s="340"/>
      <c r="P205" s="450" t="s">
        <v>725</v>
      </c>
      <c r="R205">
        <f t="shared" si="1"/>
        <v>44</v>
      </c>
    </row>
    <row r="206" spans="1:18" ht="16" hidden="1" x14ac:dyDescent="0.2">
      <c r="A206" s="345">
        <v>15</v>
      </c>
      <c r="B206" s="366" t="s">
        <v>135</v>
      </c>
      <c r="C206" s="609" t="s">
        <v>236</v>
      </c>
      <c r="D206" s="610"/>
      <c r="E206" s="611"/>
      <c r="F206" s="389" t="s">
        <v>242</v>
      </c>
      <c r="G206" s="340"/>
      <c r="H206" s="340">
        <v>4</v>
      </c>
      <c r="I206" s="340"/>
      <c r="J206" s="340"/>
      <c r="K206" s="340"/>
      <c r="L206" s="340"/>
      <c r="M206" s="340"/>
      <c r="N206" s="340"/>
      <c r="P206" s="450" t="s">
        <v>725</v>
      </c>
      <c r="R206">
        <f t="shared" si="1"/>
        <v>4</v>
      </c>
    </row>
    <row r="207" spans="1:18" ht="32" hidden="1" x14ac:dyDescent="0.2">
      <c r="A207" s="345">
        <v>15</v>
      </c>
      <c r="B207" s="366" t="s">
        <v>132</v>
      </c>
      <c r="C207" s="609" t="s">
        <v>233</v>
      </c>
      <c r="D207" s="610"/>
      <c r="E207" s="611"/>
      <c r="F207" s="389" t="s">
        <v>238</v>
      </c>
      <c r="G207" s="340"/>
      <c r="H207" s="340">
        <v>7</v>
      </c>
      <c r="I207" s="340"/>
      <c r="J207" s="340"/>
      <c r="K207" s="340"/>
      <c r="L207" s="340"/>
      <c r="M207" s="340"/>
      <c r="N207" s="340"/>
      <c r="P207" s="450" t="s">
        <v>725</v>
      </c>
      <c r="R207">
        <f t="shared" si="1"/>
        <v>7</v>
      </c>
    </row>
    <row r="208" spans="1:18" ht="32" hidden="1" x14ac:dyDescent="0.2">
      <c r="A208" s="345">
        <v>15</v>
      </c>
      <c r="B208" s="366" t="s">
        <v>297</v>
      </c>
      <c r="C208" s="609" t="s">
        <v>234</v>
      </c>
      <c r="D208" s="610"/>
      <c r="E208" s="611"/>
      <c r="F208" s="389" t="s">
        <v>238</v>
      </c>
      <c r="G208" s="340"/>
      <c r="H208" s="340">
        <v>1</v>
      </c>
      <c r="I208" s="340"/>
      <c r="J208" s="340"/>
      <c r="K208" s="340"/>
      <c r="L208" s="340"/>
      <c r="M208" s="340"/>
      <c r="N208" s="340"/>
      <c r="P208" s="450" t="s">
        <v>725</v>
      </c>
      <c r="R208">
        <f t="shared" si="1"/>
        <v>1</v>
      </c>
    </row>
    <row r="209" spans="1:18" ht="32" hidden="1" x14ac:dyDescent="0.2">
      <c r="A209" s="345">
        <v>15</v>
      </c>
      <c r="B209" s="366" t="s">
        <v>189</v>
      </c>
      <c r="C209" s="609" t="s">
        <v>234</v>
      </c>
      <c r="D209" s="610"/>
      <c r="E209" s="611"/>
      <c r="F209" s="389" t="s">
        <v>238</v>
      </c>
      <c r="G209" s="340"/>
      <c r="H209" s="451">
        <f>12+1</f>
        <v>13</v>
      </c>
      <c r="I209" s="340"/>
      <c r="J209" s="340"/>
      <c r="K209" s="340"/>
      <c r="L209" s="340"/>
      <c r="M209" s="340"/>
      <c r="N209" s="340"/>
      <c r="O209" s="360" t="s">
        <v>926</v>
      </c>
      <c r="P209" s="450" t="s">
        <v>725</v>
      </c>
      <c r="R209">
        <f t="shared" si="1"/>
        <v>13</v>
      </c>
    </row>
    <row r="210" spans="1:18" ht="32" hidden="1" x14ac:dyDescent="0.2">
      <c r="A210" s="345">
        <v>16</v>
      </c>
      <c r="B210" s="393" t="s">
        <v>229</v>
      </c>
      <c r="C210" s="609" t="s">
        <v>236</v>
      </c>
      <c r="D210" s="610"/>
      <c r="E210" s="611"/>
      <c r="F210" s="389" t="s">
        <v>239</v>
      </c>
      <c r="G210" s="340"/>
      <c r="H210" s="340">
        <v>36</v>
      </c>
      <c r="I210" s="340"/>
      <c r="J210" s="340"/>
      <c r="K210" s="340"/>
      <c r="L210" s="340"/>
      <c r="M210" s="340"/>
      <c r="N210" s="340"/>
      <c r="P210" s="450" t="s">
        <v>725</v>
      </c>
      <c r="R210">
        <f t="shared" si="1"/>
        <v>36</v>
      </c>
    </row>
    <row r="211" spans="1:18" ht="32" hidden="1" x14ac:dyDescent="0.2">
      <c r="A211" s="345">
        <v>16</v>
      </c>
      <c r="B211" s="366" t="s">
        <v>189</v>
      </c>
      <c r="C211" s="609" t="s">
        <v>234</v>
      </c>
      <c r="D211" s="610"/>
      <c r="E211" s="611"/>
      <c r="F211" s="389" t="s">
        <v>238</v>
      </c>
      <c r="G211" s="340"/>
      <c r="H211" s="340">
        <v>10</v>
      </c>
      <c r="I211" s="340"/>
      <c r="J211" s="340"/>
      <c r="K211" s="340"/>
      <c r="L211" s="340"/>
      <c r="M211" s="340"/>
      <c r="N211" s="340"/>
      <c r="P211" s="450" t="s">
        <v>725</v>
      </c>
      <c r="R211">
        <f t="shared" si="1"/>
        <v>10</v>
      </c>
    </row>
    <row r="212" spans="1:18" ht="32" hidden="1" x14ac:dyDescent="0.2">
      <c r="A212" s="345">
        <v>16</v>
      </c>
      <c r="B212" s="366" t="s">
        <v>132</v>
      </c>
      <c r="C212" s="609" t="s">
        <v>233</v>
      </c>
      <c r="D212" s="610"/>
      <c r="E212" s="611"/>
      <c r="F212" s="389" t="s">
        <v>238</v>
      </c>
      <c r="G212" s="340"/>
      <c r="H212" s="340">
        <v>8</v>
      </c>
      <c r="I212" s="340"/>
      <c r="J212" s="340"/>
      <c r="K212" s="340"/>
      <c r="L212" s="340"/>
      <c r="M212" s="340"/>
      <c r="N212" s="340"/>
      <c r="P212" s="450" t="s">
        <v>725</v>
      </c>
      <c r="R212">
        <f t="shared" si="1"/>
        <v>8</v>
      </c>
    </row>
    <row r="213" spans="1:18" ht="32" hidden="1" x14ac:dyDescent="0.2">
      <c r="A213" s="345">
        <v>16</v>
      </c>
      <c r="B213" s="366" t="s">
        <v>297</v>
      </c>
      <c r="C213" s="609" t="s">
        <v>234</v>
      </c>
      <c r="D213" s="610"/>
      <c r="E213" s="611"/>
      <c r="F213" s="389" t="s">
        <v>238</v>
      </c>
      <c r="G213" s="340"/>
      <c r="H213" s="340">
        <v>2</v>
      </c>
      <c r="I213" s="340"/>
      <c r="J213" s="340"/>
      <c r="K213" s="340"/>
      <c r="L213" s="340"/>
      <c r="M213" s="340"/>
      <c r="N213" s="340"/>
      <c r="P213" s="450" t="s">
        <v>725</v>
      </c>
      <c r="R213">
        <f t="shared" si="1"/>
        <v>2</v>
      </c>
    </row>
    <row r="214" spans="1:18" ht="32" hidden="1" x14ac:dyDescent="0.2">
      <c r="A214" s="345">
        <v>16</v>
      </c>
      <c r="B214" s="366" t="s">
        <v>930</v>
      </c>
      <c r="C214" s="609" t="s">
        <v>234</v>
      </c>
      <c r="D214" s="610"/>
      <c r="E214" s="611"/>
      <c r="F214" s="389" t="s">
        <v>238</v>
      </c>
      <c r="G214" s="340"/>
      <c r="H214" s="340">
        <v>1</v>
      </c>
      <c r="I214" s="340"/>
      <c r="J214" s="340"/>
      <c r="K214" s="340"/>
      <c r="L214" s="340"/>
      <c r="M214" s="340"/>
      <c r="N214" s="340"/>
      <c r="O214" t="s">
        <v>911</v>
      </c>
      <c r="P214" s="450" t="s">
        <v>725</v>
      </c>
      <c r="R214">
        <f t="shared" si="1"/>
        <v>1</v>
      </c>
    </row>
    <row r="215" spans="1:18" ht="32" hidden="1" x14ac:dyDescent="0.2">
      <c r="A215" s="345">
        <v>16</v>
      </c>
      <c r="B215" s="366" t="s">
        <v>188</v>
      </c>
      <c r="C215" s="609" t="s">
        <v>233</v>
      </c>
      <c r="D215" s="610"/>
      <c r="E215" s="611"/>
      <c r="F215" s="383" t="s">
        <v>239</v>
      </c>
      <c r="G215" s="340"/>
      <c r="H215" s="340">
        <v>59</v>
      </c>
      <c r="I215" s="340"/>
      <c r="J215" s="340"/>
      <c r="K215" s="340">
        <v>1</v>
      </c>
      <c r="L215" s="340"/>
      <c r="M215" s="340"/>
      <c r="N215" s="340"/>
      <c r="P215" s="450" t="s">
        <v>725</v>
      </c>
      <c r="R215">
        <f t="shared" si="1"/>
        <v>60</v>
      </c>
    </row>
    <row r="216" spans="1:18" ht="16" hidden="1" x14ac:dyDescent="0.2">
      <c r="A216" s="345">
        <v>17</v>
      </c>
      <c r="B216" s="366" t="s">
        <v>187</v>
      </c>
      <c r="C216" s="609" t="s">
        <v>236</v>
      </c>
      <c r="D216" s="610"/>
      <c r="E216" s="611"/>
      <c r="F216" s="389" t="s">
        <v>242</v>
      </c>
      <c r="G216" s="340"/>
      <c r="H216" s="340"/>
      <c r="I216" s="340">
        <v>1</v>
      </c>
      <c r="J216" s="340"/>
      <c r="K216" s="340"/>
      <c r="L216" s="340">
        <v>1</v>
      </c>
      <c r="M216" s="340"/>
      <c r="N216" s="340"/>
      <c r="P216" s="450" t="s">
        <v>725</v>
      </c>
      <c r="R216">
        <f t="shared" si="1"/>
        <v>2</v>
      </c>
    </row>
    <row r="217" spans="1:18" ht="32" hidden="1" x14ac:dyDescent="0.2">
      <c r="A217" s="345">
        <v>17</v>
      </c>
      <c r="B217" s="366" t="s">
        <v>132</v>
      </c>
      <c r="C217" s="609" t="s">
        <v>233</v>
      </c>
      <c r="D217" s="610"/>
      <c r="E217" s="611"/>
      <c r="F217" s="389" t="s">
        <v>238</v>
      </c>
      <c r="G217" s="340"/>
      <c r="H217" s="340">
        <v>12</v>
      </c>
      <c r="I217" s="340"/>
      <c r="J217" s="340"/>
      <c r="K217" s="340">
        <v>1</v>
      </c>
      <c r="L217" s="340"/>
      <c r="M217" s="340"/>
      <c r="N217" s="340"/>
      <c r="P217" s="450" t="s">
        <v>725</v>
      </c>
      <c r="R217">
        <f t="shared" si="1"/>
        <v>13</v>
      </c>
    </row>
    <row r="218" spans="1:18" ht="32" hidden="1" x14ac:dyDescent="0.2">
      <c r="A218" s="345">
        <v>17</v>
      </c>
      <c r="B218" s="393" t="s">
        <v>229</v>
      </c>
      <c r="C218" s="609" t="s">
        <v>236</v>
      </c>
      <c r="D218" s="610"/>
      <c r="E218" s="611"/>
      <c r="F218" s="383" t="s">
        <v>239</v>
      </c>
      <c r="G218" s="340"/>
      <c r="H218" s="340">
        <v>30</v>
      </c>
      <c r="I218" s="340"/>
      <c r="J218" s="340"/>
      <c r="K218" s="340"/>
      <c r="L218" s="340">
        <v>3</v>
      </c>
      <c r="M218" s="340"/>
      <c r="N218" s="340"/>
      <c r="P218" s="450" t="s">
        <v>725</v>
      </c>
      <c r="R218">
        <f t="shared" si="1"/>
        <v>33</v>
      </c>
    </row>
    <row r="219" spans="1:18" ht="32" hidden="1" x14ac:dyDescent="0.2">
      <c r="A219" s="345">
        <v>17</v>
      </c>
      <c r="B219" s="366" t="s">
        <v>189</v>
      </c>
      <c r="C219" s="609" t="s">
        <v>234</v>
      </c>
      <c r="D219" s="610"/>
      <c r="E219" s="611"/>
      <c r="F219" s="389" t="s">
        <v>238</v>
      </c>
      <c r="G219" s="340"/>
      <c r="H219" s="340">
        <v>22</v>
      </c>
      <c r="I219" s="340"/>
      <c r="J219" s="340"/>
      <c r="K219" s="340"/>
      <c r="L219" s="340"/>
      <c r="M219" s="340"/>
      <c r="N219" s="340"/>
      <c r="P219" s="450" t="s">
        <v>725</v>
      </c>
      <c r="R219">
        <f t="shared" si="1"/>
        <v>22</v>
      </c>
    </row>
    <row r="220" spans="1:18" ht="32" hidden="1" x14ac:dyDescent="0.2">
      <c r="A220" s="345">
        <v>17</v>
      </c>
      <c r="B220" s="366" t="s">
        <v>188</v>
      </c>
      <c r="C220" s="609" t="s">
        <v>233</v>
      </c>
      <c r="D220" s="610"/>
      <c r="E220" s="611"/>
      <c r="F220" s="389" t="s">
        <v>239</v>
      </c>
      <c r="G220" s="340"/>
      <c r="H220" s="340">
        <v>15</v>
      </c>
      <c r="I220" s="340"/>
      <c r="J220" s="340"/>
      <c r="K220" s="340"/>
      <c r="L220" s="340"/>
      <c r="M220" s="340"/>
      <c r="N220" s="340"/>
      <c r="P220" s="450" t="s">
        <v>725</v>
      </c>
      <c r="R220">
        <f t="shared" si="1"/>
        <v>15</v>
      </c>
    </row>
    <row r="221" spans="1:18" ht="32" hidden="1" x14ac:dyDescent="0.2">
      <c r="A221" s="345">
        <v>18</v>
      </c>
      <c r="B221" s="366" t="s">
        <v>132</v>
      </c>
      <c r="C221" s="609" t="s">
        <v>233</v>
      </c>
      <c r="D221" s="610"/>
      <c r="E221" s="611"/>
      <c r="F221" s="389" t="s">
        <v>238</v>
      </c>
      <c r="G221" s="340"/>
      <c r="H221" s="340">
        <v>13</v>
      </c>
      <c r="I221" s="340"/>
      <c r="J221" s="340"/>
      <c r="K221" s="340"/>
      <c r="L221" s="340"/>
      <c r="M221" s="340"/>
      <c r="N221" s="340"/>
      <c r="P221" s="450" t="s">
        <v>725</v>
      </c>
      <c r="R221">
        <f t="shared" si="1"/>
        <v>13</v>
      </c>
    </row>
    <row r="222" spans="1:18" ht="32" hidden="1" x14ac:dyDescent="0.2">
      <c r="A222" s="345">
        <v>18</v>
      </c>
      <c r="B222" s="393" t="s">
        <v>229</v>
      </c>
      <c r="C222" s="609" t="s">
        <v>236</v>
      </c>
      <c r="D222" s="610"/>
      <c r="E222" s="611"/>
      <c r="F222" s="383" t="s">
        <v>239</v>
      </c>
      <c r="G222" s="340"/>
      <c r="H222" s="340">
        <v>30</v>
      </c>
      <c r="I222" s="340"/>
      <c r="J222" s="340"/>
      <c r="K222" s="340"/>
      <c r="L222" s="340"/>
      <c r="M222" s="340"/>
      <c r="N222" s="340"/>
      <c r="P222" s="450" t="s">
        <v>725</v>
      </c>
      <c r="R222">
        <f t="shared" si="1"/>
        <v>30</v>
      </c>
    </row>
    <row r="223" spans="1:18" ht="32" hidden="1" x14ac:dyDescent="0.2">
      <c r="A223" s="345">
        <v>18</v>
      </c>
      <c r="B223" s="366" t="s">
        <v>188</v>
      </c>
      <c r="C223" s="609" t="s">
        <v>233</v>
      </c>
      <c r="D223" s="610"/>
      <c r="E223" s="611"/>
      <c r="F223" s="383" t="s">
        <v>239</v>
      </c>
      <c r="G223" s="340"/>
      <c r="H223" s="340">
        <v>11</v>
      </c>
      <c r="I223" s="340"/>
      <c r="J223" s="340"/>
      <c r="K223" s="340"/>
      <c r="L223" s="340"/>
      <c r="M223" s="340"/>
      <c r="N223" s="340"/>
      <c r="P223" s="450" t="s">
        <v>725</v>
      </c>
      <c r="R223">
        <f t="shared" si="1"/>
        <v>11</v>
      </c>
    </row>
    <row r="224" spans="1:18" ht="32" hidden="1" x14ac:dyDescent="0.2">
      <c r="A224" s="345">
        <v>18</v>
      </c>
      <c r="B224" s="366" t="s">
        <v>189</v>
      </c>
      <c r="C224" s="609" t="s">
        <v>234</v>
      </c>
      <c r="D224" s="610"/>
      <c r="E224" s="611"/>
      <c r="F224" s="389" t="s">
        <v>238</v>
      </c>
      <c r="G224" s="340"/>
      <c r="H224" s="340">
        <v>18</v>
      </c>
      <c r="I224" s="340"/>
      <c r="J224" s="340"/>
      <c r="K224" s="340"/>
      <c r="L224" s="340"/>
      <c r="M224" s="340"/>
      <c r="N224" s="340"/>
      <c r="P224" s="450" t="s">
        <v>725</v>
      </c>
      <c r="R224">
        <f t="shared" si="1"/>
        <v>18</v>
      </c>
    </row>
    <row r="225" spans="1:18" ht="32" hidden="1" x14ac:dyDescent="0.2">
      <c r="A225" s="345">
        <v>19</v>
      </c>
      <c r="B225" s="366" t="s">
        <v>132</v>
      </c>
      <c r="C225" s="609" t="s">
        <v>233</v>
      </c>
      <c r="D225" s="610"/>
      <c r="E225" s="611"/>
      <c r="F225" s="389" t="s">
        <v>238</v>
      </c>
      <c r="G225" s="340"/>
      <c r="H225" s="340">
        <v>20</v>
      </c>
      <c r="I225" s="340"/>
      <c r="J225" s="340"/>
      <c r="K225" s="340">
        <v>6</v>
      </c>
      <c r="L225" s="340"/>
      <c r="M225" s="340"/>
      <c r="N225" s="340"/>
      <c r="P225" s="450" t="s">
        <v>725</v>
      </c>
      <c r="R225">
        <f t="shared" si="1"/>
        <v>26</v>
      </c>
    </row>
    <row r="226" spans="1:18" ht="16" hidden="1" x14ac:dyDescent="0.2">
      <c r="A226" s="345">
        <v>19</v>
      </c>
      <c r="B226" s="366" t="s">
        <v>135</v>
      </c>
      <c r="C226" s="609" t="s">
        <v>236</v>
      </c>
      <c r="D226" s="610"/>
      <c r="E226" s="611"/>
      <c r="F226" s="389" t="s">
        <v>242</v>
      </c>
      <c r="G226" s="340"/>
      <c r="H226" s="340">
        <v>2</v>
      </c>
      <c r="I226" s="340"/>
      <c r="J226" s="340"/>
      <c r="K226" s="340"/>
      <c r="L226" s="340"/>
      <c r="M226" s="340"/>
      <c r="N226" s="340"/>
      <c r="P226" s="450" t="s">
        <v>725</v>
      </c>
      <c r="R226">
        <f t="shared" si="1"/>
        <v>2</v>
      </c>
    </row>
    <row r="227" spans="1:18" ht="32" hidden="1" x14ac:dyDescent="0.2">
      <c r="A227" s="345">
        <v>19</v>
      </c>
      <c r="B227" s="393" t="s">
        <v>229</v>
      </c>
      <c r="C227" s="609" t="s">
        <v>236</v>
      </c>
      <c r="D227" s="610"/>
      <c r="E227" s="611"/>
      <c r="F227" s="383" t="s">
        <v>239</v>
      </c>
      <c r="G227" s="340"/>
      <c r="H227" s="340">
        <v>12</v>
      </c>
      <c r="I227" s="340"/>
      <c r="J227" s="340"/>
      <c r="K227" s="340"/>
      <c r="L227" s="340">
        <v>3</v>
      </c>
      <c r="M227" s="340"/>
      <c r="N227" s="340"/>
      <c r="P227" s="450" t="s">
        <v>725</v>
      </c>
      <c r="R227">
        <f t="shared" si="1"/>
        <v>15</v>
      </c>
    </row>
    <row r="228" spans="1:18" ht="32" hidden="1" x14ac:dyDescent="0.2">
      <c r="A228" s="345">
        <v>19</v>
      </c>
      <c r="B228" s="366" t="s">
        <v>188</v>
      </c>
      <c r="C228" s="609" t="s">
        <v>233</v>
      </c>
      <c r="D228" s="610"/>
      <c r="E228" s="611"/>
      <c r="F228" s="383" t="s">
        <v>239</v>
      </c>
      <c r="G228" s="340"/>
      <c r="H228" s="340">
        <v>10</v>
      </c>
      <c r="I228" s="340"/>
      <c r="J228" s="340"/>
      <c r="K228" s="340">
        <v>1</v>
      </c>
      <c r="L228" s="340"/>
      <c r="M228" s="340"/>
      <c r="N228" s="340"/>
      <c r="P228" s="450" t="s">
        <v>725</v>
      </c>
      <c r="R228">
        <f t="shared" si="1"/>
        <v>11</v>
      </c>
    </row>
    <row r="229" spans="1:18" ht="32" hidden="1" x14ac:dyDescent="0.2">
      <c r="A229" s="345">
        <v>19</v>
      </c>
      <c r="B229" s="366" t="s">
        <v>189</v>
      </c>
      <c r="C229" s="609" t="s">
        <v>234</v>
      </c>
      <c r="D229" s="610"/>
      <c r="E229" s="611"/>
      <c r="F229" s="389" t="s">
        <v>238</v>
      </c>
      <c r="G229" s="340"/>
      <c r="H229" s="451">
        <f>3+5</f>
        <v>8</v>
      </c>
      <c r="I229" s="451">
        <f>0+1</f>
        <v>1</v>
      </c>
      <c r="J229" s="340"/>
      <c r="K229" s="340"/>
      <c r="L229" s="340"/>
      <c r="M229" s="340"/>
      <c r="N229" s="340"/>
      <c r="O229" s="360" t="s">
        <v>926</v>
      </c>
      <c r="P229" s="450" t="s">
        <v>725</v>
      </c>
      <c r="R229">
        <f t="shared" si="1"/>
        <v>9</v>
      </c>
    </row>
    <row r="230" spans="1:18" ht="32" hidden="1" x14ac:dyDescent="0.2">
      <c r="A230" s="345">
        <v>20</v>
      </c>
      <c r="B230" s="366" t="s">
        <v>132</v>
      </c>
      <c r="C230" s="609" t="s">
        <v>233</v>
      </c>
      <c r="D230" s="610"/>
      <c r="E230" s="611"/>
      <c r="F230" s="389" t="s">
        <v>238</v>
      </c>
      <c r="G230" s="340"/>
      <c r="H230" s="340">
        <v>18</v>
      </c>
      <c r="I230" s="340"/>
      <c r="J230" s="340"/>
      <c r="K230" s="340"/>
      <c r="L230" s="340"/>
      <c r="M230" s="340"/>
      <c r="N230" s="340"/>
      <c r="P230" s="450" t="s">
        <v>725</v>
      </c>
      <c r="R230">
        <f t="shared" si="1"/>
        <v>18</v>
      </c>
    </row>
    <row r="231" spans="1:18" ht="32" hidden="1" x14ac:dyDescent="0.2">
      <c r="A231" s="345">
        <v>20</v>
      </c>
      <c r="B231" s="393" t="s">
        <v>229</v>
      </c>
      <c r="C231" s="609" t="s">
        <v>236</v>
      </c>
      <c r="D231" s="610"/>
      <c r="E231" s="611"/>
      <c r="F231" s="383" t="s">
        <v>239</v>
      </c>
      <c r="G231" s="340"/>
      <c r="H231" s="340">
        <v>10</v>
      </c>
      <c r="I231" s="340"/>
      <c r="J231" s="340"/>
      <c r="K231" s="340"/>
      <c r="L231" s="340">
        <v>5</v>
      </c>
      <c r="M231" s="340"/>
      <c r="N231" s="340"/>
      <c r="P231" s="450" t="s">
        <v>725</v>
      </c>
      <c r="R231">
        <f t="shared" si="1"/>
        <v>15</v>
      </c>
    </row>
    <row r="232" spans="1:18" ht="32" hidden="1" x14ac:dyDescent="0.2">
      <c r="A232" s="345">
        <v>20</v>
      </c>
      <c r="B232" s="366" t="s">
        <v>189</v>
      </c>
      <c r="C232" s="609" t="s">
        <v>234</v>
      </c>
      <c r="D232" s="610"/>
      <c r="E232" s="611"/>
      <c r="F232" s="389" t="s">
        <v>238</v>
      </c>
      <c r="G232" s="340"/>
      <c r="H232" s="340">
        <v>3</v>
      </c>
      <c r="I232" s="340"/>
      <c r="J232" s="340"/>
      <c r="K232" s="340"/>
      <c r="L232" s="340"/>
      <c r="M232" s="340"/>
      <c r="N232" s="340"/>
      <c r="P232" s="450" t="s">
        <v>725</v>
      </c>
      <c r="R232">
        <f t="shared" si="1"/>
        <v>3</v>
      </c>
    </row>
    <row r="233" spans="1:18" ht="32" hidden="1" x14ac:dyDescent="0.2">
      <c r="A233" s="345">
        <v>20</v>
      </c>
      <c r="B233" s="366" t="s">
        <v>188</v>
      </c>
      <c r="C233" s="609" t="s">
        <v>233</v>
      </c>
      <c r="D233" s="610"/>
      <c r="E233" s="611"/>
      <c r="F233" s="383" t="s">
        <v>239</v>
      </c>
      <c r="G233" s="340"/>
      <c r="H233" s="340">
        <v>15</v>
      </c>
      <c r="I233" s="340"/>
      <c r="J233" s="340"/>
      <c r="K233" s="340"/>
      <c r="L233" s="340"/>
      <c r="M233" s="340"/>
      <c r="N233" s="340"/>
      <c r="P233" s="450" t="s">
        <v>725</v>
      </c>
      <c r="R233">
        <f t="shared" si="1"/>
        <v>15</v>
      </c>
    </row>
    <row r="234" spans="1:18" ht="16" hidden="1" x14ac:dyDescent="0.2">
      <c r="A234" s="345">
        <v>20</v>
      </c>
      <c r="B234" s="366" t="s">
        <v>135</v>
      </c>
      <c r="C234" s="609" t="s">
        <v>236</v>
      </c>
      <c r="D234" s="610"/>
      <c r="E234" s="611"/>
      <c r="F234" s="389" t="s">
        <v>242</v>
      </c>
      <c r="G234" s="340"/>
      <c r="H234" s="340">
        <v>1</v>
      </c>
      <c r="I234" s="340"/>
      <c r="J234" s="340"/>
      <c r="K234" s="340"/>
      <c r="L234" s="340"/>
      <c r="M234" s="340"/>
      <c r="N234" s="340"/>
      <c r="P234" s="450" t="s">
        <v>725</v>
      </c>
      <c r="R234">
        <f t="shared" si="1"/>
        <v>1</v>
      </c>
    </row>
    <row r="235" spans="1:18" ht="32" hidden="1" x14ac:dyDescent="0.2">
      <c r="A235" s="345">
        <v>20</v>
      </c>
      <c r="B235" s="366" t="s">
        <v>127</v>
      </c>
      <c r="C235" s="609" t="s">
        <v>233</v>
      </c>
      <c r="D235" s="610"/>
      <c r="E235" s="611"/>
      <c r="F235" s="389" t="s">
        <v>238</v>
      </c>
      <c r="G235" s="340"/>
      <c r="H235" s="340">
        <v>1</v>
      </c>
      <c r="I235" s="340"/>
      <c r="J235" s="340"/>
      <c r="K235" s="340"/>
      <c r="L235" s="340"/>
      <c r="M235" s="340"/>
      <c r="N235" s="340"/>
      <c r="P235" s="450" t="s">
        <v>725</v>
      </c>
      <c r="R235">
        <f t="shared" si="1"/>
        <v>1</v>
      </c>
    </row>
    <row r="236" spans="1:18" ht="16" hidden="1" x14ac:dyDescent="0.2">
      <c r="A236" s="345">
        <v>1</v>
      </c>
      <c r="B236" s="393" t="s">
        <v>229</v>
      </c>
      <c r="C236" s="609"/>
      <c r="D236" s="610"/>
      <c r="E236" s="611"/>
      <c r="F236" s="389"/>
      <c r="G236" s="340"/>
      <c r="H236" s="340">
        <v>1</v>
      </c>
      <c r="I236" s="340"/>
      <c r="J236" s="340"/>
      <c r="K236" s="340"/>
      <c r="L236" s="340"/>
      <c r="M236" s="340"/>
      <c r="N236" s="340"/>
      <c r="P236" s="450" t="s">
        <v>725</v>
      </c>
      <c r="R236">
        <f t="shared" si="1"/>
        <v>1</v>
      </c>
    </row>
    <row r="237" spans="1:18" ht="16" hidden="1" x14ac:dyDescent="0.2">
      <c r="A237" s="345">
        <v>2</v>
      </c>
      <c r="B237" s="366" t="s">
        <v>188</v>
      </c>
      <c r="C237" s="609"/>
      <c r="D237" s="610"/>
      <c r="E237" s="611"/>
      <c r="F237" s="389"/>
      <c r="G237" s="340"/>
      <c r="H237" s="340">
        <v>1</v>
      </c>
      <c r="I237" s="340"/>
      <c r="J237" s="340"/>
      <c r="K237" s="340"/>
      <c r="L237" s="340"/>
      <c r="M237" s="340"/>
      <c r="N237" s="340"/>
      <c r="O237" t="s">
        <v>731</v>
      </c>
      <c r="P237" s="450" t="s">
        <v>725</v>
      </c>
      <c r="R237">
        <f t="shared" si="1"/>
        <v>1</v>
      </c>
    </row>
    <row r="238" spans="1:18" ht="16" hidden="1" x14ac:dyDescent="0.2">
      <c r="A238" s="345">
        <v>4</v>
      </c>
      <c r="B238" s="393" t="s">
        <v>189</v>
      </c>
      <c r="C238" s="609"/>
      <c r="D238" s="610"/>
      <c r="E238" s="611"/>
      <c r="F238" s="389"/>
      <c r="G238" s="340"/>
      <c r="H238" s="340">
        <v>7</v>
      </c>
      <c r="I238" s="340"/>
      <c r="J238" s="340"/>
      <c r="K238" s="340"/>
      <c r="L238" s="340"/>
      <c r="M238" s="340"/>
      <c r="N238" s="340"/>
      <c r="O238" t="s">
        <v>922</v>
      </c>
      <c r="P238" s="450" t="s">
        <v>725</v>
      </c>
      <c r="R238">
        <f t="shared" si="1"/>
        <v>7</v>
      </c>
    </row>
    <row r="239" spans="1:18" ht="16" hidden="1" x14ac:dyDescent="0.2">
      <c r="A239" s="345">
        <v>4</v>
      </c>
      <c r="B239" s="366" t="s">
        <v>188</v>
      </c>
      <c r="C239" s="609"/>
      <c r="D239" s="610"/>
      <c r="E239" s="611"/>
      <c r="F239" s="389"/>
      <c r="G239" s="340"/>
      <c r="H239" s="340">
        <v>3</v>
      </c>
      <c r="I239" s="340"/>
      <c r="J239" s="340"/>
      <c r="K239" s="340"/>
      <c r="L239" s="340"/>
      <c r="M239" s="340"/>
      <c r="N239" s="340"/>
      <c r="P239" s="450" t="s">
        <v>725</v>
      </c>
      <c r="R239">
        <f t="shared" si="1"/>
        <v>3</v>
      </c>
    </row>
    <row r="240" spans="1:18" ht="32" hidden="1" x14ac:dyDescent="0.2">
      <c r="A240" s="345">
        <v>4</v>
      </c>
      <c r="B240" s="366" t="s">
        <v>232</v>
      </c>
      <c r="C240" s="609"/>
      <c r="D240" s="610"/>
      <c r="E240" s="611"/>
      <c r="F240" s="389"/>
      <c r="G240" s="340"/>
      <c r="H240" s="340"/>
      <c r="I240" s="340"/>
      <c r="J240" s="340"/>
      <c r="K240" s="340"/>
      <c r="L240" s="340">
        <v>1</v>
      </c>
      <c r="M240" s="340"/>
      <c r="N240" s="340"/>
      <c r="P240" s="450" t="s">
        <v>725</v>
      </c>
      <c r="R240">
        <f t="shared" ref="R240:R302" si="2">SUM(G240:I240,K240:N240)</f>
        <v>1</v>
      </c>
    </row>
    <row r="241" spans="1:18" ht="16" hidden="1" x14ac:dyDescent="0.2">
      <c r="A241" s="345">
        <v>5</v>
      </c>
      <c r="B241" s="366" t="s">
        <v>132</v>
      </c>
      <c r="C241" s="609"/>
      <c r="D241" s="610"/>
      <c r="E241" s="611"/>
      <c r="F241" s="389"/>
      <c r="G241" s="340"/>
      <c r="H241" s="340">
        <v>1</v>
      </c>
      <c r="I241" s="340"/>
      <c r="J241" s="340"/>
      <c r="K241" s="340"/>
      <c r="L241" s="340"/>
      <c r="M241" s="340"/>
      <c r="N241" s="340"/>
      <c r="P241" s="450" t="s">
        <v>725</v>
      </c>
      <c r="R241">
        <f t="shared" si="2"/>
        <v>1</v>
      </c>
    </row>
    <row r="242" spans="1:18" ht="16" hidden="1" x14ac:dyDescent="0.2">
      <c r="A242" s="345">
        <v>5</v>
      </c>
      <c r="B242" s="366" t="s">
        <v>556</v>
      </c>
      <c r="C242" s="609"/>
      <c r="D242" s="610"/>
      <c r="E242" s="611"/>
      <c r="F242" s="389"/>
      <c r="G242" s="340"/>
      <c r="H242" s="340">
        <v>1</v>
      </c>
      <c r="I242" s="340"/>
      <c r="J242" s="340"/>
      <c r="K242" s="340"/>
      <c r="L242" s="340"/>
      <c r="M242" s="340"/>
      <c r="N242" s="340"/>
      <c r="P242" s="450" t="s">
        <v>725</v>
      </c>
      <c r="R242">
        <f t="shared" si="2"/>
        <v>1</v>
      </c>
    </row>
    <row r="243" spans="1:18" ht="16" hidden="1" x14ac:dyDescent="0.2">
      <c r="A243" s="345">
        <v>5</v>
      </c>
      <c r="B243" s="366" t="s">
        <v>488</v>
      </c>
      <c r="C243" s="609"/>
      <c r="D243" s="610"/>
      <c r="E243" s="611"/>
      <c r="F243" s="389"/>
      <c r="G243" s="340"/>
      <c r="H243" s="340"/>
      <c r="I243" s="340"/>
      <c r="J243" s="340"/>
      <c r="K243" s="340"/>
      <c r="L243" s="340">
        <v>3</v>
      </c>
      <c r="M243" s="340"/>
      <c r="N243" s="340"/>
      <c r="P243" s="450" t="s">
        <v>725</v>
      </c>
      <c r="R243">
        <f t="shared" si="2"/>
        <v>3</v>
      </c>
    </row>
    <row r="244" spans="1:18" ht="16" hidden="1" x14ac:dyDescent="0.2">
      <c r="A244" s="345">
        <v>5</v>
      </c>
      <c r="B244" s="366" t="s">
        <v>166</v>
      </c>
      <c r="C244" s="609"/>
      <c r="D244" s="610"/>
      <c r="E244" s="611"/>
      <c r="F244" s="389"/>
      <c r="G244" s="340"/>
      <c r="H244" s="340"/>
      <c r="I244" s="340"/>
      <c r="J244" s="340"/>
      <c r="K244" s="340"/>
      <c r="L244" s="340">
        <v>1</v>
      </c>
      <c r="M244" s="340"/>
      <c r="N244" s="340"/>
      <c r="P244" s="450" t="s">
        <v>725</v>
      </c>
      <c r="R244">
        <f t="shared" si="2"/>
        <v>1</v>
      </c>
    </row>
    <row r="245" spans="1:18" ht="32" hidden="1" x14ac:dyDescent="0.2">
      <c r="A245" s="345">
        <v>5</v>
      </c>
      <c r="B245" s="366" t="s">
        <v>232</v>
      </c>
      <c r="C245" s="609"/>
      <c r="D245" s="610"/>
      <c r="E245" s="611"/>
      <c r="F245" s="389"/>
      <c r="G245" s="340"/>
      <c r="H245" s="340"/>
      <c r="I245" s="340"/>
      <c r="J245" s="340"/>
      <c r="K245" s="340"/>
      <c r="L245" s="451">
        <v>1</v>
      </c>
      <c r="M245" s="340"/>
      <c r="N245" s="340"/>
      <c r="O245" t="s">
        <v>732</v>
      </c>
      <c r="P245" s="450" t="s">
        <v>725</v>
      </c>
      <c r="R245">
        <f t="shared" si="2"/>
        <v>1</v>
      </c>
    </row>
    <row r="246" spans="1:18" ht="16" hidden="1" x14ac:dyDescent="0.2">
      <c r="A246" s="345">
        <v>6</v>
      </c>
      <c r="B246" s="393" t="s">
        <v>189</v>
      </c>
      <c r="C246" s="609"/>
      <c r="D246" s="610"/>
      <c r="E246" s="611"/>
      <c r="F246" s="389"/>
      <c r="G246" s="340"/>
      <c r="H246" s="340">
        <v>11</v>
      </c>
      <c r="I246" s="340"/>
      <c r="J246" s="340"/>
      <c r="K246" s="340"/>
      <c r="L246" s="340"/>
      <c r="M246" s="340"/>
      <c r="N246" s="340"/>
      <c r="O246" t="s">
        <v>922</v>
      </c>
      <c r="P246" s="450" t="s">
        <v>725</v>
      </c>
      <c r="R246">
        <f t="shared" si="2"/>
        <v>11</v>
      </c>
    </row>
    <row r="247" spans="1:18" ht="32" hidden="1" x14ac:dyDescent="0.2">
      <c r="A247" s="345">
        <v>6</v>
      </c>
      <c r="B247" s="366" t="s">
        <v>232</v>
      </c>
      <c r="C247" s="609"/>
      <c r="D247" s="610"/>
      <c r="E247" s="611"/>
      <c r="F247" s="389"/>
      <c r="G247" s="340"/>
      <c r="H247" s="340"/>
      <c r="I247" s="340"/>
      <c r="J247" s="340"/>
      <c r="K247" s="340"/>
      <c r="L247" s="340">
        <v>2</v>
      </c>
      <c r="M247" s="340"/>
      <c r="N247" s="340"/>
      <c r="P247" s="450" t="s">
        <v>725</v>
      </c>
      <c r="R247">
        <f t="shared" si="2"/>
        <v>2</v>
      </c>
    </row>
    <row r="248" spans="1:18" ht="16" hidden="1" x14ac:dyDescent="0.2">
      <c r="A248" s="345">
        <v>6</v>
      </c>
      <c r="B248" s="366" t="s">
        <v>488</v>
      </c>
      <c r="C248" s="609"/>
      <c r="D248" s="610"/>
      <c r="E248" s="611"/>
      <c r="F248" s="389"/>
      <c r="G248" s="340"/>
      <c r="H248" s="340"/>
      <c r="I248" s="340"/>
      <c r="J248" s="340"/>
      <c r="K248" s="340"/>
      <c r="L248" s="340">
        <v>2</v>
      </c>
      <c r="M248" s="340"/>
      <c r="N248" s="340"/>
      <c r="P248" s="450" t="s">
        <v>725</v>
      </c>
      <c r="R248">
        <f t="shared" si="2"/>
        <v>2</v>
      </c>
    </row>
    <row r="249" spans="1:18" ht="16" hidden="1" x14ac:dyDescent="0.2">
      <c r="A249" s="345">
        <v>6</v>
      </c>
      <c r="B249" s="366" t="s">
        <v>596</v>
      </c>
      <c r="C249" s="609"/>
      <c r="D249" s="610"/>
      <c r="E249" s="611"/>
      <c r="F249" s="389"/>
      <c r="G249" s="340"/>
      <c r="H249" s="340">
        <v>1</v>
      </c>
      <c r="I249" s="340"/>
      <c r="J249" s="340"/>
      <c r="K249" s="340">
        <v>1</v>
      </c>
      <c r="L249" s="340"/>
      <c r="M249" s="340"/>
      <c r="N249" s="340"/>
      <c r="P249" s="450" t="s">
        <v>725</v>
      </c>
      <c r="R249">
        <f t="shared" si="2"/>
        <v>2</v>
      </c>
    </row>
    <row r="250" spans="1:18" ht="16" x14ac:dyDescent="0.2">
      <c r="A250" s="345">
        <v>7</v>
      </c>
      <c r="B250" s="366" t="s">
        <v>728</v>
      </c>
      <c r="C250" s="609"/>
      <c r="D250" s="610"/>
      <c r="E250" s="611"/>
      <c r="F250" s="389"/>
      <c r="G250" s="340"/>
      <c r="H250" s="340"/>
      <c r="I250" s="340"/>
      <c r="J250" s="340"/>
      <c r="K250" s="340">
        <v>1</v>
      </c>
      <c r="L250" s="340">
        <v>3</v>
      </c>
      <c r="M250" s="340"/>
      <c r="N250" s="340"/>
      <c r="P250" s="450" t="s">
        <v>725</v>
      </c>
      <c r="R250">
        <f t="shared" si="2"/>
        <v>4</v>
      </c>
    </row>
    <row r="251" spans="1:18" ht="16" hidden="1" x14ac:dyDescent="0.2">
      <c r="A251" s="345">
        <v>7</v>
      </c>
      <c r="B251" s="366" t="s">
        <v>711</v>
      </c>
      <c r="C251" s="609"/>
      <c r="D251" s="610"/>
      <c r="E251" s="611"/>
      <c r="F251" s="389"/>
      <c r="G251" s="340"/>
      <c r="H251" s="340">
        <v>1</v>
      </c>
      <c r="I251" s="340"/>
      <c r="J251" s="340"/>
      <c r="K251" s="340"/>
      <c r="L251" s="340"/>
      <c r="M251" s="340"/>
      <c r="N251" s="340"/>
      <c r="P251" s="450" t="s">
        <v>725</v>
      </c>
      <c r="R251">
        <f t="shared" si="2"/>
        <v>1</v>
      </c>
    </row>
    <row r="252" spans="1:18" ht="16" hidden="1" x14ac:dyDescent="0.2">
      <c r="A252" s="345">
        <v>7</v>
      </c>
      <c r="B252" s="366" t="s">
        <v>488</v>
      </c>
      <c r="C252" s="609"/>
      <c r="D252" s="610"/>
      <c r="E252" s="611"/>
      <c r="F252" s="389"/>
      <c r="G252" s="340"/>
      <c r="H252" s="340"/>
      <c r="I252" s="340"/>
      <c r="J252" s="340"/>
      <c r="K252" s="340"/>
      <c r="L252" s="340">
        <v>3</v>
      </c>
      <c r="M252" s="340"/>
      <c r="N252" s="340"/>
      <c r="P252" s="450" t="s">
        <v>725</v>
      </c>
      <c r="R252">
        <f t="shared" si="2"/>
        <v>3</v>
      </c>
    </row>
    <row r="253" spans="1:18" ht="32" hidden="1" x14ac:dyDescent="0.2">
      <c r="A253" s="345">
        <v>7</v>
      </c>
      <c r="B253" s="366" t="s">
        <v>232</v>
      </c>
      <c r="C253" s="609"/>
      <c r="D253" s="610"/>
      <c r="E253" s="611"/>
      <c r="F253" s="389"/>
      <c r="G253" s="340"/>
      <c r="H253" s="340"/>
      <c r="I253" s="340"/>
      <c r="J253" s="340"/>
      <c r="K253" s="340"/>
      <c r="L253" s="340">
        <v>2</v>
      </c>
      <c r="M253" s="340"/>
      <c r="N253" s="340"/>
      <c r="P253" s="450" t="s">
        <v>725</v>
      </c>
      <c r="R253">
        <f t="shared" si="2"/>
        <v>2</v>
      </c>
    </row>
    <row r="254" spans="1:18" ht="16" hidden="1" x14ac:dyDescent="0.2">
      <c r="A254" s="345">
        <v>7</v>
      </c>
      <c r="B254" s="366" t="s">
        <v>272</v>
      </c>
      <c r="C254" s="609"/>
      <c r="D254" s="610"/>
      <c r="E254" s="611"/>
      <c r="F254" s="389"/>
      <c r="G254" s="340"/>
      <c r="H254" s="340"/>
      <c r="I254" s="340"/>
      <c r="J254" s="340"/>
      <c r="K254" s="340"/>
      <c r="L254" s="340">
        <v>5</v>
      </c>
      <c r="M254" s="340"/>
      <c r="N254" s="340"/>
      <c r="P254" s="450" t="s">
        <v>725</v>
      </c>
      <c r="R254">
        <f t="shared" si="2"/>
        <v>5</v>
      </c>
    </row>
    <row r="255" spans="1:18" ht="16" hidden="1" x14ac:dyDescent="0.2">
      <c r="A255" s="345">
        <v>7</v>
      </c>
      <c r="B255" s="366" t="s">
        <v>139</v>
      </c>
      <c r="C255" s="609"/>
      <c r="D255" s="610"/>
      <c r="E255" s="611"/>
      <c r="F255" s="389"/>
      <c r="G255" s="340"/>
      <c r="H255" s="340">
        <v>1</v>
      </c>
      <c r="I255" s="340"/>
      <c r="J255" s="340"/>
      <c r="K255" s="340"/>
      <c r="L255" s="340"/>
      <c r="M255" s="340"/>
      <c r="N255" s="340"/>
      <c r="O255" t="s">
        <v>733</v>
      </c>
      <c r="P255" s="450" t="s">
        <v>725</v>
      </c>
      <c r="R255">
        <f t="shared" si="2"/>
        <v>1</v>
      </c>
    </row>
    <row r="256" spans="1:18" ht="16" hidden="1" x14ac:dyDescent="0.2">
      <c r="A256" s="539">
        <v>7</v>
      </c>
      <c r="B256" s="540" t="s">
        <v>189</v>
      </c>
      <c r="C256" s="661"/>
      <c r="D256" s="662"/>
      <c r="E256" s="663"/>
      <c r="F256" s="541"/>
      <c r="G256" s="542"/>
      <c r="H256" s="542">
        <v>16</v>
      </c>
      <c r="I256" s="542"/>
      <c r="J256" s="542"/>
      <c r="K256" s="542"/>
      <c r="L256" s="542"/>
      <c r="M256" s="542"/>
      <c r="N256" s="542"/>
      <c r="O256" s="543" t="s">
        <v>923</v>
      </c>
      <c r="P256" s="544" t="s">
        <v>725</v>
      </c>
      <c r="Q256" s="543"/>
      <c r="R256">
        <f t="shared" si="2"/>
        <v>16</v>
      </c>
    </row>
    <row r="257" spans="1:18" ht="16" hidden="1" x14ac:dyDescent="0.2">
      <c r="A257" s="345">
        <v>7</v>
      </c>
      <c r="B257" s="366" t="s">
        <v>556</v>
      </c>
      <c r="C257" s="609"/>
      <c r="D257" s="610"/>
      <c r="E257" s="611"/>
      <c r="F257" s="389"/>
      <c r="G257" s="340"/>
      <c r="H257" s="340"/>
      <c r="I257" s="340"/>
      <c r="J257" s="340"/>
      <c r="K257" s="340"/>
      <c r="L257" s="340">
        <v>1</v>
      </c>
      <c r="M257" s="340"/>
      <c r="N257" s="340"/>
      <c r="P257" s="450" t="s">
        <v>725</v>
      </c>
      <c r="R257">
        <f t="shared" si="2"/>
        <v>1</v>
      </c>
    </row>
    <row r="258" spans="1:18" ht="16" hidden="1" x14ac:dyDescent="0.2">
      <c r="A258" s="345">
        <v>8</v>
      </c>
      <c r="B258" s="366" t="s">
        <v>188</v>
      </c>
      <c r="C258" s="609"/>
      <c r="D258" s="610"/>
      <c r="E258" s="611"/>
      <c r="F258" s="389"/>
      <c r="G258" s="340"/>
      <c r="H258" s="340"/>
      <c r="I258" s="340"/>
      <c r="J258" s="340"/>
      <c r="K258" s="340"/>
      <c r="L258" s="340">
        <v>113</v>
      </c>
      <c r="M258" s="340"/>
      <c r="N258" s="340"/>
      <c r="P258" s="450" t="s">
        <v>725</v>
      </c>
      <c r="R258">
        <f t="shared" si="2"/>
        <v>113</v>
      </c>
    </row>
    <row r="259" spans="1:18" ht="16" hidden="1" x14ac:dyDescent="0.2">
      <c r="A259" s="345">
        <v>8</v>
      </c>
      <c r="B259" s="366" t="s">
        <v>556</v>
      </c>
      <c r="C259" s="609"/>
      <c r="D259" s="610"/>
      <c r="E259" s="611"/>
      <c r="F259" s="389"/>
      <c r="G259" s="340"/>
      <c r="H259" s="340"/>
      <c r="I259" s="340"/>
      <c r="J259" s="340"/>
      <c r="K259" s="340"/>
      <c r="L259" s="340">
        <v>1</v>
      </c>
      <c r="M259" s="340"/>
      <c r="N259" s="340"/>
      <c r="P259" s="450" t="s">
        <v>725</v>
      </c>
      <c r="R259">
        <f t="shared" si="2"/>
        <v>1</v>
      </c>
    </row>
    <row r="260" spans="1:18" ht="16" hidden="1" x14ac:dyDescent="0.2">
      <c r="A260" s="345">
        <v>8</v>
      </c>
      <c r="B260" s="366" t="s">
        <v>228</v>
      </c>
      <c r="C260" s="609"/>
      <c r="D260" s="610"/>
      <c r="E260" s="611"/>
      <c r="F260" s="389"/>
      <c r="G260" s="340"/>
      <c r="H260" s="451">
        <f>1+4</f>
        <v>5</v>
      </c>
      <c r="I260" s="340"/>
      <c r="J260" s="340"/>
      <c r="K260" s="340"/>
      <c r="L260" s="340"/>
      <c r="M260" s="340"/>
      <c r="N260" s="340"/>
      <c r="O260" t="s">
        <v>928</v>
      </c>
      <c r="P260" s="450" t="s">
        <v>725</v>
      </c>
      <c r="R260">
        <f t="shared" si="2"/>
        <v>5</v>
      </c>
    </row>
    <row r="261" spans="1:18" ht="32" hidden="1" x14ac:dyDescent="0.2">
      <c r="A261" s="345">
        <v>8</v>
      </c>
      <c r="B261" s="366" t="s">
        <v>232</v>
      </c>
      <c r="C261" s="609"/>
      <c r="D261" s="610"/>
      <c r="E261" s="611"/>
      <c r="F261" s="389"/>
      <c r="G261" s="340"/>
      <c r="H261" s="340"/>
      <c r="I261" s="340"/>
      <c r="J261" s="340"/>
      <c r="K261" s="340"/>
      <c r="L261" s="340">
        <v>2</v>
      </c>
      <c r="M261" s="340"/>
      <c r="N261" s="340"/>
      <c r="P261" s="450" t="s">
        <v>725</v>
      </c>
      <c r="R261">
        <f t="shared" si="2"/>
        <v>2</v>
      </c>
    </row>
    <row r="262" spans="1:18" ht="16" hidden="1" x14ac:dyDescent="0.2">
      <c r="A262" s="345">
        <v>8</v>
      </c>
      <c r="B262" s="366" t="s">
        <v>318</v>
      </c>
      <c r="C262" s="609"/>
      <c r="D262" s="610"/>
      <c r="E262" s="611"/>
      <c r="F262" s="389"/>
      <c r="G262" s="340"/>
      <c r="H262" s="340"/>
      <c r="I262" s="340"/>
      <c r="J262" s="340"/>
      <c r="K262" s="340"/>
      <c r="L262" s="340">
        <v>2</v>
      </c>
      <c r="M262" s="340"/>
      <c r="N262" s="340"/>
      <c r="P262" s="450" t="s">
        <v>725</v>
      </c>
      <c r="R262">
        <f t="shared" si="2"/>
        <v>2</v>
      </c>
    </row>
    <row r="263" spans="1:18" ht="16" hidden="1" x14ac:dyDescent="0.2">
      <c r="A263" s="345">
        <v>8</v>
      </c>
      <c r="B263" s="366" t="s">
        <v>272</v>
      </c>
      <c r="C263" s="609"/>
      <c r="D263" s="610"/>
      <c r="E263" s="611"/>
      <c r="F263" s="389"/>
      <c r="G263" s="340"/>
      <c r="H263" s="340"/>
      <c r="I263" s="340"/>
      <c r="J263" s="340"/>
      <c r="K263" s="340"/>
      <c r="L263" s="340">
        <v>5</v>
      </c>
      <c r="M263" s="340"/>
      <c r="N263" s="340"/>
      <c r="P263" s="450" t="s">
        <v>725</v>
      </c>
      <c r="R263">
        <f t="shared" si="2"/>
        <v>5</v>
      </c>
    </row>
    <row r="264" spans="1:18" ht="16" x14ac:dyDescent="0.2">
      <c r="A264" s="345">
        <v>8</v>
      </c>
      <c r="B264" s="366" t="s">
        <v>728</v>
      </c>
      <c r="C264" s="609"/>
      <c r="D264" s="610"/>
      <c r="E264" s="611"/>
      <c r="F264" s="389"/>
      <c r="G264" s="340"/>
      <c r="H264" s="340"/>
      <c r="I264" s="340"/>
      <c r="J264" s="340"/>
      <c r="K264" s="340"/>
      <c r="L264" s="340">
        <v>2</v>
      </c>
      <c r="M264" s="340"/>
      <c r="N264" s="340"/>
      <c r="P264" s="450" t="s">
        <v>725</v>
      </c>
      <c r="R264">
        <f t="shared" si="2"/>
        <v>2</v>
      </c>
    </row>
    <row r="265" spans="1:18" ht="16" hidden="1" x14ac:dyDescent="0.2">
      <c r="A265" s="345">
        <v>8</v>
      </c>
      <c r="B265" s="366" t="s">
        <v>597</v>
      </c>
      <c r="C265" s="609"/>
      <c r="D265" s="610"/>
      <c r="E265" s="611"/>
      <c r="F265" s="389"/>
      <c r="G265" s="340"/>
      <c r="H265" s="340"/>
      <c r="I265" s="340"/>
      <c r="J265" s="340"/>
      <c r="K265" s="340"/>
      <c r="L265" s="340">
        <v>4</v>
      </c>
      <c r="M265" s="340"/>
      <c r="N265" s="340"/>
      <c r="P265" s="450" t="s">
        <v>725</v>
      </c>
      <c r="R265">
        <f t="shared" si="2"/>
        <v>4</v>
      </c>
    </row>
    <row r="266" spans="1:18" ht="16" hidden="1" x14ac:dyDescent="0.2">
      <c r="A266" s="539">
        <v>8</v>
      </c>
      <c r="B266" s="540" t="s">
        <v>189</v>
      </c>
      <c r="C266" s="661"/>
      <c r="D266" s="662"/>
      <c r="E266" s="663"/>
      <c r="F266" s="541"/>
      <c r="G266" s="542"/>
      <c r="H266" s="542">
        <v>6</v>
      </c>
      <c r="I266" s="542"/>
      <c r="J266" s="542"/>
      <c r="K266" s="542"/>
      <c r="L266" s="542"/>
      <c r="M266" s="542"/>
      <c r="N266" s="542"/>
      <c r="O266" s="543" t="s">
        <v>923</v>
      </c>
      <c r="P266" s="544" t="s">
        <v>725</v>
      </c>
      <c r="Q266" s="543"/>
      <c r="R266">
        <f t="shared" si="2"/>
        <v>6</v>
      </c>
    </row>
    <row r="267" spans="1:18" ht="16" hidden="1" x14ac:dyDescent="0.2">
      <c r="A267" s="345">
        <v>8</v>
      </c>
      <c r="B267" s="366" t="s">
        <v>488</v>
      </c>
      <c r="C267" s="609"/>
      <c r="D267" s="610"/>
      <c r="E267" s="611"/>
      <c r="F267" s="389"/>
      <c r="G267" s="340"/>
      <c r="H267" s="340"/>
      <c r="I267" s="340"/>
      <c r="J267" s="340"/>
      <c r="K267" s="340"/>
      <c r="L267" s="340">
        <v>6</v>
      </c>
      <c r="M267" s="340"/>
      <c r="N267" s="340"/>
      <c r="P267" s="450" t="s">
        <v>725</v>
      </c>
      <c r="R267">
        <f t="shared" si="2"/>
        <v>6</v>
      </c>
    </row>
    <row r="268" spans="1:18" ht="16" hidden="1" x14ac:dyDescent="0.2">
      <c r="A268" s="345">
        <v>9</v>
      </c>
      <c r="B268" s="366" t="s">
        <v>128</v>
      </c>
      <c r="C268" s="609"/>
      <c r="D268" s="610"/>
      <c r="E268" s="611"/>
      <c r="F268" s="389"/>
      <c r="G268" s="340"/>
      <c r="H268" s="340"/>
      <c r="I268" s="340"/>
      <c r="J268" s="340"/>
      <c r="K268" s="340"/>
      <c r="L268" s="340">
        <v>1</v>
      </c>
      <c r="M268" s="340"/>
      <c r="N268" s="340"/>
      <c r="P268" s="450" t="s">
        <v>725</v>
      </c>
      <c r="R268">
        <f t="shared" si="2"/>
        <v>1</v>
      </c>
    </row>
    <row r="269" spans="1:18" ht="16" hidden="1" x14ac:dyDescent="0.2">
      <c r="A269" s="345">
        <v>9</v>
      </c>
      <c r="B269" s="366" t="s">
        <v>166</v>
      </c>
      <c r="C269" s="609"/>
      <c r="D269" s="610"/>
      <c r="E269" s="611"/>
      <c r="F269" s="389"/>
      <c r="G269" s="340"/>
      <c r="H269" s="340"/>
      <c r="I269" s="340"/>
      <c r="J269" s="340"/>
      <c r="K269" s="340"/>
      <c r="L269" s="340">
        <v>1</v>
      </c>
      <c r="M269" s="340"/>
      <c r="N269" s="340"/>
      <c r="P269" s="450" t="s">
        <v>725</v>
      </c>
      <c r="R269">
        <f t="shared" si="2"/>
        <v>1</v>
      </c>
    </row>
    <row r="270" spans="1:18" ht="16" hidden="1" x14ac:dyDescent="0.2">
      <c r="A270" s="345">
        <v>9</v>
      </c>
      <c r="B270" s="366" t="s">
        <v>272</v>
      </c>
      <c r="C270" s="609"/>
      <c r="D270" s="610"/>
      <c r="E270" s="611"/>
      <c r="F270" s="389"/>
      <c r="G270" s="340"/>
      <c r="H270" s="340"/>
      <c r="I270" s="340"/>
      <c r="J270" s="340"/>
      <c r="K270" s="340"/>
      <c r="L270" s="340">
        <v>1</v>
      </c>
      <c r="M270" s="340"/>
      <c r="N270" s="340"/>
      <c r="P270" s="450" t="s">
        <v>725</v>
      </c>
      <c r="R270">
        <f t="shared" si="2"/>
        <v>1</v>
      </c>
    </row>
    <row r="271" spans="1:18" ht="16" hidden="1" x14ac:dyDescent="0.2">
      <c r="A271" s="345">
        <v>9</v>
      </c>
      <c r="B271" s="366" t="s">
        <v>488</v>
      </c>
      <c r="C271" s="609"/>
      <c r="D271" s="610"/>
      <c r="E271" s="611"/>
      <c r="F271" s="389"/>
      <c r="G271" s="340"/>
      <c r="H271" s="340"/>
      <c r="I271" s="340"/>
      <c r="J271" s="340"/>
      <c r="K271" s="340"/>
      <c r="L271" s="340">
        <v>1</v>
      </c>
      <c r="M271" s="340"/>
      <c r="N271" s="340"/>
      <c r="P271" s="450" t="s">
        <v>725</v>
      </c>
      <c r="R271">
        <f t="shared" si="2"/>
        <v>1</v>
      </c>
    </row>
    <row r="272" spans="1:18" ht="16" hidden="1" x14ac:dyDescent="0.2">
      <c r="A272" s="345">
        <v>9</v>
      </c>
      <c r="B272" s="366" t="s">
        <v>597</v>
      </c>
      <c r="C272" s="609"/>
      <c r="D272" s="610"/>
      <c r="E272" s="611"/>
      <c r="F272" s="389"/>
      <c r="G272" s="340"/>
      <c r="H272" s="340"/>
      <c r="I272" s="340"/>
      <c r="J272" s="340"/>
      <c r="K272" s="340"/>
      <c r="L272" s="340">
        <v>2</v>
      </c>
      <c r="M272" s="340"/>
      <c r="N272" s="340"/>
      <c r="P272" s="450" t="s">
        <v>725</v>
      </c>
      <c r="R272">
        <f t="shared" si="2"/>
        <v>2</v>
      </c>
    </row>
    <row r="273" spans="1:18" ht="16" hidden="1" x14ac:dyDescent="0.2">
      <c r="A273" s="539">
        <v>9</v>
      </c>
      <c r="B273" s="540" t="s">
        <v>189</v>
      </c>
      <c r="C273" s="661"/>
      <c r="D273" s="662"/>
      <c r="E273" s="663"/>
      <c r="F273" s="541"/>
      <c r="G273" s="542"/>
      <c r="H273" s="542">
        <v>1</v>
      </c>
      <c r="I273" s="542"/>
      <c r="J273" s="542"/>
      <c r="K273" s="542"/>
      <c r="L273" s="542"/>
      <c r="M273" s="542"/>
      <c r="N273" s="542"/>
      <c r="O273" s="543" t="s">
        <v>923</v>
      </c>
      <c r="P273" s="544" t="s">
        <v>725</v>
      </c>
      <c r="Q273" s="543"/>
      <c r="R273">
        <f t="shared" si="2"/>
        <v>1</v>
      </c>
    </row>
    <row r="274" spans="1:18" ht="16" hidden="1" x14ac:dyDescent="0.2">
      <c r="A274" s="345">
        <v>10</v>
      </c>
      <c r="B274" s="366" t="s">
        <v>139</v>
      </c>
      <c r="C274" s="609"/>
      <c r="D274" s="610"/>
      <c r="E274" s="611"/>
      <c r="F274" s="389"/>
      <c r="G274" s="340"/>
      <c r="H274" s="340">
        <v>1</v>
      </c>
      <c r="I274" s="340"/>
      <c r="J274" s="340"/>
      <c r="K274" s="340"/>
      <c r="L274" s="340"/>
      <c r="M274" s="340"/>
      <c r="N274" s="340"/>
      <c r="P274" s="450" t="s">
        <v>725</v>
      </c>
      <c r="R274">
        <f t="shared" si="2"/>
        <v>1</v>
      </c>
    </row>
    <row r="275" spans="1:18" ht="16" hidden="1" x14ac:dyDescent="0.2">
      <c r="A275" s="345">
        <v>10</v>
      </c>
      <c r="B275" s="366" t="s">
        <v>556</v>
      </c>
      <c r="C275" s="609"/>
      <c r="D275" s="610"/>
      <c r="E275" s="611"/>
      <c r="F275" s="389"/>
      <c r="G275" s="340"/>
      <c r="H275" s="340"/>
      <c r="I275" s="340"/>
      <c r="J275" s="340"/>
      <c r="K275" s="340"/>
      <c r="L275" s="340">
        <v>1</v>
      </c>
      <c r="M275" s="340"/>
      <c r="N275" s="340"/>
      <c r="P275" s="450" t="s">
        <v>725</v>
      </c>
      <c r="R275">
        <f t="shared" si="2"/>
        <v>1</v>
      </c>
    </row>
    <row r="276" spans="1:18" ht="16" hidden="1" x14ac:dyDescent="0.2">
      <c r="A276" s="345">
        <v>10</v>
      </c>
      <c r="B276" s="393" t="s">
        <v>933</v>
      </c>
      <c r="C276" s="609"/>
      <c r="D276" s="610"/>
      <c r="E276" s="611"/>
      <c r="F276" s="389"/>
      <c r="G276" s="340"/>
      <c r="H276" s="340"/>
      <c r="I276" s="340"/>
      <c r="J276" s="340"/>
      <c r="K276" s="340">
        <v>2</v>
      </c>
      <c r="L276" s="340">
        <v>2</v>
      </c>
      <c r="M276" s="340"/>
      <c r="N276" s="340"/>
      <c r="O276" t="s">
        <v>932</v>
      </c>
      <c r="P276" s="450" t="s">
        <v>725</v>
      </c>
      <c r="R276">
        <f t="shared" si="2"/>
        <v>4</v>
      </c>
    </row>
    <row r="277" spans="1:18" ht="16" hidden="1" x14ac:dyDescent="0.2">
      <c r="A277" s="345">
        <v>10</v>
      </c>
      <c r="B277" s="366" t="s">
        <v>596</v>
      </c>
      <c r="C277" s="609"/>
      <c r="D277" s="610"/>
      <c r="E277" s="611"/>
      <c r="F277" s="389"/>
      <c r="G277" s="340"/>
      <c r="H277" s="340">
        <v>15</v>
      </c>
      <c r="I277" s="340">
        <v>1</v>
      </c>
      <c r="J277" s="340"/>
      <c r="K277" s="340">
        <v>1</v>
      </c>
      <c r="L277" s="340"/>
      <c r="M277" s="340"/>
      <c r="N277" s="340"/>
      <c r="P277" s="450" t="s">
        <v>725</v>
      </c>
      <c r="R277">
        <f t="shared" si="2"/>
        <v>17</v>
      </c>
    </row>
    <row r="278" spans="1:18" ht="16" hidden="1" x14ac:dyDescent="0.2">
      <c r="A278" s="345">
        <v>10</v>
      </c>
      <c r="B278" s="366" t="s">
        <v>188</v>
      </c>
      <c r="C278" s="609"/>
      <c r="D278" s="610"/>
      <c r="E278" s="611"/>
      <c r="F278" s="389"/>
      <c r="G278" s="340"/>
      <c r="H278" s="340">
        <v>64</v>
      </c>
      <c r="I278" s="340"/>
      <c r="J278" s="340"/>
      <c r="K278" s="340"/>
      <c r="L278" s="340"/>
      <c r="M278" s="340"/>
      <c r="N278" s="340"/>
      <c r="P278" s="450" t="s">
        <v>725</v>
      </c>
      <c r="R278">
        <f t="shared" si="2"/>
        <v>64</v>
      </c>
    </row>
    <row r="279" spans="1:18" ht="16" hidden="1" x14ac:dyDescent="0.2">
      <c r="A279" s="345">
        <v>10</v>
      </c>
      <c r="B279" s="366" t="s">
        <v>488</v>
      </c>
      <c r="C279" s="609"/>
      <c r="D279" s="610"/>
      <c r="E279" s="611"/>
      <c r="F279" s="389"/>
      <c r="G279" s="340"/>
      <c r="H279" s="340"/>
      <c r="I279" s="340"/>
      <c r="J279" s="340"/>
      <c r="K279" s="340"/>
      <c r="L279" s="340">
        <v>1</v>
      </c>
      <c r="M279" s="340"/>
      <c r="N279" s="340"/>
      <c r="P279" s="450" t="s">
        <v>725</v>
      </c>
      <c r="R279">
        <f t="shared" si="2"/>
        <v>1</v>
      </c>
    </row>
    <row r="280" spans="1:18" ht="16" hidden="1" x14ac:dyDescent="0.2">
      <c r="A280" s="345">
        <v>11</v>
      </c>
      <c r="B280" s="366" t="s">
        <v>596</v>
      </c>
      <c r="C280" s="609"/>
      <c r="D280" s="610"/>
      <c r="E280" s="611"/>
      <c r="F280" s="389"/>
      <c r="G280" s="340"/>
      <c r="H280" s="340">
        <v>20</v>
      </c>
      <c r="I280" s="340"/>
      <c r="J280" s="340"/>
      <c r="K280" s="340">
        <v>6</v>
      </c>
      <c r="L280" s="340"/>
      <c r="M280" s="340"/>
      <c r="N280" s="340"/>
      <c r="P280" s="450" t="s">
        <v>725</v>
      </c>
      <c r="R280">
        <f t="shared" si="2"/>
        <v>26</v>
      </c>
    </row>
    <row r="281" spans="1:18" ht="16" hidden="1" x14ac:dyDescent="0.2">
      <c r="A281" s="345">
        <v>11</v>
      </c>
      <c r="B281" s="366" t="s">
        <v>795</v>
      </c>
      <c r="C281" s="609"/>
      <c r="D281" s="610"/>
      <c r="E281" s="611"/>
      <c r="F281" s="389"/>
      <c r="G281" s="340"/>
      <c r="H281" s="340">
        <v>6</v>
      </c>
      <c r="I281" s="340"/>
      <c r="J281" s="340"/>
      <c r="K281" s="340">
        <v>3</v>
      </c>
      <c r="L281" s="340"/>
      <c r="M281" s="340"/>
      <c r="N281" s="340"/>
      <c r="P281" s="450" t="s">
        <v>725</v>
      </c>
      <c r="R281">
        <f t="shared" si="2"/>
        <v>9</v>
      </c>
    </row>
    <row r="282" spans="1:18" ht="16" hidden="1" x14ac:dyDescent="0.2">
      <c r="A282" s="345">
        <v>11</v>
      </c>
      <c r="B282" s="366" t="s">
        <v>556</v>
      </c>
      <c r="C282" s="609"/>
      <c r="D282" s="610"/>
      <c r="E282" s="611"/>
      <c r="F282" s="389"/>
      <c r="G282" s="340"/>
      <c r="H282" s="340">
        <v>4</v>
      </c>
      <c r="I282" s="340"/>
      <c r="J282" s="340"/>
      <c r="K282" s="340"/>
      <c r="L282" s="340"/>
      <c r="M282" s="340"/>
      <c r="N282" s="340"/>
      <c r="P282" s="450" t="s">
        <v>725</v>
      </c>
      <c r="R282">
        <f t="shared" si="2"/>
        <v>4</v>
      </c>
    </row>
    <row r="283" spans="1:18" ht="16" hidden="1" x14ac:dyDescent="0.2">
      <c r="A283" s="345">
        <v>11</v>
      </c>
      <c r="B283" s="366" t="s">
        <v>319</v>
      </c>
      <c r="C283" s="609"/>
      <c r="D283" s="610"/>
      <c r="E283" s="611"/>
      <c r="F283" s="389"/>
      <c r="G283" s="340"/>
      <c r="H283" s="340"/>
      <c r="I283" s="340"/>
      <c r="J283" s="340"/>
      <c r="K283" s="340"/>
      <c r="L283" s="340">
        <v>2</v>
      </c>
      <c r="M283" s="340"/>
      <c r="N283" s="340"/>
      <c r="P283" s="450" t="s">
        <v>725</v>
      </c>
      <c r="R283">
        <f t="shared" si="2"/>
        <v>2</v>
      </c>
    </row>
    <row r="284" spans="1:18" ht="16" hidden="1" x14ac:dyDescent="0.2">
      <c r="A284" s="539">
        <v>11</v>
      </c>
      <c r="B284" s="540" t="s">
        <v>189</v>
      </c>
      <c r="C284" s="661"/>
      <c r="D284" s="662"/>
      <c r="E284" s="663"/>
      <c r="F284" s="541"/>
      <c r="G284" s="542"/>
      <c r="H284" s="545">
        <v>1</v>
      </c>
      <c r="I284" s="542"/>
      <c r="J284" s="542"/>
      <c r="K284" s="542"/>
      <c r="L284" s="542"/>
      <c r="M284" s="542"/>
      <c r="N284" s="542"/>
      <c r="O284" s="543" t="s">
        <v>924</v>
      </c>
      <c r="P284" s="544" t="s">
        <v>725</v>
      </c>
      <c r="Q284" s="543"/>
      <c r="R284">
        <f t="shared" si="2"/>
        <v>1</v>
      </c>
    </row>
    <row r="285" spans="1:18" ht="16" hidden="1" x14ac:dyDescent="0.2">
      <c r="A285" s="345">
        <v>11</v>
      </c>
      <c r="B285" s="366" t="s">
        <v>272</v>
      </c>
      <c r="C285" s="609"/>
      <c r="D285" s="610"/>
      <c r="E285" s="611"/>
      <c r="F285" s="389"/>
      <c r="G285" s="340"/>
      <c r="H285" s="340"/>
      <c r="I285" s="340"/>
      <c r="J285" s="340"/>
      <c r="K285" s="340"/>
      <c r="L285" s="340">
        <v>1</v>
      </c>
      <c r="M285" s="340"/>
      <c r="N285" s="340"/>
      <c r="P285" s="450" t="s">
        <v>725</v>
      </c>
      <c r="R285">
        <f t="shared" si="2"/>
        <v>1</v>
      </c>
    </row>
    <row r="286" spans="1:18" ht="16" hidden="1" x14ac:dyDescent="0.2">
      <c r="A286" s="345">
        <v>12</v>
      </c>
      <c r="B286" s="366" t="s">
        <v>596</v>
      </c>
      <c r="C286" s="609"/>
      <c r="D286" s="610"/>
      <c r="E286" s="611"/>
      <c r="F286" s="389"/>
      <c r="G286" s="340"/>
      <c r="H286" s="340">
        <v>25</v>
      </c>
      <c r="I286" s="340"/>
      <c r="J286" s="340"/>
      <c r="K286" s="340">
        <v>8</v>
      </c>
      <c r="L286" s="340"/>
      <c r="M286" s="340"/>
      <c r="N286" s="340"/>
      <c r="P286" s="450" t="s">
        <v>725</v>
      </c>
      <c r="R286">
        <f t="shared" si="2"/>
        <v>33</v>
      </c>
    </row>
    <row r="287" spans="1:18" ht="16" hidden="1" x14ac:dyDescent="0.2">
      <c r="A287" s="345">
        <v>12</v>
      </c>
      <c r="B287" s="366" t="s">
        <v>187</v>
      </c>
      <c r="C287" s="609"/>
      <c r="D287" s="610"/>
      <c r="E287" s="611"/>
      <c r="F287" s="389"/>
      <c r="G287" s="340"/>
      <c r="H287" s="340">
        <v>1</v>
      </c>
      <c r="I287" s="340"/>
      <c r="J287" s="340"/>
      <c r="K287" s="340"/>
      <c r="L287" s="340"/>
      <c r="M287" s="340"/>
      <c r="N287" s="340"/>
      <c r="P287" s="450" t="s">
        <v>725</v>
      </c>
      <c r="R287">
        <f t="shared" si="2"/>
        <v>1</v>
      </c>
    </row>
    <row r="288" spans="1:18" ht="16" hidden="1" x14ac:dyDescent="0.2">
      <c r="A288" s="345">
        <v>12</v>
      </c>
      <c r="B288" s="366" t="s">
        <v>267</v>
      </c>
      <c r="C288" s="609"/>
      <c r="D288" s="610"/>
      <c r="E288" s="611"/>
      <c r="F288" s="389"/>
      <c r="G288" s="340"/>
      <c r="H288" s="340">
        <v>1</v>
      </c>
      <c r="I288" s="340"/>
      <c r="J288" s="340"/>
      <c r="K288" s="340">
        <v>1</v>
      </c>
      <c r="L288" s="340"/>
      <c r="M288" s="340"/>
      <c r="N288" s="340"/>
      <c r="P288" s="450" t="s">
        <v>725</v>
      </c>
      <c r="R288">
        <f t="shared" si="2"/>
        <v>2</v>
      </c>
    </row>
    <row r="289" spans="1:18" ht="16" hidden="1" x14ac:dyDescent="0.2">
      <c r="A289" s="345">
        <v>12</v>
      </c>
      <c r="B289" s="366" t="s">
        <v>556</v>
      </c>
      <c r="C289" s="609"/>
      <c r="D289" s="610"/>
      <c r="E289" s="611"/>
      <c r="F289" s="389"/>
      <c r="G289" s="340"/>
      <c r="H289" s="340">
        <v>1</v>
      </c>
      <c r="I289" s="340"/>
      <c r="J289" s="340"/>
      <c r="K289" s="340"/>
      <c r="L289" s="340"/>
      <c r="M289" s="340"/>
      <c r="N289" s="340"/>
      <c r="P289" s="450" t="s">
        <v>725</v>
      </c>
      <c r="R289">
        <f t="shared" si="2"/>
        <v>1</v>
      </c>
    </row>
    <row r="290" spans="1:18" ht="16" hidden="1" x14ac:dyDescent="0.2">
      <c r="A290" s="345">
        <v>12</v>
      </c>
      <c r="B290" s="366" t="s">
        <v>228</v>
      </c>
      <c r="C290" s="609"/>
      <c r="D290" s="610"/>
      <c r="E290" s="611"/>
      <c r="F290" s="389"/>
      <c r="G290" s="340"/>
      <c r="H290" s="340">
        <v>1</v>
      </c>
      <c r="I290" s="340"/>
      <c r="J290" s="340"/>
      <c r="K290" s="340"/>
      <c r="L290" s="340"/>
      <c r="M290" s="340"/>
      <c r="N290" s="340"/>
      <c r="P290" s="450" t="s">
        <v>725</v>
      </c>
      <c r="R290">
        <f t="shared" si="2"/>
        <v>1</v>
      </c>
    </row>
    <row r="291" spans="1:18" ht="16" hidden="1" x14ac:dyDescent="0.2">
      <c r="A291" s="345">
        <v>12</v>
      </c>
      <c r="B291" s="366" t="s">
        <v>319</v>
      </c>
      <c r="C291" s="609"/>
      <c r="D291" s="610"/>
      <c r="E291" s="611"/>
      <c r="F291" s="389"/>
      <c r="G291" s="340"/>
      <c r="H291" s="340"/>
      <c r="I291" s="340"/>
      <c r="J291" s="340"/>
      <c r="K291" s="340"/>
      <c r="L291" s="340">
        <v>1</v>
      </c>
      <c r="M291" s="340"/>
      <c r="N291" s="340"/>
      <c r="P291" s="450" t="s">
        <v>725</v>
      </c>
      <c r="R291">
        <f t="shared" si="2"/>
        <v>1</v>
      </c>
    </row>
    <row r="292" spans="1:18" ht="16" hidden="1" x14ac:dyDescent="0.2">
      <c r="A292" s="345">
        <v>12</v>
      </c>
      <c r="B292" s="366" t="s">
        <v>488</v>
      </c>
      <c r="C292" s="609"/>
      <c r="D292" s="610"/>
      <c r="E292" s="611"/>
      <c r="F292" s="389"/>
      <c r="G292" s="340"/>
      <c r="H292" s="340">
        <v>2</v>
      </c>
      <c r="I292" s="340"/>
      <c r="J292" s="340"/>
      <c r="K292" s="340"/>
      <c r="L292" s="340"/>
      <c r="M292" s="340"/>
      <c r="N292" s="340"/>
      <c r="P292" s="450" t="s">
        <v>725</v>
      </c>
      <c r="R292">
        <f t="shared" si="2"/>
        <v>2</v>
      </c>
    </row>
    <row r="293" spans="1:18" ht="16" x14ac:dyDescent="0.2">
      <c r="A293" s="345">
        <v>12</v>
      </c>
      <c r="B293" s="366" t="s">
        <v>728</v>
      </c>
      <c r="C293" s="609"/>
      <c r="D293" s="610"/>
      <c r="E293" s="611"/>
      <c r="F293" s="389"/>
      <c r="G293" s="340"/>
      <c r="H293" s="340">
        <v>1</v>
      </c>
      <c r="I293" s="340"/>
      <c r="J293" s="340"/>
      <c r="K293" s="340"/>
      <c r="L293" s="340"/>
      <c r="M293" s="340"/>
      <c r="N293" s="340"/>
      <c r="P293" s="450" t="s">
        <v>725</v>
      </c>
      <c r="R293">
        <f t="shared" si="2"/>
        <v>1</v>
      </c>
    </row>
    <row r="294" spans="1:18" ht="16" hidden="1" x14ac:dyDescent="0.2">
      <c r="A294" s="345">
        <v>12</v>
      </c>
      <c r="B294" s="432" t="s">
        <v>228</v>
      </c>
      <c r="C294" s="609"/>
      <c r="D294" s="610"/>
      <c r="E294" s="611"/>
      <c r="F294" s="389"/>
      <c r="G294" s="340"/>
      <c r="H294" s="340">
        <v>2</v>
      </c>
      <c r="I294" s="340"/>
      <c r="J294" s="340"/>
      <c r="K294" s="340"/>
      <c r="L294" s="340"/>
      <c r="M294" s="340"/>
      <c r="N294" s="340"/>
      <c r="O294" t="s">
        <v>929</v>
      </c>
      <c r="P294" s="450" t="s">
        <v>725</v>
      </c>
      <c r="R294">
        <f t="shared" si="2"/>
        <v>2</v>
      </c>
    </row>
    <row r="295" spans="1:18" ht="16" hidden="1" x14ac:dyDescent="0.2">
      <c r="A295" s="345">
        <v>13</v>
      </c>
      <c r="B295" s="366" t="s">
        <v>796</v>
      </c>
      <c r="C295" s="609"/>
      <c r="D295" s="610"/>
      <c r="E295" s="611"/>
      <c r="F295" s="389"/>
      <c r="G295" s="340"/>
      <c r="H295" s="340">
        <v>1</v>
      </c>
      <c r="I295" s="340"/>
      <c r="J295" s="340"/>
      <c r="K295" s="340"/>
      <c r="L295" s="340"/>
      <c r="M295" s="340"/>
      <c r="N295" s="340"/>
      <c r="P295" s="450" t="s">
        <v>725</v>
      </c>
      <c r="R295">
        <f t="shared" si="2"/>
        <v>1</v>
      </c>
    </row>
    <row r="296" spans="1:18" ht="16" hidden="1" x14ac:dyDescent="0.2">
      <c r="A296" s="345">
        <v>13</v>
      </c>
      <c r="B296" s="366" t="s">
        <v>166</v>
      </c>
      <c r="C296" s="609"/>
      <c r="D296" s="610"/>
      <c r="E296" s="611"/>
      <c r="F296" s="389"/>
      <c r="G296" s="340"/>
      <c r="H296" s="340"/>
      <c r="I296" s="340"/>
      <c r="J296" s="340"/>
      <c r="K296" s="340"/>
      <c r="L296" s="340">
        <v>2</v>
      </c>
      <c r="M296" s="340"/>
      <c r="N296" s="340"/>
      <c r="P296" s="450" t="s">
        <v>725</v>
      </c>
      <c r="R296">
        <f t="shared" si="2"/>
        <v>2</v>
      </c>
    </row>
    <row r="297" spans="1:18" ht="16" hidden="1" x14ac:dyDescent="0.2">
      <c r="A297" s="345">
        <v>13</v>
      </c>
      <c r="B297" s="366" t="s">
        <v>556</v>
      </c>
      <c r="C297" s="609"/>
      <c r="D297" s="610"/>
      <c r="E297" s="611"/>
      <c r="F297" s="389"/>
      <c r="G297" s="340"/>
      <c r="H297" s="340">
        <v>2</v>
      </c>
      <c r="I297" s="340"/>
      <c r="J297" s="340"/>
      <c r="K297" s="340"/>
      <c r="L297" s="340"/>
      <c r="M297" s="340"/>
      <c r="N297" s="340"/>
      <c r="P297" s="450" t="s">
        <v>725</v>
      </c>
      <c r="R297">
        <f t="shared" si="2"/>
        <v>2</v>
      </c>
    </row>
    <row r="298" spans="1:18" ht="16" x14ac:dyDescent="0.2">
      <c r="A298" s="345">
        <v>13</v>
      </c>
      <c r="B298" s="366" t="s">
        <v>728</v>
      </c>
      <c r="C298" s="609"/>
      <c r="D298" s="610"/>
      <c r="E298" s="611"/>
      <c r="F298" s="389"/>
      <c r="G298" s="340"/>
      <c r="H298" s="340">
        <v>1</v>
      </c>
      <c r="I298" s="340"/>
      <c r="J298" s="340"/>
      <c r="K298" s="340">
        <v>1</v>
      </c>
      <c r="L298" s="340"/>
      <c r="M298" s="340"/>
      <c r="N298" s="340"/>
      <c r="P298" s="450" t="s">
        <v>725</v>
      </c>
      <c r="R298">
        <f t="shared" si="2"/>
        <v>2</v>
      </c>
    </row>
    <row r="299" spans="1:18" ht="16" hidden="1" x14ac:dyDescent="0.2">
      <c r="A299" s="345">
        <v>13</v>
      </c>
      <c r="B299" s="366" t="s">
        <v>488</v>
      </c>
      <c r="C299" s="609"/>
      <c r="D299" s="610"/>
      <c r="E299" s="611"/>
      <c r="F299" s="389"/>
      <c r="G299" s="340"/>
      <c r="H299" s="340"/>
      <c r="I299" s="340"/>
      <c r="J299" s="340"/>
      <c r="K299" s="340"/>
      <c r="L299" s="340">
        <v>3</v>
      </c>
      <c r="M299" s="340"/>
      <c r="N299" s="340"/>
      <c r="P299" s="450" t="s">
        <v>725</v>
      </c>
      <c r="R299">
        <f t="shared" si="2"/>
        <v>3</v>
      </c>
    </row>
    <row r="300" spans="1:18" ht="16" hidden="1" x14ac:dyDescent="0.2">
      <c r="A300" s="345">
        <v>13</v>
      </c>
      <c r="B300" s="366" t="s">
        <v>272</v>
      </c>
      <c r="C300" s="609"/>
      <c r="D300" s="610"/>
      <c r="E300" s="611"/>
      <c r="F300" s="389"/>
      <c r="G300" s="340"/>
      <c r="H300" s="340">
        <v>4</v>
      </c>
      <c r="I300" s="340"/>
      <c r="J300" s="340"/>
      <c r="K300" s="340"/>
      <c r="L300" s="340"/>
      <c r="M300" s="340"/>
      <c r="N300" s="340"/>
      <c r="P300" s="450" t="s">
        <v>725</v>
      </c>
      <c r="R300">
        <f t="shared" si="2"/>
        <v>4</v>
      </c>
    </row>
    <row r="301" spans="1:18" ht="32" hidden="1" x14ac:dyDescent="0.2">
      <c r="A301" s="345">
        <v>13</v>
      </c>
      <c r="B301" s="366" t="s">
        <v>232</v>
      </c>
      <c r="C301" s="609"/>
      <c r="D301" s="610"/>
      <c r="E301" s="611"/>
      <c r="F301" s="389"/>
      <c r="G301" s="340"/>
      <c r="H301" s="340"/>
      <c r="I301" s="340"/>
      <c r="J301" s="340"/>
      <c r="K301" s="340"/>
      <c r="L301" s="340">
        <v>1</v>
      </c>
      <c r="M301" s="340"/>
      <c r="N301" s="340"/>
      <c r="P301" s="450" t="s">
        <v>725</v>
      </c>
      <c r="R301">
        <f t="shared" si="2"/>
        <v>1</v>
      </c>
    </row>
    <row r="302" spans="1:18" ht="16" hidden="1" x14ac:dyDescent="0.2">
      <c r="A302" s="345">
        <v>13</v>
      </c>
      <c r="B302" s="366" t="s">
        <v>139</v>
      </c>
      <c r="C302" s="609"/>
      <c r="D302" s="610"/>
      <c r="E302" s="611"/>
      <c r="F302" s="389"/>
      <c r="G302" s="340"/>
      <c r="H302" s="340">
        <v>1</v>
      </c>
      <c r="I302" s="340"/>
      <c r="J302" s="340"/>
      <c r="K302" s="340"/>
      <c r="L302" s="340"/>
      <c r="M302" s="340"/>
      <c r="N302" s="340"/>
      <c r="P302" s="450" t="s">
        <v>725</v>
      </c>
      <c r="R302">
        <f t="shared" si="2"/>
        <v>1</v>
      </c>
    </row>
    <row r="303" spans="1:18" ht="16" hidden="1" x14ac:dyDescent="0.2">
      <c r="A303" s="345">
        <v>14</v>
      </c>
      <c r="B303" s="366" t="s">
        <v>187</v>
      </c>
      <c r="C303" s="609"/>
      <c r="D303" s="610"/>
      <c r="E303" s="611"/>
      <c r="F303" s="389"/>
      <c r="G303" s="340"/>
      <c r="H303" s="340">
        <v>1</v>
      </c>
      <c r="I303" s="340"/>
      <c r="J303" s="340"/>
      <c r="K303" s="340"/>
      <c r="L303" s="340"/>
      <c r="M303" s="340"/>
      <c r="N303" s="340"/>
      <c r="P303" s="450" t="s">
        <v>725</v>
      </c>
      <c r="R303">
        <f t="shared" ref="R303:R362" si="3">SUM(G303:I303,K303:N303)</f>
        <v>1</v>
      </c>
    </row>
    <row r="304" spans="1:18" ht="16" hidden="1" x14ac:dyDescent="0.2">
      <c r="A304" s="345">
        <v>14</v>
      </c>
      <c r="B304" s="366" t="s">
        <v>272</v>
      </c>
      <c r="C304" s="609"/>
      <c r="D304" s="610"/>
      <c r="E304" s="611"/>
      <c r="F304" s="389"/>
      <c r="G304" s="340"/>
      <c r="H304" s="340">
        <v>4</v>
      </c>
      <c r="I304" s="340"/>
      <c r="J304" s="340"/>
      <c r="K304" s="340"/>
      <c r="L304" s="340"/>
      <c r="M304" s="340"/>
      <c r="N304" s="340"/>
      <c r="P304" s="450" t="s">
        <v>725</v>
      </c>
      <c r="R304">
        <f t="shared" si="3"/>
        <v>4</v>
      </c>
    </row>
    <row r="305" spans="1:18" ht="16" hidden="1" x14ac:dyDescent="0.2">
      <c r="A305" s="345">
        <v>14</v>
      </c>
      <c r="B305" s="366" t="s">
        <v>597</v>
      </c>
      <c r="C305" s="609"/>
      <c r="D305" s="610"/>
      <c r="E305" s="611"/>
      <c r="F305" s="389"/>
      <c r="G305" s="340"/>
      <c r="H305" s="340">
        <v>1</v>
      </c>
      <c r="I305" s="340"/>
      <c r="J305" s="340"/>
      <c r="K305" s="340"/>
      <c r="L305" s="340"/>
      <c r="M305" s="340"/>
      <c r="N305" s="340"/>
      <c r="P305" s="450" t="s">
        <v>725</v>
      </c>
      <c r="R305">
        <f t="shared" si="3"/>
        <v>1</v>
      </c>
    </row>
    <row r="306" spans="1:18" ht="16" hidden="1" x14ac:dyDescent="0.2">
      <c r="A306" s="345">
        <v>14</v>
      </c>
      <c r="B306" s="366" t="s">
        <v>596</v>
      </c>
      <c r="C306" s="609"/>
      <c r="D306" s="610"/>
      <c r="E306" s="611"/>
      <c r="F306" s="389"/>
      <c r="G306" s="340"/>
      <c r="H306" s="340">
        <v>1</v>
      </c>
      <c r="I306" s="340"/>
      <c r="J306" s="340"/>
      <c r="K306" s="340"/>
      <c r="L306" s="340"/>
      <c r="M306" s="340"/>
      <c r="N306" s="340"/>
      <c r="P306" s="450" t="s">
        <v>725</v>
      </c>
      <c r="R306">
        <f t="shared" si="3"/>
        <v>1</v>
      </c>
    </row>
    <row r="307" spans="1:18" ht="16" hidden="1" x14ac:dyDescent="0.2">
      <c r="A307" s="345">
        <v>14</v>
      </c>
      <c r="B307" s="366" t="s">
        <v>297</v>
      </c>
      <c r="C307" s="609"/>
      <c r="D307" s="610"/>
      <c r="E307" s="611"/>
      <c r="F307" s="389"/>
      <c r="G307" s="340"/>
      <c r="H307" s="340">
        <v>2</v>
      </c>
      <c r="I307" s="340"/>
      <c r="J307" s="340"/>
      <c r="K307" s="340"/>
      <c r="L307" s="340"/>
      <c r="M307" s="340"/>
      <c r="N307" s="340"/>
      <c r="P307" s="450" t="s">
        <v>725</v>
      </c>
      <c r="R307">
        <f t="shared" si="3"/>
        <v>2</v>
      </c>
    </row>
    <row r="308" spans="1:18" ht="16" hidden="1" x14ac:dyDescent="0.2">
      <c r="A308" s="345">
        <v>14</v>
      </c>
      <c r="B308" s="366" t="s">
        <v>318</v>
      </c>
      <c r="C308" s="609"/>
      <c r="D308" s="610"/>
      <c r="E308" s="611"/>
      <c r="F308" s="389"/>
      <c r="G308" s="340"/>
      <c r="H308" s="340">
        <v>1</v>
      </c>
      <c r="I308" s="340"/>
      <c r="J308" s="340"/>
      <c r="K308" s="340"/>
      <c r="L308" s="340"/>
      <c r="M308" s="340"/>
      <c r="N308" s="340"/>
      <c r="P308" s="450" t="s">
        <v>725</v>
      </c>
      <c r="R308">
        <f t="shared" si="3"/>
        <v>1</v>
      </c>
    </row>
    <row r="309" spans="1:18" ht="16" hidden="1" x14ac:dyDescent="0.2">
      <c r="A309" s="345">
        <v>14</v>
      </c>
      <c r="B309" s="366" t="s">
        <v>488</v>
      </c>
      <c r="C309" s="609"/>
      <c r="D309" s="610"/>
      <c r="E309" s="611"/>
      <c r="F309" s="389"/>
      <c r="G309" s="340"/>
      <c r="H309" s="340">
        <v>5</v>
      </c>
      <c r="I309" s="340"/>
      <c r="J309" s="340"/>
      <c r="K309" s="340"/>
      <c r="L309" s="340"/>
      <c r="M309" s="340"/>
      <c r="N309" s="340"/>
      <c r="P309" s="450" t="s">
        <v>725</v>
      </c>
      <c r="R309">
        <f t="shared" si="3"/>
        <v>5</v>
      </c>
    </row>
    <row r="310" spans="1:18" ht="16" hidden="1" x14ac:dyDescent="0.2">
      <c r="A310" s="345">
        <v>14</v>
      </c>
      <c r="B310" s="366" t="s">
        <v>166</v>
      </c>
      <c r="C310" s="609"/>
      <c r="D310" s="610"/>
      <c r="E310" s="611"/>
      <c r="F310" s="389"/>
      <c r="G310" s="340"/>
      <c r="H310" s="340"/>
      <c r="I310" s="340"/>
      <c r="J310" s="340"/>
      <c r="K310" s="340"/>
      <c r="L310" s="340">
        <v>1</v>
      </c>
      <c r="M310" s="340"/>
      <c r="N310" s="340"/>
      <c r="P310" s="450" t="s">
        <v>725</v>
      </c>
      <c r="R310">
        <f t="shared" si="3"/>
        <v>1</v>
      </c>
    </row>
    <row r="311" spans="1:18" ht="16" hidden="1" x14ac:dyDescent="0.2">
      <c r="A311" s="539">
        <v>14</v>
      </c>
      <c r="B311" s="540" t="s">
        <v>189</v>
      </c>
      <c r="C311" s="661"/>
      <c r="D311" s="662"/>
      <c r="E311" s="663"/>
      <c r="F311" s="541"/>
      <c r="G311" s="542"/>
      <c r="H311" s="542">
        <v>4</v>
      </c>
      <c r="I311" s="542"/>
      <c r="J311" s="542"/>
      <c r="K311" s="542"/>
      <c r="L311" s="542"/>
      <c r="M311" s="542"/>
      <c r="N311" s="542"/>
      <c r="O311" s="543" t="s">
        <v>923</v>
      </c>
      <c r="P311" s="544" t="s">
        <v>725</v>
      </c>
      <c r="Q311" s="543"/>
      <c r="R311">
        <f t="shared" si="3"/>
        <v>4</v>
      </c>
    </row>
    <row r="312" spans="1:18" ht="16" hidden="1" x14ac:dyDescent="0.2">
      <c r="A312" s="345">
        <v>14</v>
      </c>
      <c r="B312" s="366" t="s">
        <v>628</v>
      </c>
      <c r="C312" s="609"/>
      <c r="D312" s="610"/>
      <c r="E312" s="611"/>
      <c r="F312" s="389"/>
      <c r="G312" s="340"/>
      <c r="H312" s="340">
        <v>4</v>
      </c>
      <c r="I312" s="340"/>
      <c r="J312" s="340"/>
      <c r="K312" s="340"/>
      <c r="L312" s="340"/>
      <c r="M312" s="340"/>
      <c r="N312" s="340"/>
      <c r="P312" s="450" t="s">
        <v>725</v>
      </c>
      <c r="R312">
        <f t="shared" si="3"/>
        <v>4</v>
      </c>
    </row>
    <row r="313" spans="1:18" ht="16" hidden="1" x14ac:dyDescent="0.2">
      <c r="A313" s="345">
        <v>14</v>
      </c>
      <c r="B313" s="366" t="s">
        <v>319</v>
      </c>
      <c r="C313" s="609"/>
      <c r="D313" s="610"/>
      <c r="E313" s="611"/>
      <c r="F313" s="389"/>
      <c r="G313" s="340"/>
      <c r="H313" s="340"/>
      <c r="I313" s="340"/>
      <c r="J313" s="340"/>
      <c r="K313" s="340"/>
      <c r="L313" s="340">
        <v>1</v>
      </c>
      <c r="M313" s="340"/>
      <c r="N313" s="340"/>
      <c r="P313" s="450" t="s">
        <v>725</v>
      </c>
      <c r="R313">
        <f t="shared" si="3"/>
        <v>1</v>
      </c>
    </row>
    <row r="314" spans="1:18" ht="16" hidden="1" x14ac:dyDescent="0.2">
      <c r="A314" s="345">
        <v>15</v>
      </c>
      <c r="B314" s="366" t="s">
        <v>188</v>
      </c>
      <c r="C314" s="609"/>
      <c r="D314" s="610"/>
      <c r="E314" s="611"/>
      <c r="F314" s="389"/>
      <c r="G314" s="340"/>
      <c r="H314" s="340">
        <v>67</v>
      </c>
      <c r="I314" s="340"/>
      <c r="J314" s="340"/>
      <c r="K314" s="340"/>
      <c r="L314" s="340"/>
      <c r="M314" s="340"/>
      <c r="N314" s="340"/>
      <c r="P314" s="450" t="s">
        <v>725</v>
      </c>
      <c r="R314">
        <f t="shared" si="3"/>
        <v>67</v>
      </c>
    </row>
    <row r="315" spans="1:18" ht="16" x14ac:dyDescent="0.2">
      <c r="A315" s="345">
        <v>15</v>
      </c>
      <c r="B315" s="366" t="s">
        <v>728</v>
      </c>
      <c r="C315" s="609"/>
      <c r="D315" s="610"/>
      <c r="E315" s="611"/>
      <c r="F315" s="389"/>
      <c r="G315" s="340"/>
      <c r="H315" s="340">
        <v>2</v>
      </c>
      <c r="I315" s="340"/>
      <c r="J315" s="340"/>
      <c r="K315" s="340">
        <v>1</v>
      </c>
      <c r="L315" s="340"/>
      <c r="M315" s="340"/>
      <c r="N315" s="340"/>
      <c r="P315" s="450" t="s">
        <v>725</v>
      </c>
      <c r="R315">
        <f t="shared" si="3"/>
        <v>3</v>
      </c>
    </row>
    <row r="316" spans="1:18" ht="16" hidden="1" x14ac:dyDescent="0.2">
      <c r="A316" s="345">
        <v>15</v>
      </c>
      <c r="B316" s="366" t="s">
        <v>597</v>
      </c>
      <c r="C316" s="609"/>
      <c r="D316" s="610"/>
      <c r="E316" s="611"/>
      <c r="F316" s="389"/>
      <c r="G316" s="340"/>
      <c r="H316" s="340">
        <v>17</v>
      </c>
      <c r="I316" s="340"/>
      <c r="J316" s="340"/>
      <c r="K316" s="340"/>
      <c r="L316" s="340"/>
      <c r="M316" s="340"/>
      <c r="N316" s="340"/>
      <c r="P316" s="450" t="s">
        <v>725</v>
      </c>
      <c r="R316">
        <f t="shared" si="3"/>
        <v>17</v>
      </c>
    </row>
    <row r="317" spans="1:18" ht="16" hidden="1" x14ac:dyDescent="0.2">
      <c r="A317" s="345">
        <v>15</v>
      </c>
      <c r="B317" s="366" t="s">
        <v>267</v>
      </c>
      <c r="C317" s="609"/>
      <c r="D317" s="610"/>
      <c r="E317" s="611"/>
      <c r="F317" s="389"/>
      <c r="G317" s="340"/>
      <c r="H317" s="340">
        <v>1</v>
      </c>
      <c r="I317" s="340"/>
      <c r="J317" s="340"/>
      <c r="K317" s="340"/>
      <c r="L317" s="340"/>
      <c r="M317" s="340"/>
      <c r="N317" s="340"/>
      <c r="P317" s="450" t="s">
        <v>725</v>
      </c>
      <c r="R317">
        <f t="shared" si="3"/>
        <v>1</v>
      </c>
    </row>
    <row r="318" spans="1:18" ht="16" hidden="1" x14ac:dyDescent="0.2">
      <c r="A318" s="539">
        <v>15</v>
      </c>
      <c r="B318" s="540" t="s">
        <v>189</v>
      </c>
      <c r="C318" s="661"/>
      <c r="D318" s="662"/>
      <c r="E318" s="663"/>
      <c r="F318" s="541"/>
      <c r="G318" s="542"/>
      <c r="H318" s="545">
        <v>1</v>
      </c>
      <c r="I318" s="542"/>
      <c r="J318" s="542"/>
      <c r="K318" s="542"/>
      <c r="L318" s="542"/>
      <c r="M318" s="542"/>
      <c r="N318" s="542"/>
      <c r="O318" s="543" t="s">
        <v>925</v>
      </c>
      <c r="P318" s="544" t="s">
        <v>725</v>
      </c>
      <c r="Q318" s="543"/>
      <c r="R318">
        <f t="shared" si="3"/>
        <v>1</v>
      </c>
    </row>
    <row r="319" spans="1:18" ht="16" hidden="1" x14ac:dyDescent="0.2">
      <c r="A319" s="345">
        <v>15</v>
      </c>
      <c r="B319" s="366" t="s">
        <v>272</v>
      </c>
      <c r="C319" s="609"/>
      <c r="D319" s="610"/>
      <c r="E319" s="611"/>
      <c r="F319" s="389"/>
      <c r="G319" s="340"/>
      <c r="H319" s="340">
        <v>4</v>
      </c>
      <c r="I319" s="340"/>
      <c r="J319" s="340"/>
      <c r="K319" s="340"/>
      <c r="L319" s="340"/>
      <c r="M319" s="340"/>
      <c r="N319" s="340"/>
      <c r="P319" s="450" t="s">
        <v>725</v>
      </c>
      <c r="R319">
        <f t="shared" si="3"/>
        <v>4</v>
      </c>
    </row>
    <row r="320" spans="1:18" ht="16" hidden="1" x14ac:dyDescent="0.2">
      <c r="A320" s="345">
        <v>15</v>
      </c>
      <c r="B320" s="366" t="s">
        <v>163</v>
      </c>
      <c r="C320" s="609"/>
      <c r="D320" s="610"/>
      <c r="E320" s="611"/>
      <c r="F320" s="389"/>
      <c r="G320" s="340"/>
      <c r="H320" s="340">
        <v>4</v>
      </c>
      <c r="I320" s="340"/>
      <c r="J320" s="340"/>
      <c r="K320" s="340"/>
      <c r="L320" s="340"/>
      <c r="M320" s="340"/>
      <c r="N320" s="340"/>
      <c r="P320" s="450" t="s">
        <v>725</v>
      </c>
      <c r="R320">
        <f t="shared" si="3"/>
        <v>4</v>
      </c>
    </row>
    <row r="321" spans="1:18" ht="16" hidden="1" x14ac:dyDescent="0.2">
      <c r="A321" s="345">
        <v>15</v>
      </c>
      <c r="B321" s="366" t="s">
        <v>191</v>
      </c>
      <c r="C321" s="609"/>
      <c r="D321" s="610"/>
      <c r="E321" s="611"/>
      <c r="F321" s="389"/>
      <c r="G321" s="340"/>
      <c r="H321" s="340"/>
      <c r="I321" s="340"/>
      <c r="J321" s="340"/>
      <c r="K321" s="340"/>
      <c r="L321" s="340">
        <v>1</v>
      </c>
      <c r="M321" s="340"/>
      <c r="N321" s="340"/>
      <c r="P321" s="450" t="s">
        <v>725</v>
      </c>
      <c r="R321">
        <f t="shared" si="3"/>
        <v>1</v>
      </c>
    </row>
    <row r="322" spans="1:18" ht="16" hidden="1" x14ac:dyDescent="0.2">
      <c r="A322" s="345">
        <v>16</v>
      </c>
      <c r="B322" s="366" t="s">
        <v>597</v>
      </c>
      <c r="C322" s="609"/>
      <c r="D322" s="610"/>
      <c r="E322" s="611"/>
      <c r="F322" s="389"/>
      <c r="G322" s="340"/>
      <c r="H322" s="340">
        <v>9</v>
      </c>
      <c r="I322" s="340"/>
      <c r="J322" s="340"/>
      <c r="K322" s="340"/>
      <c r="L322" s="340"/>
      <c r="M322" s="340"/>
      <c r="N322" s="340"/>
      <c r="P322" s="450" t="s">
        <v>725</v>
      </c>
      <c r="R322">
        <f t="shared" si="3"/>
        <v>9</v>
      </c>
    </row>
    <row r="323" spans="1:18" ht="16" hidden="1" x14ac:dyDescent="0.2">
      <c r="A323" s="345">
        <v>16</v>
      </c>
      <c r="B323" s="366" t="s">
        <v>484</v>
      </c>
      <c r="C323" s="609"/>
      <c r="D323" s="610"/>
      <c r="E323" s="611"/>
      <c r="F323" s="389"/>
      <c r="G323" s="340"/>
      <c r="H323" s="340">
        <v>1</v>
      </c>
      <c r="I323" s="340"/>
      <c r="J323" s="340"/>
      <c r="K323" s="340">
        <v>1</v>
      </c>
      <c r="L323" s="340">
        <v>1</v>
      </c>
      <c r="M323" s="340"/>
      <c r="N323" s="340"/>
      <c r="P323" s="450" t="s">
        <v>725</v>
      </c>
      <c r="R323">
        <f t="shared" si="3"/>
        <v>3</v>
      </c>
    </row>
    <row r="324" spans="1:18" ht="16" hidden="1" x14ac:dyDescent="0.2">
      <c r="A324" s="345">
        <v>16</v>
      </c>
      <c r="B324" s="366" t="s">
        <v>272</v>
      </c>
      <c r="C324" s="609"/>
      <c r="D324" s="610"/>
      <c r="E324" s="611"/>
      <c r="F324" s="389"/>
      <c r="G324" s="340"/>
      <c r="H324" s="340"/>
      <c r="I324" s="340"/>
      <c r="J324" s="340"/>
      <c r="K324" s="340"/>
      <c r="L324" s="340">
        <v>3</v>
      </c>
      <c r="M324" s="340"/>
      <c r="N324" s="340"/>
      <c r="P324" s="450" t="s">
        <v>725</v>
      </c>
      <c r="R324">
        <f t="shared" si="3"/>
        <v>3</v>
      </c>
    </row>
    <row r="325" spans="1:18" ht="16" x14ac:dyDescent="0.2">
      <c r="A325" s="345">
        <v>16</v>
      </c>
      <c r="B325" s="366" t="s">
        <v>728</v>
      </c>
      <c r="C325" s="609"/>
      <c r="D325" s="610"/>
      <c r="E325" s="611"/>
      <c r="F325" s="389"/>
      <c r="G325" s="340"/>
      <c r="H325" s="340">
        <v>1</v>
      </c>
      <c r="I325" s="340"/>
      <c r="J325" s="340"/>
      <c r="K325" s="340">
        <v>1</v>
      </c>
      <c r="L325" s="340"/>
      <c r="M325" s="340"/>
      <c r="N325" s="340"/>
      <c r="P325" s="450" t="s">
        <v>725</v>
      </c>
      <c r="R325">
        <f t="shared" si="3"/>
        <v>2</v>
      </c>
    </row>
    <row r="326" spans="1:18" ht="16" hidden="1" x14ac:dyDescent="0.2">
      <c r="A326" s="345">
        <v>16</v>
      </c>
      <c r="B326" s="366" t="s">
        <v>163</v>
      </c>
      <c r="C326" s="609"/>
      <c r="D326" s="610"/>
      <c r="E326" s="611"/>
      <c r="F326" s="389"/>
      <c r="G326" s="340"/>
      <c r="H326" s="340">
        <v>8</v>
      </c>
      <c r="I326" s="340"/>
      <c r="J326" s="340"/>
      <c r="K326" s="340"/>
      <c r="L326" s="340"/>
      <c r="M326" s="340"/>
      <c r="N326" s="340"/>
      <c r="P326" s="450" t="s">
        <v>725</v>
      </c>
      <c r="R326">
        <f t="shared" si="3"/>
        <v>8</v>
      </c>
    </row>
    <row r="327" spans="1:18" ht="16" hidden="1" x14ac:dyDescent="0.2">
      <c r="A327" s="345">
        <v>16</v>
      </c>
      <c r="B327" s="366" t="s">
        <v>129</v>
      </c>
      <c r="C327" s="609"/>
      <c r="D327" s="610"/>
      <c r="E327" s="611"/>
      <c r="F327" s="389"/>
      <c r="G327" s="340"/>
      <c r="H327" s="340">
        <v>3</v>
      </c>
      <c r="I327" s="340"/>
      <c r="J327" s="340"/>
      <c r="K327" s="340"/>
      <c r="L327" s="340"/>
      <c r="M327" s="340"/>
      <c r="N327" s="340"/>
      <c r="P327" s="450" t="s">
        <v>725</v>
      </c>
      <c r="R327">
        <f t="shared" si="3"/>
        <v>3</v>
      </c>
    </row>
    <row r="328" spans="1:18" ht="16" hidden="1" x14ac:dyDescent="0.2">
      <c r="A328" s="345">
        <v>16</v>
      </c>
      <c r="B328" s="366" t="s">
        <v>228</v>
      </c>
      <c r="C328" s="609"/>
      <c r="D328" s="610"/>
      <c r="E328" s="611"/>
      <c r="F328" s="389"/>
      <c r="G328" s="340"/>
      <c r="H328" s="340">
        <v>5</v>
      </c>
      <c r="I328" s="340"/>
      <c r="J328" s="340"/>
      <c r="K328" s="340"/>
      <c r="L328" s="340"/>
      <c r="M328" s="340"/>
      <c r="N328" s="340"/>
      <c r="P328" s="450" t="s">
        <v>725</v>
      </c>
      <c r="R328">
        <f t="shared" si="3"/>
        <v>5</v>
      </c>
    </row>
    <row r="329" spans="1:18" ht="16" hidden="1" x14ac:dyDescent="0.2">
      <c r="A329" s="345">
        <v>17</v>
      </c>
      <c r="B329" s="366" t="s">
        <v>139</v>
      </c>
      <c r="C329" s="609"/>
      <c r="D329" s="610"/>
      <c r="E329" s="611"/>
      <c r="F329" s="389"/>
      <c r="G329" s="340"/>
      <c r="H329" s="340">
        <v>1</v>
      </c>
      <c r="I329" s="340"/>
      <c r="J329" s="340"/>
      <c r="K329" s="340">
        <v>1</v>
      </c>
      <c r="L329" s="340"/>
      <c r="M329" s="340"/>
      <c r="N329" s="340"/>
      <c r="P329" s="450" t="s">
        <v>725</v>
      </c>
      <c r="R329">
        <f t="shared" si="3"/>
        <v>2</v>
      </c>
    </row>
    <row r="330" spans="1:18" ht="16" hidden="1" x14ac:dyDescent="0.2">
      <c r="A330" s="345">
        <v>17</v>
      </c>
      <c r="B330" s="366" t="s">
        <v>267</v>
      </c>
      <c r="C330" s="609"/>
      <c r="D330" s="610"/>
      <c r="E330" s="611"/>
      <c r="F330" s="389"/>
      <c r="G330" s="340"/>
      <c r="H330" s="340">
        <v>2</v>
      </c>
      <c r="I330" s="340"/>
      <c r="J330" s="340"/>
      <c r="K330" s="340"/>
      <c r="L330" s="340">
        <v>4</v>
      </c>
      <c r="M330" s="340"/>
      <c r="N330" s="340"/>
      <c r="P330" s="450" t="s">
        <v>725</v>
      </c>
      <c r="R330">
        <f t="shared" si="3"/>
        <v>6</v>
      </c>
    </row>
    <row r="331" spans="1:18" ht="16" hidden="1" x14ac:dyDescent="0.2">
      <c r="A331" s="345">
        <v>17</v>
      </c>
      <c r="B331" s="366" t="s">
        <v>297</v>
      </c>
      <c r="C331" s="609"/>
      <c r="D331" s="610"/>
      <c r="E331" s="611"/>
      <c r="F331" s="389"/>
      <c r="G331" s="340"/>
      <c r="H331" s="340">
        <v>1</v>
      </c>
      <c r="I331" s="340"/>
      <c r="J331" s="340"/>
      <c r="K331" s="340"/>
      <c r="L331" s="340"/>
      <c r="M331" s="340"/>
      <c r="N331" s="340"/>
      <c r="P331" s="450" t="s">
        <v>725</v>
      </c>
      <c r="R331">
        <f t="shared" si="3"/>
        <v>1</v>
      </c>
    </row>
    <row r="332" spans="1:18" ht="16" x14ac:dyDescent="0.2">
      <c r="A332" s="345">
        <v>17</v>
      </c>
      <c r="B332" s="366" t="s">
        <v>728</v>
      </c>
      <c r="C332" s="609"/>
      <c r="D332" s="610"/>
      <c r="E332" s="611"/>
      <c r="F332" s="389"/>
      <c r="G332" s="340"/>
      <c r="H332" s="340">
        <v>2</v>
      </c>
      <c r="I332" s="340"/>
      <c r="J332" s="340"/>
      <c r="K332" s="340">
        <v>1</v>
      </c>
      <c r="L332" s="340"/>
      <c r="M332" s="340"/>
      <c r="N332" s="340"/>
      <c r="P332" s="450" t="s">
        <v>725</v>
      </c>
      <c r="R332">
        <f t="shared" si="3"/>
        <v>3</v>
      </c>
    </row>
    <row r="333" spans="1:18" ht="16" hidden="1" x14ac:dyDescent="0.2">
      <c r="A333" s="345">
        <v>17</v>
      </c>
      <c r="B333" s="366" t="s">
        <v>166</v>
      </c>
      <c r="C333" s="609"/>
      <c r="D333" s="610"/>
      <c r="E333" s="611"/>
      <c r="F333" s="389"/>
      <c r="G333" s="340"/>
      <c r="H333" s="340"/>
      <c r="I333" s="340"/>
      <c r="J333" s="340"/>
      <c r="K333" s="340"/>
      <c r="L333" s="340">
        <v>3</v>
      </c>
      <c r="M333" s="340"/>
      <c r="N333" s="340"/>
      <c r="P333" s="450" t="s">
        <v>725</v>
      </c>
      <c r="R333">
        <f t="shared" si="3"/>
        <v>3</v>
      </c>
    </row>
    <row r="334" spans="1:18" ht="16" hidden="1" x14ac:dyDescent="0.2">
      <c r="A334" s="345">
        <v>17</v>
      </c>
      <c r="B334" s="366" t="s">
        <v>484</v>
      </c>
      <c r="C334" s="609"/>
      <c r="D334" s="610"/>
      <c r="E334" s="611"/>
      <c r="F334" s="389"/>
      <c r="G334" s="340"/>
      <c r="H334" s="340"/>
      <c r="I334" s="340"/>
      <c r="J334" s="340"/>
      <c r="K334" s="340"/>
      <c r="L334" s="340">
        <v>1</v>
      </c>
      <c r="M334" s="340"/>
      <c r="N334" s="340"/>
      <c r="P334" s="450" t="s">
        <v>725</v>
      </c>
      <c r="R334">
        <f t="shared" si="3"/>
        <v>1</v>
      </c>
    </row>
    <row r="335" spans="1:18" ht="16" hidden="1" x14ac:dyDescent="0.2">
      <c r="A335" s="345">
        <v>17</v>
      </c>
      <c r="B335" s="366" t="s">
        <v>597</v>
      </c>
      <c r="C335" s="609"/>
      <c r="D335" s="610"/>
      <c r="E335" s="611"/>
      <c r="F335" s="389"/>
      <c r="G335" s="340"/>
      <c r="H335" s="340">
        <v>2</v>
      </c>
      <c r="I335" s="340"/>
      <c r="J335" s="340"/>
      <c r="K335" s="340"/>
      <c r="L335" s="340"/>
      <c r="M335" s="340"/>
      <c r="N335" s="340"/>
      <c r="P335" s="450" t="s">
        <v>725</v>
      </c>
      <c r="R335">
        <f t="shared" si="3"/>
        <v>2</v>
      </c>
    </row>
    <row r="336" spans="1:18" ht="16" hidden="1" x14ac:dyDescent="0.2">
      <c r="A336" s="345">
        <v>17</v>
      </c>
      <c r="B336" s="366" t="s">
        <v>488</v>
      </c>
      <c r="C336" s="609"/>
      <c r="D336" s="610"/>
      <c r="E336" s="611"/>
      <c r="F336" s="389"/>
      <c r="G336" s="340"/>
      <c r="H336" s="340">
        <v>2</v>
      </c>
      <c r="I336" s="340"/>
      <c r="J336" s="340"/>
      <c r="K336" s="340"/>
      <c r="L336" s="340"/>
      <c r="M336" s="340"/>
      <c r="N336" s="340"/>
      <c r="P336" s="450" t="s">
        <v>725</v>
      </c>
      <c r="R336">
        <f t="shared" si="3"/>
        <v>2</v>
      </c>
    </row>
    <row r="337" spans="1:18" ht="16" hidden="1" x14ac:dyDescent="0.2">
      <c r="A337" s="345">
        <v>17</v>
      </c>
      <c r="B337" s="366" t="s">
        <v>129</v>
      </c>
      <c r="C337" s="609"/>
      <c r="D337" s="610"/>
      <c r="E337" s="611"/>
      <c r="F337" s="389"/>
      <c r="G337" s="340"/>
      <c r="H337" s="340">
        <v>1</v>
      </c>
      <c r="I337" s="340"/>
      <c r="J337" s="340"/>
      <c r="K337" s="340"/>
      <c r="L337" s="340"/>
      <c r="M337" s="340"/>
      <c r="N337" s="340"/>
      <c r="P337" s="450" t="s">
        <v>725</v>
      </c>
      <c r="R337">
        <f t="shared" si="3"/>
        <v>1</v>
      </c>
    </row>
    <row r="338" spans="1:18" ht="16" hidden="1" x14ac:dyDescent="0.2">
      <c r="A338" s="345">
        <v>17</v>
      </c>
      <c r="B338" s="366" t="s">
        <v>127</v>
      </c>
      <c r="C338" s="609"/>
      <c r="D338" s="610"/>
      <c r="E338" s="611"/>
      <c r="F338" s="389"/>
      <c r="G338" s="340"/>
      <c r="H338" s="340">
        <v>2</v>
      </c>
      <c r="I338" s="340"/>
      <c r="J338" s="340"/>
      <c r="K338" s="340"/>
      <c r="L338" s="340"/>
      <c r="M338" s="340"/>
      <c r="N338" s="340"/>
      <c r="P338" s="450" t="s">
        <v>725</v>
      </c>
      <c r="R338">
        <f t="shared" si="3"/>
        <v>2</v>
      </c>
    </row>
    <row r="339" spans="1:18" ht="16" hidden="1" x14ac:dyDescent="0.2">
      <c r="A339" s="345">
        <v>17</v>
      </c>
      <c r="B339" s="366" t="s">
        <v>163</v>
      </c>
      <c r="C339" s="609"/>
      <c r="D339" s="610"/>
      <c r="E339" s="611"/>
      <c r="F339" s="389"/>
      <c r="G339" s="340"/>
      <c r="H339" s="340">
        <v>7</v>
      </c>
      <c r="I339" s="340"/>
      <c r="J339" s="340"/>
      <c r="K339" s="340"/>
      <c r="L339" s="340"/>
      <c r="M339" s="340"/>
      <c r="N339" s="340"/>
      <c r="P339" s="450" t="s">
        <v>725</v>
      </c>
      <c r="R339">
        <f t="shared" si="3"/>
        <v>7</v>
      </c>
    </row>
    <row r="340" spans="1:18" ht="16" hidden="1" x14ac:dyDescent="0.2">
      <c r="A340" s="345">
        <v>17</v>
      </c>
      <c r="B340" s="366" t="s">
        <v>228</v>
      </c>
      <c r="C340" s="609"/>
      <c r="D340" s="610"/>
      <c r="E340" s="611"/>
      <c r="F340" s="389"/>
      <c r="G340" s="340"/>
      <c r="H340" s="340">
        <v>2</v>
      </c>
      <c r="I340" s="340"/>
      <c r="J340" s="340"/>
      <c r="K340" s="340"/>
      <c r="L340" s="340"/>
      <c r="M340" s="340"/>
      <c r="N340" s="340"/>
      <c r="P340" s="450" t="s">
        <v>725</v>
      </c>
      <c r="R340">
        <f t="shared" si="3"/>
        <v>2</v>
      </c>
    </row>
    <row r="341" spans="1:18" ht="16" hidden="1" x14ac:dyDescent="0.2">
      <c r="A341" s="345">
        <v>18</v>
      </c>
      <c r="B341" s="366" t="s">
        <v>139</v>
      </c>
      <c r="C341" s="609"/>
      <c r="D341" s="610"/>
      <c r="E341" s="611"/>
      <c r="F341" s="389"/>
      <c r="G341" s="340"/>
      <c r="H341" s="340">
        <v>9</v>
      </c>
      <c r="I341" s="340"/>
      <c r="J341" s="340"/>
      <c r="K341" s="340"/>
      <c r="L341" s="340"/>
      <c r="M341" s="340"/>
      <c r="N341" s="340"/>
      <c r="P341" s="450" t="s">
        <v>725</v>
      </c>
      <c r="R341">
        <f t="shared" si="3"/>
        <v>9</v>
      </c>
    </row>
    <row r="342" spans="1:18" ht="16" x14ac:dyDescent="0.2">
      <c r="A342" s="345">
        <v>18</v>
      </c>
      <c r="B342" s="366" t="s">
        <v>728</v>
      </c>
      <c r="C342" s="609"/>
      <c r="D342" s="610"/>
      <c r="E342" s="611"/>
      <c r="F342" s="389"/>
      <c r="G342" s="340"/>
      <c r="H342" s="340">
        <v>2</v>
      </c>
      <c r="I342" s="340"/>
      <c r="J342" s="340"/>
      <c r="K342" s="340">
        <v>2</v>
      </c>
      <c r="L342" s="340"/>
      <c r="M342" s="340"/>
      <c r="N342" s="340"/>
      <c r="P342" s="450" t="s">
        <v>725</v>
      </c>
      <c r="R342">
        <f t="shared" si="3"/>
        <v>4</v>
      </c>
    </row>
    <row r="343" spans="1:18" ht="16" hidden="1" x14ac:dyDescent="0.2">
      <c r="A343" s="345">
        <v>18</v>
      </c>
      <c r="B343" s="366" t="s">
        <v>228</v>
      </c>
      <c r="C343" s="609"/>
      <c r="D343" s="610"/>
      <c r="E343" s="611"/>
      <c r="F343" s="389"/>
      <c r="G343" s="340"/>
      <c r="H343" s="340">
        <v>2</v>
      </c>
      <c r="I343" s="340"/>
      <c r="J343" s="340"/>
      <c r="K343" s="340"/>
      <c r="L343" s="340"/>
      <c r="M343" s="340"/>
      <c r="N343" s="340"/>
      <c r="P343" s="450" t="s">
        <v>725</v>
      </c>
      <c r="R343">
        <f t="shared" si="3"/>
        <v>2</v>
      </c>
    </row>
    <row r="344" spans="1:18" ht="16" hidden="1" x14ac:dyDescent="0.2">
      <c r="A344" s="345">
        <v>18</v>
      </c>
      <c r="B344" s="366" t="s">
        <v>163</v>
      </c>
      <c r="C344" s="609"/>
      <c r="D344" s="610"/>
      <c r="E344" s="611"/>
      <c r="F344" s="389"/>
      <c r="G344" s="340"/>
      <c r="H344" s="340">
        <v>4</v>
      </c>
      <c r="I344" s="340"/>
      <c r="J344" s="340"/>
      <c r="K344" s="340"/>
      <c r="L344" s="340"/>
      <c r="M344" s="340"/>
      <c r="N344" s="340"/>
      <c r="P344" s="450" t="s">
        <v>725</v>
      </c>
      <c r="R344">
        <f t="shared" si="3"/>
        <v>4</v>
      </c>
    </row>
    <row r="345" spans="1:18" ht="16" hidden="1" x14ac:dyDescent="0.2">
      <c r="A345" s="345">
        <v>18</v>
      </c>
      <c r="B345" s="366" t="s">
        <v>267</v>
      </c>
      <c r="C345" s="609"/>
      <c r="D345" s="610"/>
      <c r="E345" s="611"/>
      <c r="F345" s="389"/>
      <c r="G345" s="340"/>
      <c r="H345" s="340">
        <v>7</v>
      </c>
      <c r="I345" s="340"/>
      <c r="J345" s="340"/>
      <c r="K345" s="340"/>
      <c r="L345" s="340">
        <v>1</v>
      </c>
      <c r="M345" s="340"/>
      <c r="N345" s="340"/>
      <c r="P345" s="450" t="s">
        <v>725</v>
      </c>
      <c r="R345">
        <f t="shared" si="3"/>
        <v>8</v>
      </c>
    </row>
    <row r="346" spans="1:18" ht="16" hidden="1" x14ac:dyDescent="0.2">
      <c r="A346" s="345">
        <v>18</v>
      </c>
      <c r="B346" s="366" t="s">
        <v>166</v>
      </c>
      <c r="C346" s="609"/>
      <c r="D346" s="610"/>
      <c r="E346" s="611"/>
      <c r="F346" s="389"/>
      <c r="G346" s="340"/>
      <c r="H346" s="340"/>
      <c r="I346" s="340"/>
      <c r="J346" s="340"/>
      <c r="K346" s="340"/>
      <c r="L346" s="340">
        <v>1</v>
      </c>
      <c r="M346" s="340"/>
      <c r="N346" s="340"/>
      <c r="P346" s="450" t="s">
        <v>725</v>
      </c>
      <c r="R346">
        <f t="shared" si="3"/>
        <v>1</v>
      </c>
    </row>
    <row r="347" spans="1:18" ht="16" hidden="1" x14ac:dyDescent="0.2">
      <c r="A347" s="345">
        <v>18</v>
      </c>
      <c r="B347" s="366" t="s">
        <v>488</v>
      </c>
      <c r="C347" s="609"/>
      <c r="D347" s="610"/>
      <c r="E347" s="611"/>
      <c r="F347" s="389"/>
      <c r="G347" s="340"/>
      <c r="H347" s="340">
        <v>3</v>
      </c>
      <c r="I347" s="340"/>
      <c r="J347" s="340"/>
      <c r="K347" s="340"/>
      <c r="L347" s="340"/>
      <c r="M347" s="340"/>
      <c r="N347" s="340"/>
      <c r="P347" s="450" t="s">
        <v>725</v>
      </c>
      <c r="R347">
        <f t="shared" si="3"/>
        <v>3</v>
      </c>
    </row>
    <row r="348" spans="1:18" ht="16" hidden="1" x14ac:dyDescent="0.2">
      <c r="A348" s="345">
        <v>18</v>
      </c>
      <c r="B348" s="366" t="s">
        <v>272</v>
      </c>
      <c r="C348" s="609"/>
      <c r="D348" s="610"/>
      <c r="E348" s="611"/>
      <c r="F348" s="389"/>
      <c r="G348" s="340"/>
      <c r="H348" s="340">
        <v>1</v>
      </c>
      <c r="I348" s="340"/>
      <c r="J348" s="340"/>
      <c r="K348" s="340"/>
      <c r="L348" s="340"/>
      <c r="M348" s="340"/>
      <c r="N348" s="340"/>
      <c r="P348" s="450" t="s">
        <v>725</v>
      </c>
      <c r="R348">
        <f t="shared" si="3"/>
        <v>1</v>
      </c>
    </row>
    <row r="349" spans="1:18" ht="16" hidden="1" x14ac:dyDescent="0.2">
      <c r="A349" s="345">
        <v>19</v>
      </c>
      <c r="B349" s="366" t="s">
        <v>139</v>
      </c>
      <c r="C349" s="609"/>
      <c r="D349" s="610"/>
      <c r="E349" s="611"/>
      <c r="F349" s="389"/>
      <c r="G349" s="340"/>
      <c r="H349" s="340">
        <v>1</v>
      </c>
      <c r="I349" s="340"/>
      <c r="J349" s="340"/>
      <c r="K349" s="340">
        <v>1</v>
      </c>
      <c r="L349" s="340"/>
      <c r="M349" s="340"/>
      <c r="N349" s="340"/>
      <c r="P349" s="450" t="s">
        <v>725</v>
      </c>
      <c r="R349">
        <f t="shared" si="3"/>
        <v>2</v>
      </c>
    </row>
    <row r="350" spans="1:18" ht="16" hidden="1" x14ac:dyDescent="0.2">
      <c r="A350" s="345">
        <v>19</v>
      </c>
      <c r="B350" s="366" t="s">
        <v>166</v>
      </c>
      <c r="C350" s="609"/>
      <c r="D350" s="610"/>
      <c r="E350" s="611"/>
      <c r="F350" s="389"/>
      <c r="G350" s="340"/>
      <c r="H350" s="340"/>
      <c r="I350" s="340"/>
      <c r="J350" s="340"/>
      <c r="K350" s="340"/>
      <c r="L350" s="340">
        <v>2</v>
      </c>
      <c r="M350" s="340"/>
      <c r="N350" s="340"/>
      <c r="P350" s="450" t="s">
        <v>725</v>
      </c>
      <c r="R350">
        <f t="shared" si="3"/>
        <v>2</v>
      </c>
    </row>
    <row r="351" spans="1:18" ht="16" hidden="1" x14ac:dyDescent="0.2">
      <c r="A351" s="345">
        <v>19</v>
      </c>
      <c r="B351" s="366" t="s">
        <v>163</v>
      </c>
      <c r="C351" s="609"/>
      <c r="D351" s="610"/>
      <c r="E351" s="611"/>
      <c r="F351" s="389"/>
      <c r="G351" s="340"/>
      <c r="H351" s="340">
        <v>4</v>
      </c>
      <c r="I351" s="340"/>
      <c r="J351" s="340"/>
      <c r="K351" s="340"/>
      <c r="L351" s="340"/>
      <c r="M351" s="340"/>
      <c r="N351" s="340"/>
      <c r="P351" s="450" t="s">
        <v>725</v>
      </c>
      <c r="R351">
        <f t="shared" si="3"/>
        <v>4</v>
      </c>
    </row>
    <row r="352" spans="1:18" s="543" customFormat="1" ht="16" hidden="1" x14ac:dyDescent="0.2">
      <c r="A352" s="539">
        <v>19</v>
      </c>
      <c r="B352" s="546" t="s">
        <v>189</v>
      </c>
      <c r="C352" s="661"/>
      <c r="D352" s="662"/>
      <c r="E352" s="663"/>
      <c r="F352" s="541"/>
      <c r="G352" s="542"/>
      <c r="H352" s="542">
        <v>5</v>
      </c>
      <c r="I352" s="542">
        <v>1</v>
      </c>
      <c r="J352" s="542"/>
      <c r="K352" s="542"/>
      <c r="L352" s="542"/>
      <c r="M352" s="542"/>
      <c r="N352" s="542"/>
      <c r="O352" s="543" t="s">
        <v>923</v>
      </c>
      <c r="P352" s="544" t="s">
        <v>725</v>
      </c>
      <c r="R352" s="543">
        <f t="shared" si="3"/>
        <v>6</v>
      </c>
    </row>
    <row r="353" spans="1:18" ht="16" hidden="1" x14ac:dyDescent="0.2">
      <c r="A353" s="345">
        <v>19</v>
      </c>
      <c r="B353" s="366" t="s">
        <v>267</v>
      </c>
      <c r="C353" s="609"/>
      <c r="D353" s="610"/>
      <c r="E353" s="611"/>
      <c r="F353" s="389"/>
      <c r="G353" s="340"/>
      <c r="H353" s="340">
        <v>1</v>
      </c>
      <c r="I353" s="340"/>
      <c r="J353" s="340"/>
      <c r="K353" s="340"/>
      <c r="L353" s="340"/>
      <c r="M353" s="340"/>
      <c r="N353" s="340"/>
      <c r="P353" s="450" t="s">
        <v>725</v>
      </c>
      <c r="R353">
        <f t="shared" si="3"/>
        <v>1</v>
      </c>
    </row>
    <row r="354" spans="1:18" ht="16" hidden="1" x14ac:dyDescent="0.2">
      <c r="A354" s="345">
        <v>19</v>
      </c>
      <c r="B354" s="366" t="s">
        <v>319</v>
      </c>
      <c r="C354" s="609"/>
      <c r="D354" s="610"/>
      <c r="E354" s="611"/>
      <c r="F354" s="389"/>
      <c r="G354" s="340"/>
      <c r="H354" s="340"/>
      <c r="I354" s="340"/>
      <c r="J354" s="340"/>
      <c r="K354" s="340"/>
      <c r="L354" s="340">
        <v>2</v>
      </c>
      <c r="M354" s="340"/>
      <c r="N354" s="340"/>
      <c r="P354" s="450" t="s">
        <v>725</v>
      </c>
      <c r="R354">
        <f t="shared" si="3"/>
        <v>2</v>
      </c>
    </row>
    <row r="355" spans="1:18" ht="16" hidden="1" x14ac:dyDescent="0.2">
      <c r="A355" s="345">
        <v>20</v>
      </c>
      <c r="B355" s="366" t="s">
        <v>187</v>
      </c>
      <c r="C355" s="609"/>
      <c r="D355" s="610"/>
      <c r="E355" s="611"/>
      <c r="F355" s="389"/>
      <c r="G355" s="340"/>
      <c r="H355" s="340"/>
      <c r="I355" s="340"/>
      <c r="J355" s="340"/>
      <c r="K355" s="340"/>
      <c r="L355" s="340">
        <v>1</v>
      </c>
      <c r="M355" s="340"/>
      <c r="N355" s="340"/>
      <c r="P355" s="450" t="s">
        <v>725</v>
      </c>
      <c r="R355">
        <f t="shared" si="3"/>
        <v>1</v>
      </c>
    </row>
    <row r="356" spans="1:18" ht="16" x14ac:dyDescent="0.2">
      <c r="A356" s="345">
        <v>20</v>
      </c>
      <c r="B356" s="366" t="s">
        <v>728</v>
      </c>
      <c r="C356" s="609"/>
      <c r="D356" s="610"/>
      <c r="E356" s="611"/>
      <c r="F356" s="389"/>
      <c r="G356" s="340"/>
      <c r="H356" s="340"/>
      <c r="I356" s="340"/>
      <c r="J356" s="340"/>
      <c r="K356" s="340"/>
      <c r="L356" s="340">
        <v>2</v>
      </c>
      <c r="M356" s="340"/>
      <c r="N356" s="340"/>
      <c r="P356" s="450" t="s">
        <v>725</v>
      </c>
      <c r="R356">
        <f t="shared" si="3"/>
        <v>2</v>
      </c>
    </row>
    <row r="357" spans="1:18" ht="16" hidden="1" x14ac:dyDescent="0.2">
      <c r="A357" s="345">
        <v>20</v>
      </c>
      <c r="B357" s="366" t="s">
        <v>597</v>
      </c>
      <c r="C357" s="609"/>
      <c r="D357" s="610"/>
      <c r="E357" s="611"/>
      <c r="F357" s="389"/>
      <c r="G357" s="340"/>
      <c r="H357" s="340">
        <v>2</v>
      </c>
      <c r="I357" s="340"/>
      <c r="J357" s="340"/>
      <c r="K357" s="340"/>
      <c r="L357" s="340"/>
      <c r="M357" s="340"/>
      <c r="N357" s="340"/>
      <c r="P357" s="450" t="s">
        <v>725</v>
      </c>
      <c r="R357">
        <f t="shared" si="3"/>
        <v>2</v>
      </c>
    </row>
    <row r="358" spans="1:18" ht="16" hidden="1" x14ac:dyDescent="0.2">
      <c r="A358" s="345">
        <v>20</v>
      </c>
      <c r="B358" s="366" t="s">
        <v>166</v>
      </c>
      <c r="C358" s="609"/>
      <c r="D358" s="610"/>
      <c r="E358" s="611"/>
      <c r="F358" s="389"/>
      <c r="G358" s="340"/>
      <c r="H358" s="340"/>
      <c r="I358" s="340"/>
      <c r="J358" s="340"/>
      <c r="K358" s="340"/>
      <c r="L358" s="340">
        <v>2</v>
      </c>
      <c r="M358" s="340"/>
      <c r="N358" s="340"/>
      <c r="P358" s="450" t="s">
        <v>725</v>
      </c>
      <c r="R358">
        <f t="shared" si="3"/>
        <v>2</v>
      </c>
    </row>
    <row r="359" spans="1:18" ht="16" hidden="1" x14ac:dyDescent="0.2">
      <c r="A359" s="345">
        <v>20</v>
      </c>
      <c r="B359" s="366" t="s">
        <v>228</v>
      </c>
      <c r="C359" s="609"/>
      <c r="D359" s="610"/>
      <c r="E359" s="611"/>
      <c r="F359" s="389"/>
      <c r="G359" s="340"/>
      <c r="H359" s="340">
        <v>5</v>
      </c>
      <c r="I359" s="340"/>
      <c r="J359" s="340"/>
      <c r="K359" s="340"/>
      <c r="L359" s="340"/>
      <c r="M359" s="340"/>
      <c r="N359" s="340"/>
      <c r="P359" s="450" t="s">
        <v>725</v>
      </c>
      <c r="R359">
        <f t="shared" si="3"/>
        <v>5</v>
      </c>
    </row>
    <row r="360" spans="1:18" ht="16" hidden="1" x14ac:dyDescent="0.2">
      <c r="A360" s="345">
        <v>20</v>
      </c>
      <c r="B360" s="366" t="s">
        <v>163</v>
      </c>
      <c r="C360" s="609"/>
      <c r="D360" s="610"/>
      <c r="E360" s="611"/>
      <c r="F360" s="389"/>
      <c r="G360" s="340"/>
      <c r="H360" s="340">
        <v>7</v>
      </c>
      <c r="I360" s="340"/>
      <c r="J360" s="340"/>
      <c r="K360" s="340"/>
      <c r="L360" s="340"/>
      <c r="M360" s="340"/>
      <c r="N360" s="340"/>
      <c r="P360" s="450" t="s">
        <v>725</v>
      </c>
      <c r="R360">
        <f t="shared" si="3"/>
        <v>7</v>
      </c>
    </row>
    <row r="361" spans="1:18" ht="16" hidden="1" x14ac:dyDescent="0.2">
      <c r="A361" s="345">
        <v>20</v>
      </c>
      <c r="B361" s="366" t="s">
        <v>297</v>
      </c>
      <c r="C361" s="609"/>
      <c r="D361" s="610"/>
      <c r="E361" s="611"/>
      <c r="F361" s="389"/>
      <c r="G361" s="340"/>
      <c r="H361" s="340"/>
      <c r="I361" s="340">
        <v>1</v>
      </c>
      <c r="J361" s="340"/>
      <c r="K361" s="340"/>
      <c r="L361" s="340"/>
      <c r="M361" s="340"/>
      <c r="N361" s="340"/>
      <c r="P361" s="450" t="s">
        <v>725</v>
      </c>
      <c r="R361">
        <f t="shared" si="3"/>
        <v>1</v>
      </c>
    </row>
    <row r="362" spans="1:18" ht="16" hidden="1" x14ac:dyDescent="0.2">
      <c r="A362" s="345">
        <v>20</v>
      </c>
      <c r="B362" s="366" t="s">
        <v>488</v>
      </c>
      <c r="C362" s="609"/>
      <c r="D362" s="610"/>
      <c r="E362" s="611"/>
      <c r="F362" s="389"/>
      <c r="G362" s="340"/>
      <c r="H362" s="340">
        <v>1</v>
      </c>
      <c r="I362" s="340"/>
      <c r="J362" s="340"/>
      <c r="K362" s="340"/>
      <c r="L362" s="340"/>
      <c r="M362" s="340"/>
      <c r="N362" s="340"/>
      <c r="P362" s="450" t="s">
        <v>725</v>
      </c>
      <c r="R362">
        <f t="shared" si="3"/>
        <v>1</v>
      </c>
    </row>
  </sheetData>
  <autoFilter ref="A24:P362" xr:uid="{90A5014C-B0CD-45C8-965A-166FFAD3E500}">
    <filterColumn colId="1">
      <filters>
        <filter val="Caesia parviflora var. minor"/>
        <filter val="Caesia vittata var minor"/>
      </filters>
    </filterColumn>
  </autoFilter>
  <mergeCells count="374">
    <mergeCell ref="A1:E1"/>
    <mergeCell ref="A2:B2"/>
    <mergeCell ref="A3:B3"/>
    <mergeCell ref="I3:J3"/>
    <mergeCell ref="K3:M3"/>
    <mergeCell ref="A4:B4"/>
    <mergeCell ref="E4:G4"/>
    <mergeCell ref="I4:J4"/>
    <mergeCell ref="K4:M4"/>
    <mergeCell ref="A7:B7"/>
    <mergeCell ref="S7:T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A25:B25"/>
    <mergeCell ref="H25:J25"/>
    <mergeCell ref="A12:B12"/>
    <mergeCell ref="E12:H12"/>
    <mergeCell ref="A13:B13"/>
    <mergeCell ref="A14:B14"/>
    <mergeCell ref="E15:H15"/>
    <mergeCell ref="A16:B16"/>
    <mergeCell ref="E16:I16"/>
    <mergeCell ref="C31:E31"/>
    <mergeCell ref="C32:E32"/>
    <mergeCell ref="C33:E33"/>
    <mergeCell ref="C34:E34"/>
    <mergeCell ref="C35:E35"/>
    <mergeCell ref="C36:E36"/>
    <mergeCell ref="L25:N25"/>
    <mergeCell ref="C26:E26"/>
    <mergeCell ref="C27:E27"/>
    <mergeCell ref="C28:E28"/>
    <mergeCell ref="C29:E29"/>
    <mergeCell ref="C30:E30"/>
    <mergeCell ref="C46:E46"/>
    <mergeCell ref="C47:E47"/>
    <mergeCell ref="C48:E48"/>
    <mergeCell ref="C49:E49"/>
    <mergeCell ref="C50:E50"/>
    <mergeCell ref="C51:E51"/>
    <mergeCell ref="C37:E37"/>
    <mergeCell ref="C38:E38"/>
    <mergeCell ref="C39:E39"/>
    <mergeCell ref="C43:E43"/>
    <mergeCell ref="C44:E44"/>
    <mergeCell ref="C45:E45"/>
    <mergeCell ref="C40:E40"/>
    <mergeCell ref="C41:E41"/>
    <mergeCell ref="C42:E42"/>
    <mergeCell ref="C59:E59"/>
    <mergeCell ref="C60:E60"/>
    <mergeCell ref="C61:E61"/>
    <mergeCell ref="C62:E62"/>
    <mergeCell ref="C63:E63"/>
    <mergeCell ref="C64:E64"/>
    <mergeCell ref="C57:E57"/>
    <mergeCell ref="C58:E58"/>
    <mergeCell ref="C52:E52"/>
    <mergeCell ref="C53:E53"/>
    <mergeCell ref="C54:E54"/>
    <mergeCell ref="C55:E55"/>
    <mergeCell ref="C56:E56"/>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51:E151"/>
    <mergeCell ref="C152:E152"/>
    <mergeCell ref="C153:E153"/>
    <mergeCell ref="C154:E154"/>
    <mergeCell ref="C146:E146"/>
    <mergeCell ref="C147:E147"/>
    <mergeCell ref="C148:E148"/>
    <mergeCell ref="C149:E149"/>
    <mergeCell ref="C150:E150"/>
    <mergeCell ref="C164:E164"/>
    <mergeCell ref="C165:E165"/>
    <mergeCell ref="C166:E166"/>
    <mergeCell ref="C167:E167"/>
    <mergeCell ref="C162:E162"/>
    <mergeCell ref="C163:E163"/>
    <mergeCell ref="C155:E155"/>
    <mergeCell ref="C156:E156"/>
    <mergeCell ref="C157:E157"/>
    <mergeCell ref="C158:E158"/>
    <mergeCell ref="C159:E159"/>
    <mergeCell ref="C160:E160"/>
    <mergeCell ref="C161:E161"/>
    <mergeCell ref="C175:E175"/>
    <mergeCell ref="C176:E176"/>
    <mergeCell ref="C177:E177"/>
    <mergeCell ref="C178:E178"/>
    <mergeCell ref="C179:E179"/>
    <mergeCell ref="C168:E168"/>
    <mergeCell ref="C169:E169"/>
    <mergeCell ref="C170:E170"/>
    <mergeCell ref="C171:E171"/>
    <mergeCell ref="C172:E172"/>
    <mergeCell ref="C173:E173"/>
    <mergeCell ref="C174:E174"/>
    <mergeCell ref="C187:E187"/>
    <mergeCell ref="C188:E188"/>
    <mergeCell ref="C189:E189"/>
    <mergeCell ref="C190:E190"/>
    <mergeCell ref="C191:E191"/>
    <mergeCell ref="C192:E192"/>
    <mergeCell ref="C193:E193"/>
    <mergeCell ref="C180:E180"/>
    <mergeCell ref="C181:E181"/>
    <mergeCell ref="C182:E182"/>
    <mergeCell ref="C183:E183"/>
    <mergeCell ref="C184:E184"/>
    <mergeCell ref="C185:E185"/>
    <mergeCell ref="C186:E186"/>
    <mergeCell ref="C200:E200"/>
    <mergeCell ref="C201:E201"/>
    <mergeCell ref="C202:E202"/>
    <mergeCell ref="C203:E203"/>
    <mergeCell ref="C204:E204"/>
    <mergeCell ref="C194:E194"/>
    <mergeCell ref="C195:E195"/>
    <mergeCell ref="C196:E196"/>
    <mergeCell ref="C197:E197"/>
    <mergeCell ref="C198:E198"/>
    <mergeCell ref="C199:E199"/>
    <mergeCell ref="C211:E211"/>
    <mergeCell ref="C212:E212"/>
    <mergeCell ref="C213:E213"/>
    <mergeCell ref="C214:E214"/>
    <mergeCell ref="C215:E215"/>
    <mergeCell ref="C216:E216"/>
    <mergeCell ref="C217:E217"/>
    <mergeCell ref="C205:E205"/>
    <mergeCell ref="C206:E206"/>
    <mergeCell ref="C207:E207"/>
    <mergeCell ref="C208:E208"/>
    <mergeCell ref="C209:E209"/>
    <mergeCell ref="C210:E210"/>
    <mergeCell ref="C225:E225"/>
    <mergeCell ref="C226:E226"/>
    <mergeCell ref="C227:E227"/>
    <mergeCell ref="C228:E228"/>
    <mergeCell ref="C229:E229"/>
    <mergeCell ref="C230:E230"/>
    <mergeCell ref="C218:E218"/>
    <mergeCell ref="C219:E219"/>
    <mergeCell ref="C220:E220"/>
    <mergeCell ref="C221:E221"/>
    <mergeCell ref="C222:E222"/>
    <mergeCell ref="C223:E223"/>
    <mergeCell ref="C224:E224"/>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56:E356"/>
    <mergeCell ref="C357:E357"/>
    <mergeCell ref="C358:E358"/>
    <mergeCell ref="C359:E359"/>
    <mergeCell ref="C360:E360"/>
    <mergeCell ref="C361:E361"/>
    <mergeCell ref="C362:E362"/>
    <mergeCell ref="C347:E347"/>
    <mergeCell ref="C348:E348"/>
    <mergeCell ref="C349:E349"/>
    <mergeCell ref="C350:E350"/>
    <mergeCell ref="C351:E351"/>
    <mergeCell ref="C352:E352"/>
    <mergeCell ref="C353:E353"/>
    <mergeCell ref="C354:E354"/>
    <mergeCell ref="C355:E355"/>
  </mergeCells>
  <phoneticPr fontId="21" type="noConversion"/>
  <pageMargins left="0.23622047244094491" right="0.23622047244094491" top="0.74803149606299213" bottom="0.74803149606299213" header="0.51181102362204722" footer="0.51181102362204722"/>
  <pageSetup paperSize="9" scale="80" firstPageNumber="0" fitToHeight="0"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filterMode="1"/>
  <dimension ref="A1:U119"/>
  <sheetViews>
    <sheetView topLeftCell="A21" zoomScaleNormal="100" workbookViewId="0">
      <selection activeCell="O62" sqref="O62"/>
    </sheetView>
  </sheetViews>
  <sheetFormatPr baseColWidth="10" defaultColWidth="8.83203125" defaultRowHeight="15" x14ac:dyDescent="0.2"/>
  <cols>
    <col min="1" max="1" width="4.5" style="1" customWidth="1"/>
    <col min="2" max="2" width="32" style="1" customWidth="1"/>
    <col min="3" max="3" width="8.5" style="1" customWidth="1"/>
    <col min="4" max="4" width="1.5" style="1" customWidth="1"/>
    <col min="5" max="5" width="3.1640625" style="1" customWidth="1"/>
    <col min="6" max="6" width="9.6640625" customWidth="1"/>
    <col min="7" max="7" width="8" customWidth="1"/>
    <col min="8" max="8" width="8.83203125" customWidth="1"/>
    <col min="9" max="9" width="7.33203125" customWidth="1"/>
    <col min="10" max="10" width="5.6640625" customWidth="1"/>
    <col min="11" max="12" width="7.5" customWidth="1"/>
    <col min="13" max="13" width="6.83203125"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243</v>
      </c>
      <c r="B2" s="590"/>
      <c r="C2" s="29" t="s">
        <v>279</v>
      </c>
      <c r="D2" s="86"/>
      <c r="E2" s="11"/>
      <c r="F2" s="8"/>
      <c r="G2" s="8"/>
      <c r="H2" s="8"/>
      <c r="I2" s="8"/>
      <c r="J2" s="7"/>
      <c r="K2" s="8"/>
      <c r="L2" s="8"/>
      <c r="M2" s="8"/>
      <c r="N2" s="8"/>
      <c r="P2" s="339" t="s">
        <v>604</v>
      </c>
    </row>
    <row r="3" spans="1:21" ht="15" customHeight="1" x14ac:dyDescent="0.2">
      <c r="A3" s="589" t="s">
        <v>244</v>
      </c>
      <c r="B3" s="590"/>
      <c r="C3" s="57" t="s">
        <v>280</v>
      </c>
      <c r="D3" s="6"/>
      <c r="E3" s="53" t="s">
        <v>79</v>
      </c>
      <c r="F3" s="82"/>
      <c r="G3" s="83"/>
      <c r="H3" s="84" t="s">
        <v>0</v>
      </c>
      <c r="I3" s="598" t="s">
        <v>1</v>
      </c>
      <c r="J3" s="598"/>
      <c r="K3" s="599" t="s">
        <v>8</v>
      </c>
      <c r="L3" s="599"/>
      <c r="M3" s="599"/>
      <c r="N3" s="6"/>
      <c r="P3" s="369" t="s">
        <v>586</v>
      </c>
      <c r="Q3" s="370">
        <v>0.65972222222222221</v>
      </c>
      <c r="R3" s="369"/>
      <c r="S3" s="369"/>
      <c r="T3" s="369"/>
      <c r="U3" s="369"/>
    </row>
    <row r="4" spans="1:21" ht="15" customHeight="1" x14ac:dyDescent="0.2">
      <c r="A4" s="589" t="s">
        <v>106</v>
      </c>
      <c r="B4" s="590"/>
      <c r="C4" s="57" t="s">
        <v>283</v>
      </c>
      <c r="D4" s="49"/>
      <c r="E4" s="591" t="s">
        <v>2</v>
      </c>
      <c r="F4" s="591"/>
      <c r="G4" s="600"/>
      <c r="H4" s="134">
        <v>43815</v>
      </c>
      <c r="I4" s="592" t="s">
        <v>247</v>
      </c>
      <c r="J4" s="592"/>
      <c r="K4" s="592" t="s">
        <v>119</v>
      </c>
      <c r="L4" s="592"/>
      <c r="M4" s="592"/>
      <c r="N4" s="47" t="s">
        <v>408</v>
      </c>
      <c r="P4" s="369" t="s">
        <v>587</v>
      </c>
      <c r="Q4" s="370">
        <v>0.67291666666666661</v>
      </c>
      <c r="R4" s="369"/>
      <c r="S4" s="369"/>
      <c r="T4" s="369"/>
      <c r="U4" s="369"/>
    </row>
    <row r="5" spans="1:21" ht="15" customHeight="1" x14ac:dyDescent="0.2">
      <c r="A5" s="589" t="s">
        <v>105</v>
      </c>
      <c r="B5" s="590"/>
      <c r="C5" s="135">
        <v>43894</v>
      </c>
      <c r="D5" s="49"/>
      <c r="E5" s="591" t="s">
        <v>3</v>
      </c>
      <c r="F5" s="591"/>
      <c r="G5" s="591"/>
      <c r="H5" s="134">
        <v>41564</v>
      </c>
      <c r="I5" s="592" t="s">
        <v>406</v>
      </c>
      <c r="J5" s="592"/>
      <c r="K5" s="592" t="s">
        <v>324</v>
      </c>
      <c r="L5" s="592"/>
      <c r="M5" s="592"/>
      <c r="N5" s="47" t="s">
        <v>409</v>
      </c>
      <c r="P5" s="369" t="s">
        <v>584</v>
      </c>
      <c r="Q5" s="369" t="s">
        <v>635</v>
      </c>
      <c r="R5" s="369"/>
      <c r="S5" s="369"/>
      <c r="T5" s="369"/>
      <c r="U5" s="369"/>
    </row>
    <row r="6" spans="1:21" ht="15" customHeight="1" x14ac:dyDescent="0.2">
      <c r="A6" s="589" t="s">
        <v>9</v>
      </c>
      <c r="B6" s="590"/>
      <c r="C6" s="162" t="s">
        <v>250</v>
      </c>
      <c r="D6" s="49"/>
      <c r="E6" s="52" t="s">
        <v>4</v>
      </c>
      <c r="F6" s="52"/>
      <c r="G6" s="52"/>
      <c r="H6" s="52"/>
      <c r="I6" s="592"/>
      <c r="J6" s="592"/>
      <c r="K6" s="592"/>
      <c r="L6" s="592"/>
      <c r="M6" s="592"/>
      <c r="N6" s="47"/>
      <c r="P6" s="369" t="s">
        <v>0</v>
      </c>
      <c r="Q6" s="376">
        <v>44152</v>
      </c>
      <c r="R6" s="369"/>
      <c r="S6" s="369"/>
      <c r="T6" s="369"/>
      <c r="U6" s="369"/>
    </row>
    <row r="7" spans="1:21" ht="15" customHeight="1" x14ac:dyDescent="0.2">
      <c r="A7" s="582" t="s">
        <v>10</v>
      </c>
      <c r="B7" s="583"/>
      <c r="C7" s="162">
        <v>20</v>
      </c>
      <c r="D7" s="50"/>
      <c r="E7" s="39" t="s">
        <v>92</v>
      </c>
      <c r="F7" s="39"/>
      <c r="G7" s="39"/>
      <c r="H7" s="39"/>
      <c r="I7" s="39"/>
      <c r="P7" s="371"/>
      <c r="Q7" s="369"/>
      <c r="R7" s="372"/>
      <c r="S7" s="617"/>
      <c r="T7" s="617"/>
      <c r="U7" s="369"/>
    </row>
    <row r="8" spans="1:21" ht="53.25" customHeight="1" x14ac:dyDescent="0.2">
      <c r="A8" s="584" t="s">
        <v>179</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130">
        <v>1.7</v>
      </c>
      <c r="J9" s="130">
        <v>1.7</v>
      </c>
      <c r="K9" s="130">
        <v>1.7</v>
      </c>
      <c r="L9" s="27"/>
      <c r="M9" s="27"/>
      <c r="N9" s="27"/>
      <c r="P9" s="342"/>
      <c r="Q9" s="342"/>
      <c r="R9" s="342"/>
      <c r="S9" s="342"/>
      <c r="T9" s="342"/>
      <c r="U9" s="342"/>
    </row>
    <row r="10" spans="1:21" ht="15" customHeight="1" x14ac:dyDescent="0.2">
      <c r="A10" s="587" t="s">
        <v>12</v>
      </c>
      <c r="B10" s="588"/>
      <c r="C10" s="120" t="s">
        <v>401</v>
      </c>
      <c r="D10" s="6"/>
      <c r="E10" s="34" t="s">
        <v>149</v>
      </c>
      <c r="F10" s="35"/>
      <c r="G10" s="85"/>
      <c r="H10" s="35"/>
      <c r="I10" s="52">
        <v>1.5</v>
      </c>
      <c r="J10" s="9">
        <v>1.7</v>
      </c>
      <c r="K10" s="9">
        <v>1.6</v>
      </c>
      <c r="L10" s="9">
        <v>25</v>
      </c>
      <c r="M10" s="44"/>
      <c r="N10" s="9"/>
      <c r="P10" s="342"/>
      <c r="Q10" s="342"/>
      <c r="R10" s="342"/>
      <c r="S10" s="342"/>
      <c r="T10" s="375"/>
      <c r="U10" s="342"/>
    </row>
    <row r="11" spans="1:21" ht="15" customHeight="1" x14ac:dyDescent="0.2">
      <c r="A11" s="573" t="s">
        <v>13</v>
      </c>
      <c r="B11" s="574"/>
      <c r="C11" s="117" t="s">
        <v>402</v>
      </c>
      <c r="D11" s="6"/>
      <c r="E11" s="63" t="s">
        <v>151</v>
      </c>
      <c r="F11" s="37"/>
      <c r="G11" s="38"/>
      <c r="H11" s="38"/>
      <c r="I11" s="177">
        <v>0.01</v>
      </c>
      <c r="J11" s="178">
        <v>0.15</v>
      </c>
      <c r="K11" s="178">
        <v>0.13</v>
      </c>
      <c r="L11" s="9">
        <v>0.1</v>
      </c>
      <c r="M11" s="43">
        <v>0</v>
      </c>
      <c r="N11" s="9">
        <v>100</v>
      </c>
      <c r="P11" s="342"/>
      <c r="Q11" s="342"/>
      <c r="R11" s="342"/>
      <c r="S11" s="342">
        <v>0</v>
      </c>
      <c r="T11" s="342">
        <v>0</v>
      </c>
      <c r="U11" s="342">
        <v>100</v>
      </c>
    </row>
    <row r="12" spans="1:21" ht="15" customHeight="1" x14ac:dyDescent="0.2">
      <c r="A12" s="573" t="s">
        <v>78</v>
      </c>
      <c r="B12" s="574"/>
      <c r="C12" s="116" t="s">
        <v>282</v>
      </c>
      <c r="D12" s="2"/>
      <c r="E12" s="575" t="s">
        <v>150</v>
      </c>
      <c r="F12" s="576"/>
      <c r="G12" s="576"/>
      <c r="H12" s="577"/>
      <c r="I12" s="179">
        <v>0.4</v>
      </c>
      <c r="J12" s="176">
        <v>0.7</v>
      </c>
      <c r="K12" s="176">
        <v>0.6</v>
      </c>
      <c r="L12" s="9">
        <v>70</v>
      </c>
      <c r="M12" s="44"/>
      <c r="N12" s="9"/>
      <c r="O12" s="7"/>
      <c r="P12" s="342"/>
      <c r="Q12" s="342"/>
      <c r="R12" s="342"/>
      <c r="S12" s="342"/>
      <c r="T12" s="375"/>
      <c r="U12" s="342"/>
    </row>
    <row r="13" spans="1:21" ht="15" customHeight="1" x14ac:dyDescent="0.2">
      <c r="A13" s="578" t="s">
        <v>15</v>
      </c>
      <c r="B13" s="579"/>
      <c r="C13" s="121" t="s">
        <v>180</v>
      </c>
      <c r="D13" s="49"/>
      <c r="E13" s="64" t="s">
        <v>152</v>
      </c>
      <c r="F13" s="64"/>
      <c r="G13" s="64"/>
      <c r="H13" s="46"/>
      <c r="I13" s="180">
        <v>0.01</v>
      </c>
      <c r="J13" s="181">
        <v>0.4</v>
      </c>
      <c r="K13" s="181">
        <v>0.3</v>
      </c>
      <c r="L13" s="426">
        <v>2</v>
      </c>
      <c r="M13" s="43">
        <v>0</v>
      </c>
      <c r="N13" s="9">
        <v>100</v>
      </c>
      <c r="O13" s="7"/>
      <c r="P13" s="342">
        <v>0.1</v>
      </c>
      <c r="Q13" s="342">
        <v>0.3</v>
      </c>
      <c r="R13" s="342"/>
      <c r="S13" s="342">
        <v>2</v>
      </c>
      <c r="T13" s="342">
        <v>0</v>
      </c>
      <c r="U13" s="342">
        <v>100</v>
      </c>
    </row>
    <row r="14" spans="1:21" ht="15" customHeight="1" x14ac:dyDescent="0.2">
      <c r="A14" s="573" t="s">
        <v>14</v>
      </c>
      <c r="B14" s="574"/>
      <c r="C14" s="117" t="s">
        <v>403</v>
      </c>
      <c r="D14" s="49"/>
      <c r="E14" s="11"/>
      <c r="F14" s="8"/>
      <c r="G14" s="100"/>
      <c r="H14" s="38"/>
      <c r="I14" s="38"/>
      <c r="J14" s="8"/>
      <c r="K14" s="8"/>
      <c r="L14" s="427" t="s">
        <v>707</v>
      </c>
      <c r="M14" s="48"/>
      <c r="N14" s="8"/>
      <c r="O14" s="7"/>
      <c r="P14" s="7"/>
    </row>
    <row r="15" spans="1:21" ht="15" customHeight="1" x14ac:dyDescent="0.2">
      <c r="A15" s="14" t="s">
        <v>16</v>
      </c>
      <c r="B15" s="29"/>
      <c r="C15" s="161" t="s">
        <v>284</v>
      </c>
      <c r="D15" s="49"/>
      <c r="E15" s="570" t="s">
        <v>5</v>
      </c>
      <c r="F15" s="571"/>
      <c r="G15" s="571"/>
      <c r="H15" s="571"/>
      <c r="I15" s="88"/>
      <c r="J15" s="74"/>
      <c r="K15" s="87"/>
      <c r="L15" s="7"/>
      <c r="M15" s="7"/>
      <c r="N15" s="7"/>
      <c r="O15" s="7"/>
      <c r="P15" s="7"/>
    </row>
    <row r="16" spans="1:21" ht="15" customHeight="1" x14ac:dyDescent="0.2">
      <c r="A16" s="580" t="s">
        <v>17</v>
      </c>
      <c r="B16" s="581"/>
      <c r="C16" s="117"/>
      <c r="D16" s="5"/>
      <c r="E16" s="567" t="s">
        <v>100</v>
      </c>
      <c r="F16" s="568"/>
      <c r="G16" s="568"/>
      <c r="H16" s="568"/>
      <c r="I16" s="568"/>
      <c r="J16" s="74">
        <v>10</v>
      </c>
      <c r="K16" s="87"/>
      <c r="L16" s="6"/>
      <c r="M16" s="6"/>
      <c r="N16" s="7"/>
      <c r="O16" s="7"/>
      <c r="P16" s="7"/>
    </row>
    <row r="17" spans="1:16" ht="15" customHeight="1" x14ac:dyDescent="0.2">
      <c r="A17" s="26"/>
      <c r="B17" s="6"/>
      <c r="C17" s="123"/>
      <c r="D17" s="92"/>
      <c r="E17" s="567" t="s">
        <v>101</v>
      </c>
      <c r="F17" s="568"/>
      <c r="G17" s="568"/>
      <c r="H17" s="568"/>
      <c r="I17" s="569"/>
      <c r="J17" s="17">
        <v>90</v>
      </c>
      <c r="K17" s="4"/>
      <c r="L17" s="7"/>
      <c r="M17" s="7"/>
    </row>
    <row r="18" spans="1:16" ht="18" customHeight="1" x14ac:dyDescent="0.2">
      <c r="A18" s="26"/>
      <c r="B18" s="6"/>
      <c r="C18" s="123"/>
      <c r="D18" s="6"/>
      <c r="E18" s="613" t="s">
        <v>91</v>
      </c>
      <c r="F18" s="594"/>
      <c r="G18" s="594"/>
      <c r="H18" s="594"/>
      <c r="I18" s="96"/>
      <c r="J18" s="94">
        <v>16</v>
      </c>
      <c r="K18" s="95"/>
      <c r="L18" s="41"/>
      <c r="M18" s="42"/>
    </row>
    <row r="19" spans="1:16" ht="15" customHeight="1" x14ac:dyDescent="0.2">
      <c r="A19" s="16"/>
      <c r="B19" s="28"/>
      <c r="C19" s="124"/>
      <c r="D19" s="6"/>
      <c r="E19" s="614" t="s">
        <v>81</v>
      </c>
      <c r="F19" s="614"/>
      <c r="G19" s="614"/>
      <c r="H19" s="614"/>
      <c r="I19" s="614"/>
      <c r="J19" s="614"/>
      <c r="K19" s="614"/>
      <c r="L19" s="7"/>
      <c r="M19" s="7"/>
    </row>
    <row r="20" spans="1:16" ht="15" customHeight="1" x14ac:dyDescent="0.2">
      <c r="A20" s="16"/>
      <c r="B20" s="28"/>
      <c r="C20" s="125"/>
      <c r="D20" s="6"/>
      <c r="E20" s="615" t="s">
        <v>82</v>
      </c>
      <c r="F20" s="586"/>
      <c r="G20" s="586"/>
      <c r="H20" s="616"/>
      <c r="I20" s="15">
        <v>5</v>
      </c>
      <c r="J20" s="15">
        <v>8</v>
      </c>
      <c r="K20" s="9">
        <v>5</v>
      </c>
      <c r="L20" s="9">
        <v>6</v>
      </c>
      <c r="M20" s="9">
        <v>6</v>
      </c>
      <c r="N20" s="129" t="s">
        <v>202</v>
      </c>
      <c r="O20" s="129" t="s">
        <v>203</v>
      </c>
    </row>
    <row r="21" spans="1:16" ht="15" customHeight="1" x14ac:dyDescent="0.2">
      <c r="A21" s="14" t="s">
        <v>18</v>
      </c>
      <c r="B21" s="29"/>
      <c r="C21" s="126"/>
      <c r="D21" s="6"/>
      <c r="E21" s="13"/>
      <c r="F21" s="32"/>
      <c r="G21" s="65"/>
      <c r="H21" s="66"/>
      <c r="I21" s="15">
        <v>5</v>
      </c>
      <c r="J21" s="15">
        <v>5</v>
      </c>
      <c r="K21" s="9">
        <v>4</v>
      </c>
      <c r="L21" s="9">
        <v>5</v>
      </c>
      <c r="M21" s="9">
        <v>5</v>
      </c>
      <c r="N21" s="129">
        <f>AVERAGE(I20:M21)</f>
        <v>5.4</v>
      </c>
      <c r="O21" s="129">
        <f>SQRT(VAR(I20:M21)/10)</f>
        <v>0.33993463423951864</v>
      </c>
    </row>
    <row r="22" spans="1:16" ht="15" customHeight="1" x14ac:dyDescent="0.2">
      <c r="B22" s="68" t="s">
        <v>265</v>
      </c>
      <c r="C22" s="125"/>
      <c r="D22" s="6"/>
      <c r="E22" s="575" t="s">
        <v>93</v>
      </c>
      <c r="F22" s="576"/>
      <c r="G22" s="576"/>
      <c r="H22" s="576"/>
      <c r="I22" s="67"/>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6" hidden="1" thickBot="1" x14ac:dyDescent="0.25">
      <c r="A25" s="601" t="s">
        <v>19</v>
      </c>
      <c r="B25" s="602"/>
      <c r="C25" s="90"/>
      <c r="D25" s="30"/>
      <c r="E25" s="30"/>
      <c r="G25" s="75"/>
      <c r="H25" s="603" t="s">
        <v>98</v>
      </c>
      <c r="I25" s="603"/>
      <c r="J25" s="603"/>
      <c r="K25" s="81"/>
      <c r="L25" s="604" t="s">
        <v>75</v>
      </c>
      <c r="M25" s="603"/>
      <c r="N25" s="605"/>
    </row>
    <row r="26" spans="1:16" ht="71.25" hidden="1" customHeight="1" x14ac:dyDescent="0.2">
      <c r="A26" s="78" t="s">
        <v>74</v>
      </c>
      <c r="B26" s="31" t="s">
        <v>6</v>
      </c>
      <c r="C26" s="606" t="s">
        <v>96</v>
      </c>
      <c r="D26" s="607"/>
      <c r="E26" s="608"/>
      <c r="F26" s="89" t="s">
        <v>97</v>
      </c>
      <c r="G26" s="79" t="s">
        <v>102</v>
      </c>
      <c r="H26" s="79" t="s">
        <v>104</v>
      </c>
      <c r="I26" s="79" t="s">
        <v>103</v>
      </c>
      <c r="J26" s="79" t="s">
        <v>94</v>
      </c>
      <c r="K26" s="79" t="s">
        <v>77</v>
      </c>
      <c r="L26" s="79" t="s">
        <v>76</v>
      </c>
      <c r="M26" s="79" t="s">
        <v>95</v>
      </c>
      <c r="N26" s="79" t="s">
        <v>77</v>
      </c>
    </row>
    <row r="27" spans="1:16" ht="17.25" hidden="1" customHeight="1" x14ac:dyDescent="0.2">
      <c r="A27" s="18">
        <v>1</v>
      </c>
      <c r="B27" s="151" t="s">
        <v>132</v>
      </c>
      <c r="C27" s="564" t="s">
        <v>233</v>
      </c>
      <c r="D27" s="565"/>
      <c r="E27" s="566"/>
      <c r="F27" s="103" t="s">
        <v>238</v>
      </c>
      <c r="G27" s="285"/>
      <c r="H27" s="286">
        <v>1</v>
      </c>
      <c r="I27" s="287"/>
      <c r="J27" s="287"/>
      <c r="K27" s="287"/>
      <c r="L27" s="288"/>
      <c r="M27" s="287"/>
      <c r="N27" s="287"/>
    </row>
    <row r="28" spans="1:16" ht="17.25" hidden="1" customHeight="1" x14ac:dyDescent="0.2">
      <c r="A28" s="18">
        <v>1</v>
      </c>
      <c r="B28" s="151" t="s">
        <v>134</v>
      </c>
      <c r="C28" s="564" t="s">
        <v>233</v>
      </c>
      <c r="D28" s="565"/>
      <c r="E28" s="566"/>
      <c r="F28" s="103" t="s">
        <v>238</v>
      </c>
      <c r="G28" s="287"/>
      <c r="H28" s="289">
        <v>17</v>
      </c>
      <c r="I28" s="287"/>
      <c r="J28" s="287"/>
      <c r="K28" s="287"/>
      <c r="L28" s="288"/>
      <c r="M28" s="287"/>
      <c r="N28" s="287"/>
    </row>
    <row r="29" spans="1:16" ht="17.25" hidden="1" customHeight="1" x14ac:dyDescent="0.2">
      <c r="A29" s="18">
        <v>1</v>
      </c>
      <c r="B29" s="151" t="s">
        <v>135</v>
      </c>
      <c r="C29" s="564" t="s">
        <v>236</v>
      </c>
      <c r="D29" s="565"/>
      <c r="E29" s="566"/>
      <c r="F29" s="103" t="s">
        <v>242</v>
      </c>
      <c r="G29" s="287"/>
      <c r="H29" s="289"/>
      <c r="I29" s="287"/>
      <c r="J29" s="287">
        <v>1</v>
      </c>
      <c r="K29" s="287"/>
      <c r="L29" s="288"/>
      <c r="M29" s="287"/>
      <c r="N29" s="287"/>
    </row>
    <row r="30" spans="1:16" ht="17.25" hidden="1" customHeight="1" x14ac:dyDescent="0.2">
      <c r="A30" s="18">
        <v>1</v>
      </c>
      <c r="B30" s="151" t="s">
        <v>181</v>
      </c>
      <c r="C30" s="564" t="s">
        <v>234</v>
      </c>
      <c r="D30" s="565"/>
      <c r="E30" s="566"/>
      <c r="F30" s="103" t="s">
        <v>238</v>
      </c>
      <c r="G30" s="287"/>
      <c r="H30" s="289"/>
      <c r="I30" s="287"/>
      <c r="J30" s="287">
        <v>1</v>
      </c>
      <c r="K30" s="287"/>
      <c r="L30" s="288"/>
      <c r="M30" s="287"/>
      <c r="N30" s="287"/>
    </row>
    <row r="31" spans="1:16" ht="17.25" hidden="1" customHeight="1" x14ac:dyDescent="0.2">
      <c r="A31" s="18">
        <v>2</v>
      </c>
      <c r="B31" s="151" t="s">
        <v>181</v>
      </c>
      <c r="C31" s="564" t="s">
        <v>234</v>
      </c>
      <c r="D31" s="565"/>
      <c r="E31" s="566"/>
      <c r="F31" s="103" t="s">
        <v>238</v>
      </c>
      <c r="G31" s="287"/>
      <c r="H31" s="289" t="s">
        <v>286</v>
      </c>
      <c r="I31" s="287"/>
      <c r="J31" s="287">
        <v>2</v>
      </c>
      <c r="K31" s="287"/>
      <c r="L31" s="288"/>
      <c r="M31" s="287"/>
      <c r="N31" s="287"/>
    </row>
    <row r="32" spans="1:16" ht="17.25" hidden="1" customHeight="1" x14ac:dyDescent="0.2">
      <c r="A32" s="18">
        <v>2</v>
      </c>
      <c r="B32" s="151" t="s">
        <v>141</v>
      </c>
      <c r="C32" s="564" t="s">
        <v>234</v>
      </c>
      <c r="D32" s="565"/>
      <c r="E32" s="566"/>
      <c r="F32" s="103" t="s">
        <v>238</v>
      </c>
      <c r="G32" s="287"/>
      <c r="H32" s="289"/>
      <c r="I32" s="287"/>
      <c r="J32" s="287">
        <v>2</v>
      </c>
      <c r="K32" s="287"/>
      <c r="L32" s="288"/>
      <c r="M32" s="287"/>
      <c r="N32" s="287"/>
    </row>
    <row r="33" spans="1:15" ht="17.25" hidden="1" customHeight="1" x14ac:dyDescent="0.2">
      <c r="A33" s="18">
        <v>2</v>
      </c>
      <c r="B33" s="151" t="s">
        <v>134</v>
      </c>
      <c r="C33" s="564" t="s">
        <v>233</v>
      </c>
      <c r="D33" s="565"/>
      <c r="E33" s="566"/>
      <c r="F33" s="103" t="s">
        <v>238</v>
      </c>
      <c r="G33" s="287"/>
      <c r="H33" s="289">
        <v>3</v>
      </c>
      <c r="I33" s="287"/>
      <c r="J33" s="287"/>
      <c r="K33" s="287"/>
      <c r="L33" s="288"/>
      <c r="M33" s="287"/>
      <c r="N33" s="287"/>
    </row>
    <row r="34" spans="1:15" ht="17.25" hidden="1" customHeight="1" x14ac:dyDescent="0.2">
      <c r="A34" s="18">
        <v>3</v>
      </c>
      <c r="B34" s="151" t="s">
        <v>134</v>
      </c>
      <c r="C34" s="564" t="s">
        <v>233</v>
      </c>
      <c r="D34" s="565"/>
      <c r="E34" s="566"/>
      <c r="F34" s="103" t="s">
        <v>238</v>
      </c>
      <c r="G34" s="287"/>
      <c r="H34" s="289">
        <v>3</v>
      </c>
      <c r="I34" s="287"/>
      <c r="J34" s="287"/>
      <c r="K34" s="287"/>
      <c r="L34" s="288"/>
      <c r="M34" s="287"/>
      <c r="N34" s="287"/>
    </row>
    <row r="35" spans="1:15" ht="17.25" hidden="1" customHeight="1" x14ac:dyDescent="0.2">
      <c r="A35" s="18">
        <v>3</v>
      </c>
      <c r="B35" s="151" t="s">
        <v>135</v>
      </c>
      <c r="C35" s="564" t="s">
        <v>236</v>
      </c>
      <c r="D35" s="565"/>
      <c r="E35" s="566"/>
      <c r="F35" s="103" t="s">
        <v>242</v>
      </c>
      <c r="G35" s="287"/>
      <c r="H35" s="289"/>
      <c r="I35" s="287"/>
      <c r="J35" s="287">
        <v>3</v>
      </c>
      <c r="K35" s="287"/>
      <c r="L35" s="288"/>
      <c r="M35" s="287"/>
      <c r="N35" s="287"/>
    </row>
    <row r="36" spans="1:15" ht="17.25" hidden="1" customHeight="1" x14ac:dyDescent="0.2">
      <c r="A36" s="18">
        <v>4</v>
      </c>
      <c r="B36" s="151" t="s">
        <v>134</v>
      </c>
      <c r="C36" s="564" t="s">
        <v>233</v>
      </c>
      <c r="D36" s="565"/>
      <c r="E36" s="566"/>
      <c r="F36" s="103" t="s">
        <v>238</v>
      </c>
      <c r="G36" s="287"/>
      <c r="H36" s="289">
        <v>3</v>
      </c>
      <c r="I36" s="287"/>
      <c r="J36" s="287"/>
      <c r="K36" s="287"/>
      <c r="L36" s="288"/>
      <c r="M36" s="287"/>
      <c r="N36" s="287"/>
    </row>
    <row r="37" spans="1:15" ht="17.25" hidden="1" customHeight="1" x14ac:dyDescent="0.2">
      <c r="A37" s="18">
        <v>4</v>
      </c>
      <c r="B37" s="151" t="s">
        <v>135</v>
      </c>
      <c r="C37" s="564" t="s">
        <v>236</v>
      </c>
      <c r="D37" s="565"/>
      <c r="E37" s="566"/>
      <c r="F37" s="103" t="s">
        <v>242</v>
      </c>
      <c r="G37" s="287"/>
      <c r="H37" s="289"/>
      <c r="I37" s="287"/>
      <c r="J37" s="287">
        <v>1</v>
      </c>
      <c r="K37" s="287"/>
      <c r="L37" s="288"/>
      <c r="M37" s="287"/>
      <c r="N37" s="287"/>
    </row>
    <row r="38" spans="1:15" ht="17.25" hidden="1" customHeight="1" x14ac:dyDescent="0.2">
      <c r="A38" s="18">
        <v>4</v>
      </c>
      <c r="B38" s="151" t="s">
        <v>133</v>
      </c>
      <c r="C38" s="564" t="s">
        <v>236</v>
      </c>
      <c r="D38" s="565"/>
      <c r="E38" s="566"/>
      <c r="F38" s="103" t="s">
        <v>239</v>
      </c>
      <c r="G38" s="287"/>
      <c r="H38" s="289"/>
      <c r="I38" s="287"/>
      <c r="J38" s="287">
        <v>1</v>
      </c>
      <c r="K38" s="287"/>
      <c r="L38" s="288"/>
      <c r="M38" s="287"/>
      <c r="N38" s="287"/>
    </row>
    <row r="39" spans="1:15" ht="17.25" hidden="1" customHeight="1" x14ac:dyDescent="0.2">
      <c r="A39" s="18">
        <v>5</v>
      </c>
      <c r="B39" s="151" t="s">
        <v>134</v>
      </c>
      <c r="C39" s="564" t="s">
        <v>233</v>
      </c>
      <c r="D39" s="565"/>
      <c r="E39" s="566"/>
      <c r="F39" s="103" t="s">
        <v>238</v>
      </c>
      <c r="G39" s="287"/>
      <c r="H39" s="289">
        <v>5</v>
      </c>
      <c r="I39" s="287"/>
      <c r="J39" s="287"/>
      <c r="K39" s="287"/>
      <c r="L39" s="288"/>
      <c r="M39" s="287"/>
      <c r="N39" s="287"/>
    </row>
    <row r="40" spans="1:15" ht="17.25" hidden="1" customHeight="1" x14ac:dyDescent="0.2">
      <c r="A40" s="18">
        <v>5</v>
      </c>
      <c r="B40" s="151" t="s">
        <v>135</v>
      </c>
      <c r="C40" s="564" t="s">
        <v>236</v>
      </c>
      <c r="D40" s="565"/>
      <c r="E40" s="566"/>
      <c r="F40" s="103" t="s">
        <v>242</v>
      </c>
      <c r="G40" s="287"/>
      <c r="H40" s="289"/>
      <c r="I40" s="287"/>
      <c r="J40" s="287">
        <v>2</v>
      </c>
      <c r="K40" s="287"/>
      <c r="L40" s="288"/>
      <c r="M40" s="287"/>
      <c r="N40" s="287"/>
    </row>
    <row r="41" spans="1:15" ht="17.25" customHeight="1" x14ac:dyDescent="0.2">
      <c r="A41" s="18">
        <v>5</v>
      </c>
      <c r="B41" s="151" t="s">
        <v>935</v>
      </c>
      <c r="C41" s="97" t="s">
        <v>276</v>
      </c>
      <c r="D41" s="98"/>
      <c r="E41" s="99"/>
      <c r="F41" s="103" t="s">
        <v>242</v>
      </c>
      <c r="G41" s="287"/>
      <c r="H41" s="289"/>
      <c r="I41" s="287"/>
      <c r="J41" s="287"/>
      <c r="K41" s="287"/>
      <c r="L41" s="288">
        <v>1</v>
      </c>
      <c r="M41" s="287"/>
      <c r="N41" s="287"/>
      <c r="O41" t="s">
        <v>936</v>
      </c>
    </row>
    <row r="42" spans="1:15" ht="17.25" hidden="1" customHeight="1" x14ac:dyDescent="0.2">
      <c r="A42" s="18">
        <v>6</v>
      </c>
      <c r="B42" s="151" t="s">
        <v>134</v>
      </c>
      <c r="C42" s="564" t="s">
        <v>233</v>
      </c>
      <c r="D42" s="565"/>
      <c r="E42" s="566"/>
      <c r="F42" s="103" t="s">
        <v>238</v>
      </c>
      <c r="G42" s="287"/>
      <c r="H42" s="289">
        <v>9</v>
      </c>
      <c r="I42" s="287"/>
      <c r="J42" s="287"/>
      <c r="K42" s="287"/>
      <c r="L42" s="288"/>
      <c r="M42" s="287"/>
      <c r="N42" s="287"/>
    </row>
    <row r="43" spans="1:15" ht="17.25" hidden="1" customHeight="1" x14ac:dyDescent="0.2">
      <c r="A43" s="18">
        <v>6</v>
      </c>
      <c r="B43" s="151" t="s">
        <v>135</v>
      </c>
      <c r="C43" s="564" t="s">
        <v>236</v>
      </c>
      <c r="D43" s="565"/>
      <c r="E43" s="566"/>
      <c r="F43" s="103" t="s">
        <v>242</v>
      </c>
      <c r="G43" s="287"/>
      <c r="H43" s="289"/>
      <c r="I43" s="287"/>
      <c r="J43" s="287">
        <v>2</v>
      </c>
      <c r="K43" s="287"/>
      <c r="L43" s="288"/>
      <c r="M43" s="287"/>
      <c r="N43" s="287"/>
    </row>
    <row r="44" spans="1:15" ht="17.25" hidden="1" customHeight="1" x14ac:dyDescent="0.2">
      <c r="A44" s="18">
        <v>7</v>
      </c>
      <c r="B44" s="151" t="s">
        <v>134</v>
      </c>
      <c r="C44" s="564" t="s">
        <v>233</v>
      </c>
      <c r="D44" s="565"/>
      <c r="E44" s="566"/>
      <c r="F44" s="103" t="s">
        <v>238</v>
      </c>
      <c r="G44" s="287"/>
      <c r="H44" s="289">
        <v>1</v>
      </c>
      <c r="I44" s="287"/>
      <c r="J44" s="287"/>
      <c r="K44" s="287"/>
      <c r="L44" s="288"/>
      <c r="M44" s="287"/>
      <c r="N44" s="287"/>
    </row>
    <row r="45" spans="1:15" ht="17.25" hidden="1" customHeight="1" x14ac:dyDescent="0.2">
      <c r="A45" s="18">
        <v>7</v>
      </c>
      <c r="B45" s="151" t="s">
        <v>135</v>
      </c>
      <c r="C45" s="564" t="s">
        <v>236</v>
      </c>
      <c r="D45" s="565"/>
      <c r="E45" s="566"/>
      <c r="F45" s="103" t="s">
        <v>242</v>
      </c>
      <c r="G45" s="287"/>
      <c r="H45" s="289"/>
      <c r="I45" s="287"/>
      <c r="J45" s="287">
        <v>2</v>
      </c>
      <c r="K45" s="287"/>
      <c r="L45" s="288"/>
      <c r="M45" s="287"/>
      <c r="N45" s="287"/>
    </row>
    <row r="46" spans="1:15" ht="17.25" hidden="1" customHeight="1" x14ac:dyDescent="0.2">
      <c r="A46" s="18">
        <v>7</v>
      </c>
      <c r="B46" s="151" t="s">
        <v>182</v>
      </c>
      <c r="C46" s="564" t="s">
        <v>276</v>
      </c>
      <c r="D46" s="565"/>
      <c r="E46" s="566"/>
      <c r="F46" s="103" t="s">
        <v>276</v>
      </c>
      <c r="G46" s="287"/>
      <c r="H46" s="289"/>
      <c r="I46" s="287"/>
      <c r="J46" s="287"/>
      <c r="K46" s="287"/>
      <c r="L46" s="288">
        <v>1</v>
      </c>
      <c r="M46" s="287"/>
      <c r="N46" s="287"/>
    </row>
    <row r="47" spans="1:15" ht="17.25" hidden="1" customHeight="1" x14ac:dyDescent="0.2">
      <c r="A47" s="18">
        <v>8</v>
      </c>
      <c r="B47" s="151" t="s">
        <v>276</v>
      </c>
      <c r="C47" s="564" t="s">
        <v>276</v>
      </c>
      <c r="D47" s="565"/>
      <c r="E47" s="566"/>
      <c r="F47" s="151" t="s">
        <v>276</v>
      </c>
      <c r="G47" s="290" t="s">
        <v>276</v>
      </c>
      <c r="H47" s="290" t="s">
        <v>276</v>
      </c>
      <c r="I47" s="290" t="s">
        <v>276</v>
      </c>
      <c r="J47" s="290" t="s">
        <v>276</v>
      </c>
      <c r="K47" s="290" t="s">
        <v>276</v>
      </c>
      <c r="L47" s="290" t="s">
        <v>276</v>
      </c>
      <c r="M47" s="290" t="s">
        <v>276</v>
      </c>
      <c r="N47" s="290" t="s">
        <v>276</v>
      </c>
    </row>
    <row r="48" spans="1:15" ht="17.25" customHeight="1" x14ac:dyDescent="0.2">
      <c r="A48" s="18">
        <v>9</v>
      </c>
      <c r="B48" s="151" t="s">
        <v>900</v>
      </c>
      <c r="C48" s="564" t="s">
        <v>276</v>
      </c>
      <c r="D48" s="565"/>
      <c r="E48" s="566"/>
      <c r="F48" s="103" t="s">
        <v>242</v>
      </c>
      <c r="G48" s="287"/>
      <c r="H48" s="291"/>
      <c r="I48" s="287"/>
      <c r="J48" s="287"/>
      <c r="K48" s="287"/>
      <c r="L48" s="292">
        <v>1</v>
      </c>
      <c r="M48" s="287"/>
      <c r="N48" s="287"/>
      <c r="O48" t="s">
        <v>936</v>
      </c>
    </row>
    <row r="49" spans="1:15" ht="17.25" hidden="1" customHeight="1" x14ac:dyDescent="0.2">
      <c r="A49" s="18">
        <v>9</v>
      </c>
      <c r="B49" s="151" t="s">
        <v>135</v>
      </c>
      <c r="C49" s="564" t="s">
        <v>236</v>
      </c>
      <c r="D49" s="565"/>
      <c r="E49" s="566"/>
      <c r="F49" s="103" t="s">
        <v>242</v>
      </c>
      <c r="G49" s="287"/>
      <c r="H49" s="289"/>
      <c r="I49" s="287"/>
      <c r="J49" s="287">
        <v>3</v>
      </c>
      <c r="K49" s="287"/>
      <c r="L49" s="288"/>
      <c r="M49" s="287"/>
      <c r="N49" s="287"/>
    </row>
    <row r="50" spans="1:15" ht="17.25" customHeight="1" x14ac:dyDescent="0.2">
      <c r="A50" s="18">
        <v>10</v>
      </c>
      <c r="B50" s="151" t="s">
        <v>900</v>
      </c>
      <c r="C50" s="564" t="s">
        <v>276</v>
      </c>
      <c r="D50" s="565"/>
      <c r="E50" s="566"/>
      <c r="F50" s="103" t="s">
        <v>242</v>
      </c>
      <c r="G50" s="287"/>
      <c r="H50" s="291"/>
      <c r="I50" s="287"/>
      <c r="J50" s="287"/>
      <c r="K50" s="287"/>
      <c r="L50" s="292">
        <v>2</v>
      </c>
      <c r="M50" s="287"/>
      <c r="N50" s="287"/>
      <c r="O50" t="s">
        <v>936</v>
      </c>
    </row>
    <row r="51" spans="1:15" ht="17.25" hidden="1" customHeight="1" x14ac:dyDescent="0.2">
      <c r="A51" s="18">
        <v>10</v>
      </c>
      <c r="B51" s="151" t="s">
        <v>135</v>
      </c>
      <c r="C51" s="564" t="s">
        <v>236</v>
      </c>
      <c r="D51" s="565"/>
      <c r="E51" s="566"/>
      <c r="F51" s="103" t="s">
        <v>242</v>
      </c>
      <c r="G51" s="287"/>
      <c r="H51" s="289"/>
      <c r="I51" s="287"/>
      <c r="J51" s="287">
        <v>2</v>
      </c>
      <c r="K51" s="287"/>
      <c r="L51" s="288"/>
      <c r="M51" s="287"/>
      <c r="N51" s="287"/>
    </row>
    <row r="52" spans="1:15" ht="17.25" hidden="1" customHeight="1" x14ac:dyDescent="0.2">
      <c r="A52" s="18">
        <v>11</v>
      </c>
      <c r="B52" s="151" t="s">
        <v>232</v>
      </c>
      <c r="C52" s="564" t="s">
        <v>236</v>
      </c>
      <c r="D52" s="565"/>
      <c r="E52" s="566"/>
      <c r="F52" s="103" t="s">
        <v>239</v>
      </c>
      <c r="G52" s="287"/>
      <c r="H52" s="289"/>
      <c r="I52" s="287"/>
      <c r="J52" s="287">
        <v>1</v>
      </c>
      <c r="K52" s="287"/>
      <c r="L52" s="288"/>
      <c r="M52" s="287"/>
      <c r="N52" s="287"/>
    </row>
    <row r="53" spans="1:15" ht="17.25" hidden="1" customHeight="1" x14ac:dyDescent="0.2">
      <c r="A53" s="18">
        <v>11</v>
      </c>
      <c r="B53" s="151" t="s">
        <v>135</v>
      </c>
      <c r="C53" s="598" t="s">
        <v>236</v>
      </c>
      <c r="D53" s="598"/>
      <c r="E53" s="598"/>
      <c r="F53" s="151" t="s">
        <v>242</v>
      </c>
      <c r="G53" s="287"/>
      <c r="H53" s="287"/>
      <c r="I53" s="287"/>
      <c r="J53" s="287">
        <v>1</v>
      </c>
      <c r="K53" s="287"/>
      <c r="L53" s="287"/>
      <c r="M53" s="287"/>
      <c r="N53" s="287"/>
    </row>
    <row r="54" spans="1:15" ht="17.25" hidden="1" customHeight="1" x14ac:dyDescent="0.2">
      <c r="A54" s="18">
        <v>12</v>
      </c>
      <c r="B54" s="151" t="s">
        <v>134</v>
      </c>
      <c r="C54" s="564" t="s">
        <v>233</v>
      </c>
      <c r="D54" s="565"/>
      <c r="E54" s="566"/>
      <c r="F54" s="151" t="s">
        <v>238</v>
      </c>
      <c r="G54" s="287"/>
      <c r="H54" s="287">
        <v>18</v>
      </c>
      <c r="I54" s="287"/>
      <c r="J54" s="287"/>
      <c r="K54" s="287"/>
      <c r="L54" s="287"/>
      <c r="M54" s="287"/>
      <c r="N54" s="287"/>
    </row>
    <row r="55" spans="1:15" ht="17.25" hidden="1" customHeight="1" x14ac:dyDescent="0.2">
      <c r="A55" s="18">
        <v>12</v>
      </c>
      <c r="B55" s="103" t="s">
        <v>135</v>
      </c>
      <c r="C55" s="564" t="s">
        <v>236</v>
      </c>
      <c r="D55" s="565"/>
      <c r="E55" s="566"/>
      <c r="F55" s="104" t="s">
        <v>242</v>
      </c>
      <c r="G55" s="287"/>
      <c r="H55" s="289">
        <v>1</v>
      </c>
      <c r="I55" s="287"/>
      <c r="J55" s="287"/>
      <c r="K55" s="287"/>
      <c r="L55" s="288"/>
      <c r="M55" s="287"/>
      <c r="N55" s="287"/>
    </row>
    <row r="56" spans="1:15" ht="17.25" hidden="1" customHeight="1" x14ac:dyDescent="0.2">
      <c r="A56" s="18">
        <v>12</v>
      </c>
      <c r="B56" s="151" t="s">
        <v>232</v>
      </c>
      <c r="C56" s="564" t="s">
        <v>236</v>
      </c>
      <c r="D56" s="565"/>
      <c r="E56" s="566"/>
      <c r="F56" s="104" t="s">
        <v>239</v>
      </c>
      <c r="G56" s="287"/>
      <c r="H56" s="289">
        <v>1</v>
      </c>
      <c r="I56" s="287"/>
      <c r="J56" s="287"/>
      <c r="K56" s="287"/>
      <c r="L56" s="288"/>
      <c r="M56" s="287"/>
      <c r="N56" s="287"/>
    </row>
    <row r="57" spans="1:15" ht="17.25" hidden="1" customHeight="1" x14ac:dyDescent="0.2">
      <c r="A57" s="18">
        <v>13</v>
      </c>
      <c r="B57" s="103" t="s">
        <v>134</v>
      </c>
      <c r="C57" s="564" t="s">
        <v>233</v>
      </c>
      <c r="D57" s="565"/>
      <c r="E57" s="566"/>
      <c r="F57" s="104" t="s">
        <v>238</v>
      </c>
      <c r="G57" s="287"/>
      <c r="H57" s="289">
        <v>15</v>
      </c>
      <c r="I57" s="287"/>
      <c r="J57" s="287"/>
      <c r="K57" s="287"/>
      <c r="L57" s="288"/>
      <c r="M57" s="287"/>
      <c r="N57" s="287"/>
    </row>
    <row r="58" spans="1:15" ht="17.25" customHeight="1" x14ac:dyDescent="0.2">
      <c r="A58" s="18">
        <v>13</v>
      </c>
      <c r="B58" s="151" t="s">
        <v>900</v>
      </c>
      <c r="C58" s="564" t="s">
        <v>276</v>
      </c>
      <c r="D58" s="565"/>
      <c r="E58" s="566"/>
      <c r="F58" s="104" t="s">
        <v>242</v>
      </c>
      <c r="G58" s="287"/>
      <c r="H58" s="289"/>
      <c r="I58" s="287"/>
      <c r="J58" s="293"/>
      <c r="K58" s="287"/>
      <c r="L58" s="292">
        <v>1</v>
      </c>
      <c r="M58" s="287"/>
      <c r="N58" s="287"/>
      <c r="O58" t="s">
        <v>937</v>
      </c>
    </row>
    <row r="59" spans="1:15" ht="17.25" hidden="1" customHeight="1" x14ac:dyDescent="0.2">
      <c r="A59" s="18">
        <v>13</v>
      </c>
      <c r="B59" s="151" t="s">
        <v>232</v>
      </c>
      <c r="C59" s="564" t="s">
        <v>236</v>
      </c>
      <c r="D59" s="565"/>
      <c r="E59" s="566"/>
      <c r="F59" s="104" t="s">
        <v>239</v>
      </c>
      <c r="G59" s="287"/>
      <c r="H59" s="289"/>
      <c r="I59" s="287"/>
      <c r="J59" s="287">
        <v>1</v>
      </c>
      <c r="K59" s="287"/>
      <c r="L59" s="292">
        <v>2</v>
      </c>
      <c r="M59" s="287"/>
      <c r="N59" s="287"/>
    </row>
    <row r="60" spans="1:15" ht="17.25" hidden="1" customHeight="1" x14ac:dyDescent="0.2">
      <c r="A60" s="18">
        <v>13</v>
      </c>
      <c r="B60" s="103" t="s">
        <v>129</v>
      </c>
      <c r="C60" s="564" t="s">
        <v>233</v>
      </c>
      <c r="D60" s="565"/>
      <c r="E60" s="566"/>
      <c r="F60" s="104" t="s">
        <v>238</v>
      </c>
      <c r="G60" s="287"/>
      <c r="H60" s="289"/>
      <c r="I60" s="287"/>
      <c r="J60" s="287">
        <v>1</v>
      </c>
      <c r="K60" s="287"/>
      <c r="L60" s="288"/>
      <c r="M60" s="287"/>
      <c r="N60" s="287"/>
    </row>
    <row r="61" spans="1:15" ht="17.25" hidden="1" customHeight="1" x14ac:dyDescent="0.2">
      <c r="A61" s="18">
        <v>14</v>
      </c>
      <c r="B61" s="103" t="s">
        <v>181</v>
      </c>
      <c r="C61" s="564" t="s">
        <v>234</v>
      </c>
      <c r="D61" s="565"/>
      <c r="E61" s="566"/>
      <c r="F61" s="104" t="s">
        <v>238</v>
      </c>
      <c r="G61" s="287"/>
      <c r="H61" s="289"/>
      <c r="I61" s="287"/>
      <c r="J61" s="287">
        <v>3</v>
      </c>
      <c r="K61" s="287"/>
      <c r="L61" s="288"/>
      <c r="M61" s="287"/>
      <c r="N61" s="287"/>
    </row>
    <row r="62" spans="1:15" ht="17.25" customHeight="1" x14ac:dyDescent="0.2">
      <c r="A62" s="18">
        <v>14</v>
      </c>
      <c r="B62" s="103" t="s">
        <v>183</v>
      </c>
      <c r="C62" s="564" t="s">
        <v>276</v>
      </c>
      <c r="D62" s="565"/>
      <c r="E62" s="566"/>
      <c r="F62" s="104" t="s">
        <v>242</v>
      </c>
      <c r="G62" s="287"/>
      <c r="H62" s="289"/>
      <c r="I62" s="287"/>
      <c r="J62" s="287"/>
      <c r="K62" s="287"/>
      <c r="L62" s="288">
        <v>1</v>
      </c>
      <c r="M62" s="287"/>
      <c r="N62" s="287"/>
      <c r="O62" t="s">
        <v>959</v>
      </c>
    </row>
    <row r="63" spans="1:15" ht="17.25" hidden="1" customHeight="1" x14ac:dyDescent="0.2">
      <c r="A63" s="18">
        <v>14</v>
      </c>
      <c r="B63" s="103" t="s">
        <v>185</v>
      </c>
      <c r="C63" s="564" t="s">
        <v>234</v>
      </c>
      <c r="D63" s="565"/>
      <c r="E63" s="566"/>
      <c r="F63" s="104" t="s">
        <v>238</v>
      </c>
      <c r="G63" s="287"/>
      <c r="H63" s="289">
        <v>10</v>
      </c>
      <c r="I63" s="287"/>
      <c r="J63" s="287"/>
      <c r="K63" s="287"/>
      <c r="L63" s="288"/>
      <c r="M63" s="287"/>
      <c r="N63" s="287"/>
    </row>
    <row r="64" spans="1:15" ht="17.25" hidden="1" customHeight="1" x14ac:dyDescent="0.2">
      <c r="A64" s="18">
        <v>15</v>
      </c>
      <c r="B64" s="103" t="s">
        <v>134</v>
      </c>
      <c r="C64" s="564" t="s">
        <v>233</v>
      </c>
      <c r="D64" s="565"/>
      <c r="E64" s="566"/>
      <c r="F64" s="104" t="s">
        <v>239</v>
      </c>
      <c r="G64" s="287"/>
      <c r="H64" s="289">
        <v>6</v>
      </c>
      <c r="I64" s="287"/>
      <c r="J64" s="287"/>
      <c r="K64" s="287"/>
      <c r="L64" s="288"/>
      <c r="M64" s="287"/>
      <c r="N64" s="287"/>
    </row>
    <row r="65" spans="1:14" ht="17.25" hidden="1" customHeight="1" x14ac:dyDescent="0.2">
      <c r="A65" s="18">
        <v>15</v>
      </c>
      <c r="B65" s="103" t="s">
        <v>135</v>
      </c>
      <c r="C65" s="564" t="s">
        <v>236</v>
      </c>
      <c r="D65" s="565"/>
      <c r="E65" s="566"/>
      <c r="F65" s="104" t="s">
        <v>242</v>
      </c>
      <c r="G65" s="287"/>
      <c r="H65" s="289"/>
      <c r="I65" s="287"/>
      <c r="J65" s="287">
        <v>1</v>
      </c>
      <c r="K65" s="287"/>
      <c r="L65" s="288"/>
      <c r="M65" s="287"/>
      <c r="N65" s="287"/>
    </row>
    <row r="66" spans="1:14" ht="17.25" hidden="1" customHeight="1" x14ac:dyDescent="0.2">
      <c r="A66" s="18">
        <v>16</v>
      </c>
      <c r="B66" s="103" t="s">
        <v>129</v>
      </c>
      <c r="C66" s="564" t="s">
        <v>233</v>
      </c>
      <c r="D66" s="565"/>
      <c r="E66" s="566"/>
      <c r="F66" s="104" t="s">
        <v>238</v>
      </c>
      <c r="G66" s="287"/>
      <c r="H66" s="289">
        <v>1</v>
      </c>
      <c r="I66" s="287"/>
      <c r="J66" s="287"/>
      <c r="K66" s="287"/>
      <c r="L66" s="288"/>
      <c r="M66" s="287"/>
      <c r="N66" s="287"/>
    </row>
    <row r="67" spans="1:14" ht="17.25" hidden="1" customHeight="1" x14ac:dyDescent="0.2">
      <c r="A67" s="18">
        <v>16</v>
      </c>
      <c r="B67" s="103" t="s">
        <v>134</v>
      </c>
      <c r="C67" s="564" t="s">
        <v>233</v>
      </c>
      <c r="D67" s="565"/>
      <c r="E67" s="566"/>
      <c r="F67" s="104" t="s">
        <v>238</v>
      </c>
      <c r="G67" s="287"/>
      <c r="H67" s="289">
        <v>5</v>
      </c>
      <c r="I67" s="287"/>
      <c r="J67" s="287"/>
      <c r="K67" s="287"/>
      <c r="L67" s="288"/>
      <c r="M67" s="287"/>
      <c r="N67" s="287"/>
    </row>
    <row r="68" spans="1:14" ht="17.25" hidden="1" customHeight="1" x14ac:dyDescent="0.2">
      <c r="A68" s="18">
        <v>17</v>
      </c>
      <c r="B68" s="103" t="s">
        <v>134</v>
      </c>
      <c r="C68" s="564" t="s">
        <v>233</v>
      </c>
      <c r="D68" s="565"/>
      <c r="E68" s="566"/>
      <c r="F68" s="104" t="s">
        <v>238</v>
      </c>
      <c r="G68" s="287"/>
      <c r="H68" s="289">
        <v>21</v>
      </c>
      <c r="I68" s="287"/>
      <c r="J68" s="287"/>
      <c r="K68" s="287"/>
      <c r="L68" s="288"/>
      <c r="M68" s="287"/>
      <c r="N68" s="287"/>
    </row>
    <row r="69" spans="1:14" ht="17.25" hidden="1" customHeight="1" x14ac:dyDescent="0.2">
      <c r="A69" s="18">
        <v>17</v>
      </c>
      <c r="B69" s="103" t="s">
        <v>135</v>
      </c>
      <c r="C69" s="564" t="s">
        <v>236</v>
      </c>
      <c r="D69" s="565"/>
      <c r="E69" s="566"/>
      <c r="F69" s="104" t="s">
        <v>242</v>
      </c>
      <c r="G69" s="287"/>
      <c r="H69" s="289"/>
      <c r="I69" s="287"/>
      <c r="J69" s="287">
        <v>2</v>
      </c>
      <c r="K69" s="287"/>
      <c r="L69" s="288"/>
      <c r="M69" s="287"/>
      <c r="N69" s="287"/>
    </row>
    <row r="70" spans="1:14" ht="17.25" hidden="1" customHeight="1" x14ac:dyDescent="0.2">
      <c r="A70" s="18">
        <v>17</v>
      </c>
      <c r="B70" s="103" t="s">
        <v>181</v>
      </c>
      <c r="C70" s="564" t="s">
        <v>234</v>
      </c>
      <c r="D70" s="565"/>
      <c r="E70" s="566"/>
      <c r="F70" s="104" t="s">
        <v>238</v>
      </c>
      <c r="G70" s="287"/>
      <c r="H70" s="289"/>
      <c r="I70" s="287"/>
      <c r="J70" s="287">
        <v>1</v>
      </c>
      <c r="K70" s="287"/>
      <c r="L70" s="288"/>
      <c r="M70" s="287"/>
      <c r="N70" s="287"/>
    </row>
    <row r="71" spans="1:14" ht="17.25" hidden="1" customHeight="1" x14ac:dyDescent="0.2">
      <c r="A71" s="18">
        <v>17</v>
      </c>
      <c r="B71" s="103" t="s">
        <v>185</v>
      </c>
      <c r="C71" s="564" t="s">
        <v>234</v>
      </c>
      <c r="D71" s="565"/>
      <c r="E71" s="566"/>
      <c r="F71" s="104" t="s">
        <v>238</v>
      </c>
      <c r="G71" s="287"/>
      <c r="H71" s="289">
        <v>10</v>
      </c>
      <c r="I71" s="287"/>
      <c r="J71" s="287"/>
      <c r="K71" s="287"/>
      <c r="L71" s="288"/>
      <c r="M71" s="287"/>
      <c r="N71" s="287"/>
    </row>
    <row r="72" spans="1:14" ht="17.25" hidden="1" customHeight="1" x14ac:dyDescent="0.2">
      <c r="A72" s="18">
        <v>18</v>
      </c>
      <c r="B72" s="103" t="s">
        <v>134</v>
      </c>
      <c r="C72" s="564" t="s">
        <v>233</v>
      </c>
      <c r="D72" s="565"/>
      <c r="E72" s="566"/>
      <c r="F72" s="104" t="s">
        <v>238</v>
      </c>
      <c r="G72" s="287"/>
      <c r="H72" s="289">
        <v>30</v>
      </c>
      <c r="I72" s="287"/>
      <c r="J72" s="287"/>
      <c r="K72" s="287"/>
      <c r="L72" s="288"/>
      <c r="M72" s="287"/>
      <c r="N72" s="287"/>
    </row>
    <row r="73" spans="1:14" ht="17.25" hidden="1" customHeight="1" x14ac:dyDescent="0.2">
      <c r="A73" s="18">
        <v>18</v>
      </c>
      <c r="B73" s="103" t="s">
        <v>135</v>
      </c>
      <c r="C73" s="564" t="s">
        <v>236</v>
      </c>
      <c r="D73" s="565"/>
      <c r="E73" s="566"/>
      <c r="F73" s="104" t="s">
        <v>242</v>
      </c>
      <c r="G73" s="287"/>
      <c r="H73" s="289"/>
      <c r="I73" s="287"/>
      <c r="J73" s="287">
        <v>2</v>
      </c>
      <c r="K73" s="287"/>
      <c r="L73" s="288"/>
      <c r="M73" s="287"/>
      <c r="N73" s="287"/>
    </row>
    <row r="74" spans="1:14" ht="17.25" hidden="1" customHeight="1" x14ac:dyDescent="0.2">
      <c r="A74" s="18">
        <v>18</v>
      </c>
      <c r="B74" s="103" t="s">
        <v>181</v>
      </c>
      <c r="C74" s="564" t="s">
        <v>234</v>
      </c>
      <c r="D74" s="565"/>
      <c r="E74" s="566"/>
      <c r="F74" s="104" t="s">
        <v>238</v>
      </c>
      <c r="G74" s="287"/>
      <c r="H74" s="289"/>
      <c r="I74" s="287"/>
      <c r="J74" s="287">
        <v>1</v>
      </c>
      <c r="K74" s="287"/>
      <c r="L74" s="288"/>
      <c r="M74" s="287"/>
      <c r="N74" s="287"/>
    </row>
    <row r="75" spans="1:14" ht="17.25" hidden="1" customHeight="1" x14ac:dyDescent="0.2">
      <c r="A75" s="18">
        <v>19</v>
      </c>
      <c r="B75" s="103" t="s">
        <v>134</v>
      </c>
      <c r="C75" s="564" t="s">
        <v>233</v>
      </c>
      <c r="D75" s="565"/>
      <c r="E75" s="566"/>
      <c r="F75" s="104" t="s">
        <v>238</v>
      </c>
      <c r="G75" s="287"/>
      <c r="H75" s="289">
        <v>6</v>
      </c>
      <c r="I75" s="287"/>
      <c r="J75" s="287"/>
      <c r="K75" s="287"/>
      <c r="L75" s="288"/>
      <c r="M75" s="287"/>
      <c r="N75" s="287"/>
    </row>
    <row r="76" spans="1:14" ht="17.25" hidden="1" customHeight="1" x14ac:dyDescent="0.2">
      <c r="A76" s="18">
        <v>19</v>
      </c>
      <c r="B76" s="103" t="s">
        <v>133</v>
      </c>
      <c r="C76" s="564" t="s">
        <v>236</v>
      </c>
      <c r="D76" s="565"/>
      <c r="E76" s="566"/>
      <c r="F76" s="104" t="s">
        <v>239</v>
      </c>
      <c r="G76" s="287"/>
      <c r="H76" s="289"/>
      <c r="I76" s="287"/>
      <c r="J76" s="287">
        <v>2</v>
      </c>
      <c r="K76" s="287"/>
      <c r="L76" s="288"/>
      <c r="M76" s="287"/>
      <c r="N76" s="287"/>
    </row>
    <row r="77" spans="1:14" ht="17.25" hidden="1" customHeight="1" x14ac:dyDescent="0.2">
      <c r="A77" s="18">
        <v>19</v>
      </c>
      <c r="B77" s="151" t="s">
        <v>232</v>
      </c>
      <c r="C77" s="564" t="s">
        <v>236</v>
      </c>
      <c r="D77" s="565"/>
      <c r="E77" s="566"/>
      <c r="F77" s="104" t="s">
        <v>239</v>
      </c>
      <c r="G77" s="287"/>
      <c r="H77" s="289"/>
      <c r="I77" s="287"/>
      <c r="J77" s="287">
        <v>1</v>
      </c>
      <c r="K77" s="287"/>
      <c r="L77" s="288"/>
      <c r="M77" s="287"/>
      <c r="N77" s="287"/>
    </row>
    <row r="78" spans="1:14" ht="17.25" hidden="1" customHeight="1" x14ac:dyDescent="0.2">
      <c r="A78" s="18">
        <v>20</v>
      </c>
      <c r="B78" s="151" t="s">
        <v>232</v>
      </c>
      <c r="C78" s="564" t="s">
        <v>236</v>
      </c>
      <c r="D78" s="565"/>
      <c r="E78" s="566"/>
      <c r="F78" s="104" t="s">
        <v>239</v>
      </c>
      <c r="G78" s="287"/>
      <c r="H78" s="289">
        <v>2</v>
      </c>
      <c r="I78" s="287"/>
      <c r="J78" s="287"/>
      <c r="K78" s="287"/>
      <c r="L78" s="288"/>
      <c r="M78" s="287"/>
      <c r="N78" s="287"/>
    </row>
    <row r="79" spans="1:14" ht="17.25" hidden="1" customHeight="1" x14ac:dyDescent="0.2">
      <c r="A79" s="18">
        <v>20</v>
      </c>
      <c r="B79" s="103" t="s">
        <v>133</v>
      </c>
      <c r="C79" s="564" t="s">
        <v>236</v>
      </c>
      <c r="D79" s="565"/>
      <c r="E79" s="566"/>
      <c r="F79" s="104" t="s">
        <v>239</v>
      </c>
      <c r="G79" s="287"/>
      <c r="H79" s="289"/>
      <c r="I79" s="287"/>
      <c r="J79" s="287">
        <v>2</v>
      </c>
      <c r="K79" s="287"/>
      <c r="L79" s="288"/>
      <c r="M79" s="287"/>
      <c r="N79" s="287"/>
    </row>
    <row r="80" spans="1:14" ht="17.25" hidden="1" customHeight="1" x14ac:dyDescent="0.2">
      <c r="A80" s="18">
        <v>20</v>
      </c>
      <c r="B80" s="103" t="s">
        <v>181</v>
      </c>
      <c r="C80" s="564" t="s">
        <v>234</v>
      </c>
      <c r="D80" s="565"/>
      <c r="E80" s="566"/>
      <c r="F80" s="104" t="s">
        <v>238</v>
      </c>
      <c r="G80" s="287"/>
      <c r="H80" s="289"/>
      <c r="I80" s="287"/>
      <c r="J80" s="287">
        <v>3</v>
      </c>
      <c r="K80" s="287"/>
      <c r="L80" s="288"/>
      <c r="M80" s="287"/>
      <c r="N80" s="287"/>
    </row>
    <row r="81" spans="1:18" ht="17.25" hidden="1" customHeight="1" x14ac:dyDescent="0.2">
      <c r="A81" s="345">
        <v>1</v>
      </c>
      <c r="B81" s="382" t="s">
        <v>132</v>
      </c>
      <c r="C81" s="609" t="s">
        <v>233</v>
      </c>
      <c r="D81" s="610"/>
      <c r="E81" s="611"/>
      <c r="F81" s="383" t="s">
        <v>238</v>
      </c>
      <c r="G81" s="340"/>
      <c r="H81" s="340">
        <v>1</v>
      </c>
      <c r="I81" s="340"/>
      <c r="J81" s="340"/>
      <c r="K81" s="340"/>
      <c r="L81" s="340"/>
      <c r="M81" s="340"/>
      <c r="N81" s="340"/>
      <c r="P81" s="450" t="s">
        <v>725</v>
      </c>
      <c r="R81">
        <f t="shared" ref="R81:R110" si="0">SUM(G81:I81,K81:N81)</f>
        <v>1</v>
      </c>
    </row>
    <row r="82" spans="1:18" ht="17.25" hidden="1" customHeight="1" x14ac:dyDescent="0.2">
      <c r="A82" s="345">
        <v>1</v>
      </c>
      <c r="B82" s="382" t="s">
        <v>134</v>
      </c>
      <c r="C82" s="609" t="s">
        <v>233</v>
      </c>
      <c r="D82" s="610"/>
      <c r="E82" s="611"/>
      <c r="F82" s="383" t="s">
        <v>238</v>
      </c>
      <c r="G82" s="340"/>
      <c r="H82" s="340">
        <v>20</v>
      </c>
      <c r="I82" s="340"/>
      <c r="J82" s="340"/>
      <c r="K82" s="340"/>
      <c r="L82" s="340"/>
      <c r="M82" s="340"/>
      <c r="N82" s="340"/>
      <c r="P82" s="450" t="s">
        <v>725</v>
      </c>
      <c r="R82">
        <f t="shared" si="0"/>
        <v>20</v>
      </c>
    </row>
    <row r="83" spans="1:18" ht="17.25" hidden="1" customHeight="1" x14ac:dyDescent="0.2">
      <c r="A83" s="345">
        <v>3</v>
      </c>
      <c r="B83" s="382" t="s">
        <v>134</v>
      </c>
      <c r="C83" s="609" t="s">
        <v>233</v>
      </c>
      <c r="D83" s="610"/>
      <c r="E83" s="611"/>
      <c r="F83" s="383" t="s">
        <v>238</v>
      </c>
      <c r="G83" s="340"/>
      <c r="H83" s="340">
        <v>8</v>
      </c>
      <c r="I83" s="340"/>
      <c r="J83" s="340"/>
      <c r="K83" s="340"/>
      <c r="L83" s="340"/>
      <c r="M83" s="340"/>
      <c r="N83" s="340"/>
      <c r="P83" s="450" t="s">
        <v>725</v>
      </c>
      <c r="R83">
        <f t="shared" si="0"/>
        <v>8</v>
      </c>
    </row>
    <row r="84" spans="1:18" ht="17.25" hidden="1" customHeight="1" x14ac:dyDescent="0.2">
      <c r="A84" s="345">
        <v>5</v>
      </c>
      <c r="B84" s="382" t="s">
        <v>134</v>
      </c>
      <c r="C84" s="609" t="s">
        <v>233</v>
      </c>
      <c r="D84" s="610"/>
      <c r="E84" s="611"/>
      <c r="F84" s="383" t="s">
        <v>238</v>
      </c>
      <c r="G84" s="340"/>
      <c r="H84" s="340">
        <v>11</v>
      </c>
      <c r="I84" s="340"/>
      <c r="J84" s="340"/>
      <c r="K84" s="340"/>
      <c r="L84" s="340"/>
      <c r="M84" s="340"/>
      <c r="N84" s="340"/>
      <c r="P84" s="450" t="s">
        <v>725</v>
      </c>
      <c r="R84">
        <f t="shared" si="0"/>
        <v>11</v>
      </c>
    </row>
    <row r="85" spans="1:18" ht="17.25" hidden="1" customHeight="1" x14ac:dyDescent="0.2">
      <c r="A85" s="345">
        <v>6</v>
      </c>
      <c r="B85" s="382" t="s">
        <v>134</v>
      </c>
      <c r="C85" s="609" t="s">
        <v>233</v>
      </c>
      <c r="D85" s="610"/>
      <c r="E85" s="611"/>
      <c r="F85" s="383" t="s">
        <v>238</v>
      </c>
      <c r="G85" s="340"/>
      <c r="H85" s="340">
        <v>14</v>
      </c>
      <c r="I85" s="340"/>
      <c r="J85" s="340"/>
      <c r="K85" s="340"/>
      <c r="L85" s="340"/>
      <c r="M85" s="340"/>
      <c r="N85" s="340"/>
      <c r="P85" s="450" t="s">
        <v>725</v>
      </c>
      <c r="R85">
        <f t="shared" si="0"/>
        <v>14</v>
      </c>
    </row>
    <row r="86" spans="1:18" ht="17.25" hidden="1" customHeight="1" x14ac:dyDescent="0.2">
      <c r="A86" s="345">
        <v>7</v>
      </c>
      <c r="B86" s="382" t="s">
        <v>135</v>
      </c>
      <c r="C86" s="609" t="s">
        <v>236</v>
      </c>
      <c r="D86" s="610"/>
      <c r="E86" s="611"/>
      <c r="F86" s="383" t="s">
        <v>242</v>
      </c>
      <c r="G86" s="340"/>
      <c r="H86" s="340"/>
      <c r="I86" s="340"/>
      <c r="J86" s="340"/>
      <c r="K86" s="340"/>
      <c r="L86" s="340">
        <v>1</v>
      </c>
      <c r="M86" s="340"/>
      <c r="N86" s="340"/>
      <c r="P86" s="450" t="s">
        <v>725</v>
      </c>
      <c r="R86">
        <f t="shared" si="0"/>
        <v>1</v>
      </c>
    </row>
    <row r="87" spans="1:18" ht="17.25" hidden="1" customHeight="1" x14ac:dyDescent="0.2">
      <c r="A87" s="345">
        <v>7</v>
      </c>
      <c r="B87" s="382" t="s">
        <v>182</v>
      </c>
      <c r="C87" s="609" t="s">
        <v>276</v>
      </c>
      <c r="D87" s="610"/>
      <c r="E87" s="611"/>
      <c r="F87" s="383" t="s">
        <v>276</v>
      </c>
      <c r="G87" s="340"/>
      <c r="H87" s="340"/>
      <c r="I87" s="340"/>
      <c r="J87" s="340"/>
      <c r="K87" s="340"/>
      <c r="L87" s="340">
        <v>1</v>
      </c>
      <c r="M87" s="340"/>
      <c r="N87" s="340"/>
      <c r="P87" s="450" t="s">
        <v>725</v>
      </c>
      <c r="R87">
        <f t="shared" si="0"/>
        <v>1</v>
      </c>
    </row>
    <row r="88" spans="1:18" ht="17.25" customHeight="1" x14ac:dyDescent="0.2">
      <c r="A88" s="345">
        <v>10</v>
      </c>
      <c r="B88" s="383" t="s">
        <v>900</v>
      </c>
      <c r="C88" s="609" t="s">
        <v>276</v>
      </c>
      <c r="D88" s="610"/>
      <c r="E88" s="611"/>
      <c r="F88" s="383" t="s">
        <v>242</v>
      </c>
      <c r="G88" s="340"/>
      <c r="H88" s="340"/>
      <c r="I88" s="340"/>
      <c r="J88" s="340"/>
      <c r="K88" s="340"/>
      <c r="L88" s="340">
        <v>1</v>
      </c>
      <c r="M88" s="340"/>
      <c r="N88" s="340"/>
      <c r="O88" t="s">
        <v>936</v>
      </c>
      <c r="P88" s="450" t="s">
        <v>725</v>
      </c>
      <c r="R88">
        <f t="shared" si="0"/>
        <v>1</v>
      </c>
    </row>
    <row r="89" spans="1:18" ht="32" hidden="1" x14ac:dyDescent="0.2">
      <c r="A89" s="345">
        <v>11</v>
      </c>
      <c r="B89" s="382" t="s">
        <v>232</v>
      </c>
      <c r="C89" s="609" t="s">
        <v>236</v>
      </c>
      <c r="D89" s="610"/>
      <c r="E89" s="611"/>
      <c r="F89" s="383" t="s">
        <v>239</v>
      </c>
      <c r="G89" s="340"/>
      <c r="H89" s="340"/>
      <c r="I89" s="340"/>
      <c r="J89" s="340"/>
      <c r="K89" s="340"/>
      <c r="L89" s="340">
        <v>1</v>
      </c>
      <c r="M89" s="340"/>
      <c r="N89" s="340"/>
      <c r="P89" s="450" t="s">
        <v>725</v>
      </c>
      <c r="R89">
        <f t="shared" si="0"/>
        <v>1</v>
      </c>
    </row>
    <row r="90" spans="1:18" ht="16" hidden="1" x14ac:dyDescent="0.2">
      <c r="A90" s="345">
        <v>11</v>
      </c>
      <c r="B90" s="382" t="s">
        <v>135</v>
      </c>
      <c r="C90" s="612" t="s">
        <v>236</v>
      </c>
      <c r="D90" s="612"/>
      <c r="E90" s="612"/>
      <c r="F90" s="382" t="s">
        <v>242</v>
      </c>
      <c r="G90" s="340"/>
      <c r="H90" s="340"/>
      <c r="I90" s="340"/>
      <c r="J90" s="340"/>
      <c r="K90" s="340"/>
      <c r="L90" s="340">
        <v>1</v>
      </c>
      <c r="M90" s="340"/>
      <c r="N90" s="340"/>
      <c r="P90" s="450" t="s">
        <v>725</v>
      </c>
      <c r="R90">
        <f t="shared" si="0"/>
        <v>1</v>
      </c>
    </row>
    <row r="91" spans="1:18" ht="32" hidden="1" x14ac:dyDescent="0.2">
      <c r="A91" s="345">
        <v>12</v>
      </c>
      <c r="B91" s="382" t="s">
        <v>134</v>
      </c>
      <c r="C91" s="609" t="s">
        <v>233</v>
      </c>
      <c r="D91" s="610"/>
      <c r="E91" s="611"/>
      <c r="F91" s="382" t="s">
        <v>238</v>
      </c>
      <c r="G91" s="340"/>
      <c r="H91" s="340">
        <v>12</v>
      </c>
      <c r="I91" s="340"/>
      <c r="J91" s="340"/>
      <c r="K91" s="340"/>
      <c r="L91" s="340"/>
      <c r="M91" s="340"/>
      <c r="N91" s="340"/>
      <c r="P91" s="450" t="s">
        <v>725</v>
      </c>
      <c r="R91">
        <f t="shared" si="0"/>
        <v>12</v>
      </c>
    </row>
    <row r="92" spans="1:18" ht="32" hidden="1" x14ac:dyDescent="0.2">
      <c r="A92" s="345">
        <v>13</v>
      </c>
      <c r="B92" s="383" t="s">
        <v>134</v>
      </c>
      <c r="C92" s="609" t="s">
        <v>233</v>
      </c>
      <c r="D92" s="610"/>
      <c r="E92" s="611"/>
      <c r="F92" s="389" t="s">
        <v>238</v>
      </c>
      <c r="G92" s="340"/>
      <c r="H92" s="340">
        <v>18</v>
      </c>
      <c r="I92" s="340"/>
      <c r="J92" s="340"/>
      <c r="K92" s="340"/>
      <c r="L92" s="340"/>
      <c r="M92" s="340"/>
      <c r="N92" s="340"/>
      <c r="P92" s="450" t="s">
        <v>725</v>
      </c>
      <c r="R92">
        <f t="shared" si="0"/>
        <v>18</v>
      </c>
    </row>
    <row r="93" spans="1:18" ht="16" x14ac:dyDescent="0.2">
      <c r="A93" s="345">
        <v>13</v>
      </c>
      <c r="B93" s="383" t="s">
        <v>900</v>
      </c>
      <c r="C93" s="609" t="s">
        <v>276</v>
      </c>
      <c r="D93" s="610"/>
      <c r="E93" s="611"/>
      <c r="F93" s="389" t="s">
        <v>242</v>
      </c>
      <c r="G93" s="340"/>
      <c r="H93" s="340"/>
      <c r="I93" s="340"/>
      <c r="J93" s="340"/>
      <c r="K93" s="340"/>
      <c r="L93" s="340">
        <v>2</v>
      </c>
      <c r="M93" s="340"/>
      <c r="N93" s="340"/>
      <c r="O93" t="s">
        <v>936</v>
      </c>
      <c r="P93" s="450" t="s">
        <v>725</v>
      </c>
      <c r="R93">
        <f t="shared" si="0"/>
        <v>2</v>
      </c>
    </row>
    <row r="94" spans="1:18" ht="32" hidden="1" x14ac:dyDescent="0.2">
      <c r="A94" s="345">
        <v>13</v>
      </c>
      <c r="B94" s="382" t="s">
        <v>232</v>
      </c>
      <c r="C94" s="609" t="s">
        <v>236</v>
      </c>
      <c r="D94" s="610"/>
      <c r="E94" s="611"/>
      <c r="F94" s="389" t="s">
        <v>239</v>
      </c>
      <c r="G94" s="340"/>
      <c r="H94" s="340"/>
      <c r="I94" s="340"/>
      <c r="J94" s="340"/>
      <c r="K94" s="340"/>
      <c r="L94" s="340">
        <v>3</v>
      </c>
      <c r="M94" s="340"/>
      <c r="N94" s="340"/>
      <c r="P94" s="450" t="s">
        <v>725</v>
      </c>
      <c r="R94">
        <f t="shared" si="0"/>
        <v>3</v>
      </c>
    </row>
    <row r="95" spans="1:18" ht="32" hidden="1" x14ac:dyDescent="0.2">
      <c r="A95" s="345">
        <v>15</v>
      </c>
      <c r="B95" s="383" t="s">
        <v>134</v>
      </c>
      <c r="C95" s="609" t="s">
        <v>233</v>
      </c>
      <c r="D95" s="610"/>
      <c r="E95" s="611"/>
      <c r="F95" s="389" t="s">
        <v>239</v>
      </c>
      <c r="G95" s="340"/>
      <c r="H95" s="340">
        <v>10</v>
      </c>
      <c r="I95" s="340"/>
      <c r="J95" s="340"/>
      <c r="K95" s="340"/>
      <c r="L95" s="340"/>
      <c r="M95" s="340"/>
      <c r="N95" s="340"/>
      <c r="P95" s="450" t="s">
        <v>725</v>
      </c>
      <c r="R95">
        <f t="shared" si="0"/>
        <v>10</v>
      </c>
    </row>
    <row r="96" spans="1:18" ht="32" hidden="1" x14ac:dyDescent="0.2">
      <c r="A96" s="345">
        <v>16</v>
      </c>
      <c r="B96" s="383" t="s">
        <v>134</v>
      </c>
      <c r="C96" s="609" t="s">
        <v>233</v>
      </c>
      <c r="D96" s="610"/>
      <c r="E96" s="611"/>
      <c r="F96" s="389" t="s">
        <v>238</v>
      </c>
      <c r="G96" s="340"/>
      <c r="H96" s="340">
        <v>17</v>
      </c>
      <c r="I96" s="340"/>
      <c r="J96" s="340"/>
      <c r="K96" s="340"/>
      <c r="L96" s="340"/>
      <c r="M96" s="340"/>
      <c r="N96" s="340"/>
      <c r="P96" s="450" t="s">
        <v>725</v>
      </c>
      <c r="R96">
        <f t="shared" si="0"/>
        <v>17</v>
      </c>
    </row>
    <row r="97" spans="1:18" ht="32" hidden="1" x14ac:dyDescent="0.2">
      <c r="A97" s="345">
        <v>17</v>
      </c>
      <c r="B97" s="383" t="s">
        <v>134</v>
      </c>
      <c r="C97" s="609" t="s">
        <v>233</v>
      </c>
      <c r="D97" s="610"/>
      <c r="E97" s="611"/>
      <c r="F97" s="389" t="s">
        <v>238</v>
      </c>
      <c r="G97" s="340"/>
      <c r="H97" s="340">
        <v>12</v>
      </c>
      <c r="I97" s="340"/>
      <c r="J97" s="340"/>
      <c r="K97" s="340"/>
      <c r="L97" s="340"/>
      <c r="M97" s="340"/>
      <c r="N97" s="340"/>
      <c r="P97" s="450" t="s">
        <v>725</v>
      </c>
      <c r="R97">
        <f t="shared" si="0"/>
        <v>12</v>
      </c>
    </row>
    <row r="98" spans="1:18" ht="32" hidden="1" x14ac:dyDescent="0.2">
      <c r="A98" s="345">
        <v>17</v>
      </c>
      <c r="B98" s="383" t="s">
        <v>185</v>
      </c>
      <c r="C98" s="609" t="s">
        <v>234</v>
      </c>
      <c r="D98" s="610"/>
      <c r="E98" s="611"/>
      <c r="F98" s="389" t="s">
        <v>238</v>
      </c>
      <c r="G98" s="340"/>
      <c r="H98" s="340">
        <v>3</v>
      </c>
      <c r="I98" s="340"/>
      <c r="J98" s="340"/>
      <c r="K98" s="340"/>
      <c r="L98" s="340"/>
      <c r="M98" s="340"/>
      <c r="N98" s="340"/>
      <c r="P98" s="450" t="s">
        <v>725</v>
      </c>
      <c r="R98">
        <f t="shared" si="0"/>
        <v>3</v>
      </c>
    </row>
    <row r="99" spans="1:18" ht="32" hidden="1" x14ac:dyDescent="0.2">
      <c r="A99" s="345">
        <v>18</v>
      </c>
      <c r="B99" s="383" t="s">
        <v>134</v>
      </c>
      <c r="C99" s="609" t="s">
        <v>233</v>
      </c>
      <c r="D99" s="610"/>
      <c r="E99" s="611"/>
      <c r="F99" s="389" t="s">
        <v>238</v>
      </c>
      <c r="G99" s="340"/>
      <c r="H99" s="340">
        <v>20</v>
      </c>
      <c r="I99" s="340"/>
      <c r="J99" s="340"/>
      <c r="K99" s="340"/>
      <c r="L99" s="340"/>
      <c r="M99" s="340"/>
      <c r="N99" s="340"/>
      <c r="P99" s="450" t="s">
        <v>725</v>
      </c>
      <c r="R99">
        <f t="shared" si="0"/>
        <v>20</v>
      </c>
    </row>
    <row r="100" spans="1:18" ht="32" hidden="1" x14ac:dyDescent="0.2">
      <c r="A100" s="345">
        <v>19</v>
      </c>
      <c r="B100" s="383" t="s">
        <v>134</v>
      </c>
      <c r="C100" s="609" t="s">
        <v>233</v>
      </c>
      <c r="D100" s="610"/>
      <c r="E100" s="611"/>
      <c r="F100" s="389" t="s">
        <v>238</v>
      </c>
      <c r="G100" s="340"/>
      <c r="H100" s="340">
        <v>11</v>
      </c>
      <c r="I100" s="340"/>
      <c r="J100" s="340"/>
      <c r="K100" s="340"/>
      <c r="L100" s="340"/>
      <c r="M100" s="340"/>
      <c r="N100" s="340"/>
      <c r="P100" s="450" t="s">
        <v>725</v>
      </c>
      <c r="R100">
        <f t="shared" si="0"/>
        <v>11</v>
      </c>
    </row>
    <row r="101" spans="1:18" ht="32" hidden="1" x14ac:dyDescent="0.2">
      <c r="A101" s="345">
        <v>1</v>
      </c>
      <c r="B101" s="366" t="s">
        <v>232</v>
      </c>
      <c r="C101" s="609"/>
      <c r="D101" s="610"/>
      <c r="E101" s="611"/>
      <c r="F101" s="341"/>
      <c r="G101" s="340"/>
      <c r="H101" s="340"/>
      <c r="I101" s="340"/>
      <c r="J101" s="340"/>
      <c r="K101" s="340"/>
      <c r="L101" s="340">
        <v>1</v>
      </c>
      <c r="M101" s="340"/>
      <c r="N101" s="340"/>
      <c r="P101" s="450" t="s">
        <v>725</v>
      </c>
      <c r="R101">
        <f t="shared" si="0"/>
        <v>1</v>
      </c>
    </row>
    <row r="102" spans="1:18" ht="16" hidden="1" x14ac:dyDescent="0.2">
      <c r="A102" s="345">
        <v>2</v>
      </c>
      <c r="B102" s="366" t="s">
        <v>134</v>
      </c>
      <c r="C102" s="609"/>
      <c r="D102" s="610"/>
      <c r="E102" s="611"/>
      <c r="F102" s="341"/>
      <c r="G102" s="340"/>
      <c r="H102" s="340">
        <v>8</v>
      </c>
      <c r="I102" s="340"/>
      <c r="J102" s="340"/>
      <c r="K102" s="340"/>
      <c r="L102" s="340"/>
      <c r="M102" s="340"/>
      <c r="N102" s="340"/>
      <c r="P102" s="450" t="s">
        <v>725</v>
      </c>
      <c r="R102">
        <f t="shared" si="0"/>
        <v>8</v>
      </c>
    </row>
    <row r="103" spans="1:18" ht="32" hidden="1" x14ac:dyDescent="0.2">
      <c r="A103" s="345">
        <v>2</v>
      </c>
      <c r="B103" s="366" t="s">
        <v>232</v>
      </c>
      <c r="C103" s="609"/>
      <c r="D103" s="610"/>
      <c r="E103" s="611"/>
      <c r="F103" s="341"/>
      <c r="G103" s="340"/>
      <c r="H103" s="340"/>
      <c r="I103" s="340"/>
      <c r="J103" s="340"/>
      <c r="K103" s="340"/>
      <c r="L103" s="340">
        <v>1</v>
      </c>
      <c r="M103" s="340"/>
      <c r="N103" s="340"/>
      <c r="P103" s="450" t="s">
        <v>725</v>
      </c>
      <c r="R103">
        <f t="shared" si="0"/>
        <v>1</v>
      </c>
    </row>
    <row r="104" spans="1:18" ht="32" hidden="1" x14ac:dyDescent="0.2">
      <c r="A104" s="345">
        <v>3</v>
      </c>
      <c r="B104" s="366" t="s">
        <v>232</v>
      </c>
      <c r="C104" s="609"/>
      <c r="D104" s="610"/>
      <c r="E104" s="611"/>
      <c r="F104" s="341"/>
      <c r="G104" s="340"/>
      <c r="H104" s="340"/>
      <c r="I104" s="340"/>
      <c r="J104" s="340"/>
      <c r="K104" s="340"/>
      <c r="L104" s="340">
        <v>2</v>
      </c>
      <c r="M104" s="340"/>
      <c r="N104" s="340"/>
      <c r="P104" s="450" t="s">
        <v>725</v>
      </c>
      <c r="R104">
        <f t="shared" si="0"/>
        <v>2</v>
      </c>
    </row>
    <row r="105" spans="1:18" ht="16" x14ac:dyDescent="0.2">
      <c r="A105" s="345">
        <v>3</v>
      </c>
      <c r="B105" s="366" t="s">
        <v>485</v>
      </c>
      <c r="C105" s="609"/>
      <c r="D105" s="610"/>
      <c r="E105" s="611"/>
      <c r="F105" s="341"/>
      <c r="G105" s="340"/>
      <c r="H105" s="340"/>
      <c r="I105" s="340"/>
      <c r="J105" s="340"/>
      <c r="K105" s="340"/>
      <c r="L105" s="340">
        <v>1</v>
      </c>
      <c r="M105" s="340"/>
      <c r="N105" s="340"/>
      <c r="P105" s="450" t="s">
        <v>725</v>
      </c>
      <c r="R105">
        <f t="shared" si="0"/>
        <v>1</v>
      </c>
    </row>
    <row r="106" spans="1:18" ht="16" hidden="1" x14ac:dyDescent="0.2">
      <c r="A106" s="345">
        <v>4</v>
      </c>
      <c r="B106" s="366" t="s">
        <v>128</v>
      </c>
      <c r="C106" s="609"/>
      <c r="D106" s="610"/>
      <c r="E106" s="611"/>
      <c r="F106" s="341"/>
      <c r="G106" s="340"/>
      <c r="H106" s="340"/>
      <c r="I106" s="340"/>
      <c r="J106" s="340"/>
      <c r="K106" s="340"/>
      <c r="L106" s="340">
        <v>1</v>
      </c>
      <c r="M106" s="340"/>
      <c r="N106" s="340"/>
      <c r="P106" s="450" t="s">
        <v>725</v>
      </c>
      <c r="R106">
        <f t="shared" si="0"/>
        <v>1</v>
      </c>
    </row>
    <row r="107" spans="1:18" ht="16" hidden="1" x14ac:dyDescent="0.2">
      <c r="A107" s="345">
        <v>8</v>
      </c>
      <c r="B107" s="366" t="s">
        <v>134</v>
      </c>
      <c r="C107" s="609"/>
      <c r="D107" s="610"/>
      <c r="E107" s="611"/>
      <c r="F107" s="341"/>
      <c r="G107" s="340"/>
      <c r="H107" s="340">
        <v>1</v>
      </c>
      <c r="I107" s="340"/>
      <c r="J107" s="340"/>
      <c r="K107" s="340"/>
      <c r="L107" s="340"/>
      <c r="M107" s="340"/>
      <c r="N107" s="340"/>
      <c r="P107" s="450" t="s">
        <v>725</v>
      </c>
      <c r="R107">
        <f t="shared" si="0"/>
        <v>1</v>
      </c>
    </row>
    <row r="108" spans="1:18" ht="16" hidden="1" x14ac:dyDescent="0.2">
      <c r="A108" s="345">
        <v>8</v>
      </c>
      <c r="B108" s="366" t="s">
        <v>135</v>
      </c>
      <c r="C108" s="609"/>
      <c r="D108" s="610"/>
      <c r="E108" s="611"/>
      <c r="F108" s="341"/>
      <c r="G108" s="340"/>
      <c r="H108" s="340"/>
      <c r="I108" s="340"/>
      <c r="J108" s="340"/>
      <c r="K108" s="340"/>
      <c r="L108" s="340">
        <v>1</v>
      </c>
      <c r="M108" s="340"/>
      <c r="N108" s="340"/>
      <c r="P108" s="450" t="s">
        <v>725</v>
      </c>
      <c r="R108">
        <f t="shared" si="0"/>
        <v>1</v>
      </c>
    </row>
    <row r="109" spans="1:18" ht="32" hidden="1" x14ac:dyDescent="0.2">
      <c r="A109" s="345">
        <v>9</v>
      </c>
      <c r="B109" s="366" t="s">
        <v>232</v>
      </c>
      <c r="C109" s="609"/>
      <c r="D109" s="610"/>
      <c r="E109" s="611"/>
      <c r="F109" s="341"/>
      <c r="G109" s="340"/>
      <c r="H109" s="340"/>
      <c r="I109" s="340"/>
      <c r="J109" s="340"/>
      <c r="K109" s="340"/>
      <c r="L109" s="340">
        <v>1</v>
      </c>
      <c r="M109" s="340"/>
      <c r="N109" s="340"/>
      <c r="P109" s="450" t="s">
        <v>725</v>
      </c>
      <c r="R109">
        <f t="shared" si="0"/>
        <v>1</v>
      </c>
    </row>
    <row r="110" spans="1:18" ht="16" hidden="1" x14ac:dyDescent="0.2">
      <c r="A110" s="345">
        <v>9</v>
      </c>
      <c r="B110" s="366" t="s">
        <v>128</v>
      </c>
      <c r="C110" s="609"/>
      <c r="D110" s="610"/>
      <c r="E110" s="611"/>
      <c r="F110" s="341"/>
      <c r="G110" s="340"/>
      <c r="H110" s="340"/>
      <c r="I110" s="340"/>
      <c r="J110" s="340"/>
      <c r="K110" s="340"/>
      <c r="L110" s="340">
        <v>1</v>
      </c>
      <c r="M110" s="340"/>
      <c r="N110" s="340"/>
      <c r="P110" s="450" t="s">
        <v>725</v>
      </c>
      <c r="R110">
        <f t="shared" si="0"/>
        <v>1</v>
      </c>
    </row>
    <row r="111" spans="1:18" ht="16" x14ac:dyDescent="0.2">
      <c r="A111" s="345">
        <v>11</v>
      </c>
      <c r="B111" s="366" t="s">
        <v>308</v>
      </c>
      <c r="C111" s="609"/>
      <c r="D111" s="610"/>
      <c r="E111" s="611"/>
      <c r="F111" s="341"/>
      <c r="G111" s="340"/>
      <c r="H111" s="340"/>
      <c r="I111" s="340"/>
      <c r="J111" s="340"/>
      <c r="K111" s="340"/>
      <c r="L111" s="340">
        <v>1</v>
      </c>
      <c r="M111" s="340"/>
      <c r="N111" s="340"/>
      <c r="P111" s="450" t="s">
        <v>725</v>
      </c>
      <c r="R111">
        <f t="shared" ref="R111:R119" si="1">SUM(G111:I111,K111:N111)</f>
        <v>1</v>
      </c>
    </row>
    <row r="112" spans="1:18" ht="16" hidden="1" x14ac:dyDescent="0.2">
      <c r="A112" s="345">
        <v>11</v>
      </c>
      <c r="B112" s="366" t="s">
        <v>734</v>
      </c>
      <c r="C112" s="609"/>
      <c r="D112" s="610"/>
      <c r="E112" s="611"/>
      <c r="F112" s="341"/>
      <c r="G112" s="340"/>
      <c r="H112" s="340"/>
      <c r="I112" s="340"/>
      <c r="J112" s="340"/>
      <c r="K112" s="340"/>
      <c r="L112" s="340">
        <v>1</v>
      </c>
      <c r="M112" s="340"/>
      <c r="N112" s="340"/>
      <c r="P112" s="450" t="s">
        <v>725</v>
      </c>
      <c r="R112">
        <f t="shared" si="1"/>
        <v>1</v>
      </c>
    </row>
    <row r="113" spans="1:18" ht="16" hidden="1" x14ac:dyDescent="0.2">
      <c r="A113" s="345">
        <v>13</v>
      </c>
      <c r="B113" s="366" t="s">
        <v>128</v>
      </c>
      <c r="C113" s="609"/>
      <c r="D113" s="610"/>
      <c r="E113" s="611"/>
      <c r="F113" s="341"/>
      <c r="G113" s="340"/>
      <c r="H113" s="340"/>
      <c r="I113" s="340"/>
      <c r="J113" s="340"/>
      <c r="K113" s="340"/>
      <c r="L113" s="340">
        <v>1</v>
      </c>
      <c r="M113" s="340"/>
      <c r="N113" s="340"/>
      <c r="P113" s="450" t="s">
        <v>725</v>
      </c>
      <c r="R113">
        <f t="shared" si="1"/>
        <v>1</v>
      </c>
    </row>
    <row r="114" spans="1:18" ht="16" hidden="1" x14ac:dyDescent="0.2">
      <c r="A114" s="345">
        <v>14</v>
      </c>
      <c r="B114" s="366" t="s">
        <v>134</v>
      </c>
      <c r="C114" s="609"/>
      <c r="D114" s="610"/>
      <c r="E114" s="611"/>
      <c r="F114" s="341"/>
      <c r="G114" s="340"/>
      <c r="H114" s="340">
        <v>1</v>
      </c>
      <c r="I114" s="340"/>
      <c r="J114" s="340"/>
      <c r="K114" s="340"/>
      <c r="L114" s="340"/>
      <c r="M114" s="340"/>
      <c r="N114" s="340"/>
      <c r="P114" s="450" t="s">
        <v>725</v>
      </c>
      <c r="R114">
        <f t="shared" si="1"/>
        <v>1</v>
      </c>
    </row>
    <row r="115" spans="1:18" ht="16" hidden="1" x14ac:dyDescent="0.2">
      <c r="A115" s="345">
        <v>15</v>
      </c>
      <c r="B115" s="366" t="s">
        <v>185</v>
      </c>
      <c r="C115" s="609"/>
      <c r="D115" s="610"/>
      <c r="E115" s="611"/>
      <c r="F115" s="341"/>
      <c r="G115" s="340"/>
      <c r="H115" s="340">
        <v>3</v>
      </c>
      <c r="I115" s="340"/>
      <c r="J115" s="340"/>
      <c r="K115" s="340"/>
      <c r="L115" s="340"/>
      <c r="M115" s="340"/>
      <c r="N115" s="340"/>
      <c r="P115" s="450" t="s">
        <v>725</v>
      </c>
      <c r="R115">
        <f t="shared" si="1"/>
        <v>3</v>
      </c>
    </row>
    <row r="116" spans="1:18" ht="16" hidden="1" x14ac:dyDescent="0.2">
      <c r="A116" s="345">
        <v>16</v>
      </c>
      <c r="B116" s="366" t="s">
        <v>185</v>
      </c>
      <c r="C116" s="609"/>
      <c r="D116" s="610"/>
      <c r="E116" s="611"/>
      <c r="F116" s="341"/>
      <c r="G116" s="340"/>
      <c r="H116" s="340">
        <v>2</v>
      </c>
      <c r="I116" s="340"/>
      <c r="J116" s="340"/>
      <c r="K116" s="340"/>
      <c r="L116" s="340"/>
      <c r="M116" s="340"/>
      <c r="N116" s="340"/>
      <c r="P116" s="450" t="s">
        <v>725</v>
      </c>
      <c r="R116">
        <f t="shared" si="1"/>
        <v>2</v>
      </c>
    </row>
    <row r="117" spans="1:18" ht="32" hidden="1" x14ac:dyDescent="0.2">
      <c r="A117" s="345">
        <v>17</v>
      </c>
      <c r="B117" s="366" t="s">
        <v>232</v>
      </c>
      <c r="C117" s="609"/>
      <c r="D117" s="610"/>
      <c r="E117" s="611"/>
      <c r="F117" s="341"/>
      <c r="G117" s="340"/>
      <c r="H117" s="340"/>
      <c r="I117" s="340"/>
      <c r="J117" s="340"/>
      <c r="K117" s="340"/>
      <c r="L117" s="340">
        <v>1</v>
      </c>
      <c r="M117" s="340"/>
      <c r="N117" s="340"/>
      <c r="P117" s="450" t="s">
        <v>725</v>
      </c>
      <c r="R117">
        <f t="shared" si="1"/>
        <v>1</v>
      </c>
    </row>
    <row r="118" spans="1:18" ht="16" hidden="1" x14ac:dyDescent="0.2">
      <c r="A118" s="345">
        <v>20</v>
      </c>
      <c r="B118" s="366" t="s">
        <v>134</v>
      </c>
      <c r="C118" s="609"/>
      <c r="D118" s="610"/>
      <c r="E118" s="611"/>
      <c r="F118" s="341"/>
      <c r="G118" s="340"/>
      <c r="H118" s="340">
        <v>1</v>
      </c>
      <c r="I118" s="340"/>
      <c r="J118" s="340"/>
      <c r="K118" s="340"/>
      <c r="L118" s="340"/>
      <c r="M118" s="340"/>
      <c r="N118" s="340"/>
      <c r="P118" s="450" t="s">
        <v>725</v>
      </c>
      <c r="R118">
        <f t="shared" si="1"/>
        <v>1</v>
      </c>
    </row>
    <row r="119" spans="1:18" ht="16" x14ac:dyDescent="0.2">
      <c r="A119" s="345">
        <v>20</v>
      </c>
      <c r="B119" s="366" t="s">
        <v>308</v>
      </c>
      <c r="C119" s="609"/>
      <c r="D119" s="610"/>
      <c r="E119" s="611"/>
      <c r="F119" s="341"/>
      <c r="G119" s="340"/>
      <c r="H119" s="340"/>
      <c r="I119" s="340"/>
      <c r="J119" s="340"/>
      <c r="K119" s="340"/>
      <c r="L119" s="340">
        <v>1</v>
      </c>
      <c r="M119" s="340"/>
      <c r="N119" s="340"/>
      <c r="P119" s="450" t="s">
        <v>725</v>
      </c>
      <c r="R119">
        <f t="shared" si="1"/>
        <v>1</v>
      </c>
    </row>
  </sheetData>
  <autoFilter ref="A24:P119" xr:uid="{38C1E3D4-6F00-4F67-9354-68285A4F93C7}">
    <filterColumn colId="1">
      <filters>
        <filter val="Eucalyptus blaxlandii"/>
        <filter val="Eucalyptus mannifera"/>
        <filter val="Eucalyptus radiata"/>
        <filter val="Eucalyptus seedling"/>
      </filters>
    </filterColumn>
  </autoFilter>
  <mergeCells count="130">
    <mergeCell ref="A1:E1"/>
    <mergeCell ref="A2:B2"/>
    <mergeCell ref="A3:B3"/>
    <mergeCell ref="I3:J3"/>
    <mergeCell ref="K3:M3"/>
    <mergeCell ref="A4:B4"/>
    <mergeCell ref="E4:G4"/>
    <mergeCell ref="I4:J4"/>
    <mergeCell ref="K4:M4"/>
    <mergeCell ref="A7:B7"/>
    <mergeCell ref="S7:T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A25:B25"/>
    <mergeCell ref="H25:J25"/>
    <mergeCell ref="A12:B12"/>
    <mergeCell ref="E12:H12"/>
    <mergeCell ref="A13:B13"/>
    <mergeCell ref="A14:B14"/>
    <mergeCell ref="E15:H15"/>
    <mergeCell ref="A16:B16"/>
    <mergeCell ref="E16:I16"/>
    <mergeCell ref="C31:E31"/>
    <mergeCell ref="C32:E32"/>
    <mergeCell ref="C33:E33"/>
    <mergeCell ref="C34:E34"/>
    <mergeCell ref="C35:E35"/>
    <mergeCell ref="C36:E36"/>
    <mergeCell ref="L25:N25"/>
    <mergeCell ref="C26:E26"/>
    <mergeCell ref="C27:E27"/>
    <mergeCell ref="C28:E28"/>
    <mergeCell ref="C29:E29"/>
    <mergeCell ref="C30:E30"/>
    <mergeCell ref="C44:E44"/>
    <mergeCell ref="C45:E45"/>
    <mergeCell ref="C46:E46"/>
    <mergeCell ref="C47:E47"/>
    <mergeCell ref="C48:E48"/>
    <mergeCell ref="C49:E49"/>
    <mergeCell ref="C37:E37"/>
    <mergeCell ref="C38:E38"/>
    <mergeCell ref="C39:E39"/>
    <mergeCell ref="C40:E40"/>
    <mergeCell ref="C42:E42"/>
    <mergeCell ref="C43:E43"/>
    <mergeCell ref="C57:E57"/>
    <mergeCell ref="C58:E58"/>
    <mergeCell ref="C59:E59"/>
    <mergeCell ref="C60:E60"/>
    <mergeCell ref="C61:E61"/>
    <mergeCell ref="C55:E55"/>
    <mergeCell ref="C56:E56"/>
    <mergeCell ref="C50:E50"/>
    <mergeCell ref="C51:E51"/>
    <mergeCell ref="C52:E52"/>
    <mergeCell ref="C53:E53"/>
    <mergeCell ref="C54:E54"/>
    <mergeCell ref="C68:E68"/>
    <mergeCell ref="C69:E69"/>
    <mergeCell ref="C70:E70"/>
    <mergeCell ref="C71:E71"/>
    <mergeCell ref="C72:E72"/>
    <mergeCell ref="C73:E73"/>
    <mergeCell ref="C62:E62"/>
    <mergeCell ref="C63:E63"/>
    <mergeCell ref="C64:E64"/>
    <mergeCell ref="C65:E65"/>
    <mergeCell ref="C66:E66"/>
    <mergeCell ref="C67:E67"/>
    <mergeCell ref="C86:E86"/>
    <mergeCell ref="C87:E87"/>
    <mergeCell ref="C84:E84"/>
    <mergeCell ref="C85:E85"/>
    <mergeCell ref="C83:E83"/>
    <mergeCell ref="C80:E80"/>
    <mergeCell ref="C81:E81"/>
    <mergeCell ref="C82:E82"/>
    <mergeCell ref="C74:E74"/>
    <mergeCell ref="C75:E75"/>
    <mergeCell ref="C76:E76"/>
    <mergeCell ref="C77:E77"/>
    <mergeCell ref="C78:E78"/>
    <mergeCell ref="C79:E79"/>
    <mergeCell ref="C95:E95"/>
    <mergeCell ref="C96:E96"/>
    <mergeCell ref="C97:E97"/>
    <mergeCell ref="C90:E90"/>
    <mergeCell ref="C91:E91"/>
    <mergeCell ref="C92:E92"/>
    <mergeCell ref="C93:E93"/>
    <mergeCell ref="C94:E94"/>
    <mergeCell ref="C88:E88"/>
    <mergeCell ref="C89:E89"/>
    <mergeCell ref="C101:E101"/>
    <mergeCell ref="C102:E102"/>
    <mergeCell ref="C103:E103"/>
    <mergeCell ref="C104:E104"/>
    <mergeCell ref="C105:E105"/>
    <mergeCell ref="C106:E106"/>
    <mergeCell ref="C107:E107"/>
    <mergeCell ref="C108:E108"/>
    <mergeCell ref="C98:E98"/>
    <mergeCell ref="C99:E99"/>
    <mergeCell ref="C100:E100"/>
    <mergeCell ref="C118:E118"/>
    <mergeCell ref="C119:E119"/>
    <mergeCell ref="C109:E109"/>
    <mergeCell ref="C110:E110"/>
    <mergeCell ref="C111:E111"/>
    <mergeCell ref="C112:E112"/>
    <mergeCell ref="C113:E113"/>
    <mergeCell ref="C114:E114"/>
    <mergeCell ref="C115:E115"/>
    <mergeCell ref="C116:E116"/>
    <mergeCell ref="C117:E117"/>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U91"/>
  <sheetViews>
    <sheetView topLeftCell="A16" zoomScaleNormal="100" workbookViewId="0">
      <selection activeCell="H4" sqref="H4"/>
    </sheetView>
  </sheetViews>
  <sheetFormatPr baseColWidth="10" defaultColWidth="8.83203125" defaultRowHeight="15" x14ac:dyDescent="0.2"/>
  <cols>
    <col min="1" max="1" width="4.5" style="1" customWidth="1"/>
    <col min="2" max="2" width="31.5" style="1" customWidth="1"/>
    <col min="3" max="3" width="7.83203125" style="1" customWidth="1"/>
    <col min="4" max="4" width="0.6640625" style="1" customWidth="1"/>
    <col min="5" max="5" width="3.1640625" style="1" customWidth="1"/>
    <col min="6" max="6" width="9.6640625" customWidth="1"/>
    <col min="7" max="7" width="7.664062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386</v>
      </c>
      <c r="B2" s="590"/>
      <c r="C2" s="54"/>
      <c r="D2" s="86"/>
      <c r="E2" s="11"/>
      <c r="F2" s="8"/>
      <c r="G2" s="8"/>
      <c r="H2" s="8"/>
      <c r="I2" s="8"/>
      <c r="J2" s="7"/>
      <c r="K2" s="8"/>
      <c r="L2" s="8"/>
      <c r="M2" s="8"/>
      <c r="N2" s="8"/>
    </row>
    <row r="3" spans="1:21" ht="15" customHeight="1" x14ac:dyDescent="0.2">
      <c r="A3" s="589" t="s">
        <v>373</v>
      </c>
      <c r="B3" s="590"/>
      <c r="C3" s="132" t="s">
        <v>381</v>
      </c>
      <c r="D3" s="6"/>
      <c r="E3" s="53" t="s">
        <v>79</v>
      </c>
      <c r="F3" s="82"/>
      <c r="G3" s="83"/>
      <c r="H3" s="84" t="s">
        <v>0</v>
      </c>
      <c r="I3" s="598" t="s">
        <v>1</v>
      </c>
      <c r="J3" s="598"/>
      <c r="K3" s="599" t="s">
        <v>8</v>
      </c>
      <c r="L3" s="599"/>
      <c r="M3" s="599"/>
      <c r="N3" s="6"/>
    </row>
    <row r="4" spans="1:21" ht="15" customHeight="1" x14ac:dyDescent="0.2">
      <c r="A4" s="589" t="s">
        <v>293</v>
      </c>
      <c r="B4" s="590"/>
      <c r="C4" s="57" t="s">
        <v>382</v>
      </c>
      <c r="D4" s="49"/>
      <c r="E4" s="591" t="s">
        <v>2</v>
      </c>
      <c r="F4" s="591"/>
      <c r="G4" s="600"/>
      <c r="H4" s="163">
        <v>43815</v>
      </c>
      <c r="I4" s="592" t="s">
        <v>374</v>
      </c>
      <c r="J4" s="592"/>
      <c r="K4" s="660" t="s">
        <v>375</v>
      </c>
      <c r="L4" s="660"/>
      <c r="M4" s="660"/>
      <c r="N4" s="47"/>
      <c r="P4" s="339" t="s">
        <v>604</v>
      </c>
    </row>
    <row r="5" spans="1:21" ht="15" customHeight="1" x14ac:dyDescent="0.2">
      <c r="A5" s="589" t="s">
        <v>249</v>
      </c>
      <c r="B5" s="590"/>
      <c r="C5" s="183">
        <v>43894</v>
      </c>
      <c r="D5" s="49"/>
      <c r="E5" s="591" t="s">
        <v>3</v>
      </c>
      <c r="F5" s="591"/>
      <c r="G5" s="591"/>
      <c r="H5" s="106" t="s">
        <v>376</v>
      </c>
      <c r="I5" s="657" t="s">
        <v>377</v>
      </c>
      <c r="J5" s="657"/>
      <c r="K5" s="592" t="s">
        <v>378</v>
      </c>
      <c r="L5" s="592"/>
      <c r="M5" s="592"/>
      <c r="N5" s="47"/>
      <c r="P5" s="369" t="s">
        <v>648</v>
      </c>
      <c r="Q5" s="369"/>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80">
        <v>44153</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387</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2</v>
      </c>
      <c r="J9" s="9">
        <v>2</v>
      </c>
      <c r="K9" s="9">
        <v>2</v>
      </c>
      <c r="L9" s="27"/>
      <c r="M9" s="27"/>
      <c r="N9" s="27"/>
      <c r="P9" s="342"/>
      <c r="Q9" s="342"/>
      <c r="R9" s="342"/>
      <c r="S9" s="342"/>
      <c r="T9" s="342"/>
      <c r="U9" s="342"/>
    </row>
    <row r="10" spans="1:21" ht="15" customHeight="1" x14ac:dyDescent="0.2">
      <c r="A10" s="587" t="s">
        <v>154</v>
      </c>
      <c r="B10" s="588"/>
      <c r="C10" s="62">
        <v>6303190.0035899896</v>
      </c>
      <c r="D10" s="6"/>
      <c r="E10" s="34" t="s">
        <v>314</v>
      </c>
      <c r="F10" s="35"/>
      <c r="G10" s="85"/>
      <c r="H10" s="35"/>
      <c r="I10" s="52">
        <v>1</v>
      </c>
      <c r="J10" s="9">
        <v>2</v>
      </c>
      <c r="K10" s="9">
        <v>1.5</v>
      </c>
      <c r="L10" s="130">
        <v>15</v>
      </c>
      <c r="M10" s="44"/>
      <c r="N10" s="9"/>
      <c r="O10" t="s">
        <v>379</v>
      </c>
      <c r="P10" s="342"/>
      <c r="Q10" s="342"/>
      <c r="R10" s="342"/>
      <c r="S10" s="342"/>
      <c r="T10" s="375"/>
      <c r="U10" s="342"/>
    </row>
    <row r="11" spans="1:21" ht="15" customHeight="1" x14ac:dyDescent="0.2">
      <c r="A11" s="573" t="s">
        <v>176</v>
      </c>
      <c r="B11" s="574"/>
      <c r="C11" s="57">
        <v>239339.34412200001</v>
      </c>
      <c r="D11" s="6"/>
      <c r="E11" s="63" t="s">
        <v>315</v>
      </c>
      <c r="F11" s="37"/>
      <c r="G11" s="38"/>
      <c r="H11" s="38"/>
      <c r="I11" s="52">
        <v>0.05</v>
      </c>
      <c r="J11" s="9">
        <v>0.2</v>
      </c>
      <c r="K11" s="9">
        <v>0.1</v>
      </c>
      <c r="L11" s="200">
        <v>0.1</v>
      </c>
      <c r="M11" s="130">
        <v>0</v>
      </c>
      <c r="N11" s="130">
        <v>100</v>
      </c>
      <c r="P11" s="342">
        <v>0</v>
      </c>
      <c r="Q11" s="342">
        <v>0</v>
      </c>
      <c r="R11" s="342">
        <v>0</v>
      </c>
      <c r="S11" s="342">
        <v>0</v>
      </c>
      <c r="T11" s="342">
        <v>0</v>
      </c>
      <c r="U11" s="342">
        <v>100</v>
      </c>
    </row>
    <row r="12" spans="1:21" ht="15" customHeight="1" x14ac:dyDescent="0.2">
      <c r="A12" s="573" t="s">
        <v>383</v>
      </c>
      <c r="B12" s="574"/>
      <c r="C12" s="54">
        <v>56</v>
      </c>
      <c r="D12" s="2"/>
      <c r="E12" s="575" t="s">
        <v>316</v>
      </c>
      <c r="F12" s="576"/>
      <c r="G12" s="576"/>
      <c r="H12" s="577"/>
      <c r="I12" s="36">
        <v>0.8</v>
      </c>
      <c r="J12" s="9">
        <v>1</v>
      </c>
      <c r="K12" s="9">
        <v>1</v>
      </c>
      <c r="L12" s="9">
        <v>25</v>
      </c>
      <c r="M12" s="44"/>
      <c r="N12" s="9"/>
      <c r="O12" s="7"/>
      <c r="P12" s="342"/>
      <c r="Q12" s="342"/>
      <c r="R12" s="342"/>
      <c r="S12" s="342"/>
      <c r="T12" s="375"/>
      <c r="U12" s="342"/>
    </row>
    <row r="13" spans="1:21" ht="15" customHeight="1" x14ac:dyDescent="0.2">
      <c r="A13" s="578" t="s">
        <v>178</v>
      </c>
      <c r="B13" s="579"/>
      <c r="C13" s="59">
        <v>1</v>
      </c>
      <c r="D13" s="49"/>
      <c r="E13" s="64" t="s">
        <v>317</v>
      </c>
      <c r="F13" s="64"/>
      <c r="G13" s="64"/>
      <c r="H13" s="46"/>
      <c r="I13" s="52">
        <v>0.1</v>
      </c>
      <c r="J13" s="9">
        <v>0.25</v>
      </c>
      <c r="K13" s="9">
        <v>0.15</v>
      </c>
      <c r="L13" s="130">
        <v>1</v>
      </c>
      <c r="M13" s="130">
        <v>0</v>
      </c>
      <c r="N13" s="130">
        <v>100</v>
      </c>
      <c r="O13" s="7"/>
      <c r="P13" s="342">
        <v>0.4</v>
      </c>
      <c r="Q13" s="342">
        <v>0.5</v>
      </c>
      <c r="R13" s="358">
        <v>0.45</v>
      </c>
      <c r="S13" s="342">
        <v>1</v>
      </c>
      <c r="T13" s="342">
        <v>0</v>
      </c>
      <c r="U13" s="342">
        <v>100</v>
      </c>
    </row>
    <row r="14" spans="1:21" ht="15" customHeight="1" x14ac:dyDescent="0.2">
      <c r="A14" s="573" t="s">
        <v>310</v>
      </c>
      <c r="B14" s="574"/>
      <c r="C14" s="57">
        <v>1074</v>
      </c>
      <c r="D14" s="49"/>
      <c r="E14" s="11"/>
      <c r="F14" s="8"/>
      <c r="G14" s="109"/>
      <c r="H14" s="38"/>
      <c r="I14" s="38"/>
      <c r="J14" s="8"/>
      <c r="K14" s="8"/>
      <c r="L14" s="8"/>
      <c r="M14" s="48"/>
      <c r="N14" s="8"/>
      <c r="O14" s="7"/>
      <c r="P14" s="7"/>
    </row>
    <row r="15" spans="1:21" ht="15" customHeight="1" x14ac:dyDescent="0.2">
      <c r="A15" s="14" t="s">
        <v>16</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5</v>
      </c>
      <c r="K16" s="87"/>
      <c r="L16" s="6"/>
      <c r="M16" s="6"/>
      <c r="N16" s="7"/>
      <c r="O16" s="7"/>
      <c r="P16" s="7"/>
    </row>
    <row r="17" spans="1:16" ht="15" customHeight="1" x14ac:dyDescent="0.2">
      <c r="A17" s="26"/>
      <c r="B17" s="6"/>
      <c r="C17" s="12"/>
      <c r="D17" s="108"/>
      <c r="E17" s="567" t="s">
        <v>101</v>
      </c>
      <c r="F17" s="568"/>
      <c r="G17" s="568"/>
      <c r="H17" s="568"/>
      <c r="I17" s="569"/>
      <c r="J17" s="17">
        <v>95</v>
      </c>
      <c r="K17" s="4"/>
      <c r="L17" s="7" t="s">
        <v>380</v>
      </c>
      <c r="M17" s="7"/>
    </row>
    <row r="18" spans="1:16" ht="18" customHeight="1" x14ac:dyDescent="0.2">
      <c r="A18" s="26"/>
      <c r="B18" s="6"/>
      <c r="C18" s="12"/>
      <c r="D18" s="6"/>
      <c r="E18" s="613" t="s">
        <v>91</v>
      </c>
      <c r="F18" s="594"/>
      <c r="G18" s="594"/>
      <c r="H18" s="594"/>
      <c r="I18" s="96">
        <v>10</v>
      </c>
      <c r="J18" s="199">
        <v>15</v>
      </c>
      <c r="K18" s="42"/>
      <c r="L18" s="41"/>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18</v>
      </c>
      <c r="J20" s="15">
        <v>5</v>
      </c>
      <c r="K20" s="9">
        <v>20</v>
      </c>
      <c r="L20" s="9">
        <v>5</v>
      </c>
      <c r="M20" s="9">
        <v>20</v>
      </c>
      <c r="N20" s="129" t="s">
        <v>202</v>
      </c>
      <c r="O20" s="129" t="s">
        <v>203</v>
      </c>
    </row>
    <row r="21" spans="1:16" ht="15" customHeight="1" x14ac:dyDescent="0.2">
      <c r="A21" s="14" t="s">
        <v>18</v>
      </c>
      <c r="B21" s="29"/>
      <c r="C21" s="60" t="s">
        <v>124</v>
      </c>
      <c r="D21" s="6"/>
      <c r="E21" s="13"/>
      <c r="F21" s="32"/>
      <c r="G21" s="65"/>
      <c r="H21" s="66"/>
      <c r="I21" s="15">
        <v>10</v>
      </c>
      <c r="J21" s="15">
        <v>5</v>
      </c>
      <c r="K21" s="9">
        <v>10</v>
      </c>
      <c r="L21" s="9">
        <v>30</v>
      </c>
      <c r="M21" s="9">
        <v>25</v>
      </c>
      <c r="N21" s="129">
        <f>AVERAGE(I20:M21)</f>
        <v>14.8</v>
      </c>
      <c r="O21" s="129">
        <f>SQRT(VAR(I20:M21)/10)</f>
        <v>2.8550150807151806</v>
      </c>
    </row>
    <row r="22" spans="1:16" ht="15" customHeight="1" x14ac:dyDescent="0.2">
      <c r="A22" s="68"/>
      <c r="B22" s="69" t="s">
        <v>265</v>
      </c>
      <c r="C22" s="61"/>
      <c r="D22" s="6"/>
      <c r="E22" s="575" t="s">
        <v>93</v>
      </c>
      <c r="F22" s="576"/>
      <c r="G22" s="576"/>
      <c r="H22" s="576"/>
      <c r="I22" s="67"/>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customHeight="1" thickBot="1" x14ac:dyDescent="0.25">
      <c r="A25" s="196" t="s">
        <v>19</v>
      </c>
      <c r="B25" s="153"/>
      <c r="C25" s="110"/>
      <c r="D25" s="30"/>
      <c r="E25" s="30"/>
      <c r="G25" s="75"/>
      <c r="H25" s="603" t="s">
        <v>98</v>
      </c>
      <c r="I25" s="603"/>
      <c r="J25" s="603"/>
      <c r="K25" s="81"/>
      <c r="L25" s="604" t="s">
        <v>75</v>
      </c>
      <c r="M25" s="603"/>
      <c r="N25" s="605"/>
    </row>
    <row r="26" spans="1:16" ht="71.25"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customHeight="1" x14ac:dyDescent="0.2">
      <c r="A27" s="18">
        <v>1</v>
      </c>
      <c r="B27" s="151" t="s">
        <v>135</v>
      </c>
      <c r="C27" s="631" t="s">
        <v>236</v>
      </c>
      <c r="D27" s="632"/>
      <c r="E27" s="633"/>
      <c r="F27" s="103" t="s">
        <v>242</v>
      </c>
      <c r="G27" s="274"/>
      <c r="H27" s="275"/>
      <c r="I27" s="276"/>
      <c r="J27" s="276">
        <v>2</v>
      </c>
      <c r="K27" s="276"/>
      <c r="L27" s="277"/>
      <c r="M27" s="276"/>
      <c r="N27" s="276"/>
    </row>
    <row r="28" spans="1:16" ht="17.25" customHeight="1" x14ac:dyDescent="0.2">
      <c r="A28" s="18">
        <v>1</v>
      </c>
      <c r="B28" s="151" t="s">
        <v>139</v>
      </c>
      <c r="C28" s="631" t="s">
        <v>234</v>
      </c>
      <c r="D28" s="632"/>
      <c r="E28" s="633"/>
      <c r="F28" s="103" t="s">
        <v>238</v>
      </c>
      <c r="G28" s="276"/>
      <c r="H28" s="278"/>
      <c r="I28" s="276"/>
      <c r="J28" s="276">
        <v>1</v>
      </c>
      <c r="K28" s="276"/>
      <c r="L28" s="277"/>
      <c r="M28" s="276"/>
      <c r="N28" s="276"/>
    </row>
    <row r="29" spans="1:16" ht="17.25" customHeight="1" x14ac:dyDescent="0.2">
      <c r="A29" s="18">
        <v>1</v>
      </c>
      <c r="B29" s="151" t="s">
        <v>132</v>
      </c>
      <c r="C29" s="631" t="s">
        <v>233</v>
      </c>
      <c r="D29" s="632"/>
      <c r="E29" s="633"/>
      <c r="F29" s="103" t="s">
        <v>238</v>
      </c>
      <c r="G29" s="276"/>
      <c r="H29" s="278">
        <v>1</v>
      </c>
      <c r="I29" s="276"/>
      <c r="J29" s="276"/>
      <c r="K29" s="276"/>
      <c r="L29" s="277"/>
      <c r="M29" s="276"/>
      <c r="N29" s="276"/>
    </row>
    <row r="30" spans="1:16" ht="17.25" customHeight="1" x14ac:dyDescent="0.2">
      <c r="A30" s="18">
        <v>1</v>
      </c>
      <c r="B30" s="302" t="s">
        <v>134</v>
      </c>
      <c r="C30" s="631" t="s">
        <v>233</v>
      </c>
      <c r="D30" s="632"/>
      <c r="E30" s="633"/>
      <c r="F30" s="103" t="s">
        <v>238</v>
      </c>
      <c r="G30" s="276"/>
      <c r="H30" s="278">
        <v>1</v>
      </c>
      <c r="I30" s="276"/>
      <c r="J30" s="276" t="s">
        <v>276</v>
      </c>
      <c r="K30" s="276"/>
      <c r="L30" s="277"/>
      <c r="M30" s="276"/>
      <c r="N30" s="276"/>
      <c r="O30" t="s">
        <v>533</v>
      </c>
    </row>
    <row r="31" spans="1:16" ht="17.25" customHeight="1" x14ac:dyDescent="0.2">
      <c r="A31" s="18">
        <v>2</v>
      </c>
      <c r="B31" s="151" t="s">
        <v>298</v>
      </c>
      <c r="C31" s="631" t="s">
        <v>237</v>
      </c>
      <c r="D31" s="632"/>
      <c r="E31" s="633"/>
      <c r="F31" s="103" t="s">
        <v>239</v>
      </c>
      <c r="G31" s="276"/>
      <c r="H31" s="278"/>
      <c r="I31" s="276"/>
      <c r="J31" s="276">
        <v>1</v>
      </c>
      <c r="K31" s="276"/>
      <c r="L31" s="277"/>
      <c r="M31" s="276"/>
      <c r="N31" s="276"/>
    </row>
    <row r="32" spans="1:16" ht="17.25" customHeight="1" x14ac:dyDescent="0.2">
      <c r="A32" s="18">
        <v>2</v>
      </c>
      <c r="B32" s="151" t="s">
        <v>141</v>
      </c>
      <c r="C32" s="631" t="s">
        <v>234</v>
      </c>
      <c r="D32" s="632"/>
      <c r="E32" s="633"/>
      <c r="F32" s="103" t="s">
        <v>238</v>
      </c>
      <c r="G32" s="276"/>
      <c r="H32" s="278"/>
      <c r="I32" s="276">
        <v>1</v>
      </c>
      <c r="J32" s="276"/>
      <c r="K32" s="276"/>
      <c r="L32" s="277"/>
      <c r="M32" s="276"/>
      <c r="N32" s="276"/>
    </row>
    <row r="33" spans="1:14" ht="17.25" customHeight="1" x14ac:dyDescent="0.2">
      <c r="A33" s="18">
        <v>2</v>
      </c>
      <c r="B33" s="151" t="s">
        <v>139</v>
      </c>
      <c r="C33" s="631" t="s">
        <v>234</v>
      </c>
      <c r="D33" s="632"/>
      <c r="E33" s="633"/>
      <c r="F33" s="103" t="s">
        <v>238</v>
      </c>
      <c r="G33" s="276"/>
      <c r="H33" s="278"/>
      <c r="I33" s="276"/>
      <c r="J33" s="276">
        <v>2</v>
      </c>
      <c r="K33" s="276"/>
      <c r="L33" s="277"/>
      <c r="M33" s="276"/>
      <c r="N33" s="276"/>
    </row>
    <row r="34" spans="1:14" ht="17.25" customHeight="1" x14ac:dyDescent="0.2">
      <c r="A34" s="18">
        <v>2</v>
      </c>
      <c r="B34" s="151" t="s">
        <v>132</v>
      </c>
      <c r="C34" s="631" t="s">
        <v>233</v>
      </c>
      <c r="D34" s="632"/>
      <c r="E34" s="633"/>
      <c r="F34" s="103" t="s">
        <v>238</v>
      </c>
      <c r="G34" s="276"/>
      <c r="H34" s="278"/>
      <c r="I34" s="276"/>
      <c r="J34" s="276">
        <v>1</v>
      </c>
      <c r="K34" s="276"/>
      <c r="L34" s="277"/>
      <c r="M34" s="276"/>
      <c r="N34" s="276"/>
    </row>
    <row r="35" spans="1:14" ht="17.25" customHeight="1" x14ac:dyDescent="0.2">
      <c r="A35" s="18">
        <v>3</v>
      </c>
      <c r="B35" s="151" t="s">
        <v>139</v>
      </c>
      <c r="C35" s="631" t="s">
        <v>234</v>
      </c>
      <c r="D35" s="632"/>
      <c r="E35" s="633"/>
      <c r="F35" s="103" t="s">
        <v>238</v>
      </c>
      <c r="G35" s="276"/>
      <c r="H35" s="278">
        <v>1</v>
      </c>
      <c r="I35" s="276"/>
      <c r="J35" s="276"/>
      <c r="K35" s="276"/>
      <c r="L35" s="277"/>
      <c r="M35" s="276"/>
      <c r="N35" s="276"/>
    </row>
    <row r="36" spans="1:14" ht="17.25" customHeight="1" x14ac:dyDescent="0.2">
      <c r="A36" s="18">
        <v>3</v>
      </c>
      <c r="B36" s="151" t="s">
        <v>132</v>
      </c>
      <c r="C36" s="631" t="s">
        <v>233</v>
      </c>
      <c r="D36" s="632"/>
      <c r="E36" s="633"/>
      <c r="F36" s="103" t="s">
        <v>238</v>
      </c>
      <c r="G36" s="276"/>
      <c r="H36" s="278"/>
      <c r="I36" s="276"/>
      <c r="J36" s="276">
        <v>1</v>
      </c>
      <c r="K36" s="276"/>
      <c r="L36" s="277"/>
      <c r="M36" s="276"/>
      <c r="N36" s="276"/>
    </row>
    <row r="37" spans="1:14" ht="17.25" customHeight="1" x14ac:dyDescent="0.2">
      <c r="A37" s="18">
        <v>3</v>
      </c>
      <c r="B37" s="151" t="s">
        <v>129</v>
      </c>
      <c r="C37" s="631" t="s">
        <v>233</v>
      </c>
      <c r="D37" s="632"/>
      <c r="E37" s="633"/>
      <c r="F37" s="103" t="s">
        <v>238</v>
      </c>
      <c r="G37" s="276"/>
      <c r="H37" s="278"/>
      <c r="I37" s="276"/>
      <c r="J37" s="276">
        <v>1</v>
      </c>
      <c r="K37" s="276"/>
      <c r="L37" s="277"/>
      <c r="M37" s="276"/>
      <c r="N37" s="276"/>
    </row>
    <row r="38" spans="1:14" ht="17.25" customHeight="1" x14ac:dyDescent="0.2">
      <c r="A38" s="18">
        <v>4</v>
      </c>
      <c r="B38" s="151" t="s">
        <v>129</v>
      </c>
      <c r="C38" s="631" t="s">
        <v>233</v>
      </c>
      <c r="D38" s="632"/>
      <c r="E38" s="633"/>
      <c r="F38" s="103" t="s">
        <v>238</v>
      </c>
      <c r="G38" s="276"/>
      <c r="H38" s="278"/>
      <c r="I38" s="276"/>
      <c r="J38" s="276">
        <v>1</v>
      </c>
      <c r="K38" s="276"/>
      <c r="L38" s="277"/>
      <c r="M38" s="276"/>
      <c r="N38" s="276"/>
    </row>
    <row r="39" spans="1:14" ht="17.25" customHeight="1" x14ac:dyDescent="0.2">
      <c r="A39" s="18">
        <v>4</v>
      </c>
      <c r="B39" s="151" t="s">
        <v>141</v>
      </c>
      <c r="C39" s="631" t="s">
        <v>234</v>
      </c>
      <c r="D39" s="632"/>
      <c r="E39" s="633"/>
      <c r="F39" s="103" t="s">
        <v>238</v>
      </c>
      <c r="G39" s="276"/>
      <c r="H39" s="278"/>
      <c r="I39" s="276">
        <v>2</v>
      </c>
      <c r="J39" s="276"/>
      <c r="K39" s="276"/>
      <c r="L39" s="277"/>
      <c r="M39" s="276"/>
      <c r="N39" s="276"/>
    </row>
    <row r="40" spans="1:14" ht="17.25" customHeight="1" x14ac:dyDescent="0.2">
      <c r="A40" s="18">
        <v>4</v>
      </c>
      <c r="B40" s="151" t="s">
        <v>139</v>
      </c>
      <c r="C40" s="631" t="s">
        <v>234</v>
      </c>
      <c r="D40" s="632"/>
      <c r="E40" s="633"/>
      <c r="F40" s="103" t="s">
        <v>238</v>
      </c>
      <c r="G40" s="276"/>
      <c r="H40" s="278"/>
      <c r="I40" s="276"/>
      <c r="J40" s="276">
        <v>3</v>
      </c>
      <c r="K40" s="276"/>
      <c r="L40" s="277"/>
      <c r="M40" s="276"/>
      <c r="N40" s="276"/>
    </row>
    <row r="41" spans="1:14" ht="17.25" customHeight="1" x14ac:dyDescent="0.2">
      <c r="A41" s="18">
        <v>4</v>
      </c>
      <c r="B41" s="151" t="s">
        <v>132</v>
      </c>
      <c r="C41" s="631" t="s">
        <v>233</v>
      </c>
      <c r="D41" s="632"/>
      <c r="E41" s="633"/>
      <c r="F41" s="103" t="s">
        <v>238</v>
      </c>
      <c r="G41" s="276"/>
      <c r="H41" s="278"/>
      <c r="I41" s="276"/>
      <c r="J41" s="276">
        <v>1</v>
      </c>
      <c r="K41" s="276"/>
      <c r="L41" s="277"/>
      <c r="M41" s="276"/>
      <c r="N41" s="276"/>
    </row>
    <row r="42" spans="1:14" ht="17.25" customHeight="1" x14ac:dyDescent="0.2">
      <c r="A42" s="18">
        <v>5</v>
      </c>
      <c r="B42" s="151" t="s">
        <v>135</v>
      </c>
      <c r="C42" s="631" t="s">
        <v>236</v>
      </c>
      <c r="D42" s="632"/>
      <c r="E42" s="633"/>
      <c r="F42" s="103" t="s">
        <v>242</v>
      </c>
      <c r="G42" s="276"/>
      <c r="H42" s="278"/>
      <c r="I42" s="276"/>
      <c r="J42" s="276">
        <v>1</v>
      </c>
      <c r="K42" s="276"/>
      <c r="L42" s="277"/>
      <c r="M42" s="276"/>
      <c r="N42" s="276"/>
    </row>
    <row r="43" spans="1:14" ht="17.25" customHeight="1" x14ac:dyDescent="0.2">
      <c r="A43" s="18">
        <v>5</v>
      </c>
      <c r="B43" s="151" t="s">
        <v>232</v>
      </c>
      <c r="C43" s="631" t="s">
        <v>236</v>
      </c>
      <c r="D43" s="632"/>
      <c r="E43" s="633"/>
      <c r="F43" s="103" t="s">
        <v>239</v>
      </c>
      <c r="G43" s="276"/>
      <c r="H43" s="278"/>
      <c r="I43" s="276"/>
      <c r="J43" s="276">
        <v>1</v>
      </c>
      <c r="K43" s="276"/>
      <c r="L43" s="277"/>
      <c r="M43" s="276"/>
      <c r="N43" s="276"/>
    </row>
    <row r="44" spans="1:14" ht="17.25" customHeight="1" x14ac:dyDescent="0.2">
      <c r="A44" s="18">
        <v>5</v>
      </c>
      <c r="B44" s="151" t="s">
        <v>298</v>
      </c>
      <c r="C44" s="631" t="s">
        <v>237</v>
      </c>
      <c r="D44" s="632"/>
      <c r="E44" s="633"/>
      <c r="F44" s="103" t="s">
        <v>239</v>
      </c>
      <c r="G44" s="276"/>
      <c r="H44" s="278"/>
      <c r="I44" s="276"/>
      <c r="J44" s="276">
        <v>1</v>
      </c>
      <c r="K44" s="276"/>
      <c r="L44" s="277"/>
      <c r="M44" s="276"/>
      <c r="N44" s="276"/>
    </row>
    <row r="45" spans="1:14" ht="17.25" customHeight="1" x14ac:dyDescent="0.2">
      <c r="A45" s="18">
        <v>5</v>
      </c>
      <c r="B45" s="151" t="s">
        <v>132</v>
      </c>
      <c r="C45" s="631" t="s">
        <v>233</v>
      </c>
      <c r="D45" s="632"/>
      <c r="E45" s="633"/>
      <c r="F45" s="103" t="s">
        <v>238</v>
      </c>
      <c r="G45" s="276"/>
      <c r="H45" s="278"/>
      <c r="I45" s="276"/>
      <c r="J45" s="276">
        <v>1</v>
      </c>
      <c r="K45" s="276"/>
      <c r="L45" s="277"/>
      <c r="M45" s="276"/>
      <c r="N45" s="276"/>
    </row>
    <row r="46" spans="1:14" ht="17.25" customHeight="1" x14ac:dyDescent="0.2">
      <c r="A46" s="18">
        <v>5</v>
      </c>
      <c r="B46" s="151" t="s">
        <v>141</v>
      </c>
      <c r="C46" s="631" t="s">
        <v>234</v>
      </c>
      <c r="D46" s="632"/>
      <c r="E46" s="633"/>
      <c r="F46" s="103" t="s">
        <v>238</v>
      </c>
      <c r="G46" s="276"/>
      <c r="H46" s="278"/>
      <c r="I46" s="276"/>
      <c r="J46" s="276">
        <v>1</v>
      </c>
      <c r="K46" s="276"/>
      <c r="L46" s="277"/>
      <c r="M46" s="276"/>
      <c r="N46" s="276"/>
    </row>
    <row r="47" spans="1:14" ht="17.25" customHeight="1" x14ac:dyDescent="0.2">
      <c r="A47" s="18">
        <v>6</v>
      </c>
      <c r="B47" s="151" t="s">
        <v>141</v>
      </c>
      <c r="C47" s="631" t="s">
        <v>234</v>
      </c>
      <c r="D47" s="632"/>
      <c r="E47" s="633"/>
      <c r="F47" s="103" t="s">
        <v>238</v>
      </c>
      <c r="G47" s="276"/>
      <c r="H47" s="278"/>
      <c r="I47" s="276">
        <v>1</v>
      </c>
      <c r="J47" s="276"/>
      <c r="K47" s="276"/>
      <c r="L47" s="277"/>
      <c r="M47" s="276"/>
      <c r="N47" s="276"/>
    </row>
    <row r="48" spans="1:14" ht="17.25" customHeight="1" x14ac:dyDescent="0.2">
      <c r="A48" s="18">
        <v>6</v>
      </c>
      <c r="B48" s="151" t="s">
        <v>135</v>
      </c>
      <c r="C48" s="631" t="s">
        <v>236</v>
      </c>
      <c r="D48" s="632"/>
      <c r="E48" s="633"/>
      <c r="F48" s="103" t="s">
        <v>242</v>
      </c>
      <c r="G48" s="276"/>
      <c r="H48" s="278"/>
      <c r="I48" s="276"/>
      <c r="J48" s="276">
        <v>1</v>
      </c>
      <c r="K48" s="276"/>
      <c r="L48" s="277"/>
      <c r="M48" s="276"/>
      <c r="N48" s="276"/>
    </row>
    <row r="49" spans="1:14" ht="17.25" customHeight="1" x14ac:dyDescent="0.2">
      <c r="A49" s="18">
        <v>6</v>
      </c>
      <c r="B49" s="151" t="s">
        <v>298</v>
      </c>
      <c r="C49" s="631" t="s">
        <v>237</v>
      </c>
      <c r="D49" s="632"/>
      <c r="E49" s="633"/>
      <c r="F49" s="103" t="s">
        <v>239</v>
      </c>
      <c r="G49" s="276"/>
      <c r="H49" s="278"/>
      <c r="I49" s="276"/>
      <c r="J49" s="276">
        <v>1</v>
      </c>
      <c r="K49" s="276"/>
      <c r="L49" s="277"/>
      <c r="M49" s="276"/>
      <c r="N49" s="276"/>
    </row>
    <row r="50" spans="1:14" ht="17.25" customHeight="1" x14ac:dyDescent="0.2">
      <c r="A50" s="18">
        <v>7</v>
      </c>
      <c r="B50" s="151" t="s">
        <v>139</v>
      </c>
      <c r="C50" s="631" t="s">
        <v>234</v>
      </c>
      <c r="D50" s="632"/>
      <c r="E50" s="633"/>
      <c r="F50" s="103" t="s">
        <v>238</v>
      </c>
      <c r="G50" s="276"/>
      <c r="H50" s="278"/>
      <c r="I50" s="276"/>
      <c r="J50" s="276">
        <v>2</v>
      </c>
      <c r="K50" s="276"/>
      <c r="L50" s="277"/>
      <c r="M50" s="276"/>
      <c r="N50" s="276"/>
    </row>
    <row r="51" spans="1:14" ht="17.25" customHeight="1" x14ac:dyDescent="0.2">
      <c r="A51" s="18">
        <v>7</v>
      </c>
      <c r="B51" s="151" t="s">
        <v>132</v>
      </c>
      <c r="C51" s="631" t="s">
        <v>233</v>
      </c>
      <c r="D51" s="632"/>
      <c r="E51" s="633"/>
      <c r="F51" s="103" t="s">
        <v>238</v>
      </c>
      <c r="G51" s="276"/>
      <c r="H51" s="278"/>
      <c r="I51" s="276"/>
      <c r="J51" s="276">
        <v>1</v>
      </c>
      <c r="K51" s="276"/>
      <c r="L51" s="277"/>
      <c r="M51" s="276"/>
      <c r="N51" s="276"/>
    </row>
    <row r="52" spans="1:14" ht="17.25" customHeight="1" x14ac:dyDescent="0.2">
      <c r="A52" s="18">
        <v>7</v>
      </c>
      <c r="B52" s="151" t="s">
        <v>141</v>
      </c>
      <c r="C52" s="634" t="s">
        <v>234</v>
      </c>
      <c r="D52" s="634"/>
      <c r="E52" s="634"/>
      <c r="F52" s="151" t="s">
        <v>238</v>
      </c>
      <c r="G52" s="276"/>
      <c r="H52" s="276"/>
      <c r="I52" s="276"/>
      <c r="J52" s="276">
        <v>2</v>
      </c>
      <c r="K52" s="276"/>
      <c r="L52" s="276"/>
      <c r="M52" s="276"/>
      <c r="N52" s="276"/>
    </row>
    <row r="53" spans="1:14" ht="17.25" customHeight="1" x14ac:dyDescent="0.2">
      <c r="A53" s="18">
        <v>7</v>
      </c>
      <c r="B53" s="201" t="s">
        <v>135</v>
      </c>
      <c r="C53" s="631" t="s">
        <v>236</v>
      </c>
      <c r="D53" s="632"/>
      <c r="E53" s="633"/>
      <c r="F53" s="151" t="s">
        <v>242</v>
      </c>
      <c r="G53" s="276"/>
      <c r="H53" s="276"/>
      <c r="I53" s="276"/>
      <c r="J53" s="276">
        <v>1</v>
      </c>
      <c r="K53" s="276"/>
      <c r="L53" s="276"/>
      <c r="M53" s="276"/>
      <c r="N53" s="276"/>
    </row>
    <row r="54" spans="1:14" ht="17.25" customHeight="1" x14ac:dyDescent="0.2">
      <c r="A54" s="18">
        <v>8</v>
      </c>
      <c r="B54" s="103" t="s">
        <v>141</v>
      </c>
      <c r="C54" s="631" t="s">
        <v>234</v>
      </c>
      <c r="D54" s="632"/>
      <c r="E54" s="633"/>
      <c r="F54" s="104" t="s">
        <v>238</v>
      </c>
      <c r="G54" s="276"/>
      <c r="H54" s="278"/>
      <c r="I54" s="276"/>
      <c r="J54" s="276">
        <v>2</v>
      </c>
      <c r="K54" s="276"/>
      <c r="L54" s="277"/>
      <c r="M54" s="276"/>
      <c r="N54" s="276"/>
    </row>
    <row r="55" spans="1:14" ht="17.25" customHeight="1" x14ac:dyDescent="0.2">
      <c r="A55" s="18">
        <v>8</v>
      </c>
      <c r="B55" s="103" t="s">
        <v>129</v>
      </c>
      <c r="C55" s="631" t="s">
        <v>233</v>
      </c>
      <c r="D55" s="632"/>
      <c r="E55" s="633"/>
      <c r="F55" s="104" t="s">
        <v>238</v>
      </c>
      <c r="G55" s="276"/>
      <c r="H55" s="278"/>
      <c r="I55" s="276"/>
      <c r="J55" s="276">
        <v>1</v>
      </c>
      <c r="K55" s="276"/>
      <c r="L55" s="277"/>
      <c r="M55" s="276"/>
      <c r="N55" s="276"/>
    </row>
    <row r="56" spans="1:14" ht="17.25" customHeight="1" x14ac:dyDescent="0.2">
      <c r="A56" s="18">
        <v>9</v>
      </c>
      <c r="B56" s="103" t="s">
        <v>141</v>
      </c>
      <c r="C56" s="631" t="s">
        <v>234</v>
      </c>
      <c r="D56" s="632"/>
      <c r="E56" s="633"/>
      <c r="F56" s="104" t="s">
        <v>238</v>
      </c>
      <c r="G56" s="276"/>
      <c r="H56" s="278"/>
      <c r="I56" s="276"/>
      <c r="J56" s="276">
        <v>3</v>
      </c>
      <c r="K56" s="276"/>
      <c r="L56" s="277"/>
      <c r="M56" s="276"/>
      <c r="N56" s="276"/>
    </row>
    <row r="57" spans="1:14" ht="17.25" customHeight="1" x14ac:dyDescent="0.2">
      <c r="A57" s="18">
        <v>10</v>
      </c>
      <c r="B57" s="103" t="s">
        <v>139</v>
      </c>
      <c r="C57" s="631" t="s">
        <v>234</v>
      </c>
      <c r="D57" s="632"/>
      <c r="E57" s="633"/>
      <c r="F57" s="104" t="s">
        <v>238</v>
      </c>
      <c r="G57" s="276"/>
      <c r="H57" s="278"/>
      <c r="I57" s="276"/>
      <c r="J57" s="276">
        <v>1</v>
      </c>
      <c r="K57" s="276"/>
      <c r="L57" s="277"/>
      <c r="M57" s="276"/>
      <c r="N57" s="276"/>
    </row>
    <row r="58" spans="1:14" ht="17.25" customHeight="1" x14ac:dyDescent="0.2">
      <c r="A58" s="18">
        <v>10</v>
      </c>
      <c r="B58" s="103" t="s">
        <v>141</v>
      </c>
      <c r="C58" s="631" t="s">
        <v>234</v>
      </c>
      <c r="D58" s="632"/>
      <c r="E58" s="633"/>
      <c r="F58" s="104" t="s">
        <v>238</v>
      </c>
      <c r="G58" s="276"/>
      <c r="H58" s="278"/>
      <c r="I58" s="276"/>
      <c r="J58" s="276">
        <v>1</v>
      </c>
      <c r="K58" s="276"/>
      <c r="L58" s="277"/>
      <c r="M58" s="276"/>
      <c r="N58" s="276"/>
    </row>
    <row r="59" spans="1:14" ht="17.25" customHeight="1" x14ac:dyDescent="0.2">
      <c r="A59" s="18">
        <v>10</v>
      </c>
      <c r="B59" s="103" t="s">
        <v>135</v>
      </c>
      <c r="C59" s="631" t="s">
        <v>236</v>
      </c>
      <c r="D59" s="632"/>
      <c r="E59" s="633"/>
      <c r="F59" s="104" t="s">
        <v>242</v>
      </c>
      <c r="G59" s="276"/>
      <c r="H59" s="278"/>
      <c r="I59" s="276"/>
      <c r="J59" s="276">
        <v>1</v>
      </c>
      <c r="K59" s="276"/>
      <c r="L59" s="277"/>
      <c r="M59" s="276"/>
      <c r="N59" s="276"/>
    </row>
    <row r="60" spans="1:14" ht="17.25" customHeight="1" x14ac:dyDescent="0.2">
      <c r="A60" s="18">
        <v>11</v>
      </c>
      <c r="B60" s="103" t="s">
        <v>141</v>
      </c>
      <c r="C60" s="631" t="s">
        <v>234</v>
      </c>
      <c r="D60" s="632"/>
      <c r="E60" s="633"/>
      <c r="F60" s="104" t="s">
        <v>238</v>
      </c>
      <c r="G60" s="276"/>
      <c r="H60" s="278"/>
      <c r="I60" s="276"/>
      <c r="J60" s="276">
        <v>3</v>
      </c>
      <c r="K60" s="276"/>
      <c r="L60" s="277"/>
      <c r="M60" s="276"/>
      <c r="N60" s="276"/>
    </row>
    <row r="61" spans="1:14" ht="17.25" customHeight="1" x14ac:dyDescent="0.2">
      <c r="A61" s="18">
        <v>12</v>
      </c>
      <c r="B61" s="103" t="s">
        <v>139</v>
      </c>
      <c r="C61" s="631" t="s">
        <v>234</v>
      </c>
      <c r="D61" s="632"/>
      <c r="E61" s="633"/>
      <c r="F61" s="104" t="s">
        <v>238</v>
      </c>
      <c r="G61" s="276"/>
      <c r="H61" s="278">
        <v>1</v>
      </c>
      <c r="I61" s="276"/>
      <c r="J61" s="276"/>
      <c r="K61" s="276"/>
      <c r="L61" s="277"/>
      <c r="M61" s="276"/>
      <c r="N61" s="276"/>
    </row>
    <row r="62" spans="1:14" ht="17.25" customHeight="1" x14ac:dyDescent="0.2">
      <c r="A62" s="18">
        <v>13</v>
      </c>
      <c r="B62" s="103" t="s">
        <v>141</v>
      </c>
      <c r="C62" s="631" t="s">
        <v>234</v>
      </c>
      <c r="D62" s="632"/>
      <c r="E62" s="633"/>
      <c r="F62" s="104" t="s">
        <v>238</v>
      </c>
      <c r="G62" s="276"/>
      <c r="H62" s="278"/>
      <c r="I62" s="276"/>
      <c r="J62" s="276">
        <v>1</v>
      </c>
      <c r="K62" s="276"/>
      <c r="L62" s="277"/>
      <c r="M62" s="276"/>
      <c r="N62" s="276"/>
    </row>
    <row r="63" spans="1:14" ht="17.25" customHeight="1" x14ac:dyDescent="0.2">
      <c r="A63" s="18">
        <v>14</v>
      </c>
      <c r="B63" s="103" t="s">
        <v>135</v>
      </c>
      <c r="C63" s="631" t="s">
        <v>236</v>
      </c>
      <c r="D63" s="632"/>
      <c r="E63" s="633"/>
      <c r="F63" s="104" t="s">
        <v>242</v>
      </c>
      <c r="G63" s="276"/>
      <c r="H63" s="278"/>
      <c r="I63" s="276"/>
      <c r="J63" s="276">
        <v>1</v>
      </c>
      <c r="K63" s="276"/>
      <c r="L63" s="277"/>
      <c r="M63" s="276"/>
      <c r="N63" s="276"/>
    </row>
    <row r="64" spans="1:14" ht="17.25" customHeight="1" x14ac:dyDescent="0.2">
      <c r="A64" s="18">
        <v>15</v>
      </c>
      <c r="B64" s="103" t="s">
        <v>139</v>
      </c>
      <c r="C64" s="631" t="s">
        <v>234</v>
      </c>
      <c r="D64" s="632"/>
      <c r="E64" s="633"/>
      <c r="F64" s="104" t="s">
        <v>238</v>
      </c>
      <c r="G64" s="276"/>
      <c r="H64" s="278"/>
      <c r="I64" s="276"/>
      <c r="J64" s="276">
        <v>1</v>
      </c>
      <c r="K64" s="276"/>
      <c r="L64" s="277"/>
      <c r="M64" s="276"/>
      <c r="N64" s="276"/>
    </row>
    <row r="65" spans="1:18" ht="17.25" customHeight="1" x14ac:dyDescent="0.2">
      <c r="A65" s="18">
        <v>16</v>
      </c>
      <c r="B65" s="103" t="s">
        <v>797</v>
      </c>
      <c r="C65" s="631" t="s">
        <v>276</v>
      </c>
      <c r="D65" s="632"/>
      <c r="E65" s="633"/>
      <c r="F65" s="104" t="s">
        <v>242</v>
      </c>
      <c r="G65" s="276"/>
      <c r="H65" s="278"/>
      <c r="I65" s="276"/>
      <c r="J65" s="276"/>
      <c r="K65" s="276"/>
      <c r="L65" s="277">
        <v>1</v>
      </c>
      <c r="M65" s="276"/>
      <c r="N65" s="276"/>
    </row>
    <row r="66" spans="1:18" ht="17.25" customHeight="1" x14ac:dyDescent="0.2">
      <c r="A66" s="18">
        <v>17</v>
      </c>
      <c r="B66" s="103" t="s">
        <v>141</v>
      </c>
      <c r="C66" s="631" t="s">
        <v>234</v>
      </c>
      <c r="D66" s="632"/>
      <c r="E66" s="633"/>
      <c r="F66" s="104" t="s">
        <v>238</v>
      </c>
      <c r="G66" s="276"/>
      <c r="H66" s="278"/>
      <c r="I66" s="276"/>
      <c r="J66" s="276">
        <v>2</v>
      </c>
      <c r="K66" s="276"/>
      <c r="L66" s="277"/>
      <c r="M66" s="276"/>
      <c r="N66" s="276"/>
    </row>
    <row r="67" spans="1:18" ht="17.25" customHeight="1" x14ac:dyDescent="0.2">
      <c r="A67" s="18">
        <v>18</v>
      </c>
      <c r="B67" s="103" t="s">
        <v>135</v>
      </c>
      <c r="C67" s="631" t="s">
        <v>236</v>
      </c>
      <c r="D67" s="632"/>
      <c r="E67" s="633"/>
      <c r="F67" s="104" t="s">
        <v>242</v>
      </c>
      <c r="G67" s="276"/>
      <c r="H67" s="278"/>
      <c r="I67" s="276"/>
      <c r="J67" s="276">
        <v>1</v>
      </c>
      <c r="K67" s="276"/>
      <c r="L67" s="277"/>
      <c r="M67" s="276"/>
      <c r="N67" s="276"/>
    </row>
    <row r="68" spans="1:18" ht="17.25" customHeight="1" x14ac:dyDescent="0.2">
      <c r="A68" s="18">
        <v>18</v>
      </c>
      <c r="B68" s="103" t="s">
        <v>141</v>
      </c>
      <c r="C68" s="631" t="s">
        <v>234</v>
      </c>
      <c r="D68" s="632"/>
      <c r="E68" s="633"/>
      <c r="F68" s="104" t="s">
        <v>238</v>
      </c>
      <c r="G68" s="276"/>
      <c r="H68" s="278"/>
      <c r="I68" s="276"/>
      <c r="J68" s="276">
        <v>1</v>
      </c>
      <c r="K68" s="276"/>
      <c r="L68" s="277"/>
      <c r="M68" s="276"/>
      <c r="N68" s="276"/>
    </row>
    <row r="69" spans="1:18" ht="17.25" customHeight="1" x14ac:dyDescent="0.2">
      <c r="A69" s="18">
        <v>18</v>
      </c>
      <c r="B69" s="103" t="s">
        <v>129</v>
      </c>
      <c r="C69" s="631" t="s">
        <v>233</v>
      </c>
      <c r="D69" s="632"/>
      <c r="E69" s="633"/>
      <c r="F69" s="104" t="s">
        <v>238</v>
      </c>
      <c r="G69" s="276"/>
      <c r="H69" s="278"/>
      <c r="I69" s="276"/>
      <c r="J69" s="276">
        <v>1</v>
      </c>
      <c r="K69" s="276"/>
      <c r="L69" s="277"/>
      <c r="M69" s="276"/>
      <c r="N69" s="276"/>
    </row>
    <row r="70" spans="1:18" ht="17.25" customHeight="1" x14ac:dyDescent="0.2">
      <c r="A70" s="18">
        <v>18</v>
      </c>
      <c r="B70" s="103" t="s">
        <v>135</v>
      </c>
      <c r="C70" s="631" t="s">
        <v>236</v>
      </c>
      <c r="D70" s="632"/>
      <c r="E70" s="633"/>
      <c r="F70" s="104" t="s">
        <v>242</v>
      </c>
      <c r="G70" s="276"/>
      <c r="H70" s="278"/>
      <c r="I70" s="276"/>
      <c r="J70" s="276">
        <v>1</v>
      </c>
      <c r="K70" s="276"/>
      <c r="L70" s="277"/>
      <c r="M70" s="276"/>
      <c r="N70" s="276"/>
    </row>
    <row r="71" spans="1:18" ht="17.25" customHeight="1" x14ac:dyDescent="0.2">
      <c r="A71" s="18">
        <v>18</v>
      </c>
      <c r="B71" s="151" t="s">
        <v>132</v>
      </c>
      <c r="C71" s="631" t="s">
        <v>233</v>
      </c>
      <c r="D71" s="632"/>
      <c r="E71" s="633"/>
      <c r="F71" s="104" t="s">
        <v>238</v>
      </c>
      <c r="G71" s="276"/>
      <c r="H71" s="278"/>
      <c r="I71" s="276"/>
      <c r="J71" s="276">
        <v>1</v>
      </c>
      <c r="K71" s="276"/>
      <c r="L71" s="277"/>
      <c r="M71" s="276"/>
      <c r="N71" s="276"/>
    </row>
    <row r="72" spans="1:18" ht="17.25" customHeight="1" x14ac:dyDescent="0.2">
      <c r="A72" s="18">
        <v>19</v>
      </c>
      <c r="B72" s="103" t="s">
        <v>141</v>
      </c>
      <c r="C72" s="631" t="s">
        <v>234</v>
      </c>
      <c r="D72" s="632"/>
      <c r="E72" s="633"/>
      <c r="F72" s="104" t="s">
        <v>238</v>
      </c>
      <c r="G72" s="276"/>
      <c r="H72" s="278"/>
      <c r="I72" s="276"/>
      <c r="J72" s="276">
        <v>1</v>
      </c>
      <c r="K72" s="276"/>
      <c r="L72" s="277"/>
      <c r="M72" s="276"/>
      <c r="N72" s="276"/>
    </row>
    <row r="73" spans="1:18" ht="17.25" customHeight="1" x14ac:dyDescent="0.2">
      <c r="A73" s="18">
        <v>19</v>
      </c>
      <c r="B73" s="151" t="s">
        <v>132</v>
      </c>
      <c r="C73" s="631" t="s">
        <v>233</v>
      </c>
      <c r="D73" s="632"/>
      <c r="E73" s="633"/>
      <c r="F73" s="104" t="s">
        <v>238</v>
      </c>
      <c r="G73" s="276"/>
      <c r="H73" s="278"/>
      <c r="I73" s="276"/>
      <c r="J73" s="276">
        <v>1</v>
      </c>
      <c r="K73" s="276"/>
      <c r="L73" s="277"/>
      <c r="M73" s="276"/>
      <c r="N73" s="276"/>
    </row>
    <row r="74" spans="1:18" ht="17.25" customHeight="1" x14ac:dyDescent="0.2">
      <c r="A74" s="18">
        <v>19</v>
      </c>
      <c r="B74" s="103" t="s">
        <v>135</v>
      </c>
      <c r="C74" s="631" t="s">
        <v>236</v>
      </c>
      <c r="D74" s="632"/>
      <c r="E74" s="633"/>
      <c r="F74" s="104" t="s">
        <v>242</v>
      </c>
      <c r="G74" s="276"/>
      <c r="H74" s="278"/>
      <c r="I74" s="276"/>
      <c r="J74" s="276">
        <v>1</v>
      </c>
      <c r="K74" s="276"/>
      <c r="L74" s="277"/>
      <c r="M74" s="276"/>
      <c r="N74" s="276"/>
    </row>
    <row r="75" spans="1:18" ht="17.25" customHeight="1" x14ac:dyDescent="0.2">
      <c r="A75" s="18">
        <v>20</v>
      </c>
      <c r="B75" s="103" t="s">
        <v>141</v>
      </c>
      <c r="C75" s="631" t="s">
        <v>234</v>
      </c>
      <c r="D75" s="632"/>
      <c r="E75" s="633"/>
      <c r="F75" s="104" t="s">
        <v>238</v>
      </c>
      <c r="G75" s="276"/>
      <c r="H75" s="278">
        <v>1</v>
      </c>
      <c r="I75" s="276"/>
      <c r="J75" s="276"/>
      <c r="K75" s="276"/>
      <c r="L75" s="277"/>
      <c r="M75" s="276"/>
      <c r="N75" s="276"/>
    </row>
    <row r="76" spans="1:18" ht="17.25" customHeight="1" x14ac:dyDescent="0.2">
      <c r="A76" s="345">
        <v>1</v>
      </c>
      <c r="B76" s="382" t="s">
        <v>132</v>
      </c>
      <c r="C76" s="627" t="s">
        <v>233</v>
      </c>
      <c r="D76" s="628"/>
      <c r="E76" s="629"/>
      <c r="F76" s="383" t="s">
        <v>238</v>
      </c>
      <c r="G76" s="340"/>
      <c r="H76" s="340"/>
      <c r="I76" s="340">
        <v>1</v>
      </c>
      <c r="J76" s="340"/>
      <c r="K76" s="340"/>
      <c r="L76" s="340"/>
      <c r="M76" s="340"/>
      <c r="N76" s="340"/>
      <c r="P76" s="450" t="s">
        <v>725</v>
      </c>
      <c r="R76">
        <f t="shared" ref="R76:R91" si="0">SUM(G76:I76,K76:N76)</f>
        <v>1</v>
      </c>
    </row>
    <row r="77" spans="1:18" ht="17.25" customHeight="1" x14ac:dyDescent="0.2">
      <c r="A77" s="345">
        <v>1</v>
      </c>
      <c r="B77" s="382" t="s">
        <v>134</v>
      </c>
      <c r="C77" s="627" t="s">
        <v>233</v>
      </c>
      <c r="D77" s="628"/>
      <c r="E77" s="629"/>
      <c r="F77" s="383" t="s">
        <v>238</v>
      </c>
      <c r="G77" s="340"/>
      <c r="H77" s="340"/>
      <c r="I77" s="340">
        <v>1</v>
      </c>
      <c r="J77" s="340"/>
      <c r="K77" s="340"/>
      <c r="L77" s="340"/>
      <c r="M77" s="340"/>
      <c r="N77" s="340"/>
      <c r="P77" s="450" t="s">
        <v>725</v>
      </c>
      <c r="R77">
        <f t="shared" si="0"/>
        <v>1</v>
      </c>
    </row>
    <row r="78" spans="1:18" ht="17.25" customHeight="1" x14ac:dyDescent="0.2">
      <c r="A78" s="345">
        <v>2</v>
      </c>
      <c r="B78" s="382" t="s">
        <v>141</v>
      </c>
      <c r="C78" s="627" t="s">
        <v>234</v>
      </c>
      <c r="D78" s="628"/>
      <c r="E78" s="629"/>
      <c r="F78" s="383" t="s">
        <v>238</v>
      </c>
      <c r="G78" s="340"/>
      <c r="H78" s="340">
        <v>1</v>
      </c>
      <c r="I78" s="340"/>
      <c r="J78" s="340"/>
      <c r="K78" s="340"/>
      <c r="L78" s="340"/>
      <c r="M78" s="340"/>
      <c r="N78" s="340"/>
      <c r="P78" s="450" t="s">
        <v>725</v>
      </c>
      <c r="R78">
        <f t="shared" si="0"/>
        <v>1</v>
      </c>
    </row>
    <row r="79" spans="1:18" ht="17.25" customHeight="1" x14ac:dyDescent="0.2">
      <c r="A79" s="345">
        <v>3</v>
      </c>
      <c r="B79" s="382" t="s">
        <v>139</v>
      </c>
      <c r="C79" s="627" t="s">
        <v>234</v>
      </c>
      <c r="D79" s="628"/>
      <c r="E79" s="629"/>
      <c r="F79" s="383" t="s">
        <v>238</v>
      </c>
      <c r="G79" s="340"/>
      <c r="H79" s="340">
        <v>1</v>
      </c>
      <c r="I79" s="340"/>
      <c r="J79" s="340"/>
      <c r="K79" s="340">
        <v>1</v>
      </c>
      <c r="L79" s="340"/>
      <c r="M79" s="340"/>
      <c r="N79" s="340"/>
      <c r="P79" s="450" t="s">
        <v>725</v>
      </c>
      <c r="R79">
        <f t="shared" si="0"/>
        <v>2</v>
      </c>
    </row>
    <row r="80" spans="1:18" ht="17.25" customHeight="1" x14ac:dyDescent="0.2">
      <c r="A80" s="345">
        <v>3</v>
      </c>
      <c r="B80" s="382" t="s">
        <v>132</v>
      </c>
      <c r="C80" s="627" t="s">
        <v>233</v>
      </c>
      <c r="D80" s="628"/>
      <c r="E80" s="629"/>
      <c r="F80" s="383" t="s">
        <v>238</v>
      </c>
      <c r="G80" s="340"/>
      <c r="H80" s="340">
        <v>2</v>
      </c>
      <c r="I80" s="340"/>
      <c r="J80" s="340"/>
      <c r="K80" s="340">
        <v>1</v>
      </c>
      <c r="L80" s="340"/>
      <c r="M80" s="340"/>
      <c r="N80" s="340"/>
      <c r="P80" s="450" t="s">
        <v>725</v>
      </c>
      <c r="R80">
        <f t="shared" si="0"/>
        <v>3</v>
      </c>
    </row>
    <row r="81" spans="1:18" ht="17.25" customHeight="1" x14ac:dyDescent="0.2">
      <c r="A81" s="345">
        <v>4</v>
      </c>
      <c r="B81" s="382" t="s">
        <v>141</v>
      </c>
      <c r="C81" s="627" t="s">
        <v>234</v>
      </c>
      <c r="D81" s="628"/>
      <c r="E81" s="629"/>
      <c r="F81" s="383" t="s">
        <v>238</v>
      </c>
      <c r="G81" s="340"/>
      <c r="H81" s="340">
        <v>2</v>
      </c>
      <c r="I81" s="340"/>
      <c r="J81" s="340"/>
      <c r="K81" s="340"/>
      <c r="L81" s="340"/>
      <c r="M81" s="340"/>
      <c r="N81" s="340"/>
      <c r="P81" s="450" t="s">
        <v>725</v>
      </c>
      <c r="R81">
        <f t="shared" si="0"/>
        <v>2</v>
      </c>
    </row>
    <row r="82" spans="1:18" ht="17.25" customHeight="1" x14ac:dyDescent="0.2">
      <c r="A82" s="345">
        <v>5</v>
      </c>
      <c r="B82" s="382" t="s">
        <v>132</v>
      </c>
      <c r="C82" s="627" t="s">
        <v>233</v>
      </c>
      <c r="D82" s="628"/>
      <c r="E82" s="629"/>
      <c r="F82" s="383" t="s">
        <v>238</v>
      </c>
      <c r="G82" s="340"/>
      <c r="H82" s="340">
        <v>1</v>
      </c>
      <c r="I82" s="340"/>
      <c r="J82" s="340"/>
      <c r="K82" s="340"/>
      <c r="L82" s="340"/>
      <c r="M82" s="340"/>
      <c r="N82" s="340"/>
      <c r="P82" s="450" t="s">
        <v>725</v>
      </c>
      <c r="R82">
        <f t="shared" si="0"/>
        <v>1</v>
      </c>
    </row>
    <row r="83" spans="1:18" ht="17.25" customHeight="1" x14ac:dyDescent="0.2">
      <c r="A83" s="345">
        <v>6</v>
      </c>
      <c r="B83" s="382" t="s">
        <v>141</v>
      </c>
      <c r="C83" s="627" t="s">
        <v>234</v>
      </c>
      <c r="D83" s="628"/>
      <c r="E83" s="629"/>
      <c r="F83" s="383" t="s">
        <v>238</v>
      </c>
      <c r="G83" s="340"/>
      <c r="H83" s="340">
        <v>1</v>
      </c>
      <c r="I83" s="340"/>
      <c r="J83" s="340"/>
      <c r="K83" s="340"/>
      <c r="L83" s="340"/>
      <c r="M83" s="340"/>
      <c r="N83" s="340"/>
      <c r="P83" s="450" t="s">
        <v>725</v>
      </c>
      <c r="R83">
        <f t="shared" si="0"/>
        <v>1</v>
      </c>
    </row>
    <row r="84" spans="1:18" ht="32" x14ac:dyDescent="0.2">
      <c r="A84" s="345">
        <v>12</v>
      </c>
      <c r="B84" s="383" t="s">
        <v>139</v>
      </c>
      <c r="C84" s="627" t="s">
        <v>234</v>
      </c>
      <c r="D84" s="628"/>
      <c r="E84" s="629"/>
      <c r="F84" s="389" t="s">
        <v>238</v>
      </c>
      <c r="G84" s="340"/>
      <c r="H84" s="340">
        <v>1</v>
      </c>
      <c r="I84" s="340"/>
      <c r="J84" s="340"/>
      <c r="K84" s="340">
        <v>1</v>
      </c>
      <c r="L84" s="340"/>
      <c r="M84" s="340"/>
      <c r="N84" s="340"/>
      <c r="P84" s="450" t="s">
        <v>725</v>
      </c>
      <c r="R84">
        <f t="shared" si="0"/>
        <v>2</v>
      </c>
    </row>
    <row r="85" spans="1:18" ht="16" x14ac:dyDescent="0.2">
      <c r="A85" s="345">
        <v>16</v>
      </c>
      <c r="B85" s="383" t="s">
        <v>797</v>
      </c>
      <c r="C85" s="627" t="s">
        <v>276</v>
      </c>
      <c r="D85" s="628"/>
      <c r="E85" s="629"/>
      <c r="F85" s="389" t="s">
        <v>242</v>
      </c>
      <c r="G85" s="340"/>
      <c r="H85" s="340"/>
      <c r="I85" s="340"/>
      <c r="J85" s="340"/>
      <c r="K85" s="340"/>
      <c r="L85" s="340">
        <v>1</v>
      </c>
      <c r="M85" s="340"/>
      <c r="N85" s="340"/>
      <c r="O85" t="s">
        <v>735</v>
      </c>
      <c r="P85" s="450" t="s">
        <v>725</v>
      </c>
      <c r="R85">
        <f t="shared" si="0"/>
        <v>1</v>
      </c>
    </row>
    <row r="86" spans="1:18" ht="32" x14ac:dyDescent="0.2">
      <c r="A86" s="345">
        <v>20</v>
      </c>
      <c r="B86" s="383" t="s">
        <v>141</v>
      </c>
      <c r="C86" s="627" t="s">
        <v>234</v>
      </c>
      <c r="D86" s="628"/>
      <c r="E86" s="629"/>
      <c r="F86" s="389" t="s">
        <v>238</v>
      </c>
      <c r="G86" s="340"/>
      <c r="H86" s="340">
        <v>1</v>
      </c>
      <c r="I86" s="340"/>
      <c r="J86" s="340"/>
      <c r="K86" s="340"/>
      <c r="L86" s="340"/>
      <c r="M86" s="340"/>
      <c r="N86" s="340"/>
      <c r="O86" t="s">
        <v>736</v>
      </c>
      <c r="P86" s="450" t="s">
        <v>725</v>
      </c>
      <c r="R86">
        <f t="shared" si="0"/>
        <v>1</v>
      </c>
    </row>
    <row r="87" spans="1:18" ht="16" x14ac:dyDescent="0.2">
      <c r="A87" s="345">
        <v>1</v>
      </c>
      <c r="B87" s="366" t="s">
        <v>499</v>
      </c>
      <c r="C87" s="609" t="s">
        <v>276</v>
      </c>
      <c r="D87" s="610"/>
      <c r="E87" s="611"/>
      <c r="F87" s="341" t="s">
        <v>242</v>
      </c>
      <c r="G87" s="340"/>
      <c r="H87" s="340"/>
      <c r="I87" s="340"/>
      <c r="J87" s="340"/>
      <c r="K87" s="340"/>
      <c r="L87" s="340">
        <v>1</v>
      </c>
      <c r="M87" s="340"/>
      <c r="N87" s="340"/>
      <c r="P87" s="450" t="s">
        <v>725</v>
      </c>
      <c r="R87">
        <f t="shared" si="0"/>
        <v>1</v>
      </c>
    </row>
    <row r="88" spans="1:18" ht="32" x14ac:dyDescent="0.2">
      <c r="A88" s="345">
        <v>1</v>
      </c>
      <c r="B88" s="366" t="s">
        <v>232</v>
      </c>
      <c r="C88" s="609" t="s">
        <v>236</v>
      </c>
      <c r="D88" s="610"/>
      <c r="E88" s="611"/>
      <c r="F88" s="341" t="s">
        <v>239</v>
      </c>
      <c r="G88" s="340"/>
      <c r="H88" s="340"/>
      <c r="I88" s="340"/>
      <c r="J88" s="340"/>
      <c r="K88" s="340"/>
      <c r="L88" s="340">
        <v>1</v>
      </c>
      <c r="M88" s="340"/>
      <c r="N88" s="340"/>
      <c r="P88" s="450" t="s">
        <v>725</v>
      </c>
      <c r="R88">
        <f t="shared" si="0"/>
        <v>1</v>
      </c>
    </row>
    <row r="89" spans="1:18" ht="16" x14ac:dyDescent="0.2">
      <c r="A89" s="345">
        <v>6</v>
      </c>
      <c r="B89" s="366" t="s">
        <v>159</v>
      </c>
      <c r="C89" s="609" t="s">
        <v>233</v>
      </c>
      <c r="D89" s="610"/>
      <c r="E89" s="611"/>
      <c r="F89" s="341" t="s">
        <v>240</v>
      </c>
      <c r="G89" s="340"/>
      <c r="H89" s="340">
        <v>1</v>
      </c>
      <c r="I89" s="340"/>
      <c r="J89" s="340"/>
      <c r="K89" s="340"/>
      <c r="L89" s="340"/>
      <c r="M89" s="340"/>
      <c r="N89" s="340"/>
      <c r="O89" t="s">
        <v>737</v>
      </c>
      <c r="P89" s="450" t="s">
        <v>725</v>
      </c>
      <c r="R89">
        <f t="shared" si="0"/>
        <v>1</v>
      </c>
    </row>
    <row r="90" spans="1:18" ht="32" x14ac:dyDescent="0.2">
      <c r="A90" s="345">
        <v>6</v>
      </c>
      <c r="B90" s="366" t="s">
        <v>139</v>
      </c>
      <c r="C90" s="609" t="s">
        <v>234</v>
      </c>
      <c r="D90" s="610"/>
      <c r="E90" s="611"/>
      <c r="F90" s="341" t="s">
        <v>238</v>
      </c>
      <c r="G90" s="340"/>
      <c r="H90" s="340">
        <v>1</v>
      </c>
      <c r="I90" s="340"/>
      <c r="J90" s="340"/>
      <c r="K90" s="340">
        <v>1</v>
      </c>
      <c r="L90" s="340"/>
      <c r="M90" s="340"/>
      <c r="N90" s="340"/>
      <c r="P90" s="450" t="s">
        <v>725</v>
      </c>
      <c r="R90">
        <f t="shared" si="0"/>
        <v>2</v>
      </c>
    </row>
    <row r="91" spans="1:18" ht="32" x14ac:dyDescent="0.2">
      <c r="A91" s="345">
        <v>8</v>
      </c>
      <c r="B91" s="366" t="s">
        <v>139</v>
      </c>
      <c r="C91" s="609" t="s">
        <v>234</v>
      </c>
      <c r="D91" s="610"/>
      <c r="E91" s="611"/>
      <c r="F91" s="341" t="s">
        <v>238</v>
      </c>
      <c r="G91" s="340"/>
      <c r="H91" s="340">
        <v>1</v>
      </c>
      <c r="I91" s="340"/>
      <c r="J91" s="340"/>
      <c r="K91" s="340">
        <v>1</v>
      </c>
      <c r="L91" s="340"/>
      <c r="M91" s="340"/>
      <c r="N91" s="340"/>
      <c r="P91" s="450" t="s">
        <v>725</v>
      </c>
      <c r="R91">
        <f t="shared" si="0"/>
        <v>2</v>
      </c>
    </row>
  </sheetData>
  <autoFilter ref="A24:P91" xr:uid="{8D5481E4-7CF5-473D-B001-2CD93D1E4662}"/>
  <mergeCells count="102">
    <mergeCell ref="C45:E45"/>
    <mergeCell ref="C46:E46"/>
    <mergeCell ref="C47:E47"/>
    <mergeCell ref="C48:E48"/>
    <mergeCell ref="C49:E49"/>
    <mergeCell ref="L25:N25"/>
    <mergeCell ref="E16:I16"/>
    <mergeCell ref="E17:I17"/>
    <mergeCell ref="C82:E82"/>
    <mergeCell ref="C79:E79"/>
    <mergeCell ref="C80:E80"/>
    <mergeCell ref="C81:E81"/>
    <mergeCell ref="C33:E33"/>
    <mergeCell ref="C34:E34"/>
    <mergeCell ref="C35:E35"/>
    <mergeCell ref="C36:E36"/>
    <mergeCell ref="C37:E37"/>
    <mergeCell ref="C38:E38"/>
    <mergeCell ref="C39:E39"/>
    <mergeCell ref="C78:E78"/>
    <mergeCell ref="C76:E76"/>
    <mergeCell ref="C77:E77"/>
    <mergeCell ref="C54:E54"/>
    <mergeCell ref="C55:E55"/>
    <mergeCell ref="C40:E40"/>
    <mergeCell ref="C41:E41"/>
    <mergeCell ref="C42:E42"/>
    <mergeCell ref="C43:E43"/>
    <mergeCell ref="C44:E44"/>
    <mergeCell ref="R7:S7"/>
    <mergeCell ref="A1:E1"/>
    <mergeCell ref="A2:B2"/>
    <mergeCell ref="A3:B3"/>
    <mergeCell ref="A4:B4"/>
    <mergeCell ref="A5:B5"/>
    <mergeCell ref="A6:B6"/>
    <mergeCell ref="A7:B7"/>
    <mergeCell ref="A8:B8"/>
    <mergeCell ref="E4:G4"/>
    <mergeCell ref="E5:G5"/>
    <mergeCell ref="I4:J4"/>
    <mergeCell ref="I5:J5"/>
    <mergeCell ref="I6:J6"/>
    <mergeCell ref="I3:J3"/>
    <mergeCell ref="K3:M3"/>
    <mergeCell ref="K4:M4"/>
    <mergeCell ref="K5:M5"/>
    <mergeCell ref="K6:M6"/>
    <mergeCell ref="C30:E30"/>
    <mergeCell ref="C31:E31"/>
    <mergeCell ref="C32:E32"/>
    <mergeCell ref="E8:H8"/>
    <mergeCell ref="A10:B10"/>
    <mergeCell ref="E12:H12"/>
    <mergeCell ref="E19:K19"/>
    <mergeCell ref="A11:B11"/>
    <mergeCell ref="A12:B12"/>
    <mergeCell ref="E20:H20"/>
    <mergeCell ref="E22:H22"/>
    <mergeCell ref="C26:E26"/>
    <mergeCell ref="C28:E28"/>
    <mergeCell ref="C27:E27"/>
    <mergeCell ref="C29:E29"/>
    <mergeCell ref="E18:H18"/>
    <mergeCell ref="E15:H15"/>
    <mergeCell ref="H25:J25"/>
    <mergeCell ref="A13:B13"/>
    <mergeCell ref="A16:B16"/>
    <mergeCell ref="A14:B14"/>
    <mergeCell ref="C50:E50"/>
    <mergeCell ref="C51:E51"/>
    <mergeCell ref="C52:E52"/>
    <mergeCell ref="C83:E83"/>
    <mergeCell ref="C62:E62"/>
    <mergeCell ref="C63:E63"/>
    <mergeCell ref="C64:E64"/>
    <mergeCell ref="C65:E65"/>
    <mergeCell ref="C66:E66"/>
    <mergeCell ref="C67:E67"/>
    <mergeCell ref="C53:E53"/>
    <mergeCell ref="C68:E68"/>
    <mergeCell ref="C69:E69"/>
    <mergeCell ref="C70:E70"/>
    <mergeCell ref="C56:E56"/>
    <mergeCell ref="C57:E57"/>
    <mergeCell ref="C58:E58"/>
    <mergeCell ref="C59:E59"/>
    <mergeCell ref="C60:E60"/>
    <mergeCell ref="C61:E61"/>
    <mergeCell ref="C71:E71"/>
    <mergeCell ref="C72:E72"/>
    <mergeCell ref="C87:E87"/>
    <mergeCell ref="C88:E88"/>
    <mergeCell ref="C89:E89"/>
    <mergeCell ref="C90:E90"/>
    <mergeCell ref="C91:E91"/>
    <mergeCell ref="C86:E86"/>
    <mergeCell ref="C84:E84"/>
    <mergeCell ref="C85:E85"/>
    <mergeCell ref="C73:E73"/>
    <mergeCell ref="C74:E74"/>
    <mergeCell ref="C75:E75"/>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U115"/>
  <sheetViews>
    <sheetView topLeftCell="A16" zoomScaleNormal="100" workbookViewId="0">
      <selection activeCell="A82" sqref="A82:O104"/>
    </sheetView>
  </sheetViews>
  <sheetFormatPr baseColWidth="10" defaultColWidth="8.83203125" defaultRowHeight="15" x14ac:dyDescent="0.2"/>
  <cols>
    <col min="1" max="1" width="4.5" style="1" customWidth="1"/>
    <col min="2" max="2" width="32" style="1" customWidth="1"/>
    <col min="3" max="3" width="8.33203125" style="1" customWidth="1"/>
    <col min="4" max="4" width="1.1640625" style="1" customWidth="1"/>
    <col min="5" max="5" width="3.1640625" style="1" customWidth="1"/>
    <col min="6" max="6" width="9.6640625" customWidth="1"/>
    <col min="7" max="7" width="7.5" customWidth="1"/>
    <col min="8" max="8" width="9" customWidth="1"/>
    <col min="9" max="9" width="7"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391</v>
      </c>
      <c r="B2" s="590"/>
      <c r="C2" s="54"/>
      <c r="D2" s="86"/>
      <c r="E2" s="11"/>
      <c r="F2" s="8"/>
      <c r="G2" s="8"/>
      <c r="H2" s="8"/>
      <c r="I2" s="8"/>
      <c r="J2" s="7"/>
      <c r="K2" s="8"/>
      <c r="L2" s="8"/>
      <c r="M2" s="8"/>
      <c r="N2" s="8"/>
    </row>
    <row r="3" spans="1:21" ht="15" customHeight="1" x14ac:dyDescent="0.2">
      <c r="A3" s="589" t="s">
        <v>384</v>
      </c>
      <c r="B3" s="590"/>
      <c r="C3" s="57"/>
      <c r="D3" s="6"/>
      <c r="E3" s="53" t="s">
        <v>79</v>
      </c>
      <c r="F3" s="82"/>
      <c r="G3" s="83"/>
      <c r="H3" s="84" t="s">
        <v>0</v>
      </c>
      <c r="I3" s="598" t="s">
        <v>1</v>
      </c>
      <c r="J3" s="598"/>
      <c r="K3" s="599" t="s">
        <v>8</v>
      </c>
      <c r="L3" s="599"/>
      <c r="M3" s="599"/>
      <c r="N3" s="6"/>
    </row>
    <row r="4" spans="1:21" ht="15" customHeight="1" x14ac:dyDescent="0.2">
      <c r="A4" s="589" t="s">
        <v>390</v>
      </c>
      <c r="B4" s="590"/>
      <c r="C4" s="57" t="s">
        <v>389</v>
      </c>
      <c r="D4" s="49"/>
      <c r="E4" s="591" t="s">
        <v>2</v>
      </c>
      <c r="F4" s="591"/>
      <c r="G4" s="600"/>
      <c r="H4" s="163">
        <v>43815</v>
      </c>
      <c r="I4" s="592" t="s">
        <v>374</v>
      </c>
      <c r="J4" s="592"/>
      <c r="K4" s="660" t="s">
        <v>375</v>
      </c>
      <c r="L4" s="660"/>
      <c r="M4" s="660"/>
      <c r="N4" s="47"/>
      <c r="P4" s="339" t="s">
        <v>604</v>
      </c>
    </row>
    <row r="5" spans="1:21" ht="15" customHeight="1" x14ac:dyDescent="0.2">
      <c r="A5" s="589" t="s">
        <v>249</v>
      </c>
      <c r="B5" s="590"/>
      <c r="C5" s="183">
        <v>43894</v>
      </c>
      <c r="D5" s="49"/>
      <c r="E5" s="591" t="s">
        <v>3</v>
      </c>
      <c r="F5" s="591"/>
      <c r="G5" s="591"/>
      <c r="H5" s="106" t="s">
        <v>376</v>
      </c>
      <c r="I5" s="657" t="s">
        <v>377</v>
      </c>
      <c r="J5" s="657"/>
      <c r="K5" s="592" t="s">
        <v>378</v>
      </c>
      <c r="L5" s="592"/>
      <c r="M5" s="592"/>
      <c r="N5" s="47"/>
      <c r="P5" s="369" t="s">
        <v>649</v>
      </c>
      <c r="Q5" s="369"/>
      <c r="R5" s="369"/>
      <c r="S5" s="369"/>
      <c r="T5" s="369"/>
      <c r="U5" s="369"/>
    </row>
    <row r="6" spans="1:21" ht="15" customHeight="1" x14ac:dyDescent="0.2">
      <c r="A6" s="589" t="s">
        <v>9</v>
      </c>
      <c r="B6" s="590"/>
      <c r="C6" s="57"/>
      <c r="D6" s="49"/>
      <c r="E6" s="52" t="s">
        <v>4</v>
      </c>
      <c r="F6" s="52"/>
      <c r="G6" s="52"/>
      <c r="H6" s="52"/>
      <c r="I6" s="592"/>
      <c r="J6" s="592"/>
      <c r="K6" s="592"/>
      <c r="L6" s="592"/>
      <c r="M6" s="592"/>
      <c r="N6" s="47"/>
      <c r="P6" s="376">
        <v>44153</v>
      </c>
      <c r="Q6" s="369"/>
      <c r="R6" s="369"/>
      <c r="S6" s="369"/>
      <c r="T6" s="369"/>
      <c r="U6" s="369"/>
    </row>
    <row r="7" spans="1:21" ht="15" customHeight="1" x14ac:dyDescent="0.2">
      <c r="A7" s="582" t="s">
        <v>10</v>
      </c>
      <c r="B7" s="583"/>
      <c r="C7" s="58"/>
      <c r="D7" s="50"/>
      <c r="E7" s="39" t="s">
        <v>92</v>
      </c>
      <c r="F7" s="39"/>
      <c r="G7" s="39"/>
      <c r="H7" s="39"/>
      <c r="I7" s="39"/>
      <c r="P7" s="369"/>
      <c r="Q7" s="369"/>
      <c r="R7" s="372"/>
      <c r="S7" s="617"/>
      <c r="T7" s="617"/>
      <c r="U7" s="369"/>
    </row>
    <row r="8" spans="1:21" ht="53.25" customHeight="1" x14ac:dyDescent="0.2">
      <c r="A8" s="584" t="s">
        <v>388</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164">
        <v>2</v>
      </c>
      <c r="J9" s="9">
        <v>2</v>
      </c>
      <c r="K9" s="130">
        <v>2</v>
      </c>
      <c r="L9" s="27"/>
      <c r="M9" s="27"/>
      <c r="N9" s="27"/>
      <c r="P9" s="342"/>
      <c r="Q9" s="342"/>
      <c r="R9" s="342"/>
      <c r="S9" s="342"/>
      <c r="T9" s="342"/>
      <c r="U9" s="342"/>
    </row>
    <row r="10" spans="1:21" ht="15" customHeight="1" x14ac:dyDescent="0.2">
      <c r="A10" s="587" t="s">
        <v>154</v>
      </c>
      <c r="B10" s="588"/>
      <c r="C10" s="62">
        <v>6303195.6752899904</v>
      </c>
      <c r="D10" s="6"/>
      <c r="E10" s="34" t="s">
        <v>149</v>
      </c>
      <c r="F10" s="35"/>
      <c r="G10" s="85"/>
      <c r="H10" s="35"/>
      <c r="I10" s="52">
        <v>1.5</v>
      </c>
      <c r="J10" s="9">
        <v>2</v>
      </c>
      <c r="K10" s="9">
        <v>1.7</v>
      </c>
      <c r="L10" s="9">
        <v>60</v>
      </c>
      <c r="M10" s="44"/>
      <c r="N10" s="9"/>
      <c r="P10" s="342"/>
      <c r="Q10" s="342"/>
      <c r="R10" s="342"/>
      <c r="S10" s="342"/>
      <c r="T10" s="375"/>
      <c r="U10" s="342"/>
    </row>
    <row r="11" spans="1:21" ht="15" customHeight="1" x14ac:dyDescent="0.2">
      <c r="A11" s="573" t="s">
        <v>176</v>
      </c>
      <c r="B11" s="574"/>
      <c r="C11" s="57">
        <v>239327.459364999</v>
      </c>
      <c r="D11" s="6"/>
      <c r="E11" s="63" t="s">
        <v>151</v>
      </c>
      <c r="F11" s="37"/>
      <c r="G11" s="38"/>
      <c r="H11" s="38"/>
      <c r="I11" s="52">
        <v>0.05</v>
      </c>
      <c r="J11" s="9">
        <v>0.2</v>
      </c>
      <c r="K11" s="9">
        <v>0.1</v>
      </c>
      <c r="L11" s="9">
        <v>0</v>
      </c>
      <c r="M11" s="43">
        <v>0</v>
      </c>
      <c r="N11" s="9">
        <v>100</v>
      </c>
      <c r="P11" s="342">
        <v>0</v>
      </c>
      <c r="Q11" s="342">
        <v>0</v>
      </c>
      <c r="R11" s="342">
        <v>0</v>
      </c>
      <c r="S11" s="342">
        <v>0</v>
      </c>
      <c r="T11" s="342">
        <v>0</v>
      </c>
      <c r="U11" s="342">
        <v>100</v>
      </c>
    </row>
    <row r="12" spans="1:21" ht="15" customHeight="1" x14ac:dyDescent="0.2">
      <c r="A12" s="573" t="s">
        <v>78</v>
      </c>
      <c r="B12" s="574"/>
      <c r="C12" s="54">
        <v>56</v>
      </c>
      <c r="D12" s="2"/>
      <c r="E12" s="575" t="s">
        <v>150</v>
      </c>
      <c r="F12" s="576"/>
      <c r="G12" s="576"/>
      <c r="H12" s="577"/>
      <c r="I12" s="36">
        <v>0.7</v>
      </c>
      <c r="J12" s="9">
        <v>1</v>
      </c>
      <c r="K12" s="9">
        <v>0.9</v>
      </c>
      <c r="L12" s="9">
        <v>50</v>
      </c>
      <c r="M12" s="44"/>
      <c r="N12" s="9"/>
      <c r="O12" s="7"/>
      <c r="P12" s="342"/>
      <c r="Q12" s="342"/>
      <c r="R12" s="342"/>
      <c r="S12" s="342"/>
      <c r="T12" s="375"/>
      <c r="U12" s="342"/>
    </row>
    <row r="13" spans="1:21" ht="15" customHeight="1" x14ac:dyDescent="0.2">
      <c r="A13" s="578" t="s">
        <v>328</v>
      </c>
      <c r="B13" s="579"/>
      <c r="C13" s="59" t="s">
        <v>276</v>
      </c>
      <c r="D13" s="49"/>
      <c r="E13" s="64" t="s">
        <v>152</v>
      </c>
      <c r="F13" s="64"/>
      <c r="G13" s="64"/>
      <c r="H13" s="46"/>
      <c r="I13" s="52">
        <v>0.1</v>
      </c>
      <c r="J13" s="9">
        <v>0.25</v>
      </c>
      <c r="K13" s="9">
        <v>0.15</v>
      </c>
      <c r="L13" s="9">
        <v>0.1</v>
      </c>
      <c r="M13" s="43">
        <v>0</v>
      </c>
      <c r="N13" s="9">
        <v>100</v>
      </c>
      <c r="O13" s="7"/>
      <c r="P13" s="358">
        <v>0.1</v>
      </c>
      <c r="Q13" s="342">
        <v>0.3</v>
      </c>
      <c r="R13" s="342">
        <v>0.2</v>
      </c>
      <c r="S13" s="342">
        <v>0.1</v>
      </c>
      <c r="T13" s="342">
        <v>0</v>
      </c>
      <c r="U13" s="342">
        <v>100</v>
      </c>
    </row>
    <row r="14" spans="1:21" ht="15" customHeight="1" x14ac:dyDescent="0.2">
      <c r="A14" s="573" t="s">
        <v>385</v>
      </c>
      <c r="B14" s="574"/>
      <c r="C14" s="57">
        <v>1076</v>
      </c>
      <c r="D14" s="49"/>
      <c r="E14" s="11"/>
      <c r="F14" s="8"/>
      <c r="G14" s="109"/>
      <c r="H14" s="38"/>
      <c r="I14" s="38"/>
      <c r="J14" s="8"/>
      <c r="K14" s="8"/>
      <c r="L14" s="8"/>
      <c r="M14" s="48"/>
      <c r="N14" s="8"/>
      <c r="O14" s="7"/>
      <c r="P14" s="7"/>
    </row>
    <row r="15" spans="1:21" ht="15" customHeight="1" x14ac:dyDescent="0.2">
      <c r="A15" s="14" t="s">
        <v>16</v>
      </c>
      <c r="B15" s="29"/>
      <c r="C15" s="202" t="s">
        <v>284</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15</v>
      </c>
      <c r="K16" s="87"/>
      <c r="L16" s="6"/>
      <c r="M16" s="6"/>
      <c r="N16" s="7"/>
      <c r="O16" s="7"/>
      <c r="P16" s="7"/>
    </row>
    <row r="17" spans="1:16" ht="15" customHeight="1" x14ac:dyDescent="0.2">
      <c r="A17" s="26"/>
      <c r="B17" s="6"/>
      <c r="C17" s="12"/>
      <c r="D17" s="108"/>
      <c r="E17" s="567" t="s">
        <v>101</v>
      </c>
      <c r="F17" s="568"/>
      <c r="G17" s="568"/>
      <c r="H17" s="568"/>
      <c r="I17" s="569"/>
      <c r="J17" s="17">
        <v>85</v>
      </c>
      <c r="K17" s="4"/>
      <c r="L17" s="7"/>
      <c r="M17" s="7"/>
    </row>
    <row r="18" spans="1:16" ht="18" customHeight="1" x14ac:dyDescent="0.2">
      <c r="A18" s="26"/>
      <c r="B18" s="6"/>
      <c r="C18" s="12"/>
      <c r="D18" s="6"/>
      <c r="E18" s="613" t="s">
        <v>91</v>
      </c>
      <c r="F18" s="594"/>
      <c r="G18" s="594"/>
      <c r="H18" s="594"/>
      <c r="I18" s="96"/>
      <c r="J18" s="94">
        <v>15</v>
      </c>
      <c r="K18" s="95"/>
      <c r="L18" s="41"/>
      <c r="M18" s="42"/>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8</v>
      </c>
      <c r="J20" s="15">
        <v>12</v>
      </c>
      <c r="K20" s="9">
        <v>14</v>
      </c>
      <c r="L20" s="9">
        <v>10</v>
      </c>
      <c r="M20" s="9">
        <v>25</v>
      </c>
      <c r="N20" s="129" t="s">
        <v>202</v>
      </c>
      <c r="O20" s="129" t="s">
        <v>203</v>
      </c>
    </row>
    <row r="21" spans="1:16" ht="15" customHeight="1" x14ac:dyDescent="0.2">
      <c r="A21" s="14" t="s">
        <v>18</v>
      </c>
      <c r="B21" s="29"/>
      <c r="C21" s="60" t="s">
        <v>124</v>
      </c>
      <c r="D21" s="6"/>
      <c r="E21" s="13"/>
      <c r="F21" s="32"/>
      <c r="G21" s="65"/>
      <c r="H21" s="66"/>
      <c r="I21" s="15">
        <v>14</v>
      </c>
      <c r="J21" s="15">
        <v>13</v>
      </c>
      <c r="K21" s="9">
        <v>22</v>
      </c>
      <c r="L21" s="9">
        <v>17</v>
      </c>
      <c r="M21" s="9">
        <v>5</v>
      </c>
      <c r="N21" s="129">
        <f>AVERAGE(I20:M21)</f>
        <v>14</v>
      </c>
      <c r="O21" s="129">
        <f>SQRT(VAR(I20:M21)/10)</f>
        <v>1.9206480387850577</v>
      </c>
    </row>
    <row r="22" spans="1:16" ht="15" customHeight="1" x14ac:dyDescent="0.2">
      <c r="A22" s="68"/>
      <c r="B22" s="69" t="s">
        <v>392</v>
      </c>
      <c r="C22" s="61"/>
      <c r="D22" s="6"/>
      <c r="E22" s="575" t="s">
        <v>93</v>
      </c>
      <c r="F22" s="576"/>
      <c r="G22" s="576"/>
      <c r="H22" s="576"/>
      <c r="I22" s="67" t="s">
        <v>325</v>
      </c>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customHeight="1" thickBot="1" x14ac:dyDescent="0.25">
      <c r="A25" s="196" t="s">
        <v>19</v>
      </c>
      <c r="B25" s="153"/>
      <c r="C25" s="110"/>
      <c r="D25" s="30"/>
      <c r="E25" s="30"/>
      <c r="G25" s="75"/>
      <c r="H25" s="603" t="s">
        <v>98</v>
      </c>
      <c r="I25" s="603"/>
      <c r="J25" s="603"/>
      <c r="K25" s="81"/>
      <c r="L25" s="604" t="s">
        <v>75</v>
      </c>
      <c r="M25" s="603"/>
      <c r="N25" s="605"/>
    </row>
    <row r="26" spans="1:16" ht="71.25" customHeight="1" x14ac:dyDescent="0.2">
      <c r="A26" s="78" t="s">
        <v>74</v>
      </c>
      <c r="B26" s="31" t="s">
        <v>6</v>
      </c>
      <c r="C26" s="606" t="s">
        <v>96</v>
      </c>
      <c r="D26" s="607"/>
      <c r="E26" s="608"/>
      <c r="F26" s="111" t="s">
        <v>97</v>
      </c>
      <c r="G26" s="79" t="s">
        <v>102</v>
      </c>
      <c r="H26" s="79" t="s">
        <v>104</v>
      </c>
      <c r="I26" s="79" t="s">
        <v>103</v>
      </c>
      <c r="J26" s="79" t="s">
        <v>94</v>
      </c>
      <c r="K26" s="79" t="s">
        <v>77</v>
      </c>
      <c r="L26" s="79" t="s">
        <v>76</v>
      </c>
      <c r="M26" s="79" t="s">
        <v>95</v>
      </c>
      <c r="N26" s="79" t="s">
        <v>77</v>
      </c>
    </row>
    <row r="27" spans="1:16" ht="17.25" customHeight="1" x14ac:dyDescent="0.2">
      <c r="A27" s="18">
        <v>1</v>
      </c>
      <c r="B27" s="151" t="s">
        <v>232</v>
      </c>
      <c r="C27" s="631" t="s">
        <v>236</v>
      </c>
      <c r="D27" s="632"/>
      <c r="E27" s="633"/>
      <c r="F27" s="103" t="s">
        <v>239</v>
      </c>
      <c r="G27" s="274"/>
      <c r="H27" s="275"/>
      <c r="I27" s="276"/>
      <c r="J27" s="276">
        <v>2</v>
      </c>
      <c r="K27" s="276"/>
      <c r="L27" s="277"/>
      <c r="M27" s="276"/>
      <c r="N27" s="276"/>
    </row>
    <row r="28" spans="1:16" ht="17.25" customHeight="1" x14ac:dyDescent="0.2">
      <c r="A28" s="18">
        <v>1</v>
      </c>
      <c r="B28" s="302" t="s">
        <v>134</v>
      </c>
      <c r="C28" s="631" t="s">
        <v>233</v>
      </c>
      <c r="D28" s="632"/>
      <c r="E28" s="633"/>
      <c r="F28" s="103" t="s">
        <v>238</v>
      </c>
      <c r="G28" s="276"/>
      <c r="H28" s="278">
        <v>2</v>
      </c>
      <c r="I28" s="276"/>
      <c r="J28" s="276"/>
      <c r="K28" s="276"/>
      <c r="L28" s="277"/>
      <c r="M28" s="276"/>
      <c r="N28" s="276"/>
      <c r="O28" t="s">
        <v>533</v>
      </c>
    </row>
    <row r="29" spans="1:16" ht="17.25" customHeight="1" x14ac:dyDescent="0.2">
      <c r="A29" s="18">
        <v>2</v>
      </c>
      <c r="B29" s="151" t="s">
        <v>232</v>
      </c>
      <c r="C29" s="631" t="s">
        <v>236</v>
      </c>
      <c r="D29" s="632"/>
      <c r="E29" s="633"/>
      <c r="F29" s="103" t="s">
        <v>239</v>
      </c>
      <c r="G29" s="276"/>
      <c r="H29" s="278"/>
      <c r="I29" s="276"/>
      <c r="J29" s="276">
        <v>2</v>
      </c>
      <c r="K29" s="276"/>
      <c r="L29" s="277"/>
      <c r="M29" s="276"/>
      <c r="N29" s="276"/>
    </row>
    <row r="30" spans="1:16" ht="17.25" customHeight="1" x14ac:dyDescent="0.2">
      <c r="A30" s="18">
        <v>2</v>
      </c>
      <c r="B30" s="151" t="s">
        <v>135</v>
      </c>
      <c r="C30" s="631" t="s">
        <v>236</v>
      </c>
      <c r="D30" s="632"/>
      <c r="E30" s="633"/>
      <c r="F30" s="103" t="s">
        <v>242</v>
      </c>
      <c r="G30" s="276"/>
      <c r="H30" s="278"/>
      <c r="I30" s="276"/>
      <c r="J30" s="276">
        <v>3</v>
      </c>
      <c r="K30" s="276"/>
      <c r="L30" s="277"/>
      <c r="M30" s="276"/>
      <c r="N30" s="276"/>
    </row>
    <row r="31" spans="1:16" ht="17.25" customHeight="1" x14ac:dyDescent="0.2">
      <c r="A31" s="18">
        <v>2</v>
      </c>
      <c r="B31" s="302" t="s">
        <v>134</v>
      </c>
      <c r="C31" s="631" t="s">
        <v>233</v>
      </c>
      <c r="D31" s="632"/>
      <c r="E31" s="633"/>
      <c r="F31" s="103" t="s">
        <v>238</v>
      </c>
      <c r="G31" s="276"/>
      <c r="H31" s="278">
        <v>4</v>
      </c>
      <c r="I31" s="276"/>
      <c r="J31" s="276">
        <v>1</v>
      </c>
      <c r="K31" s="276"/>
      <c r="L31" s="277"/>
      <c r="M31" s="276"/>
      <c r="N31" s="276"/>
      <c r="O31" t="s">
        <v>533</v>
      </c>
    </row>
    <row r="32" spans="1:16" ht="17.25" customHeight="1" x14ac:dyDescent="0.2">
      <c r="A32" s="18">
        <v>3</v>
      </c>
      <c r="B32" s="151" t="s">
        <v>135</v>
      </c>
      <c r="C32" s="631" t="s">
        <v>236</v>
      </c>
      <c r="D32" s="632"/>
      <c r="E32" s="633"/>
      <c r="F32" s="103" t="s">
        <v>242</v>
      </c>
      <c r="G32" s="276"/>
      <c r="H32" s="278"/>
      <c r="I32" s="276"/>
      <c r="J32" s="276">
        <v>1</v>
      </c>
      <c r="K32" s="276"/>
      <c r="L32" s="277"/>
      <c r="M32" s="276"/>
      <c r="N32" s="276"/>
    </row>
    <row r="33" spans="1:15" ht="17.25" customHeight="1" x14ac:dyDescent="0.2">
      <c r="A33" s="18">
        <v>3</v>
      </c>
      <c r="B33" s="302" t="s">
        <v>134</v>
      </c>
      <c r="C33" s="631" t="s">
        <v>233</v>
      </c>
      <c r="D33" s="632"/>
      <c r="E33" s="633"/>
      <c r="F33" s="103" t="s">
        <v>238</v>
      </c>
      <c r="G33" s="276"/>
      <c r="H33" s="278">
        <v>2</v>
      </c>
      <c r="I33" s="276"/>
      <c r="J33" s="276"/>
      <c r="K33" s="276"/>
      <c r="L33" s="277"/>
      <c r="M33" s="276"/>
      <c r="N33" s="276"/>
      <c r="O33" t="s">
        <v>533</v>
      </c>
    </row>
    <row r="34" spans="1:15" ht="17.25" customHeight="1" x14ac:dyDescent="0.2">
      <c r="A34" s="18">
        <v>3</v>
      </c>
      <c r="B34" s="151" t="s">
        <v>159</v>
      </c>
      <c r="C34" s="631" t="s">
        <v>233</v>
      </c>
      <c r="D34" s="632"/>
      <c r="E34" s="633"/>
      <c r="F34" s="103" t="s">
        <v>240</v>
      </c>
      <c r="G34" s="276"/>
      <c r="H34" s="278"/>
      <c r="I34" s="276"/>
      <c r="J34" s="276">
        <v>1</v>
      </c>
      <c r="K34" s="276"/>
      <c r="L34" s="277"/>
      <c r="M34" s="276"/>
      <c r="N34" s="276"/>
    </row>
    <row r="35" spans="1:15" ht="17.25" customHeight="1" x14ac:dyDescent="0.2">
      <c r="A35" s="18">
        <v>4</v>
      </c>
      <c r="B35" s="151" t="s">
        <v>232</v>
      </c>
      <c r="C35" s="631" t="s">
        <v>236</v>
      </c>
      <c r="D35" s="632"/>
      <c r="E35" s="633"/>
      <c r="F35" s="103" t="s">
        <v>239</v>
      </c>
      <c r="G35" s="276"/>
      <c r="H35" s="278"/>
      <c r="I35" s="276"/>
      <c r="J35" s="276">
        <v>1</v>
      </c>
      <c r="K35" s="276"/>
      <c r="L35" s="277"/>
      <c r="M35" s="276"/>
      <c r="N35" s="276"/>
    </row>
    <row r="36" spans="1:15" ht="17.25" customHeight="1" x14ac:dyDescent="0.2">
      <c r="A36" s="18">
        <v>4</v>
      </c>
      <c r="B36" s="151" t="s">
        <v>159</v>
      </c>
      <c r="C36" s="631" t="s">
        <v>233</v>
      </c>
      <c r="D36" s="632"/>
      <c r="E36" s="633"/>
      <c r="F36" s="103" t="s">
        <v>240</v>
      </c>
      <c r="G36" s="276"/>
      <c r="H36" s="278"/>
      <c r="I36" s="276"/>
      <c r="J36" s="276">
        <v>1</v>
      </c>
      <c r="K36" s="276"/>
      <c r="L36" s="277"/>
      <c r="M36" s="276"/>
      <c r="N36" s="276"/>
    </row>
    <row r="37" spans="1:15" ht="17.25" customHeight="1" x14ac:dyDescent="0.2">
      <c r="A37" s="18">
        <v>4</v>
      </c>
      <c r="B37" s="302" t="s">
        <v>134</v>
      </c>
      <c r="C37" s="631" t="s">
        <v>233</v>
      </c>
      <c r="D37" s="632"/>
      <c r="E37" s="633"/>
      <c r="F37" s="103" t="s">
        <v>238</v>
      </c>
      <c r="G37" s="276"/>
      <c r="H37" s="278">
        <v>2</v>
      </c>
      <c r="I37" s="276"/>
      <c r="J37" s="276"/>
      <c r="K37" s="276"/>
      <c r="L37" s="277"/>
      <c r="M37" s="276"/>
      <c r="N37" s="276"/>
      <c r="O37" t="s">
        <v>533</v>
      </c>
    </row>
    <row r="38" spans="1:15" ht="17.25" customHeight="1" x14ac:dyDescent="0.2">
      <c r="A38" s="18">
        <v>4</v>
      </c>
      <c r="B38" s="151" t="s">
        <v>141</v>
      </c>
      <c r="C38" s="631" t="s">
        <v>234</v>
      </c>
      <c r="D38" s="632"/>
      <c r="E38" s="633"/>
      <c r="F38" s="103" t="s">
        <v>238</v>
      </c>
      <c r="G38" s="276"/>
      <c r="H38" s="278"/>
      <c r="I38" s="276"/>
      <c r="J38" s="276">
        <v>1</v>
      </c>
      <c r="K38" s="276"/>
      <c r="L38" s="277"/>
      <c r="M38" s="276"/>
      <c r="N38" s="276"/>
    </row>
    <row r="39" spans="1:15" ht="17.25" customHeight="1" x14ac:dyDescent="0.2">
      <c r="A39" s="18">
        <v>5</v>
      </c>
      <c r="B39" s="151" t="s">
        <v>232</v>
      </c>
      <c r="C39" s="631" t="s">
        <v>236</v>
      </c>
      <c r="D39" s="632"/>
      <c r="E39" s="633"/>
      <c r="F39" s="103" t="s">
        <v>239</v>
      </c>
      <c r="G39" s="276"/>
      <c r="H39" s="278"/>
      <c r="I39" s="276"/>
      <c r="J39" s="278">
        <v>2</v>
      </c>
      <c r="K39" s="276"/>
      <c r="L39" s="277"/>
      <c r="M39" s="276"/>
      <c r="N39" s="276"/>
    </row>
    <row r="40" spans="1:15" ht="17.25" customHeight="1" x14ac:dyDescent="0.2">
      <c r="A40" s="18">
        <v>5</v>
      </c>
      <c r="B40" s="151" t="s">
        <v>159</v>
      </c>
      <c r="C40" s="631" t="s">
        <v>233</v>
      </c>
      <c r="D40" s="632"/>
      <c r="E40" s="633"/>
      <c r="F40" s="103" t="s">
        <v>240</v>
      </c>
      <c r="G40" s="276"/>
      <c r="H40" s="278"/>
      <c r="I40" s="276"/>
      <c r="J40" s="278">
        <v>1</v>
      </c>
      <c r="K40" s="276"/>
      <c r="L40" s="277"/>
      <c r="M40" s="276"/>
      <c r="N40" s="276"/>
    </row>
    <row r="41" spans="1:15" ht="17.25" customHeight="1" x14ac:dyDescent="0.2">
      <c r="A41" s="18">
        <v>5</v>
      </c>
      <c r="B41" s="151" t="s">
        <v>298</v>
      </c>
      <c r="C41" s="631" t="s">
        <v>237</v>
      </c>
      <c r="D41" s="632"/>
      <c r="E41" s="633"/>
      <c r="F41" s="103" t="s">
        <v>239</v>
      </c>
      <c r="G41" s="276"/>
      <c r="H41" s="278"/>
      <c r="I41" s="276"/>
      <c r="J41" s="278">
        <v>1</v>
      </c>
      <c r="K41" s="276"/>
      <c r="L41" s="277"/>
      <c r="M41" s="276"/>
      <c r="N41" s="276"/>
    </row>
    <row r="42" spans="1:15" ht="17.25" customHeight="1" x14ac:dyDescent="0.2">
      <c r="A42" s="18">
        <v>5</v>
      </c>
      <c r="B42" s="151" t="s">
        <v>141</v>
      </c>
      <c r="C42" s="631" t="s">
        <v>234</v>
      </c>
      <c r="D42" s="632"/>
      <c r="E42" s="633"/>
      <c r="F42" s="103" t="s">
        <v>238</v>
      </c>
      <c r="G42" s="276"/>
      <c r="H42" s="278"/>
      <c r="I42" s="276"/>
      <c r="J42" s="278">
        <v>3</v>
      </c>
      <c r="K42" s="276"/>
      <c r="L42" s="277"/>
      <c r="M42" s="276"/>
      <c r="N42" s="276"/>
    </row>
    <row r="43" spans="1:15" ht="17.25" customHeight="1" x14ac:dyDescent="0.2">
      <c r="A43" s="18">
        <v>6</v>
      </c>
      <c r="B43" s="151" t="s">
        <v>135</v>
      </c>
      <c r="C43" s="631" t="s">
        <v>236</v>
      </c>
      <c r="D43" s="632"/>
      <c r="E43" s="633"/>
      <c r="F43" s="103" t="s">
        <v>242</v>
      </c>
      <c r="G43" s="276"/>
      <c r="H43" s="278"/>
      <c r="I43" s="276"/>
      <c r="J43" s="278">
        <v>1</v>
      </c>
      <c r="K43" s="276"/>
      <c r="L43" s="277"/>
      <c r="M43" s="276"/>
      <c r="N43" s="276"/>
    </row>
    <row r="44" spans="1:15" ht="17.25" customHeight="1" x14ac:dyDescent="0.2">
      <c r="A44" s="18">
        <v>6</v>
      </c>
      <c r="B44" s="151" t="s">
        <v>232</v>
      </c>
      <c r="C44" s="631" t="s">
        <v>236</v>
      </c>
      <c r="D44" s="632"/>
      <c r="E44" s="633"/>
      <c r="F44" s="103" t="s">
        <v>239</v>
      </c>
      <c r="G44" s="276"/>
      <c r="H44" s="278"/>
      <c r="I44" s="276"/>
      <c r="J44" s="278">
        <v>1</v>
      </c>
      <c r="K44" s="276"/>
      <c r="L44" s="277"/>
      <c r="M44" s="276"/>
      <c r="N44" s="276"/>
    </row>
    <row r="45" spans="1:15" ht="17.25" customHeight="1" x14ac:dyDescent="0.2">
      <c r="A45" s="18">
        <v>6</v>
      </c>
      <c r="B45" s="151" t="s">
        <v>141</v>
      </c>
      <c r="C45" s="631" t="s">
        <v>234</v>
      </c>
      <c r="D45" s="632"/>
      <c r="E45" s="633"/>
      <c r="F45" s="103" t="s">
        <v>238</v>
      </c>
      <c r="G45" s="276"/>
      <c r="H45" s="278"/>
      <c r="I45" s="276"/>
      <c r="J45" s="278">
        <v>1</v>
      </c>
      <c r="K45" s="276"/>
      <c r="L45" s="277"/>
      <c r="M45" s="276"/>
      <c r="N45" s="276"/>
    </row>
    <row r="46" spans="1:15" ht="17.25" customHeight="1" x14ac:dyDescent="0.2">
      <c r="A46" s="18">
        <v>6</v>
      </c>
      <c r="B46" s="151" t="s">
        <v>161</v>
      </c>
      <c r="C46" s="631" t="s">
        <v>235</v>
      </c>
      <c r="D46" s="632"/>
      <c r="E46" s="633"/>
      <c r="F46" s="103" t="s">
        <v>239</v>
      </c>
      <c r="G46" s="276"/>
      <c r="H46" s="278"/>
      <c r="I46" s="276"/>
      <c r="J46" s="278">
        <v>1</v>
      </c>
      <c r="K46" s="276"/>
      <c r="L46" s="277"/>
      <c r="M46" s="276"/>
      <c r="N46" s="276"/>
    </row>
    <row r="47" spans="1:15" ht="17.25" customHeight="1" x14ac:dyDescent="0.2">
      <c r="A47" s="18">
        <v>7</v>
      </c>
      <c r="B47" s="151" t="s">
        <v>232</v>
      </c>
      <c r="C47" s="631" t="s">
        <v>236</v>
      </c>
      <c r="D47" s="632"/>
      <c r="E47" s="633"/>
      <c r="F47" s="103" t="s">
        <v>239</v>
      </c>
      <c r="G47" s="276"/>
      <c r="H47" s="278"/>
      <c r="I47" s="276"/>
      <c r="J47" s="278">
        <v>2</v>
      </c>
      <c r="K47" s="276"/>
      <c r="L47" s="277"/>
      <c r="M47" s="276"/>
      <c r="N47" s="276"/>
    </row>
    <row r="48" spans="1:15" ht="17.25" customHeight="1" x14ac:dyDescent="0.2">
      <c r="A48" s="18">
        <v>7</v>
      </c>
      <c r="B48" s="302" t="s">
        <v>134</v>
      </c>
      <c r="C48" s="631" t="s">
        <v>233</v>
      </c>
      <c r="D48" s="632"/>
      <c r="E48" s="633"/>
      <c r="F48" s="103" t="s">
        <v>238</v>
      </c>
      <c r="G48" s="276"/>
      <c r="H48" s="278">
        <v>1</v>
      </c>
      <c r="I48" s="276"/>
      <c r="J48" s="276"/>
      <c r="K48" s="276"/>
      <c r="L48" s="277"/>
      <c r="M48" s="276"/>
      <c r="N48" s="276"/>
      <c r="O48" t="s">
        <v>533</v>
      </c>
    </row>
    <row r="49" spans="1:15" ht="17.25" customHeight="1" x14ac:dyDescent="0.2">
      <c r="A49" s="18">
        <v>8</v>
      </c>
      <c r="B49" s="151" t="s">
        <v>135</v>
      </c>
      <c r="C49" s="631" t="s">
        <v>236</v>
      </c>
      <c r="D49" s="632"/>
      <c r="E49" s="633"/>
      <c r="F49" s="103" t="s">
        <v>242</v>
      </c>
      <c r="G49" s="276"/>
      <c r="H49" s="278"/>
      <c r="I49" s="276"/>
      <c r="J49" s="276">
        <v>1</v>
      </c>
      <c r="K49" s="276"/>
      <c r="L49" s="277"/>
      <c r="M49" s="276"/>
      <c r="N49" s="276"/>
    </row>
    <row r="50" spans="1:15" ht="17.25" customHeight="1" x14ac:dyDescent="0.2">
      <c r="A50" s="18">
        <v>8</v>
      </c>
      <c r="B50" s="151" t="s">
        <v>232</v>
      </c>
      <c r="C50" s="631" t="s">
        <v>236</v>
      </c>
      <c r="D50" s="632"/>
      <c r="E50" s="633"/>
      <c r="F50" s="103" t="s">
        <v>239</v>
      </c>
      <c r="G50" s="276"/>
      <c r="H50" s="278"/>
      <c r="I50" s="276"/>
      <c r="J50" s="276">
        <v>1</v>
      </c>
      <c r="K50" s="276"/>
      <c r="L50" s="277"/>
      <c r="M50" s="276"/>
      <c r="N50" s="276"/>
    </row>
    <row r="51" spans="1:15" ht="17.25" customHeight="1" x14ac:dyDescent="0.2">
      <c r="A51" s="18">
        <v>8</v>
      </c>
      <c r="B51" s="151" t="s">
        <v>159</v>
      </c>
      <c r="C51" s="631" t="s">
        <v>233</v>
      </c>
      <c r="D51" s="632"/>
      <c r="E51" s="633"/>
      <c r="F51" s="103" t="s">
        <v>240</v>
      </c>
      <c r="G51" s="276"/>
      <c r="H51" s="278"/>
      <c r="I51" s="276"/>
      <c r="J51" s="276">
        <v>1</v>
      </c>
      <c r="K51" s="276"/>
      <c r="L51" s="277"/>
      <c r="M51" s="276"/>
      <c r="N51" s="276"/>
    </row>
    <row r="52" spans="1:15" ht="17.25" customHeight="1" x14ac:dyDescent="0.2">
      <c r="A52" s="18">
        <v>8</v>
      </c>
      <c r="B52" s="302" t="s">
        <v>134</v>
      </c>
      <c r="C52" s="634" t="s">
        <v>233</v>
      </c>
      <c r="D52" s="634"/>
      <c r="E52" s="634"/>
      <c r="F52" s="151" t="s">
        <v>238</v>
      </c>
      <c r="G52" s="276"/>
      <c r="H52" s="276">
        <v>3</v>
      </c>
      <c r="I52" s="276"/>
      <c r="J52" s="276">
        <v>2</v>
      </c>
      <c r="K52" s="276"/>
      <c r="L52" s="276"/>
      <c r="M52" s="276"/>
      <c r="N52" s="276"/>
      <c r="O52" t="s">
        <v>533</v>
      </c>
    </row>
    <row r="53" spans="1:15" ht="17.25" customHeight="1" x14ac:dyDescent="0.2">
      <c r="A53" s="18">
        <v>9</v>
      </c>
      <c r="B53" s="151" t="s">
        <v>135</v>
      </c>
      <c r="C53" s="631" t="s">
        <v>236</v>
      </c>
      <c r="D53" s="632"/>
      <c r="E53" s="633"/>
      <c r="F53" s="151" t="s">
        <v>242</v>
      </c>
      <c r="G53" s="276"/>
      <c r="H53" s="276"/>
      <c r="I53" s="276"/>
      <c r="J53" s="276">
        <v>2</v>
      </c>
      <c r="K53" s="276"/>
      <c r="L53" s="276"/>
      <c r="M53" s="276"/>
      <c r="N53" s="276"/>
    </row>
    <row r="54" spans="1:15" ht="19.5" customHeight="1" x14ac:dyDescent="0.2">
      <c r="A54" s="18">
        <v>9</v>
      </c>
      <c r="B54" s="151" t="s">
        <v>232</v>
      </c>
      <c r="C54" s="631" t="s">
        <v>236</v>
      </c>
      <c r="D54" s="632"/>
      <c r="E54" s="633"/>
      <c r="F54" s="151" t="s">
        <v>239</v>
      </c>
      <c r="G54" s="276"/>
      <c r="H54" s="276"/>
      <c r="I54" s="276"/>
      <c r="J54" s="276">
        <v>1</v>
      </c>
      <c r="K54" s="276"/>
      <c r="L54" s="276"/>
      <c r="M54" s="276"/>
      <c r="N54" s="276"/>
    </row>
    <row r="55" spans="1:15" ht="18.75" customHeight="1" x14ac:dyDescent="0.2">
      <c r="A55" s="18">
        <v>9</v>
      </c>
      <c r="B55" s="151" t="s">
        <v>159</v>
      </c>
      <c r="C55" s="631" t="s">
        <v>233</v>
      </c>
      <c r="D55" s="632"/>
      <c r="E55" s="633"/>
      <c r="F55" s="151" t="s">
        <v>240</v>
      </c>
      <c r="G55" s="276"/>
      <c r="H55" s="276"/>
      <c r="I55" s="276"/>
      <c r="J55" s="276">
        <v>1</v>
      </c>
      <c r="K55" s="276"/>
      <c r="L55" s="276"/>
      <c r="M55" s="276"/>
      <c r="N55" s="276"/>
    </row>
    <row r="56" spans="1:15" ht="18" customHeight="1" x14ac:dyDescent="0.2">
      <c r="A56" s="18">
        <v>9</v>
      </c>
      <c r="B56" s="302" t="s">
        <v>134</v>
      </c>
      <c r="C56" s="631" t="s">
        <v>233</v>
      </c>
      <c r="D56" s="632"/>
      <c r="E56" s="633"/>
      <c r="F56" s="151" t="s">
        <v>238</v>
      </c>
      <c r="G56" s="276"/>
      <c r="H56" s="276"/>
      <c r="I56" s="276">
        <v>1</v>
      </c>
      <c r="J56" s="276"/>
      <c r="K56" s="276"/>
      <c r="L56" s="276"/>
      <c r="M56" s="276"/>
      <c r="N56" s="276"/>
      <c r="O56" t="s">
        <v>533</v>
      </c>
    </row>
    <row r="57" spans="1:15" ht="17.25" customHeight="1" x14ac:dyDescent="0.2">
      <c r="A57" s="18">
        <v>10</v>
      </c>
      <c r="B57" s="103" t="s">
        <v>232</v>
      </c>
      <c r="C57" s="631" t="s">
        <v>236</v>
      </c>
      <c r="D57" s="632"/>
      <c r="E57" s="633"/>
      <c r="F57" s="104" t="s">
        <v>239</v>
      </c>
      <c r="G57" s="276"/>
      <c r="H57" s="278"/>
      <c r="I57" s="276"/>
      <c r="J57" s="276">
        <v>1</v>
      </c>
      <c r="K57" s="276"/>
      <c r="L57" s="277"/>
      <c r="M57" s="276"/>
      <c r="N57" s="276"/>
    </row>
    <row r="58" spans="1:15" ht="17.25" customHeight="1" x14ac:dyDescent="0.2">
      <c r="A58" s="18">
        <v>10</v>
      </c>
      <c r="B58" s="103" t="s">
        <v>132</v>
      </c>
      <c r="C58" s="631" t="s">
        <v>233</v>
      </c>
      <c r="D58" s="632"/>
      <c r="E58" s="633"/>
      <c r="F58" s="104" t="s">
        <v>238</v>
      </c>
      <c r="G58" s="276"/>
      <c r="H58" s="278"/>
      <c r="I58" s="276"/>
      <c r="J58" s="276">
        <v>1</v>
      </c>
      <c r="K58" s="276"/>
      <c r="L58" s="277"/>
      <c r="M58" s="276"/>
      <c r="N58" s="276"/>
    </row>
    <row r="59" spans="1:15" ht="17.25" customHeight="1" x14ac:dyDescent="0.2">
      <c r="A59" s="18">
        <v>11</v>
      </c>
      <c r="B59" s="103" t="s">
        <v>232</v>
      </c>
      <c r="C59" s="631" t="s">
        <v>236</v>
      </c>
      <c r="D59" s="632"/>
      <c r="E59" s="633"/>
      <c r="F59" s="104" t="s">
        <v>239</v>
      </c>
      <c r="G59" s="276"/>
      <c r="H59" s="278"/>
      <c r="I59" s="276"/>
      <c r="J59" s="276">
        <v>4</v>
      </c>
      <c r="K59" s="276"/>
      <c r="L59" s="277"/>
      <c r="M59" s="276"/>
      <c r="N59" s="276"/>
    </row>
    <row r="60" spans="1:15" ht="17.25" customHeight="1" x14ac:dyDescent="0.2">
      <c r="A60" s="18">
        <v>11</v>
      </c>
      <c r="B60" s="302" t="s">
        <v>134</v>
      </c>
      <c r="C60" s="631" t="s">
        <v>233</v>
      </c>
      <c r="D60" s="632"/>
      <c r="E60" s="633"/>
      <c r="F60" s="104" t="s">
        <v>238</v>
      </c>
      <c r="G60" s="276"/>
      <c r="H60" s="278">
        <v>1</v>
      </c>
      <c r="I60" s="276"/>
      <c r="J60" s="276"/>
      <c r="K60" s="276"/>
      <c r="L60" s="277"/>
      <c r="M60" s="276"/>
      <c r="N60" s="276"/>
      <c r="O60" t="s">
        <v>533</v>
      </c>
    </row>
    <row r="61" spans="1:15" ht="17.25" customHeight="1" x14ac:dyDescent="0.2">
      <c r="A61" s="18">
        <v>11</v>
      </c>
      <c r="B61" s="103" t="s">
        <v>159</v>
      </c>
      <c r="C61" s="631" t="s">
        <v>233</v>
      </c>
      <c r="D61" s="632"/>
      <c r="E61" s="633"/>
      <c r="F61" s="104" t="s">
        <v>240</v>
      </c>
      <c r="G61" s="276"/>
      <c r="H61" s="278">
        <v>1</v>
      </c>
      <c r="I61" s="276"/>
      <c r="J61" s="276"/>
      <c r="K61" s="276"/>
      <c r="L61" s="277"/>
      <c r="M61" s="276"/>
      <c r="N61" s="276"/>
    </row>
    <row r="62" spans="1:15" ht="17.25" customHeight="1" x14ac:dyDescent="0.2">
      <c r="A62" s="18">
        <v>12</v>
      </c>
      <c r="B62" s="103" t="s">
        <v>159</v>
      </c>
      <c r="C62" s="631" t="s">
        <v>233</v>
      </c>
      <c r="D62" s="632"/>
      <c r="E62" s="633"/>
      <c r="F62" s="104" t="s">
        <v>240</v>
      </c>
      <c r="G62" s="276"/>
      <c r="H62" s="278">
        <v>1</v>
      </c>
      <c r="I62" s="276"/>
      <c r="J62" s="276"/>
      <c r="K62" s="276"/>
      <c r="L62" s="277"/>
      <c r="M62" s="276"/>
      <c r="N62" s="276"/>
    </row>
    <row r="63" spans="1:15" ht="17.25" customHeight="1" x14ac:dyDescent="0.2">
      <c r="A63" s="18">
        <v>12</v>
      </c>
      <c r="B63" s="103" t="s">
        <v>232</v>
      </c>
      <c r="C63" s="631" t="s">
        <v>236</v>
      </c>
      <c r="D63" s="632"/>
      <c r="E63" s="633"/>
      <c r="F63" s="104" t="s">
        <v>239</v>
      </c>
      <c r="G63" s="276"/>
      <c r="H63" s="278"/>
      <c r="I63" s="276"/>
      <c r="J63" s="276">
        <v>2</v>
      </c>
      <c r="K63" s="276"/>
      <c r="L63" s="277"/>
      <c r="M63" s="276"/>
      <c r="N63" s="276"/>
    </row>
    <row r="64" spans="1:15" ht="17.25" customHeight="1" x14ac:dyDescent="0.2">
      <c r="A64" s="18">
        <v>12</v>
      </c>
      <c r="B64" s="302" t="s">
        <v>134</v>
      </c>
      <c r="C64" s="631" t="s">
        <v>233</v>
      </c>
      <c r="D64" s="632"/>
      <c r="E64" s="633"/>
      <c r="F64" s="104" t="s">
        <v>238</v>
      </c>
      <c r="G64" s="276"/>
      <c r="H64" s="278">
        <v>3</v>
      </c>
      <c r="I64" s="276"/>
      <c r="J64" s="276"/>
      <c r="K64" s="276"/>
      <c r="L64" s="277"/>
      <c r="M64" s="276"/>
      <c r="N64" s="276"/>
      <c r="O64" t="s">
        <v>533</v>
      </c>
    </row>
    <row r="65" spans="1:15" ht="17.25" customHeight="1" x14ac:dyDescent="0.2">
      <c r="A65" s="18">
        <v>13</v>
      </c>
      <c r="B65" s="103" t="s">
        <v>135</v>
      </c>
      <c r="C65" s="631" t="s">
        <v>236</v>
      </c>
      <c r="D65" s="632"/>
      <c r="E65" s="633"/>
      <c r="F65" s="104" t="s">
        <v>242</v>
      </c>
      <c r="G65" s="276"/>
      <c r="H65" s="278"/>
      <c r="I65" s="276"/>
      <c r="J65" s="276">
        <v>2</v>
      </c>
      <c r="K65" s="276"/>
      <c r="L65" s="277"/>
      <c r="M65" s="276"/>
      <c r="N65" s="276"/>
    </row>
    <row r="66" spans="1:15" ht="17.25" customHeight="1" x14ac:dyDescent="0.2">
      <c r="A66" s="18">
        <v>13</v>
      </c>
      <c r="B66" s="103" t="s">
        <v>159</v>
      </c>
      <c r="C66" s="631" t="s">
        <v>233</v>
      </c>
      <c r="D66" s="632"/>
      <c r="E66" s="633"/>
      <c r="F66" s="104" t="s">
        <v>240</v>
      </c>
      <c r="G66" s="276"/>
      <c r="H66" s="278"/>
      <c r="I66" s="276"/>
      <c r="J66" s="276">
        <v>1</v>
      </c>
      <c r="K66" s="276"/>
      <c r="L66" s="277"/>
      <c r="M66" s="276"/>
      <c r="N66" s="276"/>
    </row>
    <row r="67" spans="1:15" ht="17.25" customHeight="1" x14ac:dyDescent="0.2">
      <c r="A67" s="18">
        <v>14</v>
      </c>
      <c r="B67" s="302" t="s">
        <v>134</v>
      </c>
      <c r="C67" s="631" t="s">
        <v>233</v>
      </c>
      <c r="D67" s="632"/>
      <c r="E67" s="633"/>
      <c r="F67" s="104" t="s">
        <v>238</v>
      </c>
      <c r="G67" s="276"/>
      <c r="H67" s="278">
        <v>3</v>
      </c>
      <c r="I67" s="276"/>
      <c r="J67" s="276"/>
      <c r="K67" s="276"/>
      <c r="L67" s="277"/>
      <c r="M67" s="276"/>
      <c r="N67" s="276"/>
      <c r="O67" t="s">
        <v>533</v>
      </c>
    </row>
    <row r="68" spans="1:15" ht="17.25" customHeight="1" x14ac:dyDescent="0.2">
      <c r="A68" s="18">
        <v>14</v>
      </c>
      <c r="B68" s="103" t="s">
        <v>135</v>
      </c>
      <c r="C68" s="631" t="s">
        <v>236</v>
      </c>
      <c r="D68" s="632"/>
      <c r="E68" s="633"/>
      <c r="F68" s="104" t="s">
        <v>242</v>
      </c>
      <c r="G68" s="276"/>
      <c r="H68" s="278"/>
      <c r="I68" s="276"/>
      <c r="J68" s="276">
        <v>1</v>
      </c>
      <c r="K68" s="276"/>
      <c r="L68" s="277"/>
      <c r="M68" s="276"/>
      <c r="N68" s="276"/>
    </row>
    <row r="69" spans="1:15" ht="17.25" customHeight="1" x14ac:dyDescent="0.2">
      <c r="A69" s="18">
        <v>15</v>
      </c>
      <c r="B69" s="302" t="s">
        <v>134</v>
      </c>
      <c r="C69" s="631" t="s">
        <v>233</v>
      </c>
      <c r="D69" s="632"/>
      <c r="E69" s="633"/>
      <c r="F69" s="104" t="s">
        <v>238</v>
      </c>
      <c r="G69" s="276"/>
      <c r="H69" s="278">
        <v>6</v>
      </c>
      <c r="I69" s="276"/>
      <c r="J69" s="276"/>
      <c r="K69" s="276"/>
      <c r="L69" s="277"/>
      <c r="M69" s="276"/>
      <c r="N69" s="276"/>
      <c r="O69" t="s">
        <v>533</v>
      </c>
    </row>
    <row r="70" spans="1:15" ht="17.25" customHeight="1" x14ac:dyDescent="0.2">
      <c r="A70" s="18">
        <v>15</v>
      </c>
      <c r="B70" s="103" t="s">
        <v>135</v>
      </c>
      <c r="C70" s="631" t="s">
        <v>236</v>
      </c>
      <c r="D70" s="632"/>
      <c r="E70" s="633"/>
      <c r="F70" s="104" t="s">
        <v>242</v>
      </c>
      <c r="G70" s="276"/>
      <c r="H70" s="278"/>
      <c r="I70" s="276"/>
      <c r="J70" s="276">
        <v>1</v>
      </c>
      <c r="K70" s="276"/>
      <c r="L70" s="277"/>
      <c r="M70" s="276"/>
      <c r="N70" s="276"/>
    </row>
    <row r="71" spans="1:15" ht="17.25" customHeight="1" x14ac:dyDescent="0.2">
      <c r="A71" s="18">
        <v>15</v>
      </c>
      <c r="B71" s="103" t="s">
        <v>159</v>
      </c>
      <c r="C71" s="631" t="s">
        <v>233</v>
      </c>
      <c r="D71" s="632"/>
      <c r="E71" s="633"/>
      <c r="F71" s="104" t="s">
        <v>240</v>
      </c>
      <c r="G71" s="276"/>
      <c r="H71" s="278"/>
      <c r="I71" s="276"/>
      <c r="J71" s="276">
        <v>1</v>
      </c>
      <c r="K71" s="276"/>
      <c r="L71" s="277"/>
      <c r="M71" s="276"/>
      <c r="N71" s="276"/>
    </row>
    <row r="72" spans="1:15" ht="17.25" customHeight="1" x14ac:dyDescent="0.2">
      <c r="A72" s="18">
        <v>16</v>
      </c>
      <c r="B72" s="302" t="s">
        <v>134</v>
      </c>
      <c r="C72" s="631" t="s">
        <v>233</v>
      </c>
      <c r="D72" s="632"/>
      <c r="E72" s="633"/>
      <c r="F72" s="104" t="s">
        <v>238</v>
      </c>
      <c r="G72" s="276"/>
      <c r="H72" s="278">
        <v>10</v>
      </c>
      <c r="I72" s="276"/>
      <c r="J72" s="276"/>
      <c r="K72" s="276"/>
      <c r="L72" s="277"/>
      <c r="M72" s="276"/>
      <c r="N72" s="276"/>
      <c r="O72" t="s">
        <v>533</v>
      </c>
    </row>
    <row r="73" spans="1:15" ht="17.25" customHeight="1" x14ac:dyDescent="0.2">
      <c r="A73" s="18">
        <v>16</v>
      </c>
      <c r="B73" s="103" t="s">
        <v>232</v>
      </c>
      <c r="C73" s="631" t="s">
        <v>236</v>
      </c>
      <c r="D73" s="632"/>
      <c r="E73" s="633"/>
      <c r="F73" s="104" t="s">
        <v>239</v>
      </c>
      <c r="G73" s="276"/>
      <c r="H73" s="278"/>
      <c r="I73" s="276"/>
      <c r="J73" s="276">
        <v>1</v>
      </c>
      <c r="K73" s="276"/>
      <c r="L73" s="277"/>
      <c r="M73" s="276"/>
      <c r="N73" s="276"/>
    </row>
    <row r="74" spans="1:15" ht="17.25" customHeight="1" x14ac:dyDescent="0.2">
      <c r="A74" s="18">
        <v>17</v>
      </c>
      <c r="B74" s="302" t="s">
        <v>134</v>
      </c>
      <c r="C74" s="631" t="s">
        <v>233</v>
      </c>
      <c r="D74" s="632"/>
      <c r="E74" s="633"/>
      <c r="F74" s="104" t="s">
        <v>238</v>
      </c>
      <c r="G74" s="276"/>
      <c r="H74" s="278">
        <v>6</v>
      </c>
      <c r="I74" s="276"/>
      <c r="J74" s="276"/>
      <c r="K74" s="276"/>
      <c r="L74" s="277"/>
      <c r="M74" s="276"/>
      <c r="N74" s="276"/>
      <c r="O74" t="s">
        <v>533</v>
      </c>
    </row>
    <row r="75" spans="1:15" ht="17.25" customHeight="1" x14ac:dyDescent="0.2">
      <c r="A75" s="18">
        <v>17</v>
      </c>
      <c r="B75" s="103" t="s">
        <v>135</v>
      </c>
      <c r="C75" s="631" t="s">
        <v>236</v>
      </c>
      <c r="D75" s="632"/>
      <c r="E75" s="633"/>
      <c r="F75" s="104" t="s">
        <v>242</v>
      </c>
      <c r="G75" s="276"/>
      <c r="H75" s="278"/>
      <c r="I75" s="276"/>
      <c r="J75" s="276">
        <v>1</v>
      </c>
      <c r="K75" s="276"/>
      <c r="L75" s="277"/>
      <c r="M75" s="276"/>
      <c r="N75" s="276"/>
    </row>
    <row r="76" spans="1:15" ht="17.25" customHeight="1" x14ac:dyDescent="0.2">
      <c r="A76" s="18">
        <v>18</v>
      </c>
      <c r="B76" s="103" t="s">
        <v>232</v>
      </c>
      <c r="C76" s="631" t="s">
        <v>236</v>
      </c>
      <c r="D76" s="632"/>
      <c r="E76" s="633"/>
      <c r="F76" s="104" t="s">
        <v>239</v>
      </c>
      <c r="G76" s="276"/>
      <c r="H76" s="278"/>
      <c r="I76" s="276"/>
      <c r="J76" s="276">
        <v>1</v>
      </c>
      <c r="K76" s="276"/>
      <c r="L76" s="277"/>
      <c r="M76" s="276"/>
      <c r="N76" s="276"/>
    </row>
    <row r="77" spans="1:15" ht="17.25" customHeight="1" x14ac:dyDescent="0.2">
      <c r="A77" s="18">
        <v>18</v>
      </c>
      <c r="B77" s="103" t="s">
        <v>135</v>
      </c>
      <c r="C77" s="631" t="s">
        <v>236</v>
      </c>
      <c r="D77" s="632"/>
      <c r="E77" s="633"/>
      <c r="F77" s="104" t="s">
        <v>242</v>
      </c>
      <c r="G77" s="276"/>
      <c r="H77" s="278"/>
      <c r="I77" s="276"/>
      <c r="J77" s="276">
        <v>1</v>
      </c>
      <c r="K77" s="276"/>
      <c r="L77" s="277"/>
      <c r="M77" s="276"/>
      <c r="N77" s="276"/>
    </row>
    <row r="78" spans="1:15" ht="17.25" customHeight="1" x14ac:dyDescent="0.2">
      <c r="A78" s="18">
        <v>18</v>
      </c>
      <c r="B78" s="302" t="s">
        <v>134</v>
      </c>
      <c r="C78" s="631" t="s">
        <v>233</v>
      </c>
      <c r="D78" s="632"/>
      <c r="E78" s="633"/>
      <c r="F78" s="104" t="s">
        <v>238</v>
      </c>
      <c r="G78" s="276"/>
      <c r="H78" s="278">
        <v>13</v>
      </c>
      <c r="I78" s="276"/>
      <c r="J78" s="276"/>
      <c r="K78" s="276"/>
      <c r="L78" s="277"/>
      <c r="M78" s="276"/>
      <c r="N78" s="276"/>
      <c r="O78" t="s">
        <v>533</v>
      </c>
    </row>
    <row r="79" spans="1:15" ht="17.25" customHeight="1" x14ac:dyDescent="0.2">
      <c r="A79" s="18">
        <v>19</v>
      </c>
      <c r="B79" s="302" t="s">
        <v>134</v>
      </c>
      <c r="C79" s="631" t="s">
        <v>233</v>
      </c>
      <c r="D79" s="632"/>
      <c r="E79" s="633"/>
      <c r="F79" s="104" t="s">
        <v>238</v>
      </c>
      <c r="G79" s="276"/>
      <c r="H79" s="278">
        <v>8</v>
      </c>
      <c r="I79" s="276"/>
      <c r="J79" s="276"/>
      <c r="K79" s="276"/>
      <c r="L79" s="277"/>
      <c r="M79" s="276"/>
      <c r="N79" s="276"/>
      <c r="O79" t="s">
        <v>533</v>
      </c>
    </row>
    <row r="80" spans="1:15" ht="17.25" customHeight="1" x14ac:dyDescent="0.2">
      <c r="A80" s="18">
        <v>20</v>
      </c>
      <c r="B80" s="103" t="s">
        <v>139</v>
      </c>
      <c r="C80" s="631" t="s">
        <v>234</v>
      </c>
      <c r="D80" s="632"/>
      <c r="E80" s="633"/>
      <c r="F80" s="104" t="s">
        <v>238</v>
      </c>
      <c r="G80" s="276"/>
      <c r="H80" s="278">
        <v>1</v>
      </c>
      <c r="I80" s="276"/>
      <c r="J80" s="276"/>
      <c r="K80" s="276"/>
      <c r="L80" s="277"/>
      <c r="M80" s="276"/>
      <c r="N80" s="276"/>
    </row>
    <row r="81" spans="1:18" ht="17.25" customHeight="1" x14ac:dyDescent="0.2">
      <c r="A81" s="18">
        <v>20</v>
      </c>
      <c r="B81" s="302" t="s">
        <v>134</v>
      </c>
      <c r="C81" s="631" t="s">
        <v>233</v>
      </c>
      <c r="D81" s="632"/>
      <c r="E81" s="633"/>
      <c r="F81" s="104" t="s">
        <v>238</v>
      </c>
      <c r="G81" s="276"/>
      <c r="H81" s="278">
        <v>3</v>
      </c>
      <c r="I81" s="276"/>
      <c r="J81" s="276"/>
      <c r="K81" s="276"/>
      <c r="L81" s="277"/>
      <c r="M81" s="276"/>
      <c r="N81" s="276"/>
      <c r="O81" t="s">
        <v>533</v>
      </c>
    </row>
    <row r="82" spans="1:18" ht="17.25" customHeight="1" x14ac:dyDescent="0.2">
      <c r="A82" s="345">
        <v>1</v>
      </c>
      <c r="B82" s="382" t="s">
        <v>232</v>
      </c>
      <c r="C82" s="627" t="s">
        <v>236</v>
      </c>
      <c r="D82" s="628"/>
      <c r="E82" s="629"/>
      <c r="F82" s="383" t="s">
        <v>239</v>
      </c>
      <c r="G82" s="341" t="s">
        <v>380</v>
      </c>
      <c r="H82" s="342"/>
      <c r="I82" s="343"/>
      <c r="J82" s="342"/>
      <c r="K82" s="342"/>
      <c r="L82" s="342">
        <v>1</v>
      </c>
      <c r="M82" s="344"/>
      <c r="N82" s="342"/>
      <c r="O82" s="142" t="s">
        <v>738</v>
      </c>
      <c r="P82" s="450" t="s">
        <v>725</v>
      </c>
      <c r="R82">
        <f t="shared" ref="R82" si="0">SUM(G82:I82,K82:N82)</f>
        <v>1</v>
      </c>
    </row>
    <row r="83" spans="1:18" ht="17.25" customHeight="1" x14ac:dyDescent="0.2">
      <c r="A83" s="345">
        <v>1</v>
      </c>
      <c r="B83" s="382" t="s">
        <v>134</v>
      </c>
      <c r="C83" s="627" t="s">
        <v>233</v>
      </c>
      <c r="D83" s="628"/>
      <c r="E83" s="629"/>
      <c r="F83" s="383" t="s">
        <v>238</v>
      </c>
      <c r="G83" s="341"/>
      <c r="H83" s="342">
        <v>4</v>
      </c>
      <c r="I83" s="343"/>
      <c r="J83" s="342"/>
      <c r="K83" s="342"/>
      <c r="L83" s="342"/>
      <c r="M83" s="344"/>
      <c r="N83" s="342"/>
      <c r="O83" s="142"/>
      <c r="P83" s="450" t="s">
        <v>725</v>
      </c>
      <c r="R83">
        <f t="shared" ref="R83:R106" si="1">SUM(G83:I83,K83:N83)</f>
        <v>4</v>
      </c>
    </row>
    <row r="84" spans="1:18" ht="17.25" customHeight="1" x14ac:dyDescent="0.2">
      <c r="A84" s="345">
        <v>2</v>
      </c>
      <c r="B84" s="382" t="s">
        <v>134</v>
      </c>
      <c r="C84" s="627" t="s">
        <v>233</v>
      </c>
      <c r="D84" s="628"/>
      <c r="E84" s="629"/>
      <c r="F84" s="383" t="s">
        <v>238</v>
      </c>
      <c r="G84" s="341"/>
      <c r="H84" s="342">
        <v>7</v>
      </c>
      <c r="I84" s="343"/>
      <c r="J84" s="342"/>
      <c r="K84" s="342"/>
      <c r="L84" s="342"/>
      <c r="M84" s="344"/>
      <c r="N84" s="342"/>
      <c r="O84" s="142"/>
      <c r="P84" s="450" t="s">
        <v>725</v>
      </c>
      <c r="R84">
        <f t="shared" si="1"/>
        <v>7</v>
      </c>
    </row>
    <row r="85" spans="1:18" ht="17.25" customHeight="1" x14ac:dyDescent="0.2">
      <c r="A85" s="345">
        <v>3</v>
      </c>
      <c r="B85" s="382" t="s">
        <v>134</v>
      </c>
      <c r="C85" s="627" t="s">
        <v>233</v>
      </c>
      <c r="D85" s="628"/>
      <c r="E85" s="629"/>
      <c r="F85" s="383" t="s">
        <v>238</v>
      </c>
      <c r="G85" s="341"/>
      <c r="H85" s="342">
        <v>6</v>
      </c>
      <c r="I85" s="343"/>
      <c r="J85" s="342"/>
      <c r="K85" s="342"/>
      <c r="L85" s="342"/>
      <c r="M85" s="344"/>
      <c r="N85" s="342"/>
      <c r="O85" s="142"/>
      <c r="P85" s="450" t="s">
        <v>725</v>
      </c>
      <c r="R85">
        <f t="shared" si="1"/>
        <v>6</v>
      </c>
    </row>
    <row r="86" spans="1:18" ht="17.25" customHeight="1" x14ac:dyDescent="0.2">
      <c r="A86" s="345">
        <v>4</v>
      </c>
      <c r="B86" s="382" t="s">
        <v>232</v>
      </c>
      <c r="C86" s="627" t="s">
        <v>236</v>
      </c>
      <c r="D86" s="628"/>
      <c r="E86" s="629"/>
      <c r="F86" s="383" t="s">
        <v>239</v>
      </c>
      <c r="G86" s="341"/>
      <c r="H86" s="342"/>
      <c r="I86" s="343"/>
      <c r="J86" s="342"/>
      <c r="K86" s="342"/>
      <c r="L86" s="342">
        <v>1</v>
      </c>
      <c r="M86" s="344"/>
      <c r="N86" s="342"/>
      <c r="O86" s="142"/>
      <c r="P86" s="450" t="s">
        <v>725</v>
      </c>
      <c r="R86">
        <f t="shared" si="1"/>
        <v>1</v>
      </c>
    </row>
    <row r="87" spans="1:18" ht="17.25" customHeight="1" x14ac:dyDescent="0.2">
      <c r="A87" s="345">
        <v>4</v>
      </c>
      <c r="B87" s="382" t="s">
        <v>798</v>
      </c>
      <c r="C87" s="627" t="s">
        <v>233</v>
      </c>
      <c r="D87" s="628"/>
      <c r="E87" s="629"/>
      <c r="F87" s="383" t="s">
        <v>238</v>
      </c>
      <c r="G87" s="341"/>
      <c r="H87" s="342">
        <v>3</v>
      </c>
      <c r="I87" s="343"/>
      <c r="J87" s="342"/>
      <c r="K87" s="342"/>
      <c r="L87" s="342"/>
      <c r="M87" s="344"/>
      <c r="N87" s="342"/>
      <c r="O87" s="142"/>
      <c r="P87" s="450" t="s">
        <v>725</v>
      </c>
      <c r="R87">
        <f t="shared" si="1"/>
        <v>3</v>
      </c>
    </row>
    <row r="88" spans="1:18" ht="17.25" customHeight="1" x14ac:dyDescent="0.2">
      <c r="A88" s="345">
        <v>7</v>
      </c>
      <c r="B88" s="382" t="s">
        <v>134</v>
      </c>
      <c r="C88" s="627" t="s">
        <v>233</v>
      </c>
      <c r="D88" s="628"/>
      <c r="E88" s="629"/>
      <c r="F88" s="383" t="s">
        <v>238</v>
      </c>
      <c r="G88" s="341"/>
      <c r="H88" s="342">
        <v>1</v>
      </c>
      <c r="I88" s="343"/>
      <c r="J88" s="342"/>
      <c r="K88" s="342"/>
      <c r="L88" s="342"/>
      <c r="M88" s="344"/>
      <c r="N88" s="342"/>
      <c r="O88" s="142"/>
      <c r="P88" s="450" t="s">
        <v>725</v>
      </c>
      <c r="R88">
        <f t="shared" si="1"/>
        <v>1</v>
      </c>
    </row>
    <row r="89" spans="1:18" ht="17.25" customHeight="1" x14ac:dyDescent="0.2">
      <c r="A89" s="345">
        <v>8</v>
      </c>
      <c r="B89" s="382" t="s">
        <v>232</v>
      </c>
      <c r="C89" s="627" t="s">
        <v>236</v>
      </c>
      <c r="D89" s="628"/>
      <c r="E89" s="629"/>
      <c r="F89" s="383" t="s">
        <v>239</v>
      </c>
      <c r="G89" s="341"/>
      <c r="H89" s="342"/>
      <c r="I89" s="343"/>
      <c r="J89" s="342"/>
      <c r="K89" s="342"/>
      <c r="L89" s="342">
        <v>1</v>
      </c>
      <c r="M89" s="344"/>
      <c r="N89" s="342"/>
      <c r="O89" s="142"/>
      <c r="P89" s="450" t="s">
        <v>725</v>
      </c>
      <c r="R89">
        <f t="shared" si="1"/>
        <v>1</v>
      </c>
    </row>
    <row r="90" spans="1:18" ht="17.25" customHeight="1" x14ac:dyDescent="0.2">
      <c r="A90" s="345">
        <v>8</v>
      </c>
      <c r="B90" s="382" t="s">
        <v>134</v>
      </c>
      <c r="C90" s="630" t="s">
        <v>233</v>
      </c>
      <c r="D90" s="630"/>
      <c r="E90" s="630"/>
      <c r="F90" s="382" t="s">
        <v>238</v>
      </c>
      <c r="G90" s="341"/>
      <c r="H90" s="342">
        <v>5</v>
      </c>
      <c r="I90" s="343"/>
      <c r="J90" s="342"/>
      <c r="K90" s="342"/>
      <c r="L90" s="342"/>
      <c r="M90" s="344"/>
      <c r="N90" s="342"/>
      <c r="O90" s="142"/>
      <c r="P90" s="450" t="s">
        <v>725</v>
      </c>
      <c r="R90">
        <f t="shared" si="1"/>
        <v>5</v>
      </c>
    </row>
    <row r="91" spans="1:18" ht="32" x14ac:dyDescent="0.2">
      <c r="A91" s="345">
        <v>9</v>
      </c>
      <c r="B91" s="382" t="s">
        <v>134</v>
      </c>
      <c r="C91" s="627" t="s">
        <v>233</v>
      </c>
      <c r="D91" s="628"/>
      <c r="E91" s="629"/>
      <c r="F91" s="382" t="s">
        <v>238</v>
      </c>
      <c r="G91" s="341"/>
      <c r="H91" s="342"/>
      <c r="I91" s="343">
        <v>1</v>
      </c>
      <c r="J91" s="342"/>
      <c r="K91" s="342"/>
      <c r="L91" s="342"/>
      <c r="M91" s="344"/>
      <c r="N91" s="342"/>
      <c r="O91" s="142"/>
      <c r="P91" s="450" t="s">
        <v>725</v>
      </c>
      <c r="R91">
        <f t="shared" si="1"/>
        <v>1</v>
      </c>
    </row>
    <row r="92" spans="1:18" ht="32" x14ac:dyDescent="0.2">
      <c r="A92" s="345">
        <v>11</v>
      </c>
      <c r="B92" s="383" t="s">
        <v>134</v>
      </c>
      <c r="C92" s="627" t="s">
        <v>233</v>
      </c>
      <c r="D92" s="628"/>
      <c r="E92" s="629"/>
      <c r="F92" s="389" t="s">
        <v>238</v>
      </c>
      <c r="G92" s="341"/>
      <c r="H92" s="342">
        <v>1</v>
      </c>
      <c r="I92" s="343"/>
      <c r="J92" s="342"/>
      <c r="K92" s="342"/>
      <c r="L92" s="342"/>
      <c r="M92" s="344"/>
      <c r="N92" s="342"/>
      <c r="O92" s="142"/>
      <c r="P92" s="450" t="s">
        <v>725</v>
      </c>
      <c r="R92">
        <f t="shared" si="1"/>
        <v>1</v>
      </c>
    </row>
    <row r="93" spans="1:18" ht="16" x14ac:dyDescent="0.2">
      <c r="A93" s="345">
        <v>11</v>
      </c>
      <c r="B93" s="383" t="s">
        <v>159</v>
      </c>
      <c r="C93" s="627" t="s">
        <v>233</v>
      </c>
      <c r="D93" s="628"/>
      <c r="E93" s="629"/>
      <c r="F93" s="389" t="s">
        <v>240</v>
      </c>
      <c r="G93" s="341"/>
      <c r="H93" s="342">
        <v>2</v>
      </c>
      <c r="I93" s="343"/>
      <c r="J93" s="342"/>
      <c r="K93" s="342"/>
      <c r="L93" s="342"/>
      <c r="M93" s="344"/>
      <c r="N93" s="342"/>
      <c r="O93" s="142"/>
      <c r="P93" s="450" t="s">
        <v>725</v>
      </c>
      <c r="R93">
        <f t="shared" si="1"/>
        <v>2</v>
      </c>
    </row>
    <row r="94" spans="1:18" ht="16" x14ac:dyDescent="0.2">
      <c r="A94" s="345">
        <v>12</v>
      </c>
      <c r="B94" s="383" t="s">
        <v>159</v>
      </c>
      <c r="C94" s="627" t="s">
        <v>233</v>
      </c>
      <c r="D94" s="628"/>
      <c r="E94" s="629"/>
      <c r="F94" s="389" t="s">
        <v>240</v>
      </c>
      <c r="G94" s="341"/>
      <c r="H94" s="342">
        <v>1</v>
      </c>
      <c r="I94" s="343"/>
      <c r="J94" s="342"/>
      <c r="K94" s="342"/>
      <c r="L94" s="342"/>
      <c r="M94" s="344"/>
      <c r="N94" s="342"/>
      <c r="O94" s="142"/>
      <c r="P94" s="450" t="s">
        <v>725</v>
      </c>
      <c r="R94">
        <f t="shared" si="1"/>
        <v>1</v>
      </c>
    </row>
    <row r="95" spans="1:18" ht="32" x14ac:dyDescent="0.2">
      <c r="A95" s="345">
        <v>12</v>
      </c>
      <c r="B95" s="383" t="s">
        <v>134</v>
      </c>
      <c r="C95" s="627" t="s">
        <v>233</v>
      </c>
      <c r="D95" s="628"/>
      <c r="E95" s="629"/>
      <c r="F95" s="389" t="s">
        <v>238</v>
      </c>
      <c r="G95" s="341"/>
      <c r="H95" s="342">
        <v>3</v>
      </c>
      <c r="I95" s="343"/>
      <c r="J95" s="342"/>
      <c r="K95" s="342"/>
      <c r="L95" s="342"/>
      <c r="M95" s="344"/>
      <c r="N95" s="342"/>
      <c r="O95" s="142"/>
      <c r="P95" s="450" t="s">
        <v>725</v>
      </c>
      <c r="R95">
        <f t="shared" si="1"/>
        <v>3</v>
      </c>
    </row>
    <row r="96" spans="1:18" ht="32" x14ac:dyDescent="0.2">
      <c r="A96" s="345">
        <v>14</v>
      </c>
      <c r="B96" s="383" t="s">
        <v>134</v>
      </c>
      <c r="C96" s="627" t="s">
        <v>233</v>
      </c>
      <c r="D96" s="628"/>
      <c r="E96" s="629"/>
      <c r="F96" s="389" t="s">
        <v>238</v>
      </c>
      <c r="G96" s="341"/>
      <c r="H96" s="342">
        <v>4</v>
      </c>
      <c r="I96" s="343"/>
      <c r="J96" s="342"/>
      <c r="K96" s="342"/>
      <c r="L96" s="342"/>
      <c r="M96" s="344"/>
      <c r="N96" s="342"/>
      <c r="O96" s="142"/>
      <c r="P96" s="450" t="s">
        <v>725</v>
      </c>
      <c r="R96">
        <f t="shared" si="1"/>
        <v>4</v>
      </c>
    </row>
    <row r="97" spans="1:18" ht="32" x14ac:dyDescent="0.2">
      <c r="A97" s="345">
        <v>15</v>
      </c>
      <c r="B97" s="383" t="s">
        <v>134</v>
      </c>
      <c r="C97" s="627" t="s">
        <v>233</v>
      </c>
      <c r="D97" s="628"/>
      <c r="E97" s="629"/>
      <c r="F97" s="389" t="s">
        <v>238</v>
      </c>
      <c r="G97" s="341"/>
      <c r="H97" s="342">
        <v>10</v>
      </c>
      <c r="I97" s="343"/>
      <c r="J97" s="342"/>
      <c r="K97" s="342"/>
      <c r="L97" s="342"/>
      <c r="M97" s="344"/>
      <c r="N97" s="342"/>
      <c r="O97" s="142"/>
      <c r="P97" s="450" t="s">
        <v>725</v>
      </c>
      <c r="R97">
        <f t="shared" si="1"/>
        <v>10</v>
      </c>
    </row>
    <row r="98" spans="1:18" ht="32" x14ac:dyDescent="0.2">
      <c r="A98" s="345">
        <v>16</v>
      </c>
      <c r="B98" s="383" t="s">
        <v>134</v>
      </c>
      <c r="C98" s="627" t="s">
        <v>233</v>
      </c>
      <c r="D98" s="628"/>
      <c r="E98" s="629"/>
      <c r="F98" s="389" t="s">
        <v>238</v>
      </c>
      <c r="G98" s="341"/>
      <c r="H98" s="342">
        <v>12</v>
      </c>
      <c r="I98" s="343"/>
      <c r="J98" s="342"/>
      <c r="K98" s="342"/>
      <c r="L98" s="342"/>
      <c r="M98" s="344"/>
      <c r="N98" s="342"/>
      <c r="O98" s="142"/>
      <c r="P98" s="450" t="s">
        <v>725</v>
      </c>
      <c r="R98">
        <f t="shared" si="1"/>
        <v>12</v>
      </c>
    </row>
    <row r="99" spans="1:18" ht="32" x14ac:dyDescent="0.2">
      <c r="A99" s="345">
        <v>17</v>
      </c>
      <c r="B99" s="383" t="s">
        <v>134</v>
      </c>
      <c r="C99" s="627" t="s">
        <v>233</v>
      </c>
      <c r="D99" s="628"/>
      <c r="E99" s="629"/>
      <c r="F99" s="389" t="s">
        <v>238</v>
      </c>
      <c r="G99" s="341"/>
      <c r="H99" s="342">
        <v>5</v>
      </c>
      <c r="I99" s="343"/>
      <c r="J99" s="342"/>
      <c r="K99" s="342"/>
      <c r="L99" s="342"/>
      <c r="M99" s="344"/>
      <c r="N99" s="342"/>
      <c r="O99" s="142"/>
      <c r="P99" s="450" t="s">
        <v>725</v>
      </c>
      <c r="R99">
        <f t="shared" si="1"/>
        <v>5</v>
      </c>
    </row>
    <row r="100" spans="1:18" ht="32" x14ac:dyDescent="0.2">
      <c r="A100" s="345">
        <v>18</v>
      </c>
      <c r="B100" s="383" t="s">
        <v>134</v>
      </c>
      <c r="C100" s="627" t="s">
        <v>233</v>
      </c>
      <c r="D100" s="628"/>
      <c r="E100" s="629"/>
      <c r="F100" s="389" t="s">
        <v>238</v>
      </c>
      <c r="G100" s="341"/>
      <c r="H100" s="342">
        <v>13</v>
      </c>
      <c r="I100" s="343"/>
      <c r="J100" s="342"/>
      <c r="K100" s="342"/>
      <c r="L100" s="342"/>
      <c r="M100" s="344"/>
      <c r="N100" s="342"/>
      <c r="O100" s="142"/>
      <c r="P100" s="450" t="s">
        <v>725</v>
      </c>
      <c r="R100">
        <f t="shared" si="1"/>
        <v>13</v>
      </c>
    </row>
    <row r="101" spans="1:18" ht="32" x14ac:dyDescent="0.2">
      <c r="A101" s="345">
        <v>19</v>
      </c>
      <c r="B101" s="383" t="s">
        <v>711</v>
      </c>
      <c r="C101" s="627" t="s">
        <v>233</v>
      </c>
      <c r="D101" s="628"/>
      <c r="E101" s="629"/>
      <c r="F101" s="389" t="s">
        <v>238</v>
      </c>
      <c r="G101" s="341"/>
      <c r="H101" s="342">
        <v>11</v>
      </c>
      <c r="I101" s="343">
        <v>1</v>
      </c>
      <c r="J101" s="342"/>
      <c r="K101" s="342"/>
      <c r="L101" s="342"/>
      <c r="M101" s="344"/>
      <c r="N101" s="342"/>
      <c r="O101" s="142"/>
      <c r="P101" s="450" t="s">
        <v>725</v>
      </c>
      <c r="R101">
        <f t="shared" si="1"/>
        <v>12</v>
      </c>
    </row>
    <row r="102" spans="1:18" ht="32" x14ac:dyDescent="0.2">
      <c r="A102" s="345">
        <v>20</v>
      </c>
      <c r="B102" s="383" t="s">
        <v>798</v>
      </c>
      <c r="C102" s="627" t="s">
        <v>233</v>
      </c>
      <c r="D102" s="628"/>
      <c r="E102" s="629"/>
      <c r="F102" s="389" t="s">
        <v>238</v>
      </c>
      <c r="G102" s="341"/>
      <c r="H102" s="342">
        <v>5</v>
      </c>
      <c r="I102" s="343"/>
      <c r="J102" s="342"/>
      <c r="K102" s="342"/>
      <c r="L102" s="342"/>
      <c r="M102" s="344"/>
      <c r="N102" s="342"/>
      <c r="O102" s="142"/>
      <c r="P102" s="450" t="s">
        <v>725</v>
      </c>
      <c r="R102">
        <f t="shared" si="1"/>
        <v>5</v>
      </c>
    </row>
    <row r="103" spans="1:18" ht="16" x14ac:dyDescent="0.2">
      <c r="A103" s="345">
        <v>7</v>
      </c>
      <c r="B103" s="366" t="s">
        <v>159</v>
      </c>
      <c r="C103" s="609"/>
      <c r="D103" s="610"/>
      <c r="E103" s="611"/>
      <c r="F103" s="341"/>
      <c r="G103" s="341"/>
      <c r="H103" s="342">
        <v>1</v>
      </c>
      <c r="I103" s="343"/>
      <c r="J103" s="342"/>
      <c r="K103" s="342"/>
      <c r="L103" s="342"/>
      <c r="M103" s="344"/>
      <c r="N103" s="342"/>
      <c r="O103" s="142"/>
      <c r="P103" s="450" t="s">
        <v>725</v>
      </c>
      <c r="R103">
        <f t="shared" si="1"/>
        <v>1</v>
      </c>
    </row>
    <row r="104" spans="1:18" ht="16" x14ac:dyDescent="0.2">
      <c r="A104" s="345">
        <v>10</v>
      </c>
      <c r="B104" s="366" t="s">
        <v>772</v>
      </c>
      <c r="C104" s="609"/>
      <c r="D104" s="610"/>
      <c r="E104" s="611"/>
      <c r="F104" s="341"/>
      <c r="G104" s="341"/>
      <c r="H104" s="342">
        <v>1</v>
      </c>
      <c r="I104" s="343"/>
      <c r="J104" s="342"/>
      <c r="K104" s="342"/>
      <c r="L104" s="342"/>
      <c r="M104" s="344"/>
      <c r="N104" s="342"/>
      <c r="O104" s="142"/>
      <c r="P104" s="450" t="s">
        <v>725</v>
      </c>
      <c r="R104">
        <f t="shared" si="1"/>
        <v>1</v>
      </c>
    </row>
    <row r="105" spans="1:18" ht="16" x14ac:dyDescent="0.2">
      <c r="A105" s="345"/>
      <c r="B105" s="366" t="s">
        <v>486</v>
      </c>
      <c r="C105" s="609"/>
      <c r="D105" s="610"/>
      <c r="E105" s="611"/>
      <c r="F105" s="341"/>
      <c r="G105" s="341"/>
      <c r="H105" s="342"/>
      <c r="I105" s="343"/>
      <c r="J105" s="342"/>
      <c r="K105" s="342"/>
      <c r="L105" s="342">
        <v>1</v>
      </c>
      <c r="M105" s="344"/>
      <c r="N105" s="342"/>
      <c r="O105" s="142" t="s">
        <v>739</v>
      </c>
      <c r="P105" s="450" t="s">
        <v>725</v>
      </c>
      <c r="R105">
        <f t="shared" si="1"/>
        <v>1</v>
      </c>
    </row>
    <row r="106" spans="1:18" ht="16" x14ac:dyDescent="0.2">
      <c r="A106" s="345"/>
      <c r="B106" s="366" t="s">
        <v>499</v>
      </c>
      <c r="C106" s="609"/>
      <c r="D106" s="610"/>
      <c r="E106" s="611"/>
      <c r="F106" s="341"/>
      <c r="G106" s="341"/>
      <c r="H106" s="342"/>
      <c r="I106" s="343"/>
      <c r="J106" s="342"/>
      <c r="K106" s="342"/>
      <c r="L106" s="342">
        <v>1</v>
      </c>
      <c r="M106" s="344"/>
      <c r="N106" s="342"/>
      <c r="O106" s="142" t="s">
        <v>740</v>
      </c>
      <c r="P106" s="450" t="s">
        <v>725</v>
      </c>
      <c r="R106">
        <f t="shared" si="1"/>
        <v>1</v>
      </c>
    </row>
    <row r="107" spans="1:18" x14ac:dyDescent="0.2">
      <c r="A107" s="18"/>
      <c r="B107" s="18"/>
      <c r="C107" s="564"/>
      <c r="D107" s="565"/>
      <c r="E107" s="566"/>
      <c r="F107" s="18"/>
      <c r="G107" s="9"/>
      <c r="H107" s="9"/>
      <c r="I107" s="9"/>
      <c r="J107" s="9"/>
      <c r="K107" s="9"/>
      <c r="L107" s="9"/>
      <c r="M107" s="9"/>
      <c r="N107" s="9"/>
    </row>
    <row r="108" spans="1:18" x14ac:dyDescent="0.2">
      <c r="A108" s="18"/>
      <c r="B108" s="18"/>
      <c r="C108" s="564"/>
      <c r="D108" s="565"/>
      <c r="E108" s="566"/>
      <c r="F108" s="18"/>
      <c r="G108" s="9"/>
      <c r="H108" s="9"/>
      <c r="I108" s="9"/>
      <c r="J108" s="9"/>
      <c r="K108" s="9"/>
      <c r="L108" s="9"/>
      <c r="M108" s="9"/>
      <c r="N108" s="9"/>
    </row>
    <row r="109" spans="1:18" x14ac:dyDescent="0.2">
      <c r="A109" s="18"/>
      <c r="B109" s="18"/>
      <c r="C109" s="564"/>
      <c r="D109" s="565"/>
      <c r="E109" s="566"/>
      <c r="F109" s="18"/>
      <c r="G109" s="9"/>
      <c r="H109" s="9"/>
      <c r="I109" s="9"/>
      <c r="J109" s="9"/>
      <c r="K109" s="9"/>
      <c r="L109" s="9"/>
      <c r="M109" s="9"/>
      <c r="N109" s="9"/>
    </row>
    <row r="110" spans="1:18" x14ac:dyDescent="0.2">
      <c r="A110" s="18"/>
      <c r="B110" s="18"/>
      <c r="C110" s="564"/>
      <c r="D110" s="565"/>
      <c r="E110" s="566"/>
      <c r="F110" s="18"/>
      <c r="G110" s="9"/>
      <c r="H110" s="9"/>
      <c r="I110" s="9"/>
      <c r="J110" s="9"/>
      <c r="K110" s="9"/>
      <c r="L110" s="9"/>
      <c r="M110" s="9"/>
      <c r="N110" s="9"/>
    </row>
    <row r="111" spans="1:18" x14ac:dyDescent="0.2">
      <c r="A111" s="18"/>
      <c r="B111" s="18"/>
      <c r="C111" s="564"/>
      <c r="D111" s="565"/>
      <c r="E111" s="566"/>
      <c r="F111" s="18"/>
      <c r="G111" s="9"/>
      <c r="H111" s="9"/>
      <c r="I111" s="9"/>
      <c r="J111" s="9"/>
      <c r="K111" s="9"/>
      <c r="L111" s="9"/>
      <c r="M111" s="9"/>
      <c r="N111" s="9"/>
    </row>
    <row r="112" spans="1:18" x14ac:dyDescent="0.2">
      <c r="A112" s="18"/>
      <c r="B112" s="18"/>
      <c r="C112" s="564"/>
      <c r="D112" s="565"/>
      <c r="E112" s="566"/>
      <c r="F112" s="18"/>
      <c r="G112" s="9"/>
      <c r="H112" s="9"/>
      <c r="I112" s="9"/>
      <c r="J112" s="9"/>
      <c r="K112" s="9"/>
      <c r="L112" s="9"/>
      <c r="M112" s="9"/>
      <c r="N112" s="9"/>
    </row>
    <row r="113" spans="1:14" x14ac:dyDescent="0.2">
      <c r="A113" s="18"/>
      <c r="B113" s="18"/>
      <c r="C113" s="564"/>
      <c r="D113" s="565"/>
      <c r="E113" s="566"/>
      <c r="F113" s="18"/>
      <c r="G113" s="9"/>
      <c r="H113" s="9"/>
      <c r="I113" s="9"/>
      <c r="J113" s="9"/>
      <c r="K113" s="9"/>
      <c r="L113" s="9"/>
      <c r="M113" s="9"/>
      <c r="N113" s="9"/>
    </row>
    <row r="114" spans="1:14" x14ac:dyDescent="0.2">
      <c r="A114" s="18"/>
      <c r="B114" s="18"/>
      <c r="C114" s="564"/>
      <c r="D114" s="565"/>
      <c r="E114" s="566"/>
      <c r="F114" s="18"/>
      <c r="G114" s="9"/>
      <c r="H114" s="9"/>
      <c r="I114" s="9"/>
      <c r="J114" s="9"/>
      <c r="K114" s="9"/>
      <c r="L114" s="9"/>
      <c r="M114" s="9"/>
      <c r="N114" s="9"/>
    </row>
    <row r="115" spans="1:14" x14ac:dyDescent="0.2">
      <c r="A115" s="18"/>
      <c r="B115" s="18"/>
      <c r="C115" s="564"/>
      <c r="D115" s="565"/>
      <c r="E115" s="566"/>
      <c r="F115" s="18"/>
      <c r="G115" s="9"/>
      <c r="H115" s="9"/>
      <c r="I115" s="9"/>
      <c r="J115" s="9"/>
      <c r="K115" s="9"/>
      <c r="L115" s="9"/>
      <c r="M115" s="9"/>
      <c r="N115" s="9"/>
    </row>
  </sheetData>
  <autoFilter ref="A24:P106" xr:uid="{61A01F9B-3553-4458-93AC-A97150994EE0}"/>
  <mergeCells count="126">
    <mergeCell ref="C100:E100"/>
    <mergeCell ref="C101:E101"/>
    <mergeCell ref="C102:E102"/>
    <mergeCell ref="C112:E112"/>
    <mergeCell ref="C113:E113"/>
    <mergeCell ref="C114:E114"/>
    <mergeCell ref="C115:E115"/>
    <mergeCell ref="C103:E103"/>
    <mergeCell ref="C104:E104"/>
    <mergeCell ref="C105:E105"/>
    <mergeCell ref="C106:E106"/>
    <mergeCell ref="C107:E107"/>
    <mergeCell ref="C108:E108"/>
    <mergeCell ref="C109:E109"/>
    <mergeCell ref="C110:E110"/>
    <mergeCell ref="C111:E111"/>
    <mergeCell ref="C91:E91"/>
    <mergeCell ref="C92:E92"/>
    <mergeCell ref="C93:E93"/>
    <mergeCell ref="C94:E94"/>
    <mergeCell ref="C95:E95"/>
    <mergeCell ref="C96:E96"/>
    <mergeCell ref="C97:E97"/>
    <mergeCell ref="C98:E98"/>
    <mergeCell ref="C99:E99"/>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90:E90"/>
    <mergeCell ref="C88:E88"/>
    <mergeCell ref="C89:E89"/>
    <mergeCell ref="C86:E86"/>
    <mergeCell ref="C87:E87"/>
    <mergeCell ref="C83:E83"/>
    <mergeCell ref="C84:E84"/>
    <mergeCell ref="C85:E85"/>
    <mergeCell ref="C77:E77"/>
    <mergeCell ref="C78:E78"/>
    <mergeCell ref="C79:E79"/>
    <mergeCell ref="C80:E80"/>
    <mergeCell ref="C81:E81"/>
    <mergeCell ref="C82:E82"/>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filterMode="1"/>
  <dimension ref="A1:V370"/>
  <sheetViews>
    <sheetView topLeftCell="A19" workbookViewId="0">
      <selection activeCell="B214" sqref="B214:B351"/>
    </sheetView>
  </sheetViews>
  <sheetFormatPr baseColWidth="10" defaultColWidth="8.83203125" defaultRowHeight="15" x14ac:dyDescent="0.2"/>
  <cols>
    <col min="1" max="1" width="4.5" style="1" customWidth="1"/>
    <col min="2" max="2" width="31.5" style="1" customWidth="1"/>
    <col min="3" max="3" width="8.6640625" style="1" customWidth="1"/>
    <col min="4" max="4" width="0.6640625" style="1" customWidth="1"/>
    <col min="5" max="5" width="3.1640625" style="1" customWidth="1"/>
    <col min="6" max="6" width="9.6640625" customWidth="1"/>
    <col min="7" max="7" width="7.664062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474</v>
      </c>
      <c r="B2" s="590"/>
      <c r="C2" s="54"/>
      <c r="D2" s="86"/>
      <c r="E2" s="11"/>
      <c r="F2" s="8"/>
      <c r="G2" s="8"/>
      <c r="H2" s="8"/>
      <c r="I2" s="8"/>
      <c r="J2" s="7"/>
      <c r="K2" s="8"/>
      <c r="L2" s="8"/>
      <c r="M2" s="8"/>
      <c r="N2" s="8"/>
    </row>
    <row r="3" spans="1:21" ht="15" customHeight="1" x14ac:dyDescent="0.2">
      <c r="A3" s="589" t="s">
        <v>373</v>
      </c>
      <c r="B3" s="590"/>
      <c r="C3" s="132" t="s">
        <v>381</v>
      </c>
      <c r="D3" s="6"/>
      <c r="E3" s="53" t="s">
        <v>79</v>
      </c>
      <c r="F3" s="82"/>
      <c r="G3" s="83"/>
      <c r="H3" s="84" t="s">
        <v>0</v>
      </c>
      <c r="I3" s="598" t="s">
        <v>1</v>
      </c>
      <c r="J3" s="598"/>
      <c r="K3" s="599" t="s">
        <v>8</v>
      </c>
      <c r="L3" s="599"/>
      <c r="M3" s="599"/>
      <c r="N3" s="6"/>
    </row>
    <row r="4" spans="1:21" ht="15" customHeight="1" x14ac:dyDescent="0.2">
      <c r="A4" s="589" t="s">
        <v>293</v>
      </c>
      <c r="B4" s="590"/>
      <c r="C4" s="57" t="s">
        <v>473</v>
      </c>
      <c r="D4" s="49"/>
      <c r="E4" s="591" t="s">
        <v>2</v>
      </c>
      <c r="F4" s="591"/>
      <c r="G4" s="600"/>
      <c r="H4" s="163">
        <v>43815</v>
      </c>
      <c r="I4" s="592" t="s">
        <v>374</v>
      </c>
      <c r="J4" s="592"/>
      <c r="K4" s="660" t="s">
        <v>375</v>
      </c>
      <c r="L4" s="660"/>
      <c r="M4" s="660"/>
      <c r="N4" s="47"/>
      <c r="P4" s="339" t="s">
        <v>604</v>
      </c>
    </row>
    <row r="5" spans="1:21" ht="15" customHeight="1" x14ac:dyDescent="0.2">
      <c r="A5" s="589" t="s">
        <v>249</v>
      </c>
      <c r="B5" s="590"/>
      <c r="C5" s="183">
        <v>44067</v>
      </c>
      <c r="D5" s="49"/>
      <c r="E5" s="591" t="s">
        <v>3</v>
      </c>
      <c r="F5" s="591"/>
      <c r="G5" s="591"/>
      <c r="H5" s="217" t="s">
        <v>376</v>
      </c>
      <c r="I5" s="657" t="s">
        <v>377</v>
      </c>
      <c r="J5" s="657"/>
      <c r="K5" s="592" t="s">
        <v>378</v>
      </c>
      <c r="L5" s="592"/>
      <c r="M5" s="592"/>
      <c r="N5" s="47"/>
      <c r="P5" s="369" t="s">
        <v>660</v>
      </c>
      <c r="Q5" s="369"/>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76">
        <v>44161</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475</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c r="J9" s="9"/>
      <c r="K9" s="9"/>
      <c r="L9" s="27"/>
      <c r="M9" s="27"/>
      <c r="N9" s="27"/>
      <c r="P9" s="342"/>
      <c r="Q9" s="342"/>
      <c r="R9" s="342"/>
      <c r="S9" s="342"/>
      <c r="T9" s="342"/>
      <c r="U9" s="342"/>
    </row>
    <row r="10" spans="1:21" ht="15" customHeight="1" x14ac:dyDescent="0.2">
      <c r="A10" s="587" t="s">
        <v>154</v>
      </c>
      <c r="B10" s="588"/>
      <c r="C10" s="62">
        <v>6302715</v>
      </c>
      <c r="D10" s="6"/>
      <c r="E10" s="34" t="s">
        <v>314</v>
      </c>
      <c r="F10" s="35"/>
      <c r="G10" s="85"/>
      <c r="H10" s="35"/>
      <c r="I10" s="52"/>
      <c r="J10" s="9"/>
      <c r="K10" s="9"/>
      <c r="L10" s="130"/>
      <c r="M10" s="44"/>
      <c r="N10" s="9"/>
      <c r="O10" t="s">
        <v>379</v>
      </c>
      <c r="P10" s="342"/>
      <c r="Q10" s="342"/>
      <c r="R10" s="342"/>
      <c r="S10" s="342"/>
      <c r="T10" s="375"/>
      <c r="U10" s="342"/>
    </row>
    <row r="11" spans="1:21" ht="15" customHeight="1" x14ac:dyDescent="0.2">
      <c r="A11" s="573" t="s">
        <v>176</v>
      </c>
      <c r="B11" s="574"/>
      <c r="C11" s="57">
        <v>241187</v>
      </c>
      <c r="D11" s="6"/>
      <c r="E11" s="63" t="s">
        <v>315</v>
      </c>
      <c r="F11" s="37"/>
      <c r="G11" s="38"/>
      <c r="H11" s="38"/>
      <c r="I11" s="52"/>
      <c r="J11" s="9"/>
      <c r="K11" s="9"/>
      <c r="L11" s="200"/>
      <c r="M11" s="130"/>
      <c r="N11" s="130"/>
      <c r="P11" s="342">
        <v>0.05</v>
      </c>
      <c r="Q11" s="342">
        <v>0.25</v>
      </c>
      <c r="R11" s="342">
        <v>0.15</v>
      </c>
      <c r="S11" s="342">
        <v>5</v>
      </c>
      <c r="T11" s="342">
        <v>0</v>
      </c>
      <c r="U11" s="342">
        <v>100</v>
      </c>
    </row>
    <row r="12" spans="1:21" ht="15" customHeight="1" x14ac:dyDescent="0.2">
      <c r="A12" s="573" t="s">
        <v>383</v>
      </c>
      <c r="B12" s="574"/>
      <c r="C12" s="54">
        <v>56</v>
      </c>
      <c r="D12" s="2"/>
      <c r="E12" s="575" t="s">
        <v>316</v>
      </c>
      <c r="F12" s="576"/>
      <c r="G12" s="576"/>
      <c r="H12" s="577"/>
      <c r="I12" s="36"/>
      <c r="J12" s="9"/>
      <c r="K12" s="9"/>
      <c r="L12" s="9"/>
      <c r="M12" s="44"/>
      <c r="N12" s="9"/>
      <c r="O12" s="7"/>
      <c r="P12" s="342"/>
      <c r="Q12" s="342"/>
      <c r="R12" s="342"/>
      <c r="S12" s="342"/>
      <c r="T12" s="375"/>
      <c r="U12" s="342"/>
    </row>
    <row r="13" spans="1:21" ht="15" customHeight="1" x14ac:dyDescent="0.2">
      <c r="A13" s="578" t="s">
        <v>178</v>
      </c>
      <c r="B13" s="579"/>
      <c r="C13" s="59">
        <v>1</v>
      </c>
      <c r="D13" s="49"/>
      <c r="E13" s="64" t="s">
        <v>317</v>
      </c>
      <c r="F13" s="64"/>
      <c r="G13" s="64"/>
      <c r="H13" s="46"/>
      <c r="I13" s="52"/>
      <c r="J13" s="9"/>
      <c r="K13" s="9"/>
      <c r="L13" s="130"/>
      <c r="M13" s="130"/>
      <c r="N13" s="130"/>
      <c r="O13" s="7"/>
      <c r="P13" s="342">
        <v>0.05</v>
      </c>
      <c r="Q13" s="342">
        <v>0.4</v>
      </c>
      <c r="R13" s="358">
        <v>0.2</v>
      </c>
      <c r="S13" s="342">
        <v>20</v>
      </c>
      <c r="T13" s="342">
        <v>0</v>
      </c>
      <c r="U13" s="342">
        <v>100</v>
      </c>
    </row>
    <row r="14" spans="1:21" ht="15" customHeight="1" x14ac:dyDescent="0.2">
      <c r="A14" s="573" t="s">
        <v>310</v>
      </c>
      <c r="B14" s="574"/>
      <c r="C14" s="57">
        <v>1067</v>
      </c>
      <c r="D14" s="49"/>
      <c r="E14" s="11"/>
      <c r="F14" s="8"/>
      <c r="G14" s="219"/>
      <c r="H14" s="38"/>
      <c r="I14" s="38"/>
      <c r="J14" s="8"/>
      <c r="K14" s="8"/>
      <c r="L14" s="8"/>
      <c r="M14" s="48"/>
      <c r="N14" s="8"/>
      <c r="O14" s="7"/>
      <c r="P14" s="7"/>
    </row>
    <row r="15" spans="1:21" ht="15" customHeight="1" x14ac:dyDescent="0.2">
      <c r="A15" s="14" t="s">
        <v>16</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95</v>
      </c>
      <c r="K16" s="87"/>
      <c r="L16" s="6"/>
      <c r="M16" s="6"/>
      <c r="N16" s="7"/>
      <c r="O16" s="7"/>
      <c r="P16" s="7"/>
    </row>
    <row r="17" spans="1:22" ht="15" customHeight="1" x14ac:dyDescent="0.2">
      <c r="A17" s="26"/>
      <c r="B17" s="6"/>
      <c r="C17" s="12"/>
      <c r="D17" s="218"/>
      <c r="E17" s="567" t="s">
        <v>101</v>
      </c>
      <c r="F17" s="568"/>
      <c r="G17" s="568"/>
      <c r="H17" s="568"/>
      <c r="I17" s="569"/>
      <c r="J17" s="17">
        <v>5</v>
      </c>
      <c r="K17" s="4"/>
      <c r="L17" s="7" t="s">
        <v>380</v>
      </c>
      <c r="M17" s="7"/>
    </row>
    <row r="18" spans="1:22" ht="18" customHeight="1" x14ac:dyDescent="0.2">
      <c r="A18" s="26"/>
      <c r="B18" s="6"/>
      <c r="C18" s="12"/>
      <c r="D18" s="6"/>
      <c r="E18" s="613" t="s">
        <v>91</v>
      </c>
      <c r="F18" s="594"/>
      <c r="G18" s="594"/>
      <c r="H18" s="594"/>
      <c r="I18" s="96">
        <v>2</v>
      </c>
      <c r="J18" s="199">
        <v>2</v>
      </c>
      <c r="K18" s="42"/>
      <c r="L18" s="41"/>
    </row>
    <row r="19" spans="1:22" ht="15" customHeight="1" x14ac:dyDescent="0.2">
      <c r="A19" s="16"/>
      <c r="B19" s="28"/>
      <c r="C19" s="56"/>
      <c r="D19" s="6"/>
      <c r="E19" s="614" t="s">
        <v>81</v>
      </c>
      <c r="F19" s="614"/>
      <c r="G19" s="614"/>
      <c r="H19" s="614"/>
      <c r="I19" s="614"/>
      <c r="J19" s="614"/>
      <c r="K19" s="614"/>
      <c r="L19" s="7"/>
      <c r="M19" s="7"/>
    </row>
    <row r="20" spans="1:22" ht="15" customHeight="1" x14ac:dyDescent="0.2">
      <c r="A20" s="16"/>
      <c r="B20" s="28"/>
      <c r="C20" s="61"/>
      <c r="D20" s="6"/>
      <c r="E20" s="615" t="s">
        <v>82</v>
      </c>
      <c r="F20" s="586"/>
      <c r="G20" s="586"/>
      <c r="H20" s="616"/>
      <c r="I20" s="15">
        <v>2</v>
      </c>
      <c r="J20" s="15">
        <v>2</v>
      </c>
      <c r="K20" s="9">
        <v>3</v>
      </c>
      <c r="L20" s="9">
        <v>2</v>
      </c>
      <c r="M20" s="9">
        <v>2</v>
      </c>
      <c r="N20" s="129" t="s">
        <v>202</v>
      </c>
      <c r="O20" s="129" t="s">
        <v>203</v>
      </c>
      <c r="P20" s="397">
        <v>8</v>
      </c>
      <c r="Q20" s="397">
        <v>6</v>
      </c>
      <c r="R20" s="342">
        <v>6</v>
      </c>
      <c r="S20" s="342">
        <v>5</v>
      </c>
      <c r="T20" s="342">
        <v>4</v>
      </c>
      <c r="U20" s="129" t="s">
        <v>202</v>
      </c>
      <c r="V20" s="129" t="s">
        <v>203</v>
      </c>
    </row>
    <row r="21" spans="1:22" ht="15" customHeight="1" x14ac:dyDescent="0.2">
      <c r="A21" s="14" t="s">
        <v>18</v>
      </c>
      <c r="B21" s="29"/>
      <c r="C21" s="60" t="s">
        <v>124</v>
      </c>
      <c r="D21" s="6"/>
      <c r="E21" s="13"/>
      <c r="F21" s="32"/>
      <c r="G21" s="65"/>
      <c r="H21" s="66"/>
      <c r="I21" s="15">
        <v>1</v>
      </c>
      <c r="J21" s="15">
        <v>1</v>
      </c>
      <c r="K21" s="9">
        <v>4</v>
      </c>
      <c r="L21" s="9">
        <v>4</v>
      </c>
      <c r="M21" s="9">
        <v>2.5</v>
      </c>
      <c r="N21" s="129">
        <f>AVERAGE(I20:M21)</f>
        <v>2.35</v>
      </c>
      <c r="O21" s="129">
        <f>SQRT(VAR(I20:M21)/10)</f>
        <v>0.33374973990834639</v>
      </c>
      <c r="P21" s="397">
        <v>2</v>
      </c>
      <c r="Q21" s="397">
        <v>3</v>
      </c>
      <c r="R21" s="342">
        <v>4</v>
      </c>
      <c r="S21" s="342">
        <v>5</v>
      </c>
      <c r="T21" s="342">
        <v>5</v>
      </c>
      <c r="U21" s="129">
        <f>AVERAGE(P20:T21)</f>
        <v>4.8</v>
      </c>
      <c r="V21" s="129">
        <f>SQRT(VAR(P20:T21)/10)</f>
        <v>0.53333333333333333</v>
      </c>
    </row>
    <row r="22" spans="1:22" ht="15" customHeight="1" x14ac:dyDescent="0.2">
      <c r="A22" s="68"/>
      <c r="B22" s="69" t="s">
        <v>265</v>
      </c>
      <c r="C22" s="61"/>
      <c r="D22" s="6"/>
      <c r="E22" s="575" t="s">
        <v>93</v>
      </c>
      <c r="F22" s="576"/>
      <c r="G22" s="576"/>
      <c r="H22" s="576"/>
      <c r="I22" s="67"/>
      <c r="J22" s="3"/>
      <c r="K22" s="3"/>
      <c r="L22" s="3"/>
      <c r="M22" s="4"/>
    </row>
    <row r="23" spans="1:22" ht="7.5" customHeight="1" x14ac:dyDescent="0.2">
      <c r="A23" s="28"/>
      <c r="B23" s="28"/>
      <c r="C23" s="28"/>
      <c r="D23" s="6"/>
      <c r="E23" s="45"/>
      <c r="F23" s="45"/>
      <c r="G23" s="45"/>
      <c r="H23" s="45"/>
      <c r="I23" s="40"/>
      <c r="J23" s="7"/>
      <c r="K23" s="7"/>
      <c r="L23" s="7"/>
      <c r="M23" s="7"/>
    </row>
    <row r="24" spans="1:22" ht="18.75" customHeight="1" thickBot="1" x14ac:dyDescent="0.25">
      <c r="A24" s="77" t="s">
        <v>99</v>
      </c>
      <c r="B24" s="76"/>
      <c r="C24" s="76"/>
      <c r="D24" s="76"/>
      <c r="E24" s="76"/>
      <c r="F24" s="76"/>
      <c r="G24" s="76"/>
      <c r="H24" s="76"/>
      <c r="I24" s="76"/>
      <c r="J24" s="76"/>
      <c r="K24" s="76"/>
      <c r="L24" s="76"/>
      <c r="M24" s="76"/>
      <c r="N24" s="80"/>
      <c r="O24" t="s">
        <v>528</v>
      </c>
      <c r="P24" t="s">
        <v>528</v>
      </c>
    </row>
    <row r="25" spans="1:22" ht="15.75" hidden="1" customHeight="1" thickBot="1" x14ac:dyDescent="0.25">
      <c r="A25" s="196" t="s">
        <v>19</v>
      </c>
      <c r="B25" s="153"/>
      <c r="C25" s="220"/>
      <c r="D25" s="30"/>
      <c r="E25" s="30"/>
      <c r="G25" s="75"/>
      <c r="H25" s="603" t="s">
        <v>98</v>
      </c>
      <c r="I25" s="603"/>
      <c r="J25" s="603"/>
      <c r="K25" s="81"/>
      <c r="L25" s="604" t="s">
        <v>75</v>
      </c>
      <c r="M25" s="603"/>
      <c r="N25" s="605"/>
    </row>
    <row r="26" spans="1:22" ht="71.25" hidden="1" customHeight="1" x14ac:dyDescent="0.2">
      <c r="A26" s="78" t="s">
        <v>74</v>
      </c>
      <c r="B26" s="31" t="s">
        <v>6</v>
      </c>
      <c r="C26" s="606" t="s">
        <v>96</v>
      </c>
      <c r="D26" s="607"/>
      <c r="E26" s="608"/>
      <c r="F26" s="221" t="s">
        <v>97</v>
      </c>
      <c r="G26" s="79" t="s">
        <v>102</v>
      </c>
      <c r="H26" s="79" t="s">
        <v>104</v>
      </c>
      <c r="I26" s="79" t="s">
        <v>103</v>
      </c>
      <c r="J26" s="79" t="s">
        <v>94</v>
      </c>
      <c r="K26" s="79" t="s">
        <v>77</v>
      </c>
      <c r="L26" s="79" t="s">
        <v>76</v>
      </c>
      <c r="M26" s="79" t="s">
        <v>95</v>
      </c>
      <c r="N26" s="79" t="s">
        <v>77</v>
      </c>
    </row>
    <row r="27" spans="1:22" ht="17.25" hidden="1" customHeight="1" x14ac:dyDescent="0.2">
      <c r="A27" s="18">
        <v>1</v>
      </c>
      <c r="B27" s="151" t="s">
        <v>267</v>
      </c>
      <c r="C27" s="631"/>
      <c r="D27" s="632"/>
      <c r="E27" s="633"/>
      <c r="F27" s="215"/>
      <c r="G27" s="274"/>
      <c r="H27" s="275">
        <v>2</v>
      </c>
      <c r="I27" s="276"/>
      <c r="J27" s="276"/>
      <c r="K27" s="276"/>
      <c r="L27" s="277"/>
      <c r="M27" s="276"/>
      <c r="N27" s="276"/>
    </row>
    <row r="28" spans="1:22" ht="17.25" hidden="1" customHeight="1" x14ac:dyDescent="0.2">
      <c r="A28" s="160">
        <v>1</v>
      </c>
      <c r="B28" s="151" t="s">
        <v>161</v>
      </c>
      <c r="C28" s="631"/>
      <c r="D28" s="632"/>
      <c r="E28" s="633"/>
      <c r="F28" s="215"/>
      <c r="G28" s="276"/>
      <c r="H28" s="278">
        <v>2</v>
      </c>
      <c r="I28" s="276"/>
      <c r="J28" s="276"/>
      <c r="K28" s="276"/>
      <c r="L28" s="277"/>
      <c r="M28" s="276"/>
      <c r="N28" s="276"/>
    </row>
    <row r="29" spans="1:22" ht="17.25" hidden="1" customHeight="1" x14ac:dyDescent="0.2">
      <c r="A29" s="18">
        <v>1</v>
      </c>
      <c r="B29" s="151" t="s">
        <v>348</v>
      </c>
      <c r="C29" s="631"/>
      <c r="D29" s="632"/>
      <c r="E29" s="633"/>
      <c r="F29" s="215"/>
      <c r="G29" s="276"/>
      <c r="H29" s="278">
        <v>7</v>
      </c>
      <c r="I29" s="276"/>
      <c r="J29" s="276"/>
      <c r="K29" s="276"/>
      <c r="L29" s="277"/>
      <c r="M29" s="276"/>
      <c r="N29" s="276"/>
    </row>
    <row r="30" spans="1:22" ht="17.25" hidden="1" customHeight="1" x14ac:dyDescent="0.2">
      <c r="A30" s="160">
        <v>1</v>
      </c>
      <c r="B30" s="151" t="s">
        <v>127</v>
      </c>
      <c r="C30" s="631"/>
      <c r="D30" s="632"/>
      <c r="E30" s="633"/>
      <c r="F30" s="215"/>
      <c r="G30" s="276"/>
      <c r="H30" s="278">
        <v>3</v>
      </c>
      <c r="I30" s="276"/>
      <c r="J30" s="276"/>
      <c r="K30" s="276"/>
      <c r="L30" s="277"/>
      <c r="M30" s="276"/>
      <c r="N30" s="276"/>
    </row>
    <row r="31" spans="1:22" ht="17.25" hidden="1" customHeight="1" x14ac:dyDescent="0.2">
      <c r="A31" s="18">
        <v>1</v>
      </c>
      <c r="B31" s="151" t="s">
        <v>129</v>
      </c>
      <c r="C31" s="631"/>
      <c r="D31" s="632"/>
      <c r="E31" s="633"/>
      <c r="F31" s="215"/>
      <c r="G31" s="276"/>
      <c r="H31" s="278">
        <v>1</v>
      </c>
      <c r="I31" s="276"/>
      <c r="J31" s="276"/>
      <c r="K31" s="276"/>
      <c r="L31" s="277"/>
      <c r="M31" s="276"/>
      <c r="N31" s="276"/>
    </row>
    <row r="32" spans="1:22" ht="17.25" hidden="1" customHeight="1" x14ac:dyDescent="0.2">
      <c r="A32" s="160">
        <v>1</v>
      </c>
      <c r="B32" s="151" t="s">
        <v>477</v>
      </c>
      <c r="C32" s="631"/>
      <c r="D32" s="632"/>
      <c r="E32" s="633"/>
      <c r="F32" s="215"/>
      <c r="G32" s="276"/>
      <c r="H32" s="278"/>
      <c r="I32" s="276"/>
      <c r="J32" s="276"/>
      <c r="K32" s="276"/>
      <c r="L32" s="277">
        <v>10</v>
      </c>
      <c r="M32" s="276"/>
      <c r="N32" s="276"/>
    </row>
    <row r="33" spans="1:14" ht="17.25" hidden="1" customHeight="1" x14ac:dyDescent="0.2">
      <c r="A33" s="18">
        <v>1</v>
      </c>
      <c r="B33" s="302" t="s">
        <v>687</v>
      </c>
      <c r="C33" s="631"/>
      <c r="D33" s="632"/>
      <c r="E33" s="633"/>
      <c r="F33" s="215"/>
      <c r="G33" s="276">
        <v>7</v>
      </c>
      <c r="H33" s="278"/>
      <c r="I33" s="276"/>
      <c r="J33" s="276"/>
      <c r="K33" s="276"/>
      <c r="L33" s="277"/>
      <c r="M33" s="276"/>
      <c r="N33" s="276" t="s">
        <v>906</v>
      </c>
    </row>
    <row r="34" spans="1:14" ht="17.25" hidden="1" customHeight="1" x14ac:dyDescent="0.2">
      <c r="A34" s="398">
        <v>1</v>
      </c>
      <c r="B34" s="302" t="s">
        <v>187</v>
      </c>
      <c r="C34" s="638" t="s">
        <v>236</v>
      </c>
      <c r="D34" s="639"/>
      <c r="E34" s="640"/>
      <c r="F34" s="351"/>
      <c r="G34" s="276"/>
      <c r="H34" s="278"/>
      <c r="I34" s="276"/>
      <c r="J34" s="276">
        <v>1</v>
      </c>
      <c r="K34" s="276"/>
      <c r="L34" s="277"/>
      <c r="M34" s="276"/>
      <c r="N34" t="s">
        <v>667</v>
      </c>
    </row>
    <row r="35" spans="1:14" ht="17.25" hidden="1" customHeight="1" x14ac:dyDescent="0.2">
      <c r="A35" s="160">
        <v>1</v>
      </c>
      <c r="B35" s="151" t="s">
        <v>479</v>
      </c>
      <c r="C35" s="631"/>
      <c r="D35" s="632"/>
      <c r="E35" s="633"/>
      <c r="F35" s="215"/>
      <c r="G35" s="276"/>
      <c r="H35" s="278"/>
      <c r="I35" s="276"/>
      <c r="J35" s="276"/>
      <c r="K35" s="276"/>
      <c r="L35" s="277">
        <v>5</v>
      </c>
      <c r="M35" s="276"/>
      <c r="N35" s="276"/>
    </row>
    <row r="36" spans="1:14" ht="17.25" hidden="1" customHeight="1" x14ac:dyDescent="0.2">
      <c r="A36" s="160">
        <v>2</v>
      </c>
      <c r="B36" s="151" t="s">
        <v>267</v>
      </c>
      <c r="C36" s="631"/>
      <c r="D36" s="632"/>
      <c r="E36" s="633"/>
      <c r="F36" s="215"/>
      <c r="G36" s="276">
        <v>7</v>
      </c>
      <c r="H36" s="278"/>
      <c r="I36" s="276"/>
      <c r="J36" s="276"/>
      <c r="K36" s="276"/>
      <c r="L36" s="277"/>
      <c r="M36" s="276"/>
      <c r="N36" s="276"/>
    </row>
    <row r="37" spans="1:14" ht="17.25" hidden="1" customHeight="1" x14ac:dyDescent="0.2">
      <c r="A37" s="160">
        <v>2</v>
      </c>
      <c r="B37" s="151" t="s">
        <v>348</v>
      </c>
      <c r="C37" s="631"/>
      <c r="D37" s="632"/>
      <c r="E37" s="633"/>
      <c r="F37" s="215"/>
      <c r="G37" s="276">
        <v>13</v>
      </c>
      <c r="H37" s="278"/>
      <c r="I37" s="276"/>
      <c r="J37" s="276"/>
      <c r="K37" s="276"/>
      <c r="L37" s="277"/>
      <c r="M37" s="276"/>
      <c r="N37" s="276"/>
    </row>
    <row r="38" spans="1:14" ht="17.25" hidden="1" customHeight="1" x14ac:dyDescent="0.2">
      <c r="A38" s="160">
        <v>2</v>
      </c>
      <c r="B38" s="151" t="s">
        <v>161</v>
      </c>
      <c r="C38" s="631"/>
      <c r="D38" s="632"/>
      <c r="E38" s="633"/>
      <c r="F38" s="215"/>
      <c r="G38" s="276">
        <v>1</v>
      </c>
      <c r="H38" s="278"/>
      <c r="I38" s="276"/>
      <c r="J38" s="276"/>
      <c r="K38" s="276"/>
      <c r="L38" s="277"/>
      <c r="M38" s="276"/>
      <c r="N38" s="276"/>
    </row>
    <row r="39" spans="1:14" ht="17.25" hidden="1" customHeight="1" x14ac:dyDescent="0.2">
      <c r="A39" s="160">
        <v>2</v>
      </c>
      <c r="B39" s="151" t="s">
        <v>479</v>
      </c>
      <c r="C39" s="631"/>
      <c r="D39" s="632"/>
      <c r="E39" s="633"/>
      <c r="F39" s="215"/>
      <c r="G39" s="276"/>
      <c r="H39" s="278"/>
      <c r="I39" s="276"/>
      <c r="J39" s="276"/>
      <c r="K39" s="276"/>
      <c r="L39" s="277">
        <v>17</v>
      </c>
      <c r="M39" s="276"/>
      <c r="N39" s="276"/>
    </row>
    <row r="40" spans="1:14" ht="17.25" hidden="1" customHeight="1" x14ac:dyDescent="0.2">
      <c r="A40" s="160">
        <v>2</v>
      </c>
      <c r="B40" s="151" t="s">
        <v>127</v>
      </c>
      <c r="C40" s="631"/>
      <c r="D40" s="632"/>
      <c r="E40" s="633"/>
      <c r="F40" s="215"/>
      <c r="G40" s="276">
        <v>9</v>
      </c>
      <c r="H40" s="278"/>
      <c r="I40" s="276"/>
      <c r="J40" s="276"/>
      <c r="K40" s="276"/>
      <c r="L40" s="277"/>
      <c r="M40" s="276"/>
      <c r="N40" s="276"/>
    </row>
    <row r="41" spans="1:14" ht="17.25" hidden="1" customHeight="1" x14ac:dyDescent="0.2">
      <c r="A41" s="160">
        <v>2</v>
      </c>
      <c r="B41" s="151" t="s">
        <v>129</v>
      </c>
      <c r="C41" s="631"/>
      <c r="D41" s="632"/>
      <c r="E41" s="633"/>
      <c r="F41" s="215"/>
      <c r="G41" s="276">
        <v>4</v>
      </c>
      <c r="H41" s="278"/>
      <c r="I41" s="276"/>
      <c r="J41" s="276"/>
      <c r="K41" s="276"/>
      <c r="L41" s="277"/>
      <c r="M41" s="276"/>
      <c r="N41" s="276"/>
    </row>
    <row r="42" spans="1:14" ht="17.25" hidden="1" customHeight="1" x14ac:dyDescent="0.2">
      <c r="A42" s="160">
        <v>2</v>
      </c>
      <c r="B42" s="151" t="s">
        <v>273</v>
      </c>
      <c r="C42" s="631"/>
      <c r="D42" s="632"/>
      <c r="E42" s="633"/>
      <c r="F42" s="215"/>
      <c r="G42" s="276"/>
      <c r="H42" s="278"/>
      <c r="I42" s="276"/>
      <c r="J42" s="276"/>
      <c r="K42" s="276"/>
      <c r="L42" s="277">
        <v>5</v>
      </c>
      <c r="M42" s="276"/>
      <c r="N42" s="276"/>
    </row>
    <row r="43" spans="1:14" ht="17.25" hidden="1" customHeight="1" x14ac:dyDescent="0.2">
      <c r="A43" s="160">
        <v>2</v>
      </c>
      <c r="B43" s="302" t="s">
        <v>687</v>
      </c>
      <c r="C43" s="631"/>
      <c r="D43" s="632"/>
      <c r="E43" s="633"/>
      <c r="F43" s="215"/>
      <c r="G43" s="276">
        <v>7</v>
      </c>
      <c r="H43" s="278"/>
      <c r="I43" s="276"/>
      <c r="J43" s="276"/>
      <c r="K43" s="276"/>
      <c r="L43" s="277"/>
      <c r="M43" s="276"/>
      <c r="N43" s="276" t="s">
        <v>906</v>
      </c>
    </row>
    <row r="44" spans="1:14" ht="17.25" hidden="1" customHeight="1" x14ac:dyDescent="0.2">
      <c r="A44" s="160">
        <v>2</v>
      </c>
      <c r="B44" s="151" t="s">
        <v>477</v>
      </c>
      <c r="C44" s="631"/>
      <c r="D44" s="632"/>
      <c r="E44" s="633"/>
      <c r="F44" s="215"/>
      <c r="G44" s="276"/>
      <c r="H44" s="278"/>
      <c r="I44" s="276"/>
      <c r="J44" s="276"/>
      <c r="K44" s="276"/>
      <c r="L44" s="277">
        <v>6</v>
      </c>
      <c r="M44" s="276"/>
      <c r="N44" s="276"/>
    </row>
    <row r="45" spans="1:14" ht="17.25" hidden="1" customHeight="1" x14ac:dyDescent="0.2">
      <c r="A45" s="160">
        <v>3</v>
      </c>
      <c r="B45" s="151" t="s">
        <v>267</v>
      </c>
      <c r="C45" s="631"/>
      <c r="D45" s="632"/>
      <c r="E45" s="633"/>
      <c r="F45" s="215"/>
      <c r="G45" s="276">
        <v>5</v>
      </c>
      <c r="H45" s="278"/>
      <c r="I45" s="276"/>
      <c r="J45" s="276"/>
      <c r="K45" s="276"/>
      <c r="L45" s="277"/>
      <c r="M45" s="276"/>
      <c r="N45" s="276"/>
    </row>
    <row r="46" spans="1:14" ht="17.25" hidden="1" customHeight="1" x14ac:dyDescent="0.2">
      <c r="A46" s="160">
        <v>3</v>
      </c>
      <c r="B46" s="151" t="s">
        <v>348</v>
      </c>
      <c r="C46" s="631"/>
      <c r="D46" s="632"/>
      <c r="E46" s="633"/>
      <c r="F46" s="215"/>
      <c r="G46" s="276">
        <v>16</v>
      </c>
      <c r="H46" s="278"/>
      <c r="I46" s="276"/>
      <c r="J46" s="276"/>
      <c r="K46" s="276"/>
      <c r="L46" s="277"/>
      <c r="M46" s="276"/>
      <c r="N46" s="276"/>
    </row>
    <row r="47" spans="1:14" ht="17.25" hidden="1" customHeight="1" x14ac:dyDescent="0.2">
      <c r="A47" s="160">
        <v>3</v>
      </c>
      <c r="B47" s="151" t="s">
        <v>161</v>
      </c>
      <c r="C47" s="631"/>
      <c r="D47" s="632"/>
      <c r="E47" s="633"/>
      <c r="F47" s="215"/>
      <c r="G47" s="276">
        <v>1</v>
      </c>
      <c r="H47" s="278"/>
      <c r="I47" s="276"/>
      <c r="J47" s="276"/>
      <c r="K47" s="276"/>
      <c r="L47" s="277"/>
      <c r="M47" s="276"/>
      <c r="N47" s="276"/>
    </row>
    <row r="48" spans="1:14" ht="17.25" hidden="1" customHeight="1" x14ac:dyDescent="0.2">
      <c r="A48" s="160">
        <v>3</v>
      </c>
      <c r="B48" s="151" t="s">
        <v>479</v>
      </c>
      <c r="C48" s="631"/>
      <c r="D48" s="632"/>
      <c r="E48" s="633"/>
      <c r="F48" s="215"/>
      <c r="G48" s="276"/>
      <c r="H48" s="278"/>
      <c r="I48" s="276"/>
      <c r="J48" s="276"/>
      <c r="K48" s="276"/>
      <c r="L48" s="277">
        <v>14</v>
      </c>
      <c r="M48" s="276"/>
      <c r="N48" s="276"/>
    </row>
    <row r="49" spans="1:14" ht="17.25" hidden="1" customHeight="1" x14ac:dyDescent="0.2">
      <c r="A49" s="160">
        <v>3</v>
      </c>
      <c r="B49" s="151" t="s">
        <v>127</v>
      </c>
      <c r="C49" s="631"/>
      <c r="D49" s="632"/>
      <c r="E49" s="633"/>
      <c r="F49" s="215"/>
      <c r="G49" s="276">
        <v>9</v>
      </c>
      <c r="H49" s="278"/>
      <c r="I49" s="276"/>
      <c r="J49" s="276"/>
      <c r="K49" s="276"/>
      <c r="L49" s="277"/>
      <c r="M49" s="276"/>
      <c r="N49" s="276"/>
    </row>
    <row r="50" spans="1:14" ht="17.25" hidden="1" customHeight="1" x14ac:dyDescent="0.2">
      <c r="A50" s="160">
        <v>3</v>
      </c>
      <c r="B50" s="302" t="s">
        <v>687</v>
      </c>
      <c r="C50" s="631"/>
      <c r="D50" s="632"/>
      <c r="E50" s="633"/>
      <c r="F50" s="215"/>
      <c r="G50" s="276">
        <v>7</v>
      </c>
      <c r="H50" s="278"/>
      <c r="I50" s="276"/>
      <c r="J50" s="276"/>
      <c r="K50" s="276"/>
      <c r="L50" s="277"/>
      <c r="M50" s="276"/>
      <c r="N50" s="276" t="s">
        <v>906</v>
      </c>
    </row>
    <row r="51" spans="1:14" ht="17.25" hidden="1" customHeight="1" x14ac:dyDescent="0.2">
      <c r="A51" s="160">
        <v>3</v>
      </c>
      <c r="B51" s="151" t="s">
        <v>477</v>
      </c>
      <c r="C51" s="631"/>
      <c r="D51" s="632"/>
      <c r="E51" s="633"/>
      <c r="F51" s="215"/>
      <c r="G51" s="276"/>
      <c r="H51" s="278"/>
      <c r="I51" s="276"/>
      <c r="J51" s="276"/>
      <c r="K51" s="276"/>
      <c r="L51" s="277">
        <v>5</v>
      </c>
      <c r="M51" s="276"/>
      <c r="N51" s="276"/>
    </row>
    <row r="52" spans="1:14" ht="17.25" hidden="1" customHeight="1" x14ac:dyDescent="0.2">
      <c r="A52" s="160">
        <v>4</v>
      </c>
      <c r="B52" s="151" t="s">
        <v>267</v>
      </c>
      <c r="C52" s="631"/>
      <c r="D52" s="632"/>
      <c r="E52" s="633"/>
      <c r="F52" s="215"/>
      <c r="G52" s="276">
        <v>2</v>
      </c>
      <c r="H52" s="278"/>
      <c r="I52" s="276"/>
      <c r="J52" s="276">
        <v>4</v>
      </c>
      <c r="K52" s="276"/>
      <c r="L52" s="277"/>
      <c r="M52" s="276"/>
      <c r="N52" s="276"/>
    </row>
    <row r="53" spans="1:14" ht="17.25" hidden="1" customHeight="1" x14ac:dyDescent="0.2">
      <c r="A53" s="160">
        <v>4</v>
      </c>
      <c r="B53" s="151" t="s">
        <v>126</v>
      </c>
      <c r="C53" s="634"/>
      <c r="D53" s="634"/>
      <c r="E53" s="634"/>
      <c r="F53" s="151"/>
      <c r="G53" s="276">
        <v>1</v>
      </c>
      <c r="H53" s="276"/>
      <c r="I53" s="276"/>
      <c r="J53" s="276"/>
      <c r="K53" s="276"/>
      <c r="L53" s="276"/>
      <c r="M53" s="276"/>
      <c r="N53" s="276"/>
    </row>
    <row r="54" spans="1:14" ht="17.25" hidden="1" customHeight="1" x14ac:dyDescent="0.2">
      <c r="A54" s="160">
        <v>4</v>
      </c>
      <c r="B54" s="201" t="s">
        <v>480</v>
      </c>
      <c r="C54" s="631"/>
      <c r="D54" s="632"/>
      <c r="E54" s="633"/>
      <c r="F54" s="151"/>
      <c r="G54" s="276">
        <v>1</v>
      </c>
      <c r="H54" s="276"/>
      <c r="I54" s="276"/>
      <c r="J54" s="276"/>
      <c r="K54" s="276"/>
      <c r="L54" s="276"/>
      <c r="M54" s="276"/>
      <c r="N54" s="276"/>
    </row>
    <row r="55" spans="1:14" ht="17.25" hidden="1" customHeight="1" x14ac:dyDescent="0.2">
      <c r="A55" s="160">
        <v>4</v>
      </c>
      <c r="B55" s="215" t="s">
        <v>161</v>
      </c>
      <c r="C55" s="631"/>
      <c r="D55" s="632"/>
      <c r="E55" s="633"/>
      <c r="F55" s="216"/>
      <c r="G55" s="276">
        <v>1</v>
      </c>
      <c r="H55" s="278"/>
      <c r="I55" s="276"/>
      <c r="J55" s="276">
        <v>2</v>
      </c>
      <c r="K55" s="276"/>
      <c r="L55" s="277"/>
      <c r="M55" s="276"/>
      <c r="N55" s="276"/>
    </row>
    <row r="56" spans="1:14" ht="17.25" hidden="1" customHeight="1" x14ac:dyDescent="0.2">
      <c r="A56" s="160">
        <v>4</v>
      </c>
      <c r="B56" s="215" t="s">
        <v>348</v>
      </c>
      <c r="C56" s="631"/>
      <c r="D56" s="632"/>
      <c r="E56" s="633"/>
      <c r="F56" s="216"/>
      <c r="G56" s="276">
        <v>15</v>
      </c>
      <c r="H56" s="278"/>
      <c r="I56" s="276"/>
      <c r="J56" s="276">
        <v>2</v>
      </c>
      <c r="K56" s="276"/>
      <c r="L56" s="277"/>
      <c r="M56" s="276"/>
      <c r="N56" s="276"/>
    </row>
    <row r="57" spans="1:14" ht="17.25" hidden="1" customHeight="1" x14ac:dyDescent="0.2">
      <c r="A57" s="160">
        <v>4</v>
      </c>
      <c r="B57" s="215" t="s">
        <v>232</v>
      </c>
      <c r="C57" s="631"/>
      <c r="D57" s="632"/>
      <c r="E57" s="633"/>
      <c r="F57" s="216"/>
      <c r="G57" s="276"/>
      <c r="H57" s="278"/>
      <c r="I57" s="276"/>
      <c r="J57" s="276"/>
      <c r="K57" s="276"/>
      <c r="L57" s="277">
        <v>1</v>
      </c>
      <c r="M57" s="276"/>
      <c r="N57" s="276"/>
    </row>
    <row r="58" spans="1:14" ht="17.25" hidden="1" customHeight="1" x14ac:dyDescent="0.2">
      <c r="A58" s="160">
        <v>4</v>
      </c>
      <c r="B58" s="215" t="s">
        <v>479</v>
      </c>
      <c r="C58" s="631"/>
      <c r="D58" s="632"/>
      <c r="E58" s="633"/>
      <c r="F58" s="216"/>
      <c r="G58" s="276"/>
      <c r="H58" s="278"/>
      <c r="I58" s="276"/>
      <c r="J58" s="276"/>
      <c r="K58" s="276"/>
      <c r="L58" s="277">
        <v>18</v>
      </c>
      <c r="M58" s="276"/>
      <c r="N58" s="276"/>
    </row>
    <row r="59" spans="1:14" ht="17.25" hidden="1" customHeight="1" x14ac:dyDescent="0.2">
      <c r="A59" s="160">
        <v>4</v>
      </c>
      <c r="B59" s="302" t="s">
        <v>687</v>
      </c>
      <c r="C59" s="631"/>
      <c r="D59" s="632"/>
      <c r="E59" s="633"/>
      <c r="F59" s="216"/>
      <c r="G59" s="276">
        <v>7</v>
      </c>
      <c r="H59" s="278"/>
      <c r="I59" s="276"/>
      <c r="J59" s="276"/>
      <c r="K59" s="276"/>
      <c r="L59" s="277"/>
      <c r="M59" s="276"/>
      <c r="N59" s="276" t="s">
        <v>906</v>
      </c>
    </row>
    <row r="60" spans="1:14" ht="17.25" hidden="1" customHeight="1" x14ac:dyDescent="0.2">
      <c r="A60" s="160">
        <v>4</v>
      </c>
      <c r="B60" s="215" t="s">
        <v>129</v>
      </c>
      <c r="C60" s="631"/>
      <c r="D60" s="632"/>
      <c r="E60" s="633"/>
      <c r="F60" s="216"/>
      <c r="G60" s="276">
        <v>3</v>
      </c>
      <c r="H60" s="278"/>
      <c r="I60" s="276"/>
      <c r="J60" s="276"/>
      <c r="K60" s="276"/>
      <c r="L60" s="277"/>
      <c r="M60" s="276"/>
      <c r="N60" s="276"/>
    </row>
    <row r="61" spans="1:14" ht="17.25" hidden="1" customHeight="1" x14ac:dyDescent="0.2">
      <c r="A61" s="160">
        <v>4</v>
      </c>
      <c r="B61" s="215" t="s">
        <v>477</v>
      </c>
      <c r="C61" s="631"/>
      <c r="D61" s="632"/>
      <c r="E61" s="633"/>
      <c r="F61" s="216"/>
      <c r="G61" s="276"/>
      <c r="H61" s="278"/>
      <c r="I61" s="276"/>
      <c r="J61" s="276"/>
      <c r="K61" s="276"/>
      <c r="L61" s="277">
        <v>2</v>
      </c>
      <c r="M61" s="276"/>
      <c r="N61" s="276"/>
    </row>
    <row r="62" spans="1:14" ht="17.25" hidden="1" customHeight="1" x14ac:dyDescent="0.2">
      <c r="A62" s="398">
        <v>4</v>
      </c>
      <c r="B62" s="307" t="s">
        <v>481</v>
      </c>
      <c r="C62" s="638"/>
      <c r="D62" s="639"/>
      <c r="E62" s="640"/>
      <c r="F62" s="381"/>
      <c r="G62" s="276"/>
      <c r="H62" s="276">
        <v>1</v>
      </c>
      <c r="I62" s="278"/>
      <c r="J62" s="276"/>
      <c r="K62" s="276"/>
      <c r="L62" s="277"/>
      <c r="M62" s="276"/>
      <c r="N62" t="s">
        <v>907</v>
      </c>
    </row>
    <row r="63" spans="1:14" ht="17.25" hidden="1" customHeight="1" x14ac:dyDescent="0.2">
      <c r="A63" s="160">
        <v>4</v>
      </c>
      <c r="B63" s="215" t="s">
        <v>127</v>
      </c>
      <c r="C63" s="631"/>
      <c r="D63" s="632"/>
      <c r="E63" s="633"/>
      <c r="F63" s="216"/>
      <c r="G63" s="276">
        <v>2</v>
      </c>
      <c r="H63" s="278"/>
      <c r="I63" s="276"/>
      <c r="J63" s="276"/>
      <c r="K63" s="276"/>
      <c r="L63" s="277"/>
      <c r="M63" s="276"/>
      <c r="N63" s="276"/>
    </row>
    <row r="64" spans="1:14" ht="17.25" hidden="1" customHeight="1" x14ac:dyDescent="0.2">
      <c r="A64" s="160">
        <v>5</v>
      </c>
      <c r="B64" s="215" t="s">
        <v>232</v>
      </c>
      <c r="C64" s="631"/>
      <c r="D64" s="632"/>
      <c r="E64" s="633"/>
      <c r="F64" s="216"/>
      <c r="G64" s="276"/>
      <c r="H64" s="278"/>
      <c r="I64" s="276"/>
      <c r="J64" s="276">
        <v>1</v>
      </c>
      <c r="K64" s="276"/>
      <c r="L64" s="277"/>
      <c r="M64" s="276"/>
      <c r="N64" s="276"/>
    </row>
    <row r="65" spans="1:15" ht="17.25" hidden="1" customHeight="1" x14ac:dyDescent="0.2">
      <c r="A65" s="160">
        <v>5</v>
      </c>
      <c r="B65" s="215" t="s">
        <v>348</v>
      </c>
      <c r="C65" s="631"/>
      <c r="D65" s="632"/>
      <c r="E65" s="633"/>
      <c r="F65" s="216"/>
      <c r="G65" s="276">
        <v>7</v>
      </c>
      <c r="H65" s="278"/>
      <c r="I65" s="276"/>
      <c r="J65" s="276">
        <v>1</v>
      </c>
      <c r="K65" s="276"/>
      <c r="L65" s="277"/>
      <c r="M65" s="276"/>
      <c r="N65" s="276"/>
    </row>
    <row r="66" spans="1:15" ht="17.25" hidden="1" customHeight="1" x14ac:dyDescent="0.2">
      <c r="A66" s="160">
        <v>5</v>
      </c>
      <c r="B66" s="215" t="s">
        <v>267</v>
      </c>
      <c r="C66" s="631"/>
      <c r="D66" s="632"/>
      <c r="E66" s="633"/>
      <c r="F66" s="216"/>
      <c r="G66" s="276"/>
      <c r="H66" s="278"/>
      <c r="I66" s="276"/>
      <c r="J66" s="276">
        <v>1</v>
      </c>
      <c r="K66" s="276"/>
      <c r="L66" s="277"/>
      <c r="M66" s="276"/>
      <c r="N66" s="276"/>
    </row>
    <row r="67" spans="1:15" ht="17.25" hidden="1" customHeight="1" x14ac:dyDescent="0.2">
      <c r="A67" s="160">
        <v>5</v>
      </c>
      <c r="B67" s="215" t="s">
        <v>479</v>
      </c>
      <c r="C67" s="631"/>
      <c r="D67" s="632"/>
      <c r="E67" s="633"/>
      <c r="F67" s="216"/>
      <c r="G67" s="276"/>
      <c r="H67" s="278"/>
      <c r="I67" s="276"/>
      <c r="J67" s="276"/>
      <c r="K67" s="276"/>
      <c r="L67" s="277">
        <v>3</v>
      </c>
      <c r="M67" s="276"/>
      <c r="N67" s="276"/>
    </row>
    <row r="68" spans="1:15" ht="17.25" hidden="1" customHeight="1" x14ac:dyDescent="0.2">
      <c r="A68" s="160">
        <v>5</v>
      </c>
      <c r="B68" s="215" t="s">
        <v>273</v>
      </c>
      <c r="C68" s="631"/>
      <c r="D68" s="632"/>
      <c r="E68" s="633"/>
      <c r="F68" s="216"/>
      <c r="G68" s="276"/>
      <c r="H68" s="278"/>
      <c r="I68" s="276"/>
      <c r="J68" s="276"/>
      <c r="K68" s="276"/>
      <c r="L68" s="277">
        <v>20</v>
      </c>
      <c r="M68" s="276"/>
      <c r="N68" s="276"/>
    </row>
    <row r="69" spans="1:15" ht="17.25" hidden="1" customHeight="1" x14ac:dyDescent="0.2">
      <c r="A69" s="160">
        <v>5</v>
      </c>
      <c r="B69" s="302" t="s">
        <v>687</v>
      </c>
      <c r="C69" s="631"/>
      <c r="D69" s="632"/>
      <c r="E69" s="633"/>
      <c r="F69" s="216"/>
      <c r="G69" s="276">
        <v>6</v>
      </c>
      <c r="H69" s="278"/>
      <c r="I69" s="276"/>
      <c r="J69" s="276"/>
      <c r="K69" s="276"/>
      <c r="L69" s="277"/>
      <c r="M69" s="276"/>
      <c r="N69" s="276" t="s">
        <v>906</v>
      </c>
    </row>
    <row r="70" spans="1:15" ht="17.25" hidden="1" customHeight="1" x14ac:dyDescent="0.2">
      <c r="A70" s="160">
        <v>5</v>
      </c>
      <c r="B70" s="215" t="s">
        <v>481</v>
      </c>
      <c r="C70" s="631"/>
      <c r="D70" s="632"/>
      <c r="E70" s="633"/>
      <c r="F70" s="216"/>
      <c r="G70" s="276"/>
      <c r="H70" s="278"/>
      <c r="I70" s="276"/>
      <c r="J70" s="276"/>
      <c r="K70" s="276"/>
      <c r="L70" s="349">
        <v>2</v>
      </c>
      <c r="M70" s="348"/>
      <c r="N70" s="348"/>
    </row>
    <row r="71" spans="1:15" ht="17.25" hidden="1" customHeight="1" x14ac:dyDescent="0.2">
      <c r="A71" s="398">
        <v>5</v>
      </c>
      <c r="B71" s="307" t="s">
        <v>126</v>
      </c>
      <c r="C71" s="638"/>
      <c r="D71" s="639"/>
      <c r="E71" s="640"/>
      <c r="F71" s="381"/>
      <c r="G71" s="276"/>
      <c r="H71" s="278"/>
      <c r="I71" s="276"/>
      <c r="J71" s="276"/>
      <c r="K71" s="276"/>
      <c r="L71" s="349">
        <v>4</v>
      </c>
      <c r="M71" s="348"/>
      <c r="N71" s="348">
        <v>0</v>
      </c>
      <c r="O71" t="s">
        <v>663</v>
      </c>
    </row>
    <row r="72" spans="1:15" ht="17.25" hidden="1" customHeight="1" x14ac:dyDescent="0.2">
      <c r="A72" s="160">
        <v>6</v>
      </c>
      <c r="B72" s="215" t="s">
        <v>267</v>
      </c>
      <c r="C72" s="631"/>
      <c r="D72" s="632"/>
      <c r="E72" s="633"/>
      <c r="F72" s="216"/>
      <c r="G72" s="276">
        <v>1</v>
      </c>
      <c r="H72" s="278"/>
      <c r="I72" s="276"/>
      <c r="J72" s="276">
        <v>3</v>
      </c>
      <c r="K72" s="276"/>
      <c r="L72" s="277"/>
      <c r="M72" s="276"/>
      <c r="N72" s="276"/>
    </row>
    <row r="73" spans="1:15" ht="17.25" hidden="1" customHeight="1" x14ac:dyDescent="0.2">
      <c r="A73" s="160">
        <v>6</v>
      </c>
      <c r="B73" s="151" t="s">
        <v>126</v>
      </c>
      <c r="C73" s="631"/>
      <c r="D73" s="632"/>
      <c r="E73" s="633"/>
      <c r="F73" s="216"/>
      <c r="G73" s="276">
        <v>1</v>
      </c>
      <c r="H73" s="278"/>
      <c r="I73" s="276"/>
      <c r="J73" s="276">
        <v>1</v>
      </c>
      <c r="K73" s="276"/>
      <c r="L73" s="277">
        <v>6</v>
      </c>
      <c r="M73" s="276"/>
      <c r="N73" s="276"/>
    </row>
    <row r="74" spans="1:15" ht="17.25" hidden="1" customHeight="1" x14ac:dyDescent="0.2">
      <c r="A74" s="160">
        <v>6</v>
      </c>
      <c r="B74" s="215" t="s">
        <v>479</v>
      </c>
      <c r="C74" s="631"/>
      <c r="D74" s="632"/>
      <c r="E74" s="633"/>
      <c r="F74" s="216"/>
      <c r="G74" s="276"/>
      <c r="H74" s="278"/>
      <c r="I74" s="276"/>
      <c r="J74" s="276"/>
      <c r="K74" s="276"/>
      <c r="L74" s="277">
        <v>30</v>
      </c>
      <c r="M74" s="276"/>
      <c r="N74" s="276"/>
    </row>
    <row r="75" spans="1:15" ht="17.25" hidden="1" customHeight="1" x14ac:dyDescent="0.2">
      <c r="A75" s="160">
        <v>6</v>
      </c>
      <c r="B75" s="151" t="s">
        <v>348</v>
      </c>
      <c r="C75" s="631"/>
      <c r="D75" s="632"/>
      <c r="E75" s="633"/>
      <c r="F75" s="216"/>
      <c r="G75" s="276">
        <v>7</v>
      </c>
      <c r="H75" s="278"/>
      <c r="I75" s="276"/>
      <c r="J75" s="348">
        <v>1</v>
      </c>
      <c r="K75" s="276"/>
      <c r="L75" s="277"/>
      <c r="M75" s="276"/>
      <c r="N75" s="276"/>
      <c r="O75" t="s">
        <v>668</v>
      </c>
    </row>
    <row r="76" spans="1:15" ht="17.25" hidden="1" customHeight="1" x14ac:dyDescent="0.2">
      <c r="A76" s="160">
        <v>6</v>
      </c>
      <c r="B76" s="302" t="s">
        <v>687</v>
      </c>
      <c r="C76" s="631"/>
      <c r="D76" s="632"/>
      <c r="E76" s="633"/>
      <c r="F76" s="216"/>
      <c r="G76" s="276">
        <v>5</v>
      </c>
      <c r="H76" s="278"/>
      <c r="I76" s="276"/>
      <c r="J76" s="276">
        <v>2</v>
      </c>
      <c r="K76" s="276"/>
      <c r="L76" s="277"/>
      <c r="M76" s="276"/>
      <c r="N76" s="276" t="s">
        <v>906</v>
      </c>
    </row>
    <row r="77" spans="1:15" ht="17.25" hidden="1" customHeight="1" x14ac:dyDescent="0.2">
      <c r="A77" s="160">
        <v>6</v>
      </c>
      <c r="B77" s="215" t="s">
        <v>129</v>
      </c>
      <c r="C77" s="631"/>
      <c r="D77" s="632"/>
      <c r="E77" s="633"/>
      <c r="F77" s="216"/>
      <c r="G77" s="276">
        <v>4</v>
      </c>
      <c r="H77" s="278"/>
      <c r="I77" s="276"/>
      <c r="J77" s="276"/>
      <c r="K77" s="276"/>
      <c r="L77" s="277"/>
      <c r="M77" s="276"/>
      <c r="N77" s="276"/>
    </row>
    <row r="78" spans="1:15" ht="17.25" hidden="1" customHeight="1" x14ac:dyDescent="0.2">
      <c r="A78" s="160">
        <v>6</v>
      </c>
      <c r="B78" s="2" t="s">
        <v>481</v>
      </c>
      <c r="C78" s="564"/>
      <c r="D78" s="565"/>
      <c r="E78" s="566"/>
      <c r="F78" s="33"/>
      <c r="G78" s="276"/>
      <c r="H78" s="278"/>
      <c r="I78" s="276"/>
      <c r="J78" s="276"/>
      <c r="K78" s="276"/>
      <c r="L78" s="277">
        <v>8</v>
      </c>
      <c r="M78" s="276"/>
      <c r="N78" s="276"/>
    </row>
    <row r="79" spans="1:15" ht="17.25" hidden="1" customHeight="1" x14ac:dyDescent="0.2">
      <c r="A79" s="160">
        <v>6</v>
      </c>
      <c r="B79" s="2" t="s">
        <v>273</v>
      </c>
      <c r="C79" s="564"/>
      <c r="D79" s="565"/>
      <c r="E79" s="566"/>
      <c r="F79" s="33"/>
      <c r="G79" s="276"/>
      <c r="H79" s="278"/>
      <c r="I79" s="276"/>
      <c r="J79" s="276"/>
      <c r="K79" s="276"/>
      <c r="L79" s="277">
        <v>2</v>
      </c>
      <c r="M79" s="276"/>
      <c r="N79" s="276"/>
    </row>
    <row r="80" spans="1:15" ht="17.25" hidden="1" customHeight="1" x14ac:dyDescent="0.2">
      <c r="A80" s="160">
        <v>6</v>
      </c>
      <c r="B80" s="2" t="s">
        <v>128</v>
      </c>
      <c r="C80" s="564"/>
      <c r="D80" s="565"/>
      <c r="E80" s="566"/>
      <c r="F80" s="33"/>
      <c r="G80" s="276"/>
      <c r="H80" s="278"/>
      <c r="I80" s="276"/>
      <c r="J80" s="276"/>
      <c r="K80" s="276"/>
      <c r="L80" s="277">
        <v>1</v>
      </c>
      <c r="M80" s="276"/>
      <c r="N80" s="276"/>
    </row>
    <row r="81" spans="1:14" ht="17.25" hidden="1" customHeight="1" x14ac:dyDescent="0.2">
      <c r="A81" s="160">
        <v>6</v>
      </c>
      <c r="B81" s="2" t="s">
        <v>482</v>
      </c>
      <c r="C81" s="564"/>
      <c r="D81" s="565"/>
      <c r="E81" s="566"/>
      <c r="F81" s="33"/>
      <c r="G81" s="276"/>
      <c r="H81" s="278"/>
      <c r="I81" s="276"/>
      <c r="J81" s="276"/>
      <c r="K81" s="276"/>
      <c r="L81" s="277">
        <v>1</v>
      </c>
      <c r="M81" s="276"/>
      <c r="N81" s="276"/>
    </row>
    <row r="82" spans="1:14" ht="17.25" hidden="1" customHeight="1" x14ac:dyDescent="0.2">
      <c r="A82" s="160">
        <v>7</v>
      </c>
      <c r="B82" s="2" t="s">
        <v>126</v>
      </c>
      <c r="C82" s="564"/>
      <c r="D82" s="565"/>
      <c r="E82" s="566"/>
      <c r="F82" s="33"/>
      <c r="G82" s="276">
        <v>1</v>
      </c>
      <c r="H82" s="278"/>
      <c r="I82" s="276"/>
      <c r="J82" s="276"/>
      <c r="K82" s="276"/>
      <c r="L82" s="277"/>
      <c r="M82" s="276"/>
      <c r="N82" s="276"/>
    </row>
    <row r="83" spans="1:14" ht="17.25" hidden="1" customHeight="1" x14ac:dyDescent="0.2">
      <c r="A83" s="160">
        <v>7</v>
      </c>
      <c r="B83" s="2" t="s">
        <v>348</v>
      </c>
      <c r="C83" s="564"/>
      <c r="D83" s="565"/>
      <c r="E83" s="566"/>
      <c r="F83" s="33"/>
      <c r="G83" s="276"/>
      <c r="H83" s="278">
        <v>7</v>
      </c>
      <c r="I83" s="276"/>
      <c r="J83" s="276">
        <v>1</v>
      </c>
      <c r="K83" s="276"/>
      <c r="L83" s="277"/>
      <c r="M83" s="276"/>
      <c r="N83" s="276"/>
    </row>
    <row r="84" spans="1:14" ht="17.25" hidden="1" customHeight="1" x14ac:dyDescent="0.2">
      <c r="A84" s="160">
        <v>7</v>
      </c>
      <c r="B84" s="2" t="s">
        <v>267</v>
      </c>
      <c r="C84" s="564"/>
      <c r="D84" s="565"/>
      <c r="E84" s="566"/>
      <c r="F84" s="33"/>
      <c r="G84" s="276"/>
      <c r="H84" s="278"/>
      <c r="I84" s="276"/>
      <c r="J84" s="276">
        <v>2</v>
      </c>
      <c r="K84" s="276"/>
      <c r="L84" s="277"/>
      <c r="M84" s="276"/>
      <c r="N84" s="276"/>
    </row>
    <row r="85" spans="1:14" ht="17.25" hidden="1" customHeight="1" x14ac:dyDescent="0.2">
      <c r="A85" s="160">
        <v>7</v>
      </c>
      <c r="B85" s="2" t="s">
        <v>479</v>
      </c>
      <c r="C85" s="564"/>
      <c r="D85" s="565"/>
      <c r="E85" s="566"/>
      <c r="F85" s="33"/>
      <c r="G85" s="276"/>
      <c r="H85" s="278"/>
      <c r="I85" s="276"/>
      <c r="J85" s="276"/>
      <c r="K85" s="276"/>
      <c r="L85" s="277">
        <v>20</v>
      </c>
      <c r="M85" s="276"/>
      <c r="N85" s="276"/>
    </row>
    <row r="86" spans="1:14" ht="17.25" hidden="1" customHeight="1" x14ac:dyDescent="0.2">
      <c r="A86" s="160">
        <v>7</v>
      </c>
      <c r="B86" s="302" t="s">
        <v>687</v>
      </c>
      <c r="C86" s="564"/>
      <c r="D86" s="565"/>
      <c r="E86" s="566"/>
      <c r="F86" s="33"/>
      <c r="G86" s="276"/>
      <c r="H86" s="278">
        <v>2</v>
      </c>
      <c r="I86" s="276"/>
      <c r="J86" s="276"/>
      <c r="K86" s="276"/>
      <c r="L86" s="277"/>
      <c r="M86" s="276"/>
      <c r="N86" s="276" t="s">
        <v>906</v>
      </c>
    </row>
    <row r="87" spans="1:14" ht="17.25" hidden="1" customHeight="1" x14ac:dyDescent="0.2">
      <c r="A87" s="160">
        <v>7</v>
      </c>
      <c r="B87" s="2" t="s">
        <v>129</v>
      </c>
      <c r="C87" s="564"/>
      <c r="D87" s="565"/>
      <c r="E87" s="566"/>
      <c r="F87" s="33"/>
      <c r="G87" s="276"/>
      <c r="H87" s="278">
        <v>5</v>
      </c>
      <c r="I87" s="276"/>
      <c r="J87" s="276"/>
      <c r="K87" s="276"/>
      <c r="L87" s="277"/>
      <c r="M87" s="276"/>
      <c r="N87" s="276"/>
    </row>
    <row r="88" spans="1:14" ht="17.25" hidden="1" customHeight="1" x14ac:dyDescent="0.2">
      <c r="A88" s="160">
        <v>7</v>
      </c>
      <c r="B88" s="2" t="s">
        <v>132</v>
      </c>
      <c r="C88" s="564"/>
      <c r="D88" s="565"/>
      <c r="E88" s="566"/>
      <c r="F88" s="33"/>
      <c r="G88" s="276"/>
      <c r="H88" s="278">
        <v>2</v>
      </c>
      <c r="I88" s="276"/>
      <c r="J88" s="276"/>
      <c r="K88" s="276"/>
      <c r="L88" s="277"/>
      <c r="M88" s="276"/>
      <c r="N88" s="276"/>
    </row>
    <row r="89" spans="1:14" ht="17.25" hidden="1" customHeight="1" x14ac:dyDescent="0.2">
      <c r="A89" s="160">
        <v>7</v>
      </c>
      <c r="B89" s="2" t="s">
        <v>483</v>
      </c>
      <c r="C89" s="564"/>
      <c r="D89" s="565"/>
      <c r="E89" s="566"/>
      <c r="F89" s="33"/>
      <c r="G89" s="276"/>
      <c r="H89" s="278"/>
      <c r="I89" s="276"/>
      <c r="J89" s="276"/>
      <c r="K89" s="276"/>
      <c r="L89" s="277">
        <v>1</v>
      </c>
      <c r="M89" s="276"/>
      <c r="N89" s="276"/>
    </row>
    <row r="90" spans="1:14" ht="17.25" hidden="1" customHeight="1" x14ac:dyDescent="0.2">
      <c r="A90" s="160">
        <v>8</v>
      </c>
      <c r="B90" s="2" t="s">
        <v>267</v>
      </c>
      <c r="C90" s="564"/>
      <c r="D90" s="565"/>
      <c r="E90" s="566"/>
      <c r="F90" s="33"/>
      <c r="G90" s="276"/>
      <c r="H90" s="278">
        <v>3</v>
      </c>
      <c r="I90" s="276"/>
      <c r="J90" s="276">
        <v>3</v>
      </c>
      <c r="K90" s="276"/>
      <c r="L90" s="277"/>
      <c r="M90" s="276"/>
      <c r="N90" s="276"/>
    </row>
    <row r="91" spans="1:14" ht="17.25" hidden="1" customHeight="1" x14ac:dyDescent="0.2">
      <c r="A91" s="160">
        <v>8</v>
      </c>
      <c r="B91" s="2" t="s">
        <v>348</v>
      </c>
      <c r="C91" s="564"/>
      <c r="D91" s="565"/>
      <c r="E91" s="566"/>
      <c r="F91" s="33"/>
      <c r="G91" s="276"/>
      <c r="H91" s="278">
        <v>5</v>
      </c>
      <c r="I91" s="276"/>
      <c r="J91" s="276">
        <v>1</v>
      </c>
      <c r="K91" s="276"/>
      <c r="L91" s="277"/>
      <c r="M91" s="276"/>
      <c r="N91" s="276"/>
    </row>
    <row r="92" spans="1:14" ht="17.25" hidden="1" customHeight="1" x14ac:dyDescent="0.2">
      <c r="A92" s="160">
        <v>8</v>
      </c>
      <c r="B92" s="2" t="s">
        <v>479</v>
      </c>
      <c r="C92" s="564"/>
      <c r="D92" s="565"/>
      <c r="E92" s="566"/>
      <c r="F92" s="33"/>
      <c r="G92" s="276"/>
      <c r="H92" s="278"/>
      <c r="I92" s="276"/>
      <c r="J92" s="276"/>
      <c r="K92" s="276"/>
      <c r="L92" s="277">
        <v>12</v>
      </c>
      <c r="M92" s="276"/>
      <c r="N92" s="276"/>
    </row>
    <row r="93" spans="1:14" ht="17.25" hidden="1" customHeight="1" x14ac:dyDescent="0.2">
      <c r="A93" s="160">
        <v>8</v>
      </c>
      <c r="B93" s="302" t="s">
        <v>687</v>
      </c>
      <c r="C93" s="564"/>
      <c r="D93" s="565"/>
      <c r="E93" s="566"/>
      <c r="F93" s="33"/>
      <c r="G93" s="276"/>
      <c r="H93" s="278">
        <v>3</v>
      </c>
      <c r="I93" s="276"/>
      <c r="J93" s="276"/>
      <c r="K93" s="276"/>
      <c r="L93" s="277"/>
      <c r="M93" s="276"/>
      <c r="N93" s="276" t="s">
        <v>906</v>
      </c>
    </row>
    <row r="94" spans="1:14" ht="17.25" hidden="1" customHeight="1" x14ac:dyDescent="0.2">
      <c r="A94" s="160">
        <v>8</v>
      </c>
      <c r="B94" s="2" t="s">
        <v>129</v>
      </c>
      <c r="C94" s="564"/>
      <c r="D94" s="565"/>
      <c r="E94" s="566"/>
      <c r="F94" s="33"/>
      <c r="G94" s="276"/>
      <c r="H94" s="278">
        <v>4</v>
      </c>
      <c r="I94" s="276"/>
      <c r="J94" s="276"/>
      <c r="K94" s="276"/>
      <c r="L94" s="277"/>
      <c r="M94" s="276"/>
      <c r="N94" s="276"/>
    </row>
    <row r="95" spans="1:14" ht="17.25" hidden="1" customHeight="1" x14ac:dyDescent="0.2">
      <c r="A95" s="160">
        <v>8</v>
      </c>
      <c r="B95" s="2" t="s">
        <v>484</v>
      </c>
      <c r="C95" s="564"/>
      <c r="D95" s="565"/>
      <c r="E95" s="566"/>
      <c r="F95" s="33"/>
      <c r="G95" s="276"/>
      <c r="H95" s="278"/>
      <c r="I95" s="276"/>
      <c r="J95" s="276"/>
      <c r="K95" s="276"/>
      <c r="L95" s="277">
        <v>1</v>
      </c>
      <c r="M95" s="276"/>
      <c r="N95" s="276"/>
    </row>
    <row r="96" spans="1:14" ht="17.25" hidden="1" customHeight="1" x14ac:dyDescent="0.2">
      <c r="A96" s="160">
        <v>8</v>
      </c>
      <c r="B96" s="2" t="s">
        <v>483</v>
      </c>
      <c r="C96" s="564"/>
      <c r="D96" s="565"/>
      <c r="E96" s="566"/>
      <c r="F96" s="33"/>
      <c r="G96" s="276"/>
      <c r="H96" s="278"/>
      <c r="I96" s="276"/>
      <c r="J96" s="276"/>
      <c r="K96" s="276"/>
      <c r="L96" s="277">
        <v>1</v>
      </c>
      <c r="M96" s="276"/>
      <c r="N96" s="276"/>
    </row>
    <row r="97" spans="1:14" ht="17.25" hidden="1" customHeight="1" x14ac:dyDescent="0.2">
      <c r="A97" s="160">
        <v>9</v>
      </c>
      <c r="B97" s="2" t="s">
        <v>126</v>
      </c>
      <c r="C97" s="564"/>
      <c r="D97" s="565"/>
      <c r="E97" s="566"/>
      <c r="F97" s="33"/>
      <c r="G97" s="276"/>
      <c r="H97" s="278">
        <v>1</v>
      </c>
      <c r="I97" s="276"/>
      <c r="J97" s="276">
        <v>3</v>
      </c>
      <c r="K97" s="276"/>
      <c r="L97" s="277"/>
      <c r="M97" s="276"/>
      <c r="N97" s="276"/>
    </row>
    <row r="98" spans="1:14" ht="17.25" hidden="1" customHeight="1" x14ac:dyDescent="0.2">
      <c r="A98" s="160">
        <v>9</v>
      </c>
      <c r="B98" s="2" t="s">
        <v>267</v>
      </c>
      <c r="C98" s="564"/>
      <c r="D98" s="565"/>
      <c r="E98" s="566"/>
      <c r="F98" s="33"/>
      <c r="G98" s="276"/>
      <c r="H98" s="278">
        <v>1</v>
      </c>
      <c r="I98" s="276"/>
      <c r="J98" s="276">
        <v>3</v>
      </c>
      <c r="K98" s="276"/>
      <c r="L98" s="277"/>
      <c r="M98" s="276"/>
      <c r="N98" s="276"/>
    </row>
    <row r="99" spans="1:14" ht="17.25" hidden="1" customHeight="1" x14ac:dyDescent="0.2">
      <c r="A99" s="160">
        <v>9</v>
      </c>
      <c r="B99" s="2" t="s">
        <v>481</v>
      </c>
      <c r="C99" s="564"/>
      <c r="D99" s="565"/>
      <c r="E99" s="566"/>
      <c r="F99" s="33"/>
      <c r="G99" s="276"/>
      <c r="H99" s="278">
        <v>1</v>
      </c>
      <c r="I99" s="276"/>
      <c r="J99" s="276"/>
      <c r="K99" s="276"/>
      <c r="L99" s="277"/>
      <c r="M99" s="276"/>
      <c r="N99" s="276"/>
    </row>
    <row r="100" spans="1:14" ht="17.25" hidden="1" customHeight="1" x14ac:dyDescent="0.2">
      <c r="A100" s="160">
        <v>9</v>
      </c>
      <c r="B100" s="2" t="s">
        <v>129</v>
      </c>
      <c r="C100" s="564"/>
      <c r="D100" s="565"/>
      <c r="E100" s="566"/>
      <c r="F100" s="33"/>
      <c r="G100" s="276"/>
      <c r="H100" s="278">
        <v>4</v>
      </c>
      <c r="I100" s="276"/>
      <c r="J100" s="276"/>
      <c r="K100" s="276"/>
      <c r="L100" s="277"/>
      <c r="M100" s="276"/>
      <c r="N100" s="276"/>
    </row>
    <row r="101" spans="1:14" ht="17.25" hidden="1" customHeight="1" x14ac:dyDescent="0.2">
      <c r="A101" s="160">
        <v>9</v>
      </c>
      <c r="B101" s="302" t="s">
        <v>687</v>
      </c>
      <c r="C101" s="564"/>
      <c r="D101" s="565"/>
      <c r="E101" s="566"/>
      <c r="F101" s="33"/>
      <c r="G101" s="276"/>
      <c r="H101" s="278">
        <v>2</v>
      </c>
      <c r="I101" s="276"/>
      <c r="J101" s="276"/>
      <c r="K101" s="276"/>
      <c r="L101" s="277"/>
      <c r="M101" s="276"/>
      <c r="N101" s="276" t="s">
        <v>906</v>
      </c>
    </row>
    <row r="102" spans="1:14" ht="17.25" hidden="1" customHeight="1" x14ac:dyDescent="0.2">
      <c r="A102" s="160">
        <v>9</v>
      </c>
      <c r="B102" s="2" t="s">
        <v>479</v>
      </c>
      <c r="C102" s="564"/>
      <c r="D102" s="565"/>
      <c r="E102" s="566"/>
      <c r="F102" s="33"/>
      <c r="G102" s="276"/>
      <c r="H102" s="278"/>
      <c r="I102" s="276"/>
      <c r="J102" s="276"/>
      <c r="K102" s="276"/>
      <c r="L102" s="277">
        <v>5</v>
      </c>
      <c r="M102" s="276"/>
      <c r="N102" s="276"/>
    </row>
    <row r="103" spans="1:14" ht="17.25" hidden="1" customHeight="1" x14ac:dyDescent="0.2">
      <c r="A103" s="160">
        <v>10</v>
      </c>
      <c r="B103" s="2" t="s">
        <v>132</v>
      </c>
      <c r="C103" s="564"/>
      <c r="D103" s="565"/>
      <c r="E103" s="566"/>
      <c r="F103" s="33"/>
      <c r="G103" s="276"/>
      <c r="H103" s="278">
        <v>3</v>
      </c>
      <c r="I103" s="276"/>
      <c r="J103" s="276"/>
      <c r="K103" s="276"/>
      <c r="L103" s="277"/>
      <c r="M103" s="276"/>
      <c r="N103" s="276"/>
    </row>
    <row r="104" spans="1:14" ht="17.25" hidden="1" customHeight="1" x14ac:dyDescent="0.2">
      <c r="A104" s="160">
        <v>10</v>
      </c>
      <c r="B104" s="2" t="s">
        <v>129</v>
      </c>
      <c r="C104" s="564"/>
      <c r="D104" s="565"/>
      <c r="E104" s="566"/>
      <c r="F104" s="33"/>
      <c r="G104" s="276"/>
      <c r="H104" s="278">
        <v>3</v>
      </c>
      <c r="I104" s="276"/>
      <c r="J104" s="276"/>
      <c r="K104" s="276"/>
      <c r="L104" s="277"/>
      <c r="M104" s="276"/>
      <c r="N104" s="276"/>
    </row>
    <row r="105" spans="1:14" ht="17.25" hidden="1" customHeight="1" x14ac:dyDescent="0.2">
      <c r="A105" s="160">
        <v>10</v>
      </c>
      <c r="B105" s="2" t="s">
        <v>348</v>
      </c>
      <c r="C105" s="564"/>
      <c r="D105" s="565"/>
      <c r="E105" s="566"/>
      <c r="F105" s="33"/>
      <c r="G105" s="276"/>
      <c r="H105" s="278">
        <v>2</v>
      </c>
      <c r="I105" s="276"/>
      <c r="J105" s="276"/>
      <c r="K105" s="276"/>
      <c r="L105" s="277"/>
      <c r="M105" s="276"/>
      <c r="N105" s="276"/>
    </row>
    <row r="106" spans="1:14" ht="17.25" hidden="1" customHeight="1" x14ac:dyDescent="0.2">
      <c r="A106" s="160">
        <v>10</v>
      </c>
      <c r="B106" s="2" t="s">
        <v>126</v>
      </c>
      <c r="C106" s="564"/>
      <c r="D106" s="565"/>
      <c r="E106" s="566"/>
      <c r="F106" s="33"/>
      <c r="G106" s="276"/>
      <c r="H106" s="278">
        <v>1</v>
      </c>
      <c r="I106" s="276"/>
      <c r="J106" s="276">
        <v>2</v>
      </c>
      <c r="K106" s="276"/>
      <c r="L106" s="277"/>
      <c r="M106" s="276"/>
      <c r="N106" s="276"/>
    </row>
    <row r="107" spans="1:14" ht="16" hidden="1" x14ac:dyDescent="0.2">
      <c r="A107" s="160">
        <v>10</v>
      </c>
      <c r="B107" s="2" t="s">
        <v>267</v>
      </c>
      <c r="C107" s="564"/>
      <c r="D107" s="565"/>
      <c r="E107" s="566"/>
      <c r="F107" s="33"/>
      <c r="G107" s="276"/>
      <c r="H107" s="278"/>
      <c r="I107" s="276"/>
      <c r="J107" s="276">
        <v>4</v>
      </c>
      <c r="K107" s="276"/>
      <c r="L107" s="277"/>
      <c r="M107" s="276"/>
      <c r="N107" s="276"/>
    </row>
    <row r="108" spans="1:14" ht="16" hidden="1" x14ac:dyDescent="0.2">
      <c r="A108" s="160">
        <v>10</v>
      </c>
      <c r="B108" s="302" t="s">
        <v>687</v>
      </c>
      <c r="C108" s="664"/>
      <c r="D108" s="665"/>
      <c r="E108" s="666"/>
      <c r="F108" s="279"/>
      <c r="G108" s="280"/>
      <c r="H108" s="281">
        <v>2</v>
      </c>
      <c r="I108" s="280"/>
      <c r="J108" s="280"/>
      <c r="K108" s="280"/>
      <c r="L108" s="282"/>
      <c r="M108" s="280"/>
      <c r="N108" s="276" t="s">
        <v>906</v>
      </c>
    </row>
    <row r="109" spans="1:14" ht="16" hidden="1" x14ac:dyDescent="0.2">
      <c r="A109" s="283">
        <v>10</v>
      </c>
      <c r="B109" s="74" t="s">
        <v>484</v>
      </c>
      <c r="C109" s="564"/>
      <c r="D109" s="565"/>
      <c r="E109" s="566"/>
      <c r="F109" s="4"/>
      <c r="G109" s="276"/>
      <c r="H109" s="276">
        <v>1</v>
      </c>
      <c r="I109" s="276"/>
      <c r="J109" s="276"/>
      <c r="K109" s="276"/>
      <c r="L109" s="276"/>
      <c r="M109" s="276"/>
      <c r="N109" s="276"/>
    </row>
    <row r="110" spans="1:14" ht="16" hidden="1" x14ac:dyDescent="0.2">
      <c r="A110" s="283">
        <v>10</v>
      </c>
      <c r="B110" s="74" t="s">
        <v>139</v>
      </c>
      <c r="C110" s="564"/>
      <c r="D110" s="565"/>
      <c r="E110" s="566"/>
      <c r="F110" s="4"/>
      <c r="G110" s="276"/>
      <c r="H110" s="276">
        <v>1</v>
      </c>
      <c r="I110" s="276"/>
      <c r="J110" s="276"/>
      <c r="K110" s="276"/>
      <c r="L110" s="276"/>
      <c r="M110" s="276"/>
      <c r="N110" s="276"/>
    </row>
    <row r="111" spans="1:14" ht="16" hidden="1" x14ac:dyDescent="0.2">
      <c r="A111" s="283">
        <v>11</v>
      </c>
      <c r="B111" s="74" t="s">
        <v>132</v>
      </c>
      <c r="C111" s="564"/>
      <c r="D111" s="565"/>
      <c r="E111" s="566"/>
      <c r="F111" s="4"/>
      <c r="G111" s="276"/>
      <c r="H111" s="276">
        <v>2</v>
      </c>
      <c r="I111" s="276"/>
      <c r="J111" s="276"/>
      <c r="K111" s="276"/>
      <c r="L111" s="276"/>
      <c r="M111" s="276"/>
      <c r="N111" s="276"/>
    </row>
    <row r="112" spans="1:14" ht="16" hidden="1" x14ac:dyDescent="0.2">
      <c r="A112" s="283">
        <v>11</v>
      </c>
      <c r="B112" s="302" t="s">
        <v>687</v>
      </c>
      <c r="C112" s="564"/>
      <c r="D112" s="565"/>
      <c r="E112" s="566"/>
      <c r="F112" s="4"/>
      <c r="G112" s="276"/>
      <c r="H112" s="276">
        <v>8</v>
      </c>
      <c r="I112" s="276"/>
      <c r="J112" s="276"/>
      <c r="K112" s="276"/>
      <c r="L112" s="276"/>
      <c r="M112" s="276"/>
      <c r="N112" s="276" t="s">
        <v>906</v>
      </c>
    </row>
    <row r="113" spans="1:14" ht="16" hidden="1" x14ac:dyDescent="0.2">
      <c r="A113" s="283">
        <v>11</v>
      </c>
      <c r="B113" s="74" t="s">
        <v>129</v>
      </c>
      <c r="C113" s="564"/>
      <c r="D113" s="565"/>
      <c r="E113" s="566"/>
      <c r="F113" s="4"/>
      <c r="G113" s="276"/>
      <c r="H113" s="276">
        <v>2</v>
      </c>
      <c r="I113" s="276"/>
      <c r="J113" s="276"/>
      <c r="K113" s="276"/>
      <c r="L113" s="276"/>
      <c r="M113" s="276"/>
      <c r="N113" s="276"/>
    </row>
    <row r="114" spans="1:14" ht="16" hidden="1" x14ac:dyDescent="0.2">
      <c r="A114" s="283">
        <v>11</v>
      </c>
      <c r="B114" s="74" t="s">
        <v>127</v>
      </c>
      <c r="C114" s="564"/>
      <c r="D114" s="565"/>
      <c r="E114" s="566"/>
      <c r="F114" s="4"/>
      <c r="G114" s="276"/>
      <c r="H114" s="276">
        <v>2</v>
      </c>
      <c r="I114" s="276"/>
      <c r="J114" s="276"/>
      <c r="K114" s="276"/>
      <c r="L114" s="276"/>
      <c r="M114" s="276"/>
      <c r="N114" s="276"/>
    </row>
    <row r="115" spans="1:14" ht="16" hidden="1" x14ac:dyDescent="0.2">
      <c r="A115" s="283">
        <v>11</v>
      </c>
      <c r="B115" s="74" t="s">
        <v>348</v>
      </c>
      <c r="C115" s="564"/>
      <c r="D115" s="565"/>
      <c r="E115" s="566"/>
      <c r="F115" s="4"/>
      <c r="G115" s="276"/>
      <c r="H115" s="276">
        <v>7</v>
      </c>
      <c r="I115" s="276"/>
      <c r="J115" s="276">
        <v>1</v>
      </c>
      <c r="K115" s="276"/>
      <c r="L115" s="276"/>
      <c r="M115" s="276"/>
      <c r="N115" s="276"/>
    </row>
    <row r="116" spans="1:14" ht="16" hidden="1" x14ac:dyDescent="0.2">
      <c r="A116" s="283">
        <v>11</v>
      </c>
      <c r="B116" s="74" t="s">
        <v>126</v>
      </c>
      <c r="C116" s="564"/>
      <c r="D116" s="565"/>
      <c r="E116" s="566"/>
      <c r="F116" s="4"/>
      <c r="G116" s="276"/>
      <c r="H116" s="276">
        <v>1</v>
      </c>
      <c r="I116" s="276"/>
      <c r="J116" s="276"/>
      <c r="K116" s="276"/>
      <c r="L116" s="276"/>
      <c r="M116" s="276"/>
      <c r="N116" s="276"/>
    </row>
    <row r="117" spans="1:14" ht="16" hidden="1" x14ac:dyDescent="0.2">
      <c r="A117" s="283">
        <v>11</v>
      </c>
      <c r="B117" s="74" t="s">
        <v>267</v>
      </c>
      <c r="C117" s="564"/>
      <c r="D117" s="565"/>
      <c r="E117" s="566"/>
      <c r="F117" s="4"/>
      <c r="G117" s="276"/>
      <c r="H117" s="276"/>
      <c r="I117" s="276"/>
      <c r="J117" s="276">
        <v>6</v>
      </c>
      <c r="K117" s="276"/>
      <c r="L117" s="276"/>
      <c r="M117" s="276"/>
      <c r="N117" s="276"/>
    </row>
    <row r="118" spans="1:14" ht="16" hidden="1" x14ac:dyDescent="0.2">
      <c r="A118" s="283">
        <v>11</v>
      </c>
      <c r="B118" s="74" t="s">
        <v>479</v>
      </c>
      <c r="C118" s="564"/>
      <c r="D118" s="565"/>
      <c r="E118" s="566"/>
      <c r="F118" s="4"/>
      <c r="G118" s="276"/>
      <c r="H118" s="276"/>
      <c r="I118" s="276"/>
      <c r="J118" s="276"/>
      <c r="K118" s="276"/>
      <c r="L118" s="276">
        <v>7</v>
      </c>
      <c r="M118" s="276"/>
      <c r="N118" s="276"/>
    </row>
    <row r="119" spans="1:14" ht="16" hidden="1" x14ac:dyDescent="0.2">
      <c r="A119" s="283">
        <v>11</v>
      </c>
      <c r="B119" s="74" t="s">
        <v>482</v>
      </c>
      <c r="C119" s="564"/>
      <c r="D119" s="565"/>
      <c r="E119" s="566"/>
      <c r="F119" s="4"/>
      <c r="G119" s="276"/>
      <c r="H119" s="276"/>
      <c r="I119" s="276"/>
      <c r="J119" s="276"/>
      <c r="K119" s="276"/>
      <c r="L119" s="276">
        <v>2</v>
      </c>
      <c r="M119" s="276"/>
      <c r="N119" s="276"/>
    </row>
    <row r="120" spans="1:14" ht="16" hidden="1" x14ac:dyDescent="0.2">
      <c r="A120" s="283">
        <v>12</v>
      </c>
      <c r="B120" s="74" t="s">
        <v>132</v>
      </c>
      <c r="C120" s="564"/>
      <c r="D120" s="565"/>
      <c r="E120" s="566"/>
      <c r="F120" s="4"/>
      <c r="G120" s="276"/>
      <c r="H120" s="276">
        <v>1</v>
      </c>
      <c r="I120" s="276"/>
      <c r="J120" s="276"/>
      <c r="K120" s="276"/>
      <c r="L120" s="276"/>
      <c r="M120" s="276"/>
      <c r="N120" s="276"/>
    </row>
    <row r="121" spans="1:14" ht="16" hidden="1" x14ac:dyDescent="0.2">
      <c r="A121" s="283">
        <v>12</v>
      </c>
      <c r="B121" s="74" t="s">
        <v>348</v>
      </c>
      <c r="C121" s="564"/>
      <c r="D121" s="565"/>
      <c r="E121" s="566"/>
      <c r="F121" s="4"/>
      <c r="G121" s="276"/>
      <c r="H121" s="276">
        <v>4</v>
      </c>
      <c r="I121" s="276"/>
      <c r="J121" s="276">
        <v>3</v>
      </c>
      <c r="K121" s="276"/>
      <c r="L121" s="276"/>
      <c r="M121" s="276"/>
      <c r="N121" s="276"/>
    </row>
    <row r="122" spans="1:14" ht="16" hidden="1" x14ac:dyDescent="0.2">
      <c r="A122" s="283">
        <v>12</v>
      </c>
      <c r="B122" s="74" t="s">
        <v>267</v>
      </c>
      <c r="C122" s="564"/>
      <c r="D122" s="565"/>
      <c r="E122" s="566"/>
      <c r="F122" s="4"/>
      <c r="G122" s="276"/>
      <c r="H122" s="276">
        <v>1</v>
      </c>
      <c r="I122" s="276"/>
      <c r="J122" s="276">
        <v>4</v>
      </c>
      <c r="K122" s="276"/>
      <c r="L122" s="276"/>
      <c r="M122" s="276"/>
      <c r="N122" s="276"/>
    </row>
    <row r="123" spans="1:14" ht="16" hidden="1" x14ac:dyDescent="0.2">
      <c r="A123" s="283">
        <v>12</v>
      </c>
      <c r="B123" s="74" t="s">
        <v>139</v>
      </c>
      <c r="C123" s="564"/>
      <c r="D123" s="565"/>
      <c r="E123" s="566"/>
      <c r="F123" s="4"/>
      <c r="G123" s="276"/>
      <c r="H123" s="276">
        <v>1</v>
      </c>
      <c r="I123" s="276"/>
      <c r="J123" s="276"/>
      <c r="K123" s="276"/>
      <c r="L123" s="276"/>
      <c r="M123" s="276"/>
      <c r="N123" s="276"/>
    </row>
    <row r="124" spans="1:14" ht="16" hidden="1" x14ac:dyDescent="0.2">
      <c r="A124" s="283">
        <v>12</v>
      </c>
      <c r="B124" s="74" t="s">
        <v>129</v>
      </c>
      <c r="C124" s="564"/>
      <c r="D124" s="565"/>
      <c r="E124" s="566"/>
      <c r="F124" s="4"/>
      <c r="G124" s="276"/>
      <c r="H124" s="276">
        <v>4</v>
      </c>
      <c r="I124" s="276"/>
      <c r="J124" s="276"/>
      <c r="K124" s="276"/>
      <c r="L124" s="276"/>
      <c r="M124" s="276"/>
      <c r="N124" s="276"/>
    </row>
    <row r="125" spans="1:14" ht="16" hidden="1" x14ac:dyDescent="0.2">
      <c r="A125" s="283">
        <v>12</v>
      </c>
      <c r="B125" s="302" t="s">
        <v>687</v>
      </c>
      <c r="C125" s="564"/>
      <c r="D125" s="565"/>
      <c r="E125" s="566"/>
      <c r="F125" s="4"/>
      <c r="G125" s="276"/>
      <c r="H125" s="276">
        <v>4</v>
      </c>
      <c r="I125" s="276"/>
      <c r="J125" s="276"/>
      <c r="K125" s="276"/>
      <c r="L125" s="276"/>
      <c r="M125" s="276"/>
      <c r="N125" s="276" t="s">
        <v>906</v>
      </c>
    </row>
    <row r="126" spans="1:14" ht="16" hidden="1" x14ac:dyDescent="0.2">
      <c r="A126" s="283">
        <v>12</v>
      </c>
      <c r="B126" s="74" t="s">
        <v>479</v>
      </c>
      <c r="C126" s="564"/>
      <c r="D126" s="565"/>
      <c r="E126" s="566"/>
      <c r="F126" s="4"/>
      <c r="G126" s="276"/>
      <c r="H126" s="276"/>
      <c r="I126" s="276"/>
      <c r="J126" s="276"/>
      <c r="K126" s="276"/>
      <c r="L126" s="276">
        <v>18</v>
      </c>
      <c r="M126" s="276"/>
      <c r="N126" s="276"/>
    </row>
    <row r="127" spans="1:14" ht="16" hidden="1" x14ac:dyDescent="0.2">
      <c r="A127" s="283">
        <v>13</v>
      </c>
      <c r="B127" s="74" t="s">
        <v>348</v>
      </c>
      <c r="C127" s="564"/>
      <c r="D127" s="565"/>
      <c r="E127" s="566"/>
      <c r="F127" s="4"/>
      <c r="G127" s="276"/>
      <c r="H127" s="276">
        <v>3</v>
      </c>
      <c r="I127" s="276"/>
      <c r="J127" s="276">
        <v>2</v>
      </c>
      <c r="K127" s="276"/>
      <c r="L127" s="276"/>
      <c r="M127" s="276"/>
      <c r="N127" s="276"/>
    </row>
    <row r="128" spans="1:14" ht="16" hidden="1" x14ac:dyDescent="0.2">
      <c r="A128" s="283">
        <v>13</v>
      </c>
      <c r="B128" s="302" t="s">
        <v>687</v>
      </c>
      <c r="C128" s="564"/>
      <c r="D128" s="565"/>
      <c r="E128" s="566"/>
      <c r="F128" s="4"/>
      <c r="G128" s="276"/>
      <c r="H128" s="276">
        <v>8</v>
      </c>
      <c r="I128" s="276"/>
      <c r="J128" s="276"/>
      <c r="K128" s="276"/>
      <c r="L128" s="276"/>
      <c r="M128" s="276"/>
      <c r="N128" s="276" t="s">
        <v>906</v>
      </c>
    </row>
    <row r="129" spans="1:14" ht="16" hidden="1" x14ac:dyDescent="0.2">
      <c r="A129" s="283">
        <v>13</v>
      </c>
      <c r="B129" s="74" t="s">
        <v>129</v>
      </c>
      <c r="C129" s="564"/>
      <c r="D129" s="565"/>
      <c r="E129" s="566"/>
      <c r="F129" s="4"/>
      <c r="G129" s="276"/>
      <c r="H129" s="276">
        <v>7</v>
      </c>
      <c r="I129" s="276"/>
      <c r="J129" s="276"/>
      <c r="K129" s="276"/>
      <c r="L129" s="276"/>
      <c r="M129" s="276"/>
      <c r="N129" s="276"/>
    </row>
    <row r="130" spans="1:14" ht="16" hidden="1" x14ac:dyDescent="0.2">
      <c r="A130" s="283">
        <v>13</v>
      </c>
      <c r="B130" s="74" t="s">
        <v>479</v>
      </c>
      <c r="C130" s="564"/>
      <c r="D130" s="565"/>
      <c r="E130" s="566"/>
      <c r="F130" s="4"/>
      <c r="G130" s="276"/>
      <c r="H130" s="276">
        <v>5</v>
      </c>
      <c r="I130" s="276"/>
      <c r="J130" s="276"/>
      <c r="K130" s="276"/>
      <c r="L130" s="276"/>
      <c r="M130" s="276"/>
      <c r="N130" s="276"/>
    </row>
    <row r="131" spans="1:14" ht="16" hidden="1" x14ac:dyDescent="0.2">
      <c r="A131" s="283">
        <v>13</v>
      </c>
      <c r="B131" s="74" t="s">
        <v>267</v>
      </c>
      <c r="C131" s="564"/>
      <c r="D131" s="565"/>
      <c r="E131" s="566"/>
      <c r="F131" s="4"/>
      <c r="G131" s="276"/>
      <c r="H131" s="276"/>
      <c r="I131" s="276"/>
      <c r="J131" s="276">
        <v>2</v>
      </c>
      <c r="K131" s="276"/>
      <c r="L131" s="276"/>
      <c r="M131" s="276"/>
      <c r="N131" s="276"/>
    </row>
    <row r="132" spans="1:14" ht="16" hidden="1" x14ac:dyDescent="0.2">
      <c r="A132" s="283">
        <v>13</v>
      </c>
      <c r="B132" s="74" t="s">
        <v>483</v>
      </c>
      <c r="C132" s="564"/>
      <c r="D132" s="565"/>
      <c r="E132" s="566"/>
      <c r="F132" s="4"/>
      <c r="G132" s="276"/>
      <c r="H132" s="276"/>
      <c r="I132" s="276"/>
      <c r="J132" s="276"/>
      <c r="K132" s="276"/>
      <c r="L132" s="276">
        <v>2</v>
      </c>
      <c r="M132" s="276"/>
      <c r="N132" s="276"/>
    </row>
    <row r="133" spans="1:14" ht="16" hidden="1" x14ac:dyDescent="0.2">
      <c r="A133" s="283">
        <v>14</v>
      </c>
      <c r="B133" s="74" t="s">
        <v>139</v>
      </c>
      <c r="C133" s="564"/>
      <c r="D133" s="565"/>
      <c r="E133" s="566"/>
      <c r="F133" s="4"/>
      <c r="G133" s="276"/>
      <c r="H133" s="276">
        <v>1</v>
      </c>
      <c r="I133" s="276"/>
      <c r="J133" s="276"/>
      <c r="K133" s="276"/>
      <c r="L133" s="276"/>
      <c r="M133" s="276"/>
      <c r="N133" s="276"/>
    </row>
    <row r="134" spans="1:14" ht="16" hidden="1" x14ac:dyDescent="0.2">
      <c r="A134" s="283">
        <v>14</v>
      </c>
      <c r="B134" s="74" t="s">
        <v>126</v>
      </c>
      <c r="C134" s="564"/>
      <c r="D134" s="565"/>
      <c r="E134" s="566"/>
      <c r="F134" s="4"/>
      <c r="G134" s="276"/>
      <c r="H134" s="276">
        <v>6</v>
      </c>
      <c r="I134" s="276"/>
      <c r="J134" s="276">
        <v>2</v>
      </c>
      <c r="K134" s="276"/>
      <c r="L134" s="276"/>
      <c r="M134" s="276"/>
      <c r="N134" s="276"/>
    </row>
    <row r="135" spans="1:14" ht="16" hidden="1" x14ac:dyDescent="0.2">
      <c r="A135" s="283">
        <v>14</v>
      </c>
      <c r="B135" s="74" t="s">
        <v>132</v>
      </c>
      <c r="C135" s="564"/>
      <c r="D135" s="565"/>
      <c r="E135" s="566"/>
      <c r="F135" s="4"/>
      <c r="G135" s="276"/>
      <c r="H135" s="276">
        <v>1</v>
      </c>
      <c r="I135" s="276"/>
      <c r="J135" s="276"/>
      <c r="K135" s="276"/>
      <c r="L135" s="276"/>
      <c r="M135" s="276"/>
      <c r="N135" s="276"/>
    </row>
    <row r="136" spans="1:14" ht="16" hidden="1" x14ac:dyDescent="0.2">
      <c r="A136" s="283">
        <v>14</v>
      </c>
      <c r="B136" s="74" t="s">
        <v>348</v>
      </c>
      <c r="C136" s="564"/>
      <c r="D136" s="565"/>
      <c r="E136" s="566"/>
      <c r="F136" s="4"/>
      <c r="G136" s="276"/>
      <c r="H136" s="276">
        <v>1</v>
      </c>
      <c r="I136" s="276"/>
      <c r="J136" s="276"/>
      <c r="K136" s="276"/>
      <c r="L136" s="276"/>
      <c r="M136" s="276"/>
      <c r="N136" s="276"/>
    </row>
    <row r="137" spans="1:14" ht="16" hidden="1" x14ac:dyDescent="0.2">
      <c r="A137" s="283">
        <v>14</v>
      </c>
      <c r="B137" s="302" t="s">
        <v>687</v>
      </c>
      <c r="C137" s="564"/>
      <c r="D137" s="565"/>
      <c r="E137" s="566"/>
      <c r="F137" s="4"/>
      <c r="G137" s="276"/>
      <c r="H137" s="276">
        <v>4</v>
      </c>
      <c r="I137" s="276"/>
      <c r="J137" s="276"/>
      <c r="K137" s="276"/>
      <c r="L137" s="276"/>
      <c r="M137" s="276"/>
      <c r="N137" s="276" t="s">
        <v>906</v>
      </c>
    </row>
    <row r="138" spans="1:14" ht="16" hidden="1" x14ac:dyDescent="0.2">
      <c r="A138" s="283">
        <v>14</v>
      </c>
      <c r="B138" s="74" t="s">
        <v>477</v>
      </c>
      <c r="C138" s="564"/>
      <c r="D138" s="565"/>
      <c r="E138" s="566"/>
      <c r="F138" s="4"/>
      <c r="G138" s="276"/>
      <c r="H138" s="276"/>
      <c r="I138" s="276"/>
      <c r="J138" s="276"/>
      <c r="K138" s="276"/>
      <c r="L138" s="276">
        <v>1</v>
      </c>
      <c r="M138" s="276"/>
      <c r="N138" s="276"/>
    </row>
    <row r="139" spans="1:14" ht="16" hidden="1" x14ac:dyDescent="0.2">
      <c r="A139" s="283">
        <v>14</v>
      </c>
      <c r="B139" s="74" t="s">
        <v>479</v>
      </c>
      <c r="C139" s="564"/>
      <c r="D139" s="565"/>
      <c r="E139" s="566"/>
      <c r="F139" s="4"/>
      <c r="G139" s="276"/>
      <c r="H139" s="276"/>
      <c r="I139" s="276"/>
      <c r="J139" s="276"/>
      <c r="K139" s="276"/>
      <c r="L139" s="276">
        <v>3</v>
      </c>
      <c r="M139" s="276"/>
      <c r="N139" s="276"/>
    </row>
    <row r="140" spans="1:14" ht="16" hidden="1" x14ac:dyDescent="0.2">
      <c r="A140" s="283">
        <v>14</v>
      </c>
      <c r="B140" s="74" t="s">
        <v>484</v>
      </c>
      <c r="C140" s="564"/>
      <c r="D140" s="565"/>
      <c r="E140" s="566"/>
      <c r="F140" s="4"/>
      <c r="G140" s="276"/>
      <c r="H140" s="276"/>
      <c r="I140" s="276"/>
      <c r="J140" s="276"/>
      <c r="K140" s="276"/>
      <c r="L140" s="276">
        <v>2</v>
      </c>
      <c r="M140" s="276"/>
      <c r="N140" s="276"/>
    </row>
    <row r="141" spans="1:14" ht="16" hidden="1" x14ac:dyDescent="0.2">
      <c r="A141" s="283">
        <v>15</v>
      </c>
      <c r="B141" s="74" t="s">
        <v>348</v>
      </c>
      <c r="C141" s="564"/>
      <c r="D141" s="565"/>
      <c r="E141" s="566"/>
      <c r="F141" s="4"/>
      <c r="G141" s="276"/>
      <c r="H141" s="276">
        <v>4</v>
      </c>
      <c r="I141" s="276"/>
      <c r="J141" s="276"/>
      <c r="K141" s="276"/>
      <c r="L141" s="276"/>
      <c r="M141" s="276"/>
      <c r="N141" s="276"/>
    </row>
    <row r="142" spans="1:14" ht="16" hidden="1" x14ac:dyDescent="0.2">
      <c r="A142" s="283">
        <v>15</v>
      </c>
      <c r="B142" s="74" t="s">
        <v>126</v>
      </c>
      <c r="C142" s="564"/>
      <c r="D142" s="565"/>
      <c r="E142" s="566"/>
      <c r="F142" s="4"/>
      <c r="G142" s="276"/>
      <c r="H142" s="276">
        <v>1</v>
      </c>
      <c r="I142" s="276"/>
      <c r="J142" s="276">
        <v>2</v>
      </c>
      <c r="K142" s="276"/>
      <c r="L142" s="276"/>
      <c r="M142" s="276"/>
      <c r="N142" s="276"/>
    </row>
    <row r="143" spans="1:14" ht="16" hidden="1" x14ac:dyDescent="0.2">
      <c r="A143" s="283">
        <v>15</v>
      </c>
      <c r="B143" s="302" t="s">
        <v>687</v>
      </c>
      <c r="C143" s="564"/>
      <c r="D143" s="565"/>
      <c r="E143" s="566"/>
      <c r="F143" s="4"/>
      <c r="G143" s="276"/>
      <c r="H143" s="276">
        <v>10</v>
      </c>
      <c r="I143" s="276"/>
      <c r="J143" s="276"/>
      <c r="K143" s="276"/>
      <c r="L143" s="276"/>
      <c r="M143" s="276"/>
      <c r="N143" s="276" t="s">
        <v>906</v>
      </c>
    </row>
    <row r="144" spans="1:14" ht="16" hidden="1" x14ac:dyDescent="0.2">
      <c r="A144" s="283">
        <v>15</v>
      </c>
      <c r="B144" s="74" t="s">
        <v>479</v>
      </c>
      <c r="C144" s="564"/>
      <c r="D144" s="565"/>
      <c r="E144" s="566"/>
      <c r="F144" s="4"/>
      <c r="G144" s="276"/>
      <c r="H144" s="276"/>
      <c r="I144" s="276"/>
      <c r="J144" s="276"/>
      <c r="K144" s="276"/>
      <c r="L144" s="276">
        <v>1</v>
      </c>
      <c r="M144" s="276"/>
      <c r="N144" s="276"/>
    </row>
    <row r="145" spans="1:14" ht="16" hidden="1" x14ac:dyDescent="0.2">
      <c r="A145" s="283">
        <v>15</v>
      </c>
      <c r="B145" s="74" t="s">
        <v>139</v>
      </c>
      <c r="C145" s="564"/>
      <c r="D145" s="565"/>
      <c r="E145" s="566"/>
      <c r="F145" s="4"/>
      <c r="G145" s="276"/>
      <c r="H145" s="276">
        <v>1</v>
      </c>
      <c r="I145" s="276"/>
      <c r="J145" s="276"/>
      <c r="K145" s="276"/>
      <c r="L145" s="276"/>
      <c r="M145" s="276"/>
      <c r="N145" s="276"/>
    </row>
    <row r="146" spans="1:14" ht="16" hidden="1" x14ac:dyDescent="0.2">
      <c r="A146" s="283">
        <v>16</v>
      </c>
      <c r="B146" s="74" t="s">
        <v>126</v>
      </c>
      <c r="C146" s="564"/>
      <c r="D146" s="565"/>
      <c r="E146" s="566"/>
      <c r="F146" s="4"/>
      <c r="G146" s="276"/>
      <c r="H146" s="276">
        <v>1</v>
      </c>
      <c r="I146" s="276"/>
      <c r="J146" s="276">
        <v>3</v>
      </c>
      <c r="K146" s="276"/>
      <c r="L146" s="276"/>
      <c r="M146" s="276"/>
      <c r="N146" s="276"/>
    </row>
    <row r="147" spans="1:14" ht="16" hidden="1" x14ac:dyDescent="0.2">
      <c r="A147" s="283">
        <v>16</v>
      </c>
      <c r="B147" s="74" t="s">
        <v>348</v>
      </c>
      <c r="C147" s="564"/>
      <c r="D147" s="565"/>
      <c r="E147" s="566"/>
      <c r="F147" s="4"/>
      <c r="G147" s="276"/>
      <c r="H147" s="276">
        <v>6</v>
      </c>
      <c r="I147" s="276"/>
      <c r="J147" s="276"/>
      <c r="K147" s="276"/>
      <c r="L147" s="276"/>
      <c r="M147" s="276"/>
      <c r="N147" s="276"/>
    </row>
    <row r="148" spans="1:14" ht="16" hidden="1" x14ac:dyDescent="0.2">
      <c r="A148" s="283">
        <v>16</v>
      </c>
      <c r="B148" s="74" t="s">
        <v>480</v>
      </c>
      <c r="C148" s="564"/>
      <c r="D148" s="565"/>
      <c r="E148" s="566"/>
      <c r="F148" s="4"/>
      <c r="G148" s="276"/>
      <c r="H148" s="276">
        <v>1</v>
      </c>
      <c r="I148" s="276"/>
      <c r="J148" s="276"/>
      <c r="K148" s="276"/>
      <c r="L148" s="276"/>
      <c r="M148" s="276"/>
      <c r="N148" s="276"/>
    </row>
    <row r="149" spans="1:14" ht="16" hidden="1" x14ac:dyDescent="0.2">
      <c r="A149" s="283">
        <v>16</v>
      </c>
      <c r="B149" s="302" t="s">
        <v>687</v>
      </c>
      <c r="C149" s="564"/>
      <c r="D149" s="565"/>
      <c r="E149" s="566"/>
      <c r="F149" s="4"/>
      <c r="G149" s="276"/>
      <c r="H149" s="276">
        <v>10</v>
      </c>
      <c r="I149" s="276"/>
      <c r="J149" s="276"/>
      <c r="K149" s="276"/>
      <c r="L149" s="276"/>
      <c r="M149" s="276"/>
      <c r="N149" s="276" t="s">
        <v>906</v>
      </c>
    </row>
    <row r="150" spans="1:14" ht="16" hidden="1" x14ac:dyDescent="0.2">
      <c r="A150" s="283">
        <v>16</v>
      </c>
      <c r="B150" s="74" t="s">
        <v>477</v>
      </c>
      <c r="C150" s="564"/>
      <c r="D150" s="565"/>
      <c r="E150" s="566"/>
      <c r="F150" s="4"/>
      <c r="G150" s="276"/>
      <c r="H150" s="276"/>
      <c r="I150" s="276"/>
      <c r="J150" s="276"/>
      <c r="K150" s="276"/>
      <c r="L150" s="276">
        <v>2</v>
      </c>
      <c r="M150" s="276"/>
      <c r="N150" s="276"/>
    </row>
    <row r="151" spans="1:14" ht="16" hidden="1" x14ac:dyDescent="0.2">
      <c r="A151" s="283">
        <v>16</v>
      </c>
      <c r="B151" s="74" t="s">
        <v>479</v>
      </c>
      <c r="C151" s="564"/>
      <c r="D151" s="565"/>
      <c r="E151" s="566"/>
      <c r="F151" s="4"/>
      <c r="G151" s="276"/>
      <c r="H151" s="276"/>
      <c r="I151" s="276"/>
      <c r="J151" s="276"/>
      <c r="K151" s="276"/>
      <c r="L151" s="276">
        <v>2</v>
      </c>
      <c r="M151" s="276"/>
      <c r="N151" s="276"/>
    </row>
    <row r="152" spans="1:14" ht="16" hidden="1" x14ac:dyDescent="0.2">
      <c r="A152" s="283">
        <v>17</v>
      </c>
      <c r="B152" s="74" t="s">
        <v>126</v>
      </c>
      <c r="C152" s="564"/>
      <c r="D152" s="565"/>
      <c r="E152" s="566"/>
      <c r="F152" s="4"/>
      <c r="G152" s="276"/>
      <c r="H152" s="276">
        <v>2</v>
      </c>
      <c r="I152" s="276"/>
      <c r="J152" s="276">
        <v>1</v>
      </c>
      <c r="K152" s="276"/>
      <c r="L152" s="276"/>
      <c r="M152" s="276"/>
      <c r="N152" s="276"/>
    </row>
    <row r="153" spans="1:14" ht="16" hidden="1" x14ac:dyDescent="0.2">
      <c r="A153" s="283">
        <v>17</v>
      </c>
      <c r="B153" s="74" t="s">
        <v>348</v>
      </c>
      <c r="C153" s="564"/>
      <c r="D153" s="565"/>
      <c r="E153" s="566"/>
      <c r="F153" s="4"/>
      <c r="G153" s="276"/>
      <c r="H153" s="276">
        <v>6</v>
      </c>
      <c r="I153" s="276"/>
      <c r="J153" s="276">
        <v>2</v>
      </c>
      <c r="K153" s="276"/>
      <c r="L153" s="276"/>
      <c r="M153" s="276"/>
      <c r="N153" s="276"/>
    </row>
    <row r="154" spans="1:14" ht="16" hidden="1" x14ac:dyDescent="0.2">
      <c r="A154" s="283">
        <v>17</v>
      </c>
      <c r="B154" s="74" t="s">
        <v>480</v>
      </c>
      <c r="C154" s="564"/>
      <c r="D154" s="565"/>
      <c r="E154" s="566"/>
      <c r="F154" s="4"/>
      <c r="G154" s="276"/>
      <c r="H154" s="276">
        <v>1</v>
      </c>
      <c r="I154" s="276"/>
      <c r="J154" s="276">
        <v>2</v>
      </c>
      <c r="K154" s="276"/>
      <c r="L154" s="276"/>
      <c r="M154" s="276"/>
      <c r="N154" s="276"/>
    </row>
    <row r="155" spans="1:14" ht="16" hidden="1" x14ac:dyDescent="0.2">
      <c r="A155" s="283">
        <v>17</v>
      </c>
      <c r="B155" s="74" t="s">
        <v>129</v>
      </c>
      <c r="C155" s="564"/>
      <c r="D155" s="565"/>
      <c r="E155" s="566"/>
      <c r="F155" s="4"/>
      <c r="G155" s="276"/>
      <c r="H155" s="276">
        <v>8</v>
      </c>
      <c r="I155" s="276"/>
      <c r="J155" s="276"/>
      <c r="K155" s="276"/>
      <c r="L155" s="276"/>
      <c r="M155" s="276"/>
      <c r="N155" s="276"/>
    </row>
    <row r="156" spans="1:14" ht="16" hidden="1" x14ac:dyDescent="0.2">
      <c r="A156" s="283">
        <v>17</v>
      </c>
      <c r="B156" s="302" t="s">
        <v>687</v>
      </c>
      <c r="C156" s="564"/>
      <c r="D156" s="565"/>
      <c r="E156" s="566"/>
      <c r="F156" s="4"/>
      <c r="G156" s="276"/>
      <c r="H156" s="276">
        <v>2</v>
      </c>
      <c r="I156" s="276"/>
      <c r="J156" s="276"/>
      <c r="K156" s="276"/>
      <c r="L156" s="276"/>
      <c r="M156" s="276"/>
      <c r="N156" s="276" t="s">
        <v>906</v>
      </c>
    </row>
    <row r="157" spans="1:14" ht="16" hidden="1" x14ac:dyDescent="0.2">
      <c r="A157" s="283">
        <v>17</v>
      </c>
      <c r="B157" s="74" t="s">
        <v>479</v>
      </c>
      <c r="C157" s="564"/>
      <c r="D157" s="565"/>
      <c r="E157" s="566"/>
      <c r="F157" s="4"/>
      <c r="G157" s="276"/>
      <c r="H157" s="276"/>
      <c r="I157" s="276"/>
      <c r="J157" s="276"/>
      <c r="K157" s="276"/>
      <c r="L157" s="276">
        <v>10</v>
      </c>
      <c r="M157" s="276"/>
      <c r="N157" s="276"/>
    </row>
    <row r="158" spans="1:14" ht="16" hidden="1" x14ac:dyDescent="0.2">
      <c r="A158" s="283">
        <v>18</v>
      </c>
      <c r="B158" s="74" t="s">
        <v>126</v>
      </c>
      <c r="C158" s="564"/>
      <c r="D158" s="565"/>
      <c r="E158" s="566"/>
      <c r="F158" s="4"/>
      <c r="G158" s="276"/>
      <c r="H158" s="276">
        <v>3</v>
      </c>
      <c r="I158" s="276"/>
      <c r="J158" s="276"/>
      <c r="K158" s="276"/>
      <c r="L158" s="276"/>
      <c r="M158" s="276"/>
      <c r="N158" s="276"/>
    </row>
    <row r="159" spans="1:14" ht="16" hidden="1" x14ac:dyDescent="0.2">
      <c r="A159" s="283">
        <v>18</v>
      </c>
      <c r="B159" s="74" t="s">
        <v>348</v>
      </c>
      <c r="C159" s="564"/>
      <c r="D159" s="565"/>
      <c r="E159" s="566"/>
      <c r="F159" s="4"/>
      <c r="G159" s="276"/>
      <c r="H159" s="276">
        <v>1</v>
      </c>
      <c r="I159" s="276"/>
      <c r="J159" s="276"/>
      <c r="K159" s="276"/>
      <c r="L159" s="276"/>
      <c r="M159" s="276"/>
      <c r="N159" s="276"/>
    </row>
    <row r="160" spans="1:14" ht="16" hidden="1" x14ac:dyDescent="0.2">
      <c r="A160" s="283">
        <v>18</v>
      </c>
      <c r="B160" s="74" t="s">
        <v>480</v>
      </c>
      <c r="C160" s="564"/>
      <c r="D160" s="565"/>
      <c r="E160" s="566"/>
      <c r="F160" s="4"/>
      <c r="G160" s="276"/>
      <c r="H160" s="276">
        <v>3</v>
      </c>
      <c r="I160" s="276"/>
      <c r="J160" s="276">
        <v>1</v>
      </c>
      <c r="K160" s="276"/>
      <c r="L160" s="276"/>
      <c r="M160" s="276"/>
      <c r="N160" s="276"/>
    </row>
    <row r="161" spans="1:18" ht="16" hidden="1" x14ac:dyDescent="0.2">
      <c r="A161" s="283">
        <v>18</v>
      </c>
      <c r="B161" s="74" t="s">
        <v>139</v>
      </c>
      <c r="C161" s="564"/>
      <c r="D161" s="565"/>
      <c r="E161" s="566"/>
      <c r="F161" s="4"/>
      <c r="G161" s="276"/>
      <c r="H161" s="276">
        <v>2</v>
      </c>
      <c r="I161" s="276"/>
      <c r="J161" s="276"/>
      <c r="K161" s="276"/>
      <c r="L161" s="276"/>
      <c r="M161" s="276"/>
      <c r="N161" s="276"/>
    </row>
    <row r="162" spans="1:18" ht="16" hidden="1" x14ac:dyDescent="0.2">
      <c r="A162" s="283">
        <v>18</v>
      </c>
      <c r="B162" s="308" t="s">
        <v>228</v>
      </c>
      <c r="C162" s="564"/>
      <c r="D162" s="565"/>
      <c r="E162" s="566"/>
      <c r="F162" s="4"/>
      <c r="G162" s="348">
        <v>10</v>
      </c>
      <c r="H162" s="276"/>
      <c r="I162" s="276"/>
      <c r="J162" s="276"/>
      <c r="K162" s="276"/>
      <c r="L162" s="348">
        <v>0</v>
      </c>
      <c r="M162" s="276"/>
      <c r="N162" s="184" t="s">
        <v>912</v>
      </c>
    </row>
    <row r="163" spans="1:18" ht="16" hidden="1" x14ac:dyDescent="0.2">
      <c r="A163" s="283">
        <v>18</v>
      </c>
      <c r="B163" s="74" t="s">
        <v>479</v>
      </c>
      <c r="C163" s="564"/>
      <c r="D163" s="565"/>
      <c r="E163" s="566"/>
      <c r="F163" s="4"/>
      <c r="G163" s="276"/>
      <c r="H163" s="276"/>
      <c r="I163" s="276"/>
      <c r="J163" s="276"/>
      <c r="K163" s="276"/>
      <c r="L163" s="276">
        <v>10</v>
      </c>
      <c r="M163" s="276"/>
      <c r="N163" s="276"/>
    </row>
    <row r="164" spans="1:18" ht="16" hidden="1" x14ac:dyDescent="0.2">
      <c r="A164" s="283">
        <v>19</v>
      </c>
      <c r="B164" s="74" t="s">
        <v>126</v>
      </c>
      <c r="C164" s="564"/>
      <c r="D164" s="565"/>
      <c r="E164" s="566"/>
      <c r="F164" s="4"/>
      <c r="G164" s="276"/>
      <c r="H164" s="276">
        <v>10</v>
      </c>
      <c r="I164" s="276"/>
      <c r="J164" s="276">
        <v>2</v>
      </c>
      <c r="K164" s="276"/>
      <c r="L164" s="276"/>
      <c r="M164" s="276"/>
      <c r="N164" s="276"/>
    </row>
    <row r="165" spans="1:18" ht="16" hidden="1" x14ac:dyDescent="0.2">
      <c r="A165" s="283">
        <v>19</v>
      </c>
      <c r="B165" s="308" t="s">
        <v>228</v>
      </c>
      <c r="C165" s="564"/>
      <c r="D165" s="565"/>
      <c r="E165" s="566"/>
      <c r="F165" s="4"/>
      <c r="G165" s="348">
        <v>25</v>
      </c>
      <c r="H165" s="276"/>
      <c r="I165" s="276"/>
      <c r="J165" s="276"/>
      <c r="K165" s="276"/>
      <c r="L165" s="348">
        <v>0</v>
      </c>
      <c r="M165" s="276"/>
      <c r="N165" s="184" t="s">
        <v>912</v>
      </c>
    </row>
    <row r="166" spans="1:18" ht="16" hidden="1" x14ac:dyDescent="0.2">
      <c r="A166" s="283">
        <v>19</v>
      </c>
      <c r="B166" s="74" t="s">
        <v>129</v>
      </c>
      <c r="C166" s="564"/>
      <c r="D166" s="565"/>
      <c r="E166" s="566"/>
      <c r="F166" s="4"/>
      <c r="G166" s="276"/>
      <c r="H166" s="276">
        <v>10</v>
      </c>
      <c r="I166" s="276"/>
      <c r="J166" s="276"/>
      <c r="K166" s="276"/>
      <c r="L166" s="276"/>
      <c r="M166" s="276"/>
      <c r="N166" s="276"/>
    </row>
    <row r="167" spans="1:18" ht="16" hidden="1" x14ac:dyDescent="0.2">
      <c r="A167" s="283">
        <v>19</v>
      </c>
      <c r="B167" s="74" t="s">
        <v>479</v>
      </c>
      <c r="C167" s="564"/>
      <c r="D167" s="565"/>
      <c r="E167" s="566"/>
      <c r="F167" s="4"/>
      <c r="G167" s="276"/>
      <c r="H167" s="276"/>
      <c r="I167" s="276"/>
      <c r="J167" s="276"/>
      <c r="K167" s="276"/>
      <c r="L167" s="276">
        <v>5</v>
      </c>
      <c r="M167" s="276"/>
      <c r="N167" s="276"/>
    </row>
    <row r="168" spans="1:18" ht="16" hidden="1" x14ac:dyDescent="0.2">
      <c r="A168" s="283">
        <v>20</v>
      </c>
      <c r="B168" s="74" t="s">
        <v>126</v>
      </c>
      <c r="C168" s="564"/>
      <c r="D168" s="565"/>
      <c r="E168" s="566"/>
      <c r="F168" s="4"/>
      <c r="G168" s="276"/>
      <c r="H168" s="276">
        <v>3</v>
      </c>
      <c r="I168" s="276"/>
      <c r="J168" s="276">
        <v>5</v>
      </c>
      <c r="K168" s="276"/>
      <c r="L168" s="276"/>
      <c r="M168" s="276"/>
      <c r="N168" s="276"/>
    </row>
    <row r="169" spans="1:18" ht="16" hidden="1" x14ac:dyDescent="0.2">
      <c r="A169" s="283">
        <v>20</v>
      </c>
      <c r="B169" s="74" t="s">
        <v>348</v>
      </c>
      <c r="C169" s="564"/>
      <c r="D169" s="565"/>
      <c r="E169" s="566"/>
      <c r="F169" s="4"/>
      <c r="G169" s="276"/>
      <c r="H169" s="276">
        <v>2</v>
      </c>
      <c r="I169" s="276"/>
      <c r="J169" s="276">
        <v>2</v>
      </c>
      <c r="K169" s="276"/>
      <c r="L169" s="276"/>
      <c r="M169" s="276"/>
      <c r="N169" s="276"/>
    </row>
    <row r="170" spans="1:18" ht="16" hidden="1" x14ac:dyDescent="0.2">
      <c r="A170" s="283">
        <v>20</v>
      </c>
      <c r="B170" s="74" t="s">
        <v>480</v>
      </c>
      <c r="C170" s="564"/>
      <c r="D170" s="565"/>
      <c r="E170" s="566"/>
      <c r="F170" s="4"/>
      <c r="G170" s="276"/>
      <c r="H170" s="276">
        <v>2</v>
      </c>
      <c r="I170" s="276"/>
      <c r="J170" s="276"/>
      <c r="K170" s="276"/>
      <c r="L170" s="276"/>
      <c r="M170" s="276"/>
      <c r="N170" s="276"/>
    </row>
    <row r="171" spans="1:18" ht="16" hidden="1" x14ac:dyDescent="0.2">
      <c r="A171" s="283">
        <v>20</v>
      </c>
      <c r="B171" s="74" t="s">
        <v>484</v>
      </c>
      <c r="C171" s="564"/>
      <c r="D171" s="565"/>
      <c r="E171" s="566"/>
      <c r="F171" s="4"/>
      <c r="G171" s="276"/>
      <c r="H171" s="276"/>
      <c r="I171" s="276"/>
      <c r="J171" s="276"/>
      <c r="K171" s="276"/>
      <c r="L171" s="276">
        <v>14</v>
      </c>
      <c r="M171" s="276"/>
      <c r="N171" s="276"/>
    </row>
    <row r="172" spans="1:18" ht="16" hidden="1" x14ac:dyDescent="0.2">
      <c r="A172" s="283">
        <v>20</v>
      </c>
      <c r="B172" s="74" t="s">
        <v>479</v>
      </c>
      <c r="C172" s="564"/>
      <c r="D172" s="565"/>
      <c r="E172" s="566"/>
      <c r="F172" s="4"/>
      <c r="G172" s="276"/>
      <c r="H172" s="276"/>
      <c r="I172" s="276"/>
      <c r="J172" s="276"/>
      <c r="K172" s="276"/>
      <c r="L172" s="276">
        <v>15</v>
      </c>
      <c r="M172" s="276"/>
      <c r="N172" s="276"/>
    </row>
    <row r="173" spans="1:18" ht="16" hidden="1" x14ac:dyDescent="0.2">
      <c r="A173" s="283">
        <v>20</v>
      </c>
      <c r="B173" s="74" t="s">
        <v>129</v>
      </c>
      <c r="C173" s="564"/>
      <c r="D173" s="565"/>
      <c r="E173" s="566"/>
      <c r="F173" s="4"/>
      <c r="G173" s="276"/>
      <c r="H173" s="276">
        <v>16</v>
      </c>
      <c r="I173" s="276"/>
      <c r="J173" s="276"/>
      <c r="K173" s="276"/>
      <c r="L173" s="276"/>
      <c r="M173" s="276"/>
      <c r="N173" s="276"/>
    </row>
    <row r="174" spans="1:18" ht="16" hidden="1" x14ac:dyDescent="0.2">
      <c r="A174" s="283">
        <v>20</v>
      </c>
      <c r="B174" s="302" t="s">
        <v>687</v>
      </c>
      <c r="C174" s="564"/>
      <c r="D174" s="565"/>
      <c r="E174" s="566"/>
      <c r="F174" s="4"/>
      <c r="G174" s="276"/>
      <c r="H174" s="276">
        <v>4</v>
      </c>
      <c r="I174" s="276"/>
      <c r="J174" s="276"/>
      <c r="K174" s="276"/>
      <c r="L174" s="276"/>
      <c r="M174" s="276"/>
      <c r="N174" s="276" t="s">
        <v>906</v>
      </c>
    </row>
    <row r="175" spans="1:18" ht="16" hidden="1" x14ac:dyDescent="0.2">
      <c r="A175" s="283">
        <v>20</v>
      </c>
      <c r="B175" s="308" t="s">
        <v>228</v>
      </c>
      <c r="C175" s="564"/>
      <c r="D175" s="565"/>
      <c r="E175" s="566"/>
      <c r="F175" s="4"/>
      <c r="G175" s="348">
        <v>30</v>
      </c>
      <c r="H175" s="276"/>
      <c r="I175" s="276"/>
      <c r="J175" s="276"/>
      <c r="K175" s="276"/>
      <c r="L175" s="348">
        <v>0</v>
      </c>
      <c r="M175" s="276"/>
      <c r="N175" s="184" t="s">
        <v>912</v>
      </c>
    </row>
    <row r="176" spans="1:18" ht="16" hidden="1" x14ac:dyDescent="0.2">
      <c r="A176" s="345">
        <v>1</v>
      </c>
      <c r="B176" s="382" t="s">
        <v>267</v>
      </c>
      <c r="C176" s="664"/>
      <c r="D176" s="665"/>
      <c r="E176" s="666"/>
      <c r="F176" s="279"/>
      <c r="G176" s="385">
        <v>1</v>
      </c>
      <c r="H176" s="340"/>
      <c r="I176" s="340"/>
      <c r="J176" s="340">
        <v>0</v>
      </c>
      <c r="K176" s="354"/>
      <c r="L176" s="340"/>
      <c r="M176" s="340"/>
      <c r="N176" s="369"/>
      <c r="O176" t="s">
        <v>627</v>
      </c>
      <c r="R176">
        <f t="shared" ref="R176:R236" si="0">SUM(G176:I176,K176:N176)</f>
        <v>1</v>
      </c>
    </row>
    <row r="177" spans="1:18" ht="16" hidden="1" x14ac:dyDescent="0.2">
      <c r="A177" s="399">
        <v>1</v>
      </c>
      <c r="B177" s="382" t="s">
        <v>161</v>
      </c>
      <c r="C177" s="564"/>
      <c r="D177" s="565"/>
      <c r="E177" s="566"/>
      <c r="F177" s="279"/>
      <c r="G177" s="355">
        <v>1</v>
      </c>
      <c r="H177" s="340"/>
      <c r="I177" s="340"/>
      <c r="J177" s="340">
        <v>0</v>
      </c>
      <c r="K177" s="354"/>
      <c r="L177" s="340"/>
      <c r="M177" s="340"/>
      <c r="N177" s="369"/>
      <c r="O177" t="s">
        <v>627</v>
      </c>
      <c r="R177">
        <f t="shared" si="0"/>
        <v>1</v>
      </c>
    </row>
    <row r="178" spans="1:18" ht="16" hidden="1" x14ac:dyDescent="0.2">
      <c r="A178" s="345">
        <v>1</v>
      </c>
      <c r="B178" s="382" t="s">
        <v>348</v>
      </c>
      <c r="C178" s="664"/>
      <c r="D178" s="665"/>
      <c r="E178" s="666"/>
      <c r="F178" s="279"/>
      <c r="G178" s="355">
        <v>8</v>
      </c>
      <c r="H178" s="340"/>
      <c r="I178" s="340"/>
      <c r="J178" s="340">
        <v>0</v>
      </c>
      <c r="K178" s="354"/>
      <c r="L178" s="340"/>
      <c r="M178" s="340"/>
      <c r="N178" s="369"/>
      <c r="O178" t="s">
        <v>627</v>
      </c>
      <c r="R178">
        <f t="shared" si="0"/>
        <v>8</v>
      </c>
    </row>
    <row r="179" spans="1:18" ht="16" hidden="1" x14ac:dyDescent="0.2">
      <c r="A179" s="399">
        <v>1</v>
      </c>
      <c r="B179" s="382" t="s">
        <v>127</v>
      </c>
      <c r="C179" s="564"/>
      <c r="D179" s="565"/>
      <c r="E179" s="566"/>
      <c r="F179" s="279"/>
      <c r="G179" s="355">
        <v>4</v>
      </c>
      <c r="H179" s="340"/>
      <c r="I179" s="340"/>
      <c r="J179" s="340">
        <v>0</v>
      </c>
      <c r="K179" s="354"/>
      <c r="L179" s="340"/>
      <c r="M179" s="340"/>
      <c r="N179" s="369"/>
      <c r="O179" t="s">
        <v>627</v>
      </c>
      <c r="R179">
        <f t="shared" si="0"/>
        <v>4</v>
      </c>
    </row>
    <row r="180" spans="1:18" ht="16" hidden="1" x14ac:dyDescent="0.2">
      <c r="A180" s="345">
        <v>1</v>
      </c>
      <c r="B180" s="382" t="s">
        <v>129</v>
      </c>
      <c r="C180" s="664"/>
      <c r="D180" s="665"/>
      <c r="E180" s="666"/>
      <c r="F180" s="279"/>
      <c r="G180" s="355">
        <v>6</v>
      </c>
      <c r="H180" s="340"/>
      <c r="I180" s="340"/>
      <c r="J180" s="340">
        <v>0</v>
      </c>
      <c r="K180" s="354"/>
      <c r="L180" s="340"/>
      <c r="M180" s="340"/>
      <c r="N180" s="369"/>
      <c r="O180" t="s">
        <v>627</v>
      </c>
      <c r="R180">
        <f t="shared" si="0"/>
        <v>6</v>
      </c>
    </row>
    <row r="181" spans="1:18" ht="16" hidden="1" x14ac:dyDescent="0.2">
      <c r="A181" s="399">
        <v>1</v>
      </c>
      <c r="B181" s="382" t="s">
        <v>477</v>
      </c>
      <c r="C181" s="564"/>
      <c r="D181" s="565"/>
      <c r="E181" s="566"/>
      <c r="F181" s="279"/>
      <c r="G181" s="355"/>
      <c r="H181" s="340"/>
      <c r="I181" s="340"/>
      <c r="J181" s="340"/>
      <c r="K181" s="354">
        <v>8</v>
      </c>
      <c r="L181" s="340"/>
      <c r="M181" s="340">
        <v>1</v>
      </c>
      <c r="N181" s="369"/>
      <c r="O181" t="s">
        <v>627</v>
      </c>
      <c r="R181">
        <f t="shared" si="0"/>
        <v>9</v>
      </c>
    </row>
    <row r="182" spans="1:18" ht="16" hidden="1" x14ac:dyDescent="0.2">
      <c r="A182" s="345">
        <v>1</v>
      </c>
      <c r="B182" s="390" t="s">
        <v>687</v>
      </c>
      <c r="C182" s="664"/>
      <c r="D182" s="665"/>
      <c r="E182" s="666"/>
      <c r="F182" s="279"/>
      <c r="G182" s="355">
        <v>7</v>
      </c>
      <c r="H182" s="340"/>
      <c r="I182" s="340"/>
      <c r="J182" s="340">
        <v>0</v>
      </c>
      <c r="K182" s="354"/>
      <c r="L182" s="340"/>
      <c r="M182" s="340"/>
      <c r="N182" s="369" t="s">
        <v>906</v>
      </c>
      <c r="O182" t="s">
        <v>627</v>
      </c>
      <c r="R182">
        <f t="shared" si="0"/>
        <v>7</v>
      </c>
    </row>
    <row r="183" spans="1:18" ht="16" hidden="1" x14ac:dyDescent="0.2">
      <c r="A183" s="399">
        <v>1</v>
      </c>
      <c r="B183" s="382" t="s">
        <v>479</v>
      </c>
      <c r="C183" s="564"/>
      <c r="D183" s="565"/>
      <c r="E183" s="566"/>
      <c r="F183" s="279"/>
      <c r="G183" s="355"/>
      <c r="H183" s="340"/>
      <c r="I183" s="340"/>
      <c r="J183" s="340"/>
      <c r="K183" s="354">
        <v>17</v>
      </c>
      <c r="L183" s="340"/>
      <c r="M183" s="340">
        <v>0</v>
      </c>
      <c r="N183" s="369"/>
      <c r="O183" t="s">
        <v>627</v>
      </c>
      <c r="R183">
        <f t="shared" si="0"/>
        <v>17</v>
      </c>
    </row>
    <row r="184" spans="1:18" ht="16" hidden="1" x14ac:dyDescent="0.2">
      <c r="A184" s="399">
        <v>1</v>
      </c>
      <c r="B184" s="390" t="s">
        <v>187</v>
      </c>
      <c r="C184" s="664"/>
      <c r="D184" s="665"/>
      <c r="E184" s="666"/>
      <c r="F184" s="279"/>
      <c r="G184" s="355"/>
      <c r="H184" s="340"/>
      <c r="I184" s="340">
        <v>1</v>
      </c>
      <c r="J184" s="340"/>
      <c r="K184" s="354"/>
      <c r="L184" s="340"/>
      <c r="M184" s="340"/>
      <c r="N184" s="369" t="s">
        <v>662</v>
      </c>
      <c r="O184" t="s">
        <v>627</v>
      </c>
      <c r="R184">
        <f t="shared" si="0"/>
        <v>1</v>
      </c>
    </row>
    <row r="185" spans="1:18" ht="16" hidden="1" x14ac:dyDescent="0.2">
      <c r="A185" s="399">
        <v>2</v>
      </c>
      <c r="B185" s="382" t="s">
        <v>267</v>
      </c>
      <c r="C185" s="564"/>
      <c r="D185" s="565"/>
      <c r="E185" s="566"/>
      <c r="F185" s="279"/>
      <c r="G185" s="355">
        <v>7</v>
      </c>
      <c r="H185" s="340"/>
      <c r="I185" s="340"/>
      <c r="J185" s="340">
        <v>0</v>
      </c>
      <c r="K185" s="354"/>
      <c r="L185" s="340"/>
      <c r="M185" s="340"/>
      <c r="N185" s="369"/>
      <c r="O185" t="s">
        <v>627</v>
      </c>
      <c r="R185">
        <f t="shared" si="0"/>
        <v>7</v>
      </c>
    </row>
    <row r="186" spans="1:18" ht="16" hidden="1" x14ac:dyDescent="0.2">
      <c r="A186" s="399">
        <v>2</v>
      </c>
      <c r="B186" s="382" t="s">
        <v>348</v>
      </c>
      <c r="C186" s="664"/>
      <c r="D186" s="665"/>
      <c r="E186" s="666"/>
      <c r="F186" s="279"/>
      <c r="G186" s="355">
        <v>17</v>
      </c>
      <c r="H186" s="340"/>
      <c r="I186" s="340"/>
      <c r="J186" s="340">
        <v>0</v>
      </c>
      <c r="K186" s="354">
        <v>1</v>
      </c>
      <c r="L186" s="340"/>
      <c r="M186" s="340">
        <v>0</v>
      </c>
      <c r="N186" s="369"/>
      <c r="O186" t="s">
        <v>627</v>
      </c>
      <c r="R186">
        <f t="shared" si="0"/>
        <v>18</v>
      </c>
    </row>
    <row r="187" spans="1:18" ht="16" hidden="1" x14ac:dyDescent="0.2">
      <c r="A187" s="399">
        <v>2</v>
      </c>
      <c r="B187" s="382" t="s">
        <v>161</v>
      </c>
      <c r="C187" s="564"/>
      <c r="D187" s="565"/>
      <c r="E187" s="566"/>
      <c r="F187" s="279"/>
      <c r="G187" s="355">
        <v>1</v>
      </c>
      <c r="H187" s="340"/>
      <c r="I187" s="340"/>
      <c r="J187" s="340">
        <v>0</v>
      </c>
      <c r="K187" s="354"/>
      <c r="L187" s="340"/>
      <c r="M187" s="340"/>
      <c r="N187" s="369"/>
      <c r="O187" t="s">
        <v>627</v>
      </c>
      <c r="R187">
        <f t="shared" si="0"/>
        <v>1</v>
      </c>
    </row>
    <row r="188" spans="1:18" ht="16" hidden="1" x14ac:dyDescent="0.2">
      <c r="A188" s="399">
        <v>2</v>
      </c>
      <c r="B188" s="382" t="s">
        <v>479</v>
      </c>
      <c r="C188" s="664"/>
      <c r="D188" s="665"/>
      <c r="E188" s="666"/>
      <c r="F188" s="279"/>
      <c r="G188" s="355"/>
      <c r="H188" s="340"/>
      <c r="I188" s="340"/>
      <c r="J188" s="340"/>
      <c r="K188" s="354">
        <v>56</v>
      </c>
      <c r="L188" s="340"/>
      <c r="M188" s="340">
        <v>0</v>
      </c>
      <c r="N188" s="369"/>
      <c r="O188" t="s">
        <v>627</v>
      </c>
      <c r="R188">
        <f t="shared" si="0"/>
        <v>56</v>
      </c>
    </row>
    <row r="189" spans="1:18" ht="16" hidden="1" x14ac:dyDescent="0.2">
      <c r="A189" s="399">
        <v>2</v>
      </c>
      <c r="B189" s="382" t="s">
        <v>127</v>
      </c>
      <c r="C189" s="564"/>
      <c r="D189" s="565"/>
      <c r="E189" s="566"/>
      <c r="F189" s="279"/>
      <c r="G189" s="355">
        <v>9</v>
      </c>
      <c r="H189" s="340"/>
      <c r="I189" s="340"/>
      <c r="J189" s="340">
        <v>0</v>
      </c>
      <c r="K189" s="354"/>
      <c r="L189" s="340"/>
      <c r="M189" s="340"/>
      <c r="N189" s="369"/>
      <c r="O189" t="s">
        <v>627</v>
      </c>
      <c r="R189">
        <f t="shared" si="0"/>
        <v>9</v>
      </c>
    </row>
    <row r="190" spans="1:18" ht="16" hidden="1" x14ac:dyDescent="0.2">
      <c r="A190" s="399">
        <v>2</v>
      </c>
      <c r="B190" s="382" t="s">
        <v>129</v>
      </c>
      <c r="C190" s="664"/>
      <c r="D190" s="665"/>
      <c r="E190" s="666"/>
      <c r="F190" s="279"/>
      <c r="G190" s="355">
        <v>10</v>
      </c>
      <c r="H190" s="340"/>
      <c r="I190" s="340"/>
      <c r="J190" s="340">
        <v>0</v>
      </c>
      <c r="K190" s="354"/>
      <c r="L190" s="340"/>
      <c r="M190" s="340"/>
      <c r="N190" s="369"/>
      <c r="O190" t="s">
        <v>627</v>
      </c>
      <c r="R190">
        <f t="shared" si="0"/>
        <v>10</v>
      </c>
    </row>
    <row r="191" spans="1:18" ht="16" hidden="1" x14ac:dyDescent="0.2">
      <c r="A191" s="399">
        <v>2</v>
      </c>
      <c r="B191" s="382" t="s">
        <v>273</v>
      </c>
      <c r="C191" s="564"/>
      <c r="D191" s="565"/>
      <c r="E191" s="566"/>
      <c r="F191" s="279"/>
      <c r="G191" s="355"/>
      <c r="H191" s="340"/>
      <c r="I191" s="340"/>
      <c r="J191" s="340"/>
      <c r="K191" s="354">
        <v>3</v>
      </c>
      <c r="L191" s="340">
        <v>1</v>
      </c>
      <c r="M191" s="340">
        <v>0</v>
      </c>
      <c r="N191" s="369"/>
      <c r="O191" t="s">
        <v>627</v>
      </c>
      <c r="R191">
        <f t="shared" si="0"/>
        <v>4</v>
      </c>
    </row>
    <row r="192" spans="1:18" ht="16" hidden="1" x14ac:dyDescent="0.2">
      <c r="A192" s="399">
        <v>2</v>
      </c>
      <c r="B192" s="390" t="s">
        <v>687</v>
      </c>
      <c r="C192" s="664"/>
      <c r="D192" s="665"/>
      <c r="E192" s="666"/>
      <c r="F192" s="279"/>
      <c r="G192" s="355">
        <v>7</v>
      </c>
      <c r="H192" s="340"/>
      <c r="I192" s="340"/>
      <c r="J192" s="340">
        <v>0</v>
      </c>
      <c r="K192" s="354"/>
      <c r="L192" s="340"/>
      <c r="M192" s="340"/>
      <c r="N192" s="369" t="s">
        <v>906</v>
      </c>
      <c r="O192" t="s">
        <v>627</v>
      </c>
      <c r="R192">
        <f t="shared" si="0"/>
        <v>7</v>
      </c>
    </row>
    <row r="193" spans="1:18" ht="16" hidden="1" x14ac:dyDescent="0.2">
      <c r="A193" s="399">
        <v>2</v>
      </c>
      <c r="B193" s="382" t="s">
        <v>477</v>
      </c>
      <c r="C193" s="564"/>
      <c r="D193" s="565"/>
      <c r="E193" s="566"/>
      <c r="F193" s="279"/>
      <c r="G193" s="355"/>
      <c r="H193" s="340"/>
      <c r="I193" s="340"/>
      <c r="J193" s="340"/>
      <c r="K193" s="354">
        <v>5</v>
      </c>
      <c r="L193" s="340"/>
      <c r="M193" s="340">
        <v>0</v>
      </c>
      <c r="N193" s="369"/>
      <c r="O193" t="s">
        <v>627</v>
      </c>
      <c r="R193">
        <f t="shared" si="0"/>
        <v>5</v>
      </c>
    </row>
    <row r="194" spans="1:18" ht="16" hidden="1" x14ac:dyDescent="0.2">
      <c r="A194" s="399">
        <v>3</v>
      </c>
      <c r="B194" s="382" t="s">
        <v>267</v>
      </c>
      <c r="C194" s="664"/>
      <c r="D194" s="665"/>
      <c r="E194" s="666"/>
      <c r="F194" s="279"/>
      <c r="G194" s="355">
        <v>3</v>
      </c>
      <c r="H194" s="340"/>
      <c r="I194" s="340"/>
      <c r="J194" s="340">
        <v>0</v>
      </c>
      <c r="K194" s="354"/>
      <c r="L194" s="340"/>
      <c r="M194" s="340"/>
      <c r="N194" s="369"/>
      <c r="O194" t="s">
        <v>627</v>
      </c>
      <c r="R194">
        <f t="shared" si="0"/>
        <v>3</v>
      </c>
    </row>
    <row r="195" spans="1:18" ht="16" hidden="1" x14ac:dyDescent="0.2">
      <c r="A195" s="399">
        <v>3</v>
      </c>
      <c r="B195" s="382" t="s">
        <v>348</v>
      </c>
      <c r="C195" s="564"/>
      <c r="D195" s="565"/>
      <c r="E195" s="566"/>
      <c r="F195" s="279"/>
      <c r="G195" s="355">
        <v>27</v>
      </c>
      <c r="H195" s="340"/>
      <c r="I195" s="340"/>
      <c r="J195" s="340">
        <v>0</v>
      </c>
      <c r="K195" s="354"/>
      <c r="L195" s="340"/>
      <c r="M195" s="340"/>
      <c r="N195" s="369"/>
      <c r="O195" t="s">
        <v>627</v>
      </c>
      <c r="R195">
        <f t="shared" si="0"/>
        <v>27</v>
      </c>
    </row>
    <row r="196" spans="1:18" ht="16" hidden="1" x14ac:dyDescent="0.2">
      <c r="A196" s="399">
        <v>3</v>
      </c>
      <c r="B196" s="382" t="s">
        <v>161</v>
      </c>
      <c r="C196" s="664"/>
      <c r="D196" s="665"/>
      <c r="E196" s="666"/>
      <c r="F196" s="279"/>
      <c r="G196" s="355">
        <v>1</v>
      </c>
      <c r="H196" s="340"/>
      <c r="I196" s="340"/>
      <c r="J196" s="340">
        <v>0</v>
      </c>
      <c r="K196" s="354"/>
      <c r="L196" s="340"/>
      <c r="M196" s="340"/>
      <c r="N196" s="369"/>
      <c r="O196" t="s">
        <v>627</v>
      </c>
      <c r="R196">
        <f t="shared" si="0"/>
        <v>1</v>
      </c>
    </row>
    <row r="197" spans="1:18" ht="16" hidden="1" x14ac:dyDescent="0.2">
      <c r="A197" s="399">
        <v>3</v>
      </c>
      <c r="B197" s="382" t="s">
        <v>479</v>
      </c>
      <c r="C197" s="564"/>
      <c r="D197" s="565"/>
      <c r="E197" s="566"/>
      <c r="F197" s="33"/>
      <c r="G197" s="355"/>
      <c r="H197" s="340"/>
      <c r="I197" s="340"/>
      <c r="J197" s="340"/>
      <c r="K197" s="354">
        <v>26</v>
      </c>
      <c r="L197" s="340"/>
      <c r="M197" s="340">
        <v>0</v>
      </c>
      <c r="N197" s="369"/>
      <c r="O197" t="s">
        <v>627</v>
      </c>
      <c r="R197">
        <f t="shared" si="0"/>
        <v>26</v>
      </c>
    </row>
    <row r="198" spans="1:18" ht="16" hidden="1" x14ac:dyDescent="0.2">
      <c r="A198" s="399">
        <v>3</v>
      </c>
      <c r="B198" s="382" t="s">
        <v>127</v>
      </c>
      <c r="G198" s="355">
        <v>16</v>
      </c>
      <c r="H198" s="340"/>
      <c r="I198" s="340"/>
      <c r="J198" s="340">
        <v>0</v>
      </c>
      <c r="K198" s="354"/>
      <c r="L198" s="340"/>
      <c r="M198" s="340"/>
      <c r="N198" s="369"/>
      <c r="O198" t="s">
        <v>627</v>
      </c>
      <c r="R198">
        <f t="shared" si="0"/>
        <v>16</v>
      </c>
    </row>
    <row r="199" spans="1:18" ht="16" hidden="1" x14ac:dyDescent="0.2">
      <c r="A199" s="399">
        <v>3</v>
      </c>
      <c r="B199" s="390" t="s">
        <v>687</v>
      </c>
      <c r="G199" s="355">
        <v>13</v>
      </c>
      <c r="H199" s="340"/>
      <c r="I199" s="340"/>
      <c r="J199" s="340">
        <v>0</v>
      </c>
      <c r="K199" s="354"/>
      <c r="L199" s="340"/>
      <c r="M199" s="340"/>
      <c r="N199" s="369" t="s">
        <v>906</v>
      </c>
      <c r="O199" t="s">
        <v>627</v>
      </c>
      <c r="R199">
        <f t="shared" si="0"/>
        <v>13</v>
      </c>
    </row>
    <row r="200" spans="1:18" ht="16" hidden="1" x14ac:dyDescent="0.2">
      <c r="A200" s="399">
        <v>3</v>
      </c>
      <c r="B200" s="382" t="s">
        <v>477</v>
      </c>
      <c r="G200" s="355">
        <v>2</v>
      </c>
      <c r="H200" s="340"/>
      <c r="I200" s="340"/>
      <c r="J200" s="340">
        <v>0</v>
      </c>
      <c r="K200" s="354">
        <v>2</v>
      </c>
      <c r="L200" s="340"/>
      <c r="M200" s="340">
        <v>0</v>
      </c>
      <c r="N200" s="369"/>
      <c r="O200" t="s">
        <v>627</v>
      </c>
      <c r="R200">
        <f t="shared" si="0"/>
        <v>4</v>
      </c>
    </row>
    <row r="201" spans="1:18" ht="16" hidden="1" x14ac:dyDescent="0.2">
      <c r="A201" s="399">
        <v>3</v>
      </c>
      <c r="B201" s="382" t="s">
        <v>128</v>
      </c>
      <c r="G201" s="355"/>
      <c r="H201" s="340"/>
      <c r="I201" s="340"/>
      <c r="J201" s="340"/>
      <c r="K201" s="354">
        <v>1</v>
      </c>
      <c r="L201" s="340"/>
      <c r="M201" s="340">
        <v>0</v>
      </c>
      <c r="N201" s="369"/>
      <c r="O201" t="s">
        <v>627</v>
      </c>
      <c r="R201">
        <f t="shared" si="0"/>
        <v>1</v>
      </c>
    </row>
    <row r="202" spans="1:18" ht="16" hidden="1" x14ac:dyDescent="0.2">
      <c r="A202" s="399">
        <v>4</v>
      </c>
      <c r="B202" s="382" t="s">
        <v>267</v>
      </c>
      <c r="G202" s="355">
        <v>3</v>
      </c>
      <c r="H202" s="340"/>
      <c r="I202" s="340"/>
      <c r="J202" s="340">
        <v>4</v>
      </c>
      <c r="K202" s="354">
        <v>3</v>
      </c>
      <c r="L202" s="340">
        <v>1</v>
      </c>
      <c r="M202" s="340">
        <v>0</v>
      </c>
      <c r="N202" s="369"/>
      <c r="O202" t="s">
        <v>627</v>
      </c>
      <c r="R202">
        <f t="shared" si="0"/>
        <v>7</v>
      </c>
    </row>
    <row r="203" spans="1:18" ht="16" hidden="1" x14ac:dyDescent="0.2">
      <c r="A203" s="399">
        <v>4</v>
      </c>
      <c r="B203" s="382" t="s">
        <v>126</v>
      </c>
      <c r="G203" s="340">
        <v>1</v>
      </c>
      <c r="H203" s="340"/>
      <c r="I203" s="340"/>
      <c r="J203" s="340">
        <v>0</v>
      </c>
      <c r="K203" s="340"/>
      <c r="L203" s="340"/>
      <c r="M203" s="340"/>
      <c r="N203" s="369"/>
      <c r="O203" t="s">
        <v>627</v>
      </c>
      <c r="R203">
        <f t="shared" si="0"/>
        <v>1</v>
      </c>
    </row>
    <row r="204" spans="1:18" ht="16" hidden="1" x14ac:dyDescent="0.2">
      <c r="A204" s="399">
        <v>4</v>
      </c>
      <c r="B204" s="400" t="s">
        <v>480</v>
      </c>
      <c r="G204" s="340">
        <v>1</v>
      </c>
      <c r="H204" s="340"/>
      <c r="I204" s="340"/>
      <c r="J204" s="340">
        <v>0</v>
      </c>
      <c r="K204" s="340"/>
      <c r="L204" s="340"/>
      <c r="M204" s="340"/>
      <c r="N204" s="369"/>
      <c r="O204" t="s">
        <v>627</v>
      </c>
      <c r="R204">
        <f t="shared" si="0"/>
        <v>1</v>
      </c>
    </row>
    <row r="205" spans="1:18" ht="16" hidden="1" x14ac:dyDescent="0.2">
      <c r="A205" s="399">
        <v>4</v>
      </c>
      <c r="B205" s="383" t="s">
        <v>161</v>
      </c>
      <c r="G205" s="355">
        <v>1</v>
      </c>
      <c r="H205" s="340"/>
      <c r="I205" s="340"/>
      <c r="J205" s="340">
        <v>0</v>
      </c>
      <c r="K205" s="354"/>
      <c r="L205" s="340"/>
      <c r="M205" s="340"/>
      <c r="N205" s="369"/>
      <c r="O205" t="s">
        <v>627</v>
      </c>
      <c r="R205">
        <f t="shared" si="0"/>
        <v>1</v>
      </c>
    </row>
    <row r="206" spans="1:18" ht="16" hidden="1" x14ac:dyDescent="0.2">
      <c r="A206" s="399">
        <v>4</v>
      </c>
      <c r="B206" s="383" t="s">
        <v>348</v>
      </c>
      <c r="G206" s="355">
        <v>20</v>
      </c>
      <c r="H206" s="340"/>
      <c r="I206" s="340">
        <v>3</v>
      </c>
      <c r="J206" s="340">
        <v>0</v>
      </c>
      <c r="K206" s="354"/>
      <c r="L206" s="340"/>
      <c r="M206" s="340"/>
      <c r="N206" s="369"/>
      <c r="O206" t="s">
        <v>627</v>
      </c>
      <c r="R206">
        <f t="shared" si="0"/>
        <v>23</v>
      </c>
    </row>
    <row r="207" spans="1:18" ht="32" hidden="1" x14ac:dyDescent="0.2">
      <c r="A207" s="399">
        <v>4</v>
      </c>
      <c r="B207" s="383" t="s">
        <v>232</v>
      </c>
      <c r="G207" s="355"/>
      <c r="H207" s="340"/>
      <c r="I207" s="340"/>
      <c r="J207" s="340"/>
      <c r="K207" s="354">
        <v>1</v>
      </c>
      <c r="L207" s="340"/>
      <c r="M207" s="340">
        <v>0</v>
      </c>
      <c r="N207" s="369"/>
      <c r="O207" t="s">
        <v>627</v>
      </c>
      <c r="R207">
        <f t="shared" si="0"/>
        <v>1</v>
      </c>
    </row>
    <row r="208" spans="1:18" ht="16" hidden="1" x14ac:dyDescent="0.2">
      <c r="A208" s="399">
        <v>4</v>
      </c>
      <c r="B208" s="383" t="s">
        <v>479</v>
      </c>
      <c r="G208" s="355"/>
      <c r="H208" s="340"/>
      <c r="I208" s="340"/>
      <c r="J208" s="340"/>
      <c r="K208" s="354">
        <v>18</v>
      </c>
      <c r="L208" s="340"/>
      <c r="M208" s="340">
        <v>0</v>
      </c>
      <c r="N208" s="369"/>
      <c r="O208" t="s">
        <v>627</v>
      </c>
      <c r="R208">
        <f t="shared" si="0"/>
        <v>18</v>
      </c>
    </row>
    <row r="209" spans="1:18" ht="16" hidden="1" x14ac:dyDescent="0.2">
      <c r="A209" s="399">
        <v>4</v>
      </c>
      <c r="B209" s="390" t="s">
        <v>687</v>
      </c>
      <c r="G209" s="355">
        <v>11</v>
      </c>
      <c r="H209" s="340"/>
      <c r="I209" s="340"/>
      <c r="J209" s="340">
        <v>0</v>
      </c>
      <c r="K209" s="354"/>
      <c r="L209" s="340"/>
      <c r="M209" s="340"/>
      <c r="N209" s="369" t="s">
        <v>906</v>
      </c>
      <c r="O209" t="s">
        <v>627</v>
      </c>
      <c r="R209">
        <f t="shared" si="0"/>
        <v>11</v>
      </c>
    </row>
    <row r="210" spans="1:18" ht="16" hidden="1" x14ac:dyDescent="0.2">
      <c r="A210" s="399">
        <v>4</v>
      </c>
      <c r="B210" s="383" t="s">
        <v>477</v>
      </c>
      <c r="G210" s="355">
        <v>2</v>
      </c>
      <c r="H210" s="340"/>
      <c r="I210" s="340"/>
      <c r="J210" s="340">
        <v>1</v>
      </c>
      <c r="K210" s="354"/>
      <c r="L210" s="340"/>
      <c r="M210" s="340"/>
      <c r="N210" s="369"/>
      <c r="O210" t="s">
        <v>627</v>
      </c>
      <c r="R210">
        <f t="shared" si="0"/>
        <v>2</v>
      </c>
    </row>
    <row r="211" spans="1:18" ht="16" hidden="1" x14ac:dyDescent="0.2">
      <c r="A211" s="399">
        <v>4</v>
      </c>
      <c r="B211" s="392" t="s">
        <v>481</v>
      </c>
      <c r="G211" s="355">
        <v>0</v>
      </c>
      <c r="H211" s="340"/>
      <c r="I211" s="340"/>
      <c r="J211" s="340">
        <v>0</v>
      </c>
      <c r="K211" s="354">
        <v>2</v>
      </c>
      <c r="L211" s="340"/>
      <c r="M211" s="340">
        <v>0</v>
      </c>
      <c r="N211" s="369" t="s">
        <v>907</v>
      </c>
      <c r="O211" t="s">
        <v>627</v>
      </c>
      <c r="R211">
        <f t="shared" si="0"/>
        <v>2</v>
      </c>
    </row>
    <row r="212" spans="1:18" ht="16" hidden="1" x14ac:dyDescent="0.2">
      <c r="A212" s="399">
        <v>4</v>
      </c>
      <c r="B212" s="383" t="s">
        <v>127</v>
      </c>
      <c r="G212" s="355">
        <v>11</v>
      </c>
      <c r="H212" s="340"/>
      <c r="I212" s="340"/>
      <c r="J212" s="340">
        <v>0</v>
      </c>
      <c r="K212" s="354"/>
      <c r="L212" s="340"/>
      <c r="M212" s="340"/>
      <c r="N212" s="369"/>
      <c r="O212" t="s">
        <v>627</v>
      </c>
      <c r="R212">
        <f t="shared" si="0"/>
        <v>11</v>
      </c>
    </row>
    <row r="213" spans="1:18" ht="16" hidden="1" x14ac:dyDescent="0.2">
      <c r="A213" s="399">
        <v>4</v>
      </c>
      <c r="B213" s="383" t="s">
        <v>128</v>
      </c>
      <c r="G213" s="355"/>
      <c r="H213" s="340"/>
      <c r="I213" s="340"/>
      <c r="J213" s="340"/>
      <c r="K213" s="354">
        <v>12</v>
      </c>
      <c r="L213" s="340"/>
      <c r="M213" s="340">
        <v>0</v>
      </c>
      <c r="N213" s="369"/>
      <c r="O213" t="s">
        <v>627</v>
      </c>
      <c r="R213">
        <f t="shared" si="0"/>
        <v>12</v>
      </c>
    </row>
    <row r="214" spans="1:18" ht="16" x14ac:dyDescent="0.2">
      <c r="A214" s="399">
        <v>4</v>
      </c>
      <c r="B214" s="383" t="s">
        <v>754</v>
      </c>
      <c r="G214" s="355"/>
      <c r="H214" s="340"/>
      <c r="I214" s="340"/>
      <c r="J214" s="340"/>
      <c r="K214" s="354">
        <v>2</v>
      </c>
      <c r="L214" s="340"/>
      <c r="M214" s="340">
        <v>0</v>
      </c>
      <c r="N214" s="369"/>
      <c r="O214" t="s">
        <v>627</v>
      </c>
      <c r="R214">
        <f t="shared" si="0"/>
        <v>2</v>
      </c>
    </row>
    <row r="215" spans="1:18" ht="16" hidden="1" x14ac:dyDescent="0.2">
      <c r="A215" s="399">
        <v>4</v>
      </c>
      <c r="B215" s="383" t="s">
        <v>132</v>
      </c>
      <c r="G215" s="355"/>
      <c r="H215" s="340"/>
      <c r="I215" s="340"/>
      <c r="J215" s="340"/>
      <c r="K215" s="354">
        <v>2</v>
      </c>
      <c r="L215" s="340"/>
      <c r="M215" s="340">
        <v>0</v>
      </c>
      <c r="N215" s="369"/>
      <c r="O215" t="s">
        <v>627</v>
      </c>
      <c r="R215">
        <f t="shared" si="0"/>
        <v>2</v>
      </c>
    </row>
    <row r="216" spans="1:18" ht="16" hidden="1" x14ac:dyDescent="0.2">
      <c r="A216" s="399">
        <v>4</v>
      </c>
      <c r="B216" s="383" t="s">
        <v>273</v>
      </c>
      <c r="G216" s="355"/>
      <c r="H216" s="340"/>
      <c r="I216" s="340"/>
      <c r="J216" s="340"/>
      <c r="K216" s="354">
        <v>1</v>
      </c>
      <c r="L216" s="340"/>
      <c r="M216" s="340">
        <v>0</v>
      </c>
      <c r="N216" s="369"/>
      <c r="O216" t="s">
        <v>627</v>
      </c>
      <c r="R216">
        <f t="shared" si="0"/>
        <v>1</v>
      </c>
    </row>
    <row r="217" spans="1:18" ht="16" hidden="1" x14ac:dyDescent="0.2">
      <c r="A217" s="399">
        <v>5</v>
      </c>
      <c r="B217" s="383" t="s">
        <v>348</v>
      </c>
      <c r="G217" s="355">
        <v>9</v>
      </c>
      <c r="H217" s="340"/>
      <c r="I217" s="340"/>
      <c r="J217" s="340">
        <v>0</v>
      </c>
      <c r="K217" s="354"/>
      <c r="L217" s="340"/>
      <c r="M217" s="340"/>
      <c r="N217" s="369"/>
      <c r="O217" t="s">
        <v>627</v>
      </c>
      <c r="R217">
        <f t="shared" si="0"/>
        <v>9</v>
      </c>
    </row>
    <row r="218" spans="1:18" ht="16" hidden="1" x14ac:dyDescent="0.2">
      <c r="A218" s="399">
        <v>5</v>
      </c>
      <c r="B218" s="383" t="s">
        <v>267</v>
      </c>
      <c r="G218" s="355">
        <v>0</v>
      </c>
      <c r="H218" s="340"/>
      <c r="I218" s="340">
        <v>1</v>
      </c>
      <c r="J218" s="340">
        <v>0</v>
      </c>
      <c r="K218" s="354">
        <v>12</v>
      </c>
      <c r="L218" s="340"/>
      <c r="M218" s="340"/>
      <c r="N218" s="369"/>
      <c r="O218" t="s">
        <v>627</v>
      </c>
      <c r="R218">
        <f t="shared" si="0"/>
        <v>13</v>
      </c>
    </row>
    <row r="219" spans="1:18" ht="16" hidden="1" x14ac:dyDescent="0.2">
      <c r="A219" s="399">
        <v>5</v>
      </c>
      <c r="B219" s="383" t="s">
        <v>479</v>
      </c>
      <c r="G219" s="355"/>
      <c r="H219" s="340"/>
      <c r="I219" s="340"/>
      <c r="J219" s="340"/>
      <c r="K219" s="354">
        <v>9</v>
      </c>
      <c r="L219" s="340"/>
      <c r="M219" s="340">
        <v>0</v>
      </c>
      <c r="N219" s="369"/>
      <c r="O219" t="s">
        <v>627</v>
      </c>
      <c r="R219">
        <f t="shared" si="0"/>
        <v>9</v>
      </c>
    </row>
    <row r="220" spans="1:18" ht="16" hidden="1" x14ac:dyDescent="0.2">
      <c r="A220" s="399">
        <v>5</v>
      </c>
      <c r="B220" s="383" t="s">
        <v>273</v>
      </c>
      <c r="G220" s="355"/>
      <c r="H220" s="340"/>
      <c r="I220" s="340"/>
      <c r="J220" s="340"/>
      <c r="K220" s="354">
        <v>9</v>
      </c>
      <c r="L220" s="340">
        <v>1</v>
      </c>
      <c r="M220" s="340">
        <v>0</v>
      </c>
      <c r="N220" s="369"/>
      <c r="O220" t="s">
        <v>627</v>
      </c>
      <c r="R220">
        <f t="shared" si="0"/>
        <v>10</v>
      </c>
    </row>
    <row r="221" spans="1:18" ht="16" hidden="1" x14ac:dyDescent="0.2">
      <c r="A221" s="399">
        <v>5</v>
      </c>
      <c r="B221" s="390" t="s">
        <v>687</v>
      </c>
      <c r="G221" s="355">
        <v>9</v>
      </c>
      <c r="H221" s="340"/>
      <c r="I221" s="340"/>
      <c r="J221" s="340">
        <v>0</v>
      </c>
      <c r="K221" s="354"/>
      <c r="L221" s="340"/>
      <c r="M221" s="340"/>
      <c r="N221" s="369" t="s">
        <v>906</v>
      </c>
      <c r="O221" t="s">
        <v>627</v>
      </c>
      <c r="R221">
        <f t="shared" si="0"/>
        <v>9</v>
      </c>
    </row>
    <row r="222" spans="1:18" ht="16" hidden="1" x14ac:dyDescent="0.2">
      <c r="A222" s="399">
        <v>5</v>
      </c>
      <c r="B222" s="383" t="s">
        <v>481</v>
      </c>
      <c r="G222" s="355"/>
      <c r="H222" s="340"/>
      <c r="I222" s="340"/>
      <c r="J222" s="340"/>
      <c r="K222" s="354">
        <v>2</v>
      </c>
      <c r="L222" s="340"/>
      <c r="M222" s="340">
        <v>0</v>
      </c>
      <c r="N222" s="369"/>
      <c r="O222" t="s">
        <v>627</v>
      </c>
      <c r="R222">
        <f t="shared" si="0"/>
        <v>2</v>
      </c>
    </row>
    <row r="223" spans="1:18" ht="16" hidden="1" x14ac:dyDescent="0.2">
      <c r="A223" s="399">
        <v>5</v>
      </c>
      <c r="B223" s="383" t="s">
        <v>126</v>
      </c>
      <c r="G223" s="355"/>
      <c r="H223" s="340"/>
      <c r="I223" s="340"/>
      <c r="J223" s="340"/>
      <c r="K223" s="354">
        <v>4</v>
      </c>
      <c r="L223" s="340"/>
      <c r="M223" s="340">
        <v>0</v>
      </c>
      <c r="N223" s="369" t="s">
        <v>663</v>
      </c>
      <c r="O223" t="s">
        <v>627</v>
      </c>
      <c r="R223">
        <f t="shared" si="0"/>
        <v>4</v>
      </c>
    </row>
    <row r="224" spans="1:18" ht="16" hidden="1" x14ac:dyDescent="0.2">
      <c r="A224" s="399">
        <v>5</v>
      </c>
      <c r="B224" s="383" t="s">
        <v>128</v>
      </c>
      <c r="G224" s="355"/>
      <c r="H224" s="340"/>
      <c r="I224" s="340"/>
      <c r="J224" s="340"/>
      <c r="K224" s="354">
        <v>8</v>
      </c>
      <c r="L224" s="340"/>
      <c r="M224" s="340"/>
      <c r="N224" s="369"/>
      <c r="O224" t="s">
        <v>627</v>
      </c>
      <c r="R224">
        <f t="shared" si="0"/>
        <v>8</v>
      </c>
    </row>
    <row r="225" spans="1:18" ht="16" hidden="1" x14ac:dyDescent="0.2">
      <c r="A225" s="399">
        <v>5</v>
      </c>
      <c r="B225" s="383" t="s">
        <v>482</v>
      </c>
      <c r="G225" s="355"/>
      <c r="H225" s="340"/>
      <c r="I225" s="340"/>
      <c r="J225" s="340"/>
      <c r="K225" s="354">
        <v>2</v>
      </c>
      <c r="L225" s="340"/>
      <c r="M225" s="340"/>
      <c r="N225" s="369"/>
      <c r="O225" t="s">
        <v>627</v>
      </c>
      <c r="R225">
        <f t="shared" si="0"/>
        <v>2</v>
      </c>
    </row>
    <row r="226" spans="1:18" ht="16" x14ac:dyDescent="0.2">
      <c r="A226" s="399">
        <v>5</v>
      </c>
      <c r="B226" s="383" t="s">
        <v>754</v>
      </c>
      <c r="G226" s="355"/>
      <c r="H226" s="340"/>
      <c r="I226" s="340"/>
      <c r="J226" s="340"/>
      <c r="K226" s="354">
        <v>4</v>
      </c>
      <c r="L226" s="340"/>
      <c r="M226" s="340"/>
      <c r="N226" s="369"/>
      <c r="O226" t="s">
        <v>627</v>
      </c>
      <c r="R226">
        <f t="shared" si="0"/>
        <v>4</v>
      </c>
    </row>
    <row r="227" spans="1:18" ht="16" hidden="1" x14ac:dyDescent="0.2">
      <c r="A227" s="399">
        <v>5</v>
      </c>
      <c r="B227" s="383" t="s">
        <v>129</v>
      </c>
      <c r="G227" s="355">
        <v>1</v>
      </c>
      <c r="H227" s="340"/>
      <c r="I227" s="340"/>
      <c r="J227" s="340">
        <v>0</v>
      </c>
      <c r="K227" s="354"/>
      <c r="L227" s="340"/>
      <c r="M227" s="340"/>
      <c r="N227" s="369"/>
      <c r="O227" t="s">
        <v>627</v>
      </c>
      <c r="R227">
        <f t="shared" si="0"/>
        <v>1</v>
      </c>
    </row>
    <row r="228" spans="1:18" ht="16" hidden="1" x14ac:dyDescent="0.2">
      <c r="A228" s="399">
        <v>6</v>
      </c>
      <c r="B228" s="383" t="s">
        <v>267</v>
      </c>
      <c r="G228" s="355">
        <v>1</v>
      </c>
      <c r="H228" s="340"/>
      <c r="I228" s="340"/>
      <c r="J228" s="340">
        <v>0</v>
      </c>
      <c r="K228" s="354">
        <v>32</v>
      </c>
      <c r="L228" s="340"/>
      <c r="M228" s="340"/>
      <c r="N228" s="369"/>
      <c r="O228" t="s">
        <v>627</v>
      </c>
      <c r="R228">
        <f t="shared" si="0"/>
        <v>33</v>
      </c>
    </row>
    <row r="229" spans="1:18" ht="16" hidden="1" x14ac:dyDescent="0.2">
      <c r="A229" s="399">
        <v>6</v>
      </c>
      <c r="B229" s="382" t="s">
        <v>126</v>
      </c>
      <c r="G229" s="355">
        <v>1</v>
      </c>
      <c r="H229" s="340"/>
      <c r="I229" s="340"/>
      <c r="J229" s="340">
        <v>0</v>
      </c>
      <c r="K229" s="354">
        <v>10</v>
      </c>
      <c r="L229" s="340"/>
      <c r="M229" s="340"/>
      <c r="N229" s="369"/>
      <c r="O229" t="s">
        <v>627</v>
      </c>
      <c r="R229">
        <f t="shared" si="0"/>
        <v>11</v>
      </c>
    </row>
    <row r="230" spans="1:18" ht="16" hidden="1" x14ac:dyDescent="0.2">
      <c r="A230" s="399">
        <v>6</v>
      </c>
      <c r="B230" s="383" t="s">
        <v>479</v>
      </c>
      <c r="G230" s="355"/>
      <c r="H230" s="340"/>
      <c r="I230" s="340"/>
      <c r="J230" s="340"/>
      <c r="K230" s="354">
        <v>42</v>
      </c>
      <c r="L230" s="340"/>
      <c r="M230" s="340"/>
      <c r="N230" s="369"/>
      <c r="O230" t="s">
        <v>627</v>
      </c>
      <c r="R230">
        <f t="shared" si="0"/>
        <v>42</v>
      </c>
    </row>
    <row r="231" spans="1:18" ht="16" hidden="1" x14ac:dyDescent="0.2">
      <c r="A231" s="399">
        <v>6</v>
      </c>
      <c r="B231" s="382" t="s">
        <v>348</v>
      </c>
      <c r="G231" s="355">
        <v>8</v>
      </c>
      <c r="H231" s="340"/>
      <c r="I231" s="340">
        <v>1</v>
      </c>
      <c r="J231" s="340">
        <v>0</v>
      </c>
      <c r="K231" s="354"/>
      <c r="L231" s="340"/>
      <c r="M231" s="340"/>
      <c r="N231" s="369" t="s">
        <v>664</v>
      </c>
      <c r="O231" t="s">
        <v>627</v>
      </c>
      <c r="R231">
        <f t="shared" si="0"/>
        <v>9</v>
      </c>
    </row>
    <row r="232" spans="1:18" ht="16" hidden="1" x14ac:dyDescent="0.2">
      <c r="A232" s="399">
        <v>6</v>
      </c>
      <c r="B232" s="390" t="s">
        <v>687</v>
      </c>
      <c r="G232" s="355">
        <v>5</v>
      </c>
      <c r="H232" s="340"/>
      <c r="I232" s="340"/>
      <c r="J232" s="340">
        <v>0</v>
      </c>
      <c r="K232" s="354"/>
      <c r="L232" s="340"/>
      <c r="M232" s="340"/>
      <c r="N232" s="369" t="s">
        <v>906</v>
      </c>
      <c r="O232" t="s">
        <v>627</v>
      </c>
      <c r="R232">
        <f t="shared" si="0"/>
        <v>5</v>
      </c>
    </row>
    <row r="233" spans="1:18" ht="16" hidden="1" x14ac:dyDescent="0.2">
      <c r="A233" s="399">
        <v>6</v>
      </c>
      <c r="B233" s="383" t="s">
        <v>129</v>
      </c>
      <c r="G233" s="355">
        <v>12</v>
      </c>
      <c r="H233" s="340"/>
      <c r="I233" s="340"/>
      <c r="J233" s="340">
        <v>0</v>
      </c>
      <c r="K233" s="354"/>
      <c r="L233" s="340"/>
      <c r="M233" s="340"/>
      <c r="N233" s="369"/>
      <c r="O233" t="s">
        <v>627</v>
      </c>
      <c r="R233">
        <f t="shared" si="0"/>
        <v>12</v>
      </c>
    </row>
    <row r="234" spans="1:18" ht="16" hidden="1" x14ac:dyDescent="0.2">
      <c r="A234" s="399">
        <v>6</v>
      </c>
      <c r="B234" s="366" t="s">
        <v>481</v>
      </c>
      <c r="G234" s="355"/>
      <c r="H234" s="340"/>
      <c r="I234" s="340"/>
      <c r="J234" s="340"/>
      <c r="K234" s="354">
        <v>7</v>
      </c>
      <c r="L234" s="340"/>
      <c r="M234" s="340"/>
      <c r="N234" s="369"/>
      <c r="O234" t="s">
        <v>627</v>
      </c>
      <c r="R234">
        <f t="shared" si="0"/>
        <v>7</v>
      </c>
    </row>
    <row r="235" spans="1:18" ht="16" hidden="1" x14ac:dyDescent="0.2">
      <c r="A235" s="399">
        <v>6</v>
      </c>
      <c r="B235" s="366" t="s">
        <v>273</v>
      </c>
      <c r="G235" s="355"/>
      <c r="H235" s="340"/>
      <c r="I235" s="340"/>
      <c r="J235" s="340"/>
      <c r="K235" s="354">
        <v>9</v>
      </c>
      <c r="L235" s="340"/>
      <c r="M235" s="340"/>
      <c r="N235" s="369"/>
      <c r="O235" t="s">
        <v>627</v>
      </c>
      <c r="R235">
        <f t="shared" si="0"/>
        <v>9</v>
      </c>
    </row>
    <row r="236" spans="1:18" ht="16" hidden="1" x14ac:dyDescent="0.2">
      <c r="A236" s="399">
        <v>6</v>
      </c>
      <c r="B236" s="366" t="s">
        <v>128</v>
      </c>
      <c r="G236" s="355"/>
      <c r="H236" s="340"/>
      <c r="I236" s="340"/>
      <c r="J236" s="340"/>
      <c r="K236" s="354">
        <v>17</v>
      </c>
      <c r="L236" s="340"/>
      <c r="M236" s="340"/>
      <c r="N236" s="369"/>
      <c r="O236" t="s">
        <v>627</v>
      </c>
      <c r="R236">
        <f t="shared" si="0"/>
        <v>17</v>
      </c>
    </row>
    <row r="237" spans="1:18" ht="16" x14ac:dyDescent="0.2">
      <c r="A237" s="399">
        <v>6</v>
      </c>
      <c r="B237" s="383" t="s">
        <v>754</v>
      </c>
      <c r="G237" s="355"/>
      <c r="H237" s="340"/>
      <c r="I237" s="340"/>
      <c r="J237" s="340"/>
      <c r="K237" s="354">
        <v>4</v>
      </c>
      <c r="L237" s="340"/>
      <c r="M237" s="340">
        <v>0</v>
      </c>
      <c r="N237" s="369"/>
      <c r="O237" t="s">
        <v>627</v>
      </c>
      <c r="R237">
        <f t="shared" ref="R237:R296" si="1">SUM(G237:I237,K237:N237)</f>
        <v>4</v>
      </c>
    </row>
    <row r="238" spans="1:18" ht="16" hidden="1" x14ac:dyDescent="0.2">
      <c r="A238" s="399">
        <v>7</v>
      </c>
      <c r="B238" s="366" t="s">
        <v>126</v>
      </c>
      <c r="G238" s="355">
        <v>1</v>
      </c>
      <c r="H238" s="340"/>
      <c r="I238" s="340"/>
      <c r="J238" s="340">
        <v>0</v>
      </c>
      <c r="K238" s="354"/>
      <c r="L238" s="340"/>
      <c r="M238" s="340"/>
      <c r="N238" s="369"/>
      <c r="O238" t="s">
        <v>627</v>
      </c>
      <c r="R238">
        <f t="shared" si="1"/>
        <v>1</v>
      </c>
    </row>
    <row r="239" spans="1:18" ht="16" hidden="1" x14ac:dyDescent="0.2">
      <c r="A239" s="399">
        <v>7</v>
      </c>
      <c r="B239" s="366" t="s">
        <v>348</v>
      </c>
      <c r="G239" s="355">
        <v>6</v>
      </c>
      <c r="H239" s="340"/>
      <c r="I239" s="340"/>
      <c r="J239" s="340">
        <v>0</v>
      </c>
      <c r="K239" s="354">
        <v>1</v>
      </c>
      <c r="L239" s="340"/>
      <c r="M239" s="340">
        <v>0</v>
      </c>
      <c r="N239" s="369"/>
      <c r="O239" t="s">
        <v>627</v>
      </c>
      <c r="R239">
        <f t="shared" si="1"/>
        <v>7</v>
      </c>
    </row>
    <row r="240" spans="1:18" ht="16" hidden="1" x14ac:dyDescent="0.2">
      <c r="A240" s="399">
        <v>7</v>
      </c>
      <c r="B240" s="366" t="s">
        <v>267</v>
      </c>
      <c r="G240" s="355">
        <v>1</v>
      </c>
      <c r="H240" s="340"/>
      <c r="I240" s="340"/>
      <c r="J240" s="340">
        <v>0</v>
      </c>
      <c r="K240" s="354">
        <v>7</v>
      </c>
      <c r="L240" s="340"/>
      <c r="M240" s="340">
        <v>0</v>
      </c>
      <c r="N240" s="369"/>
      <c r="O240" t="s">
        <v>627</v>
      </c>
      <c r="R240">
        <f t="shared" si="1"/>
        <v>8</v>
      </c>
    </row>
    <row r="241" spans="1:18" ht="16" hidden="1" x14ac:dyDescent="0.2">
      <c r="A241" s="399">
        <v>7</v>
      </c>
      <c r="B241" s="366" t="s">
        <v>479</v>
      </c>
      <c r="G241" s="355"/>
      <c r="H241" s="340"/>
      <c r="I241" s="340"/>
      <c r="J241" s="340"/>
      <c r="K241" s="354">
        <v>22</v>
      </c>
      <c r="L241" s="340"/>
      <c r="M241" s="340">
        <v>1</v>
      </c>
      <c r="N241" s="369"/>
      <c r="O241" t="s">
        <v>627</v>
      </c>
      <c r="R241">
        <f t="shared" si="1"/>
        <v>23</v>
      </c>
    </row>
    <row r="242" spans="1:18" ht="16" hidden="1" x14ac:dyDescent="0.2">
      <c r="A242" s="399">
        <v>7</v>
      </c>
      <c r="B242" s="390" t="s">
        <v>687</v>
      </c>
      <c r="G242" s="355">
        <v>3</v>
      </c>
      <c r="H242" s="340"/>
      <c r="I242" s="340"/>
      <c r="J242" s="340">
        <v>0</v>
      </c>
      <c r="K242" s="354"/>
      <c r="L242" s="340"/>
      <c r="M242" s="340"/>
      <c r="N242" s="369" t="s">
        <v>906</v>
      </c>
      <c r="O242" t="s">
        <v>627</v>
      </c>
      <c r="R242">
        <f t="shared" si="1"/>
        <v>3</v>
      </c>
    </row>
    <row r="243" spans="1:18" ht="16" hidden="1" x14ac:dyDescent="0.2">
      <c r="A243" s="399">
        <v>7</v>
      </c>
      <c r="B243" s="366" t="s">
        <v>129</v>
      </c>
      <c r="G243" s="355">
        <v>11</v>
      </c>
      <c r="H243" s="340"/>
      <c r="I243" s="340"/>
      <c r="J243" s="340">
        <v>0</v>
      </c>
      <c r="K243" s="354"/>
      <c r="L243" s="340"/>
      <c r="M243" s="340"/>
      <c r="N243" s="369"/>
      <c r="O243" t="s">
        <v>627</v>
      </c>
      <c r="R243">
        <f t="shared" si="1"/>
        <v>11</v>
      </c>
    </row>
    <row r="244" spans="1:18" ht="16" hidden="1" x14ac:dyDescent="0.2">
      <c r="A244" s="399">
        <v>7</v>
      </c>
      <c r="B244" s="366" t="s">
        <v>132</v>
      </c>
      <c r="G244" s="355">
        <v>2</v>
      </c>
      <c r="H244" s="340"/>
      <c r="I244" s="340"/>
      <c r="J244" s="340">
        <v>1</v>
      </c>
      <c r="K244" s="354"/>
      <c r="L244" s="340"/>
      <c r="M244" s="340"/>
      <c r="N244" s="369"/>
      <c r="O244" t="s">
        <v>627</v>
      </c>
      <c r="R244">
        <f t="shared" si="1"/>
        <v>2</v>
      </c>
    </row>
    <row r="245" spans="1:18" ht="16" hidden="1" x14ac:dyDescent="0.2">
      <c r="A245" s="399">
        <v>7</v>
      </c>
      <c r="B245" s="366" t="s">
        <v>483</v>
      </c>
      <c r="G245" s="355"/>
      <c r="H245" s="340"/>
      <c r="I245" s="340"/>
      <c r="J245" s="340"/>
      <c r="K245" s="354">
        <v>1</v>
      </c>
      <c r="L245" s="340"/>
      <c r="M245" s="340">
        <v>0</v>
      </c>
      <c r="N245" s="369"/>
      <c r="O245" t="s">
        <v>627</v>
      </c>
      <c r="R245">
        <f t="shared" si="1"/>
        <v>1</v>
      </c>
    </row>
    <row r="246" spans="1:18" ht="32" hidden="1" x14ac:dyDescent="0.2">
      <c r="A246" s="399">
        <v>7</v>
      </c>
      <c r="B246" s="366" t="s">
        <v>232</v>
      </c>
      <c r="G246" s="355"/>
      <c r="H246" s="340"/>
      <c r="I246" s="340"/>
      <c r="J246" s="340"/>
      <c r="K246" s="354">
        <v>1</v>
      </c>
      <c r="L246" s="340"/>
      <c r="M246" s="340">
        <v>0</v>
      </c>
      <c r="N246" s="369"/>
      <c r="O246" t="s">
        <v>627</v>
      </c>
      <c r="R246">
        <f t="shared" si="1"/>
        <v>1</v>
      </c>
    </row>
    <row r="247" spans="1:18" ht="16" hidden="1" x14ac:dyDescent="0.2">
      <c r="A247" s="399">
        <v>8</v>
      </c>
      <c r="B247" s="366" t="s">
        <v>267</v>
      </c>
      <c r="G247" s="355">
        <v>3</v>
      </c>
      <c r="H247" s="340">
        <v>1</v>
      </c>
      <c r="I247" s="340"/>
      <c r="J247" s="340">
        <v>0</v>
      </c>
      <c r="K247" s="354"/>
      <c r="L247" s="340"/>
      <c r="M247" s="340"/>
      <c r="N247" s="369"/>
      <c r="O247" t="s">
        <v>627</v>
      </c>
      <c r="R247">
        <f t="shared" si="1"/>
        <v>4</v>
      </c>
    </row>
    <row r="248" spans="1:18" ht="16" hidden="1" x14ac:dyDescent="0.2">
      <c r="A248" s="399">
        <v>8</v>
      </c>
      <c r="B248" s="366" t="s">
        <v>348</v>
      </c>
      <c r="G248" s="355">
        <v>5</v>
      </c>
      <c r="H248" s="340"/>
      <c r="I248" s="340"/>
      <c r="J248" s="340">
        <v>1</v>
      </c>
      <c r="K248" s="354"/>
      <c r="L248" s="340"/>
      <c r="M248" s="340"/>
      <c r="N248" s="369"/>
      <c r="O248" t="s">
        <v>627</v>
      </c>
      <c r="R248">
        <f t="shared" si="1"/>
        <v>5</v>
      </c>
    </row>
    <row r="249" spans="1:18" ht="16" hidden="1" x14ac:dyDescent="0.2">
      <c r="A249" s="399">
        <v>8</v>
      </c>
      <c r="B249" s="366" t="s">
        <v>479</v>
      </c>
      <c r="G249" s="355"/>
      <c r="H249" s="340"/>
      <c r="I249" s="340"/>
      <c r="J249" s="340"/>
      <c r="K249" s="354">
        <v>19</v>
      </c>
      <c r="L249" s="340"/>
      <c r="M249" s="340">
        <v>0</v>
      </c>
      <c r="N249" s="369"/>
      <c r="O249" t="s">
        <v>627</v>
      </c>
      <c r="R249">
        <f t="shared" si="1"/>
        <v>19</v>
      </c>
    </row>
    <row r="250" spans="1:18" ht="16" hidden="1" x14ac:dyDescent="0.2">
      <c r="A250" s="399">
        <v>8</v>
      </c>
      <c r="B250" s="366" t="s">
        <v>129</v>
      </c>
      <c r="G250" s="355">
        <v>9</v>
      </c>
      <c r="H250" s="340"/>
      <c r="I250" s="340"/>
      <c r="J250" s="340">
        <v>0</v>
      </c>
      <c r="K250" s="354"/>
      <c r="L250" s="340"/>
      <c r="M250" s="340"/>
      <c r="N250" s="369"/>
      <c r="O250" t="s">
        <v>627</v>
      </c>
      <c r="R250">
        <f t="shared" si="1"/>
        <v>9</v>
      </c>
    </row>
    <row r="251" spans="1:18" ht="16" hidden="1" x14ac:dyDescent="0.2">
      <c r="A251" s="399">
        <v>8</v>
      </c>
      <c r="B251" s="366" t="s">
        <v>484</v>
      </c>
      <c r="G251" s="355"/>
      <c r="H251" s="340"/>
      <c r="I251" s="340"/>
      <c r="J251" s="340"/>
      <c r="K251" s="354">
        <v>1</v>
      </c>
      <c r="L251" s="340"/>
      <c r="M251" s="340">
        <v>0</v>
      </c>
      <c r="N251" s="369" t="s">
        <v>665</v>
      </c>
      <c r="O251" t="s">
        <v>627</v>
      </c>
      <c r="R251">
        <f t="shared" si="1"/>
        <v>1</v>
      </c>
    </row>
    <row r="252" spans="1:18" ht="16" hidden="1" x14ac:dyDescent="0.2">
      <c r="A252" s="399">
        <v>8</v>
      </c>
      <c r="B252" s="366" t="s">
        <v>483</v>
      </c>
      <c r="G252" s="355"/>
      <c r="H252" s="340"/>
      <c r="I252" s="340"/>
      <c r="J252" s="340"/>
      <c r="K252" s="354">
        <v>4</v>
      </c>
      <c r="L252" s="340"/>
      <c r="M252" s="340">
        <v>0</v>
      </c>
      <c r="N252" s="369" t="s">
        <v>666</v>
      </c>
      <c r="O252" t="s">
        <v>627</v>
      </c>
      <c r="R252">
        <f t="shared" si="1"/>
        <v>4</v>
      </c>
    </row>
    <row r="253" spans="1:18" ht="16" hidden="1" x14ac:dyDescent="0.2">
      <c r="A253" s="399">
        <v>8</v>
      </c>
      <c r="B253" s="366" t="s">
        <v>132</v>
      </c>
      <c r="G253" s="355">
        <v>1</v>
      </c>
      <c r="H253" s="340"/>
      <c r="I253" s="340"/>
      <c r="J253" s="340">
        <v>0</v>
      </c>
      <c r="K253" s="354"/>
      <c r="L253" s="340"/>
      <c r="M253" s="340"/>
      <c r="N253" s="369"/>
      <c r="O253" t="s">
        <v>627</v>
      </c>
      <c r="R253">
        <f t="shared" si="1"/>
        <v>1</v>
      </c>
    </row>
    <row r="254" spans="1:18" ht="16" hidden="1" x14ac:dyDescent="0.2">
      <c r="A254" s="399">
        <v>8</v>
      </c>
      <c r="B254" s="366" t="s">
        <v>139</v>
      </c>
      <c r="G254" s="355">
        <v>1</v>
      </c>
      <c r="H254" s="340"/>
      <c r="I254" s="340"/>
      <c r="J254" s="340">
        <v>1</v>
      </c>
      <c r="K254" s="354"/>
      <c r="L254" s="340"/>
      <c r="M254" s="340"/>
      <c r="N254" s="369"/>
      <c r="O254" t="s">
        <v>627</v>
      </c>
      <c r="R254">
        <f t="shared" si="1"/>
        <v>1</v>
      </c>
    </row>
    <row r="255" spans="1:18" ht="16" hidden="1" x14ac:dyDescent="0.2">
      <c r="A255" s="399">
        <v>8</v>
      </c>
      <c r="B255" s="366" t="s">
        <v>273</v>
      </c>
      <c r="G255" s="355"/>
      <c r="H255" s="340"/>
      <c r="I255" s="340"/>
      <c r="J255" s="340"/>
      <c r="K255" s="354">
        <v>2</v>
      </c>
      <c r="L255" s="340"/>
      <c r="M255" s="340">
        <v>0</v>
      </c>
      <c r="N255" s="369"/>
      <c r="O255" t="s">
        <v>627</v>
      </c>
      <c r="R255">
        <f t="shared" si="1"/>
        <v>2</v>
      </c>
    </row>
    <row r="256" spans="1:18" ht="16" hidden="1" x14ac:dyDescent="0.2">
      <c r="A256" s="399">
        <v>8</v>
      </c>
      <c r="B256" s="366" t="s">
        <v>127</v>
      </c>
      <c r="G256" s="355">
        <v>1</v>
      </c>
      <c r="H256" s="340"/>
      <c r="I256" s="340"/>
      <c r="J256" s="340">
        <v>0</v>
      </c>
      <c r="K256" s="354"/>
      <c r="L256" s="340"/>
      <c r="M256" s="340"/>
      <c r="N256" s="369"/>
      <c r="O256" t="s">
        <v>627</v>
      </c>
      <c r="R256">
        <f t="shared" si="1"/>
        <v>1</v>
      </c>
    </row>
    <row r="257" spans="1:18" ht="16" hidden="1" x14ac:dyDescent="0.2">
      <c r="A257" s="399">
        <v>9</v>
      </c>
      <c r="B257" s="366" t="s">
        <v>126</v>
      </c>
      <c r="G257" s="355">
        <v>3</v>
      </c>
      <c r="H257" s="340"/>
      <c r="I257" s="340"/>
      <c r="J257" s="340">
        <v>0</v>
      </c>
      <c r="K257" s="354"/>
      <c r="L257" s="340"/>
      <c r="M257" s="340"/>
      <c r="N257" s="369"/>
      <c r="O257" t="s">
        <v>627</v>
      </c>
      <c r="R257">
        <f t="shared" si="1"/>
        <v>3</v>
      </c>
    </row>
    <row r="258" spans="1:18" ht="16" hidden="1" x14ac:dyDescent="0.2">
      <c r="A258" s="399">
        <v>9</v>
      </c>
      <c r="B258" s="366" t="s">
        <v>267</v>
      </c>
      <c r="G258" s="355">
        <v>1</v>
      </c>
      <c r="H258" s="340"/>
      <c r="I258" s="340"/>
      <c r="J258" s="340">
        <v>0</v>
      </c>
      <c r="K258" s="354"/>
      <c r="L258" s="340"/>
      <c r="M258" s="340"/>
      <c r="N258" s="369"/>
      <c r="O258" t="s">
        <v>627</v>
      </c>
      <c r="R258">
        <f t="shared" si="1"/>
        <v>1</v>
      </c>
    </row>
    <row r="259" spans="1:18" ht="16" hidden="1" x14ac:dyDescent="0.2">
      <c r="A259" s="399">
        <v>9</v>
      </c>
      <c r="B259" s="366" t="s">
        <v>481</v>
      </c>
      <c r="G259" s="355">
        <v>1</v>
      </c>
      <c r="H259" s="340"/>
      <c r="I259" s="340"/>
      <c r="J259" s="340">
        <v>0</v>
      </c>
      <c r="K259" s="354"/>
      <c r="L259" s="340"/>
      <c r="M259" s="340"/>
      <c r="N259" s="369"/>
      <c r="O259" t="s">
        <v>627</v>
      </c>
      <c r="R259">
        <f t="shared" si="1"/>
        <v>1</v>
      </c>
    </row>
    <row r="260" spans="1:18" ht="16" hidden="1" x14ac:dyDescent="0.2">
      <c r="A260" s="399">
        <v>9</v>
      </c>
      <c r="B260" s="366" t="s">
        <v>129</v>
      </c>
      <c r="G260" s="355">
        <v>8</v>
      </c>
      <c r="H260" s="340"/>
      <c r="I260" s="340"/>
      <c r="J260" s="340">
        <v>0</v>
      </c>
      <c r="K260" s="354"/>
      <c r="L260" s="340"/>
      <c r="M260" s="340"/>
      <c r="N260" s="369"/>
      <c r="O260" t="s">
        <v>627</v>
      </c>
      <c r="R260">
        <f t="shared" si="1"/>
        <v>8</v>
      </c>
    </row>
    <row r="261" spans="1:18" ht="16" hidden="1" x14ac:dyDescent="0.2">
      <c r="A261" s="399">
        <v>9</v>
      </c>
      <c r="B261" s="390" t="s">
        <v>687</v>
      </c>
      <c r="G261" s="355">
        <v>1</v>
      </c>
      <c r="H261" s="340"/>
      <c r="I261" s="340"/>
      <c r="J261" s="340">
        <v>0</v>
      </c>
      <c r="K261" s="354"/>
      <c r="L261" s="340"/>
      <c r="M261" s="340"/>
      <c r="N261" s="369" t="s">
        <v>906</v>
      </c>
      <c r="O261" t="s">
        <v>627</v>
      </c>
      <c r="R261">
        <f t="shared" si="1"/>
        <v>1</v>
      </c>
    </row>
    <row r="262" spans="1:18" ht="16" hidden="1" x14ac:dyDescent="0.2">
      <c r="A262" s="399">
        <v>9</v>
      </c>
      <c r="B262" s="366" t="s">
        <v>479</v>
      </c>
      <c r="G262" s="355"/>
      <c r="H262" s="340"/>
      <c r="I262" s="340"/>
      <c r="J262" s="340"/>
      <c r="K262" s="354">
        <v>18</v>
      </c>
      <c r="L262" s="340"/>
      <c r="M262" s="340">
        <v>0</v>
      </c>
      <c r="N262" s="369"/>
      <c r="O262" t="s">
        <v>627</v>
      </c>
      <c r="R262">
        <f t="shared" si="1"/>
        <v>18</v>
      </c>
    </row>
    <row r="263" spans="1:18" ht="16" hidden="1" x14ac:dyDescent="0.2">
      <c r="A263" s="399">
        <v>9</v>
      </c>
      <c r="B263" s="366" t="s">
        <v>348</v>
      </c>
      <c r="G263" s="355">
        <v>4</v>
      </c>
      <c r="H263" s="340"/>
      <c r="I263" s="340"/>
      <c r="J263" s="340">
        <v>1</v>
      </c>
      <c r="K263" s="354"/>
      <c r="L263" s="340"/>
      <c r="M263" s="340"/>
      <c r="N263" s="369"/>
      <c r="O263" t="s">
        <v>627</v>
      </c>
      <c r="R263">
        <f t="shared" si="1"/>
        <v>4</v>
      </c>
    </row>
    <row r="264" spans="1:18" ht="16" hidden="1" x14ac:dyDescent="0.2">
      <c r="A264" s="399">
        <v>9</v>
      </c>
      <c r="B264" s="366" t="s">
        <v>127</v>
      </c>
      <c r="G264" s="355">
        <v>4</v>
      </c>
      <c r="H264" s="340"/>
      <c r="I264" s="340"/>
      <c r="J264" s="340">
        <v>0</v>
      </c>
      <c r="K264" s="354"/>
      <c r="L264" s="340"/>
      <c r="M264" s="340"/>
      <c r="N264" s="369"/>
      <c r="O264" t="s">
        <v>627</v>
      </c>
      <c r="R264">
        <f t="shared" si="1"/>
        <v>4</v>
      </c>
    </row>
    <row r="265" spans="1:18" ht="16" hidden="1" x14ac:dyDescent="0.2">
      <c r="A265" s="399">
        <v>10</v>
      </c>
      <c r="B265" s="366" t="s">
        <v>132</v>
      </c>
      <c r="G265" s="355">
        <v>3</v>
      </c>
      <c r="H265" s="340"/>
      <c r="I265" s="340"/>
      <c r="J265" s="340">
        <v>0</v>
      </c>
      <c r="K265" s="354"/>
      <c r="L265" s="340"/>
      <c r="M265" s="340"/>
      <c r="N265" s="369"/>
      <c r="O265" t="s">
        <v>627</v>
      </c>
      <c r="R265">
        <f t="shared" si="1"/>
        <v>3</v>
      </c>
    </row>
    <row r="266" spans="1:18" ht="16" hidden="1" x14ac:dyDescent="0.2">
      <c r="A266" s="399">
        <v>10</v>
      </c>
      <c r="B266" s="366" t="s">
        <v>129</v>
      </c>
      <c r="G266" s="355">
        <v>9</v>
      </c>
      <c r="H266" s="340"/>
      <c r="I266" s="340"/>
      <c r="J266" s="340">
        <v>0</v>
      </c>
      <c r="K266" s="354"/>
      <c r="L266" s="340"/>
      <c r="M266" s="340"/>
      <c r="N266" s="369"/>
      <c r="O266" t="s">
        <v>627</v>
      </c>
      <c r="R266">
        <f t="shared" si="1"/>
        <v>9</v>
      </c>
    </row>
    <row r="267" spans="1:18" ht="16" hidden="1" x14ac:dyDescent="0.2">
      <c r="A267" s="399">
        <v>10</v>
      </c>
      <c r="B267" s="366" t="s">
        <v>348</v>
      </c>
      <c r="G267" s="355">
        <v>5</v>
      </c>
      <c r="H267" s="340"/>
      <c r="I267" s="340"/>
      <c r="J267" s="340">
        <v>0</v>
      </c>
      <c r="K267" s="354"/>
      <c r="L267" s="340"/>
      <c r="M267" s="340"/>
      <c r="N267" s="369"/>
      <c r="O267" t="s">
        <v>627</v>
      </c>
      <c r="R267">
        <f t="shared" si="1"/>
        <v>5</v>
      </c>
    </row>
    <row r="268" spans="1:18" ht="16" hidden="1" x14ac:dyDescent="0.2">
      <c r="A268" s="399">
        <v>10</v>
      </c>
      <c r="B268" s="366" t="s">
        <v>267</v>
      </c>
      <c r="G268" s="355">
        <v>1</v>
      </c>
      <c r="H268" s="340"/>
      <c r="I268" s="340"/>
      <c r="J268" s="340">
        <v>0</v>
      </c>
      <c r="K268" s="354">
        <v>13</v>
      </c>
      <c r="L268" s="340"/>
      <c r="M268" s="340">
        <v>0</v>
      </c>
      <c r="N268" s="369"/>
      <c r="O268" t="s">
        <v>627</v>
      </c>
      <c r="R268">
        <f t="shared" si="1"/>
        <v>14</v>
      </c>
    </row>
    <row r="269" spans="1:18" ht="16" hidden="1" x14ac:dyDescent="0.2">
      <c r="A269" s="399">
        <v>10</v>
      </c>
      <c r="B269" s="390" t="s">
        <v>687</v>
      </c>
      <c r="G269" s="402">
        <v>1</v>
      </c>
      <c r="H269" s="403"/>
      <c r="I269" s="403"/>
      <c r="J269" s="403">
        <v>0</v>
      </c>
      <c r="K269" s="404"/>
      <c r="L269" s="403"/>
      <c r="M269" s="340"/>
      <c r="N269" s="369" t="s">
        <v>906</v>
      </c>
      <c r="O269" t="s">
        <v>627</v>
      </c>
      <c r="R269">
        <f t="shared" si="1"/>
        <v>1</v>
      </c>
    </row>
    <row r="270" spans="1:18" ht="16" hidden="1" x14ac:dyDescent="0.2">
      <c r="A270" s="345">
        <v>10</v>
      </c>
      <c r="B270" s="366" t="s">
        <v>139</v>
      </c>
      <c r="G270" s="340">
        <v>1</v>
      </c>
      <c r="H270" s="340"/>
      <c r="I270" s="340"/>
      <c r="J270" s="340">
        <v>1</v>
      </c>
      <c r="K270" s="340"/>
      <c r="L270" s="340"/>
      <c r="M270" s="340"/>
      <c r="N270" s="369"/>
      <c r="O270" t="s">
        <v>627</v>
      </c>
      <c r="R270">
        <f t="shared" si="1"/>
        <v>1</v>
      </c>
    </row>
    <row r="271" spans="1:18" ht="16" hidden="1" x14ac:dyDescent="0.2">
      <c r="A271" s="345">
        <v>10</v>
      </c>
      <c r="B271" s="366" t="s">
        <v>480</v>
      </c>
      <c r="G271" s="340">
        <v>1</v>
      </c>
      <c r="H271" s="340"/>
      <c r="I271" s="340"/>
      <c r="J271" s="340">
        <v>0</v>
      </c>
      <c r="K271" s="340"/>
      <c r="L271" s="340"/>
      <c r="M271" s="340"/>
      <c r="N271" s="369"/>
      <c r="O271" t="s">
        <v>627</v>
      </c>
      <c r="R271">
        <f t="shared" si="1"/>
        <v>1</v>
      </c>
    </row>
    <row r="272" spans="1:18" ht="16" hidden="1" x14ac:dyDescent="0.2">
      <c r="A272" s="345">
        <v>10</v>
      </c>
      <c r="B272" s="366" t="s">
        <v>479</v>
      </c>
      <c r="G272" s="340"/>
      <c r="H272" s="340"/>
      <c r="I272" s="340"/>
      <c r="J272" s="340"/>
      <c r="K272" s="340">
        <v>8</v>
      </c>
      <c r="L272" s="340"/>
      <c r="M272" s="340">
        <v>0</v>
      </c>
      <c r="N272" s="369"/>
      <c r="O272" t="s">
        <v>627</v>
      </c>
      <c r="R272">
        <f t="shared" si="1"/>
        <v>8</v>
      </c>
    </row>
    <row r="273" spans="1:18" ht="16" hidden="1" x14ac:dyDescent="0.2">
      <c r="A273" s="345">
        <v>10</v>
      </c>
      <c r="B273" s="366" t="s">
        <v>127</v>
      </c>
      <c r="G273" s="340">
        <v>5</v>
      </c>
      <c r="H273" s="340"/>
      <c r="I273" s="340"/>
      <c r="J273" s="340">
        <v>0</v>
      </c>
      <c r="K273" s="340"/>
      <c r="L273" s="340"/>
      <c r="M273" s="340"/>
      <c r="N273" s="369"/>
      <c r="O273" t="s">
        <v>627</v>
      </c>
      <c r="R273">
        <f t="shared" si="1"/>
        <v>5</v>
      </c>
    </row>
    <row r="274" spans="1:18" ht="16" hidden="1" x14ac:dyDescent="0.2">
      <c r="A274" s="345">
        <v>10</v>
      </c>
      <c r="B274" s="366" t="s">
        <v>482</v>
      </c>
      <c r="G274" s="340"/>
      <c r="H274" s="340"/>
      <c r="I274" s="340"/>
      <c r="J274" s="340"/>
      <c r="K274" s="340">
        <v>1</v>
      </c>
      <c r="L274" s="340"/>
      <c r="M274" s="340">
        <v>0</v>
      </c>
      <c r="N274" s="369"/>
      <c r="O274" t="s">
        <v>627</v>
      </c>
      <c r="R274">
        <f t="shared" si="1"/>
        <v>1</v>
      </c>
    </row>
    <row r="275" spans="1:18" ht="16" hidden="1" x14ac:dyDescent="0.2">
      <c r="A275" s="345">
        <v>11</v>
      </c>
      <c r="B275" s="366" t="s">
        <v>132</v>
      </c>
      <c r="G275" s="340">
        <v>3</v>
      </c>
      <c r="H275" s="340"/>
      <c r="I275" s="340"/>
      <c r="J275" s="340">
        <v>0</v>
      </c>
      <c r="K275" s="340"/>
      <c r="L275" s="340"/>
      <c r="M275" s="340"/>
      <c r="N275" s="369"/>
      <c r="O275" t="s">
        <v>627</v>
      </c>
      <c r="R275">
        <f t="shared" si="1"/>
        <v>3</v>
      </c>
    </row>
    <row r="276" spans="1:18" ht="16" hidden="1" x14ac:dyDescent="0.2">
      <c r="A276" s="345">
        <v>11</v>
      </c>
      <c r="B276" s="390" t="s">
        <v>687</v>
      </c>
      <c r="G276" s="340">
        <v>15</v>
      </c>
      <c r="H276" s="340"/>
      <c r="I276" s="340"/>
      <c r="J276" s="340">
        <v>0</v>
      </c>
      <c r="K276" s="340"/>
      <c r="L276" s="340"/>
      <c r="M276" s="340"/>
      <c r="N276" s="369" t="s">
        <v>906</v>
      </c>
      <c r="O276" t="s">
        <v>627</v>
      </c>
      <c r="R276">
        <f t="shared" si="1"/>
        <v>15</v>
      </c>
    </row>
    <row r="277" spans="1:18" ht="16" hidden="1" x14ac:dyDescent="0.2">
      <c r="A277" s="345">
        <v>11</v>
      </c>
      <c r="B277" s="366" t="s">
        <v>129</v>
      </c>
      <c r="G277" s="340">
        <v>12</v>
      </c>
      <c r="H277" s="340"/>
      <c r="I277" s="340"/>
      <c r="J277" s="340">
        <v>0</v>
      </c>
      <c r="K277" s="340"/>
      <c r="L277" s="340"/>
      <c r="M277" s="340"/>
      <c r="N277" s="369"/>
      <c r="O277" t="s">
        <v>627</v>
      </c>
      <c r="R277">
        <f t="shared" si="1"/>
        <v>12</v>
      </c>
    </row>
    <row r="278" spans="1:18" ht="16" hidden="1" x14ac:dyDescent="0.2">
      <c r="A278" s="345">
        <v>11</v>
      </c>
      <c r="B278" s="366" t="s">
        <v>127</v>
      </c>
      <c r="G278" s="340">
        <v>7</v>
      </c>
      <c r="H278" s="340"/>
      <c r="I278" s="340"/>
      <c r="J278" s="340">
        <v>0</v>
      </c>
      <c r="K278" s="340"/>
      <c r="L278" s="340"/>
      <c r="M278" s="340"/>
      <c r="N278" s="369"/>
      <c r="O278" t="s">
        <v>627</v>
      </c>
      <c r="R278">
        <f t="shared" si="1"/>
        <v>7</v>
      </c>
    </row>
    <row r="279" spans="1:18" ht="16" hidden="1" x14ac:dyDescent="0.2">
      <c r="A279" s="345">
        <v>11</v>
      </c>
      <c r="B279" s="366" t="s">
        <v>348</v>
      </c>
      <c r="G279" s="340">
        <v>12</v>
      </c>
      <c r="H279" s="340"/>
      <c r="I279" s="340"/>
      <c r="J279" s="340">
        <v>0</v>
      </c>
      <c r="K279" s="340"/>
      <c r="L279" s="340"/>
      <c r="M279" s="340"/>
      <c r="N279" s="369"/>
      <c r="O279" t="s">
        <v>627</v>
      </c>
      <c r="R279">
        <f t="shared" si="1"/>
        <v>12</v>
      </c>
    </row>
    <row r="280" spans="1:18" ht="16" hidden="1" x14ac:dyDescent="0.2">
      <c r="A280" s="345">
        <v>11</v>
      </c>
      <c r="B280" s="366" t="s">
        <v>126</v>
      </c>
      <c r="G280" s="340">
        <v>1</v>
      </c>
      <c r="H280" s="340"/>
      <c r="I280" s="340"/>
      <c r="J280" s="340">
        <v>0</v>
      </c>
      <c r="K280" s="340"/>
      <c r="L280" s="340"/>
      <c r="M280" s="340"/>
      <c r="N280" s="369"/>
      <c r="O280" t="s">
        <v>627</v>
      </c>
      <c r="R280">
        <f t="shared" si="1"/>
        <v>1</v>
      </c>
    </row>
    <row r="281" spans="1:18" ht="16" hidden="1" x14ac:dyDescent="0.2">
      <c r="A281" s="345">
        <v>11</v>
      </c>
      <c r="B281" s="366" t="s">
        <v>267</v>
      </c>
      <c r="G281" s="340">
        <v>1</v>
      </c>
      <c r="H281" s="340"/>
      <c r="I281" s="340"/>
      <c r="J281" s="340">
        <v>0</v>
      </c>
      <c r="K281" s="340">
        <v>6</v>
      </c>
      <c r="L281" s="340"/>
      <c r="M281" s="340">
        <v>0</v>
      </c>
      <c r="N281" s="369"/>
      <c r="O281" t="s">
        <v>627</v>
      </c>
      <c r="R281">
        <f t="shared" si="1"/>
        <v>7</v>
      </c>
    </row>
    <row r="282" spans="1:18" ht="16" hidden="1" x14ac:dyDescent="0.2">
      <c r="A282" s="345">
        <v>11</v>
      </c>
      <c r="B282" s="366" t="s">
        <v>479</v>
      </c>
      <c r="G282" s="340"/>
      <c r="H282" s="340"/>
      <c r="I282" s="340"/>
      <c r="J282" s="340"/>
      <c r="K282" s="340">
        <v>27</v>
      </c>
      <c r="L282" s="340"/>
      <c r="M282" s="340">
        <v>0</v>
      </c>
      <c r="N282" s="369"/>
      <c r="O282" t="s">
        <v>627</v>
      </c>
      <c r="R282">
        <f t="shared" si="1"/>
        <v>27</v>
      </c>
    </row>
    <row r="283" spans="1:18" ht="16" hidden="1" x14ac:dyDescent="0.2">
      <c r="A283" s="345">
        <v>11</v>
      </c>
      <c r="B283" s="366" t="s">
        <v>482</v>
      </c>
      <c r="G283" s="340"/>
      <c r="H283" s="340"/>
      <c r="I283" s="340"/>
      <c r="J283" s="340"/>
      <c r="K283" s="340">
        <v>3</v>
      </c>
      <c r="L283" s="340"/>
      <c r="M283" s="340">
        <v>0</v>
      </c>
      <c r="N283" s="369"/>
      <c r="O283" t="s">
        <v>627</v>
      </c>
      <c r="R283">
        <f t="shared" si="1"/>
        <v>3</v>
      </c>
    </row>
    <row r="284" spans="1:18" ht="16" x14ac:dyDescent="0.2">
      <c r="A284" s="345">
        <v>11</v>
      </c>
      <c r="B284" s="383" t="s">
        <v>754</v>
      </c>
      <c r="G284" s="340"/>
      <c r="H284" s="340"/>
      <c r="I284" s="340"/>
      <c r="J284" s="340"/>
      <c r="K284" s="340">
        <v>2</v>
      </c>
      <c r="L284" s="340"/>
      <c r="M284" s="340">
        <v>0</v>
      </c>
      <c r="N284" s="369"/>
      <c r="O284" t="s">
        <v>627</v>
      </c>
      <c r="R284">
        <f t="shared" si="1"/>
        <v>2</v>
      </c>
    </row>
    <row r="285" spans="1:18" ht="16" hidden="1" x14ac:dyDescent="0.2">
      <c r="A285" s="345">
        <v>12</v>
      </c>
      <c r="B285" s="366" t="s">
        <v>132</v>
      </c>
      <c r="G285" s="340">
        <v>1</v>
      </c>
      <c r="H285" s="340"/>
      <c r="I285" s="340"/>
      <c r="J285" s="340">
        <v>1</v>
      </c>
      <c r="K285" s="340"/>
      <c r="L285" s="340"/>
      <c r="M285" s="340"/>
      <c r="N285" s="369"/>
      <c r="O285" t="s">
        <v>627</v>
      </c>
      <c r="R285">
        <f t="shared" si="1"/>
        <v>1</v>
      </c>
    </row>
    <row r="286" spans="1:18" ht="16" hidden="1" x14ac:dyDescent="0.2">
      <c r="A286" s="345">
        <v>12</v>
      </c>
      <c r="B286" s="366" t="s">
        <v>348</v>
      </c>
      <c r="G286" s="340">
        <v>5</v>
      </c>
      <c r="H286" s="340"/>
      <c r="I286" s="340"/>
      <c r="J286" s="340">
        <v>0</v>
      </c>
      <c r="K286" s="340">
        <v>1</v>
      </c>
      <c r="L286" s="340"/>
      <c r="M286" s="340">
        <v>0</v>
      </c>
      <c r="N286" s="369"/>
      <c r="O286" t="s">
        <v>627</v>
      </c>
      <c r="R286">
        <f t="shared" si="1"/>
        <v>6</v>
      </c>
    </row>
    <row r="287" spans="1:18" ht="16" hidden="1" x14ac:dyDescent="0.2">
      <c r="A287" s="345">
        <v>12</v>
      </c>
      <c r="B287" s="366" t="s">
        <v>267</v>
      </c>
      <c r="G287" s="340">
        <v>3</v>
      </c>
      <c r="H287" s="340"/>
      <c r="I287" s="340"/>
      <c r="J287" s="340">
        <v>0</v>
      </c>
      <c r="K287" s="340">
        <v>26</v>
      </c>
      <c r="L287" s="340">
        <v>1</v>
      </c>
      <c r="M287" s="340">
        <v>0</v>
      </c>
      <c r="N287" s="369"/>
      <c r="O287" t="s">
        <v>627</v>
      </c>
      <c r="R287">
        <f t="shared" si="1"/>
        <v>30</v>
      </c>
    </row>
    <row r="288" spans="1:18" ht="16" hidden="1" x14ac:dyDescent="0.2">
      <c r="A288" s="345">
        <v>12</v>
      </c>
      <c r="B288" s="366" t="s">
        <v>139</v>
      </c>
      <c r="G288" s="340">
        <v>1</v>
      </c>
      <c r="H288" s="340"/>
      <c r="I288" s="340">
        <v>1</v>
      </c>
      <c r="J288" s="340">
        <v>0</v>
      </c>
      <c r="K288" s="340"/>
      <c r="L288" s="340"/>
      <c r="M288" s="340"/>
      <c r="N288" s="369"/>
      <c r="O288" t="s">
        <v>627</v>
      </c>
      <c r="R288">
        <f t="shared" si="1"/>
        <v>2</v>
      </c>
    </row>
    <row r="289" spans="1:18" ht="16" hidden="1" x14ac:dyDescent="0.2">
      <c r="A289" s="345">
        <v>12</v>
      </c>
      <c r="B289" s="366" t="s">
        <v>129</v>
      </c>
      <c r="G289" s="340">
        <v>17</v>
      </c>
      <c r="H289" s="340"/>
      <c r="I289" s="340"/>
      <c r="J289" s="340">
        <v>0</v>
      </c>
      <c r="K289" s="340"/>
      <c r="L289" s="340"/>
      <c r="M289" s="340"/>
      <c r="N289" s="369"/>
      <c r="O289" t="s">
        <v>627</v>
      </c>
      <c r="R289">
        <f t="shared" si="1"/>
        <v>17</v>
      </c>
    </row>
    <row r="290" spans="1:18" ht="16" hidden="1" x14ac:dyDescent="0.2">
      <c r="A290" s="345">
        <v>12</v>
      </c>
      <c r="B290" s="390" t="s">
        <v>687</v>
      </c>
      <c r="G290" s="340">
        <v>14</v>
      </c>
      <c r="H290" s="340"/>
      <c r="I290" s="340"/>
      <c r="J290" s="340">
        <v>0</v>
      </c>
      <c r="K290" s="340"/>
      <c r="L290" s="340"/>
      <c r="M290" s="340"/>
      <c r="N290" s="369" t="s">
        <v>906</v>
      </c>
      <c r="O290" t="s">
        <v>627</v>
      </c>
      <c r="R290">
        <f t="shared" si="1"/>
        <v>14</v>
      </c>
    </row>
    <row r="291" spans="1:18" ht="16" hidden="1" x14ac:dyDescent="0.2">
      <c r="A291" s="345">
        <v>12</v>
      </c>
      <c r="B291" s="366" t="s">
        <v>479</v>
      </c>
      <c r="G291" s="340"/>
      <c r="H291" s="340"/>
      <c r="I291" s="340"/>
      <c r="J291" s="340"/>
      <c r="K291" s="340">
        <v>39</v>
      </c>
      <c r="L291" s="340"/>
      <c r="M291" s="340">
        <v>2</v>
      </c>
      <c r="N291" s="369"/>
      <c r="O291" t="s">
        <v>627</v>
      </c>
      <c r="R291">
        <f t="shared" si="1"/>
        <v>41</v>
      </c>
    </row>
    <row r="292" spans="1:18" ht="16" x14ac:dyDescent="0.2">
      <c r="A292" s="345">
        <v>12</v>
      </c>
      <c r="B292" s="383" t="s">
        <v>754</v>
      </c>
      <c r="G292" s="340"/>
      <c r="H292" s="340"/>
      <c r="I292" s="340"/>
      <c r="J292" s="340"/>
      <c r="K292" s="340">
        <v>2</v>
      </c>
      <c r="L292" s="340"/>
      <c r="M292" s="340">
        <v>0</v>
      </c>
      <c r="N292" s="369"/>
      <c r="O292" t="s">
        <v>627</v>
      </c>
      <c r="R292">
        <f t="shared" si="1"/>
        <v>2</v>
      </c>
    </row>
    <row r="293" spans="1:18" ht="16" hidden="1" x14ac:dyDescent="0.2">
      <c r="A293" s="345">
        <v>12</v>
      </c>
      <c r="B293" s="366" t="s">
        <v>128</v>
      </c>
      <c r="G293" s="340"/>
      <c r="H293" s="340"/>
      <c r="I293" s="340"/>
      <c r="J293" s="340"/>
      <c r="K293" s="340">
        <v>5</v>
      </c>
      <c r="L293" s="340"/>
      <c r="M293" s="340">
        <v>2</v>
      </c>
      <c r="N293" s="369"/>
      <c r="O293" t="s">
        <v>627</v>
      </c>
      <c r="R293">
        <f t="shared" si="1"/>
        <v>7</v>
      </c>
    </row>
    <row r="294" spans="1:18" ht="16" hidden="1" x14ac:dyDescent="0.2">
      <c r="A294" s="345">
        <v>12</v>
      </c>
      <c r="B294" s="393" t="s">
        <v>480</v>
      </c>
      <c r="G294" s="340">
        <v>1</v>
      </c>
      <c r="H294" s="340"/>
      <c r="I294" s="340"/>
      <c r="J294" s="340">
        <v>0</v>
      </c>
      <c r="K294" s="340"/>
      <c r="L294" s="340"/>
      <c r="M294" s="340"/>
      <c r="N294" s="369" t="s">
        <v>910</v>
      </c>
      <c r="O294" t="s">
        <v>627</v>
      </c>
      <c r="R294">
        <f t="shared" si="1"/>
        <v>1</v>
      </c>
    </row>
    <row r="295" spans="1:18" ht="16" hidden="1" x14ac:dyDescent="0.2">
      <c r="A295" s="345">
        <v>12</v>
      </c>
      <c r="B295" s="366" t="s">
        <v>127</v>
      </c>
      <c r="G295" s="340">
        <v>2</v>
      </c>
      <c r="H295" s="340"/>
      <c r="I295" s="340"/>
      <c r="J295" s="340">
        <v>0</v>
      </c>
      <c r="K295" s="340"/>
      <c r="L295" s="340"/>
      <c r="M295" s="340"/>
      <c r="N295" s="369"/>
      <c r="O295" t="s">
        <v>627</v>
      </c>
      <c r="R295">
        <f t="shared" si="1"/>
        <v>2</v>
      </c>
    </row>
    <row r="296" spans="1:18" ht="16" hidden="1" x14ac:dyDescent="0.2">
      <c r="A296" s="345">
        <v>13</v>
      </c>
      <c r="B296" s="366" t="s">
        <v>348</v>
      </c>
      <c r="G296" s="340">
        <v>8</v>
      </c>
      <c r="H296" s="340"/>
      <c r="I296" s="340">
        <v>2</v>
      </c>
      <c r="J296" s="340">
        <v>0</v>
      </c>
      <c r="K296" s="340"/>
      <c r="L296" s="340"/>
      <c r="M296" s="340"/>
      <c r="N296" s="369"/>
      <c r="O296" t="s">
        <v>627</v>
      </c>
      <c r="R296">
        <f t="shared" si="1"/>
        <v>10</v>
      </c>
    </row>
    <row r="297" spans="1:18" ht="16" hidden="1" x14ac:dyDescent="0.2">
      <c r="A297" s="345">
        <v>13</v>
      </c>
      <c r="B297" s="390" t="s">
        <v>687</v>
      </c>
      <c r="G297" s="340">
        <v>10</v>
      </c>
      <c r="H297" s="340"/>
      <c r="I297" s="340"/>
      <c r="J297" s="340">
        <v>0</v>
      </c>
      <c r="K297" s="340"/>
      <c r="L297" s="340"/>
      <c r="M297" s="340"/>
      <c r="N297" s="369" t="s">
        <v>906</v>
      </c>
      <c r="O297" t="s">
        <v>627</v>
      </c>
      <c r="R297">
        <f t="shared" ref="R297:R354" si="2">SUM(G297:I297,K297:N297)</f>
        <v>10</v>
      </c>
    </row>
    <row r="298" spans="1:18" ht="16" hidden="1" x14ac:dyDescent="0.2">
      <c r="A298" s="345">
        <v>13</v>
      </c>
      <c r="B298" s="366" t="s">
        <v>479</v>
      </c>
      <c r="G298" s="340">
        <v>0</v>
      </c>
      <c r="H298" s="340"/>
      <c r="I298" s="340"/>
      <c r="J298" s="340"/>
      <c r="K298" s="340">
        <v>7</v>
      </c>
      <c r="L298" s="340"/>
      <c r="M298" s="340">
        <v>0</v>
      </c>
      <c r="N298" s="369"/>
      <c r="O298" t="s">
        <v>627</v>
      </c>
      <c r="R298">
        <f t="shared" si="2"/>
        <v>7</v>
      </c>
    </row>
    <row r="299" spans="1:18" ht="16" hidden="1" x14ac:dyDescent="0.2">
      <c r="A299" s="345">
        <v>13</v>
      </c>
      <c r="B299" s="366" t="s">
        <v>267</v>
      </c>
      <c r="G299" s="340"/>
      <c r="H299" s="340"/>
      <c r="I299" s="340">
        <v>2</v>
      </c>
      <c r="J299" s="340"/>
      <c r="K299" s="340">
        <v>11</v>
      </c>
      <c r="L299" s="340"/>
      <c r="M299" s="340">
        <v>0</v>
      </c>
      <c r="N299" s="369"/>
      <c r="O299" t="s">
        <v>627</v>
      </c>
      <c r="R299">
        <f t="shared" si="2"/>
        <v>13</v>
      </c>
    </row>
    <row r="300" spans="1:18" ht="16" hidden="1" x14ac:dyDescent="0.2">
      <c r="A300" s="345">
        <v>13</v>
      </c>
      <c r="B300" s="366" t="s">
        <v>273</v>
      </c>
      <c r="G300" s="340"/>
      <c r="H300" s="340"/>
      <c r="I300" s="340"/>
      <c r="J300" s="340"/>
      <c r="K300" s="340">
        <v>6</v>
      </c>
      <c r="L300" s="340"/>
      <c r="M300" s="340">
        <v>0</v>
      </c>
      <c r="N300" s="369"/>
      <c r="O300" t="s">
        <v>627</v>
      </c>
      <c r="R300">
        <f t="shared" si="2"/>
        <v>6</v>
      </c>
    </row>
    <row r="301" spans="1:18" ht="16" hidden="1" x14ac:dyDescent="0.2">
      <c r="A301" s="345">
        <v>13</v>
      </c>
      <c r="B301" s="366" t="s">
        <v>128</v>
      </c>
      <c r="G301" s="340"/>
      <c r="H301" s="340"/>
      <c r="I301" s="340"/>
      <c r="J301" s="340"/>
      <c r="K301" s="340">
        <v>6</v>
      </c>
      <c r="L301" s="340"/>
      <c r="M301" s="340">
        <v>0</v>
      </c>
      <c r="N301" s="369"/>
      <c r="O301" t="s">
        <v>627</v>
      </c>
      <c r="R301">
        <f t="shared" si="2"/>
        <v>6</v>
      </c>
    </row>
    <row r="302" spans="1:18" ht="16" hidden="1" x14ac:dyDescent="0.2">
      <c r="A302" s="345">
        <v>13</v>
      </c>
      <c r="B302" s="366" t="s">
        <v>126</v>
      </c>
      <c r="G302" s="340">
        <v>1</v>
      </c>
      <c r="H302" s="340"/>
      <c r="I302" s="340"/>
      <c r="J302" s="340">
        <v>0</v>
      </c>
      <c r="K302" s="340"/>
      <c r="L302" s="340"/>
      <c r="M302" s="340"/>
      <c r="N302" s="369"/>
      <c r="O302" t="s">
        <v>627</v>
      </c>
      <c r="R302">
        <f t="shared" si="2"/>
        <v>1</v>
      </c>
    </row>
    <row r="303" spans="1:18" ht="16" hidden="1" x14ac:dyDescent="0.2">
      <c r="A303" s="345">
        <v>14</v>
      </c>
      <c r="B303" s="366" t="s">
        <v>139</v>
      </c>
      <c r="G303" s="340">
        <v>1</v>
      </c>
      <c r="H303" s="340"/>
      <c r="I303" s="340"/>
      <c r="J303" s="340">
        <v>1</v>
      </c>
      <c r="K303" s="340"/>
      <c r="L303" s="340"/>
      <c r="M303" s="340"/>
      <c r="N303" s="369"/>
      <c r="O303" t="s">
        <v>627</v>
      </c>
      <c r="R303">
        <f t="shared" si="2"/>
        <v>1</v>
      </c>
    </row>
    <row r="304" spans="1:18" ht="16" hidden="1" x14ac:dyDescent="0.2">
      <c r="A304" s="345">
        <v>14</v>
      </c>
      <c r="B304" s="366" t="s">
        <v>126</v>
      </c>
      <c r="G304" s="340">
        <v>6</v>
      </c>
      <c r="H304" s="340"/>
      <c r="I304" s="340">
        <v>2</v>
      </c>
      <c r="J304" s="340">
        <v>0</v>
      </c>
      <c r="K304" s="340">
        <v>2</v>
      </c>
      <c r="L304" s="340"/>
      <c r="M304" s="340">
        <v>0</v>
      </c>
      <c r="N304" s="369"/>
      <c r="O304" t="s">
        <v>627</v>
      </c>
      <c r="R304">
        <f t="shared" si="2"/>
        <v>10</v>
      </c>
    </row>
    <row r="305" spans="1:18" ht="16" hidden="1" x14ac:dyDescent="0.2">
      <c r="A305" s="345">
        <v>14</v>
      </c>
      <c r="B305" s="366" t="s">
        <v>348</v>
      </c>
      <c r="G305" s="340">
        <v>2</v>
      </c>
      <c r="H305" s="340"/>
      <c r="I305" s="340"/>
      <c r="J305" s="340">
        <v>0</v>
      </c>
      <c r="K305" s="340">
        <v>2</v>
      </c>
      <c r="L305" s="340"/>
      <c r="M305" s="340">
        <v>0</v>
      </c>
      <c r="N305" s="369"/>
      <c r="O305" t="s">
        <v>627</v>
      </c>
      <c r="R305">
        <f t="shared" si="2"/>
        <v>4</v>
      </c>
    </row>
    <row r="306" spans="1:18" ht="16" hidden="1" x14ac:dyDescent="0.2">
      <c r="A306" s="345">
        <v>14</v>
      </c>
      <c r="B306" s="390" t="s">
        <v>687</v>
      </c>
      <c r="G306" s="340">
        <v>14</v>
      </c>
      <c r="H306" s="340"/>
      <c r="I306" s="340"/>
      <c r="J306" s="340">
        <v>0</v>
      </c>
      <c r="K306" s="340"/>
      <c r="L306" s="340"/>
      <c r="M306" s="340"/>
      <c r="N306" s="369" t="s">
        <v>906</v>
      </c>
      <c r="O306" t="s">
        <v>627</v>
      </c>
      <c r="R306">
        <f t="shared" si="2"/>
        <v>14</v>
      </c>
    </row>
    <row r="307" spans="1:18" ht="16" hidden="1" x14ac:dyDescent="0.2">
      <c r="A307" s="345">
        <v>14</v>
      </c>
      <c r="B307" s="366" t="s">
        <v>477</v>
      </c>
      <c r="G307" s="340">
        <v>1</v>
      </c>
      <c r="H307" s="340"/>
      <c r="I307" s="340"/>
      <c r="J307" s="340">
        <v>0</v>
      </c>
      <c r="K307" s="340">
        <v>1</v>
      </c>
      <c r="L307" s="340"/>
      <c r="M307" s="340">
        <v>0</v>
      </c>
      <c r="N307" s="369"/>
      <c r="O307" t="s">
        <v>627</v>
      </c>
      <c r="R307">
        <f t="shared" si="2"/>
        <v>2</v>
      </c>
    </row>
    <row r="308" spans="1:18" ht="16" hidden="1" x14ac:dyDescent="0.2">
      <c r="A308" s="345">
        <v>14</v>
      </c>
      <c r="B308" s="366" t="s">
        <v>479</v>
      </c>
      <c r="G308" s="340"/>
      <c r="H308" s="340"/>
      <c r="I308" s="340"/>
      <c r="J308" s="340"/>
      <c r="K308" s="340">
        <v>11</v>
      </c>
      <c r="L308" s="340"/>
      <c r="M308" s="340">
        <v>0</v>
      </c>
      <c r="N308" s="369"/>
      <c r="O308" t="s">
        <v>627</v>
      </c>
      <c r="R308">
        <f t="shared" si="2"/>
        <v>11</v>
      </c>
    </row>
    <row r="309" spans="1:18" ht="16" hidden="1" x14ac:dyDescent="0.2">
      <c r="A309" s="345">
        <v>14</v>
      </c>
      <c r="B309" s="366" t="s">
        <v>488</v>
      </c>
      <c r="G309" s="340"/>
      <c r="H309" s="340"/>
      <c r="I309" s="340"/>
      <c r="J309" s="340"/>
      <c r="K309" s="340">
        <v>1</v>
      </c>
      <c r="L309" s="340"/>
      <c r="M309" s="340">
        <v>0</v>
      </c>
      <c r="N309" s="369"/>
      <c r="O309" t="s">
        <v>627</v>
      </c>
      <c r="R309">
        <f t="shared" si="2"/>
        <v>1</v>
      </c>
    </row>
    <row r="310" spans="1:18" ht="16" x14ac:dyDescent="0.2">
      <c r="A310" s="345">
        <v>14</v>
      </c>
      <c r="B310" s="383" t="s">
        <v>754</v>
      </c>
      <c r="G310" s="340"/>
      <c r="H310" s="340"/>
      <c r="I310" s="340"/>
      <c r="J310" s="340"/>
      <c r="K310" s="340">
        <v>1</v>
      </c>
      <c r="L310" s="340"/>
      <c r="M310" s="340">
        <v>0</v>
      </c>
      <c r="N310" s="369"/>
      <c r="O310" t="s">
        <v>627</v>
      </c>
      <c r="R310">
        <f t="shared" si="2"/>
        <v>1</v>
      </c>
    </row>
    <row r="311" spans="1:18" ht="16" hidden="1" x14ac:dyDescent="0.2">
      <c r="A311" s="345">
        <v>14</v>
      </c>
      <c r="B311" s="366" t="s">
        <v>267</v>
      </c>
      <c r="G311" s="340"/>
      <c r="H311" s="340"/>
      <c r="I311" s="340"/>
      <c r="J311" s="340"/>
      <c r="K311" s="340">
        <v>1</v>
      </c>
      <c r="L311" s="340"/>
      <c r="M311" s="340">
        <v>0</v>
      </c>
      <c r="N311" s="369"/>
      <c r="O311" t="s">
        <v>627</v>
      </c>
      <c r="R311">
        <f t="shared" si="2"/>
        <v>1</v>
      </c>
    </row>
    <row r="312" spans="1:18" ht="16" hidden="1" x14ac:dyDescent="0.2">
      <c r="A312" s="345">
        <v>14</v>
      </c>
      <c r="B312" s="366" t="s">
        <v>128</v>
      </c>
      <c r="G312" s="340"/>
      <c r="H312" s="340"/>
      <c r="I312" s="340"/>
      <c r="J312" s="340"/>
      <c r="K312" s="340">
        <v>1</v>
      </c>
      <c r="L312" s="340"/>
      <c r="M312" s="340">
        <v>0</v>
      </c>
      <c r="N312" s="369"/>
      <c r="O312" t="s">
        <v>627</v>
      </c>
      <c r="R312">
        <f t="shared" si="2"/>
        <v>1</v>
      </c>
    </row>
    <row r="313" spans="1:18" ht="16" hidden="1" x14ac:dyDescent="0.2">
      <c r="A313" s="345">
        <v>14</v>
      </c>
      <c r="B313" s="366" t="s">
        <v>129</v>
      </c>
      <c r="G313" s="340">
        <v>12</v>
      </c>
      <c r="H313" s="340"/>
      <c r="I313" s="340"/>
      <c r="J313" s="340">
        <v>0</v>
      </c>
      <c r="K313" s="340"/>
      <c r="L313" s="340"/>
      <c r="M313" s="340"/>
      <c r="N313" s="369"/>
      <c r="O313" t="s">
        <v>627</v>
      </c>
      <c r="R313">
        <f t="shared" si="2"/>
        <v>12</v>
      </c>
    </row>
    <row r="314" spans="1:18" ht="16" hidden="1" x14ac:dyDescent="0.2">
      <c r="A314" s="345">
        <v>15</v>
      </c>
      <c r="B314" s="366" t="s">
        <v>348</v>
      </c>
      <c r="G314" s="340">
        <v>7</v>
      </c>
      <c r="H314" s="340"/>
      <c r="I314" s="340"/>
      <c r="J314" s="340">
        <v>0</v>
      </c>
      <c r="K314" s="340"/>
      <c r="L314" s="340"/>
      <c r="M314" s="340"/>
      <c r="N314" s="369"/>
      <c r="O314" t="s">
        <v>627</v>
      </c>
      <c r="R314">
        <f t="shared" si="2"/>
        <v>7</v>
      </c>
    </row>
    <row r="315" spans="1:18" ht="16" hidden="1" x14ac:dyDescent="0.2">
      <c r="A315" s="345">
        <v>15</v>
      </c>
      <c r="B315" s="390" t="s">
        <v>687</v>
      </c>
      <c r="G315" s="340">
        <v>13</v>
      </c>
      <c r="H315" s="340"/>
      <c r="I315" s="340"/>
      <c r="J315" s="340"/>
      <c r="K315" s="340"/>
      <c r="L315" s="340"/>
      <c r="M315" s="340"/>
      <c r="N315" s="369" t="s">
        <v>906</v>
      </c>
      <c r="O315" t="s">
        <v>627</v>
      </c>
      <c r="R315">
        <f t="shared" si="2"/>
        <v>13</v>
      </c>
    </row>
    <row r="316" spans="1:18" ht="16" hidden="1" x14ac:dyDescent="0.2">
      <c r="A316" s="345">
        <v>15</v>
      </c>
      <c r="B316" s="366" t="s">
        <v>479</v>
      </c>
      <c r="G316" s="340"/>
      <c r="H316" s="340"/>
      <c r="I316" s="340"/>
      <c r="J316" s="340"/>
      <c r="K316" s="340">
        <v>4</v>
      </c>
      <c r="L316" s="340"/>
      <c r="M316" s="340">
        <v>0</v>
      </c>
      <c r="N316" s="369"/>
      <c r="O316" t="s">
        <v>627</v>
      </c>
      <c r="R316">
        <f t="shared" si="2"/>
        <v>4</v>
      </c>
    </row>
    <row r="317" spans="1:18" ht="16" hidden="1" x14ac:dyDescent="0.2">
      <c r="A317" s="345">
        <v>15</v>
      </c>
      <c r="B317" s="366" t="s">
        <v>139</v>
      </c>
      <c r="G317" s="340">
        <v>1</v>
      </c>
      <c r="H317" s="340"/>
      <c r="I317" s="340"/>
      <c r="J317" s="340">
        <v>0</v>
      </c>
      <c r="K317" s="340"/>
      <c r="L317" s="340"/>
      <c r="M317" s="340"/>
      <c r="N317" s="369"/>
      <c r="O317" t="s">
        <v>627</v>
      </c>
      <c r="R317">
        <f t="shared" si="2"/>
        <v>1</v>
      </c>
    </row>
    <row r="318" spans="1:18" ht="16" hidden="1" x14ac:dyDescent="0.2">
      <c r="A318" s="345">
        <v>15</v>
      </c>
      <c r="B318" s="393" t="s">
        <v>480</v>
      </c>
      <c r="G318" s="340">
        <v>1</v>
      </c>
      <c r="H318" s="340"/>
      <c r="I318" s="340"/>
      <c r="J318" s="340">
        <v>0</v>
      </c>
      <c r="K318" s="340"/>
      <c r="L318" s="340"/>
      <c r="M318" s="340"/>
      <c r="N318" s="369" t="s">
        <v>910</v>
      </c>
      <c r="O318" t="s">
        <v>627</v>
      </c>
      <c r="R318">
        <f t="shared" si="2"/>
        <v>1</v>
      </c>
    </row>
    <row r="319" spans="1:18" ht="16" hidden="1" x14ac:dyDescent="0.2">
      <c r="A319" s="345">
        <v>15</v>
      </c>
      <c r="B319" s="366" t="s">
        <v>483</v>
      </c>
      <c r="G319" s="340"/>
      <c r="H319" s="340"/>
      <c r="I319" s="340"/>
      <c r="J319" s="340"/>
      <c r="K319" s="340">
        <v>2</v>
      </c>
      <c r="L319" s="340"/>
      <c r="M319" s="340">
        <v>0</v>
      </c>
      <c r="N319" s="369"/>
      <c r="O319" t="s">
        <v>627</v>
      </c>
      <c r="R319">
        <f t="shared" si="2"/>
        <v>2</v>
      </c>
    </row>
    <row r="320" spans="1:18" ht="16" hidden="1" x14ac:dyDescent="0.2">
      <c r="A320" s="345">
        <v>15</v>
      </c>
      <c r="B320" s="366" t="s">
        <v>129</v>
      </c>
      <c r="G320" s="340">
        <v>13</v>
      </c>
      <c r="H320" s="340"/>
      <c r="I320" s="340"/>
      <c r="J320" s="340">
        <v>0</v>
      </c>
      <c r="K320" s="340"/>
      <c r="L320" s="340"/>
      <c r="M320" s="340"/>
      <c r="N320" s="369"/>
      <c r="O320" t="s">
        <v>627</v>
      </c>
      <c r="R320">
        <f t="shared" si="2"/>
        <v>13</v>
      </c>
    </row>
    <row r="321" spans="1:18" ht="16" hidden="1" x14ac:dyDescent="0.2">
      <c r="A321" s="345">
        <v>15</v>
      </c>
      <c r="B321" s="366" t="s">
        <v>273</v>
      </c>
      <c r="G321" s="340"/>
      <c r="H321" s="340"/>
      <c r="I321" s="340"/>
      <c r="J321" s="340"/>
      <c r="K321" s="340">
        <v>3</v>
      </c>
      <c r="L321" s="340">
        <v>1</v>
      </c>
      <c r="M321" s="340">
        <v>0</v>
      </c>
      <c r="N321" s="369"/>
      <c r="O321" t="s">
        <v>627</v>
      </c>
      <c r="R321">
        <f t="shared" si="2"/>
        <v>4</v>
      </c>
    </row>
    <row r="322" spans="1:18" ht="16" hidden="1" x14ac:dyDescent="0.2">
      <c r="A322" s="345">
        <v>15</v>
      </c>
      <c r="B322" s="366" t="s">
        <v>267</v>
      </c>
      <c r="G322" s="340"/>
      <c r="H322" s="340"/>
      <c r="I322" s="340"/>
      <c r="J322" s="340"/>
      <c r="K322" s="340">
        <v>2</v>
      </c>
      <c r="L322" s="340"/>
      <c r="M322" s="340">
        <v>0</v>
      </c>
      <c r="N322" s="369"/>
      <c r="O322" t="s">
        <v>627</v>
      </c>
      <c r="R322">
        <f t="shared" si="2"/>
        <v>2</v>
      </c>
    </row>
    <row r="323" spans="1:18" ht="16" x14ac:dyDescent="0.2">
      <c r="A323" s="345">
        <v>15</v>
      </c>
      <c r="B323" s="383" t="s">
        <v>754</v>
      </c>
      <c r="G323" s="340"/>
      <c r="H323" s="340"/>
      <c r="I323" s="340"/>
      <c r="J323" s="340"/>
      <c r="K323" s="340">
        <v>1</v>
      </c>
      <c r="L323" s="340"/>
      <c r="M323" s="340">
        <v>0</v>
      </c>
      <c r="N323" s="369"/>
      <c r="O323" t="s">
        <v>627</v>
      </c>
      <c r="R323">
        <f t="shared" si="2"/>
        <v>1</v>
      </c>
    </row>
    <row r="324" spans="1:18" ht="16" hidden="1" x14ac:dyDescent="0.2">
      <c r="A324" s="345">
        <v>16</v>
      </c>
      <c r="B324" s="366" t="s">
        <v>126</v>
      </c>
      <c r="G324" s="340">
        <v>1</v>
      </c>
      <c r="H324" s="340"/>
      <c r="I324" s="340"/>
      <c r="J324" s="340">
        <v>0</v>
      </c>
      <c r="K324" s="340"/>
      <c r="L324" s="340"/>
      <c r="M324" s="340"/>
      <c r="N324" s="369"/>
      <c r="O324" t="s">
        <v>627</v>
      </c>
      <c r="R324">
        <f t="shared" si="2"/>
        <v>1</v>
      </c>
    </row>
    <row r="325" spans="1:18" ht="16" hidden="1" x14ac:dyDescent="0.2">
      <c r="A325" s="345">
        <v>16</v>
      </c>
      <c r="B325" s="366" t="s">
        <v>348</v>
      </c>
      <c r="G325" s="340">
        <v>5</v>
      </c>
      <c r="H325" s="340"/>
      <c r="I325" s="340"/>
      <c r="J325" s="340">
        <v>0</v>
      </c>
      <c r="K325" s="340"/>
      <c r="L325" s="340"/>
      <c r="M325" s="340"/>
      <c r="N325" s="369"/>
      <c r="O325" t="s">
        <v>627</v>
      </c>
      <c r="R325">
        <f t="shared" si="2"/>
        <v>5</v>
      </c>
    </row>
    <row r="326" spans="1:18" ht="16" hidden="1" x14ac:dyDescent="0.2">
      <c r="A326" s="345">
        <v>16</v>
      </c>
      <c r="B326" s="366" t="s">
        <v>480</v>
      </c>
      <c r="G326" s="340">
        <v>1</v>
      </c>
      <c r="H326" s="340"/>
      <c r="I326" s="340"/>
      <c r="J326" s="340">
        <v>0</v>
      </c>
      <c r="K326" s="340"/>
      <c r="L326" s="340"/>
      <c r="M326" s="340"/>
      <c r="N326" s="369"/>
      <c r="O326" t="s">
        <v>627</v>
      </c>
      <c r="R326">
        <f t="shared" si="2"/>
        <v>1</v>
      </c>
    </row>
    <row r="327" spans="1:18" ht="16" hidden="1" x14ac:dyDescent="0.2">
      <c r="A327" s="345">
        <v>16</v>
      </c>
      <c r="B327" s="390" t="s">
        <v>687</v>
      </c>
      <c r="G327" s="340">
        <v>14</v>
      </c>
      <c r="H327" s="340"/>
      <c r="I327" s="340"/>
      <c r="J327" s="340">
        <v>0</v>
      </c>
      <c r="K327" s="340"/>
      <c r="L327" s="340"/>
      <c r="M327" s="340"/>
      <c r="N327" s="369" t="s">
        <v>906</v>
      </c>
      <c r="O327" t="s">
        <v>627</v>
      </c>
      <c r="R327">
        <f t="shared" si="2"/>
        <v>14</v>
      </c>
    </row>
    <row r="328" spans="1:18" ht="16" hidden="1" x14ac:dyDescent="0.2">
      <c r="A328" s="345">
        <v>16</v>
      </c>
      <c r="B328" s="366" t="s">
        <v>477</v>
      </c>
      <c r="G328" s="340">
        <v>1</v>
      </c>
      <c r="H328" s="340"/>
      <c r="I328" s="340"/>
      <c r="J328" s="340">
        <v>1</v>
      </c>
      <c r="K328" s="340">
        <v>0</v>
      </c>
      <c r="L328" s="340"/>
      <c r="M328" s="340">
        <v>0</v>
      </c>
      <c r="N328" s="369"/>
      <c r="O328" t="s">
        <v>627</v>
      </c>
      <c r="R328">
        <f t="shared" si="2"/>
        <v>1</v>
      </c>
    </row>
    <row r="329" spans="1:18" ht="16" hidden="1" x14ac:dyDescent="0.2">
      <c r="A329" s="345">
        <v>16</v>
      </c>
      <c r="B329" s="366" t="s">
        <v>479</v>
      </c>
      <c r="G329" s="340"/>
      <c r="H329" s="340"/>
      <c r="I329" s="340"/>
      <c r="J329" s="340"/>
      <c r="K329" s="340">
        <v>3</v>
      </c>
      <c r="L329" s="340"/>
      <c r="M329" s="340">
        <v>0</v>
      </c>
      <c r="N329" s="369"/>
      <c r="O329" t="s">
        <v>627</v>
      </c>
      <c r="R329">
        <f t="shared" si="2"/>
        <v>3</v>
      </c>
    </row>
    <row r="330" spans="1:18" ht="16" hidden="1" x14ac:dyDescent="0.2">
      <c r="A330" s="345">
        <v>16</v>
      </c>
      <c r="B330" s="366" t="s">
        <v>484</v>
      </c>
      <c r="G330" s="340"/>
      <c r="H330" s="340"/>
      <c r="I330" s="340"/>
      <c r="J330" s="340"/>
      <c r="K330" s="340">
        <v>1</v>
      </c>
      <c r="L330" s="340"/>
      <c r="M330" s="340">
        <v>0</v>
      </c>
      <c r="N330" s="369"/>
      <c r="O330" t="s">
        <v>627</v>
      </c>
      <c r="R330">
        <f t="shared" si="2"/>
        <v>1</v>
      </c>
    </row>
    <row r="331" spans="1:18" ht="16" hidden="1" x14ac:dyDescent="0.2">
      <c r="A331" s="345">
        <v>16</v>
      </c>
      <c r="B331" s="366" t="s">
        <v>661</v>
      </c>
      <c r="G331" s="340">
        <v>1</v>
      </c>
      <c r="H331" s="340"/>
      <c r="I331" s="340"/>
      <c r="J331" s="340">
        <v>1</v>
      </c>
      <c r="K331" s="340"/>
      <c r="L331" s="340"/>
      <c r="M331" s="340"/>
      <c r="N331" s="369"/>
      <c r="O331" t="s">
        <v>627</v>
      </c>
      <c r="R331">
        <f t="shared" si="2"/>
        <v>1</v>
      </c>
    </row>
    <row r="332" spans="1:18" ht="16" hidden="1" x14ac:dyDescent="0.2">
      <c r="A332" s="345">
        <v>16</v>
      </c>
      <c r="B332" s="366" t="s">
        <v>127</v>
      </c>
      <c r="G332" s="340">
        <v>9</v>
      </c>
      <c r="H332" s="340"/>
      <c r="I332" s="340"/>
      <c r="J332" s="340">
        <v>0</v>
      </c>
      <c r="K332" s="340"/>
      <c r="L332" s="340"/>
      <c r="M332" s="340"/>
      <c r="N332" s="369"/>
      <c r="O332" t="s">
        <v>627</v>
      </c>
      <c r="R332">
        <f t="shared" si="2"/>
        <v>9</v>
      </c>
    </row>
    <row r="333" spans="1:18" ht="16" hidden="1" x14ac:dyDescent="0.2">
      <c r="A333" s="345">
        <v>16</v>
      </c>
      <c r="B333" s="366" t="s">
        <v>129</v>
      </c>
      <c r="G333" s="340">
        <v>19</v>
      </c>
      <c r="H333" s="340"/>
      <c r="I333" s="340"/>
      <c r="J333" s="340">
        <v>0</v>
      </c>
      <c r="K333" s="340"/>
      <c r="L333" s="340"/>
      <c r="M333" s="340"/>
      <c r="N333" s="369"/>
      <c r="O333" t="s">
        <v>627</v>
      </c>
      <c r="R333">
        <f t="shared" si="2"/>
        <v>19</v>
      </c>
    </row>
    <row r="334" spans="1:18" ht="16" hidden="1" x14ac:dyDescent="0.2">
      <c r="A334" s="345">
        <v>17</v>
      </c>
      <c r="B334" s="366" t="s">
        <v>126</v>
      </c>
      <c r="G334" s="340">
        <v>1</v>
      </c>
      <c r="H334" s="340"/>
      <c r="I334" s="340"/>
      <c r="J334" s="340">
        <v>0</v>
      </c>
      <c r="K334" s="340"/>
      <c r="L334" s="340"/>
      <c r="M334" s="340"/>
      <c r="N334" s="369"/>
      <c r="O334" t="s">
        <v>627</v>
      </c>
      <c r="R334">
        <f t="shared" si="2"/>
        <v>1</v>
      </c>
    </row>
    <row r="335" spans="1:18" ht="16" hidden="1" x14ac:dyDescent="0.2">
      <c r="A335" s="345">
        <v>17</v>
      </c>
      <c r="B335" s="366" t="s">
        <v>348</v>
      </c>
      <c r="G335" s="340">
        <v>8</v>
      </c>
      <c r="H335" s="340"/>
      <c r="I335" s="340"/>
      <c r="J335" s="340">
        <v>0</v>
      </c>
      <c r="K335" s="340"/>
      <c r="L335" s="340"/>
      <c r="M335" s="340"/>
      <c r="N335" s="369"/>
      <c r="O335" t="s">
        <v>627</v>
      </c>
      <c r="R335">
        <f t="shared" si="2"/>
        <v>8</v>
      </c>
    </row>
    <row r="336" spans="1:18" ht="16" hidden="1" x14ac:dyDescent="0.2">
      <c r="A336" s="345">
        <v>17</v>
      </c>
      <c r="B336" s="366" t="s">
        <v>480</v>
      </c>
      <c r="G336" s="340">
        <v>2</v>
      </c>
      <c r="H336" s="340"/>
      <c r="I336" s="340"/>
      <c r="J336" s="340">
        <v>0</v>
      </c>
      <c r="K336" s="340"/>
      <c r="L336" s="340"/>
      <c r="M336" s="340"/>
      <c r="N336" s="369"/>
      <c r="O336" t="s">
        <v>627</v>
      </c>
      <c r="R336">
        <f t="shared" si="2"/>
        <v>2</v>
      </c>
    </row>
    <row r="337" spans="1:18" ht="16" hidden="1" x14ac:dyDescent="0.2">
      <c r="A337" s="345">
        <v>17</v>
      </c>
      <c r="B337" s="366" t="s">
        <v>129</v>
      </c>
      <c r="G337" s="340">
        <v>25</v>
      </c>
      <c r="H337" s="340"/>
      <c r="I337" s="340"/>
      <c r="J337" s="340">
        <v>0</v>
      </c>
      <c r="K337" s="340"/>
      <c r="L337" s="340"/>
      <c r="M337" s="340"/>
      <c r="N337" s="369"/>
      <c r="O337" t="s">
        <v>627</v>
      </c>
      <c r="R337">
        <f t="shared" si="2"/>
        <v>25</v>
      </c>
    </row>
    <row r="338" spans="1:18" ht="16" hidden="1" x14ac:dyDescent="0.2">
      <c r="A338" s="345">
        <v>17</v>
      </c>
      <c r="B338" s="390" t="s">
        <v>687</v>
      </c>
      <c r="G338" s="340">
        <v>4</v>
      </c>
      <c r="H338" s="340"/>
      <c r="I338" s="340"/>
      <c r="J338" s="340">
        <v>0</v>
      </c>
      <c r="K338" s="340"/>
      <c r="L338" s="340"/>
      <c r="M338" s="340"/>
      <c r="N338" s="369" t="s">
        <v>906</v>
      </c>
      <c r="O338" t="s">
        <v>627</v>
      </c>
      <c r="R338">
        <f t="shared" si="2"/>
        <v>4</v>
      </c>
    </row>
    <row r="339" spans="1:18" ht="16" hidden="1" x14ac:dyDescent="0.2">
      <c r="A339" s="345">
        <v>17</v>
      </c>
      <c r="B339" s="366" t="s">
        <v>479</v>
      </c>
      <c r="G339" s="340"/>
      <c r="H339" s="340"/>
      <c r="I339" s="340"/>
      <c r="J339" s="340"/>
      <c r="K339" s="340">
        <v>15</v>
      </c>
      <c r="L339" s="340"/>
      <c r="M339" s="340">
        <v>0</v>
      </c>
      <c r="N339" s="369"/>
      <c r="O339" t="s">
        <v>627</v>
      </c>
      <c r="R339">
        <f t="shared" si="2"/>
        <v>15</v>
      </c>
    </row>
    <row r="340" spans="1:18" ht="16" hidden="1" x14ac:dyDescent="0.2">
      <c r="A340" s="345">
        <v>17</v>
      </c>
      <c r="B340" s="366" t="s">
        <v>127</v>
      </c>
      <c r="G340" s="340">
        <v>19</v>
      </c>
      <c r="H340" s="340"/>
      <c r="I340" s="340"/>
      <c r="J340" s="340">
        <v>0</v>
      </c>
      <c r="K340" s="340"/>
      <c r="L340" s="340"/>
      <c r="M340" s="340"/>
      <c r="N340" s="369"/>
      <c r="O340" t="s">
        <v>627</v>
      </c>
      <c r="R340">
        <f t="shared" si="2"/>
        <v>19</v>
      </c>
    </row>
    <row r="341" spans="1:18" ht="16" hidden="1" x14ac:dyDescent="0.2">
      <c r="A341" s="345">
        <v>17</v>
      </c>
      <c r="B341" s="393" t="s">
        <v>228</v>
      </c>
      <c r="G341" s="340">
        <v>2</v>
      </c>
      <c r="H341" s="340"/>
      <c r="I341" s="340"/>
      <c r="J341" s="340">
        <v>0</v>
      </c>
      <c r="K341" s="340"/>
      <c r="L341" s="340"/>
      <c r="M341" s="340"/>
      <c r="N341" s="369" t="s">
        <v>911</v>
      </c>
      <c r="O341" t="s">
        <v>627</v>
      </c>
      <c r="R341">
        <f t="shared" si="2"/>
        <v>2</v>
      </c>
    </row>
    <row r="342" spans="1:18" ht="16" hidden="1" x14ac:dyDescent="0.2">
      <c r="A342" s="345">
        <v>18</v>
      </c>
      <c r="B342" s="366" t="s">
        <v>348</v>
      </c>
      <c r="G342" s="340">
        <v>5</v>
      </c>
      <c r="H342" s="340"/>
      <c r="I342" s="340"/>
      <c r="J342" s="340">
        <v>0</v>
      </c>
      <c r="K342" s="340"/>
      <c r="L342" s="340"/>
      <c r="M342" s="340"/>
      <c r="N342" s="369"/>
      <c r="O342" t="s">
        <v>627</v>
      </c>
      <c r="R342">
        <f t="shared" si="2"/>
        <v>5</v>
      </c>
    </row>
    <row r="343" spans="1:18" ht="16" hidden="1" x14ac:dyDescent="0.2">
      <c r="A343" s="345">
        <v>18</v>
      </c>
      <c r="B343" s="366" t="s">
        <v>480</v>
      </c>
      <c r="G343" s="340">
        <v>4</v>
      </c>
      <c r="H343" s="340"/>
      <c r="I343" s="340"/>
      <c r="J343" s="340">
        <v>0</v>
      </c>
      <c r="K343" s="340"/>
      <c r="L343" s="340"/>
      <c r="M343" s="340"/>
      <c r="N343" s="369"/>
      <c r="O343" t="s">
        <v>627</v>
      </c>
      <c r="R343">
        <f t="shared" si="2"/>
        <v>4</v>
      </c>
    </row>
    <row r="344" spans="1:18" ht="16" hidden="1" x14ac:dyDescent="0.2">
      <c r="A344" s="345">
        <v>18</v>
      </c>
      <c r="B344" s="366" t="s">
        <v>139</v>
      </c>
      <c r="G344" s="340">
        <v>1</v>
      </c>
      <c r="H344" s="340"/>
      <c r="I344" s="340"/>
      <c r="J344" s="340">
        <v>0</v>
      </c>
      <c r="K344" s="340"/>
      <c r="L344" s="340"/>
      <c r="M344" s="340"/>
      <c r="N344" s="369"/>
      <c r="O344" t="s">
        <v>627</v>
      </c>
      <c r="R344">
        <f t="shared" si="2"/>
        <v>1</v>
      </c>
    </row>
    <row r="345" spans="1:18" ht="16" hidden="1" x14ac:dyDescent="0.2">
      <c r="A345" s="345">
        <v>18</v>
      </c>
      <c r="B345" s="393" t="s">
        <v>228</v>
      </c>
      <c r="G345" s="451">
        <v>14</v>
      </c>
      <c r="H345" s="340"/>
      <c r="I345" s="340"/>
      <c r="J345" s="340"/>
      <c r="K345" s="451">
        <v>0</v>
      </c>
      <c r="L345" s="340"/>
      <c r="M345" s="340">
        <v>0</v>
      </c>
      <c r="N345" s="369" t="s">
        <v>912</v>
      </c>
      <c r="O345" t="s">
        <v>627</v>
      </c>
      <c r="R345">
        <f t="shared" si="2"/>
        <v>14</v>
      </c>
    </row>
    <row r="346" spans="1:18" ht="16" hidden="1" x14ac:dyDescent="0.2">
      <c r="A346" s="345">
        <v>18</v>
      </c>
      <c r="B346" s="366" t="s">
        <v>479</v>
      </c>
      <c r="G346" s="340"/>
      <c r="H346" s="340"/>
      <c r="I346" s="340"/>
      <c r="J346" s="340"/>
      <c r="K346" s="340">
        <v>36</v>
      </c>
      <c r="L346" s="340"/>
      <c r="M346" s="340">
        <v>0</v>
      </c>
      <c r="N346" s="369"/>
      <c r="O346" t="s">
        <v>627</v>
      </c>
      <c r="R346">
        <f t="shared" si="2"/>
        <v>36</v>
      </c>
    </row>
    <row r="347" spans="1:18" ht="16" hidden="1" x14ac:dyDescent="0.2">
      <c r="A347" s="345">
        <v>18</v>
      </c>
      <c r="B347" s="366" t="s">
        <v>127</v>
      </c>
      <c r="G347" s="340">
        <v>8</v>
      </c>
      <c r="H347" s="340"/>
      <c r="I347" s="340"/>
      <c r="J347" s="340">
        <v>0</v>
      </c>
      <c r="K347" s="340"/>
      <c r="L347" s="340"/>
      <c r="M347" s="340"/>
      <c r="N347" s="369"/>
      <c r="O347" t="s">
        <v>627</v>
      </c>
      <c r="R347">
        <f t="shared" si="2"/>
        <v>8</v>
      </c>
    </row>
    <row r="348" spans="1:18" ht="16" hidden="1" x14ac:dyDescent="0.2">
      <c r="A348" s="345">
        <v>18</v>
      </c>
      <c r="B348" s="366" t="s">
        <v>129</v>
      </c>
      <c r="G348" s="340">
        <v>13</v>
      </c>
      <c r="H348" s="340"/>
      <c r="I348" s="340"/>
      <c r="J348" s="340">
        <v>0</v>
      </c>
      <c r="K348" s="340"/>
      <c r="L348" s="340"/>
      <c r="M348" s="340"/>
      <c r="N348" s="369"/>
      <c r="O348" t="s">
        <v>627</v>
      </c>
      <c r="R348">
        <f t="shared" si="2"/>
        <v>13</v>
      </c>
    </row>
    <row r="349" spans="1:18" ht="32" hidden="1" x14ac:dyDescent="0.2">
      <c r="A349" s="345">
        <v>18</v>
      </c>
      <c r="B349" s="366" t="s">
        <v>232</v>
      </c>
      <c r="G349" s="340"/>
      <c r="H349" s="340"/>
      <c r="I349" s="340"/>
      <c r="J349" s="340"/>
      <c r="K349" s="340">
        <v>1</v>
      </c>
      <c r="L349" s="340"/>
      <c r="M349" s="340">
        <v>0</v>
      </c>
      <c r="N349" s="369"/>
      <c r="O349" t="s">
        <v>627</v>
      </c>
      <c r="R349">
        <f t="shared" si="2"/>
        <v>1</v>
      </c>
    </row>
    <row r="350" spans="1:18" ht="16" hidden="1" x14ac:dyDescent="0.2">
      <c r="A350" s="345">
        <v>18</v>
      </c>
      <c r="B350" s="390" t="s">
        <v>687</v>
      </c>
      <c r="G350" s="340">
        <v>4</v>
      </c>
      <c r="H350" s="340"/>
      <c r="I350" s="340"/>
      <c r="J350" s="340">
        <v>0</v>
      </c>
      <c r="K350" s="340"/>
      <c r="L350" s="340"/>
      <c r="M350" s="340"/>
      <c r="N350" s="369" t="s">
        <v>906</v>
      </c>
      <c r="O350" t="s">
        <v>627</v>
      </c>
      <c r="R350">
        <f t="shared" si="2"/>
        <v>4</v>
      </c>
    </row>
    <row r="351" spans="1:18" ht="16" x14ac:dyDescent="0.2">
      <c r="A351" s="345">
        <v>18</v>
      </c>
      <c r="B351" s="383" t="s">
        <v>754</v>
      </c>
      <c r="G351" s="340"/>
      <c r="H351" s="340"/>
      <c r="I351" s="340"/>
      <c r="J351" s="340"/>
      <c r="K351" s="340">
        <v>1</v>
      </c>
      <c r="L351" s="340"/>
      <c r="M351" s="340">
        <v>0</v>
      </c>
      <c r="N351" s="369"/>
      <c r="O351" t="s">
        <v>627</v>
      </c>
      <c r="R351">
        <f t="shared" si="2"/>
        <v>1</v>
      </c>
    </row>
    <row r="352" spans="1:18" ht="16" hidden="1" x14ac:dyDescent="0.2">
      <c r="A352" s="345">
        <v>18</v>
      </c>
      <c r="B352" s="366" t="s">
        <v>661</v>
      </c>
      <c r="G352" s="340"/>
      <c r="H352" s="340"/>
      <c r="I352" s="340"/>
      <c r="J352" s="340"/>
      <c r="K352" s="340">
        <v>1</v>
      </c>
      <c r="L352" s="340"/>
      <c r="M352" s="340">
        <v>0</v>
      </c>
      <c r="N352" s="369"/>
      <c r="O352" t="s">
        <v>627</v>
      </c>
      <c r="R352">
        <f t="shared" si="2"/>
        <v>1</v>
      </c>
    </row>
    <row r="353" spans="1:18" ht="16" hidden="1" x14ac:dyDescent="0.2">
      <c r="A353" s="345">
        <v>18</v>
      </c>
      <c r="B353" s="366" t="s">
        <v>267</v>
      </c>
      <c r="G353" s="340"/>
      <c r="H353" s="340"/>
      <c r="I353" s="340"/>
      <c r="J353" s="340"/>
      <c r="K353" s="340">
        <v>7</v>
      </c>
      <c r="L353" s="340"/>
      <c r="M353" s="340">
        <v>0</v>
      </c>
      <c r="N353" s="369"/>
      <c r="O353" t="s">
        <v>627</v>
      </c>
      <c r="R353">
        <f t="shared" si="2"/>
        <v>7</v>
      </c>
    </row>
    <row r="354" spans="1:18" ht="16" hidden="1" x14ac:dyDescent="0.2">
      <c r="A354" s="345">
        <v>18</v>
      </c>
      <c r="B354" s="366" t="s">
        <v>273</v>
      </c>
      <c r="G354" s="340"/>
      <c r="H354" s="340"/>
      <c r="I354" s="340"/>
      <c r="J354" s="340"/>
      <c r="K354" s="340">
        <v>1</v>
      </c>
      <c r="L354" s="340"/>
      <c r="M354" s="340">
        <v>0</v>
      </c>
      <c r="N354" s="369"/>
      <c r="O354" t="s">
        <v>627</v>
      </c>
      <c r="R354">
        <f t="shared" si="2"/>
        <v>1</v>
      </c>
    </row>
    <row r="355" spans="1:18" ht="16" hidden="1" x14ac:dyDescent="0.2">
      <c r="A355" s="345">
        <v>19</v>
      </c>
      <c r="B355" s="366" t="s">
        <v>126</v>
      </c>
      <c r="G355" s="340">
        <v>10</v>
      </c>
      <c r="H355" s="340"/>
      <c r="I355" s="340"/>
      <c r="J355" s="340">
        <v>0</v>
      </c>
      <c r="K355" s="340"/>
      <c r="L355" s="340"/>
      <c r="M355" s="340"/>
      <c r="N355" s="369"/>
      <c r="O355" t="s">
        <v>627</v>
      </c>
      <c r="R355">
        <f t="shared" ref="R355:R370" si="3">SUM(G355:I355,K355:N355)</f>
        <v>10</v>
      </c>
    </row>
    <row r="356" spans="1:18" ht="16" hidden="1" x14ac:dyDescent="0.2">
      <c r="A356" s="345">
        <v>19</v>
      </c>
      <c r="B356" s="393" t="s">
        <v>228</v>
      </c>
      <c r="G356" s="451">
        <v>28</v>
      </c>
      <c r="H356" s="340"/>
      <c r="I356" s="340"/>
      <c r="J356" s="340"/>
      <c r="K356" s="451">
        <v>0</v>
      </c>
      <c r="L356" s="340"/>
      <c r="M356" s="340">
        <v>0</v>
      </c>
      <c r="N356" s="369" t="s">
        <v>912</v>
      </c>
      <c r="O356" t="s">
        <v>627</v>
      </c>
      <c r="R356">
        <f t="shared" si="3"/>
        <v>28</v>
      </c>
    </row>
    <row r="357" spans="1:18" ht="16" hidden="1" x14ac:dyDescent="0.2">
      <c r="A357" s="345">
        <v>19</v>
      </c>
      <c r="B357" s="366" t="s">
        <v>129</v>
      </c>
      <c r="G357" s="340">
        <v>16</v>
      </c>
      <c r="H357" s="340"/>
      <c r="I357" s="340"/>
      <c r="J357" s="340">
        <v>0</v>
      </c>
      <c r="K357" s="340"/>
      <c r="L357" s="340"/>
      <c r="M357" s="340"/>
      <c r="N357" s="369"/>
      <c r="O357" t="s">
        <v>627</v>
      </c>
      <c r="R357">
        <f t="shared" si="3"/>
        <v>16</v>
      </c>
    </row>
    <row r="358" spans="1:18" ht="16" hidden="1" x14ac:dyDescent="0.2">
      <c r="A358" s="345">
        <v>19</v>
      </c>
      <c r="B358" s="366" t="s">
        <v>479</v>
      </c>
      <c r="G358" s="340"/>
      <c r="H358" s="340"/>
      <c r="I358" s="340"/>
      <c r="J358" s="340"/>
      <c r="K358" s="340">
        <v>15</v>
      </c>
      <c r="L358" s="340"/>
      <c r="M358" s="340">
        <v>0</v>
      </c>
      <c r="N358" s="369"/>
      <c r="O358" t="s">
        <v>627</v>
      </c>
      <c r="R358">
        <f t="shared" si="3"/>
        <v>15</v>
      </c>
    </row>
    <row r="359" spans="1:18" ht="16" hidden="1" x14ac:dyDescent="0.2">
      <c r="A359" s="345">
        <v>19</v>
      </c>
      <c r="B359" s="366" t="s">
        <v>139</v>
      </c>
      <c r="G359" s="340">
        <v>1</v>
      </c>
      <c r="H359" s="340"/>
      <c r="I359" s="340"/>
      <c r="J359" s="340">
        <v>1</v>
      </c>
      <c r="K359" s="340"/>
      <c r="L359" s="340"/>
      <c r="M359" s="340"/>
      <c r="N359" s="369"/>
      <c r="O359" t="s">
        <v>627</v>
      </c>
      <c r="R359">
        <f t="shared" si="3"/>
        <v>1</v>
      </c>
    </row>
    <row r="360" spans="1:18" ht="16" hidden="1" x14ac:dyDescent="0.2">
      <c r="A360" s="345">
        <v>19</v>
      </c>
      <c r="B360" s="366" t="s">
        <v>127</v>
      </c>
      <c r="G360" s="340">
        <v>10</v>
      </c>
      <c r="H360" s="340"/>
      <c r="I360" s="340"/>
      <c r="J360" s="340">
        <v>0</v>
      </c>
      <c r="K360" s="340"/>
      <c r="L360" s="340"/>
      <c r="M360" s="340"/>
      <c r="N360" s="369"/>
      <c r="O360" t="s">
        <v>627</v>
      </c>
      <c r="R360">
        <f t="shared" si="3"/>
        <v>10</v>
      </c>
    </row>
    <row r="361" spans="1:18" ht="16" hidden="1" x14ac:dyDescent="0.2">
      <c r="A361" s="345">
        <v>19</v>
      </c>
      <c r="B361" s="366" t="s">
        <v>267</v>
      </c>
      <c r="G361" s="340"/>
      <c r="H361" s="340"/>
      <c r="I361" s="340"/>
      <c r="J361" s="340"/>
      <c r="K361" s="340">
        <v>1</v>
      </c>
      <c r="L361" s="340"/>
      <c r="M361" s="340">
        <v>0</v>
      </c>
      <c r="N361" s="369"/>
      <c r="O361" t="s">
        <v>627</v>
      </c>
      <c r="R361">
        <f t="shared" si="3"/>
        <v>1</v>
      </c>
    </row>
    <row r="362" spans="1:18" ht="16" hidden="1" x14ac:dyDescent="0.2">
      <c r="A362" s="345">
        <v>20</v>
      </c>
      <c r="B362" s="366" t="s">
        <v>126</v>
      </c>
      <c r="G362" s="340">
        <v>3</v>
      </c>
      <c r="H362" s="340"/>
      <c r="I362" s="340"/>
      <c r="J362" s="340">
        <v>0</v>
      </c>
      <c r="K362" s="340"/>
      <c r="L362" s="340"/>
      <c r="M362" s="340"/>
      <c r="N362" s="369"/>
      <c r="O362" t="s">
        <v>627</v>
      </c>
      <c r="R362">
        <f t="shared" si="3"/>
        <v>3</v>
      </c>
    </row>
    <row r="363" spans="1:18" ht="16" hidden="1" x14ac:dyDescent="0.2">
      <c r="A363" s="345">
        <v>20</v>
      </c>
      <c r="B363" s="366" t="s">
        <v>348</v>
      </c>
      <c r="G363" s="340">
        <v>7</v>
      </c>
      <c r="H363" s="340"/>
      <c r="I363" s="340"/>
      <c r="J363" s="340">
        <v>0</v>
      </c>
      <c r="K363" s="340"/>
      <c r="L363" s="340"/>
      <c r="M363" s="340"/>
      <c r="N363" s="369"/>
      <c r="O363" t="s">
        <v>627</v>
      </c>
      <c r="R363">
        <f t="shared" si="3"/>
        <v>7</v>
      </c>
    </row>
    <row r="364" spans="1:18" ht="16" hidden="1" x14ac:dyDescent="0.2">
      <c r="A364" s="345">
        <v>20</v>
      </c>
      <c r="B364" s="366" t="s">
        <v>480</v>
      </c>
      <c r="G364" s="340">
        <v>3</v>
      </c>
      <c r="H364" s="340"/>
      <c r="I364" s="340"/>
      <c r="J364" s="340">
        <v>0</v>
      </c>
      <c r="K364" s="340"/>
      <c r="L364" s="340"/>
      <c r="M364" s="340"/>
      <c r="N364" s="369"/>
      <c r="O364" t="s">
        <v>627</v>
      </c>
      <c r="R364">
        <f t="shared" si="3"/>
        <v>3</v>
      </c>
    </row>
    <row r="365" spans="1:18" ht="16" hidden="1" x14ac:dyDescent="0.2">
      <c r="A365" s="345">
        <v>20</v>
      </c>
      <c r="B365" s="366" t="s">
        <v>484</v>
      </c>
      <c r="G365" s="340"/>
      <c r="H365" s="340"/>
      <c r="I365" s="340"/>
      <c r="J365" s="340"/>
      <c r="K365" s="340">
        <v>20</v>
      </c>
      <c r="L365" s="340"/>
      <c r="M365" s="340">
        <v>0</v>
      </c>
      <c r="N365" s="369"/>
      <c r="O365" t="s">
        <v>627</v>
      </c>
      <c r="R365">
        <f t="shared" si="3"/>
        <v>20</v>
      </c>
    </row>
    <row r="366" spans="1:18" ht="16" hidden="1" x14ac:dyDescent="0.2">
      <c r="A366" s="345">
        <v>20</v>
      </c>
      <c r="B366" s="366" t="s">
        <v>479</v>
      </c>
      <c r="G366" s="340"/>
      <c r="H366" s="340"/>
      <c r="I366" s="340"/>
      <c r="J366" s="340"/>
      <c r="K366" s="340">
        <v>28</v>
      </c>
      <c r="L366" s="340"/>
      <c r="M366" s="340">
        <v>0</v>
      </c>
      <c r="N366" s="369"/>
      <c r="O366" t="s">
        <v>627</v>
      </c>
      <c r="R366">
        <f t="shared" si="3"/>
        <v>28</v>
      </c>
    </row>
    <row r="367" spans="1:18" ht="16" hidden="1" x14ac:dyDescent="0.2">
      <c r="A367" s="345">
        <v>20</v>
      </c>
      <c r="B367" s="366" t="s">
        <v>129</v>
      </c>
      <c r="G367" s="340">
        <v>23</v>
      </c>
      <c r="H367" s="340"/>
      <c r="I367" s="340"/>
      <c r="J367" s="340">
        <v>0</v>
      </c>
      <c r="K367" s="340"/>
      <c r="L367" s="340"/>
      <c r="M367" s="340"/>
      <c r="N367" s="369"/>
      <c r="O367" t="s">
        <v>627</v>
      </c>
      <c r="R367">
        <f t="shared" si="3"/>
        <v>23</v>
      </c>
    </row>
    <row r="368" spans="1:18" ht="16" hidden="1" x14ac:dyDescent="0.2">
      <c r="A368" s="345">
        <v>20</v>
      </c>
      <c r="B368" s="393" t="s">
        <v>228</v>
      </c>
      <c r="G368" s="451">
        <v>49</v>
      </c>
      <c r="H368" s="340"/>
      <c r="I368" s="340"/>
      <c r="J368" s="340"/>
      <c r="K368" s="451">
        <v>0</v>
      </c>
      <c r="L368" s="340"/>
      <c r="M368" s="340">
        <v>0</v>
      </c>
      <c r="N368" s="369" t="s">
        <v>912</v>
      </c>
      <c r="O368" t="s">
        <v>627</v>
      </c>
      <c r="R368">
        <f t="shared" si="3"/>
        <v>49</v>
      </c>
    </row>
    <row r="369" spans="1:18" ht="16" hidden="1" x14ac:dyDescent="0.2">
      <c r="A369" s="345">
        <v>20</v>
      </c>
      <c r="B369" s="401" t="s">
        <v>127</v>
      </c>
      <c r="G369" s="402">
        <v>12</v>
      </c>
      <c r="H369" s="403"/>
      <c r="I369" s="403"/>
      <c r="J369" s="403">
        <v>0</v>
      </c>
      <c r="K369" s="404"/>
      <c r="L369" s="403"/>
      <c r="M369" s="340"/>
      <c r="N369" s="369"/>
      <c r="O369" t="s">
        <v>627</v>
      </c>
      <c r="R369">
        <f t="shared" si="3"/>
        <v>12</v>
      </c>
    </row>
    <row r="370" spans="1:18" ht="16" hidden="1" x14ac:dyDescent="0.2">
      <c r="A370" s="345">
        <v>20</v>
      </c>
      <c r="B370" s="401" t="s">
        <v>267</v>
      </c>
      <c r="G370" s="402"/>
      <c r="H370" s="403"/>
      <c r="I370" s="403"/>
      <c r="J370" s="403"/>
      <c r="K370" s="404">
        <v>4</v>
      </c>
      <c r="L370" s="403"/>
      <c r="M370" s="340">
        <v>0</v>
      </c>
      <c r="N370" s="369"/>
      <c r="O370" t="s">
        <v>627</v>
      </c>
      <c r="R370">
        <f t="shared" si="3"/>
        <v>4</v>
      </c>
    </row>
  </sheetData>
  <autoFilter ref="A24:P370" xr:uid="{250FA1DB-2A82-4342-8F0B-70A380AD96A4}">
    <filterColumn colId="1">
      <filters>
        <filter val="Hibbertia cf riparia"/>
      </filters>
    </filterColumn>
  </autoFilter>
  <mergeCells count="208">
    <mergeCell ref="C105:E105"/>
    <mergeCell ref="C106:E106"/>
    <mergeCell ref="C107:E107"/>
    <mergeCell ref="C108:E108"/>
    <mergeCell ref="C99:E99"/>
    <mergeCell ref="C100:E100"/>
    <mergeCell ref="C101:E101"/>
    <mergeCell ref="C102:E102"/>
    <mergeCell ref="C103:E103"/>
    <mergeCell ref="C104:E104"/>
    <mergeCell ref="C93:E93"/>
    <mergeCell ref="C94:E94"/>
    <mergeCell ref="C95:E95"/>
    <mergeCell ref="C96:E96"/>
    <mergeCell ref="C97:E97"/>
    <mergeCell ref="C98:E98"/>
    <mergeCell ref="C87:E87"/>
    <mergeCell ref="C88:E88"/>
    <mergeCell ref="C89:E89"/>
    <mergeCell ref="C90:E90"/>
    <mergeCell ref="C91:E91"/>
    <mergeCell ref="C92:E92"/>
    <mergeCell ref="C81:E81"/>
    <mergeCell ref="C82:E82"/>
    <mergeCell ref="C83:E83"/>
    <mergeCell ref="C84:E84"/>
    <mergeCell ref="C85:E85"/>
    <mergeCell ref="C86:E86"/>
    <mergeCell ref="C75:E75"/>
    <mergeCell ref="C76:E76"/>
    <mergeCell ref="C77:E77"/>
    <mergeCell ref="C78:E78"/>
    <mergeCell ref="C79:E79"/>
    <mergeCell ref="C80:E80"/>
    <mergeCell ref="C68:E68"/>
    <mergeCell ref="C69:E69"/>
    <mergeCell ref="C70:E70"/>
    <mergeCell ref="C72:E72"/>
    <mergeCell ref="C73:E73"/>
    <mergeCell ref="C74:E74"/>
    <mergeCell ref="C62:E62"/>
    <mergeCell ref="C63:E63"/>
    <mergeCell ref="C64:E64"/>
    <mergeCell ref="C65:E65"/>
    <mergeCell ref="C66:E66"/>
    <mergeCell ref="C67:E67"/>
    <mergeCell ref="C71:E71"/>
    <mergeCell ref="C56:E56"/>
    <mergeCell ref="C57:E57"/>
    <mergeCell ref="C58:E58"/>
    <mergeCell ref="C59:E59"/>
    <mergeCell ref="C60:E60"/>
    <mergeCell ref="C61:E61"/>
    <mergeCell ref="C50:E50"/>
    <mergeCell ref="C51:E51"/>
    <mergeCell ref="C52:E52"/>
    <mergeCell ref="C53:E53"/>
    <mergeCell ref="C54:E54"/>
    <mergeCell ref="C55:E55"/>
    <mergeCell ref="C44:E44"/>
    <mergeCell ref="C45:E45"/>
    <mergeCell ref="C46:E46"/>
    <mergeCell ref="C47:E47"/>
    <mergeCell ref="C48:E48"/>
    <mergeCell ref="C49:E49"/>
    <mergeCell ref="C38:E38"/>
    <mergeCell ref="C39:E39"/>
    <mergeCell ref="C40:E40"/>
    <mergeCell ref="C41:E41"/>
    <mergeCell ref="C42:E42"/>
    <mergeCell ref="C43:E43"/>
    <mergeCell ref="C31:E31"/>
    <mergeCell ref="C32:E32"/>
    <mergeCell ref="C33:E33"/>
    <mergeCell ref="C35:E35"/>
    <mergeCell ref="C36:E36"/>
    <mergeCell ref="C37:E37"/>
    <mergeCell ref="L25:N25"/>
    <mergeCell ref="C26:E26"/>
    <mergeCell ref="C27:E27"/>
    <mergeCell ref="C28:E28"/>
    <mergeCell ref="C29:E29"/>
    <mergeCell ref="C30:E30"/>
    <mergeCell ref="C34:E34"/>
    <mergeCell ref="E17:I17"/>
    <mergeCell ref="E18:H18"/>
    <mergeCell ref="E19:K19"/>
    <mergeCell ref="E20:H20"/>
    <mergeCell ref="E22:H22"/>
    <mergeCell ref="H25:J25"/>
    <mergeCell ref="A12:B12"/>
    <mergeCell ref="E12:H12"/>
    <mergeCell ref="A13:B13"/>
    <mergeCell ref="A14:B14"/>
    <mergeCell ref="E15:H15"/>
    <mergeCell ref="A16:B16"/>
    <mergeCell ref="E16:I16"/>
    <mergeCell ref="A8:B8"/>
    <mergeCell ref="E8:H8"/>
    <mergeCell ref="A10:B10"/>
    <mergeCell ref="A11:B11"/>
    <mergeCell ref="A5:B5"/>
    <mergeCell ref="E5:G5"/>
    <mergeCell ref="I5:J5"/>
    <mergeCell ref="K5:M5"/>
    <mergeCell ref="A6:B6"/>
    <mergeCell ref="I6:J6"/>
    <mergeCell ref="K6:M6"/>
    <mergeCell ref="R7:S7"/>
    <mergeCell ref="A1:E1"/>
    <mergeCell ref="A2:B2"/>
    <mergeCell ref="A3:B3"/>
    <mergeCell ref="I3:J3"/>
    <mergeCell ref="K3:M3"/>
    <mergeCell ref="A4:B4"/>
    <mergeCell ref="E4:G4"/>
    <mergeCell ref="I4:J4"/>
    <mergeCell ref="K4:M4"/>
    <mergeCell ref="A7:B7"/>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09:E109"/>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46:E146"/>
    <mergeCell ref="C147:E147"/>
    <mergeCell ref="C148:E148"/>
    <mergeCell ref="C149:E149"/>
    <mergeCell ref="C150:E150"/>
    <mergeCell ref="C151:E151"/>
    <mergeCell ref="C152:E152"/>
    <mergeCell ref="C153:E153"/>
    <mergeCell ref="C154:E154"/>
    <mergeCell ref="C155:E155"/>
    <mergeCell ref="C156:E156"/>
    <mergeCell ref="C157:E157"/>
    <mergeCell ref="C158:E158"/>
    <mergeCell ref="C159:E159"/>
    <mergeCell ref="C160:E160"/>
    <mergeCell ref="C161:E161"/>
    <mergeCell ref="C162:E162"/>
    <mergeCell ref="C163:E163"/>
    <mergeCell ref="C164:E164"/>
    <mergeCell ref="C174:E174"/>
    <mergeCell ref="C175:E175"/>
    <mergeCell ref="C165:E165"/>
    <mergeCell ref="C166:E166"/>
    <mergeCell ref="C167:E167"/>
    <mergeCell ref="C168:E168"/>
    <mergeCell ref="C169:E169"/>
    <mergeCell ref="C170:E170"/>
    <mergeCell ref="C171:E171"/>
    <mergeCell ref="C172:E172"/>
    <mergeCell ref="C173:E173"/>
  </mergeCells>
  <pageMargins left="0.7" right="0.7" top="0.75" bottom="0.75" header="0.3" footer="0.3"/>
  <pageSetup paperSize="9"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filterMode="1"/>
  <dimension ref="A1:V225"/>
  <sheetViews>
    <sheetView topLeftCell="A18" workbookViewId="0">
      <selection activeCell="B129" sqref="B129"/>
    </sheetView>
  </sheetViews>
  <sheetFormatPr baseColWidth="10" defaultColWidth="8.83203125" defaultRowHeight="15" x14ac:dyDescent="0.2"/>
  <cols>
    <col min="1" max="1" width="4.5" style="1" customWidth="1"/>
    <col min="2" max="2" width="31.5" style="1" customWidth="1"/>
    <col min="3" max="3" width="8.6640625" style="1" customWidth="1"/>
    <col min="4" max="4" width="0.6640625" style="1" customWidth="1"/>
    <col min="5" max="5" width="3.1640625" style="1" customWidth="1"/>
    <col min="6" max="6" width="9.6640625" customWidth="1"/>
    <col min="7" max="7" width="7.664062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474</v>
      </c>
      <c r="B2" s="590"/>
      <c r="C2" s="54"/>
      <c r="D2" s="86"/>
      <c r="E2" s="11"/>
      <c r="F2" s="8"/>
      <c r="G2" s="8"/>
      <c r="H2" s="8"/>
      <c r="I2" s="8"/>
      <c r="J2" s="7"/>
      <c r="K2" s="8"/>
      <c r="L2" s="8"/>
      <c r="M2" s="8"/>
      <c r="N2" s="8"/>
    </row>
    <row r="3" spans="1:21" ht="15" customHeight="1" x14ac:dyDescent="0.2">
      <c r="A3" s="589" t="s">
        <v>373</v>
      </c>
      <c r="B3" s="590"/>
      <c r="C3" s="132" t="s">
        <v>381</v>
      </c>
      <c r="D3" s="6"/>
      <c r="E3" s="53" t="s">
        <v>79</v>
      </c>
      <c r="F3" s="82"/>
      <c r="G3" s="83"/>
      <c r="H3" s="84" t="s">
        <v>0</v>
      </c>
      <c r="I3" s="598" t="s">
        <v>1</v>
      </c>
      <c r="J3" s="598"/>
      <c r="K3" s="599" t="s">
        <v>8</v>
      </c>
      <c r="L3" s="599"/>
      <c r="M3" s="599"/>
      <c r="N3" s="6"/>
    </row>
    <row r="4" spans="1:21" ht="15" customHeight="1" x14ac:dyDescent="0.2">
      <c r="A4" s="589" t="s">
        <v>293</v>
      </c>
      <c r="B4" s="590"/>
      <c r="C4" s="57" t="s">
        <v>476</v>
      </c>
      <c r="D4" s="49"/>
      <c r="E4" s="591" t="s">
        <v>2</v>
      </c>
      <c r="F4" s="591"/>
      <c r="G4" s="600"/>
      <c r="H4" s="163">
        <v>43815</v>
      </c>
      <c r="I4" s="592" t="s">
        <v>374</v>
      </c>
      <c r="J4" s="592"/>
      <c r="K4" s="660" t="s">
        <v>375</v>
      </c>
      <c r="L4" s="660"/>
      <c r="M4" s="660"/>
      <c r="N4" s="47"/>
      <c r="P4" s="339" t="s">
        <v>604</v>
      </c>
    </row>
    <row r="5" spans="1:21" ht="15" customHeight="1" x14ac:dyDescent="0.2">
      <c r="A5" s="589" t="s">
        <v>249</v>
      </c>
      <c r="B5" s="590"/>
      <c r="C5" s="183">
        <v>44067</v>
      </c>
      <c r="D5" s="49"/>
      <c r="E5" s="591" t="s">
        <v>3</v>
      </c>
      <c r="F5" s="591"/>
      <c r="G5" s="591"/>
      <c r="H5" s="244" t="s">
        <v>376</v>
      </c>
      <c r="I5" s="657" t="s">
        <v>377</v>
      </c>
      <c r="J5" s="657"/>
      <c r="K5" s="592" t="s">
        <v>378</v>
      </c>
      <c r="L5" s="592"/>
      <c r="M5" s="592"/>
      <c r="N5" s="47"/>
      <c r="P5" s="369" t="s">
        <v>660</v>
      </c>
      <c r="Q5" s="369"/>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76">
        <v>44161</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475</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c r="J9" s="9"/>
      <c r="K9" s="9"/>
      <c r="L9" s="27"/>
      <c r="M9" s="27"/>
      <c r="N9" s="27"/>
      <c r="P9" s="342"/>
      <c r="Q9" s="342"/>
      <c r="R9" s="342"/>
      <c r="S9" s="342"/>
      <c r="T9" s="342"/>
      <c r="U9" s="342"/>
    </row>
    <row r="10" spans="1:21" ht="15" customHeight="1" x14ac:dyDescent="0.2">
      <c r="A10" s="587" t="s">
        <v>154</v>
      </c>
      <c r="B10" s="588"/>
      <c r="C10" s="62">
        <v>6302690</v>
      </c>
      <c r="D10" s="6"/>
      <c r="E10" s="34" t="s">
        <v>314</v>
      </c>
      <c r="F10" s="35"/>
      <c r="G10" s="85"/>
      <c r="H10" s="35"/>
      <c r="I10" s="52"/>
      <c r="J10" s="9"/>
      <c r="K10" s="9"/>
      <c r="L10" s="130"/>
      <c r="M10" s="44"/>
      <c r="N10" s="9"/>
      <c r="O10" t="s">
        <v>379</v>
      </c>
      <c r="P10" s="342"/>
      <c r="Q10" s="342"/>
      <c r="R10" s="342"/>
      <c r="S10" s="342"/>
      <c r="T10" s="375"/>
      <c r="U10" s="342"/>
    </row>
    <row r="11" spans="1:21" ht="15" customHeight="1" x14ac:dyDescent="0.2">
      <c r="A11" s="573" t="s">
        <v>176</v>
      </c>
      <c r="B11" s="574"/>
      <c r="C11" s="57">
        <v>241160</v>
      </c>
      <c r="D11" s="6"/>
      <c r="E11" s="63" t="s">
        <v>315</v>
      </c>
      <c r="F11" s="37"/>
      <c r="G11" s="38"/>
      <c r="H11" s="38"/>
      <c r="I11" s="52"/>
      <c r="J11" s="9"/>
      <c r="K11" s="9"/>
      <c r="L11" s="200"/>
      <c r="M11" s="130"/>
      <c r="N11" s="130"/>
      <c r="P11" s="342">
        <v>0.2</v>
      </c>
      <c r="Q11" s="342">
        <v>0.3</v>
      </c>
      <c r="R11" s="358">
        <v>0.3</v>
      </c>
      <c r="S11" s="342">
        <v>5</v>
      </c>
      <c r="T11" s="342">
        <v>0</v>
      </c>
      <c r="U11" s="342">
        <v>100</v>
      </c>
    </row>
    <row r="12" spans="1:21" ht="15" customHeight="1" x14ac:dyDescent="0.2">
      <c r="A12" s="573" t="s">
        <v>383</v>
      </c>
      <c r="B12" s="574"/>
      <c r="C12" s="54">
        <v>56</v>
      </c>
      <c r="D12" s="2"/>
      <c r="E12" s="575" t="s">
        <v>316</v>
      </c>
      <c r="F12" s="576"/>
      <c r="G12" s="576"/>
      <c r="H12" s="577"/>
      <c r="I12" s="36"/>
      <c r="J12" s="9"/>
      <c r="K12" s="9"/>
      <c r="L12" s="9"/>
      <c r="M12" s="44"/>
      <c r="N12" s="9"/>
      <c r="O12" s="7"/>
      <c r="P12" s="342"/>
      <c r="Q12" s="342"/>
      <c r="R12" s="342"/>
      <c r="S12" s="342"/>
      <c r="T12" s="375"/>
      <c r="U12" s="342"/>
    </row>
    <row r="13" spans="1:21" ht="15" customHeight="1" x14ac:dyDescent="0.2">
      <c r="A13" s="578" t="s">
        <v>178</v>
      </c>
      <c r="B13" s="579"/>
      <c r="C13" s="59">
        <v>1</v>
      </c>
      <c r="D13" s="49"/>
      <c r="E13" s="64" t="s">
        <v>317</v>
      </c>
      <c r="F13" s="64"/>
      <c r="G13" s="64"/>
      <c r="H13" s="46"/>
      <c r="I13" s="52"/>
      <c r="J13" s="9"/>
      <c r="K13" s="9"/>
      <c r="L13" s="130"/>
      <c r="M13" s="130"/>
      <c r="N13" s="130"/>
      <c r="O13" s="7"/>
      <c r="P13" s="342">
        <v>0.1</v>
      </c>
      <c r="Q13" s="342">
        <v>0.2</v>
      </c>
      <c r="R13" s="358">
        <v>0.1</v>
      </c>
      <c r="S13" s="342">
        <v>5</v>
      </c>
      <c r="T13" s="342">
        <v>0</v>
      </c>
      <c r="U13" s="342">
        <v>100</v>
      </c>
    </row>
    <row r="14" spans="1:21" ht="15" customHeight="1" x14ac:dyDescent="0.2">
      <c r="A14" s="573" t="s">
        <v>310</v>
      </c>
      <c r="B14" s="574"/>
      <c r="C14" s="57">
        <v>1069</v>
      </c>
      <c r="D14" s="49"/>
      <c r="E14" s="11"/>
      <c r="F14" s="8"/>
      <c r="G14" s="239"/>
      <c r="H14" s="38"/>
      <c r="I14" s="38"/>
      <c r="J14" s="8"/>
      <c r="K14" s="8"/>
      <c r="L14" s="8"/>
      <c r="M14" s="48"/>
      <c r="N14" s="8"/>
      <c r="O14" s="7"/>
      <c r="P14" s="7"/>
    </row>
    <row r="15" spans="1:21" ht="15" customHeight="1" x14ac:dyDescent="0.2">
      <c r="A15" s="14" t="s">
        <v>16</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10</v>
      </c>
      <c r="K16" s="87"/>
      <c r="L16" s="6"/>
      <c r="M16" s="6"/>
      <c r="N16" s="7"/>
      <c r="O16" s="7"/>
      <c r="P16" s="7"/>
    </row>
    <row r="17" spans="1:22" ht="15" customHeight="1" x14ac:dyDescent="0.2">
      <c r="A17" s="26"/>
      <c r="B17" s="6"/>
      <c r="C17" s="12"/>
      <c r="D17" s="241"/>
      <c r="E17" s="567" t="s">
        <v>101</v>
      </c>
      <c r="F17" s="568"/>
      <c r="G17" s="568"/>
      <c r="H17" s="568"/>
      <c r="I17" s="569"/>
      <c r="J17" s="17">
        <v>90</v>
      </c>
      <c r="K17" s="4"/>
      <c r="L17" s="7" t="s">
        <v>380</v>
      </c>
      <c r="M17" s="7"/>
    </row>
    <row r="18" spans="1:22" ht="18" customHeight="1" x14ac:dyDescent="0.2">
      <c r="A18" s="26"/>
      <c r="B18" s="6"/>
      <c r="C18" s="12"/>
      <c r="D18" s="6"/>
      <c r="E18" s="613" t="s">
        <v>91</v>
      </c>
      <c r="F18" s="594"/>
      <c r="G18" s="594"/>
      <c r="H18" s="594"/>
      <c r="I18" s="96">
        <v>2</v>
      </c>
      <c r="J18" s="199">
        <v>2</v>
      </c>
      <c r="K18" s="42"/>
      <c r="L18" s="41"/>
    </row>
    <row r="19" spans="1:22" ht="15" customHeight="1" x14ac:dyDescent="0.2">
      <c r="A19" s="16"/>
      <c r="B19" s="28"/>
      <c r="C19" s="56"/>
      <c r="D19" s="6"/>
      <c r="E19" s="614" t="s">
        <v>81</v>
      </c>
      <c r="F19" s="614"/>
      <c r="G19" s="614"/>
      <c r="H19" s="614"/>
      <c r="I19" s="614"/>
      <c r="J19" s="614"/>
      <c r="K19" s="614"/>
      <c r="L19" s="7"/>
      <c r="M19" s="7"/>
    </row>
    <row r="20" spans="1:22" ht="15" customHeight="1" x14ac:dyDescent="0.2">
      <c r="A20" s="16"/>
      <c r="B20" s="28"/>
      <c r="C20" s="61"/>
      <c r="D20" s="6"/>
      <c r="E20" s="615" t="s">
        <v>82</v>
      </c>
      <c r="F20" s="586"/>
      <c r="G20" s="586"/>
      <c r="H20" s="616"/>
      <c r="I20" s="15">
        <v>10</v>
      </c>
      <c r="J20" s="15">
        <v>9</v>
      </c>
      <c r="K20" s="9">
        <v>3</v>
      </c>
      <c r="L20" s="9">
        <v>2</v>
      </c>
      <c r="M20" s="9">
        <v>4</v>
      </c>
      <c r="N20" s="129" t="s">
        <v>202</v>
      </c>
      <c r="O20" s="129" t="s">
        <v>203</v>
      </c>
      <c r="P20" s="15">
        <v>3</v>
      </c>
      <c r="Q20" s="15">
        <v>5</v>
      </c>
      <c r="R20" s="9">
        <v>3</v>
      </c>
      <c r="S20" s="9">
        <v>4</v>
      </c>
      <c r="T20" s="9">
        <v>10</v>
      </c>
      <c r="U20" s="129" t="s">
        <v>202</v>
      </c>
      <c r="V20" s="129" t="s">
        <v>203</v>
      </c>
    </row>
    <row r="21" spans="1:22" ht="15" customHeight="1" x14ac:dyDescent="0.2">
      <c r="A21" s="14" t="s">
        <v>18</v>
      </c>
      <c r="B21" s="29"/>
      <c r="C21" s="60" t="s">
        <v>124</v>
      </c>
      <c r="D21" s="6"/>
      <c r="E21" s="13"/>
      <c r="F21" s="32"/>
      <c r="G21" s="65"/>
      <c r="H21" s="66"/>
      <c r="I21" s="15">
        <v>2</v>
      </c>
      <c r="J21" s="15">
        <v>3</v>
      </c>
      <c r="K21" s="9">
        <v>2</v>
      </c>
      <c r="L21" s="9">
        <v>4</v>
      </c>
      <c r="M21" s="9">
        <v>4</v>
      </c>
      <c r="N21" s="129">
        <f>AVERAGE(I20:M21)</f>
        <v>4.3</v>
      </c>
      <c r="O21" s="129">
        <f>SQRT(VAR(I20:M21)/10)</f>
        <v>0.90737717258774664</v>
      </c>
      <c r="P21" s="15">
        <v>4</v>
      </c>
      <c r="Q21" s="15">
        <v>6</v>
      </c>
      <c r="R21" s="9">
        <v>4</v>
      </c>
      <c r="S21" s="9">
        <v>5</v>
      </c>
      <c r="T21" s="9">
        <v>8</v>
      </c>
      <c r="U21" s="129">
        <f>AVERAGE(P20:T21)</f>
        <v>5.2</v>
      </c>
      <c r="V21" s="129">
        <f>SQRT(VAR(P20:T21)/10)</f>
        <v>0.71180521680208764</v>
      </c>
    </row>
    <row r="22" spans="1:22" ht="15" customHeight="1" x14ac:dyDescent="0.2">
      <c r="A22" s="68"/>
      <c r="B22" s="69" t="s">
        <v>265</v>
      </c>
      <c r="C22" s="61"/>
      <c r="D22" s="6"/>
      <c r="E22" s="575" t="s">
        <v>93</v>
      </c>
      <c r="F22" s="576"/>
      <c r="G22" s="576"/>
      <c r="H22" s="576"/>
      <c r="I22" s="67"/>
      <c r="J22" s="3"/>
      <c r="K22" s="3"/>
      <c r="L22" s="3"/>
      <c r="M22" s="4"/>
    </row>
    <row r="23" spans="1:22" ht="7.5" customHeight="1" x14ac:dyDescent="0.2">
      <c r="A23" s="28"/>
      <c r="B23" s="28"/>
      <c r="C23" s="28"/>
      <c r="D23" s="6"/>
      <c r="E23" s="45"/>
      <c r="F23" s="45"/>
      <c r="G23" s="45"/>
      <c r="H23" s="45"/>
      <c r="I23" s="40"/>
      <c r="J23" s="7"/>
      <c r="K23" s="7"/>
      <c r="L23" s="7"/>
      <c r="M23" s="7"/>
    </row>
    <row r="24" spans="1:22" ht="18.75" customHeight="1" thickBot="1" x14ac:dyDescent="0.25">
      <c r="A24" s="77" t="s">
        <v>99</v>
      </c>
      <c r="B24" s="76"/>
      <c r="C24" s="76"/>
      <c r="D24" s="76"/>
      <c r="E24" s="76"/>
      <c r="F24" s="76"/>
      <c r="G24" s="76"/>
      <c r="H24" s="76"/>
      <c r="I24" s="76"/>
      <c r="J24" s="76"/>
      <c r="K24" s="76"/>
      <c r="L24" s="76"/>
      <c r="M24" s="76"/>
      <c r="N24" s="80"/>
      <c r="O24" t="s">
        <v>528</v>
      </c>
      <c r="P24" t="s">
        <v>528</v>
      </c>
    </row>
    <row r="25" spans="1:22" ht="15.75" hidden="1" customHeight="1" thickBot="1" x14ac:dyDescent="0.25">
      <c r="A25" s="284" t="s">
        <v>19</v>
      </c>
      <c r="B25" s="153"/>
      <c r="C25" s="240"/>
      <c r="D25" s="30"/>
      <c r="E25" s="30"/>
      <c r="G25" s="75"/>
      <c r="H25" s="603" t="s">
        <v>98</v>
      </c>
      <c r="I25" s="603"/>
      <c r="J25" s="603"/>
      <c r="K25" s="81"/>
      <c r="L25" s="604" t="s">
        <v>75</v>
      </c>
      <c r="M25" s="603"/>
      <c r="N25" s="605"/>
    </row>
    <row r="26" spans="1:22" ht="71.25" hidden="1" customHeight="1" x14ac:dyDescent="0.2">
      <c r="A26" s="78" t="s">
        <v>74</v>
      </c>
      <c r="B26" s="31" t="s">
        <v>6</v>
      </c>
      <c r="C26" s="606" t="s">
        <v>96</v>
      </c>
      <c r="D26" s="607"/>
      <c r="E26" s="608"/>
      <c r="F26" s="238" t="s">
        <v>97</v>
      </c>
      <c r="G26" s="79" t="s">
        <v>102</v>
      </c>
      <c r="H26" s="79" t="s">
        <v>104</v>
      </c>
      <c r="I26" s="79" t="s">
        <v>103</v>
      </c>
      <c r="J26" s="79" t="s">
        <v>94</v>
      </c>
      <c r="K26" s="79" t="s">
        <v>77</v>
      </c>
      <c r="L26" s="79" t="s">
        <v>76</v>
      </c>
      <c r="M26" s="79" t="s">
        <v>95</v>
      </c>
      <c r="N26" s="79" t="s">
        <v>77</v>
      </c>
    </row>
    <row r="27" spans="1:22" ht="17.25" hidden="1" customHeight="1" x14ac:dyDescent="0.2">
      <c r="A27" s="18">
        <v>1</v>
      </c>
      <c r="B27" s="151" t="s">
        <v>915</v>
      </c>
      <c r="C27" s="631"/>
      <c r="D27" s="632"/>
      <c r="E27" s="633"/>
      <c r="F27" s="242"/>
      <c r="G27" s="274"/>
      <c r="H27" s="275"/>
      <c r="I27" s="276"/>
      <c r="J27" s="276"/>
      <c r="K27" s="276"/>
      <c r="L27" s="277">
        <v>1</v>
      </c>
      <c r="M27" s="276"/>
      <c r="N27" s="276"/>
      <c r="O27" t="s">
        <v>916</v>
      </c>
    </row>
    <row r="28" spans="1:22" ht="17.25" hidden="1" customHeight="1" x14ac:dyDescent="0.2">
      <c r="A28" s="18">
        <v>1</v>
      </c>
      <c r="B28" s="151" t="s">
        <v>485</v>
      </c>
      <c r="C28" s="631"/>
      <c r="D28" s="632"/>
      <c r="E28" s="633"/>
      <c r="F28" s="242"/>
      <c r="G28" s="276"/>
      <c r="H28" s="278"/>
      <c r="I28" s="276"/>
      <c r="J28" s="276"/>
      <c r="K28" s="276"/>
      <c r="L28" s="277">
        <v>8</v>
      </c>
      <c r="M28" s="276"/>
      <c r="N28" s="276"/>
    </row>
    <row r="29" spans="1:22" ht="17.25" hidden="1" customHeight="1" x14ac:dyDescent="0.2">
      <c r="A29" s="18">
        <v>1</v>
      </c>
      <c r="B29" s="151" t="s">
        <v>129</v>
      </c>
      <c r="C29" s="631"/>
      <c r="D29" s="632"/>
      <c r="E29" s="633"/>
      <c r="F29" s="242"/>
      <c r="G29" s="276"/>
      <c r="H29" s="278"/>
      <c r="I29" s="276"/>
      <c r="J29" s="276">
        <v>2</v>
      </c>
      <c r="K29" s="276"/>
      <c r="L29" s="277"/>
      <c r="M29" s="276"/>
      <c r="N29" s="276"/>
    </row>
    <row r="30" spans="1:22" ht="17.25" hidden="1" customHeight="1" x14ac:dyDescent="0.2">
      <c r="A30" s="18">
        <v>1</v>
      </c>
      <c r="B30" s="151" t="s">
        <v>126</v>
      </c>
      <c r="C30" s="631"/>
      <c r="D30" s="632"/>
      <c r="E30" s="633"/>
      <c r="F30" s="242"/>
      <c r="G30" s="276"/>
      <c r="H30" s="278"/>
      <c r="I30" s="276"/>
      <c r="J30" s="276">
        <v>1</v>
      </c>
      <c r="K30" s="276"/>
      <c r="L30" s="277">
        <v>4</v>
      </c>
      <c r="M30" s="276"/>
      <c r="N30" s="276"/>
    </row>
    <row r="31" spans="1:22" ht="17.25" hidden="1" customHeight="1" x14ac:dyDescent="0.2">
      <c r="A31" s="18">
        <v>1</v>
      </c>
      <c r="B31" s="151" t="s">
        <v>161</v>
      </c>
      <c r="C31" s="631"/>
      <c r="D31" s="632"/>
      <c r="E31" s="633"/>
      <c r="F31" s="242"/>
      <c r="G31" s="276"/>
      <c r="H31" s="278"/>
      <c r="I31" s="276"/>
      <c r="J31" s="276">
        <v>2</v>
      </c>
      <c r="K31" s="276"/>
      <c r="L31" s="277"/>
      <c r="M31" s="276"/>
      <c r="N31" s="276"/>
    </row>
    <row r="32" spans="1:22" ht="17.25" hidden="1" customHeight="1" x14ac:dyDescent="0.2">
      <c r="A32" s="18">
        <v>1</v>
      </c>
      <c r="B32" s="151" t="s">
        <v>486</v>
      </c>
      <c r="C32" s="631"/>
      <c r="D32" s="632"/>
      <c r="E32" s="633"/>
      <c r="F32" s="242"/>
      <c r="G32" s="276"/>
      <c r="H32" s="278"/>
      <c r="I32" s="276"/>
      <c r="J32" s="276"/>
      <c r="K32" s="276"/>
      <c r="L32" s="277">
        <v>1</v>
      </c>
      <c r="M32" s="276"/>
      <c r="N32" s="276"/>
    </row>
    <row r="33" spans="1:14" ht="17.25" hidden="1" customHeight="1" x14ac:dyDescent="0.2">
      <c r="A33" s="18">
        <v>2</v>
      </c>
      <c r="B33" s="151" t="s">
        <v>126</v>
      </c>
      <c r="C33" s="631"/>
      <c r="D33" s="632"/>
      <c r="E33" s="633"/>
      <c r="F33" s="242"/>
      <c r="G33" s="276"/>
      <c r="H33" s="278"/>
      <c r="I33" s="276"/>
      <c r="J33" s="276">
        <v>1</v>
      </c>
      <c r="K33" s="276"/>
      <c r="L33" s="277">
        <v>4</v>
      </c>
      <c r="M33" s="276">
        <v>4</v>
      </c>
      <c r="N33" s="276"/>
    </row>
    <row r="34" spans="1:14" ht="17.25" hidden="1" customHeight="1" x14ac:dyDescent="0.2">
      <c r="A34" s="18">
        <v>2</v>
      </c>
      <c r="B34" s="151" t="s">
        <v>485</v>
      </c>
      <c r="C34" s="631"/>
      <c r="D34" s="632"/>
      <c r="E34" s="633"/>
      <c r="F34" s="242"/>
      <c r="G34" s="276"/>
      <c r="H34" s="278"/>
      <c r="I34" s="276"/>
      <c r="J34" s="276"/>
      <c r="K34" s="276"/>
      <c r="L34" s="277">
        <v>5</v>
      </c>
      <c r="M34" s="276">
        <v>2</v>
      </c>
      <c r="N34" s="276"/>
    </row>
    <row r="35" spans="1:14" ht="17.25" hidden="1" customHeight="1" x14ac:dyDescent="0.2">
      <c r="A35" s="18">
        <v>2</v>
      </c>
      <c r="B35" s="151" t="s">
        <v>486</v>
      </c>
      <c r="C35" s="631"/>
      <c r="D35" s="632"/>
      <c r="E35" s="633"/>
      <c r="F35" s="242"/>
      <c r="G35" s="276"/>
      <c r="H35" s="278"/>
      <c r="I35" s="276"/>
      <c r="J35" s="276"/>
      <c r="K35" s="276"/>
      <c r="L35" s="277">
        <v>1</v>
      </c>
      <c r="M35" s="276"/>
      <c r="N35" s="276"/>
    </row>
    <row r="36" spans="1:14" ht="17.25" hidden="1" customHeight="1" x14ac:dyDescent="0.2">
      <c r="A36" s="18">
        <v>2</v>
      </c>
      <c r="B36" s="151" t="s">
        <v>129</v>
      </c>
      <c r="C36" s="631"/>
      <c r="D36" s="632"/>
      <c r="E36" s="633"/>
      <c r="F36" s="242"/>
      <c r="G36" s="276"/>
      <c r="H36" s="278"/>
      <c r="I36" s="276"/>
      <c r="J36" s="276">
        <v>3</v>
      </c>
      <c r="K36" s="276"/>
      <c r="L36" s="277"/>
      <c r="M36" s="276"/>
      <c r="N36" s="276"/>
    </row>
    <row r="37" spans="1:14" ht="17.25" hidden="1" customHeight="1" x14ac:dyDescent="0.2">
      <c r="A37" s="18">
        <v>2</v>
      </c>
      <c r="B37" s="151" t="s">
        <v>161</v>
      </c>
      <c r="C37" s="631"/>
      <c r="D37" s="632"/>
      <c r="E37" s="633"/>
      <c r="F37" s="242"/>
      <c r="G37" s="276"/>
      <c r="H37" s="278"/>
      <c r="I37" s="276"/>
      <c r="J37" s="276">
        <v>1</v>
      </c>
      <c r="K37" s="276"/>
      <c r="L37" s="277"/>
      <c r="M37" s="276"/>
      <c r="N37" s="276"/>
    </row>
    <row r="38" spans="1:14" ht="17.25" hidden="1" customHeight="1" x14ac:dyDescent="0.2">
      <c r="A38" s="18">
        <v>3</v>
      </c>
      <c r="B38" s="151" t="s">
        <v>126</v>
      </c>
      <c r="C38" s="631"/>
      <c r="D38" s="632"/>
      <c r="E38" s="633"/>
      <c r="F38" s="242"/>
      <c r="G38" s="276"/>
      <c r="H38" s="278"/>
      <c r="I38" s="276"/>
      <c r="J38" s="276">
        <v>3</v>
      </c>
      <c r="K38" s="276"/>
      <c r="L38" s="277">
        <v>3</v>
      </c>
      <c r="M38" s="276">
        <v>2</v>
      </c>
      <c r="N38" s="276"/>
    </row>
    <row r="39" spans="1:14" ht="17.25" hidden="1" customHeight="1" x14ac:dyDescent="0.2">
      <c r="A39" s="18">
        <v>3</v>
      </c>
      <c r="B39" s="151" t="s">
        <v>485</v>
      </c>
      <c r="C39" s="631"/>
      <c r="D39" s="632"/>
      <c r="E39" s="633"/>
      <c r="F39" s="242"/>
      <c r="G39" s="276"/>
      <c r="H39" s="278"/>
      <c r="I39" s="276"/>
      <c r="J39" s="276"/>
      <c r="K39" s="276"/>
      <c r="L39" s="277">
        <v>10</v>
      </c>
      <c r="M39" s="276"/>
      <c r="N39" s="276"/>
    </row>
    <row r="40" spans="1:14" ht="17.25" hidden="1" customHeight="1" x14ac:dyDescent="0.2">
      <c r="A40" s="18">
        <v>3</v>
      </c>
      <c r="B40" s="151" t="s">
        <v>161</v>
      </c>
      <c r="C40" s="631"/>
      <c r="D40" s="632"/>
      <c r="E40" s="633"/>
      <c r="F40" s="242"/>
      <c r="G40" s="276"/>
      <c r="H40" s="278"/>
      <c r="I40" s="276"/>
      <c r="J40" s="276">
        <v>1</v>
      </c>
      <c r="K40" s="276"/>
      <c r="L40" s="277"/>
      <c r="M40" s="276"/>
      <c r="N40" s="276"/>
    </row>
    <row r="41" spans="1:14" ht="17.25" hidden="1" customHeight="1" x14ac:dyDescent="0.2">
      <c r="A41" s="18">
        <v>3</v>
      </c>
      <c r="B41" s="151" t="s">
        <v>129</v>
      </c>
      <c r="C41" s="631"/>
      <c r="D41" s="632"/>
      <c r="E41" s="633"/>
      <c r="F41" s="242"/>
      <c r="G41" s="276"/>
      <c r="H41" s="278"/>
      <c r="I41" s="276"/>
      <c r="J41" s="276">
        <v>2</v>
      </c>
      <c r="K41" s="276"/>
      <c r="L41" s="277"/>
      <c r="M41" s="276"/>
      <c r="N41" s="276"/>
    </row>
    <row r="42" spans="1:14" ht="17.25" hidden="1" customHeight="1" x14ac:dyDescent="0.2">
      <c r="A42" s="18">
        <v>4</v>
      </c>
      <c r="B42" s="151" t="s">
        <v>185</v>
      </c>
      <c r="C42" s="631"/>
      <c r="D42" s="632"/>
      <c r="E42" s="633"/>
      <c r="F42" s="242"/>
      <c r="G42" s="276"/>
      <c r="H42" s="278"/>
      <c r="I42" s="276"/>
      <c r="J42" s="276">
        <v>1</v>
      </c>
      <c r="K42" s="276"/>
      <c r="L42" s="277"/>
      <c r="M42" s="276"/>
      <c r="N42" s="276"/>
    </row>
    <row r="43" spans="1:14" ht="17.25" hidden="1" customHeight="1" x14ac:dyDescent="0.2">
      <c r="A43" s="18">
        <v>4</v>
      </c>
      <c r="B43" s="151" t="s">
        <v>129</v>
      </c>
      <c r="C43" s="631"/>
      <c r="D43" s="632"/>
      <c r="E43" s="633"/>
      <c r="F43" s="242"/>
      <c r="G43" s="276"/>
      <c r="H43" s="278"/>
      <c r="I43" s="276"/>
      <c r="J43" s="276">
        <v>4</v>
      </c>
      <c r="K43" s="276"/>
      <c r="L43" s="277"/>
      <c r="M43" s="276"/>
      <c r="N43" s="276"/>
    </row>
    <row r="44" spans="1:14" ht="17.25" hidden="1" customHeight="1" x14ac:dyDescent="0.2">
      <c r="A44" s="18">
        <v>4</v>
      </c>
      <c r="B44" s="151" t="s">
        <v>485</v>
      </c>
      <c r="C44" s="631"/>
      <c r="D44" s="632"/>
      <c r="E44" s="633"/>
      <c r="F44" s="242"/>
      <c r="G44" s="276"/>
      <c r="H44" s="278"/>
      <c r="I44" s="276"/>
      <c r="J44" s="276"/>
      <c r="K44" s="276"/>
      <c r="L44" s="277">
        <v>2</v>
      </c>
      <c r="M44" s="276"/>
      <c r="N44" s="276"/>
    </row>
    <row r="45" spans="1:14" ht="17.25" hidden="1" customHeight="1" x14ac:dyDescent="0.2">
      <c r="A45" s="18">
        <v>4</v>
      </c>
      <c r="B45" s="151" t="s">
        <v>487</v>
      </c>
      <c r="C45" s="631"/>
      <c r="D45" s="632"/>
      <c r="E45" s="633"/>
      <c r="F45" s="242"/>
      <c r="G45" s="276"/>
      <c r="H45" s="278"/>
      <c r="I45" s="276"/>
      <c r="J45" s="276"/>
      <c r="K45" s="276"/>
      <c r="L45" s="277">
        <v>1</v>
      </c>
      <c r="M45" s="276"/>
      <c r="N45" s="276"/>
    </row>
    <row r="46" spans="1:14" ht="17.25" hidden="1" customHeight="1" x14ac:dyDescent="0.2">
      <c r="A46" s="18">
        <v>4</v>
      </c>
      <c r="B46" s="151" t="s">
        <v>126</v>
      </c>
      <c r="C46" s="631"/>
      <c r="D46" s="632"/>
      <c r="E46" s="633"/>
      <c r="F46" s="242"/>
      <c r="G46" s="276"/>
      <c r="H46" s="278"/>
      <c r="I46" s="276"/>
      <c r="J46" s="276"/>
      <c r="K46" s="276"/>
      <c r="L46" s="277"/>
      <c r="M46" s="276">
        <v>1</v>
      </c>
      <c r="N46" s="276"/>
    </row>
    <row r="47" spans="1:14" ht="17.25" hidden="1" customHeight="1" x14ac:dyDescent="0.2">
      <c r="A47" s="18">
        <v>4</v>
      </c>
      <c r="B47" s="151" t="s">
        <v>348</v>
      </c>
      <c r="C47" s="631"/>
      <c r="D47" s="632"/>
      <c r="E47" s="633"/>
      <c r="F47" s="242"/>
      <c r="G47" s="276"/>
      <c r="H47" s="278"/>
      <c r="I47" s="276"/>
      <c r="J47" s="276"/>
      <c r="K47" s="276"/>
      <c r="L47" s="277">
        <v>1</v>
      </c>
      <c r="M47" s="276"/>
      <c r="N47" s="276"/>
    </row>
    <row r="48" spans="1:14" ht="17.25" hidden="1" customHeight="1" x14ac:dyDescent="0.2">
      <c r="A48" s="18">
        <v>4</v>
      </c>
      <c r="B48" s="151" t="s">
        <v>161</v>
      </c>
      <c r="C48" s="631"/>
      <c r="D48" s="632"/>
      <c r="E48" s="633"/>
      <c r="F48" s="242"/>
      <c r="G48" s="276"/>
      <c r="H48" s="278"/>
      <c r="I48" s="276"/>
      <c r="J48" s="276">
        <v>1</v>
      </c>
      <c r="K48" s="276"/>
      <c r="L48" s="277"/>
      <c r="M48" s="276"/>
      <c r="N48" s="276"/>
    </row>
    <row r="49" spans="1:14" ht="17.25" hidden="1" customHeight="1" x14ac:dyDescent="0.2">
      <c r="A49" s="18">
        <v>5</v>
      </c>
      <c r="B49" s="151" t="s">
        <v>161</v>
      </c>
      <c r="C49" s="631"/>
      <c r="D49" s="632"/>
      <c r="E49" s="633"/>
      <c r="F49" s="242"/>
      <c r="G49" s="276"/>
      <c r="H49" s="278"/>
      <c r="I49" s="276"/>
      <c r="J49" s="276">
        <v>1</v>
      </c>
      <c r="K49" s="276"/>
      <c r="L49" s="277"/>
      <c r="M49" s="276"/>
      <c r="N49" s="276"/>
    </row>
    <row r="50" spans="1:14" ht="17.25" hidden="1" customHeight="1" x14ac:dyDescent="0.2">
      <c r="A50" s="18">
        <v>5</v>
      </c>
      <c r="B50" s="151" t="s">
        <v>129</v>
      </c>
      <c r="C50" s="631"/>
      <c r="D50" s="632"/>
      <c r="E50" s="633"/>
      <c r="F50" s="242"/>
      <c r="G50" s="276"/>
      <c r="H50" s="278"/>
      <c r="I50" s="276"/>
      <c r="J50" s="276">
        <v>3</v>
      </c>
      <c r="K50" s="276"/>
      <c r="L50" s="277"/>
      <c r="M50" s="276"/>
      <c r="N50" s="276"/>
    </row>
    <row r="51" spans="1:14" ht="17.25" hidden="1" customHeight="1" x14ac:dyDescent="0.2">
      <c r="A51" s="18">
        <v>5</v>
      </c>
      <c r="B51" s="151" t="s">
        <v>499</v>
      </c>
      <c r="C51" s="631"/>
      <c r="D51" s="632"/>
      <c r="E51" s="633"/>
      <c r="F51" s="242"/>
      <c r="G51" s="276"/>
      <c r="H51" s="278"/>
      <c r="I51" s="276"/>
      <c r="J51" s="276"/>
      <c r="K51" s="276"/>
      <c r="L51" s="277">
        <v>1</v>
      </c>
      <c r="M51" s="276"/>
      <c r="N51" s="276"/>
    </row>
    <row r="52" spans="1:14" ht="17.25" hidden="1" customHeight="1" x14ac:dyDescent="0.2">
      <c r="A52" s="18">
        <v>6</v>
      </c>
      <c r="B52" s="151" t="s">
        <v>129</v>
      </c>
      <c r="C52" s="634"/>
      <c r="D52" s="634"/>
      <c r="E52" s="634"/>
      <c r="F52" s="151"/>
      <c r="G52" s="276"/>
      <c r="H52" s="276">
        <v>2</v>
      </c>
      <c r="I52" s="276"/>
      <c r="J52" s="276">
        <v>3</v>
      </c>
      <c r="K52" s="276"/>
      <c r="L52" s="276"/>
      <c r="M52" s="276"/>
      <c r="N52" s="276"/>
    </row>
    <row r="53" spans="1:14" ht="17.25" hidden="1" customHeight="1" x14ac:dyDescent="0.2">
      <c r="A53" s="18">
        <v>6</v>
      </c>
      <c r="B53" s="201" t="s">
        <v>161</v>
      </c>
      <c r="C53" s="631"/>
      <c r="D53" s="632"/>
      <c r="E53" s="633"/>
      <c r="F53" s="151"/>
      <c r="G53" s="276"/>
      <c r="H53" s="276"/>
      <c r="I53" s="276"/>
      <c r="J53" s="276">
        <v>1</v>
      </c>
      <c r="K53" s="276"/>
      <c r="L53" s="276"/>
      <c r="M53" s="276"/>
      <c r="N53" s="276"/>
    </row>
    <row r="54" spans="1:14" ht="17.25" hidden="1" customHeight="1" x14ac:dyDescent="0.2">
      <c r="A54" s="18">
        <v>7</v>
      </c>
      <c r="B54" s="242" t="s">
        <v>161</v>
      </c>
      <c r="C54" s="631"/>
      <c r="D54" s="632"/>
      <c r="E54" s="633"/>
      <c r="F54" s="243"/>
      <c r="G54" s="276"/>
      <c r="H54" s="278"/>
      <c r="I54" s="276"/>
      <c r="J54" s="276">
        <v>1</v>
      </c>
      <c r="K54" s="276"/>
      <c r="L54" s="277"/>
      <c r="M54" s="276"/>
      <c r="N54" s="276"/>
    </row>
    <row r="55" spans="1:14" ht="17.25" hidden="1" customHeight="1" x14ac:dyDescent="0.2">
      <c r="A55" s="18">
        <v>7</v>
      </c>
      <c r="B55" s="242" t="s">
        <v>185</v>
      </c>
      <c r="C55" s="631"/>
      <c r="D55" s="632"/>
      <c r="E55" s="633"/>
      <c r="F55" s="243"/>
      <c r="G55" s="276"/>
      <c r="H55" s="278"/>
      <c r="I55" s="276"/>
      <c r="J55" s="276">
        <v>2</v>
      </c>
      <c r="K55" s="276"/>
      <c r="L55" s="277"/>
      <c r="M55" s="276"/>
      <c r="N55" s="276"/>
    </row>
    <row r="56" spans="1:14" ht="17.25" hidden="1" customHeight="1" x14ac:dyDescent="0.2">
      <c r="A56" s="18">
        <v>7</v>
      </c>
      <c r="B56" s="242" t="s">
        <v>129</v>
      </c>
      <c r="C56" s="631"/>
      <c r="D56" s="632"/>
      <c r="E56" s="633"/>
      <c r="F56" s="243"/>
      <c r="G56" s="276"/>
      <c r="H56" s="278">
        <v>1</v>
      </c>
      <c r="I56" s="276"/>
      <c r="J56" s="276">
        <v>2</v>
      </c>
      <c r="K56" s="276"/>
      <c r="L56" s="277"/>
      <c r="M56" s="276"/>
      <c r="N56" s="276"/>
    </row>
    <row r="57" spans="1:14" ht="17.25" hidden="1" customHeight="1" x14ac:dyDescent="0.2">
      <c r="A57" s="18">
        <v>7</v>
      </c>
      <c r="B57" s="242" t="s">
        <v>479</v>
      </c>
      <c r="C57" s="631"/>
      <c r="D57" s="632"/>
      <c r="E57" s="633"/>
      <c r="F57" s="243"/>
      <c r="G57" s="276"/>
      <c r="H57" s="278"/>
      <c r="I57" s="276"/>
      <c r="J57" s="276"/>
      <c r="K57" s="276"/>
      <c r="L57" s="277">
        <v>1</v>
      </c>
      <c r="M57" s="276"/>
      <c r="N57" s="276"/>
    </row>
    <row r="58" spans="1:14" ht="17.25" hidden="1" customHeight="1" x14ac:dyDescent="0.2">
      <c r="A58" s="18">
        <v>8</v>
      </c>
      <c r="B58" s="242" t="s">
        <v>126</v>
      </c>
      <c r="C58" s="631"/>
      <c r="D58" s="632"/>
      <c r="E58" s="633"/>
      <c r="F58" s="243"/>
      <c r="G58" s="276"/>
      <c r="H58" s="278"/>
      <c r="I58" s="276"/>
      <c r="J58" s="276">
        <v>1</v>
      </c>
      <c r="K58" s="276"/>
      <c r="L58" s="277"/>
      <c r="M58" s="276"/>
      <c r="N58" s="276"/>
    </row>
    <row r="59" spans="1:14" ht="17.25" hidden="1" customHeight="1" x14ac:dyDescent="0.2">
      <c r="A59" s="18">
        <v>8</v>
      </c>
      <c r="B59" s="242" t="s">
        <v>185</v>
      </c>
      <c r="C59" s="631"/>
      <c r="D59" s="632"/>
      <c r="E59" s="633"/>
      <c r="F59" s="243"/>
      <c r="G59" s="276"/>
      <c r="H59" s="278">
        <v>2</v>
      </c>
      <c r="I59" s="276"/>
      <c r="J59" s="276">
        <v>1</v>
      </c>
      <c r="K59" s="276"/>
      <c r="L59" s="277"/>
      <c r="M59" s="276"/>
      <c r="N59" s="276"/>
    </row>
    <row r="60" spans="1:14" ht="17.25" hidden="1" customHeight="1" x14ac:dyDescent="0.2">
      <c r="A60" s="18">
        <v>8</v>
      </c>
      <c r="B60" s="242" t="s">
        <v>129</v>
      </c>
      <c r="C60" s="631"/>
      <c r="D60" s="632"/>
      <c r="E60" s="633"/>
      <c r="F60" s="243"/>
      <c r="G60" s="276"/>
      <c r="H60" s="278">
        <v>1</v>
      </c>
      <c r="I60" s="276"/>
      <c r="J60" s="276">
        <v>1</v>
      </c>
      <c r="K60" s="276"/>
      <c r="L60" s="277"/>
      <c r="M60" s="276"/>
      <c r="N60" s="276"/>
    </row>
    <row r="61" spans="1:14" ht="17.25" hidden="1" customHeight="1" x14ac:dyDescent="0.2">
      <c r="A61" s="18">
        <v>9</v>
      </c>
      <c r="B61" s="242" t="s">
        <v>230</v>
      </c>
      <c r="C61" s="631"/>
      <c r="D61" s="632"/>
      <c r="E61" s="633"/>
      <c r="F61" s="243"/>
      <c r="G61" s="276"/>
      <c r="H61" s="278"/>
      <c r="I61" s="276"/>
      <c r="J61" s="276"/>
      <c r="K61" s="276"/>
      <c r="L61" s="277">
        <v>1</v>
      </c>
      <c r="M61" s="276"/>
      <c r="N61" s="276"/>
    </row>
    <row r="62" spans="1:14" ht="17.25" hidden="1" customHeight="1" x14ac:dyDescent="0.2">
      <c r="A62" s="18">
        <v>9</v>
      </c>
      <c r="B62" s="242" t="s">
        <v>185</v>
      </c>
      <c r="C62" s="631"/>
      <c r="D62" s="632"/>
      <c r="E62" s="633"/>
      <c r="F62" s="243"/>
      <c r="G62" s="276"/>
      <c r="H62" s="278"/>
      <c r="I62" s="276"/>
      <c r="J62" s="276">
        <v>2</v>
      </c>
      <c r="K62" s="276"/>
      <c r="L62" s="277"/>
      <c r="M62" s="276"/>
      <c r="N62" s="276"/>
    </row>
    <row r="63" spans="1:14" ht="17.25" hidden="1" customHeight="1" x14ac:dyDescent="0.2">
      <c r="A63" s="18">
        <v>10</v>
      </c>
      <c r="B63" s="242" t="s">
        <v>129</v>
      </c>
      <c r="C63" s="631"/>
      <c r="D63" s="632"/>
      <c r="E63" s="633"/>
      <c r="F63" s="243"/>
      <c r="G63" s="276"/>
      <c r="H63" s="278">
        <v>1</v>
      </c>
      <c r="I63" s="276"/>
      <c r="J63" s="276">
        <v>3</v>
      </c>
      <c r="K63" s="276"/>
      <c r="L63" s="277"/>
      <c r="M63" s="276"/>
      <c r="N63" s="276"/>
    </row>
    <row r="64" spans="1:14" ht="17.25" hidden="1" customHeight="1" x14ac:dyDescent="0.2">
      <c r="A64" s="18">
        <v>10</v>
      </c>
      <c r="B64" s="242" t="s">
        <v>799</v>
      </c>
      <c r="C64" s="631"/>
      <c r="D64" s="632"/>
      <c r="E64" s="633"/>
      <c r="F64" s="243"/>
      <c r="G64" s="276"/>
      <c r="H64" s="278"/>
      <c r="I64" s="276"/>
      <c r="J64" s="276"/>
      <c r="K64" s="276"/>
      <c r="L64" s="277">
        <v>3</v>
      </c>
      <c r="M64" s="276"/>
      <c r="N64" s="276"/>
    </row>
    <row r="65" spans="1:15" ht="17.25" hidden="1" customHeight="1" x14ac:dyDescent="0.2">
      <c r="A65" s="18">
        <v>10</v>
      </c>
      <c r="B65" s="242" t="s">
        <v>479</v>
      </c>
      <c r="C65" s="631"/>
      <c r="D65" s="632"/>
      <c r="E65" s="633"/>
      <c r="F65" s="243"/>
      <c r="G65" s="276"/>
      <c r="H65" s="278"/>
      <c r="I65" s="276"/>
      <c r="J65" s="276"/>
      <c r="K65" s="276"/>
      <c r="L65" s="277">
        <v>1</v>
      </c>
      <c r="M65" s="276"/>
      <c r="N65" s="276"/>
    </row>
    <row r="66" spans="1:15" ht="17.25" hidden="1" customHeight="1" x14ac:dyDescent="0.2">
      <c r="A66" s="18">
        <v>10</v>
      </c>
      <c r="B66" s="242" t="s">
        <v>488</v>
      </c>
      <c r="C66" s="631"/>
      <c r="D66" s="632"/>
      <c r="E66" s="633"/>
      <c r="F66" s="243"/>
      <c r="G66" s="276"/>
      <c r="H66" s="278"/>
      <c r="I66" s="276"/>
      <c r="J66" s="276"/>
      <c r="K66" s="276"/>
      <c r="L66" s="277">
        <v>1</v>
      </c>
      <c r="M66" s="276"/>
      <c r="N66" s="276"/>
    </row>
    <row r="67" spans="1:15" ht="17.25" hidden="1" customHeight="1" x14ac:dyDescent="0.2">
      <c r="A67" s="18">
        <v>10</v>
      </c>
      <c r="B67" s="242" t="s">
        <v>477</v>
      </c>
      <c r="C67" s="631"/>
      <c r="D67" s="632"/>
      <c r="E67" s="633"/>
      <c r="F67" s="243"/>
      <c r="G67" s="276"/>
      <c r="H67" s="278"/>
      <c r="I67" s="276"/>
      <c r="J67" s="276"/>
      <c r="K67" s="276"/>
      <c r="L67" s="277">
        <v>4</v>
      </c>
      <c r="M67" s="276"/>
      <c r="N67" s="276"/>
    </row>
    <row r="68" spans="1:15" ht="17.25" hidden="1" customHeight="1" x14ac:dyDescent="0.2">
      <c r="A68" s="156">
        <v>10</v>
      </c>
      <c r="B68" s="307" t="s">
        <v>669</v>
      </c>
      <c r="C68" s="638"/>
      <c r="D68" s="639"/>
      <c r="E68" s="640"/>
      <c r="F68" s="381"/>
      <c r="G68" s="276"/>
      <c r="H68" s="278"/>
      <c r="I68" s="276"/>
      <c r="J68" s="276"/>
      <c r="K68" s="276"/>
      <c r="L68" s="277">
        <v>2</v>
      </c>
      <c r="M68" s="276"/>
      <c r="N68" s="276"/>
      <c r="O68" s="360" t="s">
        <v>914</v>
      </c>
    </row>
    <row r="69" spans="1:15" ht="17.25" hidden="1" customHeight="1" x14ac:dyDescent="0.2">
      <c r="A69" s="18">
        <v>11</v>
      </c>
      <c r="B69" s="242" t="s">
        <v>161</v>
      </c>
      <c r="C69" s="631"/>
      <c r="D69" s="632"/>
      <c r="E69" s="633"/>
      <c r="F69" s="243"/>
      <c r="G69" s="276"/>
      <c r="H69" s="278"/>
      <c r="I69" s="276"/>
      <c r="J69" s="276">
        <v>4</v>
      </c>
      <c r="K69" s="276"/>
      <c r="L69" s="277"/>
      <c r="M69" s="276"/>
      <c r="N69" s="276"/>
    </row>
    <row r="70" spans="1:15" ht="17.25" hidden="1" customHeight="1" x14ac:dyDescent="0.2">
      <c r="A70" s="18">
        <v>11</v>
      </c>
      <c r="B70" s="242" t="s">
        <v>230</v>
      </c>
      <c r="C70" s="631"/>
      <c r="D70" s="632"/>
      <c r="E70" s="633"/>
      <c r="F70" s="243"/>
      <c r="G70" s="276"/>
      <c r="H70" s="278"/>
      <c r="I70" s="276"/>
      <c r="J70" s="276"/>
      <c r="K70" s="276"/>
      <c r="L70" s="277">
        <v>2</v>
      </c>
      <c r="M70" s="276"/>
      <c r="N70" s="276"/>
    </row>
    <row r="71" spans="1:15" ht="17.25" hidden="1" customHeight="1" x14ac:dyDescent="0.2">
      <c r="A71" s="18">
        <v>11</v>
      </c>
      <c r="B71" s="151" t="s">
        <v>479</v>
      </c>
      <c r="C71" s="631"/>
      <c r="D71" s="632"/>
      <c r="E71" s="633"/>
      <c r="F71" s="243"/>
      <c r="G71" s="276"/>
      <c r="H71" s="278"/>
      <c r="I71" s="276"/>
      <c r="J71" s="276"/>
      <c r="K71" s="276"/>
      <c r="L71" s="277">
        <v>2</v>
      </c>
      <c r="M71" s="276"/>
      <c r="N71" s="276"/>
    </row>
    <row r="72" spans="1:15" ht="17.25" hidden="1" customHeight="1" x14ac:dyDescent="0.2">
      <c r="A72" s="156">
        <v>11</v>
      </c>
      <c r="B72" s="307" t="s">
        <v>669</v>
      </c>
      <c r="C72" s="638"/>
      <c r="D72" s="639"/>
      <c r="E72" s="640"/>
      <c r="F72" s="381"/>
      <c r="G72" s="276"/>
      <c r="H72" s="278"/>
      <c r="I72" s="276"/>
      <c r="J72" s="276"/>
      <c r="K72" s="276"/>
      <c r="L72" s="277">
        <v>2</v>
      </c>
      <c r="M72" s="276"/>
      <c r="N72" s="276"/>
      <c r="O72" s="360" t="s">
        <v>914</v>
      </c>
    </row>
    <row r="73" spans="1:15" ht="17.25" hidden="1" customHeight="1" x14ac:dyDescent="0.2">
      <c r="A73" s="18">
        <v>11</v>
      </c>
      <c r="B73" s="151" t="s">
        <v>185</v>
      </c>
      <c r="C73" s="631"/>
      <c r="D73" s="632"/>
      <c r="E73" s="633"/>
      <c r="F73" s="243"/>
      <c r="G73" s="276"/>
      <c r="H73" s="278"/>
      <c r="I73" s="276"/>
      <c r="J73" s="276">
        <v>2</v>
      </c>
      <c r="K73" s="276"/>
      <c r="L73" s="277"/>
      <c r="M73" s="276"/>
      <c r="N73" s="276"/>
    </row>
    <row r="74" spans="1:15" ht="17.25" hidden="1" customHeight="1" x14ac:dyDescent="0.2">
      <c r="A74" s="18">
        <v>12</v>
      </c>
      <c r="B74" s="242" t="s">
        <v>129</v>
      </c>
      <c r="C74" s="631"/>
      <c r="D74" s="632"/>
      <c r="E74" s="633"/>
      <c r="F74" s="243"/>
      <c r="G74" s="276"/>
      <c r="H74" s="278">
        <v>2</v>
      </c>
      <c r="I74" s="276"/>
      <c r="J74" s="276">
        <v>1</v>
      </c>
      <c r="K74" s="276"/>
      <c r="L74" s="277"/>
      <c r="M74" s="276"/>
      <c r="N74" s="276"/>
    </row>
    <row r="75" spans="1:15" ht="17.25" hidden="1" customHeight="1" x14ac:dyDescent="0.2">
      <c r="A75" s="18">
        <v>12</v>
      </c>
      <c r="B75" s="242" t="s">
        <v>161</v>
      </c>
      <c r="C75" s="631"/>
      <c r="D75" s="632"/>
      <c r="E75" s="633"/>
      <c r="F75" s="243"/>
      <c r="G75" s="276"/>
      <c r="H75" s="278"/>
      <c r="I75" s="276"/>
      <c r="J75" s="276">
        <v>2</v>
      </c>
      <c r="K75" s="276"/>
      <c r="L75" s="277"/>
      <c r="M75" s="276"/>
      <c r="N75" s="276"/>
    </row>
    <row r="76" spans="1:15" ht="17.25" hidden="1" customHeight="1" x14ac:dyDescent="0.2">
      <c r="A76" s="18">
        <v>12</v>
      </c>
      <c r="B76" s="2" t="s">
        <v>479</v>
      </c>
      <c r="C76" s="564"/>
      <c r="D76" s="565"/>
      <c r="E76" s="566"/>
      <c r="F76" s="33"/>
      <c r="G76" s="276"/>
      <c r="H76" s="278"/>
      <c r="I76" s="276"/>
      <c r="J76" s="276"/>
      <c r="K76" s="276"/>
      <c r="L76" s="277">
        <v>11</v>
      </c>
      <c r="M76" s="276"/>
      <c r="N76" s="276"/>
    </row>
    <row r="77" spans="1:15" ht="17.25" hidden="1" customHeight="1" x14ac:dyDescent="0.2">
      <c r="A77" s="18">
        <v>12</v>
      </c>
      <c r="B77" s="2" t="s">
        <v>126</v>
      </c>
      <c r="C77" s="564"/>
      <c r="D77" s="565"/>
      <c r="E77" s="566"/>
      <c r="F77" s="33"/>
      <c r="G77" s="276"/>
      <c r="H77" s="278"/>
      <c r="I77" s="276"/>
      <c r="J77" s="276">
        <v>2</v>
      </c>
      <c r="K77" s="276"/>
      <c r="L77" s="277"/>
      <c r="M77" s="276"/>
      <c r="N77" s="276"/>
    </row>
    <row r="78" spans="1:15" ht="17.25" hidden="1" customHeight="1" x14ac:dyDescent="0.2">
      <c r="A78" s="18">
        <v>13</v>
      </c>
      <c r="B78" s="2" t="s">
        <v>129</v>
      </c>
      <c r="C78" s="564"/>
      <c r="D78" s="565"/>
      <c r="E78" s="566"/>
      <c r="F78" s="33"/>
      <c r="G78" s="276"/>
      <c r="H78" s="278">
        <v>5</v>
      </c>
      <c r="I78" s="276"/>
      <c r="J78" s="276">
        <v>1</v>
      </c>
      <c r="K78" s="276"/>
      <c r="L78" s="277"/>
      <c r="M78" s="276"/>
      <c r="N78" s="276"/>
    </row>
    <row r="79" spans="1:15" ht="17.25" hidden="1" customHeight="1" x14ac:dyDescent="0.2">
      <c r="A79" s="18">
        <v>13</v>
      </c>
      <c r="B79" s="2" t="s">
        <v>479</v>
      </c>
      <c r="C79" s="564"/>
      <c r="D79" s="565"/>
      <c r="E79" s="566"/>
      <c r="F79" s="33"/>
      <c r="G79" s="276"/>
      <c r="H79" s="278"/>
      <c r="I79" s="276"/>
      <c r="J79" s="276"/>
      <c r="K79" s="276"/>
      <c r="L79" s="277">
        <v>16</v>
      </c>
      <c r="M79" s="276"/>
      <c r="N79" s="276"/>
    </row>
    <row r="80" spans="1:15" ht="17.25" hidden="1" customHeight="1" x14ac:dyDescent="0.2">
      <c r="A80" s="18">
        <v>13</v>
      </c>
      <c r="B80" s="423" t="s">
        <v>799</v>
      </c>
      <c r="C80" s="564"/>
      <c r="D80" s="565"/>
      <c r="E80" s="566"/>
      <c r="F80" s="33"/>
      <c r="G80" s="276"/>
      <c r="H80" s="278"/>
      <c r="I80" s="276"/>
      <c r="J80" s="276"/>
      <c r="K80" s="276"/>
      <c r="L80" s="277">
        <v>3</v>
      </c>
      <c r="M80" s="276"/>
      <c r="N80" s="276"/>
    </row>
    <row r="81" spans="1:14" ht="17.25" hidden="1" customHeight="1" x14ac:dyDescent="0.2">
      <c r="A81" s="18">
        <v>13</v>
      </c>
      <c r="B81" s="2" t="s">
        <v>348</v>
      </c>
      <c r="C81" s="564"/>
      <c r="D81" s="565"/>
      <c r="E81" s="566"/>
      <c r="F81" s="33"/>
      <c r="G81" s="276"/>
      <c r="H81" s="278">
        <v>1</v>
      </c>
      <c r="I81" s="276"/>
      <c r="J81" s="276"/>
      <c r="K81" s="276"/>
      <c r="L81" s="277"/>
      <c r="M81" s="276"/>
      <c r="N81" s="276"/>
    </row>
    <row r="82" spans="1:14" ht="17.25" hidden="1" customHeight="1" x14ac:dyDescent="0.2">
      <c r="A82" s="18">
        <v>13</v>
      </c>
      <c r="B82" s="2" t="s">
        <v>126</v>
      </c>
      <c r="C82" s="564"/>
      <c r="D82" s="565"/>
      <c r="E82" s="566"/>
      <c r="F82" s="33"/>
      <c r="G82" s="276"/>
      <c r="H82" s="278"/>
      <c r="I82" s="276"/>
      <c r="J82" s="276">
        <v>1</v>
      </c>
      <c r="K82" s="276"/>
      <c r="L82" s="277"/>
      <c r="M82" s="276"/>
      <c r="N82" s="276"/>
    </row>
    <row r="83" spans="1:14" ht="17.25" hidden="1" customHeight="1" x14ac:dyDescent="0.2">
      <c r="A83" s="18">
        <v>13</v>
      </c>
      <c r="B83" s="2" t="s">
        <v>185</v>
      </c>
      <c r="C83" s="564"/>
      <c r="D83" s="565"/>
      <c r="E83" s="566"/>
      <c r="F83" s="33"/>
      <c r="G83" s="276"/>
      <c r="H83" s="278"/>
      <c r="I83" s="276"/>
      <c r="J83" s="276">
        <v>1</v>
      </c>
      <c r="K83" s="276"/>
      <c r="L83" s="277"/>
      <c r="M83" s="276"/>
      <c r="N83" s="276"/>
    </row>
    <row r="84" spans="1:14" ht="17.25" hidden="1" customHeight="1" x14ac:dyDescent="0.2">
      <c r="A84" s="18">
        <v>14</v>
      </c>
      <c r="B84" s="2" t="s">
        <v>126</v>
      </c>
      <c r="C84" s="564"/>
      <c r="D84" s="565"/>
      <c r="E84" s="566"/>
      <c r="F84" s="33"/>
      <c r="G84" s="276"/>
      <c r="H84" s="278">
        <v>2</v>
      </c>
      <c r="I84" s="276"/>
      <c r="J84" s="276"/>
      <c r="K84" s="276"/>
      <c r="L84" s="277"/>
      <c r="M84" s="276"/>
      <c r="N84" s="276"/>
    </row>
    <row r="85" spans="1:14" ht="17.25" hidden="1" customHeight="1" x14ac:dyDescent="0.2">
      <c r="A85" s="18">
        <v>14</v>
      </c>
      <c r="B85" s="2" t="s">
        <v>127</v>
      </c>
      <c r="C85" s="564"/>
      <c r="D85" s="565"/>
      <c r="E85" s="566"/>
      <c r="F85" s="33"/>
      <c r="G85" s="276"/>
      <c r="H85" s="278">
        <v>2</v>
      </c>
      <c r="I85" s="276"/>
      <c r="J85" s="276"/>
      <c r="K85" s="276"/>
      <c r="L85" s="277"/>
      <c r="M85" s="276"/>
      <c r="N85" s="276"/>
    </row>
    <row r="86" spans="1:14" ht="17.25" hidden="1" customHeight="1" x14ac:dyDescent="0.2">
      <c r="A86" s="18">
        <v>14</v>
      </c>
      <c r="B86" s="2" t="s">
        <v>129</v>
      </c>
      <c r="C86" s="564"/>
      <c r="D86" s="565"/>
      <c r="E86" s="566"/>
      <c r="F86" s="33"/>
      <c r="G86" s="276"/>
      <c r="H86" s="278">
        <v>8</v>
      </c>
      <c r="I86" s="276"/>
      <c r="J86" s="276">
        <v>1</v>
      </c>
      <c r="K86" s="276"/>
      <c r="L86" s="277"/>
      <c r="M86" s="276"/>
      <c r="N86" s="276"/>
    </row>
    <row r="87" spans="1:14" ht="17.25" hidden="1" customHeight="1" x14ac:dyDescent="0.2">
      <c r="A87" s="18">
        <v>14</v>
      </c>
      <c r="B87" s="2" t="s">
        <v>479</v>
      </c>
      <c r="C87" s="564"/>
      <c r="D87" s="565"/>
      <c r="E87" s="566"/>
      <c r="F87" s="33"/>
      <c r="G87" s="276"/>
      <c r="H87" s="278"/>
      <c r="I87" s="276"/>
      <c r="J87" s="276"/>
      <c r="K87" s="276"/>
      <c r="L87" s="277">
        <v>11</v>
      </c>
      <c r="M87" s="276"/>
      <c r="N87" s="276"/>
    </row>
    <row r="88" spans="1:14" ht="17.25" hidden="1" customHeight="1" x14ac:dyDescent="0.2">
      <c r="A88" s="18">
        <v>14</v>
      </c>
      <c r="B88" s="423" t="s">
        <v>799</v>
      </c>
      <c r="C88" s="564"/>
      <c r="D88" s="565"/>
      <c r="E88" s="566"/>
      <c r="F88" s="33"/>
      <c r="G88" s="276"/>
      <c r="H88" s="278"/>
      <c r="I88" s="276"/>
      <c r="J88" s="276"/>
      <c r="K88" s="276"/>
      <c r="L88" s="277">
        <v>2</v>
      </c>
      <c r="M88" s="276"/>
      <c r="N88" s="276"/>
    </row>
    <row r="89" spans="1:14" ht="17.25" hidden="1" customHeight="1" x14ac:dyDescent="0.2">
      <c r="A89" s="18">
        <v>14</v>
      </c>
      <c r="B89" s="2" t="s">
        <v>128</v>
      </c>
      <c r="C89" s="564"/>
      <c r="D89" s="565"/>
      <c r="E89" s="566"/>
      <c r="F89" s="33"/>
      <c r="G89" s="276"/>
      <c r="H89" s="278"/>
      <c r="I89" s="276"/>
      <c r="J89" s="276"/>
      <c r="K89" s="276"/>
      <c r="L89" s="277">
        <v>3</v>
      </c>
      <c r="M89" s="276"/>
      <c r="N89" s="276"/>
    </row>
    <row r="90" spans="1:14" ht="17.25" hidden="1" customHeight="1" x14ac:dyDescent="0.2">
      <c r="A90" s="18">
        <v>15</v>
      </c>
      <c r="B90" s="2" t="s">
        <v>126</v>
      </c>
      <c r="C90" s="564"/>
      <c r="D90" s="565"/>
      <c r="E90" s="566"/>
      <c r="F90" s="33"/>
      <c r="G90" s="276"/>
      <c r="H90" s="278">
        <v>2</v>
      </c>
      <c r="I90" s="276"/>
      <c r="J90" s="276"/>
      <c r="K90" s="276"/>
      <c r="L90" s="277"/>
      <c r="M90" s="276"/>
      <c r="N90" s="276"/>
    </row>
    <row r="91" spans="1:14" ht="17.25" hidden="1" customHeight="1" x14ac:dyDescent="0.2">
      <c r="A91" s="18">
        <v>15</v>
      </c>
      <c r="B91" s="2" t="s">
        <v>129</v>
      </c>
      <c r="C91" s="564"/>
      <c r="D91" s="565"/>
      <c r="E91" s="566"/>
      <c r="F91" s="33"/>
      <c r="G91" s="276"/>
      <c r="H91" s="278">
        <v>9</v>
      </c>
      <c r="I91" s="276"/>
      <c r="J91" s="276">
        <v>1</v>
      </c>
      <c r="K91" s="276"/>
      <c r="L91" s="277"/>
      <c r="M91" s="276"/>
      <c r="N91" s="276"/>
    </row>
    <row r="92" spans="1:14" ht="17.25" hidden="1" customHeight="1" x14ac:dyDescent="0.2">
      <c r="A92" s="18">
        <v>15</v>
      </c>
      <c r="B92" s="2" t="s">
        <v>479</v>
      </c>
      <c r="C92" s="564"/>
      <c r="D92" s="565"/>
      <c r="E92" s="566"/>
      <c r="F92" s="33"/>
      <c r="G92" s="276"/>
      <c r="H92" s="278"/>
      <c r="I92" s="276"/>
      <c r="J92" s="276"/>
      <c r="K92" s="276"/>
      <c r="L92" s="277">
        <v>8</v>
      </c>
      <c r="M92" s="276"/>
      <c r="N92" s="276"/>
    </row>
    <row r="93" spans="1:14" ht="17.25" hidden="1" customHeight="1" x14ac:dyDescent="0.2">
      <c r="A93" s="18">
        <v>15</v>
      </c>
      <c r="B93" s="2" t="s">
        <v>128</v>
      </c>
      <c r="C93" s="564"/>
      <c r="D93" s="565"/>
      <c r="E93" s="566"/>
      <c r="F93" s="33"/>
      <c r="G93" s="276"/>
      <c r="H93" s="278"/>
      <c r="I93" s="276"/>
      <c r="J93" s="276"/>
      <c r="K93" s="276"/>
      <c r="L93" s="277">
        <v>2</v>
      </c>
      <c r="M93" s="276"/>
      <c r="N93" s="276"/>
    </row>
    <row r="94" spans="1:14" ht="17.25" hidden="1" customHeight="1" x14ac:dyDescent="0.2">
      <c r="A94" s="18">
        <v>15</v>
      </c>
      <c r="B94" s="423" t="s">
        <v>799</v>
      </c>
      <c r="C94" s="564"/>
      <c r="D94" s="565"/>
      <c r="E94" s="566"/>
      <c r="F94" s="33"/>
      <c r="G94" s="276"/>
      <c r="H94" s="278"/>
      <c r="I94" s="276"/>
      <c r="J94" s="276"/>
      <c r="K94" s="276"/>
      <c r="L94" s="277">
        <v>2</v>
      </c>
      <c r="M94" s="276"/>
      <c r="N94" s="276"/>
    </row>
    <row r="95" spans="1:14" ht="17.25" hidden="1" customHeight="1" x14ac:dyDescent="0.2">
      <c r="A95" s="18">
        <v>15</v>
      </c>
      <c r="B95" s="2" t="s">
        <v>482</v>
      </c>
      <c r="C95" s="564"/>
      <c r="D95" s="565"/>
      <c r="E95" s="566"/>
      <c r="F95" s="33"/>
      <c r="G95" s="276"/>
      <c r="H95" s="278"/>
      <c r="I95" s="276"/>
      <c r="J95" s="276"/>
      <c r="K95" s="276"/>
      <c r="L95" s="277">
        <v>2</v>
      </c>
      <c r="M95" s="276"/>
      <c r="N95" s="276"/>
    </row>
    <row r="96" spans="1:14" ht="17.25" hidden="1" customHeight="1" x14ac:dyDescent="0.2">
      <c r="A96" s="18">
        <v>15</v>
      </c>
      <c r="B96" s="2" t="s">
        <v>232</v>
      </c>
      <c r="C96" s="564"/>
      <c r="D96" s="565"/>
      <c r="E96" s="566"/>
      <c r="F96" s="33"/>
      <c r="G96" s="276"/>
      <c r="H96" s="278"/>
      <c r="I96" s="276"/>
      <c r="J96" s="276"/>
      <c r="K96" s="276"/>
      <c r="L96" s="277">
        <v>1</v>
      </c>
      <c r="M96" s="276"/>
      <c r="N96" s="276"/>
    </row>
    <row r="97" spans="1:15" ht="17.25" hidden="1" customHeight="1" x14ac:dyDescent="0.2">
      <c r="A97" s="18">
        <v>15</v>
      </c>
      <c r="B97" s="2" t="s">
        <v>161</v>
      </c>
      <c r="C97" s="564"/>
      <c r="D97" s="565"/>
      <c r="E97" s="566"/>
      <c r="F97" s="33"/>
      <c r="G97" s="276"/>
      <c r="H97" s="278"/>
      <c r="I97" s="276"/>
      <c r="J97" s="276">
        <v>1</v>
      </c>
      <c r="K97" s="276"/>
      <c r="L97" s="277"/>
      <c r="M97" s="276"/>
      <c r="N97" s="276"/>
    </row>
    <row r="98" spans="1:15" ht="17.25" hidden="1" customHeight="1" x14ac:dyDescent="0.2">
      <c r="A98" s="18">
        <v>16</v>
      </c>
      <c r="B98" s="2" t="s">
        <v>129</v>
      </c>
      <c r="C98" s="564"/>
      <c r="D98" s="565"/>
      <c r="E98" s="566"/>
      <c r="F98" s="33"/>
      <c r="G98" s="276"/>
      <c r="H98" s="278">
        <v>10</v>
      </c>
      <c r="I98" s="276"/>
      <c r="J98" s="276">
        <v>3</v>
      </c>
      <c r="K98" s="276"/>
      <c r="L98" s="277"/>
      <c r="M98" s="276"/>
      <c r="N98" s="276"/>
    </row>
    <row r="99" spans="1:15" ht="17.25" hidden="1" customHeight="1" x14ac:dyDescent="0.2">
      <c r="A99" s="18">
        <v>16</v>
      </c>
      <c r="B99" s="2" t="s">
        <v>127</v>
      </c>
      <c r="C99" s="564"/>
      <c r="D99" s="565"/>
      <c r="E99" s="566"/>
      <c r="F99" s="33"/>
      <c r="G99" s="276"/>
      <c r="H99" s="278">
        <v>2</v>
      </c>
      <c r="I99" s="276"/>
      <c r="J99" s="276"/>
      <c r="K99" s="276"/>
      <c r="L99" s="277"/>
      <c r="M99" s="276"/>
      <c r="N99" s="276"/>
    </row>
    <row r="100" spans="1:15" ht="17.25" hidden="1" customHeight="1" x14ac:dyDescent="0.2">
      <c r="A100" s="18">
        <v>16</v>
      </c>
      <c r="B100" s="2" t="s">
        <v>479</v>
      </c>
      <c r="C100" s="564"/>
      <c r="D100" s="565"/>
      <c r="E100" s="566"/>
      <c r="F100" s="33"/>
      <c r="G100" s="276"/>
      <c r="H100" s="278"/>
      <c r="I100" s="276"/>
      <c r="J100" s="276"/>
      <c r="K100" s="276"/>
      <c r="L100" s="277">
        <v>8</v>
      </c>
      <c r="M100" s="276"/>
      <c r="N100" s="276"/>
    </row>
    <row r="101" spans="1:15" ht="17.25" hidden="1" customHeight="1" x14ac:dyDescent="0.2">
      <c r="A101" s="18">
        <v>16</v>
      </c>
      <c r="B101" s="2" t="s">
        <v>232</v>
      </c>
      <c r="C101" s="564"/>
      <c r="D101" s="565"/>
      <c r="E101" s="566"/>
      <c r="F101" s="33"/>
      <c r="G101" s="276"/>
      <c r="H101" s="278">
        <v>2</v>
      </c>
      <c r="I101" s="276"/>
      <c r="J101" s="276"/>
      <c r="K101" s="276"/>
      <c r="L101" s="277"/>
      <c r="M101" s="276"/>
      <c r="N101" s="276"/>
    </row>
    <row r="102" spans="1:15" ht="17.25" hidden="1" customHeight="1" x14ac:dyDescent="0.2">
      <c r="A102" s="18">
        <v>16</v>
      </c>
      <c r="B102" s="2" t="s">
        <v>128</v>
      </c>
      <c r="C102" s="564"/>
      <c r="D102" s="565"/>
      <c r="E102" s="566"/>
      <c r="F102" s="33"/>
      <c r="G102" s="276"/>
      <c r="H102" s="278"/>
      <c r="I102" s="276"/>
      <c r="J102" s="276"/>
      <c r="K102" s="276"/>
      <c r="L102" s="277">
        <v>2</v>
      </c>
      <c r="M102" s="276"/>
      <c r="N102" s="276"/>
    </row>
    <row r="103" spans="1:15" ht="17.25" hidden="1" customHeight="1" x14ac:dyDescent="0.2">
      <c r="A103" s="18">
        <v>17</v>
      </c>
      <c r="B103" s="2" t="s">
        <v>139</v>
      </c>
      <c r="C103" s="564"/>
      <c r="D103" s="565"/>
      <c r="E103" s="566"/>
      <c r="F103" s="33"/>
      <c r="G103" s="276"/>
      <c r="H103" s="278"/>
      <c r="I103" s="276"/>
      <c r="J103" s="276">
        <v>1</v>
      </c>
      <c r="K103" s="276"/>
      <c r="L103" s="277"/>
      <c r="M103" s="276"/>
      <c r="N103" s="276"/>
    </row>
    <row r="104" spans="1:15" ht="17.25" hidden="1" customHeight="1" x14ac:dyDescent="0.2">
      <c r="A104" s="18">
        <v>17</v>
      </c>
      <c r="B104" s="2" t="s">
        <v>126</v>
      </c>
      <c r="C104" s="564"/>
      <c r="D104" s="565"/>
      <c r="E104" s="566"/>
      <c r="F104" s="33"/>
      <c r="G104" s="276"/>
      <c r="H104" s="278">
        <v>1</v>
      </c>
      <c r="I104" s="276"/>
      <c r="J104" s="276">
        <v>1</v>
      </c>
      <c r="K104" s="276"/>
      <c r="L104" s="277"/>
      <c r="M104" s="276"/>
      <c r="N104" s="276"/>
    </row>
    <row r="105" spans="1:15" ht="16" hidden="1" x14ac:dyDescent="0.2">
      <c r="A105" s="18">
        <v>17</v>
      </c>
      <c r="B105" s="2" t="s">
        <v>129</v>
      </c>
      <c r="C105" s="564"/>
      <c r="D105" s="565"/>
      <c r="E105" s="566"/>
      <c r="F105" s="33"/>
      <c r="G105" s="276"/>
      <c r="H105" s="278">
        <v>5</v>
      </c>
      <c r="I105" s="276"/>
      <c r="J105" s="276">
        <v>3</v>
      </c>
      <c r="K105" s="276"/>
      <c r="L105" s="277"/>
      <c r="M105" s="276"/>
      <c r="N105" s="276"/>
    </row>
    <row r="106" spans="1:15" ht="16" hidden="1" x14ac:dyDescent="0.2">
      <c r="A106" s="18">
        <v>17</v>
      </c>
      <c r="B106" s="2" t="s">
        <v>479</v>
      </c>
      <c r="C106" s="564"/>
      <c r="D106" s="565"/>
      <c r="E106" s="566"/>
      <c r="F106" s="33"/>
      <c r="G106" s="276"/>
      <c r="H106" s="278"/>
      <c r="I106" s="276"/>
      <c r="J106" s="276"/>
      <c r="K106" s="276"/>
      <c r="L106" s="277">
        <v>5</v>
      </c>
      <c r="M106" s="276"/>
      <c r="N106" s="276"/>
    </row>
    <row r="107" spans="1:15" ht="16" hidden="1" x14ac:dyDescent="0.2">
      <c r="A107" s="18">
        <v>17</v>
      </c>
      <c r="B107" s="2" t="s">
        <v>128</v>
      </c>
      <c r="C107" s="564"/>
      <c r="D107" s="565"/>
      <c r="E107" s="566"/>
      <c r="F107" s="33"/>
      <c r="G107" s="276"/>
      <c r="H107" s="278"/>
      <c r="I107" s="276"/>
      <c r="J107" s="276"/>
      <c r="K107" s="276"/>
      <c r="L107" s="277">
        <v>1</v>
      </c>
      <c r="M107" s="276"/>
      <c r="N107" s="276"/>
    </row>
    <row r="108" spans="1:15" ht="16" hidden="1" x14ac:dyDescent="0.2">
      <c r="A108" s="18">
        <v>17</v>
      </c>
      <c r="B108" s="2" t="s">
        <v>134</v>
      </c>
      <c r="C108" s="564"/>
      <c r="D108" s="565"/>
      <c r="E108" s="566"/>
      <c r="F108" s="33"/>
      <c r="G108" s="276"/>
      <c r="H108" s="278"/>
      <c r="I108" s="276"/>
      <c r="J108" s="276"/>
      <c r="K108" s="276"/>
      <c r="L108" s="277">
        <v>1</v>
      </c>
      <c r="M108" s="276"/>
      <c r="N108" s="276"/>
    </row>
    <row r="109" spans="1:15" ht="32" hidden="1" x14ac:dyDescent="0.2">
      <c r="A109" s="18">
        <v>18</v>
      </c>
      <c r="B109" s="2" t="s">
        <v>232</v>
      </c>
      <c r="C109" s="564"/>
      <c r="D109" s="565"/>
      <c r="E109" s="566"/>
      <c r="F109" s="33"/>
      <c r="G109" s="276"/>
      <c r="H109" s="278"/>
      <c r="I109" s="276"/>
      <c r="J109" s="276">
        <v>1</v>
      </c>
      <c r="K109" s="276"/>
      <c r="L109" s="277">
        <v>1</v>
      </c>
      <c r="M109" s="276"/>
      <c r="N109" s="276"/>
    </row>
    <row r="110" spans="1:15" ht="16" hidden="1" x14ac:dyDescent="0.2">
      <c r="A110" s="18">
        <v>18</v>
      </c>
      <c r="B110" s="308" t="s">
        <v>558</v>
      </c>
      <c r="C110" s="564"/>
      <c r="D110" s="565"/>
      <c r="E110" s="566"/>
      <c r="F110" s="33"/>
      <c r="G110" s="276"/>
      <c r="H110" s="278"/>
      <c r="I110" s="276"/>
      <c r="J110" s="276"/>
      <c r="K110" s="276"/>
      <c r="L110" s="277">
        <v>1</v>
      </c>
      <c r="M110" s="276"/>
      <c r="N110" s="276"/>
      <c r="O110" t="s">
        <v>575</v>
      </c>
    </row>
    <row r="111" spans="1:15" ht="16" hidden="1" x14ac:dyDescent="0.2">
      <c r="A111" s="18">
        <v>18</v>
      </c>
      <c r="B111" s="2" t="s">
        <v>129</v>
      </c>
      <c r="C111" s="564"/>
      <c r="D111" s="565"/>
      <c r="E111" s="566"/>
      <c r="F111" s="33"/>
      <c r="G111" s="276"/>
      <c r="H111" s="278"/>
      <c r="I111" s="276"/>
      <c r="J111" s="276">
        <v>2</v>
      </c>
      <c r="K111" s="276"/>
      <c r="L111" s="277"/>
      <c r="M111" s="276"/>
      <c r="N111" s="276"/>
    </row>
    <row r="112" spans="1:15" ht="16" hidden="1" x14ac:dyDescent="0.2">
      <c r="A112" s="18">
        <v>18</v>
      </c>
      <c r="B112" s="2" t="s">
        <v>161</v>
      </c>
      <c r="C112" s="564"/>
      <c r="D112" s="565"/>
      <c r="E112" s="566"/>
      <c r="F112" s="33"/>
      <c r="G112" s="276"/>
      <c r="H112" s="278"/>
      <c r="I112" s="276"/>
      <c r="J112" s="276">
        <v>1</v>
      </c>
      <c r="K112" s="276"/>
      <c r="L112" s="277"/>
      <c r="M112" s="276"/>
      <c r="N112" s="276"/>
    </row>
    <row r="113" spans="1:18" ht="32" hidden="1" x14ac:dyDescent="0.2">
      <c r="A113" s="18">
        <v>19</v>
      </c>
      <c r="B113" s="2" t="s">
        <v>232</v>
      </c>
      <c r="C113" s="564"/>
      <c r="D113" s="565"/>
      <c r="E113" s="566"/>
      <c r="F113" s="33"/>
      <c r="G113" s="276"/>
      <c r="H113" s="278"/>
      <c r="I113" s="276"/>
      <c r="J113" s="276">
        <v>2</v>
      </c>
      <c r="K113" s="276"/>
      <c r="L113" s="277"/>
      <c r="M113" s="276"/>
      <c r="N113" s="276"/>
    </row>
    <row r="114" spans="1:18" ht="16" hidden="1" x14ac:dyDescent="0.2">
      <c r="A114" s="18">
        <v>19</v>
      </c>
      <c r="B114" s="2" t="s">
        <v>129</v>
      </c>
      <c r="C114" s="564"/>
      <c r="D114" s="565"/>
      <c r="E114" s="566"/>
      <c r="F114" s="33"/>
      <c r="G114" s="276"/>
      <c r="H114" s="278">
        <v>1</v>
      </c>
      <c r="I114" s="276"/>
      <c r="J114" s="276">
        <v>2</v>
      </c>
      <c r="K114" s="276"/>
      <c r="L114" s="277"/>
      <c r="M114" s="276"/>
      <c r="N114" s="276"/>
    </row>
    <row r="115" spans="1:18" ht="16" hidden="1" x14ac:dyDescent="0.2">
      <c r="A115" s="18">
        <v>20</v>
      </c>
      <c r="B115" s="2" t="s">
        <v>126</v>
      </c>
      <c r="C115" s="564"/>
      <c r="D115" s="565"/>
      <c r="E115" s="566"/>
      <c r="F115" s="33"/>
      <c r="G115" s="276"/>
      <c r="H115" s="278"/>
      <c r="I115" s="276"/>
      <c r="J115" s="276">
        <v>1</v>
      </c>
      <c r="K115" s="276"/>
      <c r="L115" s="277"/>
      <c r="M115" s="276"/>
      <c r="N115" s="276"/>
    </row>
    <row r="116" spans="1:18" ht="16" hidden="1" x14ac:dyDescent="0.2">
      <c r="A116" s="18">
        <v>20</v>
      </c>
      <c r="B116" s="2" t="s">
        <v>129</v>
      </c>
      <c r="C116" s="564"/>
      <c r="D116" s="565"/>
      <c r="E116" s="566"/>
      <c r="F116" s="33"/>
      <c r="G116" s="276"/>
      <c r="H116" s="278"/>
      <c r="I116" s="276"/>
      <c r="J116" s="276">
        <v>2</v>
      </c>
      <c r="K116" s="276"/>
      <c r="L116" s="277"/>
      <c r="M116" s="276"/>
      <c r="N116" s="276"/>
    </row>
    <row r="117" spans="1:18" ht="16" hidden="1" x14ac:dyDescent="0.2">
      <c r="A117" s="18">
        <v>20</v>
      </c>
      <c r="B117" s="2" t="s">
        <v>161</v>
      </c>
      <c r="C117" s="564"/>
      <c r="D117" s="565"/>
      <c r="E117" s="566"/>
      <c r="F117" s="33"/>
      <c r="G117" s="276"/>
      <c r="H117" s="278"/>
      <c r="I117" s="276"/>
      <c r="J117" s="276">
        <v>3</v>
      </c>
      <c r="K117" s="276"/>
      <c r="L117" s="277"/>
      <c r="M117" s="276"/>
      <c r="N117" s="276"/>
    </row>
    <row r="118" spans="1:18" ht="14.5" hidden="1" customHeight="1" x14ac:dyDescent="0.2">
      <c r="A118" s="345">
        <v>1</v>
      </c>
      <c r="B118" s="382" t="s">
        <v>485</v>
      </c>
      <c r="C118" s="627" t="s">
        <v>671</v>
      </c>
      <c r="D118" s="628"/>
      <c r="E118" s="629"/>
      <c r="F118" s="406" t="s">
        <v>242</v>
      </c>
      <c r="G118" s="340"/>
      <c r="H118" s="355"/>
      <c r="I118" s="340"/>
      <c r="J118" s="340"/>
      <c r="K118" s="340"/>
      <c r="L118" s="354">
        <v>4</v>
      </c>
      <c r="M118" s="340"/>
      <c r="N118" s="340">
        <v>0</v>
      </c>
      <c r="P118" s="405" t="s">
        <v>673</v>
      </c>
      <c r="R118">
        <f t="shared" ref="R118:R162" si="0">SUM(G118:I118,K118:N118)</f>
        <v>4</v>
      </c>
    </row>
    <row r="119" spans="1:18" ht="14.5" hidden="1" customHeight="1" x14ac:dyDescent="0.2">
      <c r="A119" s="345">
        <v>1</v>
      </c>
      <c r="B119" s="382" t="s">
        <v>126</v>
      </c>
      <c r="C119" s="627" t="s">
        <v>236</v>
      </c>
      <c r="D119" s="628"/>
      <c r="E119" s="629"/>
      <c r="F119" s="406" t="s">
        <v>242</v>
      </c>
      <c r="G119" s="340"/>
      <c r="H119" s="355"/>
      <c r="I119" s="340"/>
      <c r="J119" s="340"/>
      <c r="K119" s="340"/>
      <c r="L119" s="354">
        <v>7</v>
      </c>
      <c r="M119" s="340"/>
      <c r="N119" s="340">
        <v>0</v>
      </c>
      <c r="P119" s="405" t="s">
        <v>673</v>
      </c>
      <c r="R119">
        <f t="shared" si="0"/>
        <v>7</v>
      </c>
    </row>
    <row r="120" spans="1:18" ht="14.5" hidden="1" customHeight="1" x14ac:dyDescent="0.2">
      <c r="A120" s="345">
        <v>1</v>
      </c>
      <c r="B120" s="382" t="s">
        <v>486</v>
      </c>
      <c r="C120" s="627" t="s">
        <v>671</v>
      </c>
      <c r="D120" s="628"/>
      <c r="E120" s="629"/>
      <c r="F120" s="406" t="s">
        <v>242</v>
      </c>
      <c r="G120" s="340"/>
      <c r="H120" s="355"/>
      <c r="I120" s="340"/>
      <c r="J120" s="340"/>
      <c r="K120" s="340"/>
      <c r="L120" s="354">
        <v>1</v>
      </c>
      <c r="M120" s="340"/>
      <c r="N120" s="340">
        <v>0</v>
      </c>
      <c r="P120" s="405" t="s">
        <v>673</v>
      </c>
      <c r="R120">
        <f t="shared" si="0"/>
        <v>1</v>
      </c>
    </row>
    <row r="121" spans="1:18" ht="14.5" hidden="1" customHeight="1" x14ac:dyDescent="0.2">
      <c r="A121" s="345">
        <v>1</v>
      </c>
      <c r="B121" s="382" t="s">
        <v>481</v>
      </c>
      <c r="C121" s="627" t="s">
        <v>236</v>
      </c>
      <c r="D121" s="628"/>
      <c r="E121" s="629"/>
      <c r="F121" s="406" t="s">
        <v>242</v>
      </c>
      <c r="G121" s="340"/>
      <c r="H121" s="355"/>
      <c r="I121" s="340"/>
      <c r="J121" s="340"/>
      <c r="K121" s="340"/>
      <c r="L121" s="354">
        <v>1</v>
      </c>
      <c r="M121" s="340"/>
      <c r="N121" s="340">
        <v>0</v>
      </c>
      <c r="P121" s="405" t="s">
        <v>673</v>
      </c>
      <c r="R121">
        <f t="shared" si="0"/>
        <v>1</v>
      </c>
    </row>
    <row r="122" spans="1:18" ht="16" hidden="1" x14ac:dyDescent="0.2">
      <c r="A122" s="345">
        <v>1</v>
      </c>
      <c r="B122" s="382" t="s">
        <v>487</v>
      </c>
      <c r="C122" s="627" t="s">
        <v>237</v>
      </c>
      <c r="D122" s="628"/>
      <c r="E122" s="629"/>
      <c r="F122" s="406" t="s">
        <v>240</v>
      </c>
      <c r="G122" s="340"/>
      <c r="H122" s="355"/>
      <c r="I122" s="340"/>
      <c r="J122" s="340"/>
      <c r="K122" s="340"/>
      <c r="L122" s="354">
        <v>8</v>
      </c>
      <c r="M122" s="340"/>
      <c r="N122" s="340">
        <v>2</v>
      </c>
      <c r="P122" s="405" t="s">
        <v>673</v>
      </c>
      <c r="R122">
        <f t="shared" si="0"/>
        <v>10</v>
      </c>
    </row>
    <row r="123" spans="1:18" ht="14.5" hidden="1" customHeight="1" x14ac:dyDescent="0.2">
      <c r="A123" s="345">
        <v>2</v>
      </c>
      <c r="B123" s="382" t="s">
        <v>126</v>
      </c>
      <c r="C123" s="627" t="s">
        <v>236</v>
      </c>
      <c r="D123" s="628"/>
      <c r="E123" s="629"/>
      <c r="F123" s="406" t="s">
        <v>242</v>
      </c>
      <c r="G123" s="340"/>
      <c r="H123" s="355"/>
      <c r="I123" s="340"/>
      <c r="J123" s="340"/>
      <c r="K123" s="340"/>
      <c r="L123" s="354">
        <v>5</v>
      </c>
      <c r="M123" s="340"/>
      <c r="N123" s="340">
        <v>0</v>
      </c>
      <c r="P123" s="405" t="s">
        <v>673</v>
      </c>
      <c r="R123">
        <f t="shared" si="0"/>
        <v>5</v>
      </c>
    </row>
    <row r="124" spans="1:18" ht="14.5" hidden="1" customHeight="1" x14ac:dyDescent="0.2">
      <c r="A124" s="345">
        <v>2</v>
      </c>
      <c r="B124" s="382" t="s">
        <v>485</v>
      </c>
      <c r="C124" s="627" t="s">
        <v>671</v>
      </c>
      <c r="D124" s="628"/>
      <c r="E124" s="629"/>
      <c r="F124" s="406" t="s">
        <v>242</v>
      </c>
      <c r="G124" s="340"/>
      <c r="H124" s="355"/>
      <c r="I124" s="340"/>
      <c r="J124" s="340"/>
      <c r="K124" s="340"/>
      <c r="L124" s="354">
        <v>5</v>
      </c>
      <c r="M124" s="340"/>
      <c r="N124" s="340">
        <v>0</v>
      </c>
      <c r="P124" s="405" t="s">
        <v>673</v>
      </c>
      <c r="R124">
        <f t="shared" si="0"/>
        <v>5</v>
      </c>
    </row>
    <row r="125" spans="1:18" ht="14.5" hidden="1" customHeight="1" x14ac:dyDescent="0.2">
      <c r="A125" s="345">
        <v>2</v>
      </c>
      <c r="B125" s="382" t="s">
        <v>486</v>
      </c>
      <c r="C125" s="627" t="s">
        <v>671</v>
      </c>
      <c r="D125" s="628"/>
      <c r="E125" s="629"/>
      <c r="F125" s="406" t="s">
        <v>242</v>
      </c>
      <c r="G125" s="340"/>
      <c r="H125" s="355"/>
      <c r="I125" s="340"/>
      <c r="J125" s="340"/>
      <c r="K125" s="340"/>
      <c r="L125" s="354">
        <v>3</v>
      </c>
      <c r="M125" s="340"/>
      <c r="N125" s="340">
        <v>0</v>
      </c>
      <c r="P125" s="405" t="s">
        <v>673</v>
      </c>
      <c r="R125">
        <f t="shared" si="0"/>
        <v>3</v>
      </c>
    </row>
    <row r="126" spans="1:18" ht="14.5" hidden="1" customHeight="1" x14ac:dyDescent="0.2">
      <c r="A126" s="345">
        <v>2</v>
      </c>
      <c r="B126" s="382" t="s">
        <v>135</v>
      </c>
      <c r="C126" s="627" t="s">
        <v>236</v>
      </c>
      <c r="D126" s="628"/>
      <c r="E126" s="629"/>
      <c r="F126" s="406" t="s">
        <v>242</v>
      </c>
      <c r="G126" s="340"/>
      <c r="H126" s="355"/>
      <c r="I126" s="340"/>
      <c r="J126" s="340"/>
      <c r="K126" s="340"/>
      <c r="L126" s="354">
        <v>2</v>
      </c>
      <c r="M126" s="340"/>
      <c r="N126" s="340">
        <v>0</v>
      </c>
      <c r="P126" s="405" t="s">
        <v>673</v>
      </c>
      <c r="R126">
        <f t="shared" si="0"/>
        <v>2</v>
      </c>
    </row>
    <row r="127" spans="1:18" ht="16" hidden="1" x14ac:dyDescent="0.2">
      <c r="A127" s="345">
        <v>2</v>
      </c>
      <c r="B127" s="382" t="s">
        <v>487</v>
      </c>
      <c r="C127" s="627" t="s">
        <v>237</v>
      </c>
      <c r="D127" s="628"/>
      <c r="E127" s="629"/>
      <c r="F127" s="406" t="s">
        <v>240</v>
      </c>
      <c r="G127" s="340"/>
      <c r="H127" s="355"/>
      <c r="I127" s="340"/>
      <c r="J127" s="340"/>
      <c r="K127" s="340"/>
      <c r="L127" s="354">
        <v>3</v>
      </c>
      <c r="M127" s="340"/>
      <c r="N127" s="340">
        <v>1</v>
      </c>
      <c r="P127" s="405" t="s">
        <v>673</v>
      </c>
      <c r="R127">
        <f t="shared" si="0"/>
        <v>4</v>
      </c>
    </row>
    <row r="128" spans="1:18" ht="16" hidden="1" x14ac:dyDescent="0.2">
      <c r="A128" s="345">
        <v>2</v>
      </c>
      <c r="B128" s="382" t="s">
        <v>134</v>
      </c>
      <c r="C128" s="627" t="s">
        <v>233</v>
      </c>
      <c r="D128" s="628"/>
      <c r="E128" s="629"/>
      <c r="F128" s="406" t="s">
        <v>238</v>
      </c>
      <c r="G128" s="340"/>
      <c r="H128" s="355">
        <v>1</v>
      </c>
      <c r="I128" s="340"/>
      <c r="J128" s="340"/>
      <c r="K128" s="340">
        <v>0</v>
      </c>
      <c r="L128" s="354"/>
      <c r="M128" s="340"/>
      <c r="N128" s="340"/>
      <c r="P128" s="405" t="s">
        <v>673</v>
      </c>
      <c r="R128">
        <f t="shared" si="0"/>
        <v>1</v>
      </c>
    </row>
    <row r="129" spans="1:18" ht="16" x14ac:dyDescent="0.2">
      <c r="A129" s="345">
        <v>2</v>
      </c>
      <c r="B129" s="382" t="s">
        <v>971</v>
      </c>
      <c r="C129" s="627" t="s">
        <v>233</v>
      </c>
      <c r="D129" s="628"/>
      <c r="E129" s="629"/>
      <c r="F129" s="406" t="s">
        <v>240</v>
      </c>
      <c r="G129" s="340"/>
      <c r="H129" s="355"/>
      <c r="I129" s="340"/>
      <c r="J129" s="340"/>
      <c r="K129" s="340"/>
      <c r="L129" s="354">
        <v>3</v>
      </c>
      <c r="M129" s="340"/>
      <c r="N129" s="340">
        <v>0</v>
      </c>
      <c r="P129" s="405" t="s">
        <v>673</v>
      </c>
      <c r="R129">
        <f t="shared" si="0"/>
        <v>3</v>
      </c>
    </row>
    <row r="130" spans="1:18" ht="14.5" hidden="1" customHeight="1" x14ac:dyDescent="0.2">
      <c r="A130" s="345">
        <v>3</v>
      </c>
      <c r="B130" s="382" t="s">
        <v>126</v>
      </c>
      <c r="C130" s="627" t="s">
        <v>236</v>
      </c>
      <c r="D130" s="628"/>
      <c r="E130" s="629"/>
      <c r="F130" s="406" t="s">
        <v>242</v>
      </c>
      <c r="G130" s="340"/>
      <c r="H130" s="355"/>
      <c r="I130" s="340"/>
      <c r="J130" s="340"/>
      <c r="K130" s="340"/>
      <c r="L130" s="354">
        <v>8</v>
      </c>
      <c r="M130" s="340"/>
      <c r="N130" s="340">
        <v>0</v>
      </c>
      <c r="P130" s="405" t="s">
        <v>673</v>
      </c>
      <c r="R130">
        <f t="shared" si="0"/>
        <v>8</v>
      </c>
    </row>
    <row r="131" spans="1:18" ht="14.5" hidden="1" customHeight="1" x14ac:dyDescent="0.2">
      <c r="A131" s="345">
        <v>3</v>
      </c>
      <c r="B131" s="382" t="s">
        <v>485</v>
      </c>
      <c r="C131" s="627" t="s">
        <v>671</v>
      </c>
      <c r="D131" s="628"/>
      <c r="E131" s="629"/>
      <c r="F131" s="406" t="s">
        <v>242</v>
      </c>
      <c r="G131" s="340"/>
      <c r="H131" s="355"/>
      <c r="I131" s="340"/>
      <c r="J131" s="340"/>
      <c r="K131" s="340"/>
      <c r="L131" s="354">
        <v>9</v>
      </c>
      <c r="M131" s="340"/>
      <c r="N131" s="340">
        <v>0</v>
      </c>
      <c r="P131" s="405" t="s">
        <v>673</v>
      </c>
      <c r="R131">
        <f t="shared" si="0"/>
        <v>9</v>
      </c>
    </row>
    <row r="132" spans="1:18" ht="14.5" hidden="1" customHeight="1" x14ac:dyDescent="0.2">
      <c r="A132" s="345">
        <v>3</v>
      </c>
      <c r="B132" s="382" t="s">
        <v>486</v>
      </c>
      <c r="C132" s="627" t="s">
        <v>671</v>
      </c>
      <c r="D132" s="628"/>
      <c r="E132" s="629"/>
      <c r="F132" s="406" t="s">
        <v>242</v>
      </c>
      <c r="G132" s="340"/>
      <c r="H132" s="340"/>
      <c r="I132" s="340"/>
      <c r="J132" s="340"/>
      <c r="K132" s="340"/>
      <c r="L132" s="354">
        <v>1</v>
      </c>
      <c r="M132" s="340"/>
      <c r="N132" s="340">
        <v>0</v>
      </c>
      <c r="P132" s="405" t="s">
        <v>673</v>
      </c>
      <c r="R132">
        <f t="shared" si="0"/>
        <v>1</v>
      </c>
    </row>
    <row r="133" spans="1:18" ht="16" hidden="1" x14ac:dyDescent="0.2">
      <c r="A133" s="345">
        <v>3</v>
      </c>
      <c r="B133" s="382" t="s">
        <v>487</v>
      </c>
      <c r="C133" s="627" t="s">
        <v>237</v>
      </c>
      <c r="D133" s="628"/>
      <c r="E133" s="629"/>
      <c r="F133" s="406" t="s">
        <v>240</v>
      </c>
      <c r="G133" s="340"/>
      <c r="H133" s="340"/>
      <c r="I133" s="340"/>
      <c r="J133" s="340"/>
      <c r="K133" s="340"/>
      <c r="L133" s="354">
        <v>2</v>
      </c>
      <c r="M133" s="340"/>
      <c r="N133" s="340">
        <v>0</v>
      </c>
      <c r="P133" s="405" t="s">
        <v>673</v>
      </c>
      <c r="R133">
        <f t="shared" si="0"/>
        <v>2</v>
      </c>
    </row>
    <row r="134" spans="1:18" ht="14.5" hidden="1" customHeight="1" x14ac:dyDescent="0.2">
      <c r="A134" s="345">
        <v>4</v>
      </c>
      <c r="B134" s="382" t="s">
        <v>485</v>
      </c>
      <c r="C134" s="627" t="s">
        <v>671</v>
      </c>
      <c r="D134" s="628"/>
      <c r="E134" s="629"/>
      <c r="F134" s="406" t="s">
        <v>242</v>
      </c>
      <c r="G134" s="340"/>
      <c r="H134" s="355"/>
      <c r="I134" s="340"/>
      <c r="J134" s="340"/>
      <c r="K134" s="340"/>
      <c r="L134" s="354">
        <v>1</v>
      </c>
      <c r="M134" s="340"/>
      <c r="N134" s="340">
        <v>0</v>
      </c>
      <c r="P134" s="405" t="s">
        <v>673</v>
      </c>
      <c r="R134">
        <f t="shared" si="0"/>
        <v>1</v>
      </c>
    </row>
    <row r="135" spans="1:18" ht="16" hidden="1" x14ac:dyDescent="0.2">
      <c r="A135" s="345">
        <v>4</v>
      </c>
      <c r="B135" s="382" t="s">
        <v>487</v>
      </c>
      <c r="C135" s="627" t="s">
        <v>237</v>
      </c>
      <c r="D135" s="628"/>
      <c r="E135" s="629"/>
      <c r="F135" s="406" t="s">
        <v>240</v>
      </c>
      <c r="G135" s="340"/>
      <c r="H135" s="355"/>
      <c r="I135" s="340"/>
      <c r="J135" s="340"/>
      <c r="K135" s="340"/>
      <c r="L135" s="354">
        <v>4</v>
      </c>
      <c r="M135" s="340"/>
      <c r="N135" s="340">
        <v>0</v>
      </c>
      <c r="P135" s="405" t="s">
        <v>673</v>
      </c>
      <c r="R135">
        <f t="shared" si="0"/>
        <v>4</v>
      </c>
    </row>
    <row r="136" spans="1:18" ht="14.5" hidden="1" customHeight="1" x14ac:dyDescent="0.2">
      <c r="A136" s="345">
        <v>4</v>
      </c>
      <c r="B136" s="382" t="s">
        <v>126</v>
      </c>
      <c r="C136" s="627" t="s">
        <v>236</v>
      </c>
      <c r="D136" s="628"/>
      <c r="E136" s="629"/>
      <c r="F136" s="406" t="s">
        <v>242</v>
      </c>
      <c r="G136" s="340"/>
      <c r="H136" s="355"/>
      <c r="I136" s="340"/>
      <c r="J136" s="340"/>
      <c r="K136" s="340"/>
      <c r="L136" s="354">
        <v>1</v>
      </c>
      <c r="M136" s="340"/>
      <c r="N136" s="340">
        <v>0</v>
      </c>
      <c r="P136" s="405" t="s">
        <v>673</v>
      </c>
      <c r="R136">
        <f t="shared" si="0"/>
        <v>1</v>
      </c>
    </row>
    <row r="137" spans="1:18" ht="14.5" hidden="1" customHeight="1" x14ac:dyDescent="0.2">
      <c r="A137" s="345">
        <v>4</v>
      </c>
      <c r="B137" s="382" t="s">
        <v>350</v>
      </c>
      <c r="C137" s="627" t="s">
        <v>236</v>
      </c>
      <c r="D137" s="628"/>
      <c r="E137" s="629"/>
      <c r="F137" s="406" t="s">
        <v>242</v>
      </c>
      <c r="G137" s="340"/>
      <c r="H137" s="355"/>
      <c r="I137" s="340"/>
      <c r="J137" s="340"/>
      <c r="K137" s="340"/>
      <c r="L137" s="354">
        <v>1</v>
      </c>
      <c r="M137" s="340"/>
      <c r="N137" s="340">
        <v>0</v>
      </c>
      <c r="P137" s="405" t="s">
        <v>673</v>
      </c>
      <c r="R137">
        <f t="shared" si="0"/>
        <v>1</v>
      </c>
    </row>
    <row r="138" spans="1:18" ht="14.5" hidden="1" customHeight="1" x14ac:dyDescent="0.2">
      <c r="A138" s="345">
        <v>4</v>
      </c>
      <c r="B138" s="382" t="s">
        <v>135</v>
      </c>
      <c r="C138" s="627" t="s">
        <v>236</v>
      </c>
      <c r="D138" s="628"/>
      <c r="E138" s="629"/>
      <c r="F138" s="406" t="s">
        <v>242</v>
      </c>
      <c r="G138" s="340"/>
      <c r="H138" s="355"/>
      <c r="I138" s="340"/>
      <c r="J138" s="340"/>
      <c r="K138" s="340"/>
      <c r="L138" s="354">
        <v>1</v>
      </c>
      <c r="M138" s="340"/>
      <c r="N138" s="340">
        <v>0</v>
      </c>
      <c r="P138" s="405" t="s">
        <v>673</v>
      </c>
      <c r="R138">
        <f t="shared" si="0"/>
        <v>1</v>
      </c>
    </row>
    <row r="139" spans="1:18" ht="16" hidden="1" x14ac:dyDescent="0.2">
      <c r="A139" s="345">
        <v>4</v>
      </c>
      <c r="B139" s="382" t="s">
        <v>547</v>
      </c>
      <c r="C139" s="627" t="s">
        <v>496</v>
      </c>
      <c r="D139" s="628"/>
      <c r="E139" s="629"/>
      <c r="F139" s="406" t="s">
        <v>238</v>
      </c>
      <c r="G139" s="340"/>
      <c r="H139" s="355"/>
      <c r="I139" s="340"/>
      <c r="J139" s="340"/>
      <c r="K139" s="340"/>
      <c r="L139" s="354">
        <v>1</v>
      </c>
      <c r="M139" s="340"/>
      <c r="N139" s="340">
        <v>0</v>
      </c>
      <c r="O139" s="360" t="s">
        <v>674</v>
      </c>
      <c r="P139" s="405" t="s">
        <v>673</v>
      </c>
      <c r="R139">
        <f t="shared" si="0"/>
        <v>1</v>
      </c>
    </row>
    <row r="140" spans="1:18" ht="14.5" hidden="1" customHeight="1" x14ac:dyDescent="0.2">
      <c r="A140" s="345">
        <v>5</v>
      </c>
      <c r="B140" s="382" t="s">
        <v>499</v>
      </c>
      <c r="C140" s="627" t="s">
        <v>671</v>
      </c>
      <c r="D140" s="628"/>
      <c r="E140" s="629"/>
      <c r="F140" s="406" t="s">
        <v>242</v>
      </c>
      <c r="G140" s="340"/>
      <c r="H140" s="355"/>
      <c r="I140" s="340"/>
      <c r="J140" s="340"/>
      <c r="K140" s="340"/>
      <c r="L140" s="354">
        <v>1</v>
      </c>
      <c r="M140" s="340"/>
      <c r="N140" s="340">
        <v>0</v>
      </c>
      <c r="P140" s="405" t="s">
        <v>673</v>
      </c>
      <c r="R140">
        <f t="shared" si="0"/>
        <v>1</v>
      </c>
    </row>
    <row r="141" spans="1:18" ht="14.5" hidden="1" customHeight="1" x14ac:dyDescent="0.2">
      <c r="A141" s="345">
        <v>5</v>
      </c>
      <c r="B141" s="382" t="s">
        <v>486</v>
      </c>
      <c r="C141" s="627" t="s">
        <v>671</v>
      </c>
      <c r="D141" s="628"/>
      <c r="E141" s="629"/>
      <c r="F141" s="406" t="s">
        <v>242</v>
      </c>
      <c r="G141" s="340"/>
      <c r="H141" s="355"/>
      <c r="I141" s="340"/>
      <c r="J141" s="340"/>
      <c r="K141" s="340"/>
      <c r="L141" s="354">
        <v>1</v>
      </c>
      <c r="M141" s="340"/>
      <c r="N141" s="340">
        <v>0</v>
      </c>
      <c r="P141" s="405" t="s">
        <v>673</v>
      </c>
      <c r="R141">
        <f t="shared" si="0"/>
        <v>1</v>
      </c>
    </row>
    <row r="142" spans="1:18" ht="14.5" hidden="1" customHeight="1" x14ac:dyDescent="0.2">
      <c r="A142" s="345">
        <v>5</v>
      </c>
      <c r="B142" s="382" t="s">
        <v>126</v>
      </c>
      <c r="C142" s="627" t="s">
        <v>236</v>
      </c>
      <c r="D142" s="628"/>
      <c r="E142" s="629"/>
      <c r="F142" s="406" t="s">
        <v>242</v>
      </c>
      <c r="G142" s="340"/>
      <c r="H142" s="355"/>
      <c r="I142" s="340"/>
      <c r="J142" s="340"/>
      <c r="K142" s="340"/>
      <c r="L142" s="354">
        <v>1</v>
      </c>
      <c r="M142" s="340"/>
      <c r="N142" s="340">
        <v>0</v>
      </c>
      <c r="P142" s="405" t="s">
        <v>673</v>
      </c>
      <c r="R142">
        <f t="shared" si="0"/>
        <v>1</v>
      </c>
    </row>
    <row r="143" spans="1:18" ht="16" hidden="1" x14ac:dyDescent="0.2">
      <c r="A143" s="345">
        <v>5</v>
      </c>
      <c r="B143" s="382" t="s">
        <v>487</v>
      </c>
      <c r="C143" s="627" t="s">
        <v>237</v>
      </c>
      <c r="D143" s="628"/>
      <c r="E143" s="629"/>
      <c r="F143" s="406" t="s">
        <v>240</v>
      </c>
      <c r="G143" s="340"/>
      <c r="H143" s="355"/>
      <c r="I143" s="340"/>
      <c r="J143" s="340"/>
      <c r="K143" s="340"/>
      <c r="L143" s="354">
        <v>1</v>
      </c>
      <c r="M143" s="340"/>
      <c r="N143" s="340">
        <v>0</v>
      </c>
      <c r="P143" s="405" t="s">
        <v>673</v>
      </c>
      <c r="R143">
        <f t="shared" si="0"/>
        <v>1</v>
      </c>
    </row>
    <row r="144" spans="1:18" ht="16" hidden="1" x14ac:dyDescent="0.2">
      <c r="A144" s="345">
        <v>6</v>
      </c>
      <c r="B144" s="382" t="s">
        <v>129</v>
      </c>
      <c r="C144" s="630" t="s">
        <v>233</v>
      </c>
      <c r="D144" s="630"/>
      <c r="E144" s="630"/>
      <c r="F144" s="408" t="s">
        <v>238</v>
      </c>
      <c r="G144" s="340"/>
      <c r="H144" s="340">
        <v>1</v>
      </c>
      <c r="I144" s="340"/>
      <c r="J144" s="340"/>
      <c r="K144" s="340">
        <v>0</v>
      </c>
      <c r="L144" s="340"/>
      <c r="M144" s="340"/>
      <c r="N144" s="340"/>
      <c r="P144" s="405" t="s">
        <v>673</v>
      </c>
      <c r="R144">
        <f t="shared" si="0"/>
        <v>1</v>
      </c>
    </row>
    <row r="145" spans="1:18" ht="14.5" hidden="1" customHeight="1" x14ac:dyDescent="0.2">
      <c r="A145" s="345">
        <v>6</v>
      </c>
      <c r="B145" s="409" t="s">
        <v>485</v>
      </c>
      <c r="C145" s="627" t="s">
        <v>671</v>
      </c>
      <c r="D145" s="628"/>
      <c r="E145" s="629"/>
      <c r="F145" s="410" t="s">
        <v>242</v>
      </c>
      <c r="G145" s="340"/>
      <c r="H145" s="355"/>
      <c r="I145" s="340"/>
      <c r="J145" s="340"/>
      <c r="K145" s="340"/>
      <c r="L145" s="354">
        <v>1</v>
      </c>
      <c r="M145" s="340"/>
      <c r="N145" s="340">
        <v>0</v>
      </c>
      <c r="P145" s="405" t="s">
        <v>673</v>
      </c>
      <c r="R145">
        <f t="shared" si="0"/>
        <v>1</v>
      </c>
    </row>
    <row r="146" spans="1:18" ht="16" hidden="1" x14ac:dyDescent="0.2">
      <c r="A146" s="345">
        <v>6</v>
      </c>
      <c r="B146" s="409" t="s">
        <v>479</v>
      </c>
      <c r="C146" s="627" t="s">
        <v>496</v>
      </c>
      <c r="D146" s="628"/>
      <c r="E146" s="629"/>
      <c r="F146" s="410" t="s">
        <v>672</v>
      </c>
      <c r="G146" s="340"/>
      <c r="H146" s="355"/>
      <c r="I146" s="340"/>
      <c r="J146" s="340"/>
      <c r="K146" s="340"/>
      <c r="L146" s="354">
        <v>1</v>
      </c>
      <c r="M146" s="340"/>
      <c r="N146" s="340">
        <v>0</v>
      </c>
      <c r="P146" s="405" t="s">
        <v>673</v>
      </c>
      <c r="R146">
        <f t="shared" si="0"/>
        <v>1</v>
      </c>
    </row>
    <row r="147" spans="1:18" ht="14.5" hidden="1" customHeight="1" x14ac:dyDescent="0.2">
      <c r="A147" s="345">
        <v>6</v>
      </c>
      <c r="B147" s="409" t="s">
        <v>126</v>
      </c>
      <c r="C147" s="627" t="s">
        <v>236</v>
      </c>
      <c r="D147" s="628"/>
      <c r="E147" s="629"/>
      <c r="F147" s="410" t="s">
        <v>242</v>
      </c>
      <c r="G147" s="340"/>
      <c r="H147" s="355"/>
      <c r="I147" s="340"/>
      <c r="J147" s="340"/>
      <c r="K147" s="340"/>
      <c r="L147" s="354">
        <v>4</v>
      </c>
      <c r="M147" s="340"/>
      <c r="N147" s="340">
        <v>0</v>
      </c>
      <c r="P147" s="405" t="s">
        <v>673</v>
      </c>
      <c r="R147">
        <f t="shared" si="0"/>
        <v>4</v>
      </c>
    </row>
    <row r="148" spans="1:18" ht="16" hidden="1" x14ac:dyDescent="0.2">
      <c r="A148" s="345">
        <v>6</v>
      </c>
      <c r="B148" s="409" t="s">
        <v>487</v>
      </c>
      <c r="C148" s="627" t="s">
        <v>237</v>
      </c>
      <c r="D148" s="628"/>
      <c r="E148" s="629"/>
      <c r="F148" s="410" t="s">
        <v>240</v>
      </c>
      <c r="G148" s="340"/>
      <c r="H148" s="355"/>
      <c r="I148" s="340"/>
      <c r="J148" s="340"/>
      <c r="K148" s="340"/>
      <c r="L148" s="354">
        <v>1</v>
      </c>
      <c r="M148" s="340"/>
      <c r="N148" s="340">
        <v>0</v>
      </c>
      <c r="P148" s="405" t="s">
        <v>673</v>
      </c>
      <c r="R148">
        <f t="shared" si="0"/>
        <v>1</v>
      </c>
    </row>
    <row r="149" spans="1:18" ht="16" hidden="1" x14ac:dyDescent="0.2">
      <c r="A149" s="345">
        <v>7</v>
      </c>
      <c r="B149" s="383" t="s">
        <v>129</v>
      </c>
      <c r="C149" s="627" t="s">
        <v>233</v>
      </c>
      <c r="D149" s="628"/>
      <c r="E149" s="629"/>
      <c r="F149" s="410" t="s">
        <v>238</v>
      </c>
      <c r="G149" s="340"/>
      <c r="H149" s="355">
        <v>1</v>
      </c>
      <c r="I149" s="340"/>
      <c r="J149" s="340"/>
      <c r="K149" s="340">
        <v>0</v>
      </c>
      <c r="L149" s="354"/>
      <c r="M149" s="340"/>
      <c r="N149" s="340"/>
      <c r="P149" s="405" t="s">
        <v>673</v>
      </c>
      <c r="R149">
        <f t="shared" si="0"/>
        <v>1</v>
      </c>
    </row>
    <row r="150" spans="1:18" ht="16" hidden="1" x14ac:dyDescent="0.2">
      <c r="A150" s="345">
        <v>7</v>
      </c>
      <c r="B150" s="383" t="s">
        <v>479</v>
      </c>
      <c r="C150" s="627" t="s">
        <v>496</v>
      </c>
      <c r="D150" s="628"/>
      <c r="E150" s="629"/>
      <c r="F150" s="410" t="s">
        <v>672</v>
      </c>
      <c r="G150" s="340"/>
      <c r="H150" s="355"/>
      <c r="I150" s="340"/>
      <c r="J150" s="340"/>
      <c r="K150" s="340"/>
      <c r="L150" s="354">
        <v>3</v>
      </c>
      <c r="M150" s="340"/>
      <c r="N150" s="340">
        <v>0</v>
      </c>
      <c r="P150" s="405" t="s">
        <v>673</v>
      </c>
      <c r="R150">
        <f t="shared" si="0"/>
        <v>3</v>
      </c>
    </row>
    <row r="151" spans="1:18" ht="16" hidden="1" x14ac:dyDescent="0.2">
      <c r="A151" s="345">
        <v>7</v>
      </c>
      <c r="B151" s="383" t="s">
        <v>547</v>
      </c>
      <c r="C151" s="627" t="s">
        <v>496</v>
      </c>
      <c r="D151" s="628"/>
      <c r="E151" s="629"/>
      <c r="F151" s="410" t="s">
        <v>238</v>
      </c>
      <c r="G151" s="340"/>
      <c r="H151" s="355"/>
      <c r="I151" s="340"/>
      <c r="J151" s="340"/>
      <c r="K151" s="340"/>
      <c r="L151" s="354">
        <v>1</v>
      </c>
      <c r="M151" s="340"/>
      <c r="N151" s="340">
        <v>0</v>
      </c>
      <c r="O151" s="360" t="s">
        <v>674</v>
      </c>
      <c r="P151" s="405" t="s">
        <v>673</v>
      </c>
      <c r="R151">
        <f t="shared" si="0"/>
        <v>1</v>
      </c>
    </row>
    <row r="152" spans="1:18" ht="16" hidden="1" x14ac:dyDescent="0.2">
      <c r="A152" s="345">
        <v>7</v>
      </c>
      <c r="B152" s="383" t="s">
        <v>128</v>
      </c>
      <c r="C152" s="627" t="s">
        <v>237</v>
      </c>
      <c r="D152" s="628"/>
      <c r="E152" s="629"/>
      <c r="F152" s="410" t="s">
        <v>672</v>
      </c>
      <c r="G152" s="340"/>
      <c r="H152" s="355"/>
      <c r="I152" s="340"/>
      <c r="J152" s="340"/>
      <c r="K152" s="340"/>
      <c r="L152" s="354">
        <v>2</v>
      </c>
      <c r="M152" s="340"/>
      <c r="N152" s="340">
        <v>0</v>
      </c>
      <c r="P152" s="405" t="s">
        <v>673</v>
      </c>
      <c r="R152">
        <f t="shared" si="0"/>
        <v>2</v>
      </c>
    </row>
    <row r="153" spans="1:18" ht="14.5" hidden="1" customHeight="1" x14ac:dyDescent="0.2">
      <c r="A153" s="345">
        <v>7</v>
      </c>
      <c r="B153" s="383" t="s">
        <v>126</v>
      </c>
      <c r="C153" s="627" t="s">
        <v>236</v>
      </c>
      <c r="D153" s="628"/>
      <c r="E153" s="629"/>
      <c r="F153" s="410" t="s">
        <v>242</v>
      </c>
      <c r="G153" s="340"/>
      <c r="H153" s="355"/>
      <c r="I153" s="340"/>
      <c r="J153" s="340"/>
      <c r="K153" s="340"/>
      <c r="L153" s="354">
        <v>1</v>
      </c>
      <c r="M153" s="340"/>
      <c r="N153" s="340">
        <v>0</v>
      </c>
      <c r="P153" s="405" t="s">
        <v>673</v>
      </c>
      <c r="R153">
        <f t="shared" si="0"/>
        <v>1</v>
      </c>
    </row>
    <row r="154" spans="1:18" ht="14.5" hidden="1" customHeight="1" x14ac:dyDescent="0.2">
      <c r="A154" s="345">
        <v>8</v>
      </c>
      <c r="B154" s="383" t="s">
        <v>126</v>
      </c>
      <c r="C154" s="627" t="s">
        <v>236</v>
      </c>
      <c r="D154" s="628"/>
      <c r="E154" s="629"/>
      <c r="F154" s="410" t="s">
        <v>242</v>
      </c>
      <c r="G154" s="340"/>
      <c r="H154" s="355">
        <v>0</v>
      </c>
      <c r="I154" s="340"/>
      <c r="J154" s="340"/>
      <c r="K154" s="340">
        <v>0</v>
      </c>
      <c r="L154" s="354">
        <v>1</v>
      </c>
      <c r="M154" s="340"/>
      <c r="N154" s="340"/>
      <c r="P154" s="405" t="s">
        <v>673</v>
      </c>
      <c r="R154">
        <f t="shared" si="0"/>
        <v>1</v>
      </c>
    </row>
    <row r="155" spans="1:18" ht="16" hidden="1" x14ac:dyDescent="0.2">
      <c r="A155" s="345">
        <v>8</v>
      </c>
      <c r="B155" s="383" t="s">
        <v>129</v>
      </c>
      <c r="C155" s="627" t="s">
        <v>233</v>
      </c>
      <c r="D155" s="628"/>
      <c r="E155" s="629"/>
      <c r="F155" s="410" t="s">
        <v>238</v>
      </c>
      <c r="G155" s="340"/>
      <c r="H155" s="355">
        <v>1</v>
      </c>
      <c r="I155" s="340"/>
      <c r="J155" s="340"/>
      <c r="K155" s="340">
        <v>0</v>
      </c>
      <c r="L155" s="354"/>
      <c r="M155" s="340"/>
      <c r="N155" s="340"/>
      <c r="P155" s="405" t="s">
        <v>673</v>
      </c>
      <c r="R155">
        <f t="shared" si="0"/>
        <v>1</v>
      </c>
    </row>
    <row r="156" spans="1:18" ht="16" hidden="1" x14ac:dyDescent="0.2">
      <c r="A156" s="345">
        <v>8</v>
      </c>
      <c r="B156" s="383" t="s">
        <v>479</v>
      </c>
      <c r="C156" s="627" t="s">
        <v>496</v>
      </c>
      <c r="D156" s="628"/>
      <c r="E156" s="629"/>
      <c r="F156" s="410" t="s">
        <v>672</v>
      </c>
      <c r="G156" s="340"/>
      <c r="H156" s="355"/>
      <c r="I156" s="340"/>
      <c r="J156" s="340"/>
      <c r="K156" s="340"/>
      <c r="L156" s="354">
        <v>1</v>
      </c>
      <c r="M156" s="340"/>
      <c r="N156" s="340">
        <v>0</v>
      </c>
      <c r="P156" s="405" t="s">
        <v>673</v>
      </c>
      <c r="R156">
        <f t="shared" si="0"/>
        <v>1</v>
      </c>
    </row>
    <row r="157" spans="1:18" ht="16" hidden="1" x14ac:dyDescent="0.2">
      <c r="A157" s="345">
        <v>9</v>
      </c>
      <c r="B157" s="383" t="s">
        <v>230</v>
      </c>
      <c r="C157" s="627" t="s">
        <v>270</v>
      </c>
      <c r="D157" s="628"/>
      <c r="E157" s="629"/>
      <c r="F157" s="410" t="s">
        <v>238</v>
      </c>
      <c r="G157" s="340"/>
      <c r="H157" s="355"/>
      <c r="I157" s="340"/>
      <c r="J157" s="340"/>
      <c r="K157" s="340"/>
      <c r="L157" s="354">
        <v>2</v>
      </c>
      <c r="M157" s="340"/>
      <c r="N157" s="340">
        <v>1</v>
      </c>
      <c r="P157" s="405" t="s">
        <v>673</v>
      </c>
      <c r="R157">
        <f t="shared" si="0"/>
        <v>3</v>
      </c>
    </row>
    <row r="158" spans="1:18" ht="16" hidden="1" x14ac:dyDescent="0.2">
      <c r="A158" s="345">
        <v>9</v>
      </c>
      <c r="B158" s="383" t="s">
        <v>477</v>
      </c>
      <c r="C158" s="667" t="s">
        <v>234</v>
      </c>
      <c r="D158" s="668"/>
      <c r="E158" s="669"/>
      <c r="F158" s="410" t="s">
        <v>238</v>
      </c>
      <c r="G158" s="340"/>
      <c r="H158" s="355"/>
      <c r="I158" s="340"/>
      <c r="J158" s="340"/>
      <c r="K158" s="340"/>
      <c r="L158" s="354">
        <v>1</v>
      </c>
      <c r="M158" s="340"/>
      <c r="N158" s="340">
        <v>0</v>
      </c>
      <c r="P158" s="405" t="s">
        <v>673</v>
      </c>
      <c r="R158">
        <f t="shared" si="0"/>
        <v>1</v>
      </c>
    </row>
    <row r="159" spans="1:18" ht="16" hidden="1" x14ac:dyDescent="0.2">
      <c r="A159" s="345">
        <v>10</v>
      </c>
      <c r="B159" s="383" t="s">
        <v>651</v>
      </c>
      <c r="C159" s="627" t="s">
        <v>496</v>
      </c>
      <c r="D159" s="628"/>
      <c r="E159" s="629"/>
      <c r="F159" s="410" t="s">
        <v>238</v>
      </c>
      <c r="G159" s="340"/>
      <c r="H159" s="355"/>
      <c r="I159" s="340"/>
      <c r="J159" s="340"/>
      <c r="K159" s="340"/>
      <c r="L159" s="354">
        <v>3</v>
      </c>
      <c r="M159" s="340"/>
      <c r="N159" s="340">
        <v>0</v>
      </c>
      <c r="P159" s="405" t="s">
        <v>673</v>
      </c>
      <c r="R159">
        <f t="shared" si="0"/>
        <v>3</v>
      </c>
    </row>
    <row r="160" spans="1:18" ht="16" hidden="1" x14ac:dyDescent="0.2">
      <c r="A160" s="345">
        <v>10</v>
      </c>
      <c r="B160" s="383" t="s">
        <v>479</v>
      </c>
      <c r="C160" s="627" t="s">
        <v>496</v>
      </c>
      <c r="D160" s="628"/>
      <c r="E160" s="629"/>
      <c r="F160" s="410" t="s">
        <v>672</v>
      </c>
      <c r="G160" s="340"/>
      <c r="H160" s="355"/>
      <c r="I160" s="340"/>
      <c r="J160" s="340"/>
      <c r="K160" s="340"/>
      <c r="L160" s="354">
        <v>11</v>
      </c>
      <c r="M160" s="340"/>
      <c r="N160" s="340">
        <v>0</v>
      </c>
      <c r="P160" s="405" t="s">
        <v>673</v>
      </c>
      <c r="R160">
        <f t="shared" si="0"/>
        <v>11</v>
      </c>
    </row>
    <row r="161" spans="1:18" ht="16" hidden="1" x14ac:dyDescent="0.2">
      <c r="A161" s="345">
        <v>10</v>
      </c>
      <c r="B161" s="383" t="s">
        <v>488</v>
      </c>
      <c r="C161" s="627" t="s">
        <v>496</v>
      </c>
      <c r="D161" s="628"/>
      <c r="E161" s="629"/>
      <c r="F161" s="410" t="s">
        <v>672</v>
      </c>
      <c r="G161" s="340"/>
      <c r="H161" s="355"/>
      <c r="I161" s="340"/>
      <c r="J161" s="340"/>
      <c r="K161" s="340"/>
      <c r="L161" s="354">
        <v>1</v>
      </c>
      <c r="M161" s="340"/>
      <c r="N161" s="340">
        <v>0</v>
      </c>
      <c r="P161" s="405" t="s">
        <v>673</v>
      </c>
      <c r="R161">
        <f t="shared" si="0"/>
        <v>1</v>
      </c>
    </row>
    <row r="162" spans="1:18" ht="16" hidden="1" x14ac:dyDescent="0.2">
      <c r="A162" s="345">
        <v>10</v>
      </c>
      <c r="B162" s="383" t="s">
        <v>477</v>
      </c>
      <c r="C162" s="627" t="s">
        <v>234</v>
      </c>
      <c r="D162" s="628"/>
      <c r="E162" s="629"/>
      <c r="F162" s="410" t="s">
        <v>238</v>
      </c>
      <c r="G162" s="340"/>
      <c r="H162" s="355"/>
      <c r="I162" s="340"/>
      <c r="J162" s="340"/>
      <c r="K162" s="340"/>
      <c r="L162" s="354">
        <v>4</v>
      </c>
      <c r="M162" s="340"/>
      <c r="N162" s="340">
        <v>0</v>
      </c>
      <c r="P162" s="405" t="s">
        <v>673</v>
      </c>
      <c r="R162">
        <f t="shared" si="0"/>
        <v>4</v>
      </c>
    </row>
    <row r="163" spans="1:18" ht="16" hidden="1" x14ac:dyDescent="0.2">
      <c r="A163" s="345">
        <v>10</v>
      </c>
      <c r="B163" s="392" t="s">
        <v>669</v>
      </c>
      <c r="C163" s="627" t="s">
        <v>496</v>
      </c>
      <c r="D163" s="628"/>
      <c r="E163" s="629"/>
      <c r="F163" s="410" t="s">
        <v>238</v>
      </c>
      <c r="G163" s="340"/>
      <c r="H163" s="355"/>
      <c r="I163" s="340"/>
      <c r="J163" s="340"/>
      <c r="K163" s="340"/>
      <c r="L163" s="354">
        <v>7</v>
      </c>
      <c r="M163" s="340"/>
      <c r="N163" s="340">
        <v>0</v>
      </c>
      <c r="O163" s="360" t="s">
        <v>914</v>
      </c>
      <c r="P163" s="405" t="s">
        <v>673</v>
      </c>
      <c r="R163">
        <f t="shared" ref="R163:R219" si="1">SUM(G163:I163,K163:N163)</f>
        <v>7</v>
      </c>
    </row>
    <row r="164" spans="1:18" ht="16" hidden="1" x14ac:dyDescent="0.2">
      <c r="A164" s="345">
        <v>10</v>
      </c>
      <c r="B164" s="395" t="s">
        <v>230</v>
      </c>
      <c r="C164" s="627" t="s">
        <v>270</v>
      </c>
      <c r="D164" s="628"/>
      <c r="E164" s="629"/>
      <c r="F164" s="410" t="s">
        <v>238</v>
      </c>
      <c r="G164" s="340"/>
      <c r="H164" s="355"/>
      <c r="I164" s="340"/>
      <c r="J164" s="340"/>
      <c r="K164" s="340"/>
      <c r="L164" s="354">
        <v>1</v>
      </c>
      <c r="M164" s="340"/>
      <c r="N164" s="340">
        <v>0</v>
      </c>
      <c r="P164" s="405" t="s">
        <v>673</v>
      </c>
      <c r="R164">
        <f t="shared" si="1"/>
        <v>1</v>
      </c>
    </row>
    <row r="165" spans="1:18" ht="16" hidden="1" x14ac:dyDescent="0.2">
      <c r="A165" s="345">
        <v>10</v>
      </c>
      <c r="B165" s="395" t="s">
        <v>128</v>
      </c>
      <c r="C165" s="627" t="s">
        <v>237</v>
      </c>
      <c r="D165" s="628"/>
      <c r="E165" s="629"/>
      <c r="F165" s="410" t="s">
        <v>672</v>
      </c>
      <c r="G165" s="340"/>
      <c r="H165" s="355"/>
      <c r="I165" s="340"/>
      <c r="J165" s="340"/>
      <c r="K165" s="340"/>
      <c r="L165" s="354">
        <v>11</v>
      </c>
      <c r="M165" s="340"/>
      <c r="N165" s="340">
        <v>0</v>
      </c>
      <c r="P165" s="405" t="s">
        <v>673</v>
      </c>
      <c r="R165">
        <f t="shared" si="1"/>
        <v>11</v>
      </c>
    </row>
    <row r="166" spans="1:18" ht="14.5" hidden="1" customHeight="1" x14ac:dyDescent="0.2">
      <c r="A166" s="345">
        <v>10</v>
      </c>
      <c r="B166" s="395" t="s">
        <v>126</v>
      </c>
      <c r="C166" s="627" t="s">
        <v>236</v>
      </c>
      <c r="D166" s="628"/>
      <c r="E166" s="629"/>
      <c r="F166" s="410" t="s">
        <v>242</v>
      </c>
      <c r="G166" s="340"/>
      <c r="H166" s="355"/>
      <c r="I166" s="340"/>
      <c r="J166" s="340"/>
      <c r="K166" s="340"/>
      <c r="L166" s="354">
        <v>4</v>
      </c>
      <c r="M166" s="340"/>
      <c r="N166" s="340">
        <v>0</v>
      </c>
      <c r="P166" s="405" t="s">
        <v>673</v>
      </c>
      <c r="R166">
        <f t="shared" si="1"/>
        <v>4</v>
      </c>
    </row>
    <row r="167" spans="1:18" ht="16" hidden="1" x14ac:dyDescent="0.2">
      <c r="A167" s="345">
        <v>10</v>
      </c>
      <c r="B167" s="392" t="s">
        <v>560</v>
      </c>
      <c r="C167" s="627" t="s">
        <v>237</v>
      </c>
      <c r="D167" s="628"/>
      <c r="E167" s="629"/>
      <c r="F167" s="410" t="s">
        <v>238</v>
      </c>
      <c r="G167" s="340"/>
      <c r="H167" s="355"/>
      <c r="I167" s="340"/>
      <c r="J167" s="340"/>
      <c r="K167" s="340"/>
      <c r="L167" s="354">
        <v>1</v>
      </c>
      <c r="M167" s="340"/>
      <c r="N167" s="340">
        <v>0</v>
      </c>
      <c r="O167" t="s">
        <v>913</v>
      </c>
      <c r="P167" s="405" t="s">
        <v>673</v>
      </c>
      <c r="R167">
        <f t="shared" si="1"/>
        <v>1</v>
      </c>
    </row>
    <row r="168" spans="1:18" ht="16" hidden="1" x14ac:dyDescent="0.2">
      <c r="A168" s="345">
        <v>11</v>
      </c>
      <c r="B168" s="383" t="s">
        <v>230</v>
      </c>
      <c r="C168" s="627" t="s">
        <v>270</v>
      </c>
      <c r="D168" s="628"/>
      <c r="E168" s="629"/>
      <c r="F168" s="410" t="s">
        <v>238</v>
      </c>
      <c r="G168" s="340"/>
      <c r="H168" s="355"/>
      <c r="I168" s="340"/>
      <c r="J168" s="340"/>
      <c r="K168" s="340"/>
      <c r="L168" s="354">
        <v>5</v>
      </c>
      <c r="M168" s="340"/>
      <c r="N168" s="340">
        <v>0</v>
      </c>
      <c r="P168" s="405" t="s">
        <v>673</v>
      </c>
      <c r="R168">
        <f t="shared" si="1"/>
        <v>5</v>
      </c>
    </row>
    <row r="169" spans="1:18" ht="16" hidden="1" x14ac:dyDescent="0.2">
      <c r="A169" s="345">
        <v>11</v>
      </c>
      <c r="B169" s="382" t="s">
        <v>479</v>
      </c>
      <c r="C169" s="627" t="s">
        <v>496</v>
      </c>
      <c r="D169" s="628"/>
      <c r="E169" s="629"/>
      <c r="F169" s="410" t="s">
        <v>672</v>
      </c>
      <c r="G169" s="340"/>
      <c r="H169" s="355"/>
      <c r="I169" s="340"/>
      <c r="J169" s="340"/>
      <c r="K169" s="340"/>
      <c r="L169" s="354">
        <v>4</v>
      </c>
      <c r="M169" s="340"/>
      <c r="N169" s="340">
        <v>0</v>
      </c>
      <c r="P169" s="405" t="s">
        <v>673</v>
      </c>
      <c r="R169">
        <f t="shared" si="1"/>
        <v>4</v>
      </c>
    </row>
    <row r="170" spans="1:18" ht="16" hidden="1" x14ac:dyDescent="0.2">
      <c r="A170" s="345">
        <v>11</v>
      </c>
      <c r="B170" s="392" t="s">
        <v>669</v>
      </c>
      <c r="C170" s="627" t="s">
        <v>496</v>
      </c>
      <c r="D170" s="628"/>
      <c r="E170" s="629"/>
      <c r="F170" s="410" t="s">
        <v>238</v>
      </c>
      <c r="G170" s="340"/>
      <c r="H170" s="355"/>
      <c r="I170" s="340"/>
      <c r="J170" s="340"/>
      <c r="K170" s="340"/>
      <c r="L170" s="354">
        <v>3</v>
      </c>
      <c r="M170" s="340"/>
      <c r="N170" s="340">
        <v>0</v>
      </c>
      <c r="O170" s="360" t="s">
        <v>914</v>
      </c>
      <c r="P170" s="405" t="s">
        <v>673</v>
      </c>
      <c r="R170">
        <f t="shared" si="1"/>
        <v>3</v>
      </c>
    </row>
    <row r="171" spans="1:18" ht="32" hidden="1" x14ac:dyDescent="0.2">
      <c r="A171" s="345">
        <v>11</v>
      </c>
      <c r="B171" s="383" t="s">
        <v>232</v>
      </c>
      <c r="C171" s="627" t="s">
        <v>236</v>
      </c>
      <c r="D171" s="628"/>
      <c r="E171" s="629"/>
      <c r="F171" s="410" t="s">
        <v>672</v>
      </c>
      <c r="G171" s="340"/>
      <c r="H171" s="355"/>
      <c r="I171" s="340"/>
      <c r="J171" s="340"/>
      <c r="K171" s="340"/>
      <c r="L171" s="354">
        <v>19</v>
      </c>
      <c r="M171" s="340"/>
      <c r="N171" s="340">
        <v>0</v>
      </c>
      <c r="P171" s="405" t="s">
        <v>673</v>
      </c>
      <c r="R171">
        <f t="shared" si="1"/>
        <v>19</v>
      </c>
    </row>
    <row r="172" spans="1:18" ht="16" hidden="1" x14ac:dyDescent="0.2">
      <c r="A172" s="345">
        <v>11</v>
      </c>
      <c r="B172" s="383" t="s">
        <v>651</v>
      </c>
      <c r="C172" s="627" t="s">
        <v>496</v>
      </c>
      <c r="D172" s="628"/>
      <c r="E172" s="629"/>
      <c r="F172" s="410" t="s">
        <v>238</v>
      </c>
      <c r="G172" s="340"/>
      <c r="H172" s="355"/>
      <c r="I172" s="340"/>
      <c r="J172" s="340"/>
      <c r="K172" s="340"/>
      <c r="L172" s="354">
        <v>1</v>
      </c>
      <c r="M172" s="340"/>
      <c r="N172" s="340">
        <v>0</v>
      </c>
      <c r="P172" s="405" t="s">
        <v>673</v>
      </c>
      <c r="R172">
        <f t="shared" si="1"/>
        <v>1</v>
      </c>
    </row>
    <row r="173" spans="1:18" ht="16" hidden="1" x14ac:dyDescent="0.2">
      <c r="A173" s="345">
        <v>11</v>
      </c>
      <c r="B173" s="392" t="s">
        <v>560</v>
      </c>
      <c r="C173" s="627" t="s">
        <v>237</v>
      </c>
      <c r="D173" s="628"/>
      <c r="E173" s="629"/>
      <c r="F173" s="410" t="s">
        <v>238</v>
      </c>
      <c r="G173" s="340"/>
      <c r="H173" s="355"/>
      <c r="I173" s="340"/>
      <c r="J173" s="340"/>
      <c r="K173" s="340"/>
      <c r="L173" s="354">
        <v>1</v>
      </c>
      <c r="M173" s="340"/>
      <c r="N173" s="340">
        <v>0</v>
      </c>
      <c r="O173" t="s">
        <v>913</v>
      </c>
      <c r="P173" s="405" t="s">
        <v>673</v>
      </c>
      <c r="R173">
        <f t="shared" si="1"/>
        <v>1</v>
      </c>
    </row>
    <row r="174" spans="1:18" ht="16" hidden="1" x14ac:dyDescent="0.2">
      <c r="A174" s="345">
        <v>12</v>
      </c>
      <c r="B174" s="383" t="s">
        <v>129</v>
      </c>
      <c r="C174" s="627" t="s">
        <v>233</v>
      </c>
      <c r="D174" s="628"/>
      <c r="E174" s="629"/>
      <c r="F174" s="410" t="s">
        <v>238</v>
      </c>
      <c r="G174" s="340"/>
      <c r="H174" s="355">
        <v>2</v>
      </c>
      <c r="I174" s="340"/>
      <c r="J174" s="340"/>
      <c r="K174" s="340">
        <v>0</v>
      </c>
      <c r="L174" s="354"/>
      <c r="M174" s="340"/>
      <c r="N174" s="340"/>
      <c r="P174" s="405" t="s">
        <v>673</v>
      </c>
      <c r="R174">
        <f t="shared" si="1"/>
        <v>2</v>
      </c>
    </row>
    <row r="175" spans="1:18" ht="16" hidden="1" x14ac:dyDescent="0.2">
      <c r="A175" s="345">
        <v>12</v>
      </c>
      <c r="B175" s="383" t="s">
        <v>479</v>
      </c>
      <c r="C175" s="609" t="s">
        <v>496</v>
      </c>
      <c r="D175" s="610"/>
      <c r="E175" s="611"/>
      <c r="F175" s="412" t="s">
        <v>672</v>
      </c>
      <c r="G175" s="340"/>
      <c r="H175" s="355"/>
      <c r="I175" s="340"/>
      <c r="J175" s="340"/>
      <c r="K175" s="340"/>
      <c r="L175" s="354">
        <v>13</v>
      </c>
      <c r="M175" s="340"/>
      <c r="N175" s="340">
        <v>0</v>
      </c>
      <c r="P175" s="405" t="s">
        <v>673</v>
      </c>
      <c r="R175">
        <f t="shared" si="1"/>
        <v>13</v>
      </c>
    </row>
    <row r="176" spans="1:18" ht="14.5" hidden="1" customHeight="1" x14ac:dyDescent="0.2">
      <c r="A176" s="345">
        <v>12</v>
      </c>
      <c r="B176" s="383" t="s">
        <v>126</v>
      </c>
      <c r="C176" s="609" t="s">
        <v>236</v>
      </c>
      <c r="D176" s="610"/>
      <c r="E176" s="611"/>
      <c r="F176" s="412" t="s">
        <v>242</v>
      </c>
      <c r="G176" s="340"/>
      <c r="H176" s="355">
        <v>0</v>
      </c>
      <c r="I176" s="340"/>
      <c r="J176" s="340"/>
      <c r="K176" s="340">
        <v>0</v>
      </c>
      <c r="L176" s="354">
        <v>1</v>
      </c>
      <c r="M176" s="340"/>
      <c r="N176" s="340">
        <v>0</v>
      </c>
      <c r="P176" s="405" t="s">
        <v>673</v>
      </c>
      <c r="R176">
        <f t="shared" si="1"/>
        <v>1</v>
      </c>
    </row>
    <row r="177" spans="1:18" ht="16" hidden="1" x14ac:dyDescent="0.2">
      <c r="A177" s="345">
        <v>12</v>
      </c>
      <c r="B177" s="383" t="s">
        <v>127</v>
      </c>
      <c r="C177" s="609" t="s">
        <v>233</v>
      </c>
      <c r="D177" s="610"/>
      <c r="E177" s="611"/>
      <c r="F177" s="412" t="s">
        <v>238</v>
      </c>
      <c r="G177" s="340"/>
      <c r="H177" s="355">
        <v>1</v>
      </c>
      <c r="I177" s="340"/>
      <c r="J177" s="340"/>
      <c r="K177" s="340">
        <v>0</v>
      </c>
      <c r="L177" s="354"/>
      <c r="M177" s="340"/>
      <c r="N177" s="340"/>
      <c r="P177" s="405" t="s">
        <v>673</v>
      </c>
      <c r="R177">
        <f t="shared" si="1"/>
        <v>1</v>
      </c>
    </row>
    <row r="178" spans="1:18" ht="16" hidden="1" x14ac:dyDescent="0.2">
      <c r="A178" s="345">
        <v>12</v>
      </c>
      <c r="B178" s="392" t="s">
        <v>560</v>
      </c>
      <c r="C178" s="609" t="s">
        <v>237</v>
      </c>
      <c r="D178" s="610"/>
      <c r="E178" s="611"/>
      <c r="F178" s="412" t="s">
        <v>238</v>
      </c>
      <c r="G178" s="340"/>
      <c r="H178" s="355"/>
      <c r="I178" s="340"/>
      <c r="J178" s="340"/>
      <c r="K178" s="340"/>
      <c r="L178" s="354">
        <v>1</v>
      </c>
      <c r="M178" s="340"/>
      <c r="N178" s="340">
        <v>0</v>
      </c>
      <c r="O178" t="s">
        <v>913</v>
      </c>
      <c r="P178" s="405" t="s">
        <v>673</v>
      </c>
      <c r="R178">
        <f t="shared" si="1"/>
        <v>1</v>
      </c>
    </row>
    <row r="179" spans="1:18" ht="16" hidden="1" x14ac:dyDescent="0.2">
      <c r="A179" s="345">
        <v>13</v>
      </c>
      <c r="B179" s="383" t="s">
        <v>129</v>
      </c>
      <c r="C179" s="609" t="s">
        <v>233</v>
      </c>
      <c r="D179" s="610"/>
      <c r="E179" s="611"/>
      <c r="F179" s="412" t="s">
        <v>238</v>
      </c>
      <c r="G179" s="340"/>
      <c r="H179" s="355">
        <v>16</v>
      </c>
      <c r="I179" s="340"/>
      <c r="J179" s="340"/>
      <c r="K179" s="340">
        <v>0</v>
      </c>
      <c r="L179" s="354"/>
      <c r="M179" s="340"/>
      <c r="N179" s="340"/>
      <c r="P179" s="405" t="s">
        <v>673</v>
      </c>
      <c r="R179">
        <f t="shared" si="1"/>
        <v>16</v>
      </c>
    </row>
    <row r="180" spans="1:18" ht="16" hidden="1" x14ac:dyDescent="0.2">
      <c r="A180" s="345">
        <v>13</v>
      </c>
      <c r="B180" s="383" t="s">
        <v>479</v>
      </c>
      <c r="C180" s="609" t="s">
        <v>496</v>
      </c>
      <c r="D180" s="610"/>
      <c r="E180" s="611"/>
      <c r="F180" s="412" t="s">
        <v>672</v>
      </c>
      <c r="G180" s="340"/>
      <c r="H180" s="355"/>
      <c r="I180" s="340"/>
      <c r="J180" s="340"/>
      <c r="K180" s="340"/>
      <c r="L180" s="354">
        <v>14</v>
      </c>
      <c r="M180" s="340"/>
      <c r="N180" s="340">
        <v>1</v>
      </c>
      <c r="P180" s="405" t="s">
        <v>673</v>
      </c>
      <c r="R180">
        <f t="shared" si="1"/>
        <v>15</v>
      </c>
    </row>
    <row r="181" spans="1:18" ht="16" hidden="1" x14ac:dyDescent="0.2">
      <c r="A181" s="345">
        <v>13</v>
      </c>
      <c r="B181" s="383" t="s">
        <v>799</v>
      </c>
      <c r="C181" s="609" t="s">
        <v>496</v>
      </c>
      <c r="D181" s="610"/>
      <c r="E181" s="611"/>
      <c r="F181" s="412" t="s">
        <v>238</v>
      </c>
      <c r="G181" s="340"/>
      <c r="H181" s="355"/>
      <c r="I181" s="340"/>
      <c r="J181" s="340"/>
      <c r="K181" s="340"/>
      <c r="L181" s="354">
        <v>5</v>
      </c>
      <c r="M181" s="340"/>
      <c r="N181" s="340">
        <v>0</v>
      </c>
      <c r="P181" s="405" t="s">
        <v>673</v>
      </c>
      <c r="R181">
        <f t="shared" si="1"/>
        <v>5</v>
      </c>
    </row>
    <row r="182" spans="1:18" ht="16" hidden="1" x14ac:dyDescent="0.2">
      <c r="A182" s="345">
        <v>13</v>
      </c>
      <c r="B182" s="383" t="s">
        <v>348</v>
      </c>
      <c r="C182" s="609" t="s">
        <v>235</v>
      </c>
      <c r="D182" s="610"/>
      <c r="E182" s="611"/>
      <c r="F182" s="412" t="s">
        <v>672</v>
      </c>
      <c r="G182" s="340"/>
      <c r="H182" s="355">
        <v>1</v>
      </c>
      <c r="I182" s="340"/>
      <c r="J182" s="340"/>
      <c r="K182" s="340">
        <v>0</v>
      </c>
      <c r="L182" s="354"/>
      <c r="M182" s="340"/>
      <c r="N182" s="340"/>
      <c r="P182" s="405" t="s">
        <v>673</v>
      </c>
      <c r="R182">
        <f t="shared" si="1"/>
        <v>1</v>
      </c>
    </row>
    <row r="183" spans="1:18" ht="32" hidden="1" x14ac:dyDescent="0.2">
      <c r="A183" s="345">
        <v>13</v>
      </c>
      <c r="B183" s="383" t="s">
        <v>232</v>
      </c>
      <c r="C183" s="609" t="s">
        <v>236</v>
      </c>
      <c r="D183" s="610"/>
      <c r="E183" s="611"/>
      <c r="F183" s="412" t="s">
        <v>672</v>
      </c>
      <c r="G183" s="340"/>
      <c r="H183" s="355"/>
      <c r="I183" s="340"/>
      <c r="J183" s="340"/>
      <c r="K183" s="340"/>
      <c r="L183" s="354">
        <v>50</v>
      </c>
      <c r="M183" s="340"/>
      <c r="N183" s="340">
        <v>0</v>
      </c>
      <c r="P183" s="405" t="s">
        <v>673</v>
      </c>
      <c r="R183">
        <f t="shared" si="1"/>
        <v>50</v>
      </c>
    </row>
    <row r="184" spans="1:18" ht="16" hidden="1" x14ac:dyDescent="0.2">
      <c r="A184" s="345">
        <v>13</v>
      </c>
      <c r="B184" s="383" t="s">
        <v>128</v>
      </c>
      <c r="C184" s="609" t="s">
        <v>237</v>
      </c>
      <c r="D184" s="610"/>
      <c r="E184" s="611"/>
      <c r="F184" s="412" t="s">
        <v>672</v>
      </c>
      <c r="G184" s="340"/>
      <c r="H184" s="355"/>
      <c r="I184" s="340"/>
      <c r="J184" s="340"/>
      <c r="K184" s="340"/>
      <c r="L184" s="354">
        <v>35</v>
      </c>
      <c r="M184" s="340"/>
      <c r="N184" s="340">
        <v>0</v>
      </c>
      <c r="P184" s="405" t="s">
        <v>673</v>
      </c>
      <c r="R184">
        <f t="shared" si="1"/>
        <v>35</v>
      </c>
    </row>
    <row r="185" spans="1:18" ht="16" hidden="1" x14ac:dyDescent="0.2">
      <c r="A185" s="345">
        <v>13</v>
      </c>
      <c r="B185" s="383" t="s">
        <v>488</v>
      </c>
      <c r="C185" s="609" t="s">
        <v>496</v>
      </c>
      <c r="D185" s="610"/>
      <c r="E185" s="611"/>
      <c r="F185" s="412" t="s">
        <v>672</v>
      </c>
      <c r="G185" s="340"/>
      <c r="H185" s="355"/>
      <c r="I185" s="340"/>
      <c r="J185" s="340"/>
      <c r="K185" s="340"/>
      <c r="L185" s="354">
        <v>3</v>
      </c>
      <c r="M185" s="340"/>
      <c r="N185" s="340">
        <v>0</v>
      </c>
      <c r="P185" s="405" t="s">
        <v>673</v>
      </c>
      <c r="R185">
        <f t="shared" si="1"/>
        <v>3</v>
      </c>
    </row>
    <row r="186" spans="1:18" ht="14.5" hidden="1" customHeight="1" x14ac:dyDescent="0.2">
      <c r="A186" s="345">
        <v>14</v>
      </c>
      <c r="B186" s="383" t="s">
        <v>126</v>
      </c>
      <c r="C186" s="609" t="s">
        <v>236</v>
      </c>
      <c r="D186" s="610"/>
      <c r="E186" s="611"/>
      <c r="F186" s="412" t="s">
        <v>242</v>
      </c>
      <c r="G186" s="340"/>
      <c r="H186" s="355">
        <v>3</v>
      </c>
      <c r="I186" s="340"/>
      <c r="J186" s="340"/>
      <c r="K186" s="340">
        <v>0</v>
      </c>
      <c r="L186" s="354"/>
      <c r="M186" s="340"/>
      <c r="N186" s="340"/>
      <c r="P186" s="405" t="s">
        <v>673</v>
      </c>
      <c r="R186">
        <f t="shared" si="1"/>
        <v>3</v>
      </c>
    </row>
    <row r="187" spans="1:18" ht="16" hidden="1" x14ac:dyDescent="0.2">
      <c r="A187" s="345">
        <v>14</v>
      </c>
      <c r="B187" s="383" t="s">
        <v>127</v>
      </c>
      <c r="C187" s="609" t="s">
        <v>233</v>
      </c>
      <c r="D187" s="610"/>
      <c r="E187" s="611"/>
      <c r="F187" s="412" t="s">
        <v>238</v>
      </c>
      <c r="G187" s="340"/>
      <c r="H187" s="355">
        <v>4</v>
      </c>
      <c r="I187" s="340"/>
      <c r="J187" s="340"/>
      <c r="K187" s="340">
        <v>0</v>
      </c>
      <c r="L187" s="354"/>
      <c r="M187" s="340"/>
      <c r="N187" s="340"/>
      <c r="P187" s="405" t="s">
        <v>673</v>
      </c>
      <c r="R187">
        <f t="shared" si="1"/>
        <v>4</v>
      </c>
    </row>
    <row r="188" spans="1:18" ht="16" hidden="1" x14ac:dyDescent="0.2">
      <c r="A188" s="345">
        <v>14</v>
      </c>
      <c r="B188" s="383" t="s">
        <v>129</v>
      </c>
      <c r="C188" s="609" t="s">
        <v>233</v>
      </c>
      <c r="D188" s="610"/>
      <c r="E188" s="611"/>
      <c r="F188" s="412" t="s">
        <v>238</v>
      </c>
      <c r="G188" s="340"/>
      <c r="H188" s="355">
        <v>18</v>
      </c>
      <c r="I188" s="340"/>
      <c r="J188" s="340"/>
      <c r="K188" s="340">
        <v>0</v>
      </c>
      <c r="L188" s="354"/>
      <c r="M188" s="340"/>
      <c r="N188" s="340"/>
      <c r="P188" s="405" t="s">
        <v>673</v>
      </c>
      <c r="R188">
        <f t="shared" si="1"/>
        <v>18</v>
      </c>
    </row>
    <row r="189" spans="1:18" ht="16" hidden="1" x14ac:dyDescent="0.2">
      <c r="A189" s="345">
        <v>14</v>
      </c>
      <c r="B189" s="383" t="s">
        <v>479</v>
      </c>
      <c r="C189" s="609" t="s">
        <v>496</v>
      </c>
      <c r="D189" s="610"/>
      <c r="E189" s="611"/>
      <c r="F189" s="412" t="s">
        <v>672</v>
      </c>
      <c r="G189" s="340"/>
      <c r="H189" s="355"/>
      <c r="I189" s="340"/>
      <c r="J189" s="340"/>
      <c r="K189" s="340"/>
      <c r="L189" s="354">
        <v>15</v>
      </c>
      <c r="M189" s="340"/>
      <c r="N189" s="340">
        <v>2</v>
      </c>
      <c r="P189" s="405" t="s">
        <v>673</v>
      </c>
      <c r="R189">
        <f t="shared" si="1"/>
        <v>17</v>
      </c>
    </row>
    <row r="190" spans="1:18" ht="16" hidden="1" x14ac:dyDescent="0.2">
      <c r="A190" s="345">
        <v>14</v>
      </c>
      <c r="B190" s="383" t="s">
        <v>799</v>
      </c>
      <c r="C190" s="609" t="s">
        <v>496</v>
      </c>
      <c r="D190" s="610"/>
      <c r="E190" s="611"/>
      <c r="F190" s="412" t="s">
        <v>238</v>
      </c>
      <c r="G190" s="340"/>
      <c r="H190" s="355"/>
      <c r="I190" s="340"/>
      <c r="J190" s="340"/>
      <c r="K190" s="340"/>
      <c r="L190" s="354">
        <v>2</v>
      </c>
      <c r="M190" s="340"/>
      <c r="N190" s="340">
        <v>0</v>
      </c>
      <c r="P190" s="405" t="s">
        <v>673</v>
      </c>
      <c r="R190">
        <f t="shared" si="1"/>
        <v>2</v>
      </c>
    </row>
    <row r="191" spans="1:18" ht="16" hidden="1" x14ac:dyDescent="0.2">
      <c r="A191" s="345">
        <v>14</v>
      </c>
      <c r="B191" s="383" t="s">
        <v>128</v>
      </c>
      <c r="C191" s="609" t="s">
        <v>237</v>
      </c>
      <c r="D191" s="610"/>
      <c r="E191" s="611"/>
      <c r="F191" s="412" t="s">
        <v>672</v>
      </c>
      <c r="G191" s="340"/>
      <c r="H191" s="355"/>
      <c r="I191" s="340"/>
      <c r="J191" s="340"/>
      <c r="K191" s="340"/>
      <c r="L191" s="354">
        <v>5</v>
      </c>
      <c r="M191" s="340"/>
      <c r="N191" s="340">
        <v>0</v>
      </c>
      <c r="P191" s="405" t="s">
        <v>673</v>
      </c>
      <c r="R191">
        <f t="shared" si="1"/>
        <v>5</v>
      </c>
    </row>
    <row r="192" spans="1:18" ht="32" hidden="1" x14ac:dyDescent="0.2">
      <c r="A192" s="345">
        <v>14</v>
      </c>
      <c r="B192" s="383" t="s">
        <v>232</v>
      </c>
      <c r="C192" s="609" t="s">
        <v>236</v>
      </c>
      <c r="D192" s="610"/>
      <c r="E192" s="611"/>
      <c r="F192" s="412" t="s">
        <v>672</v>
      </c>
      <c r="G192" s="340"/>
      <c r="H192" s="355"/>
      <c r="I192" s="340"/>
      <c r="J192" s="340"/>
      <c r="K192" s="340"/>
      <c r="L192" s="354">
        <v>20</v>
      </c>
      <c r="M192" s="340"/>
      <c r="N192" s="340">
        <v>0</v>
      </c>
      <c r="P192" s="405" t="s">
        <v>673</v>
      </c>
      <c r="R192">
        <f t="shared" si="1"/>
        <v>20</v>
      </c>
    </row>
    <row r="193" spans="1:18" ht="16" hidden="1" x14ac:dyDescent="0.2">
      <c r="A193" s="345">
        <v>14</v>
      </c>
      <c r="B193" s="383" t="s">
        <v>488</v>
      </c>
      <c r="C193" s="609" t="s">
        <v>496</v>
      </c>
      <c r="D193" s="610"/>
      <c r="E193" s="611"/>
      <c r="F193" s="412" t="s">
        <v>672</v>
      </c>
      <c r="G193" s="340"/>
      <c r="H193" s="355"/>
      <c r="I193" s="340"/>
      <c r="J193" s="340"/>
      <c r="K193" s="340"/>
      <c r="L193" s="354">
        <v>2</v>
      </c>
      <c r="M193" s="340"/>
      <c r="N193" s="340">
        <v>0</v>
      </c>
      <c r="P193" s="405" t="s">
        <v>673</v>
      </c>
      <c r="R193">
        <f t="shared" si="1"/>
        <v>2</v>
      </c>
    </row>
    <row r="194" spans="1:18" ht="16" hidden="1" x14ac:dyDescent="0.2">
      <c r="A194" s="345">
        <v>14</v>
      </c>
      <c r="B194" s="383" t="s">
        <v>960</v>
      </c>
      <c r="C194" s="609" t="s">
        <v>237</v>
      </c>
      <c r="D194" s="610"/>
      <c r="E194" s="611"/>
      <c r="F194" s="412" t="s">
        <v>238</v>
      </c>
      <c r="G194" s="340"/>
      <c r="H194" s="355"/>
      <c r="I194" s="340"/>
      <c r="J194" s="340"/>
      <c r="K194" s="340"/>
      <c r="L194" s="354">
        <v>1</v>
      </c>
      <c r="M194" s="340"/>
      <c r="N194" s="340">
        <v>1</v>
      </c>
      <c r="P194" s="405" t="s">
        <v>673</v>
      </c>
      <c r="R194">
        <f t="shared" si="1"/>
        <v>2</v>
      </c>
    </row>
    <row r="195" spans="1:18" ht="14.5" hidden="1" customHeight="1" x14ac:dyDescent="0.2">
      <c r="A195" s="345">
        <v>15</v>
      </c>
      <c r="B195" s="383" t="s">
        <v>126</v>
      </c>
      <c r="C195" s="609" t="s">
        <v>236</v>
      </c>
      <c r="D195" s="610"/>
      <c r="E195" s="611"/>
      <c r="F195" s="412" t="s">
        <v>242</v>
      </c>
      <c r="G195" s="340"/>
      <c r="H195" s="355">
        <v>2</v>
      </c>
      <c r="I195" s="340"/>
      <c r="J195" s="340"/>
      <c r="K195" s="340">
        <v>0</v>
      </c>
      <c r="L195" s="354"/>
      <c r="M195" s="340"/>
      <c r="N195" s="340"/>
      <c r="P195" s="405" t="s">
        <v>673</v>
      </c>
      <c r="R195">
        <f t="shared" si="1"/>
        <v>2</v>
      </c>
    </row>
    <row r="196" spans="1:18" ht="16" hidden="1" x14ac:dyDescent="0.2">
      <c r="A196" s="345">
        <v>15</v>
      </c>
      <c r="B196" s="383" t="s">
        <v>129</v>
      </c>
      <c r="C196" s="609" t="s">
        <v>233</v>
      </c>
      <c r="D196" s="610"/>
      <c r="E196" s="611"/>
      <c r="F196" s="412" t="s">
        <v>238</v>
      </c>
      <c r="G196" s="340"/>
      <c r="H196" s="355">
        <v>21</v>
      </c>
      <c r="I196" s="340"/>
      <c r="J196" s="340"/>
      <c r="K196" s="340">
        <v>0</v>
      </c>
      <c r="L196" s="354"/>
      <c r="M196" s="340"/>
      <c r="N196" s="340"/>
      <c r="P196" s="405" t="s">
        <v>673</v>
      </c>
      <c r="R196">
        <f t="shared" si="1"/>
        <v>21</v>
      </c>
    </row>
    <row r="197" spans="1:18" ht="16" hidden="1" x14ac:dyDescent="0.2">
      <c r="A197" s="345">
        <v>15</v>
      </c>
      <c r="B197" s="383" t="s">
        <v>479</v>
      </c>
      <c r="C197" s="609" t="s">
        <v>496</v>
      </c>
      <c r="D197" s="610"/>
      <c r="E197" s="611"/>
      <c r="F197" s="412" t="s">
        <v>672</v>
      </c>
      <c r="G197" s="340"/>
      <c r="H197" s="355"/>
      <c r="I197" s="340"/>
      <c r="J197" s="340"/>
      <c r="K197" s="340"/>
      <c r="L197" s="354">
        <v>22</v>
      </c>
      <c r="M197" s="340"/>
      <c r="N197" s="340">
        <v>0</v>
      </c>
      <c r="P197" s="405" t="s">
        <v>673</v>
      </c>
      <c r="R197">
        <f t="shared" si="1"/>
        <v>22</v>
      </c>
    </row>
    <row r="198" spans="1:18" ht="16" hidden="1" x14ac:dyDescent="0.2">
      <c r="A198" s="345">
        <v>15</v>
      </c>
      <c r="B198" s="383" t="s">
        <v>128</v>
      </c>
      <c r="C198" s="609" t="s">
        <v>237</v>
      </c>
      <c r="D198" s="610"/>
      <c r="E198" s="611"/>
      <c r="F198" s="412" t="s">
        <v>672</v>
      </c>
      <c r="G198" s="340"/>
      <c r="H198" s="355"/>
      <c r="I198" s="340"/>
      <c r="J198" s="340"/>
      <c r="K198" s="340"/>
      <c r="L198" s="354">
        <v>11</v>
      </c>
      <c r="M198" s="340"/>
      <c r="N198" s="340">
        <v>0</v>
      </c>
      <c r="P198" s="405" t="s">
        <v>673</v>
      </c>
      <c r="R198">
        <f t="shared" si="1"/>
        <v>11</v>
      </c>
    </row>
    <row r="199" spans="1:18" ht="16" hidden="1" x14ac:dyDescent="0.2">
      <c r="A199" s="345">
        <v>15</v>
      </c>
      <c r="B199" s="383" t="s">
        <v>799</v>
      </c>
      <c r="C199" s="609" t="s">
        <v>496</v>
      </c>
      <c r="D199" s="610"/>
      <c r="E199" s="611"/>
      <c r="F199" s="412" t="s">
        <v>238</v>
      </c>
      <c r="G199" s="340"/>
      <c r="H199" s="355"/>
      <c r="I199" s="340"/>
      <c r="J199" s="340"/>
      <c r="K199" s="340"/>
      <c r="L199" s="354">
        <v>1</v>
      </c>
      <c r="M199" s="340"/>
      <c r="N199" s="340">
        <v>0</v>
      </c>
      <c r="P199" s="405" t="s">
        <v>673</v>
      </c>
      <c r="R199">
        <f t="shared" si="1"/>
        <v>1</v>
      </c>
    </row>
    <row r="200" spans="1:18" ht="16" hidden="1" x14ac:dyDescent="0.2">
      <c r="A200" s="345">
        <v>15</v>
      </c>
      <c r="B200" s="383" t="s">
        <v>482</v>
      </c>
      <c r="C200" s="609" t="s">
        <v>237</v>
      </c>
      <c r="D200" s="610"/>
      <c r="E200" s="611"/>
      <c r="F200" s="412" t="s">
        <v>672</v>
      </c>
      <c r="G200" s="340"/>
      <c r="H200" s="355"/>
      <c r="I200" s="340"/>
      <c r="J200" s="340"/>
      <c r="K200" s="340"/>
      <c r="L200" s="354">
        <v>2</v>
      </c>
      <c r="M200" s="340"/>
      <c r="N200" s="340">
        <v>0</v>
      </c>
      <c r="P200" s="405" t="s">
        <v>673</v>
      </c>
      <c r="R200">
        <f t="shared" si="1"/>
        <v>2</v>
      </c>
    </row>
    <row r="201" spans="1:18" ht="32" hidden="1" x14ac:dyDescent="0.2">
      <c r="A201" s="345">
        <v>15</v>
      </c>
      <c r="B201" s="383" t="s">
        <v>232</v>
      </c>
      <c r="C201" s="609" t="s">
        <v>236</v>
      </c>
      <c r="D201" s="610"/>
      <c r="E201" s="611"/>
      <c r="F201" s="412" t="s">
        <v>672</v>
      </c>
      <c r="G201" s="340"/>
      <c r="H201" s="355"/>
      <c r="I201" s="340"/>
      <c r="J201" s="340"/>
      <c r="K201" s="340"/>
      <c r="L201" s="354">
        <v>19</v>
      </c>
      <c r="M201" s="340"/>
      <c r="N201" s="340">
        <v>0</v>
      </c>
      <c r="P201" s="405" t="s">
        <v>673</v>
      </c>
      <c r="R201">
        <f t="shared" si="1"/>
        <v>19</v>
      </c>
    </row>
    <row r="202" spans="1:18" ht="16" hidden="1" x14ac:dyDescent="0.2">
      <c r="A202" s="345">
        <v>15</v>
      </c>
      <c r="B202" s="383" t="s">
        <v>477</v>
      </c>
      <c r="C202" s="609" t="s">
        <v>234</v>
      </c>
      <c r="D202" s="610"/>
      <c r="E202" s="611"/>
      <c r="F202" s="412" t="s">
        <v>238</v>
      </c>
      <c r="G202" s="340"/>
      <c r="H202" s="355"/>
      <c r="I202" s="340"/>
      <c r="J202" s="340"/>
      <c r="K202" s="340"/>
      <c r="L202" s="354">
        <v>1</v>
      </c>
      <c r="M202" s="340"/>
      <c r="N202" s="340">
        <v>0</v>
      </c>
      <c r="P202" s="405" t="s">
        <v>673</v>
      </c>
      <c r="R202">
        <f t="shared" si="1"/>
        <v>1</v>
      </c>
    </row>
    <row r="203" spans="1:18" ht="16" hidden="1" x14ac:dyDescent="0.2">
      <c r="A203" s="345">
        <v>15</v>
      </c>
      <c r="B203" s="383" t="s">
        <v>127</v>
      </c>
      <c r="C203" s="609" t="s">
        <v>233</v>
      </c>
      <c r="D203" s="610"/>
      <c r="E203" s="611"/>
      <c r="F203" s="412" t="s">
        <v>238</v>
      </c>
      <c r="G203" s="340"/>
      <c r="H203" s="355">
        <v>3</v>
      </c>
      <c r="I203" s="340"/>
      <c r="J203" s="340"/>
      <c r="K203" s="340">
        <v>0</v>
      </c>
      <c r="L203" s="354"/>
      <c r="M203" s="340"/>
      <c r="N203" s="340"/>
      <c r="P203" s="405" t="s">
        <v>673</v>
      </c>
      <c r="R203">
        <f t="shared" si="1"/>
        <v>3</v>
      </c>
    </row>
    <row r="204" spans="1:18" ht="16" hidden="1" x14ac:dyDescent="0.2">
      <c r="A204" s="345">
        <v>15</v>
      </c>
      <c r="B204" s="383" t="s">
        <v>570</v>
      </c>
      <c r="C204" s="609" t="s">
        <v>234</v>
      </c>
      <c r="D204" s="610"/>
      <c r="E204" s="611"/>
      <c r="F204" s="412" t="s">
        <v>238</v>
      </c>
      <c r="G204" s="340"/>
      <c r="H204" s="355"/>
      <c r="I204" s="340"/>
      <c r="J204" s="340"/>
      <c r="K204" s="340"/>
      <c r="L204" s="354">
        <v>1</v>
      </c>
      <c r="M204" s="340"/>
      <c r="N204" s="340">
        <v>1</v>
      </c>
      <c r="P204" s="405" t="s">
        <v>673</v>
      </c>
      <c r="R204">
        <f t="shared" si="1"/>
        <v>2</v>
      </c>
    </row>
    <row r="205" spans="1:18" ht="16" hidden="1" x14ac:dyDescent="0.2">
      <c r="A205" s="345">
        <v>16</v>
      </c>
      <c r="B205" s="383" t="s">
        <v>129</v>
      </c>
      <c r="C205" s="609" t="s">
        <v>233</v>
      </c>
      <c r="D205" s="610"/>
      <c r="E205" s="611"/>
      <c r="F205" s="412" t="s">
        <v>238</v>
      </c>
      <c r="G205" s="340"/>
      <c r="H205" s="355">
        <v>17</v>
      </c>
      <c r="I205" s="340"/>
      <c r="J205" s="340"/>
      <c r="K205" s="340">
        <v>0</v>
      </c>
      <c r="L205" s="354"/>
      <c r="M205" s="340"/>
      <c r="N205" s="340"/>
      <c r="P205" s="405" t="s">
        <v>673</v>
      </c>
      <c r="R205">
        <f t="shared" si="1"/>
        <v>17</v>
      </c>
    </row>
    <row r="206" spans="1:18" ht="16" hidden="1" x14ac:dyDescent="0.2">
      <c r="A206" s="345">
        <v>16</v>
      </c>
      <c r="B206" s="383" t="s">
        <v>127</v>
      </c>
      <c r="C206" s="609" t="s">
        <v>233</v>
      </c>
      <c r="D206" s="610"/>
      <c r="E206" s="611"/>
      <c r="F206" s="412" t="s">
        <v>238</v>
      </c>
      <c r="G206" s="340"/>
      <c r="H206" s="355">
        <v>5</v>
      </c>
      <c r="I206" s="340"/>
      <c r="J206" s="340"/>
      <c r="K206" s="340">
        <v>0</v>
      </c>
      <c r="L206" s="354"/>
      <c r="M206" s="340"/>
      <c r="N206" s="340"/>
      <c r="P206" s="405" t="s">
        <v>673</v>
      </c>
      <c r="R206">
        <f t="shared" si="1"/>
        <v>5</v>
      </c>
    </row>
    <row r="207" spans="1:18" ht="16" hidden="1" x14ac:dyDescent="0.2">
      <c r="A207" s="345">
        <v>16</v>
      </c>
      <c r="B207" s="383" t="s">
        <v>479</v>
      </c>
      <c r="C207" s="609" t="s">
        <v>496</v>
      </c>
      <c r="D207" s="610"/>
      <c r="E207" s="611"/>
      <c r="F207" s="412" t="s">
        <v>672</v>
      </c>
      <c r="G207" s="340"/>
      <c r="H207" s="355"/>
      <c r="I207" s="340"/>
      <c r="J207" s="340"/>
      <c r="K207" s="340"/>
      <c r="L207" s="354">
        <v>11</v>
      </c>
      <c r="M207" s="340"/>
      <c r="N207" s="340">
        <v>5</v>
      </c>
      <c r="P207" s="405" t="s">
        <v>673</v>
      </c>
      <c r="R207">
        <f t="shared" si="1"/>
        <v>16</v>
      </c>
    </row>
    <row r="208" spans="1:18" ht="32" hidden="1" x14ac:dyDescent="0.2">
      <c r="A208" s="345">
        <v>16</v>
      </c>
      <c r="B208" s="383" t="s">
        <v>232</v>
      </c>
      <c r="C208" s="609" t="s">
        <v>236</v>
      </c>
      <c r="D208" s="610"/>
      <c r="E208" s="611"/>
      <c r="F208" s="412" t="s">
        <v>672</v>
      </c>
      <c r="G208" s="340"/>
      <c r="H208" s="355">
        <v>0</v>
      </c>
      <c r="I208" s="340"/>
      <c r="J208" s="340"/>
      <c r="K208" s="340">
        <v>0</v>
      </c>
      <c r="L208" s="354">
        <v>48</v>
      </c>
      <c r="M208" s="340"/>
      <c r="N208" s="340">
        <v>0</v>
      </c>
      <c r="P208" s="405" t="s">
        <v>673</v>
      </c>
      <c r="R208">
        <f t="shared" si="1"/>
        <v>48</v>
      </c>
    </row>
    <row r="209" spans="1:18" ht="16" hidden="1" x14ac:dyDescent="0.2">
      <c r="A209" s="345">
        <v>16</v>
      </c>
      <c r="B209" s="383" t="s">
        <v>128</v>
      </c>
      <c r="C209" s="609" t="s">
        <v>237</v>
      </c>
      <c r="D209" s="610"/>
      <c r="E209" s="611"/>
      <c r="F209" s="412" t="s">
        <v>672</v>
      </c>
      <c r="G209" s="340"/>
      <c r="H209" s="355"/>
      <c r="I209" s="340"/>
      <c r="J209" s="340"/>
      <c r="K209" s="340"/>
      <c r="L209" s="354">
        <v>38</v>
      </c>
      <c r="M209" s="340"/>
      <c r="N209" s="340">
        <v>0</v>
      </c>
      <c r="P209" s="405" t="s">
        <v>673</v>
      </c>
      <c r="R209">
        <f t="shared" si="1"/>
        <v>38</v>
      </c>
    </row>
    <row r="210" spans="1:18" ht="16" hidden="1" x14ac:dyDescent="0.2">
      <c r="A210" s="345">
        <v>16</v>
      </c>
      <c r="B210" s="392" t="s">
        <v>558</v>
      </c>
      <c r="C210" s="609" t="s">
        <v>237</v>
      </c>
      <c r="D210" s="610"/>
      <c r="E210" s="611"/>
      <c r="F210" s="412" t="s">
        <v>238</v>
      </c>
      <c r="G210" s="340"/>
      <c r="H210" s="355"/>
      <c r="I210" s="340"/>
      <c r="J210" s="340"/>
      <c r="K210" s="340"/>
      <c r="L210" s="354">
        <v>1</v>
      </c>
      <c r="M210" s="340"/>
      <c r="N210" s="340">
        <v>0</v>
      </c>
      <c r="P210" s="405" t="s">
        <v>673</v>
      </c>
      <c r="R210">
        <f t="shared" si="1"/>
        <v>1</v>
      </c>
    </row>
    <row r="211" spans="1:18" ht="16" hidden="1" x14ac:dyDescent="0.2">
      <c r="A211" s="345">
        <v>16</v>
      </c>
      <c r="B211" s="392" t="s">
        <v>560</v>
      </c>
      <c r="C211" s="609" t="s">
        <v>237</v>
      </c>
      <c r="D211" s="610"/>
      <c r="E211" s="611"/>
      <c r="F211" s="412" t="s">
        <v>238</v>
      </c>
      <c r="G211" s="340"/>
      <c r="H211" s="355"/>
      <c r="I211" s="340"/>
      <c r="J211" s="340"/>
      <c r="K211" s="340"/>
      <c r="L211" s="354">
        <v>2</v>
      </c>
      <c r="M211" s="340"/>
      <c r="N211" s="340">
        <v>0</v>
      </c>
      <c r="O211" t="s">
        <v>913</v>
      </c>
      <c r="P211" s="405" t="s">
        <v>673</v>
      </c>
      <c r="R211">
        <f t="shared" si="1"/>
        <v>2</v>
      </c>
    </row>
    <row r="212" spans="1:18" ht="14.5" hidden="1" customHeight="1" x14ac:dyDescent="0.2">
      <c r="A212" s="345">
        <v>17</v>
      </c>
      <c r="B212" s="383" t="s">
        <v>126</v>
      </c>
      <c r="C212" s="609" t="s">
        <v>236</v>
      </c>
      <c r="D212" s="610"/>
      <c r="E212" s="611"/>
      <c r="F212" s="412" t="s">
        <v>242</v>
      </c>
      <c r="G212" s="340"/>
      <c r="H212" s="355">
        <v>1</v>
      </c>
      <c r="I212" s="340"/>
      <c r="J212" s="340"/>
      <c r="K212" s="340">
        <v>0</v>
      </c>
      <c r="L212" s="354">
        <v>2</v>
      </c>
      <c r="M212" s="340"/>
      <c r="N212" s="340">
        <v>0</v>
      </c>
      <c r="P212" s="405" t="s">
        <v>673</v>
      </c>
      <c r="R212">
        <f t="shared" si="1"/>
        <v>3</v>
      </c>
    </row>
    <row r="213" spans="1:18" ht="16" hidden="1" x14ac:dyDescent="0.2">
      <c r="A213" s="345">
        <v>17</v>
      </c>
      <c r="B213" s="383" t="s">
        <v>129</v>
      </c>
      <c r="C213" s="609" t="s">
        <v>233</v>
      </c>
      <c r="D213" s="610"/>
      <c r="E213" s="611"/>
      <c r="F213" s="412" t="s">
        <v>238</v>
      </c>
      <c r="G213" s="340"/>
      <c r="H213" s="355">
        <v>8</v>
      </c>
      <c r="I213" s="340"/>
      <c r="J213" s="340"/>
      <c r="K213" s="340">
        <v>0</v>
      </c>
      <c r="L213" s="354"/>
      <c r="M213" s="340"/>
      <c r="N213" s="340"/>
      <c r="P213" s="405" t="s">
        <v>673</v>
      </c>
      <c r="R213">
        <f t="shared" si="1"/>
        <v>8</v>
      </c>
    </row>
    <row r="214" spans="1:18" ht="16" hidden="1" x14ac:dyDescent="0.2">
      <c r="A214" s="345">
        <v>17</v>
      </c>
      <c r="B214" s="383" t="s">
        <v>479</v>
      </c>
      <c r="C214" s="609" t="s">
        <v>496</v>
      </c>
      <c r="D214" s="610"/>
      <c r="E214" s="611"/>
      <c r="F214" s="412" t="s">
        <v>672</v>
      </c>
      <c r="G214" s="340"/>
      <c r="H214" s="355"/>
      <c r="I214" s="340"/>
      <c r="J214" s="340"/>
      <c r="K214" s="340"/>
      <c r="L214" s="354">
        <v>13</v>
      </c>
      <c r="M214" s="340"/>
      <c r="N214" s="340">
        <v>0</v>
      </c>
      <c r="P214" s="405" t="s">
        <v>673</v>
      </c>
      <c r="R214">
        <f t="shared" si="1"/>
        <v>13</v>
      </c>
    </row>
    <row r="215" spans="1:18" ht="16" hidden="1" x14ac:dyDescent="0.2">
      <c r="A215" s="345">
        <v>17</v>
      </c>
      <c r="B215" s="383" t="s">
        <v>128</v>
      </c>
      <c r="C215" s="609" t="s">
        <v>237</v>
      </c>
      <c r="D215" s="610"/>
      <c r="E215" s="611"/>
      <c r="F215" s="412" t="s">
        <v>672</v>
      </c>
      <c r="G215" s="340"/>
      <c r="H215" s="355"/>
      <c r="I215" s="340"/>
      <c r="J215" s="340"/>
      <c r="K215" s="340"/>
      <c r="L215" s="354">
        <v>6</v>
      </c>
      <c r="M215" s="340"/>
      <c r="N215" s="340">
        <v>0</v>
      </c>
      <c r="P215" s="405" t="s">
        <v>673</v>
      </c>
      <c r="R215">
        <f t="shared" si="1"/>
        <v>6</v>
      </c>
    </row>
    <row r="216" spans="1:18" ht="16" hidden="1" x14ac:dyDescent="0.2">
      <c r="A216" s="345">
        <v>17</v>
      </c>
      <c r="B216" s="383" t="s">
        <v>134</v>
      </c>
      <c r="C216" s="609" t="s">
        <v>233</v>
      </c>
      <c r="D216" s="610"/>
      <c r="E216" s="611"/>
      <c r="F216" s="412" t="s">
        <v>238</v>
      </c>
      <c r="G216" s="340"/>
      <c r="H216" s="355">
        <v>1</v>
      </c>
      <c r="I216" s="340"/>
      <c r="J216" s="340"/>
      <c r="K216" s="340">
        <v>0</v>
      </c>
      <c r="L216" s="354">
        <v>2</v>
      </c>
      <c r="M216" s="340"/>
      <c r="N216" s="340">
        <v>0</v>
      </c>
      <c r="P216" s="405" t="s">
        <v>673</v>
      </c>
      <c r="R216">
        <f t="shared" si="1"/>
        <v>3</v>
      </c>
    </row>
    <row r="217" spans="1:18" ht="32" hidden="1" x14ac:dyDescent="0.2">
      <c r="A217" s="345">
        <v>17</v>
      </c>
      <c r="B217" s="383" t="s">
        <v>232</v>
      </c>
      <c r="C217" s="609" t="s">
        <v>236</v>
      </c>
      <c r="D217" s="610"/>
      <c r="E217" s="611"/>
      <c r="F217" s="412" t="s">
        <v>672</v>
      </c>
      <c r="G217" s="340"/>
      <c r="H217" s="355"/>
      <c r="I217" s="340"/>
      <c r="J217" s="340"/>
      <c r="K217" s="340"/>
      <c r="L217" s="354">
        <v>13</v>
      </c>
      <c r="M217" s="340"/>
      <c r="N217" s="340">
        <v>0</v>
      </c>
      <c r="P217" s="405" t="s">
        <v>673</v>
      </c>
      <c r="R217">
        <f t="shared" si="1"/>
        <v>13</v>
      </c>
    </row>
    <row r="218" spans="1:18" ht="16" hidden="1" x14ac:dyDescent="0.2">
      <c r="A218" s="345">
        <v>17</v>
      </c>
      <c r="B218" s="392" t="s">
        <v>560</v>
      </c>
      <c r="C218" s="609" t="s">
        <v>237</v>
      </c>
      <c r="D218" s="610"/>
      <c r="E218" s="611"/>
      <c r="F218" s="412" t="s">
        <v>238</v>
      </c>
      <c r="G218" s="340"/>
      <c r="H218" s="355"/>
      <c r="I218" s="340"/>
      <c r="J218" s="340"/>
      <c r="K218" s="340"/>
      <c r="L218" s="354">
        <v>2</v>
      </c>
      <c r="M218" s="340"/>
      <c r="N218" s="340">
        <v>0</v>
      </c>
      <c r="O218" t="s">
        <v>913</v>
      </c>
      <c r="P218" s="405" t="s">
        <v>673</v>
      </c>
      <c r="R218">
        <f t="shared" si="1"/>
        <v>2</v>
      </c>
    </row>
    <row r="219" spans="1:18" ht="32" hidden="1" x14ac:dyDescent="0.2">
      <c r="A219" s="345">
        <v>18</v>
      </c>
      <c r="B219" s="383" t="s">
        <v>232</v>
      </c>
      <c r="C219" s="609" t="s">
        <v>236</v>
      </c>
      <c r="D219" s="610"/>
      <c r="E219" s="611"/>
      <c r="F219" s="412" t="s">
        <v>672</v>
      </c>
      <c r="G219" s="340"/>
      <c r="H219" s="355">
        <v>0</v>
      </c>
      <c r="I219" s="340"/>
      <c r="J219" s="340"/>
      <c r="K219" s="340">
        <v>0</v>
      </c>
      <c r="L219" s="354">
        <v>3</v>
      </c>
      <c r="M219" s="340"/>
      <c r="N219" s="340">
        <v>0</v>
      </c>
      <c r="P219" s="405" t="s">
        <v>673</v>
      </c>
      <c r="R219">
        <f t="shared" si="1"/>
        <v>3</v>
      </c>
    </row>
    <row r="220" spans="1:18" ht="16" hidden="1" x14ac:dyDescent="0.2">
      <c r="A220" s="345">
        <v>18</v>
      </c>
      <c r="B220" s="392" t="s">
        <v>558</v>
      </c>
      <c r="C220" s="609" t="s">
        <v>237</v>
      </c>
      <c r="D220" s="610"/>
      <c r="E220" s="611"/>
      <c r="F220" s="412" t="s">
        <v>238</v>
      </c>
      <c r="G220" s="340"/>
      <c r="H220" s="355"/>
      <c r="I220" s="340"/>
      <c r="J220" s="340"/>
      <c r="K220" s="340"/>
      <c r="L220" s="354">
        <v>1</v>
      </c>
      <c r="M220" s="340"/>
      <c r="N220" s="340">
        <v>0</v>
      </c>
      <c r="O220" t="s">
        <v>575</v>
      </c>
      <c r="P220" s="405" t="s">
        <v>673</v>
      </c>
      <c r="R220">
        <f t="shared" ref="R220:R225" si="2">SUM(G220:I220,K220:N220)</f>
        <v>1</v>
      </c>
    </row>
    <row r="221" spans="1:18" ht="16" hidden="1" x14ac:dyDescent="0.2">
      <c r="A221" s="345">
        <v>18</v>
      </c>
      <c r="B221" s="383" t="s">
        <v>128</v>
      </c>
      <c r="C221" s="609" t="s">
        <v>237</v>
      </c>
      <c r="D221" s="610"/>
      <c r="E221" s="611"/>
      <c r="F221" s="412" t="s">
        <v>672</v>
      </c>
      <c r="G221" s="340"/>
      <c r="H221" s="355"/>
      <c r="I221" s="340"/>
      <c r="J221" s="340"/>
      <c r="K221" s="340"/>
      <c r="L221" s="354">
        <v>1</v>
      </c>
      <c r="M221" s="340"/>
      <c r="N221" s="340">
        <v>0</v>
      </c>
      <c r="P221" s="405" t="s">
        <v>673</v>
      </c>
      <c r="R221">
        <f t="shared" si="2"/>
        <v>1</v>
      </c>
    </row>
    <row r="222" spans="1:18" ht="16" hidden="1" x14ac:dyDescent="0.2">
      <c r="A222" s="345">
        <v>18</v>
      </c>
      <c r="B222" s="392" t="s">
        <v>560</v>
      </c>
      <c r="C222" s="609" t="s">
        <v>237</v>
      </c>
      <c r="D222" s="610"/>
      <c r="E222" s="611"/>
      <c r="F222" s="412" t="s">
        <v>238</v>
      </c>
      <c r="G222" s="340"/>
      <c r="H222" s="355"/>
      <c r="I222" s="340"/>
      <c r="J222" s="340"/>
      <c r="K222" s="340"/>
      <c r="L222" s="354">
        <v>1</v>
      </c>
      <c r="M222" s="340"/>
      <c r="N222" s="340">
        <v>0</v>
      </c>
      <c r="O222" t="s">
        <v>913</v>
      </c>
      <c r="P222" s="405" t="s">
        <v>673</v>
      </c>
      <c r="R222">
        <f t="shared" si="2"/>
        <v>1</v>
      </c>
    </row>
    <row r="223" spans="1:18" ht="32" hidden="1" x14ac:dyDescent="0.2">
      <c r="A223" s="345">
        <v>19</v>
      </c>
      <c r="B223" s="383" t="s">
        <v>232</v>
      </c>
      <c r="C223" s="609" t="s">
        <v>236</v>
      </c>
      <c r="D223" s="610"/>
      <c r="E223" s="611"/>
      <c r="F223" s="412" t="s">
        <v>672</v>
      </c>
      <c r="G223" s="340"/>
      <c r="H223" s="355">
        <v>0</v>
      </c>
      <c r="I223" s="340"/>
      <c r="J223" s="340"/>
      <c r="K223" s="340">
        <v>0</v>
      </c>
      <c r="L223" s="354">
        <v>1</v>
      </c>
      <c r="M223" s="340"/>
      <c r="N223" s="340">
        <v>0</v>
      </c>
      <c r="P223" s="405" t="s">
        <v>673</v>
      </c>
      <c r="R223">
        <f t="shared" si="2"/>
        <v>1</v>
      </c>
    </row>
    <row r="224" spans="1:18" ht="16" hidden="1" x14ac:dyDescent="0.2">
      <c r="A224" s="345">
        <v>19</v>
      </c>
      <c r="B224" s="383" t="s">
        <v>129</v>
      </c>
      <c r="C224" s="609" t="s">
        <v>233</v>
      </c>
      <c r="D224" s="610"/>
      <c r="E224" s="611"/>
      <c r="F224" s="412" t="s">
        <v>238</v>
      </c>
      <c r="G224" s="340"/>
      <c r="H224" s="355">
        <v>1</v>
      </c>
      <c r="I224" s="340"/>
      <c r="J224" s="340"/>
      <c r="K224" s="340">
        <v>0</v>
      </c>
      <c r="L224" s="354"/>
      <c r="M224" s="340"/>
      <c r="N224" s="340"/>
      <c r="P224" s="405" t="s">
        <v>673</v>
      </c>
      <c r="R224">
        <f t="shared" si="2"/>
        <v>1</v>
      </c>
    </row>
    <row r="225" spans="1:18" ht="14.5" hidden="1" customHeight="1" x14ac:dyDescent="0.2">
      <c r="A225" s="345">
        <v>20</v>
      </c>
      <c r="B225" s="383" t="s">
        <v>126</v>
      </c>
      <c r="C225" s="609" t="s">
        <v>236</v>
      </c>
      <c r="D225" s="610"/>
      <c r="E225" s="611"/>
      <c r="F225" s="412" t="s">
        <v>242</v>
      </c>
      <c r="G225" s="340"/>
      <c r="H225" s="355">
        <v>1</v>
      </c>
      <c r="I225" s="340"/>
      <c r="J225" s="340"/>
      <c r="K225" s="340">
        <v>0</v>
      </c>
      <c r="L225" s="354"/>
      <c r="M225" s="340"/>
      <c r="N225" s="340"/>
      <c r="P225" s="405" t="s">
        <v>673</v>
      </c>
      <c r="R225">
        <f t="shared" si="2"/>
        <v>1</v>
      </c>
    </row>
  </sheetData>
  <autoFilter ref="A24:P225" xr:uid="{82F4C402-8C9E-417B-8468-90A9DD9F4743}">
    <filterColumn colId="1">
      <filters>
        <filter val="Hypolepis rugulosa"/>
      </filters>
    </filterColumn>
  </autoFilter>
  <mergeCells count="236">
    <mergeCell ref="C212:E212"/>
    <mergeCell ref="C213:E213"/>
    <mergeCell ref="C214:E214"/>
    <mergeCell ref="C215:E215"/>
    <mergeCell ref="C223:E223"/>
    <mergeCell ref="C224:E224"/>
    <mergeCell ref="C225:E225"/>
    <mergeCell ref="C216:E216"/>
    <mergeCell ref="C217:E217"/>
    <mergeCell ref="C218:E218"/>
    <mergeCell ref="C219:E219"/>
    <mergeCell ref="C220:E220"/>
    <mergeCell ref="C221:E221"/>
    <mergeCell ref="C222:E222"/>
    <mergeCell ref="C203:E203"/>
    <mergeCell ref="C204:E204"/>
    <mergeCell ref="C205:E205"/>
    <mergeCell ref="C206:E206"/>
    <mergeCell ref="C207:E207"/>
    <mergeCell ref="C208:E208"/>
    <mergeCell ref="C209:E209"/>
    <mergeCell ref="C210:E210"/>
    <mergeCell ref="C211:E211"/>
    <mergeCell ref="C194:E194"/>
    <mergeCell ref="C195:E195"/>
    <mergeCell ref="C196:E196"/>
    <mergeCell ref="C197:E197"/>
    <mergeCell ref="C198:E198"/>
    <mergeCell ref="C199:E199"/>
    <mergeCell ref="C200:E200"/>
    <mergeCell ref="C201:E201"/>
    <mergeCell ref="C202:E202"/>
    <mergeCell ref="C185:E185"/>
    <mergeCell ref="C186:E186"/>
    <mergeCell ref="C187:E187"/>
    <mergeCell ref="C188:E188"/>
    <mergeCell ref="C189:E189"/>
    <mergeCell ref="C190:E190"/>
    <mergeCell ref="C191:E191"/>
    <mergeCell ref="C192:E192"/>
    <mergeCell ref="C193:E193"/>
    <mergeCell ref="C176:E176"/>
    <mergeCell ref="C177:E177"/>
    <mergeCell ref="C178:E178"/>
    <mergeCell ref="C179:E179"/>
    <mergeCell ref="C180:E180"/>
    <mergeCell ref="C181:E181"/>
    <mergeCell ref="C182:E182"/>
    <mergeCell ref="C183:E183"/>
    <mergeCell ref="C184:E184"/>
    <mergeCell ref="C167:E167"/>
    <mergeCell ref="C168:E168"/>
    <mergeCell ref="C169:E169"/>
    <mergeCell ref="C170:E170"/>
    <mergeCell ref="C171:E171"/>
    <mergeCell ref="C172:E172"/>
    <mergeCell ref="C173:E173"/>
    <mergeCell ref="C174:E174"/>
    <mergeCell ref="C175:E175"/>
    <mergeCell ref="C158:E158"/>
    <mergeCell ref="C159:E159"/>
    <mergeCell ref="C160:E160"/>
    <mergeCell ref="C161:E161"/>
    <mergeCell ref="C162:E162"/>
    <mergeCell ref="C163:E163"/>
    <mergeCell ref="C164:E164"/>
    <mergeCell ref="C165:E165"/>
    <mergeCell ref="C166:E166"/>
    <mergeCell ref="C149:E149"/>
    <mergeCell ref="C150:E150"/>
    <mergeCell ref="C151:E151"/>
    <mergeCell ref="C152:E152"/>
    <mergeCell ref="C153:E153"/>
    <mergeCell ref="C154:E154"/>
    <mergeCell ref="C155:E155"/>
    <mergeCell ref="C156:E156"/>
    <mergeCell ref="C157:E157"/>
    <mergeCell ref="C140:E140"/>
    <mergeCell ref="C141:E141"/>
    <mergeCell ref="C142:E142"/>
    <mergeCell ref="C143:E143"/>
    <mergeCell ref="C144:E144"/>
    <mergeCell ref="C145:E145"/>
    <mergeCell ref="C146:E146"/>
    <mergeCell ref="C147:E147"/>
    <mergeCell ref="C148:E148"/>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R7:S7"/>
    <mergeCell ref="E17:I17"/>
    <mergeCell ref="E18:H18"/>
    <mergeCell ref="E19:K19"/>
    <mergeCell ref="E20:H20"/>
    <mergeCell ref="E22:H22"/>
    <mergeCell ref="H25:J25"/>
    <mergeCell ref="A12:B12"/>
    <mergeCell ref="E12:H12"/>
    <mergeCell ref="A13:B13"/>
    <mergeCell ref="A14:B14"/>
    <mergeCell ref="E15:H15"/>
    <mergeCell ref="A16:B16"/>
    <mergeCell ref="E16:I16"/>
    <mergeCell ref="A7:B7"/>
    <mergeCell ref="A8:B8"/>
    <mergeCell ref="E8:H8"/>
    <mergeCell ref="A10:B10"/>
    <mergeCell ref="A11:B11"/>
    <mergeCell ref="C31:E31"/>
    <mergeCell ref="C32:E32"/>
    <mergeCell ref="C33:E33"/>
    <mergeCell ref="C34:E34"/>
    <mergeCell ref="C35:E35"/>
    <mergeCell ref="C36:E36"/>
    <mergeCell ref="L25:N25"/>
    <mergeCell ref="C26:E26"/>
    <mergeCell ref="C27:E27"/>
    <mergeCell ref="C28:E28"/>
    <mergeCell ref="C29:E29"/>
    <mergeCell ref="C30:E30"/>
    <mergeCell ref="C43:E43"/>
    <mergeCell ref="C44:E44"/>
    <mergeCell ref="C45:E45"/>
    <mergeCell ref="C46:E46"/>
    <mergeCell ref="C47:E47"/>
    <mergeCell ref="C48:E48"/>
    <mergeCell ref="C37:E37"/>
    <mergeCell ref="C38:E38"/>
    <mergeCell ref="C39:E39"/>
    <mergeCell ref="C40:E40"/>
    <mergeCell ref="C41:E41"/>
    <mergeCell ref="C42:E42"/>
    <mergeCell ref="C55:E55"/>
    <mergeCell ref="C56:E56"/>
    <mergeCell ref="C57:E57"/>
    <mergeCell ref="C58:E58"/>
    <mergeCell ref="C59:E59"/>
    <mergeCell ref="C60:E60"/>
    <mergeCell ref="C49:E49"/>
    <mergeCell ref="C50:E50"/>
    <mergeCell ref="C51:E51"/>
    <mergeCell ref="C52:E52"/>
    <mergeCell ref="C53:E53"/>
    <mergeCell ref="C54:E54"/>
    <mergeCell ref="C67:E67"/>
    <mergeCell ref="C68:E68"/>
    <mergeCell ref="C69:E69"/>
    <mergeCell ref="C70:E70"/>
    <mergeCell ref="C71:E71"/>
    <mergeCell ref="C72:E72"/>
    <mergeCell ref="C61:E61"/>
    <mergeCell ref="C62:E62"/>
    <mergeCell ref="C63:E63"/>
    <mergeCell ref="C64:E64"/>
    <mergeCell ref="C65:E65"/>
    <mergeCell ref="C66:E66"/>
    <mergeCell ref="C79:E79"/>
    <mergeCell ref="C80:E80"/>
    <mergeCell ref="C81:E81"/>
    <mergeCell ref="C82:E82"/>
    <mergeCell ref="C83:E83"/>
    <mergeCell ref="C84:E84"/>
    <mergeCell ref="C73:E73"/>
    <mergeCell ref="C74:E74"/>
    <mergeCell ref="C75:E75"/>
    <mergeCell ref="C76:E76"/>
    <mergeCell ref="C77:E77"/>
    <mergeCell ref="C78:E78"/>
    <mergeCell ref="C91:E91"/>
    <mergeCell ref="C92:E92"/>
    <mergeCell ref="C93:E93"/>
    <mergeCell ref="C94:E94"/>
    <mergeCell ref="C95:E95"/>
    <mergeCell ref="C96:E96"/>
    <mergeCell ref="C85:E85"/>
    <mergeCell ref="C86:E86"/>
    <mergeCell ref="C87:E87"/>
    <mergeCell ref="C88:E88"/>
    <mergeCell ref="C89:E89"/>
    <mergeCell ref="C90:E90"/>
    <mergeCell ref="C103:E103"/>
    <mergeCell ref="C104:E104"/>
    <mergeCell ref="C105:E105"/>
    <mergeCell ref="C106:E106"/>
    <mergeCell ref="C97:E97"/>
    <mergeCell ref="C98:E98"/>
    <mergeCell ref="C99:E99"/>
    <mergeCell ref="C100:E100"/>
    <mergeCell ref="C101:E101"/>
    <mergeCell ref="C102:E102"/>
    <mergeCell ref="C107:E107"/>
    <mergeCell ref="C108:E108"/>
    <mergeCell ref="C109:E109"/>
    <mergeCell ref="C110:E110"/>
    <mergeCell ref="C111:E111"/>
    <mergeCell ref="C112:E112"/>
    <mergeCell ref="C113:E113"/>
    <mergeCell ref="C114:E114"/>
    <mergeCell ref="C115:E115"/>
    <mergeCell ref="C122:E122"/>
    <mergeCell ref="C123:E123"/>
    <mergeCell ref="C124:E124"/>
    <mergeCell ref="C125:E125"/>
    <mergeCell ref="C126:E126"/>
    <mergeCell ref="C127:E127"/>
    <mergeCell ref="C128:E128"/>
    <mergeCell ref="C116:E116"/>
    <mergeCell ref="C117:E117"/>
    <mergeCell ref="C118:E118"/>
    <mergeCell ref="C119:E119"/>
    <mergeCell ref="C120:E120"/>
    <mergeCell ref="C121:E121"/>
    <mergeCell ref="C134:E134"/>
    <mergeCell ref="C135:E135"/>
    <mergeCell ref="C136:E136"/>
    <mergeCell ref="C137:E137"/>
    <mergeCell ref="C138:E138"/>
    <mergeCell ref="C139:E139"/>
    <mergeCell ref="C129:E129"/>
    <mergeCell ref="C130:E130"/>
    <mergeCell ref="C131:E131"/>
    <mergeCell ref="C132:E132"/>
    <mergeCell ref="C133:E13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U106"/>
  <sheetViews>
    <sheetView topLeftCell="A33" workbookViewId="0">
      <selection activeCell="A76" sqref="A76:N103"/>
    </sheetView>
  </sheetViews>
  <sheetFormatPr baseColWidth="10" defaultColWidth="8.83203125" defaultRowHeight="15" x14ac:dyDescent="0.2"/>
  <cols>
    <col min="1" max="1" width="4.5" style="1" customWidth="1"/>
    <col min="2" max="2" width="31.5" style="1" customWidth="1"/>
    <col min="3" max="3" width="8.6640625" style="1" customWidth="1"/>
    <col min="4" max="4" width="0.6640625" style="1" customWidth="1"/>
    <col min="5" max="5" width="3.1640625" style="1" customWidth="1"/>
    <col min="6" max="6" width="9.6640625" customWidth="1"/>
    <col min="7" max="7" width="7.664062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89" t="s">
        <v>516</v>
      </c>
      <c r="B2" s="590"/>
      <c r="C2" s="54"/>
      <c r="D2" s="86"/>
      <c r="E2" s="11"/>
      <c r="F2" s="8"/>
      <c r="G2" s="8"/>
      <c r="H2" s="8"/>
      <c r="I2" s="8"/>
      <c r="J2" s="7"/>
      <c r="K2" s="8"/>
      <c r="L2" s="8"/>
      <c r="M2" s="8"/>
      <c r="N2" s="8"/>
    </row>
    <row r="3" spans="1:21" ht="15" customHeight="1" x14ac:dyDescent="0.2">
      <c r="A3" s="589" t="s">
        <v>244</v>
      </c>
      <c r="B3" s="590"/>
      <c r="C3" s="132" t="s">
        <v>518</v>
      </c>
      <c r="D3" s="6"/>
      <c r="E3" s="53" t="s">
        <v>79</v>
      </c>
      <c r="F3" s="82"/>
      <c r="G3" s="83"/>
      <c r="H3" s="84" t="s">
        <v>0</v>
      </c>
      <c r="I3" s="598" t="s">
        <v>1</v>
      </c>
      <c r="J3" s="598"/>
      <c r="K3" s="599" t="s">
        <v>8</v>
      </c>
      <c r="L3" s="599"/>
      <c r="M3" s="599"/>
      <c r="N3" s="6"/>
    </row>
    <row r="4" spans="1:21" ht="15" customHeight="1" x14ac:dyDescent="0.2">
      <c r="A4" s="589" t="s">
        <v>293</v>
      </c>
      <c r="B4" s="590"/>
      <c r="C4" s="57" t="s">
        <v>490</v>
      </c>
      <c r="D4" s="49"/>
      <c r="E4" s="591" t="s">
        <v>2</v>
      </c>
      <c r="F4" s="591"/>
      <c r="G4" s="600"/>
      <c r="H4" s="163">
        <v>43815</v>
      </c>
      <c r="I4" s="592" t="s">
        <v>374</v>
      </c>
      <c r="J4" s="592"/>
      <c r="K4" s="660" t="s">
        <v>375</v>
      </c>
      <c r="L4" s="660"/>
      <c r="M4" s="660"/>
      <c r="N4" s="47"/>
      <c r="P4" s="339" t="s">
        <v>604</v>
      </c>
    </row>
    <row r="5" spans="1:21" ht="15" customHeight="1" x14ac:dyDescent="0.2">
      <c r="A5" s="589" t="s">
        <v>249</v>
      </c>
      <c r="B5" s="590"/>
      <c r="C5" s="183">
        <v>44067</v>
      </c>
      <c r="D5" s="49"/>
      <c r="E5" s="591" t="s">
        <v>3</v>
      </c>
      <c r="F5" s="591"/>
      <c r="G5" s="591"/>
      <c r="H5" s="251" t="s">
        <v>376</v>
      </c>
      <c r="I5" s="657" t="s">
        <v>377</v>
      </c>
      <c r="J5" s="657"/>
      <c r="K5" s="592" t="s">
        <v>378</v>
      </c>
      <c r="L5" s="592"/>
      <c r="M5" s="592"/>
      <c r="N5" s="47"/>
      <c r="P5" s="369" t="s">
        <v>650</v>
      </c>
      <c r="Q5" s="369"/>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76">
        <v>44161</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475</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c r="J9" s="9"/>
      <c r="K9" s="9"/>
      <c r="L9" s="27"/>
      <c r="M9" s="27"/>
      <c r="N9" s="27"/>
      <c r="P9" s="342"/>
      <c r="Q9" s="342"/>
      <c r="R9" s="342"/>
      <c r="S9" s="342"/>
      <c r="T9" s="342"/>
      <c r="U9" s="342"/>
    </row>
    <row r="10" spans="1:21" ht="15" customHeight="1" x14ac:dyDescent="0.2">
      <c r="A10" s="587" t="s">
        <v>154</v>
      </c>
      <c r="B10" s="588"/>
      <c r="C10" s="62">
        <v>-33.369509999999998</v>
      </c>
      <c r="D10" s="6"/>
      <c r="E10" s="34" t="s">
        <v>314</v>
      </c>
      <c r="F10" s="35"/>
      <c r="G10" s="85"/>
      <c r="H10" s="35"/>
      <c r="I10" s="52"/>
      <c r="J10" s="9"/>
      <c r="K10" s="9"/>
      <c r="L10" s="130"/>
      <c r="M10" s="44"/>
      <c r="N10" s="9"/>
      <c r="O10" t="s">
        <v>379</v>
      </c>
      <c r="P10" s="342"/>
      <c r="Q10" s="342"/>
      <c r="R10" s="342"/>
      <c r="S10" s="342"/>
      <c r="T10" s="375"/>
      <c r="U10" s="342"/>
    </row>
    <row r="11" spans="1:21" ht="15" customHeight="1" x14ac:dyDescent="0.2">
      <c r="A11" s="573" t="s">
        <v>176</v>
      </c>
      <c r="B11" s="574"/>
      <c r="C11" s="57">
        <v>150.16708</v>
      </c>
      <c r="D11" s="6"/>
      <c r="E11" s="63" t="s">
        <v>315</v>
      </c>
      <c r="F11" s="37"/>
      <c r="G11" s="38"/>
      <c r="H11" s="38"/>
      <c r="I11" s="52">
        <v>0</v>
      </c>
      <c r="J11" s="9">
        <v>0</v>
      </c>
      <c r="K11" s="9">
        <v>0</v>
      </c>
      <c r="L11" s="200">
        <v>0</v>
      </c>
      <c r="M11" s="130"/>
      <c r="N11" s="130"/>
      <c r="P11" s="342">
        <v>0</v>
      </c>
      <c r="Q11" s="342">
        <v>0</v>
      </c>
      <c r="R11" s="342">
        <v>0</v>
      </c>
      <c r="S11" s="342">
        <v>0</v>
      </c>
      <c r="T11" s="342">
        <v>0</v>
      </c>
      <c r="U11" s="342">
        <v>100</v>
      </c>
    </row>
    <row r="12" spans="1:21" ht="15" customHeight="1" x14ac:dyDescent="0.2">
      <c r="A12" s="573" t="s">
        <v>383</v>
      </c>
      <c r="B12" s="574"/>
      <c r="C12" s="54" t="s">
        <v>515</v>
      </c>
      <c r="D12" s="2"/>
      <c r="E12" s="575" t="s">
        <v>316</v>
      </c>
      <c r="F12" s="576"/>
      <c r="G12" s="576"/>
      <c r="H12" s="577"/>
      <c r="I12" s="36"/>
      <c r="J12" s="9"/>
      <c r="K12" s="9"/>
      <c r="L12" s="9"/>
      <c r="M12" s="44"/>
      <c r="N12" s="9"/>
      <c r="O12" s="7"/>
      <c r="P12" s="342"/>
      <c r="Q12" s="342"/>
      <c r="R12" s="342"/>
      <c r="S12" s="342"/>
      <c r="T12" s="375"/>
      <c r="U12" s="342"/>
    </row>
    <row r="13" spans="1:21" ht="15" customHeight="1" x14ac:dyDescent="0.2">
      <c r="A13" s="578" t="s">
        <v>178</v>
      </c>
      <c r="B13" s="579"/>
      <c r="C13" s="59">
        <v>1</v>
      </c>
      <c r="D13" s="49"/>
      <c r="E13" s="64" t="s">
        <v>317</v>
      </c>
      <c r="F13" s="64"/>
      <c r="G13" s="64"/>
      <c r="H13" s="46"/>
      <c r="I13" s="52">
        <v>0.1</v>
      </c>
      <c r="J13" s="9">
        <v>0.2</v>
      </c>
      <c r="K13" s="9">
        <v>0.15</v>
      </c>
      <c r="L13" s="130">
        <v>1</v>
      </c>
      <c r="M13" s="130"/>
      <c r="N13" s="130"/>
      <c r="O13" s="7"/>
      <c r="P13" s="342">
        <v>0.1</v>
      </c>
      <c r="Q13" s="342">
        <v>0.25</v>
      </c>
      <c r="R13" s="358">
        <v>0.2</v>
      </c>
      <c r="S13" s="342">
        <v>1</v>
      </c>
      <c r="T13" s="342">
        <v>0</v>
      </c>
      <c r="U13" s="342">
        <v>100</v>
      </c>
    </row>
    <row r="14" spans="1:21" ht="15" customHeight="1" x14ac:dyDescent="0.2">
      <c r="A14" s="573" t="s">
        <v>310</v>
      </c>
      <c r="B14" s="574"/>
      <c r="C14" s="57">
        <v>1108</v>
      </c>
      <c r="D14" s="49"/>
      <c r="E14" s="11"/>
      <c r="F14" s="8"/>
      <c r="G14" s="253"/>
      <c r="H14" s="38"/>
      <c r="I14" s="38"/>
      <c r="J14" s="8"/>
      <c r="K14" s="8"/>
      <c r="L14" s="8"/>
      <c r="M14" s="48"/>
      <c r="N14" s="8"/>
      <c r="O14" s="7"/>
      <c r="P14" s="7"/>
    </row>
    <row r="15" spans="1:21" ht="15" customHeight="1" x14ac:dyDescent="0.2">
      <c r="A15" s="14" t="s">
        <v>16</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80</v>
      </c>
      <c r="K16" s="87"/>
      <c r="L16" s="6"/>
      <c r="M16" s="6"/>
      <c r="N16" s="7"/>
      <c r="O16" s="7"/>
      <c r="P16" s="7"/>
    </row>
    <row r="17" spans="1:15" ht="15" customHeight="1" x14ac:dyDescent="0.2">
      <c r="A17" s="26"/>
      <c r="B17" s="6"/>
      <c r="C17" s="12"/>
      <c r="D17" s="252"/>
      <c r="E17" s="567" t="s">
        <v>101</v>
      </c>
      <c r="F17" s="568"/>
      <c r="G17" s="568"/>
      <c r="H17" s="568"/>
      <c r="I17" s="569"/>
      <c r="J17" s="17">
        <v>20</v>
      </c>
      <c r="K17" s="4"/>
      <c r="L17" s="7" t="s">
        <v>380</v>
      </c>
      <c r="M17" s="7"/>
    </row>
    <row r="18" spans="1:15" ht="18" customHeight="1" x14ac:dyDescent="0.2">
      <c r="A18" s="26"/>
      <c r="B18" s="6"/>
      <c r="C18" s="12"/>
      <c r="D18" s="6"/>
      <c r="E18" s="613" t="s">
        <v>91</v>
      </c>
      <c r="F18" s="594"/>
      <c r="G18" s="594"/>
      <c r="H18" s="594"/>
      <c r="I18" s="96"/>
      <c r="J18" s="199">
        <v>10</v>
      </c>
      <c r="K18" s="42"/>
      <c r="L18" s="41"/>
    </row>
    <row r="19" spans="1:15" ht="15" customHeight="1" x14ac:dyDescent="0.2">
      <c r="A19" s="16"/>
      <c r="B19" s="28"/>
      <c r="C19" s="56"/>
      <c r="D19" s="6"/>
      <c r="E19" s="614" t="s">
        <v>81</v>
      </c>
      <c r="F19" s="614"/>
      <c r="G19" s="614"/>
      <c r="H19" s="614"/>
      <c r="I19" s="614"/>
      <c r="J19" s="614"/>
      <c r="K19" s="614"/>
      <c r="L19" s="7"/>
      <c r="M19" s="7"/>
    </row>
    <row r="20" spans="1:15" ht="15" customHeight="1" x14ac:dyDescent="0.2">
      <c r="A20" s="16"/>
      <c r="B20" s="28"/>
      <c r="C20" s="61"/>
      <c r="D20" s="6"/>
      <c r="E20" s="615" t="s">
        <v>82</v>
      </c>
      <c r="F20" s="586"/>
      <c r="G20" s="586"/>
      <c r="H20" s="616"/>
      <c r="I20" s="15">
        <v>6</v>
      </c>
      <c r="J20" s="15">
        <v>4</v>
      </c>
      <c r="K20" s="9">
        <v>6</v>
      </c>
      <c r="L20" s="9">
        <v>6</v>
      </c>
      <c r="M20" s="9">
        <v>9</v>
      </c>
      <c r="N20" s="129" t="s">
        <v>202</v>
      </c>
      <c r="O20" s="129" t="s">
        <v>203</v>
      </c>
    </row>
    <row r="21" spans="1:15" ht="15" customHeight="1" x14ac:dyDescent="0.2">
      <c r="A21" s="14" t="s">
        <v>18</v>
      </c>
      <c r="B21" s="29"/>
      <c r="C21" s="60" t="s">
        <v>124</v>
      </c>
      <c r="D21" s="6"/>
      <c r="E21" s="13"/>
      <c r="F21" s="32"/>
      <c r="G21" s="65"/>
      <c r="H21" s="66"/>
      <c r="I21" s="15">
        <v>13</v>
      </c>
      <c r="J21" s="15">
        <v>2</v>
      </c>
      <c r="K21" s="9">
        <v>19</v>
      </c>
      <c r="L21" s="9">
        <v>10</v>
      </c>
      <c r="M21" s="9">
        <v>6</v>
      </c>
      <c r="N21" s="129">
        <f>AVERAGE(I20:M21)</f>
        <v>8.1</v>
      </c>
      <c r="O21" s="129">
        <f>SQRT(VAR(I20:M21)/10)</f>
        <v>1.5595583420386112</v>
      </c>
    </row>
    <row r="22" spans="1:15" ht="15" customHeight="1" x14ac:dyDescent="0.2">
      <c r="A22" s="68"/>
      <c r="B22" s="69" t="s">
        <v>265</v>
      </c>
      <c r="C22" s="61"/>
      <c r="D22" s="6"/>
      <c r="E22" s="575" t="s">
        <v>93</v>
      </c>
      <c r="F22" s="576"/>
      <c r="G22" s="576"/>
      <c r="H22" s="576"/>
      <c r="I22" s="67"/>
      <c r="J22" s="3"/>
      <c r="K22" s="3"/>
      <c r="L22" s="3"/>
      <c r="M22" s="4"/>
    </row>
    <row r="23" spans="1:15" ht="7.5" customHeight="1" x14ac:dyDescent="0.2">
      <c r="A23" s="28"/>
      <c r="B23" s="28"/>
      <c r="C23" s="28"/>
      <c r="D23" s="6"/>
      <c r="E23" s="45"/>
      <c r="F23" s="45"/>
      <c r="G23" s="45"/>
      <c r="H23" s="45"/>
      <c r="I23" s="40"/>
      <c r="J23" s="7"/>
      <c r="K23" s="7"/>
      <c r="L23" s="7"/>
      <c r="M23" s="7"/>
    </row>
    <row r="24" spans="1:15" ht="18.75" customHeight="1" thickBot="1" x14ac:dyDescent="0.25">
      <c r="A24" s="77" t="s">
        <v>99</v>
      </c>
      <c r="B24" s="76"/>
      <c r="C24" s="76"/>
      <c r="D24" s="76"/>
      <c r="E24" s="76"/>
      <c r="F24" s="76"/>
      <c r="G24" s="76"/>
      <c r="H24" s="76"/>
      <c r="I24" s="76"/>
      <c r="J24" s="76"/>
      <c r="K24" s="76"/>
      <c r="L24" s="76"/>
      <c r="M24" s="76"/>
      <c r="N24" s="80"/>
    </row>
    <row r="25" spans="1:15" ht="15.75" customHeight="1" thickBot="1" x14ac:dyDescent="0.25">
      <c r="A25" s="196" t="s">
        <v>19</v>
      </c>
      <c r="B25" s="153"/>
      <c r="C25" s="254"/>
      <c r="D25" s="30"/>
      <c r="E25" s="30"/>
      <c r="G25" s="75"/>
      <c r="H25" s="603" t="s">
        <v>98</v>
      </c>
      <c r="I25" s="603"/>
      <c r="J25" s="603"/>
      <c r="K25" s="81"/>
      <c r="L25" s="604" t="s">
        <v>75</v>
      </c>
      <c r="M25" s="603"/>
      <c r="N25" s="605"/>
      <c r="O25" t="s">
        <v>528</v>
      </c>
    </row>
    <row r="26" spans="1:15" ht="71.25" customHeight="1" x14ac:dyDescent="0.2">
      <c r="A26" s="78" t="s">
        <v>74</v>
      </c>
      <c r="B26" s="31" t="s">
        <v>6</v>
      </c>
      <c r="C26" s="606" t="s">
        <v>96</v>
      </c>
      <c r="D26" s="607"/>
      <c r="E26" s="608"/>
      <c r="F26" s="255" t="s">
        <v>97</v>
      </c>
      <c r="G26" s="79" t="s">
        <v>102</v>
      </c>
      <c r="H26" s="79" t="s">
        <v>104</v>
      </c>
      <c r="I26" s="79" t="s">
        <v>103</v>
      </c>
      <c r="J26" s="79" t="s">
        <v>94</v>
      </c>
      <c r="K26" s="79" t="s">
        <v>77</v>
      </c>
      <c r="L26" s="79" t="s">
        <v>76</v>
      </c>
      <c r="M26" s="79" t="s">
        <v>95</v>
      </c>
      <c r="N26" s="79" t="s">
        <v>77</v>
      </c>
    </row>
    <row r="27" spans="1:15" ht="17.25" customHeight="1" x14ac:dyDescent="0.2">
      <c r="A27" s="18">
        <v>1</v>
      </c>
      <c r="B27" s="151" t="s">
        <v>127</v>
      </c>
      <c r="C27" s="631"/>
      <c r="D27" s="632"/>
      <c r="E27" s="633"/>
      <c r="F27" s="249"/>
      <c r="G27" s="274"/>
      <c r="H27" s="275">
        <v>5</v>
      </c>
      <c r="I27" s="276"/>
      <c r="J27" s="276"/>
      <c r="K27" s="276"/>
      <c r="L27" s="277"/>
      <c r="M27" s="276"/>
      <c r="N27" s="276"/>
    </row>
    <row r="28" spans="1:15" ht="17.25" customHeight="1" x14ac:dyDescent="0.2">
      <c r="A28" s="18">
        <v>1</v>
      </c>
      <c r="B28" s="151" t="s">
        <v>129</v>
      </c>
      <c r="C28" s="631"/>
      <c r="D28" s="632"/>
      <c r="E28" s="633"/>
      <c r="F28" s="249"/>
      <c r="G28" s="276"/>
      <c r="H28" s="278">
        <v>3</v>
      </c>
      <c r="I28" s="276">
        <v>1</v>
      </c>
      <c r="J28" s="276"/>
      <c r="K28" s="276"/>
      <c r="L28" s="277"/>
      <c r="M28" s="276"/>
      <c r="N28" s="276"/>
    </row>
    <row r="29" spans="1:15" ht="17.25" customHeight="1" x14ac:dyDescent="0.2">
      <c r="A29" s="18">
        <v>1</v>
      </c>
      <c r="B29" s="151" t="s">
        <v>135</v>
      </c>
      <c r="C29" s="631"/>
      <c r="D29" s="632"/>
      <c r="E29" s="633"/>
      <c r="F29" s="249"/>
      <c r="G29" s="276"/>
      <c r="H29" s="278"/>
      <c r="I29" s="276"/>
      <c r="J29" s="276">
        <v>2</v>
      </c>
      <c r="K29" s="276"/>
      <c r="L29" s="277"/>
      <c r="M29" s="276"/>
      <c r="N29" s="276"/>
    </row>
    <row r="30" spans="1:15" ht="17.25" customHeight="1" x14ac:dyDescent="0.2">
      <c r="A30" s="18">
        <v>2</v>
      </c>
      <c r="B30" s="151" t="s">
        <v>127</v>
      </c>
      <c r="C30" s="631"/>
      <c r="D30" s="632"/>
      <c r="E30" s="633"/>
      <c r="F30" s="249"/>
      <c r="G30" s="276"/>
      <c r="H30" s="278">
        <v>2</v>
      </c>
      <c r="I30" s="276"/>
      <c r="J30" s="276"/>
      <c r="K30" s="276"/>
      <c r="L30" s="277"/>
      <c r="M30" s="276"/>
      <c r="N30" s="276"/>
    </row>
    <row r="31" spans="1:15" ht="17.25" customHeight="1" x14ac:dyDescent="0.2">
      <c r="A31" s="18">
        <v>2</v>
      </c>
      <c r="B31" s="151" t="s">
        <v>129</v>
      </c>
      <c r="C31" s="631"/>
      <c r="D31" s="632"/>
      <c r="E31" s="633"/>
      <c r="F31" s="249"/>
      <c r="G31" s="276"/>
      <c r="H31" s="278">
        <v>2</v>
      </c>
      <c r="I31" s="276"/>
      <c r="J31" s="276"/>
      <c r="K31" s="276"/>
      <c r="L31" s="277"/>
      <c r="M31" s="276"/>
      <c r="N31" s="276"/>
    </row>
    <row r="32" spans="1:15" ht="17.25" customHeight="1" x14ac:dyDescent="0.2">
      <c r="A32" s="18">
        <v>2</v>
      </c>
      <c r="B32" s="151" t="s">
        <v>159</v>
      </c>
      <c r="C32" s="631"/>
      <c r="D32" s="632"/>
      <c r="E32" s="633"/>
      <c r="F32" s="249"/>
      <c r="G32" s="276"/>
      <c r="H32" s="278"/>
      <c r="I32" s="276"/>
      <c r="J32" s="276">
        <v>3</v>
      </c>
      <c r="K32" s="276"/>
      <c r="L32" s="277"/>
      <c r="M32" s="276"/>
      <c r="N32" s="276"/>
    </row>
    <row r="33" spans="1:14" ht="17.25" customHeight="1" x14ac:dyDescent="0.2">
      <c r="A33" s="18">
        <v>3</v>
      </c>
      <c r="B33" s="151" t="s">
        <v>159</v>
      </c>
      <c r="C33" s="631"/>
      <c r="D33" s="632"/>
      <c r="E33" s="633"/>
      <c r="F33" s="249"/>
      <c r="G33" s="276"/>
      <c r="H33" s="278"/>
      <c r="I33" s="276"/>
      <c r="J33" s="276">
        <v>6</v>
      </c>
      <c r="K33" s="276"/>
      <c r="L33" s="277"/>
      <c r="M33" s="276"/>
      <c r="N33" s="276"/>
    </row>
    <row r="34" spans="1:14" ht="17.25" customHeight="1" x14ac:dyDescent="0.2">
      <c r="A34" s="18">
        <v>3</v>
      </c>
      <c r="B34" s="151" t="s">
        <v>129</v>
      </c>
      <c r="C34" s="631"/>
      <c r="D34" s="632"/>
      <c r="E34" s="633"/>
      <c r="F34" s="249"/>
      <c r="G34" s="276"/>
      <c r="H34" s="278">
        <v>2</v>
      </c>
      <c r="I34" s="276"/>
      <c r="J34" s="276"/>
      <c r="K34" s="276"/>
      <c r="L34" s="277"/>
      <c r="M34" s="276"/>
      <c r="N34" s="276"/>
    </row>
    <row r="35" spans="1:14" ht="17.25" customHeight="1" x14ac:dyDescent="0.2">
      <c r="A35" s="18">
        <v>3</v>
      </c>
      <c r="B35" s="151" t="s">
        <v>232</v>
      </c>
      <c r="C35" s="631"/>
      <c r="D35" s="632"/>
      <c r="E35" s="633"/>
      <c r="F35" s="249"/>
      <c r="G35" s="276"/>
      <c r="H35" s="278"/>
      <c r="I35" s="276"/>
      <c r="J35" s="276">
        <v>1</v>
      </c>
      <c r="K35" s="276"/>
      <c r="L35" s="277"/>
      <c r="M35" s="276"/>
      <c r="N35" s="276"/>
    </row>
    <row r="36" spans="1:14" ht="17.25" customHeight="1" x14ac:dyDescent="0.2">
      <c r="A36" s="18">
        <v>4</v>
      </c>
      <c r="B36" s="151" t="s">
        <v>129</v>
      </c>
      <c r="C36" s="631"/>
      <c r="D36" s="632"/>
      <c r="E36" s="633"/>
      <c r="F36" s="249"/>
      <c r="G36" s="276"/>
      <c r="H36" s="278">
        <v>3</v>
      </c>
      <c r="I36" s="276"/>
      <c r="J36" s="276"/>
      <c r="K36" s="276"/>
      <c r="L36" s="277"/>
      <c r="M36" s="276"/>
      <c r="N36" s="276"/>
    </row>
    <row r="37" spans="1:14" ht="17.25" customHeight="1" x14ac:dyDescent="0.2">
      <c r="A37" s="18">
        <v>4</v>
      </c>
      <c r="B37" s="151" t="s">
        <v>159</v>
      </c>
      <c r="C37" s="631"/>
      <c r="D37" s="632"/>
      <c r="E37" s="633"/>
      <c r="F37" s="249"/>
      <c r="G37" s="276"/>
      <c r="H37" s="278"/>
      <c r="I37" s="276"/>
      <c r="J37" s="276">
        <v>4</v>
      </c>
      <c r="K37" s="276"/>
      <c r="L37" s="277"/>
      <c r="M37" s="276"/>
      <c r="N37" s="276"/>
    </row>
    <row r="38" spans="1:14" ht="17.25" customHeight="1" x14ac:dyDescent="0.2">
      <c r="A38" s="18">
        <v>4</v>
      </c>
      <c r="B38" s="151" t="s">
        <v>350</v>
      </c>
      <c r="C38" s="631"/>
      <c r="D38" s="632"/>
      <c r="E38" s="633"/>
      <c r="F38" s="249"/>
      <c r="G38" s="276"/>
      <c r="H38" s="278"/>
      <c r="I38" s="276"/>
      <c r="J38" s="276">
        <v>2</v>
      </c>
      <c r="K38" s="276"/>
      <c r="L38" s="277"/>
      <c r="M38" s="276"/>
      <c r="N38" s="276"/>
    </row>
    <row r="39" spans="1:14" ht="17.25" customHeight="1" x14ac:dyDescent="0.2">
      <c r="A39" s="18">
        <v>5</v>
      </c>
      <c r="B39" s="151" t="s">
        <v>129</v>
      </c>
      <c r="C39" s="631"/>
      <c r="D39" s="632"/>
      <c r="E39" s="633"/>
      <c r="F39" s="249"/>
      <c r="G39" s="276"/>
      <c r="H39" s="278">
        <v>6</v>
      </c>
      <c r="I39" s="276"/>
      <c r="J39" s="276"/>
      <c r="K39" s="276"/>
      <c r="L39" s="277"/>
      <c r="M39" s="276"/>
      <c r="N39" s="276"/>
    </row>
    <row r="40" spans="1:14" ht="17.25" customHeight="1" x14ac:dyDescent="0.2">
      <c r="A40" s="18">
        <v>5</v>
      </c>
      <c r="B40" s="151" t="s">
        <v>159</v>
      </c>
      <c r="C40" s="631"/>
      <c r="D40" s="632"/>
      <c r="E40" s="633"/>
      <c r="F40" s="249"/>
      <c r="G40" s="276"/>
      <c r="H40" s="278"/>
      <c r="I40" s="276"/>
      <c r="J40" s="276">
        <v>2</v>
      </c>
      <c r="K40" s="276"/>
      <c r="L40" s="277"/>
      <c r="M40" s="276"/>
      <c r="N40" s="276"/>
    </row>
    <row r="41" spans="1:14" ht="17.25" customHeight="1" x14ac:dyDescent="0.2">
      <c r="A41" s="18">
        <v>6</v>
      </c>
      <c r="B41" s="151" t="s">
        <v>129</v>
      </c>
      <c r="C41" s="631"/>
      <c r="D41" s="632"/>
      <c r="E41" s="633"/>
      <c r="F41" s="249"/>
      <c r="G41" s="276"/>
      <c r="H41" s="278">
        <v>2</v>
      </c>
      <c r="I41" s="276"/>
      <c r="J41" s="276"/>
      <c r="K41" s="276"/>
      <c r="L41" s="277"/>
      <c r="M41" s="276"/>
      <c r="N41" s="276"/>
    </row>
    <row r="42" spans="1:14" ht="17.25" customHeight="1" x14ac:dyDescent="0.2">
      <c r="A42" s="18">
        <v>6</v>
      </c>
      <c r="B42" s="151" t="s">
        <v>350</v>
      </c>
      <c r="C42" s="631"/>
      <c r="D42" s="632"/>
      <c r="E42" s="633"/>
      <c r="F42" s="249"/>
      <c r="G42" s="276"/>
      <c r="H42" s="278"/>
      <c r="I42" s="276"/>
      <c r="J42" s="276">
        <v>3</v>
      </c>
      <c r="K42" s="276"/>
      <c r="L42" s="277"/>
      <c r="M42" s="276"/>
      <c r="N42" s="276"/>
    </row>
    <row r="43" spans="1:14" ht="17.25" customHeight="1" x14ac:dyDescent="0.2">
      <c r="A43" s="18">
        <v>7</v>
      </c>
      <c r="B43" s="151" t="s">
        <v>129</v>
      </c>
      <c r="C43" s="631"/>
      <c r="D43" s="632"/>
      <c r="E43" s="633"/>
      <c r="F43" s="249"/>
      <c r="G43" s="276"/>
      <c r="H43" s="278">
        <v>4</v>
      </c>
      <c r="I43" s="276"/>
      <c r="J43" s="276"/>
      <c r="K43" s="276"/>
      <c r="L43" s="277"/>
      <c r="M43" s="276"/>
      <c r="N43" s="276"/>
    </row>
    <row r="44" spans="1:14" ht="17.25" customHeight="1" x14ac:dyDescent="0.2">
      <c r="A44" s="18">
        <v>7</v>
      </c>
      <c r="B44" s="151" t="s">
        <v>159</v>
      </c>
      <c r="C44" s="631"/>
      <c r="D44" s="632"/>
      <c r="E44" s="633"/>
      <c r="F44" s="249"/>
      <c r="G44" s="276"/>
      <c r="H44" s="278">
        <v>2</v>
      </c>
      <c r="I44" s="276"/>
      <c r="J44" s="276">
        <v>3</v>
      </c>
      <c r="K44" s="276"/>
      <c r="L44" s="277"/>
      <c r="M44" s="276"/>
      <c r="N44" s="276"/>
    </row>
    <row r="45" spans="1:14" ht="17.25" customHeight="1" x14ac:dyDescent="0.2">
      <c r="A45" s="18">
        <v>7</v>
      </c>
      <c r="B45" s="151" t="s">
        <v>350</v>
      </c>
      <c r="C45" s="631"/>
      <c r="D45" s="632"/>
      <c r="E45" s="633"/>
      <c r="F45" s="249"/>
      <c r="G45" s="276"/>
      <c r="H45" s="278"/>
      <c r="I45" s="276"/>
      <c r="J45" s="276">
        <v>2</v>
      </c>
      <c r="K45" s="276"/>
      <c r="L45" s="277"/>
      <c r="M45" s="276"/>
      <c r="N45" s="276"/>
    </row>
    <row r="46" spans="1:14" ht="17.25" customHeight="1" x14ac:dyDescent="0.2">
      <c r="A46" s="18">
        <v>8</v>
      </c>
      <c r="B46" s="151" t="s">
        <v>129</v>
      </c>
      <c r="C46" s="631"/>
      <c r="D46" s="632"/>
      <c r="E46" s="633"/>
      <c r="F46" s="249"/>
      <c r="G46" s="276"/>
      <c r="H46" s="278">
        <v>4</v>
      </c>
      <c r="I46" s="276"/>
      <c r="J46" s="276"/>
      <c r="K46" s="276"/>
      <c r="L46" s="277"/>
      <c r="M46" s="276"/>
      <c r="N46" s="276"/>
    </row>
    <row r="47" spans="1:14" ht="17.25" customHeight="1" x14ac:dyDescent="0.2">
      <c r="A47" s="18">
        <v>8</v>
      </c>
      <c r="B47" s="151" t="s">
        <v>159</v>
      </c>
      <c r="C47" s="631"/>
      <c r="D47" s="632"/>
      <c r="E47" s="633"/>
      <c r="F47" s="249"/>
      <c r="G47" s="276"/>
      <c r="H47" s="278">
        <v>4</v>
      </c>
      <c r="I47" s="276"/>
      <c r="J47" s="276">
        <v>7</v>
      </c>
      <c r="K47" s="276"/>
      <c r="L47" s="277"/>
      <c r="M47" s="276"/>
      <c r="N47" s="276"/>
    </row>
    <row r="48" spans="1:14" ht="17.25" customHeight="1" x14ac:dyDescent="0.2">
      <c r="A48" s="18">
        <v>8</v>
      </c>
      <c r="B48" s="151" t="s">
        <v>492</v>
      </c>
      <c r="C48" s="631"/>
      <c r="D48" s="632"/>
      <c r="E48" s="633"/>
      <c r="F48" s="249"/>
      <c r="G48" s="276"/>
      <c r="H48" s="278"/>
      <c r="I48" s="276"/>
      <c r="J48" s="276"/>
      <c r="K48" s="276"/>
      <c r="L48" s="277">
        <v>2</v>
      </c>
      <c r="M48" s="276"/>
      <c r="N48" s="276"/>
    </row>
    <row r="49" spans="1:14" ht="17.25" customHeight="1" x14ac:dyDescent="0.2">
      <c r="A49" s="18">
        <v>9</v>
      </c>
      <c r="B49" s="151" t="s">
        <v>129</v>
      </c>
      <c r="C49" s="631"/>
      <c r="D49" s="632"/>
      <c r="E49" s="633"/>
      <c r="F49" s="249"/>
      <c r="G49" s="276"/>
      <c r="H49" s="278">
        <v>7</v>
      </c>
      <c r="I49" s="276"/>
      <c r="J49" s="276"/>
      <c r="K49" s="276"/>
      <c r="L49" s="277"/>
      <c r="M49" s="276"/>
      <c r="N49" s="276"/>
    </row>
    <row r="50" spans="1:14" ht="17.25" customHeight="1" x14ac:dyDescent="0.2">
      <c r="A50" s="18">
        <v>9</v>
      </c>
      <c r="B50" s="151" t="s">
        <v>350</v>
      </c>
      <c r="C50" s="631"/>
      <c r="D50" s="632"/>
      <c r="E50" s="633"/>
      <c r="F50" s="249"/>
      <c r="G50" s="276"/>
      <c r="H50" s="278"/>
      <c r="I50" s="276"/>
      <c r="J50" s="276">
        <v>1</v>
      </c>
      <c r="K50" s="276"/>
      <c r="L50" s="277"/>
      <c r="M50" s="276"/>
      <c r="N50" s="276"/>
    </row>
    <row r="51" spans="1:14" ht="17.25" customHeight="1" x14ac:dyDescent="0.2">
      <c r="A51" s="18">
        <v>10</v>
      </c>
      <c r="B51" s="151" t="s">
        <v>493</v>
      </c>
      <c r="C51" s="631"/>
      <c r="D51" s="632"/>
      <c r="E51" s="633"/>
      <c r="F51" s="249"/>
      <c r="G51" s="276"/>
      <c r="H51" s="278"/>
      <c r="I51" s="276"/>
      <c r="J51" s="276"/>
      <c r="K51" s="276"/>
      <c r="L51" s="277">
        <v>1</v>
      </c>
      <c r="M51" s="276"/>
      <c r="N51" s="276"/>
    </row>
    <row r="52" spans="1:14" ht="17.25" customHeight="1" x14ac:dyDescent="0.2">
      <c r="A52" s="18">
        <v>10</v>
      </c>
      <c r="B52" s="151" t="s">
        <v>232</v>
      </c>
      <c r="C52" s="634"/>
      <c r="D52" s="634"/>
      <c r="E52" s="634"/>
      <c r="F52" s="151"/>
      <c r="G52" s="276"/>
      <c r="H52" s="276"/>
      <c r="I52" s="276"/>
      <c r="J52" s="276"/>
      <c r="K52" s="276"/>
      <c r="L52" s="276">
        <v>1</v>
      </c>
      <c r="M52" s="276"/>
      <c r="N52" s="276"/>
    </row>
    <row r="53" spans="1:14" ht="17.25" customHeight="1" x14ac:dyDescent="0.2">
      <c r="A53" s="18">
        <v>10</v>
      </c>
      <c r="B53" s="201" t="s">
        <v>350</v>
      </c>
      <c r="C53" s="631"/>
      <c r="D53" s="632"/>
      <c r="E53" s="633"/>
      <c r="F53" s="151"/>
      <c r="G53" s="276"/>
      <c r="H53" s="276"/>
      <c r="I53" s="276"/>
      <c r="J53" s="276">
        <v>3</v>
      </c>
      <c r="K53" s="276"/>
      <c r="L53" s="276"/>
      <c r="M53" s="276"/>
      <c r="N53" s="276"/>
    </row>
    <row r="54" spans="1:14" ht="17.25" customHeight="1" x14ac:dyDescent="0.2">
      <c r="A54" s="18">
        <v>11</v>
      </c>
      <c r="B54" s="249" t="s">
        <v>159</v>
      </c>
      <c r="C54" s="631"/>
      <c r="D54" s="632"/>
      <c r="E54" s="633"/>
      <c r="F54" s="250"/>
      <c r="G54" s="276"/>
      <c r="H54" s="278"/>
      <c r="I54" s="276"/>
      <c r="J54" s="276">
        <v>3</v>
      </c>
      <c r="K54" s="276"/>
      <c r="L54" s="277"/>
      <c r="M54" s="276"/>
      <c r="N54" s="276"/>
    </row>
    <row r="55" spans="1:14" ht="17.25" customHeight="1" x14ac:dyDescent="0.2">
      <c r="A55" s="18">
        <v>11</v>
      </c>
      <c r="B55" s="249" t="s">
        <v>492</v>
      </c>
      <c r="C55" s="631"/>
      <c r="D55" s="632"/>
      <c r="E55" s="633"/>
      <c r="F55" s="250"/>
      <c r="G55" s="276"/>
      <c r="H55" s="278"/>
      <c r="I55" s="276"/>
      <c r="J55" s="276">
        <v>1</v>
      </c>
      <c r="K55" s="276"/>
      <c r="L55" s="277"/>
      <c r="M55" s="276"/>
      <c r="N55" s="276"/>
    </row>
    <row r="56" spans="1:14" ht="17.25" customHeight="1" x14ac:dyDescent="0.2">
      <c r="A56" s="18">
        <v>12</v>
      </c>
      <c r="B56" s="249" t="s">
        <v>129</v>
      </c>
      <c r="C56" s="631"/>
      <c r="D56" s="632"/>
      <c r="E56" s="633"/>
      <c r="F56" s="250"/>
      <c r="G56" s="276"/>
      <c r="H56" s="278">
        <v>1</v>
      </c>
      <c r="I56" s="276"/>
      <c r="J56" s="276">
        <v>4</v>
      </c>
      <c r="K56" s="276"/>
      <c r="L56" s="277"/>
      <c r="M56" s="276"/>
      <c r="N56" s="276"/>
    </row>
    <row r="57" spans="1:14" ht="17.25" customHeight="1" x14ac:dyDescent="0.2">
      <c r="A57" s="18">
        <v>13</v>
      </c>
      <c r="B57" s="249" t="s">
        <v>129</v>
      </c>
      <c r="C57" s="631"/>
      <c r="D57" s="632"/>
      <c r="E57" s="633"/>
      <c r="F57" s="250"/>
      <c r="G57" s="276"/>
      <c r="H57" s="278">
        <v>5</v>
      </c>
      <c r="I57" s="276"/>
      <c r="J57" s="276">
        <v>1</v>
      </c>
      <c r="K57" s="276"/>
      <c r="L57" s="277"/>
      <c r="M57" s="276"/>
      <c r="N57" s="276"/>
    </row>
    <row r="58" spans="1:14" ht="17.25" customHeight="1" x14ac:dyDescent="0.2">
      <c r="A58" s="18">
        <v>13</v>
      </c>
      <c r="B58" s="249" t="s">
        <v>135</v>
      </c>
      <c r="C58" s="631"/>
      <c r="D58" s="632"/>
      <c r="E58" s="633"/>
      <c r="F58" s="250"/>
      <c r="G58" s="276"/>
      <c r="H58" s="278"/>
      <c r="I58" s="276"/>
      <c r="J58" s="276">
        <v>2</v>
      </c>
      <c r="K58" s="276"/>
      <c r="L58" s="277"/>
      <c r="M58" s="276"/>
      <c r="N58" s="276"/>
    </row>
    <row r="59" spans="1:14" ht="17.25" customHeight="1" x14ac:dyDescent="0.2">
      <c r="A59" s="18">
        <v>13</v>
      </c>
      <c r="B59" s="249" t="s">
        <v>232</v>
      </c>
      <c r="C59" s="631"/>
      <c r="D59" s="632"/>
      <c r="E59" s="633"/>
      <c r="F59" s="250"/>
      <c r="G59" s="276"/>
      <c r="H59" s="278"/>
      <c r="I59" s="276"/>
      <c r="J59" s="276">
        <v>1</v>
      </c>
      <c r="K59" s="276"/>
      <c r="L59" s="277"/>
      <c r="M59" s="276"/>
      <c r="N59" s="276"/>
    </row>
    <row r="60" spans="1:14" ht="17.25" customHeight="1" x14ac:dyDescent="0.2">
      <c r="A60" s="18">
        <v>14</v>
      </c>
      <c r="B60" s="249" t="s">
        <v>129</v>
      </c>
      <c r="C60" s="631"/>
      <c r="D60" s="632"/>
      <c r="E60" s="633"/>
      <c r="F60" s="250"/>
      <c r="G60" s="276"/>
      <c r="H60" s="278">
        <v>3</v>
      </c>
      <c r="I60" s="276"/>
      <c r="J60" s="276"/>
      <c r="K60" s="276"/>
      <c r="L60" s="277"/>
      <c r="M60" s="276"/>
      <c r="N60" s="276"/>
    </row>
    <row r="61" spans="1:14" ht="17.25" customHeight="1" x14ac:dyDescent="0.2">
      <c r="A61" s="18">
        <v>14</v>
      </c>
      <c r="B61" s="249" t="s">
        <v>135</v>
      </c>
      <c r="C61" s="631"/>
      <c r="D61" s="632"/>
      <c r="E61" s="633"/>
      <c r="F61" s="250"/>
      <c r="G61" s="276"/>
      <c r="H61" s="278"/>
      <c r="I61" s="276"/>
      <c r="J61" s="276">
        <v>3</v>
      </c>
      <c r="K61" s="276"/>
      <c r="L61" s="277"/>
      <c r="M61" s="276"/>
      <c r="N61" s="276"/>
    </row>
    <row r="62" spans="1:14" ht="17.25" customHeight="1" x14ac:dyDescent="0.2">
      <c r="A62" s="18">
        <v>15</v>
      </c>
      <c r="B62" s="249" t="s">
        <v>135</v>
      </c>
      <c r="C62" s="631"/>
      <c r="D62" s="632"/>
      <c r="E62" s="633"/>
      <c r="F62" s="250"/>
      <c r="G62" s="276"/>
      <c r="H62" s="278"/>
      <c r="I62" s="276"/>
      <c r="J62" s="276">
        <v>1</v>
      </c>
      <c r="K62" s="276"/>
      <c r="L62" s="277"/>
      <c r="M62" s="276"/>
      <c r="N62" s="276"/>
    </row>
    <row r="63" spans="1:14" ht="17.25" customHeight="1" x14ac:dyDescent="0.2">
      <c r="A63" s="18">
        <v>15</v>
      </c>
      <c r="B63" s="249" t="s">
        <v>129</v>
      </c>
      <c r="C63" s="631"/>
      <c r="D63" s="632"/>
      <c r="E63" s="633"/>
      <c r="F63" s="250"/>
      <c r="G63" s="276"/>
      <c r="H63" s="278"/>
      <c r="I63" s="276"/>
      <c r="J63" s="276">
        <v>3</v>
      </c>
      <c r="K63" s="276"/>
      <c r="L63" s="277"/>
      <c r="M63" s="276"/>
      <c r="N63" s="276"/>
    </row>
    <row r="64" spans="1:14" ht="17.25" customHeight="1" x14ac:dyDescent="0.2">
      <c r="A64" s="18">
        <v>16</v>
      </c>
      <c r="B64" s="249" t="s">
        <v>129</v>
      </c>
      <c r="C64" s="631"/>
      <c r="D64" s="632"/>
      <c r="E64" s="633"/>
      <c r="F64" s="250"/>
      <c r="G64" s="276"/>
      <c r="H64" s="278"/>
      <c r="I64" s="276"/>
      <c r="J64" s="276">
        <v>5</v>
      </c>
      <c r="K64" s="276"/>
      <c r="L64" s="277"/>
      <c r="M64" s="276"/>
      <c r="N64" s="276"/>
    </row>
    <row r="65" spans="1:18" ht="17.25" customHeight="1" x14ac:dyDescent="0.2">
      <c r="A65" s="18">
        <v>16</v>
      </c>
      <c r="B65" s="249" t="s">
        <v>135</v>
      </c>
      <c r="C65" s="631"/>
      <c r="D65" s="632"/>
      <c r="E65" s="633"/>
      <c r="F65" s="250"/>
      <c r="G65" s="276"/>
      <c r="H65" s="278"/>
      <c r="I65" s="276"/>
      <c r="J65" s="276">
        <v>1</v>
      </c>
      <c r="K65" s="276"/>
      <c r="L65" s="277"/>
      <c r="M65" s="276"/>
      <c r="N65" s="276"/>
    </row>
    <row r="66" spans="1:18" ht="17.25" customHeight="1" x14ac:dyDescent="0.2">
      <c r="A66" s="18">
        <v>17</v>
      </c>
      <c r="B66" s="249" t="s">
        <v>159</v>
      </c>
      <c r="C66" s="631"/>
      <c r="D66" s="632"/>
      <c r="E66" s="633"/>
      <c r="F66" s="250"/>
      <c r="G66" s="276"/>
      <c r="H66" s="278"/>
      <c r="I66" s="276"/>
      <c r="J66" s="276">
        <v>4</v>
      </c>
      <c r="K66" s="276"/>
      <c r="L66" s="277"/>
      <c r="M66" s="276"/>
      <c r="N66" s="276"/>
    </row>
    <row r="67" spans="1:18" ht="17.25" customHeight="1" x14ac:dyDescent="0.2">
      <c r="A67" s="18">
        <v>17</v>
      </c>
      <c r="B67" s="249" t="s">
        <v>135</v>
      </c>
      <c r="C67" s="631"/>
      <c r="D67" s="632"/>
      <c r="E67" s="633"/>
      <c r="F67" s="250"/>
      <c r="G67" s="276"/>
      <c r="H67" s="278"/>
      <c r="I67" s="276"/>
      <c r="J67" s="276">
        <v>3</v>
      </c>
      <c r="K67" s="276"/>
      <c r="L67" s="277"/>
      <c r="M67" s="276"/>
      <c r="N67" s="276"/>
    </row>
    <row r="68" spans="1:18" ht="17.25" customHeight="1" x14ac:dyDescent="0.2">
      <c r="A68" s="18">
        <v>17</v>
      </c>
      <c r="B68" s="249" t="s">
        <v>129</v>
      </c>
      <c r="C68" s="631"/>
      <c r="D68" s="632"/>
      <c r="E68" s="633"/>
      <c r="F68" s="250"/>
      <c r="G68" s="276"/>
      <c r="H68" s="278"/>
      <c r="I68" s="276"/>
      <c r="J68" s="276">
        <v>3</v>
      </c>
      <c r="K68" s="276"/>
      <c r="L68" s="277"/>
      <c r="M68" s="276"/>
      <c r="N68" s="276"/>
    </row>
    <row r="69" spans="1:18" ht="17.25" customHeight="1" x14ac:dyDescent="0.2">
      <c r="A69" s="18">
        <v>18</v>
      </c>
      <c r="B69" s="249" t="s">
        <v>135</v>
      </c>
      <c r="C69" s="631"/>
      <c r="D69" s="632"/>
      <c r="E69" s="633"/>
      <c r="F69" s="250"/>
      <c r="G69" s="276"/>
      <c r="H69" s="278"/>
      <c r="I69" s="276"/>
      <c r="J69" s="276">
        <v>3</v>
      </c>
      <c r="K69" s="276"/>
      <c r="L69" s="277"/>
      <c r="M69" s="276"/>
      <c r="N69" s="276"/>
    </row>
    <row r="70" spans="1:18" ht="17.25" customHeight="1" x14ac:dyDescent="0.2">
      <c r="A70" s="18">
        <v>18</v>
      </c>
      <c r="B70" s="249" t="s">
        <v>129</v>
      </c>
      <c r="C70" s="631"/>
      <c r="D70" s="632"/>
      <c r="E70" s="633"/>
      <c r="F70" s="250"/>
      <c r="G70" s="276"/>
      <c r="H70" s="278"/>
      <c r="I70" s="276"/>
      <c r="J70" s="276">
        <v>2</v>
      </c>
      <c r="K70" s="276"/>
      <c r="L70" s="277"/>
      <c r="M70" s="276"/>
      <c r="N70" s="276"/>
    </row>
    <row r="71" spans="1:18" ht="17.25" customHeight="1" x14ac:dyDescent="0.2">
      <c r="A71" s="18">
        <v>19</v>
      </c>
      <c r="B71" s="151" t="s">
        <v>494</v>
      </c>
      <c r="C71" s="631"/>
      <c r="D71" s="632"/>
      <c r="E71" s="633"/>
      <c r="F71" s="250"/>
      <c r="G71" s="276"/>
      <c r="H71" s="278"/>
      <c r="I71" s="276"/>
      <c r="J71" s="276"/>
      <c r="K71" s="276"/>
      <c r="L71" s="277">
        <v>1</v>
      </c>
      <c r="M71" s="276"/>
      <c r="N71" s="276"/>
    </row>
    <row r="72" spans="1:18" ht="17.25" customHeight="1" x14ac:dyDescent="0.2">
      <c r="A72" s="18">
        <v>19</v>
      </c>
      <c r="B72" s="249" t="s">
        <v>129</v>
      </c>
      <c r="C72" s="631"/>
      <c r="D72" s="632"/>
      <c r="E72" s="633"/>
      <c r="F72" s="250"/>
      <c r="G72" s="276"/>
      <c r="H72" s="278"/>
      <c r="I72" s="276"/>
      <c r="J72" s="276">
        <v>5</v>
      </c>
      <c r="K72" s="276"/>
      <c r="L72" s="277"/>
      <c r="M72" s="276"/>
      <c r="N72" s="276"/>
    </row>
    <row r="73" spans="1:18" ht="17.25" customHeight="1" x14ac:dyDescent="0.2">
      <c r="A73" s="18">
        <v>19</v>
      </c>
      <c r="B73" s="151" t="s">
        <v>135</v>
      </c>
      <c r="C73" s="631"/>
      <c r="D73" s="632"/>
      <c r="E73" s="633"/>
      <c r="F73" s="250"/>
      <c r="G73" s="276"/>
      <c r="H73" s="278"/>
      <c r="I73" s="276"/>
      <c r="J73" s="276">
        <v>1</v>
      </c>
      <c r="K73" s="276"/>
      <c r="L73" s="277"/>
      <c r="M73" s="276"/>
      <c r="N73" s="276"/>
    </row>
    <row r="74" spans="1:18" ht="17.25" customHeight="1" x14ac:dyDescent="0.2">
      <c r="A74" s="18">
        <v>20</v>
      </c>
      <c r="B74" s="249" t="s">
        <v>129</v>
      </c>
      <c r="C74" s="631"/>
      <c r="D74" s="632"/>
      <c r="E74" s="633"/>
      <c r="F74" s="250"/>
      <c r="G74" s="276"/>
      <c r="H74" s="278"/>
      <c r="I74" s="276"/>
      <c r="J74" s="276">
        <v>2</v>
      </c>
      <c r="K74" s="276"/>
      <c r="L74" s="277"/>
      <c r="M74" s="276"/>
      <c r="N74" s="276"/>
    </row>
    <row r="75" spans="1:18" ht="17.25" customHeight="1" x14ac:dyDescent="0.2">
      <c r="A75" s="18">
        <v>20</v>
      </c>
      <c r="B75" s="249" t="s">
        <v>135</v>
      </c>
      <c r="C75" s="631"/>
      <c r="D75" s="632"/>
      <c r="E75" s="633"/>
      <c r="F75" s="250"/>
      <c r="G75" s="276"/>
      <c r="H75" s="278"/>
      <c r="I75" s="276"/>
      <c r="J75" s="276">
        <v>3</v>
      </c>
      <c r="K75" s="276"/>
      <c r="L75" s="277"/>
      <c r="M75" s="276"/>
      <c r="N75" s="276"/>
    </row>
    <row r="76" spans="1:18" ht="17.25" customHeight="1" x14ac:dyDescent="0.2">
      <c r="A76" s="345">
        <v>1</v>
      </c>
      <c r="B76" s="382" t="s">
        <v>127</v>
      </c>
      <c r="C76" s="627"/>
      <c r="D76" s="628"/>
      <c r="E76" s="629"/>
      <c r="F76" s="383"/>
      <c r="G76" s="384"/>
      <c r="H76" s="385">
        <v>12</v>
      </c>
      <c r="I76" s="340"/>
      <c r="J76" s="340"/>
      <c r="K76" s="340">
        <v>0</v>
      </c>
      <c r="L76" s="354"/>
      <c r="M76" s="340"/>
      <c r="N76" s="340"/>
      <c r="P76" t="s">
        <v>627</v>
      </c>
      <c r="R76">
        <f t="shared" ref="R76:R103" si="0">SUM(G76:I76,K76:N76)</f>
        <v>12</v>
      </c>
    </row>
    <row r="77" spans="1:18" ht="17.25" customHeight="1" x14ac:dyDescent="0.2">
      <c r="A77" s="345">
        <v>1</v>
      </c>
      <c r="B77" s="382" t="s">
        <v>129</v>
      </c>
      <c r="C77" s="627"/>
      <c r="D77" s="628"/>
      <c r="E77" s="629"/>
      <c r="F77" s="383"/>
      <c r="G77" s="340"/>
      <c r="H77" s="355">
        <v>1</v>
      </c>
      <c r="I77" s="340"/>
      <c r="J77" s="340"/>
      <c r="K77" s="340">
        <v>0</v>
      </c>
      <c r="L77" s="354"/>
      <c r="M77" s="340"/>
      <c r="N77" s="340"/>
      <c r="P77" t="s">
        <v>627</v>
      </c>
      <c r="R77">
        <f t="shared" si="0"/>
        <v>1</v>
      </c>
    </row>
    <row r="78" spans="1:18" ht="17.25" customHeight="1" x14ac:dyDescent="0.2">
      <c r="A78" s="345">
        <v>1</v>
      </c>
      <c r="B78" s="382" t="s">
        <v>159</v>
      </c>
      <c r="C78" s="627"/>
      <c r="D78" s="628"/>
      <c r="E78" s="629"/>
      <c r="F78" s="383"/>
      <c r="G78" s="340"/>
      <c r="H78" s="355">
        <v>4</v>
      </c>
      <c r="I78" s="340"/>
      <c r="J78" s="340"/>
      <c r="K78" s="340">
        <v>0</v>
      </c>
      <c r="L78" s="354"/>
      <c r="M78" s="340"/>
      <c r="N78" s="340"/>
      <c r="P78" t="s">
        <v>627</v>
      </c>
      <c r="R78">
        <f t="shared" si="0"/>
        <v>4</v>
      </c>
    </row>
    <row r="79" spans="1:18" ht="17.25" customHeight="1" x14ac:dyDescent="0.2">
      <c r="A79" s="345">
        <v>1</v>
      </c>
      <c r="B79" s="382" t="s">
        <v>232</v>
      </c>
      <c r="C79" s="386"/>
      <c r="D79" s="387"/>
      <c r="E79" s="388"/>
      <c r="F79" s="383"/>
      <c r="G79" s="340"/>
      <c r="H79" s="355"/>
      <c r="I79" s="340"/>
      <c r="J79" s="340"/>
      <c r="K79" s="340"/>
      <c r="L79" s="354">
        <v>3</v>
      </c>
      <c r="M79" s="340"/>
      <c r="N79" s="340">
        <v>0</v>
      </c>
      <c r="P79" t="s">
        <v>627</v>
      </c>
      <c r="R79">
        <f t="shared" si="0"/>
        <v>3</v>
      </c>
    </row>
    <row r="80" spans="1:18" ht="17.25" customHeight="1" x14ac:dyDescent="0.2">
      <c r="A80" s="345">
        <v>2</v>
      </c>
      <c r="B80" s="382" t="s">
        <v>127</v>
      </c>
      <c r="C80" s="627"/>
      <c r="D80" s="628"/>
      <c r="E80" s="629"/>
      <c r="F80" s="383"/>
      <c r="G80" s="340"/>
      <c r="H80" s="355">
        <v>5</v>
      </c>
      <c r="I80" s="340"/>
      <c r="J80" s="340"/>
      <c r="K80" s="340">
        <v>0</v>
      </c>
      <c r="L80" s="354"/>
      <c r="M80" s="340"/>
      <c r="N80" s="340"/>
      <c r="P80" t="s">
        <v>627</v>
      </c>
      <c r="R80">
        <f t="shared" si="0"/>
        <v>5</v>
      </c>
    </row>
    <row r="81" spans="1:18" ht="17.25" customHeight="1" x14ac:dyDescent="0.2">
      <c r="A81" s="345">
        <v>2</v>
      </c>
      <c r="B81" s="382" t="s">
        <v>129</v>
      </c>
      <c r="C81" s="627"/>
      <c r="D81" s="628"/>
      <c r="E81" s="629"/>
      <c r="F81" s="383"/>
      <c r="G81" s="340"/>
      <c r="H81" s="355">
        <v>1</v>
      </c>
      <c r="I81" s="340"/>
      <c r="J81" s="340"/>
      <c r="K81" s="340">
        <v>0</v>
      </c>
      <c r="L81" s="354"/>
      <c r="M81" s="340"/>
      <c r="N81" s="340"/>
      <c r="P81" t="s">
        <v>627</v>
      </c>
      <c r="R81">
        <f t="shared" si="0"/>
        <v>1</v>
      </c>
    </row>
    <row r="82" spans="1:18" ht="17.25" customHeight="1" x14ac:dyDescent="0.2">
      <c r="A82" s="345">
        <v>2</v>
      </c>
      <c r="B82" s="382" t="s">
        <v>232</v>
      </c>
      <c r="C82" s="627"/>
      <c r="D82" s="628"/>
      <c r="E82" s="629"/>
      <c r="F82" s="383"/>
      <c r="G82" s="340"/>
      <c r="H82" s="355"/>
      <c r="I82" s="340"/>
      <c r="J82" s="340"/>
      <c r="K82" s="340"/>
      <c r="L82" s="354">
        <v>4</v>
      </c>
      <c r="M82" s="340"/>
      <c r="N82" s="340">
        <v>0</v>
      </c>
      <c r="P82" t="s">
        <v>627</v>
      </c>
      <c r="R82">
        <f t="shared" si="0"/>
        <v>4</v>
      </c>
    </row>
    <row r="83" spans="1:18" ht="17.25" customHeight="1" x14ac:dyDescent="0.2">
      <c r="A83" s="345">
        <v>3</v>
      </c>
      <c r="B83" s="382" t="s">
        <v>129</v>
      </c>
      <c r="C83" s="627"/>
      <c r="D83" s="628"/>
      <c r="E83" s="629"/>
      <c r="F83" s="383"/>
      <c r="G83" s="340"/>
      <c r="H83" s="355">
        <v>2</v>
      </c>
      <c r="I83" s="340"/>
      <c r="J83" s="340"/>
      <c r="K83" s="340">
        <v>0</v>
      </c>
      <c r="L83" s="354"/>
      <c r="M83" s="340"/>
      <c r="N83" s="340"/>
      <c r="P83" t="s">
        <v>627</v>
      </c>
      <c r="R83">
        <f t="shared" si="0"/>
        <v>2</v>
      </c>
    </row>
    <row r="84" spans="1:18" ht="17.25" customHeight="1" x14ac:dyDescent="0.2">
      <c r="A84" s="345">
        <v>4</v>
      </c>
      <c r="B84" s="382" t="s">
        <v>129</v>
      </c>
      <c r="C84" s="627"/>
      <c r="D84" s="628"/>
      <c r="E84" s="629"/>
      <c r="F84" s="383"/>
      <c r="G84" s="340"/>
      <c r="H84" s="355">
        <v>4</v>
      </c>
      <c r="I84" s="340"/>
      <c r="J84" s="340"/>
      <c r="K84" s="340">
        <v>0</v>
      </c>
      <c r="L84" s="354"/>
      <c r="M84" s="340"/>
      <c r="N84" s="340"/>
      <c r="P84" t="s">
        <v>627</v>
      </c>
      <c r="R84">
        <f t="shared" si="0"/>
        <v>4</v>
      </c>
    </row>
    <row r="85" spans="1:18" ht="17.25" customHeight="1" x14ac:dyDescent="0.2">
      <c r="A85" s="345">
        <v>4</v>
      </c>
      <c r="B85" s="382" t="s">
        <v>159</v>
      </c>
      <c r="C85" s="627"/>
      <c r="D85" s="628"/>
      <c r="E85" s="629"/>
      <c r="F85" s="383"/>
      <c r="G85" s="340"/>
      <c r="H85" s="355">
        <v>1</v>
      </c>
      <c r="I85" s="340"/>
      <c r="J85" s="340"/>
      <c r="K85" s="340">
        <v>0</v>
      </c>
      <c r="L85" s="354"/>
      <c r="M85" s="340"/>
      <c r="N85" s="340"/>
      <c r="P85" t="s">
        <v>627</v>
      </c>
      <c r="R85">
        <f t="shared" si="0"/>
        <v>1</v>
      </c>
    </row>
    <row r="86" spans="1:18" ht="17.25" customHeight="1" x14ac:dyDescent="0.2">
      <c r="A86" s="345">
        <v>5</v>
      </c>
      <c r="B86" s="382" t="s">
        <v>129</v>
      </c>
      <c r="C86" s="627"/>
      <c r="D86" s="628"/>
      <c r="E86" s="629"/>
      <c r="F86" s="383"/>
      <c r="G86" s="340"/>
      <c r="H86" s="355">
        <v>6</v>
      </c>
      <c r="I86" s="340"/>
      <c r="J86" s="340"/>
      <c r="K86" s="340">
        <v>0</v>
      </c>
      <c r="L86" s="354"/>
      <c r="M86" s="340"/>
      <c r="N86" s="340"/>
      <c r="P86" t="s">
        <v>627</v>
      </c>
      <c r="R86">
        <f t="shared" si="0"/>
        <v>6</v>
      </c>
    </row>
    <row r="87" spans="1:18" ht="17.25" customHeight="1" x14ac:dyDescent="0.2">
      <c r="A87" s="345">
        <v>5</v>
      </c>
      <c r="B87" s="382" t="s">
        <v>159</v>
      </c>
      <c r="C87" s="627"/>
      <c r="D87" s="628"/>
      <c r="E87" s="629"/>
      <c r="F87" s="383"/>
      <c r="G87" s="340"/>
      <c r="H87" s="355">
        <v>3</v>
      </c>
      <c r="I87" s="340"/>
      <c r="J87" s="340"/>
      <c r="K87" s="340">
        <v>0</v>
      </c>
      <c r="L87" s="354"/>
      <c r="M87" s="340"/>
      <c r="N87" s="340"/>
      <c r="P87" t="s">
        <v>627</v>
      </c>
      <c r="R87">
        <f t="shared" si="0"/>
        <v>3</v>
      </c>
    </row>
    <row r="88" spans="1:18" ht="17.25" customHeight="1" x14ac:dyDescent="0.2">
      <c r="A88" s="345">
        <v>6</v>
      </c>
      <c r="B88" s="382" t="s">
        <v>129</v>
      </c>
      <c r="C88" s="627"/>
      <c r="D88" s="628"/>
      <c r="E88" s="629"/>
      <c r="F88" s="383"/>
      <c r="G88" s="340"/>
      <c r="H88" s="355">
        <v>5</v>
      </c>
      <c r="I88" s="340"/>
      <c r="J88" s="340"/>
      <c r="K88" s="340">
        <v>0</v>
      </c>
      <c r="L88" s="354"/>
      <c r="M88" s="340"/>
      <c r="N88" s="340"/>
      <c r="P88" t="s">
        <v>627</v>
      </c>
      <c r="R88">
        <f t="shared" si="0"/>
        <v>5</v>
      </c>
    </row>
    <row r="89" spans="1:18" ht="17.25" customHeight="1" x14ac:dyDescent="0.2">
      <c r="A89" s="345">
        <v>7</v>
      </c>
      <c r="B89" s="382" t="s">
        <v>129</v>
      </c>
      <c r="C89" s="627"/>
      <c r="D89" s="628"/>
      <c r="E89" s="629"/>
      <c r="F89" s="383"/>
      <c r="G89" s="340"/>
      <c r="H89" s="355">
        <v>4</v>
      </c>
      <c r="I89" s="340"/>
      <c r="J89" s="340"/>
      <c r="K89" s="340">
        <v>0</v>
      </c>
      <c r="L89" s="354"/>
      <c r="M89" s="340"/>
      <c r="N89" s="340"/>
      <c r="P89" t="s">
        <v>627</v>
      </c>
      <c r="R89">
        <f t="shared" si="0"/>
        <v>4</v>
      </c>
    </row>
    <row r="90" spans="1:18" ht="17.25" customHeight="1" x14ac:dyDescent="0.2">
      <c r="A90" s="345">
        <v>7</v>
      </c>
      <c r="B90" s="382" t="s">
        <v>159</v>
      </c>
      <c r="C90" s="627"/>
      <c r="D90" s="628"/>
      <c r="E90" s="629"/>
      <c r="F90" s="383"/>
      <c r="G90" s="340"/>
      <c r="H90" s="355">
        <v>6</v>
      </c>
      <c r="I90" s="340"/>
      <c r="J90" s="340"/>
      <c r="K90" s="340">
        <v>0</v>
      </c>
      <c r="L90" s="354"/>
      <c r="M90" s="340"/>
      <c r="N90" s="340"/>
      <c r="P90" t="s">
        <v>627</v>
      </c>
      <c r="R90">
        <f t="shared" si="0"/>
        <v>6</v>
      </c>
    </row>
    <row r="91" spans="1:18" ht="17.25" customHeight="1" x14ac:dyDescent="0.2">
      <c r="A91" s="345">
        <v>7</v>
      </c>
      <c r="B91" s="382" t="s">
        <v>188</v>
      </c>
      <c r="C91" s="627"/>
      <c r="D91" s="628"/>
      <c r="E91" s="629"/>
      <c r="F91" s="383"/>
      <c r="G91" s="340"/>
      <c r="H91" s="355"/>
      <c r="I91" s="340"/>
      <c r="J91" s="369"/>
      <c r="K91" s="340"/>
      <c r="L91" s="340">
        <v>2</v>
      </c>
      <c r="M91" s="340"/>
      <c r="N91" s="340">
        <v>0</v>
      </c>
      <c r="P91" t="s">
        <v>627</v>
      </c>
      <c r="R91">
        <f t="shared" si="0"/>
        <v>2</v>
      </c>
    </row>
    <row r="92" spans="1:18" ht="17.25" customHeight="1" x14ac:dyDescent="0.2">
      <c r="A92" s="345">
        <v>8</v>
      </c>
      <c r="B92" s="382" t="s">
        <v>129</v>
      </c>
      <c r="C92" s="627"/>
      <c r="D92" s="628"/>
      <c r="E92" s="629"/>
      <c r="F92" s="383"/>
      <c r="G92" s="340"/>
      <c r="H92" s="355">
        <v>4</v>
      </c>
      <c r="I92" s="340"/>
      <c r="J92" s="340"/>
      <c r="K92" s="340">
        <v>0</v>
      </c>
      <c r="L92" s="354"/>
      <c r="M92" s="340"/>
      <c r="N92" s="340"/>
      <c r="P92" t="s">
        <v>627</v>
      </c>
      <c r="R92">
        <f t="shared" si="0"/>
        <v>4</v>
      </c>
    </row>
    <row r="93" spans="1:18" ht="17.25" customHeight="1" x14ac:dyDescent="0.2">
      <c r="A93" s="345">
        <v>8</v>
      </c>
      <c r="B93" s="382" t="s">
        <v>159</v>
      </c>
      <c r="C93" s="627"/>
      <c r="D93" s="628"/>
      <c r="E93" s="629"/>
      <c r="F93" s="383"/>
      <c r="G93" s="340"/>
      <c r="H93" s="355">
        <v>7</v>
      </c>
      <c r="I93" s="340"/>
      <c r="J93" s="340"/>
      <c r="K93" s="340">
        <v>0</v>
      </c>
      <c r="L93" s="354"/>
      <c r="M93" s="340"/>
      <c r="N93" s="340"/>
      <c r="P93" t="s">
        <v>627</v>
      </c>
      <c r="R93">
        <f t="shared" si="0"/>
        <v>7</v>
      </c>
    </row>
    <row r="94" spans="1:18" ht="17.25" customHeight="1" x14ac:dyDescent="0.2">
      <c r="A94" s="345">
        <v>9</v>
      </c>
      <c r="B94" s="382" t="s">
        <v>129</v>
      </c>
      <c r="C94" s="627"/>
      <c r="D94" s="628"/>
      <c r="E94" s="629"/>
      <c r="F94" s="383"/>
      <c r="G94" s="340"/>
      <c r="H94" s="355">
        <v>9</v>
      </c>
      <c r="I94" s="340"/>
      <c r="J94" s="340"/>
      <c r="K94" s="340">
        <v>0</v>
      </c>
      <c r="L94" s="354"/>
      <c r="M94" s="340"/>
      <c r="N94" s="340"/>
      <c r="P94" t="s">
        <v>627</v>
      </c>
      <c r="R94">
        <f t="shared" si="0"/>
        <v>9</v>
      </c>
    </row>
    <row r="95" spans="1:18" ht="17.25" customHeight="1" x14ac:dyDescent="0.2">
      <c r="A95" s="345">
        <v>10</v>
      </c>
      <c r="B95" s="382" t="s">
        <v>493</v>
      </c>
      <c r="C95" s="627"/>
      <c r="D95" s="628"/>
      <c r="E95" s="629"/>
      <c r="F95" s="383"/>
      <c r="G95" s="340"/>
      <c r="H95" s="355"/>
      <c r="I95" s="340"/>
      <c r="J95" s="340"/>
      <c r="K95" s="340"/>
      <c r="L95" s="354">
        <v>1</v>
      </c>
      <c r="M95" s="340"/>
      <c r="N95" s="340">
        <v>0</v>
      </c>
      <c r="P95" t="s">
        <v>627</v>
      </c>
      <c r="R95">
        <f t="shared" si="0"/>
        <v>1</v>
      </c>
    </row>
    <row r="96" spans="1:18" ht="17.25" customHeight="1" x14ac:dyDescent="0.2">
      <c r="A96" s="345">
        <v>11</v>
      </c>
      <c r="B96" s="383" t="s">
        <v>129</v>
      </c>
      <c r="C96" s="627"/>
      <c r="D96" s="628"/>
      <c r="E96" s="629"/>
      <c r="F96" s="389"/>
      <c r="G96" s="340"/>
      <c r="H96" s="355">
        <v>1</v>
      </c>
      <c r="I96" s="340"/>
      <c r="J96" s="340"/>
      <c r="K96" s="340">
        <v>0</v>
      </c>
      <c r="L96" s="354"/>
      <c r="M96" s="340"/>
      <c r="N96" s="340"/>
      <c r="P96" t="s">
        <v>627</v>
      </c>
      <c r="R96">
        <f t="shared" si="0"/>
        <v>1</v>
      </c>
    </row>
    <row r="97" spans="1:18" ht="17.25" customHeight="1" x14ac:dyDescent="0.2">
      <c r="A97" s="345">
        <v>11</v>
      </c>
      <c r="B97" s="383" t="s">
        <v>188</v>
      </c>
      <c r="C97" s="627"/>
      <c r="D97" s="628"/>
      <c r="E97" s="629"/>
      <c r="F97" s="389"/>
      <c r="G97" s="340"/>
      <c r="H97" s="355"/>
      <c r="I97" s="340"/>
      <c r="J97" s="340"/>
      <c r="K97" s="340"/>
      <c r="L97" s="354">
        <v>1</v>
      </c>
      <c r="M97" s="340"/>
      <c r="N97" s="340">
        <v>0</v>
      </c>
      <c r="P97" t="s">
        <v>627</v>
      </c>
      <c r="R97">
        <f t="shared" si="0"/>
        <v>1</v>
      </c>
    </row>
    <row r="98" spans="1:18" ht="17.25" customHeight="1" x14ac:dyDescent="0.2">
      <c r="A98" s="345">
        <v>12</v>
      </c>
      <c r="B98" s="383" t="s">
        <v>129</v>
      </c>
      <c r="C98" s="627"/>
      <c r="D98" s="628"/>
      <c r="E98" s="629"/>
      <c r="F98" s="389"/>
      <c r="G98" s="340"/>
      <c r="H98" s="355">
        <v>1</v>
      </c>
      <c r="I98" s="340"/>
      <c r="J98" s="340"/>
      <c r="K98" s="340">
        <v>0</v>
      </c>
      <c r="L98" s="354"/>
      <c r="M98" s="340"/>
      <c r="N98" s="340"/>
      <c r="P98" t="s">
        <v>627</v>
      </c>
      <c r="R98">
        <f t="shared" si="0"/>
        <v>1</v>
      </c>
    </row>
    <row r="99" spans="1:18" ht="17.25" customHeight="1" x14ac:dyDescent="0.2">
      <c r="A99" s="345">
        <v>13</v>
      </c>
      <c r="B99" s="383" t="s">
        <v>129</v>
      </c>
      <c r="C99" s="627"/>
      <c r="D99" s="628"/>
      <c r="E99" s="629"/>
      <c r="F99" s="389"/>
      <c r="G99" s="340"/>
      <c r="H99" s="355">
        <v>4</v>
      </c>
      <c r="I99" s="340"/>
      <c r="J99" s="340"/>
      <c r="K99" s="340">
        <v>0</v>
      </c>
      <c r="L99" s="354"/>
      <c r="M99" s="340"/>
      <c r="N99" s="340"/>
      <c r="P99" t="s">
        <v>627</v>
      </c>
      <c r="R99">
        <f t="shared" si="0"/>
        <v>4</v>
      </c>
    </row>
    <row r="100" spans="1:18" ht="17.25" customHeight="1" x14ac:dyDescent="0.2">
      <c r="A100" s="345">
        <v>14</v>
      </c>
      <c r="B100" s="383" t="s">
        <v>129</v>
      </c>
      <c r="C100" s="627"/>
      <c r="D100" s="628"/>
      <c r="E100" s="629"/>
      <c r="F100" s="389"/>
      <c r="G100" s="340"/>
      <c r="H100" s="355">
        <v>2</v>
      </c>
      <c r="I100" s="340"/>
      <c r="J100" s="340"/>
      <c r="K100" s="340"/>
      <c r="L100" s="354"/>
      <c r="M100" s="340"/>
      <c r="N100" s="340"/>
      <c r="P100" t="s">
        <v>627</v>
      </c>
      <c r="R100">
        <f t="shared" si="0"/>
        <v>2</v>
      </c>
    </row>
    <row r="101" spans="1:18" ht="17.25" customHeight="1" x14ac:dyDescent="0.2">
      <c r="A101" s="345">
        <v>14</v>
      </c>
      <c r="B101" s="383" t="s">
        <v>232</v>
      </c>
      <c r="C101" s="627"/>
      <c r="D101" s="628"/>
      <c r="E101" s="629"/>
      <c r="F101" s="389"/>
      <c r="G101" s="340"/>
      <c r="H101" s="355"/>
      <c r="I101" s="340"/>
      <c r="J101" s="340"/>
      <c r="K101" s="340"/>
      <c r="L101" s="354">
        <v>1</v>
      </c>
      <c r="M101" s="340"/>
      <c r="N101" s="340">
        <v>0</v>
      </c>
      <c r="P101" t="s">
        <v>627</v>
      </c>
      <c r="R101">
        <f t="shared" si="0"/>
        <v>1</v>
      </c>
    </row>
    <row r="102" spans="1:18" ht="17.25" customHeight="1" x14ac:dyDescent="0.2">
      <c r="A102" s="345">
        <v>17</v>
      </c>
      <c r="B102" s="383" t="s">
        <v>159</v>
      </c>
      <c r="C102" s="627"/>
      <c r="D102" s="628"/>
      <c r="E102" s="629"/>
      <c r="F102" s="389"/>
      <c r="G102" s="340"/>
      <c r="H102" s="355">
        <v>1</v>
      </c>
      <c r="I102" s="340"/>
      <c r="J102" s="340"/>
      <c r="K102" s="340"/>
      <c r="L102" s="354"/>
      <c r="M102" s="340"/>
      <c r="N102" s="340"/>
      <c r="P102" t="s">
        <v>627</v>
      </c>
      <c r="R102">
        <f t="shared" si="0"/>
        <v>1</v>
      </c>
    </row>
    <row r="103" spans="1:18" ht="17.25" customHeight="1" x14ac:dyDescent="0.2">
      <c r="A103" s="345">
        <v>20</v>
      </c>
      <c r="B103" s="383" t="s">
        <v>348</v>
      </c>
      <c r="C103" s="627"/>
      <c r="D103" s="628"/>
      <c r="E103" s="629"/>
      <c r="F103" s="389"/>
      <c r="G103" s="340"/>
      <c r="H103" s="355">
        <v>2</v>
      </c>
      <c r="I103" s="340"/>
      <c r="J103" s="340"/>
      <c r="K103" s="340">
        <v>0</v>
      </c>
      <c r="L103" s="354"/>
      <c r="M103" s="340"/>
      <c r="N103" s="340"/>
      <c r="P103" t="s">
        <v>627</v>
      </c>
      <c r="R103">
        <f t="shared" si="0"/>
        <v>2</v>
      </c>
    </row>
    <row r="104" spans="1:18" ht="17.25" customHeight="1" x14ac:dyDescent="0.2">
      <c r="A104" s="18"/>
      <c r="B104" s="2"/>
      <c r="C104" s="564"/>
      <c r="D104" s="565"/>
      <c r="E104" s="566"/>
      <c r="F104" s="33"/>
      <c r="G104" s="9"/>
      <c r="H104" s="4"/>
      <c r="I104" s="9"/>
      <c r="J104" s="9"/>
      <c r="K104" s="9"/>
      <c r="L104" s="17"/>
      <c r="M104" s="9"/>
      <c r="N104" s="9"/>
    </row>
    <row r="105" spans="1:18" x14ac:dyDescent="0.2">
      <c r="A105" s="18"/>
      <c r="B105" s="2"/>
      <c r="C105" s="564"/>
      <c r="D105" s="565"/>
      <c r="E105" s="566"/>
      <c r="F105" s="33"/>
      <c r="G105" s="9"/>
      <c r="H105" s="4"/>
      <c r="I105" s="9"/>
      <c r="J105" s="9"/>
      <c r="K105" s="9"/>
      <c r="L105" s="17"/>
      <c r="M105" s="9"/>
      <c r="N105" s="9"/>
    </row>
    <row r="106" spans="1:18" x14ac:dyDescent="0.2">
      <c r="A106" s="18"/>
      <c r="B106" s="2"/>
      <c r="C106" s="564"/>
      <c r="D106" s="565"/>
      <c r="E106" s="566"/>
      <c r="F106" s="33"/>
      <c r="G106" s="9"/>
      <c r="H106" s="4"/>
      <c r="I106" s="9"/>
      <c r="J106" s="9"/>
      <c r="K106" s="9"/>
      <c r="L106" s="17"/>
      <c r="M106" s="9"/>
      <c r="N106" s="9"/>
    </row>
  </sheetData>
  <autoFilter ref="A24:P103" xr:uid="{4BE3E917-AC87-4437-A5C6-7C1C16625A4C}"/>
  <mergeCells count="116">
    <mergeCell ref="C103:E103"/>
    <mergeCell ref="C104:E104"/>
    <mergeCell ref="C105:E105"/>
    <mergeCell ref="C106:E106"/>
    <mergeCell ref="C97:E97"/>
    <mergeCell ref="C98:E98"/>
    <mergeCell ref="C99:E99"/>
    <mergeCell ref="C100:E100"/>
    <mergeCell ref="C101:E101"/>
    <mergeCell ref="C102:E102"/>
    <mergeCell ref="C91:E91"/>
    <mergeCell ref="C92:E92"/>
    <mergeCell ref="C93:E93"/>
    <mergeCell ref="C94:E94"/>
    <mergeCell ref="C95:E95"/>
    <mergeCell ref="C96:E96"/>
    <mergeCell ref="C85:E85"/>
    <mergeCell ref="C86:E86"/>
    <mergeCell ref="C87:E87"/>
    <mergeCell ref="C88:E88"/>
    <mergeCell ref="C89:E89"/>
    <mergeCell ref="C90:E90"/>
    <mergeCell ref="C80:E80"/>
    <mergeCell ref="C81:E81"/>
    <mergeCell ref="C82:E82"/>
    <mergeCell ref="C83:E83"/>
    <mergeCell ref="C84:E84"/>
    <mergeCell ref="C73:E73"/>
    <mergeCell ref="C74:E74"/>
    <mergeCell ref="C75:E75"/>
    <mergeCell ref="C76:E76"/>
    <mergeCell ref="C77:E77"/>
    <mergeCell ref="C78:E78"/>
    <mergeCell ref="C67:E67"/>
    <mergeCell ref="C68:E68"/>
    <mergeCell ref="C69:E69"/>
    <mergeCell ref="C70:E70"/>
    <mergeCell ref="C71:E71"/>
    <mergeCell ref="C72:E72"/>
    <mergeCell ref="C61:E61"/>
    <mergeCell ref="C62:E62"/>
    <mergeCell ref="C63:E63"/>
    <mergeCell ref="C64:E64"/>
    <mergeCell ref="C65:E65"/>
    <mergeCell ref="C66:E66"/>
    <mergeCell ref="C55:E55"/>
    <mergeCell ref="C56:E56"/>
    <mergeCell ref="C57:E57"/>
    <mergeCell ref="C58:E58"/>
    <mergeCell ref="C59:E59"/>
    <mergeCell ref="C60:E60"/>
    <mergeCell ref="C49:E49"/>
    <mergeCell ref="C50:E50"/>
    <mergeCell ref="C51:E51"/>
    <mergeCell ref="C52:E52"/>
    <mergeCell ref="C53:E53"/>
    <mergeCell ref="C54:E54"/>
    <mergeCell ref="C43:E43"/>
    <mergeCell ref="C44:E44"/>
    <mergeCell ref="C45:E45"/>
    <mergeCell ref="C46:E46"/>
    <mergeCell ref="C47:E47"/>
    <mergeCell ref="C48:E48"/>
    <mergeCell ref="C37:E37"/>
    <mergeCell ref="C38:E38"/>
    <mergeCell ref="C39:E39"/>
    <mergeCell ref="C40:E40"/>
    <mergeCell ref="C41:E41"/>
    <mergeCell ref="C42:E42"/>
    <mergeCell ref="C31:E31"/>
    <mergeCell ref="C32:E32"/>
    <mergeCell ref="C33:E33"/>
    <mergeCell ref="C34:E34"/>
    <mergeCell ref="C35:E35"/>
    <mergeCell ref="C36:E36"/>
    <mergeCell ref="L25:N25"/>
    <mergeCell ref="C26:E26"/>
    <mergeCell ref="C27:E27"/>
    <mergeCell ref="C28:E28"/>
    <mergeCell ref="C29:E29"/>
    <mergeCell ref="C30:E30"/>
    <mergeCell ref="E17:I17"/>
    <mergeCell ref="E18:H18"/>
    <mergeCell ref="E19:K19"/>
    <mergeCell ref="E20:H20"/>
    <mergeCell ref="E22:H22"/>
    <mergeCell ref="H25:J25"/>
    <mergeCell ref="A12:B12"/>
    <mergeCell ref="E12:H12"/>
    <mergeCell ref="A13:B13"/>
    <mergeCell ref="A14:B14"/>
    <mergeCell ref="E15:H15"/>
    <mergeCell ref="A16:B16"/>
    <mergeCell ref="E16:I16"/>
    <mergeCell ref="A8:B8"/>
    <mergeCell ref="E8:H8"/>
    <mergeCell ref="A10:B10"/>
    <mergeCell ref="A11:B11"/>
    <mergeCell ref="A5:B5"/>
    <mergeCell ref="E5:G5"/>
    <mergeCell ref="I5:J5"/>
    <mergeCell ref="K5:M5"/>
    <mergeCell ref="A6:B6"/>
    <mergeCell ref="I6:J6"/>
    <mergeCell ref="K6:M6"/>
    <mergeCell ref="R7:S7"/>
    <mergeCell ref="A1:E1"/>
    <mergeCell ref="A2:B2"/>
    <mergeCell ref="A3:B3"/>
    <mergeCell ref="I3:J3"/>
    <mergeCell ref="K3:M3"/>
    <mergeCell ref="A4:B4"/>
    <mergeCell ref="E4:G4"/>
    <mergeCell ref="I4:J4"/>
    <mergeCell ref="K4:M4"/>
    <mergeCell ref="A7:B7"/>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U289"/>
  <sheetViews>
    <sheetView topLeftCell="A71" workbookViewId="0">
      <selection activeCell="B277" sqref="B277"/>
    </sheetView>
  </sheetViews>
  <sheetFormatPr baseColWidth="10" defaultColWidth="8.83203125" defaultRowHeight="15" x14ac:dyDescent="0.2"/>
  <cols>
    <col min="1" max="1" width="4.5" style="1" customWidth="1"/>
    <col min="2" max="2" width="31.5" style="1" customWidth="1"/>
    <col min="3" max="3" width="8.6640625" style="1" customWidth="1"/>
    <col min="4" max="4" width="0.6640625" style="1" customWidth="1"/>
    <col min="5" max="5" width="3.1640625" style="1" customWidth="1"/>
    <col min="6" max="6" width="9.6640625" customWidth="1"/>
    <col min="7" max="7" width="7.6640625" customWidth="1"/>
    <col min="8" max="8" width="8.6640625" customWidth="1"/>
    <col min="9" max="9" width="7.33203125" customWidth="1"/>
    <col min="10" max="10" width="5.83203125" customWidth="1"/>
    <col min="11" max="12" width="7.6640625" customWidth="1"/>
    <col min="13" max="13" width="7" customWidth="1"/>
    <col min="14" max="14" width="8.83203125" customWidth="1"/>
    <col min="15" max="15" width="8.5" customWidth="1"/>
    <col min="16" max="16" width="9" customWidth="1"/>
    <col min="17" max="1027" width="8.5" customWidth="1"/>
  </cols>
  <sheetData>
    <row r="1" spans="1:21" ht="15" customHeight="1" x14ac:dyDescent="0.2">
      <c r="A1" s="593" t="s">
        <v>80</v>
      </c>
      <c r="B1" s="594"/>
      <c r="C1" s="595"/>
      <c r="D1" s="595"/>
      <c r="E1" s="595"/>
      <c r="J1" s="32"/>
    </row>
    <row r="2" spans="1:21" ht="15" customHeight="1" x14ac:dyDescent="0.2">
      <c r="A2" s="596" t="s">
        <v>519</v>
      </c>
      <c r="B2" s="597"/>
      <c r="C2" s="54"/>
      <c r="D2" s="86"/>
      <c r="E2" s="11"/>
      <c r="F2" s="8"/>
      <c r="G2" s="8"/>
      <c r="H2" s="8"/>
      <c r="I2" s="8"/>
      <c r="J2" s="7"/>
      <c r="K2" s="8"/>
      <c r="L2" s="8"/>
      <c r="M2" s="8"/>
      <c r="N2" s="8"/>
    </row>
    <row r="3" spans="1:21" ht="15" customHeight="1" x14ac:dyDescent="0.2">
      <c r="A3" s="589" t="s">
        <v>373</v>
      </c>
      <c r="B3" s="590"/>
      <c r="C3" s="132" t="s">
        <v>381</v>
      </c>
      <c r="D3" s="6"/>
      <c r="E3" s="53" t="s">
        <v>79</v>
      </c>
      <c r="F3" s="82"/>
      <c r="G3" s="83"/>
      <c r="H3" s="84" t="s">
        <v>0</v>
      </c>
      <c r="I3" s="598" t="s">
        <v>1</v>
      </c>
      <c r="J3" s="598"/>
      <c r="K3" s="599" t="s">
        <v>8</v>
      </c>
      <c r="L3" s="599"/>
      <c r="M3" s="599"/>
      <c r="N3" s="6"/>
    </row>
    <row r="4" spans="1:21" ht="15" customHeight="1" x14ac:dyDescent="0.2">
      <c r="A4" s="589" t="s">
        <v>293</v>
      </c>
      <c r="B4" s="590"/>
      <c r="C4" s="57" t="s">
        <v>491</v>
      </c>
      <c r="D4" s="49"/>
      <c r="E4" s="591" t="s">
        <v>2</v>
      </c>
      <c r="F4" s="591"/>
      <c r="G4" s="600"/>
      <c r="H4" s="163">
        <v>43815</v>
      </c>
      <c r="I4" s="592" t="s">
        <v>374</v>
      </c>
      <c r="J4" s="592"/>
      <c r="K4" s="660" t="s">
        <v>375</v>
      </c>
      <c r="L4" s="660"/>
      <c r="M4" s="660"/>
      <c r="N4" s="47"/>
      <c r="P4" s="339" t="s">
        <v>604</v>
      </c>
    </row>
    <row r="5" spans="1:21" ht="15" customHeight="1" x14ac:dyDescent="0.2">
      <c r="A5" s="589" t="s">
        <v>249</v>
      </c>
      <c r="B5" s="590"/>
      <c r="C5" s="183">
        <v>44067</v>
      </c>
      <c r="D5" s="49"/>
      <c r="E5" s="591" t="s">
        <v>3</v>
      </c>
      <c r="F5" s="591"/>
      <c r="G5" s="591"/>
      <c r="H5" s="258" t="s">
        <v>376</v>
      </c>
      <c r="I5" s="657" t="s">
        <v>377</v>
      </c>
      <c r="J5" s="657"/>
      <c r="K5" s="592" t="s">
        <v>378</v>
      </c>
      <c r="L5" s="592"/>
      <c r="M5" s="592"/>
      <c r="N5" s="47"/>
      <c r="P5" s="369" t="s">
        <v>660</v>
      </c>
      <c r="Q5" s="369"/>
      <c r="R5" s="369"/>
      <c r="S5" s="369"/>
      <c r="T5" s="369"/>
      <c r="U5" s="369"/>
    </row>
    <row r="6" spans="1:21" ht="15" customHeight="1" x14ac:dyDescent="0.2">
      <c r="A6" s="589" t="s">
        <v>9</v>
      </c>
      <c r="B6" s="590"/>
      <c r="C6" s="57" t="s">
        <v>321</v>
      </c>
      <c r="D6" s="49"/>
      <c r="E6" s="52" t="s">
        <v>4</v>
      </c>
      <c r="F6" s="52"/>
      <c r="G6" s="52"/>
      <c r="H6" s="52"/>
      <c r="I6" s="592"/>
      <c r="J6" s="592"/>
      <c r="K6" s="592"/>
      <c r="L6" s="592"/>
      <c r="M6" s="592"/>
      <c r="N6" s="47"/>
      <c r="P6" s="376">
        <v>44161</v>
      </c>
      <c r="Q6" s="369"/>
      <c r="R6" s="369"/>
      <c r="S6" s="369"/>
      <c r="T6" s="369"/>
      <c r="U6" s="369"/>
    </row>
    <row r="7" spans="1:21" ht="15" customHeight="1" x14ac:dyDescent="0.2">
      <c r="A7" s="582" t="s">
        <v>10</v>
      </c>
      <c r="B7" s="583"/>
      <c r="C7" s="58">
        <v>20</v>
      </c>
      <c r="D7" s="50"/>
      <c r="E7" s="39" t="s">
        <v>92</v>
      </c>
      <c r="F7" s="39"/>
      <c r="G7" s="39"/>
      <c r="H7" s="39"/>
      <c r="I7" s="39"/>
      <c r="P7" s="369"/>
      <c r="Q7" s="372"/>
      <c r="R7" s="617"/>
      <c r="S7" s="617"/>
      <c r="T7" s="369"/>
      <c r="U7" s="369"/>
    </row>
    <row r="8" spans="1:21" ht="53.25" customHeight="1" x14ac:dyDescent="0.2">
      <c r="A8" s="584" t="s">
        <v>520</v>
      </c>
      <c r="B8" s="585"/>
      <c r="C8" s="57"/>
      <c r="D8" s="6"/>
      <c r="E8" s="575" t="s">
        <v>86</v>
      </c>
      <c r="F8" s="576"/>
      <c r="G8" s="586"/>
      <c r="H8" s="577"/>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2">
      <c r="A9" s="70"/>
      <c r="B9" s="51"/>
      <c r="C9" s="55"/>
      <c r="D9" s="6"/>
      <c r="E9" s="52" t="s">
        <v>87</v>
      </c>
      <c r="F9" s="34"/>
      <c r="G9" s="35"/>
      <c r="H9" s="35"/>
      <c r="I9" s="52">
        <v>1.8</v>
      </c>
      <c r="J9" s="9">
        <v>1.9</v>
      </c>
      <c r="K9" s="9">
        <v>1.8</v>
      </c>
      <c r="L9" s="27"/>
      <c r="M9" s="27"/>
      <c r="N9" s="27"/>
      <c r="P9" s="342"/>
      <c r="Q9" s="342"/>
      <c r="R9" s="342"/>
      <c r="S9" s="342"/>
      <c r="T9" s="342"/>
      <c r="U9" s="342"/>
    </row>
    <row r="10" spans="1:21" ht="15" customHeight="1" x14ac:dyDescent="0.2">
      <c r="A10" s="587" t="s">
        <v>154</v>
      </c>
      <c r="B10" s="588"/>
      <c r="C10" s="62">
        <v>-33.369999999999997</v>
      </c>
      <c r="D10" s="6"/>
      <c r="E10" s="34" t="s">
        <v>314</v>
      </c>
      <c r="F10" s="35"/>
      <c r="G10" s="85"/>
      <c r="H10" s="35"/>
      <c r="I10" s="52">
        <v>1.8</v>
      </c>
      <c r="J10" s="9">
        <v>1.9</v>
      </c>
      <c r="K10" s="9">
        <v>1.8</v>
      </c>
      <c r="L10" s="130">
        <v>60</v>
      </c>
      <c r="M10" s="44"/>
      <c r="N10" s="9">
        <v>80</v>
      </c>
      <c r="O10" t="s">
        <v>379</v>
      </c>
      <c r="P10" s="342"/>
      <c r="Q10" s="342"/>
      <c r="R10" s="342"/>
      <c r="S10" s="342"/>
      <c r="T10" s="375"/>
      <c r="U10" s="342"/>
    </row>
    <row r="11" spans="1:21" ht="15" customHeight="1" x14ac:dyDescent="0.2">
      <c r="A11" s="573" t="s">
        <v>176</v>
      </c>
      <c r="B11" s="574"/>
      <c r="C11" s="57">
        <v>150.166</v>
      </c>
      <c r="D11" s="6"/>
      <c r="E11" s="63" t="s">
        <v>315</v>
      </c>
      <c r="F11" s="37"/>
      <c r="G11" s="38"/>
      <c r="H11" s="38"/>
      <c r="I11" s="52">
        <v>0.1</v>
      </c>
      <c r="J11" s="9">
        <v>0.15</v>
      </c>
      <c r="K11" s="9">
        <v>0.1</v>
      </c>
      <c r="L11" s="200">
        <v>8</v>
      </c>
      <c r="M11" s="130"/>
      <c r="N11" s="130"/>
      <c r="P11" s="342">
        <v>0.1</v>
      </c>
      <c r="Q11" s="342">
        <v>0.5</v>
      </c>
      <c r="R11" s="342">
        <v>0.2</v>
      </c>
      <c r="S11" s="358">
        <v>9</v>
      </c>
      <c r="T11" s="342">
        <v>0</v>
      </c>
      <c r="U11" s="342">
        <v>100</v>
      </c>
    </row>
    <row r="12" spans="1:21" ht="15" customHeight="1" x14ac:dyDescent="0.2">
      <c r="A12" s="573" t="s">
        <v>383</v>
      </c>
      <c r="B12" s="574"/>
      <c r="C12" s="54" t="s">
        <v>515</v>
      </c>
      <c r="D12" s="2"/>
      <c r="E12" s="575" t="s">
        <v>316</v>
      </c>
      <c r="F12" s="576"/>
      <c r="G12" s="576"/>
      <c r="H12" s="577"/>
      <c r="I12" s="36"/>
      <c r="J12" s="9"/>
      <c r="K12" s="9"/>
      <c r="L12" s="9"/>
      <c r="M12" s="44"/>
      <c r="N12" s="9"/>
      <c r="O12" s="7"/>
      <c r="P12" s="342"/>
      <c r="Q12" s="342"/>
      <c r="R12" s="342"/>
      <c r="S12" s="342"/>
      <c r="T12" s="375"/>
      <c r="U12" s="342"/>
    </row>
    <row r="13" spans="1:21" ht="15" customHeight="1" x14ac:dyDescent="0.2">
      <c r="A13" s="578" t="s">
        <v>178</v>
      </c>
      <c r="B13" s="579"/>
      <c r="C13" s="59">
        <v>1</v>
      </c>
      <c r="D13" s="49"/>
      <c r="E13" s="64" t="s">
        <v>317</v>
      </c>
      <c r="F13" s="64"/>
      <c r="G13" s="64"/>
      <c r="H13" s="46"/>
      <c r="I13" s="52">
        <v>0.1</v>
      </c>
      <c r="J13" s="9">
        <v>0.2</v>
      </c>
      <c r="K13" s="9">
        <v>0.15</v>
      </c>
      <c r="L13" s="130">
        <v>5</v>
      </c>
      <c r="M13" s="130"/>
      <c r="N13" s="130"/>
      <c r="O13" s="7"/>
      <c r="P13" s="342">
        <v>0.2</v>
      </c>
      <c r="Q13" s="342">
        <v>0.6</v>
      </c>
      <c r="R13" s="396">
        <v>0.4</v>
      </c>
      <c r="S13" s="342">
        <v>15</v>
      </c>
      <c r="T13" s="342">
        <v>0</v>
      </c>
      <c r="U13" s="342">
        <v>100</v>
      </c>
    </row>
    <row r="14" spans="1:21" ht="15" customHeight="1" x14ac:dyDescent="0.2">
      <c r="A14" s="573" t="s">
        <v>310</v>
      </c>
      <c r="B14" s="574"/>
      <c r="C14" s="57">
        <v>1106</v>
      </c>
      <c r="D14" s="49"/>
      <c r="E14" s="11"/>
      <c r="F14" s="8"/>
      <c r="G14" s="260"/>
      <c r="H14" s="38"/>
      <c r="I14" s="38"/>
      <c r="J14" s="8"/>
      <c r="K14" s="8"/>
      <c r="L14" s="8"/>
      <c r="M14" s="48"/>
      <c r="N14" s="8"/>
      <c r="O14" s="7"/>
      <c r="P14" s="7"/>
    </row>
    <row r="15" spans="1:21" ht="15" customHeight="1" x14ac:dyDescent="0.2">
      <c r="A15" s="14" t="s">
        <v>16</v>
      </c>
      <c r="B15" s="29"/>
      <c r="C15" s="185" t="s">
        <v>261</v>
      </c>
      <c r="D15" s="49"/>
      <c r="E15" s="570" t="s">
        <v>5</v>
      </c>
      <c r="F15" s="571"/>
      <c r="G15" s="571"/>
      <c r="H15" s="571"/>
      <c r="I15" s="88"/>
      <c r="J15" s="74"/>
      <c r="K15" s="87"/>
      <c r="L15" s="7"/>
      <c r="M15" s="7"/>
      <c r="N15" s="7"/>
      <c r="O15" s="7"/>
      <c r="P15" s="7"/>
    </row>
    <row r="16" spans="1:21" ht="15" customHeight="1" x14ac:dyDescent="0.2">
      <c r="A16" s="580" t="s">
        <v>17</v>
      </c>
      <c r="B16" s="581"/>
      <c r="C16" s="57"/>
      <c r="D16" s="5"/>
      <c r="E16" s="567" t="s">
        <v>100</v>
      </c>
      <c r="F16" s="568"/>
      <c r="G16" s="568"/>
      <c r="H16" s="568"/>
      <c r="I16" s="568"/>
      <c r="J16" s="74">
        <v>0</v>
      </c>
      <c r="K16" s="87"/>
      <c r="L16" s="6"/>
      <c r="M16" s="6"/>
      <c r="N16" s="7"/>
      <c r="O16" s="7"/>
      <c r="P16" s="7"/>
    </row>
    <row r="17" spans="1:16" ht="15" customHeight="1" x14ac:dyDescent="0.2">
      <c r="A17" s="26"/>
      <c r="B17" s="6" t="s">
        <v>517</v>
      </c>
      <c r="C17" s="12"/>
      <c r="D17" s="259"/>
      <c r="E17" s="567" t="s">
        <v>101</v>
      </c>
      <c r="F17" s="568"/>
      <c r="G17" s="568"/>
      <c r="H17" s="568"/>
      <c r="I17" s="569"/>
      <c r="J17" s="17">
        <v>100</v>
      </c>
      <c r="K17" s="4"/>
      <c r="L17" s="7" t="s">
        <v>380</v>
      </c>
      <c r="M17" s="7"/>
    </row>
    <row r="18" spans="1:16" ht="18" customHeight="1" x14ac:dyDescent="0.2">
      <c r="A18" s="26"/>
      <c r="B18" s="6"/>
      <c r="C18" s="12"/>
      <c r="D18" s="6"/>
      <c r="E18" s="613" t="s">
        <v>91</v>
      </c>
      <c r="F18" s="594"/>
      <c r="G18" s="594"/>
      <c r="H18" s="594"/>
      <c r="I18" s="96"/>
      <c r="J18" s="199">
        <v>8</v>
      </c>
      <c r="K18" s="42"/>
      <c r="L18" s="41"/>
    </row>
    <row r="19" spans="1:16" ht="15" customHeight="1" x14ac:dyDescent="0.2">
      <c r="A19" s="16"/>
      <c r="B19" s="28"/>
      <c r="C19" s="56"/>
      <c r="D19" s="6"/>
      <c r="E19" s="614" t="s">
        <v>81</v>
      </c>
      <c r="F19" s="614"/>
      <c r="G19" s="614"/>
      <c r="H19" s="614"/>
      <c r="I19" s="614"/>
      <c r="J19" s="614"/>
      <c r="K19" s="614"/>
      <c r="L19" s="7"/>
      <c r="M19" s="7"/>
    </row>
    <row r="20" spans="1:16" ht="15" customHeight="1" x14ac:dyDescent="0.2">
      <c r="A20" s="16"/>
      <c r="B20" s="28"/>
      <c r="C20" s="61"/>
      <c r="D20" s="6"/>
      <c r="E20" s="615" t="s">
        <v>82</v>
      </c>
      <c r="F20" s="586"/>
      <c r="G20" s="586"/>
      <c r="H20" s="616"/>
      <c r="I20" s="15">
        <v>1</v>
      </c>
      <c r="J20" s="15">
        <v>2</v>
      </c>
      <c r="K20" s="9">
        <v>1</v>
      </c>
      <c r="L20" s="9">
        <v>1</v>
      </c>
      <c r="M20" s="9">
        <v>1</v>
      </c>
      <c r="N20" s="129" t="s">
        <v>202</v>
      </c>
      <c r="O20" s="129" t="s">
        <v>203</v>
      </c>
    </row>
    <row r="21" spans="1:16" ht="15" customHeight="1" x14ac:dyDescent="0.2">
      <c r="A21" s="14" t="s">
        <v>18</v>
      </c>
      <c r="B21" s="29"/>
      <c r="C21" s="60" t="s">
        <v>124</v>
      </c>
      <c r="D21" s="6"/>
      <c r="E21" s="13"/>
      <c r="F21" s="32"/>
      <c r="G21" s="65"/>
      <c r="H21" s="66"/>
      <c r="I21" s="15">
        <v>1</v>
      </c>
      <c r="J21" s="15">
        <v>1</v>
      </c>
      <c r="K21" s="9">
        <v>1</v>
      </c>
      <c r="L21" s="9">
        <v>2</v>
      </c>
      <c r="M21" s="9">
        <v>1</v>
      </c>
      <c r="N21" s="129">
        <f>AVERAGE(I20:M21)</f>
        <v>1.2</v>
      </c>
      <c r="O21" s="129">
        <f>SQRT(VAR(I20:M21)/10)</f>
        <v>0.13333333333333333</v>
      </c>
    </row>
    <row r="22" spans="1:16" ht="15" customHeight="1" x14ac:dyDescent="0.2">
      <c r="A22" s="68"/>
      <c r="B22" s="69" t="s">
        <v>265</v>
      </c>
      <c r="C22" s="61"/>
      <c r="D22" s="6"/>
      <c r="E22" s="575" t="s">
        <v>93</v>
      </c>
      <c r="F22" s="576"/>
      <c r="G22" s="576"/>
      <c r="H22" s="576"/>
      <c r="I22" s="67" t="s">
        <v>350</v>
      </c>
      <c r="J22" s="3"/>
      <c r="K22" s="3"/>
      <c r="L22" s="3"/>
      <c r="M22" s="4"/>
    </row>
    <row r="23" spans="1:16" ht="7.5" customHeight="1" x14ac:dyDescent="0.2">
      <c r="A23" s="28"/>
      <c r="B23" s="28"/>
      <c r="C23" s="28"/>
      <c r="D23" s="6"/>
      <c r="E23" s="45"/>
      <c r="F23" s="45"/>
      <c r="G23" s="45"/>
      <c r="H23" s="45"/>
      <c r="I23" s="40"/>
      <c r="J23" s="7"/>
      <c r="K23" s="7"/>
      <c r="L23" s="7"/>
      <c r="M23" s="7"/>
    </row>
    <row r="24" spans="1:16" ht="18.75" customHeight="1" thickBot="1" x14ac:dyDescent="0.25">
      <c r="A24" s="77" t="s">
        <v>99</v>
      </c>
      <c r="B24" s="76"/>
      <c r="C24" s="76"/>
      <c r="D24" s="76"/>
      <c r="E24" s="76"/>
      <c r="F24" s="76"/>
      <c r="G24" s="76"/>
      <c r="H24" s="76"/>
      <c r="I24" s="76"/>
      <c r="J24" s="76"/>
      <c r="K24" s="76"/>
      <c r="L24" s="76"/>
      <c r="M24" s="76"/>
      <c r="N24" s="80"/>
      <c r="O24" t="s">
        <v>528</v>
      </c>
      <c r="P24" t="s">
        <v>528</v>
      </c>
    </row>
    <row r="25" spans="1:16" ht="15.75" customHeight="1" thickBot="1" x14ac:dyDescent="0.25">
      <c r="A25" s="196" t="s">
        <v>19</v>
      </c>
      <c r="B25" s="153"/>
      <c r="C25" s="261"/>
      <c r="D25" s="30"/>
      <c r="E25" s="30"/>
      <c r="G25" s="75"/>
      <c r="H25" s="603" t="s">
        <v>98</v>
      </c>
      <c r="I25" s="603"/>
      <c r="J25" s="603"/>
      <c r="K25" s="81"/>
      <c r="L25" s="604" t="s">
        <v>75</v>
      </c>
      <c r="M25" s="603"/>
      <c r="N25" s="605"/>
    </row>
    <row r="26" spans="1:16" ht="71.25" customHeight="1" x14ac:dyDescent="0.2">
      <c r="A26" s="78" t="s">
        <v>74</v>
      </c>
      <c r="B26" s="31" t="s">
        <v>6</v>
      </c>
      <c r="C26" s="606" t="s">
        <v>96</v>
      </c>
      <c r="D26" s="607"/>
      <c r="E26" s="608"/>
      <c r="F26" s="262" t="s">
        <v>97</v>
      </c>
      <c r="G26" s="79" t="s">
        <v>102</v>
      </c>
      <c r="H26" s="79" t="s">
        <v>104</v>
      </c>
      <c r="I26" s="79" t="s">
        <v>103</v>
      </c>
      <c r="J26" s="79" t="s">
        <v>94</v>
      </c>
      <c r="K26" s="79" t="s">
        <v>77</v>
      </c>
      <c r="L26" s="79" t="s">
        <v>76</v>
      </c>
      <c r="M26" s="79" t="s">
        <v>95</v>
      </c>
      <c r="N26" s="79" t="s">
        <v>77</v>
      </c>
    </row>
    <row r="27" spans="1:16" ht="17.25" customHeight="1" x14ac:dyDescent="0.2">
      <c r="A27" s="18">
        <v>1</v>
      </c>
      <c r="B27" s="151" t="s">
        <v>350</v>
      </c>
      <c r="C27" s="631"/>
      <c r="D27" s="632"/>
      <c r="E27" s="633"/>
      <c r="F27" s="256"/>
      <c r="G27" s="274"/>
      <c r="H27" s="275">
        <v>1</v>
      </c>
      <c r="I27" s="276"/>
      <c r="J27" s="276"/>
      <c r="K27" s="276"/>
      <c r="L27" s="277">
        <v>3</v>
      </c>
      <c r="M27" s="276"/>
      <c r="N27" s="276"/>
    </row>
    <row r="28" spans="1:16" ht="17.25" customHeight="1" x14ac:dyDescent="0.2">
      <c r="A28" s="18">
        <v>1</v>
      </c>
      <c r="B28" s="151" t="s">
        <v>134</v>
      </c>
      <c r="C28" s="631"/>
      <c r="D28" s="632"/>
      <c r="E28" s="633"/>
      <c r="F28" s="256"/>
      <c r="G28" s="276"/>
      <c r="H28" s="278"/>
      <c r="I28" s="276"/>
      <c r="J28" s="276">
        <v>2</v>
      </c>
      <c r="K28" s="276"/>
      <c r="L28" s="277"/>
      <c r="M28" s="276"/>
      <c r="N28" s="276"/>
    </row>
    <row r="29" spans="1:16" ht="17.25" customHeight="1" x14ac:dyDescent="0.2">
      <c r="A29" s="18">
        <v>1</v>
      </c>
      <c r="B29" s="151" t="s">
        <v>501</v>
      </c>
      <c r="C29" s="631"/>
      <c r="D29" s="632"/>
      <c r="E29" s="633"/>
      <c r="F29" s="256"/>
      <c r="G29" s="276"/>
      <c r="H29" s="278"/>
      <c r="I29" s="276"/>
      <c r="J29" s="276"/>
      <c r="K29" s="276"/>
      <c r="L29" s="277">
        <v>1</v>
      </c>
      <c r="M29" s="276"/>
      <c r="N29" s="276"/>
    </row>
    <row r="30" spans="1:16" ht="17.25" customHeight="1" x14ac:dyDescent="0.2">
      <c r="A30" s="18">
        <v>1</v>
      </c>
      <c r="B30" s="302" t="s">
        <v>558</v>
      </c>
      <c r="C30" s="631"/>
      <c r="D30" s="632"/>
      <c r="E30" s="633"/>
      <c r="F30" s="256"/>
      <c r="G30" s="276"/>
      <c r="H30" s="278"/>
      <c r="I30" s="276"/>
      <c r="J30" s="276"/>
      <c r="K30" s="276"/>
      <c r="L30" s="277">
        <v>1</v>
      </c>
      <c r="M30" s="276"/>
      <c r="N30" s="276"/>
    </row>
    <row r="31" spans="1:16" ht="17.25" customHeight="1" x14ac:dyDescent="0.2">
      <c r="A31" s="18">
        <v>1</v>
      </c>
      <c r="B31" s="302" t="s">
        <v>571</v>
      </c>
      <c r="C31" s="631"/>
      <c r="D31" s="632"/>
      <c r="E31" s="633"/>
      <c r="F31" s="256"/>
      <c r="G31" s="276"/>
      <c r="H31" s="278"/>
      <c r="I31" s="276"/>
      <c r="J31" s="276"/>
      <c r="K31" s="276"/>
      <c r="L31" s="277">
        <v>1</v>
      </c>
      <c r="M31" s="276"/>
      <c r="N31" s="276"/>
      <c r="O31" t="s">
        <v>572</v>
      </c>
    </row>
    <row r="32" spans="1:16" ht="17.25" customHeight="1" x14ac:dyDescent="0.2">
      <c r="A32" s="18">
        <v>2</v>
      </c>
      <c r="B32" s="151" t="s">
        <v>350</v>
      </c>
      <c r="C32" s="631"/>
      <c r="D32" s="632"/>
      <c r="E32" s="633"/>
      <c r="F32" s="256"/>
      <c r="G32" s="276"/>
      <c r="H32" s="278">
        <v>3</v>
      </c>
      <c r="I32" s="276"/>
      <c r="J32" s="276">
        <v>1</v>
      </c>
      <c r="K32" s="276"/>
      <c r="L32" s="277">
        <v>6</v>
      </c>
      <c r="M32" s="276"/>
      <c r="N32" s="276"/>
    </row>
    <row r="33" spans="1:14" ht="17.25" customHeight="1" x14ac:dyDescent="0.2">
      <c r="A33" s="18">
        <v>2</v>
      </c>
      <c r="B33" s="151" t="s">
        <v>493</v>
      </c>
      <c r="C33" s="631"/>
      <c r="D33" s="632"/>
      <c r="E33" s="633"/>
      <c r="F33" s="256"/>
      <c r="G33" s="276"/>
      <c r="H33" s="278"/>
      <c r="I33" s="276"/>
      <c r="J33" s="276"/>
      <c r="K33" s="276"/>
      <c r="L33" s="277">
        <v>3</v>
      </c>
      <c r="M33" s="276"/>
      <c r="N33" s="276"/>
    </row>
    <row r="34" spans="1:14" ht="17.25" customHeight="1" x14ac:dyDescent="0.2">
      <c r="A34" s="18">
        <v>2</v>
      </c>
      <c r="B34" s="302" t="s">
        <v>571</v>
      </c>
      <c r="C34" s="631"/>
      <c r="D34" s="632"/>
      <c r="E34" s="633"/>
      <c r="F34" s="256"/>
      <c r="G34" s="276"/>
      <c r="H34" s="278"/>
      <c r="I34" s="276"/>
      <c r="J34" s="276"/>
      <c r="K34" s="276"/>
      <c r="L34" s="277">
        <v>1</v>
      </c>
      <c r="M34" s="276"/>
      <c r="N34" s="276"/>
    </row>
    <row r="35" spans="1:14" ht="17.25" customHeight="1" x14ac:dyDescent="0.2">
      <c r="A35" s="18">
        <v>2</v>
      </c>
      <c r="B35" s="151" t="s">
        <v>502</v>
      </c>
      <c r="C35" s="631"/>
      <c r="D35" s="632"/>
      <c r="E35" s="633"/>
      <c r="F35" s="256"/>
      <c r="G35" s="276"/>
      <c r="H35" s="278"/>
      <c r="I35" s="276"/>
      <c r="J35" s="276"/>
      <c r="K35" s="276"/>
      <c r="L35" s="277">
        <v>1</v>
      </c>
      <c r="M35" s="276"/>
      <c r="N35" s="276"/>
    </row>
    <row r="36" spans="1:14" ht="17.25" customHeight="1" x14ac:dyDescent="0.2">
      <c r="A36" s="18">
        <v>2</v>
      </c>
      <c r="B36" s="302" t="s">
        <v>651</v>
      </c>
      <c r="C36" s="631"/>
      <c r="D36" s="632"/>
      <c r="E36" s="633"/>
      <c r="F36" s="256"/>
      <c r="G36" s="276"/>
      <c r="H36" s="278"/>
      <c r="I36" s="276"/>
      <c r="J36" s="276"/>
      <c r="K36" s="276"/>
      <c r="L36" s="277">
        <v>3</v>
      </c>
      <c r="M36" s="276"/>
      <c r="N36" s="276"/>
    </row>
    <row r="37" spans="1:14" ht="17.25" customHeight="1" x14ac:dyDescent="0.2">
      <c r="A37" s="18">
        <v>2</v>
      </c>
      <c r="B37" s="302" t="s">
        <v>554</v>
      </c>
      <c r="C37" s="631"/>
      <c r="D37" s="632"/>
      <c r="E37" s="633"/>
      <c r="F37" s="256"/>
      <c r="G37" s="276"/>
      <c r="H37" s="278"/>
      <c r="I37" s="276"/>
      <c r="J37" s="276"/>
      <c r="K37" s="276"/>
      <c r="L37" s="277">
        <v>1</v>
      </c>
      <c r="M37" s="276"/>
      <c r="N37" s="276"/>
    </row>
    <row r="38" spans="1:14" ht="17.25" customHeight="1" x14ac:dyDescent="0.2">
      <c r="A38" s="18">
        <v>2</v>
      </c>
      <c r="B38" s="151" t="s">
        <v>348</v>
      </c>
      <c r="C38" s="631"/>
      <c r="D38" s="632"/>
      <c r="E38" s="633"/>
      <c r="F38" s="256"/>
      <c r="G38" s="276"/>
      <c r="H38" s="278">
        <v>1</v>
      </c>
      <c r="I38" s="276"/>
      <c r="J38" s="276"/>
      <c r="K38" s="276"/>
      <c r="L38" s="277"/>
      <c r="M38" s="276"/>
      <c r="N38" s="276"/>
    </row>
    <row r="39" spans="1:14" ht="17.25" customHeight="1" x14ac:dyDescent="0.2">
      <c r="A39" s="18">
        <v>3</v>
      </c>
      <c r="B39" s="151" t="s">
        <v>350</v>
      </c>
      <c r="C39" s="631"/>
      <c r="D39" s="632"/>
      <c r="E39" s="633"/>
      <c r="F39" s="256"/>
      <c r="G39" s="276"/>
      <c r="H39" s="278">
        <v>2</v>
      </c>
      <c r="I39" s="276"/>
      <c r="J39" s="276">
        <v>1</v>
      </c>
      <c r="K39" s="276"/>
      <c r="L39" s="277"/>
      <c r="M39" s="276"/>
      <c r="N39" s="276"/>
    </row>
    <row r="40" spans="1:14" ht="17.25" customHeight="1" x14ac:dyDescent="0.2">
      <c r="A40" s="18">
        <v>3</v>
      </c>
      <c r="B40" s="151" t="s">
        <v>493</v>
      </c>
      <c r="C40" s="631"/>
      <c r="D40" s="632"/>
      <c r="E40" s="633"/>
      <c r="F40" s="256"/>
      <c r="G40" s="276"/>
      <c r="H40" s="278">
        <v>2</v>
      </c>
      <c r="I40" s="276"/>
      <c r="J40" s="276"/>
      <c r="K40" s="276"/>
      <c r="L40" s="277"/>
      <c r="M40" s="276"/>
      <c r="N40" s="276"/>
    </row>
    <row r="41" spans="1:14" ht="17.25" customHeight="1" x14ac:dyDescent="0.2">
      <c r="A41" s="18">
        <v>3</v>
      </c>
      <c r="B41" s="302" t="s">
        <v>651</v>
      </c>
      <c r="C41" s="631"/>
      <c r="D41" s="632"/>
      <c r="E41" s="633"/>
      <c r="F41" s="256"/>
      <c r="G41" s="276"/>
      <c r="H41" s="278"/>
      <c r="I41" s="276"/>
      <c r="J41" s="276"/>
      <c r="K41" s="276"/>
      <c r="L41" s="277">
        <v>1</v>
      </c>
      <c r="M41" s="276"/>
      <c r="N41" s="276"/>
    </row>
    <row r="42" spans="1:14" ht="17.25" customHeight="1" x14ac:dyDescent="0.2">
      <c r="A42" s="18">
        <v>3</v>
      </c>
      <c r="B42" s="302" t="s">
        <v>571</v>
      </c>
      <c r="C42" s="631"/>
      <c r="D42" s="632"/>
      <c r="E42" s="633"/>
      <c r="F42" s="256"/>
      <c r="G42" s="276"/>
      <c r="H42" s="278"/>
      <c r="I42" s="276"/>
      <c r="J42" s="276"/>
      <c r="K42" s="276"/>
      <c r="L42" s="277">
        <v>2</v>
      </c>
      <c r="M42" s="276"/>
      <c r="N42" s="276"/>
    </row>
    <row r="43" spans="1:14" ht="17.25" customHeight="1" x14ac:dyDescent="0.2">
      <c r="A43" s="18">
        <v>4</v>
      </c>
      <c r="B43" s="151" t="s">
        <v>350</v>
      </c>
      <c r="C43" s="631"/>
      <c r="D43" s="632"/>
      <c r="E43" s="633"/>
      <c r="F43" s="256"/>
      <c r="G43" s="276"/>
      <c r="H43" s="278">
        <v>3</v>
      </c>
      <c r="I43" s="276"/>
      <c r="J43" s="276">
        <v>1</v>
      </c>
      <c r="K43" s="276"/>
      <c r="L43" s="277"/>
      <c r="M43" s="276"/>
      <c r="N43" s="276"/>
    </row>
    <row r="44" spans="1:14" ht="17.25" customHeight="1" x14ac:dyDescent="0.2">
      <c r="A44" s="18">
        <v>4</v>
      </c>
      <c r="B44" s="151" t="s">
        <v>348</v>
      </c>
      <c r="C44" s="631"/>
      <c r="D44" s="632"/>
      <c r="E44" s="633"/>
      <c r="F44" s="256"/>
      <c r="G44" s="276"/>
      <c r="H44" s="278">
        <v>1</v>
      </c>
      <c r="I44" s="276"/>
      <c r="J44" s="276"/>
      <c r="K44" s="276"/>
      <c r="L44" s="277"/>
      <c r="M44" s="276"/>
      <c r="N44" s="276"/>
    </row>
    <row r="45" spans="1:14" ht="17.25" customHeight="1" x14ac:dyDescent="0.2">
      <c r="A45" s="18">
        <v>4</v>
      </c>
      <c r="B45" s="302" t="s">
        <v>651</v>
      </c>
      <c r="C45" s="631"/>
      <c r="D45" s="632"/>
      <c r="E45" s="633"/>
      <c r="F45" s="256"/>
      <c r="G45" s="276"/>
      <c r="H45" s="278"/>
      <c r="I45" s="276"/>
      <c r="J45" s="276"/>
      <c r="K45" s="276"/>
      <c r="L45" s="277">
        <v>8</v>
      </c>
      <c r="M45" s="276"/>
      <c r="N45" s="276"/>
    </row>
    <row r="46" spans="1:14" ht="17.25" customHeight="1" x14ac:dyDescent="0.2">
      <c r="A46" s="18">
        <v>4</v>
      </c>
      <c r="B46" s="302" t="s">
        <v>555</v>
      </c>
      <c r="C46" s="631"/>
      <c r="D46" s="632"/>
      <c r="E46" s="633"/>
      <c r="F46" s="256"/>
      <c r="G46" s="276"/>
      <c r="H46" s="278"/>
      <c r="I46" s="276"/>
      <c r="J46" s="276"/>
      <c r="K46" s="276"/>
      <c r="L46" s="277">
        <v>2</v>
      </c>
      <c r="M46" s="276"/>
      <c r="N46" s="276"/>
    </row>
    <row r="47" spans="1:14" ht="17.25" customHeight="1" x14ac:dyDescent="0.2">
      <c r="A47" s="18">
        <v>4</v>
      </c>
      <c r="B47" s="302" t="s">
        <v>558</v>
      </c>
      <c r="C47" s="631"/>
      <c r="D47" s="632"/>
      <c r="E47" s="633"/>
      <c r="F47" s="256"/>
      <c r="G47" s="276"/>
      <c r="H47" s="278"/>
      <c r="I47" s="276"/>
      <c r="J47" s="276"/>
      <c r="K47" s="276"/>
      <c r="L47" s="277">
        <v>1</v>
      </c>
      <c r="M47" s="276"/>
      <c r="N47" s="276"/>
    </row>
    <row r="48" spans="1:14" ht="17.25" customHeight="1" x14ac:dyDescent="0.2">
      <c r="A48" s="18">
        <v>4</v>
      </c>
      <c r="B48" s="151" t="s">
        <v>493</v>
      </c>
      <c r="C48" s="631"/>
      <c r="D48" s="632"/>
      <c r="E48" s="633"/>
      <c r="F48" s="256"/>
      <c r="G48" s="276"/>
      <c r="H48" s="278"/>
      <c r="I48" s="276"/>
      <c r="J48" s="276"/>
      <c r="K48" s="276"/>
      <c r="L48" s="277">
        <v>3</v>
      </c>
      <c r="M48" s="276"/>
      <c r="N48" s="276"/>
    </row>
    <row r="49" spans="1:15" ht="17.25" customHeight="1" x14ac:dyDescent="0.2">
      <c r="A49" s="18">
        <v>4</v>
      </c>
      <c r="B49" s="302" t="s">
        <v>571</v>
      </c>
      <c r="C49" s="631"/>
      <c r="D49" s="632"/>
      <c r="E49" s="633"/>
      <c r="F49" s="256"/>
      <c r="G49" s="276"/>
      <c r="H49" s="278"/>
      <c r="I49" s="276"/>
      <c r="J49" s="276"/>
      <c r="K49" s="276"/>
      <c r="L49" s="277">
        <v>20</v>
      </c>
      <c r="M49" s="276"/>
      <c r="N49" s="276"/>
    </row>
    <row r="50" spans="1:15" ht="17.25" customHeight="1" x14ac:dyDescent="0.2">
      <c r="A50" s="18">
        <v>4</v>
      </c>
      <c r="B50" s="151" t="s">
        <v>504</v>
      </c>
      <c r="C50" s="631"/>
      <c r="D50" s="632"/>
      <c r="E50" s="633"/>
      <c r="F50" s="256"/>
      <c r="G50" s="276"/>
      <c r="H50" s="278"/>
      <c r="I50" s="276"/>
      <c r="J50" s="276"/>
      <c r="K50" s="276"/>
      <c r="L50" s="277">
        <v>1</v>
      </c>
      <c r="M50" s="276"/>
      <c r="N50" s="276"/>
    </row>
    <row r="51" spans="1:15" ht="17.25" customHeight="1" x14ac:dyDescent="0.2">
      <c r="A51" s="18">
        <v>5</v>
      </c>
      <c r="B51" s="151" t="s">
        <v>504</v>
      </c>
      <c r="C51" s="631"/>
      <c r="D51" s="632"/>
      <c r="E51" s="633"/>
      <c r="F51" s="256"/>
      <c r="G51" s="276"/>
      <c r="H51" s="278"/>
      <c r="I51" s="276"/>
      <c r="J51" s="276"/>
      <c r="K51" s="276"/>
      <c r="L51" s="277">
        <v>1</v>
      </c>
      <c r="M51" s="276"/>
      <c r="N51" s="276"/>
    </row>
    <row r="52" spans="1:15" ht="17.25" customHeight="1" x14ac:dyDescent="0.2">
      <c r="A52" s="18">
        <v>5</v>
      </c>
      <c r="B52" s="151" t="s">
        <v>350</v>
      </c>
      <c r="C52" s="634"/>
      <c r="D52" s="634"/>
      <c r="E52" s="634"/>
      <c r="F52" s="151"/>
      <c r="G52" s="276"/>
      <c r="H52" s="276">
        <v>3</v>
      </c>
      <c r="I52" s="276"/>
      <c r="J52" s="276">
        <v>4</v>
      </c>
      <c r="K52" s="276"/>
      <c r="L52" s="276"/>
      <c r="M52" s="276"/>
      <c r="N52" s="276"/>
    </row>
    <row r="53" spans="1:15" ht="17.25" customHeight="1" x14ac:dyDescent="0.2">
      <c r="A53" s="18">
        <v>5</v>
      </c>
      <c r="B53" s="310" t="s">
        <v>554</v>
      </c>
      <c r="C53" s="631"/>
      <c r="D53" s="632"/>
      <c r="E53" s="633"/>
      <c r="F53" s="151"/>
      <c r="G53" s="276"/>
      <c r="H53" s="276"/>
      <c r="I53" s="276"/>
      <c r="J53" s="276"/>
      <c r="K53" s="276"/>
      <c r="L53" s="276">
        <v>2</v>
      </c>
      <c r="M53" s="276"/>
      <c r="N53" s="276"/>
    </row>
    <row r="54" spans="1:15" ht="17.25" customHeight="1" x14ac:dyDescent="0.2">
      <c r="A54" s="18">
        <v>5</v>
      </c>
      <c r="B54" s="302" t="s">
        <v>651</v>
      </c>
      <c r="C54" s="631"/>
      <c r="D54" s="632"/>
      <c r="E54" s="633"/>
      <c r="F54" s="257"/>
      <c r="G54" s="276"/>
      <c r="H54" s="278"/>
      <c r="I54" s="276"/>
      <c r="J54" s="276"/>
      <c r="K54" s="276"/>
      <c r="L54" s="277">
        <v>20</v>
      </c>
      <c r="M54" s="276"/>
      <c r="N54" s="276"/>
    </row>
    <row r="55" spans="1:15" ht="17.25" customHeight="1" x14ac:dyDescent="0.2">
      <c r="A55" s="18">
        <v>5</v>
      </c>
      <c r="B55" s="302" t="s">
        <v>571</v>
      </c>
      <c r="C55" s="631"/>
      <c r="D55" s="632"/>
      <c r="E55" s="633"/>
      <c r="F55" s="257"/>
      <c r="G55" s="276"/>
      <c r="H55" s="278"/>
      <c r="I55" s="276"/>
      <c r="J55" s="276"/>
      <c r="K55" s="276"/>
      <c r="L55" s="277">
        <v>3</v>
      </c>
      <c r="M55" s="276"/>
      <c r="N55" s="276"/>
    </row>
    <row r="56" spans="1:15" ht="17.25" customHeight="1" x14ac:dyDescent="0.2">
      <c r="A56" s="18">
        <v>5</v>
      </c>
      <c r="B56" s="307" t="s">
        <v>546</v>
      </c>
      <c r="C56" s="631"/>
      <c r="D56" s="632"/>
      <c r="E56" s="633"/>
      <c r="F56" s="257"/>
      <c r="G56" s="276"/>
      <c r="H56" s="278"/>
      <c r="I56" s="276"/>
      <c r="J56" s="276"/>
      <c r="K56" s="276"/>
      <c r="L56" s="277">
        <v>2</v>
      </c>
      <c r="M56" s="276"/>
      <c r="N56" s="276"/>
    </row>
    <row r="57" spans="1:15" ht="17.25" customHeight="1" x14ac:dyDescent="0.2">
      <c r="A57" s="18">
        <v>5</v>
      </c>
      <c r="B57" s="311" t="s">
        <v>941</v>
      </c>
      <c r="C57" s="631"/>
      <c r="D57" s="632"/>
      <c r="E57" s="633"/>
      <c r="F57" s="257"/>
      <c r="G57" s="276"/>
      <c r="H57" s="278"/>
      <c r="I57" s="276"/>
      <c r="J57" s="276"/>
      <c r="K57" s="276"/>
      <c r="L57" s="277">
        <v>1</v>
      </c>
      <c r="M57" s="276"/>
      <c r="N57" s="276"/>
      <c r="O57" t="s">
        <v>942</v>
      </c>
    </row>
    <row r="58" spans="1:15" ht="17.25" customHeight="1" x14ac:dyDescent="0.2">
      <c r="A58" s="18">
        <v>6</v>
      </c>
      <c r="B58" s="256" t="s">
        <v>350</v>
      </c>
      <c r="C58" s="631"/>
      <c r="D58" s="632"/>
      <c r="E58" s="633"/>
      <c r="F58" s="257"/>
      <c r="G58" s="276"/>
      <c r="H58" s="278"/>
      <c r="I58" s="276"/>
      <c r="J58" s="276">
        <v>4</v>
      </c>
      <c r="K58" s="276"/>
      <c r="L58" s="277">
        <v>1</v>
      </c>
      <c r="M58" s="276"/>
      <c r="N58" s="276"/>
    </row>
    <row r="59" spans="1:15" ht="17.25" customHeight="1" x14ac:dyDescent="0.2">
      <c r="A59" s="18">
        <v>6</v>
      </c>
      <c r="B59" s="302" t="s">
        <v>651</v>
      </c>
      <c r="C59" s="631"/>
      <c r="D59" s="632"/>
      <c r="E59" s="633"/>
      <c r="F59" s="257"/>
      <c r="G59" s="276"/>
      <c r="H59" s="278"/>
      <c r="I59" s="276"/>
      <c r="J59" s="276"/>
      <c r="K59" s="276"/>
      <c r="L59" s="277">
        <v>16</v>
      </c>
      <c r="M59" s="276"/>
      <c r="N59" s="276"/>
    </row>
    <row r="60" spans="1:15" ht="17.25" customHeight="1" x14ac:dyDescent="0.2">
      <c r="A60" s="18">
        <v>6</v>
      </c>
      <c r="B60" s="307" t="s">
        <v>554</v>
      </c>
      <c r="C60" s="631"/>
      <c r="D60" s="632"/>
      <c r="E60" s="633"/>
      <c r="F60" s="257"/>
      <c r="G60" s="276"/>
      <c r="H60" s="278"/>
      <c r="I60" s="276"/>
      <c r="J60" s="276"/>
      <c r="K60" s="276"/>
      <c r="L60" s="277">
        <v>1</v>
      </c>
      <c r="M60" s="276"/>
      <c r="N60" s="276"/>
    </row>
    <row r="61" spans="1:15" ht="17.25" customHeight="1" x14ac:dyDescent="0.2">
      <c r="A61" s="18">
        <v>6</v>
      </c>
      <c r="B61" s="538" t="s">
        <v>653</v>
      </c>
      <c r="C61" s="631"/>
      <c r="D61" s="632"/>
      <c r="E61" s="633"/>
      <c r="F61" s="257"/>
      <c r="G61" s="276"/>
      <c r="H61" s="278"/>
      <c r="I61" s="276"/>
      <c r="J61" s="276"/>
      <c r="K61" s="276"/>
      <c r="L61" s="277">
        <v>1</v>
      </c>
      <c r="M61" s="276"/>
      <c r="N61" s="276"/>
      <c r="O61" t="s">
        <v>657</v>
      </c>
    </row>
    <row r="62" spans="1:15" ht="17.25" customHeight="1" x14ac:dyDescent="0.2">
      <c r="A62" s="18">
        <v>6</v>
      </c>
      <c r="B62" s="307" t="s">
        <v>654</v>
      </c>
      <c r="C62" s="631"/>
      <c r="D62" s="632"/>
      <c r="E62" s="633"/>
      <c r="F62" s="257"/>
      <c r="G62" s="276"/>
      <c r="H62" s="278"/>
      <c r="I62" s="276"/>
      <c r="J62" s="276"/>
      <c r="K62" s="276"/>
      <c r="L62" s="277">
        <v>1</v>
      </c>
      <c r="M62" s="276"/>
      <c r="N62" s="276"/>
      <c r="O62" t="s">
        <v>905</v>
      </c>
    </row>
    <row r="63" spans="1:15" ht="17.25" customHeight="1" x14ac:dyDescent="0.2">
      <c r="A63" s="18">
        <v>6</v>
      </c>
      <c r="B63" s="256" t="s">
        <v>482</v>
      </c>
      <c r="C63" s="631"/>
      <c r="D63" s="632"/>
      <c r="E63" s="633"/>
      <c r="F63" s="257"/>
      <c r="G63" s="276"/>
      <c r="H63" s="278"/>
      <c r="I63" s="276"/>
      <c r="J63" s="276"/>
      <c r="K63" s="276"/>
      <c r="L63" s="277">
        <v>1</v>
      </c>
      <c r="M63" s="276"/>
      <c r="N63" s="276"/>
    </row>
    <row r="64" spans="1:15" ht="17.25" customHeight="1" x14ac:dyDescent="0.2">
      <c r="A64" s="18">
        <v>7</v>
      </c>
      <c r="B64" s="256" t="s">
        <v>350</v>
      </c>
      <c r="C64" s="631"/>
      <c r="D64" s="632"/>
      <c r="E64" s="633"/>
      <c r="F64" s="257"/>
      <c r="G64" s="276"/>
      <c r="H64" s="278">
        <v>5</v>
      </c>
      <c r="I64" s="276"/>
      <c r="J64" s="276">
        <v>7</v>
      </c>
      <c r="K64" s="276"/>
      <c r="L64" s="277"/>
      <c r="M64" s="276"/>
      <c r="N64" s="276"/>
    </row>
    <row r="65" spans="1:15" ht="17.25" customHeight="1" x14ac:dyDescent="0.2">
      <c r="A65" s="18">
        <v>7</v>
      </c>
      <c r="B65" s="302" t="s">
        <v>651</v>
      </c>
      <c r="C65" s="631"/>
      <c r="D65" s="632"/>
      <c r="E65" s="633"/>
      <c r="F65" s="257"/>
      <c r="G65" s="276"/>
      <c r="H65" s="278"/>
      <c r="I65" s="276"/>
      <c r="J65" s="276"/>
      <c r="K65" s="276"/>
      <c r="L65" s="277">
        <v>12</v>
      </c>
      <c r="M65" s="276"/>
      <c r="N65" s="276"/>
    </row>
    <row r="66" spans="1:15" ht="17.25" customHeight="1" x14ac:dyDescent="0.2">
      <c r="A66" s="18">
        <v>7</v>
      </c>
      <c r="B66" s="256" t="s">
        <v>493</v>
      </c>
      <c r="C66" s="631"/>
      <c r="D66" s="632"/>
      <c r="E66" s="633"/>
      <c r="F66" s="257"/>
      <c r="G66" s="276"/>
      <c r="H66" s="278"/>
      <c r="I66" s="276"/>
      <c r="J66" s="276"/>
      <c r="K66" s="276"/>
      <c r="L66" s="277">
        <v>1</v>
      </c>
      <c r="M66" s="276"/>
      <c r="N66" s="276"/>
    </row>
    <row r="67" spans="1:15" ht="17.25" customHeight="1" x14ac:dyDescent="0.2">
      <c r="A67" s="18">
        <v>7</v>
      </c>
      <c r="B67" s="307" t="s">
        <v>554</v>
      </c>
      <c r="C67" s="631"/>
      <c r="D67" s="632"/>
      <c r="E67" s="633"/>
      <c r="F67" s="257"/>
      <c r="G67" s="276"/>
      <c r="H67" s="278"/>
      <c r="I67" s="276"/>
      <c r="J67" s="276"/>
      <c r="K67" s="276"/>
      <c r="L67" s="277">
        <v>1</v>
      </c>
      <c r="M67" s="276"/>
      <c r="N67" s="276"/>
    </row>
    <row r="68" spans="1:15" ht="17.25" customHeight="1" x14ac:dyDescent="0.2">
      <c r="A68" s="18">
        <v>7</v>
      </c>
      <c r="B68" s="307" t="s">
        <v>654</v>
      </c>
      <c r="C68" s="631"/>
      <c r="D68" s="632"/>
      <c r="E68" s="633"/>
      <c r="F68" s="257"/>
      <c r="G68" s="276"/>
      <c r="H68" s="278"/>
      <c r="I68" s="276"/>
      <c r="J68" s="276"/>
      <c r="K68" s="276"/>
      <c r="L68" s="277">
        <v>1</v>
      </c>
      <c r="M68" s="276"/>
      <c r="N68" s="276"/>
      <c r="O68" t="s">
        <v>905</v>
      </c>
    </row>
    <row r="69" spans="1:15" ht="17.25" customHeight="1" x14ac:dyDescent="0.2">
      <c r="A69" s="18">
        <v>7</v>
      </c>
      <c r="B69" s="302" t="s">
        <v>571</v>
      </c>
      <c r="C69" s="631"/>
      <c r="D69" s="632"/>
      <c r="E69" s="633"/>
      <c r="F69" s="257"/>
      <c r="G69" s="276"/>
      <c r="H69" s="278"/>
      <c r="I69" s="276"/>
      <c r="J69" s="276"/>
      <c r="K69" s="276"/>
      <c r="L69" s="277">
        <v>5</v>
      </c>
      <c r="M69" s="276"/>
      <c r="N69" s="276"/>
    </row>
    <row r="70" spans="1:15" ht="17.25" customHeight="1" x14ac:dyDescent="0.2">
      <c r="A70" s="18">
        <v>7</v>
      </c>
      <c r="B70" s="256" t="s">
        <v>509</v>
      </c>
      <c r="C70" s="631"/>
      <c r="D70" s="632"/>
      <c r="E70" s="633"/>
      <c r="F70" s="257"/>
      <c r="G70" s="276"/>
      <c r="H70" s="278"/>
      <c r="I70" s="276"/>
      <c r="J70" s="276"/>
      <c r="K70" s="276"/>
      <c r="L70" s="277">
        <v>1</v>
      </c>
      <c r="M70" s="276"/>
      <c r="N70" s="276"/>
    </row>
    <row r="71" spans="1:15" ht="17.25" customHeight="1" x14ac:dyDescent="0.2">
      <c r="A71" s="18">
        <v>7</v>
      </c>
      <c r="B71" s="538" t="s">
        <v>653</v>
      </c>
      <c r="C71" s="631"/>
      <c r="D71" s="632"/>
      <c r="E71" s="633"/>
      <c r="F71" s="257"/>
      <c r="G71" s="276"/>
      <c r="H71" s="278"/>
      <c r="I71" s="276"/>
      <c r="J71" s="276"/>
      <c r="K71" s="276"/>
      <c r="L71" s="277">
        <v>1</v>
      </c>
      <c r="M71" s="276"/>
      <c r="N71" s="276"/>
      <c r="O71" t="s">
        <v>657</v>
      </c>
    </row>
    <row r="72" spans="1:15" ht="17.25" customHeight="1" x14ac:dyDescent="0.2">
      <c r="A72" s="18">
        <v>8</v>
      </c>
      <c r="B72" s="256" t="s">
        <v>350</v>
      </c>
      <c r="C72" s="631"/>
      <c r="D72" s="632"/>
      <c r="E72" s="633"/>
      <c r="F72" s="257"/>
      <c r="G72" s="276"/>
      <c r="H72" s="278">
        <v>1</v>
      </c>
      <c r="I72" s="276"/>
      <c r="J72" s="276">
        <v>1</v>
      </c>
      <c r="K72" s="276"/>
      <c r="L72" s="277"/>
      <c r="M72" s="276"/>
      <c r="N72" s="276"/>
    </row>
    <row r="73" spans="1:15" ht="17.25" customHeight="1" x14ac:dyDescent="0.2">
      <c r="A73" s="18">
        <v>8</v>
      </c>
      <c r="B73" s="151" t="s">
        <v>348</v>
      </c>
      <c r="C73" s="631"/>
      <c r="D73" s="632"/>
      <c r="E73" s="633"/>
      <c r="F73" s="257"/>
      <c r="G73" s="276"/>
      <c r="H73" s="278"/>
      <c r="I73" s="276"/>
      <c r="J73" s="276">
        <v>2</v>
      </c>
      <c r="K73" s="276"/>
      <c r="L73" s="277"/>
      <c r="M73" s="276"/>
      <c r="N73" s="276"/>
    </row>
    <row r="74" spans="1:15" ht="17.25" customHeight="1" x14ac:dyDescent="0.2">
      <c r="A74" s="18">
        <v>8</v>
      </c>
      <c r="B74" s="302" t="s">
        <v>651</v>
      </c>
      <c r="C74" s="631"/>
      <c r="D74" s="632"/>
      <c r="E74" s="633"/>
      <c r="F74" s="257"/>
      <c r="G74" s="276"/>
      <c r="H74" s="278"/>
      <c r="I74" s="276"/>
      <c r="J74" s="276"/>
      <c r="K74" s="276"/>
      <c r="L74" s="277">
        <v>4</v>
      </c>
      <c r="M74" s="276"/>
      <c r="N74" s="276"/>
    </row>
    <row r="75" spans="1:15" ht="17.25" customHeight="1" x14ac:dyDescent="0.2">
      <c r="A75" s="18">
        <v>8</v>
      </c>
      <c r="B75" s="256" t="s">
        <v>127</v>
      </c>
      <c r="C75" s="631"/>
      <c r="D75" s="632"/>
      <c r="E75" s="633"/>
      <c r="F75" s="257"/>
      <c r="G75" s="276"/>
      <c r="H75" s="278">
        <v>2</v>
      </c>
      <c r="I75" s="276"/>
      <c r="J75" s="276"/>
      <c r="K75" s="276"/>
      <c r="L75" s="277"/>
      <c r="M75" s="276"/>
      <c r="N75" s="276"/>
    </row>
    <row r="76" spans="1:15" ht="17.25" customHeight="1" x14ac:dyDescent="0.2">
      <c r="A76" s="18">
        <v>8</v>
      </c>
      <c r="B76" s="2" t="s">
        <v>493</v>
      </c>
      <c r="C76" s="564"/>
      <c r="D76" s="565"/>
      <c r="E76" s="566"/>
      <c r="F76" s="33"/>
      <c r="G76" s="276"/>
      <c r="H76" s="278"/>
      <c r="I76" s="276"/>
      <c r="J76" s="276"/>
      <c r="K76" s="276"/>
      <c r="L76" s="277">
        <v>2</v>
      </c>
      <c r="M76" s="276"/>
      <c r="N76" s="276"/>
    </row>
    <row r="77" spans="1:15" ht="17.25" customHeight="1" x14ac:dyDescent="0.2">
      <c r="A77" s="18">
        <v>8</v>
      </c>
      <c r="B77" s="2" t="s">
        <v>501</v>
      </c>
      <c r="C77" s="564"/>
      <c r="D77" s="565"/>
      <c r="E77" s="566"/>
      <c r="F77" s="33"/>
      <c r="G77" s="276"/>
      <c r="H77" s="278"/>
      <c r="I77" s="276"/>
      <c r="J77" s="276"/>
      <c r="K77" s="276"/>
      <c r="L77" s="277">
        <v>2</v>
      </c>
      <c r="M77" s="276"/>
      <c r="N77" s="276"/>
      <c r="O77" t="s">
        <v>951</v>
      </c>
    </row>
    <row r="78" spans="1:15" ht="17.25" customHeight="1" x14ac:dyDescent="0.2">
      <c r="A78" s="18">
        <v>8</v>
      </c>
      <c r="B78" s="302" t="s">
        <v>571</v>
      </c>
      <c r="C78" s="564"/>
      <c r="D78" s="565"/>
      <c r="E78" s="566"/>
      <c r="F78" s="33"/>
      <c r="G78" s="276"/>
      <c r="H78" s="278">
        <v>1</v>
      </c>
      <c r="I78" s="276"/>
      <c r="J78" s="276"/>
      <c r="K78" s="276"/>
      <c r="L78" s="277"/>
      <c r="M78" s="276"/>
      <c r="N78" s="276"/>
    </row>
    <row r="79" spans="1:15" ht="17.25" customHeight="1" x14ac:dyDescent="0.2">
      <c r="A79" s="18">
        <v>8</v>
      </c>
      <c r="B79" s="2" t="s">
        <v>129</v>
      </c>
      <c r="C79" s="564"/>
      <c r="D79" s="565"/>
      <c r="E79" s="566"/>
      <c r="F79" s="33"/>
      <c r="G79" s="276"/>
      <c r="H79" s="278"/>
      <c r="I79" s="276"/>
      <c r="J79" s="276">
        <v>1</v>
      </c>
      <c r="K79" s="276"/>
      <c r="L79" s="277"/>
      <c r="M79" s="276"/>
      <c r="N79" s="276"/>
    </row>
    <row r="80" spans="1:15" ht="17.25" customHeight="1" x14ac:dyDescent="0.2">
      <c r="A80" s="18">
        <v>9</v>
      </c>
      <c r="B80" s="2" t="s">
        <v>350</v>
      </c>
      <c r="C80" s="564"/>
      <c r="D80" s="565"/>
      <c r="E80" s="566"/>
      <c r="F80" s="33"/>
      <c r="G80" s="276"/>
      <c r="H80" s="278">
        <v>2</v>
      </c>
      <c r="I80" s="276"/>
      <c r="J80" s="276">
        <v>4</v>
      </c>
      <c r="K80" s="276"/>
      <c r="L80" s="277"/>
      <c r="M80" s="276"/>
      <c r="N80" s="276"/>
    </row>
    <row r="81" spans="1:15" ht="17.25" customHeight="1" x14ac:dyDescent="0.2">
      <c r="A81" s="18">
        <v>9</v>
      </c>
      <c r="B81" s="302" t="s">
        <v>651</v>
      </c>
      <c r="C81" s="564"/>
      <c r="D81" s="565"/>
      <c r="E81" s="566"/>
      <c r="F81" s="33"/>
      <c r="G81" s="276"/>
      <c r="H81" s="278"/>
      <c r="I81" s="276"/>
      <c r="J81" s="276"/>
      <c r="K81" s="276"/>
      <c r="L81" s="277">
        <v>9</v>
      </c>
      <c r="M81" s="276"/>
      <c r="N81" s="276"/>
    </row>
    <row r="82" spans="1:15" ht="17.25" customHeight="1" x14ac:dyDescent="0.2">
      <c r="A82" s="18">
        <v>9</v>
      </c>
      <c r="B82" s="302" t="s">
        <v>571</v>
      </c>
      <c r="C82" s="564"/>
      <c r="D82" s="565"/>
      <c r="E82" s="566"/>
      <c r="F82" s="33"/>
      <c r="G82" s="276"/>
      <c r="H82" s="278"/>
      <c r="I82" s="276"/>
      <c r="J82" s="276"/>
      <c r="K82" s="276"/>
      <c r="L82" s="277">
        <v>1</v>
      </c>
      <c r="M82" s="276"/>
      <c r="N82" s="276"/>
    </row>
    <row r="83" spans="1:15" ht="17.25" customHeight="1" x14ac:dyDescent="0.2">
      <c r="A83" s="18">
        <v>9</v>
      </c>
      <c r="B83" s="2" t="s">
        <v>129</v>
      </c>
      <c r="C83" s="564"/>
      <c r="D83" s="565"/>
      <c r="E83" s="566"/>
      <c r="F83" s="33"/>
      <c r="G83" s="276"/>
      <c r="H83" s="278"/>
      <c r="I83" s="276"/>
      <c r="J83" s="276">
        <v>2</v>
      </c>
      <c r="K83" s="276"/>
      <c r="L83" s="277"/>
      <c r="M83" s="276"/>
      <c r="N83" s="276"/>
    </row>
    <row r="84" spans="1:15" ht="17.25" customHeight="1" x14ac:dyDescent="0.2">
      <c r="A84" s="18">
        <v>10</v>
      </c>
      <c r="B84" s="2" t="s">
        <v>350</v>
      </c>
      <c r="C84" s="564"/>
      <c r="D84" s="565"/>
      <c r="E84" s="566"/>
      <c r="F84" s="33"/>
      <c r="G84" s="276"/>
      <c r="H84" s="278"/>
      <c r="I84" s="276"/>
      <c r="J84" s="276">
        <v>4</v>
      </c>
      <c r="K84" s="276"/>
      <c r="L84" s="277"/>
      <c r="M84" s="276"/>
      <c r="N84" s="276"/>
    </row>
    <row r="85" spans="1:15" ht="17.25" customHeight="1" x14ac:dyDescent="0.2">
      <c r="A85" s="18">
        <v>10</v>
      </c>
      <c r="B85" s="2" t="s">
        <v>129</v>
      </c>
      <c r="C85" s="564"/>
      <c r="D85" s="565"/>
      <c r="E85" s="566"/>
      <c r="F85" s="33"/>
      <c r="G85" s="276"/>
      <c r="H85" s="278"/>
      <c r="I85" s="276"/>
      <c r="J85" s="276">
        <v>3</v>
      </c>
      <c r="K85" s="276"/>
      <c r="L85" s="277"/>
      <c r="M85" s="276"/>
      <c r="N85" s="276"/>
    </row>
    <row r="86" spans="1:15" ht="17.25" customHeight="1" x14ac:dyDescent="0.2">
      <c r="A86" s="18">
        <v>10</v>
      </c>
      <c r="B86" s="308" t="s">
        <v>554</v>
      </c>
      <c r="C86" s="564"/>
      <c r="D86" s="565"/>
      <c r="E86" s="566"/>
      <c r="F86" s="33"/>
      <c r="G86" s="276"/>
      <c r="H86" s="278"/>
      <c r="I86" s="276"/>
      <c r="J86" s="276"/>
      <c r="K86" s="276"/>
      <c r="L86" s="277">
        <v>1</v>
      </c>
      <c r="M86" s="276"/>
      <c r="N86" s="276"/>
    </row>
    <row r="87" spans="1:15" ht="17.25" customHeight="1" x14ac:dyDescent="0.2">
      <c r="A87" s="18">
        <v>11</v>
      </c>
      <c r="B87" s="2" t="s">
        <v>350</v>
      </c>
      <c r="C87" s="564"/>
      <c r="D87" s="565"/>
      <c r="E87" s="566"/>
      <c r="F87" s="33"/>
      <c r="G87" s="276"/>
      <c r="H87" s="278"/>
      <c r="I87" s="276"/>
      <c r="J87" s="276">
        <v>7</v>
      </c>
      <c r="K87" s="276"/>
      <c r="L87" s="277"/>
      <c r="M87" s="276"/>
      <c r="N87" s="276"/>
    </row>
    <row r="88" spans="1:15" ht="17.25" customHeight="1" x14ac:dyDescent="0.2">
      <c r="A88" s="18">
        <v>11</v>
      </c>
      <c r="B88" s="302" t="s">
        <v>651</v>
      </c>
      <c r="C88" s="564"/>
      <c r="D88" s="565"/>
      <c r="E88" s="566"/>
      <c r="F88" s="33"/>
      <c r="G88" s="276"/>
      <c r="H88" s="278"/>
      <c r="I88" s="276"/>
      <c r="J88" s="276"/>
      <c r="K88" s="276"/>
      <c r="L88" s="277">
        <v>3</v>
      </c>
      <c r="M88" s="276"/>
      <c r="N88" s="276"/>
    </row>
    <row r="89" spans="1:15" ht="17.25" customHeight="1" x14ac:dyDescent="0.2">
      <c r="A89" s="18">
        <v>11</v>
      </c>
      <c r="B89" s="307" t="s">
        <v>654</v>
      </c>
      <c r="C89" s="564"/>
      <c r="D89" s="565"/>
      <c r="E89" s="566"/>
      <c r="F89" s="33"/>
      <c r="G89" s="276"/>
      <c r="H89" s="278"/>
      <c r="I89" s="276"/>
      <c r="J89" s="276"/>
      <c r="K89" s="276"/>
      <c r="L89" s="277">
        <v>2</v>
      </c>
      <c r="M89" s="276"/>
      <c r="N89" s="276"/>
      <c r="O89" t="s">
        <v>905</v>
      </c>
    </row>
    <row r="90" spans="1:15" ht="17.25" customHeight="1" x14ac:dyDescent="0.2">
      <c r="A90" s="18">
        <v>11</v>
      </c>
      <c r="B90" s="2" t="s">
        <v>129</v>
      </c>
      <c r="C90" s="564"/>
      <c r="D90" s="565"/>
      <c r="E90" s="566"/>
      <c r="F90" s="33"/>
      <c r="G90" s="276"/>
      <c r="H90" s="278"/>
      <c r="I90" s="276"/>
      <c r="J90" s="276">
        <v>2</v>
      </c>
      <c r="K90" s="276"/>
      <c r="L90" s="277"/>
      <c r="M90" s="276"/>
      <c r="N90" s="276"/>
    </row>
    <row r="91" spans="1:15" ht="17.25" customHeight="1" x14ac:dyDescent="0.2">
      <c r="A91" s="18">
        <v>12</v>
      </c>
      <c r="B91" s="2" t="s">
        <v>350</v>
      </c>
      <c r="C91" s="564"/>
      <c r="D91" s="565"/>
      <c r="E91" s="566"/>
      <c r="F91" s="33"/>
      <c r="G91" s="276"/>
      <c r="H91" s="278"/>
      <c r="I91" s="276"/>
      <c r="J91" s="276">
        <v>3</v>
      </c>
      <c r="K91" s="276"/>
      <c r="L91" s="277"/>
      <c r="M91" s="276"/>
      <c r="N91" s="276"/>
    </row>
    <row r="92" spans="1:15" ht="17.25" customHeight="1" x14ac:dyDescent="0.2">
      <c r="A92" s="18">
        <v>12</v>
      </c>
      <c r="B92" s="308" t="s">
        <v>554</v>
      </c>
      <c r="C92" s="564"/>
      <c r="D92" s="565"/>
      <c r="E92" s="566"/>
      <c r="F92" s="33"/>
      <c r="G92" s="276"/>
      <c r="H92" s="278"/>
      <c r="I92" s="276"/>
      <c r="J92" s="276"/>
      <c r="K92" s="276"/>
      <c r="L92" s="277">
        <v>3</v>
      </c>
      <c r="M92" s="276"/>
      <c r="N92" s="276"/>
    </row>
    <row r="93" spans="1:15" ht="17.25" customHeight="1" x14ac:dyDescent="0.2">
      <c r="A93" s="18">
        <v>12</v>
      </c>
      <c r="B93" s="302" t="s">
        <v>651</v>
      </c>
      <c r="C93" s="564"/>
      <c r="D93" s="565"/>
      <c r="E93" s="566"/>
      <c r="F93" s="33"/>
      <c r="G93" s="276"/>
      <c r="H93" s="278"/>
      <c r="I93" s="276"/>
      <c r="J93" s="276"/>
      <c r="K93" s="276"/>
      <c r="L93" s="277">
        <v>2</v>
      </c>
      <c r="M93" s="276"/>
      <c r="N93" s="276"/>
    </row>
    <row r="94" spans="1:15" ht="17.25" customHeight="1" x14ac:dyDescent="0.2">
      <c r="A94" s="18">
        <v>12</v>
      </c>
      <c r="B94" s="2" t="s">
        <v>127</v>
      </c>
      <c r="C94" s="564"/>
      <c r="D94" s="565"/>
      <c r="E94" s="566"/>
      <c r="F94" s="33"/>
      <c r="G94" s="276"/>
      <c r="H94" s="278">
        <v>2</v>
      </c>
      <c r="I94" s="276"/>
      <c r="J94" s="276"/>
      <c r="K94" s="276"/>
      <c r="L94" s="277"/>
      <c r="M94" s="276"/>
      <c r="N94" s="276"/>
    </row>
    <row r="95" spans="1:15" ht="17.25" customHeight="1" x14ac:dyDescent="0.2">
      <c r="A95" s="18">
        <v>12</v>
      </c>
      <c r="B95" s="2" t="s">
        <v>510</v>
      </c>
      <c r="C95" s="564"/>
      <c r="D95" s="565"/>
      <c r="E95" s="566"/>
      <c r="F95" s="33"/>
      <c r="G95" s="276"/>
      <c r="H95" s="278"/>
      <c r="I95" s="276"/>
      <c r="J95" s="276"/>
      <c r="K95" s="276"/>
      <c r="L95" s="277">
        <v>1</v>
      </c>
      <c r="M95" s="276"/>
      <c r="N95" s="276"/>
    </row>
    <row r="96" spans="1:15" ht="17.25" customHeight="1" x14ac:dyDescent="0.2">
      <c r="A96" s="18">
        <v>12</v>
      </c>
      <c r="B96" s="2" t="s">
        <v>494</v>
      </c>
      <c r="C96" s="564"/>
      <c r="D96" s="565"/>
      <c r="E96" s="566"/>
      <c r="F96" s="33"/>
      <c r="G96" s="276"/>
      <c r="H96" s="278"/>
      <c r="I96" s="276"/>
      <c r="J96" s="276"/>
      <c r="K96" s="276"/>
      <c r="L96" s="277">
        <v>1</v>
      </c>
      <c r="M96" s="276"/>
      <c r="N96" s="276"/>
    </row>
    <row r="97" spans="1:15" ht="17.25" customHeight="1" x14ac:dyDescent="0.2">
      <c r="A97" s="18">
        <v>13</v>
      </c>
      <c r="B97" s="2" t="s">
        <v>350</v>
      </c>
      <c r="C97" s="564"/>
      <c r="D97" s="565"/>
      <c r="E97" s="566"/>
      <c r="F97" s="33"/>
      <c r="G97" s="276"/>
      <c r="H97" s="278"/>
      <c r="I97" s="276"/>
      <c r="J97" s="276">
        <v>1</v>
      </c>
      <c r="K97" s="276"/>
      <c r="L97" s="277"/>
      <c r="M97" s="276"/>
      <c r="N97" s="276"/>
    </row>
    <row r="98" spans="1:15" ht="17.25" customHeight="1" x14ac:dyDescent="0.2">
      <c r="A98" s="18">
        <v>13</v>
      </c>
      <c r="B98" s="302" t="s">
        <v>571</v>
      </c>
      <c r="C98" s="564"/>
      <c r="D98" s="565"/>
      <c r="E98" s="566"/>
      <c r="F98" s="33"/>
      <c r="G98" s="276"/>
      <c r="H98" s="278"/>
      <c r="I98" s="276"/>
      <c r="J98" s="276"/>
      <c r="K98" s="276"/>
      <c r="L98" s="277">
        <v>1</v>
      </c>
      <c r="M98" s="276"/>
      <c r="N98" s="276"/>
    </row>
    <row r="99" spans="1:15" ht="17.25" customHeight="1" x14ac:dyDescent="0.2">
      <c r="A99" s="18">
        <v>13</v>
      </c>
      <c r="B99" s="311" t="s">
        <v>941</v>
      </c>
      <c r="C99" s="564"/>
      <c r="D99" s="565"/>
      <c r="E99" s="566"/>
      <c r="F99" s="33"/>
      <c r="G99" s="276"/>
      <c r="H99" s="278"/>
      <c r="I99" s="276"/>
      <c r="J99" s="276"/>
      <c r="K99" s="276"/>
      <c r="L99" s="277">
        <v>1</v>
      </c>
      <c r="M99" s="276"/>
      <c r="N99" s="276"/>
      <c r="O99" t="s">
        <v>942</v>
      </c>
    </row>
    <row r="100" spans="1:15" ht="17.25" customHeight="1" x14ac:dyDescent="0.2">
      <c r="A100" s="18">
        <v>13</v>
      </c>
      <c r="B100" s="2" t="s">
        <v>494</v>
      </c>
      <c r="C100" s="564"/>
      <c r="D100" s="565"/>
      <c r="E100" s="566"/>
      <c r="F100" s="33"/>
      <c r="G100" s="276"/>
      <c r="H100" s="278"/>
      <c r="I100" s="276"/>
      <c r="J100" s="276"/>
      <c r="K100" s="276"/>
      <c r="L100" s="277">
        <v>1</v>
      </c>
      <c r="M100" s="276"/>
      <c r="N100" s="276"/>
    </row>
    <row r="101" spans="1:15" ht="17.25" customHeight="1" x14ac:dyDescent="0.2">
      <c r="A101" s="18">
        <v>14</v>
      </c>
      <c r="B101" s="2" t="s">
        <v>350</v>
      </c>
      <c r="C101" s="564"/>
      <c r="D101" s="565"/>
      <c r="E101" s="566"/>
      <c r="F101" s="33"/>
      <c r="G101" s="276"/>
      <c r="H101" s="278">
        <v>1</v>
      </c>
      <c r="I101" s="276"/>
      <c r="J101" s="276"/>
      <c r="K101" s="276"/>
      <c r="L101" s="277"/>
      <c r="M101" s="276"/>
      <c r="N101" s="276"/>
    </row>
    <row r="102" spans="1:15" ht="17.25" customHeight="1" x14ac:dyDescent="0.2">
      <c r="A102" s="18">
        <v>14</v>
      </c>
      <c r="B102" s="302" t="s">
        <v>651</v>
      </c>
      <c r="C102" s="564"/>
      <c r="D102" s="565"/>
      <c r="E102" s="566"/>
      <c r="F102" s="33"/>
      <c r="G102" s="276"/>
      <c r="H102" s="278"/>
      <c r="I102" s="276"/>
      <c r="J102" s="276"/>
      <c r="K102" s="276"/>
      <c r="L102" s="277">
        <v>4</v>
      </c>
      <c r="M102" s="276"/>
      <c r="N102" s="276"/>
    </row>
    <row r="103" spans="1:15" ht="17.25" customHeight="1" x14ac:dyDescent="0.2">
      <c r="A103" s="18">
        <v>14</v>
      </c>
      <c r="B103" s="2" t="s">
        <v>510</v>
      </c>
      <c r="C103" s="564"/>
      <c r="D103" s="565"/>
      <c r="E103" s="566"/>
      <c r="F103" s="33"/>
      <c r="G103" s="276"/>
      <c r="H103" s="278"/>
      <c r="I103" s="276"/>
      <c r="J103" s="276"/>
      <c r="K103" s="276"/>
      <c r="L103" s="277">
        <v>1</v>
      </c>
      <c r="M103" s="276"/>
      <c r="N103" s="276"/>
    </row>
    <row r="104" spans="1:15" ht="17.25" customHeight="1" x14ac:dyDescent="0.2">
      <c r="A104" s="18">
        <v>14</v>
      </c>
      <c r="B104" s="2" t="s">
        <v>493</v>
      </c>
      <c r="C104" s="564"/>
      <c r="D104" s="565"/>
      <c r="E104" s="566"/>
      <c r="F104" s="33"/>
      <c r="G104" s="276"/>
      <c r="H104" s="278"/>
      <c r="I104" s="276"/>
      <c r="J104" s="276"/>
      <c r="K104" s="276"/>
      <c r="L104" s="277">
        <v>1</v>
      </c>
      <c r="M104" s="276"/>
      <c r="N104" s="276"/>
    </row>
    <row r="105" spans="1:15" ht="16" x14ac:dyDescent="0.2">
      <c r="A105" s="18">
        <v>14</v>
      </c>
      <c r="B105" s="302" t="s">
        <v>571</v>
      </c>
      <c r="C105" s="564"/>
      <c r="D105" s="565"/>
      <c r="E105" s="566"/>
      <c r="F105" s="33"/>
      <c r="G105" s="276"/>
      <c r="H105" s="278"/>
      <c r="I105" s="276"/>
      <c r="J105" s="276"/>
      <c r="K105" s="276"/>
      <c r="L105" s="277">
        <v>1</v>
      </c>
      <c r="M105" s="276"/>
      <c r="N105" s="276"/>
    </row>
    <row r="106" spans="1:15" ht="16" x14ac:dyDescent="0.2">
      <c r="A106" s="18">
        <v>14</v>
      </c>
      <c r="B106" s="2" t="s">
        <v>127</v>
      </c>
      <c r="C106" s="564"/>
      <c r="D106" s="565"/>
      <c r="E106" s="566"/>
      <c r="F106" s="33"/>
      <c r="G106" s="276"/>
      <c r="H106" s="278"/>
      <c r="I106" s="276"/>
      <c r="J106" s="276">
        <v>1</v>
      </c>
      <c r="K106" s="276"/>
      <c r="L106" s="277"/>
      <c r="M106" s="276"/>
      <c r="N106" s="276"/>
    </row>
    <row r="107" spans="1:15" ht="16" x14ac:dyDescent="0.2">
      <c r="A107" s="156">
        <v>15</v>
      </c>
      <c r="B107" s="308" t="s">
        <v>554</v>
      </c>
      <c r="C107" s="564"/>
      <c r="D107" s="565"/>
      <c r="E107" s="566"/>
      <c r="F107" s="33"/>
      <c r="G107" s="276"/>
      <c r="H107" s="278"/>
      <c r="I107" s="276"/>
      <c r="J107" s="276"/>
      <c r="K107" s="276"/>
      <c r="L107" s="277">
        <v>1</v>
      </c>
      <c r="M107" s="276"/>
      <c r="N107" s="276"/>
    </row>
    <row r="108" spans="1:15" ht="16" x14ac:dyDescent="0.2">
      <c r="A108" s="156">
        <v>15</v>
      </c>
      <c r="B108" s="2" t="s">
        <v>493</v>
      </c>
      <c r="C108" s="564"/>
      <c r="D108" s="565"/>
      <c r="E108" s="566"/>
      <c r="F108" s="33"/>
      <c r="G108" s="276"/>
      <c r="H108" s="278"/>
      <c r="I108" s="276"/>
      <c r="J108" s="276"/>
      <c r="K108" s="276"/>
      <c r="L108" s="277">
        <v>1</v>
      </c>
      <c r="M108" s="276"/>
      <c r="N108" s="276"/>
    </row>
    <row r="109" spans="1:15" ht="16" x14ac:dyDescent="0.2">
      <c r="A109" s="156">
        <v>15</v>
      </c>
      <c r="B109" s="302" t="s">
        <v>651</v>
      </c>
      <c r="C109" s="564"/>
      <c r="D109" s="565"/>
      <c r="E109" s="566"/>
      <c r="F109" s="33"/>
      <c r="G109" s="276"/>
      <c r="H109" s="278"/>
      <c r="I109" s="276"/>
      <c r="J109" s="276"/>
      <c r="K109" s="276"/>
      <c r="L109" s="277">
        <v>1</v>
      </c>
      <c r="M109" s="276"/>
      <c r="N109" s="276"/>
    </row>
    <row r="110" spans="1:15" ht="16" x14ac:dyDescent="0.2">
      <c r="A110" s="156">
        <v>15</v>
      </c>
      <c r="B110" s="2" t="s">
        <v>510</v>
      </c>
      <c r="C110" s="564"/>
      <c r="D110" s="565"/>
      <c r="E110" s="566"/>
      <c r="F110" s="33"/>
      <c r="G110" s="276"/>
      <c r="H110" s="278"/>
      <c r="I110" s="276"/>
      <c r="J110" s="276"/>
      <c r="K110" s="276"/>
      <c r="L110" s="277">
        <v>2</v>
      </c>
      <c r="M110" s="276"/>
      <c r="N110" s="276"/>
    </row>
    <row r="111" spans="1:15" ht="16" x14ac:dyDescent="0.2">
      <c r="A111" s="156">
        <v>15</v>
      </c>
      <c r="B111" s="2" t="s">
        <v>350</v>
      </c>
      <c r="C111" s="564"/>
      <c r="D111" s="565"/>
      <c r="E111" s="566"/>
      <c r="F111" s="33"/>
      <c r="G111" s="276"/>
      <c r="H111" s="278"/>
      <c r="I111" s="276"/>
      <c r="J111" s="276"/>
      <c r="K111" s="276"/>
      <c r="L111" s="277">
        <v>3</v>
      </c>
      <c r="M111" s="276"/>
      <c r="N111" s="276"/>
    </row>
    <row r="112" spans="1:15" ht="16" x14ac:dyDescent="0.2">
      <c r="A112" s="156">
        <v>15</v>
      </c>
      <c r="B112" s="2" t="s">
        <v>511</v>
      </c>
      <c r="C112" s="564"/>
      <c r="D112" s="565"/>
      <c r="E112" s="566"/>
      <c r="F112" s="33"/>
      <c r="G112" s="276"/>
      <c r="H112" s="278"/>
      <c r="I112" s="276"/>
      <c r="J112" s="276"/>
      <c r="K112" s="276"/>
      <c r="L112" s="277">
        <v>1</v>
      </c>
      <c r="M112" s="276"/>
      <c r="N112" s="276"/>
    </row>
    <row r="113" spans="1:15" ht="16" x14ac:dyDescent="0.2">
      <c r="A113" s="156">
        <v>16</v>
      </c>
      <c r="B113" s="308" t="s">
        <v>554</v>
      </c>
      <c r="C113" s="564"/>
      <c r="D113" s="565"/>
      <c r="E113" s="566"/>
      <c r="F113" s="33"/>
      <c r="G113" s="276"/>
      <c r="H113" s="278"/>
      <c r="I113" s="276"/>
      <c r="J113" s="276"/>
      <c r="K113" s="276"/>
      <c r="L113" s="277">
        <v>1</v>
      </c>
      <c r="M113" s="276"/>
      <c r="N113" s="276"/>
    </row>
    <row r="114" spans="1:15" ht="16" x14ac:dyDescent="0.2">
      <c r="A114" s="156">
        <v>16</v>
      </c>
      <c r="B114" s="302" t="s">
        <v>651</v>
      </c>
      <c r="C114" s="564"/>
      <c r="D114" s="565"/>
      <c r="E114" s="566"/>
      <c r="F114" s="33"/>
      <c r="G114" s="276"/>
      <c r="H114" s="278"/>
      <c r="I114" s="276"/>
      <c r="J114" s="276"/>
      <c r="K114" s="276"/>
      <c r="L114" s="277">
        <v>1</v>
      </c>
      <c r="M114" s="276"/>
      <c r="N114" s="276"/>
    </row>
    <row r="115" spans="1:15" x14ac:dyDescent="0.2">
      <c r="A115" s="156">
        <v>16</v>
      </c>
      <c r="B115" s="311" t="s">
        <v>941</v>
      </c>
      <c r="C115" s="564"/>
      <c r="D115" s="565"/>
      <c r="E115" s="566"/>
      <c r="F115" s="33"/>
      <c r="G115" s="276"/>
      <c r="H115" s="278"/>
      <c r="I115" s="276"/>
      <c r="J115" s="276"/>
      <c r="K115" s="276"/>
      <c r="L115" s="277">
        <v>2</v>
      </c>
      <c r="M115" s="276"/>
      <c r="N115" s="276"/>
      <c r="O115" t="s">
        <v>942</v>
      </c>
    </row>
    <row r="116" spans="1:15" ht="16" x14ac:dyDescent="0.2">
      <c r="A116" s="156">
        <v>16</v>
      </c>
      <c r="B116" s="538" t="s">
        <v>653</v>
      </c>
      <c r="C116" s="564"/>
      <c r="D116" s="565"/>
      <c r="E116" s="566"/>
      <c r="F116" s="33"/>
      <c r="G116" s="276"/>
      <c r="H116" s="278"/>
      <c r="I116" s="276"/>
      <c r="J116" s="276"/>
      <c r="K116" s="276"/>
      <c r="L116" s="277">
        <v>3</v>
      </c>
      <c r="M116" s="276"/>
      <c r="N116" s="276"/>
      <c r="O116" t="s">
        <v>657</v>
      </c>
    </row>
    <row r="117" spans="1:15" ht="16" x14ac:dyDescent="0.2">
      <c r="A117" s="156">
        <v>16</v>
      </c>
      <c r="B117" s="2" t="s">
        <v>512</v>
      </c>
      <c r="C117" s="564"/>
      <c r="D117" s="565"/>
      <c r="E117" s="566"/>
      <c r="F117" s="33"/>
      <c r="G117" s="276"/>
      <c r="H117" s="278"/>
      <c r="I117" s="276"/>
      <c r="J117" s="276"/>
      <c r="K117" s="276"/>
      <c r="L117" s="277">
        <v>1</v>
      </c>
      <c r="M117" s="276"/>
      <c r="N117" s="276"/>
    </row>
    <row r="118" spans="1:15" ht="16" x14ac:dyDescent="0.2">
      <c r="A118" s="156">
        <v>16</v>
      </c>
      <c r="B118" s="2" t="s">
        <v>169</v>
      </c>
      <c r="C118" s="564"/>
      <c r="D118" s="565"/>
      <c r="E118" s="566"/>
      <c r="F118" s="33"/>
      <c r="G118" s="276"/>
      <c r="H118" s="278"/>
      <c r="I118" s="276"/>
      <c r="J118" s="276"/>
      <c r="K118" s="276"/>
      <c r="L118" s="277">
        <v>1</v>
      </c>
      <c r="M118" s="276"/>
      <c r="N118" s="276"/>
    </row>
    <row r="119" spans="1:15" ht="16" x14ac:dyDescent="0.2">
      <c r="A119" s="156">
        <v>16</v>
      </c>
      <c r="B119" s="2" t="s">
        <v>350</v>
      </c>
      <c r="C119" s="564"/>
      <c r="D119" s="565"/>
      <c r="E119" s="566"/>
      <c r="F119" s="33"/>
      <c r="G119" s="276"/>
      <c r="H119" s="278"/>
      <c r="I119" s="276"/>
      <c r="J119" s="276"/>
      <c r="K119" s="276"/>
      <c r="L119" s="277">
        <v>4</v>
      </c>
      <c r="M119" s="276"/>
      <c r="N119" s="276"/>
    </row>
    <row r="120" spans="1:15" ht="16" x14ac:dyDescent="0.2">
      <c r="A120" s="156">
        <v>16</v>
      </c>
      <c r="B120" s="302" t="s">
        <v>571</v>
      </c>
      <c r="C120" s="564"/>
      <c r="D120" s="565"/>
      <c r="E120" s="566"/>
      <c r="F120" s="33"/>
      <c r="G120" s="276"/>
      <c r="H120" s="278"/>
      <c r="I120" s="276"/>
      <c r="J120" s="276"/>
      <c r="K120" s="276"/>
      <c r="L120" s="277">
        <v>1</v>
      </c>
      <c r="M120" s="276"/>
      <c r="N120" s="276"/>
    </row>
    <row r="121" spans="1:15" ht="32" x14ac:dyDescent="0.2">
      <c r="A121" s="156">
        <v>16</v>
      </c>
      <c r="B121" s="2" t="s">
        <v>232</v>
      </c>
      <c r="C121" s="564"/>
      <c r="D121" s="565"/>
      <c r="E121" s="566"/>
      <c r="F121" s="33"/>
      <c r="G121" s="276"/>
      <c r="H121" s="278"/>
      <c r="I121" s="276"/>
      <c r="J121" s="276"/>
      <c r="K121" s="276"/>
      <c r="L121" s="277"/>
      <c r="M121" s="276">
        <v>1</v>
      </c>
      <c r="N121" s="276"/>
    </row>
    <row r="122" spans="1:15" ht="16" x14ac:dyDescent="0.2">
      <c r="A122" s="156">
        <v>17</v>
      </c>
      <c r="B122" s="2" t="s">
        <v>350</v>
      </c>
      <c r="C122" s="564"/>
      <c r="D122" s="565"/>
      <c r="E122" s="566"/>
      <c r="F122" s="33"/>
      <c r="G122" s="276"/>
      <c r="H122" s="278">
        <v>5</v>
      </c>
      <c r="I122" s="276"/>
      <c r="J122" s="276"/>
      <c r="K122" s="276"/>
      <c r="L122" s="277"/>
      <c r="M122" s="276"/>
      <c r="N122" s="276"/>
    </row>
    <row r="123" spans="1:15" ht="16" x14ac:dyDescent="0.2">
      <c r="A123" s="156">
        <v>17</v>
      </c>
      <c r="B123" s="302" t="s">
        <v>651</v>
      </c>
      <c r="C123" s="564"/>
      <c r="D123" s="565"/>
      <c r="E123" s="566"/>
      <c r="F123" s="33"/>
      <c r="G123" s="276"/>
      <c r="H123" s="278"/>
      <c r="I123" s="276"/>
      <c r="J123" s="276"/>
      <c r="K123" s="276"/>
      <c r="L123" s="277">
        <v>6</v>
      </c>
      <c r="M123" s="276"/>
      <c r="N123" s="276"/>
    </row>
    <row r="124" spans="1:15" ht="16" x14ac:dyDescent="0.2">
      <c r="A124" s="156">
        <v>17</v>
      </c>
      <c r="B124" s="308" t="s">
        <v>554</v>
      </c>
      <c r="C124" s="564"/>
      <c r="D124" s="565"/>
      <c r="E124" s="566"/>
      <c r="F124" s="33"/>
      <c r="G124" s="276"/>
      <c r="H124" s="278"/>
      <c r="I124" s="276"/>
      <c r="J124" s="276"/>
      <c r="K124" s="276"/>
      <c r="L124" s="277">
        <v>2</v>
      </c>
      <c r="M124" s="276"/>
      <c r="N124" s="276"/>
    </row>
    <row r="125" spans="1:15" ht="16" x14ac:dyDescent="0.2">
      <c r="A125" s="156">
        <v>17</v>
      </c>
      <c r="B125" s="308" t="s">
        <v>557</v>
      </c>
      <c r="C125" s="564"/>
      <c r="D125" s="565"/>
      <c r="E125" s="566"/>
      <c r="F125" s="33"/>
      <c r="G125" s="276"/>
      <c r="H125" s="278"/>
      <c r="I125" s="276"/>
      <c r="J125" s="276"/>
      <c r="K125" s="276"/>
      <c r="L125" s="277">
        <v>6</v>
      </c>
      <c r="M125" s="276"/>
      <c r="N125" s="276"/>
    </row>
    <row r="126" spans="1:15" x14ac:dyDescent="0.2">
      <c r="A126" s="156">
        <v>17</v>
      </c>
      <c r="B126" s="311" t="s">
        <v>941</v>
      </c>
      <c r="C126" s="564"/>
      <c r="D126" s="565"/>
      <c r="E126" s="566"/>
      <c r="F126" s="33"/>
      <c r="G126" s="276"/>
      <c r="H126" s="278"/>
      <c r="I126" s="276"/>
      <c r="J126" s="276"/>
      <c r="K126" s="276"/>
      <c r="L126" s="277">
        <v>2</v>
      </c>
      <c r="M126" s="276"/>
      <c r="N126" s="276"/>
      <c r="O126" t="s">
        <v>942</v>
      </c>
    </row>
    <row r="127" spans="1:15" ht="16" x14ac:dyDescent="0.2">
      <c r="A127" s="156">
        <v>17</v>
      </c>
      <c r="B127" s="2" t="s">
        <v>510</v>
      </c>
      <c r="C127" s="564"/>
      <c r="D127" s="565"/>
      <c r="E127" s="566"/>
      <c r="F127" s="33"/>
      <c r="G127" s="276"/>
      <c r="H127" s="278"/>
      <c r="I127" s="276"/>
      <c r="J127" s="276"/>
      <c r="K127" s="276"/>
      <c r="L127" s="277">
        <v>1</v>
      </c>
      <c r="M127" s="276"/>
      <c r="N127" s="276"/>
    </row>
    <row r="128" spans="1:15" ht="32" x14ac:dyDescent="0.2">
      <c r="A128" s="156">
        <v>17</v>
      </c>
      <c r="B128" s="2" t="s">
        <v>514</v>
      </c>
      <c r="C128" s="564"/>
      <c r="D128" s="565"/>
      <c r="E128" s="566"/>
      <c r="F128" s="33"/>
      <c r="G128" s="276"/>
      <c r="H128" s="278"/>
      <c r="I128" s="276"/>
      <c r="J128" s="276"/>
      <c r="K128" s="276"/>
      <c r="L128" s="277">
        <v>1</v>
      </c>
      <c r="M128" s="276"/>
      <c r="N128" s="276"/>
    </row>
    <row r="129" spans="1:15" ht="16" x14ac:dyDescent="0.2">
      <c r="A129" s="156">
        <v>17</v>
      </c>
      <c r="B129" s="302" t="s">
        <v>571</v>
      </c>
      <c r="C129" s="564"/>
      <c r="D129" s="565"/>
      <c r="E129" s="566"/>
      <c r="F129" s="33"/>
      <c r="G129" s="276"/>
      <c r="H129" s="278"/>
      <c r="I129" s="276"/>
      <c r="J129" s="276"/>
      <c r="K129" s="276"/>
      <c r="L129" s="277">
        <v>1</v>
      </c>
      <c r="M129" s="276"/>
      <c r="N129" s="276"/>
    </row>
    <row r="130" spans="1:15" ht="16" x14ac:dyDescent="0.2">
      <c r="A130" s="156">
        <v>18</v>
      </c>
      <c r="B130" s="2" t="s">
        <v>127</v>
      </c>
      <c r="C130" s="564"/>
      <c r="D130" s="565"/>
      <c r="E130" s="566"/>
      <c r="F130" s="33"/>
      <c r="G130" s="276"/>
      <c r="H130" s="278"/>
      <c r="I130" s="276"/>
      <c r="J130" s="276">
        <v>1</v>
      </c>
      <c r="K130" s="276"/>
      <c r="L130" s="277"/>
      <c r="M130" s="276"/>
      <c r="N130" s="276"/>
    </row>
    <row r="131" spans="1:15" ht="32" x14ac:dyDescent="0.2">
      <c r="A131" s="156">
        <v>18</v>
      </c>
      <c r="B131" s="2" t="s">
        <v>232</v>
      </c>
      <c r="C131" s="564"/>
      <c r="D131" s="565"/>
      <c r="E131" s="566"/>
      <c r="F131" s="33"/>
      <c r="G131" s="276"/>
      <c r="H131" s="278"/>
      <c r="I131" s="276"/>
      <c r="J131" s="276">
        <v>1</v>
      </c>
      <c r="K131" s="276"/>
      <c r="L131" s="277"/>
      <c r="M131" s="276"/>
      <c r="N131" s="276"/>
    </row>
    <row r="132" spans="1:15" ht="16" x14ac:dyDescent="0.2">
      <c r="A132" s="156">
        <v>18</v>
      </c>
      <c r="B132" s="538" t="s">
        <v>653</v>
      </c>
      <c r="C132" s="564"/>
      <c r="D132" s="565"/>
      <c r="E132" s="566"/>
      <c r="F132" s="33"/>
      <c r="G132" s="276"/>
      <c r="H132" s="278"/>
      <c r="I132" s="276"/>
      <c r="J132" s="276"/>
      <c r="K132" s="276"/>
      <c r="L132" s="277">
        <v>1</v>
      </c>
      <c r="M132" s="276"/>
      <c r="N132" s="276"/>
      <c r="O132" t="s">
        <v>657</v>
      </c>
    </row>
    <row r="133" spans="1:15" ht="16" x14ac:dyDescent="0.2">
      <c r="A133" s="156">
        <v>18</v>
      </c>
      <c r="B133" s="2" t="s">
        <v>502</v>
      </c>
      <c r="C133" s="564"/>
      <c r="D133" s="565"/>
      <c r="E133" s="566"/>
      <c r="F133" s="33"/>
      <c r="G133" s="276"/>
      <c r="H133" s="278"/>
      <c r="I133" s="276"/>
      <c r="J133" s="276"/>
      <c r="K133" s="276"/>
      <c r="L133" s="277">
        <v>1</v>
      </c>
      <c r="M133" s="276"/>
      <c r="N133" s="276"/>
    </row>
    <row r="134" spans="1:15" ht="16" x14ac:dyDescent="0.2">
      <c r="A134" s="156">
        <v>18</v>
      </c>
      <c r="B134" s="308" t="s">
        <v>558</v>
      </c>
      <c r="C134" s="564"/>
      <c r="D134" s="565"/>
      <c r="E134" s="566"/>
      <c r="F134" s="33"/>
      <c r="G134" s="276"/>
      <c r="H134" s="278"/>
      <c r="I134" s="276"/>
      <c r="J134" s="276"/>
      <c r="K134" s="276"/>
      <c r="L134" s="277">
        <v>1</v>
      </c>
      <c r="M134" s="276"/>
      <c r="N134" s="276"/>
    </row>
    <row r="135" spans="1:15" ht="16" x14ac:dyDescent="0.2">
      <c r="A135" s="156">
        <v>18</v>
      </c>
      <c r="B135" s="308" t="s">
        <v>557</v>
      </c>
      <c r="C135" s="564"/>
      <c r="D135" s="565"/>
      <c r="E135" s="566"/>
      <c r="F135" s="33"/>
      <c r="G135" s="276"/>
      <c r="H135" s="278"/>
      <c r="I135" s="276"/>
      <c r="J135" s="276"/>
      <c r="K135" s="276"/>
      <c r="L135" s="277">
        <v>15</v>
      </c>
      <c r="M135" s="276"/>
      <c r="N135" s="276"/>
    </row>
    <row r="136" spans="1:15" ht="16" x14ac:dyDescent="0.2">
      <c r="A136" s="156">
        <v>19</v>
      </c>
      <c r="B136" s="2" t="s">
        <v>499</v>
      </c>
      <c r="C136" s="564"/>
      <c r="D136" s="565"/>
      <c r="E136" s="566"/>
      <c r="F136" s="33"/>
      <c r="G136" s="276"/>
      <c r="H136" s="278"/>
      <c r="I136" s="276"/>
      <c r="J136" s="276"/>
      <c r="K136" s="276"/>
      <c r="L136" s="277">
        <v>1</v>
      </c>
      <c r="M136" s="276"/>
      <c r="N136" s="276"/>
    </row>
    <row r="137" spans="1:15" ht="16" x14ac:dyDescent="0.2">
      <c r="A137" s="156">
        <v>19</v>
      </c>
      <c r="B137" s="2" t="s">
        <v>350</v>
      </c>
      <c r="C137" s="564"/>
      <c r="D137" s="565"/>
      <c r="E137" s="566"/>
      <c r="F137" s="33"/>
      <c r="G137" s="276"/>
      <c r="H137" s="278">
        <v>1</v>
      </c>
      <c r="I137" s="276"/>
      <c r="J137" s="276"/>
      <c r="K137" s="276"/>
      <c r="L137" s="277">
        <v>12</v>
      </c>
      <c r="M137" s="276"/>
      <c r="N137" s="276"/>
    </row>
    <row r="138" spans="1:15" ht="16" x14ac:dyDescent="0.2">
      <c r="A138" s="156">
        <v>19</v>
      </c>
      <c r="B138" s="308" t="s">
        <v>557</v>
      </c>
      <c r="C138" s="564"/>
      <c r="D138" s="565"/>
      <c r="E138" s="566"/>
      <c r="F138" s="33"/>
      <c r="G138" s="276"/>
      <c r="H138" s="278"/>
      <c r="I138" s="276"/>
      <c r="J138" s="276"/>
      <c r="K138" s="276"/>
      <c r="L138" s="277">
        <v>15</v>
      </c>
      <c r="M138" s="276"/>
      <c r="N138" s="276"/>
    </row>
    <row r="139" spans="1:15" ht="16" x14ac:dyDescent="0.2">
      <c r="A139" s="156">
        <v>19</v>
      </c>
      <c r="B139" s="308" t="s">
        <v>554</v>
      </c>
      <c r="C139" s="564"/>
      <c r="D139" s="565"/>
      <c r="E139" s="566"/>
      <c r="F139" s="33"/>
      <c r="G139" s="276"/>
      <c r="H139" s="278"/>
      <c r="I139" s="276"/>
      <c r="J139" s="276"/>
      <c r="K139" s="276"/>
      <c r="L139" s="277">
        <v>2</v>
      </c>
      <c r="M139" s="276"/>
      <c r="N139" s="276"/>
    </row>
    <row r="140" spans="1:15" ht="16" x14ac:dyDescent="0.2">
      <c r="A140" s="156">
        <v>19</v>
      </c>
      <c r="B140" s="538" t="s">
        <v>653</v>
      </c>
      <c r="C140" s="564"/>
      <c r="D140" s="565"/>
      <c r="E140" s="566"/>
      <c r="F140" s="33"/>
      <c r="G140" s="276"/>
      <c r="H140" s="278"/>
      <c r="I140" s="276"/>
      <c r="J140" s="276"/>
      <c r="K140" s="276"/>
      <c r="L140" s="277">
        <v>2</v>
      </c>
      <c r="M140" s="276"/>
      <c r="N140" s="276"/>
      <c r="O140" t="s">
        <v>657</v>
      </c>
    </row>
    <row r="141" spans="1:15" ht="16" x14ac:dyDescent="0.2">
      <c r="A141" s="156">
        <v>19</v>
      </c>
      <c r="B141" s="302" t="s">
        <v>571</v>
      </c>
      <c r="C141" s="564"/>
      <c r="D141" s="565"/>
      <c r="E141" s="566"/>
      <c r="F141" s="33"/>
      <c r="G141" s="276"/>
      <c r="H141" s="278"/>
      <c r="I141" s="276"/>
      <c r="J141" s="276"/>
      <c r="K141" s="276"/>
      <c r="L141" s="277">
        <v>4</v>
      </c>
      <c r="M141" s="276"/>
      <c r="N141" s="276"/>
    </row>
    <row r="142" spans="1:15" ht="16" x14ac:dyDescent="0.2">
      <c r="A142" s="156">
        <v>19</v>
      </c>
      <c r="B142" s="2" t="s">
        <v>510</v>
      </c>
      <c r="C142" s="564"/>
      <c r="D142" s="565"/>
      <c r="E142" s="566"/>
      <c r="F142" s="33"/>
      <c r="G142" s="276"/>
      <c r="H142" s="278"/>
      <c r="I142" s="276"/>
      <c r="J142" s="276"/>
      <c r="K142" s="276"/>
      <c r="L142" s="277">
        <v>1</v>
      </c>
      <c r="M142" s="276"/>
      <c r="N142" s="276"/>
    </row>
    <row r="143" spans="1:15" ht="16" x14ac:dyDescent="0.2">
      <c r="A143" s="156">
        <v>19</v>
      </c>
      <c r="B143" s="2" t="s">
        <v>493</v>
      </c>
      <c r="C143" s="564"/>
      <c r="D143" s="565"/>
      <c r="E143" s="566"/>
      <c r="F143" s="33"/>
      <c r="G143" s="276"/>
      <c r="H143" s="278"/>
      <c r="I143" s="276"/>
      <c r="J143" s="276"/>
      <c r="K143" s="276"/>
      <c r="L143" s="277">
        <v>1</v>
      </c>
      <c r="M143" s="276"/>
      <c r="N143" s="276"/>
    </row>
    <row r="144" spans="1:15" ht="16" x14ac:dyDescent="0.2">
      <c r="A144" s="156">
        <v>20</v>
      </c>
      <c r="B144" s="2" t="s">
        <v>350</v>
      </c>
      <c r="C144" s="564"/>
      <c r="D144" s="565"/>
      <c r="E144" s="566"/>
      <c r="F144" s="33"/>
      <c r="G144" s="276"/>
      <c r="H144" s="278"/>
      <c r="I144" s="276"/>
      <c r="J144" s="276">
        <v>1</v>
      </c>
      <c r="K144" s="276"/>
      <c r="L144" s="277">
        <v>5</v>
      </c>
      <c r="M144" s="276"/>
      <c r="N144" s="276"/>
    </row>
    <row r="145" spans="1:18" ht="16" x14ac:dyDescent="0.2">
      <c r="A145" s="156">
        <v>20</v>
      </c>
      <c r="B145" s="307" t="s">
        <v>654</v>
      </c>
      <c r="C145" s="564"/>
      <c r="D145" s="565"/>
      <c r="E145" s="566"/>
      <c r="F145" s="33"/>
      <c r="G145" s="276"/>
      <c r="H145" s="278"/>
      <c r="I145" s="276"/>
      <c r="J145" s="276"/>
      <c r="K145" s="276"/>
      <c r="L145" s="277">
        <v>5</v>
      </c>
      <c r="M145" s="276"/>
      <c r="N145" s="276"/>
      <c r="O145" t="s">
        <v>905</v>
      </c>
    </row>
    <row r="146" spans="1:18" ht="16" x14ac:dyDescent="0.2">
      <c r="A146" s="156">
        <v>20</v>
      </c>
      <c r="B146" s="308" t="s">
        <v>557</v>
      </c>
      <c r="C146" s="564"/>
      <c r="D146" s="565"/>
      <c r="E146" s="566"/>
      <c r="F146" s="33"/>
      <c r="G146" s="276"/>
      <c r="H146" s="278"/>
      <c r="I146" s="276"/>
      <c r="J146" s="276"/>
      <c r="K146" s="276"/>
      <c r="L146" s="277">
        <v>2</v>
      </c>
      <c r="M146" s="276"/>
      <c r="N146" s="276"/>
    </row>
    <row r="147" spans="1:18" ht="16" x14ac:dyDescent="0.2">
      <c r="A147" s="156">
        <v>20</v>
      </c>
      <c r="B147" s="2" t="s">
        <v>493</v>
      </c>
      <c r="C147" s="564"/>
      <c r="D147" s="565"/>
      <c r="E147" s="566"/>
      <c r="F147" s="33"/>
      <c r="G147" s="276"/>
      <c r="H147" s="278"/>
      <c r="I147" s="276"/>
      <c r="J147" s="276"/>
      <c r="K147" s="276"/>
      <c r="L147" s="277">
        <v>8</v>
      </c>
      <c r="M147" s="276"/>
      <c r="N147" s="276"/>
    </row>
    <row r="148" spans="1:18" ht="16" x14ac:dyDescent="0.2">
      <c r="A148" s="156">
        <v>20</v>
      </c>
      <c r="B148" s="302" t="s">
        <v>571</v>
      </c>
      <c r="C148" s="564"/>
      <c r="D148" s="565"/>
      <c r="E148" s="566"/>
      <c r="F148" s="33"/>
      <c r="G148" s="276"/>
      <c r="H148" s="278"/>
      <c r="I148" s="276"/>
      <c r="J148" s="276"/>
      <c r="K148" s="276"/>
      <c r="L148" s="277">
        <v>4</v>
      </c>
      <c r="M148" s="276"/>
      <c r="N148" s="276"/>
    </row>
    <row r="149" spans="1:18" ht="16" x14ac:dyDescent="0.2">
      <c r="A149" s="156">
        <v>20</v>
      </c>
      <c r="B149" s="2" t="s">
        <v>486</v>
      </c>
      <c r="C149" s="564"/>
      <c r="D149" s="565"/>
      <c r="E149" s="566"/>
      <c r="F149" s="33"/>
      <c r="G149" s="276"/>
      <c r="H149" s="278"/>
      <c r="I149" s="276"/>
      <c r="J149" s="276"/>
      <c r="K149" s="276"/>
      <c r="L149" s="277">
        <v>1</v>
      </c>
      <c r="M149" s="276"/>
      <c r="N149" s="276"/>
    </row>
    <row r="150" spans="1:18" ht="16" x14ac:dyDescent="0.2">
      <c r="A150" s="156">
        <v>20</v>
      </c>
      <c r="B150" s="2" t="s">
        <v>494</v>
      </c>
      <c r="C150" s="564"/>
      <c r="D150" s="565"/>
      <c r="E150" s="566"/>
      <c r="F150" s="33"/>
      <c r="G150" s="276"/>
      <c r="H150" s="278"/>
      <c r="I150" s="276"/>
      <c r="J150" s="276"/>
      <c r="K150" s="276"/>
      <c r="L150" s="277">
        <v>1</v>
      </c>
      <c r="M150" s="276"/>
      <c r="N150" s="276"/>
    </row>
    <row r="151" spans="1:18" ht="16" x14ac:dyDescent="0.2">
      <c r="A151" s="156">
        <v>20</v>
      </c>
      <c r="B151" s="2" t="s">
        <v>502</v>
      </c>
      <c r="C151" s="564"/>
      <c r="D151" s="565"/>
      <c r="E151" s="566"/>
      <c r="F151" s="33"/>
      <c r="G151" s="276"/>
      <c r="H151" s="278"/>
      <c r="I151" s="276"/>
      <c r="J151" s="276"/>
      <c r="K151" s="276"/>
      <c r="L151" s="277">
        <v>4</v>
      </c>
      <c r="M151" s="276"/>
      <c r="N151" s="276"/>
    </row>
    <row r="152" spans="1:18" ht="16" x14ac:dyDescent="0.2">
      <c r="A152" s="156">
        <v>20</v>
      </c>
      <c r="B152" s="308" t="s">
        <v>558</v>
      </c>
      <c r="C152" s="564"/>
      <c r="D152" s="565"/>
      <c r="E152" s="566"/>
      <c r="F152" s="33"/>
      <c r="G152" s="276"/>
      <c r="H152" s="278"/>
      <c r="I152" s="276"/>
      <c r="J152" s="276"/>
      <c r="K152" s="276"/>
      <c r="L152" s="277">
        <v>2</v>
      </c>
      <c r="M152" s="276"/>
      <c r="N152" s="276"/>
    </row>
    <row r="153" spans="1:18" ht="16" x14ac:dyDescent="0.2">
      <c r="A153" s="345">
        <v>1</v>
      </c>
      <c r="B153" s="382" t="s">
        <v>350</v>
      </c>
      <c r="C153" s="564"/>
      <c r="D153" s="565"/>
      <c r="E153" s="566"/>
      <c r="F153" s="33"/>
      <c r="G153" s="384"/>
      <c r="H153" s="385">
        <v>1</v>
      </c>
      <c r="I153" s="340"/>
      <c r="J153" s="340"/>
      <c r="K153" s="340">
        <v>0</v>
      </c>
      <c r="L153" s="354">
        <v>4</v>
      </c>
      <c r="M153" s="340"/>
      <c r="N153" s="340">
        <v>0</v>
      </c>
      <c r="P153" t="s">
        <v>627</v>
      </c>
      <c r="R153">
        <f t="shared" ref="R153:R216" si="0">SUM(G153:I153,K153:N153)</f>
        <v>5</v>
      </c>
    </row>
    <row r="154" spans="1:18" ht="16" x14ac:dyDescent="0.2">
      <c r="A154" s="345">
        <v>1</v>
      </c>
      <c r="B154" s="382" t="s">
        <v>501</v>
      </c>
      <c r="C154" s="564"/>
      <c r="D154" s="565"/>
      <c r="E154" s="566"/>
      <c r="F154" s="33"/>
      <c r="G154" s="340"/>
      <c r="H154" s="355"/>
      <c r="I154" s="340"/>
      <c r="J154" s="340"/>
      <c r="K154" s="340"/>
      <c r="L154" s="354">
        <v>1</v>
      </c>
      <c r="M154" s="340"/>
      <c r="N154" s="340">
        <v>1</v>
      </c>
      <c r="P154" t="s">
        <v>627</v>
      </c>
      <c r="R154">
        <f t="shared" si="0"/>
        <v>2</v>
      </c>
    </row>
    <row r="155" spans="1:18" ht="16" x14ac:dyDescent="0.2">
      <c r="A155" s="345">
        <v>1</v>
      </c>
      <c r="B155" s="390" t="s">
        <v>558</v>
      </c>
      <c r="C155" s="564"/>
      <c r="D155" s="565"/>
      <c r="E155" s="566"/>
      <c r="F155" s="33"/>
      <c r="G155" s="340"/>
      <c r="H155" s="355"/>
      <c r="I155" s="340"/>
      <c r="J155" s="340"/>
      <c r="K155" s="340"/>
      <c r="L155" s="354">
        <v>1</v>
      </c>
      <c r="M155" s="340"/>
      <c r="N155" s="340">
        <v>0</v>
      </c>
      <c r="P155" t="s">
        <v>627</v>
      </c>
      <c r="R155">
        <f t="shared" si="0"/>
        <v>1</v>
      </c>
    </row>
    <row r="156" spans="1:18" ht="16" x14ac:dyDescent="0.2">
      <c r="A156" s="345">
        <v>1</v>
      </c>
      <c r="B156" s="390" t="s">
        <v>571</v>
      </c>
      <c r="C156" s="564"/>
      <c r="D156" s="565"/>
      <c r="E156" s="566"/>
      <c r="F156" s="33"/>
      <c r="G156" s="340"/>
      <c r="H156" s="355"/>
      <c r="I156" s="340"/>
      <c r="J156" s="340"/>
      <c r="K156" s="340"/>
      <c r="L156" s="354">
        <v>1</v>
      </c>
      <c r="M156" s="340"/>
      <c r="N156" s="340">
        <v>0</v>
      </c>
      <c r="O156" t="s">
        <v>572</v>
      </c>
      <c r="P156" t="s">
        <v>627</v>
      </c>
      <c r="R156">
        <f t="shared" si="0"/>
        <v>1</v>
      </c>
    </row>
    <row r="157" spans="1:18" ht="16" x14ac:dyDescent="0.2">
      <c r="A157" s="345">
        <v>1</v>
      </c>
      <c r="B157" s="390" t="s">
        <v>512</v>
      </c>
      <c r="C157" s="564"/>
      <c r="D157" s="565"/>
      <c r="E157" s="566"/>
      <c r="F157" s="33"/>
      <c r="G157" s="340"/>
      <c r="H157" s="355"/>
      <c r="I157" s="340"/>
      <c r="J157" s="340"/>
      <c r="K157" s="340"/>
      <c r="L157" s="354">
        <v>1</v>
      </c>
      <c r="M157" s="340"/>
      <c r="N157" s="340">
        <v>0</v>
      </c>
      <c r="P157" t="s">
        <v>627</v>
      </c>
      <c r="R157">
        <f t="shared" si="0"/>
        <v>1</v>
      </c>
    </row>
    <row r="158" spans="1:18" ht="16" x14ac:dyDescent="0.2">
      <c r="A158" s="345">
        <v>1</v>
      </c>
      <c r="B158" s="390" t="s">
        <v>651</v>
      </c>
      <c r="C158" s="564"/>
      <c r="D158" s="565"/>
      <c r="E158" s="566"/>
      <c r="F158" s="33"/>
      <c r="G158" s="340"/>
      <c r="H158" s="355"/>
      <c r="I158" s="340"/>
      <c r="J158" s="340"/>
      <c r="K158" s="340"/>
      <c r="L158" s="354">
        <v>2</v>
      </c>
      <c r="M158" s="340"/>
      <c r="N158" s="340">
        <v>0</v>
      </c>
      <c r="P158" t="s">
        <v>627</v>
      </c>
      <c r="R158">
        <f t="shared" si="0"/>
        <v>2</v>
      </c>
    </row>
    <row r="159" spans="1:18" ht="16" x14ac:dyDescent="0.2">
      <c r="A159" s="345">
        <v>2</v>
      </c>
      <c r="B159" s="382" t="s">
        <v>350</v>
      </c>
      <c r="C159" s="564"/>
      <c r="D159" s="565"/>
      <c r="E159" s="566"/>
      <c r="F159" s="33"/>
      <c r="G159" s="340"/>
      <c r="H159" s="355">
        <v>3</v>
      </c>
      <c r="I159" s="340"/>
      <c r="J159" s="340"/>
      <c r="K159" s="340">
        <v>0</v>
      </c>
      <c r="L159" s="354">
        <v>9</v>
      </c>
      <c r="M159" s="340"/>
      <c r="N159" s="340">
        <v>0</v>
      </c>
      <c r="P159" t="s">
        <v>627</v>
      </c>
      <c r="R159">
        <f t="shared" si="0"/>
        <v>12</v>
      </c>
    </row>
    <row r="160" spans="1:18" ht="16" x14ac:dyDescent="0.2">
      <c r="A160" s="345">
        <v>2</v>
      </c>
      <c r="B160" s="382" t="s">
        <v>493</v>
      </c>
      <c r="C160" s="564"/>
      <c r="D160" s="565"/>
      <c r="E160" s="566"/>
      <c r="F160" s="33"/>
      <c r="G160" s="340"/>
      <c r="H160" s="355"/>
      <c r="I160" s="340"/>
      <c r="J160" s="340"/>
      <c r="K160" s="340"/>
      <c r="L160" s="354">
        <v>11</v>
      </c>
      <c r="M160" s="340"/>
      <c r="N160" s="340">
        <v>3</v>
      </c>
      <c r="P160" t="s">
        <v>627</v>
      </c>
      <c r="R160">
        <f t="shared" si="0"/>
        <v>14</v>
      </c>
    </row>
    <row r="161" spans="1:18" ht="16" x14ac:dyDescent="0.2">
      <c r="A161" s="345">
        <v>2</v>
      </c>
      <c r="B161" s="390" t="s">
        <v>571</v>
      </c>
      <c r="C161" s="564"/>
      <c r="D161" s="565"/>
      <c r="E161" s="566"/>
      <c r="F161" s="33"/>
      <c r="G161" s="340"/>
      <c r="H161" s="355"/>
      <c r="I161" s="340"/>
      <c r="J161" s="340"/>
      <c r="K161" s="340"/>
      <c r="L161" s="354">
        <v>1</v>
      </c>
      <c r="M161" s="340"/>
      <c r="N161" s="340">
        <v>1</v>
      </c>
      <c r="P161" t="s">
        <v>627</v>
      </c>
      <c r="R161">
        <f t="shared" si="0"/>
        <v>2</v>
      </c>
    </row>
    <row r="162" spans="1:18" ht="16" x14ac:dyDescent="0.2">
      <c r="A162" s="345">
        <v>2</v>
      </c>
      <c r="B162" s="382" t="s">
        <v>502</v>
      </c>
      <c r="C162" s="564"/>
      <c r="D162" s="565"/>
      <c r="E162" s="566"/>
      <c r="F162" s="33"/>
      <c r="G162" s="340"/>
      <c r="H162" s="355"/>
      <c r="I162" s="340"/>
      <c r="J162" s="340"/>
      <c r="K162" s="340"/>
      <c r="L162" s="354">
        <v>1</v>
      </c>
      <c r="M162" s="340"/>
      <c r="N162" s="340">
        <v>0</v>
      </c>
      <c r="P162" t="s">
        <v>627</v>
      </c>
      <c r="R162">
        <f t="shared" si="0"/>
        <v>1</v>
      </c>
    </row>
    <row r="163" spans="1:18" ht="16" x14ac:dyDescent="0.2">
      <c r="A163" s="345">
        <v>2</v>
      </c>
      <c r="B163" s="382" t="s">
        <v>651</v>
      </c>
      <c r="C163" s="564"/>
      <c r="D163" s="565"/>
      <c r="E163" s="566"/>
      <c r="F163" s="33"/>
      <c r="G163" s="340"/>
      <c r="H163" s="355"/>
      <c r="I163" s="340"/>
      <c r="J163" s="340"/>
      <c r="K163" s="340"/>
      <c r="L163" s="354">
        <v>4</v>
      </c>
      <c r="M163" s="340"/>
      <c r="N163" s="340">
        <v>0</v>
      </c>
      <c r="P163" t="s">
        <v>627</v>
      </c>
      <c r="R163">
        <f t="shared" si="0"/>
        <v>4</v>
      </c>
    </row>
    <row r="164" spans="1:18" ht="16" x14ac:dyDescent="0.2">
      <c r="A164" s="345">
        <v>2</v>
      </c>
      <c r="B164" s="390" t="s">
        <v>554</v>
      </c>
      <c r="C164" s="564"/>
      <c r="D164" s="565"/>
      <c r="E164" s="566"/>
      <c r="F164" s="33"/>
      <c r="G164" s="340"/>
      <c r="H164" s="355"/>
      <c r="I164" s="340"/>
      <c r="J164" s="340"/>
      <c r="K164" s="340"/>
      <c r="L164" s="354">
        <v>1</v>
      </c>
      <c r="M164" s="340"/>
      <c r="N164" s="340">
        <v>0</v>
      </c>
      <c r="P164" t="s">
        <v>627</v>
      </c>
      <c r="R164">
        <f t="shared" si="0"/>
        <v>1</v>
      </c>
    </row>
    <row r="165" spans="1:18" ht="16" x14ac:dyDescent="0.2">
      <c r="A165" s="345">
        <v>2</v>
      </c>
      <c r="B165" s="382" t="s">
        <v>560</v>
      </c>
      <c r="C165" s="564"/>
      <c r="D165" s="565"/>
      <c r="E165" s="566"/>
      <c r="F165" s="33"/>
      <c r="G165" s="340"/>
      <c r="H165" s="355"/>
      <c r="I165" s="340"/>
      <c r="J165" s="340"/>
      <c r="K165" s="340"/>
      <c r="L165" s="354">
        <v>1</v>
      </c>
      <c r="M165" s="340"/>
      <c r="N165" s="340">
        <v>1</v>
      </c>
      <c r="P165" t="s">
        <v>627</v>
      </c>
      <c r="R165">
        <f t="shared" si="0"/>
        <v>2</v>
      </c>
    </row>
    <row r="166" spans="1:18" ht="16" x14ac:dyDescent="0.2">
      <c r="A166" s="345">
        <v>2</v>
      </c>
      <c r="B166" s="536" t="s">
        <v>941</v>
      </c>
      <c r="C166" s="564"/>
      <c r="D166" s="565"/>
      <c r="E166" s="566"/>
      <c r="F166" s="33"/>
      <c r="G166" s="340"/>
      <c r="H166" s="355"/>
      <c r="I166" s="340"/>
      <c r="J166" s="340"/>
      <c r="K166" s="340"/>
      <c r="L166" s="354">
        <v>2</v>
      </c>
      <c r="M166" s="340"/>
      <c r="N166" s="340">
        <v>0</v>
      </c>
      <c r="O166" t="s">
        <v>939</v>
      </c>
      <c r="P166" t="s">
        <v>627</v>
      </c>
      <c r="R166">
        <f t="shared" si="0"/>
        <v>2</v>
      </c>
    </row>
    <row r="167" spans="1:18" ht="16" x14ac:dyDescent="0.2">
      <c r="A167" s="345">
        <v>3</v>
      </c>
      <c r="B167" s="382" t="s">
        <v>350</v>
      </c>
      <c r="C167" s="564"/>
      <c r="D167" s="565"/>
      <c r="E167" s="566"/>
      <c r="F167" s="33"/>
      <c r="G167" s="340"/>
      <c r="H167" s="355">
        <v>2</v>
      </c>
      <c r="I167" s="340"/>
      <c r="J167" s="340"/>
      <c r="K167" s="340">
        <v>0</v>
      </c>
      <c r="L167" s="354">
        <v>2</v>
      </c>
      <c r="M167" s="340"/>
      <c r="N167" s="340">
        <v>0</v>
      </c>
      <c r="P167" t="s">
        <v>627</v>
      </c>
      <c r="R167">
        <f t="shared" si="0"/>
        <v>4</v>
      </c>
    </row>
    <row r="168" spans="1:18" ht="16" x14ac:dyDescent="0.2">
      <c r="A168" s="345">
        <v>3</v>
      </c>
      <c r="B168" s="382" t="s">
        <v>493</v>
      </c>
      <c r="C168" s="564"/>
      <c r="D168" s="565"/>
      <c r="E168" s="566"/>
      <c r="F168" s="33"/>
      <c r="G168" s="340"/>
      <c r="H168" s="355"/>
      <c r="I168" s="340"/>
      <c r="J168" s="340"/>
      <c r="K168" s="340"/>
      <c r="L168" s="354">
        <v>5</v>
      </c>
      <c r="M168" s="340"/>
      <c r="N168" s="340">
        <v>3</v>
      </c>
      <c r="P168" t="s">
        <v>627</v>
      </c>
      <c r="R168">
        <f t="shared" si="0"/>
        <v>8</v>
      </c>
    </row>
    <row r="169" spans="1:18" ht="16" x14ac:dyDescent="0.2">
      <c r="A169" s="345">
        <v>3</v>
      </c>
      <c r="B169" s="382" t="s">
        <v>651</v>
      </c>
      <c r="C169" s="564"/>
      <c r="D169" s="565"/>
      <c r="E169" s="566"/>
      <c r="F169" s="33"/>
      <c r="G169" s="340"/>
      <c r="H169" s="355"/>
      <c r="I169" s="340"/>
      <c r="J169" s="340"/>
      <c r="K169" s="340"/>
      <c r="L169" s="354">
        <v>4</v>
      </c>
      <c r="M169" s="340"/>
      <c r="N169" s="340">
        <v>0</v>
      </c>
      <c r="P169" t="s">
        <v>627</v>
      </c>
      <c r="R169">
        <f t="shared" si="0"/>
        <v>4</v>
      </c>
    </row>
    <row r="170" spans="1:18" ht="16" x14ac:dyDescent="0.2">
      <c r="A170" s="345">
        <v>3</v>
      </c>
      <c r="B170" s="390" t="s">
        <v>571</v>
      </c>
      <c r="C170" s="564"/>
      <c r="D170" s="565"/>
      <c r="E170" s="566"/>
      <c r="F170" s="33"/>
      <c r="G170" s="340"/>
      <c r="H170" s="355"/>
      <c r="I170" s="340"/>
      <c r="J170" s="340"/>
      <c r="K170" s="340"/>
      <c r="L170" s="354">
        <v>2</v>
      </c>
      <c r="M170" s="340"/>
      <c r="N170" s="340">
        <v>2</v>
      </c>
      <c r="P170" t="s">
        <v>627</v>
      </c>
      <c r="R170">
        <f t="shared" si="0"/>
        <v>4</v>
      </c>
    </row>
    <row r="171" spans="1:18" ht="16" x14ac:dyDescent="0.2">
      <c r="A171" s="345">
        <v>4</v>
      </c>
      <c r="B171" s="382" t="s">
        <v>350</v>
      </c>
      <c r="C171" s="564"/>
      <c r="D171" s="565"/>
      <c r="E171" s="566"/>
      <c r="F171" s="33"/>
      <c r="G171" s="340"/>
      <c r="H171" s="355">
        <v>3</v>
      </c>
      <c r="I171" s="340"/>
      <c r="J171" s="340"/>
      <c r="K171" s="340">
        <v>0</v>
      </c>
      <c r="L171" s="354">
        <v>2</v>
      </c>
      <c r="M171" s="340"/>
      <c r="N171" s="340">
        <v>0</v>
      </c>
      <c r="P171" t="s">
        <v>627</v>
      </c>
      <c r="R171">
        <f t="shared" si="0"/>
        <v>5</v>
      </c>
    </row>
    <row r="172" spans="1:18" ht="16" x14ac:dyDescent="0.2">
      <c r="A172" s="345">
        <v>4</v>
      </c>
      <c r="B172" s="382" t="s">
        <v>348</v>
      </c>
      <c r="C172" s="564"/>
      <c r="D172" s="565"/>
      <c r="E172" s="566"/>
      <c r="F172" s="33"/>
      <c r="G172" s="340"/>
      <c r="H172" s="355">
        <v>1</v>
      </c>
      <c r="I172" s="340"/>
      <c r="J172" s="340"/>
      <c r="K172" s="340">
        <v>0</v>
      </c>
      <c r="L172" s="354"/>
      <c r="M172" s="340"/>
      <c r="N172" s="340"/>
      <c r="P172" t="s">
        <v>627</v>
      </c>
      <c r="R172">
        <f t="shared" si="0"/>
        <v>1</v>
      </c>
    </row>
    <row r="173" spans="1:18" ht="16" x14ac:dyDescent="0.2">
      <c r="A173" s="345">
        <v>4</v>
      </c>
      <c r="B173" s="382" t="s">
        <v>651</v>
      </c>
      <c r="C173" s="564"/>
      <c r="D173" s="565"/>
      <c r="E173" s="566"/>
      <c r="F173" s="33"/>
      <c r="G173" s="340"/>
      <c r="H173" s="355"/>
      <c r="I173" s="340"/>
      <c r="J173" s="340"/>
      <c r="K173" s="340"/>
      <c r="L173" s="354">
        <v>8</v>
      </c>
      <c r="M173" s="340"/>
      <c r="N173" s="340">
        <v>0</v>
      </c>
      <c r="P173" t="s">
        <v>627</v>
      </c>
      <c r="R173">
        <f t="shared" si="0"/>
        <v>8</v>
      </c>
    </row>
    <row r="174" spans="1:18" ht="16" x14ac:dyDescent="0.2">
      <c r="A174" s="345">
        <v>4</v>
      </c>
      <c r="B174" s="390" t="s">
        <v>555</v>
      </c>
      <c r="C174" s="564"/>
      <c r="D174" s="565"/>
      <c r="E174" s="566"/>
      <c r="F174" s="33"/>
      <c r="G174" s="340"/>
      <c r="H174" s="355"/>
      <c r="I174" s="340"/>
      <c r="J174" s="340"/>
      <c r="K174" s="340"/>
      <c r="L174" s="354">
        <v>1</v>
      </c>
      <c r="M174" s="340"/>
      <c r="N174" s="340">
        <v>0</v>
      </c>
      <c r="P174" t="s">
        <v>627</v>
      </c>
      <c r="R174">
        <f t="shared" si="0"/>
        <v>1</v>
      </c>
    </row>
    <row r="175" spans="1:18" ht="16" x14ac:dyDescent="0.2">
      <c r="A175" s="345">
        <v>4</v>
      </c>
      <c r="B175" s="390" t="s">
        <v>558</v>
      </c>
      <c r="C175" s="564"/>
      <c r="D175" s="565"/>
      <c r="E175" s="566"/>
      <c r="F175" s="33"/>
      <c r="G175" s="340"/>
      <c r="H175" s="355"/>
      <c r="I175" s="340"/>
      <c r="J175" s="340"/>
      <c r="K175" s="340"/>
      <c r="L175" s="354">
        <v>1</v>
      </c>
      <c r="M175" s="340"/>
      <c r="N175" s="340">
        <v>0</v>
      </c>
      <c r="P175" t="s">
        <v>627</v>
      </c>
      <c r="R175">
        <f t="shared" si="0"/>
        <v>1</v>
      </c>
    </row>
    <row r="176" spans="1:18" ht="16" x14ac:dyDescent="0.2">
      <c r="A176" s="345">
        <v>4</v>
      </c>
      <c r="B176" s="390" t="s">
        <v>571</v>
      </c>
      <c r="C176" s="564"/>
      <c r="D176" s="565"/>
      <c r="E176" s="566"/>
      <c r="F176" s="33"/>
      <c r="G176" s="340"/>
      <c r="H176" s="355"/>
      <c r="I176" s="340"/>
      <c r="J176" s="340"/>
      <c r="K176" s="340"/>
      <c r="L176" s="354">
        <v>14</v>
      </c>
      <c r="M176" s="340"/>
      <c r="N176" s="340">
        <v>6</v>
      </c>
      <c r="P176" t="s">
        <v>627</v>
      </c>
      <c r="R176">
        <f t="shared" si="0"/>
        <v>20</v>
      </c>
    </row>
    <row r="177" spans="1:18" ht="16" x14ac:dyDescent="0.2">
      <c r="A177" s="345">
        <v>4</v>
      </c>
      <c r="B177" s="382" t="s">
        <v>504</v>
      </c>
      <c r="C177" s="564"/>
      <c r="D177" s="565"/>
      <c r="E177" s="566"/>
      <c r="F177" s="33"/>
      <c r="G177" s="340"/>
      <c r="H177" s="355"/>
      <c r="I177" s="340"/>
      <c r="J177" s="340"/>
      <c r="K177" s="340"/>
      <c r="L177" s="354">
        <v>1</v>
      </c>
      <c r="M177" s="340"/>
      <c r="N177" s="340">
        <v>0</v>
      </c>
      <c r="P177" t="s">
        <v>627</v>
      </c>
      <c r="R177">
        <f t="shared" si="0"/>
        <v>1</v>
      </c>
    </row>
    <row r="178" spans="1:18" ht="16" x14ac:dyDescent="0.2">
      <c r="A178" s="345">
        <v>4</v>
      </c>
      <c r="B178" s="536" t="s">
        <v>941</v>
      </c>
      <c r="C178" s="564"/>
      <c r="D178" s="565"/>
      <c r="E178" s="566"/>
      <c r="F178" s="33"/>
      <c r="G178" s="340"/>
      <c r="H178" s="355"/>
      <c r="I178" s="340"/>
      <c r="J178" s="340"/>
      <c r="K178" s="340"/>
      <c r="L178" s="354">
        <v>1</v>
      </c>
      <c r="M178" s="340"/>
      <c r="N178" s="340">
        <v>0</v>
      </c>
      <c r="O178" t="s">
        <v>939</v>
      </c>
      <c r="P178" t="s">
        <v>627</v>
      </c>
      <c r="R178">
        <f t="shared" si="0"/>
        <v>1</v>
      </c>
    </row>
    <row r="179" spans="1:18" ht="16" x14ac:dyDescent="0.2">
      <c r="A179" s="345">
        <v>5</v>
      </c>
      <c r="B179" s="382" t="s">
        <v>350</v>
      </c>
      <c r="C179" s="564"/>
      <c r="D179" s="565"/>
      <c r="E179" s="566"/>
      <c r="F179" s="33"/>
      <c r="G179" s="340"/>
      <c r="H179" s="340">
        <v>3</v>
      </c>
      <c r="I179" s="340"/>
      <c r="J179" s="340"/>
      <c r="K179" s="340">
        <v>0</v>
      </c>
      <c r="L179" s="340">
        <v>1</v>
      </c>
      <c r="M179" s="340"/>
      <c r="N179" s="340">
        <v>0</v>
      </c>
      <c r="P179" t="s">
        <v>627</v>
      </c>
      <c r="R179">
        <f t="shared" si="0"/>
        <v>4</v>
      </c>
    </row>
    <row r="180" spans="1:18" ht="16" x14ac:dyDescent="0.2">
      <c r="A180" s="345">
        <v>5</v>
      </c>
      <c r="B180" s="391" t="s">
        <v>554</v>
      </c>
      <c r="C180" s="564"/>
      <c r="D180" s="565"/>
      <c r="E180" s="566"/>
      <c r="F180" s="33"/>
      <c r="G180" s="340"/>
      <c r="H180" s="340"/>
      <c r="I180" s="340"/>
      <c r="J180" s="340"/>
      <c r="K180" s="340"/>
      <c r="L180" s="340">
        <v>2</v>
      </c>
      <c r="M180" s="340"/>
      <c r="N180" s="340">
        <v>1</v>
      </c>
      <c r="P180" t="s">
        <v>627</v>
      </c>
      <c r="R180">
        <f t="shared" si="0"/>
        <v>3</v>
      </c>
    </row>
    <row r="181" spans="1:18" ht="16" x14ac:dyDescent="0.2">
      <c r="A181" s="345">
        <v>5</v>
      </c>
      <c r="B181" s="383" t="s">
        <v>651</v>
      </c>
      <c r="C181" s="564"/>
      <c r="D181" s="565"/>
      <c r="E181" s="566"/>
      <c r="F181" s="33"/>
      <c r="G181" s="340"/>
      <c r="H181" s="355"/>
      <c r="I181" s="340"/>
      <c r="J181" s="340"/>
      <c r="K181" s="340"/>
      <c r="L181" s="354">
        <v>13</v>
      </c>
      <c r="M181" s="340"/>
      <c r="N181" s="340">
        <v>0</v>
      </c>
      <c r="P181" t="s">
        <v>627</v>
      </c>
      <c r="R181">
        <f t="shared" si="0"/>
        <v>13</v>
      </c>
    </row>
    <row r="182" spans="1:18" ht="16" x14ac:dyDescent="0.2">
      <c r="A182" s="345">
        <v>5</v>
      </c>
      <c r="B182" s="390" t="s">
        <v>571</v>
      </c>
      <c r="C182" s="564"/>
      <c r="D182" s="565"/>
      <c r="E182" s="566"/>
      <c r="F182" s="33"/>
      <c r="G182" s="340"/>
      <c r="H182" s="355"/>
      <c r="I182" s="340"/>
      <c r="J182" s="340"/>
      <c r="K182" s="340"/>
      <c r="L182" s="354">
        <v>11</v>
      </c>
      <c r="M182" s="340"/>
      <c r="N182" s="340">
        <v>0</v>
      </c>
      <c r="P182" t="s">
        <v>627</v>
      </c>
      <c r="R182">
        <f t="shared" si="0"/>
        <v>11</v>
      </c>
    </row>
    <row r="183" spans="1:18" ht="16" x14ac:dyDescent="0.2">
      <c r="A183" s="345">
        <v>5</v>
      </c>
      <c r="B183" s="392" t="s">
        <v>652</v>
      </c>
      <c r="C183" s="564"/>
      <c r="D183" s="565"/>
      <c r="E183" s="566"/>
      <c r="F183" s="33"/>
      <c r="G183" s="340"/>
      <c r="H183" s="355"/>
      <c r="I183" s="340"/>
      <c r="J183" s="340"/>
      <c r="K183" s="340"/>
      <c r="L183" s="354">
        <v>1</v>
      </c>
      <c r="M183" s="340"/>
      <c r="N183" s="340">
        <v>0</v>
      </c>
      <c r="P183" t="s">
        <v>627</v>
      </c>
      <c r="R183">
        <f t="shared" si="0"/>
        <v>1</v>
      </c>
    </row>
    <row r="184" spans="1:18" ht="16" x14ac:dyDescent="0.2">
      <c r="A184" s="345">
        <v>5</v>
      </c>
      <c r="B184" s="536" t="s">
        <v>941</v>
      </c>
      <c r="C184" s="564"/>
      <c r="D184" s="565"/>
      <c r="E184" s="566"/>
      <c r="F184" s="33"/>
      <c r="G184" s="340"/>
      <c r="H184" s="355"/>
      <c r="I184" s="340"/>
      <c r="J184" s="340"/>
      <c r="K184" s="340"/>
      <c r="L184" s="354">
        <v>3</v>
      </c>
      <c r="M184" s="340"/>
      <c r="N184" s="340">
        <v>0</v>
      </c>
      <c r="O184" t="s">
        <v>939</v>
      </c>
      <c r="P184" t="s">
        <v>627</v>
      </c>
      <c r="R184">
        <f t="shared" si="0"/>
        <v>3</v>
      </c>
    </row>
    <row r="185" spans="1:18" ht="16" x14ac:dyDescent="0.2">
      <c r="A185" s="345">
        <v>6</v>
      </c>
      <c r="B185" s="383" t="s">
        <v>350</v>
      </c>
      <c r="C185" s="564"/>
      <c r="D185" s="565"/>
      <c r="E185" s="566"/>
      <c r="F185" s="33"/>
      <c r="G185" s="340"/>
      <c r="H185" s="355">
        <v>1</v>
      </c>
      <c r="I185" s="340"/>
      <c r="J185" s="340"/>
      <c r="K185" s="340">
        <v>0</v>
      </c>
      <c r="L185" s="354">
        <v>1</v>
      </c>
      <c r="M185" s="340"/>
      <c r="N185" s="340">
        <v>1</v>
      </c>
      <c r="P185" t="s">
        <v>627</v>
      </c>
      <c r="R185">
        <f t="shared" si="0"/>
        <v>3</v>
      </c>
    </row>
    <row r="186" spans="1:18" ht="16" x14ac:dyDescent="0.2">
      <c r="A186" s="345">
        <v>6</v>
      </c>
      <c r="B186" s="383" t="s">
        <v>651</v>
      </c>
      <c r="C186" s="564"/>
      <c r="D186" s="565"/>
      <c r="E186" s="566"/>
      <c r="F186" s="33"/>
      <c r="G186" s="340"/>
      <c r="H186" s="355"/>
      <c r="I186" s="340"/>
      <c r="J186" s="340"/>
      <c r="K186" s="340"/>
      <c r="L186" s="354">
        <v>12</v>
      </c>
      <c r="M186" s="340"/>
      <c r="N186" s="340">
        <v>0</v>
      </c>
      <c r="P186" t="s">
        <v>627</v>
      </c>
      <c r="R186">
        <f t="shared" si="0"/>
        <v>12</v>
      </c>
    </row>
    <row r="187" spans="1:18" ht="16" x14ac:dyDescent="0.2">
      <c r="A187" s="345">
        <v>6</v>
      </c>
      <c r="B187" s="392" t="s">
        <v>554</v>
      </c>
      <c r="C187" s="564"/>
      <c r="D187" s="565"/>
      <c r="E187" s="566"/>
      <c r="F187" s="33"/>
      <c r="G187" s="340"/>
      <c r="H187" s="355"/>
      <c r="I187" s="340"/>
      <c r="J187" s="340"/>
      <c r="K187" s="340"/>
      <c r="L187" s="354">
        <v>1</v>
      </c>
      <c r="M187" s="340"/>
      <c r="N187" s="340">
        <v>1</v>
      </c>
      <c r="P187" t="s">
        <v>627</v>
      </c>
      <c r="R187">
        <f t="shared" si="0"/>
        <v>2</v>
      </c>
    </row>
    <row r="188" spans="1:18" ht="16" x14ac:dyDescent="0.2">
      <c r="A188" s="345">
        <v>6</v>
      </c>
      <c r="B188" s="392" t="s">
        <v>653</v>
      </c>
      <c r="C188" s="564"/>
      <c r="D188" s="565"/>
      <c r="E188" s="566"/>
      <c r="F188" s="33"/>
      <c r="G188" s="340"/>
      <c r="H188" s="355"/>
      <c r="I188" s="340"/>
      <c r="J188" s="340"/>
      <c r="K188" s="340"/>
      <c r="L188" s="354">
        <v>1</v>
      </c>
      <c r="M188" s="340"/>
      <c r="N188" s="340">
        <v>1</v>
      </c>
      <c r="O188" t="s">
        <v>657</v>
      </c>
      <c r="P188" t="s">
        <v>627</v>
      </c>
      <c r="R188">
        <f t="shared" si="0"/>
        <v>2</v>
      </c>
    </row>
    <row r="189" spans="1:18" ht="16" x14ac:dyDescent="0.2">
      <c r="A189" s="345">
        <v>6</v>
      </c>
      <c r="B189" s="392" t="s">
        <v>654</v>
      </c>
      <c r="C189" s="564"/>
      <c r="D189" s="565"/>
      <c r="E189" s="566"/>
      <c r="F189" s="33"/>
      <c r="G189" s="340"/>
      <c r="H189" s="355"/>
      <c r="I189" s="340"/>
      <c r="J189" s="340"/>
      <c r="K189" s="340"/>
      <c r="L189" s="491">
        <f>2+1</f>
        <v>3</v>
      </c>
      <c r="M189" s="340"/>
      <c r="N189" s="340">
        <v>0</v>
      </c>
      <c r="O189" t="s">
        <v>944</v>
      </c>
      <c r="P189" t="s">
        <v>627</v>
      </c>
      <c r="R189">
        <f t="shared" si="0"/>
        <v>3</v>
      </c>
    </row>
    <row r="190" spans="1:18" ht="16" x14ac:dyDescent="0.2">
      <c r="A190" s="345">
        <v>6</v>
      </c>
      <c r="B190" s="536" t="s">
        <v>941</v>
      </c>
      <c r="C190" s="564"/>
      <c r="D190" s="565"/>
      <c r="E190" s="566"/>
      <c r="F190" s="33"/>
      <c r="G190" s="340"/>
      <c r="H190" s="355"/>
      <c r="I190" s="340"/>
      <c r="J190" s="340"/>
      <c r="K190" s="340"/>
      <c r="L190" s="354">
        <v>1</v>
      </c>
      <c r="M190" s="340"/>
      <c r="N190" s="340">
        <v>0</v>
      </c>
      <c r="O190" t="s">
        <v>940</v>
      </c>
      <c r="P190" t="s">
        <v>627</v>
      </c>
      <c r="R190">
        <f t="shared" si="0"/>
        <v>1</v>
      </c>
    </row>
    <row r="191" spans="1:18" s="543" customFormat="1" ht="16" x14ac:dyDescent="0.2">
      <c r="A191" s="539">
        <v>6</v>
      </c>
      <c r="B191" s="549" t="s">
        <v>654</v>
      </c>
      <c r="C191" s="670"/>
      <c r="D191" s="671"/>
      <c r="E191" s="672"/>
      <c r="F191" s="550"/>
      <c r="G191" s="542"/>
      <c r="H191" s="551"/>
      <c r="I191" s="542"/>
      <c r="J191" s="542"/>
      <c r="K191" s="542"/>
      <c r="L191" s="552">
        <v>1</v>
      </c>
      <c r="M191" s="542"/>
      <c r="N191" s="542">
        <v>0</v>
      </c>
      <c r="P191" s="543" t="s">
        <v>627</v>
      </c>
      <c r="R191" s="543">
        <f t="shared" si="0"/>
        <v>1</v>
      </c>
    </row>
    <row r="192" spans="1:18" ht="16" x14ac:dyDescent="0.2">
      <c r="A192" s="345">
        <v>6</v>
      </c>
      <c r="B192" s="383" t="s">
        <v>571</v>
      </c>
      <c r="C192" s="564"/>
      <c r="D192" s="565"/>
      <c r="E192" s="566"/>
      <c r="F192" s="33"/>
      <c r="G192" s="340"/>
      <c r="H192" s="355"/>
      <c r="I192" s="340"/>
      <c r="J192" s="340"/>
      <c r="K192" s="340"/>
      <c r="L192" s="354">
        <v>4</v>
      </c>
      <c r="M192" s="340"/>
      <c r="N192" s="340">
        <v>4</v>
      </c>
      <c r="P192" t="s">
        <v>627</v>
      </c>
      <c r="R192">
        <f t="shared" si="0"/>
        <v>8</v>
      </c>
    </row>
    <row r="193" spans="1:18" ht="16" x14ac:dyDescent="0.2">
      <c r="A193" s="345">
        <v>6</v>
      </c>
      <c r="B193" s="383" t="s">
        <v>546</v>
      </c>
      <c r="C193" s="564"/>
      <c r="D193" s="565"/>
      <c r="E193" s="566"/>
      <c r="F193" s="33"/>
      <c r="G193" s="340"/>
      <c r="H193" s="355"/>
      <c r="I193" s="340"/>
      <c r="J193" s="340"/>
      <c r="K193" s="340"/>
      <c r="L193" s="354">
        <v>1</v>
      </c>
      <c r="M193" s="340"/>
      <c r="N193" s="340">
        <v>1</v>
      </c>
      <c r="P193" t="s">
        <v>627</v>
      </c>
      <c r="R193">
        <f t="shared" si="0"/>
        <v>2</v>
      </c>
    </row>
    <row r="194" spans="1:18" ht="16" x14ac:dyDescent="0.2">
      <c r="A194" s="345">
        <v>7</v>
      </c>
      <c r="B194" s="383" t="s">
        <v>350</v>
      </c>
      <c r="C194" s="564"/>
      <c r="D194" s="565"/>
      <c r="E194" s="566"/>
      <c r="F194" s="33"/>
      <c r="G194" s="340"/>
      <c r="H194" s="355">
        <v>5</v>
      </c>
      <c r="I194" s="340"/>
      <c r="J194" s="340"/>
      <c r="K194" s="340">
        <v>0</v>
      </c>
      <c r="L194" s="354"/>
      <c r="M194" s="340"/>
      <c r="N194" s="340"/>
      <c r="P194" t="s">
        <v>627</v>
      </c>
      <c r="R194">
        <f t="shared" si="0"/>
        <v>5</v>
      </c>
    </row>
    <row r="195" spans="1:18" ht="16" x14ac:dyDescent="0.2">
      <c r="A195" s="345">
        <v>7</v>
      </c>
      <c r="B195" s="383" t="s">
        <v>651</v>
      </c>
      <c r="C195" s="564"/>
      <c r="D195" s="565"/>
      <c r="E195" s="566"/>
      <c r="F195" s="33"/>
      <c r="G195" s="340"/>
      <c r="H195" s="355"/>
      <c r="I195" s="340"/>
      <c r="J195" s="340"/>
      <c r="K195" s="340"/>
      <c r="L195" s="354">
        <v>11</v>
      </c>
      <c r="M195" s="340"/>
      <c r="N195" s="340">
        <v>0</v>
      </c>
      <c r="P195" t="s">
        <v>627</v>
      </c>
      <c r="R195">
        <f t="shared" si="0"/>
        <v>11</v>
      </c>
    </row>
    <row r="196" spans="1:18" ht="16" x14ac:dyDescent="0.2">
      <c r="A196" s="345">
        <v>7</v>
      </c>
      <c r="B196" s="392" t="s">
        <v>554</v>
      </c>
      <c r="C196" s="564"/>
      <c r="D196" s="565"/>
      <c r="E196" s="566"/>
      <c r="F196" s="33"/>
      <c r="G196" s="340"/>
      <c r="H196" s="355"/>
      <c r="I196" s="340"/>
      <c r="J196" s="340"/>
      <c r="K196" s="340"/>
      <c r="L196" s="354">
        <v>1</v>
      </c>
      <c r="M196" s="340"/>
      <c r="N196" s="340">
        <v>1</v>
      </c>
      <c r="P196" t="s">
        <v>627</v>
      </c>
      <c r="R196">
        <f t="shared" si="0"/>
        <v>2</v>
      </c>
    </row>
    <row r="197" spans="1:18" ht="16" x14ac:dyDescent="0.2">
      <c r="A197" s="345">
        <v>7</v>
      </c>
      <c r="B197" s="392" t="s">
        <v>654</v>
      </c>
      <c r="C197" s="564"/>
      <c r="D197" s="565"/>
      <c r="E197" s="566"/>
      <c r="F197" s="33"/>
      <c r="G197" s="340"/>
      <c r="H197" s="355"/>
      <c r="I197" s="340"/>
      <c r="J197" s="340"/>
      <c r="K197" s="340"/>
      <c r="L197" s="354">
        <v>1</v>
      </c>
      <c r="M197" s="340"/>
      <c r="N197" s="340">
        <v>0</v>
      </c>
      <c r="O197" t="s">
        <v>905</v>
      </c>
      <c r="P197" t="s">
        <v>627</v>
      </c>
      <c r="R197">
        <f t="shared" si="0"/>
        <v>1</v>
      </c>
    </row>
    <row r="198" spans="1:18" ht="16" x14ac:dyDescent="0.2">
      <c r="A198" s="345">
        <v>7</v>
      </c>
      <c r="B198" s="390" t="s">
        <v>571</v>
      </c>
      <c r="C198" s="564"/>
      <c r="D198" s="565"/>
      <c r="E198" s="566"/>
      <c r="F198" s="33"/>
      <c r="G198" s="340"/>
      <c r="H198" s="355"/>
      <c r="I198" s="340"/>
      <c r="J198" s="340"/>
      <c r="K198" s="340"/>
      <c r="L198" s="354">
        <v>4</v>
      </c>
      <c r="M198" s="340"/>
      <c r="N198" s="340">
        <v>4</v>
      </c>
      <c r="P198" t="s">
        <v>627</v>
      </c>
      <c r="R198">
        <f t="shared" si="0"/>
        <v>8</v>
      </c>
    </row>
    <row r="199" spans="1:18" ht="16" x14ac:dyDescent="0.2">
      <c r="A199" s="345">
        <v>7</v>
      </c>
      <c r="B199" s="383" t="s">
        <v>546</v>
      </c>
      <c r="C199" s="564"/>
      <c r="D199" s="565"/>
      <c r="E199" s="566"/>
      <c r="F199" s="33"/>
      <c r="G199" s="340"/>
      <c r="H199" s="355"/>
      <c r="I199" s="340"/>
      <c r="J199" s="340"/>
      <c r="K199" s="340"/>
      <c r="L199" s="354">
        <v>5</v>
      </c>
      <c r="M199" s="340"/>
      <c r="N199" s="340">
        <v>1</v>
      </c>
      <c r="P199" t="s">
        <v>627</v>
      </c>
      <c r="R199">
        <f t="shared" si="0"/>
        <v>6</v>
      </c>
    </row>
    <row r="200" spans="1:18" ht="16" x14ac:dyDescent="0.2">
      <c r="A200" s="345">
        <v>7</v>
      </c>
      <c r="B200" s="383" t="s">
        <v>558</v>
      </c>
      <c r="C200" s="564"/>
      <c r="D200" s="565"/>
      <c r="E200" s="566"/>
      <c r="F200" s="33"/>
      <c r="G200" s="340"/>
      <c r="H200" s="355"/>
      <c r="I200" s="340"/>
      <c r="J200" s="340"/>
      <c r="K200" s="340"/>
      <c r="L200" s="354">
        <v>1</v>
      </c>
      <c r="M200" s="340"/>
      <c r="N200" s="340">
        <v>0</v>
      </c>
      <c r="P200" t="s">
        <v>627</v>
      </c>
      <c r="R200">
        <f t="shared" si="0"/>
        <v>1</v>
      </c>
    </row>
    <row r="201" spans="1:18" ht="16" x14ac:dyDescent="0.2">
      <c r="A201" s="345">
        <v>8</v>
      </c>
      <c r="B201" s="383" t="s">
        <v>350</v>
      </c>
      <c r="C201" s="564"/>
      <c r="D201" s="565"/>
      <c r="E201" s="566"/>
      <c r="F201" s="33"/>
      <c r="G201" s="340"/>
      <c r="H201" s="355">
        <v>1</v>
      </c>
      <c r="I201" s="340"/>
      <c r="J201" s="340"/>
      <c r="K201" s="340">
        <v>0</v>
      </c>
      <c r="L201" s="354"/>
      <c r="M201" s="340"/>
      <c r="N201" s="340"/>
      <c r="P201" t="s">
        <v>627</v>
      </c>
      <c r="R201">
        <f t="shared" si="0"/>
        <v>1</v>
      </c>
    </row>
    <row r="202" spans="1:18" ht="16" x14ac:dyDescent="0.2">
      <c r="A202" s="345">
        <v>8</v>
      </c>
      <c r="B202" s="383" t="s">
        <v>651</v>
      </c>
      <c r="C202" s="564"/>
      <c r="D202" s="565"/>
      <c r="E202" s="566"/>
      <c r="F202" s="33"/>
      <c r="G202" s="340"/>
      <c r="H202" s="355"/>
      <c r="I202" s="340"/>
      <c r="J202" s="340"/>
      <c r="K202" s="340"/>
      <c r="L202" s="354">
        <v>6</v>
      </c>
      <c r="M202" s="340"/>
      <c r="N202" s="340">
        <v>0</v>
      </c>
      <c r="P202" t="s">
        <v>627</v>
      </c>
      <c r="R202">
        <f t="shared" si="0"/>
        <v>6</v>
      </c>
    </row>
    <row r="203" spans="1:18" ht="16" x14ac:dyDescent="0.2">
      <c r="A203" s="345">
        <v>8</v>
      </c>
      <c r="B203" s="383" t="s">
        <v>127</v>
      </c>
      <c r="C203" s="564"/>
      <c r="D203" s="565"/>
      <c r="E203" s="566"/>
      <c r="F203" s="33"/>
      <c r="G203" s="340"/>
      <c r="H203" s="355">
        <v>2</v>
      </c>
      <c r="I203" s="340"/>
      <c r="J203" s="340"/>
      <c r="K203" s="340">
        <v>0</v>
      </c>
      <c r="L203" s="354"/>
      <c r="M203" s="340"/>
      <c r="N203" s="340"/>
      <c r="P203" t="s">
        <v>627</v>
      </c>
      <c r="R203">
        <f t="shared" si="0"/>
        <v>2</v>
      </c>
    </row>
    <row r="204" spans="1:18" ht="16" x14ac:dyDescent="0.2">
      <c r="A204" s="345">
        <v>8</v>
      </c>
      <c r="B204" s="366" t="s">
        <v>493</v>
      </c>
      <c r="C204" s="564"/>
      <c r="D204" s="565"/>
      <c r="E204" s="566"/>
      <c r="F204" s="33"/>
      <c r="G204" s="340"/>
      <c r="H204" s="355"/>
      <c r="I204" s="340"/>
      <c r="J204" s="340"/>
      <c r="K204" s="340"/>
      <c r="L204" s="354">
        <v>2</v>
      </c>
      <c r="M204" s="340"/>
      <c r="N204" s="340">
        <v>2</v>
      </c>
      <c r="P204" t="s">
        <v>627</v>
      </c>
      <c r="R204">
        <f t="shared" si="0"/>
        <v>4</v>
      </c>
    </row>
    <row r="205" spans="1:18" ht="16" x14ac:dyDescent="0.2">
      <c r="A205" s="345">
        <v>8</v>
      </c>
      <c r="B205" s="366" t="s">
        <v>501</v>
      </c>
      <c r="C205" s="564"/>
      <c r="D205" s="565"/>
      <c r="E205" s="566"/>
      <c r="F205" s="33"/>
      <c r="G205" s="340"/>
      <c r="H205" s="355"/>
      <c r="I205" s="340"/>
      <c r="J205" s="340"/>
      <c r="K205" s="340"/>
      <c r="L205" s="354">
        <v>2</v>
      </c>
      <c r="M205" s="340"/>
      <c r="N205" s="340">
        <v>2</v>
      </c>
      <c r="O205" t="s">
        <v>951</v>
      </c>
      <c r="P205" t="s">
        <v>627</v>
      </c>
      <c r="R205">
        <f t="shared" si="0"/>
        <v>4</v>
      </c>
    </row>
    <row r="206" spans="1:18" ht="16" x14ac:dyDescent="0.2">
      <c r="A206" s="345">
        <v>8</v>
      </c>
      <c r="B206" s="390" t="s">
        <v>546</v>
      </c>
      <c r="C206" s="564"/>
      <c r="D206" s="565"/>
      <c r="E206" s="566"/>
      <c r="F206" s="33"/>
      <c r="G206" s="340"/>
      <c r="H206" s="355"/>
      <c r="I206" s="340"/>
      <c r="J206" s="340"/>
      <c r="K206" s="340"/>
      <c r="L206" s="354">
        <v>1</v>
      </c>
      <c r="M206" s="340"/>
      <c r="N206" s="340">
        <v>1</v>
      </c>
      <c r="P206" t="s">
        <v>627</v>
      </c>
      <c r="R206">
        <f t="shared" si="0"/>
        <v>2</v>
      </c>
    </row>
    <row r="207" spans="1:18" ht="16" x14ac:dyDescent="0.2">
      <c r="A207" s="345">
        <v>8</v>
      </c>
      <c r="B207" s="366" t="s">
        <v>554</v>
      </c>
      <c r="C207" s="564"/>
      <c r="D207" s="565"/>
      <c r="E207" s="566"/>
      <c r="F207" s="33"/>
      <c r="G207" s="340"/>
      <c r="H207" s="355"/>
      <c r="I207" s="340"/>
      <c r="J207" s="340"/>
      <c r="K207" s="340"/>
      <c r="L207" s="354">
        <v>1</v>
      </c>
      <c r="M207" s="340"/>
      <c r="N207" s="340">
        <v>1</v>
      </c>
      <c r="P207" t="s">
        <v>627</v>
      </c>
      <c r="R207">
        <f t="shared" si="0"/>
        <v>2</v>
      </c>
    </row>
    <row r="208" spans="1:18" ht="16" x14ac:dyDescent="0.2">
      <c r="A208" s="345">
        <v>9</v>
      </c>
      <c r="B208" s="366" t="s">
        <v>350</v>
      </c>
      <c r="C208" s="564"/>
      <c r="D208" s="565"/>
      <c r="E208" s="566"/>
      <c r="F208" s="33"/>
      <c r="G208" s="340"/>
      <c r="H208" s="355">
        <v>1</v>
      </c>
      <c r="I208" s="340"/>
      <c r="J208" s="340"/>
      <c r="K208" s="340">
        <v>0</v>
      </c>
      <c r="L208" s="354"/>
      <c r="M208" s="340"/>
      <c r="N208" s="340"/>
      <c r="P208" t="s">
        <v>627</v>
      </c>
      <c r="R208">
        <f t="shared" si="0"/>
        <v>1</v>
      </c>
    </row>
    <row r="209" spans="1:18" ht="16" x14ac:dyDescent="0.2">
      <c r="A209" s="345">
        <v>9</v>
      </c>
      <c r="B209" s="366" t="s">
        <v>651</v>
      </c>
      <c r="C209" s="564"/>
      <c r="D209" s="565"/>
      <c r="E209" s="566"/>
      <c r="F209" s="33"/>
      <c r="G209" s="340"/>
      <c r="H209" s="355"/>
      <c r="I209" s="340"/>
      <c r="J209" s="340"/>
      <c r="K209" s="340"/>
      <c r="L209" s="354">
        <v>4</v>
      </c>
      <c r="M209" s="340"/>
      <c r="N209" s="340">
        <v>0</v>
      </c>
      <c r="P209" t="s">
        <v>627</v>
      </c>
      <c r="R209">
        <f t="shared" si="0"/>
        <v>4</v>
      </c>
    </row>
    <row r="210" spans="1:18" ht="16" x14ac:dyDescent="0.2">
      <c r="A210" s="345">
        <v>9</v>
      </c>
      <c r="B210" s="390" t="s">
        <v>571</v>
      </c>
      <c r="C210" s="564"/>
      <c r="D210" s="565"/>
      <c r="E210" s="566"/>
      <c r="F210" s="33"/>
      <c r="G210" s="340"/>
      <c r="H210" s="355"/>
      <c r="I210" s="340"/>
      <c r="J210" s="340"/>
      <c r="K210" s="340"/>
      <c r="L210" s="354">
        <v>1</v>
      </c>
      <c r="M210" s="340"/>
      <c r="N210" s="340">
        <v>0</v>
      </c>
      <c r="P210" t="s">
        <v>627</v>
      </c>
      <c r="R210">
        <f t="shared" si="0"/>
        <v>1</v>
      </c>
    </row>
    <row r="211" spans="1:18" ht="32" x14ac:dyDescent="0.2">
      <c r="A211" s="345">
        <v>9</v>
      </c>
      <c r="B211" s="383" t="s">
        <v>232</v>
      </c>
      <c r="C211" s="564"/>
      <c r="D211" s="565"/>
      <c r="E211" s="566"/>
      <c r="F211" s="33"/>
      <c r="G211" s="340"/>
      <c r="H211" s="355"/>
      <c r="I211" s="340"/>
      <c r="J211" s="340"/>
      <c r="K211" s="340"/>
      <c r="L211" s="354">
        <v>3</v>
      </c>
      <c r="M211" s="340"/>
      <c r="N211" s="340">
        <v>0</v>
      </c>
      <c r="P211" t="s">
        <v>627</v>
      </c>
      <c r="R211">
        <f t="shared" si="0"/>
        <v>3</v>
      </c>
    </row>
    <row r="212" spans="1:18" ht="16" x14ac:dyDescent="0.2">
      <c r="A212" s="345">
        <v>10</v>
      </c>
      <c r="B212" s="393" t="s">
        <v>554</v>
      </c>
      <c r="C212" s="564"/>
      <c r="D212" s="565"/>
      <c r="E212" s="566"/>
      <c r="F212" s="33"/>
      <c r="G212" s="340"/>
      <c r="H212" s="355"/>
      <c r="I212" s="340"/>
      <c r="J212" s="340"/>
      <c r="K212" s="340"/>
      <c r="L212" s="354">
        <v>2</v>
      </c>
      <c r="M212" s="340"/>
      <c r="N212" s="340">
        <v>0</v>
      </c>
      <c r="P212" t="s">
        <v>627</v>
      </c>
      <c r="R212">
        <f t="shared" si="0"/>
        <v>2</v>
      </c>
    </row>
    <row r="213" spans="1:18" ht="32" x14ac:dyDescent="0.2">
      <c r="A213" s="345">
        <v>10</v>
      </c>
      <c r="B213" s="383" t="s">
        <v>232</v>
      </c>
      <c r="C213" s="564"/>
      <c r="D213" s="565"/>
      <c r="E213" s="566"/>
      <c r="F213" s="33"/>
      <c r="G213" s="340"/>
      <c r="H213" s="355"/>
      <c r="I213" s="340"/>
      <c r="J213" s="340"/>
      <c r="K213" s="340"/>
      <c r="L213" s="354">
        <v>1</v>
      </c>
      <c r="M213" s="340"/>
      <c r="N213" s="340">
        <v>0</v>
      </c>
      <c r="P213" t="s">
        <v>627</v>
      </c>
      <c r="R213">
        <f t="shared" si="0"/>
        <v>1</v>
      </c>
    </row>
    <row r="214" spans="1:18" ht="16" x14ac:dyDescent="0.2">
      <c r="A214" s="345">
        <v>11</v>
      </c>
      <c r="B214" s="366" t="s">
        <v>651</v>
      </c>
      <c r="C214" s="564"/>
      <c r="D214" s="565"/>
      <c r="E214" s="566"/>
      <c r="F214" s="33"/>
      <c r="G214" s="340"/>
      <c r="H214" s="355"/>
      <c r="I214" s="340"/>
      <c r="J214" s="340"/>
      <c r="K214" s="340"/>
      <c r="L214" s="354">
        <v>2</v>
      </c>
      <c r="M214" s="340"/>
      <c r="N214" s="340">
        <v>0</v>
      </c>
      <c r="P214" t="s">
        <v>627</v>
      </c>
      <c r="R214">
        <f t="shared" si="0"/>
        <v>2</v>
      </c>
    </row>
    <row r="215" spans="1:18" ht="16" x14ac:dyDescent="0.2">
      <c r="A215" s="345">
        <v>11</v>
      </c>
      <c r="B215" s="392" t="s">
        <v>654</v>
      </c>
      <c r="C215" s="564"/>
      <c r="D215" s="565"/>
      <c r="E215" s="566"/>
      <c r="F215" s="33"/>
      <c r="G215" s="340"/>
      <c r="H215" s="355"/>
      <c r="I215" s="340"/>
      <c r="J215" s="340"/>
      <c r="K215" s="340"/>
      <c r="L215" s="354">
        <v>1</v>
      </c>
      <c r="M215" s="340"/>
      <c r="N215" s="340">
        <v>0</v>
      </c>
      <c r="O215" t="s">
        <v>905</v>
      </c>
      <c r="P215" t="s">
        <v>627</v>
      </c>
      <c r="R215">
        <f t="shared" si="0"/>
        <v>1</v>
      </c>
    </row>
    <row r="216" spans="1:18" ht="32" x14ac:dyDescent="0.2">
      <c r="A216" s="345">
        <v>11</v>
      </c>
      <c r="B216" s="383" t="s">
        <v>232</v>
      </c>
      <c r="C216" s="564"/>
      <c r="D216" s="565"/>
      <c r="E216" s="566"/>
      <c r="F216" s="33"/>
      <c r="G216" s="340"/>
      <c r="H216" s="355"/>
      <c r="I216" s="340"/>
      <c r="J216" s="340"/>
      <c r="K216" s="340"/>
      <c r="L216" s="354">
        <v>1</v>
      </c>
      <c r="M216" s="340"/>
      <c r="N216" s="340">
        <v>0</v>
      </c>
      <c r="P216" t="s">
        <v>627</v>
      </c>
      <c r="R216">
        <f t="shared" si="0"/>
        <v>1</v>
      </c>
    </row>
    <row r="217" spans="1:18" ht="16" x14ac:dyDescent="0.2">
      <c r="A217" s="345">
        <v>11</v>
      </c>
      <c r="B217" s="366" t="s">
        <v>571</v>
      </c>
      <c r="C217" s="564"/>
      <c r="D217" s="565"/>
      <c r="E217" s="566"/>
      <c r="F217" s="33"/>
      <c r="G217" s="340"/>
      <c r="H217" s="355"/>
      <c r="I217" s="340"/>
      <c r="J217" s="340"/>
      <c r="K217" s="340"/>
      <c r="L217" s="354">
        <v>1</v>
      </c>
      <c r="M217" s="340"/>
      <c r="N217" s="340">
        <v>1</v>
      </c>
      <c r="P217" t="s">
        <v>627</v>
      </c>
      <c r="R217">
        <f t="shared" ref="R217:R280" si="1">SUM(G217:I217,K217:N217)</f>
        <v>2</v>
      </c>
    </row>
    <row r="218" spans="1:18" ht="16" x14ac:dyDescent="0.2">
      <c r="A218" s="345">
        <v>11</v>
      </c>
      <c r="B218" s="366" t="s">
        <v>653</v>
      </c>
      <c r="C218" s="564"/>
      <c r="D218" s="565"/>
      <c r="E218" s="566"/>
      <c r="F218" s="33"/>
      <c r="G218" s="340"/>
      <c r="H218" s="355"/>
      <c r="I218" s="340"/>
      <c r="J218" s="340"/>
      <c r="K218" s="340"/>
      <c r="L218" s="354">
        <v>3</v>
      </c>
      <c r="M218" s="340"/>
      <c r="N218" s="340">
        <v>3</v>
      </c>
      <c r="P218" t="s">
        <v>627</v>
      </c>
      <c r="R218">
        <f t="shared" si="1"/>
        <v>6</v>
      </c>
    </row>
    <row r="219" spans="1:18" ht="16" x14ac:dyDescent="0.2">
      <c r="A219" s="345">
        <v>12</v>
      </c>
      <c r="B219" s="393" t="s">
        <v>554</v>
      </c>
      <c r="C219" s="564"/>
      <c r="D219" s="565"/>
      <c r="E219" s="566"/>
      <c r="F219" s="33"/>
      <c r="G219" s="340"/>
      <c r="H219" s="355"/>
      <c r="I219" s="340"/>
      <c r="J219" s="340"/>
      <c r="K219" s="340"/>
      <c r="L219" s="354">
        <v>2</v>
      </c>
      <c r="M219" s="340"/>
      <c r="N219" s="340">
        <v>2</v>
      </c>
      <c r="P219" t="s">
        <v>627</v>
      </c>
      <c r="R219">
        <f t="shared" si="1"/>
        <v>4</v>
      </c>
    </row>
    <row r="220" spans="1:18" ht="16" x14ac:dyDescent="0.2">
      <c r="A220" s="345">
        <v>12</v>
      </c>
      <c r="B220" s="366" t="s">
        <v>510</v>
      </c>
      <c r="C220" s="564"/>
      <c r="D220" s="565"/>
      <c r="E220" s="566"/>
      <c r="F220" s="33"/>
      <c r="G220" s="340"/>
      <c r="H220" s="355"/>
      <c r="I220" s="340"/>
      <c r="J220" s="340"/>
      <c r="K220" s="340"/>
      <c r="L220" s="354">
        <v>1</v>
      </c>
      <c r="M220" s="340"/>
      <c r="N220" s="340">
        <v>1</v>
      </c>
      <c r="P220" t="s">
        <v>627</v>
      </c>
      <c r="R220">
        <f t="shared" si="1"/>
        <v>2</v>
      </c>
    </row>
    <row r="221" spans="1:18" ht="16" x14ac:dyDescent="0.2">
      <c r="A221" s="345">
        <v>12</v>
      </c>
      <c r="B221" s="366" t="s">
        <v>546</v>
      </c>
      <c r="C221" s="564"/>
      <c r="D221" s="565"/>
      <c r="E221" s="566"/>
      <c r="F221" s="33"/>
      <c r="G221" s="340"/>
      <c r="H221" s="355"/>
      <c r="I221" s="340"/>
      <c r="J221" s="340"/>
      <c r="K221" s="340"/>
      <c r="L221" s="354">
        <v>1</v>
      </c>
      <c r="M221" s="340"/>
      <c r="N221" s="340">
        <v>1</v>
      </c>
      <c r="P221" t="s">
        <v>627</v>
      </c>
      <c r="R221">
        <f t="shared" si="1"/>
        <v>2</v>
      </c>
    </row>
    <row r="222" spans="1:18" ht="16" x14ac:dyDescent="0.2">
      <c r="A222" s="345">
        <v>13</v>
      </c>
      <c r="B222" s="390" t="s">
        <v>546</v>
      </c>
      <c r="C222" s="564"/>
      <c r="D222" s="565"/>
      <c r="E222" s="566"/>
      <c r="F222" s="33"/>
      <c r="G222" s="340"/>
      <c r="H222" s="355"/>
      <c r="I222" s="340"/>
      <c r="J222" s="340"/>
      <c r="K222" s="340"/>
      <c r="L222" s="354">
        <v>2</v>
      </c>
      <c r="M222" s="340"/>
      <c r="N222" s="340">
        <v>2</v>
      </c>
      <c r="P222" t="s">
        <v>627</v>
      </c>
      <c r="R222">
        <f t="shared" si="1"/>
        <v>4</v>
      </c>
    </row>
    <row r="223" spans="1:18" ht="16" x14ac:dyDescent="0.2">
      <c r="A223" s="345">
        <v>13</v>
      </c>
      <c r="B223" s="536" t="s">
        <v>941</v>
      </c>
      <c r="C223" s="564"/>
      <c r="D223" s="565"/>
      <c r="E223" s="566"/>
      <c r="F223" s="33"/>
      <c r="G223" s="340"/>
      <c r="H223" s="355"/>
      <c r="I223" s="340"/>
      <c r="J223" s="340"/>
      <c r="K223" s="340"/>
      <c r="L223" s="354">
        <v>1</v>
      </c>
      <c r="M223" s="340"/>
      <c r="N223" s="340">
        <v>0</v>
      </c>
      <c r="O223" t="s">
        <v>939</v>
      </c>
      <c r="P223" t="s">
        <v>627</v>
      </c>
      <c r="R223">
        <f t="shared" si="1"/>
        <v>1</v>
      </c>
    </row>
    <row r="224" spans="1:18" ht="32" x14ac:dyDescent="0.2">
      <c r="A224" s="345">
        <v>13</v>
      </c>
      <c r="B224" s="383" t="s">
        <v>232</v>
      </c>
      <c r="C224" s="564"/>
      <c r="D224" s="565"/>
      <c r="E224" s="566"/>
      <c r="F224" s="33"/>
      <c r="G224" s="340"/>
      <c r="H224" s="355"/>
      <c r="I224" s="340"/>
      <c r="J224" s="340"/>
      <c r="K224" s="340"/>
      <c r="L224" s="354">
        <v>3</v>
      </c>
      <c r="M224" s="340"/>
      <c r="N224" s="340">
        <v>0</v>
      </c>
      <c r="P224" t="s">
        <v>627</v>
      </c>
      <c r="R224">
        <f t="shared" si="1"/>
        <v>3</v>
      </c>
    </row>
    <row r="225" spans="1:18" ht="16" x14ac:dyDescent="0.2">
      <c r="A225" s="345">
        <v>13</v>
      </c>
      <c r="B225" s="366" t="s">
        <v>651</v>
      </c>
      <c r="C225" s="564"/>
      <c r="D225" s="565"/>
      <c r="E225" s="566"/>
      <c r="F225" s="33"/>
      <c r="G225" s="340"/>
      <c r="H225" s="355"/>
      <c r="I225" s="340"/>
      <c r="J225" s="340"/>
      <c r="K225" s="340"/>
      <c r="L225" s="354">
        <v>2</v>
      </c>
      <c r="M225" s="340"/>
      <c r="N225" s="340">
        <v>0</v>
      </c>
      <c r="P225" t="s">
        <v>627</v>
      </c>
      <c r="R225">
        <f t="shared" si="1"/>
        <v>2</v>
      </c>
    </row>
    <row r="226" spans="1:18" ht="16" x14ac:dyDescent="0.2">
      <c r="A226" s="345">
        <v>13</v>
      </c>
      <c r="B226" s="366" t="s">
        <v>554</v>
      </c>
      <c r="C226" s="564"/>
      <c r="D226" s="565"/>
      <c r="E226" s="566"/>
      <c r="F226" s="33"/>
      <c r="G226" s="340"/>
      <c r="H226" s="355"/>
      <c r="I226" s="340"/>
      <c r="J226" s="340"/>
      <c r="K226" s="340"/>
      <c r="L226" s="354">
        <v>1</v>
      </c>
      <c r="M226" s="340"/>
      <c r="N226" s="340">
        <v>1</v>
      </c>
      <c r="P226" t="s">
        <v>627</v>
      </c>
      <c r="R226">
        <f t="shared" si="1"/>
        <v>2</v>
      </c>
    </row>
    <row r="227" spans="1:18" ht="16" x14ac:dyDescent="0.2">
      <c r="A227" s="345">
        <v>13</v>
      </c>
      <c r="B227" s="366" t="s">
        <v>653</v>
      </c>
      <c r="C227" s="564"/>
      <c r="D227" s="565"/>
      <c r="E227" s="566"/>
      <c r="F227" s="33"/>
      <c r="G227" s="340"/>
      <c r="H227" s="355"/>
      <c r="I227" s="340"/>
      <c r="J227" s="340"/>
      <c r="K227" s="340"/>
      <c r="L227" s="354">
        <v>1</v>
      </c>
      <c r="M227" s="340"/>
      <c r="N227" s="340">
        <v>1</v>
      </c>
      <c r="P227" t="s">
        <v>627</v>
      </c>
      <c r="R227">
        <f t="shared" si="1"/>
        <v>2</v>
      </c>
    </row>
    <row r="228" spans="1:18" ht="16" x14ac:dyDescent="0.2">
      <c r="A228" s="345">
        <v>14</v>
      </c>
      <c r="B228" s="366" t="s">
        <v>350</v>
      </c>
      <c r="C228" s="564"/>
      <c r="D228" s="565"/>
      <c r="E228" s="566"/>
      <c r="F228" s="33"/>
      <c r="G228" s="340"/>
      <c r="H228" s="355">
        <v>1</v>
      </c>
      <c r="I228" s="340"/>
      <c r="J228" s="340"/>
      <c r="K228" s="340">
        <v>0</v>
      </c>
      <c r="L228" s="354"/>
      <c r="M228" s="340"/>
      <c r="N228" s="340"/>
      <c r="P228" t="s">
        <v>627</v>
      </c>
      <c r="R228">
        <f t="shared" si="1"/>
        <v>1</v>
      </c>
    </row>
    <row r="229" spans="1:18" ht="16" x14ac:dyDescent="0.2">
      <c r="A229" s="345">
        <v>14</v>
      </c>
      <c r="B229" s="366" t="s">
        <v>651</v>
      </c>
      <c r="C229" s="564"/>
      <c r="D229" s="565"/>
      <c r="E229" s="566"/>
      <c r="F229" s="33"/>
      <c r="G229" s="340"/>
      <c r="H229" s="355"/>
      <c r="I229" s="340"/>
      <c r="J229" s="340"/>
      <c r="K229" s="340"/>
      <c r="L229" s="354">
        <v>5</v>
      </c>
      <c r="M229" s="340"/>
      <c r="N229" s="340">
        <v>0</v>
      </c>
      <c r="P229" t="s">
        <v>627</v>
      </c>
      <c r="R229">
        <f t="shared" si="1"/>
        <v>5</v>
      </c>
    </row>
    <row r="230" spans="1:18" ht="16" x14ac:dyDescent="0.2">
      <c r="A230" s="345">
        <v>14</v>
      </c>
      <c r="B230" s="366" t="s">
        <v>493</v>
      </c>
      <c r="C230" s="564"/>
      <c r="D230" s="565"/>
      <c r="E230" s="566"/>
      <c r="F230" s="33"/>
      <c r="G230" s="340"/>
      <c r="H230" s="355"/>
      <c r="I230" s="340"/>
      <c r="J230" s="340"/>
      <c r="K230" s="340"/>
      <c r="L230" s="354">
        <v>1</v>
      </c>
      <c r="M230" s="340"/>
      <c r="N230" s="340">
        <v>0</v>
      </c>
      <c r="P230" t="s">
        <v>627</v>
      </c>
      <c r="R230">
        <f t="shared" si="1"/>
        <v>1</v>
      </c>
    </row>
    <row r="231" spans="1:18" ht="16" x14ac:dyDescent="0.2">
      <c r="A231" s="345">
        <v>14</v>
      </c>
      <c r="B231" s="390" t="s">
        <v>546</v>
      </c>
      <c r="C231" s="564"/>
      <c r="D231" s="565"/>
      <c r="E231" s="566"/>
      <c r="F231" s="33"/>
      <c r="G231" s="340"/>
      <c r="H231" s="355"/>
      <c r="I231" s="340"/>
      <c r="J231" s="340"/>
      <c r="K231" s="340"/>
      <c r="L231" s="354">
        <v>3</v>
      </c>
      <c r="M231" s="340"/>
      <c r="N231" s="340">
        <v>0</v>
      </c>
      <c r="P231" t="s">
        <v>627</v>
      </c>
      <c r="R231">
        <f t="shared" si="1"/>
        <v>3</v>
      </c>
    </row>
    <row r="232" spans="1:18" ht="32" x14ac:dyDescent="0.2">
      <c r="A232" s="345">
        <v>14</v>
      </c>
      <c r="B232" s="366" t="s">
        <v>232</v>
      </c>
      <c r="C232" s="564"/>
      <c r="D232" s="565"/>
      <c r="E232" s="566"/>
      <c r="F232" s="33"/>
      <c r="G232" s="340"/>
      <c r="H232" s="355"/>
      <c r="I232" s="340"/>
      <c r="J232" s="340"/>
      <c r="K232" s="340"/>
      <c r="L232" s="354">
        <v>3</v>
      </c>
      <c r="M232" s="340"/>
      <c r="N232" s="340">
        <v>0</v>
      </c>
      <c r="P232" t="s">
        <v>627</v>
      </c>
      <c r="R232">
        <f t="shared" si="1"/>
        <v>3</v>
      </c>
    </row>
    <row r="233" spans="1:18" ht="16" x14ac:dyDescent="0.2">
      <c r="A233" s="345">
        <v>14</v>
      </c>
      <c r="B233" s="536" t="s">
        <v>941</v>
      </c>
      <c r="C233" s="564"/>
      <c r="D233" s="565"/>
      <c r="E233" s="566"/>
      <c r="F233" s="33"/>
      <c r="G233" s="340"/>
      <c r="H233" s="355"/>
      <c r="I233" s="340"/>
      <c r="J233" s="340"/>
      <c r="K233" s="340"/>
      <c r="L233" s="354">
        <v>3</v>
      </c>
      <c r="M233" s="340"/>
      <c r="N233" s="340">
        <v>0</v>
      </c>
      <c r="O233" t="s">
        <v>939</v>
      </c>
      <c r="P233" t="s">
        <v>627</v>
      </c>
      <c r="R233">
        <f t="shared" si="1"/>
        <v>3</v>
      </c>
    </row>
    <row r="234" spans="1:18" ht="16" x14ac:dyDescent="0.2">
      <c r="A234" s="345">
        <v>14</v>
      </c>
      <c r="B234" s="366" t="s">
        <v>558</v>
      </c>
      <c r="C234" s="564"/>
      <c r="D234" s="565"/>
      <c r="E234" s="566"/>
      <c r="F234" s="33"/>
      <c r="G234" s="340"/>
      <c r="H234" s="355"/>
      <c r="I234" s="340"/>
      <c r="J234" s="340"/>
      <c r="K234" s="340"/>
      <c r="L234" s="354">
        <v>1</v>
      </c>
      <c r="M234" s="340"/>
      <c r="N234" s="340">
        <v>0</v>
      </c>
      <c r="P234" t="s">
        <v>627</v>
      </c>
      <c r="R234">
        <f t="shared" si="1"/>
        <v>1</v>
      </c>
    </row>
    <row r="235" spans="1:18" ht="16" x14ac:dyDescent="0.2">
      <c r="A235" s="345">
        <v>15</v>
      </c>
      <c r="B235" s="393" t="s">
        <v>554</v>
      </c>
      <c r="C235" s="564"/>
      <c r="D235" s="565"/>
      <c r="E235" s="566"/>
      <c r="F235" s="33"/>
      <c r="G235" s="340"/>
      <c r="H235" s="355"/>
      <c r="I235" s="340"/>
      <c r="J235" s="340"/>
      <c r="K235" s="340"/>
      <c r="L235" s="354">
        <v>1</v>
      </c>
      <c r="M235" s="340"/>
      <c r="N235" s="340">
        <v>1</v>
      </c>
      <c r="P235" t="s">
        <v>627</v>
      </c>
      <c r="R235">
        <f t="shared" si="1"/>
        <v>2</v>
      </c>
    </row>
    <row r="236" spans="1:18" ht="16" x14ac:dyDescent="0.2">
      <c r="A236" s="345">
        <v>15</v>
      </c>
      <c r="B236" s="366" t="s">
        <v>493</v>
      </c>
      <c r="C236" s="564"/>
      <c r="D236" s="565"/>
      <c r="E236" s="566"/>
      <c r="F236" s="33"/>
      <c r="G236" s="340"/>
      <c r="H236" s="355"/>
      <c r="I236" s="340"/>
      <c r="J236" s="340"/>
      <c r="K236" s="340"/>
      <c r="L236" s="354">
        <v>1</v>
      </c>
      <c r="M236" s="340"/>
      <c r="N236" s="340">
        <v>1</v>
      </c>
      <c r="P236" t="s">
        <v>627</v>
      </c>
      <c r="R236">
        <f t="shared" si="1"/>
        <v>2</v>
      </c>
    </row>
    <row r="237" spans="1:18" ht="16" x14ac:dyDescent="0.2">
      <c r="A237" s="345">
        <v>15</v>
      </c>
      <c r="B237" s="366" t="s">
        <v>799</v>
      </c>
      <c r="C237" s="564"/>
      <c r="D237" s="565"/>
      <c r="E237" s="566"/>
      <c r="F237" s="33"/>
      <c r="G237" s="340"/>
      <c r="H237" s="355"/>
      <c r="I237" s="340"/>
      <c r="J237" s="340"/>
      <c r="K237" s="340"/>
      <c r="L237" s="354">
        <v>2</v>
      </c>
      <c r="M237" s="340"/>
      <c r="N237" s="340">
        <v>0</v>
      </c>
      <c r="P237" t="s">
        <v>627</v>
      </c>
      <c r="R237">
        <f t="shared" si="1"/>
        <v>2</v>
      </c>
    </row>
    <row r="238" spans="1:18" ht="16" x14ac:dyDescent="0.2">
      <c r="A238" s="345">
        <v>15</v>
      </c>
      <c r="B238" s="366" t="s">
        <v>510</v>
      </c>
      <c r="C238" s="564"/>
      <c r="D238" s="565"/>
      <c r="E238" s="566"/>
      <c r="F238" s="33"/>
      <c r="G238" s="340"/>
      <c r="H238" s="355"/>
      <c r="I238" s="340"/>
      <c r="J238" s="340"/>
      <c r="K238" s="340"/>
      <c r="L238" s="354">
        <v>1</v>
      </c>
      <c r="M238" s="340"/>
      <c r="N238" s="340">
        <v>1</v>
      </c>
      <c r="P238" t="s">
        <v>627</v>
      </c>
      <c r="R238">
        <f t="shared" si="1"/>
        <v>2</v>
      </c>
    </row>
    <row r="239" spans="1:18" ht="16" x14ac:dyDescent="0.2">
      <c r="A239" s="345">
        <v>15</v>
      </c>
      <c r="B239" s="366" t="s">
        <v>350</v>
      </c>
      <c r="C239" s="564"/>
      <c r="D239" s="565"/>
      <c r="E239" s="566"/>
      <c r="F239" s="33"/>
      <c r="G239" s="340"/>
      <c r="H239" s="355"/>
      <c r="I239" s="340"/>
      <c r="J239" s="340"/>
      <c r="K239" s="340"/>
      <c r="L239" s="354">
        <v>7</v>
      </c>
      <c r="M239" s="340">
        <v>1</v>
      </c>
      <c r="N239" s="340">
        <v>0</v>
      </c>
      <c r="P239" t="s">
        <v>627</v>
      </c>
      <c r="R239">
        <f t="shared" si="1"/>
        <v>8</v>
      </c>
    </row>
    <row r="240" spans="1:18" ht="32" x14ac:dyDescent="0.2">
      <c r="A240" s="345">
        <v>15</v>
      </c>
      <c r="B240" s="366" t="s">
        <v>232</v>
      </c>
      <c r="C240" s="564"/>
      <c r="D240" s="565"/>
      <c r="E240" s="566"/>
      <c r="F240" s="33"/>
      <c r="G240" s="340"/>
      <c r="H240" s="355"/>
      <c r="I240" s="340"/>
      <c r="J240" s="340"/>
      <c r="K240" s="340"/>
      <c r="L240" s="354">
        <v>1</v>
      </c>
      <c r="M240" s="340"/>
      <c r="N240" s="340">
        <v>0</v>
      </c>
      <c r="P240" t="s">
        <v>627</v>
      </c>
      <c r="R240">
        <f t="shared" si="1"/>
        <v>1</v>
      </c>
    </row>
    <row r="241" spans="1:18" ht="16" x14ac:dyDescent="0.2">
      <c r="A241" s="345">
        <v>16</v>
      </c>
      <c r="B241" s="393" t="s">
        <v>554</v>
      </c>
      <c r="C241" s="564"/>
      <c r="D241" s="565"/>
      <c r="E241" s="566"/>
      <c r="F241" s="33"/>
      <c r="G241" s="340"/>
      <c r="H241" s="355"/>
      <c r="I241" s="340"/>
      <c r="J241" s="340"/>
      <c r="K241" s="340"/>
      <c r="L241" s="354">
        <v>1</v>
      </c>
      <c r="M241" s="340"/>
      <c r="N241" s="340">
        <v>0</v>
      </c>
      <c r="P241" t="s">
        <v>627</v>
      </c>
      <c r="R241">
        <f t="shared" si="1"/>
        <v>1</v>
      </c>
    </row>
    <row r="242" spans="1:18" ht="16" x14ac:dyDescent="0.2">
      <c r="A242" s="345">
        <v>16</v>
      </c>
      <c r="B242" s="366" t="s">
        <v>651</v>
      </c>
      <c r="C242" s="564"/>
      <c r="D242" s="565"/>
      <c r="E242" s="566"/>
      <c r="F242" s="33"/>
      <c r="G242" s="340"/>
      <c r="H242" s="355"/>
      <c r="I242" s="340"/>
      <c r="J242" s="340"/>
      <c r="K242" s="340"/>
      <c r="L242" s="354">
        <v>1</v>
      </c>
      <c r="M242" s="340"/>
      <c r="N242" s="340">
        <v>0</v>
      </c>
      <c r="P242" t="s">
        <v>627</v>
      </c>
      <c r="R242">
        <f t="shared" si="1"/>
        <v>1</v>
      </c>
    </row>
    <row r="243" spans="1:18" ht="16" x14ac:dyDescent="0.2">
      <c r="A243" s="345">
        <v>16</v>
      </c>
      <c r="B243" s="536" t="s">
        <v>941</v>
      </c>
      <c r="C243" s="564"/>
      <c r="D243" s="565"/>
      <c r="E243" s="566"/>
      <c r="F243" s="33"/>
      <c r="G243" s="340"/>
      <c r="H243" s="355"/>
      <c r="I243" s="340"/>
      <c r="J243" s="340"/>
      <c r="K243" s="340"/>
      <c r="L243" s="354">
        <v>2</v>
      </c>
      <c r="M243" s="340"/>
      <c r="N243" s="340">
        <v>0</v>
      </c>
      <c r="O243" t="s">
        <v>939</v>
      </c>
      <c r="P243" t="s">
        <v>627</v>
      </c>
      <c r="R243">
        <f t="shared" si="1"/>
        <v>2</v>
      </c>
    </row>
    <row r="244" spans="1:18" ht="16" x14ac:dyDescent="0.2">
      <c r="A244" s="345">
        <v>16</v>
      </c>
      <c r="B244" s="393" t="s">
        <v>653</v>
      </c>
      <c r="C244" s="564"/>
      <c r="D244" s="565"/>
      <c r="E244" s="566"/>
      <c r="F244" s="33"/>
      <c r="G244" s="340"/>
      <c r="H244" s="355"/>
      <c r="I244" s="340"/>
      <c r="J244" s="340"/>
      <c r="K244" s="340"/>
      <c r="L244" s="354">
        <v>3</v>
      </c>
      <c r="M244" s="340"/>
      <c r="N244" s="340">
        <v>2</v>
      </c>
      <c r="O244" t="s">
        <v>657</v>
      </c>
      <c r="P244" t="s">
        <v>627</v>
      </c>
      <c r="R244">
        <f t="shared" si="1"/>
        <v>5</v>
      </c>
    </row>
    <row r="245" spans="1:18" ht="16" x14ac:dyDescent="0.2">
      <c r="A245" s="345">
        <v>16</v>
      </c>
      <c r="B245" s="366" t="s">
        <v>512</v>
      </c>
      <c r="C245" s="564"/>
      <c r="D245" s="565"/>
      <c r="E245" s="566"/>
      <c r="F245" s="33"/>
      <c r="G245" s="340"/>
      <c r="H245" s="355"/>
      <c r="I245" s="340"/>
      <c r="J245" s="340"/>
      <c r="K245" s="340"/>
      <c r="L245" s="354">
        <v>2</v>
      </c>
      <c r="M245" s="340"/>
      <c r="N245" s="340">
        <v>0</v>
      </c>
      <c r="P245" t="s">
        <v>627</v>
      </c>
      <c r="R245">
        <f t="shared" si="1"/>
        <v>2</v>
      </c>
    </row>
    <row r="246" spans="1:18" ht="16" x14ac:dyDescent="0.2">
      <c r="A246" s="345">
        <v>16</v>
      </c>
      <c r="B246" s="366" t="s">
        <v>169</v>
      </c>
      <c r="C246" s="564"/>
      <c r="D246" s="565"/>
      <c r="E246" s="566"/>
      <c r="F246" s="33"/>
      <c r="G246" s="340"/>
      <c r="H246" s="355"/>
      <c r="I246" s="340"/>
      <c r="J246" s="340"/>
      <c r="K246" s="340"/>
      <c r="L246" s="354">
        <v>1</v>
      </c>
      <c r="M246" s="340"/>
      <c r="N246" s="340">
        <v>0</v>
      </c>
      <c r="P246" t="s">
        <v>627</v>
      </c>
      <c r="R246">
        <f t="shared" si="1"/>
        <v>1</v>
      </c>
    </row>
    <row r="247" spans="1:18" ht="16" x14ac:dyDescent="0.2">
      <c r="A247" s="345">
        <v>16</v>
      </c>
      <c r="B247" s="366" t="s">
        <v>655</v>
      </c>
      <c r="C247" s="564"/>
      <c r="D247" s="565"/>
      <c r="E247" s="566"/>
      <c r="F247" s="33"/>
      <c r="G247" s="340"/>
      <c r="H247" s="355"/>
      <c r="I247" s="340"/>
      <c r="J247" s="340"/>
      <c r="K247" s="340"/>
      <c r="L247" s="354">
        <v>1</v>
      </c>
      <c r="M247" s="340"/>
      <c r="N247" s="340">
        <v>0</v>
      </c>
      <c r="P247" t="s">
        <v>627</v>
      </c>
      <c r="R247">
        <f t="shared" si="1"/>
        <v>1</v>
      </c>
    </row>
    <row r="248" spans="1:18" ht="16" x14ac:dyDescent="0.2">
      <c r="A248" s="345">
        <v>16</v>
      </c>
      <c r="B248" s="394" t="s">
        <v>938</v>
      </c>
      <c r="C248" s="564"/>
      <c r="D248" s="565"/>
      <c r="E248" s="566"/>
      <c r="F248" s="33"/>
      <c r="G248" s="340"/>
      <c r="H248" s="355"/>
      <c r="I248" s="340"/>
      <c r="J248" s="340"/>
      <c r="K248" s="340"/>
      <c r="L248" s="354">
        <v>1</v>
      </c>
      <c r="M248" s="340"/>
      <c r="N248" s="340">
        <v>0</v>
      </c>
      <c r="P248" t="s">
        <v>627</v>
      </c>
      <c r="R248">
        <f t="shared" si="1"/>
        <v>1</v>
      </c>
    </row>
    <row r="249" spans="1:18" ht="16" x14ac:dyDescent="0.2">
      <c r="A249" s="345">
        <v>17</v>
      </c>
      <c r="B249" s="366" t="s">
        <v>350</v>
      </c>
      <c r="C249" s="564"/>
      <c r="D249" s="565"/>
      <c r="E249" s="566"/>
      <c r="F249" s="33"/>
      <c r="G249" s="340"/>
      <c r="H249" s="355">
        <v>3</v>
      </c>
      <c r="I249" s="340"/>
      <c r="J249" s="340"/>
      <c r="K249" s="340"/>
      <c r="L249" s="354">
        <v>6</v>
      </c>
      <c r="M249" s="340">
        <v>1</v>
      </c>
      <c r="N249" s="340">
        <v>0</v>
      </c>
      <c r="P249" t="s">
        <v>627</v>
      </c>
      <c r="R249">
        <f t="shared" si="1"/>
        <v>10</v>
      </c>
    </row>
    <row r="250" spans="1:18" ht="16" x14ac:dyDescent="0.2">
      <c r="A250" s="345">
        <v>17</v>
      </c>
      <c r="B250" s="366" t="s">
        <v>651</v>
      </c>
      <c r="C250" s="564"/>
      <c r="D250" s="565"/>
      <c r="E250" s="566"/>
      <c r="F250" s="33"/>
      <c r="G250" s="340"/>
      <c r="H250" s="355"/>
      <c r="I250" s="340"/>
      <c r="J250" s="340"/>
      <c r="K250" s="340"/>
      <c r="L250" s="354">
        <v>7</v>
      </c>
      <c r="M250" s="340"/>
      <c r="N250" s="340">
        <v>0</v>
      </c>
      <c r="P250" t="s">
        <v>627</v>
      </c>
      <c r="R250">
        <f t="shared" si="1"/>
        <v>7</v>
      </c>
    </row>
    <row r="251" spans="1:18" ht="16" x14ac:dyDescent="0.2">
      <c r="A251" s="345">
        <v>17</v>
      </c>
      <c r="B251" s="393" t="s">
        <v>554</v>
      </c>
      <c r="C251" s="564"/>
      <c r="D251" s="565"/>
      <c r="E251" s="566"/>
      <c r="F251" s="33"/>
      <c r="G251" s="340"/>
      <c r="H251" s="355"/>
      <c r="I251" s="340"/>
      <c r="J251" s="340"/>
      <c r="K251" s="340"/>
      <c r="L251" s="354">
        <v>2</v>
      </c>
      <c r="M251" s="340"/>
      <c r="N251" s="340">
        <v>2</v>
      </c>
      <c r="P251" t="s">
        <v>627</v>
      </c>
      <c r="R251">
        <f t="shared" si="1"/>
        <v>4</v>
      </c>
    </row>
    <row r="252" spans="1:18" ht="16" x14ac:dyDescent="0.2">
      <c r="A252" s="345">
        <v>17</v>
      </c>
      <c r="B252" s="393" t="s">
        <v>557</v>
      </c>
      <c r="C252" s="564"/>
      <c r="D252" s="565"/>
      <c r="E252" s="566"/>
      <c r="F252" s="33"/>
      <c r="G252" s="340"/>
      <c r="H252" s="355"/>
      <c r="I252" s="340"/>
      <c r="J252" s="340"/>
      <c r="K252" s="340"/>
      <c r="L252" s="354">
        <v>3</v>
      </c>
      <c r="M252" s="340"/>
      <c r="N252" s="340">
        <v>0</v>
      </c>
      <c r="P252" t="s">
        <v>627</v>
      </c>
      <c r="R252">
        <f t="shared" si="1"/>
        <v>3</v>
      </c>
    </row>
    <row r="253" spans="1:18" ht="16" x14ac:dyDescent="0.2">
      <c r="A253" s="345">
        <v>17</v>
      </c>
      <c r="B253" s="536" t="s">
        <v>941</v>
      </c>
      <c r="C253" s="564"/>
      <c r="D253" s="565"/>
      <c r="E253" s="566"/>
      <c r="F253" s="33"/>
      <c r="G253" s="340"/>
      <c r="H253" s="355"/>
      <c r="I253" s="340"/>
      <c r="J253" s="340"/>
      <c r="K253" s="340"/>
      <c r="L253" s="354">
        <v>2</v>
      </c>
      <c r="M253" s="340"/>
      <c r="N253" s="340">
        <v>0</v>
      </c>
      <c r="O253" t="s">
        <v>939</v>
      </c>
      <c r="P253" t="s">
        <v>627</v>
      </c>
      <c r="R253">
        <f t="shared" si="1"/>
        <v>2</v>
      </c>
    </row>
    <row r="254" spans="1:18" ht="16" x14ac:dyDescent="0.2">
      <c r="A254" s="345">
        <v>17</v>
      </c>
      <c r="B254" s="366" t="s">
        <v>510</v>
      </c>
      <c r="C254" s="564"/>
      <c r="D254" s="565"/>
      <c r="E254" s="566"/>
      <c r="F254" s="33"/>
      <c r="G254" s="340"/>
      <c r="H254" s="355"/>
      <c r="I254" s="340"/>
      <c r="J254" s="340"/>
      <c r="K254" s="340"/>
      <c r="L254" s="354">
        <v>4</v>
      </c>
      <c r="M254" s="340"/>
      <c r="N254" s="340">
        <v>4</v>
      </c>
      <c r="P254" t="s">
        <v>627</v>
      </c>
      <c r="R254">
        <f t="shared" si="1"/>
        <v>8</v>
      </c>
    </row>
    <row r="255" spans="1:18" ht="16" x14ac:dyDescent="0.2">
      <c r="A255" s="345">
        <v>17</v>
      </c>
      <c r="B255" s="393" t="s">
        <v>499</v>
      </c>
      <c r="C255" s="564"/>
      <c r="D255" s="565"/>
      <c r="E255" s="566"/>
      <c r="F255" s="33"/>
      <c r="G255" s="340"/>
      <c r="H255" s="355"/>
      <c r="I255" s="340"/>
      <c r="J255" s="340"/>
      <c r="K255" s="340"/>
      <c r="L255" s="354">
        <v>1</v>
      </c>
      <c r="M255" s="340"/>
      <c r="N255" s="340">
        <v>0</v>
      </c>
      <c r="O255" t="s">
        <v>658</v>
      </c>
      <c r="P255" t="s">
        <v>627</v>
      </c>
      <c r="R255">
        <f t="shared" si="1"/>
        <v>1</v>
      </c>
    </row>
    <row r="256" spans="1:18" ht="16" x14ac:dyDescent="0.2">
      <c r="A256" s="345">
        <v>17</v>
      </c>
      <c r="B256" s="390" t="s">
        <v>656</v>
      </c>
      <c r="C256" s="564"/>
      <c r="D256" s="565"/>
      <c r="E256" s="566"/>
      <c r="F256" s="33"/>
      <c r="G256" s="340"/>
      <c r="H256" s="355"/>
      <c r="I256" s="340"/>
      <c r="J256" s="340"/>
      <c r="K256" s="340"/>
      <c r="L256" s="354">
        <v>1</v>
      </c>
      <c r="M256" s="340"/>
      <c r="N256" s="340">
        <v>0</v>
      </c>
      <c r="P256" t="s">
        <v>627</v>
      </c>
      <c r="R256">
        <f t="shared" si="1"/>
        <v>1</v>
      </c>
    </row>
    <row r="257" spans="1:18" ht="16" x14ac:dyDescent="0.2">
      <c r="A257" s="345">
        <v>17</v>
      </c>
      <c r="B257" s="395" t="s">
        <v>351</v>
      </c>
      <c r="C257" s="564"/>
      <c r="D257" s="565"/>
      <c r="E257" s="566"/>
      <c r="F257" s="33"/>
      <c r="G257" s="340"/>
      <c r="H257" s="355"/>
      <c r="I257" s="340"/>
      <c r="J257" s="340"/>
      <c r="K257" s="340"/>
      <c r="L257" s="354">
        <v>1</v>
      </c>
      <c r="M257" s="340"/>
      <c r="N257" s="340">
        <v>0</v>
      </c>
      <c r="P257" t="s">
        <v>627</v>
      </c>
      <c r="R257">
        <f t="shared" si="1"/>
        <v>1</v>
      </c>
    </row>
    <row r="258" spans="1:18" ht="16" x14ac:dyDescent="0.2">
      <c r="A258" s="345">
        <v>17</v>
      </c>
      <c r="B258" s="395" t="s">
        <v>504</v>
      </c>
      <c r="C258" s="564"/>
      <c r="D258" s="565"/>
      <c r="E258" s="566"/>
      <c r="F258" s="33"/>
      <c r="G258" s="340"/>
      <c r="H258" s="355"/>
      <c r="I258" s="340"/>
      <c r="J258" s="340"/>
      <c r="K258" s="340"/>
      <c r="L258" s="354">
        <v>1</v>
      </c>
      <c r="M258" s="340"/>
      <c r="N258" s="340">
        <v>0</v>
      </c>
      <c r="P258" t="s">
        <v>627</v>
      </c>
      <c r="R258">
        <f t="shared" si="1"/>
        <v>1</v>
      </c>
    </row>
    <row r="259" spans="1:18" ht="32" x14ac:dyDescent="0.2">
      <c r="A259" s="345">
        <v>18</v>
      </c>
      <c r="B259" s="366" t="s">
        <v>232</v>
      </c>
      <c r="C259" s="564"/>
      <c r="D259" s="565"/>
      <c r="E259" s="566"/>
      <c r="F259" s="33"/>
      <c r="G259" s="340"/>
      <c r="H259" s="355"/>
      <c r="I259" s="340"/>
      <c r="J259" s="340"/>
      <c r="K259" s="340"/>
      <c r="L259" s="354">
        <v>2</v>
      </c>
      <c r="M259" s="340"/>
      <c r="N259" s="340">
        <v>0</v>
      </c>
      <c r="P259" t="s">
        <v>627</v>
      </c>
      <c r="R259">
        <f t="shared" si="1"/>
        <v>2</v>
      </c>
    </row>
    <row r="260" spans="1:18" ht="16" x14ac:dyDescent="0.2">
      <c r="A260" s="345">
        <v>18</v>
      </c>
      <c r="B260" s="393" t="s">
        <v>653</v>
      </c>
      <c r="C260" s="564"/>
      <c r="D260" s="565"/>
      <c r="E260" s="566"/>
      <c r="F260" s="33"/>
      <c r="G260" s="340"/>
      <c r="H260" s="355"/>
      <c r="I260" s="340"/>
      <c r="J260" s="340"/>
      <c r="K260" s="340"/>
      <c r="L260" s="354">
        <v>1</v>
      </c>
      <c r="M260" s="340"/>
      <c r="N260" s="340">
        <v>1</v>
      </c>
      <c r="O260" t="s">
        <v>657</v>
      </c>
      <c r="P260" t="s">
        <v>627</v>
      </c>
      <c r="R260">
        <f t="shared" si="1"/>
        <v>2</v>
      </c>
    </row>
    <row r="261" spans="1:18" ht="16" x14ac:dyDescent="0.2">
      <c r="A261" s="345">
        <v>18</v>
      </c>
      <c r="B261" s="393" t="s">
        <v>558</v>
      </c>
      <c r="C261" s="564"/>
      <c r="D261" s="565"/>
      <c r="E261" s="566"/>
      <c r="F261" s="33"/>
      <c r="G261" s="340"/>
      <c r="H261" s="355"/>
      <c r="I261" s="340"/>
      <c r="J261" s="340"/>
      <c r="K261" s="340"/>
      <c r="L261" s="354">
        <v>2</v>
      </c>
      <c r="M261" s="340"/>
      <c r="N261" s="340">
        <v>0</v>
      </c>
      <c r="P261" t="s">
        <v>627</v>
      </c>
      <c r="R261">
        <f t="shared" si="1"/>
        <v>2</v>
      </c>
    </row>
    <row r="262" spans="1:18" ht="16" x14ac:dyDescent="0.2">
      <c r="A262" s="345">
        <v>18</v>
      </c>
      <c r="B262" s="393" t="s">
        <v>557</v>
      </c>
      <c r="C262" s="564"/>
      <c r="D262" s="565"/>
      <c r="E262" s="566"/>
      <c r="F262" s="33"/>
      <c r="G262" s="340"/>
      <c r="H262" s="355"/>
      <c r="I262" s="340"/>
      <c r="J262" s="340"/>
      <c r="K262" s="340"/>
      <c r="L262" s="354">
        <v>8</v>
      </c>
      <c r="M262" s="340"/>
      <c r="N262" s="340">
        <v>0</v>
      </c>
      <c r="P262" t="s">
        <v>627</v>
      </c>
      <c r="R262">
        <f t="shared" si="1"/>
        <v>8</v>
      </c>
    </row>
    <row r="263" spans="1:18" ht="16" x14ac:dyDescent="0.2">
      <c r="A263" s="345">
        <v>18</v>
      </c>
      <c r="B263" s="366" t="s">
        <v>350</v>
      </c>
      <c r="C263" s="564"/>
      <c r="D263" s="565"/>
      <c r="E263" s="566"/>
      <c r="F263" s="33"/>
      <c r="G263" s="340"/>
      <c r="H263" s="355">
        <v>1</v>
      </c>
      <c r="I263" s="340"/>
      <c r="J263" s="340"/>
      <c r="K263" s="340">
        <v>0</v>
      </c>
      <c r="L263" s="354">
        <v>8</v>
      </c>
      <c r="M263" s="340"/>
      <c r="N263" s="340">
        <v>0</v>
      </c>
      <c r="P263" t="s">
        <v>627</v>
      </c>
      <c r="R263">
        <f t="shared" si="1"/>
        <v>9</v>
      </c>
    </row>
    <row r="264" spans="1:18" ht="16" x14ac:dyDescent="0.2">
      <c r="A264" s="345">
        <v>18</v>
      </c>
      <c r="B264" s="536" t="s">
        <v>941</v>
      </c>
      <c r="C264" s="564"/>
      <c r="D264" s="565"/>
      <c r="E264" s="566"/>
      <c r="F264" s="33"/>
      <c r="G264" s="340"/>
      <c r="H264" s="355"/>
      <c r="I264" s="340"/>
      <c r="J264" s="340"/>
      <c r="K264" s="340"/>
      <c r="L264" s="354">
        <v>6</v>
      </c>
      <c r="M264" s="340"/>
      <c r="N264" s="340">
        <v>0</v>
      </c>
      <c r="O264" t="s">
        <v>939</v>
      </c>
      <c r="P264" t="s">
        <v>627</v>
      </c>
      <c r="R264">
        <f t="shared" si="1"/>
        <v>6</v>
      </c>
    </row>
    <row r="265" spans="1:18" ht="16" x14ac:dyDescent="0.2">
      <c r="A265" s="345">
        <v>18</v>
      </c>
      <c r="B265" s="366" t="s">
        <v>546</v>
      </c>
      <c r="C265" s="564"/>
      <c r="D265" s="565"/>
      <c r="E265" s="566"/>
      <c r="F265" s="33"/>
      <c r="G265" s="340"/>
      <c r="H265" s="355"/>
      <c r="I265" s="340"/>
      <c r="J265" s="340"/>
      <c r="K265" s="340"/>
      <c r="L265" s="354">
        <v>1</v>
      </c>
      <c r="M265" s="340"/>
      <c r="N265" s="340">
        <v>1</v>
      </c>
      <c r="P265" t="s">
        <v>627</v>
      </c>
      <c r="R265">
        <f t="shared" si="1"/>
        <v>2</v>
      </c>
    </row>
    <row r="266" spans="1:18" ht="16" x14ac:dyDescent="0.2">
      <c r="A266" s="345">
        <v>18</v>
      </c>
      <c r="B266" s="366" t="s">
        <v>651</v>
      </c>
      <c r="C266" s="564"/>
      <c r="D266" s="565"/>
      <c r="E266" s="566"/>
      <c r="F266" s="33"/>
      <c r="G266" s="340"/>
      <c r="H266" s="355"/>
      <c r="I266" s="340"/>
      <c r="J266" s="340"/>
      <c r="K266" s="340"/>
      <c r="L266" s="354">
        <v>2</v>
      </c>
      <c r="M266" s="340"/>
      <c r="N266" s="340">
        <v>0</v>
      </c>
      <c r="P266" t="s">
        <v>627</v>
      </c>
      <c r="R266">
        <f t="shared" si="1"/>
        <v>2</v>
      </c>
    </row>
    <row r="267" spans="1:18" ht="16" x14ac:dyDescent="0.2">
      <c r="A267" s="345">
        <v>19</v>
      </c>
      <c r="B267" s="366" t="s">
        <v>499</v>
      </c>
      <c r="C267" s="564"/>
      <c r="D267" s="565"/>
      <c r="E267" s="566"/>
      <c r="F267" s="33"/>
      <c r="G267" s="340"/>
      <c r="H267" s="355"/>
      <c r="I267" s="340"/>
      <c r="J267" s="340"/>
      <c r="K267" s="340"/>
      <c r="L267" s="354">
        <v>1</v>
      </c>
      <c r="M267" s="340"/>
      <c r="N267" s="340">
        <v>0</v>
      </c>
      <c r="P267" t="s">
        <v>627</v>
      </c>
      <c r="R267">
        <f t="shared" si="1"/>
        <v>1</v>
      </c>
    </row>
    <row r="268" spans="1:18" ht="16" x14ac:dyDescent="0.2">
      <c r="A268" s="345">
        <v>19</v>
      </c>
      <c r="B268" s="366" t="s">
        <v>350</v>
      </c>
      <c r="C268" s="564"/>
      <c r="D268" s="565"/>
      <c r="E268" s="566"/>
      <c r="F268" s="33"/>
      <c r="G268" s="340"/>
      <c r="H268" s="355">
        <v>1</v>
      </c>
      <c r="I268" s="340"/>
      <c r="J268" s="340"/>
      <c r="K268" s="340"/>
      <c r="L268" s="354">
        <v>30</v>
      </c>
      <c r="M268" s="340"/>
      <c r="N268" s="340">
        <v>0</v>
      </c>
      <c r="P268" t="s">
        <v>627</v>
      </c>
      <c r="R268">
        <f t="shared" si="1"/>
        <v>31</v>
      </c>
    </row>
    <row r="269" spans="1:18" ht="16" x14ac:dyDescent="0.2">
      <c r="A269" s="345">
        <v>19</v>
      </c>
      <c r="B269" s="393" t="s">
        <v>557</v>
      </c>
      <c r="C269" s="564"/>
      <c r="D269" s="565"/>
      <c r="E269" s="566"/>
      <c r="F269" s="33"/>
      <c r="G269" s="340"/>
      <c r="H269" s="355"/>
      <c r="I269" s="340"/>
      <c r="J269" s="340"/>
      <c r="K269" s="340"/>
      <c r="L269" s="354">
        <v>12</v>
      </c>
      <c r="M269" s="340"/>
      <c r="N269" s="340">
        <v>0</v>
      </c>
      <c r="P269" t="s">
        <v>627</v>
      </c>
      <c r="R269">
        <f t="shared" si="1"/>
        <v>12</v>
      </c>
    </row>
    <row r="270" spans="1:18" ht="16" x14ac:dyDescent="0.2">
      <c r="A270" s="345">
        <v>19</v>
      </c>
      <c r="B270" s="393" t="s">
        <v>554</v>
      </c>
      <c r="G270" s="340"/>
      <c r="H270" s="355"/>
      <c r="I270" s="340"/>
      <c r="J270" s="340"/>
      <c r="K270" s="340"/>
      <c r="L270" s="354">
        <v>2</v>
      </c>
      <c r="M270" s="340"/>
      <c r="N270" s="340">
        <v>1</v>
      </c>
      <c r="P270" t="s">
        <v>627</v>
      </c>
      <c r="R270">
        <f t="shared" si="1"/>
        <v>3</v>
      </c>
    </row>
    <row r="271" spans="1:18" s="543" customFormat="1" ht="16" x14ac:dyDescent="0.2">
      <c r="A271" s="539">
        <v>19</v>
      </c>
      <c r="B271" s="540" t="s">
        <v>653</v>
      </c>
      <c r="C271" s="554"/>
      <c r="D271" s="554"/>
      <c r="E271" s="554"/>
      <c r="G271" s="542"/>
      <c r="H271" s="551"/>
      <c r="I271" s="542"/>
      <c r="J271" s="542"/>
      <c r="K271" s="542"/>
      <c r="L271" s="552">
        <v>1</v>
      </c>
      <c r="M271" s="542"/>
      <c r="N271" s="542">
        <v>0</v>
      </c>
      <c r="O271" s="543" t="s">
        <v>657</v>
      </c>
      <c r="P271" s="543" t="s">
        <v>627</v>
      </c>
      <c r="R271" s="543">
        <f t="shared" si="1"/>
        <v>1</v>
      </c>
    </row>
    <row r="272" spans="1:18" ht="16" x14ac:dyDescent="0.2">
      <c r="A272" s="345">
        <v>19</v>
      </c>
      <c r="B272" s="390" t="s">
        <v>546</v>
      </c>
      <c r="G272" s="340"/>
      <c r="H272" s="355"/>
      <c r="I272" s="340"/>
      <c r="J272" s="340"/>
      <c r="K272" s="340"/>
      <c r="L272" s="354">
        <v>5</v>
      </c>
      <c r="M272" s="340"/>
      <c r="N272" s="340">
        <v>1</v>
      </c>
      <c r="O272" t="s">
        <v>659</v>
      </c>
      <c r="P272" t="s">
        <v>627</v>
      </c>
      <c r="R272">
        <f t="shared" si="1"/>
        <v>6</v>
      </c>
    </row>
    <row r="273" spans="1:18" ht="16" x14ac:dyDescent="0.2">
      <c r="A273" s="345">
        <v>19</v>
      </c>
      <c r="B273" s="366" t="s">
        <v>510</v>
      </c>
      <c r="G273" s="340"/>
      <c r="H273" s="355"/>
      <c r="I273" s="340"/>
      <c r="J273" s="340"/>
      <c r="K273" s="340"/>
      <c r="L273" s="354">
        <v>5</v>
      </c>
      <c r="M273" s="340"/>
      <c r="N273" s="340">
        <v>4</v>
      </c>
      <c r="P273" t="s">
        <v>627</v>
      </c>
      <c r="R273">
        <f t="shared" si="1"/>
        <v>9</v>
      </c>
    </row>
    <row r="274" spans="1:18" ht="32" x14ac:dyDescent="0.2">
      <c r="A274" s="345">
        <v>19</v>
      </c>
      <c r="B274" s="366" t="s">
        <v>232</v>
      </c>
      <c r="G274" s="340"/>
      <c r="H274" s="355"/>
      <c r="I274" s="340"/>
      <c r="J274" s="340"/>
      <c r="K274" s="340"/>
      <c r="L274" s="354">
        <v>2</v>
      </c>
      <c r="M274" s="340"/>
      <c r="N274" s="340">
        <v>0</v>
      </c>
      <c r="P274" t="s">
        <v>627</v>
      </c>
      <c r="R274">
        <f t="shared" si="1"/>
        <v>2</v>
      </c>
    </row>
    <row r="275" spans="1:18" ht="16" x14ac:dyDescent="0.2">
      <c r="A275" s="345">
        <v>19</v>
      </c>
      <c r="B275" s="536" t="s">
        <v>941</v>
      </c>
      <c r="G275" s="340"/>
      <c r="H275" s="355"/>
      <c r="I275" s="340"/>
      <c r="J275" s="340"/>
      <c r="K275" s="340"/>
      <c r="L275" s="354">
        <v>3</v>
      </c>
      <c r="M275" s="340"/>
      <c r="N275" s="340">
        <v>0</v>
      </c>
      <c r="O275" t="s">
        <v>939</v>
      </c>
      <c r="P275" t="s">
        <v>627</v>
      </c>
      <c r="R275">
        <f t="shared" si="1"/>
        <v>3</v>
      </c>
    </row>
    <row r="276" spans="1:18" ht="16" x14ac:dyDescent="0.2">
      <c r="A276" s="345">
        <v>19</v>
      </c>
      <c r="B276" s="366" t="s">
        <v>958</v>
      </c>
      <c r="G276" s="340"/>
      <c r="H276" s="355"/>
      <c r="I276" s="340"/>
      <c r="J276" s="340"/>
      <c r="K276" s="340"/>
      <c r="L276" s="354">
        <v>1</v>
      </c>
      <c r="M276" s="340"/>
      <c r="N276" s="340">
        <v>1</v>
      </c>
      <c r="P276" t="s">
        <v>627</v>
      </c>
      <c r="R276">
        <f t="shared" si="1"/>
        <v>2</v>
      </c>
    </row>
    <row r="277" spans="1:18" ht="16" x14ac:dyDescent="0.2">
      <c r="A277" s="345">
        <v>19</v>
      </c>
      <c r="B277" s="366" t="s">
        <v>653</v>
      </c>
      <c r="G277" s="340"/>
      <c r="H277" s="355"/>
      <c r="I277" s="340"/>
      <c r="J277" s="340"/>
      <c r="K277" s="340"/>
      <c r="L277" s="491">
        <f>2+1</f>
        <v>3</v>
      </c>
      <c r="M277" s="340"/>
      <c r="N277" s="340">
        <v>2</v>
      </c>
      <c r="O277" t="s">
        <v>949</v>
      </c>
      <c r="P277" t="s">
        <v>627</v>
      </c>
      <c r="R277">
        <f t="shared" si="1"/>
        <v>5</v>
      </c>
    </row>
    <row r="278" spans="1:18" ht="16" x14ac:dyDescent="0.2">
      <c r="A278" s="345">
        <v>20</v>
      </c>
      <c r="B278" s="366" t="s">
        <v>350</v>
      </c>
      <c r="G278" s="340"/>
      <c r="H278" s="355">
        <v>1</v>
      </c>
      <c r="I278" s="340"/>
      <c r="J278" s="340"/>
      <c r="K278" s="340">
        <v>0</v>
      </c>
      <c r="L278" s="354">
        <v>33</v>
      </c>
      <c r="M278" s="340"/>
      <c r="N278" s="340">
        <v>0</v>
      </c>
      <c r="P278" t="s">
        <v>627</v>
      </c>
      <c r="R278">
        <f t="shared" si="1"/>
        <v>34</v>
      </c>
    </row>
    <row r="279" spans="1:18" ht="16" x14ac:dyDescent="0.2">
      <c r="A279" s="345">
        <v>20</v>
      </c>
      <c r="B279" s="392" t="s">
        <v>654</v>
      </c>
      <c r="G279" s="340"/>
      <c r="H279" s="355"/>
      <c r="I279" s="340"/>
      <c r="J279" s="340"/>
      <c r="K279" s="340"/>
      <c r="L279" s="354">
        <v>3</v>
      </c>
      <c r="M279" s="340"/>
      <c r="N279" s="340">
        <v>0</v>
      </c>
      <c r="O279" t="s">
        <v>945</v>
      </c>
      <c r="P279" t="s">
        <v>627</v>
      </c>
      <c r="R279">
        <f t="shared" si="1"/>
        <v>3</v>
      </c>
    </row>
    <row r="280" spans="1:18" ht="16" x14ac:dyDescent="0.2">
      <c r="A280" s="345">
        <v>20</v>
      </c>
      <c r="B280" s="393" t="s">
        <v>557</v>
      </c>
      <c r="G280" s="340"/>
      <c r="H280" s="355"/>
      <c r="I280" s="340"/>
      <c r="J280" s="340"/>
      <c r="K280" s="340"/>
      <c r="L280" s="354">
        <v>6</v>
      </c>
      <c r="M280" s="340"/>
      <c r="N280" s="340">
        <v>0</v>
      </c>
      <c r="P280" t="s">
        <v>627</v>
      </c>
      <c r="R280">
        <f t="shared" si="1"/>
        <v>6</v>
      </c>
    </row>
    <row r="281" spans="1:18" ht="16" x14ac:dyDescent="0.2">
      <c r="A281" s="345">
        <v>20</v>
      </c>
      <c r="B281" s="390" t="s">
        <v>546</v>
      </c>
      <c r="G281" s="340"/>
      <c r="H281" s="355"/>
      <c r="I281" s="340"/>
      <c r="J281" s="340"/>
      <c r="K281" s="340"/>
      <c r="L281" s="354">
        <v>3</v>
      </c>
      <c r="M281" s="340"/>
      <c r="N281" s="340">
        <v>2</v>
      </c>
      <c r="P281" t="s">
        <v>627</v>
      </c>
      <c r="R281">
        <f t="shared" ref="R281:R289" si="2">SUM(G281:I281,K281:N281)</f>
        <v>5</v>
      </c>
    </row>
    <row r="282" spans="1:18" ht="16" x14ac:dyDescent="0.2">
      <c r="A282" s="345">
        <v>20</v>
      </c>
      <c r="B282" s="366" t="s">
        <v>486</v>
      </c>
      <c r="G282" s="340"/>
      <c r="H282" s="355"/>
      <c r="I282" s="340"/>
      <c r="J282" s="340"/>
      <c r="K282" s="340"/>
      <c r="L282" s="354">
        <v>1</v>
      </c>
      <c r="M282" s="340"/>
      <c r="N282" s="340"/>
      <c r="P282" t="s">
        <v>627</v>
      </c>
      <c r="R282">
        <f t="shared" si="2"/>
        <v>1</v>
      </c>
    </row>
    <row r="283" spans="1:18" ht="16" x14ac:dyDescent="0.2">
      <c r="A283" s="345">
        <v>20</v>
      </c>
      <c r="B283" s="366" t="s">
        <v>502</v>
      </c>
      <c r="G283" s="340"/>
      <c r="H283" s="355"/>
      <c r="I283" s="340"/>
      <c r="J283" s="340"/>
      <c r="K283" s="340"/>
      <c r="L283" s="354">
        <v>2</v>
      </c>
      <c r="M283" s="340"/>
      <c r="N283" s="340">
        <v>0</v>
      </c>
      <c r="P283" t="s">
        <v>627</v>
      </c>
      <c r="R283">
        <f t="shared" si="2"/>
        <v>2</v>
      </c>
    </row>
    <row r="284" spans="1:18" ht="16" x14ac:dyDescent="0.2">
      <c r="A284" s="345">
        <v>20</v>
      </c>
      <c r="B284" s="393" t="s">
        <v>653</v>
      </c>
      <c r="G284" s="340"/>
      <c r="H284" s="355"/>
      <c r="I284" s="340"/>
      <c r="J284" s="340"/>
      <c r="K284" s="340"/>
      <c r="L284" s="354">
        <v>4</v>
      </c>
      <c r="M284" s="340"/>
      <c r="N284" s="340">
        <v>30</v>
      </c>
      <c r="P284" t="s">
        <v>627</v>
      </c>
      <c r="R284">
        <f t="shared" si="2"/>
        <v>34</v>
      </c>
    </row>
    <row r="285" spans="1:18" s="543" customFormat="1" ht="16" x14ac:dyDescent="0.2">
      <c r="A285" s="539">
        <v>20</v>
      </c>
      <c r="B285" s="553" t="s">
        <v>654</v>
      </c>
      <c r="C285" s="554"/>
      <c r="D285" s="554"/>
      <c r="E285" s="554"/>
      <c r="G285" s="542"/>
      <c r="H285" s="551"/>
      <c r="I285" s="542"/>
      <c r="J285" s="542"/>
      <c r="K285" s="542"/>
      <c r="L285" s="552">
        <v>2</v>
      </c>
      <c r="M285" s="542"/>
      <c r="N285" s="542">
        <v>0</v>
      </c>
      <c r="O285" s="543" t="s">
        <v>905</v>
      </c>
      <c r="P285" s="543" t="s">
        <v>627</v>
      </c>
      <c r="R285" s="543">
        <f t="shared" si="2"/>
        <v>2</v>
      </c>
    </row>
    <row r="286" spans="1:18" ht="16" x14ac:dyDescent="0.2">
      <c r="A286" s="345">
        <v>20</v>
      </c>
      <c r="B286" s="366" t="s">
        <v>554</v>
      </c>
      <c r="G286" s="340"/>
      <c r="H286" s="355"/>
      <c r="I286" s="340"/>
      <c r="J286" s="340"/>
      <c r="K286" s="340"/>
      <c r="L286" s="354">
        <v>2</v>
      </c>
      <c r="M286" s="340"/>
      <c r="N286" s="340">
        <v>2</v>
      </c>
      <c r="P286" t="s">
        <v>627</v>
      </c>
      <c r="R286">
        <f t="shared" si="2"/>
        <v>4</v>
      </c>
    </row>
    <row r="287" spans="1:18" ht="16" x14ac:dyDescent="0.2">
      <c r="A287" s="345">
        <v>20</v>
      </c>
      <c r="B287" s="366" t="s">
        <v>510</v>
      </c>
      <c r="G287" s="342"/>
      <c r="H287" s="343"/>
      <c r="I287" s="342"/>
      <c r="J287" s="342"/>
      <c r="K287" s="342"/>
      <c r="L287" s="344">
        <v>1</v>
      </c>
      <c r="M287" s="342"/>
      <c r="N287" s="342">
        <v>1</v>
      </c>
      <c r="P287" t="s">
        <v>627</v>
      </c>
      <c r="R287">
        <f t="shared" si="2"/>
        <v>2</v>
      </c>
    </row>
    <row r="288" spans="1:18" ht="16" x14ac:dyDescent="0.2">
      <c r="A288" s="345">
        <v>20</v>
      </c>
      <c r="B288" s="366" t="s">
        <v>656</v>
      </c>
      <c r="G288" s="342"/>
      <c r="H288" s="343"/>
      <c r="I288" s="342"/>
      <c r="J288" s="342"/>
      <c r="K288" s="342"/>
      <c r="L288" s="344">
        <v>3</v>
      </c>
      <c r="M288" s="342"/>
      <c r="N288" s="342">
        <v>0</v>
      </c>
      <c r="P288" t="s">
        <v>627</v>
      </c>
      <c r="R288">
        <f t="shared" si="2"/>
        <v>3</v>
      </c>
    </row>
    <row r="289" spans="1:18" ht="16" x14ac:dyDescent="0.2">
      <c r="A289" s="345">
        <v>20</v>
      </c>
      <c r="B289" s="536" t="s">
        <v>941</v>
      </c>
      <c r="G289" s="342"/>
      <c r="H289" s="343"/>
      <c r="I289" s="342"/>
      <c r="J289" s="342"/>
      <c r="K289" s="342"/>
      <c r="L289" s="344">
        <v>2</v>
      </c>
      <c r="M289" s="342"/>
      <c r="N289" s="342">
        <v>1</v>
      </c>
      <c r="O289" t="s">
        <v>939</v>
      </c>
      <c r="P289" t="s">
        <v>627</v>
      </c>
      <c r="R289">
        <f t="shared" si="2"/>
        <v>3</v>
      </c>
    </row>
  </sheetData>
  <autoFilter ref="A24:P289" xr:uid="{A3F39478-ACDC-45EA-BC29-354E66BEE1A5}"/>
  <mergeCells count="280">
    <mergeCell ref="C103:E103"/>
    <mergeCell ref="C104:E104"/>
    <mergeCell ref="C105:E105"/>
    <mergeCell ref="C106:E106"/>
    <mergeCell ref="C97:E97"/>
    <mergeCell ref="C98:E98"/>
    <mergeCell ref="C99:E99"/>
    <mergeCell ref="C100:E100"/>
    <mergeCell ref="C101:E101"/>
    <mergeCell ref="C102:E102"/>
    <mergeCell ref="C91:E91"/>
    <mergeCell ref="C92:E92"/>
    <mergeCell ref="C93:E93"/>
    <mergeCell ref="C94:E94"/>
    <mergeCell ref="C95:E95"/>
    <mergeCell ref="C96:E96"/>
    <mergeCell ref="C85:E85"/>
    <mergeCell ref="C86:E86"/>
    <mergeCell ref="C87:E87"/>
    <mergeCell ref="C88:E88"/>
    <mergeCell ref="C89:E89"/>
    <mergeCell ref="C90:E90"/>
    <mergeCell ref="C79:E79"/>
    <mergeCell ref="C80:E80"/>
    <mergeCell ref="C81:E81"/>
    <mergeCell ref="C82:E82"/>
    <mergeCell ref="C83:E83"/>
    <mergeCell ref="C84:E84"/>
    <mergeCell ref="C73:E73"/>
    <mergeCell ref="C74:E74"/>
    <mergeCell ref="C75:E75"/>
    <mergeCell ref="C76:E76"/>
    <mergeCell ref="C77:E77"/>
    <mergeCell ref="C78:E78"/>
    <mergeCell ref="C67:E67"/>
    <mergeCell ref="C68:E68"/>
    <mergeCell ref="C69:E69"/>
    <mergeCell ref="C70:E70"/>
    <mergeCell ref="C71:E71"/>
    <mergeCell ref="C72:E72"/>
    <mergeCell ref="C61:E61"/>
    <mergeCell ref="C62:E62"/>
    <mergeCell ref="C63:E63"/>
    <mergeCell ref="C64:E64"/>
    <mergeCell ref="C65:E65"/>
    <mergeCell ref="C66:E66"/>
    <mergeCell ref="C55:E55"/>
    <mergeCell ref="C56:E56"/>
    <mergeCell ref="C57:E57"/>
    <mergeCell ref="C58:E58"/>
    <mergeCell ref="C59:E59"/>
    <mergeCell ref="C60:E60"/>
    <mergeCell ref="C49:E49"/>
    <mergeCell ref="C50:E50"/>
    <mergeCell ref="C51:E51"/>
    <mergeCell ref="C52:E52"/>
    <mergeCell ref="C53:E53"/>
    <mergeCell ref="C54:E54"/>
    <mergeCell ref="C43:E43"/>
    <mergeCell ref="C44:E44"/>
    <mergeCell ref="C45:E45"/>
    <mergeCell ref="C46:E46"/>
    <mergeCell ref="C47:E47"/>
    <mergeCell ref="C48:E48"/>
    <mergeCell ref="C37:E37"/>
    <mergeCell ref="C38:E38"/>
    <mergeCell ref="C39:E39"/>
    <mergeCell ref="C40:E40"/>
    <mergeCell ref="C41:E41"/>
    <mergeCell ref="C42:E42"/>
    <mergeCell ref="C31:E31"/>
    <mergeCell ref="C32:E32"/>
    <mergeCell ref="C33:E33"/>
    <mergeCell ref="C34:E34"/>
    <mergeCell ref="C35:E35"/>
    <mergeCell ref="C36:E36"/>
    <mergeCell ref="L25:N25"/>
    <mergeCell ref="C26:E26"/>
    <mergeCell ref="C27:E27"/>
    <mergeCell ref="C28:E28"/>
    <mergeCell ref="C29:E29"/>
    <mergeCell ref="C30:E30"/>
    <mergeCell ref="E17:I17"/>
    <mergeCell ref="E18:H18"/>
    <mergeCell ref="E19:K19"/>
    <mergeCell ref="E20:H20"/>
    <mergeCell ref="E22:H22"/>
    <mergeCell ref="H25:J25"/>
    <mergeCell ref="A12:B12"/>
    <mergeCell ref="E12:H12"/>
    <mergeCell ref="A13:B13"/>
    <mergeCell ref="A14:B14"/>
    <mergeCell ref="E15:H15"/>
    <mergeCell ref="A16:B16"/>
    <mergeCell ref="E16:I16"/>
    <mergeCell ref="A8:B8"/>
    <mergeCell ref="E8:H8"/>
    <mergeCell ref="A10:B10"/>
    <mergeCell ref="A11:B11"/>
    <mergeCell ref="A5:B5"/>
    <mergeCell ref="E5:G5"/>
    <mergeCell ref="I5:J5"/>
    <mergeCell ref="K5:M5"/>
    <mergeCell ref="A6:B6"/>
    <mergeCell ref="I6:J6"/>
    <mergeCell ref="K6:M6"/>
    <mergeCell ref="R7:S7"/>
    <mergeCell ref="A1:E1"/>
    <mergeCell ref="A2:B2"/>
    <mergeCell ref="A3:B3"/>
    <mergeCell ref="I3:J3"/>
    <mergeCell ref="K3:M3"/>
    <mergeCell ref="A4:B4"/>
    <mergeCell ref="E4:G4"/>
    <mergeCell ref="I4:J4"/>
    <mergeCell ref="K4:M4"/>
    <mergeCell ref="A7:B7"/>
    <mergeCell ref="C107:E107"/>
    <mergeCell ref="C108:E108"/>
    <mergeCell ref="C153:E153"/>
    <mergeCell ref="C154:E154"/>
    <mergeCell ref="C155:E155"/>
    <mergeCell ref="C156:E156"/>
    <mergeCell ref="C157:E157"/>
    <mergeCell ref="C158:E158"/>
    <mergeCell ref="C159:E159"/>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75:E175"/>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98:E198"/>
    <mergeCell ref="C199:E199"/>
    <mergeCell ref="C200:E200"/>
    <mergeCell ref="C201:E201"/>
    <mergeCell ref="C202:E202"/>
    <mergeCell ref="C203:E203"/>
    <mergeCell ref="C204:E204"/>
    <mergeCell ref="C205:E205"/>
    <mergeCell ref="C206:E206"/>
    <mergeCell ref="C207:E207"/>
    <mergeCell ref="C208:E208"/>
    <mergeCell ref="C209:E209"/>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40:E240"/>
    <mergeCell ref="C223:E223"/>
    <mergeCell ref="C224:E224"/>
    <mergeCell ref="C225:E225"/>
    <mergeCell ref="C226:E226"/>
    <mergeCell ref="C227:E227"/>
    <mergeCell ref="C228:E228"/>
    <mergeCell ref="C229:E229"/>
    <mergeCell ref="C230:E230"/>
    <mergeCell ref="C231:E231"/>
    <mergeCell ref="C127:E127"/>
    <mergeCell ref="C128:E128"/>
    <mergeCell ref="C129:E129"/>
    <mergeCell ref="C130:E130"/>
    <mergeCell ref="C259:E259"/>
    <mergeCell ref="C260:E260"/>
    <mergeCell ref="C261:E261"/>
    <mergeCell ref="C262:E262"/>
    <mergeCell ref="C263:E263"/>
    <mergeCell ref="C250:E250"/>
    <mergeCell ref="C251:E251"/>
    <mergeCell ref="C252:E252"/>
    <mergeCell ref="C253:E253"/>
    <mergeCell ref="C254:E254"/>
    <mergeCell ref="C255:E255"/>
    <mergeCell ref="C256:E256"/>
    <mergeCell ref="C257:E257"/>
    <mergeCell ref="C258:E258"/>
    <mergeCell ref="C241:E241"/>
    <mergeCell ref="C242:E242"/>
    <mergeCell ref="C243:E243"/>
    <mergeCell ref="C244:E244"/>
    <mergeCell ref="C245:E245"/>
    <mergeCell ref="C246:E246"/>
    <mergeCell ref="C118:E118"/>
    <mergeCell ref="C119:E119"/>
    <mergeCell ref="C120:E120"/>
    <mergeCell ref="C121:E121"/>
    <mergeCell ref="C122:E122"/>
    <mergeCell ref="C123:E123"/>
    <mergeCell ref="C124:E124"/>
    <mergeCell ref="C125:E125"/>
    <mergeCell ref="C126:E126"/>
    <mergeCell ref="C109:E109"/>
    <mergeCell ref="C110:E110"/>
    <mergeCell ref="C111:E111"/>
    <mergeCell ref="C112:E112"/>
    <mergeCell ref="C113:E113"/>
    <mergeCell ref="C114:E114"/>
    <mergeCell ref="C115:E115"/>
    <mergeCell ref="C116:E116"/>
    <mergeCell ref="C117:E117"/>
    <mergeCell ref="C146:E146"/>
    <mergeCell ref="C147:E147"/>
    <mergeCell ref="C148:E148"/>
    <mergeCell ref="C149:E149"/>
    <mergeCell ref="C150:E150"/>
    <mergeCell ref="C151:E151"/>
    <mergeCell ref="C152:E152"/>
    <mergeCell ref="C268:E268"/>
    <mergeCell ref="C269:E269"/>
    <mergeCell ref="C264:E264"/>
    <mergeCell ref="C265:E265"/>
    <mergeCell ref="C266:E266"/>
    <mergeCell ref="C267:E267"/>
    <mergeCell ref="C247:E247"/>
    <mergeCell ref="C248:E248"/>
    <mergeCell ref="C249:E249"/>
    <mergeCell ref="C232:E232"/>
    <mergeCell ref="C233:E233"/>
    <mergeCell ref="C234:E234"/>
    <mergeCell ref="C235:E235"/>
    <mergeCell ref="C236:E236"/>
    <mergeCell ref="C237:E237"/>
    <mergeCell ref="C238:E238"/>
    <mergeCell ref="C239:E239"/>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C25"/>
  <sheetViews>
    <sheetView zoomScaleNormal="100" workbookViewId="0">
      <selection activeCell="A20" sqref="A20"/>
    </sheetView>
  </sheetViews>
  <sheetFormatPr baseColWidth="10" defaultColWidth="8.83203125" defaultRowHeight="15" x14ac:dyDescent="0.2"/>
  <cols>
    <col min="1" max="1" width="9.5" style="20" customWidth="1"/>
    <col min="2" max="2" width="55.5" style="20" customWidth="1"/>
    <col min="3" max="3" width="32.5" style="20" customWidth="1"/>
    <col min="4" max="1025" width="8.5" customWidth="1"/>
  </cols>
  <sheetData>
    <row r="1" spans="1:3" ht="16" x14ac:dyDescent="0.2">
      <c r="A1" s="21" t="s">
        <v>22</v>
      </c>
      <c r="B1" s="21" t="s">
        <v>23</v>
      </c>
      <c r="C1" s="21" t="s">
        <v>24</v>
      </c>
    </row>
    <row r="2" spans="1:3" x14ac:dyDescent="0.2">
      <c r="A2" s="22" t="s">
        <v>25</v>
      </c>
    </row>
    <row r="3" spans="1:3" ht="33" customHeight="1" x14ac:dyDescent="0.2">
      <c r="A3" s="20" t="s">
        <v>20</v>
      </c>
      <c r="B3" s="20" t="s">
        <v>26</v>
      </c>
      <c r="C3" s="20" t="s">
        <v>27</v>
      </c>
    </row>
    <row r="4" spans="1:3" ht="16" x14ac:dyDescent="0.2">
      <c r="A4" s="23" t="s">
        <v>21</v>
      </c>
      <c r="B4" s="23" t="s">
        <v>28</v>
      </c>
      <c r="C4" s="23" t="s">
        <v>29</v>
      </c>
    </row>
    <row r="5" spans="1:3" ht="15" customHeight="1" x14ac:dyDescent="0.2">
      <c r="A5" s="22" t="s">
        <v>30</v>
      </c>
    </row>
    <row r="6" spans="1:3" ht="34.5" customHeight="1" x14ac:dyDescent="0.2">
      <c r="A6" s="20" t="s">
        <v>31</v>
      </c>
      <c r="B6" s="20" t="s">
        <v>32</v>
      </c>
      <c r="C6" s="20" t="s">
        <v>33</v>
      </c>
    </row>
    <row r="7" spans="1:3" ht="36" customHeight="1" x14ac:dyDescent="0.2">
      <c r="A7" s="20" t="s">
        <v>427</v>
      </c>
      <c r="B7" s="20" t="s">
        <v>34</v>
      </c>
      <c r="C7" s="20" t="s">
        <v>35</v>
      </c>
    </row>
    <row r="8" spans="1:3" ht="33.75" customHeight="1" x14ac:dyDescent="0.2">
      <c r="A8" s="20" t="s">
        <v>433</v>
      </c>
      <c r="B8" s="20" t="s">
        <v>36</v>
      </c>
      <c r="C8" s="20" t="s">
        <v>37</v>
      </c>
    </row>
    <row r="9" spans="1:3" ht="35.25" customHeight="1" x14ac:dyDescent="0.2">
      <c r="A9" s="20" t="s">
        <v>428</v>
      </c>
      <c r="B9" s="20" t="s">
        <v>38</v>
      </c>
      <c r="C9" s="20" t="s">
        <v>39</v>
      </c>
    </row>
    <row r="10" spans="1:3" ht="51.75" customHeight="1" x14ac:dyDescent="0.2">
      <c r="A10" s="20" t="s">
        <v>429</v>
      </c>
      <c r="B10" s="20" t="s">
        <v>431</v>
      </c>
      <c r="C10" s="20" t="s">
        <v>432</v>
      </c>
    </row>
    <row r="11" spans="1:3" ht="33.75" customHeight="1" x14ac:dyDescent="0.2">
      <c r="A11" s="24" t="s">
        <v>40</v>
      </c>
      <c r="B11" s="24" t="s">
        <v>430</v>
      </c>
      <c r="C11" s="24" t="s">
        <v>41</v>
      </c>
    </row>
    <row r="12" spans="1:3" ht="34.5" customHeight="1" x14ac:dyDescent="0.2">
      <c r="A12" s="20" t="s">
        <v>434</v>
      </c>
      <c r="B12" s="20" t="s">
        <v>435</v>
      </c>
      <c r="C12" s="20" t="s">
        <v>436</v>
      </c>
    </row>
    <row r="13" spans="1:3" ht="17.25" customHeight="1" x14ac:dyDescent="0.2">
      <c r="A13" s="23" t="s">
        <v>42</v>
      </c>
      <c r="B13" s="23" t="s">
        <v>43</v>
      </c>
      <c r="C13" s="23" t="s">
        <v>44</v>
      </c>
    </row>
    <row r="14" spans="1:3" ht="32" x14ac:dyDescent="0.2">
      <c r="A14" s="25" t="s">
        <v>45</v>
      </c>
    </row>
    <row r="15" spans="1:3" ht="49.5" customHeight="1" x14ac:dyDescent="0.2">
      <c r="A15" s="20" t="s">
        <v>46</v>
      </c>
      <c r="B15" s="20" t="s">
        <v>47</v>
      </c>
      <c r="C15" s="20" t="s">
        <v>48</v>
      </c>
    </row>
    <row r="16" spans="1:3" ht="64.5" customHeight="1" x14ac:dyDescent="0.2">
      <c r="A16" s="20" t="s">
        <v>438</v>
      </c>
      <c r="B16" s="20" t="s">
        <v>49</v>
      </c>
      <c r="C16" s="20" t="s">
        <v>50</v>
      </c>
    </row>
    <row r="17" spans="1:3" ht="50.25" customHeight="1" x14ac:dyDescent="0.2">
      <c r="A17" s="20" t="s">
        <v>51</v>
      </c>
      <c r="B17" s="20" t="s">
        <v>52</v>
      </c>
      <c r="C17" s="20" t="s">
        <v>53</v>
      </c>
    </row>
    <row r="18" spans="1:3" ht="30.75" customHeight="1" x14ac:dyDescent="0.2">
      <c r="A18" s="23" t="s">
        <v>437</v>
      </c>
      <c r="B18" s="23" t="s">
        <v>54</v>
      </c>
      <c r="C18" s="23" t="s">
        <v>55</v>
      </c>
    </row>
    <row r="19" spans="1:3" ht="16" x14ac:dyDescent="0.2">
      <c r="A19" s="25" t="s">
        <v>56</v>
      </c>
    </row>
    <row r="20" spans="1:3" ht="49.5" customHeight="1" x14ac:dyDescent="0.2">
      <c r="A20" s="20" t="s">
        <v>57</v>
      </c>
      <c r="B20" s="20" t="s">
        <v>58</v>
      </c>
      <c r="C20" s="20" t="s">
        <v>59</v>
      </c>
    </row>
    <row r="21" spans="1:3" ht="48" customHeight="1" x14ac:dyDescent="0.2">
      <c r="A21" s="20" t="s">
        <v>60</v>
      </c>
      <c r="B21" s="20" t="s">
        <v>61</v>
      </c>
      <c r="C21" s="20" t="s">
        <v>62</v>
      </c>
    </row>
    <row r="22" spans="1:3" ht="33" customHeight="1" x14ac:dyDescent="0.2">
      <c r="A22" s="20" t="s">
        <v>63</v>
      </c>
      <c r="B22" s="20" t="s">
        <v>64</v>
      </c>
      <c r="C22" s="20" t="s">
        <v>65</v>
      </c>
    </row>
    <row r="23" spans="1:3" ht="48" x14ac:dyDescent="0.2">
      <c r="A23" s="20" t="s">
        <v>66</v>
      </c>
      <c r="B23" s="20" t="s">
        <v>67</v>
      </c>
      <c r="C23" s="20" t="s">
        <v>68</v>
      </c>
    </row>
    <row r="24" spans="1:3" ht="33.75" customHeight="1" x14ac:dyDescent="0.2">
      <c r="A24" s="20" t="s">
        <v>69</v>
      </c>
      <c r="B24" s="20" t="s">
        <v>70</v>
      </c>
      <c r="C24" s="20" t="s">
        <v>65</v>
      </c>
    </row>
    <row r="25" spans="1:3" ht="49.5" customHeight="1" x14ac:dyDescent="0.2">
      <c r="A25" s="23" t="s">
        <v>71</v>
      </c>
      <c r="B25" s="23" t="s">
        <v>72</v>
      </c>
      <c r="C25" s="23" t="s">
        <v>73</v>
      </c>
    </row>
  </sheetData>
  <pageMargins left="0.23611111111111099" right="0.23611111111111099" top="0.66944444444444395" bottom="0.66944444444444395" header="0.51180555555555496" footer="0.51180555555555496"/>
  <pageSetup paperSize="9" firstPageNumber="0"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BF65"/>
  <sheetViews>
    <sheetView zoomScale="90" zoomScaleNormal="90" workbookViewId="0">
      <pane xSplit="1" ySplit="1" topLeftCell="B10" activePane="bottomRight" state="frozen"/>
      <selection pane="topRight" activeCell="B1" sqref="B1"/>
      <selection pane="bottomLeft" activeCell="A2" sqref="A2"/>
      <selection pane="bottomRight" activeCell="AE49" sqref="AE49"/>
    </sheetView>
  </sheetViews>
  <sheetFormatPr baseColWidth="10" defaultColWidth="8.83203125" defaultRowHeight="15" x14ac:dyDescent="0.2"/>
  <cols>
    <col min="1" max="1" width="6.33203125" customWidth="1"/>
    <col min="2" max="2" width="8" bestFit="1" customWidth="1"/>
    <col min="3" max="3" width="8.83203125" bestFit="1" customWidth="1"/>
    <col min="4" max="4" width="7.5" bestFit="1" customWidth="1"/>
    <col min="5" max="5" width="5" bestFit="1" customWidth="1"/>
    <col min="6" max="6" width="5" customWidth="1"/>
    <col min="7" max="7" width="7.83203125" bestFit="1" customWidth="1"/>
    <col min="8" max="8" width="7.83203125" customWidth="1"/>
    <col min="9" max="9" width="9.83203125" style="338" customWidth="1"/>
    <col min="10" max="10" width="6.6640625" bestFit="1" customWidth="1"/>
    <col min="11" max="11" width="7" customWidth="1"/>
    <col min="12" max="12" width="7.33203125" customWidth="1"/>
    <col min="13" max="14" width="7" customWidth="1"/>
    <col min="15" max="15" width="6" bestFit="1" customWidth="1"/>
    <col min="16" max="16" width="5.5" bestFit="1" customWidth="1"/>
    <col min="17" max="17" width="6.1640625" customWidth="1"/>
    <col min="18" max="18" width="6.83203125" customWidth="1"/>
    <col min="19" max="19" width="6.5" customWidth="1"/>
    <col min="20" max="23" width="8" bestFit="1" customWidth="1"/>
    <col min="24" max="27" width="7.1640625" bestFit="1" customWidth="1"/>
    <col min="28" max="31" width="8" bestFit="1" customWidth="1"/>
    <col min="32" max="35" width="7.1640625" bestFit="1" customWidth="1"/>
    <col min="36" max="39" width="8" bestFit="1" customWidth="1"/>
    <col min="45" max="45" width="11.1640625" customWidth="1"/>
  </cols>
  <sheetData>
    <row r="1" spans="1:58" s="1" customFormat="1" ht="46.5" customHeight="1" x14ac:dyDescent="0.2">
      <c r="A1" s="1" t="s">
        <v>192</v>
      </c>
      <c r="B1" s="1" t="s">
        <v>194</v>
      </c>
      <c r="C1" s="1" t="s">
        <v>193</v>
      </c>
      <c r="D1" s="1" t="s">
        <v>197</v>
      </c>
      <c r="E1" s="1" t="s">
        <v>199</v>
      </c>
      <c r="F1" s="1" t="s">
        <v>285</v>
      </c>
      <c r="G1" s="1" t="s">
        <v>200</v>
      </c>
      <c r="H1" s="1" t="s">
        <v>589</v>
      </c>
      <c r="I1" s="336" t="s">
        <v>0</v>
      </c>
      <c r="J1" s="1" t="s">
        <v>201</v>
      </c>
      <c r="K1" s="1" t="s">
        <v>220</v>
      </c>
      <c r="L1" s="1" t="s">
        <v>221</v>
      </c>
      <c r="M1" s="1" t="s">
        <v>222</v>
      </c>
      <c r="N1" s="1" t="s">
        <v>223</v>
      </c>
      <c r="O1" s="1" t="s">
        <v>224</v>
      </c>
      <c r="P1" s="1" t="s">
        <v>225</v>
      </c>
      <c r="Q1" s="1" t="s">
        <v>410</v>
      </c>
      <c r="R1" s="1" t="s">
        <v>411</v>
      </c>
      <c r="S1" s="1" t="s">
        <v>412</v>
      </c>
      <c r="T1" s="1" t="s">
        <v>918</v>
      </c>
      <c r="U1" s="1" t="s">
        <v>919</v>
      </c>
      <c r="V1" s="1" t="s">
        <v>920</v>
      </c>
      <c r="W1" s="1" t="s">
        <v>921</v>
      </c>
      <c r="X1" s="1" t="s">
        <v>204</v>
      </c>
      <c r="Y1" s="1" t="s">
        <v>205</v>
      </c>
      <c r="Z1" s="1" t="s">
        <v>206</v>
      </c>
      <c r="AA1" s="1" t="s">
        <v>207</v>
      </c>
      <c r="AB1" s="1" t="s">
        <v>208</v>
      </c>
      <c r="AC1" s="1" t="s">
        <v>209</v>
      </c>
      <c r="AD1" s="1" t="s">
        <v>210</v>
      </c>
      <c r="AE1" s="1" t="s">
        <v>211</v>
      </c>
      <c r="AF1" s="1" t="s">
        <v>212</v>
      </c>
      <c r="AG1" s="1" t="s">
        <v>213</v>
      </c>
      <c r="AH1" s="1" t="s">
        <v>214</v>
      </c>
      <c r="AI1" s="1" t="s">
        <v>215</v>
      </c>
      <c r="AJ1" s="1" t="s">
        <v>216</v>
      </c>
      <c r="AK1" s="1" t="s">
        <v>217</v>
      </c>
      <c r="AL1" s="1" t="s">
        <v>218</v>
      </c>
      <c r="AM1" s="1" t="s">
        <v>219</v>
      </c>
      <c r="AN1" s="1" t="s">
        <v>442</v>
      </c>
      <c r="AO1" s="1" t="s">
        <v>443</v>
      </c>
      <c r="AP1" s="1" t="s">
        <v>444</v>
      </c>
      <c r="AQ1" s="1" t="s">
        <v>445</v>
      </c>
      <c r="AR1" s="1" t="s">
        <v>694</v>
      </c>
      <c r="AS1" s="1" t="s">
        <v>447</v>
      </c>
      <c r="AT1" s="1" t="s">
        <v>446</v>
      </c>
      <c r="AU1" s="1" t="s">
        <v>448</v>
      </c>
      <c r="AV1" s="1" t="s">
        <v>767</v>
      </c>
      <c r="AW1" s="1" t="s">
        <v>675</v>
      </c>
      <c r="AX1" s="1" t="s">
        <v>676</v>
      </c>
      <c r="AY1" s="1" t="s">
        <v>677</v>
      </c>
      <c r="AZ1" s="1" t="s">
        <v>678</v>
      </c>
      <c r="BA1" s="1" t="s">
        <v>679</v>
      </c>
      <c r="BB1" s="1" t="s">
        <v>814</v>
      </c>
      <c r="BC1" s="1" t="s">
        <v>815</v>
      </c>
      <c r="BD1" s="1" t="s">
        <v>816</v>
      </c>
      <c r="BE1" s="1" t="s">
        <v>817</v>
      </c>
      <c r="BF1" s="1" t="s">
        <v>818</v>
      </c>
    </row>
    <row r="2" spans="1:58" x14ac:dyDescent="0.2">
      <c r="A2" t="s">
        <v>566</v>
      </c>
      <c r="B2" s="313">
        <v>246057</v>
      </c>
      <c r="C2" s="313">
        <v>6307835</v>
      </c>
      <c r="D2" s="7" t="s">
        <v>198</v>
      </c>
      <c r="E2" s="313">
        <v>997</v>
      </c>
      <c r="F2" s="314" t="s">
        <v>286</v>
      </c>
      <c r="G2" s="377">
        <v>20</v>
      </c>
      <c r="H2" s="314" t="s">
        <v>695</v>
      </c>
      <c r="I2" s="338" t="s">
        <v>276</v>
      </c>
      <c r="J2">
        <v>1.7</v>
      </c>
      <c r="K2">
        <v>0</v>
      </c>
      <c r="L2">
        <v>100</v>
      </c>
      <c r="M2">
        <v>0</v>
      </c>
      <c r="N2">
        <v>100</v>
      </c>
      <c r="O2">
        <v>2.6</v>
      </c>
      <c r="P2">
        <v>0.38</v>
      </c>
      <c r="Q2">
        <v>2</v>
      </c>
      <c r="R2">
        <v>2</v>
      </c>
      <c r="S2">
        <f t="shared" ref="S2:S3" si="0">Q2*R2/100</f>
        <v>0.04</v>
      </c>
      <c r="T2" t="s">
        <v>276</v>
      </c>
      <c r="U2" t="s">
        <v>276</v>
      </c>
      <c r="V2" t="s">
        <v>276</v>
      </c>
      <c r="W2" t="s">
        <v>276</v>
      </c>
      <c r="X2">
        <v>0.9</v>
      </c>
      <c r="Y2">
        <v>2.2999999999999998</v>
      </c>
      <c r="Z2">
        <v>1.7</v>
      </c>
      <c r="AA2">
        <v>40</v>
      </c>
      <c r="AB2" t="s">
        <v>276</v>
      </c>
      <c r="AC2" t="s">
        <v>276</v>
      </c>
      <c r="AD2" t="s">
        <v>276</v>
      </c>
      <c r="AE2" t="s">
        <v>276</v>
      </c>
      <c r="AF2">
        <v>0.2</v>
      </c>
      <c r="AG2">
        <v>0.9</v>
      </c>
      <c r="AH2">
        <v>0.8</v>
      </c>
      <c r="AI2">
        <v>90</v>
      </c>
      <c r="AJ2" t="s">
        <v>276</v>
      </c>
      <c r="AK2" t="s">
        <v>276</v>
      </c>
      <c r="AL2" t="s">
        <v>276</v>
      </c>
      <c r="AM2" t="s">
        <v>276</v>
      </c>
      <c r="AN2" t="s">
        <v>276</v>
      </c>
      <c r="AO2" t="s">
        <v>276</v>
      </c>
      <c r="AP2" t="s">
        <v>276</v>
      </c>
      <c r="AQ2" t="s">
        <v>276</v>
      </c>
      <c r="AR2" t="s">
        <v>276</v>
      </c>
      <c r="AS2" t="s">
        <v>276</v>
      </c>
      <c r="AT2" t="s">
        <v>276</v>
      </c>
      <c r="AU2" t="s">
        <v>276</v>
      </c>
      <c r="AV2" t="s">
        <v>276</v>
      </c>
      <c r="AW2" t="s">
        <v>276</v>
      </c>
      <c r="AX2" t="s">
        <v>276</v>
      </c>
      <c r="AY2" t="s">
        <v>276</v>
      </c>
      <c r="AZ2" t="s">
        <v>276</v>
      </c>
      <c r="BA2" t="s">
        <v>276</v>
      </c>
    </row>
    <row r="3" spans="1:58" x14ac:dyDescent="0.2">
      <c r="A3" t="s">
        <v>567</v>
      </c>
      <c r="B3" s="313">
        <v>246050</v>
      </c>
      <c r="C3" s="313">
        <v>6307850</v>
      </c>
      <c r="D3" s="7" t="s">
        <v>288</v>
      </c>
      <c r="E3" s="313">
        <v>996</v>
      </c>
      <c r="F3" s="314" t="s">
        <v>286</v>
      </c>
      <c r="G3" s="377">
        <v>20</v>
      </c>
      <c r="H3" s="314" t="s">
        <v>695</v>
      </c>
      <c r="I3" s="338" t="s">
        <v>276</v>
      </c>
      <c r="J3">
        <v>1.5</v>
      </c>
      <c r="K3">
        <v>0</v>
      </c>
      <c r="L3">
        <v>100</v>
      </c>
      <c r="M3">
        <v>0</v>
      </c>
      <c r="N3">
        <v>100</v>
      </c>
      <c r="O3">
        <v>2.85</v>
      </c>
      <c r="P3">
        <v>0.42</v>
      </c>
      <c r="Q3">
        <v>5</v>
      </c>
      <c r="R3">
        <v>5</v>
      </c>
      <c r="S3">
        <f t="shared" si="0"/>
        <v>0.25</v>
      </c>
      <c r="T3" t="s">
        <v>276</v>
      </c>
      <c r="U3" t="s">
        <v>276</v>
      </c>
      <c r="V3" t="s">
        <v>276</v>
      </c>
      <c r="W3" t="s">
        <v>276</v>
      </c>
      <c r="X3">
        <v>0.5</v>
      </c>
      <c r="Y3">
        <v>2</v>
      </c>
      <c r="Z3">
        <v>1.5</v>
      </c>
      <c r="AA3">
        <v>20</v>
      </c>
      <c r="AB3" t="s">
        <v>276</v>
      </c>
      <c r="AC3" t="s">
        <v>276</v>
      </c>
      <c r="AD3" t="s">
        <v>276</v>
      </c>
      <c r="AE3" t="s">
        <v>276</v>
      </c>
      <c r="AF3">
        <v>0.3</v>
      </c>
      <c r="AG3">
        <v>0.5</v>
      </c>
      <c r="AH3">
        <v>0.4</v>
      </c>
      <c r="AI3">
        <v>90</v>
      </c>
      <c r="AJ3" t="s">
        <v>276</v>
      </c>
      <c r="AK3" t="s">
        <v>276</v>
      </c>
      <c r="AL3" t="s">
        <v>276</v>
      </c>
      <c r="AM3" t="s">
        <v>276</v>
      </c>
      <c r="AN3" t="s">
        <v>276</v>
      </c>
      <c r="AO3" t="s">
        <v>276</v>
      </c>
      <c r="AP3" t="s">
        <v>276</v>
      </c>
      <c r="AQ3" t="s">
        <v>276</v>
      </c>
      <c r="AR3" t="s">
        <v>276</v>
      </c>
      <c r="AS3" t="s">
        <v>276</v>
      </c>
      <c r="AT3" t="s">
        <v>276</v>
      </c>
      <c r="AU3" t="s">
        <v>276</v>
      </c>
      <c r="AV3" t="s">
        <v>276</v>
      </c>
      <c r="AW3" t="s">
        <v>276</v>
      </c>
      <c r="AX3" t="s">
        <v>276</v>
      </c>
      <c r="AY3" t="s">
        <v>276</v>
      </c>
      <c r="AZ3" t="s">
        <v>276</v>
      </c>
      <c r="BA3" t="s">
        <v>276</v>
      </c>
    </row>
    <row r="4" spans="1:58" x14ac:dyDescent="0.2">
      <c r="A4" t="s">
        <v>195</v>
      </c>
      <c r="B4">
        <f>'BS1'!C11</f>
        <v>241954.917282999</v>
      </c>
      <c r="C4">
        <f>'BS1'!C10</f>
        <v>6302757.7071700003</v>
      </c>
      <c r="D4" t="s">
        <v>198</v>
      </c>
      <c r="E4">
        <f>'BS1'!C14</f>
        <v>1056</v>
      </c>
      <c r="F4" t="s">
        <v>286</v>
      </c>
      <c r="G4">
        <v>40</v>
      </c>
      <c r="H4" s="314" t="s">
        <v>695</v>
      </c>
      <c r="I4" s="337">
        <v>43896</v>
      </c>
      <c r="J4">
        <f>'BS1'!K9</f>
        <v>1.7</v>
      </c>
      <c r="K4">
        <f>'BS1'!M12</f>
        <v>0</v>
      </c>
      <c r="L4">
        <f>'BS1'!N12</f>
        <v>100</v>
      </c>
      <c r="M4">
        <f>'BS1'!M17</f>
        <v>0</v>
      </c>
      <c r="N4">
        <f>'BS1'!N17</f>
        <v>100</v>
      </c>
      <c r="O4">
        <f>'BS1'!K24</f>
        <v>9.8000000000000007</v>
      </c>
      <c r="P4">
        <f>'BS1'!L24</f>
        <v>0.99777530313971785</v>
      </c>
      <c r="Q4">
        <f>'BS1'!J21</f>
        <v>2</v>
      </c>
      <c r="R4">
        <f>'BS1'!J20</f>
        <v>10</v>
      </c>
      <c r="S4">
        <f>Q4*R4/100</f>
        <v>0.2</v>
      </c>
      <c r="T4" t="s">
        <v>276</v>
      </c>
      <c r="U4" t="s">
        <v>276</v>
      </c>
      <c r="V4" t="s">
        <v>276</v>
      </c>
      <c r="W4" t="s">
        <v>276</v>
      </c>
      <c r="X4" s="129">
        <f>'BS1'!I16</f>
        <v>0.05</v>
      </c>
      <c r="Y4" s="129">
        <f>'BS1'!J16</f>
        <v>0.1</v>
      </c>
      <c r="Z4" s="129">
        <f>'BS1'!K16</f>
        <v>0.25</v>
      </c>
      <c r="AA4" s="129">
        <f>'BS1'!L16</f>
        <v>6</v>
      </c>
      <c r="AB4">
        <f>'BS1'!I12</f>
        <v>0.05</v>
      </c>
      <c r="AC4">
        <f>'BS1'!J12</f>
        <v>0.1</v>
      </c>
      <c r="AD4">
        <f>'BS1'!K12</f>
        <v>0.25</v>
      </c>
      <c r="AE4">
        <f>'BS1'!L12</f>
        <v>6</v>
      </c>
      <c r="AF4" s="129">
        <f>'BS1'!I17</f>
        <v>0.1</v>
      </c>
      <c r="AG4" s="129">
        <f>'BS1'!J17</f>
        <v>0.4</v>
      </c>
      <c r="AH4" s="129">
        <f>'BS1'!K17</f>
        <v>0.2</v>
      </c>
      <c r="AI4" s="129">
        <f>'BS1'!L17</f>
        <v>10</v>
      </c>
      <c r="AJ4">
        <f>'BS1'!I13</f>
        <v>0.1</v>
      </c>
      <c r="AK4">
        <f>'BS1'!J13</f>
        <v>0.4</v>
      </c>
      <c r="AL4">
        <f>'BS1'!K13</f>
        <v>0.2</v>
      </c>
      <c r="AM4">
        <f>'BS1'!L13</f>
        <v>10</v>
      </c>
      <c r="AN4" s="222">
        <v>13.0091</v>
      </c>
      <c r="AO4" s="222">
        <v>11.426</v>
      </c>
      <c r="AP4" s="222">
        <v>4.8418000000000001</v>
      </c>
      <c r="AQ4" s="222">
        <v>4.1014999999999997</v>
      </c>
      <c r="AR4" t="s">
        <v>276</v>
      </c>
      <c r="AS4" s="222">
        <f>AVERAGE(AN4:AQ4)</f>
        <v>8.3445999999999998</v>
      </c>
      <c r="AT4">
        <f>STDEV(AN4:AQ4)/AVERAGE(AN4:AQ4)</f>
        <v>0.54270461310296114</v>
      </c>
      <c r="AU4">
        <f>4*AS4</f>
        <v>33.378399999999999</v>
      </c>
      <c r="AV4">
        <v>16</v>
      </c>
      <c r="AW4" t="s">
        <v>276</v>
      </c>
      <c r="AX4" t="s">
        <v>276</v>
      </c>
      <c r="AY4" t="s">
        <v>276</v>
      </c>
      <c r="AZ4" t="s">
        <v>276</v>
      </c>
      <c r="BA4" t="s">
        <v>276</v>
      </c>
    </row>
    <row r="5" spans="1:58" x14ac:dyDescent="0.2">
      <c r="A5" t="s">
        <v>196</v>
      </c>
      <c r="B5" s="204" t="str">
        <f>'BS2'!C11</f>
        <v>241924.067971999</v>
      </c>
      <c r="C5" s="204" t="str">
        <f>'BS2'!C10</f>
        <v>6302797.05803</v>
      </c>
      <c r="D5" t="s">
        <v>288</v>
      </c>
      <c r="E5" s="128" t="str">
        <f>'BS2'!C14</f>
        <v>1053</v>
      </c>
      <c r="F5" s="128" t="s">
        <v>286</v>
      </c>
      <c r="G5">
        <v>40</v>
      </c>
      <c r="H5" s="314" t="s">
        <v>695</v>
      </c>
      <c r="I5" s="337">
        <v>43896</v>
      </c>
      <c r="J5">
        <f>'BS2'!K9</f>
        <v>1.6</v>
      </c>
      <c r="K5">
        <f>'BS2'!M11</f>
        <v>0</v>
      </c>
      <c r="L5">
        <f>'BS2'!N11</f>
        <v>100</v>
      </c>
      <c r="M5">
        <f>'BS2'!M13</f>
        <v>0</v>
      </c>
      <c r="N5">
        <f>'BS2'!N13</f>
        <v>100</v>
      </c>
      <c r="O5">
        <f>'BS2'!N21</f>
        <v>5.8</v>
      </c>
      <c r="P5">
        <f>'BS2'!O21</f>
        <v>1.0728984626287388</v>
      </c>
      <c r="Q5" s="210">
        <f>'BS2'!J18</f>
        <v>12</v>
      </c>
      <c r="R5">
        <f>'BS2'!J17</f>
        <v>25</v>
      </c>
      <c r="S5">
        <f t="shared" ref="S5:S21" si="1">Q5*R5/100</f>
        <v>3</v>
      </c>
      <c r="T5" t="s">
        <v>276</v>
      </c>
      <c r="U5" t="s">
        <v>276</v>
      </c>
      <c r="V5" t="s">
        <v>276</v>
      </c>
      <c r="W5" t="s">
        <v>276</v>
      </c>
      <c r="X5">
        <f>'BS2'!I10</f>
        <v>1.3</v>
      </c>
      <c r="Y5">
        <f>'BS2'!J10</f>
        <v>1.6</v>
      </c>
      <c r="Z5">
        <f>'BS2'!K10</f>
        <v>1.5</v>
      </c>
      <c r="AA5">
        <f>'BS2'!L10</f>
        <v>5</v>
      </c>
      <c r="AB5">
        <f>'BS2'!I11</f>
        <v>0.05</v>
      </c>
      <c r="AC5">
        <f>'BS2'!J11</f>
        <v>0.2</v>
      </c>
      <c r="AD5">
        <f>'BS2'!K11</f>
        <v>0.1</v>
      </c>
      <c r="AE5">
        <f>'BS2'!L11</f>
        <v>1</v>
      </c>
      <c r="AF5">
        <f>'BS2'!I12</f>
        <v>1</v>
      </c>
      <c r="AG5">
        <f>'BS2'!J12</f>
        <v>1.4</v>
      </c>
      <c r="AH5">
        <f>'BS2'!K12</f>
        <v>1.2</v>
      </c>
      <c r="AI5">
        <f>'BS2'!L12</f>
        <v>99</v>
      </c>
      <c r="AJ5">
        <f>'BS2'!I13</f>
        <v>0.3</v>
      </c>
      <c r="AK5">
        <f>'BS2'!J13</f>
        <v>0.5</v>
      </c>
      <c r="AL5">
        <f>'BS2'!K13</f>
        <v>0.4</v>
      </c>
      <c r="AM5">
        <f>'BS2'!L13</f>
        <v>30</v>
      </c>
      <c r="AN5" s="222">
        <v>20.228000000000002</v>
      </c>
      <c r="AO5" s="222">
        <v>3.2782</v>
      </c>
      <c r="AP5" s="222">
        <v>11.8306</v>
      </c>
      <c r="AQ5" s="222">
        <v>6.2969999999999997</v>
      </c>
      <c r="AR5" t="s">
        <v>276</v>
      </c>
      <c r="AS5" s="222">
        <f t="shared" ref="AS5:AS17" si="2">AVERAGE(AN5:AQ5)</f>
        <v>10.408449999999998</v>
      </c>
      <c r="AT5">
        <f t="shared" ref="AT5:AT17" si="3">STDEV(AN5:AQ5)/AVERAGE(AN5:AQ5)</f>
        <v>0.71508305461382304</v>
      </c>
      <c r="AU5">
        <f t="shared" ref="AU5:AU17" si="4">4*AS5</f>
        <v>41.633799999999994</v>
      </c>
      <c r="AV5">
        <v>15</v>
      </c>
      <c r="AW5" t="s">
        <v>276</v>
      </c>
      <c r="AX5" t="s">
        <v>276</v>
      </c>
      <c r="AY5" t="s">
        <v>276</v>
      </c>
      <c r="AZ5" t="s">
        <v>276</v>
      </c>
      <c r="BA5" t="s">
        <v>276</v>
      </c>
    </row>
    <row r="6" spans="1:58" x14ac:dyDescent="0.2">
      <c r="A6" t="s">
        <v>307</v>
      </c>
      <c r="B6" s="128" t="str">
        <f>'MW1'!C11</f>
        <v>238812</v>
      </c>
      <c r="C6" s="128" t="str">
        <f>'MW1'!C10</f>
        <v>6299342</v>
      </c>
      <c r="D6" t="s">
        <v>198</v>
      </c>
      <c r="E6" s="128" t="str">
        <f>'MW1'!C14</f>
        <v>1093</v>
      </c>
      <c r="F6" s="128" t="s">
        <v>286</v>
      </c>
      <c r="G6">
        <v>6.2</v>
      </c>
      <c r="H6" s="314" t="s">
        <v>695</v>
      </c>
      <c r="I6" s="337">
        <v>43896</v>
      </c>
      <c r="J6">
        <f>'MW1'!K9</f>
        <v>0.6</v>
      </c>
      <c r="K6">
        <f>'MW1'!M11</f>
        <v>0</v>
      </c>
      <c r="L6">
        <f>'MW1'!N11</f>
        <v>100</v>
      </c>
      <c r="M6">
        <f>'MW1'!M13</f>
        <v>0</v>
      </c>
      <c r="N6">
        <f>'MW1'!N13</f>
        <v>100</v>
      </c>
      <c r="O6">
        <f>'MW1'!N21</f>
        <v>4.5</v>
      </c>
      <c r="P6">
        <f>'MW1'!O21</f>
        <v>0.92195444572928875</v>
      </c>
      <c r="Q6">
        <f>'MW1'!J18</f>
        <v>3</v>
      </c>
      <c r="R6">
        <f>'MW1'!J17</f>
        <v>15</v>
      </c>
      <c r="S6">
        <f t="shared" si="1"/>
        <v>0.45</v>
      </c>
      <c r="T6" t="s">
        <v>276</v>
      </c>
      <c r="U6" t="s">
        <v>276</v>
      </c>
      <c r="V6" t="s">
        <v>276</v>
      </c>
      <c r="W6" t="s">
        <v>276</v>
      </c>
      <c r="X6">
        <f>'MW1'!I10</f>
        <v>0.4</v>
      </c>
      <c r="Y6">
        <f>'MW1'!J10</f>
        <v>0.6</v>
      </c>
      <c r="Z6">
        <f>'MW1'!K10</f>
        <v>0.5</v>
      </c>
      <c r="AA6">
        <f>'MW1'!L10</f>
        <v>15</v>
      </c>
      <c r="AB6">
        <f>'MW1'!I11</f>
        <v>0.05</v>
      </c>
      <c r="AC6">
        <f>'MW1'!J11</f>
        <v>0.1</v>
      </c>
      <c r="AD6">
        <f>'MW1'!K11</f>
        <v>0.1</v>
      </c>
      <c r="AE6">
        <f>'MW1'!L11</f>
        <v>10</v>
      </c>
      <c r="AF6">
        <f>'MW1'!I12</f>
        <v>0.7</v>
      </c>
      <c r="AG6">
        <f>'MW1'!J12</f>
        <v>1</v>
      </c>
      <c r="AH6">
        <f>'MW1'!K12</f>
        <v>0.8</v>
      </c>
      <c r="AI6">
        <f>'MW1'!L12</f>
        <v>80</v>
      </c>
      <c r="AJ6">
        <f>'MW1'!I13</f>
        <v>0.3</v>
      </c>
      <c r="AK6" s="360">
        <f>'MW1'!J13</f>
        <v>0.8</v>
      </c>
      <c r="AL6" s="360">
        <f>'MW1'!K13</f>
        <v>0.6</v>
      </c>
      <c r="AM6">
        <f>'MW1'!L13</f>
        <v>25</v>
      </c>
      <c r="AN6" s="222">
        <v>14.7698</v>
      </c>
      <c r="AO6" s="222">
        <v>38.716099999999997</v>
      </c>
      <c r="AP6" s="222">
        <v>19.932400000000001</v>
      </c>
      <c r="AQ6" s="222">
        <v>30.447399999999998</v>
      </c>
      <c r="AR6" t="s">
        <v>276</v>
      </c>
      <c r="AS6" s="222">
        <f t="shared" si="2"/>
        <v>25.966425000000001</v>
      </c>
      <c r="AT6">
        <f t="shared" si="3"/>
        <v>0.41263240805273405</v>
      </c>
      <c r="AU6">
        <f t="shared" si="4"/>
        <v>103.8657</v>
      </c>
      <c r="AV6">
        <v>28</v>
      </c>
      <c r="AW6" t="s">
        <v>276</v>
      </c>
      <c r="AX6" t="s">
        <v>276</v>
      </c>
      <c r="AY6" t="s">
        <v>276</v>
      </c>
      <c r="AZ6" t="s">
        <v>276</v>
      </c>
      <c r="BA6" t="s">
        <v>276</v>
      </c>
    </row>
    <row r="7" spans="1:58" x14ac:dyDescent="0.2">
      <c r="A7" t="s">
        <v>301</v>
      </c>
      <c r="B7" s="204">
        <f>'MW2'!C11</f>
        <v>238784.33181100001</v>
      </c>
      <c r="C7" s="204">
        <f>'MW2'!C10</f>
        <v>6299327.4152100002</v>
      </c>
      <c r="D7" t="s">
        <v>288</v>
      </c>
      <c r="E7">
        <f>'MW2'!C14</f>
        <v>1101</v>
      </c>
      <c r="F7" s="128" t="s">
        <v>286</v>
      </c>
      <c r="G7">
        <v>6.2</v>
      </c>
      <c r="H7" s="314" t="s">
        <v>695</v>
      </c>
      <c r="I7" s="337">
        <v>43896</v>
      </c>
      <c r="J7">
        <f>'MW2'!K9</f>
        <v>1.8</v>
      </c>
      <c r="K7">
        <f>'MW2'!M11</f>
        <v>0</v>
      </c>
      <c r="L7">
        <f>'MW2'!N11</f>
        <v>100</v>
      </c>
      <c r="M7">
        <f>'MW2'!M13</f>
        <v>0</v>
      </c>
      <c r="N7">
        <f>'MW2'!N13</f>
        <v>100</v>
      </c>
      <c r="O7">
        <f>'MW2'!N21</f>
        <v>2.7</v>
      </c>
      <c r="P7">
        <f>'MW2'!O21</f>
        <v>0.26034165586355501</v>
      </c>
      <c r="Q7">
        <f>'MW2'!J18</f>
        <v>10</v>
      </c>
      <c r="R7">
        <f>'MW2'!J17</f>
        <v>40</v>
      </c>
      <c r="S7">
        <f t="shared" si="1"/>
        <v>4</v>
      </c>
      <c r="T7" t="s">
        <v>276</v>
      </c>
      <c r="U7" t="s">
        <v>276</v>
      </c>
      <c r="V7" t="s">
        <v>276</v>
      </c>
      <c r="W7" t="s">
        <v>276</v>
      </c>
      <c r="X7">
        <f>'MW2'!I10</f>
        <v>1.2</v>
      </c>
      <c r="Y7">
        <f>'MW2'!J10</f>
        <v>1.8</v>
      </c>
      <c r="Z7">
        <f>'MW2'!K10</f>
        <v>1.5</v>
      </c>
      <c r="AA7">
        <f>'MW2'!L10</f>
        <v>30</v>
      </c>
      <c r="AB7">
        <f>'MW2'!I11</f>
        <v>0.1</v>
      </c>
      <c r="AC7">
        <f>'MW2'!J11</f>
        <v>0.2</v>
      </c>
      <c r="AD7">
        <f>'MW2'!K11</f>
        <v>0.2</v>
      </c>
      <c r="AE7">
        <f>'MW2'!L11</f>
        <v>3</v>
      </c>
      <c r="AF7">
        <f>'MW2'!I12</f>
        <v>1</v>
      </c>
      <c r="AG7">
        <f>'MW2'!J12</f>
        <v>1.4</v>
      </c>
      <c r="AH7">
        <f>'MW2'!K12</f>
        <v>1.2</v>
      </c>
      <c r="AI7">
        <f>'MW2'!L12</f>
        <v>85</v>
      </c>
      <c r="AJ7">
        <f>'MW2'!I13</f>
        <v>0.4</v>
      </c>
      <c r="AK7">
        <f>'MW2'!J13</f>
        <v>0.6</v>
      </c>
      <c r="AL7">
        <f>'MW2'!K13</f>
        <v>0.5</v>
      </c>
      <c r="AM7">
        <f>'MW2'!L13</f>
        <v>25</v>
      </c>
      <c r="AN7" s="222">
        <v>26.212700000000002</v>
      </c>
      <c r="AO7" s="222">
        <v>10.272</v>
      </c>
      <c r="AP7" s="222">
        <v>6.4829999999999997</v>
      </c>
      <c r="AQ7" s="222">
        <v>16.095099999999999</v>
      </c>
      <c r="AR7" t="s">
        <v>276</v>
      </c>
      <c r="AS7" s="222">
        <f t="shared" si="2"/>
        <v>14.765699999999999</v>
      </c>
      <c r="AT7">
        <f t="shared" si="3"/>
        <v>0.5820601023232137</v>
      </c>
      <c r="AU7">
        <f t="shared" si="4"/>
        <v>59.062799999999996</v>
      </c>
      <c r="AV7">
        <v>20</v>
      </c>
      <c r="AW7" t="s">
        <v>276</v>
      </c>
      <c r="AX7" t="s">
        <v>276</v>
      </c>
      <c r="AY7" t="s">
        <v>276</v>
      </c>
      <c r="AZ7" t="s">
        <v>276</v>
      </c>
      <c r="BA7" t="s">
        <v>276</v>
      </c>
    </row>
    <row r="8" spans="1:58" x14ac:dyDescent="0.2">
      <c r="A8" t="s">
        <v>320</v>
      </c>
      <c r="B8">
        <f>'HV1'!C11</f>
        <v>241690.59847900001</v>
      </c>
      <c r="C8">
        <f>'HV1'!C10</f>
        <v>6297037.3545500003</v>
      </c>
      <c r="D8" t="s">
        <v>198</v>
      </c>
      <c r="E8">
        <f>'HV1'!C14</f>
        <v>1074</v>
      </c>
      <c r="F8" s="128" t="s">
        <v>286</v>
      </c>
      <c r="G8">
        <v>6.2</v>
      </c>
      <c r="H8" s="314" t="s">
        <v>695</v>
      </c>
      <c r="I8" s="337">
        <v>43895</v>
      </c>
      <c r="J8">
        <f>'HV1'!K9</f>
        <v>1.6</v>
      </c>
      <c r="K8">
        <f>'HV1'!M11</f>
        <v>0</v>
      </c>
      <c r="L8">
        <f>'HV1'!N11</f>
        <v>100</v>
      </c>
      <c r="M8">
        <f>'HV1'!M13</f>
        <v>0</v>
      </c>
      <c r="N8">
        <f>'HV1'!N13</f>
        <v>100</v>
      </c>
      <c r="O8">
        <f>'HV1'!N21</f>
        <v>5.4</v>
      </c>
      <c r="P8">
        <f>'HV1'!O21</f>
        <v>0.84590516936330118</v>
      </c>
      <c r="Q8">
        <f>'HV1'!J18</f>
        <v>15</v>
      </c>
      <c r="R8">
        <f>'HV1'!J17</f>
        <v>75</v>
      </c>
      <c r="S8">
        <f t="shared" si="1"/>
        <v>11.25</v>
      </c>
      <c r="T8" t="s">
        <v>276</v>
      </c>
      <c r="U8" t="s">
        <v>276</v>
      </c>
      <c r="V8" t="s">
        <v>276</v>
      </c>
      <c r="W8" t="s">
        <v>276</v>
      </c>
      <c r="X8">
        <f>'HV1'!I10</f>
        <v>1.2</v>
      </c>
      <c r="Y8">
        <f>'HV1'!J10</f>
        <v>1.6</v>
      </c>
      <c r="Z8">
        <f>'HV1'!K10</f>
        <v>1.4</v>
      </c>
      <c r="AA8">
        <f>'HV1'!L10</f>
        <v>20</v>
      </c>
      <c r="AB8">
        <f>'HV1'!I11</f>
        <v>0.05</v>
      </c>
      <c r="AC8">
        <f>'HV1'!J11</f>
        <v>0.2</v>
      </c>
      <c r="AD8">
        <f>'HV1'!K11</f>
        <v>0.1</v>
      </c>
      <c r="AE8">
        <f>'HV1'!L11</f>
        <v>2</v>
      </c>
      <c r="AF8">
        <f>'HV1'!I12</f>
        <v>0.5</v>
      </c>
      <c r="AG8">
        <f>'HV1'!J12</f>
        <v>0.7</v>
      </c>
      <c r="AH8">
        <f>'HV1'!K12</f>
        <v>0.6</v>
      </c>
      <c r="AI8">
        <f>'HV1'!L12</f>
        <v>85</v>
      </c>
      <c r="AJ8">
        <f>'HV1'!I13</f>
        <v>0.2</v>
      </c>
      <c r="AK8">
        <f>'HV1'!J13</f>
        <v>0.5</v>
      </c>
      <c r="AL8">
        <f>'HV1'!K13</f>
        <v>0.3</v>
      </c>
      <c r="AM8">
        <f>'HV1'!L13</f>
        <v>25</v>
      </c>
      <c r="AN8" s="222">
        <v>72.830299999999994</v>
      </c>
      <c r="AO8" s="222">
        <v>3.85E-2</v>
      </c>
      <c r="AP8" s="222">
        <v>23.976600000000001</v>
      </c>
      <c r="AQ8" s="222">
        <v>1.5315000000000001</v>
      </c>
      <c r="AR8" t="s">
        <v>276</v>
      </c>
      <c r="AS8" s="222">
        <f t="shared" si="2"/>
        <v>24.594224999999998</v>
      </c>
      <c r="AT8">
        <f t="shared" si="3"/>
        <v>1.3812366333990256</v>
      </c>
      <c r="AU8">
        <f t="shared" si="4"/>
        <v>98.376899999999992</v>
      </c>
      <c r="AV8">
        <v>20</v>
      </c>
      <c r="AW8">
        <v>600</v>
      </c>
      <c r="AX8">
        <v>970</v>
      </c>
      <c r="AY8">
        <v>1300</v>
      </c>
      <c r="AZ8">
        <v>1370</v>
      </c>
      <c r="BA8">
        <v>1100</v>
      </c>
    </row>
    <row r="9" spans="1:58" x14ac:dyDescent="0.2">
      <c r="A9" t="s">
        <v>326</v>
      </c>
      <c r="B9">
        <f>'HV2'!C10</f>
        <v>241682.834307999</v>
      </c>
      <c r="C9">
        <f>'HV2'!C11</f>
        <v>6297045.9111200003</v>
      </c>
      <c r="D9" t="s">
        <v>288</v>
      </c>
      <c r="E9">
        <f>'HV2'!C14</f>
        <v>1075</v>
      </c>
      <c r="F9" s="128" t="s">
        <v>286</v>
      </c>
      <c r="G9">
        <v>6.2</v>
      </c>
      <c r="H9" s="314" t="s">
        <v>695</v>
      </c>
      <c r="I9" s="337">
        <v>43895</v>
      </c>
      <c r="J9">
        <f>'HV2'!K9</f>
        <v>1.9</v>
      </c>
      <c r="K9">
        <f>'HV2'!M11</f>
        <v>0</v>
      </c>
      <c r="L9">
        <f>'HV2'!N11</f>
        <v>100</v>
      </c>
      <c r="M9">
        <f>'HV2'!M13</f>
        <v>0</v>
      </c>
      <c r="N9">
        <f>'HV2'!N13</f>
        <v>100</v>
      </c>
      <c r="O9">
        <f>'HV2'!N21</f>
        <v>4.7</v>
      </c>
      <c r="P9">
        <f>'HV2'!O21</f>
        <v>0.65064070986477107</v>
      </c>
      <c r="Q9">
        <f>'HV2'!J18</f>
        <v>3</v>
      </c>
      <c r="R9">
        <f>'HV2'!J17</f>
        <v>20</v>
      </c>
      <c r="S9">
        <f t="shared" si="1"/>
        <v>0.6</v>
      </c>
      <c r="T9" t="s">
        <v>276</v>
      </c>
      <c r="U9" t="s">
        <v>276</v>
      </c>
      <c r="V9" t="s">
        <v>276</v>
      </c>
      <c r="W9" t="s">
        <v>276</v>
      </c>
      <c r="X9">
        <f>'HV2'!I10</f>
        <v>1.5</v>
      </c>
      <c r="Y9">
        <f>'HV2'!J10</f>
        <v>1.9</v>
      </c>
      <c r="Z9">
        <f>'HV2'!K10</f>
        <v>1.7</v>
      </c>
      <c r="AA9">
        <f>'HV2'!L10</f>
        <v>15</v>
      </c>
      <c r="AB9">
        <f>'HV2'!I11</f>
        <v>0.2</v>
      </c>
      <c r="AC9">
        <f>'HV2'!J11</f>
        <v>0.4</v>
      </c>
      <c r="AD9">
        <f>'HV2'!K11</f>
        <v>0.3</v>
      </c>
      <c r="AE9">
        <f>'HV2'!L11</f>
        <v>7</v>
      </c>
      <c r="AF9">
        <f>'HV2'!I12</f>
        <v>0.4</v>
      </c>
      <c r="AG9">
        <f>'HV2'!J12</f>
        <v>0.7</v>
      </c>
      <c r="AH9">
        <f>'HV2'!K12</f>
        <v>0.6</v>
      </c>
      <c r="AI9">
        <f>'HV2'!L12</f>
        <v>40</v>
      </c>
      <c r="AJ9">
        <f>'HV2'!I13</f>
        <v>0.3</v>
      </c>
      <c r="AK9">
        <f>'HV2'!J13</f>
        <v>0.5</v>
      </c>
      <c r="AL9">
        <f>'HV2'!K13</f>
        <v>0.4</v>
      </c>
      <c r="AM9">
        <f>'HV2'!L13</f>
        <v>35</v>
      </c>
      <c r="AN9" s="222">
        <v>35.395200000000003</v>
      </c>
      <c r="AO9" s="222">
        <v>21.369399999999999</v>
      </c>
      <c r="AP9" s="222">
        <v>33.458199999999998</v>
      </c>
      <c r="AQ9" s="222">
        <v>62.042499999999997</v>
      </c>
      <c r="AR9" t="s">
        <v>276</v>
      </c>
      <c r="AS9" s="222">
        <f t="shared" si="2"/>
        <v>38.066324999999999</v>
      </c>
      <c r="AT9">
        <f t="shared" si="3"/>
        <v>0.45043918085755469</v>
      </c>
      <c r="AU9">
        <f t="shared" si="4"/>
        <v>152.2653</v>
      </c>
      <c r="AV9">
        <v>26</v>
      </c>
      <c r="AW9">
        <v>700</v>
      </c>
      <c r="AX9">
        <v>680</v>
      </c>
      <c r="AY9">
        <v>910</v>
      </c>
      <c r="AZ9">
        <v>970</v>
      </c>
      <c r="BA9">
        <v>1400</v>
      </c>
    </row>
    <row r="10" spans="1:58" x14ac:dyDescent="0.2">
      <c r="A10" t="s">
        <v>339</v>
      </c>
      <c r="B10">
        <f>'SS1'!C11</f>
        <v>237789.51251</v>
      </c>
      <c r="C10">
        <f>'SS1'!C10</f>
        <v>6304112.1945700003</v>
      </c>
      <c r="D10" t="s">
        <v>198</v>
      </c>
      <c r="E10">
        <f>'SS1'!C14</f>
        <v>1118</v>
      </c>
      <c r="F10" s="128" t="s">
        <v>286</v>
      </c>
      <c r="G10">
        <v>40</v>
      </c>
      <c r="H10" s="314" t="s">
        <v>695</v>
      </c>
      <c r="I10" s="337">
        <v>43895</v>
      </c>
      <c r="J10">
        <f>'SS1'!K9</f>
        <v>2</v>
      </c>
      <c r="K10">
        <f>'SS1'!M11</f>
        <v>0</v>
      </c>
      <c r="L10">
        <f>'SS1'!N11</f>
        <v>100</v>
      </c>
      <c r="M10">
        <f>'SS1'!M13</f>
        <v>0</v>
      </c>
      <c r="N10">
        <f>'SS1'!N13</f>
        <v>100</v>
      </c>
      <c r="O10">
        <f>'SS1'!N21</f>
        <v>8.6999999999999993</v>
      </c>
      <c r="P10">
        <f>'SS1'!O21</f>
        <v>0.6506407098647714</v>
      </c>
      <c r="Q10">
        <f>'SS1'!J18</f>
        <v>0.1</v>
      </c>
      <c r="R10">
        <f>'SS1'!J17</f>
        <v>20</v>
      </c>
      <c r="S10">
        <f t="shared" si="1"/>
        <v>0.02</v>
      </c>
      <c r="T10" t="s">
        <v>276</v>
      </c>
      <c r="U10" t="s">
        <v>276</v>
      </c>
      <c r="V10" t="s">
        <v>276</v>
      </c>
      <c r="W10" t="s">
        <v>276</v>
      </c>
      <c r="X10">
        <f>'SS1'!I10</f>
        <v>1.5</v>
      </c>
      <c r="Y10">
        <f>'SS1'!J10</f>
        <v>2</v>
      </c>
      <c r="Z10">
        <f>'SS1'!K10</f>
        <v>1.7</v>
      </c>
      <c r="AA10">
        <f>'SS1'!L10</f>
        <v>35</v>
      </c>
      <c r="AB10">
        <f>'SS1'!I11</f>
        <v>0.25</v>
      </c>
      <c r="AC10">
        <f>'SS1'!J11</f>
        <v>0.25</v>
      </c>
      <c r="AD10">
        <f>'SS1'!K11</f>
        <v>0.15</v>
      </c>
      <c r="AE10">
        <f>'SS1'!L11</f>
        <v>6</v>
      </c>
      <c r="AF10">
        <f>'SS1'!I12</f>
        <v>0.6</v>
      </c>
      <c r="AG10">
        <f>'SS1'!J12</f>
        <v>0.9</v>
      </c>
      <c r="AH10">
        <f>'SS1'!K12</f>
        <v>0.7</v>
      </c>
      <c r="AI10">
        <f>'SS1'!L12</f>
        <v>60</v>
      </c>
      <c r="AJ10">
        <f>'SS1'!I13</f>
        <v>0.25</v>
      </c>
      <c r="AK10">
        <f>'SS1'!J13</f>
        <v>0.5</v>
      </c>
      <c r="AL10">
        <f>'SS1'!K13</f>
        <v>0.4</v>
      </c>
      <c r="AM10">
        <f>'SS1'!L13</f>
        <v>35</v>
      </c>
      <c r="AN10" s="222">
        <v>85.459100000000007</v>
      </c>
      <c r="AO10" s="222">
        <v>15.9184</v>
      </c>
      <c r="AP10" s="222">
        <v>51.129899999999999</v>
      </c>
      <c r="AQ10" s="222">
        <v>4.9400000000000004</v>
      </c>
      <c r="AR10" t="s">
        <v>276</v>
      </c>
      <c r="AS10" s="222">
        <f t="shared" si="2"/>
        <v>39.361850000000004</v>
      </c>
      <c r="AT10">
        <f t="shared" si="3"/>
        <v>0.92742750832431664</v>
      </c>
      <c r="AU10">
        <f t="shared" si="4"/>
        <v>157.44740000000002</v>
      </c>
      <c r="AV10">
        <v>15</v>
      </c>
      <c r="AW10" t="s">
        <v>276</v>
      </c>
      <c r="AX10" t="s">
        <v>276</v>
      </c>
      <c r="AY10" t="s">
        <v>276</v>
      </c>
      <c r="AZ10" t="s">
        <v>276</v>
      </c>
      <c r="BA10" t="s">
        <v>276</v>
      </c>
    </row>
    <row r="11" spans="1:58" x14ac:dyDescent="0.2">
      <c r="A11" t="s">
        <v>357</v>
      </c>
      <c r="B11">
        <f>'SS2'!C11</f>
        <v>237789.51251</v>
      </c>
      <c r="C11">
        <f>'SS2'!C10</f>
        <v>6304122.9599099904</v>
      </c>
      <c r="D11" t="s">
        <v>288</v>
      </c>
      <c r="E11">
        <f>'SS2'!C14</f>
        <v>1118</v>
      </c>
      <c r="F11" s="128" t="s">
        <v>286</v>
      </c>
      <c r="G11">
        <v>40</v>
      </c>
      <c r="H11" s="314" t="s">
        <v>695</v>
      </c>
      <c r="I11" s="337">
        <v>43895</v>
      </c>
      <c r="J11">
        <f>'SS2'!K9</f>
        <v>2.2000000000000002</v>
      </c>
      <c r="K11">
        <f>'SS2'!M11</f>
        <v>0</v>
      </c>
      <c r="L11">
        <f>'SS2'!N11</f>
        <v>100</v>
      </c>
      <c r="M11">
        <f>'SS2'!M13</f>
        <v>0</v>
      </c>
      <c r="N11">
        <f>'SS2'!N13</f>
        <v>100</v>
      </c>
      <c r="O11">
        <f>'SS2'!N21</f>
        <v>2.8</v>
      </c>
      <c r="P11">
        <f>'SS2'!O21</f>
        <v>0.41633319989322648</v>
      </c>
      <c r="Q11">
        <f>'SS2'!J18</f>
        <v>3</v>
      </c>
      <c r="R11">
        <f>'SS2'!J17</f>
        <v>50</v>
      </c>
      <c r="S11">
        <f t="shared" si="1"/>
        <v>1.5</v>
      </c>
      <c r="T11" t="s">
        <v>276</v>
      </c>
      <c r="U11" t="s">
        <v>276</v>
      </c>
      <c r="V11" t="s">
        <v>276</v>
      </c>
      <c r="W11" t="s">
        <v>276</v>
      </c>
      <c r="X11">
        <f>'SS2'!I10</f>
        <v>1.6</v>
      </c>
      <c r="Y11">
        <f>'SS2'!J10</f>
        <v>2.2000000000000002</v>
      </c>
      <c r="Z11">
        <f>'SS2'!K10</f>
        <v>1.8</v>
      </c>
      <c r="AA11">
        <f>'SS2'!L10</f>
        <v>40</v>
      </c>
      <c r="AB11">
        <f>'SS2'!I11</f>
        <v>0.2</v>
      </c>
      <c r="AC11">
        <f>'SS2'!J11</f>
        <v>0.4</v>
      </c>
      <c r="AD11">
        <f>'SS2'!K11</f>
        <v>0.2</v>
      </c>
      <c r="AE11">
        <f>'SS2'!L11</f>
        <v>10</v>
      </c>
      <c r="AF11">
        <f>'SS2'!I12</f>
        <v>0.5</v>
      </c>
      <c r="AG11">
        <f>'SS2'!J12</f>
        <v>0.8</v>
      </c>
      <c r="AH11">
        <f>'SS2'!K12</f>
        <v>0.7</v>
      </c>
      <c r="AI11">
        <f>'SS2'!L12</f>
        <v>65</v>
      </c>
      <c r="AJ11">
        <f>'SS2'!I13</f>
        <v>0.2</v>
      </c>
      <c r="AK11">
        <f>'SS2'!J13</f>
        <v>0.4</v>
      </c>
      <c r="AL11">
        <f>'SS2'!K13</f>
        <v>0.3</v>
      </c>
      <c r="AM11">
        <f>'SS2'!L13</f>
        <v>40</v>
      </c>
      <c r="AN11" s="222">
        <v>12.563599999999999</v>
      </c>
      <c r="AO11" s="222">
        <v>1.6292</v>
      </c>
      <c r="AP11" s="222">
        <v>2.5110999999999999</v>
      </c>
      <c r="AQ11" s="222">
        <v>8.5556999999999999</v>
      </c>
      <c r="AR11" t="s">
        <v>276</v>
      </c>
      <c r="AS11" s="222">
        <f t="shared" si="2"/>
        <v>6.3148999999999997</v>
      </c>
      <c r="AT11">
        <f t="shared" si="3"/>
        <v>0.82025628208574541</v>
      </c>
      <c r="AU11">
        <f t="shared" si="4"/>
        <v>25.259599999999999</v>
      </c>
      <c r="AV11">
        <v>15</v>
      </c>
      <c r="AW11" t="s">
        <v>276</v>
      </c>
      <c r="AX11" t="s">
        <v>276</v>
      </c>
      <c r="AY11" t="s">
        <v>276</v>
      </c>
      <c r="AZ11" t="s">
        <v>276</v>
      </c>
      <c r="BA11" t="s">
        <v>276</v>
      </c>
    </row>
    <row r="12" spans="1:58" x14ac:dyDescent="0.2">
      <c r="A12" t="s">
        <v>363</v>
      </c>
      <c r="B12">
        <f>'GGE1'!C11</f>
        <v>240218.937179</v>
      </c>
      <c r="C12">
        <f>'GGE1'!C10</f>
        <v>6302325.4288299903</v>
      </c>
      <c r="D12" t="s">
        <v>198</v>
      </c>
      <c r="E12">
        <f>'GGE1'!C14</f>
        <v>1074</v>
      </c>
      <c r="F12" s="128" t="s">
        <v>289</v>
      </c>
      <c r="G12">
        <v>6.2</v>
      </c>
      <c r="H12" s="314" t="s">
        <v>695</v>
      </c>
      <c r="I12" s="337">
        <v>43895</v>
      </c>
      <c r="J12">
        <f>'GGE1'!K9</f>
        <v>2</v>
      </c>
      <c r="K12">
        <f>'GGE1'!M11</f>
        <v>0</v>
      </c>
      <c r="L12">
        <f>'GGE1'!N11</f>
        <v>100</v>
      </c>
      <c r="M12">
        <f>'GGE1'!M13</f>
        <v>0</v>
      </c>
      <c r="N12">
        <f>'GGE1'!N13</f>
        <v>100</v>
      </c>
      <c r="O12">
        <f>'GGE1'!N21</f>
        <v>3.2</v>
      </c>
      <c r="P12">
        <f>'GGE1'!O21</f>
        <v>0.35901098714230018</v>
      </c>
      <c r="Q12">
        <f>'GGE1'!J18</f>
        <v>20</v>
      </c>
      <c r="R12">
        <f>'GGE1'!J17</f>
        <v>95</v>
      </c>
      <c r="S12">
        <f t="shared" si="1"/>
        <v>19</v>
      </c>
      <c r="T12" t="s">
        <v>276</v>
      </c>
      <c r="U12" t="s">
        <v>276</v>
      </c>
      <c r="V12" t="s">
        <v>276</v>
      </c>
      <c r="W12" t="s">
        <v>276</v>
      </c>
      <c r="X12">
        <f>'GGE1'!I10</f>
        <v>1.3</v>
      </c>
      <c r="Y12">
        <f>'GGE1'!J10</f>
        <v>2</v>
      </c>
      <c r="Z12">
        <f>'GGE1'!K10</f>
        <v>1.6</v>
      </c>
      <c r="AA12">
        <f>'GGE1'!L10</f>
        <v>30</v>
      </c>
      <c r="AB12">
        <f>'GGE1'!I11</f>
        <v>0</v>
      </c>
      <c r="AC12">
        <f>'GGE1'!J11</f>
        <v>0.1</v>
      </c>
      <c r="AD12">
        <f>'GGE1'!K11</f>
        <v>0.05</v>
      </c>
      <c r="AE12">
        <f>'GGE1'!L11</f>
        <v>0.1</v>
      </c>
      <c r="AF12">
        <f>'GGE1'!I12</f>
        <v>0.6</v>
      </c>
      <c r="AG12">
        <f>'GGE1'!J12</f>
        <v>0.8</v>
      </c>
      <c r="AH12">
        <f>'GGE1'!K12</f>
        <v>0.8</v>
      </c>
      <c r="AI12">
        <f>'GGE1'!L12</f>
        <v>60</v>
      </c>
      <c r="AJ12" s="360">
        <f>'GGE1'!I13</f>
        <v>0.2</v>
      </c>
      <c r="AK12" s="360">
        <f>'GGE1'!J13</f>
        <v>0.5</v>
      </c>
      <c r="AL12" s="360">
        <f>'GGE1'!K13</f>
        <v>0.4</v>
      </c>
      <c r="AM12" s="360">
        <f>'GGE1'!L13</f>
        <v>6</v>
      </c>
      <c r="AN12" s="222">
        <v>2.7199999999999998E-2</v>
      </c>
      <c r="AO12" s="222">
        <v>2.5895000000000001</v>
      </c>
      <c r="AP12" s="222">
        <v>0.33239999999999997</v>
      </c>
      <c r="AQ12" s="222">
        <v>0</v>
      </c>
      <c r="AR12" t="s">
        <v>276</v>
      </c>
      <c r="AS12" s="222">
        <f t="shared" si="2"/>
        <v>0.73727500000000001</v>
      </c>
      <c r="AT12">
        <f t="shared" si="3"/>
        <v>1.6872642900916535</v>
      </c>
      <c r="AU12">
        <f t="shared" si="4"/>
        <v>2.9491000000000001</v>
      </c>
      <c r="AV12">
        <v>15</v>
      </c>
      <c r="AW12" t="s">
        <v>276</v>
      </c>
      <c r="AX12" t="s">
        <v>276</v>
      </c>
      <c r="AY12" t="s">
        <v>276</v>
      </c>
      <c r="AZ12" t="s">
        <v>276</v>
      </c>
      <c r="BA12" t="s">
        <v>276</v>
      </c>
    </row>
    <row r="13" spans="1:58" x14ac:dyDescent="0.2">
      <c r="A13" t="s">
        <v>368</v>
      </c>
      <c r="B13">
        <f>'GGE2'!C10</f>
        <v>240201.398067</v>
      </c>
      <c r="C13">
        <f>'GGE2'!C11</f>
        <v>6302334</v>
      </c>
      <c r="D13" t="s">
        <v>288</v>
      </c>
      <c r="E13">
        <f>'GGE2'!C14</f>
        <v>1074</v>
      </c>
      <c r="F13" s="128" t="s">
        <v>289</v>
      </c>
      <c r="G13">
        <v>6.2</v>
      </c>
      <c r="H13" s="314" t="s">
        <v>695</v>
      </c>
      <c r="I13" s="337">
        <v>43895</v>
      </c>
      <c r="J13">
        <f>'GGE2'!K9</f>
        <v>1.6</v>
      </c>
      <c r="K13">
        <f>'GGE2'!M11</f>
        <v>0</v>
      </c>
      <c r="L13">
        <f>'GGE2'!N11</f>
        <v>100</v>
      </c>
      <c r="M13">
        <f>'GGE2'!M13</f>
        <v>0</v>
      </c>
      <c r="N13">
        <f>'GGE2'!N13</f>
        <v>100</v>
      </c>
      <c r="O13">
        <f>'GGE2'!N21</f>
        <v>5.05</v>
      </c>
      <c r="P13">
        <f>'GGE2'!O21</f>
        <v>1.2120918557051139</v>
      </c>
      <c r="Q13">
        <f>'GGE2'!J18</f>
        <v>25</v>
      </c>
      <c r="R13">
        <f>'GGE2'!J17</f>
        <v>100</v>
      </c>
      <c r="S13">
        <f t="shared" si="1"/>
        <v>25</v>
      </c>
      <c r="T13" t="s">
        <v>276</v>
      </c>
      <c r="U13" t="s">
        <v>276</v>
      </c>
      <c r="V13" t="s">
        <v>276</v>
      </c>
      <c r="W13" t="s">
        <v>276</v>
      </c>
      <c r="X13">
        <f>'GGE2'!I10</f>
        <v>0.8</v>
      </c>
      <c r="Y13">
        <f>'GGE2'!J10</f>
        <v>1.6</v>
      </c>
      <c r="Z13">
        <f>'GGE2'!K10</f>
        <v>1.3</v>
      </c>
      <c r="AA13">
        <f>'GGE2'!L10</f>
        <v>25</v>
      </c>
      <c r="AB13">
        <f>'GGE2'!I11</f>
        <v>0</v>
      </c>
      <c r="AC13">
        <f>'GGE2'!J11</f>
        <v>0.1</v>
      </c>
      <c r="AD13">
        <f>'GGE2'!K11</f>
        <v>0.05</v>
      </c>
      <c r="AE13">
        <f>'GGE2'!L11</f>
        <v>0</v>
      </c>
      <c r="AF13">
        <f>'GGE2'!I12</f>
        <v>0.8</v>
      </c>
      <c r="AG13">
        <f>'GGE2'!J12</f>
        <v>0.9</v>
      </c>
      <c r="AH13">
        <f>'GGE2'!K12</f>
        <v>0.8</v>
      </c>
      <c r="AI13">
        <f>'GGE2'!L12</f>
        <v>60</v>
      </c>
      <c r="AJ13" s="360">
        <f>'GGE2'!I13</f>
        <v>0.2</v>
      </c>
      <c r="AK13" s="360">
        <f>'GGE2'!J13</f>
        <v>0.4</v>
      </c>
      <c r="AL13" s="360">
        <f>'GGE2'!K13</f>
        <v>0.3</v>
      </c>
      <c r="AM13" s="360">
        <f>'GGE2'!L13</f>
        <v>2</v>
      </c>
      <c r="AN13" s="222">
        <v>3.1800000000000002E-2</v>
      </c>
      <c r="AO13" s="222">
        <v>1.9885999999999999</v>
      </c>
      <c r="AP13" s="222">
        <v>2.1899999999999999E-2</v>
      </c>
      <c r="AQ13" s="222">
        <v>0.14929999999999999</v>
      </c>
      <c r="AR13" t="s">
        <v>276</v>
      </c>
      <c r="AS13" s="222">
        <f t="shared" si="2"/>
        <v>0.54790000000000005</v>
      </c>
      <c r="AT13">
        <f t="shared" si="3"/>
        <v>1.7561747860575845</v>
      </c>
      <c r="AU13">
        <f t="shared" si="4"/>
        <v>2.1916000000000002</v>
      </c>
      <c r="AV13">
        <v>11</v>
      </c>
      <c r="AW13" t="s">
        <v>276</v>
      </c>
      <c r="AX13" t="s">
        <v>276</v>
      </c>
      <c r="AY13" t="s">
        <v>276</v>
      </c>
      <c r="AZ13" t="s">
        <v>276</v>
      </c>
      <c r="BA13" t="s">
        <v>276</v>
      </c>
    </row>
    <row r="14" spans="1:58" x14ac:dyDescent="0.2">
      <c r="A14" t="s">
        <v>287</v>
      </c>
      <c r="B14">
        <f>'GGW1'!C11</f>
        <v>240091.22303200001</v>
      </c>
      <c r="C14">
        <f>'GGW1'!C10</f>
        <v>6303038.1732400004</v>
      </c>
      <c r="D14" t="s">
        <v>198</v>
      </c>
      <c r="E14">
        <f>'GGW1'!C14</f>
        <v>1068</v>
      </c>
      <c r="F14" t="s">
        <v>289</v>
      </c>
      <c r="G14">
        <v>6.2</v>
      </c>
      <c r="H14" s="314" t="s">
        <v>695</v>
      </c>
      <c r="I14" s="337">
        <v>43894</v>
      </c>
      <c r="J14">
        <f>'GGW1'!K9</f>
        <v>1.3</v>
      </c>
      <c r="K14">
        <f>'GGW1'!M11</f>
        <v>0</v>
      </c>
      <c r="L14">
        <f>'GGW1'!N11</f>
        <v>100</v>
      </c>
      <c r="M14">
        <f>'GGW1'!M13</f>
        <v>0</v>
      </c>
      <c r="N14">
        <f>'GGW1'!N13</f>
        <v>100</v>
      </c>
      <c r="O14">
        <f>'GGW1'!N21</f>
        <v>4.9000000000000004</v>
      </c>
      <c r="P14">
        <f>'GGW1'!O21</f>
        <v>0.4333333333333334</v>
      </c>
      <c r="Q14">
        <f>'GGW1'!J18</f>
        <v>4</v>
      </c>
      <c r="R14">
        <f>'GGW1'!J17</f>
        <v>60</v>
      </c>
      <c r="S14">
        <f t="shared" si="1"/>
        <v>2.4</v>
      </c>
      <c r="T14" t="s">
        <v>276</v>
      </c>
      <c r="U14" t="s">
        <v>276</v>
      </c>
      <c r="V14" t="s">
        <v>276</v>
      </c>
      <c r="W14" t="s">
        <v>276</v>
      </c>
      <c r="X14">
        <f>'GGW1'!I10</f>
        <v>0.7</v>
      </c>
      <c r="Y14">
        <f>'GGW1'!J10</f>
        <v>1.3</v>
      </c>
      <c r="Z14">
        <f>'GGW1'!K10</f>
        <v>1</v>
      </c>
      <c r="AA14">
        <f>'GGW1'!L10</f>
        <v>25</v>
      </c>
      <c r="AB14">
        <f>'GGW1'!I11</f>
        <v>0.02</v>
      </c>
      <c r="AC14">
        <f>'GGW1'!J11</f>
        <v>0.1</v>
      </c>
      <c r="AD14">
        <f>'GGW1'!K11</f>
        <v>0.06</v>
      </c>
      <c r="AE14">
        <f>'GGW1'!L11</f>
        <v>1</v>
      </c>
      <c r="AF14">
        <f>'GGW1'!I12</f>
        <v>0.1</v>
      </c>
      <c r="AG14">
        <f>'GGW1'!J12</f>
        <v>0.4</v>
      </c>
      <c r="AH14">
        <f>'GGW1'!K12</f>
        <v>0.3</v>
      </c>
      <c r="AI14">
        <f>'GGW1'!L12</f>
        <v>60</v>
      </c>
      <c r="AJ14" s="360">
        <f>'GGW1'!I13</f>
        <v>0.3</v>
      </c>
      <c r="AK14" s="360">
        <f>'GGW1'!J13</f>
        <v>0.5</v>
      </c>
      <c r="AL14" s="360">
        <f>'GGW1'!K13</f>
        <v>0.4</v>
      </c>
      <c r="AM14" s="360">
        <f>'GGW1'!L13</f>
        <v>12</v>
      </c>
      <c r="AN14" s="222">
        <v>0</v>
      </c>
      <c r="AO14" s="222">
        <v>0.1953</v>
      </c>
      <c r="AP14" s="222">
        <v>3.2288000000000001</v>
      </c>
      <c r="AQ14" s="222">
        <v>0.49419999999999997</v>
      </c>
      <c r="AR14" t="s">
        <v>276</v>
      </c>
      <c r="AS14" s="222">
        <f t="shared" si="2"/>
        <v>0.97957500000000008</v>
      </c>
      <c r="AT14">
        <f t="shared" si="3"/>
        <v>1.5447440988242831</v>
      </c>
      <c r="AU14">
        <f t="shared" si="4"/>
        <v>3.9183000000000003</v>
      </c>
      <c r="AV14">
        <v>17</v>
      </c>
      <c r="AW14" t="s">
        <v>276</v>
      </c>
      <c r="AX14" t="s">
        <v>276</v>
      </c>
      <c r="AY14" t="s">
        <v>276</v>
      </c>
      <c r="AZ14" t="s">
        <v>276</v>
      </c>
      <c r="BA14" t="s">
        <v>276</v>
      </c>
    </row>
    <row r="15" spans="1:58" x14ac:dyDescent="0.2">
      <c r="A15" t="s">
        <v>283</v>
      </c>
      <c r="B15" s="128" t="str">
        <f>'GGW2'!C11</f>
        <v>240091.709804999</v>
      </c>
      <c r="C15" s="128" t="str">
        <f>'GGW2'!C10</f>
        <v>6303023.53275</v>
      </c>
      <c r="D15" t="s">
        <v>288</v>
      </c>
      <c r="E15" s="128" t="str">
        <f>'GGW2'!C14</f>
        <v>1066</v>
      </c>
      <c r="F15" t="s">
        <v>289</v>
      </c>
      <c r="G15">
        <v>6.2</v>
      </c>
      <c r="H15" s="314" t="s">
        <v>695</v>
      </c>
      <c r="I15" s="337">
        <v>43894</v>
      </c>
      <c r="J15">
        <f>'GGW2'!K9</f>
        <v>1.7</v>
      </c>
      <c r="K15">
        <f>'GGW2'!M11</f>
        <v>0</v>
      </c>
      <c r="L15">
        <f>'GGW2'!N11</f>
        <v>100</v>
      </c>
      <c r="M15">
        <f>'GGW2'!M13</f>
        <v>0</v>
      </c>
      <c r="N15">
        <f>'GGW2'!N13</f>
        <v>100</v>
      </c>
      <c r="O15">
        <f>'GGW2'!N21</f>
        <v>5.4</v>
      </c>
      <c r="P15">
        <f>'GGW2'!O21</f>
        <v>0.33993463423951864</v>
      </c>
      <c r="Q15">
        <f>'GGW2'!J18</f>
        <v>16</v>
      </c>
      <c r="R15">
        <f>'GGW2'!J17</f>
        <v>90</v>
      </c>
      <c r="S15">
        <f t="shared" si="1"/>
        <v>14.4</v>
      </c>
      <c r="T15" t="s">
        <v>276</v>
      </c>
      <c r="U15" t="s">
        <v>276</v>
      </c>
      <c r="V15" t="s">
        <v>276</v>
      </c>
      <c r="W15" t="s">
        <v>276</v>
      </c>
      <c r="X15">
        <f>'GGW2'!I10</f>
        <v>1.5</v>
      </c>
      <c r="Y15">
        <f>'GGW2'!J10</f>
        <v>1.7</v>
      </c>
      <c r="Z15">
        <f>'GGW2'!K10</f>
        <v>1.6</v>
      </c>
      <c r="AA15">
        <f>'GGW2'!L10</f>
        <v>25</v>
      </c>
      <c r="AB15" s="184">
        <f>'GGW2'!I11</f>
        <v>0.01</v>
      </c>
      <c r="AC15" s="184">
        <f>'GGW2'!J11</f>
        <v>0.15</v>
      </c>
      <c r="AD15" s="184">
        <f>'GGW2'!K11</f>
        <v>0.13</v>
      </c>
      <c r="AE15" s="184">
        <f>'GGW2'!L11</f>
        <v>0.1</v>
      </c>
      <c r="AF15" s="184">
        <f>'GGW2'!I12</f>
        <v>0.4</v>
      </c>
      <c r="AG15" s="184">
        <f>'GGW2'!J12</f>
        <v>0.7</v>
      </c>
      <c r="AH15" s="184">
        <f>'GGW2'!K12</f>
        <v>0.6</v>
      </c>
      <c r="AI15" s="184">
        <f>'GGW2'!L12</f>
        <v>70</v>
      </c>
      <c r="AJ15" s="184">
        <f>'GGW2'!I13</f>
        <v>0.01</v>
      </c>
      <c r="AK15" s="184">
        <f>'GGW2'!J13</f>
        <v>0.4</v>
      </c>
      <c r="AL15" s="184">
        <f>'GGW2'!K13</f>
        <v>0.3</v>
      </c>
      <c r="AM15" s="360">
        <f>'GGW2'!L13</f>
        <v>2</v>
      </c>
      <c r="AN15" s="222">
        <v>0</v>
      </c>
      <c r="AO15" s="222">
        <v>0.40670000000000001</v>
      </c>
      <c r="AP15" s="222">
        <v>0.56289999999999996</v>
      </c>
      <c r="AQ15" s="222">
        <v>0.50060000000000004</v>
      </c>
      <c r="AR15" t="s">
        <v>276</v>
      </c>
      <c r="AS15" s="222">
        <f t="shared" si="2"/>
        <v>0.36755000000000004</v>
      </c>
      <c r="AT15">
        <f t="shared" si="3"/>
        <v>0.68917043305109871</v>
      </c>
      <c r="AU15">
        <f t="shared" si="4"/>
        <v>1.4702000000000002</v>
      </c>
      <c r="AV15">
        <v>12</v>
      </c>
      <c r="AW15" t="s">
        <v>276</v>
      </c>
      <c r="AX15" t="s">
        <v>276</v>
      </c>
      <c r="AY15" t="s">
        <v>276</v>
      </c>
      <c r="AZ15" t="s">
        <v>276</v>
      </c>
      <c r="BA15" t="s">
        <v>276</v>
      </c>
    </row>
    <row r="16" spans="1:58" x14ac:dyDescent="0.2">
      <c r="A16" t="s">
        <v>382</v>
      </c>
      <c r="B16">
        <f>'CW1'!C11</f>
        <v>239339.34412200001</v>
      </c>
      <c r="C16">
        <f>'CW1'!C10</f>
        <v>6303190.0035899896</v>
      </c>
      <c r="D16" t="s">
        <v>198</v>
      </c>
      <c r="E16">
        <f>'CW1'!C14</f>
        <v>1074</v>
      </c>
      <c r="F16" s="128" t="s">
        <v>289</v>
      </c>
      <c r="G16">
        <v>40</v>
      </c>
      <c r="H16" s="314" t="s">
        <v>695</v>
      </c>
      <c r="I16" s="337">
        <v>43894</v>
      </c>
      <c r="J16">
        <f>'CW1'!K9</f>
        <v>2</v>
      </c>
      <c r="K16">
        <f>'CW1'!M11</f>
        <v>0</v>
      </c>
      <c r="L16">
        <f>'CW1'!N11</f>
        <v>100</v>
      </c>
      <c r="M16">
        <f>'CW1'!M13</f>
        <v>0</v>
      </c>
      <c r="N16">
        <f>'CW1'!N13</f>
        <v>100</v>
      </c>
      <c r="O16">
        <f>'CW1'!N21</f>
        <v>14.8</v>
      </c>
      <c r="P16">
        <f>'CW1'!O21</f>
        <v>2.8550150807151806</v>
      </c>
      <c r="Q16">
        <f>'CW1'!J18</f>
        <v>15</v>
      </c>
      <c r="R16">
        <f>'CW1'!J17</f>
        <v>95</v>
      </c>
      <c r="S16">
        <f t="shared" si="1"/>
        <v>14.25</v>
      </c>
      <c r="T16" t="s">
        <v>276</v>
      </c>
      <c r="U16" t="s">
        <v>276</v>
      </c>
      <c r="V16" t="s">
        <v>276</v>
      </c>
      <c r="W16" t="s">
        <v>276</v>
      </c>
      <c r="X16">
        <f>'CW1'!I10</f>
        <v>1</v>
      </c>
      <c r="Y16">
        <f>'CW1'!J10</f>
        <v>2</v>
      </c>
      <c r="Z16">
        <f>'CW1'!K10</f>
        <v>1.5</v>
      </c>
      <c r="AA16">
        <f>'CW1'!L10</f>
        <v>15</v>
      </c>
      <c r="AB16">
        <f>'CW1'!I11</f>
        <v>0.05</v>
      </c>
      <c r="AC16">
        <f>'CW1'!J11</f>
        <v>0.2</v>
      </c>
      <c r="AD16">
        <f>'CW1'!K11</f>
        <v>0.1</v>
      </c>
      <c r="AE16">
        <f>'CW1'!L11</f>
        <v>0.1</v>
      </c>
      <c r="AF16">
        <f>'CW1'!I12</f>
        <v>0.8</v>
      </c>
      <c r="AG16">
        <f>'CW1'!J12</f>
        <v>1</v>
      </c>
      <c r="AH16">
        <f>'CW1'!K12</f>
        <v>1</v>
      </c>
      <c r="AI16">
        <f>'CW1'!L12</f>
        <v>25</v>
      </c>
      <c r="AJ16">
        <f>'CW1'!I13</f>
        <v>0.1</v>
      </c>
      <c r="AK16">
        <f>'CW1'!J13</f>
        <v>0.25</v>
      </c>
      <c r="AL16">
        <f>'CW1'!K13</f>
        <v>0.15</v>
      </c>
      <c r="AM16">
        <f>'CW1'!L13</f>
        <v>1</v>
      </c>
      <c r="AN16" s="222">
        <v>1.23E-2</v>
      </c>
      <c r="AO16" s="222">
        <v>0.91239999999999999</v>
      </c>
      <c r="AP16" s="222">
        <v>0</v>
      </c>
      <c r="AQ16" s="222">
        <v>0</v>
      </c>
      <c r="AR16" t="s">
        <v>276</v>
      </c>
      <c r="AS16" s="222">
        <f t="shared" si="2"/>
        <v>0.23117499999999999</v>
      </c>
      <c r="AT16">
        <f t="shared" si="3"/>
        <v>1.964689143264239</v>
      </c>
      <c r="AU16">
        <f t="shared" si="4"/>
        <v>0.92469999999999997</v>
      </c>
      <c r="AV16">
        <v>9</v>
      </c>
      <c r="AW16" t="s">
        <v>276</v>
      </c>
      <c r="AX16" t="s">
        <v>276</v>
      </c>
      <c r="AY16" t="s">
        <v>276</v>
      </c>
      <c r="AZ16" t="s">
        <v>276</v>
      </c>
      <c r="BA16" t="s">
        <v>276</v>
      </c>
    </row>
    <row r="17" spans="1:53" x14ac:dyDescent="0.2">
      <c r="A17" t="s">
        <v>389</v>
      </c>
      <c r="B17">
        <f>'CW2'!C11</f>
        <v>239327.459364999</v>
      </c>
      <c r="C17">
        <f>'CW2'!C10</f>
        <v>6303195.6752899904</v>
      </c>
      <c r="D17" t="s">
        <v>288</v>
      </c>
      <c r="E17">
        <f>'CW2'!C14</f>
        <v>1076</v>
      </c>
      <c r="F17" s="128" t="s">
        <v>289</v>
      </c>
      <c r="G17">
        <v>40</v>
      </c>
      <c r="H17" s="314" t="s">
        <v>695</v>
      </c>
      <c r="I17" s="337">
        <v>43894</v>
      </c>
      <c r="J17">
        <f>'CW2'!K9</f>
        <v>2</v>
      </c>
      <c r="K17">
        <f>'CW2'!M11</f>
        <v>0</v>
      </c>
      <c r="L17">
        <f>'CW2'!N11</f>
        <v>100</v>
      </c>
      <c r="M17">
        <f>'CW2'!M13</f>
        <v>0</v>
      </c>
      <c r="N17">
        <f>'CW2'!N13</f>
        <v>100</v>
      </c>
      <c r="O17">
        <f>'CW2'!N21</f>
        <v>14</v>
      </c>
      <c r="P17">
        <f>'CW2'!O21</f>
        <v>1.9206480387850577</v>
      </c>
      <c r="Q17">
        <f>'CW2'!J18</f>
        <v>15</v>
      </c>
      <c r="R17">
        <f>'CW2'!J17</f>
        <v>85</v>
      </c>
      <c r="S17">
        <f t="shared" si="1"/>
        <v>12.75</v>
      </c>
      <c r="T17" t="s">
        <v>276</v>
      </c>
      <c r="U17" t="s">
        <v>276</v>
      </c>
      <c r="V17" t="s">
        <v>276</v>
      </c>
      <c r="W17" t="s">
        <v>276</v>
      </c>
      <c r="X17">
        <f>'CW2'!I10</f>
        <v>1.5</v>
      </c>
      <c r="Y17">
        <f>'CW2'!J10</f>
        <v>2</v>
      </c>
      <c r="Z17">
        <f>'CW2'!K10</f>
        <v>1.7</v>
      </c>
      <c r="AA17">
        <f>'CW2'!L10</f>
        <v>60</v>
      </c>
      <c r="AB17">
        <f>'CW2'!I11</f>
        <v>0.05</v>
      </c>
      <c r="AC17">
        <f>'CW2'!J11</f>
        <v>0.2</v>
      </c>
      <c r="AD17">
        <f>'CW2'!K11</f>
        <v>0.1</v>
      </c>
      <c r="AE17">
        <f>'CW2'!L11</f>
        <v>0</v>
      </c>
      <c r="AF17">
        <f>'CW2'!I12</f>
        <v>0.7</v>
      </c>
      <c r="AG17">
        <f>'CW2'!J12</f>
        <v>1</v>
      </c>
      <c r="AH17">
        <f>'CW2'!K12</f>
        <v>0.9</v>
      </c>
      <c r="AI17">
        <f>'CW2'!L12</f>
        <v>50</v>
      </c>
      <c r="AJ17">
        <f>'CW2'!I13</f>
        <v>0.1</v>
      </c>
      <c r="AK17">
        <f>'CW2'!J13</f>
        <v>0.25</v>
      </c>
      <c r="AL17">
        <f>'CW2'!K13</f>
        <v>0.15</v>
      </c>
      <c r="AM17">
        <f>'CW2'!L13</f>
        <v>0.1</v>
      </c>
      <c r="AN17" s="222">
        <v>0</v>
      </c>
      <c r="AO17" s="222">
        <v>3.95E-2</v>
      </c>
      <c r="AP17" s="222">
        <v>5.0000000000000001E-3</v>
      </c>
      <c r="AQ17" s="222">
        <v>3.1699999999999999E-2</v>
      </c>
      <c r="AR17" t="s">
        <v>276</v>
      </c>
      <c r="AS17" s="222">
        <f t="shared" si="2"/>
        <v>1.9049999999999997E-2</v>
      </c>
      <c r="AT17">
        <f t="shared" si="3"/>
        <v>1.0226255328392944</v>
      </c>
      <c r="AU17">
        <f t="shared" si="4"/>
        <v>7.619999999999999E-2</v>
      </c>
      <c r="AV17">
        <v>9</v>
      </c>
      <c r="AW17" t="s">
        <v>276</v>
      </c>
      <c r="AX17" t="s">
        <v>276</v>
      </c>
      <c r="AY17" t="s">
        <v>276</v>
      </c>
      <c r="AZ17" t="s">
        <v>276</v>
      </c>
      <c r="BA17" t="s">
        <v>276</v>
      </c>
    </row>
    <row r="18" spans="1:53" x14ac:dyDescent="0.2">
      <c r="A18" t="s">
        <v>473</v>
      </c>
      <c r="B18">
        <v>241187</v>
      </c>
      <c r="C18">
        <v>6302715</v>
      </c>
      <c r="D18" t="s">
        <v>198</v>
      </c>
      <c r="E18">
        <v>1067</v>
      </c>
      <c r="F18" s="128" t="s">
        <v>289</v>
      </c>
      <c r="G18">
        <v>40</v>
      </c>
      <c r="H18" s="314" t="s">
        <v>695</v>
      </c>
      <c r="I18" s="337">
        <v>44067</v>
      </c>
      <c r="J18">
        <v>1.7</v>
      </c>
      <c r="K18">
        <v>0</v>
      </c>
      <c r="L18">
        <v>100</v>
      </c>
      <c r="M18">
        <v>0</v>
      </c>
      <c r="N18">
        <v>100</v>
      </c>
      <c r="O18">
        <f>'CC1'!N21</f>
        <v>2.35</v>
      </c>
      <c r="P18">
        <f>'CC1'!O21</f>
        <v>0.33374973990834639</v>
      </c>
      <c r="Q18">
        <v>2</v>
      </c>
      <c r="R18">
        <v>5</v>
      </c>
      <c r="S18">
        <f t="shared" si="1"/>
        <v>0.1</v>
      </c>
      <c r="T18" t="s">
        <v>276</v>
      </c>
      <c r="U18" t="s">
        <v>276</v>
      </c>
      <c r="V18" t="s">
        <v>276</v>
      </c>
      <c r="W18" t="s">
        <v>276</v>
      </c>
      <c r="X18">
        <v>0.55000000000000004</v>
      </c>
      <c r="Y18">
        <v>1.65</v>
      </c>
      <c r="Z18">
        <v>0.85</v>
      </c>
      <c r="AB18">
        <v>0.1</v>
      </c>
      <c r="AC18">
        <v>0.15</v>
      </c>
      <c r="AD18">
        <v>0.15</v>
      </c>
      <c r="AE18">
        <v>10</v>
      </c>
      <c r="AF18" t="s">
        <v>276</v>
      </c>
      <c r="AG18" t="s">
        <v>276</v>
      </c>
      <c r="AH18" t="s">
        <v>276</v>
      </c>
      <c r="AI18" t="s">
        <v>276</v>
      </c>
      <c r="AJ18">
        <v>0.1</v>
      </c>
      <c r="AK18">
        <v>0.45</v>
      </c>
      <c r="AL18">
        <v>0.35</v>
      </c>
      <c r="AM18">
        <v>25</v>
      </c>
      <c r="AN18" t="s">
        <v>276</v>
      </c>
      <c r="AO18" t="s">
        <v>276</v>
      </c>
      <c r="AP18" t="s">
        <v>276</v>
      </c>
      <c r="AQ18" t="s">
        <v>276</v>
      </c>
      <c r="AR18" t="s">
        <v>276</v>
      </c>
      <c r="AS18" t="s">
        <v>276</v>
      </c>
      <c r="AT18" t="s">
        <v>276</v>
      </c>
      <c r="AU18" t="s">
        <v>276</v>
      </c>
      <c r="AV18">
        <v>16</v>
      </c>
      <c r="AW18">
        <v>540</v>
      </c>
      <c r="AX18">
        <v>370</v>
      </c>
      <c r="AY18">
        <v>350</v>
      </c>
      <c r="AZ18">
        <v>480</v>
      </c>
      <c r="BA18">
        <v>420</v>
      </c>
    </row>
    <row r="19" spans="1:53" x14ac:dyDescent="0.2">
      <c r="A19" t="s">
        <v>476</v>
      </c>
      <c r="B19">
        <v>241160</v>
      </c>
      <c r="C19">
        <v>6302690</v>
      </c>
      <c r="D19" t="s">
        <v>288</v>
      </c>
      <c r="E19">
        <v>1069</v>
      </c>
      <c r="F19" s="128" t="s">
        <v>289</v>
      </c>
      <c r="G19">
        <v>40</v>
      </c>
      <c r="H19" s="314" t="s">
        <v>695</v>
      </c>
      <c r="I19" s="337">
        <v>44067</v>
      </c>
      <c r="J19">
        <v>2.2999999999999998</v>
      </c>
      <c r="K19">
        <v>0</v>
      </c>
      <c r="L19">
        <v>100</v>
      </c>
      <c r="M19">
        <v>0</v>
      </c>
      <c r="N19">
        <v>100</v>
      </c>
      <c r="O19">
        <v>4.3</v>
      </c>
      <c r="P19">
        <v>0.91</v>
      </c>
      <c r="Q19">
        <v>10</v>
      </c>
      <c r="R19">
        <v>90</v>
      </c>
      <c r="S19">
        <f t="shared" si="1"/>
        <v>9</v>
      </c>
      <c r="T19" t="s">
        <v>276</v>
      </c>
      <c r="U19" t="s">
        <v>276</v>
      </c>
      <c r="V19" t="s">
        <v>276</v>
      </c>
      <c r="W19" t="s">
        <v>276</v>
      </c>
      <c r="X19">
        <v>2</v>
      </c>
      <c r="Y19">
        <v>2.2999999999999998</v>
      </c>
      <c r="Z19">
        <v>2.1</v>
      </c>
      <c r="AA19">
        <v>35</v>
      </c>
      <c r="AB19">
        <v>0.02</v>
      </c>
      <c r="AC19">
        <v>0.05</v>
      </c>
      <c r="AD19">
        <v>0.05</v>
      </c>
      <c r="AE19">
        <v>1</v>
      </c>
      <c r="AF19" t="s">
        <v>276</v>
      </c>
      <c r="AG19" t="s">
        <v>276</v>
      </c>
      <c r="AH19" t="s">
        <v>276</v>
      </c>
      <c r="AI19" t="s">
        <v>276</v>
      </c>
      <c r="AJ19">
        <v>0.15</v>
      </c>
      <c r="AK19">
        <v>0.5</v>
      </c>
      <c r="AL19">
        <v>0.4</v>
      </c>
      <c r="AM19">
        <v>1</v>
      </c>
      <c r="AN19" t="s">
        <v>276</v>
      </c>
      <c r="AO19" t="s">
        <v>276</v>
      </c>
      <c r="AP19" t="s">
        <v>276</v>
      </c>
      <c r="AQ19" t="s">
        <v>276</v>
      </c>
      <c r="AR19" t="s">
        <v>276</v>
      </c>
      <c r="AS19" t="s">
        <v>276</v>
      </c>
      <c r="AT19" t="s">
        <v>276</v>
      </c>
      <c r="AU19" t="s">
        <v>276</v>
      </c>
      <c r="AV19">
        <v>18</v>
      </c>
      <c r="AW19">
        <v>700</v>
      </c>
      <c r="AX19">
        <v>800</v>
      </c>
      <c r="AY19">
        <v>720</v>
      </c>
      <c r="AZ19">
        <v>830</v>
      </c>
      <c r="BA19">
        <v>650</v>
      </c>
    </row>
    <row r="20" spans="1:53" x14ac:dyDescent="0.2">
      <c r="A20" t="s">
        <v>490</v>
      </c>
      <c r="B20">
        <v>235961</v>
      </c>
      <c r="C20">
        <v>6304150</v>
      </c>
      <c r="D20" t="s">
        <v>198</v>
      </c>
      <c r="E20">
        <v>1108</v>
      </c>
      <c r="F20" t="s">
        <v>289</v>
      </c>
      <c r="G20">
        <v>40</v>
      </c>
      <c r="H20" s="314" t="s">
        <v>695</v>
      </c>
      <c r="I20" s="337">
        <v>44067</v>
      </c>
      <c r="J20">
        <v>1.9</v>
      </c>
      <c r="K20">
        <v>0</v>
      </c>
      <c r="L20">
        <v>100</v>
      </c>
      <c r="M20">
        <v>0</v>
      </c>
      <c r="N20">
        <v>100</v>
      </c>
      <c r="O20">
        <f>'EW1'!N21</f>
        <v>8.1</v>
      </c>
      <c r="P20">
        <f>'EW1'!O21</f>
        <v>1.5595583420386112</v>
      </c>
      <c r="Q20">
        <v>10</v>
      </c>
      <c r="R20">
        <v>20</v>
      </c>
      <c r="S20">
        <f t="shared" si="1"/>
        <v>2</v>
      </c>
      <c r="T20" t="s">
        <v>276</v>
      </c>
      <c r="U20" t="s">
        <v>276</v>
      </c>
      <c r="V20" t="s">
        <v>276</v>
      </c>
      <c r="W20" t="s">
        <v>276</v>
      </c>
      <c r="X20">
        <v>1.3</v>
      </c>
      <c r="Y20">
        <v>1.9</v>
      </c>
      <c r="Z20">
        <v>1.5</v>
      </c>
      <c r="AA20">
        <v>35</v>
      </c>
      <c r="AB20">
        <v>0</v>
      </c>
      <c r="AC20">
        <v>0</v>
      </c>
      <c r="AD20">
        <v>0</v>
      </c>
      <c r="AE20">
        <v>0</v>
      </c>
      <c r="AF20" t="s">
        <v>276</v>
      </c>
      <c r="AG20" t="s">
        <v>276</v>
      </c>
      <c r="AH20" t="s">
        <v>276</v>
      </c>
      <c r="AI20" t="s">
        <v>276</v>
      </c>
      <c r="AJ20">
        <v>0.1</v>
      </c>
      <c r="AK20">
        <v>0.2</v>
      </c>
      <c r="AL20">
        <v>0.15</v>
      </c>
      <c r="AM20">
        <v>1</v>
      </c>
      <c r="AN20" t="s">
        <v>276</v>
      </c>
      <c r="AO20" t="s">
        <v>276</v>
      </c>
      <c r="AP20" t="s">
        <v>276</v>
      </c>
      <c r="AQ20" t="s">
        <v>276</v>
      </c>
      <c r="AR20" t="s">
        <v>276</v>
      </c>
      <c r="AS20" t="s">
        <v>276</v>
      </c>
      <c r="AT20" t="s">
        <v>276</v>
      </c>
      <c r="AU20" t="s">
        <v>276</v>
      </c>
      <c r="AV20">
        <v>6</v>
      </c>
      <c r="AW20">
        <v>1600</v>
      </c>
      <c r="AX20">
        <v>780</v>
      </c>
      <c r="AY20">
        <v>740</v>
      </c>
      <c r="AZ20">
        <v>1260</v>
      </c>
      <c r="BA20">
        <v>1400</v>
      </c>
    </row>
    <row r="21" spans="1:53" x14ac:dyDescent="0.2">
      <c r="A21" t="s">
        <v>491</v>
      </c>
      <c r="B21">
        <v>235945</v>
      </c>
      <c r="C21">
        <v>6304140</v>
      </c>
      <c r="D21" t="s">
        <v>288</v>
      </c>
      <c r="E21">
        <v>1105</v>
      </c>
      <c r="F21" t="s">
        <v>289</v>
      </c>
      <c r="G21">
        <v>40</v>
      </c>
      <c r="H21" s="314" t="s">
        <v>695</v>
      </c>
      <c r="I21" s="337">
        <v>44067</v>
      </c>
      <c r="J21">
        <v>1.9</v>
      </c>
      <c r="K21">
        <v>20</v>
      </c>
      <c r="L21">
        <v>80</v>
      </c>
      <c r="M21">
        <v>0</v>
      </c>
      <c r="N21">
        <v>100</v>
      </c>
      <c r="O21">
        <f>'EW2'!N21</f>
        <v>1.2</v>
      </c>
      <c r="P21">
        <f>'EW2'!O21</f>
        <v>0.13333333333333333</v>
      </c>
      <c r="Q21">
        <f>'EW2'!J18</f>
        <v>8</v>
      </c>
      <c r="R21">
        <f>'EW2'!J17</f>
        <v>100</v>
      </c>
      <c r="S21">
        <f t="shared" si="1"/>
        <v>8</v>
      </c>
      <c r="T21" t="s">
        <v>276</v>
      </c>
      <c r="U21" t="s">
        <v>276</v>
      </c>
      <c r="V21" t="s">
        <v>276</v>
      </c>
      <c r="W21" t="s">
        <v>276</v>
      </c>
      <c r="X21">
        <f>'EW2'!I10</f>
        <v>1.8</v>
      </c>
      <c r="Y21">
        <f>'EW2'!J10</f>
        <v>1.9</v>
      </c>
      <c r="Z21">
        <f>'EW2'!K10</f>
        <v>1.8</v>
      </c>
      <c r="AA21">
        <f>'EW2'!L10</f>
        <v>60</v>
      </c>
      <c r="AB21">
        <f>'EW2'!I11</f>
        <v>0.1</v>
      </c>
      <c r="AC21">
        <f>'EW2'!J11</f>
        <v>0.15</v>
      </c>
      <c r="AD21">
        <f>'EW2'!K11</f>
        <v>0.1</v>
      </c>
      <c r="AE21">
        <f>'EW2'!L11</f>
        <v>8</v>
      </c>
      <c r="AF21" t="s">
        <v>276</v>
      </c>
      <c r="AG21" t="s">
        <v>276</v>
      </c>
      <c r="AH21" t="s">
        <v>276</v>
      </c>
      <c r="AI21" t="s">
        <v>276</v>
      </c>
      <c r="AJ21">
        <f>'EW2'!I13</f>
        <v>0.1</v>
      </c>
      <c r="AK21">
        <f>'EW2'!J13</f>
        <v>0.2</v>
      </c>
      <c r="AL21">
        <f>'EW2'!K13</f>
        <v>0.15</v>
      </c>
      <c r="AM21">
        <f>'EW2'!L13</f>
        <v>5</v>
      </c>
      <c r="AN21" t="s">
        <v>276</v>
      </c>
      <c r="AO21" t="s">
        <v>276</v>
      </c>
      <c r="AP21" t="s">
        <v>276</v>
      </c>
      <c r="AQ21" t="s">
        <v>276</v>
      </c>
      <c r="AR21" t="s">
        <v>276</v>
      </c>
      <c r="AS21" t="s">
        <v>276</v>
      </c>
      <c r="AT21" t="s">
        <v>276</v>
      </c>
      <c r="AU21" t="s">
        <v>276</v>
      </c>
      <c r="AV21">
        <v>17</v>
      </c>
      <c r="AW21" t="s">
        <v>276</v>
      </c>
      <c r="AX21" t="s">
        <v>276</v>
      </c>
      <c r="AY21" t="s">
        <v>276</v>
      </c>
      <c r="AZ21" t="s">
        <v>276</v>
      </c>
      <c r="BA21" t="s">
        <v>276</v>
      </c>
    </row>
    <row r="22" spans="1:53" x14ac:dyDescent="0.2">
      <c r="A22" t="s">
        <v>566</v>
      </c>
      <c r="B22" s="313"/>
      <c r="C22" s="313"/>
      <c r="D22" s="7"/>
      <c r="E22" s="313"/>
      <c r="F22" s="314"/>
      <c r="G22" s="377"/>
      <c r="H22" s="314" t="s">
        <v>696</v>
      </c>
      <c r="I22" s="379">
        <v>44153</v>
      </c>
      <c r="J22" t="s">
        <v>276</v>
      </c>
      <c r="K22" t="s">
        <v>276</v>
      </c>
      <c r="L22" t="s">
        <v>276</v>
      </c>
      <c r="M22" t="s">
        <v>276</v>
      </c>
      <c r="N22" t="s">
        <v>276</v>
      </c>
      <c r="O22" t="s">
        <v>276</v>
      </c>
      <c r="P22" t="s">
        <v>276</v>
      </c>
      <c r="Q22" t="s">
        <v>276</v>
      </c>
      <c r="R22" t="s">
        <v>276</v>
      </c>
      <c r="S22" t="s">
        <v>276</v>
      </c>
      <c r="T22" t="s">
        <v>276</v>
      </c>
      <c r="U22" t="s">
        <v>276</v>
      </c>
      <c r="V22" t="s">
        <v>276</v>
      </c>
      <c r="W22" t="s">
        <v>276</v>
      </c>
      <c r="X22" t="s">
        <v>276</v>
      </c>
      <c r="Y22" t="s">
        <v>276</v>
      </c>
      <c r="Z22" t="s">
        <v>276</v>
      </c>
      <c r="AA22" t="s">
        <v>276</v>
      </c>
      <c r="AB22">
        <v>0.2</v>
      </c>
      <c r="AC22">
        <v>0.5</v>
      </c>
      <c r="AD22">
        <v>0.3</v>
      </c>
      <c r="AE22">
        <v>15</v>
      </c>
      <c r="AF22" t="s">
        <v>276</v>
      </c>
      <c r="AG22" t="s">
        <v>276</v>
      </c>
      <c r="AH22" t="s">
        <v>276</v>
      </c>
      <c r="AI22" t="s">
        <v>276</v>
      </c>
      <c r="AJ22" s="7">
        <v>0.05</v>
      </c>
      <c r="AK22" s="7">
        <v>0.6</v>
      </c>
      <c r="AL22" s="7">
        <v>0.5</v>
      </c>
      <c r="AM22" s="7">
        <v>45</v>
      </c>
      <c r="AN22">
        <v>102.0501</v>
      </c>
      <c r="AO22">
        <v>34.684800000000003</v>
      </c>
      <c r="AP22">
        <v>99.7012</v>
      </c>
      <c r="AQ22">
        <v>37.930300000000003</v>
      </c>
      <c r="AR22">
        <v>121.2941</v>
      </c>
      <c r="AS22" s="222">
        <f>AVERAGE(AN22:AR22)</f>
        <v>79.132100000000008</v>
      </c>
      <c r="AT22">
        <f>STDEV(AN22:AR22)/AVERAGE(AN22:AR22)</f>
        <v>0.50544862689384029</v>
      </c>
      <c r="AU22">
        <f t="shared" ref="AU22" si="5">4*AS22</f>
        <v>316.52840000000003</v>
      </c>
      <c r="AV22">
        <v>31</v>
      </c>
      <c r="AW22" t="s">
        <v>276</v>
      </c>
      <c r="AX22" t="s">
        <v>276</v>
      </c>
      <c r="AY22" t="s">
        <v>276</v>
      </c>
      <c r="AZ22" t="s">
        <v>276</v>
      </c>
      <c r="BA22" t="s">
        <v>276</v>
      </c>
    </row>
    <row r="23" spans="1:53" x14ac:dyDescent="0.2">
      <c r="A23" t="s">
        <v>567</v>
      </c>
      <c r="B23" s="313"/>
      <c r="C23" s="313"/>
      <c r="D23" s="7"/>
      <c r="E23" s="313"/>
      <c r="F23" s="314"/>
      <c r="G23" s="377"/>
      <c r="H23" s="314" t="s">
        <v>696</v>
      </c>
      <c r="I23" s="379">
        <v>44153</v>
      </c>
      <c r="J23" t="s">
        <v>276</v>
      </c>
      <c r="K23" t="s">
        <v>276</v>
      </c>
      <c r="L23" t="s">
        <v>276</v>
      </c>
      <c r="M23" t="s">
        <v>276</v>
      </c>
      <c r="N23" t="s">
        <v>276</v>
      </c>
      <c r="O23" t="s">
        <v>276</v>
      </c>
      <c r="P23" t="s">
        <v>276</v>
      </c>
      <c r="Q23" t="s">
        <v>276</v>
      </c>
      <c r="R23" t="s">
        <v>276</v>
      </c>
      <c r="S23" t="s">
        <v>276</v>
      </c>
      <c r="T23" t="s">
        <v>276</v>
      </c>
      <c r="U23" t="s">
        <v>276</v>
      </c>
      <c r="V23" t="s">
        <v>276</v>
      </c>
      <c r="W23" t="s">
        <v>276</v>
      </c>
      <c r="X23" t="s">
        <v>276</v>
      </c>
      <c r="Y23" t="s">
        <v>276</v>
      </c>
      <c r="Z23" t="s">
        <v>276</v>
      </c>
      <c r="AA23" t="s">
        <v>276</v>
      </c>
      <c r="AB23">
        <v>0.1</v>
      </c>
      <c r="AC23">
        <v>0.2</v>
      </c>
      <c r="AD23">
        <v>0.2</v>
      </c>
      <c r="AE23">
        <v>10</v>
      </c>
      <c r="AF23" t="s">
        <v>276</v>
      </c>
      <c r="AG23" t="s">
        <v>276</v>
      </c>
      <c r="AH23" t="s">
        <v>276</v>
      </c>
      <c r="AI23" t="s">
        <v>276</v>
      </c>
      <c r="AJ23">
        <v>0.2</v>
      </c>
      <c r="AK23">
        <v>0.5</v>
      </c>
      <c r="AL23">
        <v>0.3</v>
      </c>
      <c r="AM23">
        <v>40</v>
      </c>
      <c r="AN23">
        <v>58.531199999999998</v>
      </c>
      <c r="AO23">
        <v>14.6096</v>
      </c>
      <c r="AP23">
        <v>24.331199999999999</v>
      </c>
      <c r="AQ23">
        <v>134.6832</v>
      </c>
      <c r="AR23">
        <v>61.334099999999999</v>
      </c>
      <c r="AS23" s="222">
        <f t="shared" ref="AS23:AS41" si="6">AVERAGE(AN23:AR23)</f>
        <v>58.697859999999991</v>
      </c>
      <c r="AT23">
        <f t="shared" ref="AT23:AT41" si="7">STDEV(AN23:AR23)/AVERAGE(AN23:AR23)</f>
        <v>0.80385759498399978</v>
      </c>
      <c r="AU23">
        <f t="shared" ref="AU23:AU41" si="8">4*AS23</f>
        <v>234.79143999999997</v>
      </c>
      <c r="AV23">
        <v>13</v>
      </c>
      <c r="AW23" t="s">
        <v>276</v>
      </c>
      <c r="AX23" t="s">
        <v>276</v>
      </c>
      <c r="AY23" t="s">
        <v>276</v>
      </c>
      <c r="AZ23" t="s">
        <v>276</v>
      </c>
      <c r="BA23" t="s">
        <v>276</v>
      </c>
    </row>
    <row r="24" spans="1:53" x14ac:dyDescent="0.2">
      <c r="A24" t="s">
        <v>195</v>
      </c>
      <c r="B24" s="313"/>
      <c r="C24" s="313"/>
      <c r="D24" s="313"/>
      <c r="E24" s="7"/>
      <c r="F24" s="7"/>
      <c r="G24" s="7"/>
      <c r="H24" s="314" t="s">
        <v>696</v>
      </c>
      <c r="I24" s="337">
        <v>44152</v>
      </c>
      <c r="J24" t="s">
        <v>276</v>
      </c>
      <c r="K24" t="s">
        <v>276</v>
      </c>
      <c r="L24" t="s">
        <v>276</v>
      </c>
      <c r="M24" t="s">
        <v>276</v>
      </c>
      <c r="N24" t="s">
        <v>276</v>
      </c>
      <c r="O24" t="s">
        <v>276</v>
      </c>
      <c r="P24" t="s">
        <v>276</v>
      </c>
      <c r="Q24" t="s">
        <v>276</v>
      </c>
      <c r="R24" t="s">
        <v>276</v>
      </c>
      <c r="S24" t="s">
        <v>276</v>
      </c>
      <c r="T24" t="s">
        <v>276</v>
      </c>
      <c r="U24" t="s">
        <v>276</v>
      </c>
      <c r="V24" t="s">
        <v>276</v>
      </c>
      <c r="W24" t="s">
        <v>276</v>
      </c>
      <c r="X24" t="s">
        <v>276</v>
      </c>
      <c r="Y24" t="s">
        <v>276</v>
      </c>
      <c r="Z24" t="s">
        <v>276</v>
      </c>
      <c r="AA24" t="s">
        <v>276</v>
      </c>
      <c r="AB24">
        <v>0.1</v>
      </c>
      <c r="AC24">
        <v>0.3</v>
      </c>
      <c r="AD24">
        <v>0.25</v>
      </c>
      <c r="AE24">
        <v>10</v>
      </c>
      <c r="AF24" t="s">
        <v>276</v>
      </c>
      <c r="AG24" t="s">
        <v>276</v>
      </c>
      <c r="AH24" t="s">
        <v>276</v>
      </c>
      <c r="AI24" t="s">
        <v>276</v>
      </c>
      <c r="AJ24">
        <v>0.1</v>
      </c>
      <c r="AK24">
        <v>0.4</v>
      </c>
      <c r="AL24">
        <v>0.3</v>
      </c>
      <c r="AM24">
        <v>35</v>
      </c>
      <c r="AN24">
        <v>31.061599999999999</v>
      </c>
      <c r="AO24">
        <v>54.829499999999996</v>
      </c>
      <c r="AP24">
        <v>38.535699999999999</v>
      </c>
      <c r="AQ24">
        <v>143.96719999999999</v>
      </c>
      <c r="AR24">
        <v>69.308300000000003</v>
      </c>
      <c r="AS24" s="222">
        <f t="shared" si="6"/>
        <v>67.54046000000001</v>
      </c>
      <c r="AT24">
        <f t="shared" si="7"/>
        <v>0.66945625869967351</v>
      </c>
      <c r="AU24">
        <f t="shared" si="8"/>
        <v>270.16184000000004</v>
      </c>
      <c r="AV24">
        <v>36</v>
      </c>
      <c r="AW24" t="s">
        <v>276</v>
      </c>
      <c r="AX24" t="s">
        <v>276</v>
      </c>
      <c r="AY24" t="s">
        <v>276</v>
      </c>
      <c r="AZ24" t="s">
        <v>276</v>
      </c>
      <c r="BA24" t="s">
        <v>276</v>
      </c>
    </row>
    <row r="25" spans="1:53" x14ac:dyDescent="0.2">
      <c r="A25" t="s">
        <v>196</v>
      </c>
      <c r="B25" s="313"/>
      <c r="C25" s="313"/>
      <c r="D25" s="313"/>
      <c r="E25" s="313"/>
      <c r="F25" s="313"/>
      <c r="G25" s="313"/>
      <c r="H25" s="314" t="s">
        <v>696</v>
      </c>
      <c r="I25" s="337">
        <v>44152</v>
      </c>
      <c r="J25" t="s">
        <v>276</v>
      </c>
      <c r="K25" t="s">
        <v>276</v>
      </c>
      <c r="L25" t="s">
        <v>276</v>
      </c>
      <c r="M25" t="s">
        <v>276</v>
      </c>
      <c r="N25" t="s">
        <v>276</v>
      </c>
      <c r="O25" t="s">
        <v>276</v>
      </c>
      <c r="P25" t="s">
        <v>276</v>
      </c>
      <c r="Q25" t="s">
        <v>276</v>
      </c>
      <c r="R25" t="s">
        <v>276</v>
      </c>
      <c r="S25" t="s">
        <v>276</v>
      </c>
      <c r="T25" t="s">
        <v>276</v>
      </c>
      <c r="U25" t="s">
        <v>276</v>
      </c>
      <c r="V25" t="s">
        <v>276</v>
      </c>
      <c r="W25" t="s">
        <v>276</v>
      </c>
      <c r="X25" t="s">
        <v>276</v>
      </c>
      <c r="Y25" t="s">
        <v>276</v>
      </c>
      <c r="Z25" t="s">
        <v>276</v>
      </c>
      <c r="AA25" t="s">
        <v>276</v>
      </c>
      <c r="AB25">
        <v>0.1</v>
      </c>
      <c r="AC25">
        <v>0.25</v>
      </c>
      <c r="AD25">
        <v>0.2</v>
      </c>
      <c r="AE25">
        <v>1</v>
      </c>
      <c r="AF25" t="s">
        <v>276</v>
      </c>
      <c r="AG25" t="s">
        <v>276</v>
      </c>
      <c r="AH25" t="s">
        <v>276</v>
      </c>
      <c r="AI25" t="s">
        <v>276</v>
      </c>
      <c r="AJ25">
        <v>0.15</v>
      </c>
      <c r="AK25">
        <v>0.55000000000000004</v>
      </c>
      <c r="AL25">
        <v>0.35</v>
      </c>
      <c r="AM25">
        <v>35</v>
      </c>
      <c r="AN25">
        <v>78.397400000000005</v>
      </c>
      <c r="AO25">
        <v>40.501899999999999</v>
      </c>
      <c r="AP25">
        <v>40.632599999999996</v>
      </c>
      <c r="AQ25">
        <v>127.3853</v>
      </c>
      <c r="AR25">
        <v>62.5032</v>
      </c>
      <c r="AS25" s="222">
        <f t="shared" si="6"/>
        <v>69.884079999999997</v>
      </c>
      <c r="AT25">
        <f t="shared" si="7"/>
        <v>0.51356163368326035</v>
      </c>
      <c r="AU25">
        <f t="shared" si="8"/>
        <v>279.53631999999999</v>
      </c>
      <c r="AV25">
        <v>19</v>
      </c>
      <c r="AW25" t="s">
        <v>276</v>
      </c>
      <c r="AX25" t="s">
        <v>276</v>
      </c>
      <c r="AY25" t="s">
        <v>276</v>
      </c>
      <c r="AZ25" t="s">
        <v>276</v>
      </c>
      <c r="BA25" t="s">
        <v>276</v>
      </c>
    </row>
    <row r="26" spans="1:53" x14ac:dyDescent="0.2">
      <c r="A26" t="s">
        <v>307</v>
      </c>
      <c r="B26" s="313"/>
      <c r="C26" s="313"/>
      <c r="D26" s="313"/>
      <c r="E26" s="7"/>
      <c r="F26" s="7"/>
      <c r="G26" s="7"/>
      <c r="H26" s="314" t="s">
        <v>696</v>
      </c>
      <c r="I26" s="379">
        <v>44151</v>
      </c>
      <c r="J26" t="s">
        <v>276</v>
      </c>
      <c r="K26" t="s">
        <v>276</v>
      </c>
      <c r="L26" t="s">
        <v>276</v>
      </c>
      <c r="M26" t="s">
        <v>276</v>
      </c>
      <c r="N26" t="s">
        <v>276</v>
      </c>
      <c r="O26" t="s">
        <v>276</v>
      </c>
      <c r="P26" t="s">
        <v>276</v>
      </c>
      <c r="Q26" t="s">
        <v>276</v>
      </c>
      <c r="R26" t="s">
        <v>276</v>
      </c>
      <c r="S26" t="s">
        <v>276</v>
      </c>
      <c r="T26" t="s">
        <v>276</v>
      </c>
      <c r="U26" t="s">
        <v>276</v>
      </c>
      <c r="V26" t="s">
        <v>276</v>
      </c>
      <c r="W26" t="s">
        <v>276</v>
      </c>
      <c r="X26" t="s">
        <v>276</v>
      </c>
      <c r="Y26" t="s">
        <v>276</v>
      </c>
      <c r="Z26" t="s">
        <v>276</v>
      </c>
      <c r="AA26" t="s">
        <v>276</v>
      </c>
      <c r="AB26">
        <v>0.1</v>
      </c>
      <c r="AC26">
        <v>0.2</v>
      </c>
      <c r="AD26">
        <v>0.15</v>
      </c>
      <c r="AE26">
        <v>10</v>
      </c>
      <c r="AF26" t="s">
        <v>276</v>
      </c>
      <c r="AG26" t="s">
        <v>276</v>
      </c>
      <c r="AH26" t="s">
        <v>276</v>
      </c>
      <c r="AI26" t="s">
        <v>276</v>
      </c>
      <c r="AJ26">
        <v>0.2</v>
      </c>
      <c r="AK26">
        <v>0.5</v>
      </c>
      <c r="AL26">
        <v>0.4</v>
      </c>
      <c r="AM26">
        <v>30</v>
      </c>
      <c r="AN26">
        <v>34.662300000000002</v>
      </c>
      <c r="AO26">
        <v>46.0107</v>
      </c>
      <c r="AP26">
        <v>61.213839999999998</v>
      </c>
      <c r="AQ26">
        <v>134.46350000000001</v>
      </c>
      <c r="AR26">
        <v>80.633600000000001</v>
      </c>
      <c r="AS26" s="222">
        <f t="shared" si="6"/>
        <v>71.396788000000001</v>
      </c>
      <c r="AT26">
        <f t="shared" si="7"/>
        <v>0.5496575127665515</v>
      </c>
      <c r="AU26">
        <f t="shared" si="8"/>
        <v>285.587152</v>
      </c>
      <c r="AV26">
        <v>30</v>
      </c>
      <c r="AW26" t="s">
        <v>276</v>
      </c>
      <c r="AX26" t="s">
        <v>276</v>
      </c>
      <c r="AY26" t="s">
        <v>276</v>
      </c>
      <c r="AZ26" t="s">
        <v>276</v>
      </c>
      <c r="BA26" t="s">
        <v>276</v>
      </c>
    </row>
    <row r="27" spans="1:53" x14ac:dyDescent="0.2">
      <c r="A27" t="s">
        <v>301</v>
      </c>
      <c r="B27" s="313"/>
      <c r="C27" s="313"/>
      <c r="D27" s="313"/>
      <c r="E27" s="313"/>
      <c r="F27" s="313"/>
      <c r="G27" s="313"/>
      <c r="H27" s="314" t="s">
        <v>696</v>
      </c>
      <c r="I27" s="379">
        <v>44151</v>
      </c>
      <c r="J27" t="s">
        <v>276</v>
      </c>
      <c r="K27" t="s">
        <v>276</v>
      </c>
      <c r="L27" t="s">
        <v>276</v>
      </c>
      <c r="M27" t="s">
        <v>276</v>
      </c>
      <c r="N27" t="s">
        <v>276</v>
      </c>
      <c r="O27" t="s">
        <v>276</v>
      </c>
      <c r="P27" t="s">
        <v>276</v>
      </c>
      <c r="Q27" t="s">
        <v>276</v>
      </c>
      <c r="R27" t="s">
        <v>276</v>
      </c>
      <c r="S27" t="s">
        <v>276</v>
      </c>
      <c r="T27" t="s">
        <v>276</v>
      </c>
      <c r="U27" t="s">
        <v>276</v>
      </c>
      <c r="V27" t="s">
        <v>276</v>
      </c>
      <c r="W27" t="s">
        <v>276</v>
      </c>
      <c r="X27" t="s">
        <v>276</v>
      </c>
      <c r="Y27" t="s">
        <v>276</v>
      </c>
      <c r="Z27" t="s">
        <v>276</v>
      </c>
      <c r="AA27" t="s">
        <v>276</v>
      </c>
      <c r="AB27">
        <v>0.3</v>
      </c>
      <c r="AC27">
        <v>0.5</v>
      </c>
      <c r="AD27">
        <v>0.4</v>
      </c>
      <c r="AE27">
        <v>5</v>
      </c>
      <c r="AF27" t="s">
        <v>276</v>
      </c>
      <c r="AG27" t="s">
        <v>276</v>
      </c>
      <c r="AH27" t="s">
        <v>276</v>
      </c>
      <c r="AI27" t="s">
        <v>276</v>
      </c>
      <c r="AJ27">
        <v>0.2</v>
      </c>
      <c r="AK27">
        <v>0.6</v>
      </c>
      <c r="AL27">
        <v>0.5</v>
      </c>
      <c r="AM27">
        <v>50</v>
      </c>
      <c r="AN27">
        <v>30.714099999999998</v>
      </c>
      <c r="AO27">
        <v>188.69450000000001</v>
      </c>
      <c r="AP27">
        <v>88.720300000000009</v>
      </c>
      <c r="AQ27">
        <v>82.498199999999997</v>
      </c>
      <c r="AR27">
        <v>40.447000000000003</v>
      </c>
      <c r="AS27" s="222">
        <f t="shared" si="6"/>
        <v>86.214820000000003</v>
      </c>
      <c r="AT27">
        <f t="shared" si="7"/>
        <v>0.72660629726427806</v>
      </c>
      <c r="AU27">
        <f t="shared" si="8"/>
        <v>344.85928000000001</v>
      </c>
      <c r="AV27">
        <v>23</v>
      </c>
      <c r="AW27" t="s">
        <v>276</v>
      </c>
      <c r="AX27" t="s">
        <v>276</v>
      </c>
      <c r="AY27" t="s">
        <v>276</v>
      </c>
      <c r="AZ27" t="s">
        <v>276</v>
      </c>
      <c r="BA27" t="s">
        <v>276</v>
      </c>
    </row>
    <row r="28" spans="1:53" x14ac:dyDescent="0.2">
      <c r="A28" t="s">
        <v>320</v>
      </c>
      <c r="H28" s="314" t="s">
        <v>696</v>
      </c>
      <c r="I28" s="379">
        <v>44160</v>
      </c>
      <c r="J28" t="s">
        <v>276</v>
      </c>
      <c r="K28" t="s">
        <v>276</v>
      </c>
      <c r="L28" t="s">
        <v>276</v>
      </c>
      <c r="M28" t="s">
        <v>276</v>
      </c>
      <c r="N28" t="s">
        <v>276</v>
      </c>
      <c r="O28" t="s">
        <v>276</v>
      </c>
      <c r="P28" t="s">
        <v>276</v>
      </c>
      <c r="Q28" t="s">
        <v>276</v>
      </c>
      <c r="R28" t="s">
        <v>276</v>
      </c>
      <c r="S28" t="s">
        <v>276</v>
      </c>
      <c r="T28" t="s">
        <v>276</v>
      </c>
      <c r="U28" t="s">
        <v>276</v>
      </c>
      <c r="V28" t="s">
        <v>276</v>
      </c>
      <c r="W28" t="s">
        <v>276</v>
      </c>
      <c r="X28" t="s">
        <v>276</v>
      </c>
      <c r="Y28" t="s">
        <v>276</v>
      </c>
      <c r="Z28" t="s">
        <v>276</v>
      </c>
      <c r="AA28" t="s">
        <v>276</v>
      </c>
      <c r="AB28">
        <v>0.05</v>
      </c>
      <c r="AC28">
        <v>0.4</v>
      </c>
      <c r="AD28" s="360">
        <v>0.2</v>
      </c>
      <c r="AE28">
        <v>6</v>
      </c>
      <c r="AF28" t="s">
        <v>276</v>
      </c>
      <c r="AG28" t="s">
        <v>276</v>
      </c>
      <c r="AH28" t="s">
        <v>276</v>
      </c>
      <c r="AI28" t="s">
        <v>276</v>
      </c>
      <c r="AJ28">
        <v>0.2</v>
      </c>
      <c r="AK28">
        <v>0.6</v>
      </c>
      <c r="AL28" s="360">
        <v>0.5</v>
      </c>
      <c r="AM28">
        <v>40</v>
      </c>
      <c r="AN28">
        <v>134.3227</v>
      </c>
      <c r="AO28">
        <v>11.0382</v>
      </c>
      <c r="AP28">
        <v>123.8901</v>
      </c>
      <c r="AQ28">
        <v>62.193100000000001</v>
      </c>
      <c r="AR28">
        <v>91.781599999999997</v>
      </c>
      <c r="AS28" s="222">
        <f t="shared" si="6"/>
        <v>84.645139999999998</v>
      </c>
      <c r="AT28">
        <f t="shared" si="7"/>
        <v>0.59014087008111005</v>
      </c>
      <c r="AU28">
        <f t="shared" si="8"/>
        <v>338.58055999999999</v>
      </c>
      <c r="AV28">
        <v>31</v>
      </c>
      <c r="AW28" t="s">
        <v>276</v>
      </c>
      <c r="AX28" t="s">
        <v>276</v>
      </c>
      <c r="AY28" t="s">
        <v>276</v>
      </c>
      <c r="AZ28" t="s">
        <v>276</v>
      </c>
      <c r="BA28" t="s">
        <v>276</v>
      </c>
    </row>
    <row r="29" spans="1:53" x14ac:dyDescent="0.2">
      <c r="A29" t="s">
        <v>326</v>
      </c>
      <c r="H29" s="314" t="s">
        <v>696</v>
      </c>
      <c r="I29" s="379">
        <v>44160</v>
      </c>
      <c r="J29" t="s">
        <v>276</v>
      </c>
      <c r="K29" t="s">
        <v>276</v>
      </c>
      <c r="L29" t="s">
        <v>276</v>
      </c>
      <c r="M29" t="s">
        <v>276</v>
      </c>
      <c r="N29" t="s">
        <v>276</v>
      </c>
      <c r="O29" t="s">
        <v>276</v>
      </c>
      <c r="P29" t="s">
        <v>276</v>
      </c>
      <c r="Q29" t="s">
        <v>276</v>
      </c>
      <c r="R29" t="s">
        <v>276</v>
      </c>
      <c r="S29" t="s">
        <v>276</v>
      </c>
      <c r="T29" t="s">
        <v>276</v>
      </c>
      <c r="U29" t="s">
        <v>276</v>
      </c>
      <c r="V29" t="s">
        <v>276</v>
      </c>
      <c r="W29" t="s">
        <v>276</v>
      </c>
      <c r="X29" t="s">
        <v>276</v>
      </c>
      <c r="Y29" t="s">
        <v>276</v>
      </c>
      <c r="Z29" t="s">
        <v>276</v>
      </c>
      <c r="AA29" t="s">
        <v>276</v>
      </c>
      <c r="AB29">
        <v>0.3</v>
      </c>
      <c r="AC29">
        <v>0.5</v>
      </c>
      <c r="AD29" s="360">
        <v>0.4</v>
      </c>
      <c r="AE29">
        <v>12</v>
      </c>
      <c r="AF29" t="s">
        <v>276</v>
      </c>
      <c r="AG29" t="s">
        <v>276</v>
      </c>
      <c r="AH29" t="s">
        <v>276</v>
      </c>
      <c r="AI29" t="s">
        <v>276</v>
      </c>
      <c r="AJ29">
        <v>0.3</v>
      </c>
      <c r="AK29">
        <v>0.7</v>
      </c>
      <c r="AL29" s="360">
        <v>0.45</v>
      </c>
      <c r="AM29">
        <v>55</v>
      </c>
      <c r="AN29">
        <v>155.20570000000001</v>
      </c>
      <c r="AO29">
        <v>176.3485</v>
      </c>
      <c r="AP29">
        <v>142.40969999999999</v>
      </c>
      <c r="AQ29">
        <v>204.6353</v>
      </c>
      <c r="AR29">
        <v>124.24000000000001</v>
      </c>
      <c r="AS29" s="222">
        <f t="shared" si="6"/>
        <v>160.56783999999999</v>
      </c>
      <c r="AT29">
        <f t="shared" si="7"/>
        <v>0.19369543280860918</v>
      </c>
      <c r="AU29">
        <f t="shared" si="8"/>
        <v>642.27135999999996</v>
      </c>
      <c r="AV29">
        <v>34</v>
      </c>
      <c r="AW29" t="s">
        <v>276</v>
      </c>
      <c r="AX29" t="s">
        <v>276</v>
      </c>
      <c r="AY29" t="s">
        <v>276</v>
      </c>
      <c r="AZ29" t="s">
        <v>276</v>
      </c>
      <c r="BA29" t="s">
        <v>276</v>
      </c>
    </row>
    <row r="30" spans="1:53" x14ac:dyDescent="0.2">
      <c r="A30" t="s">
        <v>339</v>
      </c>
      <c r="H30" s="314" t="s">
        <v>696</v>
      </c>
      <c r="I30" s="379">
        <v>44151</v>
      </c>
      <c r="J30" t="s">
        <v>276</v>
      </c>
      <c r="K30" t="s">
        <v>276</v>
      </c>
      <c r="L30" t="s">
        <v>276</v>
      </c>
      <c r="M30" t="s">
        <v>276</v>
      </c>
      <c r="N30" t="s">
        <v>276</v>
      </c>
      <c r="O30" t="s">
        <v>276</v>
      </c>
      <c r="P30" t="s">
        <v>276</v>
      </c>
      <c r="Q30" t="s">
        <v>276</v>
      </c>
      <c r="R30" t="s">
        <v>276</v>
      </c>
      <c r="S30" t="s">
        <v>276</v>
      </c>
      <c r="T30" t="s">
        <v>276</v>
      </c>
      <c r="U30" t="s">
        <v>276</v>
      </c>
      <c r="V30" t="s">
        <v>276</v>
      </c>
      <c r="W30" t="s">
        <v>276</v>
      </c>
      <c r="X30" t="s">
        <v>276</v>
      </c>
      <c r="Y30" t="s">
        <v>276</v>
      </c>
      <c r="Z30" t="s">
        <v>276</v>
      </c>
      <c r="AA30" t="s">
        <v>276</v>
      </c>
      <c r="AB30">
        <v>0.1</v>
      </c>
      <c r="AC30">
        <v>0.5</v>
      </c>
      <c r="AD30">
        <v>0.5</v>
      </c>
      <c r="AE30">
        <v>4</v>
      </c>
      <c r="AF30" t="s">
        <v>276</v>
      </c>
      <c r="AG30" t="s">
        <v>276</v>
      </c>
      <c r="AH30" t="s">
        <v>276</v>
      </c>
      <c r="AI30" t="s">
        <v>276</v>
      </c>
      <c r="AJ30">
        <v>0.05</v>
      </c>
      <c r="AK30">
        <v>0.4</v>
      </c>
      <c r="AL30">
        <v>0.3</v>
      </c>
      <c r="AM30">
        <v>30</v>
      </c>
      <c r="AN30">
        <v>85.866700000000009</v>
      </c>
      <c r="AO30">
        <v>95.832099999999983</v>
      </c>
      <c r="AP30">
        <v>17.868400000000001</v>
      </c>
      <c r="AQ30">
        <v>16.899100000000001</v>
      </c>
      <c r="AR30">
        <v>8.7227999999999994</v>
      </c>
      <c r="AS30" s="222">
        <f t="shared" si="6"/>
        <v>45.037820000000004</v>
      </c>
      <c r="AT30">
        <f t="shared" si="7"/>
        <v>0.93517607185897589</v>
      </c>
      <c r="AU30">
        <f t="shared" si="8"/>
        <v>180.15128000000001</v>
      </c>
      <c r="AV30">
        <v>22</v>
      </c>
      <c r="AW30" t="s">
        <v>276</v>
      </c>
      <c r="AX30" t="s">
        <v>276</v>
      </c>
      <c r="AY30" t="s">
        <v>276</v>
      </c>
      <c r="AZ30" t="s">
        <v>276</v>
      </c>
      <c r="BA30" t="s">
        <v>276</v>
      </c>
    </row>
    <row r="31" spans="1:53" x14ac:dyDescent="0.2">
      <c r="A31" t="s">
        <v>357</v>
      </c>
      <c r="H31" s="314" t="s">
        <v>696</v>
      </c>
      <c r="I31" s="379">
        <v>44151</v>
      </c>
      <c r="J31" t="s">
        <v>276</v>
      </c>
      <c r="K31" t="s">
        <v>276</v>
      </c>
      <c r="L31" t="s">
        <v>276</v>
      </c>
      <c r="M31" t="s">
        <v>276</v>
      </c>
      <c r="N31" t="s">
        <v>276</v>
      </c>
      <c r="O31" t="s">
        <v>276</v>
      </c>
      <c r="P31" t="s">
        <v>276</v>
      </c>
      <c r="Q31" t="s">
        <v>276</v>
      </c>
      <c r="R31" t="s">
        <v>276</v>
      </c>
      <c r="S31" t="s">
        <v>276</v>
      </c>
      <c r="T31" t="s">
        <v>276</v>
      </c>
      <c r="U31" t="s">
        <v>276</v>
      </c>
      <c r="V31" t="s">
        <v>276</v>
      </c>
      <c r="W31" t="s">
        <v>276</v>
      </c>
      <c r="X31" t="s">
        <v>276</v>
      </c>
      <c r="Y31" t="s">
        <v>276</v>
      </c>
      <c r="Z31" t="s">
        <v>276</v>
      </c>
      <c r="AA31" t="s">
        <v>276</v>
      </c>
      <c r="AB31">
        <v>0.05</v>
      </c>
      <c r="AC31">
        <v>0.4</v>
      </c>
      <c r="AD31" s="360">
        <v>0.3</v>
      </c>
      <c r="AE31">
        <v>5</v>
      </c>
      <c r="AF31" t="s">
        <v>276</v>
      </c>
      <c r="AG31" t="s">
        <v>276</v>
      </c>
      <c r="AH31" t="s">
        <v>276</v>
      </c>
      <c r="AI31" t="s">
        <v>276</v>
      </c>
      <c r="AJ31">
        <v>0.1</v>
      </c>
      <c r="AK31">
        <v>0.5</v>
      </c>
      <c r="AL31" s="360">
        <v>0.4</v>
      </c>
      <c r="AM31">
        <v>65</v>
      </c>
      <c r="AN31">
        <v>192.63670000000002</v>
      </c>
      <c r="AO31">
        <v>70.218599999999995</v>
      </c>
      <c r="AP31">
        <v>57.648099999999999</v>
      </c>
      <c r="AQ31">
        <v>102.7169</v>
      </c>
      <c r="AR31">
        <v>95.792899999999989</v>
      </c>
      <c r="AS31" s="222">
        <f t="shared" si="6"/>
        <v>103.80264</v>
      </c>
      <c r="AT31">
        <f t="shared" si="7"/>
        <v>0.51010591465944544</v>
      </c>
      <c r="AU31">
        <f t="shared" si="8"/>
        <v>415.21055999999999</v>
      </c>
      <c r="AV31">
        <v>23</v>
      </c>
      <c r="AW31" t="s">
        <v>276</v>
      </c>
      <c r="AX31" t="s">
        <v>276</v>
      </c>
      <c r="AY31" t="s">
        <v>276</v>
      </c>
      <c r="AZ31" t="s">
        <v>276</v>
      </c>
      <c r="BA31" t="s">
        <v>276</v>
      </c>
    </row>
    <row r="32" spans="1:53" x14ac:dyDescent="0.2">
      <c r="A32" t="s">
        <v>363</v>
      </c>
      <c r="H32" s="314" t="s">
        <v>696</v>
      </c>
      <c r="I32" s="379">
        <v>44152</v>
      </c>
      <c r="J32" t="s">
        <v>276</v>
      </c>
      <c r="K32" t="s">
        <v>276</v>
      </c>
      <c r="L32" t="s">
        <v>276</v>
      </c>
      <c r="M32" t="s">
        <v>276</v>
      </c>
      <c r="N32" t="s">
        <v>276</v>
      </c>
      <c r="O32" t="s">
        <v>276</v>
      </c>
      <c r="P32" t="s">
        <v>276</v>
      </c>
      <c r="Q32" t="s">
        <v>276</v>
      </c>
      <c r="R32" t="s">
        <v>276</v>
      </c>
      <c r="S32" t="s">
        <v>276</v>
      </c>
      <c r="T32" t="s">
        <v>276</v>
      </c>
      <c r="U32" t="s">
        <v>276</v>
      </c>
      <c r="V32" t="s">
        <v>276</v>
      </c>
      <c r="W32" t="s">
        <v>276</v>
      </c>
      <c r="X32" t="s">
        <v>276</v>
      </c>
      <c r="Y32" t="s">
        <v>276</v>
      </c>
      <c r="Z32" t="s">
        <v>276</v>
      </c>
      <c r="AA32" t="s">
        <v>276</v>
      </c>
      <c r="AB32" s="360">
        <v>0.1</v>
      </c>
      <c r="AC32" s="360">
        <v>0.3</v>
      </c>
      <c r="AD32" s="360">
        <v>0.2</v>
      </c>
      <c r="AE32" s="360">
        <v>1</v>
      </c>
      <c r="AF32" t="s">
        <v>276</v>
      </c>
      <c r="AG32" t="s">
        <v>276</v>
      </c>
      <c r="AH32" t="s">
        <v>276</v>
      </c>
      <c r="AI32" t="s">
        <v>276</v>
      </c>
      <c r="AJ32" s="360">
        <v>0.05</v>
      </c>
      <c r="AK32" s="360">
        <v>0.4</v>
      </c>
      <c r="AL32" s="360">
        <v>0.3</v>
      </c>
      <c r="AM32" s="360">
        <v>8</v>
      </c>
      <c r="AN32">
        <v>5.2690000000000001</v>
      </c>
      <c r="AO32">
        <v>1.3395999999999999</v>
      </c>
      <c r="AP32">
        <v>23.104399999999998</v>
      </c>
      <c r="AQ32">
        <v>33.881100000000004</v>
      </c>
      <c r="AR32">
        <v>0</v>
      </c>
      <c r="AS32" s="222">
        <f t="shared" si="6"/>
        <v>12.718819999999999</v>
      </c>
      <c r="AT32">
        <f t="shared" si="7"/>
        <v>1.1809635510330374</v>
      </c>
      <c r="AU32">
        <f t="shared" si="8"/>
        <v>50.875279999999997</v>
      </c>
      <c r="AV32">
        <v>29</v>
      </c>
      <c r="AW32" t="s">
        <v>276</v>
      </c>
      <c r="AX32" t="s">
        <v>276</v>
      </c>
      <c r="AY32" t="s">
        <v>276</v>
      </c>
      <c r="AZ32" t="s">
        <v>276</v>
      </c>
      <c r="BA32" t="s">
        <v>276</v>
      </c>
    </row>
    <row r="33" spans="1:58" x14ac:dyDescent="0.2">
      <c r="A33" t="s">
        <v>368</v>
      </c>
      <c r="H33" s="314" t="s">
        <v>696</v>
      </c>
      <c r="I33" s="379">
        <v>44152</v>
      </c>
      <c r="J33" t="s">
        <v>276</v>
      </c>
      <c r="K33" t="s">
        <v>276</v>
      </c>
      <c r="L33" t="s">
        <v>276</v>
      </c>
      <c r="M33" t="s">
        <v>276</v>
      </c>
      <c r="N33" t="s">
        <v>276</v>
      </c>
      <c r="O33" t="s">
        <v>276</v>
      </c>
      <c r="P33" t="s">
        <v>276</v>
      </c>
      <c r="Q33" t="s">
        <v>276</v>
      </c>
      <c r="R33" t="s">
        <v>276</v>
      </c>
      <c r="S33" t="s">
        <v>276</v>
      </c>
      <c r="T33" t="s">
        <v>276</v>
      </c>
      <c r="U33" t="s">
        <v>276</v>
      </c>
      <c r="V33" t="s">
        <v>276</v>
      </c>
      <c r="W33" t="s">
        <v>276</v>
      </c>
      <c r="X33" t="s">
        <v>276</v>
      </c>
      <c r="Y33" t="s">
        <v>276</v>
      </c>
      <c r="Z33" t="s">
        <v>276</v>
      </c>
      <c r="AA33" t="s">
        <v>276</v>
      </c>
      <c r="AB33" s="360">
        <v>0</v>
      </c>
      <c r="AC33" s="360">
        <v>0</v>
      </c>
      <c r="AD33" s="360">
        <v>0</v>
      </c>
      <c r="AE33">
        <v>0</v>
      </c>
      <c r="AF33" t="s">
        <v>276</v>
      </c>
      <c r="AG33" t="s">
        <v>276</v>
      </c>
      <c r="AH33" t="s">
        <v>276</v>
      </c>
      <c r="AI33" t="s">
        <v>276</v>
      </c>
      <c r="AJ33">
        <v>0.1</v>
      </c>
      <c r="AK33">
        <v>0.3</v>
      </c>
      <c r="AL33" s="360">
        <v>0.3</v>
      </c>
      <c r="AM33">
        <v>2</v>
      </c>
      <c r="AN33">
        <v>11.4876</v>
      </c>
      <c r="AO33">
        <v>5.6060999999999996</v>
      </c>
      <c r="AP33">
        <v>4.1849999999999996</v>
      </c>
      <c r="AQ33">
        <v>0.63149999999999995</v>
      </c>
      <c r="AR33">
        <v>12.248699999999999</v>
      </c>
      <c r="AS33" s="222">
        <f t="shared" si="6"/>
        <v>6.8317799999999993</v>
      </c>
      <c r="AT33">
        <f t="shared" si="7"/>
        <v>0.72441036990497454</v>
      </c>
      <c r="AU33">
        <f t="shared" si="8"/>
        <v>27.327119999999997</v>
      </c>
      <c r="AV33">
        <v>14</v>
      </c>
      <c r="AW33" t="s">
        <v>276</v>
      </c>
      <c r="AX33" t="s">
        <v>276</v>
      </c>
      <c r="AY33" t="s">
        <v>276</v>
      </c>
      <c r="AZ33" t="s">
        <v>276</v>
      </c>
      <c r="BA33" t="s">
        <v>276</v>
      </c>
    </row>
    <row r="34" spans="1:58" x14ac:dyDescent="0.2">
      <c r="A34" t="s">
        <v>287</v>
      </c>
      <c r="H34" s="314" t="s">
        <v>696</v>
      </c>
      <c r="I34" s="379">
        <v>44152</v>
      </c>
      <c r="J34" t="s">
        <v>276</v>
      </c>
      <c r="K34" t="s">
        <v>276</v>
      </c>
      <c r="L34" t="s">
        <v>276</v>
      </c>
      <c r="M34" t="s">
        <v>276</v>
      </c>
      <c r="N34" t="s">
        <v>276</v>
      </c>
      <c r="O34" t="s">
        <v>276</v>
      </c>
      <c r="P34" t="s">
        <v>276</v>
      </c>
      <c r="Q34" t="s">
        <v>276</v>
      </c>
      <c r="R34" t="s">
        <v>276</v>
      </c>
      <c r="S34" t="s">
        <v>276</v>
      </c>
      <c r="T34" t="s">
        <v>276</v>
      </c>
      <c r="U34" t="s">
        <v>276</v>
      </c>
      <c r="V34" t="s">
        <v>276</v>
      </c>
      <c r="W34" t="s">
        <v>276</v>
      </c>
      <c r="X34" t="s">
        <v>276</v>
      </c>
      <c r="Y34" t="s">
        <v>276</v>
      </c>
      <c r="Z34" t="s">
        <v>276</v>
      </c>
      <c r="AA34" t="s">
        <v>276</v>
      </c>
      <c r="AB34">
        <v>0.1</v>
      </c>
      <c r="AC34">
        <v>0.3</v>
      </c>
      <c r="AD34">
        <v>0.1</v>
      </c>
      <c r="AE34">
        <v>2</v>
      </c>
      <c r="AF34" t="s">
        <v>276</v>
      </c>
      <c r="AG34" t="s">
        <v>276</v>
      </c>
      <c r="AH34" t="s">
        <v>276</v>
      </c>
      <c r="AI34" t="s">
        <v>276</v>
      </c>
      <c r="AJ34">
        <v>0.1</v>
      </c>
      <c r="AK34">
        <v>0.4</v>
      </c>
      <c r="AL34">
        <v>0.15</v>
      </c>
      <c r="AM34">
        <v>25</v>
      </c>
      <c r="AN34">
        <v>8.1600000000000006E-2</v>
      </c>
      <c r="AO34">
        <v>4.6310000000000002</v>
      </c>
      <c r="AP34">
        <v>34.886899999999997</v>
      </c>
      <c r="AQ34">
        <v>23.2515</v>
      </c>
      <c r="AR34">
        <v>41.7776</v>
      </c>
      <c r="AS34" s="222">
        <f t="shared" si="6"/>
        <v>20.925720000000002</v>
      </c>
      <c r="AT34">
        <f t="shared" si="7"/>
        <v>0.87307134625725691</v>
      </c>
      <c r="AU34">
        <f t="shared" si="8"/>
        <v>83.702880000000007</v>
      </c>
      <c r="AV34">
        <v>30</v>
      </c>
      <c r="AW34" t="s">
        <v>276</v>
      </c>
      <c r="AX34" t="s">
        <v>276</v>
      </c>
      <c r="AY34" t="s">
        <v>276</v>
      </c>
      <c r="AZ34" t="s">
        <v>276</v>
      </c>
      <c r="BA34" t="s">
        <v>276</v>
      </c>
    </row>
    <row r="35" spans="1:58" x14ac:dyDescent="0.2">
      <c r="A35" t="s">
        <v>283</v>
      </c>
      <c r="H35" s="314" t="s">
        <v>696</v>
      </c>
      <c r="I35" s="379">
        <v>44152</v>
      </c>
      <c r="J35" t="s">
        <v>276</v>
      </c>
      <c r="K35" t="s">
        <v>276</v>
      </c>
      <c r="L35" t="s">
        <v>276</v>
      </c>
      <c r="M35" t="s">
        <v>276</v>
      </c>
      <c r="N35" t="s">
        <v>276</v>
      </c>
      <c r="O35" t="s">
        <v>276</v>
      </c>
      <c r="P35" t="s">
        <v>276</v>
      </c>
      <c r="Q35" t="s">
        <v>276</v>
      </c>
      <c r="R35" t="s">
        <v>276</v>
      </c>
      <c r="S35" t="s">
        <v>276</v>
      </c>
      <c r="T35" t="s">
        <v>276</v>
      </c>
      <c r="U35" t="s">
        <v>276</v>
      </c>
      <c r="V35" t="s">
        <v>276</v>
      </c>
      <c r="W35" t="s">
        <v>276</v>
      </c>
      <c r="X35" t="s">
        <v>276</v>
      </c>
      <c r="Y35" t="s">
        <v>276</v>
      </c>
      <c r="Z35" t="s">
        <v>276</v>
      </c>
      <c r="AA35" t="s">
        <v>276</v>
      </c>
      <c r="AB35" s="360">
        <v>0</v>
      </c>
      <c r="AC35" s="360">
        <v>0</v>
      </c>
      <c r="AD35" s="360">
        <v>0</v>
      </c>
      <c r="AE35">
        <v>0</v>
      </c>
      <c r="AF35" t="s">
        <v>276</v>
      </c>
      <c r="AG35" t="s">
        <v>276</v>
      </c>
      <c r="AH35" t="s">
        <v>276</v>
      </c>
      <c r="AI35" t="s">
        <v>276</v>
      </c>
      <c r="AJ35">
        <v>0.1</v>
      </c>
      <c r="AK35">
        <v>0.3</v>
      </c>
      <c r="AL35" s="360">
        <v>0.3</v>
      </c>
      <c r="AM35">
        <v>2</v>
      </c>
      <c r="AN35">
        <v>19.631499999999999</v>
      </c>
      <c r="AO35">
        <v>6.3500000000000001E-2</v>
      </c>
      <c r="AP35">
        <v>0.61209999999999998</v>
      </c>
      <c r="AQ35">
        <v>0.15840000000000001</v>
      </c>
      <c r="AR35">
        <v>0</v>
      </c>
      <c r="AS35" s="222">
        <f t="shared" si="6"/>
        <v>4.0931000000000006</v>
      </c>
      <c r="AT35">
        <f t="shared" si="7"/>
        <v>2.1229721815233003</v>
      </c>
      <c r="AU35">
        <f t="shared" si="8"/>
        <v>16.372400000000003</v>
      </c>
      <c r="AV35">
        <v>9</v>
      </c>
      <c r="AW35" t="s">
        <v>276</v>
      </c>
      <c r="AX35" t="s">
        <v>276</v>
      </c>
      <c r="AY35" t="s">
        <v>276</v>
      </c>
      <c r="AZ35" t="s">
        <v>276</v>
      </c>
      <c r="BA35" t="s">
        <v>276</v>
      </c>
    </row>
    <row r="36" spans="1:58" x14ac:dyDescent="0.2">
      <c r="A36" t="s">
        <v>382</v>
      </c>
      <c r="H36" s="314" t="s">
        <v>696</v>
      </c>
      <c r="I36" s="379">
        <v>44153</v>
      </c>
      <c r="J36" t="s">
        <v>276</v>
      </c>
      <c r="K36" t="s">
        <v>276</v>
      </c>
      <c r="L36" t="s">
        <v>276</v>
      </c>
      <c r="M36" t="s">
        <v>276</v>
      </c>
      <c r="N36" t="s">
        <v>276</v>
      </c>
      <c r="O36" t="s">
        <v>276</v>
      </c>
      <c r="P36" t="s">
        <v>276</v>
      </c>
      <c r="Q36" t="s">
        <v>276</v>
      </c>
      <c r="R36" t="s">
        <v>276</v>
      </c>
      <c r="S36" t="s">
        <v>276</v>
      </c>
      <c r="T36" t="s">
        <v>276</v>
      </c>
      <c r="U36" t="s">
        <v>276</v>
      </c>
      <c r="V36" t="s">
        <v>276</v>
      </c>
      <c r="W36" t="s">
        <v>276</v>
      </c>
      <c r="X36" t="s">
        <v>276</v>
      </c>
      <c r="Y36" t="s">
        <v>276</v>
      </c>
      <c r="Z36" t="s">
        <v>276</v>
      </c>
      <c r="AA36" t="s">
        <v>276</v>
      </c>
      <c r="AB36">
        <v>0</v>
      </c>
      <c r="AC36">
        <v>0</v>
      </c>
      <c r="AD36">
        <v>0</v>
      </c>
      <c r="AE36">
        <v>0</v>
      </c>
      <c r="AF36" t="s">
        <v>276</v>
      </c>
      <c r="AG36" t="s">
        <v>276</v>
      </c>
      <c r="AH36" t="s">
        <v>276</v>
      </c>
      <c r="AI36" t="s">
        <v>276</v>
      </c>
      <c r="AJ36">
        <v>0.4</v>
      </c>
      <c r="AK36">
        <v>0.5</v>
      </c>
      <c r="AL36">
        <v>0.45</v>
      </c>
      <c r="AM36">
        <v>1</v>
      </c>
      <c r="AN36">
        <v>0.36399999999999999</v>
      </c>
      <c r="AO36">
        <v>0</v>
      </c>
      <c r="AP36">
        <v>0</v>
      </c>
      <c r="AQ36">
        <v>0</v>
      </c>
      <c r="AR36">
        <v>0</v>
      </c>
      <c r="AS36" s="222">
        <f t="shared" si="6"/>
        <v>7.2800000000000004E-2</v>
      </c>
      <c r="AT36">
        <f t="shared" si="7"/>
        <v>2.2360679774997894</v>
      </c>
      <c r="AU36">
        <f t="shared" si="8"/>
        <v>0.29120000000000001</v>
      </c>
      <c r="AV36">
        <v>7</v>
      </c>
      <c r="AW36" t="s">
        <v>276</v>
      </c>
      <c r="AX36" t="s">
        <v>276</v>
      </c>
      <c r="AY36" t="s">
        <v>276</v>
      </c>
      <c r="AZ36" t="s">
        <v>276</v>
      </c>
      <c r="BA36" t="s">
        <v>276</v>
      </c>
    </row>
    <row r="37" spans="1:58" x14ac:dyDescent="0.2">
      <c r="A37" t="s">
        <v>389</v>
      </c>
      <c r="H37" s="314" t="s">
        <v>696</v>
      </c>
      <c r="I37" s="379">
        <v>44153</v>
      </c>
      <c r="J37" t="s">
        <v>276</v>
      </c>
      <c r="K37" t="s">
        <v>276</v>
      </c>
      <c r="L37" t="s">
        <v>276</v>
      </c>
      <c r="M37" t="s">
        <v>276</v>
      </c>
      <c r="N37" t="s">
        <v>276</v>
      </c>
      <c r="O37" t="s">
        <v>276</v>
      </c>
      <c r="P37" t="s">
        <v>276</v>
      </c>
      <c r="Q37" t="s">
        <v>276</v>
      </c>
      <c r="R37" t="s">
        <v>276</v>
      </c>
      <c r="S37" t="s">
        <v>276</v>
      </c>
      <c r="T37" t="s">
        <v>276</v>
      </c>
      <c r="U37" t="s">
        <v>276</v>
      </c>
      <c r="V37" t="s">
        <v>276</v>
      </c>
      <c r="W37" t="s">
        <v>276</v>
      </c>
      <c r="X37" t="s">
        <v>276</v>
      </c>
      <c r="Y37" t="s">
        <v>276</v>
      </c>
      <c r="Z37" t="s">
        <v>276</v>
      </c>
      <c r="AA37" t="s">
        <v>276</v>
      </c>
      <c r="AB37">
        <v>0</v>
      </c>
      <c r="AC37">
        <v>0</v>
      </c>
      <c r="AD37">
        <v>0</v>
      </c>
      <c r="AE37">
        <v>0</v>
      </c>
      <c r="AF37" t="s">
        <v>276</v>
      </c>
      <c r="AG37" t="s">
        <v>276</v>
      </c>
      <c r="AH37" t="s">
        <v>276</v>
      </c>
      <c r="AI37" t="s">
        <v>276</v>
      </c>
      <c r="AJ37" s="360">
        <v>0.1</v>
      </c>
      <c r="AK37">
        <v>0.3</v>
      </c>
      <c r="AL37">
        <v>0.2</v>
      </c>
      <c r="AM37">
        <v>0.1</v>
      </c>
      <c r="AN37">
        <v>0.9143</v>
      </c>
      <c r="AO37">
        <v>0</v>
      </c>
      <c r="AP37">
        <v>0.25459999999999999</v>
      </c>
      <c r="AQ37">
        <v>0</v>
      </c>
      <c r="AR37">
        <v>0</v>
      </c>
      <c r="AS37" s="222">
        <f t="shared" si="6"/>
        <v>0.23378000000000002</v>
      </c>
      <c r="AT37">
        <f t="shared" si="7"/>
        <v>1.6942191529989048</v>
      </c>
      <c r="AU37">
        <f t="shared" si="8"/>
        <v>0.93512000000000006</v>
      </c>
      <c r="AV37">
        <v>7</v>
      </c>
      <c r="AW37" t="s">
        <v>276</v>
      </c>
      <c r="AX37" t="s">
        <v>276</v>
      </c>
      <c r="AY37" t="s">
        <v>276</v>
      </c>
      <c r="AZ37" t="s">
        <v>276</v>
      </c>
      <c r="BA37" t="s">
        <v>276</v>
      </c>
    </row>
    <row r="38" spans="1:58" x14ac:dyDescent="0.2">
      <c r="A38" t="s">
        <v>473</v>
      </c>
      <c r="H38" s="314" t="s">
        <v>696</v>
      </c>
      <c r="I38" s="379">
        <v>44161</v>
      </c>
      <c r="J38" t="s">
        <v>276</v>
      </c>
      <c r="K38" t="s">
        <v>276</v>
      </c>
      <c r="L38" t="s">
        <v>276</v>
      </c>
      <c r="M38" t="s">
        <v>276</v>
      </c>
      <c r="N38" t="s">
        <v>276</v>
      </c>
      <c r="O38" t="s">
        <v>276</v>
      </c>
      <c r="P38" t="s">
        <v>276</v>
      </c>
      <c r="Q38" t="s">
        <v>276</v>
      </c>
      <c r="R38" t="s">
        <v>276</v>
      </c>
      <c r="S38" t="s">
        <v>276</v>
      </c>
      <c r="T38" t="s">
        <v>276</v>
      </c>
      <c r="U38" t="s">
        <v>276</v>
      </c>
      <c r="V38" t="s">
        <v>276</v>
      </c>
      <c r="W38" t="s">
        <v>276</v>
      </c>
      <c r="X38" t="s">
        <v>276</v>
      </c>
      <c r="Y38" t="s">
        <v>276</v>
      </c>
      <c r="Z38" t="s">
        <v>276</v>
      </c>
      <c r="AA38" t="s">
        <v>276</v>
      </c>
      <c r="AB38">
        <v>0.05</v>
      </c>
      <c r="AC38">
        <v>0.25</v>
      </c>
      <c r="AD38">
        <v>0.15</v>
      </c>
      <c r="AE38">
        <v>5</v>
      </c>
      <c r="AF38" t="s">
        <v>276</v>
      </c>
      <c r="AG38" t="s">
        <v>276</v>
      </c>
      <c r="AH38" t="s">
        <v>276</v>
      </c>
      <c r="AI38" t="s">
        <v>276</v>
      </c>
      <c r="AJ38">
        <v>0.05</v>
      </c>
      <c r="AK38">
        <v>0.4</v>
      </c>
      <c r="AL38">
        <v>0.2</v>
      </c>
      <c r="AM38">
        <v>20</v>
      </c>
      <c r="AN38">
        <v>28.680399999999999</v>
      </c>
      <c r="AO38">
        <v>13.547599999999999</v>
      </c>
      <c r="AP38">
        <v>5.4295</v>
      </c>
      <c r="AQ38">
        <v>13.882899999999999</v>
      </c>
      <c r="AR38">
        <v>20.300899999999999</v>
      </c>
      <c r="AS38" s="222">
        <f t="shared" si="6"/>
        <v>16.368259999999999</v>
      </c>
      <c r="AT38">
        <f t="shared" si="7"/>
        <v>0.52983202755045733</v>
      </c>
      <c r="AU38">
        <f t="shared" si="8"/>
        <v>65.473039999999997</v>
      </c>
      <c r="AV38">
        <v>23</v>
      </c>
      <c r="AW38" t="s">
        <v>276</v>
      </c>
      <c r="AX38" t="s">
        <v>276</v>
      </c>
      <c r="AY38" t="s">
        <v>276</v>
      </c>
      <c r="AZ38" t="s">
        <v>276</v>
      </c>
      <c r="BA38" t="s">
        <v>276</v>
      </c>
    </row>
    <row r="39" spans="1:58" x14ac:dyDescent="0.2">
      <c r="A39" t="s">
        <v>476</v>
      </c>
      <c r="H39" s="314" t="s">
        <v>696</v>
      </c>
      <c r="I39" s="379">
        <v>44161</v>
      </c>
      <c r="J39" t="s">
        <v>276</v>
      </c>
      <c r="K39" t="s">
        <v>276</v>
      </c>
      <c r="L39" t="s">
        <v>276</v>
      </c>
      <c r="M39" t="s">
        <v>276</v>
      </c>
      <c r="N39" t="s">
        <v>276</v>
      </c>
      <c r="O39" t="s">
        <v>276</v>
      </c>
      <c r="P39" t="s">
        <v>276</v>
      </c>
      <c r="Q39" t="s">
        <v>276</v>
      </c>
      <c r="R39" t="s">
        <v>276</v>
      </c>
      <c r="S39" t="s">
        <v>276</v>
      </c>
      <c r="T39" t="s">
        <v>276</v>
      </c>
      <c r="U39" t="s">
        <v>276</v>
      </c>
      <c r="V39" t="s">
        <v>276</v>
      </c>
      <c r="W39" t="s">
        <v>276</v>
      </c>
      <c r="X39" t="s">
        <v>276</v>
      </c>
      <c r="Y39" t="s">
        <v>276</v>
      </c>
      <c r="Z39" t="s">
        <v>276</v>
      </c>
      <c r="AA39" t="s">
        <v>276</v>
      </c>
      <c r="AB39">
        <v>0.2</v>
      </c>
      <c r="AC39">
        <v>0.3</v>
      </c>
      <c r="AD39">
        <v>0.3</v>
      </c>
      <c r="AE39">
        <v>5</v>
      </c>
      <c r="AF39" t="s">
        <v>276</v>
      </c>
      <c r="AG39" t="s">
        <v>276</v>
      </c>
      <c r="AH39" t="s">
        <v>276</v>
      </c>
      <c r="AI39" t="s">
        <v>276</v>
      </c>
      <c r="AJ39">
        <v>0.1</v>
      </c>
      <c r="AK39">
        <v>0.2</v>
      </c>
      <c r="AL39">
        <v>0.1</v>
      </c>
      <c r="AM39">
        <v>5</v>
      </c>
      <c r="AN39">
        <v>6.5262000000000002</v>
      </c>
      <c r="AO39">
        <v>0.8417</v>
      </c>
      <c r="AP39">
        <v>1.0424</v>
      </c>
      <c r="AQ39">
        <v>7.2595000000000001</v>
      </c>
      <c r="AR39">
        <v>0</v>
      </c>
      <c r="AS39" s="222">
        <f t="shared" si="6"/>
        <v>3.1339600000000005</v>
      </c>
      <c r="AT39">
        <f t="shared" si="7"/>
        <v>1.1050917470622936</v>
      </c>
      <c r="AU39">
        <f t="shared" si="8"/>
        <v>12.535840000000002</v>
      </c>
      <c r="AV39">
        <v>24</v>
      </c>
      <c r="AW39" t="s">
        <v>276</v>
      </c>
      <c r="AX39" t="s">
        <v>276</v>
      </c>
      <c r="AY39" t="s">
        <v>276</v>
      </c>
      <c r="AZ39" t="s">
        <v>276</v>
      </c>
      <c r="BA39" t="s">
        <v>276</v>
      </c>
    </row>
    <row r="40" spans="1:58" x14ac:dyDescent="0.2">
      <c r="A40" t="s">
        <v>490</v>
      </c>
      <c r="H40" s="314" t="s">
        <v>696</v>
      </c>
      <c r="I40" s="379">
        <v>44161</v>
      </c>
      <c r="J40" t="s">
        <v>276</v>
      </c>
      <c r="K40" t="s">
        <v>276</v>
      </c>
      <c r="L40" t="s">
        <v>276</v>
      </c>
      <c r="M40" t="s">
        <v>276</v>
      </c>
      <c r="N40" t="s">
        <v>276</v>
      </c>
      <c r="O40" t="s">
        <v>276</v>
      </c>
      <c r="P40" t="s">
        <v>276</v>
      </c>
      <c r="Q40" t="s">
        <v>276</v>
      </c>
      <c r="R40" t="s">
        <v>276</v>
      </c>
      <c r="S40" t="s">
        <v>276</v>
      </c>
      <c r="T40" t="s">
        <v>276</v>
      </c>
      <c r="U40" t="s">
        <v>276</v>
      </c>
      <c r="V40" t="s">
        <v>276</v>
      </c>
      <c r="W40" t="s">
        <v>276</v>
      </c>
      <c r="X40" t="s">
        <v>276</v>
      </c>
      <c r="Y40" t="s">
        <v>276</v>
      </c>
      <c r="Z40" t="s">
        <v>276</v>
      </c>
      <c r="AA40" t="s">
        <v>276</v>
      </c>
      <c r="AB40">
        <v>0</v>
      </c>
      <c r="AC40">
        <v>0</v>
      </c>
      <c r="AD40">
        <v>0</v>
      </c>
      <c r="AE40">
        <v>0</v>
      </c>
      <c r="AF40" t="s">
        <v>276</v>
      </c>
      <c r="AG40" t="s">
        <v>276</v>
      </c>
      <c r="AH40" t="s">
        <v>276</v>
      </c>
      <c r="AI40" t="s">
        <v>276</v>
      </c>
      <c r="AJ40">
        <v>0.1</v>
      </c>
      <c r="AK40">
        <v>0.25</v>
      </c>
      <c r="AL40">
        <v>0.2</v>
      </c>
      <c r="AM40">
        <v>1</v>
      </c>
      <c r="AN40">
        <v>0.52149999999999996</v>
      </c>
      <c r="AO40">
        <v>0</v>
      </c>
      <c r="AP40">
        <v>0</v>
      </c>
      <c r="AQ40">
        <v>0</v>
      </c>
      <c r="AR40">
        <v>0</v>
      </c>
      <c r="AS40" s="222">
        <f t="shared" si="6"/>
        <v>0.10429999999999999</v>
      </c>
      <c r="AT40">
        <f t="shared" si="7"/>
        <v>2.2360679774997898</v>
      </c>
      <c r="AU40">
        <f t="shared" si="8"/>
        <v>0.41719999999999996</v>
      </c>
      <c r="AV40">
        <v>6</v>
      </c>
      <c r="AW40" t="s">
        <v>276</v>
      </c>
      <c r="AX40" t="s">
        <v>276</v>
      </c>
      <c r="AY40" t="s">
        <v>276</v>
      </c>
      <c r="AZ40" t="s">
        <v>276</v>
      </c>
      <c r="BA40" t="s">
        <v>276</v>
      </c>
    </row>
    <row r="41" spans="1:58" x14ac:dyDescent="0.2">
      <c r="A41" t="s">
        <v>491</v>
      </c>
      <c r="H41" s="314" t="s">
        <v>696</v>
      </c>
      <c r="I41" s="379">
        <v>44161</v>
      </c>
      <c r="J41" t="s">
        <v>276</v>
      </c>
      <c r="K41" t="s">
        <v>276</v>
      </c>
      <c r="L41" t="s">
        <v>276</v>
      </c>
      <c r="M41" t="s">
        <v>276</v>
      </c>
      <c r="N41" t="s">
        <v>276</v>
      </c>
      <c r="O41" t="s">
        <v>276</v>
      </c>
      <c r="P41" t="s">
        <v>276</v>
      </c>
      <c r="Q41" t="s">
        <v>276</v>
      </c>
      <c r="R41" t="s">
        <v>276</v>
      </c>
      <c r="S41" t="s">
        <v>276</v>
      </c>
      <c r="T41" t="s">
        <v>276</v>
      </c>
      <c r="U41" t="s">
        <v>276</v>
      </c>
      <c r="V41" t="s">
        <v>276</v>
      </c>
      <c r="W41" t="s">
        <v>276</v>
      </c>
      <c r="X41" t="s">
        <v>276</v>
      </c>
      <c r="Y41" t="s">
        <v>276</v>
      </c>
      <c r="Z41" t="s">
        <v>276</v>
      </c>
      <c r="AA41" t="s">
        <v>276</v>
      </c>
      <c r="AB41">
        <v>0.1</v>
      </c>
      <c r="AC41">
        <v>0.5</v>
      </c>
      <c r="AD41">
        <v>0.2</v>
      </c>
      <c r="AE41">
        <v>9</v>
      </c>
      <c r="AF41" t="s">
        <v>276</v>
      </c>
      <c r="AG41" t="s">
        <v>276</v>
      </c>
      <c r="AH41" t="s">
        <v>276</v>
      </c>
      <c r="AI41" t="s">
        <v>276</v>
      </c>
      <c r="AJ41">
        <v>0.2</v>
      </c>
      <c r="AK41">
        <v>0.6</v>
      </c>
      <c r="AL41">
        <v>0.4</v>
      </c>
      <c r="AM41">
        <v>15</v>
      </c>
      <c r="AN41">
        <v>0</v>
      </c>
      <c r="AO41">
        <v>15.3108</v>
      </c>
      <c r="AP41">
        <v>26.260300000000001</v>
      </c>
      <c r="AQ41">
        <v>84.748999999999995</v>
      </c>
      <c r="AR41">
        <v>22.4054</v>
      </c>
      <c r="AS41" s="222">
        <f t="shared" si="6"/>
        <v>29.745100000000001</v>
      </c>
      <c r="AT41">
        <f t="shared" si="7"/>
        <v>1.0873758415441082</v>
      </c>
      <c r="AU41">
        <f t="shared" si="8"/>
        <v>118.9804</v>
      </c>
      <c r="AV41">
        <v>23</v>
      </c>
      <c r="AW41" t="s">
        <v>276</v>
      </c>
      <c r="AX41" t="s">
        <v>276</v>
      </c>
      <c r="AY41" t="s">
        <v>276</v>
      </c>
      <c r="AZ41" t="s">
        <v>276</v>
      </c>
      <c r="BA41" t="s">
        <v>276</v>
      </c>
    </row>
    <row r="42" spans="1:58" x14ac:dyDescent="0.2">
      <c r="A42" t="s">
        <v>566</v>
      </c>
      <c r="H42" s="314" t="s">
        <v>813</v>
      </c>
      <c r="I42" s="379">
        <v>44293</v>
      </c>
      <c r="W42">
        <v>0</v>
      </c>
      <c r="AB42">
        <v>0.2</v>
      </c>
      <c r="AC42">
        <v>0.65</v>
      </c>
      <c r="AD42">
        <v>0.5</v>
      </c>
      <c r="AE42">
        <v>15</v>
      </c>
      <c r="AJ42">
        <v>0.05</v>
      </c>
      <c r="AK42">
        <v>0.8</v>
      </c>
      <c r="AL42">
        <v>0.6</v>
      </c>
      <c r="AM42">
        <v>55</v>
      </c>
      <c r="AW42">
        <v>0.35</v>
      </c>
      <c r="AX42">
        <v>0.3</v>
      </c>
      <c r="AY42">
        <v>0.3</v>
      </c>
      <c r="AZ42">
        <v>0.2</v>
      </c>
      <c r="BA42">
        <v>0.35</v>
      </c>
      <c r="BB42">
        <v>0.25</v>
      </c>
      <c r="BC42">
        <v>0.25</v>
      </c>
      <c r="BD42">
        <v>0.35</v>
      </c>
      <c r="BE42">
        <v>0.2</v>
      </c>
      <c r="BF42">
        <v>0.25</v>
      </c>
    </row>
    <row r="43" spans="1:58" x14ac:dyDescent="0.2">
      <c r="A43" t="s">
        <v>567</v>
      </c>
      <c r="H43" s="314" t="s">
        <v>813</v>
      </c>
      <c r="I43" s="379">
        <v>44293</v>
      </c>
      <c r="W43">
        <v>0</v>
      </c>
      <c r="AB43">
        <v>0.3</v>
      </c>
      <c r="AC43">
        <v>0.7</v>
      </c>
      <c r="AD43">
        <v>0.5</v>
      </c>
      <c r="AE43">
        <v>15</v>
      </c>
      <c r="AJ43">
        <v>0.3</v>
      </c>
      <c r="AK43">
        <v>0.6</v>
      </c>
      <c r="AL43">
        <v>0.5</v>
      </c>
      <c r="AM43">
        <v>55</v>
      </c>
      <c r="AW43">
        <v>0.9</v>
      </c>
      <c r="AX43">
        <v>0.85</v>
      </c>
      <c r="AY43">
        <v>0.75</v>
      </c>
      <c r="AZ43">
        <v>0.7</v>
      </c>
      <c r="BA43">
        <v>0.8</v>
      </c>
      <c r="BB43">
        <v>0.7</v>
      </c>
      <c r="BC43">
        <v>1.05</v>
      </c>
      <c r="BD43">
        <v>1.1499999999999999</v>
      </c>
      <c r="BE43">
        <v>0.85</v>
      </c>
      <c r="BF43">
        <v>0.75</v>
      </c>
    </row>
    <row r="44" spans="1:58" x14ac:dyDescent="0.2">
      <c r="A44" t="s">
        <v>195</v>
      </c>
      <c r="H44" s="314" t="s">
        <v>813</v>
      </c>
      <c r="W44">
        <v>0</v>
      </c>
      <c r="AB44">
        <v>0.2</v>
      </c>
      <c r="AC44">
        <v>0.6</v>
      </c>
      <c r="AD44">
        <v>0.35</v>
      </c>
      <c r="AE44">
        <v>15</v>
      </c>
      <c r="AJ44">
        <v>0.1</v>
      </c>
      <c r="AK44">
        <v>1.1000000000000001</v>
      </c>
      <c r="AL44">
        <v>0.3</v>
      </c>
      <c r="AM44">
        <v>55</v>
      </c>
      <c r="AW44">
        <v>0.4</v>
      </c>
      <c r="AX44">
        <v>0.4</v>
      </c>
      <c r="AY44">
        <v>0.38</v>
      </c>
      <c r="AZ44">
        <v>0.33</v>
      </c>
      <c r="BA44">
        <v>0.42</v>
      </c>
      <c r="BB44">
        <v>0.34</v>
      </c>
      <c r="BC44">
        <v>0.4</v>
      </c>
      <c r="BD44">
        <v>0.5</v>
      </c>
      <c r="BE44">
        <v>0.37</v>
      </c>
      <c r="BF44">
        <v>0.6</v>
      </c>
    </row>
    <row r="45" spans="1:58" x14ac:dyDescent="0.2">
      <c r="A45" t="s">
        <v>196</v>
      </c>
      <c r="H45" s="314" t="s">
        <v>813</v>
      </c>
      <c r="W45">
        <v>0</v>
      </c>
      <c r="AB45">
        <v>0.2</v>
      </c>
      <c r="AC45">
        <v>0.45</v>
      </c>
      <c r="AD45">
        <v>0.35</v>
      </c>
      <c r="AE45">
        <v>3</v>
      </c>
      <c r="AJ45">
        <v>0.25</v>
      </c>
      <c r="AK45">
        <v>0.8</v>
      </c>
      <c r="AL45">
        <v>0.6</v>
      </c>
      <c r="AM45">
        <v>50</v>
      </c>
      <c r="AW45">
        <v>1.04</v>
      </c>
      <c r="AX45">
        <v>1.05</v>
      </c>
      <c r="AY45">
        <v>1.2</v>
      </c>
      <c r="AZ45">
        <v>1.1100000000000001</v>
      </c>
      <c r="BA45">
        <v>1.33</v>
      </c>
      <c r="BB45">
        <v>0.86</v>
      </c>
      <c r="BC45">
        <v>1.1299999999999999</v>
      </c>
      <c r="BD45">
        <v>0.75</v>
      </c>
      <c r="BE45">
        <v>1</v>
      </c>
      <c r="BF45">
        <v>1</v>
      </c>
    </row>
    <row r="46" spans="1:58" x14ac:dyDescent="0.2">
      <c r="A46" t="s">
        <v>307</v>
      </c>
      <c r="H46" s="314" t="s">
        <v>813</v>
      </c>
      <c r="I46" s="379">
        <v>44292</v>
      </c>
      <c r="W46">
        <v>0</v>
      </c>
      <c r="AB46" s="360">
        <v>0.15</v>
      </c>
      <c r="AC46" s="360">
        <v>0.5</v>
      </c>
      <c r="AD46" s="360">
        <v>0.3</v>
      </c>
      <c r="AE46" s="360">
        <v>16</v>
      </c>
      <c r="AJ46" s="360">
        <v>0.25</v>
      </c>
      <c r="AK46" s="360">
        <v>0.8</v>
      </c>
      <c r="AL46" s="360">
        <v>0.5</v>
      </c>
      <c r="AM46" s="360">
        <v>50</v>
      </c>
      <c r="AW46">
        <v>1.9</v>
      </c>
      <c r="AX46">
        <v>1.9</v>
      </c>
      <c r="AY46">
        <v>1.9</v>
      </c>
      <c r="AZ46">
        <v>1.9</v>
      </c>
      <c r="BA46">
        <v>1.9</v>
      </c>
      <c r="BB46">
        <v>1.9</v>
      </c>
      <c r="BC46">
        <v>1.05</v>
      </c>
      <c r="BD46">
        <v>1.9</v>
      </c>
      <c r="BE46">
        <v>1.9</v>
      </c>
      <c r="BF46">
        <v>1.9</v>
      </c>
    </row>
    <row r="47" spans="1:58" x14ac:dyDescent="0.2">
      <c r="A47" t="s">
        <v>301</v>
      </c>
      <c r="H47" s="314" t="s">
        <v>813</v>
      </c>
      <c r="I47" s="379">
        <v>44292</v>
      </c>
      <c r="W47">
        <v>0</v>
      </c>
      <c r="AB47" s="360">
        <v>0.3</v>
      </c>
      <c r="AC47" s="360">
        <v>0.8</v>
      </c>
      <c r="AD47" s="360">
        <v>0.5</v>
      </c>
      <c r="AE47" s="360">
        <v>20</v>
      </c>
      <c r="AJ47" s="360">
        <v>0.2</v>
      </c>
      <c r="AK47" s="360">
        <v>1</v>
      </c>
      <c r="AL47" s="360">
        <v>0.7</v>
      </c>
      <c r="AM47" s="360">
        <v>55</v>
      </c>
      <c r="AW47">
        <v>1</v>
      </c>
      <c r="AX47">
        <v>1.1000000000000001</v>
      </c>
      <c r="AY47">
        <v>1.35</v>
      </c>
      <c r="AZ47">
        <v>1.35</v>
      </c>
      <c r="BA47">
        <v>1.3</v>
      </c>
      <c r="BB47">
        <v>1.2</v>
      </c>
      <c r="BC47">
        <v>1.4</v>
      </c>
      <c r="BD47">
        <v>1.7</v>
      </c>
      <c r="BE47">
        <v>1.5</v>
      </c>
      <c r="BF47">
        <v>1.5</v>
      </c>
    </row>
    <row r="48" spans="1:58" x14ac:dyDescent="0.2">
      <c r="A48" t="s">
        <v>320</v>
      </c>
      <c r="H48" s="314" t="s">
        <v>813</v>
      </c>
      <c r="I48" s="379">
        <v>44292</v>
      </c>
      <c r="W48">
        <v>0</v>
      </c>
      <c r="AB48">
        <v>0.1</v>
      </c>
      <c r="AC48">
        <v>0.7</v>
      </c>
      <c r="AD48">
        <v>0.5</v>
      </c>
      <c r="AE48">
        <v>8</v>
      </c>
      <c r="AJ48">
        <v>0.05</v>
      </c>
      <c r="AK48">
        <v>1.3</v>
      </c>
      <c r="AL48">
        <v>0.6</v>
      </c>
      <c r="AM48">
        <v>55</v>
      </c>
      <c r="AW48">
        <v>1.5</v>
      </c>
      <c r="AX48">
        <v>1.5</v>
      </c>
      <c r="AY48">
        <v>1.5</v>
      </c>
      <c r="AZ48">
        <v>1.4</v>
      </c>
      <c r="BA48">
        <v>1.3</v>
      </c>
      <c r="BB48">
        <v>1.2</v>
      </c>
      <c r="BC48">
        <v>1.4</v>
      </c>
      <c r="BD48">
        <v>1.2</v>
      </c>
      <c r="BE48">
        <v>1.3</v>
      </c>
      <c r="BF48">
        <v>1.2</v>
      </c>
    </row>
    <row r="49" spans="1:58" x14ac:dyDescent="0.2">
      <c r="A49" t="s">
        <v>326</v>
      </c>
      <c r="H49" s="314" t="s">
        <v>813</v>
      </c>
      <c r="I49" s="379">
        <v>44292</v>
      </c>
      <c r="W49">
        <v>0</v>
      </c>
      <c r="AB49">
        <v>0.1</v>
      </c>
      <c r="AC49">
        <v>0.8</v>
      </c>
      <c r="AD49">
        <v>0.5</v>
      </c>
      <c r="AE49">
        <v>15</v>
      </c>
      <c r="AJ49">
        <v>0.15</v>
      </c>
      <c r="AK49">
        <v>1.3</v>
      </c>
      <c r="AL49">
        <v>0.7</v>
      </c>
      <c r="AM49">
        <v>70</v>
      </c>
      <c r="AW49">
        <v>1</v>
      </c>
      <c r="AX49">
        <v>0.8</v>
      </c>
      <c r="AY49">
        <v>1</v>
      </c>
      <c r="AZ49">
        <v>1.1000000000000001</v>
      </c>
      <c r="BA49">
        <v>0.7</v>
      </c>
      <c r="BB49">
        <v>0.6</v>
      </c>
      <c r="BC49">
        <v>0.9</v>
      </c>
      <c r="BD49">
        <v>0.75</v>
      </c>
      <c r="BE49">
        <v>0.75</v>
      </c>
      <c r="BF49">
        <v>0.7</v>
      </c>
    </row>
    <row r="50" spans="1:58" x14ac:dyDescent="0.2">
      <c r="A50" t="s">
        <v>339</v>
      </c>
      <c r="H50" s="314" t="s">
        <v>813</v>
      </c>
      <c r="I50" s="379">
        <v>44294</v>
      </c>
      <c r="W50">
        <v>0</v>
      </c>
      <c r="AB50">
        <v>0.2</v>
      </c>
      <c r="AC50">
        <v>0.8</v>
      </c>
      <c r="AD50">
        <v>0.6</v>
      </c>
      <c r="AE50">
        <v>10</v>
      </c>
      <c r="AJ50">
        <v>0.05</v>
      </c>
      <c r="AK50">
        <v>0.6</v>
      </c>
      <c r="AL50">
        <v>0.4</v>
      </c>
      <c r="AM50">
        <v>65</v>
      </c>
      <c r="AW50">
        <v>1.43</v>
      </c>
      <c r="AX50">
        <v>1.52</v>
      </c>
      <c r="AY50">
        <v>1.48</v>
      </c>
      <c r="AZ50">
        <v>1.45</v>
      </c>
      <c r="BA50">
        <v>1.44</v>
      </c>
      <c r="BB50">
        <v>1.1599999999999999</v>
      </c>
      <c r="BC50">
        <v>1.52</v>
      </c>
      <c r="BD50">
        <v>1.36</v>
      </c>
      <c r="BE50">
        <v>1.2</v>
      </c>
      <c r="BF50">
        <v>0.95</v>
      </c>
    </row>
    <row r="51" spans="1:58" x14ac:dyDescent="0.2">
      <c r="A51" t="s">
        <v>357</v>
      </c>
      <c r="H51" s="314" t="s">
        <v>813</v>
      </c>
      <c r="I51" s="379">
        <v>44294</v>
      </c>
      <c r="W51">
        <v>0</v>
      </c>
      <c r="AB51">
        <v>0.4</v>
      </c>
      <c r="AC51">
        <v>0.6</v>
      </c>
      <c r="AD51">
        <v>0.5</v>
      </c>
      <c r="AE51">
        <v>12</v>
      </c>
      <c r="AJ51">
        <v>0.1</v>
      </c>
      <c r="AK51">
        <v>0.7</v>
      </c>
      <c r="AL51">
        <v>0.6</v>
      </c>
      <c r="AM51">
        <v>90</v>
      </c>
      <c r="AW51">
        <v>1.64</v>
      </c>
      <c r="AX51">
        <v>1.9</v>
      </c>
      <c r="AY51">
        <v>1.9</v>
      </c>
      <c r="AZ51">
        <v>1.63</v>
      </c>
      <c r="BA51">
        <v>1.4</v>
      </c>
      <c r="BB51">
        <v>1.73</v>
      </c>
      <c r="BC51">
        <v>1.76</v>
      </c>
      <c r="BD51">
        <v>1.49</v>
      </c>
      <c r="BE51">
        <v>1.73</v>
      </c>
      <c r="BF51">
        <v>1.73</v>
      </c>
    </row>
    <row r="52" spans="1:58" x14ac:dyDescent="0.2">
      <c r="A52" t="s">
        <v>363</v>
      </c>
      <c r="H52" s="314" t="s">
        <v>813</v>
      </c>
      <c r="I52" s="379">
        <v>44294</v>
      </c>
      <c r="W52">
        <v>0</v>
      </c>
      <c r="AB52">
        <v>0.2</v>
      </c>
      <c r="AC52">
        <v>0.8</v>
      </c>
      <c r="AD52">
        <v>0.4</v>
      </c>
      <c r="AE52">
        <v>5</v>
      </c>
      <c r="AJ52">
        <v>0.05</v>
      </c>
      <c r="AK52">
        <v>1</v>
      </c>
      <c r="AL52">
        <v>0.4</v>
      </c>
      <c r="AM52">
        <v>8</v>
      </c>
      <c r="AW52">
        <v>0.85</v>
      </c>
      <c r="AX52">
        <v>1.1000000000000001</v>
      </c>
      <c r="AY52">
        <v>1.1499999999999999</v>
      </c>
      <c r="AZ52">
        <v>1.2</v>
      </c>
      <c r="BA52">
        <v>1.35</v>
      </c>
      <c r="BB52">
        <v>1.35</v>
      </c>
      <c r="BC52">
        <v>1.1499999999999999</v>
      </c>
      <c r="BD52">
        <v>1.1499999999999999</v>
      </c>
      <c r="BE52">
        <v>0.95</v>
      </c>
      <c r="BF52">
        <v>0.95</v>
      </c>
    </row>
    <row r="53" spans="1:58" x14ac:dyDescent="0.2">
      <c r="A53" t="s">
        <v>368</v>
      </c>
      <c r="H53" s="314" t="s">
        <v>813</v>
      </c>
      <c r="I53" s="379">
        <v>44294</v>
      </c>
      <c r="W53">
        <v>0</v>
      </c>
      <c r="AB53">
        <v>0.2</v>
      </c>
      <c r="AC53">
        <v>0.6</v>
      </c>
      <c r="AD53">
        <v>0.4</v>
      </c>
      <c r="AE53">
        <v>1.5</v>
      </c>
      <c r="AJ53">
        <v>0.01</v>
      </c>
      <c r="AK53">
        <v>4</v>
      </c>
      <c r="AL53">
        <v>3</v>
      </c>
      <c r="AM53">
        <v>1.5</v>
      </c>
      <c r="AW53">
        <v>0.95</v>
      </c>
      <c r="AX53">
        <v>1</v>
      </c>
      <c r="AY53">
        <v>1.5</v>
      </c>
      <c r="AZ53">
        <v>1.1000000000000001</v>
      </c>
      <c r="BA53">
        <v>1.1499999999999999</v>
      </c>
      <c r="BB53">
        <v>1</v>
      </c>
      <c r="BC53">
        <v>0.95</v>
      </c>
      <c r="BD53">
        <v>0.95</v>
      </c>
      <c r="BE53">
        <v>0.85</v>
      </c>
      <c r="BF53">
        <v>1.05</v>
      </c>
    </row>
    <row r="54" spans="1:58" x14ac:dyDescent="0.2">
      <c r="A54" t="s">
        <v>287</v>
      </c>
      <c r="H54" s="314" t="s">
        <v>813</v>
      </c>
      <c r="I54" s="379">
        <v>44306</v>
      </c>
      <c r="T54">
        <v>0.55000000000000004</v>
      </c>
      <c r="U54">
        <v>0.95</v>
      </c>
      <c r="V54">
        <v>0.75</v>
      </c>
      <c r="W54">
        <v>2</v>
      </c>
      <c r="AB54">
        <v>0.15</v>
      </c>
      <c r="AC54">
        <v>0.55000000000000004</v>
      </c>
      <c r="AD54">
        <v>0.4</v>
      </c>
      <c r="AE54">
        <v>14</v>
      </c>
      <c r="AJ54">
        <v>0.1</v>
      </c>
      <c r="AK54">
        <v>1.1000000000000001</v>
      </c>
      <c r="AL54">
        <v>0.75</v>
      </c>
      <c r="AM54" s="360">
        <v>30</v>
      </c>
      <c r="AW54">
        <v>0.9</v>
      </c>
      <c r="AX54">
        <v>1</v>
      </c>
      <c r="AY54">
        <v>0.45</v>
      </c>
      <c r="AZ54">
        <v>0.45</v>
      </c>
      <c r="BA54">
        <v>0.55000000000000004</v>
      </c>
      <c r="BB54">
        <v>0.7</v>
      </c>
      <c r="BC54">
        <v>0.6</v>
      </c>
      <c r="BD54">
        <v>0.4</v>
      </c>
      <c r="BE54">
        <v>0.8</v>
      </c>
      <c r="BF54">
        <v>0.55000000000000004</v>
      </c>
    </row>
    <row r="55" spans="1:58" x14ac:dyDescent="0.2">
      <c r="A55" t="s">
        <v>283</v>
      </c>
      <c r="H55" s="314" t="s">
        <v>813</v>
      </c>
      <c r="I55" s="379">
        <v>44306</v>
      </c>
      <c r="T55">
        <v>0.15</v>
      </c>
      <c r="U55">
        <v>0.5</v>
      </c>
      <c r="V55">
        <v>0.45</v>
      </c>
      <c r="W55">
        <v>5</v>
      </c>
      <c r="AB55">
        <v>0.1</v>
      </c>
      <c r="AC55">
        <v>0.35</v>
      </c>
      <c r="AD55">
        <v>0.3</v>
      </c>
      <c r="AE55">
        <v>2</v>
      </c>
      <c r="AJ55">
        <v>0.02</v>
      </c>
      <c r="AK55">
        <v>0.6</v>
      </c>
      <c r="AL55">
        <v>0.3</v>
      </c>
      <c r="AM55">
        <v>10</v>
      </c>
      <c r="AW55">
        <v>1.1499999999999999</v>
      </c>
      <c r="AX55">
        <v>1.05</v>
      </c>
      <c r="AY55">
        <v>1.05</v>
      </c>
      <c r="AZ55">
        <v>1.1499999999999999</v>
      </c>
      <c r="BA55">
        <v>1.1000000000000001</v>
      </c>
      <c r="BB55">
        <v>0.85</v>
      </c>
      <c r="BC55">
        <v>0.95</v>
      </c>
      <c r="BD55">
        <v>0.75</v>
      </c>
      <c r="BE55">
        <v>0.95</v>
      </c>
      <c r="BF55">
        <v>10.5</v>
      </c>
    </row>
    <row r="56" spans="1:58" x14ac:dyDescent="0.2">
      <c r="A56" t="s">
        <v>382</v>
      </c>
      <c r="H56" s="314" t="s">
        <v>813</v>
      </c>
      <c r="T56">
        <v>0.7</v>
      </c>
      <c r="U56">
        <v>0.9</v>
      </c>
      <c r="V56">
        <v>0.8</v>
      </c>
      <c r="W56">
        <v>2</v>
      </c>
      <c r="AB56">
        <v>0.15</v>
      </c>
      <c r="AC56">
        <v>0.15</v>
      </c>
      <c r="AD56">
        <v>0.15</v>
      </c>
      <c r="AE56">
        <v>0.01</v>
      </c>
      <c r="AJ56">
        <v>0.4</v>
      </c>
      <c r="AK56">
        <v>0.75</v>
      </c>
      <c r="AL56">
        <v>0.55000000000000004</v>
      </c>
      <c r="AM56">
        <v>2</v>
      </c>
      <c r="AW56">
        <v>0.45</v>
      </c>
      <c r="AX56">
        <v>0.35</v>
      </c>
      <c r="AY56">
        <v>0.3</v>
      </c>
      <c r="AZ56">
        <v>0.6</v>
      </c>
      <c r="BA56">
        <v>0.6</v>
      </c>
      <c r="BB56">
        <v>0.65</v>
      </c>
      <c r="BC56">
        <v>0.85</v>
      </c>
      <c r="BD56">
        <v>0.75</v>
      </c>
      <c r="BE56">
        <v>0.7</v>
      </c>
      <c r="BF56">
        <v>0.5</v>
      </c>
    </row>
    <row r="57" spans="1:58" x14ac:dyDescent="0.2">
      <c r="A57" t="s">
        <v>389</v>
      </c>
      <c r="H57" s="314" t="s">
        <v>813</v>
      </c>
      <c r="W57">
        <v>0</v>
      </c>
      <c r="AB57">
        <v>0.4</v>
      </c>
      <c r="AC57">
        <v>0.4</v>
      </c>
      <c r="AD57">
        <v>0.4</v>
      </c>
      <c r="AE57">
        <v>0.1</v>
      </c>
      <c r="AJ57">
        <v>0.15</v>
      </c>
      <c r="AK57">
        <v>0.45</v>
      </c>
      <c r="AL57">
        <v>0.35</v>
      </c>
      <c r="AM57">
        <v>3</v>
      </c>
      <c r="AW57">
        <v>0.5</v>
      </c>
      <c r="AX57">
        <v>0.6</v>
      </c>
      <c r="AY57">
        <v>0.5</v>
      </c>
      <c r="AZ57">
        <v>0.55000000000000004</v>
      </c>
      <c r="BA57">
        <v>0.8</v>
      </c>
      <c r="BB57">
        <v>0.75</v>
      </c>
      <c r="BC57">
        <v>0.7</v>
      </c>
      <c r="BD57">
        <v>0.85</v>
      </c>
      <c r="BE57">
        <v>0.6</v>
      </c>
      <c r="BF57">
        <v>0.65</v>
      </c>
    </row>
    <row r="58" spans="1:58" x14ac:dyDescent="0.2">
      <c r="A58" t="s">
        <v>473</v>
      </c>
      <c r="H58" s="314" t="s">
        <v>813</v>
      </c>
      <c r="I58" s="379">
        <v>44295</v>
      </c>
      <c r="W58">
        <v>0</v>
      </c>
      <c r="AB58">
        <v>0.1</v>
      </c>
      <c r="AC58">
        <v>0.35</v>
      </c>
      <c r="AD58">
        <v>0.25</v>
      </c>
      <c r="AE58">
        <v>10</v>
      </c>
      <c r="AJ58">
        <v>0.05</v>
      </c>
      <c r="AK58">
        <v>0.55000000000000004</v>
      </c>
      <c r="AL58">
        <v>0.25</v>
      </c>
      <c r="AM58">
        <v>40</v>
      </c>
      <c r="AW58">
        <v>0.75</v>
      </c>
      <c r="AX58">
        <v>0.7</v>
      </c>
      <c r="AY58">
        <v>0.65</v>
      </c>
      <c r="AZ58">
        <v>0.7</v>
      </c>
      <c r="BA58">
        <v>0.6</v>
      </c>
      <c r="BB58">
        <v>0.75</v>
      </c>
      <c r="BC58">
        <v>0.5</v>
      </c>
      <c r="BD58">
        <v>0.7</v>
      </c>
      <c r="BE58">
        <v>0.5</v>
      </c>
      <c r="BF58">
        <v>0.55000000000000004</v>
      </c>
    </row>
    <row r="59" spans="1:58" x14ac:dyDescent="0.2">
      <c r="A59" t="s">
        <v>476</v>
      </c>
      <c r="H59" s="314" t="s">
        <v>813</v>
      </c>
      <c r="I59" s="379">
        <v>44295</v>
      </c>
      <c r="T59">
        <v>1.3</v>
      </c>
      <c r="U59">
        <v>1.8</v>
      </c>
      <c r="V59">
        <v>1.6</v>
      </c>
      <c r="W59">
        <v>15</v>
      </c>
      <c r="AB59">
        <v>0.2</v>
      </c>
      <c r="AC59">
        <v>0.5</v>
      </c>
      <c r="AD59">
        <v>0.35</v>
      </c>
      <c r="AE59">
        <v>8</v>
      </c>
      <c r="AJ59">
        <v>0.05</v>
      </c>
      <c r="AK59">
        <v>0.3</v>
      </c>
      <c r="AL59">
        <v>0.1</v>
      </c>
      <c r="AM59">
        <v>50</v>
      </c>
      <c r="AW59">
        <v>0.85</v>
      </c>
      <c r="AX59">
        <v>0.95</v>
      </c>
      <c r="AY59">
        <v>1.2</v>
      </c>
      <c r="AZ59">
        <v>0.85</v>
      </c>
      <c r="BA59">
        <v>1.1499999999999999</v>
      </c>
      <c r="BB59">
        <v>0.6</v>
      </c>
      <c r="BC59">
        <v>0.6</v>
      </c>
      <c r="BD59">
        <v>0.8</v>
      </c>
      <c r="BE59">
        <v>0.7</v>
      </c>
      <c r="BF59">
        <v>0.6</v>
      </c>
    </row>
    <row r="60" spans="1:58" x14ac:dyDescent="0.2">
      <c r="A60" t="s">
        <v>490</v>
      </c>
      <c r="H60" s="314" t="s">
        <v>813</v>
      </c>
      <c r="I60" s="379">
        <v>44306</v>
      </c>
      <c r="AB60">
        <v>0.1</v>
      </c>
      <c r="AC60">
        <v>0.6</v>
      </c>
      <c r="AD60">
        <v>0.4</v>
      </c>
      <c r="AE60">
        <v>1</v>
      </c>
      <c r="AJ60">
        <v>0.1</v>
      </c>
      <c r="AK60">
        <v>0.3</v>
      </c>
      <c r="AL60">
        <v>0.15</v>
      </c>
      <c r="AM60">
        <v>3</v>
      </c>
      <c r="AW60">
        <v>1.05</v>
      </c>
      <c r="AX60">
        <v>1.45</v>
      </c>
      <c r="AY60">
        <v>1.05</v>
      </c>
      <c r="AZ60">
        <v>0.85</v>
      </c>
      <c r="BA60">
        <v>0.45</v>
      </c>
      <c r="BB60">
        <v>0.75</v>
      </c>
      <c r="BC60">
        <v>0.55000000000000004</v>
      </c>
      <c r="BD60">
        <v>0.6</v>
      </c>
      <c r="BE60">
        <v>1.1499999999999999</v>
      </c>
      <c r="BF60">
        <v>0.55000000000000004</v>
      </c>
    </row>
    <row r="61" spans="1:58" x14ac:dyDescent="0.2">
      <c r="A61" t="s">
        <v>491</v>
      </c>
      <c r="H61" s="314" t="s">
        <v>813</v>
      </c>
      <c r="I61" s="379">
        <v>44306</v>
      </c>
      <c r="AB61">
        <v>0.4</v>
      </c>
      <c r="AC61">
        <v>1</v>
      </c>
      <c r="AD61">
        <v>0.8</v>
      </c>
      <c r="AE61">
        <v>12</v>
      </c>
      <c r="AJ61">
        <v>0.05</v>
      </c>
      <c r="AK61">
        <v>0.6</v>
      </c>
      <c r="AL61">
        <v>0.3</v>
      </c>
      <c r="AM61">
        <v>25</v>
      </c>
      <c r="AW61">
        <v>1.9</v>
      </c>
      <c r="AX61">
        <v>1.85</v>
      </c>
      <c r="AY61">
        <v>1.6</v>
      </c>
      <c r="AZ61">
        <v>1.9</v>
      </c>
      <c r="BA61">
        <v>1.9</v>
      </c>
      <c r="BB61">
        <v>1.8</v>
      </c>
      <c r="BC61">
        <v>0.9</v>
      </c>
      <c r="BD61">
        <v>1.9</v>
      </c>
      <c r="BE61">
        <v>1.7</v>
      </c>
      <c r="BF61">
        <v>1.7</v>
      </c>
    </row>
    <row r="64" spans="1:58" x14ac:dyDescent="0.2">
      <c r="AV64">
        <f>AVERAGE(AV12:AV21)/AVERAGE(AV4:AV11)</f>
        <v>0.67096774193548392</v>
      </c>
    </row>
    <row r="65" spans="48:48" x14ac:dyDescent="0.2">
      <c r="AV65">
        <f>AVERAGE(AV32:AV41)/AVERAGE(AV22:AV31)</f>
        <v>0.65648854961832059</v>
      </c>
    </row>
  </sheetData>
  <phoneticPr fontId="21" type="noConversion"/>
  <pageMargins left="0.7" right="0.7" top="0.75" bottom="0.75" header="0.3" footer="0.3"/>
  <pageSetup paperSize="9" orientation="portrait" horizontalDpi="4294967293"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6821-1B48-4E4E-852D-BB43A2194568}">
  <dimension ref="A3:BH278"/>
  <sheetViews>
    <sheetView topLeftCell="A4" workbookViewId="0">
      <pane xSplit="1" ySplit="3" topLeftCell="B106" activePane="bottomRight" state="frozen"/>
      <selection activeCell="A4" sqref="A4"/>
      <selection pane="topRight" activeCell="B4" sqref="B4"/>
      <selection pane="bottomLeft" activeCell="A7" sqref="A7"/>
      <selection pane="bottomRight" activeCell="B146" sqref="B146"/>
    </sheetView>
  </sheetViews>
  <sheetFormatPr baseColWidth="10" defaultColWidth="8.83203125" defaultRowHeight="15" x14ac:dyDescent="0.2"/>
  <cols>
    <col min="1" max="1" width="42.5" bestFit="1" customWidth="1"/>
    <col min="2" max="2" width="15.33203125" bestFit="1" customWidth="1"/>
    <col min="3" max="3" width="3.83203125" bestFit="1" customWidth="1"/>
    <col min="4" max="4" width="8.5" bestFit="1" customWidth="1"/>
    <col min="5" max="5" width="5.6640625" bestFit="1" customWidth="1"/>
    <col min="6" max="6" width="3.83203125" bestFit="1" customWidth="1"/>
    <col min="7" max="7" width="8.5" bestFit="1" customWidth="1"/>
    <col min="8" max="8" width="7.33203125" bestFit="1" customWidth="1"/>
    <col min="9" max="9" width="10.1640625" bestFit="1" customWidth="1"/>
    <col min="10" max="10" width="7.33203125" bestFit="1" customWidth="1"/>
    <col min="11" max="11" width="10.1640625" bestFit="1" customWidth="1"/>
    <col min="12" max="12" width="5.83203125" bestFit="1" customWidth="1"/>
    <col min="13" max="13" width="3.83203125" bestFit="1" customWidth="1"/>
    <col min="14" max="14" width="8.6640625" bestFit="1" customWidth="1"/>
    <col min="15" max="15" width="5.83203125" bestFit="1" customWidth="1"/>
    <col min="16" max="16" width="3.83203125" bestFit="1" customWidth="1"/>
    <col min="17" max="17" width="8.6640625" bestFit="1" customWidth="1"/>
    <col min="18" max="18" width="6.5" bestFit="1" customWidth="1"/>
    <col min="19" max="19" width="2.83203125" bestFit="1" customWidth="1"/>
    <col min="20" max="20" width="9.5" bestFit="1" customWidth="1"/>
    <col min="21" max="21" width="6.5" bestFit="1" customWidth="1"/>
    <col min="22" max="22" width="2.83203125" bestFit="1" customWidth="1"/>
    <col min="23" max="23" width="9.5" bestFit="1" customWidth="1"/>
    <col min="24" max="24" width="6.5" bestFit="1" customWidth="1"/>
    <col min="25" max="25" width="2.83203125" bestFit="1" customWidth="1"/>
    <col min="26" max="26" width="9.33203125" bestFit="1" customWidth="1"/>
    <col min="27" max="27" width="6.5" bestFit="1" customWidth="1"/>
    <col min="28" max="28" width="3.83203125" bestFit="1" customWidth="1"/>
    <col min="29" max="29" width="9.33203125" bestFit="1" customWidth="1"/>
    <col min="30" max="30" width="7.1640625" bestFit="1" customWidth="1"/>
    <col min="31" max="31" width="2.83203125" bestFit="1" customWidth="1"/>
    <col min="32" max="32" width="10.1640625" bestFit="1" customWidth="1"/>
    <col min="33" max="33" width="7.1640625" bestFit="1" customWidth="1"/>
    <col min="34" max="34" width="2.83203125" bestFit="1" customWidth="1"/>
    <col min="35" max="35" width="10.1640625" bestFit="1" customWidth="1"/>
    <col min="36" max="36" width="8" bestFit="1" customWidth="1"/>
    <col min="37" max="37" width="3.83203125" bestFit="1" customWidth="1"/>
    <col min="38" max="38" width="10.83203125" bestFit="1" customWidth="1"/>
    <col min="39" max="39" width="8" bestFit="1" customWidth="1"/>
    <col min="40" max="40" width="2.83203125" bestFit="1" customWidth="1"/>
    <col min="41" max="41" width="10.83203125" bestFit="1" customWidth="1"/>
    <col min="42" max="42" width="6.1640625" bestFit="1" customWidth="1"/>
    <col min="43" max="43" width="3.83203125" bestFit="1" customWidth="1"/>
    <col min="44" max="44" width="9" bestFit="1" customWidth="1"/>
    <col min="45" max="45" width="6.1640625" bestFit="1" customWidth="1"/>
    <col min="46" max="46" width="3.83203125" bestFit="1" customWidth="1"/>
    <col min="47" max="47" width="9" bestFit="1" customWidth="1"/>
    <col min="48" max="48" width="7.1640625" bestFit="1" customWidth="1"/>
    <col min="49" max="49" width="3.83203125" bestFit="1" customWidth="1"/>
    <col min="50" max="50" width="10.1640625" bestFit="1" customWidth="1"/>
    <col min="51" max="51" width="7.1640625" bestFit="1" customWidth="1"/>
    <col min="52" max="52" width="3.83203125" bestFit="1" customWidth="1"/>
    <col min="53" max="53" width="10.1640625" bestFit="1" customWidth="1"/>
    <col min="54" max="54" width="5.5" bestFit="1" customWidth="1"/>
    <col min="55" max="55" width="3.83203125" bestFit="1" customWidth="1"/>
    <col min="56" max="56" width="8.33203125" bestFit="1" customWidth="1"/>
    <col min="57" max="57" width="5.5" bestFit="1" customWidth="1"/>
    <col min="58" max="58" width="3.83203125" bestFit="1" customWidth="1"/>
    <col min="59" max="59" width="8.33203125" bestFit="1" customWidth="1"/>
    <col min="60" max="60" width="10.6640625" bestFit="1" customWidth="1"/>
    <col min="61" max="61" width="12.83203125" bestFit="1" customWidth="1"/>
    <col min="62" max="62" width="30" bestFit="1" customWidth="1"/>
    <col min="63" max="63" width="18" bestFit="1" customWidth="1"/>
    <col min="64" max="64" width="24.83203125" bestFit="1" customWidth="1"/>
    <col min="65" max="65" width="12.83203125" bestFit="1" customWidth="1"/>
    <col min="66" max="66" width="24.83203125" bestFit="1" customWidth="1"/>
    <col min="67" max="67" width="12.83203125" bestFit="1" customWidth="1"/>
    <col min="68" max="68" width="30" bestFit="1" customWidth="1"/>
    <col min="69" max="69" width="18" bestFit="1" customWidth="1"/>
    <col min="70" max="70" width="24.83203125" bestFit="1" customWidth="1"/>
    <col min="71" max="71" width="12.83203125" bestFit="1" customWidth="1"/>
    <col min="72" max="72" width="24.83203125" bestFit="1" customWidth="1"/>
    <col min="73" max="73" width="12.83203125" bestFit="1" customWidth="1"/>
    <col min="74" max="74" width="30.83203125" bestFit="1" customWidth="1"/>
    <col min="75" max="75" width="18.83203125" bestFit="1" customWidth="1"/>
    <col min="76" max="76" width="24.83203125" bestFit="1" customWidth="1"/>
    <col min="77" max="77" width="12.83203125" bestFit="1" customWidth="1"/>
    <col min="78" max="78" width="24.83203125" bestFit="1" customWidth="1"/>
    <col min="79" max="79" width="12.83203125" bestFit="1" customWidth="1"/>
    <col min="80" max="80" width="30.83203125" bestFit="1" customWidth="1"/>
    <col min="81" max="81" width="18.83203125" bestFit="1" customWidth="1"/>
    <col min="82" max="82" width="24.83203125" bestFit="1" customWidth="1"/>
    <col min="83" max="83" width="12.83203125" bestFit="1" customWidth="1"/>
    <col min="84" max="84" width="24.83203125" bestFit="1" customWidth="1"/>
    <col min="85" max="85" width="12.83203125" bestFit="1" customWidth="1"/>
    <col min="86" max="86" width="28.83203125" bestFit="1" customWidth="1"/>
    <col min="87" max="87" width="16.83203125" bestFit="1" customWidth="1"/>
    <col min="88" max="88" width="24.83203125" bestFit="1" customWidth="1"/>
    <col min="89" max="89" width="12.83203125" bestFit="1" customWidth="1"/>
    <col min="90" max="90" width="24.83203125" bestFit="1" customWidth="1"/>
    <col min="91" max="91" width="12.83203125" bestFit="1" customWidth="1"/>
    <col min="92" max="92" width="28.83203125" bestFit="1" customWidth="1"/>
    <col min="93" max="93" width="16.83203125" bestFit="1" customWidth="1"/>
    <col min="94" max="94" width="24.83203125" bestFit="1" customWidth="1"/>
    <col min="95" max="95" width="12.83203125" bestFit="1" customWidth="1"/>
    <col min="96" max="96" width="24.83203125" bestFit="1" customWidth="1"/>
    <col min="97" max="97" width="12.83203125" bestFit="1" customWidth="1"/>
    <col min="98" max="98" width="30" bestFit="1" customWidth="1"/>
    <col min="99" max="99" width="18" bestFit="1" customWidth="1"/>
    <col min="100" max="100" width="24.83203125" bestFit="1" customWidth="1"/>
    <col min="101" max="101" width="12.83203125" bestFit="1" customWidth="1"/>
    <col min="102" max="102" width="24.83203125" bestFit="1" customWidth="1"/>
    <col min="103" max="103" width="12.83203125" bestFit="1" customWidth="1"/>
    <col min="104" max="104" width="30" bestFit="1" customWidth="1"/>
    <col min="105" max="105" width="18" bestFit="1" customWidth="1"/>
    <col min="106" max="106" width="24.83203125" bestFit="1" customWidth="1"/>
    <col min="107" max="107" width="12.83203125" bestFit="1" customWidth="1"/>
    <col min="108" max="108" width="24.83203125" bestFit="1" customWidth="1"/>
    <col min="109" max="109" width="12.83203125" bestFit="1" customWidth="1"/>
    <col min="110" max="110" width="28.1640625" bestFit="1" customWidth="1"/>
    <col min="111" max="111" width="16.1640625" bestFit="1" customWidth="1"/>
    <col min="112" max="112" width="24.83203125" bestFit="1" customWidth="1"/>
    <col min="113" max="113" width="12.83203125" bestFit="1" customWidth="1"/>
    <col min="114" max="114" width="24.83203125" bestFit="1" customWidth="1"/>
    <col min="115" max="115" width="12.83203125" bestFit="1" customWidth="1"/>
    <col min="116" max="116" width="28.1640625" bestFit="1" customWidth="1"/>
    <col min="117" max="117" width="16.1640625" bestFit="1" customWidth="1"/>
    <col min="118" max="118" width="29.6640625" bestFit="1" customWidth="1"/>
    <col min="119" max="119" width="17.6640625" bestFit="1" customWidth="1"/>
    <col min="120" max="120" width="30.83203125" bestFit="1" customWidth="1"/>
    <col min="121" max="121" width="18.83203125" bestFit="1" customWidth="1"/>
    <col min="122" max="122" width="38.6640625" bestFit="1" customWidth="1"/>
    <col min="123" max="123" width="24.83203125" bestFit="1" customWidth="1"/>
    <col min="124" max="124" width="12.83203125" bestFit="1" customWidth="1"/>
    <col min="125" max="125" width="38.6640625" bestFit="1" customWidth="1"/>
    <col min="126" max="126" width="24.83203125" bestFit="1" customWidth="1"/>
    <col min="127" max="127" width="12.83203125" bestFit="1" customWidth="1"/>
    <col min="128" max="128" width="42.6640625" bestFit="1" customWidth="1"/>
    <col min="129" max="129" width="28.83203125" bestFit="1" customWidth="1"/>
    <col min="130" max="130" width="16.83203125" bestFit="1" customWidth="1"/>
    <col min="131" max="131" width="38.6640625" bestFit="1" customWidth="1"/>
    <col min="132" max="132" width="24.83203125" bestFit="1" customWidth="1"/>
    <col min="133" max="133" width="12.83203125" bestFit="1" customWidth="1"/>
    <col min="134" max="134" width="38.6640625" bestFit="1" customWidth="1"/>
    <col min="135" max="135" width="24.83203125" bestFit="1" customWidth="1"/>
    <col min="136" max="136" width="12.83203125" bestFit="1" customWidth="1"/>
    <col min="137" max="137" width="42.6640625" bestFit="1" customWidth="1"/>
    <col min="138" max="138" width="28.83203125" bestFit="1" customWidth="1"/>
    <col min="139" max="139" width="16.83203125" bestFit="1" customWidth="1"/>
    <col min="140" max="140" width="38.6640625" bestFit="1" customWidth="1"/>
    <col min="141" max="141" width="24.83203125" bestFit="1" customWidth="1"/>
    <col min="142" max="142" width="12.83203125" bestFit="1" customWidth="1"/>
    <col min="143" max="143" width="38.6640625" bestFit="1" customWidth="1"/>
    <col min="144" max="144" width="24.83203125" bestFit="1" customWidth="1"/>
    <col min="145" max="145" width="12.83203125" bestFit="1" customWidth="1"/>
    <col min="146" max="146" width="43.83203125" bestFit="1" customWidth="1"/>
    <col min="147" max="147" width="30" bestFit="1" customWidth="1"/>
    <col min="148" max="148" width="18" bestFit="1" customWidth="1"/>
    <col min="149" max="149" width="38.6640625" bestFit="1" customWidth="1"/>
    <col min="150" max="150" width="24.83203125" bestFit="1" customWidth="1"/>
    <col min="151" max="151" width="12.83203125" bestFit="1" customWidth="1"/>
    <col min="152" max="152" width="38.6640625" bestFit="1" customWidth="1"/>
    <col min="153" max="153" width="24.83203125" bestFit="1" customWidth="1"/>
    <col min="154" max="154" width="12.83203125" bestFit="1" customWidth="1"/>
    <col min="155" max="155" width="43.83203125" bestFit="1" customWidth="1"/>
    <col min="156" max="156" width="30" bestFit="1" customWidth="1"/>
    <col min="157" max="157" width="18" bestFit="1" customWidth="1"/>
    <col min="158" max="158" width="38.6640625" bestFit="1" customWidth="1"/>
    <col min="159" max="159" width="24.83203125" bestFit="1" customWidth="1"/>
    <col min="160" max="160" width="12.83203125" bestFit="1" customWidth="1"/>
    <col min="161" max="161" width="38.6640625" bestFit="1" customWidth="1"/>
    <col min="162" max="162" width="24.83203125" bestFit="1" customWidth="1"/>
    <col min="163" max="163" width="12.83203125" bestFit="1" customWidth="1"/>
    <col min="164" max="164" width="42.1640625" bestFit="1" customWidth="1"/>
    <col min="165" max="165" width="28.1640625" bestFit="1" customWidth="1"/>
    <col min="166" max="166" width="16.1640625" bestFit="1" customWidth="1"/>
    <col min="167" max="167" width="38.6640625" bestFit="1" customWidth="1"/>
    <col min="168" max="168" width="24.83203125" bestFit="1" customWidth="1"/>
    <col min="169" max="169" width="12.83203125" bestFit="1" customWidth="1"/>
    <col min="170" max="170" width="38.6640625" bestFit="1" customWidth="1"/>
    <col min="171" max="171" width="24.83203125" bestFit="1" customWidth="1"/>
    <col min="172" max="172" width="12.83203125" bestFit="1" customWidth="1"/>
    <col min="173" max="173" width="42.1640625" bestFit="1" customWidth="1"/>
    <col min="174" max="174" width="28.1640625" bestFit="1" customWidth="1"/>
    <col min="175" max="175" width="16.1640625" bestFit="1" customWidth="1"/>
    <col min="176" max="176" width="43.5" bestFit="1" customWidth="1"/>
    <col min="177" max="177" width="29.6640625" bestFit="1" customWidth="1"/>
    <col min="178" max="178" width="17.6640625" bestFit="1" customWidth="1"/>
  </cols>
  <sheetData>
    <row r="3" spans="1:60" x14ac:dyDescent="0.2">
      <c r="A3" s="212" t="s">
        <v>1073</v>
      </c>
      <c r="B3" s="212" t="s">
        <v>439</v>
      </c>
    </row>
    <row r="4" spans="1:60" x14ac:dyDescent="0.2">
      <c r="B4" t="s">
        <v>195</v>
      </c>
      <c r="D4" t="s">
        <v>1053</v>
      </c>
      <c r="E4" t="s">
        <v>196</v>
      </c>
      <c r="G4" t="s">
        <v>1054</v>
      </c>
      <c r="H4" t="s">
        <v>566</v>
      </c>
      <c r="I4" t="s">
        <v>1055</v>
      </c>
      <c r="J4" t="s">
        <v>567</v>
      </c>
      <c r="K4" t="s">
        <v>1056</v>
      </c>
      <c r="L4" t="s">
        <v>473</v>
      </c>
      <c r="N4" t="s">
        <v>1057</v>
      </c>
      <c r="O4" t="s">
        <v>476</v>
      </c>
      <c r="Q4" t="s">
        <v>1058</v>
      </c>
      <c r="R4" t="s">
        <v>382</v>
      </c>
      <c r="T4" t="s">
        <v>1059</v>
      </c>
      <c r="U4" t="s">
        <v>389</v>
      </c>
      <c r="W4" t="s">
        <v>1060</v>
      </c>
      <c r="X4" t="s">
        <v>490</v>
      </c>
      <c r="Z4" t="s">
        <v>1061</v>
      </c>
      <c r="AA4" t="s">
        <v>491</v>
      </c>
      <c r="AC4" t="s">
        <v>1062</v>
      </c>
      <c r="AD4" t="s">
        <v>363</v>
      </c>
      <c r="AF4" t="s">
        <v>1063</v>
      </c>
      <c r="AG4" t="s">
        <v>368</v>
      </c>
      <c r="AI4" t="s">
        <v>1064</v>
      </c>
      <c r="AJ4" t="s">
        <v>287</v>
      </c>
      <c r="AL4" t="s">
        <v>1065</v>
      </c>
      <c r="AM4" t="s">
        <v>283</v>
      </c>
      <c r="AO4" t="s">
        <v>1066</v>
      </c>
      <c r="AP4" t="s">
        <v>320</v>
      </c>
      <c r="AR4" t="s">
        <v>1067</v>
      </c>
      <c r="AS4" t="s">
        <v>326</v>
      </c>
      <c r="AU4" t="s">
        <v>1068</v>
      </c>
      <c r="AV4" t="s">
        <v>307</v>
      </c>
      <c r="AX4" t="s">
        <v>1069</v>
      </c>
      <c r="AY4" t="s">
        <v>301</v>
      </c>
      <c r="BA4" t="s">
        <v>1070</v>
      </c>
      <c r="BB4" t="s">
        <v>339</v>
      </c>
      <c r="BD4" t="s">
        <v>1071</v>
      </c>
      <c r="BE4" t="s">
        <v>357</v>
      </c>
      <c r="BG4" t="s">
        <v>1072</v>
      </c>
      <c r="BH4" t="s">
        <v>419</v>
      </c>
    </row>
    <row r="5" spans="1:60" x14ac:dyDescent="0.2">
      <c r="A5" s="212" t="s">
        <v>418</v>
      </c>
      <c r="B5">
        <v>1</v>
      </c>
      <c r="C5">
        <v>2</v>
      </c>
      <c r="E5">
        <v>1</v>
      </c>
      <c r="F5">
        <v>2</v>
      </c>
      <c r="H5">
        <v>2</v>
      </c>
      <c r="J5">
        <v>2</v>
      </c>
      <c r="L5">
        <v>1</v>
      </c>
      <c r="M5">
        <v>2</v>
      </c>
      <c r="O5">
        <v>1</v>
      </c>
      <c r="P5">
        <v>2</v>
      </c>
      <c r="R5">
        <v>1</v>
      </c>
      <c r="S5">
        <v>2</v>
      </c>
      <c r="U5">
        <v>1</v>
      </c>
      <c r="V5">
        <v>2</v>
      </c>
      <c r="X5">
        <v>1</v>
      </c>
      <c r="Y5">
        <v>2</v>
      </c>
      <c r="AA5">
        <v>1</v>
      </c>
      <c r="AB5">
        <v>2</v>
      </c>
      <c r="AD5">
        <v>1</v>
      </c>
      <c r="AE5">
        <v>2</v>
      </c>
      <c r="AG5">
        <v>1</v>
      </c>
      <c r="AH5">
        <v>2</v>
      </c>
      <c r="AJ5">
        <v>1</v>
      </c>
      <c r="AK5">
        <v>2</v>
      </c>
      <c r="AM5">
        <v>1</v>
      </c>
      <c r="AN5">
        <v>2</v>
      </c>
      <c r="AP5">
        <v>1</v>
      </c>
      <c r="AQ5">
        <v>2</v>
      </c>
      <c r="AS5">
        <v>1</v>
      </c>
      <c r="AT5">
        <v>2</v>
      </c>
      <c r="AV5">
        <v>1</v>
      </c>
      <c r="AW5">
        <v>2</v>
      </c>
      <c r="AY5">
        <v>1</v>
      </c>
      <c r="AZ5">
        <v>2</v>
      </c>
      <c r="BB5">
        <v>1</v>
      </c>
      <c r="BC5">
        <v>2</v>
      </c>
      <c r="BE5">
        <v>1</v>
      </c>
      <c r="BF5">
        <v>2</v>
      </c>
    </row>
    <row r="6" spans="1:60" x14ac:dyDescent="0.2">
      <c r="A6" s="213" t="s">
        <v>367</v>
      </c>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v>1</v>
      </c>
      <c r="AH6" s="214"/>
      <c r="AI6" s="214">
        <v>1</v>
      </c>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v>1</v>
      </c>
    </row>
    <row r="7" spans="1:60" x14ac:dyDescent="0.2">
      <c r="A7" s="213" t="s">
        <v>826</v>
      </c>
      <c r="B7" s="214"/>
      <c r="C7" s="214"/>
      <c r="D7" s="214"/>
      <c r="E7" s="214"/>
      <c r="F7" s="214"/>
      <c r="G7" s="214"/>
      <c r="H7" s="214">
        <v>7</v>
      </c>
      <c r="I7" s="214">
        <v>7</v>
      </c>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v>7</v>
      </c>
    </row>
    <row r="8" spans="1:60" x14ac:dyDescent="0.2">
      <c r="A8" s="213" t="s">
        <v>547</v>
      </c>
      <c r="B8" s="214"/>
      <c r="C8" s="214"/>
      <c r="D8" s="214"/>
      <c r="E8" s="214"/>
      <c r="F8" s="214"/>
      <c r="G8" s="214"/>
      <c r="H8" s="214"/>
      <c r="I8" s="214"/>
      <c r="J8" s="214"/>
      <c r="K8" s="214"/>
      <c r="L8" s="214"/>
      <c r="M8" s="214"/>
      <c r="N8" s="214"/>
      <c r="O8" s="214"/>
      <c r="P8" s="214">
        <v>2</v>
      </c>
      <c r="Q8" s="214">
        <v>2</v>
      </c>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v>1</v>
      </c>
      <c r="AU8" s="214">
        <v>1</v>
      </c>
      <c r="AV8" s="214"/>
      <c r="AW8" s="214"/>
      <c r="AX8" s="214"/>
      <c r="AY8" s="214"/>
      <c r="AZ8" s="214"/>
      <c r="BA8" s="214"/>
      <c r="BB8" s="214"/>
      <c r="BC8" s="214"/>
      <c r="BD8" s="214"/>
      <c r="BE8" s="214">
        <v>11</v>
      </c>
      <c r="BF8" s="214">
        <v>19</v>
      </c>
      <c r="BG8" s="214">
        <v>30</v>
      </c>
      <c r="BH8" s="214">
        <v>33</v>
      </c>
    </row>
    <row r="9" spans="1:60" x14ac:dyDescent="0.2">
      <c r="A9" s="213" t="s">
        <v>229</v>
      </c>
      <c r="B9" s="214">
        <v>19</v>
      </c>
      <c r="C9" s="214">
        <v>20</v>
      </c>
      <c r="D9" s="214">
        <v>39</v>
      </c>
      <c r="E9" s="214">
        <v>11</v>
      </c>
      <c r="F9" s="214">
        <v>19</v>
      </c>
      <c r="G9" s="214">
        <v>30</v>
      </c>
      <c r="H9" s="214">
        <v>20</v>
      </c>
      <c r="I9" s="214">
        <v>20</v>
      </c>
      <c r="J9" s="214">
        <v>18</v>
      </c>
      <c r="K9" s="214">
        <v>18</v>
      </c>
      <c r="L9" s="214"/>
      <c r="M9" s="214"/>
      <c r="N9" s="214"/>
      <c r="O9" s="214"/>
      <c r="P9" s="214"/>
      <c r="Q9" s="214"/>
      <c r="R9" s="214"/>
      <c r="S9" s="214"/>
      <c r="T9" s="214"/>
      <c r="U9" s="214"/>
      <c r="V9" s="214">
        <v>1</v>
      </c>
      <c r="W9" s="214">
        <v>1</v>
      </c>
      <c r="X9" s="214"/>
      <c r="Y9" s="214"/>
      <c r="Z9" s="214"/>
      <c r="AA9" s="214"/>
      <c r="AB9" s="214"/>
      <c r="AC9" s="214"/>
      <c r="AD9" s="214"/>
      <c r="AE9" s="214">
        <v>1</v>
      </c>
      <c r="AF9" s="214">
        <v>1</v>
      </c>
      <c r="AG9" s="214">
        <v>5</v>
      </c>
      <c r="AH9" s="214">
        <v>2</v>
      </c>
      <c r="AI9" s="214">
        <v>7</v>
      </c>
      <c r="AJ9" s="214">
        <v>19</v>
      </c>
      <c r="AK9" s="214">
        <v>19</v>
      </c>
      <c r="AL9" s="214">
        <v>38</v>
      </c>
      <c r="AM9" s="214">
        <v>3</v>
      </c>
      <c r="AN9" s="214"/>
      <c r="AO9" s="214">
        <v>3</v>
      </c>
      <c r="AP9" s="214">
        <v>18</v>
      </c>
      <c r="AQ9" s="214">
        <v>14</v>
      </c>
      <c r="AR9" s="214">
        <v>32</v>
      </c>
      <c r="AS9" s="214">
        <v>15</v>
      </c>
      <c r="AT9" s="214">
        <v>20</v>
      </c>
      <c r="AU9" s="214">
        <v>35</v>
      </c>
      <c r="AV9" s="214">
        <v>18</v>
      </c>
      <c r="AW9" s="214">
        <v>19</v>
      </c>
      <c r="AX9" s="214">
        <v>37</v>
      </c>
      <c r="AY9" s="214">
        <v>13</v>
      </c>
      <c r="AZ9" s="214">
        <v>12</v>
      </c>
      <c r="BA9" s="214">
        <v>25</v>
      </c>
      <c r="BB9" s="214"/>
      <c r="BC9" s="214"/>
      <c r="BD9" s="214"/>
      <c r="BE9" s="214"/>
      <c r="BF9" s="214"/>
      <c r="BG9" s="214"/>
      <c r="BH9" s="214">
        <v>286</v>
      </c>
    </row>
    <row r="10" spans="1:60" x14ac:dyDescent="0.2">
      <c r="A10" s="213" t="s">
        <v>348</v>
      </c>
      <c r="B10" s="214"/>
      <c r="C10" s="214"/>
      <c r="D10" s="214"/>
      <c r="E10" s="214"/>
      <c r="F10" s="214"/>
      <c r="G10" s="214"/>
      <c r="H10" s="214"/>
      <c r="I10" s="214"/>
      <c r="J10" s="214"/>
      <c r="K10" s="214"/>
      <c r="L10" s="214">
        <v>18</v>
      </c>
      <c r="M10" s="214">
        <v>19</v>
      </c>
      <c r="N10" s="214">
        <v>37</v>
      </c>
      <c r="O10" s="214">
        <v>2</v>
      </c>
      <c r="P10" s="214">
        <v>1</v>
      </c>
      <c r="Q10" s="214">
        <v>3</v>
      </c>
      <c r="R10" s="214"/>
      <c r="S10" s="214"/>
      <c r="T10" s="214"/>
      <c r="U10" s="214"/>
      <c r="V10" s="214"/>
      <c r="W10" s="214"/>
      <c r="X10" s="214"/>
      <c r="Y10" s="214">
        <v>1</v>
      </c>
      <c r="Z10" s="214">
        <v>1</v>
      </c>
      <c r="AA10" s="214">
        <v>3</v>
      </c>
      <c r="AB10" s="214">
        <v>1</v>
      </c>
      <c r="AC10" s="214">
        <v>4</v>
      </c>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v>17</v>
      </c>
      <c r="BC10" s="214">
        <v>18</v>
      </c>
      <c r="BD10" s="214">
        <v>35</v>
      </c>
      <c r="BE10" s="214">
        <v>7</v>
      </c>
      <c r="BF10" s="214">
        <v>5</v>
      </c>
      <c r="BG10" s="214">
        <v>12</v>
      </c>
      <c r="BH10" s="214">
        <v>92</v>
      </c>
    </row>
    <row r="11" spans="1:60" x14ac:dyDescent="0.2">
      <c r="A11" s="213" t="s">
        <v>127</v>
      </c>
      <c r="B11" s="214"/>
      <c r="C11" s="214"/>
      <c r="D11" s="214"/>
      <c r="E11" s="214"/>
      <c r="F11" s="214"/>
      <c r="G11" s="214"/>
      <c r="H11" s="214">
        <v>15</v>
      </c>
      <c r="I11" s="214">
        <v>15</v>
      </c>
      <c r="J11" s="214"/>
      <c r="K11" s="214"/>
      <c r="L11" s="214">
        <v>5</v>
      </c>
      <c r="M11" s="214">
        <v>14</v>
      </c>
      <c r="N11" s="214">
        <v>19</v>
      </c>
      <c r="O11" s="214">
        <v>2</v>
      </c>
      <c r="P11" s="214">
        <v>4</v>
      </c>
      <c r="Q11" s="214">
        <v>6</v>
      </c>
      <c r="R11" s="214"/>
      <c r="S11" s="214"/>
      <c r="T11" s="214"/>
      <c r="U11" s="214"/>
      <c r="V11" s="214"/>
      <c r="W11" s="214"/>
      <c r="X11" s="214">
        <v>2</v>
      </c>
      <c r="Y11" s="214">
        <v>2</v>
      </c>
      <c r="Z11" s="214">
        <v>4</v>
      </c>
      <c r="AA11" s="214">
        <v>4</v>
      </c>
      <c r="AB11" s="214">
        <v>1</v>
      </c>
      <c r="AC11" s="214">
        <v>5</v>
      </c>
      <c r="AD11" s="214"/>
      <c r="AE11" s="214"/>
      <c r="AF11" s="214"/>
      <c r="AG11" s="214"/>
      <c r="AH11" s="214"/>
      <c r="AI11" s="214"/>
      <c r="AJ11" s="214">
        <v>4</v>
      </c>
      <c r="AK11" s="214">
        <v>5</v>
      </c>
      <c r="AL11" s="214">
        <v>9</v>
      </c>
      <c r="AM11" s="214"/>
      <c r="AN11" s="214"/>
      <c r="AO11" s="214"/>
      <c r="AP11" s="214">
        <v>4</v>
      </c>
      <c r="AQ11" s="214">
        <v>3</v>
      </c>
      <c r="AR11" s="214">
        <v>7</v>
      </c>
      <c r="AS11" s="214">
        <v>7</v>
      </c>
      <c r="AT11" s="214">
        <v>6</v>
      </c>
      <c r="AU11" s="214">
        <v>13</v>
      </c>
      <c r="AV11" s="214">
        <v>16</v>
      </c>
      <c r="AW11" s="214">
        <v>16</v>
      </c>
      <c r="AX11" s="214">
        <v>32</v>
      </c>
      <c r="AY11" s="214">
        <v>3</v>
      </c>
      <c r="AZ11" s="214">
        <v>4</v>
      </c>
      <c r="BA11" s="214">
        <v>7</v>
      </c>
      <c r="BB11" s="214">
        <v>19</v>
      </c>
      <c r="BC11" s="214">
        <v>16</v>
      </c>
      <c r="BD11" s="214">
        <v>35</v>
      </c>
      <c r="BE11" s="214">
        <v>18</v>
      </c>
      <c r="BF11" s="214">
        <v>19</v>
      </c>
      <c r="BG11" s="214">
        <v>37</v>
      </c>
      <c r="BH11" s="214">
        <v>189</v>
      </c>
    </row>
    <row r="12" spans="1:60" x14ac:dyDescent="0.2">
      <c r="A12" s="213" t="s">
        <v>142</v>
      </c>
      <c r="B12" s="214"/>
      <c r="C12" s="214"/>
      <c r="D12" s="214"/>
      <c r="E12" s="214"/>
      <c r="F12" s="214"/>
      <c r="G12" s="214"/>
      <c r="H12" s="214"/>
      <c r="I12" s="214"/>
      <c r="J12" s="214">
        <v>1</v>
      </c>
      <c r="K12" s="214">
        <v>1</v>
      </c>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v>1</v>
      </c>
      <c r="AR12" s="214">
        <v>1</v>
      </c>
      <c r="AS12" s="214"/>
      <c r="AT12" s="214"/>
      <c r="AU12" s="214"/>
      <c r="AV12" s="214">
        <v>3</v>
      </c>
      <c r="AW12" s="214">
        <v>2</v>
      </c>
      <c r="AX12" s="214">
        <v>5</v>
      </c>
      <c r="AY12" s="214">
        <v>1</v>
      </c>
      <c r="AZ12" s="214"/>
      <c r="BA12" s="214">
        <v>1</v>
      </c>
      <c r="BB12" s="214"/>
      <c r="BC12" s="214"/>
      <c r="BD12" s="214"/>
      <c r="BE12" s="214"/>
      <c r="BF12" s="214"/>
      <c r="BG12" s="214"/>
      <c r="BH12" s="214">
        <v>8</v>
      </c>
    </row>
    <row r="13" spans="1:60" x14ac:dyDescent="0.2">
      <c r="A13" s="213" t="s">
        <v>163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v>3</v>
      </c>
      <c r="AK13" s="214">
        <v>6</v>
      </c>
      <c r="AL13" s="214">
        <v>9</v>
      </c>
      <c r="AM13" s="214"/>
      <c r="AN13" s="214"/>
      <c r="AO13" s="214"/>
      <c r="AP13" s="214"/>
      <c r="AQ13" s="214"/>
      <c r="AR13" s="214"/>
      <c r="AS13" s="214"/>
      <c r="AT13" s="214"/>
      <c r="AU13" s="214"/>
      <c r="AV13" s="214">
        <v>1</v>
      </c>
      <c r="AW13" s="214">
        <v>1</v>
      </c>
      <c r="AX13" s="214">
        <v>2</v>
      </c>
      <c r="AY13" s="214"/>
      <c r="AZ13" s="214"/>
      <c r="BA13" s="214"/>
      <c r="BB13" s="214"/>
      <c r="BC13" s="214"/>
      <c r="BD13" s="214"/>
      <c r="BE13" s="214"/>
      <c r="BF13" s="214"/>
      <c r="BG13" s="214"/>
      <c r="BH13" s="214">
        <v>11</v>
      </c>
    </row>
    <row r="14" spans="1:60" x14ac:dyDescent="0.2">
      <c r="A14" s="213" t="s">
        <v>134</v>
      </c>
      <c r="B14" s="214"/>
      <c r="C14" s="214"/>
      <c r="D14" s="214"/>
      <c r="E14" s="214"/>
      <c r="F14" s="214">
        <v>2</v>
      </c>
      <c r="G14" s="214">
        <v>2</v>
      </c>
      <c r="H14" s="214"/>
      <c r="I14" s="214"/>
      <c r="J14" s="214">
        <v>20</v>
      </c>
      <c r="K14" s="214">
        <v>20</v>
      </c>
      <c r="L14" s="214"/>
      <c r="M14" s="214"/>
      <c r="N14" s="214"/>
      <c r="O14" s="214">
        <v>1</v>
      </c>
      <c r="P14" s="214">
        <v>2</v>
      </c>
      <c r="Q14" s="214">
        <v>3</v>
      </c>
      <c r="R14" s="214">
        <v>1</v>
      </c>
      <c r="S14" s="214">
        <v>1</v>
      </c>
      <c r="T14" s="214">
        <v>2</v>
      </c>
      <c r="U14" s="214">
        <v>16</v>
      </c>
      <c r="V14" s="214">
        <v>16</v>
      </c>
      <c r="W14" s="214">
        <v>32</v>
      </c>
      <c r="X14" s="214"/>
      <c r="Y14" s="214"/>
      <c r="Z14" s="214"/>
      <c r="AA14" s="214">
        <v>1</v>
      </c>
      <c r="AB14" s="214"/>
      <c r="AC14" s="214">
        <v>1</v>
      </c>
      <c r="AD14" s="214">
        <v>16</v>
      </c>
      <c r="AE14" s="214">
        <v>17</v>
      </c>
      <c r="AF14" s="214">
        <v>33</v>
      </c>
      <c r="AG14" s="214">
        <v>14</v>
      </c>
      <c r="AH14" s="214">
        <v>17</v>
      </c>
      <c r="AI14" s="214">
        <v>31</v>
      </c>
      <c r="AJ14" s="214"/>
      <c r="AK14" s="214">
        <v>1</v>
      </c>
      <c r="AL14" s="214">
        <v>1</v>
      </c>
      <c r="AM14" s="214">
        <v>14</v>
      </c>
      <c r="AN14" s="214">
        <v>15</v>
      </c>
      <c r="AO14" s="214">
        <v>29</v>
      </c>
      <c r="AP14" s="214">
        <v>3</v>
      </c>
      <c r="AQ14" s="214">
        <v>5</v>
      </c>
      <c r="AR14" s="214">
        <v>8</v>
      </c>
      <c r="AS14" s="214">
        <v>12</v>
      </c>
      <c r="AT14" s="214">
        <v>13</v>
      </c>
      <c r="AU14" s="214">
        <v>25</v>
      </c>
      <c r="AV14" s="214"/>
      <c r="AW14" s="214">
        <v>2</v>
      </c>
      <c r="AX14" s="214">
        <v>2</v>
      </c>
      <c r="AY14" s="214">
        <v>16</v>
      </c>
      <c r="AZ14" s="214">
        <v>18</v>
      </c>
      <c r="BA14" s="214">
        <v>34</v>
      </c>
      <c r="BB14" s="214">
        <v>13</v>
      </c>
      <c r="BC14" s="214">
        <v>12</v>
      </c>
      <c r="BD14" s="214">
        <v>25</v>
      </c>
      <c r="BE14" s="214">
        <v>20</v>
      </c>
      <c r="BF14" s="214">
        <v>20</v>
      </c>
      <c r="BG14" s="214">
        <v>40</v>
      </c>
      <c r="BH14" s="214">
        <v>288</v>
      </c>
    </row>
    <row r="15" spans="1:60" x14ac:dyDescent="0.2">
      <c r="A15" s="213" t="s">
        <v>267</v>
      </c>
      <c r="B15" s="214">
        <v>17</v>
      </c>
      <c r="C15" s="214">
        <v>18</v>
      </c>
      <c r="D15" s="214">
        <v>35</v>
      </c>
      <c r="E15" s="214"/>
      <c r="F15" s="214"/>
      <c r="G15" s="214"/>
      <c r="H15" s="214"/>
      <c r="I15" s="214"/>
      <c r="J15" s="214"/>
      <c r="K15" s="214"/>
      <c r="L15" s="214">
        <v>13</v>
      </c>
      <c r="M15" s="214">
        <v>19</v>
      </c>
      <c r="N15" s="214">
        <v>32</v>
      </c>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v>5</v>
      </c>
      <c r="AL15" s="214">
        <v>5</v>
      </c>
      <c r="AM15" s="214"/>
      <c r="AN15" s="214"/>
      <c r="AO15" s="214"/>
      <c r="AP15" s="214"/>
      <c r="AQ15" s="214"/>
      <c r="AR15" s="214"/>
      <c r="AS15" s="214"/>
      <c r="AT15" s="214"/>
      <c r="AU15" s="214"/>
      <c r="AV15" s="214"/>
      <c r="AW15" s="214"/>
      <c r="AX15" s="214"/>
      <c r="AY15" s="214"/>
      <c r="AZ15" s="214"/>
      <c r="BA15" s="214"/>
      <c r="BB15" s="214"/>
      <c r="BC15" s="214"/>
      <c r="BD15" s="214"/>
      <c r="BE15" s="214"/>
      <c r="BF15" s="214"/>
      <c r="BG15" s="214"/>
      <c r="BH15" s="214">
        <v>72</v>
      </c>
    </row>
    <row r="16" spans="1:60" x14ac:dyDescent="0.2">
      <c r="A16" s="213" t="s">
        <v>728</v>
      </c>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v>7</v>
      </c>
      <c r="AK16" s="214">
        <v>9</v>
      </c>
      <c r="AL16" s="214">
        <v>16</v>
      </c>
      <c r="AM16" s="214"/>
      <c r="AN16" s="214"/>
      <c r="AO16" s="214"/>
      <c r="AP16" s="214"/>
      <c r="AQ16" s="214"/>
      <c r="AR16" s="214"/>
      <c r="AS16" s="214"/>
      <c r="AT16" s="214"/>
      <c r="AU16" s="214"/>
      <c r="AV16" s="214"/>
      <c r="AW16" s="214"/>
      <c r="AX16" s="214"/>
      <c r="AY16" s="214"/>
      <c r="AZ16" s="214"/>
      <c r="BA16" s="214"/>
      <c r="BB16" s="214"/>
      <c r="BC16" s="214"/>
      <c r="BD16" s="214"/>
      <c r="BE16" s="214"/>
      <c r="BF16" s="214"/>
      <c r="BG16" s="214"/>
      <c r="BH16" s="214">
        <v>16</v>
      </c>
    </row>
    <row r="17" spans="1:60" x14ac:dyDescent="0.2">
      <c r="A17" s="213" t="s">
        <v>126</v>
      </c>
      <c r="B17" s="214"/>
      <c r="C17" s="214"/>
      <c r="D17" s="214"/>
      <c r="E17" s="214"/>
      <c r="F17" s="214"/>
      <c r="G17" s="214"/>
      <c r="H17" s="214"/>
      <c r="I17" s="214"/>
      <c r="J17" s="214"/>
      <c r="K17" s="214"/>
      <c r="L17" s="214">
        <v>13</v>
      </c>
      <c r="M17" s="214">
        <v>12</v>
      </c>
      <c r="N17" s="214">
        <v>25</v>
      </c>
      <c r="O17" s="214">
        <v>11</v>
      </c>
      <c r="P17" s="214">
        <v>14</v>
      </c>
      <c r="Q17" s="214">
        <v>25</v>
      </c>
      <c r="R17" s="214"/>
      <c r="S17" s="214"/>
      <c r="T17" s="214"/>
      <c r="U17" s="214"/>
      <c r="V17" s="214"/>
      <c r="W17" s="214"/>
      <c r="X17" s="214"/>
      <c r="Y17" s="214"/>
      <c r="Z17" s="214"/>
      <c r="AA17" s="214"/>
      <c r="AB17" s="214"/>
      <c r="AC17" s="214"/>
      <c r="AD17" s="214"/>
      <c r="AE17" s="214"/>
      <c r="AF17" s="214"/>
      <c r="AG17" s="214"/>
      <c r="AH17" s="214"/>
      <c r="AI17" s="214"/>
      <c r="AJ17" s="214"/>
      <c r="AK17" s="214"/>
      <c r="AL17" s="214"/>
      <c r="AM17" s="214"/>
      <c r="AN17" s="214"/>
      <c r="AO17" s="214"/>
      <c r="AP17" s="214"/>
      <c r="AQ17" s="214"/>
      <c r="AR17" s="214"/>
      <c r="AS17" s="214"/>
      <c r="AT17" s="214">
        <v>1</v>
      </c>
      <c r="AU17" s="214">
        <v>1</v>
      </c>
      <c r="AV17" s="214"/>
      <c r="AW17" s="214">
        <v>1</v>
      </c>
      <c r="AX17" s="214">
        <v>1</v>
      </c>
      <c r="AY17" s="214">
        <v>4</v>
      </c>
      <c r="AZ17" s="214">
        <v>6</v>
      </c>
      <c r="BA17" s="214">
        <v>10</v>
      </c>
      <c r="BB17" s="214"/>
      <c r="BC17" s="214"/>
      <c r="BD17" s="214"/>
      <c r="BE17" s="214"/>
      <c r="BF17" s="214"/>
      <c r="BG17" s="214"/>
      <c r="BH17" s="214">
        <v>62</v>
      </c>
    </row>
    <row r="18" spans="1:60" x14ac:dyDescent="0.2">
      <c r="A18" s="213" t="s">
        <v>330</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4"/>
      <c r="AN18" s="214"/>
      <c r="AO18" s="214"/>
      <c r="AP18" s="214"/>
      <c r="AQ18" s="214"/>
      <c r="AR18" s="214"/>
      <c r="AS18" s="214">
        <v>2</v>
      </c>
      <c r="AT18" s="214"/>
      <c r="AU18" s="214">
        <v>2</v>
      </c>
      <c r="AV18" s="214"/>
      <c r="AW18" s="214"/>
      <c r="AX18" s="214"/>
      <c r="AY18" s="214"/>
      <c r="AZ18" s="214"/>
      <c r="BA18" s="214"/>
      <c r="BB18" s="214"/>
      <c r="BC18" s="214"/>
      <c r="BD18" s="214"/>
      <c r="BE18" s="214"/>
      <c r="BF18" s="214"/>
      <c r="BG18" s="214"/>
      <c r="BH18" s="214">
        <v>2</v>
      </c>
    </row>
    <row r="19" spans="1:60" x14ac:dyDescent="0.2">
      <c r="A19" s="213" t="s">
        <v>551</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c r="AT19" s="214">
        <v>4</v>
      </c>
      <c r="AU19" s="214">
        <v>4</v>
      </c>
      <c r="AV19" s="214"/>
      <c r="AW19" s="214"/>
      <c r="AX19" s="214"/>
      <c r="AY19" s="214"/>
      <c r="AZ19" s="214"/>
      <c r="BA19" s="214"/>
      <c r="BB19" s="214"/>
      <c r="BC19" s="214"/>
      <c r="BD19" s="214"/>
      <c r="BE19" s="214">
        <v>19</v>
      </c>
      <c r="BF19" s="214">
        <v>17</v>
      </c>
      <c r="BG19" s="214">
        <v>36</v>
      </c>
      <c r="BH19" s="214">
        <v>40</v>
      </c>
    </row>
    <row r="20" spans="1:60" x14ac:dyDescent="0.2">
      <c r="A20" s="213" t="s">
        <v>655</v>
      </c>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v>1</v>
      </c>
      <c r="AC20" s="214">
        <v>1</v>
      </c>
      <c r="AD20" s="214"/>
      <c r="AE20" s="214"/>
      <c r="AF20" s="214"/>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14"/>
      <c r="BG20" s="214"/>
      <c r="BH20" s="214">
        <v>1</v>
      </c>
    </row>
    <row r="21" spans="1:60" x14ac:dyDescent="0.2">
      <c r="A21" s="213" t="s">
        <v>230</v>
      </c>
      <c r="B21" s="214"/>
      <c r="C21" s="214"/>
      <c r="D21" s="214"/>
      <c r="E21" s="214">
        <v>1</v>
      </c>
      <c r="F21" s="214">
        <v>1</v>
      </c>
      <c r="G21" s="214">
        <v>2</v>
      </c>
      <c r="H21" s="214"/>
      <c r="I21" s="214"/>
      <c r="J21" s="214"/>
      <c r="K21" s="214"/>
      <c r="L21" s="214"/>
      <c r="M21" s="214"/>
      <c r="N21" s="214"/>
      <c r="O21" s="214">
        <v>2</v>
      </c>
      <c r="P21" s="214">
        <v>3</v>
      </c>
      <c r="Q21" s="214">
        <v>5</v>
      </c>
      <c r="R21" s="214"/>
      <c r="S21" s="214"/>
      <c r="T21" s="214"/>
      <c r="U21" s="214"/>
      <c r="V21" s="214"/>
      <c r="W21" s="214"/>
      <c r="X21" s="214"/>
      <c r="Y21" s="214"/>
      <c r="Z21" s="214"/>
      <c r="AA21" s="214"/>
      <c r="AB21" s="214"/>
      <c r="AC21" s="214"/>
      <c r="AD21" s="214"/>
      <c r="AE21" s="214">
        <v>1</v>
      </c>
      <c r="AF21" s="214">
        <v>1</v>
      </c>
      <c r="AG21" s="214"/>
      <c r="AH21" s="214"/>
      <c r="AI21" s="214"/>
      <c r="AJ21" s="214"/>
      <c r="AK21" s="214"/>
      <c r="AL21" s="214"/>
      <c r="AM21" s="214"/>
      <c r="AN21" s="214"/>
      <c r="AO21" s="214"/>
      <c r="AP21" s="214">
        <v>1</v>
      </c>
      <c r="AQ21" s="214">
        <v>2</v>
      </c>
      <c r="AR21" s="214">
        <v>3</v>
      </c>
      <c r="AS21" s="214">
        <v>8</v>
      </c>
      <c r="AT21" s="214">
        <v>8</v>
      </c>
      <c r="AU21" s="214">
        <v>16</v>
      </c>
      <c r="AV21" s="214"/>
      <c r="AW21" s="214"/>
      <c r="AX21" s="214"/>
      <c r="AY21" s="214"/>
      <c r="AZ21" s="214"/>
      <c r="BA21" s="214"/>
      <c r="BB21" s="214">
        <v>10</v>
      </c>
      <c r="BC21" s="214">
        <v>18</v>
      </c>
      <c r="BD21" s="214">
        <v>28</v>
      </c>
      <c r="BE21" s="214"/>
      <c r="BF21" s="214"/>
      <c r="BG21" s="214"/>
      <c r="BH21" s="214">
        <v>55</v>
      </c>
    </row>
    <row r="22" spans="1:60" x14ac:dyDescent="0.2">
      <c r="A22" s="213" t="s">
        <v>504</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v>2</v>
      </c>
      <c r="AB22" s="214">
        <v>3</v>
      </c>
      <c r="AC22" s="214">
        <v>5</v>
      </c>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v>5</v>
      </c>
    </row>
    <row r="23" spans="1:60" x14ac:dyDescent="0.2">
      <c r="A23" s="213" t="s">
        <v>169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v>1</v>
      </c>
      <c r="AB23" s="214">
        <v>1</v>
      </c>
      <c r="AC23" s="214">
        <v>2</v>
      </c>
      <c r="AD23" s="214"/>
      <c r="AE23" s="214"/>
      <c r="AF23" s="214"/>
      <c r="AG23" s="214"/>
      <c r="AH23" s="214"/>
      <c r="AI23" s="214"/>
      <c r="AJ23" s="214"/>
      <c r="AK23" s="214"/>
      <c r="AL23" s="214"/>
      <c r="AM23" s="214"/>
      <c r="AN23" s="214"/>
      <c r="AO23" s="214"/>
      <c r="AP23" s="214"/>
      <c r="AQ23" s="214"/>
      <c r="AR23" s="214"/>
      <c r="AS23" s="214"/>
      <c r="AT23" s="214"/>
      <c r="AU23" s="214"/>
      <c r="AV23" s="214">
        <v>1</v>
      </c>
      <c r="AW23" s="214"/>
      <c r="AX23" s="214">
        <v>1</v>
      </c>
      <c r="AY23" s="214"/>
      <c r="AZ23" s="214"/>
      <c r="BA23" s="214"/>
      <c r="BB23" s="214"/>
      <c r="BC23" s="214"/>
      <c r="BD23" s="214"/>
      <c r="BE23" s="214"/>
      <c r="BF23" s="214"/>
      <c r="BG23" s="214"/>
      <c r="BH23" s="214">
        <v>3</v>
      </c>
    </row>
    <row r="24" spans="1:60" x14ac:dyDescent="0.2">
      <c r="A24" s="213" t="s">
        <v>934</v>
      </c>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v>1</v>
      </c>
      <c r="AL24" s="214">
        <v>1</v>
      </c>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v>1</v>
      </c>
    </row>
    <row r="25" spans="1:60" x14ac:dyDescent="0.2">
      <c r="A25" s="213" t="s">
        <v>318</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v>4</v>
      </c>
      <c r="AL25" s="214">
        <v>4</v>
      </c>
      <c r="AM25" s="214"/>
      <c r="AN25" s="214"/>
      <c r="AO25" s="214"/>
      <c r="AP25" s="214">
        <v>5</v>
      </c>
      <c r="AQ25" s="214">
        <v>7</v>
      </c>
      <c r="AR25" s="214">
        <v>12</v>
      </c>
      <c r="AS25" s="214">
        <v>9</v>
      </c>
      <c r="AT25" s="214">
        <v>12</v>
      </c>
      <c r="AU25" s="214">
        <v>21</v>
      </c>
      <c r="AV25" s="214"/>
      <c r="AW25" s="214"/>
      <c r="AX25" s="214"/>
      <c r="AY25" s="214"/>
      <c r="AZ25" s="214"/>
      <c r="BA25" s="214"/>
      <c r="BB25" s="214"/>
      <c r="BC25" s="214"/>
      <c r="BD25" s="214"/>
      <c r="BE25" s="214"/>
      <c r="BF25" s="214"/>
      <c r="BG25" s="214"/>
      <c r="BH25" s="214">
        <v>37</v>
      </c>
    </row>
    <row r="26" spans="1:60" x14ac:dyDescent="0.2">
      <c r="A26" s="213" t="s">
        <v>191</v>
      </c>
      <c r="B26" s="214"/>
      <c r="C26" s="214">
        <v>5</v>
      </c>
      <c r="D26" s="214">
        <v>5</v>
      </c>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v>2</v>
      </c>
      <c r="AK26" s="214">
        <v>3</v>
      </c>
      <c r="AL26" s="214">
        <v>5</v>
      </c>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v>10</v>
      </c>
    </row>
    <row r="27" spans="1:60" x14ac:dyDescent="0.2">
      <c r="A27" s="213" t="s">
        <v>720</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v>1</v>
      </c>
      <c r="AI27" s="214">
        <v>1</v>
      </c>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v>1</v>
      </c>
    </row>
    <row r="28" spans="1:60" x14ac:dyDescent="0.2">
      <c r="A28" s="213" t="s">
        <v>558</v>
      </c>
      <c r="B28" s="214"/>
      <c r="C28" s="214"/>
      <c r="D28" s="214"/>
      <c r="E28" s="214"/>
      <c r="F28" s="214"/>
      <c r="G28" s="214"/>
      <c r="H28" s="214"/>
      <c r="I28" s="214"/>
      <c r="J28" s="214"/>
      <c r="K28" s="214"/>
      <c r="L28" s="214"/>
      <c r="M28" s="214"/>
      <c r="N28" s="214"/>
      <c r="O28" s="214">
        <v>1</v>
      </c>
      <c r="P28" s="214">
        <v>2</v>
      </c>
      <c r="Q28" s="214">
        <v>3</v>
      </c>
      <c r="R28" s="214"/>
      <c r="S28" s="214"/>
      <c r="T28" s="214"/>
      <c r="U28" s="214"/>
      <c r="V28" s="214"/>
      <c r="W28" s="214"/>
      <c r="X28" s="214"/>
      <c r="Y28" s="214"/>
      <c r="Z28" s="214"/>
      <c r="AA28" s="214">
        <v>4</v>
      </c>
      <c r="AB28" s="214">
        <v>5</v>
      </c>
      <c r="AC28" s="214">
        <v>9</v>
      </c>
      <c r="AD28" s="214"/>
      <c r="AE28" s="214">
        <v>3</v>
      </c>
      <c r="AF28" s="214">
        <v>3</v>
      </c>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c r="BF28" s="214">
        <v>7</v>
      </c>
      <c r="BG28" s="214">
        <v>7</v>
      </c>
      <c r="BH28" s="214">
        <v>22</v>
      </c>
    </row>
    <row r="29" spans="1:60" x14ac:dyDescent="0.2">
      <c r="A29" s="213" t="s">
        <v>941</v>
      </c>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v>4</v>
      </c>
      <c r="AB29" s="214">
        <v>11</v>
      </c>
      <c r="AC29" s="214">
        <v>15</v>
      </c>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v>15</v>
      </c>
    </row>
    <row r="30" spans="1:60" x14ac:dyDescent="0.2">
      <c r="A30" s="213" t="s">
        <v>483</v>
      </c>
      <c r="B30" s="214"/>
      <c r="C30" s="214"/>
      <c r="D30" s="214"/>
      <c r="E30" s="214"/>
      <c r="F30" s="214"/>
      <c r="G30" s="214"/>
      <c r="H30" s="214"/>
      <c r="I30" s="214"/>
      <c r="J30" s="214"/>
      <c r="K30" s="214"/>
      <c r="L30" s="214">
        <v>3</v>
      </c>
      <c r="M30" s="214">
        <v>3</v>
      </c>
      <c r="N30" s="214">
        <v>6</v>
      </c>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4"/>
      <c r="BC30" s="214"/>
      <c r="BD30" s="214"/>
      <c r="BE30" s="214"/>
      <c r="BF30" s="214"/>
      <c r="BG30" s="214"/>
      <c r="BH30" s="214">
        <v>6</v>
      </c>
    </row>
    <row r="31" spans="1:60" x14ac:dyDescent="0.2">
      <c r="A31" s="213" t="s">
        <v>329</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v>1</v>
      </c>
      <c r="AT31" s="214"/>
      <c r="AU31" s="214">
        <v>1</v>
      </c>
      <c r="AV31" s="214"/>
      <c r="AW31" s="214"/>
      <c r="AX31" s="214"/>
      <c r="AY31" s="214"/>
      <c r="AZ31" s="214"/>
      <c r="BA31" s="214"/>
      <c r="BB31" s="214"/>
      <c r="BC31" s="214"/>
      <c r="BD31" s="214"/>
      <c r="BE31" s="214"/>
      <c r="BF31" s="214"/>
      <c r="BG31" s="214"/>
      <c r="BH31" s="214">
        <v>1</v>
      </c>
    </row>
    <row r="32" spans="1:60" x14ac:dyDescent="0.2">
      <c r="A32" s="213" t="s">
        <v>670</v>
      </c>
      <c r="B32" s="214"/>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c r="AH32" s="214">
        <v>1</v>
      </c>
      <c r="AI32" s="214">
        <v>1</v>
      </c>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v>1</v>
      </c>
    </row>
    <row r="33" spans="1:60" x14ac:dyDescent="0.2">
      <c r="A33" s="213" t="s">
        <v>976</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v>6</v>
      </c>
      <c r="BG33" s="214">
        <v>6</v>
      </c>
      <c r="BH33" s="214">
        <v>6</v>
      </c>
    </row>
    <row r="34" spans="1:60" x14ac:dyDescent="0.2">
      <c r="A34" s="213" t="s">
        <v>734</v>
      </c>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v>1</v>
      </c>
      <c r="AO34" s="214">
        <v>1</v>
      </c>
      <c r="AP34" s="214"/>
      <c r="AQ34" s="214"/>
      <c r="AR34" s="214"/>
      <c r="AS34" s="214"/>
      <c r="AT34" s="214"/>
      <c r="AU34" s="214"/>
      <c r="AV34" s="214"/>
      <c r="AW34" s="214"/>
      <c r="AX34" s="214"/>
      <c r="AY34" s="214"/>
      <c r="AZ34" s="214"/>
      <c r="BA34" s="214"/>
      <c r="BB34" s="214"/>
      <c r="BC34" s="214"/>
      <c r="BD34" s="214"/>
      <c r="BE34" s="214"/>
      <c r="BF34" s="214"/>
      <c r="BG34" s="214"/>
      <c r="BH34" s="214">
        <v>1</v>
      </c>
    </row>
    <row r="35" spans="1:60" x14ac:dyDescent="0.2">
      <c r="A35" s="213" t="s">
        <v>188</v>
      </c>
      <c r="B35" s="214">
        <v>9</v>
      </c>
      <c r="C35" s="214">
        <v>14</v>
      </c>
      <c r="D35" s="214">
        <v>23</v>
      </c>
      <c r="E35" s="214"/>
      <c r="F35" s="214"/>
      <c r="G35" s="214"/>
      <c r="H35" s="214">
        <v>20</v>
      </c>
      <c r="I35" s="214">
        <v>20</v>
      </c>
      <c r="J35" s="214"/>
      <c r="K35" s="214"/>
      <c r="L35" s="214"/>
      <c r="M35" s="214"/>
      <c r="N35" s="214"/>
      <c r="O35" s="214"/>
      <c r="P35" s="214"/>
      <c r="Q35" s="214"/>
      <c r="R35" s="214"/>
      <c r="S35" s="214"/>
      <c r="T35" s="214"/>
      <c r="U35" s="214"/>
      <c r="V35" s="214"/>
      <c r="W35" s="214"/>
      <c r="X35" s="214"/>
      <c r="Y35" s="214">
        <v>2</v>
      </c>
      <c r="Z35" s="214">
        <v>2</v>
      </c>
      <c r="AA35" s="214"/>
      <c r="AB35" s="214"/>
      <c r="AC35" s="214"/>
      <c r="AD35" s="214"/>
      <c r="AE35" s="214"/>
      <c r="AF35" s="214"/>
      <c r="AG35" s="214"/>
      <c r="AH35" s="214"/>
      <c r="AI35" s="214"/>
      <c r="AJ35" s="214">
        <v>15</v>
      </c>
      <c r="AK35" s="214">
        <v>18</v>
      </c>
      <c r="AL35" s="214">
        <v>33</v>
      </c>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v>78</v>
      </c>
    </row>
    <row r="36" spans="1:60" x14ac:dyDescent="0.2">
      <c r="A36" s="213" t="s">
        <v>888</v>
      </c>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v>7</v>
      </c>
      <c r="BG36" s="214">
        <v>7</v>
      </c>
      <c r="BH36" s="214">
        <v>7</v>
      </c>
    </row>
    <row r="37" spans="1:60" x14ac:dyDescent="0.2">
      <c r="A37" s="213" t="s">
        <v>682</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v>12</v>
      </c>
      <c r="AT37" s="214">
        <v>13</v>
      </c>
      <c r="AU37" s="214">
        <v>25</v>
      </c>
      <c r="AV37" s="214"/>
      <c r="AW37" s="214"/>
      <c r="AX37" s="214"/>
      <c r="AY37" s="214"/>
      <c r="AZ37" s="214"/>
      <c r="BA37" s="214"/>
      <c r="BB37" s="214"/>
      <c r="BC37" s="214"/>
      <c r="BD37" s="214"/>
      <c r="BE37" s="214"/>
      <c r="BF37" s="214"/>
      <c r="BG37" s="214"/>
      <c r="BH37" s="214">
        <v>25</v>
      </c>
    </row>
    <row r="38" spans="1:60" x14ac:dyDescent="0.2">
      <c r="A38" s="213" t="s">
        <v>895</v>
      </c>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v>2</v>
      </c>
      <c r="AF38" s="214">
        <v>2</v>
      </c>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v>2</v>
      </c>
    </row>
    <row r="39" spans="1:60" x14ac:dyDescent="0.2">
      <c r="A39" s="213" t="s">
        <v>652</v>
      </c>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v>1</v>
      </c>
      <c r="AC39" s="214">
        <v>1</v>
      </c>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v>1</v>
      </c>
    </row>
    <row r="40" spans="1:60" x14ac:dyDescent="0.2">
      <c r="A40" s="213" t="s">
        <v>546</v>
      </c>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v>1</v>
      </c>
      <c r="AB40" s="214">
        <v>9</v>
      </c>
      <c r="AC40" s="214">
        <v>10</v>
      </c>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v>1</v>
      </c>
      <c r="BF40" s="214">
        <v>4</v>
      </c>
      <c r="BG40" s="214">
        <v>5</v>
      </c>
      <c r="BH40" s="214">
        <v>15</v>
      </c>
    </row>
    <row r="41" spans="1:60" x14ac:dyDescent="0.2">
      <c r="A41" s="213" t="s">
        <v>512</v>
      </c>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v>1</v>
      </c>
      <c r="AB41" s="214">
        <v>2</v>
      </c>
      <c r="AC41" s="214">
        <v>3</v>
      </c>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4"/>
      <c r="BH41" s="214">
        <v>3</v>
      </c>
    </row>
    <row r="42" spans="1:60" x14ac:dyDescent="0.2">
      <c r="A42" s="213" t="s">
        <v>182</v>
      </c>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v>7</v>
      </c>
      <c r="AE42" s="214"/>
      <c r="AF42" s="214">
        <v>7</v>
      </c>
      <c r="AG42" s="214"/>
      <c r="AH42" s="214"/>
      <c r="AI42" s="214"/>
      <c r="AJ42" s="214"/>
      <c r="AK42" s="214"/>
      <c r="AL42" s="214"/>
      <c r="AM42" s="214">
        <v>1</v>
      </c>
      <c r="AN42" s="214">
        <v>1</v>
      </c>
      <c r="AO42" s="214">
        <v>2</v>
      </c>
      <c r="AP42" s="214"/>
      <c r="AQ42" s="214"/>
      <c r="AR42" s="214"/>
      <c r="AS42" s="214"/>
      <c r="AT42" s="214"/>
      <c r="AU42" s="214"/>
      <c r="AV42" s="214"/>
      <c r="AW42" s="214"/>
      <c r="AX42" s="214"/>
      <c r="AY42" s="214"/>
      <c r="AZ42" s="214"/>
      <c r="BA42" s="214"/>
      <c r="BB42" s="214"/>
      <c r="BC42" s="214"/>
      <c r="BD42" s="214"/>
      <c r="BE42" s="214"/>
      <c r="BF42" s="214"/>
      <c r="BG42" s="214"/>
      <c r="BH42" s="214">
        <v>9</v>
      </c>
    </row>
    <row r="43" spans="1:60" x14ac:dyDescent="0.2">
      <c r="A43" s="213" t="s">
        <v>272</v>
      </c>
      <c r="B43" s="214">
        <v>5</v>
      </c>
      <c r="C43" s="214">
        <v>17</v>
      </c>
      <c r="D43" s="214">
        <v>22</v>
      </c>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v>9</v>
      </c>
      <c r="AL43" s="214">
        <v>9</v>
      </c>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v>31</v>
      </c>
    </row>
    <row r="44" spans="1:60" x14ac:dyDescent="0.2">
      <c r="A44" s="213" t="s">
        <v>131</v>
      </c>
      <c r="B44" s="214"/>
      <c r="C44" s="214"/>
      <c r="D44" s="214"/>
      <c r="E44" s="214">
        <v>15</v>
      </c>
      <c r="F44" s="214">
        <v>14</v>
      </c>
      <c r="G44" s="214">
        <v>29</v>
      </c>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v>1</v>
      </c>
      <c r="AE44" s="214">
        <v>8</v>
      </c>
      <c r="AF44" s="214">
        <v>9</v>
      </c>
      <c r="AG44" s="214"/>
      <c r="AH44" s="214">
        <v>2</v>
      </c>
      <c r="AI44" s="214">
        <v>2</v>
      </c>
      <c r="AJ44" s="214"/>
      <c r="AK44" s="214"/>
      <c r="AL44" s="214"/>
      <c r="AM44" s="214"/>
      <c r="AN44" s="214"/>
      <c r="AO44" s="214"/>
      <c r="AP44" s="214">
        <v>15</v>
      </c>
      <c r="AQ44" s="214">
        <v>16</v>
      </c>
      <c r="AR44" s="214">
        <v>31</v>
      </c>
      <c r="AS44" s="214">
        <v>7</v>
      </c>
      <c r="AT44" s="214">
        <v>8</v>
      </c>
      <c r="AU44" s="214">
        <v>15</v>
      </c>
      <c r="AV44" s="214">
        <v>13</v>
      </c>
      <c r="AW44" s="214">
        <v>12</v>
      </c>
      <c r="AX44" s="214">
        <v>25</v>
      </c>
      <c r="AY44" s="214">
        <v>2</v>
      </c>
      <c r="AZ44" s="214">
        <v>2</v>
      </c>
      <c r="BA44" s="214">
        <v>4</v>
      </c>
      <c r="BB44" s="214">
        <v>7</v>
      </c>
      <c r="BC44" s="214">
        <v>9</v>
      </c>
      <c r="BD44" s="214">
        <v>16</v>
      </c>
      <c r="BE44" s="214"/>
      <c r="BF44" s="214"/>
      <c r="BG44" s="214"/>
      <c r="BH44" s="214">
        <v>131</v>
      </c>
    </row>
    <row r="45" spans="1:60" x14ac:dyDescent="0.2">
      <c r="A45" s="213" t="s">
        <v>168</v>
      </c>
      <c r="B45" s="214"/>
      <c r="C45" s="214">
        <v>1</v>
      </c>
      <c r="D45" s="214">
        <v>1</v>
      </c>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v>1</v>
      </c>
      <c r="AW45" s="214"/>
      <c r="AX45" s="214">
        <v>1</v>
      </c>
      <c r="AY45" s="214"/>
      <c r="AZ45" s="214"/>
      <c r="BA45" s="214"/>
      <c r="BB45" s="214"/>
      <c r="BC45" s="214"/>
      <c r="BD45" s="214"/>
      <c r="BE45" s="214"/>
      <c r="BF45" s="214"/>
      <c r="BG45" s="214"/>
      <c r="BH45" s="214">
        <v>2</v>
      </c>
    </row>
    <row r="46" spans="1:60" x14ac:dyDescent="0.2">
      <c r="A46" s="213" t="s">
        <v>231</v>
      </c>
      <c r="B46" s="214"/>
      <c r="C46" s="214">
        <v>4</v>
      </c>
      <c r="D46" s="214">
        <v>4</v>
      </c>
      <c r="E46" s="214">
        <v>1</v>
      </c>
      <c r="F46" s="214">
        <v>1</v>
      </c>
      <c r="G46" s="214">
        <v>2</v>
      </c>
      <c r="H46" s="214">
        <v>15</v>
      </c>
      <c r="I46" s="214">
        <v>15</v>
      </c>
      <c r="J46" s="214">
        <v>2</v>
      </c>
      <c r="K46" s="214">
        <v>2</v>
      </c>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v>3</v>
      </c>
      <c r="AR46" s="214">
        <v>3</v>
      </c>
      <c r="AS46" s="214"/>
      <c r="AT46" s="214">
        <v>1</v>
      </c>
      <c r="AU46" s="214">
        <v>1</v>
      </c>
      <c r="AV46" s="214"/>
      <c r="AW46" s="214"/>
      <c r="AX46" s="214"/>
      <c r="AY46" s="214"/>
      <c r="AZ46" s="214"/>
      <c r="BA46" s="214"/>
      <c r="BB46" s="214"/>
      <c r="BC46" s="214"/>
      <c r="BD46" s="214"/>
      <c r="BE46" s="214"/>
      <c r="BF46" s="214"/>
      <c r="BG46" s="214"/>
      <c r="BH46" s="214">
        <v>27</v>
      </c>
    </row>
    <row r="47" spans="1:60" x14ac:dyDescent="0.2">
      <c r="A47" s="213" t="s">
        <v>719</v>
      </c>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v>8</v>
      </c>
      <c r="AU47" s="214">
        <v>8</v>
      </c>
      <c r="AV47" s="214"/>
      <c r="AW47" s="214"/>
      <c r="AX47" s="214"/>
      <c r="AY47" s="214"/>
      <c r="AZ47" s="214"/>
      <c r="BA47" s="214"/>
      <c r="BB47" s="214"/>
      <c r="BC47" s="214"/>
      <c r="BD47" s="214"/>
      <c r="BE47" s="214"/>
      <c r="BF47" s="214">
        <v>3</v>
      </c>
      <c r="BG47" s="214">
        <v>3</v>
      </c>
      <c r="BH47" s="214">
        <v>11</v>
      </c>
    </row>
    <row r="48" spans="1:60" x14ac:dyDescent="0.2">
      <c r="A48" s="213" t="s">
        <v>129</v>
      </c>
      <c r="B48" s="214">
        <v>2</v>
      </c>
      <c r="C48" s="214">
        <v>12</v>
      </c>
      <c r="D48" s="214">
        <v>14</v>
      </c>
      <c r="E48" s="214">
        <v>19</v>
      </c>
      <c r="F48" s="214">
        <v>20</v>
      </c>
      <c r="G48" s="214">
        <v>39</v>
      </c>
      <c r="H48" s="214">
        <v>6</v>
      </c>
      <c r="I48" s="214">
        <v>6</v>
      </c>
      <c r="J48" s="214">
        <v>20</v>
      </c>
      <c r="K48" s="214">
        <v>20</v>
      </c>
      <c r="L48" s="214">
        <v>14</v>
      </c>
      <c r="M48" s="214">
        <v>17</v>
      </c>
      <c r="N48" s="214">
        <v>31</v>
      </c>
      <c r="O48" s="214">
        <v>18</v>
      </c>
      <c r="P48" s="214">
        <v>10</v>
      </c>
      <c r="Q48" s="214">
        <v>28</v>
      </c>
      <c r="R48" s="214">
        <v>4</v>
      </c>
      <c r="S48" s="214"/>
      <c r="T48" s="214">
        <v>4</v>
      </c>
      <c r="U48" s="214"/>
      <c r="V48" s="214"/>
      <c r="W48" s="214"/>
      <c r="X48" s="214">
        <v>18</v>
      </c>
      <c r="Y48" s="214">
        <v>13</v>
      </c>
      <c r="Z48" s="214">
        <v>31</v>
      </c>
      <c r="AA48" s="214">
        <v>4</v>
      </c>
      <c r="AB48" s="214"/>
      <c r="AC48" s="214">
        <v>4</v>
      </c>
      <c r="AD48" s="214">
        <v>7</v>
      </c>
      <c r="AE48" s="214">
        <v>4</v>
      </c>
      <c r="AF48" s="214">
        <v>11</v>
      </c>
      <c r="AG48" s="214"/>
      <c r="AH48" s="214"/>
      <c r="AI48" s="214"/>
      <c r="AJ48" s="214">
        <v>1</v>
      </c>
      <c r="AK48" s="214">
        <v>2</v>
      </c>
      <c r="AL48" s="214">
        <v>3</v>
      </c>
      <c r="AM48" s="214">
        <v>2</v>
      </c>
      <c r="AN48" s="214"/>
      <c r="AO48" s="214">
        <v>2</v>
      </c>
      <c r="AP48" s="214">
        <v>15</v>
      </c>
      <c r="AQ48" s="214">
        <v>15</v>
      </c>
      <c r="AR48" s="214">
        <v>30</v>
      </c>
      <c r="AS48" s="214">
        <v>18</v>
      </c>
      <c r="AT48" s="214">
        <v>20</v>
      </c>
      <c r="AU48" s="214">
        <v>38</v>
      </c>
      <c r="AV48" s="214">
        <v>19</v>
      </c>
      <c r="AW48" s="214">
        <v>20</v>
      </c>
      <c r="AX48" s="214">
        <v>39</v>
      </c>
      <c r="AY48" s="214">
        <v>17</v>
      </c>
      <c r="AZ48" s="214">
        <v>18</v>
      </c>
      <c r="BA48" s="214">
        <v>35</v>
      </c>
      <c r="BB48" s="214">
        <v>16</v>
      </c>
      <c r="BC48" s="214">
        <v>19</v>
      </c>
      <c r="BD48" s="214">
        <v>35</v>
      </c>
      <c r="BE48" s="214">
        <v>20</v>
      </c>
      <c r="BF48" s="214">
        <v>20</v>
      </c>
      <c r="BG48" s="214">
        <v>40</v>
      </c>
      <c r="BH48" s="214">
        <v>410</v>
      </c>
    </row>
    <row r="49" spans="1:60" x14ac:dyDescent="0.2">
      <c r="A49" s="213" t="s">
        <v>190</v>
      </c>
      <c r="B49" s="214"/>
      <c r="C49" s="214">
        <v>1</v>
      </c>
      <c r="D49" s="214">
        <v>1</v>
      </c>
      <c r="E49" s="214"/>
      <c r="F49" s="214"/>
      <c r="G49" s="214"/>
      <c r="H49" s="214">
        <v>2</v>
      </c>
      <c r="I49" s="214">
        <v>2</v>
      </c>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v>1</v>
      </c>
      <c r="AK49" s="214"/>
      <c r="AL49" s="214">
        <v>1</v>
      </c>
      <c r="AM49" s="214"/>
      <c r="AN49" s="214"/>
      <c r="AO49" s="214"/>
      <c r="AP49" s="214"/>
      <c r="AQ49" s="214"/>
      <c r="AR49" s="214"/>
      <c r="AS49" s="214"/>
      <c r="AT49" s="214"/>
      <c r="AU49" s="214"/>
      <c r="AV49" s="214"/>
      <c r="AW49" s="214"/>
      <c r="AX49" s="214"/>
      <c r="AY49" s="214"/>
      <c r="AZ49" s="214"/>
      <c r="BA49" s="214"/>
      <c r="BB49" s="214"/>
      <c r="BC49" s="214"/>
      <c r="BD49" s="214"/>
      <c r="BE49" s="214"/>
      <c r="BF49" s="214"/>
      <c r="BG49" s="214"/>
      <c r="BH49" s="214">
        <v>4</v>
      </c>
    </row>
    <row r="50" spans="1:60" x14ac:dyDescent="0.2">
      <c r="A50" s="213" t="s">
        <v>480</v>
      </c>
      <c r="B50" s="214"/>
      <c r="C50" s="214">
        <v>3</v>
      </c>
      <c r="D50" s="214">
        <v>3</v>
      </c>
      <c r="E50" s="214"/>
      <c r="F50" s="214"/>
      <c r="G50" s="214"/>
      <c r="H50" s="214"/>
      <c r="I50" s="214"/>
      <c r="J50" s="214"/>
      <c r="K50" s="214"/>
      <c r="L50" s="214">
        <v>5</v>
      </c>
      <c r="M50" s="214">
        <v>8</v>
      </c>
      <c r="N50" s="214">
        <v>13</v>
      </c>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4"/>
      <c r="BH50" s="214">
        <v>16</v>
      </c>
    </row>
    <row r="51" spans="1:60" x14ac:dyDescent="0.2">
      <c r="A51" s="213" t="s">
        <v>298</v>
      </c>
      <c r="B51" s="214"/>
      <c r="C51" s="214"/>
      <c r="D51" s="214"/>
      <c r="E51" s="214"/>
      <c r="F51" s="214"/>
      <c r="G51" s="214"/>
      <c r="H51" s="214"/>
      <c r="I51" s="214"/>
      <c r="J51" s="214"/>
      <c r="K51" s="214"/>
      <c r="L51" s="214"/>
      <c r="M51" s="214"/>
      <c r="N51" s="214"/>
      <c r="O51" s="214"/>
      <c r="P51" s="214"/>
      <c r="Q51" s="214"/>
      <c r="R51" s="214">
        <v>3</v>
      </c>
      <c r="S51" s="214"/>
      <c r="T51" s="214">
        <v>3</v>
      </c>
      <c r="U51" s="214">
        <v>1</v>
      </c>
      <c r="V51" s="214"/>
      <c r="W51" s="214">
        <v>1</v>
      </c>
      <c r="X51" s="214"/>
      <c r="Y51" s="214"/>
      <c r="Z51" s="214"/>
      <c r="AA51" s="214"/>
      <c r="AB51" s="214"/>
      <c r="AC51" s="214"/>
      <c r="AD51" s="214"/>
      <c r="AE51" s="214"/>
      <c r="AF51" s="214"/>
      <c r="AG51" s="214">
        <v>1</v>
      </c>
      <c r="AH51" s="214"/>
      <c r="AI51" s="214">
        <v>1</v>
      </c>
      <c r="AJ51" s="214">
        <v>11</v>
      </c>
      <c r="AK51" s="214"/>
      <c r="AL51" s="214">
        <v>11</v>
      </c>
      <c r="AM51" s="214"/>
      <c r="AN51" s="214"/>
      <c r="AO51" s="214"/>
      <c r="AP51" s="214">
        <v>2</v>
      </c>
      <c r="AQ51" s="214">
        <v>4</v>
      </c>
      <c r="AR51" s="214">
        <v>6</v>
      </c>
      <c r="AS51" s="214"/>
      <c r="AT51" s="214">
        <v>5</v>
      </c>
      <c r="AU51" s="214">
        <v>5</v>
      </c>
      <c r="AV51" s="214"/>
      <c r="AW51" s="214">
        <v>14</v>
      </c>
      <c r="AX51" s="214">
        <v>14</v>
      </c>
      <c r="AY51" s="214"/>
      <c r="AZ51" s="214"/>
      <c r="BA51" s="214"/>
      <c r="BB51" s="214"/>
      <c r="BC51" s="214"/>
      <c r="BD51" s="214"/>
      <c r="BE51" s="214"/>
      <c r="BF51" s="214"/>
      <c r="BG51" s="214"/>
      <c r="BH51" s="214">
        <v>41</v>
      </c>
    </row>
    <row r="52" spans="1:60" x14ac:dyDescent="0.2">
      <c r="A52" s="213" t="s">
        <v>161</v>
      </c>
      <c r="B52" s="214">
        <v>2</v>
      </c>
      <c r="C52" s="214">
        <v>3</v>
      </c>
      <c r="D52" s="214">
        <v>5</v>
      </c>
      <c r="E52" s="214"/>
      <c r="F52" s="214"/>
      <c r="G52" s="214"/>
      <c r="H52" s="214">
        <v>12</v>
      </c>
      <c r="I52" s="214">
        <v>12</v>
      </c>
      <c r="J52" s="214"/>
      <c r="K52" s="214"/>
      <c r="L52" s="214">
        <v>4</v>
      </c>
      <c r="M52" s="214">
        <v>4</v>
      </c>
      <c r="N52" s="214">
        <v>8</v>
      </c>
      <c r="O52" s="214">
        <v>12</v>
      </c>
      <c r="P52" s="214"/>
      <c r="Q52" s="214">
        <v>12</v>
      </c>
      <c r="R52" s="214"/>
      <c r="S52" s="214"/>
      <c r="T52" s="214"/>
      <c r="U52" s="214">
        <v>1</v>
      </c>
      <c r="V52" s="214"/>
      <c r="W52" s="214">
        <v>1</v>
      </c>
      <c r="X52" s="214"/>
      <c r="Y52" s="214"/>
      <c r="Z52" s="214"/>
      <c r="AA52" s="214"/>
      <c r="AB52" s="214"/>
      <c r="AC52" s="214"/>
      <c r="AD52" s="214">
        <v>1</v>
      </c>
      <c r="AE52" s="214"/>
      <c r="AF52" s="214">
        <v>1</v>
      </c>
      <c r="AG52" s="214">
        <v>1</v>
      </c>
      <c r="AH52" s="214"/>
      <c r="AI52" s="214">
        <v>1</v>
      </c>
      <c r="AJ52" s="214"/>
      <c r="AK52" s="214"/>
      <c r="AL52" s="214"/>
      <c r="AM52" s="214"/>
      <c r="AN52" s="214"/>
      <c r="AO52" s="214"/>
      <c r="AP52" s="214">
        <v>8</v>
      </c>
      <c r="AQ52" s="214">
        <v>3</v>
      </c>
      <c r="AR52" s="214">
        <v>11</v>
      </c>
      <c r="AS52" s="214">
        <v>5</v>
      </c>
      <c r="AT52" s="214">
        <v>17</v>
      </c>
      <c r="AU52" s="214">
        <v>22</v>
      </c>
      <c r="AV52" s="214">
        <v>12</v>
      </c>
      <c r="AW52" s="214">
        <v>13</v>
      </c>
      <c r="AX52" s="214">
        <v>25</v>
      </c>
      <c r="AY52" s="214"/>
      <c r="AZ52" s="214">
        <v>6</v>
      </c>
      <c r="BA52" s="214">
        <v>6</v>
      </c>
      <c r="BB52" s="214">
        <v>7</v>
      </c>
      <c r="BC52" s="214">
        <v>6</v>
      </c>
      <c r="BD52" s="214">
        <v>13</v>
      </c>
      <c r="BE52" s="214"/>
      <c r="BF52" s="214"/>
      <c r="BG52" s="214"/>
      <c r="BH52" s="214">
        <v>117</v>
      </c>
    </row>
    <row r="53" spans="1:60" x14ac:dyDescent="0.2">
      <c r="A53" s="213" t="s">
        <v>977</v>
      </c>
      <c r="B53" s="214"/>
      <c r="C53" s="214"/>
      <c r="D53" s="214"/>
      <c r="E53" s="214"/>
      <c r="F53" s="214"/>
      <c r="G53" s="214"/>
      <c r="H53" s="214"/>
      <c r="I53" s="214"/>
      <c r="J53" s="214"/>
      <c r="K53" s="214"/>
      <c r="L53" s="214"/>
      <c r="M53" s="214"/>
      <c r="N53" s="214"/>
      <c r="O53" s="214">
        <v>1</v>
      </c>
      <c r="P53" s="214"/>
      <c r="Q53" s="214">
        <v>1</v>
      </c>
      <c r="R53" s="214"/>
      <c r="S53" s="214"/>
      <c r="T53" s="214"/>
      <c r="U53" s="214"/>
      <c r="V53" s="214"/>
      <c r="W53" s="214"/>
      <c r="X53" s="214"/>
      <c r="Y53" s="214"/>
      <c r="Z53" s="214"/>
      <c r="AA53" s="214"/>
      <c r="AB53" s="214"/>
      <c r="AC53" s="214"/>
      <c r="AD53" s="214"/>
      <c r="AE53" s="214">
        <v>1</v>
      </c>
      <c r="AF53" s="214">
        <v>1</v>
      </c>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4"/>
      <c r="BH53" s="214">
        <v>2</v>
      </c>
    </row>
    <row r="54" spans="1:60" x14ac:dyDescent="0.2">
      <c r="A54" s="213" t="s">
        <v>485</v>
      </c>
      <c r="B54" s="214"/>
      <c r="C54" s="214"/>
      <c r="D54" s="214"/>
      <c r="E54" s="214"/>
      <c r="F54" s="214"/>
      <c r="G54" s="214"/>
      <c r="H54" s="214"/>
      <c r="I54" s="214"/>
      <c r="J54" s="214"/>
      <c r="K54" s="214"/>
      <c r="L54" s="214"/>
      <c r="M54" s="214"/>
      <c r="N54" s="214"/>
      <c r="O54" s="214">
        <v>4</v>
      </c>
      <c r="P54" s="214">
        <v>5</v>
      </c>
      <c r="Q54" s="214">
        <v>9</v>
      </c>
      <c r="R54" s="214"/>
      <c r="S54" s="214"/>
      <c r="T54" s="214"/>
      <c r="U54" s="214"/>
      <c r="V54" s="214"/>
      <c r="W54" s="214"/>
      <c r="X54" s="214"/>
      <c r="Y54" s="214"/>
      <c r="Z54" s="214"/>
      <c r="AA54" s="214"/>
      <c r="AB54" s="214"/>
      <c r="AC54" s="214"/>
      <c r="AD54" s="214"/>
      <c r="AE54" s="214">
        <v>1</v>
      </c>
      <c r="AF54" s="214">
        <v>1</v>
      </c>
      <c r="AG54" s="214"/>
      <c r="AH54" s="214"/>
      <c r="AI54" s="214"/>
      <c r="AJ54" s="214"/>
      <c r="AK54" s="214"/>
      <c r="AL54" s="214"/>
      <c r="AM54" s="214"/>
      <c r="AN54" s="214">
        <v>1</v>
      </c>
      <c r="AO54" s="214">
        <v>1</v>
      </c>
      <c r="AP54" s="214"/>
      <c r="AQ54" s="214"/>
      <c r="AR54" s="214"/>
      <c r="AS54" s="214"/>
      <c r="AT54" s="214"/>
      <c r="AU54" s="214"/>
      <c r="AV54" s="214"/>
      <c r="AW54" s="214"/>
      <c r="AX54" s="214"/>
      <c r="AY54" s="214"/>
      <c r="AZ54" s="214"/>
      <c r="BA54" s="214"/>
      <c r="BB54" s="214"/>
      <c r="BC54" s="214"/>
      <c r="BD54" s="214"/>
      <c r="BE54" s="214"/>
      <c r="BF54" s="214"/>
      <c r="BG54" s="214"/>
      <c r="BH54" s="214">
        <v>11</v>
      </c>
    </row>
    <row r="55" spans="1:60" x14ac:dyDescent="0.2">
      <c r="A55" s="213" t="s">
        <v>521</v>
      </c>
      <c r="B55" s="214"/>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v>1</v>
      </c>
      <c r="AB55" s="214"/>
      <c r="AC55" s="214">
        <v>1</v>
      </c>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v>1</v>
      </c>
    </row>
    <row r="56" spans="1:60" x14ac:dyDescent="0.2">
      <c r="A56" s="213" t="s">
        <v>308</v>
      </c>
      <c r="B56" s="214"/>
      <c r="C56" s="214">
        <v>1</v>
      </c>
      <c r="D56" s="214">
        <v>1</v>
      </c>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v>2</v>
      </c>
      <c r="AE56" s="214">
        <v>3</v>
      </c>
      <c r="AF56" s="214">
        <v>5</v>
      </c>
      <c r="AG56" s="214"/>
      <c r="AH56" s="214"/>
      <c r="AI56" s="214"/>
      <c r="AJ56" s="214"/>
      <c r="AK56" s="214"/>
      <c r="AL56" s="214"/>
      <c r="AM56" s="214">
        <v>3</v>
      </c>
      <c r="AN56" s="214">
        <v>4</v>
      </c>
      <c r="AO56" s="214">
        <v>7</v>
      </c>
      <c r="AP56" s="214"/>
      <c r="AQ56" s="214"/>
      <c r="AR56" s="214"/>
      <c r="AS56" s="214"/>
      <c r="AT56" s="214"/>
      <c r="AU56" s="214"/>
      <c r="AV56" s="214">
        <v>1</v>
      </c>
      <c r="AW56" s="214">
        <v>1</v>
      </c>
      <c r="AX56" s="214">
        <v>2</v>
      </c>
      <c r="AY56" s="214"/>
      <c r="AZ56" s="214"/>
      <c r="BA56" s="214"/>
      <c r="BB56" s="214"/>
      <c r="BC56" s="214"/>
      <c r="BD56" s="214"/>
      <c r="BE56" s="214"/>
      <c r="BF56" s="214"/>
      <c r="BG56" s="214"/>
      <c r="BH56" s="214">
        <v>15</v>
      </c>
    </row>
    <row r="57" spans="1:60" x14ac:dyDescent="0.2">
      <c r="A57" s="213" t="s">
        <v>499</v>
      </c>
      <c r="B57" s="214"/>
      <c r="C57" s="214"/>
      <c r="D57" s="214"/>
      <c r="E57" s="214"/>
      <c r="F57" s="214"/>
      <c r="G57" s="214"/>
      <c r="H57" s="214"/>
      <c r="I57" s="214"/>
      <c r="J57" s="214"/>
      <c r="K57" s="214"/>
      <c r="L57" s="214"/>
      <c r="M57" s="214"/>
      <c r="N57" s="214"/>
      <c r="O57" s="214">
        <v>1</v>
      </c>
      <c r="P57" s="214">
        <v>1</v>
      </c>
      <c r="Q57" s="214">
        <v>2</v>
      </c>
      <c r="R57" s="214">
        <v>1</v>
      </c>
      <c r="S57" s="214">
        <v>2</v>
      </c>
      <c r="T57" s="214">
        <v>3</v>
      </c>
      <c r="U57" s="214"/>
      <c r="V57" s="214"/>
      <c r="W57" s="214"/>
      <c r="X57" s="214"/>
      <c r="Y57" s="214"/>
      <c r="Z57" s="214"/>
      <c r="AA57" s="214">
        <v>1</v>
      </c>
      <c r="AB57" s="214">
        <v>2</v>
      </c>
      <c r="AC57" s="214">
        <v>3</v>
      </c>
      <c r="AD57" s="214">
        <v>4</v>
      </c>
      <c r="AE57" s="214">
        <v>4</v>
      </c>
      <c r="AF57" s="214">
        <v>8</v>
      </c>
      <c r="AG57" s="214"/>
      <c r="AH57" s="214">
        <v>3</v>
      </c>
      <c r="AI57" s="214">
        <v>3</v>
      </c>
      <c r="AJ57" s="214"/>
      <c r="AK57" s="214"/>
      <c r="AL57" s="214"/>
      <c r="AM57" s="214"/>
      <c r="AN57" s="214"/>
      <c r="AO57" s="214"/>
      <c r="AP57" s="214"/>
      <c r="AQ57" s="214"/>
      <c r="AR57" s="214"/>
      <c r="AS57" s="214"/>
      <c r="AT57" s="214"/>
      <c r="AU57" s="214"/>
      <c r="AV57" s="214"/>
      <c r="AW57" s="214"/>
      <c r="AX57" s="214"/>
      <c r="AY57" s="214"/>
      <c r="AZ57" s="214"/>
      <c r="BA57" s="214"/>
      <c r="BB57" s="214"/>
      <c r="BC57" s="214"/>
      <c r="BD57" s="214"/>
      <c r="BE57" s="214"/>
      <c r="BF57" s="214"/>
      <c r="BG57" s="214"/>
      <c r="BH57" s="214">
        <v>19</v>
      </c>
    </row>
    <row r="58" spans="1:60" x14ac:dyDescent="0.2">
      <c r="A58" s="213" t="s">
        <v>486</v>
      </c>
      <c r="B58" s="214"/>
      <c r="C58" s="214"/>
      <c r="D58" s="214"/>
      <c r="E58" s="214"/>
      <c r="F58" s="214"/>
      <c r="G58" s="214"/>
      <c r="H58" s="214">
        <v>1</v>
      </c>
      <c r="I58" s="214">
        <v>1</v>
      </c>
      <c r="J58" s="214"/>
      <c r="K58" s="214"/>
      <c r="L58" s="214"/>
      <c r="M58" s="214"/>
      <c r="N58" s="214"/>
      <c r="O58" s="214">
        <v>2</v>
      </c>
      <c r="P58" s="214">
        <v>4</v>
      </c>
      <c r="Q58" s="214">
        <v>6</v>
      </c>
      <c r="R58" s="214"/>
      <c r="S58" s="214"/>
      <c r="T58" s="214"/>
      <c r="U58" s="214"/>
      <c r="V58" s="214"/>
      <c r="W58" s="214"/>
      <c r="X58" s="214"/>
      <c r="Y58" s="214"/>
      <c r="Z58" s="214"/>
      <c r="AA58" s="214">
        <v>1</v>
      </c>
      <c r="AB58" s="214">
        <v>1</v>
      </c>
      <c r="AC58" s="214">
        <v>2</v>
      </c>
      <c r="AD58" s="214"/>
      <c r="AE58" s="214"/>
      <c r="AF58" s="214"/>
      <c r="AG58" s="214"/>
      <c r="AH58" s="214"/>
      <c r="AI58" s="214"/>
      <c r="AJ58" s="214"/>
      <c r="AK58" s="214"/>
      <c r="AL58" s="214"/>
      <c r="AM58" s="214">
        <v>1</v>
      </c>
      <c r="AN58" s="214"/>
      <c r="AO58" s="214">
        <v>1</v>
      </c>
      <c r="AP58" s="214"/>
      <c r="AQ58" s="214"/>
      <c r="AR58" s="214"/>
      <c r="AS58" s="214"/>
      <c r="AT58" s="214"/>
      <c r="AU58" s="214"/>
      <c r="AV58" s="214"/>
      <c r="AW58" s="214"/>
      <c r="AX58" s="214"/>
      <c r="AY58" s="214"/>
      <c r="AZ58" s="214"/>
      <c r="BA58" s="214"/>
      <c r="BB58" s="214"/>
      <c r="BC58" s="214"/>
      <c r="BD58" s="214"/>
      <c r="BE58" s="214"/>
      <c r="BF58" s="214"/>
      <c r="BG58" s="214"/>
      <c r="BH58" s="214">
        <v>10</v>
      </c>
    </row>
    <row r="59" spans="1:60" x14ac:dyDescent="0.2">
      <c r="A59" s="213" t="s">
        <v>715</v>
      </c>
      <c r="B59" s="214"/>
      <c r="C59" s="214"/>
      <c r="D59" s="214"/>
      <c r="E59" s="214"/>
      <c r="F59" s="214">
        <v>1</v>
      </c>
      <c r="G59" s="214">
        <v>1</v>
      </c>
      <c r="H59" s="214"/>
      <c r="I59" s="214"/>
      <c r="J59" s="214"/>
      <c r="K59" s="214"/>
      <c r="L59" s="214"/>
      <c r="M59" s="214"/>
      <c r="N59" s="214"/>
      <c r="O59" s="214"/>
      <c r="P59" s="214"/>
      <c r="Q59" s="214"/>
      <c r="R59" s="214"/>
      <c r="S59" s="214"/>
      <c r="T59" s="214"/>
      <c r="U59" s="214"/>
      <c r="V59" s="214"/>
      <c r="W59" s="214"/>
      <c r="X59" s="214"/>
      <c r="Y59" s="214"/>
      <c r="Z59" s="214"/>
      <c r="AA59" s="214"/>
      <c r="AB59" s="214"/>
      <c r="AC59" s="214"/>
      <c r="AD59" s="214">
        <v>1</v>
      </c>
      <c r="AE59" s="214"/>
      <c r="AF59" s="214">
        <v>1</v>
      </c>
      <c r="AG59" s="214">
        <v>1</v>
      </c>
      <c r="AH59" s="214"/>
      <c r="AI59" s="214">
        <v>1</v>
      </c>
      <c r="AJ59" s="214"/>
      <c r="AK59" s="214"/>
      <c r="AL59" s="214"/>
      <c r="AM59" s="214">
        <v>1</v>
      </c>
      <c r="AN59" s="214"/>
      <c r="AO59" s="214">
        <v>1</v>
      </c>
      <c r="AP59" s="214"/>
      <c r="AQ59" s="214"/>
      <c r="AR59" s="214"/>
      <c r="AS59" s="214"/>
      <c r="AT59" s="214"/>
      <c r="AU59" s="214"/>
      <c r="AV59" s="214"/>
      <c r="AW59" s="214"/>
      <c r="AX59" s="214"/>
      <c r="AY59" s="214"/>
      <c r="AZ59" s="214"/>
      <c r="BA59" s="214"/>
      <c r="BB59" s="214"/>
      <c r="BC59" s="214"/>
      <c r="BD59" s="214"/>
      <c r="BE59" s="214"/>
      <c r="BF59" s="214"/>
      <c r="BG59" s="214"/>
      <c r="BH59" s="214">
        <v>4</v>
      </c>
    </row>
    <row r="60" spans="1:60" x14ac:dyDescent="0.2">
      <c r="A60" s="213" t="s">
        <v>653</v>
      </c>
      <c r="B60" s="214"/>
      <c r="C60" s="214"/>
      <c r="D60" s="214"/>
      <c r="E60" s="214"/>
      <c r="F60" s="214"/>
      <c r="G60" s="214"/>
      <c r="H60" s="214"/>
      <c r="I60" s="214"/>
      <c r="J60" s="214"/>
      <c r="K60" s="214"/>
      <c r="L60" s="214"/>
      <c r="M60" s="214"/>
      <c r="N60" s="214"/>
      <c r="O60" s="214"/>
      <c r="P60" s="214"/>
      <c r="Q60" s="214"/>
      <c r="R60" s="214"/>
      <c r="S60" s="214"/>
      <c r="T60" s="214"/>
      <c r="U60" s="214"/>
      <c r="V60" s="214"/>
      <c r="W60" s="214"/>
      <c r="X60" s="214"/>
      <c r="Y60" s="214"/>
      <c r="Z60" s="214"/>
      <c r="AA60" s="214">
        <v>5</v>
      </c>
      <c r="AB60" s="214">
        <v>7</v>
      </c>
      <c r="AC60" s="214">
        <v>12</v>
      </c>
      <c r="AD60" s="214"/>
      <c r="AE60" s="214"/>
      <c r="AF60" s="214"/>
      <c r="AG60" s="214"/>
      <c r="AH60" s="214">
        <v>1</v>
      </c>
      <c r="AI60" s="214">
        <v>1</v>
      </c>
      <c r="AJ60" s="214"/>
      <c r="AK60" s="214"/>
      <c r="AL60" s="214"/>
      <c r="AM60" s="214"/>
      <c r="AN60" s="214"/>
      <c r="AO60" s="214"/>
      <c r="AP60" s="214"/>
      <c r="AQ60" s="214"/>
      <c r="AR60" s="214"/>
      <c r="AS60" s="214"/>
      <c r="AT60" s="214"/>
      <c r="AU60" s="214"/>
      <c r="AV60" s="214"/>
      <c r="AW60" s="214"/>
      <c r="AX60" s="214"/>
      <c r="AY60" s="214"/>
      <c r="AZ60" s="214"/>
      <c r="BA60" s="214"/>
      <c r="BB60" s="214"/>
      <c r="BC60" s="214"/>
      <c r="BD60" s="214"/>
      <c r="BE60" s="214"/>
      <c r="BF60" s="214"/>
      <c r="BG60" s="214"/>
      <c r="BH60" s="214">
        <v>13</v>
      </c>
    </row>
    <row r="61" spans="1:60" x14ac:dyDescent="0.2">
      <c r="A61" s="213" t="s">
        <v>669</v>
      </c>
      <c r="B61" s="214"/>
      <c r="C61" s="214"/>
      <c r="D61" s="214"/>
      <c r="E61" s="214"/>
      <c r="F61" s="214"/>
      <c r="G61" s="214"/>
      <c r="H61" s="214"/>
      <c r="I61" s="214"/>
      <c r="J61" s="214"/>
      <c r="K61" s="214"/>
      <c r="L61" s="214"/>
      <c r="M61" s="214"/>
      <c r="N61" s="214"/>
      <c r="O61" s="214">
        <v>2</v>
      </c>
      <c r="P61" s="214">
        <v>2</v>
      </c>
      <c r="Q61" s="214">
        <v>4</v>
      </c>
      <c r="R61" s="214"/>
      <c r="S61" s="214"/>
      <c r="T61" s="214"/>
      <c r="U61" s="214"/>
      <c r="V61" s="214"/>
      <c r="W61" s="214"/>
      <c r="X61" s="214"/>
      <c r="Y61" s="214"/>
      <c r="Z61" s="214"/>
      <c r="AA61" s="214"/>
      <c r="AB61" s="214"/>
      <c r="AC61" s="214"/>
      <c r="AD61" s="214"/>
      <c r="AE61" s="214"/>
      <c r="AF61" s="214"/>
      <c r="AG61" s="214"/>
      <c r="AH61" s="214"/>
      <c r="AI61" s="214"/>
      <c r="AJ61" s="214"/>
      <c r="AK61" s="214"/>
      <c r="AL61" s="214"/>
      <c r="AM61" s="214"/>
      <c r="AN61" s="214"/>
      <c r="AO61" s="214"/>
      <c r="AP61" s="214"/>
      <c r="AQ61" s="214"/>
      <c r="AR61" s="214"/>
      <c r="AS61" s="214"/>
      <c r="AT61" s="214"/>
      <c r="AU61" s="214"/>
      <c r="AV61" s="214"/>
      <c r="AW61" s="214"/>
      <c r="AX61" s="214"/>
      <c r="AY61" s="214"/>
      <c r="AZ61" s="214"/>
      <c r="BA61" s="214"/>
      <c r="BB61" s="214"/>
      <c r="BC61" s="214"/>
      <c r="BD61" s="214"/>
      <c r="BE61" s="214"/>
      <c r="BF61" s="214"/>
      <c r="BG61" s="214"/>
      <c r="BH61" s="214">
        <v>4</v>
      </c>
    </row>
    <row r="62" spans="1:60" x14ac:dyDescent="0.2">
      <c r="A62" s="213" t="s">
        <v>269</v>
      </c>
      <c r="B62" s="214">
        <v>4</v>
      </c>
      <c r="C62" s="214">
        <v>4</v>
      </c>
      <c r="D62" s="214">
        <v>8</v>
      </c>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4"/>
      <c r="AI62" s="214"/>
      <c r="AJ62" s="214"/>
      <c r="AK62" s="214"/>
      <c r="AL62" s="214"/>
      <c r="AM62" s="214"/>
      <c r="AN62" s="214"/>
      <c r="AO62" s="214"/>
      <c r="AP62" s="214"/>
      <c r="AQ62" s="214"/>
      <c r="AR62" s="214"/>
      <c r="AS62" s="214"/>
      <c r="AT62" s="214"/>
      <c r="AU62" s="214"/>
      <c r="AV62" s="214"/>
      <c r="AW62" s="214"/>
      <c r="AX62" s="214"/>
      <c r="AY62" s="214"/>
      <c r="AZ62" s="214"/>
      <c r="BA62" s="214"/>
      <c r="BB62" s="214"/>
      <c r="BC62" s="214"/>
      <c r="BD62" s="214"/>
      <c r="BE62" s="214"/>
      <c r="BF62" s="214"/>
      <c r="BG62" s="214"/>
      <c r="BH62" s="214">
        <v>8</v>
      </c>
    </row>
    <row r="63" spans="1:60" x14ac:dyDescent="0.2">
      <c r="A63" s="213" t="s">
        <v>978</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c r="AK63" s="214"/>
      <c r="AL63" s="214"/>
      <c r="AM63" s="214"/>
      <c r="AN63" s="214"/>
      <c r="AO63" s="214"/>
      <c r="AP63" s="214"/>
      <c r="AQ63" s="214"/>
      <c r="AR63" s="214"/>
      <c r="AS63" s="214"/>
      <c r="AT63" s="214"/>
      <c r="AU63" s="214"/>
      <c r="AV63" s="214"/>
      <c r="AW63" s="214"/>
      <c r="AX63" s="214"/>
      <c r="AY63" s="214"/>
      <c r="AZ63" s="214"/>
      <c r="BA63" s="214"/>
      <c r="BB63" s="214"/>
      <c r="BC63" s="214"/>
      <c r="BD63" s="214"/>
      <c r="BE63" s="214">
        <v>1</v>
      </c>
      <c r="BF63" s="214">
        <v>3</v>
      </c>
      <c r="BG63" s="214">
        <v>4</v>
      </c>
      <c r="BH63" s="214">
        <v>4</v>
      </c>
    </row>
    <row r="64" spans="1:60" x14ac:dyDescent="0.2">
      <c r="A64" s="213" t="s">
        <v>554</v>
      </c>
      <c r="B64" s="214"/>
      <c r="C64" s="214"/>
      <c r="D64" s="214"/>
      <c r="E64" s="214"/>
      <c r="F64" s="214"/>
      <c r="G64" s="214"/>
      <c r="H64" s="214"/>
      <c r="I64" s="214"/>
      <c r="J64" s="214"/>
      <c r="K64" s="214"/>
      <c r="L64" s="214"/>
      <c r="M64" s="214"/>
      <c r="N64" s="214"/>
      <c r="O64" s="214"/>
      <c r="P64" s="214"/>
      <c r="Q64" s="214"/>
      <c r="R64" s="214"/>
      <c r="S64" s="214"/>
      <c r="T64" s="214"/>
      <c r="U64" s="214"/>
      <c r="V64" s="214"/>
      <c r="W64" s="214"/>
      <c r="X64" s="214"/>
      <c r="Y64" s="214"/>
      <c r="Z64" s="214"/>
      <c r="AA64" s="214">
        <v>11</v>
      </c>
      <c r="AB64" s="214">
        <v>14</v>
      </c>
      <c r="AC64" s="214">
        <v>25</v>
      </c>
      <c r="AD64" s="214"/>
      <c r="AE64" s="214"/>
      <c r="AF64" s="214"/>
      <c r="AG64" s="214"/>
      <c r="AH64" s="214"/>
      <c r="AI64" s="214"/>
      <c r="AJ64" s="214"/>
      <c r="AK64" s="214"/>
      <c r="AL64" s="214"/>
      <c r="AM64" s="214"/>
      <c r="AN64" s="214"/>
      <c r="AO64" s="214"/>
      <c r="AP64" s="214"/>
      <c r="AQ64" s="214"/>
      <c r="AR64" s="214"/>
      <c r="AS64" s="214"/>
      <c r="AT64" s="214"/>
      <c r="AU64" s="214"/>
      <c r="AV64" s="214"/>
      <c r="AW64" s="214"/>
      <c r="AX64" s="214"/>
      <c r="AY64" s="214"/>
      <c r="AZ64" s="214"/>
      <c r="BA64" s="214"/>
      <c r="BB64" s="214"/>
      <c r="BC64" s="214"/>
      <c r="BD64" s="214"/>
      <c r="BE64" s="214"/>
      <c r="BF64" s="214"/>
      <c r="BG64" s="214"/>
      <c r="BH64" s="214">
        <v>25</v>
      </c>
    </row>
    <row r="65" spans="1:60" x14ac:dyDescent="0.2">
      <c r="A65" s="213" t="s">
        <v>159</v>
      </c>
      <c r="B65" s="214"/>
      <c r="C65" s="214"/>
      <c r="D65" s="214"/>
      <c r="E65" s="214">
        <v>12</v>
      </c>
      <c r="F65" s="214">
        <v>15</v>
      </c>
      <c r="G65" s="214">
        <v>27</v>
      </c>
      <c r="H65" s="214">
        <v>2</v>
      </c>
      <c r="I65" s="214">
        <v>2</v>
      </c>
      <c r="J65" s="214">
        <v>4</v>
      </c>
      <c r="K65" s="214">
        <v>4</v>
      </c>
      <c r="L65" s="214"/>
      <c r="M65" s="214"/>
      <c r="N65" s="214"/>
      <c r="O65" s="214"/>
      <c r="P65" s="214"/>
      <c r="Q65" s="214"/>
      <c r="R65" s="214"/>
      <c r="S65" s="214">
        <v>1</v>
      </c>
      <c r="T65" s="214">
        <v>1</v>
      </c>
      <c r="U65" s="214">
        <v>9</v>
      </c>
      <c r="V65" s="214">
        <v>3</v>
      </c>
      <c r="W65" s="214">
        <v>12</v>
      </c>
      <c r="X65" s="214">
        <v>8</v>
      </c>
      <c r="Y65" s="214">
        <v>6</v>
      </c>
      <c r="Z65" s="214">
        <v>14</v>
      </c>
      <c r="AA65" s="214"/>
      <c r="AB65" s="214"/>
      <c r="AC65" s="214"/>
      <c r="AD65" s="214">
        <v>2</v>
      </c>
      <c r="AE65" s="214">
        <v>1</v>
      </c>
      <c r="AF65" s="214">
        <v>3</v>
      </c>
      <c r="AG65" s="214"/>
      <c r="AH65" s="214"/>
      <c r="AI65" s="214"/>
      <c r="AJ65" s="214"/>
      <c r="AK65" s="214"/>
      <c r="AL65" s="214"/>
      <c r="AM65" s="214"/>
      <c r="AN65" s="214"/>
      <c r="AO65" s="214"/>
      <c r="AP65" s="214">
        <v>1</v>
      </c>
      <c r="AQ65" s="214">
        <v>8</v>
      </c>
      <c r="AR65" s="214">
        <v>9</v>
      </c>
      <c r="AS65" s="214">
        <v>17</v>
      </c>
      <c r="AT65" s="214">
        <v>18</v>
      </c>
      <c r="AU65" s="214">
        <v>35</v>
      </c>
      <c r="AV65" s="214">
        <v>20</v>
      </c>
      <c r="AW65" s="214">
        <v>19</v>
      </c>
      <c r="AX65" s="214">
        <v>39</v>
      </c>
      <c r="AY65" s="214">
        <v>19</v>
      </c>
      <c r="AZ65" s="214">
        <v>14</v>
      </c>
      <c r="BA65" s="214">
        <v>33</v>
      </c>
      <c r="BB65" s="214">
        <v>3</v>
      </c>
      <c r="BC65" s="214">
        <v>2</v>
      </c>
      <c r="BD65" s="214">
        <v>5</v>
      </c>
      <c r="BE65" s="214"/>
      <c r="BF65" s="214"/>
      <c r="BG65" s="214"/>
      <c r="BH65" s="214">
        <v>184</v>
      </c>
    </row>
    <row r="66" spans="1:60" x14ac:dyDescent="0.2">
      <c r="A66" s="213" t="s">
        <v>128</v>
      </c>
      <c r="B66" s="214"/>
      <c r="C66" s="214">
        <v>14</v>
      </c>
      <c r="D66" s="214">
        <v>14</v>
      </c>
      <c r="E66" s="214"/>
      <c r="F66" s="214"/>
      <c r="G66" s="214"/>
      <c r="H66" s="214">
        <v>20</v>
      </c>
      <c r="I66" s="214">
        <v>20</v>
      </c>
      <c r="J66" s="214"/>
      <c r="K66" s="214"/>
      <c r="L66" s="214">
        <v>1</v>
      </c>
      <c r="M66" s="214">
        <v>7</v>
      </c>
      <c r="N66" s="214">
        <v>8</v>
      </c>
      <c r="O66" s="214">
        <v>4</v>
      </c>
      <c r="P66" s="214">
        <v>8</v>
      </c>
      <c r="Q66" s="214">
        <v>12</v>
      </c>
      <c r="R66" s="214"/>
      <c r="S66" s="214"/>
      <c r="T66" s="214"/>
      <c r="U66" s="214"/>
      <c r="V66" s="214"/>
      <c r="W66" s="214"/>
      <c r="X66" s="214"/>
      <c r="Y66" s="214"/>
      <c r="Z66" s="214"/>
      <c r="AA66" s="214"/>
      <c r="AB66" s="214"/>
      <c r="AC66" s="214"/>
      <c r="AD66" s="214"/>
      <c r="AE66" s="214">
        <v>4</v>
      </c>
      <c r="AF66" s="214">
        <v>4</v>
      </c>
      <c r="AG66" s="214"/>
      <c r="AH66" s="214"/>
      <c r="AI66" s="214"/>
      <c r="AJ66" s="214"/>
      <c r="AK66" s="214">
        <v>1</v>
      </c>
      <c r="AL66" s="214">
        <v>1</v>
      </c>
      <c r="AM66" s="214"/>
      <c r="AN66" s="214">
        <v>3</v>
      </c>
      <c r="AO66" s="214">
        <v>3</v>
      </c>
      <c r="AP66" s="214">
        <v>3</v>
      </c>
      <c r="AQ66" s="214">
        <v>10</v>
      </c>
      <c r="AR66" s="214">
        <v>13</v>
      </c>
      <c r="AS66" s="214">
        <v>15</v>
      </c>
      <c r="AT66" s="214">
        <v>18</v>
      </c>
      <c r="AU66" s="214">
        <v>33</v>
      </c>
      <c r="AV66" s="214">
        <v>3</v>
      </c>
      <c r="AW66" s="214">
        <v>7</v>
      </c>
      <c r="AX66" s="214">
        <v>10</v>
      </c>
      <c r="AY66" s="214">
        <v>8</v>
      </c>
      <c r="AZ66" s="214">
        <v>6</v>
      </c>
      <c r="BA66" s="214">
        <v>14</v>
      </c>
      <c r="BB66" s="214"/>
      <c r="BC66" s="214">
        <v>7</v>
      </c>
      <c r="BD66" s="214">
        <v>7</v>
      </c>
      <c r="BE66" s="214">
        <v>1</v>
      </c>
      <c r="BF66" s="214">
        <v>16</v>
      </c>
      <c r="BG66" s="214">
        <v>17</v>
      </c>
      <c r="BH66" s="214">
        <v>156</v>
      </c>
    </row>
    <row r="67" spans="1:60" x14ac:dyDescent="0.2">
      <c r="A67" s="213" t="s">
        <v>596</v>
      </c>
      <c r="B67" s="214"/>
      <c r="C67" s="214">
        <v>4</v>
      </c>
      <c r="D67" s="214">
        <v>4</v>
      </c>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c r="AK67" s="214">
        <v>5</v>
      </c>
      <c r="AL67" s="214">
        <v>5</v>
      </c>
      <c r="AM67" s="214"/>
      <c r="AN67" s="214"/>
      <c r="AO67" s="214"/>
      <c r="AP67" s="214"/>
      <c r="AQ67" s="214"/>
      <c r="AR67" s="214"/>
      <c r="AS67" s="214"/>
      <c r="AT67" s="214"/>
      <c r="AU67" s="214"/>
      <c r="AV67" s="214"/>
      <c r="AW67" s="214"/>
      <c r="AX67" s="214"/>
      <c r="AY67" s="214"/>
      <c r="AZ67" s="214"/>
      <c r="BA67" s="214"/>
      <c r="BB67" s="214"/>
      <c r="BC67" s="214"/>
      <c r="BD67" s="214"/>
      <c r="BE67" s="214"/>
      <c r="BF67" s="214"/>
      <c r="BG67" s="214"/>
      <c r="BH67" s="214">
        <v>9</v>
      </c>
    </row>
    <row r="68" spans="1:60" x14ac:dyDescent="0.2">
      <c r="A68" s="213" t="s">
        <v>232</v>
      </c>
      <c r="B68" s="214">
        <v>7</v>
      </c>
      <c r="C68" s="214">
        <v>12</v>
      </c>
      <c r="D68" s="214">
        <v>19</v>
      </c>
      <c r="E68" s="214">
        <v>7</v>
      </c>
      <c r="F68" s="214">
        <v>9</v>
      </c>
      <c r="G68" s="214">
        <v>16</v>
      </c>
      <c r="H68" s="214">
        <v>13</v>
      </c>
      <c r="I68" s="214">
        <v>13</v>
      </c>
      <c r="J68" s="214">
        <v>2</v>
      </c>
      <c r="K68" s="214">
        <v>2</v>
      </c>
      <c r="L68" s="214">
        <v>2</v>
      </c>
      <c r="M68" s="214">
        <v>3</v>
      </c>
      <c r="N68" s="214">
        <v>5</v>
      </c>
      <c r="O68" s="214">
        <v>4</v>
      </c>
      <c r="P68" s="214">
        <v>8</v>
      </c>
      <c r="Q68" s="214">
        <v>12</v>
      </c>
      <c r="R68" s="214">
        <v>1</v>
      </c>
      <c r="S68" s="214">
        <v>1</v>
      </c>
      <c r="T68" s="214">
        <v>2</v>
      </c>
      <c r="U68" s="214">
        <v>13</v>
      </c>
      <c r="V68" s="214">
        <v>3</v>
      </c>
      <c r="W68" s="214">
        <v>16</v>
      </c>
      <c r="X68" s="214">
        <v>3</v>
      </c>
      <c r="Y68" s="214">
        <v>3</v>
      </c>
      <c r="Z68" s="214">
        <v>6</v>
      </c>
      <c r="AA68" s="214">
        <v>2</v>
      </c>
      <c r="AB68" s="214">
        <v>8</v>
      </c>
      <c r="AC68" s="214">
        <v>10</v>
      </c>
      <c r="AD68" s="214">
        <v>8</v>
      </c>
      <c r="AE68" s="214">
        <v>5</v>
      </c>
      <c r="AF68" s="214">
        <v>13</v>
      </c>
      <c r="AG68" s="214">
        <v>8</v>
      </c>
      <c r="AH68" s="214"/>
      <c r="AI68" s="214">
        <v>8</v>
      </c>
      <c r="AJ68" s="214">
        <v>1</v>
      </c>
      <c r="AK68" s="214">
        <v>6</v>
      </c>
      <c r="AL68" s="214">
        <v>7</v>
      </c>
      <c r="AM68" s="214">
        <v>5</v>
      </c>
      <c r="AN68" s="214">
        <v>7</v>
      </c>
      <c r="AO68" s="214">
        <v>12</v>
      </c>
      <c r="AP68" s="214">
        <v>5</v>
      </c>
      <c r="AQ68" s="214">
        <v>11</v>
      </c>
      <c r="AR68" s="214">
        <v>16</v>
      </c>
      <c r="AS68" s="214">
        <v>12</v>
      </c>
      <c r="AT68" s="214">
        <v>12</v>
      </c>
      <c r="AU68" s="214">
        <v>24</v>
      </c>
      <c r="AV68" s="214">
        <v>4</v>
      </c>
      <c r="AW68" s="214">
        <v>5</v>
      </c>
      <c r="AX68" s="214">
        <v>9</v>
      </c>
      <c r="AY68" s="214">
        <v>10</v>
      </c>
      <c r="AZ68" s="214">
        <v>13</v>
      </c>
      <c r="BA68" s="214">
        <v>23</v>
      </c>
      <c r="BB68" s="214">
        <v>9</v>
      </c>
      <c r="BC68" s="214">
        <v>17</v>
      </c>
      <c r="BD68" s="214">
        <v>26</v>
      </c>
      <c r="BE68" s="214"/>
      <c r="BF68" s="214">
        <v>3</v>
      </c>
      <c r="BG68" s="214">
        <v>3</v>
      </c>
      <c r="BH68" s="214">
        <v>242</v>
      </c>
    </row>
    <row r="69" spans="1:60" x14ac:dyDescent="0.2">
      <c r="A69" s="213" t="s">
        <v>141</v>
      </c>
      <c r="B69" s="214"/>
      <c r="C69" s="214"/>
      <c r="D69" s="214"/>
      <c r="E69" s="214">
        <v>19</v>
      </c>
      <c r="F69" s="214">
        <v>19</v>
      </c>
      <c r="G69" s="214">
        <v>38</v>
      </c>
      <c r="H69" s="214"/>
      <c r="I69" s="214"/>
      <c r="J69" s="214"/>
      <c r="K69" s="214"/>
      <c r="L69" s="214"/>
      <c r="M69" s="214"/>
      <c r="N69" s="214"/>
      <c r="O69" s="214"/>
      <c r="P69" s="214"/>
      <c r="Q69" s="214"/>
      <c r="R69" s="214">
        <v>14</v>
      </c>
      <c r="S69" s="214">
        <v>4</v>
      </c>
      <c r="T69" s="214">
        <v>18</v>
      </c>
      <c r="U69" s="214">
        <v>3</v>
      </c>
      <c r="V69" s="214"/>
      <c r="W69" s="214">
        <v>3</v>
      </c>
      <c r="X69" s="214"/>
      <c r="Y69" s="214"/>
      <c r="Z69" s="214"/>
      <c r="AA69" s="214"/>
      <c r="AB69" s="214"/>
      <c r="AC69" s="214"/>
      <c r="AD69" s="214">
        <v>2</v>
      </c>
      <c r="AE69" s="214">
        <v>2</v>
      </c>
      <c r="AF69" s="214">
        <v>4</v>
      </c>
      <c r="AG69" s="214"/>
      <c r="AH69" s="214"/>
      <c r="AI69" s="214"/>
      <c r="AJ69" s="214"/>
      <c r="AK69" s="214"/>
      <c r="AL69" s="214"/>
      <c r="AM69" s="214">
        <v>1</v>
      </c>
      <c r="AN69" s="214"/>
      <c r="AO69" s="214">
        <v>1</v>
      </c>
      <c r="AP69" s="214">
        <v>14</v>
      </c>
      <c r="AQ69" s="214">
        <v>15</v>
      </c>
      <c r="AR69" s="214">
        <v>29</v>
      </c>
      <c r="AS69" s="214">
        <v>11</v>
      </c>
      <c r="AT69" s="214">
        <v>8</v>
      </c>
      <c r="AU69" s="214">
        <v>19</v>
      </c>
      <c r="AV69" s="214">
        <v>11</v>
      </c>
      <c r="AW69" s="214">
        <v>10</v>
      </c>
      <c r="AX69" s="214">
        <v>21</v>
      </c>
      <c r="AY69" s="214">
        <v>1</v>
      </c>
      <c r="AZ69" s="214">
        <v>1</v>
      </c>
      <c r="BA69" s="214">
        <v>2</v>
      </c>
      <c r="BB69" s="214"/>
      <c r="BC69" s="214"/>
      <c r="BD69" s="214"/>
      <c r="BE69" s="214"/>
      <c r="BF69" s="214"/>
      <c r="BG69" s="214"/>
      <c r="BH69" s="214">
        <v>135</v>
      </c>
    </row>
    <row r="70" spans="1:60" x14ac:dyDescent="0.2">
      <c r="A70" s="213" t="s">
        <v>601</v>
      </c>
      <c r="B70" s="214">
        <v>1</v>
      </c>
      <c r="C70" s="214">
        <v>3</v>
      </c>
      <c r="D70" s="214">
        <v>4</v>
      </c>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4"/>
      <c r="BH70" s="214">
        <v>4</v>
      </c>
    </row>
    <row r="71" spans="1:60" x14ac:dyDescent="0.2">
      <c r="A71" s="213" t="s">
        <v>754</v>
      </c>
      <c r="B71" s="214"/>
      <c r="C71" s="214"/>
      <c r="D71" s="214"/>
      <c r="E71" s="214"/>
      <c r="F71" s="214"/>
      <c r="G71" s="214"/>
      <c r="H71" s="214">
        <v>9</v>
      </c>
      <c r="I71" s="214">
        <v>9</v>
      </c>
      <c r="J71" s="214"/>
      <c r="K71" s="214"/>
      <c r="L71" s="214"/>
      <c r="M71" s="214">
        <v>8</v>
      </c>
      <c r="N71" s="214">
        <v>8</v>
      </c>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4"/>
      <c r="BH71" s="214">
        <v>17</v>
      </c>
    </row>
    <row r="72" spans="1:60" x14ac:dyDescent="0.2">
      <c r="A72" s="213" t="s">
        <v>651</v>
      </c>
      <c r="B72" s="214"/>
      <c r="C72" s="214"/>
      <c r="D72" s="214"/>
      <c r="E72" s="214"/>
      <c r="F72" s="214"/>
      <c r="G72" s="214"/>
      <c r="H72" s="214"/>
      <c r="I72" s="214"/>
      <c r="J72" s="214"/>
      <c r="K72" s="214"/>
      <c r="L72" s="214"/>
      <c r="M72" s="214"/>
      <c r="N72" s="214"/>
      <c r="O72" s="214">
        <v>4</v>
      </c>
      <c r="P72" s="214">
        <v>5</v>
      </c>
      <c r="Q72" s="214">
        <v>9</v>
      </c>
      <c r="R72" s="214"/>
      <c r="S72" s="214"/>
      <c r="T72" s="214"/>
      <c r="U72" s="214"/>
      <c r="V72" s="214"/>
      <c r="W72" s="214"/>
      <c r="X72" s="214"/>
      <c r="Y72" s="214"/>
      <c r="Z72" s="214"/>
      <c r="AA72" s="214">
        <v>14</v>
      </c>
      <c r="AB72" s="214">
        <v>16</v>
      </c>
      <c r="AC72" s="214">
        <v>30</v>
      </c>
      <c r="AD72" s="214"/>
      <c r="AE72" s="214"/>
      <c r="AF72" s="214"/>
      <c r="AG72" s="214"/>
      <c r="AH72" s="214">
        <v>1</v>
      </c>
      <c r="AI72" s="214">
        <v>1</v>
      </c>
      <c r="AJ72" s="214"/>
      <c r="AK72" s="214"/>
      <c r="AL72" s="214"/>
      <c r="AM72" s="214"/>
      <c r="AN72" s="214"/>
      <c r="AO72" s="214"/>
      <c r="AP72" s="214"/>
      <c r="AQ72" s="214"/>
      <c r="AR72" s="214"/>
      <c r="AS72" s="214"/>
      <c r="AT72" s="214"/>
      <c r="AU72" s="214"/>
      <c r="AV72" s="214"/>
      <c r="AW72" s="214"/>
      <c r="AX72" s="214"/>
      <c r="AY72" s="214"/>
      <c r="AZ72" s="214"/>
      <c r="BA72" s="214"/>
      <c r="BB72" s="214"/>
      <c r="BC72" s="214"/>
      <c r="BD72" s="214"/>
      <c r="BE72" s="214"/>
      <c r="BF72" s="214">
        <v>3</v>
      </c>
      <c r="BG72" s="214">
        <v>3</v>
      </c>
      <c r="BH72" s="214">
        <v>43</v>
      </c>
    </row>
    <row r="73" spans="1:60" x14ac:dyDescent="0.2">
      <c r="A73" s="213" t="s">
        <v>351</v>
      </c>
      <c r="B73" s="214"/>
      <c r="C73" s="214"/>
      <c r="D73" s="214"/>
      <c r="E73" s="214"/>
      <c r="F73" s="214"/>
      <c r="G73" s="214"/>
      <c r="H73" s="214"/>
      <c r="I73" s="214"/>
      <c r="J73" s="214"/>
      <c r="K73" s="214"/>
      <c r="L73" s="214"/>
      <c r="M73" s="214"/>
      <c r="N73" s="214"/>
      <c r="O73" s="214"/>
      <c r="P73" s="214"/>
      <c r="Q73" s="214"/>
      <c r="R73" s="214"/>
      <c r="S73" s="214"/>
      <c r="T73" s="214"/>
      <c r="U73" s="214"/>
      <c r="V73" s="214"/>
      <c r="W73" s="214"/>
      <c r="X73" s="214"/>
      <c r="Y73" s="214"/>
      <c r="Z73" s="214"/>
      <c r="AA73" s="214"/>
      <c r="AB73" s="214">
        <v>1</v>
      </c>
      <c r="AC73" s="214">
        <v>1</v>
      </c>
      <c r="AD73" s="214"/>
      <c r="AE73" s="214"/>
      <c r="AF73" s="214"/>
      <c r="AG73" s="214"/>
      <c r="AH73" s="214"/>
      <c r="AI73" s="214"/>
      <c r="AJ73" s="214"/>
      <c r="AK73" s="214"/>
      <c r="AL73" s="214"/>
      <c r="AM73" s="214"/>
      <c r="AN73" s="214"/>
      <c r="AO73" s="214"/>
      <c r="AP73" s="214"/>
      <c r="AQ73" s="214"/>
      <c r="AR73" s="214"/>
      <c r="AS73" s="214"/>
      <c r="AT73" s="214"/>
      <c r="AU73" s="214"/>
      <c r="AV73" s="214"/>
      <c r="AW73" s="214"/>
      <c r="AX73" s="214"/>
      <c r="AY73" s="214"/>
      <c r="AZ73" s="214"/>
      <c r="BA73" s="214"/>
      <c r="BB73" s="214"/>
      <c r="BC73" s="214"/>
      <c r="BD73" s="214"/>
      <c r="BE73" s="214">
        <v>5</v>
      </c>
      <c r="BF73" s="214">
        <v>9</v>
      </c>
      <c r="BG73" s="214">
        <v>14</v>
      </c>
      <c r="BH73" s="214">
        <v>15</v>
      </c>
    </row>
    <row r="74" spans="1:60" x14ac:dyDescent="0.2">
      <c r="A74" s="213" t="s">
        <v>493</v>
      </c>
      <c r="B74" s="214"/>
      <c r="C74" s="214"/>
      <c r="D74" s="214"/>
      <c r="E74" s="214"/>
      <c r="F74" s="214"/>
      <c r="G74" s="214"/>
      <c r="H74" s="214"/>
      <c r="I74" s="214"/>
      <c r="J74" s="214"/>
      <c r="K74" s="214"/>
      <c r="L74" s="214"/>
      <c r="M74" s="214"/>
      <c r="N74" s="214"/>
      <c r="O74" s="214"/>
      <c r="P74" s="214"/>
      <c r="Q74" s="214"/>
      <c r="R74" s="214"/>
      <c r="S74" s="214"/>
      <c r="T74" s="214"/>
      <c r="U74" s="214"/>
      <c r="V74" s="214"/>
      <c r="W74" s="214"/>
      <c r="X74" s="214">
        <v>1</v>
      </c>
      <c r="Y74" s="214">
        <v>1</v>
      </c>
      <c r="Z74" s="214">
        <v>2</v>
      </c>
      <c r="AA74" s="214">
        <v>9</v>
      </c>
      <c r="AB74" s="214">
        <v>5</v>
      </c>
      <c r="AC74" s="214">
        <v>14</v>
      </c>
      <c r="AD74" s="214"/>
      <c r="AE74" s="214"/>
      <c r="AF74" s="214"/>
      <c r="AG74" s="214"/>
      <c r="AH74" s="214"/>
      <c r="AI74" s="214"/>
      <c r="AJ74" s="214"/>
      <c r="AK74" s="214"/>
      <c r="AL74" s="214"/>
      <c r="AM74" s="214"/>
      <c r="AN74" s="214"/>
      <c r="AO74" s="214"/>
      <c r="AP74" s="214"/>
      <c r="AQ74" s="214"/>
      <c r="AR74" s="214"/>
      <c r="AS74" s="214"/>
      <c r="AT74" s="214"/>
      <c r="AU74" s="214"/>
      <c r="AV74" s="214"/>
      <c r="AW74" s="214"/>
      <c r="AX74" s="214"/>
      <c r="AY74" s="214"/>
      <c r="AZ74" s="214"/>
      <c r="BA74" s="214"/>
      <c r="BB74" s="214"/>
      <c r="BC74" s="214"/>
      <c r="BD74" s="214"/>
      <c r="BE74" s="214"/>
      <c r="BF74" s="214">
        <v>1</v>
      </c>
      <c r="BG74" s="214">
        <v>1</v>
      </c>
      <c r="BH74" s="214">
        <v>17</v>
      </c>
    </row>
    <row r="75" spans="1:60" x14ac:dyDescent="0.2">
      <c r="A75" s="213" t="s">
        <v>979</v>
      </c>
      <c r="B75" s="214"/>
      <c r="C75" s="214"/>
      <c r="D75" s="214"/>
      <c r="E75" s="214"/>
      <c r="F75" s="214"/>
      <c r="G75" s="214"/>
      <c r="H75" s="214"/>
      <c r="I75" s="214"/>
      <c r="J75" s="214"/>
      <c r="K75" s="214"/>
      <c r="L75" s="214"/>
      <c r="M75" s="214"/>
      <c r="N75" s="214"/>
      <c r="O75" s="214"/>
      <c r="P75" s="214">
        <v>1</v>
      </c>
      <c r="Q75" s="214">
        <v>1</v>
      </c>
      <c r="R75" s="214"/>
      <c r="S75" s="214"/>
      <c r="T75" s="214"/>
      <c r="U75" s="214"/>
      <c r="V75" s="214"/>
      <c r="W75" s="214"/>
      <c r="X75" s="214"/>
      <c r="Y75" s="214"/>
      <c r="Z75" s="214"/>
      <c r="AA75" s="214"/>
      <c r="AB75" s="214"/>
      <c r="AC75" s="214"/>
      <c r="AD75" s="214"/>
      <c r="AE75" s="214">
        <v>1</v>
      </c>
      <c r="AF75" s="214">
        <v>1</v>
      </c>
      <c r="AG75" s="214"/>
      <c r="AH75" s="214">
        <v>1</v>
      </c>
      <c r="AI75" s="214">
        <v>1</v>
      </c>
      <c r="AJ75" s="214"/>
      <c r="AK75" s="214"/>
      <c r="AL75" s="214"/>
      <c r="AM75" s="214"/>
      <c r="AN75" s="214"/>
      <c r="AO75" s="214"/>
      <c r="AP75" s="214"/>
      <c r="AQ75" s="214"/>
      <c r="AR75" s="214"/>
      <c r="AS75" s="214"/>
      <c r="AT75" s="214"/>
      <c r="AU75" s="214"/>
      <c r="AV75" s="214"/>
      <c r="AW75" s="214"/>
      <c r="AX75" s="214"/>
      <c r="AY75" s="214"/>
      <c r="AZ75" s="214"/>
      <c r="BA75" s="214"/>
      <c r="BB75" s="214"/>
      <c r="BC75" s="214"/>
      <c r="BD75" s="214"/>
      <c r="BE75" s="214"/>
      <c r="BF75" s="214"/>
      <c r="BG75" s="214"/>
      <c r="BH75" s="214">
        <v>3</v>
      </c>
    </row>
    <row r="76" spans="1:60" x14ac:dyDescent="0.2">
      <c r="A76" s="213" t="s">
        <v>721</v>
      </c>
      <c r="B76" s="214"/>
      <c r="C76" s="214"/>
      <c r="D76" s="214"/>
      <c r="E76" s="214"/>
      <c r="F76" s="214"/>
      <c r="G76" s="214"/>
      <c r="H76" s="214"/>
      <c r="I76" s="214"/>
      <c r="J76" s="214"/>
      <c r="K76" s="214"/>
      <c r="L76" s="214"/>
      <c r="M76" s="214"/>
      <c r="N76" s="214"/>
      <c r="O76" s="214"/>
      <c r="P76" s="214"/>
      <c r="Q76" s="214"/>
      <c r="R76" s="214"/>
      <c r="S76" s="214"/>
      <c r="T76" s="214"/>
      <c r="U76" s="214"/>
      <c r="V76" s="214"/>
      <c r="W76" s="214"/>
      <c r="X76" s="214"/>
      <c r="Y76" s="214"/>
      <c r="Z76" s="214"/>
      <c r="AA76" s="214"/>
      <c r="AB76" s="214"/>
      <c r="AC76" s="214"/>
      <c r="AD76" s="214"/>
      <c r="AE76" s="214"/>
      <c r="AF76" s="214"/>
      <c r="AG76" s="214"/>
      <c r="AH76" s="214"/>
      <c r="AI76" s="214"/>
      <c r="AJ76" s="214"/>
      <c r="AK76" s="214"/>
      <c r="AL76" s="214"/>
      <c r="AM76" s="214"/>
      <c r="AN76" s="214"/>
      <c r="AO76" s="214"/>
      <c r="AP76" s="214"/>
      <c r="AQ76" s="214"/>
      <c r="AR76" s="214"/>
      <c r="AS76" s="214"/>
      <c r="AT76" s="214"/>
      <c r="AU76" s="214"/>
      <c r="AV76" s="214"/>
      <c r="AW76" s="214"/>
      <c r="AX76" s="214"/>
      <c r="AY76" s="214"/>
      <c r="AZ76" s="214">
        <v>7</v>
      </c>
      <c r="BA76" s="214">
        <v>7</v>
      </c>
      <c r="BB76" s="214"/>
      <c r="BC76" s="214"/>
      <c r="BD76" s="214"/>
      <c r="BE76" s="214"/>
      <c r="BF76" s="214">
        <v>5</v>
      </c>
      <c r="BG76" s="214">
        <v>5</v>
      </c>
      <c r="BH76" s="214">
        <v>12</v>
      </c>
    </row>
    <row r="77" spans="1:60" x14ac:dyDescent="0.2">
      <c r="A77" s="213" t="s">
        <v>560</v>
      </c>
      <c r="B77" s="214"/>
      <c r="C77" s="214"/>
      <c r="D77" s="214"/>
      <c r="E77" s="214"/>
      <c r="F77" s="214"/>
      <c r="G77" s="214"/>
      <c r="H77" s="214"/>
      <c r="I77" s="214"/>
      <c r="J77" s="214"/>
      <c r="K77" s="214"/>
      <c r="L77" s="214"/>
      <c r="M77" s="214"/>
      <c r="N77" s="214"/>
      <c r="O77" s="214"/>
      <c r="P77" s="214">
        <v>6</v>
      </c>
      <c r="Q77" s="214">
        <v>6</v>
      </c>
      <c r="R77" s="214"/>
      <c r="S77" s="214"/>
      <c r="T77" s="214"/>
      <c r="U77" s="214"/>
      <c r="V77" s="214"/>
      <c r="W77" s="214"/>
      <c r="X77" s="214"/>
      <c r="Y77" s="214"/>
      <c r="Z77" s="214"/>
      <c r="AA77" s="214"/>
      <c r="AB77" s="214">
        <v>1</v>
      </c>
      <c r="AC77" s="214">
        <v>1</v>
      </c>
      <c r="AD77" s="214"/>
      <c r="AE77" s="214">
        <v>3</v>
      </c>
      <c r="AF77" s="214">
        <v>3</v>
      </c>
      <c r="AG77" s="214"/>
      <c r="AH77" s="214"/>
      <c r="AI77" s="214"/>
      <c r="AJ77" s="214"/>
      <c r="AK77" s="214"/>
      <c r="AL77" s="214"/>
      <c r="AM77" s="214"/>
      <c r="AN77" s="214"/>
      <c r="AO77" s="214"/>
      <c r="AP77" s="214"/>
      <c r="AQ77" s="214">
        <v>1</v>
      </c>
      <c r="AR77" s="214">
        <v>1</v>
      </c>
      <c r="AS77" s="214">
        <v>6</v>
      </c>
      <c r="AT77" s="214">
        <v>7</v>
      </c>
      <c r="AU77" s="214">
        <v>13</v>
      </c>
      <c r="AV77" s="214"/>
      <c r="AW77" s="214">
        <v>1</v>
      </c>
      <c r="AX77" s="214">
        <v>1</v>
      </c>
      <c r="AY77" s="214"/>
      <c r="AZ77" s="214">
        <v>14</v>
      </c>
      <c r="BA77" s="214">
        <v>14</v>
      </c>
      <c r="BB77" s="214"/>
      <c r="BC77" s="214">
        <v>4</v>
      </c>
      <c r="BD77" s="214">
        <v>4</v>
      </c>
      <c r="BE77" s="214"/>
      <c r="BF77" s="214">
        <v>11</v>
      </c>
      <c r="BG77" s="214">
        <v>11</v>
      </c>
      <c r="BH77" s="214">
        <v>54</v>
      </c>
    </row>
    <row r="78" spans="1:60" x14ac:dyDescent="0.2">
      <c r="A78" s="213" t="s">
        <v>656</v>
      </c>
      <c r="B78" s="214"/>
      <c r="C78" s="214"/>
      <c r="D78" s="214"/>
      <c r="E78" s="214"/>
      <c r="F78" s="214"/>
      <c r="G78" s="214"/>
      <c r="H78" s="214"/>
      <c r="I78" s="214"/>
      <c r="J78" s="214"/>
      <c r="K78" s="214"/>
      <c r="L78" s="214"/>
      <c r="M78" s="214"/>
      <c r="N78" s="214"/>
      <c r="O78" s="214"/>
      <c r="P78" s="214"/>
      <c r="Q78" s="214"/>
      <c r="R78" s="214"/>
      <c r="S78" s="214"/>
      <c r="T78" s="214"/>
      <c r="U78" s="214"/>
      <c r="V78" s="214"/>
      <c r="W78" s="214"/>
      <c r="X78" s="214"/>
      <c r="Y78" s="214"/>
      <c r="Z78" s="214"/>
      <c r="AA78" s="214"/>
      <c r="AB78" s="214">
        <v>2</v>
      </c>
      <c r="AC78" s="214">
        <v>2</v>
      </c>
      <c r="AD78" s="214"/>
      <c r="AE78" s="214"/>
      <c r="AF78" s="214"/>
      <c r="AG78" s="214"/>
      <c r="AH78" s="214"/>
      <c r="AI78" s="214"/>
      <c r="AJ78" s="214"/>
      <c r="AK78" s="214"/>
      <c r="AL78" s="214"/>
      <c r="AM78" s="214"/>
      <c r="AN78" s="214"/>
      <c r="AO78" s="214"/>
      <c r="AP78" s="214"/>
      <c r="AQ78" s="214"/>
      <c r="AR78" s="214"/>
      <c r="AS78" s="214"/>
      <c r="AT78" s="214"/>
      <c r="AU78" s="214"/>
      <c r="AV78" s="214"/>
      <c r="AW78" s="214"/>
      <c r="AX78" s="214"/>
      <c r="AY78" s="214"/>
      <c r="AZ78" s="214"/>
      <c r="BA78" s="214"/>
      <c r="BB78" s="214"/>
      <c r="BC78" s="214"/>
      <c r="BD78" s="214"/>
      <c r="BE78" s="214"/>
      <c r="BF78" s="214"/>
      <c r="BG78" s="214"/>
      <c r="BH78" s="214">
        <v>2</v>
      </c>
    </row>
    <row r="79" spans="1:60" x14ac:dyDescent="0.2">
      <c r="A79" s="213" t="s">
        <v>502</v>
      </c>
      <c r="B79" s="214"/>
      <c r="C79" s="214"/>
      <c r="D79" s="214"/>
      <c r="E79" s="214"/>
      <c r="F79" s="214"/>
      <c r="G79" s="214"/>
      <c r="H79" s="214"/>
      <c r="I79" s="214"/>
      <c r="J79" s="214"/>
      <c r="K79" s="214"/>
      <c r="L79" s="214"/>
      <c r="M79" s="214"/>
      <c r="N79" s="214"/>
      <c r="O79" s="214"/>
      <c r="P79" s="214"/>
      <c r="Q79" s="214"/>
      <c r="R79" s="214"/>
      <c r="S79" s="214"/>
      <c r="T79" s="214"/>
      <c r="U79" s="214"/>
      <c r="V79" s="214"/>
      <c r="W79" s="214"/>
      <c r="X79" s="214"/>
      <c r="Y79" s="214"/>
      <c r="Z79" s="214"/>
      <c r="AA79" s="214">
        <v>3</v>
      </c>
      <c r="AB79" s="214">
        <v>2</v>
      </c>
      <c r="AC79" s="214">
        <v>5</v>
      </c>
      <c r="AD79" s="214"/>
      <c r="AE79" s="214">
        <v>2</v>
      </c>
      <c r="AF79" s="214">
        <v>2</v>
      </c>
      <c r="AG79" s="214"/>
      <c r="AH79" s="214">
        <v>1</v>
      </c>
      <c r="AI79" s="214">
        <v>1</v>
      </c>
      <c r="AJ79" s="214"/>
      <c r="AK79" s="214"/>
      <c r="AL79" s="214"/>
      <c r="AM79" s="214"/>
      <c r="AN79" s="214"/>
      <c r="AO79" s="214"/>
      <c r="AP79" s="214"/>
      <c r="AQ79" s="214"/>
      <c r="AR79" s="214"/>
      <c r="AS79" s="214">
        <v>4</v>
      </c>
      <c r="AT79" s="214">
        <v>6</v>
      </c>
      <c r="AU79" s="214">
        <v>10</v>
      </c>
      <c r="AV79" s="214"/>
      <c r="AW79" s="214"/>
      <c r="AX79" s="214"/>
      <c r="AY79" s="214"/>
      <c r="AZ79" s="214">
        <v>19</v>
      </c>
      <c r="BA79" s="214">
        <v>19</v>
      </c>
      <c r="BB79" s="214"/>
      <c r="BC79" s="214">
        <v>2</v>
      </c>
      <c r="BD79" s="214">
        <v>2</v>
      </c>
      <c r="BE79" s="214"/>
      <c r="BF79" s="214">
        <v>10</v>
      </c>
      <c r="BG79" s="214">
        <v>10</v>
      </c>
      <c r="BH79" s="214">
        <v>49</v>
      </c>
    </row>
    <row r="80" spans="1:60" x14ac:dyDescent="0.2">
      <c r="A80" s="213" t="s">
        <v>571</v>
      </c>
      <c r="B80" s="214"/>
      <c r="C80" s="214"/>
      <c r="D80" s="214"/>
      <c r="E80" s="214"/>
      <c r="F80" s="214"/>
      <c r="G80" s="214"/>
      <c r="H80" s="214"/>
      <c r="I80" s="214"/>
      <c r="J80" s="214"/>
      <c r="K80" s="214"/>
      <c r="L80" s="214"/>
      <c r="M80" s="214"/>
      <c r="N80" s="214"/>
      <c r="O80" s="214"/>
      <c r="P80" s="214">
        <v>1</v>
      </c>
      <c r="Q80" s="214">
        <v>1</v>
      </c>
      <c r="R80" s="214"/>
      <c r="S80" s="214"/>
      <c r="T80" s="214"/>
      <c r="U80" s="214"/>
      <c r="V80" s="214"/>
      <c r="W80" s="214"/>
      <c r="X80" s="214"/>
      <c r="Y80" s="214"/>
      <c r="Z80" s="214"/>
      <c r="AA80" s="214">
        <v>14</v>
      </c>
      <c r="AB80" s="214">
        <v>9</v>
      </c>
      <c r="AC80" s="214">
        <v>23</v>
      </c>
      <c r="AD80" s="214"/>
      <c r="AE80" s="214"/>
      <c r="AF80" s="214"/>
      <c r="AG80" s="214"/>
      <c r="AH80" s="214"/>
      <c r="AI80" s="214"/>
      <c r="AJ80" s="214"/>
      <c r="AK80" s="214"/>
      <c r="AL80" s="214"/>
      <c r="AM80" s="214"/>
      <c r="AN80" s="214"/>
      <c r="AO80" s="214"/>
      <c r="AP80" s="214"/>
      <c r="AQ80" s="214"/>
      <c r="AR80" s="214"/>
      <c r="AS80" s="214"/>
      <c r="AT80" s="214"/>
      <c r="AU80" s="214"/>
      <c r="AV80" s="214"/>
      <c r="AW80" s="214"/>
      <c r="AX80" s="214"/>
      <c r="AY80" s="214"/>
      <c r="AZ80" s="214"/>
      <c r="BA80" s="214"/>
      <c r="BB80" s="214"/>
      <c r="BC80" s="214"/>
      <c r="BD80" s="214"/>
      <c r="BE80" s="214"/>
      <c r="BF80" s="214"/>
      <c r="BG80" s="214"/>
      <c r="BH80" s="214">
        <v>24</v>
      </c>
    </row>
    <row r="81" spans="1:60" x14ac:dyDescent="0.2">
      <c r="A81" s="213" t="s">
        <v>501</v>
      </c>
      <c r="B81" s="214"/>
      <c r="C81" s="214"/>
      <c r="D81" s="214"/>
      <c r="E81" s="214"/>
      <c r="F81" s="214"/>
      <c r="G81" s="214"/>
      <c r="H81" s="214"/>
      <c r="I81" s="214"/>
      <c r="J81" s="214"/>
      <c r="K81" s="214"/>
      <c r="L81" s="214"/>
      <c r="M81" s="214"/>
      <c r="N81" s="214"/>
      <c r="O81" s="214"/>
      <c r="P81" s="214"/>
      <c r="Q81" s="214"/>
      <c r="R81" s="214"/>
      <c r="S81" s="214"/>
      <c r="T81" s="214"/>
      <c r="U81" s="214"/>
      <c r="V81" s="214"/>
      <c r="W81" s="214"/>
      <c r="X81" s="214"/>
      <c r="Y81" s="214"/>
      <c r="Z81" s="214"/>
      <c r="AA81" s="214">
        <v>2</v>
      </c>
      <c r="AB81" s="214">
        <v>2</v>
      </c>
      <c r="AC81" s="214">
        <v>4</v>
      </c>
      <c r="AD81" s="214"/>
      <c r="AE81" s="214"/>
      <c r="AF81" s="214"/>
      <c r="AG81" s="214"/>
      <c r="AH81" s="214"/>
      <c r="AI81" s="214"/>
      <c r="AJ81" s="214"/>
      <c r="AK81" s="214"/>
      <c r="AL81" s="214"/>
      <c r="AM81" s="214"/>
      <c r="AN81" s="214"/>
      <c r="AO81" s="214"/>
      <c r="AP81" s="214"/>
      <c r="AQ81" s="214"/>
      <c r="AR81" s="214"/>
      <c r="AS81" s="214"/>
      <c r="AT81" s="214"/>
      <c r="AU81" s="214"/>
      <c r="AV81" s="214"/>
      <c r="AW81" s="214"/>
      <c r="AX81" s="214"/>
      <c r="AY81" s="214"/>
      <c r="AZ81" s="214"/>
      <c r="BA81" s="214"/>
      <c r="BB81" s="214"/>
      <c r="BC81" s="214"/>
      <c r="BD81" s="214"/>
      <c r="BE81" s="214"/>
      <c r="BF81" s="214"/>
      <c r="BG81" s="214"/>
      <c r="BH81" s="214">
        <v>4</v>
      </c>
    </row>
    <row r="82" spans="1:60" x14ac:dyDescent="0.2">
      <c r="A82" s="213" t="s">
        <v>132</v>
      </c>
      <c r="B82" s="214">
        <v>7</v>
      </c>
      <c r="C82" s="214">
        <v>10</v>
      </c>
      <c r="D82" s="214">
        <v>17</v>
      </c>
      <c r="E82" s="214">
        <v>19</v>
      </c>
      <c r="F82" s="214">
        <v>18</v>
      </c>
      <c r="G82" s="214">
        <v>37</v>
      </c>
      <c r="H82" s="214">
        <v>18</v>
      </c>
      <c r="I82" s="214">
        <v>18</v>
      </c>
      <c r="J82" s="214"/>
      <c r="K82" s="214"/>
      <c r="L82" s="214">
        <v>5</v>
      </c>
      <c r="M82" s="214">
        <v>6</v>
      </c>
      <c r="N82" s="214">
        <v>11</v>
      </c>
      <c r="O82" s="214"/>
      <c r="P82" s="214"/>
      <c r="Q82" s="214"/>
      <c r="R82" s="214">
        <v>8</v>
      </c>
      <c r="S82" s="214">
        <v>3</v>
      </c>
      <c r="T82" s="214">
        <v>11</v>
      </c>
      <c r="U82" s="214">
        <v>1</v>
      </c>
      <c r="V82" s="214"/>
      <c r="W82" s="214">
        <v>1</v>
      </c>
      <c r="X82" s="214"/>
      <c r="Y82" s="214"/>
      <c r="Z82" s="214"/>
      <c r="AA82" s="214"/>
      <c r="AB82" s="214"/>
      <c r="AC82" s="214"/>
      <c r="AD82" s="214">
        <v>4</v>
      </c>
      <c r="AE82" s="214">
        <v>4</v>
      </c>
      <c r="AF82" s="214">
        <v>8</v>
      </c>
      <c r="AG82" s="214"/>
      <c r="AH82" s="214"/>
      <c r="AI82" s="214"/>
      <c r="AJ82" s="214">
        <v>16</v>
      </c>
      <c r="AK82" s="214">
        <v>17</v>
      </c>
      <c r="AL82" s="214">
        <v>33</v>
      </c>
      <c r="AM82" s="214">
        <v>1</v>
      </c>
      <c r="AN82" s="214">
        <v>1</v>
      </c>
      <c r="AO82" s="214">
        <v>2</v>
      </c>
      <c r="AP82" s="214">
        <v>7</v>
      </c>
      <c r="AQ82" s="214">
        <v>10</v>
      </c>
      <c r="AR82" s="214">
        <v>17</v>
      </c>
      <c r="AS82" s="214">
        <v>5</v>
      </c>
      <c r="AT82" s="214">
        <v>6</v>
      </c>
      <c r="AU82" s="214">
        <v>11</v>
      </c>
      <c r="AV82" s="214">
        <v>17</v>
      </c>
      <c r="AW82" s="214">
        <v>18</v>
      </c>
      <c r="AX82" s="214">
        <v>35</v>
      </c>
      <c r="AY82" s="214">
        <v>7</v>
      </c>
      <c r="AZ82" s="214">
        <v>6</v>
      </c>
      <c r="BA82" s="214">
        <v>13</v>
      </c>
      <c r="BB82" s="214">
        <v>1</v>
      </c>
      <c r="BC82" s="214">
        <v>3</v>
      </c>
      <c r="BD82" s="214">
        <v>4</v>
      </c>
      <c r="BE82" s="214"/>
      <c r="BF82" s="214"/>
      <c r="BG82" s="214"/>
      <c r="BH82" s="214">
        <v>218</v>
      </c>
    </row>
    <row r="83" spans="1:60" x14ac:dyDescent="0.2">
      <c r="A83" s="213" t="s">
        <v>187</v>
      </c>
      <c r="B83" s="214"/>
      <c r="C83" s="214"/>
      <c r="D83" s="214"/>
      <c r="E83" s="214"/>
      <c r="F83" s="214"/>
      <c r="G83" s="214"/>
      <c r="H83" s="214"/>
      <c r="I83" s="214"/>
      <c r="J83" s="214"/>
      <c r="K83" s="214"/>
      <c r="L83" s="214"/>
      <c r="M83" s="214">
        <v>1</v>
      </c>
      <c r="N83" s="214">
        <v>1</v>
      </c>
      <c r="O83" s="214"/>
      <c r="P83" s="214"/>
      <c r="Q83" s="214"/>
      <c r="R83" s="214"/>
      <c r="S83" s="214"/>
      <c r="T83" s="214"/>
      <c r="U83" s="214"/>
      <c r="V83" s="214"/>
      <c r="W83" s="214"/>
      <c r="X83" s="214"/>
      <c r="Y83" s="214"/>
      <c r="Z83" s="214"/>
      <c r="AA83" s="214"/>
      <c r="AB83" s="214"/>
      <c r="AC83" s="214"/>
      <c r="AD83" s="214">
        <v>1</v>
      </c>
      <c r="AE83" s="214">
        <v>2</v>
      </c>
      <c r="AF83" s="214">
        <v>3</v>
      </c>
      <c r="AG83" s="214"/>
      <c r="AH83" s="214"/>
      <c r="AI83" s="214"/>
      <c r="AJ83" s="214">
        <v>3</v>
      </c>
      <c r="AK83" s="214">
        <v>6</v>
      </c>
      <c r="AL83" s="214">
        <v>9</v>
      </c>
      <c r="AM83" s="214"/>
      <c r="AN83" s="214"/>
      <c r="AO83" s="214"/>
      <c r="AP83" s="214"/>
      <c r="AQ83" s="214"/>
      <c r="AR83" s="214"/>
      <c r="AS83" s="214"/>
      <c r="AT83" s="214"/>
      <c r="AU83" s="214"/>
      <c r="AV83" s="214"/>
      <c r="AW83" s="214"/>
      <c r="AX83" s="214"/>
      <c r="AY83" s="214"/>
      <c r="AZ83" s="214"/>
      <c r="BA83" s="214"/>
      <c r="BB83" s="214"/>
      <c r="BC83" s="214"/>
      <c r="BD83" s="214"/>
      <c r="BE83" s="214"/>
      <c r="BF83" s="214"/>
      <c r="BG83" s="214"/>
      <c r="BH83" s="214">
        <v>13</v>
      </c>
    </row>
    <row r="84" spans="1:60" x14ac:dyDescent="0.2">
      <c r="A84" s="213" t="s">
        <v>135</v>
      </c>
      <c r="B84" s="214">
        <v>12</v>
      </c>
      <c r="C84" s="214">
        <v>13</v>
      </c>
      <c r="D84" s="214">
        <v>25</v>
      </c>
      <c r="E84" s="214">
        <v>5</v>
      </c>
      <c r="F84" s="214">
        <v>5</v>
      </c>
      <c r="G84" s="214">
        <v>10</v>
      </c>
      <c r="H84" s="214">
        <v>18</v>
      </c>
      <c r="I84" s="214">
        <v>18</v>
      </c>
      <c r="J84" s="214">
        <v>20</v>
      </c>
      <c r="K84" s="214">
        <v>20</v>
      </c>
      <c r="L84" s="214"/>
      <c r="M84" s="214"/>
      <c r="N84" s="214"/>
      <c r="O84" s="214"/>
      <c r="P84" s="214">
        <v>2</v>
      </c>
      <c r="Q84" s="214">
        <v>2</v>
      </c>
      <c r="R84" s="214">
        <v>9</v>
      </c>
      <c r="S84" s="214"/>
      <c r="T84" s="214">
        <v>9</v>
      </c>
      <c r="U84" s="214">
        <v>10</v>
      </c>
      <c r="V84" s="214"/>
      <c r="W84" s="214">
        <v>10</v>
      </c>
      <c r="X84" s="214">
        <v>9</v>
      </c>
      <c r="Y84" s="214"/>
      <c r="Z84" s="214">
        <v>9</v>
      </c>
      <c r="AA84" s="214"/>
      <c r="AB84" s="214"/>
      <c r="AC84" s="214"/>
      <c r="AD84" s="214">
        <v>2</v>
      </c>
      <c r="AE84" s="214">
        <v>10</v>
      </c>
      <c r="AF84" s="214">
        <v>12</v>
      </c>
      <c r="AG84" s="214">
        <v>18</v>
      </c>
      <c r="AH84" s="214">
        <v>17</v>
      </c>
      <c r="AI84" s="214">
        <v>35</v>
      </c>
      <c r="AJ84" s="214">
        <v>10</v>
      </c>
      <c r="AK84" s="214">
        <v>6</v>
      </c>
      <c r="AL84" s="214">
        <v>16</v>
      </c>
      <c r="AM84" s="214">
        <v>13</v>
      </c>
      <c r="AN84" s="214">
        <v>3</v>
      </c>
      <c r="AO84" s="214">
        <v>16</v>
      </c>
      <c r="AP84" s="214">
        <v>5</v>
      </c>
      <c r="AQ84" s="214">
        <v>8</v>
      </c>
      <c r="AR84" s="214">
        <v>13</v>
      </c>
      <c r="AS84" s="214">
        <v>13</v>
      </c>
      <c r="AT84" s="214">
        <v>13</v>
      </c>
      <c r="AU84" s="214">
        <v>26</v>
      </c>
      <c r="AV84" s="214">
        <v>7</v>
      </c>
      <c r="AW84" s="214">
        <v>8</v>
      </c>
      <c r="AX84" s="214">
        <v>15</v>
      </c>
      <c r="AY84" s="214">
        <v>12</v>
      </c>
      <c r="AZ84" s="214">
        <v>14</v>
      </c>
      <c r="BA84" s="214">
        <v>26</v>
      </c>
      <c r="BB84" s="214">
        <v>18</v>
      </c>
      <c r="BC84" s="214">
        <v>17</v>
      </c>
      <c r="BD84" s="214">
        <v>35</v>
      </c>
      <c r="BE84" s="214"/>
      <c r="BF84" s="214"/>
      <c r="BG84" s="214"/>
      <c r="BH84" s="214">
        <v>297</v>
      </c>
    </row>
    <row r="85" spans="1:60" x14ac:dyDescent="0.2">
      <c r="A85" s="213" t="s">
        <v>331</v>
      </c>
      <c r="B85" s="214"/>
      <c r="C85" s="214"/>
      <c r="D85" s="214"/>
      <c r="E85" s="214"/>
      <c r="F85" s="214"/>
      <c r="G85" s="214"/>
      <c r="H85" s="214"/>
      <c r="I85" s="214"/>
      <c r="J85" s="214"/>
      <c r="K85" s="214"/>
      <c r="L85" s="214"/>
      <c r="M85" s="214"/>
      <c r="N85" s="214"/>
      <c r="O85" s="214"/>
      <c r="P85" s="214"/>
      <c r="Q85" s="214"/>
      <c r="R85" s="214"/>
      <c r="S85" s="214"/>
      <c r="T85" s="214"/>
      <c r="U85" s="214"/>
      <c r="V85" s="214"/>
      <c r="W85" s="214"/>
      <c r="X85" s="214"/>
      <c r="Y85" s="214"/>
      <c r="Z85" s="214"/>
      <c r="AA85" s="214"/>
      <c r="AB85" s="214"/>
      <c r="AC85" s="214"/>
      <c r="AD85" s="214"/>
      <c r="AE85" s="214"/>
      <c r="AF85" s="214"/>
      <c r="AG85" s="214"/>
      <c r="AH85" s="214"/>
      <c r="AI85" s="214"/>
      <c r="AJ85" s="214"/>
      <c r="AK85" s="214"/>
      <c r="AL85" s="214"/>
      <c r="AM85" s="214"/>
      <c r="AN85" s="214"/>
      <c r="AO85" s="214"/>
      <c r="AP85" s="214"/>
      <c r="AQ85" s="214"/>
      <c r="AR85" s="214"/>
      <c r="AS85" s="214">
        <v>1</v>
      </c>
      <c r="AT85" s="214"/>
      <c r="AU85" s="214">
        <v>1</v>
      </c>
      <c r="AV85" s="214"/>
      <c r="AW85" s="214"/>
      <c r="AX85" s="214"/>
      <c r="AY85" s="214"/>
      <c r="AZ85" s="214"/>
      <c r="BA85" s="214"/>
      <c r="BB85" s="214"/>
      <c r="BC85" s="214"/>
      <c r="BD85" s="214"/>
      <c r="BE85" s="214"/>
      <c r="BF85" s="214"/>
      <c r="BG85" s="214"/>
      <c r="BH85" s="214">
        <v>1</v>
      </c>
    </row>
    <row r="86" spans="1:60" x14ac:dyDescent="0.2">
      <c r="A86" s="213" t="s">
        <v>481</v>
      </c>
      <c r="B86" s="214"/>
      <c r="C86" s="214"/>
      <c r="D86" s="214"/>
      <c r="E86" s="214"/>
      <c r="F86" s="214"/>
      <c r="G86" s="214"/>
      <c r="H86" s="214"/>
      <c r="I86" s="214"/>
      <c r="J86" s="214"/>
      <c r="K86" s="214"/>
      <c r="L86" s="214">
        <v>4</v>
      </c>
      <c r="M86" s="214">
        <v>4</v>
      </c>
      <c r="N86" s="214">
        <v>8</v>
      </c>
      <c r="O86" s="214"/>
      <c r="P86" s="214">
        <v>1</v>
      </c>
      <c r="Q86" s="214">
        <v>1</v>
      </c>
      <c r="R86" s="214"/>
      <c r="S86" s="214"/>
      <c r="T86" s="214"/>
      <c r="U86" s="214"/>
      <c r="V86" s="214"/>
      <c r="W86" s="214"/>
      <c r="X86" s="214"/>
      <c r="Y86" s="214"/>
      <c r="Z86" s="214"/>
      <c r="AA86" s="214"/>
      <c r="AB86" s="214"/>
      <c r="AC86" s="214"/>
      <c r="AD86" s="214"/>
      <c r="AE86" s="214"/>
      <c r="AF86" s="214"/>
      <c r="AG86" s="214"/>
      <c r="AH86" s="214"/>
      <c r="AI86" s="214"/>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v>9</v>
      </c>
    </row>
    <row r="87" spans="1:60" x14ac:dyDescent="0.2">
      <c r="A87" s="213" t="s">
        <v>350</v>
      </c>
      <c r="B87" s="214"/>
      <c r="C87" s="214"/>
      <c r="D87" s="214"/>
      <c r="E87" s="214"/>
      <c r="F87" s="214"/>
      <c r="G87" s="214"/>
      <c r="H87" s="214"/>
      <c r="I87" s="214"/>
      <c r="J87" s="214"/>
      <c r="K87" s="214"/>
      <c r="L87" s="214"/>
      <c r="M87" s="214"/>
      <c r="N87" s="214"/>
      <c r="O87" s="214"/>
      <c r="P87" s="214">
        <v>1</v>
      </c>
      <c r="Q87" s="214">
        <v>1</v>
      </c>
      <c r="R87" s="214"/>
      <c r="S87" s="214"/>
      <c r="T87" s="214"/>
      <c r="U87" s="214"/>
      <c r="V87" s="214"/>
      <c r="W87" s="214"/>
      <c r="X87" s="214">
        <v>5</v>
      </c>
      <c r="Y87" s="214"/>
      <c r="Z87" s="214">
        <v>5</v>
      </c>
      <c r="AA87" s="214">
        <v>19</v>
      </c>
      <c r="AB87" s="214">
        <v>15</v>
      </c>
      <c r="AC87" s="214">
        <v>34</v>
      </c>
      <c r="AD87" s="214"/>
      <c r="AE87" s="214"/>
      <c r="AF87" s="214"/>
      <c r="AG87" s="214"/>
      <c r="AH87" s="214"/>
      <c r="AI87" s="214"/>
      <c r="AJ87" s="214"/>
      <c r="AK87" s="214"/>
      <c r="AL87" s="214"/>
      <c r="AM87" s="214"/>
      <c r="AN87" s="214"/>
      <c r="AO87" s="214"/>
      <c r="AP87" s="214"/>
      <c r="AQ87" s="214"/>
      <c r="AR87" s="214"/>
      <c r="AS87" s="214"/>
      <c r="AT87" s="214"/>
      <c r="AU87" s="214"/>
      <c r="AV87" s="214"/>
      <c r="AW87" s="214"/>
      <c r="AX87" s="214"/>
      <c r="AY87" s="214"/>
      <c r="AZ87" s="214"/>
      <c r="BA87" s="214"/>
      <c r="BB87" s="214"/>
      <c r="BC87" s="214">
        <v>1</v>
      </c>
      <c r="BD87" s="214">
        <v>1</v>
      </c>
      <c r="BE87" s="214">
        <v>17</v>
      </c>
      <c r="BF87" s="214">
        <v>13</v>
      </c>
      <c r="BG87" s="214">
        <v>30</v>
      </c>
      <c r="BH87" s="214">
        <v>71</v>
      </c>
    </row>
    <row r="88" spans="1:60" x14ac:dyDescent="0.2">
      <c r="A88" s="213" t="s">
        <v>788</v>
      </c>
      <c r="B88" s="214"/>
      <c r="C88" s="214"/>
      <c r="D88" s="214"/>
      <c r="E88" s="214"/>
      <c r="F88" s="214"/>
      <c r="G88" s="214"/>
      <c r="H88" s="214"/>
      <c r="I88" s="214"/>
      <c r="J88" s="214"/>
      <c r="K88" s="214"/>
      <c r="L88" s="214"/>
      <c r="M88" s="214"/>
      <c r="N88" s="214"/>
      <c r="O88" s="214"/>
      <c r="P88" s="214"/>
      <c r="Q88" s="214"/>
      <c r="R88" s="214"/>
      <c r="S88" s="214"/>
      <c r="T88" s="214"/>
      <c r="U88" s="214"/>
      <c r="V88" s="214"/>
      <c r="W88" s="214"/>
      <c r="X88" s="214"/>
      <c r="Y88" s="214"/>
      <c r="Z88" s="214"/>
      <c r="AA88" s="214"/>
      <c r="AB88" s="214"/>
      <c r="AC88" s="214"/>
      <c r="AD88" s="214"/>
      <c r="AE88" s="214">
        <v>3</v>
      </c>
      <c r="AF88" s="214">
        <v>3</v>
      </c>
      <c r="AG88" s="214"/>
      <c r="AH88" s="214"/>
      <c r="AI88" s="214"/>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v>3</v>
      </c>
    </row>
    <row r="89" spans="1:60" x14ac:dyDescent="0.2">
      <c r="A89" s="213" t="s">
        <v>687</v>
      </c>
      <c r="B89" s="214"/>
      <c r="C89" s="214"/>
      <c r="D89" s="214"/>
      <c r="E89" s="214"/>
      <c r="F89" s="214"/>
      <c r="G89" s="214"/>
      <c r="H89" s="214"/>
      <c r="I89" s="214"/>
      <c r="J89" s="214">
        <v>13</v>
      </c>
      <c r="K89" s="214">
        <v>13</v>
      </c>
      <c r="L89" s="214">
        <v>18</v>
      </c>
      <c r="M89" s="214">
        <v>17</v>
      </c>
      <c r="N89" s="214">
        <v>35</v>
      </c>
      <c r="O89" s="214"/>
      <c r="P89" s="214"/>
      <c r="Q89" s="214"/>
      <c r="R89" s="214"/>
      <c r="S89" s="214"/>
      <c r="T89" s="214"/>
      <c r="U89" s="214"/>
      <c r="V89" s="214"/>
      <c r="W89" s="214"/>
      <c r="X89" s="214"/>
      <c r="Y89" s="214"/>
      <c r="Z89" s="214"/>
      <c r="AA89" s="214"/>
      <c r="AB89" s="214"/>
      <c r="AC89" s="214"/>
      <c r="AD89" s="214"/>
      <c r="AE89" s="214"/>
      <c r="AF89" s="214"/>
      <c r="AG89" s="214"/>
      <c r="AH89" s="214"/>
      <c r="AI89" s="214"/>
      <c r="AJ89" s="214"/>
      <c r="AK89" s="214"/>
      <c r="AL89" s="214"/>
      <c r="AM89" s="214"/>
      <c r="AN89" s="214"/>
      <c r="AO89" s="214"/>
      <c r="AP89" s="214"/>
      <c r="AQ89" s="214"/>
      <c r="AR89" s="214"/>
      <c r="AS89" s="214">
        <v>7</v>
      </c>
      <c r="AT89" s="214">
        <v>7</v>
      </c>
      <c r="AU89" s="214">
        <v>14</v>
      </c>
      <c r="AV89" s="214"/>
      <c r="AW89" s="214">
        <v>1</v>
      </c>
      <c r="AX89" s="214">
        <v>1</v>
      </c>
      <c r="AY89" s="214"/>
      <c r="AZ89" s="214"/>
      <c r="BA89" s="214"/>
      <c r="BB89" s="214">
        <v>5</v>
      </c>
      <c r="BC89" s="214">
        <v>8</v>
      </c>
      <c r="BD89" s="214">
        <v>13</v>
      </c>
      <c r="BE89" s="214"/>
      <c r="BF89" s="214"/>
      <c r="BG89" s="214"/>
      <c r="BH89" s="214">
        <v>76</v>
      </c>
    </row>
    <row r="90" spans="1:60" x14ac:dyDescent="0.2">
      <c r="A90" s="213" t="s">
        <v>189</v>
      </c>
      <c r="B90" s="214">
        <v>18</v>
      </c>
      <c r="C90" s="214">
        <v>19</v>
      </c>
      <c r="D90" s="214">
        <v>37</v>
      </c>
      <c r="E90" s="214"/>
      <c r="F90" s="214"/>
      <c r="G90" s="214"/>
      <c r="H90" s="214">
        <v>20</v>
      </c>
      <c r="I90" s="214">
        <v>20</v>
      </c>
      <c r="J90" s="214"/>
      <c r="K90" s="214"/>
      <c r="L90" s="214"/>
      <c r="M90" s="214"/>
      <c r="N90" s="214"/>
      <c r="O90" s="214"/>
      <c r="P90" s="214"/>
      <c r="Q90" s="214"/>
      <c r="R90" s="214"/>
      <c r="S90" s="214"/>
      <c r="T90" s="214"/>
      <c r="U90" s="214"/>
      <c r="V90" s="214"/>
      <c r="W90" s="214"/>
      <c r="X90" s="214"/>
      <c r="Y90" s="214"/>
      <c r="Z90" s="214"/>
      <c r="AA90" s="214"/>
      <c r="AB90" s="214"/>
      <c r="AC90" s="214"/>
      <c r="AD90" s="214"/>
      <c r="AE90" s="214"/>
      <c r="AF90" s="214"/>
      <c r="AG90" s="214"/>
      <c r="AH90" s="214"/>
      <c r="AI90" s="214"/>
      <c r="AJ90" s="214">
        <v>16</v>
      </c>
      <c r="AK90" s="214">
        <v>15</v>
      </c>
      <c r="AL90" s="214">
        <v>31</v>
      </c>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v>88</v>
      </c>
    </row>
    <row r="91" spans="1:60" x14ac:dyDescent="0.2">
      <c r="A91" s="213" t="s">
        <v>268</v>
      </c>
      <c r="B91" s="214">
        <v>3</v>
      </c>
      <c r="C91" s="214">
        <v>13</v>
      </c>
      <c r="D91" s="214">
        <v>16</v>
      </c>
      <c r="E91" s="214"/>
      <c r="F91" s="214"/>
      <c r="G91" s="214"/>
      <c r="H91" s="214">
        <v>1</v>
      </c>
      <c r="I91" s="214">
        <v>1</v>
      </c>
      <c r="J91" s="214"/>
      <c r="K91" s="214"/>
      <c r="L91" s="214"/>
      <c r="M91" s="214"/>
      <c r="N91" s="214"/>
      <c r="O91" s="214"/>
      <c r="P91" s="214"/>
      <c r="Q91" s="214"/>
      <c r="R91" s="214"/>
      <c r="S91" s="214"/>
      <c r="T91" s="214"/>
      <c r="U91" s="214"/>
      <c r="V91" s="214"/>
      <c r="W91" s="214"/>
      <c r="X91" s="214"/>
      <c r="Y91" s="214"/>
      <c r="Z91" s="214"/>
      <c r="AA91" s="214"/>
      <c r="AB91" s="214"/>
      <c r="AC91" s="214"/>
      <c r="AD91" s="214"/>
      <c r="AE91" s="214"/>
      <c r="AF91" s="214"/>
      <c r="AG91" s="214"/>
      <c r="AH91" s="214"/>
      <c r="AI91" s="214"/>
      <c r="AJ91" s="214"/>
      <c r="AK91" s="214">
        <v>7</v>
      </c>
      <c r="AL91" s="214">
        <v>7</v>
      </c>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v>24</v>
      </c>
    </row>
    <row r="92" spans="1:60" x14ac:dyDescent="0.2">
      <c r="A92" s="213" t="s">
        <v>980</v>
      </c>
      <c r="B92" s="214"/>
      <c r="C92" s="214"/>
      <c r="D92" s="214"/>
      <c r="E92" s="214"/>
      <c r="F92" s="214"/>
      <c r="G92" s="214"/>
      <c r="H92" s="214"/>
      <c r="I92" s="214"/>
      <c r="J92" s="214"/>
      <c r="K92" s="214"/>
      <c r="L92" s="214"/>
      <c r="M92" s="214"/>
      <c r="N92" s="214"/>
      <c r="O92" s="214"/>
      <c r="P92" s="214">
        <v>1</v>
      </c>
      <c r="Q92" s="214">
        <v>1</v>
      </c>
      <c r="R92" s="214"/>
      <c r="S92" s="214"/>
      <c r="T92" s="214"/>
      <c r="U92" s="214"/>
      <c r="V92" s="214"/>
      <c r="W92" s="214"/>
      <c r="X92" s="214"/>
      <c r="Y92" s="214"/>
      <c r="Z92" s="214"/>
      <c r="AA92" s="214"/>
      <c r="AB92" s="214">
        <v>1</v>
      </c>
      <c r="AC92" s="214">
        <v>1</v>
      </c>
      <c r="AD92" s="214"/>
      <c r="AE92" s="214"/>
      <c r="AF92" s="214"/>
      <c r="AG92" s="214"/>
      <c r="AH92" s="214"/>
      <c r="AI92" s="214"/>
      <c r="AJ92" s="214"/>
      <c r="AK92" s="214"/>
      <c r="AL92" s="214"/>
      <c r="AM92" s="214"/>
      <c r="AN92" s="214"/>
      <c r="AO92" s="214"/>
      <c r="AP92" s="214"/>
      <c r="AQ92" s="214"/>
      <c r="AR92" s="214"/>
      <c r="AS92" s="214"/>
      <c r="AT92" s="214"/>
      <c r="AU92" s="214"/>
      <c r="AV92" s="214"/>
      <c r="AW92" s="214"/>
      <c r="AX92" s="214"/>
      <c r="AY92" s="214">
        <v>1</v>
      </c>
      <c r="AZ92" s="214"/>
      <c r="BA92" s="214">
        <v>1</v>
      </c>
      <c r="BB92" s="214"/>
      <c r="BC92" s="214"/>
      <c r="BD92" s="214"/>
      <c r="BE92" s="214"/>
      <c r="BF92" s="214"/>
      <c r="BG92" s="214"/>
      <c r="BH92" s="214">
        <v>3</v>
      </c>
    </row>
    <row r="93" spans="1:60" x14ac:dyDescent="0.2">
      <c r="A93" s="213" t="s">
        <v>309</v>
      </c>
      <c r="B93" s="214"/>
      <c r="C93" s="214">
        <v>1</v>
      </c>
      <c r="D93" s="214">
        <v>1</v>
      </c>
      <c r="E93" s="214"/>
      <c r="F93" s="214"/>
      <c r="G93" s="214"/>
      <c r="H93" s="214">
        <v>4</v>
      </c>
      <c r="I93" s="214">
        <v>4</v>
      </c>
      <c r="J93" s="214"/>
      <c r="K93" s="214"/>
      <c r="L93" s="214"/>
      <c r="M93" s="214"/>
      <c r="N93" s="214"/>
      <c r="O93" s="214"/>
      <c r="P93" s="214"/>
      <c r="Q93" s="214"/>
      <c r="R93" s="214"/>
      <c r="S93" s="214"/>
      <c r="T93" s="214"/>
      <c r="U93" s="214"/>
      <c r="V93" s="214"/>
      <c r="W93" s="214"/>
      <c r="X93" s="214"/>
      <c r="Y93" s="214"/>
      <c r="Z93" s="214"/>
      <c r="AA93" s="214"/>
      <c r="AB93" s="214"/>
      <c r="AC93" s="214"/>
      <c r="AD93" s="214"/>
      <c r="AE93" s="214"/>
      <c r="AF93" s="214"/>
      <c r="AG93" s="214"/>
      <c r="AH93" s="214"/>
      <c r="AI93" s="214"/>
      <c r="AJ93" s="214"/>
      <c r="AK93" s="214"/>
      <c r="AL93" s="214"/>
      <c r="AM93" s="214"/>
      <c r="AN93" s="214"/>
      <c r="AO93" s="214"/>
      <c r="AP93" s="214"/>
      <c r="AQ93" s="214"/>
      <c r="AR93" s="214"/>
      <c r="AS93" s="214"/>
      <c r="AT93" s="214"/>
      <c r="AU93" s="214"/>
      <c r="AV93" s="214">
        <v>1</v>
      </c>
      <c r="AW93" s="214">
        <v>1</v>
      </c>
      <c r="AX93" s="214">
        <v>2</v>
      </c>
      <c r="AY93" s="214"/>
      <c r="AZ93" s="214"/>
      <c r="BA93" s="214"/>
      <c r="BB93" s="214"/>
      <c r="BC93" s="214"/>
      <c r="BD93" s="214"/>
      <c r="BE93" s="214"/>
      <c r="BF93" s="214"/>
      <c r="BG93" s="214"/>
      <c r="BH93" s="214">
        <v>7</v>
      </c>
    </row>
    <row r="94" spans="1:60" x14ac:dyDescent="0.2">
      <c r="A94" s="213" t="s">
        <v>487</v>
      </c>
      <c r="B94" s="214"/>
      <c r="C94" s="214"/>
      <c r="D94" s="214"/>
      <c r="E94" s="214"/>
      <c r="F94" s="214"/>
      <c r="G94" s="214"/>
      <c r="H94" s="214"/>
      <c r="I94" s="214"/>
      <c r="J94" s="214"/>
      <c r="K94" s="214"/>
      <c r="L94" s="214"/>
      <c r="M94" s="214"/>
      <c r="N94" s="214"/>
      <c r="O94" s="214">
        <v>1</v>
      </c>
      <c r="P94" s="214">
        <v>6</v>
      </c>
      <c r="Q94" s="214">
        <v>7</v>
      </c>
      <c r="R94" s="214"/>
      <c r="S94" s="214"/>
      <c r="T94" s="214"/>
      <c r="U94" s="214"/>
      <c r="V94" s="214"/>
      <c r="W94" s="214"/>
      <c r="X94" s="214"/>
      <c r="Y94" s="214"/>
      <c r="Z94" s="214"/>
      <c r="AA94" s="214"/>
      <c r="AB94" s="214"/>
      <c r="AC94" s="214"/>
      <c r="AD94" s="214"/>
      <c r="AE94" s="214">
        <v>1</v>
      </c>
      <c r="AF94" s="214">
        <v>1</v>
      </c>
      <c r="AG94" s="214"/>
      <c r="AH94" s="214"/>
      <c r="AI94" s="214"/>
      <c r="AJ94" s="214"/>
      <c r="AK94" s="214"/>
      <c r="AL94" s="214"/>
      <c r="AM94" s="214"/>
      <c r="AN94" s="214"/>
      <c r="AO94" s="214"/>
      <c r="AP94" s="214"/>
      <c r="AQ94" s="214"/>
      <c r="AR94" s="214"/>
      <c r="AS94" s="214"/>
      <c r="AT94" s="214"/>
      <c r="AU94" s="214"/>
      <c r="AV94" s="214"/>
      <c r="AW94" s="214"/>
      <c r="AX94" s="214"/>
      <c r="AY94" s="214"/>
      <c r="AZ94" s="214"/>
      <c r="BA94" s="214"/>
      <c r="BB94" s="214"/>
      <c r="BC94" s="214"/>
      <c r="BD94" s="214"/>
      <c r="BE94" s="214"/>
      <c r="BF94" s="214"/>
      <c r="BG94" s="214"/>
      <c r="BH94" s="214">
        <v>8</v>
      </c>
    </row>
    <row r="95" spans="1:60" x14ac:dyDescent="0.2">
      <c r="A95" s="213" t="s">
        <v>603</v>
      </c>
      <c r="B95" s="214"/>
      <c r="C95" s="214">
        <v>1</v>
      </c>
      <c r="D95" s="214">
        <v>1</v>
      </c>
      <c r="E95" s="214"/>
      <c r="F95" s="214"/>
      <c r="G95" s="214"/>
      <c r="H95" s="214"/>
      <c r="I95" s="214"/>
      <c r="J95" s="214"/>
      <c r="K95" s="214"/>
      <c r="L95" s="214"/>
      <c r="M95" s="214"/>
      <c r="N95" s="214"/>
      <c r="O95" s="214"/>
      <c r="P95" s="214"/>
      <c r="Q95" s="214"/>
      <c r="R95" s="214"/>
      <c r="S95" s="214"/>
      <c r="T95" s="214"/>
      <c r="U95" s="214"/>
      <c r="V95" s="214"/>
      <c r="W95" s="214"/>
      <c r="X95" s="214"/>
      <c r="Y95" s="214"/>
      <c r="Z95" s="214"/>
      <c r="AA95" s="214"/>
      <c r="AB95" s="214"/>
      <c r="AC95" s="214"/>
      <c r="AD95" s="214"/>
      <c r="AE95" s="214"/>
      <c r="AF95" s="214"/>
      <c r="AG95" s="214"/>
      <c r="AH95" s="214"/>
      <c r="AI95" s="214"/>
      <c r="AJ95" s="214"/>
      <c r="AK95" s="214"/>
      <c r="AL95" s="214"/>
      <c r="AM95" s="214"/>
      <c r="AN95" s="214"/>
      <c r="AO95" s="214"/>
      <c r="AP95" s="214"/>
      <c r="AQ95" s="214"/>
      <c r="AR95" s="214"/>
      <c r="AS95" s="214"/>
      <c r="AT95" s="214"/>
      <c r="AU95" s="214"/>
      <c r="AV95" s="214"/>
      <c r="AW95" s="214"/>
      <c r="AX95" s="214"/>
      <c r="AY95" s="214"/>
      <c r="AZ95" s="214"/>
      <c r="BA95" s="214"/>
      <c r="BB95" s="214"/>
      <c r="BC95" s="214"/>
      <c r="BD95" s="214"/>
      <c r="BE95" s="214"/>
      <c r="BF95" s="214"/>
      <c r="BG95" s="214"/>
      <c r="BH95" s="214">
        <v>1</v>
      </c>
    </row>
    <row r="96" spans="1:60" x14ac:dyDescent="0.2">
      <c r="A96" s="213" t="s">
        <v>482</v>
      </c>
      <c r="B96" s="214"/>
      <c r="C96" s="214"/>
      <c r="D96" s="214"/>
      <c r="E96" s="214"/>
      <c r="F96" s="214"/>
      <c r="G96" s="214"/>
      <c r="H96" s="214">
        <v>6</v>
      </c>
      <c r="I96" s="214">
        <v>6</v>
      </c>
      <c r="J96" s="214"/>
      <c r="K96" s="214"/>
      <c r="L96" s="214">
        <v>2</v>
      </c>
      <c r="M96" s="214">
        <v>3</v>
      </c>
      <c r="N96" s="214">
        <v>5</v>
      </c>
      <c r="O96" s="214">
        <v>1</v>
      </c>
      <c r="P96" s="214">
        <v>1</v>
      </c>
      <c r="Q96" s="214">
        <v>2</v>
      </c>
      <c r="R96" s="214"/>
      <c r="S96" s="214"/>
      <c r="T96" s="214"/>
      <c r="U96" s="214"/>
      <c r="V96" s="214"/>
      <c r="W96" s="214"/>
      <c r="X96" s="214"/>
      <c r="Y96" s="214"/>
      <c r="Z96" s="214"/>
      <c r="AA96" s="214">
        <v>1</v>
      </c>
      <c r="AB96" s="214"/>
      <c r="AC96" s="214">
        <v>1</v>
      </c>
      <c r="AD96" s="214"/>
      <c r="AE96" s="214"/>
      <c r="AF96" s="214"/>
      <c r="AG96" s="214"/>
      <c r="AH96" s="214"/>
      <c r="AI96" s="214"/>
      <c r="AJ96" s="214"/>
      <c r="AK96" s="214"/>
      <c r="AL96" s="214"/>
      <c r="AM96" s="214"/>
      <c r="AN96" s="214"/>
      <c r="AO96" s="214"/>
      <c r="AP96" s="214"/>
      <c r="AQ96" s="214">
        <v>1</v>
      </c>
      <c r="AR96" s="214">
        <v>1</v>
      </c>
      <c r="AS96" s="214"/>
      <c r="AT96" s="214">
        <v>1</v>
      </c>
      <c r="AU96" s="214">
        <v>1</v>
      </c>
      <c r="AV96" s="214"/>
      <c r="AW96" s="214"/>
      <c r="AX96" s="214"/>
      <c r="AY96" s="214"/>
      <c r="AZ96" s="214"/>
      <c r="BA96" s="214"/>
      <c r="BB96" s="214"/>
      <c r="BC96" s="214"/>
      <c r="BD96" s="214"/>
      <c r="BE96" s="214"/>
      <c r="BF96" s="214"/>
      <c r="BG96" s="214"/>
      <c r="BH96" s="214">
        <v>16</v>
      </c>
    </row>
    <row r="97" spans="1:60" x14ac:dyDescent="0.2">
      <c r="A97" s="213" t="s">
        <v>494</v>
      </c>
      <c r="B97" s="214"/>
      <c r="C97" s="214"/>
      <c r="D97" s="214"/>
      <c r="E97" s="214"/>
      <c r="F97" s="214"/>
      <c r="G97" s="214"/>
      <c r="H97" s="214"/>
      <c r="I97" s="214"/>
      <c r="J97" s="214"/>
      <c r="K97" s="214"/>
      <c r="L97" s="214"/>
      <c r="M97" s="214"/>
      <c r="N97" s="214"/>
      <c r="O97" s="214"/>
      <c r="P97" s="214"/>
      <c r="Q97" s="214"/>
      <c r="R97" s="214"/>
      <c r="S97" s="214"/>
      <c r="T97" s="214"/>
      <c r="U97" s="214"/>
      <c r="V97" s="214"/>
      <c r="W97" s="214"/>
      <c r="X97" s="214">
        <v>1</v>
      </c>
      <c r="Y97" s="214"/>
      <c r="Z97" s="214">
        <v>1</v>
      </c>
      <c r="AA97" s="214">
        <v>3</v>
      </c>
      <c r="AB97" s="214"/>
      <c r="AC97" s="214">
        <v>3</v>
      </c>
      <c r="AD97" s="214"/>
      <c r="AE97" s="214"/>
      <c r="AF97" s="214"/>
      <c r="AG97" s="214"/>
      <c r="AH97" s="214"/>
      <c r="AI97" s="214"/>
      <c r="AJ97" s="214"/>
      <c r="AK97" s="214"/>
      <c r="AL97" s="214"/>
      <c r="AM97" s="214"/>
      <c r="AN97" s="214"/>
      <c r="AO97" s="214"/>
      <c r="AP97" s="214"/>
      <c r="AQ97" s="214"/>
      <c r="AR97" s="214"/>
      <c r="AS97" s="214"/>
      <c r="AT97" s="214"/>
      <c r="AU97" s="214"/>
      <c r="AV97" s="214"/>
      <c r="AW97" s="214"/>
      <c r="AX97" s="214"/>
      <c r="AY97" s="214"/>
      <c r="AZ97" s="214"/>
      <c r="BA97" s="214"/>
      <c r="BB97" s="214"/>
      <c r="BC97" s="214"/>
      <c r="BD97" s="214"/>
      <c r="BE97" s="214"/>
      <c r="BF97" s="214"/>
      <c r="BG97" s="214"/>
      <c r="BH97" s="214">
        <v>4</v>
      </c>
    </row>
    <row r="98" spans="1:60" x14ac:dyDescent="0.2">
      <c r="A98" s="213" t="s">
        <v>981</v>
      </c>
      <c r="B98" s="214"/>
      <c r="C98" s="214"/>
      <c r="D98" s="214"/>
      <c r="E98" s="214"/>
      <c r="F98" s="214"/>
      <c r="G98" s="214"/>
      <c r="H98" s="214"/>
      <c r="I98" s="214"/>
      <c r="J98" s="214"/>
      <c r="K98" s="214"/>
      <c r="L98" s="214"/>
      <c r="M98" s="214"/>
      <c r="N98" s="214"/>
      <c r="O98" s="214"/>
      <c r="P98" s="214"/>
      <c r="Q98" s="214"/>
      <c r="R98" s="214"/>
      <c r="S98" s="214"/>
      <c r="T98" s="214"/>
      <c r="U98" s="214"/>
      <c r="V98" s="214"/>
      <c r="W98" s="214"/>
      <c r="X98" s="214"/>
      <c r="Y98" s="214"/>
      <c r="Z98" s="214"/>
      <c r="AA98" s="214"/>
      <c r="AB98" s="214"/>
      <c r="AC98" s="214"/>
      <c r="AD98" s="214"/>
      <c r="AE98" s="214"/>
      <c r="AF98" s="214"/>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4"/>
      <c r="BC98" s="214"/>
      <c r="BD98" s="214"/>
      <c r="BE98" s="214"/>
      <c r="BF98" s="214">
        <v>3</v>
      </c>
      <c r="BG98" s="214">
        <v>3</v>
      </c>
      <c r="BH98" s="214">
        <v>3</v>
      </c>
    </row>
    <row r="99" spans="1:60" x14ac:dyDescent="0.2">
      <c r="A99" s="213" t="s">
        <v>276</v>
      </c>
      <c r="B99" s="214"/>
      <c r="C99" s="214"/>
      <c r="D99" s="214"/>
      <c r="E99" s="214"/>
      <c r="F99" s="214"/>
      <c r="G99" s="214"/>
      <c r="H99" s="214"/>
      <c r="I99" s="214"/>
      <c r="J99" s="214"/>
      <c r="K99" s="214"/>
      <c r="L99" s="214"/>
      <c r="M99" s="214"/>
      <c r="N99" s="214"/>
      <c r="O99" s="214"/>
      <c r="P99" s="214"/>
      <c r="Q99" s="214"/>
      <c r="R99" s="214"/>
      <c r="S99" s="214"/>
      <c r="T99" s="214"/>
      <c r="U99" s="214"/>
      <c r="V99" s="214"/>
      <c r="W99" s="214"/>
      <c r="X99" s="214"/>
      <c r="Y99" s="214"/>
      <c r="Z99" s="214"/>
      <c r="AA99" s="214"/>
      <c r="AB99" s="214"/>
      <c r="AC99" s="214"/>
      <c r="AD99" s="214"/>
      <c r="AE99" s="214"/>
      <c r="AF99" s="214"/>
      <c r="AG99" s="214"/>
      <c r="AH99" s="214"/>
      <c r="AI99" s="214"/>
      <c r="AJ99" s="214"/>
      <c r="AK99" s="214"/>
      <c r="AL99" s="214"/>
      <c r="AM99" s="214">
        <v>1</v>
      </c>
      <c r="AN99" s="214"/>
      <c r="AO99" s="214">
        <v>1</v>
      </c>
      <c r="AP99" s="214"/>
      <c r="AQ99" s="214"/>
      <c r="AR99" s="214"/>
      <c r="AS99" s="214"/>
      <c r="AT99" s="214"/>
      <c r="AU99" s="214"/>
      <c r="AV99" s="214"/>
      <c r="AW99" s="214"/>
      <c r="AX99" s="214"/>
      <c r="AY99" s="214"/>
      <c r="AZ99" s="214"/>
      <c r="BA99" s="214"/>
      <c r="BB99" s="214"/>
      <c r="BC99" s="214"/>
      <c r="BD99" s="214"/>
      <c r="BE99" s="214"/>
      <c r="BF99" s="214"/>
      <c r="BG99" s="214"/>
      <c r="BH99" s="214">
        <v>1</v>
      </c>
    </row>
    <row r="100" spans="1:60" x14ac:dyDescent="0.2">
      <c r="A100" s="213" t="s">
        <v>477</v>
      </c>
      <c r="B100" s="214"/>
      <c r="C100" s="214"/>
      <c r="D100" s="214"/>
      <c r="E100" s="214"/>
      <c r="F100" s="214">
        <v>4</v>
      </c>
      <c r="G100" s="214">
        <v>4</v>
      </c>
      <c r="H100" s="214"/>
      <c r="I100" s="214"/>
      <c r="J100" s="214"/>
      <c r="K100" s="214"/>
      <c r="L100" s="214">
        <v>6</v>
      </c>
      <c r="M100" s="214">
        <v>6</v>
      </c>
      <c r="N100" s="214">
        <v>12</v>
      </c>
      <c r="O100" s="214">
        <v>1</v>
      </c>
      <c r="P100" s="214">
        <v>3</v>
      </c>
      <c r="Q100" s="214">
        <v>4</v>
      </c>
      <c r="R100" s="214"/>
      <c r="S100" s="214"/>
      <c r="T100" s="214"/>
      <c r="U100" s="214"/>
      <c r="V100" s="214"/>
      <c r="W100" s="214"/>
      <c r="X100" s="214"/>
      <c r="Y100" s="214"/>
      <c r="Z100" s="214"/>
      <c r="AA100" s="214"/>
      <c r="AB100" s="214"/>
      <c r="AC100" s="214"/>
      <c r="AD100" s="214"/>
      <c r="AE100" s="214"/>
      <c r="AF100" s="214"/>
      <c r="AG100" s="214"/>
      <c r="AH100" s="214"/>
      <c r="AI100" s="214"/>
      <c r="AJ100" s="214"/>
      <c r="AK100" s="214"/>
      <c r="AL100" s="214"/>
      <c r="AM100" s="214"/>
      <c r="AN100" s="214"/>
      <c r="AO100" s="214"/>
      <c r="AP100" s="214"/>
      <c r="AQ100" s="214">
        <v>4</v>
      </c>
      <c r="AR100" s="214">
        <v>4</v>
      </c>
      <c r="AS100" s="214">
        <v>5</v>
      </c>
      <c r="AT100" s="214">
        <v>4</v>
      </c>
      <c r="AU100" s="214">
        <v>9</v>
      </c>
      <c r="AV100" s="214"/>
      <c r="AW100" s="214"/>
      <c r="AX100" s="214"/>
      <c r="AY100" s="214"/>
      <c r="AZ100" s="214"/>
      <c r="BA100" s="214"/>
      <c r="BB100" s="214"/>
      <c r="BC100" s="214">
        <v>1</v>
      </c>
      <c r="BD100" s="214">
        <v>1</v>
      </c>
      <c r="BE100" s="214"/>
      <c r="BF100" s="214"/>
      <c r="BG100" s="214"/>
      <c r="BH100" s="214">
        <v>34</v>
      </c>
    </row>
    <row r="101" spans="1:60" x14ac:dyDescent="0.2">
      <c r="A101" s="213" t="s">
        <v>137</v>
      </c>
      <c r="B101" s="214"/>
      <c r="C101" s="214"/>
      <c r="D101" s="214"/>
      <c r="E101" s="214"/>
      <c r="F101" s="214"/>
      <c r="G101" s="214"/>
      <c r="H101" s="214"/>
      <c r="I101" s="214"/>
      <c r="J101" s="214"/>
      <c r="K101" s="214"/>
      <c r="L101" s="214"/>
      <c r="M101" s="214"/>
      <c r="N101" s="214"/>
      <c r="O101" s="214"/>
      <c r="P101" s="214"/>
      <c r="Q101" s="214"/>
      <c r="R101" s="214"/>
      <c r="S101" s="214"/>
      <c r="T101" s="214"/>
      <c r="U101" s="214"/>
      <c r="V101" s="214"/>
      <c r="W101" s="214"/>
      <c r="X101" s="214"/>
      <c r="Y101" s="214"/>
      <c r="Z101" s="214"/>
      <c r="AA101" s="214"/>
      <c r="AB101" s="214"/>
      <c r="AC101" s="214"/>
      <c r="AD101" s="214"/>
      <c r="AE101" s="214"/>
      <c r="AF101" s="214"/>
      <c r="AG101" s="214"/>
      <c r="AH101" s="214"/>
      <c r="AI101" s="214"/>
      <c r="AJ101" s="214"/>
      <c r="AK101" s="214"/>
      <c r="AL101" s="214"/>
      <c r="AM101" s="214"/>
      <c r="AN101" s="214"/>
      <c r="AO101" s="214"/>
      <c r="AP101" s="214"/>
      <c r="AQ101" s="214"/>
      <c r="AR101" s="214"/>
      <c r="AS101" s="214"/>
      <c r="AT101" s="214"/>
      <c r="AU101" s="214"/>
      <c r="AV101" s="214">
        <v>5</v>
      </c>
      <c r="AW101" s="214">
        <v>4</v>
      </c>
      <c r="AX101" s="214">
        <v>9</v>
      </c>
      <c r="AY101" s="214">
        <v>2</v>
      </c>
      <c r="AZ101" s="214">
        <v>2</v>
      </c>
      <c r="BA101" s="214">
        <v>4</v>
      </c>
      <c r="BB101" s="214"/>
      <c r="BC101" s="214"/>
      <c r="BD101" s="214"/>
      <c r="BE101" s="214"/>
      <c r="BF101" s="214"/>
      <c r="BG101" s="214"/>
      <c r="BH101" s="214">
        <v>13</v>
      </c>
    </row>
    <row r="102" spans="1:60" x14ac:dyDescent="0.2">
      <c r="A102" s="213" t="s">
        <v>510</v>
      </c>
      <c r="B102" s="214"/>
      <c r="C102" s="214"/>
      <c r="D102" s="214"/>
      <c r="E102" s="214"/>
      <c r="F102" s="214"/>
      <c r="G102" s="214"/>
      <c r="H102" s="214"/>
      <c r="I102" s="214"/>
      <c r="J102" s="214"/>
      <c r="K102" s="214"/>
      <c r="L102" s="214"/>
      <c r="M102" s="214"/>
      <c r="N102" s="214"/>
      <c r="O102" s="214"/>
      <c r="P102" s="214"/>
      <c r="Q102" s="214"/>
      <c r="R102" s="214"/>
      <c r="S102" s="214"/>
      <c r="T102" s="214"/>
      <c r="U102" s="214"/>
      <c r="V102" s="214"/>
      <c r="W102" s="214"/>
      <c r="X102" s="214"/>
      <c r="Y102" s="214"/>
      <c r="Z102" s="214"/>
      <c r="AA102" s="214">
        <v>5</v>
      </c>
      <c r="AB102" s="214">
        <v>5</v>
      </c>
      <c r="AC102" s="214">
        <v>10</v>
      </c>
      <c r="AD102" s="214"/>
      <c r="AE102" s="214"/>
      <c r="AF102" s="214"/>
      <c r="AG102" s="214"/>
      <c r="AH102" s="214"/>
      <c r="AI102" s="214"/>
      <c r="AJ102" s="214"/>
      <c r="AK102" s="214"/>
      <c r="AL102" s="214"/>
      <c r="AM102" s="214"/>
      <c r="AN102" s="214"/>
      <c r="AO102" s="214"/>
      <c r="AP102" s="214"/>
      <c r="AQ102" s="214"/>
      <c r="AR102" s="214"/>
      <c r="AS102" s="214"/>
      <c r="AT102" s="214"/>
      <c r="AU102" s="214"/>
      <c r="AV102" s="214"/>
      <c r="AW102" s="214"/>
      <c r="AX102" s="214"/>
      <c r="AY102" s="214"/>
      <c r="AZ102" s="214"/>
      <c r="BA102" s="214"/>
      <c r="BB102" s="214"/>
      <c r="BC102" s="214"/>
      <c r="BD102" s="214"/>
      <c r="BE102" s="214"/>
      <c r="BF102" s="214"/>
      <c r="BG102" s="214"/>
      <c r="BH102" s="214">
        <v>10</v>
      </c>
    </row>
    <row r="103" spans="1:60" x14ac:dyDescent="0.2">
      <c r="A103" s="213" t="s">
        <v>275</v>
      </c>
      <c r="B103" s="214"/>
      <c r="C103" s="214"/>
      <c r="D103" s="214"/>
      <c r="E103" s="214"/>
      <c r="F103" s="214"/>
      <c r="G103" s="214"/>
      <c r="H103" s="214">
        <v>4</v>
      </c>
      <c r="I103" s="214">
        <v>4</v>
      </c>
      <c r="J103" s="214"/>
      <c r="K103" s="214"/>
      <c r="L103" s="214"/>
      <c r="M103" s="214"/>
      <c r="N103" s="214"/>
      <c r="O103" s="214"/>
      <c r="P103" s="214"/>
      <c r="Q103" s="214"/>
      <c r="R103" s="214"/>
      <c r="S103" s="214"/>
      <c r="T103" s="214"/>
      <c r="U103" s="214"/>
      <c r="V103" s="214"/>
      <c r="W103" s="214"/>
      <c r="X103" s="214"/>
      <c r="Y103" s="214"/>
      <c r="Z103" s="214"/>
      <c r="AA103" s="214"/>
      <c r="AB103" s="214"/>
      <c r="AC103" s="214"/>
      <c r="AD103" s="214">
        <v>1</v>
      </c>
      <c r="AE103" s="214">
        <v>1</v>
      </c>
      <c r="AF103" s="214">
        <v>2</v>
      </c>
      <c r="AG103" s="214"/>
      <c r="AH103" s="214"/>
      <c r="AI103" s="214"/>
      <c r="AJ103" s="214"/>
      <c r="AK103" s="214"/>
      <c r="AL103" s="214"/>
      <c r="AM103" s="214"/>
      <c r="AN103" s="214"/>
      <c r="AO103" s="214"/>
      <c r="AP103" s="214">
        <v>8</v>
      </c>
      <c r="AQ103" s="214">
        <v>11</v>
      </c>
      <c r="AR103" s="214">
        <v>19</v>
      </c>
      <c r="AS103" s="214"/>
      <c r="AT103" s="214"/>
      <c r="AU103" s="214"/>
      <c r="AV103" s="214"/>
      <c r="AW103" s="214"/>
      <c r="AX103" s="214"/>
      <c r="AY103" s="214"/>
      <c r="AZ103" s="214"/>
      <c r="BA103" s="214"/>
      <c r="BB103" s="214">
        <v>9</v>
      </c>
      <c r="BC103" s="214">
        <v>9</v>
      </c>
      <c r="BD103" s="214">
        <v>18</v>
      </c>
      <c r="BE103" s="214"/>
      <c r="BF103" s="214"/>
      <c r="BG103" s="214"/>
      <c r="BH103" s="214">
        <v>43</v>
      </c>
    </row>
    <row r="104" spans="1:60" x14ac:dyDescent="0.2">
      <c r="A104" s="213" t="s">
        <v>982</v>
      </c>
      <c r="B104" s="214">
        <v>1</v>
      </c>
      <c r="C104" s="214">
        <v>3</v>
      </c>
      <c r="D104" s="214">
        <v>4</v>
      </c>
      <c r="E104" s="214"/>
      <c r="F104" s="214"/>
      <c r="G104" s="214"/>
      <c r="H104" s="214"/>
      <c r="I104" s="214"/>
      <c r="J104" s="214"/>
      <c r="K104" s="214"/>
      <c r="L104" s="214"/>
      <c r="M104" s="214"/>
      <c r="N104" s="214"/>
      <c r="O104" s="214"/>
      <c r="P104" s="214"/>
      <c r="Q104" s="214"/>
      <c r="R104" s="214"/>
      <c r="S104" s="214"/>
      <c r="T104" s="214"/>
      <c r="U104" s="214"/>
      <c r="V104" s="214"/>
      <c r="W104" s="214"/>
      <c r="X104" s="214"/>
      <c r="Y104" s="214"/>
      <c r="Z104" s="214"/>
      <c r="AA104" s="214"/>
      <c r="AB104" s="214"/>
      <c r="AC104" s="214"/>
      <c r="AD104" s="214"/>
      <c r="AE104" s="214"/>
      <c r="AF104" s="214"/>
      <c r="AG104" s="214"/>
      <c r="AH104" s="214"/>
      <c r="AI104" s="214"/>
      <c r="AJ104" s="214"/>
      <c r="AK104" s="214"/>
      <c r="AL104" s="214"/>
      <c r="AM104" s="214"/>
      <c r="AN104" s="214"/>
      <c r="AO104" s="214"/>
      <c r="AP104" s="214"/>
      <c r="AQ104" s="214"/>
      <c r="AR104" s="214"/>
      <c r="AS104" s="214"/>
      <c r="AT104" s="214"/>
      <c r="AU104" s="214"/>
      <c r="AV104" s="214"/>
      <c r="AW104" s="214"/>
      <c r="AX104" s="214"/>
      <c r="AY104" s="214"/>
      <c r="AZ104" s="214"/>
      <c r="BA104" s="214"/>
      <c r="BB104" s="214"/>
      <c r="BC104" s="214"/>
      <c r="BD104" s="214"/>
      <c r="BE104" s="214"/>
      <c r="BF104" s="214"/>
      <c r="BG104" s="214"/>
      <c r="BH104" s="214">
        <v>4</v>
      </c>
    </row>
    <row r="105" spans="1:60" x14ac:dyDescent="0.2">
      <c r="A105" s="213" t="s">
        <v>807</v>
      </c>
      <c r="B105" s="214"/>
      <c r="C105" s="214">
        <v>2</v>
      </c>
      <c r="D105" s="214">
        <v>2</v>
      </c>
      <c r="E105" s="214"/>
      <c r="F105" s="214"/>
      <c r="G105" s="214"/>
      <c r="H105" s="214"/>
      <c r="I105" s="214"/>
      <c r="J105" s="214"/>
      <c r="K105" s="214"/>
      <c r="L105" s="214"/>
      <c r="M105" s="214"/>
      <c r="N105" s="214"/>
      <c r="O105" s="214"/>
      <c r="P105" s="214"/>
      <c r="Q105" s="214"/>
      <c r="R105" s="214"/>
      <c r="S105" s="214"/>
      <c r="T105" s="214"/>
      <c r="U105" s="214"/>
      <c r="V105" s="214"/>
      <c r="W105" s="214"/>
      <c r="X105" s="214"/>
      <c r="Y105" s="214"/>
      <c r="Z105" s="214"/>
      <c r="AA105" s="214"/>
      <c r="AB105" s="214"/>
      <c r="AC105" s="214"/>
      <c r="AD105" s="214"/>
      <c r="AE105" s="214"/>
      <c r="AF105" s="214"/>
      <c r="AG105" s="214"/>
      <c r="AH105" s="214"/>
      <c r="AI105" s="214"/>
      <c r="AJ105" s="214"/>
      <c r="AK105" s="214"/>
      <c r="AL105" s="214"/>
      <c r="AM105" s="214"/>
      <c r="AN105" s="214"/>
      <c r="AO105" s="214"/>
      <c r="AP105" s="214"/>
      <c r="AQ105" s="214"/>
      <c r="AR105" s="214"/>
      <c r="AS105" s="214"/>
      <c r="AT105" s="214"/>
      <c r="AU105" s="214"/>
      <c r="AV105" s="214"/>
      <c r="AW105" s="214"/>
      <c r="AX105" s="214"/>
      <c r="AY105" s="214"/>
      <c r="AZ105" s="214"/>
      <c r="BA105" s="214"/>
      <c r="BB105" s="214"/>
      <c r="BC105" s="214"/>
      <c r="BD105" s="214"/>
      <c r="BE105" s="214"/>
      <c r="BF105" s="214"/>
      <c r="BG105" s="214"/>
      <c r="BH105" s="214">
        <v>2</v>
      </c>
    </row>
    <row r="106" spans="1:60" x14ac:dyDescent="0.2">
      <c r="A106" s="213" t="s">
        <v>983</v>
      </c>
      <c r="B106" s="214"/>
      <c r="C106" s="214"/>
      <c r="D106" s="214"/>
      <c r="E106" s="214"/>
      <c r="F106" s="214"/>
      <c r="G106" s="214"/>
      <c r="H106" s="214">
        <v>1</v>
      </c>
      <c r="I106" s="214">
        <v>1</v>
      </c>
      <c r="J106" s="214"/>
      <c r="K106" s="214"/>
      <c r="L106" s="214"/>
      <c r="M106" s="214"/>
      <c r="N106" s="214"/>
      <c r="O106" s="214"/>
      <c r="P106" s="214"/>
      <c r="Q106" s="214"/>
      <c r="R106" s="214"/>
      <c r="S106" s="214"/>
      <c r="T106" s="214"/>
      <c r="U106" s="214"/>
      <c r="V106" s="214"/>
      <c r="W106" s="214"/>
      <c r="X106" s="214"/>
      <c r="Y106" s="214"/>
      <c r="Z106" s="214"/>
      <c r="AA106" s="214"/>
      <c r="AB106" s="214"/>
      <c r="AC106" s="214"/>
      <c r="AD106" s="214"/>
      <c r="AE106" s="214"/>
      <c r="AF106" s="214"/>
      <c r="AG106" s="214"/>
      <c r="AH106" s="214"/>
      <c r="AI106" s="214"/>
      <c r="AJ106" s="214"/>
      <c r="AK106" s="214"/>
      <c r="AL106" s="214"/>
      <c r="AM106" s="214"/>
      <c r="AN106" s="214"/>
      <c r="AO106" s="214"/>
      <c r="AP106" s="214"/>
      <c r="AQ106" s="214"/>
      <c r="AR106" s="214"/>
      <c r="AS106" s="214"/>
      <c r="AT106" s="214"/>
      <c r="AU106" s="214"/>
      <c r="AV106" s="214"/>
      <c r="AW106" s="214"/>
      <c r="AX106" s="214"/>
      <c r="AY106" s="214"/>
      <c r="AZ106" s="214"/>
      <c r="BA106" s="214"/>
      <c r="BB106" s="214"/>
      <c r="BC106" s="214"/>
      <c r="BD106" s="214"/>
      <c r="BE106" s="214"/>
      <c r="BF106" s="214"/>
      <c r="BG106" s="214"/>
      <c r="BH106" s="214">
        <v>1</v>
      </c>
    </row>
    <row r="107" spans="1:60" x14ac:dyDescent="0.2">
      <c r="A107" s="213" t="s">
        <v>166</v>
      </c>
      <c r="B107" s="214"/>
      <c r="C107" s="214">
        <v>1</v>
      </c>
      <c r="D107" s="214">
        <v>1</v>
      </c>
      <c r="E107" s="214"/>
      <c r="F107" s="214"/>
      <c r="G107" s="214"/>
      <c r="H107" s="214">
        <v>22</v>
      </c>
      <c r="I107" s="214">
        <v>22</v>
      </c>
      <c r="J107" s="214"/>
      <c r="K107" s="214"/>
      <c r="L107" s="214"/>
      <c r="M107" s="214"/>
      <c r="N107" s="214"/>
      <c r="O107" s="214"/>
      <c r="P107" s="214"/>
      <c r="Q107" s="214"/>
      <c r="R107" s="214"/>
      <c r="S107" s="214"/>
      <c r="T107" s="214"/>
      <c r="U107" s="214"/>
      <c r="V107" s="214"/>
      <c r="W107" s="214"/>
      <c r="X107" s="214"/>
      <c r="Y107" s="214"/>
      <c r="Z107" s="214"/>
      <c r="AA107" s="214"/>
      <c r="AB107" s="214"/>
      <c r="AC107" s="214"/>
      <c r="AD107" s="214"/>
      <c r="AE107" s="214"/>
      <c r="AF107" s="214"/>
      <c r="AG107" s="214"/>
      <c r="AH107" s="214"/>
      <c r="AI107" s="214"/>
      <c r="AJ107" s="214"/>
      <c r="AK107" s="214">
        <v>8</v>
      </c>
      <c r="AL107" s="214">
        <v>8</v>
      </c>
      <c r="AM107" s="214"/>
      <c r="AN107" s="214"/>
      <c r="AO107" s="214"/>
      <c r="AP107" s="214"/>
      <c r="AQ107" s="214">
        <v>7</v>
      </c>
      <c r="AR107" s="214">
        <v>7</v>
      </c>
      <c r="AS107" s="214">
        <v>1</v>
      </c>
      <c r="AT107" s="214">
        <v>1</v>
      </c>
      <c r="AU107" s="214">
        <v>2</v>
      </c>
      <c r="AV107" s="214">
        <v>2</v>
      </c>
      <c r="AW107" s="214">
        <v>1</v>
      </c>
      <c r="AX107" s="214">
        <v>3</v>
      </c>
      <c r="AY107" s="214"/>
      <c r="AZ107" s="214"/>
      <c r="BA107" s="214"/>
      <c r="BB107" s="214"/>
      <c r="BC107" s="214">
        <v>1</v>
      </c>
      <c r="BD107" s="214">
        <v>1</v>
      </c>
      <c r="BE107" s="214"/>
      <c r="BF107" s="214"/>
      <c r="BG107" s="214"/>
      <c r="BH107" s="214">
        <v>44</v>
      </c>
    </row>
    <row r="108" spans="1:60" x14ac:dyDescent="0.2">
      <c r="A108" s="213" t="s">
        <v>661</v>
      </c>
      <c r="B108" s="214"/>
      <c r="C108" s="214"/>
      <c r="D108" s="214"/>
      <c r="E108" s="214"/>
      <c r="F108" s="214"/>
      <c r="G108" s="214"/>
      <c r="H108" s="214"/>
      <c r="I108" s="214"/>
      <c r="J108" s="214"/>
      <c r="K108" s="214"/>
      <c r="L108" s="214"/>
      <c r="M108" s="214">
        <v>2</v>
      </c>
      <c r="N108" s="214">
        <v>2</v>
      </c>
      <c r="O108" s="214"/>
      <c r="P108" s="214"/>
      <c r="Q108" s="214"/>
      <c r="R108" s="214"/>
      <c r="S108" s="214"/>
      <c r="T108" s="214"/>
      <c r="U108" s="214"/>
      <c r="V108" s="214"/>
      <c r="W108" s="214"/>
      <c r="X108" s="214"/>
      <c r="Y108" s="214"/>
      <c r="Z108" s="214"/>
      <c r="AA108" s="214"/>
      <c r="AB108" s="214"/>
      <c r="AC108" s="214"/>
      <c r="AD108" s="214"/>
      <c r="AE108" s="214"/>
      <c r="AF108" s="214"/>
      <c r="AG108" s="214"/>
      <c r="AH108" s="214"/>
      <c r="AI108" s="214"/>
      <c r="AJ108" s="214"/>
      <c r="AK108" s="214"/>
      <c r="AL108" s="214"/>
      <c r="AM108" s="214"/>
      <c r="AN108" s="214"/>
      <c r="AO108" s="214"/>
      <c r="AP108" s="214"/>
      <c r="AQ108" s="214"/>
      <c r="AR108" s="214"/>
      <c r="AS108" s="214"/>
      <c r="AT108" s="214"/>
      <c r="AU108" s="214"/>
      <c r="AV108" s="214"/>
      <c r="AW108" s="214"/>
      <c r="AX108" s="214"/>
      <c r="AY108" s="214"/>
      <c r="AZ108" s="214"/>
      <c r="BA108" s="214"/>
      <c r="BB108" s="214"/>
      <c r="BC108" s="214"/>
      <c r="BD108" s="214"/>
      <c r="BE108" s="214"/>
      <c r="BF108" s="214"/>
      <c r="BG108" s="214"/>
      <c r="BH108" s="214">
        <v>2</v>
      </c>
    </row>
    <row r="109" spans="1:60" x14ac:dyDescent="0.2">
      <c r="A109" s="213" t="s">
        <v>557</v>
      </c>
      <c r="B109" s="214"/>
      <c r="C109" s="214"/>
      <c r="D109" s="214"/>
      <c r="E109" s="214"/>
      <c r="F109" s="214"/>
      <c r="G109" s="214"/>
      <c r="H109" s="214"/>
      <c r="I109" s="214"/>
      <c r="J109" s="214"/>
      <c r="K109" s="214"/>
      <c r="L109" s="214"/>
      <c r="M109" s="214"/>
      <c r="N109" s="214"/>
      <c r="O109" s="214"/>
      <c r="P109" s="214"/>
      <c r="Q109" s="214"/>
      <c r="R109" s="214"/>
      <c r="S109" s="214"/>
      <c r="T109" s="214"/>
      <c r="U109" s="214"/>
      <c r="V109" s="214"/>
      <c r="W109" s="214"/>
      <c r="X109" s="214"/>
      <c r="Y109" s="214"/>
      <c r="Z109" s="214"/>
      <c r="AA109" s="214">
        <v>4</v>
      </c>
      <c r="AB109" s="214">
        <v>4</v>
      </c>
      <c r="AC109" s="214">
        <v>8</v>
      </c>
      <c r="AD109" s="214"/>
      <c r="AE109" s="214"/>
      <c r="AF109" s="214"/>
      <c r="AG109" s="214"/>
      <c r="AH109" s="214"/>
      <c r="AI109" s="214"/>
      <c r="AJ109" s="214"/>
      <c r="AK109" s="214"/>
      <c r="AL109" s="214"/>
      <c r="AM109" s="214"/>
      <c r="AN109" s="214"/>
      <c r="AO109" s="214"/>
      <c r="AP109" s="214"/>
      <c r="AQ109" s="214"/>
      <c r="AR109" s="214"/>
      <c r="AS109" s="214"/>
      <c r="AT109" s="214"/>
      <c r="AU109" s="214"/>
      <c r="AV109" s="214"/>
      <c r="AW109" s="214"/>
      <c r="AX109" s="214"/>
      <c r="AY109" s="214"/>
      <c r="AZ109" s="214"/>
      <c r="BA109" s="214"/>
      <c r="BB109" s="214"/>
      <c r="BC109" s="214"/>
      <c r="BD109" s="214"/>
      <c r="BE109" s="214"/>
      <c r="BF109" s="214"/>
      <c r="BG109" s="214"/>
      <c r="BH109" s="214">
        <v>8</v>
      </c>
    </row>
    <row r="110" spans="1:60" x14ac:dyDescent="0.2">
      <c r="A110" s="213" t="s">
        <v>654</v>
      </c>
      <c r="B110" s="214"/>
      <c r="C110" s="214"/>
      <c r="D110" s="214"/>
      <c r="E110" s="214"/>
      <c r="F110" s="214"/>
      <c r="G110" s="214"/>
      <c r="H110" s="214"/>
      <c r="I110" s="214"/>
      <c r="J110" s="214"/>
      <c r="K110" s="214"/>
      <c r="L110" s="214"/>
      <c r="M110" s="214"/>
      <c r="N110" s="214"/>
      <c r="O110" s="214"/>
      <c r="P110" s="214"/>
      <c r="Q110" s="214"/>
      <c r="R110" s="214"/>
      <c r="S110" s="214"/>
      <c r="T110" s="214"/>
      <c r="U110" s="214"/>
      <c r="V110" s="214"/>
      <c r="W110" s="214"/>
      <c r="X110" s="214"/>
      <c r="Y110" s="214"/>
      <c r="Z110" s="214"/>
      <c r="AA110" s="214">
        <v>4</v>
      </c>
      <c r="AB110" s="214">
        <v>4</v>
      </c>
      <c r="AC110" s="214">
        <v>8</v>
      </c>
      <c r="AD110" s="214"/>
      <c r="AE110" s="214"/>
      <c r="AF110" s="214"/>
      <c r="AG110" s="214"/>
      <c r="AH110" s="214"/>
      <c r="AI110" s="214"/>
      <c r="AJ110" s="214"/>
      <c r="AK110" s="214"/>
      <c r="AL110" s="214"/>
      <c r="AM110" s="214"/>
      <c r="AN110" s="214"/>
      <c r="AO110" s="214"/>
      <c r="AP110" s="214"/>
      <c r="AQ110" s="214"/>
      <c r="AR110" s="214"/>
      <c r="AS110" s="214"/>
      <c r="AT110" s="214"/>
      <c r="AU110" s="214"/>
      <c r="AV110" s="214"/>
      <c r="AW110" s="214"/>
      <c r="AX110" s="214"/>
      <c r="AY110" s="214"/>
      <c r="AZ110" s="214"/>
      <c r="BA110" s="214"/>
      <c r="BB110" s="214"/>
      <c r="BC110" s="214"/>
      <c r="BD110" s="214"/>
      <c r="BE110" s="214"/>
      <c r="BF110" s="214"/>
      <c r="BG110" s="214"/>
      <c r="BH110" s="214">
        <v>8</v>
      </c>
    </row>
    <row r="111" spans="1:60" x14ac:dyDescent="0.2">
      <c r="A111" s="213" t="s">
        <v>158</v>
      </c>
      <c r="B111" s="214">
        <v>4</v>
      </c>
      <c r="C111" s="214">
        <v>4</v>
      </c>
      <c r="D111" s="214">
        <v>8</v>
      </c>
      <c r="E111" s="214">
        <v>10</v>
      </c>
      <c r="F111" s="214">
        <v>11</v>
      </c>
      <c r="G111" s="214">
        <v>21</v>
      </c>
      <c r="H111" s="214"/>
      <c r="I111" s="214"/>
      <c r="J111" s="214"/>
      <c r="K111" s="214"/>
      <c r="L111" s="214"/>
      <c r="M111" s="214"/>
      <c r="N111" s="214"/>
      <c r="O111" s="214"/>
      <c r="P111" s="214"/>
      <c r="Q111" s="214"/>
      <c r="R111" s="214"/>
      <c r="S111" s="214"/>
      <c r="T111" s="214"/>
      <c r="U111" s="214"/>
      <c r="V111" s="214"/>
      <c r="W111" s="214"/>
      <c r="X111" s="214"/>
      <c r="Y111" s="214"/>
      <c r="Z111" s="214"/>
      <c r="AA111" s="214"/>
      <c r="AB111" s="214"/>
      <c r="AC111" s="214"/>
      <c r="AD111" s="214"/>
      <c r="AE111" s="214"/>
      <c r="AF111" s="214"/>
      <c r="AG111" s="214"/>
      <c r="AH111" s="214"/>
      <c r="AI111" s="214"/>
      <c r="AJ111" s="214"/>
      <c r="AK111" s="214"/>
      <c r="AL111" s="214"/>
      <c r="AM111" s="214"/>
      <c r="AN111" s="214"/>
      <c r="AO111" s="214"/>
      <c r="AP111" s="214"/>
      <c r="AQ111" s="214"/>
      <c r="AR111" s="214"/>
      <c r="AS111" s="214"/>
      <c r="AT111" s="214"/>
      <c r="AU111" s="214"/>
      <c r="AV111" s="214">
        <v>14</v>
      </c>
      <c r="AW111" s="214">
        <v>16</v>
      </c>
      <c r="AX111" s="214">
        <v>30</v>
      </c>
      <c r="AY111" s="214">
        <v>2</v>
      </c>
      <c r="AZ111" s="214">
        <v>5</v>
      </c>
      <c r="BA111" s="214">
        <v>7</v>
      </c>
      <c r="BB111" s="214"/>
      <c r="BC111" s="214"/>
      <c r="BD111" s="214"/>
      <c r="BE111" s="214"/>
      <c r="BF111" s="214"/>
      <c r="BG111" s="214"/>
      <c r="BH111" s="214">
        <v>66</v>
      </c>
    </row>
    <row r="112" spans="1:60" x14ac:dyDescent="0.2">
      <c r="A112" s="213" t="s">
        <v>967</v>
      </c>
      <c r="B112" s="214"/>
      <c r="C112" s="214"/>
      <c r="D112" s="214"/>
      <c r="E112" s="214"/>
      <c r="F112" s="214"/>
      <c r="G112" s="214"/>
      <c r="H112" s="214"/>
      <c r="I112" s="214"/>
      <c r="J112" s="214"/>
      <c r="K112" s="214"/>
      <c r="L112" s="214"/>
      <c r="M112" s="214"/>
      <c r="N112" s="214"/>
      <c r="O112" s="214"/>
      <c r="P112" s="214"/>
      <c r="Q112" s="214"/>
      <c r="R112" s="214"/>
      <c r="S112" s="214"/>
      <c r="T112" s="214"/>
      <c r="U112" s="214"/>
      <c r="V112" s="214"/>
      <c r="W112" s="214"/>
      <c r="X112" s="214"/>
      <c r="Y112" s="214"/>
      <c r="Z112" s="214"/>
      <c r="AA112" s="214"/>
      <c r="AB112" s="214"/>
      <c r="AC112" s="214"/>
      <c r="AD112" s="214"/>
      <c r="AE112" s="214"/>
      <c r="AF112" s="214"/>
      <c r="AG112" s="214"/>
      <c r="AH112" s="214"/>
      <c r="AI112" s="214"/>
      <c r="AJ112" s="214"/>
      <c r="AK112" s="214"/>
      <c r="AL112" s="214"/>
      <c r="AM112" s="214"/>
      <c r="AN112" s="214"/>
      <c r="AO112" s="214"/>
      <c r="AP112" s="214"/>
      <c r="AQ112" s="214"/>
      <c r="AR112" s="214"/>
      <c r="AS112" s="214"/>
      <c r="AT112" s="214"/>
      <c r="AU112" s="214"/>
      <c r="AV112" s="214"/>
      <c r="AW112" s="214"/>
      <c r="AX112" s="214"/>
      <c r="AY112" s="214"/>
      <c r="AZ112" s="214"/>
      <c r="BA112" s="214"/>
      <c r="BB112" s="214"/>
      <c r="BC112" s="214"/>
      <c r="BD112" s="214"/>
      <c r="BE112" s="214"/>
      <c r="BF112" s="214">
        <v>1</v>
      </c>
      <c r="BG112" s="214">
        <v>1</v>
      </c>
      <c r="BH112" s="214">
        <v>1</v>
      </c>
    </row>
    <row r="113" spans="1:60" x14ac:dyDescent="0.2">
      <c r="A113" s="213" t="s">
        <v>984</v>
      </c>
      <c r="B113" s="214"/>
      <c r="C113" s="214"/>
      <c r="D113" s="214"/>
      <c r="E113" s="214"/>
      <c r="F113" s="214"/>
      <c r="G113" s="214"/>
      <c r="H113" s="214">
        <v>1</v>
      </c>
      <c r="I113" s="214">
        <v>1</v>
      </c>
      <c r="J113" s="214"/>
      <c r="K113" s="214"/>
      <c r="L113" s="214"/>
      <c r="M113" s="214"/>
      <c r="N113" s="214"/>
      <c r="O113" s="214"/>
      <c r="P113" s="214"/>
      <c r="Q113" s="214"/>
      <c r="R113" s="214"/>
      <c r="S113" s="214"/>
      <c r="T113" s="214"/>
      <c r="U113" s="214"/>
      <c r="V113" s="214"/>
      <c r="W113" s="214"/>
      <c r="X113" s="214"/>
      <c r="Y113" s="214"/>
      <c r="Z113" s="214"/>
      <c r="AA113" s="214"/>
      <c r="AB113" s="214"/>
      <c r="AC113" s="214"/>
      <c r="AD113" s="214"/>
      <c r="AE113" s="214"/>
      <c r="AF113" s="214"/>
      <c r="AG113" s="214"/>
      <c r="AH113" s="214"/>
      <c r="AI113" s="214"/>
      <c r="AJ113" s="214"/>
      <c r="AK113" s="214"/>
      <c r="AL113" s="214"/>
      <c r="AM113" s="214"/>
      <c r="AN113" s="214"/>
      <c r="AO113" s="214"/>
      <c r="AP113" s="214"/>
      <c r="AQ113" s="214"/>
      <c r="AR113" s="214"/>
      <c r="AS113" s="214"/>
      <c r="AT113" s="214"/>
      <c r="AU113" s="214"/>
      <c r="AV113" s="214"/>
      <c r="AW113" s="214"/>
      <c r="AX113" s="214"/>
      <c r="AY113" s="214"/>
      <c r="AZ113" s="214"/>
      <c r="BA113" s="214"/>
      <c r="BB113" s="214"/>
      <c r="BC113" s="214"/>
      <c r="BD113" s="214"/>
      <c r="BE113" s="214"/>
      <c r="BF113" s="214"/>
      <c r="BG113" s="214"/>
      <c r="BH113" s="214">
        <v>1</v>
      </c>
    </row>
    <row r="114" spans="1:60" x14ac:dyDescent="0.2">
      <c r="A114" s="213" t="s">
        <v>985</v>
      </c>
      <c r="B114" s="214"/>
      <c r="C114" s="214">
        <v>8</v>
      </c>
      <c r="D114" s="214">
        <v>8</v>
      </c>
      <c r="E114" s="214"/>
      <c r="F114" s="214"/>
      <c r="G114" s="214"/>
      <c r="H114" s="214">
        <v>3</v>
      </c>
      <c r="I114" s="214">
        <v>3</v>
      </c>
      <c r="J114" s="214"/>
      <c r="K114" s="214"/>
      <c r="L114" s="214"/>
      <c r="M114" s="214"/>
      <c r="N114" s="214"/>
      <c r="O114" s="214"/>
      <c r="P114" s="214"/>
      <c r="Q114" s="214"/>
      <c r="R114" s="214"/>
      <c r="S114" s="214"/>
      <c r="T114" s="214"/>
      <c r="U114" s="214"/>
      <c r="V114" s="214"/>
      <c r="W114" s="214"/>
      <c r="X114" s="214"/>
      <c r="Y114" s="214"/>
      <c r="Z114" s="214"/>
      <c r="AA114" s="214"/>
      <c r="AB114" s="214"/>
      <c r="AC114" s="214"/>
      <c r="AD114" s="214"/>
      <c r="AE114" s="214"/>
      <c r="AF114" s="214"/>
      <c r="AG114" s="214"/>
      <c r="AH114" s="214"/>
      <c r="AI114" s="214"/>
      <c r="AJ114" s="214"/>
      <c r="AK114" s="214"/>
      <c r="AL114" s="214"/>
      <c r="AM114" s="214"/>
      <c r="AN114" s="214"/>
      <c r="AO114" s="214"/>
      <c r="AP114" s="214"/>
      <c r="AQ114" s="214"/>
      <c r="AR114" s="214"/>
      <c r="AS114" s="214"/>
      <c r="AT114" s="214"/>
      <c r="AU114" s="214"/>
      <c r="AV114" s="214"/>
      <c r="AW114" s="214"/>
      <c r="AX114" s="214"/>
      <c r="AY114" s="214"/>
      <c r="AZ114" s="214"/>
      <c r="BA114" s="214"/>
      <c r="BB114" s="214"/>
      <c r="BC114" s="214"/>
      <c r="BD114" s="214"/>
      <c r="BE114" s="214"/>
      <c r="BF114" s="214"/>
      <c r="BG114" s="214"/>
      <c r="BH114" s="214">
        <v>11</v>
      </c>
    </row>
    <row r="115" spans="1:60" x14ac:dyDescent="0.2">
      <c r="A115" s="213" t="s">
        <v>136</v>
      </c>
      <c r="B115" s="214"/>
      <c r="C115" s="214"/>
      <c r="D115" s="214"/>
      <c r="E115" s="214"/>
      <c r="F115" s="214"/>
      <c r="G115" s="214"/>
      <c r="H115" s="214"/>
      <c r="I115" s="214"/>
      <c r="J115" s="214"/>
      <c r="K115" s="214"/>
      <c r="L115" s="214"/>
      <c r="M115" s="214"/>
      <c r="N115" s="214"/>
      <c r="O115" s="214"/>
      <c r="P115" s="214"/>
      <c r="Q115" s="214"/>
      <c r="R115" s="214"/>
      <c r="S115" s="214"/>
      <c r="T115" s="214"/>
      <c r="U115" s="214"/>
      <c r="V115" s="214"/>
      <c r="W115" s="214"/>
      <c r="X115" s="214"/>
      <c r="Y115" s="214"/>
      <c r="Z115" s="214"/>
      <c r="AA115" s="214"/>
      <c r="AB115" s="214"/>
      <c r="AC115" s="214"/>
      <c r="AD115" s="214"/>
      <c r="AE115" s="214"/>
      <c r="AF115" s="214"/>
      <c r="AG115" s="214"/>
      <c r="AH115" s="214"/>
      <c r="AI115" s="214"/>
      <c r="AJ115" s="214"/>
      <c r="AK115" s="214"/>
      <c r="AL115" s="214"/>
      <c r="AM115" s="214"/>
      <c r="AN115" s="214"/>
      <c r="AO115" s="214"/>
      <c r="AP115" s="214"/>
      <c r="AQ115" s="214"/>
      <c r="AR115" s="214"/>
      <c r="AS115" s="214"/>
      <c r="AT115" s="214"/>
      <c r="AU115" s="214"/>
      <c r="AV115" s="214">
        <v>1</v>
      </c>
      <c r="AW115" s="214">
        <v>1</v>
      </c>
      <c r="AX115" s="214">
        <v>2</v>
      </c>
      <c r="AY115" s="214">
        <v>2</v>
      </c>
      <c r="AZ115" s="214"/>
      <c r="BA115" s="214">
        <v>2</v>
      </c>
      <c r="BB115" s="214"/>
      <c r="BC115" s="214"/>
      <c r="BD115" s="214"/>
      <c r="BE115" s="214"/>
      <c r="BF115" s="214"/>
      <c r="BG115" s="214"/>
      <c r="BH115" s="214">
        <v>4</v>
      </c>
    </row>
    <row r="116" spans="1:60" x14ac:dyDescent="0.2">
      <c r="A116" s="213" t="s">
        <v>273</v>
      </c>
      <c r="B116" s="214">
        <v>16</v>
      </c>
      <c r="C116" s="214">
        <v>17</v>
      </c>
      <c r="D116" s="214">
        <v>33</v>
      </c>
      <c r="E116" s="214"/>
      <c r="F116" s="214"/>
      <c r="G116" s="214"/>
      <c r="H116" s="214">
        <v>18</v>
      </c>
      <c r="I116" s="214">
        <v>18</v>
      </c>
      <c r="J116" s="214"/>
      <c r="K116" s="214"/>
      <c r="L116" s="214">
        <v>3</v>
      </c>
      <c r="M116" s="214">
        <v>8</v>
      </c>
      <c r="N116" s="214">
        <v>11</v>
      </c>
      <c r="O116" s="214"/>
      <c r="P116" s="214"/>
      <c r="Q116" s="214"/>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c r="AM116" s="214"/>
      <c r="AN116" s="214"/>
      <c r="AO116" s="214"/>
      <c r="AP116" s="214"/>
      <c r="AQ116" s="214">
        <v>2</v>
      </c>
      <c r="AR116" s="214">
        <v>2</v>
      </c>
      <c r="AS116" s="214"/>
      <c r="AT116" s="214"/>
      <c r="AU116" s="214"/>
      <c r="AV116" s="214"/>
      <c r="AW116" s="214"/>
      <c r="AX116" s="214"/>
      <c r="AY116" s="214"/>
      <c r="AZ116" s="214"/>
      <c r="BA116" s="214"/>
      <c r="BB116" s="214"/>
      <c r="BC116" s="214"/>
      <c r="BD116" s="214"/>
      <c r="BE116" s="214"/>
      <c r="BF116" s="214"/>
      <c r="BG116" s="214"/>
      <c r="BH116" s="214">
        <v>64</v>
      </c>
    </row>
    <row r="117" spans="1:60" x14ac:dyDescent="0.2">
      <c r="A117" s="213" t="s">
        <v>160</v>
      </c>
      <c r="B117" s="214"/>
      <c r="C117" s="214"/>
      <c r="D117" s="214"/>
      <c r="E117" s="214"/>
      <c r="F117" s="214"/>
      <c r="G117" s="214"/>
      <c r="H117" s="214"/>
      <c r="I117" s="214"/>
      <c r="J117" s="214"/>
      <c r="K117" s="214"/>
      <c r="L117" s="214"/>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c r="AK117" s="214"/>
      <c r="AL117" s="214"/>
      <c r="AM117" s="214"/>
      <c r="AN117" s="214"/>
      <c r="AO117" s="214"/>
      <c r="AP117" s="214"/>
      <c r="AQ117" s="214"/>
      <c r="AR117" s="214"/>
      <c r="AS117" s="214"/>
      <c r="AT117" s="214"/>
      <c r="AU117" s="214"/>
      <c r="AV117" s="214">
        <v>9</v>
      </c>
      <c r="AW117" s="214">
        <v>12</v>
      </c>
      <c r="AX117" s="214">
        <v>21</v>
      </c>
      <c r="AY117" s="214"/>
      <c r="AZ117" s="214"/>
      <c r="BA117" s="214"/>
      <c r="BB117" s="214"/>
      <c r="BC117" s="214"/>
      <c r="BD117" s="214"/>
      <c r="BE117" s="214"/>
      <c r="BF117" s="214"/>
      <c r="BG117" s="214"/>
      <c r="BH117" s="214">
        <v>21</v>
      </c>
    </row>
    <row r="118" spans="1:60" x14ac:dyDescent="0.2">
      <c r="A118" s="213" t="s">
        <v>274</v>
      </c>
      <c r="B118" s="214">
        <v>6</v>
      </c>
      <c r="C118" s="214">
        <v>6</v>
      </c>
      <c r="D118" s="214">
        <v>12</v>
      </c>
      <c r="E118" s="214"/>
      <c r="F118" s="214"/>
      <c r="G118" s="214"/>
      <c r="H118" s="214"/>
      <c r="I118" s="214"/>
      <c r="J118" s="214"/>
      <c r="K118" s="214"/>
      <c r="L118" s="214"/>
      <c r="M118" s="214"/>
      <c r="N118" s="214"/>
      <c r="O118" s="214"/>
      <c r="P118" s="214"/>
      <c r="Q118" s="214"/>
      <c r="R118" s="214"/>
      <c r="S118" s="214"/>
      <c r="T118" s="214"/>
      <c r="U118" s="214"/>
      <c r="V118" s="214"/>
      <c r="W118" s="214"/>
      <c r="X118" s="214"/>
      <c r="Y118" s="214"/>
      <c r="Z118" s="214"/>
      <c r="AA118" s="214"/>
      <c r="AB118" s="214"/>
      <c r="AC118" s="214"/>
      <c r="AD118" s="214"/>
      <c r="AE118" s="214"/>
      <c r="AF118" s="214"/>
      <c r="AG118" s="214"/>
      <c r="AH118" s="214"/>
      <c r="AI118" s="214"/>
      <c r="AJ118" s="214"/>
      <c r="AK118" s="214"/>
      <c r="AL118" s="214"/>
      <c r="AM118" s="214"/>
      <c r="AN118" s="214"/>
      <c r="AO118" s="214"/>
      <c r="AP118" s="214"/>
      <c r="AQ118" s="214"/>
      <c r="AR118" s="214"/>
      <c r="AS118" s="214"/>
      <c r="AT118" s="214"/>
      <c r="AU118" s="214"/>
      <c r="AV118" s="214"/>
      <c r="AW118" s="214"/>
      <c r="AX118" s="214"/>
      <c r="AY118" s="214"/>
      <c r="AZ118" s="214"/>
      <c r="BA118" s="214"/>
      <c r="BB118" s="214"/>
      <c r="BC118" s="214"/>
      <c r="BD118" s="214"/>
      <c r="BE118" s="214"/>
      <c r="BF118" s="214"/>
      <c r="BG118" s="214"/>
      <c r="BH118" s="214">
        <v>12</v>
      </c>
    </row>
    <row r="119" spans="1:60" x14ac:dyDescent="0.2">
      <c r="A119" s="213" t="s">
        <v>894</v>
      </c>
      <c r="B119" s="214"/>
      <c r="C119" s="214"/>
      <c r="D119" s="214"/>
      <c r="E119" s="214"/>
      <c r="F119" s="214"/>
      <c r="G119" s="214"/>
      <c r="H119" s="214"/>
      <c r="I119" s="214"/>
      <c r="J119" s="214"/>
      <c r="K119" s="214"/>
      <c r="L119" s="214"/>
      <c r="M119" s="214"/>
      <c r="N119" s="214"/>
      <c r="O119" s="214"/>
      <c r="P119" s="214"/>
      <c r="Q119" s="214"/>
      <c r="R119" s="214"/>
      <c r="S119" s="214"/>
      <c r="T119" s="214"/>
      <c r="U119" s="214"/>
      <c r="V119" s="214"/>
      <c r="W119" s="214"/>
      <c r="X119" s="214"/>
      <c r="Y119" s="214"/>
      <c r="Z119" s="214"/>
      <c r="AA119" s="214"/>
      <c r="AB119" s="214"/>
      <c r="AC119" s="214"/>
      <c r="AD119" s="214"/>
      <c r="AE119" s="214"/>
      <c r="AF119" s="214"/>
      <c r="AG119" s="214"/>
      <c r="AH119" s="214"/>
      <c r="AI119" s="214"/>
      <c r="AJ119" s="214"/>
      <c r="AK119" s="214"/>
      <c r="AL119" s="214"/>
      <c r="AM119" s="214"/>
      <c r="AN119" s="214"/>
      <c r="AO119" s="214"/>
      <c r="AP119" s="214"/>
      <c r="AQ119" s="214"/>
      <c r="AR119" s="214"/>
      <c r="AS119" s="214"/>
      <c r="AT119" s="214"/>
      <c r="AU119" s="214"/>
      <c r="AV119" s="214"/>
      <c r="AW119" s="214"/>
      <c r="AX119" s="214"/>
      <c r="AY119" s="214"/>
      <c r="AZ119" s="214"/>
      <c r="BA119" s="214"/>
      <c r="BB119" s="214"/>
      <c r="BC119" s="214"/>
      <c r="BD119" s="214"/>
      <c r="BE119" s="214">
        <v>2</v>
      </c>
      <c r="BF119" s="214">
        <v>6</v>
      </c>
      <c r="BG119" s="214">
        <v>8</v>
      </c>
      <c r="BH119" s="214">
        <v>8</v>
      </c>
    </row>
    <row r="120" spans="1:60" x14ac:dyDescent="0.2">
      <c r="A120" s="213" t="s">
        <v>550</v>
      </c>
      <c r="B120" s="214"/>
      <c r="C120" s="214"/>
      <c r="D120" s="214"/>
      <c r="E120" s="214"/>
      <c r="F120" s="214"/>
      <c r="G120" s="214"/>
      <c r="H120" s="214"/>
      <c r="I120" s="214"/>
      <c r="J120" s="214"/>
      <c r="K120" s="214"/>
      <c r="L120" s="214"/>
      <c r="M120" s="214"/>
      <c r="N120" s="214"/>
      <c r="O120" s="214"/>
      <c r="P120" s="214"/>
      <c r="Q120" s="214"/>
      <c r="R120" s="214"/>
      <c r="S120" s="214"/>
      <c r="T120" s="214"/>
      <c r="U120" s="214"/>
      <c r="V120" s="214"/>
      <c r="W120" s="214"/>
      <c r="X120" s="214"/>
      <c r="Y120" s="214"/>
      <c r="Z120" s="214"/>
      <c r="AA120" s="214"/>
      <c r="AB120" s="214"/>
      <c r="AC120" s="214"/>
      <c r="AD120" s="214"/>
      <c r="AE120" s="214"/>
      <c r="AF120" s="214"/>
      <c r="AG120" s="214"/>
      <c r="AH120" s="214"/>
      <c r="AI120" s="214"/>
      <c r="AJ120" s="214"/>
      <c r="AK120" s="214"/>
      <c r="AL120" s="214"/>
      <c r="AM120" s="214"/>
      <c r="AN120" s="214"/>
      <c r="AO120" s="214"/>
      <c r="AP120" s="214"/>
      <c r="AQ120" s="214"/>
      <c r="AR120" s="214"/>
      <c r="AS120" s="214"/>
      <c r="AT120" s="214"/>
      <c r="AU120" s="214"/>
      <c r="AV120" s="214"/>
      <c r="AW120" s="214"/>
      <c r="AX120" s="214"/>
      <c r="AY120" s="214"/>
      <c r="AZ120" s="214"/>
      <c r="BA120" s="214"/>
      <c r="BB120" s="214"/>
      <c r="BC120" s="214"/>
      <c r="BD120" s="214"/>
      <c r="BE120" s="214">
        <v>1</v>
      </c>
      <c r="BF120" s="214">
        <v>6</v>
      </c>
      <c r="BG120" s="214">
        <v>7</v>
      </c>
      <c r="BH120" s="214">
        <v>7</v>
      </c>
    </row>
    <row r="121" spans="1:60" x14ac:dyDescent="0.2">
      <c r="A121" s="213" t="s">
        <v>509</v>
      </c>
      <c r="B121" s="214"/>
      <c r="C121" s="214"/>
      <c r="D121" s="214"/>
      <c r="E121" s="214"/>
      <c r="F121" s="214"/>
      <c r="G121" s="214"/>
      <c r="H121" s="214"/>
      <c r="I121" s="214"/>
      <c r="J121" s="214"/>
      <c r="K121" s="214"/>
      <c r="L121" s="214"/>
      <c r="M121" s="214"/>
      <c r="N121" s="214"/>
      <c r="O121" s="214"/>
      <c r="P121" s="214"/>
      <c r="Q121" s="214"/>
      <c r="R121" s="214"/>
      <c r="S121" s="214"/>
      <c r="T121" s="214"/>
      <c r="U121" s="214"/>
      <c r="V121" s="214"/>
      <c r="W121" s="214"/>
      <c r="X121" s="214"/>
      <c r="Y121" s="214"/>
      <c r="Z121" s="214"/>
      <c r="AA121" s="214">
        <v>1</v>
      </c>
      <c r="AB121" s="214"/>
      <c r="AC121" s="214">
        <v>1</v>
      </c>
      <c r="AD121" s="214"/>
      <c r="AE121" s="214"/>
      <c r="AF121" s="214"/>
      <c r="AG121" s="214"/>
      <c r="AH121" s="214"/>
      <c r="AI121" s="214"/>
      <c r="AJ121" s="214"/>
      <c r="AK121" s="214"/>
      <c r="AL121" s="214"/>
      <c r="AM121" s="214"/>
      <c r="AN121" s="214"/>
      <c r="AO121" s="214"/>
      <c r="AP121" s="214"/>
      <c r="AQ121" s="214"/>
      <c r="AR121" s="214"/>
      <c r="AS121" s="214"/>
      <c r="AT121" s="214"/>
      <c r="AU121" s="214"/>
      <c r="AV121" s="214"/>
      <c r="AW121" s="214"/>
      <c r="AX121" s="214"/>
      <c r="AY121" s="214"/>
      <c r="AZ121" s="214"/>
      <c r="BA121" s="214"/>
      <c r="BB121" s="214"/>
      <c r="BC121" s="214"/>
      <c r="BD121" s="214"/>
      <c r="BE121" s="214"/>
      <c r="BF121" s="214"/>
      <c r="BG121" s="214"/>
      <c r="BH121" s="214">
        <v>1</v>
      </c>
    </row>
    <row r="122" spans="1:60" x14ac:dyDescent="0.2">
      <c r="A122" s="213" t="s">
        <v>986</v>
      </c>
      <c r="B122" s="214"/>
      <c r="C122" s="214"/>
      <c r="D122" s="214"/>
      <c r="E122" s="214"/>
      <c r="F122" s="214"/>
      <c r="G122" s="214"/>
      <c r="H122" s="214"/>
      <c r="I122" s="214"/>
      <c r="J122" s="214"/>
      <c r="K122" s="214"/>
      <c r="L122" s="214"/>
      <c r="M122" s="214"/>
      <c r="N122" s="214"/>
      <c r="O122" s="214"/>
      <c r="P122" s="214"/>
      <c r="Q122" s="214"/>
      <c r="R122" s="214"/>
      <c r="S122" s="214"/>
      <c r="T122" s="214"/>
      <c r="U122" s="214"/>
      <c r="V122" s="214"/>
      <c r="W122" s="214"/>
      <c r="X122" s="214"/>
      <c r="Y122" s="214"/>
      <c r="Z122" s="214"/>
      <c r="AA122" s="214"/>
      <c r="AB122" s="214"/>
      <c r="AC122" s="214"/>
      <c r="AD122" s="214"/>
      <c r="AE122" s="214">
        <v>1</v>
      </c>
      <c r="AF122" s="214">
        <v>1</v>
      </c>
      <c r="AG122" s="214">
        <v>1</v>
      </c>
      <c r="AH122" s="214"/>
      <c r="AI122" s="214">
        <v>1</v>
      </c>
      <c r="AJ122" s="214"/>
      <c r="AK122" s="214"/>
      <c r="AL122" s="214"/>
      <c r="AM122" s="214"/>
      <c r="AN122" s="214"/>
      <c r="AO122" s="214"/>
      <c r="AP122" s="214"/>
      <c r="AQ122" s="214"/>
      <c r="AR122" s="214"/>
      <c r="AS122" s="214"/>
      <c r="AT122" s="214"/>
      <c r="AU122" s="214"/>
      <c r="AV122" s="214"/>
      <c r="AW122" s="214"/>
      <c r="AX122" s="214"/>
      <c r="AY122" s="214"/>
      <c r="AZ122" s="214"/>
      <c r="BA122" s="214"/>
      <c r="BB122" s="214"/>
      <c r="BC122" s="214"/>
      <c r="BD122" s="214"/>
      <c r="BE122" s="214"/>
      <c r="BF122" s="214"/>
      <c r="BG122" s="214"/>
      <c r="BH122" s="214">
        <v>2</v>
      </c>
    </row>
    <row r="123" spans="1:60" x14ac:dyDescent="0.2">
      <c r="A123" s="213" t="s">
        <v>319</v>
      </c>
      <c r="B123" s="214"/>
      <c r="C123" s="214">
        <v>2</v>
      </c>
      <c r="D123" s="214">
        <v>2</v>
      </c>
      <c r="E123" s="214"/>
      <c r="F123" s="214"/>
      <c r="G123" s="214"/>
      <c r="H123" s="214">
        <v>20</v>
      </c>
      <c r="I123" s="214">
        <v>20</v>
      </c>
      <c r="J123" s="214"/>
      <c r="K123" s="214"/>
      <c r="L123" s="214"/>
      <c r="M123" s="214"/>
      <c r="N123" s="214"/>
      <c r="O123" s="214"/>
      <c r="P123" s="214"/>
      <c r="Q123" s="214"/>
      <c r="R123" s="214"/>
      <c r="S123" s="214"/>
      <c r="T123" s="214"/>
      <c r="U123" s="214"/>
      <c r="V123" s="214"/>
      <c r="W123" s="214"/>
      <c r="X123" s="214"/>
      <c r="Y123" s="214"/>
      <c r="Z123" s="214"/>
      <c r="AA123" s="214"/>
      <c r="AB123" s="214"/>
      <c r="AC123" s="214"/>
      <c r="AD123" s="214"/>
      <c r="AE123" s="214"/>
      <c r="AF123" s="214"/>
      <c r="AG123" s="214"/>
      <c r="AH123" s="214"/>
      <c r="AI123" s="214"/>
      <c r="AJ123" s="214"/>
      <c r="AK123" s="214">
        <v>4</v>
      </c>
      <c r="AL123" s="214">
        <v>4</v>
      </c>
      <c r="AM123" s="214"/>
      <c r="AN123" s="214"/>
      <c r="AO123" s="214"/>
      <c r="AP123" s="214">
        <v>2</v>
      </c>
      <c r="AQ123" s="214"/>
      <c r="AR123" s="214">
        <v>2</v>
      </c>
      <c r="AS123" s="214"/>
      <c r="AT123" s="214"/>
      <c r="AU123" s="214"/>
      <c r="AV123" s="214"/>
      <c r="AW123" s="214"/>
      <c r="AX123" s="214"/>
      <c r="AY123" s="214"/>
      <c r="AZ123" s="214"/>
      <c r="BA123" s="214"/>
      <c r="BB123" s="214"/>
      <c r="BC123" s="214"/>
      <c r="BD123" s="214"/>
      <c r="BE123" s="214"/>
      <c r="BF123" s="214"/>
      <c r="BG123" s="214"/>
      <c r="BH123" s="214">
        <v>28</v>
      </c>
    </row>
    <row r="124" spans="1:60" x14ac:dyDescent="0.2">
      <c r="A124" s="213" t="s">
        <v>511</v>
      </c>
      <c r="B124" s="214"/>
      <c r="C124" s="214"/>
      <c r="D124" s="214"/>
      <c r="E124" s="214"/>
      <c r="F124" s="214"/>
      <c r="G124" s="214"/>
      <c r="H124" s="214"/>
      <c r="I124" s="214"/>
      <c r="J124" s="214"/>
      <c r="K124" s="214"/>
      <c r="L124" s="214"/>
      <c r="M124" s="214"/>
      <c r="N124" s="214"/>
      <c r="O124" s="214"/>
      <c r="P124" s="214"/>
      <c r="Q124" s="214"/>
      <c r="R124" s="214"/>
      <c r="S124" s="214"/>
      <c r="T124" s="214"/>
      <c r="U124" s="214"/>
      <c r="V124" s="214"/>
      <c r="W124" s="214"/>
      <c r="X124" s="214"/>
      <c r="Y124" s="214"/>
      <c r="Z124" s="214"/>
      <c r="AA124" s="214">
        <v>1</v>
      </c>
      <c r="AB124" s="214"/>
      <c r="AC124" s="214">
        <v>1</v>
      </c>
      <c r="AD124" s="214"/>
      <c r="AE124" s="214"/>
      <c r="AF124" s="214"/>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4"/>
      <c r="BC124" s="214"/>
      <c r="BD124" s="214"/>
      <c r="BE124" s="214"/>
      <c r="BF124" s="214"/>
      <c r="BG124" s="214"/>
      <c r="BH124" s="214">
        <v>1</v>
      </c>
    </row>
    <row r="125" spans="1:60" x14ac:dyDescent="0.2">
      <c r="A125" s="213" t="s">
        <v>594</v>
      </c>
      <c r="B125" s="214"/>
      <c r="C125" s="214">
        <v>4</v>
      </c>
      <c r="D125" s="214">
        <v>4</v>
      </c>
      <c r="E125" s="214"/>
      <c r="F125" s="214"/>
      <c r="G125" s="214"/>
      <c r="H125" s="214"/>
      <c r="I125" s="214"/>
      <c r="J125" s="214"/>
      <c r="K125" s="214"/>
      <c r="L125" s="214"/>
      <c r="M125" s="214"/>
      <c r="N125" s="214"/>
      <c r="O125" s="214"/>
      <c r="P125" s="214"/>
      <c r="Q125" s="214"/>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4"/>
      <c r="BC125" s="214"/>
      <c r="BD125" s="214"/>
      <c r="BE125" s="214"/>
      <c r="BF125" s="214"/>
      <c r="BG125" s="214"/>
      <c r="BH125" s="214">
        <v>4</v>
      </c>
    </row>
    <row r="126" spans="1:60" x14ac:dyDescent="0.2">
      <c r="A126" s="213" t="s">
        <v>157</v>
      </c>
      <c r="B126" s="214"/>
      <c r="C126" s="214"/>
      <c r="D126" s="214"/>
      <c r="E126" s="214">
        <v>1</v>
      </c>
      <c r="F126" s="214">
        <v>17</v>
      </c>
      <c r="G126" s="214">
        <v>18</v>
      </c>
      <c r="H126" s="214"/>
      <c r="I126" s="214"/>
      <c r="J126" s="214">
        <v>16</v>
      </c>
      <c r="K126" s="214">
        <v>16</v>
      </c>
      <c r="L126" s="214"/>
      <c r="M126" s="214"/>
      <c r="N126" s="214"/>
      <c r="O126" s="214"/>
      <c r="P126" s="214"/>
      <c r="Q126" s="214"/>
      <c r="R126" s="214"/>
      <c r="S126" s="214"/>
      <c r="T126" s="214"/>
      <c r="U126" s="214"/>
      <c r="V126" s="214"/>
      <c r="W126" s="214"/>
      <c r="X126" s="214"/>
      <c r="Y126" s="214"/>
      <c r="Z126" s="214"/>
      <c r="AA126" s="214"/>
      <c r="AB126" s="214"/>
      <c r="AC126" s="214"/>
      <c r="AD126" s="214"/>
      <c r="AE126" s="214"/>
      <c r="AF126" s="214"/>
      <c r="AG126" s="214"/>
      <c r="AH126" s="214"/>
      <c r="AI126" s="214"/>
      <c r="AJ126" s="214"/>
      <c r="AK126" s="214"/>
      <c r="AL126" s="214"/>
      <c r="AM126" s="214"/>
      <c r="AN126" s="214"/>
      <c r="AO126" s="214"/>
      <c r="AP126" s="214"/>
      <c r="AQ126" s="214">
        <v>7</v>
      </c>
      <c r="AR126" s="214">
        <v>7</v>
      </c>
      <c r="AS126" s="214">
        <v>5</v>
      </c>
      <c r="AT126" s="214">
        <v>16</v>
      </c>
      <c r="AU126" s="214">
        <v>21</v>
      </c>
      <c r="AV126" s="214">
        <v>7</v>
      </c>
      <c r="AW126" s="214">
        <v>18</v>
      </c>
      <c r="AX126" s="214">
        <v>25</v>
      </c>
      <c r="AY126" s="214"/>
      <c r="AZ126" s="214"/>
      <c r="BA126" s="214"/>
      <c r="BB126" s="214"/>
      <c r="BC126" s="214"/>
      <c r="BD126" s="214"/>
      <c r="BE126" s="214"/>
      <c r="BF126" s="214"/>
      <c r="BG126" s="214"/>
      <c r="BH126" s="214">
        <v>87</v>
      </c>
    </row>
    <row r="127" spans="1:60" x14ac:dyDescent="0.2">
      <c r="A127" s="213" t="s">
        <v>484</v>
      </c>
      <c r="B127" s="214"/>
      <c r="C127" s="214"/>
      <c r="D127" s="214"/>
      <c r="E127" s="214"/>
      <c r="F127" s="214"/>
      <c r="G127" s="214"/>
      <c r="H127" s="214">
        <v>7</v>
      </c>
      <c r="I127" s="214">
        <v>7</v>
      </c>
      <c r="J127" s="214"/>
      <c r="K127" s="214"/>
      <c r="L127" s="214">
        <v>4</v>
      </c>
      <c r="M127" s="214">
        <v>3</v>
      </c>
      <c r="N127" s="214">
        <v>7</v>
      </c>
      <c r="O127" s="214"/>
      <c r="P127" s="214"/>
      <c r="Q127" s="214"/>
      <c r="R127" s="214"/>
      <c r="S127" s="214"/>
      <c r="T127" s="214"/>
      <c r="U127" s="214"/>
      <c r="V127" s="214"/>
      <c r="W127" s="214"/>
      <c r="X127" s="214"/>
      <c r="Y127" s="214"/>
      <c r="Z127" s="214"/>
      <c r="AA127" s="214"/>
      <c r="AB127" s="214"/>
      <c r="AC127" s="214"/>
      <c r="AD127" s="214"/>
      <c r="AE127" s="214"/>
      <c r="AF127" s="214"/>
      <c r="AG127" s="214"/>
      <c r="AH127" s="214"/>
      <c r="AI127" s="214"/>
      <c r="AJ127" s="214"/>
      <c r="AK127" s="214">
        <v>2</v>
      </c>
      <c r="AL127" s="214">
        <v>2</v>
      </c>
      <c r="AM127" s="214"/>
      <c r="AN127" s="214"/>
      <c r="AO127" s="214"/>
      <c r="AP127" s="214"/>
      <c r="AQ127" s="214"/>
      <c r="AR127" s="214"/>
      <c r="AS127" s="214"/>
      <c r="AT127" s="214"/>
      <c r="AU127" s="214"/>
      <c r="AV127" s="214"/>
      <c r="AW127" s="214"/>
      <c r="AX127" s="214"/>
      <c r="AY127" s="214"/>
      <c r="AZ127" s="214"/>
      <c r="BA127" s="214"/>
      <c r="BB127" s="214"/>
      <c r="BC127" s="214"/>
      <c r="BD127" s="214"/>
      <c r="BE127" s="214"/>
      <c r="BF127" s="214"/>
      <c r="BG127" s="214"/>
      <c r="BH127" s="214">
        <v>16</v>
      </c>
    </row>
    <row r="128" spans="1:60" x14ac:dyDescent="0.2">
      <c r="A128" s="213" t="s">
        <v>185</v>
      </c>
      <c r="B128" s="214"/>
      <c r="C128" s="214"/>
      <c r="D128" s="214"/>
      <c r="E128" s="214">
        <v>2</v>
      </c>
      <c r="F128" s="214">
        <v>1</v>
      </c>
      <c r="G128" s="214">
        <v>3</v>
      </c>
      <c r="H128" s="214"/>
      <c r="I128" s="214"/>
      <c r="J128" s="214"/>
      <c r="K128" s="214"/>
      <c r="L128" s="214"/>
      <c r="M128" s="214"/>
      <c r="N128" s="214"/>
      <c r="O128" s="214">
        <v>6</v>
      </c>
      <c r="P128" s="214"/>
      <c r="Q128" s="214">
        <v>6</v>
      </c>
      <c r="R128" s="214"/>
      <c r="S128" s="214"/>
      <c r="T128" s="214"/>
      <c r="U128" s="214"/>
      <c r="V128" s="214"/>
      <c r="W128" s="214"/>
      <c r="X128" s="214"/>
      <c r="Y128" s="214"/>
      <c r="Z128" s="214"/>
      <c r="AA128" s="214"/>
      <c r="AB128" s="214"/>
      <c r="AC128" s="214"/>
      <c r="AD128" s="214">
        <v>6</v>
      </c>
      <c r="AE128" s="214">
        <v>5</v>
      </c>
      <c r="AF128" s="214">
        <v>11</v>
      </c>
      <c r="AG128" s="214">
        <v>5</v>
      </c>
      <c r="AH128" s="214">
        <v>4</v>
      </c>
      <c r="AI128" s="214">
        <v>9</v>
      </c>
      <c r="AJ128" s="214"/>
      <c r="AK128" s="214"/>
      <c r="AL128" s="214"/>
      <c r="AM128" s="214">
        <v>2</v>
      </c>
      <c r="AN128" s="214">
        <v>3</v>
      </c>
      <c r="AO128" s="214">
        <v>5</v>
      </c>
      <c r="AP128" s="214">
        <v>7</v>
      </c>
      <c r="AQ128" s="214">
        <v>7</v>
      </c>
      <c r="AR128" s="214">
        <v>14</v>
      </c>
      <c r="AS128" s="214"/>
      <c r="AT128" s="214"/>
      <c r="AU128" s="214"/>
      <c r="AV128" s="214"/>
      <c r="AW128" s="214"/>
      <c r="AX128" s="214"/>
      <c r="AY128" s="214"/>
      <c r="AZ128" s="214"/>
      <c r="BA128" s="214"/>
      <c r="BB128" s="214"/>
      <c r="BC128" s="214"/>
      <c r="BD128" s="214"/>
      <c r="BE128" s="214"/>
      <c r="BF128" s="214"/>
      <c r="BG128" s="214"/>
      <c r="BH128" s="214">
        <v>48</v>
      </c>
    </row>
    <row r="129" spans="1:60" x14ac:dyDescent="0.2">
      <c r="A129" s="213" t="s">
        <v>228</v>
      </c>
      <c r="B129" s="214">
        <v>8</v>
      </c>
      <c r="C129" s="214">
        <v>12</v>
      </c>
      <c r="D129" s="214">
        <v>20</v>
      </c>
      <c r="E129" s="214">
        <v>8</v>
      </c>
      <c r="F129" s="214">
        <v>8</v>
      </c>
      <c r="G129" s="214">
        <v>16</v>
      </c>
      <c r="H129" s="214">
        <v>1</v>
      </c>
      <c r="I129" s="214">
        <v>1</v>
      </c>
      <c r="J129" s="214">
        <v>5</v>
      </c>
      <c r="K129" s="214">
        <v>5</v>
      </c>
      <c r="L129" s="214">
        <v>3</v>
      </c>
      <c r="M129" s="214">
        <v>4</v>
      </c>
      <c r="N129" s="214">
        <v>7</v>
      </c>
      <c r="O129" s="214"/>
      <c r="P129" s="214"/>
      <c r="Q129" s="214"/>
      <c r="R129" s="214"/>
      <c r="S129" s="214"/>
      <c r="T129" s="214"/>
      <c r="U129" s="214"/>
      <c r="V129" s="214"/>
      <c r="W129" s="214"/>
      <c r="X129" s="214"/>
      <c r="Y129" s="214"/>
      <c r="Z129" s="214"/>
      <c r="AA129" s="214"/>
      <c r="AB129" s="214"/>
      <c r="AC129" s="214"/>
      <c r="AD129" s="214"/>
      <c r="AE129" s="214">
        <v>1</v>
      </c>
      <c r="AF129" s="214">
        <v>1</v>
      </c>
      <c r="AG129" s="214"/>
      <c r="AH129" s="214">
        <v>1</v>
      </c>
      <c r="AI129" s="214">
        <v>1</v>
      </c>
      <c r="AJ129" s="214"/>
      <c r="AK129" s="214">
        <v>9</v>
      </c>
      <c r="AL129" s="214">
        <v>9</v>
      </c>
      <c r="AM129" s="214"/>
      <c r="AN129" s="214"/>
      <c r="AO129" s="214"/>
      <c r="AP129" s="214"/>
      <c r="AQ129" s="214">
        <v>1</v>
      </c>
      <c r="AR129" s="214">
        <v>1</v>
      </c>
      <c r="AS129" s="214"/>
      <c r="AT129" s="214"/>
      <c r="AU129" s="214"/>
      <c r="AV129" s="214">
        <v>17</v>
      </c>
      <c r="AW129" s="214">
        <v>18</v>
      </c>
      <c r="AX129" s="214">
        <v>35</v>
      </c>
      <c r="AY129" s="214">
        <v>2</v>
      </c>
      <c r="AZ129" s="214">
        <v>3</v>
      </c>
      <c r="BA129" s="214">
        <v>5</v>
      </c>
      <c r="BB129" s="214"/>
      <c r="BC129" s="214">
        <v>1</v>
      </c>
      <c r="BD129" s="214">
        <v>1</v>
      </c>
      <c r="BE129" s="214">
        <v>4</v>
      </c>
      <c r="BF129" s="214">
        <v>3</v>
      </c>
      <c r="BG129" s="214">
        <v>7</v>
      </c>
      <c r="BH129" s="214">
        <v>109</v>
      </c>
    </row>
    <row r="130" spans="1:60" x14ac:dyDescent="0.2">
      <c r="A130" s="213" t="s">
        <v>565</v>
      </c>
      <c r="B130" s="214"/>
      <c r="C130" s="214">
        <v>3</v>
      </c>
      <c r="D130" s="214">
        <v>3</v>
      </c>
      <c r="E130" s="214"/>
      <c r="F130" s="214"/>
      <c r="G130" s="214"/>
      <c r="H130" s="214">
        <v>15</v>
      </c>
      <c r="I130" s="214">
        <v>15</v>
      </c>
      <c r="J130" s="214"/>
      <c r="K130" s="214"/>
      <c r="L130" s="214"/>
      <c r="M130" s="214"/>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c r="AM130" s="214"/>
      <c r="AN130" s="214"/>
      <c r="AO130" s="214"/>
      <c r="AP130" s="214"/>
      <c r="AQ130" s="214">
        <v>3</v>
      </c>
      <c r="AR130" s="214">
        <v>3</v>
      </c>
      <c r="AS130" s="214">
        <v>1</v>
      </c>
      <c r="AT130" s="214">
        <v>3</v>
      </c>
      <c r="AU130" s="214">
        <v>4</v>
      </c>
      <c r="AV130" s="214"/>
      <c r="AW130" s="214"/>
      <c r="AX130" s="214"/>
      <c r="AY130" s="214"/>
      <c r="AZ130" s="214"/>
      <c r="BA130" s="214"/>
      <c r="BB130" s="214"/>
      <c r="BC130" s="214"/>
      <c r="BD130" s="214"/>
      <c r="BE130" s="214">
        <v>1</v>
      </c>
      <c r="BF130" s="214"/>
      <c r="BG130" s="214">
        <v>1</v>
      </c>
      <c r="BH130" s="214">
        <v>26</v>
      </c>
    </row>
    <row r="131" spans="1:60" x14ac:dyDescent="0.2">
      <c r="A131" s="213" t="s">
        <v>556</v>
      </c>
      <c r="B131" s="214"/>
      <c r="C131" s="214">
        <v>4</v>
      </c>
      <c r="D131" s="214">
        <v>4</v>
      </c>
      <c r="E131" s="214"/>
      <c r="F131" s="214">
        <v>1</v>
      </c>
      <c r="G131" s="214">
        <v>1</v>
      </c>
      <c r="H131" s="214">
        <v>2</v>
      </c>
      <c r="I131" s="214">
        <v>2</v>
      </c>
      <c r="J131" s="214">
        <v>1</v>
      </c>
      <c r="K131" s="214">
        <v>1</v>
      </c>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v>7</v>
      </c>
      <c r="AL131" s="214">
        <v>7</v>
      </c>
      <c r="AM131" s="214"/>
      <c r="AN131" s="214"/>
      <c r="AO131" s="214"/>
      <c r="AP131" s="214"/>
      <c r="AQ131" s="214">
        <v>7</v>
      </c>
      <c r="AR131" s="214">
        <v>7</v>
      </c>
      <c r="AS131" s="214"/>
      <c r="AT131" s="214">
        <v>3</v>
      </c>
      <c r="AU131" s="214">
        <v>3</v>
      </c>
      <c r="AV131" s="214">
        <v>1</v>
      </c>
      <c r="AW131" s="214">
        <v>3</v>
      </c>
      <c r="AX131" s="214">
        <v>4</v>
      </c>
      <c r="AY131" s="214"/>
      <c r="AZ131" s="214"/>
      <c r="BA131" s="214"/>
      <c r="BB131" s="214"/>
      <c r="BC131" s="214">
        <v>2</v>
      </c>
      <c r="BD131" s="214">
        <v>2</v>
      </c>
      <c r="BE131" s="214"/>
      <c r="BF131" s="214"/>
      <c r="BG131" s="214"/>
      <c r="BH131" s="214">
        <v>31</v>
      </c>
    </row>
    <row r="132" spans="1:60" x14ac:dyDescent="0.2">
      <c r="A132" s="213" t="s">
        <v>299</v>
      </c>
      <c r="B132" s="214"/>
      <c r="C132" s="214"/>
      <c r="D132" s="214"/>
      <c r="E132" s="214"/>
      <c r="F132" s="214"/>
      <c r="G132" s="214"/>
      <c r="H132" s="214"/>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v>1</v>
      </c>
      <c r="AQ132" s="214"/>
      <c r="AR132" s="214">
        <v>1</v>
      </c>
      <c r="AS132" s="214"/>
      <c r="AT132" s="214"/>
      <c r="AU132" s="214"/>
      <c r="AV132" s="214"/>
      <c r="AW132" s="214"/>
      <c r="AX132" s="214"/>
      <c r="AY132" s="214"/>
      <c r="AZ132" s="214"/>
      <c r="BA132" s="214"/>
      <c r="BB132" s="214"/>
      <c r="BC132" s="214"/>
      <c r="BD132" s="214"/>
      <c r="BE132" s="214"/>
      <c r="BF132" s="214"/>
      <c r="BG132" s="214"/>
      <c r="BH132" s="214">
        <v>1</v>
      </c>
    </row>
    <row r="133" spans="1:60" x14ac:dyDescent="0.2">
      <c r="A133" s="213" t="s">
        <v>492</v>
      </c>
      <c r="B133" s="214"/>
      <c r="C133" s="214"/>
      <c r="D133" s="214"/>
      <c r="E133" s="214"/>
      <c r="F133" s="214"/>
      <c r="G133" s="214"/>
      <c r="H133" s="214"/>
      <c r="I133" s="214"/>
      <c r="J133" s="214"/>
      <c r="K133" s="214"/>
      <c r="L133" s="214"/>
      <c r="M133" s="214"/>
      <c r="N133" s="214"/>
      <c r="O133" s="214"/>
      <c r="P133" s="214"/>
      <c r="Q133" s="214"/>
      <c r="R133" s="214"/>
      <c r="S133" s="214"/>
      <c r="T133" s="214"/>
      <c r="U133" s="214"/>
      <c r="V133" s="214"/>
      <c r="W133" s="214"/>
      <c r="X133" s="214">
        <v>2</v>
      </c>
      <c r="Y133" s="214"/>
      <c r="Z133" s="214">
        <v>2</v>
      </c>
      <c r="AA133" s="214"/>
      <c r="AB133" s="214"/>
      <c r="AC133" s="214"/>
      <c r="AD133" s="214"/>
      <c r="AE133" s="214"/>
      <c r="AF133" s="214"/>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4"/>
      <c r="BC133" s="214"/>
      <c r="BD133" s="214"/>
      <c r="BE133" s="214"/>
      <c r="BF133" s="214"/>
      <c r="BG133" s="214"/>
      <c r="BH133" s="214">
        <v>2</v>
      </c>
    </row>
    <row r="134" spans="1:60" x14ac:dyDescent="0.2">
      <c r="A134" s="213" t="s">
        <v>143</v>
      </c>
      <c r="B134" s="214"/>
      <c r="C134" s="214"/>
      <c r="D134" s="214"/>
      <c r="E134" s="214"/>
      <c r="F134" s="214"/>
      <c r="G134" s="214"/>
      <c r="H134" s="214"/>
      <c r="I134" s="214"/>
      <c r="J134" s="214"/>
      <c r="K134" s="214"/>
      <c r="L134" s="214"/>
      <c r="M134" s="214"/>
      <c r="N134" s="214"/>
      <c r="O134" s="214"/>
      <c r="P134" s="214"/>
      <c r="Q134" s="214"/>
      <c r="R134" s="214"/>
      <c r="S134" s="214"/>
      <c r="T134" s="214"/>
      <c r="U134" s="214"/>
      <c r="V134" s="214"/>
      <c r="W134" s="214"/>
      <c r="X134" s="214"/>
      <c r="Y134" s="214"/>
      <c r="Z134" s="214"/>
      <c r="AA134" s="214"/>
      <c r="AB134" s="214"/>
      <c r="AC134" s="214"/>
      <c r="AD134" s="214"/>
      <c r="AE134" s="214"/>
      <c r="AF134" s="214"/>
      <c r="AG134" s="214"/>
      <c r="AH134" s="214"/>
      <c r="AI134" s="214"/>
      <c r="AJ134" s="214"/>
      <c r="AK134" s="214"/>
      <c r="AL134" s="214"/>
      <c r="AM134" s="214"/>
      <c r="AN134" s="214"/>
      <c r="AO134" s="214"/>
      <c r="AP134" s="214"/>
      <c r="AQ134" s="214">
        <v>1</v>
      </c>
      <c r="AR134" s="214">
        <v>1</v>
      </c>
      <c r="AS134" s="214"/>
      <c r="AT134" s="214">
        <v>2</v>
      </c>
      <c r="AU134" s="214">
        <v>2</v>
      </c>
      <c r="AV134" s="214">
        <v>1</v>
      </c>
      <c r="AW134" s="214"/>
      <c r="AX134" s="214">
        <v>1</v>
      </c>
      <c r="AY134" s="214">
        <v>1</v>
      </c>
      <c r="AZ134" s="214">
        <v>3</v>
      </c>
      <c r="BA134" s="214">
        <v>4</v>
      </c>
      <c r="BB134" s="214"/>
      <c r="BC134" s="214"/>
      <c r="BD134" s="214"/>
      <c r="BE134" s="214"/>
      <c r="BF134" s="214"/>
      <c r="BG134" s="214"/>
      <c r="BH134" s="214">
        <v>8</v>
      </c>
    </row>
    <row r="135" spans="1:60" x14ac:dyDescent="0.2">
      <c r="A135" s="213" t="s">
        <v>479</v>
      </c>
      <c r="B135" s="214"/>
      <c r="C135" s="214"/>
      <c r="D135" s="214"/>
      <c r="E135" s="214"/>
      <c r="F135" s="214"/>
      <c r="G135" s="214"/>
      <c r="H135" s="214"/>
      <c r="I135" s="214"/>
      <c r="J135" s="214"/>
      <c r="K135" s="214"/>
      <c r="L135" s="214">
        <v>19</v>
      </c>
      <c r="M135" s="214">
        <v>20</v>
      </c>
      <c r="N135" s="214">
        <v>39</v>
      </c>
      <c r="O135" s="214">
        <v>9</v>
      </c>
      <c r="P135" s="214">
        <v>11</v>
      </c>
      <c r="Q135" s="214">
        <v>20</v>
      </c>
      <c r="R135" s="214"/>
      <c r="S135" s="214"/>
      <c r="T135" s="214"/>
      <c r="U135" s="214"/>
      <c r="V135" s="214"/>
      <c r="W135" s="214"/>
      <c r="X135" s="214"/>
      <c r="Y135" s="214"/>
      <c r="Z135" s="214"/>
      <c r="AA135" s="214"/>
      <c r="AB135" s="214"/>
      <c r="AC135" s="214"/>
      <c r="AD135" s="214"/>
      <c r="AE135" s="214">
        <v>2</v>
      </c>
      <c r="AF135" s="214">
        <v>2</v>
      </c>
      <c r="AG135" s="214"/>
      <c r="AH135" s="214"/>
      <c r="AI135" s="214"/>
      <c r="AJ135" s="214"/>
      <c r="AK135" s="214"/>
      <c r="AL135" s="214"/>
      <c r="AM135" s="214"/>
      <c r="AN135" s="214"/>
      <c r="AO135" s="214"/>
      <c r="AP135" s="214"/>
      <c r="AQ135" s="214"/>
      <c r="AR135" s="214"/>
      <c r="AS135" s="214"/>
      <c r="AT135" s="214"/>
      <c r="AU135" s="214"/>
      <c r="AV135" s="214"/>
      <c r="AW135" s="214"/>
      <c r="AX135" s="214"/>
      <c r="AY135" s="214"/>
      <c r="AZ135" s="214">
        <v>4</v>
      </c>
      <c r="BA135" s="214">
        <v>4</v>
      </c>
      <c r="BB135" s="214"/>
      <c r="BC135" s="214">
        <v>2</v>
      </c>
      <c r="BD135" s="214">
        <v>2</v>
      </c>
      <c r="BE135" s="214"/>
      <c r="BF135" s="214">
        <v>3</v>
      </c>
      <c r="BG135" s="214">
        <v>3</v>
      </c>
      <c r="BH135" s="214">
        <v>70</v>
      </c>
    </row>
    <row r="136" spans="1:60" x14ac:dyDescent="0.2">
      <c r="A136" s="213" t="s">
        <v>987</v>
      </c>
      <c r="B136" s="214"/>
      <c r="C136" s="214"/>
      <c r="D136" s="214"/>
      <c r="E136" s="214"/>
      <c r="F136" s="214"/>
      <c r="G136" s="214"/>
      <c r="H136" s="214"/>
      <c r="I136" s="214"/>
      <c r="J136" s="214"/>
      <c r="K136" s="214"/>
      <c r="L136" s="214"/>
      <c r="M136" s="214"/>
      <c r="N136" s="214"/>
      <c r="O136" s="214"/>
      <c r="P136" s="214"/>
      <c r="Q136" s="214"/>
      <c r="R136" s="214"/>
      <c r="S136" s="214"/>
      <c r="T136" s="214"/>
      <c r="U136" s="214"/>
      <c r="V136" s="214"/>
      <c r="W136" s="214"/>
      <c r="X136" s="214"/>
      <c r="Y136" s="214"/>
      <c r="Z136" s="214"/>
      <c r="AA136" s="214"/>
      <c r="AB136" s="214"/>
      <c r="AC136" s="214"/>
      <c r="AD136" s="214"/>
      <c r="AE136" s="214"/>
      <c r="AF136" s="214"/>
      <c r="AG136" s="214"/>
      <c r="AH136" s="214"/>
      <c r="AI136" s="214"/>
      <c r="AJ136" s="214"/>
      <c r="AK136" s="214"/>
      <c r="AL136" s="214"/>
      <c r="AM136" s="214"/>
      <c r="AN136" s="214"/>
      <c r="AO136" s="214"/>
      <c r="AP136" s="214"/>
      <c r="AQ136" s="214"/>
      <c r="AR136" s="214"/>
      <c r="AS136" s="214"/>
      <c r="AT136" s="214"/>
      <c r="AU136" s="214"/>
      <c r="AV136" s="214"/>
      <c r="AW136" s="214"/>
      <c r="AX136" s="214"/>
      <c r="AY136" s="214"/>
      <c r="AZ136" s="214">
        <v>1</v>
      </c>
      <c r="BA136" s="214">
        <v>1</v>
      </c>
      <c r="BB136" s="214"/>
      <c r="BC136" s="214"/>
      <c r="BD136" s="214"/>
      <c r="BE136" s="214"/>
      <c r="BF136" s="214"/>
      <c r="BG136" s="214"/>
      <c r="BH136" s="214">
        <v>1</v>
      </c>
    </row>
    <row r="137" spans="1:60" x14ac:dyDescent="0.2">
      <c r="A137" s="213" t="s">
        <v>488</v>
      </c>
      <c r="B137" s="214"/>
      <c r="C137" s="214">
        <v>14</v>
      </c>
      <c r="D137" s="214">
        <v>14</v>
      </c>
      <c r="E137" s="214"/>
      <c r="F137" s="214"/>
      <c r="G137" s="214"/>
      <c r="H137" s="214"/>
      <c r="I137" s="214"/>
      <c r="J137" s="214"/>
      <c r="K137" s="214"/>
      <c r="L137" s="214"/>
      <c r="M137" s="214">
        <v>1</v>
      </c>
      <c r="N137" s="214">
        <v>1</v>
      </c>
      <c r="O137" s="214">
        <v>1</v>
      </c>
      <c r="P137" s="214">
        <v>3</v>
      </c>
      <c r="Q137" s="214">
        <v>4</v>
      </c>
      <c r="R137" s="214"/>
      <c r="S137" s="214"/>
      <c r="T137" s="214"/>
      <c r="U137" s="214"/>
      <c r="V137" s="214"/>
      <c r="W137" s="214"/>
      <c r="X137" s="214"/>
      <c r="Y137" s="214"/>
      <c r="Z137" s="214"/>
      <c r="AA137" s="214"/>
      <c r="AB137" s="214"/>
      <c r="AC137" s="214"/>
      <c r="AD137" s="214"/>
      <c r="AE137" s="214">
        <v>1</v>
      </c>
      <c r="AF137" s="214">
        <v>1</v>
      </c>
      <c r="AG137" s="214"/>
      <c r="AH137" s="214"/>
      <c r="AI137" s="214"/>
      <c r="AJ137" s="214"/>
      <c r="AK137" s="214">
        <v>12</v>
      </c>
      <c r="AL137" s="214">
        <v>12</v>
      </c>
      <c r="AM137" s="214"/>
      <c r="AN137" s="214"/>
      <c r="AO137" s="214"/>
      <c r="AP137" s="214"/>
      <c r="AQ137" s="214"/>
      <c r="AR137" s="214"/>
      <c r="AS137" s="214"/>
      <c r="AT137" s="214"/>
      <c r="AU137" s="214"/>
      <c r="AV137" s="214"/>
      <c r="AW137" s="214"/>
      <c r="AX137" s="214"/>
      <c r="AY137" s="214"/>
      <c r="AZ137" s="214"/>
      <c r="BA137" s="214"/>
      <c r="BB137" s="214"/>
      <c r="BC137" s="214"/>
      <c r="BD137" s="214"/>
      <c r="BE137" s="214"/>
      <c r="BF137" s="214"/>
      <c r="BG137" s="214"/>
      <c r="BH137" s="214">
        <v>32</v>
      </c>
    </row>
    <row r="138" spans="1:60" x14ac:dyDescent="0.2">
      <c r="A138" s="213" t="s">
        <v>297</v>
      </c>
      <c r="B138" s="214"/>
      <c r="C138" s="214">
        <v>2</v>
      </c>
      <c r="D138" s="214">
        <v>2</v>
      </c>
      <c r="E138" s="214"/>
      <c r="F138" s="214"/>
      <c r="G138" s="214"/>
      <c r="H138" s="214">
        <v>12</v>
      </c>
      <c r="I138" s="214">
        <v>12</v>
      </c>
      <c r="J138" s="214"/>
      <c r="K138" s="214"/>
      <c r="L138" s="214"/>
      <c r="M138" s="214"/>
      <c r="N138" s="214"/>
      <c r="O138" s="214"/>
      <c r="P138" s="214"/>
      <c r="Q138" s="214"/>
      <c r="R138" s="214"/>
      <c r="S138" s="214"/>
      <c r="T138" s="214"/>
      <c r="U138" s="214"/>
      <c r="V138" s="214"/>
      <c r="W138" s="214"/>
      <c r="X138" s="214"/>
      <c r="Y138" s="214"/>
      <c r="Z138" s="214"/>
      <c r="AA138" s="214"/>
      <c r="AB138" s="214"/>
      <c r="AC138" s="214"/>
      <c r="AD138" s="214"/>
      <c r="AE138" s="214"/>
      <c r="AF138" s="214"/>
      <c r="AG138" s="214"/>
      <c r="AH138" s="214"/>
      <c r="AI138" s="214"/>
      <c r="AJ138" s="214">
        <v>7</v>
      </c>
      <c r="AK138" s="214">
        <v>9</v>
      </c>
      <c r="AL138" s="214">
        <v>16</v>
      </c>
      <c r="AM138" s="214"/>
      <c r="AN138" s="214"/>
      <c r="AO138" s="214"/>
      <c r="AP138" s="214"/>
      <c r="AQ138" s="214"/>
      <c r="AR138" s="214"/>
      <c r="AS138" s="214"/>
      <c r="AT138" s="214"/>
      <c r="AU138" s="214"/>
      <c r="AV138" s="214"/>
      <c r="AW138" s="214"/>
      <c r="AX138" s="214"/>
      <c r="AY138" s="214"/>
      <c r="AZ138" s="214"/>
      <c r="BA138" s="214"/>
      <c r="BB138" s="214"/>
      <c r="BC138" s="214"/>
      <c r="BD138" s="214"/>
      <c r="BE138" s="214"/>
      <c r="BF138" s="214"/>
      <c r="BG138" s="214"/>
      <c r="BH138" s="214">
        <v>30</v>
      </c>
    </row>
    <row r="139" spans="1:60" x14ac:dyDescent="0.2">
      <c r="A139" s="213" t="s">
        <v>162</v>
      </c>
      <c r="B139" s="214"/>
      <c r="C139" s="214"/>
      <c r="D139" s="214"/>
      <c r="E139" s="214"/>
      <c r="F139" s="214"/>
      <c r="G139" s="214"/>
      <c r="H139" s="214"/>
      <c r="I139" s="214"/>
      <c r="J139" s="214"/>
      <c r="K139" s="214"/>
      <c r="L139" s="214"/>
      <c r="M139" s="214"/>
      <c r="N139" s="214"/>
      <c r="O139" s="214"/>
      <c r="P139" s="214"/>
      <c r="Q139" s="214"/>
      <c r="R139" s="214"/>
      <c r="S139" s="214"/>
      <c r="T139" s="214"/>
      <c r="U139" s="214"/>
      <c r="V139" s="214"/>
      <c r="W139" s="214"/>
      <c r="X139" s="214"/>
      <c r="Y139" s="214"/>
      <c r="Z139" s="214"/>
      <c r="AA139" s="214"/>
      <c r="AB139" s="214"/>
      <c r="AC139" s="214"/>
      <c r="AD139" s="214"/>
      <c r="AE139" s="214"/>
      <c r="AF139" s="214"/>
      <c r="AG139" s="214"/>
      <c r="AH139" s="214"/>
      <c r="AI139" s="214"/>
      <c r="AJ139" s="214"/>
      <c r="AK139" s="214"/>
      <c r="AL139" s="214"/>
      <c r="AM139" s="214"/>
      <c r="AN139" s="214"/>
      <c r="AO139" s="214"/>
      <c r="AP139" s="214"/>
      <c r="AQ139" s="214">
        <v>2</v>
      </c>
      <c r="AR139" s="214">
        <v>2</v>
      </c>
      <c r="AS139" s="214"/>
      <c r="AT139" s="214"/>
      <c r="AU139" s="214"/>
      <c r="AV139" s="214">
        <v>9</v>
      </c>
      <c r="AW139" s="214">
        <v>5</v>
      </c>
      <c r="AX139" s="214">
        <v>14</v>
      </c>
      <c r="AY139" s="214"/>
      <c r="AZ139" s="214"/>
      <c r="BA139" s="214"/>
      <c r="BB139" s="214">
        <v>1</v>
      </c>
      <c r="BC139" s="214"/>
      <c r="BD139" s="214">
        <v>1</v>
      </c>
      <c r="BE139" s="214"/>
      <c r="BF139" s="214"/>
      <c r="BG139" s="214"/>
      <c r="BH139" s="214">
        <v>17</v>
      </c>
    </row>
    <row r="140" spans="1:60" x14ac:dyDescent="0.2">
      <c r="A140" s="213" t="s">
        <v>139</v>
      </c>
      <c r="B140" s="214"/>
      <c r="C140" s="214"/>
      <c r="D140" s="214"/>
      <c r="E140" s="214">
        <v>19</v>
      </c>
      <c r="F140" s="214">
        <v>19</v>
      </c>
      <c r="G140" s="214">
        <v>38</v>
      </c>
      <c r="H140" s="214">
        <v>4</v>
      </c>
      <c r="I140" s="214">
        <v>4</v>
      </c>
      <c r="J140" s="214">
        <v>19</v>
      </c>
      <c r="K140" s="214">
        <v>19</v>
      </c>
      <c r="L140" s="214">
        <v>5</v>
      </c>
      <c r="M140" s="214">
        <v>7</v>
      </c>
      <c r="N140" s="214">
        <v>12</v>
      </c>
      <c r="O140" s="214">
        <v>1</v>
      </c>
      <c r="P140" s="214"/>
      <c r="Q140" s="214">
        <v>1</v>
      </c>
      <c r="R140" s="214">
        <v>8</v>
      </c>
      <c r="S140" s="214">
        <v>4</v>
      </c>
      <c r="T140" s="214">
        <v>12</v>
      </c>
      <c r="U140" s="214">
        <v>1</v>
      </c>
      <c r="V140" s="214"/>
      <c r="W140" s="214">
        <v>1</v>
      </c>
      <c r="X140" s="214"/>
      <c r="Y140" s="214"/>
      <c r="Z140" s="214"/>
      <c r="AA140" s="214"/>
      <c r="AB140" s="214"/>
      <c r="AC140" s="214"/>
      <c r="AD140" s="214">
        <v>2</v>
      </c>
      <c r="AE140" s="214">
        <v>1</v>
      </c>
      <c r="AF140" s="214">
        <v>3</v>
      </c>
      <c r="AG140" s="214">
        <v>8</v>
      </c>
      <c r="AH140" s="214">
        <v>1</v>
      </c>
      <c r="AI140" s="214">
        <v>9</v>
      </c>
      <c r="AJ140" s="214">
        <v>8</v>
      </c>
      <c r="AK140" s="214">
        <v>10</v>
      </c>
      <c r="AL140" s="214">
        <v>18</v>
      </c>
      <c r="AM140" s="214">
        <v>6</v>
      </c>
      <c r="AN140" s="214"/>
      <c r="AO140" s="214">
        <v>6</v>
      </c>
      <c r="AP140" s="214">
        <v>14</v>
      </c>
      <c r="AQ140" s="214">
        <v>14</v>
      </c>
      <c r="AR140" s="214">
        <v>28</v>
      </c>
      <c r="AS140" s="214">
        <v>9</v>
      </c>
      <c r="AT140" s="214">
        <v>11</v>
      </c>
      <c r="AU140" s="214">
        <v>20</v>
      </c>
      <c r="AV140" s="214">
        <v>12</v>
      </c>
      <c r="AW140" s="214">
        <v>15</v>
      </c>
      <c r="AX140" s="214">
        <v>27</v>
      </c>
      <c r="AY140" s="214">
        <v>2</v>
      </c>
      <c r="AZ140" s="214">
        <v>2</v>
      </c>
      <c r="BA140" s="214">
        <v>4</v>
      </c>
      <c r="BB140" s="214">
        <v>10</v>
      </c>
      <c r="BC140" s="214">
        <v>14</v>
      </c>
      <c r="BD140" s="214">
        <v>24</v>
      </c>
      <c r="BE140" s="214"/>
      <c r="BF140" s="214"/>
      <c r="BG140" s="214"/>
      <c r="BH140" s="214">
        <v>226</v>
      </c>
    </row>
    <row r="141" spans="1:60" x14ac:dyDescent="0.2">
      <c r="A141" s="213" t="s">
        <v>419</v>
      </c>
      <c r="B141" s="214">
        <v>141</v>
      </c>
      <c r="C141" s="214">
        <v>275</v>
      </c>
      <c r="D141" s="214">
        <v>416</v>
      </c>
      <c r="E141" s="214">
        <v>149</v>
      </c>
      <c r="F141" s="214">
        <v>185</v>
      </c>
      <c r="G141" s="214">
        <v>334</v>
      </c>
      <c r="H141" s="214">
        <v>319</v>
      </c>
      <c r="I141" s="214">
        <v>319</v>
      </c>
      <c r="J141" s="214">
        <v>141</v>
      </c>
      <c r="K141" s="214">
        <v>141</v>
      </c>
      <c r="L141" s="214">
        <v>147</v>
      </c>
      <c r="M141" s="214">
        <v>196</v>
      </c>
      <c r="N141" s="214">
        <v>343</v>
      </c>
      <c r="O141" s="214">
        <v>91</v>
      </c>
      <c r="P141" s="214">
        <v>108</v>
      </c>
      <c r="Q141" s="214">
        <v>199</v>
      </c>
      <c r="R141" s="214">
        <v>49</v>
      </c>
      <c r="S141" s="214">
        <v>16</v>
      </c>
      <c r="T141" s="214">
        <v>65</v>
      </c>
      <c r="U141" s="214">
        <v>55</v>
      </c>
      <c r="V141" s="214">
        <v>23</v>
      </c>
      <c r="W141" s="214">
        <v>78</v>
      </c>
      <c r="X141" s="214">
        <v>49</v>
      </c>
      <c r="Y141" s="214">
        <v>28</v>
      </c>
      <c r="Z141" s="214">
        <v>77</v>
      </c>
      <c r="AA141" s="214">
        <v>126</v>
      </c>
      <c r="AB141" s="214">
        <v>134</v>
      </c>
      <c r="AC141" s="214">
        <v>260</v>
      </c>
      <c r="AD141" s="214">
        <v>67</v>
      </c>
      <c r="AE141" s="214">
        <v>95</v>
      </c>
      <c r="AF141" s="214">
        <v>162</v>
      </c>
      <c r="AG141" s="214">
        <v>63</v>
      </c>
      <c r="AH141" s="214">
        <v>53</v>
      </c>
      <c r="AI141" s="214">
        <v>116</v>
      </c>
      <c r="AJ141" s="214">
        <v>124</v>
      </c>
      <c r="AK141" s="214">
        <v>206</v>
      </c>
      <c r="AL141" s="214">
        <v>330</v>
      </c>
      <c r="AM141" s="214">
        <v>54</v>
      </c>
      <c r="AN141" s="214">
        <v>39</v>
      </c>
      <c r="AO141" s="214">
        <v>93</v>
      </c>
      <c r="AP141" s="214">
        <v>138</v>
      </c>
      <c r="AQ141" s="214">
        <v>203</v>
      </c>
      <c r="AR141" s="214">
        <v>341</v>
      </c>
      <c r="AS141" s="214">
        <v>208</v>
      </c>
      <c r="AT141" s="214">
        <v>273</v>
      </c>
      <c r="AU141" s="214">
        <v>481</v>
      </c>
      <c r="AV141" s="214">
        <v>226</v>
      </c>
      <c r="AW141" s="214">
        <v>264</v>
      </c>
      <c r="AX141" s="214">
        <v>490</v>
      </c>
      <c r="AY141" s="214">
        <v>125</v>
      </c>
      <c r="AZ141" s="214">
        <v>180</v>
      </c>
      <c r="BA141" s="214">
        <v>305</v>
      </c>
      <c r="BB141" s="214">
        <v>145</v>
      </c>
      <c r="BC141" s="214">
        <v>189</v>
      </c>
      <c r="BD141" s="214">
        <v>334</v>
      </c>
      <c r="BE141" s="214">
        <v>128</v>
      </c>
      <c r="BF141" s="214">
        <v>223</v>
      </c>
      <c r="BG141" s="214">
        <v>351</v>
      </c>
      <c r="BH141" s="214">
        <v>5235</v>
      </c>
    </row>
    <row r="142" spans="1:60" x14ac:dyDescent="0.2">
      <c r="A142" s="561" t="s">
        <v>1084</v>
      </c>
    </row>
    <row r="143" spans="1:60" x14ac:dyDescent="0.2">
      <c r="A143" t="s">
        <v>192</v>
      </c>
      <c r="B143" t="s">
        <v>195</v>
      </c>
      <c r="D143" t="s">
        <v>1053</v>
      </c>
      <c r="E143" t="s">
        <v>196</v>
      </c>
      <c r="G143" t="s">
        <v>1054</v>
      </c>
      <c r="H143" t="s">
        <v>566</v>
      </c>
      <c r="I143" t="s">
        <v>1055</v>
      </c>
      <c r="J143" t="s">
        <v>567</v>
      </c>
      <c r="K143" t="s">
        <v>1056</v>
      </c>
      <c r="L143" t="s">
        <v>473</v>
      </c>
      <c r="N143" t="s">
        <v>1057</v>
      </c>
      <c r="O143" t="s">
        <v>476</v>
      </c>
      <c r="Q143" t="s">
        <v>1058</v>
      </c>
      <c r="R143" t="s">
        <v>382</v>
      </c>
      <c r="T143" t="s">
        <v>1059</v>
      </c>
      <c r="U143" t="s">
        <v>389</v>
      </c>
      <c r="W143" t="s">
        <v>1060</v>
      </c>
      <c r="X143" t="s">
        <v>490</v>
      </c>
      <c r="Z143" t="s">
        <v>1061</v>
      </c>
      <c r="AA143" t="s">
        <v>491</v>
      </c>
      <c r="AC143" t="s">
        <v>1062</v>
      </c>
      <c r="AD143" t="s">
        <v>363</v>
      </c>
      <c r="AF143" t="s">
        <v>1063</v>
      </c>
      <c r="AG143" t="s">
        <v>368</v>
      </c>
      <c r="AI143" t="s">
        <v>1064</v>
      </c>
      <c r="AJ143" t="s">
        <v>287</v>
      </c>
      <c r="AL143" t="s">
        <v>1065</v>
      </c>
      <c r="AM143" t="s">
        <v>283</v>
      </c>
      <c r="AO143" t="s">
        <v>1066</v>
      </c>
      <c r="AP143" t="s">
        <v>320</v>
      </c>
      <c r="AR143" t="s">
        <v>1067</v>
      </c>
      <c r="AS143" t="s">
        <v>326</v>
      </c>
      <c r="AU143" t="s">
        <v>1068</v>
      </c>
      <c r="AV143" t="s">
        <v>307</v>
      </c>
      <c r="AX143" t="s">
        <v>1069</v>
      </c>
      <c r="AY143" t="s">
        <v>301</v>
      </c>
      <c r="BA143" t="s">
        <v>1070</v>
      </c>
      <c r="BB143" t="s">
        <v>339</v>
      </c>
      <c r="BD143" t="s">
        <v>1071</v>
      </c>
      <c r="BE143" t="s">
        <v>357</v>
      </c>
    </row>
    <row r="144" spans="1:60" x14ac:dyDescent="0.2">
      <c r="A144" t="s">
        <v>418</v>
      </c>
      <c r="B144">
        <v>1</v>
      </c>
      <c r="C144">
        <v>2</v>
      </c>
      <c r="E144">
        <v>1</v>
      </c>
      <c r="F144">
        <v>2</v>
      </c>
      <c r="H144">
        <v>2</v>
      </c>
      <c r="J144">
        <v>0</v>
      </c>
      <c r="L144">
        <v>1</v>
      </c>
      <c r="M144">
        <v>2</v>
      </c>
      <c r="O144">
        <v>1</v>
      </c>
      <c r="P144">
        <v>2</v>
      </c>
      <c r="R144">
        <v>1</v>
      </c>
      <c r="S144">
        <v>2</v>
      </c>
      <c r="U144">
        <v>1</v>
      </c>
      <c r="V144">
        <v>2</v>
      </c>
      <c r="X144">
        <v>1</v>
      </c>
      <c r="Y144">
        <v>2</v>
      </c>
      <c r="AA144">
        <v>1</v>
      </c>
      <c r="AB144">
        <v>2</v>
      </c>
      <c r="AD144">
        <v>1</v>
      </c>
      <c r="AE144">
        <v>2</v>
      </c>
      <c r="AG144">
        <v>1</v>
      </c>
      <c r="AH144">
        <v>2</v>
      </c>
      <c r="AJ144">
        <v>1</v>
      </c>
      <c r="AK144">
        <v>2</v>
      </c>
      <c r="AM144">
        <v>1</v>
      </c>
      <c r="AN144">
        <v>2</v>
      </c>
      <c r="AP144">
        <v>1</v>
      </c>
      <c r="AQ144">
        <v>2</v>
      </c>
      <c r="AS144">
        <v>1</v>
      </c>
      <c r="AT144">
        <v>2</v>
      </c>
      <c r="AV144">
        <v>1</v>
      </c>
      <c r="AW144">
        <v>2</v>
      </c>
      <c r="AY144">
        <v>1</v>
      </c>
      <c r="AZ144">
        <v>2</v>
      </c>
      <c r="BB144">
        <v>1</v>
      </c>
      <c r="BC144">
        <v>2</v>
      </c>
      <c r="BE144">
        <v>1</v>
      </c>
    </row>
    <row r="145" spans="1:57" x14ac:dyDescent="0.2">
      <c r="A145" t="s">
        <v>367</v>
      </c>
      <c r="B145">
        <v>0</v>
      </c>
      <c r="E145">
        <v>0</v>
      </c>
      <c r="H145">
        <v>0</v>
      </c>
      <c r="J145">
        <v>0</v>
      </c>
      <c r="L145">
        <v>0</v>
      </c>
      <c r="O145">
        <v>0</v>
      </c>
      <c r="R145">
        <v>0</v>
      </c>
      <c r="U145">
        <v>0</v>
      </c>
      <c r="X145">
        <v>0</v>
      </c>
      <c r="AA145">
        <v>0</v>
      </c>
      <c r="AD145">
        <v>0</v>
      </c>
      <c r="AG145">
        <v>1</v>
      </c>
      <c r="AJ145">
        <v>0</v>
      </c>
      <c r="AM145">
        <v>0</v>
      </c>
      <c r="AP145">
        <v>0</v>
      </c>
      <c r="AS145">
        <v>0</v>
      </c>
      <c r="AV145">
        <v>0</v>
      </c>
      <c r="AY145">
        <v>0</v>
      </c>
      <c r="BB145">
        <v>0</v>
      </c>
      <c r="BE145">
        <v>0</v>
      </c>
    </row>
    <row r="146" spans="1:57" x14ac:dyDescent="0.2">
      <c r="A146" t="s">
        <v>826</v>
      </c>
      <c r="B146">
        <v>0</v>
      </c>
      <c r="E146">
        <v>0</v>
      </c>
      <c r="H146">
        <v>7</v>
      </c>
      <c r="J146">
        <v>0</v>
      </c>
      <c r="L146">
        <v>0</v>
      </c>
      <c r="O146">
        <v>0</v>
      </c>
      <c r="R146">
        <v>0</v>
      </c>
      <c r="U146">
        <v>0</v>
      </c>
      <c r="X146">
        <v>0</v>
      </c>
      <c r="AA146">
        <v>0</v>
      </c>
      <c r="AD146">
        <v>0</v>
      </c>
      <c r="AG146">
        <v>0</v>
      </c>
      <c r="AJ146">
        <v>0</v>
      </c>
      <c r="AM146">
        <v>0</v>
      </c>
      <c r="AP146">
        <v>0</v>
      </c>
      <c r="AS146">
        <v>0</v>
      </c>
      <c r="AV146">
        <v>0</v>
      </c>
      <c r="AY146">
        <v>0</v>
      </c>
      <c r="BB146">
        <v>0</v>
      </c>
      <c r="BE146">
        <v>0</v>
      </c>
    </row>
    <row r="147" spans="1:57" x14ac:dyDescent="0.2">
      <c r="A147" t="s">
        <v>547</v>
      </c>
      <c r="B147">
        <v>0</v>
      </c>
      <c r="E147">
        <v>0</v>
      </c>
      <c r="H147">
        <v>0</v>
      </c>
      <c r="J147">
        <v>0</v>
      </c>
      <c r="L147">
        <v>0</v>
      </c>
      <c r="O147">
        <v>2</v>
      </c>
      <c r="R147">
        <v>0</v>
      </c>
      <c r="U147">
        <v>0</v>
      </c>
      <c r="X147">
        <v>0</v>
      </c>
      <c r="AA147">
        <v>0</v>
      </c>
      <c r="AD147">
        <v>0</v>
      </c>
      <c r="AG147">
        <v>0</v>
      </c>
      <c r="AJ147">
        <v>0</v>
      </c>
      <c r="AM147">
        <v>0</v>
      </c>
      <c r="AP147">
        <v>0</v>
      </c>
      <c r="AS147">
        <v>1</v>
      </c>
      <c r="AV147">
        <v>0</v>
      </c>
      <c r="AY147">
        <v>0</v>
      </c>
      <c r="BB147">
        <v>0</v>
      </c>
      <c r="BE147">
        <v>19</v>
      </c>
    </row>
    <row r="148" spans="1:57" x14ac:dyDescent="0.2">
      <c r="A148" t="s">
        <v>229</v>
      </c>
      <c r="B148">
        <v>20</v>
      </c>
      <c r="E148">
        <v>19</v>
      </c>
      <c r="H148">
        <v>20</v>
      </c>
      <c r="J148">
        <v>18</v>
      </c>
      <c r="L148">
        <v>0</v>
      </c>
      <c r="O148">
        <v>0</v>
      </c>
      <c r="R148">
        <v>0</v>
      </c>
      <c r="U148">
        <v>1</v>
      </c>
      <c r="X148">
        <v>0</v>
      </c>
      <c r="AA148">
        <v>0</v>
      </c>
      <c r="AD148">
        <v>1</v>
      </c>
      <c r="AG148">
        <v>5</v>
      </c>
      <c r="AJ148">
        <v>19</v>
      </c>
      <c r="AM148" s="560">
        <v>0</v>
      </c>
      <c r="AO148" s="560" t="s">
        <v>1081</v>
      </c>
      <c r="AP148">
        <v>18</v>
      </c>
      <c r="AS148">
        <v>20</v>
      </c>
      <c r="AV148">
        <v>19</v>
      </c>
      <c r="AY148">
        <v>13</v>
      </c>
      <c r="BB148">
        <v>0</v>
      </c>
      <c r="BE148">
        <v>0</v>
      </c>
    </row>
    <row r="149" spans="1:57" x14ac:dyDescent="0.2">
      <c r="A149" t="s">
        <v>348</v>
      </c>
      <c r="B149">
        <v>0</v>
      </c>
      <c r="E149">
        <v>0</v>
      </c>
      <c r="H149">
        <v>0</v>
      </c>
      <c r="J149">
        <v>0</v>
      </c>
      <c r="L149">
        <v>19</v>
      </c>
      <c r="O149">
        <v>2</v>
      </c>
      <c r="R149">
        <v>0</v>
      </c>
      <c r="U149">
        <v>0</v>
      </c>
      <c r="X149">
        <v>1</v>
      </c>
      <c r="AA149">
        <v>3</v>
      </c>
      <c r="AD149">
        <v>0</v>
      </c>
      <c r="AG149">
        <v>0</v>
      </c>
      <c r="AJ149">
        <v>0</v>
      </c>
      <c r="AM149">
        <v>0</v>
      </c>
      <c r="AP149">
        <v>0</v>
      </c>
      <c r="AS149">
        <v>0</v>
      </c>
      <c r="AV149">
        <v>0</v>
      </c>
      <c r="AY149">
        <v>0</v>
      </c>
      <c r="BB149">
        <v>18</v>
      </c>
      <c r="BE149">
        <v>7</v>
      </c>
    </row>
    <row r="150" spans="1:57" x14ac:dyDescent="0.2">
      <c r="A150" t="s">
        <v>127</v>
      </c>
      <c r="B150">
        <v>0</v>
      </c>
      <c r="E150">
        <v>0</v>
      </c>
      <c r="H150">
        <v>15</v>
      </c>
      <c r="J150">
        <v>0</v>
      </c>
      <c r="L150">
        <v>14</v>
      </c>
      <c r="O150">
        <v>4</v>
      </c>
      <c r="R150">
        <v>0</v>
      </c>
      <c r="U150">
        <v>0</v>
      </c>
      <c r="X150">
        <v>2</v>
      </c>
      <c r="AA150">
        <v>4</v>
      </c>
      <c r="AD150">
        <v>0</v>
      </c>
      <c r="AG150">
        <v>0</v>
      </c>
      <c r="AJ150">
        <v>5</v>
      </c>
      <c r="AM150">
        <v>0</v>
      </c>
      <c r="AP150">
        <v>4</v>
      </c>
      <c r="AS150">
        <v>7</v>
      </c>
      <c r="AV150">
        <v>16</v>
      </c>
      <c r="AY150">
        <v>4</v>
      </c>
      <c r="BB150">
        <v>19</v>
      </c>
      <c r="BE150">
        <v>19</v>
      </c>
    </row>
    <row r="151" spans="1:57" x14ac:dyDescent="0.2">
      <c r="A151" t="s">
        <v>142</v>
      </c>
      <c r="B151">
        <v>0</v>
      </c>
      <c r="E151">
        <v>0</v>
      </c>
      <c r="H151">
        <v>0</v>
      </c>
      <c r="J151">
        <v>1</v>
      </c>
      <c r="L151">
        <v>0</v>
      </c>
      <c r="O151">
        <v>0</v>
      </c>
      <c r="R151">
        <v>0</v>
      </c>
      <c r="U151">
        <v>0</v>
      </c>
      <c r="X151">
        <v>0</v>
      </c>
      <c r="AA151">
        <v>0</v>
      </c>
      <c r="AD151">
        <v>0</v>
      </c>
      <c r="AG151">
        <v>0</v>
      </c>
      <c r="AJ151">
        <v>0</v>
      </c>
      <c r="AM151">
        <v>0</v>
      </c>
      <c r="AP151">
        <v>1</v>
      </c>
      <c r="AS151">
        <v>0</v>
      </c>
      <c r="AV151">
        <v>3</v>
      </c>
      <c r="AY151" s="560">
        <v>0</v>
      </c>
      <c r="BA151" s="560" t="s">
        <v>1082</v>
      </c>
      <c r="BB151">
        <v>0</v>
      </c>
      <c r="BE151">
        <v>0</v>
      </c>
    </row>
    <row r="152" spans="1:57" x14ac:dyDescent="0.2">
      <c r="A152" t="s">
        <v>163</v>
      </c>
      <c r="B152">
        <v>0</v>
      </c>
      <c r="E152">
        <v>0</v>
      </c>
      <c r="H152">
        <v>0</v>
      </c>
      <c r="J152">
        <v>0</v>
      </c>
      <c r="L152">
        <v>0</v>
      </c>
      <c r="O152">
        <v>0</v>
      </c>
      <c r="R152">
        <v>0</v>
      </c>
      <c r="U152">
        <v>0</v>
      </c>
      <c r="X152">
        <v>0</v>
      </c>
      <c r="AA152">
        <v>0</v>
      </c>
      <c r="AD152">
        <v>0</v>
      </c>
      <c r="AG152">
        <v>0</v>
      </c>
      <c r="AJ152">
        <v>6</v>
      </c>
      <c r="AM152">
        <v>0</v>
      </c>
      <c r="AP152">
        <v>0</v>
      </c>
      <c r="AS152">
        <v>0</v>
      </c>
      <c r="AV152">
        <v>1</v>
      </c>
      <c r="AY152">
        <v>0</v>
      </c>
      <c r="BB152">
        <v>0</v>
      </c>
      <c r="BE152">
        <v>0</v>
      </c>
    </row>
    <row r="153" spans="1:57" x14ac:dyDescent="0.2">
      <c r="A153" t="s">
        <v>134</v>
      </c>
      <c r="B153">
        <v>0</v>
      </c>
      <c r="E153">
        <v>2</v>
      </c>
      <c r="H153">
        <v>0</v>
      </c>
      <c r="J153">
        <v>20</v>
      </c>
      <c r="L153">
        <v>0</v>
      </c>
      <c r="O153">
        <v>2</v>
      </c>
      <c r="R153">
        <v>1</v>
      </c>
      <c r="U153">
        <v>16</v>
      </c>
      <c r="X153">
        <v>0</v>
      </c>
      <c r="AA153" s="560">
        <v>0</v>
      </c>
      <c r="AC153" s="560" t="s">
        <v>1082</v>
      </c>
      <c r="AD153">
        <v>17</v>
      </c>
      <c r="AG153">
        <v>17</v>
      </c>
      <c r="AJ153">
        <v>1</v>
      </c>
      <c r="AM153">
        <v>15</v>
      </c>
      <c r="AP153">
        <v>5</v>
      </c>
      <c r="AS153">
        <v>13</v>
      </c>
      <c r="AV153">
        <v>2</v>
      </c>
      <c r="AY153">
        <v>18</v>
      </c>
      <c r="BB153">
        <v>13</v>
      </c>
      <c r="BE153">
        <v>20</v>
      </c>
    </row>
    <row r="154" spans="1:57" x14ac:dyDescent="0.2">
      <c r="A154" t="s">
        <v>267</v>
      </c>
      <c r="B154">
        <v>18</v>
      </c>
      <c r="E154">
        <v>0</v>
      </c>
      <c r="H154">
        <v>0</v>
      </c>
      <c r="J154">
        <v>0</v>
      </c>
      <c r="L154">
        <v>19</v>
      </c>
      <c r="O154">
        <v>0</v>
      </c>
      <c r="R154">
        <v>0</v>
      </c>
      <c r="U154">
        <v>0</v>
      </c>
      <c r="X154">
        <v>0</v>
      </c>
      <c r="AA154">
        <v>0</v>
      </c>
      <c r="AD154">
        <v>0</v>
      </c>
      <c r="AG154">
        <v>0</v>
      </c>
      <c r="AJ154">
        <v>5</v>
      </c>
      <c r="AM154">
        <v>0</v>
      </c>
      <c r="AP154">
        <v>0</v>
      </c>
      <c r="AS154">
        <v>0</v>
      </c>
      <c r="AV154">
        <v>0</v>
      </c>
      <c r="AY154">
        <v>0</v>
      </c>
      <c r="BB154">
        <v>0</v>
      </c>
      <c r="BE154">
        <v>0</v>
      </c>
    </row>
    <row r="155" spans="1:57" x14ac:dyDescent="0.2">
      <c r="A155" t="s">
        <v>728</v>
      </c>
      <c r="B155">
        <v>0</v>
      </c>
      <c r="E155">
        <v>0</v>
      </c>
      <c r="H155">
        <v>0</v>
      </c>
      <c r="J155">
        <v>0</v>
      </c>
      <c r="L155">
        <v>0</v>
      </c>
      <c r="O155">
        <v>0</v>
      </c>
      <c r="R155">
        <v>0</v>
      </c>
      <c r="U155">
        <v>0</v>
      </c>
      <c r="X155">
        <v>0</v>
      </c>
      <c r="AA155">
        <v>0</v>
      </c>
      <c r="AD155">
        <v>0</v>
      </c>
      <c r="AG155">
        <v>0</v>
      </c>
      <c r="AJ155">
        <v>9</v>
      </c>
      <c r="AM155">
        <v>0</v>
      </c>
      <c r="AP155">
        <v>0</v>
      </c>
      <c r="AS155">
        <v>0</v>
      </c>
      <c r="AV155">
        <v>0</v>
      </c>
      <c r="AY155">
        <v>0</v>
      </c>
      <c r="BB155">
        <v>0</v>
      </c>
      <c r="BE155">
        <v>0</v>
      </c>
    </row>
    <row r="156" spans="1:57" x14ac:dyDescent="0.2">
      <c r="A156" t="s">
        <v>126</v>
      </c>
      <c r="B156">
        <v>0</v>
      </c>
      <c r="E156">
        <v>0</v>
      </c>
      <c r="H156">
        <v>0</v>
      </c>
      <c r="J156">
        <v>0</v>
      </c>
      <c r="L156">
        <v>13</v>
      </c>
      <c r="O156">
        <v>14</v>
      </c>
      <c r="R156">
        <v>0</v>
      </c>
      <c r="U156">
        <v>0</v>
      </c>
      <c r="X156">
        <v>0</v>
      </c>
      <c r="AA156">
        <v>0</v>
      </c>
      <c r="AD156">
        <v>0</v>
      </c>
      <c r="AG156">
        <v>0</v>
      </c>
      <c r="AJ156">
        <v>0</v>
      </c>
      <c r="AM156">
        <v>0</v>
      </c>
      <c r="AP156">
        <v>0</v>
      </c>
      <c r="AS156">
        <v>1</v>
      </c>
      <c r="AV156">
        <v>1</v>
      </c>
      <c r="AY156">
        <v>6</v>
      </c>
      <c r="BB156">
        <v>0</v>
      </c>
      <c r="BE156">
        <v>0</v>
      </c>
    </row>
    <row r="157" spans="1:57" x14ac:dyDescent="0.2">
      <c r="A157" t="s">
        <v>330</v>
      </c>
      <c r="B157">
        <v>0</v>
      </c>
      <c r="E157">
        <v>0</v>
      </c>
      <c r="H157">
        <v>0</v>
      </c>
      <c r="J157">
        <v>0</v>
      </c>
      <c r="L157">
        <v>0</v>
      </c>
      <c r="O157">
        <v>0</v>
      </c>
      <c r="R157">
        <v>0</v>
      </c>
      <c r="U157">
        <v>0</v>
      </c>
      <c r="X157">
        <v>0</v>
      </c>
      <c r="AA157">
        <v>0</v>
      </c>
      <c r="AD157">
        <v>0</v>
      </c>
      <c r="AG157">
        <v>0</v>
      </c>
      <c r="AJ157">
        <v>0</v>
      </c>
      <c r="AM157">
        <v>0</v>
      </c>
      <c r="AP157">
        <v>0</v>
      </c>
      <c r="AS157">
        <v>2</v>
      </c>
      <c r="AV157">
        <v>0</v>
      </c>
      <c r="AY157">
        <v>0</v>
      </c>
      <c r="BB157">
        <v>0</v>
      </c>
      <c r="BE157">
        <v>0</v>
      </c>
    </row>
    <row r="158" spans="1:57" x14ac:dyDescent="0.2">
      <c r="A158" t="s">
        <v>551</v>
      </c>
      <c r="B158">
        <v>0</v>
      </c>
      <c r="E158">
        <v>0</v>
      </c>
      <c r="H158">
        <v>0</v>
      </c>
      <c r="J158">
        <v>0</v>
      </c>
      <c r="L158">
        <v>0</v>
      </c>
      <c r="O158">
        <v>0</v>
      </c>
      <c r="R158">
        <v>0</v>
      </c>
      <c r="U158">
        <v>0</v>
      </c>
      <c r="X158">
        <v>0</v>
      </c>
      <c r="AA158">
        <v>0</v>
      </c>
      <c r="AD158">
        <v>0</v>
      </c>
      <c r="AG158">
        <v>0</v>
      </c>
      <c r="AJ158">
        <v>0</v>
      </c>
      <c r="AM158">
        <v>0</v>
      </c>
      <c r="AP158">
        <v>0</v>
      </c>
      <c r="AS158">
        <v>4</v>
      </c>
      <c r="AV158">
        <v>0</v>
      </c>
      <c r="AY158">
        <v>0</v>
      </c>
      <c r="BB158">
        <v>0</v>
      </c>
      <c r="BE158">
        <v>19</v>
      </c>
    </row>
    <row r="159" spans="1:57" x14ac:dyDescent="0.2">
      <c r="A159" t="s">
        <v>655</v>
      </c>
      <c r="B159">
        <v>0</v>
      </c>
      <c r="E159">
        <v>0</v>
      </c>
      <c r="H159">
        <v>0</v>
      </c>
      <c r="J159">
        <v>0</v>
      </c>
      <c r="L159">
        <v>0</v>
      </c>
      <c r="O159">
        <v>0</v>
      </c>
      <c r="R159">
        <v>0</v>
      </c>
      <c r="U159">
        <v>0</v>
      </c>
      <c r="X159">
        <v>0</v>
      </c>
      <c r="AA159">
        <v>1</v>
      </c>
      <c r="AD159">
        <v>0</v>
      </c>
      <c r="AG159">
        <v>0</v>
      </c>
      <c r="AJ159">
        <v>0</v>
      </c>
      <c r="AM159">
        <v>0</v>
      </c>
      <c r="AP159">
        <v>0</v>
      </c>
      <c r="AS159">
        <v>0</v>
      </c>
      <c r="AV159">
        <v>0</v>
      </c>
      <c r="AY159">
        <v>0</v>
      </c>
      <c r="BB159">
        <v>0</v>
      </c>
      <c r="BE159">
        <v>0</v>
      </c>
    </row>
    <row r="160" spans="1:57" x14ac:dyDescent="0.2">
      <c r="A160" t="s">
        <v>230</v>
      </c>
      <c r="B160">
        <v>0</v>
      </c>
      <c r="E160">
        <v>1</v>
      </c>
      <c r="H160">
        <v>0</v>
      </c>
      <c r="J160">
        <v>0</v>
      </c>
      <c r="L160">
        <v>0</v>
      </c>
      <c r="O160">
        <v>3</v>
      </c>
      <c r="R160">
        <v>0</v>
      </c>
      <c r="U160">
        <v>0</v>
      </c>
      <c r="X160">
        <v>0</v>
      </c>
      <c r="AA160">
        <v>0</v>
      </c>
      <c r="AD160">
        <v>1</v>
      </c>
      <c r="AG160">
        <v>0</v>
      </c>
      <c r="AJ160">
        <v>0</v>
      </c>
      <c r="AM160">
        <v>0</v>
      </c>
      <c r="AP160">
        <v>2</v>
      </c>
      <c r="AS160">
        <v>8</v>
      </c>
      <c r="AV160">
        <v>0</v>
      </c>
      <c r="AY160">
        <v>0</v>
      </c>
      <c r="BB160">
        <v>18</v>
      </c>
      <c r="BE160">
        <v>0</v>
      </c>
    </row>
    <row r="161" spans="1:57" x14ac:dyDescent="0.2">
      <c r="A161" t="s">
        <v>504</v>
      </c>
      <c r="B161">
        <v>0</v>
      </c>
      <c r="E161">
        <v>0</v>
      </c>
      <c r="H161">
        <v>0</v>
      </c>
      <c r="J161">
        <v>0</v>
      </c>
      <c r="L161">
        <v>0</v>
      </c>
      <c r="O161">
        <v>0</v>
      </c>
      <c r="R161">
        <v>0</v>
      </c>
      <c r="U161">
        <v>0</v>
      </c>
      <c r="X161">
        <v>0</v>
      </c>
      <c r="AA161">
        <v>3</v>
      </c>
      <c r="AD161">
        <v>0</v>
      </c>
      <c r="AG161">
        <v>0</v>
      </c>
      <c r="AJ161">
        <v>0</v>
      </c>
      <c r="AM161">
        <v>0</v>
      </c>
      <c r="AP161">
        <v>0</v>
      </c>
      <c r="AS161">
        <v>0</v>
      </c>
      <c r="AV161">
        <v>0</v>
      </c>
      <c r="AY161">
        <v>0</v>
      </c>
      <c r="BB161">
        <v>0</v>
      </c>
      <c r="BE161">
        <v>0</v>
      </c>
    </row>
    <row r="162" spans="1:57" x14ac:dyDescent="0.2">
      <c r="A162" t="s">
        <v>169</v>
      </c>
      <c r="B162">
        <v>0</v>
      </c>
      <c r="E162">
        <v>0</v>
      </c>
      <c r="H162">
        <v>0</v>
      </c>
      <c r="J162">
        <v>0</v>
      </c>
      <c r="L162">
        <v>0</v>
      </c>
      <c r="O162">
        <v>0</v>
      </c>
      <c r="R162">
        <v>0</v>
      </c>
      <c r="U162">
        <v>0</v>
      </c>
      <c r="X162">
        <v>0</v>
      </c>
      <c r="AA162">
        <v>1</v>
      </c>
      <c r="AD162">
        <v>0</v>
      </c>
      <c r="AG162">
        <v>0</v>
      </c>
      <c r="AJ162">
        <v>0</v>
      </c>
      <c r="AM162">
        <v>0</v>
      </c>
      <c r="AP162">
        <v>0</v>
      </c>
      <c r="AS162">
        <v>0</v>
      </c>
      <c r="AV162">
        <v>1</v>
      </c>
      <c r="AY162">
        <v>0</v>
      </c>
      <c r="BB162">
        <v>0</v>
      </c>
      <c r="BE162">
        <v>0</v>
      </c>
    </row>
    <row r="163" spans="1:57" x14ac:dyDescent="0.2">
      <c r="A163" t="s">
        <v>934</v>
      </c>
      <c r="B163">
        <v>0</v>
      </c>
      <c r="E163">
        <v>0</v>
      </c>
      <c r="H163">
        <v>0</v>
      </c>
      <c r="J163">
        <v>0</v>
      </c>
      <c r="L163">
        <v>0</v>
      </c>
      <c r="O163">
        <v>0</v>
      </c>
      <c r="R163">
        <v>0</v>
      </c>
      <c r="U163">
        <v>0</v>
      </c>
      <c r="X163">
        <v>0</v>
      </c>
      <c r="AA163">
        <v>0</v>
      </c>
      <c r="AD163">
        <v>0</v>
      </c>
      <c r="AG163">
        <v>0</v>
      </c>
      <c r="AJ163">
        <v>1</v>
      </c>
      <c r="AM163">
        <v>0</v>
      </c>
      <c r="AP163">
        <v>0</v>
      </c>
      <c r="AS163">
        <v>0</v>
      </c>
      <c r="AV163">
        <v>0</v>
      </c>
      <c r="AY163">
        <v>0</v>
      </c>
      <c r="BB163">
        <v>0</v>
      </c>
      <c r="BE163">
        <v>0</v>
      </c>
    </row>
    <row r="164" spans="1:57" x14ac:dyDescent="0.2">
      <c r="A164" t="s">
        <v>318</v>
      </c>
      <c r="B164">
        <v>0</v>
      </c>
      <c r="E164">
        <v>0</v>
      </c>
      <c r="H164">
        <v>0</v>
      </c>
      <c r="J164">
        <v>0</v>
      </c>
      <c r="L164">
        <v>0</v>
      </c>
      <c r="O164">
        <v>0</v>
      </c>
      <c r="R164">
        <v>0</v>
      </c>
      <c r="U164">
        <v>0</v>
      </c>
      <c r="X164">
        <v>0</v>
      </c>
      <c r="AA164">
        <v>0</v>
      </c>
      <c r="AD164">
        <v>0</v>
      </c>
      <c r="AG164">
        <v>0</v>
      </c>
      <c r="AJ164">
        <v>4</v>
      </c>
      <c r="AM164">
        <v>0</v>
      </c>
      <c r="AP164">
        <v>7</v>
      </c>
      <c r="AS164">
        <v>12</v>
      </c>
      <c r="AV164">
        <v>0</v>
      </c>
      <c r="AY164">
        <v>0</v>
      </c>
      <c r="BB164">
        <v>0</v>
      </c>
      <c r="BE164">
        <v>0</v>
      </c>
    </row>
    <row r="165" spans="1:57" x14ac:dyDescent="0.2">
      <c r="A165" t="s">
        <v>191</v>
      </c>
      <c r="B165">
        <v>5</v>
      </c>
      <c r="E165">
        <v>0</v>
      </c>
      <c r="H165">
        <v>0</v>
      </c>
      <c r="J165">
        <v>0</v>
      </c>
      <c r="L165">
        <v>0</v>
      </c>
      <c r="O165">
        <v>0</v>
      </c>
      <c r="R165">
        <v>0</v>
      </c>
      <c r="U165">
        <v>0</v>
      </c>
      <c r="X165">
        <v>0</v>
      </c>
      <c r="AA165">
        <v>0</v>
      </c>
      <c r="AD165">
        <v>0</v>
      </c>
      <c r="AG165">
        <v>0</v>
      </c>
      <c r="AJ165">
        <v>3</v>
      </c>
      <c r="AM165">
        <v>0</v>
      </c>
      <c r="AP165">
        <v>0</v>
      </c>
      <c r="AS165">
        <v>0</v>
      </c>
      <c r="AV165">
        <v>0</v>
      </c>
      <c r="AY165">
        <v>0</v>
      </c>
      <c r="BB165">
        <v>0</v>
      </c>
      <c r="BE165">
        <v>0</v>
      </c>
    </row>
    <row r="166" spans="1:57" x14ac:dyDescent="0.2">
      <c r="A166" t="s">
        <v>720</v>
      </c>
      <c r="B166">
        <v>0</v>
      </c>
      <c r="E166">
        <v>0</v>
      </c>
      <c r="H166">
        <v>0</v>
      </c>
      <c r="J166">
        <v>0</v>
      </c>
      <c r="L166">
        <v>0</v>
      </c>
      <c r="O166">
        <v>0</v>
      </c>
      <c r="R166">
        <v>0</v>
      </c>
      <c r="U166">
        <v>0</v>
      </c>
      <c r="X166">
        <v>0</v>
      </c>
      <c r="AA166">
        <v>0</v>
      </c>
      <c r="AD166">
        <v>0</v>
      </c>
      <c r="AG166">
        <v>1</v>
      </c>
      <c r="AJ166">
        <v>0</v>
      </c>
      <c r="AM166">
        <v>0</v>
      </c>
      <c r="AP166">
        <v>0</v>
      </c>
      <c r="AS166">
        <v>0</v>
      </c>
      <c r="AV166">
        <v>0</v>
      </c>
      <c r="AY166">
        <v>0</v>
      </c>
      <c r="BB166">
        <v>0</v>
      </c>
      <c r="BE166">
        <v>0</v>
      </c>
    </row>
    <row r="167" spans="1:57" x14ac:dyDescent="0.2">
      <c r="A167" t="s">
        <v>558</v>
      </c>
      <c r="B167">
        <v>0</v>
      </c>
      <c r="E167">
        <v>0</v>
      </c>
      <c r="H167">
        <v>0</v>
      </c>
      <c r="J167">
        <v>0</v>
      </c>
      <c r="L167">
        <v>0</v>
      </c>
      <c r="O167">
        <v>2</v>
      </c>
      <c r="R167">
        <v>0</v>
      </c>
      <c r="U167">
        <v>0</v>
      </c>
      <c r="X167">
        <v>0</v>
      </c>
      <c r="AA167">
        <v>5</v>
      </c>
      <c r="AD167">
        <v>3</v>
      </c>
      <c r="AG167">
        <v>0</v>
      </c>
      <c r="AJ167">
        <v>0</v>
      </c>
      <c r="AM167">
        <v>0</v>
      </c>
      <c r="AP167">
        <v>0</v>
      </c>
      <c r="AS167">
        <v>0</v>
      </c>
      <c r="AV167">
        <v>0</v>
      </c>
      <c r="AY167">
        <v>0</v>
      </c>
      <c r="BB167">
        <v>0</v>
      </c>
      <c r="BE167">
        <v>7</v>
      </c>
    </row>
    <row r="168" spans="1:57" x14ac:dyDescent="0.2">
      <c r="A168" t="s">
        <v>941</v>
      </c>
      <c r="B168">
        <v>0</v>
      </c>
      <c r="E168">
        <v>0</v>
      </c>
      <c r="H168">
        <v>0</v>
      </c>
      <c r="J168">
        <v>0</v>
      </c>
      <c r="L168">
        <v>0</v>
      </c>
      <c r="O168">
        <v>0</v>
      </c>
      <c r="R168">
        <v>0</v>
      </c>
      <c r="U168">
        <v>0</v>
      </c>
      <c r="X168">
        <v>0</v>
      </c>
      <c r="AA168">
        <v>11</v>
      </c>
      <c r="AD168">
        <v>0</v>
      </c>
      <c r="AG168">
        <v>0</v>
      </c>
      <c r="AJ168">
        <v>0</v>
      </c>
      <c r="AM168">
        <v>0</v>
      </c>
      <c r="AP168">
        <v>0</v>
      </c>
      <c r="AS168">
        <v>0</v>
      </c>
      <c r="AV168">
        <v>0</v>
      </c>
      <c r="AY168">
        <v>0</v>
      </c>
      <c r="BB168">
        <v>0</v>
      </c>
      <c r="BE168">
        <v>0</v>
      </c>
    </row>
    <row r="169" spans="1:57" x14ac:dyDescent="0.2">
      <c r="A169" t="s">
        <v>483</v>
      </c>
      <c r="B169">
        <v>0</v>
      </c>
      <c r="E169">
        <v>0</v>
      </c>
      <c r="H169">
        <v>0</v>
      </c>
      <c r="J169">
        <v>0</v>
      </c>
      <c r="L169">
        <v>3</v>
      </c>
      <c r="O169">
        <v>0</v>
      </c>
      <c r="R169">
        <v>0</v>
      </c>
      <c r="U169">
        <v>0</v>
      </c>
      <c r="X169">
        <v>0</v>
      </c>
      <c r="AA169">
        <v>0</v>
      </c>
      <c r="AD169">
        <v>0</v>
      </c>
      <c r="AG169">
        <v>0</v>
      </c>
      <c r="AJ169">
        <v>0</v>
      </c>
      <c r="AM169">
        <v>0</v>
      </c>
      <c r="AP169">
        <v>0</v>
      </c>
      <c r="AS169">
        <v>0</v>
      </c>
      <c r="AV169">
        <v>0</v>
      </c>
      <c r="AY169">
        <v>0</v>
      </c>
      <c r="BB169">
        <v>0</v>
      </c>
      <c r="BE169">
        <v>0</v>
      </c>
    </row>
    <row r="170" spans="1:57" x14ac:dyDescent="0.2">
      <c r="A170" t="s">
        <v>329</v>
      </c>
      <c r="B170">
        <v>0</v>
      </c>
      <c r="E170">
        <v>0</v>
      </c>
      <c r="H170">
        <v>0</v>
      </c>
      <c r="J170">
        <v>0</v>
      </c>
      <c r="L170">
        <v>0</v>
      </c>
      <c r="O170">
        <v>0</v>
      </c>
      <c r="R170">
        <v>0</v>
      </c>
      <c r="U170">
        <v>0</v>
      </c>
      <c r="X170">
        <v>0</v>
      </c>
      <c r="AA170">
        <v>0</v>
      </c>
      <c r="AD170">
        <v>0</v>
      </c>
      <c r="AG170">
        <v>0</v>
      </c>
      <c r="AJ170">
        <v>0</v>
      </c>
      <c r="AM170">
        <v>0</v>
      </c>
      <c r="AP170">
        <v>0</v>
      </c>
      <c r="AS170">
        <v>1</v>
      </c>
      <c r="AV170">
        <v>0</v>
      </c>
      <c r="AY170">
        <v>0</v>
      </c>
      <c r="BB170">
        <v>0</v>
      </c>
      <c r="BE170">
        <v>0</v>
      </c>
    </row>
    <row r="171" spans="1:57" x14ac:dyDescent="0.2">
      <c r="A171" t="s">
        <v>670</v>
      </c>
      <c r="B171">
        <v>0</v>
      </c>
      <c r="E171">
        <v>0</v>
      </c>
      <c r="H171">
        <v>0</v>
      </c>
      <c r="J171">
        <v>0</v>
      </c>
      <c r="L171">
        <v>0</v>
      </c>
      <c r="O171">
        <v>0</v>
      </c>
      <c r="R171">
        <v>0</v>
      </c>
      <c r="U171">
        <v>0</v>
      </c>
      <c r="X171">
        <v>0</v>
      </c>
      <c r="AA171">
        <v>0</v>
      </c>
      <c r="AD171">
        <v>0</v>
      </c>
      <c r="AG171">
        <v>1</v>
      </c>
      <c r="AJ171">
        <v>0</v>
      </c>
      <c r="AM171">
        <v>0</v>
      </c>
      <c r="AP171">
        <v>0</v>
      </c>
      <c r="AS171">
        <v>0</v>
      </c>
      <c r="AV171">
        <v>0</v>
      </c>
      <c r="AY171">
        <v>0</v>
      </c>
      <c r="BB171">
        <v>0</v>
      </c>
      <c r="BE171">
        <v>0</v>
      </c>
    </row>
    <row r="172" spans="1:57" x14ac:dyDescent="0.2">
      <c r="A172" t="s">
        <v>976</v>
      </c>
      <c r="B172">
        <v>0</v>
      </c>
      <c r="E172">
        <v>0</v>
      </c>
      <c r="H172">
        <v>0</v>
      </c>
      <c r="J172">
        <v>0</v>
      </c>
      <c r="L172">
        <v>0</v>
      </c>
      <c r="O172">
        <v>0</v>
      </c>
      <c r="R172">
        <v>0</v>
      </c>
      <c r="U172">
        <v>0</v>
      </c>
      <c r="X172">
        <v>0</v>
      </c>
      <c r="AA172">
        <v>0</v>
      </c>
      <c r="AD172">
        <v>0</v>
      </c>
      <c r="AG172">
        <v>0</v>
      </c>
      <c r="AJ172">
        <v>0</v>
      </c>
      <c r="AM172">
        <v>0</v>
      </c>
      <c r="AP172">
        <v>0</v>
      </c>
      <c r="AS172">
        <v>0</v>
      </c>
      <c r="AV172">
        <v>0</v>
      </c>
      <c r="AY172">
        <v>0</v>
      </c>
      <c r="BB172">
        <v>0</v>
      </c>
      <c r="BE172">
        <v>6</v>
      </c>
    </row>
    <row r="173" spans="1:57" x14ac:dyDescent="0.2">
      <c r="A173" t="s">
        <v>734</v>
      </c>
      <c r="B173">
        <v>0</v>
      </c>
      <c r="E173">
        <v>0</v>
      </c>
      <c r="H173">
        <v>0</v>
      </c>
      <c r="J173">
        <v>0</v>
      </c>
      <c r="L173">
        <v>0</v>
      </c>
      <c r="O173">
        <v>0</v>
      </c>
      <c r="R173">
        <v>0</v>
      </c>
      <c r="U173">
        <v>0</v>
      </c>
      <c r="X173">
        <v>0</v>
      </c>
      <c r="AA173">
        <v>0</v>
      </c>
      <c r="AD173">
        <v>0</v>
      </c>
      <c r="AG173">
        <v>0</v>
      </c>
      <c r="AJ173">
        <v>0</v>
      </c>
      <c r="AM173">
        <v>1</v>
      </c>
      <c r="AP173">
        <v>0</v>
      </c>
      <c r="AS173">
        <v>0</v>
      </c>
      <c r="AV173">
        <v>0</v>
      </c>
      <c r="AY173">
        <v>0</v>
      </c>
      <c r="BB173">
        <v>0</v>
      </c>
      <c r="BE173">
        <v>0</v>
      </c>
    </row>
    <row r="174" spans="1:57" x14ac:dyDescent="0.2">
      <c r="A174" t="s">
        <v>188</v>
      </c>
      <c r="B174">
        <v>14</v>
      </c>
      <c r="E174">
        <v>0</v>
      </c>
      <c r="H174">
        <v>20</v>
      </c>
      <c r="J174">
        <v>0</v>
      </c>
      <c r="L174">
        <v>0</v>
      </c>
      <c r="O174">
        <v>0</v>
      </c>
      <c r="R174">
        <v>0</v>
      </c>
      <c r="U174">
        <v>0</v>
      </c>
      <c r="X174">
        <v>2</v>
      </c>
      <c r="AA174">
        <v>0</v>
      </c>
      <c r="AD174">
        <v>0</v>
      </c>
      <c r="AG174">
        <v>0</v>
      </c>
      <c r="AJ174">
        <v>18</v>
      </c>
      <c r="AM174">
        <v>0</v>
      </c>
      <c r="AP174">
        <v>0</v>
      </c>
      <c r="AS174">
        <v>0</v>
      </c>
      <c r="AV174">
        <v>0</v>
      </c>
      <c r="AY174">
        <v>0</v>
      </c>
      <c r="BB174">
        <v>0</v>
      </c>
      <c r="BE174">
        <v>0</v>
      </c>
    </row>
    <row r="175" spans="1:57" x14ac:dyDescent="0.2">
      <c r="A175" t="s">
        <v>888</v>
      </c>
      <c r="B175">
        <v>0</v>
      </c>
      <c r="E175">
        <v>0</v>
      </c>
      <c r="H175">
        <v>0</v>
      </c>
      <c r="J175">
        <v>0</v>
      </c>
      <c r="L175">
        <v>0</v>
      </c>
      <c r="O175">
        <v>0</v>
      </c>
      <c r="R175">
        <v>0</v>
      </c>
      <c r="U175">
        <v>0</v>
      </c>
      <c r="X175">
        <v>0</v>
      </c>
      <c r="AA175">
        <v>0</v>
      </c>
      <c r="AD175">
        <v>0</v>
      </c>
      <c r="AG175">
        <v>0</v>
      </c>
      <c r="AJ175">
        <v>0</v>
      </c>
      <c r="AM175">
        <v>0</v>
      </c>
      <c r="AP175">
        <v>0</v>
      </c>
      <c r="AS175">
        <v>0</v>
      </c>
      <c r="AV175">
        <v>0</v>
      </c>
      <c r="AY175">
        <v>0</v>
      </c>
      <c r="BB175">
        <v>0</v>
      </c>
      <c r="BE175">
        <v>7</v>
      </c>
    </row>
    <row r="176" spans="1:57" x14ac:dyDescent="0.2">
      <c r="A176" t="s">
        <v>1074</v>
      </c>
      <c r="B176">
        <v>0</v>
      </c>
      <c r="E176">
        <v>0</v>
      </c>
      <c r="H176">
        <v>0</v>
      </c>
      <c r="J176">
        <v>0</v>
      </c>
      <c r="L176">
        <v>0</v>
      </c>
      <c r="O176">
        <v>0</v>
      </c>
      <c r="R176">
        <v>0</v>
      </c>
      <c r="U176">
        <v>0</v>
      </c>
      <c r="X176">
        <v>0</v>
      </c>
      <c r="AA176">
        <v>0</v>
      </c>
      <c r="AD176">
        <v>0</v>
      </c>
      <c r="AG176">
        <v>0</v>
      </c>
      <c r="AJ176">
        <v>0</v>
      </c>
      <c r="AM176">
        <v>0</v>
      </c>
      <c r="AP176">
        <v>0</v>
      </c>
      <c r="AS176">
        <v>13</v>
      </c>
      <c r="AV176">
        <v>0</v>
      </c>
      <c r="AY176">
        <v>0</v>
      </c>
      <c r="BB176">
        <v>0</v>
      </c>
      <c r="BE176">
        <v>0</v>
      </c>
    </row>
    <row r="177" spans="1:57" x14ac:dyDescent="0.2">
      <c r="A177" t="s">
        <v>895</v>
      </c>
      <c r="B177">
        <v>0</v>
      </c>
      <c r="E177">
        <v>0</v>
      </c>
      <c r="H177">
        <v>0</v>
      </c>
      <c r="J177">
        <v>0</v>
      </c>
      <c r="L177">
        <v>0</v>
      </c>
      <c r="O177">
        <v>0</v>
      </c>
      <c r="R177">
        <v>0</v>
      </c>
      <c r="U177">
        <v>0</v>
      </c>
      <c r="X177">
        <v>0</v>
      </c>
      <c r="AA177">
        <v>0</v>
      </c>
      <c r="AD177">
        <v>2</v>
      </c>
      <c r="AG177">
        <v>0</v>
      </c>
      <c r="AJ177">
        <v>0</v>
      </c>
      <c r="AM177">
        <v>0</v>
      </c>
      <c r="AP177">
        <v>0</v>
      </c>
      <c r="AS177">
        <v>0</v>
      </c>
      <c r="AV177">
        <v>0</v>
      </c>
      <c r="AY177">
        <v>0</v>
      </c>
      <c r="BB177">
        <v>0</v>
      </c>
      <c r="BE177">
        <v>0</v>
      </c>
    </row>
    <row r="178" spans="1:57" x14ac:dyDescent="0.2">
      <c r="A178" t="s">
        <v>652</v>
      </c>
      <c r="B178">
        <v>0</v>
      </c>
      <c r="E178">
        <v>0</v>
      </c>
      <c r="H178">
        <v>0</v>
      </c>
      <c r="J178">
        <v>0</v>
      </c>
      <c r="L178">
        <v>0</v>
      </c>
      <c r="O178">
        <v>0</v>
      </c>
      <c r="R178">
        <v>0</v>
      </c>
      <c r="U178">
        <v>0</v>
      </c>
      <c r="X178">
        <v>0</v>
      </c>
      <c r="AA178">
        <v>1</v>
      </c>
      <c r="AD178">
        <v>0</v>
      </c>
      <c r="AG178">
        <v>0</v>
      </c>
      <c r="AJ178">
        <v>0</v>
      </c>
      <c r="AM178">
        <v>0</v>
      </c>
      <c r="AP178">
        <v>0</v>
      </c>
      <c r="AS178">
        <v>0</v>
      </c>
      <c r="AV178">
        <v>0</v>
      </c>
      <c r="AY178">
        <v>0</v>
      </c>
      <c r="BB178">
        <v>0</v>
      </c>
      <c r="BE178">
        <v>0</v>
      </c>
    </row>
    <row r="179" spans="1:57" x14ac:dyDescent="0.2">
      <c r="A179" t="s">
        <v>546</v>
      </c>
      <c r="B179">
        <v>0</v>
      </c>
      <c r="E179">
        <v>0</v>
      </c>
      <c r="H179">
        <v>0</v>
      </c>
      <c r="J179">
        <v>0</v>
      </c>
      <c r="L179">
        <v>0</v>
      </c>
      <c r="O179">
        <v>0</v>
      </c>
      <c r="R179">
        <v>0</v>
      </c>
      <c r="U179">
        <v>0</v>
      </c>
      <c r="X179">
        <v>0</v>
      </c>
      <c r="AA179">
        <v>9</v>
      </c>
      <c r="AD179">
        <v>0</v>
      </c>
      <c r="AG179">
        <v>0</v>
      </c>
      <c r="AJ179">
        <v>0</v>
      </c>
      <c r="AM179">
        <v>0</v>
      </c>
      <c r="AP179">
        <v>0</v>
      </c>
      <c r="AS179">
        <v>0</v>
      </c>
      <c r="AV179">
        <v>0</v>
      </c>
      <c r="AY179">
        <v>0</v>
      </c>
      <c r="BB179">
        <v>0</v>
      </c>
      <c r="BE179">
        <v>4</v>
      </c>
    </row>
    <row r="180" spans="1:57" x14ac:dyDescent="0.2">
      <c r="A180" t="s">
        <v>512</v>
      </c>
      <c r="B180">
        <v>0</v>
      </c>
      <c r="E180">
        <v>0</v>
      </c>
      <c r="H180">
        <v>0</v>
      </c>
      <c r="J180">
        <v>0</v>
      </c>
      <c r="L180">
        <v>0</v>
      </c>
      <c r="O180">
        <v>0</v>
      </c>
      <c r="R180">
        <v>0</v>
      </c>
      <c r="U180">
        <v>0</v>
      </c>
      <c r="X180">
        <v>0</v>
      </c>
      <c r="AA180">
        <v>2</v>
      </c>
      <c r="AD180">
        <v>0</v>
      </c>
      <c r="AG180">
        <v>0</v>
      </c>
      <c r="AJ180">
        <v>0</v>
      </c>
      <c r="AM180">
        <v>0</v>
      </c>
      <c r="AP180">
        <v>0</v>
      </c>
      <c r="AS180">
        <v>0</v>
      </c>
      <c r="AV180">
        <v>0</v>
      </c>
      <c r="AY180">
        <v>0</v>
      </c>
      <c r="BB180">
        <v>0</v>
      </c>
      <c r="BE180">
        <v>0</v>
      </c>
    </row>
    <row r="181" spans="1:57" x14ac:dyDescent="0.2">
      <c r="A181" t="s">
        <v>182</v>
      </c>
      <c r="B181">
        <v>0</v>
      </c>
      <c r="E181">
        <v>0</v>
      </c>
      <c r="H181">
        <v>0</v>
      </c>
      <c r="J181">
        <v>0</v>
      </c>
      <c r="L181">
        <v>0</v>
      </c>
      <c r="O181">
        <v>0</v>
      </c>
      <c r="R181">
        <v>0</v>
      </c>
      <c r="U181">
        <v>0</v>
      </c>
      <c r="X181">
        <v>0</v>
      </c>
      <c r="AA181">
        <v>0</v>
      </c>
      <c r="AD181">
        <v>7</v>
      </c>
      <c r="AG181">
        <v>0</v>
      </c>
      <c r="AJ181">
        <v>0</v>
      </c>
      <c r="AM181">
        <v>1</v>
      </c>
      <c r="AP181">
        <v>0</v>
      </c>
      <c r="AS181">
        <v>0</v>
      </c>
      <c r="AV181">
        <v>0</v>
      </c>
      <c r="AY181">
        <v>0</v>
      </c>
      <c r="BB181">
        <v>0</v>
      </c>
      <c r="BE181">
        <v>0</v>
      </c>
    </row>
    <row r="182" spans="1:57" x14ac:dyDescent="0.2">
      <c r="A182" t="s">
        <v>272</v>
      </c>
      <c r="B182">
        <v>17</v>
      </c>
      <c r="E182">
        <v>0</v>
      </c>
      <c r="H182">
        <v>0</v>
      </c>
      <c r="J182">
        <v>0</v>
      </c>
      <c r="L182">
        <v>0</v>
      </c>
      <c r="O182">
        <v>0</v>
      </c>
      <c r="R182">
        <v>0</v>
      </c>
      <c r="U182">
        <v>0</v>
      </c>
      <c r="X182">
        <v>0</v>
      </c>
      <c r="AA182">
        <v>0</v>
      </c>
      <c r="AD182">
        <v>0</v>
      </c>
      <c r="AG182">
        <v>0</v>
      </c>
      <c r="AJ182">
        <v>9</v>
      </c>
      <c r="AM182">
        <v>0</v>
      </c>
      <c r="AP182">
        <v>0</v>
      </c>
      <c r="AS182">
        <v>0</v>
      </c>
      <c r="AV182">
        <v>0</v>
      </c>
      <c r="AY182">
        <v>0</v>
      </c>
      <c r="BB182">
        <v>0</v>
      </c>
      <c r="BE182">
        <v>0</v>
      </c>
    </row>
    <row r="183" spans="1:57" x14ac:dyDescent="0.2">
      <c r="A183" t="s">
        <v>131</v>
      </c>
      <c r="B183">
        <v>0</v>
      </c>
      <c r="E183">
        <v>15</v>
      </c>
      <c r="H183">
        <v>0</v>
      </c>
      <c r="J183">
        <v>0</v>
      </c>
      <c r="L183">
        <v>0</v>
      </c>
      <c r="O183">
        <v>0</v>
      </c>
      <c r="R183">
        <v>0</v>
      </c>
      <c r="U183">
        <v>0</v>
      </c>
      <c r="X183">
        <v>0</v>
      </c>
      <c r="AA183">
        <v>0</v>
      </c>
      <c r="AD183">
        <v>8</v>
      </c>
      <c r="AG183">
        <v>2</v>
      </c>
      <c r="AJ183">
        <v>0</v>
      </c>
      <c r="AM183">
        <v>0</v>
      </c>
      <c r="AP183">
        <v>16</v>
      </c>
      <c r="AS183">
        <v>8</v>
      </c>
      <c r="AV183">
        <v>13</v>
      </c>
      <c r="AY183">
        <v>2</v>
      </c>
      <c r="BB183">
        <v>9</v>
      </c>
      <c r="BE183">
        <v>0</v>
      </c>
    </row>
    <row r="184" spans="1:57" x14ac:dyDescent="0.2">
      <c r="A184" t="s">
        <v>168</v>
      </c>
      <c r="B184">
        <v>1</v>
      </c>
      <c r="E184">
        <v>0</v>
      </c>
      <c r="H184">
        <v>0</v>
      </c>
      <c r="J184">
        <v>0</v>
      </c>
      <c r="L184">
        <v>0</v>
      </c>
      <c r="O184">
        <v>0</v>
      </c>
      <c r="R184">
        <v>0</v>
      </c>
      <c r="U184">
        <v>0</v>
      </c>
      <c r="X184">
        <v>0</v>
      </c>
      <c r="AA184">
        <v>0</v>
      </c>
      <c r="AD184">
        <v>0</v>
      </c>
      <c r="AG184">
        <v>0</v>
      </c>
      <c r="AJ184">
        <v>0</v>
      </c>
      <c r="AM184">
        <v>0</v>
      </c>
      <c r="AP184">
        <v>0</v>
      </c>
      <c r="AS184">
        <v>0</v>
      </c>
      <c r="AV184">
        <v>1</v>
      </c>
      <c r="AY184">
        <v>0</v>
      </c>
      <c r="BB184">
        <v>0</v>
      </c>
      <c r="BE184">
        <v>0</v>
      </c>
    </row>
    <row r="185" spans="1:57" x14ac:dyDescent="0.2">
      <c r="A185" t="s">
        <v>231</v>
      </c>
      <c r="B185">
        <v>4</v>
      </c>
      <c r="E185">
        <v>1</v>
      </c>
      <c r="H185">
        <v>15</v>
      </c>
      <c r="J185">
        <v>2</v>
      </c>
      <c r="L185">
        <v>0</v>
      </c>
      <c r="O185">
        <v>0</v>
      </c>
      <c r="R185">
        <v>0</v>
      </c>
      <c r="U185">
        <v>0</v>
      </c>
      <c r="X185">
        <v>0</v>
      </c>
      <c r="AA185">
        <v>0</v>
      </c>
      <c r="AD185">
        <v>0</v>
      </c>
      <c r="AG185">
        <v>0</v>
      </c>
      <c r="AJ185">
        <v>0</v>
      </c>
      <c r="AM185">
        <v>0</v>
      </c>
      <c r="AP185">
        <v>3</v>
      </c>
      <c r="AS185">
        <v>1</v>
      </c>
      <c r="AV185">
        <v>0</v>
      </c>
      <c r="AY185">
        <v>0</v>
      </c>
      <c r="BB185">
        <v>0</v>
      </c>
      <c r="BE185">
        <v>0</v>
      </c>
    </row>
    <row r="186" spans="1:57" x14ac:dyDescent="0.2">
      <c r="A186" t="s">
        <v>719</v>
      </c>
      <c r="B186">
        <v>0</v>
      </c>
      <c r="E186">
        <v>0</v>
      </c>
      <c r="H186">
        <v>0</v>
      </c>
      <c r="J186">
        <v>0</v>
      </c>
      <c r="L186">
        <v>0</v>
      </c>
      <c r="O186">
        <v>0</v>
      </c>
      <c r="R186">
        <v>0</v>
      </c>
      <c r="U186">
        <v>0</v>
      </c>
      <c r="X186">
        <v>0</v>
      </c>
      <c r="AA186">
        <v>0</v>
      </c>
      <c r="AD186">
        <v>0</v>
      </c>
      <c r="AG186">
        <v>0</v>
      </c>
      <c r="AJ186">
        <v>0</v>
      </c>
      <c r="AM186">
        <v>0</v>
      </c>
      <c r="AP186">
        <v>0</v>
      </c>
      <c r="AS186">
        <v>8</v>
      </c>
      <c r="AV186">
        <v>0</v>
      </c>
      <c r="AY186">
        <v>0</v>
      </c>
      <c r="BB186">
        <v>0</v>
      </c>
      <c r="BE186">
        <v>3</v>
      </c>
    </row>
    <row r="187" spans="1:57" x14ac:dyDescent="0.2">
      <c r="A187" t="s">
        <v>129</v>
      </c>
      <c r="B187">
        <v>12</v>
      </c>
      <c r="E187">
        <v>20</v>
      </c>
      <c r="H187">
        <v>6</v>
      </c>
      <c r="J187">
        <v>20</v>
      </c>
      <c r="L187">
        <v>17</v>
      </c>
      <c r="O187">
        <v>18</v>
      </c>
      <c r="R187" s="560">
        <v>0</v>
      </c>
      <c r="T187" s="560" t="s">
        <v>1083</v>
      </c>
      <c r="U187">
        <v>0</v>
      </c>
      <c r="X187">
        <v>18</v>
      </c>
      <c r="AA187" s="560">
        <v>0</v>
      </c>
      <c r="AC187" s="560" t="s">
        <v>1083</v>
      </c>
      <c r="AD187">
        <v>7</v>
      </c>
      <c r="AG187">
        <v>0</v>
      </c>
      <c r="AJ187">
        <v>2</v>
      </c>
      <c r="AM187">
        <v>2</v>
      </c>
      <c r="AP187">
        <v>15</v>
      </c>
      <c r="AS187">
        <v>20</v>
      </c>
      <c r="AV187">
        <v>20</v>
      </c>
      <c r="AY187">
        <v>18</v>
      </c>
      <c r="BB187">
        <v>19</v>
      </c>
      <c r="BE187">
        <v>20</v>
      </c>
    </row>
    <row r="188" spans="1:57" x14ac:dyDescent="0.2">
      <c r="A188" t="s">
        <v>190</v>
      </c>
      <c r="B188">
        <v>1</v>
      </c>
      <c r="E188">
        <v>0</v>
      </c>
      <c r="H188">
        <v>2</v>
      </c>
      <c r="J188">
        <v>0</v>
      </c>
      <c r="L188">
        <v>0</v>
      </c>
      <c r="O188">
        <v>0</v>
      </c>
      <c r="R188">
        <v>0</v>
      </c>
      <c r="U188">
        <v>0</v>
      </c>
      <c r="X188">
        <v>0</v>
      </c>
      <c r="AA188">
        <v>0</v>
      </c>
      <c r="AD188">
        <v>0</v>
      </c>
      <c r="AG188">
        <v>0</v>
      </c>
      <c r="AJ188">
        <v>1</v>
      </c>
      <c r="AM188">
        <v>0</v>
      </c>
      <c r="AP188">
        <v>0</v>
      </c>
      <c r="AS188">
        <v>0</v>
      </c>
      <c r="AV188">
        <v>0</v>
      </c>
      <c r="AY188">
        <v>0</v>
      </c>
      <c r="BB188">
        <v>0</v>
      </c>
      <c r="BE188">
        <v>0</v>
      </c>
    </row>
    <row r="189" spans="1:57" x14ac:dyDescent="0.2">
      <c r="A189" t="s">
        <v>480</v>
      </c>
      <c r="B189">
        <v>3</v>
      </c>
      <c r="E189">
        <v>0</v>
      </c>
      <c r="H189">
        <v>0</v>
      </c>
      <c r="J189">
        <v>0</v>
      </c>
      <c r="L189">
        <v>8</v>
      </c>
      <c r="O189">
        <v>0</v>
      </c>
      <c r="R189">
        <v>0</v>
      </c>
      <c r="U189">
        <v>0</v>
      </c>
      <c r="X189">
        <v>0</v>
      </c>
      <c r="AA189">
        <v>0</v>
      </c>
      <c r="AD189">
        <v>0</v>
      </c>
      <c r="AG189">
        <v>0</v>
      </c>
      <c r="AJ189">
        <v>0</v>
      </c>
      <c r="AM189">
        <v>0</v>
      </c>
      <c r="AP189">
        <v>0</v>
      </c>
      <c r="AS189">
        <v>0</v>
      </c>
      <c r="AV189">
        <v>0</v>
      </c>
      <c r="AY189">
        <v>0</v>
      </c>
      <c r="BB189">
        <v>0</v>
      </c>
      <c r="BE189">
        <v>0</v>
      </c>
    </row>
    <row r="190" spans="1:57" x14ac:dyDescent="0.2">
      <c r="A190" t="s">
        <v>298</v>
      </c>
      <c r="B190">
        <v>0</v>
      </c>
      <c r="E190">
        <v>0</v>
      </c>
      <c r="H190">
        <v>0</v>
      </c>
      <c r="J190">
        <v>0</v>
      </c>
      <c r="L190">
        <v>0</v>
      </c>
      <c r="O190">
        <v>0</v>
      </c>
      <c r="R190" s="560">
        <v>0</v>
      </c>
      <c r="T190" s="560" t="s">
        <v>1081</v>
      </c>
      <c r="U190" s="560">
        <v>0</v>
      </c>
      <c r="W190" s="560" t="s">
        <v>1082</v>
      </c>
      <c r="X190">
        <v>0</v>
      </c>
      <c r="AA190">
        <v>0</v>
      </c>
      <c r="AD190">
        <v>0</v>
      </c>
      <c r="AG190" s="560">
        <v>0</v>
      </c>
      <c r="AI190" s="560" t="s">
        <v>1082</v>
      </c>
      <c r="AJ190" s="129">
        <v>0</v>
      </c>
      <c r="AL190" s="560" t="s">
        <v>1086</v>
      </c>
      <c r="AM190">
        <v>0</v>
      </c>
      <c r="AP190">
        <v>4</v>
      </c>
      <c r="AS190">
        <v>5</v>
      </c>
      <c r="AV190">
        <v>14</v>
      </c>
      <c r="AY190">
        <v>0</v>
      </c>
      <c r="BB190">
        <v>0</v>
      </c>
      <c r="BE190">
        <v>0</v>
      </c>
    </row>
    <row r="191" spans="1:57" x14ac:dyDescent="0.2">
      <c r="A191" t="s">
        <v>161</v>
      </c>
      <c r="B191">
        <v>3</v>
      </c>
      <c r="E191">
        <v>0</v>
      </c>
      <c r="H191">
        <v>12</v>
      </c>
      <c r="J191">
        <v>0</v>
      </c>
      <c r="L191">
        <v>4</v>
      </c>
      <c r="O191" s="560">
        <v>0</v>
      </c>
      <c r="Q191" s="560" t="s">
        <v>1085</v>
      </c>
      <c r="R191">
        <v>0</v>
      </c>
      <c r="U191" s="560">
        <v>0</v>
      </c>
      <c r="W191" s="560" t="s">
        <v>1082</v>
      </c>
      <c r="X191">
        <v>0</v>
      </c>
      <c r="AA191">
        <v>0</v>
      </c>
      <c r="AD191" s="560">
        <v>0</v>
      </c>
      <c r="AF191" s="560" t="s">
        <v>1082</v>
      </c>
      <c r="AG191" s="560">
        <v>0</v>
      </c>
      <c r="AI191" s="560" t="s">
        <v>1082</v>
      </c>
      <c r="AJ191">
        <v>0</v>
      </c>
      <c r="AM191">
        <v>0</v>
      </c>
      <c r="AP191">
        <v>8</v>
      </c>
      <c r="AS191">
        <v>17</v>
      </c>
      <c r="AV191">
        <v>13</v>
      </c>
      <c r="AY191">
        <v>6</v>
      </c>
      <c r="BB191">
        <v>7</v>
      </c>
      <c r="BE191">
        <v>0</v>
      </c>
    </row>
    <row r="192" spans="1:57" x14ac:dyDescent="0.2">
      <c r="A192" t="s">
        <v>977</v>
      </c>
      <c r="B192">
        <v>0</v>
      </c>
      <c r="E192">
        <v>0</v>
      </c>
      <c r="H192">
        <v>0</v>
      </c>
      <c r="J192">
        <v>0</v>
      </c>
      <c r="L192">
        <v>0</v>
      </c>
      <c r="O192">
        <v>1</v>
      </c>
      <c r="R192">
        <v>0</v>
      </c>
      <c r="U192">
        <v>0</v>
      </c>
      <c r="X192">
        <v>0</v>
      </c>
      <c r="AA192">
        <v>0</v>
      </c>
      <c r="AD192">
        <v>1</v>
      </c>
      <c r="AG192">
        <v>0</v>
      </c>
      <c r="AJ192">
        <v>0</v>
      </c>
      <c r="AM192">
        <v>0</v>
      </c>
      <c r="AP192">
        <v>0</v>
      </c>
      <c r="AS192">
        <v>0</v>
      </c>
      <c r="AV192">
        <v>0</v>
      </c>
      <c r="AY192">
        <v>0</v>
      </c>
      <c r="BB192">
        <v>0</v>
      </c>
      <c r="BE192">
        <v>0</v>
      </c>
    </row>
    <row r="193" spans="1:57" x14ac:dyDescent="0.2">
      <c r="A193" t="s">
        <v>485</v>
      </c>
      <c r="B193">
        <v>0</v>
      </c>
      <c r="E193">
        <v>0</v>
      </c>
      <c r="H193">
        <v>0</v>
      </c>
      <c r="J193">
        <v>0</v>
      </c>
      <c r="L193">
        <v>0</v>
      </c>
      <c r="O193">
        <v>5</v>
      </c>
      <c r="R193">
        <v>0</v>
      </c>
      <c r="U193">
        <v>0</v>
      </c>
      <c r="X193">
        <v>0</v>
      </c>
      <c r="AA193">
        <v>0</v>
      </c>
      <c r="AD193">
        <v>1</v>
      </c>
      <c r="AG193">
        <v>0</v>
      </c>
      <c r="AJ193">
        <v>0</v>
      </c>
      <c r="AM193">
        <v>1</v>
      </c>
      <c r="AP193">
        <v>0</v>
      </c>
      <c r="AS193">
        <v>0</v>
      </c>
      <c r="AV193">
        <v>0</v>
      </c>
      <c r="AY193">
        <v>0</v>
      </c>
      <c r="BB193">
        <v>0</v>
      </c>
      <c r="BE193">
        <v>0</v>
      </c>
    </row>
    <row r="194" spans="1:57" x14ac:dyDescent="0.2">
      <c r="A194" t="s">
        <v>514</v>
      </c>
      <c r="B194">
        <v>0</v>
      </c>
      <c r="E194">
        <v>0</v>
      </c>
      <c r="H194">
        <v>0</v>
      </c>
      <c r="J194">
        <v>0</v>
      </c>
      <c r="L194">
        <v>0</v>
      </c>
      <c r="O194">
        <v>0</v>
      </c>
      <c r="R194">
        <v>0</v>
      </c>
      <c r="U194">
        <v>0</v>
      </c>
      <c r="X194">
        <v>0</v>
      </c>
      <c r="AA194">
        <v>1</v>
      </c>
      <c r="AD194">
        <v>0</v>
      </c>
      <c r="AG194">
        <v>0</v>
      </c>
      <c r="AJ194">
        <v>0</v>
      </c>
      <c r="AM194">
        <v>0</v>
      </c>
      <c r="AP194">
        <v>0</v>
      </c>
      <c r="AS194">
        <v>0</v>
      </c>
      <c r="AV194">
        <v>0</v>
      </c>
      <c r="AY194">
        <v>0</v>
      </c>
      <c r="BB194">
        <v>0</v>
      </c>
      <c r="BE194">
        <v>0</v>
      </c>
    </row>
    <row r="195" spans="1:57" x14ac:dyDescent="0.2">
      <c r="A195" t="s">
        <v>308</v>
      </c>
      <c r="B195">
        <v>1</v>
      </c>
      <c r="E195">
        <v>0</v>
      </c>
      <c r="H195">
        <v>0</v>
      </c>
      <c r="J195">
        <v>0</v>
      </c>
      <c r="L195">
        <v>0</v>
      </c>
      <c r="O195">
        <v>0</v>
      </c>
      <c r="R195">
        <v>0</v>
      </c>
      <c r="U195">
        <v>0</v>
      </c>
      <c r="X195">
        <v>0</v>
      </c>
      <c r="AA195">
        <v>0</v>
      </c>
      <c r="AD195">
        <v>3</v>
      </c>
      <c r="AG195">
        <v>0</v>
      </c>
      <c r="AJ195">
        <v>0</v>
      </c>
      <c r="AM195">
        <v>4</v>
      </c>
      <c r="AP195">
        <v>0</v>
      </c>
      <c r="AS195">
        <v>0</v>
      </c>
      <c r="AV195">
        <v>1</v>
      </c>
      <c r="AY195">
        <v>0</v>
      </c>
      <c r="BB195">
        <v>0</v>
      </c>
      <c r="BE195">
        <v>0</v>
      </c>
    </row>
    <row r="196" spans="1:57" x14ac:dyDescent="0.2">
      <c r="A196" t="s">
        <v>499</v>
      </c>
      <c r="B196">
        <v>0</v>
      </c>
      <c r="E196">
        <v>0</v>
      </c>
      <c r="H196">
        <v>0</v>
      </c>
      <c r="J196">
        <v>0</v>
      </c>
      <c r="L196">
        <v>0</v>
      </c>
      <c r="O196">
        <v>1</v>
      </c>
      <c r="R196">
        <v>2</v>
      </c>
      <c r="U196">
        <v>0</v>
      </c>
      <c r="X196">
        <v>0</v>
      </c>
      <c r="AA196">
        <v>2</v>
      </c>
      <c r="AD196">
        <v>4</v>
      </c>
      <c r="AG196">
        <v>3</v>
      </c>
      <c r="AJ196">
        <v>0</v>
      </c>
      <c r="AM196">
        <v>0</v>
      </c>
      <c r="AP196">
        <v>0</v>
      </c>
      <c r="AS196">
        <v>0</v>
      </c>
      <c r="AV196">
        <v>0</v>
      </c>
      <c r="AY196">
        <v>0</v>
      </c>
      <c r="BB196">
        <v>0</v>
      </c>
      <c r="BE196">
        <v>0</v>
      </c>
    </row>
    <row r="197" spans="1:57" x14ac:dyDescent="0.2">
      <c r="A197" t="s">
        <v>486</v>
      </c>
      <c r="B197">
        <v>0</v>
      </c>
      <c r="E197">
        <v>0</v>
      </c>
      <c r="H197">
        <v>1</v>
      </c>
      <c r="J197">
        <v>0</v>
      </c>
      <c r="L197">
        <v>0</v>
      </c>
      <c r="O197">
        <v>4</v>
      </c>
      <c r="R197">
        <v>0</v>
      </c>
      <c r="U197">
        <v>0</v>
      </c>
      <c r="X197">
        <v>0</v>
      </c>
      <c r="AA197">
        <v>1</v>
      </c>
      <c r="AD197">
        <v>0</v>
      </c>
      <c r="AG197">
        <v>0</v>
      </c>
      <c r="AJ197">
        <v>0</v>
      </c>
      <c r="AM197">
        <v>1</v>
      </c>
      <c r="AP197">
        <v>0</v>
      </c>
      <c r="AS197">
        <v>0</v>
      </c>
      <c r="AV197">
        <v>0</v>
      </c>
      <c r="AY197">
        <v>0</v>
      </c>
      <c r="BB197">
        <v>0</v>
      </c>
      <c r="BE197">
        <v>0</v>
      </c>
    </row>
    <row r="198" spans="1:57" x14ac:dyDescent="0.2">
      <c r="A198" t="s">
        <v>715</v>
      </c>
      <c r="B198">
        <v>0</v>
      </c>
      <c r="E198">
        <v>1</v>
      </c>
      <c r="H198">
        <v>0</v>
      </c>
      <c r="J198">
        <v>0</v>
      </c>
      <c r="L198">
        <v>0</v>
      </c>
      <c r="O198">
        <v>0</v>
      </c>
      <c r="R198">
        <v>0</v>
      </c>
      <c r="U198">
        <v>0</v>
      </c>
      <c r="X198">
        <v>0</v>
      </c>
      <c r="AA198">
        <v>0</v>
      </c>
      <c r="AD198">
        <v>1</v>
      </c>
      <c r="AG198">
        <v>1</v>
      </c>
      <c r="AJ198">
        <v>0</v>
      </c>
      <c r="AM198">
        <v>1</v>
      </c>
      <c r="AP198">
        <v>0</v>
      </c>
      <c r="AS198">
        <v>0</v>
      </c>
      <c r="AV198">
        <v>0</v>
      </c>
      <c r="AY198">
        <v>0</v>
      </c>
      <c r="BB198">
        <v>0</v>
      </c>
      <c r="BE198">
        <v>0</v>
      </c>
    </row>
    <row r="199" spans="1:57" x14ac:dyDescent="0.2">
      <c r="A199" t="s">
        <v>653</v>
      </c>
      <c r="B199">
        <v>0</v>
      </c>
      <c r="E199">
        <v>0</v>
      </c>
      <c r="H199">
        <v>0</v>
      </c>
      <c r="J199">
        <v>0</v>
      </c>
      <c r="L199">
        <v>0</v>
      </c>
      <c r="O199">
        <v>0</v>
      </c>
      <c r="R199">
        <v>0</v>
      </c>
      <c r="U199">
        <v>0</v>
      </c>
      <c r="X199">
        <v>0</v>
      </c>
      <c r="AA199">
        <v>7</v>
      </c>
      <c r="AD199">
        <v>0</v>
      </c>
      <c r="AG199">
        <v>1</v>
      </c>
      <c r="AJ199">
        <v>0</v>
      </c>
      <c r="AM199">
        <v>0</v>
      </c>
      <c r="AP199">
        <v>0</v>
      </c>
      <c r="AS199">
        <v>0</v>
      </c>
      <c r="AV199">
        <v>0</v>
      </c>
      <c r="AY199">
        <v>0</v>
      </c>
      <c r="BB199">
        <v>0</v>
      </c>
      <c r="BE199">
        <v>0</v>
      </c>
    </row>
    <row r="200" spans="1:57" x14ac:dyDescent="0.2">
      <c r="A200" t="s">
        <v>669</v>
      </c>
      <c r="B200">
        <v>0</v>
      </c>
      <c r="E200">
        <v>0</v>
      </c>
      <c r="H200">
        <v>0</v>
      </c>
      <c r="J200">
        <v>0</v>
      </c>
      <c r="L200">
        <v>0</v>
      </c>
      <c r="O200">
        <v>2</v>
      </c>
      <c r="R200">
        <v>0</v>
      </c>
      <c r="U200">
        <v>0</v>
      </c>
      <c r="X200">
        <v>0</v>
      </c>
      <c r="AA200">
        <v>0</v>
      </c>
      <c r="AD200">
        <v>0</v>
      </c>
      <c r="AG200">
        <v>0</v>
      </c>
      <c r="AJ200">
        <v>0</v>
      </c>
      <c r="AM200">
        <v>0</v>
      </c>
      <c r="AP200">
        <v>0</v>
      </c>
      <c r="AS200">
        <v>0</v>
      </c>
      <c r="AV200">
        <v>0</v>
      </c>
      <c r="AY200">
        <v>0</v>
      </c>
      <c r="BB200">
        <v>0</v>
      </c>
      <c r="BE200">
        <v>0</v>
      </c>
    </row>
    <row r="201" spans="1:57" x14ac:dyDescent="0.2">
      <c r="A201" t="s">
        <v>269</v>
      </c>
      <c r="B201">
        <v>4</v>
      </c>
      <c r="E201">
        <v>0</v>
      </c>
      <c r="H201">
        <v>0</v>
      </c>
      <c r="J201">
        <v>0</v>
      </c>
      <c r="L201">
        <v>0</v>
      </c>
      <c r="O201">
        <v>0</v>
      </c>
      <c r="R201">
        <v>0</v>
      </c>
      <c r="U201">
        <v>0</v>
      </c>
      <c r="X201">
        <v>0</v>
      </c>
      <c r="AA201">
        <v>0</v>
      </c>
      <c r="AD201">
        <v>0</v>
      </c>
      <c r="AG201">
        <v>0</v>
      </c>
      <c r="AJ201">
        <v>0</v>
      </c>
      <c r="AM201">
        <v>0</v>
      </c>
      <c r="AP201">
        <v>0</v>
      </c>
      <c r="AS201">
        <v>0</v>
      </c>
      <c r="AV201">
        <v>0</v>
      </c>
      <c r="AY201">
        <v>0</v>
      </c>
      <c r="BB201">
        <v>0</v>
      </c>
      <c r="BE201">
        <v>0</v>
      </c>
    </row>
    <row r="202" spans="1:57" x14ac:dyDescent="0.2">
      <c r="A202" t="s">
        <v>978</v>
      </c>
      <c r="B202">
        <v>0</v>
      </c>
      <c r="E202">
        <v>0</v>
      </c>
      <c r="H202">
        <v>0</v>
      </c>
      <c r="J202">
        <v>0</v>
      </c>
      <c r="L202">
        <v>0</v>
      </c>
      <c r="O202">
        <v>0</v>
      </c>
      <c r="R202">
        <v>0</v>
      </c>
      <c r="U202">
        <v>0</v>
      </c>
      <c r="X202">
        <v>0</v>
      </c>
      <c r="AA202">
        <v>0</v>
      </c>
      <c r="AD202">
        <v>0</v>
      </c>
      <c r="AG202">
        <v>0</v>
      </c>
      <c r="AJ202">
        <v>0</v>
      </c>
      <c r="AM202">
        <v>0</v>
      </c>
      <c r="AP202">
        <v>0</v>
      </c>
      <c r="AS202">
        <v>0</v>
      </c>
      <c r="AV202">
        <v>0</v>
      </c>
      <c r="AY202">
        <v>0</v>
      </c>
      <c r="BB202">
        <v>0</v>
      </c>
      <c r="BE202">
        <v>3</v>
      </c>
    </row>
    <row r="203" spans="1:57" x14ac:dyDescent="0.2">
      <c r="A203" t="s">
        <v>554</v>
      </c>
      <c r="B203">
        <v>0</v>
      </c>
      <c r="E203">
        <v>0</v>
      </c>
      <c r="H203">
        <v>0</v>
      </c>
      <c r="J203">
        <v>0</v>
      </c>
      <c r="L203">
        <v>0</v>
      </c>
      <c r="O203">
        <v>0</v>
      </c>
      <c r="R203">
        <v>0</v>
      </c>
      <c r="U203">
        <v>0</v>
      </c>
      <c r="X203">
        <v>0</v>
      </c>
      <c r="AA203">
        <v>14</v>
      </c>
      <c r="AD203">
        <v>0</v>
      </c>
      <c r="AG203">
        <v>0</v>
      </c>
      <c r="AJ203">
        <v>0</v>
      </c>
      <c r="AM203">
        <v>0</v>
      </c>
      <c r="AP203">
        <v>0</v>
      </c>
      <c r="AS203">
        <v>0</v>
      </c>
      <c r="AV203">
        <v>0</v>
      </c>
      <c r="AY203">
        <v>0</v>
      </c>
      <c r="BB203">
        <v>0</v>
      </c>
      <c r="BE203">
        <v>0</v>
      </c>
    </row>
    <row r="204" spans="1:57" x14ac:dyDescent="0.2">
      <c r="A204" t="s">
        <v>159</v>
      </c>
      <c r="B204">
        <v>0</v>
      </c>
      <c r="E204">
        <v>15</v>
      </c>
      <c r="H204">
        <v>2</v>
      </c>
      <c r="J204">
        <v>4</v>
      </c>
      <c r="L204">
        <v>0</v>
      </c>
      <c r="O204">
        <v>0</v>
      </c>
      <c r="R204">
        <v>1</v>
      </c>
      <c r="U204">
        <v>9</v>
      </c>
      <c r="X204">
        <v>8</v>
      </c>
      <c r="AA204">
        <v>0</v>
      </c>
      <c r="AD204">
        <v>2</v>
      </c>
      <c r="AG204">
        <v>0</v>
      </c>
      <c r="AJ204">
        <v>0</v>
      </c>
      <c r="AM204">
        <v>0</v>
      </c>
      <c r="AP204">
        <v>8</v>
      </c>
      <c r="AS204">
        <v>18</v>
      </c>
      <c r="AV204">
        <v>20</v>
      </c>
      <c r="AY204">
        <v>19</v>
      </c>
      <c r="BB204">
        <v>3</v>
      </c>
      <c r="BE204">
        <v>0</v>
      </c>
    </row>
    <row r="205" spans="1:57" x14ac:dyDescent="0.2">
      <c r="A205" t="s">
        <v>128</v>
      </c>
      <c r="B205">
        <v>14</v>
      </c>
      <c r="E205">
        <v>0</v>
      </c>
      <c r="H205">
        <v>20</v>
      </c>
      <c r="J205">
        <v>0</v>
      </c>
      <c r="L205">
        <v>7</v>
      </c>
      <c r="O205">
        <v>8</v>
      </c>
      <c r="R205">
        <v>0</v>
      </c>
      <c r="U205">
        <v>0</v>
      </c>
      <c r="X205">
        <v>0</v>
      </c>
      <c r="AA205">
        <v>0</v>
      </c>
      <c r="AD205">
        <v>4</v>
      </c>
      <c r="AG205">
        <v>0</v>
      </c>
      <c r="AJ205">
        <v>1</v>
      </c>
      <c r="AM205">
        <v>3</v>
      </c>
      <c r="AP205">
        <v>10</v>
      </c>
      <c r="AS205">
        <v>18</v>
      </c>
      <c r="AV205">
        <v>7</v>
      </c>
      <c r="AY205">
        <v>8</v>
      </c>
      <c r="BB205">
        <v>7</v>
      </c>
      <c r="BE205">
        <v>16</v>
      </c>
    </row>
    <row r="206" spans="1:57" x14ac:dyDescent="0.2">
      <c r="A206" t="s">
        <v>596</v>
      </c>
      <c r="B206">
        <v>4</v>
      </c>
      <c r="E206">
        <v>0</v>
      </c>
      <c r="H206">
        <v>0</v>
      </c>
      <c r="J206">
        <v>0</v>
      </c>
      <c r="L206">
        <v>0</v>
      </c>
      <c r="O206">
        <v>0</v>
      </c>
      <c r="R206">
        <v>0</v>
      </c>
      <c r="U206">
        <v>0</v>
      </c>
      <c r="X206">
        <v>0</v>
      </c>
      <c r="AA206">
        <v>0</v>
      </c>
      <c r="AD206">
        <v>0</v>
      </c>
      <c r="AG206">
        <v>0</v>
      </c>
      <c r="AJ206">
        <v>5</v>
      </c>
      <c r="AM206">
        <v>0</v>
      </c>
      <c r="AP206">
        <v>0</v>
      </c>
      <c r="AS206">
        <v>0</v>
      </c>
      <c r="AV206">
        <v>0</v>
      </c>
      <c r="AY206">
        <v>0</v>
      </c>
      <c r="BB206">
        <v>0</v>
      </c>
      <c r="BE206">
        <v>0</v>
      </c>
    </row>
    <row r="207" spans="1:57" x14ac:dyDescent="0.2">
      <c r="A207" t="s">
        <v>232</v>
      </c>
      <c r="B207">
        <v>12</v>
      </c>
      <c r="E207">
        <v>9</v>
      </c>
      <c r="H207">
        <v>13</v>
      </c>
      <c r="J207">
        <v>2</v>
      </c>
      <c r="L207">
        <v>3</v>
      </c>
      <c r="O207">
        <v>8</v>
      </c>
      <c r="R207">
        <v>1</v>
      </c>
      <c r="U207">
        <v>13</v>
      </c>
      <c r="X207">
        <v>3</v>
      </c>
      <c r="AA207">
        <v>8</v>
      </c>
      <c r="AD207">
        <v>8</v>
      </c>
      <c r="AG207">
        <v>8</v>
      </c>
      <c r="AJ207">
        <v>6</v>
      </c>
      <c r="AM207">
        <v>7</v>
      </c>
      <c r="AP207">
        <v>11</v>
      </c>
      <c r="AS207">
        <v>12</v>
      </c>
      <c r="AV207">
        <v>5</v>
      </c>
      <c r="AY207">
        <v>13</v>
      </c>
      <c r="BB207">
        <v>17</v>
      </c>
      <c r="BE207">
        <v>3</v>
      </c>
    </row>
    <row r="208" spans="1:57" x14ac:dyDescent="0.2">
      <c r="A208" t="s">
        <v>141</v>
      </c>
      <c r="B208">
        <v>0</v>
      </c>
      <c r="E208">
        <v>19</v>
      </c>
      <c r="H208">
        <v>0</v>
      </c>
      <c r="J208">
        <v>0</v>
      </c>
      <c r="L208">
        <v>0</v>
      </c>
      <c r="O208">
        <v>0</v>
      </c>
      <c r="R208">
        <v>14</v>
      </c>
      <c r="U208" s="560">
        <v>0</v>
      </c>
      <c r="W208" s="560" t="s">
        <v>1081</v>
      </c>
      <c r="X208">
        <v>0</v>
      </c>
      <c r="AA208">
        <v>0</v>
      </c>
      <c r="AD208">
        <v>2</v>
      </c>
      <c r="AG208">
        <v>0</v>
      </c>
      <c r="AJ208">
        <v>0</v>
      </c>
      <c r="AM208" s="560">
        <v>0</v>
      </c>
      <c r="AO208" s="560" t="s">
        <v>1082</v>
      </c>
      <c r="AP208">
        <v>15</v>
      </c>
      <c r="AS208">
        <v>11</v>
      </c>
      <c r="AV208">
        <v>11</v>
      </c>
      <c r="AY208">
        <v>1</v>
      </c>
      <c r="BB208">
        <v>0</v>
      </c>
      <c r="BE208">
        <v>0</v>
      </c>
    </row>
    <row r="209" spans="1:57" x14ac:dyDescent="0.2">
      <c r="A209" t="s">
        <v>601</v>
      </c>
      <c r="B209">
        <v>3</v>
      </c>
      <c r="E209">
        <v>0</v>
      </c>
      <c r="H209">
        <v>0</v>
      </c>
      <c r="J209">
        <v>0</v>
      </c>
      <c r="L209">
        <v>0</v>
      </c>
      <c r="O209">
        <v>0</v>
      </c>
      <c r="R209">
        <v>0</v>
      </c>
      <c r="U209">
        <v>0</v>
      </c>
      <c r="X209">
        <v>0</v>
      </c>
      <c r="AA209">
        <v>0</v>
      </c>
      <c r="AD209">
        <v>0</v>
      </c>
      <c r="AG209">
        <v>0</v>
      </c>
      <c r="AJ209">
        <v>0</v>
      </c>
      <c r="AM209">
        <v>0</v>
      </c>
      <c r="AP209">
        <v>0</v>
      </c>
      <c r="AS209">
        <v>0</v>
      </c>
      <c r="AV209">
        <v>0</v>
      </c>
      <c r="AY209">
        <v>0</v>
      </c>
      <c r="BB209">
        <v>0</v>
      </c>
      <c r="BE209">
        <v>0</v>
      </c>
    </row>
    <row r="210" spans="1:57" x14ac:dyDescent="0.2">
      <c r="A210" t="s">
        <v>754</v>
      </c>
      <c r="B210">
        <v>0</v>
      </c>
      <c r="E210">
        <v>0</v>
      </c>
      <c r="H210">
        <v>9</v>
      </c>
      <c r="J210">
        <v>0</v>
      </c>
      <c r="L210">
        <v>8</v>
      </c>
      <c r="O210">
        <v>0</v>
      </c>
      <c r="R210">
        <v>0</v>
      </c>
      <c r="U210">
        <v>0</v>
      </c>
      <c r="X210">
        <v>0</v>
      </c>
      <c r="AA210">
        <v>0</v>
      </c>
      <c r="AD210">
        <v>0</v>
      </c>
      <c r="AG210">
        <v>0</v>
      </c>
      <c r="AJ210">
        <v>0</v>
      </c>
      <c r="AM210">
        <v>0</v>
      </c>
      <c r="AP210">
        <v>0</v>
      </c>
      <c r="AS210">
        <v>0</v>
      </c>
      <c r="AV210">
        <v>0</v>
      </c>
      <c r="AY210">
        <v>0</v>
      </c>
      <c r="BB210">
        <v>0</v>
      </c>
      <c r="BE210">
        <v>0</v>
      </c>
    </row>
    <row r="211" spans="1:57" x14ac:dyDescent="0.2">
      <c r="A211" t="s">
        <v>651</v>
      </c>
      <c r="B211">
        <v>0</v>
      </c>
      <c r="E211">
        <v>0</v>
      </c>
      <c r="H211">
        <v>0</v>
      </c>
      <c r="J211">
        <v>0</v>
      </c>
      <c r="L211">
        <v>0</v>
      </c>
      <c r="O211">
        <v>5</v>
      </c>
      <c r="R211">
        <v>0</v>
      </c>
      <c r="U211">
        <v>0</v>
      </c>
      <c r="X211">
        <v>0</v>
      </c>
      <c r="AA211">
        <v>16</v>
      </c>
      <c r="AD211">
        <v>0</v>
      </c>
      <c r="AG211">
        <v>1</v>
      </c>
      <c r="AJ211">
        <v>0</v>
      </c>
      <c r="AM211">
        <v>0</v>
      </c>
      <c r="AP211">
        <v>0</v>
      </c>
      <c r="AS211">
        <v>0</v>
      </c>
      <c r="AV211">
        <v>0</v>
      </c>
      <c r="AY211">
        <v>0</v>
      </c>
      <c r="BB211">
        <v>0</v>
      </c>
      <c r="BE211">
        <v>3</v>
      </c>
    </row>
    <row r="212" spans="1:57" x14ac:dyDescent="0.2">
      <c r="A212" t="s">
        <v>351</v>
      </c>
      <c r="B212">
        <v>0</v>
      </c>
      <c r="E212">
        <v>0</v>
      </c>
      <c r="H212">
        <v>0</v>
      </c>
      <c r="J212">
        <v>0</v>
      </c>
      <c r="L212">
        <v>0</v>
      </c>
      <c r="O212">
        <v>0</v>
      </c>
      <c r="R212">
        <v>0</v>
      </c>
      <c r="U212">
        <v>0</v>
      </c>
      <c r="X212">
        <v>0</v>
      </c>
      <c r="AA212">
        <v>1</v>
      </c>
      <c r="AD212">
        <v>0</v>
      </c>
      <c r="AG212">
        <v>0</v>
      </c>
      <c r="AJ212">
        <v>0</v>
      </c>
      <c r="AM212">
        <v>0</v>
      </c>
      <c r="AP212">
        <v>0</v>
      </c>
      <c r="AS212">
        <v>0</v>
      </c>
      <c r="AV212">
        <v>0</v>
      </c>
      <c r="AY212">
        <v>0</v>
      </c>
      <c r="BB212">
        <v>0</v>
      </c>
      <c r="BE212">
        <v>9</v>
      </c>
    </row>
    <row r="213" spans="1:57" x14ac:dyDescent="0.2">
      <c r="A213" t="s">
        <v>493</v>
      </c>
      <c r="B213">
        <v>0</v>
      </c>
      <c r="E213">
        <v>0</v>
      </c>
      <c r="H213">
        <v>0</v>
      </c>
      <c r="J213">
        <v>0</v>
      </c>
      <c r="L213">
        <v>0</v>
      </c>
      <c r="O213">
        <v>0</v>
      </c>
      <c r="R213">
        <v>0</v>
      </c>
      <c r="U213">
        <v>0</v>
      </c>
      <c r="X213">
        <v>1</v>
      </c>
      <c r="AA213">
        <v>9</v>
      </c>
      <c r="AD213">
        <v>0</v>
      </c>
      <c r="AG213">
        <v>0</v>
      </c>
      <c r="AJ213">
        <v>0</v>
      </c>
      <c r="AM213">
        <v>0</v>
      </c>
      <c r="AP213">
        <v>0</v>
      </c>
      <c r="AS213">
        <v>0</v>
      </c>
      <c r="AV213">
        <v>0</v>
      </c>
      <c r="AY213">
        <v>0</v>
      </c>
      <c r="BB213">
        <v>0</v>
      </c>
      <c r="BE213">
        <v>1</v>
      </c>
    </row>
    <row r="214" spans="1:57" x14ac:dyDescent="0.2">
      <c r="A214" t="s">
        <v>979</v>
      </c>
      <c r="B214">
        <v>0</v>
      </c>
      <c r="E214">
        <v>0</v>
      </c>
      <c r="H214">
        <v>0</v>
      </c>
      <c r="J214">
        <v>0</v>
      </c>
      <c r="L214">
        <v>0</v>
      </c>
      <c r="O214">
        <v>1</v>
      </c>
      <c r="R214">
        <v>0</v>
      </c>
      <c r="U214">
        <v>0</v>
      </c>
      <c r="X214">
        <v>0</v>
      </c>
      <c r="AA214">
        <v>0</v>
      </c>
      <c r="AD214">
        <v>1</v>
      </c>
      <c r="AG214">
        <v>1</v>
      </c>
      <c r="AJ214">
        <v>0</v>
      </c>
      <c r="AM214">
        <v>0</v>
      </c>
      <c r="AP214">
        <v>0</v>
      </c>
      <c r="AS214">
        <v>0</v>
      </c>
      <c r="AV214">
        <v>0</v>
      </c>
      <c r="AY214">
        <v>0</v>
      </c>
      <c r="BB214">
        <v>0</v>
      </c>
      <c r="BE214">
        <v>0</v>
      </c>
    </row>
    <row r="215" spans="1:57" x14ac:dyDescent="0.2">
      <c r="A215" t="s">
        <v>721</v>
      </c>
      <c r="B215">
        <v>0</v>
      </c>
      <c r="E215">
        <v>0</v>
      </c>
      <c r="H215">
        <v>0</v>
      </c>
      <c r="J215">
        <v>0</v>
      </c>
      <c r="L215">
        <v>0</v>
      </c>
      <c r="O215">
        <v>0</v>
      </c>
      <c r="R215">
        <v>0</v>
      </c>
      <c r="U215">
        <v>0</v>
      </c>
      <c r="X215">
        <v>0</v>
      </c>
      <c r="AA215">
        <v>0</v>
      </c>
      <c r="AD215">
        <v>0</v>
      </c>
      <c r="AG215">
        <v>0</v>
      </c>
      <c r="AJ215">
        <v>0</v>
      </c>
      <c r="AM215">
        <v>0</v>
      </c>
      <c r="AP215">
        <v>0</v>
      </c>
      <c r="AS215">
        <v>0</v>
      </c>
      <c r="AV215">
        <v>0</v>
      </c>
      <c r="AY215">
        <v>7</v>
      </c>
      <c r="BB215">
        <v>0</v>
      </c>
      <c r="BE215">
        <v>5</v>
      </c>
    </row>
    <row r="216" spans="1:57" x14ac:dyDescent="0.2">
      <c r="A216" t="s">
        <v>560</v>
      </c>
      <c r="B216">
        <v>0</v>
      </c>
      <c r="E216">
        <v>0</v>
      </c>
      <c r="H216">
        <v>0</v>
      </c>
      <c r="J216">
        <v>0</v>
      </c>
      <c r="L216">
        <v>0</v>
      </c>
      <c r="O216">
        <v>6</v>
      </c>
      <c r="R216">
        <v>0</v>
      </c>
      <c r="U216">
        <v>0</v>
      </c>
      <c r="X216">
        <v>0</v>
      </c>
      <c r="AA216">
        <v>1</v>
      </c>
      <c r="AD216">
        <v>3</v>
      </c>
      <c r="AG216">
        <v>0</v>
      </c>
      <c r="AJ216">
        <v>0</v>
      </c>
      <c r="AM216">
        <v>0</v>
      </c>
      <c r="AP216">
        <v>1</v>
      </c>
      <c r="AS216">
        <v>7</v>
      </c>
      <c r="AV216" s="560">
        <v>0</v>
      </c>
      <c r="AX216" s="560" t="s">
        <v>1082</v>
      </c>
      <c r="AY216">
        <v>14</v>
      </c>
      <c r="BB216">
        <v>4</v>
      </c>
      <c r="BE216">
        <v>11</v>
      </c>
    </row>
    <row r="217" spans="1:57" x14ac:dyDescent="0.2">
      <c r="A217" t="s">
        <v>656</v>
      </c>
      <c r="B217">
        <v>0</v>
      </c>
      <c r="E217">
        <v>0</v>
      </c>
      <c r="H217">
        <v>0</v>
      </c>
      <c r="J217">
        <v>0</v>
      </c>
      <c r="L217">
        <v>0</v>
      </c>
      <c r="O217">
        <v>0</v>
      </c>
      <c r="R217">
        <v>0</v>
      </c>
      <c r="U217">
        <v>0</v>
      </c>
      <c r="X217">
        <v>0</v>
      </c>
      <c r="AA217">
        <v>2</v>
      </c>
      <c r="AD217">
        <v>0</v>
      </c>
      <c r="AG217">
        <v>0</v>
      </c>
      <c r="AJ217">
        <v>0</v>
      </c>
      <c r="AM217">
        <v>0</v>
      </c>
      <c r="AP217">
        <v>0</v>
      </c>
      <c r="AS217">
        <v>0</v>
      </c>
      <c r="AV217">
        <v>0</v>
      </c>
      <c r="AY217">
        <v>0</v>
      </c>
      <c r="BB217">
        <v>0</v>
      </c>
      <c r="BE217">
        <v>0</v>
      </c>
    </row>
    <row r="218" spans="1:57" x14ac:dyDescent="0.2">
      <c r="A218" t="s">
        <v>502</v>
      </c>
      <c r="B218">
        <v>0</v>
      </c>
      <c r="E218">
        <v>0</v>
      </c>
      <c r="H218">
        <v>0</v>
      </c>
      <c r="J218">
        <v>0</v>
      </c>
      <c r="L218">
        <v>0</v>
      </c>
      <c r="O218">
        <v>0</v>
      </c>
      <c r="R218">
        <v>0</v>
      </c>
      <c r="U218">
        <v>0</v>
      </c>
      <c r="X218">
        <v>0</v>
      </c>
      <c r="AA218">
        <v>3</v>
      </c>
      <c r="AD218">
        <v>2</v>
      </c>
      <c r="AG218">
        <v>1</v>
      </c>
      <c r="AJ218">
        <v>0</v>
      </c>
      <c r="AM218">
        <v>0</v>
      </c>
      <c r="AP218">
        <v>0</v>
      </c>
      <c r="AS218">
        <v>6</v>
      </c>
      <c r="AV218">
        <v>0</v>
      </c>
      <c r="AY218">
        <v>19</v>
      </c>
      <c r="BB218">
        <v>2</v>
      </c>
      <c r="BE218">
        <v>10</v>
      </c>
    </row>
    <row r="219" spans="1:57" x14ac:dyDescent="0.2">
      <c r="A219" t="s">
        <v>1075</v>
      </c>
      <c r="B219">
        <v>0</v>
      </c>
      <c r="E219">
        <v>0</v>
      </c>
      <c r="H219">
        <v>0</v>
      </c>
      <c r="J219">
        <v>0</v>
      </c>
      <c r="L219">
        <v>0</v>
      </c>
      <c r="O219">
        <v>1</v>
      </c>
      <c r="R219">
        <v>0</v>
      </c>
      <c r="U219">
        <v>0</v>
      </c>
      <c r="X219">
        <v>0</v>
      </c>
      <c r="AA219">
        <v>14</v>
      </c>
      <c r="AD219">
        <v>0</v>
      </c>
      <c r="AG219">
        <v>0</v>
      </c>
      <c r="AJ219">
        <v>0</v>
      </c>
      <c r="AM219">
        <v>0</v>
      </c>
      <c r="AP219">
        <v>0</v>
      </c>
      <c r="AS219">
        <v>0</v>
      </c>
      <c r="AV219">
        <v>0</v>
      </c>
      <c r="AY219">
        <v>0</v>
      </c>
      <c r="BB219">
        <v>0</v>
      </c>
      <c r="BE219">
        <v>0</v>
      </c>
    </row>
    <row r="220" spans="1:57" x14ac:dyDescent="0.2">
      <c r="A220" t="s">
        <v>501</v>
      </c>
      <c r="B220">
        <v>0</v>
      </c>
      <c r="E220">
        <v>0</v>
      </c>
      <c r="H220">
        <v>0</v>
      </c>
      <c r="J220">
        <v>0</v>
      </c>
      <c r="L220">
        <v>0</v>
      </c>
      <c r="O220">
        <v>0</v>
      </c>
      <c r="R220">
        <v>0</v>
      </c>
      <c r="U220">
        <v>0</v>
      </c>
      <c r="X220">
        <v>0</v>
      </c>
      <c r="AA220">
        <v>2</v>
      </c>
      <c r="AD220">
        <v>0</v>
      </c>
      <c r="AG220">
        <v>0</v>
      </c>
      <c r="AJ220">
        <v>0</v>
      </c>
      <c r="AM220">
        <v>0</v>
      </c>
      <c r="AP220">
        <v>0</v>
      </c>
      <c r="AS220">
        <v>0</v>
      </c>
      <c r="AV220">
        <v>0</v>
      </c>
      <c r="AY220">
        <v>0</v>
      </c>
      <c r="BB220">
        <v>0</v>
      </c>
      <c r="BE220">
        <v>0</v>
      </c>
    </row>
    <row r="221" spans="1:57" x14ac:dyDescent="0.2">
      <c r="A221" t="s">
        <v>132</v>
      </c>
      <c r="B221">
        <v>10</v>
      </c>
      <c r="E221">
        <v>19</v>
      </c>
      <c r="H221">
        <v>18</v>
      </c>
      <c r="J221">
        <v>0</v>
      </c>
      <c r="L221">
        <v>6</v>
      </c>
      <c r="O221">
        <v>0</v>
      </c>
      <c r="R221">
        <v>8</v>
      </c>
      <c r="U221" s="560">
        <v>0</v>
      </c>
      <c r="W221" s="560" t="s">
        <v>1082</v>
      </c>
      <c r="X221">
        <v>0</v>
      </c>
      <c r="AA221">
        <v>0</v>
      </c>
      <c r="AD221">
        <v>4</v>
      </c>
      <c r="AG221">
        <v>0</v>
      </c>
      <c r="AJ221">
        <v>17</v>
      </c>
      <c r="AM221">
        <v>1</v>
      </c>
      <c r="AP221">
        <v>10</v>
      </c>
      <c r="AS221">
        <v>6</v>
      </c>
      <c r="AV221">
        <v>18</v>
      </c>
      <c r="AY221">
        <v>7</v>
      </c>
      <c r="BB221">
        <v>3</v>
      </c>
      <c r="BE221">
        <v>0</v>
      </c>
    </row>
    <row r="222" spans="1:57" x14ac:dyDescent="0.2">
      <c r="A222" t="s">
        <v>187</v>
      </c>
      <c r="B222">
        <v>0</v>
      </c>
      <c r="E222">
        <v>0</v>
      </c>
      <c r="H222">
        <v>0</v>
      </c>
      <c r="J222">
        <v>0</v>
      </c>
      <c r="L222" s="560">
        <v>0</v>
      </c>
      <c r="N222" s="560" t="s">
        <v>1082</v>
      </c>
      <c r="O222">
        <v>0</v>
      </c>
      <c r="R222">
        <v>0</v>
      </c>
      <c r="U222">
        <v>0</v>
      </c>
      <c r="X222">
        <v>0</v>
      </c>
      <c r="AA222">
        <v>0</v>
      </c>
      <c r="AD222">
        <v>2</v>
      </c>
      <c r="AG222">
        <v>0</v>
      </c>
      <c r="AJ222">
        <v>6</v>
      </c>
      <c r="AM222">
        <v>0</v>
      </c>
      <c r="AP222">
        <v>0</v>
      </c>
      <c r="AS222">
        <v>0</v>
      </c>
      <c r="AV222">
        <v>0</v>
      </c>
      <c r="AY222">
        <v>0</v>
      </c>
      <c r="BB222">
        <v>0</v>
      </c>
      <c r="BE222">
        <v>0</v>
      </c>
    </row>
    <row r="223" spans="1:57" x14ac:dyDescent="0.2">
      <c r="A223" t="s">
        <v>135</v>
      </c>
      <c r="B223">
        <v>13</v>
      </c>
      <c r="E223">
        <v>5</v>
      </c>
      <c r="H223">
        <v>18</v>
      </c>
      <c r="J223">
        <v>20</v>
      </c>
      <c r="L223">
        <v>0</v>
      </c>
      <c r="O223">
        <v>2</v>
      </c>
      <c r="R223" s="560">
        <v>0</v>
      </c>
      <c r="T223" s="560" t="s">
        <v>1089</v>
      </c>
      <c r="U223" s="560">
        <v>0</v>
      </c>
      <c r="W223" s="560" t="s">
        <v>1087</v>
      </c>
      <c r="X223" s="560">
        <v>0</v>
      </c>
      <c r="Z223" s="560" t="s">
        <v>1089</v>
      </c>
      <c r="AA223">
        <v>0</v>
      </c>
      <c r="AD223">
        <v>10</v>
      </c>
      <c r="AG223">
        <v>18</v>
      </c>
      <c r="AJ223">
        <v>10</v>
      </c>
      <c r="AM223">
        <v>13</v>
      </c>
      <c r="AP223">
        <v>8</v>
      </c>
      <c r="AS223">
        <v>13</v>
      </c>
      <c r="AV223">
        <v>8</v>
      </c>
      <c r="AY223">
        <v>14</v>
      </c>
      <c r="BB223">
        <v>18</v>
      </c>
      <c r="BE223">
        <v>0</v>
      </c>
    </row>
    <row r="224" spans="1:57" x14ac:dyDescent="0.2">
      <c r="A224" t="s">
        <v>331</v>
      </c>
      <c r="B224">
        <v>0</v>
      </c>
      <c r="E224">
        <v>0</v>
      </c>
      <c r="H224">
        <v>0</v>
      </c>
      <c r="J224">
        <v>0</v>
      </c>
      <c r="L224">
        <v>0</v>
      </c>
      <c r="O224">
        <v>0</v>
      </c>
      <c r="R224">
        <v>0</v>
      </c>
      <c r="U224">
        <v>0</v>
      </c>
      <c r="X224">
        <v>0</v>
      </c>
      <c r="AA224">
        <v>0</v>
      </c>
      <c r="AD224">
        <v>0</v>
      </c>
      <c r="AG224">
        <v>0</v>
      </c>
      <c r="AJ224">
        <v>0</v>
      </c>
      <c r="AM224">
        <v>0</v>
      </c>
      <c r="AP224">
        <v>0</v>
      </c>
      <c r="AS224">
        <v>1</v>
      </c>
      <c r="AV224">
        <v>0</v>
      </c>
      <c r="AY224">
        <v>0</v>
      </c>
      <c r="BB224">
        <v>0</v>
      </c>
      <c r="BE224">
        <v>0</v>
      </c>
    </row>
    <row r="225" spans="1:57" x14ac:dyDescent="0.2">
      <c r="A225" t="s">
        <v>481</v>
      </c>
      <c r="B225">
        <v>0</v>
      </c>
      <c r="E225">
        <v>0</v>
      </c>
      <c r="H225">
        <v>0</v>
      </c>
      <c r="J225">
        <v>0</v>
      </c>
      <c r="L225">
        <v>4</v>
      </c>
      <c r="O225">
        <v>1</v>
      </c>
      <c r="R225">
        <v>0</v>
      </c>
      <c r="U225">
        <v>0</v>
      </c>
      <c r="X225">
        <v>0</v>
      </c>
      <c r="AA225">
        <v>0</v>
      </c>
      <c r="AD225">
        <v>0</v>
      </c>
      <c r="AG225">
        <v>0</v>
      </c>
      <c r="AJ225">
        <v>0</v>
      </c>
      <c r="AM225">
        <v>0</v>
      </c>
      <c r="AP225">
        <v>0</v>
      </c>
      <c r="AS225">
        <v>0</v>
      </c>
      <c r="AV225">
        <v>0</v>
      </c>
      <c r="AY225">
        <v>0</v>
      </c>
      <c r="BB225">
        <v>0</v>
      </c>
      <c r="BE225">
        <v>0</v>
      </c>
    </row>
    <row r="226" spans="1:57" x14ac:dyDescent="0.2">
      <c r="A226" t="s">
        <v>350</v>
      </c>
      <c r="B226">
        <v>0</v>
      </c>
      <c r="E226">
        <v>0</v>
      </c>
      <c r="H226">
        <v>0</v>
      </c>
      <c r="J226">
        <v>0</v>
      </c>
      <c r="L226">
        <v>0</v>
      </c>
      <c r="O226">
        <v>1</v>
      </c>
      <c r="R226">
        <v>0</v>
      </c>
      <c r="U226">
        <v>0</v>
      </c>
      <c r="X226" s="560">
        <v>0</v>
      </c>
      <c r="Z226" s="560" t="s">
        <v>1088</v>
      </c>
      <c r="AA226">
        <v>19</v>
      </c>
      <c r="AD226">
        <v>0</v>
      </c>
      <c r="AG226">
        <v>0</v>
      </c>
      <c r="AJ226">
        <v>0</v>
      </c>
      <c r="AM226">
        <v>0</v>
      </c>
      <c r="AP226">
        <v>0</v>
      </c>
      <c r="AS226">
        <v>0</v>
      </c>
      <c r="AV226">
        <v>0</v>
      </c>
      <c r="AY226">
        <v>0</v>
      </c>
      <c r="BB226">
        <v>1</v>
      </c>
      <c r="BE226">
        <v>17</v>
      </c>
    </row>
    <row r="227" spans="1:57" x14ac:dyDescent="0.2">
      <c r="A227" t="s">
        <v>788</v>
      </c>
      <c r="B227">
        <v>0</v>
      </c>
      <c r="E227">
        <v>0</v>
      </c>
      <c r="H227">
        <v>0</v>
      </c>
      <c r="J227">
        <v>0</v>
      </c>
      <c r="L227">
        <v>0</v>
      </c>
      <c r="O227">
        <v>0</v>
      </c>
      <c r="R227">
        <v>0</v>
      </c>
      <c r="U227">
        <v>0</v>
      </c>
      <c r="X227">
        <v>0</v>
      </c>
      <c r="AA227">
        <v>0</v>
      </c>
      <c r="AD227">
        <v>3</v>
      </c>
      <c r="AG227">
        <v>0</v>
      </c>
      <c r="AJ227">
        <v>0</v>
      </c>
      <c r="AM227">
        <v>0</v>
      </c>
      <c r="AP227">
        <v>0</v>
      </c>
      <c r="AS227">
        <v>0</v>
      </c>
      <c r="AV227">
        <v>0</v>
      </c>
      <c r="AY227">
        <v>0</v>
      </c>
      <c r="BB227">
        <v>0</v>
      </c>
      <c r="BE227">
        <v>0</v>
      </c>
    </row>
    <row r="228" spans="1:57" x14ac:dyDescent="0.2">
      <c r="A228" t="s">
        <v>687</v>
      </c>
      <c r="B228">
        <v>0</v>
      </c>
      <c r="E228">
        <v>0</v>
      </c>
      <c r="H228">
        <v>0</v>
      </c>
      <c r="J228">
        <v>13</v>
      </c>
      <c r="L228">
        <v>18</v>
      </c>
      <c r="O228">
        <v>0</v>
      </c>
      <c r="R228">
        <v>0</v>
      </c>
      <c r="U228">
        <v>0</v>
      </c>
      <c r="X228">
        <v>0</v>
      </c>
      <c r="AA228">
        <v>0</v>
      </c>
      <c r="AD228">
        <v>0</v>
      </c>
      <c r="AG228">
        <v>0</v>
      </c>
      <c r="AJ228">
        <v>0</v>
      </c>
      <c r="AM228">
        <v>0</v>
      </c>
      <c r="AP228">
        <v>0</v>
      </c>
      <c r="AS228">
        <v>7</v>
      </c>
      <c r="AV228">
        <v>1</v>
      </c>
      <c r="AY228">
        <v>0</v>
      </c>
      <c r="BB228">
        <v>8</v>
      </c>
      <c r="BE228">
        <v>0</v>
      </c>
    </row>
    <row r="229" spans="1:57" x14ac:dyDescent="0.2">
      <c r="A229" t="s">
        <v>189</v>
      </c>
      <c r="B229">
        <v>19</v>
      </c>
      <c r="E229">
        <v>0</v>
      </c>
      <c r="H229">
        <v>20</v>
      </c>
      <c r="J229">
        <v>0</v>
      </c>
      <c r="L229">
        <v>0</v>
      </c>
      <c r="O229">
        <v>0</v>
      </c>
      <c r="R229">
        <v>0</v>
      </c>
      <c r="U229">
        <v>0</v>
      </c>
      <c r="X229">
        <v>0</v>
      </c>
      <c r="AA229">
        <v>0</v>
      </c>
      <c r="AD229">
        <v>0</v>
      </c>
      <c r="AG229">
        <v>0</v>
      </c>
      <c r="AJ229">
        <v>16</v>
      </c>
      <c r="AM229">
        <v>0</v>
      </c>
      <c r="AP229">
        <v>0</v>
      </c>
      <c r="AS229">
        <v>0</v>
      </c>
      <c r="AV229">
        <v>0</v>
      </c>
      <c r="AY229">
        <v>0</v>
      </c>
      <c r="BB229">
        <v>0</v>
      </c>
      <c r="BE229">
        <v>0</v>
      </c>
    </row>
    <row r="230" spans="1:57" x14ac:dyDescent="0.2">
      <c r="A230" t="s">
        <v>268</v>
      </c>
      <c r="B230">
        <v>13</v>
      </c>
      <c r="E230">
        <v>0</v>
      </c>
      <c r="H230">
        <v>1</v>
      </c>
      <c r="J230">
        <v>0</v>
      </c>
      <c r="L230">
        <v>0</v>
      </c>
      <c r="O230">
        <v>0</v>
      </c>
      <c r="R230">
        <v>0</v>
      </c>
      <c r="U230">
        <v>0</v>
      </c>
      <c r="X230">
        <v>0</v>
      </c>
      <c r="AA230">
        <v>0</v>
      </c>
      <c r="AD230">
        <v>0</v>
      </c>
      <c r="AG230">
        <v>0</v>
      </c>
      <c r="AJ230">
        <v>7</v>
      </c>
      <c r="AM230">
        <v>0</v>
      </c>
      <c r="AP230">
        <v>0</v>
      </c>
      <c r="AS230">
        <v>0</v>
      </c>
      <c r="AV230">
        <v>0</v>
      </c>
      <c r="AY230">
        <v>0</v>
      </c>
      <c r="BB230">
        <v>0</v>
      </c>
      <c r="BE230">
        <v>0</v>
      </c>
    </row>
    <row r="231" spans="1:57" x14ac:dyDescent="0.2">
      <c r="A231" t="s">
        <v>980</v>
      </c>
      <c r="B231">
        <v>0</v>
      </c>
      <c r="E231">
        <v>0</v>
      </c>
      <c r="H231">
        <v>0</v>
      </c>
      <c r="J231">
        <v>0</v>
      </c>
      <c r="L231">
        <v>0</v>
      </c>
      <c r="O231">
        <v>1</v>
      </c>
      <c r="R231">
        <v>0</v>
      </c>
      <c r="U231">
        <v>0</v>
      </c>
      <c r="X231">
        <v>0</v>
      </c>
      <c r="AA231">
        <v>1</v>
      </c>
      <c r="AD231">
        <v>0</v>
      </c>
      <c r="AG231">
        <v>0</v>
      </c>
      <c r="AJ231">
        <v>0</v>
      </c>
      <c r="AM231">
        <v>0</v>
      </c>
      <c r="AP231">
        <v>0</v>
      </c>
      <c r="AS231">
        <v>0</v>
      </c>
      <c r="AV231">
        <v>0</v>
      </c>
      <c r="AY231">
        <v>1</v>
      </c>
      <c r="BB231">
        <v>0</v>
      </c>
      <c r="BE231">
        <v>0</v>
      </c>
    </row>
    <row r="232" spans="1:57" x14ac:dyDescent="0.2">
      <c r="A232" t="s">
        <v>309</v>
      </c>
      <c r="B232">
        <v>1</v>
      </c>
      <c r="E232">
        <v>0</v>
      </c>
      <c r="H232">
        <v>4</v>
      </c>
      <c r="J232">
        <v>0</v>
      </c>
      <c r="L232">
        <v>0</v>
      </c>
      <c r="O232">
        <v>0</v>
      </c>
      <c r="R232">
        <v>0</v>
      </c>
      <c r="U232">
        <v>0</v>
      </c>
      <c r="X232">
        <v>0</v>
      </c>
      <c r="AA232">
        <v>0</v>
      </c>
      <c r="AD232">
        <v>0</v>
      </c>
      <c r="AG232">
        <v>0</v>
      </c>
      <c r="AJ232">
        <v>0</v>
      </c>
      <c r="AM232">
        <v>0</v>
      </c>
      <c r="AP232">
        <v>0</v>
      </c>
      <c r="AS232">
        <v>0</v>
      </c>
      <c r="AV232">
        <v>1</v>
      </c>
      <c r="AY232">
        <v>0</v>
      </c>
      <c r="BB232">
        <v>0</v>
      </c>
      <c r="BE232">
        <v>0</v>
      </c>
    </row>
    <row r="233" spans="1:57" x14ac:dyDescent="0.2">
      <c r="A233" t="s">
        <v>487</v>
      </c>
      <c r="B233">
        <v>0</v>
      </c>
      <c r="E233">
        <v>0</v>
      </c>
      <c r="H233">
        <v>0</v>
      </c>
      <c r="J233">
        <v>0</v>
      </c>
      <c r="L233">
        <v>0</v>
      </c>
      <c r="O233">
        <v>6</v>
      </c>
      <c r="R233">
        <v>0</v>
      </c>
      <c r="U233">
        <v>0</v>
      </c>
      <c r="X233">
        <v>0</v>
      </c>
      <c r="AA233">
        <v>0</v>
      </c>
      <c r="AD233">
        <v>1</v>
      </c>
      <c r="AG233">
        <v>0</v>
      </c>
      <c r="AJ233">
        <v>0</v>
      </c>
      <c r="AM233">
        <v>0</v>
      </c>
      <c r="AP233">
        <v>0</v>
      </c>
      <c r="AS233">
        <v>0</v>
      </c>
      <c r="AV233">
        <v>0</v>
      </c>
      <c r="AY233">
        <v>0</v>
      </c>
      <c r="BB233">
        <v>0</v>
      </c>
      <c r="BE233">
        <v>0</v>
      </c>
    </row>
    <row r="234" spans="1:57" x14ac:dyDescent="0.2">
      <c r="A234" t="s">
        <v>603</v>
      </c>
      <c r="B234">
        <v>1</v>
      </c>
      <c r="E234">
        <v>0</v>
      </c>
      <c r="H234">
        <v>0</v>
      </c>
      <c r="J234">
        <v>0</v>
      </c>
      <c r="L234">
        <v>0</v>
      </c>
      <c r="O234">
        <v>0</v>
      </c>
      <c r="R234">
        <v>0</v>
      </c>
      <c r="U234">
        <v>0</v>
      </c>
      <c r="X234">
        <v>0</v>
      </c>
      <c r="AA234">
        <v>0</v>
      </c>
      <c r="AD234">
        <v>0</v>
      </c>
      <c r="AG234">
        <v>0</v>
      </c>
      <c r="AJ234">
        <v>0</v>
      </c>
      <c r="AM234">
        <v>0</v>
      </c>
      <c r="AP234">
        <v>0</v>
      </c>
      <c r="AS234">
        <v>0</v>
      </c>
      <c r="AV234">
        <v>0</v>
      </c>
      <c r="AY234">
        <v>0</v>
      </c>
      <c r="BB234">
        <v>0</v>
      </c>
      <c r="BE234">
        <v>0</v>
      </c>
    </row>
    <row r="235" spans="1:57" x14ac:dyDescent="0.2">
      <c r="A235" t="s">
        <v>482</v>
      </c>
      <c r="B235">
        <v>0</v>
      </c>
      <c r="E235">
        <v>0</v>
      </c>
      <c r="H235">
        <v>6</v>
      </c>
      <c r="J235">
        <v>0</v>
      </c>
      <c r="L235">
        <v>3</v>
      </c>
      <c r="O235">
        <v>1</v>
      </c>
      <c r="R235">
        <v>0</v>
      </c>
      <c r="U235">
        <v>0</v>
      </c>
      <c r="X235">
        <v>0</v>
      </c>
      <c r="AA235">
        <v>1</v>
      </c>
      <c r="AD235">
        <v>0</v>
      </c>
      <c r="AG235">
        <v>0</v>
      </c>
      <c r="AJ235">
        <v>0</v>
      </c>
      <c r="AM235">
        <v>0</v>
      </c>
      <c r="AP235">
        <v>1</v>
      </c>
      <c r="AS235">
        <v>1</v>
      </c>
      <c r="AV235">
        <v>0</v>
      </c>
      <c r="AY235">
        <v>0</v>
      </c>
      <c r="BB235">
        <v>0</v>
      </c>
      <c r="BE235">
        <v>0</v>
      </c>
    </row>
    <row r="236" spans="1:57" x14ac:dyDescent="0.2">
      <c r="A236" t="s">
        <v>494</v>
      </c>
      <c r="B236">
        <v>0</v>
      </c>
      <c r="E236">
        <v>0</v>
      </c>
      <c r="H236">
        <v>0</v>
      </c>
      <c r="J236">
        <v>0</v>
      </c>
      <c r="L236">
        <v>0</v>
      </c>
      <c r="O236">
        <v>0</v>
      </c>
      <c r="R236">
        <v>0</v>
      </c>
      <c r="U236">
        <v>0</v>
      </c>
      <c r="X236">
        <v>1</v>
      </c>
      <c r="AA236">
        <v>3</v>
      </c>
      <c r="AD236">
        <v>0</v>
      </c>
      <c r="AG236">
        <v>0</v>
      </c>
      <c r="AJ236">
        <v>0</v>
      </c>
      <c r="AM236">
        <v>0</v>
      </c>
      <c r="AP236">
        <v>0</v>
      </c>
      <c r="AS236">
        <v>0</v>
      </c>
      <c r="AV236">
        <v>0</v>
      </c>
      <c r="AY236">
        <v>0</v>
      </c>
      <c r="BB236">
        <v>0</v>
      </c>
      <c r="BE236">
        <v>0</v>
      </c>
    </row>
    <row r="237" spans="1:57" x14ac:dyDescent="0.2">
      <c r="A237" t="s">
        <v>981</v>
      </c>
      <c r="B237">
        <v>0</v>
      </c>
      <c r="E237">
        <v>0</v>
      </c>
      <c r="H237">
        <v>0</v>
      </c>
      <c r="J237">
        <v>0</v>
      </c>
      <c r="L237">
        <v>0</v>
      </c>
      <c r="O237">
        <v>0</v>
      </c>
      <c r="R237">
        <v>0</v>
      </c>
      <c r="U237">
        <v>0</v>
      </c>
      <c r="X237">
        <v>0</v>
      </c>
      <c r="AA237">
        <v>0</v>
      </c>
      <c r="AD237">
        <v>0</v>
      </c>
      <c r="AG237">
        <v>0</v>
      </c>
      <c r="AJ237">
        <v>0</v>
      </c>
      <c r="AM237">
        <v>0</v>
      </c>
      <c r="AP237">
        <v>0</v>
      </c>
      <c r="AS237">
        <v>0</v>
      </c>
      <c r="AV237">
        <v>0</v>
      </c>
      <c r="AY237">
        <v>0</v>
      </c>
      <c r="BB237">
        <v>0</v>
      </c>
      <c r="BE237">
        <v>3</v>
      </c>
    </row>
    <row r="238" spans="1:57" x14ac:dyDescent="0.2">
      <c r="A238" t="s">
        <v>477</v>
      </c>
      <c r="B238">
        <v>0</v>
      </c>
      <c r="E238">
        <v>4</v>
      </c>
      <c r="H238">
        <v>0</v>
      </c>
      <c r="J238">
        <v>0</v>
      </c>
      <c r="L238">
        <v>6</v>
      </c>
      <c r="O238">
        <v>3</v>
      </c>
      <c r="R238">
        <v>0</v>
      </c>
      <c r="U238">
        <v>0</v>
      </c>
      <c r="X238">
        <v>0</v>
      </c>
      <c r="AA238">
        <v>0</v>
      </c>
      <c r="AD238">
        <v>0</v>
      </c>
      <c r="AG238">
        <v>0</v>
      </c>
      <c r="AJ238">
        <v>0</v>
      </c>
      <c r="AM238">
        <v>0</v>
      </c>
      <c r="AP238">
        <v>4</v>
      </c>
      <c r="AS238">
        <v>5</v>
      </c>
      <c r="AV238">
        <v>0</v>
      </c>
      <c r="AY238">
        <v>0</v>
      </c>
      <c r="BB238">
        <v>1</v>
      </c>
      <c r="BE238">
        <v>0</v>
      </c>
    </row>
    <row r="239" spans="1:57" x14ac:dyDescent="0.2">
      <c r="A239" t="s">
        <v>137</v>
      </c>
      <c r="B239">
        <v>0</v>
      </c>
      <c r="E239">
        <v>0</v>
      </c>
      <c r="H239">
        <v>0</v>
      </c>
      <c r="J239">
        <v>0</v>
      </c>
      <c r="L239">
        <v>0</v>
      </c>
      <c r="O239">
        <v>0</v>
      </c>
      <c r="R239">
        <v>0</v>
      </c>
      <c r="U239">
        <v>0</v>
      </c>
      <c r="X239">
        <v>0</v>
      </c>
      <c r="AA239">
        <v>0</v>
      </c>
      <c r="AD239">
        <v>0</v>
      </c>
      <c r="AG239">
        <v>0</v>
      </c>
      <c r="AJ239">
        <v>0</v>
      </c>
      <c r="AM239">
        <v>0</v>
      </c>
      <c r="AP239">
        <v>0</v>
      </c>
      <c r="AS239">
        <v>0</v>
      </c>
      <c r="AV239">
        <v>5</v>
      </c>
      <c r="AY239">
        <v>2</v>
      </c>
      <c r="BB239">
        <v>0</v>
      </c>
      <c r="BE239">
        <v>0</v>
      </c>
    </row>
    <row r="240" spans="1:57" x14ac:dyDescent="0.2">
      <c r="A240" t="s">
        <v>1076</v>
      </c>
      <c r="B240">
        <v>0</v>
      </c>
      <c r="E240">
        <v>0</v>
      </c>
      <c r="H240">
        <v>0</v>
      </c>
      <c r="J240">
        <v>0</v>
      </c>
      <c r="L240">
        <v>0</v>
      </c>
      <c r="O240">
        <v>0</v>
      </c>
      <c r="R240">
        <v>0</v>
      </c>
      <c r="U240">
        <v>0</v>
      </c>
      <c r="X240">
        <v>0</v>
      </c>
      <c r="AA240">
        <v>5</v>
      </c>
      <c r="AD240">
        <v>0</v>
      </c>
      <c r="AG240">
        <v>0</v>
      </c>
      <c r="AJ240">
        <v>0</v>
      </c>
      <c r="AM240">
        <v>0</v>
      </c>
      <c r="AP240">
        <v>0</v>
      </c>
      <c r="AS240">
        <v>0</v>
      </c>
      <c r="AV240">
        <v>0</v>
      </c>
      <c r="AY240">
        <v>0</v>
      </c>
      <c r="BB240">
        <v>0</v>
      </c>
      <c r="BE240">
        <v>0</v>
      </c>
    </row>
    <row r="241" spans="1:57" x14ac:dyDescent="0.2">
      <c r="A241" t="s">
        <v>275</v>
      </c>
      <c r="B241">
        <v>0</v>
      </c>
      <c r="E241">
        <v>0</v>
      </c>
      <c r="H241">
        <v>4</v>
      </c>
      <c r="J241">
        <v>0</v>
      </c>
      <c r="L241">
        <v>0</v>
      </c>
      <c r="O241">
        <v>0</v>
      </c>
      <c r="R241">
        <v>0</v>
      </c>
      <c r="U241">
        <v>0</v>
      </c>
      <c r="X241">
        <v>0</v>
      </c>
      <c r="AA241">
        <v>0</v>
      </c>
      <c r="AD241">
        <v>1</v>
      </c>
      <c r="AG241">
        <v>0</v>
      </c>
      <c r="AJ241">
        <v>0</v>
      </c>
      <c r="AM241">
        <v>0</v>
      </c>
      <c r="AP241">
        <v>11</v>
      </c>
      <c r="AS241">
        <v>0</v>
      </c>
      <c r="AV241">
        <v>0</v>
      </c>
      <c r="AY241">
        <v>0</v>
      </c>
      <c r="BB241">
        <v>9</v>
      </c>
      <c r="BE241">
        <v>0</v>
      </c>
    </row>
    <row r="242" spans="1:57" x14ac:dyDescent="0.2">
      <c r="A242" t="s">
        <v>982</v>
      </c>
      <c r="B242">
        <v>3</v>
      </c>
      <c r="E242">
        <v>0</v>
      </c>
      <c r="H242">
        <v>0</v>
      </c>
      <c r="J242">
        <v>0</v>
      </c>
      <c r="L242">
        <v>0</v>
      </c>
      <c r="O242">
        <v>0</v>
      </c>
      <c r="R242">
        <v>0</v>
      </c>
      <c r="U242">
        <v>0</v>
      </c>
      <c r="X242">
        <v>0</v>
      </c>
      <c r="AA242">
        <v>0</v>
      </c>
      <c r="AD242">
        <v>0</v>
      </c>
      <c r="AG242">
        <v>0</v>
      </c>
      <c r="AJ242">
        <v>0</v>
      </c>
      <c r="AM242">
        <v>0</v>
      </c>
      <c r="AP242">
        <v>0</v>
      </c>
      <c r="AS242">
        <v>0</v>
      </c>
      <c r="AV242">
        <v>0</v>
      </c>
      <c r="AY242">
        <v>0</v>
      </c>
      <c r="BB242">
        <v>0</v>
      </c>
      <c r="BE242">
        <v>0</v>
      </c>
    </row>
    <row r="243" spans="1:57" x14ac:dyDescent="0.2">
      <c r="A243" t="s">
        <v>807</v>
      </c>
      <c r="B243">
        <v>2</v>
      </c>
      <c r="E243">
        <v>0</v>
      </c>
      <c r="H243">
        <v>0</v>
      </c>
      <c r="J243">
        <v>0</v>
      </c>
      <c r="L243">
        <v>0</v>
      </c>
      <c r="O243">
        <v>0</v>
      </c>
      <c r="R243">
        <v>0</v>
      </c>
      <c r="U243">
        <v>0</v>
      </c>
      <c r="X243">
        <v>0</v>
      </c>
      <c r="AA243">
        <v>0</v>
      </c>
      <c r="AD243">
        <v>0</v>
      </c>
      <c r="AG243">
        <v>0</v>
      </c>
      <c r="AJ243">
        <v>0</v>
      </c>
      <c r="AM243">
        <v>0</v>
      </c>
      <c r="AP243">
        <v>0</v>
      </c>
      <c r="AS243">
        <v>0</v>
      </c>
      <c r="AV243">
        <v>0</v>
      </c>
      <c r="AY243">
        <v>0</v>
      </c>
      <c r="BB243">
        <v>0</v>
      </c>
      <c r="BE243">
        <v>0</v>
      </c>
    </row>
    <row r="244" spans="1:57" x14ac:dyDescent="0.2">
      <c r="A244" t="s">
        <v>983</v>
      </c>
      <c r="B244">
        <v>0</v>
      </c>
      <c r="E244">
        <v>0</v>
      </c>
      <c r="H244">
        <v>1</v>
      </c>
      <c r="J244">
        <v>0</v>
      </c>
      <c r="L244">
        <v>0</v>
      </c>
      <c r="O244">
        <v>0</v>
      </c>
      <c r="R244">
        <v>0</v>
      </c>
      <c r="U244">
        <v>0</v>
      </c>
      <c r="X244">
        <v>0</v>
      </c>
      <c r="AA244">
        <v>0</v>
      </c>
      <c r="AD244">
        <v>0</v>
      </c>
      <c r="AG244">
        <v>0</v>
      </c>
      <c r="AJ244">
        <v>0</v>
      </c>
      <c r="AM244">
        <v>0</v>
      </c>
      <c r="AP244">
        <v>0</v>
      </c>
      <c r="AS244">
        <v>0</v>
      </c>
      <c r="AV244">
        <v>0</v>
      </c>
      <c r="AY244">
        <v>0</v>
      </c>
      <c r="BB244">
        <v>0</v>
      </c>
      <c r="BE244">
        <v>0</v>
      </c>
    </row>
    <row r="245" spans="1:57" x14ac:dyDescent="0.2">
      <c r="A245" t="s">
        <v>166</v>
      </c>
      <c r="B245">
        <v>1</v>
      </c>
      <c r="E245">
        <v>0</v>
      </c>
      <c r="H245">
        <v>22</v>
      </c>
      <c r="J245">
        <v>0</v>
      </c>
      <c r="L245">
        <v>0</v>
      </c>
      <c r="O245">
        <v>0</v>
      </c>
      <c r="R245">
        <v>0</v>
      </c>
      <c r="U245">
        <v>0</v>
      </c>
      <c r="X245">
        <v>0</v>
      </c>
      <c r="AA245">
        <v>0</v>
      </c>
      <c r="AD245">
        <v>0</v>
      </c>
      <c r="AG245">
        <v>0</v>
      </c>
      <c r="AJ245">
        <v>8</v>
      </c>
      <c r="AM245">
        <v>0</v>
      </c>
      <c r="AP245">
        <v>7</v>
      </c>
      <c r="AS245">
        <v>1</v>
      </c>
      <c r="AV245">
        <v>2</v>
      </c>
      <c r="AY245">
        <v>0</v>
      </c>
      <c r="BB245">
        <v>1</v>
      </c>
      <c r="BE245">
        <v>0</v>
      </c>
    </row>
    <row r="246" spans="1:57" x14ac:dyDescent="0.2">
      <c r="A246" t="s">
        <v>661</v>
      </c>
      <c r="B246">
        <v>0</v>
      </c>
      <c r="E246">
        <v>0</v>
      </c>
      <c r="H246">
        <v>0</v>
      </c>
      <c r="J246">
        <v>0</v>
      </c>
      <c r="L246">
        <v>2</v>
      </c>
      <c r="O246">
        <v>0</v>
      </c>
      <c r="R246">
        <v>0</v>
      </c>
      <c r="U246">
        <v>0</v>
      </c>
      <c r="X246">
        <v>0</v>
      </c>
      <c r="AA246">
        <v>0</v>
      </c>
      <c r="AD246">
        <v>0</v>
      </c>
      <c r="AG246">
        <v>0</v>
      </c>
      <c r="AJ246">
        <v>0</v>
      </c>
      <c r="AM246">
        <v>0</v>
      </c>
      <c r="AP246">
        <v>0</v>
      </c>
      <c r="AS246">
        <v>0</v>
      </c>
      <c r="AV246">
        <v>0</v>
      </c>
      <c r="AY246">
        <v>0</v>
      </c>
      <c r="BB246">
        <v>0</v>
      </c>
      <c r="BE246">
        <v>0</v>
      </c>
    </row>
    <row r="247" spans="1:57" x14ac:dyDescent="0.2">
      <c r="A247" t="s">
        <v>557</v>
      </c>
      <c r="B247">
        <v>0</v>
      </c>
      <c r="E247">
        <v>0</v>
      </c>
      <c r="H247">
        <v>0</v>
      </c>
      <c r="J247">
        <v>0</v>
      </c>
      <c r="L247">
        <v>0</v>
      </c>
      <c r="O247">
        <v>0</v>
      </c>
      <c r="R247">
        <v>0</v>
      </c>
      <c r="U247">
        <v>0</v>
      </c>
      <c r="X247">
        <v>0</v>
      </c>
      <c r="AA247">
        <v>4</v>
      </c>
      <c r="AD247">
        <v>0</v>
      </c>
      <c r="AG247">
        <v>0</v>
      </c>
      <c r="AJ247">
        <v>0</v>
      </c>
      <c r="AM247">
        <v>0</v>
      </c>
      <c r="AP247">
        <v>0</v>
      </c>
      <c r="AS247">
        <v>0</v>
      </c>
      <c r="AV247">
        <v>0</v>
      </c>
      <c r="AY247">
        <v>0</v>
      </c>
      <c r="BB247">
        <v>0</v>
      </c>
      <c r="BE247">
        <v>0</v>
      </c>
    </row>
    <row r="248" spans="1:57" x14ac:dyDescent="0.2">
      <c r="A248" t="s">
        <v>1077</v>
      </c>
      <c r="B248">
        <v>0</v>
      </c>
      <c r="E248">
        <v>0</v>
      </c>
      <c r="H248">
        <v>0</v>
      </c>
      <c r="J248">
        <v>0</v>
      </c>
      <c r="L248">
        <v>0</v>
      </c>
      <c r="O248">
        <v>0</v>
      </c>
      <c r="R248">
        <v>0</v>
      </c>
      <c r="U248">
        <v>0</v>
      </c>
      <c r="X248">
        <v>0</v>
      </c>
      <c r="AA248">
        <v>4</v>
      </c>
      <c r="AD248">
        <v>0</v>
      </c>
      <c r="AG248">
        <v>0</v>
      </c>
      <c r="AJ248">
        <v>0</v>
      </c>
      <c r="AM248">
        <v>0</v>
      </c>
      <c r="AP248">
        <v>0</v>
      </c>
      <c r="AS248">
        <v>0</v>
      </c>
      <c r="AV248">
        <v>0</v>
      </c>
      <c r="AY248">
        <v>0</v>
      </c>
      <c r="BB248">
        <v>0</v>
      </c>
      <c r="BE248">
        <v>0</v>
      </c>
    </row>
    <row r="249" spans="1:57" x14ac:dyDescent="0.2">
      <c r="A249" t="s">
        <v>158</v>
      </c>
      <c r="B249">
        <v>4</v>
      </c>
      <c r="E249">
        <v>11</v>
      </c>
      <c r="H249">
        <v>0</v>
      </c>
      <c r="J249">
        <v>0</v>
      </c>
      <c r="L249">
        <v>0</v>
      </c>
      <c r="O249">
        <v>0</v>
      </c>
      <c r="R249">
        <v>0</v>
      </c>
      <c r="U249">
        <v>0</v>
      </c>
      <c r="X249">
        <v>0</v>
      </c>
      <c r="AA249">
        <v>0</v>
      </c>
      <c r="AD249">
        <v>0</v>
      </c>
      <c r="AG249">
        <v>0</v>
      </c>
      <c r="AJ249">
        <v>0</v>
      </c>
      <c r="AM249">
        <v>0</v>
      </c>
      <c r="AP249">
        <v>0</v>
      </c>
      <c r="AS249">
        <v>0</v>
      </c>
      <c r="AV249">
        <v>16</v>
      </c>
      <c r="AY249">
        <v>5</v>
      </c>
      <c r="BB249">
        <v>0</v>
      </c>
      <c r="BE249">
        <v>0</v>
      </c>
    </row>
    <row r="250" spans="1:57" x14ac:dyDescent="0.2">
      <c r="A250" t="s">
        <v>967</v>
      </c>
      <c r="B250">
        <v>0</v>
      </c>
      <c r="E250">
        <v>0</v>
      </c>
      <c r="H250">
        <v>0</v>
      </c>
      <c r="J250">
        <v>0</v>
      </c>
      <c r="L250">
        <v>0</v>
      </c>
      <c r="O250">
        <v>0</v>
      </c>
      <c r="R250">
        <v>0</v>
      </c>
      <c r="U250">
        <v>0</v>
      </c>
      <c r="X250">
        <v>0</v>
      </c>
      <c r="AA250">
        <v>0</v>
      </c>
      <c r="AD250">
        <v>0</v>
      </c>
      <c r="AG250">
        <v>0</v>
      </c>
      <c r="AJ250">
        <v>0</v>
      </c>
      <c r="AM250">
        <v>0</v>
      </c>
      <c r="AP250">
        <v>0</v>
      </c>
      <c r="AS250">
        <v>0</v>
      </c>
      <c r="AV250">
        <v>0</v>
      </c>
      <c r="AY250">
        <v>0</v>
      </c>
      <c r="BB250">
        <v>0</v>
      </c>
      <c r="BE250">
        <v>1</v>
      </c>
    </row>
    <row r="251" spans="1:57" x14ac:dyDescent="0.2">
      <c r="A251" t="s">
        <v>984</v>
      </c>
      <c r="B251">
        <v>0</v>
      </c>
      <c r="E251">
        <v>0</v>
      </c>
      <c r="H251">
        <v>1</v>
      </c>
      <c r="J251">
        <v>0</v>
      </c>
      <c r="L251">
        <v>0</v>
      </c>
      <c r="O251">
        <v>0</v>
      </c>
      <c r="R251">
        <v>0</v>
      </c>
      <c r="U251">
        <v>0</v>
      </c>
      <c r="X251">
        <v>0</v>
      </c>
      <c r="AA251">
        <v>0</v>
      </c>
      <c r="AD251">
        <v>0</v>
      </c>
      <c r="AG251">
        <v>0</v>
      </c>
      <c r="AJ251">
        <v>0</v>
      </c>
      <c r="AM251">
        <v>0</v>
      </c>
      <c r="AP251">
        <v>0</v>
      </c>
      <c r="AS251">
        <v>0</v>
      </c>
      <c r="AV251">
        <v>0</v>
      </c>
      <c r="AY251">
        <v>0</v>
      </c>
      <c r="BB251">
        <v>0</v>
      </c>
      <c r="BE251">
        <v>0</v>
      </c>
    </row>
    <row r="252" spans="1:57" x14ac:dyDescent="0.2">
      <c r="A252" t="s">
        <v>985</v>
      </c>
      <c r="B252">
        <v>8</v>
      </c>
      <c r="E252">
        <v>0</v>
      </c>
      <c r="H252">
        <v>3</v>
      </c>
      <c r="J252">
        <v>0</v>
      </c>
      <c r="L252">
        <v>0</v>
      </c>
      <c r="O252">
        <v>0</v>
      </c>
      <c r="R252">
        <v>0</v>
      </c>
      <c r="U252">
        <v>0</v>
      </c>
      <c r="X252">
        <v>0</v>
      </c>
      <c r="AA252">
        <v>0</v>
      </c>
      <c r="AD252">
        <v>0</v>
      </c>
      <c r="AG252">
        <v>0</v>
      </c>
      <c r="AJ252">
        <v>0</v>
      </c>
      <c r="AM252">
        <v>0</v>
      </c>
      <c r="AP252">
        <v>0</v>
      </c>
      <c r="AS252">
        <v>0</v>
      </c>
      <c r="AV252">
        <v>0</v>
      </c>
      <c r="AY252">
        <v>0</v>
      </c>
      <c r="BB252">
        <v>0</v>
      </c>
      <c r="BE252">
        <v>0</v>
      </c>
    </row>
    <row r="253" spans="1:57" x14ac:dyDescent="0.2">
      <c r="A253" t="s">
        <v>136</v>
      </c>
      <c r="B253">
        <v>0</v>
      </c>
      <c r="E253">
        <v>0</v>
      </c>
      <c r="H253">
        <v>0</v>
      </c>
      <c r="J253">
        <v>0</v>
      </c>
      <c r="L253">
        <v>0</v>
      </c>
      <c r="O253">
        <v>0</v>
      </c>
      <c r="R253">
        <v>0</v>
      </c>
      <c r="U253">
        <v>0</v>
      </c>
      <c r="X253">
        <v>0</v>
      </c>
      <c r="AA253">
        <v>0</v>
      </c>
      <c r="AD253">
        <v>0</v>
      </c>
      <c r="AG253">
        <v>0</v>
      </c>
      <c r="AJ253">
        <v>0</v>
      </c>
      <c r="AM253">
        <v>0</v>
      </c>
      <c r="AP253">
        <v>0</v>
      </c>
      <c r="AS253">
        <v>0</v>
      </c>
      <c r="AV253">
        <v>1</v>
      </c>
      <c r="AY253">
        <v>2</v>
      </c>
      <c r="BB253">
        <v>0</v>
      </c>
      <c r="BE253">
        <v>0</v>
      </c>
    </row>
    <row r="254" spans="1:57" x14ac:dyDescent="0.2">
      <c r="A254" t="s">
        <v>273</v>
      </c>
      <c r="B254">
        <v>17</v>
      </c>
      <c r="E254">
        <v>0</v>
      </c>
      <c r="H254">
        <v>18</v>
      </c>
      <c r="J254">
        <v>0</v>
      </c>
      <c r="L254">
        <v>8</v>
      </c>
      <c r="O254">
        <v>0</v>
      </c>
      <c r="R254">
        <v>0</v>
      </c>
      <c r="U254">
        <v>0</v>
      </c>
      <c r="X254">
        <v>0</v>
      </c>
      <c r="AA254">
        <v>0</v>
      </c>
      <c r="AD254">
        <v>0</v>
      </c>
      <c r="AG254">
        <v>0</v>
      </c>
      <c r="AJ254">
        <v>0</v>
      </c>
      <c r="AM254">
        <v>0</v>
      </c>
      <c r="AP254">
        <v>2</v>
      </c>
      <c r="AS254">
        <v>0</v>
      </c>
      <c r="AV254">
        <v>0</v>
      </c>
      <c r="AY254">
        <v>0</v>
      </c>
      <c r="BB254">
        <v>0</v>
      </c>
      <c r="BE254">
        <v>0</v>
      </c>
    </row>
    <row r="255" spans="1:57" x14ac:dyDescent="0.2">
      <c r="A255" t="s">
        <v>160</v>
      </c>
      <c r="B255">
        <v>0</v>
      </c>
      <c r="E255">
        <v>0</v>
      </c>
      <c r="H255">
        <v>0</v>
      </c>
      <c r="J255">
        <v>0</v>
      </c>
      <c r="L255">
        <v>0</v>
      </c>
      <c r="O255">
        <v>0</v>
      </c>
      <c r="R255">
        <v>0</v>
      </c>
      <c r="U255">
        <v>0</v>
      </c>
      <c r="X255">
        <v>0</v>
      </c>
      <c r="AA255">
        <v>0</v>
      </c>
      <c r="AD255">
        <v>0</v>
      </c>
      <c r="AG255">
        <v>0</v>
      </c>
      <c r="AJ255">
        <v>0</v>
      </c>
      <c r="AM255">
        <v>0</v>
      </c>
      <c r="AP255">
        <v>0</v>
      </c>
      <c r="AS255">
        <v>0</v>
      </c>
      <c r="AV255">
        <v>12</v>
      </c>
      <c r="AY255">
        <v>0</v>
      </c>
      <c r="BB255">
        <v>0</v>
      </c>
      <c r="BE255">
        <v>0</v>
      </c>
    </row>
    <row r="256" spans="1:57" x14ac:dyDescent="0.2">
      <c r="A256" t="s">
        <v>274</v>
      </c>
      <c r="B256">
        <v>6</v>
      </c>
      <c r="E256">
        <v>0</v>
      </c>
      <c r="H256">
        <v>0</v>
      </c>
      <c r="J256">
        <v>0</v>
      </c>
      <c r="L256">
        <v>0</v>
      </c>
      <c r="O256">
        <v>0</v>
      </c>
      <c r="R256">
        <v>0</v>
      </c>
      <c r="U256">
        <v>0</v>
      </c>
      <c r="X256">
        <v>0</v>
      </c>
      <c r="AA256">
        <v>0</v>
      </c>
      <c r="AD256">
        <v>0</v>
      </c>
      <c r="AG256">
        <v>0</v>
      </c>
      <c r="AJ256">
        <v>0</v>
      </c>
      <c r="AM256">
        <v>0</v>
      </c>
      <c r="AP256">
        <v>0</v>
      </c>
      <c r="AS256">
        <v>0</v>
      </c>
      <c r="AV256">
        <v>0</v>
      </c>
      <c r="AY256">
        <v>0</v>
      </c>
      <c r="BB256">
        <v>0</v>
      </c>
      <c r="BE256">
        <v>0</v>
      </c>
    </row>
    <row r="257" spans="1:57" x14ac:dyDescent="0.2">
      <c r="A257" t="s">
        <v>894</v>
      </c>
      <c r="B257">
        <v>0</v>
      </c>
      <c r="E257">
        <v>0</v>
      </c>
      <c r="H257">
        <v>0</v>
      </c>
      <c r="J257">
        <v>0</v>
      </c>
      <c r="L257">
        <v>0</v>
      </c>
      <c r="O257">
        <v>0</v>
      </c>
      <c r="R257">
        <v>0</v>
      </c>
      <c r="U257">
        <v>0</v>
      </c>
      <c r="X257">
        <v>0</v>
      </c>
      <c r="AA257">
        <v>0</v>
      </c>
      <c r="AD257">
        <v>0</v>
      </c>
      <c r="AG257">
        <v>0</v>
      </c>
      <c r="AJ257">
        <v>0</v>
      </c>
      <c r="AM257">
        <v>0</v>
      </c>
      <c r="AP257">
        <v>0</v>
      </c>
      <c r="AS257">
        <v>0</v>
      </c>
      <c r="AV257">
        <v>0</v>
      </c>
      <c r="AY257">
        <v>0</v>
      </c>
      <c r="BB257">
        <v>0</v>
      </c>
      <c r="BE257">
        <v>6</v>
      </c>
    </row>
    <row r="258" spans="1:57" x14ac:dyDescent="0.2">
      <c r="A258" t="s">
        <v>550</v>
      </c>
      <c r="B258">
        <v>0</v>
      </c>
      <c r="E258">
        <v>0</v>
      </c>
      <c r="H258">
        <v>0</v>
      </c>
      <c r="J258">
        <v>0</v>
      </c>
      <c r="L258">
        <v>0</v>
      </c>
      <c r="O258">
        <v>0</v>
      </c>
      <c r="R258">
        <v>0</v>
      </c>
      <c r="U258">
        <v>0</v>
      </c>
      <c r="X258">
        <v>0</v>
      </c>
      <c r="AA258">
        <v>0</v>
      </c>
      <c r="AD258">
        <v>0</v>
      </c>
      <c r="AG258">
        <v>0</v>
      </c>
      <c r="AJ258">
        <v>0</v>
      </c>
      <c r="AM258">
        <v>0</v>
      </c>
      <c r="AP258">
        <v>0</v>
      </c>
      <c r="AS258">
        <v>0</v>
      </c>
      <c r="AV258">
        <v>0</v>
      </c>
      <c r="AY258">
        <v>0</v>
      </c>
      <c r="BB258">
        <v>0</v>
      </c>
      <c r="BE258">
        <v>6</v>
      </c>
    </row>
    <row r="259" spans="1:57" x14ac:dyDescent="0.2">
      <c r="A259" t="s">
        <v>509</v>
      </c>
      <c r="B259">
        <v>0</v>
      </c>
      <c r="E259">
        <v>0</v>
      </c>
      <c r="H259">
        <v>0</v>
      </c>
      <c r="J259">
        <v>0</v>
      </c>
      <c r="L259">
        <v>0</v>
      </c>
      <c r="O259">
        <v>0</v>
      </c>
      <c r="R259">
        <v>0</v>
      </c>
      <c r="U259">
        <v>0</v>
      </c>
      <c r="X259">
        <v>0</v>
      </c>
      <c r="AA259">
        <v>1</v>
      </c>
      <c r="AD259">
        <v>0</v>
      </c>
      <c r="AG259">
        <v>0</v>
      </c>
      <c r="AJ259">
        <v>0</v>
      </c>
      <c r="AM259">
        <v>0</v>
      </c>
      <c r="AP259">
        <v>0</v>
      </c>
      <c r="AS259">
        <v>0</v>
      </c>
      <c r="AV259">
        <v>0</v>
      </c>
      <c r="AY259">
        <v>0</v>
      </c>
      <c r="BB259">
        <v>0</v>
      </c>
      <c r="BE259">
        <v>0</v>
      </c>
    </row>
    <row r="260" spans="1:57" x14ac:dyDescent="0.2">
      <c r="A260" t="s">
        <v>986</v>
      </c>
      <c r="B260">
        <v>0</v>
      </c>
      <c r="E260">
        <v>0</v>
      </c>
      <c r="H260">
        <v>0</v>
      </c>
      <c r="J260">
        <v>0</v>
      </c>
      <c r="L260">
        <v>0</v>
      </c>
      <c r="O260">
        <v>0</v>
      </c>
      <c r="R260">
        <v>0</v>
      </c>
      <c r="U260">
        <v>0</v>
      </c>
      <c r="X260">
        <v>0</v>
      </c>
      <c r="AA260">
        <v>0</v>
      </c>
      <c r="AD260">
        <v>1</v>
      </c>
      <c r="AG260">
        <v>1</v>
      </c>
      <c r="AJ260">
        <v>0</v>
      </c>
      <c r="AM260">
        <v>0</v>
      </c>
      <c r="AP260">
        <v>0</v>
      </c>
      <c r="AS260">
        <v>0</v>
      </c>
      <c r="AV260">
        <v>0</v>
      </c>
      <c r="AY260">
        <v>0</v>
      </c>
      <c r="BB260">
        <v>0</v>
      </c>
      <c r="BE260">
        <v>0</v>
      </c>
    </row>
    <row r="261" spans="1:57" x14ac:dyDescent="0.2">
      <c r="A261" t="s">
        <v>319</v>
      </c>
      <c r="B261">
        <v>2</v>
      </c>
      <c r="E261">
        <v>0</v>
      </c>
      <c r="H261">
        <v>20</v>
      </c>
      <c r="J261">
        <v>0</v>
      </c>
      <c r="L261">
        <v>0</v>
      </c>
      <c r="O261">
        <v>0</v>
      </c>
      <c r="R261">
        <v>0</v>
      </c>
      <c r="U261">
        <v>0</v>
      </c>
      <c r="X261">
        <v>0</v>
      </c>
      <c r="AA261">
        <v>0</v>
      </c>
      <c r="AD261">
        <v>0</v>
      </c>
      <c r="AG261">
        <v>0</v>
      </c>
      <c r="AJ261">
        <v>4</v>
      </c>
      <c r="AM261">
        <v>0</v>
      </c>
      <c r="AP261">
        <v>2</v>
      </c>
      <c r="AS261">
        <v>0</v>
      </c>
      <c r="AV261">
        <v>0</v>
      </c>
      <c r="AY261">
        <v>0</v>
      </c>
      <c r="BB261">
        <v>0</v>
      </c>
      <c r="BE261">
        <v>0</v>
      </c>
    </row>
    <row r="262" spans="1:57" x14ac:dyDescent="0.2">
      <c r="A262" t="s">
        <v>511</v>
      </c>
      <c r="B262">
        <v>0</v>
      </c>
      <c r="E262">
        <v>0</v>
      </c>
      <c r="H262">
        <v>0</v>
      </c>
      <c r="J262">
        <v>0</v>
      </c>
      <c r="L262">
        <v>0</v>
      </c>
      <c r="O262">
        <v>0</v>
      </c>
      <c r="R262">
        <v>0</v>
      </c>
      <c r="U262">
        <v>0</v>
      </c>
      <c r="X262">
        <v>0</v>
      </c>
      <c r="AA262">
        <v>1</v>
      </c>
      <c r="AD262">
        <v>0</v>
      </c>
      <c r="AG262">
        <v>0</v>
      </c>
      <c r="AJ262">
        <v>0</v>
      </c>
      <c r="AM262">
        <v>0</v>
      </c>
      <c r="AP262">
        <v>0</v>
      </c>
      <c r="AS262">
        <v>0</v>
      </c>
      <c r="AV262">
        <v>0</v>
      </c>
      <c r="AY262">
        <v>0</v>
      </c>
      <c r="BB262">
        <v>0</v>
      </c>
      <c r="BE262">
        <v>0</v>
      </c>
    </row>
    <row r="263" spans="1:57" x14ac:dyDescent="0.2">
      <c r="A263" t="s">
        <v>594</v>
      </c>
      <c r="B263">
        <v>4</v>
      </c>
      <c r="E263">
        <v>0</v>
      </c>
      <c r="H263">
        <v>0</v>
      </c>
      <c r="J263">
        <v>0</v>
      </c>
      <c r="L263">
        <v>0</v>
      </c>
      <c r="O263">
        <v>0</v>
      </c>
      <c r="R263">
        <v>0</v>
      </c>
      <c r="U263">
        <v>0</v>
      </c>
      <c r="X263">
        <v>0</v>
      </c>
      <c r="AA263">
        <v>0</v>
      </c>
      <c r="AD263">
        <v>0</v>
      </c>
      <c r="AG263">
        <v>0</v>
      </c>
      <c r="AJ263">
        <v>0</v>
      </c>
      <c r="AM263">
        <v>0</v>
      </c>
      <c r="AP263">
        <v>0</v>
      </c>
      <c r="AS263">
        <v>0</v>
      </c>
      <c r="AV263">
        <v>0</v>
      </c>
      <c r="AY263">
        <v>0</v>
      </c>
      <c r="BB263">
        <v>0</v>
      </c>
      <c r="BE263">
        <v>0</v>
      </c>
    </row>
    <row r="264" spans="1:57" x14ac:dyDescent="0.2">
      <c r="A264" t="s">
        <v>1078</v>
      </c>
      <c r="B264">
        <v>0</v>
      </c>
      <c r="E264">
        <v>17</v>
      </c>
      <c r="H264">
        <v>0</v>
      </c>
      <c r="J264">
        <v>16</v>
      </c>
      <c r="L264">
        <v>0</v>
      </c>
      <c r="O264">
        <v>0</v>
      </c>
      <c r="R264">
        <v>0</v>
      </c>
      <c r="U264">
        <v>0</v>
      </c>
      <c r="X264">
        <v>0</v>
      </c>
      <c r="AA264">
        <v>0</v>
      </c>
      <c r="AD264">
        <v>0</v>
      </c>
      <c r="AG264">
        <v>0</v>
      </c>
      <c r="AJ264">
        <v>0</v>
      </c>
      <c r="AM264">
        <v>0</v>
      </c>
      <c r="AP264">
        <v>7</v>
      </c>
      <c r="AS264">
        <v>16</v>
      </c>
      <c r="AV264">
        <v>18</v>
      </c>
      <c r="AY264">
        <v>0</v>
      </c>
      <c r="BB264">
        <v>0</v>
      </c>
      <c r="BE264">
        <v>0</v>
      </c>
    </row>
    <row r="265" spans="1:57" x14ac:dyDescent="0.2">
      <c r="A265" t="s">
        <v>484</v>
      </c>
      <c r="B265">
        <v>0</v>
      </c>
      <c r="E265">
        <v>0</v>
      </c>
      <c r="H265">
        <v>7</v>
      </c>
      <c r="J265">
        <v>0</v>
      </c>
      <c r="L265">
        <v>4</v>
      </c>
      <c r="O265">
        <v>0</v>
      </c>
      <c r="R265">
        <v>0</v>
      </c>
      <c r="U265">
        <v>0</v>
      </c>
      <c r="X265">
        <v>0</v>
      </c>
      <c r="AA265">
        <v>0</v>
      </c>
      <c r="AD265">
        <v>0</v>
      </c>
      <c r="AG265">
        <v>0</v>
      </c>
      <c r="AJ265">
        <v>2</v>
      </c>
      <c r="AM265">
        <v>0</v>
      </c>
      <c r="AP265">
        <v>0</v>
      </c>
      <c r="AS265">
        <v>0</v>
      </c>
      <c r="AV265">
        <v>0</v>
      </c>
      <c r="AY265">
        <v>0</v>
      </c>
      <c r="BB265">
        <v>0</v>
      </c>
      <c r="BE265">
        <v>0</v>
      </c>
    </row>
    <row r="266" spans="1:57" x14ac:dyDescent="0.2">
      <c r="A266" t="s">
        <v>185</v>
      </c>
      <c r="B266">
        <v>0</v>
      </c>
      <c r="E266">
        <v>2</v>
      </c>
      <c r="H266">
        <v>0</v>
      </c>
      <c r="J266">
        <v>0</v>
      </c>
      <c r="L266">
        <v>0</v>
      </c>
      <c r="O266">
        <v>6</v>
      </c>
      <c r="R266">
        <v>0</v>
      </c>
      <c r="U266">
        <v>0</v>
      </c>
      <c r="X266">
        <v>0</v>
      </c>
      <c r="AA266">
        <v>0</v>
      </c>
      <c r="AD266">
        <v>6</v>
      </c>
      <c r="AG266">
        <v>5</v>
      </c>
      <c r="AJ266">
        <v>0</v>
      </c>
      <c r="AM266">
        <v>3</v>
      </c>
      <c r="AP266">
        <v>7</v>
      </c>
      <c r="AS266">
        <v>0</v>
      </c>
      <c r="AV266">
        <v>0</v>
      </c>
      <c r="AY266">
        <v>0</v>
      </c>
      <c r="BB266">
        <v>0</v>
      </c>
      <c r="BE266">
        <v>0</v>
      </c>
    </row>
    <row r="267" spans="1:57" x14ac:dyDescent="0.2">
      <c r="A267" t="s">
        <v>1079</v>
      </c>
      <c r="B267">
        <v>12</v>
      </c>
      <c r="E267">
        <v>8</v>
      </c>
      <c r="H267">
        <v>1</v>
      </c>
      <c r="J267">
        <v>5</v>
      </c>
      <c r="L267">
        <v>4</v>
      </c>
      <c r="O267">
        <v>0</v>
      </c>
      <c r="R267">
        <v>0</v>
      </c>
      <c r="U267">
        <v>0</v>
      </c>
      <c r="X267">
        <v>0</v>
      </c>
      <c r="AA267">
        <v>0</v>
      </c>
      <c r="AD267">
        <v>1</v>
      </c>
      <c r="AG267">
        <v>1</v>
      </c>
      <c r="AJ267">
        <v>9</v>
      </c>
      <c r="AM267">
        <v>0</v>
      </c>
      <c r="AP267">
        <v>1</v>
      </c>
      <c r="AS267">
        <v>0</v>
      </c>
      <c r="AV267">
        <v>18</v>
      </c>
      <c r="AY267">
        <v>3</v>
      </c>
      <c r="BB267">
        <v>1</v>
      </c>
      <c r="BE267">
        <v>4</v>
      </c>
    </row>
    <row r="268" spans="1:57" x14ac:dyDescent="0.2">
      <c r="A268" t="s">
        <v>565</v>
      </c>
      <c r="B268">
        <v>3</v>
      </c>
      <c r="E268">
        <v>0</v>
      </c>
      <c r="H268">
        <v>15</v>
      </c>
      <c r="J268">
        <v>0</v>
      </c>
      <c r="L268">
        <v>0</v>
      </c>
      <c r="O268">
        <v>0</v>
      </c>
      <c r="R268">
        <v>0</v>
      </c>
      <c r="U268">
        <v>0</v>
      </c>
      <c r="X268">
        <v>0</v>
      </c>
      <c r="AA268">
        <v>0</v>
      </c>
      <c r="AD268">
        <v>0</v>
      </c>
      <c r="AG268">
        <v>0</v>
      </c>
      <c r="AJ268">
        <v>0</v>
      </c>
      <c r="AM268">
        <v>0</v>
      </c>
      <c r="AP268">
        <v>3</v>
      </c>
      <c r="AS268">
        <v>3</v>
      </c>
      <c r="AV268">
        <v>0</v>
      </c>
      <c r="AY268">
        <v>0</v>
      </c>
      <c r="BB268">
        <v>0</v>
      </c>
      <c r="BE268">
        <v>1</v>
      </c>
    </row>
    <row r="269" spans="1:57" x14ac:dyDescent="0.2">
      <c r="A269" t="s">
        <v>556</v>
      </c>
      <c r="B269">
        <v>4</v>
      </c>
      <c r="E269">
        <v>1</v>
      </c>
      <c r="H269">
        <v>2</v>
      </c>
      <c r="J269">
        <v>1</v>
      </c>
      <c r="L269">
        <v>0</v>
      </c>
      <c r="O269">
        <v>0</v>
      </c>
      <c r="R269">
        <v>0</v>
      </c>
      <c r="U269">
        <v>0</v>
      </c>
      <c r="X269">
        <v>0</v>
      </c>
      <c r="AA269">
        <v>0</v>
      </c>
      <c r="AD269">
        <v>0</v>
      </c>
      <c r="AG269">
        <v>0</v>
      </c>
      <c r="AJ269">
        <v>7</v>
      </c>
      <c r="AM269">
        <v>0</v>
      </c>
      <c r="AP269">
        <v>7</v>
      </c>
      <c r="AS269">
        <v>3</v>
      </c>
      <c r="AV269">
        <v>3</v>
      </c>
      <c r="AY269">
        <v>0</v>
      </c>
      <c r="BB269">
        <v>2</v>
      </c>
      <c r="BE269">
        <v>0</v>
      </c>
    </row>
    <row r="270" spans="1:57" x14ac:dyDescent="0.2">
      <c r="A270" t="s">
        <v>299</v>
      </c>
      <c r="B270">
        <v>0</v>
      </c>
      <c r="E270">
        <v>0</v>
      </c>
      <c r="H270">
        <v>0</v>
      </c>
      <c r="J270">
        <v>0</v>
      </c>
      <c r="L270">
        <v>0</v>
      </c>
      <c r="O270">
        <v>0</v>
      </c>
      <c r="R270">
        <v>0</v>
      </c>
      <c r="U270">
        <v>0</v>
      </c>
      <c r="X270">
        <v>0</v>
      </c>
      <c r="AA270">
        <v>0</v>
      </c>
      <c r="AD270">
        <v>0</v>
      </c>
      <c r="AG270">
        <v>0</v>
      </c>
      <c r="AJ270">
        <v>0</v>
      </c>
      <c r="AM270">
        <v>0</v>
      </c>
      <c r="AP270">
        <v>1</v>
      </c>
      <c r="AS270">
        <v>0</v>
      </c>
      <c r="AV270">
        <v>0</v>
      </c>
      <c r="AY270">
        <v>0</v>
      </c>
      <c r="BB270">
        <v>0</v>
      </c>
      <c r="BE270">
        <v>0</v>
      </c>
    </row>
    <row r="271" spans="1:57" x14ac:dyDescent="0.2">
      <c r="A271" t="s">
        <v>492</v>
      </c>
      <c r="B271">
        <v>0</v>
      </c>
      <c r="E271">
        <v>0</v>
      </c>
      <c r="H271">
        <v>0</v>
      </c>
      <c r="J271">
        <v>0</v>
      </c>
      <c r="L271">
        <v>0</v>
      </c>
      <c r="O271">
        <v>0</v>
      </c>
      <c r="R271">
        <v>0</v>
      </c>
      <c r="U271">
        <v>0</v>
      </c>
      <c r="X271">
        <v>2</v>
      </c>
      <c r="AA271">
        <v>0</v>
      </c>
      <c r="AD271">
        <v>0</v>
      </c>
      <c r="AG271">
        <v>0</v>
      </c>
      <c r="AJ271">
        <v>0</v>
      </c>
      <c r="AM271">
        <v>0</v>
      </c>
      <c r="AP271">
        <v>0</v>
      </c>
      <c r="AS271">
        <v>0</v>
      </c>
      <c r="AV271">
        <v>0</v>
      </c>
      <c r="AY271">
        <v>0</v>
      </c>
      <c r="BB271">
        <v>0</v>
      </c>
      <c r="BE271">
        <v>0</v>
      </c>
    </row>
    <row r="272" spans="1:57" x14ac:dyDescent="0.2">
      <c r="A272" t="s">
        <v>143</v>
      </c>
      <c r="B272">
        <v>0</v>
      </c>
      <c r="E272">
        <v>0</v>
      </c>
      <c r="H272">
        <v>0</v>
      </c>
      <c r="J272">
        <v>0</v>
      </c>
      <c r="L272">
        <v>0</v>
      </c>
      <c r="O272">
        <v>0</v>
      </c>
      <c r="R272">
        <v>0</v>
      </c>
      <c r="U272">
        <v>0</v>
      </c>
      <c r="X272">
        <v>0</v>
      </c>
      <c r="AA272">
        <v>0</v>
      </c>
      <c r="AD272">
        <v>0</v>
      </c>
      <c r="AG272">
        <v>0</v>
      </c>
      <c r="AJ272">
        <v>0</v>
      </c>
      <c r="AM272">
        <v>0</v>
      </c>
      <c r="AP272">
        <v>1</v>
      </c>
      <c r="AS272">
        <v>2</v>
      </c>
      <c r="AV272">
        <v>1</v>
      </c>
      <c r="AY272">
        <v>3</v>
      </c>
      <c r="BB272">
        <v>0</v>
      </c>
      <c r="BE272">
        <v>0</v>
      </c>
    </row>
    <row r="273" spans="1:57" x14ac:dyDescent="0.2">
      <c r="A273" t="s">
        <v>479</v>
      </c>
      <c r="B273">
        <v>0</v>
      </c>
      <c r="E273">
        <v>0</v>
      </c>
      <c r="H273">
        <v>0</v>
      </c>
      <c r="J273">
        <v>0</v>
      </c>
      <c r="L273">
        <v>20</v>
      </c>
      <c r="O273">
        <v>11</v>
      </c>
      <c r="R273">
        <v>0</v>
      </c>
      <c r="U273">
        <v>0</v>
      </c>
      <c r="X273">
        <v>0</v>
      </c>
      <c r="AA273">
        <v>0</v>
      </c>
      <c r="AD273">
        <v>2</v>
      </c>
      <c r="AG273">
        <v>0</v>
      </c>
      <c r="AJ273">
        <v>0</v>
      </c>
      <c r="AM273">
        <v>0</v>
      </c>
      <c r="AP273">
        <v>0</v>
      </c>
      <c r="AS273">
        <v>0</v>
      </c>
      <c r="AV273">
        <v>0</v>
      </c>
      <c r="AY273">
        <v>4</v>
      </c>
      <c r="BB273">
        <v>2</v>
      </c>
      <c r="BE273">
        <v>3</v>
      </c>
    </row>
    <row r="274" spans="1:57" x14ac:dyDescent="0.2">
      <c r="A274" t="s">
        <v>987</v>
      </c>
      <c r="B274">
        <v>0</v>
      </c>
      <c r="E274">
        <v>0</v>
      </c>
      <c r="H274">
        <v>0</v>
      </c>
      <c r="J274">
        <v>0</v>
      </c>
      <c r="L274">
        <v>0</v>
      </c>
      <c r="O274">
        <v>0</v>
      </c>
      <c r="R274">
        <v>0</v>
      </c>
      <c r="U274">
        <v>0</v>
      </c>
      <c r="X274">
        <v>0</v>
      </c>
      <c r="AA274">
        <v>0</v>
      </c>
      <c r="AD274">
        <v>0</v>
      </c>
      <c r="AG274">
        <v>0</v>
      </c>
      <c r="AJ274">
        <v>0</v>
      </c>
      <c r="AM274">
        <v>0</v>
      </c>
      <c r="AP274">
        <v>0</v>
      </c>
      <c r="AS274">
        <v>0</v>
      </c>
      <c r="AV274">
        <v>0</v>
      </c>
      <c r="AY274">
        <v>1</v>
      </c>
      <c r="BB274">
        <v>0</v>
      </c>
      <c r="BE274">
        <v>0</v>
      </c>
    </row>
    <row r="275" spans="1:57" x14ac:dyDescent="0.2">
      <c r="A275" t="s">
        <v>488</v>
      </c>
      <c r="B275">
        <v>14</v>
      </c>
      <c r="E275">
        <v>0</v>
      </c>
      <c r="H275">
        <v>0</v>
      </c>
      <c r="J275">
        <v>0</v>
      </c>
      <c r="L275">
        <v>1</v>
      </c>
      <c r="O275">
        <v>3</v>
      </c>
      <c r="R275">
        <v>0</v>
      </c>
      <c r="U275">
        <v>0</v>
      </c>
      <c r="X275">
        <v>0</v>
      </c>
      <c r="AA275">
        <v>0</v>
      </c>
      <c r="AD275">
        <v>1</v>
      </c>
      <c r="AG275">
        <v>0</v>
      </c>
      <c r="AJ275">
        <v>12</v>
      </c>
      <c r="AM275">
        <v>0</v>
      </c>
      <c r="AP275">
        <v>0</v>
      </c>
      <c r="AS275">
        <v>0</v>
      </c>
      <c r="AV275">
        <v>0</v>
      </c>
      <c r="AY275">
        <v>0</v>
      </c>
      <c r="BB275">
        <v>0</v>
      </c>
      <c r="BE275">
        <v>0</v>
      </c>
    </row>
    <row r="276" spans="1:57" x14ac:dyDescent="0.2">
      <c r="A276" t="s">
        <v>297</v>
      </c>
      <c r="B276">
        <v>2</v>
      </c>
      <c r="E276">
        <v>0</v>
      </c>
      <c r="H276">
        <v>12</v>
      </c>
      <c r="J276">
        <v>0</v>
      </c>
      <c r="L276">
        <v>0</v>
      </c>
      <c r="O276">
        <v>0</v>
      </c>
      <c r="R276">
        <v>0</v>
      </c>
      <c r="U276">
        <v>0</v>
      </c>
      <c r="X276">
        <v>0</v>
      </c>
      <c r="AA276">
        <v>0</v>
      </c>
      <c r="AD276">
        <v>0</v>
      </c>
      <c r="AG276">
        <v>0</v>
      </c>
      <c r="AJ276">
        <v>9</v>
      </c>
      <c r="AM276">
        <v>0</v>
      </c>
      <c r="AP276">
        <v>0</v>
      </c>
      <c r="AS276">
        <v>0</v>
      </c>
      <c r="AV276">
        <v>0</v>
      </c>
      <c r="AY276">
        <v>0</v>
      </c>
      <c r="BB276">
        <v>0</v>
      </c>
      <c r="BE276">
        <v>0</v>
      </c>
    </row>
    <row r="277" spans="1:57" x14ac:dyDescent="0.2">
      <c r="A277" t="s">
        <v>162</v>
      </c>
      <c r="B277">
        <v>0</v>
      </c>
      <c r="E277">
        <v>0</v>
      </c>
      <c r="H277">
        <v>0</v>
      </c>
      <c r="J277">
        <v>0</v>
      </c>
      <c r="L277">
        <v>0</v>
      </c>
      <c r="O277">
        <v>0</v>
      </c>
      <c r="R277">
        <v>0</v>
      </c>
      <c r="U277">
        <v>0</v>
      </c>
      <c r="X277">
        <v>0</v>
      </c>
      <c r="AA277">
        <v>0</v>
      </c>
      <c r="AD277">
        <v>0</v>
      </c>
      <c r="AG277">
        <v>0</v>
      </c>
      <c r="AJ277">
        <v>0</v>
      </c>
      <c r="AM277">
        <v>0</v>
      </c>
      <c r="AP277">
        <v>2</v>
      </c>
      <c r="AS277">
        <v>0</v>
      </c>
      <c r="AV277">
        <v>9</v>
      </c>
      <c r="AY277">
        <v>0</v>
      </c>
      <c r="BB277">
        <v>1</v>
      </c>
      <c r="BE277">
        <v>0</v>
      </c>
    </row>
    <row r="278" spans="1:57" x14ac:dyDescent="0.2">
      <c r="A278" t="s">
        <v>139</v>
      </c>
      <c r="B278">
        <v>0</v>
      </c>
      <c r="E278">
        <v>19</v>
      </c>
      <c r="H278">
        <v>4</v>
      </c>
      <c r="J278">
        <v>19</v>
      </c>
      <c r="L278">
        <v>7</v>
      </c>
      <c r="O278" s="560">
        <v>0</v>
      </c>
      <c r="Q278" s="560" t="s">
        <v>1082</v>
      </c>
      <c r="R278">
        <v>8</v>
      </c>
      <c r="U278">
        <v>1</v>
      </c>
      <c r="X278">
        <v>0</v>
      </c>
      <c r="AA278">
        <v>0</v>
      </c>
      <c r="AD278">
        <v>2</v>
      </c>
      <c r="AG278">
        <v>8</v>
      </c>
      <c r="AJ278">
        <v>10</v>
      </c>
      <c r="AM278" s="560">
        <v>0</v>
      </c>
      <c r="AO278" s="560" t="s">
        <v>1092</v>
      </c>
      <c r="AP278">
        <v>14</v>
      </c>
      <c r="AS278">
        <v>11</v>
      </c>
      <c r="AV278">
        <v>15</v>
      </c>
      <c r="AY278">
        <v>2</v>
      </c>
      <c r="BB278">
        <v>14</v>
      </c>
      <c r="BE278">
        <v>0</v>
      </c>
    </row>
  </sheetData>
  <phoneticPr fontId="21" type="noConversion"/>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filterMode="1"/>
  <dimension ref="A1:AF5237"/>
  <sheetViews>
    <sheetView zoomScale="90" zoomScaleNormal="90" workbookViewId="0">
      <pane xSplit="7" ySplit="2" topLeftCell="H5086" activePane="bottomRight" state="frozen"/>
      <selection pane="topRight" activeCell="F1" sqref="F1"/>
      <selection pane="bottomLeft" activeCell="A3" sqref="A3"/>
      <selection pane="bottomRight" activeCell="S578" sqref="S578:S5102"/>
    </sheetView>
  </sheetViews>
  <sheetFormatPr baseColWidth="10" defaultColWidth="8.83203125" defaultRowHeight="15" x14ac:dyDescent="0.2"/>
  <cols>
    <col min="1" max="1" width="5.1640625" customWidth="1"/>
    <col min="2" max="2" width="4" bestFit="1" customWidth="1"/>
    <col min="3" max="5" width="9" customWidth="1"/>
    <col min="6" max="6" width="20.33203125" customWidth="1"/>
    <col min="7" max="7" width="7" bestFit="1" customWidth="1"/>
    <col min="8" max="9" width="10.5" customWidth="1"/>
    <col min="10" max="10" width="8.33203125" customWidth="1"/>
    <col min="11" max="12" width="5.6640625" customWidth="1"/>
    <col min="13" max="17" width="4.1640625" customWidth="1"/>
  </cols>
  <sheetData>
    <row r="1" spans="1:23" ht="15.75" customHeight="1" thickBot="1" x14ac:dyDescent="0.25">
      <c r="B1" s="158" t="s">
        <v>19</v>
      </c>
      <c r="C1" s="157"/>
      <c r="D1" s="157"/>
      <c r="E1" s="157"/>
      <c r="F1" s="157"/>
      <c r="G1" s="110"/>
      <c r="H1" s="110"/>
      <c r="J1" s="75"/>
      <c r="K1" s="603" t="s">
        <v>98</v>
      </c>
      <c r="L1" s="603"/>
      <c r="M1" s="603"/>
      <c r="N1" s="81"/>
      <c r="O1" s="604" t="s">
        <v>75</v>
      </c>
      <c r="P1" s="603"/>
      <c r="Q1" s="605"/>
    </row>
    <row r="2" spans="1:23" ht="71" x14ac:dyDescent="0.2">
      <c r="A2" t="s">
        <v>192</v>
      </c>
      <c r="B2" s="78" t="s">
        <v>74</v>
      </c>
      <c r="C2" s="78" t="s">
        <v>227</v>
      </c>
      <c r="D2" s="78" t="s">
        <v>975</v>
      </c>
      <c r="E2" s="78" t="s">
        <v>0</v>
      </c>
      <c r="F2" s="31" t="s">
        <v>6</v>
      </c>
      <c r="G2" s="131" t="s">
        <v>226</v>
      </c>
      <c r="H2" s="111" t="s">
        <v>96</v>
      </c>
      <c r="I2" s="111" t="s">
        <v>97</v>
      </c>
      <c r="J2" s="79" t="s">
        <v>102</v>
      </c>
      <c r="K2" s="79" t="s">
        <v>104</v>
      </c>
      <c r="L2" s="79" t="s">
        <v>103</v>
      </c>
      <c r="M2" s="79" t="s">
        <v>94</v>
      </c>
      <c r="N2" s="79" t="s">
        <v>77</v>
      </c>
      <c r="O2" s="79" t="s">
        <v>76</v>
      </c>
      <c r="P2" s="79" t="s">
        <v>95</v>
      </c>
      <c r="Q2" s="79" t="s">
        <v>77</v>
      </c>
      <c r="R2" s="211" t="s">
        <v>417</v>
      </c>
      <c r="S2" s="211" t="s">
        <v>414</v>
      </c>
      <c r="T2" s="211" t="s">
        <v>416</v>
      </c>
      <c r="U2" s="211" t="s">
        <v>415</v>
      </c>
      <c r="V2" s="211" t="s">
        <v>580</v>
      </c>
      <c r="W2" s="316" t="s">
        <v>579</v>
      </c>
    </row>
    <row r="3" spans="1:23" ht="32" hidden="1" x14ac:dyDescent="0.2">
      <c r="A3" t="s">
        <v>195</v>
      </c>
      <c r="B3" s="105">
        <v>1</v>
      </c>
      <c r="C3" s="160" t="str">
        <f t="shared" ref="C3:C46" si="0">CONCATENATE(A3,".",B3)</f>
        <v>BS1.1</v>
      </c>
      <c r="D3" s="160">
        <v>1</v>
      </c>
      <c r="E3" s="160"/>
      <c r="F3" s="18" t="s">
        <v>135</v>
      </c>
      <c r="G3" s="2">
        <f>INDEX([1]CAPS!$A:$A,MATCH(F:F,[1]CAPS!$H:$H,0))</f>
        <v>7766</v>
      </c>
      <c r="H3" s="2" t="s">
        <v>236</v>
      </c>
      <c r="I3" s="112" t="s">
        <v>242</v>
      </c>
      <c r="J3" s="148">
        <v>0</v>
      </c>
      <c r="K3" s="149">
        <v>4</v>
      </c>
      <c r="L3" s="107">
        <v>0</v>
      </c>
      <c r="M3" s="107">
        <v>2</v>
      </c>
      <c r="N3" s="107">
        <v>0</v>
      </c>
      <c r="O3" s="150">
        <v>0</v>
      </c>
      <c r="P3" s="107">
        <v>0</v>
      </c>
      <c r="Q3" s="107">
        <v>0</v>
      </c>
      <c r="S3">
        <f>SUM(J3:K3)+O3</f>
        <v>4</v>
      </c>
      <c r="T3">
        <f>(K3+L3)/(K3++L3+M3)</f>
        <v>0.66666666666666663</v>
      </c>
      <c r="U3">
        <f>(O3+P3)/(K3+L3+M3)</f>
        <v>0</v>
      </c>
      <c r="W3">
        <f t="shared" ref="W3:W66" si="1">IF(S3&gt;0,1,"")</f>
        <v>1</v>
      </c>
    </row>
    <row r="4" spans="1:23" ht="32" hidden="1" x14ac:dyDescent="0.2">
      <c r="A4" t="s">
        <v>195</v>
      </c>
      <c r="B4" s="105">
        <v>1</v>
      </c>
      <c r="C4" s="160" t="str">
        <f t="shared" si="0"/>
        <v>BS1.1</v>
      </c>
      <c r="D4" s="160">
        <v>1</v>
      </c>
      <c r="E4" s="160"/>
      <c r="F4" s="18" t="s">
        <v>229</v>
      </c>
      <c r="G4" s="2">
        <f>INDEX([1]CAPS!$A:$A,MATCH(F:F,[1]CAPS!$H:$H,0))</f>
        <v>3997</v>
      </c>
      <c r="H4" s="2" t="s">
        <v>236</v>
      </c>
      <c r="I4" s="112" t="s">
        <v>239</v>
      </c>
      <c r="J4" s="107">
        <v>0</v>
      </c>
      <c r="K4" s="138">
        <v>11</v>
      </c>
      <c r="L4" s="107">
        <v>0</v>
      </c>
      <c r="M4" s="107">
        <v>1</v>
      </c>
      <c r="N4" s="107">
        <v>0</v>
      </c>
      <c r="O4" s="150">
        <v>0</v>
      </c>
      <c r="P4" s="107">
        <v>0</v>
      </c>
      <c r="Q4" s="107">
        <v>0</v>
      </c>
      <c r="S4">
        <f t="shared" ref="S4:S67" si="2">SUM(J4:K4)+O4</f>
        <v>11</v>
      </c>
      <c r="T4">
        <f t="shared" ref="T4:T67" si="3">(K4+L4)/(K4++L4+M4)</f>
        <v>0.91666666666666663</v>
      </c>
      <c r="U4">
        <f t="shared" ref="U4:U67" si="4">(O4+P4)/(K4+L4+M4)</f>
        <v>0</v>
      </c>
      <c r="W4">
        <f t="shared" si="1"/>
        <v>1</v>
      </c>
    </row>
    <row r="5" spans="1:23" ht="32" hidden="1" x14ac:dyDescent="0.2">
      <c r="A5" t="s">
        <v>195</v>
      </c>
      <c r="B5" s="105">
        <v>1</v>
      </c>
      <c r="C5" s="160" t="str">
        <f t="shared" si="0"/>
        <v>BS1.1</v>
      </c>
      <c r="D5" s="160">
        <v>1</v>
      </c>
      <c r="E5" s="160"/>
      <c r="F5" s="18" t="s">
        <v>158</v>
      </c>
      <c r="G5" s="2">
        <f>INDEX([1]CAPS!$A:$A,MATCH(F:F,[1]CAPS!$H:$H,0))</f>
        <v>2987</v>
      </c>
      <c r="H5" s="2" t="s">
        <v>235</v>
      </c>
      <c r="I5" s="112" t="s">
        <v>239</v>
      </c>
      <c r="J5" s="107">
        <v>0</v>
      </c>
      <c r="K5" s="138">
        <v>21</v>
      </c>
      <c r="L5" s="107">
        <v>0</v>
      </c>
      <c r="M5" s="107" t="s">
        <v>276</v>
      </c>
      <c r="N5" s="107">
        <v>0</v>
      </c>
      <c r="O5" s="150">
        <v>0</v>
      </c>
      <c r="P5" s="107">
        <v>0</v>
      </c>
      <c r="Q5" s="107">
        <v>0</v>
      </c>
      <c r="S5">
        <f t="shared" si="2"/>
        <v>21</v>
      </c>
      <c r="T5" t="e">
        <f t="shared" si="3"/>
        <v>#VALUE!</v>
      </c>
      <c r="U5" t="e">
        <f t="shared" si="4"/>
        <v>#VALUE!</v>
      </c>
      <c r="W5">
        <f t="shared" si="1"/>
        <v>1</v>
      </c>
    </row>
    <row r="6" spans="1:23" ht="32" hidden="1" x14ac:dyDescent="0.2">
      <c r="A6" t="s">
        <v>195</v>
      </c>
      <c r="B6" s="105">
        <v>1</v>
      </c>
      <c r="C6" s="160" t="str">
        <f t="shared" si="0"/>
        <v>BS1.1</v>
      </c>
      <c r="D6" s="160">
        <v>1</v>
      </c>
      <c r="E6" s="160"/>
      <c r="F6" s="18" t="s">
        <v>188</v>
      </c>
      <c r="G6" s="2">
        <f>INDEX([1]CAPS!$A:$A,MATCH(F:F,[1]CAPS!$H:$H,0))</f>
        <v>3174</v>
      </c>
      <c r="H6" s="2" t="s">
        <v>233</v>
      </c>
      <c r="I6" s="112" t="s">
        <v>239</v>
      </c>
      <c r="J6" s="107">
        <v>0</v>
      </c>
      <c r="K6" s="138">
        <v>4</v>
      </c>
      <c r="L6" s="107">
        <v>0</v>
      </c>
      <c r="M6" s="107" t="s">
        <v>276</v>
      </c>
      <c r="N6" s="107">
        <v>0</v>
      </c>
      <c r="O6" s="150">
        <v>2</v>
      </c>
      <c r="P6" s="107">
        <v>0</v>
      </c>
      <c r="Q6" s="107">
        <v>0</v>
      </c>
      <c r="S6">
        <f t="shared" si="2"/>
        <v>6</v>
      </c>
      <c r="T6" t="e">
        <f t="shared" si="3"/>
        <v>#VALUE!</v>
      </c>
      <c r="U6" t="e">
        <f t="shared" si="4"/>
        <v>#VALUE!</v>
      </c>
      <c r="W6">
        <f t="shared" si="1"/>
        <v>1</v>
      </c>
    </row>
    <row r="7" spans="1:23" ht="32" hidden="1" x14ac:dyDescent="0.2">
      <c r="A7" t="s">
        <v>195</v>
      </c>
      <c r="B7" s="105">
        <v>1</v>
      </c>
      <c r="C7" s="160" t="str">
        <f t="shared" si="0"/>
        <v>BS1.1</v>
      </c>
      <c r="D7" s="160">
        <v>1</v>
      </c>
      <c r="E7" s="160"/>
      <c r="F7" s="18" t="s">
        <v>267</v>
      </c>
      <c r="G7" s="2">
        <f>INDEX([1]CAPS!$A:$A,MATCH(F:F,[1]CAPS!$H:$H,0))</f>
        <v>5738</v>
      </c>
      <c r="H7" s="2" t="s">
        <v>235</v>
      </c>
      <c r="I7" s="112" t="s">
        <v>239</v>
      </c>
      <c r="J7" s="107">
        <v>0</v>
      </c>
      <c r="K7" s="138">
        <v>1</v>
      </c>
      <c r="L7" s="107">
        <v>0</v>
      </c>
      <c r="M7" s="107">
        <v>0</v>
      </c>
      <c r="N7" s="107">
        <v>0</v>
      </c>
      <c r="O7" s="150">
        <v>0</v>
      </c>
      <c r="P7" s="107">
        <v>0</v>
      </c>
      <c r="Q7" s="107">
        <v>0</v>
      </c>
      <c r="S7">
        <f t="shared" si="2"/>
        <v>1</v>
      </c>
      <c r="T7">
        <f t="shared" si="3"/>
        <v>1</v>
      </c>
      <c r="U7">
        <f t="shared" si="4"/>
        <v>0</v>
      </c>
      <c r="W7">
        <f t="shared" si="1"/>
        <v>1</v>
      </c>
    </row>
    <row r="8" spans="1:23" ht="15" hidden="1" customHeight="1" x14ac:dyDescent="0.2">
      <c r="A8" t="s">
        <v>195</v>
      </c>
      <c r="B8" s="105">
        <v>1</v>
      </c>
      <c r="C8" s="160" t="str">
        <f t="shared" si="0"/>
        <v>BS1.1</v>
      </c>
      <c r="D8" s="160">
        <v>1</v>
      </c>
      <c r="E8" s="160"/>
      <c r="F8" s="18" t="s">
        <v>268</v>
      </c>
      <c r="G8" s="2">
        <f>INDEX([1]CAPS!$A:$A,MATCH(F:F,[1]CAPS!$H:$H,0))</f>
        <v>6406</v>
      </c>
      <c r="H8" s="2" t="s">
        <v>233</v>
      </c>
      <c r="I8" s="112" t="s">
        <v>240</v>
      </c>
      <c r="J8" s="107">
        <v>0</v>
      </c>
      <c r="K8" s="138">
        <v>1</v>
      </c>
      <c r="L8" s="107">
        <v>0</v>
      </c>
      <c r="M8" s="107" t="s">
        <v>276</v>
      </c>
      <c r="N8" s="107">
        <v>0</v>
      </c>
      <c r="O8" s="150" t="s">
        <v>276</v>
      </c>
      <c r="P8" s="150" t="s">
        <v>276</v>
      </c>
      <c r="Q8" s="107" t="s">
        <v>276</v>
      </c>
      <c r="S8">
        <f>SUM(J8:K8)</f>
        <v>1</v>
      </c>
      <c r="T8" t="e">
        <f t="shared" si="3"/>
        <v>#VALUE!</v>
      </c>
      <c r="U8" t="e">
        <f t="shared" si="4"/>
        <v>#VALUE!</v>
      </c>
      <c r="W8">
        <f t="shared" si="1"/>
        <v>1</v>
      </c>
    </row>
    <row r="9" spans="1:23" ht="16" hidden="1" x14ac:dyDescent="0.2">
      <c r="A9" t="s">
        <v>195</v>
      </c>
      <c r="B9" s="105">
        <v>1</v>
      </c>
      <c r="C9" s="160" t="str">
        <f t="shared" si="0"/>
        <v>BS1.1</v>
      </c>
      <c r="D9" s="160">
        <v>1</v>
      </c>
      <c r="E9" s="160"/>
      <c r="F9" s="18" t="s">
        <v>269</v>
      </c>
      <c r="G9" s="2">
        <f>INDEX([1]CAPS!$A:$A,MATCH(F:F,[1]CAPS!$H:$H,0))</f>
        <v>8872</v>
      </c>
      <c r="H9" s="2" t="s">
        <v>270</v>
      </c>
      <c r="I9" s="112" t="s">
        <v>240</v>
      </c>
      <c r="J9" s="107">
        <v>0</v>
      </c>
      <c r="K9" s="138">
        <v>1</v>
      </c>
      <c r="L9" s="107">
        <v>0</v>
      </c>
      <c r="M9" s="107" t="s">
        <v>276</v>
      </c>
      <c r="N9" s="107">
        <v>1</v>
      </c>
      <c r="O9" s="150" t="s">
        <v>276</v>
      </c>
      <c r="P9" s="150" t="s">
        <v>276</v>
      </c>
      <c r="Q9" s="107" t="s">
        <v>276</v>
      </c>
      <c r="S9">
        <f t="shared" ref="S9:S11" si="5">SUM(J9:K9)</f>
        <v>1</v>
      </c>
      <c r="T9" t="e">
        <f t="shared" si="3"/>
        <v>#VALUE!</v>
      </c>
      <c r="U9" t="e">
        <f t="shared" si="4"/>
        <v>#VALUE!</v>
      </c>
      <c r="W9">
        <f t="shared" si="1"/>
        <v>1</v>
      </c>
    </row>
    <row r="10" spans="1:23" ht="16" hidden="1" x14ac:dyDescent="0.2">
      <c r="A10" t="s">
        <v>195</v>
      </c>
      <c r="B10" s="105">
        <v>1</v>
      </c>
      <c r="C10" s="160" t="str">
        <f t="shared" si="0"/>
        <v>BS1.1</v>
      </c>
      <c r="D10" s="160">
        <v>1</v>
      </c>
      <c r="E10" s="160"/>
      <c r="F10" s="18" t="s">
        <v>189</v>
      </c>
      <c r="G10" s="2">
        <f>INDEX([1]CAPS!$A:$A,MATCH(F:F,[1]CAPS!$H:$H,0))</f>
        <v>5541</v>
      </c>
      <c r="H10" s="2" t="s">
        <v>233</v>
      </c>
      <c r="I10" s="112" t="s">
        <v>238</v>
      </c>
      <c r="J10" s="107">
        <v>0</v>
      </c>
      <c r="K10" s="138">
        <v>50</v>
      </c>
      <c r="L10" s="107">
        <v>0</v>
      </c>
      <c r="M10" s="107" t="s">
        <v>276</v>
      </c>
      <c r="N10" s="107">
        <v>0</v>
      </c>
      <c r="O10" s="150" t="s">
        <v>276</v>
      </c>
      <c r="P10" s="150" t="s">
        <v>276</v>
      </c>
      <c r="Q10" s="107" t="s">
        <v>276</v>
      </c>
      <c r="S10">
        <f t="shared" si="5"/>
        <v>50</v>
      </c>
      <c r="T10" t="e">
        <f t="shared" si="3"/>
        <v>#VALUE!</v>
      </c>
      <c r="U10" t="e">
        <f t="shared" si="4"/>
        <v>#VALUE!</v>
      </c>
      <c r="W10">
        <f t="shared" si="1"/>
        <v>1</v>
      </c>
    </row>
    <row r="11" spans="1:23" ht="16" hidden="1" x14ac:dyDescent="0.2">
      <c r="A11" t="s">
        <v>195</v>
      </c>
      <c r="B11" s="105">
        <v>1</v>
      </c>
      <c r="C11" s="160" t="str">
        <f t="shared" si="0"/>
        <v>BS1.1</v>
      </c>
      <c r="D11" s="160">
        <v>1</v>
      </c>
      <c r="E11" s="160"/>
      <c r="F11" s="18" t="s">
        <v>228</v>
      </c>
      <c r="G11" s="2">
        <f>INDEX([1]CAPS!$A:$A,MATCH(F:F,[1]CAPS!$H:$H,0))</f>
        <v>7993</v>
      </c>
      <c r="H11" s="2" t="s">
        <v>233</v>
      </c>
      <c r="I11" s="112" t="s">
        <v>238</v>
      </c>
      <c r="J11" s="107">
        <v>0</v>
      </c>
      <c r="K11" s="138">
        <v>10</v>
      </c>
      <c r="L11" s="107">
        <v>0</v>
      </c>
      <c r="M11" s="107" t="s">
        <v>276</v>
      </c>
      <c r="N11" s="107">
        <v>0</v>
      </c>
      <c r="O11" s="150" t="s">
        <v>276</v>
      </c>
      <c r="P11" s="150" t="s">
        <v>276</v>
      </c>
      <c r="Q11" s="107" t="s">
        <v>276</v>
      </c>
      <c r="S11">
        <f t="shared" si="5"/>
        <v>10</v>
      </c>
      <c r="T11" t="e">
        <f t="shared" si="3"/>
        <v>#VALUE!</v>
      </c>
      <c r="U11" t="e">
        <f t="shared" si="4"/>
        <v>#VALUE!</v>
      </c>
      <c r="W11">
        <f t="shared" si="1"/>
        <v>1</v>
      </c>
    </row>
    <row r="12" spans="1:23" ht="32" hidden="1" x14ac:dyDescent="0.2">
      <c r="A12" t="s">
        <v>195</v>
      </c>
      <c r="B12" s="105">
        <v>2</v>
      </c>
      <c r="C12" s="160" t="str">
        <f t="shared" si="0"/>
        <v>BS1.2</v>
      </c>
      <c r="D12" s="160">
        <v>1</v>
      </c>
      <c r="E12" s="160"/>
      <c r="F12" s="151" t="s">
        <v>232</v>
      </c>
      <c r="G12" s="2">
        <f>INDEX([1]CAPS!$A:$A,MATCH(F:F,[1]CAPS!$H:$H,0))</f>
        <v>8875</v>
      </c>
      <c r="H12" s="2" t="s">
        <v>236</v>
      </c>
      <c r="I12" s="112" t="s">
        <v>239</v>
      </c>
      <c r="J12" s="107">
        <v>0</v>
      </c>
      <c r="K12" s="138">
        <v>0</v>
      </c>
      <c r="L12" s="107">
        <v>0</v>
      </c>
      <c r="M12" s="361">
        <v>2</v>
      </c>
      <c r="N12" s="107">
        <v>0</v>
      </c>
      <c r="O12" s="150">
        <v>2</v>
      </c>
      <c r="P12" s="107">
        <v>0</v>
      </c>
      <c r="Q12" s="107">
        <v>0</v>
      </c>
      <c r="S12">
        <f t="shared" si="2"/>
        <v>2</v>
      </c>
      <c r="T12">
        <f t="shared" si="3"/>
        <v>0</v>
      </c>
      <c r="U12">
        <f t="shared" si="4"/>
        <v>1</v>
      </c>
      <c r="W12">
        <f t="shared" si="1"/>
        <v>1</v>
      </c>
    </row>
    <row r="13" spans="1:23" ht="32" hidden="1" x14ac:dyDescent="0.2">
      <c r="A13" t="s">
        <v>195</v>
      </c>
      <c r="B13" s="105">
        <v>2</v>
      </c>
      <c r="C13" s="160" t="str">
        <f t="shared" si="0"/>
        <v>BS1.2</v>
      </c>
      <c r="D13" s="160">
        <v>1</v>
      </c>
      <c r="E13" s="160"/>
      <c r="F13" s="18" t="s">
        <v>229</v>
      </c>
      <c r="G13" s="2">
        <f>INDEX([1]CAPS!$A:$A,MATCH(F:F,[1]CAPS!$H:$H,0))</f>
        <v>3997</v>
      </c>
      <c r="H13" s="2" t="s">
        <v>236</v>
      </c>
      <c r="I13" s="112" t="s">
        <v>239</v>
      </c>
      <c r="J13" s="107">
        <v>0</v>
      </c>
      <c r="K13" s="138">
        <v>9</v>
      </c>
      <c r="L13" s="107">
        <v>0</v>
      </c>
      <c r="M13" s="107">
        <v>0</v>
      </c>
      <c r="N13" s="107">
        <v>0</v>
      </c>
      <c r="O13" s="150">
        <v>3</v>
      </c>
      <c r="P13" s="107">
        <v>0</v>
      </c>
      <c r="Q13" s="107">
        <v>0</v>
      </c>
      <c r="S13">
        <f t="shared" si="2"/>
        <v>12</v>
      </c>
      <c r="T13">
        <f t="shared" si="3"/>
        <v>1</v>
      </c>
      <c r="U13">
        <f t="shared" si="4"/>
        <v>0.33333333333333331</v>
      </c>
      <c r="W13">
        <f t="shared" si="1"/>
        <v>1</v>
      </c>
    </row>
    <row r="14" spans="1:23" ht="32" hidden="1" x14ac:dyDescent="0.2">
      <c r="A14" t="s">
        <v>195</v>
      </c>
      <c r="B14" s="105">
        <v>2</v>
      </c>
      <c r="C14" s="160" t="str">
        <f t="shared" si="0"/>
        <v>BS1.2</v>
      </c>
      <c r="D14" s="160">
        <v>1</v>
      </c>
      <c r="E14" s="160"/>
      <c r="F14" s="18" t="s">
        <v>135</v>
      </c>
      <c r="G14" s="2">
        <f>INDEX([1]CAPS!$A:$A,MATCH(F:F,[1]CAPS!$H:$H,0))</f>
        <v>7766</v>
      </c>
      <c r="H14" s="2" t="s">
        <v>236</v>
      </c>
      <c r="I14" s="112" t="s">
        <v>242</v>
      </c>
      <c r="J14" s="107">
        <v>0</v>
      </c>
      <c r="K14" s="138">
        <v>1</v>
      </c>
      <c r="L14" s="107">
        <v>0</v>
      </c>
      <c r="M14" s="107">
        <v>0</v>
      </c>
      <c r="N14" s="107">
        <v>0</v>
      </c>
      <c r="O14" s="150">
        <v>1</v>
      </c>
      <c r="P14" s="107">
        <v>0</v>
      </c>
      <c r="Q14" s="107">
        <v>0</v>
      </c>
      <c r="S14">
        <f t="shared" si="2"/>
        <v>2</v>
      </c>
      <c r="T14">
        <f t="shared" si="3"/>
        <v>1</v>
      </c>
      <c r="U14">
        <f t="shared" si="4"/>
        <v>1</v>
      </c>
      <c r="W14">
        <f t="shared" si="1"/>
        <v>1</v>
      </c>
    </row>
    <row r="15" spans="1:23" ht="32" hidden="1" x14ac:dyDescent="0.2">
      <c r="A15" t="s">
        <v>195</v>
      </c>
      <c r="B15" s="105">
        <v>2</v>
      </c>
      <c r="C15" s="160" t="str">
        <f t="shared" si="0"/>
        <v>BS1.2</v>
      </c>
      <c r="D15" s="160">
        <v>1</v>
      </c>
      <c r="E15" s="160"/>
      <c r="F15" s="18" t="s">
        <v>158</v>
      </c>
      <c r="G15" s="2">
        <f>INDEX([1]CAPS!$A:$A,MATCH(F:F,[1]CAPS!$H:$H,0))</f>
        <v>2987</v>
      </c>
      <c r="H15" s="2" t="s">
        <v>235</v>
      </c>
      <c r="I15" s="112" t="s">
        <v>239</v>
      </c>
      <c r="J15" s="107">
        <v>0</v>
      </c>
      <c r="K15" s="138">
        <v>3</v>
      </c>
      <c r="L15" s="107">
        <v>0</v>
      </c>
      <c r="M15" s="107" t="s">
        <v>276</v>
      </c>
      <c r="N15" s="107">
        <v>0</v>
      </c>
      <c r="O15" s="150">
        <v>0</v>
      </c>
      <c r="P15" s="107">
        <v>0</v>
      </c>
      <c r="Q15" s="107">
        <v>0</v>
      </c>
      <c r="S15">
        <f t="shared" si="2"/>
        <v>3</v>
      </c>
      <c r="T15" t="e">
        <f t="shared" si="3"/>
        <v>#VALUE!</v>
      </c>
      <c r="U15" t="e">
        <f t="shared" si="4"/>
        <v>#VALUE!</v>
      </c>
      <c r="W15">
        <f t="shared" si="1"/>
        <v>1</v>
      </c>
    </row>
    <row r="16" spans="1:23" ht="16" hidden="1" x14ac:dyDescent="0.2">
      <c r="A16" t="s">
        <v>195</v>
      </c>
      <c r="B16" s="105">
        <v>2</v>
      </c>
      <c r="C16" s="160" t="str">
        <f t="shared" si="0"/>
        <v>BS1.2</v>
      </c>
      <c r="D16" s="160">
        <v>1</v>
      </c>
      <c r="E16" s="160"/>
      <c r="F16" s="18" t="s">
        <v>189</v>
      </c>
      <c r="G16" s="2">
        <f>INDEX([1]CAPS!$A:$A,MATCH(F:F,[1]CAPS!$H:$H,0))</f>
        <v>5541</v>
      </c>
      <c r="H16" s="2" t="s">
        <v>233</v>
      </c>
      <c r="I16" s="112" t="s">
        <v>238</v>
      </c>
      <c r="J16" s="107">
        <v>0</v>
      </c>
      <c r="K16" s="138">
        <v>21</v>
      </c>
      <c r="L16" s="107">
        <v>0</v>
      </c>
      <c r="M16" s="107" t="s">
        <v>276</v>
      </c>
      <c r="N16" s="107">
        <v>0</v>
      </c>
      <c r="O16" s="150" t="s">
        <v>276</v>
      </c>
      <c r="P16" s="150" t="s">
        <v>276</v>
      </c>
      <c r="Q16" s="107" t="s">
        <v>276</v>
      </c>
      <c r="S16">
        <f>SUM(J16:K16)</f>
        <v>21</v>
      </c>
      <c r="T16" t="e">
        <f t="shared" si="3"/>
        <v>#VALUE!</v>
      </c>
      <c r="U16" t="e">
        <f t="shared" si="4"/>
        <v>#VALUE!</v>
      </c>
      <c r="W16">
        <f t="shared" si="1"/>
        <v>1</v>
      </c>
    </row>
    <row r="17" spans="1:23" ht="16" hidden="1" x14ac:dyDescent="0.2">
      <c r="A17" t="s">
        <v>195</v>
      </c>
      <c r="B17" s="105">
        <v>2</v>
      </c>
      <c r="C17" s="160" t="str">
        <f t="shared" si="0"/>
        <v>BS1.2</v>
      </c>
      <c r="D17" s="160">
        <v>1</v>
      </c>
      <c r="E17" s="160"/>
      <c r="F17" s="18" t="s">
        <v>228</v>
      </c>
      <c r="G17" s="2">
        <f>INDEX([1]CAPS!$A:$A,MATCH(F:F,[1]CAPS!$H:$H,0))</f>
        <v>7993</v>
      </c>
      <c r="H17" s="2" t="s">
        <v>233</v>
      </c>
      <c r="I17" s="112" t="s">
        <v>238</v>
      </c>
      <c r="J17" s="107">
        <v>0</v>
      </c>
      <c r="K17" s="138">
        <v>30</v>
      </c>
      <c r="L17" s="107">
        <v>0</v>
      </c>
      <c r="M17" s="107" t="s">
        <v>276</v>
      </c>
      <c r="N17" s="107">
        <v>0</v>
      </c>
      <c r="O17" s="150" t="s">
        <v>276</v>
      </c>
      <c r="P17" s="150" t="s">
        <v>276</v>
      </c>
      <c r="Q17" s="107" t="s">
        <v>276</v>
      </c>
      <c r="S17">
        <f>SUM(J17:K17)</f>
        <v>30</v>
      </c>
      <c r="T17" t="e">
        <f t="shared" si="3"/>
        <v>#VALUE!</v>
      </c>
      <c r="U17" t="e">
        <f t="shared" si="4"/>
        <v>#VALUE!</v>
      </c>
      <c r="W17">
        <f t="shared" si="1"/>
        <v>1</v>
      </c>
    </row>
    <row r="18" spans="1:23" ht="16" hidden="1" x14ac:dyDescent="0.2">
      <c r="A18" t="s">
        <v>195</v>
      </c>
      <c r="B18" s="105">
        <v>2</v>
      </c>
      <c r="C18" s="160" t="str">
        <f t="shared" si="0"/>
        <v>BS1.2</v>
      </c>
      <c r="D18" s="160">
        <v>1</v>
      </c>
      <c r="E18" s="160"/>
      <c r="F18" s="18" t="s">
        <v>132</v>
      </c>
      <c r="G18" s="2">
        <f>INDEX([1]CAPS!$A:$A,MATCH(F:F,[1]CAPS!$H:$H,0))</f>
        <v>2469</v>
      </c>
      <c r="H18" s="2" t="s">
        <v>233</v>
      </c>
      <c r="I18" s="112" t="s">
        <v>238</v>
      </c>
      <c r="J18" s="107">
        <v>0</v>
      </c>
      <c r="K18" s="138">
        <v>2</v>
      </c>
      <c r="L18" s="107">
        <v>0</v>
      </c>
      <c r="M18" s="107">
        <v>0</v>
      </c>
      <c r="N18" s="107">
        <v>0</v>
      </c>
      <c r="O18" s="150">
        <v>0</v>
      </c>
      <c r="P18" s="107">
        <v>0</v>
      </c>
      <c r="Q18" s="107">
        <v>0</v>
      </c>
      <c r="S18">
        <f t="shared" si="2"/>
        <v>2</v>
      </c>
      <c r="T18">
        <f t="shared" si="3"/>
        <v>1</v>
      </c>
      <c r="U18">
        <f t="shared" si="4"/>
        <v>0</v>
      </c>
      <c r="W18">
        <f t="shared" si="1"/>
        <v>1</v>
      </c>
    </row>
    <row r="19" spans="1:23" ht="32" hidden="1" x14ac:dyDescent="0.2">
      <c r="A19" t="s">
        <v>195</v>
      </c>
      <c r="B19" s="105">
        <v>3</v>
      </c>
      <c r="C19" s="160" t="str">
        <f t="shared" si="0"/>
        <v>BS1.3</v>
      </c>
      <c r="D19" s="160">
        <v>1</v>
      </c>
      <c r="E19" s="160"/>
      <c r="F19" s="18" t="s">
        <v>229</v>
      </c>
      <c r="G19" s="2">
        <f>INDEX([1]CAPS!$A:$A,MATCH(F:F,[1]CAPS!$H:$H,0))</f>
        <v>3997</v>
      </c>
      <c r="H19" s="2" t="s">
        <v>236</v>
      </c>
      <c r="I19" s="112" t="s">
        <v>239</v>
      </c>
      <c r="J19" s="107">
        <v>0</v>
      </c>
      <c r="K19" s="138">
        <v>14</v>
      </c>
      <c r="L19" s="107">
        <v>0</v>
      </c>
      <c r="M19" s="107">
        <v>6</v>
      </c>
      <c r="N19" s="107">
        <v>0</v>
      </c>
      <c r="O19" s="150">
        <v>3</v>
      </c>
      <c r="P19" s="107">
        <v>0</v>
      </c>
      <c r="Q19" s="107">
        <v>0</v>
      </c>
      <c r="S19">
        <f t="shared" si="2"/>
        <v>17</v>
      </c>
      <c r="T19">
        <f t="shared" si="3"/>
        <v>0.7</v>
      </c>
      <c r="U19">
        <f t="shared" si="4"/>
        <v>0.15</v>
      </c>
      <c r="W19">
        <f t="shared" si="1"/>
        <v>1</v>
      </c>
    </row>
    <row r="20" spans="1:23" ht="32" hidden="1" x14ac:dyDescent="0.2">
      <c r="A20" t="s">
        <v>195</v>
      </c>
      <c r="B20" s="105">
        <v>3</v>
      </c>
      <c r="C20" s="160" t="str">
        <f t="shared" si="0"/>
        <v>BS1.3</v>
      </c>
      <c r="D20" s="160">
        <v>1</v>
      </c>
      <c r="E20" s="160"/>
      <c r="F20" s="18" t="s">
        <v>135</v>
      </c>
      <c r="G20" s="2">
        <f>INDEX([1]CAPS!$A:$A,MATCH(F:F,[1]CAPS!$H:$H,0))</f>
        <v>7766</v>
      </c>
      <c r="H20" s="2" t="s">
        <v>236</v>
      </c>
      <c r="I20" s="112" t="s">
        <v>242</v>
      </c>
      <c r="J20" s="107">
        <v>0</v>
      </c>
      <c r="K20" s="152">
        <v>3</v>
      </c>
      <c r="L20" s="107">
        <v>0</v>
      </c>
      <c r="M20" s="107">
        <v>0</v>
      </c>
      <c r="N20" s="107">
        <v>0</v>
      </c>
      <c r="O20" s="150">
        <v>0</v>
      </c>
      <c r="P20" s="107">
        <v>0</v>
      </c>
      <c r="Q20" s="107">
        <v>0</v>
      </c>
      <c r="S20">
        <f t="shared" si="2"/>
        <v>3</v>
      </c>
      <c r="T20">
        <f t="shared" si="3"/>
        <v>1</v>
      </c>
      <c r="U20">
        <f t="shared" si="4"/>
        <v>0</v>
      </c>
      <c r="W20">
        <f t="shared" si="1"/>
        <v>1</v>
      </c>
    </row>
    <row r="21" spans="1:23" ht="32" hidden="1" x14ac:dyDescent="0.2">
      <c r="A21" t="s">
        <v>195</v>
      </c>
      <c r="B21" s="105">
        <v>3</v>
      </c>
      <c r="C21" s="160" t="str">
        <f t="shared" si="0"/>
        <v>BS1.3</v>
      </c>
      <c r="D21" s="160">
        <v>1</v>
      </c>
      <c r="E21" s="160"/>
      <c r="F21" s="18" t="s">
        <v>272</v>
      </c>
      <c r="G21" s="2">
        <f>INDEX([1]CAPS!$A:$A,MATCH(F:F,[1]CAPS!$H:$H,0))</f>
        <v>2852</v>
      </c>
      <c r="H21" s="2" t="s">
        <v>235</v>
      </c>
      <c r="I21" s="112" t="s">
        <v>239</v>
      </c>
      <c r="J21" s="107">
        <v>0</v>
      </c>
      <c r="K21" s="138">
        <v>5</v>
      </c>
      <c r="L21" s="107">
        <v>0</v>
      </c>
      <c r="M21" s="107" t="s">
        <v>276</v>
      </c>
      <c r="N21" s="107">
        <v>0</v>
      </c>
      <c r="O21" s="150">
        <v>0</v>
      </c>
      <c r="P21" s="107">
        <v>0</v>
      </c>
      <c r="Q21" s="107">
        <v>0</v>
      </c>
      <c r="S21">
        <f t="shared" si="2"/>
        <v>5</v>
      </c>
      <c r="T21" t="e">
        <f t="shared" si="3"/>
        <v>#VALUE!</v>
      </c>
      <c r="U21" t="e">
        <f t="shared" si="4"/>
        <v>#VALUE!</v>
      </c>
      <c r="W21">
        <f t="shared" si="1"/>
        <v>1</v>
      </c>
    </row>
    <row r="22" spans="1:23" ht="32" hidden="1" x14ac:dyDescent="0.2">
      <c r="A22" t="s">
        <v>195</v>
      </c>
      <c r="B22" s="105">
        <v>3</v>
      </c>
      <c r="C22" s="160" t="str">
        <f t="shared" si="0"/>
        <v>BS1.3</v>
      </c>
      <c r="D22" s="160">
        <v>1</v>
      </c>
      <c r="E22" s="160"/>
      <c r="F22" s="18" t="s">
        <v>158</v>
      </c>
      <c r="G22" s="2">
        <f>INDEX([1]CAPS!$A:$A,MATCH(F:F,[1]CAPS!$H:$H,0))</f>
        <v>2987</v>
      </c>
      <c r="H22" s="2" t="s">
        <v>235</v>
      </c>
      <c r="I22" s="112" t="s">
        <v>239</v>
      </c>
      <c r="J22" s="107">
        <v>0</v>
      </c>
      <c r="K22" s="138">
        <v>8</v>
      </c>
      <c r="L22" s="107">
        <v>0</v>
      </c>
      <c r="M22" s="107" t="s">
        <v>276</v>
      </c>
      <c r="N22" s="107">
        <v>0</v>
      </c>
      <c r="O22" s="150">
        <v>0</v>
      </c>
      <c r="P22" s="107">
        <v>0</v>
      </c>
      <c r="Q22" s="107">
        <v>0</v>
      </c>
      <c r="S22">
        <f t="shared" si="2"/>
        <v>8</v>
      </c>
      <c r="T22" t="e">
        <f t="shared" si="3"/>
        <v>#VALUE!</v>
      </c>
      <c r="U22" t="e">
        <f t="shared" si="4"/>
        <v>#VALUE!</v>
      </c>
      <c r="W22">
        <f t="shared" si="1"/>
        <v>1</v>
      </c>
    </row>
    <row r="23" spans="1:23" ht="32" hidden="1" x14ac:dyDescent="0.2">
      <c r="A23" t="s">
        <v>195</v>
      </c>
      <c r="B23" s="105">
        <v>3</v>
      </c>
      <c r="C23" s="160" t="str">
        <f t="shared" si="0"/>
        <v>BS1.3</v>
      </c>
      <c r="D23" s="160">
        <v>1</v>
      </c>
      <c r="E23" s="160"/>
      <c r="F23" s="18" t="s">
        <v>188</v>
      </c>
      <c r="G23" s="2">
        <f>INDEX([1]CAPS!$A:$A,MATCH(F:F,[1]CAPS!$H:$H,0))</f>
        <v>3174</v>
      </c>
      <c r="H23" s="2" t="s">
        <v>233</v>
      </c>
      <c r="I23" s="112" t="s">
        <v>239</v>
      </c>
      <c r="J23" s="107">
        <v>0</v>
      </c>
      <c r="K23" s="138">
        <v>60</v>
      </c>
      <c r="L23" s="107">
        <v>0</v>
      </c>
      <c r="M23" s="107">
        <v>0</v>
      </c>
      <c r="N23" s="107">
        <v>0</v>
      </c>
      <c r="O23" s="150">
        <v>0</v>
      </c>
      <c r="P23" s="107">
        <v>0</v>
      </c>
      <c r="Q23" s="107">
        <v>0</v>
      </c>
      <c r="S23">
        <f t="shared" si="2"/>
        <v>60</v>
      </c>
      <c r="T23">
        <f t="shared" si="3"/>
        <v>1</v>
      </c>
      <c r="U23">
        <f t="shared" si="4"/>
        <v>0</v>
      </c>
      <c r="W23">
        <f t="shared" si="1"/>
        <v>1</v>
      </c>
    </row>
    <row r="24" spans="1:23" ht="16" hidden="1" x14ac:dyDescent="0.2">
      <c r="A24" t="s">
        <v>195</v>
      </c>
      <c r="B24" s="105">
        <v>3</v>
      </c>
      <c r="C24" s="160" t="str">
        <f t="shared" si="0"/>
        <v>BS1.3</v>
      </c>
      <c r="D24" s="160">
        <v>1</v>
      </c>
      <c r="E24" s="160"/>
      <c r="F24" s="18" t="s">
        <v>189</v>
      </c>
      <c r="G24" s="2">
        <f>INDEX([1]CAPS!$A:$A,MATCH(F:F,[1]CAPS!$H:$H,0))</f>
        <v>5541</v>
      </c>
      <c r="H24" s="2" t="s">
        <v>233</v>
      </c>
      <c r="I24" s="112" t="s">
        <v>238</v>
      </c>
      <c r="J24" s="107">
        <v>0</v>
      </c>
      <c r="K24" s="138">
        <v>2</v>
      </c>
      <c r="L24" s="107">
        <v>0</v>
      </c>
      <c r="M24" s="107" t="s">
        <v>276</v>
      </c>
      <c r="N24" s="107">
        <v>0</v>
      </c>
      <c r="O24" s="150" t="s">
        <v>276</v>
      </c>
      <c r="P24" s="150" t="s">
        <v>276</v>
      </c>
      <c r="Q24" s="107" t="s">
        <v>276</v>
      </c>
      <c r="S24">
        <f>SUM(J24:K24)</f>
        <v>2</v>
      </c>
      <c r="T24" t="e">
        <f t="shared" si="3"/>
        <v>#VALUE!</v>
      </c>
      <c r="U24" t="e">
        <f t="shared" si="4"/>
        <v>#VALUE!</v>
      </c>
      <c r="W24">
        <f t="shared" si="1"/>
        <v>1</v>
      </c>
    </row>
    <row r="25" spans="1:23" ht="16" hidden="1" x14ac:dyDescent="0.2">
      <c r="A25" t="s">
        <v>195</v>
      </c>
      <c r="B25" s="105">
        <v>3</v>
      </c>
      <c r="C25" s="160" t="str">
        <f t="shared" si="0"/>
        <v>BS1.3</v>
      </c>
      <c r="D25" s="160">
        <v>1</v>
      </c>
      <c r="E25" s="160"/>
      <c r="F25" s="18" t="s">
        <v>132</v>
      </c>
      <c r="G25" s="2">
        <f>INDEX([1]CAPS!$A:$A,MATCH(F:F,[1]CAPS!$H:$H,0))</f>
        <v>2469</v>
      </c>
      <c r="H25" s="2" t="s">
        <v>233</v>
      </c>
      <c r="I25" s="112" t="s">
        <v>238</v>
      </c>
      <c r="J25" s="107">
        <v>0</v>
      </c>
      <c r="K25" s="138">
        <v>3</v>
      </c>
      <c r="L25" s="107">
        <v>0</v>
      </c>
      <c r="M25" s="107">
        <v>0</v>
      </c>
      <c r="N25" s="107">
        <v>0</v>
      </c>
      <c r="O25" s="150">
        <v>0</v>
      </c>
      <c r="P25" s="107">
        <v>0</v>
      </c>
      <c r="Q25" s="107">
        <v>0</v>
      </c>
      <c r="S25">
        <f t="shared" si="2"/>
        <v>3</v>
      </c>
      <c r="T25">
        <f t="shared" si="3"/>
        <v>1</v>
      </c>
      <c r="U25">
        <f t="shared" si="4"/>
        <v>0</v>
      </c>
      <c r="W25">
        <f t="shared" si="1"/>
        <v>1</v>
      </c>
    </row>
    <row r="26" spans="1:23" ht="32" hidden="1" x14ac:dyDescent="0.2">
      <c r="A26" t="s">
        <v>195</v>
      </c>
      <c r="B26" s="105">
        <v>4</v>
      </c>
      <c r="C26" s="160" t="str">
        <f t="shared" si="0"/>
        <v>BS1.4</v>
      </c>
      <c r="D26" s="160">
        <v>1</v>
      </c>
      <c r="E26" s="160"/>
      <c r="F26" s="18" t="s">
        <v>135</v>
      </c>
      <c r="G26" s="2">
        <f>INDEX([1]CAPS!$A:$A,MATCH(F:F,[1]CAPS!$H:$H,0))</f>
        <v>7766</v>
      </c>
      <c r="H26" s="2" t="s">
        <v>236</v>
      </c>
      <c r="I26" s="112" t="s">
        <v>242</v>
      </c>
      <c r="J26" s="107">
        <v>0</v>
      </c>
      <c r="K26" s="138">
        <v>3</v>
      </c>
      <c r="L26" s="107">
        <v>0</v>
      </c>
      <c r="M26" s="107">
        <v>1</v>
      </c>
      <c r="N26" s="107">
        <v>0</v>
      </c>
      <c r="O26" s="150">
        <v>0</v>
      </c>
      <c r="P26" s="107">
        <v>0</v>
      </c>
      <c r="Q26" s="107">
        <v>0</v>
      </c>
      <c r="S26">
        <f t="shared" si="2"/>
        <v>3</v>
      </c>
      <c r="T26">
        <f t="shared" si="3"/>
        <v>0.75</v>
      </c>
      <c r="U26">
        <f t="shared" si="4"/>
        <v>0</v>
      </c>
      <c r="W26">
        <f t="shared" si="1"/>
        <v>1</v>
      </c>
    </row>
    <row r="27" spans="1:23" ht="32" hidden="1" x14ac:dyDescent="0.2">
      <c r="A27" t="s">
        <v>195</v>
      </c>
      <c r="B27" s="105">
        <v>4</v>
      </c>
      <c r="C27" s="160" t="str">
        <f t="shared" si="0"/>
        <v>BS1.4</v>
      </c>
      <c r="D27" s="160">
        <v>1</v>
      </c>
      <c r="E27" s="160"/>
      <c r="F27" s="18" t="s">
        <v>267</v>
      </c>
      <c r="G27" s="2">
        <f>INDEX([1]CAPS!$A:$A,MATCH(F:F,[1]CAPS!$H:$H,0))</f>
        <v>5738</v>
      </c>
      <c r="H27" s="2" t="s">
        <v>235</v>
      </c>
      <c r="I27" s="112" t="s">
        <v>239</v>
      </c>
      <c r="J27" s="107">
        <v>0</v>
      </c>
      <c r="K27" s="138">
        <v>2</v>
      </c>
      <c r="L27" s="107">
        <v>0</v>
      </c>
      <c r="M27" s="107">
        <v>3</v>
      </c>
      <c r="N27" s="107">
        <v>0</v>
      </c>
      <c r="O27" s="150">
        <v>0</v>
      </c>
      <c r="P27" s="107">
        <v>0</v>
      </c>
      <c r="Q27" s="107">
        <v>0</v>
      </c>
      <c r="S27">
        <f t="shared" si="2"/>
        <v>2</v>
      </c>
      <c r="T27">
        <f t="shared" si="3"/>
        <v>0.4</v>
      </c>
      <c r="U27">
        <f t="shared" si="4"/>
        <v>0</v>
      </c>
      <c r="W27">
        <f t="shared" si="1"/>
        <v>1</v>
      </c>
    </row>
    <row r="28" spans="1:23" ht="32" hidden="1" x14ac:dyDescent="0.2">
      <c r="A28" t="s">
        <v>195</v>
      </c>
      <c r="B28" s="105">
        <v>4</v>
      </c>
      <c r="C28" s="160" t="str">
        <f t="shared" si="0"/>
        <v>BS1.4</v>
      </c>
      <c r="D28" s="160">
        <v>1</v>
      </c>
      <c r="E28" s="160"/>
      <c r="F28" s="18" t="s">
        <v>229</v>
      </c>
      <c r="G28" s="2">
        <f>INDEX([1]CAPS!$A:$A,MATCH(F:F,[1]CAPS!$H:$H,0))</f>
        <v>3997</v>
      </c>
      <c r="H28" s="2" t="s">
        <v>236</v>
      </c>
      <c r="I28" s="105" t="s">
        <v>239</v>
      </c>
      <c r="J28" s="107">
        <v>0</v>
      </c>
      <c r="K28" s="107">
        <v>8</v>
      </c>
      <c r="L28" s="107">
        <v>0</v>
      </c>
      <c r="M28" s="107">
        <v>0</v>
      </c>
      <c r="N28" s="107">
        <v>0</v>
      </c>
      <c r="O28" s="107">
        <v>0</v>
      </c>
      <c r="P28" s="107">
        <v>0</v>
      </c>
      <c r="Q28" s="107">
        <v>0</v>
      </c>
      <c r="S28">
        <f t="shared" si="2"/>
        <v>8</v>
      </c>
      <c r="T28">
        <f t="shared" si="3"/>
        <v>1</v>
      </c>
      <c r="U28">
        <f t="shared" si="4"/>
        <v>0</v>
      </c>
      <c r="W28">
        <f t="shared" si="1"/>
        <v>1</v>
      </c>
    </row>
    <row r="29" spans="1:23" ht="32" hidden="1" x14ac:dyDescent="0.2">
      <c r="A29" t="s">
        <v>195</v>
      </c>
      <c r="B29" s="105">
        <v>4</v>
      </c>
      <c r="C29" s="160" t="str">
        <f t="shared" si="0"/>
        <v>BS1.4</v>
      </c>
      <c r="D29" s="160">
        <v>1</v>
      </c>
      <c r="E29" s="160"/>
      <c r="F29" s="18" t="s">
        <v>158</v>
      </c>
      <c r="G29" s="2">
        <f>INDEX([1]CAPS!$A:$A,MATCH(F:F,[1]CAPS!$H:$H,0))</f>
        <v>2987</v>
      </c>
      <c r="H29" s="2" t="s">
        <v>235</v>
      </c>
      <c r="I29" s="105" t="s">
        <v>239</v>
      </c>
      <c r="J29" s="107">
        <v>0</v>
      </c>
      <c r="K29" s="107">
        <v>1</v>
      </c>
      <c r="L29" s="107">
        <v>0</v>
      </c>
      <c r="M29" s="107" t="s">
        <v>276</v>
      </c>
      <c r="N29" s="107">
        <v>0</v>
      </c>
      <c r="O29" s="107">
        <v>0</v>
      </c>
      <c r="P29" s="107">
        <v>0</v>
      </c>
      <c r="Q29" s="107">
        <v>0</v>
      </c>
      <c r="S29">
        <f t="shared" si="2"/>
        <v>1</v>
      </c>
      <c r="T29" t="e">
        <f t="shared" si="3"/>
        <v>#VALUE!</v>
      </c>
      <c r="U29" t="e">
        <f t="shared" si="4"/>
        <v>#VALUE!</v>
      </c>
      <c r="W29">
        <f t="shared" si="1"/>
        <v>1</v>
      </c>
    </row>
    <row r="30" spans="1:23" ht="16" hidden="1" x14ac:dyDescent="0.2">
      <c r="A30" t="s">
        <v>195</v>
      </c>
      <c r="B30" s="105">
        <v>4</v>
      </c>
      <c r="C30" s="160" t="str">
        <f t="shared" si="0"/>
        <v>BS1.4</v>
      </c>
      <c r="D30" s="160">
        <v>1</v>
      </c>
      <c r="E30" s="263"/>
      <c r="F30" s="103" t="s">
        <v>189</v>
      </c>
      <c r="G30" s="2">
        <f>INDEX([1]CAPS!$A:$A,MATCH(F:F,[1]CAPS!$H:$H,0))</f>
        <v>5541</v>
      </c>
      <c r="H30" s="2" t="s">
        <v>233</v>
      </c>
      <c r="I30" s="113" t="s">
        <v>238</v>
      </c>
      <c r="J30" s="107">
        <v>0</v>
      </c>
      <c r="K30" s="138">
        <v>50</v>
      </c>
      <c r="L30" s="107">
        <v>0</v>
      </c>
      <c r="M30" s="107" t="s">
        <v>276</v>
      </c>
      <c r="N30" s="107">
        <v>0</v>
      </c>
      <c r="O30" s="150" t="s">
        <v>276</v>
      </c>
      <c r="P30" s="150" t="s">
        <v>276</v>
      </c>
      <c r="Q30" s="107" t="s">
        <v>276</v>
      </c>
      <c r="S30">
        <f>SUM(J30:K30)</f>
        <v>50</v>
      </c>
      <c r="T30" t="e">
        <f t="shared" si="3"/>
        <v>#VALUE!</v>
      </c>
      <c r="U30" t="e">
        <f t="shared" si="4"/>
        <v>#VALUE!</v>
      </c>
      <c r="W30">
        <f t="shared" si="1"/>
        <v>1</v>
      </c>
    </row>
    <row r="31" spans="1:23" ht="16" hidden="1" x14ac:dyDescent="0.2">
      <c r="A31" t="s">
        <v>195</v>
      </c>
      <c r="B31" s="105">
        <v>4</v>
      </c>
      <c r="C31" s="160" t="str">
        <f t="shared" si="0"/>
        <v>BS1.4</v>
      </c>
      <c r="D31" s="160">
        <v>1</v>
      </c>
      <c r="E31" s="263"/>
      <c r="F31" s="103" t="s">
        <v>273</v>
      </c>
      <c r="G31" s="2">
        <f>INDEX([1]CAPS!$A:$A,MATCH(F:F,[1]CAPS!$H:$H,0))</f>
        <v>2501</v>
      </c>
      <c r="H31" s="2" t="s">
        <v>234</v>
      </c>
      <c r="I31" s="113" t="s">
        <v>238</v>
      </c>
      <c r="J31" s="107">
        <v>0</v>
      </c>
      <c r="K31" s="138">
        <v>20</v>
      </c>
      <c r="L31" s="107">
        <v>0</v>
      </c>
      <c r="M31" s="107" t="s">
        <v>276</v>
      </c>
      <c r="N31" s="107">
        <v>0</v>
      </c>
      <c r="O31" s="150" t="s">
        <v>276</v>
      </c>
      <c r="P31" s="150" t="s">
        <v>276</v>
      </c>
      <c r="Q31" s="107" t="s">
        <v>276</v>
      </c>
      <c r="S31">
        <f>SUM(J31:K31)</f>
        <v>20</v>
      </c>
      <c r="T31" t="e">
        <f t="shared" si="3"/>
        <v>#VALUE!</v>
      </c>
      <c r="U31" t="e">
        <f t="shared" si="4"/>
        <v>#VALUE!</v>
      </c>
      <c r="W31">
        <f t="shared" si="1"/>
        <v>1</v>
      </c>
    </row>
    <row r="32" spans="1:23" ht="32" hidden="1" x14ac:dyDescent="0.2">
      <c r="A32" t="s">
        <v>195</v>
      </c>
      <c r="B32" s="105">
        <v>5</v>
      </c>
      <c r="C32" s="160" t="str">
        <f t="shared" si="0"/>
        <v>BS1.5</v>
      </c>
      <c r="D32" s="160">
        <v>1</v>
      </c>
      <c r="E32" s="160"/>
      <c r="F32" s="151" t="s">
        <v>232</v>
      </c>
      <c r="G32" s="2">
        <f>INDEX([1]CAPS!$A:$A,MATCH(F:F,[1]CAPS!$H:$H,0))</f>
        <v>8875</v>
      </c>
      <c r="H32" s="2" t="s">
        <v>236</v>
      </c>
      <c r="I32" s="113" t="s">
        <v>239</v>
      </c>
      <c r="J32" s="107">
        <v>0</v>
      </c>
      <c r="K32" s="138">
        <v>0</v>
      </c>
      <c r="L32" s="107">
        <v>0</v>
      </c>
      <c r="M32" s="107">
        <v>2</v>
      </c>
      <c r="N32" s="107">
        <v>0</v>
      </c>
      <c r="O32" s="150">
        <v>0</v>
      </c>
      <c r="P32" s="107">
        <v>0</v>
      </c>
      <c r="Q32" s="107">
        <v>0</v>
      </c>
      <c r="S32">
        <f t="shared" si="2"/>
        <v>0</v>
      </c>
      <c r="T32">
        <f t="shared" si="3"/>
        <v>0</v>
      </c>
      <c r="U32">
        <f t="shared" si="4"/>
        <v>0</v>
      </c>
      <c r="W32" t="str">
        <f t="shared" si="1"/>
        <v/>
      </c>
    </row>
    <row r="33" spans="1:23" ht="32" hidden="1" x14ac:dyDescent="0.2">
      <c r="A33" t="s">
        <v>195</v>
      </c>
      <c r="B33" s="105">
        <v>5</v>
      </c>
      <c r="C33" s="160" t="str">
        <f t="shared" si="0"/>
        <v>BS1.5</v>
      </c>
      <c r="D33" s="160">
        <v>1</v>
      </c>
      <c r="E33" s="263"/>
      <c r="F33" s="103" t="s">
        <v>135</v>
      </c>
      <c r="G33" s="2">
        <f>INDEX([1]CAPS!$A:$A,MATCH(F:F,[1]CAPS!$H:$H,0))</f>
        <v>7766</v>
      </c>
      <c r="H33" s="2" t="s">
        <v>236</v>
      </c>
      <c r="I33" s="113" t="s">
        <v>242</v>
      </c>
      <c r="J33" s="107">
        <v>0</v>
      </c>
      <c r="K33" s="138">
        <v>2</v>
      </c>
      <c r="L33" s="107">
        <v>0</v>
      </c>
      <c r="M33" s="107">
        <v>0</v>
      </c>
      <c r="N33" s="107">
        <v>0</v>
      </c>
      <c r="O33" s="150">
        <v>0</v>
      </c>
      <c r="P33" s="107">
        <v>0</v>
      </c>
      <c r="Q33" s="107">
        <v>0</v>
      </c>
      <c r="S33">
        <f t="shared" si="2"/>
        <v>2</v>
      </c>
      <c r="T33">
        <f t="shared" si="3"/>
        <v>1</v>
      </c>
      <c r="U33">
        <f t="shared" si="4"/>
        <v>0</v>
      </c>
      <c r="W33">
        <f t="shared" si="1"/>
        <v>1</v>
      </c>
    </row>
    <row r="34" spans="1:23" ht="32" hidden="1" x14ac:dyDescent="0.2">
      <c r="A34" t="s">
        <v>195</v>
      </c>
      <c r="B34" s="105">
        <v>5</v>
      </c>
      <c r="C34" s="160" t="str">
        <f t="shared" si="0"/>
        <v>BS1.5</v>
      </c>
      <c r="D34" s="160">
        <v>1</v>
      </c>
      <c r="E34" s="263"/>
      <c r="F34" s="103" t="s">
        <v>267</v>
      </c>
      <c r="G34" s="2">
        <f>INDEX([1]CAPS!$A:$A,MATCH(F:F,[1]CAPS!$H:$H,0))</f>
        <v>5738</v>
      </c>
      <c r="H34" s="2" t="s">
        <v>235</v>
      </c>
      <c r="I34" s="113" t="s">
        <v>239</v>
      </c>
      <c r="J34" s="107">
        <v>0</v>
      </c>
      <c r="K34" s="138">
        <v>2</v>
      </c>
      <c r="L34" s="107">
        <v>0</v>
      </c>
      <c r="M34" s="107">
        <v>3</v>
      </c>
      <c r="N34" s="107">
        <v>0</v>
      </c>
      <c r="O34" s="150">
        <v>0</v>
      </c>
      <c r="P34" s="107">
        <v>0</v>
      </c>
      <c r="Q34" s="107">
        <v>0</v>
      </c>
      <c r="S34">
        <f t="shared" si="2"/>
        <v>2</v>
      </c>
      <c r="T34">
        <f t="shared" si="3"/>
        <v>0.4</v>
      </c>
      <c r="U34">
        <f t="shared" si="4"/>
        <v>0</v>
      </c>
      <c r="W34">
        <f t="shared" si="1"/>
        <v>1</v>
      </c>
    </row>
    <row r="35" spans="1:23" ht="32" hidden="1" x14ac:dyDescent="0.2">
      <c r="A35" t="s">
        <v>195</v>
      </c>
      <c r="B35" s="105">
        <v>5</v>
      </c>
      <c r="C35" s="160" t="str">
        <f t="shared" si="0"/>
        <v>BS1.5</v>
      </c>
      <c r="D35" s="160">
        <v>1</v>
      </c>
      <c r="E35" s="263"/>
      <c r="F35" s="103" t="s">
        <v>229</v>
      </c>
      <c r="G35" s="2">
        <f>INDEX([1]CAPS!$A:$A,MATCH(F:F,[1]CAPS!$H:$H,0))</f>
        <v>3997</v>
      </c>
      <c r="H35" s="2" t="s">
        <v>236</v>
      </c>
      <c r="I35" s="113" t="s">
        <v>239</v>
      </c>
      <c r="J35" s="107">
        <v>0</v>
      </c>
      <c r="K35" s="138">
        <v>5</v>
      </c>
      <c r="L35" s="107">
        <v>0</v>
      </c>
      <c r="M35" s="107">
        <v>0</v>
      </c>
      <c r="N35" s="107">
        <v>0</v>
      </c>
      <c r="O35" s="150">
        <v>0</v>
      </c>
      <c r="P35" s="107">
        <v>0</v>
      </c>
      <c r="Q35" s="107">
        <v>0</v>
      </c>
      <c r="S35">
        <f t="shared" si="2"/>
        <v>5</v>
      </c>
      <c r="T35">
        <f t="shared" si="3"/>
        <v>1</v>
      </c>
      <c r="U35">
        <f t="shared" si="4"/>
        <v>0</v>
      </c>
      <c r="W35">
        <f t="shared" si="1"/>
        <v>1</v>
      </c>
    </row>
    <row r="36" spans="1:23" ht="32" hidden="1" x14ac:dyDescent="0.2">
      <c r="A36" t="s">
        <v>195</v>
      </c>
      <c r="B36" s="105">
        <v>5</v>
      </c>
      <c r="C36" s="160" t="str">
        <f t="shared" si="0"/>
        <v>BS1.5</v>
      </c>
      <c r="D36" s="160">
        <v>1</v>
      </c>
      <c r="E36" s="263"/>
      <c r="F36" s="103" t="s">
        <v>188</v>
      </c>
      <c r="G36" s="2">
        <f>INDEX([1]CAPS!$A:$A,MATCH(F:F,[1]CAPS!$H:$H,0))</f>
        <v>3174</v>
      </c>
      <c r="H36" s="2" t="s">
        <v>233</v>
      </c>
      <c r="I36" s="113" t="s">
        <v>239</v>
      </c>
      <c r="J36" s="107">
        <v>0</v>
      </c>
      <c r="K36" s="138">
        <v>1</v>
      </c>
      <c r="L36" s="107">
        <v>0</v>
      </c>
      <c r="M36" s="107" t="s">
        <v>276</v>
      </c>
      <c r="N36" s="107">
        <v>0</v>
      </c>
      <c r="O36" s="150">
        <v>1</v>
      </c>
      <c r="P36" s="107">
        <v>0</v>
      </c>
      <c r="Q36" s="107">
        <v>0</v>
      </c>
      <c r="S36">
        <f t="shared" si="2"/>
        <v>2</v>
      </c>
      <c r="T36" t="e">
        <f t="shared" si="3"/>
        <v>#VALUE!</v>
      </c>
      <c r="U36" t="e">
        <f t="shared" si="4"/>
        <v>#VALUE!</v>
      </c>
      <c r="W36">
        <f t="shared" si="1"/>
        <v>1</v>
      </c>
    </row>
    <row r="37" spans="1:23" ht="16" hidden="1" x14ac:dyDescent="0.2">
      <c r="A37" t="s">
        <v>195</v>
      </c>
      <c r="B37" s="105">
        <v>5</v>
      </c>
      <c r="C37" s="160" t="str">
        <f t="shared" si="0"/>
        <v>BS1.5</v>
      </c>
      <c r="D37" s="160">
        <v>1</v>
      </c>
      <c r="E37" s="263"/>
      <c r="F37" s="103" t="s">
        <v>189</v>
      </c>
      <c r="G37" s="2">
        <f>INDEX([1]CAPS!$A:$A,MATCH(F:F,[1]CAPS!$H:$H,0))</f>
        <v>5541</v>
      </c>
      <c r="H37" s="2" t="s">
        <v>233</v>
      </c>
      <c r="I37" s="113" t="s">
        <v>238</v>
      </c>
      <c r="J37" s="107">
        <v>0</v>
      </c>
      <c r="K37" s="138">
        <v>40</v>
      </c>
      <c r="L37" s="107">
        <v>0</v>
      </c>
      <c r="M37" s="107" t="s">
        <v>276</v>
      </c>
      <c r="N37" s="107">
        <v>0</v>
      </c>
      <c r="O37" s="150" t="s">
        <v>276</v>
      </c>
      <c r="P37" s="150" t="s">
        <v>276</v>
      </c>
      <c r="Q37" s="107" t="s">
        <v>276</v>
      </c>
      <c r="S37">
        <f>SUM(J37:K37)</f>
        <v>40</v>
      </c>
      <c r="T37" t="e">
        <f t="shared" si="3"/>
        <v>#VALUE!</v>
      </c>
      <c r="U37" t="e">
        <f t="shared" si="4"/>
        <v>#VALUE!</v>
      </c>
      <c r="W37">
        <f t="shared" si="1"/>
        <v>1</v>
      </c>
    </row>
    <row r="38" spans="1:23" ht="16" hidden="1" x14ac:dyDescent="0.2">
      <c r="A38" t="s">
        <v>195</v>
      </c>
      <c r="B38" s="105">
        <v>5</v>
      </c>
      <c r="C38" s="160" t="str">
        <f t="shared" si="0"/>
        <v>BS1.5</v>
      </c>
      <c r="D38" s="160">
        <v>1</v>
      </c>
      <c r="E38" s="263"/>
      <c r="F38" s="103" t="s">
        <v>273</v>
      </c>
      <c r="G38" s="2">
        <f>INDEX([1]CAPS!$A:$A,MATCH(F:F,[1]CAPS!$H:$H,0))</f>
        <v>2501</v>
      </c>
      <c r="H38" s="2" t="s">
        <v>234</v>
      </c>
      <c r="I38" s="113" t="s">
        <v>238</v>
      </c>
      <c r="J38" s="107">
        <v>0</v>
      </c>
      <c r="K38" s="138">
        <v>10</v>
      </c>
      <c r="L38" s="107">
        <v>0</v>
      </c>
      <c r="M38" s="107" t="s">
        <v>276</v>
      </c>
      <c r="N38" s="107">
        <v>0</v>
      </c>
      <c r="O38" s="150" t="s">
        <v>276</v>
      </c>
      <c r="P38" s="150" t="s">
        <v>276</v>
      </c>
      <c r="Q38" s="107" t="s">
        <v>276</v>
      </c>
      <c r="S38">
        <f>SUM(J38:K38)</f>
        <v>10</v>
      </c>
      <c r="T38" t="e">
        <f t="shared" si="3"/>
        <v>#VALUE!</v>
      </c>
      <c r="U38" t="e">
        <f t="shared" si="4"/>
        <v>#VALUE!</v>
      </c>
      <c r="W38">
        <f t="shared" si="1"/>
        <v>1</v>
      </c>
    </row>
    <row r="39" spans="1:23" ht="32" hidden="1" x14ac:dyDescent="0.2">
      <c r="A39" t="s">
        <v>195</v>
      </c>
      <c r="B39" s="105">
        <v>6</v>
      </c>
      <c r="C39" s="160" t="str">
        <f t="shared" si="0"/>
        <v>BS1.6</v>
      </c>
      <c r="D39" s="160">
        <v>1</v>
      </c>
      <c r="E39" s="263"/>
      <c r="F39" s="103" t="s">
        <v>188</v>
      </c>
      <c r="G39" s="2">
        <f>INDEX([1]CAPS!$A:$A,MATCH(F:F,[1]CAPS!$H:$H,0))</f>
        <v>3174</v>
      </c>
      <c r="H39" s="2" t="s">
        <v>233</v>
      </c>
      <c r="I39" s="113" t="s">
        <v>239</v>
      </c>
      <c r="J39" s="107">
        <v>0</v>
      </c>
      <c r="K39" s="138">
        <v>6</v>
      </c>
      <c r="L39" s="107">
        <v>0</v>
      </c>
      <c r="M39" s="107" t="s">
        <v>276</v>
      </c>
      <c r="N39" s="107">
        <v>0</v>
      </c>
      <c r="O39" s="150">
        <v>4</v>
      </c>
      <c r="P39" s="107">
        <v>0</v>
      </c>
      <c r="Q39" s="107">
        <v>0</v>
      </c>
      <c r="S39">
        <f t="shared" si="2"/>
        <v>10</v>
      </c>
      <c r="T39" t="e">
        <f t="shared" si="3"/>
        <v>#VALUE!</v>
      </c>
      <c r="U39" t="e">
        <f t="shared" si="4"/>
        <v>#VALUE!</v>
      </c>
      <c r="W39">
        <f t="shared" si="1"/>
        <v>1</v>
      </c>
    </row>
    <row r="40" spans="1:23" ht="16" hidden="1" x14ac:dyDescent="0.2">
      <c r="A40" t="s">
        <v>195</v>
      </c>
      <c r="B40" s="105">
        <v>6</v>
      </c>
      <c r="C40" s="160" t="str">
        <f t="shared" si="0"/>
        <v>BS1.6</v>
      </c>
      <c r="D40" s="160">
        <v>1</v>
      </c>
      <c r="E40" s="263"/>
      <c r="F40" s="103" t="s">
        <v>132</v>
      </c>
      <c r="G40" s="2">
        <f>INDEX([1]CAPS!$A:$A,MATCH(F:F,[1]CAPS!$H:$H,0))</f>
        <v>2469</v>
      </c>
      <c r="H40" s="2" t="s">
        <v>233</v>
      </c>
      <c r="I40" s="113" t="s">
        <v>238</v>
      </c>
      <c r="J40" s="107">
        <v>0</v>
      </c>
      <c r="K40" s="138">
        <v>7</v>
      </c>
      <c r="L40" s="107">
        <v>0</v>
      </c>
      <c r="M40" s="107">
        <v>0</v>
      </c>
      <c r="N40" s="107">
        <v>0</v>
      </c>
      <c r="O40" s="150">
        <v>0</v>
      </c>
      <c r="P40" s="107">
        <v>0</v>
      </c>
      <c r="Q40" s="107">
        <v>0</v>
      </c>
      <c r="S40">
        <f t="shared" si="2"/>
        <v>7</v>
      </c>
      <c r="T40">
        <f t="shared" si="3"/>
        <v>1</v>
      </c>
      <c r="U40">
        <f t="shared" si="4"/>
        <v>0</v>
      </c>
      <c r="W40">
        <f t="shared" si="1"/>
        <v>1</v>
      </c>
    </row>
    <row r="41" spans="1:23" ht="32" hidden="1" x14ac:dyDescent="0.2">
      <c r="A41" t="s">
        <v>195</v>
      </c>
      <c r="B41" s="105">
        <v>6</v>
      </c>
      <c r="C41" s="160" t="str">
        <f t="shared" si="0"/>
        <v>BS1.6</v>
      </c>
      <c r="D41" s="160">
        <v>1</v>
      </c>
      <c r="E41" s="263"/>
      <c r="F41" s="103" t="s">
        <v>229</v>
      </c>
      <c r="G41" s="2">
        <f>INDEX([1]CAPS!$A:$A,MATCH(F:F,[1]CAPS!$H:$H,0))</f>
        <v>3997</v>
      </c>
      <c r="H41" s="2" t="s">
        <v>236</v>
      </c>
      <c r="I41" s="113" t="s">
        <v>239</v>
      </c>
      <c r="J41" s="107">
        <v>0</v>
      </c>
      <c r="K41" s="138">
        <v>13</v>
      </c>
      <c r="L41" s="107">
        <v>0</v>
      </c>
      <c r="M41" s="107">
        <v>0</v>
      </c>
      <c r="N41" s="107">
        <v>0</v>
      </c>
      <c r="O41" s="150">
        <v>0</v>
      </c>
      <c r="P41" s="107">
        <v>0</v>
      </c>
      <c r="Q41" s="107">
        <v>0</v>
      </c>
      <c r="S41">
        <f t="shared" si="2"/>
        <v>13</v>
      </c>
      <c r="T41">
        <f t="shared" si="3"/>
        <v>1</v>
      </c>
      <c r="U41">
        <f t="shared" si="4"/>
        <v>0</v>
      </c>
      <c r="W41">
        <f t="shared" si="1"/>
        <v>1</v>
      </c>
    </row>
    <row r="42" spans="1:23" ht="15" hidden="1" customHeight="1" x14ac:dyDescent="0.2">
      <c r="A42" t="s">
        <v>195</v>
      </c>
      <c r="B42" s="105">
        <v>6</v>
      </c>
      <c r="C42" s="160" t="str">
        <f t="shared" si="0"/>
        <v>BS1.6</v>
      </c>
      <c r="D42" s="160">
        <v>1</v>
      </c>
      <c r="E42" s="263"/>
      <c r="F42" s="103" t="s">
        <v>268</v>
      </c>
      <c r="G42" s="2">
        <f>INDEX([1]CAPS!$A:$A,MATCH(F:F,[1]CAPS!$H:$H,0))</f>
        <v>6406</v>
      </c>
      <c r="H42" s="2" t="s">
        <v>233</v>
      </c>
      <c r="I42" s="113" t="s">
        <v>240</v>
      </c>
      <c r="J42" s="107">
        <v>0</v>
      </c>
      <c r="K42" s="138">
        <v>1</v>
      </c>
      <c r="L42" s="107">
        <v>0</v>
      </c>
      <c r="M42" s="107" t="s">
        <v>276</v>
      </c>
      <c r="N42" s="107">
        <v>0</v>
      </c>
      <c r="O42" s="150" t="s">
        <v>276</v>
      </c>
      <c r="P42" s="150" t="s">
        <v>276</v>
      </c>
      <c r="Q42" s="107" t="s">
        <v>276</v>
      </c>
      <c r="S42">
        <f>SUM(J42:K42)</f>
        <v>1</v>
      </c>
      <c r="T42" t="e">
        <f t="shared" si="3"/>
        <v>#VALUE!</v>
      </c>
      <c r="U42" t="e">
        <f t="shared" si="4"/>
        <v>#VALUE!</v>
      </c>
      <c r="W42">
        <f t="shared" si="1"/>
        <v>1</v>
      </c>
    </row>
    <row r="43" spans="1:23" ht="32" hidden="1" x14ac:dyDescent="0.2">
      <c r="A43" t="s">
        <v>195</v>
      </c>
      <c r="B43" s="105">
        <v>6</v>
      </c>
      <c r="C43" s="160" t="str">
        <f t="shared" si="0"/>
        <v>BS1.6</v>
      </c>
      <c r="D43" s="160">
        <v>1</v>
      </c>
      <c r="E43" s="263"/>
      <c r="F43" s="103" t="s">
        <v>267</v>
      </c>
      <c r="G43" s="2">
        <f>INDEX([1]CAPS!$A:$A,MATCH(F:F,[1]CAPS!$H:$H,0))</f>
        <v>5738</v>
      </c>
      <c r="H43" s="2" t="s">
        <v>235</v>
      </c>
      <c r="I43" s="113" t="s">
        <v>239</v>
      </c>
      <c r="J43" s="107">
        <v>0</v>
      </c>
      <c r="K43" s="138">
        <v>4</v>
      </c>
      <c r="L43" s="107">
        <v>0</v>
      </c>
      <c r="M43" s="107">
        <v>3</v>
      </c>
      <c r="N43" s="107">
        <v>0</v>
      </c>
      <c r="O43" s="150">
        <v>0</v>
      </c>
      <c r="P43" s="107">
        <v>0</v>
      </c>
      <c r="Q43" s="107">
        <v>0</v>
      </c>
      <c r="S43">
        <f t="shared" si="2"/>
        <v>4</v>
      </c>
      <c r="T43">
        <f t="shared" si="3"/>
        <v>0.5714285714285714</v>
      </c>
      <c r="U43">
        <f t="shared" si="4"/>
        <v>0</v>
      </c>
      <c r="W43">
        <f t="shared" si="1"/>
        <v>1</v>
      </c>
    </row>
    <row r="44" spans="1:23" ht="32" hidden="1" x14ac:dyDescent="0.2">
      <c r="A44" t="s">
        <v>195</v>
      </c>
      <c r="B44" s="105">
        <v>6</v>
      </c>
      <c r="C44" s="160" t="str">
        <f t="shared" si="0"/>
        <v>BS1.6</v>
      </c>
      <c r="D44" s="160">
        <v>1</v>
      </c>
      <c r="E44" s="263"/>
      <c r="F44" s="103" t="s">
        <v>272</v>
      </c>
      <c r="G44" s="2">
        <f>INDEX([1]CAPS!$A:$A,MATCH(F:F,[1]CAPS!$H:$H,0))</f>
        <v>2852</v>
      </c>
      <c r="H44" s="2" t="s">
        <v>235</v>
      </c>
      <c r="I44" s="113" t="s">
        <v>239</v>
      </c>
      <c r="J44" s="107">
        <v>0</v>
      </c>
      <c r="K44" s="138">
        <v>1</v>
      </c>
      <c r="L44" s="107">
        <v>0</v>
      </c>
      <c r="M44" s="107" t="s">
        <v>276</v>
      </c>
      <c r="N44" s="107">
        <v>0</v>
      </c>
      <c r="O44" s="150">
        <v>0</v>
      </c>
      <c r="P44" s="107">
        <v>0</v>
      </c>
      <c r="Q44" s="107">
        <v>0</v>
      </c>
      <c r="S44">
        <f t="shared" si="2"/>
        <v>1</v>
      </c>
      <c r="T44" t="e">
        <f t="shared" si="3"/>
        <v>#VALUE!</v>
      </c>
      <c r="U44" t="e">
        <f t="shared" si="4"/>
        <v>#VALUE!</v>
      </c>
      <c r="W44">
        <f t="shared" si="1"/>
        <v>1</v>
      </c>
    </row>
    <row r="45" spans="1:23" ht="16" hidden="1" x14ac:dyDescent="0.2">
      <c r="A45" t="s">
        <v>195</v>
      </c>
      <c r="B45" s="105">
        <v>6</v>
      </c>
      <c r="C45" s="160" t="str">
        <f t="shared" si="0"/>
        <v>BS1.6</v>
      </c>
      <c r="D45" s="160">
        <v>1</v>
      </c>
      <c r="E45" s="263"/>
      <c r="F45" s="103" t="s">
        <v>189</v>
      </c>
      <c r="G45" s="2">
        <f>INDEX([1]CAPS!$A:$A,MATCH(F:F,[1]CAPS!$H:$H,0))</f>
        <v>5541</v>
      </c>
      <c r="H45" s="2" t="s">
        <v>233</v>
      </c>
      <c r="I45" s="113" t="s">
        <v>238</v>
      </c>
      <c r="J45" s="107">
        <v>0</v>
      </c>
      <c r="K45" s="138">
        <v>50</v>
      </c>
      <c r="L45" s="107">
        <v>0</v>
      </c>
      <c r="M45" s="107" t="s">
        <v>276</v>
      </c>
      <c r="N45" s="107">
        <v>0</v>
      </c>
      <c r="O45" s="150" t="s">
        <v>276</v>
      </c>
      <c r="P45" s="150" t="s">
        <v>276</v>
      </c>
      <c r="Q45" s="107" t="s">
        <v>276</v>
      </c>
      <c r="S45">
        <f>SUM(J45:K45)</f>
        <v>50</v>
      </c>
      <c r="T45" t="e">
        <f t="shared" si="3"/>
        <v>#VALUE!</v>
      </c>
      <c r="U45" t="e">
        <f t="shared" si="4"/>
        <v>#VALUE!</v>
      </c>
      <c r="W45">
        <f t="shared" si="1"/>
        <v>1</v>
      </c>
    </row>
    <row r="46" spans="1:23" ht="16" hidden="1" x14ac:dyDescent="0.2">
      <c r="A46" t="s">
        <v>195</v>
      </c>
      <c r="B46" s="105">
        <v>6</v>
      </c>
      <c r="C46" s="160" t="str">
        <f t="shared" si="0"/>
        <v>BS1.6</v>
      </c>
      <c r="D46" s="160">
        <v>1</v>
      </c>
      <c r="E46" s="263"/>
      <c r="F46" s="103" t="s">
        <v>273</v>
      </c>
      <c r="G46" s="2">
        <f>INDEX([1]CAPS!$A:$A,MATCH(F:F,[1]CAPS!$H:$H,0))</f>
        <v>2501</v>
      </c>
      <c r="H46" s="2" t="s">
        <v>234</v>
      </c>
      <c r="I46" s="113" t="s">
        <v>238</v>
      </c>
      <c r="J46" s="107">
        <v>0</v>
      </c>
      <c r="K46" s="138">
        <v>20</v>
      </c>
      <c r="L46" s="107">
        <v>0</v>
      </c>
      <c r="M46" s="107" t="s">
        <v>276</v>
      </c>
      <c r="N46" s="107">
        <v>0</v>
      </c>
      <c r="O46" s="150" t="s">
        <v>276</v>
      </c>
      <c r="P46" s="150" t="s">
        <v>276</v>
      </c>
      <c r="Q46" s="107" t="s">
        <v>276</v>
      </c>
      <c r="S46">
        <f>SUM(J46:K46)</f>
        <v>20</v>
      </c>
      <c r="T46" t="e">
        <f t="shared" si="3"/>
        <v>#VALUE!</v>
      </c>
      <c r="U46" t="e">
        <f t="shared" si="4"/>
        <v>#VALUE!</v>
      </c>
      <c r="W46">
        <f t="shared" si="1"/>
        <v>1</v>
      </c>
    </row>
    <row r="47" spans="1:23" ht="32" hidden="1" x14ac:dyDescent="0.2">
      <c r="A47" t="s">
        <v>195</v>
      </c>
      <c r="B47" s="105">
        <v>7</v>
      </c>
      <c r="C47" s="160" t="str">
        <f t="shared" ref="C47:C110" si="6">CONCATENATE(A47,".",B47)</f>
        <v>BS1.7</v>
      </c>
      <c r="D47" s="160">
        <v>1</v>
      </c>
      <c r="E47" s="263"/>
      <c r="F47" s="103" t="s">
        <v>267</v>
      </c>
      <c r="G47" s="2">
        <f>INDEX([1]CAPS!$A:$A,MATCH(F:F,[1]CAPS!$H:$H,0))</f>
        <v>5738</v>
      </c>
      <c r="H47" s="2" t="s">
        <v>235</v>
      </c>
      <c r="I47" s="113" t="s">
        <v>239</v>
      </c>
      <c r="J47" s="107">
        <v>0</v>
      </c>
      <c r="K47" s="138">
        <v>3</v>
      </c>
      <c r="L47" s="107">
        <v>0</v>
      </c>
      <c r="M47" s="107">
        <v>8</v>
      </c>
      <c r="N47" s="107">
        <v>0</v>
      </c>
      <c r="O47" s="150">
        <v>0</v>
      </c>
      <c r="P47" s="107">
        <v>0</v>
      </c>
      <c r="Q47" s="107">
        <v>0</v>
      </c>
      <c r="S47">
        <f t="shared" si="2"/>
        <v>3</v>
      </c>
      <c r="T47">
        <f t="shared" si="3"/>
        <v>0.27272727272727271</v>
      </c>
      <c r="U47">
        <f t="shared" si="4"/>
        <v>0</v>
      </c>
      <c r="W47">
        <f t="shared" si="1"/>
        <v>1</v>
      </c>
    </row>
    <row r="48" spans="1:23" ht="16" hidden="1" x14ac:dyDescent="0.2">
      <c r="A48" t="s">
        <v>195</v>
      </c>
      <c r="B48" s="105">
        <v>7</v>
      </c>
      <c r="C48" s="160" t="str">
        <f t="shared" si="6"/>
        <v>BS1.7</v>
      </c>
      <c r="D48" s="160">
        <v>1</v>
      </c>
      <c r="E48" s="263"/>
      <c r="F48" s="103" t="s">
        <v>274</v>
      </c>
      <c r="G48" s="2">
        <f>INDEX([1]CAPS!$A:$A,MATCH(F:F,[1]CAPS!$H:$H,0))</f>
        <v>2508</v>
      </c>
      <c r="H48" s="2" t="s">
        <v>234</v>
      </c>
      <c r="I48" s="113" t="s">
        <v>238</v>
      </c>
      <c r="J48" s="107">
        <v>0</v>
      </c>
      <c r="K48" s="138">
        <v>7</v>
      </c>
      <c r="L48" s="107">
        <v>0</v>
      </c>
      <c r="M48" s="107" t="s">
        <v>276</v>
      </c>
      <c r="N48" s="107">
        <v>0</v>
      </c>
      <c r="O48" s="150" t="s">
        <v>276</v>
      </c>
      <c r="P48" s="150" t="s">
        <v>276</v>
      </c>
      <c r="Q48" s="107" t="s">
        <v>276</v>
      </c>
      <c r="S48">
        <f>SUM(J48:K48)</f>
        <v>7</v>
      </c>
      <c r="T48" t="e">
        <f t="shared" si="3"/>
        <v>#VALUE!</v>
      </c>
      <c r="U48" t="e">
        <f t="shared" si="4"/>
        <v>#VALUE!</v>
      </c>
      <c r="W48">
        <f t="shared" si="1"/>
        <v>1</v>
      </c>
    </row>
    <row r="49" spans="1:23" ht="32" hidden="1" x14ac:dyDescent="0.2">
      <c r="A49" t="s">
        <v>195</v>
      </c>
      <c r="B49" s="105">
        <v>7</v>
      </c>
      <c r="C49" s="160" t="str">
        <f t="shared" si="6"/>
        <v>BS1.7</v>
      </c>
      <c r="D49" s="160">
        <v>1</v>
      </c>
      <c r="E49" s="263"/>
      <c r="F49" s="307" t="s">
        <v>601</v>
      </c>
      <c r="G49" s="2">
        <f>INDEX([1]CAPS!$A:$A,MATCH(F:F,[1]CAPS!$H:$H,0))</f>
        <v>3236</v>
      </c>
      <c r="H49" s="308" t="s">
        <v>270</v>
      </c>
      <c r="I49" s="113" t="s">
        <v>238</v>
      </c>
      <c r="J49" s="107">
        <v>0</v>
      </c>
      <c r="K49" s="138">
        <v>1</v>
      </c>
      <c r="L49" s="107">
        <v>0</v>
      </c>
      <c r="M49" s="107">
        <v>0</v>
      </c>
      <c r="N49" s="107">
        <v>0</v>
      </c>
      <c r="O49" s="150">
        <v>0</v>
      </c>
      <c r="P49" s="107">
        <v>0</v>
      </c>
      <c r="Q49" s="107">
        <v>0</v>
      </c>
      <c r="R49" t="s">
        <v>624</v>
      </c>
      <c r="S49">
        <f t="shared" si="2"/>
        <v>1</v>
      </c>
      <c r="T49">
        <f t="shared" si="3"/>
        <v>1</v>
      </c>
      <c r="U49">
        <f t="shared" si="4"/>
        <v>0</v>
      </c>
      <c r="W49">
        <f t="shared" si="1"/>
        <v>1</v>
      </c>
    </row>
    <row r="50" spans="1:23" ht="32" hidden="1" x14ac:dyDescent="0.2">
      <c r="A50" t="s">
        <v>195</v>
      </c>
      <c r="B50" s="105">
        <v>7</v>
      </c>
      <c r="C50" s="160" t="str">
        <f t="shared" si="6"/>
        <v>BS1.7</v>
      </c>
      <c r="D50" s="160">
        <v>1</v>
      </c>
      <c r="E50" s="263"/>
      <c r="F50" s="103" t="s">
        <v>229</v>
      </c>
      <c r="G50" s="2">
        <f>INDEX([1]CAPS!$A:$A,MATCH(F:F,[1]CAPS!$H:$H,0))</f>
        <v>3997</v>
      </c>
      <c r="H50" s="2" t="s">
        <v>236</v>
      </c>
      <c r="I50" s="113" t="s">
        <v>239</v>
      </c>
      <c r="J50" s="107">
        <v>0</v>
      </c>
      <c r="K50" s="138">
        <v>25</v>
      </c>
      <c r="L50" s="107">
        <v>0</v>
      </c>
      <c r="M50" s="107">
        <v>0</v>
      </c>
      <c r="N50" s="107">
        <v>0</v>
      </c>
      <c r="O50" s="150">
        <v>0</v>
      </c>
      <c r="P50" s="107">
        <v>0</v>
      </c>
      <c r="Q50" s="107">
        <v>0</v>
      </c>
      <c r="S50">
        <f t="shared" si="2"/>
        <v>25</v>
      </c>
      <c r="T50">
        <f t="shared" si="3"/>
        <v>1</v>
      </c>
      <c r="U50">
        <f t="shared" si="4"/>
        <v>0</v>
      </c>
      <c r="W50">
        <f t="shared" si="1"/>
        <v>1</v>
      </c>
    </row>
    <row r="51" spans="1:23" ht="32" hidden="1" x14ac:dyDescent="0.2">
      <c r="A51" t="s">
        <v>195</v>
      </c>
      <c r="B51" s="105">
        <v>7</v>
      </c>
      <c r="C51" s="160" t="str">
        <f t="shared" si="6"/>
        <v>BS1.7</v>
      </c>
      <c r="D51" s="160">
        <v>1</v>
      </c>
      <c r="E51" s="263"/>
      <c r="F51" s="103" t="s">
        <v>135</v>
      </c>
      <c r="G51" s="2">
        <f>INDEX([1]CAPS!$A:$A,MATCH(F:F,[1]CAPS!$H:$H,0))</f>
        <v>7766</v>
      </c>
      <c r="H51" s="2" t="s">
        <v>236</v>
      </c>
      <c r="I51" s="113" t="s">
        <v>242</v>
      </c>
      <c r="J51" s="107">
        <v>0</v>
      </c>
      <c r="K51" s="138">
        <v>1</v>
      </c>
      <c r="L51" s="107">
        <v>0</v>
      </c>
      <c r="M51" s="107">
        <v>0</v>
      </c>
      <c r="N51" s="107">
        <v>0</v>
      </c>
      <c r="O51" s="150">
        <v>0</v>
      </c>
      <c r="P51" s="107">
        <v>0</v>
      </c>
      <c r="Q51" s="107">
        <v>0</v>
      </c>
      <c r="S51">
        <f t="shared" si="2"/>
        <v>1</v>
      </c>
      <c r="T51">
        <f t="shared" si="3"/>
        <v>1</v>
      </c>
      <c r="U51">
        <f t="shared" si="4"/>
        <v>0</v>
      </c>
      <c r="W51">
        <f t="shared" si="1"/>
        <v>1</v>
      </c>
    </row>
    <row r="52" spans="1:23" ht="15" hidden="1" customHeight="1" x14ac:dyDescent="0.2">
      <c r="A52" t="s">
        <v>195</v>
      </c>
      <c r="B52" s="105">
        <v>7</v>
      </c>
      <c r="C52" s="160" t="str">
        <f t="shared" si="6"/>
        <v>BS1.7</v>
      </c>
      <c r="D52" s="160">
        <v>1</v>
      </c>
      <c r="E52" s="263"/>
      <c r="F52" s="103" t="s">
        <v>268</v>
      </c>
      <c r="G52" s="2">
        <f>INDEX([1]CAPS!$A:$A,MATCH(F:F,[1]CAPS!$H:$H,0))</f>
        <v>6406</v>
      </c>
      <c r="H52" s="2" t="s">
        <v>233</v>
      </c>
      <c r="I52" s="113" t="s">
        <v>240</v>
      </c>
      <c r="J52" s="107">
        <v>0</v>
      </c>
      <c r="K52" s="138">
        <v>7</v>
      </c>
      <c r="L52" s="107">
        <v>0</v>
      </c>
      <c r="M52" s="107" t="s">
        <v>276</v>
      </c>
      <c r="N52" s="107">
        <v>0</v>
      </c>
      <c r="O52" s="150" t="s">
        <v>276</v>
      </c>
      <c r="P52" s="150" t="s">
        <v>276</v>
      </c>
      <c r="Q52" s="107" t="s">
        <v>276</v>
      </c>
      <c r="S52">
        <f>SUM(J52:K52)</f>
        <v>7</v>
      </c>
      <c r="T52" t="e">
        <f t="shared" si="3"/>
        <v>#VALUE!</v>
      </c>
      <c r="U52" t="e">
        <f t="shared" si="4"/>
        <v>#VALUE!</v>
      </c>
      <c r="W52">
        <f t="shared" si="1"/>
        <v>1</v>
      </c>
    </row>
    <row r="53" spans="1:23" ht="16" hidden="1" x14ac:dyDescent="0.2">
      <c r="A53" t="s">
        <v>195</v>
      </c>
      <c r="B53" s="105">
        <v>7</v>
      </c>
      <c r="C53" s="160" t="str">
        <f t="shared" si="6"/>
        <v>BS1.7</v>
      </c>
      <c r="D53" s="160">
        <v>1</v>
      </c>
      <c r="E53" s="263"/>
      <c r="F53" s="103" t="s">
        <v>189</v>
      </c>
      <c r="G53" s="2">
        <f>INDEX([1]CAPS!$A:$A,MATCH(F:F,[1]CAPS!$H:$H,0))</f>
        <v>5541</v>
      </c>
      <c r="H53" s="2" t="s">
        <v>233</v>
      </c>
      <c r="I53" s="113" t="s">
        <v>238</v>
      </c>
      <c r="J53" s="107">
        <v>0</v>
      </c>
      <c r="K53" s="138">
        <v>50</v>
      </c>
      <c r="L53" s="107">
        <v>0</v>
      </c>
      <c r="M53" s="107" t="s">
        <v>276</v>
      </c>
      <c r="N53" s="107">
        <v>0</v>
      </c>
      <c r="O53" s="150" t="s">
        <v>276</v>
      </c>
      <c r="P53" s="150" t="s">
        <v>276</v>
      </c>
      <c r="Q53" s="107" t="s">
        <v>276</v>
      </c>
      <c r="S53">
        <f>SUM(J53:K53)</f>
        <v>50</v>
      </c>
      <c r="T53" t="e">
        <f t="shared" si="3"/>
        <v>#VALUE!</v>
      </c>
      <c r="U53" t="e">
        <f t="shared" si="4"/>
        <v>#VALUE!</v>
      </c>
      <c r="W53">
        <f t="shared" si="1"/>
        <v>1</v>
      </c>
    </row>
    <row r="54" spans="1:23" ht="32" hidden="1" x14ac:dyDescent="0.2">
      <c r="A54" t="s">
        <v>195</v>
      </c>
      <c r="B54" s="105">
        <v>7</v>
      </c>
      <c r="C54" s="160" t="str">
        <f t="shared" si="6"/>
        <v>BS1.7</v>
      </c>
      <c r="D54" s="160">
        <v>1</v>
      </c>
      <c r="E54" s="263"/>
      <c r="F54" s="103" t="s">
        <v>188</v>
      </c>
      <c r="G54" s="2">
        <f>INDEX([1]CAPS!$A:$A,MATCH(F:F,[1]CAPS!$H:$H,0))</f>
        <v>3174</v>
      </c>
      <c r="H54" s="2" t="s">
        <v>233</v>
      </c>
      <c r="I54" s="113" t="s">
        <v>239</v>
      </c>
      <c r="J54" s="107">
        <v>0</v>
      </c>
      <c r="K54" s="138">
        <v>26</v>
      </c>
      <c r="L54" s="107">
        <v>0</v>
      </c>
      <c r="M54" s="107" t="s">
        <v>276</v>
      </c>
      <c r="N54" s="107">
        <v>0</v>
      </c>
      <c r="O54" s="150">
        <v>0</v>
      </c>
      <c r="P54" s="107">
        <v>0</v>
      </c>
      <c r="Q54" s="107">
        <v>0</v>
      </c>
      <c r="S54">
        <f t="shared" si="2"/>
        <v>26</v>
      </c>
      <c r="T54" t="e">
        <f t="shared" si="3"/>
        <v>#VALUE!</v>
      </c>
      <c r="U54" t="e">
        <f t="shared" si="4"/>
        <v>#VALUE!</v>
      </c>
      <c r="W54">
        <f t="shared" si="1"/>
        <v>1</v>
      </c>
    </row>
    <row r="55" spans="1:23" ht="32" hidden="1" x14ac:dyDescent="0.2">
      <c r="A55" t="s">
        <v>195</v>
      </c>
      <c r="B55" s="105">
        <v>7</v>
      </c>
      <c r="C55" s="160" t="str">
        <f t="shared" si="6"/>
        <v>BS1.7</v>
      </c>
      <c r="D55" s="160">
        <v>1</v>
      </c>
      <c r="E55" s="263"/>
      <c r="F55" s="103" t="s">
        <v>272</v>
      </c>
      <c r="G55" s="2">
        <f>INDEX([1]CAPS!$A:$A,MATCH(F:F,[1]CAPS!$H:$H,0))</f>
        <v>2852</v>
      </c>
      <c r="H55" s="2" t="s">
        <v>235</v>
      </c>
      <c r="I55" s="113" t="s">
        <v>239</v>
      </c>
      <c r="J55" s="107">
        <v>0</v>
      </c>
      <c r="K55" s="138">
        <v>2</v>
      </c>
      <c r="L55" s="107">
        <v>0</v>
      </c>
      <c r="M55" s="107" t="s">
        <v>276</v>
      </c>
      <c r="N55" s="107">
        <v>0</v>
      </c>
      <c r="O55" s="150">
        <v>0</v>
      </c>
      <c r="P55" s="107">
        <v>0</v>
      </c>
      <c r="Q55" s="107">
        <v>0</v>
      </c>
      <c r="S55">
        <f t="shared" si="2"/>
        <v>2</v>
      </c>
      <c r="T55" t="e">
        <f t="shared" si="3"/>
        <v>#VALUE!</v>
      </c>
      <c r="U55" t="e">
        <f t="shared" si="4"/>
        <v>#VALUE!</v>
      </c>
      <c r="W55">
        <f t="shared" si="1"/>
        <v>1</v>
      </c>
    </row>
    <row r="56" spans="1:23" ht="16" hidden="1" x14ac:dyDescent="0.2">
      <c r="A56" t="s">
        <v>195</v>
      </c>
      <c r="B56" s="105">
        <v>7</v>
      </c>
      <c r="C56" s="160" t="str">
        <f t="shared" si="6"/>
        <v>BS1.7</v>
      </c>
      <c r="D56" s="160">
        <v>1</v>
      </c>
      <c r="E56" s="263"/>
      <c r="F56" s="103" t="s">
        <v>273</v>
      </c>
      <c r="G56" s="2">
        <f>INDEX([1]CAPS!$A:$A,MATCH(F:F,[1]CAPS!$H:$H,0))</f>
        <v>2501</v>
      </c>
      <c r="H56" s="2" t="s">
        <v>234</v>
      </c>
      <c r="I56" s="113" t="s">
        <v>238</v>
      </c>
      <c r="J56" s="107">
        <v>0</v>
      </c>
      <c r="K56" s="138">
        <v>20</v>
      </c>
      <c r="L56" s="107">
        <v>0</v>
      </c>
      <c r="M56" s="107" t="s">
        <v>276</v>
      </c>
      <c r="N56" s="107">
        <v>0</v>
      </c>
      <c r="O56" s="150" t="s">
        <v>276</v>
      </c>
      <c r="P56" s="150" t="s">
        <v>276</v>
      </c>
      <c r="Q56" s="107" t="s">
        <v>276</v>
      </c>
      <c r="S56">
        <f>SUM(J56:K56)</f>
        <v>20</v>
      </c>
      <c r="T56" t="e">
        <f t="shared" si="3"/>
        <v>#VALUE!</v>
      </c>
      <c r="U56" t="e">
        <f t="shared" si="4"/>
        <v>#VALUE!</v>
      </c>
      <c r="W56">
        <f t="shared" si="1"/>
        <v>1</v>
      </c>
    </row>
    <row r="57" spans="1:23" ht="32" hidden="1" x14ac:dyDescent="0.2">
      <c r="A57" t="s">
        <v>195</v>
      </c>
      <c r="B57" s="105">
        <v>8</v>
      </c>
      <c r="C57" s="160" t="str">
        <f t="shared" si="6"/>
        <v>BS1.8</v>
      </c>
      <c r="D57" s="160">
        <v>1</v>
      </c>
      <c r="E57" s="263"/>
      <c r="F57" s="103" t="s">
        <v>188</v>
      </c>
      <c r="G57" s="2">
        <f>INDEX([1]CAPS!$A:$A,MATCH(F:F,[1]CAPS!$H:$H,0))</f>
        <v>3174</v>
      </c>
      <c r="H57" s="2" t="s">
        <v>233</v>
      </c>
      <c r="I57" s="113" t="s">
        <v>239</v>
      </c>
      <c r="J57" s="107">
        <v>0</v>
      </c>
      <c r="K57" s="138">
        <v>8</v>
      </c>
      <c r="L57" s="107">
        <v>0</v>
      </c>
      <c r="M57" s="107" t="s">
        <v>276</v>
      </c>
      <c r="N57" s="107">
        <v>0</v>
      </c>
      <c r="O57" s="150">
        <v>0</v>
      </c>
      <c r="P57" s="107">
        <v>0</v>
      </c>
      <c r="Q57" s="107">
        <v>0</v>
      </c>
      <c r="S57">
        <f t="shared" si="2"/>
        <v>8</v>
      </c>
      <c r="T57" t="e">
        <f t="shared" si="3"/>
        <v>#VALUE!</v>
      </c>
      <c r="U57" t="e">
        <f t="shared" si="4"/>
        <v>#VALUE!</v>
      </c>
      <c r="W57">
        <f t="shared" si="1"/>
        <v>1</v>
      </c>
    </row>
    <row r="58" spans="1:23" ht="32" hidden="1" x14ac:dyDescent="0.2">
      <c r="A58" t="s">
        <v>195</v>
      </c>
      <c r="B58" s="105">
        <v>8</v>
      </c>
      <c r="C58" s="160" t="str">
        <f t="shared" si="6"/>
        <v>BS1.8</v>
      </c>
      <c r="D58" s="160">
        <v>1</v>
      </c>
      <c r="E58" s="263"/>
      <c r="F58" s="103" t="s">
        <v>267</v>
      </c>
      <c r="G58" s="2">
        <f>INDEX([1]CAPS!$A:$A,MATCH(F:F,[1]CAPS!$H:$H,0))</f>
        <v>5738</v>
      </c>
      <c r="H58" s="2" t="s">
        <v>233</v>
      </c>
      <c r="I58" s="113" t="s">
        <v>239</v>
      </c>
      <c r="J58" s="107">
        <v>0</v>
      </c>
      <c r="K58" s="138">
        <v>1</v>
      </c>
      <c r="L58" s="107">
        <v>0</v>
      </c>
      <c r="M58" s="107">
        <v>0</v>
      </c>
      <c r="N58" s="107">
        <v>0</v>
      </c>
      <c r="O58" s="150">
        <v>0</v>
      </c>
      <c r="P58" s="107">
        <v>0</v>
      </c>
      <c r="Q58" s="107">
        <v>0</v>
      </c>
      <c r="S58">
        <f t="shared" si="2"/>
        <v>1</v>
      </c>
      <c r="T58">
        <f t="shared" si="3"/>
        <v>1</v>
      </c>
      <c r="U58">
        <f t="shared" si="4"/>
        <v>0</v>
      </c>
      <c r="W58">
        <f t="shared" si="1"/>
        <v>1</v>
      </c>
    </row>
    <row r="59" spans="1:23" ht="32" hidden="1" x14ac:dyDescent="0.2">
      <c r="A59" t="s">
        <v>195</v>
      </c>
      <c r="B59" s="105">
        <v>8</v>
      </c>
      <c r="C59" s="160" t="str">
        <f t="shared" si="6"/>
        <v>BS1.8</v>
      </c>
      <c r="D59" s="160">
        <v>1</v>
      </c>
      <c r="E59" s="263"/>
      <c r="F59" s="103" t="s">
        <v>229</v>
      </c>
      <c r="G59" s="2">
        <f>INDEX([1]CAPS!$A:$A,MATCH(F:F,[1]CAPS!$H:$H,0))</f>
        <v>3997</v>
      </c>
      <c r="H59" s="2" t="s">
        <v>236</v>
      </c>
      <c r="I59" s="113" t="s">
        <v>239</v>
      </c>
      <c r="J59" s="107">
        <v>0</v>
      </c>
      <c r="K59" s="138">
        <v>26</v>
      </c>
      <c r="L59" s="107">
        <v>0</v>
      </c>
      <c r="M59" s="107">
        <v>0</v>
      </c>
      <c r="N59" s="107">
        <v>0</v>
      </c>
      <c r="O59" s="150">
        <v>0</v>
      </c>
      <c r="P59" s="107">
        <v>0</v>
      </c>
      <c r="Q59" s="107">
        <v>0</v>
      </c>
      <c r="S59">
        <f t="shared" si="2"/>
        <v>26</v>
      </c>
      <c r="T59">
        <f t="shared" si="3"/>
        <v>1</v>
      </c>
      <c r="U59">
        <f t="shared" si="4"/>
        <v>0</v>
      </c>
      <c r="W59">
        <f t="shared" si="1"/>
        <v>1</v>
      </c>
    </row>
    <row r="60" spans="1:23" ht="32" hidden="1" x14ac:dyDescent="0.2">
      <c r="A60" t="s">
        <v>195</v>
      </c>
      <c r="B60" s="105">
        <v>8</v>
      </c>
      <c r="C60" s="160" t="str">
        <f t="shared" si="6"/>
        <v>BS1.8</v>
      </c>
      <c r="D60" s="160">
        <v>1</v>
      </c>
      <c r="E60" s="263"/>
      <c r="F60" s="103" t="s">
        <v>272</v>
      </c>
      <c r="G60" s="2">
        <f>INDEX([1]CAPS!$A:$A,MATCH(F:F,[1]CAPS!$H:$H,0))</f>
        <v>2852</v>
      </c>
      <c r="H60" s="2" t="s">
        <v>235</v>
      </c>
      <c r="I60" s="113" t="s">
        <v>239</v>
      </c>
      <c r="J60" s="107">
        <v>0</v>
      </c>
      <c r="K60" s="138">
        <v>3</v>
      </c>
      <c r="L60" s="107">
        <v>0</v>
      </c>
      <c r="M60" s="107" t="s">
        <v>276</v>
      </c>
      <c r="N60" s="107">
        <v>0</v>
      </c>
      <c r="O60" s="150">
        <v>0</v>
      </c>
      <c r="P60" s="107">
        <v>0</v>
      </c>
      <c r="Q60" s="107">
        <v>0</v>
      </c>
      <c r="S60">
        <f t="shared" si="2"/>
        <v>3</v>
      </c>
      <c r="T60" t="e">
        <f t="shared" si="3"/>
        <v>#VALUE!</v>
      </c>
      <c r="U60" t="e">
        <f t="shared" si="4"/>
        <v>#VALUE!</v>
      </c>
      <c r="W60">
        <f t="shared" si="1"/>
        <v>1</v>
      </c>
    </row>
    <row r="61" spans="1:23" ht="16" hidden="1" x14ac:dyDescent="0.2">
      <c r="A61" t="s">
        <v>195</v>
      </c>
      <c r="B61" s="105">
        <v>8</v>
      </c>
      <c r="C61" s="160" t="str">
        <f t="shared" si="6"/>
        <v>BS1.8</v>
      </c>
      <c r="D61" s="160">
        <v>1</v>
      </c>
      <c r="E61" s="263"/>
      <c r="F61" s="103" t="s">
        <v>189</v>
      </c>
      <c r="G61" s="2">
        <f>INDEX([1]CAPS!$A:$A,MATCH(F:F,[1]CAPS!$H:$H,0))</f>
        <v>5541</v>
      </c>
      <c r="H61" s="2" t="s">
        <v>233</v>
      </c>
      <c r="I61" s="113" t="s">
        <v>238</v>
      </c>
      <c r="J61" s="107">
        <v>0</v>
      </c>
      <c r="K61" s="138">
        <v>20</v>
      </c>
      <c r="L61" s="107">
        <v>0</v>
      </c>
      <c r="M61" s="107" t="s">
        <v>276</v>
      </c>
      <c r="N61" s="107">
        <v>0</v>
      </c>
      <c r="O61" s="150" t="s">
        <v>276</v>
      </c>
      <c r="P61" s="150" t="s">
        <v>276</v>
      </c>
      <c r="Q61" s="107" t="s">
        <v>276</v>
      </c>
      <c r="S61">
        <f>SUM(J61:K61)</f>
        <v>20</v>
      </c>
      <c r="T61" t="e">
        <f t="shared" si="3"/>
        <v>#VALUE!</v>
      </c>
      <c r="U61" t="e">
        <f t="shared" si="4"/>
        <v>#VALUE!</v>
      </c>
      <c r="W61">
        <f t="shared" si="1"/>
        <v>1</v>
      </c>
    </row>
    <row r="62" spans="1:23" ht="16" hidden="1" x14ac:dyDescent="0.2">
      <c r="A62" t="s">
        <v>195</v>
      </c>
      <c r="B62" s="105">
        <v>8</v>
      </c>
      <c r="C62" s="160" t="str">
        <f t="shared" si="6"/>
        <v>BS1.8</v>
      </c>
      <c r="D62" s="160">
        <v>1</v>
      </c>
      <c r="E62" s="263"/>
      <c r="F62" s="103" t="s">
        <v>274</v>
      </c>
      <c r="G62" s="2">
        <f>INDEX([1]CAPS!$A:$A,MATCH(F:F,[1]CAPS!$H:$H,0))</f>
        <v>2508</v>
      </c>
      <c r="H62" s="2" t="s">
        <v>234</v>
      </c>
      <c r="I62" s="113" t="s">
        <v>238</v>
      </c>
      <c r="J62" s="107">
        <v>0</v>
      </c>
      <c r="K62" s="138">
        <v>39</v>
      </c>
      <c r="L62" s="107">
        <v>0</v>
      </c>
      <c r="M62" s="107" t="s">
        <v>276</v>
      </c>
      <c r="N62" s="107">
        <v>0</v>
      </c>
      <c r="O62" s="150" t="s">
        <v>276</v>
      </c>
      <c r="P62" s="150" t="s">
        <v>276</v>
      </c>
      <c r="Q62" s="107" t="s">
        <v>276</v>
      </c>
      <c r="S62">
        <f t="shared" ref="S62:S63" si="7">SUM(J62:K62)</f>
        <v>39</v>
      </c>
      <c r="T62" t="e">
        <f t="shared" si="3"/>
        <v>#VALUE!</v>
      </c>
      <c r="U62" t="e">
        <f t="shared" si="4"/>
        <v>#VALUE!</v>
      </c>
      <c r="W62">
        <f t="shared" si="1"/>
        <v>1</v>
      </c>
    </row>
    <row r="63" spans="1:23" ht="16" hidden="1" x14ac:dyDescent="0.2">
      <c r="A63" t="s">
        <v>195</v>
      </c>
      <c r="B63" s="105">
        <v>8</v>
      </c>
      <c r="C63" s="160" t="str">
        <f t="shared" si="6"/>
        <v>BS1.8</v>
      </c>
      <c r="D63" s="160">
        <v>1</v>
      </c>
      <c r="E63" s="263"/>
      <c r="F63" s="103" t="s">
        <v>273</v>
      </c>
      <c r="G63" s="2">
        <f>INDEX([1]CAPS!$A:$A,MATCH(F:F,[1]CAPS!$H:$H,0))</f>
        <v>2501</v>
      </c>
      <c r="H63" s="2" t="s">
        <v>234</v>
      </c>
      <c r="I63" s="113" t="s">
        <v>238</v>
      </c>
      <c r="J63" s="107">
        <v>0</v>
      </c>
      <c r="K63" s="138">
        <v>17</v>
      </c>
      <c r="L63" s="107">
        <v>0</v>
      </c>
      <c r="M63" s="107" t="s">
        <v>276</v>
      </c>
      <c r="N63" s="107">
        <v>0</v>
      </c>
      <c r="O63" s="150" t="s">
        <v>276</v>
      </c>
      <c r="P63" s="150" t="s">
        <v>276</v>
      </c>
      <c r="Q63" s="107" t="s">
        <v>276</v>
      </c>
      <c r="S63">
        <f t="shared" si="7"/>
        <v>17</v>
      </c>
      <c r="T63" t="e">
        <f t="shared" si="3"/>
        <v>#VALUE!</v>
      </c>
      <c r="U63" t="e">
        <f t="shared" si="4"/>
        <v>#VALUE!</v>
      </c>
      <c r="W63">
        <f t="shared" si="1"/>
        <v>1</v>
      </c>
    </row>
    <row r="64" spans="1:23" ht="16" hidden="1" x14ac:dyDescent="0.2">
      <c r="A64" t="s">
        <v>195</v>
      </c>
      <c r="B64" s="105">
        <v>8</v>
      </c>
      <c r="C64" s="160" t="str">
        <f t="shared" si="6"/>
        <v>BS1.8</v>
      </c>
      <c r="D64" s="160">
        <v>1</v>
      </c>
      <c r="E64" s="263"/>
      <c r="F64" s="103" t="s">
        <v>803</v>
      </c>
      <c r="G64" s="2">
        <f>INDEX([1]CAPS!$A:$A,MATCH(F:F,[1]CAPS!$H:$H,0))</f>
        <v>3302</v>
      </c>
      <c r="H64" s="2" t="s">
        <v>234</v>
      </c>
      <c r="I64" s="113" t="s">
        <v>238</v>
      </c>
      <c r="J64" s="107">
        <v>0</v>
      </c>
      <c r="K64" s="138">
        <v>1</v>
      </c>
      <c r="L64" s="107">
        <v>0</v>
      </c>
      <c r="M64" s="107">
        <v>0</v>
      </c>
      <c r="N64" s="107">
        <v>0</v>
      </c>
      <c r="O64" s="150">
        <v>0</v>
      </c>
      <c r="P64" s="107">
        <v>0</v>
      </c>
      <c r="Q64" s="107">
        <v>0</v>
      </c>
      <c r="R64" t="s">
        <v>805</v>
      </c>
      <c r="S64">
        <f t="shared" si="2"/>
        <v>1</v>
      </c>
      <c r="T64">
        <f t="shared" si="3"/>
        <v>1</v>
      </c>
      <c r="U64">
        <f t="shared" si="4"/>
        <v>0</v>
      </c>
      <c r="W64">
        <f t="shared" si="1"/>
        <v>1</v>
      </c>
    </row>
    <row r="65" spans="1:23" ht="32" hidden="1" x14ac:dyDescent="0.2">
      <c r="A65" t="s">
        <v>195</v>
      </c>
      <c r="B65" s="105">
        <v>8</v>
      </c>
      <c r="C65" s="160" t="str">
        <f t="shared" si="6"/>
        <v>BS1.8</v>
      </c>
      <c r="D65" s="160">
        <v>1</v>
      </c>
      <c r="E65" s="263"/>
      <c r="F65" s="103" t="s">
        <v>135</v>
      </c>
      <c r="G65" s="2">
        <f>INDEX([1]CAPS!$A:$A,MATCH(F:F,[1]CAPS!$H:$H,0))</f>
        <v>7766</v>
      </c>
      <c r="H65" s="2" t="s">
        <v>236</v>
      </c>
      <c r="I65" s="113" t="s">
        <v>242</v>
      </c>
      <c r="J65" s="107">
        <v>0</v>
      </c>
      <c r="K65" s="138">
        <v>0</v>
      </c>
      <c r="L65" s="107">
        <v>0</v>
      </c>
      <c r="M65" s="107">
        <v>1</v>
      </c>
      <c r="N65" s="107">
        <v>0</v>
      </c>
      <c r="O65" s="150">
        <v>0</v>
      </c>
      <c r="P65" s="107">
        <v>0</v>
      </c>
      <c r="Q65" s="107">
        <v>0</v>
      </c>
      <c r="S65">
        <f t="shared" si="2"/>
        <v>0</v>
      </c>
      <c r="T65">
        <f t="shared" si="3"/>
        <v>0</v>
      </c>
      <c r="U65">
        <f t="shared" si="4"/>
        <v>0</v>
      </c>
      <c r="W65" t="str">
        <f t="shared" si="1"/>
        <v/>
      </c>
    </row>
    <row r="66" spans="1:23" ht="32" hidden="1" x14ac:dyDescent="0.2">
      <c r="A66" t="s">
        <v>195</v>
      </c>
      <c r="B66" s="105">
        <v>9</v>
      </c>
      <c r="C66" s="160" t="str">
        <f t="shared" si="6"/>
        <v>BS1.9</v>
      </c>
      <c r="D66" s="160">
        <v>1</v>
      </c>
      <c r="E66" s="263"/>
      <c r="F66" s="103" t="s">
        <v>232</v>
      </c>
      <c r="G66" s="2">
        <f>INDEX([1]CAPS!$A:$A,MATCH(F:F,[1]CAPS!$H:$H,0))</f>
        <v>8875</v>
      </c>
      <c r="H66" s="2" t="s">
        <v>236</v>
      </c>
      <c r="I66" s="113" t="s">
        <v>239</v>
      </c>
      <c r="J66" s="107">
        <v>0</v>
      </c>
      <c r="K66" s="138">
        <v>1</v>
      </c>
      <c r="L66" s="107">
        <v>0</v>
      </c>
      <c r="M66" s="107">
        <v>0</v>
      </c>
      <c r="N66" s="107">
        <v>0</v>
      </c>
      <c r="O66" s="150">
        <v>0</v>
      </c>
      <c r="P66" s="107">
        <v>0</v>
      </c>
      <c r="Q66" s="107">
        <v>0</v>
      </c>
      <c r="S66">
        <f t="shared" si="2"/>
        <v>1</v>
      </c>
      <c r="T66">
        <f t="shared" si="3"/>
        <v>1</v>
      </c>
      <c r="U66">
        <f t="shared" si="4"/>
        <v>0</v>
      </c>
      <c r="W66">
        <f t="shared" si="1"/>
        <v>1</v>
      </c>
    </row>
    <row r="67" spans="1:23" ht="32" hidden="1" x14ac:dyDescent="0.2">
      <c r="A67" t="s">
        <v>195</v>
      </c>
      <c r="B67" s="105">
        <v>9</v>
      </c>
      <c r="C67" s="160" t="str">
        <f t="shared" si="6"/>
        <v>BS1.9</v>
      </c>
      <c r="D67" s="160">
        <v>1</v>
      </c>
      <c r="E67" s="263"/>
      <c r="F67" s="103" t="s">
        <v>267</v>
      </c>
      <c r="G67" s="2">
        <f>INDEX([1]CAPS!$A:$A,MATCH(F:F,[1]CAPS!$H:$H,0))</f>
        <v>5738</v>
      </c>
      <c r="H67" s="2" t="s">
        <v>235</v>
      </c>
      <c r="I67" s="113" t="s">
        <v>239</v>
      </c>
      <c r="J67" s="107">
        <v>0</v>
      </c>
      <c r="K67" s="138">
        <v>1</v>
      </c>
      <c r="L67" s="107">
        <v>0</v>
      </c>
      <c r="M67" s="107">
        <v>3</v>
      </c>
      <c r="N67" s="107">
        <v>0</v>
      </c>
      <c r="O67" s="150">
        <v>0</v>
      </c>
      <c r="P67" s="107">
        <v>0</v>
      </c>
      <c r="Q67" s="107">
        <v>0</v>
      </c>
      <c r="S67">
        <f t="shared" si="2"/>
        <v>1</v>
      </c>
      <c r="T67">
        <f t="shared" si="3"/>
        <v>0.25</v>
      </c>
      <c r="U67">
        <f t="shared" si="4"/>
        <v>0</v>
      </c>
      <c r="W67">
        <f t="shared" ref="W67:W130" si="8">IF(S67&gt;0,1,"")</f>
        <v>1</v>
      </c>
    </row>
    <row r="68" spans="1:23" ht="16" hidden="1" x14ac:dyDescent="0.2">
      <c r="A68" t="s">
        <v>195</v>
      </c>
      <c r="B68" s="105">
        <v>9</v>
      </c>
      <c r="C68" s="160" t="str">
        <f t="shared" si="6"/>
        <v>BS1.9</v>
      </c>
      <c r="D68" s="160">
        <v>1</v>
      </c>
      <c r="E68" s="263"/>
      <c r="F68" s="103" t="s">
        <v>189</v>
      </c>
      <c r="G68" s="2">
        <f>INDEX([1]CAPS!$A:$A,MATCH(F:F,[1]CAPS!$H:$H,0))</f>
        <v>5541</v>
      </c>
      <c r="H68" s="2" t="s">
        <v>233</v>
      </c>
      <c r="I68" s="113" t="s">
        <v>238</v>
      </c>
      <c r="J68" s="107">
        <v>0</v>
      </c>
      <c r="K68" s="138">
        <v>24</v>
      </c>
      <c r="L68" s="107">
        <v>0</v>
      </c>
      <c r="M68" s="107" t="s">
        <v>276</v>
      </c>
      <c r="N68" s="107">
        <v>0</v>
      </c>
      <c r="O68" s="150" t="s">
        <v>276</v>
      </c>
      <c r="P68" s="150" t="s">
        <v>276</v>
      </c>
      <c r="Q68" s="107" t="s">
        <v>276</v>
      </c>
      <c r="S68">
        <f>SUM(J68:K68)</f>
        <v>24</v>
      </c>
      <c r="T68" t="e">
        <f t="shared" ref="T68:T131" si="9">(K68+L68)/(K68++L68+M68)</f>
        <v>#VALUE!</v>
      </c>
      <c r="U68" t="e">
        <f t="shared" ref="U68:U131" si="10">(O68+P68)/(K68+L68+M68)</f>
        <v>#VALUE!</v>
      </c>
      <c r="W68">
        <f t="shared" si="8"/>
        <v>1</v>
      </c>
    </row>
    <row r="69" spans="1:23" ht="32" hidden="1" x14ac:dyDescent="0.2">
      <c r="A69" t="s">
        <v>195</v>
      </c>
      <c r="B69" s="105">
        <v>9</v>
      </c>
      <c r="C69" s="160" t="str">
        <f t="shared" si="6"/>
        <v>BS1.9</v>
      </c>
      <c r="D69" s="160">
        <v>1</v>
      </c>
      <c r="E69" s="263"/>
      <c r="F69" s="103" t="s">
        <v>188</v>
      </c>
      <c r="G69" s="2">
        <f>INDEX([1]CAPS!$A:$A,MATCH(F:F,[1]CAPS!$H:$H,0))</f>
        <v>3174</v>
      </c>
      <c r="H69" s="2" t="s">
        <v>233</v>
      </c>
      <c r="I69" s="113" t="s">
        <v>239</v>
      </c>
      <c r="J69" s="107">
        <v>0</v>
      </c>
      <c r="K69" s="138">
        <v>2</v>
      </c>
      <c r="L69" s="107">
        <v>0</v>
      </c>
      <c r="M69" s="107" t="s">
        <v>276</v>
      </c>
      <c r="N69" s="107">
        <v>0</v>
      </c>
      <c r="O69" s="150">
        <v>0</v>
      </c>
      <c r="P69" s="107">
        <v>0</v>
      </c>
      <c r="Q69" s="107">
        <v>0</v>
      </c>
      <c r="S69">
        <f t="shared" ref="S69:S131" si="11">SUM(J69:K69)+O69</f>
        <v>2</v>
      </c>
      <c r="T69" t="e">
        <f t="shared" si="9"/>
        <v>#VALUE!</v>
      </c>
      <c r="U69" t="e">
        <f t="shared" si="10"/>
        <v>#VALUE!</v>
      </c>
      <c r="W69">
        <f t="shared" si="8"/>
        <v>1</v>
      </c>
    </row>
    <row r="70" spans="1:23" ht="32" hidden="1" x14ac:dyDescent="0.2">
      <c r="A70" t="s">
        <v>195</v>
      </c>
      <c r="B70" s="105">
        <v>9</v>
      </c>
      <c r="C70" s="160" t="str">
        <f t="shared" si="6"/>
        <v>BS1.9</v>
      </c>
      <c r="D70" s="160">
        <v>1</v>
      </c>
      <c r="E70" s="263"/>
      <c r="F70" s="103" t="s">
        <v>229</v>
      </c>
      <c r="G70" s="2">
        <f>INDEX([1]CAPS!$A:$A,MATCH(F:F,[1]CAPS!$H:$H,0))</f>
        <v>3997</v>
      </c>
      <c r="H70" s="2" t="s">
        <v>236</v>
      </c>
      <c r="I70" s="113" t="s">
        <v>239</v>
      </c>
      <c r="J70" s="107">
        <v>0</v>
      </c>
      <c r="K70" s="138">
        <v>16</v>
      </c>
      <c r="L70" s="107">
        <v>0</v>
      </c>
      <c r="M70" s="107">
        <v>0</v>
      </c>
      <c r="N70" s="107">
        <v>0</v>
      </c>
      <c r="O70" s="150">
        <v>0</v>
      </c>
      <c r="P70" s="107">
        <v>0</v>
      </c>
      <c r="Q70" s="107">
        <v>0</v>
      </c>
      <c r="S70">
        <f t="shared" si="11"/>
        <v>16</v>
      </c>
      <c r="T70">
        <f t="shared" si="9"/>
        <v>1</v>
      </c>
      <c r="U70">
        <f t="shared" si="10"/>
        <v>0</v>
      </c>
      <c r="W70">
        <f t="shared" si="8"/>
        <v>1</v>
      </c>
    </row>
    <row r="71" spans="1:23" ht="16" hidden="1" x14ac:dyDescent="0.2">
      <c r="A71" t="s">
        <v>195</v>
      </c>
      <c r="B71" s="105">
        <v>9</v>
      </c>
      <c r="C71" s="160" t="str">
        <f t="shared" si="6"/>
        <v>BS1.9</v>
      </c>
      <c r="D71" s="160">
        <v>1</v>
      </c>
      <c r="E71" s="263"/>
      <c r="F71" s="103" t="s">
        <v>273</v>
      </c>
      <c r="G71" s="2">
        <f>INDEX([1]CAPS!$A:$A,MATCH(F:F,[1]CAPS!$H:$H,0))</f>
        <v>2501</v>
      </c>
      <c r="H71" s="2" t="s">
        <v>234</v>
      </c>
      <c r="I71" s="113" t="s">
        <v>238</v>
      </c>
      <c r="J71" s="107">
        <v>0</v>
      </c>
      <c r="K71" s="138">
        <v>30</v>
      </c>
      <c r="L71" s="107">
        <v>0</v>
      </c>
      <c r="M71" s="107" t="s">
        <v>276</v>
      </c>
      <c r="N71" s="107">
        <v>0</v>
      </c>
      <c r="O71" s="150" t="s">
        <v>276</v>
      </c>
      <c r="P71" s="150" t="s">
        <v>276</v>
      </c>
      <c r="Q71" s="107" t="s">
        <v>276</v>
      </c>
      <c r="S71">
        <f t="shared" ref="S71:S72" si="12">SUM(J71:K71)</f>
        <v>30</v>
      </c>
      <c r="T71" t="e">
        <f t="shared" si="9"/>
        <v>#VALUE!</v>
      </c>
      <c r="U71" t="e">
        <f t="shared" si="10"/>
        <v>#VALUE!</v>
      </c>
      <c r="W71">
        <f t="shared" si="8"/>
        <v>1</v>
      </c>
    </row>
    <row r="72" spans="1:23" ht="16" hidden="1" x14ac:dyDescent="0.2">
      <c r="A72" t="s">
        <v>195</v>
      </c>
      <c r="B72" s="105">
        <v>9</v>
      </c>
      <c r="C72" s="160" t="str">
        <f t="shared" si="6"/>
        <v>BS1.9</v>
      </c>
      <c r="D72" s="160">
        <v>1</v>
      </c>
      <c r="E72" s="263"/>
      <c r="F72" s="103" t="s">
        <v>274</v>
      </c>
      <c r="G72" s="2">
        <f>INDEX([1]CAPS!$A:$A,MATCH(F:F,[1]CAPS!$H:$H,0))</f>
        <v>2508</v>
      </c>
      <c r="H72" s="2" t="s">
        <v>234</v>
      </c>
      <c r="I72" s="113" t="s">
        <v>238</v>
      </c>
      <c r="J72" s="107">
        <v>0</v>
      </c>
      <c r="K72" s="138">
        <v>23</v>
      </c>
      <c r="L72" s="107">
        <v>0</v>
      </c>
      <c r="M72" s="107" t="s">
        <v>276</v>
      </c>
      <c r="N72" s="107">
        <v>0</v>
      </c>
      <c r="O72" s="150" t="s">
        <v>276</v>
      </c>
      <c r="P72" s="150" t="s">
        <v>276</v>
      </c>
      <c r="Q72" s="107" t="s">
        <v>276</v>
      </c>
      <c r="S72">
        <f t="shared" si="12"/>
        <v>23</v>
      </c>
      <c r="T72" t="e">
        <f t="shared" si="9"/>
        <v>#VALUE!</v>
      </c>
      <c r="U72" t="e">
        <f t="shared" si="10"/>
        <v>#VALUE!</v>
      </c>
      <c r="W72">
        <f t="shared" si="8"/>
        <v>1</v>
      </c>
    </row>
    <row r="73" spans="1:23" ht="32" hidden="1" x14ac:dyDescent="0.2">
      <c r="A73" t="s">
        <v>195</v>
      </c>
      <c r="B73" s="105">
        <v>10</v>
      </c>
      <c r="C73" s="160" t="str">
        <f t="shared" si="6"/>
        <v>BS1.10</v>
      </c>
      <c r="D73" s="160">
        <v>1</v>
      </c>
      <c r="E73" s="263"/>
      <c r="F73" s="2" t="s">
        <v>135</v>
      </c>
      <c r="G73" s="2">
        <f>INDEX([1]CAPS!$A:$A,MATCH(F:F,[1]CAPS!$H:$H,0))</f>
        <v>7766</v>
      </c>
      <c r="H73" s="2" t="s">
        <v>236</v>
      </c>
      <c r="I73" s="113" t="s">
        <v>242</v>
      </c>
      <c r="J73" s="107">
        <v>0</v>
      </c>
      <c r="K73" s="152">
        <v>2</v>
      </c>
      <c r="L73" s="107">
        <v>0</v>
      </c>
      <c r="M73" s="107">
        <v>0</v>
      </c>
      <c r="N73" s="107">
        <v>0</v>
      </c>
      <c r="O73" s="150">
        <v>0</v>
      </c>
      <c r="P73" s="107">
        <v>0</v>
      </c>
      <c r="Q73" s="107">
        <v>0</v>
      </c>
      <c r="S73">
        <f t="shared" si="11"/>
        <v>2</v>
      </c>
      <c r="T73">
        <f t="shared" si="9"/>
        <v>1</v>
      </c>
      <c r="U73">
        <f t="shared" si="10"/>
        <v>0</v>
      </c>
      <c r="W73">
        <f t="shared" si="8"/>
        <v>1</v>
      </c>
    </row>
    <row r="74" spans="1:23" ht="32" hidden="1" x14ac:dyDescent="0.2">
      <c r="A74" t="s">
        <v>195</v>
      </c>
      <c r="B74" s="105">
        <v>10</v>
      </c>
      <c r="C74" s="160" t="str">
        <f t="shared" si="6"/>
        <v>BS1.10</v>
      </c>
      <c r="D74" s="160">
        <v>1</v>
      </c>
      <c r="E74" s="263"/>
      <c r="F74" s="103" t="s">
        <v>229</v>
      </c>
      <c r="G74" s="2">
        <f>INDEX([1]CAPS!$A:$A,MATCH(F:F,[1]CAPS!$H:$H,0))</f>
        <v>3997</v>
      </c>
      <c r="H74" s="2" t="s">
        <v>236</v>
      </c>
      <c r="I74" s="113" t="s">
        <v>239</v>
      </c>
      <c r="J74" s="107">
        <v>0</v>
      </c>
      <c r="K74" s="138">
        <v>10</v>
      </c>
      <c r="L74" s="107">
        <v>0</v>
      </c>
      <c r="M74" s="107">
        <v>0</v>
      </c>
      <c r="N74" s="107">
        <v>0</v>
      </c>
      <c r="O74" s="150">
        <v>0</v>
      </c>
      <c r="P74" s="107">
        <v>0</v>
      </c>
      <c r="Q74" s="107">
        <v>0</v>
      </c>
      <c r="S74">
        <f t="shared" si="11"/>
        <v>10</v>
      </c>
      <c r="T74">
        <f t="shared" si="9"/>
        <v>1</v>
      </c>
      <c r="U74">
        <f t="shared" si="10"/>
        <v>0</v>
      </c>
      <c r="W74">
        <f t="shared" si="8"/>
        <v>1</v>
      </c>
    </row>
    <row r="75" spans="1:23" ht="16" hidden="1" x14ac:dyDescent="0.2">
      <c r="A75" t="s">
        <v>195</v>
      </c>
      <c r="B75" s="105">
        <v>10</v>
      </c>
      <c r="C75" s="160" t="str">
        <f t="shared" si="6"/>
        <v>BS1.10</v>
      </c>
      <c r="D75" s="160">
        <v>1</v>
      </c>
      <c r="E75" s="263"/>
      <c r="F75" s="103" t="s">
        <v>274</v>
      </c>
      <c r="G75" s="2">
        <f>INDEX([1]CAPS!$A:$A,MATCH(F:F,[1]CAPS!$H:$H,0))</f>
        <v>2508</v>
      </c>
      <c r="H75" s="2" t="s">
        <v>234</v>
      </c>
      <c r="I75" s="113" t="s">
        <v>238</v>
      </c>
      <c r="J75" s="107">
        <v>0</v>
      </c>
      <c r="K75" s="138">
        <v>32</v>
      </c>
      <c r="L75" s="107">
        <v>0</v>
      </c>
      <c r="M75" s="107" t="s">
        <v>276</v>
      </c>
      <c r="N75" s="107">
        <v>0</v>
      </c>
      <c r="O75" s="150" t="s">
        <v>276</v>
      </c>
      <c r="P75" s="150" t="s">
        <v>276</v>
      </c>
      <c r="Q75" s="107" t="s">
        <v>276</v>
      </c>
      <c r="S75">
        <f t="shared" ref="S75:S76" si="13">SUM(J75:K75)</f>
        <v>32</v>
      </c>
      <c r="T75" t="e">
        <f t="shared" si="9"/>
        <v>#VALUE!</v>
      </c>
      <c r="U75" t="e">
        <f t="shared" si="10"/>
        <v>#VALUE!</v>
      </c>
      <c r="W75">
        <f t="shared" si="8"/>
        <v>1</v>
      </c>
    </row>
    <row r="76" spans="1:23" ht="16" hidden="1" x14ac:dyDescent="0.2">
      <c r="A76" t="s">
        <v>195</v>
      </c>
      <c r="B76" s="105">
        <v>10</v>
      </c>
      <c r="C76" s="160" t="str">
        <f t="shared" si="6"/>
        <v>BS1.10</v>
      </c>
      <c r="D76" s="160">
        <v>1</v>
      </c>
      <c r="E76" s="263"/>
      <c r="F76" s="103" t="s">
        <v>189</v>
      </c>
      <c r="G76" s="2">
        <f>INDEX([1]CAPS!$A:$A,MATCH(F:F,[1]CAPS!$H:$H,0))</f>
        <v>5541</v>
      </c>
      <c r="H76" s="2" t="s">
        <v>233</v>
      </c>
      <c r="I76" s="113" t="s">
        <v>238</v>
      </c>
      <c r="J76" s="107">
        <v>0</v>
      </c>
      <c r="K76" s="138">
        <v>7</v>
      </c>
      <c r="L76" s="107">
        <v>0</v>
      </c>
      <c r="M76" s="107" t="s">
        <v>276</v>
      </c>
      <c r="N76" s="107">
        <v>0</v>
      </c>
      <c r="O76" s="150" t="s">
        <v>276</v>
      </c>
      <c r="P76" s="150" t="s">
        <v>276</v>
      </c>
      <c r="Q76" s="107" t="s">
        <v>276</v>
      </c>
      <c r="S76">
        <f t="shared" si="13"/>
        <v>7</v>
      </c>
      <c r="T76" t="e">
        <f t="shared" si="9"/>
        <v>#VALUE!</v>
      </c>
      <c r="U76" t="e">
        <f t="shared" si="10"/>
        <v>#VALUE!</v>
      </c>
      <c r="W76">
        <f t="shared" si="8"/>
        <v>1</v>
      </c>
    </row>
    <row r="77" spans="1:23" ht="32" hidden="1" x14ac:dyDescent="0.2">
      <c r="A77" t="s">
        <v>195</v>
      </c>
      <c r="B77" s="105">
        <v>10</v>
      </c>
      <c r="C77" s="160" t="str">
        <f t="shared" si="6"/>
        <v>BS1.10</v>
      </c>
      <c r="D77" s="160">
        <v>1</v>
      </c>
      <c r="E77" s="263"/>
      <c r="F77" s="103" t="s">
        <v>232</v>
      </c>
      <c r="G77" s="2">
        <f>INDEX([1]CAPS!$A:$A,MATCH(F:F,[1]CAPS!$H:$H,0))</f>
        <v>8875</v>
      </c>
      <c r="H77" s="2" t="s">
        <v>236</v>
      </c>
      <c r="I77" s="113" t="s">
        <v>239</v>
      </c>
      <c r="J77" s="107">
        <v>0</v>
      </c>
      <c r="K77" s="138">
        <v>0</v>
      </c>
      <c r="L77" s="107">
        <v>0</v>
      </c>
      <c r="M77" s="107">
        <v>3</v>
      </c>
      <c r="N77" s="107">
        <v>0</v>
      </c>
      <c r="O77" s="150">
        <v>0</v>
      </c>
      <c r="P77" s="107">
        <v>0</v>
      </c>
      <c r="Q77" s="107">
        <v>0</v>
      </c>
      <c r="S77">
        <f t="shared" si="11"/>
        <v>0</v>
      </c>
      <c r="T77">
        <f t="shared" si="9"/>
        <v>0</v>
      </c>
      <c r="U77">
        <f t="shared" si="10"/>
        <v>0</v>
      </c>
      <c r="W77" t="str">
        <f t="shared" si="8"/>
        <v/>
      </c>
    </row>
    <row r="78" spans="1:23" ht="32" hidden="1" x14ac:dyDescent="0.2">
      <c r="A78" t="s">
        <v>195</v>
      </c>
      <c r="B78" s="105">
        <v>11</v>
      </c>
      <c r="C78" s="160" t="str">
        <f t="shared" si="6"/>
        <v>BS1.11</v>
      </c>
      <c r="D78" s="160">
        <v>1</v>
      </c>
      <c r="E78" s="263"/>
      <c r="F78" s="103" t="s">
        <v>267</v>
      </c>
      <c r="G78" s="2">
        <f>INDEX([1]CAPS!$A:$A,MATCH(F:F,[1]CAPS!$H:$H,0))</f>
        <v>5738</v>
      </c>
      <c r="H78" s="2" t="s">
        <v>235</v>
      </c>
      <c r="I78" s="113" t="s">
        <v>239</v>
      </c>
      <c r="J78" s="107">
        <v>0</v>
      </c>
      <c r="K78" s="138">
        <v>1</v>
      </c>
      <c r="L78" s="107">
        <v>0</v>
      </c>
      <c r="M78" s="107">
        <v>6</v>
      </c>
      <c r="N78" s="107">
        <v>0</v>
      </c>
      <c r="O78" s="150">
        <v>0</v>
      </c>
      <c r="P78" s="107">
        <v>0</v>
      </c>
      <c r="Q78" s="107">
        <v>0</v>
      </c>
      <c r="S78">
        <f t="shared" si="11"/>
        <v>1</v>
      </c>
      <c r="T78">
        <f t="shared" si="9"/>
        <v>0.14285714285714285</v>
      </c>
      <c r="U78">
        <f t="shared" si="10"/>
        <v>0</v>
      </c>
      <c r="W78">
        <f t="shared" si="8"/>
        <v>1</v>
      </c>
    </row>
    <row r="79" spans="1:23" ht="32" hidden="1" x14ac:dyDescent="0.2">
      <c r="A79" t="s">
        <v>195</v>
      </c>
      <c r="B79" s="105">
        <v>11</v>
      </c>
      <c r="C79" s="160" t="str">
        <f t="shared" si="6"/>
        <v>BS1.11</v>
      </c>
      <c r="D79" s="160">
        <v>1</v>
      </c>
      <c r="E79" s="263"/>
      <c r="F79" s="103" t="s">
        <v>229</v>
      </c>
      <c r="G79" s="2">
        <f>INDEX([1]CAPS!$A:$A,MATCH(F:F,[1]CAPS!$H:$H,0))</f>
        <v>3997</v>
      </c>
      <c r="H79" s="2" t="s">
        <v>236</v>
      </c>
      <c r="I79" s="113" t="s">
        <v>239</v>
      </c>
      <c r="J79" s="107">
        <v>0</v>
      </c>
      <c r="K79" s="138">
        <v>18</v>
      </c>
      <c r="L79" s="107">
        <v>0</v>
      </c>
      <c r="M79" s="107">
        <v>0</v>
      </c>
      <c r="N79" s="107">
        <v>0</v>
      </c>
      <c r="O79" s="150">
        <v>0</v>
      </c>
      <c r="P79" s="107">
        <v>0</v>
      </c>
      <c r="Q79" s="107">
        <v>0</v>
      </c>
      <c r="S79">
        <f t="shared" si="11"/>
        <v>18</v>
      </c>
      <c r="T79">
        <f t="shared" si="9"/>
        <v>1</v>
      </c>
      <c r="U79">
        <f t="shared" si="10"/>
        <v>0</v>
      </c>
      <c r="W79">
        <f t="shared" si="8"/>
        <v>1</v>
      </c>
    </row>
    <row r="80" spans="1:23" ht="16" hidden="1" x14ac:dyDescent="0.2">
      <c r="A80" t="s">
        <v>195</v>
      </c>
      <c r="B80" s="105">
        <v>11</v>
      </c>
      <c r="C80" s="160" t="str">
        <f t="shared" si="6"/>
        <v>BS1.11</v>
      </c>
      <c r="D80" s="160">
        <v>1</v>
      </c>
      <c r="E80" s="263"/>
      <c r="F80" s="103" t="s">
        <v>189</v>
      </c>
      <c r="G80" s="2">
        <f>INDEX([1]CAPS!$A:$A,MATCH(F:F,[1]CAPS!$H:$H,0))</f>
        <v>5541</v>
      </c>
      <c r="H80" s="2" t="s">
        <v>233</v>
      </c>
      <c r="I80" s="113" t="s">
        <v>238</v>
      </c>
      <c r="J80" s="107">
        <v>0</v>
      </c>
      <c r="K80" s="138">
        <v>17</v>
      </c>
      <c r="L80" s="107">
        <v>0</v>
      </c>
      <c r="M80" s="107" t="s">
        <v>276</v>
      </c>
      <c r="N80" s="107">
        <v>0</v>
      </c>
      <c r="O80" s="150" t="s">
        <v>276</v>
      </c>
      <c r="P80" s="150" t="s">
        <v>276</v>
      </c>
      <c r="Q80" s="107" t="s">
        <v>276</v>
      </c>
      <c r="S80">
        <f t="shared" ref="S80:S82" si="14">SUM(J80:K80)</f>
        <v>17</v>
      </c>
      <c r="T80" t="e">
        <f t="shared" si="9"/>
        <v>#VALUE!</v>
      </c>
      <c r="U80" t="e">
        <f t="shared" si="10"/>
        <v>#VALUE!</v>
      </c>
      <c r="W80">
        <f t="shared" si="8"/>
        <v>1</v>
      </c>
    </row>
    <row r="81" spans="1:23" ht="16" hidden="1" x14ac:dyDescent="0.2">
      <c r="A81" t="s">
        <v>195</v>
      </c>
      <c r="B81" s="105">
        <v>11</v>
      </c>
      <c r="C81" s="160" t="str">
        <f t="shared" si="6"/>
        <v>BS1.11</v>
      </c>
      <c r="D81" s="160">
        <v>1</v>
      </c>
      <c r="E81" s="263"/>
      <c r="F81" s="103" t="s">
        <v>274</v>
      </c>
      <c r="G81" s="2">
        <f>INDEX([1]CAPS!$A:$A,MATCH(F:F,[1]CAPS!$H:$H,0))</f>
        <v>2508</v>
      </c>
      <c r="H81" s="2" t="s">
        <v>234</v>
      </c>
      <c r="I81" s="113" t="s">
        <v>238</v>
      </c>
      <c r="J81" s="107">
        <v>0</v>
      </c>
      <c r="K81" s="138">
        <v>20</v>
      </c>
      <c r="L81" s="107">
        <v>0</v>
      </c>
      <c r="M81" s="107" t="s">
        <v>276</v>
      </c>
      <c r="N81" s="107">
        <v>0</v>
      </c>
      <c r="O81" s="150" t="s">
        <v>276</v>
      </c>
      <c r="P81" s="150" t="s">
        <v>276</v>
      </c>
      <c r="Q81" s="107" t="s">
        <v>276</v>
      </c>
      <c r="S81">
        <f t="shared" si="14"/>
        <v>20</v>
      </c>
      <c r="T81" t="e">
        <f t="shared" si="9"/>
        <v>#VALUE!</v>
      </c>
      <c r="U81" t="e">
        <f t="shared" si="10"/>
        <v>#VALUE!</v>
      </c>
      <c r="W81">
        <f t="shared" si="8"/>
        <v>1</v>
      </c>
    </row>
    <row r="82" spans="1:23" ht="16" hidden="1" x14ac:dyDescent="0.2">
      <c r="A82" t="s">
        <v>195</v>
      </c>
      <c r="B82" s="105">
        <v>11</v>
      </c>
      <c r="C82" s="160" t="str">
        <f t="shared" si="6"/>
        <v>BS1.11</v>
      </c>
      <c r="D82" s="160">
        <v>1</v>
      </c>
      <c r="E82" s="263"/>
      <c r="F82" s="103" t="s">
        <v>273</v>
      </c>
      <c r="G82" s="2">
        <f>INDEX([1]CAPS!$A:$A,MATCH(F:F,[1]CAPS!$H:$H,0))</f>
        <v>2501</v>
      </c>
      <c r="H82" s="2" t="s">
        <v>234</v>
      </c>
      <c r="I82" s="113" t="s">
        <v>238</v>
      </c>
      <c r="J82" s="107">
        <v>0</v>
      </c>
      <c r="K82" s="138">
        <v>2</v>
      </c>
      <c r="L82" s="107">
        <v>0</v>
      </c>
      <c r="M82" s="107" t="s">
        <v>276</v>
      </c>
      <c r="N82" s="107">
        <v>0</v>
      </c>
      <c r="O82" s="150" t="s">
        <v>276</v>
      </c>
      <c r="P82" s="150" t="s">
        <v>276</v>
      </c>
      <c r="Q82" s="107" t="s">
        <v>276</v>
      </c>
      <c r="S82">
        <f t="shared" si="14"/>
        <v>2</v>
      </c>
      <c r="T82" t="e">
        <f t="shared" si="9"/>
        <v>#VALUE!</v>
      </c>
      <c r="U82" t="e">
        <f t="shared" si="10"/>
        <v>#VALUE!</v>
      </c>
      <c r="W82">
        <f t="shared" si="8"/>
        <v>1</v>
      </c>
    </row>
    <row r="83" spans="1:23" ht="32" hidden="1" x14ac:dyDescent="0.2">
      <c r="A83" t="s">
        <v>195</v>
      </c>
      <c r="B83" s="105">
        <v>12</v>
      </c>
      <c r="C83" s="160" t="str">
        <f t="shared" si="6"/>
        <v>BS1.12</v>
      </c>
      <c r="D83" s="160">
        <v>1</v>
      </c>
      <c r="E83" s="263"/>
      <c r="F83" s="103" t="s">
        <v>267</v>
      </c>
      <c r="G83" s="2">
        <f>INDEX([1]CAPS!$A:$A,MATCH(F:F,[1]CAPS!$H:$H,0))</f>
        <v>5738</v>
      </c>
      <c r="H83" s="2" t="s">
        <v>235</v>
      </c>
      <c r="I83" s="113" t="s">
        <v>239</v>
      </c>
      <c r="J83" s="107">
        <v>0</v>
      </c>
      <c r="K83" s="138">
        <v>1</v>
      </c>
      <c r="L83" s="107">
        <v>0</v>
      </c>
      <c r="M83" s="107">
        <v>2</v>
      </c>
      <c r="N83" s="107">
        <v>0</v>
      </c>
      <c r="O83" s="150">
        <v>0</v>
      </c>
      <c r="P83" s="107">
        <v>0</v>
      </c>
      <c r="Q83" s="107">
        <v>0</v>
      </c>
      <c r="S83">
        <f t="shared" si="11"/>
        <v>1</v>
      </c>
      <c r="T83">
        <f t="shared" si="9"/>
        <v>0.33333333333333331</v>
      </c>
      <c r="U83">
        <f t="shared" si="10"/>
        <v>0</v>
      </c>
      <c r="W83">
        <f t="shared" si="8"/>
        <v>1</v>
      </c>
    </row>
    <row r="84" spans="1:23" ht="32" hidden="1" x14ac:dyDescent="0.2">
      <c r="A84" t="s">
        <v>195</v>
      </c>
      <c r="B84" s="105">
        <v>12</v>
      </c>
      <c r="C84" s="160" t="str">
        <f t="shared" si="6"/>
        <v>BS1.12</v>
      </c>
      <c r="D84" s="160">
        <v>1</v>
      </c>
      <c r="E84" s="263"/>
      <c r="F84" s="103" t="s">
        <v>188</v>
      </c>
      <c r="G84" s="2">
        <f>INDEX([1]CAPS!$A:$A,MATCH(F:F,[1]CAPS!$H:$H,0))</f>
        <v>3174</v>
      </c>
      <c r="H84" s="2" t="s">
        <v>233</v>
      </c>
      <c r="I84" s="113" t="s">
        <v>239</v>
      </c>
      <c r="J84" s="107">
        <v>0</v>
      </c>
      <c r="K84" s="138">
        <v>4</v>
      </c>
      <c r="L84" s="107">
        <v>0</v>
      </c>
      <c r="M84" s="107" t="s">
        <v>276</v>
      </c>
      <c r="N84" s="107">
        <v>0</v>
      </c>
      <c r="O84" s="150">
        <v>0</v>
      </c>
      <c r="P84" s="107">
        <v>0</v>
      </c>
      <c r="Q84" s="107">
        <v>0</v>
      </c>
      <c r="S84">
        <f t="shared" si="11"/>
        <v>4</v>
      </c>
      <c r="T84" t="e">
        <f t="shared" si="9"/>
        <v>#VALUE!</v>
      </c>
      <c r="U84" t="e">
        <f t="shared" si="10"/>
        <v>#VALUE!</v>
      </c>
      <c r="W84">
        <f t="shared" si="8"/>
        <v>1</v>
      </c>
    </row>
    <row r="85" spans="1:23" ht="32" hidden="1" x14ac:dyDescent="0.2">
      <c r="A85" t="s">
        <v>195</v>
      </c>
      <c r="B85" s="105">
        <v>12</v>
      </c>
      <c r="C85" s="160" t="str">
        <f t="shared" si="6"/>
        <v>BS1.12</v>
      </c>
      <c r="D85" s="160">
        <v>1</v>
      </c>
      <c r="E85" s="263"/>
      <c r="F85" s="103" t="s">
        <v>229</v>
      </c>
      <c r="G85" s="2">
        <f>INDEX([1]CAPS!$A:$A,MATCH(F:F,[1]CAPS!$H:$H,0))</f>
        <v>3997</v>
      </c>
      <c r="H85" s="2" t="s">
        <v>236</v>
      </c>
      <c r="I85" s="113" t="s">
        <v>239</v>
      </c>
      <c r="J85" s="107">
        <v>0</v>
      </c>
      <c r="K85" s="138">
        <v>17</v>
      </c>
      <c r="L85" s="107">
        <v>0</v>
      </c>
      <c r="M85" s="107">
        <v>0</v>
      </c>
      <c r="N85" s="107">
        <v>0</v>
      </c>
      <c r="O85" s="150">
        <v>0</v>
      </c>
      <c r="P85" s="107">
        <v>0</v>
      </c>
      <c r="Q85" s="107">
        <v>0</v>
      </c>
      <c r="S85">
        <f t="shared" si="11"/>
        <v>17</v>
      </c>
      <c r="T85">
        <f t="shared" si="9"/>
        <v>1</v>
      </c>
      <c r="U85">
        <f t="shared" si="10"/>
        <v>0</v>
      </c>
      <c r="W85">
        <f t="shared" si="8"/>
        <v>1</v>
      </c>
    </row>
    <row r="86" spans="1:23" ht="16" hidden="1" x14ac:dyDescent="0.2">
      <c r="A86" t="s">
        <v>195</v>
      </c>
      <c r="B86" s="105">
        <v>12</v>
      </c>
      <c r="C86" s="160" t="str">
        <f t="shared" si="6"/>
        <v>BS1.12</v>
      </c>
      <c r="D86" s="160">
        <v>1</v>
      </c>
      <c r="E86" s="263"/>
      <c r="F86" s="103" t="s">
        <v>189</v>
      </c>
      <c r="G86" s="2">
        <f>INDEX([1]CAPS!$A:$A,MATCH(F:F,[1]CAPS!$H:$H,0))</f>
        <v>5541</v>
      </c>
      <c r="H86" s="2" t="s">
        <v>233</v>
      </c>
      <c r="I86" s="113" t="s">
        <v>238</v>
      </c>
      <c r="J86" s="107">
        <v>0</v>
      </c>
      <c r="K86" s="138">
        <v>30</v>
      </c>
      <c r="L86" s="107">
        <v>0</v>
      </c>
      <c r="M86" s="107" t="s">
        <v>276</v>
      </c>
      <c r="N86" s="107">
        <v>0</v>
      </c>
      <c r="O86" s="150" t="s">
        <v>276</v>
      </c>
      <c r="P86" s="150" t="s">
        <v>276</v>
      </c>
      <c r="Q86" s="107" t="s">
        <v>276</v>
      </c>
      <c r="S86">
        <f t="shared" ref="S86:S88" si="15">SUM(J86:K86)</f>
        <v>30</v>
      </c>
      <c r="T86" t="e">
        <f t="shared" si="9"/>
        <v>#VALUE!</v>
      </c>
      <c r="U86" t="e">
        <f t="shared" si="10"/>
        <v>#VALUE!</v>
      </c>
      <c r="W86">
        <f t="shared" si="8"/>
        <v>1</v>
      </c>
    </row>
    <row r="87" spans="1:23" ht="16" hidden="1" x14ac:dyDescent="0.2">
      <c r="A87" t="s">
        <v>195</v>
      </c>
      <c r="B87" s="105">
        <v>12</v>
      </c>
      <c r="C87" s="160" t="str">
        <f t="shared" si="6"/>
        <v>BS1.12</v>
      </c>
      <c r="D87" s="160">
        <v>1</v>
      </c>
      <c r="E87" s="263"/>
      <c r="F87" s="103" t="s">
        <v>273</v>
      </c>
      <c r="G87" s="2">
        <f>INDEX([1]CAPS!$A:$A,MATCH(F:F,[1]CAPS!$H:$H,0))</f>
        <v>2501</v>
      </c>
      <c r="H87" s="2" t="s">
        <v>234</v>
      </c>
      <c r="I87" s="113" t="s">
        <v>238</v>
      </c>
      <c r="J87" s="107">
        <v>0</v>
      </c>
      <c r="K87" s="138">
        <v>6</v>
      </c>
      <c r="L87" s="107">
        <v>0</v>
      </c>
      <c r="M87" s="107" t="s">
        <v>276</v>
      </c>
      <c r="N87" s="107">
        <v>0</v>
      </c>
      <c r="O87" s="150" t="s">
        <v>276</v>
      </c>
      <c r="P87" s="150" t="s">
        <v>276</v>
      </c>
      <c r="Q87" s="107" t="s">
        <v>276</v>
      </c>
      <c r="S87">
        <f t="shared" si="15"/>
        <v>6</v>
      </c>
      <c r="T87" t="e">
        <f t="shared" si="9"/>
        <v>#VALUE!</v>
      </c>
      <c r="U87" t="e">
        <f t="shared" si="10"/>
        <v>#VALUE!</v>
      </c>
      <c r="W87">
        <f t="shared" si="8"/>
        <v>1</v>
      </c>
    </row>
    <row r="88" spans="1:23" ht="16" hidden="1" x14ac:dyDescent="0.2">
      <c r="A88" t="s">
        <v>195</v>
      </c>
      <c r="B88" s="105">
        <v>12</v>
      </c>
      <c r="C88" s="160" t="str">
        <f t="shared" si="6"/>
        <v>BS1.12</v>
      </c>
      <c r="D88" s="160">
        <v>1</v>
      </c>
      <c r="E88" s="263"/>
      <c r="F88" s="103" t="s">
        <v>274</v>
      </c>
      <c r="G88" s="2">
        <f>INDEX([1]CAPS!$A:$A,MATCH(F:F,[1]CAPS!$H:$H,0))</f>
        <v>2508</v>
      </c>
      <c r="H88" s="2" t="s">
        <v>234</v>
      </c>
      <c r="I88" s="113" t="s">
        <v>238</v>
      </c>
      <c r="J88" s="107">
        <v>0</v>
      </c>
      <c r="K88" s="138">
        <v>11</v>
      </c>
      <c r="L88" s="107">
        <v>0</v>
      </c>
      <c r="M88" s="107" t="s">
        <v>276</v>
      </c>
      <c r="N88" s="107">
        <v>0</v>
      </c>
      <c r="O88" s="150" t="s">
        <v>276</v>
      </c>
      <c r="P88" s="150" t="s">
        <v>276</v>
      </c>
      <c r="Q88" s="107" t="s">
        <v>276</v>
      </c>
      <c r="S88">
        <f t="shared" si="15"/>
        <v>11</v>
      </c>
      <c r="T88" t="e">
        <f t="shared" si="9"/>
        <v>#VALUE!</v>
      </c>
      <c r="U88" t="e">
        <f t="shared" si="10"/>
        <v>#VALUE!</v>
      </c>
      <c r="W88">
        <f t="shared" si="8"/>
        <v>1</v>
      </c>
    </row>
    <row r="89" spans="1:23" ht="16" hidden="1" x14ac:dyDescent="0.2">
      <c r="A89" t="s">
        <v>195</v>
      </c>
      <c r="B89" s="105">
        <v>13</v>
      </c>
      <c r="C89" s="160" t="str">
        <f t="shared" si="6"/>
        <v>BS1.13</v>
      </c>
      <c r="D89" s="160">
        <v>1</v>
      </c>
      <c r="E89" s="263"/>
      <c r="F89" s="103" t="s">
        <v>269</v>
      </c>
      <c r="G89" s="2">
        <f>INDEX([1]CAPS!$A:$A,MATCH(F:F,[1]CAPS!$H:$H,0))</f>
        <v>8872</v>
      </c>
      <c r="H89" s="2" t="s">
        <v>270</v>
      </c>
      <c r="I89" s="113" t="s">
        <v>240</v>
      </c>
      <c r="J89" s="107">
        <v>0</v>
      </c>
      <c r="K89" s="138">
        <v>1</v>
      </c>
      <c r="L89" s="107">
        <v>0</v>
      </c>
      <c r="M89" s="107" t="s">
        <v>276</v>
      </c>
      <c r="N89" s="107">
        <v>1</v>
      </c>
      <c r="O89" s="150">
        <v>0</v>
      </c>
      <c r="P89" s="107">
        <v>0</v>
      </c>
      <c r="Q89" s="107">
        <v>0</v>
      </c>
      <c r="S89">
        <f t="shared" si="11"/>
        <v>1</v>
      </c>
      <c r="T89" t="e">
        <f t="shared" si="9"/>
        <v>#VALUE!</v>
      </c>
      <c r="U89" t="e">
        <f t="shared" si="10"/>
        <v>#VALUE!</v>
      </c>
      <c r="W89">
        <f t="shared" si="8"/>
        <v>1</v>
      </c>
    </row>
    <row r="90" spans="1:23" ht="16" hidden="1" x14ac:dyDescent="0.2">
      <c r="A90" t="s">
        <v>195</v>
      </c>
      <c r="B90" s="105">
        <v>13</v>
      </c>
      <c r="C90" s="160" t="str">
        <f t="shared" si="6"/>
        <v>BS1.13</v>
      </c>
      <c r="D90" s="160">
        <v>1</v>
      </c>
      <c r="E90" s="263"/>
      <c r="F90" s="103" t="s">
        <v>189</v>
      </c>
      <c r="G90" s="2">
        <f>INDEX([1]CAPS!$A:$A,MATCH(F:F,[1]CAPS!$H:$H,0))</f>
        <v>5541</v>
      </c>
      <c r="H90" s="2" t="s">
        <v>233</v>
      </c>
      <c r="I90" s="113" t="s">
        <v>238</v>
      </c>
      <c r="J90" s="107">
        <v>0</v>
      </c>
      <c r="K90" s="138">
        <v>30</v>
      </c>
      <c r="L90" s="107">
        <v>0</v>
      </c>
      <c r="M90" s="107" t="s">
        <v>276</v>
      </c>
      <c r="N90" s="107">
        <v>0</v>
      </c>
      <c r="O90" s="150" t="s">
        <v>276</v>
      </c>
      <c r="P90" s="150" t="s">
        <v>276</v>
      </c>
      <c r="Q90" s="107" t="s">
        <v>276</v>
      </c>
      <c r="S90">
        <f>SUM(J90:K90)</f>
        <v>30</v>
      </c>
      <c r="T90" t="e">
        <f t="shared" si="9"/>
        <v>#VALUE!</v>
      </c>
      <c r="U90" t="e">
        <f t="shared" si="10"/>
        <v>#VALUE!</v>
      </c>
      <c r="W90">
        <f t="shared" si="8"/>
        <v>1</v>
      </c>
    </row>
    <row r="91" spans="1:23" ht="32" hidden="1" x14ac:dyDescent="0.2">
      <c r="A91" t="s">
        <v>195</v>
      </c>
      <c r="B91" s="105">
        <v>13</v>
      </c>
      <c r="C91" s="160" t="str">
        <f t="shared" si="6"/>
        <v>BS1.13</v>
      </c>
      <c r="D91" s="160">
        <v>1</v>
      </c>
      <c r="E91" s="263"/>
      <c r="F91" s="103" t="s">
        <v>229</v>
      </c>
      <c r="G91" s="2">
        <f>INDEX([1]CAPS!$A:$A,MATCH(F:F,[1]CAPS!$H:$H,0))</f>
        <v>3997</v>
      </c>
      <c r="H91" s="2" t="s">
        <v>236</v>
      </c>
      <c r="I91" s="113" t="s">
        <v>239</v>
      </c>
      <c r="J91" s="107">
        <v>0</v>
      </c>
      <c r="K91" s="138">
        <v>28</v>
      </c>
      <c r="L91" s="107">
        <v>0</v>
      </c>
      <c r="M91" s="107">
        <v>0</v>
      </c>
      <c r="N91" s="107">
        <v>0</v>
      </c>
      <c r="O91" s="150">
        <v>0</v>
      </c>
      <c r="P91" s="107">
        <v>0</v>
      </c>
      <c r="Q91" s="107">
        <v>0</v>
      </c>
      <c r="S91">
        <f t="shared" si="11"/>
        <v>28</v>
      </c>
      <c r="T91">
        <f t="shared" si="9"/>
        <v>1</v>
      </c>
      <c r="U91">
        <f t="shared" si="10"/>
        <v>0</v>
      </c>
      <c r="W91">
        <f t="shared" si="8"/>
        <v>1</v>
      </c>
    </row>
    <row r="92" spans="1:23" ht="32" hidden="1" x14ac:dyDescent="0.2">
      <c r="A92" t="s">
        <v>195</v>
      </c>
      <c r="B92" s="105">
        <v>13</v>
      </c>
      <c r="C92" s="160" t="str">
        <f t="shared" si="6"/>
        <v>BS1.13</v>
      </c>
      <c r="D92" s="160">
        <v>1</v>
      </c>
      <c r="E92" s="263"/>
      <c r="F92" s="103" t="s">
        <v>267</v>
      </c>
      <c r="G92" s="2">
        <f>INDEX([1]CAPS!$A:$A,MATCH(F:F,[1]CAPS!$H:$H,0))</f>
        <v>5738</v>
      </c>
      <c r="H92" s="2" t="s">
        <v>235</v>
      </c>
      <c r="I92" s="113" t="s">
        <v>239</v>
      </c>
      <c r="J92" s="107">
        <v>0</v>
      </c>
      <c r="K92" s="138">
        <v>1</v>
      </c>
      <c r="L92" s="107">
        <v>0</v>
      </c>
      <c r="M92" s="107">
        <v>2</v>
      </c>
      <c r="N92" s="107">
        <v>0</v>
      </c>
      <c r="O92" s="150">
        <v>0</v>
      </c>
      <c r="P92" s="107">
        <v>0</v>
      </c>
      <c r="Q92" s="107">
        <v>0</v>
      </c>
      <c r="S92">
        <f t="shared" si="11"/>
        <v>1</v>
      </c>
      <c r="T92">
        <f t="shared" si="9"/>
        <v>0.33333333333333331</v>
      </c>
      <c r="U92">
        <f t="shared" si="10"/>
        <v>0</v>
      </c>
      <c r="W92">
        <f t="shared" si="8"/>
        <v>1</v>
      </c>
    </row>
    <row r="93" spans="1:23" ht="16" hidden="1" x14ac:dyDescent="0.2">
      <c r="A93" t="s">
        <v>195</v>
      </c>
      <c r="B93" s="105">
        <v>13</v>
      </c>
      <c r="C93" s="160" t="str">
        <f t="shared" si="6"/>
        <v>BS1.13</v>
      </c>
      <c r="D93" s="160">
        <v>1</v>
      </c>
      <c r="E93" s="263"/>
      <c r="F93" s="103" t="s">
        <v>273</v>
      </c>
      <c r="G93" s="2">
        <f>INDEX([1]CAPS!$A:$A,MATCH(F:F,[1]CAPS!$H:$H,0))</f>
        <v>2501</v>
      </c>
      <c r="H93" s="2" t="s">
        <v>234</v>
      </c>
      <c r="I93" s="113" t="s">
        <v>238</v>
      </c>
      <c r="J93" s="107">
        <v>0</v>
      </c>
      <c r="K93" s="138">
        <v>60</v>
      </c>
      <c r="L93" s="107">
        <v>0</v>
      </c>
      <c r="M93" s="107" t="s">
        <v>276</v>
      </c>
      <c r="N93" s="107">
        <v>0</v>
      </c>
      <c r="O93" s="150" t="s">
        <v>276</v>
      </c>
      <c r="P93" s="150" t="s">
        <v>276</v>
      </c>
      <c r="Q93" s="107" t="s">
        <v>276</v>
      </c>
      <c r="S93">
        <f>SUM(J93:K93)</f>
        <v>60</v>
      </c>
      <c r="T93" t="e">
        <f t="shared" si="9"/>
        <v>#VALUE!</v>
      </c>
      <c r="U93" t="e">
        <f t="shared" si="10"/>
        <v>#VALUE!</v>
      </c>
      <c r="W93">
        <f t="shared" si="8"/>
        <v>1</v>
      </c>
    </row>
    <row r="94" spans="1:23" ht="32" hidden="1" x14ac:dyDescent="0.2">
      <c r="A94" t="s">
        <v>195</v>
      </c>
      <c r="B94" s="105">
        <v>13</v>
      </c>
      <c r="C94" s="160" t="str">
        <f t="shared" si="6"/>
        <v>BS1.13</v>
      </c>
      <c r="D94" s="160">
        <v>1</v>
      </c>
      <c r="E94" s="263"/>
      <c r="F94" s="103" t="s">
        <v>188</v>
      </c>
      <c r="G94" s="2">
        <f>INDEX([1]CAPS!$A:$A,MATCH(F:F,[1]CAPS!$H:$H,0))</f>
        <v>3174</v>
      </c>
      <c r="H94" s="2" t="s">
        <v>233</v>
      </c>
      <c r="I94" s="113" t="s">
        <v>239</v>
      </c>
      <c r="J94" s="107">
        <v>0</v>
      </c>
      <c r="K94" s="138">
        <v>3</v>
      </c>
      <c r="L94" s="107">
        <v>0</v>
      </c>
      <c r="M94" s="107" t="s">
        <v>276</v>
      </c>
      <c r="N94" s="107">
        <v>0</v>
      </c>
      <c r="O94" s="150">
        <v>0</v>
      </c>
      <c r="P94" s="107">
        <v>0</v>
      </c>
      <c r="Q94" s="107">
        <v>0</v>
      </c>
      <c r="S94">
        <f t="shared" si="11"/>
        <v>3</v>
      </c>
      <c r="T94" t="e">
        <f t="shared" si="9"/>
        <v>#VALUE!</v>
      </c>
      <c r="U94" t="e">
        <f t="shared" si="10"/>
        <v>#VALUE!</v>
      </c>
      <c r="W94">
        <f t="shared" si="8"/>
        <v>1</v>
      </c>
    </row>
    <row r="95" spans="1:23" ht="16" hidden="1" x14ac:dyDescent="0.2">
      <c r="A95" t="s">
        <v>195</v>
      </c>
      <c r="B95" s="105">
        <v>13</v>
      </c>
      <c r="C95" s="160" t="str">
        <f t="shared" si="6"/>
        <v>BS1.13</v>
      </c>
      <c r="D95" s="160">
        <v>1</v>
      </c>
      <c r="E95" s="263"/>
      <c r="F95" s="103" t="s">
        <v>132</v>
      </c>
      <c r="G95" s="2">
        <f>INDEX([1]CAPS!$A:$A,MATCH(F:F,[1]CAPS!$H:$H,0))</f>
        <v>2469</v>
      </c>
      <c r="H95" s="2" t="s">
        <v>233</v>
      </c>
      <c r="I95" s="113" t="s">
        <v>238</v>
      </c>
      <c r="J95" s="107">
        <v>0</v>
      </c>
      <c r="K95" s="138">
        <v>2</v>
      </c>
      <c r="L95" s="107">
        <v>0</v>
      </c>
      <c r="M95" s="107">
        <v>0</v>
      </c>
      <c r="N95" s="107">
        <v>0</v>
      </c>
      <c r="O95" s="150">
        <v>0</v>
      </c>
      <c r="P95" s="107">
        <v>0</v>
      </c>
      <c r="Q95" s="107">
        <v>0</v>
      </c>
      <c r="S95">
        <f t="shared" si="11"/>
        <v>2</v>
      </c>
      <c r="T95">
        <f t="shared" si="9"/>
        <v>1</v>
      </c>
      <c r="U95">
        <f t="shared" si="10"/>
        <v>0</v>
      </c>
      <c r="W95">
        <f t="shared" si="8"/>
        <v>1</v>
      </c>
    </row>
    <row r="96" spans="1:23" ht="16" hidden="1" x14ac:dyDescent="0.2">
      <c r="A96" t="s">
        <v>195</v>
      </c>
      <c r="B96" s="105">
        <v>14</v>
      </c>
      <c r="C96" s="160" t="str">
        <f t="shared" si="6"/>
        <v>BS1.14</v>
      </c>
      <c r="D96" s="160">
        <v>1</v>
      </c>
      <c r="E96" s="263"/>
      <c r="F96" s="103" t="s">
        <v>189</v>
      </c>
      <c r="G96" s="2">
        <f>INDEX([1]CAPS!$A:$A,MATCH(F:F,[1]CAPS!$H:$H,0))</f>
        <v>5541</v>
      </c>
      <c r="H96" s="2" t="s">
        <v>233</v>
      </c>
      <c r="I96" s="113" t="s">
        <v>238</v>
      </c>
      <c r="J96" s="107">
        <v>0</v>
      </c>
      <c r="K96" s="138">
        <v>25</v>
      </c>
      <c r="L96" s="107">
        <v>0</v>
      </c>
      <c r="M96" s="107" t="s">
        <v>276</v>
      </c>
      <c r="N96" s="107">
        <v>0</v>
      </c>
      <c r="O96" s="150" t="s">
        <v>276</v>
      </c>
      <c r="P96" s="150" t="s">
        <v>276</v>
      </c>
      <c r="Q96" s="107" t="s">
        <v>276</v>
      </c>
      <c r="S96">
        <f>SUM(J96:K96)</f>
        <v>25</v>
      </c>
      <c r="T96" t="e">
        <f t="shared" si="9"/>
        <v>#VALUE!</v>
      </c>
      <c r="U96" t="e">
        <f t="shared" si="10"/>
        <v>#VALUE!</v>
      </c>
      <c r="W96">
        <f t="shared" si="8"/>
        <v>1</v>
      </c>
    </row>
    <row r="97" spans="1:23" ht="32" hidden="1" x14ac:dyDescent="0.2">
      <c r="A97" t="s">
        <v>195</v>
      </c>
      <c r="B97" s="105">
        <v>14</v>
      </c>
      <c r="C97" s="160" t="str">
        <f t="shared" si="6"/>
        <v>BS1.14</v>
      </c>
      <c r="D97" s="160">
        <v>1</v>
      </c>
      <c r="E97" s="263"/>
      <c r="F97" s="103" t="s">
        <v>229</v>
      </c>
      <c r="G97" s="2">
        <f>INDEX([1]CAPS!$A:$A,MATCH(F:F,[1]CAPS!$H:$H,0))</f>
        <v>3997</v>
      </c>
      <c r="H97" s="2" t="s">
        <v>236</v>
      </c>
      <c r="I97" s="113" t="s">
        <v>239</v>
      </c>
      <c r="J97" s="107">
        <v>0</v>
      </c>
      <c r="K97" s="138">
        <v>18</v>
      </c>
      <c r="L97" s="107">
        <v>0</v>
      </c>
      <c r="M97" s="107">
        <v>0</v>
      </c>
      <c r="N97" s="107">
        <v>0</v>
      </c>
      <c r="O97" s="150">
        <v>0</v>
      </c>
      <c r="P97" s="107">
        <v>0</v>
      </c>
      <c r="Q97" s="107">
        <v>0</v>
      </c>
      <c r="S97">
        <f t="shared" si="11"/>
        <v>18</v>
      </c>
      <c r="T97">
        <f t="shared" si="9"/>
        <v>1</v>
      </c>
      <c r="U97">
        <f t="shared" si="10"/>
        <v>0</v>
      </c>
      <c r="W97">
        <f t="shared" si="8"/>
        <v>1</v>
      </c>
    </row>
    <row r="98" spans="1:23" ht="32" hidden="1" x14ac:dyDescent="0.2">
      <c r="A98" t="s">
        <v>195</v>
      </c>
      <c r="B98" s="105">
        <v>14</v>
      </c>
      <c r="C98" s="160" t="str">
        <f t="shared" si="6"/>
        <v>BS1.14</v>
      </c>
      <c r="D98" s="160">
        <v>1</v>
      </c>
      <c r="E98" s="263"/>
      <c r="F98" s="103" t="s">
        <v>267</v>
      </c>
      <c r="G98" s="2">
        <f>INDEX([1]CAPS!$A:$A,MATCH(F:F,[1]CAPS!$H:$H,0))</f>
        <v>5738</v>
      </c>
      <c r="H98" s="2" t="s">
        <v>235</v>
      </c>
      <c r="I98" s="113" t="s">
        <v>239</v>
      </c>
      <c r="J98" s="107">
        <v>0</v>
      </c>
      <c r="K98" s="138">
        <v>4</v>
      </c>
      <c r="L98" s="107">
        <v>0</v>
      </c>
      <c r="M98" s="107">
        <v>2</v>
      </c>
      <c r="N98" s="107">
        <v>0</v>
      </c>
      <c r="O98" s="150">
        <v>0</v>
      </c>
      <c r="P98" s="107">
        <v>0</v>
      </c>
      <c r="Q98" s="107">
        <v>0</v>
      </c>
      <c r="S98">
        <f t="shared" si="11"/>
        <v>4</v>
      </c>
      <c r="T98">
        <f t="shared" si="9"/>
        <v>0.66666666666666663</v>
      </c>
      <c r="U98">
        <f t="shared" si="10"/>
        <v>0</v>
      </c>
      <c r="W98">
        <f t="shared" si="8"/>
        <v>1</v>
      </c>
    </row>
    <row r="99" spans="1:23" ht="16" hidden="1" x14ac:dyDescent="0.2">
      <c r="A99" t="s">
        <v>195</v>
      </c>
      <c r="B99" s="105">
        <v>14</v>
      </c>
      <c r="C99" s="160" t="str">
        <f t="shared" si="6"/>
        <v>BS1.14</v>
      </c>
      <c r="D99" s="160">
        <v>1</v>
      </c>
      <c r="E99" s="263"/>
      <c r="F99" s="103" t="s">
        <v>269</v>
      </c>
      <c r="G99" s="2">
        <f>INDEX([1]CAPS!$A:$A,MATCH(F:F,[1]CAPS!$H:$H,0))</f>
        <v>8872</v>
      </c>
      <c r="H99" s="2" t="s">
        <v>270</v>
      </c>
      <c r="I99" s="113" t="s">
        <v>240</v>
      </c>
      <c r="J99" s="107">
        <v>0</v>
      </c>
      <c r="K99" s="138">
        <v>1</v>
      </c>
      <c r="L99" s="107">
        <v>0</v>
      </c>
      <c r="M99" s="107" t="s">
        <v>276</v>
      </c>
      <c r="N99" s="107">
        <v>1</v>
      </c>
      <c r="O99" s="150">
        <v>0</v>
      </c>
      <c r="P99" s="107">
        <v>0</v>
      </c>
      <c r="Q99" s="107">
        <v>0</v>
      </c>
      <c r="S99">
        <f t="shared" si="11"/>
        <v>1</v>
      </c>
      <c r="T99" t="e">
        <f t="shared" si="9"/>
        <v>#VALUE!</v>
      </c>
      <c r="U99" t="e">
        <f t="shared" si="10"/>
        <v>#VALUE!</v>
      </c>
      <c r="W99">
        <f t="shared" si="8"/>
        <v>1</v>
      </c>
    </row>
    <row r="100" spans="1:23" ht="16" hidden="1" x14ac:dyDescent="0.2">
      <c r="A100" t="s">
        <v>195</v>
      </c>
      <c r="B100" s="105">
        <v>14</v>
      </c>
      <c r="C100" s="160" t="str">
        <f t="shared" si="6"/>
        <v>BS1.14</v>
      </c>
      <c r="D100" s="160">
        <v>1</v>
      </c>
      <c r="E100" s="263"/>
      <c r="F100" s="103" t="s">
        <v>228</v>
      </c>
      <c r="G100" s="2">
        <f>INDEX([1]CAPS!$A:$A,MATCH(F:F,[1]CAPS!$H:$H,0))</f>
        <v>7993</v>
      </c>
      <c r="H100" s="2" t="s">
        <v>233</v>
      </c>
      <c r="I100" s="113" t="s">
        <v>238</v>
      </c>
      <c r="J100" s="107">
        <v>0</v>
      </c>
      <c r="K100" s="138">
        <v>6</v>
      </c>
      <c r="L100" s="107">
        <v>0</v>
      </c>
      <c r="M100" s="107" t="s">
        <v>276</v>
      </c>
      <c r="N100" s="107">
        <v>0</v>
      </c>
      <c r="O100" s="150" t="s">
        <v>276</v>
      </c>
      <c r="P100" s="150" t="s">
        <v>276</v>
      </c>
      <c r="Q100" s="107" t="s">
        <v>276</v>
      </c>
      <c r="S100">
        <f t="shared" ref="S100:S101" si="16">SUM(J100:K100)</f>
        <v>6</v>
      </c>
      <c r="T100" t="e">
        <f t="shared" si="9"/>
        <v>#VALUE!</v>
      </c>
      <c r="U100" t="e">
        <f t="shared" si="10"/>
        <v>#VALUE!</v>
      </c>
      <c r="W100">
        <f t="shared" si="8"/>
        <v>1</v>
      </c>
    </row>
    <row r="101" spans="1:23" ht="16" hidden="1" x14ac:dyDescent="0.2">
      <c r="A101" t="s">
        <v>195</v>
      </c>
      <c r="B101" s="105">
        <v>14</v>
      </c>
      <c r="C101" s="160" t="str">
        <f t="shared" si="6"/>
        <v>BS1.14</v>
      </c>
      <c r="D101" s="160">
        <v>1</v>
      </c>
      <c r="E101" s="263"/>
      <c r="F101" s="103" t="s">
        <v>273</v>
      </c>
      <c r="G101" s="2">
        <f>INDEX([1]CAPS!$A:$A,MATCH(F:F,[1]CAPS!$H:$H,0))</f>
        <v>2501</v>
      </c>
      <c r="H101" s="2" t="s">
        <v>234</v>
      </c>
      <c r="I101" s="113" t="s">
        <v>238</v>
      </c>
      <c r="J101" s="107">
        <v>0</v>
      </c>
      <c r="K101" s="138">
        <v>50</v>
      </c>
      <c r="L101" s="107">
        <v>0</v>
      </c>
      <c r="M101" s="107" t="s">
        <v>276</v>
      </c>
      <c r="N101" s="107">
        <v>0</v>
      </c>
      <c r="O101" s="150" t="s">
        <v>276</v>
      </c>
      <c r="P101" s="150" t="s">
        <v>276</v>
      </c>
      <c r="Q101" s="107" t="s">
        <v>276</v>
      </c>
      <c r="S101">
        <f t="shared" si="16"/>
        <v>50</v>
      </c>
      <c r="T101" t="e">
        <f t="shared" si="9"/>
        <v>#VALUE!</v>
      </c>
      <c r="U101" t="e">
        <f t="shared" si="10"/>
        <v>#VALUE!</v>
      </c>
      <c r="W101">
        <f t="shared" si="8"/>
        <v>1</v>
      </c>
    </row>
    <row r="102" spans="1:23" ht="32" hidden="1" x14ac:dyDescent="0.2">
      <c r="A102" t="s">
        <v>195</v>
      </c>
      <c r="B102" s="105">
        <v>14</v>
      </c>
      <c r="C102" s="160" t="str">
        <f t="shared" si="6"/>
        <v>BS1.14</v>
      </c>
      <c r="D102" s="160">
        <v>1</v>
      </c>
      <c r="E102" s="263"/>
      <c r="F102" s="103" t="s">
        <v>272</v>
      </c>
      <c r="G102" s="2">
        <f>INDEX([1]CAPS!$A:$A,MATCH(F:F,[1]CAPS!$H:$H,0))</f>
        <v>2852</v>
      </c>
      <c r="H102" s="2" t="s">
        <v>235</v>
      </c>
      <c r="I102" s="113" t="s">
        <v>239</v>
      </c>
      <c r="J102" s="107">
        <v>0</v>
      </c>
      <c r="K102" s="138">
        <v>0</v>
      </c>
      <c r="L102" s="107">
        <v>0</v>
      </c>
      <c r="M102" s="107" t="s">
        <v>276</v>
      </c>
      <c r="N102" s="107">
        <v>0</v>
      </c>
      <c r="O102" s="150">
        <v>1</v>
      </c>
      <c r="P102" s="107">
        <v>0</v>
      </c>
      <c r="Q102" s="107">
        <v>0</v>
      </c>
      <c r="S102">
        <f t="shared" si="11"/>
        <v>1</v>
      </c>
      <c r="T102" t="e">
        <f t="shared" si="9"/>
        <v>#VALUE!</v>
      </c>
      <c r="U102" t="e">
        <f t="shared" si="10"/>
        <v>#VALUE!</v>
      </c>
      <c r="W102">
        <f t="shared" si="8"/>
        <v>1</v>
      </c>
    </row>
    <row r="103" spans="1:23" ht="32" hidden="1" x14ac:dyDescent="0.2">
      <c r="A103" t="s">
        <v>195</v>
      </c>
      <c r="B103" s="105">
        <v>15</v>
      </c>
      <c r="C103" s="160" t="str">
        <f t="shared" si="6"/>
        <v>BS1.15</v>
      </c>
      <c r="D103" s="160">
        <v>1</v>
      </c>
      <c r="E103" s="263"/>
      <c r="F103" s="103" t="s">
        <v>229</v>
      </c>
      <c r="G103" s="2">
        <f>INDEX([1]CAPS!$A:$A,MATCH(F:F,[1]CAPS!$H:$H,0))</f>
        <v>3997</v>
      </c>
      <c r="H103" s="2" t="s">
        <v>236</v>
      </c>
      <c r="I103" s="113" t="s">
        <v>239</v>
      </c>
      <c r="J103" s="107">
        <v>0</v>
      </c>
      <c r="K103" s="138">
        <v>9</v>
      </c>
      <c r="L103" s="107">
        <v>0</v>
      </c>
      <c r="M103" s="107">
        <v>0</v>
      </c>
      <c r="N103" s="107">
        <v>0</v>
      </c>
      <c r="O103" s="150">
        <v>0</v>
      </c>
      <c r="P103" s="107">
        <v>0</v>
      </c>
      <c r="Q103" s="107">
        <v>0</v>
      </c>
      <c r="S103">
        <f t="shared" si="11"/>
        <v>9</v>
      </c>
      <c r="T103">
        <f t="shared" si="9"/>
        <v>1</v>
      </c>
      <c r="U103">
        <f t="shared" si="10"/>
        <v>0</v>
      </c>
      <c r="W103">
        <f t="shared" si="8"/>
        <v>1</v>
      </c>
    </row>
    <row r="104" spans="1:23" ht="16" hidden="1" x14ac:dyDescent="0.2">
      <c r="A104" t="s">
        <v>195</v>
      </c>
      <c r="B104" s="105">
        <v>15</v>
      </c>
      <c r="C104" s="160" t="str">
        <f t="shared" si="6"/>
        <v>BS1.15</v>
      </c>
      <c r="D104" s="160">
        <v>1</v>
      </c>
      <c r="E104" s="263"/>
      <c r="F104" s="103" t="s">
        <v>132</v>
      </c>
      <c r="G104" s="2">
        <f>INDEX([1]CAPS!$A:$A,MATCH(F:F,[1]CAPS!$H:$H,0))</f>
        <v>2469</v>
      </c>
      <c r="H104" s="2" t="s">
        <v>233</v>
      </c>
      <c r="I104" s="113" t="s">
        <v>238</v>
      </c>
      <c r="J104" s="107">
        <v>0</v>
      </c>
      <c r="K104" s="138">
        <v>10</v>
      </c>
      <c r="L104" s="107">
        <v>0</v>
      </c>
      <c r="M104" s="107">
        <v>0</v>
      </c>
      <c r="N104" s="107">
        <v>0</v>
      </c>
      <c r="O104" s="150">
        <v>0</v>
      </c>
      <c r="P104" s="107">
        <v>0</v>
      </c>
      <c r="Q104" s="107">
        <v>0</v>
      </c>
      <c r="S104">
        <f t="shared" si="11"/>
        <v>10</v>
      </c>
      <c r="T104">
        <f t="shared" si="9"/>
        <v>1</v>
      </c>
      <c r="U104">
        <f t="shared" si="10"/>
        <v>0</v>
      </c>
      <c r="W104">
        <f t="shared" si="8"/>
        <v>1</v>
      </c>
    </row>
    <row r="105" spans="1:23" ht="32" hidden="1" x14ac:dyDescent="0.2">
      <c r="A105" t="s">
        <v>195</v>
      </c>
      <c r="B105" s="105">
        <v>15</v>
      </c>
      <c r="C105" s="160" t="str">
        <f t="shared" si="6"/>
        <v>BS1.15</v>
      </c>
      <c r="D105" s="160">
        <v>1</v>
      </c>
      <c r="E105" s="263"/>
      <c r="F105" s="103" t="s">
        <v>267</v>
      </c>
      <c r="G105" s="2">
        <f>INDEX([1]CAPS!$A:$A,MATCH(F:F,[1]CAPS!$H:$H,0))</f>
        <v>5738</v>
      </c>
      <c r="H105" s="2" t="s">
        <v>235</v>
      </c>
      <c r="I105" s="113" t="s">
        <v>239</v>
      </c>
      <c r="J105" s="107">
        <v>0</v>
      </c>
      <c r="K105" s="138">
        <v>5</v>
      </c>
      <c r="L105" s="107">
        <v>1</v>
      </c>
      <c r="M105" s="107">
        <v>2</v>
      </c>
      <c r="N105" s="107">
        <v>0</v>
      </c>
      <c r="O105" s="150">
        <v>0</v>
      </c>
      <c r="P105" s="107">
        <v>0</v>
      </c>
      <c r="Q105" s="107">
        <v>0</v>
      </c>
      <c r="S105">
        <f t="shared" si="11"/>
        <v>5</v>
      </c>
      <c r="T105">
        <f t="shared" si="9"/>
        <v>0.75</v>
      </c>
      <c r="U105">
        <f t="shared" si="10"/>
        <v>0</v>
      </c>
      <c r="W105">
        <f t="shared" si="8"/>
        <v>1</v>
      </c>
    </row>
    <row r="106" spans="1:23" ht="32" hidden="1" x14ac:dyDescent="0.2">
      <c r="A106" t="s">
        <v>195</v>
      </c>
      <c r="B106" s="105">
        <v>15</v>
      </c>
      <c r="C106" s="160" t="str">
        <f t="shared" si="6"/>
        <v>BS1.15</v>
      </c>
      <c r="D106" s="160">
        <v>1</v>
      </c>
      <c r="E106" s="263"/>
      <c r="F106" s="103" t="s">
        <v>135</v>
      </c>
      <c r="G106" s="2">
        <f>INDEX([1]CAPS!$A:$A,MATCH(F:F,[1]CAPS!$H:$H,0))</f>
        <v>7766</v>
      </c>
      <c r="H106" s="2" t="s">
        <v>236</v>
      </c>
      <c r="I106" s="113" t="s">
        <v>242</v>
      </c>
      <c r="J106" s="107">
        <v>0</v>
      </c>
      <c r="K106" s="138">
        <v>0</v>
      </c>
      <c r="L106" s="107">
        <v>0</v>
      </c>
      <c r="M106" s="107">
        <v>2</v>
      </c>
      <c r="N106" s="107">
        <v>0</v>
      </c>
      <c r="O106" s="150">
        <v>0</v>
      </c>
      <c r="P106" s="107">
        <v>0</v>
      </c>
      <c r="Q106" s="107">
        <v>0</v>
      </c>
      <c r="S106">
        <f t="shared" si="11"/>
        <v>0</v>
      </c>
      <c r="T106">
        <f t="shared" si="9"/>
        <v>0</v>
      </c>
      <c r="U106">
        <f t="shared" si="10"/>
        <v>0</v>
      </c>
      <c r="W106" t="str">
        <f t="shared" si="8"/>
        <v/>
      </c>
    </row>
    <row r="107" spans="1:23" ht="16" hidden="1" x14ac:dyDescent="0.2">
      <c r="A107" t="s">
        <v>195</v>
      </c>
      <c r="B107" s="105">
        <v>15</v>
      </c>
      <c r="C107" s="160" t="str">
        <f t="shared" si="6"/>
        <v>BS1.15</v>
      </c>
      <c r="D107" s="160">
        <v>1</v>
      </c>
      <c r="E107" s="263"/>
      <c r="F107" s="103" t="s">
        <v>273</v>
      </c>
      <c r="G107" s="2">
        <f>INDEX([1]CAPS!$A:$A,MATCH(F:F,[1]CAPS!$H:$H,0))</f>
        <v>2501</v>
      </c>
      <c r="H107" s="2" t="s">
        <v>234</v>
      </c>
      <c r="I107" s="113" t="s">
        <v>238</v>
      </c>
      <c r="J107" s="107">
        <v>0</v>
      </c>
      <c r="K107" s="138">
        <v>25</v>
      </c>
      <c r="L107" s="107">
        <v>0</v>
      </c>
      <c r="M107" s="107" t="s">
        <v>276</v>
      </c>
      <c r="N107" s="107">
        <v>0</v>
      </c>
      <c r="O107" s="150" t="s">
        <v>276</v>
      </c>
      <c r="P107" s="150" t="s">
        <v>276</v>
      </c>
      <c r="Q107" s="107" t="s">
        <v>276</v>
      </c>
      <c r="S107">
        <f t="shared" ref="S107:S109" si="17">SUM(J107:K107)</f>
        <v>25</v>
      </c>
      <c r="T107" t="e">
        <f t="shared" si="9"/>
        <v>#VALUE!</v>
      </c>
      <c r="U107" t="e">
        <f t="shared" si="10"/>
        <v>#VALUE!</v>
      </c>
      <c r="W107">
        <f t="shared" si="8"/>
        <v>1</v>
      </c>
    </row>
    <row r="108" spans="1:23" ht="16" hidden="1" x14ac:dyDescent="0.2">
      <c r="A108" t="s">
        <v>195</v>
      </c>
      <c r="B108" s="105">
        <v>15</v>
      </c>
      <c r="C108" s="160" t="str">
        <f t="shared" si="6"/>
        <v>BS1.15</v>
      </c>
      <c r="D108" s="160">
        <v>1</v>
      </c>
      <c r="E108" s="263"/>
      <c r="F108" s="103" t="s">
        <v>228</v>
      </c>
      <c r="G108" s="2">
        <f>INDEX([1]CAPS!$A:$A,MATCH(F:F,[1]CAPS!$H:$H,0))</f>
        <v>7993</v>
      </c>
      <c r="H108" s="2" t="s">
        <v>233</v>
      </c>
      <c r="I108" s="113" t="s">
        <v>238</v>
      </c>
      <c r="J108" s="107">
        <v>0</v>
      </c>
      <c r="K108" s="138">
        <v>12</v>
      </c>
      <c r="L108" s="107">
        <v>0</v>
      </c>
      <c r="M108" s="107" t="s">
        <v>276</v>
      </c>
      <c r="N108" s="107">
        <v>0</v>
      </c>
      <c r="O108" s="150" t="s">
        <v>276</v>
      </c>
      <c r="P108" s="150" t="s">
        <v>276</v>
      </c>
      <c r="Q108" s="107" t="s">
        <v>276</v>
      </c>
      <c r="S108">
        <f t="shared" si="17"/>
        <v>12</v>
      </c>
      <c r="T108" t="e">
        <f t="shared" si="9"/>
        <v>#VALUE!</v>
      </c>
      <c r="U108" t="e">
        <f t="shared" si="10"/>
        <v>#VALUE!</v>
      </c>
      <c r="W108">
        <f t="shared" si="8"/>
        <v>1</v>
      </c>
    </row>
    <row r="109" spans="1:23" ht="16" hidden="1" x14ac:dyDescent="0.2">
      <c r="A109" t="s">
        <v>195</v>
      </c>
      <c r="B109" s="105">
        <v>15</v>
      </c>
      <c r="C109" s="160" t="str">
        <f t="shared" si="6"/>
        <v>BS1.15</v>
      </c>
      <c r="D109" s="160">
        <v>1</v>
      </c>
      <c r="E109" s="263"/>
      <c r="F109" s="103" t="s">
        <v>189</v>
      </c>
      <c r="G109" s="2">
        <f>INDEX([1]CAPS!$A:$A,MATCH(F:F,[1]CAPS!$H:$H,0))</f>
        <v>5541</v>
      </c>
      <c r="H109" s="2" t="s">
        <v>233</v>
      </c>
      <c r="I109" s="113" t="s">
        <v>238</v>
      </c>
      <c r="J109" s="107">
        <v>0</v>
      </c>
      <c r="K109" s="138">
        <v>20</v>
      </c>
      <c r="L109" s="107">
        <v>0</v>
      </c>
      <c r="M109" s="107" t="s">
        <v>276</v>
      </c>
      <c r="N109" s="107">
        <v>0</v>
      </c>
      <c r="O109" s="150" t="s">
        <v>276</v>
      </c>
      <c r="P109" s="150" t="s">
        <v>276</v>
      </c>
      <c r="Q109" s="107" t="s">
        <v>276</v>
      </c>
      <c r="S109">
        <f t="shared" si="17"/>
        <v>20</v>
      </c>
      <c r="T109" t="e">
        <f t="shared" si="9"/>
        <v>#VALUE!</v>
      </c>
      <c r="U109" t="e">
        <f t="shared" si="10"/>
        <v>#VALUE!</v>
      </c>
      <c r="W109">
        <f t="shared" si="8"/>
        <v>1</v>
      </c>
    </row>
    <row r="110" spans="1:23" ht="32" hidden="1" x14ac:dyDescent="0.2">
      <c r="A110" t="s">
        <v>195</v>
      </c>
      <c r="B110" s="105">
        <v>16</v>
      </c>
      <c r="C110" s="160" t="str">
        <f t="shared" si="6"/>
        <v>BS1.16</v>
      </c>
      <c r="D110" s="160">
        <v>1</v>
      </c>
      <c r="E110" s="263"/>
      <c r="F110" s="103" t="s">
        <v>267</v>
      </c>
      <c r="G110" s="2">
        <f>INDEX([1]CAPS!$A:$A,MATCH(F:F,[1]CAPS!$H:$H,0))</f>
        <v>5738</v>
      </c>
      <c r="H110" s="2" t="s">
        <v>235</v>
      </c>
      <c r="I110" s="113" t="s">
        <v>239</v>
      </c>
      <c r="J110" s="107">
        <v>0</v>
      </c>
      <c r="K110" s="138">
        <v>5</v>
      </c>
      <c r="L110" s="107">
        <v>0</v>
      </c>
      <c r="M110" s="107">
        <v>2</v>
      </c>
      <c r="N110" s="107">
        <v>0</v>
      </c>
      <c r="O110" s="150">
        <v>0</v>
      </c>
      <c r="P110" s="107">
        <v>0</v>
      </c>
      <c r="Q110" s="107">
        <v>0</v>
      </c>
      <c r="S110">
        <f t="shared" si="11"/>
        <v>5</v>
      </c>
      <c r="T110">
        <f t="shared" si="9"/>
        <v>0.7142857142857143</v>
      </c>
      <c r="U110">
        <f t="shared" si="10"/>
        <v>0</v>
      </c>
      <c r="W110">
        <f t="shared" si="8"/>
        <v>1</v>
      </c>
    </row>
    <row r="111" spans="1:23" ht="32" hidden="1" x14ac:dyDescent="0.2">
      <c r="A111" t="s">
        <v>195</v>
      </c>
      <c r="B111" s="105">
        <v>16</v>
      </c>
      <c r="C111" s="160" t="str">
        <f t="shared" ref="C111:C143" si="18">CONCATENATE(A111,".",B111)</f>
        <v>BS1.16</v>
      </c>
      <c r="D111" s="160">
        <v>1</v>
      </c>
      <c r="E111" s="263"/>
      <c r="F111" s="103" t="s">
        <v>232</v>
      </c>
      <c r="G111" s="2">
        <f>INDEX([1]CAPS!$A:$A,MATCH(F:F,[1]CAPS!$H:$H,0))</f>
        <v>8875</v>
      </c>
      <c r="H111" s="2" t="s">
        <v>236</v>
      </c>
      <c r="I111" s="113" t="s">
        <v>239</v>
      </c>
      <c r="J111" s="107">
        <v>0</v>
      </c>
      <c r="K111" s="138">
        <v>0</v>
      </c>
      <c r="L111" s="107">
        <v>0</v>
      </c>
      <c r="M111" s="107">
        <v>0</v>
      </c>
      <c r="N111" s="107">
        <v>0</v>
      </c>
      <c r="O111" s="150">
        <v>1</v>
      </c>
      <c r="P111" s="107">
        <v>0</v>
      </c>
      <c r="Q111" s="107">
        <v>0</v>
      </c>
      <c r="S111">
        <f t="shared" si="11"/>
        <v>1</v>
      </c>
      <c r="T111" t="e">
        <f t="shared" si="9"/>
        <v>#DIV/0!</v>
      </c>
      <c r="U111" t="e">
        <f t="shared" si="10"/>
        <v>#DIV/0!</v>
      </c>
      <c r="W111">
        <f t="shared" si="8"/>
        <v>1</v>
      </c>
    </row>
    <row r="112" spans="1:23" ht="16" hidden="1" x14ac:dyDescent="0.2">
      <c r="A112" t="s">
        <v>195</v>
      </c>
      <c r="B112" s="105">
        <v>16</v>
      </c>
      <c r="C112" s="160" t="str">
        <f t="shared" si="18"/>
        <v>BS1.16</v>
      </c>
      <c r="D112" s="160">
        <v>1</v>
      </c>
      <c r="E112" s="263"/>
      <c r="F112" s="103" t="s">
        <v>269</v>
      </c>
      <c r="G112" s="2">
        <f>INDEX([1]CAPS!$A:$A,MATCH(F:F,[1]CAPS!$H:$H,0))</f>
        <v>8872</v>
      </c>
      <c r="H112" s="2" t="s">
        <v>270</v>
      </c>
      <c r="I112" s="113" t="s">
        <v>240</v>
      </c>
      <c r="J112" s="107">
        <v>0</v>
      </c>
      <c r="K112" s="138">
        <v>1</v>
      </c>
      <c r="L112" s="107">
        <v>0</v>
      </c>
      <c r="M112" s="107" t="s">
        <v>276</v>
      </c>
      <c r="N112" s="107">
        <v>0</v>
      </c>
      <c r="O112" s="150">
        <v>0</v>
      </c>
      <c r="P112" s="107">
        <v>0</v>
      </c>
      <c r="Q112" s="107">
        <v>0</v>
      </c>
      <c r="S112">
        <f t="shared" si="11"/>
        <v>1</v>
      </c>
      <c r="T112" t="e">
        <f t="shared" si="9"/>
        <v>#VALUE!</v>
      </c>
      <c r="U112" t="e">
        <f t="shared" si="10"/>
        <v>#VALUE!</v>
      </c>
      <c r="W112">
        <f t="shared" si="8"/>
        <v>1</v>
      </c>
    </row>
    <row r="113" spans="1:23" ht="32" hidden="1" x14ac:dyDescent="0.2">
      <c r="A113" t="s">
        <v>195</v>
      </c>
      <c r="B113" s="105">
        <v>16</v>
      </c>
      <c r="C113" s="160" t="str">
        <f t="shared" si="18"/>
        <v>BS1.16</v>
      </c>
      <c r="D113" s="160">
        <v>1</v>
      </c>
      <c r="E113" s="263"/>
      <c r="F113" s="103" t="s">
        <v>229</v>
      </c>
      <c r="G113" s="2">
        <f>INDEX([1]CAPS!$A:$A,MATCH(F:F,[1]CAPS!$H:$H,0))</f>
        <v>3997</v>
      </c>
      <c r="H113" s="2" t="s">
        <v>235</v>
      </c>
      <c r="I113" s="113" t="s">
        <v>239</v>
      </c>
      <c r="J113" s="107">
        <v>0</v>
      </c>
      <c r="K113" s="138">
        <v>7</v>
      </c>
      <c r="L113" s="107">
        <v>0</v>
      </c>
      <c r="M113" s="107">
        <v>0</v>
      </c>
      <c r="N113" s="107">
        <v>0</v>
      </c>
      <c r="O113" s="150">
        <v>0</v>
      </c>
      <c r="P113" s="107">
        <v>0</v>
      </c>
      <c r="Q113" s="107">
        <v>0</v>
      </c>
      <c r="S113">
        <f t="shared" si="11"/>
        <v>7</v>
      </c>
      <c r="T113">
        <f t="shared" si="9"/>
        <v>1</v>
      </c>
      <c r="U113">
        <f t="shared" si="10"/>
        <v>0</v>
      </c>
      <c r="W113">
        <f t="shared" si="8"/>
        <v>1</v>
      </c>
    </row>
    <row r="114" spans="1:23" ht="16" hidden="1" x14ac:dyDescent="0.2">
      <c r="A114" t="s">
        <v>195</v>
      </c>
      <c r="B114" s="105">
        <v>16</v>
      </c>
      <c r="C114" s="160" t="str">
        <f t="shared" si="18"/>
        <v>BS1.16</v>
      </c>
      <c r="D114" s="160">
        <v>1</v>
      </c>
      <c r="E114" s="263"/>
      <c r="F114" s="103" t="s">
        <v>189</v>
      </c>
      <c r="G114" s="2">
        <f>INDEX([1]CAPS!$A:$A,MATCH(F:F,[1]CAPS!$H:$H,0))</f>
        <v>5541</v>
      </c>
      <c r="H114" s="2" t="s">
        <v>233</v>
      </c>
      <c r="I114" s="113" t="s">
        <v>238</v>
      </c>
      <c r="J114" s="107">
        <v>0</v>
      </c>
      <c r="K114" s="138">
        <v>30</v>
      </c>
      <c r="L114" s="107">
        <v>0</v>
      </c>
      <c r="M114" s="107" t="s">
        <v>276</v>
      </c>
      <c r="N114" s="107">
        <v>0</v>
      </c>
      <c r="O114" s="150" t="s">
        <v>276</v>
      </c>
      <c r="P114" s="150" t="s">
        <v>276</v>
      </c>
      <c r="Q114" s="107" t="s">
        <v>276</v>
      </c>
      <c r="S114">
        <f t="shared" ref="S114:S116" si="19">SUM(J114:K114)</f>
        <v>30</v>
      </c>
      <c r="T114" t="e">
        <f t="shared" si="9"/>
        <v>#VALUE!</v>
      </c>
      <c r="U114" t="e">
        <f t="shared" si="10"/>
        <v>#VALUE!</v>
      </c>
      <c r="W114">
        <f t="shared" si="8"/>
        <v>1</v>
      </c>
    </row>
    <row r="115" spans="1:23" ht="16" hidden="1" x14ac:dyDescent="0.2">
      <c r="A115" t="s">
        <v>195</v>
      </c>
      <c r="B115" s="105">
        <v>16</v>
      </c>
      <c r="C115" s="160" t="str">
        <f t="shared" si="18"/>
        <v>BS1.16</v>
      </c>
      <c r="D115" s="160">
        <v>1</v>
      </c>
      <c r="E115" s="263"/>
      <c r="F115" s="103" t="s">
        <v>228</v>
      </c>
      <c r="G115" s="2">
        <f>INDEX([1]CAPS!$A:$A,MATCH(F:F,[1]CAPS!$H:$H,0))</f>
        <v>7993</v>
      </c>
      <c r="H115" s="2" t="s">
        <v>233</v>
      </c>
      <c r="I115" s="113" t="s">
        <v>238</v>
      </c>
      <c r="J115" s="107">
        <v>0</v>
      </c>
      <c r="K115" s="138">
        <v>8</v>
      </c>
      <c r="L115" s="107">
        <v>0</v>
      </c>
      <c r="M115" s="107" t="s">
        <v>276</v>
      </c>
      <c r="N115" s="107">
        <v>0</v>
      </c>
      <c r="O115" s="150" t="s">
        <v>276</v>
      </c>
      <c r="P115" s="150" t="s">
        <v>276</v>
      </c>
      <c r="Q115" s="107" t="s">
        <v>276</v>
      </c>
      <c r="S115">
        <f t="shared" si="19"/>
        <v>8</v>
      </c>
      <c r="T115" t="e">
        <f t="shared" si="9"/>
        <v>#VALUE!</v>
      </c>
      <c r="U115" t="e">
        <f t="shared" si="10"/>
        <v>#VALUE!</v>
      </c>
      <c r="W115">
        <f t="shared" si="8"/>
        <v>1</v>
      </c>
    </row>
    <row r="116" spans="1:23" ht="16" hidden="1" x14ac:dyDescent="0.2">
      <c r="A116" t="s">
        <v>195</v>
      </c>
      <c r="B116" s="105">
        <v>16</v>
      </c>
      <c r="C116" s="160" t="str">
        <f t="shared" si="18"/>
        <v>BS1.16</v>
      </c>
      <c r="D116" s="160">
        <v>1</v>
      </c>
      <c r="E116" s="263"/>
      <c r="F116" s="103" t="s">
        <v>273</v>
      </c>
      <c r="G116" s="2">
        <f>INDEX([1]CAPS!$A:$A,MATCH(F:F,[1]CAPS!$H:$H,0))</f>
        <v>2501</v>
      </c>
      <c r="H116" s="2" t="s">
        <v>234</v>
      </c>
      <c r="I116" s="113" t="s">
        <v>238</v>
      </c>
      <c r="J116" s="107">
        <v>0</v>
      </c>
      <c r="K116" s="138">
        <v>25</v>
      </c>
      <c r="L116" s="107">
        <v>0</v>
      </c>
      <c r="M116" s="107" t="s">
        <v>276</v>
      </c>
      <c r="N116" s="107">
        <v>0</v>
      </c>
      <c r="O116" s="150" t="s">
        <v>276</v>
      </c>
      <c r="P116" s="150" t="s">
        <v>276</v>
      </c>
      <c r="Q116" s="107" t="s">
        <v>276</v>
      </c>
      <c r="S116">
        <f t="shared" si="19"/>
        <v>25</v>
      </c>
      <c r="T116" t="e">
        <f t="shared" si="9"/>
        <v>#VALUE!</v>
      </c>
      <c r="U116" t="e">
        <f t="shared" si="10"/>
        <v>#VALUE!</v>
      </c>
      <c r="W116">
        <f t="shared" si="8"/>
        <v>1</v>
      </c>
    </row>
    <row r="117" spans="1:23" ht="32" hidden="1" x14ac:dyDescent="0.2">
      <c r="A117" t="s">
        <v>195</v>
      </c>
      <c r="B117" s="105">
        <v>16</v>
      </c>
      <c r="C117" s="160" t="str">
        <f t="shared" si="18"/>
        <v>BS1.16</v>
      </c>
      <c r="D117" s="160">
        <v>1</v>
      </c>
      <c r="E117" s="263"/>
      <c r="F117" s="103" t="s">
        <v>135</v>
      </c>
      <c r="G117" s="2">
        <f>INDEX([1]CAPS!$A:$A,MATCH(F:F,[1]CAPS!$H:$H,0))</f>
        <v>7766</v>
      </c>
      <c r="H117" s="2" t="s">
        <v>236</v>
      </c>
      <c r="I117" s="113" t="s">
        <v>242</v>
      </c>
      <c r="J117" s="107">
        <v>0</v>
      </c>
      <c r="K117" s="138">
        <v>0</v>
      </c>
      <c r="L117" s="107">
        <v>0</v>
      </c>
      <c r="M117" s="107">
        <v>2</v>
      </c>
      <c r="N117" s="107">
        <v>0</v>
      </c>
      <c r="O117" s="150">
        <v>0</v>
      </c>
      <c r="P117" s="107">
        <v>0</v>
      </c>
      <c r="Q117" s="107">
        <v>0</v>
      </c>
      <c r="S117">
        <f t="shared" si="11"/>
        <v>0</v>
      </c>
      <c r="T117">
        <f t="shared" si="9"/>
        <v>0</v>
      </c>
      <c r="U117">
        <f t="shared" si="10"/>
        <v>0</v>
      </c>
      <c r="W117" t="str">
        <f t="shared" si="8"/>
        <v/>
      </c>
    </row>
    <row r="118" spans="1:23" ht="32" hidden="1" x14ac:dyDescent="0.2">
      <c r="A118" t="s">
        <v>195</v>
      </c>
      <c r="B118" s="105">
        <v>17</v>
      </c>
      <c r="C118" s="160" t="str">
        <f t="shared" si="18"/>
        <v>BS1.17</v>
      </c>
      <c r="D118" s="160">
        <v>1</v>
      </c>
      <c r="E118" s="263"/>
      <c r="F118" s="103" t="s">
        <v>135</v>
      </c>
      <c r="G118" s="2">
        <f>INDEX([1]CAPS!$A:$A,MATCH(F:F,[1]CAPS!$H:$H,0))</f>
        <v>7766</v>
      </c>
      <c r="H118" s="2" t="s">
        <v>236</v>
      </c>
      <c r="I118" s="113" t="s">
        <v>242</v>
      </c>
      <c r="J118" s="107">
        <v>0</v>
      </c>
      <c r="K118" s="138">
        <v>0</v>
      </c>
      <c r="L118" s="107">
        <v>0</v>
      </c>
      <c r="M118" s="107">
        <v>1</v>
      </c>
      <c r="N118" s="107">
        <v>0</v>
      </c>
      <c r="O118" s="150">
        <v>0</v>
      </c>
      <c r="P118" s="107">
        <v>0</v>
      </c>
      <c r="Q118" s="107">
        <v>0</v>
      </c>
      <c r="S118">
        <f t="shared" si="11"/>
        <v>0</v>
      </c>
      <c r="T118">
        <f t="shared" si="9"/>
        <v>0</v>
      </c>
      <c r="U118">
        <f t="shared" si="10"/>
        <v>0</v>
      </c>
      <c r="W118" t="str">
        <f t="shared" si="8"/>
        <v/>
      </c>
    </row>
    <row r="119" spans="1:23" ht="32" hidden="1" x14ac:dyDescent="0.2">
      <c r="A119" t="s">
        <v>195</v>
      </c>
      <c r="B119" s="105">
        <v>17</v>
      </c>
      <c r="C119" s="160" t="str">
        <f t="shared" si="18"/>
        <v>BS1.17</v>
      </c>
      <c r="D119" s="160">
        <v>1</v>
      </c>
      <c r="E119" s="263"/>
      <c r="F119" s="103" t="s">
        <v>267</v>
      </c>
      <c r="G119" s="2">
        <f>INDEX([1]CAPS!$A:$A,MATCH(F:F,[1]CAPS!$H:$H,0))</f>
        <v>5738</v>
      </c>
      <c r="H119" s="2" t="s">
        <v>235</v>
      </c>
      <c r="I119" s="113" t="s">
        <v>239</v>
      </c>
      <c r="J119" s="107">
        <v>0</v>
      </c>
      <c r="K119" s="138">
        <v>5</v>
      </c>
      <c r="L119" s="107">
        <v>0</v>
      </c>
      <c r="M119" s="107">
        <v>4</v>
      </c>
      <c r="N119" s="107">
        <v>0</v>
      </c>
      <c r="O119" s="150">
        <v>0</v>
      </c>
      <c r="P119" s="107">
        <v>0</v>
      </c>
      <c r="Q119" s="107">
        <v>0</v>
      </c>
      <c r="S119">
        <f t="shared" si="11"/>
        <v>5</v>
      </c>
      <c r="T119">
        <f t="shared" si="9"/>
        <v>0.55555555555555558</v>
      </c>
      <c r="U119">
        <f t="shared" si="10"/>
        <v>0</v>
      </c>
      <c r="W119">
        <f t="shared" si="8"/>
        <v>1</v>
      </c>
    </row>
    <row r="120" spans="1:23" ht="32" hidden="1" x14ac:dyDescent="0.2">
      <c r="A120" t="s">
        <v>195</v>
      </c>
      <c r="B120" s="105">
        <v>17</v>
      </c>
      <c r="C120" s="160" t="str">
        <f t="shared" si="18"/>
        <v>BS1.17</v>
      </c>
      <c r="D120" s="160">
        <v>1</v>
      </c>
      <c r="E120" s="263"/>
      <c r="F120" s="103" t="s">
        <v>229</v>
      </c>
      <c r="G120" s="2">
        <f>INDEX([1]CAPS!$A:$A,MATCH(F:F,[1]CAPS!$H:$H,0))</f>
        <v>3997</v>
      </c>
      <c r="H120" s="2" t="s">
        <v>236</v>
      </c>
      <c r="I120" s="113" t="s">
        <v>239</v>
      </c>
      <c r="J120" s="107">
        <v>0</v>
      </c>
      <c r="K120" s="138">
        <v>8</v>
      </c>
      <c r="L120" s="107">
        <v>0</v>
      </c>
      <c r="M120" s="107">
        <v>0</v>
      </c>
      <c r="N120" s="107">
        <v>0</v>
      </c>
      <c r="O120" s="150">
        <v>0</v>
      </c>
      <c r="P120" s="107">
        <v>0</v>
      </c>
      <c r="Q120" s="107">
        <v>0</v>
      </c>
      <c r="S120">
        <f t="shared" si="11"/>
        <v>8</v>
      </c>
      <c r="T120">
        <f t="shared" si="9"/>
        <v>1</v>
      </c>
      <c r="U120">
        <f t="shared" si="10"/>
        <v>0</v>
      </c>
      <c r="W120">
        <f t="shared" si="8"/>
        <v>1</v>
      </c>
    </row>
    <row r="121" spans="1:23" ht="15" hidden="1" customHeight="1" x14ac:dyDescent="0.2">
      <c r="A121" t="s">
        <v>195</v>
      </c>
      <c r="B121" s="105">
        <v>17</v>
      </c>
      <c r="C121" s="160" t="str">
        <f t="shared" si="18"/>
        <v>BS1.17</v>
      </c>
      <c r="D121" s="160">
        <v>1</v>
      </c>
      <c r="E121" s="160"/>
      <c r="F121" s="154" t="s">
        <v>273</v>
      </c>
      <c r="G121" s="2">
        <f>INDEX([1]CAPS!$A:$A,MATCH(F:F,[1]CAPS!$H:$H,0))</f>
        <v>2501</v>
      </c>
      <c r="H121" s="2" t="s">
        <v>234</v>
      </c>
      <c r="I121" s="107" t="s">
        <v>238</v>
      </c>
      <c r="J121" s="107">
        <v>0</v>
      </c>
      <c r="K121" s="107">
        <v>20</v>
      </c>
      <c r="L121" s="107">
        <v>0</v>
      </c>
      <c r="M121" s="107" t="s">
        <v>276</v>
      </c>
      <c r="N121" s="107">
        <v>0</v>
      </c>
      <c r="O121" s="150" t="s">
        <v>276</v>
      </c>
      <c r="P121" s="150" t="s">
        <v>276</v>
      </c>
      <c r="Q121" s="107" t="s">
        <v>276</v>
      </c>
      <c r="S121">
        <f t="shared" ref="S121:S123" si="20">SUM(J121:K121)</f>
        <v>20</v>
      </c>
      <c r="T121" t="e">
        <f t="shared" si="9"/>
        <v>#VALUE!</v>
      </c>
      <c r="U121" t="e">
        <f t="shared" si="10"/>
        <v>#VALUE!</v>
      </c>
      <c r="W121">
        <f t="shared" si="8"/>
        <v>1</v>
      </c>
    </row>
    <row r="122" spans="1:23" ht="15" hidden="1" customHeight="1" x14ac:dyDescent="0.2">
      <c r="A122" t="s">
        <v>195</v>
      </c>
      <c r="B122" s="105">
        <v>17</v>
      </c>
      <c r="C122" s="160" t="str">
        <f t="shared" si="18"/>
        <v>BS1.17</v>
      </c>
      <c r="D122" s="160">
        <v>1</v>
      </c>
      <c r="E122" s="160"/>
      <c r="F122" s="154" t="s">
        <v>228</v>
      </c>
      <c r="G122" s="2">
        <f>INDEX([1]CAPS!$A:$A,MATCH(F:F,[1]CAPS!$H:$H,0))</f>
        <v>7993</v>
      </c>
      <c r="H122" s="2" t="s">
        <v>233</v>
      </c>
      <c r="I122" s="107" t="s">
        <v>238</v>
      </c>
      <c r="J122" s="107">
        <v>0</v>
      </c>
      <c r="K122" s="107">
        <v>2</v>
      </c>
      <c r="L122" s="107">
        <v>0</v>
      </c>
      <c r="M122" s="107" t="s">
        <v>276</v>
      </c>
      <c r="N122" s="107">
        <v>0</v>
      </c>
      <c r="O122" s="150" t="s">
        <v>276</v>
      </c>
      <c r="P122" s="150" t="s">
        <v>276</v>
      </c>
      <c r="Q122" s="107" t="s">
        <v>276</v>
      </c>
      <c r="S122">
        <f t="shared" si="20"/>
        <v>2</v>
      </c>
      <c r="T122" t="e">
        <f t="shared" si="9"/>
        <v>#VALUE!</v>
      </c>
      <c r="U122" t="e">
        <f t="shared" si="10"/>
        <v>#VALUE!</v>
      </c>
      <c r="W122">
        <f t="shared" si="8"/>
        <v>1</v>
      </c>
    </row>
    <row r="123" spans="1:23" ht="15" hidden="1" customHeight="1" x14ac:dyDescent="0.2">
      <c r="A123" t="s">
        <v>195</v>
      </c>
      <c r="B123" s="105">
        <v>17</v>
      </c>
      <c r="C123" s="160" t="str">
        <f t="shared" si="18"/>
        <v>BS1.17</v>
      </c>
      <c r="D123" s="160">
        <v>1</v>
      </c>
      <c r="E123" s="160"/>
      <c r="F123" s="154" t="s">
        <v>189</v>
      </c>
      <c r="G123" s="2">
        <f>INDEX([1]CAPS!$A:$A,MATCH(F:F,[1]CAPS!$H:$H,0))</f>
        <v>5541</v>
      </c>
      <c r="H123" s="2" t="s">
        <v>233</v>
      </c>
      <c r="I123" s="107" t="s">
        <v>238</v>
      </c>
      <c r="J123" s="107">
        <v>0</v>
      </c>
      <c r="K123" s="107">
        <v>18</v>
      </c>
      <c r="L123" s="107">
        <v>0</v>
      </c>
      <c r="M123" s="107" t="s">
        <v>276</v>
      </c>
      <c r="N123" s="107">
        <v>0</v>
      </c>
      <c r="O123" s="150" t="s">
        <v>276</v>
      </c>
      <c r="P123" s="150" t="s">
        <v>276</v>
      </c>
      <c r="Q123" s="107" t="s">
        <v>276</v>
      </c>
      <c r="S123">
        <f t="shared" si="20"/>
        <v>18</v>
      </c>
      <c r="T123" t="e">
        <f t="shared" si="9"/>
        <v>#VALUE!</v>
      </c>
      <c r="U123" t="e">
        <f t="shared" si="10"/>
        <v>#VALUE!</v>
      </c>
      <c r="W123">
        <f t="shared" si="8"/>
        <v>1</v>
      </c>
    </row>
    <row r="124" spans="1:23" ht="16" hidden="1" x14ac:dyDescent="0.2">
      <c r="A124" t="s">
        <v>195</v>
      </c>
      <c r="B124" s="105">
        <v>17</v>
      </c>
      <c r="C124" s="160" t="str">
        <f t="shared" si="18"/>
        <v>BS1.17</v>
      </c>
      <c r="D124" s="160">
        <v>1</v>
      </c>
      <c r="E124" s="160"/>
      <c r="F124" s="154" t="s">
        <v>161</v>
      </c>
      <c r="G124" s="2">
        <f>INDEX([1]CAPS!$A:$A,MATCH(F:F,[1]CAPS!$H:$H,0))</f>
        <v>2603</v>
      </c>
      <c r="H124" s="2" t="s">
        <v>235</v>
      </c>
      <c r="I124" s="107" t="s">
        <v>239</v>
      </c>
      <c r="J124" s="107">
        <v>0</v>
      </c>
      <c r="K124" s="107">
        <v>0</v>
      </c>
      <c r="L124" s="107">
        <v>0</v>
      </c>
      <c r="M124" s="107">
        <v>2</v>
      </c>
      <c r="N124" s="107">
        <v>0</v>
      </c>
      <c r="O124" s="107">
        <v>0</v>
      </c>
      <c r="P124" s="107">
        <v>0</v>
      </c>
      <c r="Q124" s="107">
        <v>0</v>
      </c>
      <c r="S124">
        <f t="shared" si="11"/>
        <v>0</v>
      </c>
      <c r="T124">
        <f t="shared" si="9"/>
        <v>0</v>
      </c>
      <c r="U124">
        <f t="shared" si="10"/>
        <v>0</v>
      </c>
      <c r="W124" t="str">
        <f t="shared" si="8"/>
        <v/>
      </c>
    </row>
    <row r="125" spans="1:23" ht="16" hidden="1" x14ac:dyDescent="0.2">
      <c r="A125" t="s">
        <v>195</v>
      </c>
      <c r="B125" s="155">
        <v>18</v>
      </c>
      <c r="C125" s="160" t="str">
        <f t="shared" si="18"/>
        <v>BS1.18</v>
      </c>
      <c r="D125" s="160">
        <v>1</v>
      </c>
      <c r="E125" s="160"/>
      <c r="F125" s="154" t="s">
        <v>161</v>
      </c>
      <c r="G125" s="2">
        <f>INDEX([1]CAPS!$A:$A,MATCH(F:F,[1]CAPS!$H:$H,0))</f>
        <v>2603</v>
      </c>
      <c r="H125" s="2" t="s">
        <v>235</v>
      </c>
      <c r="I125" s="107" t="s">
        <v>239</v>
      </c>
      <c r="J125" s="107">
        <v>0</v>
      </c>
      <c r="K125" s="107">
        <v>1</v>
      </c>
      <c r="L125" s="107">
        <v>0</v>
      </c>
      <c r="M125" s="107">
        <v>2</v>
      </c>
      <c r="N125" s="107">
        <v>0</v>
      </c>
      <c r="O125" s="107">
        <v>0</v>
      </c>
      <c r="P125" s="107">
        <v>0</v>
      </c>
      <c r="Q125" s="107">
        <v>0</v>
      </c>
      <c r="S125">
        <f t="shared" si="11"/>
        <v>1</v>
      </c>
      <c r="T125">
        <f t="shared" si="9"/>
        <v>0.33333333333333331</v>
      </c>
      <c r="U125">
        <f t="shared" si="10"/>
        <v>0</v>
      </c>
      <c r="W125">
        <f t="shared" si="8"/>
        <v>1</v>
      </c>
    </row>
    <row r="126" spans="1:23" ht="16" hidden="1" x14ac:dyDescent="0.2">
      <c r="A126" t="s">
        <v>195</v>
      </c>
      <c r="B126" s="155">
        <v>18</v>
      </c>
      <c r="C126" s="160" t="str">
        <f t="shared" si="18"/>
        <v>BS1.18</v>
      </c>
      <c r="D126" s="160">
        <v>1</v>
      </c>
      <c r="E126" s="160"/>
      <c r="F126" s="154" t="s">
        <v>267</v>
      </c>
      <c r="G126" s="2">
        <f>INDEX([1]CAPS!$A:$A,MATCH(F:F,[1]CAPS!$H:$H,0))</f>
        <v>5738</v>
      </c>
      <c r="H126" s="2" t="s">
        <v>235</v>
      </c>
      <c r="I126" s="107" t="s">
        <v>239</v>
      </c>
      <c r="J126" s="107">
        <v>0</v>
      </c>
      <c r="K126" s="107">
        <v>3</v>
      </c>
      <c r="L126" s="107">
        <v>0</v>
      </c>
      <c r="M126" s="107">
        <v>4</v>
      </c>
      <c r="N126" s="107">
        <v>0</v>
      </c>
      <c r="O126" s="107">
        <v>0</v>
      </c>
      <c r="P126" s="107">
        <v>0</v>
      </c>
      <c r="Q126" s="107">
        <v>0</v>
      </c>
      <c r="S126">
        <f t="shared" si="11"/>
        <v>3</v>
      </c>
      <c r="T126">
        <f t="shared" si="9"/>
        <v>0.42857142857142855</v>
      </c>
      <c r="U126">
        <f t="shared" si="10"/>
        <v>0</v>
      </c>
      <c r="W126">
        <f t="shared" si="8"/>
        <v>1</v>
      </c>
    </row>
    <row r="127" spans="1:23" ht="16" hidden="1" x14ac:dyDescent="0.2">
      <c r="A127" t="s">
        <v>195</v>
      </c>
      <c r="B127" s="155">
        <v>18</v>
      </c>
      <c r="C127" s="160" t="str">
        <f t="shared" si="18"/>
        <v>BS1.18</v>
      </c>
      <c r="D127" s="160">
        <v>1</v>
      </c>
      <c r="E127" s="160"/>
      <c r="F127" s="154" t="s">
        <v>132</v>
      </c>
      <c r="G127" s="2">
        <f>INDEX([1]CAPS!$A:$A,MATCH(F:F,[1]CAPS!$H:$H,0))</f>
        <v>2469</v>
      </c>
      <c r="H127" s="2" t="s">
        <v>233</v>
      </c>
      <c r="I127" s="107" t="s">
        <v>238</v>
      </c>
      <c r="J127" s="107">
        <v>0</v>
      </c>
      <c r="K127" s="107">
        <v>6</v>
      </c>
      <c r="L127" s="107">
        <v>0</v>
      </c>
      <c r="M127" s="107">
        <v>0</v>
      </c>
      <c r="N127" s="107">
        <v>0</v>
      </c>
      <c r="O127" s="107">
        <v>0</v>
      </c>
      <c r="P127" s="107">
        <v>0</v>
      </c>
      <c r="Q127" s="107">
        <v>0</v>
      </c>
      <c r="S127">
        <f t="shared" si="11"/>
        <v>6</v>
      </c>
      <c r="T127">
        <f t="shared" si="9"/>
        <v>1</v>
      </c>
      <c r="U127">
        <f t="shared" si="10"/>
        <v>0</v>
      </c>
      <c r="W127">
        <f t="shared" si="8"/>
        <v>1</v>
      </c>
    </row>
    <row r="128" spans="1:23" ht="15" hidden="1" customHeight="1" x14ac:dyDescent="0.2">
      <c r="A128" t="s">
        <v>195</v>
      </c>
      <c r="B128" s="155">
        <v>18</v>
      </c>
      <c r="C128" s="160" t="str">
        <f t="shared" si="18"/>
        <v>BS1.18</v>
      </c>
      <c r="D128" s="160">
        <v>1</v>
      </c>
      <c r="E128" s="160"/>
      <c r="F128" s="154" t="s">
        <v>273</v>
      </c>
      <c r="G128" s="2">
        <f>INDEX([1]CAPS!$A:$A,MATCH(F:F,[1]CAPS!$H:$H,0))</f>
        <v>2501</v>
      </c>
      <c r="H128" s="2" t="s">
        <v>234</v>
      </c>
      <c r="I128" s="107" t="s">
        <v>238</v>
      </c>
      <c r="J128" s="107">
        <v>0</v>
      </c>
      <c r="K128" s="107">
        <v>15</v>
      </c>
      <c r="L128" s="107">
        <v>0</v>
      </c>
      <c r="M128" s="107" t="s">
        <v>276</v>
      </c>
      <c r="N128" s="107">
        <v>0</v>
      </c>
      <c r="O128" s="150" t="s">
        <v>276</v>
      </c>
      <c r="P128" s="150" t="s">
        <v>276</v>
      </c>
      <c r="Q128" s="107" t="s">
        <v>276</v>
      </c>
      <c r="S128">
        <f t="shared" ref="S128:S130" si="21">SUM(J128:K128)</f>
        <v>15</v>
      </c>
      <c r="T128" t="e">
        <f t="shared" si="9"/>
        <v>#VALUE!</v>
      </c>
      <c r="U128" t="e">
        <f t="shared" si="10"/>
        <v>#VALUE!</v>
      </c>
      <c r="W128">
        <f t="shared" si="8"/>
        <v>1</v>
      </c>
    </row>
    <row r="129" spans="1:23" ht="15" hidden="1" customHeight="1" x14ac:dyDescent="0.2">
      <c r="A129" t="s">
        <v>195</v>
      </c>
      <c r="B129" s="155">
        <v>18</v>
      </c>
      <c r="C129" s="160" t="str">
        <f t="shared" si="18"/>
        <v>BS1.18</v>
      </c>
      <c r="D129" s="160">
        <v>1</v>
      </c>
      <c r="E129" s="160"/>
      <c r="F129" s="154" t="s">
        <v>189</v>
      </c>
      <c r="G129" s="2">
        <f>INDEX([1]CAPS!$A:$A,MATCH(F:F,[1]CAPS!$H:$H,0))</f>
        <v>5541</v>
      </c>
      <c r="H129" s="2" t="s">
        <v>233</v>
      </c>
      <c r="I129" s="107" t="s">
        <v>238</v>
      </c>
      <c r="J129" s="107">
        <v>0</v>
      </c>
      <c r="K129" s="107">
        <v>12</v>
      </c>
      <c r="L129" s="107">
        <v>0</v>
      </c>
      <c r="M129" s="107" t="s">
        <v>276</v>
      </c>
      <c r="N129" s="107">
        <v>0</v>
      </c>
      <c r="O129" s="150" t="s">
        <v>276</v>
      </c>
      <c r="P129" s="150" t="s">
        <v>276</v>
      </c>
      <c r="Q129" s="107" t="s">
        <v>276</v>
      </c>
      <c r="S129">
        <f t="shared" si="21"/>
        <v>12</v>
      </c>
      <c r="T129" t="e">
        <f t="shared" si="9"/>
        <v>#VALUE!</v>
      </c>
      <c r="U129" t="e">
        <f t="shared" si="10"/>
        <v>#VALUE!</v>
      </c>
      <c r="W129">
        <f t="shared" si="8"/>
        <v>1</v>
      </c>
    </row>
    <row r="130" spans="1:23" ht="15" hidden="1" customHeight="1" x14ac:dyDescent="0.2">
      <c r="A130" t="s">
        <v>195</v>
      </c>
      <c r="B130" s="155">
        <v>18</v>
      </c>
      <c r="C130" s="160" t="str">
        <f t="shared" si="18"/>
        <v>BS1.18</v>
      </c>
      <c r="D130" s="160">
        <v>1</v>
      </c>
      <c r="E130" s="160"/>
      <c r="F130" s="154" t="s">
        <v>228</v>
      </c>
      <c r="G130" s="2">
        <f>INDEX([1]CAPS!$A:$A,MATCH(F:F,[1]CAPS!$H:$H,0))</f>
        <v>7993</v>
      </c>
      <c r="H130" s="2" t="s">
        <v>233</v>
      </c>
      <c r="I130" s="107" t="s">
        <v>238</v>
      </c>
      <c r="J130" s="107">
        <v>0</v>
      </c>
      <c r="K130" s="107">
        <v>2</v>
      </c>
      <c r="L130" s="107">
        <v>0</v>
      </c>
      <c r="M130" s="107" t="s">
        <v>276</v>
      </c>
      <c r="N130" s="107">
        <v>0</v>
      </c>
      <c r="O130" s="150" t="s">
        <v>276</v>
      </c>
      <c r="P130" s="150" t="s">
        <v>276</v>
      </c>
      <c r="Q130" s="107" t="s">
        <v>276</v>
      </c>
      <c r="S130">
        <f t="shared" si="21"/>
        <v>2</v>
      </c>
      <c r="T130" t="e">
        <f t="shared" si="9"/>
        <v>#VALUE!</v>
      </c>
      <c r="U130" t="e">
        <f t="shared" si="10"/>
        <v>#VALUE!</v>
      </c>
      <c r="W130">
        <f t="shared" si="8"/>
        <v>1</v>
      </c>
    </row>
    <row r="131" spans="1:23" ht="16" hidden="1" x14ac:dyDescent="0.2">
      <c r="A131" t="s">
        <v>195</v>
      </c>
      <c r="B131" s="155">
        <v>19</v>
      </c>
      <c r="C131" s="160" t="str">
        <f t="shared" si="18"/>
        <v>BS1.19</v>
      </c>
      <c r="D131" s="160">
        <v>1</v>
      </c>
      <c r="E131" s="160"/>
      <c r="F131" s="154" t="s">
        <v>132</v>
      </c>
      <c r="G131" s="2">
        <f>INDEX([1]CAPS!$A:$A,MATCH(F:F,[1]CAPS!$H:$H,0))</f>
        <v>2469</v>
      </c>
      <c r="H131" s="2" t="s">
        <v>233</v>
      </c>
      <c r="I131" s="107" t="s">
        <v>238</v>
      </c>
      <c r="J131" s="107">
        <v>0</v>
      </c>
      <c r="K131" s="107">
        <v>14</v>
      </c>
      <c r="L131" s="107">
        <v>0</v>
      </c>
      <c r="M131" s="107">
        <v>0</v>
      </c>
      <c r="N131" s="107">
        <v>0</v>
      </c>
      <c r="O131" s="107">
        <v>0</v>
      </c>
      <c r="P131" s="107">
        <v>0</v>
      </c>
      <c r="Q131" s="107">
        <v>0</v>
      </c>
      <c r="S131">
        <f t="shared" si="11"/>
        <v>14</v>
      </c>
      <c r="T131">
        <f t="shared" si="9"/>
        <v>1</v>
      </c>
      <c r="U131">
        <f t="shared" si="10"/>
        <v>0</v>
      </c>
      <c r="W131">
        <f t="shared" ref="W131:W194" si="22">IF(S131&gt;0,1,"")</f>
        <v>1</v>
      </c>
    </row>
    <row r="132" spans="1:23" ht="32" hidden="1" x14ac:dyDescent="0.2">
      <c r="A132" t="s">
        <v>195</v>
      </c>
      <c r="B132" s="155">
        <v>19</v>
      </c>
      <c r="C132" s="160" t="str">
        <f t="shared" si="18"/>
        <v>BS1.19</v>
      </c>
      <c r="D132" s="160">
        <v>1</v>
      </c>
      <c r="E132" s="160"/>
      <c r="F132" s="154" t="s">
        <v>232</v>
      </c>
      <c r="G132" s="2">
        <f>INDEX([1]CAPS!$A:$A,MATCH(F:F,[1]CAPS!$H:$H,0))</f>
        <v>8875</v>
      </c>
      <c r="H132" s="2" t="s">
        <v>236</v>
      </c>
      <c r="I132" s="107" t="s">
        <v>239</v>
      </c>
      <c r="J132" s="107">
        <v>0</v>
      </c>
      <c r="K132" s="107">
        <v>1</v>
      </c>
      <c r="L132" s="107">
        <v>0</v>
      </c>
      <c r="M132" s="107">
        <v>0</v>
      </c>
      <c r="N132" s="107">
        <v>0</v>
      </c>
      <c r="O132" s="107">
        <v>0</v>
      </c>
      <c r="P132" s="107">
        <v>0</v>
      </c>
      <c r="Q132" s="107">
        <v>0</v>
      </c>
      <c r="S132">
        <f t="shared" ref="S132:S195" si="23">SUM(J132:K132)+O132</f>
        <v>1</v>
      </c>
      <c r="T132">
        <f t="shared" ref="T132:T195" si="24">(K132+L132)/(K132++L132+M132)</f>
        <v>1</v>
      </c>
      <c r="U132">
        <f t="shared" ref="U132:U195" si="25">(O132+P132)/(K132+L132+M132)</f>
        <v>0</v>
      </c>
      <c r="W132">
        <f t="shared" si="22"/>
        <v>1</v>
      </c>
    </row>
    <row r="133" spans="1:23" ht="16" hidden="1" x14ac:dyDescent="0.2">
      <c r="A133" t="s">
        <v>195</v>
      </c>
      <c r="B133" s="155">
        <v>19</v>
      </c>
      <c r="C133" s="160" t="str">
        <f t="shared" si="18"/>
        <v>BS1.19</v>
      </c>
      <c r="D133" s="160">
        <v>1</v>
      </c>
      <c r="E133" s="160"/>
      <c r="F133" s="154" t="s">
        <v>267</v>
      </c>
      <c r="G133" s="2">
        <f>INDEX([1]CAPS!$A:$A,MATCH(F:F,[1]CAPS!$H:$H,0))</f>
        <v>5738</v>
      </c>
      <c r="H133" s="2" t="s">
        <v>235</v>
      </c>
      <c r="I133" s="107" t="s">
        <v>239</v>
      </c>
      <c r="J133" s="107">
        <v>0</v>
      </c>
      <c r="K133" s="107">
        <v>2</v>
      </c>
      <c r="L133" s="107">
        <v>0</v>
      </c>
      <c r="M133" s="107">
        <v>1</v>
      </c>
      <c r="N133" s="107">
        <v>0</v>
      </c>
      <c r="O133" s="107">
        <v>0</v>
      </c>
      <c r="P133" s="107">
        <v>0</v>
      </c>
      <c r="Q133" s="107">
        <v>0</v>
      </c>
      <c r="S133">
        <f t="shared" si="23"/>
        <v>2</v>
      </c>
      <c r="T133">
        <f t="shared" si="24"/>
        <v>0.66666666666666663</v>
      </c>
      <c r="U133">
        <f t="shared" si="25"/>
        <v>0</v>
      </c>
      <c r="W133">
        <f t="shared" si="22"/>
        <v>1</v>
      </c>
    </row>
    <row r="134" spans="1:23" ht="32" hidden="1" x14ac:dyDescent="0.2">
      <c r="A134" t="s">
        <v>195</v>
      </c>
      <c r="B134" s="155">
        <v>19</v>
      </c>
      <c r="C134" s="160" t="str">
        <f t="shared" si="18"/>
        <v>BS1.19</v>
      </c>
      <c r="D134" s="160">
        <v>1</v>
      </c>
      <c r="E134" s="160"/>
      <c r="F134" s="154" t="s">
        <v>135</v>
      </c>
      <c r="G134" s="2">
        <f>INDEX([1]CAPS!$A:$A,MATCH(F:F,[1]CAPS!$H:$H,0))</f>
        <v>7766</v>
      </c>
      <c r="H134" s="2" t="s">
        <v>236</v>
      </c>
      <c r="I134" s="107" t="s">
        <v>242</v>
      </c>
      <c r="J134" s="107">
        <v>0</v>
      </c>
      <c r="K134" s="107">
        <v>0</v>
      </c>
      <c r="L134" s="107">
        <v>0</v>
      </c>
      <c r="M134" s="107">
        <v>2</v>
      </c>
      <c r="N134" s="107">
        <v>0</v>
      </c>
      <c r="O134" s="107">
        <v>0</v>
      </c>
      <c r="P134" s="107">
        <v>0</v>
      </c>
      <c r="Q134" s="107">
        <v>0</v>
      </c>
      <c r="S134">
        <f t="shared" si="23"/>
        <v>0</v>
      </c>
      <c r="T134">
        <f t="shared" si="24"/>
        <v>0</v>
      </c>
      <c r="U134">
        <f t="shared" si="25"/>
        <v>0</v>
      </c>
      <c r="W134" t="str">
        <f t="shared" si="22"/>
        <v/>
      </c>
    </row>
    <row r="135" spans="1:23" ht="15" hidden="1" customHeight="1" x14ac:dyDescent="0.2">
      <c r="A135" t="s">
        <v>195</v>
      </c>
      <c r="B135" s="155">
        <v>19</v>
      </c>
      <c r="C135" s="160" t="str">
        <f t="shared" si="18"/>
        <v>BS1.19</v>
      </c>
      <c r="D135" s="160">
        <v>1</v>
      </c>
      <c r="E135" s="160"/>
      <c r="F135" s="154" t="s">
        <v>229</v>
      </c>
      <c r="G135" s="2">
        <f>INDEX([1]CAPS!$A:$A,MATCH(F:F,[1]CAPS!$H:$H,0))</f>
        <v>3997</v>
      </c>
      <c r="H135" s="2" t="s">
        <v>236</v>
      </c>
      <c r="I135" s="107" t="s">
        <v>239</v>
      </c>
      <c r="J135" s="107">
        <v>0</v>
      </c>
      <c r="K135" s="107">
        <v>2</v>
      </c>
      <c r="L135" s="107">
        <v>0</v>
      </c>
      <c r="M135" s="107">
        <v>0</v>
      </c>
      <c r="N135" s="107">
        <v>0</v>
      </c>
      <c r="O135" s="107">
        <v>0</v>
      </c>
      <c r="P135" s="107">
        <v>0</v>
      </c>
      <c r="Q135" s="107">
        <v>0</v>
      </c>
      <c r="S135">
        <f t="shared" si="23"/>
        <v>2</v>
      </c>
      <c r="T135">
        <f t="shared" si="24"/>
        <v>1</v>
      </c>
      <c r="U135">
        <f t="shared" si="25"/>
        <v>0</v>
      </c>
      <c r="W135">
        <f t="shared" si="22"/>
        <v>1</v>
      </c>
    </row>
    <row r="136" spans="1:23" ht="15" hidden="1" customHeight="1" x14ac:dyDescent="0.2">
      <c r="A136" t="s">
        <v>195</v>
      </c>
      <c r="B136" s="155">
        <v>19</v>
      </c>
      <c r="C136" s="160" t="str">
        <f t="shared" si="18"/>
        <v>BS1.19</v>
      </c>
      <c r="D136" s="160">
        <v>1</v>
      </c>
      <c r="E136" s="160"/>
      <c r="F136" s="154" t="s">
        <v>228</v>
      </c>
      <c r="G136" s="2">
        <f>INDEX([1]CAPS!$A:$A,MATCH(F:F,[1]CAPS!$H:$H,0))</f>
        <v>7993</v>
      </c>
      <c r="H136" s="2" t="s">
        <v>233</v>
      </c>
      <c r="I136" s="107" t="s">
        <v>238</v>
      </c>
      <c r="J136" s="107">
        <v>0</v>
      </c>
      <c r="K136" s="107">
        <v>2</v>
      </c>
      <c r="L136" s="107">
        <v>0</v>
      </c>
      <c r="M136" s="107" t="s">
        <v>276</v>
      </c>
      <c r="N136" s="107">
        <v>0</v>
      </c>
      <c r="O136" s="150" t="s">
        <v>276</v>
      </c>
      <c r="P136" s="150" t="s">
        <v>276</v>
      </c>
      <c r="Q136" s="107" t="s">
        <v>276</v>
      </c>
      <c r="S136">
        <f t="shared" ref="S136:S138" si="26">SUM(J136:K136)</f>
        <v>2</v>
      </c>
      <c r="T136" t="e">
        <f t="shared" si="24"/>
        <v>#VALUE!</v>
      </c>
      <c r="U136" t="e">
        <f t="shared" si="25"/>
        <v>#VALUE!</v>
      </c>
      <c r="W136">
        <f t="shared" si="22"/>
        <v>1</v>
      </c>
    </row>
    <row r="137" spans="1:23" ht="15" hidden="1" customHeight="1" x14ac:dyDescent="0.2">
      <c r="A137" t="s">
        <v>195</v>
      </c>
      <c r="B137" s="155">
        <v>19</v>
      </c>
      <c r="C137" s="160" t="str">
        <f t="shared" si="18"/>
        <v>BS1.19</v>
      </c>
      <c r="D137" s="160">
        <v>1</v>
      </c>
      <c r="E137" s="160"/>
      <c r="F137" s="154" t="s">
        <v>273</v>
      </c>
      <c r="G137" s="2">
        <f>INDEX([1]CAPS!$A:$A,MATCH(F:F,[1]CAPS!$H:$H,0))</f>
        <v>2501</v>
      </c>
      <c r="H137" s="2" t="s">
        <v>234</v>
      </c>
      <c r="I137" s="107" t="s">
        <v>238</v>
      </c>
      <c r="J137" s="107">
        <v>0</v>
      </c>
      <c r="K137" s="107">
        <v>8</v>
      </c>
      <c r="L137" s="107">
        <v>0</v>
      </c>
      <c r="M137" s="107" t="s">
        <v>276</v>
      </c>
      <c r="N137" s="107">
        <v>0</v>
      </c>
      <c r="O137" s="150" t="s">
        <v>276</v>
      </c>
      <c r="P137" s="150" t="s">
        <v>276</v>
      </c>
      <c r="Q137" s="107" t="s">
        <v>276</v>
      </c>
      <c r="S137">
        <f t="shared" si="26"/>
        <v>8</v>
      </c>
      <c r="T137" t="e">
        <f t="shared" si="24"/>
        <v>#VALUE!</v>
      </c>
      <c r="U137" t="e">
        <f t="shared" si="25"/>
        <v>#VALUE!</v>
      </c>
      <c r="W137">
        <f t="shared" si="22"/>
        <v>1</v>
      </c>
    </row>
    <row r="138" spans="1:23" ht="15" hidden="1" customHeight="1" x14ac:dyDescent="0.2">
      <c r="A138" t="s">
        <v>195</v>
      </c>
      <c r="B138" s="155">
        <v>19</v>
      </c>
      <c r="C138" s="160" t="str">
        <f t="shared" si="18"/>
        <v>BS1.19</v>
      </c>
      <c r="D138" s="160">
        <v>1</v>
      </c>
      <c r="E138" s="160"/>
      <c r="F138" s="154" t="s">
        <v>129</v>
      </c>
      <c r="G138" s="2">
        <f>INDEX([1]CAPS!$A:$A,MATCH(F:F,[1]CAPS!$H:$H,0))</f>
        <v>5532</v>
      </c>
      <c r="H138" s="2" t="s">
        <v>233</v>
      </c>
      <c r="I138" s="107" t="s">
        <v>238</v>
      </c>
      <c r="J138" s="107">
        <v>0</v>
      </c>
      <c r="K138" s="107">
        <v>3</v>
      </c>
      <c r="L138" s="107">
        <v>0</v>
      </c>
      <c r="M138" s="107" t="s">
        <v>276</v>
      </c>
      <c r="N138" s="107">
        <v>0</v>
      </c>
      <c r="O138" s="150" t="s">
        <v>276</v>
      </c>
      <c r="P138" s="150" t="s">
        <v>276</v>
      </c>
      <c r="Q138" s="107" t="s">
        <v>276</v>
      </c>
      <c r="S138">
        <f t="shared" si="26"/>
        <v>3</v>
      </c>
      <c r="T138" t="e">
        <f t="shared" si="24"/>
        <v>#VALUE!</v>
      </c>
      <c r="U138" t="e">
        <f t="shared" si="25"/>
        <v>#VALUE!</v>
      </c>
      <c r="W138">
        <f t="shared" si="22"/>
        <v>1</v>
      </c>
    </row>
    <row r="139" spans="1:23" ht="32" hidden="1" x14ac:dyDescent="0.2">
      <c r="A139" t="s">
        <v>195</v>
      </c>
      <c r="B139" s="155">
        <v>20</v>
      </c>
      <c r="C139" s="160" t="str">
        <f t="shared" si="18"/>
        <v>BS1.20</v>
      </c>
      <c r="D139" s="160">
        <v>1</v>
      </c>
      <c r="E139" s="160"/>
      <c r="F139" s="154" t="s">
        <v>232</v>
      </c>
      <c r="G139" s="2">
        <f>INDEX([1]CAPS!$A:$A,MATCH(F:F,[1]CAPS!$H:$H,0))</f>
        <v>8875</v>
      </c>
      <c r="H139" s="2" t="s">
        <v>236</v>
      </c>
      <c r="I139" s="107" t="s">
        <v>239</v>
      </c>
      <c r="J139" s="107">
        <v>0</v>
      </c>
      <c r="K139" s="107">
        <v>1</v>
      </c>
      <c r="L139" s="107">
        <v>0</v>
      </c>
      <c r="M139" s="107">
        <v>0</v>
      </c>
      <c r="N139" s="107">
        <v>0</v>
      </c>
      <c r="O139" s="107">
        <v>0</v>
      </c>
      <c r="P139" s="107">
        <v>0</v>
      </c>
      <c r="Q139" s="107">
        <v>0</v>
      </c>
      <c r="S139">
        <f t="shared" si="23"/>
        <v>1</v>
      </c>
      <c r="T139">
        <f t="shared" si="24"/>
        <v>1</v>
      </c>
      <c r="U139">
        <f t="shared" si="25"/>
        <v>0</v>
      </c>
      <c r="W139">
        <f t="shared" si="22"/>
        <v>1</v>
      </c>
    </row>
    <row r="140" spans="1:23" ht="15" hidden="1" customHeight="1" x14ac:dyDescent="0.2">
      <c r="A140" t="s">
        <v>195</v>
      </c>
      <c r="B140" s="155">
        <v>20</v>
      </c>
      <c r="C140" s="160" t="str">
        <f t="shared" si="18"/>
        <v>BS1.20</v>
      </c>
      <c r="D140" s="160">
        <v>1</v>
      </c>
      <c r="E140" s="160"/>
      <c r="F140" s="154" t="s">
        <v>229</v>
      </c>
      <c r="G140" s="2">
        <f>INDEX([1]CAPS!$A:$A,MATCH(F:F,[1]CAPS!$H:$H,0))</f>
        <v>3997</v>
      </c>
      <c r="H140" s="2" t="s">
        <v>236</v>
      </c>
      <c r="I140" s="107" t="s">
        <v>239</v>
      </c>
      <c r="J140" s="107">
        <v>0</v>
      </c>
      <c r="K140" s="107">
        <v>6</v>
      </c>
      <c r="L140" s="107">
        <v>0</v>
      </c>
      <c r="M140" s="107">
        <v>0</v>
      </c>
      <c r="N140" s="107">
        <v>0</v>
      </c>
      <c r="O140" s="107">
        <v>0</v>
      </c>
      <c r="P140" s="107">
        <v>0</v>
      </c>
      <c r="Q140" s="107">
        <v>0</v>
      </c>
      <c r="S140">
        <f t="shared" si="23"/>
        <v>6</v>
      </c>
      <c r="T140">
        <f t="shared" si="24"/>
        <v>1</v>
      </c>
      <c r="U140">
        <f t="shared" si="25"/>
        <v>0</v>
      </c>
      <c r="W140">
        <f t="shared" si="22"/>
        <v>1</v>
      </c>
    </row>
    <row r="141" spans="1:23" ht="16" hidden="1" x14ac:dyDescent="0.2">
      <c r="A141" t="s">
        <v>195</v>
      </c>
      <c r="B141" s="155">
        <v>20</v>
      </c>
      <c r="C141" s="160" t="str">
        <f t="shared" si="18"/>
        <v>BS1.20</v>
      </c>
      <c r="D141" s="160">
        <v>1</v>
      </c>
      <c r="E141" s="160"/>
      <c r="F141" s="154" t="s">
        <v>267</v>
      </c>
      <c r="G141" s="2">
        <f>INDEX([1]CAPS!$A:$A,MATCH(F:F,[1]CAPS!$H:$H,0))</f>
        <v>5738</v>
      </c>
      <c r="H141" s="2" t="s">
        <v>235</v>
      </c>
      <c r="I141" s="107" t="s">
        <v>239</v>
      </c>
      <c r="J141" s="107">
        <v>0</v>
      </c>
      <c r="K141" s="107">
        <v>1</v>
      </c>
      <c r="L141" s="107">
        <v>0</v>
      </c>
      <c r="M141" s="107">
        <v>2</v>
      </c>
      <c r="N141" s="107">
        <v>0</v>
      </c>
      <c r="O141" s="107">
        <v>0</v>
      </c>
      <c r="P141" s="107">
        <v>0</v>
      </c>
      <c r="Q141" s="107">
        <v>0</v>
      </c>
      <c r="S141">
        <f t="shared" si="23"/>
        <v>1</v>
      </c>
      <c r="T141">
        <f t="shared" si="24"/>
        <v>0.33333333333333331</v>
      </c>
      <c r="U141">
        <f t="shared" si="25"/>
        <v>0</v>
      </c>
      <c r="W141">
        <f t="shared" si="22"/>
        <v>1</v>
      </c>
    </row>
    <row r="142" spans="1:23" ht="15" hidden="1" customHeight="1" x14ac:dyDescent="0.2">
      <c r="A142" t="s">
        <v>195</v>
      </c>
      <c r="B142" s="155">
        <v>20</v>
      </c>
      <c r="C142" s="160" t="str">
        <f t="shared" si="18"/>
        <v>BS1.20</v>
      </c>
      <c r="D142" s="160">
        <v>1</v>
      </c>
      <c r="E142" s="160"/>
      <c r="F142" s="154" t="s">
        <v>129</v>
      </c>
      <c r="G142" s="2">
        <f>INDEX([1]CAPS!$A:$A,MATCH(F:F,[1]CAPS!$H:$H,0))</f>
        <v>5532</v>
      </c>
      <c r="H142" s="2" t="s">
        <v>233</v>
      </c>
      <c r="I142" s="107" t="s">
        <v>238</v>
      </c>
      <c r="J142" s="107">
        <v>0</v>
      </c>
      <c r="K142" s="107">
        <v>11</v>
      </c>
      <c r="L142" s="107">
        <v>0</v>
      </c>
      <c r="M142" s="107" t="s">
        <v>276</v>
      </c>
      <c r="N142" s="107">
        <v>0</v>
      </c>
      <c r="O142" s="150" t="s">
        <v>276</v>
      </c>
      <c r="P142" s="150" t="s">
        <v>276</v>
      </c>
      <c r="Q142" s="107" t="s">
        <v>276</v>
      </c>
      <c r="S142">
        <f t="shared" ref="S142:S143" si="27">SUM(J142:K142)</f>
        <v>11</v>
      </c>
      <c r="T142" t="e">
        <f t="shared" si="24"/>
        <v>#VALUE!</v>
      </c>
      <c r="U142" t="e">
        <f t="shared" si="25"/>
        <v>#VALUE!</v>
      </c>
      <c r="W142">
        <f t="shared" si="22"/>
        <v>1</v>
      </c>
    </row>
    <row r="143" spans="1:23" ht="15" hidden="1" customHeight="1" x14ac:dyDescent="0.2">
      <c r="A143" t="s">
        <v>195</v>
      </c>
      <c r="B143" s="155">
        <v>20</v>
      </c>
      <c r="C143" s="160" t="str">
        <f t="shared" si="18"/>
        <v>BS1.20</v>
      </c>
      <c r="D143" s="160">
        <v>1</v>
      </c>
      <c r="E143" s="160"/>
      <c r="F143" s="154" t="s">
        <v>273</v>
      </c>
      <c r="G143" s="2">
        <f>INDEX([1]CAPS!$A:$A,MATCH(F:F,[1]CAPS!$H:$H,0))</f>
        <v>2501</v>
      </c>
      <c r="H143" s="2" t="s">
        <v>234</v>
      </c>
      <c r="I143" s="107" t="s">
        <v>238</v>
      </c>
      <c r="J143" s="107">
        <v>0</v>
      </c>
      <c r="K143" s="107">
        <v>4</v>
      </c>
      <c r="L143" s="107">
        <v>0</v>
      </c>
      <c r="M143" s="107" t="s">
        <v>276</v>
      </c>
      <c r="N143" s="107">
        <v>0</v>
      </c>
      <c r="O143" s="150" t="s">
        <v>276</v>
      </c>
      <c r="P143" s="150" t="s">
        <v>276</v>
      </c>
      <c r="Q143" s="107" t="s">
        <v>276</v>
      </c>
      <c r="S143">
        <f t="shared" si="27"/>
        <v>4</v>
      </c>
      <c r="T143" t="e">
        <f t="shared" si="24"/>
        <v>#VALUE!</v>
      </c>
      <c r="U143" t="e">
        <f t="shared" si="25"/>
        <v>#VALUE!</v>
      </c>
      <c r="W143">
        <f t="shared" si="22"/>
        <v>1</v>
      </c>
    </row>
    <row r="144" spans="1:23" ht="16" hidden="1" x14ac:dyDescent="0.2">
      <c r="A144" t="s">
        <v>196</v>
      </c>
      <c r="B144" s="18">
        <v>1</v>
      </c>
      <c r="C144" s="18" t="str">
        <f>CONCATENATE(A144,".",B144)</f>
        <v>BS2.1</v>
      </c>
      <c r="D144" s="160">
        <v>1</v>
      </c>
      <c r="E144" s="18"/>
      <c r="F144" s="18" t="s">
        <v>132</v>
      </c>
      <c r="G144" s="2">
        <f>INDEX([1]CAPS!$A:$A,MATCH(F:F,[1]CAPS!$H:$H,0))</f>
        <v>2469</v>
      </c>
      <c r="H144" s="112" t="s">
        <v>233</v>
      </c>
      <c r="I144" s="2" t="s">
        <v>238</v>
      </c>
      <c r="J144" s="148">
        <v>0</v>
      </c>
      <c r="K144" s="149">
        <v>3</v>
      </c>
      <c r="L144" s="107">
        <v>0</v>
      </c>
      <c r="M144" s="107">
        <v>0</v>
      </c>
      <c r="N144" s="107">
        <v>0</v>
      </c>
      <c r="O144" s="150">
        <v>0</v>
      </c>
      <c r="P144" s="107">
        <v>0</v>
      </c>
      <c r="Q144" s="107">
        <v>0</v>
      </c>
      <c r="S144">
        <f t="shared" si="23"/>
        <v>3</v>
      </c>
      <c r="T144">
        <f t="shared" si="24"/>
        <v>1</v>
      </c>
      <c r="U144">
        <f t="shared" si="25"/>
        <v>0</v>
      </c>
      <c r="W144">
        <f t="shared" si="22"/>
        <v>1</v>
      </c>
    </row>
    <row r="145" spans="1:23" ht="32" hidden="1" x14ac:dyDescent="0.2">
      <c r="A145" t="s">
        <v>196</v>
      </c>
      <c r="B145" s="18">
        <v>1</v>
      </c>
      <c r="C145" s="18" t="str">
        <f t="shared" ref="C145:C208" si="28">CONCATENATE(A145,".",B145)</f>
        <v>BS2.1</v>
      </c>
      <c r="D145" s="160">
        <v>1</v>
      </c>
      <c r="E145" s="18"/>
      <c r="F145" s="18" t="s">
        <v>141</v>
      </c>
      <c r="G145" s="2">
        <f>INDEX([1]CAPS!$A:$A,MATCH(F:F,[1]CAPS!$H:$H,0))</f>
        <v>2445</v>
      </c>
      <c r="H145" s="112" t="s">
        <v>234</v>
      </c>
      <c r="I145" s="2" t="s">
        <v>238</v>
      </c>
      <c r="J145" s="107">
        <v>0</v>
      </c>
      <c r="K145" s="138">
        <v>2</v>
      </c>
      <c r="L145" s="107">
        <v>0</v>
      </c>
      <c r="M145" s="107">
        <v>0</v>
      </c>
      <c r="N145" s="107">
        <v>0</v>
      </c>
      <c r="O145" s="150">
        <v>0</v>
      </c>
      <c r="P145" s="107">
        <v>0</v>
      </c>
      <c r="Q145" s="107">
        <v>0</v>
      </c>
      <c r="S145">
        <f>SUM(J145:K145)+O145</f>
        <v>2</v>
      </c>
      <c r="T145">
        <f t="shared" si="24"/>
        <v>1</v>
      </c>
      <c r="U145">
        <f t="shared" si="25"/>
        <v>0</v>
      </c>
      <c r="W145">
        <f t="shared" si="22"/>
        <v>1</v>
      </c>
    </row>
    <row r="146" spans="1:23" ht="16" hidden="1" x14ac:dyDescent="0.2">
      <c r="A146" t="s">
        <v>196</v>
      </c>
      <c r="B146" s="18">
        <v>1</v>
      </c>
      <c r="C146" s="18" t="str">
        <f t="shared" si="28"/>
        <v>BS2.1</v>
      </c>
      <c r="D146" s="160">
        <v>1</v>
      </c>
      <c r="E146" s="18"/>
      <c r="F146" s="18" t="s">
        <v>139</v>
      </c>
      <c r="G146" s="2">
        <f>INDEX([1]CAPS!$A:$A,MATCH(F:F,[1]CAPS!$H:$H,0))</f>
        <v>6325</v>
      </c>
      <c r="H146" s="112" t="s">
        <v>234</v>
      </c>
      <c r="I146" s="2" t="s">
        <v>238</v>
      </c>
      <c r="J146" s="107">
        <v>0</v>
      </c>
      <c r="K146" s="138">
        <v>1</v>
      </c>
      <c r="L146" s="107">
        <v>0</v>
      </c>
      <c r="M146" s="107">
        <v>0</v>
      </c>
      <c r="N146" s="107">
        <v>0</v>
      </c>
      <c r="O146" s="150">
        <v>0</v>
      </c>
      <c r="P146" s="107">
        <v>0</v>
      </c>
      <c r="Q146" s="107">
        <v>0</v>
      </c>
      <c r="S146">
        <f t="shared" si="23"/>
        <v>1</v>
      </c>
      <c r="T146">
        <f t="shared" si="24"/>
        <v>1</v>
      </c>
      <c r="U146">
        <f t="shared" si="25"/>
        <v>0</v>
      </c>
      <c r="W146">
        <f t="shared" si="22"/>
        <v>1</v>
      </c>
    </row>
    <row r="147" spans="1:23" ht="16" hidden="1" x14ac:dyDescent="0.2">
      <c r="A147" t="s">
        <v>196</v>
      </c>
      <c r="B147" s="18">
        <v>1</v>
      </c>
      <c r="C147" s="18" t="str">
        <f t="shared" si="28"/>
        <v>BS2.1</v>
      </c>
      <c r="D147" s="160">
        <v>1</v>
      </c>
      <c r="E147" s="18"/>
      <c r="F147" s="18" t="s">
        <v>129</v>
      </c>
      <c r="G147" s="2">
        <f>INDEX([1]CAPS!$A:$A,MATCH(F:F,[1]CAPS!$H:$H,0))</f>
        <v>5532</v>
      </c>
      <c r="H147" s="112" t="s">
        <v>233</v>
      </c>
      <c r="I147" s="2" t="s">
        <v>238</v>
      </c>
      <c r="J147" s="107">
        <v>0</v>
      </c>
      <c r="K147" s="138">
        <v>18</v>
      </c>
      <c r="L147" s="107">
        <v>0</v>
      </c>
      <c r="M147" s="107" t="s">
        <v>276</v>
      </c>
      <c r="N147" s="107">
        <v>0</v>
      </c>
      <c r="O147" s="150" t="s">
        <v>276</v>
      </c>
      <c r="P147" s="107" t="s">
        <v>276</v>
      </c>
      <c r="Q147" s="107" t="s">
        <v>276</v>
      </c>
      <c r="S147">
        <f>SUM(J147:K147)</f>
        <v>18</v>
      </c>
      <c r="T147" t="e">
        <f t="shared" si="24"/>
        <v>#VALUE!</v>
      </c>
      <c r="U147" t="e">
        <f t="shared" si="25"/>
        <v>#VALUE!</v>
      </c>
      <c r="W147">
        <f t="shared" si="22"/>
        <v>1</v>
      </c>
    </row>
    <row r="148" spans="1:23" ht="30.75" hidden="1" customHeight="1" x14ac:dyDescent="0.2">
      <c r="A148" t="s">
        <v>196</v>
      </c>
      <c r="B148" s="18">
        <v>1</v>
      </c>
      <c r="C148" s="18" t="str">
        <f t="shared" si="28"/>
        <v>BS2.1</v>
      </c>
      <c r="D148" s="160">
        <v>1</v>
      </c>
      <c r="E148" s="18"/>
      <c r="F148" s="18" t="s">
        <v>158</v>
      </c>
      <c r="G148" s="2">
        <f>INDEX([1]CAPS!$A:$A,MATCH(F:F,[1]CAPS!$H:$H,0))</f>
        <v>2987</v>
      </c>
      <c r="H148" s="112" t="s">
        <v>235</v>
      </c>
      <c r="I148" s="2" t="s">
        <v>239</v>
      </c>
      <c r="J148" s="107">
        <v>0</v>
      </c>
      <c r="K148" s="138">
        <v>3</v>
      </c>
      <c r="L148" s="107">
        <v>0</v>
      </c>
      <c r="M148" s="107" t="s">
        <v>276</v>
      </c>
      <c r="N148" s="107">
        <v>0</v>
      </c>
      <c r="O148" s="150">
        <v>0</v>
      </c>
      <c r="P148" s="107">
        <v>0</v>
      </c>
      <c r="Q148" s="107">
        <v>0</v>
      </c>
      <c r="S148">
        <f t="shared" si="23"/>
        <v>3</v>
      </c>
      <c r="T148" t="e">
        <f t="shared" si="24"/>
        <v>#VALUE!</v>
      </c>
      <c r="U148" t="e">
        <f t="shared" si="25"/>
        <v>#VALUE!</v>
      </c>
      <c r="W148">
        <f t="shared" si="22"/>
        <v>1</v>
      </c>
    </row>
    <row r="149" spans="1:23" ht="16" hidden="1" x14ac:dyDescent="0.2">
      <c r="A149" t="s">
        <v>196</v>
      </c>
      <c r="B149" s="18">
        <v>1</v>
      </c>
      <c r="C149" s="18" t="str">
        <f t="shared" si="28"/>
        <v>BS2.1</v>
      </c>
      <c r="D149" s="160">
        <v>1</v>
      </c>
      <c r="E149" s="18"/>
      <c r="F149" s="18" t="s">
        <v>131</v>
      </c>
      <c r="G149" s="2">
        <f>INDEX([1]CAPS!$A:$A,MATCH(F:F,[1]CAPS!$H:$H,0))</f>
        <v>2557</v>
      </c>
      <c r="H149" s="112" t="s">
        <v>233</v>
      </c>
      <c r="I149" s="2" t="s">
        <v>240</v>
      </c>
      <c r="J149" s="107">
        <v>0</v>
      </c>
      <c r="K149" s="138">
        <v>1</v>
      </c>
      <c r="L149" s="107">
        <v>0</v>
      </c>
      <c r="M149" s="107" t="s">
        <v>276</v>
      </c>
      <c r="N149" s="107">
        <v>0</v>
      </c>
      <c r="O149" s="150">
        <v>0</v>
      </c>
      <c r="P149" s="107">
        <v>0</v>
      </c>
      <c r="Q149" s="107">
        <v>0</v>
      </c>
      <c r="S149">
        <f t="shared" si="23"/>
        <v>1</v>
      </c>
      <c r="T149" t="e">
        <f t="shared" si="24"/>
        <v>#VALUE!</v>
      </c>
      <c r="U149" t="e">
        <f t="shared" si="25"/>
        <v>#VALUE!</v>
      </c>
      <c r="W149">
        <f t="shared" si="22"/>
        <v>1</v>
      </c>
    </row>
    <row r="150" spans="1:23" ht="16" hidden="1" x14ac:dyDescent="0.2">
      <c r="A150" t="s">
        <v>196</v>
      </c>
      <c r="B150" s="18">
        <v>2</v>
      </c>
      <c r="C150" s="18" t="str">
        <f t="shared" si="28"/>
        <v>BS2.2</v>
      </c>
      <c r="D150" s="160">
        <v>1</v>
      </c>
      <c r="E150" s="18"/>
      <c r="F150" s="18" t="s">
        <v>132</v>
      </c>
      <c r="G150" s="2">
        <f>INDEX([1]CAPS!$A:$A,MATCH(F:F,[1]CAPS!$H:$H,0))</f>
        <v>2469</v>
      </c>
      <c r="H150" s="112" t="s">
        <v>233</v>
      </c>
      <c r="I150" s="2" t="s">
        <v>238</v>
      </c>
      <c r="J150" s="107">
        <v>0</v>
      </c>
      <c r="K150" s="138">
        <v>12</v>
      </c>
      <c r="L150" s="107">
        <v>0</v>
      </c>
      <c r="M150" s="107">
        <v>0</v>
      </c>
      <c r="N150" s="107">
        <v>0</v>
      </c>
      <c r="O150" s="150">
        <v>0</v>
      </c>
      <c r="P150" s="107">
        <v>0</v>
      </c>
      <c r="Q150" s="107">
        <v>0</v>
      </c>
      <c r="S150">
        <f t="shared" si="23"/>
        <v>12</v>
      </c>
      <c r="T150">
        <f t="shared" si="24"/>
        <v>1</v>
      </c>
      <c r="U150">
        <f t="shared" si="25"/>
        <v>0</v>
      </c>
      <c r="W150">
        <f t="shared" si="22"/>
        <v>1</v>
      </c>
    </row>
    <row r="151" spans="1:23" ht="16" hidden="1" x14ac:dyDescent="0.2">
      <c r="A151" t="s">
        <v>196</v>
      </c>
      <c r="B151" s="18">
        <v>2</v>
      </c>
      <c r="C151" s="18" t="str">
        <f t="shared" si="28"/>
        <v>BS2.2</v>
      </c>
      <c r="D151" s="160">
        <v>1</v>
      </c>
      <c r="E151" s="18"/>
      <c r="F151" s="18" t="s">
        <v>139</v>
      </c>
      <c r="G151" s="2">
        <f>INDEX([1]CAPS!$A:$A,MATCH(F:F,[1]CAPS!$H:$H,0))</f>
        <v>6325</v>
      </c>
      <c r="H151" s="112" t="s">
        <v>234</v>
      </c>
      <c r="I151" s="2" t="s">
        <v>238</v>
      </c>
      <c r="J151" s="107">
        <v>0</v>
      </c>
      <c r="K151" s="138">
        <v>6</v>
      </c>
      <c r="L151" s="107">
        <v>0</v>
      </c>
      <c r="M151" s="107">
        <v>0</v>
      </c>
      <c r="N151" s="107">
        <v>0</v>
      </c>
      <c r="O151" s="150">
        <v>0</v>
      </c>
      <c r="P151" s="107">
        <v>0</v>
      </c>
      <c r="Q151" s="107">
        <v>0</v>
      </c>
      <c r="S151">
        <f t="shared" si="23"/>
        <v>6</v>
      </c>
      <c r="T151">
        <f t="shared" si="24"/>
        <v>1</v>
      </c>
      <c r="U151">
        <f t="shared" si="25"/>
        <v>0</v>
      </c>
      <c r="W151">
        <f t="shared" si="22"/>
        <v>1</v>
      </c>
    </row>
    <row r="152" spans="1:23" ht="32" hidden="1" x14ac:dyDescent="0.2">
      <c r="A152" t="s">
        <v>196</v>
      </c>
      <c r="B152" s="18">
        <v>2</v>
      </c>
      <c r="C152" s="18" t="str">
        <f t="shared" si="28"/>
        <v>BS2.2</v>
      </c>
      <c r="D152" s="160">
        <v>1</v>
      </c>
      <c r="E152" s="18"/>
      <c r="F152" s="18" t="s">
        <v>141</v>
      </c>
      <c r="G152" s="2">
        <f>INDEX([1]CAPS!$A:$A,MATCH(F:F,[1]CAPS!$H:$H,0))</f>
        <v>2445</v>
      </c>
      <c r="H152" s="112" t="s">
        <v>234</v>
      </c>
      <c r="I152" s="2" t="s">
        <v>238</v>
      </c>
      <c r="J152" s="107">
        <v>0</v>
      </c>
      <c r="K152" s="138">
        <v>1</v>
      </c>
      <c r="L152" s="107">
        <v>0</v>
      </c>
      <c r="M152" s="107">
        <v>0</v>
      </c>
      <c r="N152" s="107">
        <v>0</v>
      </c>
      <c r="O152" s="150">
        <v>0</v>
      </c>
      <c r="P152" s="107">
        <v>0</v>
      </c>
      <c r="Q152" s="107">
        <v>0</v>
      </c>
      <c r="S152">
        <f t="shared" si="23"/>
        <v>1</v>
      </c>
      <c r="T152">
        <f t="shared" si="24"/>
        <v>1</v>
      </c>
      <c r="U152">
        <f t="shared" si="25"/>
        <v>0</v>
      </c>
      <c r="W152">
        <f t="shared" si="22"/>
        <v>1</v>
      </c>
    </row>
    <row r="153" spans="1:23" ht="32" hidden="1" x14ac:dyDescent="0.2">
      <c r="A153" t="s">
        <v>196</v>
      </c>
      <c r="B153" s="18">
        <v>2</v>
      </c>
      <c r="C153" s="18" t="str">
        <f t="shared" si="28"/>
        <v>BS2.2</v>
      </c>
      <c r="D153" s="160">
        <v>1</v>
      </c>
      <c r="E153" s="18"/>
      <c r="F153" s="18" t="s">
        <v>158</v>
      </c>
      <c r="G153" s="2">
        <f>INDEX([1]CAPS!$A:$A,MATCH(F:F,[1]CAPS!$H:$H,0))</f>
        <v>2987</v>
      </c>
      <c r="H153" s="112" t="s">
        <v>235</v>
      </c>
      <c r="I153" s="2" t="s">
        <v>239</v>
      </c>
      <c r="J153" s="107">
        <v>0</v>
      </c>
      <c r="K153" s="138">
        <v>13</v>
      </c>
      <c r="L153" s="107">
        <v>0</v>
      </c>
      <c r="M153" s="107" t="s">
        <v>276</v>
      </c>
      <c r="N153" s="107">
        <v>0</v>
      </c>
      <c r="O153" s="150">
        <v>0</v>
      </c>
      <c r="P153" s="107">
        <v>0</v>
      </c>
      <c r="Q153" s="107">
        <v>0</v>
      </c>
      <c r="S153">
        <f t="shared" si="23"/>
        <v>13</v>
      </c>
      <c r="T153" t="e">
        <f t="shared" si="24"/>
        <v>#VALUE!</v>
      </c>
      <c r="U153" t="e">
        <f t="shared" si="25"/>
        <v>#VALUE!</v>
      </c>
      <c r="W153">
        <f t="shared" si="22"/>
        <v>1</v>
      </c>
    </row>
    <row r="154" spans="1:23" ht="16" hidden="1" x14ac:dyDescent="0.2">
      <c r="A154" t="s">
        <v>196</v>
      </c>
      <c r="B154" s="18">
        <v>2</v>
      </c>
      <c r="C154" s="18" t="str">
        <f t="shared" si="28"/>
        <v>BS2.2</v>
      </c>
      <c r="D154" s="160">
        <v>1</v>
      </c>
      <c r="E154" s="18"/>
      <c r="F154" s="18" t="s">
        <v>131</v>
      </c>
      <c r="G154" s="2">
        <f>INDEX([1]CAPS!$A:$A,MATCH(F:F,[1]CAPS!$H:$H,0))</f>
        <v>2557</v>
      </c>
      <c r="H154" s="112" t="s">
        <v>233</v>
      </c>
      <c r="I154" s="2" t="s">
        <v>240</v>
      </c>
      <c r="J154" s="107">
        <v>0</v>
      </c>
      <c r="K154" s="138">
        <v>2</v>
      </c>
      <c r="L154" s="107">
        <v>0</v>
      </c>
      <c r="M154" s="107" t="s">
        <v>276</v>
      </c>
      <c r="N154" s="107">
        <v>1</v>
      </c>
      <c r="O154" s="150">
        <v>0</v>
      </c>
      <c r="P154" s="107">
        <v>0</v>
      </c>
      <c r="Q154" s="107">
        <v>0</v>
      </c>
      <c r="S154">
        <f t="shared" si="23"/>
        <v>2</v>
      </c>
      <c r="T154" t="e">
        <f t="shared" si="24"/>
        <v>#VALUE!</v>
      </c>
      <c r="U154" t="e">
        <f t="shared" si="25"/>
        <v>#VALUE!</v>
      </c>
      <c r="W154">
        <f t="shared" si="22"/>
        <v>1</v>
      </c>
    </row>
    <row r="155" spans="1:23" ht="16" hidden="1" x14ac:dyDescent="0.2">
      <c r="A155" t="s">
        <v>196</v>
      </c>
      <c r="B155" s="18">
        <v>2</v>
      </c>
      <c r="C155" s="18" t="str">
        <f t="shared" si="28"/>
        <v>BS2.2</v>
      </c>
      <c r="D155" s="160">
        <v>1</v>
      </c>
      <c r="E155" s="18"/>
      <c r="F155" s="18" t="s">
        <v>230</v>
      </c>
      <c r="G155" s="2">
        <f>INDEX([1]CAPS!$A:$A,MATCH(F:F,[1]CAPS!$H:$H,0))</f>
        <v>1377</v>
      </c>
      <c r="H155" s="112" t="s">
        <v>233</v>
      </c>
      <c r="I155" s="2" t="s">
        <v>238</v>
      </c>
      <c r="J155" s="107">
        <v>0</v>
      </c>
      <c r="K155" s="138">
        <v>1</v>
      </c>
      <c r="L155" s="107">
        <v>0</v>
      </c>
      <c r="M155" s="107" t="s">
        <v>276</v>
      </c>
      <c r="N155" s="107">
        <v>0</v>
      </c>
      <c r="O155" s="150">
        <v>0</v>
      </c>
      <c r="P155" s="107">
        <v>0</v>
      </c>
      <c r="Q155" s="107">
        <v>0</v>
      </c>
      <c r="S155">
        <f t="shared" si="23"/>
        <v>1</v>
      </c>
      <c r="T155" t="e">
        <f t="shared" si="24"/>
        <v>#VALUE!</v>
      </c>
      <c r="U155" t="e">
        <f t="shared" si="25"/>
        <v>#VALUE!</v>
      </c>
      <c r="W155">
        <f t="shared" si="22"/>
        <v>1</v>
      </c>
    </row>
    <row r="156" spans="1:23" ht="16" hidden="1" x14ac:dyDescent="0.2">
      <c r="A156" t="s">
        <v>196</v>
      </c>
      <c r="B156" s="18">
        <v>2</v>
      </c>
      <c r="C156" s="18" t="str">
        <f t="shared" si="28"/>
        <v>BS2.2</v>
      </c>
      <c r="D156" s="160">
        <v>1</v>
      </c>
      <c r="E156" s="18"/>
      <c r="F156" s="18" t="s">
        <v>129</v>
      </c>
      <c r="G156" s="2">
        <f>INDEX([1]CAPS!$A:$A,MATCH(F:F,[1]CAPS!$H:$H,0))</f>
        <v>5532</v>
      </c>
      <c r="H156" s="112" t="s">
        <v>233</v>
      </c>
      <c r="I156" s="2" t="s">
        <v>238</v>
      </c>
      <c r="J156" s="107">
        <v>0</v>
      </c>
      <c r="K156" s="138">
        <v>12</v>
      </c>
      <c r="L156" s="107">
        <v>0</v>
      </c>
      <c r="M156" s="107" t="s">
        <v>276</v>
      </c>
      <c r="N156" s="107">
        <v>0</v>
      </c>
      <c r="O156" s="150" t="s">
        <v>276</v>
      </c>
      <c r="P156" s="107" t="s">
        <v>276</v>
      </c>
      <c r="Q156" s="107" t="s">
        <v>276</v>
      </c>
      <c r="S156">
        <f t="shared" ref="S156:S157" si="29">SUM(J156:K156)</f>
        <v>12</v>
      </c>
      <c r="T156" t="e">
        <f t="shared" si="24"/>
        <v>#VALUE!</v>
      </c>
      <c r="U156" t="e">
        <f t="shared" si="25"/>
        <v>#VALUE!</v>
      </c>
      <c r="W156">
        <f t="shared" si="22"/>
        <v>1</v>
      </c>
    </row>
    <row r="157" spans="1:23" ht="16" hidden="1" x14ac:dyDescent="0.2">
      <c r="A157" t="s">
        <v>196</v>
      </c>
      <c r="B157" s="18">
        <v>2</v>
      </c>
      <c r="C157" s="18" t="str">
        <f t="shared" si="28"/>
        <v>BS2.2</v>
      </c>
      <c r="D157" s="160">
        <v>1</v>
      </c>
      <c r="E157" s="18"/>
      <c r="F157" s="18" t="s">
        <v>185</v>
      </c>
      <c r="G157" s="2">
        <f>INDEX([1]CAPS!$A:$A,MATCH(F:F,[1]CAPS!$H:$H,0))</f>
        <v>2516</v>
      </c>
      <c r="H157" s="112" t="s">
        <v>234</v>
      </c>
      <c r="I157" s="2" t="s">
        <v>238</v>
      </c>
      <c r="J157" s="107">
        <v>0</v>
      </c>
      <c r="K157" s="138">
        <v>1</v>
      </c>
      <c r="L157" s="107">
        <v>0</v>
      </c>
      <c r="M157" s="107" t="s">
        <v>276</v>
      </c>
      <c r="N157" s="107">
        <v>0</v>
      </c>
      <c r="O157" s="150" t="s">
        <v>276</v>
      </c>
      <c r="P157" s="107" t="s">
        <v>276</v>
      </c>
      <c r="Q157" s="107" t="s">
        <v>276</v>
      </c>
      <c r="S157">
        <f t="shared" si="29"/>
        <v>1</v>
      </c>
      <c r="T157" t="e">
        <f t="shared" si="24"/>
        <v>#VALUE!</v>
      </c>
      <c r="U157" t="e">
        <f t="shared" si="25"/>
        <v>#VALUE!</v>
      </c>
      <c r="W157">
        <f t="shared" si="22"/>
        <v>1</v>
      </c>
    </row>
    <row r="158" spans="1:23" ht="16" hidden="1" x14ac:dyDescent="0.2">
      <c r="A158" t="s">
        <v>196</v>
      </c>
      <c r="B158" s="18">
        <v>3</v>
      </c>
      <c r="C158" s="18" t="str">
        <f t="shared" si="28"/>
        <v>BS2.3</v>
      </c>
      <c r="D158" s="160">
        <v>1</v>
      </c>
      <c r="E158" s="18"/>
      <c r="F158" s="18" t="s">
        <v>132</v>
      </c>
      <c r="G158" s="2">
        <f>INDEX([1]CAPS!$A:$A,MATCH(F:F,[1]CAPS!$H:$H,0))</f>
        <v>2469</v>
      </c>
      <c r="H158" s="112" t="s">
        <v>233</v>
      </c>
      <c r="I158" s="2" t="s">
        <v>238</v>
      </c>
      <c r="J158" s="107">
        <v>0</v>
      </c>
      <c r="K158" s="138">
        <v>9</v>
      </c>
      <c r="L158" s="107">
        <v>0</v>
      </c>
      <c r="M158" s="107">
        <v>0</v>
      </c>
      <c r="N158" s="107">
        <v>0</v>
      </c>
      <c r="O158" s="150">
        <v>0</v>
      </c>
      <c r="P158" s="107">
        <v>0</v>
      </c>
      <c r="Q158" s="107">
        <v>0</v>
      </c>
      <c r="S158">
        <f t="shared" si="23"/>
        <v>9</v>
      </c>
      <c r="T158">
        <f t="shared" si="24"/>
        <v>1</v>
      </c>
      <c r="U158">
        <f t="shared" si="25"/>
        <v>0</v>
      </c>
      <c r="W158">
        <f t="shared" si="22"/>
        <v>1</v>
      </c>
    </row>
    <row r="159" spans="1:23" ht="16" hidden="1" x14ac:dyDescent="0.2">
      <c r="A159" t="s">
        <v>196</v>
      </c>
      <c r="B159" s="18">
        <v>3</v>
      </c>
      <c r="C159" s="18" t="str">
        <f t="shared" si="28"/>
        <v>BS2.3</v>
      </c>
      <c r="D159" s="160">
        <v>1</v>
      </c>
      <c r="E159" s="18"/>
      <c r="F159" s="18" t="s">
        <v>139</v>
      </c>
      <c r="G159" s="2">
        <f>INDEX([1]CAPS!$A:$A,MATCH(F:F,[1]CAPS!$H:$H,0))</f>
        <v>6325</v>
      </c>
      <c r="H159" s="112" t="s">
        <v>234</v>
      </c>
      <c r="I159" s="2" t="s">
        <v>238</v>
      </c>
      <c r="J159" s="107">
        <v>0</v>
      </c>
      <c r="K159" s="138">
        <v>8</v>
      </c>
      <c r="L159" s="107">
        <v>0</v>
      </c>
      <c r="M159" s="107">
        <v>0</v>
      </c>
      <c r="N159" s="107">
        <v>0</v>
      </c>
      <c r="O159" s="150">
        <v>0</v>
      </c>
      <c r="P159" s="107">
        <v>0</v>
      </c>
      <c r="Q159" s="107">
        <v>0</v>
      </c>
      <c r="S159">
        <f t="shared" si="23"/>
        <v>8</v>
      </c>
      <c r="T159">
        <f t="shared" si="24"/>
        <v>1</v>
      </c>
      <c r="U159">
        <f t="shared" si="25"/>
        <v>0</v>
      </c>
      <c r="W159">
        <f t="shared" si="22"/>
        <v>1</v>
      </c>
    </row>
    <row r="160" spans="1:23" ht="16" hidden="1" x14ac:dyDescent="0.2">
      <c r="A160" t="s">
        <v>196</v>
      </c>
      <c r="B160" s="18">
        <v>3</v>
      </c>
      <c r="C160" s="18" t="str">
        <f t="shared" si="28"/>
        <v>BS2.3</v>
      </c>
      <c r="D160" s="160">
        <v>1</v>
      </c>
      <c r="E160" s="18"/>
      <c r="F160" s="18" t="s">
        <v>131</v>
      </c>
      <c r="G160" s="2">
        <f>INDEX([1]CAPS!$A:$A,MATCH(F:F,[1]CAPS!$H:$H,0))</f>
        <v>2557</v>
      </c>
      <c r="H160" s="112" t="s">
        <v>233</v>
      </c>
      <c r="I160" s="2" t="s">
        <v>240</v>
      </c>
      <c r="J160" s="107">
        <v>0</v>
      </c>
      <c r="K160" s="138">
        <v>4</v>
      </c>
      <c r="L160" s="107">
        <v>0</v>
      </c>
      <c r="M160" s="107" t="s">
        <v>276</v>
      </c>
      <c r="N160" s="107">
        <v>0</v>
      </c>
      <c r="O160" s="150">
        <v>0</v>
      </c>
      <c r="P160" s="107">
        <v>0</v>
      </c>
      <c r="Q160" s="107">
        <v>0</v>
      </c>
      <c r="S160">
        <f t="shared" si="23"/>
        <v>4</v>
      </c>
      <c r="T160" t="e">
        <f t="shared" si="24"/>
        <v>#VALUE!</v>
      </c>
      <c r="U160" t="e">
        <f t="shared" si="25"/>
        <v>#VALUE!</v>
      </c>
      <c r="W160">
        <f t="shared" si="22"/>
        <v>1</v>
      </c>
    </row>
    <row r="161" spans="1:23" ht="15" hidden="1" customHeight="1" x14ac:dyDescent="0.2">
      <c r="A161" t="s">
        <v>196</v>
      </c>
      <c r="B161" s="18">
        <v>3</v>
      </c>
      <c r="C161" s="18" t="str">
        <f t="shared" si="28"/>
        <v>BS2.3</v>
      </c>
      <c r="D161" s="160">
        <v>1</v>
      </c>
      <c r="E161" s="18"/>
      <c r="F161" s="18" t="s">
        <v>229</v>
      </c>
      <c r="G161" s="2">
        <f>INDEX([1]CAPS!$A:$A,MATCH(F:F,[1]CAPS!$H:$H,0))</f>
        <v>3997</v>
      </c>
      <c r="H161" s="112" t="s">
        <v>236</v>
      </c>
      <c r="I161" s="2" t="s">
        <v>239</v>
      </c>
      <c r="J161" s="107">
        <v>0</v>
      </c>
      <c r="K161" s="138">
        <v>2</v>
      </c>
      <c r="L161" s="107">
        <v>0</v>
      </c>
      <c r="M161" s="107">
        <v>0</v>
      </c>
      <c r="N161" s="107">
        <v>0</v>
      </c>
      <c r="O161" s="150">
        <v>0</v>
      </c>
      <c r="P161" s="107">
        <v>0</v>
      </c>
      <c r="Q161" s="107">
        <v>0</v>
      </c>
      <c r="S161">
        <f t="shared" si="23"/>
        <v>2</v>
      </c>
      <c r="T161">
        <f t="shared" si="24"/>
        <v>1</v>
      </c>
      <c r="U161">
        <f t="shared" si="25"/>
        <v>0</v>
      </c>
      <c r="W161">
        <f t="shared" si="22"/>
        <v>1</v>
      </c>
    </row>
    <row r="162" spans="1:23" ht="16" hidden="1" x14ac:dyDescent="0.2">
      <c r="A162" t="s">
        <v>196</v>
      </c>
      <c r="B162" s="18">
        <v>3</v>
      </c>
      <c r="C162" s="18" t="str">
        <f t="shared" si="28"/>
        <v>BS2.3</v>
      </c>
      <c r="D162" s="160">
        <v>1</v>
      </c>
      <c r="E162" s="18"/>
      <c r="F162" s="18" t="s">
        <v>129</v>
      </c>
      <c r="G162" s="2">
        <f>INDEX([1]CAPS!$A:$A,MATCH(F:F,[1]CAPS!$H:$H,0))</f>
        <v>5532</v>
      </c>
      <c r="H162" s="112" t="s">
        <v>233</v>
      </c>
      <c r="I162" s="2" t="s">
        <v>238</v>
      </c>
      <c r="J162" s="107">
        <v>0</v>
      </c>
      <c r="K162" s="138">
        <v>14</v>
      </c>
      <c r="L162" s="107">
        <v>0</v>
      </c>
      <c r="M162" s="107" t="s">
        <v>276</v>
      </c>
      <c r="N162" s="107">
        <v>0</v>
      </c>
      <c r="O162" s="150" t="s">
        <v>276</v>
      </c>
      <c r="P162" s="107" t="s">
        <v>276</v>
      </c>
      <c r="Q162" s="107" t="s">
        <v>276</v>
      </c>
      <c r="S162">
        <f>SUM(J162:K162)</f>
        <v>14</v>
      </c>
      <c r="T162" t="e">
        <f t="shared" si="24"/>
        <v>#VALUE!</v>
      </c>
      <c r="U162" t="e">
        <f t="shared" si="25"/>
        <v>#VALUE!</v>
      </c>
      <c r="W162">
        <f t="shared" si="22"/>
        <v>1</v>
      </c>
    </row>
    <row r="163" spans="1:23" ht="32" hidden="1" x14ac:dyDescent="0.2">
      <c r="A163" t="s">
        <v>196</v>
      </c>
      <c r="B163" s="18">
        <v>3</v>
      </c>
      <c r="C163" s="18" t="str">
        <f t="shared" si="28"/>
        <v>BS2.3</v>
      </c>
      <c r="D163" s="160">
        <v>1</v>
      </c>
      <c r="E163" s="18"/>
      <c r="F163" s="18" t="s">
        <v>158</v>
      </c>
      <c r="G163" s="2">
        <f>INDEX([1]CAPS!$A:$A,MATCH(F:F,[1]CAPS!$H:$H,0))</f>
        <v>2987</v>
      </c>
      <c r="H163" s="112" t="s">
        <v>235</v>
      </c>
      <c r="I163" s="2" t="s">
        <v>239</v>
      </c>
      <c r="J163" s="107">
        <v>0</v>
      </c>
      <c r="K163" s="138">
        <v>1</v>
      </c>
      <c r="L163" s="107">
        <v>0</v>
      </c>
      <c r="M163" s="107" t="s">
        <v>276</v>
      </c>
      <c r="N163" s="107">
        <v>0</v>
      </c>
      <c r="O163" s="150">
        <v>0</v>
      </c>
      <c r="P163" s="107">
        <v>0</v>
      </c>
      <c r="Q163" s="107">
        <v>0</v>
      </c>
      <c r="S163">
        <f t="shared" si="23"/>
        <v>1</v>
      </c>
      <c r="T163" t="e">
        <f t="shared" si="24"/>
        <v>#VALUE!</v>
      </c>
      <c r="U163" t="e">
        <f t="shared" si="25"/>
        <v>#VALUE!</v>
      </c>
      <c r="W163">
        <f t="shared" si="22"/>
        <v>1</v>
      </c>
    </row>
    <row r="164" spans="1:23" ht="32" hidden="1" x14ac:dyDescent="0.2">
      <c r="A164" t="s">
        <v>196</v>
      </c>
      <c r="B164" s="18">
        <v>3</v>
      </c>
      <c r="C164" s="18" t="str">
        <f t="shared" si="28"/>
        <v>BS2.3</v>
      </c>
      <c r="D164" s="160">
        <v>1</v>
      </c>
      <c r="E164" s="18"/>
      <c r="F164" s="18" t="s">
        <v>232</v>
      </c>
      <c r="G164" s="2">
        <f>INDEX([1]CAPS!$A:$A,MATCH(F:F,[1]CAPS!$H:$H,0))</f>
        <v>8875</v>
      </c>
      <c r="H164" s="112" t="s">
        <v>236</v>
      </c>
      <c r="I164" s="2" t="s">
        <v>239</v>
      </c>
      <c r="J164" s="107">
        <v>0</v>
      </c>
      <c r="K164" s="138">
        <v>0</v>
      </c>
      <c r="L164" s="107">
        <v>0</v>
      </c>
      <c r="M164" s="107">
        <v>0</v>
      </c>
      <c r="N164" s="107">
        <v>0</v>
      </c>
      <c r="O164" s="150">
        <v>1</v>
      </c>
      <c r="P164" s="107">
        <v>0</v>
      </c>
      <c r="Q164" s="107">
        <v>0</v>
      </c>
      <c r="S164">
        <f t="shared" si="23"/>
        <v>1</v>
      </c>
      <c r="T164" t="e">
        <f t="shared" si="24"/>
        <v>#DIV/0!</v>
      </c>
      <c r="U164" t="e">
        <f t="shared" si="25"/>
        <v>#DIV/0!</v>
      </c>
      <c r="W164">
        <f t="shared" si="22"/>
        <v>1</v>
      </c>
    </row>
    <row r="165" spans="1:23" ht="16" hidden="1" x14ac:dyDescent="0.2">
      <c r="A165" t="s">
        <v>196</v>
      </c>
      <c r="B165" s="18">
        <v>4</v>
      </c>
      <c r="C165" s="18" t="str">
        <f t="shared" si="28"/>
        <v>BS2.4</v>
      </c>
      <c r="D165" s="160">
        <v>1</v>
      </c>
      <c r="E165" s="18"/>
      <c r="F165" s="18" t="s">
        <v>132</v>
      </c>
      <c r="G165" s="2">
        <f>INDEX([1]CAPS!$A:$A,MATCH(F:F,[1]CAPS!$H:$H,0))</f>
        <v>2469</v>
      </c>
      <c r="H165" s="112" t="s">
        <v>233</v>
      </c>
      <c r="I165" s="2" t="s">
        <v>238</v>
      </c>
      <c r="J165" s="107">
        <v>0</v>
      </c>
      <c r="K165" s="138">
        <v>4</v>
      </c>
      <c r="L165" s="107">
        <v>0</v>
      </c>
      <c r="M165" s="107">
        <v>0</v>
      </c>
      <c r="N165" s="107">
        <v>0</v>
      </c>
      <c r="O165" s="150">
        <v>0</v>
      </c>
      <c r="P165" s="107">
        <v>0</v>
      </c>
      <c r="Q165" s="107">
        <v>0</v>
      </c>
      <c r="S165">
        <f t="shared" si="23"/>
        <v>4</v>
      </c>
      <c r="T165">
        <f t="shared" si="24"/>
        <v>1</v>
      </c>
      <c r="U165">
        <f t="shared" si="25"/>
        <v>0</v>
      </c>
      <c r="W165">
        <f t="shared" si="22"/>
        <v>1</v>
      </c>
    </row>
    <row r="166" spans="1:23" ht="32" hidden="1" x14ac:dyDescent="0.2">
      <c r="A166" t="s">
        <v>196</v>
      </c>
      <c r="B166" s="18">
        <v>4</v>
      </c>
      <c r="C166" s="18" t="str">
        <f t="shared" si="28"/>
        <v>BS2.4</v>
      </c>
      <c r="D166" s="160">
        <v>1</v>
      </c>
      <c r="E166" s="18"/>
      <c r="F166" s="18" t="s">
        <v>141</v>
      </c>
      <c r="G166" s="2">
        <f>INDEX([1]CAPS!$A:$A,MATCH(F:F,[1]CAPS!$H:$H,0))</f>
        <v>2445</v>
      </c>
      <c r="H166" s="112" t="s">
        <v>234</v>
      </c>
      <c r="I166" s="2" t="s">
        <v>238</v>
      </c>
      <c r="J166" s="107">
        <v>0</v>
      </c>
      <c r="K166" s="138">
        <v>2</v>
      </c>
      <c r="L166" s="107">
        <v>0</v>
      </c>
      <c r="M166" s="107">
        <v>0</v>
      </c>
      <c r="N166" s="107">
        <v>0</v>
      </c>
      <c r="O166" s="150">
        <v>0</v>
      </c>
      <c r="P166" s="107">
        <v>0</v>
      </c>
      <c r="Q166" s="107">
        <v>0</v>
      </c>
      <c r="S166">
        <f t="shared" si="23"/>
        <v>2</v>
      </c>
      <c r="T166">
        <f t="shared" si="24"/>
        <v>1</v>
      </c>
      <c r="U166">
        <f t="shared" si="25"/>
        <v>0</v>
      </c>
      <c r="W166">
        <f t="shared" si="22"/>
        <v>1</v>
      </c>
    </row>
    <row r="167" spans="1:23" ht="16" hidden="1" x14ac:dyDescent="0.2">
      <c r="A167" t="s">
        <v>196</v>
      </c>
      <c r="B167" s="18">
        <v>4</v>
      </c>
      <c r="C167" s="18" t="str">
        <f t="shared" si="28"/>
        <v>BS2.4</v>
      </c>
      <c r="D167" s="160">
        <v>1</v>
      </c>
      <c r="E167" s="18"/>
      <c r="F167" s="18" t="s">
        <v>139</v>
      </c>
      <c r="G167" s="2">
        <f>INDEX([1]CAPS!$A:$A,MATCH(F:F,[1]CAPS!$H:$H,0))</f>
        <v>6325</v>
      </c>
      <c r="H167" s="112" t="s">
        <v>234</v>
      </c>
      <c r="I167" s="2" t="s">
        <v>238</v>
      </c>
      <c r="J167" s="107">
        <v>0</v>
      </c>
      <c r="K167" s="138">
        <v>9</v>
      </c>
      <c r="L167" s="107">
        <v>0</v>
      </c>
      <c r="M167" s="107">
        <v>0</v>
      </c>
      <c r="N167" s="107">
        <v>0</v>
      </c>
      <c r="O167" s="150">
        <v>0</v>
      </c>
      <c r="P167" s="107">
        <v>0</v>
      </c>
      <c r="Q167" s="107">
        <v>0</v>
      </c>
      <c r="S167">
        <f t="shared" si="23"/>
        <v>9</v>
      </c>
      <c r="T167">
        <f t="shared" si="24"/>
        <v>1</v>
      </c>
      <c r="U167">
        <f t="shared" si="25"/>
        <v>0</v>
      </c>
      <c r="W167">
        <f t="shared" si="22"/>
        <v>1</v>
      </c>
    </row>
    <row r="168" spans="1:23" ht="16" hidden="1" x14ac:dyDescent="0.2">
      <c r="A168" t="s">
        <v>196</v>
      </c>
      <c r="B168" s="18">
        <v>4</v>
      </c>
      <c r="C168" s="18" t="str">
        <f t="shared" si="28"/>
        <v>BS2.4</v>
      </c>
      <c r="D168" s="160">
        <v>1</v>
      </c>
      <c r="E168" s="18"/>
      <c r="F168" s="18" t="s">
        <v>131</v>
      </c>
      <c r="G168" s="2">
        <f>INDEX([1]CAPS!$A:$A,MATCH(F:F,[1]CAPS!$H:$H,0))</f>
        <v>2557</v>
      </c>
      <c r="H168" s="112" t="s">
        <v>233</v>
      </c>
      <c r="I168" s="2" t="s">
        <v>240</v>
      </c>
      <c r="J168" s="107">
        <v>0</v>
      </c>
      <c r="K168" s="138">
        <v>2</v>
      </c>
      <c r="L168" s="107">
        <v>0</v>
      </c>
      <c r="M168" s="107" t="s">
        <v>276</v>
      </c>
      <c r="N168" s="107">
        <v>0</v>
      </c>
      <c r="O168" s="150">
        <v>0</v>
      </c>
      <c r="P168" s="107">
        <v>0</v>
      </c>
      <c r="Q168" s="107">
        <v>0</v>
      </c>
      <c r="S168">
        <f t="shared" si="23"/>
        <v>2</v>
      </c>
      <c r="T168" t="e">
        <f t="shared" si="24"/>
        <v>#VALUE!</v>
      </c>
      <c r="U168" t="e">
        <f t="shared" si="25"/>
        <v>#VALUE!</v>
      </c>
      <c r="W168">
        <f t="shared" si="22"/>
        <v>1</v>
      </c>
    </row>
    <row r="169" spans="1:23" ht="16" hidden="1" x14ac:dyDescent="0.2">
      <c r="A169" t="s">
        <v>196</v>
      </c>
      <c r="B169" s="18">
        <v>4</v>
      </c>
      <c r="C169" s="18" t="str">
        <f t="shared" si="28"/>
        <v>BS2.4</v>
      </c>
      <c r="D169" s="160">
        <v>1</v>
      </c>
      <c r="E169" s="18"/>
      <c r="F169" s="18" t="s">
        <v>159</v>
      </c>
      <c r="G169" s="2">
        <f>INDEX([1]CAPS!$A:$A,MATCH(F:F,[1]CAPS!$H:$H,0))</f>
        <v>7138</v>
      </c>
      <c r="H169" s="105" t="s">
        <v>233</v>
      </c>
      <c r="I169" s="18" t="s">
        <v>240</v>
      </c>
      <c r="J169" s="107">
        <v>0</v>
      </c>
      <c r="K169" s="107">
        <v>5</v>
      </c>
      <c r="L169" s="107">
        <v>0</v>
      </c>
      <c r="M169" s="107" t="s">
        <v>276</v>
      </c>
      <c r="N169" s="107">
        <v>0</v>
      </c>
      <c r="O169" s="150" t="s">
        <v>276</v>
      </c>
      <c r="P169" s="107" t="s">
        <v>276</v>
      </c>
      <c r="Q169" s="107" t="s">
        <v>276</v>
      </c>
      <c r="S169">
        <f t="shared" ref="S169:S170" si="30">SUM(J169:K169)</f>
        <v>5</v>
      </c>
      <c r="T169" t="e">
        <f t="shared" si="24"/>
        <v>#VALUE!</v>
      </c>
      <c r="U169" t="e">
        <f t="shared" si="25"/>
        <v>#VALUE!</v>
      </c>
      <c r="W169">
        <f t="shared" si="22"/>
        <v>1</v>
      </c>
    </row>
    <row r="170" spans="1:23" ht="16" hidden="1" x14ac:dyDescent="0.2">
      <c r="A170" t="s">
        <v>196</v>
      </c>
      <c r="B170" s="18">
        <v>4</v>
      </c>
      <c r="C170" s="18" t="str">
        <f t="shared" si="28"/>
        <v>BS2.4</v>
      </c>
      <c r="D170" s="160">
        <v>1</v>
      </c>
      <c r="E170" s="18"/>
      <c r="F170" s="18" t="s">
        <v>228</v>
      </c>
      <c r="G170" s="2">
        <f>INDEX([1]CAPS!$A:$A,MATCH(F:F,[1]CAPS!$H:$H,0))</f>
        <v>7993</v>
      </c>
      <c r="H170" s="112" t="s">
        <v>233</v>
      </c>
      <c r="I170" s="18" t="s">
        <v>238</v>
      </c>
      <c r="J170" s="107">
        <v>0</v>
      </c>
      <c r="K170" s="107">
        <v>1</v>
      </c>
      <c r="L170" s="107">
        <v>0</v>
      </c>
      <c r="M170" s="107" t="s">
        <v>276</v>
      </c>
      <c r="N170" s="107">
        <v>0</v>
      </c>
      <c r="O170" s="150" t="s">
        <v>276</v>
      </c>
      <c r="P170" s="107" t="s">
        <v>276</v>
      </c>
      <c r="Q170" s="107" t="s">
        <v>276</v>
      </c>
      <c r="S170">
        <f t="shared" si="30"/>
        <v>1</v>
      </c>
      <c r="T170" t="e">
        <f t="shared" si="24"/>
        <v>#VALUE!</v>
      </c>
      <c r="U170" t="e">
        <f t="shared" si="25"/>
        <v>#VALUE!</v>
      </c>
      <c r="W170">
        <f t="shared" si="22"/>
        <v>1</v>
      </c>
    </row>
    <row r="171" spans="1:23" ht="32" hidden="1" x14ac:dyDescent="0.2">
      <c r="A171" t="s">
        <v>196</v>
      </c>
      <c r="B171" s="18">
        <v>4</v>
      </c>
      <c r="C171" s="18" t="str">
        <f t="shared" si="28"/>
        <v>BS2.4</v>
      </c>
      <c r="D171" s="160">
        <v>1</v>
      </c>
      <c r="E171" s="2"/>
      <c r="F171" s="2" t="s">
        <v>229</v>
      </c>
      <c r="G171" s="2">
        <f>INDEX([1]CAPS!$A:$A,MATCH(F:F,[1]CAPS!$H:$H,0))</f>
        <v>3997</v>
      </c>
      <c r="H171" s="112" t="s">
        <v>236</v>
      </c>
      <c r="I171" s="33" t="s">
        <v>239</v>
      </c>
      <c r="J171" s="107">
        <v>0</v>
      </c>
      <c r="K171" s="138">
        <v>1</v>
      </c>
      <c r="L171" s="107">
        <v>0</v>
      </c>
      <c r="M171" s="107">
        <v>0</v>
      </c>
      <c r="N171" s="107">
        <v>0</v>
      </c>
      <c r="O171" s="150">
        <v>0</v>
      </c>
      <c r="P171" s="107">
        <v>0</v>
      </c>
      <c r="Q171" s="107">
        <v>0</v>
      </c>
      <c r="S171">
        <f t="shared" si="23"/>
        <v>1</v>
      </c>
      <c r="T171">
        <f t="shared" si="24"/>
        <v>1</v>
      </c>
      <c r="U171">
        <f t="shared" si="25"/>
        <v>0</v>
      </c>
      <c r="W171">
        <f t="shared" si="22"/>
        <v>1</v>
      </c>
    </row>
    <row r="172" spans="1:23" ht="32" hidden="1" x14ac:dyDescent="0.2">
      <c r="A172" t="s">
        <v>196</v>
      </c>
      <c r="B172" s="18">
        <v>4</v>
      </c>
      <c r="C172" s="18" t="str">
        <f t="shared" si="28"/>
        <v>BS2.4</v>
      </c>
      <c r="D172" s="160">
        <v>1</v>
      </c>
      <c r="E172" s="2"/>
      <c r="F172" s="2" t="s">
        <v>232</v>
      </c>
      <c r="G172" s="2">
        <f>INDEX([1]CAPS!$A:$A,MATCH(F:F,[1]CAPS!$H:$H,0))</f>
        <v>8875</v>
      </c>
      <c r="H172" s="112" t="s">
        <v>236</v>
      </c>
      <c r="I172" s="33" t="s">
        <v>239</v>
      </c>
      <c r="J172" s="107">
        <v>0</v>
      </c>
      <c r="K172" s="138">
        <v>0</v>
      </c>
      <c r="L172" s="107">
        <v>0</v>
      </c>
      <c r="M172" s="107">
        <v>0</v>
      </c>
      <c r="N172" s="107">
        <v>0</v>
      </c>
      <c r="O172" s="150">
        <v>1</v>
      </c>
      <c r="P172" s="107">
        <v>0</v>
      </c>
      <c r="Q172" s="107">
        <v>0</v>
      </c>
      <c r="S172">
        <f t="shared" si="23"/>
        <v>1</v>
      </c>
      <c r="T172" t="e">
        <f t="shared" si="24"/>
        <v>#DIV/0!</v>
      </c>
      <c r="U172" t="e">
        <f t="shared" si="25"/>
        <v>#DIV/0!</v>
      </c>
      <c r="W172">
        <f t="shared" si="22"/>
        <v>1</v>
      </c>
    </row>
    <row r="173" spans="1:23" ht="16" hidden="1" x14ac:dyDescent="0.2">
      <c r="A173" t="s">
        <v>196</v>
      </c>
      <c r="B173" s="18">
        <v>4</v>
      </c>
      <c r="C173" s="18" t="str">
        <f t="shared" si="28"/>
        <v>BS2.4</v>
      </c>
      <c r="D173" s="160">
        <v>1</v>
      </c>
      <c r="E173" s="2"/>
      <c r="F173" s="2" t="s">
        <v>129</v>
      </c>
      <c r="G173" s="2">
        <f>INDEX([1]CAPS!$A:$A,MATCH(F:F,[1]CAPS!$H:$H,0))</f>
        <v>5532</v>
      </c>
      <c r="H173" s="112" t="s">
        <v>233</v>
      </c>
      <c r="I173" s="33" t="s">
        <v>238</v>
      </c>
      <c r="J173" s="107">
        <v>0</v>
      </c>
      <c r="K173" s="138">
        <v>10</v>
      </c>
      <c r="L173" s="107">
        <v>0</v>
      </c>
      <c r="M173" s="107" t="s">
        <v>276</v>
      </c>
      <c r="N173" s="107">
        <v>0</v>
      </c>
      <c r="O173" s="150" t="s">
        <v>276</v>
      </c>
      <c r="P173" s="107" t="s">
        <v>276</v>
      </c>
      <c r="Q173" s="107" t="s">
        <v>276</v>
      </c>
      <c r="S173">
        <f>SUM(J173:K173)</f>
        <v>10</v>
      </c>
      <c r="T173" t="e">
        <f t="shared" si="24"/>
        <v>#VALUE!</v>
      </c>
      <c r="U173" t="e">
        <f t="shared" si="25"/>
        <v>#VALUE!</v>
      </c>
      <c r="W173">
        <f t="shared" si="22"/>
        <v>1</v>
      </c>
    </row>
    <row r="174" spans="1:23" ht="16" hidden="1" x14ac:dyDescent="0.2">
      <c r="A174" t="s">
        <v>196</v>
      </c>
      <c r="B174" s="18">
        <v>5</v>
      </c>
      <c r="C174" s="18" t="str">
        <f t="shared" si="28"/>
        <v>BS2.5</v>
      </c>
      <c r="D174" s="160">
        <v>1</v>
      </c>
      <c r="E174" s="2"/>
      <c r="F174" s="2" t="s">
        <v>132</v>
      </c>
      <c r="G174" s="2">
        <f>INDEX([1]CAPS!$A:$A,MATCH(F:F,[1]CAPS!$H:$H,0))</f>
        <v>2469</v>
      </c>
      <c r="H174" s="112" t="s">
        <v>233</v>
      </c>
      <c r="I174" s="33" t="s">
        <v>238</v>
      </c>
      <c r="J174" s="107">
        <v>0</v>
      </c>
      <c r="K174" s="138">
        <v>4</v>
      </c>
      <c r="L174" s="107">
        <v>0</v>
      </c>
      <c r="M174" s="107">
        <v>0</v>
      </c>
      <c r="N174" s="107">
        <v>0</v>
      </c>
      <c r="O174" s="150">
        <v>0</v>
      </c>
      <c r="P174" s="107">
        <v>0</v>
      </c>
      <c r="Q174" s="107">
        <v>0</v>
      </c>
      <c r="S174">
        <f t="shared" si="23"/>
        <v>4</v>
      </c>
      <c r="T174">
        <f t="shared" si="24"/>
        <v>1</v>
      </c>
      <c r="U174">
        <f t="shared" si="25"/>
        <v>0</v>
      </c>
      <c r="W174">
        <f t="shared" si="22"/>
        <v>1</v>
      </c>
    </row>
    <row r="175" spans="1:23" ht="16" hidden="1" x14ac:dyDescent="0.2">
      <c r="A175" t="s">
        <v>196</v>
      </c>
      <c r="B175" s="18">
        <v>5</v>
      </c>
      <c r="C175" s="18" t="str">
        <f t="shared" si="28"/>
        <v>BS2.5</v>
      </c>
      <c r="D175" s="160">
        <v>1</v>
      </c>
      <c r="E175" s="2"/>
      <c r="F175" s="2" t="s">
        <v>129</v>
      </c>
      <c r="G175" s="2">
        <f>INDEX([1]CAPS!$A:$A,MATCH(F:F,[1]CAPS!$H:$H,0))</f>
        <v>5532</v>
      </c>
      <c r="H175" s="112" t="s">
        <v>233</v>
      </c>
      <c r="I175" s="33" t="s">
        <v>238</v>
      </c>
      <c r="J175" s="107">
        <v>0</v>
      </c>
      <c r="K175" s="138">
        <v>15</v>
      </c>
      <c r="L175" s="107">
        <v>0</v>
      </c>
      <c r="M175" s="107" t="s">
        <v>276</v>
      </c>
      <c r="N175" s="107">
        <v>0</v>
      </c>
      <c r="O175" s="150" t="s">
        <v>276</v>
      </c>
      <c r="P175" s="107" t="s">
        <v>276</v>
      </c>
      <c r="Q175" s="107" t="s">
        <v>276</v>
      </c>
      <c r="S175">
        <f>SUM(J175:K175)</f>
        <v>15</v>
      </c>
      <c r="T175" t="e">
        <f t="shared" si="24"/>
        <v>#VALUE!</v>
      </c>
      <c r="U175" t="e">
        <f t="shared" si="25"/>
        <v>#VALUE!</v>
      </c>
      <c r="W175">
        <f t="shared" si="22"/>
        <v>1</v>
      </c>
    </row>
    <row r="176" spans="1:23" ht="16" hidden="1" x14ac:dyDescent="0.2">
      <c r="A176" t="s">
        <v>196</v>
      </c>
      <c r="B176" s="18">
        <v>5</v>
      </c>
      <c r="C176" s="18" t="str">
        <f t="shared" si="28"/>
        <v>BS2.5</v>
      </c>
      <c r="D176" s="160">
        <v>1</v>
      </c>
      <c r="E176" s="2"/>
      <c r="F176" s="2" t="s">
        <v>139</v>
      </c>
      <c r="G176" s="2">
        <f>INDEX([1]CAPS!$A:$A,MATCH(F:F,[1]CAPS!$H:$H,0))</f>
        <v>6325</v>
      </c>
      <c r="H176" s="112" t="s">
        <v>234</v>
      </c>
      <c r="I176" s="33" t="s">
        <v>238</v>
      </c>
      <c r="J176" s="107">
        <v>0</v>
      </c>
      <c r="K176" s="138">
        <v>3</v>
      </c>
      <c r="L176" s="107">
        <v>0</v>
      </c>
      <c r="M176" s="107">
        <v>0</v>
      </c>
      <c r="N176" s="107">
        <v>0</v>
      </c>
      <c r="O176" s="150">
        <v>0</v>
      </c>
      <c r="P176" s="107">
        <v>0</v>
      </c>
      <c r="Q176" s="107">
        <v>0</v>
      </c>
      <c r="S176">
        <f t="shared" si="23"/>
        <v>3</v>
      </c>
      <c r="T176">
        <f t="shared" si="24"/>
        <v>1</v>
      </c>
      <c r="U176">
        <f t="shared" si="25"/>
        <v>0</v>
      </c>
      <c r="W176">
        <f t="shared" si="22"/>
        <v>1</v>
      </c>
    </row>
    <row r="177" spans="1:23" ht="32" hidden="1" x14ac:dyDescent="0.2">
      <c r="A177" t="s">
        <v>196</v>
      </c>
      <c r="B177" s="18">
        <v>5</v>
      </c>
      <c r="C177" s="18" t="str">
        <f t="shared" si="28"/>
        <v>BS2.5</v>
      </c>
      <c r="D177" s="160">
        <v>1</v>
      </c>
      <c r="E177" s="2"/>
      <c r="F177" s="2" t="s">
        <v>141</v>
      </c>
      <c r="G177" s="2">
        <f>INDEX([1]CAPS!$A:$A,MATCH(F:F,[1]CAPS!$H:$H,0))</f>
        <v>2445</v>
      </c>
      <c r="H177" s="112" t="s">
        <v>234</v>
      </c>
      <c r="I177" s="33" t="s">
        <v>238</v>
      </c>
      <c r="J177" s="107">
        <v>0</v>
      </c>
      <c r="K177" s="138">
        <v>4</v>
      </c>
      <c r="L177" s="107">
        <v>0</v>
      </c>
      <c r="M177" s="107">
        <v>0</v>
      </c>
      <c r="N177" s="107">
        <v>0</v>
      </c>
      <c r="O177" s="150">
        <v>0</v>
      </c>
      <c r="P177" s="107">
        <v>0</v>
      </c>
      <c r="Q177" s="107">
        <v>0</v>
      </c>
      <c r="S177">
        <f t="shared" si="23"/>
        <v>4</v>
      </c>
      <c r="T177">
        <f t="shared" si="24"/>
        <v>1</v>
      </c>
      <c r="U177">
        <f t="shared" si="25"/>
        <v>0</v>
      </c>
      <c r="W177">
        <f t="shared" si="22"/>
        <v>1</v>
      </c>
    </row>
    <row r="178" spans="1:23" ht="32" hidden="1" x14ac:dyDescent="0.2">
      <c r="A178" t="s">
        <v>196</v>
      </c>
      <c r="B178" s="18">
        <v>5</v>
      </c>
      <c r="C178" s="18" t="str">
        <f t="shared" si="28"/>
        <v>BS2.5</v>
      </c>
      <c r="D178" s="160">
        <v>1</v>
      </c>
      <c r="E178" s="2"/>
      <c r="F178" s="2" t="s">
        <v>232</v>
      </c>
      <c r="G178" s="2">
        <f>INDEX([1]CAPS!$A:$A,MATCH(F:F,[1]CAPS!$H:$H,0))</f>
        <v>8875</v>
      </c>
      <c r="H178" s="112" t="s">
        <v>236</v>
      </c>
      <c r="I178" s="33" t="s">
        <v>239</v>
      </c>
      <c r="J178" s="107">
        <v>0</v>
      </c>
      <c r="K178" s="138">
        <v>0</v>
      </c>
      <c r="L178" s="107">
        <v>0</v>
      </c>
      <c r="M178" s="107">
        <v>0</v>
      </c>
      <c r="N178" s="107">
        <v>0</v>
      </c>
      <c r="O178" s="150">
        <v>2</v>
      </c>
      <c r="P178" s="107">
        <v>0</v>
      </c>
      <c r="Q178" s="107">
        <v>0</v>
      </c>
      <c r="S178">
        <f t="shared" si="23"/>
        <v>2</v>
      </c>
      <c r="T178" t="e">
        <f t="shared" si="24"/>
        <v>#DIV/0!</v>
      </c>
      <c r="U178" t="e">
        <f t="shared" si="25"/>
        <v>#DIV/0!</v>
      </c>
      <c r="W178">
        <f t="shared" si="22"/>
        <v>1</v>
      </c>
    </row>
    <row r="179" spans="1:23" ht="16" hidden="1" x14ac:dyDescent="0.2">
      <c r="A179" t="s">
        <v>196</v>
      </c>
      <c r="B179" s="18">
        <v>5</v>
      </c>
      <c r="C179" s="18" t="str">
        <f t="shared" si="28"/>
        <v>BS2.5</v>
      </c>
      <c r="D179" s="160">
        <v>1</v>
      </c>
      <c r="E179" s="2"/>
      <c r="F179" s="2" t="s">
        <v>131</v>
      </c>
      <c r="G179" s="2">
        <f>INDEX([1]CAPS!$A:$A,MATCH(F:F,[1]CAPS!$H:$H,0))</f>
        <v>2557</v>
      </c>
      <c r="H179" s="112" t="s">
        <v>233</v>
      </c>
      <c r="I179" s="33" t="s">
        <v>240</v>
      </c>
      <c r="J179" s="107">
        <v>0</v>
      </c>
      <c r="K179" s="138">
        <v>2</v>
      </c>
      <c r="L179" s="107">
        <v>0</v>
      </c>
      <c r="M179" s="107" t="s">
        <v>276</v>
      </c>
      <c r="N179" s="107">
        <v>0</v>
      </c>
      <c r="O179" s="150">
        <v>0</v>
      </c>
      <c r="P179" s="107">
        <v>0</v>
      </c>
      <c r="Q179" s="107">
        <v>0</v>
      </c>
      <c r="S179">
        <f t="shared" si="23"/>
        <v>2</v>
      </c>
      <c r="T179" t="e">
        <f t="shared" si="24"/>
        <v>#VALUE!</v>
      </c>
      <c r="U179" t="e">
        <f t="shared" si="25"/>
        <v>#VALUE!</v>
      </c>
      <c r="W179">
        <f t="shared" si="22"/>
        <v>1</v>
      </c>
    </row>
    <row r="180" spans="1:23" ht="16" hidden="1" x14ac:dyDescent="0.2">
      <c r="A180" t="s">
        <v>196</v>
      </c>
      <c r="B180" s="18">
        <v>5</v>
      </c>
      <c r="C180" s="18" t="str">
        <f t="shared" si="28"/>
        <v>BS2.5</v>
      </c>
      <c r="D180" s="160">
        <v>1</v>
      </c>
      <c r="E180" s="2"/>
      <c r="F180" s="2" t="s">
        <v>159</v>
      </c>
      <c r="G180" s="2">
        <f>INDEX([1]CAPS!$A:$A,MATCH(F:F,[1]CAPS!$H:$H,0))</f>
        <v>7138</v>
      </c>
      <c r="H180" s="112" t="s">
        <v>233</v>
      </c>
      <c r="I180" s="33" t="s">
        <v>240</v>
      </c>
      <c r="J180" s="107">
        <v>0</v>
      </c>
      <c r="K180" s="138">
        <v>11</v>
      </c>
      <c r="L180" s="107">
        <v>0</v>
      </c>
      <c r="M180" s="107" t="s">
        <v>276</v>
      </c>
      <c r="N180" s="107">
        <v>0</v>
      </c>
      <c r="O180" s="150" t="s">
        <v>276</v>
      </c>
      <c r="P180" s="107" t="s">
        <v>276</v>
      </c>
      <c r="Q180" s="107" t="s">
        <v>276</v>
      </c>
      <c r="S180">
        <f>SUM(J180:K180)</f>
        <v>11</v>
      </c>
      <c r="T180" t="e">
        <f t="shared" si="24"/>
        <v>#VALUE!</v>
      </c>
      <c r="U180" t="e">
        <f t="shared" si="25"/>
        <v>#VALUE!</v>
      </c>
      <c r="W180">
        <f t="shared" si="22"/>
        <v>1</v>
      </c>
    </row>
    <row r="181" spans="1:23" ht="32" hidden="1" x14ac:dyDescent="0.2">
      <c r="A181" t="s">
        <v>196</v>
      </c>
      <c r="B181" s="18">
        <v>5</v>
      </c>
      <c r="C181" s="18" t="str">
        <f t="shared" si="28"/>
        <v>BS2.5</v>
      </c>
      <c r="D181" s="160">
        <v>1</v>
      </c>
      <c r="E181" s="2"/>
      <c r="F181" s="2" t="s">
        <v>135</v>
      </c>
      <c r="G181" s="2">
        <f>INDEX([1]CAPS!$A:$A,MATCH(F:F,[1]CAPS!$H:$H,0))</f>
        <v>7766</v>
      </c>
      <c r="H181" s="112" t="s">
        <v>236</v>
      </c>
      <c r="I181" s="33" t="s">
        <v>242</v>
      </c>
      <c r="J181" s="107">
        <v>0</v>
      </c>
      <c r="K181" s="138">
        <v>1</v>
      </c>
      <c r="L181" s="107">
        <v>0</v>
      </c>
      <c r="M181" s="107">
        <v>0</v>
      </c>
      <c r="N181" s="107">
        <v>0</v>
      </c>
      <c r="O181" s="150">
        <v>0</v>
      </c>
      <c r="P181" s="107">
        <v>0</v>
      </c>
      <c r="Q181" s="107">
        <v>0</v>
      </c>
      <c r="S181">
        <f t="shared" si="23"/>
        <v>1</v>
      </c>
      <c r="T181">
        <f t="shared" si="24"/>
        <v>1</v>
      </c>
      <c r="U181">
        <f t="shared" si="25"/>
        <v>0</v>
      </c>
      <c r="W181">
        <f t="shared" si="22"/>
        <v>1</v>
      </c>
    </row>
    <row r="182" spans="1:23" ht="16" hidden="1" x14ac:dyDescent="0.2">
      <c r="A182" t="s">
        <v>196</v>
      </c>
      <c r="B182" s="18">
        <v>6</v>
      </c>
      <c r="C182" s="18" t="str">
        <f t="shared" si="28"/>
        <v>BS2.6</v>
      </c>
      <c r="D182" s="160">
        <v>1</v>
      </c>
      <c r="E182" s="2"/>
      <c r="F182" s="2" t="s">
        <v>132</v>
      </c>
      <c r="G182" s="2">
        <f>INDEX([1]CAPS!$A:$A,MATCH(F:F,[1]CAPS!$H:$H,0))</f>
        <v>2469</v>
      </c>
      <c r="H182" s="112" t="s">
        <v>233</v>
      </c>
      <c r="I182" s="33" t="s">
        <v>238</v>
      </c>
      <c r="J182" s="107">
        <v>0</v>
      </c>
      <c r="K182" s="138">
        <v>2</v>
      </c>
      <c r="L182" s="107">
        <v>0</v>
      </c>
      <c r="M182" s="107">
        <v>0</v>
      </c>
      <c r="N182" s="107">
        <v>0</v>
      </c>
      <c r="O182" s="150">
        <v>0</v>
      </c>
      <c r="P182" s="107">
        <v>0</v>
      </c>
      <c r="Q182" s="107">
        <v>0</v>
      </c>
      <c r="S182">
        <f t="shared" si="23"/>
        <v>2</v>
      </c>
      <c r="T182">
        <f t="shared" si="24"/>
        <v>1</v>
      </c>
      <c r="U182">
        <f t="shared" si="25"/>
        <v>0</v>
      </c>
      <c r="W182">
        <f t="shared" si="22"/>
        <v>1</v>
      </c>
    </row>
    <row r="183" spans="1:23" ht="16" hidden="1" x14ac:dyDescent="0.2">
      <c r="A183" t="s">
        <v>196</v>
      </c>
      <c r="B183" s="18">
        <v>6</v>
      </c>
      <c r="C183" s="18" t="str">
        <f t="shared" si="28"/>
        <v>BS2.6</v>
      </c>
      <c r="D183" s="160">
        <v>1</v>
      </c>
      <c r="E183" s="2"/>
      <c r="F183" s="2" t="s">
        <v>139</v>
      </c>
      <c r="G183" s="2">
        <f>INDEX([1]CAPS!$A:$A,MATCH(F:F,[1]CAPS!$H:$H,0))</f>
        <v>6325</v>
      </c>
      <c r="H183" s="112" t="s">
        <v>234</v>
      </c>
      <c r="I183" s="33" t="s">
        <v>238</v>
      </c>
      <c r="J183" s="107">
        <v>0</v>
      </c>
      <c r="K183" s="138">
        <v>7</v>
      </c>
      <c r="L183" s="107">
        <v>0</v>
      </c>
      <c r="M183" s="107">
        <v>0</v>
      </c>
      <c r="N183" s="107">
        <v>0</v>
      </c>
      <c r="O183" s="150">
        <v>0</v>
      </c>
      <c r="P183" s="107">
        <v>0</v>
      </c>
      <c r="Q183" s="107">
        <v>0</v>
      </c>
      <c r="S183">
        <f t="shared" si="23"/>
        <v>7</v>
      </c>
      <c r="T183">
        <f t="shared" si="24"/>
        <v>1</v>
      </c>
      <c r="U183">
        <f t="shared" si="25"/>
        <v>0</v>
      </c>
      <c r="W183">
        <f t="shared" si="22"/>
        <v>1</v>
      </c>
    </row>
    <row r="184" spans="1:23" ht="32" hidden="1" x14ac:dyDescent="0.2">
      <c r="A184" t="s">
        <v>196</v>
      </c>
      <c r="B184" s="18">
        <v>6</v>
      </c>
      <c r="C184" s="18" t="str">
        <f t="shared" si="28"/>
        <v>BS2.6</v>
      </c>
      <c r="D184" s="160">
        <v>1</v>
      </c>
      <c r="E184" s="2"/>
      <c r="F184" s="2" t="s">
        <v>141</v>
      </c>
      <c r="G184" s="2">
        <f>INDEX([1]CAPS!$A:$A,MATCH(F:F,[1]CAPS!$H:$H,0))</f>
        <v>2445</v>
      </c>
      <c r="H184" s="112" t="s">
        <v>234</v>
      </c>
      <c r="I184" s="33" t="s">
        <v>238</v>
      </c>
      <c r="J184" s="107">
        <v>0</v>
      </c>
      <c r="K184" s="138">
        <v>5</v>
      </c>
      <c r="L184" s="107">
        <v>0</v>
      </c>
      <c r="M184" s="107">
        <v>0</v>
      </c>
      <c r="N184" s="107">
        <v>0</v>
      </c>
      <c r="O184" s="150">
        <v>0</v>
      </c>
      <c r="P184" s="107">
        <v>0</v>
      </c>
      <c r="Q184" s="107">
        <v>0</v>
      </c>
      <c r="S184">
        <f t="shared" si="23"/>
        <v>5</v>
      </c>
      <c r="T184">
        <f t="shared" si="24"/>
        <v>1</v>
      </c>
      <c r="U184">
        <f t="shared" si="25"/>
        <v>0</v>
      </c>
      <c r="W184">
        <f t="shared" si="22"/>
        <v>1</v>
      </c>
    </row>
    <row r="185" spans="1:23" ht="32" hidden="1" x14ac:dyDescent="0.2">
      <c r="A185" t="s">
        <v>196</v>
      </c>
      <c r="B185" s="18">
        <v>6</v>
      </c>
      <c r="C185" s="18" t="str">
        <f t="shared" si="28"/>
        <v>BS2.6</v>
      </c>
      <c r="D185" s="160">
        <v>1</v>
      </c>
      <c r="E185" s="2"/>
      <c r="F185" s="2" t="s">
        <v>135</v>
      </c>
      <c r="G185" s="2">
        <f>INDEX([1]CAPS!$A:$A,MATCH(F:F,[1]CAPS!$H:$H,0))</f>
        <v>7766</v>
      </c>
      <c r="H185" s="112" t="s">
        <v>236</v>
      </c>
      <c r="I185" s="33" t="s">
        <v>242</v>
      </c>
      <c r="J185" s="107">
        <v>0</v>
      </c>
      <c r="K185" s="138">
        <v>1</v>
      </c>
      <c r="L185" s="107">
        <v>0</v>
      </c>
      <c r="M185" s="107">
        <v>0</v>
      </c>
      <c r="N185" s="107">
        <v>0</v>
      </c>
      <c r="O185" s="150">
        <v>0</v>
      </c>
      <c r="P185" s="107">
        <v>0</v>
      </c>
      <c r="Q185" s="107">
        <v>0</v>
      </c>
      <c r="S185">
        <f t="shared" si="23"/>
        <v>1</v>
      </c>
      <c r="T185">
        <f t="shared" si="24"/>
        <v>1</v>
      </c>
      <c r="U185">
        <f t="shared" si="25"/>
        <v>0</v>
      </c>
      <c r="W185">
        <f t="shared" si="22"/>
        <v>1</v>
      </c>
    </row>
    <row r="186" spans="1:23" ht="16" hidden="1" x14ac:dyDescent="0.2">
      <c r="A186" t="s">
        <v>196</v>
      </c>
      <c r="B186" s="18">
        <v>6</v>
      </c>
      <c r="C186" s="18" t="str">
        <f t="shared" si="28"/>
        <v>BS2.6</v>
      </c>
      <c r="D186" s="160">
        <v>1</v>
      </c>
      <c r="E186" s="2"/>
      <c r="F186" s="2" t="s">
        <v>129</v>
      </c>
      <c r="G186" s="2">
        <f>INDEX([1]CAPS!$A:$A,MATCH(F:F,[1]CAPS!$H:$H,0))</f>
        <v>5532</v>
      </c>
      <c r="H186" s="112" t="s">
        <v>233</v>
      </c>
      <c r="I186" s="33" t="s">
        <v>238</v>
      </c>
      <c r="J186" s="107">
        <v>0</v>
      </c>
      <c r="K186" s="138">
        <v>10</v>
      </c>
      <c r="L186" s="107">
        <v>0</v>
      </c>
      <c r="M186" s="107" t="s">
        <v>276</v>
      </c>
      <c r="N186" s="107">
        <v>0</v>
      </c>
      <c r="O186" s="150" t="s">
        <v>276</v>
      </c>
      <c r="P186" s="107" t="s">
        <v>276</v>
      </c>
      <c r="Q186" s="107" t="s">
        <v>276</v>
      </c>
      <c r="S186">
        <f t="shared" ref="S186:S187" si="31">SUM(J186:K186)</f>
        <v>10</v>
      </c>
      <c r="T186" t="e">
        <f t="shared" si="24"/>
        <v>#VALUE!</v>
      </c>
      <c r="U186" t="e">
        <f t="shared" si="25"/>
        <v>#VALUE!</v>
      </c>
      <c r="W186">
        <f t="shared" si="22"/>
        <v>1</v>
      </c>
    </row>
    <row r="187" spans="1:23" ht="16" hidden="1" x14ac:dyDescent="0.2">
      <c r="A187" t="s">
        <v>196</v>
      </c>
      <c r="B187" s="18">
        <v>6</v>
      </c>
      <c r="C187" s="18" t="str">
        <f t="shared" si="28"/>
        <v>BS2.6</v>
      </c>
      <c r="D187" s="160">
        <v>1</v>
      </c>
      <c r="E187" s="2"/>
      <c r="F187" s="2" t="s">
        <v>159</v>
      </c>
      <c r="G187" s="2">
        <f>INDEX([1]CAPS!$A:$A,MATCH(F:F,[1]CAPS!$H:$H,0))</f>
        <v>7138</v>
      </c>
      <c r="H187" s="112" t="s">
        <v>233</v>
      </c>
      <c r="I187" s="33" t="s">
        <v>240</v>
      </c>
      <c r="J187" s="107">
        <v>0</v>
      </c>
      <c r="K187" s="138">
        <v>8</v>
      </c>
      <c r="L187" s="107">
        <v>0</v>
      </c>
      <c r="M187" s="107" t="s">
        <v>276</v>
      </c>
      <c r="N187" s="107">
        <v>0</v>
      </c>
      <c r="O187" s="150" t="s">
        <v>276</v>
      </c>
      <c r="P187" s="107" t="s">
        <v>276</v>
      </c>
      <c r="Q187" s="107" t="s">
        <v>276</v>
      </c>
      <c r="S187">
        <f t="shared" si="31"/>
        <v>8</v>
      </c>
      <c r="T187" t="e">
        <f t="shared" si="24"/>
        <v>#VALUE!</v>
      </c>
      <c r="U187" t="e">
        <f t="shared" si="25"/>
        <v>#VALUE!</v>
      </c>
      <c r="W187">
        <f t="shared" si="22"/>
        <v>1</v>
      </c>
    </row>
    <row r="188" spans="1:23" ht="16" hidden="1" x14ac:dyDescent="0.2">
      <c r="A188" t="s">
        <v>196</v>
      </c>
      <c r="B188" s="18">
        <v>6</v>
      </c>
      <c r="C188" s="18" t="str">
        <f t="shared" si="28"/>
        <v>BS2.6</v>
      </c>
      <c r="D188" s="160">
        <v>1</v>
      </c>
      <c r="E188" s="2"/>
      <c r="F188" s="2" t="s">
        <v>131</v>
      </c>
      <c r="G188" s="2">
        <f>INDEX([1]CAPS!$A:$A,MATCH(F:F,[1]CAPS!$H:$H,0))</f>
        <v>2557</v>
      </c>
      <c r="H188" s="112" t="s">
        <v>233</v>
      </c>
      <c r="I188" s="33" t="s">
        <v>240</v>
      </c>
      <c r="J188" s="107">
        <v>0</v>
      </c>
      <c r="K188" s="138">
        <v>1</v>
      </c>
      <c r="L188" s="107">
        <v>0</v>
      </c>
      <c r="M188" s="107" t="s">
        <v>276</v>
      </c>
      <c r="N188" s="107">
        <v>0</v>
      </c>
      <c r="O188" s="150">
        <v>0</v>
      </c>
      <c r="P188" s="107">
        <v>0</v>
      </c>
      <c r="Q188" s="107">
        <v>0</v>
      </c>
      <c r="S188">
        <f t="shared" si="23"/>
        <v>1</v>
      </c>
      <c r="T188" t="e">
        <f t="shared" si="24"/>
        <v>#VALUE!</v>
      </c>
      <c r="U188" t="e">
        <f t="shared" si="25"/>
        <v>#VALUE!</v>
      </c>
      <c r="W188">
        <f t="shared" si="22"/>
        <v>1</v>
      </c>
    </row>
    <row r="189" spans="1:23" ht="32" hidden="1" x14ac:dyDescent="0.2">
      <c r="A189" t="s">
        <v>196</v>
      </c>
      <c r="B189" s="18">
        <v>6</v>
      </c>
      <c r="C189" s="18" t="str">
        <f t="shared" si="28"/>
        <v>BS2.6</v>
      </c>
      <c r="D189" s="160">
        <v>1</v>
      </c>
      <c r="E189" s="2"/>
      <c r="F189" s="2" t="s">
        <v>229</v>
      </c>
      <c r="G189" s="2">
        <f>INDEX([1]CAPS!$A:$A,MATCH(F:F,[1]CAPS!$H:$H,0))</f>
        <v>3997</v>
      </c>
      <c r="H189" s="112" t="s">
        <v>236</v>
      </c>
      <c r="I189" s="33" t="s">
        <v>239</v>
      </c>
      <c r="J189" s="107">
        <v>0</v>
      </c>
      <c r="K189" s="138">
        <v>1</v>
      </c>
      <c r="L189" s="107">
        <v>0</v>
      </c>
      <c r="M189" s="107">
        <v>0</v>
      </c>
      <c r="N189" s="107">
        <v>0</v>
      </c>
      <c r="O189" s="150">
        <v>0</v>
      </c>
      <c r="P189" s="107">
        <v>0</v>
      </c>
      <c r="Q189" s="107">
        <v>0</v>
      </c>
      <c r="S189">
        <f t="shared" si="23"/>
        <v>1</v>
      </c>
      <c r="T189">
        <f t="shared" si="24"/>
        <v>1</v>
      </c>
      <c r="U189">
        <f t="shared" si="25"/>
        <v>0</v>
      </c>
      <c r="W189">
        <f t="shared" si="22"/>
        <v>1</v>
      </c>
    </row>
    <row r="190" spans="1:23" ht="32" hidden="1" x14ac:dyDescent="0.2">
      <c r="A190" t="s">
        <v>196</v>
      </c>
      <c r="B190" s="18">
        <v>7</v>
      </c>
      <c r="C190" s="18" t="str">
        <f t="shared" si="28"/>
        <v>BS2.7</v>
      </c>
      <c r="D190" s="160">
        <v>1</v>
      </c>
      <c r="E190" s="2"/>
      <c r="F190" s="2" t="s">
        <v>141</v>
      </c>
      <c r="G190" s="2">
        <f>INDEX([1]CAPS!$A:$A,MATCH(F:F,[1]CAPS!$H:$H,0))</f>
        <v>2445</v>
      </c>
      <c r="H190" s="112" t="s">
        <v>234</v>
      </c>
      <c r="I190" s="33" t="s">
        <v>238</v>
      </c>
      <c r="J190" s="107">
        <v>0</v>
      </c>
      <c r="K190" s="138">
        <v>3</v>
      </c>
      <c r="L190" s="107">
        <v>0</v>
      </c>
      <c r="M190" s="107">
        <v>0</v>
      </c>
      <c r="N190" s="107">
        <v>0</v>
      </c>
      <c r="O190" s="150">
        <v>0</v>
      </c>
      <c r="P190" s="107">
        <v>0</v>
      </c>
      <c r="Q190" s="107">
        <v>0</v>
      </c>
      <c r="S190">
        <f t="shared" si="23"/>
        <v>3</v>
      </c>
      <c r="T190">
        <f t="shared" si="24"/>
        <v>1</v>
      </c>
      <c r="U190">
        <f t="shared" si="25"/>
        <v>0</v>
      </c>
      <c r="W190">
        <f t="shared" si="22"/>
        <v>1</v>
      </c>
    </row>
    <row r="191" spans="1:23" ht="16" hidden="1" x14ac:dyDescent="0.2">
      <c r="A191" t="s">
        <v>196</v>
      </c>
      <c r="B191" s="18">
        <v>7</v>
      </c>
      <c r="C191" s="18" t="str">
        <f t="shared" si="28"/>
        <v>BS2.7</v>
      </c>
      <c r="D191" s="160">
        <v>1</v>
      </c>
      <c r="E191" s="2"/>
      <c r="F191" s="2" t="s">
        <v>139</v>
      </c>
      <c r="G191" s="2">
        <f>INDEX([1]CAPS!$A:$A,MATCH(F:F,[1]CAPS!$H:$H,0))</f>
        <v>6325</v>
      </c>
      <c r="H191" s="112" t="s">
        <v>234</v>
      </c>
      <c r="I191" s="33" t="s">
        <v>238</v>
      </c>
      <c r="J191" s="107">
        <v>0</v>
      </c>
      <c r="K191" s="138">
        <v>8</v>
      </c>
      <c r="L191" s="107">
        <v>0</v>
      </c>
      <c r="M191" s="107">
        <v>0</v>
      </c>
      <c r="N191" s="107">
        <v>0</v>
      </c>
      <c r="O191" s="150">
        <v>0</v>
      </c>
      <c r="P191" s="107">
        <v>0</v>
      </c>
      <c r="Q191" s="107">
        <v>0</v>
      </c>
      <c r="S191">
        <f t="shared" si="23"/>
        <v>8</v>
      </c>
      <c r="T191">
        <f t="shared" si="24"/>
        <v>1</v>
      </c>
      <c r="U191">
        <f t="shared" si="25"/>
        <v>0</v>
      </c>
      <c r="W191">
        <f t="shared" si="22"/>
        <v>1</v>
      </c>
    </row>
    <row r="192" spans="1:23" ht="16" hidden="1" x14ac:dyDescent="0.2">
      <c r="A192" t="s">
        <v>196</v>
      </c>
      <c r="B192" s="18">
        <v>7</v>
      </c>
      <c r="C192" s="18" t="str">
        <f t="shared" si="28"/>
        <v>BS2.7</v>
      </c>
      <c r="D192" s="160">
        <v>1</v>
      </c>
      <c r="E192" s="2"/>
      <c r="F192" s="2" t="s">
        <v>129</v>
      </c>
      <c r="G192" s="2">
        <f>INDEX([1]CAPS!$A:$A,MATCH(F:F,[1]CAPS!$H:$H,0))</f>
        <v>5532</v>
      </c>
      <c r="H192" s="112" t="s">
        <v>233</v>
      </c>
      <c r="I192" s="33" t="s">
        <v>238</v>
      </c>
      <c r="J192" s="107">
        <v>0</v>
      </c>
      <c r="K192" s="138">
        <v>7</v>
      </c>
      <c r="L192" s="107">
        <v>0</v>
      </c>
      <c r="M192" s="107" t="s">
        <v>276</v>
      </c>
      <c r="N192" s="107">
        <v>0</v>
      </c>
      <c r="O192" s="150" t="s">
        <v>276</v>
      </c>
      <c r="P192" s="107" t="s">
        <v>276</v>
      </c>
      <c r="Q192" s="107" t="s">
        <v>276</v>
      </c>
      <c r="S192">
        <f>SUM(J192:K192)</f>
        <v>7</v>
      </c>
      <c r="T192" t="e">
        <f t="shared" si="24"/>
        <v>#VALUE!</v>
      </c>
      <c r="U192" t="e">
        <f t="shared" si="25"/>
        <v>#VALUE!</v>
      </c>
      <c r="W192">
        <f t="shared" si="22"/>
        <v>1</v>
      </c>
    </row>
    <row r="193" spans="1:23" ht="16" hidden="1" x14ac:dyDescent="0.2">
      <c r="A193" t="s">
        <v>196</v>
      </c>
      <c r="B193" s="18">
        <v>7</v>
      </c>
      <c r="C193" s="18" t="str">
        <f t="shared" si="28"/>
        <v>BS2.7</v>
      </c>
      <c r="D193" s="160">
        <v>1</v>
      </c>
      <c r="E193" s="2"/>
      <c r="F193" s="2" t="s">
        <v>131</v>
      </c>
      <c r="G193" s="2">
        <f>INDEX([1]CAPS!$A:$A,MATCH(F:F,[1]CAPS!$H:$H,0))</f>
        <v>2557</v>
      </c>
      <c r="H193" s="112" t="s">
        <v>233</v>
      </c>
      <c r="I193" s="33" t="s">
        <v>240</v>
      </c>
      <c r="J193" s="107">
        <v>0</v>
      </c>
      <c r="K193" s="138">
        <v>1</v>
      </c>
      <c r="L193" s="107">
        <v>0</v>
      </c>
      <c r="M193" s="107" t="s">
        <v>276</v>
      </c>
      <c r="N193" s="107">
        <v>0</v>
      </c>
      <c r="O193" s="150">
        <v>0</v>
      </c>
      <c r="P193" s="107">
        <v>0</v>
      </c>
      <c r="Q193" s="107">
        <v>0</v>
      </c>
      <c r="S193">
        <f t="shared" si="23"/>
        <v>1</v>
      </c>
      <c r="T193" t="e">
        <f t="shared" si="24"/>
        <v>#VALUE!</v>
      </c>
      <c r="U193" t="e">
        <f t="shared" si="25"/>
        <v>#VALUE!</v>
      </c>
      <c r="W193">
        <f t="shared" si="22"/>
        <v>1</v>
      </c>
    </row>
    <row r="194" spans="1:23" ht="16" hidden="1" x14ac:dyDescent="0.2">
      <c r="A194" t="s">
        <v>196</v>
      </c>
      <c r="B194" s="18">
        <v>7</v>
      </c>
      <c r="C194" s="18" t="str">
        <f t="shared" si="28"/>
        <v>BS2.7</v>
      </c>
      <c r="D194" s="160">
        <v>1</v>
      </c>
      <c r="E194" s="2"/>
      <c r="F194" s="2" t="s">
        <v>159</v>
      </c>
      <c r="G194" s="2">
        <f>INDEX([1]CAPS!$A:$A,MATCH(F:F,[1]CAPS!$H:$H,0))</f>
        <v>7138</v>
      </c>
      <c r="H194" s="112" t="s">
        <v>233</v>
      </c>
      <c r="I194" s="33" t="s">
        <v>240</v>
      </c>
      <c r="J194" s="107">
        <v>0</v>
      </c>
      <c r="K194" s="138">
        <v>10</v>
      </c>
      <c r="L194" s="107">
        <v>0</v>
      </c>
      <c r="M194" s="107" t="s">
        <v>276</v>
      </c>
      <c r="N194" s="107">
        <v>0</v>
      </c>
      <c r="O194" s="150" t="s">
        <v>276</v>
      </c>
      <c r="P194" s="107" t="s">
        <v>276</v>
      </c>
      <c r="Q194" s="107" t="s">
        <v>276</v>
      </c>
      <c r="S194">
        <f>SUM(J194:K194)</f>
        <v>10</v>
      </c>
      <c r="T194" t="e">
        <f t="shared" si="24"/>
        <v>#VALUE!</v>
      </c>
      <c r="U194" t="e">
        <f t="shared" si="25"/>
        <v>#VALUE!</v>
      </c>
      <c r="W194">
        <f t="shared" si="22"/>
        <v>1</v>
      </c>
    </row>
    <row r="195" spans="1:23" ht="32" hidden="1" x14ac:dyDescent="0.2">
      <c r="A195" t="s">
        <v>196</v>
      </c>
      <c r="B195" s="18">
        <v>7</v>
      </c>
      <c r="C195" s="18" t="str">
        <f t="shared" si="28"/>
        <v>BS2.7</v>
      </c>
      <c r="D195" s="160">
        <v>1</v>
      </c>
      <c r="E195" s="2"/>
      <c r="F195" s="2" t="s">
        <v>229</v>
      </c>
      <c r="G195" s="2">
        <f>INDEX([1]CAPS!$A:$A,MATCH(F:F,[1]CAPS!$H:$H,0))</f>
        <v>3997</v>
      </c>
      <c r="H195" s="112" t="s">
        <v>236</v>
      </c>
      <c r="I195" s="33" t="s">
        <v>239</v>
      </c>
      <c r="J195" s="107">
        <v>0</v>
      </c>
      <c r="K195" s="138">
        <v>2</v>
      </c>
      <c r="L195" s="107">
        <v>0</v>
      </c>
      <c r="M195" s="107">
        <v>0</v>
      </c>
      <c r="N195" s="107">
        <v>0</v>
      </c>
      <c r="O195" s="150">
        <v>0</v>
      </c>
      <c r="P195" s="107">
        <v>0</v>
      </c>
      <c r="Q195" s="107">
        <v>0</v>
      </c>
      <c r="S195">
        <f t="shared" si="23"/>
        <v>2</v>
      </c>
      <c r="T195">
        <f t="shared" si="24"/>
        <v>1</v>
      </c>
      <c r="U195">
        <f t="shared" si="25"/>
        <v>0</v>
      </c>
      <c r="W195">
        <f t="shared" ref="W195:W258" si="32">IF(S195&gt;0,1,"")</f>
        <v>1</v>
      </c>
    </row>
    <row r="196" spans="1:23" ht="16" hidden="1" x14ac:dyDescent="0.2">
      <c r="A196" t="s">
        <v>196</v>
      </c>
      <c r="B196" s="18">
        <v>7</v>
      </c>
      <c r="C196" s="18" t="str">
        <f t="shared" si="28"/>
        <v>BS2.7</v>
      </c>
      <c r="D196" s="160">
        <v>1</v>
      </c>
      <c r="E196" s="2"/>
      <c r="F196" s="2" t="s">
        <v>132</v>
      </c>
      <c r="G196" s="2">
        <f>INDEX([1]CAPS!$A:$A,MATCH(F:F,[1]CAPS!$H:$H,0))</f>
        <v>2469</v>
      </c>
      <c r="H196" s="112" t="s">
        <v>233</v>
      </c>
      <c r="I196" s="33" t="s">
        <v>238</v>
      </c>
      <c r="J196" s="107">
        <v>0</v>
      </c>
      <c r="K196" s="138">
        <v>2</v>
      </c>
      <c r="L196" s="107">
        <v>0</v>
      </c>
      <c r="M196" s="107">
        <v>0</v>
      </c>
      <c r="N196" s="107">
        <v>0</v>
      </c>
      <c r="O196" s="150">
        <v>0</v>
      </c>
      <c r="P196" s="107">
        <v>0</v>
      </c>
      <c r="Q196" s="107">
        <v>0</v>
      </c>
      <c r="S196">
        <f t="shared" ref="S196:S259" si="33">SUM(J196:K196)+O196</f>
        <v>2</v>
      </c>
      <c r="T196">
        <f t="shared" ref="T196:T259" si="34">(K196+L196)/(K196++L196+M196)</f>
        <v>1</v>
      </c>
      <c r="U196">
        <f t="shared" ref="U196:U259" si="35">(O196+P196)/(K196+L196+M196)</f>
        <v>0</v>
      </c>
      <c r="W196">
        <f t="shared" si="32"/>
        <v>1</v>
      </c>
    </row>
    <row r="197" spans="1:23" ht="32" hidden="1" x14ac:dyDescent="0.2">
      <c r="A197" t="s">
        <v>196</v>
      </c>
      <c r="B197" s="18">
        <v>8</v>
      </c>
      <c r="C197" s="18" t="str">
        <f t="shared" si="28"/>
        <v>BS2.8</v>
      </c>
      <c r="D197" s="160">
        <v>1</v>
      </c>
      <c r="E197" s="2"/>
      <c r="F197" s="2" t="s">
        <v>141</v>
      </c>
      <c r="G197" s="2">
        <f>INDEX([1]CAPS!$A:$A,MATCH(F:F,[1]CAPS!$H:$H,0))</f>
        <v>2445</v>
      </c>
      <c r="H197" s="112" t="s">
        <v>234</v>
      </c>
      <c r="I197" s="33" t="s">
        <v>238</v>
      </c>
      <c r="J197" s="107">
        <v>0</v>
      </c>
      <c r="K197" s="138">
        <v>7</v>
      </c>
      <c r="L197" s="107">
        <v>0</v>
      </c>
      <c r="M197" s="107">
        <v>0</v>
      </c>
      <c r="N197" s="107">
        <v>0</v>
      </c>
      <c r="O197" s="150">
        <v>0</v>
      </c>
      <c r="P197" s="107">
        <v>0</v>
      </c>
      <c r="Q197" s="107">
        <v>0</v>
      </c>
      <c r="S197">
        <f t="shared" si="33"/>
        <v>7</v>
      </c>
      <c r="T197">
        <f t="shared" si="34"/>
        <v>1</v>
      </c>
      <c r="U197">
        <f t="shared" si="35"/>
        <v>0</v>
      </c>
      <c r="W197">
        <f t="shared" si="32"/>
        <v>1</v>
      </c>
    </row>
    <row r="198" spans="1:23" ht="16" hidden="1" x14ac:dyDescent="0.2">
      <c r="A198" t="s">
        <v>196</v>
      </c>
      <c r="B198" s="18">
        <v>8</v>
      </c>
      <c r="C198" s="18" t="str">
        <f t="shared" si="28"/>
        <v>BS2.8</v>
      </c>
      <c r="D198" s="160">
        <v>1</v>
      </c>
      <c r="E198" s="2"/>
      <c r="F198" s="2" t="s">
        <v>139</v>
      </c>
      <c r="G198" s="2">
        <f>INDEX([1]CAPS!$A:$A,MATCH(F:F,[1]CAPS!$H:$H,0))</f>
        <v>6325</v>
      </c>
      <c r="H198" s="112" t="s">
        <v>234</v>
      </c>
      <c r="I198" s="33" t="s">
        <v>238</v>
      </c>
      <c r="J198" s="107">
        <v>0</v>
      </c>
      <c r="K198" s="138">
        <v>4</v>
      </c>
      <c r="L198" s="107">
        <v>0</v>
      </c>
      <c r="M198" s="107">
        <v>0</v>
      </c>
      <c r="N198" s="107">
        <v>0</v>
      </c>
      <c r="O198" s="150">
        <v>0</v>
      </c>
      <c r="P198" s="107">
        <v>0</v>
      </c>
      <c r="Q198" s="107">
        <v>0</v>
      </c>
      <c r="S198">
        <f t="shared" si="33"/>
        <v>4</v>
      </c>
      <c r="T198">
        <f t="shared" si="34"/>
        <v>1</v>
      </c>
      <c r="U198">
        <f t="shared" si="35"/>
        <v>0</v>
      </c>
      <c r="W198">
        <f t="shared" si="32"/>
        <v>1</v>
      </c>
    </row>
    <row r="199" spans="1:23" ht="16" hidden="1" x14ac:dyDescent="0.2">
      <c r="A199" t="s">
        <v>196</v>
      </c>
      <c r="B199" s="18">
        <v>8</v>
      </c>
      <c r="C199" s="18" t="str">
        <f t="shared" si="28"/>
        <v>BS2.8</v>
      </c>
      <c r="D199" s="160">
        <v>1</v>
      </c>
      <c r="E199" s="2"/>
      <c r="F199" s="2" t="s">
        <v>159</v>
      </c>
      <c r="G199" s="2">
        <f>INDEX([1]CAPS!$A:$A,MATCH(F:F,[1]CAPS!$H:$H,0))</f>
        <v>7138</v>
      </c>
      <c r="H199" s="112" t="s">
        <v>233</v>
      </c>
      <c r="I199" s="33" t="s">
        <v>240</v>
      </c>
      <c r="J199" s="107">
        <v>0</v>
      </c>
      <c r="K199" s="138">
        <v>2</v>
      </c>
      <c r="L199" s="107">
        <v>0</v>
      </c>
      <c r="M199" s="107" t="s">
        <v>276</v>
      </c>
      <c r="N199" s="107">
        <v>0</v>
      </c>
      <c r="O199" s="150" t="s">
        <v>276</v>
      </c>
      <c r="P199" s="107" t="s">
        <v>276</v>
      </c>
      <c r="Q199" s="107" t="s">
        <v>276</v>
      </c>
      <c r="S199">
        <f>SUM(J199:K199)</f>
        <v>2</v>
      </c>
      <c r="T199" t="e">
        <f t="shared" si="34"/>
        <v>#VALUE!</v>
      </c>
      <c r="U199" t="e">
        <f t="shared" si="35"/>
        <v>#VALUE!</v>
      </c>
      <c r="W199">
        <f t="shared" si="32"/>
        <v>1</v>
      </c>
    </row>
    <row r="200" spans="1:23" ht="16" hidden="1" x14ac:dyDescent="0.2">
      <c r="A200" t="s">
        <v>196</v>
      </c>
      <c r="B200" s="18">
        <v>8</v>
      </c>
      <c r="C200" s="18" t="str">
        <f t="shared" si="28"/>
        <v>BS2.8</v>
      </c>
      <c r="D200" s="160">
        <v>1</v>
      </c>
      <c r="E200" s="2"/>
      <c r="F200" s="2" t="s">
        <v>131</v>
      </c>
      <c r="G200" s="2">
        <f>INDEX([1]CAPS!$A:$A,MATCH(F:F,[1]CAPS!$H:$H,0))</f>
        <v>2557</v>
      </c>
      <c r="H200" s="112" t="s">
        <v>233</v>
      </c>
      <c r="I200" s="33" t="s">
        <v>240</v>
      </c>
      <c r="J200" s="107">
        <v>0</v>
      </c>
      <c r="K200" s="138">
        <v>1</v>
      </c>
      <c r="L200" s="107">
        <v>0</v>
      </c>
      <c r="M200" s="107" t="s">
        <v>276</v>
      </c>
      <c r="N200" s="107">
        <v>0</v>
      </c>
      <c r="O200" s="150">
        <v>0</v>
      </c>
      <c r="P200" s="107">
        <v>0</v>
      </c>
      <c r="Q200" s="107">
        <v>0</v>
      </c>
      <c r="S200">
        <f t="shared" si="33"/>
        <v>1</v>
      </c>
      <c r="T200" t="e">
        <f t="shared" si="34"/>
        <v>#VALUE!</v>
      </c>
      <c r="U200" t="e">
        <f t="shared" si="35"/>
        <v>#VALUE!</v>
      </c>
      <c r="W200">
        <f t="shared" si="32"/>
        <v>1</v>
      </c>
    </row>
    <row r="201" spans="1:23" ht="16" hidden="1" x14ac:dyDescent="0.2">
      <c r="A201" t="s">
        <v>196</v>
      </c>
      <c r="B201" s="18">
        <v>8</v>
      </c>
      <c r="C201" s="18" t="str">
        <f t="shared" si="28"/>
        <v>BS2.8</v>
      </c>
      <c r="D201" s="160">
        <v>1</v>
      </c>
      <c r="E201" s="2"/>
      <c r="F201" s="2" t="s">
        <v>129</v>
      </c>
      <c r="G201" s="2">
        <f>INDEX([1]CAPS!$A:$A,MATCH(F:F,[1]CAPS!$H:$H,0))</f>
        <v>5532</v>
      </c>
      <c r="H201" s="112" t="s">
        <v>233</v>
      </c>
      <c r="I201" s="33" t="s">
        <v>238</v>
      </c>
      <c r="J201" s="107">
        <v>0</v>
      </c>
      <c r="K201" s="138">
        <v>3</v>
      </c>
      <c r="L201" s="107">
        <v>0</v>
      </c>
      <c r="M201" s="107" t="s">
        <v>276</v>
      </c>
      <c r="N201" s="107">
        <v>0</v>
      </c>
      <c r="O201" s="150" t="s">
        <v>276</v>
      </c>
      <c r="P201" s="107" t="s">
        <v>276</v>
      </c>
      <c r="Q201" s="107" t="s">
        <v>276</v>
      </c>
      <c r="S201">
        <f>SUM(J201:K201)</f>
        <v>3</v>
      </c>
      <c r="T201" t="e">
        <f t="shared" si="34"/>
        <v>#VALUE!</v>
      </c>
      <c r="U201" t="e">
        <f t="shared" si="35"/>
        <v>#VALUE!</v>
      </c>
      <c r="W201">
        <f t="shared" si="32"/>
        <v>1</v>
      </c>
    </row>
    <row r="202" spans="1:23" ht="16" hidden="1" x14ac:dyDescent="0.2">
      <c r="A202" t="s">
        <v>196</v>
      </c>
      <c r="B202" s="18">
        <v>9</v>
      </c>
      <c r="C202" s="18" t="str">
        <f t="shared" si="28"/>
        <v>BS2.9</v>
      </c>
      <c r="D202" s="160">
        <v>1</v>
      </c>
      <c r="E202" s="2"/>
      <c r="F202" s="2" t="s">
        <v>132</v>
      </c>
      <c r="G202" s="2">
        <f>INDEX([1]CAPS!$A:$A,MATCH(F:F,[1]CAPS!$H:$H,0))</f>
        <v>2469</v>
      </c>
      <c r="H202" s="112" t="s">
        <v>233</v>
      </c>
      <c r="I202" s="33" t="s">
        <v>238</v>
      </c>
      <c r="J202" s="107">
        <v>0</v>
      </c>
      <c r="K202" s="138">
        <v>2</v>
      </c>
      <c r="L202" s="107">
        <v>0</v>
      </c>
      <c r="M202" s="107">
        <v>0</v>
      </c>
      <c r="N202" s="107">
        <v>0</v>
      </c>
      <c r="O202" s="150">
        <v>0</v>
      </c>
      <c r="P202" s="107">
        <v>0</v>
      </c>
      <c r="Q202" s="107">
        <v>0</v>
      </c>
      <c r="S202">
        <f t="shared" si="33"/>
        <v>2</v>
      </c>
      <c r="T202">
        <f t="shared" si="34"/>
        <v>1</v>
      </c>
      <c r="U202">
        <f t="shared" si="35"/>
        <v>0</v>
      </c>
      <c r="W202">
        <f t="shared" si="32"/>
        <v>1</v>
      </c>
    </row>
    <row r="203" spans="1:23" ht="32" hidden="1" x14ac:dyDescent="0.2">
      <c r="A203" t="s">
        <v>196</v>
      </c>
      <c r="B203" s="18">
        <v>9</v>
      </c>
      <c r="C203" s="18" t="str">
        <f t="shared" si="28"/>
        <v>BS2.9</v>
      </c>
      <c r="D203" s="160">
        <v>1</v>
      </c>
      <c r="E203" s="2"/>
      <c r="F203" s="2" t="s">
        <v>141</v>
      </c>
      <c r="G203" s="2">
        <f>INDEX([1]CAPS!$A:$A,MATCH(F:F,[1]CAPS!$H:$H,0))</f>
        <v>2445</v>
      </c>
      <c r="H203" s="112" t="s">
        <v>234</v>
      </c>
      <c r="I203" s="33" t="s">
        <v>238</v>
      </c>
      <c r="J203" s="107">
        <v>0</v>
      </c>
      <c r="K203" s="138">
        <v>1</v>
      </c>
      <c r="L203" s="107">
        <v>0</v>
      </c>
      <c r="M203" s="107">
        <v>0</v>
      </c>
      <c r="N203" s="107">
        <v>0</v>
      </c>
      <c r="O203" s="150">
        <v>0</v>
      </c>
      <c r="P203" s="107">
        <v>0</v>
      </c>
      <c r="Q203" s="107">
        <v>0</v>
      </c>
      <c r="S203">
        <f t="shared" si="33"/>
        <v>1</v>
      </c>
      <c r="T203">
        <f t="shared" si="34"/>
        <v>1</v>
      </c>
      <c r="U203">
        <f t="shared" si="35"/>
        <v>0</v>
      </c>
      <c r="W203">
        <f t="shared" si="32"/>
        <v>1</v>
      </c>
    </row>
    <row r="204" spans="1:23" ht="16" hidden="1" x14ac:dyDescent="0.2">
      <c r="A204" t="s">
        <v>196</v>
      </c>
      <c r="B204" s="18">
        <v>9</v>
      </c>
      <c r="C204" s="18" t="str">
        <f t="shared" si="28"/>
        <v>BS2.9</v>
      </c>
      <c r="D204" s="160">
        <v>1</v>
      </c>
      <c r="E204" s="2"/>
      <c r="F204" s="2" t="s">
        <v>139</v>
      </c>
      <c r="G204" s="2">
        <f>INDEX([1]CAPS!$A:$A,MATCH(F:F,[1]CAPS!$H:$H,0))</f>
        <v>6325</v>
      </c>
      <c r="H204" s="112" t="s">
        <v>234</v>
      </c>
      <c r="I204" s="33" t="s">
        <v>238</v>
      </c>
      <c r="J204" s="107">
        <v>0</v>
      </c>
      <c r="K204" s="138">
        <v>12</v>
      </c>
      <c r="L204" s="107">
        <v>0</v>
      </c>
      <c r="M204" s="107">
        <v>0</v>
      </c>
      <c r="N204" s="107">
        <v>0</v>
      </c>
      <c r="O204" s="150">
        <v>0</v>
      </c>
      <c r="P204" s="107">
        <v>0</v>
      </c>
      <c r="Q204" s="107">
        <v>0</v>
      </c>
      <c r="S204">
        <f t="shared" si="33"/>
        <v>12</v>
      </c>
      <c r="T204">
        <f t="shared" si="34"/>
        <v>1</v>
      </c>
      <c r="U204">
        <f t="shared" si="35"/>
        <v>0</v>
      </c>
      <c r="W204">
        <f t="shared" si="32"/>
        <v>1</v>
      </c>
    </row>
    <row r="205" spans="1:23" ht="32" hidden="1" x14ac:dyDescent="0.2">
      <c r="A205" t="s">
        <v>196</v>
      </c>
      <c r="B205" s="18">
        <v>9</v>
      </c>
      <c r="C205" s="18" t="str">
        <f t="shared" si="28"/>
        <v>BS2.9</v>
      </c>
      <c r="D205" s="160">
        <v>1</v>
      </c>
      <c r="E205" s="2"/>
      <c r="F205" s="2" t="s">
        <v>158</v>
      </c>
      <c r="G205" s="2">
        <f>INDEX([1]CAPS!$A:$A,MATCH(F:F,[1]CAPS!$H:$H,0))</f>
        <v>2987</v>
      </c>
      <c r="H205" s="112" t="s">
        <v>235</v>
      </c>
      <c r="I205" s="33" t="s">
        <v>239</v>
      </c>
      <c r="J205" s="107">
        <v>0</v>
      </c>
      <c r="K205" s="138">
        <v>2</v>
      </c>
      <c r="L205" s="107">
        <v>0</v>
      </c>
      <c r="M205" s="107" t="s">
        <v>276</v>
      </c>
      <c r="N205" s="107">
        <v>0</v>
      </c>
      <c r="O205" s="150">
        <v>0</v>
      </c>
      <c r="P205" s="107">
        <v>0</v>
      </c>
      <c r="Q205" s="107">
        <v>0</v>
      </c>
      <c r="S205">
        <f t="shared" si="33"/>
        <v>2</v>
      </c>
      <c r="T205" t="e">
        <f t="shared" si="34"/>
        <v>#VALUE!</v>
      </c>
      <c r="U205" t="e">
        <f t="shared" si="35"/>
        <v>#VALUE!</v>
      </c>
      <c r="W205">
        <f t="shared" si="32"/>
        <v>1</v>
      </c>
    </row>
    <row r="206" spans="1:23" ht="32" hidden="1" x14ac:dyDescent="0.2">
      <c r="A206" t="s">
        <v>196</v>
      </c>
      <c r="B206" s="18">
        <v>9</v>
      </c>
      <c r="C206" s="18" t="str">
        <f t="shared" si="28"/>
        <v>BS2.9</v>
      </c>
      <c r="D206" s="160">
        <v>1</v>
      </c>
      <c r="E206" s="2"/>
      <c r="F206" s="2" t="s">
        <v>229</v>
      </c>
      <c r="G206" s="2">
        <f>INDEX([1]CAPS!$A:$A,MATCH(F:F,[1]CAPS!$H:$H,0))</f>
        <v>3997</v>
      </c>
      <c r="H206" s="112" t="s">
        <v>236</v>
      </c>
      <c r="I206" s="33" t="s">
        <v>239</v>
      </c>
      <c r="J206" s="107">
        <v>0</v>
      </c>
      <c r="K206" s="138">
        <v>3</v>
      </c>
      <c r="L206" s="107">
        <v>0</v>
      </c>
      <c r="M206" s="107">
        <v>0</v>
      </c>
      <c r="N206" s="107">
        <v>0</v>
      </c>
      <c r="O206" s="150">
        <v>0</v>
      </c>
      <c r="P206" s="107">
        <v>0</v>
      </c>
      <c r="Q206" s="107">
        <v>0</v>
      </c>
      <c r="S206">
        <f t="shared" si="33"/>
        <v>3</v>
      </c>
      <c r="T206">
        <f t="shared" si="34"/>
        <v>1</v>
      </c>
      <c r="U206">
        <f t="shared" si="35"/>
        <v>0</v>
      </c>
      <c r="W206">
        <f t="shared" si="32"/>
        <v>1</v>
      </c>
    </row>
    <row r="207" spans="1:23" ht="16" hidden="1" x14ac:dyDescent="0.2">
      <c r="A207" t="s">
        <v>196</v>
      </c>
      <c r="B207" s="18">
        <v>9</v>
      </c>
      <c r="C207" s="18" t="str">
        <f t="shared" si="28"/>
        <v>BS2.9</v>
      </c>
      <c r="D207" s="160">
        <v>1</v>
      </c>
      <c r="E207" s="2"/>
      <c r="F207" s="2" t="s">
        <v>185</v>
      </c>
      <c r="G207" s="2">
        <f>INDEX([1]CAPS!$A:$A,MATCH(F:F,[1]CAPS!$H:$H,0))</f>
        <v>2516</v>
      </c>
      <c r="H207" s="112" t="s">
        <v>234</v>
      </c>
      <c r="I207" s="33" t="s">
        <v>238</v>
      </c>
      <c r="J207" s="107">
        <v>0</v>
      </c>
      <c r="K207" s="138">
        <v>3</v>
      </c>
      <c r="L207" s="107">
        <v>0</v>
      </c>
      <c r="M207" s="107" t="s">
        <v>276</v>
      </c>
      <c r="N207" s="107">
        <v>0</v>
      </c>
      <c r="O207" s="150" t="s">
        <v>276</v>
      </c>
      <c r="P207" s="107" t="s">
        <v>276</v>
      </c>
      <c r="Q207" s="107" t="s">
        <v>276</v>
      </c>
      <c r="S207">
        <f t="shared" ref="S207:S208" si="36">SUM(J207:K207)</f>
        <v>3</v>
      </c>
      <c r="T207" t="e">
        <f t="shared" si="34"/>
        <v>#VALUE!</v>
      </c>
      <c r="U207" t="e">
        <f t="shared" si="35"/>
        <v>#VALUE!</v>
      </c>
      <c r="W207">
        <f t="shared" si="32"/>
        <v>1</v>
      </c>
    </row>
    <row r="208" spans="1:23" ht="16" hidden="1" x14ac:dyDescent="0.2">
      <c r="A208" t="s">
        <v>196</v>
      </c>
      <c r="B208" s="18">
        <v>9</v>
      </c>
      <c r="C208" s="18" t="str">
        <f t="shared" si="28"/>
        <v>BS2.9</v>
      </c>
      <c r="D208" s="160">
        <v>1</v>
      </c>
      <c r="E208" s="2"/>
      <c r="F208" s="2" t="s">
        <v>129</v>
      </c>
      <c r="G208" s="2">
        <f>INDEX([1]CAPS!$A:$A,MATCH(F:F,[1]CAPS!$H:$H,0))</f>
        <v>5532</v>
      </c>
      <c r="H208" s="112" t="s">
        <v>233</v>
      </c>
      <c r="I208" s="33" t="s">
        <v>238</v>
      </c>
      <c r="J208" s="107">
        <v>0</v>
      </c>
      <c r="K208" s="138">
        <v>3</v>
      </c>
      <c r="L208" s="107">
        <v>0</v>
      </c>
      <c r="M208" s="107" t="s">
        <v>276</v>
      </c>
      <c r="N208" s="107">
        <v>0</v>
      </c>
      <c r="O208" s="150" t="s">
        <v>276</v>
      </c>
      <c r="P208" s="107" t="s">
        <v>276</v>
      </c>
      <c r="Q208" s="107" t="s">
        <v>276</v>
      </c>
      <c r="S208">
        <f t="shared" si="36"/>
        <v>3</v>
      </c>
      <c r="T208" t="e">
        <f t="shared" si="34"/>
        <v>#VALUE!</v>
      </c>
      <c r="U208" t="e">
        <f t="shared" si="35"/>
        <v>#VALUE!</v>
      </c>
      <c r="W208">
        <f t="shared" si="32"/>
        <v>1</v>
      </c>
    </row>
    <row r="209" spans="1:23" ht="16" hidden="1" x14ac:dyDescent="0.2">
      <c r="A209" t="s">
        <v>196</v>
      </c>
      <c r="B209" s="18">
        <v>10</v>
      </c>
      <c r="C209" s="18" t="str">
        <f t="shared" ref="C209:C272" si="37">CONCATENATE(A209,".",B209)</f>
        <v>BS2.10</v>
      </c>
      <c r="D209" s="160">
        <v>1</v>
      </c>
      <c r="E209" s="2"/>
      <c r="F209" s="2" t="s">
        <v>132</v>
      </c>
      <c r="G209" s="2">
        <f>INDEX([1]CAPS!$A:$A,MATCH(F:F,[1]CAPS!$H:$H,0))</f>
        <v>2469</v>
      </c>
      <c r="H209" s="112" t="s">
        <v>233</v>
      </c>
      <c r="I209" s="33" t="s">
        <v>238</v>
      </c>
      <c r="J209" s="107">
        <v>0</v>
      </c>
      <c r="K209" s="138">
        <v>1</v>
      </c>
      <c r="L209" s="107">
        <v>0</v>
      </c>
      <c r="M209" s="107">
        <v>0</v>
      </c>
      <c r="N209" s="107">
        <v>0</v>
      </c>
      <c r="O209" s="150">
        <v>0</v>
      </c>
      <c r="P209" s="107">
        <v>0</v>
      </c>
      <c r="Q209" s="107">
        <v>0</v>
      </c>
      <c r="S209">
        <f t="shared" si="33"/>
        <v>1</v>
      </c>
      <c r="T209">
        <f t="shared" si="34"/>
        <v>1</v>
      </c>
      <c r="U209">
        <f t="shared" si="35"/>
        <v>0</v>
      </c>
      <c r="W209">
        <f t="shared" si="32"/>
        <v>1</v>
      </c>
    </row>
    <row r="210" spans="1:23" ht="32" hidden="1" x14ac:dyDescent="0.2">
      <c r="A210" t="s">
        <v>196</v>
      </c>
      <c r="B210" s="18">
        <v>10</v>
      </c>
      <c r="C210" s="18" t="str">
        <f t="shared" si="37"/>
        <v>BS2.10</v>
      </c>
      <c r="D210" s="160">
        <v>1</v>
      </c>
      <c r="E210" s="2"/>
      <c r="F210" s="2" t="s">
        <v>141</v>
      </c>
      <c r="G210" s="2">
        <f>INDEX([1]CAPS!$A:$A,MATCH(F:F,[1]CAPS!$H:$H,0))</f>
        <v>2445</v>
      </c>
      <c r="H210" s="112" t="s">
        <v>234</v>
      </c>
      <c r="I210" s="33" t="s">
        <v>238</v>
      </c>
      <c r="J210" s="107">
        <v>0</v>
      </c>
      <c r="K210" s="138">
        <v>2</v>
      </c>
      <c r="L210" s="107">
        <v>0</v>
      </c>
      <c r="M210" s="107">
        <v>0</v>
      </c>
      <c r="N210" s="107">
        <v>0</v>
      </c>
      <c r="O210" s="150">
        <v>0</v>
      </c>
      <c r="P210" s="107">
        <v>0</v>
      </c>
      <c r="Q210" s="107">
        <v>0</v>
      </c>
      <c r="S210">
        <f t="shared" si="33"/>
        <v>2</v>
      </c>
      <c r="T210">
        <f t="shared" si="34"/>
        <v>1</v>
      </c>
      <c r="U210">
        <f t="shared" si="35"/>
        <v>0</v>
      </c>
      <c r="W210">
        <f t="shared" si="32"/>
        <v>1</v>
      </c>
    </row>
    <row r="211" spans="1:23" ht="16" hidden="1" x14ac:dyDescent="0.2">
      <c r="A211" t="s">
        <v>196</v>
      </c>
      <c r="B211" s="18">
        <v>10</v>
      </c>
      <c r="C211" s="18" t="str">
        <f t="shared" si="37"/>
        <v>BS2.10</v>
      </c>
      <c r="D211" s="160">
        <v>1</v>
      </c>
      <c r="E211" s="2"/>
      <c r="F211" s="2" t="s">
        <v>139</v>
      </c>
      <c r="G211" s="2">
        <f>INDEX([1]CAPS!$A:$A,MATCH(F:F,[1]CAPS!$H:$H,0))</f>
        <v>6325</v>
      </c>
      <c r="H211" s="112" t="s">
        <v>234</v>
      </c>
      <c r="I211" s="33" t="s">
        <v>238</v>
      </c>
      <c r="J211" s="107">
        <v>0</v>
      </c>
      <c r="K211" s="138">
        <v>4</v>
      </c>
      <c r="L211" s="107">
        <v>0</v>
      </c>
      <c r="M211" s="107">
        <v>0</v>
      </c>
      <c r="N211" s="107">
        <v>0</v>
      </c>
      <c r="O211" s="150">
        <v>0</v>
      </c>
      <c r="P211" s="107">
        <v>0</v>
      </c>
      <c r="Q211" s="107">
        <v>0</v>
      </c>
      <c r="S211">
        <f t="shared" si="33"/>
        <v>4</v>
      </c>
      <c r="T211">
        <f t="shared" si="34"/>
        <v>1</v>
      </c>
      <c r="U211">
        <f t="shared" si="35"/>
        <v>0</v>
      </c>
      <c r="W211">
        <f t="shared" si="32"/>
        <v>1</v>
      </c>
    </row>
    <row r="212" spans="1:23" ht="32" hidden="1" x14ac:dyDescent="0.2">
      <c r="A212" t="s">
        <v>196</v>
      </c>
      <c r="B212" s="18">
        <v>10</v>
      </c>
      <c r="C212" s="18" t="str">
        <f t="shared" si="37"/>
        <v>BS2.10</v>
      </c>
      <c r="D212" s="160">
        <v>1</v>
      </c>
      <c r="E212" s="2"/>
      <c r="F212" s="2" t="s">
        <v>158</v>
      </c>
      <c r="G212" s="2">
        <f>INDEX([1]CAPS!$A:$A,MATCH(F:F,[1]CAPS!$H:$H,0))</f>
        <v>2987</v>
      </c>
      <c r="H212" s="112" t="s">
        <v>235</v>
      </c>
      <c r="I212" s="33" t="s">
        <v>239</v>
      </c>
      <c r="J212" s="107">
        <v>0</v>
      </c>
      <c r="K212" s="138">
        <v>23</v>
      </c>
      <c r="L212" s="107">
        <v>0</v>
      </c>
      <c r="M212" s="107" t="s">
        <v>276</v>
      </c>
      <c r="N212" s="107">
        <v>0</v>
      </c>
      <c r="O212" s="150">
        <v>0</v>
      </c>
      <c r="P212" s="107">
        <v>0</v>
      </c>
      <c r="Q212" s="107">
        <v>0</v>
      </c>
      <c r="S212">
        <f t="shared" si="33"/>
        <v>23</v>
      </c>
      <c r="T212" t="e">
        <f t="shared" si="34"/>
        <v>#VALUE!</v>
      </c>
      <c r="U212" t="e">
        <f t="shared" si="35"/>
        <v>#VALUE!</v>
      </c>
      <c r="W212">
        <f t="shared" si="32"/>
        <v>1</v>
      </c>
    </row>
    <row r="213" spans="1:23" ht="16" hidden="1" x14ac:dyDescent="0.2">
      <c r="A213" t="s">
        <v>196</v>
      </c>
      <c r="B213" s="18">
        <v>10</v>
      </c>
      <c r="C213" s="18" t="str">
        <f t="shared" si="37"/>
        <v>BS2.10</v>
      </c>
      <c r="D213" s="160">
        <v>1</v>
      </c>
      <c r="E213" s="2"/>
      <c r="F213" s="2" t="s">
        <v>129</v>
      </c>
      <c r="G213" s="2">
        <f>INDEX([1]CAPS!$A:$A,MATCH(F:F,[1]CAPS!$H:$H,0))</f>
        <v>5532</v>
      </c>
      <c r="H213" s="112" t="s">
        <v>233</v>
      </c>
      <c r="I213" s="33" t="s">
        <v>238</v>
      </c>
      <c r="J213" s="107">
        <v>0</v>
      </c>
      <c r="K213" s="138">
        <v>6</v>
      </c>
      <c r="L213" s="107">
        <v>0</v>
      </c>
      <c r="M213" s="107" t="s">
        <v>276</v>
      </c>
      <c r="N213" s="107">
        <v>0</v>
      </c>
      <c r="O213" s="150" t="s">
        <v>276</v>
      </c>
      <c r="P213" s="107" t="s">
        <v>276</v>
      </c>
      <c r="Q213" s="107" t="s">
        <v>276</v>
      </c>
      <c r="S213">
        <f>SUM(J213:K213)</f>
        <v>6</v>
      </c>
      <c r="T213" t="e">
        <f t="shared" si="34"/>
        <v>#VALUE!</v>
      </c>
      <c r="U213" t="e">
        <f t="shared" si="35"/>
        <v>#VALUE!</v>
      </c>
      <c r="W213">
        <f t="shared" si="32"/>
        <v>1</v>
      </c>
    </row>
    <row r="214" spans="1:23" ht="16" hidden="1" x14ac:dyDescent="0.2">
      <c r="A214" t="s">
        <v>196</v>
      </c>
      <c r="B214" s="18">
        <v>10</v>
      </c>
      <c r="C214" s="18" t="str">
        <f t="shared" si="37"/>
        <v>BS2.10</v>
      </c>
      <c r="D214" s="160">
        <v>1</v>
      </c>
      <c r="E214" s="2"/>
      <c r="F214" s="2" t="s">
        <v>231</v>
      </c>
      <c r="G214" s="2">
        <f>INDEX([1]CAPS!$A:$A,MATCH(F:F,[1]CAPS!$H:$H,0))</f>
        <v>2561</v>
      </c>
      <c r="H214" s="112" t="s">
        <v>233</v>
      </c>
      <c r="I214" s="33" t="s">
        <v>240</v>
      </c>
      <c r="J214" s="107">
        <v>0</v>
      </c>
      <c r="K214" s="138">
        <v>7</v>
      </c>
      <c r="L214" s="107">
        <v>0</v>
      </c>
      <c r="M214" s="107" t="s">
        <v>276</v>
      </c>
      <c r="N214" s="107">
        <v>0</v>
      </c>
      <c r="O214" s="150">
        <v>0</v>
      </c>
      <c r="P214" s="107">
        <v>0</v>
      </c>
      <c r="Q214" s="107">
        <v>0</v>
      </c>
      <c r="S214">
        <f t="shared" si="33"/>
        <v>7</v>
      </c>
      <c r="T214" t="e">
        <f t="shared" si="34"/>
        <v>#VALUE!</v>
      </c>
      <c r="U214" t="e">
        <f t="shared" si="35"/>
        <v>#VALUE!</v>
      </c>
      <c r="W214">
        <f t="shared" si="32"/>
        <v>1</v>
      </c>
    </row>
    <row r="215" spans="1:23" ht="16" hidden="1" x14ac:dyDescent="0.2">
      <c r="A215" t="s">
        <v>196</v>
      </c>
      <c r="B215" s="18">
        <v>11</v>
      </c>
      <c r="C215" s="18" t="str">
        <f t="shared" si="37"/>
        <v>BS2.11</v>
      </c>
      <c r="D215" s="160">
        <v>1</v>
      </c>
      <c r="E215" s="2"/>
      <c r="F215" s="2" t="s">
        <v>132</v>
      </c>
      <c r="G215" s="2">
        <f>INDEX([1]CAPS!$A:$A,MATCH(F:F,[1]CAPS!$H:$H,0))</f>
        <v>2469</v>
      </c>
      <c r="H215" s="112" t="s">
        <v>233</v>
      </c>
      <c r="I215" s="33" t="s">
        <v>238</v>
      </c>
      <c r="J215" s="107">
        <v>0</v>
      </c>
      <c r="K215" s="138">
        <v>3</v>
      </c>
      <c r="L215" s="107">
        <v>0</v>
      </c>
      <c r="M215" s="107">
        <v>0</v>
      </c>
      <c r="N215" s="107">
        <v>0</v>
      </c>
      <c r="O215" s="150">
        <v>0</v>
      </c>
      <c r="P215" s="107">
        <v>0</v>
      </c>
      <c r="Q215" s="107">
        <v>0</v>
      </c>
      <c r="S215">
        <f t="shared" si="33"/>
        <v>3</v>
      </c>
      <c r="T215">
        <f t="shared" si="34"/>
        <v>1</v>
      </c>
      <c r="U215">
        <f t="shared" si="35"/>
        <v>0</v>
      </c>
      <c r="W215">
        <f t="shared" si="32"/>
        <v>1</v>
      </c>
    </row>
    <row r="216" spans="1:23" ht="32" hidden="1" x14ac:dyDescent="0.2">
      <c r="A216" t="s">
        <v>196</v>
      </c>
      <c r="B216" s="18">
        <v>11</v>
      </c>
      <c r="C216" s="18" t="str">
        <f t="shared" si="37"/>
        <v>BS2.11</v>
      </c>
      <c r="D216" s="160">
        <v>1</v>
      </c>
      <c r="E216" s="2"/>
      <c r="F216" s="2" t="s">
        <v>141</v>
      </c>
      <c r="G216" s="2">
        <f>INDEX([1]CAPS!$A:$A,MATCH(F:F,[1]CAPS!$H:$H,0))</f>
        <v>2445</v>
      </c>
      <c r="H216" s="112" t="s">
        <v>234</v>
      </c>
      <c r="I216" s="33" t="s">
        <v>238</v>
      </c>
      <c r="J216" s="107">
        <v>0</v>
      </c>
      <c r="K216" s="138">
        <v>2</v>
      </c>
      <c r="L216" s="107">
        <v>0</v>
      </c>
      <c r="M216" s="107">
        <v>0</v>
      </c>
      <c r="N216" s="107">
        <v>0</v>
      </c>
      <c r="O216" s="150">
        <v>0</v>
      </c>
      <c r="P216" s="107">
        <v>0</v>
      </c>
      <c r="Q216" s="107">
        <v>0</v>
      </c>
      <c r="S216">
        <f t="shared" si="33"/>
        <v>2</v>
      </c>
      <c r="T216">
        <f t="shared" si="34"/>
        <v>1</v>
      </c>
      <c r="U216">
        <f t="shared" si="35"/>
        <v>0</v>
      </c>
      <c r="W216">
        <f t="shared" si="32"/>
        <v>1</v>
      </c>
    </row>
    <row r="217" spans="1:23" ht="16" hidden="1" x14ac:dyDescent="0.2">
      <c r="A217" t="s">
        <v>196</v>
      </c>
      <c r="B217" s="18">
        <v>11</v>
      </c>
      <c r="C217" s="18" t="str">
        <f t="shared" si="37"/>
        <v>BS2.11</v>
      </c>
      <c r="D217" s="160">
        <v>1</v>
      </c>
      <c r="E217" s="2"/>
      <c r="F217" s="2" t="s">
        <v>139</v>
      </c>
      <c r="G217" s="2">
        <f>INDEX([1]CAPS!$A:$A,MATCH(F:F,[1]CAPS!$H:$H,0))</f>
        <v>6325</v>
      </c>
      <c r="H217" s="112" t="s">
        <v>234</v>
      </c>
      <c r="I217" s="33" t="s">
        <v>238</v>
      </c>
      <c r="J217" s="107">
        <v>0</v>
      </c>
      <c r="K217" s="138">
        <v>5</v>
      </c>
      <c r="L217" s="107">
        <v>0</v>
      </c>
      <c r="M217" s="107">
        <v>0</v>
      </c>
      <c r="N217" s="107">
        <v>0</v>
      </c>
      <c r="O217" s="150">
        <v>0</v>
      </c>
      <c r="P217" s="107">
        <v>0</v>
      </c>
      <c r="Q217" s="107">
        <v>0</v>
      </c>
      <c r="S217">
        <f t="shared" si="33"/>
        <v>5</v>
      </c>
      <c r="T217">
        <f t="shared" si="34"/>
        <v>1</v>
      </c>
      <c r="U217">
        <f t="shared" si="35"/>
        <v>0</v>
      </c>
      <c r="W217">
        <f t="shared" si="32"/>
        <v>1</v>
      </c>
    </row>
    <row r="218" spans="1:23" ht="32" hidden="1" x14ac:dyDescent="0.2">
      <c r="A218" t="s">
        <v>196</v>
      </c>
      <c r="B218" s="18">
        <v>11</v>
      </c>
      <c r="C218" s="18" t="str">
        <f t="shared" si="37"/>
        <v>BS2.11</v>
      </c>
      <c r="D218" s="160">
        <v>1</v>
      </c>
      <c r="E218" s="2"/>
      <c r="F218" s="2" t="s">
        <v>158</v>
      </c>
      <c r="G218" s="2">
        <f>INDEX([1]CAPS!$A:$A,MATCH(F:F,[1]CAPS!$H:$H,0))</f>
        <v>2987</v>
      </c>
      <c r="H218" s="112" t="s">
        <v>235</v>
      </c>
      <c r="I218" s="33" t="s">
        <v>239</v>
      </c>
      <c r="J218" s="107">
        <v>0</v>
      </c>
      <c r="K218" s="138">
        <v>7</v>
      </c>
      <c r="L218" s="107">
        <v>0</v>
      </c>
      <c r="M218" s="107" t="s">
        <v>276</v>
      </c>
      <c r="N218" s="107">
        <v>0</v>
      </c>
      <c r="O218" s="150">
        <v>0</v>
      </c>
      <c r="P218" s="107">
        <v>0</v>
      </c>
      <c r="Q218" s="107">
        <v>0</v>
      </c>
      <c r="S218">
        <f t="shared" si="33"/>
        <v>7</v>
      </c>
      <c r="T218" t="e">
        <f t="shared" si="34"/>
        <v>#VALUE!</v>
      </c>
      <c r="U218" t="e">
        <f t="shared" si="35"/>
        <v>#VALUE!</v>
      </c>
      <c r="W218">
        <f t="shared" si="32"/>
        <v>1</v>
      </c>
    </row>
    <row r="219" spans="1:23" ht="16" hidden="1" x14ac:dyDescent="0.2">
      <c r="A219" t="s">
        <v>196</v>
      </c>
      <c r="B219" s="18">
        <v>11</v>
      </c>
      <c r="C219" s="18" t="str">
        <f t="shared" si="37"/>
        <v>BS2.11</v>
      </c>
      <c r="D219" s="160">
        <v>1</v>
      </c>
      <c r="E219" s="2"/>
      <c r="F219" s="2" t="s">
        <v>131</v>
      </c>
      <c r="G219" s="2">
        <f>INDEX([1]CAPS!$A:$A,MATCH(F:F,[1]CAPS!$H:$H,0))</f>
        <v>2557</v>
      </c>
      <c r="H219" s="112" t="s">
        <v>233</v>
      </c>
      <c r="I219" s="33" t="s">
        <v>240</v>
      </c>
      <c r="J219" s="107">
        <v>0</v>
      </c>
      <c r="K219" s="138">
        <v>6</v>
      </c>
      <c r="L219" s="107">
        <v>0</v>
      </c>
      <c r="M219" s="107" t="s">
        <v>276</v>
      </c>
      <c r="N219" s="107">
        <v>0</v>
      </c>
      <c r="O219" s="150">
        <v>0</v>
      </c>
      <c r="P219" s="107">
        <v>0</v>
      </c>
      <c r="Q219" s="107">
        <v>0</v>
      </c>
      <c r="S219">
        <f t="shared" si="33"/>
        <v>6</v>
      </c>
      <c r="T219" t="e">
        <f t="shared" si="34"/>
        <v>#VALUE!</v>
      </c>
      <c r="U219" t="e">
        <f t="shared" si="35"/>
        <v>#VALUE!</v>
      </c>
      <c r="W219">
        <f t="shared" si="32"/>
        <v>1</v>
      </c>
    </row>
    <row r="220" spans="1:23" ht="32" hidden="1" x14ac:dyDescent="0.2">
      <c r="A220" t="s">
        <v>196</v>
      </c>
      <c r="B220" s="18">
        <v>11</v>
      </c>
      <c r="C220" s="18" t="str">
        <f t="shared" si="37"/>
        <v>BS2.11</v>
      </c>
      <c r="D220" s="160">
        <v>1</v>
      </c>
      <c r="E220" s="2"/>
      <c r="F220" s="2" t="s">
        <v>229</v>
      </c>
      <c r="G220" s="2">
        <f>INDEX([1]CAPS!$A:$A,MATCH(F:F,[1]CAPS!$H:$H,0))</f>
        <v>3997</v>
      </c>
      <c r="H220" s="112" t="s">
        <v>236</v>
      </c>
      <c r="I220" s="33" t="s">
        <v>239</v>
      </c>
      <c r="J220" s="107">
        <v>0</v>
      </c>
      <c r="K220" s="138">
        <v>3</v>
      </c>
      <c r="L220" s="107">
        <v>0</v>
      </c>
      <c r="M220" s="107">
        <v>0</v>
      </c>
      <c r="N220" s="107">
        <v>0</v>
      </c>
      <c r="O220" s="150">
        <v>0</v>
      </c>
      <c r="P220" s="107">
        <v>0</v>
      </c>
      <c r="Q220" s="107">
        <v>0</v>
      </c>
      <c r="S220">
        <f t="shared" si="33"/>
        <v>3</v>
      </c>
      <c r="T220">
        <f t="shared" si="34"/>
        <v>1</v>
      </c>
      <c r="U220">
        <f t="shared" si="35"/>
        <v>0</v>
      </c>
      <c r="W220">
        <f t="shared" si="32"/>
        <v>1</v>
      </c>
    </row>
    <row r="221" spans="1:23" ht="16" hidden="1" x14ac:dyDescent="0.2">
      <c r="A221" t="s">
        <v>196</v>
      </c>
      <c r="B221" s="18">
        <v>11</v>
      </c>
      <c r="C221" s="18" t="str">
        <f t="shared" si="37"/>
        <v>BS2.11</v>
      </c>
      <c r="D221" s="160">
        <v>1</v>
      </c>
      <c r="E221" s="2"/>
      <c r="F221" s="2" t="s">
        <v>129</v>
      </c>
      <c r="G221" s="2">
        <f>INDEX([1]CAPS!$A:$A,MATCH(F:F,[1]CAPS!$H:$H,0))</f>
        <v>5532</v>
      </c>
      <c r="H221" s="112" t="s">
        <v>233</v>
      </c>
      <c r="I221" s="33" t="s">
        <v>238</v>
      </c>
      <c r="J221" s="107">
        <v>0</v>
      </c>
      <c r="K221" s="138">
        <v>10</v>
      </c>
      <c r="L221" s="107">
        <v>0</v>
      </c>
      <c r="M221" s="107" t="s">
        <v>276</v>
      </c>
      <c r="N221" s="107">
        <v>0</v>
      </c>
      <c r="O221" s="150" t="s">
        <v>276</v>
      </c>
      <c r="P221" s="107" t="s">
        <v>276</v>
      </c>
      <c r="Q221" s="107" t="s">
        <v>276</v>
      </c>
      <c r="S221">
        <f t="shared" ref="S221:S222" si="38">SUM(J221:K221)</f>
        <v>10</v>
      </c>
      <c r="T221" t="e">
        <f t="shared" si="34"/>
        <v>#VALUE!</v>
      </c>
      <c r="U221" t="e">
        <f t="shared" si="35"/>
        <v>#VALUE!</v>
      </c>
      <c r="W221">
        <f t="shared" si="32"/>
        <v>1</v>
      </c>
    </row>
    <row r="222" spans="1:23" ht="16" hidden="1" x14ac:dyDescent="0.2">
      <c r="A222" t="s">
        <v>196</v>
      </c>
      <c r="B222" s="18">
        <v>11</v>
      </c>
      <c r="C222" s="18" t="str">
        <f t="shared" si="37"/>
        <v>BS2.11</v>
      </c>
      <c r="D222" s="160">
        <v>1</v>
      </c>
      <c r="E222" s="2"/>
      <c r="F222" s="2" t="s">
        <v>228</v>
      </c>
      <c r="G222" s="2">
        <f>INDEX([1]CAPS!$A:$A,MATCH(F:F,[1]CAPS!$H:$H,0))</f>
        <v>7993</v>
      </c>
      <c r="H222" s="112" t="s">
        <v>233</v>
      </c>
      <c r="I222" s="33" t="s">
        <v>238</v>
      </c>
      <c r="J222" s="107">
        <v>0</v>
      </c>
      <c r="K222" s="138">
        <v>1</v>
      </c>
      <c r="L222" s="107">
        <v>0</v>
      </c>
      <c r="M222" s="107" t="s">
        <v>276</v>
      </c>
      <c r="N222" s="107">
        <v>0</v>
      </c>
      <c r="O222" s="150" t="s">
        <v>276</v>
      </c>
      <c r="P222" s="107" t="s">
        <v>276</v>
      </c>
      <c r="Q222" s="107" t="s">
        <v>276</v>
      </c>
      <c r="S222">
        <f t="shared" si="38"/>
        <v>1</v>
      </c>
      <c r="T222" t="e">
        <f t="shared" si="34"/>
        <v>#VALUE!</v>
      </c>
      <c r="U222" t="e">
        <f t="shared" si="35"/>
        <v>#VALUE!</v>
      </c>
      <c r="W222">
        <f t="shared" si="32"/>
        <v>1</v>
      </c>
    </row>
    <row r="223" spans="1:23" ht="32" hidden="1" x14ac:dyDescent="0.2">
      <c r="A223" t="s">
        <v>196</v>
      </c>
      <c r="B223" s="18">
        <v>11</v>
      </c>
      <c r="C223" s="18" t="str">
        <f t="shared" si="37"/>
        <v>BS2.11</v>
      </c>
      <c r="D223" s="160">
        <v>1</v>
      </c>
      <c r="E223" s="2"/>
      <c r="F223" s="2" t="s">
        <v>232</v>
      </c>
      <c r="G223" s="2">
        <f>INDEX([1]CAPS!$A:$A,MATCH(F:F,[1]CAPS!$H:$H,0))</f>
        <v>8875</v>
      </c>
      <c r="H223" s="112" t="s">
        <v>236</v>
      </c>
      <c r="I223" s="33" t="s">
        <v>239</v>
      </c>
      <c r="J223" s="107">
        <v>0</v>
      </c>
      <c r="K223" s="138">
        <v>0</v>
      </c>
      <c r="L223" s="107">
        <v>0</v>
      </c>
      <c r="M223" s="107">
        <v>0</v>
      </c>
      <c r="N223" s="107">
        <v>0</v>
      </c>
      <c r="O223" s="150">
        <v>1</v>
      </c>
      <c r="P223" s="107">
        <v>0</v>
      </c>
      <c r="Q223" s="107">
        <v>0</v>
      </c>
      <c r="S223">
        <f t="shared" si="33"/>
        <v>1</v>
      </c>
      <c r="T223" t="e">
        <f t="shared" si="34"/>
        <v>#DIV/0!</v>
      </c>
      <c r="U223" t="e">
        <f t="shared" si="35"/>
        <v>#DIV/0!</v>
      </c>
      <c r="W223">
        <f t="shared" si="32"/>
        <v>1</v>
      </c>
    </row>
    <row r="224" spans="1:23" ht="16" hidden="1" x14ac:dyDescent="0.2">
      <c r="A224" t="s">
        <v>196</v>
      </c>
      <c r="B224" s="18">
        <v>12</v>
      </c>
      <c r="C224" s="18" t="str">
        <f t="shared" si="37"/>
        <v>BS2.12</v>
      </c>
      <c r="D224" s="160">
        <v>1</v>
      </c>
      <c r="E224" s="2"/>
      <c r="F224" s="2" t="s">
        <v>132</v>
      </c>
      <c r="G224" s="2">
        <f>INDEX([1]CAPS!$A:$A,MATCH(F:F,[1]CAPS!$H:$H,0))</f>
        <v>2469</v>
      </c>
      <c r="H224" s="112" t="s">
        <v>233</v>
      </c>
      <c r="I224" s="33" t="s">
        <v>238</v>
      </c>
      <c r="J224" s="107">
        <v>0</v>
      </c>
      <c r="K224" s="138">
        <v>2</v>
      </c>
      <c r="L224" s="107">
        <v>0</v>
      </c>
      <c r="M224" s="107">
        <v>0</v>
      </c>
      <c r="N224" s="107">
        <v>0</v>
      </c>
      <c r="O224" s="150">
        <v>0</v>
      </c>
      <c r="P224" s="107">
        <v>0</v>
      </c>
      <c r="Q224" s="107">
        <v>0</v>
      </c>
      <c r="S224">
        <f t="shared" si="33"/>
        <v>2</v>
      </c>
      <c r="T224">
        <f t="shared" si="34"/>
        <v>1</v>
      </c>
      <c r="U224">
        <f t="shared" si="35"/>
        <v>0</v>
      </c>
      <c r="W224">
        <f t="shared" si="32"/>
        <v>1</v>
      </c>
    </row>
    <row r="225" spans="1:23" ht="32" hidden="1" x14ac:dyDescent="0.2">
      <c r="A225" t="s">
        <v>196</v>
      </c>
      <c r="B225" s="18">
        <v>12</v>
      </c>
      <c r="C225" s="18" t="str">
        <f t="shared" si="37"/>
        <v>BS2.12</v>
      </c>
      <c r="D225" s="160">
        <v>1</v>
      </c>
      <c r="E225" s="2"/>
      <c r="F225" s="2" t="s">
        <v>141</v>
      </c>
      <c r="G225" s="2">
        <f>INDEX([1]CAPS!$A:$A,MATCH(F:F,[1]CAPS!$H:$H,0))</f>
        <v>2445</v>
      </c>
      <c r="H225" s="112" t="s">
        <v>234</v>
      </c>
      <c r="I225" s="33" t="s">
        <v>238</v>
      </c>
      <c r="J225" s="107">
        <v>0</v>
      </c>
      <c r="K225" s="138">
        <v>5</v>
      </c>
      <c r="L225" s="107">
        <v>0</v>
      </c>
      <c r="M225" s="107">
        <v>0</v>
      </c>
      <c r="N225" s="107">
        <v>0</v>
      </c>
      <c r="O225" s="150">
        <v>0</v>
      </c>
      <c r="P225" s="107">
        <v>0</v>
      </c>
      <c r="Q225" s="107">
        <v>0</v>
      </c>
      <c r="S225">
        <f t="shared" si="33"/>
        <v>5</v>
      </c>
      <c r="T225">
        <f t="shared" si="34"/>
        <v>1</v>
      </c>
      <c r="U225">
        <f t="shared" si="35"/>
        <v>0</v>
      </c>
      <c r="W225">
        <f t="shared" si="32"/>
        <v>1</v>
      </c>
    </row>
    <row r="226" spans="1:23" ht="16" hidden="1" x14ac:dyDescent="0.2">
      <c r="A226" t="s">
        <v>196</v>
      </c>
      <c r="B226" s="18">
        <v>12</v>
      </c>
      <c r="C226" s="18" t="str">
        <f t="shared" si="37"/>
        <v>BS2.12</v>
      </c>
      <c r="D226" s="160">
        <v>1</v>
      </c>
      <c r="E226" s="2"/>
      <c r="F226" s="2" t="s">
        <v>139</v>
      </c>
      <c r="G226" s="2">
        <f>INDEX([1]CAPS!$A:$A,MATCH(F:F,[1]CAPS!$H:$H,0))</f>
        <v>6325</v>
      </c>
      <c r="H226" s="112" t="s">
        <v>234</v>
      </c>
      <c r="I226" s="33" t="s">
        <v>238</v>
      </c>
      <c r="J226" s="107">
        <v>0</v>
      </c>
      <c r="K226" s="138">
        <v>4</v>
      </c>
      <c r="L226" s="107">
        <v>0</v>
      </c>
      <c r="M226" s="107">
        <v>0</v>
      </c>
      <c r="N226" s="107">
        <v>0</v>
      </c>
      <c r="O226" s="150">
        <v>0</v>
      </c>
      <c r="P226" s="107">
        <v>0</v>
      </c>
      <c r="Q226" s="107">
        <v>0</v>
      </c>
      <c r="S226">
        <f t="shared" si="33"/>
        <v>4</v>
      </c>
      <c r="T226">
        <f t="shared" si="34"/>
        <v>1</v>
      </c>
      <c r="U226">
        <f t="shared" si="35"/>
        <v>0</v>
      </c>
      <c r="W226">
        <f t="shared" si="32"/>
        <v>1</v>
      </c>
    </row>
    <row r="227" spans="1:23" ht="32" hidden="1" x14ac:dyDescent="0.2">
      <c r="A227" t="s">
        <v>196</v>
      </c>
      <c r="B227" s="18">
        <v>12</v>
      </c>
      <c r="C227" s="18" t="str">
        <f t="shared" si="37"/>
        <v>BS2.12</v>
      </c>
      <c r="D227" s="160">
        <v>1</v>
      </c>
      <c r="E227" s="2"/>
      <c r="F227" s="2" t="s">
        <v>158</v>
      </c>
      <c r="G227" s="2">
        <f>INDEX([1]CAPS!$A:$A,MATCH(F:F,[1]CAPS!$H:$H,0))</f>
        <v>2987</v>
      </c>
      <c r="H227" s="112" t="s">
        <v>235</v>
      </c>
      <c r="I227" s="33" t="s">
        <v>239</v>
      </c>
      <c r="J227" s="107">
        <v>0</v>
      </c>
      <c r="K227" s="138">
        <v>2</v>
      </c>
      <c r="L227" s="107">
        <v>0</v>
      </c>
      <c r="M227" s="107" t="s">
        <v>276</v>
      </c>
      <c r="N227" s="107">
        <v>0</v>
      </c>
      <c r="O227" s="150">
        <v>0</v>
      </c>
      <c r="P227" s="107">
        <v>0</v>
      </c>
      <c r="Q227" s="107">
        <v>0</v>
      </c>
      <c r="S227">
        <f t="shared" si="33"/>
        <v>2</v>
      </c>
      <c r="T227" t="e">
        <f t="shared" si="34"/>
        <v>#VALUE!</v>
      </c>
      <c r="U227" t="e">
        <f t="shared" si="35"/>
        <v>#VALUE!</v>
      </c>
      <c r="W227">
        <f t="shared" si="32"/>
        <v>1</v>
      </c>
    </row>
    <row r="228" spans="1:23" ht="32" hidden="1" x14ac:dyDescent="0.2">
      <c r="A228" t="s">
        <v>196</v>
      </c>
      <c r="B228" s="18">
        <v>12</v>
      </c>
      <c r="C228" s="18" t="str">
        <f t="shared" si="37"/>
        <v>BS2.12</v>
      </c>
      <c r="D228" s="160">
        <v>1</v>
      </c>
      <c r="E228" s="2"/>
      <c r="F228" s="2" t="s">
        <v>135</v>
      </c>
      <c r="G228" s="2">
        <f>INDEX([1]CAPS!$A:$A,MATCH(F:F,[1]CAPS!$H:$H,0))</f>
        <v>7766</v>
      </c>
      <c r="H228" s="112" t="s">
        <v>236</v>
      </c>
      <c r="I228" s="33" t="s">
        <v>242</v>
      </c>
      <c r="J228" s="107">
        <v>0</v>
      </c>
      <c r="K228" s="138">
        <v>1</v>
      </c>
      <c r="L228" s="107">
        <v>0</v>
      </c>
      <c r="M228" s="107">
        <v>0</v>
      </c>
      <c r="N228" s="107">
        <v>0</v>
      </c>
      <c r="O228" s="150">
        <v>0</v>
      </c>
      <c r="P228" s="107">
        <v>0</v>
      </c>
      <c r="Q228" s="107">
        <v>0</v>
      </c>
      <c r="S228">
        <f t="shared" si="33"/>
        <v>1</v>
      </c>
      <c r="T228">
        <f t="shared" si="34"/>
        <v>1</v>
      </c>
      <c r="U228">
        <f t="shared" si="35"/>
        <v>0</v>
      </c>
      <c r="W228">
        <f t="shared" si="32"/>
        <v>1</v>
      </c>
    </row>
    <row r="229" spans="1:23" ht="16" hidden="1" x14ac:dyDescent="0.2">
      <c r="A229" t="s">
        <v>196</v>
      </c>
      <c r="B229" s="18">
        <v>12</v>
      </c>
      <c r="C229" s="18" t="str">
        <f t="shared" si="37"/>
        <v>BS2.12</v>
      </c>
      <c r="D229" s="160">
        <v>1</v>
      </c>
      <c r="E229" s="2"/>
      <c r="F229" s="2" t="s">
        <v>129</v>
      </c>
      <c r="G229" s="2">
        <f>INDEX([1]CAPS!$A:$A,MATCH(F:F,[1]CAPS!$H:$H,0))</f>
        <v>5532</v>
      </c>
      <c r="H229" s="112" t="s">
        <v>233</v>
      </c>
      <c r="I229" s="33" t="s">
        <v>238</v>
      </c>
      <c r="J229" s="107">
        <v>0</v>
      </c>
      <c r="K229" s="138">
        <v>12</v>
      </c>
      <c r="L229" s="107">
        <v>0</v>
      </c>
      <c r="M229" s="107" t="s">
        <v>276</v>
      </c>
      <c r="N229" s="107">
        <v>0</v>
      </c>
      <c r="O229" s="150" t="s">
        <v>276</v>
      </c>
      <c r="P229" s="107" t="s">
        <v>276</v>
      </c>
      <c r="Q229" s="107" t="s">
        <v>276</v>
      </c>
      <c r="S229">
        <f>SUM(J229:K229)</f>
        <v>12</v>
      </c>
      <c r="T229" t="e">
        <f t="shared" si="34"/>
        <v>#VALUE!</v>
      </c>
      <c r="U229" t="e">
        <f t="shared" si="35"/>
        <v>#VALUE!</v>
      </c>
      <c r="W229">
        <f t="shared" si="32"/>
        <v>1</v>
      </c>
    </row>
    <row r="230" spans="1:23" ht="32" hidden="1" x14ac:dyDescent="0.2">
      <c r="A230" t="s">
        <v>196</v>
      </c>
      <c r="B230" s="18">
        <v>12</v>
      </c>
      <c r="C230" s="18" t="str">
        <f t="shared" si="37"/>
        <v>BS2.12</v>
      </c>
      <c r="D230" s="160">
        <v>1</v>
      </c>
      <c r="E230" s="2"/>
      <c r="F230" s="2" t="s">
        <v>232</v>
      </c>
      <c r="G230" s="2">
        <f>INDEX([1]CAPS!$A:$A,MATCH(F:F,[1]CAPS!$H:$H,0))</f>
        <v>8875</v>
      </c>
      <c r="H230" s="112" t="s">
        <v>236</v>
      </c>
      <c r="I230" s="33" t="s">
        <v>239</v>
      </c>
      <c r="J230" s="107">
        <v>0</v>
      </c>
      <c r="K230" s="138">
        <v>0</v>
      </c>
      <c r="L230" s="107">
        <v>0</v>
      </c>
      <c r="M230" s="107">
        <v>0</v>
      </c>
      <c r="N230" s="107">
        <v>0</v>
      </c>
      <c r="O230" s="150">
        <v>2</v>
      </c>
      <c r="P230" s="107">
        <v>0</v>
      </c>
      <c r="Q230" s="107">
        <v>0</v>
      </c>
      <c r="S230">
        <f t="shared" si="33"/>
        <v>2</v>
      </c>
      <c r="T230" t="e">
        <f t="shared" si="34"/>
        <v>#DIV/0!</v>
      </c>
      <c r="U230" t="e">
        <f t="shared" si="35"/>
        <v>#DIV/0!</v>
      </c>
      <c r="W230">
        <f t="shared" si="32"/>
        <v>1</v>
      </c>
    </row>
    <row r="231" spans="1:23" ht="16" hidden="1" x14ac:dyDescent="0.2">
      <c r="A231" t="s">
        <v>196</v>
      </c>
      <c r="B231" s="18">
        <v>12</v>
      </c>
      <c r="C231" s="18" t="str">
        <f t="shared" si="37"/>
        <v>BS2.12</v>
      </c>
      <c r="D231" s="160">
        <v>1</v>
      </c>
      <c r="E231" s="2"/>
      <c r="F231" s="2" t="s">
        <v>131</v>
      </c>
      <c r="G231" s="2">
        <f>INDEX([1]CAPS!$A:$A,MATCH(F:F,[1]CAPS!$H:$H,0))</f>
        <v>2557</v>
      </c>
      <c r="H231" s="112" t="s">
        <v>233</v>
      </c>
      <c r="I231" s="33" t="s">
        <v>240</v>
      </c>
      <c r="J231" s="107">
        <v>0</v>
      </c>
      <c r="K231" s="138">
        <v>3</v>
      </c>
      <c r="L231" s="107">
        <v>0</v>
      </c>
      <c r="M231" s="107" t="s">
        <v>276</v>
      </c>
      <c r="N231" s="107">
        <v>0</v>
      </c>
      <c r="O231" s="150">
        <v>0</v>
      </c>
      <c r="P231" s="107">
        <v>0</v>
      </c>
      <c r="Q231" s="107">
        <v>0</v>
      </c>
      <c r="S231">
        <f t="shared" si="33"/>
        <v>3</v>
      </c>
      <c r="T231" t="e">
        <f t="shared" si="34"/>
        <v>#VALUE!</v>
      </c>
      <c r="U231" t="e">
        <f t="shared" si="35"/>
        <v>#VALUE!</v>
      </c>
      <c r="W231">
        <f t="shared" si="32"/>
        <v>1</v>
      </c>
    </row>
    <row r="232" spans="1:23" ht="16" hidden="1" x14ac:dyDescent="0.2">
      <c r="A232" t="s">
        <v>196</v>
      </c>
      <c r="B232" s="18">
        <v>12</v>
      </c>
      <c r="C232" s="18" t="str">
        <f t="shared" si="37"/>
        <v>BS2.12</v>
      </c>
      <c r="D232" s="160">
        <v>1</v>
      </c>
      <c r="E232" s="2"/>
      <c r="F232" s="2" t="s">
        <v>159</v>
      </c>
      <c r="G232" s="2">
        <f>INDEX([1]CAPS!$A:$A,MATCH(F:F,[1]CAPS!$H:$H,0))</f>
        <v>7138</v>
      </c>
      <c r="H232" s="112" t="s">
        <v>233</v>
      </c>
      <c r="I232" s="33" t="s">
        <v>240</v>
      </c>
      <c r="J232" s="107">
        <v>0</v>
      </c>
      <c r="K232" s="138">
        <v>3</v>
      </c>
      <c r="L232" s="107">
        <v>0</v>
      </c>
      <c r="M232" s="107" t="s">
        <v>276</v>
      </c>
      <c r="N232" s="107">
        <v>0</v>
      </c>
      <c r="O232" s="150" t="s">
        <v>276</v>
      </c>
      <c r="P232" s="107" t="s">
        <v>276</v>
      </c>
      <c r="Q232" s="107" t="s">
        <v>276</v>
      </c>
      <c r="S232">
        <f t="shared" ref="S232:S233" si="39">SUM(J232:K232)</f>
        <v>3</v>
      </c>
      <c r="T232" t="e">
        <f t="shared" si="34"/>
        <v>#VALUE!</v>
      </c>
      <c r="U232" t="e">
        <f t="shared" si="35"/>
        <v>#VALUE!</v>
      </c>
      <c r="W232">
        <f t="shared" si="32"/>
        <v>1</v>
      </c>
    </row>
    <row r="233" spans="1:23" ht="16" hidden="1" x14ac:dyDescent="0.2">
      <c r="A233" t="s">
        <v>196</v>
      </c>
      <c r="B233" s="18">
        <v>12</v>
      </c>
      <c r="C233" s="18" t="str">
        <f t="shared" si="37"/>
        <v>BS2.12</v>
      </c>
      <c r="D233" s="160">
        <v>1</v>
      </c>
      <c r="E233" s="2"/>
      <c r="F233" s="2" t="s">
        <v>228</v>
      </c>
      <c r="G233" s="2">
        <f>INDEX([1]CAPS!$A:$A,MATCH(F:F,[1]CAPS!$H:$H,0))</f>
        <v>7993</v>
      </c>
      <c r="H233" s="112" t="s">
        <v>233</v>
      </c>
      <c r="I233" s="33" t="s">
        <v>238</v>
      </c>
      <c r="J233" s="107">
        <v>0</v>
      </c>
      <c r="K233" s="138">
        <v>1</v>
      </c>
      <c r="L233" s="107">
        <v>0</v>
      </c>
      <c r="M233" s="107" t="s">
        <v>276</v>
      </c>
      <c r="N233" s="107">
        <v>0</v>
      </c>
      <c r="O233" s="150" t="s">
        <v>276</v>
      </c>
      <c r="P233" s="107" t="s">
        <v>276</v>
      </c>
      <c r="Q233" s="107" t="s">
        <v>276</v>
      </c>
      <c r="S233">
        <f t="shared" si="39"/>
        <v>1</v>
      </c>
      <c r="T233" t="e">
        <f t="shared" si="34"/>
        <v>#VALUE!</v>
      </c>
      <c r="U233" t="e">
        <f t="shared" si="35"/>
        <v>#VALUE!</v>
      </c>
      <c r="W233">
        <f t="shared" si="32"/>
        <v>1</v>
      </c>
    </row>
    <row r="234" spans="1:23" ht="16" hidden="1" x14ac:dyDescent="0.2">
      <c r="A234" t="s">
        <v>196</v>
      </c>
      <c r="B234" s="18">
        <v>13</v>
      </c>
      <c r="C234" s="18" t="str">
        <f t="shared" si="37"/>
        <v>BS2.13</v>
      </c>
      <c r="D234" s="160">
        <v>1</v>
      </c>
      <c r="E234" s="2"/>
      <c r="F234" s="2" t="s">
        <v>132</v>
      </c>
      <c r="G234" s="2">
        <f>INDEX([1]CAPS!$A:$A,MATCH(F:F,[1]CAPS!$H:$H,0))</f>
        <v>2469</v>
      </c>
      <c r="H234" s="112" t="s">
        <v>233</v>
      </c>
      <c r="I234" s="33" t="s">
        <v>238</v>
      </c>
      <c r="J234" s="107">
        <v>0</v>
      </c>
      <c r="K234" s="138">
        <v>5</v>
      </c>
      <c r="L234" s="107">
        <v>0</v>
      </c>
      <c r="M234" s="107">
        <v>0</v>
      </c>
      <c r="N234" s="107">
        <v>0</v>
      </c>
      <c r="O234" s="150">
        <v>0</v>
      </c>
      <c r="P234" s="107">
        <v>0</v>
      </c>
      <c r="Q234" s="107">
        <v>0</v>
      </c>
      <c r="S234">
        <f t="shared" si="33"/>
        <v>5</v>
      </c>
      <c r="T234">
        <f t="shared" si="34"/>
        <v>1</v>
      </c>
      <c r="U234">
        <f t="shared" si="35"/>
        <v>0</v>
      </c>
      <c r="W234">
        <f t="shared" si="32"/>
        <v>1</v>
      </c>
    </row>
    <row r="235" spans="1:23" ht="16" hidden="1" x14ac:dyDescent="0.2">
      <c r="A235" t="s">
        <v>196</v>
      </c>
      <c r="B235" s="18">
        <v>13</v>
      </c>
      <c r="C235" s="18" t="str">
        <f t="shared" si="37"/>
        <v>BS2.13</v>
      </c>
      <c r="D235" s="160">
        <v>1</v>
      </c>
      <c r="E235" s="2"/>
      <c r="F235" s="2" t="s">
        <v>139</v>
      </c>
      <c r="G235" s="2">
        <f>INDEX([1]CAPS!$A:$A,MATCH(F:F,[1]CAPS!$H:$H,0))</f>
        <v>6325</v>
      </c>
      <c r="H235" s="112" t="s">
        <v>234</v>
      </c>
      <c r="I235" s="33" t="s">
        <v>238</v>
      </c>
      <c r="J235" s="107">
        <v>0</v>
      </c>
      <c r="K235" s="138">
        <v>4</v>
      </c>
      <c r="L235" s="107">
        <v>0</v>
      </c>
      <c r="M235" s="107">
        <v>0</v>
      </c>
      <c r="N235" s="107">
        <v>0</v>
      </c>
      <c r="O235" s="150">
        <v>0</v>
      </c>
      <c r="P235" s="107">
        <v>0</v>
      </c>
      <c r="Q235" s="107">
        <v>0</v>
      </c>
      <c r="S235">
        <f t="shared" si="33"/>
        <v>4</v>
      </c>
      <c r="T235">
        <f t="shared" si="34"/>
        <v>1</v>
      </c>
      <c r="U235">
        <f t="shared" si="35"/>
        <v>0</v>
      </c>
      <c r="W235">
        <f t="shared" si="32"/>
        <v>1</v>
      </c>
    </row>
    <row r="236" spans="1:23" ht="32" hidden="1" x14ac:dyDescent="0.2">
      <c r="A236" t="s">
        <v>196</v>
      </c>
      <c r="B236" s="18">
        <v>13</v>
      </c>
      <c r="C236" s="18" t="str">
        <f t="shared" si="37"/>
        <v>BS2.13</v>
      </c>
      <c r="D236" s="160">
        <v>1</v>
      </c>
      <c r="E236" s="2"/>
      <c r="F236" s="2" t="s">
        <v>141</v>
      </c>
      <c r="G236" s="2">
        <f>INDEX([1]CAPS!$A:$A,MATCH(F:F,[1]CAPS!$H:$H,0))</f>
        <v>2445</v>
      </c>
      <c r="H236" s="112" t="s">
        <v>234</v>
      </c>
      <c r="I236" s="33" t="s">
        <v>238</v>
      </c>
      <c r="J236" s="107">
        <v>0</v>
      </c>
      <c r="K236" s="138">
        <v>4</v>
      </c>
      <c r="L236" s="107">
        <v>0</v>
      </c>
      <c r="M236" s="107">
        <v>0</v>
      </c>
      <c r="N236" s="107">
        <v>0</v>
      </c>
      <c r="O236" s="150">
        <v>0</v>
      </c>
      <c r="P236" s="107">
        <v>0</v>
      </c>
      <c r="Q236" s="107">
        <v>0</v>
      </c>
      <c r="S236">
        <f t="shared" si="33"/>
        <v>4</v>
      </c>
      <c r="T236">
        <f t="shared" si="34"/>
        <v>1</v>
      </c>
      <c r="U236">
        <f t="shared" si="35"/>
        <v>0</v>
      </c>
      <c r="W236">
        <f t="shared" si="32"/>
        <v>1</v>
      </c>
    </row>
    <row r="237" spans="1:23" ht="32" hidden="1" x14ac:dyDescent="0.2">
      <c r="A237" t="s">
        <v>196</v>
      </c>
      <c r="B237" s="18">
        <v>13</v>
      </c>
      <c r="C237" s="18" t="str">
        <f t="shared" si="37"/>
        <v>BS2.13</v>
      </c>
      <c r="D237" s="160">
        <v>1</v>
      </c>
      <c r="E237" s="2"/>
      <c r="F237" s="2" t="s">
        <v>158</v>
      </c>
      <c r="G237" s="2">
        <f>INDEX([1]CAPS!$A:$A,MATCH(F:F,[1]CAPS!$H:$H,0))</f>
        <v>2987</v>
      </c>
      <c r="H237" s="112" t="s">
        <v>235</v>
      </c>
      <c r="I237" s="33" t="s">
        <v>239</v>
      </c>
      <c r="J237" s="107">
        <v>0</v>
      </c>
      <c r="K237" s="138">
        <v>26</v>
      </c>
      <c r="L237" s="107">
        <v>0</v>
      </c>
      <c r="M237" s="107" t="s">
        <v>276</v>
      </c>
      <c r="N237" s="107">
        <v>0</v>
      </c>
      <c r="O237" s="150">
        <v>0</v>
      </c>
      <c r="P237" s="107">
        <v>0</v>
      </c>
      <c r="Q237" s="107">
        <v>0</v>
      </c>
      <c r="S237">
        <f t="shared" si="33"/>
        <v>26</v>
      </c>
      <c r="T237" t="e">
        <f t="shared" si="34"/>
        <v>#VALUE!</v>
      </c>
      <c r="U237" t="e">
        <f t="shared" si="35"/>
        <v>#VALUE!</v>
      </c>
      <c r="W237">
        <f t="shared" si="32"/>
        <v>1</v>
      </c>
    </row>
    <row r="238" spans="1:23" ht="16" hidden="1" x14ac:dyDescent="0.2">
      <c r="A238" t="s">
        <v>196</v>
      </c>
      <c r="B238" s="18">
        <v>13</v>
      </c>
      <c r="C238" s="18" t="str">
        <f t="shared" si="37"/>
        <v>BS2.13</v>
      </c>
      <c r="D238" s="160">
        <v>1</v>
      </c>
      <c r="E238" s="2"/>
      <c r="F238" s="2" t="s">
        <v>129</v>
      </c>
      <c r="G238" s="2">
        <f>INDEX([1]CAPS!$A:$A,MATCH(F:F,[1]CAPS!$H:$H,0))</f>
        <v>5532</v>
      </c>
      <c r="H238" s="112" t="s">
        <v>233</v>
      </c>
      <c r="I238" s="33" t="s">
        <v>238</v>
      </c>
      <c r="J238" s="107">
        <v>0</v>
      </c>
      <c r="K238" s="138">
        <v>13</v>
      </c>
      <c r="L238" s="107">
        <v>0</v>
      </c>
      <c r="M238" s="107" t="s">
        <v>276</v>
      </c>
      <c r="N238" s="107">
        <v>0</v>
      </c>
      <c r="O238" s="150" t="s">
        <v>276</v>
      </c>
      <c r="P238" s="107" t="s">
        <v>276</v>
      </c>
      <c r="Q238" s="107" t="s">
        <v>276</v>
      </c>
      <c r="S238">
        <f>SUM(J238:K238)</f>
        <v>13</v>
      </c>
      <c r="T238" t="e">
        <f t="shared" si="34"/>
        <v>#VALUE!</v>
      </c>
      <c r="U238" t="e">
        <f t="shared" si="35"/>
        <v>#VALUE!</v>
      </c>
      <c r="W238">
        <f t="shared" si="32"/>
        <v>1</v>
      </c>
    </row>
    <row r="239" spans="1:23" ht="16" hidden="1" x14ac:dyDescent="0.2">
      <c r="A239" t="s">
        <v>196</v>
      </c>
      <c r="B239" s="18">
        <v>13</v>
      </c>
      <c r="C239" s="18" t="str">
        <f t="shared" si="37"/>
        <v>BS2.13</v>
      </c>
      <c r="D239" s="160">
        <v>1</v>
      </c>
      <c r="E239" s="2"/>
      <c r="F239" s="2" t="s">
        <v>131</v>
      </c>
      <c r="G239" s="2">
        <f>INDEX([1]CAPS!$A:$A,MATCH(F:F,[1]CAPS!$H:$H,0))</f>
        <v>2557</v>
      </c>
      <c r="H239" s="112" t="s">
        <v>233</v>
      </c>
      <c r="I239" s="33" t="s">
        <v>240</v>
      </c>
      <c r="J239" s="107">
        <v>0</v>
      </c>
      <c r="K239" s="138">
        <v>9</v>
      </c>
      <c r="L239" s="107">
        <v>0</v>
      </c>
      <c r="M239" s="107" t="s">
        <v>276</v>
      </c>
      <c r="N239" s="107">
        <v>2</v>
      </c>
      <c r="O239" s="150">
        <v>0</v>
      </c>
      <c r="P239" s="107">
        <v>0</v>
      </c>
      <c r="Q239" s="107">
        <v>0</v>
      </c>
      <c r="S239">
        <f t="shared" si="33"/>
        <v>9</v>
      </c>
      <c r="T239" t="e">
        <f t="shared" si="34"/>
        <v>#VALUE!</v>
      </c>
      <c r="U239" t="e">
        <f t="shared" si="35"/>
        <v>#VALUE!</v>
      </c>
      <c r="W239">
        <f t="shared" si="32"/>
        <v>1</v>
      </c>
    </row>
    <row r="240" spans="1:23" ht="16" hidden="1" x14ac:dyDescent="0.2">
      <c r="A240" t="s">
        <v>196</v>
      </c>
      <c r="B240" s="18">
        <v>13</v>
      </c>
      <c r="C240" s="18" t="str">
        <f t="shared" si="37"/>
        <v>BS2.13</v>
      </c>
      <c r="D240" s="160">
        <v>1</v>
      </c>
      <c r="E240" s="2"/>
      <c r="F240" s="2" t="s">
        <v>228</v>
      </c>
      <c r="G240" s="2">
        <f>INDEX([1]CAPS!$A:$A,MATCH(F:F,[1]CAPS!$H:$H,0))</f>
        <v>7993</v>
      </c>
      <c r="H240" s="112" t="s">
        <v>233</v>
      </c>
      <c r="I240" s="33" t="s">
        <v>238</v>
      </c>
      <c r="J240" s="107">
        <v>0</v>
      </c>
      <c r="K240" s="138">
        <v>4</v>
      </c>
      <c r="L240" s="107">
        <v>0</v>
      </c>
      <c r="M240" s="107" t="s">
        <v>276</v>
      </c>
      <c r="N240" s="107">
        <v>0</v>
      </c>
      <c r="O240" s="150" t="s">
        <v>276</v>
      </c>
      <c r="P240" s="107" t="s">
        <v>276</v>
      </c>
      <c r="Q240" s="107" t="s">
        <v>276</v>
      </c>
      <c r="S240">
        <f>SUM(J240:K240)</f>
        <v>4</v>
      </c>
      <c r="T240" t="e">
        <f t="shared" si="34"/>
        <v>#VALUE!</v>
      </c>
      <c r="U240" t="e">
        <f t="shared" si="35"/>
        <v>#VALUE!</v>
      </c>
      <c r="W240">
        <f t="shared" si="32"/>
        <v>1</v>
      </c>
    </row>
    <row r="241" spans="1:23" ht="16" hidden="1" x14ac:dyDescent="0.2">
      <c r="A241" t="s">
        <v>196</v>
      </c>
      <c r="B241" s="18">
        <v>14</v>
      </c>
      <c r="C241" s="18" t="str">
        <f t="shared" si="37"/>
        <v>BS2.14</v>
      </c>
      <c r="D241" s="160">
        <v>1</v>
      </c>
      <c r="E241" s="2"/>
      <c r="F241" s="2" t="s">
        <v>132</v>
      </c>
      <c r="G241" s="2">
        <f>INDEX([1]CAPS!$A:$A,MATCH(F:F,[1]CAPS!$H:$H,0))</f>
        <v>2469</v>
      </c>
      <c r="H241" s="112" t="s">
        <v>233</v>
      </c>
      <c r="I241" s="33" t="s">
        <v>238</v>
      </c>
      <c r="J241" s="107">
        <v>0</v>
      </c>
      <c r="K241" s="138">
        <v>3</v>
      </c>
      <c r="L241" s="107">
        <v>0</v>
      </c>
      <c r="M241" s="107">
        <v>0</v>
      </c>
      <c r="N241" s="107">
        <v>0</v>
      </c>
      <c r="O241" s="150">
        <v>0</v>
      </c>
      <c r="P241" s="107">
        <v>0</v>
      </c>
      <c r="Q241" s="107">
        <v>0</v>
      </c>
      <c r="S241">
        <f t="shared" si="33"/>
        <v>3</v>
      </c>
      <c r="T241">
        <f t="shared" si="34"/>
        <v>1</v>
      </c>
      <c r="U241">
        <f t="shared" si="35"/>
        <v>0</v>
      </c>
      <c r="W241">
        <f t="shared" si="32"/>
        <v>1</v>
      </c>
    </row>
    <row r="242" spans="1:23" ht="32" hidden="1" x14ac:dyDescent="0.2">
      <c r="A242" t="s">
        <v>196</v>
      </c>
      <c r="B242" s="18">
        <v>14</v>
      </c>
      <c r="C242" s="18" t="str">
        <f t="shared" si="37"/>
        <v>BS2.14</v>
      </c>
      <c r="D242" s="160">
        <v>1</v>
      </c>
      <c r="E242" s="2"/>
      <c r="F242" s="2" t="s">
        <v>141</v>
      </c>
      <c r="G242" s="2">
        <f>INDEX([1]CAPS!$A:$A,MATCH(F:F,[1]CAPS!$H:$H,0))</f>
        <v>2445</v>
      </c>
      <c r="H242" s="112" t="s">
        <v>234</v>
      </c>
      <c r="I242" s="33" t="s">
        <v>238</v>
      </c>
      <c r="J242" s="107">
        <v>0</v>
      </c>
      <c r="K242" s="138">
        <v>5</v>
      </c>
      <c r="L242" s="107">
        <v>0</v>
      </c>
      <c r="M242" s="107">
        <v>0</v>
      </c>
      <c r="N242" s="107">
        <v>0</v>
      </c>
      <c r="O242" s="150">
        <v>0</v>
      </c>
      <c r="P242" s="107">
        <v>0</v>
      </c>
      <c r="Q242" s="107">
        <v>0</v>
      </c>
      <c r="S242">
        <f t="shared" si="33"/>
        <v>5</v>
      </c>
      <c r="T242">
        <f t="shared" si="34"/>
        <v>1</v>
      </c>
      <c r="U242">
        <f t="shared" si="35"/>
        <v>0</v>
      </c>
      <c r="W242">
        <f t="shared" si="32"/>
        <v>1</v>
      </c>
    </row>
    <row r="243" spans="1:23" ht="16" hidden="1" x14ac:dyDescent="0.2">
      <c r="A243" t="s">
        <v>196</v>
      </c>
      <c r="B243" s="18">
        <v>14</v>
      </c>
      <c r="C243" s="18" t="str">
        <f t="shared" si="37"/>
        <v>BS2.14</v>
      </c>
      <c r="D243" s="160">
        <v>1</v>
      </c>
      <c r="E243" s="2"/>
      <c r="F243" s="2" t="s">
        <v>139</v>
      </c>
      <c r="G243" s="2">
        <f>INDEX([1]CAPS!$A:$A,MATCH(F:F,[1]CAPS!$H:$H,0))</f>
        <v>6325</v>
      </c>
      <c r="H243" s="112" t="s">
        <v>234</v>
      </c>
      <c r="I243" s="33" t="s">
        <v>238</v>
      </c>
      <c r="J243" s="107">
        <v>0</v>
      </c>
      <c r="K243" s="138">
        <v>4</v>
      </c>
      <c r="L243" s="107">
        <v>0</v>
      </c>
      <c r="M243" s="107">
        <v>0</v>
      </c>
      <c r="N243" s="107">
        <v>0</v>
      </c>
      <c r="O243" s="150">
        <v>0</v>
      </c>
      <c r="P243" s="107">
        <v>0</v>
      </c>
      <c r="Q243" s="107">
        <v>0</v>
      </c>
      <c r="S243">
        <f t="shared" si="33"/>
        <v>4</v>
      </c>
      <c r="T243">
        <f t="shared" si="34"/>
        <v>1</v>
      </c>
      <c r="U243">
        <f t="shared" si="35"/>
        <v>0</v>
      </c>
      <c r="W243">
        <f t="shared" si="32"/>
        <v>1</v>
      </c>
    </row>
    <row r="244" spans="1:23" ht="32" hidden="1" x14ac:dyDescent="0.2">
      <c r="A244" t="s">
        <v>196</v>
      </c>
      <c r="B244" s="18">
        <v>14</v>
      </c>
      <c r="C244" s="18" t="str">
        <f t="shared" si="37"/>
        <v>BS2.14</v>
      </c>
      <c r="D244" s="160">
        <v>1</v>
      </c>
      <c r="E244" s="2"/>
      <c r="F244" s="2" t="s">
        <v>229</v>
      </c>
      <c r="G244" s="2">
        <f>INDEX([1]CAPS!$A:$A,MATCH(F:F,[1]CAPS!$H:$H,0))</f>
        <v>3997</v>
      </c>
      <c r="H244" s="112" t="s">
        <v>236</v>
      </c>
      <c r="I244" s="33" t="s">
        <v>239</v>
      </c>
      <c r="J244" s="107">
        <v>0</v>
      </c>
      <c r="K244" s="138">
        <v>11</v>
      </c>
      <c r="L244" s="107">
        <v>0</v>
      </c>
      <c r="M244" s="107">
        <v>0</v>
      </c>
      <c r="N244" s="107">
        <v>0</v>
      </c>
      <c r="O244" s="150">
        <v>0</v>
      </c>
      <c r="P244" s="107">
        <v>0</v>
      </c>
      <c r="Q244" s="107">
        <v>0</v>
      </c>
      <c r="S244">
        <f t="shared" si="33"/>
        <v>11</v>
      </c>
      <c r="T244">
        <f t="shared" si="34"/>
        <v>1</v>
      </c>
      <c r="U244">
        <f t="shared" si="35"/>
        <v>0</v>
      </c>
      <c r="W244">
        <f t="shared" si="32"/>
        <v>1</v>
      </c>
    </row>
    <row r="245" spans="1:23" ht="32" hidden="1" x14ac:dyDescent="0.2">
      <c r="A245" t="s">
        <v>196</v>
      </c>
      <c r="B245" s="18">
        <v>14</v>
      </c>
      <c r="C245" s="18" t="str">
        <f t="shared" si="37"/>
        <v>BS2.14</v>
      </c>
      <c r="D245" s="160">
        <v>1</v>
      </c>
      <c r="E245" s="2"/>
      <c r="F245" s="2" t="s">
        <v>158</v>
      </c>
      <c r="G245" s="2">
        <f>INDEX([1]CAPS!$A:$A,MATCH(F:F,[1]CAPS!$H:$H,0))</f>
        <v>2987</v>
      </c>
      <c r="H245" s="112" t="s">
        <v>235</v>
      </c>
      <c r="I245" s="33" t="s">
        <v>239</v>
      </c>
      <c r="J245" s="107">
        <v>0</v>
      </c>
      <c r="K245" s="138">
        <v>4</v>
      </c>
      <c r="L245" s="107">
        <v>0</v>
      </c>
      <c r="M245" s="107" t="s">
        <v>276</v>
      </c>
      <c r="N245" s="107">
        <v>0</v>
      </c>
      <c r="O245" s="150">
        <v>0</v>
      </c>
      <c r="P245" s="107">
        <v>0</v>
      </c>
      <c r="Q245" s="107">
        <v>0</v>
      </c>
      <c r="S245">
        <f t="shared" si="33"/>
        <v>4</v>
      </c>
      <c r="T245" t="e">
        <f t="shared" si="34"/>
        <v>#VALUE!</v>
      </c>
      <c r="U245" t="e">
        <f t="shared" si="35"/>
        <v>#VALUE!</v>
      </c>
      <c r="W245">
        <f t="shared" si="32"/>
        <v>1</v>
      </c>
    </row>
    <row r="246" spans="1:23" ht="32" hidden="1" x14ac:dyDescent="0.2">
      <c r="A246" t="s">
        <v>196</v>
      </c>
      <c r="B246" s="18">
        <v>14</v>
      </c>
      <c r="C246" s="18" t="str">
        <f t="shared" si="37"/>
        <v>BS2.14</v>
      </c>
      <c r="D246" s="160">
        <v>1</v>
      </c>
      <c r="E246" s="2"/>
      <c r="F246" s="2" t="s">
        <v>232</v>
      </c>
      <c r="G246" s="2">
        <f>INDEX([1]CAPS!$A:$A,MATCH(F:F,[1]CAPS!$H:$H,0))</f>
        <v>8875</v>
      </c>
      <c r="H246" s="112" t="s">
        <v>236</v>
      </c>
      <c r="I246" s="33" t="s">
        <v>239</v>
      </c>
      <c r="J246" s="107">
        <v>0</v>
      </c>
      <c r="K246" s="138">
        <v>0</v>
      </c>
      <c r="L246" s="107">
        <v>0</v>
      </c>
      <c r="M246" s="107">
        <v>0</v>
      </c>
      <c r="N246" s="107">
        <v>0</v>
      </c>
      <c r="O246" s="150">
        <v>5</v>
      </c>
      <c r="P246" s="107">
        <v>0</v>
      </c>
      <c r="Q246" s="107">
        <v>0</v>
      </c>
      <c r="S246">
        <f t="shared" si="33"/>
        <v>5</v>
      </c>
      <c r="T246" t="e">
        <f t="shared" si="34"/>
        <v>#DIV/0!</v>
      </c>
      <c r="U246" t="e">
        <f t="shared" si="35"/>
        <v>#DIV/0!</v>
      </c>
      <c r="W246">
        <f t="shared" si="32"/>
        <v>1</v>
      </c>
    </row>
    <row r="247" spans="1:23" ht="32" hidden="1" x14ac:dyDescent="0.2">
      <c r="A247" t="s">
        <v>196</v>
      </c>
      <c r="B247" s="18">
        <v>14</v>
      </c>
      <c r="C247" s="18" t="str">
        <f t="shared" si="37"/>
        <v>BS2.14</v>
      </c>
      <c r="D247" s="160">
        <v>1</v>
      </c>
      <c r="E247" s="2"/>
      <c r="F247" s="2" t="s">
        <v>135</v>
      </c>
      <c r="G247" s="2">
        <f>INDEX([1]CAPS!$A:$A,MATCH(F:F,[1]CAPS!$H:$H,0))</f>
        <v>7766</v>
      </c>
      <c r="H247" s="112" t="s">
        <v>236</v>
      </c>
      <c r="I247" s="33" t="s">
        <v>242</v>
      </c>
      <c r="J247" s="107">
        <v>0</v>
      </c>
      <c r="K247" s="138">
        <v>1</v>
      </c>
      <c r="L247" s="107">
        <v>0</v>
      </c>
      <c r="M247" s="107">
        <v>0</v>
      </c>
      <c r="N247" s="107">
        <v>0</v>
      </c>
      <c r="O247" s="150">
        <v>0</v>
      </c>
      <c r="P247" s="107">
        <v>0</v>
      </c>
      <c r="Q247" s="107">
        <v>0</v>
      </c>
      <c r="S247">
        <f t="shared" si="33"/>
        <v>1</v>
      </c>
      <c r="T247">
        <f t="shared" si="34"/>
        <v>1</v>
      </c>
      <c r="U247">
        <f t="shared" si="35"/>
        <v>0</v>
      </c>
      <c r="W247">
        <f t="shared" si="32"/>
        <v>1</v>
      </c>
    </row>
    <row r="248" spans="1:23" ht="16" hidden="1" x14ac:dyDescent="0.2">
      <c r="A248" t="s">
        <v>196</v>
      </c>
      <c r="B248" s="18">
        <v>14</v>
      </c>
      <c r="C248" s="18" t="str">
        <f t="shared" si="37"/>
        <v>BS2.14</v>
      </c>
      <c r="D248" s="160">
        <v>1</v>
      </c>
      <c r="E248" s="2"/>
      <c r="F248" s="2" t="s">
        <v>129</v>
      </c>
      <c r="G248" s="2">
        <f>INDEX([1]CAPS!$A:$A,MATCH(F:F,[1]CAPS!$H:$H,0))</f>
        <v>5532</v>
      </c>
      <c r="H248" s="112" t="s">
        <v>233</v>
      </c>
      <c r="I248" s="33" t="s">
        <v>238</v>
      </c>
      <c r="J248" s="107">
        <v>0</v>
      </c>
      <c r="K248" s="138">
        <v>7</v>
      </c>
      <c r="L248" s="107">
        <v>0</v>
      </c>
      <c r="M248" s="107" t="s">
        <v>276</v>
      </c>
      <c r="N248" s="107">
        <v>0</v>
      </c>
      <c r="O248" s="150" t="s">
        <v>276</v>
      </c>
      <c r="P248" s="107" t="s">
        <v>276</v>
      </c>
      <c r="Q248" s="107" t="s">
        <v>276</v>
      </c>
      <c r="S248">
        <f>SUM(J248:K248)</f>
        <v>7</v>
      </c>
      <c r="T248" t="e">
        <f t="shared" si="34"/>
        <v>#VALUE!</v>
      </c>
      <c r="U248" t="e">
        <f t="shared" si="35"/>
        <v>#VALUE!</v>
      </c>
      <c r="W248">
        <f t="shared" si="32"/>
        <v>1</v>
      </c>
    </row>
    <row r="249" spans="1:23" ht="16" hidden="1" x14ac:dyDescent="0.2">
      <c r="A249" t="s">
        <v>196</v>
      </c>
      <c r="B249" s="18">
        <v>14</v>
      </c>
      <c r="C249" s="18" t="str">
        <f t="shared" si="37"/>
        <v>BS2.14</v>
      </c>
      <c r="D249" s="160">
        <v>1</v>
      </c>
      <c r="E249" s="2"/>
      <c r="F249" s="2" t="s">
        <v>131</v>
      </c>
      <c r="G249" s="2">
        <f>INDEX([1]CAPS!$A:$A,MATCH(F:F,[1]CAPS!$H:$H,0))</f>
        <v>2557</v>
      </c>
      <c r="H249" s="112" t="s">
        <v>233</v>
      </c>
      <c r="I249" s="33" t="s">
        <v>240</v>
      </c>
      <c r="J249" s="107">
        <v>0</v>
      </c>
      <c r="K249" s="138">
        <v>1</v>
      </c>
      <c r="L249" s="107">
        <v>0</v>
      </c>
      <c r="M249" s="107" t="s">
        <v>276</v>
      </c>
      <c r="N249" s="107">
        <v>0</v>
      </c>
      <c r="O249" s="150">
        <v>0</v>
      </c>
      <c r="P249" s="107">
        <v>0</v>
      </c>
      <c r="Q249" s="107">
        <v>0</v>
      </c>
      <c r="S249">
        <f t="shared" si="33"/>
        <v>1</v>
      </c>
      <c r="T249" t="e">
        <f t="shared" si="34"/>
        <v>#VALUE!</v>
      </c>
      <c r="U249" t="e">
        <f t="shared" si="35"/>
        <v>#VALUE!</v>
      </c>
      <c r="W249">
        <f t="shared" si="32"/>
        <v>1</v>
      </c>
    </row>
    <row r="250" spans="1:23" ht="16" hidden="1" x14ac:dyDescent="0.2">
      <c r="A250" t="s">
        <v>196</v>
      </c>
      <c r="B250" s="18">
        <v>15</v>
      </c>
      <c r="C250" s="18" t="str">
        <f t="shared" si="37"/>
        <v>BS2.15</v>
      </c>
      <c r="D250" s="160">
        <v>1</v>
      </c>
      <c r="E250" s="2"/>
      <c r="F250" s="2" t="s">
        <v>132</v>
      </c>
      <c r="G250" s="2">
        <f>INDEX([1]CAPS!$A:$A,MATCH(F:F,[1]CAPS!$H:$H,0))</f>
        <v>2469</v>
      </c>
      <c r="H250" s="112" t="s">
        <v>233</v>
      </c>
      <c r="I250" s="33" t="s">
        <v>238</v>
      </c>
      <c r="J250" s="107">
        <v>0</v>
      </c>
      <c r="K250" s="138">
        <v>4</v>
      </c>
      <c r="L250" s="107">
        <v>0</v>
      </c>
      <c r="M250" s="107">
        <v>0</v>
      </c>
      <c r="N250" s="107">
        <v>0</v>
      </c>
      <c r="O250" s="150">
        <v>0</v>
      </c>
      <c r="P250" s="107">
        <v>0</v>
      </c>
      <c r="Q250" s="107">
        <v>0</v>
      </c>
      <c r="S250">
        <f t="shared" si="33"/>
        <v>4</v>
      </c>
      <c r="T250">
        <f t="shared" si="34"/>
        <v>1</v>
      </c>
      <c r="U250">
        <f t="shared" si="35"/>
        <v>0</v>
      </c>
      <c r="W250">
        <f t="shared" si="32"/>
        <v>1</v>
      </c>
    </row>
    <row r="251" spans="1:23" ht="32" hidden="1" x14ac:dyDescent="0.2">
      <c r="A251" t="s">
        <v>196</v>
      </c>
      <c r="B251" s="18">
        <v>15</v>
      </c>
      <c r="C251" s="18" t="str">
        <f t="shared" si="37"/>
        <v>BS2.15</v>
      </c>
      <c r="D251" s="160">
        <v>1</v>
      </c>
      <c r="E251" s="2"/>
      <c r="F251" s="2" t="s">
        <v>141</v>
      </c>
      <c r="G251" s="2">
        <f>INDEX([1]CAPS!$A:$A,MATCH(F:F,[1]CAPS!$H:$H,0))</f>
        <v>2445</v>
      </c>
      <c r="H251" s="112" t="s">
        <v>234</v>
      </c>
      <c r="I251" s="33" t="s">
        <v>238</v>
      </c>
      <c r="J251" s="107">
        <v>0</v>
      </c>
      <c r="K251" s="138">
        <v>6</v>
      </c>
      <c r="L251" s="107">
        <v>0</v>
      </c>
      <c r="M251" s="107">
        <v>0</v>
      </c>
      <c r="N251" s="107">
        <v>0</v>
      </c>
      <c r="O251" s="150">
        <v>0</v>
      </c>
      <c r="P251" s="107">
        <v>0</v>
      </c>
      <c r="Q251" s="107">
        <v>0</v>
      </c>
      <c r="S251">
        <f t="shared" si="33"/>
        <v>6</v>
      </c>
      <c r="T251">
        <f t="shared" si="34"/>
        <v>1</v>
      </c>
      <c r="U251">
        <f t="shared" si="35"/>
        <v>0</v>
      </c>
      <c r="W251">
        <f t="shared" si="32"/>
        <v>1</v>
      </c>
    </row>
    <row r="252" spans="1:23" ht="16" hidden="1" x14ac:dyDescent="0.2">
      <c r="A252" t="s">
        <v>196</v>
      </c>
      <c r="B252" s="18">
        <v>15</v>
      </c>
      <c r="C252" s="18" t="str">
        <f t="shared" si="37"/>
        <v>BS2.15</v>
      </c>
      <c r="D252" s="160">
        <v>1</v>
      </c>
      <c r="E252" s="2"/>
      <c r="F252" s="2" t="s">
        <v>139</v>
      </c>
      <c r="G252" s="2">
        <f>INDEX([1]CAPS!$A:$A,MATCH(F:F,[1]CAPS!$H:$H,0))</f>
        <v>6325</v>
      </c>
      <c r="H252" s="112" t="s">
        <v>234</v>
      </c>
      <c r="I252" s="33" t="s">
        <v>238</v>
      </c>
      <c r="J252" s="107">
        <v>0</v>
      </c>
      <c r="K252" s="138">
        <v>3</v>
      </c>
      <c r="L252" s="107">
        <v>0</v>
      </c>
      <c r="M252" s="107">
        <v>0</v>
      </c>
      <c r="N252" s="107">
        <v>0</v>
      </c>
      <c r="O252" s="150">
        <v>0</v>
      </c>
      <c r="P252" s="107">
        <v>0</v>
      </c>
      <c r="Q252" s="107">
        <v>0</v>
      </c>
      <c r="S252">
        <f t="shared" si="33"/>
        <v>3</v>
      </c>
      <c r="T252">
        <f t="shared" si="34"/>
        <v>1</v>
      </c>
      <c r="U252">
        <f t="shared" si="35"/>
        <v>0</v>
      </c>
      <c r="W252">
        <f t="shared" si="32"/>
        <v>1</v>
      </c>
    </row>
    <row r="253" spans="1:23" ht="32" hidden="1" x14ac:dyDescent="0.2">
      <c r="A253" t="s">
        <v>196</v>
      </c>
      <c r="B253" s="18">
        <v>15</v>
      </c>
      <c r="C253" s="18" t="str">
        <f t="shared" si="37"/>
        <v>BS2.15</v>
      </c>
      <c r="D253" s="160">
        <v>1</v>
      </c>
      <c r="E253" s="2"/>
      <c r="F253" s="2" t="s">
        <v>229</v>
      </c>
      <c r="G253" s="2">
        <f>INDEX([1]CAPS!$A:$A,MATCH(F:F,[1]CAPS!$H:$H,0))</f>
        <v>3997</v>
      </c>
      <c r="H253" s="112" t="s">
        <v>236</v>
      </c>
      <c r="I253" s="33" t="s">
        <v>239</v>
      </c>
      <c r="J253" s="107">
        <v>0</v>
      </c>
      <c r="K253" s="138">
        <v>9</v>
      </c>
      <c r="L253" s="107">
        <v>0</v>
      </c>
      <c r="M253" s="107">
        <v>0</v>
      </c>
      <c r="N253" s="107">
        <v>0</v>
      </c>
      <c r="O253" s="150">
        <v>0</v>
      </c>
      <c r="P253" s="107">
        <v>0</v>
      </c>
      <c r="Q253" s="107">
        <v>0</v>
      </c>
      <c r="S253">
        <f t="shared" si="33"/>
        <v>9</v>
      </c>
      <c r="T253">
        <f t="shared" si="34"/>
        <v>1</v>
      </c>
      <c r="U253">
        <f t="shared" si="35"/>
        <v>0</v>
      </c>
      <c r="W253">
        <f t="shared" si="32"/>
        <v>1</v>
      </c>
    </row>
    <row r="254" spans="1:23" ht="32" hidden="1" x14ac:dyDescent="0.2">
      <c r="A254" t="s">
        <v>196</v>
      </c>
      <c r="B254" s="18">
        <v>15</v>
      </c>
      <c r="C254" s="18" t="str">
        <f t="shared" si="37"/>
        <v>BS2.15</v>
      </c>
      <c r="D254" s="160">
        <v>1</v>
      </c>
      <c r="E254" s="2"/>
      <c r="F254" s="2" t="s">
        <v>158</v>
      </c>
      <c r="G254" s="2">
        <f>INDEX([1]CAPS!$A:$A,MATCH(F:F,[1]CAPS!$H:$H,0))</f>
        <v>2987</v>
      </c>
      <c r="H254" s="112" t="s">
        <v>235</v>
      </c>
      <c r="I254" s="33" t="s">
        <v>239</v>
      </c>
      <c r="J254" s="107">
        <v>0</v>
      </c>
      <c r="K254" s="138">
        <v>1</v>
      </c>
      <c r="L254" s="107">
        <v>0</v>
      </c>
      <c r="M254" s="107" t="s">
        <v>276</v>
      </c>
      <c r="N254" s="107">
        <v>0</v>
      </c>
      <c r="O254" s="150">
        <v>0</v>
      </c>
      <c r="P254" s="107">
        <v>0</v>
      </c>
      <c r="Q254" s="107">
        <v>0</v>
      </c>
      <c r="S254">
        <f t="shared" si="33"/>
        <v>1</v>
      </c>
      <c r="T254" t="e">
        <f t="shared" si="34"/>
        <v>#VALUE!</v>
      </c>
      <c r="U254" t="e">
        <f t="shared" si="35"/>
        <v>#VALUE!</v>
      </c>
      <c r="W254">
        <f t="shared" si="32"/>
        <v>1</v>
      </c>
    </row>
    <row r="255" spans="1:23" ht="16" hidden="1" x14ac:dyDescent="0.2">
      <c r="A255" t="s">
        <v>196</v>
      </c>
      <c r="B255" s="18">
        <v>15</v>
      </c>
      <c r="C255" s="18" t="str">
        <f t="shared" si="37"/>
        <v>BS2.15</v>
      </c>
      <c r="D255" s="160">
        <v>1</v>
      </c>
      <c r="E255" s="2"/>
      <c r="F255" s="2" t="s">
        <v>159</v>
      </c>
      <c r="G255" s="2">
        <f>INDEX([1]CAPS!$A:$A,MATCH(F:F,[1]CAPS!$H:$H,0))</f>
        <v>7138</v>
      </c>
      <c r="H255" s="112" t="s">
        <v>233</v>
      </c>
      <c r="I255" s="33" t="s">
        <v>240</v>
      </c>
      <c r="J255" s="107">
        <v>0</v>
      </c>
      <c r="K255" s="138">
        <v>3</v>
      </c>
      <c r="L255" s="107">
        <v>0</v>
      </c>
      <c r="M255" s="107" t="s">
        <v>276</v>
      </c>
      <c r="N255" s="107">
        <v>0</v>
      </c>
      <c r="O255" s="150" t="s">
        <v>276</v>
      </c>
      <c r="P255" s="107" t="s">
        <v>276</v>
      </c>
      <c r="Q255" s="107" t="s">
        <v>276</v>
      </c>
      <c r="S255">
        <f t="shared" ref="S255:S257" si="40">SUM(J255:K255)</f>
        <v>3</v>
      </c>
      <c r="T255" t="e">
        <f t="shared" si="34"/>
        <v>#VALUE!</v>
      </c>
      <c r="U255" t="e">
        <f t="shared" si="35"/>
        <v>#VALUE!</v>
      </c>
      <c r="W255">
        <f t="shared" si="32"/>
        <v>1</v>
      </c>
    </row>
    <row r="256" spans="1:23" ht="16" hidden="1" x14ac:dyDescent="0.2">
      <c r="A256" t="s">
        <v>196</v>
      </c>
      <c r="B256" s="18">
        <v>15</v>
      </c>
      <c r="C256" s="18" t="str">
        <f t="shared" si="37"/>
        <v>BS2.15</v>
      </c>
      <c r="D256" s="160">
        <v>1</v>
      </c>
      <c r="E256" s="2"/>
      <c r="F256" s="2" t="s">
        <v>228</v>
      </c>
      <c r="G256" s="2">
        <f>INDEX([1]CAPS!$A:$A,MATCH(F:F,[1]CAPS!$H:$H,0))</f>
        <v>7993</v>
      </c>
      <c r="H256" s="112" t="s">
        <v>233</v>
      </c>
      <c r="I256" s="33" t="s">
        <v>238</v>
      </c>
      <c r="J256" s="107">
        <v>0</v>
      </c>
      <c r="K256" s="138">
        <v>28</v>
      </c>
      <c r="L256" s="107">
        <v>0</v>
      </c>
      <c r="M256" s="107" t="s">
        <v>276</v>
      </c>
      <c r="N256" s="107">
        <v>0</v>
      </c>
      <c r="O256" s="150" t="s">
        <v>276</v>
      </c>
      <c r="P256" s="107" t="s">
        <v>276</v>
      </c>
      <c r="Q256" s="107" t="s">
        <v>276</v>
      </c>
      <c r="S256">
        <f t="shared" si="40"/>
        <v>28</v>
      </c>
      <c r="T256" t="e">
        <f t="shared" si="34"/>
        <v>#VALUE!</v>
      </c>
      <c r="U256" t="e">
        <f t="shared" si="35"/>
        <v>#VALUE!</v>
      </c>
      <c r="W256">
        <f t="shared" si="32"/>
        <v>1</v>
      </c>
    </row>
    <row r="257" spans="1:23" ht="16" hidden="1" x14ac:dyDescent="0.2">
      <c r="A257" t="s">
        <v>196</v>
      </c>
      <c r="B257" s="18">
        <v>15</v>
      </c>
      <c r="C257" s="18" t="str">
        <f t="shared" si="37"/>
        <v>BS2.15</v>
      </c>
      <c r="D257" s="160">
        <v>1</v>
      </c>
      <c r="E257" s="2"/>
      <c r="F257" s="2" t="s">
        <v>129</v>
      </c>
      <c r="G257" s="2">
        <f>INDEX([1]CAPS!$A:$A,MATCH(F:F,[1]CAPS!$H:$H,0))</f>
        <v>5532</v>
      </c>
      <c r="H257" s="112" t="s">
        <v>233</v>
      </c>
      <c r="I257" s="33" t="s">
        <v>238</v>
      </c>
      <c r="J257" s="107">
        <v>0</v>
      </c>
      <c r="K257" s="138">
        <v>2</v>
      </c>
      <c r="L257" s="107">
        <v>0</v>
      </c>
      <c r="M257" s="107" t="s">
        <v>276</v>
      </c>
      <c r="N257" s="107">
        <v>0</v>
      </c>
      <c r="O257" s="150" t="s">
        <v>276</v>
      </c>
      <c r="P257" s="107" t="s">
        <v>276</v>
      </c>
      <c r="Q257" s="107" t="s">
        <v>276</v>
      </c>
      <c r="S257">
        <f t="shared" si="40"/>
        <v>2</v>
      </c>
      <c r="T257" t="e">
        <f t="shared" si="34"/>
        <v>#VALUE!</v>
      </c>
      <c r="U257" t="e">
        <f t="shared" si="35"/>
        <v>#VALUE!</v>
      </c>
      <c r="W257">
        <f t="shared" si="32"/>
        <v>1</v>
      </c>
    </row>
    <row r="258" spans="1:23" ht="16" hidden="1" x14ac:dyDescent="0.2">
      <c r="A258" t="s">
        <v>196</v>
      </c>
      <c r="B258" s="18">
        <v>15</v>
      </c>
      <c r="C258" s="18" t="str">
        <f t="shared" si="37"/>
        <v>BS2.15</v>
      </c>
      <c r="D258" s="160">
        <v>1</v>
      </c>
      <c r="E258" s="2"/>
      <c r="F258" s="2" t="s">
        <v>131</v>
      </c>
      <c r="G258" s="2">
        <f>INDEX([1]CAPS!$A:$A,MATCH(F:F,[1]CAPS!$H:$H,0))</f>
        <v>2557</v>
      </c>
      <c r="H258" s="112" t="s">
        <v>233</v>
      </c>
      <c r="I258" s="33" t="s">
        <v>240</v>
      </c>
      <c r="J258" s="107">
        <v>0</v>
      </c>
      <c r="K258" s="138">
        <v>2</v>
      </c>
      <c r="L258" s="107">
        <v>0</v>
      </c>
      <c r="M258" s="107" t="s">
        <v>276</v>
      </c>
      <c r="N258" s="107">
        <v>0</v>
      </c>
      <c r="O258" s="150">
        <v>0</v>
      </c>
      <c r="P258" s="107">
        <v>0</v>
      </c>
      <c r="Q258" s="107">
        <v>0</v>
      </c>
      <c r="S258">
        <f t="shared" si="33"/>
        <v>2</v>
      </c>
      <c r="T258" t="e">
        <f t="shared" si="34"/>
        <v>#VALUE!</v>
      </c>
      <c r="U258" t="e">
        <f t="shared" si="35"/>
        <v>#VALUE!</v>
      </c>
      <c r="W258">
        <f t="shared" si="32"/>
        <v>1</v>
      </c>
    </row>
    <row r="259" spans="1:23" ht="16" hidden="1" x14ac:dyDescent="0.2">
      <c r="A259" t="s">
        <v>196</v>
      </c>
      <c r="B259" s="18">
        <v>16</v>
      </c>
      <c r="C259" s="18" t="str">
        <f t="shared" si="37"/>
        <v>BS2.16</v>
      </c>
      <c r="D259" s="160">
        <v>1</v>
      </c>
      <c r="E259" s="2"/>
      <c r="F259" s="2" t="s">
        <v>132</v>
      </c>
      <c r="G259" s="2">
        <f>INDEX([1]CAPS!$A:$A,MATCH(F:F,[1]CAPS!$H:$H,0))</f>
        <v>2469</v>
      </c>
      <c r="H259" s="112" t="s">
        <v>233</v>
      </c>
      <c r="I259" s="33" t="s">
        <v>238</v>
      </c>
      <c r="J259" s="107">
        <v>0</v>
      </c>
      <c r="K259" s="138">
        <v>8</v>
      </c>
      <c r="L259" s="107">
        <v>0</v>
      </c>
      <c r="M259" s="107">
        <v>0</v>
      </c>
      <c r="N259" s="107">
        <v>0</v>
      </c>
      <c r="O259" s="150">
        <v>0</v>
      </c>
      <c r="P259" s="107">
        <v>0</v>
      </c>
      <c r="Q259" s="107">
        <v>0</v>
      </c>
      <c r="S259">
        <f t="shared" si="33"/>
        <v>8</v>
      </c>
      <c r="T259">
        <f t="shared" si="34"/>
        <v>1</v>
      </c>
      <c r="U259">
        <f t="shared" si="35"/>
        <v>0</v>
      </c>
      <c r="W259">
        <f t="shared" ref="W259:W322" si="41">IF(S259&gt;0,1,"")</f>
        <v>1</v>
      </c>
    </row>
    <row r="260" spans="1:23" ht="32" hidden="1" x14ac:dyDescent="0.2">
      <c r="A260" t="s">
        <v>196</v>
      </c>
      <c r="B260" s="18">
        <v>16</v>
      </c>
      <c r="C260" s="18" t="str">
        <f t="shared" si="37"/>
        <v>BS2.16</v>
      </c>
      <c r="D260" s="160">
        <v>1</v>
      </c>
      <c r="E260" s="2"/>
      <c r="F260" s="2" t="s">
        <v>141</v>
      </c>
      <c r="G260" s="2">
        <f>INDEX([1]CAPS!$A:$A,MATCH(F:F,[1]CAPS!$H:$H,0))</f>
        <v>2445</v>
      </c>
      <c r="H260" s="112" t="s">
        <v>234</v>
      </c>
      <c r="I260" s="33" t="s">
        <v>238</v>
      </c>
      <c r="J260" s="107">
        <v>0</v>
      </c>
      <c r="K260" s="138">
        <v>1</v>
      </c>
      <c r="L260" s="107">
        <v>0</v>
      </c>
      <c r="M260" s="107">
        <v>0</v>
      </c>
      <c r="N260" s="107">
        <v>0</v>
      </c>
      <c r="O260" s="150">
        <v>0</v>
      </c>
      <c r="P260" s="107">
        <v>0</v>
      </c>
      <c r="Q260" s="107">
        <v>0</v>
      </c>
      <c r="S260">
        <f t="shared" ref="S260:S323" si="42">SUM(J260:K260)+O260</f>
        <v>1</v>
      </c>
      <c r="T260">
        <f t="shared" ref="T260:T323" si="43">(K260+L260)/(K260++L260+M260)</f>
        <v>1</v>
      </c>
      <c r="U260">
        <f t="shared" ref="U260:U323" si="44">(O260+P260)/(K260+L260+M260)</f>
        <v>0</v>
      </c>
      <c r="W260">
        <f t="shared" si="41"/>
        <v>1</v>
      </c>
    </row>
    <row r="261" spans="1:23" ht="16" hidden="1" x14ac:dyDescent="0.2">
      <c r="A261" t="s">
        <v>196</v>
      </c>
      <c r="B261" s="18">
        <v>16</v>
      </c>
      <c r="C261" s="18" t="str">
        <f t="shared" si="37"/>
        <v>BS2.16</v>
      </c>
      <c r="D261" s="160">
        <v>1</v>
      </c>
      <c r="E261" s="2"/>
      <c r="F261" s="2" t="s">
        <v>139</v>
      </c>
      <c r="G261" s="2">
        <f>INDEX([1]CAPS!$A:$A,MATCH(F:F,[1]CAPS!$H:$H,0))</f>
        <v>6325</v>
      </c>
      <c r="H261" s="112" t="s">
        <v>234</v>
      </c>
      <c r="I261" s="33" t="s">
        <v>238</v>
      </c>
      <c r="J261" s="107">
        <v>0</v>
      </c>
      <c r="K261" s="138">
        <v>12</v>
      </c>
      <c r="L261" s="107">
        <v>0</v>
      </c>
      <c r="M261" s="107">
        <v>0</v>
      </c>
      <c r="N261" s="107">
        <v>0</v>
      </c>
      <c r="O261" s="150">
        <v>0</v>
      </c>
      <c r="P261" s="107">
        <v>0</v>
      </c>
      <c r="Q261" s="107">
        <v>0</v>
      </c>
      <c r="S261">
        <f t="shared" si="42"/>
        <v>12</v>
      </c>
      <c r="T261">
        <f t="shared" si="43"/>
        <v>1</v>
      </c>
      <c r="U261">
        <f t="shared" si="44"/>
        <v>0</v>
      </c>
      <c r="W261">
        <f t="shared" si="41"/>
        <v>1</v>
      </c>
    </row>
    <row r="262" spans="1:23" ht="32" hidden="1" x14ac:dyDescent="0.2">
      <c r="A262" t="s">
        <v>196</v>
      </c>
      <c r="B262" s="18">
        <v>16</v>
      </c>
      <c r="C262" s="18" t="str">
        <f t="shared" si="37"/>
        <v>BS2.16</v>
      </c>
      <c r="D262" s="160">
        <v>1</v>
      </c>
      <c r="E262" s="2"/>
      <c r="F262" s="2" t="s">
        <v>229</v>
      </c>
      <c r="G262" s="2">
        <f>INDEX([1]CAPS!$A:$A,MATCH(F:F,[1]CAPS!$H:$H,0))</f>
        <v>3997</v>
      </c>
      <c r="H262" s="112" t="s">
        <v>236</v>
      </c>
      <c r="I262" s="33" t="s">
        <v>239</v>
      </c>
      <c r="J262" s="107">
        <v>0</v>
      </c>
      <c r="K262" s="138">
        <v>2</v>
      </c>
      <c r="L262" s="107">
        <v>0</v>
      </c>
      <c r="M262" s="107">
        <v>0</v>
      </c>
      <c r="N262" s="107">
        <v>0</v>
      </c>
      <c r="O262" s="150">
        <v>0</v>
      </c>
      <c r="P262" s="107">
        <v>0</v>
      </c>
      <c r="Q262" s="107">
        <v>0</v>
      </c>
      <c r="S262">
        <f t="shared" si="42"/>
        <v>2</v>
      </c>
      <c r="T262">
        <f t="shared" si="43"/>
        <v>1</v>
      </c>
      <c r="U262">
        <f t="shared" si="44"/>
        <v>0</v>
      </c>
      <c r="W262">
        <f t="shared" si="41"/>
        <v>1</v>
      </c>
    </row>
    <row r="263" spans="1:23" ht="32" hidden="1" x14ac:dyDescent="0.2">
      <c r="A263" t="s">
        <v>196</v>
      </c>
      <c r="B263" s="18">
        <v>16</v>
      </c>
      <c r="C263" s="18" t="str">
        <f t="shared" si="37"/>
        <v>BS2.16</v>
      </c>
      <c r="D263" s="160">
        <v>1</v>
      </c>
      <c r="E263" s="2"/>
      <c r="F263" s="2" t="s">
        <v>135</v>
      </c>
      <c r="G263" s="2">
        <f>INDEX([1]CAPS!$A:$A,MATCH(F:F,[1]CAPS!$H:$H,0))</f>
        <v>7766</v>
      </c>
      <c r="H263" s="112" t="s">
        <v>236</v>
      </c>
      <c r="I263" s="33" t="s">
        <v>242</v>
      </c>
      <c r="J263" s="107">
        <v>0</v>
      </c>
      <c r="K263" s="138">
        <v>1</v>
      </c>
      <c r="L263" s="107">
        <v>0</v>
      </c>
      <c r="M263" s="107">
        <v>0</v>
      </c>
      <c r="N263" s="107">
        <v>0</v>
      </c>
      <c r="O263" s="150">
        <v>0</v>
      </c>
      <c r="P263" s="107">
        <v>0</v>
      </c>
      <c r="Q263" s="107">
        <v>0</v>
      </c>
      <c r="S263">
        <f t="shared" si="42"/>
        <v>1</v>
      </c>
      <c r="T263">
        <f t="shared" si="43"/>
        <v>1</v>
      </c>
      <c r="U263">
        <f t="shared" si="44"/>
        <v>0</v>
      </c>
      <c r="W263">
        <f t="shared" si="41"/>
        <v>1</v>
      </c>
    </row>
    <row r="264" spans="1:23" ht="16" hidden="1" x14ac:dyDescent="0.2">
      <c r="A264" t="s">
        <v>196</v>
      </c>
      <c r="B264" s="18">
        <v>16</v>
      </c>
      <c r="C264" s="18" t="str">
        <f t="shared" si="37"/>
        <v>BS2.16</v>
      </c>
      <c r="D264" s="160">
        <v>1</v>
      </c>
      <c r="E264" s="2"/>
      <c r="F264" s="2" t="s">
        <v>228</v>
      </c>
      <c r="G264" s="2">
        <f>INDEX([1]CAPS!$A:$A,MATCH(F:F,[1]CAPS!$H:$H,0))</f>
        <v>7993</v>
      </c>
      <c r="H264" s="112" t="s">
        <v>233</v>
      </c>
      <c r="I264" s="33" t="s">
        <v>238</v>
      </c>
      <c r="J264" s="107">
        <v>0</v>
      </c>
      <c r="K264" s="138">
        <v>16</v>
      </c>
      <c r="L264" s="107">
        <v>0</v>
      </c>
      <c r="M264" s="107" t="s">
        <v>276</v>
      </c>
      <c r="N264" s="107">
        <v>0</v>
      </c>
      <c r="O264" s="150" t="s">
        <v>276</v>
      </c>
      <c r="P264" s="107" t="s">
        <v>276</v>
      </c>
      <c r="Q264" s="107" t="s">
        <v>276</v>
      </c>
      <c r="S264">
        <f t="shared" ref="S264:S266" si="45">SUM(J264:K264)</f>
        <v>16</v>
      </c>
      <c r="T264" t="e">
        <f t="shared" si="43"/>
        <v>#VALUE!</v>
      </c>
      <c r="U264" t="e">
        <f t="shared" si="44"/>
        <v>#VALUE!</v>
      </c>
      <c r="W264">
        <f t="shared" si="41"/>
        <v>1</v>
      </c>
    </row>
    <row r="265" spans="1:23" ht="16" hidden="1" x14ac:dyDescent="0.2">
      <c r="A265" t="s">
        <v>196</v>
      </c>
      <c r="B265" s="18">
        <v>16</v>
      </c>
      <c r="C265" s="18" t="str">
        <f t="shared" si="37"/>
        <v>BS2.16</v>
      </c>
      <c r="D265" s="160">
        <v>1</v>
      </c>
      <c r="E265" s="2"/>
      <c r="F265" s="2" t="s">
        <v>159</v>
      </c>
      <c r="G265" s="2">
        <f>INDEX([1]CAPS!$A:$A,MATCH(F:F,[1]CAPS!$H:$H,0))</f>
        <v>7138</v>
      </c>
      <c r="H265" s="112" t="s">
        <v>233</v>
      </c>
      <c r="I265" s="33" t="s">
        <v>240</v>
      </c>
      <c r="J265" s="107">
        <v>0</v>
      </c>
      <c r="K265" s="138">
        <v>12</v>
      </c>
      <c r="L265" s="107">
        <v>0</v>
      </c>
      <c r="M265" s="107" t="s">
        <v>276</v>
      </c>
      <c r="N265" s="107">
        <v>0</v>
      </c>
      <c r="O265" s="150" t="s">
        <v>276</v>
      </c>
      <c r="P265" s="107" t="s">
        <v>276</v>
      </c>
      <c r="Q265" s="107" t="s">
        <v>276</v>
      </c>
      <c r="S265">
        <f t="shared" si="45"/>
        <v>12</v>
      </c>
      <c r="T265" t="e">
        <f t="shared" si="43"/>
        <v>#VALUE!</v>
      </c>
      <c r="U265" t="e">
        <f t="shared" si="44"/>
        <v>#VALUE!</v>
      </c>
      <c r="W265">
        <f t="shared" si="41"/>
        <v>1</v>
      </c>
    </row>
    <row r="266" spans="1:23" ht="16" hidden="1" x14ac:dyDescent="0.2">
      <c r="A266" t="s">
        <v>196</v>
      </c>
      <c r="B266" s="18">
        <v>16</v>
      </c>
      <c r="C266" s="18" t="str">
        <f t="shared" si="37"/>
        <v>BS2.16</v>
      </c>
      <c r="D266" s="160">
        <v>1</v>
      </c>
      <c r="E266" s="2"/>
      <c r="F266" s="2" t="s">
        <v>129</v>
      </c>
      <c r="G266" s="2">
        <f>INDEX([1]CAPS!$A:$A,MATCH(F:F,[1]CAPS!$H:$H,0))</f>
        <v>5532</v>
      </c>
      <c r="H266" s="112" t="s">
        <v>233</v>
      </c>
      <c r="I266" s="33" t="s">
        <v>238</v>
      </c>
      <c r="J266" s="107">
        <v>0</v>
      </c>
      <c r="K266" s="138">
        <v>3</v>
      </c>
      <c r="L266" s="107">
        <v>0</v>
      </c>
      <c r="M266" s="107" t="s">
        <v>276</v>
      </c>
      <c r="N266" s="107">
        <v>0</v>
      </c>
      <c r="O266" s="150" t="s">
        <v>276</v>
      </c>
      <c r="P266" s="107" t="s">
        <v>276</v>
      </c>
      <c r="Q266" s="107" t="s">
        <v>276</v>
      </c>
      <c r="S266">
        <f t="shared" si="45"/>
        <v>3</v>
      </c>
      <c r="T266" t="e">
        <f t="shared" si="43"/>
        <v>#VALUE!</v>
      </c>
      <c r="U266" t="e">
        <f t="shared" si="44"/>
        <v>#VALUE!</v>
      </c>
      <c r="W266">
        <f t="shared" si="41"/>
        <v>1</v>
      </c>
    </row>
    <row r="267" spans="1:23" ht="16" hidden="1" x14ac:dyDescent="0.2">
      <c r="A267" t="s">
        <v>196</v>
      </c>
      <c r="B267" s="18">
        <v>17</v>
      </c>
      <c r="C267" s="18" t="str">
        <f t="shared" si="37"/>
        <v>BS2.17</v>
      </c>
      <c r="D267" s="160">
        <v>1</v>
      </c>
      <c r="E267" s="2"/>
      <c r="F267" s="2" t="s">
        <v>132</v>
      </c>
      <c r="G267" s="2">
        <f>INDEX([1]CAPS!$A:$A,MATCH(F:F,[1]CAPS!$H:$H,0))</f>
        <v>2469</v>
      </c>
      <c r="H267" s="112" t="s">
        <v>233</v>
      </c>
      <c r="I267" s="33" t="s">
        <v>238</v>
      </c>
      <c r="J267" s="107">
        <v>0</v>
      </c>
      <c r="K267" s="138">
        <v>3</v>
      </c>
      <c r="L267" s="107">
        <v>0</v>
      </c>
      <c r="M267" s="107">
        <v>0</v>
      </c>
      <c r="N267" s="107">
        <v>0</v>
      </c>
      <c r="O267" s="150">
        <v>0</v>
      </c>
      <c r="P267" s="107">
        <v>0</v>
      </c>
      <c r="Q267" s="107">
        <v>0</v>
      </c>
      <c r="S267">
        <f t="shared" si="42"/>
        <v>3</v>
      </c>
      <c r="T267">
        <f t="shared" si="43"/>
        <v>1</v>
      </c>
      <c r="U267">
        <f t="shared" si="44"/>
        <v>0</v>
      </c>
      <c r="W267">
        <f t="shared" si="41"/>
        <v>1</v>
      </c>
    </row>
    <row r="268" spans="1:23" ht="32" hidden="1" x14ac:dyDescent="0.2">
      <c r="A268" t="s">
        <v>196</v>
      </c>
      <c r="B268" s="18">
        <v>17</v>
      </c>
      <c r="C268" s="18" t="str">
        <f t="shared" si="37"/>
        <v>BS2.17</v>
      </c>
      <c r="D268" s="160">
        <v>1</v>
      </c>
      <c r="E268" s="2"/>
      <c r="F268" s="2" t="s">
        <v>141</v>
      </c>
      <c r="G268" s="2">
        <f>INDEX([1]CAPS!$A:$A,MATCH(F:F,[1]CAPS!$H:$H,0))</f>
        <v>2445</v>
      </c>
      <c r="H268" s="112" t="s">
        <v>234</v>
      </c>
      <c r="I268" s="33" t="s">
        <v>238</v>
      </c>
      <c r="J268" s="107">
        <v>0</v>
      </c>
      <c r="K268" s="138">
        <v>2</v>
      </c>
      <c r="L268" s="107">
        <v>0</v>
      </c>
      <c r="M268" s="107">
        <v>0</v>
      </c>
      <c r="N268" s="107">
        <v>0</v>
      </c>
      <c r="O268" s="150">
        <v>0</v>
      </c>
      <c r="P268" s="107">
        <v>0</v>
      </c>
      <c r="Q268" s="107">
        <v>0</v>
      </c>
      <c r="S268">
        <f t="shared" si="42"/>
        <v>2</v>
      </c>
      <c r="T268">
        <f t="shared" si="43"/>
        <v>1</v>
      </c>
      <c r="U268">
        <f t="shared" si="44"/>
        <v>0</v>
      </c>
      <c r="W268">
        <f t="shared" si="41"/>
        <v>1</v>
      </c>
    </row>
    <row r="269" spans="1:23" ht="16" hidden="1" x14ac:dyDescent="0.2">
      <c r="A269" t="s">
        <v>196</v>
      </c>
      <c r="B269" s="18">
        <v>17</v>
      </c>
      <c r="C269" s="18" t="str">
        <f t="shared" si="37"/>
        <v>BS2.17</v>
      </c>
      <c r="D269" s="160">
        <v>1</v>
      </c>
      <c r="E269" s="2"/>
      <c r="F269" s="2" t="s">
        <v>159</v>
      </c>
      <c r="G269" s="2">
        <f>INDEX([1]CAPS!$A:$A,MATCH(F:F,[1]CAPS!$H:$H,0))</f>
        <v>7138</v>
      </c>
      <c r="H269" s="112" t="s">
        <v>233</v>
      </c>
      <c r="I269" s="33" t="s">
        <v>240</v>
      </c>
      <c r="J269" s="107">
        <v>0</v>
      </c>
      <c r="K269" s="138">
        <v>9</v>
      </c>
      <c r="L269" s="107">
        <v>0</v>
      </c>
      <c r="M269" s="107" t="s">
        <v>276</v>
      </c>
      <c r="N269" s="107">
        <v>0</v>
      </c>
      <c r="O269" s="150" t="s">
        <v>276</v>
      </c>
      <c r="P269" s="107" t="s">
        <v>276</v>
      </c>
      <c r="Q269" s="107" t="s">
        <v>276</v>
      </c>
      <c r="S269">
        <f>SUM(J269:K269)</f>
        <v>9</v>
      </c>
      <c r="T269" t="e">
        <f t="shared" si="43"/>
        <v>#VALUE!</v>
      </c>
      <c r="U269" t="e">
        <f t="shared" si="44"/>
        <v>#VALUE!</v>
      </c>
      <c r="W269">
        <f t="shared" si="41"/>
        <v>1</v>
      </c>
    </row>
    <row r="270" spans="1:23" ht="16" hidden="1" x14ac:dyDescent="0.2">
      <c r="A270" t="s">
        <v>196</v>
      </c>
      <c r="B270" s="18">
        <v>17</v>
      </c>
      <c r="C270" s="18" t="str">
        <f t="shared" si="37"/>
        <v>BS2.17</v>
      </c>
      <c r="D270" s="160">
        <v>1</v>
      </c>
      <c r="E270" s="2"/>
      <c r="F270" s="2" t="s">
        <v>131</v>
      </c>
      <c r="G270" s="2">
        <f>INDEX([1]CAPS!$A:$A,MATCH(F:F,[1]CAPS!$H:$H,0))</f>
        <v>2557</v>
      </c>
      <c r="H270" s="112" t="s">
        <v>233</v>
      </c>
      <c r="I270" s="33" t="s">
        <v>240</v>
      </c>
      <c r="J270" s="107">
        <v>0</v>
      </c>
      <c r="K270" s="138">
        <v>2</v>
      </c>
      <c r="L270" s="107">
        <v>0</v>
      </c>
      <c r="M270" s="107" t="s">
        <v>276</v>
      </c>
      <c r="N270" s="107">
        <v>0</v>
      </c>
      <c r="O270" s="150">
        <v>0</v>
      </c>
      <c r="P270" s="107">
        <v>0</v>
      </c>
      <c r="Q270" s="107">
        <v>0</v>
      </c>
      <c r="S270">
        <f t="shared" si="42"/>
        <v>2</v>
      </c>
      <c r="T270" t="e">
        <f t="shared" si="43"/>
        <v>#VALUE!</v>
      </c>
      <c r="U270" t="e">
        <f t="shared" si="44"/>
        <v>#VALUE!</v>
      </c>
      <c r="W270">
        <f t="shared" si="41"/>
        <v>1</v>
      </c>
    </row>
    <row r="271" spans="1:23" ht="16" hidden="1" x14ac:dyDescent="0.2">
      <c r="A271" t="s">
        <v>196</v>
      </c>
      <c r="B271" s="18">
        <v>17</v>
      </c>
      <c r="C271" s="18" t="str">
        <f t="shared" si="37"/>
        <v>BS2.17</v>
      </c>
      <c r="D271" s="160">
        <v>1</v>
      </c>
      <c r="E271" s="2"/>
      <c r="F271" s="2" t="s">
        <v>129</v>
      </c>
      <c r="G271" s="2">
        <f>INDEX([1]CAPS!$A:$A,MATCH(F:F,[1]CAPS!$H:$H,0))</f>
        <v>5532</v>
      </c>
      <c r="H271" s="112" t="s">
        <v>233</v>
      </c>
      <c r="I271" s="33" t="s">
        <v>238</v>
      </c>
      <c r="J271" s="107">
        <v>0</v>
      </c>
      <c r="K271" s="138">
        <v>4</v>
      </c>
      <c r="L271" s="107">
        <v>0</v>
      </c>
      <c r="M271" s="107" t="s">
        <v>276</v>
      </c>
      <c r="N271" s="107">
        <v>0</v>
      </c>
      <c r="O271" s="150" t="s">
        <v>276</v>
      </c>
      <c r="P271" s="107" t="s">
        <v>276</v>
      </c>
      <c r="Q271" s="107" t="s">
        <v>276</v>
      </c>
      <c r="S271">
        <f>SUM(J271:K271)</f>
        <v>4</v>
      </c>
      <c r="T271" t="e">
        <f t="shared" si="43"/>
        <v>#VALUE!</v>
      </c>
      <c r="U271" t="e">
        <f t="shared" si="44"/>
        <v>#VALUE!</v>
      </c>
      <c r="W271">
        <f t="shared" si="41"/>
        <v>1</v>
      </c>
    </row>
    <row r="272" spans="1:23" ht="16" hidden="1" x14ac:dyDescent="0.2">
      <c r="A272" t="s">
        <v>196</v>
      </c>
      <c r="B272" s="18">
        <v>18</v>
      </c>
      <c r="C272" s="18" t="str">
        <f t="shared" si="37"/>
        <v>BS2.18</v>
      </c>
      <c r="D272" s="160">
        <v>1</v>
      </c>
      <c r="E272" s="2"/>
      <c r="F272" s="2" t="s">
        <v>132</v>
      </c>
      <c r="G272" s="2">
        <f>INDEX([1]CAPS!$A:$A,MATCH(F:F,[1]CAPS!$H:$H,0))</f>
        <v>2469</v>
      </c>
      <c r="H272" s="112" t="s">
        <v>233</v>
      </c>
      <c r="I272" s="33" t="s">
        <v>238</v>
      </c>
      <c r="J272" s="107">
        <v>0</v>
      </c>
      <c r="K272" s="138">
        <v>7</v>
      </c>
      <c r="L272" s="107">
        <v>0</v>
      </c>
      <c r="M272" s="107">
        <v>0</v>
      </c>
      <c r="N272" s="107">
        <v>0</v>
      </c>
      <c r="O272" s="150">
        <v>0</v>
      </c>
      <c r="P272" s="107">
        <v>0</v>
      </c>
      <c r="Q272" s="107">
        <v>0</v>
      </c>
      <c r="S272">
        <f t="shared" si="42"/>
        <v>7</v>
      </c>
      <c r="T272">
        <f t="shared" si="43"/>
        <v>1</v>
      </c>
      <c r="U272">
        <f t="shared" si="44"/>
        <v>0</v>
      </c>
      <c r="W272">
        <f t="shared" si="41"/>
        <v>1</v>
      </c>
    </row>
    <row r="273" spans="1:23" ht="32" hidden="1" x14ac:dyDescent="0.2">
      <c r="A273" t="s">
        <v>196</v>
      </c>
      <c r="B273" s="18">
        <v>18</v>
      </c>
      <c r="C273" s="18" t="str">
        <f t="shared" ref="C273:C1559" si="46">CONCATENATE(A273,".",B273)</f>
        <v>BS2.18</v>
      </c>
      <c r="D273" s="160">
        <v>1</v>
      </c>
      <c r="E273" s="2"/>
      <c r="F273" s="2" t="s">
        <v>141</v>
      </c>
      <c r="G273" s="2">
        <f>INDEX([1]CAPS!$A:$A,MATCH(F:F,[1]CAPS!$H:$H,0))</f>
        <v>2445</v>
      </c>
      <c r="H273" s="112" t="s">
        <v>234</v>
      </c>
      <c r="I273" s="33" t="s">
        <v>238</v>
      </c>
      <c r="J273" s="107">
        <v>0</v>
      </c>
      <c r="K273" s="138">
        <v>2</v>
      </c>
      <c r="L273" s="107">
        <v>0</v>
      </c>
      <c r="M273" s="107">
        <v>0</v>
      </c>
      <c r="N273" s="107">
        <v>0</v>
      </c>
      <c r="O273" s="150">
        <v>0</v>
      </c>
      <c r="P273" s="107">
        <v>0</v>
      </c>
      <c r="Q273" s="107">
        <v>0</v>
      </c>
      <c r="S273">
        <f t="shared" si="42"/>
        <v>2</v>
      </c>
      <c r="T273">
        <f t="shared" si="43"/>
        <v>1</v>
      </c>
      <c r="U273">
        <f t="shared" si="44"/>
        <v>0</v>
      </c>
      <c r="W273">
        <f t="shared" si="41"/>
        <v>1</v>
      </c>
    </row>
    <row r="274" spans="1:23" ht="16" hidden="1" x14ac:dyDescent="0.2">
      <c r="A274" t="s">
        <v>196</v>
      </c>
      <c r="B274" s="18">
        <v>18</v>
      </c>
      <c r="C274" s="18" t="str">
        <f t="shared" si="46"/>
        <v>BS2.18</v>
      </c>
      <c r="D274" s="160">
        <v>1</v>
      </c>
      <c r="E274" s="2"/>
      <c r="F274" s="2" t="s">
        <v>139</v>
      </c>
      <c r="G274" s="2">
        <f>INDEX([1]CAPS!$A:$A,MATCH(F:F,[1]CAPS!$H:$H,0))</f>
        <v>6325</v>
      </c>
      <c r="H274" s="112" t="s">
        <v>234</v>
      </c>
      <c r="I274" s="33" t="s">
        <v>238</v>
      </c>
      <c r="J274" s="107">
        <v>0</v>
      </c>
      <c r="K274" s="138">
        <v>1</v>
      </c>
      <c r="L274" s="107">
        <v>0</v>
      </c>
      <c r="M274" s="107">
        <v>0</v>
      </c>
      <c r="N274" s="107">
        <v>0</v>
      </c>
      <c r="O274" s="150">
        <v>0</v>
      </c>
      <c r="P274" s="107">
        <v>0</v>
      </c>
      <c r="Q274" s="107">
        <v>0</v>
      </c>
      <c r="S274">
        <f t="shared" si="42"/>
        <v>1</v>
      </c>
      <c r="T274">
        <f t="shared" si="43"/>
        <v>1</v>
      </c>
      <c r="U274">
        <f t="shared" si="44"/>
        <v>0</v>
      </c>
      <c r="W274">
        <f t="shared" si="41"/>
        <v>1</v>
      </c>
    </row>
    <row r="275" spans="1:23" ht="16" hidden="1" x14ac:dyDescent="0.2">
      <c r="A275" t="s">
        <v>196</v>
      </c>
      <c r="B275" s="18">
        <v>18</v>
      </c>
      <c r="C275" s="18" t="str">
        <f t="shared" si="46"/>
        <v>BS2.18</v>
      </c>
      <c r="D275" s="160">
        <v>1</v>
      </c>
      <c r="E275" s="2"/>
      <c r="F275" s="2" t="s">
        <v>159</v>
      </c>
      <c r="G275" s="2">
        <f>INDEX([1]CAPS!$A:$A,MATCH(F:F,[1]CAPS!$H:$H,0))</f>
        <v>7138</v>
      </c>
      <c r="H275" s="112" t="s">
        <v>233</v>
      </c>
      <c r="I275" s="33" t="s">
        <v>240</v>
      </c>
      <c r="J275" s="107">
        <v>0</v>
      </c>
      <c r="K275" s="138">
        <v>9</v>
      </c>
      <c r="L275" s="107">
        <v>0</v>
      </c>
      <c r="M275" s="107" t="s">
        <v>276</v>
      </c>
      <c r="N275" s="107">
        <v>0</v>
      </c>
      <c r="O275" s="150" t="s">
        <v>276</v>
      </c>
      <c r="P275" s="107" t="s">
        <v>276</v>
      </c>
      <c r="Q275" s="107" t="s">
        <v>276</v>
      </c>
      <c r="S275">
        <f>SUM(J275:K275)</f>
        <v>9</v>
      </c>
      <c r="T275" t="e">
        <f t="shared" si="43"/>
        <v>#VALUE!</v>
      </c>
      <c r="U275" t="e">
        <f t="shared" si="44"/>
        <v>#VALUE!</v>
      </c>
      <c r="W275">
        <f t="shared" si="41"/>
        <v>1</v>
      </c>
    </row>
    <row r="276" spans="1:23" ht="32" hidden="1" x14ac:dyDescent="0.2">
      <c r="A276" t="s">
        <v>196</v>
      </c>
      <c r="B276" s="18">
        <v>18</v>
      </c>
      <c r="C276" s="18" t="str">
        <f t="shared" si="46"/>
        <v>BS2.18</v>
      </c>
      <c r="D276" s="160">
        <v>1</v>
      </c>
      <c r="E276" s="2"/>
      <c r="F276" s="2" t="s">
        <v>229</v>
      </c>
      <c r="G276" s="2">
        <f>INDEX([1]CAPS!$A:$A,MATCH(F:F,[1]CAPS!$H:$H,0))</f>
        <v>3997</v>
      </c>
      <c r="H276" s="112" t="s">
        <v>236</v>
      </c>
      <c r="I276" s="33" t="s">
        <v>239</v>
      </c>
      <c r="J276" s="107">
        <v>0</v>
      </c>
      <c r="K276" s="138">
        <v>1</v>
      </c>
      <c r="L276" s="107">
        <v>0</v>
      </c>
      <c r="M276" s="107">
        <v>0</v>
      </c>
      <c r="N276" s="107">
        <v>0</v>
      </c>
      <c r="O276" s="150">
        <v>0</v>
      </c>
      <c r="P276" s="107">
        <v>0</v>
      </c>
      <c r="Q276" s="107">
        <v>0</v>
      </c>
      <c r="S276">
        <f t="shared" si="42"/>
        <v>1</v>
      </c>
      <c r="T276">
        <f t="shared" si="43"/>
        <v>1</v>
      </c>
      <c r="U276">
        <f t="shared" si="44"/>
        <v>0</v>
      </c>
      <c r="W276">
        <f t="shared" si="41"/>
        <v>1</v>
      </c>
    </row>
    <row r="277" spans="1:23" ht="32" hidden="1" x14ac:dyDescent="0.2">
      <c r="A277" t="s">
        <v>196</v>
      </c>
      <c r="B277" s="18">
        <v>18</v>
      </c>
      <c r="C277" s="18" t="str">
        <f t="shared" si="46"/>
        <v>BS2.18</v>
      </c>
      <c r="D277" s="160">
        <v>1</v>
      </c>
      <c r="E277" s="2"/>
      <c r="F277" s="2" t="s">
        <v>157</v>
      </c>
      <c r="G277" s="2">
        <f>INDEX([1]CAPS!$A:$A,MATCH(F:F,[1]CAPS!$H:$H,0))</f>
        <v>2654</v>
      </c>
      <c r="H277" s="112" t="s">
        <v>237</v>
      </c>
      <c r="I277" s="33" t="s">
        <v>239</v>
      </c>
      <c r="J277" s="107">
        <v>0</v>
      </c>
      <c r="K277" s="138">
        <v>2</v>
      </c>
      <c r="L277" s="107">
        <v>0</v>
      </c>
      <c r="M277" s="107">
        <v>0</v>
      </c>
      <c r="N277" s="107">
        <v>0</v>
      </c>
      <c r="O277" s="150">
        <v>1</v>
      </c>
      <c r="P277" s="107">
        <v>0</v>
      </c>
      <c r="Q277" s="107">
        <v>0</v>
      </c>
      <c r="S277">
        <f t="shared" si="42"/>
        <v>3</v>
      </c>
      <c r="T277">
        <f t="shared" si="43"/>
        <v>1</v>
      </c>
      <c r="U277">
        <f t="shared" si="44"/>
        <v>0.5</v>
      </c>
      <c r="W277">
        <f t="shared" si="41"/>
        <v>1</v>
      </c>
    </row>
    <row r="278" spans="1:23" ht="16" hidden="1" x14ac:dyDescent="0.2">
      <c r="A278" t="s">
        <v>196</v>
      </c>
      <c r="B278" s="18">
        <v>19</v>
      </c>
      <c r="C278" s="18" t="str">
        <f t="shared" si="46"/>
        <v>BS2.19</v>
      </c>
      <c r="D278" s="160">
        <v>1</v>
      </c>
      <c r="E278" s="2"/>
      <c r="F278" s="2" t="s">
        <v>132</v>
      </c>
      <c r="G278" s="2">
        <f>INDEX([1]CAPS!$A:$A,MATCH(F:F,[1]CAPS!$H:$H,0))</f>
        <v>2469</v>
      </c>
      <c r="H278" s="112" t="s">
        <v>233</v>
      </c>
      <c r="I278" s="33" t="s">
        <v>238</v>
      </c>
      <c r="J278" s="107">
        <v>0</v>
      </c>
      <c r="K278" s="138">
        <v>8</v>
      </c>
      <c r="L278" s="107">
        <v>0</v>
      </c>
      <c r="M278" s="107">
        <v>0</v>
      </c>
      <c r="N278" s="107">
        <v>0</v>
      </c>
      <c r="O278" s="150">
        <v>0</v>
      </c>
      <c r="P278" s="107">
        <v>0</v>
      </c>
      <c r="Q278" s="107">
        <v>0</v>
      </c>
      <c r="S278">
        <f t="shared" si="42"/>
        <v>8</v>
      </c>
      <c r="T278">
        <f t="shared" si="43"/>
        <v>1</v>
      </c>
      <c r="U278">
        <f t="shared" si="44"/>
        <v>0</v>
      </c>
      <c r="W278">
        <f t="shared" si="41"/>
        <v>1</v>
      </c>
    </row>
    <row r="279" spans="1:23" ht="32" hidden="1" x14ac:dyDescent="0.2">
      <c r="A279" t="s">
        <v>196</v>
      </c>
      <c r="B279" s="18">
        <v>19</v>
      </c>
      <c r="C279" s="18" t="str">
        <f t="shared" si="46"/>
        <v>BS2.19</v>
      </c>
      <c r="D279" s="160">
        <v>1</v>
      </c>
      <c r="E279" s="2"/>
      <c r="F279" s="2" t="s">
        <v>141</v>
      </c>
      <c r="G279" s="2">
        <f>INDEX([1]CAPS!$A:$A,MATCH(F:F,[1]CAPS!$H:$H,0))</f>
        <v>2445</v>
      </c>
      <c r="H279" s="112" t="s">
        <v>234</v>
      </c>
      <c r="I279" s="33" t="s">
        <v>238</v>
      </c>
      <c r="J279" s="107">
        <v>0</v>
      </c>
      <c r="K279" s="138">
        <v>2</v>
      </c>
      <c r="L279" s="107">
        <v>0</v>
      </c>
      <c r="M279" s="107">
        <v>0</v>
      </c>
      <c r="N279" s="107">
        <v>0</v>
      </c>
      <c r="O279" s="150">
        <v>0</v>
      </c>
      <c r="P279" s="107">
        <v>0</v>
      </c>
      <c r="Q279" s="107">
        <v>0</v>
      </c>
      <c r="S279">
        <f t="shared" si="42"/>
        <v>2</v>
      </c>
      <c r="T279">
        <f t="shared" si="43"/>
        <v>1</v>
      </c>
      <c r="U279">
        <f t="shared" si="44"/>
        <v>0</v>
      </c>
      <c r="W279">
        <f t="shared" si="41"/>
        <v>1</v>
      </c>
    </row>
    <row r="280" spans="1:23" ht="16" hidden="1" x14ac:dyDescent="0.2">
      <c r="A280" t="s">
        <v>196</v>
      </c>
      <c r="B280" s="18">
        <v>19</v>
      </c>
      <c r="C280" s="18" t="str">
        <f t="shared" si="46"/>
        <v>BS2.19</v>
      </c>
      <c r="D280" s="160">
        <v>1</v>
      </c>
      <c r="E280" s="2"/>
      <c r="F280" s="2" t="s">
        <v>139</v>
      </c>
      <c r="G280" s="2">
        <f>INDEX([1]CAPS!$A:$A,MATCH(F:F,[1]CAPS!$H:$H,0))</f>
        <v>6325</v>
      </c>
      <c r="H280" s="112" t="s">
        <v>234</v>
      </c>
      <c r="I280" s="33" t="s">
        <v>238</v>
      </c>
      <c r="J280" s="107">
        <v>0</v>
      </c>
      <c r="K280" s="138">
        <v>2</v>
      </c>
      <c r="L280" s="107">
        <v>0</v>
      </c>
      <c r="M280" s="107">
        <v>0</v>
      </c>
      <c r="N280" s="107">
        <v>0</v>
      </c>
      <c r="O280" s="150">
        <v>0</v>
      </c>
      <c r="P280" s="107">
        <v>0</v>
      </c>
      <c r="Q280" s="107">
        <v>0</v>
      </c>
      <c r="S280">
        <f t="shared" si="42"/>
        <v>2</v>
      </c>
      <c r="T280">
        <f t="shared" si="43"/>
        <v>1</v>
      </c>
      <c r="U280">
        <f t="shared" si="44"/>
        <v>0</v>
      </c>
      <c r="W280">
        <f t="shared" si="41"/>
        <v>1</v>
      </c>
    </row>
    <row r="281" spans="1:23" ht="32" hidden="1" x14ac:dyDescent="0.2">
      <c r="A281" t="s">
        <v>196</v>
      </c>
      <c r="B281" s="18">
        <v>19</v>
      </c>
      <c r="C281" s="18" t="str">
        <f t="shared" si="46"/>
        <v>BS2.19</v>
      </c>
      <c r="D281" s="160">
        <v>1</v>
      </c>
      <c r="E281" s="2"/>
      <c r="F281" s="2" t="s">
        <v>229</v>
      </c>
      <c r="G281" s="2">
        <f>INDEX([1]CAPS!$A:$A,MATCH(F:F,[1]CAPS!$H:$H,0))</f>
        <v>3997</v>
      </c>
      <c r="H281" s="112" t="s">
        <v>236</v>
      </c>
      <c r="I281" s="33" t="s">
        <v>239</v>
      </c>
      <c r="J281" s="107">
        <v>0</v>
      </c>
      <c r="K281" s="138">
        <v>3</v>
      </c>
      <c r="L281" s="107">
        <v>0</v>
      </c>
      <c r="M281" s="107">
        <v>0</v>
      </c>
      <c r="N281" s="107">
        <v>0</v>
      </c>
      <c r="O281" s="150">
        <v>0</v>
      </c>
      <c r="P281" s="107">
        <v>0</v>
      </c>
      <c r="Q281" s="107">
        <v>0</v>
      </c>
      <c r="S281">
        <f t="shared" si="42"/>
        <v>3</v>
      </c>
      <c r="T281">
        <f t="shared" si="43"/>
        <v>1</v>
      </c>
      <c r="U281">
        <f t="shared" si="44"/>
        <v>0</v>
      </c>
      <c r="W281">
        <f t="shared" si="41"/>
        <v>1</v>
      </c>
    </row>
    <row r="282" spans="1:23" ht="16" hidden="1" x14ac:dyDescent="0.2">
      <c r="A282" t="s">
        <v>196</v>
      </c>
      <c r="B282" s="18">
        <v>19</v>
      </c>
      <c r="C282" s="18" t="str">
        <f t="shared" si="46"/>
        <v>BS2.19</v>
      </c>
      <c r="D282" s="160">
        <v>1</v>
      </c>
      <c r="E282" s="2"/>
      <c r="F282" s="2" t="s">
        <v>159</v>
      </c>
      <c r="G282" s="2">
        <f>INDEX([1]CAPS!$A:$A,MATCH(F:F,[1]CAPS!$H:$H,0))</f>
        <v>7138</v>
      </c>
      <c r="H282" s="112" t="s">
        <v>233</v>
      </c>
      <c r="I282" s="33" t="s">
        <v>240</v>
      </c>
      <c r="J282" s="107">
        <v>0</v>
      </c>
      <c r="K282" s="138">
        <v>20</v>
      </c>
      <c r="L282" s="107">
        <v>0</v>
      </c>
      <c r="M282" s="107" t="s">
        <v>276</v>
      </c>
      <c r="N282" s="107">
        <v>0</v>
      </c>
      <c r="O282" s="150" t="s">
        <v>276</v>
      </c>
      <c r="P282" s="107" t="s">
        <v>276</v>
      </c>
      <c r="Q282" s="107" t="s">
        <v>276</v>
      </c>
      <c r="S282">
        <f t="shared" ref="S282:S284" si="47">SUM(J282:K282)</f>
        <v>20</v>
      </c>
      <c r="T282" t="e">
        <f t="shared" si="43"/>
        <v>#VALUE!</v>
      </c>
      <c r="U282" t="e">
        <f t="shared" si="44"/>
        <v>#VALUE!</v>
      </c>
      <c r="W282">
        <f t="shared" si="41"/>
        <v>1</v>
      </c>
    </row>
    <row r="283" spans="1:23" ht="16" hidden="1" x14ac:dyDescent="0.2">
      <c r="A283" t="s">
        <v>196</v>
      </c>
      <c r="B283" s="18">
        <v>19</v>
      </c>
      <c r="C283" s="18" t="str">
        <f t="shared" si="46"/>
        <v>BS2.19</v>
      </c>
      <c r="D283" s="160">
        <v>1</v>
      </c>
      <c r="E283" s="2"/>
      <c r="F283" s="2" t="s">
        <v>228</v>
      </c>
      <c r="G283" s="2">
        <f>INDEX([1]CAPS!$A:$A,MATCH(F:F,[1]CAPS!$H:$H,0))</f>
        <v>7993</v>
      </c>
      <c r="H283" s="112" t="s">
        <v>233</v>
      </c>
      <c r="I283" s="33" t="s">
        <v>238</v>
      </c>
      <c r="J283" s="107">
        <v>0</v>
      </c>
      <c r="K283" s="138">
        <v>8</v>
      </c>
      <c r="L283" s="107">
        <v>0</v>
      </c>
      <c r="M283" s="107" t="s">
        <v>276</v>
      </c>
      <c r="N283" s="107">
        <v>0</v>
      </c>
      <c r="O283" s="150" t="s">
        <v>276</v>
      </c>
      <c r="P283" s="107" t="s">
        <v>276</v>
      </c>
      <c r="Q283" s="107" t="s">
        <v>276</v>
      </c>
      <c r="S283">
        <f t="shared" si="47"/>
        <v>8</v>
      </c>
      <c r="T283" t="e">
        <f t="shared" si="43"/>
        <v>#VALUE!</v>
      </c>
      <c r="U283" t="e">
        <f t="shared" si="44"/>
        <v>#VALUE!</v>
      </c>
      <c r="W283">
        <f t="shared" si="41"/>
        <v>1</v>
      </c>
    </row>
    <row r="284" spans="1:23" ht="16" hidden="1" x14ac:dyDescent="0.2">
      <c r="A284" t="s">
        <v>196</v>
      </c>
      <c r="B284" s="18">
        <v>19</v>
      </c>
      <c r="C284" s="18" t="str">
        <f t="shared" si="46"/>
        <v>BS2.19</v>
      </c>
      <c r="D284" s="160">
        <v>1</v>
      </c>
      <c r="E284" s="2"/>
      <c r="F284" s="2" t="s">
        <v>129</v>
      </c>
      <c r="G284" s="2">
        <f>INDEX([1]CAPS!$A:$A,MATCH(F:F,[1]CAPS!$H:$H,0))</f>
        <v>5532</v>
      </c>
      <c r="H284" s="112" t="s">
        <v>233</v>
      </c>
      <c r="I284" s="33" t="s">
        <v>238</v>
      </c>
      <c r="J284" s="107">
        <v>0</v>
      </c>
      <c r="K284" s="138">
        <v>7</v>
      </c>
      <c r="L284" s="107">
        <v>0</v>
      </c>
      <c r="M284" s="107" t="s">
        <v>276</v>
      </c>
      <c r="N284" s="107">
        <v>0</v>
      </c>
      <c r="O284" s="150" t="s">
        <v>276</v>
      </c>
      <c r="P284" s="107" t="s">
        <v>276</v>
      </c>
      <c r="Q284" s="107" t="s">
        <v>276</v>
      </c>
      <c r="S284">
        <f t="shared" si="47"/>
        <v>7</v>
      </c>
      <c r="T284" t="e">
        <f t="shared" si="43"/>
        <v>#VALUE!</v>
      </c>
      <c r="U284" t="e">
        <f t="shared" si="44"/>
        <v>#VALUE!</v>
      </c>
      <c r="W284">
        <f t="shared" si="41"/>
        <v>1</v>
      </c>
    </row>
    <row r="285" spans="1:23" ht="16" hidden="1" x14ac:dyDescent="0.2">
      <c r="A285" t="s">
        <v>196</v>
      </c>
      <c r="B285" s="18">
        <v>20</v>
      </c>
      <c r="C285" s="18" t="str">
        <f t="shared" si="46"/>
        <v>BS2.20</v>
      </c>
      <c r="D285" s="160">
        <v>1</v>
      </c>
      <c r="E285" s="2"/>
      <c r="F285" s="2" t="s">
        <v>132</v>
      </c>
      <c r="G285" s="2">
        <f>INDEX([1]CAPS!$A:$A,MATCH(F:F,[1]CAPS!$H:$H,0))</f>
        <v>2469</v>
      </c>
      <c r="H285" s="112" t="s">
        <v>233</v>
      </c>
      <c r="I285" s="33" t="s">
        <v>238</v>
      </c>
      <c r="J285" s="107">
        <v>0</v>
      </c>
      <c r="K285" s="138">
        <v>8</v>
      </c>
      <c r="L285" s="107">
        <v>0</v>
      </c>
      <c r="M285" s="107">
        <v>0</v>
      </c>
      <c r="N285" s="107">
        <v>0</v>
      </c>
      <c r="O285" s="150">
        <v>0</v>
      </c>
      <c r="P285" s="107">
        <v>0</v>
      </c>
      <c r="Q285" s="107">
        <v>0</v>
      </c>
      <c r="S285">
        <f t="shared" si="42"/>
        <v>8</v>
      </c>
      <c r="T285">
        <f t="shared" si="43"/>
        <v>1</v>
      </c>
      <c r="U285">
        <f t="shared" si="44"/>
        <v>0</v>
      </c>
      <c r="W285">
        <f t="shared" si="41"/>
        <v>1</v>
      </c>
    </row>
    <row r="286" spans="1:23" ht="16" hidden="1" x14ac:dyDescent="0.2">
      <c r="A286" t="s">
        <v>196</v>
      </c>
      <c r="B286" s="18">
        <v>20</v>
      </c>
      <c r="C286" s="18" t="str">
        <f t="shared" si="46"/>
        <v>BS2.20</v>
      </c>
      <c r="D286" s="160">
        <v>1</v>
      </c>
      <c r="E286" s="2"/>
      <c r="F286" s="2" t="s">
        <v>139</v>
      </c>
      <c r="G286" s="2">
        <f>INDEX([1]CAPS!$A:$A,MATCH(F:F,[1]CAPS!$H:$H,0))</f>
        <v>6325</v>
      </c>
      <c r="H286" s="112" t="s">
        <v>234</v>
      </c>
      <c r="I286" s="33" t="s">
        <v>238</v>
      </c>
      <c r="J286" s="107">
        <v>0</v>
      </c>
      <c r="K286" s="138">
        <v>3</v>
      </c>
      <c r="L286" s="107">
        <v>0</v>
      </c>
      <c r="M286" s="107">
        <v>0</v>
      </c>
      <c r="N286" s="107">
        <v>0</v>
      </c>
      <c r="O286" s="150">
        <v>0</v>
      </c>
      <c r="P286" s="107">
        <v>0</v>
      </c>
      <c r="Q286" s="107">
        <v>0</v>
      </c>
      <c r="S286">
        <f t="shared" si="42"/>
        <v>3</v>
      </c>
      <c r="T286">
        <f t="shared" si="43"/>
        <v>1</v>
      </c>
      <c r="U286">
        <f t="shared" si="44"/>
        <v>0</v>
      </c>
      <c r="W286">
        <f t="shared" si="41"/>
        <v>1</v>
      </c>
    </row>
    <row r="287" spans="1:23" ht="32" hidden="1" x14ac:dyDescent="0.2">
      <c r="A287" t="s">
        <v>196</v>
      </c>
      <c r="B287" s="18">
        <v>20</v>
      </c>
      <c r="C287" s="18" t="str">
        <f t="shared" si="46"/>
        <v>BS2.20</v>
      </c>
      <c r="D287" s="160">
        <v>1</v>
      </c>
      <c r="E287" s="2"/>
      <c r="F287" s="2" t="s">
        <v>141</v>
      </c>
      <c r="G287" s="2">
        <f>INDEX([1]CAPS!$A:$A,MATCH(F:F,[1]CAPS!$H:$H,0))</f>
        <v>2445</v>
      </c>
      <c r="H287" s="112" t="s">
        <v>234</v>
      </c>
      <c r="I287" s="33" t="s">
        <v>238</v>
      </c>
      <c r="J287" s="107">
        <v>0</v>
      </c>
      <c r="K287" s="138">
        <v>2</v>
      </c>
      <c r="L287" s="107">
        <v>0</v>
      </c>
      <c r="M287" s="107">
        <v>0</v>
      </c>
      <c r="N287" s="107">
        <v>0</v>
      </c>
      <c r="O287" s="150">
        <v>0</v>
      </c>
      <c r="P287" s="107">
        <v>0</v>
      </c>
      <c r="Q287" s="107">
        <v>0</v>
      </c>
      <c r="S287">
        <f t="shared" si="42"/>
        <v>2</v>
      </c>
      <c r="T287">
        <f t="shared" si="43"/>
        <v>1</v>
      </c>
      <c r="U287">
        <f t="shared" si="44"/>
        <v>0</v>
      </c>
      <c r="W287">
        <f t="shared" si="41"/>
        <v>1</v>
      </c>
    </row>
    <row r="288" spans="1:23" ht="32" hidden="1" x14ac:dyDescent="0.2">
      <c r="A288" t="s">
        <v>196</v>
      </c>
      <c r="B288" s="18">
        <v>20</v>
      </c>
      <c r="C288" s="18" t="str">
        <f t="shared" si="46"/>
        <v>BS2.20</v>
      </c>
      <c r="D288" s="160">
        <v>1</v>
      </c>
      <c r="E288" s="2"/>
      <c r="F288" s="2" t="s">
        <v>232</v>
      </c>
      <c r="G288" s="2">
        <f>INDEX([1]CAPS!$A:$A,MATCH(F:F,[1]CAPS!$H:$H,0))</f>
        <v>8875</v>
      </c>
      <c r="H288" s="112" t="s">
        <v>236</v>
      </c>
      <c r="I288" s="33" t="s">
        <v>239</v>
      </c>
      <c r="J288" s="107">
        <v>0</v>
      </c>
      <c r="K288" s="138">
        <v>0</v>
      </c>
      <c r="L288" s="107">
        <v>0</v>
      </c>
      <c r="M288" s="107">
        <v>0</v>
      </c>
      <c r="N288" s="107">
        <v>0</v>
      </c>
      <c r="O288" s="150">
        <v>1</v>
      </c>
      <c r="P288" s="107">
        <v>0</v>
      </c>
      <c r="Q288" s="107">
        <v>0</v>
      </c>
      <c r="S288">
        <f t="shared" si="42"/>
        <v>1</v>
      </c>
      <c r="T288" t="e">
        <f t="shared" si="43"/>
        <v>#DIV/0!</v>
      </c>
      <c r="U288" t="e">
        <f t="shared" si="44"/>
        <v>#DIV/0!</v>
      </c>
      <c r="W288">
        <f t="shared" si="41"/>
        <v>1</v>
      </c>
    </row>
    <row r="289" spans="1:25" ht="16" hidden="1" x14ac:dyDescent="0.2">
      <c r="A289" t="s">
        <v>196</v>
      </c>
      <c r="B289" s="18">
        <v>20</v>
      </c>
      <c r="C289" s="18" t="str">
        <f t="shared" si="46"/>
        <v>BS2.20</v>
      </c>
      <c r="D289" s="160">
        <v>1</v>
      </c>
      <c r="E289" s="2"/>
      <c r="F289" s="2" t="s">
        <v>228</v>
      </c>
      <c r="G289" s="2">
        <f>INDEX([1]CAPS!$A:$A,MATCH(F:F,[1]CAPS!$H:$H,0))</f>
        <v>7993</v>
      </c>
      <c r="H289" s="112" t="s">
        <v>233</v>
      </c>
      <c r="I289" s="33" t="s">
        <v>238</v>
      </c>
      <c r="J289" s="107">
        <v>0</v>
      </c>
      <c r="K289" s="138">
        <v>7</v>
      </c>
      <c r="L289" s="107">
        <v>0</v>
      </c>
      <c r="M289" s="107" t="s">
        <v>276</v>
      </c>
      <c r="N289" s="107">
        <v>0</v>
      </c>
      <c r="O289" s="150" t="s">
        <v>276</v>
      </c>
      <c r="P289" s="107" t="s">
        <v>276</v>
      </c>
      <c r="Q289" s="107" t="s">
        <v>276</v>
      </c>
      <c r="S289">
        <f t="shared" ref="S289:S291" si="48">SUM(J289:K289)</f>
        <v>7</v>
      </c>
      <c r="T289" t="e">
        <f t="shared" si="43"/>
        <v>#VALUE!</v>
      </c>
      <c r="U289" t="e">
        <f t="shared" si="44"/>
        <v>#VALUE!</v>
      </c>
      <c r="W289">
        <f t="shared" si="41"/>
        <v>1</v>
      </c>
    </row>
    <row r="290" spans="1:25" ht="16" hidden="1" x14ac:dyDescent="0.2">
      <c r="A290" t="s">
        <v>196</v>
      </c>
      <c r="B290" s="18">
        <v>20</v>
      </c>
      <c r="C290" s="18" t="str">
        <f t="shared" si="46"/>
        <v>BS2.20</v>
      </c>
      <c r="D290" s="160">
        <v>1</v>
      </c>
      <c r="E290" s="2"/>
      <c r="F290" s="2" t="s">
        <v>129</v>
      </c>
      <c r="G290" s="2">
        <f>INDEX([1]CAPS!$A:$A,MATCH(F:F,[1]CAPS!$H:$H,0))</f>
        <v>5532</v>
      </c>
      <c r="H290" s="112" t="s">
        <v>233</v>
      </c>
      <c r="I290" s="33" t="s">
        <v>238</v>
      </c>
      <c r="J290" s="107">
        <v>0</v>
      </c>
      <c r="K290" s="138">
        <v>9</v>
      </c>
      <c r="L290" s="107">
        <v>0</v>
      </c>
      <c r="M290" s="107" t="s">
        <v>276</v>
      </c>
      <c r="N290" s="107">
        <v>0</v>
      </c>
      <c r="O290" s="150" t="s">
        <v>276</v>
      </c>
      <c r="P290" s="107" t="s">
        <v>276</v>
      </c>
      <c r="Q290" s="107" t="s">
        <v>276</v>
      </c>
      <c r="S290">
        <f t="shared" si="48"/>
        <v>9</v>
      </c>
      <c r="T290" t="e">
        <f t="shared" si="43"/>
        <v>#VALUE!</v>
      </c>
      <c r="U290" t="e">
        <f t="shared" si="44"/>
        <v>#VALUE!</v>
      </c>
      <c r="W290">
        <f t="shared" si="41"/>
        <v>1</v>
      </c>
    </row>
    <row r="291" spans="1:25" ht="16" hidden="1" x14ac:dyDescent="0.2">
      <c r="A291" t="s">
        <v>196</v>
      </c>
      <c r="B291" s="18">
        <v>20</v>
      </c>
      <c r="C291" s="18" t="str">
        <f t="shared" si="46"/>
        <v>BS2.20</v>
      </c>
      <c r="D291" s="160">
        <v>1</v>
      </c>
      <c r="E291" s="2"/>
      <c r="F291" s="2" t="s">
        <v>159</v>
      </c>
      <c r="G291" s="2">
        <f>INDEX([1]CAPS!$A:$A,MATCH(F:F,[1]CAPS!$H:$H,0))</f>
        <v>7138</v>
      </c>
      <c r="H291" s="112" t="s">
        <v>233</v>
      </c>
      <c r="I291" s="33" t="s">
        <v>240</v>
      </c>
      <c r="J291" s="107">
        <v>0</v>
      </c>
      <c r="K291" s="138">
        <v>14</v>
      </c>
      <c r="L291" s="107">
        <v>0</v>
      </c>
      <c r="M291" s="107" t="s">
        <v>276</v>
      </c>
      <c r="N291" s="107">
        <v>0</v>
      </c>
      <c r="O291" s="150" t="s">
        <v>276</v>
      </c>
      <c r="P291" s="107" t="s">
        <v>276</v>
      </c>
      <c r="Q291" s="107" t="s">
        <v>276</v>
      </c>
      <c r="S291">
        <f t="shared" si="48"/>
        <v>14</v>
      </c>
      <c r="T291" t="e">
        <f t="shared" si="43"/>
        <v>#VALUE!</v>
      </c>
      <c r="U291" t="e">
        <f t="shared" si="44"/>
        <v>#VALUE!</v>
      </c>
      <c r="W291">
        <f t="shared" si="41"/>
        <v>1</v>
      </c>
    </row>
    <row r="292" spans="1:25" ht="16" hidden="1" x14ac:dyDescent="0.2">
      <c r="A292" t="s">
        <v>196</v>
      </c>
      <c r="B292" s="18">
        <v>20</v>
      </c>
      <c r="C292" s="18" t="str">
        <f t="shared" si="46"/>
        <v>BS2.20</v>
      </c>
      <c r="D292" s="160">
        <v>1</v>
      </c>
      <c r="E292" s="2"/>
      <c r="F292" s="2" t="s">
        <v>131</v>
      </c>
      <c r="G292" s="2">
        <f>INDEX([1]CAPS!$A:$A,MATCH(F:F,[1]CAPS!$H:$H,0))</f>
        <v>2557</v>
      </c>
      <c r="H292" s="112" t="s">
        <v>233</v>
      </c>
      <c r="I292" s="33" t="s">
        <v>240</v>
      </c>
      <c r="J292" s="107">
        <v>0</v>
      </c>
      <c r="K292" s="138">
        <v>2</v>
      </c>
      <c r="L292" s="107">
        <v>0</v>
      </c>
      <c r="M292" s="107" t="s">
        <v>276</v>
      </c>
      <c r="N292" s="107">
        <v>0</v>
      </c>
      <c r="O292" s="150">
        <v>0</v>
      </c>
      <c r="P292" s="107">
        <v>0</v>
      </c>
      <c r="Q292" s="107">
        <v>0</v>
      </c>
      <c r="S292">
        <f t="shared" si="42"/>
        <v>2</v>
      </c>
      <c r="T292" t="e">
        <f t="shared" si="43"/>
        <v>#VALUE!</v>
      </c>
      <c r="U292" t="e">
        <f t="shared" si="44"/>
        <v>#VALUE!</v>
      </c>
      <c r="W292">
        <f t="shared" si="41"/>
        <v>1</v>
      </c>
    </row>
    <row r="293" spans="1:25" ht="32" hidden="1" x14ac:dyDescent="0.2">
      <c r="A293" t="s">
        <v>307</v>
      </c>
      <c r="B293" s="18">
        <v>1</v>
      </c>
      <c r="C293" s="18" t="str">
        <f t="shared" si="46"/>
        <v>MW1.1</v>
      </c>
      <c r="D293" s="160">
        <v>1</v>
      </c>
      <c r="E293" s="18"/>
      <c r="F293" s="18" t="s">
        <v>157</v>
      </c>
      <c r="G293" s="2">
        <f>INDEX([1]CAPS!$A:$A,MATCH(F:F,[1]CAPS!$H:$H,0))</f>
        <v>2654</v>
      </c>
      <c r="H293" s="2" t="s">
        <v>237</v>
      </c>
      <c r="I293" s="103" t="s">
        <v>239</v>
      </c>
      <c r="J293" s="19">
        <v>0</v>
      </c>
      <c r="K293" s="19">
        <v>0</v>
      </c>
      <c r="L293" s="9">
        <v>0</v>
      </c>
      <c r="M293" s="9">
        <v>1</v>
      </c>
      <c r="N293" s="9">
        <v>0</v>
      </c>
      <c r="O293" s="17">
        <v>4</v>
      </c>
      <c r="P293" s="9">
        <v>0</v>
      </c>
      <c r="Q293" s="9">
        <v>0</v>
      </c>
      <c r="S293">
        <f t="shared" si="42"/>
        <v>4</v>
      </c>
      <c r="T293">
        <f t="shared" si="43"/>
        <v>0</v>
      </c>
      <c r="U293">
        <f t="shared" si="44"/>
        <v>4</v>
      </c>
      <c r="W293">
        <f t="shared" si="41"/>
        <v>1</v>
      </c>
      <c r="Y293" s="10">
        <v>0</v>
      </c>
    </row>
    <row r="294" spans="1:25" ht="32" hidden="1" x14ac:dyDescent="0.2">
      <c r="A294" t="s">
        <v>307</v>
      </c>
      <c r="B294" s="18">
        <v>1</v>
      </c>
      <c r="C294" s="18" t="str">
        <f t="shared" si="46"/>
        <v>MW1.1</v>
      </c>
      <c r="D294" s="160">
        <v>1</v>
      </c>
      <c r="E294" s="18"/>
      <c r="F294" s="18" t="s">
        <v>158</v>
      </c>
      <c r="G294" s="2">
        <f>INDEX([1]CAPS!$A:$A,MATCH(F:F,[1]CAPS!$H:$H,0))</f>
        <v>2987</v>
      </c>
      <c r="H294" s="2" t="s">
        <v>235</v>
      </c>
      <c r="I294" s="151" t="s">
        <v>239</v>
      </c>
      <c r="J294" s="4">
        <v>0</v>
      </c>
      <c r="K294" s="4">
        <v>20</v>
      </c>
      <c r="L294" s="9">
        <v>0</v>
      </c>
      <c r="M294" s="9">
        <v>0</v>
      </c>
      <c r="N294" s="9">
        <v>0</v>
      </c>
      <c r="O294" s="17">
        <v>2</v>
      </c>
      <c r="P294" s="9">
        <v>0</v>
      </c>
      <c r="Q294" s="9">
        <v>0</v>
      </c>
      <c r="S294">
        <f t="shared" si="42"/>
        <v>22</v>
      </c>
      <c r="T294">
        <f t="shared" si="43"/>
        <v>1</v>
      </c>
      <c r="U294">
        <f t="shared" si="44"/>
        <v>0.1</v>
      </c>
      <c r="W294">
        <f t="shared" si="41"/>
        <v>1</v>
      </c>
      <c r="Y294" s="4">
        <v>0</v>
      </c>
    </row>
    <row r="295" spans="1:25" ht="32" hidden="1" x14ac:dyDescent="0.2">
      <c r="A295" t="s">
        <v>307</v>
      </c>
      <c r="B295" s="18">
        <v>1</v>
      </c>
      <c r="C295" s="18" t="str">
        <f t="shared" si="46"/>
        <v>MW1.1</v>
      </c>
      <c r="D295" s="160">
        <v>1</v>
      </c>
      <c r="E295" s="18"/>
      <c r="F295" s="18" t="s">
        <v>229</v>
      </c>
      <c r="G295" s="2">
        <f>INDEX([1]CAPS!$A:$A,MATCH(F:F,[1]CAPS!$H:$H,0))</f>
        <v>3997</v>
      </c>
      <c r="H295" s="2" t="s">
        <v>236</v>
      </c>
      <c r="I295" s="151" t="s">
        <v>239</v>
      </c>
      <c r="J295" s="4">
        <v>0</v>
      </c>
      <c r="K295" s="4">
        <v>4</v>
      </c>
      <c r="L295" s="9">
        <v>0</v>
      </c>
      <c r="M295" s="9">
        <v>0</v>
      </c>
      <c r="N295" s="9">
        <v>0</v>
      </c>
      <c r="O295" s="17">
        <v>40</v>
      </c>
      <c r="P295" s="9">
        <v>0</v>
      </c>
      <c r="Q295" s="9">
        <v>0</v>
      </c>
      <c r="S295">
        <f t="shared" si="42"/>
        <v>44</v>
      </c>
      <c r="T295">
        <f t="shared" si="43"/>
        <v>1</v>
      </c>
      <c r="U295">
        <f t="shared" si="44"/>
        <v>10</v>
      </c>
      <c r="W295">
        <f t="shared" si="41"/>
        <v>1</v>
      </c>
      <c r="Y295" s="4">
        <v>0</v>
      </c>
    </row>
    <row r="296" spans="1:25" ht="32" hidden="1" x14ac:dyDescent="0.2">
      <c r="A296" t="s">
        <v>307</v>
      </c>
      <c r="B296" s="18">
        <v>1</v>
      </c>
      <c r="C296" s="18" t="str">
        <f t="shared" si="46"/>
        <v>MW1.1</v>
      </c>
      <c r="D296" s="160">
        <v>1</v>
      </c>
      <c r="E296" s="18"/>
      <c r="F296" s="18" t="s">
        <v>128</v>
      </c>
      <c r="G296" s="2">
        <f>INDEX([1]CAPS!$A:$A,MATCH(F:F,[1]CAPS!$H:$H,0))</f>
        <v>3243</v>
      </c>
      <c r="H296" s="2" t="s">
        <v>237</v>
      </c>
      <c r="I296" s="151" t="s">
        <v>239</v>
      </c>
      <c r="J296" s="4">
        <v>0</v>
      </c>
      <c r="K296" s="4">
        <v>0</v>
      </c>
      <c r="L296" s="9">
        <v>0</v>
      </c>
      <c r="M296" s="9" t="s">
        <v>276</v>
      </c>
      <c r="N296" s="9">
        <v>0</v>
      </c>
      <c r="O296" s="17">
        <v>30</v>
      </c>
      <c r="P296" s="9">
        <v>0</v>
      </c>
      <c r="Q296" s="9">
        <v>0</v>
      </c>
      <c r="S296">
        <f t="shared" si="42"/>
        <v>30</v>
      </c>
      <c r="T296" t="e">
        <f t="shared" si="43"/>
        <v>#VALUE!</v>
      </c>
      <c r="U296" t="e">
        <f t="shared" si="44"/>
        <v>#VALUE!</v>
      </c>
      <c r="W296">
        <f t="shared" si="41"/>
        <v>1</v>
      </c>
      <c r="Y296" s="4">
        <v>0</v>
      </c>
    </row>
    <row r="297" spans="1:25" ht="16" hidden="1" x14ac:dyDescent="0.2">
      <c r="A297" t="s">
        <v>307</v>
      </c>
      <c r="B297" s="18">
        <v>1</v>
      </c>
      <c r="C297" s="18" t="str">
        <f t="shared" si="46"/>
        <v>MW1.1</v>
      </c>
      <c r="D297" s="160">
        <v>1</v>
      </c>
      <c r="E297" s="18"/>
      <c r="F297" s="18" t="s">
        <v>131</v>
      </c>
      <c r="G297" s="2">
        <f>INDEX([1]CAPS!$A:$A,MATCH(F:F,[1]CAPS!$H:$H,0))</f>
        <v>2557</v>
      </c>
      <c r="H297" s="2" t="s">
        <v>233</v>
      </c>
      <c r="I297" s="151" t="s">
        <v>240</v>
      </c>
      <c r="J297" s="4">
        <v>0</v>
      </c>
      <c r="K297" s="4">
        <v>2</v>
      </c>
      <c r="L297" s="9">
        <v>0</v>
      </c>
      <c r="M297" s="9" t="s">
        <v>276</v>
      </c>
      <c r="N297" s="9">
        <v>0</v>
      </c>
      <c r="O297" s="17">
        <v>0</v>
      </c>
      <c r="P297" s="9">
        <v>0</v>
      </c>
      <c r="Q297" s="9">
        <v>0</v>
      </c>
      <c r="S297">
        <f t="shared" si="42"/>
        <v>2</v>
      </c>
      <c r="T297" t="e">
        <f t="shared" si="43"/>
        <v>#VALUE!</v>
      </c>
      <c r="U297" t="e">
        <f t="shared" si="44"/>
        <v>#VALUE!</v>
      </c>
      <c r="W297">
        <f t="shared" si="41"/>
        <v>1</v>
      </c>
      <c r="Y297" s="4">
        <v>0</v>
      </c>
    </row>
    <row r="298" spans="1:25" ht="16" hidden="1" x14ac:dyDescent="0.2">
      <c r="A298" t="s">
        <v>307</v>
      </c>
      <c r="B298" s="18">
        <v>1</v>
      </c>
      <c r="C298" s="18" t="str">
        <f t="shared" si="46"/>
        <v>MW1.1</v>
      </c>
      <c r="D298" s="160">
        <v>1</v>
      </c>
      <c r="E298" s="18"/>
      <c r="F298" s="18" t="s">
        <v>159</v>
      </c>
      <c r="G298" s="2">
        <f>INDEX([1]CAPS!$A:$A,MATCH(F:F,[1]CAPS!$H:$H,0))</f>
        <v>7138</v>
      </c>
      <c r="H298" s="2" t="s">
        <v>233</v>
      </c>
      <c r="I298" s="151" t="s">
        <v>240</v>
      </c>
      <c r="J298" s="4">
        <v>0</v>
      </c>
      <c r="K298" s="4">
        <v>9</v>
      </c>
      <c r="L298" s="9">
        <v>0</v>
      </c>
      <c r="M298" s="9" t="s">
        <v>276</v>
      </c>
      <c r="N298" s="9">
        <v>0</v>
      </c>
      <c r="O298" s="17" t="s">
        <v>276</v>
      </c>
      <c r="P298" s="17" t="s">
        <v>276</v>
      </c>
      <c r="Q298" s="9" t="s">
        <v>276</v>
      </c>
      <c r="S298">
        <f t="shared" ref="S298:S299" si="49">SUM(J298:K298)</f>
        <v>9</v>
      </c>
      <c r="T298" t="e">
        <f t="shared" si="43"/>
        <v>#VALUE!</v>
      </c>
      <c r="U298" t="e">
        <f t="shared" si="44"/>
        <v>#VALUE!</v>
      </c>
      <c r="W298">
        <f t="shared" si="41"/>
        <v>1</v>
      </c>
      <c r="Y298" s="4">
        <v>0</v>
      </c>
    </row>
    <row r="299" spans="1:25" ht="16" hidden="1" x14ac:dyDescent="0.2">
      <c r="A299" t="s">
        <v>307</v>
      </c>
      <c r="B299" s="18">
        <v>1</v>
      </c>
      <c r="C299" s="18" t="str">
        <f t="shared" si="46"/>
        <v>MW1.1</v>
      </c>
      <c r="D299" s="160">
        <v>1</v>
      </c>
      <c r="E299" s="18"/>
      <c r="F299" s="18" t="s">
        <v>228</v>
      </c>
      <c r="G299" s="2">
        <f>INDEX([1]CAPS!$A:$A,MATCH(F:F,[1]CAPS!$H:$H,0))</f>
        <v>7993</v>
      </c>
      <c r="H299" s="2" t="s">
        <v>233</v>
      </c>
      <c r="I299" s="151" t="s">
        <v>238</v>
      </c>
      <c r="J299" s="4">
        <v>0</v>
      </c>
      <c r="K299" s="4">
        <v>5</v>
      </c>
      <c r="L299" s="9">
        <v>0</v>
      </c>
      <c r="M299" s="9" t="s">
        <v>276</v>
      </c>
      <c r="N299" s="9">
        <v>0</v>
      </c>
      <c r="O299" s="17" t="s">
        <v>276</v>
      </c>
      <c r="P299" s="17" t="s">
        <v>276</v>
      </c>
      <c r="Q299" s="9" t="s">
        <v>276</v>
      </c>
      <c r="S299">
        <f t="shared" si="49"/>
        <v>5</v>
      </c>
      <c r="T299" t="e">
        <f t="shared" si="43"/>
        <v>#VALUE!</v>
      </c>
      <c r="U299" t="e">
        <f t="shared" si="44"/>
        <v>#VALUE!</v>
      </c>
      <c r="W299">
        <f t="shared" si="41"/>
        <v>1</v>
      </c>
      <c r="Y299" s="4">
        <v>0</v>
      </c>
    </row>
    <row r="300" spans="1:25" ht="32" hidden="1" x14ac:dyDescent="0.2">
      <c r="A300" t="s">
        <v>307</v>
      </c>
      <c r="B300" s="18">
        <v>1</v>
      </c>
      <c r="C300" s="18" t="str">
        <f t="shared" si="46"/>
        <v>MW1.1</v>
      </c>
      <c r="D300" s="160">
        <v>1</v>
      </c>
      <c r="E300" s="18"/>
      <c r="F300" s="18" t="s">
        <v>141</v>
      </c>
      <c r="G300" s="2">
        <f>INDEX([1]CAPS!$A:$A,MATCH(F:F,[1]CAPS!$H:$H,0))</f>
        <v>2445</v>
      </c>
      <c r="H300" s="2" t="s">
        <v>234</v>
      </c>
      <c r="I300" s="151" t="s">
        <v>238</v>
      </c>
      <c r="J300" s="4">
        <v>0</v>
      </c>
      <c r="K300" s="4">
        <v>2</v>
      </c>
      <c r="L300" s="9">
        <v>0</v>
      </c>
      <c r="M300" s="9">
        <v>0</v>
      </c>
      <c r="N300" s="9">
        <v>0</v>
      </c>
      <c r="O300" s="17">
        <v>0</v>
      </c>
      <c r="P300" s="9">
        <v>0</v>
      </c>
      <c r="Q300" s="9">
        <v>0</v>
      </c>
      <c r="S300">
        <f t="shared" si="42"/>
        <v>2</v>
      </c>
      <c r="T300">
        <f t="shared" si="43"/>
        <v>1</v>
      </c>
      <c r="U300">
        <f t="shared" si="44"/>
        <v>0</v>
      </c>
      <c r="W300">
        <f t="shared" si="41"/>
        <v>1</v>
      </c>
      <c r="Y300" s="4">
        <v>0</v>
      </c>
    </row>
    <row r="301" spans="1:25" ht="16" hidden="1" x14ac:dyDescent="0.2">
      <c r="A301" t="s">
        <v>307</v>
      </c>
      <c r="B301" s="18">
        <v>1</v>
      </c>
      <c r="C301" s="18" t="str">
        <f t="shared" si="46"/>
        <v>MW1.1</v>
      </c>
      <c r="D301" s="160">
        <v>1</v>
      </c>
      <c r="E301" s="18"/>
      <c r="F301" s="18" t="s">
        <v>132</v>
      </c>
      <c r="G301" s="2">
        <f>INDEX([1]CAPS!$A:$A,MATCH(F:F,[1]CAPS!$H:$H,0))</f>
        <v>2469</v>
      </c>
      <c r="H301" s="2" t="s">
        <v>233</v>
      </c>
      <c r="I301" s="151" t="s">
        <v>238</v>
      </c>
      <c r="J301" s="4">
        <v>0</v>
      </c>
      <c r="K301" s="4">
        <v>2</v>
      </c>
      <c r="L301" s="9">
        <v>0</v>
      </c>
      <c r="M301" s="9">
        <v>0</v>
      </c>
      <c r="N301" s="9">
        <v>0</v>
      </c>
      <c r="O301" s="17">
        <v>0</v>
      </c>
      <c r="P301" s="9">
        <v>0</v>
      </c>
      <c r="Q301" s="9">
        <v>0</v>
      </c>
      <c r="S301">
        <f t="shared" si="42"/>
        <v>2</v>
      </c>
      <c r="T301">
        <f t="shared" si="43"/>
        <v>1</v>
      </c>
      <c r="U301">
        <f t="shared" si="44"/>
        <v>0</v>
      </c>
      <c r="W301">
        <f t="shared" si="41"/>
        <v>1</v>
      </c>
      <c r="Y301" s="4">
        <v>0</v>
      </c>
    </row>
    <row r="302" spans="1:25" ht="16" hidden="1" x14ac:dyDescent="0.2">
      <c r="A302" t="s">
        <v>307</v>
      </c>
      <c r="B302" s="18">
        <v>1</v>
      </c>
      <c r="C302" s="18" t="str">
        <f t="shared" si="46"/>
        <v>MW1.1</v>
      </c>
      <c r="D302" s="160">
        <v>1</v>
      </c>
      <c r="E302" s="18"/>
      <c r="F302" s="18" t="s">
        <v>129</v>
      </c>
      <c r="G302" s="2">
        <f>INDEX([1]CAPS!$A:$A,MATCH(F:F,[1]CAPS!$H:$H,0))</f>
        <v>5532</v>
      </c>
      <c r="H302" s="2" t="s">
        <v>233</v>
      </c>
      <c r="I302" s="151" t="s">
        <v>238</v>
      </c>
      <c r="J302" s="4">
        <v>0</v>
      </c>
      <c r="K302" s="4">
        <v>13</v>
      </c>
      <c r="L302" s="9">
        <v>0</v>
      </c>
      <c r="M302" s="9" t="s">
        <v>276</v>
      </c>
      <c r="N302" s="9">
        <v>0</v>
      </c>
      <c r="O302" s="17" t="s">
        <v>276</v>
      </c>
      <c r="P302" s="17" t="s">
        <v>276</v>
      </c>
      <c r="Q302" s="9" t="s">
        <v>276</v>
      </c>
      <c r="S302">
        <f>SUM(J302:K302)</f>
        <v>13</v>
      </c>
      <c r="T302" t="e">
        <f t="shared" si="43"/>
        <v>#VALUE!</v>
      </c>
      <c r="U302" t="e">
        <f t="shared" si="44"/>
        <v>#VALUE!</v>
      </c>
      <c r="W302">
        <f t="shared" si="41"/>
        <v>1</v>
      </c>
      <c r="Y302" s="4">
        <v>0</v>
      </c>
    </row>
    <row r="303" spans="1:25" ht="16" hidden="1" x14ac:dyDescent="0.2">
      <c r="A303" t="s">
        <v>307</v>
      </c>
      <c r="B303" s="18">
        <v>1</v>
      </c>
      <c r="C303" s="18" t="str">
        <f t="shared" si="46"/>
        <v>MW1.1</v>
      </c>
      <c r="D303" s="160">
        <v>1</v>
      </c>
      <c r="E303" s="18"/>
      <c r="F303" s="18" t="s">
        <v>160</v>
      </c>
      <c r="G303" s="2">
        <f>INDEX([1]CAPS!$A:$A,MATCH(F:F,[1]CAPS!$H:$H,0))</f>
        <v>2503</v>
      </c>
      <c r="H303" s="2" t="s">
        <v>234</v>
      </c>
      <c r="I303" s="151" t="s">
        <v>238</v>
      </c>
      <c r="J303" s="4">
        <v>0</v>
      </c>
      <c r="K303" s="4">
        <v>2</v>
      </c>
      <c r="L303" s="9">
        <v>0</v>
      </c>
      <c r="M303" s="9">
        <v>0</v>
      </c>
      <c r="N303" s="9">
        <v>0</v>
      </c>
      <c r="O303" s="17">
        <v>0</v>
      </c>
      <c r="P303" s="9">
        <v>0</v>
      </c>
      <c r="Q303" s="9">
        <v>0</v>
      </c>
      <c r="S303">
        <f t="shared" si="42"/>
        <v>2</v>
      </c>
      <c r="T303">
        <f t="shared" si="43"/>
        <v>1</v>
      </c>
      <c r="U303">
        <f t="shared" si="44"/>
        <v>0</v>
      </c>
      <c r="W303">
        <f t="shared" si="41"/>
        <v>1</v>
      </c>
      <c r="Y303" s="4">
        <v>0</v>
      </c>
    </row>
    <row r="304" spans="1:25" ht="32" hidden="1" x14ac:dyDescent="0.2">
      <c r="A304" t="s">
        <v>307</v>
      </c>
      <c r="B304" s="18">
        <v>2</v>
      </c>
      <c r="C304" s="18" t="str">
        <f t="shared" si="46"/>
        <v>MW1.2</v>
      </c>
      <c r="D304" s="160">
        <v>1</v>
      </c>
      <c r="E304" s="18"/>
      <c r="F304" s="18" t="s">
        <v>158</v>
      </c>
      <c r="G304" s="2">
        <f>INDEX([1]CAPS!$A:$A,MATCH(F:F,[1]CAPS!$H:$H,0))</f>
        <v>2987</v>
      </c>
      <c r="H304" s="2" t="s">
        <v>235</v>
      </c>
      <c r="I304" s="151" t="s">
        <v>239</v>
      </c>
      <c r="J304" s="4">
        <v>0</v>
      </c>
      <c r="K304" s="4">
        <v>7</v>
      </c>
      <c r="L304" s="9">
        <v>0</v>
      </c>
      <c r="M304" s="9">
        <v>0</v>
      </c>
      <c r="N304" s="9">
        <v>0</v>
      </c>
      <c r="O304" s="17">
        <v>0</v>
      </c>
      <c r="P304" s="9">
        <v>0</v>
      </c>
      <c r="Q304" s="9">
        <v>0</v>
      </c>
      <c r="S304">
        <f t="shared" si="42"/>
        <v>7</v>
      </c>
      <c r="T304">
        <f t="shared" si="43"/>
        <v>1</v>
      </c>
      <c r="U304">
        <f t="shared" si="44"/>
        <v>0</v>
      </c>
      <c r="W304">
        <f t="shared" si="41"/>
        <v>1</v>
      </c>
      <c r="Y304" s="4">
        <v>0</v>
      </c>
    </row>
    <row r="305" spans="1:25" ht="32" hidden="1" x14ac:dyDescent="0.2">
      <c r="A305" t="s">
        <v>307</v>
      </c>
      <c r="B305" s="18">
        <v>2</v>
      </c>
      <c r="C305" s="18" t="str">
        <f t="shared" si="46"/>
        <v>MW1.2</v>
      </c>
      <c r="D305" s="160">
        <v>1</v>
      </c>
      <c r="E305" s="18"/>
      <c r="F305" s="18" t="s">
        <v>229</v>
      </c>
      <c r="G305" s="2">
        <f>INDEX([1]CAPS!$A:$A,MATCH(F:F,[1]CAPS!$H:$H,0))</f>
        <v>3997</v>
      </c>
      <c r="H305" s="2" t="s">
        <v>236</v>
      </c>
      <c r="I305" s="151" t="s">
        <v>239</v>
      </c>
      <c r="J305" s="4">
        <v>0</v>
      </c>
      <c r="K305" s="4">
        <v>4</v>
      </c>
      <c r="L305" s="9">
        <v>0</v>
      </c>
      <c r="M305" s="9">
        <v>0</v>
      </c>
      <c r="N305" s="9">
        <v>0</v>
      </c>
      <c r="O305" s="17">
        <v>8</v>
      </c>
      <c r="P305" s="9">
        <v>0</v>
      </c>
      <c r="Q305" s="9">
        <v>0</v>
      </c>
      <c r="S305">
        <f t="shared" si="42"/>
        <v>12</v>
      </c>
      <c r="T305">
        <f t="shared" si="43"/>
        <v>1</v>
      </c>
      <c r="U305">
        <f t="shared" si="44"/>
        <v>2</v>
      </c>
      <c r="W305">
        <f t="shared" si="41"/>
        <v>1</v>
      </c>
      <c r="Y305" s="4">
        <v>0</v>
      </c>
    </row>
    <row r="306" spans="1:25" ht="32" hidden="1" x14ac:dyDescent="0.2">
      <c r="A306" t="s">
        <v>307</v>
      </c>
      <c r="B306" s="18">
        <v>2</v>
      </c>
      <c r="C306" s="18" t="str">
        <f t="shared" si="46"/>
        <v>MW1.2</v>
      </c>
      <c r="D306" s="160">
        <v>1</v>
      </c>
      <c r="E306" s="18"/>
      <c r="F306" s="18" t="s">
        <v>161</v>
      </c>
      <c r="G306" s="2">
        <f>INDEX([1]CAPS!$A:$A,MATCH(F:F,[1]CAPS!$H:$H,0))</f>
        <v>2603</v>
      </c>
      <c r="H306" s="2" t="s">
        <v>235</v>
      </c>
      <c r="I306" s="151" t="s">
        <v>239</v>
      </c>
      <c r="J306" s="4">
        <v>0</v>
      </c>
      <c r="K306" s="4">
        <v>1</v>
      </c>
      <c r="L306" s="9">
        <v>0</v>
      </c>
      <c r="M306" s="9">
        <v>0</v>
      </c>
      <c r="N306" s="9">
        <v>0</v>
      </c>
      <c r="O306" s="17">
        <v>0</v>
      </c>
      <c r="P306" s="9">
        <v>0</v>
      </c>
      <c r="Q306" s="9">
        <v>0</v>
      </c>
      <c r="S306">
        <f t="shared" si="42"/>
        <v>1</v>
      </c>
      <c r="T306">
        <f t="shared" si="43"/>
        <v>1</v>
      </c>
      <c r="U306">
        <f t="shared" si="44"/>
        <v>0</v>
      </c>
      <c r="W306">
        <f t="shared" si="41"/>
        <v>1</v>
      </c>
      <c r="Y306" s="4">
        <v>0</v>
      </c>
    </row>
    <row r="307" spans="1:25" ht="16" hidden="1" x14ac:dyDescent="0.2">
      <c r="A307" t="s">
        <v>307</v>
      </c>
      <c r="B307" s="18">
        <v>2</v>
      </c>
      <c r="C307" s="18" t="str">
        <f t="shared" si="46"/>
        <v>MW1.2</v>
      </c>
      <c r="D307" s="160">
        <v>1</v>
      </c>
      <c r="E307" s="18"/>
      <c r="F307" s="18" t="s">
        <v>159</v>
      </c>
      <c r="G307" s="2">
        <f>INDEX([1]CAPS!$A:$A,MATCH(F:F,[1]CAPS!$H:$H,0))</f>
        <v>7138</v>
      </c>
      <c r="H307" s="2" t="s">
        <v>233</v>
      </c>
      <c r="I307" s="151" t="s">
        <v>240</v>
      </c>
      <c r="J307" s="4">
        <v>0</v>
      </c>
      <c r="K307" s="4">
        <v>6</v>
      </c>
      <c r="L307" s="9">
        <v>0</v>
      </c>
      <c r="M307" s="9" t="s">
        <v>276</v>
      </c>
      <c r="N307" s="9">
        <v>0</v>
      </c>
      <c r="O307" s="17" t="s">
        <v>276</v>
      </c>
      <c r="P307" s="17" t="s">
        <v>276</v>
      </c>
      <c r="Q307" s="9" t="s">
        <v>276</v>
      </c>
      <c r="S307">
        <f>SUM(J307:K307)</f>
        <v>6</v>
      </c>
      <c r="T307" t="e">
        <f t="shared" si="43"/>
        <v>#VALUE!</v>
      </c>
      <c r="U307" t="e">
        <f t="shared" si="44"/>
        <v>#VALUE!</v>
      </c>
      <c r="W307">
        <f t="shared" si="41"/>
        <v>1</v>
      </c>
      <c r="Y307" s="4">
        <v>0</v>
      </c>
    </row>
    <row r="308" spans="1:25" ht="32" hidden="1" x14ac:dyDescent="0.2">
      <c r="A308" t="s">
        <v>307</v>
      </c>
      <c r="B308" s="18">
        <v>2</v>
      </c>
      <c r="C308" s="18" t="str">
        <f t="shared" si="46"/>
        <v>MW1.2</v>
      </c>
      <c r="D308" s="160">
        <v>1</v>
      </c>
      <c r="E308" s="18"/>
      <c r="F308" s="18" t="s">
        <v>141</v>
      </c>
      <c r="G308" s="2">
        <f>INDEX([1]CAPS!$A:$A,MATCH(F:F,[1]CAPS!$H:$H,0))</f>
        <v>2445</v>
      </c>
      <c r="H308" s="2" t="s">
        <v>234</v>
      </c>
      <c r="I308" s="103" t="s">
        <v>238</v>
      </c>
      <c r="J308" s="9">
        <v>0</v>
      </c>
      <c r="K308" s="9">
        <v>2</v>
      </c>
      <c r="L308" s="9">
        <v>0</v>
      </c>
      <c r="M308" s="9">
        <v>0</v>
      </c>
      <c r="N308" s="9">
        <v>0</v>
      </c>
      <c r="O308" s="17">
        <v>0</v>
      </c>
      <c r="P308" s="9">
        <v>0</v>
      </c>
      <c r="Q308" s="9">
        <v>0</v>
      </c>
      <c r="S308">
        <f t="shared" si="42"/>
        <v>2</v>
      </c>
      <c r="T308">
        <f t="shared" si="43"/>
        <v>1</v>
      </c>
      <c r="U308">
        <f t="shared" si="44"/>
        <v>0</v>
      </c>
      <c r="W308">
        <f t="shared" si="41"/>
        <v>1</v>
      </c>
      <c r="Y308" s="4">
        <v>0</v>
      </c>
    </row>
    <row r="309" spans="1:25" ht="16" hidden="1" x14ac:dyDescent="0.2">
      <c r="A309" t="s">
        <v>307</v>
      </c>
      <c r="B309" s="18">
        <v>2</v>
      </c>
      <c r="C309" s="18" t="str">
        <f t="shared" si="46"/>
        <v>MW1.2</v>
      </c>
      <c r="D309" s="160">
        <v>1</v>
      </c>
      <c r="E309" s="18"/>
      <c r="F309" s="18" t="s">
        <v>132</v>
      </c>
      <c r="G309" s="2">
        <f>INDEX([1]CAPS!$A:$A,MATCH(F:F,[1]CAPS!$H:$H,0))</f>
        <v>2469</v>
      </c>
      <c r="H309" s="2" t="s">
        <v>233</v>
      </c>
      <c r="I309" s="103" t="s">
        <v>238</v>
      </c>
      <c r="J309" s="9">
        <v>0</v>
      </c>
      <c r="K309" s="9">
        <v>2</v>
      </c>
      <c r="L309" s="9">
        <v>0</v>
      </c>
      <c r="M309" s="9">
        <v>0</v>
      </c>
      <c r="N309" s="9">
        <v>0</v>
      </c>
      <c r="O309" s="17">
        <v>0</v>
      </c>
      <c r="P309" s="9">
        <v>0</v>
      </c>
      <c r="Q309" s="9">
        <v>0</v>
      </c>
      <c r="S309">
        <f t="shared" si="42"/>
        <v>2</v>
      </c>
      <c r="T309">
        <f t="shared" si="43"/>
        <v>1</v>
      </c>
      <c r="U309">
        <f t="shared" si="44"/>
        <v>0</v>
      </c>
      <c r="W309">
        <f t="shared" si="41"/>
        <v>1</v>
      </c>
      <c r="Y309" s="4">
        <v>0</v>
      </c>
    </row>
    <row r="310" spans="1:25" ht="16" hidden="1" x14ac:dyDescent="0.2">
      <c r="A310" t="s">
        <v>307</v>
      </c>
      <c r="B310" s="18">
        <v>2</v>
      </c>
      <c r="C310" s="18" t="str">
        <f t="shared" si="46"/>
        <v>MW1.2</v>
      </c>
      <c r="D310" s="160">
        <v>1</v>
      </c>
      <c r="E310" s="18"/>
      <c r="F310" s="18" t="s">
        <v>162</v>
      </c>
      <c r="G310" s="2">
        <f>INDEX([1]CAPS!$A:$A,MATCH(F:F,[1]CAPS!$H:$H,0))</f>
        <v>6324</v>
      </c>
      <c r="H310" s="2" t="s">
        <v>234</v>
      </c>
      <c r="I310" s="103" t="s">
        <v>238</v>
      </c>
      <c r="J310" s="9">
        <v>0</v>
      </c>
      <c r="K310" s="9">
        <v>6</v>
      </c>
      <c r="L310" s="9">
        <v>0</v>
      </c>
      <c r="M310" s="9">
        <v>0</v>
      </c>
      <c r="N310" s="9">
        <v>0</v>
      </c>
      <c r="O310" s="17">
        <v>0</v>
      </c>
      <c r="P310" s="9">
        <v>0</v>
      </c>
      <c r="Q310" s="9">
        <v>0</v>
      </c>
      <c r="S310">
        <f t="shared" si="42"/>
        <v>6</v>
      </c>
      <c r="T310">
        <f t="shared" si="43"/>
        <v>1</v>
      </c>
      <c r="U310">
        <f t="shared" si="44"/>
        <v>0</v>
      </c>
      <c r="W310">
        <f t="shared" si="41"/>
        <v>1</v>
      </c>
      <c r="Y310" s="4">
        <v>0</v>
      </c>
    </row>
    <row r="311" spans="1:25" ht="16" hidden="1" x14ac:dyDescent="0.2">
      <c r="A311" t="s">
        <v>307</v>
      </c>
      <c r="B311" s="18">
        <v>2</v>
      </c>
      <c r="C311" s="18" t="str">
        <f t="shared" si="46"/>
        <v>MW1.2</v>
      </c>
      <c r="D311" s="160">
        <v>1</v>
      </c>
      <c r="E311" s="18"/>
      <c r="F311" s="18" t="s">
        <v>129</v>
      </c>
      <c r="G311" s="2">
        <f>INDEX([1]CAPS!$A:$A,MATCH(F:F,[1]CAPS!$H:$H,0))</f>
        <v>5532</v>
      </c>
      <c r="H311" s="2" t="s">
        <v>233</v>
      </c>
      <c r="I311" s="103" t="s">
        <v>238</v>
      </c>
      <c r="J311" s="9">
        <v>0</v>
      </c>
      <c r="K311" s="9">
        <v>12</v>
      </c>
      <c r="L311" s="9">
        <v>0</v>
      </c>
      <c r="M311" s="9" t="s">
        <v>276</v>
      </c>
      <c r="N311" s="9">
        <v>0</v>
      </c>
      <c r="O311" s="17" t="s">
        <v>276</v>
      </c>
      <c r="P311" s="17" t="s">
        <v>276</v>
      </c>
      <c r="Q311" s="9" t="s">
        <v>276</v>
      </c>
      <c r="S311">
        <f t="shared" ref="S311:S312" si="50">SUM(J311:K311)</f>
        <v>12</v>
      </c>
      <c r="T311" t="e">
        <f t="shared" si="43"/>
        <v>#VALUE!</v>
      </c>
      <c r="U311" t="e">
        <f t="shared" si="44"/>
        <v>#VALUE!</v>
      </c>
      <c r="W311">
        <f t="shared" si="41"/>
        <v>1</v>
      </c>
      <c r="Y311" s="4">
        <v>0</v>
      </c>
    </row>
    <row r="312" spans="1:25" ht="16" hidden="1" x14ac:dyDescent="0.2">
      <c r="A312" t="s">
        <v>307</v>
      </c>
      <c r="B312" s="18">
        <v>2</v>
      </c>
      <c r="C312" s="18" t="str">
        <f t="shared" si="46"/>
        <v>MW1.2</v>
      </c>
      <c r="D312" s="160">
        <v>1</v>
      </c>
      <c r="E312" s="18"/>
      <c r="F312" s="18" t="s">
        <v>127</v>
      </c>
      <c r="G312" s="2">
        <f>INDEX([1]CAPS!$A:$A,MATCH(F:F,[1]CAPS!$H:$H,0))</f>
        <v>10605</v>
      </c>
      <c r="H312" s="2" t="s">
        <v>233</v>
      </c>
      <c r="I312" s="103" t="s">
        <v>238</v>
      </c>
      <c r="J312" s="9">
        <v>0</v>
      </c>
      <c r="K312" s="9">
        <v>2</v>
      </c>
      <c r="L312" s="9">
        <v>0</v>
      </c>
      <c r="M312" s="9" t="s">
        <v>276</v>
      </c>
      <c r="N312" s="9">
        <v>0</v>
      </c>
      <c r="O312" s="17" t="s">
        <v>276</v>
      </c>
      <c r="P312" s="17" t="s">
        <v>276</v>
      </c>
      <c r="Q312" s="9" t="s">
        <v>276</v>
      </c>
      <c r="S312">
        <f t="shared" si="50"/>
        <v>2</v>
      </c>
      <c r="T312" t="e">
        <f>(K312+L312)/(K312++L312+M312)</f>
        <v>#VALUE!</v>
      </c>
      <c r="U312" t="e">
        <f t="shared" si="44"/>
        <v>#VALUE!</v>
      </c>
      <c r="W312">
        <f t="shared" si="41"/>
        <v>1</v>
      </c>
      <c r="Y312" s="4">
        <v>0</v>
      </c>
    </row>
    <row r="313" spans="1:25" ht="32" hidden="1" x14ac:dyDescent="0.2">
      <c r="A313" t="s">
        <v>307</v>
      </c>
      <c r="B313" s="18">
        <v>3</v>
      </c>
      <c r="C313" s="18" t="str">
        <f t="shared" si="46"/>
        <v>MW1.3</v>
      </c>
      <c r="D313" s="160">
        <v>1</v>
      </c>
      <c r="E313" s="18"/>
      <c r="F313" s="18" t="s">
        <v>158</v>
      </c>
      <c r="G313" s="2">
        <f>INDEX([1]CAPS!$A:$A,MATCH(F:F,[1]CAPS!$H:$H,0))</f>
        <v>2987</v>
      </c>
      <c r="H313" s="2" t="s">
        <v>235</v>
      </c>
      <c r="I313" s="103" t="s">
        <v>239</v>
      </c>
      <c r="J313" s="9">
        <v>0</v>
      </c>
      <c r="K313" s="9">
        <v>5</v>
      </c>
      <c r="L313" s="9">
        <v>0</v>
      </c>
      <c r="M313" s="9">
        <v>0</v>
      </c>
      <c r="N313" s="9">
        <v>0</v>
      </c>
      <c r="O313" s="17">
        <v>0</v>
      </c>
      <c r="P313" s="9">
        <v>0</v>
      </c>
      <c r="Q313" s="9">
        <v>0</v>
      </c>
      <c r="S313">
        <f t="shared" si="42"/>
        <v>5</v>
      </c>
      <c r="T313">
        <f t="shared" si="43"/>
        <v>1</v>
      </c>
      <c r="U313">
        <f t="shared" si="44"/>
        <v>0</v>
      </c>
      <c r="W313">
        <f t="shared" si="41"/>
        <v>1</v>
      </c>
      <c r="Y313" s="4">
        <v>0</v>
      </c>
    </row>
    <row r="314" spans="1:25" ht="32" hidden="1" x14ac:dyDescent="0.2">
      <c r="A314" t="s">
        <v>307</v>
      </c>
      <c r="B314" s="18">
        <v>3</v>
      </c>
      <c r="C314" s="18" t="str">
        <f t="shared" si="46"/>
        <v>MW1.3</v>
      </c>
      <c r="D314" s="160">
        <v>1</v>
      </c>
      <c r="E314" s="18"/>
      <c r="F314" s="18" t="s">
        <v>229</v>
      </c>
      <c r="G314" s="2">
        <f>INDEX([1]CAPS!$A:$A,MATCH(F:F,[1]CAPS!$H:$H,0))</f>
        <v>3997</v>
      </c>
      <c r="H314" s="2" t="s">
        <v>236</v>
      </c>
      <c r="I314" s="103" t="s">
        <v>239</v>
      </c>
      <c r="J314" s="9">
        <v>0</v>
      </c>
      <c r="K314" s="9">
        <v>2</v>
      </c>
      <c r="L314" s="9">
        <v>0</v>
      </c>
      <c r="M314" s="9">
        <v>0</v>
      </c>
      <c r="N314" s="9">
        <v>0</v>
      </c>
      <c r="O314" s="17">
        <v>20</v>
      </c>
      <c r="P314" s="9">
        <v>0</v>
      </c>
      <c r="Q314" s="9">
        <v>0</v>
      </c>
      <c r="S314">
        <f t="shared" si="42"/>
        <v>22</v>
      </c>
      <c r="T314">
        <f t="shared" si="43"/>
        <v>1</v>
      </c>
      <c r="U314">
        <f t="shared" si="44"/>
        <v>10</v>
      </c>
      <c r="W314">
        <f t="shared" si="41"/>
        <v>1</v>
      </c>
      <c r="Y314" s="4">
        <v>0</v>
      </c>
    </row>
    <row r="315" spans="1:25" ht="32" hidden="1" x14ac:dyDescent="0.2">
      <c r="A315" t="s">
        <v>307</v>
      </c>
      <c r="B315" s="18">
        <v>3</v>
      </c>
      <c r="C315" s="18" t="str">
        <f t="shared" si="46"/>
        <v>MW1.3</v>
      </c>
      <c r="D315" s="160">
        <v>1</v>
      </c>
      <c r="E315" s="18"/>
      <c r="F315" s="18" t="s">
        <v>135</v>
      </c>
      <c r="G315" s="2">
        <f>INDEX([1]CAPS!$A:$A,MATCH(F:F,[1]CAPS!$H:$H,0))</f>
        <v>7766</v>
      </c>
      <c r="H315" s="2" t="s">
        <v>236</v>
      </c>
      <c r="I315" s="103" t="s">
        <v>242</v>
      </c>
      <c r="J315" s="9">
        <v>0</v>
      </c>
      <c r="K315" s="9">
        <v>0</v>
      </c>
      <c r="L315" s="9">
        <v>0</v>
      </c>
      <c r="M315" s="9">
        <v>1</v>
      </c>
      <c r="N315" s="9">
        <v>0</v>
      </c>
      <c r="O315" s="17">
        <v>0</v>
      </c>
      <c r="P315" s="9">
        <v>0</v>
      </c>
      <c r="Q315" s="9">
        <v>0</v>
      </c>
      <c r="S315">
        <f t="shared" si="42"/>
        <v>0</v>
      </c>
      <c r="T315">
        <f t="shared" si="43"/>
        <v>0</v>
      </c>
      <c r="U315">
        <f t="shared" si="44"/>
        <v>0</v>
      </c>
      <c r="W315" t="str">
        <f t="shared" si="41"/>
        <v/>
      </c>
      <c r="Y315" s="4">
        <v>0</v>
      </c>
    </row>
    <row r="316" spans="1:25" ht="16" hidden="1" x14ac:dyDescent="0.2">
      <c r="A316" t="s">
        <v>307</v>
      </c>
      <c r="B316" s="18">
        <v>3</v>
      </c>
      <c r="C316" s="18" t="str">
        <f t="shared" si="46"/>
        <v>MW1.3</v>
      </c>
      <c r="D316" s="160">
        <v>1</v>
      </c>
      <c r="E316" s="18"/>
      <c r="F316" s="18" t="s">
        <v>228</v>
      </c>
      <c r="G316" s="2">
        <f>INDEX([1]CAPS!$A:$A,MATCH(F:F,[1]CAPS!$H:$H,0))</f>
        <v>7993</v>
      </c>
      <c r="H316" s="2" t="s">
        <v>233</v>
      </c>
      <c r="I316" s="103" t="s">
        <v>238</v>
      </c>
      <c r="J316" s="9">
        <v>0</v>
      </c>
      <c r="K316" s="9">
        <v>5</v>
      </c>
      <c r="L316" s="9">
        <v>0</v>
      </c>
      <c r="M316" s="9" t="s">
        <v>276</v>
      </c>
      <c r="N316" s="9">
        <v>0</v>
      </c>
      <c r="O316" s="17" t="s">
        <v>276</v>
      </c>
      <c r="P316" s="17" t="s">
        <v>276</v>
      </c>
      <c r="Q316" s="9" t="s">
        <v>276</v>
      </c>
      <c r="S316">
        <f t="shared" ref="S316:S317" si="51">SUM(J316:K316)</f>
        <v>5</v>
      </c>
      <c r="T316" t="e">
        <f t="shared" si="43"/>
        <v>#VALUE!</v>
      </c>
      <c r="U316" t="e">
        <f t="shared" si="44"/>
        <v>#VALUE!</v>
      </c>
      <c r="W316">
        <f t="shared" si="41"/>
        <v>1</v>
      </c>
      <c r="Y316" s="4">
        <v>0</v>
      </c>
    </row>
    <row r="317" spans="1:25" ht="16" hidden="1" x14ac:dyDescent="0.2">
      <c r="A317" t="s">
        <v>307</v>
      </c>
      <c r="B317" s="18">
        <v>3</v>
      </c>
      <c r="C317" s="18" t="str">
        <f t="shared" si="46"/>
        <v>MW1.3</v>
      </c>
      <c r="D317" s="160">
        <v>1</v>
      </c>
      <c r="E317" s="18"/>
      <c r="F317" s="18" t="s">
        <v>159</v>
      </c>
      <c r="G317" s="2">
        <f>INDEX([1]CAPS!$A:$A,MATCH(F:F,[1]CAPS!$H:$H,0))</f>
        <v>7138</v>
      </c>
      <c r="H317" s="2" t="s">
        <v>233</v>
      </c>
      <c r="I317" s="103" t="s">
        <v>240</v>
      </c>
      <c r="J317" s="9">
        <v>0</v>
      </c>
      <c r="K317" s="9">
        <v>1</v>
      </c>
      <c r="L317" s="9">
        <v>0</v>
      </c>
      <c r="M317" s="9" t="s">
        <v>276</v>
      </c>
      <c r="N317" s="9">
        <v>0</v>
      </c>
      <c r="O317" s="17" t="s">
        <v>276</v>
      </c>
      <c r="P317" s="17" t="s">
        <v>276</v>
      </c>
      <c r="Q317" s="9" t="s">
        <v>276</v>
      </c>
      <c r="S317">
        <f t="shared" si="51"/>
        <v>1</v>
      </c>
      <c r="T317" t="e">
        <f t="shared" si="43"/>
        <v>#VALUE!</v>
      </c>
      <c r="U317" t="e">
        <f t="shared" si="44"/>
        <v>#VALUE!</v>
      </c>
      <c r="W317">
        <f t="shared" si="41"/>
        <v>1</v>
      </c>
      <c r="Y317" s="4">
        <v>0</v>
      </c>
    </row>
    <row r="318" spans="1:25" ht="32" hidden="1" x14ac:dyDescent="0.2">
      <c r="A318" t="s">
        <v>307</v>
      </c>
      <c r="B318" s="18">
        <v>3</v>
      </c>
      <c r="C318" s="18" t="str">
        <f t="shared" si="46"/>
        <v>MW1.3</v>
      </c>
      <c r="D318" s="160">
        <v>1</v>
      </c>
      <c r="E318" s="18"/>
      <c r="F318" s="18" t="s">
        <v>157</v>
      </c>
      <c r="G318" s="2">
        <f>INDEX([1]CAPS!$A:$A,MATCH(F:F,[1]CAPS!$H:$H,0))</f>
        <v>2654</v>
      </c>
      <c r="H318" s="2" t="s">
        <v>237</v>
      </c>
      <c r="I318" s="151" t="s">
        <v>239</v>
      </c>
      <c r="J318" s="9">
        <v>0</v>
      </c>
      <c r="K318" s="9">
        <v>0</v>
      </c>
      <c r="L318" s="9">
        <v>0</v>
      </c>
      <c r="M318" s="9">
        <v>1</v>
      </c>
      <c r="N318" s="9">
        <v>0</v>
      </c>
      <c r="O318" s="9">
        <v>2</v>
      </c>
      <c r="P318" s="9">
        <v>0</v>
      </c>
      <c r="Q318" s="9">
        <v>0</v>
      </c>
      <c r="S318">
        <f t="shared" si="42"/>
        <v>2</v>
      </c>
      <c r="T318">
        <f t="shared" si="43"/>
        <v>0</v>
      </c>
      <c r="U318">
        <f t="shared" si="44"/>
        <v>2</v>
      </c>
      <c r="W318">
        <f t="shared" si="41"/>
        <v>1</v>
      </c>
      <c r="Y318" s="9">
        <v>0</v>
      </c>
    </row>
    <row r="319" spans="1:25" ht="16" hidden="1" x14ac:dyDescent="0.2">
      <c r="A319" t="s">
        <v>307</v>
      </c>
      <c r="B319" s="18">
        <v>3</v>
      </c>
      <c r="C319" s="18" t="str">
        <f t="shared" si="46"/>
        <v>MW1.3</v>
      </c>
      <c r="D319" s="160">
        <v>1</v>
      </c>
      <c r="E319" s="18"/>
      <c r="F319" s="18" t="s">
        <v>129</v>
      </c>
      <c r="G319" s="2">
        <f>INDEX([1]CAPS!$A:$A,MATCH(F:F,[1]CAPS!$H:$H,0))</f>
        <v>5532</v>
      </c>
      <c r="H319" s="2" t="s">
        <v>233</v>
      </c>
      <c r="I319" s="151" t="s">
        <v>238</v>
      </c>
      <c r="J319" s="9">
        <v>0</v>
      </c>
      <c r="K319" s="9">
        <v>3</v>
      </c>
      <c r="L319" s="9">
        <v>0</v>
      </c>
      <c r="M319" s="9" t="s">
        <v>276</v>
      </c>
      <c r="N319" s="9">
        <v>0</v>
      </c>
      <c r="O319" s="9" t="s">
        <v>276</v>
      </c>
      <c r="P319" s="9" t="s">
        <v>276</v>
      </c>
      <c r="Q319" s="9" t="s">
        <v>276</v>
      </c>
      <c r="S319">
        <f t="shared" ref="S319:S320" si="52">SUM(J319:K319)</f>
        <v>3</v>
      </c>
      <c r="T319" t="e">
        <f t="shared" si="43"/>
        <v>#VALUE!</v>
      </c>
      <c r="U319" t="e">
        <f t="shared" si="44"/>
        <v>#VALUE!</v>
      </c>
      <c r="W319">
        <f t="shared" si="41"/>
        <v>1</v>
      </c>
      <c r="Y319" s="9">
        <v>0</v>
      </c>
    </row>
    <row r="320" spans="1:25" ht="16" hidden="1" x14ac:dyDescent="0.2">
      <c r="A320" t="s">
        <v>307</v>
      </c>
      <c r="B320" s="18">
        <v>3</v>
      </c>
      <c r="C320" s="18" t="str">
        <f t="shared" si="46"/>
        <v>MW1.3</v>
      </c>
      <c r="D320" s="160">
        <v>1</v>
      </c>
      <c r="E320" s="2"/>
      <c r="F320" s="2" t="s">
        <v>127</v>
      </c>
      <c r="G320" s="2">
        <f>INDEX([1]CAPS!$A:$A,MATCH(F:F,[1]CAPS!$H:$H,0))</f>
        <v>10605</v>
      </c>
      <c r="H320" s="2" t="s">
        <v>233</v>
      </c>
      <c r="I320" s="104" t="s">
        <v>238</v>
      </c>
      <c r="J320" s="9">
        <v>0</v>
      </c>
      <c r="K320" s="9">
        <v>1</v>
      </c>
      <c r="L320" s="9">
        <v>0</v>
      </c>
      <c r="M320" s="9" t="s">
        <v>276</v>
      </c>
      <c r="N320" s="9">
        <v>0</v>
      </c>
      <c r="O320" s="17" t="s">
        <v>276</v>
      </c>
      <c r="P320" s="17" t="s">
        <v>276</v>
      </c>
      <c r="Q320" s="9" t="s">
        <v>276</v>
      </c>
      <c r="R320" t="s">
        <v>170</v>
      </c>
      <c r="S320">
        <f t="shared" si="52"/>
        <v>1</v>
      </c>
      <c r="T320" t="e">
        <f t="shared" si="43"/>
        <v>#VALUE!</v>
      </c>
      <c r="U320" t="e">
        <f t="shared" si="44"/>
        <v>#VALUE!</v>
      </c>
      <c r="W320">
        <f t="shared" si="41"/>
        <v>1</v>
      </c>
      <c r="Y320" s="4">
        <v>0</v>
      </c>
    </row>
    <row r="321" spans="1:25" ht="16" hidden="1" x14ac:dyDescent="0.2">
      <c r="A321" t="s">
        <v>307</v>
      </c>
      <c r="B321" s="18">
        <v>3</v>
      </c>
      <c r="C321" s="18" t="str">
        <f t="shared" si="46"/>
        <v>MW1.3</v>
      </c>
      <c r="D321" s="160">
        <v>1</v>
      </c>
      <c r="E321" s="2"/>
      <c r="F321" s="2" t="s">
        <v>160</v>
      </c>
      <c r="G321" s="2">
        <f>INDEX([1]CAPS!$A:$A,MATCH(F:F,[1]CAPS!$H:$H,0))</f>
        <v>2503</v>
      </c>
      <c r="H321" s="2" t="s">
        <v>234</v>
      </c>
      <c r="I321" s="104" t="s">
        <v>238</v>
      </c>
      <c r="J321" s="9">
        <v>0</v>
      </c>
      <c r="K321" s="9">
        <v>5</v>
      </c>
      <c r="L321" s="9">
        <v>0</v>
      </c>
      <c r="M321" s="9">
        <v>0</v>
      </c>
      <c r="N321" s="9">
        <v>0</v>
      </c>
      <c r="O321" s="17">
        <v>0</v>
      </c>
      <c r="P321" s="9">
        <v>0</v>
      </c>
      <c r="Q321" s="9">
        <v>0</v>
      </c>
      <c r="S321">
        <f t="shared" si="42"/>
        <v>5</v>
      </c>
      <c r="T321">
        <f t="shared" si="43"/>
        <v>1</v>
      </c>
      <c r="U321">
        <f t="shared" si="44"/>
        <v>0</v>
      </c>
      <c r="W321">
        <f t="shared" si="41"/>
        <v>1</v>
      </c>
      <c r="Y321" s="4">
        <v>0</v>
      </c>
    </row>
    <row r="322" spans="1:25" ht="16" hidden="1" x14ac:dyDescent="0.2">
      <c r="A322" t="s">
        <v>307</v>
      </c>
      <c r="B322" s="18">
        <v>3</v>
      </c>
      <c r="C322" s="18" t="str">
        <f t="shared" si="46"/>
        <v>MW1.3</v>
      </c>
      <c r="D322" s="160">
        <v>1</v>
      </c>
      <c r="E322" s="2"/>
      <c r="F322" s="2" t="s">
        <v>163</v>
      </c>
      <c r="G322" s="2">
        <f>INDEX([1]CAPS!$A:$A,MATCH(F:F,[1]CAPS!$H:$H,0))</f>
        <v>2294</v>
      </c>
      <c r="H322" s="2" t="s">
        <v>233</v>
      </c>
      <c r="I322" s="104" t="s">
        <v>238</v>
      </c>
      <c r="J322" s="9">
        <v>0</v>
      </c>
      <c r="K322" s="9">
        <v>1</v>
      </c>
      <c r="L322" s="9">
        <v>0</v>
      </c>
      <c r="M322" s="9" t="s">
        <v>276</v>
      </c>
      <c r="N322" s="9">
        <v>0</v>
      </c>
      <c r="O322" s="17" t="s">
        <v>276</v>
      </c>
      <c r="P322" s="17" t="s">
        <v>276</v>
      </c>
      <c r="Q322" s="9" t="s">
        <v>276</v>
      </c>
      <c r="S322">
        <f>SUM(J322:K322)</f>
        <v>1</v>
      </c>
      <c r="T322" t="e">
        <f t="shared" si="43"/>
        <v>#VALUE!</v>
      </c>
      <c r="U322" t="e">
        <f t="shared" si="44"/>
        <v>#VALUE!</v>
      </c>
      <c r="W322">
        <f t="shared" si="41"/>
        <v>1</v>
      </c>
      <c r="Y322" s="4">
        <v>0</v>
      </c>
    </row>
    <row r="323" spans="1:25" ht="32" hidden="1" x14ac:dyDescent="0.2">
      <c r="A323" t="s">
        <v>307</v>
      </c>
      <c r="B323" s="18">
        <v>3</v>
      </c>
      <c r="C323" s="18" t="str">
        <f t="shared" si="46"/>
        <v>MW1.3</v>
      </c>
      <c r="D323" s="160">
        <v>1</v>
      </c>
      <c r="E323" s="2"/>
      <c r="F323" s="2" t="s">
        <v>161</v>
      </c>
      <c r="G323" s="2">
        <f>INDEX([1]CAPS!$A:$A,MATCH(F:F,[1]CAPS!$H:$H,0))</f>
        <v>2603</v>
      </c>
      <c r="H323" s="2" t="s">
        <v>235</v>
      </c>
      <c r="I323" s="104" t="s">
        <v>239</v>
      </c>
      <c r="J323" s="9">
        <v>0</v>
      </c>
      <c r="K323" s="9">
        <v>1</v>
      </c>
      <c r="L323" s="9">
        <v>0</v>
      </c>
      <c r="M323" s="9">
        <v>0</v>
      </c>
      <c r="N323" s="9">
        <v>0</v>
      </c>
      <c r="O323" s="17">
        <v>3</v>
      </c>
      <c r="P323" s="9">
        <v>0</v>
      </c>
      <c r="Q323" s="9">
        <v>0</v>
      </c>
      <c r="S323">
        <f t="shared" si="42"/>
        <v>4</v>
      </c>
      <c r="T323">
        <f t="shared" si="43"/>
        <v>1</v>
      </c>
      <c r="U323">
        <f t="shared" si="44"/>
        <v>3</v>
      </c>
      <c r="W323">
        <f t="shared" ref="W323:W386" si="53">IF(S323&gt;0,1,"")</f>
        <v>1</v>
      </c>
      <c r="Y323" s="4">
        <v>0</v>
      </c>
    </row>
    <row r="324" spans="1:25" ht="16" hidden="1" x14ac:dyDescent="0.2">
      <c r="A324" t="s">
        <v>307</v>
      </c>
      <c r="B324" s="18">
        <v>3</v>
      </c>
      <c r="C324" s="18" t="str">
        <f t="shared" si="46"/>
        <v>MW1.3</v>
      </c>
      <c r="D324" s="160">
        <v>1</v>
      </c>
      <c r="E324" s="2"/>
      <c r="F324" s="2" t="s">
        <v>137</v>
      </c>
      <c r="G324" s="2">
        <f>INDEX([1]CAPS!$A:$A,MATCH(F:F,[1]CAPS!$H:$H,0))</f>
        <v>1609</v>
      </c>
      <c r="H324" s="2" t="s">
        <v>235</v>
      </c>
      <c r="I324" s="104" t="s">
        <v>238</v>
      </c>
      <c r="J324" s="9">
        <v>0</v>
      </c>
      <c r="K324" s="426">
        <v>2</v>
      </c>
      <c r="L324" s="9">
        <v>0</v>
      </c>
      <c r="M324" s="9" t="s">
        <v>276</v>
      </c>
      <c r="N324" s="9">
        <v>0</v>
      </c>
      <c r="O324" s="483">
        <v>0</v>
      </c>
      <c r="P324" s="9">
        <v>0</v>
      </c>
      <c r="Q324" s="9">
        <v>0</v>
      </c>
      <c r="R324" s="129" t="s">
        <v>771</v>
      </c>
      <c r="S324">
        <f t="shared" ref="S324:S386" si="54">SUM(J324:K324)+O324</f>
        <v>2</v>
      </c>
      <c r="T324" t="e">
        <f t="shared" ref="T324:T387" si="55">(K324+L324)/(K324++L324+M324)</f>
        <v>#VALUE!</v>
      </c>
      <c r="U324" t="e">
        <f t="shared" ref="U324:U387" si="56">(O324+P324)/(K324+L324+M324)</f>
        <v>#VALUE!</v>
      </c>
      <c r="W324">
        <f t="shared" si="53"/>
        <v>1</v>
      </c>
      <c r="Y324" s="4">
        <v>0</v>
      </c>
    </row>
    <row r="325" spans="1:25" ht="32" hidden="1" x14ac:dyDescent="0.2">
      <c r="A325" t="s">
        <v>307</v>
      </c>
      <c r="B325" s="18">
        <v>3</v>
      </c>
      <c r="C325" s="18" t="str">
        <f t="shared" si="46"/>
        <v>MW1.3</v>
      </c>
      <c r="D325" s="160">
        <v>1</v>
      </c>
      <c r="E325" s="2"/>
      <c r="F325" s="2" t="s">
        <v>128</v>
      </c>
      <c r="G325" s="2">
        <f>INDEX([1]CAPS!$A:$A,MATCH(F:F,[1]CAPS!$H:$H,0))</f>
        <v>3243</v>
      </c>
      <c r="H325" s="2" t="s">
        <v>237</v>
      </c>
      <c r="I325" s="104" t="s">
        <v>239</v>
      </c>
      <c r="J325" s="9">
        <v>0</v>
      </c>
      <c r="K325" s="9">
        <v>0</v>
      </c>
      <c r="L325" s="9">
        <v>0</v>
      </c>
      <c r="M325" s="9" t="s">
        <v>276</v>
      </c>
      <c r="N325" s="9">
        <v>0</v>
      </c>
      <c r="O325" s="17">
        <v>1</v>
      </c>
      <c r="P325" s="9">
        <v>0</v>
      </c>
      <c r="Q325" s="9">
        <v>0</v>
      </c>
      <c r="S325">
        <f t="shared" si="54"/>
        <v>1</v>
      </c>
      <c r="T325" t="e">
        <f t="shared" si="55"/>
        <v>#VALUE!</v>
      </c>
      <c r="U325" t="e">
        <f t="shared" si="56"/>
        <v>#VALUE!</v>
      </c>
      <c r="W325">
        <f t="shared" si="53"/>
        <v>1</v>
      </c>
      <c r="Y325" s="4">
        <v>0</v>
      </c>
    </row>
    <row r="326" spans="1:25" ht="32" hidden="1" x14ac:dyDescent="0.2">
      <c r="A326" t="s">
        <v>307</v>
      </c>
      <c r="B326" s="18">
        <v>4</v>
      </c>
      <c r="C326" s="18" t="str">
        <f t="shared" si="46"/>
        <v>MW1.4</v>
      </c>
      <c r="D326" s="160">
        <v>1</v>
      </c>
      <c r="E326" s="2"/>
      <c r="F326" s="2" t="s">
        <v>157</v>
      </c>
      <c r="G326" s="2">
        <f>INDEX([1]CAPS!$A:$A,MATCH(F:F,[1]CAPS!$H:$H,0))</f>
        <v>2654</v>
      </c>
      <c r="H326" s="2" t="s">
        <v>237</v>
      </c>
      <c r="I326" s="104" t="s">
        <v>239</v>
      </c>
      <c r="J326" s="9">
        <v>0</v>
      </c>
      <c r="K326" s="9">
        <v>2</v>
      </c>
      <c r="L326" s="9">
        <v>0</v>
      </c>
      <c r="M326" s="9">
        <v>0</v>
      </c>
      <c r="N326" s="9">
        <v>0</v>
      </c>
      <c r="O326" s="17">
        <v>0</v>
      </c>
      <c r="P326" s="9">
        <v>0</v>
      </c>
      <c r="Q326" s="9">
        <v>0</v>
      </c>
      <c r="S326">
        <f t="shared" si="54"/>
        <v>2</v>
      </c>
      <c r="T326">
        <f t="shared" si="55"/>
        <v>1</v>
      </c>
      <c r="U326">
        <f t="shared" si="56"/>
        <v>0</v>
      </c>
      <c r="W326">
        <f t="shared" si="53"/>
        <v>1</v>
      </c>
      <c r="Y326" s="4">
        <v>0</v>
      </c>
    </row>
    <row r="327" spans="1:25" ht="32" hidden="1" x14ac:dyDescent="0.2">
      <c r="A327" t="s">
        <v>307</v>
      </c>
      <c r="B327" s="18">
        <v>4</v>
      </c>
      <c r="C327" s="18" t="str">
        <f t="shared" si="46"/>
        <v>MW1.4</v>
      </c>
      <c r="D327" s="160">
        <v>1</v>
      </c>
      <c r="E327" s="2"/>
      <c r="F327" s="2" t="s">
        <v>158</v>
      </c>
      <c r="G327" s="2">
        <f>INDEX([1]CAPS!$A:$A,MATCH(F:F,[1]CAPS!$H:$H,0))</f>
        <v>2987</v>
      </c>
      <c r="H327" s="2" t="s">
        <v>235</v>
      </c>
      <c r="I327" s="104" t="s">
        <v>239</v>
      </c>
      <c r="J327" s="9">
        <v>0</v>
      </c>
      <c r="K327" s="9">
        <v>40</v>
      </c>
      <c r="L327" s="9">
        <v>0</v>
      </c>
      <c r="M327" s="9">
        <v>0</v>
      </c>
      <c r="N327" s="9">
        <v>0</v>
      </c>
      <c r="O327" s="17">
        <v>10</v>
      </c>
      <c r="P327" s="9">
        <v>0</v>
      </c>
      <c r="Q327" s="9">
        <v>0</v>
      </c>
      <c r="S327">
        <f t="shared" si="54"/>
        <v>50</v>
      </c>
      <c r="T327">
        <f t="shared" si="55"/>
        <v>1</v>
      </c>
      <c r="U327">
        <f t="shared" si="56"/>
        <v>0.25</v>
      </c>
      <c r="W327">
        <f t="shared" si="53"/>
        <v>1</v>
      </c>
      <c r="Y327" s="4">
        <v>0</v>
      </c>
    </row>
    <row r="328" spans="1:25" ht="32" hidden="1" x14ac:dyDescent="0.2">
      <c r="A328" t="s">
        <v>307</v>
      </c>
      <c r="B328" s="18">
        <v>4</v>
      </c>
      <c r="C328" s="18" t="str">
        <f t="shared" si="46"/>
        <v>MW1.4</v>
      </c>
      <c r="D328" s="160">
        <v>1</v>
      </c>
      <c r="E328" s="2"/>
      <c r="F328" s="2" t="s">
        <v>135</v>
      </c>
      <c r="G328" s="2">
        <f>INDEX([1]CAPS!$A:$A,MATCH(F:F,[1]CAPS!$H:$H,0))</f>
        <v>7766</v>
      </c>
      <c r="H328" s="2" t="s">
        <v>236</v>
      </c>
      <c r="I328" s="104" t="s">
        <v>242</v>
      </c>
      <c r="J328" s="9">
        <v>0</v>
      </c>
      <c r="K328" s="9">
        <v>1</v>
      </c>
      <c r="L328" s="9">
        <v>0</v>
      </c>
      <c r="M328" s="9">
        <v>0</v>
      </c>
      <c r="N328" s="9">
        <v>0</v>
      </c>
      <c r="O328" s="17">
        <v>0</v>
      </c>
      <c r="P328" s="9">
        <v>0</v>
      </c>
      <c r="Q328" s="9">
        <v>0</v>
      </c>
      <c r="S328">
        <f t="shared" si="54"/>
        <v>1</v>
      </c>
      <c r="T328">
        <f t="shared" si="55"/>
        <v>1</v>
      </c>
      <c r="U328">
        <f t="shared" si="56"/>
        <v>0</v>
      </c>
      <c r="W328">
        <f t="shared" si="53"/>
        <v>1</v>
      </c>
      <c r="Y328" s="4">
        <v>0</v>
      </c>
    </row>
    <row r="329" spans="1:25" ht="32" hidden="1" x14ac:dyDescent="0.2">
      <c r="A329" t="s">
        <v>307</v>
      </c>
      <c r="B329" s="18">
        <v>4</v>
      </c>
      <c r="C329" s="18" t="str">
        <f t="shared" si="46"/>
        <v>MW1.4</v>
      </c>
      <c r="D329" s="160">
        <v>1</v>
      </c>
      <c r="E329" s="2"/>
      <c r="F329" s="2" t="s">
        <v>161</v>
      </c>
      <c r="G329" s="2">
        <f>INDEX([1]CAPS!$A:$A,MATCH(F:F,[1]CAPS!$H:$H,0))</f>
        <v>2603</v>
      </c>
      <c r="H329" s="2" t="s">
        <v>235</v>
      </c>
      <c r="I329" s="104" t="s">
        <v>239</v>
      </c>
      <c r="J329" s="9">
        <v>0</v>
      </c>
      <c r="K329" s="9">
        <v>3</v>
      </c>
      <c r="L329" s="9">
        <v>0</v>
      </c>
      <c r="M329" s="9">
        <v>0</v>
      </c>
      <c r="N329" s="9">
        <v>0</v>
      </c>
      <c r="O329" s="17">
        <v>0</v>
      </c>
      <c r="P329" s="9">
        <v>0</v>
      </c>
      <c r="Q329" s="9">
        <v>0</v>
      </c>
      <c r="S329">
        <f t="shared" si="54"/>
        <v>3</v>
      </c>
      <c r="T329">
        <f t="shared" si="55"/>
        <v>1</v>
      </c>
      <c r="U329">
        <f t="shared" si="56"/>
        <v>0</v>
      </c>
      <c r="W329">
        <f t="shared" si="53"/>
        <v>1</v>
      </c>
      <c r="Y329" s="4">
        <v>0</v>
      </c>
    </row>
    <row r="330" spans="1:25" ht="16" hidden="1" x14ac:dyDescent="0.2">
      <c r="A330" t="s">
        <v>307</v>
      </c>
      <c r="B330" s="18">
        <v>4</v>
      </c>
      <c r="C330" s="18" t="str">
        <f t="shared" si="46"/>
        <v>MW1.4</v>
      </c>
      <c r="D330" s="160">
        <v>1</v>
      </c>
      <c r="E330" s="2"/>
      <c r="F330" s="2" t="s">
        <v>159</v>
      </c>
      <c r="G330" s="2">
        <f>INDEX([1]CAPS!$A:$A,MATCH(F:F,[1]CAPS!$H:$H,0))</f>
        <v>7138</v>
      </c>
      <c r="H330" s="2" t="s">
        <v>233</v>
      </c>
      <c r="I330" s="104" t="s">
        <v>240</v>
      </c>
      <c r="J330" s="9">
        <v>0</v>
      </c>
      <c r="K330" s="9">
        <v>3</v>
      </c>
      <c r="L330" s="9">
        <v>0</v>
      </c>
      <c r="M330" s="9" t="s">
        <v>276</v>
      </c>
      <c r="N330" s="9">
        <v>0</v>
      </c>
      <c r="O330" s="17" t="s">
        <v>276</v>
      </c>
      <c r="P330" s="17" t="s">
        <v>276</v>
      </c>
      <c r="Q330" s="9" t="s">
        <v>276</v>
      </c>
      <c r="S330">
        <f>SUM(J330:K330)</f>
        <v>3</v>
      </c>
      <c r="T330" t="e">
        <f t="shared" si="55"/>
        <v>#VALUE!</v>
      </c>
      <c r="U330" t="e">
        <f t="shared" si="56"/>
        <v>#VALUE!</v>
      </c>
      <c r="W330">
        <f t="shared" si="53"/>
        <v>1</v>
      </c>
      <c r="Y330" s="4">
        <v>0</v>
      </c>
    </row>
    <row r="331" spans="1:25" ht="16" hidden="1" x14ac:dyDescent="0.2">
      <c r="A331" t="s">
        <v>307</v>
      </c>
      <c r="B331" s="18">
        <v>4</v>
      </c>
      <c r="C331" s="18" t="str">
        <f t="shared" si="46"/>
        <v>MW1.4</v>
      </c>
      <c r="D331" s="160">
        <v>1</v>
      </c>
      <c r="E331" s="2"/>
      <c r="F331" s="2" t="s">
        <v>137</v>
      </c>
      <c r="G331" s="2">
        <f>INDEX([1]CAPS!$A:$A,MATCH(F:F,[1]CAPS!$H:$H,0))</f>
        <v>1609</v>
      </c>
      <c r="H331" s="2" t="s">
        <v>235</v>
      </c>
      <c r="I331" s="104" t="s">
        <v>238</v>
      </c>
      <c r="J331" s="9">
        <v>0</v>
      </c>
      <c r="K331" s="9">
        <v>0</v>
      </c>
      <c r="L331" s="9">
        <v>0</v>
      </c>
      <c r="M331" s="9" t="s">
        <v>276</v>
      </c>
      <c r="N331" s="9">
        <v>0</v>
      </c>
      <c r="O331" s="17">
        <v>1</v>
      </c>
      <c r="P331" s="9">
        <v>0</v>
      </c>
      <c r="Q331" s="9">
        <v>0</v>
      </c>
      <c r="S331">
        <f t="shared" si="54"/>
        <v>1</v>
      </c>
      <c r="T331" t="e">
        <f t="shared" si="55"/>
        <v>#VALUE!</v>
      </c>
      <c r="U331" t="e">
        <f t="shared" si="56"/>
        <v>#VALUE!</v>
      </c>
      <c r="W331">
        <f t="shared" si="53"/>
        <v>1</v>
      </c>
      <c r="Y331" s="4">
        <v>0</v>
      </c>
    </row>
    <row r="332" spans="1:25" ht="16" hidden="1" x14ac:dyDescent="0.2">
      <c r="A332" t="s">
        <v>307</v>
      </c>
      <c r="B332" s="18">
        <v>4</v>
      </c>
      <c r="C332" s="18" t="str">
        <f t="shared" si="46"/>
        <v>MW1.4</v>
      </c>
      <c r="D332" s="160">
        <v>1</v>
      </c>
      <c r="E332" s="2"/>
      <c r="F332" s="2" t="s">
        <v>228</v>
      </c>
      <c r="G332" s="2">
        <f>INDEX([1]CAPS!$A:$A,MATCH(F:F,[1]CAPS!$H:$H,0))</f>
        <v>7993</v>
      </c>
      <c r="H332" s="2" t="s">
        <v>233</v>
      </c>
      <c r="I332" s="104" t="s">
        <v>238</v>
      </c>
      <c r="J332" s="9">
        <v>0</v>
      </c>
      <c r="K332" s="9">
        <v>16</v>
      </c>
      <c r="L332" s="9">
        <v>0</v>
      </c>
      <c r="M332" s="9" t="s">
        <v>276</v>
      </c>
      <c r="N332" s="9">
        <v>0</v>
      </c>
      <c r="O332" s="17" t="s">
        <v>276</v>
      </c>
      <c r="P332" s="17" t="s">
        <v>276</v>
      </c>
      <c r="Q332" s="9" t="s">
        <v>276</v>
      </c>
      <c r="S332">
        <f t="shared" ref="S332:S333" si="57">SUM(J332:K332)</f>
        <v>16</v>
      </c>
      <c r="T332" t="e">
        <f t="shared" si="55"/>
        <v>#VALUE!</v>
      </c>
      <c r="U332" t="e">
        <f t="shared" si="56"/>
        <v>#VALUE!</v>
      </c>
      <c r="W332">
        <f t="shared" si="53"/>
        <v>1</v>
      </c>
      <c r="Y332" s="4">
        <v>0</v>
      </c>
    </row>
    <row r="333" spans="1:25" ht="16" hidden="1" x14ac:dyDescent="0.2">
      <c r="A333" t="s">
        <v>307</v>
      </c>
      <c r="B333" s="18">
        <v>4</v>
      </c>
      <c r="C333" s="18" t="str">
        <f t="shared" si="46"/>
        <v>MW1.4</v>
      </c>
      <c r="D333" s="160">
        <v>1</v>
      </c>
      <c r="E333" s="2"/>
      <c r="F333" s="2" t="s">
        <v>129</v>
      </c>
      <c r="G333" s="2">
        <f>INDEX([1]CAPS!$A:$A,MATCH(F:F,[1]CAPS!$H:$H,0))</f>
        <v>5532</v>
      </c>
      <c r="H333" s="2" t="s">
        <v>233</v>
      </c>
      <c r="I333" s="104" t="s">
        <v>238</v>
      </c>
      <c r="J333" s="9">
        <v>0</v>
      </c>
      <c r="K333" s="9">
        <v>12</v>
      </c>
      <c r="L333" s="9">
        <v>0</v>
      </c>
      <c r="M333" s="9" t="s">
        <v>276</v>
      </c>
      <c r="N333" s="9">
        <v>0</v>
      </c>
      <c r="O333" s="17" t="s">
        <v>276</v>
      </c>
      <c r="P333" s="17" t="s">
        <v>276</v>
      </c>
      <c r="Q333" s="9" t="s">
        <v>276</v>
      </c>
      <c r="S333">
        <f t="shared" si="57"/>
        <v>12</v>
      </c>
      <c r="T333" t="e">
        <f t="shared" si="55"/>
        <v>#VALUE!</v>
      </c>
      <c r="U333" t="e">
        <f t="shared" si="56"/>
        <v>#VALUE!</v>
      </c>
      <c r="W333">
        <f t="shared" si="53"/>
        <v>1</v>
      </c>
      <c r="Y333" s="4">
        <v>0</v>
      </c>
    </row>
    <row r="334" spans="1:25" ht="16" hidden="1" x14ac:dyDescent="0.2">
      <c r="A334" t="s">
        <v>307</v>
      </c>
      <c r="B334" s="18">
        <v>4</v>
      </c>
      <c r="C334" s="18" t="str">
        <f t="shared" si="46"/>
        <v>MW1.4</v>
      </c>
      <c r="D334" s="160">
        <v>1</v>
      </c>
      <c r="E334" s="2"/>
      <c r="F334" s="2" t="s">
        <v>160</v>
      </c>
      <c r="G334" s="2">
        <f>INDEX([1]CAPS!$A:$A,MATCH(F:F,[1]CAPS!$H:$H,0))</f>
        <v>2503</v>
      </c>
      <c r="H334" s="2" t="s">
        <v>234</v>
      </c>
      <c r="I334" s="104" t="s">
        <v>238</v>
      </c>
      <c r="J334" s="9">
        <v>0</v>
      </c>
      <c r="K334" s="9">
        <v>1</v>
      </c>
      <c r="L334" s="9">
        <v>0</v>
      </c>
      <c r="M334" s="9">
        <v>0</v>
      </c>
      <c r="N334" s="9">
        <v>0</v>
      </c>
      <c r="O334" s="17">
        <v>0</v>
      </c>
      <c r="P334" s="9">
        <v>0</v>
      </c>
      <c r="Q334" s="9">
        <v>0</v>
      </c>
      <c r="S334">
        <f t="shared" si="54"/>
        <v>1</v>
      </c>
      <c r="T334">
        <f t="shared" si="55"/>
        <v>1</v>
      </c>
      <c r="U334">
        <f t="shared" si="56"/>
        <v>0</v>
      </c>
      <c r="W334">
        <f t="shared" si="53"/>
        <v>1</v>
      </c>
      <c r="Y334" s="4">
        <v>0</v>
      </c>
    </row>
    <row r="335" spans="1:25" ht="32" hidden="1" x14ac:dyDescent="0.2">
      <c r="A335" t="s">
        <v>307</v>
      </c>
      <c r="B335" s="18">
        <v>4</v>
      </c>
      <c r="C335" s="18" t="str">
        <f t="shared" si="46"/>
        <v>MW1.4</v>
      </c>
      <c r="D335" s="160">
        <v>1</v>
      </c>
      <c r="E335" s="2"/>
      <c r="F335" s="2" t="s">
        <v>141</v>
      </c>
      <c r="G335" s="2">
        <f>INDEX([1]CAPS!$A:$A,MATCH(F:F,[1]CAPS!$H:$H,0))</f>
        <v>2445</v>
      </c>
      <c r="H335" s="2" t="s">
        <v>234</v>
      </c>
      <c r="I335" s="104" t="s">
        <v>238</v>
      </c>
      <c r="J335" s="9">
        <v>0</v>
      </c>
      <c r="K335" s="9">
        <v>1</v>
      </c>
      <c r="L335" s="9">
        <v>0</v>
      </c>
      <c r="M335" s="9">
        <v>0</v>
      </c>
      <c r="N335" s="9">
        <v>0</v>
      </c>
      <c r="O335" s="17">
        <v>0</v>
      </c>
      <c r="P335" s="9">
        <v>0</v>
      </c>
      <c r="Q335" s="9">
        <v>0</v>
      </c>
      <c r="S335">
        <f t="shared" si="54"/>
        <v>1</v>
      </c>
      <c r="T335">
        <f t="shared" si="55"/>
        <v>1</v>
      </c>
      <c r="U335">
        <f t="shared" si="56"/>
        <v>0</v>
      </c>
      <c r="W335">
        <f t="shared" si="53"/>
        <v>1</v>
      </c>
      <c r="Y335" s="4">
        <v>0</v>
      </c>
    </row>
    <row r="336" spans="1:25" ht="16" hidden="1" x14ac:dyDescent="0.2">
      <c r="A336" t="s">
        <v>307</v>
      </c>
      <c r="B336" s="18">
        <v>4</v>
      </c>
      <c r="C336" s="18" t="str">
        <f t="shared" si="46"/>
        <v>MW1.4</v>
      </c>
      <c r="D336" s="160">
        <v>1</v>
      </c>
      <c r="E336" s="2"/>
      <c r="F336" s="2" t="s">
        <v>132</v>
      </c>
      <c r="G336" s="2">
        <f>INDEX([1]CAPS!$A:$A,MATCH(F:F,[1]CAPS!$H:$H,0))</f>
        <v>2469</v>
      </c>
      <c r="H336" s="2" t="s">
        <v>233</v>
      </c>
      <c r="I336" s="104" t="s">
        <v>238</v>
      </c>
      <c r="J336" s="9">
        <v>0</v>
      </c>
      <c r="K336" s="9">
        <v>2</v>
      </c>
      <c r="L336" s="9">
        <v>0</v>
      </c>
      <c r="M336" s="9">
        <v>0</v>
      </c>
      <c r="N336" s="9">
        <v>0</v>
      </c>
      <c r="O336" s="17">
        <v>0</v>
      </c>
      <c r="P336" s="9">
        <v>0</v>
      </c>
      <c r="Q336" s="9">
        <v>0</v>
      </c>
      <c r="S336">
        <f t="shared" si="54"/>
        <v>2</v>
      </c>
      <c r="T336">
        <f t="shared" si="55"/>
        <v>1</v>
      </c>
      <c r="U336">
        <f t="shared" si="56"/>
        <v>0</v>
      </c>
      <c r="W336">
        <f t="shared" si="53"/>
        <v>1</v>
      </c>
      <c r="Y336" s="4">
        <v>0</v>
      </c>
    </row>
    <row r="337" spans="1:25" ht="16" hidden="1" x14ac:dyDescent="0.2">
      <c r="A337" t="s">
        <v>307</v>
      </c>
      <c r="B337" s="18">
        <v>4</v>
      </c>
      <c r="C337" s="18" t="str">
        <f t="shared" si="46"/>
        <v>MW1.4</v>
      </c>
      <c r="D337" s="160">
        <v>1</v>
      </c>
      <c r="E337" s="2"/>
      <c r="F337" s="2" t="s">
        <v>139</v>
      </c>
      <c r="G337" s="2">
        <f>INDEX([1]CAPS!$A:$A,MATCH(F:F,[1]CAPS!$H:$H,0))</f>
        <v>6325</v>
      </c>
      <c r="H337" s="2" t="s">
        <v>234</v>
      </c>
      <c r="I337" s="104" t="s">
        <v>238</v>
      </c>
      <c r="J337" s="9">
        <v>0</v>
      </c>
      <c r="K337" s="9">
        <v>4</v>
      </c>
      <c r="L337" s="9">
        <v>0</v>
      </c>
      <c r="M337" s="9">
        <v>0</v>
      </c>
      <c r="N337" s="9">
        <v>0</v>
      </c>
      <c r="O337" s="17">
        <v>0</v>
      </c>
      <c r="P337" s="9">
        <v>0</v>
      </c>
      <c r="Q337" s="9">
        <v>0</v>
      </c>
      <c r="S337">
        <f t="shared" si="54"/>
        <v>4</v>
      </c>
      <c r="T337">
        <f t="shared" si="55"/>
        <v>1</v>
      </c>
      <c r="U337">
        <f t="shared" si="56"/>
        <v>0</v>
      </c>
      <c r="W337">
        <f t="shared" si="53"/>
        <v>1</v>
      </c>
      <c r="Y337" s="4">
        <v>0</v>
      </c>
    </row>
    <row r="338" spans="1:25" ht="16" hidden="1" x14ac:dyDescent="0.2">
      <c r="A338" t="s">
        <v>307</v>
      </c>
      <c r="B338" s="18">
        <v>4</v>
      </c>
      <c r="C338" s="18" t="str">
        <f t="shared" si="46"/>
        <v>MW1.4</v>
      </c>
      <c r="D338" s="160">
        <v>1</v>
      </c>
      <c r="E338" s="2"/>
      <c r="F338" s="2" t="s">
        <v>159</v>
      </c>
      <c r="G338" s="2">
        <f>INDEX([1]CAPS!$A:$A,MATCH(F:F,[1]CAPS!$H:$H,0))</f>
        <v>7138</v>
      </c>
      <c r="H338" s="2" t="s">
        <v>233</v>
      </c>
      <c r="I338" s="104" t="s">
        <v>240</v>
      </c>
      <c r="J338" s="9">
        <v>0</v>
      </c>
      <c r="K338" s="9">
        <v>2</v>
      </c>
      <c r="L338" s="9">
        <v>0</v>
      </c>
      <c r="M338" s="9" t="s">
        <v>276</v>
      </c>
      <c r="N338" s="9">
        <v>0</v>
      </c>
      <c r="O338" s="17" t="s">
        <v>276</v>
      </c>
      <c r="P338" s="17" t="s">
        <v>276</v>
      </c>
      <c r="Q338" s="9" t="s">
        <v>276</v>
      </c>
      <c r="S338">
        <f>SUM(J338:K338)</f>
        <v>2</v>
      </c>
      <c r="T338" t="e">
        <f t="shared" si="55"/>
        <v>#VALUE!</v>
      </c>
      <c r="U338" t="e">
        <f t="shared" si="56"/>
        <v>#VALUE!</v>
      </c>
      <c r="W338">
        <f t="shared" si="53"/>
        <v>1</v>
      </c>
      <c r="Y338" s="4">
        <v>0</v>
      </c>
    </row>
    <row r="339" spans="1:25" ht="16" hidden="1" x14ac:dyDescent="0.2">
      <c r="A339" t="s">
        <v>307</v>
      </c>
      <c r="B339" s="18">
        <v>4</v>
      </c>
      <c r="C339" s="18" t="str">
        <f t="shared" si="46"/>
        <v>MW1.4</v>
      </c>
      <c r="D339" s="160">
        <v>1</v>
      </c>
      <c r="E339" s="2"/>
      <c r="F339" s="2" t="s">
        <v>308</v>
      </c>
      <c r="G339" s="2">
        <f>INDEX([1]CAPS!$A:$A,MATCH(F:F,[1]CAPS!$H:$H,0))</f>
        <v>4122</v>
      </c>
      <c r="H339" s="2" t="s">
        <v>276</v>
      </c>
      <c r="I339" s="104" t="s">
        <v>242</v>
      </c>
      <c r="J339" s="9">
        <v>0</v>
      </c>
      <c r="K339" s="9">
        <v>0</v>
      </c>
      <c r="L339" s="9">
        <v>0</v>
      </c>
      <c r="M339" s="9">
        <v>0</v>
      </c>
      <c r="N339" s="9">
        <v>0</v>
      </c>
      <c r="O339" s="17">
        <v>1</v>
      </c>
      <c r="P339" s="9">
        <v>0</v>
      </c>
      <c r="Q339" s="9">
        <v>0</v>
      </c>
      <c r="S339">
        <f t="shared" si="54"/>
        <v>1</v>
      </c>
      <c r="T339" t="e">
        <f t="shared" si="55"/>
        <v>#DIV/0!</v>
      </c>
      <c r="U339" t="e">
        <f t="shared" si="56"/>
        <v>#DIV/0!</v>
      </c>
      <c r="W339">
        <f t="shared" si="53"/>
        <v>1</v>
      </c>
      <c r="Y339" s="4">
        <v>0</v>
      </c>
    </row>
    <row r="340" spans="1:25" ht="16" hidden="1" x14ac:dyDescent="0.2">
      <c r="A340" t="s">
        <v>307</v>
      </c>
      <c r="B340" s="18">
        <v>4</v>
      </c>
      <c r="C340" s="18" t="str">
        <f t="shared" si="46"/>
        <v>MW1.4</v>
      </c>
      <c r="D340" s="160">
        <v>1</v>
      </c>
      <c r="E340" s="2"/>
      <c r="F340" s="2" t="s">
        <v>127</v>
      </c>
      <c r="G340" s="2">
        <f>INDEX([1]CAPS!$A:$A,MATCH(F:F,[1]CAPS!$H:$H,0))</f>
        <v>10605</v>
      </c>
      <c r="H340" s="2" t="s">
        <v>233</v>
      </c>
      <c r="I340" s="104" t="s">
        <v>238</v>
      </c>
      <c r="J340" s="9">
        <v>0</v>
      </c>
      <c r="K340" s="9">
        <v>1</v>
      </c>
      <c r="L340" s="9">
        <v>0</v>
      </c>
      <c r="M340" s="9" t="s">
        <v>276</v>
      </c>
      <c r="N340" s="9">
        <v>0</v>
      </c>
      <c r="O340" s="17" t="s">
        <v>276</v>
      </c>
      <c r="P340" s="17" t="s">
        <v>276</v>
      </c>
      <c r="Q340" s="9" t="s">
        <v>276</v>
      </c>
      <c r="S340">
        <f>SUM(J340:K340)</f>
        <v>1</v>
      </c>
      <c r="T340" t="e">
        <f t="shared" si="55"/>
        <v>#VALUE!</v>
      </c>
      <c r="U340" t="e">
        <f t="shared" si="56"/>
        <v>#VALUE!</v>
      </c>
      <c r="W340">
        <f t="shared" si="53"/>
        <v>1</v>
      </c>
      <c r="Y340" s="4">
        <v>0</v>
      </c>
    </row>
    <row r="341" spans="1:25" ht="32" hidden="1" x14ac:dyDescent="0.2">
      <c r="A341" t="s">
        <v>307</v>
      </c>
      <c r="B341" s="18">
        <v>5</v>
      </c>
      <c r="C341" s="18" t="str">
        <f t="shared" si="46"/>
        <v>MW1.5</v>
      </c>
      <c r="D341" s="160">
        <v>1</v>
      </c>
      <c r="E341" s="2"/>
      <c r="F341" s="2" t="s">
        <v>141</v>
      </c>
      <c r="G341" s="2">
        <f>INDEX([1]CAPS!$A:$A,MATCH(F:F,[1]CAPS!$H:$H,0))</f>
        <v>2445</v>
      </c>
      <c r="H341" s="2" t="s">
        <v>234</v>
      </c>
      <c r="I341" s="104" t="s">
        <v>238</v>
      </c>
      <c r="J341" s="9">
        <v>0</v>
      </c>
      <c r="K341" s="9">
        <v>2</v>
      </c>
      <c r="L341" s="9">
        <v>0</v>
      </c>
      <c r="M341" s="9">
        <v>0</v>
      </c>
      <c r="N341" s="9">
        <v>0</v>
      </c>
      <c r="O341" s="17">
        <v>0</v>
      </c>
      <c r="P341" s="9">
        <v>0</v>
      </c>
      <c r="Q341" s="9">
        <v>0</v>
      </c>
      <c r="S341">
        <f t="shared" si="54"/>
        <v>2</v>
      </c>
      <c r="T341">
        <f t="shared" si="55"/>
        <v>1</v>
      </c>
      <c r="U341">
        <f t="shared" si="56"/>
        <v>0</v>
      </c>
      <c r="W341">
        <f t="shared" si="53"/>
        <v>1</v>
      </c>
      <c r="Y341" s="4">
        <v>0</v>
      </c>
    </row>
    <row r="342" spans="1:25" ht="16" hidden="1" x14ac:dyDescent="0.2">
      <c r="A342" t="s">
        <v>307</v>
      </c>
      <c r="B342" s="18">
        <v>5</v>
      </c>
      <c r="C342" s="18" t="str">
        <f t="shared" si="46"/>
        <v>MW1.5</v>
      </c>
      <c r="D342" s="160">
        <v>1</v>
      </c>
      <c r="E342" s="2"/>
      <c r="F342" s="2" t="s">
        <v>132</v>
      </c>
      <c r="G342" s="2">
        <f>INDEX([1]CAPS!$A:$A,MATCH(F:F,[1]CAPS!$H:$H,0))</f>
        <v>2469</v>
      </c>
      <c r="H342" s="2" t="s">
        <v>233</v>
      </c>
      <c r="I342" s="104" t="s">
        <v>238</v>
      </c>
      <c r="J342" s="9">
        <v>0</v>
      </c>
      <c r="K342" s="9">
        <v>5</v>
      </c>
      <c r="L342" s="9">
        <v>0</v>
      </c>
      <c r="M342" s="9">
        <v>0</v>
      </c>
      <c r="N342" s="9">
        <v>0</v>
      </c>
      <c r="O342" s="17">
        <v>0</v>
      </c>
      <c r="P342" s="9">
        <v>0</v>
      </c>
      <c r="Q342" s="9">
        <v>0</v>
      </c>
      <c r="S342">
        <f t="shared" si="54"/>
        <v>5</v>
      </c>
      <c r="T342">
        <f t="shared" si="55"/>
        <v>1</v>
      </c>
      <c r="U342">
        <f t="shared" si="56"/>
        <v>0</v>
      </c>
      <c r="W342">
        <f t="shared" si="53"/>
        <v>1</v>
      </c>
      <c r="Y342" s="4">
        <v>0</v>
      </c>
    </row>
    <row r="343" spans="1:25" ht="16" hidden="1" x14ac:dyDescent="0.2">
      <c r="A343" t="s">
        <v>307</v>
      </c>
      <c r="B343" s="18">
        <v>5</v>
      </c>
      <c r="C343" s="18" t="str">
        <f t="shared" si="46"/>
        <v>MW1.5</v>
      </c>
      <c r="D343" s="160">
        <v>1</v>
      </c>
      <c r="E343" s="2"/>
      <c r="F343" s="2" t="s">
        <v>159</v>
      </c>
      <c r="G343" s="2">
        <f>INDEX([1]CAPS!$A:$A,MATCH(F:F,[1]CAPS!$H:$H,0))</f>
        <v>7138</v>
      </c>
      <c r="H343" s="2" t="s">
        <v>233</v>
      </c>
      <c r="I343" s="104" t="s">
        <v>240</v>
      </c>
      <c r="J343" s="9">
        <v>0</v>
      </c>
      <c r="K343" s="9">
        <v>5</v>
      </c>
      <c r="L343" s="9">
        <v>0</v>
      </c>
      <c r="M343" s="9" t="s">
        <v>276</v>
      </c>
      <c r="N343" s="9">
        <v>0</v>
      </c>
      <c r="O343" s="17" t="s">
        <v>276</v>
      </c>
      <c r="P343" s="17" t="s">
        <v>276</v>
      </c>
      <c r="Q343" s="9" t="s">
        <v>276</v>
      </c>
      <c r="S343">
        <f>SUM(J343:K343)</f>
        <v>5</v>
      </c>
      <c r="T343" t="e">
        <f t="shared" si="55"/>
        <v>#VALUE!</v>
      </c>
      <c r="U343" t="e">
        <f t="shared" si="56"/>
        <v>#VALUE!</v>
      </c>
      <c r="W343">
        <f t="shared" si="53"/>
        <v>1</v>
      </c>
      <c r="Y343" s="4">
        <v>0</v>
      </c>
    </row>
    <row r="344" spans="1:25" ht="32" hidden="1" x14ac:dyDescent="0.2">
      <c r="A344" t="s">
        <v>307</v>
      </c>
      <c r="B344" s="18">
        <v>5</v>
      </c>
      <c r="C344" s="18" t="str">
        <f t="shared" si="46"/>
        <v>MW1.5</v>
      </c>
      <c r="D344" s="160">
        <v>1</v>
      </c>
      <c r="E344" s="2"/>
      <c r="F344" s="2" t="s">
        <v>158</v>
      </c>
      <c r="G344" s="2">
        <f>INDEX([1]CAPS!$A:$A,MATCH(F:F,[1]CAPS!$H:$H,0))</f>
        <v>2987</v>
      </c>
      <c r="H344" s="2" t="s">
        <v>235</v>
      </c>
      <c r="I344" s="104" t="s">
        <v>239</v>
      </c>
      <c r="J344" s="9">
        <v>0</v>
      </c>
      <c r="K344" s="9">
        <v>12</v>
      </c>
      <c r="L344" s="9">
        <v>0</v>
      </c>
      <c r="M344" s="9">
        <v>0</v>
      </c>
      <c r="N344" s="9">
        <v>0</v>
      </c>
      <c r="O344" s="17">
        <v>0</v>
      </c>
      <c r="P344" s="9">
        <v>0</v>
      </c>
      <c r="Q344" s="9">
        <v>0</v>
      </c>
      <c r="S344">
        <f t="shared" si="54"/>
        <v>12</v>
      </c>
      <c r="T344">
        <f t="shared" si="55"/>
        <v>1</v>
      </c>
      <c r="U344">
        <f t="shared" si="56"/>
        <v>0</v>
      </c>
      <c r="W344">
        <f t="shared" si="53"/>
        <v>1</v>
      </c>
      <c r="Y344" s="4">
        <v>0</v>
      </c>
    </row>
    <row r="345" spans="1:25" ht="32" hidden="1" x14ac:dyDescent="0.2">
      <c r="A345" t="s">
        <v>307</v>
      </c>
      <c r="B345" s="18">
        <v>5</v>
      </c>
      <c r="C345" s="18" t="str">
        <f t="shared" si="46"/>
        <v>MW1.5</v>
      </c>
      <c r="D345" s="160">
        <v>1</v>
      </c>
      <c r="E345" s="2"/>
      <c r="F345" s="2" t="s">
        <v>232</v>
      </c>
      <c r="G345" s="2">
        <f>INDEX([1]CAPS!$A:$A,MATCH(F:F,[1]CAPS!$H:$H,0))</f>
        <v>8875</v>
      </c>
      <c r="H345" s="2" t="s">
        <v>236</v>
      </c>
      <c r="I345" s="104" t="s">
        <v>239</v>
      </c>
      <c r="J345" s="9">
        <v>0</v>
      </c>
      <c r="K345" s="9">
        <v>0</v>
      </c>
      <c r="L345" s="9">
        <v>0</v>
      </c>
      <c r="M345" s="9">
        <v>0</v>
      </c>
      <c r="N345" s="9">
        <v>0</v>
      </c>
      <c r="O345" s="17">
        <v>1</v>
      </c>
      <c r="P345" s="9">
        <v>0</v>
      </c>
      <c r="Q345" s="9">
        <v>0</v>
      </c>
      <c r="S345">
        <f t="shared" si="54"/>
        <v>1</v>
      </c>
      <c r="T345" t="e">
        <f t="shared" si="55"/>
        <v>#DIV/0!</v>
      </c>
      <c r="U345" t="e">
        <f t="shared" si="56"/>
        <v>#DIV/0!</v>
      </c>
      <c r="W345">
        <f t="shared" si="53"/>
        <v>1</v>
      </c>
      <c r="Y345" s="4">
        <v>0</v>
      </c>
    </row>
    <row r="346" spans="1:25" ht="16" hidden="1" x14ac:dyDescent="0.2">
      <c r="A346" t="s">
        <v>307</v>
      </c>
      <c r="B346" s="18">
        <v>5</v>
      </c>
      <c r="C346" s="18" t="str">
        <f t="shared" si="46"/>
        <v>MW1.5</v>
      </c>
      <c r="D346" s="160">
        <v>1</v>
      </c>
      <c r="E346" s="2"/>
      <c r="F346" s="2" t="s">
        <v>228</v>
      </c>
      <c r="G346" s="2">
        <f>INDEX([1]CAPS!$A:$A,MATCH(F:F,[1]CAPS!$H:$H,0))</f>
        <v>7993</v>
      </c>
      <c r="H346" s="2" t="s">
        <v>233</v>
      </c>
      <c r="I346" s="104" t="s">
        <v>238</v>
      </c>
      <c r="J346" s="9">
        <v>0</v>
      </c>
      <c r="K346" s="9">
        <v>14</v>
      </c>
      <c r="L346" s="9">
        <v>0</v>
      </c>
      <c r="M346" s="9" t="s">
        <v>276</v>
      </c>
      <c r="N346" s="9">
        <v>0</v>
      </c>
      <c r="O346" s="17" t="s">
        <v>276</v>
      </c>
      <c r="P346" s="17" t="s">
        <v>276</v>
      </c>
      <c r="Q346" s="9" t="s">
        <v>276</v>
      </c>
      <c r="S346">
        <f>SUM(J346:K346)</f>
        <v>14</v>
      </c>
      <c r="T346" t="e">
        <f t="shared" si="55"/>
        <v>#VALUE!</v>
      </c>
      <c r="U346" t="e">
        <f t="shared" si="56"/>
        <v>#VALUE!</v>
      </c>
      <c r="W346">
        <f t="shared" si="53"/>
        <v>1</v>
      </c>
      <c r="Y346" s="4">
        <v>0</v>
      </c>
    </row>
    <row r="347" spans="1:25" ht="32" hidden="1" x14ac:dyDescent="0.2">
      <c r="A347" t="s">
        <v>307</v>
      </c>
      <c r="B347" s="18">
        <v>5</v>
      </c>
      <c r="C347" s="18" t="str">
        <f t="shared" si="46"/>
        <v>MW1.5</v>
      </c>
      <c r="D347" s="160">
        <v>1</v>
      </c>
      <c r="E347" s="2"/>
      <c r="F347" s="2" t="s">
        <v>161</v>
      </c>
      <c r="G347" s="2">
        <f>INDEX([1]CAPS!$A:$A,MATCH(F:F,[1]CAPS!$H:$H,0))</f>
        <v>2603</v>
      </c>
      <c r="H347" s="2" t="s">
        <v>235</v>
      </c>
      <c r="I347" s="104" t="s">
        <v>239</v>
      </c>
      <c r="J347" s="9">
        <v>0</v>
      </c>
      <c r="K347" s="9">
        <v>2</v>
      </c>
      <c r="L347" s="9">
        <v>0</v>
      </c>
      <c r="M347" s="9">
        <v>0</v>
      </c>
      <c r="N347" s="9">
        <v>0</v>
      </c>
      <c r="O347" s="17">
        <v>0</v>
      </c>
      <c r="P347" s="9">
        <v>0</v>
      </c>
      <c r="Q347" s="9">
        <v>0</v>
      </c>
      <c r="S347">
        <f t="shared" si="54"/>
        <v>2</v>
      </c>
      <c r="T347">
        <f t="shared" si="55"/>
        <v>1</v>
      </c>
      <c r="U347">
        <f t="shared" si="56"/>
        <v>0</v>
      </c>
      <c r="W347">
        <f t="shared" si="53"/>
        <v>1</v>
      </c>
      <c r="Y347" s="4">
        <v>0</v>
      </c>
    </row>
    <row r="348" spans="1:25" ht="16" hidden="1" x14ac:dyDescent="0.2">
      <c r="A348" t="s">
        <v>307</v>
      </c>
      <c r="B348" s="18">
        <v>5</v>
      </c>
      <c r="C348" s="18" t="str">
        <f t="shared" si="46"/>
        <v>MW1.5</v>
      </c>
      <c r="D348" s="160">
        <v>1</v>
      </c>
      <c r="E348" s="2"/>
      <c r="F348" s="2" t="s">
        <v>137</v>
      </c>
      <c r="G348" s="2">
        <f>INDEX([1]CAPS!$A:$A,MATCH(F:F,[1]CAPS!$H:$H,0))</f>
        <v>1609</v>
      </c>
      <c r="H348" s="2" t="s">
        <v>235</v>
      </c>
      <c r="I348" s="104" t="s">
        <v>238</v>
      </c>
      <c r="J348" s="9">
        <v>0</v>
      </c>
      <c r="K348" s="9">
        <v>0</v>
      </c>
      <c r="L348" s="9">
        <v>0</v>
      </c>
      <c r="M348" s="9" t="s">
        <v>276</v>
      </c>
      <c r="N348" s="9">
        <v>0</v>
      </c>
      <c r="O348" s="17">
        <v>1</v>
      </c>
      <c r="P348" s="9">
        <v>0</v>
      </c>
      <c r="Q348" s="9">
        <v>0</v>
      </c>
      <c r="S348">
        <f t="shared" si="54"/>
        <v>1</v>
      </c>
      <c r="T348" t="e">
        <f t="shared" si="55"/>
        <v>#VALUE!</v>
      </c>
      <c r="U348" t="e">
        <f t="shared" si="56"/>
        <v>#VALUE!</v>
      </c>
      <c r="W348">
        <f t="shared" si="53"/>
        <v>1</v>
      </c>
      <c r="Y348" s="4">
        <v>0</v>
      </c>
    </row>
    <row r="349" spans="1:25" ht="16" hidden="1" x14ac:dyDescent="0.2">
      <c r="A349" t="s">
        <v>307</v>
      </c>
      <c r="B349" s="18">
        <v>5</v>
      </c>
      <c r="C349" s="18" t="str">
        <f t="shared" si="46"/>
        <v>MW1.5</v>
      </c>
      <c r="D349" s="160">
        <v>1</v>
      </c>
      <c r="E349" s="2"/>
      <c r="F349" s="2" t="s">
        <v>127</v>
      </c>
      <c r="G349" s="2">
        <f>INDEX([1]CAPS!$A:$A,MATCH(F:F,[1]CAPS!$H:$H,0))</f>
        <v>10605</v>
      </c>
      <c r="H349" s="2" t="s">
        <v>233</v>
      </c>
      <c r="I349" s="104" t="s">
        <v>238</v>
      </c>
      <c r="J349" s="9">
        <v>0</v>
      </c>
      <c r="K349" s="9">
        <v>2</v>
      </c>
      <c r="L349" s="9">
        <v>0</v>
      </c>
      <c r="M349" s="9" t="s">
        <v>276</v>
      </c>
      <c r="N349" s="9">
        <v>0</v>
      </c>
      <c r="O349" s="17" t="s">
        <v>276</v>
      </c>
      <c r="P349" s="17" t="s">
        <v>276</v>
      </c>
      <c r="Q349" s="9" t="s">
        <v>276</v>
      </c>
      <c r="S349">
        <f t="shared" ref="S349:S350" si="58">SUM(J349:K349)</f>
        <v>2</v>
      </c>
      <c r="T349" t="e">
        <f t="shared" si="55"/>
        <v>#VALUE!</v>
      </c>
      <c r="U349" t="e">
        <f t="shared" si="56"/>
        <v>#VALUE!</v>
      </c>
      <c r="W349">
        <f t="shared" si="53"/>
        <v>1</v>
      </c>
      <c r="Y349" s="4">
        <v>0</v>
      </c>
    </row>
    <row r="350" spans="1:25" ht="16" hidden="1" x14ac:dyDescent="0.2">
      <c r="A350" t="s">
        <v>307</v>
      </c>
      <c r="B350" s="18">
        <v>5</v>
      </c>
      <c r="C350" s="18" t="str">
        <f t="shared" si="46"/>
        <v>MW1.5</v>
      </c>
      <c r="D350" s="160">
        <v>1</v>
      </c>
      <c r="E350" s="2"/>
      <c r="F350" s="2" t="s">
        <v>129</v>
      </c>
      <c r="G350" s="2">
        <f>INDEX([1]CAPS!$A:$A,MATCH(F:F,[1]CAPS!$H:$H,0))</f>
        <v>5532</v>
      </c>
      <c r="H350" s="2" t="s">
        <v>233</v>
      </c>
      <c r="I350" s="104" t="s">
        <v>238</v>
      </c>
      <c r="J350" s="9">
        <v>0</v>
      </c>
      <c r="K350" s="9">
        <v>6</v>
      </c>
      <c r="L350" s="9">
        <v>0</v>
      </c>
      <c r="M350" s="9" t="s">
        <v>276</v>
      </c>
      <c r="N350" s="9">
        <v>0</v>
      </c>
      <c r="O350" s="17" t="s">
        <v>276</v>
      </c>
      <c r="P350" s="17" t="s">
        <v>276</v>
      </c>
      <c r="Q350" s="9" t="s">
        <v>276</v>
      </c>
      <c r="S350">
        <f t="shared" si="58"/>
        <v>6</v>
      </c>
      <c r="T350" t="e">
        <f t="shared" si="55"/>
        <v>#VALUE!</v>
      </c>
      <c r="U350" t="e">
        <f t="shared" si="56"/>
        <v>#VALUE!</v>
      </c>
      <c r="W350">
        <f t="shared" si="53"/>
        <v>1</v>
      </c>
      <c r="Y350" s="4">
        <v>0</v>
      </c>
    </row>
    <row r="351" spans="1:25" ht="32" hidden="1" x14ac:dyDescent="0.2">
      <c r="A351" t="s">
        <v>307</v>
      </c>
      <c r="B351" s="18">
        <v>5</v>
      </c>
      <c r="C351" s="18" t="str">
        <f t="shared" si="46"/>
        <v>MW1.5</v>
      </c>
      <c r="D351" s="160">
        <v>1</v>
      </c>
      <c r="E351" s="2"/>
      <c r="F351" s="2" t="s">
        <v>135</v>
      </c>
      <c r="G351" s="2">
        <f>INDEX([1]CAPS!$A:$A,MATCH(F:F,[1]CAPS!$H:$H,0))</f>
        <v>7766</v>
      </c>
      <c r="H351" s="2" t="s">
        <v>236</v>
      </c>
      <c r="I351" s="104" t="s">
        <v>242</v>
      </c>
      <c r="J351" s="9">
        <v>0</v>
      </c>
      <c r="K351" s="9">
        <v>0</v>
      </c>
      <c r="L351" s="9">
        <v>0</v>
      </c>
      <c r="M351" s="9">
        <v>0</v>
      </c>
      <c r="N351" s="9">
        <v>0</v>
      </c>
      <c r="O351" s="17">
        <v>2</v>
      </c>
      <c r="P351" s="9">
        <v>0</v>
      </c>
      <c r="Q351" s="9">
        <v>0</v>
      </c>
      <c r="S351">
        <f t="shared" si="54"/>
        <v>2</v>
      </c>
      <c r="T351" t="e">
        <f t="shared" si="55"/>
        <v>#DIV/0!</v>
      </c>
      <c r="U351" t="e">
        <f t="shared" si="56"/>
        <v>#DIV/0!</v>
      </c>
      <c r="W351">
        <f t="shared" si="53"/>
        <v>1</v>
      </c>
      <c r="Y351" s="4">
        <v>0</v>
      </c>
    </row>
    <row r="352" spans="1:25" ht="16" hidden="1" x14ac:dyDescent="0.2">
      <c r="A352" t="s">
        <v>307</v>
      </c>
      <c r="B352" s="18">
        <v>5</v>
      </c>
      <c r="C352" s="18" t="str">
        <f t="shared" si="46"/>
        <v>MW1.5</v>
      </c>
      <c r="D352" s="160">
        <v>1</v>
      </c>
      <c r="E352" s="2"/>
      <c r="F352" s="2" t="s">
        <v>162</v>
      </c>
      <c r="G352" s="2">
        <f>INDEX([1]CAPS!$A:$A,MATCH(F:F,[1]CAPS!$H:$H,0))</f>
        <v>6324</v>
      </c>
      <c r="H352" s="2" t="s">
        <v>234</v>
      </c>
      <c r="I352" s="104" t="s">
        <v>238</v>
      </c>
      <c r="J352" s="9">
        <v>0</v>
      </c>
      <c r="K352" s="9">
        <v>1</v>
      </c>
      <c r="L352" s="9">
        <v>0</v>
      </c>
      <c r="M352" s="9">
        <v>0</v>
      </c>
      <c r="N352" s="9">
        <v>0</v>
      </c>
      <c r="O352" s="17">
        <v>0</v>
      </c>
      <c r="P352" s="9">
        <v>0</v>
      </c>
      <c r="Q352" s="9">
        <v>0</v>
      </c>
      <c r="S352">
        <f t="shared" si="54"/>
        <v>1</v>
      </c>
      <c r="T352">
        <f t="shared" si="55"/>
        <v>1</v>
      </c>
      <c r="U352">
        <f t="shared" si="56"/>
        <v>0</v>
      </c>
      <c r="W352">
        <f t="shared" si="53"/>
        <v>1</v>
      </c>
      <c r="Y352" s="4">
        <v>0</v>
      </c>
    </row>
    <row r="353" spans="1:25" ht="16" hidden="1" x14ac:dyDescent="0.2">
      <c r="A353" t="s">
        <v>307</v>
      </c>
      <c r="B353" s="18">
        <v>5</v>
      </c>
      <c r="C353" s="18" t="str">
        <f t="shared" si="46"/>
        <v>MW1.5</v>
      </c>
      <c r="D353" s="160">
        <v>1</v>
      </c>
      <c r="E353" s="2"/>
      <c r="F353" s="2" t="s">
        <v>131</v>
      </c>
      <c r="G353" s="2">
        <f>INDEX([1]CAPS!$A:$A,MATCH(F:F,[1]CAPS!$H:$H,0))</f>
        <v>2557</v>
      </c>
      <c r="H353" s="2" t="s">
        <v>233</v>
      </c>
      <c r="I353" s="104" t="s">
        <v>240</v>
      </c>
      <c r="J353" s="9">
        <v>0</v>
      </c>
      <c r="K353" s="9">
        <v>1</v>
      </c>
      <c r="L353" s="9">
        <v>0</v>
      </c>
      <c r="M353" s="9" t="s">
        <v>276</v>
      </c>
      <c r="N353" s="9">
        <v>0</v>
      </c>
      <c r="O353" s="17">
        <v>0</v>
      </c>
      <c r="P353" s="9">
        <v>0</v>
      </c>
      <c r="Q353" s="9">
        <v>0</v>
      </c>
      <c r="S353">
        <f t="shared" si="54"/>
        <v>1</v>
      </c>
      <c r="T353" t="e">
        <f t="shared" si="55"/>
        <v>#VALUE!</v>
      </c>
      <c r="U353" t="e">
        <f t="shared" si="56"/>
        <v>#VALUE!</v>
      </c>
      <c r="W353">
        <f t="shared" si="53"/>
        <v>1</v>
      </c>
      <c r="Y353" s="4">
        <v>0</v>
      </c>
    </row>
    <row r="354" spans="1:25" ht="32" hidden="1" x14ac:dyDescent="0.2">
      <c r="A354" t="s">
        <v>307</v>
      </c>
      <c r="B354" s="18">
        <v>6</v>
      </c>
      <c r="C354" s="18" t="str">
        <f t="shared" si="46"/>
        <v>MW1.6</v>
      </c>
      <c r="D354" s="160">
        <v>1</v>
      </c>
      <c r="E354" s="2"/>
      <c r="F354" s="2" t="s">
        <v>141</v>
      </c>
      <c r="G354" s="2">
        <f>INDEX([1]CAPS!$A:$A,MATCH(F:F,[1]CAPS!$H:$H,0))</f>
        <v>2445</v>
      </c>
      <c r="H354" s="2" t="s">
        <v>234</v>
      </c>
      <c r="I354" s="104" t="s">
        <v>238</v>
      </c>
      <c r="J354" s="9">
        <v>0</v>
      </c>
      <c r="K354" s="9">
        <v>2</v>
      </c>
      <c r="L354" s="9">
        <v>0</v>
      </c>
      <c r="M354" s="9">
        <v>0</v>
      </c>
      <c r="N354" s="9">
        <v>0</v>
      </c>
      <c r="O354" s="17">
        <v>0</v>
      </c>
      <c r="P354" s="9">
        <v>0</v>
      </c>
      <c r="Q354" s="9">
        <v>0</v>
      </c>
      <c r="S354">
        <f t="shared" si="54"/>
        <v>2</v>
      </c>
      <c r="T354">
        <f t="shared" si="55"/>
        <v>1</v>
      </c>
      <c r="U354">
        <f t="shared" si="56"/>
        <v>0</v>
      </c>
      <c r="W354">
        <f t="shared" si="53"/>
        <v>1</v>
      </c>
      <c r="Y354" s="4">
        <v>0</v>
      </c>
    </row>
    <row r="355" spans="1:25" ht="16" hidden="1" x14ac:dyDescent="0.2">
      <c r="A355" t="s">
        <v>307</v>
      </c>
      <c r="B355" s="18">
        <v>6</v>
      </c>
      <c r="C355" s="18" t="str">
        <f t="shared" si="46"/>
        <v>MW1.6</v>
      </c>
      <c r="D355" s="160">
        <v>1</v>
      </c>
      <c r="E355" s="2"/>
      <c r="F355" s="2" t="s">
        <v>132</v>
      </c>
      <c r="G355" s="2">
        <f>INDEX([1]CAPS!$A:$A,MATCH(F:F,[1]CAPS!$H:$H,0))</f>
        <v>2469</v>
      </c>
      <c r="H355" s="2" t="s">
        <v>233</v>
      </c>
      <c r="I355" s="104" t="s">
        <v>238</v>
      </c>
      <c r="J355" s="9">
        <v>0</v>
      </c>
      <c r="K355" s="9">
        <v>4</v>
      </c>
      <c r="L355" s="9">
        <v>0</v>
      </c>
      <c r="M355" s="9">
        <v>0</v>
      </c>
      <c r="N355" s="9">
        <v>0</v>
      </c>
      <c r="O355" s="17">
        <v>0</v>
      </c>
      <c r="P355" s="9">
        <v>0</v>
      </c>
      <c r="Q355" s="9">
        <v>0</v>
      </c>
      <c r="S355">
        <f t="shared" si="54"/>
        <v>4</v>
      </c>
      <c r="T355">
        <f t="shared" si="55"/>
        <v>1</v>
      </c>
      <c r="U355">
        <f t="shared" si="56"/>
        <v>0</v>
      </c>
      <c r="W355">
        <f t="shared" si="53"/>
        <v>1</v>
      </c>
      <c r="Y355" s="4">
        <v>0</v>
      </c>
    </row>
    <row r="356" spans="1:25" ht="16" hidden="1" x14ac:dyDescent="0.2">
      <c r="A356" t="s">
        <v>307</v>
      </c>
      <c r="B356" s="18">
        <v>6</v>
      </c>
      <c r="C356" s="18" t="str">
        <f t="shared" si="46"/>
        <v>MW1.6</v>
      </c>
      <c r="D356" s="160">
        <v>1</v>
      </c>
      <c r="E356" s="2"/>
      <c r="F356" s="2" t="s">
        <v>131</v>
      </c>
      <c r="G356" s="2">
        <f>INDEX([1]CAPS!$A:$A,MATCH(F:F,[1]CAPS!$H:$H,0))</f>
        <v>2557</v>
      </c>
      <c r="H356" s="2" t="s">
        <v>233</v>
      </c>
      <c r="I356" s="104" t="s">
        <v>240</v>
      </c>
      <c r="J356" s="9">
        <v>0</v>
      </c>
      <c r="K356" s="9">
        <v>4</v>
      </c>
      <c r="L356" s="9">
        <v>0</v>
      </c>
      <c r="M356" s="9" t="s">
        <v>276</v>
      </c>
      <c r="N356" s="9">
        <v>0</v>
      </c>
      <c r="O356" s="17">
        <v>0</v>
      </c>
      <c r="P356" s="9">
        <v>0</v>
      </c>
      <c r="Q356" s="9">
        <v>0</v>
      </c>
      <c r="S356">
        <f t="shared" si="54"/>
        <v>4</v>
      </c>
      <c r="T356" t="e">
        <f t="shared" si="55"/>
        <v>#VALUE!</v>
      </c>
      <c r="U356" t="e">
        <f t="shared" si="56"/>
        <v>#VALUE!</v>
      </c>
      <c r="W356">
        <f t="shared" si="53"/>
        <v>1</v>
      </c>
      <c r="Y356" s="4">
        <v>0</v>
      </c>
    </row>
    <row r="357" spans="1:25" ht="32" hidden="1" x14ac:dyDescent="0.2">
      <c r="A357" t="s">
        <v>307</v>
      </c>
      <c r="B357" s="18">
        <v>6</v>
      </c>
      <c r="C357" s="18" t="str">
        <f t="shared" si="46"/>
        <v>MW1.6</v>
      </c>
      <c r="D357" s="160">
        <v>1</v>
      </c>
      <c r="E357" s="2"/>
      <c r="F357" s="2" t="s">
        <v>229</v>
      </c>
      <c r="G357" s="2">
        <f>INDEX([1]CAPS!$A:$A,MATCH(F:F,[1]CAPS!$H:$H,0))</f>
        <v>3997</v>
      </c>
      <c r="H357" s="2" t="s">
        <v>236</v>
      </c>
      <c r="I357" s="104" t="s">
        <v>239</v>
      </c>
      <c r="J357" s="9">
        <v>0</v>
      </c>
      <c r="K357" s="9">
        <v>2</v>
      </c>
      <c r="L357" s="9">
        <v>0</v>
      </c>
      <c r="M357" s="9">
        <v>0</v>
      </c>
      <c r="N357" s="9">
        <v>0</v>
      </c>
      <c r="O357" s="17">
        <v>20</v>
      </c>
      <c r="P357" s="9">
        <v>0</v>
      </c>
      <c r="Q357" s="9">
        <v>0</v>
      </c>
      <c r="S357">
        <f t="shared" si="54"/>
        <v>22</v>
      </c>
      <c r="T357">
        <f t="shared" si="55"/>
        <v>1</v>
      </c>
      <c r="U357">
        <f t="shared" si="56"/>
        <v>10</v>
      </c>
      <c r="W357">
        <f t="shared" si="53"/>
        <v>1</v>
      </c>
      <c r="Y357" s="4">
        <v>0</v>
      </c>
    </row>
    <row r="358" spans="1:25" ht="32" hidden="1" x14ac:dyDescent="0.2">
      <c r="A358" t="s">
        <v>307</v>
      </c>
      <c r="B358" s="18">
        <v>6</v>
      </c>
      <c r="C358" s="18" t="str">
        <f t="shared" si="46"/>
        <v>MW1.6</v>
      </c>
      <c r="D358" s="160">
        <v>1</v>
      </c>
      <c r="E358" s="2"/>
      <c r="F358" s="2" t="s">
        <v>129</v>
      </c>
      <c r="G358" s="2">
        <f>INDEX([1]CAPS!$A:$A,MATCH(F:F,[1]CAPS!$H:$H,0))</f>
        <v>5532</v>
      </c>
      <c r="H358" s="2" t="s">
        <v>233</v>
      </c>
      <c r="I358" s="104" t="s">
        <v>239</v>
      </c>
      <c r="J358" s="9">
        <v>0</v>
      </c>
      <c r="K358" s="9">
        <v>12</v>
      </c>
      <c r="L358" s="9">
        <v>0</v>
      </c>
      <c r="M358" s="9" t="s">
        <v>276</v>
      </c>
      <c r="N358" s="9">
        <v>0</v>
      </c>
      <c r="O358" s="17" t="s">
        <v>276</v>
      </c>
      <c r="P358" s="17" t="s">
        <v>276</v>
      </c>
      <c r="Q358" s="9" t="s">
        <v>276</v>
      </c>
      <c r="S358">
        <f>SUM(J358:K358)</f>
        <v>12</v>
      </c>
      <c r="T358" t="e">
        <f t="shared" si="55"/>
        <v>#VALUE!</v>
      </c>
      <c r="U358" t="e">
        <f t="shared" si="56"/>
        <v>#VALUE!</v>
      </c>
      <c r="W358">
        <f t="shared" si="53"/>
        <v>1</v>
      </c>
      <c r="Y358" s="4">
        <v>0</v>
      </c>
    </row>
    <row r="359" spans="1:25" ht="32" hidden="1" x14ac:dyDescent="0.2">
      <c r="A359" t="s">
        <v>307</v>
      </c>
      <c r="B359" s="18">
        <v>6</v>
      </c>
      <c r="C359" s="18" t="str">
        <f t="shared" si="46"/>
        <v>MW1.6</v>
      </c>
      <c r="D359" s="160">
        <v>1</v>
      </c>
      <c r="E359" s="2"/>
      <c r="F359" s="2" t="s">
        <v>158</v>
      </c>
      <c r="G359" s="2">
        <f>INDEX([1]CAPS!$A:$A,MATCH(F:F,[1]CAPS!$H:$H,0))</f>
        <v>2987</v>
      </c>
      <c r="H359" s="2" t="s">
        <v>235</v>
      </c>
      <c r="I359" s="104" t="s">
        <v>239</v>
      </c>
      <c r="J359" s="9">
        <v>0</v>
      </c>
      <c r="K359" s="9">
        <v>20</v>
      </c>
      <c r="L359" s="9">
        <v>0</v>
      </c>
      <c r="M359" s="9">
        <v>0</v>
      </c>
      <c r="N359" s="9">
        <v>0</v>
      </c>
      <c r="O359" s="17">
        <v>0</v>
      </c>
      <c r="P359" s="9">
        <v>0</v>
      </c>
      <c r="Q359" s="9">
        <v>0</v>
      </c>
      <c r="S359">
        <f t="shared" si="54"/>
        <v>20</v>
      </c>
      <c r="T359">
        <f t="shared" si="55"/>
        <v>1</v>
      </c>
      <c r="U359">
        <f t="shared" si="56"/>
        <v>0</v>
      </c>
      <c r="W359">
        <f t="shared" si="53"/>
        <v>1</v>
      </c>
      <c r="Y359" s="4">
        <v>0</v>
      </c>
    </row>
    <row r="360" spans="1:25" ht="16" hidden="1" x14ac:dyDescent="0.2">
      <c r="A360" t="s">
        <v>307</v>
      </c>
      <c r="B360" s="18">
        <v>6</v>
      </c>
      <c r="C360" s="18" t="str">
        <f t="shared" ref="C360:C423" si="59">CONCATENATE(A360,".",B360)</f>
        <v>MW1.6</v>
      </c>
      <c r="D360" s="160">
        <v>1</v>
      </c>
      <c r="E360" s="2"/>
      <c r="F360" s="2" t="s">
        <v>159</v>
      </c>
      <c r="G360" s="2">
        <f>INDEX([1]CAPS!$A:$A,MATCH(F:F,[1]CAPS!$H:$H,0))</f>
        <v>7138</v>
      </c>
      <c r="H360" s="2" t="s">
        <v>233</v>
      </c>
      <c r="I360" s="104" t="s">
        <v>240</v>
      </c>
      <c r="J360" s="9">
        <v>0</v>
      </c>
      <c r="K360" s="9">
        <v>12</v>
      </c>
      <c r="L360" s="9">
        <v>0</v>
      </c>
      <c r="M360" s="9" t="s">
        <v>276</v>
      </c>
      <c r="N360" s="9">
        <v>0</v>
      </c>
      <c r="O360" s="17" t="s">
        <v>276</v>
      </c>
      <c r="P360" s="17" t="s">
        <v>276</v>
      </c>
      <c r="Q360" s="9" t="s">
        <v>276</v>
      </c>
      <c r="S360">
        <f>SUM(J360:K360)</f>
        <v>12</v>
      </c>
      <c r="T360" t="e">
        <f t="shared" si="55"/>
        <v>#VALUE!</v>
      </c>
      <c r="U360" t="e">
        <f t="shared" si="56"/>
        <v>#VALUE!</v>
      </c>
      <c r="W360">
        <f t="shared" si="53"/>
        <v>1</v>
      </c>
      <c r="Y360" s="4">
        <v>0</v>
      </c>
    </row>
    <row r="361" spans="1:25" ht="32" hidden="1" x14ac:dyDescent="0.2">
      <c r="A361" t="s">
        <v>307</v>
      </c>
      <c r="B361" s="18">
        <v>6</v>
      </c>
      <c r="C361" s="18" t="str">
        <f t="shared" si="59"/>
        <v>MW1.6</v>
      </c>
      <c r="D361" s="160">
        <v>1</v>
      </c>
      <c r="E361" s="2"/>
      <c r="F361" s="2" t="s">
        <v>161</v>
      </c>
      <c r="G361" s="2">
        <f>INDEX([1]CAPS!$A:$A,MATCH(F:F,[1]CAPS!$H:$H,0))</f>
        <v>2603</v>
      </c>
      <c r="H361" s="2" t="s">
        <v>235</v>
      </c>
      <c r="I361" s="104" t="s">
        <v>239</v>
      </c>
      <c r="J361" s="9">
        <v>0</v>
      </c>
      <c r="K361" s="9">
        <v>2</v>
      </c>
      <c r="L361" s="9">
        <v>0</v>
      </c>
      <c r="M361" s="9">
        <v>0</v>
      </c>
      <c r="N361" s="9">
        <v>0</v>
      </c>
      <c r="O361" s="17">
        <v>0</v>
      </c>
      <c r="P361" s="9">
        <v>0</v>
      </c>
      <c r="Q361" s="9">
        <v>0</v>
      </c>
      <c r="S361">
        <f t="shared" si="54"/>
        <v>2</v>
      </c>
      <c r="T361">
        <f t="shared" si="55"/>
        <v>1</v>
      </c>
      <c r="U361">
        <f t="shared" si="56"/>
        <v>0</v>
      </c>
      <c r="W361">
        <f t="shared" si="53"/>
        <v>1</v>
      </c>
      <c r="Y361" s="4">
        <v>0</v>
      </c>
    </row>
    <row r="362" spans="1:25" ht="32" hidden="1" x14ac:dyDescent="0.2">
      <c r="A362" t="s">
        <v>307</v>
      </c>
      <c r="B362" s="18">
        <v>6</v>
      </c>
      <c r="C362" s="18" t="str">
        <f t="shared" si="59"/>
        <v>MW1.6</v>
      </c>
      <c r="D362" s="160">
        <v>1</v>
      </c>
      <c r="E362" s="2"/>
      <c r="F362" s="2" t="s">
        <v>232</v>
      </c>
      <c r="G362" s="2">
        <f>INDEX([1]CAPS!$A:$A,MATCH(F:F,[1]CAPS!$H:$H,0))</f>
        <v>8875</v>
      </c>
      <c r="H362" s="2" t="s">
        <v>236</v>
      </c>
      <c r="I362" s="104" t="s">
        <v>239</v>
      </c>
      <c r="J362" s="9">
        <v>0</v>
      </c>
      <c r="K362" s="9">
        <v>0</v>
      </c>
      <c r="L362" s="9">
        <v>0</v>
      </c>
      <c r="M362" s="9">
        <v>0</v>
      </c>
      <c r="N362" s="9">
        <v>0</v>
      </c>
      <c r="O362" s="17">
        <v>1</v>
      </c>
      <c r="P362" s="9">
        <v>0</v>
      </c>
      <c r="Q362" s="9">
        <v>0</v>
      </c>
      <c r="S362">
        <f t="shared" si="54"/>
        <v>1</v>
      </c>
      <c r="T362" t="e">
        <f t="shared" si="55"/>
        <v>#DIV/0!</v>
      </c>
      <c r="U362" t="e">
        <f t="shared" si="56"/>
        <v>#DIV/0!</v>
      </c>
      <c r="W362">
        <f t="shared" si="53"/>
        <v>1</v>
      </c>
      <c r="Y362" s="4">
        <v>0</v>
      </c>
    </row>
    <row r="363" spans="1:25" ht="16" hidden="1" x14ac:dyDescent="0.2">
      <c r="A363" t="s">
        <v>307</v>
      </c>
      <c r="B363" s="18">
        <v>6</v>
      </c>
      <c r="C363" s="18" t="str">
        <f t="shared" si="59"/>
        <v>MW1.6</v>
      </c>
      <c r="D363" s="160">
        <v>1</v>
      </c>
      <c r="E363" s="2"/>
      <c r="F363" s="2" t="s">
        <v>228</v>
      </c>
      <c r="G363" s="2">
        <f>INDEX([1]CAPS!$A:$A,MATCH(F:F,[1]CAPS!$H:$H,0))</f>
        <v>7993</v>
      </c>
      <c r="H363" s="2" t="s">
        <v>233</v>
      </c>
      <c r="I363" s="104" t="s">
        <v>238</v>
      </c>
      <c r="J363" s="9">
        <v>0</v>
      </c>
      <c r="K363" s="9">
        <v>8</v>
      </c>
      <c r="L363" s="9">
        <v>0</v>
      </c>
      <c r="M363" s="9" t="s">
        <v>276</v>
      </c>
      <c r="N363" s="9">
        <v>0</v>
      </c>
      <c r="O363" s="17" t="s">
        <v>276</v>
      </c>
      <c r="P363" s="17" t="s">
        <v>276</v>
      </c>
      <c r="Q363" s="9" t="s">
        <v>276</v>
      </c>
      <c r="S363">
        <f>SUM(J363:K363)</f>
        <v>8</v>
      </c>
      <c r="T363" t="e">
        <f t="shared" si="55"/>
        <v>#VALUE!</v>
      </c>
      <c r="U363" t="e">
        <f t="shared" si="56"/>
        <v>#VALUE!</v>
      </c>
      <c r="W363">
        <f t="shared" si="53"/>
        <v>1</v>
      </c>
      <c r="Y363" s="4">
        <v>0</v>
      </c>
    </row>
    <row r="364" spans="1:25" ht="16" hidden="1" x14ac:dyDescent="0.2">
      <c r="A364" t="s">
        <v>307</v>
      </c>
      <c r="B364" s="18">
        <v>6</v>
      </c>
      <c r="C364" s="18" t="str">
        <f t="shared" si="59"/>
        <v>MW1.6</v>
      </c>
      <c r="D364" s="160">
        <v>1</v>
      </c>
      <c r="E364" s="2"/>
      <c r="F364" s="2" t="s">
        <v>139</v>
      </c>
      <c r="G364" s="2">
        <f>INDEX([1]CAPS!$A:$A,MATCH(F:F,[1]CAPS!$H:$H,0))</f>
        <v>6325</v>
      </c>
      <c r="H364" s="2" t="s">
        <v>234</v>
      </c>
      <c r="I364" s="104" t="s">
        <v>238</v>
      </c>
      <c r="J364" s="9">
        <v>0</v>
      </c>
      <c r="K364" s="9">
        <v>2</v>
      </c>
      <c r="L364" s="9">
        <v>0</v>
      </c>
      <c r="M364" s="9">
        <v>0</v>
      </c>
      <c r="N364" s="9">
        <v>0</v>
      </c>
      <c r="O364" s="17">
        <v>0</v>
      </c>
      <c r="P364" s="9">
        <v>0</v>
      </c>
      <c r="Q364" s="9">
        <v>0</v>
      </c>
      <c r="S364">
        <f t="shared" si="54"/>
        <v>2</v>
      </c>
      <c r="T364">
        <f t="shared" si="55"/>
        <v>1</v>
      </c>
      <c r="U364">
        <f t="shared" si="56"/>
        <v>0</v>
      </c>
      <c r="W364">
        <f t="shared" si="53"/>
        <v>1</v>
      </c>
      <c r="Y364" s="4">
        <v>0</v>
      </c>
    </row>
    <row r="365" spans="1:25" ht="32" hidden="1" x14ac:dyDescent="0.2">
      <c r="A365" t="s">
        <v>307</v>
      </c>
      <c r="B365" s="18">
        <v>7</v>
      </c>
      <c r="C365" s="18" t="str">
        <f t="shared" si="59"/>
        <v>MW1.7</v>
      </c>
      <c r="D365" s="160">
        <v>1</v>
      </c>
      <c r="E365" s="2"/>
      <c r="F365" s="2" t="s">
        <v>158</v>
      </c>
      <c r="G365" s="2">
        <f>INDEX([1]CAPS!$A:$A,MATCH(F:F,[1]CAPS!$H:$H,0))</f>
        <v>2987</v>
      </c>
      <c r="H365" s="2" t="s">
        <v>235</v>
      </c>
      <c r="I365" s="104" t="s">
        <v>239</v>
      </c>
      <c r="J365" s="9">
        <v>0</v>
      </c>
      <c r="K365" s="9">
        <v>60</v>
      </c>
      <c r="L365" s="9">
        <v>0</v>
      </c>
      <c r="M365" s="9">
        <v>0</v>
      </c>
      <c r="N365" s="9">
        <v>0</v>
      </c>
      <c r="O365" s="17">
        <v>0</v>
      </c>
      <c r="P365" s="9">
        <v>0</v>
      </c>
      <c r="Q365" s="9">
        <v>0</v>
      </c>
      <c r="S365">
        <f t="shared" si="54"/>
        <v>60</v>
      </c>
      <c r="T365">
        <f t="shared" si="55"/>
        <v>1</v>
      </c>
      <c r="U365">
        <f t="shared" si="56"/>
        <v>0</v>
      </c>
      <c r="W365">
        <f t="shared" si="53"/>
        <v>1</v>
      </c>
      <c r="Y365" s="4">
        <v>0</v>
      </c>
    </row>
    <row r="366" spans="1:25" ht="16" hidden="1" x14ac:dyDescent="0.2">
      <c r="A366" t="s">
        <v>307</v>
      </c>
      <c r="B366" s="18">
        <v>7</v>
      </c>
      <c r="C366" s="18" t="str">
        <f t="shared" si="59"/>
        <v>MW1.7</v>
      </c>
      <c r="D366" s="160">
        <v>1</v>
      </c>
      <c r="E366" s="2"/>
      <c r="F366" s="308" t="s">
        <v>556</v>
      </c>
      <c r="G366" s="2">
        <f>INDEX([1]CAPS!$A:$A,MATCH(F:F,[1]CAPS!$H:$H,0))</f>
        <v>4604</v>
      </c>
      <c r="H366" s="2" t="s">
        <v>270</v>
      </c>
      <c r="I366" s="104" t="s">
        <v>240</v>
      </c>
      <c r="J366" s="9">
        <v>0</v>
      </c>
      <c r="K366" s="9">
        <v>5</v>
      </c>
      <c r="L366" s="9">
        <v>0</v>
      </c>
      <c r="M366" s="9" t="s">
        <v>276</v>
      </c>
      <c r="N366" s="9">
        <v>0</v>
      </c>
      <c r="O366" s="17">
        <v>0</v>
      </c>
      <c r="P366" s="9">
        <v>0</v>
      </c>
      <c r="Q366" s="9">
        <v>0</v>
      </c>
      <c r="S366">
        <f t="shared" si="54"/>
        <v>5</v>
      </c>
      <c r="T366" t="e">
        <f t="shared" si="55"/>
        <v>#VALUE!</v>
      </c>
      <c r="U366" t="e">
        <f t="shared" si="56"/>
        <v>#VALUE!</v>
      </c>
      <c r="W366">
        <f t="shared" si="53"/>
        <v>1</v>
      </c>
      <c r="Y366" s="4">
        <v>0</v>
      </c>
    </row>
    <row r="367" spans="1:25" ht="16" hidden="1" x14ac:dyDescent="0.2">
      <c r="A367" t="s">
        <v>307</v>
      </c>
      <c r="B367" s="18">
        <v>7</v>
      </c>
      <c r="C367" s="18" t="str">
        <f t="shared" si="59"/>
        <v>MW1.7</v>
      </c>
      <c r="D367" s="160">
        <v>1</v>
      </c>
      <c r="E367" s="2"/>
      <c r="F367" s="2" t="s">
        <v>159</v>
      </c>
      <c r="G367" s="2">
        <f>INDEX([1]CAPS!$A:$A,MATCH(F:F,[1]CAPS!$H:$H,0))</f>
        <v>7138</v>
      </c>
      <c r="H367" s="2" t="s">
        <v>233</v>
      </c>
      <c r="I367" s="104" t="s">
        <v>240</v>
      </c>
      <c r="J367" s="9">
        <v>0</v>
      </c>
      <c r="K367" s="9">
        <v>15</v>
      </c>
      <c r="L367" s="9">
        <v>0</v>
      </c>
      <c r="M367" s="9" t="s">
        <v>276</v>
      </c>
      <c r="N367" s="9">
        <v>0</v>
      </c>
      <c r="O367" s="17" t="s">
        <v>276</v>
      </c>
      <c r="P367" s="17" t="s">
        <v>276</v>
      </c>
      <c r="Q367" s="9" t="s">
        <v>276</v>
      </c>
      <c r="S367">
        <f>SUM(J367:K367)</f>
        <v>15</v>
      </c>
      <c r="T367" t="e">
        <f t="shared" si="55"/>
        <v>#VALUE!</v>
      </c>
      <c r="U367" t="e">
        <f t="shared" si="56"/>
        <v>#VALUE!</v>
      </c>
      <c r="W367">
        <f t="shared" si="53"/>
        <v>1</v>
      </c>
      <c r="Y367" s="4">
        <v>0</v>
      </c>
    </row>
    <row r="368" spans="1:25" ht="16" hidden="1" x14ac:dyDescent="0.2">
      <c r="A368" t="s">
        <v>307</v>
      </c>
      <c r="B368" s="18">
        <v>7</v>
      </c>
      <c r="C368" s="18" t="str">
        <f t="shared" si="59"/>
        <v>MW1.7</v>
      </c>
      <c r="D368" s="160">
        <v>1</v>
      </c>
      <c r="E368" s="2"/>
      <c r="F368" s="2" t="s">
        <v>139</v>
      </c>
      <c r="G368" s="2">
        <f>INDEX([1]CAPS!$A:$A,MATCH(F:F,[1]CAPS!$H:$H,0))</f>
        <v>6325</v>
      </c>
      <c r="H368" s="2" t="s">
        <v>234</v>
      </c>
      <c r="I368" s="104" t="s">
        <v>238</v>
      </c>
      <c r="J368" s="9">
        <v>0</v>
      </c>
      <c r="K368" s="9">
        <v>2</v>
      </c>
      <c r="L368" s="9">
        <v>0</v>
      </c>
      <c r="M368" s="9">
        <v>0</v>
      </c>
      <c r="N368" s="9">
        <v>0</v>
      </c>
      <c r="O368" s="17">
        <v>0</v>
      </c>
      <c r="P368" s="9">
        <v>0</v>
      </c>
      <c r="Q368" s="9">
        <v>0</v>
      </c>
      <c r="S368">
        <f t="shared" si="54"/>
        <v>2</v>
      </c>
      <c r="T368">
        <f t="shared" si="55"/>
        <v>1</v>
      </c>
      <c r="U368">
        <f t="shared" si="56"/>
        <v>0</v>
      </c>
      <c r="W368">
        <f t="shared" si="53"/>
        <v>1</v>
      </c>
      <c r="Y368" s="4">
        <v>0</v>
      </c>
    </row>
    <row r="369" spans="1:25" ht="32" hidden="1" x14ac:dyDescent="0.2">
      <c r="A369" t="s">
        <v>307</v>
      </c>
      <c r="B369" s="18">
        <v>7</v>
      </c>
      <c r="C369" s="18" t="str">
        <f t="shared" si="59"/>
        <v>MW1.7</v>
      </c>
      <c r="D369" s="160">
        <v>1</v>
      </c>
      <c r="E369" s="2"/>
      <c r="F369" s="2" t="s">
        <v>157</v>
      </c>
      <c r="G369" s="2">
        <f>INDEX([1]CAPS!$A:$A,MATCH(F:F,[1]CAPS!$H:$H,0))</f>
        <v>2654</v>
      </c>
      <c r="H369" s="2" t="s">
        <v>237</v>
      </c>
      <c r="I369" s="104" t="s">
        <v>239</v>
      </c>
      <c r="J369" s="9">
        <v>0</v>
      </c>
      <c r="K369" s="9">
        <v>0</v>
      </c>
      <c r="L369" s="9">
        <v>0</v>
      </c>
      <c r="M369" s="9">
        <v>0</v>
      </c>
      <c r="N369" s="9">
        <v>0</v>
      </c>
      <c r="O369" s="17">
        <v>3</v>
      </c>
      <c r="P369" s="9">
        <v>0</v>
      </c>
      <c r="Q369" s="9">
        <v>0</v>
      </c>
      <c r="S369">
        <f t="shared" si="54"/>
        <v>3</v>
      </c>
      <c r="T369" t="e">
        <f t="shared" si="55"/>
        <v>#DIV/0!</v>
      </c>
      <c r="U369" t="e">
        <f t="shared" si="56"/>
        <v>#DIV/0!</v>
      </c>
      <c r="W369">
        <f t="shared" si="53"/>
        <v>1</v>
      </c>
      <c r="Y369" s="4">
        <v>0</v>
      </c>
    </row>
    <row r="370" spans="1:25" ht="32" hidden="1" x14ac:dyDescent="0.2">
      <c r="A370" t="s">
        <v>307</v>
      </c>
      <c r="B370" s="18">
        <v>7</v>
      </c>
      <c r="C370" s="18" t="str">
        <f t="shared" si="59"/>
        <v>MW1.7</v>
      </c>
      <c r="D370" s="160">
        <v>1</v>
      </c>
      <c r="E370" s="2"/>
      <c r="F370" s="2" t="s">
        <v>229</v>
      </c>
      <c r="G370" s="2">
        <f>INDEX([1]CAPS!$A:$A,MATCH(F:F,[1]CAPS!$H:$H,0))</f>
        <v>3997</v>
      </c>
      <c r="H370" s="2" t="s">
        <v>236</v>
      </c>
      <c r="I370" s="104" t="s">
        <v>239</v>
      </c>
      <c r="J370" s="9">
        <v>0</v>
      </c>
      <c r="K370" s="9">
        <v>1</v>
      </c>
      <c r="L370" s="9">
        <v>0</v>
      </c>
      <c r="M370" s="9">
        <v>2</v>
      </c>
      <c r="N370" s="9">
        <v>0</v>
      </c>
      <c r="O370" s="17">
        <v>30</v>
      </c>
      <c r="P370" s="9">
        <v>0</v>
      </c>
      <c r="Q370" s="9">
        <v>0</v>
      </c>
      <c r="S370">
        <f t="shared" si="54"/>
        <v>31</v>
      </c>
      <c r="T370">
        <f t="shared" si="55"/>
        <v>0.33333333333333331</v>
      </c>
      <c r="U370">
        <f t="shared" si="56"/>
        <v>10</v>
      </c>
      <c r="W370">
        <f t="shared" si="53"/>
        <v>1</v>
      </c>
      <c r="Y370" s="4">
        <v>0</v>
      </c>
    </row>
    <row r="371" spans="1:25" ht="16" hidden="1" x14ac:dyDescent="0.2">
      <c r="A371" t="s">
        <v>307</v>
      </c>
      <c r="B371" s="18">
        <v>7</v>
      </c>
      <c r="C371" s="18" t="str">
        <f t="shared" si="59"/>
        <v>MW1.7</v>
      </c>
      <c r="D371" s="160">
        <v>1</v>
      </c>
      <c r="E371" s="2"/>
      <c r="F371" s="2" t="s">
        <v>131</v>
      </c>
      <c r="G371" s="2">
        <f>INDEX([1]CAPS!$A:$A,MATCH(F:F,[1]CAPS!$H:$H,0))</f>
        <v>2557</v>
      </c>
      <c r="H371" s="2" t="s">
        <v>233</v>
      </c>
      <c r="I371" s="104" t="s">
        <v>240</v>
      </c>
      <c r="J371" s="9">
        <v>0</v>
      </c>
      <c r="K371" s="9">
        <v>1</v>
      </c>
      <c r="L371" s="9">
        <v>0</v>
      </c>
      <c r="M371" s="9" t="s">
        <v>276</v>
      </c>
      <c r="N371" s="9">
        <v>0</v>
      </c>
      <c r="O371" s="17">
        <v>0</v>
      </c>
      <c r="P371" s="9">
        <v>0</v>
      </c>
      <c r="Q371" s="9">
        <v>0</v>
      </c>
      <c r="S371">
        <f t="shared" si="54"/>
        <v>1</v>
      </c>
      <c r="T371" t="e">
        <f t="shared" si="55"/>
        <v>#VALUE!</v>
      </c>
      <c r="U371" t="e">
        <f t="shared" si="56"/>
        <v>#VALUE!</v>
      </c>
      <c r="W371">
        <f t="shared" si="53"/>
        <v>1</v>
      </c>
      <c r="Y371" s="4">
        <v>0</v>
      </c>
    </row>
    <row r="372" spans="1:25" ht="32" hidden="1" x14ac:dyDescent="0.2">
      <c r="A372" t="s">
        <v>307</v>
      </c>
      <c r="B372" s="18">
        <v>7</v>
      </c>
      <c r="C372" s="18" t="str">
        <f t="shared" si="59"/>
        <v>MW1.7</v>
      </c>
      <c r="D372" s="160">
        <v>1</v>
      </c>
      <c r="E372" s="2"/>
      <c r="F372" s="2" t="s">
        <v>141</v>
      </c>
      <c r="G372" s="2">
        <f>INDEX([1]CAPS!$A:$A,MATCH(F:F,[1]CAPS!$H:$H,0))</f>
        <v>2445</v>
      </c>
      <c r="H372" s="2" t="s">
        <v>234</v>
      </c>
      <c r="I372" s="104" t="s">
        <v>238</v>
      </c>
      <c r="J372" s="9">
        <v>0</v>
      </c>
      <c r="K372" s="9">
        <v>1</v>
      </c>
      <c r="L372" s="9">
        <v>0</v>
      </c>
      <c r="M372" s="9">
        <v>0</v>
      </c>
      <c r="N372" s="9">
        <v>0</v>
      </c>
      <c r="O372" s="17">
        <v>0</v>
      </c>
      <c r="P372" s="9">
        <v>0</v>
      </c>
      <c r="Q372" s="9">
        <v>0</v>
      </c>
      <c r="S372">
        <f t="shared" si="54"/>
        <v>1</v>
      </c>
      <c r="T372">
        <f t="shared" si="55"/>
        <v>1</v>
      </c>
      <c r="U372">
        <f t="shared" si="56"/>
        <v>0</v>
      </c>
      <c r="W372">
        <f t="shared" si="53"/>
        <v>1</v>
      </c>
      <c r="Y372" s="4">
        <v>0</v>
      </c>
    </row>
    <row r="373" spans="1:25" ht="16" hidden="1" x14ac:dyDescent="0.2">
      <c r="A373" t="s">
        <v>307</v>
      </c>
      <c r="B373" s="18">
        <v>7</v>
      </c>
      <c r="C373" s="18" t="str">
        <f t="shared" si="59"/>
        <v>MW1.7</v>
      </c>
      <c r="D373" s="160">
        <v>1</v>
      </c>
      <c r="E373" s="2"/>
      <c r="F373" s="2" t="s">
        <v>129</v>
      </c>
      <c r="G373" s="2">
        <f>INDEX([1]CAPS!$A:$A,MATCH(F:F,[1]CAPS!$H:$H,0))</f>
        <v>5532</v>
      </c>
      <c r="H373" s="2" t="s">
        <v>233</v>
      </c>
      <c r="I373" s="104" t="s">
        <v>238</v>
      </c>
      <c r="J373" s="9">
        <v>0</v>
      </c>
      <c r="K373" s="9">
        <v>11</v>
      </c>
      <c r="L373" s="9">
        <v>0</v>
      </c>
      <c r="M373" s="9" t="s">
        <v>276</v>
      </c>
      <c r="N373" s="9">
        <v>0</v>
      </c>
      <c r="O373" s="17" t="s">
        <v>276</v>
      </c>
      <c r="P373" s="17" t="s">
        <v>276</v>
      </c>
      <c r="Q373" s="9" t="s">
        <v>276</v>
      </c>
      <c r="S373">
        <f t="shared" ref="S373:S375" si="60">SUM(J373:K373)</f>
        <v>11</v>
      </c>
      <c r="T373" t="e">
        <f t="shared" si="55"/>
        <v>#VALUE!</v>
      </c>
      <c r="U373" t="e">
        <f t="shared" si="56"/>
        <v>#VALUE!</v>
      </c>
      <c r="W373">
        <f t="shared" si="53"/>
        <v>1</v>
      </c>
      <c r="Y373" s="4">
        <v>0</v>
      </c>
    </row>
    <row r="374" spans="1:25" ht="16" hidden="1" x14ac:dyDescent="0.2">
      <c r="A374" t="s">
        <v>307</v>
      </c>
      <c r="B374" s="18">
        <v>7</v>
      </c>
      <c r="C374" s="18" t="str">
        <f t="shared" si="59"/>
        <v>MW1.7</v>
      </c>
      <c r="D374" s="160">
        <v>1</v>
      </c>
      <c r="E374" s="2"/>
      <c r="F374" s="2" t="s">
        <v>127</v>
      </c>
      <c r="G374" s="2">
        <f>INDEX([1]CAPS!$A:$A,MATCH(F:F,[1]CAPS!$H:$H,0))</f>
        <v>10605</v>
      </c>
      <c r="H374" s="2" t="s">
        <v>233</v>
      </c>
      <c r="I374" s="104" t="s">
        <v>238</v>
      </c>
      <c r="J374" s="9">
        <v>0</v>
      </c>
      <c r="K374" s="9">
        <v>2</v>
      </c>
      <c r="L374" s="9">
        <v>0</v>
      </c>
      <c r="M374" s="9" t="s">
        <v>276</v>
      </c>
      <c r="N374" s="9">
        <v>0</v>
      </c>
      <c r="O374" s="17" t="s">
        <v>276</v>
      </c>
      <c r="P374" s="17" t="s">
        <v>276</v>
      </c>
      <c r="Q374" s="9" t="s">
        <v>276</v>
      </c>
      <c r="S374">
        <f t="shared" si="60"/>
        <v>2</v>
      </c>
      <c r="T374" t="e">
        <f t="shared" si="55"/>
        <v>#VALUE!</v>
      </c>
      <c r="U374" t="e">
        <f t="shared" si="56"/>
        <v>#VALUE!</v>
      </c>
      <c r="W374">
        <f t="shared" si="53"/>
        <v>1</v>
      </c>
      <c r="Y374" s="4">
        <v>0</v>
      </c>
    </row>
    <row r="375" spans="1:25" ht="16" hidden="1" x14ac:dyDescent="0.2">
      <c r="A375" t="s">
        <v>307</v>
      </c>
      <c r="B375" s="18">
        <v>7</v>
      </c>
      <c r="C375" s="18" t="str">
        <f t="shared" si="59"/>
        <v>MW1.7</v>
      </c>
      <c r="D375" s="160">
        <v>1</v>
      </c>
      <c r="E375" s="2"/>
      <c r="F375" s="2" t="s">
        <v>228</v>
      </c>
      <c r="G375" s="2">
        <f>INDEX([1]CAPS!$A:$A,MATCH(F:F,[1]CAPS!$H:$H,0))</f>
        <v>7993</v>
      </c>
      <c r="H375" s="2" t="s">
        <v>233</v>
      </c>
      <c r="I375" s="104" t="s">
        <v>238</v>
      </c>
      <c r="J375" s="9">
        <v>0</v>
      </c>
      <c r="K375" s="9">
        <v>9</v>
      </c>
      <c r="L375" s="9">
        <v>0</v>
      </c>
      <c r="M375" s="9" t="s">
        <v>276</v>
      </c>
      <c r="N375" s="9">
        <v>0</v>
      </c>
      <c r="O375" s="17" t="s">
        <v>276</v>
      </c>
      <c r="P375" s="17" t="s">
        <v>276</v>
      </c>
      <c r="Q375" s="9" t="s">
        <v>276</v>
      </c>
      <c r="S375">
        <f t="shared" si="60"/>
        <v>9</v>
      </c>
      <c r="T375" t="e">
        <f t="shared" si="55"/>
        <v>#VALUE!</v>
      </c>
      <c r="U375" t="e">
        <f t="shared" si="56"/>
        <v>#VALUE!</v>
      </c>
      <c r="W375">
        <f t="shared" si="53"/>
        <v>1</v>
      </c>
      <c r="Y375" s="4">
        <v>0</v>
      </c>
    </row>
    <row r="376" spans="1:25" ht="16" hidden="1" x14ac:dyDescent="0.2">
      <c r="A376" t="s">
        <v>307</v>
      </c>
      <c r="B376" s="18">
        <v>7</v>
      </c>
      <c r="C376" s="18" t="str">
        <f t="shared" si="59"/>
        <v>MW1.7</v>
      </c>
      <c r="D376" s="160">
        <v>1</v>
      </c>
      <c r="E376" s="2"/>
      <c r="F376" s="2" t="s">
        <v>162</v>
      </c>
      <c r="G376" s="2">
        <f>INDEX([1]CAPS!$A:$A,MATCH(F:F,[1]CAPS!$H:$H,0))</f>
        <v>6324</v>
      </c>
      <c r="H376" s="2" t="s">
        <v>234</v>
      </c>
      <c r="I376" s="104" t="s">
        <v>238</v>
      </c>
      <c r="J376" s="9">
        <v>0</v>
      </c>
      <c r="K376" s="9">
        <v>1</v>
      </c>
      <c r="L376" s="9">
        <v>0</v>
      </c>
      <c r="M376" s="9">
        <v>0</v>
      </c>
      <c r="N376" s="9">
        <v>0</v>
      </c>
      <c r="O376" s="17">
        <v>0</v>
      </c>
      <c r="P376" s="9">
        <v>0</v>
      </c>
      <c r="Q376" s="9">
        <v>0</v>
      </c>
      <c r="S376">
        <f t="shared" si="54"/>
        <v>1</v>
      </c>
      <c r="T376">
        <f t="shared" si="55"/>
        <v>1</v>
      </c>
      <c r="U376">
        <f t="shared" si="56"/>
        <v>0</v>
      </c>
      <c r="W376">
        <f t="shared" si="53"/>
        <v>1</v>
      </c>
      <c r="Y376" s="4">
        <v>0</v>
      </c>
    </row>
    <row r="377" spans="1:25" ht="32" hidden="1" x14ac:dyDescent="0.2">
      <c r="A377" t="s">
        <v>307</v>
      </c>
      <c r="B377" s="18">
        <v>8</v>
      </c>
      <c r="C377" s="18" t="str">
        <f t="shared" si="59"/>
        <v>MW1.8</v>
      </c>
      <c r="D377" s="160">
        <v>1</v>
      </c>
      <c r="E377" s="2"/>
      <c r="F377" s="2" t="s">
        <v>158</v>
      </c>
      <c r="G377" s="2">
        <f>INDEX([1]CAPS!$A:$A,MATCH(F:F,[1]CAPS!$H:$H,0))</f>
        <v>2987</v>
      </c>
      <c r="H377" s="2" t="s">
        <v>235</v>
      </c>
      <c r="I377" s="104" t="s">
        <v>239</v>
      </c>
      <c r="J377" s="9">
        <v>0</v>
      </c>
      <c r="K377" s="9">
        <v>50</v>
      </c>
      <c r="L377" s="9">
        <v>0</v>
      </c>
      <c r="M377" s="9">
        <v>0</v>
      </c>
      <c r="N377" s="9">
        <v>0</v>
      </c>
      <c r="O377" s="17">
        <v>0</v>
      </c>
      <c r="P377" s="9">
        <v>0</v>
      </c>
      <c r="Q377" s="9">
        <v>0</v>
      </c>
      <c r="S377">
        <f t="shared" si="54"/>
        <v>50</v>
      </c>
      <c r="T377">
        <f t="shared" si="55"/>
        <v>1</v>
      </c>
      <c r="U377">
        <f t="shared" si="56"/>
        <v>0</v>
      </c>
      <c r="W377">
        <f t="shared" si="53"/>
        <v>1</v>
      </c>
      <c r="Y377" s="4">
        <v>0</v>
      </c>
    </row>
    <row r="378" spans="1:25" ht="32" hidden="1" x14ac:dyDescent="0.2">
      <c r="A378" t="s">
        <v>307</v>
      </c>
      <c r="B378" s="18">
        <v>8</v>
      </c>
      <c r="C378" s="18" t="str">
        <f t="shared" si="59"/>
        <v>MW1.8</v>
      </c>
      <c r="D378" s="160">
        <v>1</v>
      </c>
      <c r="E378" s="2"/>
      <c r="F378" s="2" t="s">
        <v>229</v>
      </c>
      <c r="G378" s="2">
        <f>INDEX([1]CAPS!$A:$A,MATCH(F:F,[1]CAPS!$H:$H,0))</f>
        <v>3997</v>
      </c>
      <c r="H378" s="2" t="s">
        <v>236</v>
      </c>
      <c r="I378" s="104" t="s">
        <v>239</v>
      </c>
      <c r="J378" s="9">
        <v>0</v>
      </c>
      <c r="K378" s="9">
        <v>10</v>
      </c>
      <c r="L378" s="9">
        <v>0</v>
      </c>
      <c r="M378" s="9">
        <v>0</v>
      </c>
      <c r="N378" s="9">
        <v>0</v>
      </c>
      <c r="O378" s="17">
        <v>50</v>
      </c>
      <c r="P378" s="9">
        <v>0</v>
      </c>
      <c r="Q378" s="9">
        <v>0</v>
      </c>
      <c r="S378">
        <f t="shared" si="54"/>
        <v>60</v>
      </c>
      <c r="T378">
        <f t="shared" si="55"/>
        <v>1</v>
      </c>
      <c r="U378">
        <f t="shared" si="56"/>
        <v>5</v>
      </c>
      <c r="W378">
        <f t="shared" si="53"/>
        <v>1</v>
      </c>
      <c r="Y378" s="4">
        <v>0</v>
      </c>
    </row>
    <row r="379" spans="1:25" ht="32" hidden="1" x14ac:dyDescent="0.2">
      <c r="A379" t="s">
        <v>307</v>
      </c>
      <c r="B379" s="18">
        <v>8</v>
      </c>
      <c r="C379" s="18" t="str">
        <f t="shared" si="59"/>
        <v>MW1.8</v>
      </c>
      <c r="D379" s="160">
        <v>1</v>
      </c>
      <c r="E379" s="2"/>
      <c r="F379" s="2" t="s">
        <v>161</v>
      </c>
      <c r="G379" s="2">
        <f>INDEX([1]CAPS!$A:$A,MATCH(F:F,[1]CAPS!$H:$H,0))</f>
        <v>2603</v>
      </c>
      <c r="H379" s="2" t="s">
        <v>235</v>
      </c>
      <c r="I379" s="104" t="s">
        <v>239</v>
      </c>
      <c r="J379" s="9">
        <v>0</v>
      </c>
      <c r="K379" s="9">
        <v>1</v>
      </c>
      <c r="L379" s="9">
        <v>0</v>
      </c>
      <c r="M379" s="9">
        <v>0</v>
      </c>
      <c r="N379" s="9">
        <v>0</v>
      </c>
      <c r="O379" s="17">
        <v>0</v>
      </c>
      <c r="P379" s="9">
        <v>0</v>
      </c>
      <c r="Q379" s="9">
        <v>0</v>
      </c>
      <c r="S379">
        <f t="shared" si="54"/>
        <v>1</v>
      </c>
      <c r="T379">
        <f t="shared" si="55"/>
        <v>1</v>
      </c>
      <c r="U379">
        <f t="shared" si="56"/>
        <v>0</v>
      </c>
      <c r="W379">
        <f t="shared" si="53"/>
        <v>1</v>
      </c>
      <c r="Y379" s="4">
        <v>0</v>
      </c>
    </row>
    <row r="380" spans="1:25" ht="16" hidden="1" x14ac:dyDescent="0.2">
      <c r="A380" t="s">
        <v>307</v>
      </c>
      <c r="B380" s="18">
        <v>8</v>
      </c>
      <c r="C380" s="18" t="str">
        <f t="shared" si="59"/>
        <v>MW1.8</v>
      </c>
      <c r="D380" s="160">
        <v>1</v>
      </c>
      <c r="E380" s="2"/>
      <c r="F380" s="2" t="s">
        <v>139</v>
      </c>
      <c r="G380" s="2">
        <f>INDEX([1]CAPS!$A:$A,MATCH(F:F,[1]CAPS!$H:$H,0))</f>
        <v>6325</v>
      </c>
      <c r="H380" s="2" t="s">
        <v>234</v>
      </c>
      <c r="I380" s="104" t="s">
        <v>238</v>
      </c>
      <c r="J380" s="9">
        <v>0</v>
      </c>
      <c r="K380" s="9">
        <v>2</v>
      </c>
      <c r="L380" s="9">
        <v>0</v>
      </c>
      <c r="M380" s="9">
        <v>0</v>
      </c>
      <c r="N380" s="9">
        <v>0</v>
      </c>
      <c r="O380" s="17">
        <v>0</v>
      </c>
      <c r="P380" s="9">
        <v>0</v>
      </c>
      <c r="Q380" s="9">
        <v>0</v>
      </c>
      <c r="S380">
        <f t="shared" si="54"/>
        <v>2</v>
      </c>
      <c r="T380">
        <f t="shared" si="55"/>
        <v>1</v>
      </c>
      <c r="U380">
        <f t="shared" si="56"/>
        <v>0</v>
      </c>
      <c r="W380">
        <f t="shared" si="53"/>
        <v>1</v>
      </c>
      <c r="Y380" s="4">
        <v>0</v>
      </c>
    </row>
    <row r="381" spans="1:25" ht="16" hidden="1" x14ac:dyDescent="0.2">
      <c r="A381" t="s">
        <v>307</v>
      </c>
      <c r="B381" s="18">
        <v>8</v>
      </c>
      <c r="C381" s="18" t="str">
        <f t="shared" si="59"/>
        <v>MW1.8</v>
      </c>
      <c r="D381" s="160">
        <v>1</v>
      </c>
      <c r="E381" s="2"/>
      <c r="F381" s="2" t="s">
        <v>228</v>
      </c>
      <c r="G381" s="2">
        <f>INDEX([1]CAPS!$A:$A,MATCH(F:F,[1]CAPS!$H:$H,0))</f>
        <v>7993</v>
      </c>
      <c r="H381" s="2" t="s">
        <v>233</v>
      </c>
      <c r="I381" s="104" t="s">
        <v>238</v>
      </c>
      <c r="J381" s="9">
        <v>0</v>
      </c>
      <c r="K381" s="9">
        <v>12</v>
      </c>
      <c r="L381" s="9">
        <v>0</v>
      </c>
      <c r="M381" s="9" t="s">
        <v>276</v>
      </c>
      <c r="N381" s="9">
        <v>0</v>
      </c>
      <c r="O381" s="17" t="s">
        <v>276</v>
      </c>
      <c r="P381" s="17" t="s">
        <v>276</v>
      </c>
      <c r="Q381" s="9" t="s">
        <v>276</v>
      </c>
      <c r="S381">
        <f t="shared" ref="S381:S383" si="61">SUM(J381:K381)</f>
        <v>12</v>
      </c>
      <c r="T381" t="e">
        <f t="shared" si="55"/>
        <v>#VALUE!</v>
      </c>
      <c r="U381" t="e">
        <f t="shared" si="56"/>
        <v>#VALUE!</v>
      </c>
      <c r="W381">
        <f t="shared" si="53"/>
        <v>1</v>
      </c>
      <c r="Y381" s="4">
        <v>0</v>
      </c>
    </row>
    <row r="382" spans="1:25" ht="16" hidden="1" x14ac:dyDescent="0.2">
      <c r="A382" t="s">
        <v>307</v>
      </c>
      <c r="B382" s="18">
        <v>8</v>
      </c>
      <c r="C382" s="18" t="str">
        <f t="shared" si="59"/>
        <v>MW1.8</v>
      </c>
      <c r="D382" s="160">
        <v>1</v>
      </c>
      <c r="E382" s="2"/>
      <c r="F382" s="2" t="s">
        <v>127</v>
      </c>
      <c r="G382" s="2">
        <f>INDEX([1]CAPS!$A:$A,MATCH(F:F,[1]CAPS!$H:$H,0))</f>
        <v>10605</v>
      </c>
      <c r="H382" s="2" t="s">
        <v>233</v>
      </c>
      <c r="I382" s="104" t="s">
        <v>238</v>
      </c>
      <c r="J382" s="9">
        <v>0</v>
      </c>
      <c r="K382" s="9">
        <v>3</v>
      </c>
      <c r="L382" s="9">
        <v>0</v>
      </c>
      <c r="M382" s="9" t="s">
        <v>276</v>
      </c>
      <c r="N382" s="9">
        <v>0</v>
      </c>
      <c r="O382" s="17" t="s">
        <v>276</v>
      </c>
      <c r="P382" s="17" t="s">
        <v>276</v>
      </c>
      <c r="Q382" s="9" t="s">
        <v>276</v>
      </c>
      <c r="S382">
        <f t="shared" si="61"/>
        <v>3</v>
      </c>
      <c r="T382" t="e">
        <f t="shared" si="55"/>
        <v>#VALUE!</v>
      </c>
      <c r="U382" t="e">
        <f t="shared" si="56"/>
        <v>#VALUE!</v>
      </c>
      <c r="W382">
        <f t="shared" si="53"/>
        <v>1</v>
      </c>
      <c r="Y382" s="4">
        <v>0</v>
      </c>
    </row>
    <row r="383" spans="1:25" ht="16" hidden="1" x14ac:dyDescent="0.2">
      <c r="A383" t="s">
        <v>307</v>
      </c>
      <c r="B383" s="18">
        <v>8</v>
      </c>
      <c r="C383" s="18" t="str">
        <f t="shared" si="59"/>
        <v>MW1.8</v>
      </c>
      <c r="D383" s="160">
        <v>1</v>
      </c>
      <c r="E383" s="2"/>
      <c r="F383" s="2" t="s">
        <v>129</v>
      </c>
      <c r="G383" s="2">
        <f>INDEX([1]CAPS!$A:$A,MATCH(F:F,[1]CAPS!$H:$H,0))</f>
        <v>5532</v>
      </c>
      <c r="H383" s="2" t="s">
        <v>233</v>
      </c>
      <c r="I383" s="104" t="s">
        <v>238</v>
      </c>
      <c r="J383" s="9">
        <v>0</v>
      </c>
      <c r="K383" s="9">
        <v>5</v>
      </c>
      <c r="L383" s="9">
        <v>0</v>
      </c>
      <c r="M383" s="9" t="s">
        <v>276</v>
      </c>
      <c r="N383" s="9">
        <v>0</v>
      </c>
      <c r="O383" s="17" t="s">
        <v>276</v>
      </c>
      <c r="P383" s="17" t="s">
        <v>276</v>
      </c>
      <c r="Q383" s="9" t="s">
        <v>276</v>
      </c>
      <c r="S383">
        <f t="shared" si="61"/>
        <v>5</v>
      </c>
      <c r="T383" t="e">
        <f t="shared" si="55"/>
        <v>#VALUE!</v>
      </c>
      <c r="U383" t="e">
        <f t="shared" si="56"/>
        <v>#VALUE!</v>
      </c>
      <c r="W383">
        <f t="shared" si="53"/>
        <v>1</v>
      </c>
      <c r="Y383" s="4">
        <v>0</v>
      </c>
    </row>
    <row r="384" spans="1:25" ht="16" hidden="1" x14ac:dyDescent="0.2">
      <c r="A384" t="s">
        <v>307</v>
      </c>
      <c r="B384" s="18">
        <v>8</v>
      </c>
      <c r="C384" s="18" t="str">
        <f t="shared" si="59"/>
        <v>MW1.8</v>
      </c>
      <c r="D384" s="160">
        <v>1</v>
      </c>
      <c r="E384" s="2"/>
      <c r="F384" s="2" t="s">
        <v>162</v>
      </c>
      <c r="G384" s="2">
        <f>INDEX([1]CAPS!$A:$A,MATCH(F:F,[1]CAPS!$H:$H,0))</f>
        <v>6324</v>
      </c>
      <c r="H384" s="2" t="s">
        <v>234</v>
      </c>
      <c r="I384" s="104" t="s">
        <v>238</v>
      </c>
      <c r="J384" s="9">
        <v>0</v>
      </c>
      <c r="K384" s="9">
        <v>1</v>
      </c>
      <c r="L384" s="9">
        <v>0</v>
      </c>
      <c r="M384" s="9">
        <v>0</v>
      </c>
      <c r="N384" s="9">
        <v>0</v>
      </c>
      <c r="O384" s="17">
        <v>0</v>
      </c>
      <c r="P384" s="9">
        <v>0</v>
      </c>
      <c r="Q384" s="9">
        <v>0</v>
      </c>
      <c r="S384">
        <f t="shared" si="54"/>
        <v>1</v>
      </c>
      <c r="T384">
        <f t="shared" si="55"/>
        <v>1</v>
      </c>
      <c r="U384">
        <f t="shared" si="56"/>
        <v>0</v>
      </c>
      <c r="W384">
        <f t="shared" si="53"/>
        <v>1</v>
      </c>
      <c r="Y384" s="4">
        <v>0</v>
      </c>
    </row>
    <row r="385" spans="1:25" ht="16" hidden="1" x14ac:dyDescent="0.2">
      <c r="A385" t="s">
        <v>307</v>
      </c>
      <c r="B385" s="18">
        <v>8</v>
      </c>
      <c r="C385" s="18" t="str">
        <f t="shared" si="59"/>
        <v>MW1.8</v>
      </c>
      <c r="D385" s="160">
        <v>1</v>
      </c>
      <c r="E385" s="2"/>
      <c r="F385" s="2" t="s">
        <v>159</v>
      </c>
      <c r="G385" s="2">
        <f>INDEX([1]CAPS!$A:$A,MATCH(F:F,[1]CAPS!$H:$H,0))</f>
        <v>7138</v>
      </c>
      <c r="H385" s="2" t="s">
        <v>233</v>
      </c>
      <c r="I385" s="104" t="s">
        <v>240</v>
      </c>
      <c r="J385" s="9">
        <v>0</v>
      </c>
      <c r="K385" s="9">
        <v>2</v>
      </c>
      <c r="L385" s="9">
        <v>0</v>
      </c>
      <c r="M385" s="9" t="s">
        <v>276</v>
      </c>
      <c r="N385" s="9">
        <v>0</v>
      </c>
      <c r="O385" s="17" t="s">
        <v>276</v>
      </c>
      <c r="P385" s="17" t="s">
        <v>276</v>
      </c>
      <c r="Q385" s="9" t="s">
        <v>276</v>
      </c>
      <c r="S385">
        <f>SUM(J385:K385)</f>
        <v>2</v>
      </c>
      <c r="T385" t="e">
        <f t="shared" si="55"/>
        <v>#VALUE!</v>
      </c>
      <c r="U385" t="e">
        <f t="shared" si="56"/>
        <v>#VALUE!</v>
      </c>
      <c r="W385">
        <f t="shared" si="53"/>
        <v>1</v>
      </c>
      <c r="Y385" s="4">
        <v>0</v>
      </c>
    </row>
    <row r="386" spans="1:25" ht="16" hidden="1" x14ac:dyDescent="0.2">
      <c r="A386" t="s">
        <v>307</v>
      </c>
      <c r="B386" s="18">
        <v>8</v>
      </c>
      <c r="C386" s="18" t="str">
        <f t="shared" si="59"/>
        <v>MW1.8</v>
      </c>
      <c r="D386" s="160">
        <v>1</v>
      </c>
      <c r="E386" s="2"/>
      <c r="F386" s="2" t="s">
        <v>160</v>
      </c>
      <c r="G386" s="2">
        <f>INDEX([1]CAPS!$A:$A,MATCH(F:F,[1]CAPS!$H:$H,0))</f>
        <v>2503</v>
      </c>
      <c r="H386" s="2" t="s">
        <v>234</v>
      </c>
      <c r="I386" s="104" t="s">
        <v>238</v>
      </c>
      <c r="J386" s="9">
        <v>0</v>
      </c>
      <c r="K386" s="9">
        <v>3</v>
      </c>
      <c r="L386" s="9">
        <v>0</v>
      </c>
      <c r="M386" s="9">
        <v>0</v>
      </c>
      <c r="N386" s="9">
        <v>0</v>
      </c>
      <c r="O386" s="17">
        <v>0</v>
      </c>
      <c r="P386" s="9">
        <v>0</v>
      </c>
      <c r="Q386" s="9">
        <v>0</v>
      </c>
      <c r="S386">
        <f t="shared" si="54"/>
        <v>3</v>
      </c>
      <c r="T386">
        <f t="shared" si="55"/>
        <v>1</v>
      </c>
      <c r="U386">
        <f t="shared" si="56"/>
        <v>0</v>
      </c>
      <c r="W386">
        <f t="shared" si="53"/>
        <v>1</v>
      </c>
      <c r="Y386" s="4">
        <v>0</v>
      </c>
    </row>
    <row r="387" spans="1:25" ht="16" hidden="1" x14ac:dyDescent="0.2">
      <c r="A387" t="s">
        <v>307</v>
      </c>
      <c r="B387" s="18">
        <v>8</v>
      </c>
      <c r="C387" s="18" t="str">
        <f t="shared" si="59"/>
        <v>MW1.8</v>
      </c>
      <c r="D387" s="160">
        <v>1</v>
      </c>
      <c r="E387" s="2"/>
      <c r="F387" s="2" t="s">
        <v>309</v>
      </c>
      <c r="G387" s="2">
        <f>INDEX([1]CAPS!$A:$A,MATCH(F:F,[1]CAPS!$H:$H,0))</f>
        <v>9293</v>
      </c>
      <c r="H387" s="2" t="s">
        <v>233</v>
      </c>
      <c r="I387" s="104" t="s">
        <v>240</v>
      </c>
      <c r="J387" s="9">
        <v>0</v>
      </c>
      <c r="K387" s="9">
        <v>2</v>
      </c>
      <c r="L387" s="9">
        <v>0</v>
      </c>
      <c r="M387" s="9" t="s">
        <v>276</v>
      </c>
      <c r="N387" s="9">
        <v>0</v>
      </c>
      <c r="O387" s="17" t="s">
        <v>276</v>
      </c>
      <c r="P387" s="17" t="s">
        <v>276</v>
      </c>
      <c r="Q387" s="9" t="s">
        <v>276</v>
      </c>
      <c r="S387">
        <f>SUM(J387:K387)</f>
        <v>2</v>
      </c>
      <c r="T387" t="e">
        <f t="shared" si="55"/>
        <v>#VALUE!</v>
      </c>
      <c r="U387" t="e">
        <f t="shared" si="56"/>
        <v>#VALUE!</v>
      </c>
      <c r="W387">
        <f t="shared" ref="W387:W450" si="62">IF(S387&gt;0,1,"")</f>
        <v>1</v>
      </c>
      <c r="Y387" s="4">
        <v>0</v>
      </c>
    </row>
    <row r="388" spans="1:25" ht="32" hidden="1" x14ac:dyDescent="0.2">
      <c r="A388" t="s">
        <v>307</v>
      </c>
      <c r="B388" s="18">
        <v>8</v>
      </c>
      <c r="C388" s="18" t="str">
        <f t="shared" si="59"/>
        <v>MW1.8</v>
      </c>
      <c r="D388" s="160">
        <v>1</v>
      </c>
      <c r="E388" s="2"/>
      <c r="F388" s="2" t="s">
        <v>128</v>
      </c>
      <c r="G388" s="2">
        <f>INDEX([1]CAPS!$A:$A,MATCH(F:F,[1]CAPS!$H:$H,0))</f>
        <v>3243</v>
      </c>
      <c r="H388" s="2" t="s">
        <v>237</v>
      </c>
      <c r="I388" s="104" t="s">
        <v>239</v>
      </c>
      <c r="J388" s="9">
        <v>0</v>
      </c>
      <c r="K388" s="9">
        <v>3</v>
      </c>
      <c r="L388" s="9">
        <v>0</v>
      </c>
      <c r="M388" s="9" t="s">
        <v>276</v>
      </c>
      <c r="N388" s="9">
        <v>0</v>
      </c>
      <c r="O388" s="17">
        <v>2</v>
      </c>
      <c r="P388" s="9">
        <v>0</v>
      </c>
      <c r="Q388" s="9">
        <v>0</v>
      </c>
      <c r="S388">
        <f t="shared" ref="S388:S450" si="63">SUM(J388:K388)+O388</f>
        <v>5</v>
      </c>
      <c r="T388" t="e">
        <f t="shared" ref="T388:T451" si="64">(K388+L388)/(K388++L388+M388)</f>
        <v>#VALUE!</v>
      </c>
      <c r="U388" t="e">
        <f t="shared" ref="U388:U451" si="65">(O388+P388)/(K388+L388+M388)</f>
        <v>#VALUE!</v>
      </c>
      <c r="W388">
        <f t="shared" si="62"/>
        <v>1</v>
      </c>
      <c r="Y388" s="4">
        <v>0</v>
      </c>
    </row>
    <row r="389" spans="1:25" ht="32" hidden="1" x14ac:dyDescent="0.2">
      <c r="A389" t="s">
        <v>307</v>
      </c>
      <c r="B389" s="18">
        <v>8</v>
      </c>
      <c r="C389" s="18" t="str">
        <f t="shared" si="59"/>
        <v>MW1.8</v>
      </c>
      <c r="D389" s="160">
        <v>1</v>
      </c>
      <c r="E389" s="2"/>
      <c r="F389" s="2" t="s">
        <v>141</v>
      </c>
      <c r="G389" s="2">
        <f>INDEX([1]CAPS!$A:$A,MATCH(F:F,[1]CAPS!$H:$H,0))</f>
        <v>2445</v>
      </c>
      <c r="H389" s="112" t="s">
        <v>234</v>
      </c>
      <c r="I389" s="104" t="s">
        <v>238</v>
      </c>
      <c r="J389" s="9">
        <v>0</v>
      </c>
      <c r="K389" s="9">
        <v>2</v>
      </c>
      <c r="L389" s="9">
        <v>0</v>
      </c>
      <c r="M389" s="9">
        <v>0</v>
      </c>
      <c r="N389" s="9">
        <v>0</v>
      </c>
      <c r="O389" s="17">
        <v>0</v>
      </c>
      <c r="P389" s="9">
        <v>0</v>
      </c>
      <c r="Q389" s="9">
        <v>0</v>
      </c>
      <c r="S389">
        <f t="shared" si="63"/>
        <v>2</v>
      </c>
      <c r="T389">
        <f t="shared" si="64"/>
        <v>1</v>
      </c>
      <c r="U389">
        <f t="shared" si="65"/>
        <v>0</v>
      </c>
      <c r="W389">
        <f t="shared" si="62"/>
        <v>1</v>
      </c>
      <c r="Y389" s="4">
        <v>0</v>
      </c>
    </row>
    <row r="390" spans="1:25" ht="16" hidden="1" x14ac:dyDescent="0.2">
      <c r="A390" t="s">
        <v>307</v>
      </c>
      <c r="B390" s="18">
        <v>8</v>
      </c>
      <c r="C390" s="18" t="str">
        <f t="shared" si="59"/>
        <v>MW1.8</v>
      </c>
      <c r="D390" s="160">
        <v>1</v>
      </c>
      <c r="E390" s="2"/>
      <c r="F390" s="2" t="s">
        <v>131</v>
      </c>
      <c r="G390" s="2">
        <f>INDEX([1]CAPS!$A:$A,MATCH(F:F,[1]CAPS!$H:$H,0))</f>
        <v>2557</v>
      </c>
      <c r="H390" s="2" t="s">
        <v>233</v>
      </c>
      <c r="I390" s="104" t="s">
        <v>240</v>
      </c>
      <c r="J390" s="9">
        <v>0</v>
      </c>
      <c r="K390" s="9">
        <v>1</v>
      </c>
      <c r="L390" s="9">
        <v>0</v>
      </c>
      <c r="M390" s="9" t="s">
        <v>276</v>
      </c>
      <c r="N390" s="9">
        <v>0</v>
      </c>
      <c r="O390" s="17">
        <v>0</v>
      </c>
      <c r="P390" s="9">
        <v>0</v>
      </c>
      <c r="Q390" s="9">
        <v>0</v>
      </c>
      <c r="S390">
        <f t="shared" si="63"/>
        <v>1</v>
      </c>
      <c r="T390" t="e">
        <f t="shared" si="64"/>
        <v>#VALUE!</v>
      </c>
      <c r="U390" t="e">
        <f t="shared" si="65"/>
        <v>#VALUE!</v>
      </c>
      <c r="W390">
        <f t="shared" si="62"/>
        <v>1</v>
      </c>
      <c r="Y390" s="4">
        <v>0</v>
      </c>
    </row>
    <row r="391" spans="1:25" ht="32" hidden="1" x14ac:dyDescent="0.2">
      <c r="A391" t="s">
        <v>307</v>
      </c>
      <c r="B391" s="18">
        <v>8</v>
      </c>
      <c r="C391" s="18" t="str">
        <f t="shared" si="59"/>
        <v>MW1.8</v>
      </c>
      <c r="D391" s="160">
        <v>1</v>
      </c>
      <c r="E391" s="2"/>
      <c r="F391" s="2" t="s">
        <v>157</v>
      </c>
      <c r="G391" s="2">
        <f>INDEX([1]CAPS!$A:$A,MATCH(F:F,[1]CAPS!$H:$H,0))</f>
        <v>2654</v>
      </c>
      <c r="H391" s="2" t="s">
        <v>237</v>
      </c>
      <c r="I391" s="104" t="s">
        <v>239</v>
      </c>
      <c r="J391" s="9">
        <v>0</v>
      </c>
      <c r="K391" s="9">
        <v>0</v>
      </c>
      <c r="L391" s="9">
        <v>0</v>
      </c>
      <c r="M391" s="9">
        <v>0</v>
      </c>
      <c r="N391" s="9">
        <v>0</v>
      </c>
      <c r="O391" s="17">
        <v>1</v>
      </c>
      <c r="P391" s="9">
        <v>0</v>
      </c>
      <c r="Q391" s="9">
        <v>0</v>
      </c>
      <c r="S391">
        <f t="shared" si="63"/>
        <v>1</v>
      </c>
      <c r="T391" t="e">
        <f t="shared" si="64"/>
        <v>#DIV/0!</v>
      </c>
      <c r="U391" t="e">
        <f t="shared" si="65"/>
        <v>#DIV/0!</v>
      </c>
      <c r="W391">
        <f t="shared" si="62"/>
        <v>1</v>
      </c>
      <c r="Y391" s="4">
        <v>0</v>
      </c>
    </row>
    <row r="392" spans="1:25" ht="32" hidden="1" x14ac:dyDescent="0.2">
      <c r="A392" t="s">
        <v>307</v>
      </c>
      <c r="B392" s="18">
        <v>9</v>
      </c>
      <c r="C392" s="18" t="str">
        <f t="shared" si="59"/>
        <v>MW1.9</v>
      </c>
      <c r="D392" s="160">
        <v>1</v>
      </c>
      <c r="E392" s="2"/>
      <c r="F392" s="2" t="s">
        <v>158</v>
      </c>
      <c r="G392" s="2">
        <f>INDEX([1]CAPS!$A:$A,MATCH(F:F,[1]CAPS!$H:$H,0))</f>
        <v>2987</v>
      </c>
      <c r="H392" s="2" t="s">
        <v>235</v>
      </c>
      <c r="I392" s="104" t="s">
        <v>239</v>
      </c>
      <c r="J392" s="9">
        <v>0</v>
      </c>
      <c r="K392" s="9">
        <v>35</v>
      </c>
      <c r="L392" s="9">
        <v>0</v>
      </c>
      <c r="M392" s="9">
        <v>0</v>
      </c>
      <c r="N392" s="9">
        <v>0</v>
      </c>
      <c r="O392" s="17">
        <v>0</v>
      </c>
      <c r="P392" s="9">
        <v>0</v>
      </c>
      <c r="Q392" s="9">
        <v>0</v>
      </c>
      <c r="S392">
        <f t="shared" si="63"/>
        <v>35</v>
      </c>
      <c r="T392">
        <f t="shared" si="64"/>
        <v>1</v>
      </c>
      <c r="U392">
        <f t="shared" si="65"/>
        <v>0</v>
      </c>
      <c r="W392">
        <f t="shared" si="62"/>
        <v>1</v>
      </c>
      <c r="Y392" s="4">
        <v>0</v>
      </c>
    </row>
    <row r="393" spans="1:25" ht="16" hidden="1" x14ac:dyDescent="0.2">
      <c r="A393" t="s">
        <v>307</v>
      </c>
      <c r="B393" s="18">
        <v>9</v>
      </c>
      <c r="C393" s="18" t="str">
        <f t="shared" si="59"/>
        <v>MW1.9</v>
      </c>
      <c r="D393" s="160">
        <v>1</v>
      </c>
      <c r="E393" s="2"/>
      <c r="F393" s="2" t="s">
        <v>142</v>
      </c>
      <c r="G393" s="2">
        <f>INDEX([1]CAPS!$A:$A,MATCH(F:F,[1]CAPS!$H:$H,0))</f>
        <v>5344</v>
      </c>
      <c r="H393" s="2" t="s">
        <v>237</v>
      </c>
      <c r="I393" s="104" t="s">
        <v>242</v>
      </c>
      <c r="J393" s="9">
        <v>0</v>
      </c>
      <c r="K393" s="9">
        <v>0</v>
      </c>
      <c r="L393" s="9">
        <v>0</v>
      </c>
      <c r="M393" s="9">
        <v>0</v>
      </c>
      <c r="N393" s="9">
        <v>0</v>
      </c>
      <c r="O393" s="17">
        <v>1</v>
      </c>
      <c r="P393" s="9">
        <v>0</v>
      </c>
      <c r="Q393" s="9">
        <v>0</v>
      </c>
      <c r="S393">
        <f t="shared" si="63"/>
        <v>1</v>
      </c>
      <c r="T393" t="e">
        <f t="shared" si="64"/>
        <v>#DIV/0!</v>
      </c>
      <c r="U393" t="e">
        <f t="shared" si="65"/>
        <v>#DIV/0!</v>
      </c>
      <c r="W393">
        <f t="shared" si="62"/>
        <v>1</v>
      </c>
      <c r="Y393" s="4">
        <v>0</v>
      </c>
    </row>
    <row r="394" spans="1:25" ht="16" hidden="1" x14ac:dyDescent="0.2">
      <c r="A394" t="s">
        <v>307</v>
      </c>
      <c r="B394" s="18">
        <v>9</v>
      </c>
      <c r="C394" s="18" t="str">
        <f t="shared" si="59"/>
        <v>MW1.9</v>
      </c>
      <c r="D394" s="160">
        <v>1</v>
      </c>
      <c r="E394" s="2"/>
      <c r="F394" s="2" t="s">
        <v>228</v>
      </c>
      <c r="G394" s="2">
        <f>INDEX([1]CAPS!$A:$A,MATCH(F:F,[1]CAPS!$H:$H,0))</f>
        <v>7993</v>
      </c>
      <c r="H394" s="2" t="s">
        <v>233</v>
      </c>
      <c r="I394" s="104" t="s">
        <v>238</v>
      </c>
      <c r="J394" s="9">
        <v>0</v>
      </c>
      <c r="K394" s="9">
        <v>25</v>
      </c>
      <c r="L394" s="9">
        <v>0</v>
      </c>
      <c r="M394" s="9" t="s">
        <v>276</v>
      </c>
      <c r="N394" s="9">
        <v>0</v>
      </c>
      <c r="O394" s="17" t="s">
        <v>276</v>
      </c>
      <c r="P394" s="17" t="s">
        <v>276</v>
      </c>
      <c r="Q394" s="9" t="s">
        <v>276</v>
      </c>
      <c r="S394">
        <f t="shared" ref="S394:S395" si="66">SUM(J394:K394)</f>
        <v>25</v>
      </c>
      <c r="T394" t="e">
        <f t="shared" si="64"/>
        <v>#VALUE!</v>
      </c>
      <c r="U394" t="e">
        <f t="shared" si="65"/>
        <v>#VALUE!</v>
      </c>
      <c r="W394">
        <f t="shared" si="62"/>
        <v>1</v>
      </c>
      <c r="Y394" s="4">
        <v>0</v>
      </c>
    </row>
    <row r="395" spans="1:25" ht="16" hidden="1" x14ac:dyDescent="0.2">
      <c r="A395" t="s">
        <v>307</v>
      </c>
      <c r="B395" s="18">
        <v>9</v>
      </c>
      <c r="C395" s="18" t="str">
        <f t="shared" si="59"/>
        <v>MW1.9</v>
      </c>
      <c r="D395" s="160">
        <v>1</v>
      </c>
      <c r="E395" s="2"/>
      <c r="F395" s="2" t="s">
        <v>129</v>
      </c>
      <c r="G395" s="2">
        <f>INDEX([1]CAPS!$A:$A,MATCH(F:F,[1]CAPS!$H:$H,0))</f>
        <v>5532</v>
      </c>
      <c r="H395" s="2" t="s">
        <v>233</v>
      </c>
      <c r="I395" s="104" t="s">
        <v>238</v>
      </c>
      <c r="J395" s="9">
        <v>0</v>
      </c>
      <c r="K395" s="9">
        <v>4</v>
      </c>
      <c r="L395" s="9">
        <v>0</v>
      </c>
      <c r="M395" s="9" t="s">
        <v>276</v>
      </c>
      <c r="N395" s="9">
        <v>0</v>
      </c>
      <c r="O395" s="17" t="s">
        <v>276</v>
      </c>
      <c r="P395" s="17" t="s">
        <v>276</v>
      </c>
      <c r="Q395" s="9" t="s">
        <v>276</v>
      </c>
      <c r="S395">
        <f t="shared" si="66"/>
        <v>4</v>
      </c>
      <c r="T395" t="e">
        <f t="shared" si="64"/>
        <v>#VALUE!</v>
      </c>
      <c r="U395" t="e">
        <f t="shared" si="65"/>
        <v>#VALUE!</v>
      </c>
      <c r="W395">
        <f t="shared" si="62"/>
        <v>1</v>
      </c>
      <c r="Y395" s="4">
        <v>0</v>
      </c>
    </row>
    <row r="396" spans="1:25" ht="16" hidden="1" x14ac:dyDescent="0.2">
      <c r="A396" t="s">
        <v>307</v>
      </c>
      <c r="B396" s="18">
        <v>9</v>
      </c>
      <c r="C396" s="18" t="str">
        <f t="shared" si="59"/>
        <v>MW1.9</v>
      </c>
      <c r="D396" s="160">
        <v>1</v>
      </c>
      <c r="E396" s="2"/>
      <c r="F396" s="2" t="s">
        <v>162</v>
      </c>
      <c r="G396" s="2">
        <f>INDEX([1]CAPS!$A:$A,MATCH(F:F,[1]CAPS!$H:$H,0))</f>
        <v>6324</v>
      </c>
      <c r="H396" s="2" t="s">
        <v>234</v>
      </c>
      <c r="I396" s="104" t="s">
        <v>238</v>
      </c>
      <c r="J396" s="9">
        <v>0</v>
      </c>
      <c r="K396" s="9">
        <v>2</v>
      </c>
      <c r="L396" s="9">
        <v>0</v>
      </c>
      <c r="M396" s="9">
        <v>0</v>
      </c>
      <c r="N396" s="9">
        <v>0</v>
      </c>
      <c r="O396" s="17">
        <v>0</v>
      </c>
      <c r="P396" s="9">
        <v>0</v>
      </c>
      <c r="Q396" s="9">
        <v>0</v>
      </c>
      <c r="S396">
        <f t="shared" si="63"/>
        <v>2</v>
      </c>
      <c r="T396">
        <f t="shared" si="64"/>
        <v>1</v>
      </c>
      <c r="U396">
        <f t="shared" si="65"/>
        <v>0</v>
      </c>
      <c r="W396">
        <f t="shared" si="62"/>
        <v>1</v>
      </c>
      <c r="Y396" s="4">
        <v>0</v>
      </c>
    </row>
    <row r="397" spans="1:25" ht="16" hidden="1" x14ac:dyDescent="0.2">
      <c r="A397" t="s">
        <v>307</v>
      </c>
      <c r="B397" s="18">
        <v>9</v>
      </c>
      <c r="C397" s="18" t="str">
        <f t="shared" si="59"/>
        <v>MW1.9</v>
      </c>
      <c r="D397" s="160">
        <v>1</v>
      </c>
      <c r="E397" s="2"/>
      <c r="F397" s="2" t="s">
        <v>132</v>
      </c>
      <c r="G397" s="2">
        <f>INDEX([1]CAPS!$A:$A,MATCH(F:F,[1]CAPS!$H:$H,0))</f>
        <v>2469</v>
      </c>
      <c r="H397" s="2" t="s">
        <v>233</v>
      </c>
      <c r="I397" s="104" t="s">
        <v>238</v>
      </c>
      <c r="J397" s="9">
        <v>0</v>
      </c>
      <c r="K397" s="9">
        <v>4</v>
      </c>
      <c r="L397" s="9">
        <v>0</v>
      </c>
      <c r="M397" s="9">
        <v>0</v>
      </c>
      <c r="N397" s="9">
        <v>0</v>
      </c>
      <c r="O397" s="17">
        <v>0</v>
      </c>
      <c r="P397" s="9">
        <v>0</v>
      </c>
      <c r="Q397" s="9">
        <v>0</v>
      </c>
      <c r="S397">
        <f t="shared" si="63"/>
        <v>4</v>
      </c>
      <c r="T397">
        <f t="shared" si="64"/>
        <v>1</v>
      </c>
      <c r="U397">
        <f t="shared" si="65"/>
        <v>0</v>
      </c>
      <c r="W397">
        <f t="shared" si="62"/>
        <v>1</v>
      </c>
      <c r="Y397" s="4">
        <v>0</v>
      </c>
    </row>
    <row r="398" spans="1:25" ht="16" hidden="1" x14ac:dyDescent="0.2">
      <c r="A398" t="s">
        <v>307</v>
      </c>
      <c r="B398" s="18">
        <v>9</v>
      </c>
      <c r="C398" s="18" t="str">
        <f t="shared" si="59"/>
        <v>MW1.9</v>
      </c>
      <c r="D398" s="160">
        <v>1</v>
      </c>
      <c r="E398" s="2"/>
      <c r="F398" s="2" t="s">
        <v>137</v>
      </c>
      <c r="G398" s="2">
        <f>INDEX([1]CAPS!$A:$A,MATCH(F:F,[1]CAPS!$H:$H,0))</f>
        <v>1609</v>
      </c>
      <c r="H398" s="2" t="s">
        <v>235</v>
      </c>
      <c r="I398" s="104" t="s">
        <v>238</v>
      </c>
      <c r="J398" s="9">
        <v>0</v>
      </c>
      <c r="K398" s="9">
        <v>0</v>
      </c>
      <c r="L398" s="9">
        <v>0</v>
      </c>
      <c r="M398" s="9" t="s">
        <v>276</v>
      </c>
      <c r="N398" s="9">
        <v>0</v>
      </c>
      <c r="O398" s="17">
        <v>1</v>
      </c>
      <c r="P398" s="9">
        <v>0</v>
      </c>
      <c r="Q398" s="9">
        <v>0</v>
      </c>
      <c r="S398">
        <f t="shared" si="63"/>
        <v>1</v>
      </c>
      <c r="T398" t="e">
        <f t="shared" si="64"/>
        <v>#VALUE!</v>
      </c>
      <c r="U398" t="e">
        <f t="shared" si="65"/>
        <v>#VALUE!</v>
      </c>
      <c r="W398">
        <f t="shared" si="62"/>
        <v>1</v>
      </c>
      <c r="Y398" s="4">
        <v>0</v>
      </c>
    </row>
    <row r="399" spans="1:25" ht="32" hidden="1" x14ac:dyDescent="0.2">
      <c r="A399" t="s">
        <v>307</v>
      </c>
      <c r="B399" s="18">
        <v>9</v>
      </c>
      <c r="C399" s="18" t="str">
        <f t="shared" si="59"/>
        <v>MW1.9</v>
      </c>
      <c r="D399" s="160">
        <v>1</v>
      </c>
      <c r="E399" s="2"/>
      <c r="F399" s="2" t="s">
        <v>229</v>
      </c>
      <c r="G399" s="2">
        <f>INDEX([1]CAPS!$A:$A,MATCH(F:F,[1]CAPS!$H:$H,0))</f>
        <v>3997</v>
      </c>
      <c r="H399" s="2" t="s">
        <v>236</v>
      </c>
      <c r="I399" s="104" t="s">
        <v>239</v>
      </c>
      <c r="J399" s="9">
        <v>0</v>
      </c>
      <c r="K399" s="9">
        <v>2</v>
      </c>
      <c r="L399" s="9">
        <v>0</v>
      </c>
      <c r="M399" s="9">
        <v>0</v>
      </c>
      <c r="N399" s="9">
        <v>0</v>
      </c>
      <c r="O399" s="17">
        <v>120</v>
      </c>
      <c r="P399" s="9">
        <v>0</v>
      </c>
      <c r="Q399" s="9">
        <v>0</v>
      </c>
      <c r="S399">
        <f t="shared" si="63"/>
        <v>122</v>
      </c>
      <c r="T399">
        <f t="shared" si="64"/>
        <v>1</v>
      </c>
      <c r="U399">
        <f t="shared" si="65"/>
        <v>60</v>
      </c>
      <c r="W399">
        <f t="shared" si="62"/>
        <v>1</v>
      </c>
      <c r="Y399" s="4">
        <v>0</v>
      </c>
    </row>
    <row r="400" spans="1:25" ht="16" hidden="1" x14ac:dyDescent="0.2">
      <c r="A400" t="s">
        <v>307</v>
      </c>
      <c r="B400" s="18">
        <v>9</v>
      </c>
      <c r="C400" s="18" t="str">
        <f t="shared" si="59"/>
        <v>MW1.9</v>
      </c>
      <c r="D400" s="160">
        <v>1</v>
      </c>
      <c r="E400" s="2"/>
      <c r="F400" s="2" t="s">
        <v>159</v>
      </c>
      <c r="G400" s="2">
        <f>INDEX([1]CAPS!$A:$A,MATCH(F:F,[1]CAPS!$H:$H,0))</f>
        <v>7138</v>
      </c>
      <c r="H400" s="2" t="s">
        <v>233</v>
      </c>
      <c r="I400" s="104" t="s">
        <v>240</v>
      </c>
      <c r="J400" s="9">
        <v>0</v>
      </c>
      <c r="K400" s="9">
        <v>3</v>
      </c>
      <c r="L400" s="9">
        <v>0</v>
      </c>
      <c r="M400" s="9" t="s">
        <v>276</v>
      </c>
      <c r="N400" s="9">
        <v>0</v>
      </c>
      <c r="O400" s="17" t="s">
        <v>276</v>
      </c>
      <c r="P400" s="17" t="s">
        <v>276</v>
      </c>
      <c r="Q400" s="9" t="s">
        <v>276</v>
      </c>
      <c r="S400">
        <f>SUM(J400:K400)</f>
        <v>3</v>
      </c>
      <c r="T400" t="e">
        <f t="shared" si="64"/>
        <v>#VALUE!</v>
      </c>
      <c r="U400" t="e">
        <f t="shared" si="65"/>
        <v>#VALUE!</v>
      </c>
      <c r="W400">
        <f t="shared" si="62"/>
        <v>1</v>
      </c>
      <c r="Y400" s="4">
        <v>0</v>
      </c>
    </row>
    <row r="401" spans="1:25" ht="32" hidden="1" x14ac:dyDescent="0.2">
      <c r="A401" t="s">
        <v>307</v>
      </c>
      <c r="B401" s="18">
        <v>10</v>
      </c>
      <c r="C401" s="18" t="str">
        <f t="shared" si="59"/>
        <v>MW1.10</v>
      </c>
      <c r="D401" s="160">
        <v>1</v>
      </c>
      <c r="E401" s="2"/>
      <c r="F401" s="2" t="s">
        <v>229</v>
      </c>
      <c r="G401" s="2">
        <f>INDEX([1]CAPS!$A:$A,MATCH(F:F,[1]CAPS!$H:$H,0))</f>
        <v>3997</v>
      </c>
      <c r="H401" s="2" t="s">
        <v>236</v>
      </c>
      <c r="I401" s="104" t="s">
        <v>239</v>
      </c>
      <c r="J401" s="9">
        <v>0</v>
      </c>
      <c r="K401" s="9">
        <v>5</v>
      </c>
      <c r="L401" s="9">
        <v>0</v>
      </c>
      <c r="M401" s="9">
        <v>0</v>
      </c>
      <c r="N401" s="9">
        <v>0</v>
      </c>
      <c r="O401" s="17">
        <v>100</v>
      </c>
      <c r="P401" s="9">
        <v>0</v>
      </c>
      <c r="Q401" s="9">
        <v>0</v>
      </c>
      <c r="S401">
        <f t="shared" si="63"/>
        <v>105</v>
      </c>
      <c r="T401">
        <f t="shared" si="64"/>
        <v>1</v>
      </c>
      <c r="U401">
        <f t="shared" si="65"/>
        <v>20</v>
      </c>
      <c r="W401">
        <f t="shared" si="62"/>
        <v>1</v>
      </c>
      <c r="Y401" s="4">
        <v>0</v>
      </c>
    </row>
    <row r="402" spans="1:25" ht="16" hidden="1" x14ac:dyDescent="0.2">
      <c r="A402" t="s">
        <v>307</v>
      </c>
      <c r="B402" s="18">
        <v>10</v>
      </c>
      <c r="C402" s="18" t="str">
        <f t="shared" si="59"/>
        <v>MW1.10</v>
      </c>
      <c r="D402" s="160">
        <v>1</v>
      </c>
      <c r="E402" s="2"/>
      <c r="F402" s="2" t="s">
        <v>132</v>
      </c>
      <c r="G402" s="2">
        <f>INDEX([1]CAPS!$A:$A,MATCH(F:F,[1]CAPS!$H:$H,0))</f>
        <v>2469</v>
      </c>
      <c r="H402" s="2" t="s">
        <v>233</v>
      </c>
      <c r="I402" s="104" t="s">
        <v>238</v>
      </c>
      <c r="J402" s="9">
        <v>0</v>
      </c>
      <c r="K402" s="9">
        <v>5</v>
      </c>
      <c r="L402" s="9">
        <v>0</v>
      </c>
      <c r="M402" s="9">
        <v>0</v>
      </c>
      <c r="N402" s="9">
        <v>0</v>
      </c>
      <c r="O402" s="17">
        <v>0</v>
      </c>
      <c r="P402" s="9">
        <v>0</v>
      </c>
      <c r="Q402" s="9">
        <v>0</v>
      </c>
      <c r="S402">
        <f t="shared" si="63"/>
        <v>5</v>
      </c>
      <c r="T402">
        <f t="shared" si="64"/>
        <v>1</v>
      </c>
      <c r="U402">
        <f t="shared" si="65"/>
        <v>0</v>
      </c>
      <c r="W402">
        <f t="shared" si="62"/>
        <v>1</v>
      </c>
      <c r="Y402" s="4">
        <v>0</v>
      </c>
    </row>
    <row r="403" spans="1:25" ht="32" hidden="1" x14ac:dyDescent="0.2">
      <c r="A403" t="s">
        <v>307</v>
      </c>
      <c r="B403" s="18">
        <v>10</v>
      </c>
      <c r="C403" s="18" t="str">
        <f t="shared" si="59"/>
        <v>MW1.10</v>
      </c>
      <c r="D403" s="160">
        <v>1</v>
      </c>
      <c r="E403" s="2"/>
      <c r="F403" s="2" t="s">
        <v>166</v>
      </c>
      <c r="G403" s="2">
        <f>INDEX([1]CAPS!$A:$A,MATCH(F:F,[1]CAPS!$H:$H,0))</f>
        <v>6182</v>
      </c>
      <c r="H403" s="2" t="s">
        <v>235</v>
      </c>
      <c r="I403" s="104" t="s">
        <v>239</v>
      </c>
      <c r="J403" s="9">
        <v>0</v>
      </c>
      <c r="K403" s="9">
        <v>1</v>
      </c>
      <c r="L403" s="9">
        <v>0</v>
      </c>
      <c r="M403" s="9">
        <v>0</v>
      </c>
      <c r="N403" s="9">
        <v>0</v>
      </c>
      <c r="O403" s="17">
        <v>0</v>
      </c>
      <c r="P403" s="9">
        <v>0</v>
      </c>
      <c r="Q403" s="9">
        <v>0</v>
      </c>
      <c r="S403">
        <f t="shared" si="63"/>
        <v>1</v>
      </c>
      <c r="T403">
        <f t="shared" si="64"/>
        <v>1</v>
      </c>
      <c r="U403">
        <f t="shared" si="65"/>
        <v>0</v>
      </c>
      <c r="W403">
        <f t="shared" si="62"/>
        <v>1</v>
      </c>
      <c r="Y403" s="4">
        <v>0</v>
      </c>
    </row>
    <row r="404" spans="1:25" ht="32" hidden="1" x14ac:dyDescent="0.2">
      <c r="A404" t="s">
        <v>307</v>
      </c>
      <c r="B404" s="18">
        <v>10</v>
      </c>
      <c r="C404" s="18" t="str">
        <f t="shared" si="59"/>
        <v>MW1.10</v>
      </c>
      <c r="D404" s="160">
        <v>1</v>
      </c>
      <c r="E404" s="2"/>
      <c r="F404" s="2" t="s">
        <v>161</v>
      </c>
      <c r="G404" s="2">
        <f>INDEX([1]CAPS!$A:$A,MATCH(F:F,[1]CAPS!$H:$H,0))</f>
        <v>2603</v>
      </c>
      <c r="H404" s="2" t="s">
        <v>235</v>
      </c>
      <c r="I404" s="104" t="s">
        <v>239</v>
      </c>
      <c r="J404" s="9">
        <v>0</v>
      </c>
      <c r="K404" s="9">
        <v>3</v>
      </c>
      <c r="L404" s="9">
        <v>1</v>
      </c>
      <c r="M404" s="9">
        <v>0</v>
      </c>
      <c r="N404" s="9">
        <v>0</v>
      </c>
      <c r="O404" s="17">
        <v>0</v>
      </c>
      <c r="P404" s="9">
        <v>0</v>
      </c>
      <c r="Q404" s="9">
        <v>0</v>
      </c>
      <c r="S404">
        <f t="shared" si="63"/>
        <v>3</v>
      </c>
      <c r="T404">
        <f t="shared" si="64"/>
        <v>1</v>
      </c>
      <c r="U404">
        <f t="shared" si="65"/>
        <v>0</v>
      </c>
      <c r="W404">
        <f t="shared" si="62"/>
        <v>1</v>
      </c>
      <c r="Y404" s="4">
        <v>0</v>
      </c>
    </row>
    <row r="405" spans="1:25" ht="16" hidden="1" x14ac:dyDescent="0.2">
      <c r="A405" t="s">
        <v>307</v>
      </c>
      <c r="B405" s="18">
        <v>10</v>
      </c>
      <c r="C405" s="18" t="str">
        <f t="shared" si="59"/>
        <v>MW1.10</v>
      </c>
      <c r="D405" s="160">
        <v>1</v>
      </c>
      <c r="E405" s="2"/>
      <c r="F405" s="2" t="s">
        <v>159</v>
      </c>
      <c r="G405" s="2">
        <f>INDEX([1]CAPS!$A:$A,MATCH(F:F,[1]CAPS!$H:$H,0))</f>
        <v>7138</v>
      </c>
      <c r="H405" s="2" t="s">
        <v>233</v>
      </c>
      <c r="I405" s="104" t="s">
        <v>240</v>
      </c>
      <c r="J405" s="9">
        <v>0</v>
      </c>
      <c r="K405" s="9">
        <v>4</v>
      </c>
      <c r="L405" s="9">
        <v>0</v>
      </c>
      <c r="M405" s="9" t="s">
        <v>276</v>
      </c>
      <c r="N405" s="9">
        <v>0</v>
      </c>
      <c r="O405" s="17" t="s">
        <v>276</v>
      </c>
      <c r="P405" s="17" t="s">
        <v>276</v>
      </c>
      <c r="Q405" s="9" t="s">
        <v>276</v>
      </c>
      <c r="S405">
        <f>SUM(J405:K405)</f>
        <v>4</v>
      </c>
      <c r="T405" t="e">
        <f t="shared" si="64"/>
        <v>#VALUE!</v>
      </c>
      <c r="U405" t="e">
        <f t="shared" si="65"/>
        <v>#VALUE!</v>
      </c>
      <c r="W405">
        <f t="shared" si="62"/>
        <v>1</v>
      </c>
      <c r="Y405" s="4">
        <v>0</v>
      </c>
    </row>
    <row r="406" spans="1:25" ht="32" hidden="1" x14ac:dyDescent="0.2">
      <c r="A406" t="s">
        <v>307</v>
      </c>
      <c r="B406" s="18">
        <v>10</v>
      </c>
      <c r="C406" s="18" t="str">
        <f t="shared" si="59"/>
        <v>MW1.10</v>
      </c>
      <c r="D406" s="160">
        <v>1</v>
      </c>
      <c r="E406" s="2"/>
      <c r="F406" s="2" t="s">
        <v>232</v>
      </c>
      <c r="G406" s="2">
        <f>INDEX([1]CAPS!$A:$A,MATCH(F:F,[1]CAPS!$H:$H,0))</f>
        <v>8875</v>
      </c>
      <c r="H406" s="2" t="s">
        <v>236</v>
      </c>
      <c r="I406" s="104" t="s">
        <v>239</v>
      </c>
      <c r="J406" s="9">
        <v>0</v>
      </c>
      <c r="K406" s="9">
        <v>1</v>
      </c>
      <c r="L406" s="9">
        <v>0</v>
      </c>
      <c r="M406" s="9">
        <v>0</v>
      </c>
      <c r="N406" s="9">
        <v>0</v>
      </c>
      <c r="O406" s="17">
        <v>0</v>
      </c>
      <c r="P406" s="9">
        <v>0</v>
      </c>
      <c r="Q406" s="9">
        <v>0</v>
      </c>
      <c r="S406">
        <f t="shared" si="63"/>
        <v>1</v>
      </c>
      <c r="T406">
        <f t="shared" si="64"/>
        <v>1</v>
      </c>
      <c r="U406">
        <f t="shared" si="65"/>
        <v>0</v>
      </c>
      <c r="W406">
        <f t="shared" si="62"/>
        <v>1</v>
      </c>
      <c r="Y406" s="4">
        <v>0</v>
      </c>
    </row>
    <row r="407" spans="1:25" ht="16" hidden="1" x14ac:dyDescent="0.2">
      <c r="A407" t="s">
        <v>307</v>
      </c>
      <c r="B407" s="18">
        <v>10</v>
      </c>
      <c r="C407" s="18" t="str">
        <f t="shared" si="59"/>
        <v>MW1.10</v>
      </c>
      <c r="D407" s="160">
        <v>1</v>
      </c>
      <c r="E407" s="2"/>
      <c r="F407" s="2" t="s">
        <v>228</v>
      </c>
      <c r="G407" s="2">
        <f>INDEX([1]CAPS!$A:$A,MATCH(F:F,[1]CAPS!$H:$H,0))</f>
        <v>7993</v>
      </c>
      <c r="H407" s="2" t="s">
        <v>233</v>
      </c>
      <c r="I407" s="104" t="s">
        <v>238</v>
      </c>
      <c r="J407" s="9">
        <v>0</v>
      </c>
      <c r="K407" s="9">
        <v>12</v>
      </c>
      <c r="L407" s="9">
        <v>0</v>
      </c>
      <c r="M407" s="9" t="s">
        <v>276</v>
      </c>
      <c r="N407" s="9">
        <v>0</v>
      </c>
      <c r="O407" s="17" t="s">
        <v>276</v>
      </c>
      <c r="P407" s="17" t="s">
        <v>276</v>
      </c>
      <c r="Q407" s="9" t="s">
        <v>276</v>
      </c>
      <c r="S407">
        <f>SUM(J407:K407)</f>
        <v>12</v>
      </c>
      <c r="T407" t="e">
        <f t="shared" si="64"/>
        <v>#VALUE!</v>
      </c>
      <c r="U407" t="e">
        <f t="shared" si="65"/>
        <v>#VALUE!</v>
      </c>
      <c r="W407">
        <f t="shared" si="62"/>
        <v>1</v>
      </c>
      <c r="Y407" s="4">
        <v>0</v>
      </c>
    </row>
    <row r="408" spans="1:25" ht="16" hidden="1" x14ac:dyDescent="0.2">
      <c r="A408" t="s">
        <v>307</v>
      </c>
      <c r="B408" s="18">
        <v>10</v>
      </c>
      <c r="C408" s="18" t="str">
        <f t="shared" si="59"/>
        <v>MW1.10</v>
      </c>
      <c r="D408" s="160">
        <v>1</v>
      </c>
      <c r="E408" s="2"/>
      <c r="F408" s="308" t="s">
        <v>160</v>
      </c>
      <c r="G408" s="2">
        <f>INDEX([1]CAPS!$A:$A,MATCH(F:F,[1]CAPS!$H:$H,0))</f>
        <v>2503</v>
      </c>
      <c r="H408" s="2" t="s">
        <v>234</v>
      </c>
      <c r="I408" s="104" t="s">
        <v>238</v>
      </c>
      <c r="J408" s="9">
        <v>0</v>
      </c>
      <c r="K408" s="9">
        <v>6</v>
      </c>
      <c r="L408" s="9">
        <v>0</v>
      </c>
      <c r="M408" s="9">
        <v>0</v>
      </c>
      <c r="N408" s="9">
        <v>0</v>
      </c>
      <c r="O408" s="17">
        <v>0</v>
      </c>
      <c r="P408" s="9">
        <v>0</v>
      </c>
      <c r="Q408" s="9">
        <v>0</v>
      </c>
      <c r="S408">
        <f t="shared" si="63"/>
        <v>6</v>
      </c>
      <c r="T408">
        <f t="shared" si="64"/>
        <v>1</v>
      </c>
      <c r="U408">
        <f t="shared" si="65"/>
        <v>0</v>
      </c>
      <c r="W408">
        <f t="shared" si="62"/>
        <v>1</v>
      </c>
      <c r="Y408" s="4">
        <v>0</v>
      </c>
    </row>
    <row r="409" spans="1:25" ht="32" hidden="1" x14ac:dyDescent="0.2">
      <c r="A409" t="s">
        <v>307</v>
      </c>
      <c r="B409" s="18">
        <v>10</v>
      </c>
      <c r="C409" s="18" t="str">
        <f t="shared" si="59"/>
        <v>MW1.10</v>
      </c>
      <c r="D409" s="160">
        <v>1</v>
      </c>
      <c r="E409" s="2"/>
      <c r="F409" s="2" t="s">
        <v>158</v>
      </c>
      <c r="G409" s="2">
        <f>INDEX([1]CAPS!$A:$A,MATCH(F:F,[1]CAPS!$H:$H,0))</f>
        <v>2987</v>
      </c>
      <c r="H409" s="2" t="s">
        <v>235</v>
      </c>
      <c r="I409" s="104" t="s">
        <v>239</v>
      </c>
      <c r="J409" s="9">
        <v>0</v>
      </c>
      <c r="K409" s="9">
        <v>30</v>
      </c>
      <c r="L409" s="9">
        <v>0</v>
      </c>
      <c r="M409" s="9">
        <v>0</v>
      </c>
      <c r="N409" s="9">
        <v>0</v>
      </c>
      <c r="O409" s="17">
        <v>0</v>
      </c>
      <c r="P409" s="9">
        <v>0</v>
      </c>
      <c r="Q409" s="9">
        <v>0</v>
      </c>
      <c r="S409">
        <f t="shared" si="63"/>
        <v>30</v>
      </c>
      <c r="T409">
        <f t="shared" si="64"/>
        <v>1</v>
      </c>
      <c r="U409">
        <f t="shared" si="65"/>
        <v>0</v>
      </c>
      <c r="W409">
        <f t="shared" si="62"/>
        <v>1</v>
      </c>
      <c r="Y409" s="4">
        <v>0</v>
      </c>
    </row>
    <row r="410" spans="1:25" ht="16" hidden="1" x14ac:dyDescent="0.2">
      <c r="A410" t="s">
        <v>307</v>
      </c>
      <c r="B410" s="18">
        <v>10</v>
      </c>
      <c r="C410" s="18" t="str">
        <f t="shared" si="59"/>
        <v>MW1.10</v>
      </c>
      <c r="D410" s="160">
        <v>1</v>
      </c>
      <c r="E410" s="2"/>
      <c r="F410" s="2" t="s">
        <v>129</v>
      </c>
      <c r="G410" s="2">
        <f>INDEX([1]CAPS!$A:$A,MATCH(F:F,[1]CAPS!$H:$H,0))</f>
        <v>5532</v>
      </c>
      <c r="H410" s="2" t="s">
        <v>233</v>
      </c>
      <c r="I410" s="104" t="s">
        <v>238</v>
      </c>
      <c r="J410" s="9">
        <v>0</v>
      </c>
      <c r="K410" s="9">
        <v>9</v>
      </c>
      <c r="L410" s="9">
        <v>0</v>
      </c>
      <c r="M410" s="9" t="s">
        <v>276</v>
      </c>
      <c r="N410" s="9">
        <v>0</v>
      </c>
      <c r="O410" s="17" t="s">
        <v>276</v>
      </c>
      <c r="P410" s="17" t="s">
        <v>276</v>
      </c>
      <c r="Q410" s="9" t="s">
        <v>276</v>
      </c>
      <c r="S410">
        <f t="shared" ref="S410:S411" si="67">SUM(J410:K410)</f>
        <v>9</v>
      </c>
      <c r="T410" t="e">
        <f t="shared" si="64"/>
        <v>#VALUE!</v>
      </c>
      <c r="U410" t="e">
        <f t="shared" si="65"/>
        <v>#VALUE!</v>
      </c>
      <c r="W410">
        <f t="shared" si="62"/>
        <v>1</v>
      </c>
      <c r="Y410" s="4">
        <v>0</v>
      </c>
    </row>
    <row r="411" spans="1:25" ht="16" hidden="1" x14ac:dyDescent="0.2">
      <c r="A411" t="s">
        <v>307</v>
      </c>
      <c r="B411" s="18">
        <v>10</v>
      </c>
      <c r="C411" s="18" t="str">
        <f t="shared" si="59"/>
        <v>MW1.10</v>
      </c>
      <c r="D411" s="160">
        <v>1</v>
      </c>
      <c r="E411" s="2"/>
      <c r="F411" s="2" t="s">
        <v>127</v>
      </c>
      <c r="G411" s="2">
        <f>INDEX([1]CAPS!$A:$A,MATCH(F:F,[1]CAPS!$H:$H,0))</f>
        <v>10605</v>
      </c>
      <c r="H411" s="2" t="s">
        <v>233</v>
      </c>
      <c r="I411" s="104" t="s">
        <v>238</v>
      </c>
      <c r="J411" s="9">
        <v>0</v>
      </c>
      <c r="K411" s="9">
        <v>1</v>
      </c>
      <c r="L411" s="9">
        <v>0</v>
      </c>
      <c r="M411" s="9" t="s">
        <v>276</v>
      </c>
      <c r="N411" s="9">
        <v>0</v>
      </c>
      <c r="O411" s="17" t="s">
        <v>276</v>
      </c>
      <c r="P411" s="17" t="s">
        <v>276</v>
      </c>
      <c r="Q411" s="9" t="s">
        <v>276</v>
      </c>
      <c r="S411">
        <f t="shared" si="67"/>
        <v>1</v>
      </c>
      <c r="T411" t="e">
        <f t="shared" si="64"/>
        <v>#VALUE!</v>
      </c>
      <c r="U411" t="e">
        <f t="shared" si="65"/>
        <v>#VALUE!</v>
      </c>
      <c r="W411">
        <f t="shared" si="62"/>
        <v>1</v>
      </c>
      <c r="Y411" s="4">
        <v>0</v>
      </c>
    </row>
    <row r="412" spans="1:25" ht="32" hidden="1" x14ac:dyDescent="0.2">
      <c r="A412" t="s">
        <v>307</v>
      </c>
      <c r="B412" s="18">
        <v>11</v>
      </c>
      <c r="C412" s="18" t="str">
        <f t="shared" si="59"/>
        <v>MW1.11</v>
      </c>
      <c r="D412" s="160">
        <v>1</v>
      </c>
      <c r="E412" s="2"/>
      <c r="F412" s="2" t="s">
        <v>229</v>
      </c>
      <c r="G412" s="2">
        <f>INDEX([1]CAPS!$A:$A,MATCH(F:F,[1]CAPS!$H:$H,0))</f>
        <v>3997</v>
      </c>
      <c r="H412" s="2" t="s">
        <v>236</v>
      </c>
      <c r="I412" s="104" t="s">
        <v>239</v>
      </c>
      <c r="J412" s="9">
        <v>0</v>
      </c>
      <c r="K412" s="9">
        <v>6</v>
      </c>
      <c r="L412" s="9">
        <v>0</v>
      </c>
      <c r="M412" s="9">
        <v>0</v>
      </c>
      <c r="N412" s="9">
        <v>0</v>
      </c>
      <c r="O412" s="17">
        <v>40</v>
      </c>
      <c r="P412" s="9">
        <v>0</v>
      </c>
      <c r="Q412" s="9">
        <v>0</v>
      </c>
      <c r="S412">
        <f t="shared" si="63"/>
        <v>46</v>
      </c>
      <c r="T412">
        <f t="shared" si="64"/>
        <v>1</v>
      </c>
      <c r="U412">
        <f t="shared" si="65"/>
        <v>6.666666666666667</v>
      </c>
      <c r="W412">
        <f t="shared" si="62"/>
        <v>1</v>
      </c>
      <c r="Y412" s="4">
        <v>0</v>
      </c>
    </row>
    <row r="413" spans="1:25" ht="16" hidden="1" x14ac:dyDescent="0.2">
      <c r="A413" t="s">
        <v>307</v>
      </c>
      <c r="B413" s="18">
        <v>11</v>
      </c>
      <c r="C413" s="18" t="str">
        <f t="shared" si="59"/>
        <v>MW1.11</v>
      </c>
      <c r="D413" s="160">
        <v>1</v>
      </c>
      <c r="E413" s="2"/>
      <c r="F413" s="2" t="s">
        <v>132</v>
      </c>
      <c r="G413" s="2">
        <f>INDEX([1]CAPS!$A:$A,MATCH(F:F,[1]CAPS!$H:$H,0))</f>
        <v>2469</v>
      </c>
      <c r="H413" s="2" t="s">
        <v>233</v>
      </c>
      <c r="I413" s="104" t="s">
        <v>238</v>
      </c>
      <c r="J413" s="9">
        <v>0</v>
      </c>
      <c r="K413" s="9">
        <v>5</v>
      </c>
      <c r="L413" s="9">
        <v>0</v>
      </c>
      <c r="M413" s="9">
        <v>0</v>
      </c>
      <c r="N413" s="9">
        <v>0</v>
      </c>
      <c r="O413" s="17">
        <v>0</v>
      </c>
      <c r="P413" s="9">
        <v>0</v>
      </c>
      <c r="Q413" s="9">
        <v>0</v>
      </c>
      <c r="S413">
        <f t="shared" si="63"/>
        <v>5</v>
      </c>
      <c r="T413">
        <f t="shared" si="64"/>
        <v>1</v>
      </c>
      <c r="U413">
        <f t="shared" si="65"/>
        <v>0</v>
      </c>
      <c r="W413">
        <f t="shared" si="62"/>
        <v>1</v>
      </c>
      <c r="Y413" s="4">
        <v>0</v>
      </c>
    </row>
    <row r="414" spans="1:25" ht="16" hidden="1" x14ac:dyDescent="0.2">
      <c r="A414" t="s">
        <v>307</v>
      </c>
      <c r="B414" s="18">
        <v>11</v>
      </c>
      <c r="C414" s="18" t="str">
        <f t="shared" si="59"/>
        <v>MW1.11</v>
      </c>
      <c r="D414" s="160">
        <v>1</v>
      </c>
      <c r="E414" s="2"/>
      <c r="F414" s="2" t="s">
        <v>139</v>
      </c>
      <c r="G414" s="2">
        <f>INDEX([1]CAPS!$A:$A,MATCH(F:F,[1]CAPS!$H:$H,0))</f>
        <v>6325</v>
      </c>
      <c r="H414" s="2" t="s">
        <v>234</v>
      </c>
      <c r="I414" s="104" t="s">
        <v>238</v>
      </c>
      <c r="J414" s="9">
        <v>0</v>
      </c>
      <c r="K414" s="9">
        <v>7</v>
      </c>
      <c r="L414" s="9">
        <v>0</v>
      </c>
      <c r="M414" s="9">
        <v>0</v>
      </c>
      <c r="N414" s="9">
        <v>0</v>
      </c>
      <c r="O414" s="17">
        <v>0</v>
      </c>
      <c r="P414" s="9">
        <v>0</v>
      </c>
      <c r="Q414" s="9">
        <v>0</v>
      </c>
      <c r="S414">
        <f t="shared" si="63"/>
        <v>7</v>
      </c>
      <c r="T414">
        <f t="shared" si="64"/>
        <v>1</v>
      </c>
      <c r="U414">
        <f t="shared" si="65"/>
        <v>0</v>
      </c>
      <c r="W414">
        <f t="shared" si="62"/>
        <v>1</v>
      </c>
      <c r="Y414" s="4">
        <v>0</v>
      </c>
    </row>
    <row r="415" spans="1:25" ht="16" hidden="1" x14ac:dyDescent="0.2">
      <c r="A415" t="s">
        <v>307</v>
      </c>
      <c r="B415" s="18">
        <v>11</v>
      </c>
      <c r="C415" s="18" t="str">
        <f t="shared" si="59"/>
        <v>MW1.11</v>
      </c>
      <c r="D415" s="160">
        <v>1</v>
      </c>
      <c r="E415" s="2"/>
      <c r="F415" s="2" t="s">
        <v>142</v>
      </c>
      <c r="G415" s="2">
        <f>INDEX([1]CAPS!$A:$A,MATCH(F:F,[1]CAPS!$H:$H,0))</f>
        <v>5344</v>
      </c>
      <c r="H415" s="2" t="s">
        <v>237</v>
      </c>
      <c r="I415" s="104" t="s">
        <v>242</v>
      </c>
      <c r="J415" s="9">
        <v>0</v>
      </c>
      <c r="K415" s="9">
        <v>0</v>
      </c>
      <c r="L415" s="9">
        <v>0</v>
      </c>
      <c r="M415" s="9">
        <v>0</v>
      </c>
      <c r="N415" s="9">
        <v>0</v>
      </c>
      <c r="O415" s="17">
        <v>2</v>
      </c>
      <c r="P415" s="9">
        <v>0</v>
      </c>
      <c r="Q415" s="9">
        <v>0</v>
      </c>
      <c r="R415" t="s">
        <v>305</v>
      </c>
      <c r="S415">
        <f t="shared" si="63"/>
        <v>2</v>
      </c>
      <c r="T415" t="e">
        <f t="shared" si="64"/>
        <v>#DIV/0!</v>
      </c>
      <c r="U415" t="e">
        <f t="shared" si="65"/>
        <v>#DIV/0!</v>
      </c>
      <c r="W415">
        <f t="shared" si="62"/>
        <v>1</v>
      </c>
      <c r="Y415" s="4">
        <v>0</v>
      </c>
    </row>
    <row r="416" spans="1:25" ht="16" hidden="1" x14ac:dyDescent="0.2">
      <c r="A416" t="s">
        <v>307</v>
      </c>
      <c r="B416" s="18">
        <v>11</v>
      </c>
      <c r="C416" s="18" t="str">
        <f t="shared" si="59"/>
        <v>MW1.11</v>
      </c>
      <c r="D416" s="160">
        <v>1</v>
      </c>
      <c r="E416" s="2"/>
      <c r="F416" s="2" t="s">
        <v>228</v>
      </c>
      <c r="G416" s="2">
        <f>INDEX([1]CAPS!$A:$A,MATCH(F:F,[1]CAPS!$H:$H,0))</f>
        <v>7993</v>
      </c>
      <c r="H416" s="2" t="s">
        <v>233</v>
      </c>
      <c r="I416" s="104" t="s">
        <v>238</v>
      </c>
      <c r="J416" s="9">
        <v>0</v>
      </c>
      <c r="K416" s="9">
        <v>25</v>
      </c>
      <c r="L416" s="9">
        <v>0</v>
      </c>
      <c r="M416" s="9" t="s">
        <v>276</v>
      </c>
      <c r="N416" s="9">
        <v>0</v>
      </c>
      <c r="O416" s="17" t="s">
        <v>276</v>
      </c>
      <c r="P416" s="17" t="s">
        <v>276</v>
      </c>
      <c r="Q416" s="9" t="s">
        <v>276</v>
      </c>
      <c r="S416">
        <f>SUM(J416:K416)</f>
        <v>25</v>
      </c>
      <c r="T416" t="e">
        <f t="shared" si="64"/>
        <v>#VALUE!</v>
      </c>
      <c r="U416" t="e">
        <f t="shared" si="65"/>
        <v>#VALUE!</v>
      </c>
      <c r="W416">
        <f t="shared" si="62"/>
        <v>1</v>
      </c>
      <c r="Y416" s="4">
        <v>0</v>
      </c>
    </row>
    <row r="417" spans="1:25" ht="32" hidden="1" x14ac:dyDescent="0.2">
      <c r="A417" t="s">
        <v>307</v>
      </c>
      <c r="B417" s="18">
        <v>11</v>
      </c>
      <c r="C417" s="18" t="str">
        <f t="shared" si="59"/>
        <v>MW1.11</v>
      </c>
      <c r="D417" s="160">
        <v>1</v>
      </c>
      <c r="E417" s="2"/>
      <c r="F417" s="2" t="s">
        <v>158</v>
      </c>
      <c r="G417" s="2">
        <f>INDEX([1]CAPS!$A:$A,MATCH(F:F,[1]CAPS!$H:$H,0))</f>
        <v>2987</v>
      </c>
      <c r="H417" s="2" t="s">
        <v>235</v>
      </c>
      <c r="I417" s="104" t="s">
        <v>239</v>
      </c>
      <c r="J417" s="9">
        <v>0</v>
      </c>
      <c r="K417" s="9">
        <v>8</v>
      </c>
      <c r="L417" s="9">
        <v>0</v>
      </c>
      <c r="M417" s="9">
        <v>0</v>
      </c>
      <c r="N417" s="9">
        <v>0</v>
      </c>
      <c r="O417" s="17">
        <v>0</v>
      </c>
      <c r="P417" s="9">
        <v>0</v>
      </c>
      <c r="Q417" s="9">
        <v>0</v>
      </c>
      <c r="S417">
        <f t="shared" si="63"/>
        <v>8</v>
      </c>
      <c r="T417">
        <f t="shared" si="64"/>
        <v>1</v>
      </c>
      <c r="U417">
        <f t="shared" si="65"/>
        <v>0</v>
      </c>
      <c r="W417">
        <f t="shared" si="62"/>
        <v>1</v>
      </c>
      <c r="Y417" s="4">
        <v>0</v>
      </c>
    </row>
    <row r="418" spans="1:25" ht="32" hidden="1" x14ac:dyDescent="0.2">
      <c r="A418" t="s">
        <v>307</v>
      </c>
      <c r="B418" s="18">
        <v>11</v>
      </c>
      <c r="C418" s="18" t="str">
        <f t="shared" si="59"/>
        <v>MW1.11</v>
      </c>
      <c r="D418" s="160">
        <v>1</v>
      </c>
      <c r="E418" s="2"/>
      <c r="F418" s="2" t="s">
        <v>161</v>
      </c>
      <c r="G418" s="2">
        <f>INDEX([1]CAPS!$A:$A,MATCH(F:F,[1]CAPS!$H:$H,0))</f>
        <v>2603</v>
      </c>
      <c r="H418" s="2" t="s">
        <v>235</v>
      </c>
      <c r="I418" s="104" t="s">
        <v>239</v>
      </c>
      <c r="J418" s="9">
        <v>0</v>
      </c>
      <c r="K418" s="9">
        <v>1</v>
      </c>
      <c r="L418" s="9">
        <v>0</v>
      </c>
      <c r="M418" s="9">
        <v>0</v>
      </c>
      <c r="N418" s="9">
        <v>0</v>
      </c>
      <c r="O418" s="17">
        <v>0</v>
      </c>
      <c r="P418" s="9">
        <v>0</v>
      </c>
      <c r="Q418" s="9">
        <v>0</v>
      </c>
      <c r="S418">
        <f t="shared" si="63"/>
        <v>1</v>
      </c>
      <c r="T418">
        <f t="shared" si="64"/>
        <v>1</v>
      </c>
      <c r="U418">
        <f t="shared" si="65"/>
        <v>0</v>
      </c>
      <c r="W418">
        <f t="shared" si="62"/>
        <v>1</v>
      </c>
      <c r="Y418" s="4">
        <v>0</v>
      </c>
    </row>
    <row r="419" spans="1:25" ht="16" hidden="1" x14ac:dyDescent="0.2">
      <c r="A419" t="s">
        <v>307</v>
      </c>
      <c r="B419" s="18">
        <v>11</v>
      </c>
      <c r="C419" s="18" t="str">
        <f t="shared" si="59"/>
        <v>MW1.11</v>
      </c>
      <c r="D419" s="160">
        <v>1</v>
      </c>
      <c r="E419" s="2"/>
      <c r="F419" s="2" t="s">
        <v>159</v>
      </c>
      <c r="G419" s="2">
        <f>INDEX([1]CAPS!$A:$A,MATCH(F:F,[1]CAPS!$H:$H,0))</f>
        <v>7138</v>
      </c>
      <c r="H419" s="2" t="s">
        <v>233</v>
      </c>
      <c r="I419" s="104" t="s">
        <v>240</v>
      </c>
      <c r="J419" s="9">
        <v>0</v>
      </c>
      <c r="K419" s="9">
        <v>8</v>
      </c>
      <c r="L419" s="9">
        <v>0</v>
      </c>
      <c r="M419" s="9" t="s">
        <v>276</v>
      </c>
      <c r="N419" s="9">
        <v>0</v>
      </c>
      <c r="O419" s="17" t="s">
        <v>276</v>
      </c>
      <c r="P419" s="17" t="s">
        <v>276</v>
      </c>
      <c r="Q419" s="9" t="s">
        <v>276</v>
      </c>
      <c r="S419">
        <f>SUM(J419:K419)</f>
        <v>8</v>
      </c>
      <c r="T419" t="e">
        <f t="shared" si="64"/>
        <v>#VALUE!</v>
      </c>
      <c r="U419" t="e">
        <f t="shared" si="65"/>
        <v>#VALUE!</v>
      </c>
      <c r="W419">
        <f t="shared" si="62"/>
        <v>1</v>
      </c>
      <c r="Y419" s="4">
        <v>0</v>
      </c>
    </row>
    <row r="420" spans="1:25" ht="16" hidden="1" x14ac:dyDescent="0.2">
      <c r="A420" t="s">
        <v>307</v>
      </c>
      <c r="B420" s="18">
        <v>11</v>
      </c>
      <c r="C420" s="18" t="str">
        <f t="shared" si="59"/>
        <v>MW1.11</v>
      </c>
      <c r="D420" s="160">
        <v>1</v>
      </c>
      <c r="E420" s="2"/>
      <c r="F420" s="2" t="s">
        <v>131</v>
      </c>
      <c r="G420" s="2">
        <f>INDEX([1]CAPS!$A:$A,MATCH(F:F,[1]CAPS!$H:$H,0))</f>
        <v>2557</v>
      </c>
      <c r="H420" s="2" t="s">
        <v>233</v>
      </c>
      <c r="I420" s="104" t="s">
        <v>240</v>
      </c>
      <c r="J420" s="9">
        <v>0</v>
      </c>
      <c r="K420" s="9">
        <v>4</v>
      </c>
      <c r="L420" s="9">
        <v>0</v>
      </c>
      <c r="M420" s="9" t="s">
        <v>276</v>
      </c>
      <c r="N420" s="9">
        <v>1</v>
      </c>
      <c r="O420" s="17">
        <v>0</v>
      </c>
      <c r="P420" s="9">
        <v>0</v>
      </c>
      <c r="Q420" s="9">
        <v>0</v>
      </c>
      <c r="S420">
        <f t="shared" si="63"/>
        <v>4</v>
      </c>
      <c r="T420" t="e">
        <f t="shared" si="64"/>
        <v>#VALUE!</v>
      </c>
      <c r="U420" t="e">
        <f t="shared" si="65"/>
        <v>#VALUE!</v>
      </c>
      <c r="W420">
        <f t="shared" si="62"/>
        <v>1</v>
      </c>
      <c r="Y420" s="4">
        <v>0</v>
      </c>
    </row>
    <row r="421" spans="1:25" ht="16" hidden="1" x14ac:dyDescent="0.2">
      <c r="A421" t="s">
        <v>307</v>
      </c>
      <c r="B421" s="18">
        <v>11</v>
      </c>
      <c r="C421" s="18" t="str">
        <f t="shared" si="59"/>
        <v>MW1.11</v>
      </c>
      <c r="D421" s="160">
        <v>1</v>
      </c>
      <c r="E421" s="2"/>
      <c r="F421" s="308" t="s">
        <v>160</v>
      </c>
      <c r="G421" s="2">
        <f>INDEX([1]CAPS!$A:$A,MATCH(F:F,[1]CAPS!$H:$H,0))</f>
        <v>2503</v>
      </c>
      <c r="H421" s="2" t="s">
        <v>234</v>
      </c>
      <c r="I421" s="104" t="s">
        <v>238</v>
      </c>
      <c r="J421" s="9">
        <v>0</v>
      </c>
      <c r="K421" s="9">
        <v>2</v>
      </c>
      <c r="L421" s="9">
        <v>0</v>
      </c>
      <c r="M421" s="9">
        <v>0</v>
      </c>
      <c r="N421" s="9">
        <v>0</v>
      </c>
      <c r="O421" s="17">
        <v>0</v>
      </c>
      <c r="P421" s="9">
        <v>0</v>
      </c>
      <c r="Q421" s="9">
        <v>0</v>
      </c>
      <c r="S421">
        <f t="shared" si="63"/>
        <v>2</v>
      </c>
      <c r="T421">
        <f t="shared" si="64"/>
        <v>1</v>
      </c>
      <c r="U421">
        <f t="shared" si="65"/>
        <v>0</v>
      </c>
      <c r="W421">
        <f t="shared" si="62"/>
        <v>1</v>
      </c>
      <c r="Y421" s="4">
        <v>0</v>
      </c>
    </row>
    <row r="422" spans="1:25" ht="32" hidden="1" x14ac:dyDescent="0.2">
      <c r="A422" t="s">
        <v>307</v>
      </c>
      <c r="B422" s="18">
        <v>11</v>
      </c>
      <c r="C422" s="18" t="str">
        <f t="shared" si="59"/>
        <v>MW1.11</v>
      </c>
      <c r="D422" s="160">
        <v>1</v>
      </c>
      <c r="E422" s="2"/>
      <c r="F422" s="2" t="s">
        <v>166</v>
      </c>
      <c r="G422" s="2">
        <f>INDEX([1]CAPS!$A:$A,MATCH(F:F,[1]CAPS!$H:$H,0))</f>
        <v>6182</v>
      </c>
      <c r="H422" s="2" t="s">
        <v>276</v>
      </c>
      <c r="I422" s="104" t="s">
        <v>239</v>
      </c>
      <c r="J422" s="9">
        <v>0</v>
      </c>
      <c r="K422" s="9">
        <v>0</v>
      </c>
      <c r="L422" s="9">
        <v>0</v>
      </c>
      <c r="M422" s="9">
        <v>0</v>
      </c>
      <c r="N422" s="9">
        <v>0</v>
      </c>
      <c r="O422" s="17">
        <v>1</v>
      </c>
      <c r="P422" s="9">
        <v>0</v>
      </c>
      <c r="Q422" s="9">
        <v>0</v>
      </c>
      <c r="S422">
        <f t="shared" si="63"/>
        <v>1</v>
      </c>
      <c r="T422" t="e">
        <f t="shared" si="64"/>
        <v>#DIV/0!</v>
      </c>
      <c r="U422" t="e">
        <f t="shared" si="65"/>
        <v>#DIV/0!</v>
      </c>
      <c r="W422">
        <f t="shared" si="62"/>
        <v>1</v>
      </c>
      <c r="Y422" s="4">
        <v>0</v>
      </c>
    </row>
    <row r="423" spans="1:25" ht="16" hidden="1" x14ac:dyDescent="0.2">
      <c r="A423" t="s">
        <v>307</v>
      </c>
      <c r="B423" s="18">
        <v>11</v>
      </c>
      <c r="C423" s="18" t="str">
        <f t="shared" si="59"/>
        <v>MW1.11</v>
      </c>
      <c r="D423" s="160">
        <v>1</v>
      </c>
      <c r="E423" s="2"/>
      <c r="F423" s="2" t="s">
        <v>127</v>
      </c>
      <c r="G423" s="2">
        <f>INDEX([1]CAPS!$A:$A,MATCH(F:F,[1]CAPS!$H:$H,0))</f>
        <v>10605</v>
      </c>
      <c r="H423" s="2" t="s">
        <v>233</v>
      </c>
      <c r="I423" s="104" t="s">
        <v>238</v>
      </c>
      <c r="J423" s="9">
        <v>0</v>
      </c>
      <c r="K423" s="9">
        <v>1</v>
      </c>
      <c r="L423" s="9">
        <v>0</v>
      </c>
      <c r="M423" s="9" t="s">
        <v>276</v>
      </c>
      <c r="N423" s="9">
        <v>0</v>
      </c>
      <c r="O423" s="17" t="s">
        <v>276</v>
      </c>
      <c r="P423" s="17" t="s">
        <v>276</v>
      </c>
      <c r="Q423" s="9" t="s">
        <v>276</v>
      </c>
      <c r="S423">
        <f>SUM(J423:K423)</f>
        <v>1</v>
      </c>
      <c r="T423" t="e">
        <f t="shared" si="64"/>
        <v>#VALUE!</v>
      </c>
      <c r="U423" t="e">
        <f t="shared" si="65"/>
        <v>#VALUE!</v>
      </c>
      <c r="W423">
        <f t="shared" si="62"/>
        <v>1</v>
      </c>
      <c r="Y423" s="4">
        <v>0</v>
      </c>
    </row>
    <row r="424" spans="1:25" ht="32" hidden="1" x14ac:dyDescent="0.2">
      <c r="A424" t="s">
        <v>307</v>
      </c>
      <c r="B424" s="18">
        <v>12</v>
      </c>
      <c r="C424" s="18" t="str">
        <f t="shared" ref="C424:C487" si="68">CONCATENATE(A424,".",B424)</f>
        <v>MW1.12</v>
      </c>
      <c r="D424" s="160">
        <v>1</v>
      </c>
      <c r="E424" s="2"/>
      <c r="F424" s="2" t="s">
        <v>141</v>
      </c>
      <c r="G424" s="2">
        <f>INDEX([1]CAPS!$A:$A,MATCH(F:F,[1]CAPS!$H:$H,0))</f>
        <v>2445</v>
      </c>
      <c r="H424" s="2" t="s">
        <v>234</v>
      </c>
      <c r="I424" s="104" t="s">
        <v>238</v>
      </c>
      <c r="J424" s="9">
        <v>0</v>
      </c>
      <c r="K424" s="9">
        <v>1</v>
      </c>
      <c r="L424" s="9">
        <v>0</v>
      </c>
      <c r="M424" s="9">
        <v>0</v>
      </c>
      <c r="N424" s="9">
        <v>0</v>
      </c>
      <c r="O424" s="17">
        <v>0</v>
      </c>
      <c r="P424" s="9">
        <v>0</v>
      </c>
      <c r="Q424" s="9">
        <v>0</v>
      </c>
      <c r="S424">
        <f t="shared" si="63"/>
        <v>1</v>
      </c>
      <c r="T424">
        <f t="shared" si="64"/>
        <v>1</v>
      </c>
      <c r="U424">
        <f t="shared" si="65"/>
        <v>0</v>
      </c>
      <c r="W424">
        <f t="shared" si="62"/>
        <v>1</v>
      </c>
      <c r="Y424" s="4">
        <v>0</v>
      </c>
    </row>
    <row r="425" spans="1:25" ht="32" hidden="1" x14ac:dyDescent="0.2">
      <c r="A425" t="s">
        <v>307</v>
      </c>
      <c r="B425" s="18">
        <v>12</v>
      </c>
      <c r="C425" s="18" t="str">
        <f t="shared" si="68"/>
        <v>MW1.12</v>
      </c>
      <c r="D425" s="160">
        <v>1</v>
      </c>
      <c r="E425" s="2"/>
      <c r="F425" s="2" t="s">
        <v>229</v>
      </c>
      <c r="G425" s="2">
        <f>INDEX([1]CAPS!$A:$A,MATCH(F:F,[1]CAPS!$H:$H,0))</f>
        <v>3997</v>
      </c>
      <c r="H425" s="2" t="s">
        <v>236</v>
      </c>
      <c r="I425" s="104" t="s">
        <v>239</v>
      </c>
      <c r="J425" s="9">
        <v>0</v>
      </c>
      <c r="K425" s="9">
        <v>1</v>
      </c>
      <c r="L425" s="9">
        <v>0</v>
      </c>
      <c r="M425" s="9">
        <v>0</v>
      </c>
      <c r="N425" s="9">
        <v>0</v>
      </c>
      <c r="O425" s="17">
        <v>150</v>
      </c>
      <c r="P425" s="9">
        <v>0</v>
      </c>
      <c r="Q425" s="9">
        <v>0</v>
      </c>
      <c r="S425">
        <f t="shared" si="63"/>
        <v>151</v>
      </c>
      <c r="T425">
        <f t="shared" si="64"/>
        <v>1</v>
      </c>
      <c r="U425">
        <f t="shared" si="65"/>
        <v>150</v>
      </c>
      <c r="W425">
        <f t="shared" si="62"/>
        <v>1</v>
      </c>
      <c r="Y425" s="4">
        <v>0</v>
      </c>
    </row>
    <row r="426" spans="1:25" ht="32" hidden="1" x14ac:dyDescent="0.2">
      <c r="A426" t="s">
        <v>307</v>
      </c>
      <c r="B426" s="18">
        <v>12</v>
      </c>
      <c r="C426" s="18" t="str">
        <f t="shared" si="68"/>
        <v>MW1.12</v>
      </c>
      <c r="D426" s="160">
        <v>1</v>
      </c>
      <c r="E426" s="2"/>
      <c r="F426" s="2" t="s">
        <v>161</v>
      </c>
      <c r="G426" s="2">
        <f>INDEX([1]CAPS!$A:$A,MATCH(F:F,[1]CAPS!$H:$H,0))</f>
        <v>2603</v>
      </c>
      <c r="H426" s="2" t="s">
        <v>235</v>
      </c>
      <c r="I426" s="104" t="s">
        <v>239</v>
      </c>
      <c r="J426" s="9">
        <v>0</v>
      </c>
      <c r="K426" s="9">
        <v>1</v>
      </c>
      <c r="L426" s="9">
        <v>0</v>
      </c>
      <c r="M426" s="9">
        <v>0</v>
      </c>
      <c r="N426" s="9">
        <v>0</v>
      </c>
      <c r="O426" s="17">
        <v>0</v>
      </c>
      <c r="P426" s="9">
        <v>0</v>
      </c>
      <c r="Q426" s="9">
        <v>0</v>
      </c>
      <c r="S426">
        <f t="shared" si="63"/>
        <v>1</v>
      </c>
      <c r="T426">
        <f t="shared" si="64"/>
        <v>1</v>
      </c>
      <c r="U426">
        <f t="shared" si="65"/>
        <v>0</v>
      </c>
      <c r="W426">
        <f t="shared" si="62"/>
        <v>1</v>
      </c>
      <c r="Y426" s="4">
        <v>0</v>
      </c>
    </row>
    <row r="427" spans="1:25" ht="16" hidden="1" x14ac:dyDescent="0.2">
      <c r="A427" t="s">
        <v>307</v>
      </c>
      <c r="B427" s="18">
        <v>12</v>
      </c>
      <c r="C427" s="18" t="str">
        <f t="shared" si="68"/>
        <v>MW1.12</v>
      </c>
      <c r="D427" s="160">
        <v>1</v>
      </c>
      <c r="E427" s="2"/>
      <c r="F427" s="2" t="s">
        <v>139</v>
      </c>
      <c r="G427" s="2">
        <f>INDEX([1]CAPS!$A:$A,MATCH(F:F,[1]CAPS!$H:$H,0))</f>
        <v>6325</v>
      </c>
      <c r="H427" s="2" t="s">
        <v>234</v>
      </c>
      <c r="I427" s="104" t="s">
        <v>238</v>
      </c>
      <c r="J427" s="9">
        <v>0</v>
      </c>
      <c r="K427" s="9">
        <v>4</v>
      </c>
      <c r="L427" s="9">
        <v>0</v>
      </c>
      <c r="M427" s="9">
        <v>0</v>
      </c>
      <c r="N427" s="9">
        <v>0</v>
      </c>
      <c r="O427" s="17">
        <v>0</v>
      </c>
      <c r="P427" s="9">
        <v>0</v>
      </c>
      <c r="Q427" s="9">
        <v>0</v>
      </c>
      <c r="S427">
        <f t="shared" si="63"/>
        <v>4</v>
      </c>
      <c r="T427">
        <f t="shared" si="64"/>
        <v>1</v>
      </c>
      <c r="U427">
        <f t="shared" si="65"/>
        <v>0</v>
      </c>
      <c r="W427">
        <f t="shared" si="62"/>
        <v>1</v>
      </c>
      <c r="Y427" s="4">
        <v>0</v>
      </c>
    </row>
    <row r="428" spans="1:25" ht="32" hidden="1" x14ac:dyDescent="0.2">
      <c r="A428" t="s">
        <v>307</v>
      </c>
      <c r="B428" s="18">
        <v>12</v>
      </c>
      <c r="C428" s="18" t="str">
        <f t="shared" si="68"/>
        <v>MW1.12</v>
      </c>
      <c r="D428" s="160">
        <v>1</v>
      </c>
      <c r="E428" s="2"/>
      <c r="F428" s="2" t="s">
        <v>158</v>
      </c>
      <c r="G428" s="2">
        <f>INDEX([1]CAPS!$A:$A,MATCH(F:F,[1]CAPS!$H:$H,0))</f>
        <v>2987</v>
      </c>
      <c r="H428" s="2" t="s">
        <v>235</v>
      </c>
      <c r="I428" s="104" t="s">
        <v>239</v>
      </c>
      <c r="J428" s="9">
        <v>0</v>
      </c>
      <c r="K428" s="9">
        <v>12</v>
      </c>
      <c r="L428" s="9">
        <v>0</v>
      </c>
      <c r="M428" s="9">
        <v>0</v>
      </c>
      <c r="N428" s="9">
        <v>0</v>
      </c>
      <c r="O428" s="17">
        <v>0</v>
      </c>
      <c r="P428" s="9">
        <v>0</v>
      </c>
      <c r="Q428" s="9">
        <v>0</v>
      </c>
      <c r="S428">
        <f t="shared" si="63"/>
        <v>12</v>
      </c>
      <c r="T428">
        <f t="shared" si="64"/>
        <v>1</v>
      </c>
      <c r="U428">
        <f t="shared" si="65"/>
        <v>0</v>
      </c>
      <c r="W428">
        <f t="shared" si="62"/>
        <v>1</v>
      </c>
      <c r="Y428" s="4">
        <v>0</v>
      </c>
    </row>
    <row r="429" spans="1:25" ht="16" hidden="1" x14ac:dyDescent="0.2">
      <c r="A429" t="s">
        <v>307</v>
      </c>
      <c r="B429" s="18">
        <v>12</v>
      </c>
      <c r="C429" s="18" t="str">
        <f t="shared" si="68"/>
        <v>MW1.12</v>
      </c>
      <c r="D429" s="160">
        <v>1</v>
      </c>
      <c r="E429" s="2"/>
      <c r="F429" s="2" t="s">
        <v>131</v>
      </c>
      <c r="G429" s="2">
        <f>INDEX([1]CAPS!$A:$A,MATCH(F:F,[1]CAPS!$H:$H,0))</f>
        <v>2557</v>
      </c>
      <c r="H429" s="2" t="s">
        <v>233</v>
      </c>
      <c r="I429" s="104" t="s">
        <v>240</v>
      </c>
      <c r="J429" s="9">
        <v>0</v>
      </c>
      <c r="K429" s="9">
        <v>10</v>
      </c>
      <c r="L429" s="9">
        <v>0</v>
      </c>
      <c r="M429" s="9" t="s">
        <v>276</v>
      </c>
      <c r="N429" s="9">
        <v>0</v>
      </c>
      <c r="O429" s="17">
        <v>0</v>
      </c>
      <c r="P429" s="9">
        <v>0</v>
      </c>
      <c r="Q429" s="9">
        <v>0</v>
      </c>
      <c r="S429">
        <f t="shared" si="63"/>
        <v>10</v>
      </c>
      <c r="T429" t="e">
        <f t="shared" si="64"/>
        <v>#VALUE!</v>
      </c>
      <c r="U429" t="e">
        <f t="shared" si="65"/>
        <v>#VALUE!</v>
      </c>
      <c r="W429">
        <f t="shared" si="62"/>
        <v>1</v>
      </c>
      <c r="Y429" s="4">
        <v>0</v>
      </c>
    </row>
    <row r="430" spans="1:25" ht="16" hidden="1" x14ac:dyDescent="0.2">
      <c r="A430" t="s">
        <v>307</v>
      </c>
      <c r="B430" s="18">
        <v>12</v>
      </c>
      <c r="C430" s="18" t="str">
        <f t="shared" si="68"/>
        <v>MW1.12</v>
      </c>
      <c r="D430" s="160">
        <v>1</v>
      </c>
      <c r="E430" s="2"/>
      <c r="F430" s="2" t="s">
        <v>168</v>
      </c>
      <c r="G430" s="2">
        <f>INDEX([1]CAPS!$A:$A,MATCH(F:F,[1]CAPS!$H:$H,0))</f>
        <v>2559</v>
      </c>
      <c r="H430" s="2" t="s">
        <v>270</v>
      </c>
      <c r="I430" s="104" t="s">
        <v>240</v>
      </c>
      <c r="J430" s="9">
        <v>0</v>
      </c>
      <c r="K430" s="9">
        <v>2</v>
      </c>
      <c r="L430" s="9">
        <v>0</v>
      </c>
      <c r="M430" s="9" t="s">
        <v>276</v>
      </c>
      <c r="N430" s="9">
        <v>0</v>
      </c>
      <c r="O430" s="17">
        <v>0</v>
      </c>
      <c r="P430" s="9">
        <v>0</v>
      </c>
      <c r="Q430" s="9">
        <v>0</v>
      </c>
      <c r="S430">
        <f t="shared" si="63"/>
        <v>2</v>
      </c>
      <c r="T430" t="e">
        <f t="shared" si="64"/>
        <v>#VALUE!</v>
      </c>
      <c r="U430" t="e">
        <f t="shared" si="65"/>
        <v>#VALUE!</v>
      </c>
      <c r="W430">
        <f t="shared" si="62"/>
        <v>1</v>
      </c>
      <c r="Y430" s="4">
        <v>0</v>
      </c>
    </row>
    <row r="431" spans="1:25" ht="16" hidden="1" x14ac:dyDescent="0.2">
      <c r="A431" t="s">
        <v>307</v>
      </c>
      <c r="B431" s="18">
        <v>12</v>
      </c>
      <c r="C431" s="18" t="str">
        <f t="shared" si="68"/>
        <v>MW1.12</v>
      </c>
      <c r="D431" s="160">
        <v>1</v>
      </c>
      <c r="E431" s="2"/>
      <c r="F431" s="2" t="s">
        <v>159</v>
      </c>
      <c r="G431" s="2">
        <f>INDEX([1]CAPS!$A:$A,MATCH(F:F,[1]CAPS!$H:$H,0))</f>
        <v>7138</v>
      </c>
      <c r="H431" s="2" t="s">
        <v>233</v>
      </c>
      <c r="I431" s="104" t="s">
        <v>240</v>
      </c>
      <c r="J431" s="9">
        <v>0</v>
      </c>
      <c r="K431" s="9">
        <v>5</v>
      </c>
      <c r="L431" s="9">
        <v>0</v>
      </c>
      <c r="M431" s="9" t="s">
        <v>276</v>
      </c>
      <c r="N431" s="9">
        <v>0</v>
      </c>
      <c r="O431" s="17" t="s">
        <v>276</v>
      </c>
      <c r="P431" s="17" t="s">
        <v>276</v>
      </c>
      <c r="Q431" s="9" t="s">
        <v>276</v>
      </c>
      <c r="S431">
        <f t="shared" ref="S431:S433" si="69">SUM(J431:K431)</f>
        <v>5</v>
      </c>
      <c r="T431" t="e">
        <f t="shared" si="64"/>
        <v>#VALUE!</v>
      </c>
      <c r="U431" t="e">
        <f t="shared" si="65"/>
        <v>#VALUE!</v>
      </c>
      <c r="W431">
        <f t="shared" si="62"/>
        <v>1</v>
      </c>
      <c r="Y431" s="4">
        <v>0</v>
      </c>
    </row>
    <row r="432" spans="1:25" ht="16" hidden="1" x14ac:dyDescent="0.2">
      <c r="A432" t="s">
        <v>307</v>
      </c>
      <c r="B432" s="18">
        <v>12</v>
      </c>
      <c r="C432" s="18" t="str">
        <f t="shared" si="68"/>
        <v>MW1.12</v>
      </c>
      <c r="D432" s="160">
        <v>1</v>
      </c>
      <c r="E432" s="2"/>
      <c r="F432" s="2" t="s">
        <v>129</v>
      </c>
      <c r="G432" s="2">
        <f>INDEX([1]CAPS!$A:$A,MATCH(F:F,[1]CAPS!$H:$H,0))</f>
        <v>5532</v>
      </c>
      <c r="H432" s="2" t="s">
        <v>233</v>
      </c>
      <c r="I432" s="104" t="s">
        <v>238</v>
      </c>
      <c r="J432" s="9">
        <v>0</v>
      </c>
      <c r="K432" s="9">
        <v>9</v>
      </c>
      <c r="L432" s="9">
        <v>0</v>
      </c>
      <c r="M432" s="9" t="s">
        <v>276</v>
      </c>
      <c r="N432" s="9">
        <v>0</v>
      </c>
      <c r="O432" s="17" t="s">
        <v>276</v>
      </c>
      <c r="P432" s="17" t="s">
        <v>276</v>
      </c>
      <c r="Q432" s="9" t="s">
        <v>276</v>
      </c>
      <c r="S432">
        <f t="shared" si="69"/>
        <v>9</v>
      </c>
      <c r="T432" t="e">
        <f t="shared" si="64"/>
        <v>#VALUE!</v>
      </c>
      <c r="U432" t="e">
        <f t="shared" si="65"/>
        <v>#VALUE!</v>
      </c>
      <c r="W432">
        <f t="shared" si="62"/>
        <v>1</v>
      </c>
      <c r="Y432" s="4">
        <v>0</v>
      </c>
    </row>
    <row r="433" spans="1:25" ht="16" hidden="1" x14ac:dyDescent="0.2">
      <c r="A433" t="s">
        <v>307</v>
      </c>
      <c r="B433" s="18">
        <v>12</v>
      </c>
      <c r="C433" s="18" t="str">
        <f t="shared" si="68"/>
        <v>MW1.12</v>
      </c>
      <c r="D433" s="160">
        <v>1</v>
      </c>
      <c r="E433" s="2"/>
      <c r="F433" s="2" t="s">
        <v>228</v>
      </c>
      <c r="G433" s="2">
        <f>INDEX([1]CAPS!$A:$A,MATCH(F:F,[1]CAPS!$H:$H,0))</f>
        <v>7993</v>
      </c>
      <c r="H433" s="2" t="s">
        <v>233</v>
      </c>
      <c r="I433" s="104" t="s">
        <v>238</v>
      </c>
      <c r="J433" s="9">
        <v>0</v>
      </c>
      <c r="K433" s="9">
        <v>13</v>
      </c>
      <c r="L433" s="9">
        <v>0</v>
      </c>
      <c r="M433" s="9" t="s">
        <v>276</v>
      </c>
      <c r="N433" s="9">
        <v>0</v>
      </c>
      <c r="O433" s="17" t="s">
        <v>276</v>
      </c>
      <c r="P433" s="17" t="s">
        <v>276</v>
      </c>
      <c r="Q433" s="9" t="s">
        <v>276</v>
      </c>
      <c r="S433">
        <f t="shared" si="69"/>
        <v>13</v>
      </c>
      <c r="T433" t="e">
        <f t="shared" si="64"/>
        <v>#VALUE!</v>
      </c>
      <c r="U433" t="e">
        <f t="shared" si="65"/>
        <v>#VALUE!</v>
      </c>
      <c r="W433">
        <f t="shared" si="62"/>
        <v>1</v>
      </c>
      <c r="Y433" s="4">
        <v>0</v>
      </c>
    </row>
    <row r="434" spans="1:25" ht="16" hidden="1" x14ac:dyDescent="0.2">
      <c r="A434" t="s">
        <v>307</v>
      </c>
      <c r="B434" s="18">
        <v>12</v>
      </c>
      <c r="C434" s="18" t="str">
        <f t="shared" si="68"/>
        <v>MW1.12</v>
      </c>
      <c r="D434" s="160">
        <v>1</v>
      </c>
      <c r="E434" s="2"/>
      <c r="F434" s="2" t="s">
        <v>132</v>
      </c>
      <c r="G434" s="2">
        <f>INDEX([1]CAPS!$A:$A,MATCH(F:F,[1]CAPS!$H:$H,0))</f>
        <v>2469</v>
      </c>
      <c r="H434" s="2" t="s">
        <v>233</v>
      </c>
      <c r="I434" s="104" t="s">
        <v>238</v>
      </c>
      <c r="J434" s="9">
        <v>0</v>
      </c>
      <c r="K434" s="9">
        <v>2</v>
      </c>
      <c r="L434" s="9">
        <v>0</v>
      </c>
      <c r="M434" s="9">
        <v>0</v>
      </c>
      <c r="N434" s="9">
        <v>0</v>
      </c>
      <c r="O434" s="17">
        <v>0</v>
      </c>
      <c r="P434" s="9">
        <v>0</v>
      </c>
      <c r="Q434" s="9">
        <v>0</v>
      </c>
      <c r="S434">
        <f t="shared" si="63"/>
        <v>2</v>
      </c>
      <c r="T434">
        <f t="shared" si="64"/>
        <v>1</v>
      </c>
      <c r="U434">
        <f t="shared" si="65"/>
        <v>0</v>
      </c>
      <c r="W434">
        <f t="shared" si="62"/>
        <v>1</v>
      </c>
      <c r="Y434" s="4">
        <v>0</v>
      </c>
    </row>
    <row r="435" spans="1:25" ht="16" hidden="1" x14ac:dyDescent="0.2">
      <c r="A435" t="s">
        <v>307</v>
      </c>
      <c r="B435" s="18">
        <v>13</v>
      </c>
      <c r="C435" s="18" t="str">
        <f t="shared" si="68"/>
        <v>MW1.13</v>
      </c>
      <c r="D435" s="160">
        <v>1</v>
      </c>
      <c r="E435" s="2"/>
      <c r="F435" s="2" t="s">
        <v>132</v>
      </c>
      <c r="G435" s="2">
        <f>INDEX([1]CAPS!$A:$A,MATCH(F:F,[1]CAPS!$H:$H,0))</f>
        <v>2469</v>
      </c>
      <c r="H435" s="2" t="s">
        <v>233</v>
      </c>
      <c r="I435" s="104" t="s">
        <v>238</v>
      </c>
      <c r="J435" s="9">
        <v>0</v>
      </c>
      <c r="K435" s="9">
        <v>7</v>
      </c>
      <c r="L435" s="9">
        <v>0</v>
      </c>
      <c r="M435" s="9">
        <v>0</v>
      </c>
      <c r="N435" s="9">
        <v>0</v>
      </c>
      <c r="O435" s="17">
        <v>0</v>
      </c>
      <c r="P435" s="9">
        <v>0</v>
      </c>
      <c r="Q435" s="9">
        <v>0</v>
      </c>
      <c r="S435">
        <f t="shared" si="63"/>
        <v>7</v>
      </c>
      <c r="T435">
        <f t="shared" si="64"/>
        <v>1</v>
      </c>
      <c r="U435">
        <f t="shared" si="65"/>
        <v>0</v>
      </c>
      <c r="W435">
        <f t="shared" si="62"/>
        <v>1</v>
      </c>
      <c r="Y435" s="4">
        <v>0</v>
      </c>
    </row>
    <row r="436" spans="1:25" ht="32" hidden="1" x14ac:dyDescent="0.2">
      <c r="A436" t="s">
        <v>307</v>
      </c>
      <c r="B436" s="18">
        <v>13</v>
      </c>
      <c r="C436" s="18" t="str">
        <f t="shared" si="68"/>
        <v>MW1.13</v>
      </c>
      <c r="D436" s="160">
        <v>1</v>
      </c>
      <c r="E436" s="2"/>
      <c r="F436" s="2" t="s">
        <v>229</v>
      </c>
      <c r="G436" s="2">
        <f>INDEX([1]CAPS!$A:$A,MATCH(F:F,[1]CAPS!$H:$H,0))</f>
        <v>3997</v>
      </c>
      <c r="H436" s="2" t="s">
        <v>236</v>
      </c>
      <c r="I436" s="104" t="s">
        <v>239</v>
      </c>
      <c r="J436" s="9">
        <v>0</v>
      </c>
      <c r="K436" s="9">
        <v>4</v>
      </c>
      <c r="L436" s="9">
        <v>2</v>
      </c>
      <c r="M436" s="9">
        <v>0</v>
      </c>
      <c r="N436" s="9">
        <v>0</v>
      </c>
      <c r="O436" s="17">
        <v>100</v>
      </c>
      <c r="P436" s="9">
        <v>0</v>
      </c>
      <c r="Q436" s="9">
        <v>0</v>
      </c>
      <c r="S436">
        <f t="shared" si="63"/>
        <v>104</v>
      </c>
      <c r="T436">
        <f t="shared" si="64"/>
        <v>1</v>
      </c>
      <c r="U436">
        <f t="shared" si="65"/>
        <v>16.666666666666668</v>
      </c>
      <c r="W436">
        <f t="shared" si="62"/>
        <v>1</v>
      </c>
      <c r="Y436" s="4">
        <v>0</v>
      </c>
    </row>
    <row r="437" spans="1:25" ht="16" hidden="1" x14ac:dyDescent="0.2">
      <c r="A437" t="s">
        <v>307</v>
      </c>
      <c r="B437" s="18">
        <v>13</v>
      </c>
      <c r="C437" s="18" t="str">
        <f t="shared" si="68"/>
        <v>MW1.13</v>
      </c>
      <c r="D437" s="160">
        <v>1</v>
      </c>
      <c r="E437" s="2"/>
      <c r="F437" s="2" t="s">
        <v>129</v>
      </c>
      <c r="G437" s="2">
        <f>INDEX([1]CAPS!$A:$A,MATCH(F:F,[1]CAPS!$H:$H,0))</f>
        <v>5532</v>
      </c>
      <c r="H437" s="2" t="s">
        <v>233</v>
      </c>
      <c r="I437" s="104" t="s">
        <v>238</v>
      </c>
      <c r="J437" s="9">
        <v>0</v>
      </c>
      <c r="K437" s="9">
        <v>4</v>
      </c>
      <c r="L437" s="9">
        <v>0</v>
      </c>
      <c r="M437" s="9" t="s">
        <v>276</v>
      </c>
      <c r="N437" s="9">
        <v>0</v>
      </c>
      <c r="O437" s="17" t="s">
        <v>276</v>
      </c>
      <c r="P437" s="17" t="s">
        <v>276</v>
      </c>
      <c r="Q437" s="9" t="s">
        <v>276</v>
      </c>
      <c r="S437">
        <f>SUM(J437:K437)</f>
        <v>4</v>
      </c>
      <c r="T437" t="e">
        <f t="shared" si="64"/>
        <v>#VALUE!</v>
      </c>
      <c r="U437" t="e">
        <f t="shared" si="65"/>
        <v>#VALUE!</v>
      </c>
      <c r="W437">
        <f t="shared" si="62"/>
        <v>1</v>
      </c>
      <c r="Y437" s="4">
        <v>0</v>
      </c>
    </row>
    <row r="438" spans="1:25" ht="32" hidden="1" x14ac:dyDescent="0.2">
      <c r="A438" t="s">
        <v>307</v>
      </c>
      <c r="B438" s="18">
        <v>13</v>
      </c>
      <c r="C438" s="18" t="str">
        <f t="shared" si="68"/>
        <v>MW1.13</v>
      </c>
      <c r="D438" s="160">
        <v>1</v>
      </c>
      <c r="E438" s="2"/>
      <c r="F438" s="2" t="s">
        <v>161</v>
      </c>
      <c r="G438" s="2">
        <f>INDEX([1]CAPS!$A:$A,MATCH(F:F,[1]CAPS!$H:$H,0))</f>
        <v>2603</v>
      </c>
      <c r="H438" s="2" t="s">
        <v>235</v>
      </c>
      <c r="I438" s="104" t="s">
        <v>239</v>
      </c>
      <c r="J438" s="9">
        <v>0</v>
      </c>
      <c r="K438" s="9">
        <v>0</v>
      </c>
      <c r="L438" s="9">
        <v>1</v>
      </c>
      <c r="M438" s="9">
        <v>0</v>
      </c>
      <c r="N438" s="9">
        <v>0</v>
      </c>
      <c r="O438" s="17">
        <v>0</v>
      </c>
      <c r="P438" s="9">
        <v>0</v>
      </c>
      <c r="Q438" s="9">
        <v>0</v>
      </c>
      <c r="S438">
        <f t="shared" si="63"/>
        <v>0</v>
      </c>
      <c r="T438">
        <f t="shared" si="64"/>
        <v>1</v>
      </c>
      <c r="U438">
        <f t="shared" si="65"/>
        <v>0</v>
      </c>
      <c r="W438" t="str">
        <f t="shared" si="62"/>
        <v/>
      </c>
      <c r="Y438" s="4">
        <v>0</v>
      </c>
    </row>
    <row r="439" spans="1:25" ht="16" hidden="1" x14ac:dyDescent="0.2">
      <c r="A439" t="s">
        <v>307</v>
      </c>
      <c r="B439" s="18">
        <v>13</v>
      </c>
      <c r="C439" s="18" t="str">
        <f t="shared" si="68"/>
        <v>MW1.13</v>
      </c>
      <c r="D439" s="160">
        <v>1</v>
      </c>
      <c r="E439" s="2"/>
      <c r="F439" s="2" t="s">
        <v>228</v>
      </c>
      <c r="G439" s="2">
        <f>INDEX([1]CAPS!$A:$A,MATCH(F:F,[1]CAPS!$H:$H,0))</f>
        <v>7993</v>
      </c>
      <c r="H439" s="2" t="s">
        <v>233</v>
      </c>
      <c r="I439" s="104" t="s">
        <v>238</v>
      </c>
      <c r="J439" s="9">
        <v>0</v>
      </c>
      <c r="K439" s="9">
        <v>4</v>
      </c>
      <c r="L439" s="9">
        <v>0</v>
      </c>
      <c r="M439" s="9" t="s">
        <v>276</v>
      </c>
      <c r="N439" s="9">
        <v>0</v>
      </c>
      <c r="O439" s="17" t="s">
        <v>276</v>
      </c>
      <c r="P439" s="17" t="s">
        <v>276</v>
      </c>
      <c r="Q439" s="9" t="s">
        <v>276</v>
      </c>
      <c r="S439">
        <f>SUM(J439:K439)</f>
        <v>4</v>
      </c>
      <c r="T439" t="e">
        <f t="shared" si="64"/>
        <v>#VALUE!</v>
      </c>
      <c r="U439" t="e">
        <f t="shared" si="65"/>
        <v>#VALUE!</v>
      </c>
      <c r="W439">
        <f t="shared" si="62"/>
        <v>1</v>
      </c>
      <c r="Y439" s="4">
        <v>0</v>
      </c>
    </row>
    <row r="440" spans="1:25" ht="16" hidden="1" x14ac:dyDescent="0.2">
      <c r="A440" t="s">
        <v>307</v>
      </c>
      <c r="B440" s="18">
        <v>13</v>
      </c>
      <c r="C440" s="18" t="str">
        <f t="shared" si="68"/>
        <v>MW1.13</v>
      </c>
      <c r="D440" s="160">
        <v>1</v>
      </c>
      <c r="E440" s="2"/>
      <c r="F440" s="2" t="s">
        <v>169</v>
      </c>
      <c r="G440" s="2">
        <f>INDEX([1]CAPS!$A:$A,MATCH(F:F,[1]CAPS!$H:$H,0))</f>
        <v>1400</v>
      </c>
      <c r="H440" s="2" t="s">
        <v>276</v>
      </c>
      <c r="I440" s="104" t="s">
        <v>240</v>
      </c>
      <c r="J440" s="9">
        <v>0</v>
      </c>
      <c r="K440" s="9">
        <v>0</v>
      </c>
      <c r="L440" s="9">
        <v>0</v>
      </c>
      <c r="M440" s="9" t="s">
        <v>276</v>
      </c>
      <c r="N440" s="9">
        <v>0</v>
      </c>
      <c r="O440" s="17">
        <v>1</v>
      </c>
      <c r="P440" s="9">
        <v>0</v>
      </c>
      <c r="Q440" s="9">
        <v>0</v>
      </c>
      <c r="S440">
        <f t="shared" si="63"/>
        <v>1</v>
      </c>
      <c r="T440" t="e">
        <f t="shared" si="64"/>
        <v>#VALUE!</v>
      </c>
      <c r="U440" t="e">
        <f t="shared" si="65"/>
        <v>#VALUE!</v>
      </c>
      <c r="W440">
        <f t="shared" si="62"/>
        <v>1</v>
      </c>
      <c r="Y440" s="4">
        <v>0</v>
      </c>
    </row>
    <row r="441" spans="1:25" ht="16" hidden="1" x14ac:dyDescent="0.2">
      <c r="A441" t="s">
        <v>307</v>
      </c>
      <c r="B441" s="18">
        <v>13</v>
      </c>
      <c r="C441" s="18" t="str">
        <f t="shared" si="68"/>
        <v>MW1.13</v>
      </c>
      <c r="D441" s="160">
        <v>1</v>
      </c>
      <c r="E441" s="2"/>
      <c r="F441" s="2" t="s">
        <v>127</v>
      </c>
      <c r="G441" s="2">
        <f>INDEX([1]CAPS!$A:$A,MATCH(F:F,[1]CAPS!$H:$H,0))</f>
        <v>10605</v>
      </c>
      <c r="H441" s="2" t="s">
        <v>233</v>
      </c>
      <c r="I441" s="104" t="s">
        <v>238</v>
      </c>
      <c r="J441" s="9">
        <v>0</v>
      </c>
      <c r="K441" s="9">
        <v>2</v>
      </c>
      <c r="L441" s="9">
        <v>0</v>
      </c>
      <c r="M441" s="9" t="s">
        <v>276</v>
      </c>
      <c r="N441" s="9">
        <v>0</v>
      </c>
      <c r="O441" s="17" t="s">
        <v>276</v>
      </c>
      <c r="P441" s="17" t="s">
        <v>276</v>
      </c>
      <c r="Q441" s="9" t="s">
        <v>276</v>
      </c>
      <c r="S441">
        <f>SUM(J441:K441)</f>
        <v>2</v>
      </c>
      <c r="T441" t="e">
        <f t="shared" si="64"/>
        <v>#VALUE!</v>
      </c>
      <c r="U441" t="e">
        <f t="shared" si="65"/>
        <v>#VALUE!</v>
      </c>
      <c r="W441">
        <f t="shared" si="62"/>
        <v>1</v>
      </c>
      <c r="Y441" s="4">
        <v>0</v>
      </c>
    </row>
    <row r="442" spans="1:25" ht="16" hidden="1" x14ac:dyDescent="0.2">
      <c r="A442" t="s">
        <v>307</v>
      </c>
      <c r="B442" s="18">
        <v>13</v>
      </c>
      <c r="C442" s="18" t="str">
        <f t="shared" si="68"/>
        <v>MW1.13</v>
      </c>
      <c r="D442" s="160">
        <v>1</v>
      </c>
      <c r="E442" s="2"/>
      <c r="F442" s="2" t="s">
        <v>139</v>
      </c>
      <c r="G442" s="2">
        <f>INDEX([1]CAPS!$A:$A,MATCH(F:F,[1]CAPS!$H:$H,0))</f>
        <v>6325</v>
      </c>
      <c r="H442" s="2" t="s">
        <v>234</v>
      </c>
      <c r="I442" s="104" t="s">
        <v>238</v>
      </c>
      <c r="J442" s="9">
        <v>0</v>
      </c>
      <c r="K442" s="9">
        <v>2</v>
      </c>
      <c r="L442" s="9">
        <v>0</v>
      </c>
      <c r="M442" s="9">
        <v>0</v>
      </c>
      <c r="N442" s="9">
        <v>0</v>
      </c>
      <c r="O442" s="17">
        <v>0</v>
      </c>
      <c r="P442" s="9">
        <v>0</v>
      </c>
      <c r="Q442" s="9">
        <v>0</v>
      </c>
      <c r="S442">
        <f t="shared" si="63"/>
        <v>2</v>
      </c>
      <c r="T442">
        <f t="shared" si="64"/>
        <v>1</v>
      </c>
      <c r="U442">
        <f t="shared" si="65"/>
        <v>0</v>
      </c>
      <c r="W442">
        <f t="shared" si="62"/>
        <v>1</v>
      </c>
      <c r="Y442" s="4">
        <v>0</v>
      </c>
    </row>
    <row r="443" spans="1:25" ht="16" hidden="1" x14ac:dyDescent="0.2">
      <c r="A443" t="s">
        <v>307</v>
      </c>
      <c r="B443" s="18">
        <v>13</v>
      </c>
      <c r="C443" s="18" t="str">
        <f t="shared" si="68"/>
        <v>MW1.13</v>
      </c>
      <c r="D443" s="160">
        <v>1</v>
      </c>
      <c r="E443" s="2"/>
      <c r="F443" s="2" t="s">
        <v>131</v>
      </c>
      <c r="G443" s="2">
        <f>INDEX([1]CAPS!$A:$A,MATCH(F:F,[1]CAPS!$H:$H,0))</f>
        <v>2557</v>
      </c>
      <c r="H443" s="2" t="s">
        <v>233</v>
      </c>
      <c r="I443" s="104" t="s">
        <v>240</v>
      </c>
      <c r="J443" s="9">
        <v>0</v>
      </c>
      <c r="K443" s="9">
        <v>4</v>
      </c>
      <c r="L443" s="9">
        <v>0</v>
      </c>
      <c r="M443" s="9" t="s">
        <v>276</v>
      </c>
      <c r="N443" s="9">
        <v>0</v>
      </c>
      <c r="O443" s="17">
        <v>0</v>
      </c>
      <c r="P443" s="9">
        <v>0</v>
      </c>
      <c r="Q443" s="9">
        <v>0</v>
      </c>
      <c r="S443">
        <f t="shared" si="63"/>
        <v>4</v>
      </c>
      <c r="T443" t="e">
        <f t="shared" si="64"/>
        <v>#VALUE!</v>
      </c>
      <c r="U443" t="e">
        <f t="shared" si="65"/>
        <v>#VALUE!</v>
      </c>
      <c r="W443">
        <f t="shared" si="62"/>
        <v>1</v>
      </c>
      <c r="Y443" s="4">
        <v>0</v>
      </c>
    </row>
    <row r="444" spans="1:25" ht="16" hidden="1" x14ac:dyDescent="0.2">
      <c r="A444" t="s">
        <v>307</v>
      </c>
      <c r="B444" s="18">
        <v>13</v>
      </c>
      <c r="C444" s="18" t="str">
        <f t="shared" si="68"/>
        <v>MW1.13</v>
      </c>
      <c r="D444" s="160">
        <v>1</v>
      </c>
      <c r="E444" s="2"/>
      <c r="F444" s="2" t="s">
        <v>159</v>
      </c>
      <c r="G444" s="2">
        <f>INDEX([1]CAPS!$A:$A,MATCH(F:F,[1]CAPS!$H:$H,0))</f>
        <v>7138</v>
      </c>
      <c r="H444" s="2" t="s">
        <v>233</v>
      </c>
      <c r="I444" s="104" t="s">
        <v>240</v>
      </c>
      <c r="J444" s="9">
        <v>0</v>
      </c>
      <c r="K444" s="9">
        <v>2</v>
      </c>
      <c r="L444" s="9">
        <v>0</v>
      </c>
      <c r="M444" s="9" t="s">
        <v>276</v>
      </c>
      <c r="N444" s="9">
        <v>0</v>
      </c>
      <c r="O444" s="17" t="s">
        <v>276</v>
      </c>
      <c r="P444" s="17" t="s">
        <v>276</v>
      </c>
      <c r="Q444" s="9" t="s">
        <v>276</v>
      </c>
      <c r="S444">
        <f t="shared" ref="S444:S445" si="70">SUM(J444:K444)</f>
        <v>2</v>
      </c>
      <c r="T444" t="e">
        <f t="shared" si="64"/>
        <v>#VALUE!</v>
      </c>
      <c r="U444" t="e">
        <f t="shared" si="65"/>
        <v>#VALUE!</v>
      </c>
      <c r="W444">
        <f t="shared" si="62"/>
        <v>1</v>
      </c>
      <c r="Y444" s="4">
        <v>0</v>
      </c>
    </row>
    <row r="445" spans="1:25" ht="16" hidden="1" x14ac:dyDescent="0.2">
      <c r="A445" t="s">
        <v>307</v>
      </c>
      <c r="B445" s="18">
        <v>14</v>
      </c>
      <c r="C445" s="18" t="str">
        <f t="shared" si="68"/>
        <v>MW1.14</v>
      </c>
      <c r="D445" s="160">
        <v>1</v>
      </c>
      <c r="E445" s="2"/>
      <c r="F445" s="2" t="s">
        <v>143</v>
      </c>
      <c r="G445" s="2">
        <f>INDEX([1]CAPS!$A:$A,MATCH(F:F,[1]CAPS!$H:$H,0))</f>
        <v>3507</v>
      </c>
      <c r="H445" s="2" t="s">
        <v>270</v>
      </c>
      <c r="I445" s="104" t="s">
        <v>240</v>
      </c>
      <c r="J445" s="9">
        <v>0</v>
      </c>
      <c r="K445" s="426">
        <v>1</v>
      </c>
      <c r="L445" s="9">
        <v>0</v>
      </c>
      <c r="M445" s="9" t="s">
        <v>276</v>
      </c>
      <c r="N445" s="426">
        <v>1</v>
      </c>
      <c r="O445" s="17" t="s">
        <v>276</v>
      </c>
      <c r="P445" s="17" t="s">
        <v>276</v>
      </c>
      <c r="Q445" s="9" t="s">
        <v>276</v>
      </c>
      <c r="R445" s="248" t="s">
        <v>1091</v>
      </c>
      <c r="S445">
        <f t="shared" si="70"/>
        <v>1</v>
      </c>
      <c r="T445" t="e">
        <f t="shared" si="64"/>
        <v>#VALUE!</v>
      </c>
      <c r="U445" t="e">
        <f t="shared" si="65"/>
        <v>#VALUE!</v>
      </c>
      <c r="W445">
        <f t="shared" si="62"/>
        <v>1</v>
      </c>
      <c r="Y445" s="4">
        <v>0</v>
      </c>
    </row>
    <row r="446" spans="1:25" ht="32" hidden="1" x14ac:dyDescent="0.2">
      <c r="A446" t="s">
        <v>307</v>
      </c>
      <c r="B446" s="18">
        <v>14</v>
      </c>
      <c r="C446" s="18" t="str">
        <f t="shared" si="68"/>
        <v>MW1.14</v>
      </c>
      <c r="D446" s="160">
        <v>1</v>
      </c>
      <c r="E446" s="2"/>
      <c r="F446" s="2" t="s">
        <v>229</v>
      </c>
      <c r="G446" s="2">
        <f>INDEX([1]CAPS!$A:$A,MATCH(F:F,[1]CAPS!$H:$H,0))</f>
        <v>3997</v>
      </c>
      <c r="H446" s="2" t="s">
        <v>236</v>
      </c>
      <c r="I446" s="104" t="s">
        <v>239</v>
      </c>
      <c r="J446" s="9">
        <v>0</v>
      </c>
      <c r="K446" s="9">
        <v>3</v>
      </c>
      <c r="L446" s="9">
        <v>4</v>
      </c>
      <c r="M446" s="9">
        <v>0</v>
      </c>
      <c r="N446" s="9">
        <v>0</v>
      </c>
      <c r="O446" s="17">
        <v>160</v>
      </c>
      <c r="P446" s="9">
        <v>0</v>
      </c>
      <c r="Q446" s="9">
        <v>0</v>
      </c>
      <c r="S446">
        <f t="shared" si="63"/>
        <v>163</v>
      </c>
      <c r="T446">
        <f t="shared" si="64"/>
        <v>1</v>
      </c>
      <c r="U446">
        <f t="shared" si="65"/>
        <v>22.857142857142858</v>
      </c>
      <c r="W446">
        <f t="shared" si="62"/>
        <v>1</v>
      </c>
      <c r="Y446" s="4">
        <v>0</v>
      </c>
    </row>
    <row r="447" spans="1:25" ht="16" hidden="1" x14ac:dyDescent="0.2">
      <c r="A447" t="s">
        <v>307</v>
      </c>
      <c r="B447" s="18">
        <v>14</v>
      </c>
      <c r="C447" s="18" t="str">
        <f t="shared" si="68"/>
        <v>MW1.14</v>
      </c>
      <c r="D447" s="160">
        <v>1</v>
      </c>
      <c r="E447" s="2"/>
      <c r="F447" s="2" t="s">
        <v>132</v>
      </c>
      <c r="G447" s="2">
        <f>INDEX([1]CAPS!$A:$A,MATCH(F:F,[1]CAPS!$H:$H,0))</f>
        <v>2469</v>
      </c>
      <c r="H447" s="2" t="s">
        <v>233</v>
      </c>
      <c r="I447" s="104" t="s">
        <v>238</v>
      </c>
      <c r="J447" s="9">
        <v>0</v>
      </c>
      <c r="K447" s="9">
        <v>7</v>
      </c>
      <c r="L447" s="9">
        <v>0</v>
      </c>
      <c r="M447" s="9">
        <v>0</v>
      </c>
      <c r="N447" s="9">
        <v>0</v>
      </c>
      <c r="O447" s="17">
        <v>0</v>
      </c>
      <c r="P447" s="9">
        <v>0</v>
      </c>
      <c r="Q447" s="9">
        <v>0</v>
      </c>
      <c r="S447">
        <f t="shared" si="63"/>
        <v>7</v>
      </c>
      <c r="T447">
        <f t="shared" si="64"/>
        <v>1</v>
      </c>
      <c r="U447">
        <f t="shared" si="65"/>
        <v>0</v>
      </c>
      <c r="W447">
        <f t="shared" si="62"/>
        <v>1</v>
      </c>
      <c r="Y447" s="4">
        <v>0</v>
      </c>
    </row>
    <row r="448" spans="1:25" ht="32" hidden="1" x14ac:dyDescent="0.2">
      <c r="A448" t="s">
        <v>307</v>
      </c>
      <c r="B448" s="18">
        <v>14</v>
      </c>
      <c r="C448" s="18" t="str">
        <f t="shared" si="68"/>
        <v>MW1.14</v>
      </c>
      <c r="D448" s="160">
        <v>1</v>
      </c>
      <c r="E448" s="2"/>
      <c r="F448" s="2" t="s">
        <v>141</v>
      </c>
      <c r="G448" s="2">
        <f>INDEX([1]CAPS!$A:$A,MATCH(F:F,[1]CAPS!$H:$H,0))</f>
        <v>2445</v>
      </c>
      <c r="H448" s="2" t="s">
        <v>234</v>
      </c>
      <c r="I448" s="104" t="s">
        <v>238</v>
      </c>
      <c r="J448" s="9">
        <v>0</v>
      </c>
      <c r="K448" s="9">
        <v>6</v>
      </c>
      <c r="L448" s="9">
        <v>0</v>
      </c>
      <c r="M448" s="9">
        <v>0</v>
      </c>
      <c r="N448" s="9">
        <v>0</v>
      </c>
      <c r="O448" s="17">
        <v>0</v>
      </c>
      <c r="P448" s="9">
        <v>0</v>
      </c>
      <c r="Q448" s="9">
        <v>0</v>
      </c>
      <c r="S448">
        <f t="shared" si="63"/>
        <v>6</v>
      </c>
      <c r="T448">
        <f t="shared" si="64"/>
        <v>1</v>
      </c>
      <c r="U448">
        <f t="shared" si="65"/>
        <v>0</v>
      </c>
      <c r="W448">
        <f t="shared" si="62"/>
        <v>1</v>
      </c>
      <c r="Y448" s="4">
        <v>0</v>
      </c>
    </row>
    <row r="449" spans="1:25" ht="32" hidden="1" x14ac:dyDescent="0.2">
      <c r="A449" t="s">
        <v>307</v>
      </c>
      <c r="B449" s="18">
        <v>14</v>
      </c>
      <c r="C449" s="18" t="str">
        <f t="shared" si="68"/>
        <v>MW1.14</v>
      </c>
      <c r="D449" s="160">
        <v>1</v>
      </c>
      <c r="E449" s="2"/>
      <c r="F449" s="2" t="s">
        <v>157</v>
      </c>
      <c r="G449" s="2">
        <f>INDEX([1]CAPS!$A:$A,MATCH(F:F,[1]CAPS!$H:$H,0))</f>
        <v>2654</v>
      </c>
      <c r="H449" s="2" t="s">
        <v>237</v>
      </c>
      <c r="I449" s="104" t="s">
        <v>239</v>
      </c>
      <c r="J449" s="9">
        <v>0</v>
      </c>
      <c r="K449" s="9">
        <v>0</v>
      </c>
      <c r="L449" s="9">
        <v>1</v>
      </c>
      <c r="M449" s="9">
        <v>0</v>
      </c>
      <c r="N449" s="9">
        <v>0</v>
      </c>
      <c r="O449" s="17">
        <v>3</v>
      </c>
      <c r="P449" s="9">
        <v>0</v>
      </c>
      <c r="Q449" s="9">
        <v>0</v>
      </c>
      <c r="S449">
        <f t="shared" si="63"/>
        <v>3</v>
      </c>
      <c r="T449">
        <f t="shared" si="64"/>
        <v>1</v>
      </c>
      <c r="U449">
        <f t="shared" si="65"/>
        <v>3</v>
      </c>
      <c r="W449">
        <f t="shared" si="62"/>
        <v>1</v>
      </c>
      <c r="Y449" s="4">
        <v>0</v>
      </c>
    </row>
    <row r="450" spans="1:25" ht="16" hidden="1" x14ac:dyDescent="0.2">
      <c r="A450" t="s">
        <v>307</v>
      </c>
      <c r="B450" s="18">
        <v>14</v>
      </c>
      <c r="C450" s="18" t="str">
        <f t="shared" si="68"/>
        <v>MW1.14</v>
      </c>
      <c r="D450" s="160">
        <v>1</v>
      </c>
      <c r="E450" s="2"/>
      <c r="F450" s="2" t="s">
        <v>139</v>
      </c>
      <c r="G450" s="2">
        <f>INDEX([1]CAPS!$A:$A,MATCH(F:F,[1]CAPS!$H:$H,0))</f>
        <v>6325</v>
      </c>
      <c r="H450" s="2" t="s">
        <v>234</v>
      </c>
      <c r="I450" s="104" t="s">
        <v>238</v>
      </c>
      <c r="J450" s="9">
        <v>0</v>
      </c>
      <c r="K450" s="9">
        <v>2</v>
      </c>
      <c r="L450" s="9">
        <v>0</v>
      </c>
      <c r="M450" s="9">
        <v>0</v>
      </c>
      <c r="N450" s="9">
        <v>0</v>
      </c>
      <c r="O450" s="17">
        <v>0</v>
      </c>
      <c r="P450" s="9">
        <v>0</v>
      </c>
      <c r="Q450" s="9">
        <v>0</v>
      </c>
      <c r="S450">
        <f t="shared" si="63"/>
        <v>2</v>
      </c>
      <c r="T450">
        <f t="shared" si="64"/>
        <v>1</v>
      </c>
      <c r="U450">
        <f t="shared" si="65"/>
        <v>0</v>
      </c>
      <c r="W450">
        <f t="shared" si="62"/>
        <v>1</v>
      </c>
      <c r="Y450" s="4">
        <v>0</v>
      </c>
    </row>
    <row r="451" spans="1:25" ht="16" hidden="1" x14ac:dyDescent="0.2">
      <c r="A451" t="s">
        <v>307</v>
      </c>
      <c r="B451" s="18">
        <v>14</v>
      </c>
      <c r="C451" s="18" t="str">
        <f t="shared" si="68"/>
        <v>MW1.14</v>
      </c>
      <c r="D451" s="160">
        <v>1</v>
      </c>
      <c r="E451" s="2"/>
      <c r="F451" s="2" t="s">
        <v>129</v>
      </c>
      <c r="G451" s="2">
        <f>INDEX([1]CAPS!$A:$A,MATCH(F:F,[1]CAPS!$H:$H,0))</f>
        <v>5532</v>
      </c>
      <c r="H451" s="2" t="s">
        <v>233</v>
      </c>
      <c r="I451" s="104" t="s">
        <v>238</v>
      </c>
      <c r="J451" s="9">
        <v>0</v>
      </c>
      <c r="K451" s="9">
        <v>10</v>
      </c>
      <c r="L451" s="9">
        <v>0</v>
      </c>
      <c r="M451" s="9" t="s">
        <v>276</v>
      </c>
      <c r="N451" s="9">
        <v>0</v>
      </c>
      <c r="O451" s="17" t="s">
        <v>276</v>
      </c>
      <c r="P451" s="17" t="s">
        <v>276</v>
      </c>
      <c r="Q451" s="9" t="s">
        <v>276</v>
      </c>
      <c r="S451">
        <f t="shared" ref="S451:S452" si="71">SUM(J451:K451)</f>
        <v>10</v>
      </c>
      <c r="T451" t="e">
        <f t="shared" si="64"/>
        <v>#VALUE!</v>
      </c>
      <c r="U451" t="e">
        <f t="shared" si="65"/>
        <v>#VALUE!</v>
      </c>
      <c r="W451">
        <f t="shared" ref="W451:W514" si="72">IF(S451&gt;0,1,"")</f>
        <v>1</v>
      </c>
      <c r="Y451" s="4">
        <v>0</v>
      </c>
    </row>
    <row r="452" spans="1:25" ht="16" hidden="1" x14ac:dyDescent="0.2">
      <c r="A452" t="s">
        <v>307</v>
      </c>
      <c r="B452" s="18">
        <v>14</v>
      </c>
      <c r="C452" s="18" t="str">
        <f t="shared" si="68"/>
        <v>MW1.14</v>
      </c>
      <c r="D452" s="160">
        <v>1</v>
      </c>
      <c r="E452" s="2"/>
      <c r="F452" s="2" t="s">
        <v>127</v>
      </c>
      <c r="G452" s="2">
        <f>INDEX([1]CAPS!$A:$A,MATCH(F:F,[1]CAPS!$H:$H,0))</f>
        <v>10605</v>
      </c>
      <c r="H452" s="2" t="s">
        <v>233</v>
      </c>
      <c r="I452" s="104" t="s">
        <v>238</v>
      </c>
      <c r="J452" s="9">
        <v>0</v>
      </c>
      <c r="K452" s="9">
        <v>4</v>
      </c>
      <c r="L452" s="9">
        <v>0</v>
      </c>
      <c r="M452" s="9" t="s">
        <v>276</v>
      </c>
      <c r="N452" s="9">
        <v>0</v>
      </c>
      <c r="O452" s="17" t="s">
        <v>276</v>
      </c>
      <c r="P452" s="17" t="s">
        <v>276</v>
      </c>
      <c r="Q452" s="9" t="s">
        <v>276</v>
      </c>
      <c r="S452">
        <f t="shared" si="71"/>
        <v>4</v>
      </c>
      <c r="T452" t="e">
        <f t="shared" ref="T452:T515" si="73">(K452+L452)/(K452++L452+M452)</f>
        <v>#VALUE!</v>
      </c>
      <c r="U452" t="e">
        <f t="shared" ref="U452:U515" si="74">(O452+P452)/(K452+L452+M452)</f>
        <v>#VALUE!</v>
      </c>
      <c r="W452">
        <f t="shared" si="72"/>
        <v>1</v>
      </c>
      <c r="Y452" s="4">
        <v>0</v>
      </c>
    </row>
    <row r="453" spans="1:25" ht="16" hidden="1" x14ac:dyDescent="0.2">
      <c r="A453" t="s">
        <v>307</v>
      </c>
      <c r="B453" s="18">
        <v>14</v>
      </c>
      <c r="C453" s="18" t="str">
        <f t="shared" si="68"/>
        <v>MW1.14</v>
      </c>
      <c r="D453" s="160">
        <v>1</v>
      </c>
      <c r="E453" s="2"/>
      <c r="F453" s="2" t="s">
        <v>131</v>
      </c>
      <c r="G453" s="2">
        <f>INDEX([1]CAPS!$A:$A,MATCH(F:F,[1]CAPS!$H:$H,0))</f>
        <v>2557</v>
      </c>
      <c r="H453" s="2" t="s">
        <v>233</v>
      </c>
      <c r="I453" s="104" t="s">
        <v>240</v>
      </c>
      <c r="J453" s="9">
        <v>0</v>
      </c>
      <c r="K453" s="9">
        <v>7</v>
      </c>
      <c r="L453" s="9">
        <v>0</v>
      </c>
      <c r="M453" s="9" t="s">
        <v>276</v>
      </c>
      <c r="N453" s="9">
        <v>0</v>
      </c>
      <c r="O453" s="17">
        <v>0</v>
      </c>
      <c r="P453" s="9">
        <v>0</v>
      </c>
      <c r="Q453" s="9">
        <v>0</v>
      </c>
      <c r="S453">
        <f t="shared" ref="S453:S515" si="75">SUM(J453:K453)+O453</f>
        <v>7</v>
      </c>
      <c r="T453" t="e">
        <f t="shared" si="73"/>
        <v>#VALUE!</v>
      </c>
      <c r="U453" t="e">
        <f t="shared" si="74"/>
        <v>#VALUE!</v>
      </c>
      <c r="W453">
        <f t="shared" si="72"/>
        <v>1</v>
      </c>
      <c r="Y453" s="4">
        <v>0</v>
      </c>
    </row>
    <row r="454" spans="1:25" ht="16" hidden="1" x14ac:dyDescent="0.2">
      <c r="A454" t="s">
        <v>307</v>
      </c>
      <c r="B454" s="18">
        <v>14</v>
      </c>
      <c r="C454" s="18" t="str">
        <f t="shared" si="68"/>
        <v>MW1.14</v>
      </c>
      <c r="D454" s="160">
        <v>1</v>
      </c>
      <c r="E454" s="2"/>
      <c r="F454" s="2" t="s">
        <v>159</v>
      </c>
      <c r="G454" s="2">
        <f>INDEX([1]CAPS!$A:$A,MATCH(F:F,[1]CAPS!$H:$H,0))</f>
        <v>7138</v>
      </c>
      <c r="H454" s="2" t="s">
        <v>233</v>
      </c>
      <c r="I454" s="104" t="s">
        <v>240</v>
      </c>
      <c r="J454" s="9">
        <v>0</v>
      </c>
      <c r="K454" s="9">
        <v>3</v>
      </c>
      <c r="L454" s="9">
        <v>0</v>
      </c>
      <c r="M454" s="9" t="s">
        <v>276</v>
      </c>
      <c r="N454" s="9">
        <v>0</v>
      </c>
      <c r="O454" s="17" t="s">
        <v>276</v>
      </c>
      <c r="P454" s="17" t="s">
        <v>276</v>
      </c>
      <c r="Q454" s="9" t="s">
        <v>276</v>
      </c>
      <c r="S454">
        <f>SUM(J454:K454)</f>
        <v>3</v>
      </c>
      <c r="T454" t="e">
        <f t="shared" si="73"/>
        <v>#VALUE!</v>
      </c>
      <c r="U454" t="e">
        <f t="shared" si="74"/>
        <v>#VALUE!</v>
      </c>
      <c r="W454">
        <f t="shared" si="72"/>
        <v>1</v>
      </c>
      <c r="Y454" s="4">
        <v>0</v>
      </c>
    </row>
    <row r="455" spans="1:25" ht="16" hidden="1" x14ac:dyDescent="0.2">
      <c r="A455" t="s">
        <v>307</v>
      </c>
      <c r="B455" s="18">
        <v>15</v>
      </c>
      <c r="C455" s="18" t="str">
        <f t="shared" si="68"/>
        <v>MW1.15</v>
      </c>
      <c r="D455" s="160">
        <v>1</v>
      </c>
      <c r="E455" s="2"/>
      <c r="F455" s="2" t="s">
        <v>132</v>
      </c>
      <c r="G455" s="2">
        <f>INDEX([1]CAPS!$A:$A,MATCH(F:F,[1]CAPS!$H:$H,0))</f>
        <v>2469</v>
      </c>
      <c r="H455" s="2" t="s">
        <v>233</v>
      </c>
      <c r="I455" s="104" t="s">
        <v>238</v>
      </c>
      <c r="J455" s="9">
        <v>0</v>
      </c>
      <c r="K455" s="9">
        <v>3</v>
      </c>
      <c r="L455" s="9">
        <v>0</v>
      </c>
      <c r="M455" s="9">
        <v>0</v>
      </c>
      <c r="N455" s="9">
        <v>0</v>
      </c>
      <c r="O455" s="17">
        <v>0</v>
      </c>
      <c r="P455" s="9">
        <v>0</v>
      </c>
      <c r="Q455" s="9">
        <v>0</v>
      </c>
      <c r="S455">
        <f t="shared" si="75"/>
        <v>3</v>
      </c>
      <c r="T455">
        <f t="shared" si="73"/>
        <v>1</v>
      </c>
      <c r="U455">
        <f t="shared" si="74"/>
        <v>0</v>
      </c>
      <c r="W455">
        <f t="shared" si="72"/>
        <v>1</v>
      </c>
      <c r="Y455" s="4">
        <v>0</v>
      </c>
    </row>
    <row r="456" spans="1:25" ht="32" hidden="1" x14ac:dyDescent="0.2">
      <c r="A456" t="s">
        <v>307</v>
      </c>
      <c r="B456" s="18">
        <v>15</v>
      </c>
      <c r="C456" s="18" t="str">
        <f t="shared" si="68"/>
        <v>MW1.15</v>
      </c>
      <c r="D456" s="160">
        <v>1</v>
      </c>
      <c r="E456" s="2"/>
      <c r="F456" s="2" t="s">
        <v>229</v>
      </c>
      <c r="G456" s="2">
        <f>INDEX([1]CAPS!$A:$A,MATCH(F:F,[1]CAPS!$H:$H,0))</f>
        <v>3997</v>
      </c>
      <c r="H456" s="2" t="s">
        <v>236</v>
      </c>
      <c r="I456" s="104" t="s">
        <v>239</v>
      </c>
      <c r="J456" s="9">
        <v>0</v>
      </c>
      <c r="K456" s="9">
        <v>9</v>
      </c>
      <c r="L456" s="9">
        <v>0</v>
      </c>
      <c r="M456" s="9">
        <v>0</v>
      </c>
      <c r="N456" s="9">
        <v>0</v>
      </c>
      <c r="O456" s="17">
        <v>180</v>
      </c>
      <c r="P456" s="9">
        <v>0</v>
      </c>
      <c r="Q456" s="9">
        <v>0</v>
      </c>
      <c r="S456">
        <f t="shared" si="75"/>
        <v>189</v>
      </c>
      <c r="T456">
        <f t="shared" si="73"/>
        <v>1</v>
      </c>
      <c r="U456">
        <f t="shared" si="74"/>
        <v>20</v>
      </c>
      <c r="W456">
        <f t="shared" si="72"/>
        <v>1</v>
      </c>
      <c r="Y456" s="4">
        <v>0</v>
      </c>
    </row>
    <row r="457" spans="1:25" ht="16" hidden="1" x14ac:dyDescent="0.2">
      <c r="A457" t="s">
        <v>307</v>
      </c>
      <c r="B457" s="18">
        <v>15</v>
      </c>
      <c r="C457" s="18" t="str">
        <f t="shared" si="68"/>
        <v>MW1.15</v>
      </c>
      <c r="D457" s="160">
        <v>1</v>
      </c>
      <c r="E457" s="2"/>
      <c r="F457" s="2" t="s">
        <v>139</v>
      </c>
      <c r="G457" s="2">
        <f>INDEX([1]CAPS!$A:$A,MATCH(F:F,[1]CAPS!$H:$H,0))</f>
        <v>6325</v>
      </c>
      <c r="H457" s="2" t="s">
        <v>234</v>
      </c>
      <c r="I457" s="104" t="s">
        <v>238</v>
      </c>
      <c r="J457" s="9">
        <v>0</v>
      </c>
      <c r="K457" s="9">
        <v>5</v>
      </c>
      <c r="L457" s="9">
        <v>0</v>
      </c>
      <c r="M457" s="9">
        <v>0</v>
      </c>
      <c r="N457" s="9">
        <v>0</v>
      </c>
      <c r="O457" s="17">
        <v>0</v>
      </c>
      <c r="P457" s="9">
        <v>0</v>
      </c>
      <c r="Q457" s="9">
        <v>0</v>
      </c>
      <c r="S457">
        <f t="shared" si="75"/>
        <v>5</v>
      </c>
      <c r="T457">
        <f t="shared" si="73"/>
        <v>1</v>
      </c>
      <c r="U457">
        <f t="shared" si="74"/>
        <v>0</v>
      </c>
      <c r="W457">
        <f t="shared" si="72"/>
        <v>1</v>
      </c>
      <c r="Y457" s="4">
        <v>0</v>
      </c>
    </row>
    <row r="458" spans="1:25" ht="32" hidden="1" x14ac:dyDescent="0.2">
      <c r="A458" t="s">
        <v>307</v>
      </c>
      <c r="B458" s="18">
        <v>15</v>
      </c>
      <c r="C458" s="18" t="str">
        <f t="shared" si="68"/>
        <v>MW1.15</v>
      </c>
      <c r="D458" s="160">
        <v>1</v>
      </c>
      <c r="E458" s="2"/>
      <c r="F458" s="2" t="s">
        <v>135</v>
      </c>
      <c r="G458" s="2">
        <f>INDEX([1]CAPS!$A:$A,MATCH(F:F,[1]CAPS!$H:$H,0))</f>
        <v>7766</v>
      </c>
      <c r="H458" s="2" t="s">
        <v>236</v>
      </c>
      <c r="I458" s="104" t="s">
        <v>242</v>
      </c>
      <c r="J458" s="9">
        <v>0</v>
      </c>
      <c r="K458" s="9">
        <v>1</v>
      </c>
      <c r="L458" s="9">
        <v>0</v>
      </c>
      <c r="M458" s="9">
        <v>0</v>
      </c>
      <c r="N458" s="9">
        <v>0</v>
      </c>
      <c r="O458" s="17">
        <v>0</v>
      </c>
      <c r="P458" s="9">
        <v>0</v>
      </c>
      <c r="Q458" s="9">
        <v>0</v>
      </c>
      <c r="S458">
        <f t="shared" si="75"/>
        <v>1</v>
      </c>
      <c r="T458">
        <f t="shared" si="73"/>
        <v>1</v>
      </c>
      <c r="U458">
        <f t="shared" si="74"/>
        <v>0</v>
      </c>
      <c r="W458">
        <f t="shared" si="72"/>
        <v>1</v>
      </c>
      <c r="Y458" s="4">
        <v>0</v>
      </c>
    </row>
    <row r="459" spans="1:25" ht="16" hidden="1" x14ac:dyDescent="0.2">
      <c r="A459" t="s">
        <v>307</v>
      </c>
      <c r="B459" s="18">
        <v>15</v>
      </c>
      <c r="C459" s="18" t="str">
        <f t="shared" si="68"/>
        <v>MW1.15</v>
      </c>
      <c r="D459" s="160">
        <v>1</v>
      </c>
      <c r="E459" s="2"/>
      <c r="F459" s="2" t="s">
        <v>129</v>
      </c>
      <c r="G459" s="2">
        <f>INDEX([1]CAPS!$A:$A,MATCH(F:F,[1]CAPS!$H:$H,0))</f>
        <v>5532</v>
      </c>
      <c r="H459" s="2" t="s">
        <v>233</v>
      </c>
      <c r="I459" s="104" t="s">
        <v>238</v>
      </c>
      <c r="J459" s="9">
        <v>0</v>
      </c>
      <c r="K459" s="9">
        <v>20</v>
      </c>
      <c r="L459" s="9">
        <v>0</v>
      </c>
      <c r="M459" s="9" t="s">
        <v>276</v>
      </c>
      <c r="N459" s="9">
        <v>0</v>
      </c>
      <c r="O459" s="17" t="s">
        <v>276</v>
      </c>
      <c r="P459" s="17" t="s">
        <v>276</v>
      </c>
      <c r="Q459" s="9" t="s">
        <v>276</v>
      </c>
      <c r="S459">
        <f>SUM(J459:K459)</f>
        <v>20</v>
      </c>
      <c r="T459" t="e">
        <f t="shared" si="73"/>
        <v>#VALUE!</v>
      </c>
      <c r="U459" t="e">
        <f t="shared" si="74"/>
        <v>#VALUE!</v>
      </c>
      <c r="W459">
        <f t="shared" si="72"/>
        <v>1</v>
      </c>
      <c r="Y459" s="4">
        <v>0</v>
      </c>
    </row>
    <row r="460" spans="1:25" ht="32" hidden="1" x14ac:dyDescent="0.2">
      <c r="A460" t="s">
        <v>307</v>
      </c>
      <c r="B460" s="18">
        <v>15</v>
      </c>
      <c r="C460" s="18" t="str">
        <f t="shared" si="68"/>
        <v>MW1.15</v>
      </c>
      <c r="D460" s="160">
        <v>1</v>
      </c>
      <c r="E460" s="2"/>
      <c r="F460" s="2" t="s">
        <v>157</v>
      </c>
      <c r="G460" s="2">
        <f>INDEX([1]CAPS!$A:$A,MATCH(F:F,[1]CAPS!$H:$H,0))</f>
        <v>2654</v>
      </c>
      <c r="H460" s="2" t="s">
        <v>237</v>
      </c>
      <c r="I460" s="104" t="s">
        <v>239</v>
      </c>
      <c r="J460" s="9">
        <v>0</v>
      </c>
      <c r="K460" s="9">
        <v>0</v>
      </c>
      <c r="L460" s="9">
        <v>0</v>
      </c>
      <c r="M460" s="9">
        <v>0</v>
      </c>
      <c r="N460" s="9">
        <v>0</v>
      </c>
      <c r="O460" s="17">
        <v>4</v>
      </c>
      <c r="P460" s="9">
        <v>0</v>
      </c>
      <c r="Q460" s="9">
        <v>0</v>
      </c>
      <c r="S460">
        <f t="shared" si="75"/>
        <v>4</v>
      </c>
      <c r="T460" t="e">
        <f t="shared" si="73"/>
        <v>#DIV/0!</v>
      </c>
      <c r="U460" t="e">
        <f t="shared" si="74"/>
        <v>#DIV/0!</v>
      </c>
      <c r="W460">
        <f t="shared" si="72"/>
        <v>1</v>
      </c>
      <c r="Y460" s="4">
        <v>0</v>
      </c>
    </row>
    <row r="461" spans="1:25" ht="16" hidden="1" x14ac:dyDescent="0.2">
      <c r="A461" t="s">
        <v>307</v>
      </c>
      <c r="B461" s="18">
        <v>15</v>
      </c>
      <c r="C461" s="18" t="str">
        <f t="shared" si="68"/>
        <v>MW1.15</v>
      </c>
      <c r="D461" s="160">
        <v>1</v>
      </c>
      <c r="E461" s="2"/>
      <c r="F461" s="2" t="s">
        <v>131</v>
      </c>
      <c r="G461" s="2">
        <f>INDEX([1]CAPS!$A:$A,MATCH(F:F,[1]CAPS!$H:$H,0))</f>
        <v>2557</v>
      </c>
      <c r="H461" s="2" t="s">
        <v>233</v>
      </c>
      <c r="I461" s="104" t="s">
        <v>240</v>
      </c>
      <c r="J461" s="9">
        <v>0</v>
      </c>
      <c r="K461" s="9">
        <v>6</v>
      </c>
      <c r="L461" s="9">
        <v>0</v>
      </c>
      <c r="M461" s="9" t="s">
        <v>276</v>
      </c>
      <c r="N461" s="9">
        <v>0</v>
      </c>
      <c r="O461" s="17">
        <v>0</v>
      </c>
      <c r="P461" s="9">
        <v>0</v>
      </c>
      <c r="Q461" s="9">
        <v>0</v>
      </c>
      <c r="S461">
        <f t="shared" si="75"/>
        <v>6</v>
      </c>
      <c r="T461" t="e">
        <f t="shared" si="73"/>
        <v>#VALUE!</v>
      </c>
      <c r="U461" t="e">
        <f t="shared" si="74"/>
        <v>#VALUE!</v>
      </c>
      <c r="W461">
        <f t="shared" si="72"/>
        <v>1</v>
      </c>
      <c r="Y461" s="4">
        <v>0</v>
      </c>
    </row>
    <row r="462" spans="1:25" ht="32" hidden="1" x14ac:dyDescent="0.2">
      <c r="A462" t="s">
        <v>307</v>
      </c>
      <c r="B462" s="18">
        <v>15</v>
      </c>
      <c r="C462" s="18" t="str">
        <f t="shared" si="68"/>
        <v>MW1.15</v>
      </c>
      <c r="D462" s="160">
        <v>1</v>
      </c>
      <c r="E462" s="2"/>
      <c r="F462" s="2" t="s">
        <v>141</v>
      </c>
      <c r="G462" s="2">
        <f>INDEX([1]CAPS!$A:$A,MATCH(F:F,[1]CAPS!$H:$H,0))</f>
        <v>2445</v>
      </c>
      <c r="H462" s="2" t="s">
        <v>234</v>
      </c>
      <c r="I462" s="104" t="s">
        <v>238</v>
      </c>
      <c r="J462" s="9">
        <v>0</v>
      </c>
      <c r="K462" s="9">
        <v>1</v>
      </c>
      <c r="L462" s="9">
        <v>0</v>
      </c>
      <c r="M462" s="9">
        <v>0</v>
      </c>
      <c r="N462" s="9">
        <v>0</v>
      </c>
      <c r="O462" s="17">
        <v>0</v>
      </c>
      <c r="P462" s="9">
        <v>0</v>
      </c>
      <c r="Q462" s="9">
        <v>0</v>
      </c>
      <c r="S462">
        <f t="shared" si="75"/>
        <v>1</v>
      </c>
      <c r="T462">
        <f t="shared" si="73"/>
        <v>1</v>
      </c>
      <c r="U462">
        <f t="shared" si="74"/>
        <v>0</v>
      </c>
      <c r="W462">
        <f t="shared" si="72"/>
        <v>1</v>
      </c>
      <c r="Y462" s="4">
        <v>0</v>
      </c>
    </row>
    <row r="463" spans="1:25" ht="16" hidden="1" x14ac:dyDescent="0.2">
      <c r="A463" t="s">
        <v>307</v>
      </c>
      <c r="B463" s="18">
        <v>15</v>
      </c>
      <c r="C463" s="18" t="str">
        <f t="shared" si="68"/>
        <v>MW1.15</v>
      </c>
      <c r="D463" s="160">
        <v>1</v>
      </c>
      <c r="E463" s="2"/>
      <c r="F463" s="2" t="s">
        <v>162</v>
      </c>
      <c r="G463" s="2">
        <f>INDEX([1]CAPS!$A:$A,MATCH(F:F,[1]CAPS!$H:$H,0))</f>
        <v>6324</v>
      </c>
      <c r="H463" s="2" t="s">
        <v>234</v>
      </c>
      <c r="I463" s="104" t="s">
        <v>238</v>
      </c>
      <c r="J463" s="9">
        <v>0</v>
      </c>
      <c r="K463" s="9">
        <v>6</v>
      </c>
      <c r="L463" s="9">
        <v>0</v>
      </c>
      <c r="M463" s="9">
        <v>0</v>
      </c>
      <c r="N463" s="9">
        <v>0</v>
      </c>
      <c r="O463" s="17">
        <v>0</v>
      </c>
      <c r="P463" s="9">
        <v>0</v>
      </c>
      <c r="Q463" s="9">
        <v>0</v>
      </c>
      <c r="S463">
        <f t="shared" si="75"/>
        <v>6</v>
      </c>
      <c r="T463">
        <f t="shared" si="73"/>
        <v>1</v>
      </c>
      <c r="U463">
        <f t="shared" si="74"/>
        <v>0</v>
      </c>
      <c r="W463">
        <f t="shared" si="72"/>
        <v>1</v>
      </c>
      <c r="Y463" s="4">
        <v>0</v>
      </c>
    </row>
    <row r="464" spans="1:25" ht="16" hidden="1" x14ac:dyDescent="0.2">
      <c r="A464" t="s">
        <v>307</v>
      </c>
      <c r="B464" s="18">
        <v>15</v>
      </c>
      <c r="C464" s="18" t="str">
        <f t="shared" si="68"/>
        <v>MW1.15</v>
      </c>
      <c r="D464" s="160">
        <v>1</v>
      </c>
      <c r="E464" s="2"/>
      <c r="F464" s="2" t="s">
        <v>159</v>
      </c>
      <c r="G464" s="2">
        <f>INDEX([1]CAPS!$A:$A,MATCH(F:F,[1]CAPS!$H:$H,0))</f>
        <v>7138</v>
      </c>
      <c r="H464" s="2" t="s">
        <v>233</v>
      </c>
      <c r="I464" s="104" t="s">
        <v>240</v>
      </c>
      <c r="J464" s="9">
        <v>0</v>
      </c>
      <c r="K464" s="9">
        <v>2</v>
      </c>
      <c r="L464" s="9">
        <v>0</v>
      </c>
      <c r="M464" s="9" t="s">
        <v>276</v>
      </c>
      <c r="N464" s="9">
        <v>0</v>
      </c>
      <c r="O464" s="17" t="s">
        <v>276</v>
      </c>
      <c r="P464" s="17" t="s">
        <v>276</v>
      </c>
      <c r="Q464" s="9" t="s">
        <v>276</v>
      </c>
      <c r="S464">
        <f t="shared" ref="S464:S466" si="76">SUM(J464:K464)</f>
        <v>2</v>
      </c>
      <c r="T464" t="e">
        <f t="shared" si="73"/>
        <v>#VALUE!</v>
      </c>
      <c r="U464" t="e">
        <f t="shared" si="74"/>
        <v>#VALUE!</v>
      </c>
      <c r="W464">
        <f t="shared" si="72"/>
        <v>1</v>
      </c>
      <c r="Y464" s="4">
        <v>0</v>
      </c>
    </row>
    <row r="465" spans="1:25" ht="16" hidden="1" x14ac:dyDescent="0.2">
      <c r="A465" t="s">
        <v>307</v>
      </c>
      <c r="B465" s="18">
        <v>15</v>
      </c>
      <c r="C465" s="18" t="str">
        <f t="shared" si="68"/>
        <v>MW1.15</v>
      </c>
      <c r="D465" s="160">
        <v>1</v>
      </c>
      <c r="E465" s="2"/>
      <c r="F465" s="2" t="s">
        <v>228</v>
      </c>
      <c r="G465" s="2">
        <f>INDEX([1]CAPS!$A:$A,MATCH(F:F,[1]CAPS!$H:$H,0))</f>
        <v>7993</v>
      </c>
      <c r="H465" s="2" t="s">
        <v>233</v>
      </c>
      <c r="I465" s="104" t="s">
        <v>238</v>
      </c>
      <c r="J465" s="9">
        <v>0</v>
      </c>
      <c r="K465" s="9">
        <v>2</v>
      </c>
      <c r="L465" s="9">
        <v>0</v>
      </c>
      <c r="M465" s="9" t="s">
        <v>276</v>
      </c>
      <c r="N465" s="9">
        <v>0</v>
      </c>
      <c r="O465" s="17" t="s">
        <v>276</v>
      </c>
      <c r="P465" s="17" t="s">
        <v>276</v>
      </c>
      <c r="Q465" s="9" t="s">
        <v>276</v>
      </c>
      <c r="S465">
        <f t="shared" si="76"/>
        <v>2</v>
      </c>
      <c r="T465" t="e">
        <f t="shared" si="73"/>
        <v>#VALUE!</v>
      </c>
      <c r="U465" t="e">
        <f t="shared" si="74"/>
        <v>#VALUE!</v>
      </c>
      <c r="W465">
        <f t="shared" si="72"/>
        <v>1</v>
      </c>
      <c r="Y465" s="4">
        <v>0</v>
      </c>
    </row>
    <row r="466" spans="1:25" ht="16" hidden="1" x14ac:dyDescent="0.2">
      <c r="A466" t="s">
        <v>307</v>
      </c>
      <c r="B466" s="18">
        <v>15</v>
      </c>
      <c r="C466" s="18" t="str">
        <f t="shared" si="68"/>
        <v>MW1.15</v>
      </c>
      <c r="D466" s="160">
        <v>1</v>
      </c>
      <c r="E466" s="2"/>
      <c r="F466" s="2" t="s">
        <v>127</v>
      </c>
      <c r="G466" s="2">
        <f>INDEX([1]CAPS!$A:$A,MATCH(F:F,[1]CAPS!$H:$H,0))</f>
        <v>10605</v>
      </c>
      <c r="H466" s="2" t="s">
        <v>233</v>
      </c>
      <c r="I466" s="104" t="s">
        <v>238</v>
      </c>
      <c r="J466" s="9">
        <v>0</v>
      </c>
      <c r="K466" s="9">
        <v>1</v>
      </c>
      <c r="L466" s="9">
        <v>0</v>
      </c>
      <c r="M466" s="9" t="s">
        <v>276</v>
      </c>
      <c r="N466" s="9">
        <v>0</v>
      </c>
      <c r="O466" s="17" t="s">
        <v>276</v>
      </c>
      <c r="P466" s="17" t="s">
        <v>276</v>
      </c>
      <c r="Q466" s="9" t="s">
        <v>276</v>
      </c>
      <c r="S466">
        <f t="shared" si="76"/>
        <v>1</v>
      </c>
      <c r="T466" t="e">
        <f t="shared" si="73"/>
        <v>#VALUE!</v>
      </c>
      <c r="U466" t="e">
        <f t="shared" si="74"/>
        <v>#VALUE!</v>
      </c>
      <c r="W466">
        <f t="shared" si="72"/>
        <v>1</v>
      </c>
      <c r="Y466" s="4">
        <v>0</v>
      </c>
    </row>
    <row r="467" spans="1:25" ht="16" hidden="1" x14ac:dyDescent="0.2">
      <c r="A467" t="s">
        <v>307</v>
      </c>
      <c r="B467" s="18">
        <v>16</v>
      </c>
      <c r="C467" s="18" t="str">
        <f t="shared" si="68"/>
        <v>MW1.16</v>
      </c>
      <c r="D467" s="160">
        <v>1</v>
      </c>
      <c r="E467" s="2"/>
      <c r="F467" s="2" t="s">
        <v>132</v>
      </c>
      <c r="G467" s="2">
        <f>INDEX([1]CAPS!$A:$A,MATCH(F:F,[1]CAPS!$H:$H,0))</f>
        <v>2469</v>
      </c>
      <c r="H467" s="2" t="s">
        <v>233</v>
      </c>
      <c r="I467" s="104" t="s">
        <v>238</v>
      </c>
      <c r="J467" s="9">
        <v>0</v>
      </c>
      <c r="K467" s="9">
        <v>1</v>
      </c>
      <c r="L467" s="9">
        <v>0</v>
      </c>
      <c r="M467" s="9">
        <v>0</v>
      </c>
      <c r="N467" s="9">
        <v>0</v>
      </c>
      <c r="O467" s="17">
        <v>0</v>
      </c>
      <c r="P467" s="9">
        <v>0</v>
      </c>
      <c r="Q467" s="9">
        <v>0</v>
      </c>
      <c r="S467">
        <f t="shared" si="75"/>
        <v>1</v>
      </c>
      <c r="T467">
        <f t="shared" si="73"/>
        <v>1</v>
      </c>
      <c r="U467">
        <f t="shared" si="74"/>
        <v>0</v>
      </c>
      <c r="W467">
        <f t="shared" si="72"/>
        <v>1</v>
      </c>
      <c r="Y467" s="4">
        <v>0</v>
      </c>
    </row>
    <row r="468" spans="1:25" ht="32" hidden="1" x14ac:dyDescent="0.2">
      <c r="A468" t="s">
        <v>307</v>
      </c>
      <c r="B468" s="18">
        <v>16</v>
      </c>
      <c r="C468" s="18" t="str">
        <f t="shared" si="68"/>
        <v>MW1.16</v>
      </c>
      <c r="D468" s="160">
        <v>1</v>
      </c>
      <c r="E468" s="2"/>
      <c r="F468" s="2" t="s">
        <v>229</v>
      </c>
      <c r="G468" s="2">
        <f>INDEX([1]CAPS!$A:$A,MATCH(F:F,[1]CAPS!$H:$H,0))</f>
        <v>3997</v>
      </c>
      <c r="H468" s="2" t="s">
        <v>236</v>
      </c>
      <c r="I468" s="104" t="s">
        <v>239</v>
      </c>
      <c r="J468" s="9">
        <v>0</v>
      </c>
      <c r="K468" s="9">
        <v>5</v>
      </c>
      <c r="L468" s="9">
        <v>0</v>
      </c>
      <c r="M468" s="9">
        <v>0</v>
      </c>
      <c r="N468" s="9">
        <v>0</v>
      </c>
      <c r="O468" s="17">
        <v>90</v>
      </c>
      <c r="P468" s="9">
        <v>0</v>
      </c>
      <c r="Q468" s="9">
        <v>0</v>
      </c>
      <c r="S468">
        <f t="shared" si="75"/>
        <v>95</v>
      </c>
      <c r="T468">
        <f t="shared" si="73"/>
        <v>1</v>
      </c>
      <c r="U468">
        <f t="shared" si="74"/>
        <v>18</v>
      </c>
      <c r="W468">
        <f t="shared" si="72"/>
        <v>1</v>
      </c>
      <c r="Y468" s="4">
        <v>0</v>
      </c>
    </row>
    <row r="469" spans="1:25" ht="32" hidden="1" x14ac:dyDescent="0.2">
      <c r="A469" t="s">
        <v>307</v>
      </c>
      <c r="B469" s="18">
        <v>16</v>
      </c>
      <c r="C469" s="18" t="str">
        <f t="shared" si="68"/>
        <v>MW1.16</v>
      </c>
      <c r="D469" s="160">
        <v>1</v>
      </c>
      <c r="E469" s="2"/>
      <c r="F469" s="2" t="s">
        <v>135</v>
      </c>
      <c r="G469" s="2">
        <f>INDEX([1]CAPS!$A:$A,MATCH(F:F,[1]CAPS!$H:$H,0))</f>
        <v>7766</v>
      </c>
      <c r="H469" s="2" t="s">
        <v>236</v>
      </c>
      <c r="I469" s="104" t="s">
        <v>242</v>
      </c>
      <c r="J469" s="9">
        <v>0</v>
      </c>
      <c r="K469" s="9">
        <v>3</v>
      </c>
      <c r="L469" s="9">
        <v>0</v>
      </c>
      <c r="M469" s="9">
        <v>0</v>
      </c>
      <c r="N469" s="9">
        <v>0</v>
      </c>
      <c r="O469" s="17">
        <v>0</v>
      </c>
      <c r="P469" s="9">
        <v>0</v>
      </c>
      <c r="Q469" s="9">
        <v>0</v>
      </c>
      <c r="S469">
        <f t="shared" si="75"/>
        <v>3</v>
      </c>
      <c r="T469">
        <f t="shared" si="73"/>
        <v>1</v>
      </c>
      <c r="U469">
        <f t="shared" si="74"/>
        <v>0</v>
      </c>
      <c r="W469">
        <f t="shared" si="72"/>
        <v>1</v>
      </c>
      <c r="Y469" s="4">
        <v>0</v>
      </c>
    </row>
    <row r="470" spans="1:25" ht="16" hidden="1" x14ac:dyDescent="0.2">
      <c r="A470" t="s">
        <v>307</v>
      </c>
      <c r="B470" s="18">
        <v>16</v>
      </c>
      <c r="C470" s="18" t="str">
        <f t="shared" si="68"/>
        <v>MW1.16</v>
      </c>
      <c r="D470" s="160">
        <v>1</v>
      </c>
      <c r="E470" s="2"/>
      <c r="F470" s="2" t="s">
        <v>129</v>
      </c>
      <c r="G470" s="2">
        <f>INDEX([1]CAPS!$A:$A,MATCH(F:F,[1]CAPS!$H:$H,0))</f>
        <v>5532</v>
      </c>
      <c r="H470" s="2" t="s">
        <v>233</v>
      </c>
      <c r="I470" s="104" t="s">
        <v>238</v>
      </c>
      <c r="J470" s="9">
        <v>0</v>
      </c>
      <c r="K470" s="9">
        <v>20</v>
      </c>
      <c r="L470" s="9">
        <v>0</v>
      </c>
      <c r="M470" s="9" t="s">
        <v>276</v>
      </c>
      <c r="N470" s="9">
        <v>0</v>
      </c>
      <c r="O470" s="17" t="s">
        <v>276</v>
      </c>
      <c r="P470" s="17" t="s">
        <v>276</v>
      </c>
      <c r="Q470" s="9" t="s">
        <v>276</v>
      </c>
      <c r="S470">
        <f t="shared" ref="S470:S472" si="77">SUM(J470:K470)</f>
        <v>20</v>
      </c>
      <c r="T470" t="e">
        <f t="shared" si="73"/>
        <v>#VALUE!</v>
      </c>
      <c r="U470" t="e">
        <f t="shared" si="74"/>
        <v>#VALUE!</v>
      </c>
      <c r="W470">
        <f t="shared" si="72"/>
        <v>1</v>
      </c>
      <c r="Y470" s="4">
        <v>0</v>
      </c>
    </row>
    <row r="471" spans="1:25" ht="16" hidden="1" x14ac:dyDescent="0.2">
      <c r="A471" t="s">
        <v>307</v>
      </c>
      <c r="B471" s="18">
        <v>16</v>
      </c>
      <c r="C471" s="18" t="str">
        <f t="shared" si="68"/>
        <v>MW1.16</v>
      </c>
      <c r="D471" s="160">
        <v>1</v>
      </c>
      <c r="E471" s="2"/>
      <c r="F471" s="2" t="s">
        <v>136</v>
      </c>
      <c r="G471" s="2">
        <f>INDEX([1]CAPS!$A:$A,MATCH(F:F,[1]CAPS!$H:$H,0))</f>
        <v>2499</v>
      </c>
      <c r="H471" s="2" t="s">
        <v>234</v>
      </c>
      <c r="I471" s="104" t="s">
        <v>238</v>
      </c>
      <c r="J471" s="9">
        <v>0</v>
      </c>
      <c r="K471" s="9">
        <v>8</v>
      </c>
      <c r="L471" s="9">
        <v>0</v>
      </c>
      <c r="M471" s="9" t="s">
        <v>276</v>
      </c>
      <c r="N471" s="9">
        <v>0</v>
      </c>
      <c r="O471" s="17" t="s">
        <v>276</v>
      </c>
      <c r="P471" s="17" t="s">
        <v>276</v>
      </c>
      <c r="Q471" s="9" t="s">
        <v>276</v>
      </c>
      <c r="S471">
        <f t="shared" si="77"/>
        <v>8</v>
      </c>
      <c r="T471" t="e">
        <f t="shared" si="73"/>
        <v>#VALUE!</v>
      </c>
      <c r="U471" t="e">
        <f t="shared" si="74"/>
        <v>#VALUE!</v>
      </c>
      <c r="W471">
        <f t="shared" si="72"/>
        <v>1</v>
      </c>
      <c r="Y471" s="4">
        <v>0</v>
      </c>
    </row>
    <row r="472" spans="1:25" ht="16" hidden="1" x14ac:dyDescent="0.2">
      <c r="A472" t="s">
        <v>307</v>
      </c>
      <c r="B472" s="18">
        <v>16</v>
      </c>
      <c r="C472" s="18" t="str">
        <f t="shared" si="68"/>
        <v>MW1.16</v>
      </c>
      <c r="D472" s="160">
        <v>1</v>
      </c>
      <c r="E472" s="2"/>
      <c r="F472" s="2" t="s">
        <v>127</v>
      </c>
      <c r="G472" s="2">
        <f>INDEX([1]CAPS!$A:$A,MATCH(F:F,[1]CAPS!$H:$H,0))</f>
        <v>10605</v>
      </c>
      <c r="H472" s="2" t="s">
        <v>233</v>
      </c>
      <c r="I472" s="104" t="s">
        <v>238</v>
      </c>
      <c r="J472" s="9">
        <v>0</v>
      </c>
      <c r="K472" s="9">
        <v>1</v>
      </c>
      <c r="L472" s="9">
        <v>0</v>
      </c>
      <c r="M472" s="9" t="s">
        <v>276</v>
      </c>
      <c r="N472" s="9">
        <v>0</v>
      </c>
      <c r="O472" s="17" t="s">
        <v>276</v>
      </c>
      <c r="P472" s="17" t="s">
        <v>276</v>
      </c>
      <c r="Q472" s="9" t="s">
        <v>276</v>
      </c>
      <c r="S472">
        <f t="shared" si="77"/>
        <v>1</v>
      </c>
      <c r="T472" t="e">
        <f t="shared" si="73"/>
        <v>#VALUE!</v>
      </c>
      <c r="U472" t="e">
        <f t="shared" si="74"/>
        <v>#VALUE!</v>
      </c>
      <c r="W472">
        <f t="shared" si="72"/>
        <v>1</v>
      </c>
      <c r="Y472" s="4">
        <v>0</v>
      </c>
    </row>
    <row r="473" spans="1:25" ht="16" hidden="1" x14ac:dyDescent="0.2">
      <c r="A473" t="s">
        <v>307</v>
      </c>
      <c r="B473" s="18">
        <v>16</v>
      </c>
      <c r="C473" s="18" t="str">
        <f t="shared" si="68"/>
        <v>MW1.16</v>
      </c>
      <c r="D473" s="160">
        <v>1</v>
      </c>
      <c r="E473" s="2"/>
      <c r="F473" s="2" t="s">
        <v>131</v>
      </c>
      <c r="G473" s="2">
        <f>INDEX([1]CAPS!$A:$A,MATCH(F:F,[1]CAPS!$H:$H,0))</f>
        <v>2557</v>
      </c>
      <c r="H473" s="2" t="s">
        <v>233</v>
      </c>
      <c r="I473" s="104" t="s">
        <v>240</v>
      </c>
      <c r="J473" s="9">
        <v>0</v>
      </c>
      <c r="K473" s="9">
        <v>18</v>
      </c>
      <c r="L473" s="9">
        <v>0</v>
      </c>
      <c r="M473" s="9" t="s">
        <v>276</v>
      </c>
      <c r="N473" s="9">
        <v>0</v>
      </c>
      <c r="O473" s="17">
        <v>0</v>
      </c>
      <c r="P473" s="9">
        <v>0</v>
      </c>
      <c r="Q473" s="9">
        <v>0</v>
      </c>
      <c r="S473">
        <f t="shared" si="75"/>
        <v>18</v>
      </c>
      <c r="T473" t="e">
        <f t="shared" si="73"/>
        <v>#VALUE!</v>
      </c>
      <c r="U473" t="e">
        <f t="shared" si="74"/>
        <v>#VALUE!</v>
      </c>
      <c r="W473">
        <f t="shared" si="72"/>
        <v>1</v>
      </c>
      <c r="Y473" s="4">
        <v>0</v>
      </c>
    </row>
    <row r="474" spans="1:25" ht="16" hidden="1" x14ac:dyDescent="0.2">
      <c r="A474" t="s">
        <v>307</v>
      </c>
      <c r="B474" s="18">
        <v>16</v>
      </c>
      <c r="C474" s="18" t="str">
        <f t="shared" si="68"/>
        <v>MW1.16</v>
      </c>
      <c r="D474" s="160">
        <v>1</v>
      </c>
      <c r="E474" s="2"/>
      <c r="F474" s="2" t="s">
        <v>162</v>
      </c>
      <c r="G474" s="2">
        <f>INDEX([1]CAPS!$A:$A,MATCH(F:F,[1]CAPS!$H:$H,0))</f>
        <v>6324</v>
      </c>
      <c r="H474" s="2" t="s">
        <v>234</v>
      </c>
      <c r="I474" s="104" t="s">
        <v>238</v>
      </c>
      <c r="J474" s="9">
        <v>0</v>
      </c>
      <c r="K474" s="9">
        <v>4</v>
      </c>
      <c r="L474" s="9">
        <v>0</v>
      </c>
      <c r="M474" s="9">
        <v>0</v>
      </c>
      <c r="N474" s="9">
        <v>0</v>
      </c>
      <c r="O474" s="17">
        <v>0</v>
      </c>
      <c r="P474" s="9">
        <v>0</v>
      </c>
      <c r="Q474" s="9">
        <v>0</v>
      </c>
      <c r="S474">
        <f t="shared" si="75"/>
        <v>4</v>
      </c>
      <c r="T474">
        <f t="shared" si="73"/>
        <v>1</v>
      </c>
      <c r="U474">
        <f t="shared" si="74"/>
        <v>0</v>
      </c>
      <c r="W474">
        <f t="shared" si="72"/>
        <v>1</v>
      </c>
      <c r="Y474" s="4">
        <v>0</v>
      </c>
    </row>
    <row r="475" spans="1:25" ht="16" hidden="1" x14ac:dyDescent="0.2">
      <c r="A475" t="s">
        <v>307</v>
      </c>
      <c r="B475" s="18">
        <v>16</v>
      </c>
      <c r="C475" s="18" t="str">
        <f t="shared" si="68"/>
        <v>MW1.16</v>
      </c>
      <c r="D475" s="160">
        <v>1</v>
      </c>
      <c r="E475" s="2"/>
      <c r="F475" s="2" t="s">
        <v>159</v>
      </c>
      <c r="G475" s="2">
        <f>INDEX([1]CAPS!$A:$A,MATCH(F:F,[1]CAPS!$H:$H,0))</f>
        <v>7138</v>
      </c>
      <c r="H475" s="2" t="s">
        <v>233</v>
      </c>
      <c r="I475" s="104" t="s">
        <v>240</v>
      </c>
      <c r="J475" s="9">
        <v>0</v>
      </c>
      <c r="K475" s="9">
        <v>7</v>
      </c>
      <c r="L475" s="9">
        <v>0</v>
      </c>
      <c r="M475" s="9" t="s">
        <v>276</v>
      </c>
      <c r="N475" s="9">
        <v>0</v>
      </c>
      <c r="O475" s="17" t="s">
        <v>276</v>
      </c>
      <c r="P475" s="17" t="s">
        <v>276</v>
      </c>
      <c r="Q475" s="9" t="s">
        <v>276</v>
      </c>
      <c r="S475">
        <f t="shared" ref="S475:S476" si="78">SUM(J475:K475)</f>
        <v>7</v>
      </c>
      <c r="T475" t="e">
        <f t="shared" si="73"/>
        <v>#VALUE!</v>
      </c>
      <c r="U475" t="e">
        <f t="shared" si="74"/>
        <v>#VALUE!</v>
      </c>
      <c r="W475">
        <f t="shared" si="72"/>
        <v>1</v>
      </c>
      <c r="Y475" s="4">
        <v>0</v>
      </c>
    </row>
    <row r="476" spans="1:25" ht="16" hidden="1" x14ac:dyDescent="0.2">
      <c r="A476" t="s">
        <v>307</v>
      </c>
      <c r="B476" s="18">
        <v>16</v>
      </c>
      <c r="C476" s="18" t="str">
        <f t="shared" si="68"/>
        <v>MW1.16</v>
      </c>
      <c r="D476" s="160">
        <v>1</v>
      </c>
      <c r="E476" s="2"/>
      <c r="F476" s="2" t="s">
        <v>228</v>
      </c>
      <c r="G476" s="2">
        <f>INDEX([1]CAPS!$A:$A,MATCH(F:F,[1]CAPS!$H:$H,0))</f>
        <v>7993</v>
      </c>
      <c r="H476" s="2" t="s">
        <v>233</v>
      </c>
      <c r="I476" s="104" t="s">
        <v>238</v>
      </c>
      <c r="J476" s="9">
        <v>0</v>
      </c>
      <c r="K476" s="9">
        <v>2</v>
      </c>
      <c r="L476" s="9">
        <v>0</v>
      </c>
      <c r="M476" s="9" t="s">
        <v>276</v>
      </c>
      <c r="N476" s="9">
        <v>0</v>
      </c>
      <c r="O476" s="17" t="s">
        <v>276</v>
      </c>
      <c r="P476" s="17" t="s">
        <v>276</v>
      </c>
      <c r="Q476" s="9" t="s">
        <v>276</v>
      </c>
      <c r="S476">
        <f t="shared" si="78"/>
        <v>2</v>
      </c>
      <c r="T476" t="e">
        <f t="shared" si="73"/>
        <v>#VALUE!</v>
      </c>
      <c r="U476" t="e">
        <f t="shared" si="74"/>
        <v>#VALUE!</v>
      </c>
      <c r="W476">
        <f t="shared" si="72"/>
        <v>1</v>
      </c>
      <c r="Y476" s="4">
        <v>0</v>
      </c>
    </row>
    <row r="477" spans="1:25" ht="16" hidden="1" x14ac:dyDescent="0.2">
      <c r="A477" t="s">
        <v>307</v>
      </c>
      <c r="B477" s="18">
        <v>17</v>
      </c>
      <c r="C477" s="18" t="str">
        <f t="shared" si="68"/>
        <v>MW1.17</v>
      </c>
      <c r="D477" s="160">
        <v>1</v>
      </c>
      <c r="E477" s="2"/>
      <c r="F477" s="2" t="s">
        <v>132</v>
      </c>
      <c r="G477" s="2">
        <f>INDEX([1]CAPS!$A:$A,MATCH(F:F,[1]CAPS!$H:$H,0))</f>
        <v>2469</v>
      </c>
      <c r="H477" s="2" t="s">
        <v>233</v>
      </c>
      <c r="I477" s="104" t="s">
        <v>238</v>
      </c>
      <c r="J477" s="9">
        <v>0</v>
      </c>
      <c r="K477" s="9">
        <v>7</v>
      </c>
      <c r="L477" s="9">
        <v>0</v>
      </c>
      <c r="M477" s="9">
        <v>0</v>
      </c>
      <c r="N477" s="9">
        <v>0</v>
      </c>
      <c r="O477" s="17">
        <v>0</v>
      </c>
      <c r="P477" s="9">
        <v>0</v>
      </c>
      <c r="Q477" s="9">
        <v>0</v>
      </c>
      <c r="S477">
        <f t="shared" si="75"/>
        <v>7</v>
      </c>
      <c r="T477">
        <f t="shared" si="73"/>
        <v>1</v>
      </c>
      <c r="U477">
        <f t="shared" si="74"/>
        <v>0</v>
      </c>
      <c r="W477">
        <f t="shared" si="72"/>
        <v>1</v>
      </c>
      <c r="Y477" s="4">
        <v>0</v>
      </c>
    </row>
    <row r="478" spans="1:25" ht="32" hidden="1" x14ac:dyDescent="0.2">
      <c r="A478" t="s">
        <v>307</v>
      </c>
      <c r="B478" s="18">
        <v>17</v>
      </c>
      <c r="C478" s="18" t="str">
        <f t="shared" si="68"/>
        <v>MW1.17</v>
      </c>
      <c r="D478" s="160">
        <v>1</v>
      </c>
      <c r="E478" s="2"/>
      <c r="F478" s="2" t="s">
        <v>141</v>
      </c>
      <c r="G478" s="2">
        <f>INDEX([1]CAPS!$A:$A,MATCH(F:F,[1]CAPS!$H:$H,0))</f>
        <v>2445</v>
      </c>
      <c r="H478" s="2" t="s">
        <v>234</v>
      </c>
      <c r="I478" s="104" t="s">
        <v>238</v>
      </c>
      <c r="J478" s="9">
        <v>0</v>
      </c>
      <c r="K478" s="9">
        <v>2</v>
      </c>
      <c r="L478" s="9">
        <v>0</v>
      </c>
      <c r="M478" s="9">
        <v>0</v>
      </c>
      <c r="N478" s="9">
        <v>0</v>
      </c>
      <c r="O478" s="17">
        <v>0</v>
      </c>
      <c r="P478" s="9">
        <v>0</v>
      </c>
      <c r="Q478" s="9">
        <v>0</v>
      </c>
      <c r="S478">
        <f t="shared" si="75"/>
        <v>2</v>
      </c>
      <c r="T478">
        <f t="shared" si="73"/>
        <v>1</v>
      </c>
      <c r="U478">
        <f t="shared" si="74"/>
        <v>0</v>
      </c>
      <c r="W478">
        <f t="shared" si="72"/>
        <v>1</v>
      </c>
      <c r="Y478" s="4">
        <v>0</v>
      </c>
    </row>
    <row r="479" spans="1:25" ht="16" hidden="1" x14ac:dyDescent="0.2">
      <c r="A479" t="s">
        <v>307</v>
      </c>
      <c r="B479" s="18">
        <v>17</v>
      </c>
      <c r="C479" s="18" t="str">
        <f t="shared" si="68"/>
        <v>MW1.17</v>
      </c>
      <c r="D479" s="160">
        <v>1</v>
      </c>
      <c r="E479" s="2"/>
      <c r="F479" s="2" t="s">
        <v>139</v>
      </c>
      <c r="G479" s="2">
        <f>INDEX([1]CAPS!$A:$A,MATCH(F:F,[1]CAPS!$H:$H,0))</f>
        <v>6325</v>
      </c>
      <c r="H479" s="2" t="s">
        <v>234</v>
      </c>
      <c r="I479" s="104" t="s">
        <v>238</v>
      </c>
      <c r="J479" s="9">
        <v>0</v>
      </c>
      <c r="K479" s="9">
        <v>3</v>
      </c>
      <c r="L479" s="9">
        <v>0</v>
      </c>
      <c r="M479" s="9">
        <v>0</v>
      </c>
      <c r="N479" s="9">
        <v>0</v>
      </c>
      <c r="O479" s="17">
        <v>0</v>
      </c>
      <c r="P479" s="9">
        <v>0</v>
      </c>
      <c r="Q479" s="9">
        <v>0</v>
      </c>
      <c r="S479">
        <f t="shared" si="75"/>
        <v>3</v>
      </c>
      <c r="T479">
        <f t="shared" si="73"/>
        <v>1</v>
      </c>
      <c r="U479">
        <f t="shared" si="74"/>
        <v>0</v>
      </c>
      <c r="W479">
        <f t="shared" si="72"/>
        <v>1</v>
      </c>
      <c r="Y479" s="4">
        <v>0</v>
      </c>
    </row>
    <row r="480" spans="1:25" ht="32" hidden="1" x14ac:dyDescent="0.2">
      <c r="A480" t="s">
        <v>307</v>
      </c>
      <c r="B480" s="18">
        <v>17</v>
      </c>
      <c r="C480" s="18" t="str">
        <f t="shared" si="68"/>
        <v>MW1.17</v>
      </c>
      <c r="D480" s="160">
        <v>1</v>
      </c>
      <c r="E480" s="2"/>
      <c r="F480" s="2" t="s">
        <v>229</v>
      </c>
      <c r="G480" s="2">
        <f>INDEX([1]CAPS!$A:$A,MATCH(F:F,[1]CAPS!$H:$H,0))</f>
        <v>3997</v>
      </c>
      <c r="H480" s="2" t="s">
        <v>236</v>
      </c>
      <c r="I480" s="104" t="s">
        <v>239</v>
      </c>
      <c r="J480" s="9">
        <v>0</v>
      </c>
      <c r="K480" s="9">
        <v>6</v>
      </c>
      <c r="L480" s="9">
        <v>0</v>
      </c>
      <c r="M480" s="9">
        <v>0</v>
      </c>
      <c r="N480" s="9">
        <v>0</v>
      </c>
      <c r="O480" s="17">
        <v>200</v>
      </c>
      <c r="P480" s="9">
        <v>0</v>
      </c>
      <c r="Q480" s="9">
        <v>0</v>
      </c>
      <c r="S480">
        <f t="shared" si="75"/>
        <v>206</v>
      </c>
      <c r="T480">
        <f t="shared" si="73"/>
        <v>1</v>
      </c>
      <c r="U480">
        <f t="shared" si="74"/>
        <v>33.333333333333336</v>
      </c>
      <c r="W480">
        <f t="shared" si="72"/>
        <v>1</v>
      </c>
      <c r="Y480" s="4">
        <v>0</v>
      </c>
    </row>
    <row r="481" spans="1:25" ht="16" hidden="1" x14ac:dyDescent="0.2">
      <c r="A481" t="s">
        <v>307</v>
      </c>
      <c r="B481" s="18">
        <v>17</v>
      </c>
      <c r="C481" s="18" t="str">
        <f t="shared" si="68"/>
        <v>MW1.17</v>
      </c>
      <c r="D481" s="160">
        <v>1</v>
      </c>
      <c r="E481" s="2"/>
      <c r="F481" s="2" t="s">
        <v>129</v>
      </c>
      <c r="G481" s="2">
        <f>INDEX([1]CAPS!$A:$A,MATCH(F:F,[1]CAPS!$H:$H,0))</f>
        <v>5532</v>
      </c>
      <c r="H481" s="2" t="s">
        <v>233</v>
      </c>
      <c r="I481" s="104" t="s">
        <v>238</v>
      </c>
      <c r="J481" s="9">
        <v>0</v>
      </c>
      <c r="K481" s="9">
        <v>17</v>
      </c>
      <c r="L481" s="9">
        <v>0</v>
      </c>
      <c r="M481" s="9" t="s">
        <v>276</v>
      </c>
      <c r="N481" s="9">
        <v>0</v>
      </c>
      <c r="O481" s="17" t="s">
        <v>276</v>
      </c>
      <c r="P481" s="17" t="s">
        <v>276</v>
      </c>
      <c r="Q481" s="9" t="s">
        <v>276</v>
      </c>
      <c r="S481">
        <f>SUM(J481:K481)</f>
        <v>17</v>
      </c>
      <c r="T481" t="e">
        <f t="shared" si="73"/>
        <v>#VALUE!</v>
      </c>
      <c r="U481" t="e">
        <f t="shared" si="74"/>
        <v>#VALUE!</v>
      </c>
      <c r="W481">
        <f t="shared" si="72"/>
        <v>1</v>
      </c>
      <c r="Y481" s="4">
        <v>0</v>
      </c>
    </row>
    <row r="482" spans="1:25" ht="32" hidden="1" x14ac:dyDescent="0.2">
      <c r="A482" t="s">
        <v>307</v>
      </c>
      <c r="B482" s="18">
        <v>17</v>
      </c>
      <c r="C482" s="18" t="str">
        <f t="shared" si="68"/>
        <v>MW1.17</v>
      </c>
      <c r="D482" s="160">
        <v>1</v>
      </c>
      <c r="E482" s="2"/>
      <c r="F482" s="2" t="s">
        <v>158</v>
      </c>
      <c r="G482" s="2">
        <f>INDEX([1]CAPS!$A:$A,MATCH(F:F,[1]CAPS!$H:$H,0))</f>
        <v>2987</v>
      </c>
      <c r="H482" s="2" t="s">
        <v>235</v>
      </c>
      <c r="I482" s="104" t="s">
        <v>239</v>
      </c>
      <c r="J482" s="9">
        <v>0</v>
      </c>
      <c r="K482" s="9">
        <v>10</v>
      </c>
      <c r="L482" s="9">
        <v>0</v>
      </c>
      <c r="M482" s="9">
        <v>0</v>
      </c>
      <c r="N482" s="9">
        <v>0</v>
      </c>
      <c r="O482" s="17">
        <v>0</v>
      </c>
      <c r="P482" s="9">
        <v>0</v>
      </c>
      <c r="Q482" s="9">
        <v>0</v>
      </c>
      <c r="S482">
        <f t="shared" si="75"/>
        <v>10</v>
      </c>
      <c r="T482">
        <f t="shared" si="73"/>
        <v>1</v>
      </c>
      <c r="U482">
        <f t="shared" si="74"/>
        <v>0</v>
      </c>
      <c r="W482">
        <f t="shared" si="72"/>
        <v>1</v>
      </c>
      <c r="Y482" s="4">
        <v>0</v>
      </c>
    </row>
    <row r="483" spans="1:25" ht="32" hidden="1" x14ac:dyDescent="0.2">
      <c r="A483" t="s">
        <v>307</v>
      </c>
      <c r="B483" s="18">
        <v>17</v>
      </c>
      <c r="C483" s="18" t="str">
        <f t="shared" si="68"/>
        <v>MW1.17</v>
      </c>
      <c r="D483" s="160">
        <v>1</v>
      </c>
      <c r="E483" s="2"/>
      <c r="F483" s="2" t="s">
        <v>161</v>
      </c>
      <c r="G483" s="2">
        <f>INDEX([1]CAPS!$A:$A,MATCH(F:F,[1]CAPS!$H:$H,0))</f>
        <v>2603</v>
      </c>
      <c r="H483" s="2" t="s">
        <v>235</v>
      </c>
      <c r="I483" s="104" t="s">
        <v>239</v>
      </c>
      <c r="J483" s="9">
        <v>0</v>
      </c>
      <c r="K483" s="9">
        <v>2</v>
      </c>
      <c r="L483" s="9">
        <v>0</v>
      </c>
      <c r="M483" s="9">
        <v>0</v>
      </c>
      <c r="N483" s="9">
        <v>0</v>
      </c>
      <c r="O483" s="17">
        <v>0</v>
      </c>
      <c r="P483" s="9">
        <v>0</v>
      </c>
      <c r="Q483" s="9">
        <v>0</v>
      </c>
      <c r="S483">
        <f t="shared" si="75"/>
        <v>2</v>
      </c>
      <c r="T483">
        <f t="shared" si="73"/>
        <v>1</v>
      </c>
      <c r="U483">
        <f t="shared" si="74"/>
        <v>0</v>
      </c>
      <c r="W483">
        <f t="shared" si="72"/>
        <v>1</v>
      </c>
      <c r="Y483" s="4">
        <v>0</v>
      </c>
    </row>
    <row r="484" spans="1:25" ht="16" hidden="1" x14ac:dyDescent="0.2">
      <c r="A484" t="s">
        <v>307</v>
      </c>
      <c r="B484" s="18">
        <v>17</v>
      </c>
      <c r="C484" s="18" t="str">
        <f t="shared" si="68"/>
        <v>MW1.17</v>
      </c>
      <c r="D484" s="160">
        <v>1</v>
      </c>
      <c r="E484" s="2"/>
      <c r="F484" s="2" t="s">
        <v>131</v>
      </c>
      <c r="G484" s="2">
        <f>INDEX([1]CAPS!$A:$A,MATCH(F:F,[1]CAPS!$H:$H,0))</f>
        <v>2557</v>
      </c>
      <c r="H484" s="2" t="s">
        <v>233</v>
      </c>
      <c r="I484" s="104" t="s">
        <v>240</v>
      </c>
      <c r="J484" s="9">
        <v>0</v>
      </c>
      <c r="K484" s="9">
        <v>15</v>
      </c>
      <c r="L484" s="9">
        <v>0</v>
      </c>
      <c r="M484" s="9" t="s">
        <v>276</v>
      </c>
      <c r="N484" s="9">
        <v>0</v>
      </c>
      <c r="O484" s="17">
        <v>0</v>
      </c>
      <c r="P484" s="9">
        <v>0</v>
      </c>
      <c r="Q484" s="9">
        <v>0</v>
      </c>
      <c r="S484">
        <f t="shared" si="75"/>
        <v>15</v>
      </c>
      <c r="T484" t="e">
        <f t="shared" si="73"/>
        <v>#VALUE!</v>
      </c>
      <c r="U484" t="e">
        <f t="shared" si="74"/>
        <v>#VALUE!</v>
      </c>
      <c r="W484">
        <f t="shared" si="72"/>
        <v>1</v>
      </c>
      <c r="Y484" s="4">
        <v>0</v>
      </c>
    </row>
    <row r="485" spans="1:25" ht="16" hidden="1" x14ac:dyDescent="0.2">
      <c r="A485" t="s">
        <v>307</v>
      </c>
      <c r="B485" s="18">
        <v>17</v>
      </c>
      <c r="C485" s="18" t="str">
        <f t="shared" si="68"/>
        <v>MW1.17</v>
      </c>
      <c r="D485" s="160">
        <v>1</v>
      </c>
      <c r="E485" s="2"/>
      <c r="F485" s="2" t="s">
        <v>127</v>
      </c>
      <c r="G485" s="2">
        <f>INDEX([1]CAPS!$A:$A,MATCH(F:F,[1]CAPS!$H:$H,0))</f>
        <v>10605</v>
      </c>
      <c r="H485" s="2" t="s">
        <v>233</v>
      </c>
      <c r="I485" s="104" t="s">
        <v>238</v>
      </c>
      <c r="J485" s="9">
        <v>0</v>
      </c>
      <c r="K485" s="9">
        <v>3</v>
      </c>
      <c r="L485" s="9">
        <v>0</v>
      </c>
      <c r="M485" s="9" t="s">
        <v>276</v>
      </c>
      <c r="N485" s="9">
        <v>0</v>
      </c>
      <c r="O485" s="17" t="s">
        <v>276</v>
      </c>
      <c r="P485" s="17" t="s">
        <v>276</v>
      </c>
      <c r="Q485" s="9" t="s">
        <v>276</v>
      </c>
      <c r="S485">
        <f t="shared" ref="S485:S487" si="79">SUM(J485:K485)</f>
        <v>3</v>
      </c>
      <c r="T485" t="e">
        <f t="shared" si="73"/>
        <v>#VALUE!</v>
      </c>
      <c r="U485" t="e">
        <f t="shared" si="74"/>
        <v>#VALUE!</v>
      </c>
      <c r="W485">
        <f t="shared" si="72"/>
        <v>1</v>
      </c>
      <c r="Y485" s="4">
        <v>0</v>
      </c>
    </row>
    <row r="486" spans="1:25" ht="16" hidden="1" x14ac:dyDescent="0.2">
      <c r="A486" t="s">
        <v>307</v>
      </c>
      <c r="B486" s="18">
        <v>17</v>
      </c>
      <c r="C486" s="18" t="str">
        <f t="shared" si="68"/>
        <v>MW1.17</v>
      </c>
      <c r="D486" s="160">
        <v>1</v>
      </c>
      <c r="E486" s="2"/>
      <c r="F486" s="2" t="s">
        <v>228</v>
      </c>
      <c r="G486" s="2">
        <f>INDEX([1]CAPS!$A:$A,MATCH(F:F,[1]CAPS!$H:$H,0))</f>
        <v>7993</v>
      </c>
      <c r="H486" s="2" t="s">
        <v>233</v>
      </c>
      <c r="I486" s="104" t="s">
        <v>238</v>
      </c>
      <c r="J486" s="9">
        <v>0</v>
      </c>
      <c r="K486" s="9">
        <v>10</v>
      </c>
      <c r="L486" s="9">
        <v>0</v>
      </c>
      <c r="M486" s="9" t="s">
        <v>276</v>
      </c>
      <c r="N486" s="9">
        <v>0</v>
      </c>
      <c r="O486" s="17" t="s">
        <v>276</v>
      </c>
      <c r="P486" s="17" t="s">
        <v>276</v>
      </c>
      <c r="Q486" s="9" t="s">
        <v>276</v>
      </c>
      <c r="S486">
        <f t="shared" si="79"/>
        <v>10</v>
      </c>
      <c r="T486" t="e">
        <f t="shared" si="73"/>
        <v>#VALUE!</v>
      </c>
      <c r="U486" t="e">
        <f t="shared" si="74"/>
        <v>#VALUE!</v>
      </c>
      <c r="W486">
        <f t="shared" si="72"/>
        <v>1</v>
      </c>
      <c r="Y486" s="4">
        <v>0</v>
      </c>
    </row>
    <row r="487" spans="1:25" ht="16" hidden="1" x14ac:dyDescent="0.2">
      <c r="A487" t="s">
        <v>307</v>
      </c>
      <c r="B487" s="18">
        <v>17</v>
      </c>
      <c r="C487" s="18" t="str">
        <f t="shared" si="68"/>
        <v>MW1.17</v>
      </c>
      <c r="D487" s="160">
        <v>1</v>
      </c>
      <c r="E487" s="2"/>
      <c r="F487" s="2" t="s">
        <v>159</v>
      </c>
      <c r="G487" s="2">
        <f>INDEX([1]CAPS!$A:$A,MATCH(F:F,[1]CAPS!$H:$H,0))</f>
        <v>7138</v>
      </c>
      <c r="H487" s="2" t="s">
        <v>233</v>
      </c>
      <c r="I487" s="104" t="s">
        <v>240</v>
      </c>
      <c r="J487" s="9">
        <v>0</v>
      </c>
      <c r="K487" s="9">
        <v>9</v>
      </c>
      <c r="L487" s="9">
        <v>0</v>
      </c>
      <c r="M487" s="9" t="s">
        <v>276</v>
      </c>
      <c r="N487" s="9">
        <v>0</v>
      </c>
      <c r="O487" s="17" t="s">
        <v>276</v>
      </c>
      <c r="P487" s="17" t="s">
        <v>276</v>
      </c>
      <c r="Q487" s="9" t="s">
        <v>276</v>
      </c>
      <c r="S487">
        <f t="shared" si="79"/>
        <v>9</v>
      </c>
      <c r="T487" t="e">
        <f t="shared" si="73"/>
        <v>#VALUE!</v>
      </c>
      <c r="U487" t="e">
        <f t="shared" si="74"/>
        <v>#VALUE!</v>
      </c>
      <c r="W487">
        <f t="shared" si="72"/>
        <v>1</v>
      </c>
      <c r="Y487" s="4">
        <v>0</v>
      </c>
    </row>
    <row r="488" spans="1:25" ht="16" hidden="1" x14ac:dyDescent="0.2">
      <c r="A488" t="s">
        <v>307</v>
      </c>
      <c r="B488" s="18">
        <v>17</v>
      </c>
      <c r="C488" s="18" t="str">
        <f t="shared" ref="C488:C551" si="80">CONCATENATE(A488,".",B488)</f>
        <v>MW1.17</v>
      </c>
      <c r="D488" s="160">
        <v>1</v>
      </c>
      <c r="E488" s="2"/>
      <c r="F488" s="2" t="s">
        <v>162</v>
      </c>
      <c r="G488" s="2">
        <f>INDEX([1]CAPS!$A:$A,MATCH(F:F,[1]CAPS!$H:$H,0))</f>
        <v>6324</v>
      </c>
      <c r="H488" s="2" t="s">
        <v>234</v>
      </c>
      <c r="I488" s="104" t="s">
        <v>238</v>
      </c>
      <c r="J488" s="9">
        <v>0</v>
      </c>
      <c r="K488" s="9">
        <v>2</v>
      </c>
      <c r="L488" s="9">
        <v>0</v>
      </c>
      <c r="M488" s="9">
        <v>0</v>
      </c>
      <c r="N488" s="9">
        <v>0</v>
      </c>
      <c r="O488" s="17">
        <v>0</v>
      </c>
      <c r="P488" s="9">
        <v>0</v>
      </c>
      <c r="Q488" s="9">
        <v>0</v>
      </c>
      <c r="S488">
        <f t="shared" si="75"/>
        <v>2</v>
      </c>
      <c r="T488">
        <f t="shared" si="73"/>
        <v>1</v>
      </c>
      <c r="U488">
        <f t="shared" si="74"/>
        <v>0</v>
      </c>
      <c r="W488">
        <f t="shared" si="72"/>
        <v>1</v>
      </c>
      <c r="Y488" s="4">
        <v>0</v>
      </c>
    </row>
    <row r="489" spans="1:25" ht="32" hidden="1" x14ac:dyDescent="0.2">
      <c r="A489" t="s">
        <v>307</v>
      </c>
      <c r="B489" s="18">
        <v>17</v>
      </c>
      <c r="C489" s="18" t="str">
        <f t="shared" si="80"/>
        <v>MW1.17</v>
      </c>
      <c r="D489" s="160">
        <v>1</v>
      </c>
      <c r="E489" s="2"/>
      <c r="F489" s="2" t="s">
        <v>135</v>
      </c>
      <c r="G489" s="2">
        <f>INDEX([1]CAPS!$A:$A,MATCH(F:F,[1]CAPS!$H:$H,0))</f>
        <v>7766</v>
      </c>
      <c r="H489" s="2" t="s">
        <v>236</v>
      </c>
      <c r="I489" s="104" t="s">
        <v>242</v>
      </c>
      <c r="J489" s="9">
        <v>0</v>
      </c>
      <c r="K489" s="9">
        <v>1</v>
      </c>
      <c r="L489" s="9">
        <v>0</v>
      </c>
      <c r="M489" s="9">
        <v>0</v>
      </c>
      <c r="N489" s="9">
        <v>0</v>
      </c>
      <c r="O489" s="17">
        <v>0</v>
      </c>
      <c r="P489" s="9">
        <v>0</v>
      </c>
      <c r="Q489" s="9">
        <v>0</v>
      </c>
      <c r="S489">
        <f t="shared" si="75"/>
        <v>1</v>
      </c>
      <c r="T489">
        <f t="shared" si="73"/>
        <v>1</v>
      </c>
      <c r="U489">
        <f t="shared" si="74"/>
        <v>0</v>
      </c>
      <c r="W489">
        <f t="shared" si="72"/>
        <v>1</v>
      </c>
      <c r="Y489" s="4">
        <v>0</v>
      </c>
    </row>
    <row r="490" spans="1:25" ht="16" hidden="1" x14ac:dyDescent="0.2">
      <c r="A490" t="s">
        <v>307</v>
      </c>
      <c r="B490" s="18">
        <v>18</v>
      </c>
      <c r="C490" s="18" t="str">
        <f t="shared" si="80"/>
        <v>MW1.18</v>
      </c>
      <c r="D490" s="160">
        <v>1</v>
      </c>
      <c r="E490" s="2"/>
      <c r="F490" s="2" t="s">
        <v>132</v>
      </c>
      <c r="G490" s="2">
        <f>INDEX([1]CAPS!$A:$A,MATCH(F:F,[1]CAPS!$H:$H,0))</f>
        <v>2469</v>
      </c>
      <c r="H490" s="2" t="s">
        <v>233</v>
      </c>
      <c r="I490" s="104" t="s">
        <v>238</v>
      </c>
      <c r="J490" s="9">
        <v>5</v>
      </c>
      <c r="K490" s="4">
        <v>0</v>
      </c>
      <c r="L490" s="9">
        <v>0</v>
      </c>
      <c r="M490" s="9">
        <v>0</v>
      </c>
      <c r="N490" s="9">
        <v>0</v>
      </c>
      <c r="O490" s="17">
        <v>0</v>
      </c>
      <c r="P490" s="9">
        <v>0</v>
      </c>
      <c r="Q490" s="9">
        <v>0</v>
      </c>
      <c r="S490">
        <f t="shared" si="75"/>
        <v>5</v>
      </c>
      <c r="T490" t="e">
        <f t="shared" si="73"/>
        <v>#DIV/0!</v>
      </c>
      <c r="U490" t="e">
        <f t="shared" si="74"/>
        <v>#DIV/0!</v>
      </c>
      <c r="W490">
        <f t="shared" si="72"/>
        <v>1</v>
      </c>
      <c r="Y490" s="4">
        <v>0</v>
      </c>
    </row>
    <row r="491" spans="1:25" ht="32" hidden="1" x14ac:dyDescent="0.2">
      <c r="A491" t="s">
        <v>307</v>
      </c>
      <c r="B491" s="18">
        <v>18</v>
      </c>
      <c r="C491" s="18" t="str">
        <f t="shared" si="80"/>
        <v>MW1.18</v>
      </c>
      <c r="D491" s="160">
        <v>1</v>
      </c>
      <c r="E491" s="2"/>
      <c r="F491" s="2" t="s">
        <v>229</v>
      </c>
      <c r="G491" s="2">
        <f>INDEX([1]CAPS!$A:$A,MATCH(F:F,[1]CAPS!$H:$H,0))</f>
        <v>3997</v>
      </c>
      <c r="H491" s="2" t="s">
        <v>236</v>
      </c>
      <c r="I491" s="104" t="s">
        <v>239</v>
      </c>
      <c r="J491" s="9">
        <v>5</v>
      </c>
      <c r="K491" s="4">
        <v>0</v>
      </c>
      <c r="L491" s="9">
        <v>0</v>
      </c>
      <c r="M491" s="9">
        <v>0</v>
      </c>
      <c r="N491" s="9">
        <v>0</v>
      </c>
      <c r="O491" s="17">
        <v>110</v>
      </c>
      <c r="P491" s="9">
        <v>0</v>
      </c>
      <c r="Q491" s="9">
        <v>0</v>
      </c>
      <c r="S491">
        <f t="shared" si="75"/>
        <v>115</v>
      </c>
      <c r="T491" t="e">
        <f t="shared" si="73"/>
        <v>#DIV/0!</v>
      </c>
      <c r="U491" t="e">
        <f t="shared" si="74"/>
        <v>#DIV/0!</v>
      </c>
      <c r="W491">
        <f t="shared" si="72"/>
        <v>1</v>
      </c>
      <c r="Y491" s="4">
        <v>0</v>
      </c>
    </row>
    <row r="492" spans="1:25" ht="16" hidden="1" x14ac:dyDescent="0.2">
      <c r="A492" t="s">
        <v>307</v>
      </c>
      <c r="B492" s="18">
        <v>18</v>
      </c>
      <c r="C492" s="18" t="str">
        <f t="shared" si="80"/>
        <v>MW1.18</v>
      </c>
      <c r="D492" s="160">
        <v>1</v>
      </c>
      <c r="E492" s="2"/>
      <c r="F492" s="2" t="s">
        <v>129</v>
      </c>
      <c r="G492" s="2">
        <f>INDEX([1]CAPS!$A:$A,MATCH(F:F,[1]CAPS!$H:$H,0))</f>
        <v>5532</v>
      </c>
      <c r="H492" s="2" t="s">
        <v>233</v>
      </c>
      <c r="I492" s="104" t="s">
        <v>238</v>
      </c>
      <c r="J492" s="9">
        <v>12</v>
      </c>
      <c r="K492" s="4">
        <v>0</v>
      </c>
      <c r="L492" s="9">
        <v>0</v>
      </c>
      <c r="M492" s="9" t="s">
        <v>276</v>
      </c>
      <c r="N492" s="9">
        <v>0</v>
      </c>
      <c r="O492" s="17" t="s">
        <v>276</v>
      </c>
      <c r="P492" s="17" t="s">
        <v>276</v>
      </c>
      <c r="Q492" s="9" t="s">
        <v>276</v>
      </c>
      <c r="S492">
        <f>SUM(J492:K492)</f>
        <v>12</v>
      </c>
      <c r="T492" t="e">
        <f t="shared" si="73"/>
        <v>#VALUE!</v>
      </c>
      <c r="U492" t="e">
        <f t="shared" si="74"/>
        <v>#VALUE!</v>
      </c>
      <c r="W492">
        <f t="shared" si="72"/>
        <v>1</v>
      </c>
      <c r="Y492" s="4">
        <v>0</v>
      </c>
    </row>
    <row r="493" spans="1:25" ht="16" hidden="1" x14ac:dyDescent="0.2">
      <c r="A493" t="s">
        <v>307</v>
      </c>
      <c r="B493" s="18">
        <v>18</v>
      </c>
      <c r="C493" s="18" t="str">
        <f t="shared" si="80"/>
        <v>MW1.18</v>
      </c>
      <c r="D493" s="160">
        <v>1</v>
      </c>
      <c r="E493" s="2"/>
      <c r="F493" s="2" t="s">
        <v>139</v>
      </c>
      <c r="G493" s="2">
        <f>INDEX([1]CAPS!$A:$A,MATCH(F:F,[1]CAPS!$H:$H,0))</f>
        <v>6325</v>
      </c>
      <c r="H493" s="2" t="s">
        <v>234</v>
      </c>
      <c r="I493" s="104" t="s">
        <v>238</v>
      </c>
      <c r="J493" s="9">
        <v>2</v>
      </c>
      <c r="K493" s="4">
        <v>0</v>
      </c>
      <c r="L493" s="9">
        <v>0</v>
      </c>
      <c r="M493" s="9">
        <v>0</v>
      </c>
      <c r="N493" s="9">
        <v>0</v>
      </c>
      <c r="O493" s="17">
        <v>0</v>
      </c>
      <c r="P493" s="9">
        <v>0</v>
      </c>
      <c r="Q493" s="9">
        <v>0</v>
      </c>
      <c r="S493">
        <f t="shared" si="75"/>
        <v>2</v>
      </c>
      <c r="T493" t="e">
        <f t="shared" si="73"/>
        <v>#DIV/0!</v>
      </c>
      <c r="U493" t="e">
        <f t="shared" si="74"/>
        <v>#DIV/0!</v>
      </c>
      <c r="W493">
        <f t="shared" si="72"/>
        <v>1</v>
      </c>
      <c r="Y493" s="4">
        <v>0</v>
      </c>
    </row>
    <row r="494" spans="1:25" ht="16" hidden="1" x14ac:dyDescent="0.2">
      <c r="A494" t="s">
        <v>307</v>
      </c>
      <c r="B494" s="18">
        <v>18</v>
      </c>
      <c r="C494" s="18" t="str">
        <f t="shared" si="80"/>
        <v>MW1.18</v>
      </c>
      <c r="D494" s="160">
        <v>1</v>
      </c>
      <c r="E494" s="2"/>
      <c r="F494" s="2" t="s">
        <v>127</v>
      </c>
      <c r="G494" s="2">
        <f>INDEX([1]CAPS!$A:$A,MATCH(F:F,[1]CAPS!$H:$H,0))</f>
        <v>10605</v>
      </c>
      <c r="H494" s="2" t="s">
        <v>233</v>
      </c>
      <c r="I494" s="104" t="s">
        <v>238</v>
      </c>
      <c r="J494" s="9">
        <v>5</v>
      </c>
      <c r="K494" s="4">
        <v>0</v>
      </c>
      <c r="L494" s="9">
        <v>0</v>
      </c>
      <c r="M494" s="9" t="s">
        <v>276</v>
      </c>
      <c r="N494" s="9">
        <v>0</v>
      </c>
      <c r="O494" s="17" t="s">
        <v>276</v>
      </c>
      <c r="P494" s="17" t="s">
        <v>276</v>
      </c>
      <c r="Q494" s="9" t="s">
        <v>276</v>
      </c>
      <c r="S494">
        <f>SUM(J494:K494)</f>
        <v>5</v>
      </c>
      <c r="T494" t="e">
        <f t="shared" si="73"/>
        <v>#VALUE!</v>
      </c>
      <c r="U494" t="e">
        <f t="shared" si="74"/>
        <v>#VALUE!</v>
      </c>
      <c r="W494">
        <f t="shared" si="72"/>
        <v>1</v>
      </c>
      <c r="Y494" s="4">
        <v>0</v>
      </c>
    </row>
    <row r="495" spans="1:25" ht="16" hidden="1" x14ac:dyDescent="0.2">
      <c r="A495" t="s">
        <v>307</v>
      </c>
      <c r="B495" s="18">
        <v>18</v>
      </c>
      <c r="C495" s="18" t="str">
        <f t="shared" si="80"/>
        <v>MW1.18</v>
      </c>
      <c r="D495" s="160">
        <v>1</v>
      </c>
      <c r="E495" s="2"/>
      <c r="F495" s="2" t="s">
        <v>131</v>
      </c>
      <c r="G495" s="2">
        <f>INDEX([1]CAPS!$A:$A,MATCH(F:F,[1]CAPS!$H:$H,0))</f>
        <v>2557</v>
      </c>
      <c r="H495" s="2" t="s">
        <v>233</v>
      </c>
      <c r="I495" s="104" t="s">
        <v>240</v>
      </c>
      <c r="J495" s="9">
        <v>6</v>
      </c>
      <c r="K495" s="4">
        <v>0</v>
      </c>
      <c r="L495" s="9">
        <v>0</v>
      </c>
      <c r="M495" s="9" t="s">
        <v>276</v>
      </c>
      <c r="N495" s="9">
        <v>0</v>
      </c>
      <c r="O495" s="17">
        <v>0</v>
      </c>
      <c r="P495" s="9">
        <v>0</v>
      </c>
      <c r="Q495" s="9">
        <v>0</v>
      </c>
      <c r="S495">
        <f t="shared" si="75"/>
        <v>6</v>
      </c>
      <c r="T495" t="e">
        <f t="shared" si="73"/>
        <v>#VALUE!</v>
      </c>
      <c r="U495" t="e">
        <f t="shared" si="74"/>
        <v>#VALUE!</v>
      </c>
      <c r="W495">
        <f t="shared" si="72"/>
        <v>1</v>
      </c>
      <c r="Y495" s="4">
        <v>0</v>
      </c>
    </row>
    <row r="496" spans="1:25" ht="32" hidden="1" x14ac:dyDescent="0.2">
      <c r="A496" t="s">
        <v>307</v>
      </c>
      <c r="B496" s="18">
        <v>18</v>
      </c>
      <c r="C496" s="18" t="str">
        <f t="shared" si="80"/>
        <v>MW1.18</v>
      </c>
      <c r="D496" s="160">
        <v>1</v>
      </c>
      <c r="E496" s="2"/>
      <c r="F496" s="2" t="s">
        <v>232</v>
      </c>
      <c r="G496" s="2">
        <f>INDEX([1]CAPS!$A:$A,MATCH(F:F,[1]CAPS!$H:$H,0))</f>
        <v>8875</v>
      </c>
      <c r="H496" s="2" t="s">
        <v>236</v>
      </c>
      <c r="I496" s="104" t="s">
        <v>239</v>
      </c>
      <c r="J496" s="9">
        <v>1</v>
      </c>
      <c r="K496" s="4">
        <v>0</v>
      </c>
      <c r="L496" s="9">
        <v>0</v>
      </c>
      <c r="M496" s="9">
        <v>0</v>
      </c>
      <c r="N496" s="9">
        <v>0</v>
      </c>
      <c r="O496" s="17">
        <v>0</v>
      </c>
      <c r="P496" s="9">
        <v>0</v>
      </c>
      <c r="Q496" s="9">
        <v>0</v>
      </c>
      <c r="S496">
        <f t="shared" si="75"/>
        <v>1</v>
      </c>
      <c r="T496" t="e">
        <f t="shared" si="73"/>
        <v>#DIV/0!</v>
      </c>
      <c r="U496" t="e">
        <f t="shared" si="74"/>
        <v>#DIV/0!</v>
      </c>
      <c r="W496">
        <f t="shared" si="72"/>
        <v>1</v>
      </c>
      <c r="Y496" s="4">
        <v>0</v>
      </c>
    </row>
    <row r="497" spans="1:25" ht="32" hidden="1" x14ac:dyDescent="0.2">
      <c r="A497" t="s">
        <v>307</v>
      </c>
      <c r="B497" s="18">
        <v>18</v>
      </c>
      <c r="C497" s="18" t="str">
        <f t="shared" si="80"/>
        <v>MW1.18</v>
      </c>
      <c r="D497" s="160">
        <v>1</v>
      </c>
      <c r="E497" s="2"/>
      <c r="F497" s="2" t="s">
        <v>135</v>
      </c>
      <c r="G497" s="2">
        <f>INDEX([1]CAPS!$A:$A,MATCH(F:F,[1]CAPS!$H:$H,0))</f>
        <v>7766</v>
      </c>
      <c r="H497" s="2" t="s">
        <v>236</v>
      </c>
      <c r="I497" s="104" t="s">
        <v>242</v>
      </c>
      <c r="J497" s="9">
        <v>1</v>
      </c>
      <c r="K497" s="4">
        <v>0</v>
      </c>
      <c r="L497" s="9">
        <v>0</v>
      </c>
      <c r="M497" s="9">
        <v>0</v>
      </c>
      <c r="N497" s="9">
        <v>0</v>
      </c>
      <c r="O497" s="17">
        <v>0</v>
      </c>
      <c r="P497" s="9">
        <v>0</v>
      </c>
      <c r="Q497" s="9">
        <v>0</v>
      </c>
      <c r="S497">
        <f t="shared" si="75"/>
        <v>1</v>
      </c>
      <c r="T497" t="e">
        <f t="shared" si="73"/>
        <v>#DIV/0!</v>
      </c>
      <c r="U497" t="e">
        <f t="shared" si="74"/>
        <v>#DIV/0!</v>
      </c>
      <c r="W497">
        <f t="shared" si="72"/>
        <v>1</v>
      </c>
      <c r="Y497" s="4">
        <v>0</v>
      </c>
    </row>
    <row r="498" spans="1:25" ht="16" hidden="1" x14ac:dyDescent="0.2">
      <c r="A498" t="s">
        <v>307</v>
      </c>
      <c r="B498" s="18">
        <v>18</v>
      </c>
      <c r="C498" s="18" t="str">
        <f t="shared" si="80"/>
        <v>MW1.18</v>
      </c>
      <c r="D498" s="160">
        <v>1</v>
      </c>
      <c r="E498" s="2"/>
      <c r="F498" s="2" t="s">
        <v>162</v>
      </c>
      <c r="G498" s="2">
        <f>INDEX([1]CAPS!$A:$A,MATCH(F:F,[1]CAPS!$H:$H,0))</f>
        <v>6324</v>
      </c>
      <c r="H498" s="2" t="s">
        <v>234</v>
      </c>
      <c r="I498" s="104" t="s">
        <v>238</v>
      </c>
      <c r="J498" s="9">
        <v>2</v>
      </c>
      <c r="K498" s="4">
        <v>0</v>
      </c>
      <c r="L498" s="9">
        <v>0</v>
      </c>
      <c r="M498" s="9">
        <v>0</v>
      </c>
      <c r="N498" s="9">
        <v>0</v>
      </c>
      <c r="O498" s="17">
        <v>0</v>
      </c>
      <c r="P498" s="9">
        <v>0</v>
      </c>
      <c r="Q498" s="9">
        <v>0</v>
      </c>
      <c r="S498">
        <f t="shared" si="75"/>
        <v>2</v>
      </c>
      <c r="T498" t="e">
        <f t="shared" si="73"/>
        <v>#DIV/0!</v>
      </c>
      <c r="U498" t="e">
        <f t="shared" si="74"/>
        <v>#DIV/0!</v>
      </c>
      <c r="W498">
        <f t="shared" si="72"/>
        <v>1</v>
      </c>
      <c r="Y498" s="4">
        <v>0</v>
      </c>
    </row>
    <row r="499" spans="1:25" ht="16" hidden="1" x14ac:dyDescent="0.2">
      <c r="A499" t="s">
        <v>307</v>
      </c>
      <c r="B499" s="18">
        <v>18</v>
      </c>
      <c r="C499" s="18" t="str">
        <f t="shared" si="80"/>
        <v>MW1.18</v>
      </c>
      <c r="D499" s="160">
        <v>1</v>
      </c>
      <c r="E499" s="2"/>
      <c r="F499" s="2" t="s">
        <v>159</v>
      </c>
      <c r="G499" s="2">
        <f>INDEX([1]CAPS!$A:$A,MATCH(F:F,[1]CAPS!$H:$H,0))</f>
        <v>7138</v>
      </c>
      <c r="H499" s="2" t="s">
        <v>233</v>
      </c>
      <c r="I499" s="104" t="s">
        <v>240</v>
      </c>
      <c r="J499" s="9">
        <v>7</v>
      </c>
      <c r="K499" s="4">
        <v>0</v>
      </c>
      <c r="L499" s="9">
        <v>0</v>
      </c>
      <c r="M499" s="9" t="s">
        <v>276</v>
      </c>
      <c r="N499" s="9">
        <v>0</v>
      </c>
      <c r="O499" s="17" t="s">
        <v>276</v>
      </c>
      <c r="P499" s="17" t="s">
        <v>276</v>
      </c>
      <c r="Q499" s="9" t="s">
        <v>276</v>
      </c>
      <c r="S499">
        <f>SUM(J499:K499)</f>
        <v>7</v>
      </c>
      <c r="T499" t="e">
        <f t="shared" si="73"/>
        <v>#VALUE!</v>
      </c>
      <c r="U499" t="e">
        <f t="shared" si="74"/>
        <v>#VALUE!</v>
      </c>
      <c r="W499">
        <f t="shared" si="72"/>
        <v>1</v>
      </c>
      <c r="Y499" s="4">
        <v>0</v>
      </c>
    </row>
    <row r="500" spans="1:25" ht="16" hidden="1" x14ac:dyDescent="0.2">
      <c r="A500" t="s">
        <v>307</v>
      </c>
      <c r="B500" s="18">
        <v>18</v>
      </c>
      <c r="C500" s="18" t="str">
        <f t="shared" si="80"/>
        <v>MW1.18</v>
      </c>
      <c r="D500" s="160">
        <v>1</v>
      </c>
      <c r="E500" s="2"/>
      <c r="F500" s="308" t="s">
        <v>160</v>
      </c>
      <c r="G500" s="2">
        <f>INDEX([1]CAPS!$A:$A,MATCH(F:F,[1]CAPS!$H:$H,0))</f>
        <v>2503</v>
      </c>
      <c r="H500" s="2" t="s">
        <v>234</v>
      </c>
      <c r="I500" s="104" t="s">
        <v>238</v>
      </c>
      <c r="J500" s="9">
        <v>5</v>
      </c>
      <c r="K500" s="4">
        <v>0</v>
      </c>
      <c r="L500" s="9">
        <v>0</v>
      </c>
      <c r="M500" s="9">
        <v>0</v>
      </c>
      <c r="N500" s="9">
        <v>0</v>
      </c>
      <c r="O500" s="17">
        <v>0</v>
      </c>
      <c r="P500" s="9">
        <v>0</v>
      </c>
      <c r="Q500" s="9">
        <v>0</v>
      </c>
      <c r="S500">
        <f t="shared" si="75"/>
        <v>5</v>
      </c>
      <c r="T500" t="e">
        <f t="shared" si="73"/>
        <v>#DIV/0!</v>
      </c>
      <c r="U500" t="e">
        <f t="shared" si="74"/>
        <v>#DIV/0!</v>
      </c>
      <c r="W500">
        <f t="shared" si="72"/>
        <v>1</v>
      </c>
      <c r="Y500" s="4">
        <v>0</v>
      </c>
    </row>
    <row r="501" spans="1:25" ht="16" hidden="1" x14ac:dyDescent="0.2">
      <c r="A501" t="s">
        <v>307</v>
      </c>
      <c r="B501" s="18">
        <v>18</v>
      </c>
      <c r="C501" s="18" t="str">
        <f t="shared" si="80"/>
        <v>MW1.18</v>
      </c>
      <c r="D501" s="160">
        <v>1</v>
      </c>
      <c r="E501" s="2"/>
      <c r="F501" s="2" t="s">
        <v>228</v>
      </c>
      <c r="G501" s="2">
        <f>INDEX([1]CAPS!$A:$A,MATCH(F:F,[1]CAPS!$H:$H,0))</f>
        <v>7993</v>
      </c>
      <c r="H501" s="2" t="s">
        <v>233</v>
      </c>
      <c r="I501" s="104" t="s">
        <v>238</v>
      </c>
      <c r="J501" s="9">
        <v>6</v>
      </c>
      <c r="K501" s="4">
        <v>0</v>
      </c>
      <c r="L501" s="9">
        <v>0</v>
      </c>
      <c r="M501" s="9" t="s">
        <v>276</v>
      </c>
      <c r="N501" s="9">
        <v>0</v>
      </c>
      <c r="O501" s="17" t="s">
        <v>276</v>
      </c>
      <c r="P501" s="17" t="s">
        <v>276</v>
      </c>
      <c r="Q501" s="9" t="s">
        <v>276</v>
      </c>
      <c r="S501">
        <f>SUM(J501:K501)</f>
        <v>6</v>
      </c>
      <c r="T501" t="e">
        <f t="shared" si="73"/>
        <v>#VALUE!</v>
      </c>
      <c r="U501" t="e">
        <f t="shared" si="74"/>
        <v>#VALUE!</v>
      </c>
      <c r="W501">
        <f t="shared" si="72"/>
        <v>1</v>
      </c>
      <c r="Y501" s="4">
        <v>0</v>
      </c>
    </row>
    <row r="502" spans="1:25" ht="16" hidden="1" x14ac:dyDescent="0.2">
      <c r="A502" t="s">
        <v>307</v>
      </c>
      <c r="B502" s="18">
        <v>19</v>
      </c>
      <c r="C502" s="18" t="str">
        <f t="shared" si="80"/>
        <v>MW1.19</v>
      </c>
      <c r="D502" s="160">
        <v>1</v>
      </c>
      <c r="E502" s="2"/>
      <c r="F502" s="2" t="s">
        <v>132</v>
      </c>
      <c r="G502" s="2">
        <f>INDEX([1]CAPS!$A:$A,MATCH(F:F,[1]CAPS!$H:$H,0))</f>
        <v>2469</v>
      </c>
      <c r="H502" s="2" t="s">
        <v>233</v>
      </c>
      <c r="I502" s="104" t="s">
        <v>238</v>
      </c>
      <c r="J502" s="9">
        <v>0</v>
      </c>
      <c r="K502" s="9">
        <v>4</v>
      </c>
      <c r="L502" s="9">
        <v>0</v>
      </c>
      <c r="M502" s="9">
        <v>0</v>
      </c>
      <c r="N502" s="9">
        <v>0</v>
      </c>
      <c r="O502" s="17">
        <v>0</v>
      </c>
      <c r="P502" s="9">
        <v>0</v>
      </c>
      <c r="Q502" s="9">
        <v>0</v>
      </c>
      <c r="S502">
        <f t="shared" si="75"/>
        <v>4</v>
      </c>
      <c r="T502">
        <f t="shared" si="73"/>
        <v>1</v>
      </c>
      <c r="U502">
        <f t="shared" si="74"/>
        <v>0</v>
      </c>
      <c r="W502">
        <f t="shared" si="72"/>
        <v>1</v>
      </c>
      <c r="Y502" s="4">
        <v>0</v>
      </c>
    </row>
    <row r="503" spans="1:25" ht="32" hidden="1" x14ac:dyDescent="0.2">
      <c r="A503" t="s">
        <v>307</v>
      </c>
      <c r="B503" s="18">
        <v>19</v>
      </c>
      <c r="C503" s="18" t="str">
        <f t="shared" si="80"/>
        <v>MW1.19</v>
      </c>
      <c r="D503" s="160">
        <v>1</v>
      </c>
      <c r="E503" s="2"/>
      <c r="F503" s="2" t="s">
        <v>229</v>
      </c>
      <c r="G503" s="2">
        <f>INDEX([1]CAPS!$A:$A,MATCH(F:F,[1]CAPS!$H:$H,0))</f>
        <v>3997</v>
      </c>
      <c r="H503" s="2" t="s">
        <v>236</v>
      </c>
      <c r="I503" s="104" t="s">
        <v>239</v>
      </c>
      <c r="J503" s="9">
        <v>0</v>
      </c>
      <c r="K503" s="9">
        <v>4</v>
      </c>
      <c r="L503" s="9">
        <v>0</v>
      </c>
      <c r="M503" s="9">
        <v>0</v>
      </c>
      <c r="N503" s="9">
        <v>0</v>
      </c>
      <c r="O503" s="17">
        <v>130</v>
      </c>
      <c r="P503" s="9">
        <v>0</v>
      </c>
      <c r="Q503" s="9">
        <v>0</v>
      </c>
      <c r="S503">
        <f t="shared" si="75"/>
        <v>134</v>
      </c>
      <c r="T503">
        <f t="shared" si="73"/>
        <v>1</v>
      </c>
      <c r="U503">
        <f t="shared" si="74"/>
        <v>32.5</v>
      </c>
      <c r="W503">
        <f t="shared" si="72"/>
        <v>1</v>
      </c>
      <c r="Y503" s="4">
        <v>0</v>
      </c>
    </row>
    <row r="504" spans="1:25" ht="16" hidden="1" x14ac:dyDescent="0.2">
      <c r="A504" t="s">
        <v>307</v>
      </c>
      <c r="B504" s="18">
        <v>19</v>
      </c>
      <c r="C504" s="18" t="str">
        <f t="shared" si="80"/>
        <v>MW1.19</v>
      </c>
      <c r="D504" s="160">
        <v>1</v>
      </c>
      <c r="E504" s="2"/>
      <c r="F504" s="2" t="s">
        <v>139</v>
      </c>
      <c r="G504" s="2">
        <f>INDEX([1]CAPS!$A:$A,MATCH(F:F,[1]CAPS!$H:$H,0))</f>
        <v>6325</v>
      </c>
      <c r="H504" s="2" t="s">
        <v>234</v>
      </c>
      <c r="I504" s="104" t="s">
        <v>238</v>
      </c>
      <c r="J504" s="9">
        <v>0</v>
      </c>
      <c r="K504" s="9">
        <v>1</v>
      </c>
      <c r="L504" s="9">
        <v>0</v>
      </c>
      <c r="M504" s="9">
        <v>0</v>
      </c>
      <c r="N504" s="9">
        <v>0</v>
      </c>
      <c r="O504" s="17">
        <v>0</v>
      </c>
      <c r="P504" s="9">
        <v>0</v>
      </c>
      <c r="Q504" s="9">
        <v>0</v>
      </c>
      <c r="S504">
        <f t="shared" si="75"/>
        <v>1</v>
      </c>
      <c r="T504">
        <f t="shared" si="73"/>
        <v>1</v>
      </c>
      <c r="U504">
        <f t="shared" si="74"/>
        <v>0</v>
      </c>
      <c r="W504">
        <f t="shared" si="72"/>
        <v>1</v>
      </c>
      <c r="Y504" s="4">
        <v>0</v>
      </c>
    </row>
    <row r="505" spans="1:25" ht="16" hidden="1" x14ac:dyDescent="0.2">
      <c r="A505" t="s">
        <v>307</v>
      </c>
      <c r="B505" s="18">
        <v>19</v>
      </c>
      <c r="C505" s="18" t="str">
        <f t="shared" si="80"/>
        <v>MW1.19</v>
      </c>
      <c r="D505" s="160">
        <v>1</v>
      </c>
      <c r="E505" s="2"/>
      <c r="F505" s="2" t="s">
        <v>129</v>
      </c>
      <c r="G505" s="2">
        <f>INDEX([1]CAPS!$A:$A,MATCH(F:F,[1]CAPS!$H:$H,0))</f>
        <v>5532</v>
      </c>
      <c r="H505" s="2" t="s">
        <v>233</v>
      </c>
      <c r="I505" s="104" t="s">
        <v>238</v>
      </c>
      <c r="J505" s="9">
        <v>0</v>
      </c>
      <c r="K505" s="9">
        <v>14</v>
      </c>
      <c r="L505" s="9">
        <v>0</v>
      </c>
      <c r="M505" s="9" t="s">
        <v>276</v>
      </c>
      <c r="N505" s="9">
        <v>0</v>
      </c>
      <c r="O505" s="17" t="s">
        <v>276</v>
      </c>
      <c r="P505" s="17" t="s">
        <v>276</v>
      </c>
      <c r="Q505" s="9" t="s">
        <v>276</v>
      </c>
      <c r="S505">
        <f>SUM(J505:K505)</f>
        <v>14</v>
      </c>
      <c r="T505" t="e">
        <f t="shared" si="73"/>
        <v>#VALUE!</v>
      </c>
      <c r="U505" t="e">
        <f t="shared" si="74"/>
        <v>#VALUE!</v>
      </c>
      <c r="W505">
        <f t="shared" si="72"/>
        <v>1</v>
      </c>
      <c r="Y505" s="4">
        <v>0</v>
      </c>
    </row>
    <row r="506" spans="1:25" ht="16" hidden="1" x14ac:dyDescent="0.2">
      <c r="A506" t="s">
        <v>307</v>
      </c>
      <c r="B506" s="18">
        <v>19</v>
      </c>
      <c r="C506" s="18" t="str">
        <f t="shared" si="80"/>
        <v>MW1.19</v>
      </c>
      <c r="D506" s="160">
        <v>1</v>
      </c>
      <c r="E506" s="2"/>
      <c r="F506" s="2" t="s">
        <v>137</v>
      </c>
      <c r="G506" s="2">
        <f>INDEX([1]CAPS!$A:$A,MATCH(F:F,[1]CAPS!$H:$H,0))</f>
        <v>1609</v>
      </c>
      <c r="H506" s="2" t="s">
        <v>235</v>
      </c>
      <c r="I506" s="104" t="s">
        <v>238</v>
      </c>
      <c r="J506" s="9">
        <v>0</v>
      </c>
      <c r="K506" s="9">
        <v>0</v>
      </c>
      <c r="L506" s="9">
        <v>0</v>
      </c>
      <c r="M506" s="9" t="s">
        <v>276</v>
      </c>
      <c r="N506" s="9">
        <v>0</v>
      </c>
      <c r="O506" s="17">
        <v>1</v>
      </c>
      <c r="P506" s="9">
        <v>0</v>
      </c>
      <c r="Q506" s="9">
        <v>0</v>
      </c>
      <c r="S506">
        <f t="shared" si="75"/>
        <v>1</v>
      </c>
      <c r="T506" t="e">
        <f t="shared" si="73"/>
        <v>#VALUE!</v>
      </c>
      <c r="U506" t="e">
        <f t="shared" si="74"/>
        <v>#VALUE!</v>
      </c>
      <c r="W506">
        <f t="shared" si="72"/>
        <v>1</v>
      </c>
      <c r="Y506" s="4">
        <v>0</v>
      </c>
    </row>
    <row r="507" spans="1:25" ht="32" hidden="1" x14ac:dyDescent="0.2">
      <c r="A507" t="s">
        <v>307</v>
      </c>
      <c r="B507" s="18">
        <v>19</v>
      </c>
      <c r="C507" s="18" t="str">
        <f t="shared" si="80"/>
        <v>MW1.19</v>
      </c>
      <c r="D507" s="160">
        <v>1</v>
      </c>
      <c r="E507" s="2"/>
      <c r="F507" s="2" t="s">
        <v>161</v>
      </c>
      <c r="G507" s="2">
        <f>INDEX([1]CAPS!$A:$A,MATCH(F:F,[1]CAPS!$H:$H,0))</f>
        <v>2603</v>
      </c>
      <c r="H507" s="2" t="s">
        <v>235</v>
      </c>
      <c r="I507" s="104" t="s">
        <v>239</v>
      </c>
      <c r="J507" s="9">
        <v>0</v>
      </c>
      <c r="K507" s="9">
        <v>1</v>
      </c>
      <c r="L507" s="9">
        <v>0</v>
      </c>
      <c r="M507" s="9">
        <v>0</v>
      </c>
      <c r="N507" s="9">
        <v>0</v>
      </c>
      <c r="O507" s="17">
        <v>0</v>
      </c>
      <c r="P507" s="9">
        <v>0</v>
      </c>
      <c r="Q507" s="9">
        <v>0</v>
      </c>
      <c r="S507">
        <f t="shared" si="75"/>
        <v>1</v>
      </c>
      <c r="T507">
        <f t="shared" si="73"/>
        <v>1</v>
      </c>
      <c r="U507">
        <f t="shared" si="74"/>
        <v>0</v>
      </c>
      <c r="W507">
        <f t="shared" si="72"/>
        <v>1</v>
      </c>
      <c r="Y507" s="10">
        <v>1</v>
      </c>
    </row>
    <row r="508" spans="1:25" ht="32" hidden="1" x14ac:dyDescent="0.2">
      <c r="A508" t="s">
        <v>307</v>
      </c>
      <c r="B508" s="18">
        <v>19</v>
      </c>
      <c r="C508" s="18" t="str">
        <f t="shared" si="80"/>
        <v>MW1.19</v>
      </c>
      <c r="D508" s="160">
        <v>1</v>
      </c>
      <c r="E508" s="2"/>
      <c r="F508" s="2" t="s">
        <v>158</v>
      </c>
      <c r="G508" s="2">
        <f>INDEX([1]CAPS!$A:$A,MATCH(F:F,[1]CAPS!$H:$H,0))</f>
        <v>2987</v>
      </c>
      <c r="H508" s="2" t="s">
        <v>235</v>
      </c>
      <c r="I508" s="104" t="s">
        <v>239</v>
      </c>
      <c r="J508" s="9">
        <v>0</v>
      </c>
      <c r="K508" s="9">
        <v>3</v>
      </c>
      <c r="L508" s="9">
        <v>0</v>
      </c>
      <c r="M508" s="9">
        <v>0</v>
      </c>
      <c r="N508" s="9">
        <v>0</v>
      </c>
      <c r="O508" s="17">
        <v>0</v>
      </c>
      <c r="P508" s="9">
        <v>0</v>
      </c>
      <c r="Q508" s="9">
        <v>0</v>
      </c>
      <c r="S508">
        <f t="shared" si="75"/>
        <v>3</v>
      </c>
      <c r="T508">
        <f t="shared" si="73"/>
        <v>1</v>
      </c>
      <c r="U508">
        <f t="shared" si="74"/>
        <v>0</v>
      </c>
      <c r="W508">
        <f t="shared" si="72"/>
        <v>1</v>
      </c>
      <c r="Y508" s="4">
        <v>0</v>
      </c>
    </row>
    <row r="509" spans="1:25" ht="16" hidden="1" x14ac:dyDescent="0.2">
      <c r="A509" t="s">
        <v>307</v>
      </c>
      <c r="B509" s="18">
        <v>19</v>
      </c>
      <c r="C509" s="18" t="str">
        <f t="shared" si="80"/>
        <v>MW1.19</v>
      </c>
      <c r="D509" s="160">
        <v>1</v>
      </c>
      <c r="E509" s="2"/>
      <c r="F509" s="2" t="s">
        <v>159</v>
      </c>
      <c r="G509" s="2">
        <f>INDEX([1]CAPS!$A:$A,MATCH(F:F,[1]CAPS!$H:$H,0))</f>
        <v>7138</v>
      </c>
      <c r="H509" s="2" t="s">
        <v>233</v>
      </c>
      <c r="I509" s="104" t="s">
        <v>240</v>
      </c>
      <c r="J509" s="9">
        <v>0</v>
      </c>
      <c r="K509" s="9">
        <v>10</v>
      </c>
      <c r="L509" s="9">
        <v>0</v>
      </c>
      <c r="M509" s="9" t="s">
        <v>276</v>
      </c>
      <c r="N509" s="9">
        <v>0</v>
      </c>
      <c r="O509" s="17" t="s">
        <v>276</v>
      </c>
      <c r="P509" s="17" t="s">
        <v>276</v>
      </c>
      <c r="Q509" s="9" t="s">
        <v>276</v>
      </c>
      <c r="S509">
        <f t="shared" ref="S509:S510" si="81">SUM(J509:K509)</f>
        <v>10</v>
      </c>
      <c r="T509" t="e">
        <f t="shared" si="73"/>
        <v>#VALUE!</v>
      </c>
      <c r="U509" t="e">
        <f t="shared" si="74"/>
        <v>#VALUE!</v>
      </c>
      <c r="W509">
        <f t="shared" si="72"/>
        <v>1</v>
      </c>
      <c r="Y509" s="4">
        <v>1</v>
      </c>
    </row>
    <row r="510" spans="1:25" ht="16" hidden="1" x14ac:dyDescent="0.2">
      <c r="A510" t="s">
        <v>307</v>
      </c>
      <c r="B510" s="18">
        <v>19</v>
      </c>
      <c r="C510" s="18" t="str">
        <f t="shared" si="80"/>
        <v>MW1.19</v>
      </c>
      <c r="D510" s="160">
        <v>1</v>
      </c>
      <c r="E510" s="2"/>
      <c r="F510" s="2" t="s">
        <v>127</v>
      </c>
      <c r="G510" s="2">
        <f>INDEX([1]CAPS!$A:$A,MATCH(F:F,[1]CAPS!$H:$H,0))</f>
        <v>10605</v>
      </c>
      <c r="H510" s="2" t="s">
        <v>233</v>
      </c>
      <c r="I510" s="104" t="s">
        <v>238</v>
      </c>
      <c r="J510" s="9">
        <v>0</v>
      </c>
      <c r="K510" s="9">
        <v>16</v>
      </c>
      <c r="L510" s="9">
        <v>0</v>
      </c>
      <c r="M510" s="9" t="s">
        <v>276</v>
      </c>
      <c r="N510" s="9">
        <v>0</v>
      </c>
      <c r="O510" s="17" t="s">
        <v>276</v>
      </c>
      <c r="P510" s="17" t="s">
        <v>276</v>
      </c>
      <c r="Q510" s="9" t="s">
        <v>276</v>
      </c>
      <c r="S510">
        <f t="shared" si="81"/>
        <v>16</v>
      </c>
      <c r="T510" t="e">
        <f t="shared" si="73"/>
        <v>#VALUE!</v>
      </c>
      <c r="U510" t="e">
        <f t="shared" si="74"/>
        <v>#VALUE!</v>
      </c>
      <c r="W510">
        <f t="shared" si="72"/>
        <v>1</v>
      </c>
      <c r="Y510" s="4">
        <v>2</v>
      </c>
    </row>
    <row r="511" spans="1:25" ht="16" hidden="1" x14ac:dyDescent="0.2">
      <c r="A511" t="s">
        <v>307</v>
      </c>
      <c r="B511" s="18">
        <v>19</v>
      </c>
      <c r="C511" s="18" t="str">
        <f t="shared" si="80"/>
        <v>MW1.19</v>
      </c>
      <c r="D511" s="160">
        <v>1</v>
      </c>
      <c r="E511" s="2"/>
      <c r="F511" s="308" t="s">
        <v>160</v>
      </c>
      <c r="G511" s="2">
        <f>INDEX([1]CAPS!$A:$A,MATCH(F:F,[1]CAPS!$H:$H,0))</f>
        <v>2503</v>
      </c>
      <c r="H511" s="2" t="s">
        <v>234</v>
      </c>
      <c r="I511" s="104" t="s">
        <v>238</v>
      </c>
      <c r="J511" s="9">
        <v>0</v>
      </c>
      <c r="K511" s="9">
        <v>6</v>
      </c>
      <c r="L511" s="9">
        <v>0</v>
      </c>
      <c r="M511" s="9">
        <v>0</v>
      </c>
      <c r="N511" s="9">
        <v>0</v>
      </c>
      <c r="O511" s="17">
        <v>0</v>
      </c>
      <c r="P511" s="9">
        <v>0</v>
      </c>
      <c r="Q511" s="9">
        <v>0</v>
      </c>
      <c r="S511">
        <f t="shared" si="75"/>
        <v>6</v>
      </c>
      <c r="T511">
        <f t="shared" si="73"/>
        <v>1</v>
      </c>
      <c r="U511">
        <f t="shared" si="74"/>
        <v>0</v>
      </c>
      <c r="W511">
        <f t="shared" si="72"/>
        <v>1</v>
      </c>
      <c r="Y511" s="4">
        <v>0</v>
      </c>
    </row>
    <row r="512" spans="1:25" ht="16" hidden="1" x14ac:dyDescent="0.2">
      <c r="A512" t="s">
        <v>307</v>
      </c>
      <c r="B512" s="18">
        <v>20</v>
      </c>
      <c r="C512" s="18" t="str">
        <f t="shared" si="80"/>
        <v>MW1.20</v>
      </c>
      <c r="D512" s="160">
        <v>1</v>
      </c>
      <c r="E512" s="2"/>
      <c r="F512" s="2" t="s">
        <v>132</v>
      </c>
      <c r="G512" s="2">
        <f>INDEX([1]CAPS!$A:$A,MATCH(F:F,[1]CAPS!$H:$H,0))</f>
        <v>2469</v>
      </c>
      <c r="H512" s="2" t="s">
        <v>233</v>
      </c>
      <c r="I512" s="104" t="s">
        <v>238</v>
      </c>
      <c r="J512" s="9">
        <v>0</v>
      </c>
      <c r="K512" s="9">
        <v>8</v>
      </c>
      <c r="L512" s="9">
        <v>0</v>
      </c>
      <c r="M512" s="9">
        <v>0</v>
      </c>
      <c r="N512" s="9">
        <v>0</v>
      </c>
      <c r="O512" s="17">
        <v>0</v>
      </c>
      <c r="P512" s="9">
        <v>0</v>
      </c>
      <c r="Q512" s="9">
        <v>0</v>
      </c>
      <c r="S512">
        <f t="shared" si="75"/>
        <v>8</v>
      </c>
      <c r="T512">
        <f t="shared" si="73"/>
        <v>1</v>
      </c>
      <c r="U512">
        <f t="shared" si="74"/>
        <v>0</v>
      </c>
      <c r="W512">
        <f t="shared" si="72"/>
        <v>1</v>
      </c>
      <c r="Y512" s="4">
        <v>3</v>
      </c>
    </row>
    <row r="513" spans="1:25" ht="32" hidden="1" x14ac:dyDescent="0.2">
      <c r="A513" t="s">
        <v>307</v>
      </c>
      <c r="B513" s="18">
        <v>20</v>
      </c>
      <c r="C513" s="18" t="str">
        <f t="shared" si="80"/>
        <v>MW1.20</v>
      </c>
      <c r="D513" s="160">
        <v>1</v>
      </c>
      <c r="E513" s="2"/>
      <c r="F513" s="2" t="s">
        <v>229</v>
      </c>
      <c r="G513" s="2">
        <f>INDEX([1]CAPS!$A:$A,MATCH(F:F,[1]CAPS!$H:$H,0))</f>
        <v>3997</v>
      </c>
      <c r="H513" s="2" t="s">
        <v>236</v>
      </c>
      <c r="I513" s="104" t="s">
        <v>239</v>
      </c>
      <c r="J513" s="9">
        <v>0</v>
      </c>
      <c r="K513" s="9">
        <v>5</v>
      </c>
      <c r="L513" s="9">
        <v>0</v>
      </c>
      <c r="M513" s="9">
        <v>0</v>
      </c>
      <c r="N513" s="9">
        <v>0</v>
      </c>
      <c r="O513" s="17">
        <v>120</v>
      </c>
      <c r="P513" s="9">
        <v>0</v>
      </c>
      <c r="Q513" s="9">
        <v>0</v>
      </c>
      <c r="S513">
        <f t="shared" si="75"/>
        <v>125</v>
      </c>
      <c r="T513">
        <f t="shared" si="73"/>
        <v>1</v>
      </c>
      <c r="U513">
        <f t="shared" si="74"/>
        <v>24</v>
      </c>
      <c r="W513">
        <f t="shared" si="72"/>
        <v>1</v>
      </c>
      <c r="Y513" s="4">
        <v>0</v>
      </c>
    </row>
    <row r="514" spans="1:25" ht="16" hidden="1" x14ac:dyDescent="0.2">
      <c r="A514" t="s">
        <v>307</v>
      </c>
      <c r="B514" s="18">
        <v>20</v>
      </c>
      <c r="C514" s="18" t="str">
        <f t="shared" si="80"/>
        <v>MW1.20</v>
      </c>
      <c r="D514" s="160">
        <v>1</v>
      </c>
      <c r="E514" s="2"/>
      <c r="F514" s="2" t="s">
        <v>129</v>
      </c>
      <c r="G514" s="2">
        <f>INDEX([1]CAPS!$A:$A,MATCH(F:F,[1]CAPS!$H:$H,0))</f>
        <v>5532</v>
      </c>
      <c r="H514" s="2" t="s">
        <v>233</v>
      </c>
      <c r="I514" s="104" t="s">
        <v>238</v>
      </c>
      <c r="J514" s="9">
        <v>0</v>
      </c>
      <c r="K514" s="9">
        <v>7</v>
      </c>
      <c r="L514" s="9">
        <v>0</v>
      </c>
      <c r="M514" s="9" t="s">
        <v>276</v>
      </c>
      <c r="N514" s="9">
        <v>0</v>
      </c>
      <c r="O514" s="17" t="s">
        <v>276</v>
      </c>
      <c r="P514" s="17" t="s">
        <v>276</v>
      </c>
      <c r="Q514" s="9" t="s">
        <v>276</v>
      </c>
      <c r="S514">
        <f>SUM(J514:K514)</f>
        <v>7</v>
      </c>
      <c r="T514" t="e">
        <f t="shared" si="73"/>
        <v>#VALUE!</v>
      </c>
      <c r="U514" t="e">
        <f t="shared" si="74"/>
        <v>#VALUE!</v>
      </c>
      <c r="W514">
        <f t="shared" si="72"/>
        <v>1</v>
      </c>
    </row>
    <row r="515" spans="1:25" ht="16" hidden="1" x14ac:dyDescent="0.2">
      <c r="A515" t="s">
        <v>307</v>
      </c>
      <c r="B515" s="18">
        <v>20</v>
      </c>
      <c r="C515" s="18" t="str">
        <f t="shared" si="80"/>
        <v>MW1.20</v>
      </c>
      <c r="D515" s="160">
        <v>1</v>
      </c>
      <c r="E515" s="2"/>
      <c r="F515" s="2" t="s">
        <v>142</v>
      </c>
      <c r="G515" s="2">
        <f>INDEX([1]CAPS!$A:$A,MATCH(F:F,[1]CAPS!$H:$H,0))</f>
        <v>5344</v>
      </c>
      <c r="H515" s="2" t="s">
        <v>237</v>
      </c>
      <c r="I515" s="104" t="s">
        <v>242</v>
      </c>
      <c r="J515" s="9">
        <v>0</v>
      </c>
      <c r="K515" s="9">
        <v>0</v>
      </c>
      <c r="L515" s="9">
        <v>0</v>
      </c>
      <c r="M515" s="9">
        <v>0</v>
      </c>
      <c r="N515" s="9">
        <v>0</v>
      </c>
      <c r="O515" s="17">
        <v>1</v>
      </c>
      <c r="P515" s="9">
        <v>0</v>
      </c>
      <c r="Q515" s="9">
        <v>0</v>
      </c>
      <c r="R515" t="s">
        <v>306</v>
      </c>
      <c r="S515">
        <f t="shared" si="75"/>
        <v>1</v>
      </c>
      <c r="T515" t="e">
        <f t="shared" si="73"/>
        <v>#DIV/0!</v>
      </c>
      <c r="U515" t="e">
        <f t="shared" si="74"/>
        <v>#DIV/0!</v>
      </c>
      <c r="W515">
        <f t="shared" ref="W515:W578" si="82">IF(S515&gt;0,1,"")</f>
        <v>1</v>
      </c>
    </row>
    <row r="516" spans="1:25" ht="16" hidden="1" x14ac:dyDescent="0.2">
      <c r="A516" t="s">
        <v>307</v>
      </c>
      <c r="B516" s="18">
        <v>20</v>
      </c>
      <c r="C516" s="18" t="str">
        <f t="shared" si="80"/>
        <v>MW1.20</v>
      </c>
      <c r="D516" s="160">
        <v>1</v>
      </c>
      <c r="E516" s="2"/>
      <c r="F516" s="2" t="s">
        <v>228</v>
      </c>
      <c r="G516" s="2">
        <f>INDEX([1]CAPS!$A:$A,MATCH(F:F,[1]CAPS!$H:$H,0))</f>
        <v>7993</v>
      </c>
      <c r="H516" s="2" t="s">
        <v>233</v>
      </c>
      <c r="I516" s="104" t="s">
        <v>238</v>
      </c>
      <c r="J516" s="9">
        <v>0</v>
      </c>
      <c r="K516" s="9">
        <v>4</v>
      </c>
      <c r="L516" s="9">
        <v>0</v>
      </c>
      <c r="M516" s="9" t="s">
        <v>276</v>
      </c>
      <c r="N516" s="9">
        <v>0</v>
      </c>
      <c r="O516" s="17" t="s">
        <v>276</v>
      </c>
      <c r="P516" s="17" t="s">
        <v>276</v>
      </c>
      <c r="Q516" s="9" t="s">
        <v>276</v>
      </c>
      <c r="S516">
        <f t="shared" ref="S516:S517" si="83">SUM(J516:K516)</f>
        <v>4</v>
      </c>
      <c r="T516" t="e">
        <f t="shared" ref="T516:T579" si="84">(K516+L516)/(K516++L516+M516)</f>
        <v>#VALUE!</v>
      </c>
      <c r="U516" t="e">
        <f t="shared" ref="U516:U579" si="85">(O516+P516)/(K516+L516+M516)</f>
        <v>#VALUE!</v>
      </c>
      <c r="W516">
        <f t="shared" si="82"/>
        <v>1</v>
      </c>
    </row>
    <row r="517" spans="1:25" ht="16" hidden="1" x14ac:dyDescent="0.2">
      <c r="A517" t="s">
        <v>307</v>
      </c>
      <c r="B517" s="18">
        <v>20</v>
      </c>
      <c r="C517" s="18" t="str">
        <f t="shared" si="80"/>
        <v>MW1.20</v>
      </c>
      <c r="D517" s="160">
        <v>1</v>
      </c>
      <c r="E517" s="2"/>
      <c r="F517" s="2" t="s">
        <v>127</v>
      </c>
      <c r="G517" s="2">
        <f>INDEX([1]CAPS!$A:$A,MATCH(F:F,[1]CAPS!$H:$H,0))</f>
        <v>10605</v>
      </c>
      <c r="H517" s="2" t="s">
        <v>233</v>
      </c>
      <c r="I517" s="104" t="s">
        <v>238</v>
      </c>
      <c r="J517" s="9">
        <v>0</v>
      </c>
      <c r="K517" s="9">
        <v>8</v>
      </c>
      <c r="L517" s="9">
        <v>0</v>
      </c>
      <c r="M517" s="9" t="s">
        <v>276</v>
      </c>
      <c r="N517" s="9">
        <v>0</v>
      </c>
      <c r="O517" s="17" t="s">
        <v>276</v>
      </c>
      <c r="P517" s="17" t="s">
        <v>276</v>
      </c>
      <c r="Q517" s="9" t="s">
        <v>276</v>
      </c>
      <c r="S517">
        <f t="shared" si="83"/>
        <v>8</v>
      </c>
      <c r="T517" t="e">
        <f t="shared" si="84"/>
        <v>#VALUE!</v>
      </c>
      <c r="U517" t="e">
        <f t="shared" si="85"/>
        <v>#VALUE!</v>
      </c>
      <c r="W517">
        <f t="shared" si="82"/>
        <v>1</v>
      </c>
    </row>
    <row r="518" spans="1:25" ht="16" hidden="1" x14ac:dyDescent="0.2">
      <c r="A518" t="s">
        <v>307</v>
      </c>
      <c r="B518" s="18">
        <v>20</v>
      </c>
      <c r="C518" s="18" t="str">
        <f t="shared" si="80"/>
        <v>MW1.20</v>
      </c>
      <c r="D518" s="160">
        <v>1</v>
      </c>
      <c r="E518" s="2"/>
      <c r="F518" s="308" t="s">
        <v>160</v>
      </c>
      <c r="G518" s="2">
        <f>INDEX([1]CAPS!$A:$A,MATCH(F:F,[1]CAPS!$H:$H,0))</f>
        <v>2503</v>
      </c>
      <c r="H518" s="2" t="s">
        <v>234</v>
      </c>
      <c r="I518" s="104" t="s">
        <v>238</v>
      </c>
      <c r="J518" s="9">
        <v>0</v>
      </c>
      <c r="K518" s="9">
        <v>3</v>
      </c>
      <c r="L518" s="9">
        <v>0</v>
      </c>
      <c r="M518" s="9">
        <v>0</v>
      </c>
      <c r="N518" s="9">
        <v>0</v>
      </c>
      <c r="O518" s="17">
        <v>0</v>
      </c>
      <c r="P518" s="9">
        <v>0</v>
      </c>
      <c r="Q518" s="9">
        <v>0</v>
      </c>
      <c r="S518">
        <f t="shared" ref="S518:S575" si="86">SUM(J518:K518)+O518</f>
        <v>3</v>
      </c>
      <c r="T518">
        <f t="shared" si="84"/>
        <v>1</v>
      </c>
      <c r="U518">
        <f t="shared" si="85"/>
        <v>0</v>
      </c>
      <c r="W518">
        <f t="shared" si="82"/>
        <v>1</v>
      </c>
    </row>
    <row r="519" spans="1:25" ht="16" hidden="1" x14ac:dyDescent="0.2">
      <c r="A519" t="s">
        <v>301</v>
      </c>
      <c r="B519" s="18">
        <v>1</v>
      </c>
      <c r="C519" s="18" t="str">
        <f t="shared" si="80"/>
        <v>MW2.1</v>
      </c>
      <c r="D519" s="160">
        <v>1</v>
      </c>
      <c r="E519" s="18"/>
      <c r="F519" s="18" t="s">
        <v>126</v>
      </c>
      <c r="G519" s="2">
        <f>INDEX([1]CAPS!$A:$A,MATCH(F:F,[1]CAPS!$H:$H,0))</f>
        <v>7943</v>
      </c>
      <c r="H519" s="2" t="s">
        <v>236</v>
      </c>
      <c r="I519" s="103" t="s">
        <v>242</v>
      </c>
      <c r="J519" s="19">
        <v>0</v>
      </c>
      <c r="K519" s="19">
        <v>0</v>
      </c>
      <c r="L519" s="9">
        <v>0</v>
      </c>
      <c r="M519" s="9">
        <v>0</v>
      </c>
      <c r="N519" s="9">
        <v>0</v>
      </c>
      <c r="O519" s="17">
        <v>0</v>
      </c>
      <c r="P519" s="9">
        <v>0</v>
      </c>
      <c r="Q519" s="9">
        <v>0</v>
      </c>
      <c r="S519">
        <f t="shared" si="86"/>
        <v>0</v>
      </c>
      <c r="T519" t="e">
        <f t="shared" si="84"/>
        <v>#DIV/0!</v>
      </c>
      <c r="U519" t="e">
        <f t="shared" si="85"/>
        <v>#DIV/0!</v>
      </c>
      <c r="W519" t="str">
        <f t="shared" si="82"/>
        <v/>
      </c>
    </row>
    <row r="520" spans="1:25" ht="32" hidden="1" x14ac:dyDescent="0.2">
      <c r="A520" t="s">
        <v>301</v>
      </c>
      <c r="B520" s="18">
        <v>1</v>
      </c>
      <c r="C520" s="18" t="str">
        <f t="shared" si="80"/>
        <v>MW2.1</v>
      </c>
      <c r="D520" s="160">
        <v>1</v>
      </c>
      <c r="E520" s="18"/>
      <c r="F520" s="151" t="s">
        <v>232</v>
      </c>
      <c r="G520" s="2">
        <f>INDEX([1]CAPS!$A:$A,MATCH(F:F,[1]CAPS!$H:$H,0))</f>
        <v>8875</v>
      </c>
      <c r="H520" s="2" t="s">
        <v>236</v>
      </c>
      <c r="I520" s="103" t="s">
        <v>239</v>
      </c>
      <c r="J520" s="9">
        <v>0</v>
      </c>
      <c r="K520" s="9">
        <v>0</v>
      </c>
      <c r="L520" s="9">
        <v>0</v>
      </c>
      <c r="M520" s="9">
        <v>0</v>
      </c>
      <c r="N520" s="9">
        <v>0</v>
      </c>
      <c r="O520" s="17">
        <v>2</v>
      </c>
      <c r="P520" s="9">
        <v>0</v>
      </c>
      <c r="Q520" s="9">
        <v>0</v>
      </c>
      <c r="S520">
        <f t="shared" si="86"/>
        <v>2</v>
      </c>
      <c r="T520" t="e">
        <f t="shared" si="84"/>
        <v>#DIV/0!</v>
      </c>
      <c r="U520" t="e">
        <f t="shared" si="85"/>
        <v>#DIV/0!</v>
      </c>
      <c r="W520">
        <f t="shared" si="82"/>
        <v>1</v>
      </c>
    </row>
    <row r="521" spans="1:25" ht="16" hidden="1" x14ac:dyDescent="0.2">
      <c r="A521" t="s">
        <v>301</v>
      </c>
      <c r="B521" s="18">
        <v>1</v>
      </c>
      <c r="C521" s="18" t="str">
        <f t="shared" si="80"/>
        <v>MW2.1</v>
      </c>
      <c r="D521" s="160">
        <v>1</v>
      </c>
      <c r="E521" s="18"/>
      <c r="F521" s="18" t="s">
        <v>159</v>
      </c>
      <c r="G521" s="2">
        <f>INDEX([1]CAPS!$A:$A,MATCH(F:F,[1]CAPS!$H:$H,0))</f>
        <v>7138</v>
      </c>
      <c r="H521" s="2" t="s">
        <v>233</v>
      </c>
      <c r="I521" s="103" t="s">
        <v>240</v>
      </c>
      <c r="J521" s="9">
        <v>0</v>
      </c>
      <c r="K521" s="9">
        <v>0</v>
      </c>
      <c r="L521" s="9">
        <v>0</v>
      </c>
      <c r="M521" s="9" t="s">
        <v>276</v>
      </c>
      <c r="N521" s="9">
        <v>0</v>
      </c>
      <c r="O521" s="17" t="s">
        <v>276</v>
      </c>
      <c r="P521" s="9" t="s">
        <v>276</v>
      </c>
      <c r="Q521" s="9" t="s">
        <v>276</v>
      </c>
      <c r="S521">
        <f>SUM(J521:K521)</f>
        <v>0</v>
      </c>
      <c r="T521" t="e">
        <f t="shared" si="84"/>
        <v>#VALUE!</v>
      </c>
      <c r="U521" t="e">
        <f t="shared" si="85"/>
        <v>#VALUE!</v>
      </c>
      <c r="W521" t="str">
        <f t="shared" si="82"/>
        <v/>
      </c>
    </row>
    <row r="522" spans="1:25" ht="16" hidden="1" x14ac:dyDescent="0.2">
      <c r="A522" t="s">
        <v>301</v>
      </c>
      <c r="B522" s="18">
        <v>1</v>
      </c>
      <c r="C522" s="18" t="str">
        <f t="shared" si="80"/>
        <v>MW2.1</v>
      </c>
      <c r="D522" s="160">
        <v>1</v>
      </c>
      <c r="E522" s="18"/>
      <c r="F522" s="18" t="s">
        <v>127</v>
      </c>
      <c r="G522" s="2">
        <f>INDEX([1]CAPS!$A:$A,MATCH(F:F,[1]CAPS!$H:$H,0))</f>
        <v>10605</v>
      </c>
      <c r="H522" s="2" t="s">
        <v>233</v>
      </c>
      <c r="I522" s="103" t="s">
        <v>238</v>
      </c>
      <c r="J522" s="9">
        <v>0</v>
      </c>
      <c r="K522" s="9">
        <v>0</v>
      </c>
      <c r="L522" s="9">
        <v>0</v>
      </c>
      <c r="M522" s="9">
        <v>0</v>
      </c>
      <c r="N522" s="9">
        <v>0</v>
      </c>
      <c r="O522" s="17">
        <v>0</v>
      </c>
      <c r="P522" s="9">
        <v>0</v>
      </c>
      <c r="Q522" s="9">
        <v>0</v>
      </c>
      <c r="S522">
        <f t="shared" si="86"/>
        <v>0</v>
      </c>
      <c r="T522" t="e">
        <f t="shared" si="84"/>
        <v>#DIV/0!</v>
      </c>
      <c r="U522" t="e">
        <f t="shared" si="85"/>
        <v>#DIV/0!</v>
      </c>
      <c r="W522" t="str">
        <f t="shared" si="82"/>
        <v/>
      </c>
    </row>
    <row r="523" spans="1:25" ht="32" hidden="1" x14ac:dyDescent="0.2">
      <c r="A523" t="s">
        <v>301</v>
      </c>
      <c r="B523" s="18">
        <v>1</v>
      </c>
      <c r="C523" s="18" t="str">
        <f t="shared" si="80"/>
        <v>MW2.1</v>
      </c>
      <c r="D523" s="160">
        <v>1</v>
      </c>
      <c r="E523" s="18"/>
      <c r="F523" s="18" t="s">
        <v>128</v>
      </c>
      <c r="G523" s="2">
        <f>INDEX([1]CAPS!$A:$A,MATCH(F:F,[1]CAPS!$H:$H,0))</f>
        <v>3243</v>
      </c>
      <c r="H523" s="2" t="s">
        <v>237</v>
      </c>
      <c r="I523" s="103" t="s">
        <v>239</v>
      </c>
      <c r="J523" s="9">
        <v>0</v>
      </c>
      <c r="K523" s="9">
        <v>0</v>
      </c>
      <c r="L523" s="9">
        <v>0</v>
      </c>
      <c r="M523" s="9" t="s">
        <v>276</v>
      </c>
      <c r="N523" s="9">
        <v>0</v>
      </c>
      <c r="O523" s="17">
        <v>50</v>
      </c>
      <c r="P523" s="9">
        <v>0</v>
      </c>
      <c r="Q523" s="9">
        <v>0</v>
      </c>
      <c r="S523">
        <f t="shared" si="86"/>
        <v>50</v>
      </c>
      <c r="T523" t="e">
        <f t="shared" si="84"/>
        <v>#VALUE!</v>
      </c>
      <c r="U523" t="e">
        <f t="shared" si="85"/>
        <v>#VALUE!</v>
      </c>
      <c r="W523">
        <f t="shared" si="82"/>
        <v>1</v>
      </c>
    </row>
    <row r="524" spans="1:25" ht="16" hidden="1" x14ac:dyDescent="0.2">
      <c r="A524" t="s">
        <v>301</v>
      </c>
      <c r="B524" s="18">
        <v>1</v>
      </c>
      <c r="C524" s="18" t="str">
        <f t="shared" si="80"/>
        <v>MW2.1</v>
      </c>
      <c r="D524" s="160">
        <v>1</v>
      </c>
      <c r="E524" s="18"/>
      <c r="F524" s="18" t="s">
        <v>129</v>
      </c>
      <c r="G524" s="2">
        <f>INDEX([1]CAPS!$A:$A,MATCH(F:F,[1]CAPS!$H:$H,0))</f>
        <v>5532</v>
      </c>
      <c r="H524" s="2" t="s">
        <v>233</v>
      </c>
      <c r="I524" s="103" t="s">
        <v>238</v>
      </c>
      <c r="J524" s="9">
        <v>0</v>
      </c>
      <c r="K524" s="9">
        <v>0</v>
      </c>
      <c r="L524" s="9">
        <v>0</v>
      </c>
      <c r="M524" s="9" t="s">
        <v>276</v>
      </c>
      <c r="N524" s="9">
        <v>0</v>
      </c>
      <c r="O524" s="17" t="s">
        <v>276</v>
      </c>
      <c r="P524" s="9" t="s">
        <v>276</v>
      </c>
      <c r="Q524" s="9" t="s">
        <v>276</v>
      </c>
      <c r="S524">
        <f>SUM(J524:K524)</f>
        <v>0</v>
      </c>
      <c r="T524" t="e">
        <f t="shared" si="84"/>
        <v>#VALUE!</v>
      </c>
      <c r="U524" t="e">
        <f t="shared" si="85"/>
        <v>#VALUE!</v>
      </c>
      <c r="W524" t="str">
        <f t="shared" si="82"/>
        <v/>
      </c>
    </row>
    <row r="525" spans="1:25" ht="16" hidden="1" x14ac:dyDescent="0.2">
      <c r="A525" t="s">
        <v>301</v>
      </c>
      <c r="B525" s="18">
        <v>1</v>
      </c>
      <c r="C525" s="18" t="str">
        <f t="shared" si="80"/>
        <v>MW2.1</v>
      </c>
      <c r="D525" s="160">
        <v>1</v>
      </c>
      <c r="E525" s="18"/>
      <c r="F525" s="18" t="s">
        <v>988</v>
      </c>
      <c r="G525" s="2" t="s">
        <v>313</v>
      </c>
      <c r="H525" s="2" t="s">
        <v>237</v>
      </c>
      <c r="I525" s="103" t="s">
        <v>240</v>
      </c>
      <c r="J525" s="9">
        <v>0</v>
      </c>
      <c r="K525" s="9">
        <v>0</v>
      </c>
      <c r="L525" s="9">
        <v>0</v>
      </c>
      <c r="M525" s="9" t="s">
        <v>276</v>
      </c>
      <c r="N525" s="9">
        <v>0</v>
      </c>
      <c r="O525" s="17">
        <v>1</v>
      </c>
      <c r="P525" s="9">
        <v>0</v>
      </c>
      <c r="Q525" s="9">
        <v>0</v>
      </c>
      <c r="S525">
        <f t="shared" si="86"/>
        <v>1</v>
      </c>
      <c r="T525" t="e">
        <f t="shared" si="84"/>
        <v>#VALUE!</v>
      </c>
      <c r="U525" t="e">
        <f t="shared" si="85"/>
        <v>#VALUE!</v>
      </c>
      <c r="W525">
        <f t="shared" si="82"/>
        <v>1</v>
      </c>
    </row>
    <row r="526" spans="1:25" ht="16" hidden="1" x14ac:dyDescent="0.2">
      <c r="A526" t="s">
        <v>301</v>
      </c>
      <c r="B526" s="18">
        <v>2</v>
      </c>
      <c r="C526" s="18" t="str">
        <f t="shared" si="80"/>
        <v>MW2.2</v>
      </c>
      <c r="D526" s="160">
        <v>1</v>
      </c>
      <c r="E526" s="18"/>
      <c r="F526" s="18" t="s">
        <v>126</v>
      </c>
      <c r="G526" s="2">
        <f>INDEX([1]CAPS!$A:$A,MATCH(F:F,[1]CAPS!$H:$H,0))</f>
        <v>7943</v>
      </c>
      <c r="H526" s="2" t="s">
        <v>236</v>
      </c>
      <c r="I526" s="103" t="s">
        <v>242</v>
      </c>
      <c r="J526" s="9">
        <v>0</v>
      </c>
      <c r="K526" s="4">
        <v>2</v>
      </c>
      <c r="L526" s="9">
        <v>0</v>
      </c>
      <c r="M526" s="9">
        <v>2</v>
      </c>
      <c r="N526" s="9">
        <v>0</v>
      </c>
      <c r="O526" s="17">
        <v>0</v>
      </c>
      <c r="P526" s="9">
        <v>0</v>
      </c>
      <c r="Q526" s="9">
        <v>0</v>
      </c>
      <c r="S526">
        <f t="shared" si="86"/>
        <v>2</v>
      </c>
      <c r="T526">
        <f t="shared" si="84"/>
        <v>0.5</v>
      </c>
      <c r="U526">
        <f t="shared" si="85"/>
        <v>0</v>
      </c>
      <c r="W526">
        <f t="shared" si="82"/>
        <v>1</v>
      </c>
    </row>
    <row r="527" spans="1:25" ht="32" hidden="1" x14ac:dyDescent="0.2">
      <c r="A527" t="s">
        <v>301</v>
      </c>
      <c r="B527" s="18">
        <v>2</v>
      </c>
      <c r="C527" s="18" t="str">
        <f t="shared" si="80"/>
        <v>MW2.2</v>
      </c>
      <c r="D527" s="160">
        <v>1</v>
      </c>
      <c r="E527" s="18"/>
      <c r="F527" s="151" t="s">
        <v>232</v>
      </c>
      <c r="G527" s="2">
        <f>INDEX([1]CAPS!$A:$A,MATCH(F:F,[1]CAPS!$H:$H,0))</f>
        <v>8875</v>
      </c>
      <c r="H527" s="2" t="s">
        <v>236</v>
      </c>
      <c r="I527" s="103" t="s">
        <v>239</v>
      </c>
      <c r="J527" s="9">
        <v>0</v>
      </c>
      <c r="K527" s="4">
        <v>2</v>
      </c>
      <c r="L527" s="9">
        <v>0</v>
      </c>
      <c r="M527" s="9">
        <v>0</v>
      </c>
      <c r="N527" s="9">
        <v>0</v>
      </c>
      <c r="O527" s="17">
        <v>0</v>
      </c>
      <c r="P527" s="9">
        <v>0</v>
      </c>
      <c r="Q527" s="9">
        <v>0</v>
      </c>
      <c r="S527">
        <f t="shared" si="86"/>
        <v>2</v>
      </c>
      <c r="T527">
        <f t="shared" si="84"/>
        <v>1</v>
      </c>
      <c r="U527">
        <f t="shared" si="85"/>
        <v>0</v>
      </c>
      <c r="W527">
        <f t="shared" si="82"/>
        <v>1</v>
      </c>
    </row>
    <row r="528" spans="1:25" ht="16" hidden="1" x14ac:dyDescent="0.2">
      <c r="A528" t="s">
        <v>301</v>
      </c>
      <c r="B528" s="18">
        <v>2</v>
      </c>
      <c r="C528" s="18" t="str">
        <f t="shared" si="80"/>
        <v>MW2.2</v>
      </c>
      <c r="D528" s="160">
        <v>1</v>
      </c>
      <c r="E528" s="18"/>
      <c r="F528" s="151" t="s">
        <v>131</v>
      </c>
      <c r="G528" s="2">
        <f>INDEX([1]CAPS!$A:$A,MATCH(F:F,[1]CAPS!$H:$H,0))</f>
        <v>2557</v>
      </c>
      <c r="H528" s="2" t="s">
        <v>233</v>
      </c>
      <c r="I528" s="103" t="s">
        <v>240</v>
      </c>
      <c r="J528" s="9">
        <v>0</v>
      </c>
      <c r="K528" s="4">
        <v>1</v>
      </c>
      <c r="L528" s="9">
        <v>0</v>
      </c>
      <c r="M528" s="9" t="s">
        <v>276</v>
      </c>
      <c r="N528" s="9">
        <v>0</v>
      </c>
      <c r="O528" s="17">
        <v>0</v>
      </c>
      <c r="P528" s="9">
        <v>0</v>
      </c>
      <c r="Q528" s="9">
        <v>0</v>
      </c>
      <c r="S528">
        <f t="shared" si="86"/>
        <v>1</v>
      </c>
      <c r="T528" t="e">
        <f t="shared" si="84"/>
        <v>#VALUE!</v>
      </c>
      <c r="U528" t="e">
        <f t="shared" si="85"/>
        <v>#VALUE!</v>
      </c>
      <c r="W528">
        <f t="shared" si="82"/>
        <v>1</v>
      </c>
    </row>
    <row r="529" spans="1:23" ht="16" hidden="1" x14ac:dyDescent="0.2">
      <c r="A529" t="s">
        <v>301</v>
      </c>
      <c r="B529" s="18">
        <v>2</v>
      </c>
      <c r="C529" s="18" t="str">
        <f t="shared" si="80"/>
        <v>MW2.2</v>
      </c>
      <c r="D529" s="160">
        <v>1</v>
      </c>
      <c r="E529" s="18"/>
      <c r="F529" s="151" t="s">
        <v>132</v>
      </c>
      <c r="G529" s="2">
        <f>INDEX([1]CAPS!$A:$A,MATCH(F:F,[1]CAPS!$H:$H,0))</f>
        <v>2469</v>
      </c>
      <c r="H529" s="2" t="s">
        <v>233</v>
      </c>
      <c r="I529" s="103" t="s">
        <v>238</v>
      </c>
      <c r="J529" s="9">
        <v>0</v>
      </c>
      <c r="K529" s="4">
        <v>2</v>
      </c>
      <c r="L529" s="9">
        <v>0</v>
      </c>
      <c r="M529" s="9">
        <v>0</v>
      </c>
      <c r="N529" s="9">
        <v>0</v>
      </c>
      <c r="O529" s="17">
        <v>0</v>
      </c>
      <c r="P529" s="9">
        <v>0</v>
      </c>
      <c r="Q529" s="9">
        <v>0</v>
      </c>
      <c r="S529">
        <f t="shared" si="86"/>
        <v>2</v>
      </c>
      <c r="T529">
        <f t="shared" si="84"/>
        <v>1</v>
      </c>
      <c r="U529">
        <f t="shared" si="85"/>
        <v>0</v>
      </c>
      <c r="W529">
        <f t="shared" si="82"/>
        <v>1</v>
      </c>
    </row>
    <row r="530" spans="1:23" ht="16" hidden="1" x14ac:dyDescent="0.2">
      <c r="A530" t="s">
        <v>301</v>
      </c>
      <c r="B530" s="18">
        <v>2</v>
      </c>
      <c r="C530" s="18" t="str">
        <f t="shared" si="80"/>
        <v>MW2.2</v>
      </c>
      <c r="D530" s="160">
        <v>1</v>
      </c>
      <c r="E530" s="18"/>
      <c r="F530" s="151" t="s">
        <v>129</v>
      </c>
      <c r="G530" s="2">
        <f>INDEX([1]CAPS!$A:$A,MATCH(F:F,[1]CAPS!$H:$H,0))</f>
        <v>5532</v>
      </c>
      <c r="H530" s="2" t="s">
        <v>233</v>
      </c>
      <c r="I530" s="103" t="s">
        <v>238</v>
      </c>
      <c r="J530" s="9">
        <v>0</v>
      </c>
      <c r="K530" s="4">
        <v>1</v>
      </c>
      <c r="L530" s="9">
        <v>0</v>
      </c>
      <c r="M530" s="9" t="s">
        <v>276</v>
      </c>
      <c r="N530" s="9">
        <v>0</v>
      </c>
      <c r="O530" s="17" t="s">
        <v>276</v>
      </c>
      <c r="P530" s="9" t="s">
        <v>276</v>
      </c>
      <c r="Q530" s="9" t="s">
        <v>276</v>
      </c>
      <c r="S530">
        <f>SUM(J530:K530)</f>
        <v>1</v>
      </c>
      <c r="T530" t="e">
        <f t="shared" si="84"/>
        <v>#VALUE!</v>
      </c>
      <c r="U530" t="e">
        <f t="shared" si="85"/>
        <v>#VALUE!</v>
      </c>
      <c r="W530">
        <f t="shared" si="82"/>
        <v>1</v>
      </c>
    </row>
    <row r="531" spans="1:23" ht="32" hidden="1" x14ac:dyDescent="0.2">
      <c r="A531" t="s">
        <v>301</v>
      </c>
      <c r="B531" s="18">
        <v>2</v>
      </c>
      <c r="C531" s="18" t="str">
        <f t="shared" si="80"/>
        <v>MW2.2</v>
      </c>
      <c r="D531" s="160">
        <v>1</v>
      </c>
      <c r="E531" s="18"/>
      <c r="F531" s="151" t="s">
        <v>229</v>
      </c>
      <c r="G531" s="2">
        <f>INDEX([1]CAPS!$A:$A,MATCH(F:F,[1]CAPS!$H:$H,0))</f>
        <v>3997</v>
      </c>
      <c r="H531" s="2" t="s">
        <v>236</v>
      </c>
      <c r="I531" s="103" t="s">
        <v>239</v>
      </c>
      <c r="J531" s="9">
        <v>0</v>
      </c>
      <c r="K531" s="4">
        <v>2</v>
      </c>
      <c r="L531" s="9">
        <v>0</v>
      </c>
      <c r="M531" s="9">
        <v>0</v>
      </c>
      <c r="N531" s="9">
        <v>0</v>
      </c>
      <c r="O531" s="17">
        <v>0</v>
      </c>
      <c r="P531" s="9">
        <v>0</v>
      </c>
      <c r="Q531" s="9">
        <v>0</v>
      </c>
      <c r="S531">
        <f t="shared" si="86"/>
        <v>2</v>
      </c>
      <c r="T531">
        <f t="shared" si="84"/>
        <v>1</v>
      </c>
      <c r="U531">
        <f t="shared" si="85"/>
        <v>0</v>
      </c>
      <c r="W531">
        <f t="shared" si="82"/>
        <v>1</v>
      </c>
    </row>
    <row r="532" spans="1:23" ht="32" hidden="1" x14ac:dyDescent="0.2">
      <c r="A532" t="s">
        <v>301</v>
      </c>
      <c r="B532" s="18">
        <v>2</v>
      </c>
      <c r="C532" s="18" t="str">
        <f t="shared" si="80"/>
        <v>MW2.2</v>
      </c>
      <c r="D532" s="160">
        <v>1</v>
      </c>
      <c r="E532" s="18"/>
      <c r="F532" s="151" t="s">
        <v>128</v>
      </c>
      <c r="G532" s="2">
        <f>INDEX([1]CAPS!$A:$A,MATCH(F:F,[1]CAPS!$H:$H,0))</f>
        <v>3243</v>
      </c>
      <c r="H532" s="2" t="s">
        <v>237</v>
      </c>
      <c r="I532" s="103" t="s">
        <v>239</v>
      </c>
      <c r="J532" s="9">
        <v>0</v>
      </c>
      <c r="K532" s="4">
        <v>0</v>
      </c>
      <c r="L532" s="9">
        <v>0</v>
      </c>
      <c r="M532" s="9" t="s">
        <v>276</v>
      </c>
      <c r="N532" s="9">
        <v>0</v>
      </c>
      <c r="O532" s="17">
        <v>25</v>
      </c>
      <c r="P532" s="9">
        <v>0</v>
      </c>
      <c r="Q532" s="9">
        <v>0</v>
      </c>
      <c r="S532">
        <f t="shared" si="86"/>
        <v>25</v>
      </c>
      <c r="T532" t="e">
        <f t="shared" si="84"/>
        <v>#VALUE!</v>
      </c>
      <c r="U532" t="e">
        <f t="shared" si="85"/>
        <v>#VALUE!</v>
      </c>
      <c r="W532">
        <f t="shared" si="82"/>
        <v>1</v>
      </c>
    </row>
    <row r="533" spans="1:23" ht="16" hidden="1" x14ac:dyDescent="0.2">
      <c r="A533" t="s">
        <v>301</v>
      </c>
      <c r="B533" s="18">
        <v>2</v>
      </c>
      <c r="C533" s="18" t="str">
        <f t="shared" si="80"/>
        <v>MW2.2</v>
      </c>
      <c r="D533" s="160">
        <v>1</v>
      </c>
      <c r="E533" s="18"/>
      <c r="F533" s="151" t="s">
        <v>134</v>
      </c>
      <c r="G533" s="2">
        <f>INDEX([1]CAPS!$A:$A,MATCH(F:F,[1]CAPS!$H:$H,0))</f>
        <v>2302</v>
      </c>
      <c r="H533" s="2" t="s">
        <v>233</v>
      </c>
      <c r="I533" s="103" t="s">
        <v>238</v>
      </c>
      <c r="J533" s="9">
        <v>0</v>
      </c>
      <c r="K533" s="4">
        <v>1</v>
      </c>
      <c r="L533" s="9">
        <v>0</v>
      </c>
      <c r="M533" s="9" t="s">
        <v>276</v>
      </c>
      <c r="N533" s="9">
        <v>0</v>
      </c>
      <c r="O533" s="17" t="s">
        <v>276</v>
      </c>
      <c r="P533" s="9" t="s">
        <v>276</v>
      </c>
      <c r="Q533" s="9" t="s">
        <v>276</v>
      </c>
      <c r="S533">
        <f>SUM(J533:K533)</f>
        <v>1</v>
      </c>
      <c r="T533" t="e">
        <f t="shared" si="84"/>
        <v>#VALUE!</v>
      </c>
      <c r="U533" t="e">
        <f t="shared" si="85"/>
        <v>#VALUE!</v>
      </c>
      <c r="W533">
        <f t="shared" si="82"/>
        <v>1</v>
      </c>
    </row>
    <row r="534" spans="1:23" ht="32" hidden="1" x14ac:dyDescent="0.2">
      <c r="A534" t="s">
        <v>301</v>
      </c>
      <c r="B534" s="18">
        <v>2</v>
      </c>
      <c r="C534" s="18" t="str">
        <f t="shared" si="80"/>
        <v>MW2.2</v>
      </c>
      <c r="D534" s="160">
        <v>1</v>
      </c>
      <c r="E534" s="18"/>
      <c r="F534" s="151" t="s">
        <v>135</v>
      </c>
      <c r="G534" s="2">
        <f>INDEX([1]CAPS!$A:$A,MATCH(F:F,[1]CAPS!$H:$H,0))</f>
        <v>7766</v>
      </c>
      <c r="H534" s="2" t="s">
        <v>236</v>
      </c>
      <c r="I534" s="103" t="s">
        <v>242</v>
      </c>
      <c r="J534" s="9">
        <v>0</v>
      </c>
      <c r="K534" s="4">
        <v>2</v>
      </c>
      <c r="L534" s="9">
        <v>0</v>
      </c>
      <c r="M534" s="9">
        <v>0</v>
      </c>
      <c r="N534" s="9">
        <v>0</v>
      </c>
      <c r="O534" s="17">
        <v>0</v>
      </c>
      <c r="P534" s="9">
        <v>0</v>
      </c>
      <c r="Q534" s="9">
        <v>0</v>
      </c>
      <c r="S534">
        <f t="shared" si="86"/>
        <v>2</v>
      </c>
      <c r="T534">
        <f t="shared" si="84"/>
        <v>1</v>
      </c>
      <c r="U534">
        <f t="shared" si="85"/>
        <v>0</v>
      </c>
      <c r="W534">
        <f t="shared" si="82"/>
        <v>1</v>
      </c>
    </row>
    <row r="535" spans="1:23" ht="16" hidden="1" x14ac:dyDescent="0.2">
      <c r="A535" t="s">
        <v>301</v>
      </c>
      <c r="B535" s="18">
        <v>2</v>
      </c>
      <c r="C535" s="18" t="str">
        <f t="shared" si="80"/>
        <v>MW2.2</v>
      </c>
      <c r="D535" s="160">
        <v>1</v>
      </c>
      <c r="E535" s="18"/>
      <c r="F535" s="151" t="s">
        <v>159</v>
      </c>
      <c r="G535" s="2">
        <f>INDEX([1]CAPS!$A:$A,MATCH(F:F,[1]CAPS!$H:$H,0))</f>
        <v>7138</v>
      </c>
      <c r="H535" s="2" t="s">
        <v>233</v>
      </c>
      <c r="I535" s="103" t="s">
        <v>240</v>
      </c>
      <c r="J535" s="9">
        <v>0</v>
      </c>
      <c r="K535" s="4">
        <v>4</v>
      </c>
      <c r="L535" s="9">
        <v>0</v>
      </c>
      <c r="M535" s="9" t="s">
        <v>276</v>
      </c>
      <c r="N535" s="9">
        <v>0</v>
      </c>
      <c r="O535" s="17" t="s">
        <v>276</v>
      </c>
      <c r="P535" s="9" t="s">
        <v>276</v>
      </c>
      <c r="Q535" s="9" t="s">
        <v>276</v>
      </c>
      <c r="S535">
        <f>SUM(J535:K535)</f>
        <v>4</v>
      </c>
      <c r="T535" t="e">
        <f t="shared" si="84"/>
        <v>#VALUE!</v>
      </c>
      <c r="U535" t="e">
        <f t="shared" si="85"/>
        <v>#VALUE!</v>
      </c>
      <c r="W535">
        <f t="shared" si="82"/>
        <v>1</v>
      </c>
    </row>
    <row r="536" spans="1:23" ht="32" hidden="1" x14ac:dyDescent="0.2">
      <c r="A536" t="s">
        <v>301</v>
      </c>
      <c r="B536" s="18">
        <v>3</v>
      </c>
      <c r="C536" s="18" t="str">
        <f t="shared" si="80"/>
        <v>MW2.3</v>
      </c>
      <c r="D536" s="160">
        <v>1</v>
      </c>
      <c r="E536" s="18"/>
      <c r="F536" s="151" t="s">
        <v>135</v>
      </c>
      <c r="G536" s="2">
        <f>INDEX([1]CAPS!$A:$A,MATCH(F:F,[1]CAPS!$H:$H,0))</f>
        <v>7766</v>
      </c>
      <c r="H536" s="2" t="s">
        <v>236</v>
      </c>
      <c r="I536" s="103" t="s">
        <v>242</v>
      </c>
      <c r="J536" s="9">
        <v>0</v>
      </c>
      <c r="K536" s="4">
        <v>1</v>
      </c>
      <c r="L536" s="9">
        <v>0</v>
      </c>
      <c r="M536" s="9">
        <v>0</v>
      </c>
      <c r="N536" s="9">
        <v>0</v>
      </c>
      <c r="O536" s="17">
        <v>0</v>
      </c>
      <c r="P536" s="9">
        <v>0</v>
      </c>
      <c r="Q536" s="9">
        <v>0</v>
      </c>
      <c r="S536">
        <f t="shared" si="86"/>
        <v>1</v>
      </c>
      <c r="T536">
        <f t="shared" si="84"/>
        <v>1</v>
      </c>
      <c r="U536">
        <f t="shared" si="85"/>
        <v>0</v>
      </c>
      <c r="W536">
        <f t="shared" si="82"/>
        <v>1</v>
      </c>
    </row>
    <row r="537" spans="1:23" ht="16" hidden="1" x14ac:dyDescent="0.2">
      <c r="A537" t="s">
        <v>301</v>
      </c>
      <c r="B537" s="18">
        <v>3</v>
      </c>
      <c r="C537" s="18" t="str">
        <f t="shared" si="80"/>
        <v>MW2.3</v>
      </c>
      <c r="D537" s="160">
        <v>1</v>
      </c>
      <c r="E537" s="18"/>
      <c r="F537" s="151" t="s">
        <v>132</v>
      </c>
      <c r="G537" s="2">
        <f>INDEX([1]CAPS!$A:$A,MATCH(F:F,[1]CAPS!$H:$H,0))</f>
        <v>2469</v>
      </c>
      <c r="H537" s="2" t="s">
        <v>233</v>
      </c>
      <c r="I537" s="103" t="s">
        <v>238</v>
      </c>
      <c r="J537" s="9">
        <v>0</v>
      </c>
      <c r="K537" s="4">
        <v>2</v>
      </c>
      <c r="L537" s="9">
        <v>0</v>
      </c>
      <c r="M537" s="9">
        <v>0</v>
      </c>
      <c r="N537" s="9">
        <v>0</v>
      </c>
      <c r="O537" s="17">
        <v>0</v>
      </c>
      <c r="P537" s="9">
        <v>0</v>
      </c>
      <c r="Q537" s="9">
        <v>0</v>
      </c>
      <c r="S537">
        <f t="shared" si="86"/>
        <v>2</v>
      </c>
      <c r="T537">
        <f t="shared" si="84"/>
        <v>1</v>
      </c>
      <c r="U537">
        <f t="shared" si="85"/>
        <v>0</v>
      </c>
      <c r="W537">
        <f t="shared" si="82"/>
        <v>1</v>
      </c>
    </row>
    <row r="538" spans="1:23" ht="16" hidden="1" x14ac:dyDescent="0.2">
      <c r="A538" t="s">
        <v>301</v>
      </c>
      <c r="B538" s="18">
        <v>3</v>
      </c>
      <c r="C538" s="18" t="str">
        <f t="shared" si="80"/>
        <v>MW2.3</v>
      </c>
      <c r="D538" s="160">
        <v>1</v>
      </c>
      <c r="E538" s="18"/>
      <c r="F538" s="151" t="s">
        <v>159</v>
      </c>
      <c r="G538" s="2">
        <f>INDEX([1]CAPS!$A:$A,MATCH(F:F,[1]CAPS!$H:$H,0))</f>
        <v>7138</v>
      </c>
      <c r="H538" s="2" t="s">
        <v>233</v>
      </c>
      <c r="I538" s="103" t="s">
        <v>240</v>
      </c>
      <c r="J538" s="9">
        <v>0</v>
      </c>
      <c r="K538" s="4">
        <v>2</v>
      </c>
      <c r="L538" s="9">
        <v>0</v>
      </c>
      <c r="M538" s="9" t="s">
        <v>276</v>
      </c>
      <c r="N538" s="9">
        <v>0</v>
      </c>
      <c r="O538" s="17" t="s">
        <v>276</v>
      </c>
      <c r="P538" s="9" t="s">
        <v>276</v>
      </c>
      <c r="Q538" s="9" t="s">
        <v>276</v>
      </c>
      <c r="S538">
        <f>SUM(J538:K538)</f>
        <v>2</v>
      </c>
      <c r="T538" t="e">
        <f t="shared" si="84"/>
        <v>#VALUE!</v>
      </c>
      <c r="U538" t="e">
        <f t="shared" si="85"/>
        <v>#VALUE!</v>
      </c>
      <c r="W538">
        <f t="shared" si="82"/>
        <v>1</v>
      </c>
    </row>
    <row r="539" spans="1:23" ht="32" hidden="1" x14ac:dyDescent="0.2">
      <c r="A539" t="s">
        <v>301</v>
      </c>
      <c r="B539" s="18">
        <v>3</v>
      </c>
      <c r="C539" s="18" t="str">
        <f t="shared" si="80"/>
        <v>MW2.3</v>
      </c>
      <c r="D539" s="160">
        <v>1</v>
      </c>
      <c r="E539" s="18"/>
      <c r="F539" s="151" t="s">
        <v>128</v>
      </c>
      <c r="G539" s="2">
        <f>INDEX([1]CAPS!$A:$A,MATCH(F:F,[1]CAPS!$H:$H,0))</f>
        <v>3243</v>
      </c>
      <c r="H539" s="2" t="s">
        <v>237</v>
      </c>
      <c r="I539" s="103" t="s">
        <v>239</v>
      </c>
      <c r="J539" s="9">
        <v>0</v>
      </c>
      <c r="K539" s="4">
        <v>0</v>
      </c>
      <c r="L539" s="9">
        <v>0</v>
      </c>
      <c r="M539" s="9" t="s">
        <v>276</v>
      </c>
      <c r="N539" s="9">
        <v>0</v>
      </c>
      <c r="O539" s="17">
        <v>2</v>
      </c>
      <c r="P539" s="9">
        <v>0</v>
      </c>
      <c r="Q539" s="9">
        <v>0</v>
      </c>
      <c r="S539">
        <f t="shared" si="86"/>
        <v>2</v>
      </c>
      <c r="T539" t="e">
        <f t="shared" si="84"/>
        <v>#VALUE!</v>
      </c>
      <c r="U539" t="e">
        <f t="shared" si="85"/>
        <v>#VALUE!</v>
      </c>
      <c r="W539">
        <f t="shared" si="82"/>
        <v>1</v>
      </c>
    </row>
    <row r="540" spans="1:23" ht="32" hidden="1" x14ac:dyDescent="0.2">
      <c r="A540" t="s">
        <v>301</v>
      </c>
      <c r="B540" s="18">
        <v>4</v>
      </c>
      <c r="C540" s="18" t="str">
        <f t="shared" si="80"/>
        <v>MW2.4</v>
      </c>
      <c r="D540" s="160">
        <v>1</v>
      </c>
      <c r="E540" s="18"/>
      <c r="F540" s="151" t="s">
        <v>232</v>
      </c>
      <c r="G540" s="2">
        <f>INDEX([1]CAPS!$A:$A,MATCH(F:F,[1]CAPS!$H:$H,0))</f>
        <v>8875</v>
      </c>
      <c r="H540" s="2" t="s">
        <v>236</v>
      </c>
      <c r="I540" s="103" t="s">
        <v>239</v>
      </c>
      <c r="J540" s="9">
        <v>0</v>
      </c>
      <c r="K540" s="4">
        <v>2</v>
      </c>
      <c r="L540" s="9">
        <v>0</v>
      </c>
      <c r="M540" s="9">
        <v>0</v>
      </c>
      <c r="N540" s="9">
        <v>0</v>
      </c>
      <c r="O540" s="17">
        <v>0</v>
      </c>
      <c r="P540" s="9">
        <v>0</v>
      </c>
      <c r="Q540" s="9">
        <v>0</v>
      </c>
      <c r="S540">
        <f t="shared" si="86"/>
        <v>2</v>
      </c>
      <c r="T540">
        <f t="shared" si="84"/>
        <v>1</v>
      </c>
      <c r="U540">
        <f t="shared" si="85"/>
        <v>0</v>
      </c>
      <c r="W540">
        <f t="shared" si="82"/>
        <v>1</v>
      </c>
    </row>
    <row r="541" spans="1:23" ht="16" hidden="1" x14ac:dyDescent="0.2">
      <c r="A541" t="s">
        <v>301</v>
      </c>
      <c r="B541" s="18">
        <v>4</v>
      </c>
      <c r="C541" s="18" t="str">
        <f t="shared" si="80"/>
        <v>MW2.4</v>
      </c>
      <c r="D541" s="160">
        <v>1</v>
      </c>
      <c r="E541" s="18"/>
      <c r="F541" s="151" t="s">
        <v>126</v>
      </c>
      <c r="G541" s="2">
        <f>INDEX([1]CAPS!$A:$A,MATCH(F:F,[1]CAPS!$H:$H,0))</f>
        <v>7943</v>
      </c>
      <c r="H541" s="2" t="s">
        <v>236</v>
      </c>
      <c r="I541" s="103" t="s">
        <v>242</v>
      </c>
      <c r="J541" s="9">
        <v>0</v>
      </c>
      <c r="K541" s="4">
        <v>3</v>
      </c>
      <c r="L541" s="9">
        <v>0</v>
      </c>
      <c r="M541" s="9">
        <v>2</v>
      </c>
      <c r="N541" s="9">
        <v>0</v>
      </c>
      <c r="O541" s="17">
        <v>0</v>
      </c>
      <c r="P541" s="9">
        <v>0</v>
      </c>
      <c r="Q541" s="9">
        <v>0</v>
      </c>
      <c r="S541">
        <f t="shared" si="86"/>
        <v>3</v>
      </c>
      <c r="T541">
        <f t="shared" si="84"/>
        <v>0.6</v>
      </c>
      <c r="U541">
        <f t="shared" si="85"/>
        <v>0</v>
      </c>
      <c r="W541">
        <f t="shared" si="82"/>
        <v>1</v>
      </c>
    </row>
    <row r="542" spans="1:23" ht="32" hidden="1" x14ac:dyDescent="0.2">
      <c r="A542" t="s">
        <v>301</v>
      </c>
      <c r="B542" s="18">
        <v>4</v>
      </c>
      <c r="C542" s="18" t="str">
        <f t="shared" si="80"/>
        <v>MW2.4</v>
      </c>
      <c r="D542" s="160">
        <v>1</v>
      </c>
      <c r="E542" s="18"/>
      <c r="F542" s="151" t="s">
        <v>229</v>
      </c>
      <c r="G542" s="2">
        <f>INDEX([1]CAPS!$A:$A,MATCH(F:F,[1]CAPS!$H:$H,0))</f>
        <v>3997</v>
      </c>
      <c r="H542" s="2" t="s">
        <v>236</v>
      </c>
      <c r="I542" s="103" t="s">
        <v>239</v>
      </c>
      <c r="J542" s="9">
        <v>0</v>
      </c>
      <c r="K542" s="4">
        <v>3</v>
      </c>
      <c r="L542" s="9">
        <v>0</v>
      </c>
      <c r="M542" s="9">
        <v>0</v>
      </c>
      <c r="N542" s="9">
        <v>0</v>
      </c>
      <c r="O542" s="17">
        <v>0</v>
      </c>
      <c r="P542" s="9">
        <v>0</v>
      </c>
      <c r="Q542" s="9">
        <v>0</v>
      </c>
      <c r="S542">
        <f t="shared" si="86"/>
        <v>3</v>
      </c>
      <c r="T542">
        <f t="shared" si="84"/>
        <v>1</v>
      </c>
      <c r="U542">
        <f t="shared" si="85"/>
        <v>0</v>
      </c>
      <c r="W542">
        <f t="shared" si="82"/>
        <v>1</v>
      </c>
    </row>
    <row r="543" spans="1:23" ht="32" hidden="1" x14ac:dyDescent="0.2">
      <c r="A543" t="s">
        <v>301</v>
      </c>
      <c r="B543" s="18">
        <v>4</v>
      </c>
      <c r="C543" s="18" t="str">
        <f t="shared" si="80"/>
        <v>MW2.4</v>
      </c>
      <c r="D543" s="160">
        <v>1</v>
      </c>
      <c r="E543" s="18"/>
      <c r="F543" s="151" t="s">
        <v>128</v>
      </c>
      <c r="G543" s="2">
        <f>INDEX([1]CAPS!$A:$A,MATCH(F:F,[1]CAPS!$H:$H,0))</f>
        <v>3243</v>
      </c>
      <c r="H543" s="2" t="s">
        <v>237</v>
      </c>
      <c r="I543" s="103" t="s">
        <v>239</v>
      </c>
      <c r="J543" s="9">
        <v>0</v>
      </c>
      <c r="K543" s="4">
        <v>0</v>
      </c>
      <c r="L543" s="9">
        <v>0</v>
      </c>
      <c r="M543" s="9" t="s">
        <v>276</v>
      </c>
      <c r="N543" s="9">
        <v>0</v>
      </c>
      <c r="O543" s="17">
        <v>10</v>
      </c>
      <c r="P543" s="9">
        <v>0</v>
      </c>
      <c r="Q543" s="9">
        <v>0</v>
      </c>
      <c r="S543">
        <f t="shared" si="86"/>
        <v>10</v>
      </c>
      <c r="T543" t="e">
        <f t="shared" si="84"/>
        <v>#VALUE!</v>
      </c>
      <c r="U543" t="e">
        <f t="shared" si="85"/>
        <v>#VALUE!</v>
      </c>
      <c r="W543">
        <f t="shared" si="82"/>
        <v>1</v>
      </c>
    </row>
    <row r="544" spans="1:23" ht="16" hidden="1" x14ac:dyDescent="0.2">
      <c r="A544" t="s">
        <v>301</v>
      </c>
      <c r="B544" s="18">
        <v>4</v>
      </c>
      <c r="C544" s="18" t="str">
        <f t="shared" si="80"/>
        <v>MW2.4</v>
      </c>
      <c r="D544" s="160">
        <v>1</v>
      </c>
      <c r="E544" s="18"/>
      <c r="F544" s="151" t="s">
        <v>159</v>
      </c>
      <c r="G544" s="2">
        <f>INDEX([1]CAPS!$A:$A,MATCH(F:F,[1]CAPS!$H:$H,0))</f>
        <v>7138</v>
      </c>
      <c r="H544" s="2" t="s">
        <v>233</v>
      </c>
      <c r="I544" s="151" t="s">
        <v>240</v>
      </c>
      <c r="J544" s="9">
        <v>0</v>
      </c>
      <c r="K544" s="9">
        <v>1</v>
      </c>
      <c r="L544" s="9">
        <v>0</v>
      </c>
      <c r="M544" s="9" t="s">
        <v>276</v>
      </c>
      <c r="N544" s="9">
        <v>0</v>
      </c>
      <c r="O544" s="9" t="s">
        <v>276</v>
      </c>
      <c r="P544" s="9" t="s">
        <v>276</v>
      </c>
      <c r="Q544" s="9" t="s">
        <v>276</v>
      </c>
      <c r="S544">
        <f t="shared" ref="S544:S545" si="87">SUM(J544:K544)</f>
        <v>1</v>
      </c>
      <c r="T544" t="e">
        <f t="shared" si="84"/>
        <v>#VALUE!</v>
      </c>
      <c r="U544" t="e">
        <f t="shared" si="85"/>
        <v>#VALUE!</v>
      </c>
      <c r="W544">
        <f t="shared" si="82"/>
        <v>1</v>
      </c>
    </row>
    <row r="545" spans="1:23" ht="16" hidden="1" x14ac:dyDescent="0.2">
      <c r="A545" t="s">
        <v>301</v>
      </c>
      <c r="B545" s="18">
        <v>4</v>
      </c>
      <c r="C545" s="18" t="str">
        <f t="shared" si="80"/>
        <v>MW2.4</v>
      </c>
      <c r="D545" s="160">
        <v>1</v>
      </c>
      <c r="E545" s="18"/>
      <c r="F545" s="151" t="s">
        <v>129</v>
      </c>
      <c r="G545" s="2">
        <f>INDEX([1]CAPS!$A:$A,MATCH(F:F,[1]CAPS!$H:$H,0))</f>
        <v>5532</v>
      </c>
      <c r="H545" s="2" t="s">
        <v>233</v>
      </c>
      <c r="I545" s="151" t="s">
        <v>238</v>
      </c>
      <c r="J545" s="9">
        <v>0</v>
      </c>
      <c r="K545" s="9">
        <v>1</v>
      </c>
      <c r="L545" s="9">
        <v>0</v>
      </c>
      <c r="M545" s="9" t="s">
        <v>276</v>
      </c>
      <c r="N545" s="9">
        <v>0</v>
      </c>
      <c r="O545" s="9" t="s">
        <v>276</v>
      </c>
      <c r="P545" s="9" t="s">
        <v>276</v>
      </c>
      <c r="Q545" s="9" t="s">
        <v>276</v>
      </c>
      <c r="S545">
        <f t="shared" si="87"/>
        <v>1</v>
      </c>
      <c r="T545" t="e">
        <f t="shared" si="84"/>
        <v>#VALUE!</v>
      </c>
      <c r="U545" t="e">
        <f t="shared" si="85"/>
        <v>#VALUE!</v>
      </c>
      <c r="W545">
        <f t="shared" si="82"/>
        <v>1</v>
      </c>
    </row>
    <row r="546" spans="1:23" ht="16" hidden="1" x14ac:dyDescent="0.2">
      <c r="A546" t="s">
        <v>301</v>
      </c>
      <c r="B546" s="18">
        <v>4</v>
      </c>
      <c r="C546" s="18" t="str">
        <f t="shared" si="80"/>
        <v>MW2.4</v>
      </c>
      <c r="D546" s="160">
        <v>1</v>
      </c>
      <c r="E546" s="2"/>
      <c r="F546" s="103" t="s">
        <v>132</v>
      </c>
      <c r="G546" s="2">
        <f>INDEX([1]CAPS!$A:$A,MATCH(F:F,[1]CAPS!$H:$H,0))</f>
        <v>2469</v>
      </c>
      <c r="H546" s="2" t="s">
        <v>233</v>
      </c>
      <c r="I546" s="104" t="s">
        <v>238</v>
      </c>
      <c r="J546" s="9">
        <v>0</v>
      </c>
      <c r="K546" s="4">
        <v>2</v>
      </c>
      <c r="L546" s="9">
        <v>0</v>
      </c>
      <c r="M546" s="9">
        <v>0</v>
      </c>
      <c r="N546" s="9">
        <v>0</v>
      </c>
      <c r="O546" s="17">
        <v>0</v>
      </c>
      <c r="P546" s="9">
        <v>0</v>
      </c>
      <c r="Q546" s="9">
        <v>0</v>
      </c>
      <c r="S546">
        <f t="shared" si="86"/>
        <v>2</v>
      </c>
      <c r="T546">
        <f t="shared" si="84"/>
        <v>1</v>
      </c>
      <c r="U546">
        <f t="shared" si="85"/>
        <v>0</v>
      </c>
      <c r="W546">
        <f t="shared" si="82"/>
        <v>1</v>
      </c>
    </row>
    <row r="547" spans="1:23" ht="16" hidden="1" x14ac:dyDescent="0.2">
      <c r="A547" t="s">
        <v>301</v>
      </c>
      <c r="B547" s="18">
        <v>4</v>
      </c>
      <c r="C547" s="18" t="str">
        <f t="shared" si="80"/>
        <v>MW2.4</v>
      </c>
      <c r="D547" s="160">
        <v>1</v>
      </c>
      <c r="E547" s="2"/>
      <c r="F547" s="103" t="s">
        <v>134</v>
      </c>
      <c r="G547" s="2">
        <f>INDEX([1]CAPS!$A:$A,MATCH(F:F,[1]CAPS!$H:$H,0))</f>
        <v>2302</v>
      </c>
      <c r="H547" s="2" t="s">
        <v>233</v>
      </c>
      <c r="I547" s="104" t="s">
        <v>238</v>
      </c>
      <c r="J547" s="9">
        <v>0</v>
      </c>
      <c r="K547" s="4">
        <v>1</v>
      </c>
      <c r="L547" s="9">
        <v>0</v>
      </c>
      <c r="M547" s="9" t="s">
        <v>276</v>
      </c>
      <c r="N547" s="9">
        <v>0</v>
      </c>
      <c r="O547" s="17" t="s">
        <v>276</v>
      </c>
      <c r="P547" s="9" t="s">
        <v>276</v>
      </c>
      <c r="Q547" s="9" t="s">
        <v>276</v>
      </c>
      <c r="S547">
        <f t="shared" ref="S547:S548" si="88">SUM(J547:K547)</f>
        <v>1</v>
      </c>
      <c r="T547" t="e">
        <f t="shared" si="84"/>
        <v>#VALUE!</v>
      </c>
      <c r="U547" t="e">
        <f t="shared" si="85"/>
        <v>#VALUE!</v>
      </c>
      <c r="W547">
        <f t="shared" si="82"/>
        <v>1</v>
      </c>
    </row>
    <row r="548" spans="1:23" ht="16" hidden="1" x14ac:dyDescent="0.2">
      <c r="A548" t="s">
        <v>301</v>
      </c>
      <c r="B548" s="18">
        <v>4</v>
      </c>
      <c r="C548" s="18" t="str">
        <f t="shared" si="80"/>
        <v>MW2.4</v>
      </c>
      <c r="D548" s="160">
        <v>1</v>
      </c>
      <c r="E548" s="2"/>
      <c r="F548" s="103" t="s">
        <v>228</v>
      </c>
      <c r="G548" s="2">
        <f>INDEX([1]CAPS!$A:$A,MATCH(F:F,[1]CAPS!$H:$H,0))</f>
        <v>7993</v>
      </c>
      <c r="H548" s="2" t="s">
        <v>233</v>
      </c>
      <c r="I548" s="104" t="s">
        <v>238</v>
      </c>
      <c r="J548" s="9">
        <v>0</v>
      </c>
      <c r="K548" s="4">
        <v>1</v>
      </c>
      <c r="L548" s="9">
        <v>0</v>
      </c>
      <c r="M548" s="9" t="s">
        <v>276</v>
      </c>
      <c r="N548" s="9">
        <v>0</v>
      </c>
      <c r="O548" s="17" t="s">
        <v>276</v>
      </c>
      <c r="P548" s="9" t="s">
        <v>276</v>
      </c>
      <c r="Q548" s="9" t="s">
        <v>276</v>
      </c>
      <c r="S548">
        <f t="shared" si="88"/>
        <v>1</v>
      </c>
      <c r="T548" t="e">
        <f t="shared" si="84"/>
        <v>#VALUE!</v>
      </c>
      <c r="U548" t="e">
        <f t="shared" si="85"/>
        <v>#VALUE!</v>
      </c>
      <c r="W548">
        <f t="shared" si="82"/>
        <v>1</v>
      </c>
    </row>
    <row r="549" spans="1:23" ht="16" hidden="1" x14ac:dyDescent="0.2">
      <c r="A549" t="s">
        <v>301</v>
      </c>
      <c r="B549" s="18">
        <v>5</v>
      </c>
      <c r="C549" s="18" t="str">
        <f t="shared" si="80"/>
        <v>MW2.5</v>
      </c>
      <c r="D549" s="160">
        <v>1</v>
      </c>
      <c r="E549" s="2"/>
      <c r="F549" s="103" t="s">
        <v>126</v>
      </c>
      <c r="G549" s="2">
        <f>INDEX([1]CAPS!$A:$A,MATCH(F:F,[1]CAPS!$H:$H,0))</f>
        <v>7943</v>
      </c>
      <c r="H549" s="2" t="s">
        <v>236</v>
      </c>
      <c r="I549" s="104" t="s">
        <v>242</v>
      </c>
      <c r="J549" s="9">
        <v>0</v>
      </c>
      <c r="K549" s="4">
        <v>3</v>
      </c>
      <c r="L549" s="9">
        <v>0</v>
      </c>
      <c r="M549" s="9">
        <v>6</v>
      </c>
      <c r="N549" s="9">
        <v>0</v>
      </c>
      <c r="O549" s="17">
        <v>0</v>
      </c>
      <c r="P549" s="9">
        <v>0</v>
      </c>
      <c r="Q549" s="9">
        <v>0</v>
      </c>
      <c r="S549">
        <f t="shared" si="86"/>
        <v>3</v>
      </c>
      <c r="T549">
        <f t="shared" si="84"/>
        <v>0.33333333333333331</v>
      </c>
      <c r="U549">
        <f t="shared" si="85"/>
        <v>0</v>
      </c>
      <c r="W549">
        <f t="shared" si="82"/>
        <v>1</v>
      </c>
    </row>
    <row r="550" spans="1:23" ht="32" hidden="1" x14ac:dyDescent="0.2">
      <c r="A550" t="s">
        <v>301</v>
      </c>
      <c r="B550" s="18">
        <v>5</v>
      </c>
      <c r="C550" s="18" t="str">
        <f t="shared" si="80"/>
        <v>MW2.5</v>
      </c>
      <c r="D550" s="160">
        <v>1</v>
      </c>
      <c r="E550" s="2"/>
      <c r="F550" s="103" t="s">
        <v>229</v>
      </c>
      <c r="G550" s="2">
        <f>INDEX([1]CAPS!$A:$A,MATCH(F:F,[1]CAPS!$H:$H,0))</f>
        <v>3997</v>
      </c>
      <c r="H550" s="2" t="s">
        <v>236</v>
      </c>
      <c r="I550" s="104" t="s">
        <v>239</v>
      </c>
      <c r="J550" s="9">
        <v>0</v>
      </c>
      <c r="K550" s="4">
        <v>1</v>
      </c>
      <c r="L550" s="9">
        <v>0</v>
      </c>
      <c r="M550" s="9">
        <v>0</v>
      </c>
      <c r="N550" s="9">
        <v>0</v>
      </c>
      <c r="O550" s="17">
        <v>0</v>
      </c>
      <c r="P550" s="9">
        <v>0</v>
      </c>
      <c r="Q550" s="9">
        <v>0</v>
      </c>
      <c r="S550">
        <f t="shared" si="86"/>
        <v>1</v>
      </c>
      <c r="T550">
        <f t="shared" si="84"/>
        <v>1</v>
      </c>
      <c r="U550">
        <f t="shared" si="85"/>
        <v>0</v>
      </c>
      <c r="W550">
        <f t="shared" si="82"/>
        <v>1</v>
      </c>
    </row>
    <row r="551" spans="1:23" ht="16" hidden="1" x14ac:dyDescent="0.2">
      <c r="A551" t="s">
        <v>301</v>
      </c>
      <c r="B551" s="18">
        <v>5</v>
      </c>
      <c r="C551" s="18" t="str">
        <f t="shared" si="80"/>
        <v>MW2.5</v>
      </c>
      <c r="D551" s="160">
        <v>1</v>
      </c>
      <c r="E551" s="2"/>
      <c r="F551" s="103" t="s">
        <v>137</v>
      </c>
      <c r="G551" s="2">
        <f>INDEX([1]CAPS!$A:$A,MATCH(F:F,[1]CAPS!$H:$H,0))</f>
        <v>1609</v>
      </c>
      <c r="H551" s="2" t="s">
        <v>235</v>
      </c>
      <c r="I551" s="104" t="s">
        <v>238</v>
      </c>
      <c r="J551" s="9">
        <v>0</v>
      </c>
      <c r="K551" s="4">
        <v>1</v>
      </c>
      <c r="L551" s="9">
        <v>0</v>
      </c>
      <c r="M551" s="9" t="s">
        <v>276</v>
      </c>
      <c r="N551" s="9">
        <v>0</v>
      </c>
      <c r="O551" s="17">
        <v>0</v>
      </c>
      <c r="P551" s="9">
        <v>0</v>
      </c>
      <c r="Q551" s="9">
        <v>0</v>
      </c>
      <c r="S551">
        <f t="shared" si="86"/>
        <v>1</v>
      </c>
      <c r="T551" t="e">
        <f t="shared" si="84"/>
        <v>#VALUE!</v>
      </c>
      <c r="U551" t="e">
        <f t="shared" si="85"/>
        <v>#VALUE!</v>
      </c>
      <c r="W551">
        <f t="shared" si="82"/>
        <v>1</v>
      </c>
    </row>
    <row r="552" spans="1:23" ht="16" hidden="1" x14ac:dyDescent="0.2">
      <c r="A552" t="s">
        <v>301</v>
      </c>
      <c r="B552" s="18">
        <v>5</v>
      </c>
      <c r="C552" s="18" t="str">
        <f t="shared" ref="C552:C615" si="89">CONCATENATE(A552,".",B552)</f>
        <v>MW2.5</v>
      </c>
      <c r="D552" s="160">
        <v>1</v>
      </c>
      <c r="E552" s="2"/>
      <c r="F552" s="103" t="s">
        <v>159</v>
      </c>
      <c r="G552" s="2">
        <f>INDEX([1]CAPS!$A:$A,MATCH(F:F,[1]CAPS!$H:$H,0))</f>
        <v>7138</v>
      </c>
      <c r="H552" s="2" t="s">
        <v>233</v>
      </c>
      <c r="I552" s="104" t="s">
        <v>240</v>
      </c>
      <c r="J552" s="9">
        <v>0</v>
      </c>
      <c r="K552" s="4">
        <v>2</v>
      </c>
      <c r="L552" s="9">
        <v>0</v>
      </c>
      <c r="M552" s="9" t="s">
        <v>276</v>
      </c>
      <c r="N552" s="9">
        <v>0</v>
      </c>
      <c r="O552" s="17" t="s">
        <v>276</v>
      </c>
      <c r="P552" s="9" t="s">
        <v>276</v>
      </c>
      <c r="Q552" s="9" t="s">
        <v>276</v>
      </c>
      <c r="S552">
        <f>SUM(J552:K552)</f>
        <v>2</v>
      </c>
      <c r="T552" t="e">
        <f t="shared" si="84"/>
        <v>#VALUE!</v>
      </c>
      <c r="U552" t="e">
        <f t="shared" si="85"/>
        <v>#VALUE!</v>
      </c>
      <c r="W552">
        <f t="shared" si="82"/>
        <v>1</v>
      </c>
    </row>
    <row r="553" spans="1:23" ht="32" hidden="1" x14ac:dyDescent="0.2">
      <c r="A553" t="s">
        <v>301</v>
      </c>
      <c r="B553" s="18">
        <v>5</v>
      </c>
      <c r="C553" s="18" t="str">
        <f t="shared" si="89"/>
        <v>MW2.5</v>
      </c>
      <c r="D553" s="160">
        <v>1</v>
      </c>
      <c r="E553" s="2"/>
      <c r="F553" s="103" t="s">
        <v>128</v>
      </c>
      <c r="G553" s="2">
        <f>INDEX([1]CAPS!$A:$A,MATCH(F:F,[1]CAPS!$H:$H,0))</f>
        <v>3243</v>
      </c>
      <c r="H553" s="2" t="s">
        <v>237</v>
      </c>
      <c r="I553" s="104" t="s">
        <v>239</v>
      </c>
      <c r="J553" s="9">
        <v>0</v>
      </c>
      <c r="K553" s="4">
        <v>0</v>
      </c>
      <c r="L553" s="9">
        <v>0</v>
      </c>
      <c r="M553" s="9" t="s">
        <v>276</v>
      </c>
      <c r="N553" s="9">
        <v>0</v>
      </c>
      <c r="O553" s="17">
        <v>2</v>
      </c>
      <c r="P553" s="9">
        <v>0</v>
      </c>
      <c r="Q553" s="9">
        <v>0</v>
      </c>
      <c r="S553">
        <f t="shared" si="86"/>
        <v>2</v>
      </c>
      <c r="T553" t="e">
        <f t="shared" si="84"/>
        <v>#VALUE!</v>
      </c>
      <c r="U553" t="e">
        <f t="shared" si="85"/>
        <v>#VALUE!</v>
      </c>
      <c r="W553">
        <f t="shared" si="82"/>
        <v>1</v>
      </c>
    </row>
    <row r="554" spans="1:23" ht="32" hidden="1" x14ac:dyDescent="0.2">
      <c r="A554" t="s">
        <v>301</v>
      </c>
      <c r="B554" s="18">
        <v>5</v>
      </c>
      <c r="C554" s="18" t="str">
        <f t="shared" si="89"/>
        <v>MW2.5</v>
      </c>
      <c r="D554" s="160">
        <v>1</v>
      </c>
      <c r="E554" s="2"/>
      <c r="F554" s="103" t="s">
        <v>158</v>
      </c>
      <c r="G554" s="2">
        <f>INDEX([1]CAPS!$A:$A,MATCH(F:F,[1]CAPS!$H:$H,0))</f>
        <v>2987</v>
      </c>
      <c r="H554" s="2" t="s">
        <v>235</v>
      </c>
      <c r="I554" s="104" t="s">
        <v>239</v>
      </c>
      <c r="J554" s="9">
        <v>0</v>
      </c>
      <c r="K554" s="4">
        <v>0</v>
      </c>
      <c r="L554" s="9">
        <v>0</v>
      </c>
      <c r="M554" s="9" t="s">
        <v>276</v>
      </c>
      <c r="N554" s="9">
        <v>0</v>
      </c>
      <c r="O554" s="17">
        <v>1</v>
      </c>
      <c r="P554" s="9">
        <v>0</v>
      </c>
      <c r="Q554" s="9">
        <v>0</v>
      </c>
      <c r="S554">
        <f t="shared" si="86"/>
        <v>1</v>
      </c>
      <c r="T554" t="e">
        <f t="shared" si="84"/>
        <v>#VALUE!</v>
      </c>
      <c r="U554" t="e">
        <f t="shared" si="85"/>
        <v>#VALUE!</v>
      </c>
      <c r="W554">
        <f t="shared" si="82"/>
        <v>1</v>
      </c>
    </row>
    <row r="555" spans="1:23" ht="16" hidden="1" x14ac:dyDescent="0.2">
      <c r="A555" t="s">
        <v>301</v>
      </c>
      <c r="B555" s="18">
        <v>5</v>
      </c>
      <c r="C555" s="18" t="str">
        <f t="shared" si="89"/>
        <v>MW2.5</v>
      </c>
      <c r="D555" s="160">
        <v>1</v>
      </c>
      <c r="E555" s="2"/>
      <c r="F555" s="103" t="s">
        <v>134</v>
      </c>
      <c r="G555" s="2">
        <f>INDEX([1]CAPS!$A:$A,MATCH(F:F,[1]CAPS!$H:$H,0))</f>
        <v>2302</v>
      </c>
      <c r="H555" s="2" t="s">
        <v>233</v>
      </c>
      <c r="I555" s="104" t="s">
        <v>238</v>
      </c>
      <c r="J555" s="9">
        <v>0</v>
      </c>
      <c r="K555" s="4">
        <v>2</v>
      </c>
      <c r="L555" s="9">
        <v>0</v>
      </c>
      <c r="M555" s="9" t="s">
        <v>276</v>
      </c>
      <c r="N555" s="9">
        <v>0</v>
      </c>
      <c r="O555" s="17" t="s">
        <v>276</v>
      </c>
      <c r="P555" s="9" t="s">
        <v>276</v>
      </c>
      <c r="Q555" s="9" t="s">
        <v>276</v>
      </c>
      <c r="S555">
        <f t="shared" ref="S555:S557" si="90">SUM(J555:K555)</f>
        <v>2</v>
      </c>
      <c r="T555" t="e">
        <f t="shared" si="84"/>
        <v>#VALUE!</v>
      </c>
      <c r="U555" t="e">
        <f t="shared" si="85"/>
        <v>#VALUE!</v>
      </c>
      <c r="W555">
        <f t="shared" si="82"/>
        <v>1</v>
      </c>
    </row>
    <row r="556" spans="1:23" ht="16" hidden="1" x14ac:dyDescent="0.2">
      <c r="A556" t="s">
        <v>301</v>
      </c>
      <c r="B556" s="18">
        <v>6</v>
      </c>
      <c r="C556" s="18" t="str">
        <f t="shared" si="89"/>
        <v>MW2.6</v>
      </c>
      <c r="D556" s="160">
        <v>1</v>
      </c>
      <c r="E556" s="2"/>
      <c r="F556" s="103" t="s">
        <v>134</v>
      </c>
      <c r="G556" s="2">
        <f>INDEX([1]CAPS!$A:$A,MATCH(F:F,[1]CAPS!$H:$H,0))</f>
        <v>2302</v>
      </c>
      <c r="H556" s="2" t="s">
        <v>233</v>
      </c>
      <c r="I556" s="104" t="s">
        <v>238</v>
      </c>
      <c r="J556" s="9">
        <v>0</v>
      </c>
      <c r="K556" s="4">
        <v>5</v>
      </c>
      <c r="L556" s="9">
        <v>0</v>
      </c>
      <c r="M556" s="9" t="s">
        <v>276</v>
      </c>
      <c r="N556" s="9">
        <v>0</v>
      </c>
      <c r="O556" s="17" t="s">
        <v>276</v>
      </c>
      <c r="P556" s="9" t="s">
        <v>276</v>
      </c>
      <c r="Q556" s="9" t="s">
        <v>276</v>
      </c>
      <c r="S556">
        <f t="shared" si="90"/>
        <v>5</v>
      </c>
      <c r="T556" t="e">
        <f t="shared" si="84"/>
        <v>#VALUE!</v>
      </c>
      <c r="U556" t="e">
        <f t="shared" si="85"/>
        <v>#VALUE!</v>
      </c>
      <c r="W556">
        <f t="shared" si="82"/>
        <v>1</v>
      </c>
    </row>
    <row r="557" spans="1:23" ht="16" hidden="1" x14ac:dyDescent="0.2">
      <c r="A557" t="s">
        <v>301</v>
      </c>
      <c r="B557" s="18">
        <v>6</v>
      </c>
      <c r="C557" s="18" t="str">
        <f t="shared" si="89"/>
        <v>MW2.6</v>
      </c>
      <c r="D557" s="160">
        <v>1</v>
      </c>
      <c r="E557" s="2"/>
      <c r="F557" s="103" t="s">
        <v>159</v>
      </c>
      <c r="G557" s="2">
        <f>INDEX([1]CAPS!$A:$A,MATCH(F:F,[1]CAPS!$H:$H,0))</f>
        <v>7138</v>
      </c>
      <c r="H557" s="2" t="s">
        <v>233</v>
      </c>
      <c r="I557" s="104" t="s">
        <v>240</v>
      </c>
      <c r="J557" s="9">
        <v>0</v>
      </c>
      <c r="K557" s="4">
        <v>1</v>
      </c>
      <c r="L557" s="9">
        <v>0</v>
      </c>
      <c r="M557" s="9" t="s">
        <v>276</v>
      </c>
      <c r="N557" s="9">
        <v>0</v>
      </c>
      <c r="O557" s="17" t="s">
        <v>276</v>
      </c>
      <c r="P557" s="9" t="s">
        <v>276</v>
      </c>
      <c r="Q557" s="9" t="s">
        <v>276</v>
      </c>
      <c r="S557">
        <f t="shared" si="90"/>
        <v>1</v>
      </c>
      <c r="T557" t="e">
        <f t="shared" si="84"/>
        <v>#VALUE!</v>
      </c>
      <c r="U557" t="e">
        <f t="shared" si="85"/>
        <v>#VALUE!</v>
      </c>
      <c r="W557">
        <f t="shared" si="82"/>
        <v>1</v>
      </c>
    </row>
    <row r="558" spans="1:23" ht="16" hidden="1" x14ac:dyDescent="0.2">
      <c r="A558" t="s">
        <v>301</v>
      </c>
      <c r="B558" s="18">
        <v>6</v>
      </c>
      <c r="C558" s="18" t="str">
        <f t="shared" si="89"/>
        <v>MW2.6</v>
      </c>
      <c r="D558" s="160">
        <v>1</v>
      </c>
      <c r="E558" s="2"/>
      <c r="F558" s="103" t="s">
        <v>127</v>
      </c>
      <c r="G558" s="2">
        <f>INDEX([1]CAPS!$A:$A,MATCH(F:F,[1]CAPS!$H:$H,0))</f>
        <v>10605</v>
      </c>
      <c r="H558" s="2" t="s">
        <v>233</v>
      </c>
      <c r="I558" s="104" t="s">
        <v>238</v>
      </c>
      <c r="J558" s="9">
        <v>0</v>
      </c>
      <c r="K558" s="4">
        <v>1</v>
      </c>
      <c r="L558" s="9">
        <v>0</v>
      </c>
      <c r="M558" s="9">
        <v>0</v>
      </c>
      <c r="N558" s="9">
        <v>0</v>
      </c>
      <c r="O558" s="17">
        <v>0</v>
      </c>
      <c r="P558" s="9">
        <v>0</v>
      </c>
      <c r="Q558" s="9">
        <v>0</v>
      </c>
      <c r="S558">
        <f t="shared" si="86"/>
        <v>1</v>
      </c>
      <c r="T558">
        <f t="shared" si="84"/>
        <v>1</v>
      </c>
      <c r="U558">
        <f t="shared" si="85"/>
        <v>0</v>
      </c>
      <c r="W558">
        <f t="shared" si="82"/>
        <v>1</v>
      </c>
    </row>
    <row r="559" spans="1:23" ht="16" hidden="1" x14ac:dyDescent="0.2">
      <c r="A559" t="s">
        <v>301</v>
      </c>
      <c r="B559" s="18">
        <v>6</v>
      </c>
      <c r="C559" s="18" t="str">
        <f t="shared" si="89"/>
        <v>MW2.6</v>
      </c>
      <c r="D559" s="160">
        <v>1</v>
      </c>
      <c r="E559" s="2"/>
      <c r="F559" s="103" t="s">
        <v>129</v>
      </c>
      <c r="G559" s="2">
        <f>INDEX([1]CAPS!$A:$A,MATCH(F:F,[1]CAPS!$H:$H,0))</f>
        <v>5532</v>
      </c>
      <c r="H559" s="2" t="s">
        <v>233</v>
      </c>
      <c r="I559" s="104" t="s">
        <v>238</v>
      </c>
      <c r="J559" s="9">
        <v>0</v>
      </c>
      <c r="K559" s="4">
        <v>2</v>
      </c>
      <c r="L559" s="9">
        <v>0</v>
      </c>
      <c r="M559" s="9" t="s">
        <v>276</v>
      </c>
      <c r="N559" s="9">
        <v>0</v>
      </c>
      <c r="O559" s="17" t="s">
        <v>276</v>
      </c>
      <c r="P559" s="9" t="s">
        <v>276</v>
      </c>
      <c r="Q559" s="9" t="s">
        <v>276</v>
      </c>
      <c r="S559">
        <f>SUM(J559:K559)</f>
        <v>2</v>
      </c>
      <c r="T559" t="e">
        <f t="shared" si="84"/>
        <v>#VALUE!</v>
      </c>
      <c r="U559" t="e">
        <f t="shared" si="85"/>
        <v>#VALUE!</v>
      </c>
      <c r="W559">
        <f t="shared" si="82"/>
        <v>1</v>
      </c>
    </row>
    <row r="560" spans="1:23" ht="32" hidden="1" x14ac:dyDescent="0.2">
      <c r="A560" t="s">
        <v>301</v>
      </c>
      <c r="B560" s="18">
        <v>6</v>
      </c>
      <c r="C560" s="18" t="str">
        <f t="shared" si="89"/>
        <v>MW2.6</v>
      </c>
      <c r="D560" s="160">
        <v>1</v>
      </c>
      <c r="E560" s="2"/>
      <c r="F560" s="103" t="s">
        <v>158</v>
      </c>
      <c r="G560" s="2">
        <f>INDEX([1]CAPS!$A:$A,MATCH(F:F,[1]CAPS!$H:$H,0))</f>
        <v>2987</v>
      </c>
      <c r="H560" s="2" t="s">
        <v>235</v>
      </c>
      <c r="I560" s="104" t="s">
        <v>239</v>
      </c>
      <c r="J560" s="9">
        <v>0</v>
      </c>
      <c r="K560" s="4">
        <v>0</v>
      </c>
      <c r="L560" s="9">
        <v>0</v>
      </c>
      <c r="M560" s="9" t="s">
        <v>276</v>
      </c>
      <c r="N560" s="9">
        <v>0</v>
      </c>
      <c r="O560" s="17">
        <v>1</v>
      </c>
      <c r="P560" s="9">
        <v>0</v>
      </c>
      <c r="Q560" s="9">
        <v>0</v>
      </c>
      <c r="S560">
        <f t="shared" si="86"/>
        <v>1</v>
      </c>
      <c r="T560" t="e">
        <f t="shared" si="84"/>
        <v>#VALUE!</v>
      </c>
      <c r="U560" t="e">
        <f t="shared" si="85"/>
        <v>#VALUE!</v>
      </c>
      <c r="W560">
        <f t="shared" si="82"/>
        <v>1</v>
      </c>
    </row>
    <row r="561" spans="1:23" ht="32" hidden="1" x14ac:dyDescent="0.2">
      <c r="A561" t="s">
        <v>301</v>
      </c>
      <c r="B561" s="18">
        <v>7</v>
      </c>
      <c r="C561" s="18" t="str">
        <f t="shared" si="89"/>
        <v>MW2.7</v>
      </c>
      <c r="D561" s="160">
        <v>1</v>
      </c>
      <c r="E561" s="2"/>
      <c r="F561" s="103" t="s">
        <v>135</v>
      </c>
      <c r="G561" s="2">
        <f>INDEX([1]CAPS!$A:$A,MATCH(F:F,[1]CAPS!$H:$H,0))</f>
        <v>7766</v>
      </c>
      <c r="H561" s="2" t="s">
        <v>236</v>
      </c>
      <c r="I561" s="104" t="s">
        <v>242</v>
      </c>
      <c r="J561" s="9">
        <v>0</v>
      </c>
      <c r="K561" s="4">
        <v>1</v>
      </c>
      <c r="L561" s="9">
        <v>0</v>
      </c>
      <c r="M561" s="9">
        <v>0</v>
      </c>
      <c r="N561" s="9">
        <v>0</v>
      </c>
      <c r="O561" s="17">
        <v>0</v>
      </c>
      <c r="P561" s="9">
        <v>0</v>
      </c>
      <c r="Q561" s="9">
        <v>0</v>
      </c>
      <c r="S561">
        <f t="shared" si="86"/>
        <v>1</v>
      </c>
      <c r="T561">
        <f t="shared" si="84"/>
        <v>1</v>
      </c>
      <c r="U561">
        <f t="shared" si="85"/>
        <v>0</v>
      </c>
      <c r="W561">
        <f t="shared" si="82"/>
        <v>1</v>
      </c>
    </row>
    <row r="562" spans="1:23" ht="32" hidden="1" x14ac:dyDescent="0.2">
      <c r="A562" t="s">
        <v>301</v>
      </c>
      <c r="B562" s="18">
        <v>7</v>
      </c>
      <c r="C562" s="18" t="str">
        <f t="shared" si="89"/>
        <v>MW2.7</v>
      </c>
      <c r="D562" s="160">
        <v>1</v>
      </c>
      <c r="E562" s="2"/>
      <c r="F562" s="103" t="s">
        <v>232</v>
      </c>
      <c r="G562" s="2">
        <f>INDEX([1]CAPS!$A:$A,MATCH(F:F,[1]CAPS!$H:$H,0))</f>
        <v>8875</v>
      </c>
      <c r="H562" s="2" t="s">
        <v>236</v>
      </c>
      <c r="I562" s="104" t="s">
        <v>239</v>
      </c>
      <c r="J562" s="9">
        <v>0</v>
      </c>
      <c r="K562" s="4">
        <v>3</v>
      </c>
      <c r="L562" s="9">
        <v>0</v>
      </c>
      <c r="M562" s="9">
        <v>0</v>
      </c>
      <c r="N562" s="9">
        <v>0</v>
      </c>
      <c r="O562" s="17">
        <v>0</v>
      </c>
      <c r="P562" s="9">
        <v>0</v>
      </c>
      <c r="Q562" s="9">
        <v>0</v>
      </c>
      <c r="S562">
        <f t="shared" si="86"/>
        <v>3</v>
      </c>
      <c r="T562">
        <f t="shared" si="84"/>
        <v>1</v>
      </c>
      <c r="U562">
        <f t="shared" si="85"/>
        <v>0</v>
      </c>
      <c r="W562">
        <f t="shared" si="82"/>
        <v>1</v>
      </c>
    </row>
    <row r="563" spans="1:23" ht="32" hidden="1" x14ac:dyDescent="0.2">
      <c r="A563" t="s">
        <v>301</v>
      </c>
      <c r="B563" s="18">
        <v>7</v>
      </c>
      <c r="C563" s="18" t="str">
        <f t="shared" si="89"/>
        <v>MW2.7</v>
      </c>
      <c r="D563" s="160">
        <v>1</v>
      </c>
      <c r="E563" s="2"/>
      <c r="F563" s="103" t="s">
        <v>229</v>
      </c>
      <c r="G563" s="2">
        <f>INDEX([1]CAPS!$A:$A,MATCH(F:F,[1]CAPS!$H:$H,0))</f>
        <v>3997</v>
      </c>
      <c r="H563" s="2" t="s">
        <v>236</v>
      </c>
      <c r="I563" s="104" t="s">
        <v>239</v>
      </c>
      <c r="J563" s="9">
        <v>0</v>
      </c>
      <c r="K563" s="4">
        <v>1</v>
      </c>
      <c r="L563" s="9">
        <v>0</v>
      </c>
      <c r="M563" s="9">
        <v>0</v>
      </c>
      <c r="N563" s="9">
        <v>0</v>
      </c>
      <c r="O563" s="17">
        <v>0</v>
      </c>
      <c r="P563" s="9">
        <v>0</v>
      </c>
      <c r="Q563" s="9">
        <v>0</v>
      </c>
      <c r="S563">
        <f t="shared" si="86"/>
        <v>1</v>
      </c>
      <c r="T563">
        <f t="shared" si="84"/>
        <v>1</v>
      </c>
      <c r="U563">
        <f t="shared" si="85"/>
        <v>0</v>
      </c>
      <c r="W563">
        <f t="shared" si="82"/>
        <v>1</v>
      </c>
    </row>
    <row r="564" spans="1:23" ht="16" hidden="1" x14ac:dyDescent="0.2">
      <c r="A564" t="s">
        <v>301</v>
      </c>
      <c r="B564" s="18">
        <v>7</v>
      </c>
      <c r="C564" s="18" t="str">
        <f t="shared" si="89"/>
        <v>MW2.7</v>
      </c>
      <c r="D564" s="160">
        <v>1</v>
      </c>
      <c r="E564" s="2"/>
      <c r="F564" s="103" t="s">
        <v>159</v>
      </c>
      <c r="G564" s="2">
        <f>INDEX([1]CAPS!$A:$A,MATCH(F:F,[1]CAPS!$H:$H,0))</f>
        <v>7138</v>
      </c>
      <c r="H564" s="2" t="s">
        <v>233</v>
      </c>
      <c r="I564" s="104" t="s">
        <v>240</v>
      </c>
      <c r="J564" s="9">
        <v>0</v>
      </c>
      <c r="K564" s="4">
        <v>7</v>
      </c>
      <c r="L564" s="9">
        <v>0</v>
      </c>
      <c r="M564" s="9" t="s">
        <v>276</v>
      </c>
      <c r="N564" s="9">
        <v>0</v>
      </c>
      <c r="O564" s="17" t="s">
        <v>276</v>
      </c>
      <c r="P564" s="9" t="s">
        <v>276</v>
      </c>
      <c r="Q564" s="9" t="s">
        <v>276</v>
      </c>
      <c r="S564">
        <f>SUM(J564:K564)</f>
        <v>7</v>
      </c>
      <c r="T564" t="e">
        <f t="shared" si="84"/>
        <v>#VALUE!</v>
      </c>
      <c r="U564" t="e">
        <f t="shared" si="85"/>
        <v>#VALUE!</v>
      </c>
      <c r="W564">
        <f t="shared" si="82"/>
        <v>1</v>
      </c>
    </row>
    <row r="565" spans="1:23" ht="16" hidden="1" x14ac:dyDescent="0.2">
      <c r="A565" t="s">
        <v>301</v>
      </c>
      <c r="B565" s="18">
        <v>7</v>
      </c>
      <c r="C565" s="18" t="str">
        <f t="shared" si="89"/>
        <v>MW2.7</v>
      </c>
      <c r="D565" s="160">
        <v>1</v>
      </c>
      <c r="E565" s="2"/>
      <c r="F565" s="103" t="s">
        <v>131</v>
      </c>
      <c r="G565" s="2">
        <f>INDEX([1]CAPS!$A:$A,MATCH(F:F,[1]CAPS!$H:$H,0))</f>
        <v>2557</v>
      </c>
      <c r="H565" s="2" t="s">
        <v>233</v>
      </c>
      <c r="I565" s="104" t="s">
        <v>240</v>
      </c>
      <c r="J565" s="9">
        <v>0</v>
      </c>
      <c r="K565" s="4">
        <v>2</v>
      </c>
      <c r="L565" s="9">
        <v>0</v>
      </c>
      <c r="M565" s="9" t="s">
        <v>276</v>
      </c>
      <c r="N565" s="9">
        <v>1</v>
      </c>
      <c r="O565" s="17">
        <v>0</v>
      </c>
      <c r="P565" s="9">
        <v>0</v>
      </c>
      <c r="Q565" s="9">
        <v>0</v>
      </c>
      <c r="S565">
        <f t="shared" si="86"/>
        <v>2</v>
      </c>
      <c r="T565" t="e">
        <f t="shared" si="84"/>
        <v>#VALUE!</v>
      </c>
      <c r="U565" t="e">
        <f t="shared" si="85"/>
        <v>#VALUE!</v>
      </c>
      <c r="W565">
        <f t="shared" si="82"/>
        <v>1</v>
      </c>
    </row>
    <row r="566" spans="1:23" ht="32" hidden="1" x14ac:dyDescent="0.2">
      <c r="A566" t="s">
        <v>301</v>
      </c>
      <c r="B566" s="18">
        <v>7</v>
      </c>
      <c r="C566" s="18" t="str">
        <f t="shared" si="89"/>
        <v>MW2.7</v>
      </c>
      <c r="D566" s="160">
        <v>1</v>
      </c>
      <c r="E566" s="2"/>
      <c r="F566" s="103" t="s">
        <v>128</v>
      </c>
      <c r="G566" s="2">
        <f>INDEX([1]CAPS!$A:$A,MATCH(F:F,[1]CAPS!$H:$H,0))</f>
        <v>3243</v>
      </c>
      <c r="H566" s="2" t="s">
        <v>237</v>
      </c>
      <c r="I566" s="104" t="s">
        <v>239</v>
      </c>
      <c r="J566" s="9">
        <v>0</v>
      </c>
      <c r="K566" s="4">
        <v>0</v>
      </c>
      <c r="L566" s="9">
        <v>0</v>
      </c>
      <c r="M566" s="9" t="s">
        <v>276</v>
      </c>
      <c r="N566" s="9">
        <v>0</v>
      </c>
      <c r="O566" s="17">
        <v>40</v>
      </c>
      <c r="P566" s="9">
        <v>0</v>
      </c>
      <c r="Q566" s="9">
        <v>0</v>
      </c>
      <c r="S566">
        <f t="shared" si="86"/>
        <v>40</v>
      </c>
      <c r="T566" t="e">
        <f t="shared" si="84"/>
        <v>#VALUE!</v>
      </c>
      <c r="U566" t="e">
        <f t="shared" si="85"/>
        <v>#VALUE!</v>
      </c>
      <c r="W566">
        <f t="shared" si="82"/>
        <v>1</v>
      </c>
    </row>
    <row r="567" spans="1:23" ht="16" hidden="1" x14ac:dyDescent="0.2">
      <c r="A567" t="s">
        <v>301</v>
      </c>
      <c r="B567" s="18">
        <v>7</v>
      </c>
      <c r="C567" s="18" t="str">
        <f t="shared" si="89"/>
        <v>MW2.7</v>
      </c>
      <c r="D567" s="160">
        <v>1</v>
      </c>
      <c r="E567" s="2"/>
      <c r="F567" s="103" t="s">
        <v>129</v>
      </c>
      <c r="G567" s="2">
        <f>INDEX([1]CAPS!$A:$A,MATCH(F:F,[1]CAPS!$H:$H,0))</f>
        <v>5532</v>
      </c>
      <c r="H567" s="2" t="s">
        <v>233</v>
      </c>
      <c r="I567" s="104" t="s">
        <v>238</v>
      </c>
      <c r="J567" s="9">
        <v>0</v>
      </c>
      <c r="K567" s="4">
        <v>5</v>
      </c>
      <c r="L567" s="9">
        <v>0</v>
      </c>
      <c r="M567" s="9" t="s">
        <v>276</v>
      </c>
      <c r="N567" s="9">
        <v>0</v>
      </c>
      <c r="O567" s="17" t="s">
        <v>276</v>
      </c>
      <c r="P567" s="9" t="s">
        <v>276</v>
      </c>
      <c r="Q567" s="9" t="s">
        <v>276</v>
      </c>
      <c r="S567">
        <f>SUM(J567:K567)</f>
        <v>5</v>
      </c>
      <c r="T567" t="e">
        <f t="shared" si="84"/>
        <v>#VALUE!</v>
      </c>
      <c r="U567" t="e">
        <f t="shared" si="85"/>
        <v>#VALUE!</v>
      </c>
      <c r="W567">
        <f t="shared" si="82"/>
        <v>1</v>
      </c>
    </row>
    <row r="568" spans="1:23" ht="16" hidden="1" x14ac:dyDescent="0.2">
      <c r="A568" t="s">
        <v>301</v>
      </c>
      <c r="B568" s="18">
        <v>7</v>
      </c>
      <c r="C568" s="18" t="str">
        <f t="shared" si="89"/>
        <v>MW2.7</v>
      </c>
      <c r="D568" s="160">
        <v>1</v>
      </c>
      <c r="E568" s="2"/>
      <c r="F568" s="103" t="s">
        <v>132</v>
      </c>
      <c r="G568" s="2">
        <f>INDEX([1]CAPS!$A:$A,MATCH(F:F,[1]CAPS!$H:$H,0))</f>
        <v>2469</v>
      </c>
      <c r="H568" s="2" t="s">
        <v>233</v>
      </c>
      <c r="I568" s="104" t="s">
        <v>238</v>
      </c>
      <c r="J568" s="9">
        <v>0</v>
      </c>
      <c r="K568" s="4">
        <v>2</v>
      </c>
      <c r="L568" s="9">
        <v>0</v>
      </c>
      <c r="M568" s="9">
        <v>0</v>
      </c>
      <c r="N568" s="9">
        <v>0</v>
      </c>
      <c r="O568" s="17">
        <v>0</v>
      </c>
      <c r="P568" s="9">
        <v>0</v>
      </c>
      <c r="Q568" s="9">
        <v>0</v>
      </c>
      <c r="S568">
        <f t="shared" si="86"/>
        <v>2</v>
      </c>
      <c r="T568">
        <f t="shared" si="84"/>
        <v>1</v>
      </c>
      <c r="U568">
        <f t="shared" si="85"/>
        <v>0</v>
      </c>
      <c r="W568">
        <f t="shared" si="82"/>
        <v>1</v>
      </c>
    </row>
    <row r="569" spans="1:23" ht="16" hidden="1" x14ac:dyDescent="0.2">
      <c r="A569" t="s">
        <v>301</v>
      </c>
      <c r="B569" s="18">
        <v>7</v>
      </c>
      <c r="C569" s="18" t="str">
        <f t="shared" si="89"/>
        <v>MW2.7</v>
      </c>
      <c r="D569" s="160">
        <v>1</v>
      </c>
      <c r="E569" s="2"/>
      <c r="F569" s="103" t="s">
        <v>134</v>
      </c>
      <c r="G569" s="2">
        <f>INDEX([1]CAPS!$A:$A,MATCH(F:F,[1]CAPS!$H:$H,0))</f>
        <v>2302</v>
      </c>
      <c r="H569" s="2" t="s">
        <v>233</v>
      </c>
      <c r="I569" s="104" t="s">
        <v>238</v>
      </c>
      <c r="J569" s="9">
        <v>0</v>
      </c>
      <c r="K569" s="4">
        <v>5</v>
      </c>
      <c r="L569" s="9">
        <v>0</v>
      </c>
      <c r="M569" s="9" t="s">
        <v>276</v>
      </c>
      <c r="N569" s="9">
        <v>0</v>
      </c>
      <c r="O569" s="17" t="s">
        <v>276</v>
      </c>
      <c r="P569" s="9" t="s">
        <v>276</v>
      </c>
      <c r="Q569" s="9" t="s">
        <v>276</v>
      </c>
      <c r="S569">
        <f t="shared" ref="S569:S571" si="91">SUM(J569:K569)</f>
        <v>5</v>
      </c>
      <c r="T569" t="e">
        <f t="shared" si="84"/>
        <v>#VALUE!</v>
      </c>
      <c r="U569" t="e">
        <f t="shared" si="85"/>
        <v>#VALUE!</v>
      </c>
      <c r="W569">
        <f t="shared" si="82"/>
        <v>1</v>
      </c>
    </row>
    <row r="570" spans="1:23" ht="16" hidden="1" x14ac:dyDescent="0.2">
      <c r="A570" t="s">
        <v>301</v>
      </c>
      <c r="B570" s="18">
        <v>8</v>
      </c>
      <c r="C570" s="18" t="str">
        <f t="shared" si="89"/>
        <v>MW2.8</v>
      </c>
      <c r="D570" s="160">
        <v>1</v>
      </c>
      <c r="E570" s="2"/>
      <c r="F570" s="103" t="s">
        <v>134</v>
      </c>
      <c r="G570" s="2">
        <f>INDEX([1]CAPS!$A:$A,MATCH(F:F,[1]CAPS!$H:$H,0))</f>
        <v>2302</v>
      </c>
      <c r="H570" s="2" t="s">
        <v>233</v>
      </c>
      <c r="I570" s="104" t="s">
        <v>238</v>
      </c>
      <c r="J570" s="9">
        <v>0</v>
      </c>
      <c r="K570" s="4">
        <v>6</v>
      </c>
      <c r="L570" s="9">
        <v>0</v>
      </c>
      <c r="M570" s="9" t="s">
        <v>276</v>
      </c>
      <c r="N570" s="9">
        <v>0</v>
      </c>
      <c r="O570" s="17" t="s">
        <v>276</v>
      </c>
      <c r="P570" s="9" t="s">
        <v>276</v>
      </c>
      <c r="Q570" s="9" t="s">
        <v>276</v>
      </c>
      <c r="S570">
        <f t="shared" si="91"/>
        <v>6</v>
      </c>
      <c r="T570" t="e">
        <f t="shared" si="84"/>
        <v>#VALUE!</v>
      </c>
      <c r="U570" t="e">
        <f t="shared" si="85"/>
        <v>#VALUE!</v>
      </c>
      <c r="W570">
        <f t="shared" si="82"/>
        <v>1</v>
      </c>
    </row>
    <row r="571" spans="1:23" ht="16" hidden="1" x14ac:dyDescent="0.2">
      <c r="A571" t="s">
        <v>301</v>
      </c>
      <c r="B571" s="18">
        <v>8</v>
      </c>
      <c r="C571" s="18" t="str">
        <f t="shared" si="89"/>
        <v>MW2.8</v>
      </c>
      <c r="D571" s="160">
        <v>1</v>
      </c>
      <c r="E571" s="2"/>
      <c r="F571" s="103" t="s">
        <v>129</v>
      </c>
      <c r="G571" s="2">
        <f>INDEX([1]CAPS!$A:$A,MATCH(F:F,[1]CAPS!$H:$H,0))</f>
        <v>5532</v>
      </c>
      <c r="H571" s="2" t="s">
        <v>233</v>
      </c>
      <c r="I571" s="104" t="s">
        <v>238</v>
      </c>
      <c r="J571" s="9">
        <v>0</v>
      </c>
      <c r="K571" s="4">
        <v>1</v>
      </c>
      <c r="L571" s="9">
        <v>0</v>
      </c>
      <c r="M571" s="9" t="s">
        <v>276</v>
      </c>
      <c r="N571" s="9">
        <v>0</v>
      </c>
      <c r="O571" s="17" t="s">
        <v>276</v>
      </c>
      <c r="P571" s="9" t="s">
        <v>276</v>
      </c>
      <c r="Q571" s="9" t="s">
        <v>276</v>
      </c>
      <c r="S571">
        <f t="shared" si="91"/>
        <v>1</v>
      </c>
      <c r="T571" t="e">
        <f t="shared" si="84"/>
        <v>#VALUE!</v>
      </c>
      <c r="U571" t="e">
        <f t="shared" si="85"/>
        <v>#VALUE!</v>
      </c>
      <c r="W571">
        <f t="shared" si="82"/>
        <v>1</v>
      </c>
    </row>
    <row r="572" spans="1:23" ht="32" hidden="1" x14ac:dyDescent="0.2">
      <c r="A572" t="s">
        <v>301</v>
      </c>
      <c r="B572" s="18">
        <v>8</v>
      </c>
      <c r="C572" s="18" t="str">
        <f t="shared" si="89"/>
        <v>MW2.8</v>
      </c>
      <c r="D572" s="160">
        <v>1</v>
      </c>
      <c r="E572" s="2"/>
      <c r="F572" s="103" t="s">
        <v>128</v>
      </c>
      <c r="G572" s="2">
        <f>INDEX([1]CAPS!$A:$A,MATCH(F:F,[1]CAPS!$H:$H,0))</f>
        <v>3243</v>
      </c>
      <c r="H572" s="2" t="s">
        <v>237</v>
      </c>
      <c r="I572" s="104" t="s">
        <v>239</v>
      </c>
      <c r="J572" s="9">
        <v>0</v>
      </c>
      <c r="K572" s="4">
        <v>0</v>
      </c>
      <c r="L572" s="9">
        <v>0</v>
      </c>
      <c r="M572" s="9" t="s">
        <v>276</v>
      </c>
      <c r="N572" s="9">
        <v>0</v>
      </c>
      <c r="O572" s="17">
        <v>10</v>
      </c>
      <c r="P572" s="9">
        <v>0</v>
      </c>
      <c r="Q572" s="9">
        <v>0</v>
      </c>
      <c r="S572">
        <f t="shared" si="86"/>
        <v>10</v>
      </c>
      <c r="T572" t="e">
        <f t="shared" si="84"/>
        <v>#VALUE!</v>
      </c>
      <c r="U572" t="e">
        <f t="shared" si="85"/>
        <v>#VALUE!</v>
      </c>
      <c r="W572">
        <f t="shared" si="82"/>
        <v>1</v>
      </c>
    </row>
    <row r="573" spans="1:23" ht="32" hidden="1" x14ac:dyDescent="0.2">
      <c r="A573" t="s">
        <v>301</v>
      </c>
      <c r="B573" s="18">
        <v>8</v>
      </c>
      <c r="C573" s="18" t="str">
        <f t="shared" si="89"/>
        <v>MW2.8</v>
      </c>
      <c r="D573" s="160">
        <v>1</v>
      </c>
      <c r="E573" s="2"/>
      <c r="F573" s="103" t="s">
        <v>135</v>
      </c>
      <c r="G573" s="2">
        <f>INDEX([1]CAPS!$A:$A,MATCH(F:F,[1]CAPS!$H:$H,0))</f>
        <v>7766</v>
      </c>
      <c r="H573" s="2" t="s">
        <v>236</v>
      </c>
      <c r="I573" s="104" t="s">
        <v>242</v>
      </c>
      <c r="J573" s="9">
        <v>0</v>
      </c>
      <c r="K573" s="4">
        <v>1</v>
      </c>
      <c r="L573" s="9">
        <v>0</v>
      </c>
      <c r="M573" s="9">
        <v>0</v>
      </c>
      <c r="N573" s="9">
        <v>0</v>
      </c>
      <c r="O573" s="17">
        <v>0</v>
      </c>
      <c r="P573" s="9">
        <v>0</v>
      </c>
      <c r="Q573" s="9">
        <v>0</v>
      </c>
      <c r="S573">
        <f t="shared" si="86"/>
        <v>1</v>
      </c>
      <c r="T573">
        <f t="shared" si="84"/>
        <v>1</v>
      </c>
      <c r="U573">
        <f t="shared" si="85"/>
        <v>0</v>
      </c>
      <c r="W573">
        <f t="shared" si="82"/>
        <v>1</v>
      </c>
    </row>
    <row r="574" spans="1:23" ht="32" hidden="1" x14ac:dyDescent="0.2">
      <c r="A574" t="s">
        <v>301</v>
      </c>
      <c r="B574" s="18">
        <v>8</v>
      </c>
      <c r="C574" s="18" t="str">
        <f t="shared" si="89"/>
        <v>MW2.8</v>
      </c>
      <c r="D574" s="160">
        <v>1</v>
      </c>
      <c r="E574" s="2"/>
      <c r="F574" s="103" t="s">
        <v>232</v>
      </c>
      <c r="G574" s="2">
        <f>INDEX([1]CAPS!$A:$A,MATCH(F:F,[1]CAPS!$H:$H,0))</f>
        <v>8875</v>
      </c>
      <c r="H574" s="2" t="s">
        <v>236</v>
      </c>
      <c r="I574" s="104" t="s">
        <v>239</v>
      </c>
      <c r="J574" s="9">
        <v>0</v>
      </c>
      <c r="K574" s="4">
        <v>2</v>
      </c>
      <c r="L574" s="9">
        <v>0</v>
      </c>
      <c r="M574" s="9">
        <v>0</v>
      </c>
      <c r="N574" s="9">
        <v>0</v>
      </c>
      <c r="O574" s="17">
        <v>0</v>
      </c>
      <c r="P574" s="9">
        <v>0</v>
      </c>
      <c r="Q574" s="9">
        <v>0</v>
      </c>
      <c r="S574">
        <f t="shared" si="86"/>
        <v>2</v>
      </c>
      <c r="T574">
        <f t="shared" si="84"/>
        <v>1</v>
      </c>
      <c r="U574">
        <f t="shared" si="85"/>
        <v>0</v>
      </c>
      <c r="W574">
        <f t="shared" si="82"/>
        <v>1</v>
      </c>
    </row>
    <row r="575" spans="1:23" ht="32" hidden="1" x14ac:dyDescent="0.2">
      <c r="A575" t="s">
        <v>301</v>
      </c>
      <c r="B575" s="18">
        <v>8</v>
      </c>
      <c r="C575" s="18" t="str">
        <f t="shared" si="89"/>
        <v>MW2.8</v>
      </c>
      <c r="D575" s="160">
        <v>1</v>
      </c>
      <c r="E575" s="2"/>
      <c r="F575" s="103" t="s">
        <v>229</v>
      </c>
      <c r="G575" s="2">
        <f>INDEX([1]CAPS!$A:$A,MATCH(F:F,[1]CAPS!$H:$H,0))</f>
        <v>3997</v>
      </c>
      <c r="H575" s="2" t="s">
        <v>236</v>
      </c>
      <c r="I575" s="104" t="s">
        <v>239</v>
      </c>
      <c r="J575" s="9">
        <v>0</v>
      </c>
      <c r="K575" s="4">
        <v>2</v>
      </c>
      <c r="L575" s="9">
        <v>0</v>
      </c>
      <c r="M575" s="9">
        <v>0</v>
      </c>
      <c r="N575" s="9">
        <v>0</v>
      </c>
      <c r="O575" s="17">
        <v>0</v>
      </c>
      <c r="P575" s="9">
        <v>0</v>
      </c>
      <c r="Q575" s="9">
        <v>0</v>
      </c>
      <c r="S575">
        <f t="shared" si="86"/>
        <v>2</v>
      </c>
      <c r="T575">
        <f t="shared" si="84"/>
        <v>1</v>
      </c>
      <c r="U575">
        <f t="shared" si="85"/>
        <v>0</v>
      </c>
      <c r="W575">
        <f t="shared" si="82"/>
        <v>1</v>
      </c>
    </row>
    <row r="576" spans="1:23" ht="16" hidden="1" x14ac:dyDescent="0.2">
      <c r="A576" t="s">
        <v>301</v>
      </c>
      <c r="B576" s="18">
        <v>8</v>
      </c>
      <c r="C576" s="18" t="str">
        <f t="shared" si="89"/>
        <v>MW2.8</v>
      </c>
      <c r="D576" s="160">
        <v>1</v>
      </c>
      <c r="E576" s="2"/>
      <c r="F576" s="103" t="s">
        <v>159</v>
      </c>
      <c r="G576" s="2">
        <f>INDEX([1]CAPS!$A:$A,MATCH(F:F,[1]CAPS!$H:$H,0))</f>
        <v>7138</v>
      </c>
      <c r="H576" s="2" t="s">
        <v>233</v>
      </c>
      <c r="I576" s="104" t="s">
        <v>240</v>
      </c>
      <c r="J576" s="9">
        <v>0</v>
      </c>
      <c r="K576" s="4">
        <v>1</v>
      </c>
      <c r="L576" s="9">
        <v>0</v>
      </c>
      <c r="M576" s="9" t="s">
        <v>276</v>
      </c>
      <c r="N576" s="9">
        <v>0</v>
      </c>
      <c r="O576" s="17" t="s">
        <v>276</v>
      </c>
      <c r="P576" s="9" t="s">
        <v>276</v>
      </c>
      <c r="Q576" s="9" t="s">
        <v>276</v>
      </c>
      <c r="S576">
        <f t="shared" ref="S576:S577" si="92">SUM(J576:K576)</f>
        <v>1</v>
      </c>
      <c r="T576" t="e">
        <f t="shared" si="84"/>
        <v>#VALUE!</v>
      </c>
      <c r="U576" t="e">
        <f t="shared" si="85"/>
        <v>#VALUE!</v>
      </c>
      <c r="W576">
        <f t="shared" si="82"/>
        <v>1</v>
      </c>
    </row>
    <row r="577" spans="1:23" ht="16" hidden="1" x14ac:dyDescent="0.2">
      <c r="A577" t="s">
        <v>301</v>
      </c>
      <c r="B577" s="18">
        <v>9</v>
      </c>
      <c r="C577" s="18" t="str">
        <f t="shared" si="89"/>
        <v>MW2.9</v>
      </c>
      <c r="D577" s="160">
        <v>1</v>
      </c>
      <c r="E577" s="2"/>
      <c r="F577" s="103" t="s">
        <v>134</v>
      </c>
      <c r="G577" s="2">
        <f>INDEX([1]CAPS!$A:$A,MATCH(F:F,[1]CAPS!$H:$H,0))</f>
        <v>2302</v>
      </c>
      <c r="H577" s="2" t="s">
        <v>233</v>
      </c>
      <c r="I577" s="104" t="s">
        <v>238</v>
      </c>
      <c r="J577" s="9">
        <v>0</v>
      </c>
      <c r="K577" s="4">
        <v>10</v>
      </c>
      <c r="L577" s="9">
        <v>0</v>
      </c>
      <c r="M577" s="9" t="s">
        <v>276</v>
      </c>
      <c r="N577" s="9">
        <v>0</v>
      </c>
      <c r="O577" s="17" t="s">
        <v>276</v>
      </c>
      <c r="P577" s="9" t="s">
        <v>276</v>
      </c>
      <c r="Q577" s="9" t="s">
        <v>276</v>
      </c>
      <c r="S577">
        <f t="shared" si="92"/>
        <v>10</v>
      </c>
      <c r="T577" t="e">
        <f t="shared" si="84"/>
        <v>#VALUE!</v>
      </c>
      <c r="U577" t="e">
        <f t="shared" si="85"/>
        <v>#VALUE!</v>
      </c>
      <c r="W577">
        <f t="shared" si="82"/>
        <v>1</v>
      </c>
    </row>
    <row r="578" spans="1:23" ht="16" x14ac:dyDescent="0.2">
      <c r="A578" t="s">
        <v>301</v>
      </c>
      <c r="B578" s="18">
        <v>9</v>
      </c>
      <c r="C578" s="18" t="str">
        <f t="shared" si="89"/>
        <v>MW2.9</v>
      </c>
      <c r="D578" s="160">
        <v>1</v>
      </c>
      <c r="E578" s="2"/>
      <c r="F578" s="103" t="s">
        <v>127</v>
      </c>
      <c r="G578" s="2">
        <f>INDEX([1]CAPS!$A:$A,MATCH(F:F,[1]CAPS!$H:$H,0))</f>
        <v>10605</v>
      </c>
      <c r="H578" s="2" t="s">
        <v>233</v>
      </c>
      <c r="I578" s="104" t="s">
        <v>238</v>
      </c>
      <c r="J578" s="9">
        <v>0</v>
      </c>
      <c r="K578" s="4">
        <v>3</v>
      </c>
      <c r="L578" s="9">
        <v>0</v>
      </c>
      <c r="M578" s="9" t="s">
        <v>276</v>
      </c>
      <c r="N578" s="9">
        <v>0</v>
      </c>
      <c r="O578" s="17" t="s">
        <v>276</v>
      </c>
      <c r="P578" s="9" t="s">
        <v>276</v>
      </c>
      <c r="Q578" s="9" t="s">
        <v>276</v>
      </c>
      <c r="S578">
        <f>SUM(J578:K578)</f>
        <v>3</v>
      </c>
      <c r="T578" t="e">
        <f t="shared" si="84"/>
        <v>#VALUE!</v>
      </c>
      <c r="U578" t="e">
        <f t="shared" si="85"/>
        <v>#VALUE!</v>
      </c>
      <c r="W578">
        <f t="shared" si="82"/>
        <v>1</v>
      </c>
    </row>
    <row r="579" spans="1:23" ht="16" hidden="1" x14ac:dyDescent="0.2">
      <c r="A579" t="s">
        <v>301</v>
      </c>
      <c r="B579" s="18">
        <v>9</v>
      </c>
      <c r="C579" s="18" t="str">
        <f t="shared" si="89"/>
        <v>MW2.9</v>
      </c>
      <c r="D579" s="160">
        <v>1</v>
      </c>
      <c r="E579" s="2"/>
      <c r="F579" s="103" t="s">
        <v>129</v>
      </c>
      <c r="G579" s="2">
        <f>INDEX([1]CAPS!$A:$A,MATCH(F:F,[1]CAPS!$H:$H,0))</f>
        <v>5532</v>
      </c>
      <c r="H579" s="2" t="s">
        <v>233</v>
      </c>
      <c r="I579" s="104" t="s">
        <v>238</v>
      </c>
      <c r="J579" s="9">
        <v>0</v>
      </c>
      <c r="K579" s="4">
        <v>5</v>
      </c>
      <c r="L579" s="9">
        <v>0</v>
      </c>
      <c r="M579" s="9" t="s">
        <v>276</v>
      </c>
      <c r="N579" s="9">
        <v>0</v>
      </c>
      <c r="O579" s="17" t="s">
        <v>276</v>
      </c>
      <c r="P579" s="9" t="s">
        <v>276</v>
      </c>
      <c r="Q579" s="9" t="s">
        <v>276</v>
      </c>
      <c r="S579">
        <f t="shared" ref="S579:S581" si="93">SUM(J579:K579)</f>
        <v>5</v>
      </c>
      <c r="T579" t="e">
        <f t="shared" si="84"/>
        <v>#VALUE!</v>
      </c>
      <c r="U579" t="e">
        <f t="shared" si="85"/>
        <v>#VALUE!</v>
      </c>
      <c r="W579">
        <f t="shared" ref="W579:W642" si="94">IF(S579&gt;0,1,"")</f>
        <v>1</v>
      </c>
    </row>
    <row r="580" spans="1:23" ht="16" hidden="1" x14ac:dyDescent="0.2">
      <c r="A580" t="s">
        <v>301</v>
      </c>
      <c r="B580" s="18">
        <v>9</v>
      </c>
      <c r="C580" s="18" t="str">
        <f t="shared" si="89"/>
        <v>MW2.9</v>
      </c>
      <c r="D580" s="160">
        <v>1</v>
      </c>
      <c r="E580" s="2"/>
      <c r="F580" s="103" t="s">
        <v>159</v>
      </c>
      <c r="G580" s="2">
        <f>INDEX([1]CAPS!$A:$A,MATCH(F:F,[1]CAPS!$H:$H,0))</f>
        <v>7138</v>
      </c>
      <c r="H580" s="2" t="s">
        <v>233</v>
      </c>
      <c r="I580" s="104" t="s">
        <v>240</v>
      </c>
      <c r="J580" s="9">
        <v>0</v>
      </c>
      <c r="K580" s="4">
        <v>9</v>
      </c>
      <c r="L580" s="9">
        <v>0</v>
      </c>
      <c r="M580" s="9" t="s">
        <v>276</v>
      </c>
      <c r="N580" s="9">
        <v>0</v>
      </c>
      <c r="O580" s="17" t="s">
        <v>276</v>
      </c>
      <c r="P580" s="9" t="s">
        <v>276</v>
      </c>
      <c r="Q580" s="9" t="s">
        <v>276</v>
      </c>
      <c r="S580">
        <f t="shared" si="93"/>
        <v>9</v>
      </c>
      <c r="T580" t="e">
        <f t="shared" ref="T580:T643" si="95">(K580+L580)/(K580++L580+M580)</f>
        <v>#VALUE!</v>
      </c>
      <c r="U580" t="e">
        <f t="shared" ref="U580:U643" si="96">(O580+P580)/(K580+L580+M580)</f>
        <v>#VALUE!</v>
      </c>
      <c r="W580">
        <f t="shared" si="94"/>
        <v>1</v>
      </c>
    </row>
    <row r="581" spans="1:23" ht="16" hidden="1" x14ac:dyDescent="0.2">
      <c r="A581" t="s">
        <v>301</v>
      </c>
      <c r="B581" s="18">
        <v>10</v>
      </c>
      <c r="C581" s="18" t="str">
        <f t="shared" si="89"/>
        <v>MW2.10</v>
      </c>
      <c r="D581" s="160">
        <v>1</v>
      </c>
      <c r="E581" s="2"/>
      <c r="F581" s="103" t="s">
        <v>134</v>
      </c>
      <c r="G581" s="2">
        <f>INDEX([1]CAPS!$A:$A,MATCH(F:F,[1]CAPS!$H:$H,0))</f>
        <v>2302</v>
      </c>
      <c r="H581" s="2" t="s">
        <v>233</v>
      </c>
      <c r="I581" s="104" t="s">
        <v>238</v>
      </c>
      <c r="J581" s="9">
        <v>0</v>
      </c>
      <c r="K581" s="4">
        <v>10</v>
      </c>
      <c r="L581" s="9">
        <v>0</v>
      </c>
      <c r="M581" s="9" t="s">
        <v>276</v>
      </c>
      <c r="N581" s="9">
        <v>0</v>
      </c>
      <c r="O581" s="17" t="s">
        <v>276</v>
      </c>
      <c r="P581" s="9" t="s">
        <v>276</v>
      </c>
      <c r="Q581" s="9" t="s">
        <v>276</v>
      </c>
      <c r="S581">
        <f t="shared" si="93"/>
        <v>10</v>
      </c>
      <c r="T581" t="e">
        <f t="shared" si="95"/>
        <v>#VALUE!</v>
      </c>
      <c r="U581" t="e">
        <f t="shared" si="96"/>
        <v>#VALUE!</v>
      </c>
      <c r="W581">
        <f t="shared" si="94"/>
        <v>1</v>
      </c>
    </row>
    <row r="582" spans="1:23" ht="32" hidden="1" x14ac:dyDescent="0.2">
      <c r="A582" t="s">
        <v>301</v>
      </c>
      <c r="B582" s="18">
        <v>10</v>
      </c>
      <c r="C582" s="18" t="str">
        <f t="shared" si="89"/>
        <v>MW2.10</v>
      </c>
      <c r="D582" s="160">
        <v>1</v>
      </c>
      <c r="E582" s="2"/>
      <c r="F582" s="103" t="s">
        <v>135</v>
      </c>
      <c r="G582" s="2">
        <f>INDEX([1]CAPS!$A:$A,MATCH(F:F,[1]CAPS!$H:$H,0))</f>
        <v>7766</v>
      </c>
      <c r="H582" s="2" t="s">
        <v>236</v>
      </c>
      <c r="I582" s="104" t="s">
        <v>242</v>
      </c>
      <c r="J582" s="9">
        <v>0</v>
      </c>
      <c r="K582" s="4">
        <v>1</v>
      </c>
      <c r="L582" s="9">
        <v>0</v>
      </c>
      <c r="M582" s="9">
        <v>0</v>
      </c>
      <c r="N582" s="9">
        <v>0</v>
      </c>
      <c r="O582" s="17">
        <v>0</v>
      </c>
      <c r="P582" s="9">
        <v>0</v>
      </c>
      <c r="Q582" s="9">
        <v>0</v>
      </c>
      <c r="S582">
        <f t="shared" ref="S582:S642" si="97">SUM(J582:K582)+O582</f>
        <v>1</v>
      </c>
      <c r="T582">
        <f t="shared" si="95"/>
        <v>1</v>
      </c>
      <c r="U582">
        <f t="shared" si="96"/>
        <v>0</v>
      </c>
      <c r="W582">
        <f t="shared" si="94"/>
        <v>1</v>
      </c>
    </row>
    <row r="583" spans="1:23" ht="32" hidden="1" x14ac:dyDescent="0.2">
      <c r="A583" t="s">
        <v>301</v>
      </c>
      <c r="B583" s="18">
        <v>10</v>
      </c>
      <c r="C583" s="18" t="str">
        <f t="shared" si="89"/>
        <v>MW2.10</v>
      </c>
      <c r="D583" s="160">
        <v>1</v>
      </c>
      <c r="E583" s="2"/>
      <c r="F583" s="103" t="s">
        <v>232</v>
      </c>
      <c r="G583" s="2">
        <f>INDEX([1]CAPS!$A:$A,MATCH(F:F,[1]CAPS!$H:$H,0))</f>
        <v>8875</v>
      </c>
      <c r="H583" s="2" t="s">
        <v>236</v>
      </c>
      <c r="I583" s="104" t="s">
        <v>239</v>
      </c>
      <c r="J583" s="9">
        <v>0</v>
      </c>
      <c r="K583" s="4">
        <v>2</v>
      </c>
      <c r="L583" s="9">
        <v>0</v>
      </c>
      <c r="M583" s="9">
        <v>0</v>
      </c>
      <c r="N583" s="9">
        <v>0</v>
      </c>
      <c r="O583" s="17">
        <v>0</v>
      </c>
      <c r="P583" s="9">
        <v>0</v>
      </c>
      <c r="Q583" s="9">
        <v>0</v>
      </c>
      <c r="S583">
        <f t="shared" si="97"/>
        <v>2</v>
      </c>
      <c r="T583">
        <f t="shared" si="95"/>
        <v>1</v>
      </c>
      <c r="U583">
        <f t="shared" si="96"/>
        <v>0</v>
      </c>
      <c r="W583">
        <f t="shared" si="94"/>
        <v>1</v>
      </c>
    </row>
    <row r="584" spans="1:23" ht="32" hidden="1" x14ac:dyDescent="0.2">
      <c r="A584" t="s">
        <v>301</v>
      </c>
      <c r="B584" s="18">
        <v>10</v>
      </c>
      <c r="C584" s="18" t="str">
        <f t="shared" si="89"/>
        <v>MW2.10</v>
      </c>
      <c r="D584" s="160">
        <v>1</v>
      </c>
      <c r="E584" s="2"/>
      <c r="F584" s="103" t="s">
        <v>129</v>
      </c>
      <c r="G584" s="2">
        <f>INDEX([1]CAPS!$A:$A,MATCH(F:F,[1]CAPS!$H:$H,0))</f>
        <v>5532</v>
      </c>
      <c r="H584" s="2" t="s">
        <v>233</v>
      </c>
      <c r="I584" s="104" t="s">
        <v>239</v>
      </c>
      <c r="J584" s="9">
        <v>0</v>
      </c>
      <c r="K584" s="4">
        <v>5</v>
      </c>
      <c r="L584" s="9">
        <v>0</v>
      </c>
      <c r="M584" s="9" t="s">
        <v>276</v>
      </c>
      <c r="N584" s="9">
        <v>0</v>
      </c>
      <c r="O584" s="17" t="s">
        <v>276</v>
      </c>
      <c r="P584" s="9" t="s">
        <v>276</v>
      </c>
      <c r="Q584" s="9" t="s">
        <v>276</v>
      </c>
      <c r="S584">
        <f>SUM(J584:K584)</f>
        <v>5</v>
      </c>
      <c r="T584" t="e">
        <f t="shared" si="95"/>
        <v>#VALUE!</v>
      </c>
      <c r="U584" t="e">
        <f t="shared" si="96"/>
        <v>#VALUE!</v>
      </c>
      <c r="W584">
        <f t="shared" si="94"/>
        <v>1</v>
      </c>
    </row>
    <row r="585" spans="1:23" ht="32" hidden="1" x14ac:dyDescent="0.2">
      <c r="A585" t="s">
        <v>301</v>
      </c>
      <c r="B585" s="18">
        <v>10</v>
      </c>
      <c r="C585" s="18" t="str">
        <f t="shared" si="89"/>
        <v>MW2.10</v>
      </c>
      <c r="D585" s="160">
        <v>1</v>
      </c>
      <c r="E585" s="2"/>
      <c r="F585" s="103" t="s">
        <v>229</v>
      </c>
      <c r="G585" s="2">
        <f>INDEX([1]CAPS!$A:$A,MATCH(F:F,[1]CAPS!$H:$H,0))</f>
        <v>3997</v>
      </c>
      <c r="H585" s="2" t="s">
        <v>233</v>
      </c>
      <c r="I585" s="104" t="s">
        <v>239</v>
      </c>
      <c r="J585" s="9">
        <v>0</v>
      </c>
      <c r="K585" s="4">
        <v>1</v>
      </c>
      <c r="L585" s="9">
        <v>0</v>
      </c>
      <c r="M585" s="9">
        <v>0</v>
      </c>
      <c r="N585" s="9">
        <v>0</v>
      </c>
      <c r="O585" s="17">
        <v>0</v>
      </c>
      <c r="P585" s="9">
        <v>0</v>
      </c>
      <c r="Q585" s="9">
        <v>0</v>
      </c>
      <c r="S585">
        <f t="shared" si="97"/>
        <v>1</v>
      </c>
      <c r="T585">
        <f t="shared" si="95"/>
        <v>1</v>
      </c>
      <c r="U585">
        <f t="shared" si="96"/>
        <v>0</v>
      </c>
      <c r="W585">
        <f t="shared" si="94"/>
        <v>1</v>
      </c>
    </row>
    <row r="586" spans="1:23" ht="16" hidden="1" x14ac:dyDescent="0.2">
      <c r="A586" t="s">
        <v>301</v>
      </c>
      <c r="B586" s="18">
        <v>10</v>
      </c>
      <c r="C586" s="18" t="str">
        <f t="shared" si="89"/>
        <v>MW2.10</v>
      </c>
      <c r="D586" s="160">
        <v>1</v>
      </c>
      <c r="E586" s="2"/>
      <c r="F586" s="103" t="s">
        <v>159</v>
      </c>
      <c r="G586" s="2">
        <f>INDEX([1]CAPS!$A:$A,MATCH(F:F,[1]CAPS!$H:$H,0))</f>
        <v>7138</v>
      </c>
      <c r="H586" s="2" t="s">
        <v>233</v>
      </c>
      <c r="I586" s="104" t="s">
        <v>240</v>
      </c>
      <c r="J586" s="9">
        <v>0</v>
      </c>
      <c r="K586" s="4">
        <v>1</v>
      </c>
      <c r="L586" s="9">
        <v>0</v>
      </c>
      <c r="M586" s="9" t="s">
        <v>276</v>
      </c>
      <c r="N586" s="9">
        <v>0</v>
      </c>
      <c r="O586" s="17" t="s">
        <v>276</v>
      </c>
      <c r="P586" s="9" t="s">
        <v>276</v>
      </c>
      <c r="Q586" s="9" t="s">
        <v>276</v>
      </c>
      <c r="S586">
        <f t="shared" ref="S586:S587" si="98">SUM(J586:K586)</f>
        <v>1</v>
      </c>
      <c r="T586" t="e">
        <f t="shared" si="95"/>
        <v>#VALUE!</v>
      </c>
      <c r="U586" t="e">
        <f t="shared" si="96"/>
        <v>#VALUE!</v>
      </c>
      <c r="W586">
        <f t="shared" si="94"/>
        <v>1</v>
      </c>
    </row>
    <row r="587" spans="1:23" ht="16" hidden="1" x14ac:dyDescent="0.2">
      <c r="A587" t="s">
        <v>301</v>
      </c>
      <c r="B587" s="18">
        <v>11</v>
      </c>
      <c r="C587" s="18" t="str">
        <f t="shared" si="89"/>
        <v>MW2.11</v>
      </c>
      <c r="D587" s="160">
        <v>1</v>
      </c>
      <c r="E587" s="2"/>
      <c r="F587" s="103" t="s">
        <v>134</v>
      </c>
      <c r="G587" s="2">
        <f>INDEX([1]CAPS!$A:$A,MATCH(F:F,[1]CAPS!$H:$H,0))</f>
        <v>2302</v>
      </c>
      <c r="H587" s="2" t="s">
        <v>233</v>
      </c>
      <c r="I587" s="104" t="s">
        <v>238</v>
      </c>
      <c r="J587" s="9">
        <v>0</v>
      </c>
      <c r="K587" s="4">
        <v>2</v>
      </c>
      <c r="L587" s="9">
        <v>0</v>
      </c>
      <c r="M587" s="9" t="s">
        <v>276</v>
      </c>
      <c r="N587" s="9">
        <v>0</v>
      </c>
      <c r="O587" s="17" t="s">
        <v>276</v>
      </c>
      <c r="P587" s="9" t="s">
        <v>276</v>
      </c>
      <c r="Q587" s="9" t="s">
        <v>276</v>
      </c>
      <c r="S587">
        <f t="shared" si="98"/>
        <v>2</v>
      </c>
      <c r="T587" t="e">
        <f t="shared" si="95"/>
        <v>#VALUE!</v>
      </c>
      <c r="U587" t="e">
        <f t="shared" si="96"/>
        <v>#VALUE!</v>
      </c>
      <c r="W587">
        <f t="shared" si="94"/>
        <v>1</v>
      </c>
    </row>
    <row r="588" spans="1:23" ht="16" hidden="1" x14ac:dyDescent="0.2">
      <c r="A588" t="s">
        <v>301</v>
      </c>
      <c r="B588" s="18">
        <v>11</v>
      </c>
      <c r="C588" s="18" t="str">
        <f t="shared" si="89"/>
        <v>MW2.11</v>
      </c>
      <c r="D588" s="160">
        <v>1</v>
      </c>
      <c r="E588" s="2"/>
      <c r="F588" s="103" t="s">
        <v>132</v>
      </c>
      <c r="G588" s="2">
        <f>INDEX([1]CAPS!$A:$A,MATCH(F:F,[1]CAPS!$H:$H,0))</f>
        <v>2469</v>
      </c>
      <c r="H588" s="2" t="s">
        <v>233</v>
      </c>
      <c r="I588" s="104" t="s">
        <v>238</v>
      </c>
      <c r="J588" s="9">
        <v>0</v>
      </c>
      <c r="K588" s="4">
        <v>2</v>
      </c>
      <c r="L588" s="9">
        <v>0</v>
      </c>
      <c r="M588" s="9">
        <v>0</v>
      </c>
      <c r="N588" s="9">
        <v>0</v>
      </c>
      <c r="O588" s="17">
        <v>0</v>
      </c>
      <c r="P588" s="9">
        <v>0</v>
      </c>
      <c r="Q588" s="9">
        <v>0</v>
      </c>
      <c r="S588">
        <f t="shared" si="97"/>
        <v>2</v>
      </c>
      <c r="T588">
        <f t="shared" si="95"/>
        <v>1</v>
      </c>
      <c r="U588">
        <f t="shared" si="96"/>
        <v>0</v>
      </c>
      <c r="W588">
        <f t="shared" si="94"/>
        <v>1</v>
      </c>
    </row>
    <row r="589" spans="1:23" ht="32" hidden="1" x14ac:dyDescent="0.2">
      <c r="A589" t="s">
        <v>301</v>
      </c>
      <c r="B589" s="18">
        <v>11</v>
      </c>
      <c r="C589" s="18" t="str">
        <f t="shared" si="89"/>
        <v>MW2.11</v>
      </c>
      <c r="D589" s="160">
        <v>1</v>
      </c>
      <c r="E589" s="2"/>
      <c r="F589" s="103" t="s">
        <v>232</v>
      </c>
      <c r="G589" s="2">
        <f>INDEX([1]CAPS!$A:$A,MATCH(F:F,[1]CAPS!$H:$H,0))</f>
        <v>8875</v>
      </c>
      <c r="H589" s="2" t="s">
        <v>236</v>
      </c>
      <c r="I589" s="104" t="s">
        <v>239</v>
      </c>
      <c r="J589" s="9">
        <v>0</v>
      </c>
      <c r="K589" s="4">
        <v>2</v>
      </c>
      <c r="L589" s="9">
        <v>0</v>
      </c>
      <c r="M589" s="9">
        <v>0</v>
      </c>
      <c r="N589" s="9">
        <v>0</v>
      </c>
      <c r="O589" s="17">
        <v>0</v>
      </c>
      <c r="P589" s="9">
        <v>0</v>
      </c>
      <c r="Q589" s="9">
        <v>0</v>
      </c>
      <c r="S589">
        <f t="shared" si="97"/>
        <v>2</v>
      </c>
      <c r="T589">
        <f t="shared" si="95"/>
        <v>1</v>
      </c>
      <c r="U589">
        <f t="shared" si="96"/>
        <v>0</v>
      </c>
      <c r="W589">
        <f t="shared" si="94"/>
        <v>1</v>
      </c>
    </row>
    <row r="590" spans="1:23" ht="16" hidden="1" x14ac:dyDescent="0.2">
      <c r="A590" t="s">
        <v>301</v>
      </c>
      <c r="B590" s="18">
        <v>11</v>
      </c>
      <c r="C590" s="18" t="str">
        <f t="shared" si="89"/>
        <v>MW2.11</v>
      </c>
      <c r="D590" s="160">
        <v>1</v>
      </c>
      <c r="E590" s="2"/>
      <c r="F590" s="103" t="s">
        <v>129</v>
      </c>
      <c r="G590" s="2">
        <f>INDEX([1]CAPS!$A:$A,MATCH(F:F,[1]CAPS!$H:$H,0))</f>
        <v>5532</v>
      </c>
      <c r="H590" s="2" t="s">
        <v>233</v>
      </c>
      <c r="I590" s="104" t="s">
        <v>238</v>
      </c>
      <c r="J590" s="9">
        <v>0</v>
      </c>
      <c r="K590" s="4">
        <v>5</v>
      </c>
      <c r="L590" s="9">
        <v>0</v>
      </c>
      <c r="M590" s="9" t="s">
        <v>276</v>
      </c>
      <c r="N590" s="9">
        <v>0</v>
      </c>
      <c r="O590" s="17" t="s">
        <v>276</v>
      </c>
      <c r="P590" s="9" t="s">
        <v>276</v>
      </c>
      <c r="Q590" s="9" t="s">
        <v>276</v>
      </c>
      <c r="S590">
        <f t="shared" ref="S590:S591" si="99">SUM(J590:K590)</f>
        <v>5</v>
      </c>
      <c r="T590" t="e">
        <f t="shared" si="95"/>
        <v>#VALUE!</v>
      </c>
      <c r="U590" t="e">
        <f t="shared" si="96"/>
        <v>#VALUE!</v>
      </c>
      <c r="W590">
        <f t="shared" si="94"/>
        <v>1</v>
      </c>
    </row>
    <row r="591" spans="1:23" ht="16" hidden="1" x14ac:dyDescent="0.2">
      <c r="A591" t="s">
        <v>301</v>
      </c>
      <c r="B591" s="18">
        <v>11</v>
      </c>
      <c r="C591" s="18" t="str">
        <f t="shared" si="89"/>
        <v>MW2.11</v>
      </c>
      <c r="D591" s="160">
        <v>1</v>
      </c>
      <c r="E591" s="2"/>
      <c r="F591" s="103" t="s">
        <v>159</v>
      </c>
      <c r="G591" s="2">
        <f>INDEX([1]CAPS!$A:$A,MATCH(F:F,[1]CAPS!$H:$H,0))</f>
        <v>7138</v>
      </c>
      <c r="H591" s="2" t="s">
        <v>233</v>
      </c>
      <c r="I591" s="104" t="s">
        <v>240</v>
      </c>
      <c r="J591" s="9">
        <v>0</v>
      </c>
      <c r="K591" s="4">
        <v>6</v>
      </c>
      <c r="L591" s="9">
        <v>0</v>
      </c>
      <c r="M591" s="9" t="s">
        <v>276</v>
      </c>
      <c r="N591" s="9">
        <v>0</v>
      </c>
      <c r="O591" s="17" t="s">
        <v>276</v>
      </c>
      <c r="P591" s="9" t="s">
        <v>276</v>
      </c>
      <c r="Q591" s="9" t="s">
        <v>276</v>
      </c>
      <c r="S591">
        <f t="shared" si="99"/>
        <v>6</v>
      </c>
      <c r="T591" t="e">
        <f t="shared" si="95"/>
        <v>#VALUE!</v>
      </c>
      <c r="U591" t="e">
        <f t="shared" si="96"/>
        <v>#VALUE!</v>
      </c>
      <c r="W591">
        <f t="shared" si="94"/>
        <v>1</v>
      </c>
    </row>
    <row r="592" spans="1:23" ht="16" hidden="1" x14ac:dyDescent="0.2">
      <c r="A592" t="s">
        <v>301</v>
      </c>
      <c r="B592" s="18">
        <v>11</v>
      </c>
      <c r="C592" s="18" t="str">
        <f t="shared" si="89"/>
        <v>MW2.11</v>
      </c>
      <c r="D592" s="160">
        <v>1</v>
      </c>
      <c r="E592" s="2"/>
      <c r="F592" s="103" t="s">
        <v>139</v>
      </c>
      <c r="G592" s="2">
        <f>INDEX([1]CAPS!$A:$A,MATCH(F:F,[1]CAPS!$H:$H,0))</f>
        <v>6325</v>
      </c>
      <c r="H592" s="2" t="s">
        <v>234</v>
      </c>
      <c r="I592" s="104" t="s">
        <v>238</v>
      </c>
      <c r="J592" s="9">
        <v>0</v>
      </c>
      <c r="K592" s="4">
        <v>2</v>
      </c>
      <c r="L592" s="9">
        <v>0</v>
      </c>
      <c r="M592" s="9" t="s">
        <v>276</v>
      </c>
      <c r="N592" s="9">
        <v>0</v>
      </c>
      <c r="O592" s="17" t="s">
        <v>276</v>
      </c>
      <c r="P592" s="9" t="s">
        <v>276</v>
      </c>
      <c r="Q592" s="9" t="s">
        <v>276</v>
      </c>
      <c r="S592">
        <f>SUM(J592:K592)</f>
        <v>2</v>
      </c>
      <c r="T592" t="e">
        <f t="shared" si="95"/>
        <v>#VALUE!</v>
      </c>
      <c r="U592" t="e">
        <f t="shared" si="96"/>
        <v>#VALUE!</v>
      </c>
      <c r="W592">
        <f t="shared" si="94"/>
        <v>1</v>
      </c>
    </row>
    <row r="593" spans="1:23" ht="32" hidden="1" x14ac:dyDescent="0.2">
      <c r="A593" t="s">
        <v>301</v>
      </c>
      <c r="B593" s="18">
        <v>11</v>
      </c>
      <c r="C593" s="18" t="str">
        <f t="shared" si="89"/>
        <v>MW2.11</v>
      </c>
      <c r="D593" s="160">
        <v>1</v>
      </c>
      <c r="E593" s="2"/>
      <c r="F593" s="103" t="s">
        <v>128</v>
      </c>
      <c r="G593" s="2">
        <f>INDEX([1]CAPS!$A:$A,MATCH(F:F,[1]CAPS!$H:$H,0))</f>
        <v>3243</v>
      </c>
      <c r="H593" s="2" t="s">
        <v>237</v>
      </c>
      <c r="I593" s="104" t="s">
        <v>239</v>
      </c>
      <c r="J593" s="9">
        <v>0</v>
      </c>
      <c r="K593" s="4">
        <v>0</v>
      </c>
      <c r="L593" s="9">
        <v>0</v>
      </c>
      <c r="M593" s="9" t="s">
        <v>276</v>
      </c>
      <c r="N593" s="9">
        <v>0</v>
      </c>
      <c r="O593" s="17">
        <v>1</v>
      </c>
      <c r="P593" s="9">
        <v>0</v>
      </c>
      <c r="Q593" s="9">
        <v>0</v>
      </c>
      <c r="S593">
        <f t="shared" si="97"/>
        <v>1</v>
      </c>
      <c r="T593" t="e">
        <f t="shared" si="95"/>
        <v>#VALUE!</v>
      </c>
      <c r="U593" t="e">
        <f t="shared" si="96"/>
        <v>#VALUE!</v>
      </c>
      <c r="W593">
        <f t="shared" si="94"/>
        <v>1</v>
      </c>
    </row>
    <row r="594" spans="1:23" ht="32" hidden="1" x14ac:dyDescent="0.2">
      <c r="A594" t="s">
        <v>301</v>
      </c>
      <c r="B594" s="18">
        <v>11</v>
      </c>
      <c r="C594" s="18" t="str">
        <f t="shared" si="89"/>
        <v>MW2.11</v>
      </c>
      <c r="D594" s="160">
        <v>1</v>
      </c>
      <c r="E594" s="2"/>
      <c r="F594" s="103" t="s">
        <v>135</v>
      </c>
      <c r="G594" s="2">
        <f>INDEX([1]CAPS!$A:$A,MATCH(F:F,[1]CAPS!$H:$H,0))</f>
        <v>7766</v>
      </c>
      <c r="H594" s="2" t="s">
        <v>236</v>
      </c>
      <c r="I594" s="104" t="s">
        <v>242</v>
      </c>
      <c r="J594" s="9">
        <v>0</v>
      </c>
      <c r="K594" s="4">
        <v>0</v>
      </c>
      <c r="L594" s="9">
        <v>0</v>
      </c>
      <c r="M594" s="9">
        <v>0</v>
      </c>
      <c r="N594" s="9">
        <v>0</v>
      </c>
      <c r="O594" s="17">
        <v>10</v>
      </c>
      <c r="P594" s="9">
        <v>0</v>
      </c>
      <c r="Q594" s="9">
        <v>0</v>
      </c>
      <c r="S594">
        <f t="shared" si="97"/>
        <v>10</v>
      </c>
      <c r="T594" t="e">
        <f t="shared" si="95"/>
        <v>#DIV/0!</v>
      </c>
      <c r="U594" t="e">
        <f t="shared" si="96"/>
        <v>#DIV/0!</v>
      </c>
      <c r="W594">
        <f t="shared" si="94"/>
        <v>1</v>
      </c>
    </row>
    <row r="595" spans="1:23" ht="16" hidden="1" x14ac:dyDescent="0.2">
      <c r="A595" t="s">
        <v>301</v>
      </c>
      <c r="B595" s="18">
        <v>12</v>
      </c>
      <c r="C595" s="18" t="str">
        <f t="shared" si="89"/>
        <v>MW2.12</v>
      </c>
      <c r="D595" s="160">
        <v>1</v>
      </c>
      <c r="E595" s="2"/>
      <c r="F595" s="103" t="s">
        <v>132</v>
      </c>
      <c r="G595" s="2">
        <f>INDEX([1]CAPS!$A:$A,MATCH(F:F,[1]CAPS!$H:$H,0))</f>
        <v>2469</v>
      </c>
      <c r="H595" s="2" t="s">
        <v>233</v>
      </c>
      <c r="I595" s="104" t="s">
        <v>238</v>
      </c>
      <c r="J595" s="9">
        <v>0</v>
      </c>
      <c r="K595" s="4">
        <v>3</v>
      </c>
      <c r="L595" s="9">
        <v>0</v>
      </c>
      <c r="M595" s="9">
        <v>0</v>
      </c>
      <c r="N595" s="9">
        <v>0</v>
      </c>
      <c r="O595" s="17">
        <v>0</v>
      </c>
      <c r="P595" s="9">
        <v>0</v>
      </c>
      <c r="Q595" s="9">
        <v>0</v>
      </c>
      <c r="S595">
        <f t="shared" si="97"/>
        <v>3</v>
      </c>
      <c r="T595">
        <f t="shared" si="95"/>
        <v>1</v>
      </c>
      <c r="U595">
        <f t="shared" si="96"/>
        <v>0</v>
      </c>
      <c r="W595">
        <f t="shared" si="94"/>
        <v>1</v>
      </c>
    </row>
    <row r="596" spans="1:23" ht="16" hidden="1" x14ac:dyDescent="0.2">
      <c r="A596" t="s">
        <v>301</v>
      </c>
      <c r="B596" s="18">
        <v>12</v>
      </c>
      <c r="C596" s="18" t="str">
        <f t="shared" si="89"/>
        <v>MW2.12</v>
      </c>
      <c r="D596" s="160">
        <v>1</v>
      </c>
      <c r="E596" s="2"/>
      <c r="F596" s="103" t="s">
        <v>139</v>
      </c>
      <c r="G596" s="2">
        <f>INDEX([1]CAPS!$A:$A,MATCH(F:F,[1]CAPS!$H:$H,0))</f>
        <v>6325</v>
      </c>
      <c r="H596" s="2" t="s">
        <v>234</v>
      </c>
      <c r="I596" s="104" t="s">
        <v>238</v>
      </c>
      <c r="J596" s="9">
        <v>0</v>
      </c>
      <c r="K596" s="4">
        <v>1</v>
      </c>
      <c r="L596" s="9">
        <v>0</v>
      </c>
      <c r="M596" s="9" t="s">
        <v>276</v>
      </c>
      <c r="N596" s="9">
        <v>0</v>
      </c>
      <c r="O596" s="17" t="s">
        <v>276</v>
      </c>
      <c r="P596" s="9" t="s">
        <v>276</v>
      </c>
      <c r="Q596" s="9" t="s">
        <v>276</v>
      </c>
      <c r="S596">
        <f>SUM(J596:K596)</f>
        <v>1</v>
      </c>
      <c r="T596" t="e">
        <f t="shared" si="95"/>
        <v>#VALUE!</v>
      </c>
      <c r="U596" t="e">
        <f t="shared" si="96"/>
        <v>#VALUE!</v>
      </c>
      <c r="W596">
        <f t="shared" si="94"/>
        <v>1</v>
      </c>
    </row>
    <row r="597" spans="1:23" ht="16" hidden="1" x14ac:dyDescent="0.2">
      <c r="A597" t="s">
        <v>301</v>
      </c>
      <c r="B597" s="18">
        <v>12</v>
      </c>
      <c r="C597" s="18" t="str">
        <f t="shared" si="89"/>
        <v>MW2.12</v>
      </c>
      <c r="D597" s="160">
        <v>1</v>
      </c>
      <c r="E597" s="2"/>
      <c r="F597" s="103" t="s">
        <v>129</v>
      </c>
      <c r="G597" s="2">
        <f>INDEX([1]CAPS!$A:$A,MATCH(F:F,[1]CAPS!$H:$H,0))</f>
        <v>5532</v>
      </c>
      <c r="H597" s="2" t="s">
        <v>233</v>
      </c>
      <c r="I597" s="104" t="s">
        <v>238</v>
      </c>
      <c r="J597" s="9">
        <v>0</v>
      </c>
      <c r="K597" s="4">
        <v>6</v>
      </c>
      <c r="L597" s="9">
        <v>0</v>
      </c>
      <c r="M597" s="9" t="s">
        <v>276</v>
      </c>
      <c r="N597" s="9">
        <v>0</v>
      </c>
      <c r="O597" s="17" t="s">
        <v>276</v>
      </c>
      <c r="P597" s="9" t="s">
        <v>276</v>
      </c>
      <c r="Q597" s="9" t="s">
        <v>276</v>
      </c>
      <c r="S597">
        <f t="shared" ref="S597:S598" si="100">SUM(J597:K597)</f>
        <v>6</v>
      </c>
      <c r="T597" t="e">
        <f t="shared" si="95"/>
        <v>#VALUE!</v>
      </c>
      <c r="U597" t="e">
        <f t="shared" si="96"/>
        <v>#VALUE!</v>
      </c>
      <c r="W597">
        <f t="shared" si="94"/>
        <v>1</v>
      </c>
    </row>
    <row r="598" spans="1:23" ht="16" hidden="1" x14ac:dyDescent="0.2">
      <c r="A598" t="s">
        <v>301</v>
      </c>
      <c r="B598" s="18">
        <v>12</v>
      </c>
      <c r="C598" s="18" t="str">
        <f t="shared" si="89"/>
        <v>MW2.12</v>
      </c>
      <c r="D598" s="160">
        <v>1</v>
      </c>
      <c r="E598" s="2"/>
      <c r="F598" s="103" t="s">
        <v>159</v>
      </c>
      <c r="G598" s="2">
        <f>INDEX([1]CAPS!$A:$A,MATCH(F:F,[1]CAPS!$H:$H,0))</f>
        <v>7138</v>
      </c>
      <c r="H598" s="2" t="s">
        <v>233</v>
      </c>
      <c r="I598" s="104" t="s">
        <v>240</v>
      </c>
      <c r="J598" s="9">
        <v>0</v>
      </c>
      <c r="K598" s="4">
        <v>5</v>
      </c>
      <c r="L598" s="9">
        <v>0</v>
      </c>
      <c r="M598" s="9" t="s">
        <v>276</v>
      </c>
      <c r="N598" s="9">
        <v>0</v>
      </c>
      <c r="O598" s="17" t="s">
        <v>276</v>
      </c>
      <c r="P598" s="9" t="s">
        <v>276</v>
      </c>
      <c r="Q598" s="9" t="s">
        <v>276</v>
      </c>
      <c r="S598">
        <f t="shared" si="100"/>
        <v>5</v>
      </c>
      <c r="T598" t="e">
        <f t="shared" si="95"/>
        <v>#VALUE!</v>
      </c>
      <c r="U598" t="e">
        <f t="shared" si="96"/>
        <v>#VALUE!</v>
      </c>
      <c r="W598">
        <f t="shared" si="94"/>
        <v>1</v>
      </c>
    </row>
    <row r="599" spans="1:23" ht="32" hidden="1" x14ac:dyDescent="0.2">
      <c r="A599" t="s">
        <v>301</v>
      </c>
      <c r="B599" s="18">
        <v>12</v>
      </c>
      <c r="C599" s="18" t="str">
        <f t="shared" si="89"/>
        <v>MW2.12</v>
      </c>
      <c r="D599" s="160">
        <v>1</v>
      </c>
      <c r="E599" s="2"/>
      <c r="F599" s="103" t="s">
        <v>229</v>
      </c>
      <c r="G599" s="2">
        <f>INDEX([1]CAPS!$A:$A,MATCH(F:F,[1]CAPS!$H:$H,0))</f>
        <v>3997</v>
      </c>
      <c r="H599" s="2" t="s">
        <v>236</v>
      </c>
      <c r="I599" s="104" t="s">
        <v>239</v>
      </c>
      <c r="J599" s="9">
        <v>0</v>
      </c>
      <c r="K599" s="4">
        <v>1</v>
      </c>
      <c r="L599" s="9">
        <v>0</v>
      </c>
      <c r="M599" s="9">
        <v>0</v>
      </c>
      <c r="N599" s="9">
        <v>0</v>
      </c>
      <c r="O599" s="17">
        <v>0</v>
      </c>
      <c r="P599" s="9">
        <v>0</v>
      </c>
      <c r="Q599" s="9">
        <v>0</v>
      </c>
      <c r="S599">
        <f t="shared" si="97"/>
        <v>1</v>
      </c>
      <c r="T599">
        <f t="shared" si="95"/>
        <v>1</v>
      </c>
      <c r="U599">
        <f t="shared" si="96"/>
        <v>0</v>
      </c>
      <c r="W599">
        <f t="shared" si="94"/>
        <v>1</v>
      </c>
    </row>
    <row r="600" spans="1:23" ht="16" hidden="1" x14ac:dyDescent="0.2">
      <c r="A600" t="s">
        <v>301</v>
      </c>
      <c r="B600" s="18">
        <v>12</v>
      </c>
      <c r="C600" s="18" t="str">
        <f t="shared" si="89"/>
        <v>MW2.12</v>
      </c>
      <c r="D600" s="160">
        <v>1</v>
      </c>
      <c r="E600" s="2"/>
      <c r="F600" s="103" t="s">
        <v>137</v>
      </c>
      <c r="G600" s="2">
        <f>INDEX([1]CAPS!$A:$A,MATCH(F:F,[1]CAPS!$H:$H,0))</f>
        <v>1609</v>
      </c>
      <c r="H600" s="2" t="s">
        <v>235</v>
      </c>
      <c r="I600" s="104" t="s">
        <v>238</v>
      </c>
      <c r="J600" s="9">
        <v>0</v>
      </c>
      <c r="K600" s="4">
        <v>1</v>
      </c>
      <c r="L600" s="9">
        <v>0</v>
      </c>
      <c r="M600" s="9" t="s">
        <v>276</v>
      </c>
      <c r="N600" s="9">
        <v>0</v>
      </c>
      <c r="O600" s="17">
        <v>0</v>
      </c>
      <c r="P600" s="9">
        <v>0</v>
      </c>
      <c r="Q600" s="9">
        <v>0</v>
      </c>
      <c r="S600">
        <f t="shared" si="97"/>
        <v>1</v>
      </c>
      <c r="T600" t="e">
        <f t="shared" si="95"/>
        <v>#VALUE!</v>
      </c>
      <c r="U600" t="e">
        <f t="shared" si="96"/>
        <v>#VALUE!</v>
      </c>
      <c r="W600">
        <f t="shared" si="94"/>
        <v>1</v>
      </c>
    </row>
    <row r="601" spans="1:23" ht="16" hidden="1" x14ac:dyDescent="0.2">
      <c r="A601" t="s">
        <v>301</v>
      </c>
      <c r="B601" s="18">
        <v>13</v>
      </c>
      <c r="C601" s="18" t="str">
        <f t="shared" si="89"/>
        <v>MW2.13</v>
      </c>
      <c r="D601" s="160">
        <v>1</v>
      </c>
      <c r="E601" s="2"/>
      <c r="F601" s="103" t="s">
        <v>132</v>
      </c>
      <c r="G601" s="2">
        <f>INDEX([1]CAPS!$A:$A,MATCH(F:F,[1]CAPS!$H:$H,0))</f>
        <v>2469</v>
      </c>
      <c r="H601" s="2" t="s">
        <v>233</v>
      </c>
      <c r="I601" s="104" t="s">
        <v>238</v>
      </c>
      <c r="J601" s="9">
        <v>0</v>
      </c>
      <c r="K601" s="4">
        <v>2</v>
      </c>
      <c r="L601" s="9">
        <v>0</v>
      </c>
      <c r="M601" s="9">
        <v>0</v>
      </c>
      <c r="N601" s="9">
        <v>0</v>
      </c>
      <c r="O601" s="17">
        <v>0</v>
      </c>
      <c r="P601" s="9">
        <v>0</v>
      </c>
      <c r="Q601" s="9">
        <v>0</v>
      </c>
      <c r="S601">
        <f t="shared" si="97"/>
        <v>2</v>
      </c>
      <c r="T601">
        <f t="shared" si="95"/>
        <v>1</v>
      </c>
      <c r="U601">
        <f t="shared" si="96"/>
        <v>0</v>
      </c>
      <c r="W601">
        <f t="shared" si="94"/>
        <v>1</v>
      </c>
    </row>
    <row r="602" spans="1:23" ht="32" x14ac:dyDescent="0.2">
      <c r="A602" t="s">
        <v>301</v>
      </c>
      <c r="B602" s="18">
        <v>13</v>
      </c>
      <c r="C602" s="18" t="str">
        <f t="shared" si="89"/>
        <v>MW2.13</v>
      </c>
      <c r="D602" s="160">
        <v>1</v>
      </c>
      <c r="E602" s="2"/>
      <c r="F602" s="103" t="s">
        <v>141</v>
      </c>
      <c r="G602" s="2">
        <f>INDEX([1]CAPS!$A:$A,MATCH(F:F,[1]CAPS!$H:$H,0))</f>
        <v>2445</v>
      </c>
      <c r="H602" s="2" t="s">
        <v>234</v>
      </c>
      <c r="I602" s="104" t="s">
        <v>238</v>
      </c>
      <c r="J602" s="9">
        <v>0</v>
      </c>
      <c r="K602" s="4">
        <v>1</v>
      </c>
      <c r="L602" s="9">
        <v>0</v>
      </c>
      <c r="M602" s="9" t="s">
        <v>276</v>
      </c>
      <c r="N602" s="9">
        <v>0</v>
      </c>
      <c r="O602" s="17" t="s">
        <v>276</v>
      </c>
      <c r="P602" s="9" t="s">
        <v>276</v>
      </c>
      <c r="Q602" s="9" t="s">
        <v>276</v>
      </c>
      <c r="S602">
        <f>SUM(J602:K602)</f>
        <v>1</v>
      </c>
      <c r="T602" t="e">
        <f t="shared" si="95"/>
        <v>#VALUE!</v>
      </c>
      <c r="U602" t="e">
        <f t="shared" si="96"/>
        <v>#VALUE!</v>
      </c>
      <c r="W602">
        <f t="shared" si="94"/>
        <v>1</v>
      </c>
    </row>
    <row r="603" spans="1:23" ht="32" hidden="1" x14ac:dyDescent="0.2">
      <c r="A603" t="s">
        <v>301</v>
      </c>
      <c r="B603" s="18">
        <v>13</v>
      </c>
      <c r="C603" s="18" t="str">
        <f t="shared" si="89"/>
        <v>MW2.13</v>
      </c>
      <c r="D603" s="160">
        <v>1</v>
      </c>
      <c r="E603" s="2"/>
      <c r="F603" s="103" t="s">
        <v>229</v>
      </c>
      <c r="G603" s="2">
        <f>INDEX([1]CAPS!$A:$A,MATCH(F:F,[1]CAPS!$H:$H,0))</f>
        <v>3997</v>
      </c>
      <c r="H603" s="2" t="s">
        <v>236</v>
      </c>
      <c r="I603" s="104" t="s">
        <v>239</v>
      </c>
      <c r="J603" s="9">
        <v>0</v>
      </c>
      <c r="K603" s="4">
        <v>4</v>
      </c>
      <c r="L603" s="9">
        <v>0</v>
      </c>
      <c r="M603" s="9">
        <v>0</v>
      </c>
      <c r="N603" s="9">
        <v>0</v>
      </c>
      <c r="O603" s="17">
        <v>0</v>
      </c>
      <c r="P603" s="9">
        <v>0</v>
      </c>
      <c r="Q603" s="9">
        <v>0</v>
      </c>
      <c r="S603">
        <f t="shared" si="97"/>
        <v>4</v>
      </c>
      <c r="T603">
        <f t="shared" si="95"/>
        <v>1</v>
      </c>
      <c r="U603">
        <f t="shared" si="96"/>
        <v>0</v>
      </c>
      <c r="W603">
        <f t="shared" si="94"/>
        <v>1</v>
      </c>
    </row>
    <row r="604" spans="1:23" ht="32" hidden="1" x14ac:dyDescent="0.2">
      <c r="A604" t="s">
        <v>301</v>
      </c>
      <c r="B604" s="18">
        <v>13</v>
      </c>
      <c r="C604" s="18" t="str">
        <f t="shared" si="89"/>
        <v>MW2.13</v>
      </c>
      <c r="D604" s="160">
        <v>1</v>
      </c>
      <c r="E604" s="2"/>
      <c r="F604" s="103" t="s">
        <v>232</v>
      </c>
      <c r="G604" s="2">
        <f>INDEX([1]CAPS!$A:$A,MATCH(F:F,[1]CAPS!$H:$H,0))</f>
        <v>8875</v>
      </c>
      <c r="H604" s="2" t="s">
        <v>236</v>
      </c>
      <c r="I604" s="104" t="s">
        <v>239</v>
      </c>
      <c r="J604" s="9">
        <v>0</v>
      </c>
      <c r="K604" s="4">
        <v>2</v>
      </c>
      <c r="L604" s="9">
        <v>0</v>
      </c>
      <c r="M604" s="9">
        <v>0</v>
      </c>
      <c r="N604" s="9">
        <v>0</v>
      </c>
      <c r="O604" s="17">
        <v>0</v>
      </c>
      <c r="P604" s="9">
        <v>0</v>
      </c>
      <c r="Q604" s="9">
        <v>0</v>
      </c>
      <c r="S604">
        <f t="shared" si="97"/>
        <v>2</v>
      </c>
      <c r="T604">
        <f t="shared" si="95"/>
        <v>1</v>
      </c>
      <c r="U604">
        <f t="shared" si="96"/>
        <v>0</v>
      </c>
      <c r="W604">
        <f t="shared" si="94"/>
        <v>1</v>
      </c>
    </row>
    <row r="605" spans="1:23" ht="16" hidden="1" x14ac:dyDescent="0.2">
      <c r="A605" t="s">
        <v>301</v>
      </c>
      <c r="B605" s="18">
        <v>13</v>
      </c>
      <c r="C605" s="18" t="str">
        <f t="shared" si="89"/>
        <v>MW2.13</v>
      </c>
      <c r="D605" s="160">
        <v>1</v>
      </c>
      <c r="E605" s="2"/>
      <c r="F605" s="103" t="s">
        <v>159</v>
      </c>
      <c r="G605" s="2">
        <f>INDEX([1]CAPS!$A:$A,MATCH(F:F,[1]CAPS!$H:$H,0))</f>
        <v>7138</v>
      </c>
      <c r="H605" s="2" t="s">
        <v>233</v>
      </c>
      <c r="I605" s="104" t="s">
        <v>240</v>
      </c>
      <c r="J605" s="9">
        <v>0</v>
      </c>
      <c r="K605" s="4">
        <v>8</v>
      </c>
      <c r="L605" s="9">
        <v>0</v>
      </c>
      <c r="M605" s="9" t="s">
        <v>276</v>
      </c>
      <c r="N605" s="9">
        <v>0</v>
      </c>
      <c r="O605" s="17" t="s">
        <v>276</v>
      </c>
      <c r="P605" s="9" t="s">
        <v>276</v>
      </c>
      <c r="Q605" s="9" t="s">
        <v>276</v>
      </c>
      <c r="S605">
        <f t="shared" ref="S605:S606" si="101">SUM(J605:K605)</f>
        <v>8</v>
      </c>
      <c r="T605" t="e">
        <f t="shared" si="95"/>
        <v>#VALUE!</v>
      </c>
      <c r="U605" t="e">
        <f t="shared" si="96"/>
        <v>#VALUE!</v>
      </c>
      <c r="W605">
        <f t="shared" si="94"/>
        <v>1</v>
      </c>
    </row>
    <row r="606" spans="1:23" ht="16" hidden="1" x14ac:dyDescent="0.2">
      <c r="A606" t="s">
        <v>301</v>
      </c>
      <c r="B606" s="18">
        <v>13</v>
      </c>
      <c r="C606" s="18" t="str">
        <f t="shared" si="89"/>
        <v>MW2.13</v>
      </c>
      <c r="D606" s="160">
        <v>1</v>
      </c>
      <c r="E606" s="2"/>
      <c r="F606" s="103" t="s">
        <v>228</v>
      </c>
      <c r="G606" s="2">
        <f>INDEX([1]CAPS!$A:$A,MATCH(F:F,[1]CAPS!$H:$H,0))</f>
        <v>7993</v>
      </c>
      <c r="H606" s="2" t="s">
        <v>233</v>
      </c>
      <c r="I606" s="104" t="s">
        <v>238</v>
      </c>
      <c r="J606" s="9">
        <v>0</v>
      </c>
      <c r="K606" s="4">
        <v>2</v>
      </c>
      <c r="L606" s="9">
        <v>0</v>
      </c>
      <c r="M606" s="9" t="s">
        <v>276</v>
      </c>
      <c r="N606" s="9">
        <v>0</v>
      </c>
      <c r="O606" s="17" t="s">
        <v>276</v>
      </c>
      <c r="P606" s="9" t="s">
        <v>276</v>
      </c>
      <c r="Q606" s="9" t="s">
        <v>276</v>
      </c>
      <c r="S606">
        <f t="shared" si="101"/>
        <v>2</v>
      </c>
      <c r="T606" t="e">
        <f t="shared" si="95"/>
        <v>#VALUE!</v>
      </c>
      <c r="U606" t="e">
        <f t="shared" si="96"/>
        <v>#VALUE!</v>
      </c>
      <c r="W606">
        <f t="shared" si="94"/>
        <v>1</v>
      </c>
    </row>
    <row r="607" spans="1:23" ht="32" hidden="1" x14ac:dyDescent="0.2">
      <c r="A607" t="s">
        <v>301</v>
      </c>
      <c r="B607" s="18">
        <v>13</v>
      </c>
      <c r="C607" s="18" t="str">
        <f t="shared" si="89"/>
        <v>MW2.13</v>
      </c>
      <c r="D607" s="160">
        <v>1</v>
      </c>
      <c r="E607" s="2"/>
      <c r="F607" s="103" t="s">
        <v>135</v>
      </c>
      <c r="G607" s="2">
        <f>INDEX([1]CAPS!$A:$A,MATCH(F:F,[1]CAPS!$H:$H,0))</f>
        <v>7766</v>
      </c>
      <c r="H607" s="2" t="s">
        <v>236</v>
      </c>
      <c r="I607" s="104" t="s">
        <v>242</v>
      </c>
      <c r="J607" s="9">
        <v>0</v>
      </c>
      <c r="K607" s="4">
        <v>0</v>
      </c>
      <c r="L607" s="9">
        <v>0</v>
      </c>
      <c r="M607" s="9">
        <v>0</v>
      </c>
      <c r="N607" s="9">
        <v>0</v>
      </c>
      <c r="O607" s="17">
        <v>20</v>
      </c>
      <c r="P607" s="9">
        <v>0</v>
      </c>
      <c r="Q607" s="9">
        <v>0</v>
      </c>
      <c r="S607">
        <f t="shared" si="97"/>
        <v>20</v>
      </c>
      <c r="T607" t="e">
        <f t="shared" si="95"/>
        <v>#DIV/0!</v>
      </c>
      <c r="U607" t="e">
        <f t="shared" si="96"/>
        <v>#DIV/0!</v>
      </c>
      <c r="W607">
        <f t="shared" si="94"/>
        <v>1</v>
      </c>
    </row>
    <row r="608" spans="1:23" ht="16" hidden="1" x14ac:dyDescent="0.2">
      <c r="A608" t="s">
        <v>301</v>
      </c>
      <c r="B608" s="18">
        <v>13</v>
      </c>
      <c r="C608" s="18" t="str">
        <f t="shared" si="89"/>
        <v>MW2.13</v>
      </c>
      <c r="D608" s="160">
        <v>1</v>
      </c>
      <c r="E608" s="2"/>
      <c r="F608" s="103" t="s">
        <v>142</v>
      </c>
      <c r="G608" s="2">
        <f>INDEX([1]CAPS!$A:$A,MATCH(F:F,[1]CAPS!$H:$H,0))</f>
        <v>5344</v>
      </c>
      <c r="H608" s="2" t="s">
        <v>237</v>
      </c>
      <c r="I608" s="104" t="s">
        <v>242</v>
      </c>
      <c r="J608" s="9">
        <v>0</v>
      </c>
      <c r="K608" s="4">
        <v>0</v>
      </c>
      <c r="L608" s="9">
        <v>0</v>
      </c>
      <c r="M608" s="9">
        <v>1</v>
      </c>
      <c r="N608" s="9">
        <v>0</v>
      </c>
      <c r="O608" s="17">
        <v>0</v>
      </c>
      <c r="P608" s="9">
        <v>0</v>
      </c>
      <c r="Q608" s="9">
        <v>0</v>
      </c>
      <c r="R608" t="s">
        <v>145</v>
      </c>
      <c r="S608">
        <f t="shared" si="97"/>
        <v>0</v>
      </c>
      <c r="T608">
        <f t="shared" si="95"/>
        <v>0</v>
      </c>
      <c r="U608">
        <f t="shared" si="96"/>
        <v>0</v>
      </c>
      <c r="W608" t="str">
        <f t="shared" si="94"/>
        <v/>
      </c>
    </row>
    <row r="609" spans="1:23" ht="32" hidden="1" x14ac:dyDescent="0.2">
      <c r="A609" t="s">
        <v>301</v>
      </c>
      <c r="B609" s="18">
        <v>14</v>
      </c>
      <c r="C609" s="18" t="str">
        <f t="shared" si="89"/>
        <v>MW2.14</v>
      </c>
      <c r="D609" s="160">
        <v>1</v>
      </c>
      <c r="E609" s="2"/>
      <c r="F609" s="103" t="s">
        <v>232</v>
      </c>
      <c r="G609" s="2">
        <f>INDEX([1]CAPS!$A:$A,MATCH(F:F,[1]CAPS!$H:$H,0))</f>
        <v>8875</v>
      </c>
      <c r="H609" s="2" t="s">
        <v>236</v>
      </c>
      <c r="I609" s="104" t="s">
        <v>239</v>
      </c>
      <c r="J609" s="9">
        <v>0</v>
      </c>
      <c r="K609" s="4">
        <v>3</v>
      </c>
      <c r="L609" s="9">
        <v>0</v>
      </c>
      <c r="M609" s="9">
        <v>0</v>
      </c>
      <c r="N609" s="9">
        <v>0</v>
      </c>
      <c r="O609" s="17">
        <v>0</v>
      </c>
      <c r="P609" s="9">
        <v>0</v>
      </c>
      <c r="Q609" s="9">
        <v>0</v>
      </c>
      <c r="S609">
        <f t="shared" si="97"/>
        <v>3</v>
      </c>
      <c r="T609">
        <f t="shared" si="95"/>
        <v>1</v>
      </c>
      <c r="U609">
        <f t="shared" si="96"/>
        <v>0</v>
      </c>
      <c r="W609">
        <f t="shared" si="94"/>
        <v>1</v>
      </c>
    </row>
    <row r="610" spans="1:23" ht="32" hidden="1" x14ac:dyDescent="0.2">
      <c r="A610" t="s">
        <v>301</v>
      </c>
      <c r="B610" s="18">
        <v>14</v>
      </c>
      <c r="C610" s="18" t="str">
        <f t="shared" si="89"/>
        <v>MW2.14</v>
      </c>
      <c r="D610" s="160">
        <v>1</v>
      </c>
      <c r="E610" s="2"/>
      <c r="F610" s="103" t="s">
        <v>229</v>
      </c>
      <c r="G610" s="2">
        <f>INDEX([1]CAPS!$A:$A,MATCH(F:F,[1]CAPS!$H:$H,0))</f>
        <v>3997</v>
      </c>
      <c r="H610" s="2" t="s">
        <v>236</v>
      </c>
      <c r="I610" s="104" t="s">
        <v>239</v>
      </c>
      <c r="J610" s="9">
        <v>0</v>
      </c>
      <c r="K610" s="4">
        <v>4</v>
      </c>
      <c r="L610" s="9">
        <v>0</v>
      </c>
      <c r="M610" s="9">
        <v>0</v>
      </c>
      <c r="N610" s="9">
        <v>0</v>
      </c>
      <c r="O610" s="17">
        <v>0</v>
      </c>
      <c r="P610" s="9">
        <v>0</v>
      </c>
      <c r="Q610" s="9">
        <v>0</v>
      </c>
      <c r="S610">
        <f t="shared" si="97"/>
        <v>4</v>
      </c>
      <c r="T610">
        <f t="shared" si="95"/>
        <v>1</v>
      </c>
      <c r="U610">
        <f t="shared" si="96"/>
        <v>0</v>
      </c>
      <c r="W610">
        <f t="shared" si="94"/>
        <v>1</v>
      </c>
    </row>
    <row r="611" spans="1:23" ht="16" hidden="1" x14ac:dyDescent="0.2">
      <c r="A611" t="s">
        <v>301</v>
      </c>
      <c r="B611" s="18">
        <v>14</v>
      </c>
      <c r="C611" s="18" t="str">
        <f t="shared" si="89"/>
        <v>MW2.14</v>
      </c>
      <c r="D611" s="160">
        <v>1</v>
      </c>
      <c r="E611" s="2"/>
      <c r="F611" s="103" t="s">
        <v>159</v>
      </c>
      <c r="G611" s="2">
        <f>INDEX([1]CAPS!$A:$A,MATCH(F:F,[1]CAPS!$H:$H,0))</f>
        <v>7138</v>
      </c>
      <c r="H611" s="2" t="s">
        <v>233</v>
      </c>
      <c r="I611" s="104" t="s">
        <v>240</v>
      </c>
      <c r="J611" s="9">
        <v>0</v>
      </c>
      <c r="K611" s="4">
        <v>6</v>
      </c>
      <c r="L611" s="9">
        <v>0</v>
      </c>
      <c r="M611" s="9" t="s">
        <v>276</v>
      </c>
      <c r="N611" s="9">
        <v>0</v>
      </c>
      <c r="O611" s="17" t="s">
        <v>276</v>
      </c>
      <c r="P611" s="9" t="s">
        <v>276</v>
      </c>
      <c r="Q611" s="9" t="s">
        <v>276</v>
      </c>
      <c r="S611">
        <f t="shared" ref="S611:S613" si="102">SUM(J611:K611)</f>
        <v>6</v>
      </c>
      <c r="T611" t="e">
        <f t="shared" si="95"/>
        <v>#VALUE!</v>
      </c>
      <c r="U611" t="e">
        <f t="shared" si="96"/>
        <v>#VALUE!</v>
      </c>
      <c r="W611">
        <f t="shared" si="94"/>
        <v>1</v>
      </c>
    </row>
    <row r="612" spans="1:23" ht="16" hidden="1" x14ac:dyDescent="0.2">
      <c r="A612" t="s">
        <v>301</v>
      </c>
      <c r="B612" s="18">
        <v>14</v>
      </c>
      <c r="C612" s="18" t="str">
        <f t="shared" si="89"/>
        <v>MW2.14</v>
      </c>
      <c r="D612" s="160">
        <v>1</v>
      </c>
      <c r="E612" s="2"/>
      <c r="F612" s="103" t="s">
        <v>134</v>
      </c>
      <c r="G612" s="2">
        <f>INDEX([1]CAPS!$A:$A,MATCH(F:F,[1]CAPS!$H:$H,0))</f>
        <v>2302</v>
      </c>
      <c r="H612" s="2" t="s">
        <v>233</v>
      </c>
      <c r="I612" s="104" t="s">
        <v>238</v>
      </c>
      <c r="J612" s="9">
        <v>0</v>
      </c>
      <c r="K612" s="4">
        <v>4</v>
      </c>
      <c r="L612" s="9">
        <v>0</v>
      </c>
      <c r="M612" s="9" t="s">
        <v>276</v>
      </c>
      <c r="N612" s="9">
        <v>0</v>
      </c>
      <c r="O612" s="17" t="s">
        <v>276</v>
      </c>
      <c r="P612" s="9" t="s">
        <v>276</v>
      </c>
      <c r="Q612" s="9" t="s">
        <v>276</v>
      </c>
      <c r="S612">
        <f t="shared" si="102"/>
        <v>4</v>
      </c>
      <c r="T612" t="e">
        <f t="shared" si="95"/>
        <v>#VALUE!</v>
      </c>
      <c r="U612" t="e">
        <f t="shared" si="96"/>
        <v>#VALUE!</v>
      </c>
      <c r="W612">
        <f t="shared" si="94"/>
        <v>1</v>
      </c>
    </row>
    <row r="613" spans="1:23" ht="16" hidden="1" x14ac:dyDescent="0.2">
      <c r="A613" t="s">
        <v>301</v>
      </c>
      <c r="B613" s="18">
        <v>14</v>
      </c>
      <c r="C613" s="18" t="str">
        <f t="shared" si="89"/>
        <v>MW2.14</v>
      </c>
      <c r="D613" s="160">
        <v>1</v>
      </c>
      <c r="E613" s="2"/>
      <c r="F613" s="103" t="s">
        <v>129</v>
      </c>
      <c r="G613" s="2">
        <f>INDEX([1]CAPS!$A:$A,MATCH(F:F,[1]CAPS!$H:$H,0))</f>
        <v>5532</v>
      </c>
      <c r="H613" s="2" t="s">
        <v>233</v>
      </c>
      <c r="I613" s="104" t="s">
        <v>238</v>
      </c>
      <c r="J613" s="9">
        <v>0</v>
      </c>
      <c r="K613" s="4">
        <v>7</v>
      </c>
      <c r="L613" s="9">
        <v>0</v>
      </c>
      <c r="M613" s="9" t="s">
        <v>276</v>
      </c>
      <c r="N613" s="9">
        <v>0</v>
      </c>
      <c r="O613" s="17" t="s">
        <v>276</v>
      </c>
      <c r="P613" s="9" t="s">
        <v>276</v>
      </c>
      <c r="Q613" s="9" t="s">
        <v>276</v>
      </c>
      <c r="S613">
        <f t="shared" si="102"/>
        <v>7</v>
      </c>
      <c r="T613" t="e">
        <f t="shared" si="95"/>
        <v>#VALUE!</v>
      </c>
      <c r="U613" t="e">
        <f t="shared" si="96"/>
        <v>#VALUE!</v>
      </c>
      <c r="W613">
        <f t="shared" si="94"/>
        <v>1</v>
      </c>
    </row>
    <row r="614" spans="1:23" ht="32" hidden="1" x14ac:dyDescent="0.2">
      <c r="A614" t="s">
        <v>301</v>
      </c>
      <c r="B614" s="18">
        <v>14</v>
      </c>
      <c r="C614" s="18" t="str">
        <f t="shared" si="89"/>
        <v>MW2.14</v>
      </c>
      <c r="D614" s="160">
        <v>1</v>
      </c>
      <c r="E614" s="2"/>
      <c r="F614" s="103" t="s">
        <v>135</v>
      </c>
      <c r="G614" s="2">
        <f>INDEX([1]CAPS!$A:$A,MATCH(F:F,[1]CAPS!$H:$H,0))</f>
        <v>7766</v>
      </c>
      <c r="H614" s="2" t="s">
        <v>236</v>
      </c>
      <c r="I614" s="104" t="s">
        <v>242</v>
      </c>
      <c r="J614" s="9">
        <v>0</v>
      </c>
      <c r="K614" s="4">
        <v>0</v>
      </c>
      <c r="L614" s="9">
        <v>0</v>
      </c>
      <c r="M614" s="9">
        <v>0</v>
      </c>
      <c r="N614" s="9">
        <v>0</v>
      </c>
      <c r="O614" s="17">
        <v>5</v>
      </c>
      <c r="P614" s="9">
        <v>0</v>
      </c>
      <c r="Q614" s="9">
        <v>0</v>
      </c>
      <c r="S614">
        <f t="shared" si="97"/>
        <v>5</v>
      </c>
      <c r="T614" t="e">
        <f t="shared" si="95"/>
        <v>#DIV/0!</v>
      </c>
      <c r="U614" t="e">
        <f t="shared" si="96"/>
        <v>#DIV/0!</v>
      </c>
      <c r="W614">
        <f t="shared" si="94"/>
        <v>1</v>
      </c>
    </row>
    <row r="615" spans="1:23" ht="16" hidden="1" x14ac:dyDescent="0.2">
      <c r="A615" t="s">
        <v>301</v>
      </c>
      <c r="B615" s="18">
        <v>15</v>
      </c>
      <c r="C615" s="18" t="str">
        <f t="shared" si="89"/>
        <v>MW2.15</v>
      </c>
      <c r="D615" s="160">
        <v>1</v>
      </c>
      <c r="E615" s="2"/>
      <c r="F615" s="103" t="s">
        <v>134</v>
      </c>
      <c r="G615" s="2">
        <f>INDEX([1]CAPS!$A:$A,MATCH(F:F,[1]CAPS!$H:$H,0))</f>
        <v>2302</v>
      </c>
      <c r="H615" s="2" t="s">
        <v>233</v>
      </c>
      <c r="I615" s="104" t="s">
        <v>238</v>
      </c>
      <c r="J615" s="9">
        <v>0</v>
      </c>
      <c r="K615" s="4">
        <v>8</v>
      </c>
      <c r="L615" s="9">
        <v>0</v>
      </c>
      <c r="M615" s="9" t="s">
        <v>276</v>
      </c>
      <c r="N615" s="9">
        <v>0</v>
      </c>
      <c r="O615" s="17" t="s">
        <v>276</v>
      </c>
      <c r="P615" s="9" t="s">
        <v>276</v>
      </c>
      <c r="Q615" s="9" t="s">
        <v>276</v>
      </c>
      <c r="S615">
        <f t="shared" ref="S615:S616" si="103">SUM(J615:K615)</f>
        <v>8</v>
      </c>
      <c r="T615" t="e">
        <f t="shared" si="95"/>
        <v>#VALUE!</v>
      </c>
      <c r="U615" t="e">
        <f t="shared" si="96"/>
        <v>#VALUE!</v>
      </c>
      <c r="W615">
        <f t="shared" si="94"/>
        <v>1</v>
      </c>
    </row>
    <row r="616" spans="1:23" ht="16" hidden="1" x14ac:dyDescent="0.2">
      <c r="A616" t="s">
        <v>301</v>
      </c>
      <c r="B616" s="18">
        <v>15</v>
      </c>
      <c r="C616" s="18" t="str">
        <f t="shared" ref="C616:C679" si="104">CONCATENATE(A616,".",B616)</f>
        <v>MW2.15</v>
      </c>
      <c r="D616" s="160">
        <v>1</v>
      </c>
      <c r="E616" s="2"/>
      <c r="F616" s="103" t="s">
        <v>129</v>
      </c>
      <c r="G616" s="2">
        <f>INDEX([1]CAPS!$A:$A,MATCH(F:F,[1]CAPS!$H:$H,0))</f>
        <v>5532</v>
      </c>
      <c r="H616" s="2" t="s">
        <v>233</v>
      </c>
      <c r="I616" s="104" t="s">
        <v>238</v>
      </c>
      <c r="J616" s="9">
        <v>0</v>
      </c>
      <c r="K616" s="4">
        <v>3</v>
      </c>
      <c r="L616" s="9">
        <v>0</v>
      </c>
      <c r="M616" s="9" t="s">
        <v>276</v>
      </c>
      <c r="N616" s="9">
        <v>0</v>
      </c>
      <c r="O616" s="17" t="s">
        <v>276</v>
      </c>
      <c r="P616" s="9" t="s">
        <v>276</v>
      </c>
      <c r="Q616" s="9" t="s">
        <v>276</v>
      </c>
      <c r="S616">
        <f t="shared" si="103"/>
        <v>3</v>
      </c>
      <c r="T616" t="e">
        <f t="shared" si="95"/>
        <v>#VALUE!</v>
      </c>
      <c r="U616" t="e">
        <f t="shared" si="96"/>
        <v>#VALUE!</v>
      </c>
      <c r="W616">
        <f t="shared" si="94"/>
        <v>1</v>
      </c>
    </row>
    <row r="617" spans="1:23" ht="32" hidden="1" x14ac:dyDescent="0.2">
      <c r="A617" t="s">
        <v>301</v>
      </c>
      <c r="B617" s="18">
        <v>15</v>
      </c>
      <c r="C617" s="18" t="str">
        <f t="shared" si="104"/>
        <v>MW2.15</v>
      </c>
      <c r="D617" s="160">
        <v>1</v>
      </c>
      <c r="E617" s="2"/>
      <c r="F617" s="103" t="s">
        <v>135</v>
      </c>
      <c r="G617" s="2">
        <f>INDEX([1]CAPS!$A:$A,MATCH(F:F,[1]CAPS!$H:$H,0))</f>
        <v>7766</v>
      </c>
      <c r="H617" s="2" t="s">
        <v>236</v>
      </c>
      <c r="I617" s="104" t="s">
        <v>242</v>
      </c>
      <c r="J617" s="9">
        <v>0</v>
      </c>
      <c r="K617" s="4">
        <v>1</v>
      </c>
      <c r="L617" s="9">
        <v>0</v>
      </c>
      <c r="M617" s="9">
        <v>0</v>
      </c>
      <c r="N617" s="9">
        <v>0</v>
      </c>
      <c r="O617" s="17">
        <v>0</v>
      </c>
      <c r="P617" s="9">
        <v>0</v>
      </c>
      <c r="Q617" s="9">
        <v>0</v>
      </c>
      <c r="S617">
        <f t="shared" si="97"/>
        <v>1</v>
      </c>
      <c r="T617">
        <f t="shared" si="95"/>
        <v>1</v>
      </c>
      <c r="U617">
        <f t="shared" si="96"/>
        <v>0</v>
      </c>
      <c r="W617">
        <f t="shared" si="94"/>
        <v>1</v>
      </c>
    </row>
    <row r="618" spans="1:23" ht="16" hidden="1" x14ac:dyDescent="0.2">
      <c r="A618" t="s">
        <v>301</v>
      </c>
      <c r="B618" s="18">
        <v>15</v>
      </c>
      <c r="C618" s="18" t="str">
        <f t="shared" si="104"/>
        <v>MW2.15</v>
      </c>
      <c r="D618" s="160">
        <v>1</v>
      </c>
      <c r="E618" s="2"/>
      <c r="F618" s="103" t="s">
        <v>159</v>
      </c>
      <c r="G618" s="2">
        <f>INDEX([1]CAPS!$A:$A,MATCH(F:F,[1]CAPS!$H:$H,0))</f>
        <v>7138</v>
      </c>
      <c r="H618" s="2" t="s">
        <v>233</v>
      </c>
      <c r="I618" s="104" t="s">
        <v>240</v>
      </c>
      <c r="J618" s="9">
        <v>0</v>
      </c>
      <c r="K618" s="4">
        <v>1</v>
      </c>
      <c r="L618" s="9">
        <v>0</v>
      </c>
      <c r="M618" s="9" t="s">
        <v>276</v>
      </c>
      <c r="N618" s="9">
        <v>0</v>
      </c>
      <c r="O618" s="17" t="s">
        <v>276</v>
      </c>
      <c r="P618" s="9" t="s">
        <v>276</v>
      </c>
      <c r="Q618" s="9" t="s">
        <v>276</v>
      </c>
      <c r="S618">
        <f t="shared" ref="S618:S619" si="105">SUM(J618:K618)</f>
        <v>1</v>
      </c>
      <c r="T618" t="e">
        <f t="shared" si="95"/>
        <v>#VALUE!</v>
      </c>
      <c r="U618" t="e">
        <f t="shared" si="96"/>
        <v>#VALUE!</v>
      </c>
      <c r="W618">
        <f t="shared" si="94"/>
        <v>1</v>
      </c>
    </row>
    <row r="619" spans="1:23" ht="16" hidden="1" x14ac:dyDescent="0.2">
      <c r="A619" t="s">
        <v>301</v>
      </c>
      <c r="B619" s="18">
        <v>16</v>
      </c>
      <c r="C619" s="18" t="str">
        <f t="shared" si="104"/>
        <v>MW2.16</v>
      </c>
      <c r="D619" s="160">
        <v>1</v>
      </c>
      <c r="E619" s="2"/>
      <c r="F619" s="103" t="s">
        <v>134</v>
      </c>
      <c r="G619" s="2">
        <f>INDEX([1]CAPS!$A:$A,MATCH(F:F,[1]CAPS!$H:$H,0))</f>
        <v>2302</v>
      </c>
      <c r="H619" s="2" t="s">
        <v>233</v>
      </c>
      <c r="I619" s="104" t="s">
        <v>238</v>
      </c>
      <c r="J619" s="9">
        <v>0</v>
      </c>
      <c r="K619" s="4">
        <v>10</v>
      </c>
      <c r="L619" s="9">
        <v>0</v>
      </c>
      <c r="M619" s="9" t="s">
        <v>276</v>
      </c>
      <c r="N619" s="9">
        <v>0</v>
      </c>
      <c r="O619" s="17" t="s">
        <v>276</v>
      </c>
      <c r="P619" s="9" t="s">
        <v>276</v>
      </c>
      <c r="Q619" s="9" t="s">
        <v>276</v>
      </c>
      <c r="S619">
        <f t="shared" si="105"/>
        <v>10</v>
      </c>
      <c r="T619" t="e">
        <f t="shared" si="95"/>
        <v>#VALUE!</v>
      </c>
      <c r="U619" t="e">
        <f t="shared" si="96"/>
        <v>#VALUE!</v>
      </c>
      <c r="W619">
        <f t="shared" si="94"/>
        <v>1</v>
      </c>
    </row>
    <row r="620" spans="1:23" ht="32" hidden="1" x14ac:dyDescent="0.2">
      <c r="A620" t="s">
        <v>301</v>
      </c>
      <c r="B620" s="18">
        <v>16</v>
      </c>
      <c r="C620" s="18" t="str">
        <f t="shared" si="104"/>
        <v>MW2.16</v>
      </c>
      <c r="D620" s="160">
        <v>1</v>
      </c>
      <c r="E620" s="2"/>
      <c r="F620" s="103" t="s">
        <v>232</v>
      </c>
      <c r="G620" s="2">
        <f>INDEX([1]CAPS!$A:$A,MATCH(F:F,[1]CAPS!$H:$H,0))</f>
        <v>8875</v>
      </c>
      <c r="H620" s="2" t="s">
        <v>236</v>
      </c>
      <c r="I620" s="104" t="s">
        <v>239</v>
      </c>
      <c r="J620" s="9">
        <v>0</v>
      </c>
      <c r="K620" s="4">
        <v>2</v>
      </c>
      <c r="L620" s="9">
        <v>0</v>
      </c>
      <c r="M620" s="9">
        <v>0</v>
      </c>
      <c r="N620" s="9">
        <v>0</v>
      </c>
      <c r="O620" s="17">
        <v>0</v>
      </c>
      <c r="P620" s="9">
        <v>0</v>
      </c>
      <c r="Q620" s="9">
        <v>0</v>
      </c>
      <c r="S620">
        <f t="shared" si="97"/>
        <v>2</v>
      </c>
      <c r="T620">
        <f t="shared" si="95"/>
        <v>1</v>
      </c>
      <c r="U620">
        <f t="shared" si="96"/>
        <v>0</v>
      </c>
      <c r="W620">
        <f t="shared" si="94"/>
        <v>1</v>
      </c>
    </row>
    <row r="621" spans="1:23" ht="32" hidden="1" x14ac:dyDescent="0.2">
      <c r="A621" t="s">
        <v>301</v>
      </c>
      <c r="B621" s="18">
        <v>16</v>
      </c>
      <c r="C621" s="18" t="str">
        <f t="shared" si="104"/>
        <v>MW2.16</v>
      </c>
      <c r="D621" s="160">
        <v>1</v>
      </c>
      <c r="E621" s="2"/>
      <c r="F621" s="103" t="s">
        <v>229</v>
      </c>
      <c r="G621" s="2">
        <f>INDEX([1]CAPS!$A:$A,MATCH(F:F,[1]CAPS!$H:$H,0))</f>
        <v>3997</v>
      </c>
      <c r="H621" s="2" t="s">
        <v>236</v>
      </c>
      <c r="I621" s="104" t="s">
        <v>239</v>
      </c>
      <c r="J621" s="9">
        <v>0</v>
      </c>
      <c r="K621" s="4">
        <v>1</v>
      </c>
      <c r="L621" s="9">
        <v>0</v>
      </c>
      <c r="M621" s="9">
        <v>0</v>
      </c>
      <c r="N621" s="9">
        <v>0</v>
      </c>
      <c r="O621" s="17">
        <v>0</v>
      </c>
      <c r="P621" s="9">
        <v>0</v>
      </c>
      <c r="Q621" s="9">
        <v>0</v>
      </c>
      <c r="S621">
        <f t="shared" si="97"/>
        <v>1</v>
      </c>
      <c r="T621">
        <f t="shared" si="95"/>
        <v>1</v>
      </c>
      <c r="U621">
        <f t="shared" si="96"/>
        <v>0</v>
      </c>
      <c r="W621">
        <f t="shared" si="94"/>
        <v>1</v>
      </c>
    </row>
    <row r="622" spans="1:23" ht="16" hidden="1" x14ac:dyDescent="0.2">
      <c r="A622" t="s">
        <v>301</v>
      </c>
      <c r="B622" s="18">
        <v>16</v>
      </c>
      <c r="C622" s="18" t="str">
        <f t="shared" si="104"/>
        <v>MW2.16</v>
      </c>
      <c r="D622" s="160">
        <v>1</v>
      </c>
      <c r="E622" s="2"/>
      <c r="F622" s="103" t="s">
        <v>159</v>
      </c>
      <c r="G622" s="2">
        <f>INDEX([1]CAPS!$A:$A,MATCH(F:F,[1]CAPS!$H:$H,0))</f>
        <v>7138</v>
      </c>
      <c r="H622" s="2" t="s">
        <v>233</v>
      </c>
      <c r="I622" s="104" t="s">
        <v>240</v>
      </c>
      <c r="J622" s="9">
        <v>0</v>
      </c>
      <c r="K622" s="4">
        <v>6</v>
      </c>
      <c r="L622" s="9">
        <v>0</v>
      </c>
      <c r="M622" s="9" t="s">
        <v>276</v>
      </c>
      <c r="N622" s="9">
        <v>0</v>
      </c>
      <c r="O622" s="17" t="s">
        <v>276</v>
      </c>
      <c r="P622" s="9" t="s">
        <v>276</v>
      </c>
      <c r="Q622" s="9" t="s">
        <v>276</v>
      </c>
      <c r="S622">
        <f t="shared" ref="S622:S623" si="106">SUM(J622:K622)</f>
        <v>6</v>
      </c>
      <c r="T622" t="e">
        <f t="shared" si="95"/>
        <v>#VALUE!</v>
      </c>
      <c r="U622" t="e">
        <f t="shared" si="96"/>
        <v>#VALUE!</v>
      </c>
      <c r="W622">
        <f t="shared" si="94"/>
        <v>1</v>
      </c>
    </row>
    <row r="623" spans="1:23" ht="16" hidden="1" x14ac:dyDescent="0.2">
      <c r="A623" t="s">
        <v>301</v>
      </c>
      <c r="B623" s="18">
        <v>16</v>
      </c>
      <c r="C623" s="18" t="str">
        <f t="shared" si="104"/>
        <v>MW2.16</v>
      </c>
      <c r="D623" s="160">
        <v>1</v>
      </c>
      <c r="E623" s="2"/>
      <c r="F623" s="103" t="s">
        <v>129</v>
      </c>
      <c r="G623" s="2">
        <f>INDEX([1]CAPS!$A:$A,MATCH(F:F,[1]CAPS!$H:$H,0))</f>
        <v>5532</v>
      </c>
      <c r="H623" s="2" t="s">
        <v>233</v>
      </c>
      <c r="I623" s="104" t="s">
        <v>238</v>
      </c>
      <c r="J623" s="9">
        <v>0</v>
      </c>
      <c r="K623" s="4">
        <v>8</v>
      </c>
      <c r="L623" s="9">
        <v>0</v>
      </c>
      <c r="M623" s="9" t="s">
        <v>276</v>
      </c>
      <c r="N623" s="9">
        <v>0</v>
      </c>
      <c r="O623" s="17" t="s">
        <v>276</v>
      </c>
      <c r="P623" s="9" t="s">
        <v>276</v>
      </c>
      <c r="Q623" s="9" t="s">
        <v>276</v>
      </c>
      <c r="S623">
        <f t="shared" si="106"/>
        <v>8</v>
      </c>
      <c r="T623" t="e">
        <f t="shared" si="95"/>
        <v>#VALUE!</v>
      </c>
      <c r="U623" t="e">
        <f t="shared" si="96"/>
        <v>#VALUE!</v>
      </c>
      <c r="W623">
        <f t="shared" si="94"/>
        <v>1</v>
      </c>
    </row>
    <row r="624" spans="1:23" ht="32" hidden="1" x14ac:dyDescent="0.2">
      <c r="A624" t="s">
        <v>301</v>
      </c>
      <c r="B624" s="18">
        <v>16</v>
      </c>
      <c r="C624" s="18" t="str">
        <f t="shared" si="104"/>
        <v>MW2.16</v>
      </c>
      <c r="D624" s="160">
        <v>1</v>
      </c>
      <c r="E624" s="2"/>
      <c r="F624" s="103" t="s">
        <v>135</v>
      </c>
      <c r="G624" s="2">
        <f>INDEX([1]CAPS!$A:$A,MATCH(F:F,[1]CAPS!$H:$H,0))</f>
        <v>7766</v>
      </c>
      <c r="H624" s="2" t="s">
        <v>236</v>
      </c>
      <c r="I624" s="104" t="s">
        <v>242</v>
      </c>
      <c r="J624" s="9">
        <v>0</v>
      </c>
      <c r="K624" s="4">
        <v>0</v>
      </c>
      <c r="L624" s="9">
        <v>0</v>
      </c>
      <c r="M624" s="9">
        <v>0</v>
      </c>
      <c r="N624" s="9">
        <v>0</v>
      </c>
      <c r="O624" s="17">
        <v>30</v>
      </c>
      <c r="P624" s="9">
        <v>0</v>
      </c>
      <c r="Q624" s="9">
        <v>0</v>
      </c>
      <c r="S624">
        <f t="shared" si="97"/>
        <v>30</v>
      </c>
      <c r="T624" t="e">
        <f t="shared" si="95"/>
        <v>#DIV/0!</v>
      </c>
      <c r="U624" t="e">
        <f t="shared" si="96"/>
        <v>#DIV/0!</v>
      </c>
      <c r="W624">
        <f t="shared" si="94"/>
        <v>1</v>
      </c>
    </row>
    <row r="625" spans="1:23" ht="32" hidden="1" x14ac:dyDescent="0.2">
      <c r="A625" t="s">
        <v>301</v>
      </c>
      <c r="B625" s="18">
        <v>17</v>
      </c>
      <c r="C625" s="18" t="str">
        <f t="shared" si="104"/>
        <v>MW2.17</v>
      </c>
      <c r="D625" s="160">
        <v>1</v>
      </c>
      <c r="E625" s="2"/>
      <c r="F625" s="103" t="s">
        <v>135</v>
      </c>
      <c r="G625" s="2">
        <f>INDEX([1]CAPS!$A:$A,MATCH(F:F,[1]CAPS!$H:$H,0))</f>
        <v>7766</v>
      </c>
      <c r="H625" s="2" t="s">
        <v>236</v>
      </c>
      <c r="I625" s="104" t="s">
        <v>242</v>
      </c>
      <c r="J625" s="9">
        <v>0</v>
      </c>
      <c r="K625" s="4">
        <v>4</v>
      </c>
      <c r="L625" s="9">
        <v>0</v>
      </c>
      <c r="M625" s="9">
        <v>0</v>
      </c>
      <c r="N625" s="9">
        <v>0</v>
      </c>
      <c r="O625" s="17">
        <v>10</v>
      </c>
      <c r="P625" s="9">
        <v>0</v>
      </c>
      <c r="Q625" s="9">
        <v>0</v>
      </c>
      <c r="S625">
        <f t="shared" si="97"/>
        <v>14</v>
      </c>
      <c r="T625">
        <f t="shared" si="95"/>
        <v>1</v>
      </c>
      <c r="U625">
        <f t="shared" si="96"/>
        <v>2.5</v>
      </c>
      <c r="W625">
        <f t="shared" si="94"/>
        <v>1</v>
      </c>
    </row>
    <row r="626" spans="1:23" ht="16" hidden="1" x14ac:dyDescent="0.2">
      <c r="A626" t="s">
        <v>301</v>
      </c>
      <c r="B626" s="18">
        <v>17</v>
      </c>
      <c r="C626" s="18" t="str">
        <f t="shared" si="104"/>
        <v>MW2.17</v>
      </c>
      <c r="D626" s="160">
        <v>1</v>
      </c>
      <c r="E626" s="2"/>
      <c r="F626" s="103" t="s">
        <v>134</v>
      </c>
      <c r="G626" s="2">
        <f>INDEX([1]CAPS!$A:$A,MATCH(F:F,[1]CAPS!$H:$H,0))</f>
        <v>2302</v>
      </c>
      <c r="H626" s="2" t="s">
        <v>233</v>
      </c>
      <c r="I626" s="104" t="s">
        <v>238</v>
      </c>
      <c r="J626" s="9">
        <v>0</v>
      </c>
      <c r="K626" s="4">
        <v>5</v>
      </c>
      <c r="L626" s="9">
        <v>0</v>
      </c>
      <c r="M626" s="9" t="s">
        <v>276</v>
      </c>
      <c r="N626" s="9">
        <v>0</v>
      </c>
      <c r="O626" s="17" t="s">
        <v>276</v>
      </c>
      <c r="P626" s="9" t="s">
        <v>276</v>
      </c>
      <c r="Q626" s="9" t="s">
        <v>276</v>
      </c>
      <c r="S626">
        <f t="shared" ref="S626:S628" si="107">SUM(J626:K626)</f>
        <v>5</v>
      </c>
      <c r="T626" t="e">
        <f t="shared" si="95"/>
        <v>#VALUE!</v>
      </c>
      <c r="U626" t="e">
        <f t="shared" si="96"/>
        <v>#VALUE!</v>
      </c>
      <c r="W626">
        <f t="shared" si="94"/>
        <v>1</v>
      </c>
    </row>
    <row r="627" spans="1:23" ht="16" hidden="1" x14ac:dyDescent="0.2">
      <c r="A627" t="s">
        <v>301</v>
      </c>
      <c r="B627" s="18">
        <v>17</v>
      </c>
      <c r="C627" s="18" t="str">
        <f t="shared" si="104"/>
        <v>MW2.17</v>
      </c>
      <c r="D627" s="160">
        <v>1</v>
      </c>
      <c r="E627" s="2"/>
      <c r="F627" s="103" t="s">
        <v>129</v>
      </c>
      <c r="G627" s="2">
        <f>INDEX([1]CAPS!$A:$A,MATCH(F:F,[1]CAPS!$H:$H,0))</f>
        <v>5532</v>
      </c>
      <c r="H627" s="2" t="s">
        <v>233</v>
      </c>
      <c r="I627" s="104" t="s">
        <v>238</v>
      </c>
      <c r="J627" s="9">
        <v>0</v>
      </c>
      <c r="K627" s="4">
        <v>3</v>
      </c>
      <c r="L627" s="9">
        <v>0</v>
      </c>
      <c r="M627" s="9" t="s">
        <v>276</v>
      </c>
      <c r="N627" s="9">
        <v>0</v>
      </c>
      <c r="O627" s="17" t="s">
        <v>276</v>
      </c>
      <c r="P627" s="9" t="s">
        <v>276</v>
      </c>
      <c r="Q627" s="9" t="s">
        <v>276</v>
      </c>
      <c r="S627">
        <f t="shared" si="107"/>
        <v>3</v>
      </c>
      <c r="T627" t="e">
        <f t="shared" si="95"/>
        <v>#VALUE!</v>
      </c>
      <c r="U627" t="e">
        <f t="shared" si="96"/>
        <v>#VALUE!</v>
      </c>
      <c r="W627">
        <f t="shared" si="94"/>
        <v>1</v>
      </c>
    </row>
    <row r="628" spans="1:23" ht="16" hidden="1" x14ac:dyDescent="0.2">
      <c r="A628" t="s">
        <v>301</v>
      </c>
      <c r="B628" s="18">
        <v>17</v>
      </c>
      <c r="C628" s="18" t="str">
        <f t="shared" si="104"/>
        <v>MW2.17</v>
      </c>
      <c r="D628" s="160">
        <v>1</v>
      </c>
      <c r="E628" s="2"/>
      <c r="F628" s="103" t="s">
        <v>159</v>
      </c>
      <c r="G628" s="2">
        <f>INDEX([1]CAPS!$A:$A,MATCH(F:F,[1]CAPS!$H:$H,0))</f>
        <v>7138</v>
      </c>
      <c r="H628" s="2" t="s">
        <v>233</v>
      </c>
      <c r="I628" s="104" t="s">
        <v>240</v>
      </c>
      <c r="J628" s="9">
        <v>0</v>
      </c>
      <c r="K628" s="4">
        <v>5</v>
      </c>
      <c r="L628" s="9">
        <v>0</v>
      </c>
      <c r="M628" s="9" t="s">
        <v>276</v>
      </c>
      <c r="N628" s="9">
        <v>0</v>
      </c>
      <c r="O628" s="17" t="s">
        <v>276</v>
      </c>
      <c r="P628" s="9" t="s">
        <v>276</v>
      </c>
      <c r="Q628" s="9" t="s">
        <v>276</v>
      </c>
      <c r="S628">
        <f t="shared" si="107"/>
        <v>5</v>
      </c>
      <c r="T628" t="e">
        <f t="shared" si="95"/>
        <v>#VALUE!</v>
      </c>
      <c r="U628" t="e">
        <f t="shared" si="96"/>
        <v>#VALUE!</v>
      </c>
      <c r="W628">
        <f t="shared" si="94"/>
        <v>1</v>
      </c>
    </row>
    <row r="629" spans="1:23" ht="32" hidden="1" x14ac:dyDescent="0.2">
      <c r="A629" t="s">
        <v>301</v>
      </c>
      <c r="B629" s="18">
        <v>17</v>
      </c>
      <c r="C629" s="18" t="str">
        <f t="shared" si="104"/>
        <v>MW2.17</v>
      </c>
      <c r="D629" s="160">
        <v>1</v>
      </c>
      <c r="E629" s="2"/>
      <c r="F629" s="103" t="s">
        <v>229</v>
      </c>
      <c r="G629" s="2">
        <f>INDEX([1]CAPS!$A:$A,MATCH(F:F,[1]CAPS!$H:$H,0))</f>
        <v>3997</v>
      </c>
      <c r="H629" s="2" t="s">
        <v>236</v>
      </c>
      <c r="I629" s="104" t="s">
        <v>239</v>
      </c>
      <c r="J629" s="9">
        <v>0</v>
      </c>
      <c r="K629" s="4">
        <v>2</v>
      </c>
      <c r="L629" s="9">
        <v>0</v>
      </c>
      <c r="M629" s="9">
        <v>0</v>
      </c>
      <c r="N629" s="9">
        <v>0</v>
      </c>
      <c r="O629" s="17">
        <v>0</v>
      </c>
      <c r="P629" s="9">
        <v>0</v>
      </c>
      <c r="Q629" s="9">
        <v>0</v>
      </c>
      <c r="S629">
        <f t="shared" si="97"/>
        <v>2</v>
      </c>
      <c r="T629">
        <f t="shared" si="95"/>
        <v>1</v>
      </c>
      <c r="U629">
        <f t="shared" si="96"/>
        <v>0</v>
      </c>
      <c r="W629">
        <f t="shared" si="94"/>
        <v>1</v>
      </c>
    </row>
    <row r="630" spans="1:23" ht="32" hidden="1" x14ac:dyDescent="0.2">
      <c r="A630" t="s">
        <v>301</v>
      </c>
      <c r="B630" s="18">
        <v>18</v>
      </c>
      <c r="C630" s="18" t="str">
        <f t="shared" si="104"/>
        <v>MW2.18</v>
      </c>
      <c r="D630" s="160">
        <v>1</v>
      </c>
      <c r="E630" s="2"/>
      <c r="F630" s="103" t="s">
        <v>135</v>
      </c>
      <c r="G630" s="2">
        <f>INDEX([1]CAPS!$A:$A,MATCH(F:F,[1]CAPS!$H:$H,0))</f>
        <v>7766</v>
      </c>
      <c r="H630" s="2" t="s">
        <v>236</v>
      </c>
      <c r="I630" s="104" t="s">
        <v>242</v>
      </c>
      <c r="J630" s="9">
        <v>0</v>
      </c>
      <c r="K630" s="115">
        <v>5</v>
      </c>
      <c r="L630" s="9">
        <v>0</v>
      </c>
      <c r="M630" s="9">
        <v>0</v>
      </c>
      <c r="N630" s="9">
        <v>0</v>
      </c>
      <c r="O630" s="17">
        <v>0</v>
      </c>
      <c r="P630" s="9">
        <v>0</v>
      </c>
      <c r="Q630" s="9">
        <v>0</v>
      </c>
      <c r="S630">
        <f t="shared" si="97"/>
        <v>5</v>
      </c>
      <c r="T630">
        <f t="shared" si="95"/>
        <v>1</v>
      </c>
      <c r="U630">
        <f t="shared" si="96"/>
        <v>0</v>
      </c>
      <c r="W630">
        <f t="shared" si="94"/>
        <v>1</v>
      </c>
    </row>
    <row r="631" spans="1:23" ht="16" hidden="1" x14ac:dyDescent="0.2">
      <c r="A631" t="s">
        <v>301</v>
      </c>
      <c r="B631" s="18">
        <v>18</v>
      </c>
      <c r="C631" s="18" t="str">
        <f t="shared" si="104"/>
        <v>MW2.18</v>
      </c>
      <c r="D631" s="160">
        <v>1</v>
      </c>
      <c r="E631" s="2"/>
      <c r="F631" s="103" t="s">
        <v>134</v>
      </c>
      <c r="G631" s="2">
        <f>INDEX([1]CAPS!$A:$A,MATCH(F:F,[1]CAPS!$H:$H,0))</f>
        <v>2302</v>
      </c>
      <c r="H631" s="2" t="s">
        <v>233</v>
      </c>
      <c r="I631" s="104" t="s">
        <v>238</v>
      </c>
      <c r="J631" s="9">
        <v>0</v>
      </c>
      <c r="K631" s="115">
        <v>7</v>
      </c>
      <c r="L631" s="9">
        <v>0</v>
      </c>
      <c r="M631" s="9" t="s">
        <v>276</v>
      </c>
      <c r="N631" s="9">
        <v>0</v>
      </c>
      <c r="O631" s="17" t="s">
        <v>276</v>
      </c>
      <c r="P631" s="9" t="s">
        <v>276</v>
      </c>
      <c r="Q631" s="9" t="s">
        <v>276</v>
      </c>
      <c r="S631">
        <f t="shared" ref="S631:S637" si="108">SUM(J631:K631)</f>
        <v>7</v>
      </c>
      <c r="T631" t="e">
        <f t="shared" si="95"/>
        <v>#VALUE!</v>
      </c>
      <c r="U631" t="e">
        <f t="shared" si="96"/>
        <v>#VALUE!</v>
      </c>
      <c r="W631">
        <f t="shared" si="94"/>
        <v>1</v>
      </c>
    </row>
    <row r="632" spans="1:23" ht="16" hidden="1" x14ac:dyDescent="0.2">
      <c r="A632" t="s">
        <v>301</v>
      </c>
      <c r="B632" s="18">
        <v>18</v>
      </c>
      <c r="C632" s="18" t="str">
        <f t="shared" si="104"/>
        <v>MW2.18</v>
      </c>
      <c r="D632" s="160">
        <v>1</v>
      </c>
      <c r="E632" s="2"/>
      <c r="F632" s="103" t="s">
        <v>129</v>
      </c>
      <c r="G632" s="2">
        <f>INDEX([1]CAPS!$A:$A,MATCH(F:F,[1]CAPS!$H:$H,0))</f>
        <v>5532</v>
      </c>
      <c r="H632" s="2" t="s">
        <v>233</v>
      </c>
      <c r="I632" s="104" t="s">
        <v>238</v>
      </c>
      <c r="J632" s="9">
        <v>0</v>
      </c>
      <c r="K632" s="115">
        <v>4</v>
      </c>
      <c r="L632" s="9">
        <v>0</v>
      </c>
      <c r="M632" s="9" t="s">
        <v>276</v>
      </c>
      <c r="N632" s="9">
        <v>0</v>
      </c>
      <c r="O632" s="17" t="s">
        <v>276</v>
      </c>
      <c r="P632" s="9" t="s">
        <v>276</v>
      </c>
      <c r="Q632" s="9" t="s">
        <v>276</v>
      </c>
      <c r="S632">
        <f t="shared" si="108"/>
        <v>4</v>
      </c>
      <c r="T632" t="e">
        <f t="shared" si="95"/>
        <v>#VALUE!</v>
      </c>
      <c r="U632" t="e">
        <f t="shared" si="96"/>
        <v>#VALUE!</v>
      </c>
      <c r="W632">
        <f t="shared" si="94"/>
        <v>1</v>
      </c>
    </row>
    <row r="633" spans="1:23" ht="16" hidden="1" x14ac:dyDescent="0.2">
      <c r="A633" t="s">
        <v>301</v>
      </c>
      <c r="B633" s="18">
        <v>18</v>
      </c>
      <c r="C633" s="18" t="str">
        <f t="shared" si="104"/>
        <v>MW2.18</v>
      </c>
      <c r="D633" s="160">
        <v>1</v>
      </c>
      <c r="E633" s="2"/>
      <c r="F633" s="103" t="s">
        <v>159</v>
      </c>
      <c r="G633" s="2">
        <f>INDEX([1]CAPS!$A:$A,MATCH(F:F,[1]CAPS!$H:$H,0))</f>
        <v>7138</v>
      </c>
      <c r="H633" s="2" t="s">
        <v>233</v>
      </c>
      <c r="I633" s="104" t="s">
        <v>240</v>
      </c>
      <c r="J633" s="9">
        <v>0</v>
      </c>
      <c r="K633" s="115">
        <v>3</v>
      </c>
      <c r="L633" s="9">
        <v>0</v>
      </c>
      <c r="M633" s="9" t="s">
        <v>276</v>
      </c>
      <c r="N633" s="9">
        <v>0</v>
      </c>
      <c r="O633" s="17" t="s">
        <v>276</v>
      </c>
      <c r="P633" s="9" t="s">
        <v>276</v>
      </c>
      <c r="Q633" s="9" t="s">
        <v>276</v>
      </c>
      <c r="S633">
        <f t="shared" si="108"/>
        <v>3</v>
      </c>
      <c r="T633" t="e">
        <f t="shared" si="95"/>
        <v>#VALUE!</v>
      </c>
      <c r="U633" t="e">
        <f t="shared" si="96"/>
        <v>#VALUE!</v>
      </c>
      <c r="W633">
        <f t="shared" si="94"/>
        <v>1</v>
      </c>
    </row>
    <row r="634" spans="1:23" ht="16" hidden="1" x14ac:dyDescent="0.2">
      <c r="A634" t="s">
        <v>301</v>
      </c>
      <c r="B634" s="18">
        <v>18</v>
      </c>
      <c r="C634" s="18" t="str">
        <f t="shared" si="104"/>
        <v>MW2.18</v>
      </c>
      <c r="D634" s="160">
        <v>1</v>
      </c>
      <c r="E634" s="2"/>
      <c r="F634" s="103" t="s">
        <v>143</v>
      </c>
      <c r="G634" s="2">
        <f>INDEX([1]CAPS!$A:$A,MATCH(F:F,[1]CAPS!$H:$H,0))</f>
        <v>3507</v>
      </c>
      <c r="H634" s="2" t="s">
        <v>270</v>
      </c>
      <c r="I634" s="104" t="s">
        <v>240</v>
      </c>
      <c r="J634" s="9">
        <v>0</v>
      </c>
      <c r="K634" s="115">
        <v>2</v>
      </c>
      <c r="L634" s="9">
        <v>0</v>
      </c>
      <c r="M634" s="9" t="s">
        <v>276</v>
      </c>
      <c r="N634" s="9">
        <v>1</v>
      </c>
      <c r="O634" s="17" t="s">
        <v>276</v>
      </c>
      <c r="P634" s="9" t="s">
        <v>276</v>
      </c>
      <c r="Q634" s="9" t="s">
        <v>276</v>
      </c>
      <c r="S634">
        <f t="shared" si="108"/>
        <v>2</v>
      </c>
      <c r="T634" t="e">
        <f t="shared" si="95"/>
        <v>#VALUE!</v>
      </c>
      <c r="U634" t="e">
        <f t="shared" si="96"/>
        <v>#VALUE!</v>
      </c>
      <c r="W634">
        <f t="shared" si="94"/>
        <v>1</v>
      </c>
    </row>
    <row r="635" spans="1:23" ht="16" hidden="1" x14ac:dyDescent="0.2">
      <c r="A635" t="s">
        <v>301</v>
      </c>
      <c r="B635" s="18">
        <v>19</v>
      </c>
      <c r="C635" s="18" t="str">
        <f t="shared" si="104"/>
        <v>MW2.19</v>
      </c>
      <c r="D635" s="160">
        <v>1</v>
      </c>
      <c r="E635" s="2"/>
      <c r="F635" s="103" t="s">
        <v>134</v>
      </c>
      <c r="G635" s="2">
        <f>INDEX([1]CAPS!$A:$A,MATCH(F:F,[1]CAPS!$H:$H,0))</f>
        <v>2302</v>
      </c>
      <c r="H635" s="2" t="s">
        <v>233</v>
      </c>
      <c r="I635" s="104" t="s">
        <v>238</v>
      </c>
      <c r="J635" s="9">
        <v>0</v>
      </c>
      <c r="K635" s="4">
        <v>6</v>
      </c>
      <c r="L635" s="9">
        <v>0</v>
      </c>
      <c r="M635" s="9" t="s">
        <v>276</v>
      </c>
      <c r="N635" s="9">
        <v>0</v>
      </c>
      <c r="O635" s="17" t="s">
        <v>276</v>
      </c>
      <c r="P635" s="9" t="s">
        <v>276</v>
      </c>
      <c r="Q635" s="9" t="s">
        <v>276</v>
      </c>
      <c r="S635">
        <f t="shared" si="108"/>
        <v>6</v>
      </c>
      <c r="T635" t="e">
        <f t="shared" si="95"/>
        <v>#VALUE!</v>
      </c>
      <c r="U635" t="e">
        <f t="shared" si="96"/>
        <v>#VALUE!</v>
      </c>
      <c r="W635">
        <f t="shared" si="94"/>
        <v>1</v>
      </c>
    </row>
    <row r="636" spans="1:23" ht="16" hidden="1" x14ac:dyDescent="0.2">
      <c r="A636" t="s">
        <v>301</v>
      </c>
      <c r="B636" s="18">
        <v>19</v>
      </c>
      <c r="C636" s="18" t="str">
        <f t="shared" si="104"/>
        <v>MW2.19</v>
      </c>
      <c r="D636" s="160">
        <v>1</v>
      </c>
      <c r="E636" s="2"/>
      <c r="F636" s="103" t="s">
        <v>129</v>
      </c>
      <c r="G636" s="2">
        <f>INDEX([1]CAPS!$A:$A,MATCH(F:F,[1]CAPS!$H:$H,0))</f>
        <v>5532</v>
      </c>
      <c r="H636" s="2" t="s">
        <v>233</v>
      </c>
      <c r="I636" s="104" t="s">
        <v>238</v>
      </c>
      <c r="J636" s="9">
        <v>0</v>
      </c>
      <c r="K636" s="4">
        <v>6</v>
      </c>
      <c r="L636" s="9">
        <v>0</v>
      </c>
      <c r="M636" s="9" t="s">
        <v>276</v>
      </c>
      <c r="N636" s="9">
        <v>0</v>
      </c>
      <c r="O636" s="17" t="s">
        <v>276</v>
      </c>
      <c r="P636" s="9" t="s">
        <v>276</v>
      </c>
      <c r="Q636" s="9" t="s">
        <v>276</v>
      </c>
      <c r="S636">
        <f t="shared" si="108"/>
        <v>6</v>
      </c>
      <c r="T636" t="e">
        <f t="shared" si="95"/>
        <v>#VALUE!</v>
      </c>
      <c r="U636" t="e">
        <f t="shared" si="96"/>
        <v>#VALUE!</v>
      </c>
      <c r="W636">
        <f t="shared" si="94"/>
        <v>1</v>
      </c>
    </row>
    <row r="637" spans="1:23" ht="16" hidden="1" x14ac:dyDescent="0.2">
      <c r="A637" t="s">
        <v>301</v>
      </c>
      <c r="B637" s="18">
        <v>19</v>
      </c>
      <c r="C637" s="18" t="str">
        <f t="shared" si="104"/>
        <v>MW2.19</v>
      </c>
      <c r="D637" s="160">
        <v>1</v>
      </c>
      <c r="E637" s="2"/>
      <c r="F637" s="103" t="s">
        <v>136</v>
      </c>
      <c r="G637" s="2">
        <f>INDEX([1]CAPS!$A:$A,MATCH(F:F,[1]CAPS!$H:$H,0))</f>
        <v>2499</v>
      </c>
      <c r="H637" s="2" t="s">
        <v>234</v>
      </c>
      <c r="I637" s="104" t="s">
        <v>238</v>
      </c>
      <c r="J637" s="9">
        <v>0</v>
      </c>
      <c r="K637" s="4">
        <v>3</v>
      </c>
      <c r="L637" s="9">
        <v>0</v>
      </c>
      <c r="M637" s="9" t="s">
        <v>276</v>
      </c>
      <c r="N637" s="9">
        <v>0</v>
      </c>
      <c r="O637" s="17" t="s">
        <v>276</v>
      </c>
      <c r="P637" s="9" t="s">
        <v>276</v>
      </c>
      <c r="Q637" s="9" t="s">
        <v>276</v>
      </c>
      <c r="S637">
        <f t="shared" si="108"/>
        <v>3</v>
      </c>
      <c r="T637" t="e">
        <f t="shared" si="95"/>
        <v>#VALUE!</v>
      </c>
      <c r="U637" t="e">
        <f t="shared" si="96"/>
        <v>#VALUE!</v>
      </c>
      <c r="W637">
        <f t="shared" si="94"/>
        <v>1</v>
      </c>
    </row>
    <row r="638" spans="1:23" ht="32" hidden="1" x14ac:dyDescent="0.2">
      <c r="A638" t="s">
        <v>301</v>
      </c>
      <c r="B638" s="18">
        <v>19</v>
      </c>
      <c r="C638" s="18" t="str">
        <f t="shared" si="104"/>
        <v>MW2.19</v>
      </c>
      <c r="D638" s="160">
        <v>1</v>
      </c>
      <c r="E638" s="2"/>
      <c r="F638" s="103" t="s">
        <v>229</v>
      </c>
      <c r="G638" s="2">
        <f>INDEX([1]CAPS!$A:$A,MATCH(F:F,[1]CAPS!$H:$H,0))</f>
        <v>3997</v>
      </c>
      <c r="H638" s="2" t="s">
        <v>236</v>
      </c>
      <c r="I638" s="104" t="s">
        <v>239</v>
      </c>
      <c r="J638" s="9">
        <v>0</v>
      </c>
      <c r="K638" s="4">
        <v>1</v>
      </c>
      <c r="L638" s="9">
        <v>0</v>
      </c>
      <c r="M638" s="9">
        <v>0</v>
      </c>
      <c r="N638" s="9">
        <v>0</v>
      </c>
      <c r="O638" s="17">
        <v>0</v>
      </c>
      <c r="P638" s="9">
        <v>0</v>
      </c>
      <c r="Q638" s="9">
        <v>0</v>
      </c>
      <c r="S638">
        <f t="shared" si="97"/>
        <v>1</v>
      </c>
      <c r="T638">
        <f t="shared" si="95"/>
        <v>1</v>
      </c>
      <c r="U638">
        <f t="shared" si="96"/>
        <v>0</v>
      </c>
      <c r="W638">
        <f t="shared" si="94"/>
        <v>1</v>
      </c>
    </row>
    <row r="639" spans="1:23" ht="16" hidden="1" x14ac:dyDescent="0.2">
      <c r="A639" t="s">
        <v>301</v>
      </c>
      <c r="B639" s="18">
        <v>20</v>
      </c>
      <c r="C639" s="18" t="str">
        <f t="shared" si="104"/>
        <v>MW2.20</v>
      </c>
      <c r="D639" s="160">
        <v>1</v>
      </c>
      <c r="E639" s="2"/>
      <c r="F639" s="103" t="s">
        <v>134</v>
      </c>
      <c r="G639" s="2">
        <f>INDEX([1]CAPS!$A:$A,MATCH(F:F,[1]CAPS!$H:$H,0))</f>
        <v>2302</v>
      </c>
      <c r="H639" s="2" t="s">
        <v>233</v>
      </c>
      <c r="I639" s="104" t="s">
        <v>238</v>
      </c>
      <c r="J639" s="9">
        <v>0</v>
      </c>
      <c r="K639" s="4">
        <v>10</v>
      </c>
      <c r="L639" s="9">
        <v>0</v>
      </c>
      <c r="M639" s="9" t="s">
        <v>276</v>
      </c>
      <c r="N639" s="9">
        <v>0</v>
      </c>
      <c r="O639" s="17" t="s">
        <v>276</v>
      </c>
      <c r="P639" s="9" t="s">
        <v>276</v>
      </c>
      <c r="Q639" s="9" t="s">
        <v>276</v>
      </c>
      <c r="S639">
        <f t="shared" ref="S639:S641" si="109">SUM(J639:K639)</f>
        <v>10</v>
      </c>
      <c r="T639" t="e">
        <f t="shared" si="95"/>
        <v>#VALUE!</v>
      </c>
      <c r="U639" t="e">
        <f t="shared" si="96"/>
        <v>#VALUE!</v>
      </c>
      <c r="W639">
        <f t="shared" si="94"/>
        <v>1</v>
      </c>
    </row>
    <row r="640" spans="1:23" ht="16" hidden="1" x14ac:dyDescent="0.2">
      <c r="A640" t="s">
        <v>301</v>
      </c>
      <c r="B640" s="18">
        <v>20</v>
      </c>
      <c r="C640" s="18" t="str">
        <f t="shared" si="104"/>
        <v>MW2.20</v>
      </c>
      <c r="D640" s="160">
        <v>1</v>
      </c>
      <c r="E640" s="2"/>
      <c r="F640" s="103" t="s">
        <v>136</v>
      </c>
      <c r="G640" s="2">
        <f>INDEX([1]CAPS!$A:$A,MATCH(F:F,[1]CAPS!$H:$H,0))</f>
        <v>2499</v>
      </c>
      <c r="H640" s="2" t="s">
        <v>234</v>
      </c>
      <c r="I640" s="104" t="s">
        <v>238</v>
      </c>
      <c r="J640" s="9">
        <v>0</v>
      </c>
      <c r="K640" s="4">
        <v>1</v>
      </c>
      <c r="L640" s="9">
        <v>0</v>
      </c>
      <c r="M640" s="9" t="s">
        <v>276</v>
      </c>
      <c r="N640" s="9">
        <v>0</v>
      </c>
      <c r="O640" s="17" t="s">
        <v>276</v>
      </c>
      <c r="P640" s="9" t="s">
        <v>276</v>
      </c>
      <c r="Q640" s="9" t="s">
        <v>276</v>
      </c>
      <c r="S640">
        <f t="shared" si="109"/>
        <v>1</v>
      </c>
      <c r="T640" t="e">
        <f t="shared" si="95"/>
        <v>#VALUE!</v>
      </c>
      <c r="U640" t="e">
        <f t="shared" si="96"/>
        <v>#VALUE!</v>
      </c>
      <c r="W640">
        <f t="shared" si="94"/>
        <v>1</v>
      </c>
    </row>
    <row r="641" spans="1:23" ht="16" hidden="1" x14ac:dyDescent="0.2">
      <c r="A641" t="s">
        <v>301</v>
      </c>
      <c r="B641" s="18">
        <v>20</v>
      </c>
      <c r="C641" s="18" t="str">
        <f t="shared" si="104"/>
        <v>MW2.20</v>
      </c>
      <c r="D641" s="160">
        <v>1</v>
      </c>
      <c r="E641" s="2"/>
      <c r="F641" s="103" t="s">
        <v>129</v>
      </c>
      <c r="G641" s="2">
        <f>INDEX([1]CAPS!$A:$A,MATCH(F:F,[1]CAPS!$H:$H,0))</f>
        <v>5532</v>
      </c>
      <c r="H641" s="2" t="s">
        <v>233</v>
      </c>
      <c r="I641" s="104" t="s">
        <v>238</v>
      </c>
      <c r="J641" s="9">
        <v>0</v>
      </c>
      <c r="K641" s="4">
        <v>2</v>
      </c>
      <c r="L641" s="9">
        <v>0</v>
      </c>
      <c r="M641" s="9" t="s">
        <v>276</v>
      </c>
      <c r="N641" s="9">
        <v>0</v>
      </c>
      <c r="O641" s="17" t="s">
        <v>276</v>
      </c>
      <c r="P641" s="9" t="s">
        <v>276</v>
      </c>
      <c r="Q641" s="9" t="s">
        <v>276</v>
      </c>
      <c r="S641">
        <f t="shared" si="109"/>
        <v>2</v>
      </c>
      <c r="T641" t="e">
        <f t="shared" si="95"/>
        <v>#VALUE!</v>
      </c>
      <c r="U641" t="e">
        <f t="shared" si="96"/>
        <v>#VALUE!</v>
      </c>
      <c r="W641">
        <f t="shared" si="94"/>
        <v>1</v>
      </c>
    </row>
    <row r="642" spans="1:23" ht="32" hidden="1" x14ac:dyDescent="0.2">
      <c r="A642" t="s">
        <v>301</v>
      </c>
      <c r="B642" s="18">
        <v>20</v>
      </c>
      <c r="C642" s="18" t="str">
        <f t="shared" si="104"/>
        <v>MW2.20</v>
      </c>
      <c r="D642" s="160">
        <v>1</v>
      </c>
      <c r="E642" s="2"/>
      <c r="F642" s="103" t="s">
        <v>229</v>
      </c>
      <c r="G642" s="2">
        <f>INDEX([1]CAPS!$A:$A,MATCH(F:F,[1]CAPS!$H:$H,0))</f>
        <v>3997</v>
      </c>
      <c r="H642" s="2" t="s">
        <v>236</v>
      </c>
      <c r="I642" s="104" t="s">
        <v>239</v>
      </c>
      <c r="J642" s="9">
        <v>0</v>
      </c>
      <c r="K642" s="4">
        <v>1</v>
      </c>
      <c r="L642" s="9">
        <v>0</v>
      </c>
      <c r="M642" s="9">
        <v>0</v>
      </c>
      <c r="N642" s="9">
        <v>0</v>
      </c>
      <c r="O642" s="17">
        <v>0</v>
      </c>
      <c r="P642" s="9">
        <v>0</v>
      </c>
      <c r="Q642" s="9">
        <v>0</v>
      </c>
      <c r="S642">
        <f t="shared" si="97"/>
        <v>1</v>
      </c>
      <c r="T642">
        <f t="shared" si="95"/>
        <v>1</v>
      </c>
      <c r="U642">
        <f t="shared" si="96"/>
        <v>0</v>
      </c>
      <c r="W642">
        <f t="shared" si="94"/>
        <v>1</v>
      </c>
    </row>
    <row r="643" spans="1:23" ht="16" hidden="1" x14ac:dyDescent="0.2">
      <c r="A643" t="s">
        <v>301</v>
      </c>
      <c r="B643" s="18">
        <v>20</v>
      </c>
      <c r="C643" s="18" t="str">
        <f t="shared" si="104"/>
        <v>MW2.20</v>
      </c>
      <c r="D643" s="160">
        <v>1</v>
      </c>
      <c r="E643" s="2"/>
      <c r="F643" s="103" t="s">
        <v>159</v>
      </c>
      <c r="G643" s="2">
        <f>INDEX([1]CAPS!$A:$A,MATCH(F:F,[1]CAPS!$H:$H,0))</f>
        <v>7138</v>
      </c>
      <c r="H643" s="2" t="s">
        <v>233</v>
      </c>
      <c r="I643" s="104" t="s">
        <v>240</v>
      </c>
      <c r="J643" s="9">
        <v>0</v>
      </c>
      <c r="K643" s="4">
        <v>3</v>
      </c>
      <c r="L643" s="9">
        <v>0</v>
      </c>
      <c r="M643" s="9" t="s">
        <v>276</v>
      </c>
      <c r="N643" s="9">
        <v>0</v>
      </c>
      <c r="O643" s="17" t="s">
        <v>276</v>
      </c>
      <c r="P643" s="9" t="s">
        <v>276</v>
      </c>
      <c r="Q643" s="9" t="s">
        <v>276</v>
      </c>
      <c r="S643">
        <f>SUM(J643:K643)</f>
        <v>3</v>
      </c>
      <c r="T643" t="e">
        <f t="shared" si="95"/>
        <v>#VALUE!</v>
      </c>
      <c r="U643" t="e">
        <f t="shared" si="96"/>
        <v>#VALUE!</v>
      </c>
      <c r="W643">
        <f t="shared" ref="W643:W706" si="110">IF(S643&gt;0,1,"")</f>
        <v>1</v>
      </c>
    </row>
    <row r="644" spans="1:23" ht="16" hidden="1" x14ac:dyDescent="0.2">
      <c r="A644" t="s">
        <v>320</v>
      </c>
      <c r="B644" s="18">
        <v>1</v>
      </c>
      <c r="C644" s="159" t="str">
        <f t="shared" si="104"/>
        <v>HV1.1</v>
      </c>
      <c r="D644" s="160">
        <v>1</v>
      </c>
      <c r="E644" s="159"/>
      <c r="F644" s="18" t="s">
        <v>132</v>
      </c>
      <c r="G644" s="2">
        <f>INDEX([1]CAPS!$A:$A,MATCH(F:F,[1]CAPS!$H:$H,0))</f>
        <v>2469</v>
      </c>
      <c r="H644" s="2" t="s">
        <v>233</v>
      </c>
      <c r="I644" s="2" t="s">
        <v>238</v>
      </c>
      <c r="J644" s="19">
        <v>0</v>
      </c>
      <c r="K644" s="10">
        <v>3</v>
      </c>
      <c r="L644" s="9">
        <v>0</v>
      </c>
      <c r="M644" s="9">
        <v>0</v>
      </c>
      <c r="N644" s="9">
        <v>0</v>
      </c>
      <c r="O644" s="17">
        <v>0</v>
      </c>
      <c r="P644" s="9">
        <v>0</v>
      </c>
      <c r="Q644" s="9">
        <v>0</v>
      </c>
      <c r="S644">
        <f t="shared" ref="S644:S706" si="111">SUM(J644:K644)+O644</f>
        <v>3</v>
      </c>
      <c r="T644">
        <f t="shared" ref="T644:T707" si="112">(K644+L644)/(K644++L644+M644)</f>
        <v>1</v>
      </c>
      <c r="U644">
        <f t="shared" ref="U644:U707" si="113">(O644+P644)/(K644+L644+M644)</f>
        <v>0</v>
      </c>
      <c r="W644">
        <f t="shared" si="110"/>
        <v>1</v>
      </c>
    </row>
    <row r="645" spans="1:23" ht="32" hidden="1" x14ac:dyDescent="0.2">
      <c r="A645" t="s">
        <v>320</v>
      </c>
      <c r="B645" s="18">
        <v>1</v>
      </c>
      <c r="C645" s="159" t="str">
        <f t="shared" si="104"/>
        <v>HV1.1</v>
      </c>
      <c r="D645" s="160">
        <v>1</v>
      </c>
      <c r="E645" s="159"/>
      <c r="F645" s="18" t="s">
        <v>141</v>
      </c>
      <c r="G645" s="2">
        <f>INDEX([1]CAPS!$A:$A,MATCH(F:F,[1]CAPS!$H:$H,0))</f>
        <v>2445</v>
      </c>
      <c r="H645" s="2" t="s">
        <v>234</v>
      </c>
      <c r="I645" s="2" t="s">
        <v>238</v>
      </c>
      <c r="J645" s="9">
        <v>0</v>
      </c>
      <c r="K645" s="4">
        <v>2</v>
      </c>
      <c r="L645" s="9">
        <v>0</v>
      </c>
      <c r="M645" s="9">
        <v>0</v>
      </c>
      <c r="N645" s="9">
        <v>0</v>
      </c>
      <c r="O645" s="17">
        <v>0</v>
      </c>
      <c r="P645" s="9">
        <v>0</v>
      </c>
      <c r="Q645" s="9">
        <v>0</v>
      </c>
      <c r="S645">
        <f t="shared" si="111"/>
        <v>2</v>
      </c>
      <c r="T645">
        <f t="shared" si="112"/>
        <v>1</v>
      </c>
      <c r="U645">
        <f t="shared" si="113"/>
        <v>0</v>
      </c>
      <c r="W645">
        <f t="shared" si="110"/>
        <v>1</v>
      </c>
    </row>
    <row r="646" spans="1:23" ht="16" hidden="1" x14ac:dyDescent="0.2">
      <c r="A646" t="s">
        <v>320</v>
      </c>
      <c r="B646" s="18">
        <v>1</v>
      </c>
      <c r="C646" s="159" t="str">
        <f t="shared" si="104"/>
        <v>HV1.1</v>
      </c>
      <c r="D646" s="160">
        <v>1</v>
      </c>
      <c r="E646" s="159"/>
      <c r="F646" s="18" t="s">
        <v>131</v>
      </c>
      <c r="G646" s="2">
        <f>INDEX([1]CAPS!$A:$A,MATCH(F:F,[1]CAPS!$H:$H,0))</f>
        <v>2557</v>
      </c>
      <c r="H646" s="2" t="s">
        <v>233</v>
      </c>
      <c r="I646" s="2" t="s">
        <v>240</v>
      </c>
      <c r="J646" s="9">
        <v>0</v>
      </c>
      <c r="K646" s="4">
        <v>10</v>
      </c>
      <c r="L646" s="9">
        <v>0</v>
      </c>
      <c r="M646" s="9" t="s">
        <v>276</v>
      </c>
      <c r="N646" s="9">
        <v>3</v>
      </c>
      <c r="O646" s="17">
        <v>0</v>
      </c>
      <c r="P646" s="9">
        <v>0</v>
      </c>
      <c r="Q646" s="9">
        <v>0</v>
      </c>
      <c r="S646">
        <f t="shared" si="111"/>
        <v>10</v>
      </c>
      <c r="T646" t="e">
        <f t="shared" si="112"/>
        <v>#VALUE!</v>
      </c>
      <c r="U646" t="e">
        <f t="shared" si="113"/>
        <v>#VALUE!</v>
      </c>
      <c r="W646">
        <f t="shared" si="110"/>
        <v>1</v>
      </c>
    </row>
    <row r="647" spans="1:23" ht="32" hidden="1" x14ac:dyDescent="0.2">
      <c r="A647" t="s">
        <v>320</v>
      </c>
      <c r="B647" s="18">
        <v>1</v>
      </c>
      <c r="C647" s="159" t="str">
        <f t="shared" si="104"/>
        <v>HV1.1</v>
      </c>
      <c r="D647" s="160">
        <v>1</v>
      </c>
      <c r="E647" s="159"/>
      <c r="F647" s="18" t="s">
        <v>232</v>
      </c>
      <c r="G647" s="2">
        <f>INDEX([1]CAPS!$A:$A,MATCH(F:F,[1]CAPS!$H:$H,0))</f>
        <v>8875</v>
      </c>
      <c r="H647" s="2" t="s">
        <v>236</v>
      </c>
      <c r="I647" s="2" t="s">
        <v>239</v>
      </c>
      <c r="J647" s="9">
        <v>0</v>
      </c>
      <c r="K647" s="4">
        <v>6</v>
      </c>
      <c r="L647" s="9">
        <v>0</v>
      </c>
      <c r="M647" s="9">
        <v>0</v>
      </c>
      <c r="N647" s="9">
        <v>0</v>
      </c>
      <c r="O647" s="17">
        <v>0</v>
      </c>
      <c r="P647" s="9">
        <v>0</v>
      </c>
      <c r="Q647" s="9">
        <v>0</v>
      </c>
      <c r="S647">
        <f t="shared" si="111"/>
        <v>6</v>
      </c>
      <c r="T647">
        <f t="shared" si="112"/>
        <v>1</v>
      </c>
      <c r="U647">
        <f t="shared" si="113"/>
        <v>0</v>
      </c>
      <c r="W647">
        <f t="shared" si="110"/>
        <v>1</v>
      </c>
    </row>
    <row r="648" spans="1:23" ht="16" hidden="1" x14ac:dyDescent="0.2">
      <c r="A648" t="s">
        <v>320</v>
      </c>
      <c r="B648" s="18">
        <v>1</v>
      </c>
      <c r="C648" s="159" t="str">
        <f t="shared" si="104"/>
        <v>HV1.1</v>
      </c>
      <c r="D648" s="160">
        <v>1</v>
      </c>
      <c r="E648" s="159"/>
      <c r="F648" s="18" t="s">
        <v>129</v>
      </c>
      <c r="G648" s="2">
        <f>INDEX([1]CAPS!$A:$A,MATCH(F:F,[1]CAPS!$H:$H,0))</f>
        <v>5532</v>
      </c>
      <c r="H648" s="2" t="s">
        <v>233</v>
      </c>
      <c r="I648" s="2" t="s">
        <v>238</v>
      </c>
      <c r="J648" s="9">
        <v>0</v>
      </c>
      <c r="K648" s="4">
        <v>7</v>
      </c>
      <c r="L648" s="9">
        <v>0</v>
      </c>
      <c r="M648" s="9" t="s">
        <v>276</v>
      </c>
      <c r="N648" s="9">
        <v>0</v>
      </c>
      <c r="O648" s="17" t="s">
        <v>276</v>
      </c>
      <c r="P648" s="17" t="s">
        <v>276</v>
      </c>
      <c r="Q648" s="17" t="s">
        <v>276</v>
      </c>
      <c r="S648">
        <f>SUM(J648:K648)</f>
        <v>7</v>
      </c>
      <c r="T648" t="e">
        <f t="shared" si="112"/>
        <v>#VALUE!</v>
      </c>
      <c r="U648" t="e">
        <f t="shared" si="113"/>
        <v>#VALUE!</v>
      </c>
      <c r="W648">
        <f t="shared" si="110"/>
        <v>1</v>
      </c>
    </row>
    <row r="649" spans="1:23" ht="16" hidden="1" x14ac:dyDescent="0.2">
      <c r="A649" t="s">
        <v>320</v>
      </c>
      <c r="B649" s="18">
        <v>1</v>
      </c>
      <c r="C649" s="159" t="str">
        <f t="shared" si="104"/>
        <v>HV1.1</v>
      </c>
      <c r="D649" s="160">
        <v>1</v>
      </c>
      <c r="E649" s="159"/>
      <c r="F649" s="18" t="s">
        <v>139</v>
      </c>
      <c r="G649" s="2">
        <f>INDEX([1]CAPS!$A:$A,MATCH(F:F,[1]CAPS!$H:$H,0))</f>
        <v>6325</v>
      </c>
      <c r="H649" s="2" t="s">
        <v>234</v>
      </c>
      <c r="I649" s="2" t="s">
        <v>238</v>
      </c>
      <c r="J649" s="9">
        <v>0</v>
      </c>
      <c r="K649" s="4">
        <v>3</v>
      </c>
      <c r="L649" s="9">
        <v>0</v>
      </c>
      <c r="M649" s="9">
        <v>0</v>
      </c>
      <c r="N649" s="9">
        <v>0</v>
      </c>
      <c r="O649" s="17">
        <v>0</v>
      </c>
      <c r="P649" s="9">
        <v>0</v>
      </c>
      <c r="Q649" s="9">
        <v>0</v>
      </c>
      <c r="S649">
        <f t="shared" si="111"/>
        <v>3</v>
      </c>
      <c r="T649">
        <f t="shared" si="112"/>
        <v>1</v>
      </c>
      <c r="U649">
        <f t="shared" si="113"/>
        <v>0</v>
      </c>
      <c r="W649">
        <f t="shared" si="110"/>
        <v>1</v>
      </c>
    </row>
    <row r="650" spans="1:23" ht="32" hidden="1" x14ac:dyDescent="0.2">
      <c r="A650" t="s">
        <v>320</v>
      </c>
      <c r="B650" s="18">
        <v>1</v>
      </c>
      <c r="C650" s="159" t="str">
        <f t="shared" si="104"/>
        <v>HV1.1</v>
      </c>
      <c r="D650" s="160">
        <v>1</v>
      </c>
      <c r="E650" s="159"/>
      <c r="F650" s="18" t="s">
        <v>128</v>
      </c>
      <c r="G650" s="2">
        <f>INDEX([1]CAPS!$A:$A,MATCH(F:F,[1]CAPS!$H:$H,0))</f>
        <v>3243</v>
      </c>
      <c r="H650" s="2" t="s">
        <v>237</v>
      </c>
      <c r="I650" s="2" t="s">
        <v>239</v>
      </c>
      <c r="J650" s="9">
        <v>0</v>
      </c>
      <c r="K650" s="4">
        <v>0</v>
      </c>
      <c r="L650" s="9">
        <v>0</v>
      </c>
      <c r="M650" s="9" t="s">
        <v>276</v>
      </c>
      <c r="N650" s="9">
        <v>0</v>
      </c>
      <c r="O650" s="17">
        <v>9</v>
      </c>
      <c r="P650" s="9">
        <v>0</v>
      </c>
      <c r="Q650" s="9">
        <v>0</v>
      </c>
      <c r="S650">
        <f t="shared" si="111"/>
        <v>9</v>
      </c>
      <c r="T650" t="e">
        <f t="shared" si="112"/>
        <v>#VALUE!</v>
      </c>
      <c r="U650" t="e">
        <f t="shared" si="113"/>
        <v>#VALUE!</v>
      </c>
      <c r="W650">
        <f t="shared" si="110"/>
        <v>1</v>
      </c>
    </row>
    <row r="651" spans="1:23" ht="32" hidden="1" x14ac:dyDescent="0.2">
      <c r="A651" t="s">
        <v>320</v>
      </c>
      <c r="B651" s="18">
        <v>1</v>
      </c>
      <c r="C651" s="159" t="str">
        <f t="shared" si="104"/>
        <v>HV1.1</v>
      </c>
      <c r="D651" s="160">
        <v>1</v>
      </c>
      <c r="E651" s="159"/>
      <c r="F651" s="18" t="s">
        <v>229</v>
      </c>
      <c r="G651" s="2">
        <f>INDEX([1]CAPS!$A:$A,MATCH(F:F,[1]CAPS!$H:$H,0))</f>
        <v>3997</v>
      </c>
      <c r="H651" s="2" t="s">
        <v>236</v>
      </c>
      <c r="I651" s="2" t="s">
        <v>239</v>
      </c>
      <c r="J651" s="9">
        <v>0</v>
      </c>
      <c r="K651" s="4">
        <v>1</v>
      </c>
      <c r="L651" s="9">
        <v>0</v>
      </c>
      <c r="M651" s="9">
        <v>0</v>
      </c>
      <c r="N651" s="9">
        <v>0</v>
      </c>
      <c r="O651" s="17">
        <v>0</v>
      </c>
      <c r="P651" s="9">
        <v>0</v>
      </c>
      <c r="Q651" s="9">
        <v>0</v>
      </c>
      <c r="S651">
        <f t="shared" si="111"/>
        <v>1</v>
      </c>
      <c r="T651">
        <f t="shared" si="112"/>
        <v>1</v>
      </c>
      <c r="U651">
        <f t="shared" si="113"/>
        <v>0</v>
      </c>
      <c r="W651">
        <f t="shared" si="110"/>
        <v>1</v>
      </c>
    </row>
    <row r="652" spans="1:23" ht="16" hidden="1" x14ac:dyDescent="0.2">
      <c r="A652" t="s">
        <v>320</v>
      </c>
      <c r="B652" s="18">
        <v>1</v>
      </c>
      <c r="C652" s="159" t="str">
        <f t="shared" si="104"/>
        <v>HV1.1</v>
      </c>
      <c r="D652" s="160">
        <v>1</v>
      </c>
      <c r="E652" s="159"/>
      <c r="F652" s="18" t="s">
        <v>185</v>
      </c>
      <c r="G652" s="2">
        <f>INDEX([1]CAPS!$A:$A,MATCH(F:F,[1]CAPS!$H:$H,0))</f>
        <v>2516</v>
      </c>
      <c r="H652" s="2" t="s">
        <v>234</v>
      </c>
      <c r="I652" s="2" t="s">
        <v>238</v>
      </c>
      <c r="J652" s="9">
        <v>0</v>
      </c>
      <c r="K652" s="4">
        <v>4</v>
      </c>
      <c r="L652" s="9">
        <v>0</v>
      </c>
      <c r="M652" s="9" t="s">
        <v>276</v>
      </c>
      <c r="N652" s="9">
        <v>0</v>
      </c>
      <c r="O652" s="17" t="s">
        <v>276</v>
      </c>
      <c r="P652" s="17" t="s">
        <v>276</v>
      </c>
      <c r="Q652" s="17" t="s">
        <v>276</v>
      </c>
      <c r="S652">
        <f>SUM(J652:K652)</f>
        <v>4</v>
      </c>
      <c r="T652" t="e">
        <f t="shared" si="112"/>
        <v>#VALUE!</v>
      </c>
      <c r="U652" t="e">
        <f t="shared" si="113"/>
        <v>#VALUE!</v>
      </c>
      <c r="W652">
        <f t="shared" si="110"/>
        <v>1</v>
      </c>
    </row>
    <row r="653" spans="1:23" ht="32" hidden="1" x14ac:dyDescent="0.2">
      <c r="A653" t="s">
        <v>320</v>
      </c>
      <c r="B653" s="18">
        <v>1</v>
      </c>
      <c r="C653" s="159" t="str">
        <f t="shared" si="104"/>
        <v>HV1.1</v>
      </c>
      <c r="D653" s="160">
        <v>1</v>
      </c>
      <c r="E653" s="159"/>
      <c r="F653" s="18" t="s">
        <v>318</v>
      </c>
      <c r="G653" s="2">
        <f>INDEX([1]CAPS!$A:$A,MATCH(F:F,[1]CAPS!$H:$H,0))</f>
        <v>5255</v>
      </c>
      <c r="H653" s="2" t="s">
        <v>235</v>
      </c>
      <c r="I653" s="2" t="s">
        <v>239</v>
      </c>
      <c r="J653" s="9">
        <v>0</v>
      </c>
      <c r="K653" s="4">
        <v>0</v>
      </c>
      <c r="L653" s="9">
        <v>0</v>
      </c>
      <c r="M653" s="9">
        <v>0</v>
      </c>
      <c r="N653" s="9">
        <v>0</v>
      </c>
      <c r="O653" s="17">
        <v>6</v>
      </c>
      <c r="P653" s="9">
        <v>0</v>
      </c>
      <c r="Q653" s="9">
        <v>0</v>
      </c>
      <c r="S653">
        <f t="shared" si="111"/>
        <v>6</v>
      </c>
      <c r="T653" t="e">
        <f t="shared" si="112"/>
        <v>#DIV/0!</v>
      </c>
      <c r="U653" t="e">
        <f t="shared" si="113"/>
        <v>#DIV/0!</v>
      </c>
      <c r="W653">
        <f t="shared" si="110"/>
        <v>1</v>
      </c>
    </row>
    <row r="654" spans="1:23" ht="16" hidden="1" x14ac:dyDescent="0.2">
      <c r="A654" t="s">
        <v>320</v>
      </c>
      <c r="B654" s="18">
        <v>1</v>
      </c>
      <c r="C654" s="159" t="str">
        <f t="shared" si="104"/>
        <v>HV1.1</v>
      </c>
      <c r="D654" s="160">
        <v>1</v>
      </c>
      <c r="E654" s="159"/>
      <c r="F654" s="18" t="s">
        <v>275</v>
      </c>
      <c r="G654" s="2">
        <f>INDEX([1]CAPS!$A:$A,MATCH(F:F,[1]CAPS!$H:$H,0))</f>
        <v>3300</v>
      </c>
      <c r="H654" s="2" t="s">
        <v>234</v>
      </c>
      <c r="I654" s="2" t="s">
        <v>238</v>
      </c>
      <c r="J654" s="9">
        <v>0</v>
      </c>
      <c r="K654" s="4">
        <v>1</v>
      </c>
      <c r="L654" s="9">
        <v>0</v>
      </c>
      <c r="M654" s="9">
        <v>0</v>
      </c>
      <c r="N654" s="9">
        <v>0</v>
      </c>
      <c r="O654" s="17">
        <v>0</v>
      </c>
      <c r="P654" s="9">
        <v>0</v>
      </c>
      <c r="Q654" s="9">
        <v>0</v>
      </c>
      <c r="S654">
        <f t="shared" si="111"/>
        <v>1</v>
      </c>
      <c r="T654">
        <f t="shared" si="112"/>
        <v>1</v>
      </c>
      <c r="U654">
        <f t="shared" si="113"/>
        <v>0</v>
      </c>
      <c r="W654">
        <f t="shared" si="110"/>
        <v>1</v>
      </c>
    </row>
    <row r="655" spans="1:23" ht="32" hidden="1" x14ac:dyDescent="0.2">
      <c r="A655" t="s">
        <v>320</v>
      </c>
      <c r="B655" s="18">
        <v>1</v>
      </c>
      <c r="C655" s="159" t="str">
        <f t="shared" si="104"/>
        <v>HV1.1</v>
      </c>
      <c r="D655" s="160">
        <v>1</v>
      </c>
      <c r="E655" s="159"/>
      <c r="F655" s="18" t="s">
        <v>135</v>
      </c>
      <c r="G655" s="2">
        <f>INDEX([1]CAPS!$A:$A,MATCH(F:F,[1]CAPS!$H:$H,0))</f>
        <v>7766</v>
      </c>
      <c r="H655" s="112" t="s">
        <v>236</v>
      </c>
      <c r="I655" s="2" t="s">
        <v>242</v>
      </c>
      <c r="J655" s="9">
        <v>0</v>
      </c>
      <c r="K655" s="4">
        <v>0</v>
      </c>
      <c r="L655" s="9">
        <v>0</v>
      </c>
      <c r="M655" s="9">
        <v>1</v>
      </c>
      <c r="N655" s="9">
        <v>0</v>
      </c>
      <c r="O655" s="17">
        <v>0</v>
      </c>
      <c r="P655" s="9">
        <v>0</v>
      </c>
      <c r="Q655" s="9">
        <v>0</v>
      </c>
      <c r="S655">
        <f t="shared" si="111"/>
        <v>0</v>
      </c>
      <c r="T655">
        <f t="shared" si="112"/>
        <v>0</v>
      </c>
      <c r="U655">
        <f t="shared" si="113"/>
        <v>0</v>
      </c>
      <c r="W655" t="str">
        <f t="shared" si="110"/>
        <v/>
      </c>
    </row>
    <row r="656" spans="1:23" ht="16" hidden="1" x14ac:dyDescent="0.2">
      <c r="A656" t="s">
        <v>320</v>
      </c>
      <c r="B656" s="18">
        <v>2</v>
      </c>
      <c r="C656" s="159" t="str">
        <f t="shared" si="104"/>
        <v>HV1.2</v>
      </c>
      <c r="D656" s="160">
        <v>1</v>
      </c>
      <c r="E656" s="159"/>
      <c r="F656" s="18" t="s">
        <v>275</v>
      </c>
      <c r="G656" s="2">
        <f>INDEX([1]CAPS!$A:$A,MATCH(F:F,[1]CAPS!$H:$H,0))</f>
        <v>3300</v>
      </c>
      <c r="H656" s="2" t="s">
        <v>234</v>
      </c>
      <c r="I656" s="2" t="s">
        <v>238</v>
      </c>
      <c r="J656" s="9">
        <v>0</v>
      </c>
      <c r="K656" s="4">
        <v>2</v>
      </c>
      <c r="L656" s="9">
        <v>0</v>
      </c>
      <c r="M656" s="9">
        <v>0</v>
      </c>
      <c r="N656" s="9">
        <v>0</v>
      </c>
      <c r="O656" s="17">
        <v>0</v>
      </c>
      <c r="P656" s="9">
        <v>0</v>
      </c>
      <c r="Q656" s="9">
        <v>0</v>
      </c>
      <c r="S656">
        <f t="shared" si="111"/>
        <v>2</v>
      </c>
      <c r="T656">
        <f t="shared" si="112"/>
        <v>1</v>
      </c>
      <c r="U656">
        <f t="shared" si="113"/>
        <v>0</v>
      </c>
      <c r="W656">
        <f t="shared" si="110"/>
        <v>1</v>
      </c>
    </row>
    <row r="657" spans="1:23" ht="16" hidden="1" x14ac:dyDescent="0.2">
      <c r="A657" t="s">
        <v>320</v>
      </c>
      <c r="B657" s="18">
        <v>2</v>
      </c>
      <c r="C657" s="159" t="str">
        <f t="shared" si="104"/>
        <v>HV1.2</v>
      </c>
      <c r="D657" s="160">
        <v>1</v>
      </c>
      <c r="E657" s="159"/>
      <c r="F657" s="18" t="s">
        <v>139</v>
      </c>
      <c r="G657" s="2">
        <f>INDEX([1]CAPS!$A:$A,MATCH(F:F,[1]CAPS!$H:$H,0))</f>
        <v>6325</v>
      </c>
      <c r="H657" s="2" t="s">
        <v>234</v>
      </c>
      <c r="I657" s="2" t="s">
        <v>238</v>
      </c>
      <c r="J657" s="9">
        <v>0</v>
      </c>
      <c r="K657" s="4">
        <v>2</v>
      </c>
      <c r="L657" s="9">
        <v>0</v>
      </c>
      <c r="M657" s="9">
        <v>0</v>
      </c>
      <c r="N657" s="9">
        <v>0</v>
      </c>
      <c r="O657" s="17">
        <v>0</v>
      </c>
      <c r="P657" s="9">
        <v>0</v>
      </c>
      <c r="Q657" s="9">
        <v>0</v>
      </c>
      <c r="S657">
        <f t="shared" si="111"/>
        <v>2</v>
      </c>
      <c r="T657">
        <f t="shared" si="112"/>
        <v>1</v>
      </c>
      <c r="U657">
        <f t="shared" si="113"/>
        <v>0</v>
      </c>
      <c r="W657">
        <f t="shared" si="110"/>
        <v>1</v>
      </c>
    </row>
    <row r="658" spans="1:23" ht="32" hidden="1" x14ac:dyDescent="0.2">
      <c r="A658" t="s">
        <v>320</v>
      </c>
      <c r="B658" s="18">
        <v>2</v>
      </c>
      <c r="C658" s="159" t="str">
        <f t="shared" si="104"/>
        <v>HV1.2</v>
      </c>
      <c r="D658" s="160">
        <v>1</v>
      </c>
      <c r="E658" s="159"/>
      <c r="F658" s="18" t="s">
        <v>141</v>
      </c>
      <c r="G658" s="2">
        <f>INDEX([1]CAPS!$A:$A,MATCH(F:F,[1]CAPS!$H:$H,0))</f>
        <v>2445</v>
      </c>
      <c r="H658" s="2" t="s">
        <v>234</v>
      </c>
      <c r="I658" s="2" t="s">
        <v>238</v>
      </c>
      <c r="J658" s="9">
        <v>0</v>
      </c>
      <c r="K658" s="4">
        <v>1</v>
      </c>
      <c r="L658" s="9">
        <v>0</v>
      </c>
      <c r="M658" s="9">
        <v>0</v>
      </c>
      <c r="N658" s="9">
        <v>0</v>
      </c>
      <c r="O658" s="17">
        <v>0</v>
      </c>
      <c r="P658" s="9">
        <v>0</v>
      </c>
      <c r="Q658" s="9">
        <v>0</v>
      </c>
      <c r="S658">
        <f t="shared" si="111"/>
        <v>1</v>
      </c>
      <c r="T658">
        <f t="shared" si="112"/>
        <v>1</v>
      </c>
      <c r="U658">
        <f t="shared" si="113"/>
        <v>0</v>
      </c>
      <c r="W658">
        <f t="shared" si="110"/>
        <v>1</v>
      </c>
    </row>
    <row r="659" spans="1:23" ht="16" hidden="1" x14ac:dyDescent="0.2">
      <c r="A659" t="s">
        <v>320</v>
      </c>
      <c r="B659" s="18">
        <v>2</v>
      </c>
      <c r="C659" s="159" t="str">
        <f t="shared" si="104"/>
        <v>HV1.2</v>
      </c>
      <c r="D659" s="160">
        <v>1</v>
      </c>
      <c r="E659" s="159"/>
      <c r="F659" s="18" t="s">
        <v>132</v>
      </c>
      <c r="G659" s="2">
        <f>INDEX([1]CAPS!$A:$A,MATCH(F:F,[1]CAPS!$H:$H,0))</f>
        <v>2469</v>
      </c>
      <c r="H659" s="2" t="s">
        <v>233</v>
      </c>
      <c r="I659" s="2" t="s">
        <v>238</v>
      </c>
      <c r="J659" s="9">
        <v>0</v>
      </c>
      <c r="K659" s="4">
        <v>5</v>
      </c>
      <c r="L659" s="9">
        <v>0</v>
      </c>
      <c r="M659" s="9">
        <v>0</v>
      </c>
      <c r="N659" s="9">
        <v>0</v>
      </c>
      <c r="O659" s="17">
        <v>0</v>
      </c>
      <c r="P659" s="9">
        <v>0</v>
      </c>
      <c r="Q659" s="9">
        <v>0</v>
      </c>
      <c r="S659">
        <f t="shared" si="111"/>
        <v>5</v>
      </c>
      <c r="T659">
        <f t="shared" si="112"/>
        <v>1</v>
      </c>
      <c r="U659">
        <f t="shared" si="113"/>
        <v>0</v>
      </c>
      <c r="W659">
        <f t="shared" si="110"/>
        <v>1</v>
      </c>
    </row>
    <row r="660" spans="1:23" ht="16" hidden="1" x14ac:dyDescent="0.2">
      <c r="A660" t="s">
        <v>320</v>
      </c>
      <c r="B660" s="18">
        <v>2</v>
      </c>
      <c r="C660" s="159" t="str">
        <f t="shared" si="104"/>
        <v>HV1.2</v>
      </c>
      <c r="D660" s="160">
        <v>1</v>
      </c>
      <c r="E660" s="159"/>
      <c r="F660" s="18" t="s">
        <v>129</v>
      </c>
      <c r="G660" s="2">
        <f>INDEX([1]CAPS!$A:$A,MATCH(F:F,[1]CAPS!$H:$H,0))</f>
        <v>5532</v>
      </c>
      <c r="H660" s="2" t="s">
        <v>233</v>
      </c>
      <c r="I660" s="2" t="s">
        <v>238</v>
      </c>
      <c r="J660" s="9">
        <v>0</v>
      </c>
      <c r="K660" s="4">
        <v>3</v>
      </c>
      <c r="L660" s="9">
        <v>0</v>
      </c>
      <c r="M660" s="9" t="s">
        <v>276</v>
      </c>
      <c r="N660" s="9">
        <v>0</v>
      </c>
      <c r="O660" s="17" t="s">
        <v>276</v>
      </c>
      <c r="P660" s="17" t="s">
        <v>276</v>
      </c>
      <c r="Q660" s="17" t="s">
        <v>276</v>
      </c>
      <c r="S660">
        <f>SUM(J660:K660)</f>
        <v>3</v>
      </c>
      <c r="T660" t="e">
        <f t="shared" si="112"/>
        <v>#VALUE!</v>
      </c>
      <c r="U660" t="e">
        <f t="shared" si="113"/>
        <v>#VALUE!</v>
      </c>
      <c r="W660">
        <f t="shared" si="110"/>
        <v>1</v>
      </c>
    </row>
    <row r="661" spans="1:23" ht="16" hidden="1" x14ac:dyDescent="0.2">
      <c r="A661" t="s">
        <v>320</v>
      </c>
      <c r="B661" s="18">
        <v>2</v>
      </c>
      <c r="C661" s="159" t="str">
        <f t="shared" si="104"/>
        <v>HV1.2</v>
      </c>
      <c r="D661" s="160">
        <v>1</v>
      </c>
      <c r="E661" s="159"/>
      <c r="F661" s="18" t="s">
        <v>131</v>
      </c>
      <c r="G661" s="2">
        <f>INDEX([1]CAPS!$A:$A,MATCH(F:F,[1]CAPS!$H:$H,0))</f>
        <v>2557</v>
      </c>
      <c r="H661" s="2" t="s">
        <v>233</v>
      </c>
      <c r="I661" s="2" t="s">
        <v>240</v>
      </c>
      <c r="J661" s="9">
        <v>0</v>
      </c>
      <c r="K661" s="4">
        <v>5</v>
      </c>
      <c r="L661" s="9">
        <v>0</v>
      </c>
      <c r="M661" s="9" t="s">
        <v>276</v>
      </c>
      <c r="N661" s="9">
        <v>3</v>
      </c>
      <c r="O661" s="17">
        <v>0</v>
      </c>
      <c r="P661" s="9">
        <v>0</v>
      </c>
      <c r="Q661" s="9">
        <v>0</v>
      </c>
      <c r="S661">
        <f t="shared" si="111"/>
        <v>5</v>
      </c>
      <c r="T661" t="e">
        <f t="shared" si="112"/>
        <v>#VALUE!</v>
      </c>
      <c r="U661" t="e">
        <f t="shared" si="113"/>
        <v>#VALUE!</v>
      </c>
      <c r="W661">
        <f t="shared" si="110"/>
        <v>1</v>
      </c>
    </row>
    <row r="662" spans="1:23" ht="16" hidden="1" x14ac:dyDescent="0.2">
      <c r="A662" t="s">
        <v>320</v>
      </c>
      <c r="B662" s="18">
        <v>2</v>
      </c>
      <c r="C662" s="159" t="str">
        <f t="shared" si="104"/>
        <v>HV1.2</v>
      </c>
      <c r="D662" s="160">
        <v>1</v>
      </c>
      <c r="E662" s="159"/>
      <c r="F662" s="18" t="s">
        <v>159</v>
      </c>
      <c r="G662" s="2">
        <f>INDEX([1]CAPS!$A:$A,MATCH(F:F,[1]CAPS!$H:$H,0))</f>
        <v>7138</v>
      </c>
      <c r="H662" s="2" t="s">
        <v>233</v>
      </c>
      <c r="I662" s="2" t="s">
        <v>240</v>
      </c>
      <c r="J662" s="9">
        <v>0</v>
      </c>
      <c r="K662" s="4">
        <v>4</v>
      </c>
      <c r="L662" s="9">
        <v>0</v>
      </c>
      <c r="M662" s="9" t="s">
        <v>276</v>
      </c>
      <c r="N662" s="9">
        <v>0</v>
      </c>
      <c r="O662" s="17" t="s">
        <v>276</v>
      </c>
      <c r="P662" s="17" t="s">
        <v>276</v>
      </c>
      <c r="Q662" s="17" t="s">
        <v>276</v>
      </c>
      <c r="S662">
        <f>SUM(J662:K662)</f>
        <v>4</v>
      </c>
      <c r="T662" t="e">
        <f t="shared" si="112"/>
        <v>#VALUE!</v>
      </c>
      <c r="U662" t="e">
        <f t="shared" si="113"/>
        <v>#VALUE!</v>
      </c>
      <c r="W662">
        <f t="shared" si="110"/>
        <v>1</v>
      </c>
    </row>
    <row r="663" spans="1:23" ht="32" hidden="1" x14ac:dyDescent="0.2">
      <c r="A663" t="s">
        <v>320</v>
      </c>
      <c r="B663" s="18">
        <v>2</v>
      </c>
      <c r="C663" s="159" t="str">
        <f t="shared" si="104"/>
        <v>HV1.2</v>
      </c>
      <c r="D663" s="160">
        <v>1</v>
      </c>
      <c r="E663" s="159"/>
      <c r="F663" s="18" t="s">
        <v>232</v>
      </c>
      <c r="G663" s="2">
        <f>INDEX([1]CAPS!$A:$A,MATCH(F:F,[1]CAPS!$H:$H,0))</f>
        <v>8875</v>
      </c>
      <c r="H663" s="2" t="s">
        <v>236</v>
      </c>
      <c r="I663" s="2" t="s">
        <v>239</v>
      </c>
      <c r="J663" s="9">
        <v>0</v>
      </c>
      <c r="K663" s="4">
        <v>0</v>
      </c>
      <c r="L663" s="9">
        <v>0</v>
      </c>
      <c r="M663" s="9">
        <v>0</v>
      </c>
      <c r="N663" s="9">
        <v>0</v>
      </c>
      <c r="O663" s="17">
        <v>3</v>
      </c>
      <c r="P663" s="9">
        <v>0</v>
      </c>
      <c r="Q663" s="9">
        <v>0</v>
      </c>
      <c r="S663">
        <f t="shared" si="111"/>
        <v>3</v>
      </c>
      <c r="T663" t="e">
        <f t="shared" si="112"/>
        <v>#DIV/0!</v>
      </c>
      <c r="U663" t="e">
        <f t="shared" si="113"/>
        <v>#DIV/0!</v>
      </c>
      <c r="W663">
        <f t="shared" si="110"/>
        <v>1</v>
      </c>
    </row>
    <row r="664" spans="1:23" ht="32" hidden="1" x14ac:dyDescent="0.2">
      <c r="A664" t="s">
        <v>320</v>
      </c>
      <c r="B664" s="18">
        <v>2</v>
      </c>
      <c r="C664" s="159" t="str">
        <f t="shared" si="104"/>
        <v>HV1.2</v>
      </c>
      <c r="D664" s="160">
        <v>1</v>
      </c>
      <c r="E664" s="159"/>
      <c r="F664" s="18" t="s">
        <v>318</v>
      </c>
      <c r="G664" s="2">
        <f>INDEX([1]CAPS!$A:$A,MATCH(F:F,[1]CAPS!$H:$H,0))</f>
        <v>5255</v>
      </c>
      <c r="H664" s="2" t="s">
        <v>235</v>
      </c>
      <c r="I664" s="2" t="s">
        <v>239</v>
      </c>
      <c r="J664" s="9">
        <v>0</v>
      </c>
      <c r="K664" s="4">
        <v>4</v>
      </c>
      <c r="L664" s="9">
        <v>0</v>
      </c>
      <c r="M664" s="9">
        <v>0</v>
      </c>
      <c r="N664" s="9">
        <v>0</v>
      </c>
      <c r="O664" s="17">
        <v>2</v>
      </c>
      <c r="P664" s="9">
        <v>0</v>
      </c>
      <c r="Q664" s="9">
        <v>0</v>
      </c>
      <c r="S664">
        <f t="shared" si="111"/>
        <v>6</v>
      </c>
      <c r="T664">
        <f t="shared" si="112"/>
        <v>1</v>
      </c>
      <c r="U664">
        <f t="shared" si="113"/>
        <v>0.5</v>
      </c>
      <c r="W664">
        <f t="shared" si="110"/>
        <v>1</v>
      </c>
    </row>
    <row r="665" spans="1:23" ht="32" hidden="1" x14ac:dyDescent="0.2">
      <c r="A665" t="s">
        <v>320</v>
      </c>
      <c r="B665" s="18">
        <v>2</v>
      </c>
      <c r="C665" s="159" t="str">
        <f t="shared" si="104"/>
        <v>HV1.2</v>
      </c>
      <c r="D665" s="160">
        <v>1</v>
      </c>
      <c r="E665" s="159"/>
      <c r="F665" s="18" t="s">
        <v>229</v>
      </c>
      <c r="G665" s="2">
        <f>INDEX([1]CAPS!$A:$A,MATCH(F:F,[1]CAPS!$H:$H,0))</f>
        <v>3997</v>
      </c>
      <c r="H665" s="2" t="s">
        <v>236</v>
      </c>
      <c r="I665" s="2" t="s">
        <v>239</v>
      </c>
      <c r="J665" s="9">
        <v>0</v>
      </c>
      <c r="K665" s="4">
        <v>3</v>
      </c>
      <c r="L665" s="9">
        <v>0</v>
      </c>
      <c r="M665" s="9">
        <v>0</v>
      </c>
      <c r="N665" s="9">
        <v>0</v>
      </c>
      <c r="O665" s="17">
        <v>0</v>
      </c>
      <c r="P665" s="9">
        <v>0</v>
      </c>
      <c r="Q665" s="9">
        <v>0</v>
      </c>
      <c r="S665">
        <f t="shared" si="111"/>
        <v>3</v>
      </c>
      <c r="T665">
        <f t="shared" si="112"/>
        <v>1</v>
      </c>
      <c r="U665">
        <f t="shared" si="113"/>
        <v>0</v>
      </c>
      <c r="W665">
        <f t="shared" si="110"/>
        <v>1</v>
      </c>
    </row>
    <row r="666" spans="1:23" ht="16" hidden="1" x14ac:dyDescent="0.2">
      <c r="A666" t="s">
        <v>320</v>
      </c>
      <c r="B666" s="18">
        <v>2</v>
      </c>
      <c r="C666" s="159" t="str">
        <f t="shared" si="104"/>
        <v>HV1.2</v>
      </c>
      <c r="D666" s="160">
        <v>1</v>
      </c>
      <c r="E666" s="159"/>
      <c r="F666" s="18" t="s">
        <v>185</v>
      </c>
      <c r="G666" s="2">
        <f>INDEX([1]CAPS!$A:$A,MATCH(F:F,[1]CAPS!$H:$H,0))</f>
        <v>2516</v>
      </c>
      <c r="H666" s="2" t="s">
        <v>234</v>
      </c>
      <c r="I666" s="2" t="s">
        <v>238</v>
      </c>
      <c r="J666" s="9">
        <v>0</v>
      </c>
      <c r="K666" s="4">
        <v>1</v>
      </c>
      <c r="L666" s="9">
        <v>0</v>
      </c>
      <c r="M666" s="9" t="s">
        <v>276</v>
      </c>
      <c r="N666" s="9">
        <v>0</v>
      </c>
      <c r="O666" s="17" t="s">
        <v>276</v>
      </c>
      <c r="P666" s="17" t="s">
        <v>276</v>
      </c>
      <c r="Q666" s="17" t="s">
        <v>276</v>
      </c>
      <c r="S666">
        <f>SUM(J666:K666)</f>
        <v>1</v>
      </c>
      <c r="T666" t="e">
        <f t="shared" si="112"/>
        <v>#VALUE!</v>
      </c>
      <c r="U666" t="e">
        <f t="shared" si="113"/>
        <v>#VALUE!</v>
      </c>
      <c r="W666">
        <f t="shared" si="110"/>
        <v>1</v>
      </c>
    </row>
    <row r="667" spans="1:23" ht="16" hidden="1" x14ac:dyDescent="0.2">
      <c r="A667" t="s">
        <v>320</v>
      </c>
      <c r="B667" s="18">
        <v>3</v>
      </c>
      <c r="C667" s="159" t="str">
        <f t="shared" si="104"/>
        <v>HV1.3</v>
      </c>
      <c r="D667" s="160">
        <v>1</v>
      </c>
      <c r="E667" s="159"/>
      <c r="F667" s="18" t="s">
        <v>132</v>
      </c>
      <c r="G667" s="2">
        <f>INDEX([1]CAPS!$A:$A,MATCH(F:F,[1]CAPS!$H:$H,0))</f>
        <v>2469</v>
      </c>
      <c r="H667" s="2" t="s">
        <v>233</v>
      </c>
      <c r="I667" s="2" t="s">
        <v>238</v>
      </c>
      <c r="J667" s="9">
        <v>0</v>
      </c>
      <c r="K667" s="4">
        <v>8</v>
      </c>
      <c r="L667" s="9">
        <v>0</v>
      </c>
      <c r="M667" s="9">
        <v>0</v>
      </c>
      <c r="N667" s="9">
        <v>0</v>
      </c>
      <c r="O667" s="17">
        <v>0</v>
      </c>
      <c r="P667" s="9">
        <v>0</v>
      </c>
      <c r="Q667" s="9">
        <v>0</v>
      </c>
      <c r="S667">
        <f t="shared" si="111"/>
        <v>8</v>
      </c>
      <c r="T667">
        <f t="shared" si="112"/>
        <v>1</v>
      </c>
      <c r="U667">
        <f t="shared" si="113"/>
        <v>0</v>
      </c>
      <c r="W667">
        <f t="shared" si="110"/>
        <v>1</v>
      </c>
    </row>
    <row r="668" spans="1:23" ht="16" hidden="1" x14ac:dyDescent="0.2">
      <c r="A668" t="s">
        <v>320</v>
      </c>
      <c r="B668" s="18">
        <v>3</v>
      </c>
      <c r="C668" s="159" t="str">
        <f t="shared" si="104"/>
        <v>HV1.3</v>
      </c>
      <c r="D668" s="160">
        <v>1</v>
      </c>
      <c r="E668" s="159"/>
      <c r="F668" s="18" t="s">
        <v>275</v>
      </c>
      <c r="G668" s="2">
        <f>INDEX([1]CAPS!$A:$A,MATCH(F:F,[1]CAPS!$H:$H,0))</f>
        <v>3300</v>
      </c>
      <c r="H668" s="2" t="s">
        <v>234</v>
      </c>
      <c r="I668" s="2" t="s">
        <v>238</v>
      </c>
      <c r="J668" s="9">
        <v>0</v>
      </c>
      <c r="K668" s="4">
        <v>2</v>
      </c>
      <c r="L668" s="9">
        <v>0</v>
      </c>
      <c r="M668" s="9">
        <v>0</v>
      </c>
      <c r="N668" s="9">
        <v>0</v>
      </c>
      <c r="O668" s="17">
        <v>0</v>
      </c>
      <c r="P668" s="9">
        <v>0</v>
      </c>
      <c r="Q668" s="9">
        <v>0</v>
      </c>
      <c r="S668">
        <f t="shared" si="111"/>
        <v>2</v>
      </c>
      <c r="T668">
        <f t="shared" si="112"/>
        <v>1</v>
      </c>
      <c r="U668">
        <f t="shared" si="113"/>
        <v>0</v>
      </c>
      <c r="W668">
        <f t="shared" si="110"/>
        <v>1</v>
      </c>
    </row>
    <row r="669" spans="1:23" ht="16" hidden="1" x14ac:dyDescent="0.2">
      <c r="A669" t="s">
        <v>320</v>
      </c>
      <c r="B669" s="18">
        <v>3</v>
      </c>
      <c r="C669" s="159" t="str">
        <f t="shared" si="104"/>
        <v>HV1.3</v>
      </c>
      <c r="D669" s="160">
        <v>1</v>
      </c>
      <c r="E669" s="159"/>
      <c r="F669" s="18" t="s">
        <v>131</v>
      </c>
      <c r="G669" s="2">
        <f>INDEX([1]CAPS!$A:$A,MATCH(F:F,[1]CAPS!$H:$H,0))</f>
        <v>2557</v>
      </c>
      <c r="H669" s="2" t="s">
        <v>233</v>
      </c>
      <c r="I669" s="18" t="s">
        <v>240</v>
      </c>
      <c r="J669" s="9">
        <v>0</v>
      </c>
      <c r="K669" s="9">
        <v>7</v>
      </c>
      <c r="L669" s="9">
        <v>0</v>
      </c>
      <c r="M669" s="9" t="s">
        <v>276</v>
      </c>
      <c r="N669" s="9">
        <v>0</v>
      </c>
      <c r="O669" s="9">
        <v>0</v>
      </c>
      <c r="P669" s="9">
        <v>0</v>
      </c>
      <c r="Q669" s="9">
        <v>0</v>
      </c>
      <c r="S669">
        <f t="shared" si="111"/>
        <v>7</v>
      </c>
      <c r="T669" t="e">
        <f t="shared" si="112"/>
        <v>#VALUE!</v>
      </c>
      <c r="U669" t="e">
        <f t="shared" si="113"/>
        <v>#VALUE!</v>
      </c>
      <c r="W669">
        <f t="shared" si="110"/>
        <v>1</v>
      </c>
    </row>
    <row r="670" spans="1:23" ht="32" hidden="1" x14ac:dyDescent="0.2">
      <c r="A670" t="s">
        <v>320</v>
      </c>
      <c r="B670" s="18">
        <v>3</v>
      </c>
      <c r="C670" s="159" t="str">
        <f t="shared" si="104"/>
        <v>HV1.3</v>
      </c>
      <c r="D670" s="160">
        <v>1</v>
      </c>
      <c r="E670" s="159"/>
      <c r="F670" s="18" t="s">
        <v>229</v>
      </c>
      <c r="G670" s="2">
        <f>INDEX([1]CAPS!$A:$A,MATCH(F:F,[1]CAPS!$H:$H,0))</f>
        <v>3997</v>
      </c>
      <c r="H670" s="2" t="s">
        <v>236</v>
      </c>
      <c r="I670" s="18" t="s">
        <v>239</v>
      </c>
      <c r="J670" s="9">
        <v>0</v>
      </c>
      <c r="K670" s="9">
        <v>3</v>
      </c>
      <c r="L670" s="9">
        <v>0</v>
      </c>
      <c r="M670" s="9">
        <v>0</v>
      </c>
      <c r="N670" s="9">
        <v>0</v>
      </c>
      <c r="O670" s="9">
        <v>0</v>
      </c>
      <c r="P670" s="9">
        <v>0</v>
      </c>
      <c r="Q670" s="9">
        <v>0</v>
      </c>
      <c r="S670">
        <f t="shared" si="111"/>
        <v>3</v>
      </c>
      <c r="T670">
        <f t="shared" si="112"/>
        <v>1</v>
      </c>
      <c r="U670">
        <f t="shared" si="113"/>
        <v>0</v>
      </c>
      <c r="W670">
        <f t="shared" si="110"/>
        <v>1</v>
      </c>
    </row>
    <row r="671" spans="1:23" ht="16" hidden="1" x14ac:dyDescent="0.2">
      <c r="A671" t="s">
        <v>320</v>
      </c>
      <c r="B671" s="18">
        <v>3</v>
      </c>
      <c r="C671" s="159" t="str">
        <f t="shared" si="104"/>
        <v>HV1.3</v>
      </c>
      <c r="D671" s="160">
        <v>1</v>
      </c>
      <c r="E671" s="33"/>
      <c r="F671" s="2" t="s">
        <v>129</v>
      </c>
      <c r="G671" s="2">
        <f>INDEX([1]CAPS!$A:$A,MATCH(F:F,[1]CAPS!$H:$H,0))</f>
        <v>5532</v>
      </c>
      <c r="H671" s="2" t="s">
        <v>233</v>
      </c>
      <c r="I671" s="33" t="s">
        <v>238</v>
      </c>
      <c r="J671" s="9">
        <v>0</v>
      </c>
      <c r="K671" s="4">
        <v>3</v>
      </c>
      <c r="L671" s="9">
        <v>0</v>
      </c>
      <c r="M671" s="9" t="s">
        <v>276</v>
      </c>
      <c r="N671" s="9">
        <v>0</v>
      </c>
      <c r="O671" s="17" t="s">
        <v>276</v>
      </c>
      <c r="P671" s="17" t="s">
        <v>276</v>
      </c>
      <c r="Q671" s="17" t="s">
        <v>276</v>
      </c>
      <c r="S671">
        <f>SUM(J671:K671)</f>
        <v>3</v>
      </c>
      <c r="T671" t="e">
        <f t="shared" si="112"/>
        <v>#VALUE!</v>
      </c>
      <c r="U671" t="e">
        <f t="shared" si="113"/>
        <v>#VALUE!</v>
      </c>
      <c r="W671">
        <f t="shared" si="110"/>
        <v>1</v>
      </c>
    </row>
    <row r="672" spans="1:23" ht="16" hidden="1" x14ac:dyDescent="0.2">
      <c r="A672" t="s">
        <v>320</v>
      </c>
      <c r="B672" s="18">
        <v>3</v>
      </c>
      <c r="C672" s="159" t="str">
        <f t="shared" si="104"/>
        <v>HV1.3</v>
      </c>
      <c r="D672" s="160">
        <v>1</v>
      </c>
      <c r="E672" s="33"/>
      <c r="F672" s="2" t="s">
        <v>139</v>
      </c>
      <c r="G672" s="2">
        <f>INDEX([1]CAPS!$A:$A,MATCH(F:F,[1]CAPS!$H:$H,0))</f>
        <v>6325</v>
      </c>
      <c r="H672" s="2" t="s">
        <v>234</v>
      </c>
      <c r="I672" s="33" t="s">
        <v>238</v>
      </c>
      <c r="J672" s="9">
        <v>0</v>
      </c>
      <c r="K672" s="4">
        <v>1</v>
      </c>
      <c r="L672" s="9">
        <v>0</v>
      </c>
      <c r="M672" s="9">
        <v>0</v>
      </c>
      <c r="N672" s="9">
        <v>0</v>
      </c>
      <c r="O672" s="17">
        <v>0</v>
      </c>
      <c r="P672" s="9">
        <v>0</v>
      </c>
      <c r="Q672" s="9">
        <v>0</v>
      </c>
      <c r="S672">
        <f t="shared" si="111"/>
        <v>1</v>
      </c>
      <c r="T672">
        <f t="shared" si="112"/>
        <v>1</v>
      </c>
      <c r="U672">
        <f t="shared" si="113"/>
        <v>0</v>
      </c>
      <c r="W672">
        <f t="shared" si="110"/>
        <v>1</v>
      </c>
    </row>
    <row r="673" spans="1:23" ht="16" hidden="1" x14ac:dyDescent="0.2">
      <c r="A673" t="s">
        <v>320</v>
      </c>
      <c r="B673" s="18">
        <v>4</v>
      </c>
      <c r="C673" s="159" t="str">
        <f t="shared" si="104"/>
        <v>HV1.4</v>
      </c>
      <c r="D673" s="160">
        <v>1</v>
      </c>
      <c r="E673" s="33"/>
      <c r="F673" s="2" t="s">
        <v>132</v>
      </c>
      <c r="G673" s="2">
        <f>INDEX([1]CAPS!$A:$A,MATCH(F:F,[1]CAPS!$H:$H,0))</f>
        <v>2469</v>
      </c>
      <c r="H673" s="2" t="s">
        <v>233</v>
      </c>
      <c r="I673" s="33" t="s">
        <v>238</v>
      </c>
      <c r="J673" s="9">
        <v>0</v>
      </c>
      <c r="K673" s="4">
        <v>3</v>
      </c>
      <c r="L673" s="9">
        <v>0</v>
      </c>
      <c r="M673" s="9">
        <v>0</v>
      </c>
      <c r="N673" s="9">
        <v>0</v>
      </c>
      <c r="O673" s="17">
        <v>0</v>
      </c>
      <c r="P673" s="9">
        <v>0</v>
      </c>
      <c r="Q673" s="9">
        <v>0</v>
      </c>
      <c r="S673">
        <f t="shared" si="111"/>
        <v>3</v>
      </c>
      <c r="T673">
        <f t="shared" si="112"/>
        <v>1</v>
      </c>
      <c r="U673">
        <f t="shared" si="113"/>
        <v>0</v>
      </c>
      <c r="W673">
        <f t="shared" si="110"/>
        <v>1</v>
      </c>
    </row>
    <row r="674" spans="1:23" ht="16" hidden="1" x14ac:dyDescent="0.2">
      <c r="A674" t="s">
        <v>320</v>
      </c>
      <c r="B674" s="18">
        <v>4</v>
      </c>
      <c r="C674" s="159" t="str">
        <f t="shared" si="104"/>
        <v>HV1.4</v>
      </c>
      <c r="D674" s="160">
        <v>1</v>
      </c>
      <c r="E674" s="33"/>
      <c r="F674" s="2" t="s">
        <v>275</v>
      </c>
      <c r="G674" s="2">
        <f>INDEX([1]CAPS!$A:$A,MATCH(F:F,[1]CAPS!$H:$H,0))</f>
        <v>3300</v>
      </c>
      <c r="H674" s="2" t="s">
        <v>234</v>
      </c>
      <c r="I674" s="33" t="s">
        <v>238</v>
      </c>
      <c r="J674" s="9">
        <v>0</v>
      </c>
      <c r="K674" s="4">
        <v>2</v>
      </c>
      <c r="L674" s="9">
        <v>0</v>
      </c>
      <c r="M674" s="9">
        <v>0</v>
      </c>
      <c r="N674" s="9">
        <v>0</v>
      </c>
      <c r="O674" s="17">
        <v>0</v>
      </c>
      <c r="P674" s="9">
        <v>0</v>
      </c>
      <c r="Q674" s="9">
        <v>0</v>
      </c>
      <c r="S674">
        <f t="shared" si="111"/>
        <v>2</v>
      </c>
      <c r="T674">
        <f t="shared" si="112"/>
        <v>1</v>
      </c>
      <c r="U674">
        <f t="shared" si="113"/>
        <v>0</v>
      </c>
      <c r="W674">
        <f t="shared" si="110"/>
        <v>1</v>
      </c>
    </row>
    <row r="675" spans="1:23" ht="16" hidden="1" x14ac:dyDescent="0.2">
      <c r="A675" t="s">
        <v>320</v>
      </c>
      <c r="B675" s="18">
        <v>4</v>
      </c>
      <c r="C675" s="159" t="str">
        <f t="shared" si="104"/>
        <v>HV1.4</v>
      </c>
      <c r="D675" s="160">
        <v>1</v>
      </c>
      <c r="E675" s="33"/>
      <c r="F675" s="2" t="s">
        <v>139</v>
      </c>
      <c r="G675" s="2">
        <f>INDEX([1]CAPS!$A:$A,MATCH(F:F,[1]CAPS!$H:$H,0))</f>
        <v>6325</v>
      </c>
      <c r="H675" s="2" t="s">
        <v>234</v>
      </c>
      <c r="I675" s="33" t="s">
        <v>238</v>
      </c>
      <c r="J675" s="9">
        <v>0</v>
      </c>
      <c r="K675" s="4">
        <v>2</v>
      </c>
      <c r="L675" s="9">
        <v>0</v>
      </c>
      <c r="M675" s="9">
        <v>0</v>
      </c>
      <c r="N675" s="9">
        <v>0</v>
      </c>
      <c r="O675" s="17">
        <v>0</v>
      </c>
      <c r="P675" s="9">
        <v>0</v>
      </c>
      <c r="Q675" s="9">
        <v>0</v>
      </c>
      <c r="S675">
        <f t="shared" si="111"/>
        <v>2</v>
      </c>
      <c r="T675">
        <f t="shared" si="112"/>
        <v>1</v>
      </c>
      <c r="U675">
        <f t="shared" si="113"/>
        <v>0</v>
      </c>
      <c r="W675">
        <f t="shared" si="110"/>
        <v>1</v>
      </c>
    </row>
    <row r="676" spans="1:23" ht="32" hidden="1" x14ac:dyDescent="0.2">
      <c r="A676" t="s">
        <v>320</v>
      </c>
      <c r="B676" s="18">
        <v>4</v>
      </c>
      <c r="C676" s="159" t="str">
        <f t="shared" si="104"/>
        <v>HV1.4</v>
      </c>
      <c r="D676" s="160">
        <v>1</v>
      </c>
      <c r="E676" s="33"/>
      <c r="F676" s="2" t="s">
        <v>141</v>
      </c>
      <c r="G676" s="2">
        <f>INDEX([1]CAPS!$A:$A,MATCH(F:F,[1]CAPS!$H:$H,0))</f>
        <v>2445</v>
      </c>
      <c r="H676" s="2" t="s">
        <v>234</v>
      </c>
      <c r="I676" s="33" t="s">
        <v>238</v>
      </c>
      <c r="J676" s="9">
        <v>0</v>
      </c>
      <c r="K676" s="4">
        <v>2</v>
      </c>
      <c r="L676" s="9">
        <v>0</v>
      </c>
      <c r="M676" s="9">
        <v>0</v>
      </c>
      <c r="N676" s="9">
        <v>0</v>
      </c>
      <c r="O676" s="17">
        <v>0</v>
      </c>
      <c r="P676" s="9">
        <v>0</v>
      </c>
      <c r="Q676" s="9">
        <v>0</v>
      </c>
      <c r="S676">
        <f t="shared" si="111"/>
        <v>2</v>
      </c>
      <c r="T676">
        <f t="shared" si="112"/>
        <v>1</v>
      </c>
      <c r="U676">
        <f t="shared" si="113"/>
        <v>0</v>
      </c>
      <c r="W676">
        <f t="shared" si="110"/>
        <v>1</v>
      </c>
    </row>
    <row r="677" spans="1:23" ht="16" hidden="1" x14ac:dyDescent="0.2">
      <c r="A677" t="s">
        <v>320</v>
      </c>
      <c r="B677" s="18">
        <v>4</v>
      </c>
      <c r="C677" s="159" t="str">
        <f t="shared" si="104"/>
        <v>HV1.4</v>
      </c>
      <c r="D677" s="160">
        <v>1</v>
      </c>
      <c r="E677" s="33"/>
      <c r="F677" s="2" t="s">
        <v>131</v>
      </c>
      <c r="G677" s="2">
        <f>INDEX([1]CAPS!$A:$A,MATCH(F:F,[1]CAPS!$H:$H,0))</f>
        <v>2557</v>
      </c>
      <c r="H677" s="2" t="s">
        <v>233</v>
      </c>
      <c r="I677" s="33" t="s">
        <v>240</v>
      </c>
      <c r="J677" s="9">
        <v>0</v>
      </c>
      <c r="K677" s="4">
        <v>4</v>
      </c>
      <c r="L677" s="9">
        <v>0</v>
      </c>
      <c r="M677" s="9" t="s">
        <v>276</v>
      </c>
      <c r="N677" s="9">
        <v>0</v>
      </c>
      <c r="O677" s="17">
        <v>0</v>
      </c>
      <c r="P677" s="9">
        <v>0</v>
      </c>
      <c r="Q677" s="9">
        <v>0</v>
      </c>
      <c r="S677">
        <f t="shared" si="111"/>
        <v>4</v>
      </c>
      <c r="T677" t="e">
        <f t="shared" si="112"/>
        <v>#VALUE!</v>
      </c>
      <c r="U677" t="e">
        <f t="shared" si="113"/>
        <v>#VALUE!</v>
      </c>
      <c r="W677">
        <f t="shared" si="110"/>
        <v>1</v>
      </c>
    </row>
    <row r="678" spans="1:23" ht="16" hidden="1" x14ac:dyDescent="0.2">
      <c r="A678" t="s">
        <v>320</v>
      </c>
      <c r="B678" s="18">
        <v>4</v>
      </c>
      <c r="C678" s="159" t="str">
        <f t="shared" si="104"/>
        <v>HV1.4</v>
      </c>
      <c r="D678" s="160">
        <v>1</v>
      </c>
      <c r="E678" s="33"/>
      <c r="F678" s="2" t="s">
        <v>129</v>
      </c>
      <c r="G678" s="2">
        <f>INDEX([1]CAPS!$A:$A,MATCH(F:F,[1]CAPS!$H:$H,0))</f>
        <v>5532</v>
      </c>
      <c r="H678" s="2" t="s">
        <v>233</v>
      </c>
      <c r="I678" s="33" t="s">
        <v>238</v>
      </c>
      <c r="J678" s="9">
        <v>0</v>
      </c>
      <c r="K678" s="4">
        <v>3</v>
      </c>
      <c r="L678" s="9">
        <v>0</v>
      </c>
      <c r="M678" s="9" t="s">
        <v>276</v>
      </c>
      <c r="N678" s="9">
        <v>0</v>
      </c>
      <c r="O678" s="17" t="s">
        <v>276</v>
      </c>
      <c r="P678" s="17" t="s">
        <v>276</v>
      </c>
      <c r="Q678" s="17" t="s">
        <v>276</v>
      </c>
      <c r="S678">
        <f>SUM(J678:K678)</f>
        <v>3</v>
      </c>
      <c r="T678" t="e">
        <f t="shared" si="112"/>
        <v>#VALUE!</v>
      </c>
      <c r="U678" t="e">
        <f t="shared" si="113"/>
        <v>#VALUE!</v>
      </c>
      <c r="W678">
        <f t="shared" si="110"/>
        <v>1</v>
      </c>
    </row>
    <row r="679" spans="1:23" ht="32" hidden="1" x14ac:dyDescent="0.2">
      <c r="A679" t="s">
        <v>320</v>
      </c>
      <c r="B679" s="18">
        <v>4</v>
      </c>
      <c r="C679" s="159" t="str">
        <f t="shared" si="104"/>
        <v>HV1.4</v>
      </c>
      <c r="D679" s="160">
        <v>1</v>
      </c>
      <c r="E679" s="33"/>
      <c r="F679" s="2" t="s">
        <v>229</v>
      </c>
      <c r="G679" s="2">
        <f>INDEX([1]CAPS!$A:$A,MATCH(F:F,[1]CAPS!$H:$H,0))</f>
        <v>3997</v>
      </c>
      <c r="H679" s="2" t="s">
        <v>233</v>
      </c>
      <c r="I679" s="33" t="s">
        <v>239</v>
      </c>
      <c r="J679" s="9">
        <v>0</v>
      </c>
      <c r="K679" s="4">
        <v>1</v>
      </c>
      <c r="L679" s="9">
        <v>0</v>
      </c>
      <c r="M679" s="9">
        <v>0</v>
      </c>
      <c r="N679" s="9">
        <v>0</v>
      </c>
      <c r="O679" s="17">
        <v>0</v>
      </c>
      <c r="P679" s="9">
        <v>0</v>
      </c>
      <c r="Q679" s="9">
        <v>0</v>
      </c>
      <c r="S679">
        <f t="shared" si="111"/>
        <v>1</v>
      </c>
      <c r="T679">
        <f t="shared" si="112"/>
        <v>1</v>
      </c>
      <c r="U679">
        <f t="shared" si="113"/>
        <v>0</v>
      </c>
      <c r="W679">
        <f t="shared" si="110"/>
        <v>1</v>
      </c>
    </row>
    <row r="680" spans="1:23" ht="32" hidden="1" x14ac:dyDescent="0.2">
      <c r="A680" t="s">
        <v>320</v>
      </c>
      <c r="B680" s="18">
        <v>4</v>
      </c>
      <c r="C680" s="159" t="str">
        <f t="shared" ref="C680:C743" si="114">CONCATENATE(A680,".",B680)</f>
        <v>HV1.4</v>
      </c>
      <c r="D680" s="160">
        <v>1</v>
      </c>
      <c r="E680" s="33"/>
      <c r="F680" s="2" t="s">
        <v>298</v>
      </c>
      <c r="G680" s="2">
        <f>INDEX([1]CAPS!$A:$A,MATCH(F:F,[1]CAPS!$H:$H,0))</f>
        <v>2602</v>
      </c>
      <c r="H680" s="112" t="s">
        <v>237</v>
      </c>
      <c r="I680" s="33" t="s">
        <v>239</v>
      </c>
      <c r="J680" s="9">
        <v>0</v>
      </c>
      <c r="K680" s="4">
        <v>0</v>
      </c>
      <c r="L680" s="9">
        <v>0</v>
      </c>
      <c r="M680" s="9">
        <v>2</v>
      </c>
      <c r="N680" s="9">
        <v>0</v>
      </c>
      <c r="O680" s="17">
        <v>0</v>
      </c>
      <c r="P680" s="9">
        <v>0</v>
      </c>
      <c r="Q680" s="9">
        <v>0</v>
      </c>
      <c r="S680">
        <f t="shared" si="111"/>
        <v>0</v>
      </c>
      <c r="T680">
        <f t="shared" si="112"/>
        <v>0</v>
      </c>
      <c r="U680">
        <f t="shared" si="113"/>
        <v>0</v>
      </c>
      <c r="W680" t="str">
        <f t="shared" si="110"/>
        <v/>
      </c>
    </row>
    <row r="681" spans="1:23" ht="32" hidden="1" x14ac:dyDescent="0.2">
      <c r="A681" t="s">
        <v>320</v>
      </c>
      <c r="B681" s="18">
        <v>5</v>
      </c>
      <c r="C681" s="159" t="str">
        <f t="shared" si="114"/>
        <v>HV1.5</v>
      </c>
      <c r="D681" s="160">
        <v>1</v>
      </c>
      <c r="E681" s="33"/>
      <c r="F681" s="2" t="s">
        <v>229</v>
      </c>
      <c r="G681" s="2">
        <f>INDEX([1]CAPS!$A:$A,MATCH(F:F,[1]CAPS!$H:$H,0))</f>
        <v>3997</v>
      </c>
      <c r="H681" s="2" t="s">
        <v>236</v>
      </c>
      <c r="I681" s="33" t="s">
        <v>239</v>
      </c>
      <c r="J681" s="9">
        <v>0</v>
      </c>
      <c r="K681" s="4">
        <v>5</v>
      </c>
      <c r="L681" s="9">
        <v>0</v>
      </c>
      <c r="M681" s="9">
        <v>0</v>
      </c>
      <c r="N681" s="9">
        <v>0</v>
      </c>
      <c r="O681" s="17">
        <v>0</v>
      </c>
      <c r="P681" s="9">
        <v>0</v>
      </c>
      <c r="Q681" s="9">
        <v>0</v>
      </c>
      <c r="S681">
        <f t="shared" si="111"/>
        <v>5</v>
      </c>
      <c r="T681">
        <f t="shared" si="112"/>
        <v>1</v>
      </c>
      <c r="U681">
        <f t="shared" si="113"/>
        <v>0</v>
      </c>
      <c r="W681">
        <f t="shared" si="110"/>
        <v>1</v>
      </c>
    </row>
    <row r="682" spans="1:23" ht="32" hidden="1" x14ac:dyDescent="0.2">
      <c r="A682" t="s">
        <v>320</v>
      </c>
      <c r="B682" s="18">
        <v>5</v>
      </c>
      <c r="C682" s="159" t="str">
        <f t="shared" si="114"/>
        <v>HV1.5</v>
      </c>
      <c r="D682" s="160">
        <v>1</v>
      </c>
      <c r="E682" s="33"/>
      <c r="F682" s="2" t="s">
        <v>135</v>
      </c>
      <c r="G682" s="2">
        <f>INDEX([1]CAPS!$A:$A,MATCH(F:F,[1]CAPS!$H:$H,0))</f>
        <v>7766</v>
      </c>
      <c r="H682" s="2" t="s">
        <v>236</v>
      </c>
      <c r="I682" s="33" t="s">
        <v>242</v>
      </c>
      <c r="J682" s="9">
        <v>0</v>
      </c>
      <c r="K682" s="4">
        <v>1</v>
      </c>
      <c r="L682" s="9">
        <v>0</v>
      </c>
      <c r="M682" s="9">
        <v>1</v>
      </c>
      <c r="N682" s="9">
        <v>0</v>
      </c>
      <c r="O682" s="17">
        <v>0</v>
      </c>
      <c r="P682" s="9">
        <v>0</v>
      </c>
      <c r="Q682" s="9">
        <v>0</v>
      </c>
      <c r="S682">
        <f t="shared" si="111"/>
        <v>1</v>
      </c>
      <c r="T682">
        <f t="shared" si="112"/>
        <v>0.5</v>
      </c>
      <c r="U682">
        <f t="shared" si="113"/>
        <v>0</v>
      </c>
      <c r="W682">
        <f t="shared" si="110"/>
        <v>1</v>
      </c>
    </row>
    <row r="683" spans="1:23" ht="16" hidden="1" x14ac:dyDescent="0.2">
      <c r="A683" t="s">
        <v>320</v>
      </c>
      <c r="B683" s="18">
        <v>5</v>
      </c>
      <c r="C683" s="159" t="str">
        <f t="shared" si="114"/>
        <v>HV1.5</v>
      </c>
      <c r="D683" s="160">
        <v>1</v>
      </c>
      <c r="E683" s="33"/>
      <c r="F683" s="2" t="s">
        <v>275</v>
      </c>
      <c r="G683" s="2">
        <f>INDEX([1]CAPS!$A:$A,MATCH(F:F,[1]CAPS!$H:$H,0))</f>
        <v>3300</v>
      </c>
      <c r="H683" s="2" t="s">
        <v>234</v>
      </c>
      <c r="I683" s="33" t="s">
        <v>238</v>
      </c>
      <c r="J683" s="9">
        <v>0</v>
      </c>
      <c r="K683" s="4">
        <v>3</v>
      </c>
      <c r="L683" s="9">
        <v>0</v>
      </c>
      <c r="M683" s="9">
        <v>0</v>
      </c>
      <c r="N683" s="9">
        <v>0</v>
      </c>
      <c r="O683" s="17">
        <v>0</v>
      </c>
      <c r="P683" s="9">
        <v>0</v>
      </c>
      <c r="Q683" s="9">
        <v>0</v>
      </c>
      <c r="S683">
        <f t="shared" si="111"/>
        <v>3</v>
      </c>
      <c r="T683">
        <f t="shared" si="112"/>
        <v>1</v>
      </c>
      <c r="U683">
        <f t="shared" si="113"/>
        <v>0</v>
      </c>
      <c r="W683">
        <f t="shared" si="110"/>
        <v>1</v>
      </c>
    </row>
    <row r="684" spans="1:23" ht="16" hidden="1" x14ac:dyDescent="0.2">
      <c r="A684" t="s">
        <v>320</v>
      </c>
      <c r="B684" s="18">
        <v>5</v>
      </c>
      <c r="C684" s="159" t="str">
        <f t="shared" si="114"/>
        <v>HV1.5</v>
      </c>
      <c r="D684" s="160">
        <v>1</v>
      </c>
      <c r="E684" s="33"/>
      <c r="F684" s="2" t="s">
        <v>139</v>
      </c>
      <c r="G684" s="2">
        <f>INDEX([1]CAPS!$A:$A,MATCH(F:F,[1]CAPS!$H:$H,0))</f>
        <v>6325</v>
      </c>
      <c r="H684" s="2" t="s">
        <v>234</v>
      </c>
      <c r="I684" s="33" t="s">
        <v>238</v>
      </c>
      <c r="J684" s="9">
        <v>0</v>
      </c>
      <c r="K684" s="4">
        <v>7</v>
      </c>
      <c r="L684" s="9">
        <v>0</v>
      </c>
      <c r="M684" s="9">
        <v>0</v>
      </c>
      <c r="N684" s="9">
        <v>0</v>
      </c>
      <c r="O684" s="17">
        <v>0</v>
      </c>
      <c r="P684" s="9">
        <v>0</v>
      </c>
      <c r="Q684" s="9">
        <v>0</v>
      </c>
      <c r="S684">
        <f t="shared" si="111"/>
        <v>7</v>
      </c>
      <c r="T684">
        <f t="shared" si="112"/>
        <v>1</v>
      </c>
      <c r="U684">
        <f t="shared" si="113"/>
        <v>0</v>
      </c>
      <c r="W684">
        <f t="shared" si="110"/>
        <v>1</v>
      </c>
    </row>
    <row r="685" spans="1:23" ht="16" hidden="1" x14ac:dyDescent="0.2">
      <c r="A685" t="s">
        <v>320</v>
      </c>
      <c r="B685" s="18">
        <v>5</v>
      </c>
      <c r="C685" s="159" t="str">
        <f t="shared" si="114"/>
        <v>HV1.5</v>
      </c>
      <c r="D685" s="160">
        <v>1</v>
      </c>
      <c r="E685" s="33"/>
      <c r="F685" s="2" t="s">
        <v>132</v>
      </c>
      <c r="G685" s="2">
        <f>INDEX([1]CAPS!$A:$A,MATCH(F:F,[1]CAPS!$H:$H,0))</f>
        <v>2469</v>
      </c>
      <c r="H685" s="2" t="s">
        <v>233</v>
      </c>
      <c r="I685" s="33" t="s">
        <v>238</v>
      </c>
      <c r="J685" s="9">
        <v>0</v>
      </c>
      <c r="K685" s="4">
        <v>3</v>
      </c>
      <c r="L685" s="9">
        <v>0</v>
      </c>
      <c r="M685" s="9">
        <v>0</v>
      </c>
      <c r="N685" s="9">
        <v>0</v>
      </c>
      <c r="O685" s="17">
        <v>0</v>
      </c>
      <c r="P685" s="9">
        <v>0</v>
      </c>
      <c r="Q685" s="9">
        <v>0</v>
      </c>
      <c r="S685">
        <f t="shared" si="111"/>
        <v>3</v>
      </c>
      <c r="T685">
        <f t="shared" si="112"/>
        <v>1</v>
      </c>
      <c r="U685">
        <f t="shared" si="113"/>
        <v>0</v>
      </c>
      <c r="W685">
        <f t="shared" si="110"/>
        <v>1</v>
      </c>
    </row>
    <row r="686" spans="1:23" ht="16" hidden="1" x14ac:dyDescent="0.2">
      <c r="A686" t="s">
        <v>320</v>
      </c>
      <c r="B686" s="18">
        <v>5</v>
      </c>
      <c r="C686" s="159" t="str">
        <f t="shared" si="114"/>
        <v>HV1.5</v>
      </c>
      <c r="D686" s="160">
        <v>1</v>
      </c>
      <c r="E686" s="33"/>
      <c r="F686" s="2" t="s">
        <v>131</v>
      </c>
      <c r="G686" s="2">
        <f>INDEX([1]CAPS!$A:$A,MATCH(F:F,[1]CAPS!$H:$H,0))</f>
        <v>2557</v>
      </c>
      <c r="H686" s="2" t="s">
        <v>233</v>
      </c>
      <c r="I686" s="33" t="s">
        <v>240</v>
      </c>
      <c r="J686" s="9">
        <v>0</v>
      </c>
      <c r="K686" s="4">
        <v>20</v>
      </c>
      <c r="L686" s="9">
        <v>0</v>
      </c>
      <c r="M686" s="9" t="s">
        <v>276</v>
      </c>
      <c r="N686" s="9">
        <v>1</v>
      </c>
      <c r="O686" s="17">
        <v>0</v>
      </c>
      <c r="P686" s="9">
        <v>0</v>
      </c>
      <c r="Q686" s="9">
        <v>0</v>
      </c>
      <c r="S686">
        <f t="shared" si="111"/>
        <v>20</v>
      </c>
      <c r="T686" t="e">
        <f t="shared" si="112"/>
        <v>#VALUE!</v>
      </c>
      <c r="U686" t="e">
        <f t="shared" si="113"/>
        <v>#VALUE!</v>
      </c>
      <c r="W686">
        <f t="shared" si="110"/>
        <v>1</v>
      </c>
    </row>
    <row r="687" spans="1:23" ht="16" hidden="1" x14ac:dyDescent="0.2">
      <c r="A687" t="s">
        <v>320</v>
      </c>
      <c r="B687" s="18">
        <v>5</v>
      </c>
      <c r="C687" s="159" t="str">
        <f t="shared" si="114"/>
        <v>HV1.5</v>
      </c>
      <c r="D687" s="160">
        <v>1</v>
      </c>
      <c r="E687" s="33"/>
      <c r="F687" s="2" t="s">
        <v>127</v>
      </c>
      <c r="G687" s="2">
        <f>INDEX([1]CAPS!$A:$A,MATCH(F:F,[1]CAPS!$H:$H,0))</f>
        <v>10605</v>
      </c>
      <c r="H687" s="2" t="s">
        <v>233</v>
      </c>
      <c r="I687" s="33" t="s">
        <v>238</v>
      </c>
      <c r="J687" s="9">
        <v>0</v>
      </c>
      <c r="K687" s="4">
        <v>2</v>
      </c>
      <c r="L687" s="9">
        <v>0</v>
      </c>
      <c r="M687" s="9" t="s">
        <v>276</v>
      </c>
      <c r="N687" s="9">
        <v>0</v>
      </c>
      <c r="O687" s="17" t="s">
        <v>276</v>
      </c>
      <c r="P687" s="17" t="s">
        <v>276</v>
      </c>
      <c r="Q687" s="17" t="s">
        <v>276</v>
      </c>
      <c r="S687">
        <f t="shared" ref="S687:S688" si="115">SUM(J687:K687)</f>
        <v>2</v>
      </c>
      <c r="T687" t="e">
        <f t="shared" si="112"/>
        <v>#VALUE!</v>
      </c>
      <c r="U687" t="e">
        <f t="shared" si="113"/>
        <v>#VALUE!</v>
      </c>
      <c r="W687">
        <f t="shared" si="110"/>
        <v>1</v>
      </c>
    </row>
    <row r="688" spans="1:23" ht="16" hidden="1" x14ac:dyDescent="0.2">
      <c r="A688" t="s">
        <v>320</v>
      </c>
      <c r="B688" s="18">
        <v>5</v>
      </c>
      <c r="C688" s="159" t="str">
        <f t="shared" si="114"/>
        <v>HV1.5</v>
      </c>
      <c r="D688" s="160">
        <v>1</v>
      </c>
      <c r="E688" s="33"/>
      <c r="F688" s="2" t="s">
        <v>129</v>
      </c>
      <c r="G688" s="2">
        <f>INDEX([1]CAPS!$A:$A,MATCH(F:F,[1]CAPS!$H:$H,0))</f>
        <v>5532</v>
      </c>
      <c r="H688" s="2" t="s">
        <v>233</v>
      </c>
      <c r="I688" s="33" t="s">
        <v>238</v>
      </c>
      <c r="J688" s="9">
        <v>0</v>
      </c>
      <c r="K688" s="4">
        <v>6</v>
      </c>
      <c r="L688" s="9">
        <v>0</v>
      </c>
      <c r="M688" s="9" t="s">
        <v>276</v>
      </c>
      <c r="N688" s="9">
        <v>0</v>
      </c>
      <c r="O688" s="17" t="s">
        <v>276</v>
      </c>
      <c r="P688" s="17" t="s">
        <v>276</v>
      </c>
      <c r="Q688" s="17" t="s">
        <v>276</v>
      </c>
      <c r="S688">
        <f t="shared" si="115"/>
        <v>6</v>
      </c>
      <c r="T688" t="e">
        <f t="shared" si="112"/>
        <v>#VALUE!</v>
      </c>
      <c r="U688" t="e">
        <f t="shared" si="113"/>
        <v>#VALUE!</v>
      </c>
      <c r="W688">
        <f t="shared" si="110"/>
        <v>1</v>
      </c>
    </row>
    <row r="689" spans="1:23" ht="32" hidden="1" x14ac:dyDescent="0.2">
      <c r="A689" t="s">
        <v>320</v>
      </c>
      <c r="B689" s="18">
        <v>5</v>
      </c>
      <c r="C689" s="159" t="str">
        <f t="shared" si="114"/>
        <v>HV1.5</v>
      </c>
      <c r="D689" s="160">
        <v>1</v>
      </c>
      <c r="E689" s="33"/>
      <c r="F689" s="2" t="s">
        <v>298</v>
      </c>
      <c r="G689" s="2">
        <f>INDEX([1]CAPS!$A:$A,MATCH(F:F,[1]CAPS!$H:$H,0))</f>
        <v>2602</v>
      </c>
      <c r="H689" s="112" t="s">
        <v>237</v>
      </c>
      <c r="I689" s="33" t="s">
        <v>239</v>
      </c>
      <c r="J689" s="9">
        <v>0</v>
      </c>
      <c r="K689" s="4">
        <v>0</v>
      </c>
      <c r="L689" s="9">
        <v>0</v>
      </c>
      <c r="M689" s="9">
        <v>3</v>
      </c>
      <c r="N689" s="9">
        <v>0</v>
      </c>
      <c r="O689" s="17">
        <v>0</v>
      </c>
      <c r="P689" s="9">
        <v>0</v>
      </c>
      <c r="Q689" s="9">
        <v>0</v>
      </c>
      <c r="S689">
        <f t="shared" si="111"/>
        <v>0</v>
      </c>
      <c r="T689">
        <f t="shared" si="112"/>
        <v>0</v>
      </c>
      <c r="U689">
        <f t="shared" si="113"/>
        <v>0</v>
      </c>
      <c r="W689" t="str">
        <f t="shared" si="110"/>
        <v/>
      </c>
    </row>
    <row r="690" spans="1:23" ht="16" hidden="1" x14ac:dyDescent="0.2">
      <c r="A690" t="s">
        <v>320</v>
      </c>
      <c r="B690" s="18">
        <v>6</v>
      </c>
      <c r="C690" s="159" t="str">
        <f t="shared" si="114"/>
        <v>HV1.6</v>
      </c>
      <c r="D690" s="160">
        <v>1</v>
      </c>
      <c r="E690" s="33"/>
      <c r="F690" s="2" t="s">
        <v>139</v>
      </c>
      <c r="G690" s="2">
        <f>INDEX([1]CAPS!$A:$A,MATCH(F:F,[1]CAPS!$H:$H,0))</f>
        <v>6325</v>
      </c>
      <c r="H690" s="2" t="s">
        <v>234</v>
      </c>
      <c r="I690" s="33" t="s">
        <v>238</v>
      </c>
      <c r="J690" s="9">
        <v>0</v>
      </c>
      <c r="K690" s="4">
        <v>4</v>
      </c>
      <c r="L690" s="9">
        <v>0</v>
      </c>
      <c r="M690" s="9">
        <v>0</v>
      </c>
      <c r="N690" s="9">
        <v>0</v>
      </c>
      <c r="O690" s="17">
        <v>0</v>
      </c>
      <c r="P690" s="9">
        <v>0</v>
      </c>
      <c r="Q690" s="9">
        <v>0</v>
      </c>
      <c r="S690">
        <f t="shared" si="111"/>
        <v>4</v>
      </c>
      <c r="T690">
        <f t="shared" si="112"/>
        <v>1</v>
      </c>
      <c r="U690">
        <f t="shared" si="113"/>
        <v>0</v>
      </c>
      <c r="W690">
        <f t="shared" si="110"/>
        <v>1</v>
      </c>
    </row>
    <row r="691" spans="1:23" ht="16" hidden="1" x14ac:dyDescent="0.2">
      <c r="A691" t="s">
        <v>320</v>
      </c>
      <c r="B691" s="18">
        <v>6</v>
      </c>
      <c r="C691" s="159" t="str">
        <f t="shared" si="114"/>
        <v>HV1.6</v>
      </c>
      <c r="D691" s="160">
        <v>1</v>
      </c>
      <c r="E691" s="33"/>
      <c r="F691" s="2" t="s">
        <v>132</v>
      </c>
      <c r="G691" s="2">
        <f>INDEX([1]CAPS!$A:$A,MATCH(F:F,[1]CAPS!$H:$H,0))</f>
        <v>2469</v>
      </c>
      <c r="H691" s="2" t="s">
        <v>233</v>
      </c>
      <c r="I691" s="33" t="s">
        <v>238</v>
      </c>
      <c r="J691" s="9">
        <v>0</v>
      </c>
      <c r="K691" s="4">
        <v>3</v>
      </c>
      <c r="L691" s="9">
        <v>0</v>
      </c>
      <c r="M691" s="9">
        <v>0</v>
      </c>
      <c r="N691" s="9">
        <v>0</v>
      </c>
      <c r="O691" s="17">
        <v>0</v>
      </c>
      <c r="P691" s="9">
        <v>0</v>
      </c>
      <c r="Q691" s="9">
        <v>0</v>
      </c>
      <c r="S691">
        <f t="shared" si="111"/>
        <v>3</v>
      </c>
      <c r="T691">
        <f t="shared" si="112"/>
        <v>1</v>
      </c>
      <c r="U691">
        <f t="shared" si="113"/>
        <v>0</v>
      </c>
      <c r="W691">
        <f t="shared" si="110"/>
        <v>1</v>
      </c>
    </row>
    <row r="692" spans="1:23" ht="16" hidden="1" x14ac:dyDescent="0.2">
      <c r="A692" t="s">
        <v>320</v>
      </c>
      <c r="B692" s="18">
        <v>6</v>
      </c>
      <c r="C692" s="159" t="str">
        <f t="shared" si="114"/>
        <v>HV1.6</v>
      </c>
      <c r="D692" s="160">
        <v>1</v>
      </c>
      <c r="E692" s="33"/>
      <c r="F692" s="2" t="s">
        <v>131</v>
      </c>
      <c r="G692" s="2">
        <f>INDEX([1]CAPS!$A:$A,MATCH(F:F,[1]CAPS!$H:$H,0))</f>
        <v>2557</v>
      </c>
      <c r="H692" s="2" t="s">
        <v>233</v>
      </c>
      <c r="I692" s="33" t="s">
        <v>240</v>
      </c>
      <c r="J692" s="9">
        <v>0</v>
      </c>
      <c r="K692" s="4">
        <v>6</v>
      </c>
      <c r="L692" s="9">
        <v>0</v>
      </c>
      <c r="M692" s="9" t="s">
        <v>276</v>
      </c>
      <c r="N692" s="9">
        <v>0</v>
      </c>
      <c r="O692" s="17">
        <v>0</v>
      </c>
      <c r="P692" s="9">
        <v>0</v>
      </c>
      <c r="Q692" s="9">
        <v>0</v>
      </c>
      <c r="S692">
        <f t="shared" si="111"/>
        <v>6</v>
      </c>
      <c r="T692" t="e">
        <f t="shared" si="112"/>
        <v>#VALUE!</v>
      </c>
      <c r="U692" t="e">
        <f t="shared" si="113"/>
        <v>#VALUE!</v>
      </c>
      <c r="W692">
        <f t="shared" si="110"/>
        <v>1</v>
      </c>
    </row>
    <row r="693" spans="1:23" ht="32" hidden="1" x14ac:dyDescent="0.2">
      <c r="A693" t="s">
        <v>320</v>
      </c>
      <c r="B693" s="18">
        <v>6</v>
      </c>
      <c r="C693" s="159" t="str">
        <f t="shared" si="114"/>
        <v>HV1.6</v>
      </c>
      <c r="D693" s="160">
        <v>1</v>
      </c>
      <c r="E693" s="33"/>
      <c r="F693" s="2" t="s">
        <v>229</v>
      </c>
      <c r="G693" s="2">
        <f>INDEX([1]CAPS!$A:$A,MATCH(F:F,[1]CAPS!$H:$H,0))</f>
        <v>3997</v>
      </c>
      <c r="H693" s="2" t="s">
        <v>236</v>
      </c>
      <c r="I693" s="33" t="s">
        <v>239</v>
      </c>
      <c r="J693" s="9">
        <v>0</v>
      </c>
      <c r="K693" s="4">
        <v>3</v>
      </c>
      <c r="L693" s="9">
        <v>0</v>
      </c>
      <c r="M693" s="9">
        <v>0</v>
      </c>
      <c r="N693" s="9">
        <v>0</v>
      </c>
      <c r="O693" s="17">
        <v>0</v>
      </c>
      <c r="P693" s="9">
        <v>0</v>
      </c>
      <c r="Q693" s="9">
        <v>0</v>
      </c>
      <c r="S693">
        <f t="shared" si="111"/>
        <v>3</v>
      </c>
      <c r="T693">
        <f t="shared" si="112"/>
        <v>1</v>
      </c>
      <c r="U693">
        <f t="shared" si="113"/>
        <v>0</v>
      </c>
      <c r="W693">
        <f t="shared" si="110"/>
        <v>1</v>
      </c>
    </row>
    <row r="694" spans="1:23" ht="16" hidden="1" x14ac:dyDescent="0.2">
      <c r="A694" t="s">
        <v>320</v>
      </c>
      <c r="B694" s="18">
        <v>6</v>
      </c>
      <c r="C694" s="159" t="str">
        <f t="shared" si="114"/>
        <v>HV1.6</v>
      </c>
      <c r="D694" s="160">
        <v>1</v>
      </c>
      <c r="E694" s="33"/>
      <c r="F694" s="2" t="s">
        <v>129</v>
      </c>
      <c r="G694" s="2">
        <f>INDEX([1]CAPS!$A:$A,MATCH(F:F,[1]CAPS!$H:$H,0))</f>
        <v>5532</v>
      </c>
      <c r="H694" s="2" t="s">
        <v>233</v>
      </c>
      <c r="I694" s="33" t="s">
        <v>238</v>
      </c>
      <c r="J694" s="9">
        <v>0</v>
      </c>
      <c r="K694" s="4">
        <v>4</v>
      </c>
      <c r="L694" s="9">
        <v>0</v>
      </c>
      <c r="M694" s="9" t="s">
        <v>276</v>
      </c>
      <c r="N694" s="9">
        <v>0</v>
      </c>
      <c r="O694" s="17" t="s">
        <v>276</v>
      </c>
      <c r="P694" s="17" t="s">
        <v>276</v>
      </c>
      <c r="Q694" s="17" t="s">
        <v>276</v>
      </c>
      <c r="S694">
        <f>SUM(J694:K694)</f>
        <v>4</v>
      </c>
      <c r="T694" t="e">
        <f t="shared" si="112"/>
        <v>#VALUE!</v>
      </c>
      <c r="U694" t="e">
        <f t="shared" si="113"/>
        <v>#VALUE!</v>
      </c>
      <c r="W694">
        <f t="shared" si="110"/>
        <v>1</v>
      </c>
    </row>
    <row r="695" spans="1:23" ht="32" hidden="1" x14ac:dyDescent="0.2">
      <c r="A695" t="s">
        <v>320</v>
      </c>
      <c r="B695" s="18">
        <v>6</v>
      </c>
      <c r="C695" s="159" t="str">
        <f t="shared" si="114"/>
        <v>HV1.6</v>
      </c>
      <c r="D695" s="160">
        <v>1</v>
      </c>
      <c r="E695" s="33"/>
      <c r="F695" s="2" t="s">
        <v>318</v>
      </c>
      <c r="G695" s="2">
        <f>INDEX([1]CAPS!$A:$A,MATCH(F:F,[1]CAPS!$H:$H,0))</f>
        <v>5255</v>
      </c>
      <c r="H695" s="2" t="s">
        <v>235</v>
      </c>
      <c r="I695" s="33" t="s">
        <v>239</v>
      </c>
      <c r="J695" s="9">
        <v>0</v>
      </c>
      <c r="K695" s="4">
        <v>0</v>
      </c>
      <c r="L695" s="9">
        <v>0</v>
      </c>
      <c r="M695" s="9">
        <v>0</v>
      </c>
      <c r="N695" s="9">
        <v>0</v>
      </c>
      <c r="O695" s="17">
        <v>1</v>
      </c>
      <c r="P695" s="9">
        <v>0</v>
      </c>
      <c r="Q695" s="9">
        <v>0</v>
      </c>
      <c r="S695">
        <f t="shared" si="111"/>
        <v>1</v>
      </c>
      <c r="T695" t="e">
        <f t="shared" si="112"/>
        <v>#DIV/0!</v>
      </c>
      <c r="U695" t="e">
        <f t="shared" si="113"/>
        <v>#DIV/0!</v>
      </c>
      <c r="W695">
        <f t="shared" si="110"/>
        <v>1</v>
      </c>
    </row>
    <row r="696" spans="1:23" ht="32" hidden="1" x14ac:dyDescent="0.2">
      <c r="A696" t="s">
        <v>320</v>
      </c>
      <c r="B696" s="18">
        <v>7</v>
      </c>
      <c r="C696" s="159" t="str">
        <f t="shared" si="114"/>
        <v>HV1.7</v>
      </c>
      <c r="D696" s="160">
        <v>1</v>
      </c>
      <c r="E696" s="33"/>
      <c r="F696" s="2" t="s">
        <v>229</v>
      </c>
      <c r="G696" s="2">
        <f>INDEX([1]CAPS!$A:$A,MATCH(F:F,[1]CAPS!$H:$H,0))</f>
        <v>3997</v>
      </c>
      <c r="H696" s="2" t="s">
        <v>236</v>
      </c>
      <c r="I696" s="33" t="s">
        <v>239</v>
      </c>
      <c r="J696" s="9">
        <v>0</v>
      </c>
      <c r="K696" s="4">
        <v>2</v>
      </c>
      <c r="L696" s="9">
        <v>0</v>
      </c>
      <c r="M696" s="9">
        <v>0</v>
      </c>
      <c r="N696" s="9">
        <v>0</v>
      </c>
      <c r="O696" s="17">
        <v>0</v>
      </c>
      <c r="P696" s="9">
        <v>0</v>
      </c>
      <c r="Q696" s="9">
        <v>0</v>
      </c>
      <c r="S696">
        <f t="shared" si="111"/>
        <v>2</v>
      </c>
      <c r="T696">
        <f t="shared" si="112"/>
        <v>1</v>
      </c>
      <c r="U696">
        <f t="shared" si="113"/>
        <v>0</v>
      </c>
      <c r="W696">
        <f t="shared" si="110"/>
        <v>1</v>
      </c>
    </row>
    <row r="697" spans="1:23" ht="16" hidden="1" x14ac:dyDescent="0.2">
      <c r="A697" t="s">
        <v>320</v>
      </c>
      <c r="B697" s="18">
        <v>7</v>
      </c>
      <c r="C697" s="159" t="str">
        <f t="shared" si="114"/>
        <v>HV1.7</v>
      </c>
      <c r="D697" s="160">
        <v>1</v>
      </c>
      <c r="E697" s="33"/>
      <c r="F697" s="2" t="s">
        <v>185</v>
      </c>
      <c r="G697" s="2">
        <f>INDEX([1]CAPS!$A:$A,MATCH(F:F,[1]CAPS!$H:$H,0))</f>
        <v>2516</v>
      </c>
      <c r="H697" s="2" t="s">
        <v>234</v>
      </c>
      <c r="I697" s="33" t="s">
        <v>238</v>
      </c>
      <c r="J697" s="9">
        <v>0</v>
      </c>
      <c r="K697" s="4">
        <v>2</v>
      </c>
      <c r="L697" s="9">
        <v>0</v>
      </c>
      <c r="M697" s="9" t="s">
        <v>276</v>
      </c>
      <c r="N697" s="9">
        <v>0</v>
      </c>
      <c r="O697" s="17" t="s">
        <v>276</v>
      </c>
      <c r="P697" s="17" t="s">
        <v>276</v>
      </c>
      <c r="Q697" s="17" t="s">
        <v>276</v>
      </c>
      <c r="S697">
        <f>SUM(J697:K697)</f>
        <v>2</v>
      </c>
      <c r="T697" t="e">
        <f t="shared" si="112"/>
        <v>#VALUE!</v>
      </c>
      <c r="U697" t="e">
        <f t="shared" si="113"/>
        <v>#VALUE!</v>
      </c>
      <c r="W697">
        <f t="shared" si="110"/>
        <v>1</v>
      </c>
    </row>
    <row r="698" spans="1:23" ht="16" hidden="1" x14ac:dyDescent="0.2">
      <c r="A698" t="s">
        <v>320</v>
      </c>
      <c r="B698" s="18">
        <v>7</v>
      </c>
      <c r="C698" s="159" t="str">
        <f t="shared" si="114"/>
        <v>HV1.7</v>
      </c>
      <c r="D698" s="160">
        <v>1</v>
      </c>
      <c r="E698" s="33"/>
      <c r="F698" s="2" t="s">
        <v>131</v>
      </c>
      <c r="G698" s="2">
        <f>INDEX([1]CAPS!$A:$A,MATCH(F:F,[1]CAPS!$H:$H,0))</f>
        <v>2557</v>
      </c>
      <c r="H698" s="2" t="s">
        <v>233</v>
      </c>
      <c r="I698" s="33" t="s">
        <v>240</v>
      </c>
      <c r="J698" s="9">
        <v>0</v>
      </c>
      <c r="K698" s="4">
        <v>2</v>
      </c>
      <c r="L698" s="9">
        <v>0</v>
      </c>
      <c r="M698" s="9" t="s">
        <v>276</v>
      </c>
      <c r="N698" s="9">
        <v>0</v>
      </c>
      <c r="O698" s="17">
        <v>0</v>
      </c>
      <c r="P698" s="9">
        <v>0</v>
      </c>
      <c r="Q698" s="9">
        <v>0</v>
      </c>
      <c r="S698">
        <f t="shared" si="111"/>
        <v>2</v>
      </c>
      <c r="T698" t="e">
        <f t="shared" si="112"/>
        <v>#VALUE!</v>
      </c>
      <c r="U698" t="e">
        <f t="shared" si="113"/>
        <v>#VALUE!</v>
      </c>
      <c r="W698">
        <f t="shared" si="110"/>
        <v>1</v>
      </c>
    </row>
    <row r="699" spans="1:23" ht="32" hidden="1" x14ac:dyDescent="0.2">
      <c r="A699" t="s">
        <v>320</v>
      </c>
      <c r="B699" s="18">
        <v>7</v>
      </c>
      <c r="C699" s="159" t="str">
        <f t="shared" si="114"/>
        <v>HV1.7</v>
      </c>
      <c r="D699" s="160">
        <v>1</v>
      </c>
      <c r="E699" s="33"/>
      <c r="F699" s="2" t="s">
        <v>128</v>
      </c>
      <c r="G699" s="2">
        <f>INDEX([1]CAPS!$A:$A,MATCH(F:F,[1]CAPS!$H:$H,0))</f>
        <v>3243</v>
      </c>
      <c r="H699" s="2" t="s">
        <v>237</v>
      </c>
      <c r="I699" s="33" t="s">
        <v>239</v>
      </c>
      <c r="J699" s="9">
        <v>0</v>
      </c>
      <c r="K699" s="4">
        <v>0</v>
      </c>
      <c r="L699" s="9">
        <v>0</v>
      </c>
      <c r="M699" s="9" t="s">
        <v>276</v>
      </c>
      <c r="N699" s="9">
        <v>0</v>
      </c>
      <c r="O699" s="17">
        <v>8</v>
      </c>
      <c r="P699" s="9">
        <v>0</v>
      </c>
      <c r="Q699" s="9">
        <v>0</v>
      </c>
      <c r="S699">
        <f t="shared" si="111"/>
        <v>8</v>
      </c>
      <c r="T699" t="e">
        <f t="shared" si="112"/>
        <v>#VALUE!</v>
      </c>
      <c r="U699" t="e">
        <f t="shared" si="113"/>
        <v>#VALUE!</v>
      </c>
      <c r="W699">
        <f t="shared" si="110"/>
        <v>1</v>
      </c>
    </row>
    <row r="700" spans="1:23" ht="16" hidden="1" x14ac:dyDescent="0.2">
      <c r="A700" t="s">
        <v>320</v>
      </c>
      <c r="B700" s="18">
        <v>7</v>
      </c>
      <c r="C700" s="159" t="str">
        <f t="shared" si="114"/>
        <v>HV1.7</v>
      </c>
      <c r="D700" s="160">
        <v>1</v>
      </c>
      <c r="E700" s="33"/>
      <c r="F700" s="2" t="s">
        <v>129</v>
      </c>
      <c r="G700" s="2">
        <f>INDEX([1]CAPS!$A:$A,MATCH(F:F,[1]CAPS!$H:$H,0))</f>
        <v>5532</v>
      </c>
      <c r="H700" s="2" t="s">
        <v>233</v>
      </c>
      <c r="I700" s="33" t="s">
        <v>238</v>
      </c>
      <c r="J700" s="9">
        <v>0</v>
      </c>
      <c r="K700" s="4">
        <v>2</v>
      </c>
      <c r="L700" s="9">
        <v>0</v>
      </c>
      <c r="M700" s="9" t="s">
        <v>276</v>
      </c>
      <c r="N700" s="9">
        <v>0</v>
      </c>
      <c r="O700" s="17" t="s">
        <v>276</v>
      </c>
      <c r="P700" s="17" t="s">
        <v>276</v>
      </c>
      <c r="Q700" s="17" t="s">
        <v>276</v>
      </c>
      <c r="S700">
        <f>SUM(J700:K700)</f>
        <v>2</v>
      </c>
      <c r="T700" t="e">
        <f t="shared" si="112"/>
        <v>#VALUE!</v>
      </c>
      <c r="U700" t="e">
        <f t="shared" si="113"/>
        <v>#VALUE!</v>
      </c>
      <c r="W700">
        <f t="shared" si="110"/>
        <v>1</v>
      </c>
    </row>
    <row r="701" spans="1:23" ht="32" hidden="1" x14ac:dyDescent="0.2">
      <c r="A701" t="s">
        <v>320</v>
      </c>
      <c r="B701" s="18">
        <v>7</v>
      </c>
      <c r="C701" s="159" t="str">
        <f t="shared" si="114"/>
        <v>HV1.7</v>
      </c>
      <c r="D701" s="160">
        <v>1</v>
      </c>
      <c r="E701" s="33"/>
      <c r="F701" s="2" t="s">
        <v>161</v>
      </c>
      <c r="G701" s="2">
        <f>INDEX([1]CAPS!$A:$A,MATCH(F:F,[1]CAPS!$H:$H,0))</f>
        <v>2603</v>
      </c>
      <c r="H701" s="112" t="s">
        <v>235</v>
      </c>
      <c r="I701" s="33" t="s">
        <v>239</v>
      </c>
      <c r="J701" s="9">
        <v>0</v>
      </c>
      <c r="K701" s="4">
        <v>0</v>
      </c>
      <c r="L701" s="9">
        <v>0</v>
      </c>
      <c r="M701" s="9">
        <v>4</v>
      </c>
      <c r="N701" s="9">
        <v>0</v>
      </c>
      <c r="O701" s="17">
        <v>0</v>
      </c>
      <c r="P701" s="9">
        <v>0</v>
      </c>
      <c r="Q701" s="9">
        <v>0</v>
      </c>
      <c r="S701">
        <f t="shared" si="111"/>
        <v>0</v>
      </c>
      <c r="T701">
        <f t="shared" si="112"/>
        <v>0</v>
      </c>
      <c r="U701">
        <f t="shared" si="113"/>
        <v>0</v>
      </c>
      <c r="W701" t="str">
        <f t="shared" si="110"/>
        <v/>
      </c>
    </row>
    <row r="702" spans="1:23" ht="32" hidden="1" x14ac:dyDescent="0.2">
      <c r="A702" t="s">
        <v>320</v>
      </c>
      <c r="B702" s="18">
        <v>7</v>
      </c>
      <c r="C702" s="159" t="str">
        <f t="shared" si="114"/>
        <v>HV1.7</v>
      </c>
      <c r="D702" s="160">
        <v>1</v>
      </c>
      <c r="E702" s="33"/>
      <c r="F702" s="2" t="s">
        <v>232</v>
      </c>
      <c r="G702" s="2">
        <f>INDEX([1]CAPS!$A:$A,MATCH(F:F,[1]CAPS!$H:$H,0))</f>
        <v>8875</v>
      </c>
      <c r="H702" s="112" t="s">
        <v>236</v>
      </c>
      <c r="I702" s="33" t="s">
        <v>239</v>
      </c>
      <c r="J702" s="9">
        <v>0</v>
      </c>
      <c r="K702" s="4">
        <v>0</v>
      </c>
      <c r="L702" s="9">
        <v>0</v>
      </c>
      <c r="M702" s="9">
        <v>1</v>
      </c>
      <c r="N702" s="9">
        <v>0</v>
      </c>
      <c r="O702" s="17">
        <v>0</v>
      </c>
      <c r="P702" s="9">
        <v>0</v>
      </c>
      <c r="Q702" s="9">
        <v>0</v>
      </c>
      <c r="S702">
        <f t="shared" si="111"/>
        <v>0</v>
      </c>
      <c r="T702">
        <f t="shared" si="112"/>
        <v>0</v>
      </c>
      <c r="U702">
        <f t="shared" si="113"/>
        <v>0</v>
      </c>
      <c r="W702" t="str">
        <f t="shared" si="110"/>
        <v/>
      </c>
    </row>
    <row r="703" spans="1:23" ht="32" hidden="1" x14ac:dyDescent="0.2">
      <c r="A703" t="s">
        <v>320</v>
      </c>
      <c r="B703" s="18">
        <v>8</v>
      </c>
      <c r="C703" s="159" t="str">
        <f t="shared" si="114"/>
        <v>HV1.8</v>
      </c>
      <c r="D703" s="160">
        <v>1</v>
      </c>
      <c r="E703" s="33"/>
      <c r="F703" s="2" t="s">
        <v>141</v>
      </c>
      <c r="G703" s="2">
        <f>INDEX([1]CAPS!$A:$A,MATCH(F:F,[1]CAPS!$H:$H,0))</f>
        <v>2445</v>
      </c>
      <c r="H703" s="2" t="s">
        <v>234</v>
      </c>
      <c r="I703" s="33" t="s">
        <v>238</v>
      </c>
      <c r="J703" s="9">
        <v>0</v>
      </c>
      <c r="K703" s="4">
        <v>2</v>
      </c>
      <c r="L703" s="9">
        <v>0</v>
      </c>
      <c r="M703" s="9">
        <v>0</v>
      </c>
      <c r="N703" s="9">
        <v>0</v>
      </c>
      <c r="O703" s="17">
        <v>0</v>
      </c>
      <c r="P703" s="9">
        <v>0</v>
      </c>
      <c r="Q703" s="9">
        <v>0</v>
      </c>
      <c r="S703">
        <f t="shared" si="111"/>
        <v>2</v>
      </c>
      <c r="T703">
        <f t="shared" si="112"/>
        <v>1</v>
      </c>
      <c r="U703">
        <f t="shared" si="113"/>
        <v>0</v>
      </c>
      <c r="W703">
        <f t="shared" si="110"/>
        <v>1</v>
      </c>
    </row>
    <row r="704" spans="1:23" ht="16" hidden="1" x14ac:dyDescent="0.2">
      <c r="A704" t="s">
        <v>320</v>
      </c>
      <c r="B704" s="18">
        <v>8</v>
      </c>
      <c r="C704" s="159" t="str">
        <f t="shared" si="114"/>
        <v>HV1.8</v>
      </c>
      <c r="D704" s="160">
        <v>1</v>
      </c>
      <c r="E704" s="33"/>
      <c r="F704" s="2" t="s">
        <v>185</v>
      </c>
      <c r="G704" s="2">
        <f>INDEX([1]CAPS!$A:$A,MATCH(F:F,[1]CAPS!$H:$H,0))</f>
        <v>2516</v>
      </c>
      <c r="H704" s="2" t="s">
        <v>234</v>
      </c>
      <c r="I704" s="33" t="s">
        <v>238</v>
      </c>
      <c r="J704" s="9">
        <v>0</v>
      </c>
      <c r="K704" s="4">
        <v>2</v>
      </c>
      <c r="L704" s="9">
        <v>0</v>
      </c>
      <c r="M704" s="9" t="s">
        <v>276</v>
      </c>
      <c r="N704" s="9">
        <v>0</v>
      </c>
      <c r="O704" s="17" t="s">
        <v>276</v>
      </c>
      <c r="P704" s="17" t="s">
        <v>276</v>
      </c>
      <c r="Q704" s="17" t="s">
        <v>276</v>
      </c>
      <c r="S704">
        <f>SUM(J704:K704)</f>
        <v>2</v>
      </c>
      <c r="T704" t="e">
        <f t="shared" si="112"/>
        <v>#VALUE!</v>
      </c>
      <c r="U704" t="e">
        <f t="shared" si="113"/>
        <v>#VALUE!</v>
      </c>
      <c r="W704">
        <f t="shared" si="110"/>
        <v>1</v>
      </c>
    </row>
    <row r="705" spans="1:23" ht="32" hidden="1" x14ac:dyDescent="0.2">
      <c r="A705" t="s">
        <v>320</v>
      </c>
      <c r="B705" s="18">
        <v>8</v>
      </c>
      <c r="C705" s="159" t="str">
        <f t="shared" si="114"/>
        <v>HV1.8</v>
      </c>
      <c r="D705" s="160">
        <v>1</v>
      </c>
      <c r="E705" s="33"/>
      <c r="F705" s="2" t="s">
        <v>128</v>
      </c>
      <c r="G705" s="2">
        <f>INDEX([1]CAPS!$A:$A,MATCH(F:F,[1]CAPS!$H:$H,0))</f>
        <v>3243</v>
      </c>
      <c r="H705" s="2" t="s">
        <v>237</v>
      </c>
      <c r="I705" s="33" t="s">
        <v>239</v>
      </c>
      <c r="J705" s="9">
        <v>0</v>
      </c>
      <c r="K705" s="4">
        <v>0</v>
      </c>
      <c r="L705" s="9">
        <v>0</v>
      </c>
      <c r="M705" s="9" t="s">
        <v>276</v>
      </c>
      <c r="N705" s="9">
        <v>0</v>
      </c>
      <c r="O705" s="17">
        <v>4</v>
      </c>
      <c r="P705" s="9">
        <v>0</v>
      </c>
      <c r="Q705" s="9">
        <v>0</v>
      </c>
      <c r="S705">
        <f t="shared" si="111"/>
        <v>4</v>
      </c>
      <c r="T705" t="e">
        <f t="shared" si="112"/>
        <v>#VALUE!</v>
      </c>
      <c r="U705" t="e">
        <f t="shared" si="113"/>
        <v>#VALUE!</v>
      </c>
      <c r="W705">
        <f t="shared" si="110"/>
        <v>1</v>
      </c>
    </row>
    <row r="706" spans="1:23" ht="32" hidden="1" x14ac:dyDescent="0.2">
      <c r="A706" t="s">
        <v>320</v>
      </c>
      <c r="B706" s="18">
        <v>8</v>
      </c>
      <c r="C706" s="159" t="str">
        <f t="shared" si="114"/>
        <v>HV1.8</v>
      </c>
      <c r="D706" s="160">
        <v>1</v>
      </c>
      <c r="E706" s="33"/>
      <c r="F706" s="2" t="s">
        <v>229</v>
      </c>
      <c r="G706" s="2">
        <f>INDEX([1]CAPS!$A:$A,MATCH(F:F,[1]CAPS!$H:$H,0))</f>
        <v>3997</v>
      </c>
      <c r="H706" s="2" t="s">
        <v>236</v>
      </c>
      <c r="I706" s="33" t="s">
        <v>239</v>
      </c>
      <c r="J706" s="9">
        <v>0</v>
      </c>
      <c r="K706" s="4">
        <v>1</v>
      </c>
      <c r="L706" s="9">
        <v>0</v>
      </c>
      <c r="M706" s="9">
        <v>0</v>
      </c>
      <c r="N706" s="9">
        <v>0</v>
      </c>
      <c r="O706" s="17">
        <v>0</v>
      </c>
      <c r="P706" s="9">
        <v>0</v>
      </c>
      <c r="Q706" s="9">
        <v>0</v>
      </c>
      <c r="S706">
        <f t="shared" si="111"/>
        <v>1</v>
      </c>
      <c r="T706">
        <f t="shared" si="112"/>
        <v>1</v>
      </c>
      <c r="U706">
        <f t="shared" si="113"/>
        <v>0</v>
      </c>
      <c r="W706">
        <f t="shared" si="110"/>
        <v>1</v>
      </c>
    </row>
    <row r="707" spans="1:23" ht="16" hidden="1" x14ac:dyDescent="0.2">
      <c r="A707" t="s">
        <v>320</v>
      </c>
      <c r="B707" s="18">
        <v>8</v>
      </c>
      <c r="C707" s="159" t="str">
        <f t="shared" si="114"/>
        <v>HV1.8</v>
      </c>
      <c r="D707" s="160">
        <v>1</v>
      </c>
      <c r="E707" s="33"/>
      <c r="F707" s="2" t="s">
        <v>127</v>
      </c>
      <c r="G707" s="2">
        <f>INDEX([1]CAPS!$A:$A,MATCH(F:F,[1]CAPS!$H:$H,0))</f>
        <v>10605</v>
      </c>
      <c r="H707" s="2" t="s">
        <v>233</v>
      </c>
      <c r="I707" s="33" t="s">
        <v>238</v>
      </c>
      <c r="J707" s="9">
        <v>0</v>
      </c>
      <c r="K707" s="4">
        <v>1</v>
      </c>
      <c r="L707" s="9">
        <v>0</v>
      </c>
      <c r="M707" s="9" t="s">
        <v>276</v>
      </c>
      <c r="N707" s="9">
        <v>0</v>
      </c>
      <c r="O707" s="17" t="s">
        <v>276</v>
      </c>
      <c r="P707" s="17" t="s">
        <v>276</v>
      </c>
      <c r="Q707" s="17" t="s">
        <v>276</v>
      </c>
      <c r="S707">
        <f>SUM(J707:K707)</f>
        <v>1</v>
      </c>
      <c r="T707" t="e">
        <f t="shared" si="112"/>
        <v>#VALUE!</v>
      </c>
      <c r="U707" t="e">
        <f t="shared" si="113"/>
        <v>#VALUE!</v>
      </c>
      <c r="W707">
        <f t="shared" ref="W707:W770" si="116">IF(S707&gt;0,1,"")</f>
        <v>1</v>
      </c>
    </row>
    <row r="708" spans="1:23" ht="32" hidden="1" x14ac:dyDescent="0.2">
      <c r="A708" t="s">
        <v>320</v>
      </c>
      <c r="B708" s="18">
        <v>9</v>
      </c>
      <c r="C708" s="159" t="str">
        <f t="shared" si="114"/>
        <v>HV1.9</v>
      </c>
      <c r="D708" s="160">
        <v>1</v>
      </c>
      <c r="E708" s="33"/>
      <c r="F708" s="2" t="s">
        <v>135</v>
      </c>
      <c r="G708" s="2">
        <f>INDEX([1]CAPS!$A:$A,MATCH(F:F,[1]CAPS!$H:$H,0))</f>
        <v>7766</v>
      </c>
      <c r="H708" s="2" t="s">
        <v>236</v>
      </c>
      <c r="I708" s="33" t="s">
        <v>242</v>
      </c>
      <c r="J708" s="9">
        <v>0</v>
      </c>
      <c r="K708" s="4">
        <v>4</v>
      </c>
      <c r="L708" s="9">
        <v>0</v>
      </c>
      <c r="M708" s="9">
        <v>0</v>
      </c>
      <c r="N708" s="9">
        <v>0</v>
      </c>
      <c r="O708" s="17">
        <v>0</v>
      </c>
      <c r="P708" s="9">
        <v>0</v>
      </c>
      <c r="Q708" s="9">
        <v>0</v>
      </c>
      <c r="S708">
        <f t="shared" ref="S708:S771" si="117">SUM(J708:K708)+O708</f>
        <v>4</v>
      </c>
      <c r="T708">
        <f t="shared" ref="T708:T771" si="118">(K708+L708)/(K708++L708+M708)</f>
        <v>1</v>
      </c>
      <c r="U708">
        <f t="shared" ref="U708:U771" si="119">(O708+P708)/(K708+L708+M708)</f>
        <v>0</v>
      </c>
      <c r="W708">
        <f t="shared" si="116"/>
        <v>1</v>
      </c>
    </row>
    <row r="709" spans="1:23" ht="32" hidden="1" x14ac:dyDescent="0.2">
      <c r="A709" t="s">
        <v>320</v>
      </c>
      <c r="B709" s="18">
        <v>9</v>
      </c>
      <c r="C709" s="159" t="str">
        <f t="shared" si="114"/>
        <v>HV1.9</v>
      </c>
      <c r="D709" s="160">
        <v>1</v>
      </c>
      <c r="E709" s="33"/>
      <c r="F709" s="2" t="s">
        <v>141</v>
      </c>
      <c r="G709" s="2">
        <f>INDEX([1]CAPS!$A:$A,MATCH(F:F,[1]CAPS!$H:$H,0))</f>
        <v>2445</v>
      </c>
      <c r="H709" s="2" t="s">
        <v>234</v>
      </c>
      <c r="I709" s="33" t="s">
        <v>238</v>
      </c>
      <c r="J709" s="9">
        <v>0</v>
      </c>
      <c r="K709" s="4">
        <v>4</v>
      </c>
      <c r="L709" s="9">
        <v>0</v>
      </c>
      <c r="M709" s="9">
        <v>0</v>
      </c>
      <c r="N709" s="9">
        <v>0</v>
      </c>
      <c r="O709" s="17">
        <v>0</v>
      </c>
      <c r="P709" s="9">
        <v>0</v>
      </c>
      <c r="Q709" s="9">
        <v>0</v>
      </c>
      <c r="S709">
        <f t="shared" si="117"/>
        <v>4</v>
      </c>
      <c r="T709">
        <f t="shared" si="118"/>
        <v>1</v>
      </c>
      <c r="U709">
        <f t="shared" si="119"/>
        <v>0</v>
      </c>
      <c r="W709">
        <f t="shared" si="116"/>
        <v>1</v>
      </c>
    </row>
    <row r="710" spans="1:23" ht="16" hidden="1" x14ac:dyDescent="0.2">
      <c r="A710" t="s">
        <v>320</v>
      </c>
      <c r="B710" s="18">
        <v>9</v>
      </c>
      <c r="C710" s="159" t="str">
        <f t="shared" si="114"/>
        <v>HV1.9</v>
      </c>
      <c r="D710" s="160">
        <v>1</v>
      </c>
      <c r="E710" s="33"/>
      <c r="F710" s="2" t="s">
        <v>139</v>
      </c>
      <c r="G710" s="2">
        <f>INDEX([1]CAPS!$A:$A,MATCH(F:F,[1]CAPS!$H:$H,0))</f>
        <v>6325</v>
      </c>
      <c r="H710" s="2" t="s">
        <v>234</v>
      </c>
      <c r="I710" s="33" t="s">
        <v>238</v>
      </c>
      <c r="J710" s="9">
        <v>0</v>
      </c>
      <c r="K710" s="4">
        <v>2</v>
      </c>
      <c r="L710" s="9">
        <v>0</v>
      </c>
      <c r="M710" s="9">
        <v>0</v>
      </c>
      <c r="N710" s="9">
        <v>0</v>
      </c>
      <c r="O710" s="17">
        <v>0</v>
      </c>
      <c r="P710" s="9">
        <v>0</v>
      </c>
      <c r="Q710" s="9">
        <v>0</v>
      </c>
      <c r="S710">
        <f t="shared" si="117"/>
        <v>2</v>
      </c>
      <c r="T710">
        <f t="shared" si="118"/>
        <v>1</v>
      </c>
      <c r="U710">
        <f t="shared" si="119"/>
        <v>0</v>
      </c>
      <c r="W710">
        <f t="shared" si="116"/>
        <v>1</v>
      </c>
    </row>
    <row r="711" spans="1:23" ht="16" hidden="1" x14ac:dyDescent="0.2">
      <c r="A711" t="s">
        <v>320</v>
      </c>
      <c r="B711" s="18">
        <v>9</v>
      </c>
      <c r="C711" s="159" t="str">
        <f t="shared" si="114"/>
        <v>HV1.9</v>
      </c>
      <c r="D711" s="160">
        <v>1</v>
      </c>
      <c r="E711" s="33"/>
      <c r="F711" s="2" t="s">
        <v>131</v>
      </c>
      <c r="G711" s="2">
        <f>INDEX([1]CAPS!$A:$A,MATCH(F:F,[1]CAPS!$H:$H,0))</f>
        <v>2557</v>
      </c>
      <c r="H711" s="2" t="s">
        <v>233</v>
      </c>
      <c r="I711" s="33" t="s">
        <v>240</v>
      </c>
      <c r="J711" s="9">
        <v>0</v>
      </c>
      <c r="K711" s="4">
        <v>12</v>
      </c>
      <c r="L711" s="9">
        <v>0</v>
      </c>
      <c r="M711" s="9" t="s">
        <v>276</v>
      </c>
      <c r="N711" s="9">
        <v>0</v>
      </c>
      <c r="O711" s="17">
        <v>0</v>
      </c>
      <c r="P711" s="9">
        <v>0</v>
      </c>
      <c r="Q711" s="9">
        <v>0</v>
      </c>
      <c r="S711">
        <f t="shared" si="117"/>
        <v>12</v>
      </c>
      <c r="T711" t="e">
        <f t="shared" si="118"/>
        <v>#VALUE!</v>
      </c>
      <c r="U711" t="e">
        <f t="shared" si="119"/>
        <v>#VALUE!</v>
      </c>
      <c r="W711">
        <f t="shared" si="116"/>
        <v>1</v>
      </c>
    </row>
    <row r="712" spans="1:23" ht="16" hidden="1" x14ac:dyDescent="0.2">
      <c r="A712" t="s">
        <v>320</v>
      </c>
      <c r="B712" s="18">
        <v>9</v>
      </c>
      <c r="C712" s="159" t="str">
        <f t="shared" si="114"/>
        <v>HV1.9</v>
      </c>
      <c r="D712" s="160">
        <v>1</v>
      </c>
      <c r="E712" s="33"/>
      <c r="F712" s="2" t="s">
        <v>299</v>
      </c>
      <c r="G712" s="2">
        <f>INDEX([1]CAPS!$A:$A,MATCH(F:F,[1]CAPS!$H:$H,0))</f>
        <v>3574</v>
      </c>
      <c r="H712" s="2" t="s">
        <v>270</v>
      </c>
      <c r="I712" s="33" t="s">
        <v>240</v>
      </c>
      <c r="J712" s="9">
        <v>0</v>
      </c>
      <c r="K712" s="4">
        <v>2</v>
      </c>
      <c r="L712" s="9">
        <v>0</v>
      </c>
      <c r="M712" s="9" t="s">
        <v>276</v>
      </c>
      <c r="N712" s="9">
        <v>0</v>
      </c>
      <c r="O712" s="17" t="s">
        <v>276</v>
      </c>
      <c r="P712" s="17" t="s">
        <v>276</v>
      </c>
      <c r="Q712" s="17" t="s">
        <v>276</v>
      </c>
      <c r="S712">
        <f>SUM(J712:K712)</f>
        <v>2</v>
      </c>
      <c r="T712" t="e">
        <f t="shared" si="118"/>
        <v>#VALUE!</v>
      </c>
      <c r="U712" t="e">
        <f t="shared" si="119"/>
        <v>#VALUE!</v>
      </c>
      <c r="W712">
        <f t="shared" si="116"/>
        <v>1</v>
      </c>
    </row>
    <row r="713" spans="1:23" ht="16" hidden="1" x14ac:dyDescent="0.2">
      <c r="A713" t="s">
        <v>320</v>
      </c>
      <c r="B713" s="18">
        <v>9</v>
      </c>
      <c r="C713" s="159" t="str">
        <f t="shared" si="114"/>
        <v>HV1.9</v>
      </c>
      <c r="D713" s="160">
        <v>1</v>
      </c>
      <c r="E713" s="33"/>
      <c r="F713" s="2" t="s">
        <v>230</v>
      </c>
      <c r="G713" s="2">
        <f>INDEX([1]CAPS!$A:$A,MATCH(F:F,[1]CAPS!$H:$H,0))</f>
        <v>1377</v>
      </c>
      <c r="H713" s="2" t="s">
        <v>233</v>
      </c>
      <c r="I713" s="33" t="s">
        <v>238</v>
      </c>
      <c r="J713" s="9">
        <v>0</v>
      </c>
      <c r="K713" s="4">
        <v>1</v>
      </c>
      <c r="L713" s="9">
        <v>0</v>
      </c>
      <c r="M713" s="9" t="s">
        <v>276</v>
      </c>
      <c r="N713" s="9">
        <v>0</v>
      </c>
      <c r="O713" s="17">
        <v>0</v>
      </c>
      <c r="P713" s="9">
        <v>0</v>
      </c>
      <c r="Q713" s="9">
        <v>0</v>
      </c>
      <c r="S713">
        <f t="shared" si="117"/>
        <v>1</v>
      </c>
      <c r="T713" t="e">
        <f t="shared" si="118"/>
        <v>#VALUE!</v>
      </c>
      <c r="U713" t="e">
        <f t="shared" si="119"/>
        <v>#VALUE!</v>
      </c>
      <c r="W713">
        <f t="shared" si="116"/>
        <v>1</v>
      </c>
    </row>
    <row r="714" spans="1:23" ht="32" hidden="1" x14ac:dyDescent="0.2">
      <c r="A714" t="s">
        <v>320</v>
      </c>
      <c r="B714" s="18">
        <v>9</v>
      </c>
      <c r="C714" s="159" t="str">
        <f t="shared" si="114"/>
        <v>HV1.9</v>
      </c>
      <c r="D714" s="160">
        <v>1</v>
      </c>
      <c r="E714" s="33"/>
      <c r="F714" s="2" t="s">
        <v>229</v>
      </c>
      <c r="G714" s="2">
        <f>INDEX([1]CAPS!$A:$A,MATCH(F:F,[1]CAPS!$H:$H,0))</f>
        <v>3997</v>
      </c>
      <c r="H714" s="2" t="s">
        <v>236</v>
      </c>
      <c r="I714" s="33" t="s">
        <v>239</v>
      </c>
      <c r="J714" s="9">
        <v>0</v>
      </c>
      <c r="K714" s="4">
        <v>2</v>
      </c>
      <c r="L714" s="9">
        <v>0</v>
      </c>
      <c r="M714" s="9">
        <v>0</v>
      </c>
      <c r="N714" s="9">
        <v>0</v>
      </c>
      <c r="O714" s="17">
        <v>0</v>
      </c>
      <c r="P714" s="9">
        <v>0</v>
      </c>
      <c r="Q714" s="9">
        <v>0</v>
      </c>
      <c r="S714">
        <f t="shared" si="117"/>
        <v>2</v>
      </c>
      <c r="T714">
        <f t="shared" si="118"/>
        <v>1</v>
      </c>
      <c r="U714">
        <f t="shared" si="119"/>
        <v>0</v>
      </c>
      <c r="W714">
        <f t="shared" si="116"/>
        <v>1</v>
      </c>
    </row>
    <row r="715" spans="1:23" ht="16" hidden="1" x14ac:dyDescent="0.2">
      <c r="A715" t="s">
        <v>320</v>
      </c>
      <c r="B715" s="18">
        <v>9</v>
      </c>
      <c r="C715" s="159" t="str">
        <f t="shared" si="114"/>
        <v>HV1.9</v>
      </c>
      <c r="D715" s="160">
        <v>1</v>
      </c>
      <c r="E715" s="33"/>
      <c r="F715" s="2" t="s">
        <v>129</v>
      </c>
      <c r="G715" s="2">
        <f>INDEX([1]CAPS!$A:$A,MATCH(F:F,[1]CAPS!$H:$H,0))</f>
        <v>5532</v>
      </c>
      <c r="H715" s="2" t="s">
        <v>233</v>
      </c>
      <c r="I715" s="33" t="s">
        <v>238</v>
      </c>
      <c r="J715" s="9">
        <v>0</v>
      </c>
      <c r="K715" s="4">
        <v>2</v>
      </c>
      <c r="L715" s="9">
        <v>0</v>
      </c>
      <c r="M715" s="9" t="s">
        <v>276</v>
      </c>
      <c r="N715" s="9">
        <v>0</v>
      </c>
      <c r="O715" s="17" t="s">
        <v>276</v>
      </c>
      <c r="P715" s="17" t="s">
        <v>276</v>
      </c>
      <c r="Q715" s="17" t="s">
        <v>276</v>
      </c>
      <c r="S715">
        <f t="shared" ref="S715:S718" si="120">SUM(J715:K715)</f>
        <v>2</v>
      </c>
      <c r="T715" t="e">
        <f t="shared" si="118"/>
        <v>#VALUE!</v>
      </c>
      <c r="U715" t="e">
        <f t="shared" si="119"/>
        <v>#VALUE!</v>
      </c>
      <c r="W715">
        <f t="shared" si="116"/>
        <v>1</v>
      </c>
    </row>
    <row r="716" spans="1:23" ht="16" hidden="1" x14ac:dyDescent="0.2">
      <c r="A716" t="s">
        <v>320</v>
      </c>
      <c r="B716" s="18">
        <v>9</v>
      </c>
      <c r="C716" s="159" t="str">
        <f t="shared" si="114"/>
        <v>HV1.9</v>
      </c>
      <c r="D716" s="160">
        <v>1</v>
      </c>
      <c r="E716" s="33"/>
      <c r="F716" s="2" t="s">
        <v>185</v>
      </c>
      <c r="G716" s="2">
        <f>INDEX([1]CAPS!$A:$A,MATCH(F:F,[1]CAPS!$H:$H,0))</f>
        <v>2516</v>
      </c>
      <c r="H716" s="2" t="s">
        <v>234</v>
      </c>
      <c r="I716" s="33" t="s">
        <v>238</v>
      </c>
      <c r="J716" s="9">
        <v>0</v>
      </c>
      <c r="K716" s="4">
        <v>1</v>
      </c>
      <c r="L716" s="9">
        <v>0</v>
      </c>
      <c r="M716" s="9" t="s">
        <v>276</v>
      </c>
      <c r="N716" s="9">
        <v>0</v>
      </c>
      <c r="O716" s="17" t="s">
        <v>276</v>
      </c>
      <c r="P716" s="17" t="s">
        <v>276</v>
      </c>
      <c r="Q716" s="17" t="s">
        <v>276</v>
      </c>
      <c r="S716">
        <f t="shared" si="120"/>
        <v>1</v>
      </c>
      <c r="T716" t="e">
        <f t="shared" si="118"/>
        <v>#VALUE!</v>
      </c>
      <c r="U716" t="e">
        <f t="shared" si="119"/>
        <v>#VALUE!</v>
      </c>
      <c r="W716">
        <f t="shared" si="116"/>
        <v>1</v>
      </c>
    </row>
    <row r="717" spans="1:23" ht="16" hidden="1" x14ac:dyDescent="0.2">
      <c r="A717" t="s">
        <v>320</v>
      </c>
      <c r="B717" s="18">
        <v>9</v>
      </c>
      <c r="C717" s="159" t="str">
        <f t="shared" si="114"/>
        <v>HV1.9</v>
      </c>
      <c r="D717" s="160">
        <v>1</v>
      </c>
      <c r="E717" s="33"/>
      <c r="F717" s="2" t="s">
        <v>127</v>
      </c>
      <c r="G717" s="2">
        <f>INDEX([1]CAPS!$A:$A,MATCH(F:F,[1]CAPS!$H:$H,0))</f>
        <v>10605</v>
      </c>
      <c r="H717" s="2" t="s">
        <v>233</v>
      </c>
      <c r="I717" s="33" t="s">
        <v>238</v>
      </c>
      <c r="J717" s="9">
        <v>0</v>
      </c>
      <c r="K717" s="4">
        <v>1</v>
      </c>
      <c r="L717" s="9">
        <v>0</v>
      </c>
      <c r="M717" s="9" t="s">
        <v>276</v>
      </c>
      <c r="N717" s="9">
        <v>0</v>
      </c>
      <c r="O717" s="17" t="s">
        <v>276</v>
      </c>
      <c r="P717" s="17" t="s">
        <v>276</v>
      </c>
      <c r="Q717" s="17" t="s">
        <v>276</v>
      </c>
      <c r="S717">
        <f t="shared" si="120"/>
        <v>1</v>
      </c>
      <c r="T717" t="e">
        <f t="shared" si="118"/>
        <v>#VALUE!</v>
      </c>
      <c r="U717" t="e">
        <f t="shared" si="119"/>
        <v>#VALUE!</v>
      </c>
      <c r="W717">
        <f t="shared" si="116"/>
        <v>1</v>
      </c>
    </row>
    <row r="718" spans="1:23" ht="16" hidden="1" x14ac:dyDescent="0.2">
      <c r="A718" t="s">
        <v>320</v>
      </c>
      <c r="B718" s="18">
        <v>9</v>
      </c>
      <c r="C718" s="159" t="str">
        <f t="shared" si="114"/>
        <v>HV1.9</v>
      </c>
      <c r="D718" s="160">
        <v>1</v>
      </c>
      <c r="E718" s="33"/>
      <c r="F718" s="2" t="s">
        <v>319</v>
      </c>
      <c r="G718" s="2">
        <f>INDEX([1]CAPS!$A:$A,MATCH(F:F,[1]CAPS!$H:$H,0))</f>
        <v>3567</v>
      </c>
      <c r="H718" s="308" t="s">
        <v>234</v>
      </c>
      <c r="I718" s="489" t="s">
        <v>238</v>
      </c>
      <c r="J718" s="9">
        <v>0</v>
      </c>
      <c r="K718" s="4">
        <v>3</v>
      </c>
      <c r="L718" s="9">
        <v>0</v>
      </c>
      <c r="M718" s="9" t="s">
        <v>276</v>
      </c>
      <c r="N718" s="9">
        <v>0</v>
      </c>
      <c r="O718" s="17" t="s">
        <v>276</v>
      </c>
      <c r="P718" s="17" t="s">
        <v>276</v>
      </c>
      <c r="Q718" s="17" t="s">
        <v>276</v>
      </c>
      <c r="S718">
        <f t="shared" si="120"/>
        <v>3</v>
      </c>
      <c r="T718" t="e">
        <f t="shared" si="118"/>
        <v>#VALUE!</v>
      </c>
      <c r="U718" t="e">
        <f t="shared" si="119"/>
        <v>#VALUE!</v>
      </c>
      <c r="W718">
        <f t="shared" si="116"/>
        <v>1</v>
      </c>
    </row>
    <row r="719" spans="1:23" ht="16" hidden="1" x14ac:dyDescent="0.2">
      <c r="A719" t="s">
        <v>320</v>
      </c>
      <c r="B719" s="18">
        <v>9</v>
      </c>
      <c r="C719" s="159" t="str">
        <f t="shared" si="114"/>
        <v>HV1.9</v>
      </c>
      <c r="D719" s="160">
        <v>1</v>
      </c>
      <c r="E719" s="33"/>
      <c r="F719" s="2" t="s">
        <v>275</v>
      </c>
      <c r="G719" s="2">
        <f>INDEX([1]CAPS!$A:$A,MATCH(F:F,[1]CAPS!$H:$H,0))</f>
        <v>3300</v>
      </c>
      <c r="H719" s="2" t="s">
        <v>234</v>
      </c>
      <c r="I719" s="33" t="s">
        <v>238</v>
      </c>
      <c r="J719" s="9">
        <v>0</v>
      </c>
      <c r="K719" s="4">
        <v>1</v>
      </c>
      <c r="L719" s="9">
        <v>0</v>
      </c>
      <c r="M719" s="9">
        <v>0</v>
      </c>
      <c r="N719" s="9">
        <v>0</v>
      </c>
      <c r="O719" s="17">
        <v>0</v>
      </c>
      <c r="P719" s="9">
        <v>0</v>
      </c>
      <c r="Q719" s="9">
        <v>0</v>
      </c>
      <c r="S719">
        <f t="shared" si="117"/>
        <v>1</v>
      </c>
      <c r="T719">
        <f t="shared" si="118"/>
        <v>1</v>
      </c>
      <c r="U719">
        <f t="shared" si="119"/>
        <v>0</v>
      </c>
      <c r="W719">
        <f t="shared" si="116"/>
        <v>1</v>
      </c>
    </row>
    <row r="720" spans="1:23" ht="16" hidden="1" x14ac:dyDescent="0.2">
      <c r="A720" t="s">
        <v>320</v>
      </c>
      <c r="B720" s="18">
        <v>10</v>
      </c>
      <c r="C720" s="159" t="str">
        <f t="shared" si="114"/>
        <v>HV1.10</v>
      </c>
      <c r="D720" s="160">
        <v>1</v>
      </c>
      <c r="E720" s="33"/>
      <c r="F720" s="2" t="s">
        <v>319</v>
      </c>
      <c r="G720" s="2">
        <f>INDEX([1]CAPS!$A:$A,MATCH(F:F,[1]CAPS!$H:$H,0))</f>
        <v>3567</v>
      </c>
      <c r="H720" s="308" t="s">
        <v>234</v>
      </c>
      <c r="I720" s="489" t="s">
        <v>238</v>
      </c>
      <c r="J720" s="9">
        <v>0</v>
      </c>
      <c r="K720" s="4">
        <v>5</v>
      </c>
      <c r="L720" s="9">
        <v>0</v>
      </c>
      <c r="M720" s="9" t="s">
        <v>276</v>
      </c>
      <c r="N720" s="9">
        <v>0</v>
      </c>
      <c r="O720" s="17" t="s">
        <v>276</v>
      </c>
      <c r="P720" s="17" t="s">
        <v>276</v>
      </c>
      <c r="Q720" s="17" t="s">
        <v>276</v>
      </c>
      <c r="S720">
        <f>SUM(J720:K720)</f>
        <v>5</v>
      </c>
      <c r="T720" t="e">
        <f t="shared" si="118"/>
        <v>#VALUE!</v>
      </c>
      <c r="U720" t="e">
        <f t="shared" si="119"/>
        <v>#VALUE!</v>
      </c>
      <c r="W720">
        <f t="shared" si="116"/>
        <v>1</v>
      </c>
    </row>
    <row r="721" spans="1:23" ht="16" hidden="1" x14ac:dyDescent="0.2">
      <c r="A721" t="s">
        <v>320</v>
      </c>
      <c r="B721" s="18">
        <v>10</v>
      </c>
      <c r="C721" s="159" t="str">
        <f t="shared" si="114"/>
        <v>HV1.10</v>
      </c>
      <c r="D721" s="160">
        <v>1</v>
      </c>
      <c r="E721" s="33"/>
      <c r="F721" s="2" t="s">
        <v>275</v>
      </c>
      <c r="G721" s="2">
        <f>INDEX([1]CAPS!$A:$A,MATCH(F:F,[1]CAPS!$H:$H,0))</f>
        <v>3300</v>
      </c>
      <c r="H721" s="2" t="s">
        <v>234</v>
      </c>
      <c r="I721" s="33" t="s">
        <v>238</v>
      </c>
      <c r="J721" s="9">
        <v>0</v>
      </c>
      <c r="K721" s="4">
        <v>2</v>
      </c>
      <c r="L721" s="9">
        <v>0</v>
      </c>
      <c r="M721" s="9">
        <v>0</v>
      </c>
      <c r="N721" s="9">
        <v>0</v>
      </c>
      <c r="O721" s="17">
        <v>0</v>
      </c>
      <c r="P721" s="9">
        <v>0</v>
      </c>
      <c r="Q721" s="9">
        <v>0</v>
      </c>
      <c r="S721">
        <f t="shared" si="117"/>
        <v>2</v>
      </c>
      <c r="T721">
        <f t="shared" si="118"/>
        <v>1</v>
      </c>
      <c r="U721">
        <f t="shared" si="119"/>
        <v>0</v>
      </c>
      <c r="W721">
        <f t="shared" si="116"/>
        <v>1</v>
      </c>
    </row>
    <row r="722" spans="1:23" ht="32" hidden="1" x14ac:dyDescent="0.2">
      <c r="A722" t="s">
        <v>320</v>
      </c>
      <c r="B722" s="18">
        <v>10</v>
      </c>
      <c r="C722" s="159" t="str">
        <f t="shared" si="114"/>
        <v>HV1.10</v>
      </c>
      <c r="D722" s="160">
        <v>1</v>
      </c>
      <c r="E722" s="33"/>
      <c r="F722" s="2" t="s">
        <v>141</v>
      </c>
      <c r="G722" s="2">
        <f>INDEX([1]CAPS!$A:$A,MATCH(F:F,[1]CAPS!$H:$H,0))</f>
        <v>2445</v>
      </c>
      <c r="H722" s="2" t="s">
        <v>234</v>
      </c>
      <c r="I722" s="33" t="s">
        <v>238</v>
      </c>
      <c r="J722" s="9">
        <v>0</v>
      </c>
      <c r="K722" s="4">
        <v>2</v>
      </c>
      <c r="L722" s="9">
        <v>0</v>
      </c>
      <c r="M722" s="9">
        <v>0</v>
      </c>
      <c r="N722" s="9">
        <v>0</v>
      </c>
      <c r="O722" s="17">
        <v>0</v>
      </c>
      <c r="P722" s="9">
        <v>0</v>
      </c>
      <c r="Q722" s="9">
        <v>0</v>
      </c>
      <c r="S722">
        <f t="shared" si="117"/>
        <v>2</v>
      </c>
      <c r="T722">
        <f t="shared" si="118"/>
        <v>1</v>
      </c>
      <c r="U722">
        <f t="shared" si="119"/>
        <v>0</v>
      </c>
      <c r="W722">
        <f t="shared" si="116"/>
        <v>1</v>
      </c>
    </row>
    <row r="723" spans="1:23" ht="16" hidden="1" x14ac:dyDescent="0.2">
      <c r="A723" t="s">
        <v>320</v>
      </c>
      <c r="B723" s="18">
        <v>10</v>
      </c>
      <c r="C723" s="159" t="str">
        <f t="shared" si="114"/>
        <v>HV1.10</v>
      </c>
      <c r="D723" s="160">
        <v>1</v>
      </c>
      <c r="E723" s="33"/>
      <c r="F723" s="2" t="s">
        <v>139</v>
      </c>
      <c r="G723" s="2">
        <f>INDEX([1]CAPS!$A:$A,MATCH(F:F,[1]CAPS!$H:$H,0))</f>
        <v>6325</v>
      </c>
      <c r="H723" s="2" t="s">
        <v>234</v>
      </c>
      <c r="I723" s="33" t="s">
        <v>238</v>
      </c>
      <c r="J723" s="9">
        <v>0</v>
      </c>
      <c r="K723" s="4">
        <v>1</v>
      </c>
      <c r="L723" s="9">
        <v>0</v>
      </c>
      <c r="M723" s="9">
        <v>0</v>
      </c>
      <c r="N723" s="9">
        <v>0</v>
      </c>
      <c r="O723" s="17">
        <v>0</v>
      </c>
      <c r="P723" s="9">
        <v>0</v>
      </c>
      <c r="Q723" s="9">
        <v>0</v>
      </c>
      <c r="S723">
        <f t="shared" si="117"/>
        <v>1</v>
      </c>
      <c r="T723">
        <f t="shared" si="118"/>
        <v>1</v>
      </c>
      <c r="U723">
        <f t="shared" si="119"/>
        <v>0</v>
      </c>
      <c r="W723">
        <f t="shared" si="116"/>
        <v>1</v>
      </c>
    </row>
    <row r="724" spans="1:23" ht="32" hidden="1" x14ac:dyDescent="0.2">
      <c r="A724" t="s">
        <v>320</v>
      </c>
      <c r="B724" s="18">
        <v>10</v>
      </c>
      <c r="C724" s="159" t="str">
        <f t="shared" si="114"/>
        <v>HV1.10</v>
      </c>
      <c r="D724" s="160">
        <v>1</v>
      </c>
      <c r="E724" s="33"/>
      <c r="F724" s="2" t="s">
        <v>229</v>
      </c>
      <c r="G724" s="2">
        <f>INDEX([1]CAPS!$A:$A,MATCH(F:F,[1]CAPS!$H:$H,0))</f>
        <v>3997</v>
      </c>
      <c r="H724" s="2" t="s">
        <v>236</v>
      </c>
      <c r="I724" s="33" t="s">
        <v>239</v>
      </c>
      <c r="J724" s="9">
        <v>0</v>
      </c>
      <c r="K724" s="4">
        <v>1</v>
      </c>
      <c r="L724" s="9">
        <v>0</v>
      </c>
      <c r="M724" s="9">
        <v>0</v>
      </c>
      <c r="N724" s="9">
        <v>0</v>
      </c>
      <c r="O724" s="17">
        <v>0</v>
      </c>
      <c r="P724" s="9">
        <v>0</v>
      </c>
      <c r="Q724" s="9">
        <v>0</v>
      </c>
      <c r="S724">
        <f t="shared" si="117"/>
        <v>1</v>
      </c>
      <c r="T724">
        <f t="shared" si="118"/>
        <v>1</v>
      </c>
      <c r="U724">
        <f t="shared" si="119"/>
        <v>0</v>
      </c>
      <c r="W724">
        <f t="shared" si="116"/>
        <v>1</v>
      </c>
    </row>
    <row r="725" spans="1:23" ht="32" hidden="1" x14ac:dyDescent="0.2">
      <c r="A725" t="s">
        <v>320</v>
      </c>
      <c r="B725" s="18">
        <v>10</v>
      </c>
      <c r="C725" s="159" t="str">
        <f t="shared" si="114"/>
        <v>HV1.10</v>
      </c>
      <c r="D725" s="160">
        <v>1</v>
      </c>
      <c r="E725" s="33"/>
      <c r="F725" s="2" t="s">
        <v>135</v>
      </c>
      <c r="G725" s="2">
        <f>INDEX([1]CAPS!$A:$A,MATCH(F:F,[1]CAPS!$H:$H,0))</f>
        <v>7766</v>
      </c>
      <c r="H725" s="2" t="s">
        <v>236</v>
      </c>
      <c r="I725" s="33" t="s">
        <v>242</v>
      </c>
      <c r="J725" s="9">
        <v>0</v>
      </c>
      <c r="K725" s="4">
        <v>1</v>
      </c>
      <c r="L725" s="9">
        <v>0</v>
      </c>
      <c r="M725" s="9">
        <v>1</v>
      </c>
      <c r="N725" s="9">
        <v>0</v>
      </c>
      <c r="O725" s="17">
        <v>0</v>
      </c>
      <c r="P725" s="9">
        <v>0</v>
      </c>
      <c r="Q725" s="9">
        <v>0</v>
      </c>
      <c r="S725">
        <f t="shared" si="117"/>
        <v>1</v>
      </c>
      <c r="T725">
        <f t="shared" si="118"/>
        <v>0.5</v>
      </c>
      <c r="U725">
        <f t="shared" si="119"/>
        <v>0</v>
      </c>
      <c r="W725">
        <f t="shared" si="116"/>
        <v>1</v>
      </c>
    </row>
    <row r="726" spans="1:23" ht="32" hidden="1" x14ac:dyDescent="0.2">
      <c r="A726" t="s">
        <v>320</v>
      </c>
      <c r="B726" s="18">
        <v>10</v>
      </c>
      <c r="C726" s="159" t="str">
        <f t="shared" si="114"/>
        <v>HV1.10</v>
      </c>
      <c r="D726" s="160">
        <v>1</v>
      </c>
      <c r="E726" s="33"/>
      <c r="F726" s="2" t="s">
        <v>318</v>
      </c>
      <c r="G726" s="2">
        <f>INDEX([1]CAPS!$A:$A,MATCH(F:F,[1]CAPS!$H:$H,0))</f>
        <v>5255</v>
      </c>
      <c r="H726" s="2" t="s">
        <v>235</v>
      </c>
      <c r="I726" s="33" t="s">
        <v>239</v>
      </c>
      <c r="J726" s="9">
        <v>0</v>
      </c>
      <c r="K726" s="4">
        <v>1</v>
      </c>
      <c r="L726" s="9">
        <v>0</v>
      </c>
      <c r="M726" s="9">
        <v>0</v>
      </c>
      <c r="N726" s="9">
        <v>0</v>
      </c>
      <c r="O726" s="17">
        <v>0</v>
      </c>
      <c r="P726" s="9">
        <v>0</v>
      </c>
      <c r="Q726" s="9">
        <v>0</v>
      </c>
      <c r="S726">
        <f t="shared" si="117"/>
        <v>1</v>
      </c>
      <c r="T726">
        <f t="shared" si="118"/>
        <v>1</v>
      </c>
      <c r="U726">
        <f t="shared" si="119"/>
        <v>0</v>
      </c>
      <c r="W726">
        <f t="shared" si="116"/>
        <v>1</v>
      </c>
    </row>
    <row r="727" spans="1:23" ht="16" hidden="1" x14ac:dyDescent="0.2">
      <c r="A727" t="s">
        <v>320</v>
      </c>
      <c r="B727" s="18">
        <v>10</v>
      </c>
      <c r="C727" s="159" t="str">
        <f t="shared" si="114"/>
        <v>HV1.10</v>
      </c>
      <c r="D727" s="160">
        <v>1</v>
      </c>
      <c r="E727" s="33"/>
      <c r="F727" s="2" t="s">
        <v>131</v>
      </c>
      <c r="G727" s="2">
        <f>INDEX([1]CAPS!$A:$A,MATCH(F:F,[1]CAPS!$H:$H,0))</f>
        <v>2557</v>
      </c>
      <c r="H727" s="2" t="s">
        <v>233</v>
      </c>
      <c r="I727" s="33" t="s">
        <v>240</v>
      </c>
      <c r="J727" s="9">
        <v>0</v>
      </c>
      <c r="K727" s="4">
        <v>4</v>
      </c>
      <c r="L727" s="9">
        <v>0</v>
      </c>
      <c r="M727" s="9" t="s">
        <v>276</v>
      </c>
      <c r="N727" s="9">
        <v>0</v>
      </c>
      <c r="O727" s="17">
        <v>0</v>
      </c>
      <c r="P727" s="9">
        <v>0</v>
      </c>
      <c r="Q727" s="9">
        <v>0</v>
      </c>
      <c r="S727">
        <f t="shared" si="117"/>
        <v>4</v>
      </c>
      <c r="T727" t="e">
        <f t="shared" si="118"/>
        <v>#VALUE!</v>
      </c>
      <c r="U727" t="e">
        <f t="shared" si="119"/>
        <v>#VALUE!</v>
      </c>
      <c r="W727">
        <f t="shared" si="116"/>
        <v>1</v>
      </c>
    </row>
    <row r="728" spans="1:23" ht="32" hidden="1" x14ac:dyDescent="0.2">
      <c r="A728" t="s">
        <v>320</v>
      </c>
      <c r="B728" s="18">
        <v>11</v>
      </c>
      <c r="C728" s="159" t="str">
        <f t="shared" si="114"/>
        <v>HV1.11</v>
      </c>
      <c r="D728" s="160">
        <v>1</v>
      </c>
      <c r="E728" s="33"/>
      <c r="F728" s="2" t="s">
        <v>141</v>
      </c>
      <c r="G728" s="2">
        <f>INDEX([1]CAPS!$A:$A,MATCH(F:F,[1]CAPS!$H:$H,0))</f>
        <v>2445</v>
      </c>
      <c r="H728" s="2" t="s">
        <v>234</v>
      </c>
      <c r="I728" s="33" t="s">
        <v>238</v>
      </c>
      <c r="J728" s="9">
        <v>0</v>
      </c>
      <c r="K728" s="4">
        <v>2</v>
      </c>
      <c r="L728" s="9">
        <v>0</v>
      </c>
      <c r="M728" s="9">
        <v>0</v>
      </c>
      <c r="N728" s="9">
        <v>0</v>
      </c>
      <c r="O728" s="17">
        <v>0</v>
      </c>
      <c r="P728" s="9">
        <v>0</v>
      </c>
      <c r="Q728" s="9">
        <v>0</v>
      </c>
      <c r="S728">
        <f t="shared" si="117"/>
        <v>2</v>
      </c>
      <c r="T728">
        <f t="shared" si="118"/>
        <v>1</v>
      </c>
      <c r="U728">
        <f t="shared" si="119"/>
        <v>0</v>
      </c>
      <c r="W728">
        <f t="shared" si="116"/>
        <v>1</v>
      </c>
    </row>
    <row r="729" spans="1:23" ht="32" hidden="1" x14ac:dyDescent="0.2">
      <c r="A729" t="s">
        <v>320</v>
      </c>
      <c r="B729" s="18">
        <v>11</v>
      </c>
      <c r="C729" s="159" t="str">
        <f t="shared" si="114"/>
        <v>HV1.11</v>
      </c>
      <c r="D729" s="160">
        <v>1</v>
      </c>
      <c r="E729" s="33"/>
      <c r="F729" s="2" t="s">
        <v>229</v>
      </c>
      <c r="G729" s="2">
        <f>INDEX([1]CAPS!$A:$A,MATCH(F:F,[1]CAPS!$H:$H,0))</f>
        <v>3997</v>
      </c>
      <c r="H729" s="2" t="s">
        <v>236</v>
      </c>
      <c r="I729" s="33" t="s">
        <v>239</v>
      </c>
      <c r="J729" s="9">
        <v>0</v>
      </c>
      <c r="K729" s="4">
        <v>2</v>
      </c>
      <c r="L729" s="9">
        <v>0</v>
      </c>
      <c r="M729" s="9">
        <v>1</v>
      </c>
      <c r="N729" s="9">
        <v>0</v>
      </c>
      <c r="O729" s="17">
        <v>0</v>
      </c>
      <c r="P729" s="9">
        <v>0</v>
      </c>
      <c r="Q729" s="9">
        <v>0</v>
      </c>
      <c r="S729">
        <f t="shared" si="117"/>
        <v>2</v>
      </c>
      <c r="T729">
        <f t="shared" si="118"/>
        <v>0.66666666666666663</v>
      </c>
      <c r="U729">
        <f t="shared" si="119"/>
        <v>0</v>
      </c>
      <c r="W729">
        <f t="shared" si="116"/>
        <v>1</v>
      </c>
    </row>
    <row r="730" spans="1:23" ht="16" hidden="1" x14ac:dyDescent="0.2">
      <c r="A730" t="s">
        <v>320</v>
      </c>
      <c r="B730" s="18">
        <v>11</v>
      </c>
      <c r="C730" s="159" t="str">
        <f t="shared" si="114"/>
        <v>HV1.11</v>
      </c>
      <c r="D730" s="160">
        <v>1</v>
      </c>
      <c r="E730" s="33"/>
      <c r="F730" s="2" t="s">
        <v>139</v>
      </c>
      <c r="G730" s="2">
        <f>INDEX([1]CAPS!$A:$A,MATCH(F:F,[1]CAPS!$H:$H,0))</f>
        <v>6325</v>
      </c>
      <c r="H730" s="2" t="s">
        <v>234</v>
      </c>
      <c r="I730" s="33" t="s">
        <v>238</v>
      </c>
      <c r="J730" s="9">
        <v>0</v>
      </c>
      <c r="K730" s="4">
        <v>2</v>
      </c>
      <c r="L730" s="9">
        <v>0</v>
      </c>
      <c r="M730" s="9">
        <v>0</v>
      </c>
      <c r="N730" s="9">
        <v>0</v>
      </c>
      <c r="O730" s="17">
        <v>0</v>
      </c>
      <c r="P730" s="9">
        <v>0</v>
      </c>
      <c r="Q730" s="9">
        <v>0</v>
      </c>
      <c r="S730">
        <f t="shared" si="117"/>
        <v>2</v>
      </c>
      <c r="T730">
        <f t="shared" si="118"/>
        <v>1</v>
      </c>
      <c r="U730">
        <f t="shared" si="119"/>
        <v>0</v>
      </c>
      <c r="W730">
        <f t="shared" si="116"/>
        <v>1</v>
      </c>
    </row>
    <row r="731" spans="1:23" ht="16" hidden="1" x14ac:dyDescent="0.2">
      <c r="A731" t="s">
        <v>320</v>
      </c>
      <c r="B731" s="18">
        <v>11</v>
      </c>
      <c r="C731" s="159" t="str">
        <f t="shared" si="114"/>
        <v>HV1.11</v>
      </c>
      <c r="D731" s="160">
        <v>1</v>
      </c>
      <c r="E731" s="33"/>
      <c r="F731" s="2" t="s">
        <v>131</v>
      </c>
      <c r="G731" s="2">
        <f>INDEX([1]CAPS!$A:$A,MATCH(F:F,[1]CAPS!$H:$H,0))</f>
        <v>2557</v>
      </c>
      <c r="H731" s="2" t="s">
        <v>233</v>
      </c>
      <c r="I731" s="33" t="s">
        <v>240</v>
      </c>
      <c r="J731" s="9">
        <v>0</v>
      </c>
      <c r="K731" s="4">
        <v>1</v>
      </c>
      <c r="L731" s="9">
        <v>0</v>
      </c>
      <c r="M731" s="9" t="s">
        <v>276</v>
      </c>
      <c r="N731" s="9">
        <v>0</v>
      </c>
      <c r="O731" s="17">
        <v>0</v>
      </c>
      <c r="P731" s="9">
        <v>0</v>
      </c>
      <c r="Q731" s="9">
        <v>0</v>
      </c>
      <c r="S731">
        <f t="shared" si="117"/>
        <v>1</v>
      </c>
      <c r="T731" t="e">
        <f t="shared" si="118"/>
        <v>#VALUE!</v>
      </c>
      <c r="U731" t="e">
        <f t="shared" si="119"/>
        <v>#VALUE!</v>
      </c>
      <c r="W731">
        <f t="shared" si="116"/>
        <v>1</v>
      </c>
    </row>
    <row r="732" spans="1:23" ht="16" hidden="1" x14ac:dyDescent="0.2">
      <c r="A732" t="s">
        <v>320</v>
      </c>
      <c r="B732" s="18">
        <v>11</v>
      </c>
      <c r="C732" s="159" t="str">
        <f t="shared" si="114"/>
        <v>HV1.11</v>
      </c>
      <c r="D732" s="160">
        <v>1</v>
      </c>
      <c r="E732" s="33"/>
      <c r="F732" s="2" t="s">
        <v>129</v>
      </c>
      <c r="G732" s="2">
        <f>INDEX([1]CAPS!$A:$A,MATCH(F:F,[1]CAPS!$H:$H,0))</f>
        <v>5532</v>
      </c>
      <c r="H732" s="2" t="s">
        <v>233</v>
      </c>
      <c r="I732" s="33" t="s">
        <v>238</v>
      </c>
      <c r="J732" s="9">
        <v>0</v>
      </c>
      <c r="K732" s="4">
        <v>2</v>
      </c>
      <c r="L732" s="9">
        <v>0</v>
      </c>
      <c r="M732" s="9" t="s">
        <v>276</v>
      </c>
      <c r="N732" s="9">
        <v>0</v>
      </c>
      <c r="O732" s="17" t="s">
        <v>276</v>
      </c>
      <c r="P732" s="17" t="s">
        <v>276</v>
      </c>
      <c r="Q732" s="17" t="s">
        <v>276</v>
      </c>
      <c r="S732">
        <f>SUM(J732:K732)</f>
        <v>2</v>
      </c>
      <c r="T732" t="e">
        <f t="shared" si="118"/>
        <v>#VALUE!</v>
      </c>
      <c r="U732" t="e">
        <f t="shared" si="119"/>
        <v>#VALUE!</v>
      </c>
      <c r="W732">
        <f t="shared" si="116"/>
        <v>1</v>
      </c>
    </row>
    <row r="733" spans="1:23" ht="32" hidden="1" x14ac:dyDescent="0.2">
      <c r="A733" t="s">
        <v>320</v>
      </c>
      <c r="B733" s="18">
        <v>11</v>
      </c>
      <c r="C733" s="159" t="str">
        <f t="shared" si="114"/>
        <v>HV1.11</v>
      </c>
      <c r="D733" s="160">
        <v>1</v>
      </c>
      <c r="E733" s="33"/>
      <c r="F733" s="2" t="s">
        <v>161</v>
      </c>
      <c r="G733" s="2">
        <f>INDEX([1]CAPS!$A:$A,MATCH(F:F,[1]CAPS!$H:$H,0))</f>
        <v>2603</v>
      </c>
      <c r="H733" s="112" t="s">
        <v>235</v>
      </c>
      <c r="I733" s="33" t="s">
        <v>239</v>
      </c>
      <c r="J733" s="9">
        <v>0</v>
      </c>
      <c r="K733" s="4">
        <v>0</v>
      </c>
      <c r="L733" s="9">
        <v>0</v>
      </c>
      <c r="M733" s="9">
        <v>3</v>
      </c>
      <c r="N733" s="9">
        <v>0</v>
      </c>
      <c r="O733" s="17">
        <v>0</v>
      </c>
      <c r="P733" s="9">
        <v>0</v>
      </c>
      <c r="Q733" s="9">
        <v>0</v>
      </c>
      <c r="S733">
        <f t="shared" si="117"/>
        <v>0</v>
      </c>
      <c r="T733">
        <f t="shared" si="118"/>
        <v>0</v>
      </c>
      <c r="U733">
        <f t="shared" si="119"/>
        <v>0</v>
      </c>
      <c r="W733" t="str">
        <f t="shared" si="116"/>
        <v/>
      </c>
    </row>
    <row r="734" spans="1:23" ht="32" hidden="1" x14ac:dyDescent="0.2">
      <c r="A734" t="s">
        <v>320</v>
      </c>
      <c r="B734" s="18">
        <v>12</v>
      </c>
      <c r="C734" s="159" t="str">
        <f t="shared" si="114"/>
        <v>HV1.12</v>
      </c>
      <c r="D734" s="160">
        <v>1</v>
      </c>
      <c r="E734" s="33"/>
      <c r="F734" s="2" t="s">
        <v>141</v>
      </c>
      <c r="G734" s="2">
        <f>INDEX([1]CAPS!$A:$A,MATCH(F:F,[1]CAPS!$H:$H,0))</f>
        <v>2445</v>
      </c>
      <c r="H734" s="2" t="s">
        <v>234</v>
      </c>
      <c r="I734" s="33" t="s">
        <v>238</v>
      </c>
      <c r="J734" s="9">
        <v>0</v>
      </c>
      <c r="K734" s="4">
        <v>5</v>
      </c>
      <c r="L734" s="9">
        <v>0</v>
      </c>
      <c r="M734" s="9">
        <v>0</v>
      </c>
      <c r="N734" s="9">
        <v>0</v>
      </c>
      <c r="O734" s="17">
        <v>0</v>
      </c>
      <c r="P734" s="9">
        <v>0</v>
      </c>
      <c r="Q734" s="9">
        <v>0</v>
      </c>
      <c r="S734">
        <f t="shared" si="117"/>
        <v>5</v>
      </c>
      <c r="T734">
        <f t="shared" si="118"/>
        <v>1</v>
      </c>
      <c r="U734">
        <f t="shared" si="119"/>
        <v>0</v>
      </c>
      <c r="W734">
        <f t="shared" si="116"/>
        <v>1</v>
      </c>
    </row>
    <row r="735" spans="1:23" ht="16" hidden="1" x14ac:dyDescent="0.2">
      <c r="A735" t="s">
        <v>320</v>
      </c>
      <c r="B735" s="18">
        <v>12</v>
      </c>
      <c r="C735" s="159" t="str">
        <f t="shared" si="114"/>
        <v>HV1.12</v>
      </c>
      <c r="D735" s="160">
        <v>1</v>
      </c>
      <c r="E735" s="33"/>
      <c r="F735" s="2" t="s">
        <v>139</v>
      </c>
      <c r="G735" s="2">
        <f>INDEX([1]CAPS!$A:$A,MATCH(F:F,[1]CAPS!$H:$H,0))</f>
        <v>6325</v>
      </c>
      <c r="H735" s="2" t="s">
        <v>234</v>
      </c>
      <c r="I735" s="33" t="s">
        <v>238</v>
      </c>
      <c r="J735" s="9">
        <v>0</v>
      </c>
      <c r="K735" s="4">
        <v>2</v>
      </c>
      <c r="L735" s="9">
        <v>0</v>
      </c>
      <c r="M735" s="9">
        <v>0</v>
      </c>
      <c r="N735" s="9">
        <v>0</v>
      </c>
      <c r="O735" s="17">
        <v>0</v>
      </c>
      <c r="P735" s="9">
        <v>0</v>
      </c>
      <c r="Q735" s="9">
        <v>0</v>
      </c>
      <c r="S735">
        <f t="shared" si="117"/>
        <v>2</v>
      </c>
      <c r="T735">
        <f t="shared" si="118"/>
        <v>1</v>
      </c>
      <c r="U735">
        <f t="shared" si="119"/>
        <v>0</v>
      </c>
      <c r="W735">
        <f t="shared" si="116"/>
        <v>1</v>
      </c>
    </row>
    <row r="736" spans="1:23" ht="16" hidden="1" x14ac:dyDescent="0.2">
      <c r="A736" t="s">
        <v>320</v>
      </c>
      <c r="B736" s="18">
        <v>12</v>
      </c>
      <c r="C736" s="159" t="str">
        <f t="shared" si="114"/>
        <v>HV1.12</v>
      </c>
      <c r="D736" s="160">
        <v>1</v>
      </c>
      <c r="E736" s="33"/>
      <c r="F736" s="2" t="s">
        <v>131</v>
      </c>
      <c r="G736" s="2">
        <f>INDEX([1]CAPS!$A:$A,MATCH(F:F,[1]CAPS!$H:$H,0))</f>
        <v>2557</v>
      </c>
      <c r="H736" s="2" t="s">
        <v>233</v>
      </c>
      <c r="I736" s="33" t="s">
        <v>240</v>
      </c>
      <c r="J736" s="9">
        <v>0</v>
      </c>
      <c r="K736" s="4">
        <v>3</v>
      </c>
      <c r="L736" s="9">
        <v>0</v>
      </c>
      <c r="M736" s="9" t="s">
        <v>276</v>
      </c>
      <c r="N736" s="9">
        <v>0</v>
      </c>
      <c r="O736" s="17">
        <v>0</v>
      </c>
      <c r="P736" s="9">
        <v>0</v>
      </c>
      <c r="Q736" s="9">
        <v>0</v>
      </c>
      <c r="S736">
        <f t="shared" si="117"/>
        <v>3</v>
      </c>
      <c r="T736" t="e">
        <f t="shared" si="118"/>
        <v>#VALUE!</v>
      </c>
      <c r="U736" t="e">
        <f t="shared" si="119"/>
        <v>#VALUE!</v>
      </c>
      <c r="W736">
        <f t="shared" si="116"/>
        <v>1</v>
      </c>
    </row>
    <row r="737" spans="1:23" ht="16" hidden="1" x14ac:dyDescent="0.2">
      <c r="A737" t="s">
        <v>320</v>
      </c>
      <c r="B737" s="18">
        <v>12</v>
      </c>
      <c r="C737" s="159" t="str">
        <f t="shared" si="114"/>
        <v>HV1.12</v>
      </c>
      <c r="D737" s="160">
        <v>1</v>
      </c>
      <c r="E737" s="33"/>
      <c r="F737" s="2" t="s">
        <v>129</v>
      </c>
      <c r="G737" s="2">
        <f>INDEX([1]CAPS!$A:$A,MATCH(F:F,[1]CAPS!$H:$H,0))</f>
        <v>5532</v>
      </c>
      <c r="H737" s="2" t="s">
        <v>233</v>
      </c>
      <c r="I737" s="33" t="s">
        <v>238</v>
      </c>
      <c r="J737" s="9">
        <v>0</v>
      </c>
      <c r="K737" s="4">
        <v>8</v>
      </c>
      <c r="L737" s="9">
        <v>0</v>
      </c>
      <c r="M737" s="9" t="s">
        <v>276</v>
      </c>
      <c r="N737" s="9">
        <v>0</v>
      </c>
      <c r="O737" s="17" t="s">
        <v>276</v>
      </c>
      <c r="P737" s="17" t="s">
        <v>276</v>
      </c>
      <c r="Q737" s="17" t="s">
        <v>276</v>
      </c>
      <c r="S737">
        <f t="shared" ref="S737:S738" si="121">SUM(J737:K737)</f>
        <v>8</v>
      </c>
      <c r="T737" t="e">
        <f t="shared" si="118"/>
        <v>#VALUE!</v>
      </c>
      <c r="U737" t="e">
        <f t="shared" si="119"/>
        <v>#VALUE!</v>
      </c>
      <c r="W737">
        <f t="shared" si="116"/>
        <v>1</v>
      </c>
    </row>
    <row r="738" spans="1:23" ht="16" hidden="1" x14ac:dyDescent="0.2">
      <c r="A738" t="s">
        <v>320</v>
      </c>
      <c r="B738" s="18">
        <v>12</v>
      </c>
      <c r="C738" s="159" t="str">
        <f t="shared" si="114"/>
        <v>HV1.12</v>
      </c>
      <c r="D738" s="160">
        <v>1</v>
      </c>
      <c r="E738" s="33"/>
      <c r="F738" s="2" t="s">
        <v>127</v>
      </c>
      <c r="G738" s="2">
        <f>INDEX([1]CAPS!$A:$A,MATCH(F:F,[1]CAPS!$H:$H,0))</f>
        <v>10605</v>
      </c>
      <c r="H738" s="2" t="s">
        <v>233</v>
      </c>
      <c r="I738" s="33" t="s">
        <v>238</v>
      </c>
      <c r="J738" s="9">
        <v>0</v>
      </c>
      <c r="K738" s="4">
        <v>1</v>
      </c>
      <c r="L738" s="9">
        <v>0</v>
      </c>
      <c r="M738" s="9" t="s">
        <v>276</v>
      </c>
      <c r="N738" s="9">
        <v>0</v>
      </c>
      <c r="O738" s="17" t="s">
        <v>276</v>
      </c>
      <c r="P738" s="17" t="s">
        <v>276</v>
      </c>
      <c r="Q738" s="17" t="s">
        <v>276</v>
      </c>
      <c r="S738">
        <f t="shared" si="121"/>
        <v>1</v>
      </c>
      <c r="T738" t="e">
        <f t="shared" si="118"/>
        <v>#VALUE!</v>
      </c>
      <c r="U738" t="e">
        <f t="shared" si="119"/>
        <v>#VALUE!</v>
      </c>
      <c r="W738">
        <f t="shared" si="116"/>
        <v>1</v>
      </c>
    </row>
    <row r="739" spans="1:23" ht="32" hidden="1" x14ac:dyDescent="0.2">
      <c r="A739" t="s">
        <v>320</v>
      </c>
      <c r="B739" s="18">
        <v>12</v>
      </c>
      <c r="C739" s="159" t="str">
        <f t="shared" si="114"/>
        <v>HV1.12</v>
      </c>
      <c r="D739" s="160">
        <v>1</v>
      </c>
      <c r="E739" s="33"/>
      <c r="F739" s="2" t="s">
        <v>318</v>
      </c>
      <c r="G739" s="2">
        <f>INDEX([1]CAPS!$A:$A,MATCH(F:F,[1]CAPS!$H:$H,0))</f>
        <v>5255</v>
      </c>
      <c r="H739" s="2" t="s">
        <v>235</v>
      </c>
      <c r="I739" s="33" t="s">
        <v>239</v>
      </c>
      <c r="J739" s="9">
        <v>0</v>
      </c>
      <c r="K739" s="4">
        <v>0</v>
      </c>
      <c r="L739" s="9">
        <v>0</v>
      </c>
      <c r="M739" s="9">
        <v>0</v>
      </c>
      <c r="N739" s="9">
        <v>0</v>
      </c>
      <c r="O739" s="17">
        <v>5</v>
      </c>
      <c r="P739" s="9">
        <v>0</v>
      </c>
      <c r="Q739" s="9">
        <v>0</v>
      </c>
      <c r="S739">
        <f t="shared" si="117"/>
        <v>5</v>
      </c>
      <c r="T739" t="e">
        <f t="shared" si="118"/>
        <v>#DIV/0!</v>
      </c>
      <c r="U739" t="e">
        <f t="shared" si="119"/>
        <v>#DIV/0!</v>
      </c>
      <c r="W739">
        <f t="shared" si="116"/>
        <v>1</v>
      </c>
    </row>
    <row r="740" spans="1:23" ht="32" hidden="1" x14ac:dyDescent="0.2">
      <c r="A740" t="s">
        <v>320</v>
      </c>
      <c r="B740" s="18">
        <v>12</v>
      </c>
      <c r="C740" s="159" t="str">
        <f t="shared" si="114"/>
        <v>HV1.12</v>
      </c>
      <c r="D740" s="160">
        <v>1</v>
      </c>
      <c r="E740" s="33"/>
      <c r="F740" s="2" t="s">
        <v>161</v>
      </c>
      <c r="G740" s="2">
        <f>INDEX([1]CAPS!$A:$A,MATCH(F:F,[1]CAPS!$H:$H,0))</f>
        <v>2603</v>
      </c>
      <c r="H740" s="112" t="s">
        <v>235</v>
      </c>
      <c r="I740" s="33" t="s">
        <v>239</v>
      </c>
      <c r="J740" s="9">
        <v>0</v>
      </c>
      <c r="K740" s="4">
        <v>0</v>
      </c>
      <c r="L740" s="9">
        <v>0</v>
      </c>
      <c r="M740" s="9">
        <v>2</v>
      </c>
      <c r="N740" s="9">
        <v>0</v>
      </c>
      <c r="O740" s="17">
        <v>0</v>
      </c>
      <c r="P740" s="9">
        <v>0</v>
      </c>
      <c r="Q740" s="9">
        <v>0</v>
      </c>
      <c r="S740">
        <f t="shared" si="117"/>
        <v>0</v>
      </c>
      <c r="T740">
        <f t="shared" si="118"/>
        <v>0</v>
      </c>
      <c r="U740">
        <f t="shared" si="119"/>
        <v>0</v>
      </c>
      <c r="W740" t="str">
        <f t="shared" si="116"/>
        <v/>
      </c>
    </row>
    <row r="741" spans="1:23" ht="32" hidden="1" x14ac:dyDescent="0.2">
      <c r="A741" t="s">
        <v>320</v>
      </c>
      <c r="B741" s="18">
        <v>12</v>
      </c>
      <c r="C741" s="159" t="str">
        <f t="shared" si="114"/>
        <v>HV1.12</v>
      </c>
      <c r="D741" s="160">
        <v>1</v>
      </c>
      <c r="E741" s="33"/>
      <c r="F741" s="2" t="s">
        <v>229</v>
      </c>
      <c r="G741" s="2">
        <f>INDEX([1]CAPS!$A:$A,MATCH(F:F,[1]CAPS!$H:$H,0))</f>
        <v>3997</v>
      </c>
      <c r="H741" s="112" t="s">
        <v>236</v>
      </c>
      <c r="I741" s="33" t="s">
        <v>239</v>
      </c>
      <c r="J741" s="9">
        <v>0</v>
      </c>
      <c r="K741" s="4">
        <v>0</v>
      </c>
      <c r="L741" s="9">
        <v>0</v>
      </c>
      <c r="M741" s="9">
        <v>1</v>
      </c>
      <c r="N741" s="9">
        <v>0</v>
      </c>
      <c r="O741" s="17">
        <v>0</v>
      </c>
      <c r="P741" s="9">
        <v>0</v>
      </c>
      <c r="Q741" s="9">
        <v>0</v>
      </c>
      <c r="S741">
        <f t="shared" si="117"/>
        <v>0</v>
      </c>
      <c r="T741">
        <f t="shared" si="118"/>
        <v>0</v>
      </c>
      <c r="U741">
        <f t="shared" si="119"/>
        <v>0</v>
      </c>
      <c r="W741" t="str">
        <f t="shared" si="116"/>
        <v/>
      </c>
    </row>
    <row r="742" spans="1:23" ht="32" hidden="1" x14ac:dyDescent="0.2">
      <c r="A742" t="s">
        <v>320</v>
      </c>
      <c r="B742" s="18">
        <v>12</v>
      </c>
      <c r="C742" s="159" t="str">
        <f t="shared" si="114"/>
        <v>HV1.12</v>
      </c>
      <c r="D742" s="160">
        <v>1</v>
      </c>
      <c r="E742" s="33"/>
      <c r="F742" s="2" t="s">
        <v>135</v>
      </c>
      <c r="G742" s="2">
        <f>INDEX([1]CAPS!$A:$A,MATCH(F:F,[1]CAPS!$H:$H,0))</f>
        <v>7766</v>
      </c>
      <c r="H742" s="112" t="s">
        <v>236</v>
      </c>
      <c r="I742" s="33" t="s">
        <v>242</v>
      </c>
      <c r="J742" s="9">
        <v>0</v>
      </c>
      <c r="K742" s="4">
        <v>0</v>
      </c>
      <c r="L742" s="9">
        <v>0</v>
      </c>
      <c r="M742" s="9">
        <v>2</v>
      </c>
      <c r="N742" s="9">
        <v>0</v>
      </c>
      <c r="O742" s="17">
        <v>0</v>
      </c>
      <c r="P742" s="9">
        <v>0</v>
      </c>
      <c r="Q742" s="9">
        <v>0</v>
      </c>
      <c r="S742">
        <f t="shared" si="117"/>
        <v>0</v>
      </c>
      <c r="T742">
        <f t="shared" si="118"/>
        <v>0</v>
      </c>
      <c r="U742">
        <f t="shared" si="119"/>
        <v>0</v>
      </c>
      <c r="W742" t="str">
        <f t="shared" si="116"/>
        <v/>
      </c>
    </row>
    <row r="743" spans="1:23" ht="32" hidden="1" x14ac:dyDescent="0.2">
      <c r="A743" t="s">
        <v>320</v>
      </c>
      <c r="B743" s="18">
        <v>13</v>
      </c>
      <c r="C743" s="159" t="str">
        <f t="shared" si="114"/>
        <v>HV1.13</v>
      </c>
      <c r="D743" s="160">
        <v>1</v>
      </c>
      <c r="E743" s="33"/>
      <c r="F743" s="2" t="s">
        <v>141</v>
      </c>
      <c r="G743" s="2">
        <f>INDEX([1]CAPS!$A:$A,MATCH(F:F,[1]CAPS!$H:$H,0))</f>
        <v>2445</v>
      </c>
      <c r="H743" s="2" t="s">
        <v>234</v>
      </c>
      <c r="I743" s="33" t="s">
        <v>238</v>
      </c>
      <c r="J743" s="9">
        <v>0</v>
      </c>
      <c r="K743" s="4">
        <v>3</v>
      </c>
      <c r="L743" s="9">
        <v>0</v>
      </c>
      <c r="M743" s="9">
        <v>0</v>
      </c>
      <c r="N743" s="9">
        <v>0</v>
      </c>
      <c r="O743" s="17">
        <v>0</v>
      </c>
      <c r="P743" s="9">
        <v>0</v>
      </c>
      <c r="Q743" s="9">
        <v>0</v>
      </c>
      <c r="S743">
        <f t="shared" si="117"/>
        <v>3</v>
      </c>
      <c r="T743">
        <f t="shared" si="118"/>
        <v>1</v>
      </c>
      <c r="U743">
        <f t="shared" si="119"/>
        <v>0</v>
      </c>
      <c r="W743">
        <f t="shared" si="116"/>
        <v>1</v>
      </c>
    </row>
    <row r="744" spans="1:23" ht="16" hidden="1" x14ac:dyDescent="0.2">
      <c r="A744" t="s">
        <v>320</v>
      </c>
      <c r="B744" s="18">
        <v>13</v>
      </c>
      <c r="C744" s="159" t="str">
        <f t="shared" ref="C744:C807" si="122">CONCATENATE(A744,".",B744)</f>
        <v>HV1.13</v>
      </c>
      <c r="D744" s="160">
        <v>1</v>
      </c>
      <c r="E744" s="33"/>
      <c r="F744" s="2" t="s">
        <v>139</v>
      </c>
      <c r="G744" s="2">
        <f>INDEX([1]CAPS!$A:$A,MATCH(F:F,[1]CAPS!$H:$H,0))</f>
        <v>6325</v>
      </c>
      <c r="H744" s="2" t="s">
        <v>234</v>
      </c>
      <c r="I744" s="33" t="s">
        <v>238</v>
      </c>
      <c r="J744" s="9">
        <v>0</v>
      </c>
      <c r="K744" s="4">
        <v>3</v>
      </c>
      <c r="L744" s="9">
        <v>0</v>
      </c>
      <c r="M744" s="9">
        <v>0</v>
      </c>
      <c r="N744" s="9">
        <v>0</v>
      </c>
      <c r="O744" s="17">
        <v>0</v>
      </c>
      <c r="P744" s="9">
        <v>0</v>
      </c>
      <c r="Q744" s="9">
        <v>0</v>
      </c>
      <c r="S744">
        <f t="shared" si="117"/>
        <v>3</v>
      </c>
      <c r="T744">
        <f t="shared" si="118"/>
        <v>1</v>
      </c>
      <c r="U744">
        <f t="shared" si="119"/>
        <v>0</v>
      </c>
      <c r="W744">
        <f t="shared" si="116"/>
        <v>1</v>
      </c>
    </row>
    <row r="745" spans="1:23" ht="16" hidden="1" x14ac:dyDescent="0.2">
      <c r="A745" t="s">
        <v>320</v>
      </c>
      <c r="B745" s="18">
        <v>13</v>
      </c>
      <c r="C745" s="159" t="str">
        <f t="shared" si="122"/>
        <v>HV1.13</v>
      </c>
      <c r="D745" s="160">
        <v>1</v>
      </c>
      <c r="E745" s="33"/>
      <c r="F745" s="2" t="s">
        <v>275</v>
      </c>
      <c r="G745" s="2">
        <f>INDEX([1]CAPS!$A:$A,MATCH(F:F,[1]CAPS!$H:$H,0))</f>
        <v>3300</v>
      </c>
      <c r="H745" s="2" t="s">
        <v>234</v>
      </c>
      <c r="I745" s="33" t="s">
        <v>238</v>
      </c>
      <c r="J745" s="9">
        <v>0</v>
      </c>
      <c r="K745" s="4">
        <v>1</v>
      </c>
      <c r="L745" s="9">
        <v>0</v>
      </c>
      <c r="M745" s="9">
        <v>0</v>
      </c>
      <c r="N745" s="9">
        <v>0</v>
      </c>
      <c r="O745" s="17">
        <v>0</v>
      </c>
      <c r="P745" s="9">
        <v>0</v>
      </c>
      <c r="Q745" s="9">
        <v>0</v>
      </c>
      <c r="S745">
        <f t="shared" si="117"/>
        <v>1</v>
      </c>
      <c r="T745">
        <f t="shared" si="118"/>
        <v>1</v>
      </c>
      <c r="U745">
        <f t="shared" si="119"/>
        <v>0</v>
      </c>
      <c r="W745">
        <f t="shared" si="116"/>
        <v>1</v>
      </c>
    </row>
    <row r="746" spans="1:23" ht="16" hidden="1" x14ac:dyDescent="0.2">
      <c r="A746" t="s">
        <v>320</v>
      </c>
      <c r="B746" s="18">
        <v>13</v>
      </c>
      <c r="C746" s="159" t="str">
        <f t="shared" si="122"/>
        <v>HV1.13</v>
      </c>
      <c r="D746" s="160">
        <v>1</v>
      </c>
      <c r="E746" s="33"/>
      <c r="F746" s="2" t="s">
        <v>131</v>
      </c>
      <c r="G746" s="2">
        <f>INDEX([1]CAPS!$A:$A,MATCH(F:F,[1]CAPS!$H:$H,0))</f>
        <v>2557</v>
      </c>
      <c r="H746" s="2" t="s">
        <v>233</v>
      </c>
      <c r="I746" s="33" t="s">
        <v>240</v>
      </c>
      <c r="J746" s="9">
        <v>0</v>
      </c>
      <c r="K746" s="4">
        <v>2</v>
      </c>
      <c r="L746" s="9">
        <v>0</v>
      </c>
      <c r="M746" s="9" t="s">
        <v>276</v>
      </c>
      <c r="N746" s="9">
        <v>0</v>
      </c>
      <c r="O746" s="17">
        <v>0</v>
      </c>
      <c r="P746" s="9">
        <v>0</v>
      </c>
      <c r="Q746" s="9">
        <v>0</v>
      </c>
      <c r="S746">
        <f t="shared" si="117"/>
        <v>2</v>
      </c>
      <c r="T746" t="e">
        <f t="shared" si="118"/>
        <v>#VALUE!</v>
      </c>
      <c r="U746" t="e">
        <f t="shared" si="119"/>
        <v>#VALUE!</v>
      </c>
      <c r="W746">
        <f t="shared" si="116"/>
        <v>1</v>
      </c>
    </row>
    <row r="747" spans="1:23" ht="16" hidden="1" x14ac:dyDescent="0.2">
      <c r="A747" t="s">
        <v>320</v>
      </c>
      <c r="B747" s="18">
        <v>13</v>
      </c>
      <c r="C747" s="159" t="str">
        <f t="shared" si="122"/>
        <v>HV1.13</v>
      </c>
      <c r="D747" s="160">
        <v>1</v>
      </c>
      <c r="E747" s="33"/>
      <c r="F747" s="2" t="s">
        <v>129</v>
      </c>
      <c r="G747" s="2">
        <f>INDEX([1]CAPS!$A:$A,MATCH(F:F,[1]CAPS!$H:$H,0))</f>
        <v>5532</v>
      </c>
      <c r="H747" s="2" t="s">
        <v>233</v>
      </c>
      <c r="I747" s="33" t="s">
        <v>238</v>
      </c>
      <c r="J747" s="9">
        <v>0</v>
      </c>
      <c r="K747" s="4">
        <v>2</v>
      </c>
      <c r="L747" s="9">
        <v>0</v>
      </c>
      <c r="M747" s="9" t="s">
        <v>276</v>
      </c>
      <c r="N747" s="9">
        <v>0</v>
      </c>
      <c r="O747" s="17" t="s">
        <v>276</v>
      </c>
      <c r="P747" s="17" t="s">
        <v>276</v>
      </c>
      <c r="Q747" s="17" t="s">
        <v>276</v>
      </c>
      <c r="S747">
        <f>SUM(J747:K747)</f>
        <v>2</v>
      </c>
      <c r="T747" t="e">
        <f t="shared" si="118"/>
        <v>#VALUE!</v>
      </c>
      <c r="U747" t="e">
        <f t="shared" si="119"/>
        <v>#VALUE!</v>
      </c>
      <c r="W747">
        <f t="shared" si="116"/>
        <v>1</v>
      </c>
    </row>
    <row r="748" spans="1:23" ht="32" hidden="1" x14ac:dyDescent="0.2">
      <c r="A748" t="s">
        <v>320</v>
      </c>
      <c r="B748" s="18">
        <v>13</v>
      </c>
      <c r="C748" s="159" t="str">
        <f t="shared" si="122"/>
        <v>HV1.13</v>
      </c>
      <c r="D748" s="160">
        <v>1</v>
      </c>
      <c r="E748" s="33"/>
      <c r="F748" s="2" t="s">
        <v>229</v>
      </c>
      <c r="G748" s="2">
        <f>INDEX([1]CAPS!$A:$A,MATCH(F:F,[1]CAPS!$H:$H,0))</f>
        <v>3997</v>
      </c>
      <c r="H748" s="2" t="s">
        <v>236</v>
      </c>
      <c r="I748" s="33" t="s">
        <v>239</v>
      </c>
      <c r="J748" s="9">
        <v>0</v>
      </c>
      <c r="K748" s="4">
        <v>1</v>
      </c>
      <c r="L748" s="9">
        <v>0</v>
      </c>
      <c r="M748" s="9">
        <v>3</v>
      </c>
      <c r="N748" s="9">
        <v>0</v>
      </c>
      <c r="O748" s="17">
        <v>0</v>
      </c>
      <c r="P748" s="9">
        <v>0</v>
      </c>
      <c r="Q748" s="9">
        <v>0</v>
      </c>
      <c r="S748">
        <f t="shared" si="117"/>
        <v>1</v>
      </c>
      <c r="T748">
        <f t="shared" si="118"/>
        <v>0.25</v>
      </c>
      <c r="U748">
        <f t="shared" si="119"/>
        <v>0</v>
      </c>
      <c r="W748">
        <f t="shared" si="116"/>
        <v>1</v>
      </c>
    </row>
    <row r="749" spans="1:23" ht="16" hidden="1" x14ac:dyDescent="0.2">
      <c r="A749" t="s">
        <v>320</v>
      </c>
      <c r="B749" s="18">
        <v>13</v>
      </c>
      <c r="C749" s="159" t="str">
        <f t="shared" si="122"/>
        <v>HV1.13</v>
      </c>
      <c r="D749" s="160">
        <v>1</v>
      </c>
      <c r="E749" s="33"/>
      <c r="F749" s="2" t="s">
        <v>185</v>
      </c>
      <c r="G749" s="2">
        <f>INDEX([1]CAPS!$A:$A,MATCH(F:F,[1]CAPS!$H:$H,0))</f>
        <v>2516</v>
      </c>
      <c r="H749" s="2" t="s">
        <v>234</v>
      </c>
      <c r="I749" s="33" t="s">
        <v>238</v>
      </c>
      <c r="J749" s="9">
        <v>0</v>
      </c>
      <c r="K749" s="4">
        <v>1</v>
      </c>
      <c r="L749" s="9">
        <v>0</v>
      </c>
      <c r="M749" s="9" t="s">
        <v>276</v>
      </c>
      <c r="N749" s="9">
        <v>0</v>
      </c>
      <c r="O749" s="17" t="s">
        <v>276</v>
      </c>
      <c r="P749" s="17" t="s">
        <v>276</v>
      </c>
      <c r="Q749" s="17" t="s">
        <v>276</v>
      </c>
      <c r="S749">
        <f>SUM(J749:K749)</f>
        <v>1</v>
      </c>
      <c r="T749" t="e">
        <f t="shared" si="118"/>
        <v>#VALUE!</v>
      </c>
      <c r="U749" t="e">
        <f t="shared" si="119"/>
        <v>#VALUE!</v>
      </c>
      <c r="W749">
        <f t="shared" si="116"/>
        <v>1</v>
      </c>
    </row>
    <row r="750" spans="1:23" ht="32" hidden="1" x14ac:dyDescent="0.2">
      <c r="A750" t="s">
        <v>320</v>
      </c>
      <c r="B750" s="18">
        <v>13</v>
      </c>
      <c r="C750" s="159" t="str">
        <f t="shared" si="122"/>
        <v>HV1.13</v>
      </c>
      <c r="D750" s="160">
        <v>1</v>
      </c>
      <c r="E750" s="33"/>
      <c r="F750" s="2" t="s">
        <v>161</v>
      </c>
      <c r="G750" s="2">
        <f>INDEX([1]CAPS!$A:$A,MATCH(F:F,[1]CAPS!$H:$H,0))</f>
        <v>2603</v>
      </c>
      <c r="H750" s="112" t="s">
        <v>235</v>
      </c>
      <c r="I750" s="33" t="s">
        <v>239</v>
      </c>
      <c r="J750" s="9">
        <v>0</v>
      </c>
      <c r="K750" s="4">
        <v>0</v>
      </c>
      <c r="L750" s="9">
        <v>0</v>
      </c>
      <c r="M750" s="9">
        <v>5</v>
      </c>
      <c r="N750" s="9">
        <v>0</v>
      </c>
      <c r="O750" s="17">
        <v>0</v>
      </c>
      <c r="P750" s="9">
        <v>0</v>
      </c>
      <c r="Q750" s="9">
        <v>0</v>
      </c>
      <c r="S750">
        <f t="shared" si="117"/>
        <v>0</v>
      </c>
      <c r="T750">
        <f t="shared" si="118"/>
        <v>0</v>
      </c>
      <c r="U750">
        <f t="shared" si="119"/>
        <v>0</v>
      </c>
      <c r="W750" t="str">
        <f t="shared" si="116"/>
        <v/>
      </c>
    </row>
    <row r="751" spans="1:23" ht="32" hidden="1" x14ac:dyDescent="0.2">
      <c r="A751" t="s">
        <v>320</v>
      </c>
      <c r="B751" s="18">
        <v>14</v>
      </c>
      <c r="C751" s="159" t="str">
        <f t="shared" si="122"/>
        <v>HV1.14</v>
      </c>
      <c r="D751" s="160">
        <v>1</v>
      </c>
      <c r="E751" s="33"/>
      <c r="F751" s="2" t="s">
        <v>141</v>
      </c>
      <c r="G751" s="2">
        <f>INDEX([1]CAPS!$A:$A,MATCH(F:F,[1]CAPS!$H:$H,0))</f>
        <v>2445</v>
      </c>
      <c r="H751" s="2" t="s">
        <v>234</v>
      </c>
      <c r="I751" s="33" t="s">
        <v>238</v>
      </c>
      <c r="J751" s="9">
        <v>0</v>
      </c>
      <c r="K751" s="4">
        <v>2</v>
      </c>
      <c r="L751" s="9">
        <v>0</v>
      </c>
      <c r="M751" s="9">
        <v>3</v>
      </c>
      <c r="N751" s="9">
        <v>0</v>
      </c>
      <c r="O751" s="17">
        <v>0</v>
      </c>
      <c r="P751" s="9">
        <v>0</v>
      </c>
      <c r="Q751" s="9">
        <v>0</v>
      </c>
      <c r="S751">
        <f t="shared" si="117"/>
        <v>2</v>
      </c>
      <c r="T751">
        <f t="shared" si="118"/>
        <v>0.4</v>
      </c>
      <c r="U751">
        <f t="shared" si="119"/>
        <v>0</v>
      </c>
      <c r="W751">
        <f t="shared" si="116"/>
        <v>1</v>
      </c>
    </row>
    <row r="752" spans="1:23" ht="16" hidden="1" x14ac:dyDescent="0.2">
      <c r="A752" t="s">
        <v>320</v>
      </c>
      <c r="B752" s="18">
        <v>14</v>
      </c>
      <c r="C752" s="159" t="str">
        <f t="shared" si="122"/>
        <v>HV1.14</v>
      </c>
      <c r="D752" s="160">
        <v>1</v>
      </c>
      <c r="E752" s="33"/>
      <c r="F752" s="2" t="s">
        <v>139</v>
      </c>
      <c r="G752" s="2">
        <f>INDEX([1]CAPS!$A:$A,MATCH(F:F,[1]CAPS!$H:$H,0))</f>
        <v>6325</v>
      </c>
      <c r="H752" s="2" t="s">
        <v>234</v>
      </c>
      <c r="I752" s="33" t="s">
        <v>238</v>
      </c>
      <c r="J752" s="9">
        <v>0</v>
      </c>
      <c r="K752" s="4">
        <v>1</v>
      </c>
      <c r="L752" s="9">
        <v>0</v>
      </c>
      <c r="M752" s="9">
        <v>0</v>
      </c>
      <c r="N752" s="9">
        <v>0</v>
      </c>
      <c r="O752" s="17">
        <v>0</v>
      </c>
      <c r="P752" s="9">
        <v>0</v>
      </c>
      <c r="Q752" s="9">
        <v>0</v>
      </c>
      <c r="S752">
        <f t="shared" si="117"/>
        <v>1</v>
      </c>
      <c r="T752">
        <f t="shared" si="118"/>
        <v>1</v>
      </c>
      <c r="U752">
        <f t="shared" si="119"/>
        <v>0</v>
      </c>
      <c r="W752">
        <f t="shared" si="116"/>
        <v>1</v>
      </c>
    </row>
    <row r="753" spans="1:23" ht="16" hidden="1" x14ac:dyDescent="0.2">
      <c r="A753" t="s">
        <v>320</v>
      </c>
      <c r="B753" s="18">
        <v>14</v>
      </c>
      <c r="C753" s="159" t="str">
        <f t="shared" si="122"/>
        <v>HV1.14</v>
      </c>
      <c r="D753" s="160">
        <v>1</v>
      </c>
      <c r="E753" s="33"/>
      <c r="F753" s="2" t="s">
        <v>131</v>
      </c>
      <c r="G753" s="2">
        <f>INDEX([1]CAPS!$A:$A,MATCH(F:F,[1]CAPS!$H:$H,0))</f>
        <v>2557</v>
      </c>
      <c r="H753" s="2" t="s">
        <v>233</v>
      </c>
      <c r="I753" s="33" t="s">
        <v>240</v>
      </c>
      <c r="J753" s="9">
        <v>0</v>
      </c>
      <c r="K753" s="4">
        <v>2</v>
      </c>
      <c r="L753" s="9">
        <v>0</v>
      </c>
      <c r="M753" s="9" t="s">
        <v>276</v>
      </c>
      <c r="N753" s="9">
        <v>0</v>
      </c>
      <c r="O753" s="17">
        <v>0</v>
      </c>
      <c r="P753" s="9">
        <v>0</v>
      </c>
      <c r="Q753" s="9">
        <v>0</v>
      </c>
      <c r="S753">
        <f t="shared" si="117"/>
        <v>2</v>
      </c>
      <c r="T753" t="e">
        <f t="shared" si="118"/>
        <v>#VALUE!</v>
      </c>
      <c r="U753" t="e">
        <f t="shared" si="119"/>
        <v>#VALUE!</v>
      </c>
      <c r="W753">
        <f t="shared" si="116"/>
        <v>1</v>
      </c>
    </row>
    <row r="754" spans="1:23" ht="16" hidden="1" x14ac:dyDescent="0.2">
      <c r="A754" t="s">
        <v>320</v>
      </c>
      <c r="B754" s="18">
        <v>14</v>
      </c>
      <c r="C754" s="159" t="str">
        <f t="shared" si="122"/>
        <v>HV1.14</v>
      </c>
      <c r="D754" s="160">
        <v>1</v>
      </c>
      <c r="E754" s="33"/>
      <c r="F754" s="2" t="s">
        <v>129</v>
      </c>
      <c r="G754" s="2">
        <f>INDEX([1]CAPS!$A:$A,MATCH(F:F,[1]CAPS!$H:$H,0))</f>
        <v>5532</v>
      </c>
      <c r="H754" s="2" t="s">
        <v>233</v>
      </c>
      <c r="I754" s="33" t="s">
        <v>238</v>
      </c>
      <c r="J754" s="9">
        <v>0</v>
      </c>
      <c r="K754" s="4">
        <v>4</v>
      </c>
      <c r="L754" s="9">
        <v>0</v>
      </c>
      <c r="M754" s="9" t="s">
        <v>276</v>
      </c>
      <c r="N754" s="9">
        <v>0</v>
      </c>
      <c r="O754" s="17" t="s">
        <v>276</v>
      </c>
      <c r="P754" s="17" t="s">
        <v>276</v>
      </c>
      <c r="Q754" s="17" t="s">
        <v>276</v>
      </c>
      <c r="S754">
        <f t="shared" ref="S754:S756" si="123">SUM(J754:K754)</f>
        <v>4</v>
      </c>
      <c r="T754" t="e">
        <f t="shared" si="118"/>
        <v>#VALUE!</v>
      </c>
      <c r="U754" t="e">
        <f t="shared" si="119"/>
        <v>#VALUE!</v>
      </c>
      <c r="W754">
        <f t="shared" si="116"/>
        <v>1</v>
      </c>
    </row>
    <row r="755" spans="1:23" ht="16" hidden="1" x14ac:dyDescent="0.2">
      <c r="A755" t="s">
        <v>320</v>
      </c>
      <c r="B755" s="18">
        <v>14</v>
      </c>
      <c r="C755" s="159" t="str">
        <f t="shared" si="122"/>
        <v>HV1.14</v>
      </c>
      <c r="D755" s="160">
        <v>1</v>
      </c>
      <c r="E755" s="33"/>
      <c r="F755" s="2" t="s">
        <v>185</v>
      </c>
      <c r="G755" s="2">
        <f>INDEX([1]CAPS!$A:$A,MATCH(F:F,[1]CAPS!$H:$H,0))</f>
        <v>2516</v>
      </c>
      <c r="H755" s="2" t="s">
        <v>234</v>
      </c>
      <c r="I755" s="33" t="s">
        <v>238</v>
      </c>
      <c r="J755" s="9">
        <v>0</v>
      </c>
      <c r="K755" s="4">
        <v>5</v>
      </c>
      <c r="L755" s="9">
        <v>0</v>
      </c>
      <c r="M755" s="9" t="s">
        <v>276</v>
      </c>
      <c r="N755" s="9">
        <v>0</v>
      </c>
      <c r="O755" s="17" t="s">
        <v>276</v>
      </c>
      <c r="P755" s="17" t="s">
        <v>276</v>
      </c>
      <c r="Q755" s="17" t="s">
        <v>276</v>
      </c>
      <c r="S755">
        <f t="shared" si="123"/>
        <v>5</v>
      </c>
      <c r="T755" t="e">
        <f t="shared" si="118"/>
        <v>#VALUE!</v>
      </c>
      <c r="U755" t="e">
        <f t="shared" si="119"/>
        <v>#VALUE!</v>
      </c>
      <c r="W755">
        <f t="shared" si="116"/>
        <v>1</v>
      </c>
    </row>
    <row r="756" spans="1:23" ht="16" hidden="1" x14ac:dyDescent="0.2">
      <c r="A756" t="s">
        <v>320</v>
      </c>
      <c r="B756" s="18">
        <v>14</v>
      </c>
      <c r="C756" s="159" t="str">
        <f t="shared" si="122"/>
        <v>HV1.14</v>
      </c>
      <c r="D756" s="160">
        <v>1</v>
      </c>
      <c r="E756" s="33"/>
      <c r="F756" s="2" t="s">
        <v>134</v>
      </c>
      <c r="G756" s="2">
        <f>INDEX([1]CAPS!$A:$A,MATCH(F:F,[1]CAPS!$H:$H,0))</f>
        <v>2302</v>
      </c>
      <c r="H756" s="112" t="s">
        <v>233</v>
      </c>
      <c r="I756" s="33" t="s">
        <v>238</v>
      </c>
      <c r="J756" s="9">
        <v>0</v>
      </c>
      <c r="K756" s="4">
        <v>0</v>
      </c>
      <c r="L756" s="9">
        <v>0</v>
      </c>
      <c r="M756" s="9" t="s">
        <v>276</v>
      </c>
      <c r="N756" s="9">
        <v>0</v>
      </c>
      <c r="O756" s="17" t="s">
        <v>276</v>
      </c>
      <c r="P756" s="17" t="s">
        <v>276</v>
      </c>
      <c r="Q756" s="17" t="s">
        <v>276</v>
      </c>
      <c r="S756">
        <f t="shared" si="123"/>
        <v>0</v>
      </c>
      <c r="T756" t="e">
        <f t="shared" si="118"/>
        <v>#VALUE!</v>
      </c>
      <c r="U756" t="e">
        <f t="shared" si="119"/>
        <v>#VALUE!</v>
      </c>
      <c r="W756" t="str">
        <f t="shared" si="116"/>
        <v/>
      </c>
    </row>
    <row r="757" spans="1:23" ht="32" hidden="1" x14ac:dyDescent="0.2">
      <c r="A757" t="s">
        <v>320</v>
      </c>
      <c r="B757" s="18">
        <v>14</v>
      </c>
      <c r="C757" s="159" t="str">
        <f t="shared" si="122"/>
        <v>HV1.14</v>
      </c>
      <c r="D757" s="160">
        <v>1</v>
      </c>
      <c r="E757" s="33"/>
      <c r="F757" s="2" t="s">
        <v>161</v>
      </c>
      <c r="G757" s="2">
        <f>INDEX([1]CAPS!$A:$A,MATCH(F:F,[1]CAPS!$H:$H,0))</f>
        <v>2603</v>
      </c>
      <c r="H757" s="112" t="s">
        <v>235</v>
      </c>
      <c r="I757" s="33" t="s">
        <v>239</v>
      </c>
      <c r="J757" s="9">
        <v>0</v>
      </c>
      <c r="K757" s="4">
        <v>0</v>
      </c>
      <c r="L757" s="9">
        <v>0</v>
      </c>
      <c r="M757" s="9">
        <v>5</v>
      </c>
      <c r="N757" s="9">
        <v>0</v>
      </c>
      <c r="O757" s="17">
        <v>0</v>
      </c>
      <c r="P757" s="9">
        <v>0</v>
      </c>
      <c r="Q757" s="9">
        <v>0</v>
      </c>
      <c r="S757">
        <f t="shared" si="117"/>
        <v>0</v>
      </c>
      <c r="T757">
        <f t="shared" si="118"/>
        <v>0</v>
      </c>
      <c r="U757">
        <f t="shared" si="119"/>
        <v>0</v>
      </c>
      <c r="W757" t="str">
        <f t="shared" si="116"/>
        <v/>
      </c>
    </row>
    <row r="758" spans="1:23" ht="32" hidden="1" x14ac:dyDescent="0.2">
      <c r="A758" t="s">
        <v>320</v>
      </c>
      <c r="B758" s="18">
        <v>14</v>
      </c>
      <c r="C758" s="159" t="str">
        <f t="shared" si="122"/>
        <v>HV1.14</v>
      </c>
      <c r="D758" s="160">
        <v>1</v>
      </c>
      <c r="E758" s="33"/>
      <c r="F758" s="2" t="s">
        <v>229</v>
      </c>
      <c r="G758" s="2">
        <f>INDEX([1]CAPS!$A:$A,MATCH(F:F,[1]CAPS!$H:$H,0))</f>
        <v>3997</v>
      </c>
      <c r="H758" s="112" t="s">
        <v>236</v>
      </c>
      <c r="I758" s="33" t="s">
        <v>239</v>
      </c>
      <c r="J758" s="9">
        <v>0</v>
      </c>
      <c r="K758" s="4">
        <v>0</v>
      </c>
      <c r="L758" s="9">
        <v>0</v>
      </c>
      <c r="M758" s="9">
        <v>2</v>
      </c>
      <c r="N758" s="9">
        <v>0</v>
      </c>
      <c r="O758" s="17">
        <v>0</v>
      </c>
      <c r="P758" s="9">
        <v>0</v>
      </c>
      <c r="Q758" s="9">
        <v>0</v>
      </c>
      <c r="S758">
        <f t="shared" si="117"/>
        <v>0</v>
      </c>
      <c r="T758">
        <f t="shared" si="118"/>
        <v>0</v>
      </c>
      <c r="U758">
        <f t="shared" si="119"/>
        <v>0</v>
      </c>
      <c r="W758" t="str">
        <f t="shared" si="116"/>
        <v/>
      </c>
    </row>
    <row r="759" spans="1:23" ht="32" hidden="1" x14ac:dyDescent="0.2">
      <c r="A759" t="s">
        <v>320</v>
      </c>
      <c r="B759" s="18">
        <v>15</v>
      </c>
      <c r="C759" s="159" t="str">
        <f t="shared" si="122"/>
        <v>HV1.15</v>
      </c>
      <c r="D759" s="160">
        <v>1</v>
      </c>
      <c r="E759" s="33"/>
      <c r="F759" s="2" t="s">
        <v>141</v>
      </c>
      <c r="G759" s="2">
        <f>INDEX([1]CAPS!$A:$A,MATCH(F:F,[1]CAPS!$H:$H,0))</f>
        <v>2445</v>
      </c>
      <c r="H759" s="2" t="s">
        <v>234</v>
      </c>
      <c r="I759" s="33" t="s">
        <v>238</v>
      </c>
      <c r="J759" s="9">
        <v>0</v>
      </c>
      <c r="K759" s="4">
        <v>2</v>
      </c>
      <c r="L759" s="9">
        <v>0</v>
      </c>
      <c r="M759" s="9">
        <v>1</v>
      </c>
      <c r="N759" s="9">
        <v>0</v>
      </c>
      <c r="O759" s="17">
        <v>0</v>
      </c>
      <c r="P759" s="9">
        <v>0</v>
      </c>
      <c r="Q759" s="9">
        <v>0</v>
      </c>
      <c r="S759">
        <f t="shared" si="117"/>
        <v>2</v>
      </c>
      <c r="T759">
        <f t="shared" si="118"/>
        <v>0.66666666666666663</v>
      </c>
      <c r="U759">
        <f t="shared" si="119"/>
        <v>0</v>
      </c>
      <c r="W759">
        <f t="shared" si="116"/>
        <v>1</v>
      </c>
    </row>
    <row r="760" spans="1:23" ht="16" hidden="1" x14ac:dyDescent="0.2">
      <c r="A760" t="s">
        <v>320</v>
      </c>
      <c r="B760" s="18">
        <v>15</v>
      </c>
      <c r="C760" s="159" t="str">
        <f t="shared" si="122"/>
        <v>HV1.15</v>
      </c>
      <c r="D760" s="160">
        <v>1</v>
      </c>
      <c r="E760" s="33"/>
      <c r="F760" s="2" t="s">
        <v>139</v>
      </c>
      <c r="G760" s="2">
        <f>INDEX([1]CAPS!$A:$A,MATCH(F:F,[1]CAPS!$H:$H,0))</f>
        <v>6325</v>
      </c>
      <c r="H760" s="2" t="s">
        <v>234</v>
      </c>
      <c r="I760" s="33" t="s">
        <v>238</v>
      </c>
      <c r="J760" s="9">
        <v>0</v>
      </c>
      <c r="K760" s="4">
        <v>3</v>
      </c>
      <c r="L760" s="9">
        <v>0</v>
      </c>
      <c r="M760" s="9">
        <v>0</v>
      </c>
      <c r="N760" s="9">
        <v>0</v>
      </c>
      <c r="O760" s="17">
        <v>0</v>
      </c>
      <c r="P760" s="9">
        <v>0</v>
      </c>
      <c r="Q760" s="9">
        <v>0</v>
      </c>
      <c r="S760">
        <f t="shared" si="117"/>
        <v>3</v>
      </c>
      <c r="T760">
        <f t="shared" si="118"/>
        <v>1</v>
      </c>
      <c r="U760">
        <f t="shared" si="119"/>
        <v>0</v>
      </c>
      <c r="W760">
        <f t="shared" si="116"/>
        <v>1</v>
      </c>
    </row>
    <row r="761" spans="1:23" ht="32" hidden="1" x14ac:dyDescent="0.2">
      <c r="A761" t="s">
        <v>320</v>
      </c>
      <c r="B761" s="18">
        <v>15</v>
      </c>
      <c r="C761" s="159" t="str">
        <f t="shared" si="122"/>
        <v>HV1.15</v>
      </c>
      <c r="D761" s="160">
        <v>1</v>
      </c>
      <c r="E761" s="33"/>
      <c r="F761" s="2" t="s">
        <v>161</v>
      </c>
      <c r="G761" s="2">
        <f>INDEX([1]CAPS!$A:$A,MATCH(F:F,[1]CAPS!$H:$H,0))</f>
        <v>2603</v>
      </c>
      <c r="H761" s="112" t="s">
        <v>235</v>
      </c>
      <c r="I761" s="33" t="s">
        <v>239</v>
      </c>
      <c r="J761" s="9">
        <v>0</v>
      </c>
      <c r="K761" s="4">
        <v>0</v>
      </c>
      <c r="L761" s="9">
        <v>0</v>
      </c>
      <c r="M761" s="9">
        <v>3</v>
      </c>
      <c r="N761" s="9">
        <v>0</v>
      </c>
      <c r="O761" s="17">
        <v>0</v>
      </c>
      <c r="P761" s="9">
        <v>0</v>
      </c>
      <c r="Q761" s="9">
        <v>0</v>
      </c>
      <c r="S761">
        <f t="shared" si="117"/>
        <v>0</v>
      </c>
      <c r="T761">
        <f t="shared" si="118"/>
        <v>0</v>
      </c>
      <c r="U761">
        <f t="shared" si="119"/>
        <v>0</v>
      </c>
      <c r="W761" t="str">
        <f t="shared" si="116"/>
        <v/>
      </c>
    </row>
    <row r="762" spans="1:23" ht="32" hidden="1" x14ac:dyDescent="0.2">
      <c r="A762" t="s">
        <v>320</v>
      </c>
      <c r="B762" s="18">
        <v>15</v>
      </c>
      <c r="C762" s="159" t="str">
        <f t="shared" si="122"/>
        <v>HV1.15</v>
      </c>
      <c r="D762" s="160">
        <v>1</v>
      </c>
      <c r="E762" s="33"/>
      <c r="F762" s="2" t="s">
        <v>229</v>
      </c>
      <c r="G762" s="2">
        <f>INDEX([1]CAPS!$A:$A,MATCH(F:F,[1]CAPS!$H:$H,0))</f>
        <v>3997</v>
      </c>
      <c r="H762" s="112" t="s">
        <v>236</v>
      </c>
      <c r="I762" s="33" t="s">
        <v>239</v>
      </c>
      <c r="J762" s="9">
        <v>0</v>
      </c>
      <c r="K762" s="4">
        <v>0</v>
      </c>
      <c r="L762" s="9">
        <v>0</v>
      </c>
      <c r="M762" s="9">
        <v>2</v>
      </c>
      <c r="N762" s="9">
        <v>0</v>
      </c>
      <c r="O762" s="17">
        <v>0</v>
      </c>
      <c r="P762" s="9">
        <v>0</v>
      </c>
      <c r="Q762" s="9">
        <v>0</v>
      </c>
      <c r="S762">
        <f t="shared" si="117"/>
        <v>0</v>
      </c>
      <c r="T762">
        <f t="shared" si="118"/>
        <v>0</v>
      </c>
      <c r="U762">
        <f t="shared" si="119"/>
        <v>0</v>
      </c>
      <c r="W762" t="str">
        <f t="shared" si="116"/>
        <v/>
      </c>
    </row>
    <row r="763" spans="1:23" ht="32" hidden="1" x14ac:dyDescent="0.2">
      <c r="A763" t="s">
        <v>320</v>
      </c>
      <c r="B763" s="18">
        <v>16</v>
      </c>
      <c r="C763" s="159" t="str">
        <f t="shared" si="122"/>
        <v>HV1.16</v>
      </c>
      <c r="D763" s="160">
        <v>1</v>
      </c>
      <c r="E763" s="33"/>
      <c r="F763" s="2" t="s">
        <v>141</v>
      </c>
      <c r="G763" s="2">
        <f>INDEX([1]CAPS!$A:$A,MATCH(F:F,[1]CAPS!$H:$H,0))</f>
        <v>2445</v>
      </c>
      <c r="H763" s="2" t="s">
        <v>234</v>
      </c>
      <c r="I763" s="33" t="s">
        <v>238</v>
      </c>
      <c r="J763" s="9">
        <v>0</v>
      </c>
      <c r="K763" s="4">
        <v>1</v>
      </c>
      <c r="L763" s="9">
        <v>0</v>
      </c>
      <c r="M763" s="9">
        <v>2</v>
      </c>
      <c r="N763" s="9">
        <v>0</v>
      </c>
      <c r="O763" s="17">
        <v>0</v>
      </c>
      <c r="P763" s="9">
        <v>0</v>
      </c>
      <c r="Q763" s="9">
        <v>0</v>
      </c>
      <c r="S763">
        <f t="shared" si="117"/>
        <v>1</v>
      </c>
      <c r="T763">
        <f t="shared" si="118"/>
        <v>0.33333333333333331</v>
      </c>
      <c r="U763">
        <f t="shared" si="119"/>
        <v>0</v>
      </c>
      <c r="W763">
        <f t="shared" si="116"/>
        <v>1</v>
      </c>
    </row>
    <row r="764" spans="1:23" ht="16" hidden="1" x14ac:dyDescent="0.2">
      <c r="A764" t="s">
        <v>320</v>
      </c>
      <c r="B764" s="18">
        <v>16</v>
      </c>
      <c r="C764" s="159" t="str">
        <f t="shared" si="122"/>
        <v>HV1.16</v>
      </c>
      <c r="D764" s="160">
        <v>1</v>
      </c>
      <c r="E764" s="33"/>
      <c r="F764" s="2" t="s">
        <v>131</v>
      </c>
      <c r="G764" s="2">
        <f>INDEX([1]CAPS!$A:$A,MATCH(F:F,[1]CAPS!$H:$H,0))</f>
        <v>2557</v>
      </c>
      <c r="H764" s="2" t="s">
        <v>233</v>
      </c>
      <c r="I764" s="33" t="s">
        <v>240</v>
      </c>
      <c r="J764" s="9">
        <v>0</v>
      </c>
      <c r="K764" s="4">
        <v>2</v>
      </c>
      <c r="L764" s="9">
        <v>0</v>
      </c>
      <c r="M764" s="9" t="s">
        <v>276</v>
      </c>
      <c r="N764" s="9">
        <v>0</v>
      </c>
      <c r="O764" s="17">
        <v>0</v>
      </c>
      <c r="P764" s="9">
        <v>0</v>
      </c>
      <c r="Q764" s="9">
        <v>0</v>
      </c>
      <c r="S764">
        <f t="shared" si="117"/>
        <v>2</v>
      </c>
      <c r="T764" t="e">
        <f t="shared" si="118"/>
        <v>#VALUE!</v>
      </c>
      <c r="U764" t="e">
        <f t="shared" si="119"/>
        <v>#VALUE!</v>
      </c>
      <c r="W764">
        <f t="shared" si="116"/>
        <v>1</v>
      </c>
    </row>
    <row r="765" spans="1:23" ht="16" hidden="1" x14ac:dyDescent="0.2">
      <c r="A765" t="s">
        <v>320</v>
      </c>
      <c r="B765" s="18">
        <v>16</v>
      </c>
      <c r="C765" s="159" t="str">
        <f t="shared" si="122"/>
        <v>HV1.16</v>
      </c>
      <c r="D765" s="160">
        <v>1</v>
      </c>
      <c r="E765" s="33"/>
      <c r="F765" s="2" t="s">
        <v>129</v>
      </c>
      <c r="G765" s="2">
        <f>INDEX([1]CAPS!$A:$A,MATCH(F:F,[1]CAPS!$H:$H,0))</f>
        <v>5532</v>
      </c>
      <c r="H765" s="2" t="s">
        <v>233</v>
      </c>
      <c r="I765" s="33" t="s">
        <v>238</v>
      </c>
      <c r="J765" s="9">
        <v>0</v>
      </c>
      <c r="K765" s="4">
        <v>1</v>
      </c>
      <c r="L765" s="9">
        <v>0</v>
      </c>
      <c r="M765" s="9" t="s">
        <v>276</v>
      </c>
      <c r="N765" s="9">
        <v>0</v>
      </c>
      <c r="O765" s="17" t="s">
        <v>276</v>
      </c>
      <c r="P765" s="17" t="s">
        <v>276</v>
      </c>
      <c r="Q765" s="17" t="s">
        <v>276</v>
      </c>
      <c r="S765">
        <f>SUM(J765:K765)</f>
        <v>1</v>
      </c>
      <c r="T765" t="e">
        <f t="shared" si="118"/>
        <v>#VALUE!</v>
      </c>
      <c r="U765" t="e">
        <f t="shared" si="119"/>
        <v>#VALUE!</v>
      </c>
      <c r="W765">
        <f t="shared" si="116"/>
        <v>1</v>
      </c>
    </row>
    <row r="766" spans="1:23" ht="32" hidden="1" x14ac:dyDescent="0.2">
      <c r="A766" t="s">
        <v>320</v>
      </c>
      <c r="B766" s="18">
        <v>16</v>
      </c>
      <c r="C766" s="159" t="str">
        <f t="shared" si="122"/>
        <v>HV1.16</v>
      </c>
      <c r="D766" s="160">
        <v>1</v>
      </c>
      <c r="E766" s="33"/>
      <c r="F766" s="2" t="s">
        <v>161</v>
      </c>
      <c r="G766" s="2">
        <f>INDEX([1]CAPS!$A:$A,MATCH(F:F,[1]CAPS!$H:$H,0))</f>
        <v>2603</v>
      </c>
      <c r="H766" s="112" t="s">
        <v>235</v>
      </c>
      <c r="I766" s="33" t="s">
        <v>239</v>
      </c>
      <c r="J766" s="9">
        <v>0</v>
      </c>
      <c r="K766" s="4">
        <v>0</v>
      </c>
      <c r="L766" s="9">
        <v>0</v>
      </c>
      <c r="M766" s="9">
        <v>1</v>
      </c>
      <c r="N766" s="9">
        <v>0</v>
      </c>
      <c r="O766" s="17">
        <v>0</v>
      </c>
      <c r="P766" s="9">
        <v>0</v>
      </c>
      <c r="Q766" s="9">
        <v>0</v>
      </c>
      <c r="S766">
        <f t="shared" si="117"/>
        <v>0</v>
      </c>
      <c r="T766">
        <f t="shared" si="118"/>
        <v>0</v>
      </c>
      <c r="U766">
        <f t="shared" si="119"/>
        <v>0</v>
      </c>
      <c r="W766" t="str">
        <f t="shared" si="116"/>
        <v/>
      </c>
    </row>
    <row r="767" spans="1:23" ht="32" hidden="1" x14ac:dyDescent="0.2">
      <c r="A767" t="s">
        <v>320</v>
      </c>
      <c r="B767" s="18">
        <v>16</v>
      </c>
      <c r="C767" s="159" t="str">
        <f t="shared" si="122"/>
        <v>HV1.16</v>
      </c>
      <c r="D767" s="160">
        <v>1</v>
      </c>
      <c r="E767" s="33"/>
      <c r="F767" s="2" t="s">
        <v>229</v>
      </c>
      <c r="G767" s="2">
        <f>INDEX([1]CAPS!$A:$A,MATCH(F:F,[1]CAPS!$H:$H,0))</f>
        <v>3997</v>
      </c>
      <c r="H767" s="112" t="s">
        <v>236</v>
      </c>
      <c r="I767" s="33" t="s">
        <v>239</v>
      </c>
      <c r="J767" s="9">
        <v>0</v>
      </c>
      <c r="K767" s="4">
        <v>0</v>
      </c>
      <c r="L767" s="9">
        <v>0</v>
      </c>
      <c r="M767" s="9">
        <v>1</v>
      </c>
      <c r="N767" s="9">
        <v>0</v>
      </c>
      <c r="O767" s="17">
        <v>0</v>
      </c>
      <c r="P767" s="9">
        <v>0</v>
      </c>
      <c r="Q767" s="9">
        <v>0</v>
      </c>
      <c r="S767">
        <f t="shared" si="117"/>
        <v>0</v>
      </c>
      <c r="T767">
        <f t="shared" si="118"/>
        <v>0</v>
      </c>
      <c r="U767">
        <f t="shared" si="119"/>
        <v>0</v>
      </c>
      <c r="W767" t="str">
        <f t="shared" si="116"/>
        <v/>
      </c>
    </row>
    <row r="768" spans="1:23" ht="32" hidden="1" x14ac:dyDescent="0.2">
      <c r="A768" t="s">
        <v>320</v>
      </c>
      <c r="B768" s="18">
        <v>17</v>
      </c>
      <c r="C768" s="159" t="str">
        <f t="shared" si="122"/>
        <v>HV1.17</v>
      </c>
      <c r="D768" s="160">
        <v>1</v>
      </c>
      <c r="E768" s="33"/>
      <c r="F768" s="2" t="s">
        <v>232</v>
      </c>
      <c r="G768" s="2">
        <f>INDEX([1]CAPS!$A:$A,MATCH(F:F,[1]CAPS!$H:$H,0))</f>
        <v>8875</v>
      </c>
      <c r="H768" s="2" t="s">
        <v>236</v>
      </c>
      <c r="I768" s="33" t="s">
        <v>239</v>
      </c>
      <c r="J768" s="9">
        <v>0</v>
      </c>
      <c r="K768" s="4">
        <v>2</v>
      </c>
      <c r="L768" s="9">
        <v>0</v>
      </c>
      <c r="M768" s="9">
        <v>1</v>
      </c>
      <c r="N768" s="9">
        <v>0</v>
      </c>
      <c r="O768" s="17">
        <v>0</v>
      </c>
      <c r="P768" s="9">
        <v>0</v>
      </c>
      <c r="Q768" s="9">
        <v>0</v>
      </c>
      <c r="S768">
        <f t="shared" si="117"/>
        <v>2</v>
      </c>
      <c r="T768">
        <f t="shared" si="118"/>
        <v>0.66666666666666663</v>
      </c>
      <c r="U768">
        <f t="shared" si="119"/>
        <v>0</v>
      </c>
      <c r="W768">
        <f t="shared" si="116"/>
        <v>1</v>
      </c>
    </row>
    <row r="769" spans="1:23" ht="16" hidden="1" x14ac:dyDescent="0.2">
      <c r="A769" t="s">
        <v>320</v>
      </c>
      <c r="B769" s="18">
        <v>17</v>
      </c>
      <c r="C769" s="159" t="str">
        <f t="shared" si="122"/>
        <v>HV1.17</v>
      </c>
      <c r="D769" s="160">
        <v>1</v>
      </c>
      <c r="E769" s="33"/>
      <c r="F769" s="2" t="s">
        <v>131</v>
      </c>
      <c r="G769" s="2">
        <f>INDEX([1]CAPS!$A:$A,MATCH(F:F,[1]CAPS!$H:$H,0))</f>
        <v>2557</v>
      </c>
      <c r="H769" s="2" t="s">
        <v>233</v>
      </c>
      <c r="I769" s="33" t="s">
        <v>240</v>
      </c>
      <c r="J769" s="9">
        <v>0</v>
      </c>
      <c r="K769" s="4">
        <v>8</v>
      </c>
      <c r="L769" s="9">
        <v>0</v>
      </c>
      <c r="M769" s="9" t="s">
        <v>276</v>
      </c>
      <c r="N769" s="9">
        <v>0</v>
      </c>
      <c r="O769" s="17">
        <v>0</v>
      </c>
      <c r="P769" s="9">
        <v>0</v>
      </c>
      <c r="Q769" s="9">
        <v>0</v>
      </c>
      <c r="S769">
        <f t="shared" si="117"/>
        <v>8</v>
      </c>
      <c r="T769" t="e">
        <f t="shared" si="118"/>
        <v>#VALUE!</v>
      </c>
      <c r="U769" t="e">
        <f t="shared" si="119"/>
        <v>#VALUE!</v>
      </c>
      <c r="W769">
        <f t="shared" si="116"/>
        <v>1</v>
      </c>
    </row>
    <row r="770" spans="1:23" ht="16" hidden="1" x14ac:dyDescent="0.2">
      <c r="A770" t="s">
        <v>320</v>
      </c>
      <c r="B770" s="18">
        <v>17</v>
      </c>
      <c r="C770" s="159" t="str">
        <f t="shared" si="122"/>
        <v>HV1.17</v>
      </c>
      <c r="D770" s="160">
        <v>1</v>
      </c>
      <c r="E770" s="33"/>
      <c r="F770" s="2" t="s">
        <v>129</v>
      </c>
      <c r="G770" s="2">
        <f>INDEX([1]CAPS!$A:$A,MATCH(F:F,[1]CAPS!$H:$H,0))</f>
        <v>5532</v>
      </c>
      <c r="H770" s="2" t="s">
        <v>233</v>
      </c>
      <c r="I770" s="33" t="s">
        <v>238</v>
      </c>
      <c r="J770" s="9">
        <v>0</v>
      </c>
      <c r="K770" s="4">
        <v>3</v>
      </c>
      <c r="L770" s="9">
        <v>0</v>
      </c>
      <c r="M770" s="9" t="s">
        <v>276</v>
      </c>
      <c r="N770" s="9">
        <v>0</v>
      </c>
      <c r="O770" s="17" t="s">
        <v>276</v>
      </c>
      <c r="P770" s="17" t="s">
        <v>276</v>
      </c>
      <c r="Q770" s="17" t="s">
        <v>276</v>
      </c>
      <c r="S770">
        <f>SUM(J770:K770)</f>
        <v>3</v>
      </c>
      <c r="T770" t="e">
        <f t="shared" si="118"/>
        <v>#VALUE!</v>
      </c>
      <c r="U770" t="e">
        <f t="shared" si="119"/>
        <v>#VALUE!</v>
      </c>
      <c r="W770">
        <f t="shared" si="116"/>
        <v>1</v>
      </c>
    </row>
    <row r="771" spans="1:23" ht="32" hidden="1" x14ac:dyDescent="0.2">
      <c r="A771" t="s">
        <v>320</v>
      </c>
      <c r="B771" s="18">
        <v>17</v>
      </c>
      <c r="C771" s="159" t="str">
        <f t="shared" si="122"/>
        <v>HV1.17</v>
      </c>
      <c r="D771" s="160">
        <v>1</v>
      </c>
      <c r="E771" s="33"/>
      <c r="F771" s="2" t="s">
        <v>229</v>
      </c>
      <c r="G771" s="2">
        <f>INDEX([1]CAPS!$A:$A,MATCH(F:F,[1]CAPS!$H:$H,0))</f>
        <v>3997</v>
      </c>
      <c r="H771" s="112" t="s">
        <v>236</v>
      </c>
      <c r="I771" s="33" t="s">
        <v>239</v>
      </c>
      <c r="J771" s="9">
        <v>0</v>
      </c>
      <c r="K771" s="4">
        <v>0</v>
      </c>
      <c r="L771" s="9">
        <v>0</v>
      </c>
      <c r="M771" s="9">
        <v>3</v>
      </c>
      <c r="N771" s="9">
        <v>0</v>
      </c>
      <c r="O771" s="17">
        <v>0</v>
      </c>
      <c r="P771" s="9">
        <v>0</v>
      </c>
      <c r="Q771" s="9">
        <v>0</v>
      </c>
      <c r="S771">
        <f t="shared" si="117"/>
        <v>0</v>
      </c>
      <c r="T771">
        <f t="shared" si="118"/>
        <v>0</v>
      </c>
      <c r="U771">
        <f t="shared" si="119"/>
        <v>0</v>
      </c>
      <c r="W771" t="str">
        <f t="shared" ref="W771:W834" si="124">IF(S771&gt;0,1,"")</f>
        <v/>
      </c>
    </row>
    <row r="772" spans="1:23" ht="32" hidden="1" x14ac:dyDescent="0.2">
      <c r="A772" t="s">
        <v>320</v>
      </c>
      <c r="B772" s="18">
        <v>18</v>
      </c>
      <c r="C772" s="159" t="str">
        <f t="shared" si="122"/>
        <v>HV1.18</v>
      </c>
      <c r="D772" s="160">
        <v>1</v>
      </c>
      <c r="E772" s="33"/>
      <c r="F772" s="2" t="s">
        <v>141</v>
      </c>
      <c r="G772" s="2">
        <f>INDEX([1]CAPS!$A:$A,MATCH(F:F,[1]CAPS!$H:$H,0))</f>
        <v>2445</v>
      </c>
      <c r="H772" s="2" t="s">
        <v>234</v>
      </c>
      <c r="I772" s="33" t="s">
        <v>238</v>
      </c>
      <c r="J772" s="9">
        <v>0</v>
      </c>
      <c r="K772" s="4">
        <v>2</v>
      </c>
      <c r="L772" s="9">
        <v>0</v>
      </c>
      <c r="M772" s="9">
        <v>0</v>
      </c>
      <c r="N772" s="9">
        <v>0</v>
      </c>
      <c r="O772" s="17">
        <v>0</v>
      </c>
      <c r="P772" s="9">
        <v>0</v>
      </c>
      <c r="Q772" s="9">
        <v>0</v>
      </c>
      <c r="S772">
        <f t="shared" ref="S772:S835" si="125">SUM(J772:K772)+O772</f>
        <v>2</v>
      </c>
      <c r="T772">
        <f t="shared" ref="T772:T835" si="126">(K772+L772)/(K772++L772+M772)</f>
        <v>1</v>
      </c>
      <c r="U772">
        <f t="shared" ref="U772:U835" si="127">(O772+P772)/(K772+L772+M772)</f>
        <v>0</v>
      </c>
      <c r="W772">
        <f t="shared" si="124"/>
        <v>1</v>
      </c>
    </row>
    <row r="773" spans="1:23" ht="16" hidden="1" x14ac:dyDescent="0.2">
      <c r="A773" t="s">
        <v>320</v>
      </c>
      <c r="B773" s="18">
        <v>18</v>
      </c>
      <c r="C773" s="159" t="str">
        <f t="shared" si="122"/>
        <v>HV1.18</v>
      </c>
      <c r="D773" s="160">
        <v>1</v>
      </c>
      <c r="E773" s="33"/>
      <c r="F773" s="2" t="s">
        <v>134</v>
      </c>
      <c r="G773" s="2">
        <f>INDEX([1]CAPS!$A:$A,MATCH(F:F,[1]CAPS!$H:$H,0))</f>
        <v>2302</v>
      </c>
      <c r="H773" s="2" t="s">
        <v>233</v>
      </c>
      <c r="I773" s="33" t="s">
        <v>238</v>
      </c>
      <c r="J773" s="9">
        <v>0</v>
      </c>
      <c r="K773" s="4">
        <v>1</v>
      </c>
      <c r="L773" s="9">
        <v>0</v>
      </c>
      <c r="M773" s="9" t="s">
        <v>276</v>
      </c>
      <c r="N773" s="9">
        <v>0</v>
      </c>
      <c r="O773" s="17" t="s">
        <v>276</v>
      </c>
      <c r="P773" s="17" t="s">
        <v>276</v>
      </c>
      <c r="Q773" s="17" t="s">
        <v>276</v>
      </c>
      <c r="S773">
        <f t="shared" ref="S773:S774" si="128">SUM(J773:K773)</f>
        <v>1</v>
      </c>
      <c r="T773" t="e">
        <f t="shared" si="126"/>
        <v>#VALUE!</v>
      </c>
      <c r="U773" t="e">
        <f t="shared" si="127"/>
        <v>#VALUE!</v>
      </c>
      <c r="W773">
        <f t="shared" si="124"/>
        <v>1</v>
      </c>
    </row>
    <row r="774" spans="1:23" ht="16" hidden="1" x14ac:dyDescent="0.2">
      <c r="A774" t="s">
        <v>320</v>
      </c>
      <c r="B774" s="18">
        <v>18</v>
      </c>
      <c r="C774" s="159" t="str">
        <f t="shared" si="122"/>
        <v>HV1.18</v>
      </c>
      <c r="D774" s="160">
        <v>1</v>
      </c>
      <c r="E774" s="33"/>
      <c r="F774" s="2" t="s">
        <v>129</v>
      </c>
      <c r="G774" s="2">
        <f>INDEX([1]CAPS!$A:$A,MATCH(F:F,[1]CAPS!$H:$H,0))</f>
        <v>5532</v>
      </c>
      <c r="H774" s="2" t="s">
        <v>233</v>
      </c>
      <c r="I774" s="33" t="s">
        <v>238</v>
      </c>
      <c r="J774" s="9">
        <v>0</v>
      </c>
      <c r="K774" s="4">
        <v>1</v>
      </c>
      <c r="L774" s="9">
        <v>0</v>
      </c>
      <c r="M774" s="9" t="s">
        <v>276</v>
      </c>
      <c r="N774" s="9">
        <v>0</v>
      </c>
      <c r="O774" s="17" t="s">
        <v>276</v>
      </c>
      <c r="P774" s="17" t="s">
        <v>276</v>
      </c>
      <c r="Q774" s="17" t="s">
        <v>276</v>
      </c>
      <c r="S774">
        <f t="shared" si="128"/>
        <v>1</v>
      </c>
      <c r="T774" t="e">
        <f t="shared" si="126"/>
        <v>#VALUE!</v>
      </c>
      <c r="U774" t="e">
        <f t="shared" si="127"/>
        <v>#VALUE!</v>
      </c>
      <c r="W774">
        <f t="shared" si="124"/>
        <v>1</v>
      </c>
    </row>
    <row r="775" spans="1:23" ht="32" hidden="1" x14ac:dyDescent="0.2">
      <c r="A775" t="s">
        <v>320</v>
      </c>
      <c r="B775" s="18">
        <v>18</v>
      </c>
      <c r="C775" s="159" t="str">
        <f t="shared" si="122"/>
        <v>HV1.18</v>
      </c>
      <c r="D775" s="160">
        <v>1</v>
      </c>
      <c r="E775" s="33"/>
      <c r="F775" s="2" t="s">
        <v>161</v>
      </c>
      <c r="G775" s="2">
        <f>INDEX([1]CAPS!$A:$A,MATCH(F:F,[1]CAPS!$H:$H,0))</f>
        <v>2603</v>
      </c>
      <c r="H775" s="112" t="s">
        <v>235</v>
      </c>
      <c r="I775" s="33" t="s">
        <v>239</v>
      </c>
      <c r="J775" s="9">
        <v>0</v>
      </c>
      <c r="K775" s="4">
        <v>0</v>
      </c>
      <c r="L775" s="9">
        <v>0</v>
      </c>
      <c r="M775" s="9">
        <v>1</v>
      </c>
      <c r="N775" s="9">
        <v>0</v>
      </c>
      <c r="O775" s="17">
        <v>0</v>
      </c>
      <c r="P775" s="9">
        <v>0</v>
      </c>
      <c r="Q775" s="9">
        <v>0</v>
      </c>
      <c r="S775">
        <f t="shared" si="125"/>
        <v>0</v>
      </c>
      <c r="T775">
        <f t="shared" si="126"/>
        <v>0</v>
      </c>
      <c r="U775">
        <f t="shared" si="127"/>
        <v>0</v>
      </c>
      <c r="W775" t="str">
        <f t="shared" si="124"/>
        <v/>
      </c>
    </row>
    <row r="776" spans="1:23" ht="32" hidden="1" x14ac:dyDescent="0.2">
      <c r="A776" t="s">
        <v>320</v>
      </c>
      <c r="B776" s="18">
        <v>19</v>
      </c>
      <c r="C776" s="159" t="str">
        <f t="shared" si="122"/>
        <v>HV1.19</v>
      </c>
      <c r="D776" s="160">
        <v>1</v>
      </c>
      <c r="E776" s="33"/>
      <c r="F776" s="2" t="s">
        <v>141</v>
      </c>
      <c r="G776" s="2">
        <f>INDEX([1]CAPS!$A:$A,MATCH(F:F,[1]CAPS!$H:$H,0))</f>
        <v>2445</v>
      </c>
      <c r="H776" s="2" t="s">
        <v>234</v>
      </c>
      <c r="I776" s="33" t="s">
        <v>238</v>
      </c>
      <c r="J776" s="9">
        <v>0</v>
      </c>
      <c r="K776" s="4">
        <v>0</v>
      </c>
      <c r="L776" s="9">
        <v>0</v>
      </c>
      <c r="M776" s="9">
        <v>2</v>
      </c>
      <c r="N776" s="9">
        <v>0</v>
      </c>
      <c r="O776" s="17">
        <v>0</v>
      </c>
      <c r="P776" s="9">
        <v>0</v>
      </c>
      <c r="Q776" s="9">
        <v>0</v>
      </c>
      <c r="S776">
        <f t="shared" si="125"/>
        <v>0</v>
      </c>
      <c r="T776">
        <f t="shared" si="126"/>
        <v>0</v>
      </c>
      <c r="U776">
        <f t="shared" si="127"/>
        <v>0</v>
      </c>
      <c r="W776" t="str">
        <f t="shared" si="124"/>
        <v/>
      </c>
    </row>
    <row r="777" spans="1:23" ht="16" hidden="1" x14ac:dyDescent="0.2">
      <c r="A777" t="s">
        <v>320</v>
      </c>
      <c r="B777" s="18">
        <v>20</v>
      </c>
      <c r="C777" s="159" t="str">
        <f t="shared" si="122"/>
        <v>HV1.20</v>
      </c>
      <c r="D777" s="160">
        <v>1</v>
      </c>
      <c r="E777" s="33"/>
      <c r="F777" s="2" t="s">
        <v>139</v>
      </c>
      <c r="G777" s="2">
        <f>INDEX([1]CAPS!$A:$A,MATCH(F:F,[1]CAPS!$H:$H,0))</f>
        <v>6325</v>
      </c>
      <c r="H777" s="2" t="s">
        <v>234</v>
      </c>
      <c r="I777" s="33" t="s">
        <v>238</v>
      </c>
      <c r="J777" s="9">
        <v>0</v>
      </c>
      <c r="K777" s="4">
        <v>2</v>
      </c>
      <c r="L777" s="9">
        <v>0</v>
      </c>
      <c r="M777" s="9">
        <v>0</v>
      </c>
      <c r="N777" s="9">
        <v>0</v>
      </c>
      <c r="O777" s="17">
        <v>0</v>
      </c>
      <c r="P777" s="9">
        <v>0</v>
      </c>
      <c r="Q777" s="9">
        <v>0</v>
      </c>
      <c r="S777">
        <f t="shared" si="125"/>
        <v>2</v>
      </c>
      <c r="T777">
        <f t="shared" si="126"/>
        <v>1</v>
      </c>
      <c r="U777">
        <f t="shared" si="127"/>
        <v>0</v>
      </c>
      <c r="W777">
        <f t="shared" si="124"/>
        <v>1</v>
      </c>
    </row>
    <row r="778" spans="1:23" ht="16" hidden="1" x14ac:dyDescent="0.2">
      <c r="A778" t="s">
        <v>320</v>
      </c>
      <c r="B778" s="18">
        <v>20</v>
      </c>
      <c r="C778" s="159" t="str">
        <f t="shared" si="122"/>
        <v>HV1.20</v>
      </c>
      <c r="D778" s="160">
        <v>1</v>
      </c>
      <c r="E778" s="33"/>
      <c r="F778" s="2" t="s">
        <v>132</v>
      </c>
      <c r="G778" s="2">
        <f>INDEX([1]CAPS!$A:$A,MATCH(F:F,[1]CAPS!$H:$H,0))</f>
        <v>2469</v>
      </c>
      <c r="H778" s="2" t="s">
        <v>233</v>
      </c>
      <c r="I778" s="33" t="s">
        <v>238</v>
      </c>
      <c r="J778" s="9">
        <v>0</v>
      </c>
      <c r="K778" s="4">
        <v>2</v>
      </c>
      <c r="L778" s="9">
        <v>0</v>
      </c>
      <c r="M778" s="9">
        <v>0</v>
      </c>
      <c r="N778" s="9">
        <v>0</v>
      </c>
      <c r="O778" s="17">
        <v>0</v>
      </c>
      <c r="P778" s="9">
        <v>0</v>
      </c>
      <c r="Q778" s="9">
        <v>0</v>
      </c>
      <c r="S778">
        <f t="shared" si="125"/>
        <v>2</v>
      </c>
      <c r="T778">
        <f t="shared" si="126"/>
        <v>1</v>
      </c>
      <c r="U778">
        <f t="shared" si="127"/>
        <v>0</v>
      </c>
      <c r="W778">
        <f t="shared" si="124"/>
        <v>1</v>
      </c>
    </row>
    <row r="779" spans="1:23" ht="16" hidden="1" x14ac:dyDescent="0.2">
      <c r="A779" t="s">
        <v>320</v>
      </c>
      <c r="B779" s="18">
        <v>20</v>
      </c>
      <c r="C779" s="159" t="str">
        <f t="shared" si="122"/>
        <v>HV1.20</v>
      </c>
      <c r="D779" s="160">
        <v>1</v>
      </c>
      <c r="E779" s="33"/>
      <c r="F779" s="2" t="s">
        <v>134</v>
      </c>
      <c r="G779" s="2">
        <f>INDEX([1]CAPS!$A:$A,MATCH(F:F,[1]CAPS!$H:$H,0))</f>
        <v>2302</v>
      </c>
      <c r="H779" s="2" t="s">
        <v>233</v>
      </c>
      <c r="I779" s="33" t="s">
        <v>238</v>
      </c>
      <c r="J779" s="9">
        <v>0</v>
      </c>
      <c r="K779" s="4">
        <v>1</v>
      </c>
      <c r="L779" s="9">
        <v>0</v>
      </c>
      <c r="M779" s="9" t="s">
        <v>276</v>
      </c>
      <c r="N779" s="9">
        <v>0</v>
      </c>
      <c r="O779" s="17" t="s">
        <v>276</v>
      </c>
      <c r="P779" s="17" t="s">
        <v>276</v>
      </c>
      <c r="Q779" s="17" t="s">
        <v>276</v>
      </c>
      <c r="S779">
        <f>SUM(J779:K779)</f>
        <v>1</v>
      </c>
      <c r="T779" t="e">
        <f t="shared" si="126"/>
        <v>#VALUE!</v>
      </c>
      <c r="U779" t="e">
        <f t="shared" si="127"/>
        <v>#VALUE!</v>
      </c>
      <c r="W779">
        <f t="shared" si="124"/>
        <v>1</v>
      </c>
    </row>
    <row r="780" spans="1:23" ht="32" hidden="1" x14ac:dyDescent="0.2">
      <c r="A780" t="s">
        <v>320</v>
      </c>
      <c r="B780" s="18">
        <v>20</v>
      </c>
      <c r="C780" s="159" t="str">
        <f t="shared" si="122"/>
        <v>HV1.20</v>
      </c>
      <c r="D780" s="160">
        <v>1</v>
      </c>
      <c r="E780" s="33"/>
      <c r="F780" s="2" t="s">
        <v>232</v>
      </c>
      <c r="G780" s="2">
        <f>INDEX([1]CAPS!$A:$A,MATCH(F:F,[1]CAPS!$H:$H,0))</f>
        <v>8875</v>
      </c>
      <c r="H780" s="2" t="s">
        <v>236</v>
      </c>
      <c r="I780" s="33" t="s">
        <v>239</v>
      </c>
      <c r="J780" s="9">
        <v>0</v>
      </c>
      <c r="K780" s="4">
        <v>0</v>
      </c>
      <c r="L780" s="9">
        <v>0</v>
      </c>
      <c r="M780" s="9">
        <v>1</v>
      </c>
      <c r="N780" s="9">
        <v>0</v>
      </c>
      <c r="O780" s="17">
        <v>0</v>
      </c>
      <c r="P780" s="9">
        <v>0</v>
      </c>
      <c r="Q780" s="9">
        <v>0</v>
      </c>
      <c r="S780">
        <f t="shared" si="125"/>
        <v>0</v>
      </c>
      <c r="T780">
        <f t="shared" si="126"/>
        <v>0</v>
      </c>
      <c r="U780">
        <f t="shared" si="127"/>
        <v>0</v>
      </c>
      <c r="W780" t="str">
        <f t="shared" si="124"/>
        <v/>
      </c>
    </row>
    <row r="781" spans="1:23" ht="32" hidden="1" x14ac:dyDescent="0.2">
      <c r="A781" t="s">
        <v>320</v>
      </c>
      <c r="B781" s="18">
        <v>20</v>
      </c>
      <c r="C781" s="159" t="str">
        <f t="shared" si="122"/>
        <v>HV1.20</v>
      </c>
      <c r="D781" s="160">
        <v>1</v>
      </c>
      <c r="E781" s="33"/>
      <c r="F781" s="2" t="s">
        <v>229</v>
      </c>
      <c r="G781" s="2">
        <f>INDEX([1]CAPS!$A:$A,MATCH(F:F,[1]CAPS!$H:$H,0))</f>
        <v>3997</v>
      </c>
      <c r="H781" s="2" t="s">
        <v>236</v>
      </c>
      <c r="I781" s="33" t="s">
        <v>239</v>
      </c>
      <c r="J781" s="9">
        <v>0</v>
      </c>
      <c r="K781" s="4">
        <v>0</v>
      </c>
      <c r="L781" s="9">
        <v>0</v>
      </c>
      <c r="M781" s="9">
        <v>1</v>
      </c>
      <c r="N781" s="9">
        <v>0</v>
      </c>
      <c r="O781" s="17">
        <v>0</v>
      </c>
      <c r="P781" s="9">
        <v>0</v>
      </c>
      <c r="Q781" s="9">
        <v>0</v>
      </c>
      <c r="S781">
        <f t="shared" si="125"/>
        <v>0</v>
      </c>
      <c r="T781">
        <f t="shared" si="126"/>
        <v>0</v>
      </c>
      <c r="U781">
        <f t="shared" si="127"/>
        <v>0</v>
      </c>
      <c r="W781" t="str">
        <f t="shared" si="124"/>
        <v/>
      </c>
    </row>
    <row r="782" spans="1:23" ht="32" hidden="1" x14ac:dyDescent="0.2">
      <c r="A782" t="s">
        <v>326</v>
      </c>
      <c r="B782" s="18">
        <v>1</v>
      </c>
      <c r="C782" s="159" t="str">
        <f t="shared" si="122"/>
        <v>HV2.1</v>
      </c>
      <c r="D782" s="160">
        <v>1</v>
      </c>
      <c r="E782" s="159"/>
      <c r="F782" s="151" t="s">
        <v>135</v>
      </c>
      <c r="G782" s="2">
        <f>INDEX([1]CAPS!$A:$A,MATCH(F:F,[1]CAPS!$H:$H,0))</f>
        <v>7766</v>
      </c>
      <c r="H782" s="2" t="s">
        <v>236</v>
      </c>
      <c r="I782" s="103" t="s">
        <v>242</v>
      </c>
      <c r="J782" s="19">
        <v>0</v>
      </c>
      <c r="K782" s="10">
        <v>5</v>
      </c>
      <c r="L782" s="9">
        <v>0</v>
      </c>
      <c r="M782" s="9">
        <v>2</v>
      </c>
      <c r="N782" s="9">
        <v>0</v>
      </c>
      <c r="O782" s="17">
        <v>100</v>
      </c>
      <c r="P782" s="9">
        <v>0</v>
      </c>
      <c r="Q782" s="9">
        <v>0</v>
      </c>
      <c r="S782">
        <f t="shared" si="125"/>
        <v>105</v>
      </c>
      <c r="T782">
        <f t="shared" si="126"/>
        <v>0.7142857142857143</v>
      </c>
      <c r="U782">
        <f t="shared" si="127"/>
        <v>14.285714285714286</v>
      </c>
      <c r="W782">
        <f t="shared" si="124"/>
        <v>1</v>
      </c>
    </row>
    <row r="783" spans="1:23" ht="32" hidden="1" x14ac:dyDescent="0.2">
      <c r="A783" t="s">
        <v>326</v>
      </c>
      <c r="B783" s="18">
        <v>1</v>
      </c>
      <c r="C783" s="159" t="str">
        <f t="shared" si="122"/>
        <v>HV2.1</v>
      </c>
      <c r="D783" s="160">
        <v>1</v>
      </c>
      <c r="E783" s="159"/>
      <c r="F783" s="151" t="s">
        <v>232</v>
      </c>
      <c r="G783" s="2">
        <f>INDEX([1]CAPS!$A:$A,MATCH(F:F,[1]CAPS!$H:$H,0))</f>
        <v>8875</v>
      </c>
      <c r="H783" s="2" t="s">
        <v>236</v>
      </c>
      <c r="I783" s="103" t="s">
        <v>239</v>
      </c>
      <c r="J783" s="9">
        <v>0</v>
      </c>
      <c r="K783" s="4">
        <v>2</v>
      </c>
      <c r="L783" s="9">
        <v>0</v>
      </c>
      <c r="M783" s="9">
        <v>1</v>
      </c>
      <c r="N783" s="9">
        <v>0</v>
      </c>
      <c r="O783" s="17">
        <v>3</v>
      </c>
      <c r="P783" s="9">
        <v>0</v>
      </c>
      <c r="Q783" s="9">
        <v>0</v>
      </c>
      <c r="S783">
        <f t="shared" si="125"/>
        <v>5</v>
      </c>
      <c r="T783">
        <f t="shared" si="126"/>
        <v>0.66666666666666663</v>
      </c>
      <c r="U783">
        <f t="shared" si="127"/>
        <v>1</v>
      </c>
      <c r="W783">
        <f t="shared" si="124"/>
        <v>1</v>
      </c>
    </row>
    <row r="784" spans="1:23" ht="32" hidden="1" x14ac:dyDescent="0.2">
      <c r="A784" t="s">
        <v>326</v>
      </c>
      <c r="B784" s="18">
        <v>1</v>
      </c>
      <c r="C784" s="159" t="str">
        <f t="shared" si="122"/>
        <v>HV2.1</v>
      </c>
      <c r="D784" s="160">
        <v>1</v>
      </c>
      <c r="E784" s="159"/>
      <c r="F784" s="151" t="s">
        <v>318</v>
      </c>
      <c r="G784" s="2">
        <f>INDEX([1]CAPS!$A:$A,MATCH(F:F,[1]CAPS!$H:$H,0))</f>
        <v>5255</v>
      </c>
      <c r="H784" s="2" t="s">
        <v>235</v>
      </c>
      <c r="I784" s="103" t="s">
        <v>239</v>
      </c>
      <c r="J784" s="9">
        <v>0</v>
      </c>
      <c r="K784" s="4">
        <v>6</v>
      </c>
      <c r="L784" s="9">
        <v>0</v>
      </c>
      <c r="M784" s="9">
        <v>0</v>
      </c>
      <c r="N784" s="9">
        <v>0</v>
      </c>
      <c r="O784" s="17">
        <v>1</v>
      </c>
      <c r="P784" s="9">
        <v>0</v>
      </c>
      <c r="Q784" s="9">
        <v>0</v>
      </c>
      <c r="S784">
        <f t="shared" si="125"/>
        <v>7</v>
      </c>
      <c r="T784">
        <f t="shared" si="126"/>
        <v>1</v>
      </c>
      <c r="U784">
        <f t="shared" si="127"/>
        <v>0.16666666666666666</v>
      </c>
      <c r="W784">
        <f t="shared" si="124"/>
        <v>1</v>
      </c>
    </row>
    <row r="785" spans="1:23" ht="32" hidden="1" x14ac:dyDescent="0.2">
      <c r="A785" t="s">
        <v>326</v>
      </c>
      <c r="B785" s="18">
        <v>1</v>
      </c>
      <c r="C785" s="159" t="str">
        <f t="shared" si="122"/>
        <v>HV2.1</v>
      </c>
      <c r="D785" s="160">
        <v>1</v>
      </c>
      <c r="E785" s="159"/>
      <c r="F785" s="151" t="s">
        <v>128</v>
      </c>
      <c r="G785" s="2">
        <f>INDEX([1]CAPS!$A:$A,MATCH(F:F,[1]CAPS!$H:$H,0))</f>
        <v>3243</v>
      </c>
      <c r="H785" s="2" t="s">
        <v>237</v>
      </c>
      <c r="I785" s="103" t="s">
        <v>239</v>
      </c>
      <c r="J785" s="9">
        <v>0</v>
      </c>
      <c r="K785" s="4">
        <v>0</v>
      </c>
      <c r="L785" s="9">
        <v>0</v>
      </c>
      <c r="M785" s="9" t="s">
        <v>276</v>
      </c>
      <c r="N785" s="9">
        <v>0</v>
      </c>
      <c r="O785" s="17">
        <v>70</v>
      </c>
      <c r="P785" s="9">
        <v>0</v>
      </c>
      <c r="Q785" s="9">
        <v>0</v>
      </c>
      <c r="S785">
        <f t="shared" si="125"/>
        <v>70</v>
      </c>
      <c r="T785" t="e">
        <f t="shared" si="126"/>
        <v>#VALUE!</v>
      </c>
      <c r="U785" t="e">
        <f t="shared" si="127"/>
        <v>#VALUE!</v>
      </c>
      <c r="W785">
        <f t="shared" si="124"/>
        <v>1</v>
      </c>
    </row>
    <row r="786" spans="1:23" ht="32" hidden="1" x14ac:dyDescent="0.2">
      <c r="A786" t="s">
        <v>326</v>
      </c>
      <c r="B786" s="18">
        <v>1</v>
      </c>
      <c r="C786" s="159" t="str">
        <f t="shared" si="122"/>
        <v>HV2.1</v>
      </c>
      <c r="D786" s="160">
        <v>1</v>
      </c>
      <c r="E786" s="159"/>
      <c r="F786" s="151" t="s">
        <v>157</v>
      </c>
      <c r="G786" s="2">
        <f>INDEX([1]CAPS!$A:$A,MATCH(F:F,[1]CAPS!$H:$H,0))</f>
        <v>2654</v>
      </c>
      <c r="H786" s="2" t="s">
        <v>237</v>
      </c>
      <c r="I786" s="103" t="s">
        <v>239</v>
      </c>
      <c r="J786" s="9">
        <v>0</v>
      </c>
      <c r="K786" s="4">
        <v>0</v>
      </c>
      <c r="L786" s="9">
        <v>0</v>
      </c>
      <c r="M786" s="9">
        <v>0</v>
      </c>
      <c r="N786" s="9">
        <v>0</v>
      </c>
      <c r="O786" s="17">
        <v>3</v>
      </c>
      <c r="P786" s="9">
        <v>0</v>
      </c>
      <c r="Q786" s="9">
        <v>0</v>
      </c>
      <c r="S786">
        <f t="shared" si="125"/>
        <v>3</v>
      </c>
      <c r="T786" t="e">
        <f t="shared" si="126"/>
        <v>#DIV/0!</v>
      </c>
      <c r="U786" t="e">
        <f t="shared" si="127"/>
        <v>#DIV/0!</v>
      </c>
      <c r="W786">
        <f t="shared" si="124"/>
        <v>1</v>
      </c>
    </row>
    <row r="787" spans="1:23" ht="16" hidden="1" x14ac:dyDescent="0.2">
      <c r="A787" t="s">
        <v>326</v>
      </c>
      <c r="B787" s="18">
        <v>1</v>
      </c>
      <c r="C787" s="159" t="str">
        <f t="shared" si="122"/>
        <v>HV2.1</v>
      </c>
      <c r="D787" s="160">
        <v>1</v>
      </c>
      <c r="E787" s="159"/>
      <c r="F787" s="151" t="s">
        <v>159</v>
      </c>
      <c r="G787" s="2">
        <f>INDEX([1]CAPS!$A:$A,MATCH(F:F,[1]CAPS!$H:$H,0))</f>
        <v>7138</v>
      </c>
      <c r="H787" s="2" t="s">
        <v>233</v>
      </c>
      <c r="I787" s="103" t="s">
        <v>240</v>
      </c>
      <c r="J787" s="9">
        <v>0</v>
      </c>
      <c r="K787" s="4">
        <v>30</v>
      </c>
      <c r="L787" s="9">
        <v>0</v>
      </c>
      <c r="M787" s="9" t="s">
        <v>276</v>
      </c>
      <c r="N787" s="9">
        <v>0</v>
      </c>
      <c r="O787" s="17" t="s">
        <v>276</v>
      </c>
      <c r="P787" s="17" t="s">
        <v>276</v>
      </c>
      <c r="Q787" s="17" t="s">
        <v>276</v>
      </c>
      <c r="S787">
        <f>SUM(J787:K787)</f>
        <v>30</v>
      </c>
      <c r="T787" t="e">
        <f t="shared" si="126"/>
        <v>#VALUE!</v>
      </c>
      <c r="U787" t="e">
        <f t="shared" si="127"/>
        <v>#VALUE!</v>
      </c>
      <c r="W787">
        <f t="shared" si="124"/>
        <v>1</v>
      </c>
    </row>
    <row r="788" spans="1:23" ht="16" hidden="1" x14ac:dyDescent="0.2">
      <c r="A788" t="s">
        <v>326</v>
      </c>
      <c r="B788" s="18">
        <v>1</v>
      </c>
      <c r="C788" s="159" t="str">
        <f t="shared" si="122"/>
        <v>HV2.1</v>
      </c>
      <c r="D788" s="160">
        <v>1</v>
      </c>
      <c r="E788" s="159"/>
      <c r="F788" s="151" t="s">
        <v>134</v>
      </c>
      <c r="G788" s="2">
        <f>INDEX([1]CAPS!$A:$A,MATCH(F:F,[1]CAPS!$H:$H,0))</f>
        <v>2302</v>
      </c>
      <c r="H788" s="2" t="s">
        <v>233</v>
      </c>
      <c r="I788" s="103" t="s">
        <v>238</v>
      </c>
      <c r="J788" s="9">
        <v>0</v>
      </c>
      <c r="K788" s="4">
        <v>30</v>
      </c>
      <c r="L788" s="9">
        <v>0</v>
      </c>
      <c r="M788" s="9">
        <v>0</v>
      </c>
      <c r="N788" s="9">
        <v>0</v>
      </c>
      <c r="O788" s="17">
        <v>0</v>
      </c>
      <c r="P788" s="9">
        <v>0</v>
      </c>
      <c r="Q788" s="9">
        <v>0</v>
      </c>
      <c r="S788">
        <f t="shared" si="125"/>
        <v>30</v>
      </c>
      <c r="T788">
        <f t="shared" si="126"/>
        <v>1</v>
      </c>
      <c r="U788">
        <f t="shared" si="127"/>
        <v>0</v>
      </c>
      <c r="W788">
        <f t="shared" si="124"/>
        <v>1</v>
      </c>
    </row>
    <row r="789" spans="1:23" ht="16" hidden="1" x14ac:dyDescent="0.2">
      <c r="A789" t="s">
        <v>326</v>
      </c>
      <c r="B789" s="18">
        <v>1</v>
      </c>
      <c r="C789" s="159" t="str">
        <f t="shared" si="122"/>
        <v>HV2.1</v>
      </c>
      <c r="D789" s="160">
        <v>1</v>
      </c>
      <c r="E789" s="159"/>
      <c r="F789" s="151" t="s">
        <v>127</v>
      </c>
      <c r="G789" s="2">
        <f>INDEX([1]CAPS!$A:$A,MATCH(F:F,[1]CAPS!$H:$H,0))</f>
        <v>10605</v>
      </c>
      <c r="H789" s="2" t="s">
        <v>233</v>
      </c>
      <c r="I789" s="103" t="s">
        <v>238</v>
      </c>
      <c r="J789" s="9">
        <v>0</v>
      </c>
      <c r="K789" s="4">
        <v>5</v>
      </c>
      <c r="L789" s="9">
        <v>0</v>
      </c>
      <c r="M789" s="9">
        <v>0</v>
      </c>
      <c r="N789" s="9">
        <v>0</v>
      </c>
      <c r="O789" s="17">
        <v>0</v>
      </c>
      <c r="P789" s="9">
        <v>0</v>
      </c>
      <c r="Q789" s="9">
        <v>0</v>
      </c>
      <c r="S789">
        <f t="shared" si="125"/>
        <v>5</v>
      </c>
      <c r="T789">
        <f t="shared" si="126"/>
        <v>1</v>
      </c>
      <c r="U789">
        <f t="shared" si="127"/>
        <v>0</v>
      </c>
      <c r="W789">
        <f t="shared" si="124"/>
        <v>1</v>
      </c>
    </row>
    <row r="790" spans="1:23" ht="16" hidden="1" x14ac:dyDescent="0.2">
      <c r="A790" t="s">
        <v>326</v>
      </c>
      <c r="B790" s="18">
        <v>1</v>
      </c>
      <c r="C790" s="159" t="str">
        <f t="shared" si="122"/>
        <v>HV2.1</v>
      </c>
      <c r="D790" s="160">
        <v>1</v>
      </c>
      <c r="E790" s="159"/>
      <c r="F790" s="151" t="s">
        <v>129</v>
      </c>
      <c r="G790" s="2">
        <f>INDEX([1]CAPS!$A:$A,MATCH(F:F,[1]CAPS!$H:$H,0))</f>
        <v>5532</v>
      </c>
      <c r="H790" s="2" t="s">
        <v>233</v>
      </c>
      <c r="I790" s="103" t="s">
        <v>238</v>
      </c>
      <c r="J790" s="9">
        <v>0</v>
      </c>
      <c r="K790" s="4">
        <v>8</v>
      </c>
      <c r="L790" s="9">
        <v>0</v>
      </c>
      <c r="M790" s="9" t="s">
        <v>276</v>
      </c>
      <c r="N790" s="9">
        <v>0</v>
      </c>
      <c r="O790" s="17" t="s">
        <v>276</v>
      </c>
      <c r="P790" s="17" t="s">
        <v>276</v>
      </c>
      <c r="Q790" s="17" t="s">
        <v>276</v>
      </c>
      <c r="S790">
        <f t="shared" ref="S790:S791" si="129">SUM(J790:K790)</f>
        <v>8</v>
      </c>
      <c r="T790" t="e">
        <f t="shared" si="126"/>
        <v>#VALUE!</v>
      </c>
      <c r="U790" t="e">
        <f t="shared" si="127"/>
        <v>#VALUE!</v>
      </c>
      <c r="W790">
        <f t="shared" si="124"/>
        <v>1</v>
      </c>
    </row>
    <row r="791" spans="1:23" ht="16" hidden="1" x14ac:dyDescent="0.2">
      <c r="A791" t="s">
        <v>326</v>
      </c>
      <c r="B791" s="18">
        <v>1</v>
      </c>
      <c r="C791" s="159" t="str">
        <f t="shared" si="122"/>
        <v>HV2.1</v>
      </c>
      <c r="D791" s="160">
        <v>1</v>
      </c>
      <c r="E791" s="159"/>
      <c r="F791" s="302" t="s">
        <v>687</v>
      </c>
      <c r="G791" s="2">
        <f>INDEX([1]CAPS!$A:$A,MATCH(F:F,[1]CAPS!$H:$H,0))</f>
        <v>5535</v>
      </c>
      <c r="H791" s="2" t="s">
        <v>234</v>
      </c>
      <c r="I791" s="103" t="s">
        <v>238</v>
      </c>
      <c r="J791" s="9">
        <v>0</v>
      </c>
      <c r="K791" s="4">
        <v>1</v>
      </c>
      <c r="L791" s="9">
        <v>0</v>
      </c>
      <c r="M791" s="9" t="s">
        <v>276</v>
      </c>
      <c r="N791" s="9">
        <v>0</v>
      </c>
      <c r="O791" s="17" t="s">
        <v>276</v>
      </c>
      <c r="P791" s="17" t="s">
        <v>276</v>
      </c>
      <c r="Q791" s="17" t="s">
        <v>276</v>
      </c>
      <c r="R791" s="303" t="s">
        <v>844</v>
      </c>
      <c r="S791">
        <f t="shared" si="129"/>
        <v>1</v>
      </c>
      <c r="T791" t="e">
        <f t="shared" si="126"/>
        <v>#VALUE!</v>
      </c>
      <c r="U791" t="e">
        <f t="shared" si="127"/>
        <v>#VALUE!</v>
      </c>
      <c r="W791">
        <f t="shared" si="124"/>
        <v>1</v>
      </c>
    </row>
    <row r="792" spans="1:23" ht="16" hidden="1" x14ac:dyDescent="0.2">
      <c r="A792" t="s">
        <v>326</v>
      </c>
      <c r="B792" s="18">
        <v>1</v>
      </c>
      <c r="C792" s="159" t="str">
        <f t="shared" si="122"/>
        <v>HV2.1</v>
      </c>
      <c r="D792" s="160">
        <v>1</v>
      </c>
      <c r="E792" s="159"/>
      <c r="F792" s="151" t="s">
        <v>329</v>
      </c>
      <c r="G792" s="2" t="e">
        <f>INDEX([1]CAPS!$A:$A,MATCH(F:F,[1]CAPS!$H:$H,0))</f>
        <v>#N/A</v>
      </c>
      <c r="H792" s="2" t="s">
        <v>276</v>
      </c>
      <c r="I792" s="103" t="s">
        <v>238</v>
      </c>
      <c r="J792" s="9">
        <v>0</v>
      </c>
      <c r="K792" s="4">
        <v>0</v>
      </c>
      <c r="L792" s="9">
        <v>0</v>
      </c>
      <c r="M792" s="9" t="s">
        <v>276</v>
      </c>
      <c r="N792" s="9">
        <v>0</v>
      </c>
      <c r="O792" s="17">
        <v>20</v>
      </c>
      <c r="P792" s="9">
        <v>0</v>
      </c>
      <c r="Q792" s="9">
        <v>0</v>
      </c>
      <c r="S792">
        <f t="shared" si="125"/>
        <v>20</v>
      </c>
      <c r="T792" t="e">
        <f t="shared" si="126"/>
        <v>#VALUE!</v>
      </c>
      <c r="U792" t="e">
        <f t="shared" si="127"/>
        <v>#VALUE!</v>
      </c>
      <c r="W792">
        <f t="shared" si="124"/>
        <v>1</v>
      </c>
    </row>
    <row r="793" spans="1:23" ht="16" hidden="1" x14ac:dyDescent="0.2">
      <c r="A793" t="s">
        <v>326</v>
      </c>
      <c r="B793" s="18">
        <v>1</v>
      </c>
      <c r="C793" s="159" t="str">
        <f t="shared" si="122"/>
        <v>HV2.1</v>
      </c>
      <c r="D793" s="160">
        <v>1</v>
      </c>
      <c r="E793" s="159"/>
      <c r="F793" s="302" t="s">
        <v>682</v>
      </c>
      <c r="G793" s="2">
        <f>INDEX([1]CAPS!$A:$A,MATCH(F:F,[1]CAPS!$H:$H,0))</f>
        <v>10361</v>
      </c>
      <c r="H793" s="2" t="s">
        <v>234</v>
      </c>
      <c r="I793" s="103" t="s">
        <v>238</v>
      </c>
      <c r="J793" s="9">
        <v>0</v>
      </c>
      <c r="K793" s="4">
        <v>1</v>
      </c>
      <c r="L793" s="9">
        <v>0</v>
      </c>
      <c r="M793" s="9" t="s">
        <v>276</v>
      </c>
      <c r="N793" s="9">
        <v>0</v>
      </c>
      <c r="O793" s="17">
        <v>1</v>
      </c>
      <c r="P793" s="9">
        <v>0</v>
      </c>
      <c r="Q793" s="9">
        <v>0</v>
      </c>
      <c r="R793" t="s">
        <v>843</v>
      </c>
      <c r="S793">
        <f t="shared" si="125"/>
        <v>2</v>
      </c>
      <c r="T793" t="e">
        <f t="shared" si="126"/>
        <v>#VALUE!</v>
      </c>
      <c r="U793" t="e">
        <f t="shared" si="127"/>
        <v>#VALUE!</v>
      </c>
      <c r="W793">
        <f t="shared" si="124"/>
        <v>1</v>
      </c>
    </row>
    <row r="794" spans="1:23" ht="16" hidden="1" x14ac:dyDescent="0.2">
      <c r="A794" t="s">
        <v>326</v>
      </c>
      <c r="B794" s="18">
        <v>1</v>
      </c>
      <c r="C794" s="159" t="str">
        <f t="shared" si="122"/>
        <v>HV2.1</v>
      </c>
      <c r="D794" s="160">
        <v>1</v>
      </c>
      <c r="E794" s="159"/>
      <c r="F794" s="302" t="s">
        <v>560</v>
      </c>
      <c r="G794" s="2">
        <f>INDEX([1]CAPS!$A:$A,MATCH(F:F,[1]CAPS!$H:$H,0))</f>
        <v>2451</v>
      </c>
      <c r="H794" s="2" t="s">
        <v>276</v>
      </c>
      <c r="I794" s="103" t="s">
        <v>238</v>
      </c>
      <c r="J794" s="9">
        <v>0</v>
      </c>
      <c r="K794" s="4">
        <v>0</v>
      </c>
      <c r="L794" s="9">
        <v>0</v>
      </c>
      <c r="M794" s="9" t="s">
        <v>276</v>
      </c>
      <c r="N794" s="9">
        <v>0</v>
      </c>
      <c r="O794" s="17">
        <v>1</v>
      </c>
      <c r="P794" s="9">
        <v>0</v>
      </c>
      <c r="Q794" s="9">
        <v>0</v>
      </c>
      <c r="S794">
        <f t="shared" si="125"/>
        <v>1</v>
      </c>
      <c r="T794" t="e">
        <f t="shared" si="126"/>
        <v>#VALUE!</v>
      </c>
      <c r="U794" t="e">
        <f t="shared" si="127"/>
        <v>#VALUE!</v>
      </c>
      <c r="W794">
        <f t="shared" si="124"/>
        <v>1</v>
      </c>
    </row>
    <row r="795" spans="1:23" ht="32" hidden="1" x14ac:dyDescent="0.2">
      <c r="A795" t="s">
        <v>326</v>
      </c>
      <c r="B795" s="18">
        <v>2</v>
      </c>
      <c r="C795" s="159" t="str">
        <f t="shared" si="122"/>
        <v>HV2.2</v>
      </c>
      <c r="D795" s="160">
        <v>1</v>
      </c>
      <c r="E795" s="159"/>
      <c r="F795" s="151" t="s">
        <v>135</v>
      </c>
      <c r="G795" s="2">
        <f>INDEX([1]CAPS!$A:$A,MATCH(F:F,[1]CAPS!$H:$H,0))</f>
        <v>7766</v>
      </c>
      <c r="H795" s="2" t="s">
        <v>236</v>
      </c>
      <c r="I795" s="103" t="s">
        <v>242</v>
      </c>
      <c r="J795" s="9">
        <v>0</v>
      </c>
      <c r="K795" s="4">
        <v>8</v>
      </c>
      <c r="L795" s="9">
        <v>0</v>
      </c>
      <c r="M795" s="9">
        <v>1</v>
      </c>
      <c r="N795" s="9">
        <v>0</v>
      </c>
      <c r="O795" s="17">
        <v>140</v>
      </c>
      <c r="P795" s="9">
        <v>0</v>
      </c>
      <c r="Q795" s="9">
        <v>0</v>
      </c>
      <c r="S795">
        <f t="shared" si="125"/>
        <v>148</v>
      </c>
      <c r="T795">
        <f t="shared" si="126"/>
        <v>0.88888888888888884</v>
      </c>
      <c r="U795">
        <f t="shared" si="127"/>
        <v>15.555555555555555</v>
      </c>
      <c r="W795">
        <f t="shared" si="124"/>
        <v>1</v>
      </c>
    </row>
    <row r="796" spans="1:23" ht="32" hidden="1" x14ac:dyDescent="0.2">
      <c r="A796" t="s">
        <v>326</v>
      </c>
      <c r="B796" s="18">
        <v>2</v>
      </c>
      <c r="C796" s="159" t="str">
        <f t="shared" si="122"/>
        <v>HV2.2</v>
      </c>
      <c r="D796" s="160">
        <v>1</v>
      </c>
      <c r="E796" s="159"/>
      <c r="F796" s="151" t="s">
        <v>157</v>
      </c>
      <c r="G796" s="2">
        <f>INDEX([1]CAPS!$A:$A,MATCH(F:F,[1]CAPS!$H:$H,0))</f>
        <v>2654</v>
      </c>
      <c r="H796" s="2" t="s">
        <v>237</v>
      </c>
      <c r="I796" s="103" t="s">
        <v>239</v>
      </c>
      <c r="J796" s="9">
        <v>0</v>
      </c>
      <c r="K796" s="4">
        <v>0</v>
      </c>
      <c r="L796" s="9">
        <v>0</v>
      </c>
      <c r="M796" s="9">
        <v>1</v>
      </c>
      <c r="N796" s="9">
        <v>0</v>
      </c>
      <c r="O796" s="17">
        <v>4</v>
      </c>
      <c r="P796" s="9">
        <v>0</v>
      </c>
      <c r="Q796" s="9">
        <v>0</v>
      </c>
      <c r="S796">
        <f t="shared" si="125"/>
        <v>4</v>
      </c>
      <c r="T796">
        <f t="shared" si="126"/>
        <v>0</v>
      </c>
      <c r="U796">
        <f t="shared" si="127"/>
        <v>4</v>
      </c>
      <c r="W796">
        <f t="shared" si="124"/>
        <v>1</v>
      </c>
    </row>
    <row r="797" spans="1:23" ht="32" hidden="1" x14ac:dyDescent="0.2">
      <c r="A797" t="s">
        <v>326</v>
      </c>
      <c r="B797" s="18">
        <v>2</v>
      </c>
      <c r="C797" s="159" t="str">
        <f t="shared" si="122"/>
        <v>HV2.2</v>
      </c>
      <c r="D797" s="160">
        <v>1</v>
      </c>
      <c r="E797" s="159"/>
      <c r="F797" s="151" t="s">
        <v>232</v>
      </c>
      <c r="G797" s="2">
        <f>INDEX([1]CAPS!$A:$A,MATCH(F:F,[1]CAPS!$H:$H,0))</f>
        <v>8875</v>
      </c>
      <c r="H797" s="2" t="s">
        <v>236</v>
      </c>
      <c r="I797" s="103" t="s">
        <v>239</v>
      </c>
      <c r="J797" s="9">
        <v>0</v>
      </c>
      <c r="K797" s="4">
        <v>3</v>
      </c>
      <c r="L797" s="9">
        <v>0</v>
      </c>
      <c r="M797" s="9">
        <v>0</v>
      </c>
      <c r="N797" s="9">
        <v>0</v>
      </c>
      <c r="O797" s="17">
        <v>1</v>
      </c>
      <c r="P797" s="9">
        <v>0</v>
      </c>
      <c r="Q797" s="9">
        <v>0</v>
      </c>
      <c r="S797">
        <f t="shared" si="125"/>
        <v>4</v>
      </c>
      <c r="T797">
        <f t="shared" si="126"/>
        <v>1</v>
      </c>
      <c r="U797">
        <f t="shared" si="127"/>
        <v>0.33333333333333331</v>
      </c>
      <c r="W797">
        <f t="shared" si="124"/>
        <v>1</v>
      </c>
    </row>
    <row r="798" spans="1:23" ht="32" hidden="1" x14ac:dyDescent="0.2">
      <c r="A798" t="s">
        <v>326</v>
      </c>
      <c r="B798" s="18">
        <v>2</v>
      </c>
      <c r="C798" s="159" t="str">
        <f t="shared" si="122"/>
        <v>HV2.2</v>
      </c>
      <c r="D798" s="160">
        <v>1</v>
      </c>
      <c r="E798" s="159"/>
      <c r="F798" s="151" t="s">
        <v>161</v>
      </c>
      <c r="G798" s="2">
        <f>INDEX([1]CAPS!$A:$A,MATCH(F:F,[1]CAPS!$H:$H,0))</f>
        <v>2603</v>
      </c>
      <c r="H798" s="2" t="s">
        <v>235</v>
      </c>
      <c r="I798" s="103" t="s">
        <v>239</v>
      </c>
      <c r="J798" s="9">
        <v>0</v>
      </c>
      <c r="K798" s="4">
        <v>0</v>
      </c>
      <c r="L798" s="9">
        <v>0</v>
      </c>
      <c r="M798" s="9">
        <v>0</v>
      </c>
      <c r="N798" s="9">
        <v>0</v>
      </c>
      <c r="O798" s="17">
        <v>1</v>
      </c>
      <c r="P798" s="9">
        <v>0</v>
      </c>
      <c r="Q798" s="9">
        <v>0</v>
      </c>
      <c r="S798">
        <f t="shared" si="125"/>
        <v>1</v>
      </c>
      <c r="T798" t="e">
        <f t="shared" si="126"/>
        <v>#DIV/0!</v>
      </c>
      <c r="U798" t="e">
        <f t="shared" si="127"/>
        <v>#DIV/0!</v>
      </c>
      <c r="W798">
        <f t="shared" si="124"/>
        <v>1</v>
      </c>
    </row>
    <row r="799" spans="1:23" ht="32" hidden="1" x14ac:dyDescent="0.2">
      <c r="A799" t="s">
        <v>326</v>
      </c>
      <c r="B799" s="18">
        <v>2</v>
      </c>
      <c r="C799" s="159" t="str">
        <f t="shared" si="122"/>
        <v>HV2.2</v>
      </c>
      <c r="D799" s="160">
        <v>1</v>
      </c>
      <c r="E799" s="159"/>
      <c r="F799" s="151" t="s">
        <v>318</v>
      </c>
      <c r="G799" s="2">
        <f>INDEX([1]CAPS!$A:$A,MATCH(F:F,[1]CAPS!$H:$H,0))</f>
        <v>5255</v>
      </c>
      <c r="H799" s="2" t="s">
        <v>235</v>
      </c>
      <c r="I799" s="103" t="s">
        <v>239</v>
      </c>
      <c r="J799" s="9">
        <v>0</v>
      </c>
      <c r="K799" s="4">
        <v>3</v>
      </c>
      <c r="L799" s="9">
        <v>0</v>
      </c>
      <c r="M799" s="9">
        <v>0</v>
      </c>
      <c r="N799" s="9">
        <v>0</v>
      </c>
      <c r="O799" s="17">
        <v>0</v>
      </c>
      <c r="P799" s="9">
        <v>0</v>
      </c>
      <c r="Q799" s="9">
        <v>0</v>
      </c>
      <c r="S799">
        <f t="shared" si="125"/>
        <v>3</v>
      </c>
      <c r="T799">
        <f t="shared" si="126"/>
        <v>1</v>
      </c>
      <c r="U799">
        <f t="shared" si="127"/>
        <v>0</v>
      </c>
      <c r="W799">
        <f t="shared" si="124"/>
        <v>1</v>
      </c>
    </row>
    <row r="800" spans="1:23" ht="32" hidden="1" x14ac:dyDescent="0.2">
      <c r="A800" t="s">
        <v>326</v>
      </c>
      <c r="B800" s="18">
        <v>2</v>
      </c>
      <c r="C800" s="159" t="str">
        <f t="shared" si="122"/>
        <v>HV2.2</v>
      </c>
      <c r="D800" s="160">
        <v>1</v>
      </c>
      <c r="E800" s="159"/>
      <c r="F800" s="151" t="s">
        <v>128</v>
      </c>
      <c r="G800" s="2">
        <f>INDEX([1]CAPS!$A:$A,MATCH(F:F,[1]CAPS!$H:$H,0))</f>
        <v>3243</v>
      </c>
      <c r="H800" s="2" t="s">
        <v>237</v>
      </c>
      <c r="I800" s="103" t="s">
        <v>239</v>
      </c>
      <c r="J800" s="9">
        <v>0</v>
      </c>
      <c r="K800" s="4">
        <v>0</v>
      </c>
      <c r="L800" s="9">
        <v>0</v>
      </c>
      <c r="M800" s="9" t="s">
        <v>276</v>
      </c>
      <c r="N800" s="9">
        <v>0</v>
      </c>
      <c r="O800" s="17">
        <v>12</v>
      </c>
      <c r="P800" s="9">
        <v>0</v>
      </c>
      <c r="Q800" s="9">
        <v>0</v>
      </c>
      <c r="S800">
        <f t="shared" si="125"/>
        <v>12</v>
      </c>
      <c r="T800" t="e">
        <f t="shared" si="126"/>
        <v>#VALUE!</v>
      </c>
      <c r="U800" t="e">
        <f t="shared" si="127"/>
        <v>#VALUE!</v>
      </c>
      <c r="W800">
        <f t="shared" si="124"/>
        <v>1</v>
      </c>
    </row>
    <row r="801" spans="1:23" ht="32" hidden="1" x14ac:dyDescent="0.2">
      <c r="A801" t="s">
        <v>326</v>
      </c>
      <c r="B801" s="18">
        <v>2</v>
      </c>
      <c r="C801" s="159" t="str">
        <f t="shared" si="122"/>
        <v>HV2.2</v>
      </c>
      <c r="D801" s="160">
        <v>1</v>
      </c>
      <c r="E801" s="159"/>
      <c r="F801" s="151" t="s">
        <v>229</v>
      </c>
      <c r="G801" s="2">
        <f>INDEX([1]CAPS!$A:$A,MATCH(F:F,[1]CAPS!$H:$H,0))</f>
        <v>3997</v>
      </c>
      <c r="H801" s="2" t="s">
        <v>236</v>
      </c>
      <c r="I801" s="103" t="s">
        <v>239</v>
      </c>
      <c r="J801" s="9">
        <v>0</v>
      </c>
      <c r="K801" s="4">
        <v>3</v>
      </c>
      <c r="L801" s="9">
        <v>0</v>
      </c>
      <c r="M801" s="9">
        <v>0</v>
      </c>
      <c r="N801" s="9">
        <v>0</v>
      </c>
      <c r="O801" s="17">
        <v>0</v>
      </c>
      <c r="P801" s="9">
        <v>0</v>
      </c>
      <c r="Q801" s="9">
        <v>0</v>
      </c>
      <c r="S801">
        <f t="shared" si="125"/>
        <v>3</v>
      </c>
      <c r="T801">
        <f t="shared" si="126"/>
        <v>1</v>
      </c>
      <c r="U801">
        <f t="shared" si="127"/>
        <v>0</v>
      </c>
      <c r="W801">
        <f t="shared" si="124"/>
        <v>1</v>
      </c>
    </row>
    <row r="802" spans="1:23" ht="16" hidden="1" x14ac:dyDescent="0.2">
      <c r="A802" t="s">
        <v>326</v>
      </c>
      <c r="B802" s="18">
        <v>2</v>
      </c>
      <c r="C802" s="159" t="str">
        <f t="shared" si="122"/>
        <v>HV2.2</v>
      </c>
      <c r="D802" s="160">
        <v>1</v>
      </c>
      <c r="E802" s="159"/>
      <c r="F802" s="151" t="s">
        <v>159</v>
      </c>
      <c r="G802" s="2">
        <f>INDEX([1]CAPS!$A:$A,MATCH(F:F,[1]CAPS!$H:$H,0))</f>
        <v>7138</v>
      </c>
      <c r="H802" s="2" t="s">
        <v>233</v>
      </c>
      <c r="I802" s="103" t="s">
        <v>240</v>
      </c>
      <c r="J802" s="9">
        <v>0</v>
      </c>
      <c r="K802" s="4">
        <v>70</v>
      </c>
      <c r="L802" s="9">
        <v>0</v>
      </c>
      <c r="M802" s="9" t="s">
        <v>276</v>
      </c>
      <c r="N802" s="9">
        <v>0</v>
      </c>
      <c r="O802" s="17" t="s">
        <v>276</v>
      </c>
      <c r="P802" s="17" t="s">
        <v>276</v>
      </c>
      <c r="Q802" s="17" t="s">
        <v>276</v>
      </c>
      <c r="S802">
        <f t="shared" ref="S802:S803" si="130">SUM(J802:K802)</f>
        <v>70</v>
      </c>
      <c r="T802" t="e">
        <f t="shared" si="126"/>
        <v>#VALUE!</v>
      </c>
      <c r="U802" t="e">
        <f t="shared" si="127"/>
        <v>#VALUE!</v>
      </c>
      <c r="W802">
        <f t="shared" si="124"/>
        <v>1</v>
      </c>
    </row>
    <row r="803" spans="1:23" ht="16" hidden="1" x14ac:dyDescent="0.2">
      <c r="A803" t="s">
        <v>326</v>
      </c>
      <c r="B803" s="18">
        <v>2</v>
      </c>
      <c r="C803" s="159" t="str">
        <f t="shared" si="122"/>
        <v>HV2.2</v>
      </c>
      <c r="D803" s="160">
        <v>1</v>
      </c>
      <c r="E803" s="159"/>
      <c r="F803" s="151" t="s">
        <v>129</v>
      </c>
      <c r="G803" s="2">
        <f>INDEX([1]CAPS!$A:$A,MATCH(F:F,[1]CAPS!$H:$H,0))</f>
        <v>5532</v>
      </c>
      <c r="H803" s="2" t="s">
        <v>233</v>
      </c>
      <c r="I803" s="103" t="s">
        <v>238</v>
      </c>
      <c r="J803" s="9">
        <v>0</v>
      </c>
      <c r="K803" s="4">
        <v>14</v>
      </c>
      <c r="L803" s="9">
        <v>0</v>
      </c>
      <c r="M803" s="9" t="s">
        <v>276</v>
      </c>
      <c r="N803" s="9">
        <v>0</v>
      </c>
      <c r="O803" s="17" t="s">
        <v>276</v>
      </c>
      <c r="P803" s="17" t="s">
        <v>276</v>
      </c>
      <c r="Q803" s="17" t="s">
        <v>276</v>
      </c>
      <c r="S803">
        <f t="shared" si="130"/>
        <v>14</v>
      </c>
      <c r="T803" t="e">
        <f t="shared" si="126"/>
        <v>#VALUE!</v>
      </c>
      <c r="U803" t="e">
        <f t="shared" si="127"/>
        <v>#VALUE!</v>
      </c>
      <c r="W803">
        <f t="shared" si="124"/>
        <v>1</v>
      </c>
    </row>
    <row r="804" spans="1:23" ht="16" hidden="1" x14ac:dyDescent="0.2">
      <c r="A804" t="s">
        <v>326</v>
      </c>
      <c r="B804" s="18">
        <v>2</v>
      </c>
      <c r="C804" s="159" t="str">
        <f t="shared" si="122"/>
        <v>HV2.2</v>
      </c>
      <c r="D804" s="160">
        <v>1</v>
      </c>
      <c r="E804" s="159"/>
      <c r="F804" s="151" t="s">
        <v>134</v>
      </c>
      <c r="G804" s="2">
        <f>INDEX([1]CAPS!$A:$A,MATCH(F:F,[1]CAPS!$H:$H,0))</f>
        <v>2302</v>
      </c>
      <c r="H804" s="2" t="s">
        <v>233</v>
      </c>
      <c r="I804" s="103" t="s">
        <v>238</v>
      </c>
      <c r="J804" s="9">
        <v>0</v>
      </c>
      <c r="K804" s="4">
        <v>22</v>
      </c>
      <c r="L804" s="9">
        <v>0</v>
      </c>
      <c r="M804" s="9">
        <v>0</v>
      </c>
      <c r="N804" s="9">
        <v>0</v>
      </c>
      <c r="O804" s="17">
        <v>0</v>
      </c>
      <c r="P804" s="9">
        <v>0</v>
      </c>
      <c r="Q804" s="9">
        <v>0</v>
      </c>
      <c r="S804">
        <f t="shared" si="125"/>
        <v>22</v>
      </c>
      <c r="T804">
        <f t="shared" si="126"/>
        <v>1</v>
      </c>
      <c r="U804">
        <f t="shared" si="127"/>
        <v>0</v>
      </c>
      <c r="W804">
        <f t="shared" si="124"/>
        <v>1</v>
      </c>
    </row>
    <row r="805" spans="1:23" ht="16" hidden="1" x14ac:dyDescent="0.2">
      <c r="A805" t="s">
        <v>326</v>
      </c>
      <c r="B805" s="18">
        <v>2</v>
      </c>
      <c r="C805" s="159" t="str">
        <f t="shared" si="122"/>
        <v>HV2.2</v>
      </c>
      <c r="D805" s="160">
        <v>1</v>
      </c>
      <c r="E805" s="159"/>
      <c r="F805" s="302" t="s">
        <v>682</v>
      </c>
      <c r="G805" s="2">
        <f>INDEX([1]CAPS!$A:$A,MATCH(F:F,[1]CAPS!$H:$H,0))</f>
        <v>10361</v>
      </c>
      <c r="H805" s="2" t="s">
        <v>234</v>
      </c>
      <c r="I805" s="103" t="s">
        <v>238</v>
      </c>
      <c r="J805" s="9">
        <v>0</v>
      </c>
      <c r="K805" s="4">
        <v>1</v>
      </c>
      <c r="L805" s="9">
        <v>0</v>
      </c>
      <c r="M805" s="9" t="s">
        <v>276</v>
      </c>
      <c r="N805" s="9">
        <v>0</v>
      </c>
      <c r="O805" s="17">
        <v>0</v>
      </c>
      <c r="P805" s="9">
        <v>0</v>
      </c>
      <c r="Q805" s="9">
        <v>0</v>
      </c>
      <c r="R805" t="s">
        <v>843</v>
      </c>
      <c r="S805">
        <f t="shared" si="125"/>
        <v>1</v>
      </c>
      <c r="T805" t="e">
        <f t="shared" si="126"/>
        <v>#VALUE!</v>
      </c>
      <c r="U805" t="e">
        <f t="shared" si="127"/>
        <v>#VALUE!</v>
      </c>
      <c r="W805">
        <f t="shared" si="124"/>
        <v>1</v>
      </c>
    </row>
    <row r="806" spans="1:23" ht="16" hidden="1" x14ac:dyDescent="0.2">
      <c r="A806" t="s">
        <v>326</v>
      </c>
      <c r="B806" s="18">
        <v>2</v>
      </c>
      <c r="C806" s="159" t="str">
        <f t="shared" si="122"/>
        <v>HV2.2</v>
      </c>
      <c r="D806" s="160">
        <v>1</v>
      </c>
      <c r="E806" s="159"/>
      <c r="F806" s="151" t="s">
        <v>330</v>
      </c>
      <c r="G806" s="2">
        <f>INDEX([1]CAPS!$A:$A,MATCH(F:F,[1]CAPS!$H:$H,0))</f>
        <v>2310</v>
      </c>
      <c r="H806" s="2" t="s">
        <v>233</v>
      </c>
      <c r="I806" s="103" t="s">
        <v>238</v>
      </c>
      <c r="J806" s="9">
        <v>0</v>
      </c>
      <c r="K806" s="4">
        <v>3</v>
      </c>
      <c r="L806" s="9">
        <v>0</v>
      </c>
      <c r="M806" s="9" t="s">
        <v>276</v>
      </c>
      <c r="N806" s="9">
        <v>0</v>
      </c>
      <c r="O806" s="17" t="s">
        <v>276</v>
      </c>
      <c r="P806" s="17" t="s">
        <v>276</v>
      </c>
      <c r="Q806" s="17" t="s">
        <v>276</v>
      </c>
      <c r="S806">
        <f>SUM(J806:K806)</f>
        <v>3</v>
      </c>
      <c r="T806" t="e">
        <f t="shared" si="126"/>
        <v>#VALUE!</v>
      </c>
      <c r="U806" t="e">
        <f t="shared" si="127"/>
        <v>#VALUE!</v>
      </c>
      <c r="W806">
        <f t="shared" si="124"/>
        <v>1</v>
      </c>
    </row>
    <row r="807" spans="1:23" ht="16" hidden="1" x14ac:dyDescent="0.2">
      <c r="A807" t="s">
        <v>326</v>
      </c>
      <c r="B807" s="18">
        <v>2</v>
      </c>
      <c r="C807" s="159" t="str">
        <f t="shared" si="122"/>
        <v>HV2.2</v>
      </c>
      <c r="D807" s="160">
        <v>1</v>
      </c>
      <c r="E807" s="159"/>
      <c r="F807" s="302" t="s">
        <v>560</v>
      </c>
      <c r="G807" s="2">
        <f>INDEX([1]CAPS!$A:$A,MATCH(F:F,[1]CAPS!$H:$H,0))</f>
        <v>2451</v>
      </c>
      <c r="H807" s="2" t="s">
        <v>276</v>
      </c>
      <c r="I807" s="151" t="s">
        <v>238</v>
      </c>
      <c r="J807" s="9">
        <v>0</v>
      </c>
      <c r="K807" s="9">
        <v>0</v>
      </c>
      <c r="L807" s="9">
        <v>0</v>
      </c>
      <c r="M807" s="9" t="s">
        <v>276</v>
      </c>
      <c r="N807" s="9">
        <v>0</v>
      </c>
      <c r="O807" s="9">
        <v>20</v>
      </c>
      <c r="P807" s="9">
        <v>0</v>
      </c>
      <c r="Q807" s="9">
        <v>0</v>
      </c>
      <c r="S807">
        <f t="shared" si="125"/>
        <v>20</v>
      </c>
      <c r="T807" t="e">
        <f t="shared" si="126"/>
        <v>#VALUE!</v>
      </c>
      <c r="U807" t="e">
        <f t="shared" si="127"/>
        <v>#VALUE!</v>
      </c>
      <c r="W807">
        <f t="shared" si="124"/>
        <v>1</v>
      </c>
    </row>
    <row r="808" spans="1:23" ht="16" hidden="1" x14ac:dyDescent="0.2">
      <c r="A808" t="s">
        <v>326</v>
      </c>
      <c r="B808" s="18">
        <v>2</v>
      </c>
      <c r="C808" s="159" t="str">
        <f t="shared" ref="C808:C871" si="131">CONCATENATE(A808,".",B808)</f>
        <v>HV2.2</v>
      </c>
      <c r="D808" s="160">
        <v>1</v>
      </c>
      <c r="E808" s="159"/>
      <c r="F808" s="151" t="s">
        <v>127</v>
      </c>
      <c r="G808" s="2">
        <f>INDEX([1]CAPS!$A:$A,MATCH(F:F,[1]CAPS!$H:$H,0))</f>
        <v>10605</v>
      </c>
      <c r="H808" s="2" t="s">
        <v>233</v>
      </c>
      <c r="I808" s="151" t="s">
        <v>238</v>
      </c>
      <c r="J808" s="9">
        <v>0</v>
      </c>
      <c r="K808" s="9">
        <v>1</v>
      </c>
      <c r="L808" s="9">
        <v>0</v>
      </c>
      <c r="M808" s="9">
        <v>0</v>
      </c>
      <c r="N808" s="9">
        <v>0</v>
      </c>
      <c r="O808" s="9">
        <v>0</v>
      </c>
      <c r="P808" s="9">
        <v>0</v>
      </c>
      <c r="Q808" s="9">
        <v>0</v>
      </c>
      <c r="S808">
        <f t="shared" si="125"/>
        <v>1</v>
      </c>
      <c r="T808">
        <f t="shared" si="126"/>
        <v>1</v>
      </c>
      <c r="U808">
        <f t="shared" si="127"/>
        <v>0</v>
      </c>
      <c r="W808">
        <f t="shared" si="124"/>
        <v>1</v>
      </c>
    </row>
    <row r="809" spans="1:23" ht="32" hidden="1" x14ac:dyDescent="0.2">
      <c r="A809" t="s">
        <v>326</v>
      </c>
      <c r="B809" s="18">
        <v>3</v>
      </c>
      <c r="C809" s="159" t="str">
        <f t="shared" si="131"/>
        <v>HV2.3</v>
      </c>
      <c r="D809" s="160">
        <v>1</v>
      </c>
      <c r="E809" s="33"/>
      <c r="F809" s="103" t="s">
        <v>135</v>
      </c>
      <c r="G809" s="2">
        <f>INDEX([1]CAPS!$A:$A,MATCH(F:F,[1]CAPS!$H:$H,0))</f>
        <v>7766</v>
      </c>
      <c r="H809" s="2" t="s">
        <v>236</v>
      </c>
      <c r="I809" s="104" t="s">
        <v>242</v>
      </c>
      <c r="J809" s="9">
        <v>0</v>
      </c>
      <c r="K809" s="4">
        <v>5</v>
      </c>
      <c r="L809" s="9">
        <v>0</v>
      </c>
      <c r="M809" s="9">
        <v>0</v>
      </c>
      <c r="N809" s="9">
        <v>0</v>
      </c>
      <c r="O809" s="17">
        <v>120</v>
      </c>
      <c r="P809" s="9">
        <v>0</v>
      </c>
      <c r="Q809" s="9">
        <v>0</v>
      </c>
      <c r="S809">
        <f t="shared" si="125"/>
        <v>125</v>
      </c>
      <c r="T809">
        <f t="shared" si="126"/>
        <v>1</v>
      </c>
      <c r="U809">
        <f t="shared" si="127"/>
        <v>24</v>
      </c>
      <c r="W809">
        <f t="shared" si="124"/>
        <v>1</v>
      </c>
    </row>
    <row r="810" spans="1:23" ht="32" hidden="1" x14ac:dyDescent="0.2">
      <c r="A810" t="s">
        <v>326</v>
      </c>
      <c r="B810" s="18">
        <v>3</v>
      </c>
      <c r="C810" s="159" t="str">
        <f t="shared" si="131"/>
        <v>HV2.3</v>
      </c>
      <c r="D810" s="160">
        <v>1</v>
      </c>
      <c r="E810" s="33"/>
      <c r="F810" s="103" t="s">
        <v>232</v>
      </c>
      <c r="G810" s="2">
        <f>INDEX([1]CAPS!$A:$A,MATCH(F:F,[1]CAPS!$H:$H,0))</f>
        <v>8875</v>
      </c>
      <c r="H810" s="2" t="s">
        <v>236</v>
      </c>
      <c r="I810" s="104" t="s">
        <v>239</v>
      </c>
      <c r="J810" s="9">
        <v>0</v>
      </c>
      <c r="K810" s="4">
        <v>0</v>
      </c>
      <c r="L810" s="9">
        <v>0</v>
      </c>
      <c r="M810" s="9">
        <v>0</v>
      </c>
      <c r="N810" s="9">
        <v>0</v>
      </c>
      <c r="O810" s="17">
        <v>2</v>
      </c>
      <c r="P810" s="9">
        <v>0</v>
      </c>
      <c r="Q810" s="9">
        <v>0</v>
      </c>
      <c r="S810">
        <f t="shared" si="125"/>
        <v>2</v>
      </c>
      <c r="T810" t="e">
        <f t="shared" si="126"/>
        <v>#DIV/0!</v>
      </c>
      <c r="U810" t="e">
        <f t="shared" si="127"/>
        <v>#DIV/0!</v>
      </c>
      <c r="W810">
        <f t="shared" si="124"/>
        <v>1</v>
      </c>
    </row>
    <row r="811" spans="1:23" ht="32" hidden="1" x14ac:dyDescent="0.2">
      <c r="A811" t="s">
        <v>326</v>
      </c>
      <c r="B811" s="18">
        <v>3</v>
      </c>
      <c r="C811" s="159" t="str">
        <f t="shared" si="131"/>
        <v>HV2.3</v>
      </c>
      <c r="D811" s="160">
        <v>1</v>
      </c>
      <c r="E811" s="33"/>
      <c r="F811" s="103" t="s">
        <v>229</v>
      </c>
      <c r="G811" s="2">
        <f>INDEX([1]CAPS!$A:$A,MATCH(F:F,[1]CAPS!$H:$H,0))</f>
        <v>3997</v>
      </c>
      <c r="H811" s="2" t="s">
        <v>236</v>
      </c>
      <c r="I811" s="104" t="s">
        <v>239</v>
      </c>
      <c r="J811" s="9">
        <v>0</v>
      </c>
      <c r="K811" s="4">
        <v>1</v>
      </c>
      <c r="L811" s="9">
        <v>0</v>
      </c>
      <c r="M811" s="9">
        <v>0</v>
      </c>
      <c r="N811" s="9">
        <v>0</v>
      </c>
      <c r="O811" s="17">
        <v>0</v>
      </c>
      <c r="P811" s="9">
        <v>0</v>
      </c>
      <c r="Q811" s="9">
        <v>0</v>
      </c>
      <c r="S811">
        <f t="shared" si="125"/>
        <v>1</v>
      </c>
      <c r="T811">
        <f t="shared" si="126"/>
        <v>1</v>
      </c>
      <c r="U811">
        <f t="shared" si="127"/>
        <v>0</v>
      </c>
      <c r="W811">
        <f t="shared" si="124"/>
        <v>1</v>
      </c>
    </row>
    <row r="812" spans="1:23" ht="32" hidden="1" x14ac:dyDescent="0.2">
      <c r="A812" t="s">
        <v>326</v>
      </c>
      <c r="B812" s="18">
        <v>3</v>
      </c>
      <c r="C812" s="159" t="str">
        <f t="shared" si="131"/>
        <v>HV2.3</v>
      </c>
      <c r="D812" s="160">
        <v>1</v>
      </c>
      <c r="E812" s="33"/>
      <c r="F812" s="103" t="s">
        <v>331</v>
      </c>
      <c r="G812" s="2">
        <f>INDEX([1]CAPS!$A:$A,MATCH(F:F,[1]CAPS!$H:$H,0))</f>
        <v>4221</v>
      </c>
      <c r="H812" s="2" t="s">
        <v>236</v>
      </c>
      <c r="I812" s="104" t="s">
        <v>242</v>
      </c>
      <c r="J812" s="9">
        <v>0</v>
      </c>
      <c r="K812" s="4">
        <v>1</v>
      </c>
      <c r="L812" s="9">
        <v>0</v>
      </c>
      <c r="M812" s="9">
        <v>0</v>
      </c>
      <c r="N812" s="9">
        <v>0</v>
      </c>
      <c r="O812" s="17">
        <v>0</v>
      </c>
      <c r="P812" s="9">
        <v>0</v>
      </c>
      <c r="Q812" s="9">
        <v>0</v>
      </c>
      <c r="S812">
        <f t="shared" si="125"/>
        <v>1</v>
      </c>
      <c r="T812">
        <f t="shared" si="126"/>
        <v>1</v>
      </c>
      <c r="U812">
        <f t="shared" si="127"/>
        <v>0</v>
      </c>
      <c r="W812">
        <f t="shared" si="124"/>
        <v>1</v>
      </c>
    </row>
    <row r="813" spans="1:23" ht="32" hidden="1" x14ac:dyDescent="0.2">
      <c r="A813" t="s">
        <v>326</v>
      </c>
      <c r="B813" s="18">
        <v>3</v>
      </c>
      <c r="C813" s="159" t="str">
        <f t="shared" si="131"/>
        <v>HV2.3</v>
      </c>
      <c r="D813" s="160">
        <v>1</v>
      </c>
      <c r="E813" s="33"/>
      <c r="F813" s="103" t="s">
        <v>157</v>
      </c>
      <c r="G813" s="2">
        <f>INDEX([1]CAPS!$A:$A,MATCH(F:F,[1]CAPS!$H:$H,0))</f>
        <v>2654</v>
      </c>
      <c r="H813" s="2" t="s">
        <v>237</v>
      </c>
      <c r="I813" s="104" t="s">
        <v>239</v>
      </c>
      <c r="J813" s="9">
        <v>0</v>
      </c>
      <c r="K813" s="4">
        <v>0</v>
      </c>
      <c r="L813" s="9">
        <v>0</v>
      </c>
      <c r="M813" s="9">
        <v>0</v>
      </c>
      <c r="N813" s="9">
        <v>0</v>
      </c>
      <c r="O813" s="17">
        <v>3</v>
      </c>
      <c r="P813" s="9">
        <v>0</v>
      </c>
      <c r="Q813" s="9">
        <v>0</v>
      </c>
      <c r="S813">
        <f t="shared" si="125"/>
        <v>3</v>
      </c>
      <c r="T813" t="e">
        <f t="shared" si="126"/>
        <v>#DIV/0!</v>
      </c>
      <c r="U813" t="e">
        <f t="shared" si="127"/>
        <v>#DIV/0!</v>
      </c>
      <c r="W813">
        <f t="shared" si="124"/>
        <v>1</v>
      </c>
    </row>
    <row r="814" spans="1:23" ht="16" hidden="1" x14ac:dyDescent="0.2">
      <c r="A814" t="s">
        <v>326</v>
      </c>
      <c r="B814" s="18">
        <v>3</v>
      </c>
      <c r="C814" s="159" t="str">
        <f t="shared" si="131"/>
        <v>HV2.3</v>
      </c>
      <c r="D814" s="160">
        <v>1</v>
      </c>
      <c r="E814" s="33"/>
      <c r="F814" s="103" t="s">
        <v>159</v>
      </c>
      <c r="G814" s="2">
        <f>INDEX([1]CAPS!$A:$A,MATCH(F:F,[1]CAPS!$H:$H,0))</f>
        <v>7138</v>
      </c>
      <c r="H814" s="2" t="s">
        <v>233</v>
      </c>
      <c r="I814" s="104" t="s">
        <v>240</v>
      </c>
      <c r="J814" s="9">
        <v>0</v>
      </c>
      <c r="K814" s="4">
        <v>30</v>
      </c>
      <c r="L814" s="9">
        <v>0</v>
      </c>
      <c r="M814" s="9" t="s">
        <v>276</v>
      </c>
      <c r="N814" s="9">
        <v>0</v>
      </c>
      <c r="O814" s="17" t="s">
        <v>276</v>
      </c>
      <c r="P814" s="17" t="s">
        <v>276</v>
      </c>
      <c r="Q814" s="17" t="s">
        <v>276</v>
      </c>
      <c r="S814">
        <f>SUM(J814:K814)</f>
        <v>30</v>
      </c>
      <c r="T814" t="e">
        <f t="shared" si="126"/>
        <v>#VALUE!</v>
      </c>
      <c r="U814" t="e">
        <f t="shared" si="127"/>
        <v>#VALUE!</v>
      </c>
      <c r="W814">
        <f t="shared" si="124"/>
        <v>1</v>
      </c>
    </row>
    <row r="815" spans="1:23" ht="32" hidden="1" x14ac:dyDescent="0.2">
      <c r="A815" t="s">
        <v>326</v>
      </c>
      <c r="B815" s="18">
        <v>3</v>
      </c>
      <c r="C815" s="159" t="str">
        <f t="shared" si="131"/>
        <v>HV2.3</v>
      </c>
      <c r="D815" s="160">
        <v>1</v>
      </c>
      <c r="E815" s="33"/>
      <c r="F815" s="103" t="s">
        <v>161</v>
      </c>
      <c r="G815" s="2">
        <f>INDEX([1]CAPS!$A:$A,MATCH(F:F,[1]CAPS!$H:$H,0))</f>
        <v>2603</v>
      </c>
      <c r="H815" s="2" t="s">
        <v>235</v>
      </c>
      <c r="I815" s="104" t="s">
        <v>239</v>
      </c>
      <c r="J815" s="9">
        <v>0</v>
      </c>
      <c r="K815" s="4">
        <v>1</v>
      </c>
      <c r="L815" s="9">
        <v>0</v>
      </c>
      <c r="M815" s="9">
        <v>0</v>
      </c>
      <c r="N815" s="9">
        <v>0</v>
      </c>
      <c r="O815" s="17">
        <v>0</v>
      </c>
      <c r="P815" s="9">
        <v>0</v>
      </c>
      <c r="Q815" s="9">
        <v>0</v>
      </c>
      <c r="S815">
        <f t="shared" si="125"/>
        <v>1</v>
      </c>
      <c r="T815">
        <f t="shared" si="126"/>
        <v>1</v>
      </c>
      <c r="U815">
        <f t="shared" si="127"/>
        <v>0</v>
      </c>
      <c r="W815">
        <f t="shared" si="124"/>
        <v>1</v>
      </c>
    </row>
    <row r="816" spans="1:23" ht="16" hidden="1" x14ac:dyDescent="0.2">
      <c r="A816" t="s">
        <v>326</v>
      </c>
      <c r="B816" s="18">
        <v>3</v>
      </c>
      <c r="C816" s="159" t="str">
        <f t="shared" si="131"/>
        <v>HV2.3</v>
      </c>
      <c r="D816" s="160">
        <v>1</v>
      </c>
      <c r="E816" s="33"/>
      <c r="F816" s="103" t="s">
        <v>131</v>
      </c>
      <c r="G816" s="2">
        <f>INDEX([1]CAPS!$A:$A,MATCH(F:F,[1]CAPS!$H:$H,0))</f>
        <v>2557</v>
      </c>
      <c r="H816" s="2" t="s">
        <v>233</v>
      </c>
      <c r="I816" s="104" t="s">
        <v>240</v>
      </c>
      <c r="J816" s="9">
        <v>0</v>
      </c>
      <c r="K816" s="4">
        <v>2</v>
      </c>
      <c r="L816" s="9">
        <v>0</v>
      </c>
      <c r="M816" s="9" t="s">
        <v>276</v>
      </c>
      <c r="N816" s="9">
        <v>0</v>
      </c>
      <c r="O816" s="17">
        <v>0</v>
      </c>
      <c r="P816" s="9">
        <v>0</v>
      </c>
      <c r="Q816" s="9">
        <v>0</v>
      </c>
      <c r="S816">
        <f t="shared" si="125"/>
        <v>2</v>
      </c>
      <c r="T816" t="e">
        <f t="shared" si="126"/>
        <v>#VALUE!</v>
      </c>
      <c r="U816" t="e">
        <f t="shared" si="127"/>
        <v>#VALUE!</v>
      </c>
      <c r="W816">
        <f t="shared" si="124"/>
        <v>1</v>
      </c>
    </row>
    <row r="817" spans="1:23" ht="16" hidden="1" x14ac:dyDescent="0.2">
      <c r="A817" t="s">
        <v>326</v>
      </c>
      <c r="B817" s="18">
        <v>3</v>
      </c>
      <c r="C817" s="159" t="str">
        <f t="shared" si="131"/>
        <v>HV2.3</v>
      </c>
      <c r="D817" s="160">
        <v>1</v>
      </c>
      <c r="E817" s="33"/>
      <c r="F817" s="103" t="s">
        <v>134</v>
      </c>
      <c r="G817" s="2">
        <f>INDEX([1]CAPS!$A:$A,MATCH(F:F,[1]CAPS!$H:$H,0))</f>
        <v>2302</v>
      </c>
      <c r="H817" s="2" t="s">
        <v>233</v>
      </c>
      <c r="I817" s="104" t="s">
        <v>238</v>
      </c>
      <c r="J817" s="9">
        <v>0</v>
      </c>
      <c r="K817" s="4">
        <v>35</v>
      </c>
      <c r="L817" s="9">
        <v>0</v>
      </c>
      <c r="M817" s="9">
        <v>0</v>
      </c>
      <c r="N817" s="9">
        <v>0</v>
      </c>
      <c r="O817" s="17">
        <v>0</v>
      </c>
      <c r="P817" s="9">
        <v>0</v>
      </c>
      <c r="Q817" s="9">
        <v>0</v>
      </c>
      <c r="S817">
        <f t="shared" si="125"/>
        <v>35</v>
      </c>
      <c r="T817">
        <f t="shared" si="126"/>
        <v>1</v>
      </c>
      <c r="U817">
        <f t="shared" si="127"/>
        <v>0</v>
      </c>
      <c r="W817">
        <f t="shared" si="124"/>
        <v>1</v>
      </c>
    </row>
    <row r="818" spans="1:23" ht="16" hidden="1" x14ac:dyDescent="0.2">
      <c r="A818" t="s">
        <v>326</v>
      </c>
      <c r="B818" s="18">
        <v>3</v>
      </c>
      <c r="C818" s="159" t="str">
        <f t="shared" si="131"/>
        <v>HV2.3</v>
      </c>
      <c r="D818" s="160">
        <v>1</v>
      </c>
      <c r="E818" s="33"/>
      <c r="F818" s="103" t="s">
        <v>330</v>
      </c>
      <c r="G818" s="2">
        <f>INDEX([1]CAPS!$A:$A,MATCH(F:F,[1]CAPS!$H:$H,0))</f>
        <v>2310</v>
      </c>
      <c r="H818" s="2" t="s">
        <v>233</v>
      </c>
      <c r="I818" s="104" t="s">
        <v>238</v>
      </c>
      <c r="J818" s="9">
        <v>0</v>
      </c>
      <c r="K818" s="4">
        <v>4</v>
      </c>
      <c r="L818" s="9">
        <v>0</v>
      </c>
      <c r="M818" s="9" t="s">
        <v>276</v>
      </c>
      <c r="N818" s="9">
        <v>0</v>
      </c>
      <c r="O818" s="17" t="s">
        <v>276</v>
      </c>
      <c r="P818" s="17" t="s">
        <v>276</v>
      </c>
      <c r="Q818" s="17" t="s">
        <v>276</v>
      </c>
      <c r="S818">
        <f>SUM(J818:K818)</f>
        <v>4</v>
      </c>
      <c r="T818" t="e">
        <f t="shared" si="126"/>
        <v>#VALUE!</v>
      </c>
      <c r="U818" t="e">
        <f t="shared" si="127"/>
        <v>#VALUE!</v>
      </c>
      <c r="W818">
        <f t="shared" si="124"/>
        <v>1</v>
      </c>
    </row>
    <row r="819" spans="1:23" ht="16" hidden="1" x14ac:dyDescent="0.2">
      <c r="A819" t="s">
        <v>326</v>
      </c>
      <c r="B819" s="18">
        <v>3</v>
      </c>
      <c r="C819" s="159" t="str">
        <f t="shared" si="131"/>
        <v>HV2.3</v>
      </c>
      <c r="D819" s="160">
        <v>1</v>
      </c>
      <c r="E819" s="33"/>
      <c r="F819" s="302" t="s">
        <v>682</v>
      </c>
      <c r="G819" s="2">
        <f>INDEX([1]CAPS!$A:$A,MATCH(F:F,[1]CAPS!$H:$H,0))</f>
        <v>10361</v>
      </c>
      <c r="H819" s="2" t="s">
        <v>234</v>
      </c>
      <c r="I819" s="104" t="s">
        <v>238</v>
      </c>
      <c r="J819" s="9">
        <v>0</v>
      </c>
      <c r="K819" s="4">
        <v>2</v>
      </c>
      <c r="L819" s="9">
        <v>0</v>
      </c>
      <c r="M819" s="9" t="s">
        <v>276</v>
      </c>
      <c r="N819" s="9">
        <v>0</v>
      </c>
      <c r="O819" s="17">
        <v>0</v>
      </c>
      <c r="P819" s="9">
        <v>0</v>
      </c>
      <c r="Q819" s="9">
        <v>0</v>
      </c>
      <c r="R819" t="s">
        <v>843</v>
      </c>
      <c r="S819">
        <f t="shared" si="125"/>
        <v>2</v>
      </c>
      <c r="T819" t="e">
        <f t="shared" si="126"/>
        <v>#VALUE!</v>
      </c>
      <c r="U819" t="e">
        <f t="shared" si="127"/>
        <v>#VALUE!</v>
      </c>
      <c r="W819">
        <f t="shared" si="124"/>
        <v>1</v>
      </c>
    </row>
    <row r="820" spans="1:23" ht="16" hidden="1" x14ac:dyDescent="0.2">
      <c r="A820" t="s">
        <v>326</v>
      </c>
      <c r="B820" s="18">
        <v>3</v>
      </c>
      <c r="C820" s="159" t="str">
        <f t="shared" si="131"/>
        <v>HV2.3</v>
      </c>
      <c r="D820" s="160">
        <v>1</v>
      </c>
      <c r="E820" s="33"/>
      <c r="F820" s="103" t="s">
        <v>129</v>
      </c>
      <c r="G820" s="2">
        <f>INDEX([1]CAPS!$A:$A,MATCH(F:F,[1]CAPS!$H:$H,0))</f>
        <v>5532</v>
      </c>
      <c r="H820" s="2" t="s">
        <v>233</v>
      </c>
      <c r="I820" s="104" t="s">
        <v>238</v>
      </c>
      <c r="J820" s="9">
        <v>0</v>
      </c>
      <c r="K820" s="4">
        <v>10</v>
      </c>
      <c r="L820" s="9">
        <v>0</v>
      </c>
      <c r="M820" s="9" t="s">
        <v>276</v>
      </c>
      <c r="N820" s="9">
        <v>0</v>
      </c>
      <c r="O820" s="17" t="s">
        <v>276</v>
      </c>
      <c r="P820" s="17" t="s">
        <v>276</v>
      </c>
      <c r="Q820" s="17" t="s">
        <v>276</v>
      </c>
      <c r="S820">
        <f>SUM(J820:K820)</f>
        <v>10</v>
      </c>
      <c r="T820" t="e">
        <f t="shared" si="126"/>
        <v>#VALUE!</v>
      </c>
      <c r="U820" t="e">
        <f t="shared" si="127"/>
        <v>#VALUE!</v>
      </c>
      <c r="W820">
        <f t="shared" si="124"/>
        <v>1</v>
      </c>
    </row>
    <row r="821" spans="1:23" ht="16" hidden="1" x14ac:dyDescent="0.2">
      <c r="A821" t="s">
        <v>326</v>
      </c>
      <c r="B821" s="18">
        <v>3</v>
      </c>
      <c r="C821" s="159" t="str">
        <f t="shared" si="131"/>
        <v>HV2.3</v>
      </c>
      <c r="D821" s="160">
        <v>1</v>
      </c>
      <c r="E821" s="33"/>
      <c r="F821" s="307" t="s">
        <v>560</v>
      </c>
      <c r="G821" s="2">
        <f>INDEX([1]CAPS!$A:$A,MATCH(F:F,[1]CAPS!$H:$H,0))</f>
        <v>2451</v>
      </c>
      <c r="H821" s="2" t="s">
        <v>276</v>
      </c>
      <c r="I821" s="104" t="s">
        <v>238</v>
      </c>
      <c r="J821" s="9">
        <v>0</v>
      </c>
      <c r="K821" s="4">
        <v>1</v>
      </c>
      <c r="L821" s="9">
        <v>0</v>
      </c>
      <c r="M821" s="9" t="s">
        <v>276</v>
      </c>
      <c r="N821" s="9">
        <v>0</v>
      </c>
      <c r="O821" s="17">
        <v>10</v>
      </c>
      <c r="P821" s="9">
        <v>0</v>
      </c>
      <c r="Q821" s="9">
        <v>0</v>
      </c>
      <c r="S821">
        <f t="shared" si="125"/>
        <v>11</v>
      </c>
      <c r="T821" t="e">
        <f t="shared" si="126"/>
        <v>#VALUE!</v>
      </c>
      <c r="U821" t="e">
        <f t="shared" si="127"/>
        <v>#VALUE!</v>
      </c>
      <c r="W821">
        <f t="shared" si="124"/>
        <v>1</v>
      </c>
    </row>
    <row r="822" spans="1:23" ht="32" hidden="1" x14ac:dyDescent="0.2">
      <c r="A822" t="s">
        <v>326</v>
      </c>
      <c r="B822" s="18">
        <v>3</v>
      </c>
      <c r="C822" s="159" t="str">
        <f t="shared" si="131"/>
        <v>HV2.3</v>
      </c>
      <c r="D822" s="160">
        <v>1</v>
      </c>
      <c r="E822" s="33"/>
      <c r="F822" s="103" t="s">
        <v>318</v>
      </c>
      <c r="G822" s="2">
        <f>INDEX([1]CAPS!$A:$A,MATCH(F:F,[1]CAPS!$H:$H,0))</f>
        <v>5255</v>
      </c>
      <c r="H822" s="112" t="s">
        <v>235</v>
      </c>
      <c r="I822" s="104" t="s">
        <v>239</v>
      </c>
      <c r="J822" s="9">
        <v>0</v>
      </c>
      <c r="K822" s="4">
        <v>0</v>
      </c>
      <c r="L822" s="9">
        <v>0</v>
      </c>
      <c r="M822" s="9">
        <v>0</v>
      </c>
      <c r="N822" s="9">
        <v>0</v>
      </c>
      <c r="O822" s="17">
        <v>2</v>
      </c>
      <c r="P822" s="9">
        <v>0</v>
      </c>
      <c r="Q822" s="9">
        <v>0</v>
      </c>
      <c r="S822">
        <f t="shared" si="125"/>
        <v>2</v>
      </c>
      <c r="T822" t="e">
        <f t="shared" si="126"/>
        <v>#DIV/0!</v>
      </c>
      <c r="U822" t="e">
        <f t="shared" si="127"/>
        <v>#DIV/0!</v>
      </c>
      <c r="W822">
        <f t="shared" si="124"/>
        <v>1</v>
      </c>
    </row>
    <row r="823" spans="1:23" ht="16" hidden="1" x14ac:dyDescent="0.2">
      <c r="A823" t="s">
        <v>326</v>
      </c>
      <c r="B823" s="18">
        <v>3</v>
      </c>
      <c r="C823" s="159" t="str">
        <f t="shared" si="131"/>
        <v>HV2.3</v>
      </c>
      <c r="D823" s="160">
        <v>1</v>
      </c>
      <c r="E823" s="33"/>
      <c r="F823" s="307" t="s">
        <v>502</v>
      </c>
      <c r="G823" s="2">
        <f>INDEX([1]CAPS!$A:$A,MATCH(F:F,[1]CAPS!$H:$H,0))</f>
        <v>11903</v>
      </c>
      <c r="H823" s="2" t="s">
        <v>276</v>
      </c>
      <c r="I823" s="104" t="s">
        <v>238</v>
      </c>
      <c r="J823" s="9">
        <v>0</v>
      </c>
      <c r="K823" s="4">
        <v>0</v>
      </c>
      <c r="L823" s="9">
        <v>0</v>
      </c>
      <c r="M823" s="9" t="s">
        <v>276</v>
      </c>
      <c r="N823" s="9">
        <v>0</v>
      </c>
      <c r="O823" s="17">
        <v>2</v>
      </c>
      <c r="P823" s="9">
        <v>0</v>
      </c>
      <c r="Q823" s="9">
        <v>0</v>
      </c>
      <c r="R823" t="s">
        <v>954</v>
      </c>
      <c r="S823">
        <f t="shared" si="125"/>
        <v>2</v>
      </c>
      <c r="T823" t="e">
        <f t="shared" si="126"/>
        <v>#VALUE!</v>
      </c>
      <c r="U823" t="e">
        <f t="shared" si="127"/>
        <v>#VALUE!</v>
      </c>
      <c r="W823">
        <f t="shared" si="124"/>
        <v>1</v>
      </c>
    </row>
    <row r="824" spans="1:23" ht="32" hidden="1" x14ac:dyDescent="0.2">
      <c r="A824" t="s">
        <v>326</v>
      </c>
      <c r="B824" s="18">
        <v>4</v>
      </c>
      <c r="C824" s="159" t="str">
        <f t="shared" si="131"/>
        <v>HV2.4</v>
      </c>
      <c r="D824" s="160">
        <v>1</v>
      </c>
      <c r="E824" s="33"/>
      <c r="F824" s="103" t="s">
        <v>135</v>
      </c>
      <c r="G824" s="2">
        <f>INDEX([1]CAPS!$A:$A,MATCH(F:F,[1]CAPS!$H:$H,0))</f>
        <v>7766</v>
      </c>
      <c r="H824" s="2" t="s">
        <v>236</v>
      </c>
      <c r="I824" s="104" t="s">
        <v>242</v>
      </c>
      <c r="J824" s="9">
        <v>0</v>
      </c>
      <c r="K824" s="4">
        <v>12</v>
      </c>
      <c r="L824" s="9">
        <v>0</v>
      </c>
      <c r="M824" s="9">
        <v>0</v>
      </c>
      <c r="N824" s="9">
        <v>0</v>
      </c>
      <c r="O824" s="17">
        <v>80</v>
      </c>
      <c r="P824" s="9">
        <v>0</v>
      </c>
      <c r="Q824" s="9">
        <v>0</v>
      </c>
      <c r="S824">
        <f t="shared" si="125"/>
        <v>92</v>
      </c>
      <c r="T824">
        <f t="shared" si="126"/>
        <v>1</v>
      </c>
      <c r="U824">
        <f t="shared" si="127"/>
        <v>6.666666666666667</v>
      </c>
      <c r="W824">
        <f t="shared" si="124"/>
        <v>1</v>
      </c>
    </row>
    <row r="825" spans="1:23" ht="32" hidden="1" x14ac:dyDescent="0.2">
      <c r="A825" t="s">
        <v>326</v>
      </c>
      <c r="B825" s="18">
        <v>4</v>
      </c>
      <c r="C825" s="159" t="str">
        <f t="shared" si="131"/>
        <v>HV2.4</v>
      </c>
      <c r="D825" s="160">
        <v>1</v>
      </c>
      <c r="E825" s="33"/>
      <c r="F825" s="103" t="s">
        <v>232</v>
      </c>
      <c r="G825" s="2">
        <f>INDEX([1]CAPS!$A:$A,MATCH(F:F,[1]CAPS!$H:$H,0))</f>
        <v>8875</v>
      </c>
      <c r="H825" s="2" t="s">
        <v>236</v>
      </c>
      <c r="I825" s="104" t="s">
        <v>239</v>
      </c>
      <c r="J825" s="9">
        <v>0</v>
      </c>
      <c r="K825" s="4">
        <v>1</v>
      </c>
      <c r="L825" s="9">
        <v>0</v>
      </c>
      <c r="M825" s="9">
        <v>0</v>
      </c>
      <c r="N825" s="9">
        <v>0</v>
      </c>
      <c r="O825" s="17">
        <v>2</v>
      </c>
      <c r="P825" s="9">
        <v>0</v>
      </c>
      <c r="Q825" s="9">
        <v>0</v>
      </c>
      <c r="S825">
        <f t="shared" si="125"/>
        <v>3</v>
      </c>
      <c r="T825">
        <f t="shared" si="126"/>
        <v>1</v>
      </c>
      <c r="U825">
        <f t="shared" si="127"/>
        <v>2</v>
      </c>
      <c r="W825">
        <f t="shared" si="124"/>
        <v>1</v>
      </c>
    </row>
    <row r="826" spans="1:23" ht="32" hidden="1" x14ac:dyDescent="0.2">
      <c r="A826" t="s">
        <v>326</v>
      </c>
      <c r="B826" s="18">
        <v>4</v>
      </c>
      <c r="C826" s="159" t="str">
        <f t="shared" si="131"/>
        <v>HV2.4</v>
      </c>
      <c r="D826" s="160">
        <v>1</v>
      </c>
      <c r="E826" s="33"/>
      <c r="F826" s="103" t="s">
        <v>229</v>
      </c>
      <c r="G826" s="2">
        <f>INDEX([1]CAPS!$A:$A,MATCH(F:F,[1]CAPS!$H:$H,0))</f>
        <v>3997</v>
      </c>
      <c r="H826" s="2" t="s">
        <v>236</v>
      </c>
      <c r="I826" s="104" t="s">
        <v>239</v>
      </c>
      <c r="J826" s="9">
        <v>0</v>
      </c>
      <c r="K826" s="4">
        <v>3</v>
      </c>
      <c r="L826" s="9">
        <v>0</v>
      </c>
      <c r="M826" s="9">
        <v>1</v>
      </c>
      <c r="N826" s="9">
        <v>0</v>
      </c>
      <c r="O826" s="17">
        <v>0</v>
      </c>
      <c r="P826" s="9">
        <v>0</v>
      </c>
      <c r="Q826" s="9">
        <v>0</v>
      </c>
      <c r="S826">
        <f t="shared" si="125"/>
        <v>3</v>
      </c>
      <c r="T826">
        <f t="shared" si="126"/>
        <v>0.75</v>
      </c>
      <c r="U826">
        <f t="shared" si="127"/>
        <v>0</v>
      </c>
      <c r="W826">
        <f t="shared" si="124"/>
        <v>1</v>
      </c>
    </row>
    <row r="827" spans="1:23" ht="16" hidden="1" x14ac:dyDescent="0.2">
      <c r="A827" t="s">
        <v>326</v>
      </c>
      <c r="B827" s="18">
        <v>4</v>
      </c>
      <c r="C827" s="159" t="str">
        <f t="shared" si="131"/>
        <v>HV2.4</v>
      </c>
      <c r="D827" s="160">
        <v>1</v>
      </c>
      <c r="E827" s="33"/>
      <c r="F827" s="307" t="s">
        <v>502</v>
      </c>
      <c r="G827" s="2">
        <f>INDEX([1]CAPS!$A:$A,MATCH(F:F,[1]CAPS!$H:$H,0))</f>
        <v>11903</v>
      </c>
      <c r="H827" s="2" t="s">
        <v>276</v>
      </c>
      <c r="I827" s="104" t="s">
        <v>238</v>
      </c>
      <c r="J827" s="9">
        <v>0</v>
      </c>
      <c r="K827" s="4">
        <v>0</v>
      </c>
      <c r="L827" s="9">
        <v>0</v>
      </c>
      <c r="M827" s="9" t="s">
        <v>276</v>
      </c>
      <c r="N827" s="9">
        <v>0</v>
      </c>
      <c r="O827" s="17">
        <v>2</v>
      </c>
      <c r="P827" s="9">
        <v>0</v>
      </c>
      <c r="Q827" s="9">
        <v>0</v>
      </c>
      <c r="R827" t="s">
        <v>954</v>
      </c>
      <c r="S827">
        <f t="shared" si="125"/>
        <v>2</v>
      </c>
      <c r="T827" t="e">
        <f t="shared" si="126"/>
        <v>#VALUE!</v>
      </c>
      <c r="U827" t="e">
        <f t="shared" si="127"/>
        <v>#VALUE!</v>
      </c>
      <c r="W827">
        <f t="shared" si="124"/>
        <v>1</v>
      </c>
    </row>
    <row r="828" spans="1:23" ht="32" hidden="1" x14ac:dyDescent="0.2">
      <c r="A828" t="s">
        <v>326</v>
      </c>
      <c r="B828" s="18">
        <v>4</v>
      </c>
      <c r="C828" s="159" t="str">
        <f t="shared" si="131"/>
        <v>HV2.4</v>
      </c>
      <c r="D828" s="160">
        <v>1</v>
      </c>
      <c r="E828" s="33"/>
      <c r="F828" s="103" t="s">
        <v>128</v>
      </c>
      <c r="G828" s="2">
        <f>INDEX([1]CAPS!$A:$A,MATCH(F:F,[1]CAPS!$H:$H,0))</f>
        <v>3243</v>
      </c>
      <c r="H828" s="2" t="s">
        <v>237</v>
      </c>
      <c r="I828" s="104" t="s">
        <v>239</v>
      </c>
      <c r="J828" s="9">
        <v>0</v>
      </c>
      <c r="K828" s="4">
        <v>0</v>
      </c>
      <c r="L828" s="9">
        <v>0</v>
      </c>
      <c r="M828" s="9" t="s">
        <v>276</v>
      </c>
      <c r="N828" s="9">
        <v>0</v>
      </c>
      <c r="O828" s="17">
        <v>20</v>
      </c>
      <c r="P828" s="9">
        <v>0</v>
      </c>
      <c r="Q828" s="9">
        <v>0</v>
      </c>
      <c r="S828">
        <f t="shared" si="125"/>
        <v>20</v>
      </c>
      <c r="T828" t="e">
        <f t="shared" si="126"/>
        <v>#VALUE!</v>
      </c>
      <c r="U828" t="e">
        <f t="shared" si="127"/>
        <v>#VALUE!</v>
      </c>
      <c r="W828">
        <f t="shared" si="124"/>
        <v>1</v>
      </c>
    </row>
    <row r="829" spans="1:23" ht="16" hidden="1" x14ac:dyDescent="0.2">
      <c r="A829" t="s">
        <v>326</v>
      </c>
      <c r="B829" s="18">
        <v>4</v>
      </c>
      <c r="C829" s="159" t="str">
        <f t="shared" si="131"/>
        <v>HV2.4</v>
      </c>
      <c r="D829" s="160">
        <v>1</v>
      </c>
      <c r="E829" s="33"/>
      <c r="F829" s="103" t="s">
        <v>134</v>
      </c>
      <c r="G829" s="2">
        <f>INDEX([1]CAPS!$A:$A,MATCH(F:F,[1]CAPS!$H:$H,0))</f>
        <v>2302</v>
      </c>
      <c r="H829" s="2" t="s">
        <v>233</v>
      </c>
      <c r="I829" s="104" t="s">
        <v>238</v>
      </c>
      <c r="J829" s="9">
        <v>0</v>
      </c>
      <c r="K829" s="4">
        <v>25</v>
      </c>
      <c r="L829" s="9">
        <v>0</v>
      </c>
      <c r="M829" s="9">
        <v>0</v>
      </c>
      <c r="N829" s="9">
        <v>0</v>
      </c>
      <c r="O829" s="17">
        <v>0</v>
      </c>
      <c r="P829" s="9">
        <v>0</v>
      </c>
      <c r="Q829" s="9">
        <v>0</v>
      </c>
      <c r="S829">
        <f t="shared" si="125"/>
        <v>25</v>
      </c>
      <c r="T829">
        <f t="shared" si="126"/>
        <v>1</v>
      </c>
      <c r="U829">
        <f t="shared" si="127"/>
        <v>0</v>
      </c>
      <c r="W829">
        <f t="shared" si="124"/>
        <v>1</v>
      </c>
    </row>
    <row r="830" spans="1:23" ht="16" hidden="1" x14ac:dyDescent="0.2">
      <c r="A830" t="s">
        <v>326</v>
      </c>
      <c r="B830" s="18">
        <v>4</v>
      </c>
      <c r="C830" s="159" t="str">
        <f t="shared" si="131"/>
        <v>HV2.4</v>
      </c>
      <c r="D830" s="160">
        <v>1</v>
      </c>
      <c r="E830" s="33"/>
      <c r="F830" s="103" t="s">
        <v>129</v>
      </c>
      <c r="G830" s="2">
        <f>INDEX([1]CAPS!$A:$A,MATCH(F:F,[1]CAPS!$H:$H,0))</f>
        <v>5532</v>
      </c>
      <c r="H830" s="2" t="s">
        <v>233</v>
      </c>
      <c r="I830" s="104" t="s">
        <v>238</v>
      </c>
      <c r="J830" s="9">
        <v>0</v>
      </c>
      <c r="K830" s="4">
        <v>14</v>
      </c>
      <c r="L830" s="9">
        <v>0</v>
      </c>
      <c r="M830" s="9" t="s">
        <v>276</v>
      </c>
      <c r="N830" s="9">
        <v>0</v>
      </c>
      <c r="O830" s="17" t="s">
        <v>276</v>
      </c>
      <c r="P830" s="17" t="s">
        <v>276</v>
      </c>
      <c r="Q830" s="17" t="s">
        <v>276</v>
      </c>
      <c r="S830">
        <f>SUM(J830:K830)</f>
        <v>14</v>
      </c>
      <c r="T830" t="e">
        <f t="shared" si="126"/>
        <v>#VALUE!</v>
      </c>
      <c r="U830" t="e">
        <f t="shared" si="127"/>
        <v>#VALUE!</v>
      </c>
      <c r="W830">
        <f t="shared" si="124"/>
        <v>1</v>
      </c>
    </row>
    <row r="831" spans="1:23" ht="16" hidden="1" x14ac:dyDescent="0.2">
      <c r="A831" t="s">
        <v>326</v>
      </c>
      <c r="B831" s="18">
        <v>4</v>
      </c>
      <c r="C831" s="159" t="str">
        <f t="shared" si="131"/>
        <v>HV2.4</v>
      </c>
      <c r="D831" s="160">
        <v>1</v>
      </c>
      <c r="E831" s="33"/>
      <c r="F831" s="302" t="s">
        <v>682</v>
      </c>
      <c r="G831" s="2">
        <f>INDEX([1]CAPS!$A:$A,MATCH(F:F,[1]CAPS!$H:$H,0))</f>
        <v>10361</v>
      </c>
      <c r="H831" s="2" t="s">
        <v>234</v>
      </c>
      <c r="I831" s="104" t="s">
        <v>238</v>
      </c>
      <c r="J831" s="9">
        <v>0</v>
      </c>
      <c r="K831" s="4">
        <v>4</v>
      </c>
      <c r="L831" s="9">
        <v>0</v>
      </c>
      <c r="M831" s="9" t="s">
        <v>276</v>
      </c>
      <c r="N831" s="9">
        <v>0</v>
      </c>
      <c r="O831" s="17">
        <v>0</v>
      </c>
      <c r="P831" s="9">
        <v>0</v>
      </c>
      <c r="Q831" s="9">
        <v>0</v>
      </c>
      <c r="R831" t="s">
        <v>843</v>
      </c>
      <c r="S831">
        <f t="shared" si="125"/>
        <v>4</v>
      </c>
      <c r="T831" t="e">
        <f t="shared" si="126"/>
        <v>#VALUE!</v>
      </c>
      <c r="U831" t="e">
        <f t="shared" si="127"/>
        <v>#VALUE!</v>
      </c>
      <c r="W831">
        <f t="shared" si="124"/>
        <v>1</v>
      </c>
    </row>
    <row r="832" spans="1:23" ht="16" hidden="1" x14ac:dyDescent="0.2">
      <c r="A832" t="s">
        <v>326</v>
      </c>
      <c r="B832" s="18">
        <v>4</v>
      </c>
      <c r="C832" s="159" t="str">
        <f t="shared" si="131"/>
        <v>HV2.4</v>
      </c>
      <c r="D832" s="160">
        <v>1</v>
      </c>
      <c r="E832" s="33"/>
      <c r="F832" s="103" t="s">
        <v>159</v>
      </c>
      <c r="G832" s="2">
        <f>INDEX([1]CAPS!$A:$A,MATCH(F:F,[1]CAPS!$H:$H,0))</f>
        <v>7138</v>
      </c>
      <c r="H832" s="2" t="s">
        <v>233</v>
      </c>
      <c r="I832" s="104" t="s">
        <v>240</v>
      </c>
      <c r="J832" s="9">
        <v>0</v>
      </c>
      <c r="K832" s="4">
        <v>15</v>
      </c>
      <c r="L832" s="9">
        <v>0</v>
      </c>
      <c r="M832" s="9" t="s">
        <v>276</v>
      </c>
      <c r="N832" s="9">
        <v>0</v>
      </c>
      <c r="O832" s="17" t="s">
        <v>276</v>
      </c>
      <c r="P832" s="17" t="s">
        <v>276</v>
      </c>
      <c r="Q832" s="17" t="s">
        <v>276</v>
      </c>
      <c r="S832">
        <f>SUM(J832:K832)</f>
        <v>15</v>
      </c>
      <c r="T832" t="e">
        <f t="shared" si="126"/>
        <v>#VALUE!</v>
      </c>
      <c r="U832" t="e">
        <f t="shared" si="127"/>
        <v>#VALUE!</v>
      </c>
      <c r="W832">
        <f t="shared" si="124"/>
        <v>1</v>
      </c>
    </row>
    <row r="833" spans="1:23" ht="32" hidden="1" x14ac:dyDescent="0.2">
      <c r="A833" t="s">
        <v>326</v>
      </c>
      <c r="B833" s="18">
        <v>4</v>
      </c>
      <c r="C833" s="159" t="str">
        <f t="shared" si="131"/>
        <v>HV2.4</v>
      </c>
      <c r="D833" s="160">
        <v>1</v>
      </c>
      <c r="E833" s="33"/>
      <c r="F833" s="103" t="s">
        <v>157</v>
      </c>
      <c r="G833" s="2">
        <f>INDEX([1]CAPS!$A:$A,MATCH(F:F,[1]CAPS!$H:$H,0))</f>
        <v>2654</v>
      </c>
      <c r="H833" s="2" t="s">
        <v>237</v>
      </c>
      <c r="I833" s="104" t="s">
        <v>239</v>
      </c>
      <c r="J833" s="9">
        <v>0</v>
      </c>
      <c r="K833" s="4">
        <v>0</v>
      </c>
      <c r="L833" s="9">
        <v>0</v>
      </c>
      <c r="M833" s="9">
        <v>2</v>
      </c>
      <c r="N833" s="9">
        <v>0</v>
      </c>
      <c r="O833" s="17">
        <v>0</v>
      </c>
      <c r="P833" s="9">
        <v>0</v>
      </c>
      <c r="Q833" s="9">
        <v>0</v>
      </c>
      <c r="S833">
        <f t="shared" si="125"/>
        <v>0</v>
      </c>
      <c r="T833">
        <f t="shared" si="126"/>
        <v>0</v>
      </c>
      <c r="U833">
        <f t="shared" si="127"/>
        <v>0</v>
      </c>
      <c r="W833" t="str">
        <f t="shared" si="124"/>
        <v/>
      </c>
    </row>
    <row r="834" spans="1:23" ht="32" hidden="1" x14ac:dyDescent="0.2">
      <c r="A834" t="s">
        <v>326</v>
      </c>
      <c r="B834" s="18">
        <v>5</v>
      </c>
      <c r="C834" s="159" t="str">
        <f t="shared" si="131"/>
        <v>HV2.5</v>
      </c>
      <c r="D834" s="160">
        <v>1</v>
      </c>
      <c r="E834" s="33"/>
      <c r="F834" s="103" t="s">
        <v>135</v>
      </c>
      <c r="G834" s="2">
        <f>INDEX([1]CAPS!$A:$A,MATCH(F:F,[1]CAPS!$H:$H,0))</f>
        <v>7766</v>
      </c>
      <c r="H834" s="2" t="s">
        <v>236</v>
      </c>
      <c r="I834" s="104" t="s">
        <v>242</v>
      </c>
      <c r="J834" s="9">
        <v>0</v>
      </c>
      <c r="K834" s="4">
        <v>3</v>
      </c>
      <c r="L834" s="9">
        <v>0</v>
      </c>
      <c r="M834" s="9">
        <v>0</v>
      </c>
      <c r="N834" s="9">
        <v>0</v>
      </c>
      <c r="O834" s="17">
        <v>40</v>
      </c>
      <c r="P834" s="9">
        <v>0</v>
      </c>
      <c r="Q834" s="9">
        <v>0</v>
      </c>
      <c r="S834">
        <f t="shared" si="125"/>
        <v>43</v>
      </c>
      <c r="T834">
        <f t="shared" si="126"/>
        <v>1</v>
      </c>
      <c r="U834">
        <f t="shared" si="127"/>
        <v>13.333333333333334</v>
      </c>
      <c r="W834">
        <f t="shared" si="124"/>
        <v>1</v>
      </c>
    </row>
    <row r="835" spans="1:23" ht="32" hidden="1" x14ac:dyDescent="0.2">
      <c r="A835" t="s">
        <v>326</v>
      </c>
      <c r="B835" s="18">
        <v>5</v>
      </c>
      <c r="C835" s="159" t="str">
        <f t="shared" si="131"/>
        <v>HV2.5</v>
      </c>
      <c r="D835" s="160">
        <v>1</v>
      </c>
      <c r="E835" s="33"/>
      <c r="F835" s="103" t="s">
        <v>232</v>
      </c>
      <c r="G835" s="2">
        <f>INDEX([1]CAPS!$A:$A,MATCH(F:F,[1]CAPS!$H:$H,0))</f>
        <v>8875</v>
      </c>
      <c r="H835" s="2" t="s">
        <v>236</v>
      </c>
      <c r="I835" s="104" t="s">
        <v>239</v>
      </c>
      <c r="J835" s="9">
        <v>0</v>
      </c>
      <c r="K835" s="4">
        <v>2</v>
      </c>
      <c r="L835" s="9">
        <v>0</v>
      </c>
      <c r="M835" s="9">
        <v>0</v>
      </c>
      <c r="N835" s="9">
        <v>0</v>
      </c>
      <c r="O835" s="17">
        <v>0</v>
      </c>
      <c r="P835" s="9">
        <v>0</v>
      </c>
      <c r="Q835" s="9">
        <v>0</v>
      </c>
      <c r="S835">
        <f t="shared" si="125"/>
        <v>2</v>
      </c>
      <c r="T835">
        <f t="shared" si="126"/>
        <v>1</v>
      </c>
      <c r="U835">
        <f t="shared" si="127"/>
        <v>0</v>
      </c>
      <c r="W835">
        <f t="shared" ref="W835:W898" si="132">IF(S835&gt;0,1,"")</f>
        <v>1</v>
      </c>
    </row>
    <row r="836" spans="1:23" ht="32" hidden="1" x14ac:dyDescent="0.2">
      <c r="A836" t="s">
        <v>326</v>
      </c>
      <c r="B836" s="18">
        <v>5</v>
      </c>
      <c r="C836" s="159" t="str">
        <f t="shared" si="131"/>
        <v>HV2.5</v>
      </c>
      <c r="D836" s="160">
        <v>1</v>
      </c>
      <c r="E836" s="33"/>
      <c r="F836" s="103" t="s">
        <v>318</v>
      </c>
      <c r="G836" s="2">
        <f>INDEX([1]CAPS!$A:$A,MATCH(F:F,[1]CAPS!$H:$H,0))</f>
        <v>5255</v>
      </c>
      <c r="H836" s="2" t="s">
        <v>235</v>
      </c>
      <c r="I836" s="104" t="s">
        <v>239</v>
      </c>
      <c r="J836" s="9">
        <v>0</v>
      </c>
      <c r="K836" s="4">
        <v>1</v>
      </c>
      <c r="L836" s="9">
        <v>0</v>
      </c>
      <c r="M836" s="9">
        <v>0</v>
      </c>
      <c r="N836" s="9">
        <v>0</v>
      </c>
      <c r="O836" s="17">
        <v>10</v>
      </c>
      <c r="P836" s="9">
        <v>0</v>
      </c>
      <c r="Q836" s="9">
        <v>0</v>
      </c>
      <c r="S836">
        <f t="shared" ref="S836:S897" si="133">SUM(J836:K836)+O836</f>
        <v>11</v>
      </c>
      <c r="T836">
        <f t="shared" ref="T836:T899" si="134">(K836+L836)/(K836++L836+M836)</f>
        <v>1</v>
      </c>
      <c r="U836">
        <f t="shared" ref="U836:U899" si="135">(O836+P836)/(K836+L836+M836)</f>
        <v>10</v>
      </c>
      <c r="W836">
        <f t="shared" si="132"/>
        <v>1</v>
      </c>
    </row>
    <row r="837" spans="1:23" ht="32" hidden="1" x14ac:dyDescent="0.2">
      <c r="A837" t="s">
        <v>326</v>
      </c>
      <c r="B837" s="18">
        <v>5</v>
      </c>
      <c r="C837" s="159" t="str">
        <f t="shared" si="131"/>
        <v>HV2.5</v>
      </c>
      <c r="D837" s="160">
        <v>1</v>
      </c>
      <c r="E837" s="33"/>
      <c r="F837" s="103" t="s">
        <v>229</v>
      </c>
      <c r="G837" s="2">
        <f>INDEX([1]CAPS!$A:$A,MATCH(F:F,[1]CAPS!$H:$H,0))</f>
        <v>3997</v>
      </c>
      <c r="H837" s="2" t="s">
        <v>236</v>
      </c>
      <c r="I837" s="104" t="s">
        <v>239</v>
      </c>
      <c r="J837" s="9">
        <v>0</v>
      </c>
      <c r="K837" s="4">
        <v>4</v>
      </c>
      <c r="L837" s="9">
        <v>0</v>
      </c>
      <c r="M837" s="9">
        <v>0</v>
      </c>
      <c r="N837" s="9">
        <v>0</v>
      </c>
      <c r="O837" s="17">
        <v>0</v>
      </c>
      <c r="P837" s="9">
        <v>0</v>
      </c>
      <c r="Q837" s="9">
        <v>0</v>
      </c>
      <c r="S837">
        <f t="shared" si="133"/>
        <v>4</v>
      </c>
      <c r="T837">
        <f t="shared" si="134"/>
        <v>1</v>
      </c>
      <c r="U837">
        <f t="shared" si="135"/>
        <v>0</v>
      </c>
      <c r="W837">
        <f t="shared" si="132"/>
        <v>1</v>
      </c>
    </row>
    <row r="838" spans="1:23" ht="16" hidden="1" x14ac:dyDescent="0.2">
      <c r="A838" t="s">
        <v>326</v>
      </c>
      <c r="B838" s="18">
        <v>5</v>
      </c>
      <c r="C838" s="159" t="str">
        <f t="shared" si="131"/>
        <v>HV2.5</v>
      </c>
      <c r="D838" s="160">
        <v>1</v>
      </c>
      <c r="E838" s="33"/>
      <c r="F838" s="103" t="s">
        <v>159</v>
      </c>
      <c r="G838" s="2">
        <f>INDEX([1]CAPS!$A:$A,MATCH(F:F,[1]CAPS!$H:$H,0))</f>
        <v>7138</v>
      </c>
      <c r="H838" s="2" t="s">
        <v>233</v>
      </c>
      <c r="I838" s="104" t="s">
        <v>240</v>
      </c>
      <c r="J838" s="9">
        <v>0</v>
      </c>
      <c r="K838" s="4">
        <v>30</v>
      </c>
      <c r="L838" s="9">
        <v>0</v>
      </c>
      <c r="M838" s="9" t="s">
        <v>276</v>
      </c>
      <c r="N838" s="9">
        <v>0</v>
      </c>
      <c r="O838" s="17" t="s">
        <v>276</v>
      </c>
      <c r="P838" s="17" t="s">
        <v>276</v>
      </c>
      <c r="Q838" s="17" t="s">
        <v>276</v>
      </c>
      <c r="S838">
        <f>SUM(J838:K838)</f>
        <v>30</v>
      </c>
      <c r="T838" t="e">
        <f t="shared" si="134"/>
        <v>#VALUE!</v>
      </c>
      <c r="U838" t="e">
        <f t="shared" si="135"/>
        <v>#VALUE!</v>
      </c>
      <c r="W838">
        <f t="shared" si="132"/>
        <v>1</v>
      </c>
    </row>
    <row r="839" spans="1:23" ht="16" hidden="1" x14ac:dyDescent="0.2">
      <c r="A839" t="s">
        <v>326</v>
      </c>
      <c r="B839" s="18">
        <v>5</v>
      </c>
      <c r="C839" s="159" t="str">
        <f t="shared" si="131"/>
        <v>HV2.5</v>
      </c>
      <c r="D839" s="160">
        <v>1</v>
      </c>
      <c r="E839" s="33"/>
      <c r="F839" s="103" t="s">
        <v>134</v>
      </c>
      <c r="G839" s="2">
        <f>INDEX([1]CAPS!$A:$A,MATCH(F:F,[1]CAPS!$H:$H,0))</f>
        <v>2302</v>
      </c>
      <c r="H839" s="2" t="s">
        <v>233</v>
      </c>
      <c r="I839" s="104" t="s">
        <v>238</v>
      </c>
      <c r="J839" s="9">
        <v>0</v>
      </c>
      <c r="K839" s="4">
        <v>25</v>
      </c>
      <c r="L839" s="9">
        <v>0</v>
      </c>
      <c r="M839" s="9">
        <v>0</v>
      </c>
      <c r="N839" s="9">
        <v>0</v>
      </c>
      <c r="O839" s="17">
        <v>0</v>
      </c>
      <c r="P839" s="9">
        <v>0</v>
      </c>
      <c r="Q839" s="9">
        <v>0</v>
      </c>
      <c r="S839">
        <f t="shared" si="133"/>
        <v>25</v>
      </c>
      <c r="T839">
        <f t="shared" si="134"/>
        <v>1</v>
      </c>
      <c r="U839">
        <f t="shared" si="135"/>
        <v>0</v>
      </c>
      <c r="W839">
        <f t="shared" si="132"/>
        <v>1</v>
      </c>
    </row>
    <row r="840" spans="1:23" ht="16" hidden="1" x14ac:dyDescent="0.2">
      <c r="A840" t="s">
        <v>326</v>
      </c>
      <c r="B840" s="18">
        <v>5</v>
      </c>
      <c r="C840" s="159" t="str">
        <f t="shared" si="131"/>
        <v>HV2.5</v>
      </c>
      <c r="D840" s="160">
        <v>1</v>
      </c>
      <c r="E840" s="33"/>
      <c r="F840" s="302" t="s">
        <v>682</v>
      </c>
      <c r="G840" s="2">
        <f>INDEX([1]CAPS!$A:$A,MATCH(F:F,[1]CAPS!$H:$H,0))</f>
        <v>10361</v>
      </c>
      <c r="H840" s="2" t="s">
        <v>234</v>
      </c>
      <c r="I840" s="104" t="s">
        <v>238</v>
      </c>
      <c r="J840" s="9">
        <v>0</v>
      </c>
      <c r="K840" s="4">
        <v>6</v>
      </c>
      <c r="L840" s="9">
        <v>0</v>
      </c>
      <c r="M840" s="9" t="s">
        <v>276</v>
      </c>
      <c r="N840" s="9">
        <v>0</v>
      </c>
      <c r="O840" s="17">
        <v>0</v>
      </c>
      <c r="P840" s="9">
        <v>0</v>
      </c>
      <c r="Q840" s="9">
        <v>0</v>
      </c>
      <c r="R840" t="s">
        <v>843</v>
      </c>
      <c r="S840">
        <f t="shared" si="133"/>
        <v>6</v>
      </c>
      <c r="T840" t="e">
        <f t="shared" si="134"/>
        <v>#VALUE!</v>
      </c>
      <c r="U840" t="e">
        <f t="shared" si="135"/>
        <v>#VALUE!</v>
      </c>
      <c r="W840">
        <f t="shared" si="132"/>
        <v>1</v>
      </c>
    </row>
    <row r="841" spans="1:23" ht="16" hidden="1" x14ac:dyDescent="0.2">
      <c r="A841" t="s">
        <v>326</v>
      </c>
      <c r="B841" s="18">
        <v>5</v>
      </c>
      <c r="C841" s="159" t="str">
        <f t="shared" si="131"/>
        <v>HV2.5</v>
      </c>
      <c r="D841" s="160">
        <v>1</v>
      </c>
      <c r="E841" s="33"/>
      <c r="F841" s="307" t="s">
        <v>560</v>
      </c>
      <c r="G841" s="2">
        <f>INDEX([1]CAPS!$A:$A,MATCH(F:F,[1]CAPS!$H:$H,0))</f>
        <v>2451</v>
      </c>
      <c r="H841" s="2" t="s">
        <v>276</v>
      </c>
      <c r="I841" s="104" t="s">
        <v>238</v>
      </c>
      <c r="J841" s="9">
        <v>0</v>
      </c>
      <c r="K841" s="4">
        <v>0</v>
      </c>
      <c r="L841" s="9">
        <v>0</v>
      </c>
      <c r="M841" s="9" t="s">
        <v>276</v>
      </c>
      <c r="N841" s="9">
        <v>0</v>
      </c>
      <c r="O841" s="17">
        <v>15</v>
      </c>
      <c r="P841" s="9">
        <v>0</v>
      </c>
      <c r="Q841" s="9">
        <v>0</v>
      </c>
      <c r="S841">
        <f t="shared" si="133"/>
        <v>15</v>
      </c>
      <c r="T841" t="e">
        <f t="shared" si="134"/>
        <v>#VALUE!</v>
      </c>
      <c r="U841" t="e">
        <f t="shared" si="135"/>
        <v>#VALUE!</v>
      </c>
      <c r="W841">
        <f t="shared" si="132"/>
        <v>1</v>
      </c>
    </row>
    <row r="842" spans="1:23" ht="16" hidden="1" x14ac:dyDescent="0.2">
      <c r="A842" t="s">
        <v>326</v>
      </c>
      <c r="B842" s="18">
        <v>5</v>
      </c>
      <c r="C842" s="159" t="str">
        <f t="shared" si="131"/>
        <v>HV2.5</v>
      </c>
      <c r="D842" s="160">
        <v>1</v>
      </c>
      <c r="E842" s="33"/>
      <c r="F842" s="103" t="s">
        <v>129</v>
      </c>
      <c r="G842" s="2">
        <f>INDEX([1]CAPS!$A:$A,MATCH(F:F,[1]CAPS!$H:$H,0))</f>
        <v>5532</v>
      </c>
      <c r="H842" s="2" t="s">
        <v>233</v>
      </c>
      <c r="I842" s="104" t="s">
        <v>238</v>
      </c>
      <c r="J842" s="9">
        <v>0</v>
      </c>
      <c r="K842" s="4">
        <v>13</v>
      </c>
      <c r="L842" s="9">
        <v>0</v>
      </c>
      <c r="M842" s="9" t="s">
        <v>276</v>
      </c>
      <c r="N842" s="9">
        <v>0</v>
      </c>
      <c r="O842" s="17" t="s">
        <v>276</v>
      </c>
      <c r="P842" s="17" t="s">
        <v>276</v>
      </c>
      <c r="Q842" s="17" t="s">
        <v>276</v>
      </c>
      <c r="S842">
        <f>SUM(J842:K842)</f>
        <v>13</v>
      </c>
      <c r="T842" t="e">
        <f t="shared" si="134"/>
        <v>#VALUE!</v>
      </c>
      <c r="U842" t="e">
        <f t="shared" si="135"/>
        <v>#VALUE!</v>
      </c>
      <c r="W842">
        <f t="shared" si="132"/>
        <v>1</v>
      </c>
    </row>
    <row r="843" spans="1:23" ht="16" hidden="1" x14ac:dyDescent="0.2">
      <c r="A843" t="s">
        <v>326</v>
      </c>
      <c r="B843" s="18">
        <v>5</v>
      </c>
      <c r="C843" s="159" t="str">
        <f t="shared" si="131"/>
        <v>HV2.5</v>
      </c>
      <c r="D843" s="160">
        <v>1</v>
      </c>
      <c r="E843" s="33"/>
      <c r="F843" s="103" t="s">
        <v>127</v>
      </c>
      <c r="G843" s="2">
        <f>INDEX([1]CAPS!$A:$A,MATCH(F:F,[1]CAPS!$H:$H,0))</f>
        <v>10605</v>
      </c>
      <c r="H843" s="2" t="s">
        <v>233</v>
      </c>
      <c r="I843" s="104" t="s">
        <v>238</v>
      </c>
      <c r="J843" s="9">
        <v>0</v>
      </c>
      <c r="K843" s="4">
        <v>2</v>
      </c>
      <c r="L843" s="9">
        <v>0</v>
      </c>
      <c r="M843" s="9">
        <v>0</v>
      </c>
      <c r="N843" s="9">
        <v>0</v>
      </c>
      <c r="O843" s="17">
        <v>0</v>
      </c>
      <c r="P843" s="9">
        <v>0</v>
      </c>
      <c r="Q843" s="9">
        <v>0</v>
      </c>
      <c r="S843">
        <f t="shared" si="133"/>
        <v>2</v>
      </c>
      <c r="T843">
        <f t="shared" si="134"/>
        <v>1</v>
      </c>
      <c r="U843">
        <f t="shared" si="135"/>
        <v>0</v>
      </c>
      <c r="W843">
        <f t="shared" si="132"/>
        <v>1</v>
      </c>
    </row>
    <row r="844" spans="1:23" ht="32" hidden="1" x14ac:dyDescent="0.2">
      <c r="A844" t="s">
        <v>326</v>
      </c>
      <c r="B844" s="18">
        <v>6</v>
      </c>
      <c r="C844" s="159" t="str">
        <f t="shared" si="131"/>
        <v>HV2.6</v>
      </c>
      <c r="D844" s="160">
        <v>1</v>
      </c>
      <c r="E844" s="33"/>
      <c r="F844" s="103" t="s">
        <v>135</v>
      </c>
      <c r="G844" s="2">
        <f>INDEX([1]CAPS!$A:$A,MATCH(F:F,[1]CAPS!$H:$H,0))</f>
        <v>7766</v>
      </c>
      <c r="H844" s="2" t="s">
        <v>236</v>
      </c>
      <c r="I844" s="104" t="s">
        <v>242</v>
      </c>
      <c r="J844" s="9">
        <v>0</v>
      </c>
      <c r="K844" s="4">
        <v>3</v>
      </c>
      <c r="L844" s="9">
        <v>0</v>
      </c>
      <c r="M844" s="9">
        <v>0</v>
      </c>
      <c r="N844" s="9">
        <v>0</v>
      </c>
      <c r="O844" s="17">
        <v>40</v>
      </c>
      <c r="P844" s="9">
        <v>0</v>
      </c>
      <c r="Q844" s="9">
        <v>0</v>
      </c>
      <c r="S844">
        <f t="shared" si="133"/>
        <v>43</v>
      </c>
      <c r="T844">
        <f t="shared" si="134"/>
        <v>1</v>
      </c>
      <c r="U844">
        <f t="shared" si="135"/>
        <v>13.333333333333334</v>
      </c>
      <c r="W844">
        <f t="shared" si="132"/>
        <v>1</v>
      </c>
    </row>
    <row r="845" spans="1:23" ht="32" hidden="1" x14ac:dyDescent="0.2">
      <c r="A845" t="s">
        <v>326</v>
      </c>
      <c r="B845" s="18">
        <v>6</v>
      </c>
      <c r="C845" s="159" t="str">
        <f t="shared" si="131"/>
        <v>HV2.6</v>
      </c>
      <c r="D845" s="160">
        <v>1</v>
      </c>
      <c r="E845" s="33"/>
      <c r="F845" s="103" t="s">
        <v>232</v>
      </c>
      <c r="G845" s="2">
        <f>INDEX([1]CAPS!$A:$A,MATCH(F:F,[1]CAPS!$H:$H,0))</f>
        <v>8875</v>
      </c>
      <c r="H845" s="2" t="s">
        <v>236</v>
      </c>
      <c r="I845" s="104" t="s">
        <v>239</v>
      </c>
      <c r="J845" s="9">
        <v>0</v>
      </c>
      <c r="K845" s="4">
        <v>1</v>
      </c>
      <c r="L845" s="9">
        <v>0</v>
      </c>
      <c r="M845" s="9">
        <v>0</v>
      </c>
      <c r="N845" s="9">
        <v>0</v>
      </c>
      <c r="O845" s="17">
        <v>17</v>
      </c>
      <c r="P845" s="9">
        <v>0</v>
      </c>
      <c r="Q845" s="9">
        <v>0</v>
      </c>
      <c r="S845">
        <f t="shared" si="133"/>
        <v>18</v>
      </c>
      <c r="T845">
        <f t="shared" si="134"/>
        <v>1</v>
      </c>
      <c r="U845">
        <f t="shared" si="135"/>
        <v>17</v>
      </c>
      <c r="W845">
        <f t="shared" si="132"/>
        <v>1</v>
      </c>
    </row>
    <row r="846" spans="1:23" ht="32" hidden="1" x14ac:dyDescent="0.2">
      <c r="A846" t="s">
        <v>326</v>
      </c>
      <c r="B846" s="18">
        <v>6</v>
      </c>
      <c r="C846" s="159" t="str">
        <f t="shared" si="131"/>
        <v>HV2.6</v>
      </c>
      <c r="D846" s="160">
        <v>1</v>
      </c>
      <c r="E846" s="33"/>
      <c r="F846" s="103" t="s">
        <v>161</v>
      </c>
      <c r="G846" s="2">
        <f>INDEX([1]CAPS!$A:$A,MATCH(F:F,[1]CAPS!$H:$H,0))</f>
        <v>2603</v>
      </c>
      <c r="H846" s="2" t="s">
        <v>235</v>
      </c>
      <c r="I846" s="104" t="s">
        <v>239</v>
      </c>
      <c r="J846" s="9">
        <v>0</v>
      </c>
      <c r="K846" s="4">
        <v>1</v>
      </c>
      <c r="L846" s="9">
        <v>0</v>
      </c>
      <c r="M846" s="9">
        <v>0</v>
      </c>
      <c r="N846" s="9">
        <v>0</v>
      </c>
      <c r="O846" s="17">
        <v>0</v>
      </c>
      <c r="P846" s="9">
        <v>0</v>
      </c>
      <c r="Q846" s="9">
        <v>0</v>
      </c>
      <c r="S846">
        <f t="shared" si="133"/>
        <v>1</v>
      </c>
      <c r="T846">
        <f t="shared" si="134"/>
        <v>1</v>
      </c>
      <c r="U846">
        <f t="shared" si="135"/>
        <v>0</v>
      </c>
      <c r="W846">
        <f t="shared" si="132"/>
        <v>1</v>
      </c>
    </row>
    <row r="847" spans="1:23" ht="32" hidden="1" x14ac:dyDescent="0.2">
      <c r="A847" t="s">
        <v>326</v>
      </c>
      <c r="B847" s="18">
        <v>6</v>
      </c>
      <c r="C847" s="159" t="str">
        <f t="shared" si="131"/>
        <v>HV2.6</v>
      </c>
      <c r="D847" s="160">
        <v>1</v>
      </c>
      <c r="E847" s="33"/>
      <c r="F847" s="103" t="s">
        <v>229</v>
      </c>
      <c r="G847" s="2">
        <f>INDEX([1]CAPS!$A:$A,MATCH(F:F,[1]CAPS!$H:$H,0))</f>
        <v>3997</v>
      </c>
      <c r="H847" s="2" t="s">
        <v>236</v>
      </c>
      <c r="I847" s="104" t="s">
        <v>239</v>
      </c>
      <c r="J847" s="9">
        <v>0</v>
      </c>
      <c r="K847" s="4">
        <v>1</v>
      </c>
      <c r="L847" s="9">
        <v>0</v>
      </c>
      <c r="M847" s="9">
        <v>0</v>
      </c>
      <c r="N847" s="9">
        <v>0</v>
      </c>
      <c r="O847" s="17">
        <v>0</v>
      </c>
      <c r="P847" s="9">
        <v>0</v>
      </c>
      <c r="Q847" s="9">
        <v>0</v>
      </c>
      <c r="S847">
        <f t="shared" si="133"/>
        <v>1</v>
      </c>
      <c r="T847">
        <f t="shared" si="134"/>
        <v>1</v>
      </c>
      <c r="U847">
        <f t="shared" si="135"/>
        <v>0</v>
      </c>
      <c r="W847">
        <f t="shared" si="132"/>
        <v>1</v>
      </c>
    </row>
    <row r="848" spans="1:23" ht="16" hidden="1" x14ac:dyDescent="0.2">
      <c r="A848" t="s">
        <v>326</v>
      </c>
      <c r="B848" s="18">
        <v>6</v>
      </c>
      <c r="C848" s="159" t="str">
        <f t="shared" si="131"/>
        <v>HV2.6</v>
      </c>
      <c r="D848" s="160">
        <v>1</v>
      </c>
      <c r="E848" s="33"/>
      <c r="F848" s="307" t="s">
        <v>560</v>
      </c>
      <c r="G848" s="2">
        <f>INDEX([1]CAPS!$A:$A,MATCH(F:F,[1]CAPS!$H:$H,0))</f>
        <v>2451</v>
      </c>
      <c r="H848" s="2" t="s">
        <v>276</v>
      </c>
      <c r="I848" s="104" t="s">
        <v>238</v>
      </c>
      <c r="J848" s="9">
        <v>0</v>
      </c>
      <c r="K848" s="4">
        <v>0</v>
      </c>
      <c r="L848" s="9">
        <v>0</v>
      </c>
      <c r="M848" s="9" t="s">
        <v>276</v>
      </c>
      <c r="N848" s="9">
        <v>0</v>
      </c>
      <c r="O848" s="17">
        <v>15</v>
      </c>
      <c r="P848" s="9">
        <v>0</v>
      </c>
      <c r="Q848" s="9">
        <v>0</v>
      </c>
      <c r="S848">
        <f t="shared" si="133"/>
        <v>15</v>
      </c>
      <c r="T848" t="e">
        <f t="shared" si="134"/>
        <v>#VALUE!</v>
      </c>
      <c r="U848" t="e">
        <f t="shared" si="135"/>
        <v>#VALUE!</v>
      </c>
      <c r="W848">
        <f t="shared" si="132"/>
        <v>1</v>
      </c>
    </row>
    <row r="849" spans="1:23" ht="16" hidden="1" x14ac:dyDescent="0.2">
      <c r="A849" t="s">
        <v>326</v>
      </c>
      <c r="B849" s="18">
        <v>6</v>
      </c>
      <c r="C849" s="159" t="str">
        <f t="shared" si="131"/>
        <v>HV2.6</v>
      </c>
      <c r="D849" s="160">
        <v>1</v>
      </c>
      <c r="E849" s="33"/>
      <c r="F849" s="103" t="s">
        <v>129</v>
      </c>
      <c r="G849" s="2">
        <f>INDEX([1]CAPS!$A:$A,MATCH(F:F,[1]CAPS!$H:$H,0))</f>
        <v>5532</v>
      </c>
      <c r="H849" s="2" t="s">
        <v>233</v>
      </c>
      <c r="I849" s="104" t="s">
        <v>238</v>
      </c>
      <c r="J849" s="9">
        <v>0</v>
      </c>
      <c r="K849" s="4">
        <v>20</v>
      </c>
      <c r="L849" s="9">
        <v>0</v>
      </c>
      <c r="M849" s="9" t="s">
        <v>276</v>
      </c>
      <c r="N849" s="9">
        <v>0</v>
      </c>
      <c r="O849" s="17" t="s">
        <v>276</v>
      </c>
      <c r="P849" s="17" t="s">
        <v>276</v>
      </c>
      <c r="Q849" s="17" t="s">
        <v>276</v>
      </c>
      <c r="S849">
        <f>SUM(J849:K849)</f>
        <v>20</v>
      </c>
      <c r="T849" t="e">
        <f t="shared" si="134"/>
        <v>#VALUE!</v>
      </c>
      <c r="U849" t="e">
        <f t="shared" si="135"/>
        <v>#VALUE!</v>
      </c>
      <c r="W849">
        <f t="shared" si="132"/>
        <v>1</v>
      </c>
    </row>
    <row r="850" spans="1:23" ht="16" hidden="1" x14ac:dyDescent="0.2">
      <c r="A850" t="s">
        <v>326</v>
      </c>
      <c r="B850" s="18">
        <v>6</v>
      </c>
      <c r="C850" s="159" t="str">
        <f t="shared" si="131"/>
        <v>HV2.6</v>
      </c>
      <c r="D850" s="160">
        <v>1</v>
      </c>
      <c r="E850" s="33"/>
      <c r="F850" s="302" t="s">
        <v>682</v>
      </c>
      <c r="G850" s="2">
        <f>INDEX([1]CAPS!$A:$A,MATCH(F:F,[1]CAPS!$H:$H,0))</f>
        <v>10361</v>
      </c>
      <c r="H850" s="2" t="s">
        <v>234</v>
      </c>
      <c r="I850" s="104" t="s">
        <v>238</v>
      </c>
      <c r="J850" s="9">
        <v>0</v>
      </c>
      <c r="K850" s="4">
        <v>4</v>
      </c>
      <c r="L850" s="9">
        <v>0</v>
      </c>
      <c r="M850" s="9" t="s">
        <v>276</v>
      </c>
      <c r="N850" s="9">
        <v>0</v>
      </c>
      <c r="O850" s="17">
        <v>0</v>
      </c>
      <c r="P850" s="9">
        <v>0</v>
      </c>
      <c r="Q850" s="9">
        <v>0</v>
      </c>
      <c r="R850" t="s">
        <v>843</v>
      </c>
      <c r="S850">
        <f t="shared" si="133"/>
        <v>4</v>
      </c>
      <c r="T850" t="e">
        <f t="shared" si="134"/>
        <v>#VALUE!</v>
      </c>
      <c r="U850" t="e">
        <f t="shared" si="135"/>
        <v>#VALUE!</v>
      </c>
      <c r="W850">
        <f t="shared" si="132"/>
        <v>1</v>
      </c>
    </row>
    <row r="851" spans="1:23" ht="16" hidden="1" x14ac:dyDescent="0.2">
      <c r="A851" t="s">
        <v>326</v>
      </c>
      <c r="B851" s="18">
        <v>6</v>
      </c>
      <c r="C851" s="159" t="str">
        <f t="shared" si="131"/>
        <v>HV2.6</v>
      </c>
      <c r="D851" s="160">
        <v>1</v>
      </c>
      <c r="E851" s="33"/>
      <c r="F851" s="103" t="s">
        <v>127</v>
      </c>
      <c r="G851" s="2">
        <f>INDEX([1]CAPS!$A:$A,MATCH(F:F,[1]CAPS!$H:$H,0))</f>
        <v>10605</v>
      </c>
      <c r="H851" s="2" t="s">
        <v>233</v>
      </c>
      <c r="I851" s="104" t="s">
        <v>238</v>
      </c>
      <c r="J851" s="9">
        <v>0</v>
      </c>
      <c r="K851" s="4">
        <v>25</v>
      </c>
      <c r="L851" s="9">
        <v>0</v>
      </c>
      <c r="M851" s="9">
        <v>0</v>
      </c>
      <c r="N851" s="9">
        <v>0</v>
      </c>
      <c r="O851" s="17">
        <v>0</v>
      </c>
      <c r="P851" s="9">
        <v>0</v>
      </c>
      <c r="Q851" s="9">
        <v>0</v>
      </c>
      <c r="S851">
        <f t="shared" si="133"/>
        <v>25</v>
      </c>
      <c r="T851">
        <f t="shared" si="134"/>
        <v>1</v>
      </c>
      <c r="U851">
        <f t="shared" si="135"/>
        <v>0</v>
      </c>
      <c r="W851">
        <f t="shared" si="132"/>
        <v>1</v>
      </c>
    </row>
    <row r="852" spans="1:23" ht="16" hidden="1" x14ac:dyDescent="0.2">
      <c r="A852" t="s">
        <v>326</v>
      </c>
      <c r="B852" s="18">
        <v>6</v>
      </c>
      <c r="C852" s="159" t="str">
        <f t="shared" si="131"/>
        <v>HV2.6</v>
      </c>
      <c r="D852" s="160">
        <v>1</v>
      </c>
      <c r="E852" s="33"/>
      <c r="F852" s="103" t="s">
        <v>134</v>
      </c>
      <c r="G852" s="2">
        <f>INDEX([1]CAPS!$A:$A,MATCH(F:F,[1]CAPS!$H:$H,0))</f>
        <v>2302</v>
      </c>
      <c r="H852" s="2" t="s">
        <v>233</v>
      </c>
      <c r="I852" s="104" t="s">
        <v>238</v>
      </c>
      <c r="J852" s="9">
        <v>0</v>
      </c>
      <c r="K852" s="4">
        <v>25</v>
      </c>
      <c r="L852" s="9">
        <v>0</v>
      </c>
      <c r="M852" s="9">
        <v>0</v>
      </c>
      <c r="N852" s="9">
        <v>0</v>
      </c>
      <c r="O852" s="17">
        <v>0</v>
      </c>
      <c r="P852" s="9">
        <v>0</v>
      </c>
      <c r="Q852" s="9">
        <v>0</v>
      </c>
      <c r="S852">
        <f t="shared" si="133"/>
        <v>25</v>
      </c>
      <c r="T852">
        <f t="shared" si="134"/>
        <v>1</v>
      </c>
      <c r="U852">
        <f t="shared" si="135"/>
        <v>0</v>
      </c>
      <c r="W852">
        <f t="shared" si="132"/>
        <v>1</v>
      </c>
    </row>
    <row r="853" spans="1:23" ht="32" hidden="1" x14ac:dyDescent="0.2">
      <c r="A853" t="s">
        <v>326</v>
      </c>
      <c r="B853" s="18">
        <v>6</v>
      </c>
      <c r="C853" s="159" t="str">
        <f t="shared" si="131"/>
        <v>HV2.6</v>
      </c>
      <c r="D853" s="160">
        <v>1</v>
      </c>
      <c r="E853" s="33"/>
      <c r="F853" s="103" t="s">
        <v>141</v>
      </c>
      <c r="G853" s="2">
        <f>INDEX([1]CAPS!$A:$A,MATCH(F:F,[1]CAPS!$H:$H,0))</f>
        <v>2445</v>
      </c>
      <c r="H853" s="2" t="s">
        <v>234</v>
      </c>
      <c r="I853" s="104" t="s">
        <v>238</v>
      </c>
      <c r="J853" s="9">
        <v>0</v>
      </c>
      <c r="K853" s="4">
        <v>1</v>
      </c>
      <c r="L853" s="9">
        <v>0</v>
      </c>
      <c r="M853" s="9">
        <v>0</v>
      </c>
      <c r="N853" s="9">
        <v>0</v>
      </c>
      <c r="O853" s="17">
        <v>0</v>
      </c>
      <c r="P853" s="9">
        <v>0</v>
      </c>
      <c r="Q853" s="9">
        <v>0</v>
      </c>
      <c r="S853">
        <f t="shared" si="133"/>
        <v>1</v>
      </c>
      <c r="T853">
        <f t="shared" si="134"/>
        <v>1</v>
      </c>
      <c r="U853">
        <f t="shared" si="135"/>
        <v>0</v>
      </c>
      <c r="W853">
        <f t="shared" si="132"/>
        <v>1</v>
      </c>
    </row>
    <row r="854" spans="1:23" ht="16" hidden="1" x14ac:dyDescent="0.2">
      <c r="A854" t="s">
        <v>326</v>
      </c>
      <c r="B854" s="18">
        <v>6</v>
      </c>
      <c r="C854" s="159" t="str">
        <f t="shared" si="131"/>
        <v>HV2.6</v>
      </c>
      <c r="D854" s="160">
        <v>1</v>
      </c>
      <c r="E854" s="33"/>
      <c r="F854" s="103" t="s">
        <v>159</v>
      </c>
      <c r="G854" s="2">
        <f>INDEX([1]CAPS!$A:$A,MATCH(F:F,[1]CAPS!$H:$H,0))</f>
        <v>7138</v>
      </c>
      <c r="H854" s="2" t="s">
        <v>233</v>
      </c>
      <c r="I854" s="104" t="s">
        <v>240</v>
      </c>
      <c r="J854" s="9">
        <v>0</v>
      </c>
      <c r="K854" s="4">
        <v>80</v>
      </c>
      <c r="L854" s="9">
        <v>0</v>
      </c>
      <c r="M854" s="9" t="s">
        <v>276</v>
      </c>
      <c r="N854" s="9">
        <v>0</v>
      </c>
      <c r="O854" s="17" t="s">
        <v>276</v>
      </c>
      <c r="P854" s="17" t="s">
        <v>276</v>
      </c>
      <c r="Q854" s="17" t="s">
        <v>276</v>
      </c>
      <c r="S854">
        <f>SUM(J854:K854)</f>
        <v>80</v>
      </c>
      <c r="T854" t="e">
        <f t="shared" si="134"/>
        <v>#VALUE!</v>
      </c>
      <c r="U854" t="e">
        <f t="shared" si="135"/>
        <v>#VALUE!</v>
      </c>
      <c r="W854">
        <f t="shared" si="132"/>
        <v>1</v>
      </c>
    </row>
    <row r="855" spans="1:23" ht="32" hidden="1" x14ac:dyDescent="0.2">
      <c r="A855" t="s">
        <v>326</v>
      </c>
      <c r="B855" s="18">
        <v>6</v>
      </c>
      <c r="C855" s="159" t="str">
        <f t="shared" si="131"/>
        <v>HV2.6</v>
      </c>
      <c r="D855" s="160">
        <v>1</v>
      </c>
      <c r="E855" s="33"/>
      <c r="F855" s="103" t="s">
        <v>318</v>
      </c>
      <c r="G855" s="2">
        <f>INDEX([1]CAPS!$A:$A,MATCH(F:F,[1]CAPS!$H:$H,0))</f>
        <v>5255</v>
      </c>
      <c r="H855" s="2" t="s">
        <v>235</v>
      </c>
      <c r="I855" s="104" t="s">
        <v>239</v>
      </c>
      <c r="J855" s="9">
        <v>0</v>
      </c>
      <c r="K855" s="4">
        <v>2</v>
      </c>
      <c r="L855" s="9">
        <v>0</v>
      </c>
      <c r="M855" s="9">
        <v>0</v>
      </c>
      <c r="N855" s="9">
        <v>0</v>
      </c>
      <c r="O855" s="17">
        <v>12</v>
      </c>
      <c r="P855" s="9">
        <v>0</v>
      </c>
      <c r="Q855" s="9">
        <v>0</v>
      </c>
      <c r="S855">
        <f t="shared" si="133"/>
        <v>14</v>
      </c>
      <c r="T855">
        <f t="shared" si="134"/>
        <v>1</v>
      </c>
      <c r="U855">
        <f t="shared" si="135"/>
        <v>6</v>
      </c>
      <c r="W855">
        <f t="shared" si="132"/>
        <v>1</v>
      </c>
    </row>
    <row r="856" spans="1:23" ht="32" hidden="1" x14ac:dyDescent="0.2">
      <c r="A856" t="s">
        <v>326</v>
      </c>
      <c r="B856" s="18">
        <v>6</v>
      </c>
      <c r="C856" s="159" t="str">
        <f t="shared" si="131"/>
        <v>HV2.6</v>
      </c>
      <c r="D856" s="160">
        <v>1</v>
      </c>
      <c r="E856" s="33"/>
      <c r="F856" s="103" t="s">
        <v>128</v>
      </c>
      <c r="G856" s="2">
        <f>INDEX([1]CAPS!$A:$A,MATCH(F:F,[1]CAPS!$H:$H,0))</f>
        <v>3243</v>
      </c>
      <c r="H856" s="2" t="s">
        <v>237</v>
      </c>
      <c r="I856" s="104" t="s">
        <v>239</v>
      </c>
      <c r="J856" s="9">
        <v>0</v>
      </c>
      <c r="K856" s="4">
        <v>0</v>
      </c>
      <c r="L856" s="9">
        <v>0</v>
      </c>
      <c r="M856" s="9" t="s">
        <v>276</v>
      </c>
      <c r="N856" s="9">
        <v>0</v>
      </c>
      <c r="O856" s="17">
        <v>50</v>
      </c>
      <c r="P856" s="9">
        <v>0</v>
      </c>
      <c r="Q856" s="9">
        <v>0</v>
      </c>
      <c r="S856">
        <f t="shared" si="133"/>
        <v>50</v>
      </c>
      <c r="T856" t="e">
        <f t="shared" si="134"/>
        <v>#VALUE!</v>
      </c>
      <c r="U856" t="e">
        <f t="shared" si="135"/>
        <v>#VALUE!</v>
      </c>
      <c r="W856">
        <f t="shared" si="132"/>
        <v>1</v>
      </c>
    </row>
    <row r="857" spans="1:23" ht="32" hidden="1" x14ac:dyDescent="0.2">
      <c r="A857" t="s">
        <v>326</v>
      </c>
      <c r="B857" s="18">
        <v>7</v>
      </c>
      <c r="C857" s="159" t="str">
        <f t="shared" si="131"/>
        <v>HV2.7</v>
      </c>
      <c r="D857" s="160">
        <v>1</v>
      </c>
      <c r="E857" s="33"/>
      <c r="F857" s="103" t="s">
        <v>135</v>
      </c>
      <c r="G857" s="2">
        <f>INDEX([1]CAPS!$A:$A,MATCH(F:F,[1]CAPS!$H:$H,0))</f>
        <v>7766</v>
      </c>
      <c r="H857" s="2" t="s">
        <v>236</v>
      </c>
      <c r="I857" s="104" t="s">
        <v>242</v>
      </c>
      <c r="J857" s="9">
        <v>0</v>
      </c>
      <c r="K857" s="4">
        <v>1</v>
      </c>
      <c r="L857" s="9">
        <v>0</v>
      </c>
      <c r="M857" s="9">
        <v>0</v>
      </c>
      <c r="N857" s="9">
        <v>0</v>
      </c>
      <c r="O857" s="17">
        <v>0</v>
      </c>
      <c r="P857" s="9">
        <v>0</v>
      </c>
      <c r="Q857" s="9">
        <v>0</v>
      </c>
      <c r="S857">
        <f t="shared" si="133"/>
        <v>1</v>
      </c>
      <c r="T857">
        <f t="shared" si="134"/>
        <v>1</v>
      </c>
      <c r="U857">
        <f t="shared" si="135"/>
        <v>0</v>
      </c>
      <c r="W857">
        <f t="shared" si="132"/>
        <v>1</v>
      </c>
    </row>
    <row r="858" spans="1:23" ht="32" hidden="1" x14ac:dyDescent="0.2">
      <c r="A858" t="s">
        <v>326</v>
      </c>
      <c r="B858" s="18">
        <v>7</v>
      </c>
      <c r="C858" s="159" t="str">
        <f t="shared" si="131"/>
        <v>HV2.7</v>
      </c>
      <c r="D858" s="160">
        <v>1</v>
      </c>
      <c r="E858" s="33"/>
      <c r="F858" s="103" t="s">
        <v>229</v>
      </c>
      <c r="G858" s="2">
        <f>INDEX([1]CAPS!$A:$A,MATCH(F:F,[1]CAPS!$H:$H,0))</f>
        <v>3997</v>
      </c>
      <c r="H858" s="2" t="s">
        <v>236</v>
      </c>
      <c r="I858" s="104" t="s">
        <v>239</v>
      </c>
      <c r="J858" s="9">
        <v>0</v>
      </c>
      <c r="K858" s="4">
        <v>4</v>
      </c>
      <c r="L858" s="9">
        <v>0</v>
      </c>
      <c r="M858" s="9">
        <v>0</v>
      </c>
      <c r="N858" s="9">
        <v>0</v>
      </c>
      <c r="O858" s="17">
        <v>0</v>
      </c>
      <c r="P858" s="9">
        <v>0</v>
      </c>
      <c r="Q858" s="9">
        <v>0</v>
      </c>
      <c r="S858">
        <f t="shared" si="133"/>
        <v>4</v>
      </c>
      <c r="T858">
        <f t="shared" si="134"/>
        <v>1</v>
      </c>
      <c r="U858">
        <f t="shared" si="135"/>
        <v>0</v>
      </c>
      <c r="W858">
        <f t="shared" si="132"/>
        <v>1</v>
      </c>
    </row>
    <row r="859" spans="1:23" ht="32" hidden="1" x14ac:dyDescent="0.2">
      <c r="A859" t="s">
        <v>326</v>
      </c>
      <c r="B859" s="18">
        <v>7</v>
      </c>
      <c r="C859" s="159" t="str">
        <f t="shared" si="131"/>
        <v>HV2.7</v>
      </c>
      <c r="D859" s="160">
        <v>1</v>
      </c>
      <c r="E859" s="33"/>
      <c r="F859" s="103" t="s">
        <v>318</v>
      </c>
      <c r="G859" s="2">
        <f>INDEX([1]CAPS!$A:$A,MATCH(F:F,[1]CAPS!$H:$H,0))</f>
        <v>5255</v>
      </c>
      <c r="H859" s="2" t="s">
        <v>235</v>
      </c>
      <c r="I859" s="104" t="s">
        <v>239</v>
      </c>
      <c r="J859" s="9">
        <v>0</v>
      </c>
      <c r="K859" s="4">
        <v>2</v>
      </c>
      <c r="L859" s="9">
        <v>0</v>
      </c>
      <c r="M859" s="9">
        <v>0</v>
      </c>
      <c r="N859" s="9">
        <v>0</v>
      </c>
      <c r="O859" s="17">
        <v>0</v>
      </c>
      <c r="P859" s="9">
        <v>0</v>
      </c>
      <c r="Q859" s="9">
        <v>0</v>
      </c>
      <c r="S859">
        <f t="shared" si="133"/>
        <v>2</v>
      </c>
      <c r="T859">
        <f t="shared" si="134"/>
        <v>1</v>
      </c>
      <c r="U859">
        <f t="shared" si="135"/>
        <v>0</v>
      </c>
      <c r="W859">
        <f t="shared" si="132"/>
        <v>1</v>
      </c>
    </row>
    <row r="860" spans="1:23" ht="32" hidden="1" x14ac:dyDescent="0.2">
      <c r="A860" t="s">
        <v>326</v>
      </c>
      <c r="B860" s="18">
        <v>7</v>
      </c>
      <c r="C860" s="159" t="str">
        <f t="shared" si="131"/>
        <v>HV2.7</v>
      </c>
      <c r="D860" s="160">
        <v>1</v>
      </c>
      <c r="E860" s="33"/>
      <c r="F860" s="103" t="s">
        <v>232</v>
      </c>
      <c r="G860" s="2">
        <f>INDEX([1]CAPS!$A:$A,MATCH(F:F,[1]CAPS!$H:$H,0))</f>
        <v>8875</v>
      </c>
      <c r="H860" s="2" t="s">
        <v>236</v>
      </c>
      <c r="I860" s="104" t="s">
        <v>239</v>
      </c>
      <c r="J860" s="9">
        <v>0</v>
      </c>
      <c r="K860" s="4">
        <v>2</v>
      </c>
      <c r="L860" s="9">
        <v>0</v>
      </c>
      <c r="M860" s="9">
        <v>1</v>
      </c>
      <c r="N860" s="9">
        <v>0</v>
      </c>
      <c r="O860" s="17">
        <v>11</v>
      </c>
      <c r="P860" s="9">
        <v>0</v>
      </c>
      <c r="Q860" s="9">
        <v>0</v>
      </c>
      <c r="S860">
        <f t="shared" si="133"/>
        <v>13</v>
      </c>
      <c r="T860">
        <f t="shared" si="134"/>
        <v>0.66666666666666663</v>
      </c>
      <c r="U860">
        <f t="shared" si="135"/>
        <v>3.6666666666666665</v>
      </c>
      <c r="W860">
        <f t="shared" si="132"/>
        <v>1</v>
      </c>
    </row>
    <row r="861" spans="1:23" ht="32" hidden="1" x14ac:dyDescent="0.2">
      <c r="A861" t="s">
        <v>326</v>
      </c>
      <c r="B861" s="18">
        <v>7</v>
      </c>
      <c r="C861" s="159" t="str">
        <f t="shared" si="131"/>
        <v>HV2.7</v>
      </c>
      <c r="D861" s="160">
        <v>1</v>
      </c>
      <c r="E861" s="33"/>
      <c r="F861" s="103" t="s">
        <v>161</v>
      </c>
      <c r="G861" s="2">
        <f>INDEX([1]CAPS!$A:$A,MATCH(F:F,[1]CAPS!$H:$H,0))</f>
        <v>2603</v>
      </c>
      <c r="H861" s="2" t="s">
        <v>235</v>
      </c>
      <c r="I861" s="104" t="s">
        <v>239</v>
      </c>
      <c r="J861" s="9">
        <v>0</v>
      </c>
      <c r="K861" s="4">
        <v>2</v>
      </c>
      <c r="L861" s="9">
        <v>1</v>
      </c>
      <c r="M861" s="9">
        <v>2</v>
      </c>
      <c r="N861" s="9">
        <v>0</v>
      </c>
      <c r="O861" s="17">
        <v>0</v>
      </c>
      <c r="P861" s="9">
        <v>0</v>
      </c>
      <c r="Q861" s="9">
        <v>0</v>
      </c>
      <c r="S861">
        <f t="shared" si="133"/>
        <v>2</v>
      </c>
      <c r="T861">
        <f t="shared" si="134"/>
        <v>0.6</v>
      </c>
      <c r="U861">
        <f t="shared" si="135"/>
        <v>0</v>
      </c>
      <c r="W861">
        <f t="shared" si="132"/>
        <v>1</v>
      </c>
    </row>
    <row r="862" spans="1:23" ht="16" hidden="1" x14ac:dyDescent="0.2">
      <c r="A862" t="s">
        <v>326</v>
      </c>
      <c r="B862" s="18">
        <v>7</v>
      </c>
      <c r="C862" s="159" t="str">
        <f t="shared" si="131"/>
        <v>HV2.7</v>
      </c>
      <c r="D862" s="160">
        <v>1</v>
      </c>
      <c r="E862" s="33"/>
      <c r="F862" s="103" t="s">
        <v>159</v>
      </c>
      <c r="G862" s="2">
        <f>INDEX([1]CAPS!$A:$A,MATCH(F:F,[1]CAPS!$H:$H,0))</f>
        <v>7138</v>
      </c>
      <c r="H862" s="2" t="s">
        <v>233</v>
      </c>
      <c r="I862" s="104" t="s">
        <v>240</v>
      </c>
      <c r="J862" s="9">
        <v>0</v>
      </c>
      <c r="K862" s="4">
        <v>80</v>
      </c>
      <c r="L862" s="9">
        <v>0</v>
      </c>
      <c r="M862" s="9" t="s">
        <v>276</v>
      </c>
      <c r="N862" s="9">
        <v>0</v>
      </c>
      <c r="O862" s="17" t="s">
        <v>276</v>
      </c>
      <c r="P862" s="17" t="s">
        <v>276</v>
      </c>
      <c r="Q862" s="17" t="s">
        <v>276</v>
      </c>
      <c r="S862">
        <f>SUM(J862:K862)</f>
        <v>80</v>
      </c>
      <c r="T862" t="e">
        <f t="shared" si="134"/>
        <v>#VALUE!</v>
      </c>
      <c r="U862" t="e">
        <f t="shared" si="135"/>
        <v>#VALUE!</v>
      </c>
      <c r="W862">
        <f t="shared" si="132"/>
        <v>1</v>
      </c>
    </row>
    <row r="863" spans="1:23" ht="32" hidden="1" x14ac:dyDescent="0.2">
      <c r="A863" t="s">
        <v>326</v>
      </c>
      <c r="B863" s="18">
        <v>7</v>
      </c>
      <c r="C863" s="159" t="str">
        <f t="shared" si="131"/>
        <v>HV2.7</v>
      </c>
      <c r="D863" s="160">
        <v>1</v>
      </c>
      <c r="E863" s="33"/>
      <c r="F863" s="103" t="s">
        <v>128</v>
      </c>
      <c r="G863" s="2">
        <f>INDEX([1]CAPS!$A:$A,MATCH(F:F,[1]CAPS!$H:$H,0))</f>
        <v>3243</v>
      </c>
      <c r="H863" s="2" t="s">
        <v>237</v>
      </c>
      <c r="I863" s="104" t="s">
        <v>239</v>
      </c>
      <c r="J863" s="9">
        <v>0</v>
      </c>
      <c r="K863" s="4">
        <v>0</v>
      </c>
      <c r="L863" s="9">
        <v>0</v>
      </c>
      <c r="M863" s="9" t="s">
        <v>276</v>
      </c>
      <c r="N863" s="9">
        <v>0</v>
      </c>
      <c r="O863" s="17">
        <v>140</v>
      </c>
      <c r="P863" s="9">
        <v>0</v>
      </c>
      <c r="Q863" s="9">
        <v>0</v>
      </c>
      <c r="S863">
        <f t="shared" si="133"/>
        <v>140</v>
      </c>
      <c r="T863" t="e">
        <f t="shared" si="134"/>
        <v>#VALUE!</v>
      </c>
      <c r="U863" t="e">
        <f t="shared" si="135"/>
        <v>#VALUE!</v>
      </c>
      <c r="W863">
        <f t="shared" si="132"/>
        <v>1</v>
      </c>
    </row>
    <row r="864" spans="1:23" ht="16" hidden="1" x14ac:dyDescent="0.2">
      <c r="A864" t="s">
        <v>326</v>
      </c>
      <c r="B864" s="18">
        <v>7</v>
      </c>
      <c r="C864" s="159" t="str">
        <f t="shared" si="131"/>
        <v>HV2.7</v>
      </c>
      <c r="D864" s="160">
        <v>1</v>
      </c>
      <c r="E864" s="33"/>
      <c r="F864" s="302" t="s">
        <v>682</v>
      </c>
      <c r="G864" s="2">
        <f>INDEX([1]CAPS!$A:$A,MATCH(F:F,[1]CAPS!$H:$H,0))</f>
        <v>10361</v>
      </c>
      <c r="H864" s="2" t="s">
        <v>234</v>
      </c>
      <c r="I864" s="104" t="s">
        <v>238</v>
      </c>
      <c r="J864" s="9">
        <v>0</v>
      </c>
      <c r="K864" s="4">
        <v>6</v>
      </c>
      <c r="L864" s="9">
        <v>0</v>
      </c>
      <c r="M864" s="9" t="s">
        <v>276</v>
      </c>
      <c r="N864" s="9">
        <v>0</v>
      </c>
      <c r="O864" s="17">
        <v>0</v>
      </c>
      <c r="P864" s="9">
        <v>0</v>
      </c>
      <c r="Q864" s="9">
        <v>0</v>
      </c>
      <c r="R864" t="s">
        <v>843</v>
      </c>
      <c r="S864">
        <f t="shared" si="133"/>
        <v>6</v>
      </c>
      <c r="T864" t="e">
        <f t="shared" si="134"/>
        <v>#VALUE!</v>
      </c>
      <c r="U864" t="e">
        <f t="shared" si="135"/>
        <v>#VALUE!</v>
      </c>
      <c r="W864">
        <f t="shared" si="132"/>
        <v>1</v>
      </c>
    </row>
    <row r="865" spans="1:23" ht="16" hidden="1" x14ac:dyDescent="0.2">
      <c r="A865" t="s">
        <v>326</v>
      </c>
      <c r="B865" s="18">
        <v>7</v>
      </c>
      <c r="C865" s="159" t="str">
        <f t="shared" si="131"/>
        <v>HV2.7</v>
      </c>
      <c r="D865" s="160">
        <v>1</v>
      </c>
      <c r="E865" s="33"/>
      <c r="F865" s="307" t="s">
        <v>560</v>
      </c>
      <c r="G865" s="2">
        <f>INDEX([1]CAPS!$A:$A,MATCH(F:F,[1]CAPS!$H:$H,0))</f>
        <v>2451</v>
      </c>
      <c r="H865" s="2" t="s">
        <v>276</v>
      </c>
      <c r="I865" s="104" t="s">
        <v>238</v>
      </c>
      <c r="J865" s="9">
        <v>0</v>
      </c>
      <c r="K865" s="4">
        <v>0</v>
      </c>
      <c r="L865" s="9">
        <v>0</v>
      </c>
      <c r="M865" s="9" t="s">
        <v>276</v>
      </c>
      <c r="N865" s="9">
        <v>0</v>
      </c>
      <c r="O865" s="17">
        <v>30</v>
      </c>
      <c r="P865" s="9">
        <v>0</v>
      </c>
      <c r="Q865" s="9">
        <v>0</v>
      </c>
      <c r="S865">
        <f t="shared" si="133"/>
        <v>30</v>
      </c>
      <c r="T865" t="e">
        <f t="shared" si="134"/>
        <v>#VALUE!</v>
      </c>
      <c r="U865" t="e">
        <f t="shared" si="135"/>
        <v>#VALUE!</v>
      </c>
      <c r="W865">
        <f t="shared" si="132"/>
        <v>1</v>
      </c>
    </row>
    <row r="866" spans="1:23" ht="16" hidden="1" x14ac:dyDescent="0.2">
      <c r="A866" t="s">
        <v>326</v>
      </c>
      <c r="B866" s="18">
        <v>7</v>
      </c>
      <c r="C866" s="159" t="str">
        <f t="shared" si="131"/>
        <v>HV2.7</v>
      </c>
      <c r="D866" s="160">
        <v>1</v>
      </c>
      <c r="E866" s="33"/>
      <c r="F866" s="307" t="s">
        <v>502</v>
      </c>
      <c r="G866" s="2">
        <f>INDEX([1]CAPS!$A:$A,MATCH(F:F,[1]CAPS!$H:$H,0))</f>
        <v>11903</v>
      </c>
      <c r="H866" s="2" t="s">
        <v>276</v>
      </c>
      <c r="I866" s="104" t="s">
        <v>238</v>
      </c>
      <c r="J866" s="9">
        <v>0</v>
      </c>
      <c r="K866" s="4">
        <v>0</v>
      </c>
      <c r="L866" s="9">
        <v>0</v>
      </c>
      <c r="M866" s="9" t="s">
        <v>276</v>
      </c>
      <c r="N866" s="9">
        <v>0</v>
      </c>
      <c r="O866" s="17">
        <v>4</v>
      </c>
      <c r="P866" s="9">
        <v>0</v>
      </c>
      <c r="Q866" s="9">
        <v>0</v>
      </c>
      <c r="R866" t="s">
        <v>954</v>
      </c>
      <c r="S866">
        <f t="shared" si="133"/>
        <v>4</v>
      </c>
      <c r="T866" t="e">
        <f t="shared" si="134"/>
        <v>#VALUE!</v>
      </c>
      <c r="U866" t="e">
        <f t="shared" si="135"/>
        <v>#VALUE!</v>
      </c>
      <c r="W866">
        <f t="shared" si="132"/>
        <v>1</v>
      </c>
    </row>
    <row r="867" spans="1:23" ht="16" hidden="1" x14ac:dyDescent="0.2">
      <c r="A867" t="s">
        <v>326</v>
      </c>
      <c r="B867" s="18">
        <v>7</v>
      </c>
      <c r="C867" s="159" t="str">
        <f t="shared" si="131"/>
        <v>HV2.7</v>
      </c>
      <c r="D867" s="160">
        <v>1</v>
      </c>
      <c r="E867" s="33"/>
      <c r="F867" s="103" t="s">
        <v>134</v>
      </c>
      <c r="G867" s="2">
        <f>INDEX([1]CAPS!$A:$A,MATCH(F:F,[1]CAPS!$H:$H,0))</f>
        <v>2302</v>
      </c>
      <c r="H867" s="2" t="s">
        <v>233</v>
      </c>
      <c r="I867" s="104" t="s">
        <v>238</v>
      </c>
      <c r="J867" s="9">
        <v>0</v>
      </c>
      <c r="K867" s="4">
        <v>14</v>
      </c>
      <c r="L867" s="9">
        <v>0</v>
      </c>
      <c r="M867" s="9">
        <v>0</v>
      </c>
      <c r="N867" s="9">
        <v>0</v>
      </c>
      <c r="O867" s="17">
        <v>0</v>
      </c>
      <c r="P867" s="9">
        <v>0</v>
      </c>
      <c r="Q867" s="9">
        <v>0</v>
      </c>
      <c r="S867">
        <f t="shared" si="133"/>
        <v>14</v>
      </c>
      <c r="T867">
        <f t="shared" si="134"/>
        <v>1</v>
      </c>
      <c r="U867">
        <f t="shared" si="135"/>
        <v>0</v>
      </c>
      <c r="W867">
        <f t="shared" si="132"/>
        <v>1</v>
      </c>
    </row>
    <row r="868" spans="1:23" ht="16" hidden="1" x14ac:dyDescent="0.2">
      <c r="A868" t="s">
        <v>326</v>
      </c>
      <c r="B868" s="18">
        <v>7</v>
      </c>
      <c r="C868" s="159" t="str">
        <f t="shared" si="131"/>
        <v>HV2.7</v>
      </c>
      <c r="D868" s="160">
        <v>1</v>
      </c>
      <c r="E868" s="33"/>
      <c r="F868" s="103" t="s">
        <v>127</v>
      </c>
      <c r="G868" s="2">
        <f>INDEX([1]CAPS!$A:$A,MATCH(F:F,[1]CAPS!$H:$H,0))</f>
        <v>10605</v>
      </c>
      <c r="H868" s="2" t="s">
        <v>233</v>
      </c>
      <c r="I868" s="104" t="s">
        <v>238</v>
      </c>
      <c r="J868" s="9">
        <v>0</v>
      </c>
      <c r="K868" s="4">
        <v>50</v>
      </c>
      <c r="L868" s="9">
        <v>0</v>
      </c>
      <c r="M868" s="9">
        <v>0</v>
      </c>
      <c r="N868" s="9">
        <v>0</v>
      </c>
      <c r="O868" s="17">
        <v>0</v>
      </c>
      <c r="P868" s="9">
        <v>0</v>
      </c>
      <c r="Q868" s="9">
        <v>0</v>
      </c>
      <c r="S868">
        <f t="shared" si="133"/>
        <v>50</v>
      </c>
      <c r="T868">
        <f t="shared" si="134"/>
        <v>1</v>
      </c>
      <c r="U868">
        <f t="shared" si="135"/>
        <v>0</v>
      </c>
      <c r="W868">
        <f t="shared" si="132"/>
        <v>1</v>
      </c>
    </row>
    <row r="869" spans="1:23" ht="16" hidden="1" x14ac:dyDescent="0.2">
      <c r="A869" t="s">
        <v>326</v>
      </c>
      <c r="B869" s="18">
        <v>7</v>
      </c>
      <c r="C869" s="159" t="str">
        <f t="shared" si="131"/>
        <v>HV2.7</v>
      </c>
      <c r="D869" s="160">
        <v>1</v>
      </c>
      <c r="E869" s="33"/>
      <c r="F869" s="103" t="s">
        <v>129</v>
      </c>
      <c r="G869" s="2">
        <f>INDEX([1]CAPS!$A:$A,MATCH(F:F,[1]CAPS!$H:$H,0))</f>
        <v>5532</v>
      </c>
      <c r="H869" s="2" t="s">
        <v>233</v>
      </c>
      <c r="I869" s="104" t="s">
        <v>238</v>
      </c>
      <c r="J869" s="9">
        <v>0</v>
      </c>
      <c r="K869" s="4">
        <v>9</v>
      </c>
      <c r="L869" s="9">
        <v>0</v>
      </c>
      <c r="M869" s="9" t="s">
        <v>276</v>
      </c>
      <c r="N869" s="9">
        <v>0</v>
      </c>
      <c r="O869" s="17" t="s">
        <v>276</v>
      </c>
      <c r="P869" s="17" t="s">
        <v>276</v>
      </c>
      <c r="Q869" s="17" t="s">
        <v>276</v>
      </c>
      <c r="S869">
        <f>SUM(J869:K869)</f>
        <v>9</v>
      </c>
      <c r="T869" t="e">
        <f t="shared" si="134"/>
        <v>#VALUE!</v>
      </c>
      <c r="U869" t="e">
        <f t="shared" si="135"/>
        <v>#VALUE!</v>
      </c>
      <c r="W869">
        <f t="shared" si="132"/>
        <v>1</v>
      </c>
    </row>
    <row r="870" spans="1:23" ht="32" hidden="1" x14ac:dyDescent="0.2">
      <c r="A870" t="s">
        <v>326</v>
      </c>
      <c r="B870" s="18">
        <v>7</v>
      </c>
      <c r="C870" s="159" t="str">
        <f t="shared" si="131"/>
        <v>HV2.7</v>
      </c>
      <c r="D870" s="160">
        <v>1</v>
      </c>
      <c r="E870" s="33"/>
      <c r="F870" s="103" t="s">
        <v>141</v>
      </c>
      <c r="G870" s="2">
        <f>INDEX([1]CAPS!$A:$A,MATCH(F:F,[1]CAPS!$H:$H,0))</f>
        <v>2445</v>
      </c>
      <c r="H870" s="2" t="s">
        <v>234</v>
      </c>
      <c r="I870" s="104" t="s">
        <v>238</v>
      </c>
      <c r="J870" s="9">
        <v>0</v>
      </c>
      <c r="K870" s="4">
        <v>1</v>
      </c>
      <c r="L870" s="9">
        <v>0</v>
      </c>
      <c r="M870" s="9">
        <v>0</v>
      </c>
      <c r="N870" s="9">
        <v>0</v>
      </c>
      <c r="O870" s="17">
        <v>0</v>
      </c>
      <c r="P870" s="9">
        <v>0</v>
      </c>
      <c r="Q870" s="9">
        <v>0</v>
      </c>
      <c r="S870">
        <f t="shared" si="133"/>
        <v>1</v>
      </c>
      <c r="T870">
        <f t="shared" si="134"/>
        <v>1</v>
      </c>
      <c r="U870">
        <f t="shared" si="135"/>
        <v>0</v>
      </c>
      <c r="W870">
        <f t="shared" si="132"/>
        <v>1</v>
      </c>
    </row>
    <row r="871" spans="1:23" ht="32" hidden="1" x14ac:dyDescent="0.2">
      <c r="A871" t="s">
        <v>326</v>
      </c>
      <c r="B871" s="18">
        <v>7</v>
      </c>
      <c r="C871" s="159" t="str">
        <f t="shared" si="131"/>
        <v>HV2.7</v>
      </c>
      <c r="D871" s="160">
        <v>1</v>
      </c>
      <c r="E871" s="33"/>
      <c r="F871" s="103" t="s">
        <v>157</v>
      </c>
      <c r="G871" s="2">
        <f>INDEX([1]CAPS!$A:$A,MATCH(F:F,[1]CAPS!$H:$H,0))</f>
        <v>2654</v>
      </c>
      <c r="H871" s="2" t="s">
        <v>237</v>
      </c>
      <c r="I871" s="104" t="s">
        <v>239</v>
      </c>
      <c r="J871" s="9">
        <v>0</v>
      </c>
      <c r="K871" s="4">
        <v>0</v>
      </c>
      <c r="L871" s="9">
        <v>0</v>
      </c>
      <c r="M871" s="9">
        <v>2</v>
      </c>
      <c r="N871" s="9">
        <v>0</v>
      </c>
      <c r="O871" s="17">
        <v>4</v>
      </c>
      <c r="P871" s="9">
        <v>0</v>
      </c>
      <c r="Q871" s="9">
        <v>0</v>
      </c>
      <c r="S871">
        <f t="shared" si="133"/>
        <v>4</v>
      </c>
      <c r="T871">
        <f t="shared" si="134"/>
        <v>0</v>
      </c>
      <c r="U871">
        <f t="shared" si="135"/>
        <v>2</v>
      </c>
      <c r="W871">
        <f t="shared" si="132"/>
        <v>1</v>
      </c>
    </row>
    <row r="872" spans="1:23" ht="32" hidden="1" x14ac:dyDescent="0.2">
      <c r="A872" t="s">
        <v>326</v>
      </c>
      <c r="B872" s="18">
        <v>8</v>
      </c>
      <c r="C872" s="159" t="str">
        <f t="shared" ref="C872:C935" si="136">CONCATENATE(A872,".",B872)</f>
        <v>HV2.8</v>
      </c>
      <c r="D872" s="160">
        <v>1</v>
      </c>
      <c r="E872" s="33"/>
      <c r="F872" s="103" t="s">
        <v>135</v>
      </c>
      <c r="G872" s="2">
        <f>INDEX([1]CAPS!$A:$A,MATCH(F:F,[1]CAPS!$H:$H,0))</f>
        <v>7766</v>
      </c>
      <c r="H872" s="2" t="s">
        <v>236</v>
      </c>
      <c r="I872" s="104" t="s">
        <v>242</v>
      </c>
      <c r="J872" s="9">
        <v>0</v>
      </c>
      <c r="K872" s="4">
        <v>1</v>
      </c>
      <c r="L872" s="9">
        <v>0</v>
      </c>
      <c r="M872" s="9">
        <v>0</v>
      </c>
      <c r="N872" s="9">
        <v>0</v>
      </c>
      <c r="O872" s="17">
        <v>15</v>
      </c>
      <c r="P872" s="9">
        <v>0</v>
      </c>
      <c r="Q872" s="9">
        <v>0</v>
      </c>
      <c r="S872">
        <f t="shared" si="133"/>
        <v>16</v>
      </c>
      <c r="T872">
        <f t="shared" si="134"/>
        <v>1</v>
      </c>
      <c r="U872">
        <f t="shared" si="135"/>
        <v>15</v>
      </c>
      <c r="W872">
        <f t="shared" si="132"/>
        <v>1</v>
      </c>
    </row>
    <row r="873" spans="1:23" ht="32" hidden="1" x14ac:dyDescent="0.2">
      <c r="A873" t="s">
        <v>326</v>
      </c>
      <c r="B873" s="18">
        <v>8</v>
      </c>
      <c r="C873" s="159" t="str">
        <f t="shared" si="136"/>
        <v>HV2.8</v>
      </c>
      <c r="D873" s="160">
        <v>1</v>
      </c>
      <c r="E873" s="33"/>
      <c r="F873" s="103" t="s">
        <v>229</v>
      </c>
      <c r="G873" s="2">
        <f>INDEX([1]CAPS!$A:$A,MATCH(F:F,[1]CAPS!$H:$H,0))</f>
        <v>3997</v>
      </c>
      <c r="H873" s="2" t="s">
        <v>236</v>
      </c>
      <c r="I873" s="104" t="s">
        <v>239</v>
      </c>
      <c r="J873" s="9">
        <v>0</v>
      </c>
      <c r="K873" s="4">
        <v>1</v>
      </c>
      <c r="L873" s="9">
        <v>0</v>
      </c>
      <c r="M873" s="9">
        <v>0</v>
      </c>
      <c r="N873" s="9">
        <v>0</v>
      </c>
      <c r="O873" s="17">
        <v>0</v>
      </c>
      <c r="P873" s="9">
        <v>0</v>
      </c>
      <c r="Q873" s="9">
        <v>0</v>
      </c>
      <c r="S873">
        <f t="shared" si="133"/>
        <v>1</v>
      </c>
      <c r="T873">
        <f t="shared" si="134"/>
        <v>1</v>
      </c>
      <c r="U873">
        <f t="shared" si="135"/>
        <v>0</v>
      </c>
      <c r="W873">
        <f t="shared" si="132"/>
        <v>1</v>
      </c>
    </row>
    <row r="874" spans="1:23" ht="32" hidden="1" x14ac:dyDescent="0.2">
      <c r="A874" t="s">
        <v>326</v>
      </c>
      <c r="B874" s="18">
        <v>8</v>
      </c>
      <c r="C874" s="159" t="str">
        <f t="shared" si="136"/>
        <v>HV2.8</v>
      </c>
      <c r="D874" s="160">
        <v>1</v>
      </c>
      <c r="E874" s="33"/>
      <c r="F874" s="103" t="s">
        <v>232</v>
      </c>
      <c r="G874" s="2">
        <f>INDEX([1]CAPS!$A:$A,MATCH(F:F,[1]CAPS!$H:$H,0))</f>
        <v>8875</v>
      </c>
      <c r="H874" s="2" t="s">
        <v>236</v>
      </c>
      <c r="I874" s="104" t="s">
        <v>239</v>
      </c>
      <c r="J874" s="9">
        <v>0</v>
      </c>
      <c r="K874" s="4">
        <v>2</v>
      </c>
      <c r="L874" s="9">
        <v>0</v>
      </c>
      <c r="M874" s="9">
        <v>0</v>
      </c>
      <c r="N874" s="9">
        <v>0</v>
      </c>
      <c r="O874" s="17">
        <v>4</v>
      </c>
      <c r="P874" s="9">
        <v>0</v>
      </c>
      <c r="Q874" s="9">
        <v>0</v>
      </c>
      <c r="S874">
        <f t="shared" si="133"/>
        <v>6</v>
      </c>
      <c r="T874">
        <f t="shared" si="134"/>
        <v>1</v>
      </c>
      <c r="U874">
        <f t="shared" si="135"/>
        <v>2</v>
      </c>
      <c r="W874">
        <f t="shared" si="132"/>
        <v>1</v>
      </c>
    </row>
    <row r="875" spans="1:23" ht="32" hidden="1" x14ac:dyDescent="0.2">
      <c r="A875" t="s">
        <v>326</v>
      </c>
      <c r="B875" s="18">
        <v>8</v>
      </c>
      <c r="C875" s="159" t="str">
        <f t="shared" si="136"/>
        <v>HV2.8</v>
      </c>
      <c r="D875" s="160">
        <v>1</v>
      </c>
      <c r="E875" s="33"/>
      <c r="F875" s="103" t="s">
        <v>318</v>
      </c>
      <c r="G875" s="2">
        <f>INDEX([1]CAPS!$A:$A,MATCH(F:F,[1]CAPS!$H:$H,0))</f>
        <v>5255</v>
      </c>
      <c r="H875" s="2" t="s">
        <v>235</v>
      </c>
      <c r="I875" s="104" t="s">
        <v>239</v>
      </c>
      <c r="J875" s="9">
        <v>0</v>
      </c>
      <c r="K875" s="4">
        <v>3</v>
      </c>
      <c r="L875" s="9">
        <v>0</v>
      </c>
      <c r="M875" s="9">
        <v>0</v>
      </c>
      <c r="N875" s="9">
        <v>0</v>
      </c>
      <c r="O875" s="17">
        <v>0</v>
      </c>
      <c r="P875" s="9">
        <v>0</v>
      </c>
      <c r="Q875" s="9">
        <v>0</v>
      </c>
      <c r="S875">
        <f t="shared" si="133"/>
        <v>3</v>
      </c>
      <c r="T875">
        <f t="shared" si="134"/>
        <v>1</v>
      </c>
      <c r="U875">
        <f t="shared" si="135"/>
        <v>0</v>
      </c>
      <c r="W875">
        <f t="shared" si="132"/>
        <v>1</v>
      </c>
    </row>
    <row r="876" spans="1:23" ht="32" hidden="1" x14ac:dyDescent="0.2">
      <c r="A876" t="s">
        <v>326</v>
      </c>
      <c r="B876" s="18">
        <v>8</v>
      </c>
      <c r="C876" s="159" t="str">
        <f t="shared" si="136"/>
        <v>HV2.8</v>
      </c>
      <c r="D876" s="160">
        <v>1</v>
      </c>
      <c r="E876" s="33"/>
      <c r="F876" s="103" t="s">
        <v>166</v>
      </c>
      <c r="G876" s="2">
        <f>INDEX([1]CAPS!$A:$A,MATCH(F:F,[1]CAPS!$H:$H,0))</f>
        <v>6182</v>
      </c>
      <c r="H876" s="2" t="s">
        <v>237</v>
      </c>
      <c r="I876" s="104" t="s">
        <v>239</v>
      </c>
      <c r="J876" s="9">
        <v>0</v>
      </c>
      <c r="K876" s="4">
        <v>0</v>
      </c>
      <c r="L876" s="9">
        <v>0</v>
      </c>
      <c r="M876" s="9">
        <v>0</v>
      </c>
      <c r="N876" s="9">
        <v>0</v>
      </c>
      <c r="O876" s="17">
        <v>2</v>
      </c>
      <c r="P876" s="9">
        <v>0</v>
      </c>
      <c r="Q876" s="9">
        <v>0</v>
      </c>
      <c r="S876">
        <f t="shared" si="133"/>
        <v>2</v>
      </c>
      <c r="T876" t="e">
        <f t="shared" si="134"/>
        <v>#DIV/0!</v>
      </c>
      <c r="U876" t="e">
        <f t="shared" si="135"/>
        <v>#DIV/0!</v>
      </c>
      <c r="W876">
        <f t="shared" si="132"/>
        <v>1</v>
      </c>
    </row>
    <row r="877" spans="1:23" ht="32" hidden="1" x14ac:dyDescent="0.2">
      <c r="A877" t="s">
        <v>326</v>
      </c>
      <c r="B877" s="18">
        <v>8</v>
      </c>
      <c r="C877" s="159" t="str">
        <f t="shared" si="136"/>
        <v>HV2.8</v>
      </c>
      <c r="D877" s="160">
        <v>1</v>
      </c>
      <c r="E877" s="33"/>
      <c r="F877" s="103" t="s">
        <v>128</v>
      </c>
      <c r="G877" s="2">
        <f>INDEX([1]CAPS!$A:$A,MATCH(F:F,[1]CAPS!$H:$H,0))</f>
        <v>3243</v>
      </c>
      <c r="H877" s="2" t="s">
        <v>237</v>
      </c>
      <c r="I877" s="104" t="s">
        <v>239</v>
      </c>
      <c r="J877" s="9">
        <v>0</v>
      </c>
      <c r="K877" s="4">
        <v>0</v>
      </c>
      <c r="L877" s="9">
        <v>0</v>
      </c>
      <c r="M877" s="9" t="s">
        <v>276</v>
      </c>
      <c r="N877" s="9">
        <v>0</v>
      </c>
      <c r="O877" s="17">
        <v>200</v>
      </c>
      <c r="P877" s="9">
        <v>0</v>
      </c>
      <c r="Q877" s="9">
        <v>0</v>
      </c>
      <c r="S877">
        <f t="shared" si="133"/>
        <v>200</v>
      </c>
      <c r="T877" t="e">
        <f t="shared" si="134"/>
        <v>#VALUE!</v>
      </c>
      <c r="U877" t="e">
        <f t="shared" si="135"/>
        <v>#VALUE!</v>
      </c>
      <c r="W877">
        <f t="shared" si="132"/>
        <v>1</v>
      </c>
    </row>
    <row r="878" spans="1:23" ht="16" hidden="1" x14ac:dyDescent="0.2">
      <c r="A878" t="s">
        <v>326</v>
      </c>
      <c r="B878" s="18">
        <v>8</v>
      </c>
      <c r="C878" s="159" t="str">
        <f t="shared" si="136"/>
        <v>HV2.8</v>
      </c>
      <c r="D878" s="160">
        <v>1</v>
      </c>
      <c r="E878" s="33"/>
      <c r="F878" s="302" t="s">
        <v>682</v>
      </c>
      <c r="G878" s="2">
        <f>INDEX([1]CAPS!$A:$A,MATCH(F:F,[1]CAPS!$H:$H,0))</f>
        <v>10361</v>
      </c>
      <c r="H878" s="2" t="s">
        <v>234</v>
      </c>
      <c r="I878" s="104" t="s">
        <v>238</v>
      </c>
      <c r="J878" s="9">
        <v>0</v>
      </c>
      <c r="K878" s="4">
        <v>8</v>
      </c>
      <c r="L878" s="9">
        <v>0</v>
      </c>
      <c r="M878" s="9" t="s">
        <v>276</v>
      </c>
      <c r="N878" s="9">
        <v>0</v>
      </c>
      <c r="O878" s="17">
        <v>15</v>
      </c>
      <c r="P878" s="9">
        <v>0</v>
      </c>
      <c r="Q878" s="9">
        <v>0</v>
      </c>
      <c r="R878" t="s">
        <v>843</v>
      </c>
      <c r="S878">
        <f t="shared" si="133"/>
        <v>23</v>
      </c>
      <c r="T878" t="e">
        <f t="shared" si="134"/>
        <v>#VALUE!</v>
      </c>
      <c r="U878" t="e">
        <f t="shared" si="135"/>
        <v>#VALUE!</v>
      </c>
      <c r="W878">
        <f t="shared" si="132"/>
        <v>1</v>
      </c>
    </row>
    <row r="879" spans="1:23" ht="32" hidden="1" x14ac:dyDescent="0.2">
      <c r="A879" t="s">
        <v>326</v>
      </c>
      <c r="B879" s="18">
        <v>8</v>
      </c>
      <c r="C879" s="159" t="str">
        <f t="shared" si="136"/>
        <v>HV2.8</v>
      </c>
      <c r="D879" s="160">
        <v>1</v>
      </c>
      <c r="E879" s="33"/>
      <c r="F879" s="103" t="s">
        <v>161</v>
      </c>
      <c r="G879" s="2">
        <f>INDEX([1]CAPS!$A:$A,MATCH(F:F,[1]CAPS!$H:$H,0))</f>
        <v>2603</v>
      </c>
      <c r="H879" s="2" t="s">
        <v>235</v>
      </c>
      <c r="I879" s="104" t="s">
        <v>239</v>
      </c>
      <c r="J879" s="9">
        <v>0</v>
      </c>
      <c r="K879" s="4">
        <v>1</v>
      </c>
      <c r="L879" s="9">
        <v>1</v>
      </c>
      <c r="M879" s="9">
        <v>0</v>
      </c>
      <c r="N879" s="9">
        <v>0</v>
      </c>
      <c r="O879" s="17">
        <v>0</v>
      </c>
      <c r="P879" s="9">
        <v>0</v>
      </c>
      <c r="Q879" s="9">
        <v>0</v>
      </c>
      <c r="S879">
        <f t="shared" si="133"/>
        <v>1</v>
      </c>
      <c r="T879">
        <f t="shared" si="134"/>
        <v>1</v>
      </c>
      <c r="U879">
        <f t="shared" si="135"/>
        <v>0</v>
      </c>
      <c r="W879">
        <f t="shared" si="132"/>
        <v>1</v>
      </c>
    </row>
    <row r="880" spans="1:23" ht="16" hidden="1" x14ac:dyDescent="0.2">
      <c r="A880" t="s">
        <v>326</v>
      </c>
      <c r="B880" s="18">
        <v>8</v>
      </c>
      <c r="C880" s="159" t="str">
        <f t="shared" si="136"/>
        <v>HV2.8</v>
      </c>
      <c r="D880" s="160">
        <v>1</v>
      </c>
      <c r="E880" s="33"/>
      <c r="F880" s="103" t="s">
        <v>159</v>
      </c>
      <c r="G880" s="2">
        <f>INDEX([1]CAPS!$A:$A,MATCH(F:F,[1]CAPS!$H:$H,0))</f>
        <v>7138</v>
      </c>
      <c r="H880" s="2" t="s">
        <v>233</v>
      </c>
      <c r="I880" s="104" t="s">
        <v>240</v>
      </c>
      <c r="J880" s="9">
        <v>0</v>
      </c>
      <c r="K880" s="4">
        <v>100</v>
      </c>
      <c r="L880" s="9">
        <v>0</v>
      </c>
      <c r="M880" s="9" t="s">
        <v>276</v>
      </c>
      <c r="N880" s="9">
        <v>0</v>
      </c>
      <c r="O880" s="17" t="s">
        <v>276</v>
      </c>
      <c r="P880" s="17" t="s">
        <v>276</v>
      </c>
      <c r="Q880" s="17" t="s">
        <v>276</v>
      </c>
      <c r="S880">
        <f t="shared" ref="S880:S881" si="137">SUM(J880:K880)</f>
        <v>100</v>
      </c>
      <c r="T880" t="e">
        <f t="shared" si="134"/>
        <v>#VALUE!</v>
      </c>
      <c r="U880" t="e">
        <f t="shared" si="135"/>
        <v>#VALUE!</v>
      </c>
      <c r="W880">
        <f t="shared" si="132"/>
        <v>1</v>
      </c>
    </row>
    <row r="881" spans="1:23" ht="16" hidden="1" x14ac:dyDescent="0.2">
      <c r="A881" t="s">
        <v>326</v>
      </c>
      <c r="B881" s="18">
        <v>8</v>
      </c>
      <c r="C881" s="159" t="str">
        <f t="shared" si="136"/>
        <v>HV2.8</v>
      </c>
      <c r="D881" s="160">
        <v>1</v>
      </c>
      <c r="E881" s="33"/>
      <c r="F881" s="103" t="s">
        <v>129</v>
      </c>
      <c r="G881" s="2">
        <f>INDEX([1]CAPS!$A:$A,MATCH(F:F,[1]CAPS!$H:$H,0))</f>
        <v>5532</v>
      </c>
      <c r="H881" s="2" t="s">
        <v>233</v>
      </c>
      <c r="I881" s="104" t="s">
        <v>238</v>
      </c>
      <c r="J881" s="9">
        <v>0</v>
      </c>
      <c r="K881" s="4">
        <v>5</v>
      </c>
      <c r="L881" s="9">
        <v>0</v>
      </c>
      <c r="M881" s="9" t="s">
        <v>276</v>
      </c>
      <c r="N881" s="9">
        <v>0</v>
      </c>
      <c r="O881" s="17" t="s">
        <v>276</v>
      </c>
      <c r="P881" s="17" t="s">
        <v>276</v>
      </c>
      <c r="Q881" s="17" t="s">
        <v>276</v>
      </c>
      <c r="S881">
        <f t="shared" si="137"/>
        <v>5</v>
      </c>
      <c r="T881" t="e">
        <f t="shared" si="134"/>
        <v>#VALUE!</v>
      </c>
      <c r="U881" t="e">
        <f t="shared" si="135"/>
        <v>#VALUE!</v>
      </c>
      <c r="W881">
        <f t="shared" si="132"/>
        <v>1</v>
      </c>
    </row>
    <row r="882" spans="1:23" ht="16" hidden="1" x14ac:dyDescent="0.2">
      <c r="A882" t="s">
        <v>326</v>
      </c>
      <c r="B882" s="18">
        <v>8</v>
      </c>
      <c r="C882" s="159" t="str">
        <f t="shared" si="136"/>
        <v>HV2.8</v>
      </c>
      <c r="D882" s="160">
        <v>1</v>
      </c>
      <c r="E882" s="33"/>
      <c r="F882" s="103" t="s">
        <v>127</v>
      </c>
      <c r="G882" s="2">
        <f>INDEX([1]CAPS!$A:$A,MATCH(F:F,[1]CAPS!$H:$H,0))</f>
        <v>10605</v>
      </c>
      <c r="H882" s="2" t="s">
        <v>233</v>
      </c>
      <c r="I882" s="104" t="s">
        <v>238</v>
      </c>
      <c r="J882" s="9">
        <v>0</v>
      </c>
      <c r="K882" s="4">
        <v>13</v>
      </c>
      <c r="L882" s="9">
        <v>0</v>
      </c>
      <c r="M882" s="9">
        <v>0</v>
      </c>
      <c r="N882" s="9">
        <v>0</v>
      </c>
      <c r="O882" s="17">
        <v>0</v>
      </c>
      <c r="P882" s="9">
        <v>0</v>
      </c>
      <c r="Q882" s="9">
        <v>0</v>
      </c>
      <c r="S882">
        <f t="shared" si="133"/>
        <v>13</v>
      </c>
      <c r="T882">
        <f t="shared" si="134"/>
        <v>1</v>
      </c>
      <c r="U882">
        <f t="shared" si="135"/>
        <v>0</v>
      </c>
      <c r="W882">
        <f t="shared" si="132"/>
        <v>1</v>
      </c>
    </row>
    <row r="883" spans="1:23" ht="16" hidden="1" x14ac:dyDescent="0.2">
      <c r="A883" t="s">
        <v>326</v>
      </c>
      <c r="B883" s="18">
        <v>8</v>
      </c>
      <c r="C883" s="159" t="str">
        <f t="shared" si="136"/>
        <v>HV2.8</v>
      </c>
      <c r="D883" s="160">
        <v>1</v>
      </c>
      <c r="E883" s="33"/>
      <c r="F883" s="103" t="s">
        <v>134</v>
      </c>
      <c r="G883" s="2">
        <f>INDEX([1]CAPS!$A:$A,MATCH(F:F,[1]CAPS!$H:$H,0))</f>
        <v>2302</v>
      </c>
      <c r="H883" s="2" t="s">
        <v>233</v>
      </c>
      <c r="I883" s="104" t="s">
        <v>238</v>
      </c>
      <c r="J883" s="9">
        <v>0</v>
      </c>
      <c r="K883" s="4">
        <v>11</v>
      </c>
      <c r="L883" s="9">
        <v>0</v>
      </c>
      <c r="M883" s="9">
        <v>0</v>
      </c>
      <c r="N883" s="9">
        <v>0</v>
      </c>
      <c r="O883" s="17">
        <v>0</v>
      </c>
      <c r="P883" s="9">
        <v>0</v>
      </c>
      <c r="Q883" s="9">
        <v>0</v>
      </c>
      <c r="S883">
        <f t="shared" si="133"/>
        <v>11</v>
      </c>
      <c r="T883">
        <f t="shared" si="134"/>
        <v>1</v>
      </c>
      <c r="U883">
        <f t="shared" si="135"/>
        <v>0</v>
      </c>
      <c r="W883">
        <f t="shared" si="132"/>
        <v>1</v>
      </c>
    </row>
    <row r="884" spans="1:23" ht="32" hidden="1" x14ac:dyDescent="0.2">
      <c r="A884" t="s">
        <v>326</v>
      </c>
      <c r="B884" s="18">
        <v>9</v>
      </c>
      <c r="C884" s="159" t="str">
        <f t="shared" si="136"/>
        <v>HV2.9</v>
      </c>
      <c r="D884" s="160">
        <v>1</v>
      </c>
      <c r="E884" s="33"/>
      <c r="F884" s="103" t="s">
        <v>135</v>
      </c>
      <c r="G884" s="2">
        <f>INDEX([1]CAPS!$A:$A,MATCH(F:F,[1]CAPS!$H:$H,0))</f>
        <v>7766</v>
      </c>
      <c r="H884" s="2" t="s">
        <v>236</v>
      </c>
      <c r="I884" s="104" t="s">
        <v>242</v>
      </c>
      <c r="J884" s="9">
        <v>0</v>
      </c>
      <c r="K884" s="4">
        <v>1</v>
      </c>
      <c r="L884" s="9">
        <v>0</v>
      </c>
      <c r="M884" s="9">
        <v>0</v>
      </c>
      <c r="N884" s="9">
        <v>0</v>
      </c>
      <c r="O884" s="17">
        <v>50</v>
      </c>
      <c r="P884" s="9">
        <v>0</v>
      </c>
      <c r="Q884" s="9">
        <v>0</v>
      </c>
      <c r="S884">
        <f t="shared" si="133"/>
        <v>51</v>
      </c>
      <c r="T884">
        <f t="shared" si="134"/>
        <v>1</v>
      </c>
      <c r="U884">
        <f t="shared" si="135"/>
        <v>50</v>
      </c>
      <c r="W884">
        <f t="shared" si="132"/>
        <v>1</v>
      </c>
    </row>
    <row r="885" spans="1:23" ht="32" hidden="1" x14ac:dyDescent="0.2">
      <c r="A885" t="s">
        <v>326</v>
      </c>
      <c r="B885" s="18">
        <v>9</v>
      </c>
      <c r="C885" s="159" t="str">
        <f t="shared" si="136"/>
        <v>HV2.9</v>
      </c>
      <c r="D885" s="160">
        <v>1</v>
      </c>
      <c r="E885" s="33"/>
      <c r="F885" s="103" t="s">
        <v>128</v>
      </c>
      <c r="G885" s="2">
        <f>INDEX([1]CAPS!$A:$A,MATCH(F:F,[1]CAPS!$H:$H,0))</f>
        <v>3243</v>
      </c>
      <c r="H885" s="2" t="s">
        <v>237</v>
      </c>
      <c r="I885" s="104" t="s">
        <v>239</v>
      </c>
      <c r="J885" s="9">
        <v>0</v>
      </c>
      <c r="K885" s="4">
        <v>0</v>
      </c>
      <c r="L885" s="9">
        <v>0</v>
      </c>
      <c r="M885" s="9" t="s">
        <v>276</v>
      </c>
      <c r="N885" s="9">
        <v>0</v>
      </c>
      <c r="O885" s="17">
        <v>120</v>
      </c>
      <c r="P885" s="9">
        <v>0</v>
      </c>
      <c r="Q885" s="9">
        <v>0</v>
      </c>
      <c r="S885">
        <f t="shared" si="133"/>
        <v>120</v>
      </c>
      <c r="T885" t="e">
        <f t="shared" si="134"/>
        <v>#VALUE!</v>
      </c>
      <c r="U885" t="e">
        <f t="shared" si="135"/>
        <v>#VALUE!</v>
      </c>
      <c r="W885">
        <f t="shared" si="132"/>
        <v>1</v>
      </c>
    </row>
    <row r="886" spans="1:23" ht="16" hidden="1" x14ac:dyDescent="0.2">
      <c r="A886" t="s">
        <v>326</v>
      </c>
      <c r="B886" s="18">
        <v>9</v>
      </c>
      <c r="C886" s="159" t="str">
        <f t="shared" si="136"/>
        <v>HV2.9</v>
      </c>
      <c r="D886" s="160">
        <v>1</v>
      </c>
      <c r="E886" s="33"/>
      <c r="F886" s="302" t="s">
        <v>682</v>
      </c>
      <c r="G886" s="2">
        <f>INDEX([1]CAPS!$A:$A,MATCH(F:F,[1]CAPS!$H:$H,0))</f>
        <v>10361</v>
      </c>
      <c r="H886" s="2" t="s">
        <v>234</v>
      </c>
      <c r="I886" s="104" t="s">
        <v>238</v>
      </c>
      <c r="J886" s="9">
        <v>0</v>
      </c>
      <c r="K886" s="4">
        <v>40</v>
      </c>
      <c r="L886" s="9">
        <v>0</v>
      </c>
      <c r="M886" s="9" t="s">
        <v>276</v>
      </c>
      <c r="N886" s="9">
        <v>0</v>
      </c>
      <c r="O886" s="17">
        <v>10</v>
      </c>
      <c r="P886" s="9">
        <v>0</v>
      </c>
      <c r="Q886" s="9">
        <v>0</v>
      </c>
      <c r="R886" t="s">
        <v>843</v>
      </c>
      <c r="S886">
        <f t="shared" si="133"/>
        <v>50</v>
      </c>
      <c r="T886" t="e">
        <f t="shared" si="134"/>
        <v>#VALUE!</v>
      </c>
      <c r="U886" t="e">
        <f t="shared" si="135"/>
        <v>#VALUE!</v>
      </c>
      <c r="W886">
        <f t="shared" si="132"/>
        <v>1</v>
      </c>
    </row>
    <row r="887" spans="1:23" ht="16" hidden="1" x14ac:dyDescent="0.2">
      <c r="A887" t="s">
        <v>326</v>
      </c>
      <c r="B887" s="18">
        <v>9</v>
      </c>
      <c r="C887" s="159" t="str">
        <f t="shared" si="136"/>
        <v>HV2.9</v>
      </c>
      <c r="D887" s="160">
        <v>1</v>
      </c>
      <c r="E887" s="33"/>
      <c r="F887" s="307" t="s">
        <v>477</v>
      </c>
      <c r="G887" s="2">
        <f>INDEX([1]CAPS!$A:$A,MATCH(F:F,[1]CAPS!$H:$H,0))</f>
        <v>5043</v>
      </c>
      <c r="H887" s="2" t="s">
        <v>234</v>
      </c>
      <c r="I887" s="104" t="s">
        <v>238</v>
      </c>
      <c r="J887" s="9">
        <v>0</v>
      </c>
      <c r="K887" s="4">
        <v>25</v>
      </c>
      <c r="L887" s="9">
        <v>0</v>
      </c>
      <c r="M887" s="9" t="s">
        <v>276</v>
      </c>
      <c r="N887" s="9">
        <v>0</v>
      </c>
      <c r="O887" s="17" t="s">
        <v>276</v>
      </c>
      <c r="P887" s="17" t="s">
        <v>276</v>
      </c>
      <c r="Q887" s="17" t="s">
        <v>276</v>
      </c>
      <c r="R887" s="315" t="s">
        <v>569</v>
      </c>
      <c r="S887">
        <f>SUM(J887:K887)</f>
        <v>25</v>
      </c>
      <c r="T887" t="e">
        <f t="shared" si="134"/>
        <v>#VALUE!</v>
      </c>
      <c r="U887" t="e">
        <f t="shared" si="135"/>
        <v>#VALUE!</v>
      </c>
      <c r="W887">
        <f t="shared" si="132"/>
        <v>1</v>
      </c>
    </row>
    <row r="888" spans="1:23" ht="16" hidden="1" x14ac:dyDescent="0.2">
      <c r="A888" t="s">
        <v>326</v>
      </c>
      <c r="B888" s="18">
        <v>9</v>
      </c>
      <c r="C888" s="159" t="str">
        <f t="shared" si="136"/>
        <v>HV2.9</v>
      </c>
      <c r="D888" s="160">
        <v>1</v>
      </c>
      <c r="E888" s="33"/>
      <c r="F888" s="103" t="s">
        <v>134</v>
      </c>
      <c r="G888" s="2">
        <f>INDEX([1]CAPS!$A:$A,MATCH(F:F,[1]CAPS!$H:$H,0))</f>
        <v>2302</v>
      </c>
      <c r="H888" s="2" t="s">
        <v>233</v>
      </c>
      <c r="I888" s="104" t="s">
        <v>238</v>
      </c>
      <c r="J888" s="9">
        <v>0</v>
      </c>
      <c r="K888" s="4">
        <v>18</v>
      </c>
      <c r="L888" s="9">
        <v>0</v>
      </c>
      <c r="M888" s="9">
        <v>0</v>
      </c>
      <c r="N888" s="9">
        <v>0</v>
      </c>
      <c r="O888" s="17">
        <v>0</v>
      </c>
      <c r="P888" s="9">
        <v>0</v>
      </c>
      <c r="Q888" s="9">
        <v>0</v>
      </c>
      <c r="S888">
        <f t="shared" si="133"/>
        <v>18</v>
      </c>
      <c r="T888">
        <f t="shared" si="134"/>
        <v>1</v>
      </c>
      <c r="U888">
        <f t="shared" si="135"/>
        <v>0</v>
      </c>
      <c r="W888">
        <f t="shared" si="132"/>
        <v>1</v>
      </c>
    </row>
    <row r="889" spans="1:23" ht="16" hidden="1" x14ac:dyDescent="0.2">
      <c r="A889" t="s">
        <v>326</v>
      </c>
      <c r="B889" s="18">
        <v>9</v>
      </c>
      <c r="C889" s="159" t="str">
        <f t="shared" si="136"/>
        <v>HV2.9</v>
      </c>
      <c r="D889" s="160">
        <v>1</v>
      </c>
      <c r="E889" s="33"/>
      <c r="F889" s="103" t="s">
        <v>159</v>
      </c>
      <c r="G889" s="2">
        <f>INDEX([1]CAPS!$A:$A,MATCH(F:F,[1]CAPS!$H:$H,0))</f>
        <v>7138</v>
      </c>
      <c r="H889" s="2" t="s">
        <v>233</v>
      </c>
      <c r="I889" s="104" t="s">
        <v>240</v>
      </c>
      <c r="J889" s="9">
        <v>0</v>
      </c>
      <c r="K889" s="4">
        <v>40</v>
      </c>
      <c r="L889" s="9">
        <v>0</v>
      </c>
      <c r="M889" s="9" t="s">
        <v>276</v>
      </c>
      <c r="N889" s="9">
        <v>0</v>
      </c>
      <c r="O889" s="17" t="s">
        <v>276</v>
      </c>
      <c r="P889" s="17" t="s">
        <v>276</v>
      </c>
      <c r="Q889" s="17" t="s">
        <v>276</v>
      </c>
      <c r="S889">
        <f t="shared" ref="S889:S890" si="138">SUM(J889:K889)</f>
        <v>40</v>
      </c>
      <c r="T889" t="e">
        <f t="shared" si="134"/>
        <v>#VALUE!</v>
      </c>
      <c r="U889" t="e">
        <f t="shared" si="135"/>
        <v>#VALUE!</v>
      </c>
      <c r="W889">
        <f t="shared" si="132"/>
        <v>1</v>
      </c>
    </row>
    <row r="890" spans="1:23" ht="16" hidden="1" x14ac:dyDescent="0.2">
      <c r="A890" t="s">
        <v>326</v>
      </c>
      <c r="B890" s="18">
        <v>9</v>
      </c>
      <c r="C890" s="159" t="str">
        <f t="shared" si="136"/>
        <v>HV2.9</v>
      </c>
      <c r="D890" s="160">
        <v>1</v>
      </c>
      <c r="E890" s="33"/>
      <c r="F890" s="103" t="s">
        <v>129</v>
      </c>
      <c r="G890" s="2">
        <f>INDEX([1]CAPS!$A:$A,MATCH(F:F,[1]CAPS!$H:$H,0))</f>
        <v>5532</v>
      </c>
      <c r="H890" s="2" t="s">
        <v>233</v>
      </c>
      <c r="I890" s="104" t="s">
        <v>238</v>
      </c>
      <c r="J890" s="9">
        <v>0</v>
      </c>
      <c r="K890" s="4">
        <v>10</v>
      </c>
      <c r="L890" s="9">
        <v>0</v>
      </c>
      <c r="M890" s="9" t="s">
        <v>276</v>
      </c>
      <c r="N890" s="9">
        <v>0</v>
      </c>
      <c r="O890" s="17" t="s">
        <v>276</v>
      </c>
      <c r="P890" s="17" t="s">
        <v>276</v>
      </c>
      <c r="Q890" s="17" t="s">
        <v>276</v>
      </c>
      <c r="S890">
        <f t="shared" si="138"/>
        <v>10</v>
      </c>
      <c r="T890" t="e">
        <f t="shared" si="134"/>
        <v>#VALUE!</v>
      </c>
      <c r="U890" t="e">
        <f t="shared" si="135"/>
        <v>#VALUE!</v>
      </c>
      <c r="W890">
        <f t="shared" si="132"/>
        <v>1</v>
      </c>
    </row>
    <row r="891" spans="1:23" ht="16" hidden="1" x14ac:dyDescent="0.2">
      <c r="A891" t="s">
        <v>326</v>
      </c>
      <c r="B891" s="18">
        <v>9</v>
      </c>
      <c r="C891" s="159" t="str">
        <f t="shared" si="136"/>
        <v>HV2.9</v>
      </c>
      <c r="D891" s="160">
        <v>1</v>
      </c>
      <c r="E891" s="33"/>
      <c r="F891" s="103" t="s">
        <v>127</v>
      </c>
      <c r="G891" s="2">
        <f>INDEX([1]CAPS!$A:$A,MATCH(F:F,[1]CAPS!$H:$H,0))</f>
        <v>10605</v>
      </c>
      <c r="H891" s="2" t="s">
        <v>233</v>
      </c>
      <c r="I891" s="104" t="s">
        <v>238</v>
      </c>
      <c r="J891" s="9">
        <v>0</v>
      </c>
      <c r="K891" s="4">
        <v>4</v>
      </c>
      <c r="L891" s="9">
        <v>0</v>
      </c>
      <c r="M891" s="9">
        <v>0</v>
      </c>
      <c r="N891" s="9">
        <v>0</v>
      </c>
      <c r="O891" s="17">
        <v>0</v>
      </c>
      <c r="P891" s="9">
        <v>0</v>
      </c>
      <c r="Q891" s="9">
        <v>0</v>
      </c>
      <c r="S891">
        <f t="shared" si="133"/>
        <v>4</v>
      </c>
      <c r="T891">
        <f t="shared" si="134"/>
        <v>1</v>
      </c>
      <c r="U891">
        <f t="shared" si="135"/>
        <v>0</v>
      </c>
      <c r="W891">
        <f t="shared" si="132"/>
        <v>1</v>
      </c>
    </row>
    <row r="892" spans="1:23" ht="16" hidden="1" x14ac:dyDescent="0.2">
      <c r="A892" t="s">
        <v>326</v>
      </c>
      <c r="B892" s="18">
        <v>9</v>
      </c>
      <c r="C892" s="159" t="str">
        <f t="shared" si="136"/>
        <v>HV2.9</v>
      </c>
      <c r="D892" s="160">
        <v>1</v>
      </c>
      <c r="E892" s="33"/>
      <c r="F892" s="307" t="s">
        <v>502</v>
      </c>
      <c r="G892" s="2">
        <f>INDEX([1]CAPS!$A:$A,MATCH(F:F,[1]CAPS!$H:$H,0))</f>
        <v>11903</v>
      </c>
      <c r="H892" s="2" t="s">
        <v>276</v>
      </c>
      <c r="I892" s="104" t="s">
        <v>238</v>
      </c>
      <c r="J892" s="9">
        <v>0</v>
      </c>
      <c r="K892" s="4">
        <v>1</v>
      </c>
      <c r="L892" s="9">
        <v>0</v>
      </c>
      <c r="M892" s="9" t="s">
        <v>276</v>
      </c>
      <c r="N892" s="9">
        <v>0</v>
      </c>
      <c r="O892" s="17">
        <v>0</v>
      </c>
      <c r="P892" s="9">
        <v>0</v>
      </c>
      <c r="Q892" s="9">
        <v>0</v>
      </c>
      <c r="R892" t="s">
        <v>954</v>
      </c>
      <c r="S892">
        <f t="shared" si="133"/>
        <v>1</v>
      </c>
      <c r="T892" t="e">
        <f t="shared" si="134"/>
        <v>#VALUE!</v>
      </c>
      <c r="U892" t="e">
        <f t="shared" si="135"/>
        <v>#VALUE!</v>
      </c>
      <c r="W892">
        <f t="shared" si="132"/>
        <v>1</v>
      </c>
    </row>
    <row r="893" spans="1:23" ht="32" hidden="1" x14ac:dyDescent="0.2">
      <c r="A893" t="s">
        <v>326</v>
      </c>
      <c r="B893" s="18">
        <v>10</v>
      </c>
      <c r="C893" s="159" t="str">
        <f t="shared" si="136"/>
        <v>HV2.10</v>
      </c>
      <c r="D893" s="160">
        <v>1</v>
      </c>
      <c r="E893" s="33"/>
      <c r="F893" s="103" t="s">
        <v>232</v>
      </c>
      <c r="G893" s="2">
        <f>INDEX([1]CAPS!$A:$A,MATCH(F:F,[1]CAPS!$H:$H,0))</f>
        <v>8875</v>
      </c>
      <c r="H893" s="2" t="s">
        <v>236</v>
      </c>
      <c r="I893" s="104" t="s">
        <v>239</v>
      </c>
      <c r="J893" s="9">
        <v>0</v>
      </c>
      <c r="K893" s="4">
        <v>2</v>
      </c>
      <c r="L893" s="9">
        <v>0</v>
      </c>
      <c r="M893" s="9">
        <v>0</v>
      </c>
      <c r="N893" s="9">
        <v>0</v>
      </c>
      <c r="O893" s="17">
        <v>1</v>
      </c>
      <c r="P893" s="9">
        <v>0</v>
      </c>
      <c r="Q893" s="9">
        <v>0</v>
      </c>
      <c r="S893">
        <f t="shared" si="133"/>
        <v>3</v>
      </c>
      <c r="T893">
        <f t="shared" si="134"/>
        <v>1</v>
      </c>
      <c r="U893">
        <f t="shared" si="135"/>
        <v>0.5</v>
      </c>
      <c r="W893">
        <f t="shared" si="132"/>
        <v>1</v>
      </c>
    </row>
    <row r="894" spans="1:23" ht="32" hidden="1" x14ac:dyDescent="0.2">
      <c r="A894" t="s">
        <v>326</v>
      </c>
      <c r="B894" s="18">
        <v>10</v>
      </c>
      <c r="C894" s="159" t="str">
        <f t="shared" si="136"/>
        <v>HV2.10</v>
      </c>
      <c r="D894" s="160">
        <v>1</v>
      </c>
      <c r="E894" s="33"/>
      <c r="F894" s="103" t="s">
        <v>141</v>
      </c>
      <c r="G894" s="2">
        <f>INDEX([1]CAPS!$A:$A,MATCH(F:F,[1]CAPS!$H:$H,0))</f>
        <v>2445</v>
      </c>
      <c r="H894" s="2" t="s">
        <v>234</v>
      </c>
      <c r="I894" s="104" t="s">
        <v>238</v>
      </c>
      <c r="J894" s="9">
        <v>0</v>
      </c>
      <c r="K894" s="4">
        <v>2</v>
      </c>
      <c r="L894" s="9">
        <v>0</v>
      </c>
      <c r="M894" s="9">
        <v>0</v>
      </c>
      <c r="N894" s="9">
        <v>0</v>
      </c>
      <c r="O894" s="17">
        <v>0</v>
      </c>
      <c r="P894" s="9">
        <v>0</v>
      </c>
      <c r="Q894" s="9">
        <v>0</v>
      </c>
      <c r="S894">
        <f t="shared" si="133"/>
        <v>2</v>
      </c>
      <c r="T894">
        <f t="shared" si="134"/>
        <v>1</v>
      </c>
      <c r="U894">
        <f t="shared" si="135"/>
        <v>0</v>
      </c>
      <c r="W894">
        <f t="shared" si="132"/>
        <v>1</v>
      </c>
    </row>
    <row r="895" spans="1:23" ht="16" hidden="1" x14ac:dyDescent="0.2">
      <c r="A895" t="s">
        <v>326</v>
      </c>
      <c r="B895" s="18">
        <v>10</v>
      </c>
      <c r="C895" s="159" t="str">
        <f t="shared" si="136"/>
        <v>HV2.10</v>
      </c>
      <c r="D895" s="160">
        <v>1</v>
      </c>
      <c r="E895" s="33"/>
      <c r="F895" s="302" t="s">
        <v>687</v>
      </c>
      <c r="G895" s="2">
        <f>INDEX([1]CAPS!$A:$A,MATCH(F:F,[1]CAPS!$H:$H,0))</f>
        <v>5535</v>
      </c>
      <c r="H895" s="2" t="s">
        <v>234</v>
      </c>
      <c r="I895" s="104" t="s">
        <v>238</v>
      </c>
      <c r="J895" s="9">
        <v>0</v>
      </c>
      <c r="K895" s="4">
        <v>4</v>
      </c>
      <c r="L895" s="9">
        <v>0</v>
      </c>
      <c r="M895" s="9" t="s">
        <v>276</v>
      </c>
      <c r="N895" s="9">
        <v>0</v>
      </c>
      <c r="O895" s="17" t="s">
        <v>276</v>
      </c>
      <c r="P895" s="17" t="s">
        <v>276</v>
      </c>
      <c r="Q895" s="17" t="s">
        <v>276</v>
      </c>
      <c r="R895" s="303" t="s">
        <v>844</v>
      </c>
      <c r="S895">
        <f t="shared" ref="S895:S896" si="139">SUM(J895:K895)</f>
        <v>4</v>
      </c>
      <c r="T895" t="e">
        <f t="shared" si="134"/>
        <v>#VALUE!</v>
      </c>
      <c r="U895" t="e">
        <f t="shared" si="135"/>
        <v>#VALUE!</v>
      </c>
      <c r="W895">
        <f t="shared" si="132"/>
        <v>1</v>
      </c>
    </row>
    <row r="896" spans="1:23" ht="16" hidden="1" x14ac:dyDescent="0.2">
      <c r="A896" t="s">
        <v>326</v>
      </c>
      <c r="B896" s="18">
        <v>10</v>
      </c>
      <c r="C896" s="159" t="str">
        <f t="shared" si="136"/>
        <v>HV2.10</v>
      </c>
      <c r="D896" s="160">
        <v>1</v>
      </c>
      <c r="E896" s="33"/>
      <c r="F896" s="103" t="s">
        <v>159</v>
      </c>
      <c r="G896" s="2">
        <f>INDEX([1]CAPS!$A:$A,MATCH(F:F,[1]CAPS!$H:$H,0))</f>
        <v>7138</v>
      </c>
      <c r="H896" s="2" t="s">
        <v>233</v>
      </c>
      <c r="I896" s="104" t="s">
        <v>240</v>
      </c>
      <c r="J896" s="9">
        <v>0</v>
      </c>
      <c r="K896" s="4">
        <v>5</v>
      </c>
      <c r="L896" s="9">
        <v>0</v>
      </c>
      <c r="M896" s="9" t="s">
        <v>276</v>
      </c>
      <c r="N896" s="9">
        <v>0</v>
      </c>
      <c r="O896" s="17" t="s">
        <v>276</v>
      </c>
      <c r="P896" s="17" t="s">
        <v>276</v>
      </c>
      <c r="Q896" s="17" t="s">
        <v>276</v>
      </c>
      <c r="S896">
        <f t="shared" si="139"/>
        <v>5</v>
      </c>
      <c r="T896" t="e">
        <f t="shared" si="134"/>
        <v>#VALUE!</v>
      </c>
      <c r="U896" t="e">
        <f t="shared" si="135"/>
        <v>#VALUE!</v>
      </c>
      <c r="W896">
        <f t="shared" si="132"/>
        <v>1</v>
      </c>
    </row>
    <row r="897" spans="1:23" ht="32" hidden="1" x14ac:dyDescent="0.2">
      <c r="A897" t="s">
        <v>326</v>
      </c>
      <c r="B897" s="18">
        <v>10</v>
      </c>
      <c r="C897" s="159" t="str">
        <f t="shared" si="136"/>
        <v>HV2.10</v>
      </c>
      <c r="D897" s="160">
        <v>1</v>
      </c>
      <c r="E897" s="33"/>
      <c r="F897" s="103" t="s">
        <v>128</v>
      </c>
      <c r="G897" s="2">
        <f>INDEX([1]CAPS!$A:$A,MATCH(F:F,[1]CAPS!$H:$H,0))</f>
        <v>3243</v>
      </c>
      <c r="H897" s="2" t="s">
        <v>237</v>
      </c>
      <c r="I897" s="104" t="s">
        <v>239</v>
      </c>
      <c r="J897" s="9">
        <v>0</v>
      </c>
      <c r="K897" s="4">
        <v>0</v>
      </c>
      <c r="L897" s="9">
        <v>0</v>
      </c>
      <c r="M897" s="9" t="s">
        <v>276</v>
      </c>
      <c r="N897" s="9">
        <v>0</v>
      </c>
      <c r="O897" s="17">
        <v>25</v>
      </c>
      <c r="P897" s="9">
        <v>0</v>
      </c>
      <c r="Q897" s="9">
        <v>0</v>
      </c>
      <c r="S897">
        <f t="shared" si="133"/>
        <v>25</v>
      </c>
      <c r="T897" t="e">
        <f t="shared" si="134"/>
        <v>#VALUE!</v>
      </c>
      <c r="U897" t="e">
        <f t="shared" si="135"/>
        <v>#VALUE!</v>
      </c>
      <c r="W897">
        <f t="shared" si="132"/>
        <v>1</v>
      </c>
    </row>
    <row r="898" spans="1:23" ht="16" hidden="1" x14ac:dyDescent="0.2">
      <c r="A898" t="s">
        <v>326</v>
      </c>
      <c r="B898" s="18">
        <v>10</v>
      </c>
      <c r="C898" s="159" t="str">
        <f t="shared" si="136"/>
        <v>HV2.10</v>
      </c>
      <c r="D898" s="160">
        <v>1</v>
      </c>
      <c r="E898" s="33"/>
      <c r="F898" s="103" t="s">
        <v>129</v>
      </c>
      <c r="G898" s="2">
        <f>INDEX([1]CAPS!$A:$A,MATCH(F:F,[1]CAPS!$H:$H,0))</f>
        <v>5532</v>
      </c>
      <c r="H898" s="2" t="s">
        <v>233</v>
      </c>
      <c r="I898" s="104" t="s">
        <v>238</v>
      </c>
      <c r="J898" s="9">
        <v>0</v>
      </c>
      <c r="K898" s="4">
        <v>8</v>
      </c>
      <c r="L898" s="9">
        <v>0</v>
      </c>
      <c r="M898" s="9" t="s">
        <v>276</v>
      </c>
      <c r="N898" s="9">
        <v>0</v>
      </c>
      <c r="O898" s="17" t="s">
        <v>276</v>
      </c>
      <c r="P898" s="17" t="s">
        <v>276</v>
      </c>
      <c r="Q898" s="17" t="s">
        <v>276</v>
      </c>
      <c r="S898">
        <f t="shared" ref="S898:S899" si="140">SUM(J898:K898)</f>
        <v>8</v>
      </c>
      <c r="T898" t="e">
        <f t="shared" si="134"/>
        <v>#VALUE!</v>
      </c>
      <c r="U898" t="e">
        <f t="shared" si="135"/>
        <v>#VALUE!</v>
      </c>
      <c r="W898">
        <f t="shared" si="132"/>
        <v>1</v>
      </c>
    </row>
    <row r="899" spans="1:23" ht="16" hidden="1" x14ac:dyDescent="0.2">
      <c r="A899" t="s">
        <v>326</v>
      </c>
      <c r="B899" s="18">
        <v>10</v>
      </c>
      <c r="C899" s="159" t="str">
        <f t="shared" si="136"/>
        <v>HV2.10</v>
      </c>
      <c r="D899" s="160">
        <v>1</v>
      </c>
      <c r="E899" s="33"/>
      <c r="F899" s="307" t="s">
        <v>477</v>
      </c>
      <c r="G899" s="2">
        <f>INDEX([1]CAPS!$A:$A,MATCH(F:F,[1]CAPS!$H:$H,0))</f>
        <v>5043</v>
      </c>
      <c r="H899" s="2" t="s">
        <v>234</v>
      </c>
      <c r="I899" s="104" t="s">
        <v>238</v>
      </c>
      <c r="J899" s="9">
        <v>0</v>
      </c>
      <c r="K899" s="4">
        <v>3</v>
      </c>
      <c r="L899" s="9">
        <v>0</v>
      </c>
      <c r="M899" s="9" t="s">
        <v>276</v>
      </c>
      <c r="N899" s="9">
        <v>0</v>
      </c>
      <c r="O899" s="17" t="s">
        <v>276</v>
      </c>
      <c r="P899" s="17" t="s">
        <v>276</v>
      </c>
      <c r="Q899" s="17" t="s">
        <v>276</v>
      </c>
      <c r="R899" s="315" t="s">
        <v>569</v>
      </c>
      <c r="S899">
        <f t="shared" si="140"/>
        <v>3</v>
      </c>
      <c r="T899" t="e">
        <f t="shared" si="134"/>
        <v>#VALUE!</v>
      </c>
      <c r="U899" t="e">
        <f t="shared" si="135"/>
        <v>#VALUE!</v>
      </c>
      <c r="W899">
        <f t="shared" ref="W899:W962" si="141">IF(S899&gt;0,1,"")</f>
        <v>1</v>
      </c>
    </row>
    <row r="900" spans="1:23" ht="16" hidden="1" x14ac:dyDescent="0.2">
      <c r="A900" t="s">
        <v>326</v>
      </c>
      <c r="B900" s="18">
        <v>10</v>
      </c>
      <c r="C900" s="159" t="str">
        <f t="shared" si="136"/>
        <v>HV2.10</v>
      </c>
      <c r="D900" s="160">
        <v>1</v>
      </c>
      <c r="E900" s="33"/>
      <c r="F900" s="302" t="s">
        <v>682</v>
      </c>
      <c r="G900" s="2">
        <f>INDEX([1]CAPS!$A:$A,MATCH(F:F,[1]CAPS!$H:$H,0))</f>
        <v>10361</v>
      </c>
      <c r="H900" s="2" t="s">
        <v>234</v>
      </c>
      <c r="I900" s="104" t="s">
        <v>238</v>
      </c>
      <c r="J900" s="9">
        <v>0</v>
      </c>
      <c r="K900" s="4">
        <v>3</v>
      </c>
      <c r="L900" s="9">
        <v>0</v>
      </c>
      <c r="M900" s="9" t="s">
        <v>276</v>
      </c>
      <c r="N900" s="9">
        <v>0</v>
      </c>
      <c r="O900" s="17">
        <v>0</v>
      </c>
      <c r="P900" s="9">
        <v>0</v>
      </c>
      <c r="Q900" s="9">
        <v>0</v>
      </c>
      <c r="R900" t="s">
        <v>843</v>
      </c>
      <c r="S900">
        <f t="shared" ref="S900:S963" si="142">SUM(J900:K900)+O900</f>
        <v>3</v>
      </c>
      <c r="T900" t="e">
        <f t="shared" ref="T900:T963" si="143">(K900+L900)/(K900++L900+M900)</f>
        <v>#VALUE!</v>
      </c>
      <c r="U900" t="e">
        <f t="shared" ref="U900:U963" si="144">(O900+P900)/(K900+L900+M900)</f>
        <v>#VALUE!</v>
      </c>
      <c r="W900">
        <f t="shared" si="141"/>
        <v>1</v>
      </c>
    </row>
    <row r="901" spans="1:23" ht="16" hidden="1" x14ac:dyDescent="0.2">
      <c r="A901" t="s">
        <v>326</v>
      </c>
      <c r="B901" s="18">
        <v>10</v>
      </c>
      <c r="C901" s="159" t="str">
        <f t="shared" si="136"/>
        <v>HV2.10</v>
      </c>
      <c r="D901" s="160">
        <v>1</v>
      </c>
      <c r="E901" s="33"/>
      <c r="F901" s="103" t="s">
        <v>134</v>
      </c>
      <c r="G901" s="2">
        <f>INDEX([1]CAPS!$A:$A,MATCH(F:F,[1]CAPS!$H:$H,0))</f>
        <v>2302</v>
      </c>
      <c r="H901" s="2" t="s">
        <v>233</v>
      </c>
      <c r="I901" s="104" t="s">
        <v>238</v>
      </c>
      <c r="J901" s="9">
        <v>0</v>
      </c>
      <c r="K901" s="4">
        <v>30</v>
      </c>
      <c r="L901" s="9">
        <v>0</v>
      </c>
      <c r="M901" s="9">
        <v>0</v>
      </c>
      <c r="N901" s="9">
        <v>0</v>
      </c>
      <c r="O901" s="17">
        <v>0</v>
      </c>
      <c r="P901" s="9">
        <v>0</v>
      </c>
      <c r="Q901" s="9">
        <v>0</v>
      </c>
      <c r="S901">
        <f t="shared" si="142"/>
        <v>30</v>
      </c>
      <c r="T901">
        <f t="shared" si="143"/>
        <v>1</v>
      </c>
      <c r="U901">
        <f t="shared" si="144"/>
        <v>0</v>
      </c>
      <c r="W901">
        <f t="shared" si="141"/>
        <v>1</v>
      </c>
    </row>
    <row r="902" spans="1:23" ht="32" hidden="1" x14ac:dyDescent="0.2">
      <c r="A902" t="s">
        <v>326</v>
      </c>
      <c r="B902" s="18">
        <v>10</v>
      </c>
      <c r="C902" s="159" t="str">
        <f t="shared" si="136"/>
        <v>HV2.10</v>
      </c>
      <c r="D902" s="160">
        <v>1</v>
      </c>
      <c r="E902" s="33"/>
      <c r="F902" s="103" t="s">
        <v>135</v>
      </c>
      <c r="G902" s="2">
        <f>INDEX([1]CAPS!$A:$A,MATCH(F:F,[1]CAPS!$H:$H,0))</f>
        <v>7766</v>
      </c>
      <c r="H902" s="2" t="s">
        <v>236</v>
      </c>
      <c r="I902" s="104" t="s">
        <v>242</v>
      </c>
      <c r="J902" s="9">
        <v>0</v>
      </c>
      <c r="K902" s="4">
        <v>0</v>
      </c>
      <c r="L902" s="9">
        <v>0</v>
      </c>
      <c r="M902" s="9">
        <v>0</v>
      </c>
      <c r="N902" s="9">
        <v>0</v>
      </c>
      <c r="O902" s="17">
        <v>30</v>
      </c>
      <c r="P902" s="9">
        <v>0</v>
      </c>
      <c r="Q902" s="9">
        <v>0</v>
      </c>
      <c r="S902">
        <f t="shared" si="142"/>
        <v>30</v>
      </c>
      <c r="T902" t="e">
        <f t="shared" si="143"/>
        <v>#DIV/0!</v>
      </c>
      <c r="U902" t="e">
        <f t="shared" si="144"/>
        <v>#DIV/0!</v>
      </c>
      <c r="W902">
        <f t="shared" si="141"/>
        <v>1</v>
      </c>
    </row>
    <row r="903" spans="1:23" ht="16" hidden="1" x14ac:dyDescent="0.2">
      <c r="A903" t="s">
        <v>326</v>
      </c>
      <c r="B903" s="18">
        <v>10</v>
      </c>
      <c r="C903" s="159" t="str">
        <f t="shared" si="136"/>
        <v>HV2.10</v>
      </c>
      <c r="D903" s="160">
        <v>1</v>
      </c>
      <c r="E903" s="33"/>
      <c r="F903" s="103" t="s">
        <v>132</v>
      </c>
      <c r="G903" s="2">
        <f>INDEX([1]CAPS!$A:$A,MATCH(F:F,[1]CAPS!$H:$H,0))</f>
        <v>2469</v>
      </c>
      <c r="H903" s="2" t="s">
        <v>233</v>
      </c>
      <c r="I903" s="104" t="s">
        <v>238</v>
      </c>
      <c r="J903" s="9">
        <v>0</v>
      </c>
      <c r="K903" s="4">
        <v>1</v>
      </c>
      <c r="L903" s="9">
        <v>0</v>
      </c>
      <c r="M903" s="9">
        <v>0</v>
      </c>
      <c r="N903" s="9">
        <v>0</v>
      </c>
      <c r="O903" s="17">
        <v>0</v>
      </c>
      <c r="P903" s="9">
        <v>0</v>
      </c>
      <c r="Q903" s="9">
        <v>0</v>
      </c>
      <c r="S903">
        <f t="shared" si="142"/>
        <v>1</v>
      </c>
      <c r="T903">
        <f t="shared" si="143"/>
        <v>1</v>
      </c>
      <c r="U903">
        <f t="shared" si="144"/>
        <v>0</v>
      </c>
      <c r="W903">
        <f t="shared" si="141"/>
        <v>1</v>
      </c>
    </row>
    <row r="904" spans="1:23" ht="32" hidden="1" x14ac:dyDescent="0.2">
      <c r="A904" t="s">
        <v>326</v>
      </c>
      <c r="B904" s="18">
        <v>11</v>
      </c>
      <c r="C904" s="159" t="str">
        <f t="shared" si="136"/>
        <v>HV2.11</v>
      </c>
      <c r="D904" s="160">
        <v>1</v>
      </c>
      <c r="E904" s="33"/>
      <c r="F904" s="103" t="s">
        <v>229</v>
      </c>
      <c r="G904" s="2">
        <f>INDEX([1]CAPS!$A:$A,MATCH(F:F,[1]CAPS!$H:$H,0))</f>
        <v>3997</v>
      </c>
      <c r="H904" s="2" t="s">
        <v>236</v>
      </c>
      <c r="I904" s="104" t="s">
        <v>239</v>
      </c>
      <c r="J904" s="9">
        <v>0</v>
      </c>
      <c r="K904" s="4">
        <v>1</v>
      </c>
      <c r="L904" s="9">
        <v>0</v>
      </c>
      <c r="M904" s="9">
        <v>0</v>
      </c>
      <c r="N904" s="9">
        <v>0</v>
      </c>
      <c r="O904" s="17">
        <v>0</v>
      </c>
      <c r="P904" s="9">
        <v>0</v>
      </c>
      <c r="Q904" s="9">
        <v>0</v>
      </c>
      <c r="S904">
        <f t="shared" si="142"/>
        <v>1</v>
      </c>
      <c r="T904">
        <f t="shared" si="143"/>
        <v>1</v>
      </c>
      <c r="U904">
        <f t="shared" si="144"/>
        <v>0</v>
      </c>
      <c r="W904">
        <f t="shared" si="141"/>
        <v>1</v>
      </c>
    </row>
    <row r="905" spans="1:23" ht="32" hidden="1" x14ac:dyDescent="0.2">
      <c r="A905" t="s">
        <v>326</v>
      </c>
      <c r="B905" s="18">
        <v>11</v>
      </c>
      <c r="C905" s="159" t="str">
        <f t="shared" si="136"/>
        <v>HV2.11</v>
      </c>
      <c r="D905" s="160">
        <v>1</v>
      </c>
      <c r="E905" s="33"/>
      <c r="F905" s="103" t="s">
        <v>135</v>
      </c>
      <c r="G905" s="2">
        <f>INDEX([1]CAPS!$A:$A,MATCH(F:F,[1]CAPS!$H:$H,0))</f>
        <v>7766</v>
      </c>
      <c r="H905" s="2" t="s">
        <v>236</v>
      </c>
      <c r="I905" s="104" t="s">
        <v>242</v>
      </c>
      <c r="J905" s="9">
        <v>0</v>
      </c>
      <c r="K905" s="4">
        <v>0</v>
      </c>
      <c r="L905" s="9">
        <v>0</v>
      </c>
      <c r="M905" s="9">
        <v>0</v>
      </c>
      <c r="N905" s="9">
        <v>0</v>
      </c>
      <c r="O905" s="17">
        <v>25</v>
      </c>
      <c r="P905" s="9">
        <v>0</v>
      </c>
      <c r="Q905" s="9">
        <v>0</v>
      </c>
      <c r="S905">
        <f t="shared" si="142"/>
        <v>25</v>
      </c>
      <c r="T905" t="e">
        <f t="shared" si="143"/>
        <v>#DIV/0!</v>
      </c>
      <c r="U905" t="e">
        <f t="shared" si="144"/>
        <v>#DIV/0!</v>
      </c>
      <c r="W905">
        <f t="shared" si="141"/>
        <v>1</v>
      </c>
    </row>
    <row r="906" spans="1:23" ht="32" hidden="1" x14ac:dyDescent="0.2">
      <c r="A906" t="s">
        <v>326</v>
      </c>
      <c r="B906" s="18">
        <v>11</v>
      </c>
      <c r="C906" s="159" t="str">
        <f t="shared" si="136"/>
        <v>HV2.11</v>
      </c>
      <c r="D906" s="160">
        <v>1</v>
      </c>
      <c r="E906" s="33"/>
      <c r="F906" s="103" t="s">
        <v>128</v>
      </c>
      <c r="G906" s="2">
        <f>INDEX([1]CAPS!$A:$A,MATCH(F:F,[1]CAPS!$H:$H,0))</f>
        <v>3243</v>
      </c>
      <c r="H906" s="2" t="s">
        <v>237</v>
      </c>
      <c r="I906" s="104" t="s">
        <v>239</v>
      </c>
      <c r="J906" s="9">
        <v>0</v>
      </c>
      <c r="K906" s="4">
        <v>0</v>
      </c>
      <c r="L906" s="9">
        <v>0</v>
      </c>
      <c r="M906" s="9" t="s">
        <v>276</v>
      </c>
      <c r="N906" s="9">
        <v>0</v>
      </c>
      <c r="O906" s="17">
        <v>50</v>
      </c>
      <c r="P906" s="9">
        <v>0</v>
      </c>
      <c r="Q906" s="9">
        <v>0</v>
      </c>
      <c r="S906">
        <f t="shared" si="142"/>
        <v>50</v>
      </c>
      <c r="T906" t="e">
        <f t="shared" si="143"/>
        <v>#VALUE!</v>
      </c>
      <c r="U906" t="e">
        <f t="shared" si="144"/>
        <v>#VALUE!</v>
      </c>
      <c r="W906">
        <f t="shared" si="141"/>
        <v>1</v>
      </c>
    </row>
    <row r="907" spans="1:23" ht="16" hidden="1" x14ac:dyDescent="0.2">
      <c r="A907" t="s">
        <v>326</v>
      </c>
      <c r="B907" s="18">
        <v>11</v>
      </c>
      <c r="C907" s="159" t="str">
        <f t="shared" si="136"/>
        <v>HV2.11</v>
      </c>
      <c r="D907" s="160">
        <v>1</v>
      </c>
      <c r="E907" s="33"/>
      <c r="F907" s="103" t="s">
        <v>134</v>
      </c>
      <c r="G907" s="2">
        <f>INDEX([1]CAPS!$A:$A,MATCH(F:F,[1]CAPS!$H:$H,0))</f>
        <v>2302</v>
      </c>
      <c r="H907" s="2" t="s">
        <v>233</v>
      </c>
      <c r="I907" s="104" t="s">
        <v>238</v>
      </c>
      <c r="J907" s="9">
        <v>0</v>
      </c>
      <c r="K907" s="4">
        <v>25</v>
      </c>
      <c r="L907" s="9">
        <v>0</v>
      </c>
      <c r="M907" s="9">
        <v>0</v>
      </c>
      <c r="N907" s="9">
        <v>0</v>
      </c>
      <c r="O907" s="17">
        <v>0</v>
      </c>
      <c r="P907" s="9">
        <v>0</v>
      </c>
      <c r="Q907" s="9">
        <v>0</v>
      </c>
      <c r="S907">
        <f t="shared" si="142"/>
        <v>25</v>
      </c>
      <c r="T907">
        <f t="shared" si="143"/>
        <v>1</v>
      </c>
      <c r="U907">
        <f t="shared" si="144"/>
        <v>0</v>
      </c>
      <c r="W907">
        <f t="shared" si="141"/>
        <v>1</v>
      </c>
    </row>
    <row r="908" spans="1:23" ht="16" hidden="1" x14ac:dyDescent="0.2">
      <c r="A908" t="s">
        <v>326</v>
      </c>
      <c r="B908" s="18">
        <v>11</v>
      </c>
      <c r="C908" s="159" t="str">
        <f t="shared" si="136"/>
        <v>HV2.11</v>
      </c>
      <c r="D908" s="160">
        <v>1</v>
      </c>
      <c r="E908" s="33"/>
      <c r="F908" s="302" t="s">
        <v>687</v>
      </c>
      <c r="G908" s="2">
        <f>INDEX([1]CAPS!$A:$A,MATCH(F:F,[1]CAPS!$H:$H,0))</f>
        <v>5535</v>
      </c>
      <c r="H908" s="2" t="s">
        <v>234</v>
      </c>
      <c r="I908" s="104" t="s">
        <v>238</v>
      </c>
      <c r="J908" s="9">
        <v>0</v>
      </c>
      <c r="K908" s="4">
        <v>4</v>
      </c>
      <c r="L908" s="9">
        <v>0</v>
      </c>
      <c r="M908" s="9" t="s">
        <v>276</v>
      </c>
      <c r="N908" s="9">
        <v>0</v>
      </c>
      <c r="O908" s="17" t="s">
        <v>276</v>
      </c>
      <c r="P908" s="17" t="s">
        <v>276</v>
      </c>
      <c r="Q908" s="17" t="s">
        <v>276</v>
      </c>
      <c r="R908" s="303" t="s">
        <v>844</v>
      </c>
      <c r="S908">
        <f>SUM(J908:K908)</f>
        <v>4</v>
      </c>
      <c r="T908" t="e">
        <f t="shared" si="143"/>
        <v>#VALUE!</v>
      </c>
      <c r="U908" t="e">
        <f t="shared" si="144"/>
        <v>#VALUE!</v>
      </c>
      <c r="W908">
        <f t="shared" si="141"/>
        <v>1</v>
      </c>
    </row>
    <row r="909" spans="1:23" ht="16" hidden="1" x14ac:dyDescent="0.2">
      <c r="A909" t="s">
        <v>326</v>
      </c>
      <c r="B909" s="18">
        <v>11</v>
      </c>
      <c r="C909" s="159" t="str">
        <f t="shared" si="136"/>
        <v>HV2.11</v>
      </c>
      <c r="D909" s="160">
        <v>1</v>
      </c>
      <c r="E909" s="33"/>
      <c r="F909" s="302" t="s">
        <v>682</v>
      </c>
      <c r="G909" s="2">
        <f>INDEX([1]CAPS!$A:$A,MATCH(F:F,[1]CAPS!$H:$H,0))</f>
        <v>10361</v>
      </c>
      <c r="H909" s="2" t="s">
        <v>234</v>
      </c>
      <c r="I909" s="104" t="s">
        <v>238</v>
      </c>
      <c r="J909" s="9">
        <v>0</v>
      </c>
      <c r="K909" s="4">
        <v>15</v>
      </c>
      <c r="L909" s="9">
        <v>0</v>
      </c>
      <c r="M909" s="9" t="s">
        <v>276</v>
      </c>
      <c r="N909" s="9">
        <v>0</v>
      </c>
      <c r="O909" s="17">
        <v>0</v>
      </c>
      <c r="P909" s="9">
        <v>0</v>
      </c>
      <c r="Q909" s="9">
        <v>0</v>
      </c>
      <c r="R909" t="s">
        <v>843</v>
      </c>
      <c r="S909">
        <f t="shared" si="142"/>
        <v>15</v>
      </c>
      <c r="T909" t="e">
        <f t="shared" si="143"/>
        <v>#VALUE!</v>
      </c>
      <c r="U909" t="e">
        <f t="shared" si="144"/>
        <v>#VALUE!</v>
      </c>
      <c r="W909">
        <f t="shared" si="141"/>
        <v>1</v>
      </c>
    </row>
    <row r="910" spans="1:23" ht="16" hidden="1" x14ac:dyDescent="0.2">
      <c r="A910" t="s">
        <v>326</v>
      </c>
      <c r="B910" s="18">
        <v>11</v>
      </c>
      <c r="C910" s="159" t="str">
        <f t="shared" si="136"/>
        <v>HV2.11</v>
      </c>
      <c r="D910" s="160">
        <v>1</v>
      </c>
      <c r="E910" s="33"/>
      <c r="F910" s="307" t="s">
        <v>477</v>
      </c>
      <c r="G910" s="2">
        <f>INDEX([1]CAPS!$A:$A,MATCH(F:F,[1]CAPS!$H:$H,0))</f>
        <v>5043</v>
      </c>
      <c r="H910" s="2" t="s">
        <v>234</v>
      </c>
      <c r="I910" s="104" t="s">
        <v>238</v>
      </c>
      <c r="J910" s="9">
        <v>0</v>
      </c>
      <c r="K910" s="4">
        <v>4</v>
      </c>
      <c r="L910" s="9">
        <v>0</v>
      </c>
      <c r="M910" s="9" t="s">
        <v>276</v>
      </c>
      <c r="N910" s="9">
        <v>0</v>
      </c>
      <c r="O910" s="17" t="s">
        <v>276</v>
      </c>
      <c r="P910" s="17" t="s">
        <v>276</v>
      </c>
      <c r="Q910" s="17" t="s">
        <v>276</v>
      </c>
      <c r="R910" s="315" t="s">
        <v>569</v>
      </c>
      <c r="S910">
        <f t="shared" ref="S910:S911" si="145">SUM(J910:K910)</f>
        <v>4</v>
      </c>
      <c r="T910" t="e">
        <f t="shared" si="143"/>
        <v>#VALUE!</v>
      </c>
      <c r="U910" t="e">
        <f t="shared" si="144"/>
        <v>#VALUE!</v>
      </c>
      <c r="W910">
        <f t="shared" si="141"/>
        <v>1</v>
      </c>
    </row>
    <row r="911" spans="1:23" ht="16" hidden="1" x14ac:dyDescent="0.2">
      <c r="A911" t="s">
        <v>326</v>
      </c>
      <c r="B911" s="18">
        <v>11</v>
      </c>
      <c r="C911" s="159" t="str">
        <f t="shared" si="136"/>
        <v>HV2.11</v>
      </c>
      <c r="D911" s="160">
        <v>1</v>
      </c>
      <c r="E911" s="33"/>
      <c r="F911" s="103" t="s">
        <v>159</v>
      </c>
      <c r="G911" s="2">
        <f>INDEX([1]CAPS!$A:$A,MATCH(F:F,[1]CAPS!$H:$H,0))</f>
        <v>7138</v>
      </c>
      <c r="H911" s="2" t="s">
        <v>233</v>
      </c>
      <c r="I911" s="104" t="s">
        <v>240</v>
      </c>
      <c r="J911" s="9">
        <v>0</v>
      </c>
      <c r="K911" s="4">
        <v>3</v>
      </c>
      <c r="L911" s="9">
        <v>0</v>
      </c>
      <c r="M911" s="9" t="s">
        <v>276</v>
      </c>
      <c r="N911" s="9">
        <v>0</v>
      </c>
      <c r="O911" s="17" t="s">
        <v>276</v>
      </c>
      <c r="P911" s="17" t="s">
        <v>276</v>
      </c>
      <c r="Q911" s="17" t="s">
        <v>276</v>
      </c>
      <c r="S911">
        <f t="shared" si="145"/>
        <v>3</v>
      </c>
      <c r="T911" t="e">
        <f t="shared" si="143"/>
        <v>#VALUE!</v>
      </c>
      <c r="U911" t="e">
        <f t="shared" si="144"/>
        <v>#VALUE!</v>
      </c>
      <c r="W911">
        <f t="shared" si="141"/>
        <v>1</v>
      </c>
    </row>
    <row r="912" spans="1:23" ht="32" hidden="1" x14ac:dyDescent="0.2">
      <c r="A912" t="s">
        <v>326</v>
      </c>
      <c r="B912" s="18">
        <v>12</v>
      </c>
      <c r="C912" s="159" t="str">
        <f t="shared" si="136"/>
        <v>HV2.12</v>
      </c>
      <c r="D912" s="160">
        <v>1</v>
      </c>
      <c r="E912" s="33"/>
      <c r="F912" s="103" t="s">
        <v>135</v>
      </c>
      <c r="G912" s="2">
        <f>INDEX([1]CAPS!$A:$A,MATCH(F:F,[1]CAPS!$H:$H,0))</f>
        <v>7766</v>
      </c>
      <c r="H912" s="2" t="s">
        <v>236</v>
      </c>
      <c r="I912" s="104" t="s">
        <v>242</v>
      </c>
      <c r="J912" s="9">
        <v>0</v>
      </c>
      <c r="K912" s="4">
        <v>0</v>
      </c>
      <c r="L912" s="9">
        <v>0</v>
      </c>
      <c r="M912" s="9">
        <v>0</v>
      </c>
      <c r="N912" s="9">
        <v>0</v>
      </c>
      <c r="O912" s="17">
        <v>7</v>
      </c>
      <c r="P912" s="9">
        <v>0</v>
      </c>
      <c r="Q912" s="9">
        <v>0</v>
      </c>
      <c r="S912">
        <f t="shared" si="142"/>
        <v>7</v>
      </c>
      <c r="T912" t="e">
        <f t="shared" si="143"/>
        <v>#DIV/0!</v>
      </c>
      <c r="U912" t="e">
        <f t="shared" si="144"/>
        <v>#DIV/0!</v>
      </c>
      <c r="W912">
        <f t="shared" si="141"/>
        <v>1</v>
      </c>
    </row>
    <row r="913" spans="1:23" ht="16" hidden="1" x14ac:dyDescent="0.2">
      <c r="A913" t="s">
        <v>326</v>
      </c>
      <c r="B913" s="18">
        <v>12</v>
      </c>
      <c r="C913" s="159" t="str">
        <f t="shared" si="136"/>
        <v>HV2.12</v>
      </c>
      <c r="D913" s="160">
        <v>1</v>
      </c>
      <c r="E913" s="33"/>
      <c r="F913" s="103" t="s">
        <v>139</v>
      </c>
      <c r="G913" s="2">
        <f>INDEX([1]CAPS!$A:$A,MATCH(F:F,[1]CAPS!$H:$H,0))</f>
        <v>6325</v>
      </c>
      <c r="H913" s="2" t="s">
        <v>234</v>
      </c>
      <c r="I913" s="104" t="s">
        <v>238</v>
      </c>
      <c r="J913" s="9">
        <v>0</v>
      </c>
      <c r="K913" s="4">
        <v>3</v>
      </c>
      <c r="L913" s="9">
        <v>0</v>
      </c>
      <c r="M913" s="9">
        <v>0</v>
      </c>
      <c r="N913" s="9">
        <v>0</v>
      </c>
      <c r="O913" s="17">
        <v>0</v>
      </c>
      <c r="P913" s="9">
        <v>0</v>
      </c>
      <c r="Q913" s="9">
        <v>0</v>
      </c>
      <c r="S913">
        <f t="shared" si="142"/>
        <v>3</v>
      </c>
      <c r="T913">
        <f t="shared" si="143"/>
        <v>1</v>
      </c>
      <c r="U913">
        <f t="shared" si="144"/>
        <v>0</v>
      </c>
      <c r="W913">
        <f t="shared" si="141"/>
        <v>1</v>
      </c>
    </row>
    <row r="914" spans="1:23" ht="16" hidden="1" x14ac:dyDescent="0.2">
      <c r="A914" t="s">
        <v>326</v>
      </c>
      <c r="B914" s="18">
        <v>12</v>
      </c>
      <c r="C914" s="159" t="str">
        <f t="shared" si="136"/>
        <v>HV2.12</v>
      </c>
      <c r="D914" s="160">
        <v>1</v>
      </c>
      <c r="E914" s="33"/>
      <c r="F914" s="302" t="s">
        <v>687</v>
      </c>
      <c r="G914" s="2">
        <f>INDEX([1]CAPS!$A:$A,MATCH(F:F,[1]CAPS!$H:$H,0))</f>
        <v>5535</v>
      </c>
      <c r="H914" s="2" t="s">
        <v>234</v>
      </c>
      <c r="I914" s="104" t="s">
        <v>238</v>
      </c>
      <c r="J914" s="9">
        <v>0</v>
      </c>
      <c r="K914" s="4">
        <v>5</v>
      </c>
      <c r="L914" s="9">
        <v>0</v>
      </c>
      <c r="M914" s="9" t="s">
        <v>276</v>
      </c>
      <c r="N914" s="9">
        <v>0</v>
      </c>
      <c r="O914" s="17" t="s">
        <v>276</v>
      </c>
      <c r="P914" s="17" t="s">
        <v>276</v>
      </c>
      <c r="Q914" s="17" t="s">
        <v>276</v>
      </c>
      <c r="R914" s="303" t="s">
        <v>844</v>
      </c>
      <c r="S914">
        <f>SUM(J914:K914)</f>
        <v>5</v>
      </c>
      <c r="T914" t="e">
        <f t="shared" si="143"/>
        <v>#VALUE!</v>
      </c>
      <c r="U914" t="e">
        <f t="shared" si="144"/>
        <v>#VALUE!</v>
      </c>
      <c r="W914">
        <f t="shared" si="141"/>
        <v>1</v>
      </c>
    </row>
    <row r="915" spans="1:23" ht="16" hidden="1" x14ac:dyDescent="0.2">
      <c r="A915" t="s">
        <v>326</v>
      </c>
      <c r="B915" s="18">
        <v>12</v>
      </c>
      <c r="C915" s="159" t="str">
        <f t="shared" si="136"/>
        <v>HV2.12</v>
      </c>
      <c r="D915" s="160">
        <v>1</v>
      </c>
      <c r="E915" s="33"/>
      <c r="F915" s="103" t="s">
        <v>131</v>
      </c>
      <c r="G915" s="2">
        <f>INDEX([1]CAPS!$A:$A,MATCH(F:F,[1]CAPS!$H:$H,0))</f>
        <v>2557</v>
      </c>
      <c r="H915" s="2" t="s">
        <v>233</v>
      </c>
      <c r="I915" s="104" t="s">
        <v>240</v>
      </c>
      <c r="J915" s="9">
        <v>0</v>
      </c>
      <c r="K915" s="4">
        <v>8</v>
      </c>
      <c r="L915" s="9">
        <v>0</v>
      </c>
      <c r="M915" s="9" t="s">
        <v>276</v>
      </c>
      <c r="N915" s="9">
        <v>3</v>
      </c>
      <c r="O915" s="17">
        <v>0</v>
      </c>
      <c r="P915" s="9">
        <v>0</v>
      </c>
      <c r="Q915" s="9">
        <v>0</v>
      </c>
      <c r="S915">
        <f t="shared" si="142"/>
        <v>8</v>
      </c>
      <c r="T915" t="e">
        <f t="shared" si="143"/>
        <v>#VALUE!</v>
      </c>
      <c r="U915" t="e">
        <f t="shared" si="144"/>
        <v>#VALUE!</v>
      </c>
      <c r="W915">
        <f t="shared" si="141"/>
        <v>1</v>
      </c>
    </row>
    <row r="916" spans="1:23" ht="16" hidden="1" x14ac:dyDescent="0.2">
      <c r="A916" t="s">
        <v>326</v>
      </c>
      <c r="B916" s="18">
        <v>12</v>
      </c>
      <c r="C916" s="159" t="str">
        <f t="shared" si="136"/>
        <v>HV2.12</v>
      </c>
      <c r="D916" s="160">
        <v>1</v>
      </c>
      <c r="E916" s="33"/>
      <c r="F916" s="103" t="s">
        <v>230</v>
      </c>
      <c r="G916" s="2">
        <f>INDEX([1]CAPS!$A:$A,MATCH(F:F,[1]CAPS!$H:$H,0))</f>
        <v>1377</v>
      </c>
      <c r="H916" s="2" t="s">
        <v>233</v>
      </c>
      <c r="I916" s="104" t="s">
        <v>238</v>
      </c>
      <c r="J916" s="9">
        <v>0</v>
      </c>
      <c r="K916" s="4">
        <v>6</v>
      </c>
      <c r="L916" s="9">
        <v>0</v>
      </c>
      <c r="M916" s="9" t="s">
        <v>276</v>
      </c>
      <c r="N916" s="9">
        <v>0</v>
      </c>
      <c r="O916" s="17">
        <v>0</v>
      </c>
      <c r="P916" s="9">
        <v>0</v>
      </c>
      <c r="Q916" s="9">
        <v>0</v>
      </c>
      <c r="S916">
        <f t="shared" si="142"/>
        <v>6</v>
      </c>
      <c r="T916" t="e">
        <f t="shared" si="143"/>
        <v>#VALUE!</v>
      </c>
      <c r="U916" t="e">
        <f t="shared" si="144"/>
        <v>#VALUE!</v>
      </c>
      <c r="W916">
        <f t="shared" si="141"/>
        <v>1</v>
      </c>
    </row>
    <row r="917" spans="1:23" ht="16" hidden="1" x14ac:dyDescent="0.2">
      <c r="A917" t="s">
        <v>326</v>
      </c>
      <c r="B917" s="18">
        <v>12</v>
      </c>
      <c r="C917" s="159" t="str">
        <f t="shared" si="136"/>
        <v>HV2.12</v>
      </c>
      <c r="D917" s="160">
        <v>1</v>
      </c>
      <c r="E917" s="33"/>
      <c r="F917" s="103" t="s">
        <v>129</v>
      </c>
      <c r="G917" s="2">
        <f>INDEX([1]CAPS!$A:$A,MATCH(F:F,[1]CAPS!$H:$H,0))</f>
        <v>5532</v>
      </c>
      <c r="H917" s="2" t="s">
        <v>233</v>
      </c>
      <c r="I917" s="104" t="s">
        <v>238</v>
      </c>
      <c r="J917" s="9">
        <v>0</v>
      </c>
      <c r="K917" s="4">
        <v>7</v>
      </c>
      <c r="L917" s="9">
        <v>0</v>
      </c>
      <c r="M917" s="9" t="s">
        <v>276</v>
      </c>
      <c r="N917" s="9">
        <v>0</v>
      </c>
      <c r="O917" s="17" t="s">
        <v>276</v>
      </c>
      <c r="P917" s="17" t="s">
        <v>276</v>
      </c>
      <c r="Q917" s="17" t="s">
        <v>276</v>
      </c>
      <c r="S917">
        <f>SUM(J917:K917)</f>
        <v>7</v>
      </c>
      <c r="T917" t="e">
        <f t="shared" si="143"/>
        <v>#VALUE!</v>
      </c>
      <c r="U917" t="e">
        <f t="shared" si="144"/>
        <v>#VALUE!</v>
      </c>
      <c r="W917">
        <f t="shared" si="141"/>
        <v>1</v>
      </c>
    </row>
    <row r="918" spans="1:23" ht="16" hidden="1" x14ac:dyDescent="0.2">
      <c r="A918" t="s">
        <v>326</v>
      </c>
      <c r="B918" s="18">
        <v>12</v>
      </c>
      <c r="C918" s="159" t="str">
        <f t="shared" si="136"/>
        <v>HV2.12</v>
      </c>
      <c r="D918" s="160">
        <v>1</v>
      </c>
      <c r="E918" s="33"/>
      <c r="F918" s="302" t="s">
        <v>682</v>
      </c>
      <c r="G918" s="2">
        <f>INDEX([1]CAPS!$A:$A,MATCH(F:F,[1]CAPS!$H:$H,0))</f>
        <v>10361</v>
      </c>
      <c r="H918" s="2" t="s">
        <v>234</v>
      </c>
      <c r="I918" s="104" t="s">
        <v>238</v>
      </c>
      <c r="J918" s="9">
        <v>0</v>
      </c>
      <c r="K918" s="4">
        <v>8</v>
      </c>
      <c r="L918" s="9">
        <v>0</v>
      </c>
      <c r="M918" s="9" t="s">
        <v>276</v>
      </c>
      <c r="N918" s="9">
        <v>0</v>
      </c>
      <c r="O918" s="17">
        <v>0</v>
      </c>
      <c r="P918" s="9">
        <v>0</v>
      </c>
      <c r="Q918" s="9">
        <v>0</v>
      </c>
      <c r="R918" t="s">
        <v>843</v>
      </c>
      <c r="S918">
        <f t="shared" si="142"/>
        <v>8</v>
      </c>
      <c r="T918" t="e">
        <f t="shared" si="143"/>
        <v>#VALUE!</v>
      </c>
      <c r="U918" t="e">
        <f t="shared" si="144"/>
        <v>#VALUE!</v>
      </c>
      <c r="W918">
        <f t="shared" si="141"/>
        <v>1</v>
      </c>
    </row>
    <row r="919" spans="1:23" ht="32" hidden="1" x14ac:dyDescent="0.2">
      <c r="A919" t="s">
        <v>326</v>
      </c>
      <c r="B919" s="18">
        <v>12</v>
      </c>
      <c r="C919" s="159" t="str">
        <f t="shared" si="136"/>
        <v>HV2.12</v>
      </c>
      <c r="D919" s="160">
        <v>1</v>
      </c>
      <c r="E919" s="33"/>
      <c r="F919" s="103" t="s">
        <v>229</v>
      </c>
      <c r="G919" s="2">
        <f>INDEX([1]CAPS!$A:$A,MATCH(F:F,[1]CAPS!$H:$H,0))</f>
        <v>3997</v>
      </c>
      <c r="H919" s="2" t="s">
        <v>236</v>
      </c>
      <c r="I919" s="104" t="s">
        <v>239</v>
      </c>
      <c r="J919" s="9">
        <v>0</v>
      </c>
      <c r="K919" s="4">
        <v>1</v>
      </c>
      <c r="L919" s="9">
        <v>0</v>
      </c>
      <c r="M919" s="9">
        <v>0</v>
      </c>
      <c r="N919" s="9">
        <v>0</v>
      </c>
      <c r="O919" s="17">
        <v>0</v>
      </c>
      <c r="P919" s="9">
        <v>0</v>
      </c>
      <c r="Q919" s="9">
        <v>0</v>
      </c>
      <c r="S919">
        <f t="shared" si="142"/>
        <v>1</v>
      </c>
      <c r="T919">
        <f t="shared" si="143"/>
        <v>1</v>
      </c>
      <c r="U919">
        <f t="shared" si="144"/>
        <v>0</v>
      </c>
      <c r="W919">
        <f t="shared" si="141"/>
        <v>1</v>
      </c>
    </row>
    <row r="920" spans="1:23" ht="16" hidden="1" x14ac:dyDescent="0.2">
      <c r="A920" t="s">
        <v>326</v>
      </c>
      <c r="B920" s="18">
        <v>12</v>
      </c>
      <c r="C920" s="159" t="str">
        <f t="shared" si="136"/>
        <v>HV2.12</v>
      </c>
      <c r="D920" s="160">
        <v>1</v>
      </c>
      <c r="E920" s="33"/>
      <c r="F920" s="103" t="s">
        <v>134</v>
      </c>
      <c r="G920" s="2">
        <f>INDEX([1]CAPS!$A:$A,MATCH(F:F,[1]CAPS!$H:$H,0))</f>
        <v>2302</v>
      </c>
      <c r="H920" s="2" t="s">
        <v>233</v>
      </c>
      <c r="I920" s="104" t="s">
        <v>238</v>
      </c>
      <c r="J920" s="9">
        <v>0</v>
      </c>
      <c r="K920" s="4">
        <v>26</v>
      </c>
      <c r="L920" s="9">
        <v>0</v>
      </c>
      <c r="M920" s="9">
        <v>0</v>
      </c>
      <c r="N920" s="9">
        <v>0</v>
      </c>
      <c r="O920" s="17">
        <v>0</v>
      </c>
      <c r="P920" s="9">
        <v>0</v>
      </c>
      <c r="Q920" s="9">
        <v>0</v>
      </c>
      <c r="S920">
        <f t="shared" si="142"/>
        <v>26</v>
      </c>
      <c r="T920">
        <f t="shared" si="143"/>
        <v>1</v>
      </c>
      <c r="U920">
        <f t="shared" si="144"/>
        <v>0</v>
      </c>
      <c r="W920">
        <f t="shared" si="141"/>
        <v>1</v>
      </c>
    </row>
    <row r="921" spans="1:23" ht="32" hidden="1" x14ac:dyDescent="0.2">
      <c r="A921" t="s">
        <v>326</v>
      </c>
      <c r="B921" s="18">
        <v>12</v>
      </c>
      <c r="C921" s="159" t="str">
        <f t="shared" si="136"/>
        <v>HV2.12</v>
      </c>
      <c r="D921" s="160">
        <v>1</v>
      </c>
      <c r="E921" s="33"/>
      <c r="F921" s="103" t="s">
        <v>128</v>
      </c>
      <c r="G921" s="2">
        <f>INDEX([1]CAPS!$A:$A,MATCH(F:F,[1]CAPS!$H:$H,0))</f>
        <v>3243</v>
      </c>
      <c r="H921" s="2" t="s">
        <v>237</v>
      </c>
      <c r="I921" s="104" t="s">
        <v>239</v>
      </c>
      <c r="J921" s="9">
        <v>0</v>
      </c>
      <c r="K921" s="4">
        <v>0</v>
      </c>
      <c r="L921" s="9">
        <v>0</v>
      </c>
      <c r="M921" s="9" t="s">
        <v>276</v>
      </c>
      <c r="N921" s="9">
        <v>0</v>
      </c>
      <c r="O921" s="17">
        <v>32</v>
      </c>
      <c r="P921" s="9">
        <v>0</v>
      </c>
      <c r="Q921" s="9">
        <v>0</v>
      </c>
      <c r="S921">
        <f t="shared" si="142"/>
        <v>32</v>
      </c>
      <c r="T921" t="e">
        <f t="shared" si="143"/>
        <v>#VALUE!</v>
      </c>
      <c r="U921" t="e">
        <f t="shared" si="144"/>
        <v>#VALUE!</v>
      </c>
      <c r="W921">
        <f t="shared" si="141"/>
        <v>1</v>
      </c>
    </row>
    <row r="922" spans="1:23" ht="16" hidden="1" x14ac:dyDescent="0.2">
      <c r="A922" t="s">
        <v>326</v>
      </c>
      <c r="B922" s="18">
        <v>12</v>
      </c>
      <c r="C922" s="159" t="str">
        <f t="shared" si="136"/>
        <v>HV2.12</v>
      </c>
      <c r="D922" s="160">
        <v>1</v>
      </c>
      <c r="E922" s="33"/>
      <c r="F922" s="103" t="s">
        <v>159</v>
      </c>
      <c r="G922" s="2">
        <f>INDEX([1]CAPS!$A:$A,MATCH(F:F,[1]CAPS!$H:$H,0))</f>
        <v>7138</v>
      </c>
      <c r="H922" s="2" t="s">
        <v>233</v>
      </c>
      <c r="I922" s="104" t="s">
        <v>240</v>
      </c>
      <c r="J922" s="9">
        <v>0</v>
      </c>
      <c r="K922" s="4">
        <v>2</v>
      </c>
      <c r="L922" s="9">
        <v>0</v>
      </c>
      <c r="M922" s="9" t="s">
        <v>276</v>
      </c>
      <c r="N922" s="9">
        <v>0</v>
      </c>
      <c r="O922" s="17" t="s">
        <v>276</v>
      </c>
      <c r="P922" s="17" t="s">
        <v>276</v>
      </c>
      <c r="Q922" s="17" t="s">
        <v>276</v>
      </c>
      <c r="S922">
        <f>SUM(J922:K922)</f>
        <v>2</v>
      </c>
      <c r="T922" t="e">
        <f t="shared" si="143"/>
        <v>#VALUE!</v>
      </c>
      <c r="U922" t="e">
        <f t="shared" si="144"/>
        <v>#VALUE!</v>
      </c>
      <c r="W922">
        <f t="shared" si="141"/>
        <v>1</v>
      </c>
    </row>
    <row r="923" spans="1:23" ht="16" hidden="1" x14ac:dyDescent="0.2">
      <c r="A923" t="s">
        <v>326</v>
      </c>
      <c r="B923" s="18">
        <v>12</v>
      </c>
      <c r="C923" s="159" t="str">
        <f t="shared" si="136"/>
        <v>HV2.12</v>
      </c>
      <c r="D923" s="160">
        <v>1</v>
      </c>
      <c r="E923" s="33"/>
      <c r="F923" s="103" t="s">
        <v>132</v>
      </c>
      <c r="G923" s="2">
        <f>INDEX([1]CAPS!$A:$A,MATCH(F:F,[1]CAPS!$H:$H,0))</f>
        <v>2469</v>
      </c>
      <c r="H923" s="2" t="s">
        <v>233</v>
      </c>
      <c r="I923" s="104" t="s">
        <v>238</v>
      </c>
      <c r="J923" s="9">
        <v>0</v>
      </c>
      <c r="K923" s="4">
        <v>10</v>
      </c>
      <c r="L923" s="9">
        <v>0</v>
      </c>
      <c r="M923" s="9">
        <v>0</v>
      </c>
      <c r="N923" s="9">
        <v>0</v>
      </c>
      <c r="O923" s="17">
        <v>0</v>
      </c>
      <c r="P923" s="9">
        <v>0</v>
      </c>
      <c r="Q923" s="9">
        <v>0</v>
      </c>
      <c r="S923">
        <f t="shared" si="142"/>
        <v>10</v>
      </c>
      <c r="T923">
        <f t="shared" si="143"/>
        <v>1</v>
      </c>
      <c r="U923">
        <f t="shared" si="144"/>
        <v>0</v>
      </c>
      <c r="W923">
        <f t="shared" si="141"/>
        <v>1</v>
      </c>
    </row>
    <row r="924" spans="1:23" ht="32" hidden="1" x14ac:dyDescent="0.2">
      <c r="A924" t="s">
        <v>326</v>
      </c>
      <c r="B924" s="18">
        <v>13</v>
      </c>
      <c r="C924" s="159" t="str">
        <f t="shared" si="136"/>
        <v>HV2.13</v>
      </c>
      <c r="D924" s="160">
        <v>1</v>
      </c>
      <c r="E924" s="33"/>
      <c r="F924" s="103" t="s">
        <v>141</v>
      </c>
      <c r="G924" s="2">
        <f>INDEX([1]CAPS!$A:$A,MATCH(F:F,[1]CAPS!$H:$H,0))</f>
        <v>2445</v>
      </c>
      <c r="H924" s="2" t="s">
        <v>234</v>
      </c>
      <c r="I924" s="104" t="s">
        <v>238</v>
      </c>
      <c r="J924" s="9">
        <v>0</v>
      </c>
      <c r="K924" s="4">
        <v>3</v>
      </c>
      <c r="L924" s="9">
        <v>0</v>
      </c>
      <c r="M924" s="9">
        <v>0</v>
      </c>
      <c r="N924" s="9">
        <v>0</v>
      </c>
      <c r="O924" s="17">
        <v>0</v>
      </c>
      <c r="P924" s="9">
        <v>0</v>
      </c>
      <c r="Q924" s="9">
        <v>0</v>
      </c>
      <c r="S924">
        <f t="shared" si="142"/>
        <v>3</v>
      </c>
      <c r="T924">
        <f t="shared" si="143"/>
        <v>1</v>
      </c>
      <c r="U924">
        <f t="shared" si="144"/>
        <v>0</v>
      </c>
      <c r="W924">
        <f t="shared" si="141"/>
        <v>1</v>
      </c>
    </row>
    <row r="925" spans="1:23" ht="16" hidden="1" x14ac:dyDescent="0.2">
      <c r="A925" t="s">
        <v>326</v>
      </c>
      <c r="B925" s="18">
        <v>13</v>
      </c>
      <c r="C925" s="159" t="str">
        <f t="shared" si="136"/>
        <v>HV2.13</v>
      </c>
      <c r="D925" s="160">
        <v>1</v>
      </c>
      <c r="E925" s="33"/>
      <c r="F925" s="103" t="s">
        <v>132</v>
      </c>
      <c r="G925" s="2">
        <f>INDEX([1]CAPS!$A:$A,MATCH(F:F,[1]CAPS!$H:$H,0))</f>
        <v>2469</v>
      </c>
      <c r="H925" s="2" t="s">
        <v>233</v>
      </c>
      <c r="I925" s="104" t="s">
        <v>238</v>
      </c>
      <c r="J925" s="9">
        <v>0</v>
      </c>
      <c r="K925" s="4">
        <v>9</v>
      </c>
      <c r="L925" s="9">
        <v>0</v>
      </c>
      <c r="M925" s="9">
        <v>0</v>
      </c>
      <c r="N925" s="9">
        <v>0</v>
      </c>
      <c r="O925" s="17">
        <v>0</v>
      </c>
      <c r="P925" s="9">
        <v>0</v>
      </c>
      <c r="Q925" s="9">
        <v>0</v>
      </c>
      <c r="S925">
        <f t="shared" si="142"/>
        <v>9</v>
      </c>
      <c r="T925">
        <f t="shared" si="143"/>
        <v>1</v>
      </c>
      <c r="U925">
        <f t="shared" si="144"/>
        <v>0</v>
      </c>
      <c r="W925">
        <f t="shared" si="141"/>
        <v>1</v>
      </c>
    </row>
    <row r="926" spans="1:23" ht="16" hidden="1" x14ac:dyDescent="0.2">
      <c r="A926" t="s">
        <v>326</v>
      </c>
      <c r="B926" s="18">
        <v>13</v>
      </c>
      <c r="C926" s="159" t="str">
        <f t="shared" si="136"/>
        <v>HV2.13</v>
      </c>
      <c r="D926" s="160">
        <v>1</v>
      </c>
      <c r="E926" s="33"/>
      <c r="F926" s="103" t="s">
        <v>139</v>
      </c>
      <c r="G926" s="2">
        <f>INDEX([1]CAPS!$A:$A,MATCH(F:F,[1]CAPS!$H:$H,0))</f>
        <v>6325</v>
      </c>
      <c r="H926" s="2" t="s">
        <v>234</v>
      </c>
      <c r="I926" s="104" t="s">
        <v>238</v>
      </c>
      <c r="J926" s="9">
        <v>0</v>
      </c>
      <c r="K926" s="4">
        <v>4</v>
      </c>
      <c r="L926" s="9">
        <v>0</v>
      </c>
      <c r="M926" s="9">
        <v>0</v>
      </c>
      <c r="N926" s="9">
        <v>0</v>
      </c>
      <c r="O926" s="17">
        <v>0</v>
      </c>
      <c r="P926" s="9">
        <v>0</v>
      </c>
      <c r="Q926" s="9">
        <v>0</v>
      </c>
      <c r="S926">
        <f t="shared" si="142"/>
        <v>4</v>
      </c>
      <c r="T926">
        <f t="shared" si="143"/>
        <v>1</v>
      </c>
      <c r="U926">
        <f t="shared" si="144"/>
        <v>0</v>
      </c>
      <c r="W926">
        <f t="shared" si="141"/>
        <v>1</v>
      </c>
    </row>
    <row r="927" spans="1:23" ht="16" hidden="1" x14ac:dyDescent="0.2">
      <c r="A927" t="s">
        <v>326</v>
      </c>
      <c r="B927" s="18">
        <v>13</v>
      </c>
      <c r="C927" s="159" t="str">
        <f t="shared" si="136"/>
        <v>HV2.13</v>
      </c>
      <c r="D927" s="160">
        <v>1</v>
      </c>
      <c r="E927" s="33"/>
      <c r="F927" s="103" t="s">
        <v>129</v>
      </c>
      <c r="G927" s="2">
        <f>INDEX([1]CAPS!$A:$A,MATCH(F:F,[1]CAPS!$H:$H,0))</f>
        <v>5532</v>
      </c>
      <c r="H927" s="2" t="s">
        <v>233</v>
      </c>
      <c r="I927" s="104" t="s">
        <v>238</v>
      </c>
      <c r="J927" s="9">
        <v>0</v>
      </c>
      <c r="K927" s="4">
        <v>6</v>
      </c>
      <c r="L927" s="9">
        <v>0</v>
      </c>
      <c r="M927" s="9" t="s">
        <v>276</v>
      </c>
      <c r="N927" s="9">
        <v>0</v>
      </c>
      <c r="O927" s="17" t="s">
        <v>276</v>
      </c>
      <c r="P927" s="17" t="s">
        <v>276</v>
      </c>
      <c r="Q927" s="17" t="s">
        <v>276</v>
      </c>
      <c r="S927">
        <f t="shared" ref="S927:S928" si="146">SUM(J927:K927)</f>
        <v>6</v>
      </c>
      <c r="T927" t="e">
        <f t="shared" si="143"/>
        <v>#VALUE!</v>
      </c>
      <c r="U927" t="e">
        <f t="shared" si="144"/>
        <v>#VALUE!</v>
      </c>
      <c r="W927">
        <f t="shared" si="141"/>
        <v>1</v>
      </c>
    </row>
    <row r="928" spans="1:23" ht="16" hidden="1" x14ac:dyDescent="0.2">
      <c r="A928" t="s">
        <v>326</v>
      </c>
      <c r="B928" s="18">
        <v>13</v>
      </c>
      <c r="C928" s="159" t="str">
        <f t="shared" si="136"/>
        <v>HV2.13</v>
      </c>
      <c r="D928" s="160">
        <v>1</v>
      </c>
      <c r="E928" s="33"/>
      <c r="F928" s="302" t="s">
        <v>687</v>
      </c>
      <c r="G928" s="2">
        <f>INDEX([1]CAPS!$A:$A,MATCH(F:F,[1]CAPS!$H:$H,0))</f>
        <v>5535</v>
      </c>
      <c r="H928" s="2" t="s">
        <v>234</v>
      </c>
      <c r="I928" s="104" t="s">
        <v>238</v>
      </c>
      <c r="J928" s="9">
        <v>0</v>
      </c>
      <c r="K928" s="4">
        <v>4</v>
      </c>
      <c r="L928" s="9">
        <v>0</v>
      </c>
      <c r="M928" s="9" t="s">
        <v>276</v>
      </c>
      <c r="N928" s="9">
        <v>0</v>
      </c>
      <c r="O928" s="17" t="s">
        <v>276</v>
      </c>
      <c r="P928" s="17" t="s">
        <v>276</v>
      </c>
      <c r="Q928" s="17" t="s">
        <v>276</v>
      </c>
      <c r="R928" s="303" t="s">
        <v>844</v>
      </c>
      <c r="S928">
        <f t="shared" si="146"/>
        <v>4</v>
      </c>
      <c r="T928" t="e">
        <f t="shared" si="143"/>
        <v>#VALUE!</v>
      </c>
      <c r="U928" t="e">
        <f t="shared" si="144"/>
        <v>#VALUE!</v>
      </c>
      <c r="W928">
        <f t="shared" si="141"/>
        <v>1</v>
      </c>
    </row>
    <row r="929" spans="1:23" ht="32" hidden="1" x14ac:dyDescent="0.2">
      <c r="A929" t="s">
        <v>326</v>
      </c>
      <c r="B929" s="18">
        <v>13</v>
      </c>
      <c r="C929" s="159" t="str">
        <f t="shared" si="136"/>
        <v>HV2.13</v>
      </c>
      <c r="D929" s="160">
        <v>1</v>
      </c>
      <c r="E929" s="33"/>
      <c r="F929" s="103" t="s">
        <v>128</v>
      </c>
      <c r="G929" s="2">
        <f>INDEX([1]CAPS!$A:$A,MATCH(F:F,[1]CAPS!$H:$H,0))</f>
        <v>3243</v>
      </c>
      <c r="H929" s="2" t="s">
        <v>237</v>
      </c>
      <c r="I929" s="104" t="s">
        <v>239</v>
      </c>
      <c r="J929" s="9">
        <v>0</v>
      </c>
      <c r="K929" s="4">
        <v>0</v>
      </c>
      <c r="L929" s="9">
        <v>0</v>
      </c>
      <c r="M929" s="9" t="s">
        <v>276</v>
      </c>
      <c r="N929" s="9">
        <v>0</v>
      </c>
      <c r="O929" s="17">
        <v>10</v>
      </c>
      <c r="P929" s="9">
        <v>0</v>
      </c>
      <c r="Q929" s="9">
        <v>0</v>
      </c>
      <c r="S929">
        <f t="shared" si="142"/>
        <v>10</v>
      </c>
      <c r="T929" t="e">
        <f t="shared" si="143"/>
        <v>#VALUE!</v>
      </c>
      <c r="U929" t="e">
        <f t="shared" si="144"/>
        <v>#VALUE!</v>
      </c>
      <c r="W929">
        <f t="shared" si="141"/>
        <v>1</v>
      </c>
    </row>
    <row r="930" spans="1:23" ht="16" hidden="1" x14ac:dyDescent="0.2">
      <c r="A930" t="s">
        <v>326</v>
      </c>
      <c r="B930" s="18">
        <v>13</v>
      </c>
      <c r="C930" s="159" t="str">
        <f t="shared" si="136"/>
        <v>HV2.13</v>
      </c>
      <c r="D930" s="160">
        <v>1</v>
      </c>
      <c r="E930" s="33"/>
      <c r="F930" s="103" t="s">
        <v>230</v>
      </c>
      <c r="G930" s="2">
        <f>INDEX([1]CAPS!$A:$A,MATCH(F:F,[1]CAPS!$H:$H,0))</f>
        <v>1377</v>
      </c>
      <c r="H930" s="2" t="s">
        <v>233</v>
      </c>
      <c r="I930" s="104" t="s">
        <v>238</v>
      </c>
      <c r="J930" s="9">
        <v>0</v>
      </c>
      <c r="K930" s="4">
        <v>30</v>
      </c>
      <c r="L930" s="9">
        <v>0</v>
      </c>
      <c r="M930" s="9" t="s">
        <v>276</v>
      </c>
      <c r="N930" s="9">
        <v>0</v>
      </c>
      <c r="O930" s="17">
        <v>0</v>
      </c>
      <c r="P930" s="9">
        <v>0</v>
      </c>
      <c r="Q930" s="9">
        <v>0</v>
      </c>
      <c r="S930">
        <f t="shared" si="142"/>
        <v>30</v>
      </c>
      <c r="T930" t="e">
        <f t="shared" si="143"/>
        <v>#VALUE!</v>
      </c>
      <c r="U930" t="e">
        <f t="shared" si="144"/>
        <v>#VALUE!</v>
      </c>
      <c r="W930">
        <f t="shared" si="141"/>
        <v>1</v>
      </c>
    </row>
    <row r="931" spans="1:23" ht="16" hidden="1" x14ac:dyDescent="0.2">
      <c r="A931" t="s">
        <v>326</v>
      </c>
      <c r="B931" s="18">
        <v>13</v>
      </c>
      <c r="C931" s="159" t="str">
        <f t="shared" si="136"/>
        <v>HV2.13</v>
      </c>
      <c r="D931" s="160">
        <v>1</v>
      </c>
      <c r="E931" s="33"/>
      <c r="F931" s="103" t="s">
        <v>131</v>
      </c>
      <c r="G931" s="2">
        <f>INDEX([1]CAPS!$A:$A,MATCH(F:F,[1]CAPS!$H:$H,0))</f>
        <v>2557</v>
      </c>
      <c r="H931" s="2" t="s">
        <v>233</v>
      </c>
      <c r="I931" s="104" t="s">
        <v>240</v>
      </c>
      <c r="J931" s="9">
        <v>0</v>
      </c>
      <c r="K931" s="4">
        <v>7</v>
      </c>
      <c r="L931" s="9">
        <v>0</v>
      </c>
      <c r="M931" s="9" t="s">
        <v>276</v>
      </c>
      <c r="N931" s="9">
        <v>3</v>
      </c>
      <c r="O931" s="17">
        <v>0</v>
      </c>
      <c r="P931" s="9">
        <v>0</v>
      </c>
      <c r="Q931" s="9">
        <v>0</v>
      </c>
      <c r="S931">
        <f t="shared" si="142"/>
        <v>7</v>
      </c>
      <c r="T931" t="e">
        <f t="shared" si="143"/>
        <v>#VALUE!</v>
      </c>
      <c r="U931" t="e">
        <f t="shared" si="144"/>
        <v>#VALUE!</v>
      </c>
      <c r="W931">
        <f t="shared" si="141"/>
        <v>1</v>
      </c>
    </row>
    <row r="932" spans="1:23" ht="32" hidden="1" x14ac:dyDescent="0.2">
      <c r="A932" t="s">
        <v>326</v>
      </c>
      <c r="B932" s="18">
        <v>14</v>
      </c>
      <c r="C932" s="159" t="str">
        <f t="shared" si="136"/>
        <v>HV2.14</v>
      </c>
      <c r="D932" s="160">
        <v>1</v>
      </c>
      <c r="E932" s="33"/>
      <c r="F932" s="103" t="s">
        <v>229</v>
      </c>
      <c r="G932" s="2">
        <f>INDEX([1]CAPS!$A:$A,MATCH(F:F,[1]CAPS!$H:$H,0))</f>
        <v>3997</v>
      </c>
      <c r="H932" s="2" t="s">
        <v>236</v>
      </c>
      <c r="I932" s="104" t="s">
        <v>239</v>
      </c>
      <c r="J932" s="9">
        <v>0</v>
      </c>
      <c r="K932" s="4">
        <v>1</v>
      </c>
      <c r="L932" s="9">
        <v>0</v>
      </c>
      <c r="M932" s="9">
        <v>0</v>
      </c>
      <c r="N932" s="9">
        <v>0</v>
      </c>
      <c r="O932" s="17">
        <v>0</v>
      </c>
      <c r="P932" s="9">
        <v>0</v>
      </c>
      <c r="Q932" s="9">
        <v>0</v>
      </c>
      <c r="S932">
        <f t="shared" si="142"/>
        <v>1</v>
      </c>
      <c r="T932">
        <f t="shared" si="143"/>
        <v>1</v>
      </c>
      <c r="U932">
        <f t="shared" si="144"/>
        <v>0</v>
      </c>
      <c r="W932">
        <f t="shared" si="141"/>
        <v>1</v>
      </c>
    </row>
    <row r="933" spans="1:23" ht="32" hidden="1" x14ac:dyDescent="0.2">
      <c r="A933" t="s">
        <v>326</v>
      </c>
      <c r="B933" s="18">
        <v>14</v>
      </c>
      <c r="C933" s="159" t="str">
        <f t="shared" si="136"/>
        <v>HV2.14</v>
      </c>
      <c r="D933" s="160">
        <v>1</v>
      </c>
      <c r="E933" s="33"/>
      <c r="F933" s="103" t="s">
        <v>141</v>
      </c>
      <c r="G933" s="2">
        <f>INDEX([1]CAPS!$A:$A,MATCH(F:F,[1]CAPS!$H:$H,0))</f>
        <v>2445</v>
      </c>
      <c r="H933" s="2" t="s">
        <v>234</v>
      </c>
      <c r="I933" s="104" t="s">
        <v>238</v>
      </c>
      <c r="J933" s="9">
        <v>0</v>
      </c>
      <c r="K933" s="4">
        <v>1</v>
      </c>
      <c r="L933" s="9">
        <v>0</v>
      </c>
      <c r="M933" s="9">
        <v>0</v>
      </c>
      <c r="N933" s="9">
        <v>0</v>
      </c>
      <c r="O933" s="17">
        <v>0</v>
      </c>
      <c r="P933" s="9">
        <v>0</v>
      </c>
      <c r="Q933" s="9">
        <v>0</v>
      </c>
      <c r="S933">
        <f t="shared" si="142"/>
        <v>1</v>
      </c>
      <c r="T933">
        <f t="shared" si="143"/>
        <v>1</v>
      </c>
      <c r="U933">
        <f t="shared" si="144"/>
        <v>0</v>
      </c>
      <c r="W933">
        <f t="shared" si="141"/>
        <v>1</v>
      </c>
    </row>
    <row r="934" spans="1:23" ht="16" hidden="1" x14ac:dyDescent="0.2">
      <c r="A934" t="s">
        <v>326</v>
      </c>
      <c r="B934" s="18">
        <v>14</v>
      </c>
      <c r="C934" s="159" t="str">
        <f t="shared" si="136"/>
        <v>HV2.14</v>
      </c>
      <c r="D934" s="160">
        <v>1</v>
      </c>
      <c r="E934" s="33"/>
      <c r="F934" s="103" t="s">
        <v>139</v>
      </c>
      <c r="G934" s="2">
        <f>INDEX([1]CAPS!$A:$A,MATCH(F:F,[1]CAPS!$H:$H,0))</f>
        <v>6325</v>
      </c>
      <c r="H934" s="2" t="s">
        <v>234</v>
      </c>
      <c r="I934" s="104" t="s">
        <v>238</v>
      </c>
      <c r="J934" s="9">
        <v>0</v>
      </c>
      <c r="K934" s="4">
        <v>4</v>
      </c>
      <c r="L934" s="9">
        <v>0</v>
      </c>
      <c r="M934" s="9">
        <v>0</v>
      </c>
      <c r="N934" s="9">
        <v>0</v>
      </c>
      <c r="O934" s="17">
        <v>0</v>
      </c>
      <c r="P934" s="9">
        <v>0</v>
      </c>
      <c r="Q934" s="9">
        <v>0</v>
      </c>
      <c r="S934">
        <f t="shared" si="142"/>
        <v>4</v>
      </c>
      <c r="T934">
        <f t="shared" si="143"/>
        <v>1</v>
      </c>
      <c r="U934">
        <f t="shared" si="144"/>
        <v>0</v>
      </c>
      <c r="W934">
        <f t="shared" si="141"/>
        <v>1</v>
      </c>
    </row>
    <row r="935" spans="1:23" ht="16" hidden="1" x14ac:dyDescent="0.2">
      <c r="A935" t="s">
        <v>326</v>
      </c>
      <c r="B935" s="18">
        <v>14</v>
      </c>
      <c r="C935" s="159" t="str">
        <f t="shared" si="136"/>
        <v>HV2.14</v>
      </c>
      <c r="D935" s="160">
        <v>1</v>
      </c>
      <c r="E935" s="33"/>
      <c r="F935" s="103" t="s">
        <v>129</v>
      </c>
      <c r="G935" s="2">
        <f>INDEX([1]CAPS!$A:$A,MATCH(F:F,[1]CAPS!$H:$H,0))</f>
        <v>5532</v>
      </c>
      <c r="H935" s="2" t="s">
        <v>233</v>
      </c>
      <c r="I935" s="104" t="s">
        <v>238</v>
      </c>
      <c r="J935" s="9">
        <v>0</v>
      </c>
      <c r="K935" s="4">
        <v>12</v>
      </c>
      <c r="L935" s="9">
        <v>0</v>
      </c>
      <c r="M935" s="9" t="s">
        <v>276</v>
      </c>
      <c r="N935" s="9">
        <v>0</v>
      </c>
      <c r="O935" s="17" t="s">
        <v>276</v>
      </c>
      <c r="P935" s="17" t="s">
        <v>276</v>
      </c>
      <c r="Q935" s="17" t="s">
        <v>276</v>
      </c>
      <c r="S935">
        <f>SUM(J935:K935)</f>
        <v>12</v>
      </c>
      <c r="T935" t="e">
        <f t="shared" si="143"/>
        <v>#VALUE!</v>
      </c>
      <c r="U935" t="e">
        <f t="shared" si="144"/>
        <v>#VALUE!</v>
      </c>
      <c r="W935">
        <f t="shared" si="141"/>
        <v>1</v>
      </c>
    </row>
    <row r="936" spans="1:23" ht="16" hidden="1" x14ac:dyDescent="0.2">
      <c r="A936" t="s">
        <v>326</v>
      </c>
      <c r="B936" s="18">
        <v>14</v>
      </c>
      <c r="C936" s="159" t="str">
        <f t="shared" ref="C936:C998" si="147">CONCATENATE(A936,".",B936)</f>
        <v>HV2.14</v>
      </c>
      <c r="D936" s="160">
        <v>1</v>
      </c>
      <c r="E936" s="33"/>
      <c r="F936" s="103" t="s">
        <v>131</v>
      </c>
      <c r="G936" s="2">
        <f>INDEX([1]CAPS!$A:$A,MATCH(F:F,[1]CAPS!$H:$H,0))</f>
        <v>2557</v>
      </c>
      <c r="H936" s="2" t="s">
        <v>233</v>
      </c>
      <c r="I936" s="104" t="s">
        <v>240</v>
      </c>
      <c r="J936" s="9">
        <v>0</v>
      </c>
      <c r="K936" s="4">
        <v>18</v>
      </c>
      <c r="L936" s="9">
        <v>0</v>
      </c>
      <c r="M936" s="9" t="s">
        <v>276</v>
      </c>
      <c r="N936" s="9">
        <v>4</v>
      </c>
      <c r="O936" s="17">
        <v>0</v>
      </c>
      <c r="P936" s="9">
        <v>0</v>
      </c>
      <c r="Q936" s="9">
        <v>0</v>
      </c>
      <c r="S936">
        <f t="shared" si="142"/>
        <v>18</v>
      </c>
      <c r="T936" t="e">
        <f t="shared" si="143"/>
        <v>#VALUE!</v>
      </c>
      <c r="U936" t="e">
        <f t="shared" si="144"/>
        <v>#VALUE!</v>
      </c>
      <c r="W936">
        <f t="shared" si="141"/>
        <v>1</v>
      </c>
    </row>
    <row r="937" spans="1:23" ht="32" hidden="1" x14ac:dyDescent="0.2">
      <c r="A937" t="s">
        <v>326</v>
      </c>
      <c r="B937" s="18">
        <v>14</v>
      </c>
      <c r="C937" s="159" t="str">
        <f t="shared" si="147"/>
        <v>HV2.14</v>
      </c>
      <c r="D937" s="160">
        <v>1</v>
      </c>
      <c r="E937" s="33"/>
      <c r="F937" s="103" t="s">
        <v>128</v>
      </c>
      <c r="G937" s="2">
        <f>INDEX([1]CAPS!$A:$A,MATCH(F:F,[1]CAPS!$H:$H,0))</f>
        <v>3243</v>
      </c>
      <c r="H937" s="2" t="s">
        <v>237</v>
      </c>
      <c r="I937" s="104" t="s">
        <v>239</v>
      </c>
      <c r="J937" s="9">
        <v>0</v>
      </c>
      <c r="K937" s="4">
        <v>0</v>
      </c>
      <c r="L937" s="9">
        <v>0</v>
      </c>
      <c r="M937" s="9" t="s">
        <v>276</v>
      </c>
      <c r="N937" s="9">
        <v>0</v>
      </c>
      <c r="O937" s="17">
        <v>3</v>
      </c>
      <c r="P937" s="9">
        <v>0</v>
      </c>
      <c r="Q937" s="9">
        <v>0</v>
      </c>
      <c r="S937">
        <f t="shared" si="142"/>
        <v>3</v>
      </c>
      <c r="T937" t="e">
        <f t="shared" si="143"/>
        <v>#VALUE!</v>
      </c>
      <c r="U937" t="e">
        <f t="shared" si="144"/>
        <v>#VALUE!</v>
      </c>
      <c r="W937">
        <f t="shared" si="141"/>
        <v>1</v>
      </c>
    </row>
    <row r="938" spans="1:23" ht="16" hidden="1" x14ac:dyDescent="0.2">
      <c r="A938" t="s">
        <v>326</v>
      </c>
      <c r="B938" s="18">
        <v>14</v>
      </c>
      <c r="C938" s="159" t="str">
        <f t="shared" si="147"/>
        <v>HV2.14</v>
      </c>
      <c r="D938" s="160">
        <v>1</v>
      </c>
      <c r="E938" s="33"/>
      <c r="F938" s="103" t="s">
        <v>159</v>
      </c>
      <c r="G938" s="2">
        <f>INDEX([1]CAPS!$A:$A,MATCH(F:F,[1]CAPS!$H:$H,0))</f>
        <v>7138</v>
      </c>
      <c r="H938" s="2" t="s">
        <v>233</v>
      </c>
      <c r="I938" s="104" t="s">
        <v>240</v>
      </c>
      <c r="J938" s="9">
        <v>0</v>
      </c>
      <c r="K938" s="4">
        <v>5</v>
      </c>
      <c r="L938" s="9">
        <v>0</v>
      </c>
      <c r="M938" s="9" t="s">
        <v>276</v>
      </c>
      <c r="N938" s="9">
        <v>0</v>
      </c>
      <c r="O938" s="17" t="s">
        <v>276</v>
      </c>
      <c r="P938" s="17" t="s">
        <v>276</v>
      </c>
      <c r="Q938" s="17" t="s">
        <v>276</v>
      </c>
      <c r="S938">
        <f>SUM(J938:K938)</f>
        <v>5</v>
      </c>
      <c r="T938" t="e">
        <f t="shared" si="143"/>
        <v>#VALUE!</v>
      </c>
      <c r="U938" t="e">
        <f t="shared" si="144"/>
        <v>#VALUE!</v>
      </c>
      <c r="W938">
        <f t="shared" si="141"/>
        <v>1</v>
      </c>
    </row>
    <row r="939" spans="1:23" ht="16" hidden="1" x14ac:dyDescent="0.2">
      <c r="A939" t="s">
        <v>326</v>
      </c>
      <c r="B939" s="18">
        <v>14</v>
      </c>
      <c r="C939" s="159" t="str">
        <f t="shared" si="147"/>
        <v>HV2.14</v>
      </c>
      <c r="D939" s="160">
        <v>1</v>
      </c>
      <c r="E939" s="33"/>
      <c r="F939" s="103" t="s">
        <v>230</v>
      </c>
      <c r="G939" s="2">
        <f>INDEX([1]CAPS!$A:$A,MATCH(F:F,[1]CAPS!$H:$H,0))</f>
        <v>1377</v>
      </c>
      <c r="H939" s="2" t="s">
        <v>233</v>
      </c>
      <c r="I939" s="104" t="s">
        <v>238</v>
      </c>
      <c r="J939" s="9">
        <v>0</v>
      </c>
      <c r="K939" s="4">
        <v>4</v>
      </c>
      <c r="L939" s="9">
        <v>0</v>
      </c>
      <c r="M939" s="9" t="s">
        <v>276</v>
      </c>
      <c r="N939" s="9">
        <v>0</v>
      </c>
      <c r="O939" s="17">
        <v>0</v>
      </c>
      <c r="P939" s="9">
        <v>0</v>
      </c>
      <c r="Q939" s="9">
        <v>0</v>
      </c>
      <c r="S939">
        <f t="shared" si="142"/>
        <v>4</v>
      </c>
      <c r="T939" t="e">
        <f t="shared" si="143"/>
        <v>#VALUE!</v>
      </c>
      <c r="U939" t="e">
        <f t="shared" si="144"/>
        <v>#VALUE!</v>
      </c>
      <c r="W939">
        <f t="shared" si="141"/>
        <v>1</v>
      </c>
    </row>
    <row r="940" spans="1:23" ht="16" hidden="1" x14ac:dyDescent="0.2">
      <c r="A940" t="s">
        <v>326</v>
      </c>
      <c r="B940" s="18">
        <v>15</v>
      </c>
      <c r="C940" s="159" t="str">
        <f t="shared" si="147"/>
        <v>HV2.15</v>
      </c>
      <c r="D940" s="160">
        <v>1</v>
      </c>
      <c r="E940" s="33"/>
      <c r="F940" s="103" t="s">
        <v>132</v>
      </c>
      <c r="G940" s="2">
        <f>INDEX([1]CAPS!$A:$A,MATCH(F:F,[1]CAPS!$H:$H,0))</f>
        <v>2469</v>
      </c>
      <c r="H940" s="2" t="s">
        <v>233</v>
      </c>
      <c r="I940" s="104" t="s">
        <v>238</v>
      </c>
      <c r="J940" s="9">
        <v>0</v>
      </c>
      <c r="K940" s="4">
        <v>5</v>
      </c>
      <c r="L940" s="9">
        <v>0</v>
      </c>
      <c r="M940" s="9">
        <v>0</v>
      </c>
      <c r="N940" s="9">
        <v>0</v>
      </c>
      <c r="O940" s="17">
        <v>0</v>
      </c>
      <c r="P940" s="9">
        <v>0</v>
      </c>
      <c r="Q940" s="9">
        <v>0</v>
      </c>
      <c r="S940">
        <f t="shared" si="142"/>
        <v>5</v>
      </c>
      <c r="T940">
        <f t="shared" si="143"/>
        <v>1</v>
      </c>
      <c r="U940">
        <f t="shared" si="144"/>
        <v>0</v>
      </c>
      <c r="W940">
        <f t="shared" si="141"/>
        <v>1</v>
      </c>
    </row>
    <row r="941" spans="1:23" ht="32" hidden="1" x14ac:dyDescent="0.2">
      <c r="A941" t="s">
        <v>326</v>
      </c>
      <c r="B941" s="18">
        <v>15</v>
      </c>
      <c r="C941" s="159" t="str">
        <f t="shared" si="147"/>
        <v>HV2.15</v>
      </c>
      <c r="D941" s="160">
        <v>1</v>
      </c>
      <c r="E941" s="33"/>
      <c r="F941" s="103" t="s">
        <v>141</v>
      </c>
      <c r="G941" s="2">
        <f>INDEX([1]CAPS!$A:$A,MATCH(F:F,[1]CAPS!$H:$H,0))</f>
        <v>2445</v>
      </c>
      <c r="H941" s="2" t="s">
        <v>234</v>
      </c>
      <c r="I941" s="104" t="s">
        <v>238</v>
      </c>
      <c r="J941" s="9">
        <v>0</v>
      </c>
      <c r="K941" s="4">
        <v>1</v>
      </c>
      <c r="L941" s="9">
        <v>0</v>
      </c>
      <c r="M941" s="9">
        <v>0</v>
      </c>
      <c r="N941" s="9">
        <v>0</v>
      </c>
      <c r="O941" s="17">
        <v>0</v>
      </c>
      <c r="P941" s="9">
        <v>0</v>
      </c>
      <c r="Q941" s="9">
        <v>0</v>
      </c>
      <c r="S941">
        <f t="shared" si="142"/>
        <v>1</v>
      </c>
      <c r="T941">
        <f t="shared" si="143"/>
        <v>1</v>
      </c>
      <c r="U941">
        <f t="shared" si="144"/>
        <v>0</v>
      </c>
      <c r="W941">
        <f t="shared" si="141"/>
        <v>1</v>
      </c>
    </row>
    <row r="942" spans="1:23" ht="16" hidden="1" x14ac:dyDescent="0.2">
      <c r="A942" t="s">
        <v>326</v>
      </c>
      <c r="B942" s="18">
        <v>15</v>
      </c>
      <c r="C942" s="159" t="str">
        <f t="shared" si="147"/>
        <v>HV2.15</v>
      </c>
      <c r="D942" s="160">
        <v>1</v>
      </c>
      <c r="E942" s="33"/>
      <c r="F942" s="103" t="s">
        <v>139</v>
      </c>
      <c r="G942" s="2">
        <f>INDEX([1]CAPS!$A:$A,MATCH(F:F,[1]CAPS!$H:$H,0))</f>
        <v>6325</v>
      </c>
      <c r="H942" s="2" t="s">
        <v>234</v>
      </c>
      <c r="I942" s="104" t="s">
        <v>238</v>
      </c>
      <c r="J942" s="9">
        <v>0</v>
      </c>
      <c r="K942" s="4">
        <v>2</v>
      </c>
      <c r="L942" s="9">
        <v>0</v>
      </c>
      <c r="M942" s="9">
        <v>0</v>
      </c>
      <c r="N942" s="9">
        <v>0</v>
      </c>
      <c r="O942" s="17">
        <v>0</v>
      </c>
      <c r="P942" s="9">
        <v>0</v>
      </c>
      <c r="Q942" s="9">
        <v>0</v>
      </c>
      <c r="S942">
        <f t="shared" si="142"/>
        <v>2</v>
      </c>
      <c r="T942">
        <f t="shared" si="143"/>
        <v>1</v>
      </c>
      <c r="U942">
        <f t="shared" si="144"/>
        <v>0</v>
      </c>
      <c r="W942">
        <f t="shared" si="141"/>
        <v>1</v>
      </c>
    </row>
    <row r="943" spans="1:23" ht="16" hidden="1" x14ac:dyDescent="0.2">
      <c r="A943" t="s">
        <v>326</v>
      </c>
      <c r="B943" s="18">
        <v>15</v>
      </c>
      <c r="C943" s="159" t="str">
        <f t="shared" si="147"/>
        <v>HV2.15</v>
      </c>
      <c r="D943" s="160">
        <v>1</v>
      </c>
      <c r="E943" s="33"/>
      <c r="F943" s="307" t="s">
        <v>477</v>
      </c>
      <c r="G943" s="2">
        <f>INDEX([1]CAPS!$A:$A,MATCH(F:F,[1]CAPS!$H:$H,0))</f>
        <v>5043</v>
      </c>
      <c r="H943" s="2" t="s">
        <v>234</v>
      </c>
      <c r="I943" s="104" t="s">
        <v>238</v>
      </c>
      <c r="J943" s="9">
        <v>0</v>
      </c>
      <c r="K943" s="4">
        <v>3</v>
      </c>
      <c r="L943" s="9">
        <v>0</v>
      </c>
      <c r="M943" s="9" t="s">
        <v>276</v>
      </c>
      <c r="N943" s="9">
        <v>0</v>
      </c>
      <c r="O943" s="17" t="s">
        <v>276</v>
      </c>
      <c r="P943" s="17" t="s">
        <v>276</v>
      </c>
      <c r="Q943" s="17" t="s">
        <v>276</v>
      </c>
      <c r="R943" s="315" t="s">
        <v>569</v>
      </c>
      <c r="S943">
        <f>SUM(J943:K943)</f>
        <v>3</v>
      </c>
      <c r="T943" t="e">
        <f t="shared" si="143"/>
        <v>#VALUE!</v>
      </c>
      <c r="U943" t="e">
        <f t="shared" si="144"/>
        <v>#VALUE!</v>
      </c>
      <c r="W943">
        <f t="shared" si="141"/>
        <v>1</v>
      </c>
    </row>
    <row r="944" spans="1:23" ht="16" hidden="1" x14ac:dyDescent="0.2">
      <c r="A944" t="s">
        <v>326</v>
      </c>
      <c r="B944" s="18">
        <v>15</v>
      </c>
      <c r="C944" s="159" t="str">
        <f t="shared" si="147"/>
        <v>HV2.15</v>
      </c>
      <c r="D944" s="160">
        <v>1</v>
      </c>
      <c r="E944" s="33"/>
      <c r="F944" s="103" t="s">
        <v>131</v>
      </c>
      <c r="G944" s="2">
        <f>INDEX([1]CAPS!$A:$A,MATCH(F:F,[1]CAPS!$H:$H,0))</f>
        <v>2557</v>
      </c>
      <c r="H944" s="2" t="s">
        <v>233</v>
      </c>
      <c r="I944" s="104" t="s">
        <v>240</v>
      </c>
      <c r="J944" s="9">
        <v>0</v>
      </c>
      <c r="K944" s="4">
        <v>6</v>
      </c>
      <c r="L944" s="9">
        <v>0</v>
      </c>
      <c r="M944" s="9" t="s">
        <v>276</v>
      </c>
      <c r="N944" s="9">
        <v>3</v>
      </c>
      <c r="O944" s="17">
        <v>0</v>
      </c>
      <c r="P944" s="9">
        <v>0</v>
      </c>
      <c r="Q944" s="9">
        <v>0</v>
      </c>
      <c r="S944">
        <f t="shared" si="142"/>
        <v>6</v>
      </c>
      <c r="T944" t="e">
        <f t="shared" si="143"/>
        <v>#VALUE!</v>
      </c>
      <c r="U944" t="e">
        <f t="shared" si="144"/>
        <v>#VALUE!</v>
      </c>
      <c r="W944">
        <f t="shared" si="141"/>
        <v>1</v>
      </c>
    </row>
    <row r="945" spans="1:23" ht="16" hidden="1" x14ac:dyDescent="0.2">
      <c r="A945" t="s">
        <v>326</v>
      </c>
      <c r="B945" s="18">
        <v>15</v>
      </c>
      <c r="C945" s="159" t="str">
        <f t="shared" si="147"/>
        <v>HV2.15</v>
      </c>
      <c r="D945" s="160">
        <v>1</v>
      </c>
      <c r="E945" s="33"/>
      <c r="F945" s="103" t="s">
        <v>230</v>
      </c>
      <c r="G945" s="2">
        <f>INDEX([1]CAPS!$A:$A,MATCH(F:F,[1]CAPS!$H:$H,0))</f>
        <v>1377</v>
      </c>
      <c r="H945" s="2" t="s">
        <v>233</v>
      </c>
      <c r="I945" s="104" t="s">
        <v>238</v>
      </c>
      <c r="J945" s="9">
        <v>0</v>
      </c>
      <c r="K945" s="4">
        <v>2</v>
      </c>
      <c r="L945" s="9">
        <v>0</v>
      </c>
      <c r="M945" s="9" t="s">
        <v>276</v>
      </c>
      <c r="N945" s="9">
        <v>0</v>
      </c>
      <c r="O945" s="17">
        <v>0</v>
      </c>
      <c r="P945" s="9">
        <v>0</v>
      </c>
      <c r="Q945" s="9">
        <v>0</v>
      </c>
      <c r="S945">
        <f t="shared" si="142"/>
        <v>2</v>
      </c>
      <c r="T945" t="e">
        <f t="shared" si="143"/>
        <v>#VALUE!</v>
      </c>
      <c r="U945" t="e">
        <f t="shared" si="144"/>
        <v>#VALUE!</v>
      </c>
      <c r="W945">
        <f t="shared" si="141"/>
        <v>1</v>
      </c>
    </row>
    <row r="946" spans="1:23" ht="16" hidden="1" x14ac:dyDescent="0.2">
      <c r="A946" t="s">
        <v>326</v>
      </c>
      <c r="B946" s="18">
        <v>15</v>
      </c>
      <c r="C946" s="159" t="str">
        <f t="shared" si="147"/>
        <v>HV2.15</v>
      </c>
      <c r="D946" s="160">
        <v>1</v>
      </c>
      <c r="E946" s="33"/>
      <c r="F946" s="302" t="s">
        <v>687</v>
      </c>
      <c r="G946" s="2">
        <f>INDEX([1]CAPS!$A:$A,MATCH(F:F,[1]CAPS!$H:$H,0))</f>
        <v>5535</v>
      </c>
      <c r="H946" s="2" t="s">
        <v>234</v>
      </c>
      <c r="I946" s="104" t="s">
        <v>238</v>
      </c>
      <c r="J946" s="9">
        <v>0</v>
      </c>
      <c r="K946" s="4">
        <v>2</v>
      </c>
      <c r="L946" s="9">
        <v>0</v>
      </c>
      <c r="M946" s="9" t="s">
        <v>276</v>
      </c>
      <c r="N946" s="9">
        <v>0</v>
      </c>
      <c r="O946" s="17" t="s">
        <v>276</v>
      </c>
      <c r="P946" s="17" t="s">
        <v>276</v>
      </c>
      <c r="Q946" s="17" t="s">
        <v>276</v>
      </c>
      <c r="R946" s="303" t="s">
        <v>844</v>
      </c>
      <c r="S946">
        <f t="shared" ref="S946:S948" si="148">SUM(J946:K946)</f>
        <v>2</v>
      </c>
      <c r="T946" t="e">
        <f t="shared" si="143"/>
        <v>#VALUE!</v>
      </c>
      <c r="U946" t="e">
        <f t="shared" si="144"/>
        <v>#VALUE!</v>
      </c>
      <c r="W946">
        <f t="shared" si="141"/>
        <v>1</v>
      </c>
    </row>
    <row r="947" spans="1:23" ht="16" hidden="1" x14ac:dyDescent="0.2">
      <c r="A947" t="s">
        <v>326</v>
      </c>
      <c r="B947" s="18">
        <v>15</v>
      </c>
      <c r="C947" s="159" t="str">
        <f t="shared" si="147"/>
        <v>HV2.15</v>
      </c>
      <c r="D947" s="160">
        <v>1</v>
      </c>
      <c r="E947" s="33"/>
      <c r="F947" s="103" t="s">
        <v>159</v>
      </c>
      <c r="G947" s="2">
        <f>INDEX([1]CAPS!$A:$A,MATCH(F:F,[1]CAPS!$H:$H,0))</f>
        <v>7138</v>
      </c>
      <c r="H947" s="2" t="s">
        <v>233</v>
      </c>
      <c r="I947" s="104" t="s">
        <v>240</v>
      </c>
      <c r="J947" s="9">
        <v>0</v>
      </c>
      <c r="K947" s="4">
        <v>4</v>
      </c>
      <c r="L947" s="9">
        <v>0</v>
      </c>
      <c r="M947" s="9" t="s">
        <v>276</v>
      </c>
      <c r="N947" s="9">
        <v>0</v>
      </c>
      <c r="O947" s="17" t="s">
        <v>276</v>
      </c>
      <c r="P947" s="17" t="s">
        <v>276</v>
      </c>
      <c r="Q947" s="17" t="s">
        <v>276</v>
      </c>
      <c r="S947">
        <f t="shared" si="148"/>
        <v>4</v>
      </c>
      <c r="T947" t="e">
        <f t="shared" si="143"/>
        <v>#VALUE!</v>
      </c>
      <c r="U947" t="e">
        <f t="shared" si="144"/>
        <v>#VALUE!</v>
      </c>
      <c r="W947">
        <f t="shared" si="141"/>
        <v>1</v>
      </c>
    </row>
    <row r="948" spans="1:23" ht="16" hidden="1" x14ac:dyDescent="0.2">
      <c r="A948" t="s">
        <v>326</v>
      </c>
      <c r="B948" s="18">
        <v>15</v>
      </c>
      <c r="C948" s="159" t="str">
        <f t="shared" si="147"/>
        <v>HV2.15</v>
      </c>
      <c r="D948" s="160">
        <v>1</v>
      </c>
      <c r="E948" s="33"/>
      <c r="F948" s="103" t="s">
        <v>129</v>
      </c>
      <c r="G948" s="2">
        <f>INDEX([1]CAPS!$A:$A,MATCH(F:F,[1]CAPS!$H:$H,0))</f>
        <v>5532</v>
      </c>
      <c r="H948" s="2" t="s">
        <v>233</v>
      </c>
      <c r="I948" s="104" t="s">
        <v>238</v>
      </c>
      <c r="J948" s="9">
        <v>0</v>
      </c>
      <c r="K948" s="4">
        <v>6</v>
      </c>
      <c r="L948" s="9">
        <v>0</v>
      </c>
      <c r="M948" s="9" t="s">
        <v>276</v>
      </c>
      <c r="N948" s="9">
        <v>0</v>
      </c>
      <c r="O948" s="17" t="s">
        <v>276</v>
      </c>
      <c r="P948" s="17" t="s">
        <v>276</v>
      </c>
      <c r="Q948" s="17" t="s">
        <v>276</v>
      </c>
      <c r="S948">
        <f t="shared" si="148"/>
        <v>6</v>
      </c>
      <c r="T948" t="e">
        <f t="shared" si="143"/>
        <v>#VALUE!</v>
      </c>
      <c r="U948" t="e">
        <f t="shared" si="144"/>
        <v>#VALUE!</v>
      </c>
      <c r="W948">
        <f t="shared" si="141"/>
        <v>1</v>
      </c>
    </row>
    <row r="949" spans="1:23" ht="32" hidden="1" x14ac:dyDescent="0.2">
      <c r="A949" t="s">
        <v>326</v>
      </c>
      <c r="B949" s="18">
        <v>16</v>
      </c>
      <c r="C949" s="159" t="str">
        <f t="shared" si="147"/>
        <v>HV2.16</v>
      </c>
      <c r="D949" s="160">
        <v>1</v>
      </c>
      <c r="E949" s="33"/>
      <c r="F949" s="103" t="s">
        <v>141</v>
      </c>
      <c r="G949" s="2">
        <f>INDEX([1]CAPS!$A:$A,MATCH(F:F,[1]CAPS!$H:$H,0))</f>
        <v>2445</v>
      </c>
      <c r="H949" s="2" t="s">
        <v>234</v>
      </c>
      <c r="I949" s="104" t="s">
        <v>238</v>
      </c>
      <c r="J949" s="9">
        <v>0</v>
      </c>
      <c r="K949" s="4">
        <v>3</v>
      </c>
      <c r="L949" s="9">
        <v>0</v>
      </c>
      <c r="M949" s="9">
        <v>0</v>
      </c>
      <c r="N949" s="9">
        <v>0</v>
      </c>
      <c r="O949" s="17">
        <v>0</v>
      </c>
      <c r="P949" s="9">
        <v>0</v>
      </c>
      <c r="Q949" s="9">
        <v>0</v>
      </c>
      <c r="S949">
        <f t="shared" si="142"/>
        <v>3</v>
      </c>
      <c r="T949">
        <f t="shared" si="143"/>
        <v>1</v>
      </c>
      <c r="U949">
        <f t="shared" si="144"/>
        <v>0</v>
      </c>
      <c r="W949">
        <f t="shared" si="141"/>
        <v>1</v>
      </c>
    </row>
    <row r="950" spans="1:23" ht="16" hidden="1" x14ac:dyDescent="0.2">
      <c r="A950" t="s">
        <v>326</v>
      </c>
      <c r="B950" s="18">
        <v>16</v>
      </c>
      <c r="C950" s="159" t="str">
        <f t="shared" si="147"/>
        <v>HV2.16</v>
      </c>
      <c r="D950" s="160">
        <v>1</v>
      </c>
      <c r="E950" s="33"/>
      <c r="F950" s="103" t="s">
        <v>139</v>
      </c>
      <c r="G950" s="2">
        <f>INDEX([1]CAPS!$A:$A,MATCH(F:F,[1]CAPS!$H:$H,0))</f>
        <v>6325</v>
      </c>
      <c r="H950" s="2" t="s">
        <v>234</v>
      </c>
      <c r="I950" s="104" t="s">
        <v>238</v>
      </c>
      <c r="J950" s="9">
        <v>0</v>
      </c>
      <c r="K950" s="4">
        <v>1</v>
      </c>
      <c r="L950" s="9">
        <v>0</v>
      </c>
      <c r="M950" s="9">
        <v>0</v>
      </c>
      <c r="N950" s="9">
        <v>0</v>
      </c>
      <c r="O950" s="17">
        <v>0</v>
      </c>
      <c r="P950" s="9">
        <v>0</v>
      </c>
      <c r="Q950" s="9">
        <v>0</v>
      </c>
      <c r="S950">
        <f t="shared" si="142"/>
        <v>1</v>
      </c>
      <c r="T950">
        <f t="shared" si="143"/>
        <v>1</v>
      </c>
      <c r="U950">
        <f t="shared" si="144"/>
        <v>0</v>
      </c>
      <c r="W950">
        <f t="shared" si="141"/>
        <v>1</v>
      </c>
    </row>
    <row r="951" spans="1:23" ht="16" hidden="1" x14ac:dyDescent="0.2">
      <c r="A951" t="s">
        <v>326</v>
      </c>
      <c r="B951" s="18">
        <v>16</v>
      </c>
      <c r="C951" s="159" t="str">
        <f t="shared" si="147"/>
        <v>HV2.16</v>
      </c>
      <c r="D951" s="160">
        <v>1</v>
      </c>
      <c r="E951" s="33"/>
      <c r="F951" s="103" t="s">
        <v>132</v>
      </c>
      <c r="G951" s="2">
        <f>INDEX([1]CAPS!$A:$A,MATCH(F:F,[1]CAPS!$H:$H,0))</f>
        <v>2469</v>
      </c>
      <c r="H951" s="2" t="s">
        <v>233</v>
      </c>
      <c r="I951" s="104" t="s">
        <v>238</v>
      </c>
      <c r="J951" s="9">
        <v>0</v>
      </c>
      <c r="K951" s="4">
        <v>2</v>
      </c>
      <c r="L951" s="9">
        <v>0</v>
      </c>
      <c r="M951" s="9">
        <v>0</v>
      </c>
      <c r="N951" s="9">
        <v>0</v>
      </c>
      <c r="O951" s="17">
        <v>0</v>
      </c>
      <c r="P951" s="9">
        <v>0</v>
      </c>
      <c r="Q951" s="9">
        <v>0</v>
      </c>
      <c r="S951">
        <f t="shared" si="142"/>
        <v>2</v>
      </c>
      <c r="T951">
        <f t="shared" si="143"/>
        <v>1</v>
      </c>
      <c r="U951">
        <f t="shared" si="144"/>
        <v>0</v>
      </c>
      <c r="W951">
        <f t="shared" si="141"/>
        <v>1</v>
      </c>
    </row>
    <row r="952" spans="1:23" ht="32" hidden="1" x14ac:dyDescent="0.2">
      <c r="A952" t="s">
        <v>326</v>
      </c>
      <c r="B952" s="18">
        <v>16</v>
      </c>
      <c r="C952" s="159" t="str">
        <f t="shared" si="147"/>
        <v>HV2.16</v>
      </c>
      <c r="D952" s="160">
        <v>1</v>
      </c>
      <c r="E952" s="33"/>
      <c r="F952" s="103" t="s">
        <v>232</v>
      </c>
      <c r="G952" s="2">
        <f>INDEX([1]CAPS!$A:$A,MATCH(F:F,[1]CAPS!$H:$H,0))</f>
        <v>8875</v>
      </c>
      <c r="H952" s="2" t="s">
        <v>236</v>
      </c>
      <c r="I952" s="104" t="s">
        <v>239</v>
      </c>
      <c r="J952" s="9">
        <v>0</v>
      </c>
      <c r="K952" s="4">
        <v>3</v>
      </c>
      <c r="L952" s="9">
        <v>0</v>
      </c>
      <c r="M952" s="9">
        <v>0</v>
      </c>
      <c r="N952" s="9">
        <v>0</v>
      </c>
      <c r="O952" s="17">
        <v>0</v>
      </c>
      <c r="P952" s="9">
        <v>0</v>
      </c>
      <c r="Q952" s="9">
        <v>0</v>
      </c>
      <c r="S952">
        <f t="shared" si="142"/>
        <v>3</v>
      </c>
      <c r="T952">
        <f t="shared" si="143"/>
        <v>1</v>
      </c>
      <c r="U952">
        <f t="shared" si="144"/>
        <v>0</v>
      </c>
      <c r="W952">
        <f t="shared" si="141"/>
        <v>1</v>
      </c>
    </row>
    <row r="953" spans="1:23" ht="16" hidden="1" x14ac:dyDescent="0.2">
      <c r="A953" t="s">
        <v>326</v>
      </c>
      <c r="B953" s="18">
        <v>16</v>
      </c>
      <c r="C953" s="159" t="str">
        <f t="shared" si="147"/>
        <v>HV2.16</v>
      </c>
      <c r="D953" s="160">
        <v>1</v>
      </c>
      <c r="E953" s="33"/>
      <c r="F953" s="103" t="s">
        <v>230</v>
      </c>
      <c r="G953" s="2">
        <f>INDEX([1]CAPS!$A:$A,MATCH(F:F,[1]CAPS!$H:$H,0))</f>
        <v>1377</v>
      </c>
      <c r="H953" s="2" t="s">
        <v>233</v>
      </c>
      <c r="I953" s="104" t="s">
        <v>238</v>
      </c>
      <c r="J953" s="9">
        <v>0</v>
      </c>
      <c r="K953" s="4">
        <v>5</v>
      </c>
      <c r="L953" s="9">
        <v>0</v>
      </c>
      <c r="M953" s="9" t="s">
        <v>276</v>
      </c>
      <c r="N953" s="9">
        <v>0</v>
      </c>
      <c r="O953" s="17">
        <v>0</v>
      </c>
      <c r="P953" s="9">
        <v>0</v>
      </c>
      <c r="Q953" s="9">
        <v>0</v>
      </c>
      <c r="S953">
        <f t="shared" si="142"/>
        <v>5</v>
      </c>
      <c r="T953" t="e">
        <f t="shared" si="143"/>
        <v>#VALUE!</v>
      </c>
      <c r="U953" t="e">
        <f t="shared" si="144"/>
        <v>#VALUE!</v>
      </c>
      <c r="W953">
        <f t="shared" si="141"/>
        <v>1</v>
      </c>
    </row>
    <row r="954" spans="1:23" ht="32" hidden="1" x14ac:dyDescent="0.2">
      <c r="A954" t="s">
        <v>326</v>
      </c>
      <c r="B954" s="18">
        <v>16</v>
      </c>
      <c r="C954" s="159" t="str">
        <f t="shared" si="147"/>
        <v>HV2.16</v>
      </c>
      <c r="D954" s="160">
        <v>1</v>
      </c>
      <c r="E954" s="33"/>
      <c r="F954" s="103" t="s">
        <v>229</v>
      </c>
      <c r="G954" s="2">
        <f>INDEX([1]CAPS!$A:$A,MATCH(F:F,[1]CAPS!$H:$H,0))</f>
        <v>3997</v>
      </c>
      <c r="H954" s="2" t="s">
        <v>236</v>
      </c>
      <c r="I954" s="104" t="s">
        <v>239</v>
      </c>
      <c r="J954" s="9">
        <v>0</v>
      </c>
      <c r="K954" s="4">
        <v>3</v>
      </c>
      <c r="L954" s="9">
        <v>0</v>
      </c>
      <c r="M954" s="9">
        <v>0</v>
      </c>
      <c r="N954" s="9">
        <v>0</v>
      </c>
      <c r="O954" s="17">
        <v>0</v>
      </c>
      <c r="P954" s="9">
        <v>0</v>
      </c>
      <c r="Q954" s="9">
        <v>0</v>
      </c>
      <c r="S954">
        <f t="shared" si="142"/>
        <v>3</v>
      </c>
      <c r="T954">
        <f t="shared" si="143"/>
        <v>1</v>
      </c>
      <c r="U954">
        <f t="shared" si="144"/>
        <v>0</v>
      </c>
      <c r="W954">
        <f t="shared" si="141"/>
        <v>1</v>
      </c>
    </row>
    <row r="955" spans="1:23" ht="16" hidden="1" x14ac:dyDescent="0.2">
      <c r="A955" t="s">
        <v>326</v>
      </c>
      <c r="B955" s="18">
        <v>16</v>
      </c>
      <c r="C955" s="159" t="str">
        <f t="shared" si="147"/>
        <v>HV2.16</v>
      </c>
      <c r="D955" s="160">
        <v>1</v>
      </c>
      <c r="E955" s="33"/>
      <c r="F955" s="302" t="s">
        <v>687</v>
      </c>
      <c r="G955" s="2">
        <f>INDEX([1]CAPS!$A:$A,MATCH(F:F,[1]CAPS!$H:$H,0))</f>
        <v>5535</v>
      </c>
      <c r="H955" s="2" t="s">
        <v>234</v>
      </c>
      <c r="I955" s="104" t="s">
        <v>238</v>
      </c>
      <c r="J955" s="9">
        <v>0</v>
      </c>
      <c r="K955" s="4">
        <v>3</v>
      </c>
      <c r="L955" s="9">
        <v>0</v>
      </c>
      <c r="M955" s="9" t="s">
        <v>276</v>
      </c>
      <c r="N955" s="9">
        <v>0</v>
      </c>
      <c r="O955" s="17" t="s">
        <v>276</v>
      </c>
      <c r="P955" s="17" t="s">
        <v>276</v>
      </c>
      <c r="Q955" s="17" t="s">
        <v>276</v>
      </c>
      <c r="R955" s="303" t="s">
        <v>844</v>
      </c>
      <c r="S955">
        <f t="shared" ref="S955:S956" si="149">SUM(J955:K955)</f>
        <v>3</v>
      </c>
      <c r="T955" t="e">
        <f t="shared" si="143"/>
        <v>#VALUE!</v>
      </c>
      <c r="U955" t="e">
        <f t="shared" si="144"/>
        <v>#VALUE!</v>
      </c>
      <c r="W955">
        <f t="shared" si="141"/>
        <v>1</v>
      </c>
    </row>
    <row r="956" spans="1:23" ht="16" hidden="1" x14ac:dyDescent="0.2">
      <c r="A956" t="s">
        <v>326</v>
      </c>
      <c r="B956" s="18">
        <v>16</v>
      </c>
      <c r="C956" s="159" t="str">
        <f t="shared" si="147"/>
        <v>HV2.16</v>
      </c>
      <c r="D956" s="160">
        <v>1</v>
      </c>
      <c r="E956" s="33"/>
      <c r="F956" s="103" t="s">
        <v>159</v>
      </c>
      <c r="G956" s="2">
        <f>INDEX([1]CAPS!$A:$A,MATCH(F:F,[1]CAPS!$H:$H,0))</f>
        <v>7138</v>
      </c>
      <c r="H956" s="2" t="s">
        <v>233</v>
      </c>
      <c r="I956" s="104" t="s">
        <v>240</v>
      </c>
      <c r="J956" s="9">
        <v>0</v>
      </c>
      <c r="K956" s="4">
        <v>2</v>
      </c>
      <c r="L956" s="9">
        <v>0</v>
      </c>
      <c r="M956" s="9" t="s">
        <v>276</v>
      </c>
      <c r="N956" s="9">
        <v>0</v>
      </c>
      <c r="O956" s="17" t="s">
        <v>276</v>
      </c>
      <c r="P956" s="17" t="s">
        <v>276</v>
      </c>
      <c r="Q956" s="17" t="s">
        <v>276</v>
      </c>
      <c r="S956">
        <f t="shared" si="149"/>
        <v>2</v>
      </c>
      <c r="T956" t="e">
        <f t="shared" si="143"/>
        <v>#VALUE!</v>
      </c>
      <c r="U956" t="e">
        <f t="shared" si="144"/>
        <v>#VALUE!</v>
      </c>
      <c r="W956">
        <f t="shared" si="141"/>
        <v>1</v>
      </c>
    </row>
    <row r="957" spans="1:23" ht="32" hidden="1" x14ac:dyDescent="0.2">
      <c r="A957" t="s">
        <v>326</v>
      </c>
      <c r="B957" s="18">
        <v>16</v>
      </c>
      <c r="C957" s="159" t="str">
        <f t="shared" si="147"/>
        <v>HV2.16</v>
      </c>
      <c r="D957" s="160">
        <v>1</v>
      </c>
      <c r="E957" s="33"/>
      <c r="F957" s="103" t="s">
        <v>318</v>
      </c>
      <c r="G957" s="2">
        <f>INDEX([1]CAPS!$A:$A,MATCH(F:F,[1]CAPS!$H:$H,0))</f>
        <v>5255</v>
      </c>
      <c r="H957" s="2" t="s">
        <v>235</v>
      </c>
      <c r="I957" s="104" t="s">
        <v>239</v>
      </c>
      <c r="J957" s="9">
        <v>0</v>
      </c>
      <c r="K957" s="4">
        <v>1</v>
      </c>
      <c r="L957" s="9">
        <v>0</v>
      </c>
      <c r="M957" s="9">
        <v>0</v>
      </c>
      <c r="N957" s="9">
        <v>0</v>
      </c>
      <c r="O957" s="17">
        <v>0</v>
      </c>
      <c r="P957" s="9">
        <v>0</v>
      </c>
      <c r="Q957" s="9">
        <v>0</v>
      </c>
      <c r="S957">
        <f t="shared" si="142"/>
        <v>1</v>
      </c>
      <c r="T957">
        <f t="shared" si="143"/>
        <v>1</v>
      </c>
      <c r="U957">
        <f t="shared" si="144"/>
        <v>0</v>
      </c>
      <c r="W957">
        <f t="shared" si="141"/>
        <v>1</v>
      </c>
    </row>
    <row r="958" spans="1:23" ht="16" hidden="1" x14ac:dyDescent="0.2">
      <c r="A958" t="s">
        <v>326</v>
      </c>
      <c r="B958" s="18">
        <v>16</v>
      </c>
      <c r="C958" s="159" t="str">
        <f t="shared" si="147"/>
        <v>HV2.16</v>
      </c>
      <c r="D958" s="160">
        <v>1</v>
      </c>
      <c r="E958" s="33"/>
      <c r="F958" s="307" t="s">
        <v>477</v>
      </c>
      <c r="G958" s="2">
        <f>INDEX([1]CAPS!$A:$A,MATCH(F:F,[1]CAPS!$H:$H,0))</f>
        <v>5043</v>
      </c>
      <c r="H958" s="2" t="s">
        <v>276</v>
      </c>
      <c r="I958" s="104" t="s">
        <v>238</v>
      </c>
      <c r="J958" s="9">
        <v>0</v>
      </c>
      <c r="K958" s="4">
        <v>3</v>
      </c>
      <c r="L958" s="9">
        <v>0</v>
      </c>
      <c r="M958" s="9" t="s">
        <v>276</v>
      </c>
      <c r="N958" s="9">
        <v>0</v>
      </c>
      <c r="O958" s="17" t="s">
        <v>276</v>
      </c>
      <c r="P958" s="17" t="s">
        <v>276</v>
      </c>
      <c r="Q958" s="17" t="s">
        <v>276</v>
      </c>
      <c r="R958" s="315" t="s">
        <v>569</v>
      </c>
      <c r="S958">
        <f>SUM(J958:K958)</f>
        <v>3</v>
      </c>
      <c r="T958" t="e">
        <f t="shared" si="143"/>
        <v>#VALUE!</v>
      </c>
      <c r="U958" t="e">
        <f t="shared" si="144"/>
        <v>#VALUE!</v>
      </c>
      <c r="W958">
        <f t="shared" si="141"/>
        <v>1</v>
      </c>
    </row>
    <row r="959" spans="1:23" ht="32" hidden="1" x14ac:dyDescent="0.2">
      <c r="A959" t="s">
        <v>326</v>
      </c>
      <c r="B959" s="18">
        <v>17</v>
      </c>
      <c r="C959" s="159" t="str">
        <f t="shared" si="147"/>
        <v>HV2.17</v>
      </c>
      <c r="D959" s="160">
        <v>1</v>
      </c>
      <c r="E959" s="33"/>
      <c r="F959" s="103" t="s">
        <v>141</v>
      </c>
      <c r="G959" s="2">
        <f>INDEX([1]CAPS!$A:$A,MATCH(F:F,[1]CAPS!$H:$H,0))</f>
        <v>2445</v>
      </c>
      <c r="H959" s="2" t="s">
        <v>234</v>
      </c>
      <c r="I959" s="104" t="s">
        <v>238</v>
      </c>
      <c r="J959" s="9">
        <v>0</v>
      </c>
      <c r="K959" s="4">
        <v>4</v>
      </c>
      <c r="L959" s="9">
        <v>0</v>
      </c>
      <c r="M959" s="9">
        <v>0</v>
      </c>
      <c r="N959" s="9">
        <v>0</v>
      </c>
      <c r="O959" s="17">
        <v>0</v>
      </c>
      <c r="P959" s="9">
        <v>0</v>
      </c>
      <c r="Q959" s="9">
        <v>0</v>
      </c>
      <c r="S959">
        <f t="shared" si="142"/>
        <v>4</v>
      </c>
      <c r="T959">
        <f t="shared" si="143"/>
        <v>1</v>
      </c>
      <c r="U959">
        <f t="shared" si="144"/>
        <v>0</v>
      </c>
      <c r="W959">
        <f t="shared" si="141"/>
        <v>1</v>
      </c>
    </row>
    <row r="960" spans="1:23" ht="32" hidden="1" x14ac:dyDescent="0.2">
      <c r="A960" t="s">
        <v>326</v>
      </c>
      <c r="B960" s="18">
        <v>17</v>
      </c>
      <c r="C960" s="159" t="str">
        <f t="shared" si="147"/>
        <v>HV2.17</v>
      </c>
      <c r="D960" s="160">
        <v>1</v>
      </c>
      <c r="E960" s="33"/>
      <c r="F960" s="103" t="s">
        <v>229</v>
      </c>
      <c r="G960" s="2">
        <f>INDEX([1]CAPS!$A:$A,MATCH(F:F,[1]CAPS!$H:$H,0))</f>
        <v>3997</v>
      </c>
      <c r="H960" s="2" t="s">
        <v>236</v>
      </c>
      <c r="I960" s="104" t="s">
        <v>239</v>
      </c>
      <c r="J960" s="9">
        <v>0</v>
      </c>
      <c r="K960" s="4">
        <v>4</v>
      </c>
      <c r="L960" s="9">
        <v>0</v>
      </c>
      <c r="M960" s="9">
        <v>0</v>
      </c>
      <c r="N960" s="9">
        <v>0</v>
      </c>
      <c r="O960" s="17">
        <v>0</v>
      </c>
      <c r="P960" s="9">
        <v>0</v>
      </c>
      <c r="Q960" s="9">
        <v>0</v>
      </c>
      <c r="S960">
        <f t="shared" si="142"/>
        <v>4</v>
      </c>
      <c r="T960">
        <f t="shared" si="143"/>
        <v>1</v>
      </c>
      <c r="U960">
        <f t="shared" si="144"/>
        <v>0</v>
      </c>
      <c r="W960">
        <f t="shared" si="141"/>
        <v>1</v>
      </c>
    </row>
    <row r="961" spans="1:23" ht="16" hidden="1" x14ac:dyDescent="0.2">
      <c r="A961" t="s">
        <v>326</v>
      </c>
      <c r="B961" s="18">
        <v>17</v>
      </c>
      <c r="C961" s="159" t="str">
        <f t="shared" si="147"/>
        <v>HV2.17</v>
      </c>
      <c r="D961" s="160">
        <v>1</v>
      </c>
      <c r="E961" s="33"/>
      <c r="F961" s="307" t="s">
        <v>565</v>
      </c>
      <c r="G961" s="2">
        <f>INDEX([1]CAPS!$A:$A,MATCH(F:F,[1]CAPS!$H:$H,0))</f>
        <v>7664</v>
      </c>
      <c r="H961" s="2" t="s">
        <v>234</v>
      </c>
      <c r="I961" s="104" t="s">
        <v>238</v>
      </c>
      <c r="J961" s="9">
        <v>0</v>
      </c>
      <c r="K961" s="4">
        <v>3</v>
      </c>
      <c r="L961" s="9">
        <v>0</v>
      </c>
      <c r="M961" s="9">
        <v>0</v>
      </c>
      <c r="N961" s="9">
        <v>0</v>
      </c>
      <c r="O961" s="17">
        <v>0</v>
      </c>
      <c r="P961" s="9">
        <v>0</v>
      </c>
      <c r="Q961" s="9">
        <v>0</v>
      </c>
      <c r="R961" t="s">
        <v>688</v>
      </c>
      <c r="S961">
        <f t="shared" si="142"/>
        <v>3</v>
      </c>
      <c r="T961">
        <f t="shared" si="143"/>
        <v>1</v>
      </c>
      <c r="U961">
        <f t="shared" si="144"/>
        <v>0</v>
      </c>
      <c r="W961">
        <f t="shared" si="141"/>
        <v>1</v>
      </c>
    </row>
    <row r="962" spans="1:23" ht="16" hidden="1" x14ac:dyDescent="0.2">
      <c r="A962" t="s">
        <v>326</v>
      </c>
      <c r="B962" s="18">
        <v>17</v>
      </c>
      <c r="C962" s="159" t="str">
        <f t="shared" si="147"/>
        <v>HV2.17</v>
      </c>
      <c r="D962" s="160">
        <v>1</v>
      </c>
      <c r="E962" s="33"/>
      <c r="F962" s="103" t="s">
        <v>230</v>
      </c>
      <c r="G962" s="2">
        <f>INDEX([1]CAPS!$A:$A,MATCH(F:F,[1]CAPS!$H:$H,0))</f>
        <v>1377</v>
      </c>
      <c r="H962" s="2" t="s">
        <v>233</v>
      </c>
      <c r="I962" s="104" t="s">
        <v>238</v>
      </c>
      <c r="J962" s="9">
        <v>0</v>
      </c>
      <c r="K962" s="4">
        <v>10</v>
      </c>
      <c r="L962" s="9">
        <v>0</v>
      </c>
      <c r="M962" s="9" t="s">
        <v>276</v>
      </c>
      <c r="N962" s="9">
        <v>0</v>
      </c>
      <c r="O962" s="17">
        <v>0</v>
      </c>
      <c r="P962" s="9">
        <v>0</v>
      </c>
      <c r="Q962" s="9">
        <v>0</v>
      </c>
      <c r="S962">
        <f t="shared" si="142"/>
        <v>10</v>
      </c>
      <c r="T962" t="e">
        <f t="shared" si="143"/>
        <v>#VALUE!</v>
      </c>
      <c r="U962" t="e">
        <f t="shared" si="144"/>
        <v>#VALUE!</v>
      </c>
      <c r="W962">
        <f t="shared" si="141"/>
        <v>1</v>
      </c>
    </row>
    <row r="963" spans="1:23" ht="16" hidden="1" x14ac:dyDescent="0.2">
      <c r="A963" t="s">
        <v>326</v>
      </c>
      <c r="B963" s="18">
        <v>17</v>
      </c>
      <c r="C963" s="159" t="str">
        <f t="shared" si="147"/>
        <v>HV2.17</v>
      </c>
      <c r="D963" s="160">
        <v>1</v>
      </c>
      <c r="E963" s="33"/>
      <c r="F963" s="103" t="s">
        <v>139</v>
      </c>
      <c r="G963" s="2">
        <f>INDEX([1]CAPS!$A:$A,MATCH(F:F,[1]CAPS!$H:$H,0))</f>
        <v>6325</v>
      </c>
      <c r="H963" s="2" t="s">
        <v>234</v>
      </c>
      <c r="I963" s="104" t="s">
        <v>238</v>
      </c>
      <c r="J963" s="9">
        <v>0</v>
      </c>
      <c r="K963" s="4">
        <v>3</v>
      </c>
      <c r="L963" s="9">
        <v>0</v>
      </c>
      <c r="M963" s="9">
        <v>0</v>
      </c>
      <c r="N963" s="9">
        <v>0</v>
      </c>
      <c r="O963" s="17">
        <v>0</v>
      </c>
      <c r="P963" s="9">
        <v>0</v>
      </c>
      <c r="Q963" s="9">
        <v>0</v>
      </c>
      <c r="S963">
        <f t="shared" si="142"/>
        <v>3</v>
      </c>
      <c r="T963">
        <f t="shared" si="143"/>
        <v>1</v>
      </c>
      <c r="U963">
        <f t="shared" si="144"/>
        <v>0</v>
      </c>
      <c r="W963">
        <f t="shared" ref="W963:W1023" si="150">IF(S963&gt;0,1,"")</f>
        <v>1</v>
      </c>
    </row>
    <row r="964" spans="1:23" ht="16" hidden="1" x14ac:dyDescent="0.2">
      <c r="A964" t="s">
        <v>326</v>
      </c>
      <c r="B964" s="18">
        <v>17</v>
      </c>
      <c r="C964" s="159" t="str">
        <f t="shared" si="147"/>
        <v>HV2.17</v>
      </c>
      <c r="D964" s="160">
        <v>1</v>
      </c>
      <c r="E964" s="33"/>
      <c r="F964" s="103" t="s">
        <v>129</v>
      </c>
      <c r="G964" s="2">
        <f>INDEX([1]CAPS!$A:$A,MATCH(F:F,[1]CAPS!$H:$H,0))</f>
        <v>5532</v>
      </c>
      <c r="H964" s="2" t="s">
        <v>233</v>
      </c>
      <c r="I964" s="104" t="s">
        <v>238</v>
      </c>
      <c r="J964" s="9">
        <v>0</v>
      </c>
      <c r="K964" s="4">
        <v>5</v>
      </c>
      <c r="L964" s="9">
        <v>0</v>
      </c>
      <c r="M964" s="9" t="s">
        <v>276</v>
      </c>
      <c r="N964" s="9">
        <v>0</v>
      </c>
      <c r="O964" s="17" t="s">
        <v>276</v>
      </c>
      <c r="P964" s="17" t="s">
        <v>276</v>
      </c>
      <c r="Q964" s="17" t="s">
        <v>276</v>
      </c>
      <c r="S964">
        <f>SUM(J964:K964)</f>
        <v>5</v>
      </c>
      <c r="T964" t="e">
        <f t="shared" ref="T964:T1026" si="151">(K964+L964)/(K964++L964+M964)</f>
        <v>#VALUE!</v>
      </c>
      <c r="U964" t="e">
        <f t="shared" ref="U964:U1026" si="152">(O964+P964)/(K964+L964+M964)</f>
        <v>#VALUE!</v>
      </c>
      <c r="W964">
        <f t="shared" si="150"/>
        <v>1</v>
      </c>
    </row>
    <row r="965" spans="1:23" ht="32" hidden="1" x14ac:dyDescent="0.2">
      <c r="A965" t="s">
        <v>326</v>
      </c>
      <c r="B965" s="18">
        <v>17</v>
      </c>
      <c r="C965" s="159" t="str">
        <f t="shared" si="147"/>
        <v>HV2.17</v>
      </c>
      <c r="D965" s="160">
        <v>1</v>
      </c>
      <c r="E965" s="33"/>
      <c r="F965" s="103" t="s">
        <v>232</v>
      </c>
      <c r="G965" s="2">
        <f>INDEX([1]CAPS!$A:$A,MATCH(F:F,[1]CAPS!$H:$H,0))</f>
        <v>8875</v>
      </c>
      <c r="H965" s="2" t="s">
        <v>236</v>
      </c>
      <c r="I965" s="104" t="s">
        <v>239</v>
      </c>
      <c r="J965" s="9">
        <v>0</v>
      </c>
      <c r="K965" s="4">
        <v>0</v>
      </c>
      <c r="L965" s="9">
        <v>0</v>
      </c>
      <c r="M965" s="9">
        <v>0</v>
      </c>
      <c r="N965" s="9">
        <v>0</v>
      </c>
      <c r="O965" s="17">
        <v>3</v>
      </c>
      <c r="P965" s="9">
        <v>0</v>
      </c>
      <c r="Q965" s="9">
        <v>0</v>
      </c>
      <c r="S965">
        <f t="shared" ref="S965:S1025" si="153">SUM(J965:K965)+O965</f>
        <v>3</v>
      </c>
      <c r="T965" t="e">
        <f t="shared" si="151"/>
        <v>#DIV/0!</v>
      </c>
      <c r="U965" t="e">
        <f t="shared" si="152"/>
        <v>#DIV/0!</v>
      </c>
      <c r="W965">
        <f t="shared" si="150"/>
        <v>1</v>
      </c>
    </row>
    <row r="966" spans="1:23" ht="32" hidden="1" x14ac:dyDescent="0.2">
      <c r="A966" t="s">
        <v>326</v>
      </c>
      <c r="B966" s="18">
        <v>18</v>
      </c>
      <c r="C966" s="159" t="str">
        <f t="shared" si="147"/>
        <v>HV2.18</v>
      </c>
      <c r="D966" s="160">
        <v>1</v>
      </c>
      <c r="E966" s="33"/>
      <c r="F966" s="103" t="s">
        <v>141</v>
      </c>
      <c r="G966" s="2">
        <f>INDEX([1]CAPS!$A:$A,MATCH(F:F,[1]CAPS!$H:$H,0))</f>
        <v>2445</v>
      </c>
      <c r="H966" s="2" t="s">
        <v>234</v>
      </c>
      <c r="I966" s="104" t="s">
        <v>238</v>
      </c>
      <c r="J966" s="9">
        <v>0</v>
      </c>
      <c r="K966" s="4">
        <v>0</v>
      </c>
      <c r="L966" s="9">
        <v>0</v>
      </c>
      <c r="M966" s="9">
        <v>0</v>
      </c>
      <c r="N966" s="9">
        <v>0</v>
      </c>
      <c r="O966" s="17">
        <v>0</v>
      </c>
      <c r="P966" s="9">
        <v>0</v>
      </c>
      <c r="Q966" s="9">
        <v>0</v>
      </c>
      <c r="S966">
        <f t="shared" si="153"/>
        <v>0</v>
      </c>
      <c r="T966" t="e">
        <f t="shared" si="151"/>
        <v>#DIV/0!</v>
      </c>
      <c r="U966" t="e">
        <f t="shared" si="152"/>
        <v>#DIV/0!</v>
      </c>
      <c r="W966" t="str">
        <f t="shared" si="150"/>
        <v/>
      </c>
    </row>
    <row r="967" spans="1:23" ht="16" hidden="1" x14ac:dyDescent="0.2">
      <c r="A967" t="s">
        <v>326</v>
      </c>
      <c r="B967" s="18">
        <v>18</v>
      </c>
      <c r="C967" s="159" t="str">
        <f t="shared" si="147"/>
        <v>HV2.18</v>
      </c>
      <c r="D967" s="160">
        <v>1</v>
      </c>
      <c r="E967" s="33"/>
      <c r="F967" s="103" t="s">
        <v>139</v>
      </c>
      <c r="G967" s="2">
        <f>INDEX([1]CAPS!$A:$A,MATCH(F:F,[1]CAPS!$H:$H,0))</f>
        <v>6325</v>
      </c>
      <c r="H967" s="2" t="s">
        <v>234</v>
      </c>
      <c r="I967" s="104" t="s">
        <v>238</v>
      </c>
      <c r="J967" s="9">
        <v>0</v>
      </c>
      <c r="K967" s="4">
        <v>3</v>
      </c>
      <c r="L967" s="9">
        <v>0</v>
      </c>
      <c r="M967" s="9">
        <v>0</v>
      </c>
      <c r="N967" s="9">
        <v>0</v>
      </c>
      <c r="O967" s="17">
        <v>0</v>
      </c>
      <c r="P967" s="9">
        <v>0</v>
      </c>
      <c r="Q967" s="9">
        <v>0</v>
      </c>
      <c r="S967">
        <f t="shared" si="153"/>
        <v>3</v>
      </c>
      <c r="T967">
        <f t="shared" si="151"/>
        <v>1</v>
      </c>
      <c r="U967">
        <f t="shared" si="152"/>
        <v>0</v>
      </c>
      <c r="W967">
        <f t="shared" si="150"/>
        <v>1</v>
      </c>
    </row>
    <row r="968" spans="1:23" ht="16" hidden="1" x14ac:dyDescent="0.2">
      <c r="A968" t="s">
        <v>326</v>
      </c>
      <c r="B968" s="18">
        <v>18</v>
      </c>
      <c r="C968" s="159" t="str">
        <f t="shared" si="147"/>
        <v>HV2.18</v>
      </c>
      <c r="D968" s="160">
        <v>1</v>
      </c>
      <c r="E968" s="33"/>
      <c r="F968" s="103" t="s">
        <v>131</v>
      </c>
      <c r="G968" s="2">
        <f>INDEX([1]CAPS!$A:$A,MATCH(F:F,[1]CAPS!$H:$H,0))</f>
        <v>2557</v>
      </c>
      <c r="H968" s="2" t="s">
        <v>233</v>
      </c>
      <c r="I968" s="104" t="s">
        <v>240</v>
      </c>
      <c r="J968" s="9">
        <v>0</v>
      </c>
      <c r="K968" s="4">
        <v>6</v>
      </c>
      <c r="L968" s="9">
        <v>0</v>
      </c>
      <c r="M968" s="9" t="s">
        <v>276</v>
      </c>
      <c r="N968" s="9">
        <v>1</v>
      </c>
      <c r="O968" s="17">
        <v>0</v>
      </c>
      <c r="P968" s="9">
        <v>0</v>
      </c>
      <c r="Q968" s="9">
        <v>0</v>
      </c>
      <c r="S968">
        <f t="shared" si="153"/>
        <v>6</v>
      </c>
      <c r="T968" t="e">
        <f t="shared" si="151"/>
        <v>#VALUE!</v>
      </c>
      <c r="U968" t="e">
        <f t="shared" si="152"/>
        <v>#VALUE!</v>
      </c>
      <c r="W968">
        <f t="shared" si="150"/>
        <v>1</v>
      </c>
    </row>
    <row r="969" spans="1:23" ht="16" hidden="1" x14ac:dyDescent="0.2">
      <c r="A969" t="s">
        <v>326</v>
      </c>
      <c r="B969" s="18">
        <v>18</v>
      </c>
      <c r="C969" s="159" t="str">
        <f t="shared" si="147"/>
        <v>HV2.18</v>
      </c>
      <c r="D969" s="160">
        <v>1</v>
      </c>
      <c r="E969" s="33"/>
      <c r="F969" s="103" t="s">
        <v>129</v>
      </c>
      <c r="G969" s="2">
        <f>INDEX([1]CAPS!$A:$A,MATCH(F:F,[1]CAPS!$H:$H,0))</f>
        <v>5532</v>
      </c>
      <c r="H969" s="2" t="s">
        <v>233</v>
      </c>
      <c r="I969" s="104" t="s">
        <v>238</v>
      </c>
      <c r="J969" s="9">
        <v>0</v>
      </c>
      <c r="K969" s="4">
        <v>4</v>
      </c>
      <c r="L969" s="9">
        <v>0</v>
      </c>
      <c r="M969" s="9" t="s">
        <v>276</v>
      </c>
      <c r="N969" s="9">
        <v>0</v>
      </c>
      <c r="O969" s="17" t="s">
        <v>276</v>
      </c>
      <c r="P969" s="17" t="s">
        <v>276</v>
      </c>
      <c r="Q969" s="17" t="s">
        <v>276</v>
      </c>
      <c r="S969">
        <f>SUM(J969:K969)</f>
        <v>4</v>
      </c>
      <c r="T969" t="e">
        <f t="shared" si="151"/>
        <v>#VALUE!</v>
      </c>
      <c r="U969" t="e">
        <f t="shared" si="152"/>
        <v>#VALUE!</v>
      </c>
      <c r="W969">
        <f t="shared" si="150"/>
        <v>1</v>
      </c>
    </row>
    <row r="970" spans="1:23" ht="16" hidden="1" x14ac:dyDescent="0.2">
      <c r="A970" t="s">
        <v>326</v>
      </c>
      <c r="B970" s="18">
        <v>18</v>
      </c>
      <c r="C970" s="159" t="str">
        <f t="shared" si="147"/>
        <v>HV2.18</v>
      </c>
      <c r="D970" s="160">
        <v>1</v>
      </c>
      <c r="E970" s="33"/>
      <c r="F970" s="103" t="s">
        <v>230</v>
      </c>
      <c r="G970" s="2">
        <f>INDEX([1]CAPS!$A:$A,MATCH(F:F,[1]CAPS!$H:$H,0))</f>
        <v>1377</v>
      </c>
      <c r="H970" s="2" t="s">
        <v>233</v>
      </c>
      <c r="I970" s="104" t="s">
        <v>238</v>
      </c>
      <c r="J970" s="9">
        <v>0</v>
      </c>
      <c r="K970" s="4">
        <v>5</v>
      </c>
      <c r="L970" s="9">
        <v>0</v>
      </c>
      <c r="M970" s="9" t="s">
        <v>276</v>
      </c>
      <c r="N970" s="9">
        <v>0</v>
      </c>
      <c r="O970" s="17">
        <v>0</v>
      </c>
      <c r="P970" s="9">
        <v>0</v>
      </c>
      <c r="Q970" s="9">
        <v>0</v>
      </c>
      <c r="S970">
        <f t="shared" si="153"/>
        <v>5</v>
      </c>
      <c r="T970" t="e">
        <f t="shared" si="151"/>
        <v>#VALUE!</v>
      </c>
      <c r="U970" t="e">
        <f t="shared" si="152"/>
        <v>#VALUE!</v>
      </c>
      <c r="W970">
        <f t="shared" si="150"/>
        <v>1</v>
      </c>
    </row>
    <row r="971" spans="1:23" ht="32" hidden="1" x14ac:dyDescent="0.2">
      <c r="A971" t="s">
        <v>326</v>
      </c>
      <c r="B971" s="18">
        <v>18</v>
      </c>
      <c r="C971" s="159" t="str">
        <f t="shared" si="147"/>
        <v>HV2.18</v>
      </c>
      <c r="D971" s="160">
        <v>1</v>
      </c>
      <c r="E971" s="33"/>
      <c r="F971" s="103" t="s">
        <v>229</v>
      </c>
      <c r="G971" s="2">
        <f>INDEX([1]CAPS!$A:$A,MATCH(F:F,[1]CAPS!$H:$H,0))</f>
        <v>3997</v>
      </c>
      <c r="H971" s="2" t="s">
        <v>236</v>
      </c>
      <c r="I971" s="104" t="s">
        <v>239</v>
      </c>
      <c r="J971" s="9">
        <v>0</v>
      </c>
      <c r="K971" s="4">
        <v>2</v>
      </c>
      <c r="L971" s="9">
        <v>0</v>
      </c>
      <c r="M971" s="9">
        <v>0</v>
      </c>
      <c r="N971" s="9">
        <v>0</v>
      </c>
      <c r="O971" s="17">
        <v>0</v>
      </c>
      <c r="P971" s="9">
        <v>0</v>
      </c>
      <c r="Q971" s="9">
        <v>0</v>
      </c>
      <c r="S971">
        <f t="shared" si="153"/>
        <v>2</v>
      </c>
      <c r="T971">
        <f t="shared" si="151"/>
        <v>1</v>
      </c>
      <c r="U971">
        <f t="shared" si="152"/>
        <v>0</v>
      </c>
      <c r="W971">
        <f t="shared" si="150"/>
        <v>1</v>
      </c>
    </row>
    <row r="972" spans="1:23" ht="32" hidden="1" x14ac:dyDescent="0.2">
      <c r="A972" t="s">
        <v>326</v>
      </c>
      <c r="B972" s="18">
        <v>18</v>
      </c>
      <c r="C972" s="159" t="str">
        <f t="shared" si="147"/>
        <v>HV2.18</v>
      </c>
      <c r="D972" s="160">
        <v>1</v>
      </c>
      <c r="E972" s="33"/>
      <c r="F972" s="103" t="s">
        <v>128</v>
      </c>
      <c r="G972" s="2">
        <f>INDEX([1]CAPS!$A:$A,MATCH(F:F,[1]CAPS!$H:$H,0))</f>
        <v>3243</v>
      </c>
      <c r="H972" s="2" t="s">
        <v>237</v>
      </c>
      <c r="I972" s="104" t="s">
        <v>239</v>
      </c>
      <c r="J972" s="9">
        <v>0</v>
      </c>
      <c r="K972" s="4">
        <v>0</v>
      </c>
      <c r="L972" s="9">
        <v>0</v>
      </c>
      <c r="M972" s="9" t="s">
        <v>276</v>
      </c>
      <c r="N972" s="9">
        <v>0</v>
      </c>
      <c r="O972" s="17">
        <v>2</v>
      </c>
      <c r="P972" s="9">
        <v>0</v>
      </c>
      <c r="Q972" s="9">
        <v>0</v>
      </c>
      <c r="S972">
        <f t="shared" si="153"/>
        <v>2</v>
      </c>
      <c r="T972" t="e">
        <f t="shared" si="151"/>
        <v>#VALUE!</v>
      </c>
      <c r="U972" t="e">
        <f t="shared" si="152"/>
        <v>#VALUE!</v>
      </c>
      <c r="W972">
        <f t="shared" si="150"/>
        <v>1</v>
      </c>
    </row>
    <row r="973" spans="1:23" ht="32" hidden="1" x14ac:dyDescent="0.2">
      <c r="A973" t="s">
        <v>326</v>
      </c>
      <c r="B973" s="18">
        <v>18</v>
      </c>
      <c r="C973" s="159" t="str">
        <f t="shared" si="147"/>
        <v>HV2.18</v>
      </c>
      <c r="D973" s="160">
        <v>1</v>
      </c>
      <c r="E973" s="33"/>
      <c r="F973" s="103" t="s">
        <v>135</v>
      </c>
      <c r="G973" s="2">
        <f>INDEX([1]CAPS!$A:$A,MATCH(F:F,[1]CAPS!$H:$H,0))</f>
        <v>7766</v>
      </c>
      <c r="H973" s="2" t="s">
        <v>236</v>
      </c>
      <c r="I973" s="104" t="s">
        <v>242</v>
      </c>
      <c r="J973" s="9">
        <v>0</v>
      </c>
      <c r="K973" s="4">
        <v>0</v>
      </c>
      <c r="L973" s="9">
        <v>0</v>
      </c>
      <c r="M973" s="9">
        <v>0</v>
      </c>
      <c r="N973" s="9">
        <v>0</v>
      </c>
      <c r="O973" s="17">
        <v>8</v>
      </c>
      <c r="P973" s="9">
        <v>0</v>
      </c>
      <c r="Q973" s="9">
        <v>0</v>
      </c>
      <c r="S973">
        <f t="shared" si="153"/>
        <v>8</v>
      </c>
      <c r="T973" t="e">
        <f t="shared" si="151"/>
        <v>#DIV/0!</v>
      </c>
      <c r="U973" t="e">
        <f t="shared" si="152"/>
        <v>#DIV/0!</v>
      </c>
      <c r="W973">
        <f t="shared" si="150"/>
        <v>1</v>
      </c>
    </row>
    <row r="974" spans="1:23" ht="32" hidden="1" x14ac:dyDescent="0.2">
      <c r="A974" t="s">
        <v>326</v>
      </c>
      <c r="B974" s="18">
        <v>19</v>
      </c>
      <c r="C974" s="159" t="str">
        <f t="shared" si="147"/>
        <v>HV2.19</v>
      </c>
      <c r="D974" s="160">
        <v>1</v>
      </c>
      <c r="E974" s="33"/>
      <c r="F974" s="103" t="s">
        <v>141</v>
      </c>
      <c r="G974" s="2">
        <f>INDEX([1]CAPS!$A:$A,MATCH(F:F,[1]CAPS!$H:$H,0))</f>
        <v>2445</v>
      </c>
      <c r="H974" s="2" t="s">
        <v>234</v>
      </c>
      <c r="I974" s="104" t="s">
        <v>239</v>
      </c>
      <c r="J974" s="9">
        <v>0</v>
      </c>
      <c r="K974" s="4">
        <v>2</v>
      </c>
      <c r="L974" s="9">
        <v>0</v>
      </c>
      <c r="M974" s="9">
        <v>0</v>
      </c>
      <c r="N974" s="9">
        <v>0</v>
      </c>
      <c r="O974" s="17">
        <v>0</v>
      </c>
      <c r="P974" s="9">
        <v>0</v>
      </c>
      <c r="Q974" s="9">
        <v>0</v>
      </c>
      <c r="S974">
        <f t="shared" si="153"/>
        <v>2</v>
      </c>
      <c r="T974">
        <f t="shared" si="151"/>
        <v>1</v>
      </c>
      <c r="U974">
        <f t="shared" si="152"/>
        <v>0</v>
      </c>
      <c r="W974">
        <f t="shared" si="150"/>
        <v>1</v>
      </c>
    </row>
    <row r="975" spans="1:23" ht="16" hidden="1" x14ac:dyDescent="0.2">
      <c r="A975" t="s">
        <v>326</v>
      </c>
      <c r="B975" s="18">
        <v>19</v>
      </c>
      <c r="C975" s="159" t="str">
        <f t="shared" si="147"/>
        <v>HV2.19</v>
      </c>
      <c r="D975" s="160">
        <v>1</v>
      </c>
      <c r="E975" s="33"/>
      <c r="F975" s="103" t="s">
        <v>139</v>
      </c>
      <c r="G975" s="2">
        <f>INDEX([1]CAPS!$A:$A,MATCH(F:F,[1]CAPS!$H:$H,0))</f>
        <v>6325</v>
      </c>
      <c r="H975" s="2" t="s">
        <v>234</v>
      </c>
      <c r="I975" s="104" t="s">
        <v>238</v>
      </c>
      <c r="J975" s="9">
        <v>0</v>
      </c>
      <c r="K975" s="4">
        <v>8</v>
      </c>
      <c r="L975" s="9">
        <v>0</v>
      </c>
      <c r="M975" s="9">
        <v>0</v>
      </c>
      <c r="N975" s="9">
        <v>0</v>
      </c>
      <c r="O975" s="17">
        <v>0</v>
      </c>
      <c r="P975" s="9">
        <v>0</v>
      </c>
      <c r="Q975" s="9">
        <v>0</v>
      </c>
      <c r="S975">
        <f t="shared" si="153"/>
        <v>8</v>
      </c>
      <c r="T975">
        <f t="shared" si="151"/>
        <v>1</v>
      </c>
      <c r="U975">
        <f t="shared" si="152"/>
        <v>0</v>
      </c>
      <c r="W975">
        <f t="shared" si="150"/>
        <v>1</v>
      </c>
    </row>
    <row r="976" spans="1:23" ht="32" hidden="1" x14ac:dyDescent="0.2">
      <c r="A976" t="s">
        <v>326</v>
      </c>
      <c r="B976" s="18">
        <v>19</v>
      </c>
      <c r="C976" s="159" t="str">
        <f t="shared" si="147"/>
        <v>HV2.19</v>
      </c>
      <c r="D976" s="160">
        <v>1</v>
      </c>
      <c r="E976" s="33"/>
      <c r="F976" s="103" t="s">
        <v>229</v>
      </c>
      <c r="G976" s="2">
        <f>INDEX([1]CAPS!$A:$A,MATCH(F:F,[1]CAPS!$H:$H,0))</f>
        <v>3997</v>
      </c>
      <c r="H976" s="2" t="s">
        <v>236</v>
      </c>
      <c r="I976" s="104" t="s">
        <v>239</v>
      </c>
      <c r="J976" s="9">
        <v>0</v>
      </c>
      <c r="K976" s="4">
        <v>2</v>
      </c>
      <c r="L976" s="9">
        <v>0</v>
      </c>
      <c r="M976" s="9">
        <v>0</v>
      </c>
      <c r="N976" s="9">
        <v>0</v>
      </c>
      <c r="O976" s="17">
        <v>0</v>
      </c>
      <c r="P976" s="9">
        <v>0</v>
      </c>
      <c r="Q976" s="9">
        <v>0</v>
      </c>
      <c r="S976">
        <f t="shared" si="153"/>
        <v>2</v>
      </c>
      <c r="T976">
        <f t="shared" si="151"/>
        <v>1</v>
      </c>
      <c r="U976">
        <f t="shared" si="152"/>
        <v>0</v>
      </c>
      <c r="W976">
        <f t="shared" si="150"/>
        <v>1</v>
      </c>
    </row>
    <row r="977" spans="1:23" ht="32" hidden="1" x14ac:dyDescent="0.2">
      <c r="A977" t="s">
        <v>326</v>
      </c>
      <c r="B977" s="18">
        <v>19</v>
      </c>
      <c r="C977" s="159" t="str">
        <f t="shared" si="147"/>
        <v>HV2.19</v>
      </c>
      <c r="D977" s="160">
        <v>1</v>
      </c>
      <c r="E977" s="33"/>
      <c r="F977" s="103" t="s">
        <v>232</v>
      </c>
      <c r="G977" s="2">
        <f>INDEX([1]CAPS!$A:$A,MATCH(F:F,[1]CAPS!$H:$H,0))</f>
        <v>8875</v>
      </c>
      <c r="H977" s="2" t="s">
        <v>236</v>
      </c>
      <c r="I977" s="104" t="s">
        <v>239</v>
      </c>
      <c r="J977" s="9">
        <v>0</v>
      </c>
      <c r="K977" s="4">
        <v>0</v>
      </c>
      <c r="L977" s="9">
        <v>0</v>
      </c>
      <c r="M977" s="9">
        <v>0</v>
      </c>
      <c r="N977" s="9">
        <v>0</v>
      </c>
      <c r="O977" s="17">
        <v>1</v>
      </c>
      <c r="P977" s="9">
        <v>0</v>
      </c>
      <c r="Q977" s="9">
        <v>0</v>
      </c>
      <c r="S977">
        <f t="shared" si="153"/>
        <v>1</v>
      </c>
      <c r="T977" t="e">
        <f t="shared" si="151"/>
        <v>#DIV/0!</v>
      </c>
      <c r="U977" t="e">
        <f t="shared" si="152"/>
        <v>#DIV/0!</v>
      </c>
      <c r="W977">
        <f t="shared" si="150"/>
        <v>1</v>
      </c>
    </row>
    <row r="978" spans="1:23" ht="16" hidden="1" x14ac:dyDescent="0.2">
      <c r="A978" t="s">
        <v>326</v>
      </c>
      <c r="B978" s="18">
        <v>19</v>
      </c>
      <c r="C978" s="159" t="str">
        <f t="shared" si="147"/>
        <v>HV2.19</v>
      </c>
      <c r="D978" s="160">
        <v>1</v>
      </c>
      <c r="E978" s="33"/>
      <c r="F978" s="103" t="s">
        <v>129</v>
      </c>
      <c r="G978" s="2">
        <f>INDEX([1]CAPS!$A:$A,MATCH(F:F,[1]CAPS!$H:$H,0))</f>
        <v>5532</v>
      </c>
      <c r="H978" s="2" t="s">
        <v>233</v>
      </c>
      <c r="I978" s="104" t="s">
        <v>238</v>
      </c>
      <c r="J978" s="9">
        <v>0</v>
      </c>
      <c r="K978" s="4">
        <v>7</v>
      </c>
      <c r="L978" s="9">
        <v>0</v>
      </c>
      <c r="M978" s="9" t="s">
        <v>276</v>
      </c>
      <c r="N978" s="9">
        <v>0</v>
      </c>
      <c r="O978" s="17" t="s">
        <v>276</v>
      </c>
      <c r="P978" s="17" t="s">
        <v>276</v>
      </c>
      <c r="Q978" s="17" t="s">
        <v>276</v>
      </c>
      <c r="S978">
        <f>SUM(J978:K978)</f>
        <v>7</v>
      </c>
      <c r="T978" t="e">
        <f t="shared" si="151"/>
        <v>#VALUE!</v>
      </c>
      <c r="U978" t="e">
        <f t="shared" si="152"/>
        <v>#VALUE!</v>
      </c>
      <c r="W978">
        <f t="shared" si="150"/>
        <v>1</v>
      </c>
    </row>
    <row r="979" spans="1:23" ht="32" hidden="1" x14ac:dyDescent="0.2">
      <c r="A979" t="s">
        <v>326</v>
      </c>
      <c r="B979" s="18">
        <v>19</v>
      </c>
      <c r="C979" s="159" t="str">
        <f t="shared" si="147"/>
        <v>HV2.19</v>
      </c>
      <c r="D979" s="160">
        <v>1</v>
      </c>
      <c r="E979" s="33"/>
      <c r="F979" s="103" t="s">
        <v>128</v>
      </c>
      <c r="G979" s="2">
        <f>INDEX([1]CAPS!$A:$A,MATCH(F:F,[1]CAPS!$H:$H,0))</f>
        <v>3243</v>
      </c>
      <c r="H979" s="2" t="s">
        <v>237</v>
      </c>
      <c r="I979" s="104" t="s">
        <v>239</v>
      </c>
      <c r="J979" s="9">
        <v>0</v>
      </c>
      <c r="K979" s="4">
        <v>0</v>
      </c>
      <c r="L979" s="9">
        <v>0</v>
      </c>
      <c r="M979" s="9" t="s">
        <v>276</v>
      </c>
      <c r="N979" s="9">
        <v>0</v>
      </c>
      <c r="O979" s="17">
        <v>1</v>
      </c>
      <c r="P979" s="9">
        <v>0</v>
      </c>
      <c r="Q979" s="9">
        <v>0</v>
      </c>
      <c r="S979">
        <f t="shared" si="153"/>
        <v>1</v>
      </c>
      <c r="T979" t="e">
        <f t="shared" si="151"/>
        <v>#VALUE!</v>
      </c>
      <c r="U979" t="e">
        <f t="shared" si="152"/>
        <v>#VALUE!</v>
      </c>
      <c r="W979">
        <f t="shared" si="150"/>
        <v>1</v>
      </c>
    </row>
    <row r="980" spans="1:23" ht="16" hidden="1" x14ac:dyDescent="0.2">
      <c r="A980" t="s">
        <v>326</v>
      </c>
      <c r="B980" s="18">
        <v>19</v>
      </c>
      <c r="C980" s="159" t="str">
        <f t="shared" si="147"/>
        <v>HV2.19</v>
      </c>
      <c r="D980" s="160">
        <v>1</v>
      </c>
      <c r="E980" s="33"/>
      <c r="F980" s="103" t="s">
        <v>159</v>
      </c>
      <c r="G980" s="2">
        <f>INDEX([1]CAPS!$A:$A,MATCH(F:F,[1]CAPS!$H:$H,0))</f>
        <v>7138</v>
      </c>
      <c r="H980" s="2" t="s">
        <v>233</v>
      </c>
      <c r="I980" s="104" t="s">
        <v>240</v>
      </c>
      <c r="J980" s="9">
        <v>0</v>
      </c>
      <c r="K980" s="4">
        <v>1</v>
      </c>
      <c r="L980" s="9">
        <v>0</v>
      </c>
      <c r="M980" s="9" t="s">
        <v>276</v>
      </c>
      <c r="N980" s="9">
        <v>0</v>
      </c>
      <c r="O980" s="17" t="s">
        <v>276</v>
      </c>
      <c r="P980" s="17" t="s">
        <v>276</v>
      </c>
      <c r="Q980" s="17" t="s">
        <v>276</v>
      </c>
      <c r="S980">
        <f>SUM(J980:K980)</f>
        <v>1</v>
      </c>
      <c r="T980" t="e">
        <f t="shared" si="151"/>
        <v>#VALUE!</v>
      </c>
      <c r="U980" t="e">
        <f t="shared" si="152"/>
        <v>#VALUE!</v>
      </c>
      <c r="W980">
        <f t="shared" si="150"/>
        <v>1</v>
      </c>
    </row>
    <row r="981" spans="1:23" ht="32" hidden="1" x14ac:dyDescent="0.2">
      <c r="A981" t="s">
        <v>326</v>
      </c>
      <c r="B981" s="18">
        <v>20</v>
      </c>
      <c r="C981" s="159" t="str">
        <f t="shared" si="147"/>
        <v>HV2.20</v>
      </c>
      <c r="D981" s="160">
        <v>1</v>
      </c>
      <c r="E981" s="33"/>
      <c r="F981" s="103" t="s">
        <v>141</v>
      </c>
      <c r="G981" s="2">
        <f>INDEX([1]CAPS!$A:$A,MATCH(F:F,[1]CAPS!$H:$H,0))</f>
        <v>2445</v>
      </c>
      <c r="H981" s="2" t="s">
        <v>234</v>
      </c>
      <c r="I981" s="104" t="s">
        <v>239</v>
      </c>
      <c r="J981" s="9">
        <v>0</v>
      </c>
      <c r="K981" s="4">
        <v>5</v>
      </c>
      <c r="L981" s="9">
        <v>0</v>
      </c>
      <c r="M981" s="9">
        <v>0</v>
      </c>
      <c r="N981" s="9">
        <v>0</v>
      </c>
      <c r="O981" s="17">
        <v>0</v>
      </c>
      <c r="P981" s="9">
        <v>0</v>
      </c>
      <c r="Q981" s="9">
        <v>0</v>
      </c>
      <c r="S981">
        <f t="shared" si="153"/>
        <v>5</v>
      </c>
      <c r="T981">
        <f t="shared" si="151"/>
        <v>1</v>
      </c>
      <c r="U981">
        <f t="shared" si="152"/>
        <v>0</v>
      </c>
      <c r="W981">
        <f t="shared" si="150"/>
        <v>1</v>
      </c>
    </row>
    <row r="982" spans="1:23" ht="32" hidden="1" x14ac:dyDescent="0.2">
      <c r="A982" t="s">
        <v>326</v>
      </c>
      <c r="B982" s="18">
        <v>20</v>
      </c>
      <c r="C982" s="159" t="str">
        <f t="shared" si="147"/>
        <v>HV2.20</v>
      </c>
      <c r="D982" s="160">
        <v>1</v>
      </c>
      <c r="E982" s="33"/>
      <c r="F982" s="103" t="s">
        <v>139</v>
      </c>
      <c r="G982" s="2">
        <f>INDEX([1]CAPS!$A:$A,MATCH(F:F,[1]CAPS!$H:$H,0))</f>
        <v>6325</v>
      </c>
      <c r="H982" s="2" t="s">
        <v>234</v>
      </c>
      <c r="I982" s="104" t="s">
        <v>239</v>
      </c>
      <c r="J982" s="9">
        <v>0</v>
      </c>
      <c r="K982" s="4">
        <v>7</v>
      </c>
      <c r="L982" s="9">
        <v>0</v>
      </c>
      <c r="M982" s="9">
        <v>0</v>
      </c>
      <c r="N982" s="9">
        <v>0</v>
      </c>
      <c r="O982" s="17">
        <v>0</v>
      </c>
      <c r="P982" s="9">
        <v>0</v>
      </c>
      <c r="Q982" s="9">
        <v>0</v>
      </c>
      <c r="S982">
        <f t="shared" si="153"/>
        <v>7</v>
      </c>
      <c r="T982">
        <f t="shared" si="151"/>
        <v>1</v>
      </c>
      <c r="U982">
        <f t="shared" si="152"/>
        <v>0</v>
      </c>
      <c r="W982">
        <f t="shared" si="150"/>
        <v>1</v>
      </c>
    </row>
    <row r="983" spans="1:23" ht="16" hidden="1" x14ac:dyDescent="0.2">
      <c r="A983" t="s">
        <v>326</v>
      </c>
      <c r="B983" s="18">
        <v>20</v>
      </c>
      <c r="C983" s="159" t="str">
        <f t="shared" si="147"/>
        <v>HV2.20</v>
      </c>
      <c r="D983" s="160">
        <v>1</v>
      </c>
      <c r="E983" s="33"/>
      <c r="F983" s="103" t="s">
        <v>159</v>
      </c>
      <c r="G983" s="2">
        <f>INDEX([1]CAPS!$A:$A,MATCH(F:F,[1]CAPS!$H:$H,0))</f>
        <v>7138</v>
      </c>
      <c r="H983" s="2" t="s">
        <v>233</v>
      </c>
      <c r="I983" s="104" t="s">
        <v>240</v>
      </c>
      <c r="J983" s="9">
        <v>0</v>
      </c>
      <c r="K983" s="4">
        <v>8</v>
      </c>
      <c r="L983" s="9">
        <v>0</v>
      </c>
      <c r="M983" s="9" t="s">
        <v>276</v>
      </c>
      <c r="N983" s="9">
        <v>0</v>
      </c>
      <c r="O983" s="17" t="s">
        <v>276</v>
      </c>
      <c r="P983" s="17" t="s">
        <v>276</v>
      </c>
      <c r="Q983" s="17" t="s">
        <v>276</v>
      </c>
      <c r="S983">
        <f>SUM(J983:K983)</f>
        <v>8</v>
      </c>
      <c r="T983" t="e">
        <f t="shared" si="151"/>
        <v>#VALUE!</v>
      </c>
      <c r="U983" t="e">
        <f t="shared" si="152"/>
        <v>#VALUE!</v>
      </c>
      <c r="W983">
        <f t="shared" si="150"/>
        <v>1</v>
      </c>
    </row>
    <row r="984" spans="1:23" ht="32" hidden="1" x14ac:dyDescent="0.2">
      <c r="A984" t="s">
        <v>326</v>
      </c>
      <c r="B984" s="18">
        <v>20</v>
      </c>
      <c r="C984" s="159" t="str">
        <f t="shared" si="147"/>
        <v>HV2.20</v>
      </c>
      <c r="D984" s="160">
        <v>1</v>
      </c>
      <c r="E984" s="33"/>
      <c r="F984" s="103" t="s">
        <v>229</v>
      </c>
      <c r="G984" s="2">
        <f>INDEX([1]CAPS!$A:$A,MATCH(F:F,[1]CAPS!$H:$H,0))</f>
        <v>3997</v>
      </c>
      <c r="H984" s="2" t="s">
        <v>236</v>
      </c>
      <c r="I984" s="104" t="s">
        <v>239</v>
      </c>
      <c r="J984" s="9">
        <v>0</v>
      </c>
      <c r="K984" s="4">
        <v>2</v>
      </c>
      <c r="L984" s="9">
        <v>0</v>
      </c>
      <c r="M984" s="9">
        <v>0</v>
      </c>
      <c r="N984" s="9">
        <v>0</v>
      </c>
      <c r="O984" s="17">
        <v>0</v>
      </c>
      <c r="P984" s="9">
        <v>0</v>
      </c>
      <c r="Q984" s="9">
        <v>0</v>
      </c>
      <c r="S984">
        <f t="shared" si="153"/>
        <v>2</v>
      </c>
      <c r="T984">
        <f t="shared" si="151"/>
        <v>1</v>
      </c>
      <c r="U984">
        <f t="shared" si="152"/>
        <v>0</v>
      </c>
      <c r="W984">
        <f t="shared" si="150"/>
        <v>1</v>
      </c>
    </row>
    <row r="985" spans="1:23" ht="16" hidden="1" x14ac:dyDescent="0.2">
      <c r="A985" t="s">
        <v>326</v>
      </c>
      <c r="B985" s="18">
        <v>20</v>
      </c>
      <c r="C985" s="159" t="str">
        <f t="shared" si="147"/>
        <v>HV2.20</v>
      </c>
      <c r="D985" s="160">
        <v>1</v>
      </c>
      <c r="E985" s="33"/>
      <c r="F985" s="103" t="s">
        <v>131</v>
      </c>
      <c r="G985" s="2">
        <f>INDEX([1]CAPS!$A:$A,MATCH(F:F,[1]CAPS!$H:$H,0))</f>
        <v>2557</v>
      </c>
      <c r="H985" s="2" t="s">
        <v>233</v>
      </c>
      <c r="I985" s="104" t="s">
        <v>240</v>
      </c>
      <c r="J985" s="9">
        <v>0</v>
      </c>
      <c r="K985" s="4">
        <v>9</v>
      </c>
      <c r="L985" s="9">
        <v>0</v>
      </c>
      <c r="M985" s="9" t="s">
        <v>276</v>
      </c>
      <c r="N985" s="9">
        <v>0</v>
      </c>
      <c r="O985" s="17">
        <v>0</v>
      </c>
      <c r="P985" s="9">
        <v>0</v>
      </c>
      <c r="Q985" s="9">
        <v>0</v>
      </c>
      <c r="S985">
        <f t="shared" si="153"/>
        <v>9</v>
      </c>
      <c r="T985" t="e">
        <f t="shared" si="151"/>
        <v>#VALUE!</v>
      </c>
      <c r="U985" t="e">
        <f t="shared" si="152"/>
        <v>#VALUE!</v>
      </c>
      <c r="W985">
        <f t="shared" si="150"/>
        <v>1</v>
      </c>
    </row>
    <row r="986" spans="1:23" ht="32" hidden="1" x14ac:dyDescent="0.2">
      <c r="A986" t="s">
        <v>326</v>
      </c>
      <c r="B986" s="18">
        <v>20</v>
      </c>
      <c r="C986" s="159" t="str">
        <f t="shared" si="147"/>
        <v>HV2.20</v>
      </c>
      <c r="D986" s="160">
        <v>1</v>
      </c>
      <c r="E986" s="33"/>
      <c r="F986" s="103" t="s">
        <v>129</v>
      </c>
      <c r="G986" s="2">
        <f>INDEX([1]CAPS!$A:$A,MATCH(F:F,[1]CAPS!$H:$H,0))</f>
        <v>5532</v>
      </c>
      <c r="H986" s="2" t="s">
        <v>233</v>
      </c>
      <c r="I986" s="104" t="s">
        <v>239</v>
      </c>
      <c r="J986" s="9">
        <v>0</v>
      </c>
      <c r="K986" s="4">
        <v>5</v>
      </c>
      <c r="L986" s="9">
        <v>0</v>
      </c>
      <c r="M986" s="9" t="s">
        <v>276</v>
      </c>
      <c r="N986" s="9">
        <v>0</v>
      </c>
      <c r="O986" s="17" t="s">
        <v>276</v>
      </c>
      <c r="P986" s="17" t="s">
        <v>276</v>
      </c>
      <c r="Q986" s="17" t="s">
        <v>276</v>
      </c>
      <c r="S986">
        <f>SUM(J986:K986)</f>
        <v>5</v>
      </c>
      <c r="T986" t="e">
        <f t="shared" si="151"/>
        <v>#VALUE!</v>
      </c>
      <c r="U986" t="e">
        <f t="shared" si="152"/>
        <v>#VALUE!</v>
      </c>
      <c r="W986">
        <f t="shared" si="150"/>
        <v>1</v>
      </c>
    </row>
    <row r="987" spans="1:23" ht="32" hidden="1" x14ac:dyDescent="0.2">
      <c r="A987" t="s">
        <v>326</v>
      </c>
      <c r="B987" s="18">
        <v>20</v>
      </c>
      <c r="C987" s="159" t="str">
        <f t="shared" si="147"/>
        <v>HV2.20</v>
      </c>
      <c r="D987" s="160">
        <v>1</v>
      </c>
      <c r="E987" s="33"/>
      <c r="F987" s="103" t="s">
        <v>318</v>
      </c>
      <c r="G987" s="2">
        <f>INDEX([1]CAPS!$A:$A,MATCH(F:F,[1]CAPS!$H:$H,0))</f>
        <v>5255</v>
      </c>
      <c r="H987" s="2" t="s">
        <v>235</v>
      </c>
      <c r="I987" s="104" t="s">
        <v>239</v>
      </c>
      <c r="J987" s="9">
        <v>0</v>
      </c>
      <c r="K987" s="4">
        <v>0</v>
      </c>
      <c r="L987" s="9">
        <v>0</v>
      </c>
      <c r="M987" s="9">
        <v>0</v>
      </c>
      <c r="N987" s="9">
        <v>0</v>
      </c>
      <c r="O987" s="17">
        <v>1</v>
      </c>
      <c r="P987" s="9">
        <v>0</v>
      </c>
      <c r="Q987" s="9">
        <v>0</v>
      </c>
      <c r="S987">
        <f t="shared" si="153"/>
        <v>1</v>
      </c>
      <c r="T987" t="e">
        <f t="shared" si="151"/>
        <v>#DIV/0!</v>
      </c>
      <c r="U987" t="e">
        <f t="shared" si="152"/>
        <v>#DIV/0!</v>
      </c>
      <c r="W987">
        <f t="shared" si="150"/>
        <v>1</v>
      </c>
    </row>
    <row r="988" spans="1:23" ht="32" hidden="1" x14ac:dyDescent="0.2">
      <c r="A988" t="s">
        <v>326</v>
      </c>
      <c r="B988" s="18">
        <v>20</v>
      </c>
      <c r="C988" s="159" t="str">
        <f t="shared" si="147"/>
        <v>HV2.20</v>
      </c>
      <c r="D988" s="160">
        <v>1</v>
      </c>
      <c r="E988" s="33"/>
      <c r="F988" s="103" t="s">
        <v>128</v>
      </c>
      <c r="G988" s="2">
        <f>INDEX([1]CAPS!$A:$A,MATCH(F:F,[1]CAPS!$H:$H,0))</f>
        <v>3243</v>
      </c>
      <c r="H988" s="2" t="s">
        <v>237</v>
      </c>
      <c r="I988" s="104" t="s">
        <v>239</v>
      </c>
      <c r="J988" s="9">
        <v>0</v>
      </c>
      <c r="K988" s="4">
        <v>0</v>
      </c>
      <c r="L988" s="9">
        <v>0</v>
      </c>
      <c r="M988" s="9" t="s">
        <v>276</v>
      </c>
      <c r="N988" s="9">
        <v>0</v>
      </c>
      <c r="O988" s="17">
        <v>3</v>
      </c>
      <c r="P988" s="9">
        <v>0</v>
      </c>
      <c r="Q988" s="9">
        <v>0</v>
      </c>
      <c r="S988">
        <f t="shared" si="153"/>
        <v>3</v>
      </c>
      <c r="T988" t="e">
        <f t="shared" si="151"/>
        <v>#VALUE!</v>
      </c>
      <c r="U988" t="e">
        <f t="shared" si="152"/>
        <v>#VALUE!</v>
      </c>
      <c r="W988">
        <f t="shared" si="150"/>
        <v>1</v>
      </c>
    </row>
    <row r="989" spans="1:23" ht="16" hidden="1" x14ac:dyDescent="0.2">
      <c r="A989" t="s">
        <v>326</v>
      </c>
      <c r="B989" s="18">
        <v>20</v>
      </c>
      <c r="C989" s="159" t="str">
        <f t="shared" si="147"/>
        <v>HV2.20</v>
      </c>
      <c r="D989" s="160">
        <v>1</v>
      </c>
      <c r="E989" s="33"/>
      <c r="F989" s="103" t="s">
        <v>230</v>
      </c>
      <c r="G989" s="2">
        <f>INDEX([1]CAPS!$A:$A,MATCH(F:F,[1]CAPS!$H:$H,0))</f>
        <v>1377</v>
      </c>
      <c r="H989" s="2" t="s">
        <v>233</v>
      </c>
      <c r="I989" s="104" t="s">
        <v>238</v>
      </c>
      <c r="J989" s="9">
        <v>0</v>
      </c>
      <c r="K989" s="4">
        <v>1</v>
      </c>
      <c r="L989" s="9">
        <v>0</v>
      </c>
      <c r="M989" s="9" t="s">
        <v>276</v>
      </c>
      <c r="N989" s="9">
        <v>0</v>
      </c>
      <c r="O989" s="17">
        <v>0</v>
      </c>
      <c r="P989" s="9">
        <v>0</v>
      </c>
      <c r="Q989" s="9">
        <v>0</v>
      </c>
      <c r="S989">
        <f t="shared" si="153"/>
        <v>1</v>
      </c>
      <c r="T989" t="e">
        <f t="shared" si="151"/>
        <v>#VALUE!</v>
      </c>
      <c r="U989" t="e">
        <f t="shared" si="152"/>
        <v>#VALUE!</v>
      </c>
      <c r="W989">
        <f t="shared" si="150"/>
        <v>1</v>
      </c>
    </row>
    <row r="990" spans="1:23" ht="16" hidden="1" x14ac:dyDescent="0.2">
      <c r="A990" t="s">
        <v>339</v>
      </c>
      <c r="B990" s="18">
        <v>1</v>
      </c>
      <c r="C990" s="104" t="str">
        <f t="shared" si="147"/>
        <v>SS1.1</v>
      </c>
      <c r="D990" s="160">
        <v>1</v>
      </c>
      <c r="E990" s="321"/>
      <c r="F990" s="151" t="s">
        <v>139</v>
      </c>
      <c r="G990" s="2">
        <f>INDEX([1]CAPS!$A:$A,MATCH(F:F,[1]CAPS!$H:$H,0))</f>
        <v>6325</v>
      </c>
      <c r="H990" s="103" t="s">
        <v>234</v>
      </c>
      <c r="I990" s="103" t="s">
        <v>238</v>
      </c>
      <c r="J990" s="19">
        <v>0</v>
      </c>
      <c r="K990" s="10">
        <v>3</v>
      </c>
      <c r="L990" s="9">
        <v>0</v>
      </c>
      <c r="M990" s="9">
        <v>0</v>
      </c>
      <c r="N990" s="9">
        <v>0</v>
      </c>
      <c r="O990" s="17">
        <v>0</v>
      </c>
      <c r="P990" s="9">
        <v>0</v>
      </c>
      <c r="Q990" s="9">
        <v>0</v>
      </c>
      <c r="S990">
        <f t="shared" si="153"/>
        <v>3</v>
      </c>
      <c r="T990">
        <f t="shared" si="151"/>
        <v>1</v>
      </c>
      <c r="U990">
        <f t="shared" si="152"/>
        <v>0</v>
      </c>
      <c r="W990">
        <f t="shared" si="150"/>
        <v>1</v>
      </c>
    </row>
    <row r="991" spans="1:23" ht="16" hidden="1" x14ac:dyDescent="0.2">
      <c r="A991" t="s">
        <v>339</v>
      </c>
      <c r="B991" s="18">
        <v>1</v>
      </c>
      <c r="C991" s="104" t="str">
        <f t="shared" si="147"/>
        <v>SS1.1</v>
      </c>
      <c r="D991" s="160">
        <v>1</v>
      </c>
      <c r="E991" s="321"/>
      <c r="F991" s="151" t="s">
        <v>127</v>
      </c>
      <c r="G991" s="2">
        <f>INDEX([1]CAPS!$A:$A,MATCH(F:F,[1]CAPS!$H:$H,0))</f>
        <v>10605</v>
      </c>
      <c r="H991" s="103" t="s">
        <v>233</v>
      </c>
      <c r="I991" s="103" t="s">
        <v>238</v>
      </c>
      <c r="J991" s="9">
        <v>0</v>
      </c>
      <c r="K991" s="4">
        <v>5</v>
      </c>
      <c r="L991" s="9">
        <v>0</v>
      </c>
      <c r="M991" s="9">
        <v>0</v>
      </c>
      <c r="N991" s="9">
        <v>0</v>
      </c>
      <c r="O991" s="17">
        <v>0</v>
      </c>
      <c r="P991" s="9">
        <v>0</v>
      </c>
      <c r="Q991" s="9">
        <v>0</v>
      </c>
      <c r="S991">
        <f t="shared" si="153"/>
        <v>5</v>
      </c>
      <c r="T991">
        <f t="shared" si="151"/>
        <v>1</v>
      </c>
      <c r="U991">
        <f t="shared" si="152"/>
        <v>0</v>
      </c>
      <c r="W991">
        <f t="shared" si="150"/>
        <v>1</v>
      </c>
    </row>
    <row r="992" spans="1:23" ht="32" hidden="1" x14ac:dyDescent="0.2">
      <c r="A992" t="s">
        <v>339</v>
      </c>
      <c r="B992" s="18">
        <v>1</v>
      </c>
      <c r="C992" s="104" t="str">
        <f t="shared" si="147"/>
        <v>SS1.1</v>
      </c>
      <c r="D992" s="160">
        <v>1</v>
      </c>
      <c r="E992" s="321"/>
      <c r="F992" s="151" t="s">
        <v>135</v>
      </c>
      <c r="G992" s="2">
        <f>INDEX([1]CAPS!$A:$A,MATCH(F:F,[1]CAPS!$H:$H,0))</f>
        <v>7766</v>
      </c>
      <c r="H992" s="103" t="s">
        <v>236</v>
      </c>
      <c r="I992" s="103" t="s">
        <v>242</v>
      </c>
      <c r="J992" s="9">
        <v>0</v>
      </c>
      <c r="K992" s="4">
        <v>3</v>
      </c>
      <c r="L992" s="9">
        <v>0</v>
      </c>
      <c r="M992" s="9">
        <v>1</v>
      </c>
      <c r="N992" s="9">
        <v>0</v>
      </c>
      <c r="O992" s="17">
        <v>0</v>
      </c>
      <c r="P992" s="9">
        <v>0</v>
      </c>
      <c r="Q992" s="9">
        <v>0</v>
      </c>
      <c r="S992">
        <f t="shared" si="153"/>
        <v>3</v>
      </c>
      <c r="T992">
        <f t="shared" si="151"/>
        <v>0.75</v>
      </c>
      <c r="U992">
        <f t="shared" si="152"/>
        <v>0</v>
      </c>
      <c r="W992">
        <f t="shared" si="150"/>
        <v>1</v>
      </c>
    </row>
    <row r="993" spans="1:23" ht="32" hidden="1" x14ac:dyDescent="0.2">
      <c r="A993" t="s">
        <v>339</v>
      </c>
      <c r="B993" s="18">
        <v>1</v>
      </c>
      <c r="C993" s="104" t="str">
        <f t="shared" si="147"/>
        <v>SS1.1</v>
      </c>
      <c r="D993" s="160">
        <v>1</v>
      </c>
      <c r="E993" s="321"/>
      <c r="F993" s="151" t="s">
        <v>348</v>
      </c>
      <c r="G993" s="2">
        <f>INDEX([1]CAPS!$A:$A,MATCH(F:F,[1]CAPS!$H:$H,0))</f>
        <v>4000</v>
      </c>
      <c r="H993" s="103" t="s">
        <v>236</v>
      </c>
      <c r="I993" s="103" t="s">
        <v>239</v>
      </c>
      <c r="J993" s="9">
        <v>0</v>
      </c>
      <c r="K993" s="4">
        <v>4</v>
      </c>
      <c r="L993" s="9">
        <v>0</v>
      </c>
      <c r="M993" s="9">
        <v>0</v>
      </c>
      <c r="N993" s="9">
        <v>0</v>
      </c>
      <c r="O993" s="17">
        <v>0</v>
      </c>
      <c r="P993" s="9">
        <v>0</v>
      </c>
      <c r="Q993" s="9">
        <v>0</v>
      </c>
      <c r="S993">
        <f t="shared" si="153"/>
        <v>4</v>
      </c>
      <c r="T993">
        <f t="shared" si="151"/>
        <v>1</v>
      </c>
      <c r="U993">
        <f t="shared" si="152"/>
        <v>0</v>
      </c>
      <c r="W993">
        <f t="shared" si="150"/>
        <v>1</v>
      </c>
    </row>
    <row r="994" spans="1:23" ht="16" hidden="1" x14ac:dyDescent="0.2">
      <c r="A994" t="s">
        <v>339</v>
      </c>
      <c r="B994" s="18">
        <v>1</v>
      </c>
      <c r="C994" s="104" t="str">
        <f t="shared" si="147"/>
        <v>SS1.1</v>
      </c>
      <c r="D994" s="160">
        <v>1</v>
      </c>
      <c r="E994" s="321"/>
      <c r="F994" s="151" t="s">
        <v>134</v>
      </c>
      <c r="G994" s="2">
        <f>INDEX([1]CAPS!$A:$A,MATCH(F:F,[1]CAPS!$H:$H,0))</f>
        <v>2302</v>
      </c>
      <c r="H994" s="103" t="s">
        <v>233</v>
      </c>
      <c r="I994" s="103" t="s">
        <v>238</v>
      </c>
      <c r="J994" s="9">
        <v>0</v>
      </c>
      <c r="K994" s="4">
        <v>13</v>
      </c>
      <c r="L994" s="9">
        <v>0</v>
      </c>
      <c r="M994" s="9" t="s">
        <v>276</v>
      </c>
      <c r="N994" s="9">
        <v>0</v>
      </c>
      <c r="O994" s="17" t="s">
        <v>276</v>
      </c>
      <c r="P994" s="17" t="s">
        <v>276</v>
      </c>
      <c r="Q994" s="17" t="s">
        <v>276</v>
      </c>
      <c r="S994">
        <f t="shared" ref="S994:S995" si="154">SUM(J994:K994)</f>
        <v>13</v>
      </c>
      <c r="T994" t="e">
        <f t="shared" si="151"/>
        <v>#VALUE!</v>
      </c>
      <c r="U994" t="e">
        <f t="shared" si="152"/>
        <v>#VALUE!</v>
      </c>
      <c r="W994">
        <f t="shared" si="150"/>
        <v>1</v>
      </c>
    </row>
    <row r="995" spans="1:23" ht="16" hidden="1" x14ac:dyDescent="0.2">
      <c r="A995" t="s">
        <v>339</v>
      </c>
      <c r="B995" s="18">
        <v>1</v>
      </c>
      <c r="C995" s="104" t="str">
        <f t="shared" si="147"/>
        <v>SS1.1</v>
      </c>
      <c r="D995" s="160">
        <v>1</v>
      </c>
      <c r="E995" s="321"/>
      <c r="F995" s="151" t="s">
        <v>159</v>
      </c>
      <c r="G995" s="2">
        <f>INDEX([1]CAPS!$A:$A,MATCH(F:F,[1]CAPS!$H:$H,0))</f>
        <v>7138</v>
      </c>
      <c r="H995" s="103" t="s">
        <v>233</v>
      </c>
      <c r="I995" s="103" t="s">
        <v>240</v>
      </c>
      <c r="J995" s="9">
        <v>0</v>
      </c>
      <c r="K995" s="4">
        <v>2</v>
      </c>
      <c r="L995" s="9">
        <v>0</v>
      </c>
      <c r="M995" s="9" t="s">
        <v>276</v>
      </c>
      <c r="N995" s="9">
        <v>0</v>
      </c>
      <c r="O995" s="17" t="s">
        <v>276</v>
      </c>
      <c r="P995" s="17" t="s">
        <v>276</v>
      </c>
      <c r="Q995" s="17" t="s">
        <v>276</v>
      </c>
      <c r="S995">
        <f t="shared" si="154"/>
        <v>2</v>
      </c>
      <c r="T995" t="e">
        <f t="shared" si="151"/>
        <v>#VALUE!</v>
      </c>
      <c r="U995" t="e">
        <f t="shared" si="152"/>
        <v>#VALUE!</v>
      </c>
      <c r="W995">
        <f t="shared" si="150"/>
        <v>1</v>
      </c>
    </row>
    <row r="996" spans="1:23" ht="16" hidden="1" x14ac:dyDescent="0.2">
      <c r="A996" t="s">
        <v>339</v>
      </c>
      <c r="B996" s="18">
        <v>2</v>
      </c>
      <c r="C996" s="104" t="str">
        <f t="shared" si="147"/>
        <v>SS1.2</v>
      </c>
      <c r="D996" s="160">
        <v>1</v>
      </c>
      <c r="E996" s="321"/>
      <c r="F996" s="151" t="s">
        <v>139</v>
      </c>
      <c r="G996" s="2">
        <f>INDEX([1]CAPS!$A:$A,MATCH(F:F,[1]CAPS!$H:$H,0))</f>
        <v>6325</v>
      </c>
      <c r="H996" s="103" t="s">
        <v>234</v>
      </c>
      <c r="I996" s="103" t="s">
        <v>238</v>
      </c>
      <c r="J996" s="9">
        <v>0</v>
      </c>
      <c r="K996" s="4">
        <v>2</v>
      </c>
      <c r="L996" s="9">
        <v>0</v>
      </c>
      <c r="M996" s="9">
        <v>0</v>
      </c>
      <c r="N996" s="9">
        <v>0</v>
      </c>
      <c r="O996" s="17">
        <v>0</v>
      </c>
      <c r="P996" s="9">
        <v>0</v>
      </c>
      <c r="Q996" s="9">
        <v>0</v>
      </c>
      <c r="S996">
        <f t="shared" si="153"/>
        <v>2</v>
      </c>
      <c r="T996">
        <f t="shared" si="151"/>
        <v>1</v>
      </c>
      <c r="U996">
        <f t="shared" si="152"/>
        <v>0</v>
      </c>
      <c r="W996">
        <f t="shared" si="150"/>
        <v>1</v>
      </c>
    </row>
    <row r="997" spans="1:23" ht="16" hidden="1" x14ac:dyDescent="0.2">
      <c r="A997" t="s">
        <v>339</v>
      </c>
      <c r="B997" s="18">
        <v>2</v>
      </c>
      <c r="C997" s="104" t="str">
        <f t="shared" si="147"/>
        <v>SS1.2</v>
      </c>
      <c r="D997" s="160">
        <v>1</v>
      </c>
      <c r="E997" s="321"/>
      <c r="F997" s="151" t="s">
        <v>127</v>
      </c>
      <c r="G997" s="2">
        <f>INDEX([1]CAPS!$A:$A,MATCH(F:F,[1]CAPS!$H:$H,0))</f>
        <v>10605</v>
      </c>
      <c r="H997" s="103" t="s">
        <v>233</v>
      </c>
      <c r="I997" s="103" t="s">
        <v>238</v>
      </c>
      <c r="J997" s="9">
        <v>0</v>
      </c>
      <c r="K997" s="4">
        <v>4</v>
      </c>
      <c r="L997" s="9">
        <v>0</v>
      </c>
      <c r="M997" s="9">
        <v>0</v>
      </c>
      <c r="N997" s="9">
        <v>0</v>
      </c>
      <c r="O997" s="17">
        <v>0</v>
      </c>
      <c r="P997" s="9">
        <v>0</v>
      </c>
      <c r="Q997" s="9">
        <v>0</v>
      </c>
      <c r="S997">
        <f t="shared" si="153"/>
        <v>4</v>
      </c>
      <c r="T997">
        <f t="shared" si="151"/>
        <v>1</v>
      </c>
      <c r="U997">
        <f t="shared" si="152"/>
        <v>0</v>
      </c>
      <c r="W997">
        <f t="shared" si="150"/>
        <v>1</v>
      </c>
    </row>
    <row r="998" spans="1:23" ht="32" hidden="1" x14ac:dyDescent="0.2">
      <c r="A998" t="s">
        <v>339</v>
      </c>
      <c r="B998" s="18">
        <v>2</v>
      </c>
      <c r="C998" s="104" t="str">
        <f t="shared" si="147"/>
        <v>SS1.2</v>
      </c>
      <c r="D998" s="160">
        <v>1</v>
      </c>
      <c r="E998" s="321"/>
      <c r="F998" s="151" t="s">
        <v>135</v>
      </c>
      <c r="G998" s="2">
        <f>INDEX([1]CAPS!$A:$A,MATCH(F:F,[1]CAPS!$H:$H,0))</f>
        <v>7766</v>
      </c>
      <c r="H998" s="103" t="s">
        <v>236</v>
      </c>
      <c r="I998" s="103" t="s">
        <v>242</v>
      </c>
      <c r="J998" s="9">
        <v>0</v>
      </c>
      <c r="K998" s="4">
        <v>1</v>
      </c>
      <c r="L998" s="9">
        <v>0</v>
      </c>
      <c r="M998" s="9">
        <v>1</v>
      </c>
      <c r="N998" s="9">
        <v>0</v>
      </c>
      <c r="O998" s="17">
        <v>0</v>
      </c>
      <c r="P998" s="9">
        <v>0</v>
      </c>
      <c r="Q998" s="9">
        <v>0</v>
      </c>
      <c r="S998">
        <f t="shared" si="153"/>
        <v>1</v>
      </c>
      <c r="T998">
        <f t="shared" si="151"/>
        <v>0.5</v>
      </c>
      <c r="U998">
        <f t="shared" si="152"/>
        <v>0</v>
      </c>
      <c r="W998">
        <f t="shared" si="150"/>
        <v>1</v>
      </c>
    </row>
    <row r="999" spans="1:23" ht="32" hidden="1" x14ac:dyDescent="0.2">
      <c r="A999" t="s">
        <v>339</v>
      </c>
      <c r="B999" s="18">
        <v>2</v>
      </c>
      <c r="C999" s="104" t="str">
        <f t="shared" ref="C999:C1062" si="155">CONCATENATE(A999,".",B999)</f>
        <v>SS1.2</v>
      </c>
      <c r="D999" s="160">
        <v>1</v>
      </c>
      <c r="E999" s="321"/>
      <c r="F999" s="151" t="s">
        <v>348</v>
      </c>
      <c r="G999" s="2">
        <f>INDEX([1]CAPS!$A:$A,MATCH(F:F,[1]CAPS!$H:$H,0))</f>
        <v>4000</v>
      </c>
      <c r="H999" s="103" t="s">
        <v>236</v>
      </c>
      <c r="I999" s="103" t="s">
        <v>239</v>
      </c>
      <c r="J999" s="9">
        <v>0</v>
      </c>
      <c r="K999" s="4">
        <v>1</v>
      </c>
      <c r="L999" s="9">
        <v>0</v>
      </c>
      <c r="M999" s="9">
        <v>0</v>
      </c>
      <c r="N999" s="9">
        <v>0</v>
      </c>
      <c r="O999" s="17">
        <v>0</v>
      </c>
      <c r="P999" s="9">
        <v>0</v>
      </c>
      <c r="Q999" s="9">
        <v>0</v>
      </c>
      <c r="S999">
        <f t="shared" si="153"/>
        <v>1</v>
      </c>
      <c r="T999">
        <f t="shared" si="151"/>
        <v>1</v>
      </c>
      <c r="U999">
        <f t="shared" si="152"/>
        <v>0</v>
      </c>
      <c r="W999">
        <f t="shared" si="150"/>
        <v>1</v>
      </c>
    </row>
    <row r="1000" spans="1:23" ht="16" hidden="1" x14ac:dyDescent="0.2">
      <c r="A1000" t="s">
        <v>339</v>
      </c>
      <c r="B1000" s="18">
        <v>2</v>
      </c>
      <c r="C1000" s="104" t="str">
        <f t="shared" si="155"/>
        <v>SS1.2</v>
      </c>
      <c r="D1000" s="160">
        <v>1</v>
      </c>
      <c r="E1000" s="321"/>
      <c r="F1000" s="151" t="s">
        <v>134</v>
      </c>
      <c r="G1000" s="2">
        <f>INDEX([1]CAPS!$A:$A,MATCH(F:F,[1]CAPS!$H:$H,0))</f>
        <v>2302</v>
      </c>
      <c r="H1000" s="103" t="s">
        <v>233</v>
      </c>
      <c r="I1000" s="103" t="s">
        <v>238</v>
      </c>
      <c r="J1000" s="9">
        <v>0</v>
      </c>
      <c r="K1000" s="4">
        <v>2</v>
      </c>
      <c r="L1000" s="9">
        <v>0</v>
      </c>
      <c r="M1000" s="9" t="s">
        <v>276</v>
      </c>
      <c r="N1000" s="9">
        <v>0</v>
      </c>
      <c r="O1000" s="17" t="s">
        <v>276</v>
      </c>
      <c r="P1000" s="17" t="s">
        <v>276</v>
      </c>
      <c r="Q1000" s="17" t="s">
        <v>276</v>
      </c>
      <c r="S1000">
        <f t="shared" ref="S1000:S1001" si="156">SUM(J1000:K1000)</f>
        <v>2</v>
      </c>
      <c r="T1000" t="e">
        <f t="shared" si="151"/>
        <v>#VALUE!</v>
      </c>
      <c r="U1000" t="e">
        <f t="shared" si="152"/>
        <v>#VALUE!</v>
      </c>
      <c r="W1000">
        <f t="shared" si="150"/>
        <v>1</v>
      </c>
    </row>
    <row r="1001" spans="1:23" ht="16" hidden="1" x14ac:dyDescent="0.2">
      <c r="A1001" t="s">
        <v>339</v>
      </c>
      <c r="B1001" s="18">
        <v>2</v>
      </c>
      <c r="C1001" s="104" t="str">
        <f t="shared" si="155"/>
        <v>SS1.2</v>
      </c>
      <c r="D1001" s="160">
        <v>1</v>
      </c>
      <c r="E1001" s="321"/>
      <c r="F1001" s="151" t="s">
        <v>159</v>
      </c>
      <c r="G1001" s="2">
        <f>INDEX([1]CAPS!$A:$A,MATCH(F:F,[1]CAPS!$H:$H,0))</f>
        <v>7138</v>
      </c>
      <c r="H1001" s="103" t="s">
        <v>233</v>
      </c>
      <c r="I1001" s="103" t="s">
        <v>240</v>
      </c>
      <c r="J1001" s="9">
        <v>0</v>
      </c>
      <c r="K1001" s="4">
        <v>1</v>
      </c>
      <c r="L1001" s="9">
        <v>0</v>
      </c>
      <c r="M1001" s="9" t="s">
        <v>276</v>
      </c>
      <c r="N1001" s="9">
        <v>0</v>
      </c>
      <c r="O1001" s="17" t="s">
        <v>276</v>
      </c>
      <c r="P1001" s="17" t="s">
        <v>276</v>
      </c>
      <c r="Q1001" s="17" t="s">
        <v>276</v>
      </c>
      <c r="S1001">
        <f t="shared" si="156"/>
        <v>1</v>
      </c>
      <c r="T1001" t="e">
        <f t="shared" si="151"/>
        <v>#VALUE!</v>
      </c>
      <c r="U1001" t="e">
        <f t="shared" si="152"/>
        <v>#VALUE!</v>
      </c>
      <c r="W1001">
        <f t="shared" si="150"/>
        <v>1</v>
      </c>
    </row>
    <row r="1002" spans="1:23" ht="16" hidden="1" x14ac:dyDescent="0.2">
      <c r="A1002" t="s">
        <v>339</v>
      </c>
      <c r="B1002" s="18">
        <v>3</v>
      </c>
      <c r="C1002" s="104" t="str">
        <f t="shared" si="155"/>
        <v>SS1.3</v>
      </c>
      <c r="D1002" s="160">
        <v>1</v>
      </c>
      <c r="E1002" s="321"/>
      <c r="F1002" s="151" t="s">
        <v>139</v>
      </c>
      <c r="G1002" s="2">
        <f>INDEX([1]CAPS!$A:$A,MATCH(F:F,[1]CAPS!$H:$H,0))</f>
        <v>6325</v>
      </c>
      <c r="H1002" s="103" t="s">
        <v>234</v>
      </c>
      <c r="I1002" s="103" t="s">
        <v>238</v>
      </c>
      <c r="J1002" s="9">
        <v>0</v>
      </c>
      <c r="K1002" s="4">
        <v>3</v>
      </c>
      <c r="L1002" s="9">
        <v>0</v>
      </c>
      <c r="M1002" s="9">
        <v>1</v>
      </c>
      <c r="N1002" s="9">
        <v>0</v>
      </c>
      <c r="O1002" s="17">
        <v>0</v>
      </c>
      <c r="P1002" s="9">
        <v>0</v>
      </c>
      <c r="Q1002" s="9">
        <v>0</v>
      </c>
      <c r="S1002">
        <f t="shared" si="153"/>
        <v>3</v>
      </c>
      <c r="T1002">
        <f t="shared" si="151"/>
        <v>0.75</v>
      </c>
      <c r="U1002">
        <f t="shared" si="152"/>
        <v>0</v>
      </c>
      <c r="W1002">
        <f t="shared" si="150"/>
        <v>1</v>
      </c>
    </row>
    <row r="1003" spans="1:23" ht="16" hidden="1" x14ac:dyDescent="0.2">
      <c r="A1003" t="s">
        <v>339</v>
      </c>
      <c r="B1003" s="18">
        <v>3</v>
      </c>
      <c r="C1003" s="104" t="str">
        <f t="shared" si="155"/>
        <v>SS1.3</v>
      </c>
      <c r="D1003" s="160">
        <v>1</v>
      </c>
      <c r="E1003" s="321"/>
      <c r="F1003" s="151" t="s">
        <v>134</v>
      </c>
      <c r="G1003" s="2">
        <f>INDEX([1]CAPS!$A:$A,MATCH(F:F,[1]CAPS!$H:$H,0))</f>
        <v>2302</v>
      </c>
      <c r="H1003" s="103" t="s">
        <v>233</v>
      </c>
      <c r="I1003" s="103" t="s">
        <v>238</v>
      </c>
      <c r="J1003" s="9">
        <v>0</v>
      </c>
      <c r="K1003" s="4">
        <v>10</v>
      </c>
      <c r="L1003" s="9">
        <v>0</v>
      </c>
      <c r="M1003" s="9" t="s">
        <v>276</v>
      </c>
      <c r="N1003" s="9">
        <v>0</v>
      </c>
      <c r="O1003" s="17" t="s">
        <v>276</v>
      </c>
      <c r="P1003" s="17" t="s">
        <v>276</v>
      </c>
      <c r="Q1003" s="17" t="s">
        <v>276</v>
      </c>
      <c r="S1003">
        <f>SUM(J1003:K1003)</f>
        <v>10</v>
      </c>
      <c r="T1003" t="e">
        <f t="shared" si="151"/>
        <v>#VALUE!</v>
      </c>
      <c r="U1003" t="e">
        <f t="shared" si="152"/>
        <v>#VALUE!</v>
      </c>
      <c r="W1003">
        <f t="shared" si="150"/>
        <v>1</v>
      </c>
    </row>
    <row r="1004" spans="1:23" ht="16" hidden="1" x14ac:dyDescent="0.2">
      <c r="A1004" t="s">
        <v>339</v>
      </c>
      <c r="B1004" s="18">
        <v>3</v>
      </c>
      <c r="C1004" s="104" t="str">
        <f t="shared" si="155"/>
        <v>SS1.3</v>
      </c>
      <c r="D1004" s="160">
        <v>1</v>
      </c>
      <c r="E1004" s="321"/>
      <c r="F1004" s="151" t="s">
        <v>275</v>
      </c>
      <c r="G1004" s="2">
        <f>INDEX([1]CAPS!$A:$A,MATCH(F:F,[1]CAPS!$H:$H,0))</f>
        <v>3300</v>
      </c>
      <c r="H1004" s="103" t="s">
        <v>234</v>
      </c>
      <c r="I1004" s="103" t="s">
        <v>238</v>
      </c>
      <c r="J1004" s="9">
        <v>0</v>
      </c>
      <c r="K1004" s="4">
        <v>12</v>
      </c>
      <c r="L1004" s="9">
        <v>0</v>
      </c>
      <c r="M1004" s="9">
        <v>0</v>
      </c>
      <c r="N1004" s="9">
        <v>0</v>
      </c>
      <c r="O1004" s="17">
        <v>0</v>
      </c>
      <c r="P1004" s="9">
        <v>0</v>
      </c>
      <c r="Q1004" s="9">
        <v>0</v>
      </c>
      <c r="S1004">
        <f t="shared" si="153"/>
        <v>12</v>
      </c>
      <c r="T1004">
        <f t="shared" si="151"/>
        <v>1</v>
      </c>
      <c r="U1004">
        <f t="shared" si="152"/>
        <v>0</v>
      </c>
      <c r="W1004">
        <f t="shared" si="150"/>
        <v>1</v>
      </c>
    </row>
    <row r="1005" spans="1:23" ht="16" hidden="1" x14ac:dyDescent="0.2">
      <c r="A1005" t="s">
        <v>339</v>
      </c>
      <c r="B1005" s="18">
        <v>3</v>
      </c>
      <c r="C1005" s="104" t="str">
        <f t="shared" si="155"/>
        <v>SS1.3</v>
      </c>
      <c r="D1005" s="160">
        <v>1</v>
      </c>
      <c r="E1005" s="321"/>
      <c r="F1005" s="151" t="s">
        <v>127</v>
      </c>
      <c r="G1005" s="2">
        <f>INDEX([1]CAPS!$A:$A,MATCH(F:F,[1]CAPS!$H:$H,0))</f>
        <v>10605</v>
      </c>
      <c r="H1005" s="103" t="s">
        <v>233</v>
      </c>
      <c r="I1005" s="103" t="s">
        <v>238</v>
      </c>
      <c r="J1005" s="9">
        <v>0</v>
      </c>
      <c r="K1005" s="4">
        <v>10</v>
      </c>
      <c r="L1005" s="9">
        <v>0</v>
      </c>
      <c r="M1005" s="9">
        <v>0</v>
      </c>
      <c r="N1005" s="9">
        <v>0</v>
      </c>
      <c r="O1005" s="17">
        <v>0</v>
      </c>
      <c r="P1005" s="9">
        <v>0</v>
      </c>
      <c r="Q1005" s="9">
        <v>0</v>
      </c>
      <c r="S1005">
        <f t="shared" si="153"/>
        <v>10</v>
      </c>
      <c r="T1005">
        <f t="shared" si="151"/>
        <v>1</v>
      </c>
      <c r="U1005">
        <f t="shared" si="152"/>
        <v>0</v>
      </c>
      <c r="W1005">
        <f t="shared" si="150"/>
        <v>1</v>
      </c>
    </row>
    <row r="1006" spans="1:23" ht="32" hidden="1" x14ac:dyDescent="0.2">
      <c r="A1006" t="s">
        <v>339</v>
      </c>
      <c r="B1006" s="18">
        <v>3</v>
      </c>
      <c r="C1006" s="104" t="str">
        <f t="shared" si="155"/>
        <v>SS1.3</v>
      </c>
      <c r="D1006" s="160">
        <v>1</v>
      </c>
      <c r="E1006" s="321"/>
      <c r="F1006" s="151" t="s">
        <v>135</v>
      </c>
      <c r="G1006" s="2">
        <f>INDEX([1]CAPS!$A:$A,MATCH(F:F,[1]CAPS!$H:$H,0))</f>
        <v>7766</v>
      </c>
      <c r="H1006" s="103" t="s">
        <v>236</v>
      </c>
      <c r="I1006" s="103" t="s">
        <v>242</v>
      </c>
      <c r="J1006" s="9">
        <v>0</v>
      </c>
      <c r="K1006" s="4">
        <v>2</v>
      </c>
      <c r="L1006" s="9">
        <v>0</v>
      </c>
      <c r="M1006" s="9">
        <v>0</v>
      </c>
      <c r="N1006" s="9">
        <v>0</v>
      </c>
      <c r="O1006" s="17">
        <v>0</v>
      </c>
      <c r="P1006" s="9">
        <v>0</v>
      </c>
      <c r="Q1006" s="9">
        <v>0</v>
      </c>
      <c r="S1006">
        <f t="shared" si="153"/>
        <v>2</v>
      </c>
      <c r="T1006">
        <f t="shared" si="151"/>
        <v>1</v>
      </c>
      <c r="U1006">
        <f t="shared" si="152"/>
        <v>0</v>
      </c>
      <c r="W1006">
        <f t="shared" si="150"/>
        <v>1</v>
      </c>
    </row>
    <row r="1007" spans="1:23" ht="16" hidden="1" x14ac:dyDescent="0.2">
      <c r="A1007" t="s">
        <v>339</v>
      </c>
      <c r="B1007" s="18">
        <v>3</v>
      </c>
      <c r="C1007" s="104" t="str">
        <f t="shared" si="155"/>
        <v>SS1.3</v>
      </c>
      <c r="D1007" s="160">
        <v>1</v>
      </c>
      <c r="E1007" s="321"/>
      <c r="F1007" s="151" t="s">
        <v>159</v>
      </c>
      <c r="G1007" s="2">
        <f>INDEX([1]CAPS!$A:$A,MATCH(F:F,[1]CAPS!$H:$H,0))</f>
        <v>7138</v>
      </c>
      <c r="H1007" s="103" t="s">
        <v>233</v>
      </c>
      <c r="I1007" s="103" t="s">
        <v>240</v>
      </c>
      <c r="J1007" s="9">
        <v>0</v>
      </c>
      <c r="K1007" s="4">
        <v>1</v>
      </c>
      <c r="L1007" s="9">
        <v>0</v>
      </c>
      <c r="M1007" s="9" t="s">
        <v>276</v>
      </c>
      <c r="N1007" s="9">
        <v>0</v>
      </c>
      <c r="O1007" s="17" t="s">
        <v>276</v>
      </c>
      <c r="P1007" s="17" t="s">
        <v>276</v>
      </c>
      <c r="Q1007" s="17" t="s">
        <v>276</v>
      </c>
      <c r="S1007">
        <f>SUM(J1007:K1007)</f>
        <v>1</v>
      </c>
      <c r="T1007" t="e">
        <f t="shared" si="151"/>
        <v>#VALUE!</v>
      </c>
      <c r="U1007" t="e">
        <f t="shared" si="152"/>
        <v>#VALUE!</v>
      </c>
      <c r="W1007">
        <f t="shared" si="150"/>
        <v>1</v>
      </c>
    </row>
    <row r="1008" spans="1:23" ht="32" hidden="1" x14ac:dyDescent="0.2">
      <c r="A1008" t="s">
        <v>339</v>
      </c>
      <c r="B1008" s="18">
        <v>3</v>
      </c>
      <c r="C1008" s="104" t="str">
        <f t="shared" si="155"/>
        <v>SS1.3</v>
      </c>
      <c r="D1008" s="160">
        <v>1</v>
      </c>
      <c r="E1008" s="321"/>
      <c r="F1008" s="151" t="s">
        <v>232</v>
      </c>
      <c r="G1008" s="2">
        <f>INDEX([1]CAPS!$A:$A,MATCH(F:F,[1]CAPS!$H:$H,0))</f>
        <v>8875</v>
      </c>
      <c r="H1008" s="103" t="s">
        <v>236</v>
      </c>
      <c r="I1008" s="103" t="s">
        <v>239</v>
      </c>
      <c r="J1008" s="9">
        <v>0</v>
      </c>
      <c r="K1008" s="4">
        <v>3</v>
      </c>
      <c r="L1008" s="9">
        <v>0</v>
      </c>
      <c r="M1008" s="9">
        <v>1</v>
      </c>
      <c r="N1008" s="9">
        <v>0</v>
      </c>
      <c r="O1008" s="17">
        <v>0</v>
      </c>
      <c r="P1008" s="9">
        <v>0</v>
      </c>
      <c r="Q1008" s="9">
        <v>0</v>
      </c>
      <c r="S1008">
        <f t="shared" si="153"/>
        <v>3</v>
      </c>
      <c r="T1008">
        <f t="shared" si="151"/>
        <v>0.75</v>
      </c>
      <c r="U1008">
        <f t="shared" si="152"/>
        <v>0</v>
      </c>
      <c r="W1008">
        <f t="shared" si="150"/>
        <v>1</v>
      </c>
    </row>
    <row r="1009" spans="1:23" ht="32" hidden="1" x14ac:dyDescent="0.2">
      <c r="A1009" t="s">
        <v>339</v>
      </c>
      <c r="B1009" s="18">
        <v>3</v>
      </c>
      <c r="C1009" s="104" t="str">
        <f t="shared" si="155"/>
        <v>SS1.3</v>
      </c>
      <c r="D1009" s="160">
        <v>1</v>
      </c>
      <c r="E1009" s="321"/>
      <c r="F1009" s="151" t="s">
        <v>348</v>
      </c>
      <c r="G1009" s="2">
        <f>INDEX([1]CAPS!$A:$A,MATCH(F:F,[1]CAPS!$H:$H,0))</f>
        <v>4000</v>
      </c>
      <c r="H1009" s="103" t="s">
        <v>236</v>
      </c>
      <c r="I1009" s="103" t="s">
        <v>239</v>
      </c>
      <c r="J1009" s="9">
        <v>0</v>
      </c>
      <c r="K1009" s="4">
        <v>2</v>
      </c>
      <c r="L1009" s="9">
        <v>0</v>
      </c>
      <c r="M1009" s="9">
        <v>1</v>
      </c>
      <c r="N1009" s="9">
        <v>0</v>
      </c>
      <c r="O1009" s="17">
        <v>0</v>
      </c>
      <c r="P1009" s="9">
        <v>0</v>
      </c>
      <c r="Q1009" s="9">
        <v>0</v>
      </c>
      <c r="S1009">
        <f t="shared" si="153"/>
        <v>2</v>
      </c>
      <c r="T1009">
        <f t="shared" si="151"/>
        <v>0.66666666666666663</v>
      </c>
      <c r="U1009">
        <f t="shared" si="152"/>
        <v>0</v>
      </c>
      <c r="W1009">
        <f t="shared" si="150"/>
        <v>1</v>
      </c>
    </row>
    <row r="1010" spans="1:23" ht="16" hidden="1" x14ac:dyDescent="0.2">
      <c r="A1010" t="s">
        <v>339</v>
      </c>
      <c r="B1010" s="18">
        <v>3</v>
      </c>
      <c r="C1010" s="104" t="str">
        <f t="shared" si="155"/>
        <v>SS1.3</v>
      </c>
      <c r="D1010" s="160">
        <v>1</v>
      </c>
      <c r="E1010" s="321"/>
      <c r="F1010" s="151" t="s">
        <v>230</v>
      </c>
      <c r="G1010" s="2">
        <f>INDEX([1]CAPS!$A:$A,MATCH(F:F,[1]CAPS!$H:$H,0))</f>
        <v>1377</v>
      </c>
      <c r="H1010" s="103" t="s">
        <v>233</v>
      </c>
      <c r="I1010" s="103" t="s">
        <v>238</v>
      </c>
      <c r="J1010" s="9">
        <v>0</v>
      </c>
      <c r="K1010" s="4">
        <v>6</v>
      </c>
      <c r="L1010" s="9">
        <v>0</v>
      </c>
      <c r="M1010" s="9" t="s">
        <v>276</v>
      </c>
      <c r="N1010" s="9">
        <v>0</v>
      </c>
      <c r="O1010" s="17">
        <v>0</v>
      </c>
      <c r="P1010" s="9">
        <v>0</v>
      </c>
      <c r="Q1010" s="9">
        <v>0</v>
      </c>
      <c r="S1010">
        <f t="shared" si="153"/>
        <v>6</v>
      </c>
      <c r="T1010" t="e">
        <f t="shared" si="151"/>
        <v>#VALUE!</v>
      </c>
      <c r="U1010" t="e">
        <f t="shared" si="152"/>
        <v>#VALUE!</v>
      </c>
      <c r="W1010">
        <f t="shared" si="150"/>
        <v>1</v>
      </c>
    </row>
    <row r="1011" spans="1:23" ht="16" hidden="1" x14ac:dyDescent="0.2">
      <c r="A1011" t="s">
        <v>339</v>
      </c>
      <c r="B1011" s="18">
        <v>3</v>
      </c>
      <c r="C1011" s="104" t="str">
        <f t="shared" si="155"/>
        <v>SS1.3</v>
      </c>
      <c r="D1011" s="160">
        <v>1</v>
      </c>
      <c r="E1011" s="321"/>
      <c r="F1011" s="151" t="s">
        <v>131</v>
      </c>
      <c r="G1011" s="2">
        <f>INDEX([1]CAPS!$A:$A,MATCH(F:F,[1]CAPS!$H:$H,0))</f>
        <v>2557</v>
      </c>
      <c r="H1011" s="103" t="s">
        <v>233</v>
      </c>
      <c r="I1011" s="103" t="s">
        <v>240</v>
      </c>
      <c r="J1011" s="9">
        <v>0</v>
      </c>
      <c r="K1011" s="4">
        <v>18</v>
      </c>
      <c r="L1011" s="9">
        <v>0</v>
      </c>
      <c r="M1011" s="9" t="s">
        <v>276</v>
      </c>
      <c r="N1011" s="9">
        <v>0</v>
      </c>
      <c r="O1011" s="17">
        <v>0</v>
      </c>
      <c r="P1011" s="9">
        <v>0</v>
      </c>
      <c r="Q1011" s="9">
        <v>0</v>
      </c>
      <c r="S1011">
        <f t="shared" si="153"/>
        <v>18</v>
      </c>
      <c r="T1011" t="e">
        <f t="shared" si="151"/>
        <v>#VALUE!</v>
      </c>
      <c r="U1011" t="e">
        <f t="shared" si="152"/>
        <v>#VALUE!</v>
      </c>
      <c r="W1011">
        <f t="shared" si="150"/>
        <v>1</v>
      </c>
    </row>
    <row r="1012" spans="1:23" ht="16" hidden="1" x14ac:dyDescent="0.2">
      <c r="A1012" t="s">
        <v>339</v>
      </c>
      <c r="B1012" s="18">
        <v>3</v>
      </c>
      <c r="C1012" s="104" t="str">
        <f t="shared" si="155"/>
        <v>SS1.3</v>
      </c>
      <c r="D1012" s="160">
        <v>1</v>
      </c>
      <c r="E1012" s="321"/>
      <c r="F1012" s="151" t="s">
        <v>129</v>
      </c>
      <c r="G1012" s="2">
        <f>INDEX([1]CAPS!$A:$A,MATCH(F:F,[1]CAPS!$H:$H,0))</f>
        <v>5532</v>
      </c>
      <c r="H1012" s="103" t="s">
        <v>233</v>
      </c>
      <c r="I1012" s="103" t="s">
        <v>238</v>
      </c>
      <c r="J1012" s="9">
        <v>0</v>
      </c>
      <c r="K1012" s="4">
        <v>1</v>
      </c>
      <c r="L1012" s="9">
        <v>0</v>
      </c>
      <c r="M1012" s="9" t="s">
        <v>276</v>
      </c>
      <c r="N1012" s="9">
        <v>0</v>
      </c>
      <c r="O1012" s="17" t="s">
        <v>276</v>
      </c>
      <c r="P1012" s="17" t="s">
        <v>276</v>
      </c>
      <c r="Q1012" s="17" t="s">
        <v>276</v>
      </c>
      <c r="S1012">
        <f>SUM(J1012:K1012)</f>
        <v>1</v>
      </c>
      <c r="T1012" t="e">
        <f t="shared" si="151"/>
        <v>#VALUE!</v>
      </c>
      <c r="U1012" t="e">
        <f t="shared" si="152"/>
        <v>#VALUE!</v>
      </c>
      <c r="W1012">
        <f t="shared" si="150"/>
        <v>1</v>
      </c>
    </row>
    <row r="1013" spans="1:23" ht="16" hidden="1" x14ac:dyDescent="0.2">
      <c r="A1013" t="s">
        <v>339</v>
      </c>
      <c r="B1013" s="18">
        <v>3</v>
      </c>
      <c r="C1013" s="104" t="str">
        <f t="shared" si="155"/>
        <v>SS1.3</v>
      </c>
      <c r="D1013" s="160">
        <v>1</v>
      </c>
      <c r="E1013" s="321"/>
      <c r="F1013" s="151" t="s">
        <v>162</v>
      </c>
      <c r="G1013" s="2">
        <f>INDEX([1]CAPS!$A:$A,MATCH(F:F,[1]CAPS!$H:$H,0))</f>
        <v>6324</v>
      </c>
      <c r="H1013" s="103" t="s">
        <v>234</v>
      </c>
      <c r="I1013" s="103" t="s">
        <v>238</v>
      </c>
      <c r="J1013" s="9">
        <v>0</v>
      </c>
      <c r="K1013" s="4">
        <v>1</v>
      </c>
      <c r="L1013" s="9">
        <v>0</v>
      </c>
      <c r="M1013" s="9">
        <v>0</v>
      </c>
      <c r="N1013" s="9">
        <v>0</v>
      </c>
      <c r="O1013" s="17">
        <v>0</v>
      </c>
      <c r="P1013" s="9">
        <v>0</v>
      </c>
      <c r="Q1013" s="9">
        <v>0</v>
      </c>
      <c r="S1013">
        <f t="shared" si="153"/>
        <v>1</v>
      </c>
      <c r="T1013">
        <f t="shared" si="151"/>
        <v>1</v>
      </c>
      <c r="U1013">
        <f t="shared" si="152"/>
        <v>0</v>
      </c>
      <c r="W1013">
        <f t="shared" si="150"/>
        <v>1</v>
      </c>
    </row>
    <row r="1014" spans="1:23" ht="16" hidden="1" x14ac:dyDescent="0.2">
      <c r="A1014" t="s">
        <v>339</v>
      </c>
      <c r="B1014" s="18">
        <v>4</v>
      </c>
      <c r="C1014" s="104" t="str">
        <f t="shared" si="155"/>
        <v>SS1.4</v>
      </c>
      <c r="D1014" s="160">
        <v>1</v>
      </c>
      <c r="E1014" s="321"/>
      <c r="F1014" s="151" t="s">
        <v>131</v>
      </c>
      <c r="G1014" s="2">
        <f>INDEX([1]CAPS!$A:$A,MATCH(F:F,[1]CAPS!$H:$H,0))</f>
        <v>2557</v>
      </c>
      <c r="H1014" s="103" t="s">
        <v>233</v>
      </c>
      <c r="I1014" s="103" t="s">
        <v>240</v>
      </c>
      <c r="J1014" s="9">
        <v>0</v>
      </c>
      <c r="K1014" s="4">
        <v>62</v>
      </c>
      <c r="L1014" s="9">
        <v>0</v>
      </c>
      <c r="M1014" s="9" t="s">
        <v>276</v>
      </c>
      <c r="N1014" s="9">
        <v>5</v>
      </c>
      <c r="O1014" s="17">
        <v>0</v>
      </c>
      <c r="P1014" s="9">
        <v>0</v>
      </c>
      <c r="Q1014" s="9">
        <v>0</v>
      </c>
      <c r="S1014">
        <f t="shared" si="153"/>
        <v>62</v>
      </c>
      <c r="T1014" t="e">
        <f t="shared" si="151"/>
        <v>#VALUE!</v>
      </c>
      <c r="U1014" t="e">
        <f t="shared" si="152"/>
        <v>#VALUE!</v>
      </c>
      <c r="W1014">
        <f t="shared" si="150"/>
        <v>1</v>
      </c>
    </row>
    <row r="1015" spans="1:23" ht="32" hidden="1" x14ac:dyDescent="0.2">
      <c r="A1015" t="s">
        <v>339</v>
      </c>
      <c r="B1015" s="18">
        <v>4</v>
      </c>
      <c r="C1015" s="104" t="str">
        <f t="shared" si="155"/>
        <v>SS1.4</v>
      </c>
      <c r="D1015" s="160">
        <v>1</v>
      </c>
      <c r="E1015" s="321"/>
      <c r="F1015" s="151" t="s">
        <v>232</v>
      </c>
      <c r="G1015" s="2">
        <f>INDEX([1]CAPS!$A:$A,MATCH(F:F,[1]CAPS!$H:$H,0))</f>
        <v>8875</v>
      </c>
      <c r="H1015" s="103" t="s">
        <v>236</v>
      </c>
      <c r="I1015" s="151" t="s">
        <v>239</v>
      </c>
      <c r="J1015" s="9">
        <v>0</v>
      </c>
      <c r="K1015" s="9">
        <v>1</v>
      </c>
      <c r="L1015" s="9">
        <v>0</v>
      </c>
      <c r="M1015" s="9">
        <v>1</v>
      </c>
      <c r="N1015" s="9">
        <v>0</v>
      </c>
      <c r="O1015" s="9">
        <v>3</v>
      </c>
      <c r="P1015" s="9">
        <v>0</v>
      </c>
      <c r="Q1015" s="9">
        <v>0</v>
      </c>
      <c r="S1015">
        <f t="shared" si="153"/>
        <v>4</v>
      </c>
      <c r="T1015">
        <f t="shared" si="151"/>
        <v>0.5</v>
      </c>
      <c r="U1015">
        <f t="shared" si="152"/>
        <v>1.5</v>
      </c>
      <c r="W1015">
        <f t="shared" si="150"/>
        <v>1</v>
      </c>
    </row>
    <row r="1016" spans="1:23" ht="16" hidden="1" x14ac:dyDescent="0.2">
      <c r="A1016" t="s">
        <v>339</v>
      </c>
      <c r="B1016" s="18">
        <v>4</v>
      </c>
      <c r="C1016" s="104" t="str">
        <f t="shared" si="155"/>
        <v>SS1.4</v>
      </c>
      <c r="D1016" s="160">
        <v>1</v>
      </c>
      <c r="E1016" s="321"/>
      <c r="F1016" s="151" t="s">
        <v>275</v>
      </c>
      <c r="G1016" s="2">
        <f>INDEX([1]CAPS!$A:$A,MATCH(F:F,[1]CAPS!$H:$H,0))</f>
        <v>3300</v>
      </c>
      <c r="H1016" s="103" t="s">
        <v>234</v>
      </c>
      <c r="I1016" s="151" t="s">
        <v>238</v>
      </c>
      <c r="J1016" s="9">
        <v>0</v>
      </c>
      <c r="K1016" s="9">
        <v>5</v>
      </c>
      <c r="L1016" s="9">
        <v>0</v>
      </c>
      <c r="M1016" s="9">
        <v>0</v>
      </c>
      <c r="N1016" s="9">
        <v>0</v>
      </c>
      <c r="O1016" s="9">
        <v>0</v>
      </c>
      <c r="P1016" s="9">
        <v>0</v>
      </c>
      <c r="Q1016" s="9">
        <v>0</v>
      </c>
      <c r="S1016">
        <f t="shared" si="153"/>
        <v>5</v>
      </c>
      <c r="T1016">
        <f t="shared" si="151"/>
        <v>1</v>
      </c>
      <c r="U1016">
        <f t="shared" si="152"/>
        <v>0</v>
      </c>
      <c r="W1016">
        <f t="shared" si="150"/>
        <v>1</v>
      </c>
    </row>
    <row r="1017" spans="1:23" ht="32" hidden="1" x14ac:dyDescent="0.2">
      <c r="A1017" t="s">
        <v>339</v>
      </c>
      <c r="B1017" s="18">
        <v>4</v>
      </c>
      <c r="C1017" s="104" t="str">
        <f t="shared" si="155"/>
        <v>SS1.4</v>
      </c>
      <c r="D1017" s="160">
        <v>1</v>
      </c>
      <c r="E1017" s="321"/>
      <c r="F1017" s="151" t="s">
        <v>135</v>
      </c>
      <c r="G1017" s="2">
        <f>INDEX([1]CAPS!$A:$A,MATCH(F:F,[1]CAPS!$H:$H,0))</f>
        <v>7766</v>
      </c>
      <c r="H1017" s="103" t="s">
        <v>236</v>
      </c>
      <c r="I1017" s="151" t="s">
        <v>242</v>
      </c>
      <c r="J1017" s="9">
        <v>0</v>
      </c>
      <c r="K1017" s="9">
        <v>3</v>
      </c>
      <c r="L1017" s="9">
        <v>0</v>
      </c>
      <c r="M1017" s="9">
        <v>0</v>
      </c>
      <c r="N1017" s="9">
        <v>0</v>
      </c>
      <c r="O1017" s="9">
        <v>0</v>
      </c>
      <c r="P1017" s="9">
        <v>0</v>
      </c>
      <c r="Q1017" s="9">
        <v>0</v>
      </c>
      <c r="S1017">
        <f t="shared" si="153"/>
        <v>3</v>
      </c>
      <c r="T1017">
        <f t="shared" si="151"/>
        <v>1</v>
      </c>
      <c r="U1017">
        <f t="shared" si="152"/>
        <v>0</v>
      </c>
      <c r="W1017">
        <f t="shared" si="150"/>
        <v>1</v>
      </c>
    </row>
    <row r="1018" spans="1:23" ht="32" hidden="1" x14ac:dyDescent="0.2">
      <c r="A1018" t="s">
        <v>339</v>
      </c>
      <c r="B1018" s="18">
        <v>4</v>
      </c>
      <c r="C1018" s="104" t="str">
        <f t="shared" si="155"/>
        <v>SS1.4</v>
      </c>
      <c r="D1018" s="160">
        <v>1</v>
      </c>
      <c r="E1018" s="321"/>
      <c r="F1018" s="151" t="s">
        <v>161</v>
      </c>
      <c r="G1018" s="2">
        <f>INDEX([1]CAPS!$A:$A,MATCH(F:F,[1]CAPS!$H:$H,0))</f>
        <v>2603</v>
      </c>
      <c r="H1018" s="103" t="s">
        <v>235</v>
      </c>
      <c r="I1018" s="151" t="s">
        <v>239</v>
      </c>
      <c r="J1018" s="9">
        <v>0</v>
      </c>
      <c r="K1018" s="9">
        <v>2</v>
      </c>
      <c r="L1018" s="9">
        <v>0</v>
      </c>
      <c r="M1018" s="9">
        <v>4</v>
      </c>
      <c r="N1018" s="9">
        <v>0</v>
      </c>
      <c r="O1018" s="9">
        <v>0</v>
      </c>
      <c r="P1018" s="9">
        <v>0</v>
      </c>
      <c r="Q1018" s="9">
        <v>0</v>
      </c>
      <c r="S1018">
        <f t="shared" si="153"/>
        <v>2</v>
      </c>
      <c r="T1018">
        <f t="shared" si="151"/>
        <v>0.33333333333333331</v>
      </c>
      <c r="U1018">
        <f t="shared" si="152"/>
        <v>0</v>
      </c>
      <c r="W1018">
        <f t="shared" si="150"/>
        <v>1</v>
      </c>
    </row>
    <row r="1019" spans="1:23" ht="32" hidden="1" x14ac:dyDescent="0.2">
      <c r="A1019" t="s">
        <v>339</v>
      </c>
      <c r="B1019" s="18">
        <v>4</v>
      </c>
      <c r="C1019" s="104" t="str">
        <f t="shared" si="155"/>
        <v>SS1.4</v>
      </c>
      <c r="D1019" s="160">
        <v>1</v>
      </c>
      <c r="E1019" s="321"/>
      <c r="F1019" s="151" t="s">
        <v>348</v>
      </c>
      <c r="G1019" s="2">
        <f>INDEX([1]CAPS!$A:$A,MATCH(F:F,[1]CAPS!$H:$H,0))</f>
        <v>4000</v>
      </c>
      <c r="H1019" s="103" t="s">
        <v>236</v>
      </c>
      <c r="I1019" s="151" t="s">
        <v>239</v>
      </c>
      <c r="J1019" s="9">
        <v>0</v>
      </c>
      <c r="K1019" s="9">
        <v>10</v>
      </c>
      <c r="L1019" s="9">
        <v>0</v>
      </c>
      <c r="M1019" s="9">
        <v>0</v>
      </c>
      <c r="N1019" s="9">
        <v>0</v>
      </c>
      <c r="O1019" s="9">
        <v>0</v>
      </c>
      <c r="P1019" s="9">
        <v>0</v>
      </c>
      <c r="Q1019" s="9">
        <v>0</v>
      </c>
      <c r="S1019">
        <f t="shared" si="153"/>
        <v>10</v>
      </c>
      <c r="T1019">
        <f t="shared" si="151"/>
        <v>1</v>
      </c>
      <c r="U1019">
        <f t="shared" si="152"/>
        <v>0</v>
      </c>
      <c r="W1019">
        <f t="shared" si="150"/>
        <v>1</v>
      </c>
    </row>
    <row r="1020" spans="1:23" ht="16" hidden="1" x14ac:dyDescent="0.2">
      <c r="A1020" t="s">
        <v>339</v>
      </c>
      <c r="B1020" s="18">
        <v>4</v>
      </c>
      <c r="C1020" s="104" t="str">
        <f t="shared" si="155"/>
        <v>SS1.4</v>
      </c>
      <c r="D1020" s="160">
        <v>1</v>
      </c>
      <c r="E1020" s="321"/>
      <c r="F1020" s="103" t="s">
        <v>230</v>
      </c>
      <c r="G1020" s="2">
        <f>INDEX([1]CAPS!$A:$A,MATCH(F:F,[1]CAPS!$H:$H,0))</f>
        <v>1377</v>
      </c>
      <c r="H1020" s="103" t="s">
        <v>233</v>
      </c>
      <c r="I1020" s="104" t="s">
        <v>238</v>
      </c>
      <c r="J1020" s="9">
        <v>0</v>
      </c>
      <c r="K1020" s="4">
        <v>60</v>
      </c>
      <c r="L1020" s="9">
        <v>0</v>
      </c>
      <c r="M1020" s="9" t="s">
        <v>276</v>
      </c>
      <c r="N1020" s="9">
        <v>0</v>
      </c>
      <c r="O1020" s="17">
        <v>0</v>
      </c>
      <c r="P1020" s="9">
        <v>0</v>
      </c>
      <c r="Q1020" s="9">
        <v>0</v>
      </c>
      <c r="S1020">
        <f t="shared" si="153"/>
        <v>60</v>
      </c>
      <c r="T1020" t="e">
        <f t="shared" si="151"/>
        <v>#VALUE!</v>
      </c>
      <c r="U1020" t="e">
        <f t="shared" si="152"/>
        <v>#VALUE!</v>
      </c>
      <c r="W1020">
        <f t="shared" si="150"/>
        <v>1</v>
      </c>
    </row>
    <row r="1021" spans="1:23" ht="16" hidden="1" x14ac:dyDescent="0.2">
      <c r="A1021" t="s">
        <v>339</v>
      </c>
      <c r="B1021" s="18">
        <v>4</v>
      </c>
      <c r="C1021" s="104" t="str">
        <f t="shared" si="155"/>
        <v>SS1.4</v>
      </c>
      <c r="D1021" s="160">
        <v>1</v>
      </c>
      <c r="E1021" s="321"/>
      <c r="F1021" s="103" t="s">
        <v>127</v>
      </c>
      <c r="G1021" s="2">
        <f>INDEX([1]CAPS!$A:$A,MATCH(F:F,[1]CAPS!$H:$H,0))</f>
        <v>10605</v>
      </c>
      <c r="H1021" s="103" t="s">
        <v>233</v>
      </c>
      <c r="I1021" s="104" t="s">
        <v>238</v>
      </c>
      <c r="J1021" s="9">
        <v>0</v>
      </c>
      <c r="K1021" s="4">
        <v>4</v>
      </c>
      <c r="L1021" s="9">
        <v>0</v>
      </c>
      <c r="M1021" s="9">
        <v>0</v>
      </c>
      <c r="N1021" s="9">
        <v>0</v>
      </c>
      <c r="O1021" s="17">
        <v>0</v>
      </c>
      <c r="P1021" s="9">
        <v>0</v>
      </c>
      <c r="Q1021" s="9">
        <v>0</v>
      </c>
      <c r="S1021">
        <f t="shared" si="153"/>
        <v>4</v>
      </c>
      <c r="T1021">
        <f t="shared" si="151"/>
        <v>1</v>
      </c>
      <c r="U1021">
        <f t="shared" si="152"/>
        <v>0</v>
      </c>
      <c r="W1021">
        <f t="shared" si="150"/>
        <v>1</v>
      </c>
    </row>
    <row r="1022" spans="1:23" ht="16" hidden="1" x14ac:dyDescent="0.2">
      <c r="A1022" t="s">
        <v>339</v>
      </c>
      <c r="B1022" s="18">
        <v>4</v>
      </c>
      <c r="C1022" s="104" t="str">
        <f t="shared" si="155"/>
        <v>SS1.4</v>
      </c>
      <c r="D1022" s="160">
        <v>1</v>
      </c>
      <c r="E1022" s="321"/>
      <c r="F1022" s="103" t="s">
        <v>134</v>
      </c>
      <c r="G1022" s="2">
        <f>INDEX([1]CAPS!$A:$A,MATCH(F:F,[1]CAPS!$H:$H,0))</f>
        <v>2302</v>
      </c>
      <c r="H1022" s="103" t="s">
        <v>233</v>
      </c>
      <c r="I1022" s="104" t="s">
        <v>238</v>
      </c>
      <c r="J1022" s="9">
        <v>0</v>
      </c>
      <c r="K1022" s="4">
        <v>8</v>
      </c>
      <c r="L1022" s="9">
        <v>0</v>
      </c>
      <c r="M1022" s="9" t="s">
        <v>276</v>
      </c>
      <c r="N1022" s="9">
        <v>0</v>
      </c>
      <c r="O1022" s="17" t="s">
        <v>276</v>
      </c>
      <c r="P1022" s="17" t="s">
        <v>276</v>
      </c>
      <c r="Q1022" s="17" t="s">
        <v>276</v>
      </c>
      <c r="S1022">
        <f t="shared" ref="S1022:S1023" si="157">SUM(J1022:K1022)</f>
        <v>8</v>
      </c>
      <c r="T1022" t="e">
        <f t="shared" si="151"/>
        <v>#VALUE!</v>
      </c>
      <c r="U1022" t="e">
        <f t="shared" si="152"/>
        <v>#VALUE!</v>
      </c>
      <c r="W1022">
        <f t="shared" si="150"/>
        <v>1</v>
      </c>
    </row>
    <row r="1023" spans="1:23" ht="16" hidden="1" x14ac:dyDescent="0.2">
      <c r="A1023" t="s">
        <v>339</v>
      </c>
      <c r="B1023" s="18">
        <v>4</v>
      </c>
      <c r="C1023" s="104" t="str">
        <f t="shared" si="155"/>
        <v>SS1.4</v>
      </c>
      <c r="D1023" s="160">
        <v>1</v>
      </c>
      <c r="E1023" s="321"/>
      <c r="F1023" s="103" t="s">
        <v>129</v>
      </c>
      <c r="G1023" s="2">
        <f>INDEX([1]CAPS!$A:$A,MATCH(F:F,[1]CAPS!$H:$H,0))</f>
        <v>5532</v>
      </c>
      <c r="H1023" s="103" t="s">
        <v>233</v>
      </c>
      <c r="I1023" s="104" t="s">
        <v>238</v>
      </c>
      <c r="J1023" s="9">
        <v>0</v>
      </c>
      <c r="K1023" s="4">
        <v>3</v>
      </c>
      <c r="L1023" s="9">
        <v>0</v>
      </c>
      <c r="M1023" s="9" t="s">
        <v>276</v>
      </c>
      <c r="N1023" s="9">
        <v>0</v>
      </c>
      <c r="O1023" s="17" t="s">
        <v>276</v>
      </c>
      <c r="P1023" s="17" t="s">
        <v>276</v>
      </c>
      <c r="Q1023" s="17" t="s">
        <v>276</v>
      </c>
      <c r="S1023">
        <f t="shared" si="157"/>
        <v>3</v>
      </c>
      <c r="T1023" t="e">
        <f t="shared" si="151"/>
        <v>#VALUE!</v>
      </c>
      <c r="U1023" t="e">
        <f t="shared" si="152"/>
        <v>#VALUE!</v>
      </c>
      <c r="W1023">
        <f t="shared" si="150"/>
        <v>1</v>
      </c>
    </row>
    <row r="1024" spans="1:23" ht="16" hidden="1" x14ac:dyDescent="0.2">
      <c r="A1024" t="s">
        <v>339</v>
      </c>
      <c r="B1024" s="18">
        <v>5</v>
      </c>
      <c r="C1024" s="104" t="str">
        <f t="shared" si="155"/>
        <v>SS1.5</v>
      </c>
      <c r="D1024" s="160">
        <v>1</v>
      </c>
      <c r="E1024" s="321"/>
      <c r="F1024" s="103" t="s">
        <v>131</v>
      </c>
      <c r="G1024" s="2">
        <f>INDEX([1]CAPS!$A:$A,MATCH(F:F,[1]CAPS!$H:$H,0))</f>
        <v>2557</v>
      </c>
      <c r="H1024" s="103" t="s">
        <v>233</v>
      </c>
      <c r="I1024" s="104" t="s">
        <v>240</v>
      </c>
      <c r="J1024" s="9">
        <v>0</v>
      </c>
      <c r="K1024" s="4">
        <v>26</v>
      </c>
      <c r="L1024" s="9">
        <v>0</v>
      </c>
      <c r="M1024" s="9" t="s">
        <v>276</v>
      </c>
      <c r="N1024" s="9">
        <v>0</v>
      </c>
      <c r="O1024" s="17">
        <v>0</v>
      </c>
      <c r="P1024" s="9">
        <v>0</v>
      </c>
      <c r="Q1024" s="9">
        <v>0</v>
      </c>
      <c r="S1024">
        <f t="shared" si="153"/>
        <v>26</v>
      </c>
      <c r="T1024" t="e">
        <f t="shared" si="151"/>
        <v>#VALUE!</v>
      </c>
      <c r="U1024" t="e">
        <f t="shared" si="152"/>
        <v>#VALUE!</v>
      </c>
      <c r="W1024">
        <f t="shared" ref="W1024:W1087" si="158">IF(S1024&gt;0,1,"")</f>
        <v>1</v>
      </c>
    </row>
    <row r="1025" spans="1:23" ht="16" hidden="1" x14ac:dyDescent="0.2">
      <c r="A1025" t="s">
        <v>339</v>
      </c>
      <c r="B1025" s="18">
        <v>5</v>
      </c>
      <c r="C1025" s="104" t="str">
        <f t="shared" si="155"/>
        <v>SS1.5</v>
      </c>
      <c r="D1025" s="160">
        <v>1</v>
      </c>
      <c r="E1025" s="321"/>
      <c r="F1025" s="103" t="s">
        <v>230</v>
      </c>
      <c r="G1025" s="2">
        <f>INDEX([1]CAPS!$A:$A,MATCH(F:F,[1]CAPS!$H:$H,0))</f>
        <v>1377</v>
      </c>
      <c r="H1025" s="103" t="s">
        <v>233</v>
      </c>
      <c r="I1025" s="104" t="s">
        <v>238</v>
      </c>
      <c r="J1025" s="9">
        <v>0</v>
      </c>
      <c r="K1025" s="4">
        <v>8</v>
      </c>
      <c r="L1025" s="9">
        <v>0</v>
      </c>
      <c r="M1025" s="9" t="s">
        <v>276</v>
      </c>
      <c r="N1025" s="9">
        <v>0</v>
      </c>
      <c r="O1025" s="17">
        <v>0</v>
      </c>
      <c r="P1025" s="9">
        <v>0</v>
      </c>
      <c r="Q1025" s="9">
        <v>0</v>
      </c>
      <c r="S1025">
        <f t="shared" si="153"/>
        <v>8</v>
      </c>
      <c r="T1025" t="e">
        <f t="shared" si="151"/>
        <v>#VALUE!</v>
      </c>
      <c r="U1025" t="e">
        <f t="shared" si="152"/>
        <v>#VALUE!</v>
      </c>
      <c r="W1025">
        <f t="shared" si="158"/>
        <v>1</v>
      </c>
    </row>
    <row r="1026" spans="1:23" ht="16" hidden="1" x14ac:dyDescent="0.2">
      <c r="A1026" t="s">
        <v>339</v>
      </c>
      <c r="B1026" s="18">
        <v>5</v>
      </c>
      <c r="C1026" s="104" t="str">
        <f t="shared" si="155"/>
        <v>SS1.5</v>
      </c>
      <c r="D1026" s="160">
        <v>1</v>
      </c>
      <c r="E1026" s="321"/>
      <c r="F1026" s="307" t="s">
        <v>687</v>
      </c>
      <c r="G1026" s="2">
        <f>INDEX([1]CAPS!$A:$A,MATCH(F:F,[1]CAPS!$H:$H,0))</f>
        <v>5535</v>
      </c>
      <c r="H1026" s="103" t="s">
        <v>234</v>
      </c>
      <c r="I1026" s="104" t="s">
        <v>238</v>
      </c>
      <c r="J1026" s="9">
        <v>0</v>
      </c>
      <c r="K1026" s="4">
        <v>1</v>
      </c>
      <c r="L1026" s="9">
        <v>0</v>
      </c>
      <c r="M1026" s="9" t="s">
        <v>276</v>
      </c>
      <c r="N1026" s="9">
        <v>0</v>
      </c>
      <c r="O1026" s="17" t="s">
        <v>276</v>
      </c>
      <c r="P1026" s="17" t="s">
        <v>276</v>
      </c>
      <c r="Q1026" s="17" t="s">
        <v>276</v>
      </c>
      <c r="R1026" t="s">
        <v>870</v>
      </c>
      <c r="S1026">
        <f>SUM(J1026:K1026)</f>
        <v>1</v>
      </c>
      <c r="T1026" t="e">
        <f t="shared" si="151"/>
        <v>#VALUE!</v>
      </c>
      <c r="U1026" t="e">
        <f t="shared" si="152"/>
        <v>#VALUE!</v>
      </c>
      <c r="W1026">
        <f t="shared" si="158"/>
        <v>1</v>
      </c>
    </row>
    <row r="1027" spans="1:23" ht="16" hidden="1" x14ac:dyDescent="0.2">
      <c r="A1027" t="s">
        <v>339</v>
      </c>
      <c r="B1027" s="18">
        <v>5</v>
      </c>
      <c r="C1027" s="104" t="str">
        <f t="shared" si="155"/>
        <v>SS1.5</v>
      </c>
      <c r="D1027" s="160">
        <v>1</v>
      </c>
      <c r="E1027" s="321"/>
      <c r="F1027" s="103" t="s">
        <v>275</v>
      </c>
      <c r="G1027" s="2">
        <f>INDEX([1]CAPS!$A:$A,MATCH(F:F,[1]CAPS!$H:$H,0))</f>
        <v>3300</v>
      </c>
      <c r="H1027" s="103" t="s">
        <v>234</v>
      </c>
      <c r="I1027" s="104" t="s">
        <v>238</v>
      </c>
      <c r="J1027" s="9">
        <v>0</v>
      </c>
      <c r="K1027" s="4">
        <v>3</v>
      </c>
      <c r="L1027" s="9">
        <v>0</v>
      </c>
      <c r="M1027" s="9">
        <v>0</v>
      </c>
      <c r="N1027" s="9">
        <v>0</v>
      </c>
      <c r="O1027" s="17">
        <v>0</v>
      </c>
      <c r="P1027" s="9">
        <v>0</v>
      </c>
      <c r="Q1027" s="9">
        <v>0</v>
      </c>
      <c r="S1027">
        <f t="shared" ref="S1027:S1090" si="159">SUM(J1027:K1027)+O1027</f>
        <v>3</v>
      </c>
      <c r="T1027">
        <f t="shared" ref="T1027:T1090" si="160">(K1027+L1027)/(K1027++L1027+M1027)</f>
        <v>1</v>
      </c>
      <c r="U1027">
        <f t="shared" ref="U1027:U1090" si="161">(O1027+P1027)/(K1027+L1027+M1027)</f>
        <v>0</v>
      </c>
      <c r="W1027">
        <f t="shared" si="158"/>
        <v>1</v>
      </c>
    </row>
    <row r="1028" spans="1:23" ht="16" hidden="1" x14ac:dyDescent="0.2">
      <c r="A1028" t="s">
        <v>339</v>
      </c>
      <c r="B1028" s="18">
        <v>5</v>
      </c>
      <c r="C1028" s="104" t="str">
        <f t="shared" si="155"/>
        <v>SS1.5</v>
      </c>
      <c r="D1028" s="160">
        <v>1</v>
      </c>
      <c r="E1028" s="321"/>
      <c r="F1028" s="103" t="s">
        <v>127</v>
      </c>
      <c r="G1028" s="2">
        <f>INDEX([1]CAPS!$A:$A,MATCH(F:F,[1]CAPS!$H:$H,0))</f>
        <v>10605</v>
      </c>
      <c r="H1028" s="103" t="s">
        <v>233</v>
      </c>
      <c r="I1028" s="104" t="s">
        <v>238</v>
      </c>
      <c r="J1028" s="9">
        <v>0</v>
      </c>
      <c r="K1028" s="4">
        <v>10</v>
      </c>
      <c r="L1028" s="9">
        <v>0</v>
      </c>
      <c r="M1028" s="9">
        <v>0</v>
      </c>
      <c r="N1028" s="9">
        <v>0</v>
      </c>
      <c r="O1028" s="17">
        <v>0</v>
      </c>
      <c r="P1028" s="9">
        <v>0</v>
      </c>
      <c r="Q1028" s="9">
        <v>0</v>
      </c>
      <c r="S1028">
        <f t="shared" si="159"/>
        <v>10</v>
      </c>
      <c r="T1028">
        <f t="shared" si="160"/>
        <v>1</v>
      </c>
      <c r="U1028">
        <f t="shared" si="161"/>
        <v>0</v>
      </c>
      <c r="W1028">
        <f t="shared" si="158"/>
        <v>1</v>
      </c>
    </row>
    <row r="1029" spans="1:23" ht="16" hidden="1" x14ac:dyDescent="0.2">
      <c r="A1029" t="s">
        <v>339</v>
      </c>
      <c r="B1029" s="18">
        <v>5</v>
      </c>
      <c r="C1029" s="104" t="str">
        <f t="shared" si="155"/>
        <v>SS1.5</v>
      </c>
      <c r="D1029" s="160">
        <v>1</v>
      </c>
      <c r="E1029" s="321"/>
      <c r="F1029" s="103" t="s">
        <v>139</v>
      </c>
      <c r="G1029" s="2">
        <f>INDEX([1]CAPS!$A:$A,MATCH(F:F,[1]CAPS!$H:$H,0))</f>
        <v>6325</v>
      </c>
      <c r="H1029" s="103" t="s">
        <v>234</v>
      </c>
      <c r="I1029" s="104" t="s">
        <v>238</v>
      </c>
      <c r="J1029" s="9">
        <v>0</v>
      </c>
      <c r="K1029" s="4">
        <v>2</v>
      </c>
      <c r="L1029" s="9">
        <v>0</v>
      </c>
      <c r="M1029" s="9">
        <v>0</v>
      </c>
      <c r="N1029" s="9">
        <v>0</v>
      </c>
      <c r="O1029" s="17">
        <v>0</v>
      </c>
      <c r="P1029" s="9">
        <v>0</v>
      </c>
      <c r="Q1029" s="9">
        <v>0</v>
      </c>
      <c r="S1029">
        <f t="shared" si="159"/>
        <v>2</v>
      </c>
      <c r="T1029">
        <f t="shared" si="160"/>
        <v>1</v>
      </c>
      <c r="U1029">
        <f t="shared" si="161"/>
        <v>0</v>
      </c>
      <c r="W1029">
        <f t="shared" si="158"/>
        <v>1</v>
      </c>
    </row>
    <row r="1030" spans="1:23" ht="32" hidden="1" x14ac:dyDescent="0.2">
      <c r="A1030" t="s">
        <v>339</v>
      </c>
      <c r="B1030" s="18">
        <v>5</v>
      </c>
      <c r="C1030" s="104" t="str">
        <f t="shared" si="155"/>
        <v>SS1.5</v>
      </c>
      <c r="D1030" s="160">
        <v>1</v>
      </c>
      <c r="E1030" s="321"/>
      <c r="F1030" s="103" t="s">
        <v>161</v>
      </c>
      <c r="G1030" s="2">
        <f>INDEX([1]CAPS!$A:$A,MATCH(F:F,[1]CAPS!$H:$H,0))</f>
        <v>2603</v>
      </c>
      <c r="H1030" s="103" t="s">
        <v>235</v>
      </c>
      <c r="I1030" s="104" t="s">
        <v>239</v>
      </c>
      <c r="J1030" s="9">
        <v>0</v>
      </c>
      <c r="K1030" s="4">
        <v>2</v>
      </c>
      <c r="L1030" s="9">
        <v>0</v>
      </c>
      <c r="M1030" s="9">
        <v>3</v>
      </c>
      <c r="N1030" s="9">
        <v>0</v>
      </c>
      <c r="O1030" s="17">
        <v>0</v>
      </c>
      <c r="P1030" s="9">
        <v>0</v>
      </c>
      <c r="Q1030" s="9">
        <v>0</v>
      </c>
      <c r="S1030">
        <f t="shared" si="159"/>
        <v>2</v>
      </c>
      <c r="T1030">
        <f t="shared" si="160"/>
        <v>0.4</v>
      </c>
      <c r="U1030">
        <f t="shared" si="161"/>
        <v>0</v>
      </c>
      <c r="W1030">
        <f t="shared" si="158"/>
        <v>1</v>
      </c>
    </row>
    <row r="1031" spans="1:23" ht="32" hidden="1" x14ac:dyDescent="0.2">
      <c r="A1031" t="s">
        <v>339</v>
      </c>
      <c r="B1031" s="18">
        <v>5</v>
      </c>
      <c r="C1031" s="104" t="str">
        <f t="shared" si="155"/>
        <v>SS1.5</v>
      </c>
      <c r="D1031" s="160">
        <v>1</v>
      </c>
      <c r="E1031" s="321"/>
      <c r="F1031" s="103" t="s">
        <v>348</v>
      </c>
      <c r="G1031" s="2">
        <f>INDEX([1]CAPS!$A:$A,MATCH(F:F,[1]CAPS!$H:$H,0))</f>
        <v>4000</v>
      </c>
      <c r="H1031" s="103" t="s">
        <v>236</v>
      </c>
      <c r="I1031" s="104" t="s">
        <v>239</v>
      </c>
      <c r="J1031" s="9">
        <v>0</v>
      </c>
      <c r="K1031" s="4">
        <v>4</v>
      </c>
      <c r="L1031" s="9">
        <v>0</v>
      </c>
      <c r="M1031" s="9">
        <v>1</v>
      </c>
      <c r="N1031" s="9">
        <v>0</v>
      </c>
      <c r="O1031" s="17">
        <v>0</v>
      </c>
      <c r="P1031" s="9">
        <v>0</v>
      </c>
      <c r="Q1031" s="9">
        <v>0</v>
      </c>
      <c r="S1031">
        <f t="shared" si="159"/>
        <v>4</v>
      </c>
      <c r="T1031">
        <f t="shared" si="160"/>
        <v>0.8</v>
      </c>
      <c r="U1031">
        <f t="shared" si="161"/>
        <v>0</v>
      </c>
      <c r="W1031">
        <f t="shared" si="158"/>
        <v>1</v>
      </c>
    </row>
    <row r="1032" spans="1:23" ht="16" hidden="1" x14ac:dyDescent="0.2">
      <c r="A1032" t="s">
        <v>339</v>
      </c>
      <c r="B1032" s="18">
        <v>5</v>
      </c>
      <c r="C1032" s="104" t="str">
        <f t="shared" si="155"/>
        <v>SS1.5</v>
      </c>
      <c r="D1032" s="160">
        <v>1</v>
      </c>
      <c r="E1032" s="321"/>
      <c r="F1032" s="103" t="s">
        <v>129</v>
      </c>
      <c r="G1032" s="2">
        <f>INDEX([1]CAPS!$A:$A,MATCH(F:F,[1]CAPS!$H:$H,0))</f>
        <v>5532</v>
      </c>
      <c r="H1032" s="103" t="s">
        <v>233</v>
      </c>
      <c r="I1032" s="104" t="s">
        <v>238</v>
      </c>
      <c r="J1032" s="9">
        <v>0</v>
      </c>
      <c r="K1032" s="4">
        <v>5</v>
      </c>
      <c r="L1032" s="9">
        <v>0</v>
      </c>
      <c r="M1032" s="9" t="s">
        <v>276</v>
      </c>
      <c r="N1032" s="9">
        <v>0</v>
      </c>
      <c r="O1032" s="17" t="s">
        <v>276</v>
      </c>
      <c r="P1032" s="17" t="s">
        <v>276</v>
      </c>
      <c r="Q1032" s="17" t="s">
        <v>276</v>
      </c>
      <c r="S1032">
        <f>SUM(J1032:K1032)</f>
        <v>5</v>
      </c>
      <c r="T1032" t="e">
        <f t="shared" si="160"/>
        <v>#VALUE!</v>
      </c>
      <c r="U1032" t="e">
        <f t="shared" si="161"/>
        <v>#VALUE!</v>
      </c>
      <c r="W1032">
        <f t="shared" si="158"/>
        <v>1</v>
      </c>
    </row>
    <row r="1033" spans="1:23" ht="32" hidden="1" x14ac:dyDescent="0.2">
      <c r="A1033" t="s">
        <v>339</v>
      </c>
      <c r="B1033" s="18">
        <v>5</v>
      </c>
      <c r="C1033" s="104" t="str">
        <f t="shared" si="155"/>
        <v>SS1.5</v>
      </c>
      <c r="D1033" s="160">
        <v>1</v>
      </c>
      <c r="E1033" s="321"/>
      <c r="F1033" s="103" t="s">
        <v>232</v>
      </c>
      <c r="G1033" s="2">
        <f>INDEX([1]CAPS!$A:$A,MATCH(F:F,[1]CAPS!$H:$H,0))</f>
        <v>8875</v>
      </c>
      <c r="H1033" s="103" t="s">
        <v>236</v>
      </c>
      <c r="I1033" s="104" t="s">
        <v>239</v>
      </c>
      <c r="J1033" s="9">
        <v>0</v>
      </c>
      <c r="K1033" s="4">
        <v>0</v>
      </c>
      <c r="L1033" s="9">
        <v>0</v>
      </c>
      <c r="M1033" s="9">
        <v>1</v>
      </c>
      <c r="N1033" s="9">
        <v>0</v>
      </c>
      <c r="O1033" s="17">
        <v>2</v>
      </c>
      <c r="P1033" s="9">
        <v>0</v>
      </c>
      <c r="Q1033" s="9">
        <v>0</v>
      </c>
      <c r="S1033">
        <f t="shared" si="159"/>
        <v>2</v>
      </c>
      <c r="T1033">
        <f t="shared" si="160"/>
        <v>0</v>
      </c>
      <c r="U1033">
        <f t="shared" si="161"/>
        <v>2</v>
      </c>
      <c r="W1033">
        <f t="shared" si="158"/>
        <v>1</v>
      </c>
    </row>
    <row r="1034" spans="1:23" ht="16" hidden="1" x14ac:dyDescent="0.2">
      <c r="A1034" t="s">
        <v>339</v>
      </c>
      <c r="B1034" s="18">
        <v>6</v>
      </c>
      <c r="C1034" s="104" t="str">
        <f t="shared" si="155"/>
        <v>SS1.6</v>
      </c>
      <c r="D1034" s="160">
        <v>1</v>
      </c>
      <c r="E1034" s="321"/>
      <c r="F1034" s="103" t="s">
        <v>275</v>
      </c>
      <c r="G1034" s="2">
        <f>INDEX([1]CAPS!$A:$A,MATCH(F:F,[1]CAPS!$H:$H,0))</f>
        <v>3300</v>
      </c>
      <c r="H1034" s="103" t="s">
        <v>234</v>
      </c>
      <c r="I1034" s="104" t="s">
        <v>238</v>
      </c>
      <c r="J1034" s="9">
        <v>0</v>
      </c>
      <c r="K1034" s="4">
        <v>8</v>
      </c>
      <c r="L1034" s="9">
        <v>0</v>
      </c>
      <c r="M1034" s="9">
        <v>0</v>
      </c>
      <c r="N1034" s="9">
        <v>0</v>
      </c>
      <c r="O1034" s="17">
        <v>0</v>
      </c>
      <c r="P1034" s="9">
        <v>0</v>
      </c>
      <c r="Q1034" s="9">
        <v>0</v>
      </c>
      <c r="S1034">
        <f t="shared" si="159"/>
        <v>8</v>
      </c>
      <c r="T1034">
        <f t="shared" si="160"/>
        <v>1</v>
      </c>
      <c r="U1034">
        <f t="shared" si="161"/>
        <v>0</v>
      </c>
      <c r="W1034">
        <f t="shared" si="158"/>
        <v>1</v>
      </c>
    </row>
    <row r="1035" spans="1:23" ht="32" hidden="1" x14ac:dyDescent="0.2">
      <c r="A1035" t="s">
        <v>339</v>
      </c>
      <c r="B1035" s="18">
        <v>6</v>
      </c>
      <c r="C1035" s="104" t="str">
        <f t="shared" si="155"/>
        <v>SS1.6</v>
      </c>
      <c r="D1035" s="160">
        <v>1</v>
      </c>
      <c r="E1035" s="321"/>
      <c r="F1035" s="103" t="s">
        <v>348</v>
      </c>
      <c r="G1035" s="2">
        <f>INDEX([1]CAPS!$A:$A,MATCH(F:F,[1]CAPS!$H:$H,0))</f>
        <v>4000</v>
      </c>
      <c r="H1035" s="103" t="s">
        <v>236</v>
      </c>
      <c r="I1035" s="104" t="s">
        <v>239</v>
      </c>
      <c r="J1035" s="9">
        <v>0</v>
      </c>
      <c r="K1035" s="4">
        <v>3</v>
      </c>
      <c r="L1035" s="9">
        <v>0</v>
      </c>
      <c r="M1035" s="9">
        <v>0</v>
      </c>
      <c r="N1035" s="9">
        <v>0</v>
      </c>
      <c r="O1035" s="17">
        <v>6</v>
      </c>
      <c r="P1035" s="9">
        <v>0</v>
      </c>
      <c r="Q1035" s="9">
        <v>0</v>
      </c>
      <c r="S1035">
        <f t="shared" si="159"/>
        <v>9</v>
      </c>
      <c r="T1035">
        <f t="shared" si="160"/>
        <v>1</v>
      </c>
      <c r="U1035">
        <f t="shared" si="161"/>
        <v>2</v>
      </c>
      <c r="W1035">
        <f t="shared" si="158"/>
        <v>1</v>
      </c>
    </row>
    <row r="1036" spans="1:23" ht="16" hidden="1" x14ac:dyDescent="0.2">
      <c r="A1036" t="s">
        <v>339</v>
      </c>
      <c r="B1036" s="18">
        <v>6</v>
      </c>
      <c r="C1036" s="104" t="str">
        <f t="shared" si="155"/>
        <v>SS1.6</v>
      </c>
      <c r="D1036" s="160">
        <v>1</v>
      </c>
      <c r="E1036" s="321"/>
      <c r="F1036" s="103" t="s">
        <v>127</v>
      </c>
      <c r="G1036" s="2">
        <f>INDEX([1]CAPS!$A:$A,MATCH(F:F,[1]CAPS!$H:$H,0))</f>
        <v>10605</v>
      </c>
      <c r="H1036" s="103" t="s">
        <v>233</v>
      </c>
      <c r="I1036" s="104" t="s">
        <v>238</v>
      </c>
      <c r="J1036" s="9">
        <v>0</v>
      </c>
      <c r="K1036" s="4">
        <v>3</v>
      </c>
      <c r="L1036" s="9">
        <v>0</v>
      </c>
      <c r="M1036" s="9">
        <v>0</v>
      </c>
      <c r="N1036" s="9">
        <v>0</v>
      </c>
      <c r="O1036" s="17">
        <v>0</v>
      </c>
      <c r="P1036" s="9">
        <v>0</v>
      </c>
      <c r="Q1036" s="9">
        <v>0</v>
      </c>
      <c r="S1036">
        <f t="shared" si="159"/>
        <v>3</v>
      </c>
      <c r="T1036">
        <f t="shared" si="160"/>
        <v>1</v>
      </c>
      <c r="U1036">
        <f t="shared" si="161"/>
        <v>0</v>
      </c>
      <c r="W1036">
        <f t="shared" si="158"/>
        <v>1</v>
      </c>
    </row>
    <row r="1037" spans="1:23" ht="16" hidden="1" x14ac:dyDescent="0.2">
      <c r="A1037" t="s">
        <v>339</v>
      </c>
      <c r="B1037" s="18">
        <v>6</v>
      </c>
      <c r="C1037" s="104" t="str">
        <f t="shared" si="155"/>
        <v>SS1.6</v>
      </c>
      <c r="D1037" s="160">
        <v>1</v>
      </c>
      <c r="E1037" s="321"/>
      <c r="F1037" s="103" t="s">
        <v>129</v>
      </c>
      <c r="G1037" s="2">
        <f>INDEX([1]CAPS!$A:$A,MATCH(F:F,[1]CAPS!$H:$H,0))</f>
        <v>5532</v>
      </c>
      <c r="H1037" s="103" t="s">
        <v>233</v>
      </c>
      <c r="I1037" s="104" t="s">
        <v>238</v>
      </c>
      <c r="J1037" s="9">
        <v>0</v>
      </c>
      <c r="K1037" s="4">
        <v>4</v>
      </c>
      <c r="L1037" s="9">
        <v>0</v>
      </c>
      <c r="M1037" s="9" t="s">
        <v>276</v>
      </c>
      <c r="N1037" s="9">
        <v>0</v>
      </c>
      <c r="O1037" s="17" t="s">
        <v>276</v>
      </c>
      <c r="P1037" s="17" t="s">
        <v>276</v>
      </c>
      <c r="Q1037" s="17" t="s">
        <v>276</v>
      </c>
      <c r="S1037">
        <f>SUM(J1037:K1037)</f>
        <v>4</v>
      </c>
      <c r="T1037" t="e">
        <f t="shared" si="160"/>
        <v>#VALUE!</v>
      </c>
      <c r="U1037" t="e">
        <f t="shared" si="161"/>
        <v>#VALUE!</v>
      </c>
      <c r="W1037">
        <f t="shared" si="158"/>
        <v>1</v>
      </c>
    </row>
    <row r="1038" spans="1:23" ht="32" hidden="1" x14ac:dyDescent="0.2">
      <c r="A1038" t="s">
        <v>339</v>
      </c>
      <c r="B1038" s="18">
        <v>6</v>
      </c>
      <c r="C1038" s="104" t="str">
        <f t="shared" si="155"/>
        <v>SS1.6</v>
      </c>
      <c r="D1038" s="160">
        <v>1</v>
      </c>
      <c r="E1038" s="321"/>
      <c r="F1038" s="103" t="s">
        <v>232</v>
      </c>
      <c r="G1038" s="2">
        <f>INDEX([1]CAPS!$A:$A,MATCH(F:F,[1]CAPS!$H:$H,0))</f>
        <v>8875</v>
      </c>
      <c r="H1038" s="103" t="s">
        <v>236</v>
      </c>
      <c r="I1038" s="104" t="s">
        <v>239</v>
      </c>
      <c r="J1038" s="9">
        <v>0</v>
      </c>
      <c r="K1038" s="4">
        <v>1</v>
      </c>
      <c r="L1038" s="9">
        <v>0</v>
      </c>
      <c r="M1038" s="9">
        <v>0</v>
      </c>
      <c r="N1038" s="9">
        <v>0</v>
      </c>
      <c r="O1038" s="17">
        <v>0</v>
      </c>
      <c r="P1038" s="9">
        <v>0</v>
      </c>
      <c r="Q1038" s="9">
        <v>0</v>
      </c>
      <c r="S1038">
        <f t="shared" si="159"/>
        <v>1</v>
      </c>
      <c r="T1038">
        <f t="shared" si="160"/>
        <v>1</v>
      </c>
      <c r="U1038">
        <f t="shared" si="161"/>
        <v>0</v>
      </c>
      <c r="W1038">
        <f t="shared" si="158"/>
        <v>1</v>
      </c>
    </row>
    <row r="1039" spans="1:23" ht="16" hidden="1" x14ac:dyDescent="0.2">
      <c r="A1039" t="s">
        <v>339</v>
      </c>
      <c r="B1039" s="18">
        <v>6</v>
      </c>
      <c r="C1039" s="104" t="str">
        <f t="shared" si="155"/>
        <v>SS1.6</v>
      </c>
      <c r="D1039" s="160">
        <v>1</v>
      </c>
      <c r="E1039" s="321"/>
      <c r="F1039" s="103" t="s">
        <v>230</v>
      </c>
      <c r="G1039" s="2">
        <f>INDEX([1]CAPS!$A:$A,MATCH(F:F,[1]CAPS!$H:$H,0))</f>
        <v>1377</v>
      </c>
      <c r="H1039" s="103" t="s">
        <v>233</v>
      </c>
      <c r="I1039" s="104" t="s">
        <v>238</v>
      </c>
      <c r="J1039" s="9">
        <v>0</v>
      </c>
      <c r="K1039" s="4">
        <v>4</v>
      </c>
      <c r="L1039" s="9">
        <v>0</v>
      </c>
      <c r="M1039" s="9" t="s">
        <v>276</v>
      </c>
      <c r="N1039" s="9">
        <v>0</v>
      </c>
      <c r="O1039" s="17">
        <v>0</v>
      </c>
      <c r="P1039" s="9">
        <v>0</v>
      </c>
      <c r="Q1039" s="9">
        <v>0</v>
      </c>
      <c r="S1039">
        <f t="shared" si="159"/>
        <v>4</v>
      </c>
      <c r="T1039" t="e">
        <f t="shared" si="160"/>
        <v>#VALUE!</v>
      </c>
      <c r="U1039" t="e">
        <f t="shared" si="161"/>
        <v>#VALUE!</v>
      </c>
      <c r="W1039">
        <f t="shared" si="158"/>
        <v>1</v>
      </c>
    </row>
    <row r="1040" spans="1:23" ht="16" hidden="1" x14ac:dyDescent="0.2">
      <c r="A1040" t="s">
        <v>339</v>
      </c>
      <c r="B1040" s="18">
        <v>6</v>
      </c>
      <c r="C1040" s="104" t="str">
        <f t="shared" si="155"/>
        <v>SS1.6</v>
      </c>
      <c r="D1040" s="160">
        <v>1</v>
      </c>
      <c r="E1040" s="321"/>
      <c r="F1040" s="103" t="s">
        <v>131</v>
      </c>
      <c r="G1040" s="2">
        <f>INDEX([1]CAPS!$A:$A,MATCH(F:F,[1]CAPS!$H:$H,0))</f>
        <v>2557</v>
      </c>
      <c r="H1040" s="103" t="s">
        <v>233</v>
      </c>
      <c r="I1040" s="104" t="s">
        <v>240</v>
      </c>
      <c r="J1040" s="9">
        <v>0</v>
      </c>
      <c r="K1040" s="4">
        <v>3</v>
      </c>
      <c r="L1040" s="9">
        <v>0</v>
      </c>
      <c r="M1040" s="9" t="s">
        <v>276</v>
      </c>
      <c r="N1040" s="9">
        <v>0</v>
      </c>
      <c r="O1040" s="17">
        <v>0</v>
      </c>
      <c r="P1040" s="9">
        <v>0</v>
      </c>
      <c r="Q1040" s="9">
        <v>0</v>
      </c>
      <c r="S1040">
        <f t="shared" si="159"/>
        <v>3</v>
      </c>
      <c r="T1040" t="e">
        <f t="shared" si="160"/>
        <v>#VALUE!</v>
      </c>
      <c r="U1040" t="e">
        <f t="shared" si="161"/>
        <v>#VALUE!</v>
      </c>
      <c r="W1040">
        <f t="shared" si="158"/>
        <v>1</v>
      </c>
    </row>
    <row r="1041" spans="1:23" ht="16" hidden="1" x14ac:dyDescent="0.2">
      <c r="A1041" t="s">
        <v>339</v>
      </c>
      <c r="B1041" s="18">
        <v>6</v>
      </c>
      <c r="C1041" s="104" t="str">
        <f t="shared" si="155"/>
        <v>SS1.6</v>
      </c>
      <c r="D1041" s="160">
        <v>1</v>
      </c>
      <c r="E1041" s="321"/>
      <c r="F1041" s="103" t="s">
        <v>139</v>
      </c>
      <c r="G1041" s="2">
        <f>INDEX([1]CAPS!$A:$A,MATCH(F:F,[1]CAPS!$H:$H,0))</f>
        <v>6325</v>
      </c>
      <c r="H1041" s="103" t="s">
        <v>234</v>
      </c>
      <c r="I1041" s="104" t="s">
        <v>238</v>
      </c>
      <c r="J1041" s="9">
        <v>0</v>
      </c>
      <c r="K1041" s="4">
        <v>3</v>
      </c>
      <c r="L1041" s="9">
        <v>0</v>
      </c>
      <c r="M1041" s="9">
        <v>0</v>
      </c>
      <c r="N1041" s="9">
        <v>0</v>
      </c>
      <c r="O1041" s="17">
        <v>0</v>
      </c>
      <c r="P1041" s="9">
        <v>0</v>
      </c>
      <c r="Q1041" s="9">
        <v>0</v>
      </c>
      <c r="S1041">
        <f t="shared" si="159"/>
        <v>3</v>
      </c>
      <c r="T1041">
        <f t="shared" si="160"/>
        <v>1</v>
      </c>
      <c r="U1041">
        <f t="shared" si="161"/>
        <v>0</v>
      </c>
      <c r="W1041">
        <f t="shared" si="158"/>
        <v>1</v>
      </c>
    </row>
    <row r="1042" spans="1:23" ht="16" hidden="1" x14ac:dyDescent="0.2">
      <c r="A1042" t="s">
        <v>339</v>
      </c>
      <c r="B1042" s="18">
        <v>6</v>
      </c>
      <c r="C1042" s="104" t="str">
        <f t="shared" si="155"/>
        <v>SS1.6</v>
      </c>
      <c r="D1042" s="160">
        <v>1</v>
      </c>
      <c r="E1042" s="321"/>
      <c r="F1042" s="103" t="s">
        <v>134</v>
      </c>
      <c r="G1042" s="2">
        <f>INDEX([1]CAPS!$A:$A,MATCH(F:F,[1]CAPS!$H:$H,0))</f>
        <v>2302</v>
      </c>
      <c r="H1042" s="103" t="s">
        <v>233</v>
      </c>
      <c r="I1042" s="104" t="s">
        <v>238</v>
      </c>
      <c r="J1042" s="9">
        <v>0</v>
      </c>
      <c r="K1042" s="4">
        <v>1</v>
      </c>
      <c r="L1042" s="9">
        <v>0</v>
      </c>
      <c r="M1042" s="9" t="s">
        <v>276</v>
      </c>
      <c r="N1042" s="9">
        <v>0</v>
      </c>
      <c r="O1042" s="17" t="s">
        <v>276</v>
      </c>
      <c r="P1042" s="17" t="s">
        <v>276</v>
      </c>
      <c r="Q1042" s="17" t="s">
        <v>276</v>
      </c>
      <c r="S1042">
        <f>SUM(J1042:K1042)</f>
        <v>1</v>
      </c>
      <c r="T1042" t="e">
        <f t="shared" si="160"/>
        <v>#VALUE!</v>
      </c>
      <c r="U1042" t="e">
        <f t="shared" si="161"/>
        <v>#VALUE!</v>
      </c>
      <c r="W1042">
        <f t="shared" si="158"/>
        <v>1</v>
      </c>
    </row>
    <row r="1043" spans="1:23" ht="32" hidden="1" x14ac:dyDescent="0.2">
      <c r="A1043" t="s">
        <v>339</v>
      </c>
      <c r="B1043" s="18">
        <v>6</v>
      </c>
      <c r="C1043" s="104" t="str">
        <f t="shared" si="155"/>
        <v>SS1.6</v>
      </c>
      <c r="D1043" s="160">
        <v>1</v>
      </c>
      <c r="E1043" s="321"/>
      <c r="F1043" s="103" t="s">
        <v>161</v>
      </c>
      <c r="G1043" s="2">
        <f>INDEX([1]CAPS!$A:$A,MATCH(F:F,[1]CAPS!$H:$H,0))</f>
        <v>2603</v>
      </c>
      <c r="H1043" s="103" t="s">
        <v>235</v>
      </c>
      <c r="I1043" s="104" t="s">
        <v>239</v>
      </c>
      <c r="J1043" s="9">
        <v>0</v>
      </c>
      <c r="K1043" s="4">
        <v>0</v>
      </c>
      <c r="L1043" s="9">
        <v>0</v>
      </c>
      <c r="M1043" s="9">
        <v>2</v>
      </c>
      <c r="N1043" s="9">
        <v>0</v>
      </c>
      <c r="O1043" s="17">
        <v>0</v>
      </c>
      <c r="P1043" s="9">
        <v>0</v>
      </c>
      <c r="Q1043" s="9">
        <v>0</v>
      </c>
      <c r="S1043">
        <f t="shared" si="159"/>
        <v>0</v>
      </c>
      <c r="T1043">
        <f t="shared" si="160"/>
        <v>0</v>
      </c>
      <c r="U1043">
        <f t="shared" si="161"/>
        <v>0</v>
      </c>
      <c r="W1043" t="str">
        <f t="shared" si="158"/>
        <v/>
      </c>
    </row>
    <row r="1044" spans="1:23" ht="16" hidden="1" x14ac:dyDescent="0.2">
      <c r="A1044" t="s">
        <v>339</v>
      </c>
      <c r="B1044" s="18">
        <v>7</v>
      </c>
      <c r="C1044" s="104" t="str">
        <f t="shared" si="155"/>
        <v>SS1.7</v>
      </c>
      <c r="D1044" s="160">
        <v>1</v>
      </c>
      <c r="E1044" s="321"/>
      <c r="F1044" s="103" t="s">
        <v>275</v>
      </c>
      <c r="G1044" s="2">
        <f>INDEX([1]CAPS!$A:$A,MATCH(F:F,[1]CAPS!$H:$H,0))</f>
        <v>3300</v>
      </c>
      <c r="H1044" s="103" t="s">
        <v>234</v>
      </c>
      <c r="I1044" s="104" t="s">
        <v>238</v>
      </c>
      <c r="J1044" s="9">
        <v>0</v>
      </c>
      <c r="K1044" s="4">
        <v>7</v>
      </c>
      <c r="L1044" s="9">
        <v>0</v>
      </c>
      <c r="M1044" s="9">
        <v>0</v>
      </c>
      <c r="N1044" s="9">
        <v>0</v>
      </c>
      <c r="O1044" s="17">
        <v>0</v>
      </c>
      <c r="P1044" s="9">
        <v>0</v>
      </c>
      <c r="Q1044" s="9">
        <v>0</v>
      </c>
      <c r="S1044">
        <f t="shared" si="159"/>
        <v>7</v>
      </c>
      <c r="T1044">
        <f t="shared" si="160"/>
        <v>1</v>
      </c>
      <c r="U1044">
        <f t="shared" si="161"/>
        <v>0</v>
      </c>
      <c r="W1044">
        <f t="shared" si="158"/>
        <v>1</v>
      </c>
    </row>
    <row r="1045" spans="1:23" ht="16" hidden="1" x14ac:dyDescent="0.2">
      <c r="A1045" t="s">
        <v>339</v>
      </c>
      <c r="B1045" s="18">
        <v>7</v>
      </c>
      <c r="C1045" s="104" t="str">
        <f t="shared" si="155"/>
        <v>SS1.7</v>
      </c>
      <c r="D1045" s="160">
        <v>1</v>
      </c>
      <c r="E1045" s="321"/>
      <c r="F1045" s="103" t="s">
        <v>132</v>
      </c>
      <c r="G1045" s="2">
        <f>INDEX([1]CAPS!$A:$A,MATCH(F:F,[1]CAPS!$H:$H,0))</f>
        <v>2469</v>
      </c>
      <c r="H1045" s="103" t="s">
        <v>233</v>
      </c>
      <c r="I1045" s="104" t="s">
        <v>238</v>
      </c>
      <c r="J1045" s="9">
        <v>0</v>
      </c>
      <c r="K1045" s="4">
        <v>4</v>
      </c>
      <c r="L1045" s="9">
        <v>0</v>
      </c>
      <c r="M1045" s="9">
        <v>0</v>
      </c>
      <c r="N1045" s="9">
        <v>0</v>
      </c>
      <c r="O1045" s="17">
        <v>0</v>
      </c>
      <c r="P1045" s="9">
        <v>0</v>
      </c>
      <c r="Q1045" s="9">
        <v>0</v>
      </c>
      <c r="S1045">
        <f t="shared" si="159"/>
        <v>4</v>
      </c>
      <c r="T1045">
        <f t="shared" si="160"/>
        <v>1</v>
      </c>
      <c r="U1045">
        <f t="shared" si="161"/>
        <v>0</v>
      </c>
      <c r="W1045">
        <f t="shared" si="158"/>
        <v>1</v>
      </c>
    </row>
    <row r="1046" spans="1:23" ht="32" hidden="1" x14ac:dyDescent="0.2">
      <c r="A1046" t="s">
        <v>339</v>
      </c>
      <c r="B1046" s="18">
        <v>7</v>
      </c>
      <c r="C1046" s="104" t="str">
        <f t="shared" si="155"/>
        <v>SS1.7</v>
      </c>
      <c r="D1046" s="160">
        <v>1</v>
      </c>
      <c r="E1046" s="321"/>
      <c r="F1046" s="103" t="s">
        <v>348</v>
      </c>
      <c r="G1046" s="2">
        <f>INDEX([1]CAPS!$A:$A,MATCH(F:F,[1]CAPS!$H:$H,0))</f>
        <v>4000</v>
      </c>
      <c r="H1046" s="103" t="s">
        <v>236</v>
      </c>
      <c r="I1046" s="104" t="s">
        <v>239</v>
      </c>
      <c r="J1046" s="9">
        <v>0</v>
      </c>
      <c r="K1046" s="4">
        <v>1</v>
      </c>
      <c r="L1046" s="9">
        <v>0</v>
      </c>
      <c r="M1046" s="9">
        <v>0</v>
      </c>
      <c r="N1046" s="9">
        <v>0</v>
      </c>
      <c r="O1046" s="17">
        <v>0</v>
      </c>
      <c r="P1046" s="9">
        <v>0</v>
      </c>
      <c r="Q1046" s="9">
        <v>0</v>
      </c>
      <c r="S1046">
        <f t="shared" si="159"/>
        <v>1</v>
      </c>
      <c r="T1046">
        <f t="shared" si="160"/>
        <v>1</v>
      </c>
      <c r="U1046">
        <f t="shared" si="161"/>
        <v>0</v>
      </c>
      <c r="W1046">
        <f t="shared" si="158"/>
        <v>1</v>
      </c>
    </row>
    <row r="1047" spans="1:23" ht="16" hidden="1" x14ac:dyDescent="0.2">
      <c r="A1047" t="s">
        <v>339</v>
      </c>
      <c r="B1047" s="18">
        <v>7</v>
      </c>
      <c r="C1047" s="104" t="str">
        <f t="shared" si="155"/>
        <v>SS1.7</v>
      </c>
      <c r="D1047" s="160">
        <v>1</v>
      </c>
      <c r="E1047" s="321"/>
      <c r="F1047" s="103" t="s">
        <v>134</v>
      </c>
      <c r="G1047" s="2">
        <f>INDEX([1]CAPS!$A:$A,MATCH(F:F,[1]CAPS!$H:$H,0))</f>
        <v>2302</v>
      </c>
      <c r="H1047" s="103" t="s">
        <v>233</v>
      </c>
      <c r="I1047" s="104" t="s">
        <v>238</v>
      </c>
      <c r="J1047" s="9">
        <v>0</v>
      </c>
      <c r="K1047" s="4">
        <v>3</v>
      </c>
      <c r="L1047" s="9">
        <v>0</v>
      </c>
      <c r="M1047" s="9" t="s">
        <v>276</v>
      </c>
      <c r="N1047" s="9">
        <v>0</v>
      </c>
      <c r="O1047" s="17" t="s">
        <v>276</v>
      </c>
      <c r="P1047" s="17" t="s">
        <v>276</v>
      </c>
      <c r="Q1047" s="17" t="s">
        <v>276</v>
      </c>
      <c r="S1047">
        <f t="shared" ref="S1047:S1048" si="162">SUM(J1047:K1047)</f>
        <v>3</v>
      </c>
      <c r="T1047" t="e">
        <f t="shared" si="160"/>
        <v>#VALUE!</v>
      </c>
      <c r="U1047" t="e">
        <f t="shared" si="161"/>
        <v>#VALUE!</v>
      </c>
      <c r="W1047">
        <f t="shared" si="158"/>
        <v>1</v>
      </c>
    </row>
    <row r="1048" spans="1:23" ht="16" hidden="1" x14ac:dyDescent="0.2">
      <c r="A1048" t="s">
        <v>339</v>
      </c>
      <c r="B1048" s="18">
        <v>7</v>
      </c>
      <c r="C1048" s="104" t="str">
        <f t="shared" si="155"/>
        <v>SS1.7</v>
      </c>
      <c r="D1048" s="160">
        <v>1</v>
      </c>
      <c r="E1048" s="321"/>
      <c r="F1048" s="307" t="s">
        <v>687</v>
      </c>
      <c r="G1048" s="2">
        <f>INDEX([1]CAPS!$A:$A,MATCH(F:F,[1]CAPS!$H:$H,0))</f>
        <v>5535</v>
      </c>
      <c r="H1048" s="103" t="s">
        <v>234</v>
      </c>
      <c r="I1048" s="104" t="s">
        <v>238</v>
      </c>
      <c r="J1048" s="9">
        <v>0</v>
      </c>
      <c r="K1048" s="4">
        <v>3</v>
      </c>
      <c r="L1048" s="9">
        <v>0</v>
      </c>
      <c r="M1048" s="9" t="s">
        <v>276</v>
      </c>
      <c r="N1048" s="9">
        <v>0</v>
      </c>
      <c r="O1048" s="17" t="s">
        <v>276</v>
      </c>
      <c r="P1048" s="17" t="s">
        <v>276</v>
      </c>
      <c r="Q1048" s="17" t="s">
        <v>276</v>
      </c>
      <c r="R1048" t="s">
        <v>871</v>
      </c>
      <c r="S1048">
        <f t="shared" si="162"/>
        <v>3</v>
      </c>
      <c r="T1048" t="e">
        <f t="shared" si="160"/>
        <v>#VALUE!</v>
      </c>
      <c r="U1048" t="e">
        <f t="shared" si="161"/>
        <v>#VALUE!</v>
      </c>
      <c r="W1048">
        <f t="shared" si="158"/>
        <v>1</v>
      </c>
    </row>
    <row r="1049" spans="1:23" ht="16" hidden="1" x14ac:dyDescent="0.2">
      <c r="A1049" t="s">
        <v>339</v>
      </c>
      <c r="B1049" s="18">
        <v>7</v>
      </c>
      <c r="C1049" s="104" t="str">
        <f t="shared" si="155"/>
        <v>SS1.7</v>
      </c>
      <c r="D1049" s="160">
        <v>1</v>
      </c>
      <c r="E1049" s="321"/>
      <c r="F1049" s="103" t="s">
        <v>131</v>
      </c>
      <c r="G1049" s="2">
        <f>INDEX([1]CAPS!$A:$A,MATCH(F:F,[1]CAPS!$H:$H,0))</f>
        <v>2557</v>
      </c>
      <c r="H1049" s="103" t="s">
        <v>233</v>
      </c>
      <c r="I1049" s="104" t="s">
        <v>240</v>
      </c>
      <c r="J1049" s="9">
        <v>0</v>
      </c>
      <c r="K1049" s="4">
        <v>5</v>
      </c>
      <c r="L1049" s="9">
        <v>0</v>
      </c>
      <c r="M1049" s="9" t="s">
        <v>276</v>
      </c>
      <c r="N1049" s="9">
        <v>0</v>
      </c>
      <c r="O1049" s="17">
        <v>0</v>
      </c>
      <c r="P1049" s="9">
        <v>0</v>
      </c>
      <c r="Q1049" s="9">
        <v>0</v>
      </c>
      <c r="S1049">
        <f t="shared" si="159"/>
        <v>5</v>
      </c>
      <c r="T1049" t="e">
        <f t="shared" si="160"/>
        <v>#VALUE!</v>
      </c>
      <c r="U1049" t="e">
        <f t="shared" si="161"/>
        <v>#VALUE!</v>
      </c>
      <c r="W1049">
        <f t="shared" si="158"/>
        <v>1</v>
      </c>
    </row>
    <row r="1050" spans="1:23" ht="32" hidden="1" x14ac:dyDescent="0.2">
      <c r="A1050" t="s">
        <v>339</v>
      </c>
      <c r="B1050" s="18">
        <v>7</v>
      </c>
      <c r="C1050" s="104" t="str">
        <f t="shared" si="155"/>
        <v>SS1.7</v>
      </c>
      <c r="D1050" s="160">
        <v>1</v>
      </c>
      <c r="E1050" s="321"/>
      <c r="F1050" s="103" t="s">
        <v>135</v>
      </c>
      <c r="G1050" s="2">
        <f>INDEX([1]CAPS!$A:$A,MATCH(F:F,[1]CAPS!$H:$H,0))</f>
        <v>7766</v>
      </c>
      <c r="H1050" s="103" t="s">
        <v>236</v>
      </c>
      <c r="I1050" s="104" t="s">
        <v>242</v>
      </c>
      <c r="J1050" s="9">
        <v>0</v>
      </c>
      <c r="K1050" s="4">
        <v>2</v>
      </c>
      <c r="L1050" s="9">
        <v>0</v>
      </c>
      <c r="M1050" s="9">
        <v>0</v>
      </c>
      <c r="N1050" s="9">
        <v>0</v>
      </c>
      <c r="O1050" s="17">
        <v>0</v>
      </c>
      <c r="P1050" s="9">
        <v>0</v>
      </c>
      <c r="Q1050" s="9">
        <v>0</v>
      </c>
      <c r="S1050">
        <f t="shared" si="159"/>
        <v>2</v>
      </c>
      <c r="T1050">
        <f t="shared" si="160"/>
        <v>1</v>
      </c>
      <c r="U1050">
        <f t="shared" si="161"/>
        <v>0</v>
      </c>
      <c r="W1050">
        <f t="shared" si="158"/>
        <v>1</v>
      </c>
    </row>
    <row r="1051" spans="1:23" ht="16" hidden="1" x14ac:dyDescent="0.2">
      <c r="A1051" t="s">
        <v>339</v>
      </c>
      <c r="B1051" s="18">
        <v>7</v>
      </c>
      <c r="C1051" s="104" t="str">
        <f t="shared" si="155"/>
        <v>SS1.7</v>
      </c>
      <c r="D1051" s="160">
        <v>1</v>
      </c>
      <c r="E1051" s="321"/>
      <c r="F1051" s="103" t="s">
        <v>127</v>
      </c>
      <c r="G1051" s="2">
        <f>INDEX([1]CAPS!$A:$A,MATCH(F:F,[1]CAPS!$H:$H,0))</f>
        <v>10605</v>
      </c>
      <c r="H1051" s="103" t="s">
        <v>233</v>
      </c>
      <c r="I1051" s="104" t="s">
        <v>238</v>
      </c>
      <c r="J1051" s="9">
        <v>0</v>
      </c>
      <c r="K1051" s="4">
        <v>4</v>
      </c>
      <c r="L1051" s="9">
        <v>0</v>
      </c>
      <c r="M1051" s="9">
        <v>0</v>
      </c>
      <c r="N1051" s="9">
        <v>0</v>
      </c>
      <c r="O1051" s="17">
        <v>0</v>
      </c>
      <c r="P1051" s="9">
        <v>0</v>
      </c>
      <c r="Q1051" s="9">
        <v>0</v>
      </c>
      <c r="S1051">
        <f t="shared" si="159"/>
        <v>4</v>
      </c>
      <c r="T1051">
        <f t="shared" si="160"/>
        <v>1</v>
      </c>
      <c r="U1051">
        <f t="shared" si="161"/>
        <v>0</v>
      </c>
      <c r="W1051">
        <f t="shared" si="158"/>
        <v>1</v>
      </c>
    </row>
    <row r="1052" spans="1:23" ht="16" hidden="1" x14ac:dyDescent="0.2">
      <c r="A1052" t="s">
        <v>339</v>
      </c>
      <c r="B1052" s="18">
        <v>7</v>
      </c>
      <c r="C1052" s="104" t="str">
        <f t="shared" si="155"/>
        <v>SS1.7</v>
      </c>
      <c r="D1052" s="160">
        <v>1</v>
      </c>
      <c r="E1052" s="321"/>
      <c r="F1052" s="103" t="s">
        <v>129</v>
      </c>
      <c r="G1052" s="2">
        <f>INDEX([1]CAPS!$A:$A,MATCH(F:F,[1]CAPS!$H:$H,0))</f>
        <v>5532</v>
      </c>
      <c r="H1052" s="103" t="s">
        <v>233</v>
      </c>
      <c r="I1052" s="104" t="s">
        <v>238</v>
      </c>
      <c r="J1052" s="9">
        <v>0</v>
      </c>
      <c r="K1052" s="4">
        <v>3</v>
      </c>
      <c r="L1052" s="9">
        <v>0</v>
      </c>
      <c r="M1052" s="9" t="s">
        <v>276</v>
      </c>
      <c r="N1052" s="9">
        <v>0</v>
      </c>
      <c r="O1052" s="17" t="s">
        <v>276</v>
      </c>
      <c r="P1052" s="17" t="s">
        <v>276</v>
      </c>
      <c r="Q1052" s="17" t="s">
        <v>276</v>
      </c>
      <c r="S1052">
        <f>SUM(J1052:K1052)</f>
        <v>3</v>
      </c>
      <c r="T1052" t="e">
        <f t="shared" si="160"/>
        <v>#VALUE!</v>
      </c>
      <c r="U1052" t="e">
        <f t="shared" si="161"/>
        <v>#VALUE!</v>
      </c>
      <c r="W1052">
        <f t="shared" si="158"/>
        <v>1</v>
      </c>
    </row>
    <row r="1053" spans="1:23" ht="16" hidden="1" x14ac:dyDescent="0.2">
      <c r="A1053" t="s">
        <v>339</v>
      </c>
      <c r="B1053" s="18">
        <v>7</v>
      </c>
      <c r="C1053" s="104" t="str">
        <f t="shared" si="155"/>
        <v>SS1.7</v>
      </c>
      <c r="D1053" s="160">
        <v>1</v>
      </c>
      <c r="E1053" s="321"/>
      <c r="F1053" s="103" t="s">
        <v>230</v>
      </c>
      <c r="G1053" s="2">
        <f>INDEX([1]CAPS!$A:$A,MATCH(F:F,[1]CAPS!$H:$H,0))</f>
        <v>1377</v>
      </c>
      <c r="H1053" s="103" t="s">
        <v>233</v>
      </c>
      <c r="I1053" s="104" t="s">
        <v>238</v>
      </c>
      <c r="J1053" s="9">
        <v>0</v>
      </c>
      <c r="K1053" s="4">
        <v>5</v>
      </c>
      <c r="L1053" s="9">
        <v>0</v>
      </c>
      <c r="M1053" s="9" t="s">
        <v>276</v>
      </c>
      <c r="N1053" s="9">
        <v>0</v>
      </c>
      <c r="O1053" s="17">
        <v>0</v>
      </c>
      <c r="P1053" s="9">
        <v>0</v>
      </c>
      <c r="Q1053" s="9">
        <v>0</v>
      </c>
      <c r="S1053">
        <f t="shared" si="159"/>
        <v>5</v>
      </c>
      <c r="T1053" t="e">
        <f t="shared" si="160"/>
        <v>#VALUE!</v>
      </c>
      <c r="U1053" t="e">
        <f t="shared" si="161"/>
        <v>#VALUE!</v>
      </c>
      <c r="W1053">
        <f t="shared" si="158"/>
        <v>1</v>
      </c>
    </row>
    <row r="1054" spans="1:23" ht="32" hidden="1" x14ac:dyDescent="0.2">
      <c r="A1054" t="s">
        <v>339</v>
      </c>
      <c r="B1054" s="18">
        <v>7</v>
      </c>
      <c r="C1054" s="104" t="str">
        <f t="shared" si="155"/>
        <v>SS1.7</v>
      </c>
      <c r="D1054" s="160">
        <v>1</v>
      </c>
      <c r="E1054" s="321"/>
      <c r="F1054" s="103" t="s">
        <v>161</v>
      </c>
      <c r="G1054" s="2">
        <f>INDEX([1]CAPS!$A:$A,MATCH(F:F,[1]CAPS!$H:$H,0))</f>
        <v>2603</v>
      </c>
      <c r="H1054" s="103" t="s">
        <v>235</v>
      </c>
      <c r="I1054" s="104" t="s">
        <v>239</v>
      </c>
      <c r="J1054" s="9">
        <v>0</v>
      </c>
      <c r="K1054" s="4">
        <v>0</v>
      </c>
      <c r="L1054" s="9">
        <v>0</v>
      </c>
      <c r="M1054" s="9">
        <v>1</v>
      </c>
      <c r="N1054" s="9">
        <v>0</v>
      </c>
      <c r="O1054" s="17">
        <v>0</v>
      </c>
      <c r="P1054" s="9">
        <v>0</v>
      </c>
      <c r="Q1054" s="9">
        <v>0</v>
      </c>
      <c r="S1054">
        <f t="shared" si="159"/>
        <v>0</v>
      </c>
      <c r="T1054">
        <f t="shared" si="160"/>
        <v>0</v>
      </c>
      <c r="U1054">
        <f t="shared" si="161"/>
        <v>0</v>
      </c>
      <c r="W1054" t="str">
        <f t="shared" si="158"/>
        <v/>
      </c>
    </row>
    <row r="1055" spans="1:23" ht="16" hidden="1" x14ac:dyDescent="0.2">
      <c r="A1055" t="s">
        <v>339</v>
      </c>
      <c r="B1055" s="18">
        <v>8</v>
      </c>
      <c r="C1055" s="104" t="str">
        <f t="shared" si="155"/>
        <v>SS1.8</v>
      </c>
      <c r="D1055" s="160">
        <v>1</v>
      </c>
      <c r="E1055" s="321"/>
      <c r="F1055" s="103" t="s">
        <v>139</v>
      </c>
      <c r="G1055" s="2">
        <f>INDEX([1]CAPS!$A:$A,MATCH(F:F,[1]CAPS!$H:$H,0))</f>
        <v>6325</v>
      </c>
      <c r="H1055" s="103" t="s">
        <v>234</v>
      </c>
      <c r="I1055" s="104" t="s">
        <v>238</v>
      </c>
      <c r="J1055" s="9">
        <v>0</v>
      </c>
      <c r="K1055" s="4">
        <v>1</v>
      </c>
      <c r="L1055" s="9">
        <v>0</v>
      </c>
      <c r="M1055" s="9">
        <v>0</v>
      </c>
      <c r="N1055" s="9">
        <v>0</v>
      </c>
      <c r="O1055" s="17">
        <v>0</v>
      </c>
      <c r="P1055" s="9">
        <v>0</v>
      </c>
      <c r="Q1055" s="9">
        <v>0</v>
      </c>
      <c r="S1055">
        <f t="shared" si="159"/>
        <v>1</v>
      </c>
      <c r="T1055">
        <f t="shared" si="160"/>
        <v>1</v>
      </c>
      <c r="U1055">
        <f t="shared" si="161"/>
        <v>0</v>
      </c>
      <c r="W1055">
        <f t="shared" si="158"/>
        <v>1</v>
      </c>
    </row>
    <row r="1056" spans="1:23" ht="16" hidden="1" x14ac:dyDescent="0.2">
      <c r="A1056" t="s">
        <v>339</v>
      </c>
      <c r="B1056" s="18">
        <v>8</v>
      </c>
      <c r="C1056" s="104" t="str">
        <f t="shared" si="155"/>
        <v>SS1.8</v>
      </c>
      <c r="D1056" s="160">
        <v>1</v>
      </c>
      <c r="E1056" s="321"/>
      <c r="F1056" s="103" t="s">
        <v>275</v>
      </c>
      <c r="G1056" s="2">
        <f>INDEX([1]CAPS!$A:$A,MATCH(F:F,[1]CAPS!$H:$H,0))</f>
        <v>3300</v>
      </c>
      <c r="H1056" s="103" t="s">
        <v>234</v>
      </c>
      <c r="I1056" s="104" t="s">
        <v>238</v>
      </c>
      <c r="J1056" s="9">
        <v>0</v>
      </c>
      <c r="K1056" s="4">
        <v>11</v>
      </c>
      <c r="L1056" s="9">
        <v>0</v>
      </c>
      <c r="M1056" s="9">
        <v>0</v>
      </c>
      <c r="N1056" s="9">
        <v>0</v>
      </c>
      <c r="O1056" s="17">
        <v>0</v>
      </c>
      <c r="P1056" s="9">
        <v>0</v>
      </c>
      <c r="Q1056" s="9">
        <v>0</v>
      </c>
      <c r="S1056">
        <f t="shared" si="159"/>
        <v>11</v>
      </c>
      <c r="T1056">
        <f t="shared" si="160"/>
        <v>1</v>
      </c>
      <c r="U1056">
        <f t="shared" si="161"/>
        <v>0</v>
      </c>
      <c r="W1056">
        <f t="shared" si="158"/>
        <v>1</v>
      </c>
    </row>
    <row r="1057" spans="1:23" ht="16" hidden="1" x14ac:dyDescent="0.2">
      <c r="A1057" t="s">
        <v>339</v>
      </c>
      <c r="B1057" s="18">
        <v>8</v>
      </c>
      <c r="C1057" s="104" t="str">
        <f t="shared" si="155"/>
        <v>SS1.8</v>
      </c>
      <c r="D1057" s="160">
        <v>1</v>
      </c>
      <c r="E1057" s="321"/>
      <c r="F1057" s="103" t="s">
        <v>127</v>
      </c>
      <c r="G1057" s="2">
        <f>INDEX([1]CAPS!$A:$A,MATCH(F:F,[1]CAPS!$H:$H,0))</f>
        <v>10605</v>
      </c>
      <c r="H1057" s="103" t="s">
        <v>233</v>
      </c>
      <c r="I1057" s="104" t="s">
        <v>238</v>
      </c>
      <c r="J1057" s="9">
        <v>0</v>
      </c>
      <c r="K1057" s="4">
        <v>4</v>
      </c>
      <c r="L1057" s="9">
        <v>0</v>
      </c>
      <c r="M1057" s="9">
        <v>0</v>
      </c>
      <c r="N1057" s="9">
        <v>0</v>
      </c>
      <c r="O1057" s="17">
        <v>0</v>
      </c>
      <c r="P1057" s="9">
        <v>0</v>
      </c>
      <c r="Q1057" s="9">
        <v>0</v>
      </c>
      <c r="S1057">
        <f t="shared" si="159"/>
        <v>4</v>
      </c>
      <c r="T1057">
        <f t="shared" si="160"/>
        <v>1</v>
      </c>
      <c r="U1057">
        <f t="shared" si="161"/>
        <v>0</v>
      </c>
      <c r="W1057">
        <f t="shared" si="158"/>
        <v>1</v>
      </c>
    </row>
    <row r="1058" spans="1:23" ht="32" hidden="1" x14ac:dyDescent="0.2">
      <c r="A1058" t="s">
        <v>339</v>
      </c>
      <c r="B1058" s="18">
        <v>8</v>
      </c>
      <c r="C1058" s="104" t="str">
        <f t="shared" si="155"/>
        <v>SS1.8</v>
      </c>
      <c r="D1058" s="160">
        <v>1</v>
      </c>
      <c r="E1058" s="321"/>
      <c r="F1058" s="103" t="s">
        <v>135</v>
      </c>
      <c r="G1058" s="2">
        <f>INDEX([1]CAPS!$A:$A,MATCH(F:F,[1]CAPS!$H:$H,0))</f>
        <v>7766</v>
      </c>
      <c r="H1058" s="103" t="s">
        <v>236</v>
      </c>
      <c r="I1058" s="104" t="s">
        <v>242</v>
      </c>
      <c r="J1058" s="9">
        <v>0</v>
      </c>
      <c r="K1058" s="4">
        <v>5</v>
      </c>
      <c r="L1058" s="9">
        <v>0</v>
      </c>
      <c r="M1058" s="9">
        <v>2</v>
      </c>
      <c r="N1058" s="9">
        <v>0</v>
      </c>
      <c r="O1058" s="17">
        <v>0</v>
      </c>
      <c r="P1058" s="9">
        <v>0</v>
      </c>
      <c r="Q1058" s="9">
        <v>0</v>
      </c>
      <c r="S1058">
        <f t="shared" si="159"/>
        <v>5</v>
      </c>
      <c r="T1058">
        <f t="shared" si="160"/>
        <v>0.7142857142857143</v>
      </c>
      <c r="U1058">
        <f t="shared" si="161"/>
        <v>0</v>
      </c>
      <c r="W1058">
        <f t="shared" si="158"/>
        <v>1</v>
      </c>
    </row>
    <row r="1059" spans="1:23" ht="32" hidden="1" x14ac:dyDescent="0.2">
      <c r="A1059" t="s">
        <v>339</v>
      </c>
      <c r="B1059" s="18">
        <v>8</v>
      </c>
      <c r="C1059" s="104" t="str">
        <f t="shared" si="155"/>
        <v>SS1.8</v>
      </c>
      <c r="D1059" s="160">
        <v>1</v>
      </c>
      <c r="E1059" s="321"/>
      <c r="F1059" s="103" t="s">
        <v>348</v>
      </c>
      <c r="G1059" s="2">
        <f>INDEX([1]CAPS!$A:$A,MATCH(F:F,[1]CAPS!$H:$H,0))</f>
        <v>4000</v>
      </c>
      <c r="H1059" s="103" t="s">
        <v>236</v>
      </c>
      <c r="I1059" s="104" t="s">
        <v>239</v>
      </c>
      <c r="J1059" s="9">
        <v>0</v>
      </c>
      <c r="K1059" s="4">
        <v>11</v>
      </c>
      <c r="L1059" s="9">
        <v>0</v>
      </c>
      <c r="M1059" s="9">
        <v>0</v>
      </c>
      <c r="N1059" s="9">
        <v>0</v>
      </c>
      <c r="O1059" s="17">
        <v>0</v>
      </c>
      <c r="P1059" s="9">
        <v>0</v>
      </c>
      <c r="Q1059" s="9">
        <v>0</v>
      </c>
      <c r="S1059">
        <f t="shared" si="159"/>
        <v>11</v>
      </c>
      <c r="T1059">
        <f t="shared" si="160"/>
        <v>1</v>
      </c>
      <c r="U1059">
        <f t="shared" si="161"/>
        <v>0</v>
      </c>
      <c r="W1059">
        <f t="shared" si="158"/>
        <v>1</v>
      </c>
    </row>
    <row r="1060" spans="1:23" ht="16" hidden="1" x14ac:dyDescent="0.2">
      <c r="A1060" t="s">
        <v>339</v>
      </c>
      <c r="B1060" s="18">
        <v>8</v>
      </c>
      <c r="C1060" s="104" t="str">
        <f t="shared" si="155"/>
        <v>SS1.8</v>
      </c>
      <c r="D1060" s="160">
        <v>1</v>
      </c>
      <c r="E1060" s="321"/>
      <c r="F1060" s="103" t="s">
        <v>134</v>
      </c>
      <c r="G1060" s="2">
        <f>INDEX([1]CAPS!$A:$A,MATCH(F:F,[1]CAPS!$H:$H,0))</f>
        <v>2302</v>
      </c>
      <c r="H1060" s="103" t="s">
        <v>233</v>
      </c>
      <c r="I1060" s="104" t="s">
        <v>238</v>
      </c>
      <c r="J1060" s="9">
        <v>0</v>
      </c>
      <c r="K1060" s="4">
        <v>5</v>
      </c>
      <c r="L1060" s="9">
        <v>0</v>
      </c>
      <c r="M1060" s="9" t="s">
        <v>276</v>
      </c>
      <c r="N1060" s="9">
        <v>0</v>
      </c>
      <c r="O1060" s="17" t="s">
        <v>276</v>
      </c>
      <c r="P1060" s="17" t="s">
        <v>276</v>
      </c>
      <c r="Q1060" s="17" t="s">
        <v>276</v>
      </c>
      <c r="S1060">
        <f t="shared" ref="S1060:S1061" si="163">SUM(J1060:K1060)</f>
        <v>5</v>
      </c>
      <c r="T1060" t="e">
        <f t="shared" si="160"/>
        <v>#VALUE!</v>
      </c>
      <c r="U1060" t="e">
        <f t="shared" si="161"/>
        <v>#VALUE!</v>
      </c>
      <c r="W1060">
        <f t="shared" si="158"/>
        <v>1</v>
      </c>
    </row>
    <row r="1061" spans="1:23" ht="16" hidden="1" x14ac:dyDescent="0.2">
      <c r="A1061" t="s">
        <v>339</v>
      </c>
      <c r="B1061" s="18">
        <v>8</v>
      </c>
      <c r="C1061" s="104" t="str">
        <f t="shared" si="155"/>
        <v>SS1.8</v>
      </c>
      <c r="D1061" s="160">
        <v>1</v>
      </c>
      <c r="E1061" s="321"/>
      <c r="F1061" s="103" t="s">
        <v>129</v>
      </c>
      <c r="G1061" s="2">
        <f>INDEX([1]CAPS!$A:$A,MATCH(F:F,[1]CAPS!$H:$H,0))</f>
        <v>5532</v>
      </c>
      <c r="H1061" s="103" t="s">
        <v>233</v>
      </c>
      <c r="I1061" s="104" t="s">
        <v>238</v>
      </c>
      <c r="J1061" s="9">
        <v>0</v>
      </c>
      <c r="K1061" s="4">
        <v>11</v>
      </c>
      <c r="L1061" s="9">
        <v>0</v>
      </c>
      <c r="M1061" s="9" t="s">
        <v>276</v>
      </c>
      <c r="N1061" s="9">
        <v>0</v>
      </c>
      <c r="O1061" s="17" t="s">
        <v>276</v>
      </c>
      <c r="P1061" s="17" t="s">
        <v>276</v>
      </c>
      <c r="Q1061" s="17" t="s">
        <v>276</v>
      </c>
      <c r="S1061">
        <f t="shared" si="163"/>
        <v>11</v>
      </c>
      <c r="T1061" t="e">
        <f t="shared" si="160"/>
        <v>#VALUE!</v>
      </c>
      <c r="U1061" t="e">
        <f t="shared" si="161"/>
        <v>#VALUE!</v>
      </c>
      <c r="W1061">
        <f t="shared" si="158"/>
        <v>1</v>
      </c>
    </row>
    <row r="1062" spans="1:23" ht="32" hidden="1" x14ac:dyDescent="0.2">
      <c r="A1062" t="s">
        <v>339</v>
      </c>
      <c r="B1062" s="18">
        <v>8</v>
      </c>
      <c r="C1062" s="104" t="str">
        <f t="shared" si="155"/>
        <v>SS1.8</v>
      </c>
      <c r="D1062" s="160">
        <v>1</v>
      </c>
      <c r="E1062" s="321"/>
      <c r="F1062" s="103" t="s">
        <v>161</v>
      </c>
      <c r="G1062" s="2">
        <f>INDEX([1]CAPS!$A:$A,MATCH(F:F,[1]CAPS!$H:$H,0))</f>
        <v>2603</v>
      </c>
      <c r="H1062" s="103" t="s">
        <v>235</v>
      </c>
      <c r="I1062" s="104" t="s">
        <v>239</v>
      </c>
      <c r="J1062" s="9">
        <v>0</v>
      </c>
      <c r="K1062" s="4">
        <v>1</v>
      </c>
      <c r="L1062" s="9">
        <v>0</v>
      </c>
      <c r="M1062" s="9">
        <v>0</v>
      </c>
      <c r="N1062" s="9">
        <v>0</v>
      </c>
      <c r="O1062" s="17">
        <v>0</v>
      </c>
      <c r="P1062" s="9">
        <v>0</v>
      </c>
      <c r="Q1062" s="9">
        <v>0</v>
      </c>
      <c r="S1062">
        <f t="shared" si="159"/>
        <v>1</v>
      </c>
      <c r="T1062">
        <f t="shared" si="160"/>
        <v>1</v>
      </c>
      <c r="U1062">
        <f t="shared" si="161"/>
        <v>0</v>
      </c>
      <c r="W1062">
        <f t="shared" si="158"/>
        <v>1</v>
      </c>
    </row>
    <row r="1063" spans="1:23" ht="32" hidden="1" x14ac:dyDescent="0.2">
      <c r="A1063" t="s">
        <v>339</v>
      </c>
      <c r="B1063" s="18">
        <v>8</v>
      </c>
      <c r="C1063" s="104" t="str">
        <f t="shared" ref="C1063:C1126" si="164">CONCATENATE(A1063,".",B1063)</f>
        <v>SS1.8</v>
      </c>
      <c r="D1063" s="160">
        <v>1</v>
      </c>
      <c r="E1063" s="321"/>
      <c r="F1063" s="103" t="s">
        <v>232</v>
      </c>
      <c r="G1063" s="2">
        <f>INDEX([1]CAPS!$A:$A,MATCH(F:F,[1]CAPS!$H:$H,0))</f>
        <v>8875</v>
      </c>
      <c r="H1063" s="103" t="s">
        <v>236</v>
      </c>
      <c r="I1063" s="104" t="s">
        <v>239</v>
      </c>
      <c r="J1063" s="9">
        <v>0</v>
      </c>
      <c r="K1063" s="4">
        <v>1</v>
      </c>
      <c r="L1063" s="9">
        <v>0</v>
      </c>
      <c r="M1063" s="9">
        <v>0</v>
      </c>
      <c r="N1063" s="9">
        <v>0</v>
      </c>
      <c r="O1063" s="17">
        <v>0</v>
      </c>
      <c r="P1063" s="9">
        <v>0</v>
      </c>
      <c r="Q1063" s="9">
        <v>0</v>
      </c>
      <c r="S1063">
        <f t="shared" si="159"/>
        <v>1</v>
      </c>
      <c r="T1063">
        <f t="shared" si="160"/>
        <v>1</v>
      </c>
      <c r="U1063">
        <f t="shared" si="161"/>
        <v>0</v>
      </c>
      <c r="W1063">
        <f t="shared" si="158"/>
        <v>1</v>
      </c>
    </row>
    <row r="1064" spans="1:23" ht="16" hidden="1" x14ac:dyDescent="0.2">
      <c r="A1064" t="s">
        <v>339</v>
      </c>
      <c r="B1064" s="18">
        <v>9</v>
      </c>
      <c r="C1064" s="104" t="str">
        <f t="shared" si="164"/>
        <v>SS1.9</v>
      </c>
      <c r="D1064" s="160">
        <v>1</v>
      </c>
      <c r="E1064" s="321"/>
      <c r="F1064" s="103" t="s">
        <v>139</v>
      </c>
      <c r="G1064" s="2">
        <f>INDEX([1]CAPS!$A:$A,MATCH(F:F,[1]CAPS!$H:$H,0))</f>
        <v>6325</v>
      </c>
      <c r="H1064" s="103" t="s">
        <v>234</v>
      </c>
      <c r="I1064" s="104" t="s">
        <v>238</v>
      </c>
      <c r="J1064" s="9">
        <v>0</v>
      </c>
      <c r="K1064" s="4">
        <v>4</v>
      </c>
      <c r="L1064" s="9">
        <v>0</v>
      </c>
      <c r="M1064" s="9">
        <v>0</v>
      </c>
      <c r="N1064" s="9">
        <v>0</v>
      </c>
      <c r="O1064" s="17">
        <v>0</v>
      </c>
      <c r="P1064" s="9">
        <v>0</v>
      </c>
      <c r="Q1064" s="9">
        <v>0</v>
      </c>
      <c r="S1064">
        <f t="shared" si="159"/>
        <v>4</v>
      </c>
      <c r="T1064">
        <f t="shared" si="160"/>
        <v>1</v>
      </c>
      <c r="U1064">
        <f t="shared" si="161"/>
        <v>0</v>
      </c>
      <c r="W1064">
        <f t="shared" si="158"/>
        <v>1</v>
      </c>
    </row>
    <row r="1065" spans="1:23" ht="16" hidden="1" x14ac:dyDescent="0.2">
      <c r="A1065" t="s">
        <v>339</v>
      </c>
      <c r="B1065" s="18">
        <v>9</v>
      </c>
      <c r="C1065" s="104" t="str">
        <f t="shared" si="164"/>
        <v>SS1.9</v>
      </c>
      <c r="D1065" s="160">
        <v>1</v>
      </c>
      <c r="E1065" s="321"/>
      <c r="F1065" s="103" t="s">
        <v>275</v>
      </c>
      <c r="G1065" s="2">
        <f>INDEX([1]CAPS!$A:$A,MATCH(F:F,[1]CAPS!$H:$H,0))</f>
        <v>3300</v>
      </c>
      <c r="H1065" s="103" t="s">
        <v>234</v>
      </c>
      <c r="I1065" s="104" t="s">
        <v>238</v>
      </c>
      <c r="J1065" s="9">
        <v>0</v>
      </c>
      <c r="K1065" s="4">
        <v>6</v>
      </c>
      <c r="L1065" s="9">
        <v>0</v>
      </c>
      <c r="M1065" s="9">
        <v>0</v>
      </c>
      <c r="N1065" s="9">
        <v>0</v>
      </c>
      <c r="O1065" s="17">
        <v>0</v>
      </c>
      <c r="P1065" s="9">
        <v>0</v>
      </c>
      <c r="Q1065" s="9">
        <v>0</v>
      </c>
      <c r="S1065">
        <f t="shared" si="159"/>
        <v>6</v>
      </c>
      <c r="T1065">
        <f t="shared" si="160"/>
        <v>1</v>
      </c>
      <c r="U1065">
        <f t="shared" si="161"/>
        <v>0</v>
      </c>
      <c r="W1065">
        <f t="shared" si="158"/>
        <v>1</v>
      </c>
    </row>
    <row r="1066" spans="1:23" ht="16" hidden="1" x14ac:dyDescent="0.2">
      <c r="A1066" t="s">
        <v>339</v>
      </c>
      <c r="B1066" s="18">
        <v>9</v>
      </c>
      <c r="C1066" s="104" t="str">
        <f t="shared" si="164"/>
        <v>SS1.9</v>
      </c>
      <c r="D1066" s="160">
        <v>1</v>
      </c>
      <c r="E1066" s="321"/>
      <c r="F1066" s="307" t="s">
        <v>687</v>
      </c>
      <c r="G1066" s="2">
        <f>INDEX([1]CAPS!$A:$A,MATCH(F:F,[1]CAPS!$H:$H,0))</f>
        <v>5535</v>
      </c>
      <c r="H1066" s="103" t="s">
        <v>234</v>
      </c>
      <c r="I1066" s="104" t="s">
        <v>238</v>
      </c>
      <c r="J1066" s="9">
        <v>0</v>
      </c>
      <c r="K1066" s="4">
        <v>3</v>
      </c>
      <c r="L1066" s="9">
        <v>0</v>
      </c>
      <c r="M1066" s="9" t="s">
        <v>276</v>
      </c>
      <c r="N1066" s="9">
        <v>0</v>
      </c>
      <c r="O1066" s="17" t="s">
        <v>276</v>
      </c>
      <c r="P1066" s="17" t="s">
        <v>276</v>
      </c>
      <c r="Q1066" s="17" t="s">
        <v>276</v>
      </c>
      <c r="R1066" t="s">
        <v>871</v>
      </c>
      <c r="S1066">
        <f t="shared" ref="S1066:S1067" si="165">SUM(J1066:K1066)</f>
        <v>3</v>
      </c>
      <c r="T1066" t="e">
        <f t="shared" si="160"/>
        <v>#VALUE!</v>
      </c>
      <c r="U1066" t="e">
        <f t="shared" si="161"/>
        <v>#VALUE!</v>
      </c>
      <c r="W1066">
        <f t="shared" si="158"/>
        <v>1</v>
      </c>
    </row>
    <row r="1067" spans="1:23" ht="16" hidden="1" x14ac:dyDescent="0.2">
      <c r="A1067" t="s">
        <v>339</v>
      </c>
      <c r="B1067" s="18">
        <v>9</v>
      </c>
      <c r="C1067" s="104" t="str">
        <f t="shared" si="164"/>
        <v>SS1.9</v>
      </c>
      <c r="D1067" s="160">
        <v>1</v>
      </c>
      <c r="E1067" s="321"/>
      <c r="F1067" s="103" t="s">
        <v>129</v>
      </c>
      <c r="G1067" s="2">
        <f>INDEX([1]CAPS!$A:$A,MATCH(F:F,[1]CAPS!$H:$H,0))</f>
        <v>5532</v>
      </c>
      <c r="H1067" s="103" t="s">
        <v>233</v>
      </c>
      <c r="I1067" s="104" t="s">
        <v>238</v>
      </c>
      <c r="J1067" s="9">
        <v>0</v>
      </c>
      <c r="K1067" s="4">
        <v>4</v>
      </c>
      <c r="L1067" s="9">
        <v>0</v>
      </c>
      <c r="M1067" s="9" t="s">
        <v>276</v>
      </c>
      <c r="N1067" s="9">
        <v>0</v>
      </c>
      <c r="O1067" s="17" t="s">
        <v>276</v>
      </c>
      <c r="P1067" s="17" t="s">
        <v>276</v>
      </c>
      <c r="Q1067" s="17" t="s">
        <v>276</v>
      </c>
      <c r="S1067">
        <f t="shared" si="165"/>
        <v>4</v>
      </c>
      <c r="T1067" t="e">
        <f t="shared" si="160"/>
        <v>#VALUE!</v>
      </c>
      <c r="U1067" t="e">
        <f t="shared" si="161"/>
        <v>#VALUE!</v>
      </c>
      <c r="W1067">
        <f t="shared" si="158"/>
        <v>1</v>
      </c>
    </row>
    <row r="1068" spans="1:23" ht="32" hidden="1" x14ac:dyDescent="0.2">
      <c r="A1068" t="s">
        <v>339</v>
      </c>
      <c r="B1068" s="18">
        <v>9</v>
      </c>
      <c r="C1068" s="104" t="str">
        <f t="shared" si="164"/>
        <v>SS1.9</v>
      </c>
      <c r="D1068" s="160">
        <v>1</v>
      </c>
      <c r="E1068" s="321"/>
      <c r="F1068" s="103" t="s">
        <v>135</v>
      </c>
      <c r="G1068" s="2">
        <f>INDEX([1]CAPS!$A:$A,MATCH(F:F,[1]CAPS!$H:$H,0))</f>
        <v>7766</v>
      </c>
      <c r="H1068" s="103" t="s">
        <v>236</v>
      </c>
      <c r="I1068" s="104" t="s">
        <v>242</v>
      </c>
      <c r="J1068" s="9">
        <v>0</v>
      </c>
      <c r="K1068" s="4">
        <v>5</v>
      </c>
      <c r="L1068" s="9">
        <v>0</v>
      </c>
      <c r="M1068" s="9">
        <v>1</v>
      </c>
      <c r="N1068" s="9">
        <v>0</v>
      </c>
      <c r="O1068" s="17">
        <v>0</v>
      </c>
      <c r="P1068" s="9">
        <v>0</v>
      </c>
      <c r="Q1068" s="9">
        <v>0</v>
      </c>
      <c r="S1068">
        <f t="shared" si="159"/>
        <v>5</v>
      </c>
      <c r="T1068">
        <f t="shared" si="160"/>
        <v>0.83333333333333337</v>
      </c>
      <c r="U1068">
        <f t="shared" si="161"/>
        <v>0</v>
      </c>
      <c r="W1068">
        <f t="shared" si="158"/>
        <v>1</v>
      </c>
    </row>
    <row r="1069" spans="1:23" ht="32" hidden="1" x14ac:dyDescent="0.2">
      <c r="A1069" t="s">
        <v>339</v>
      </c>
      <c r="B1069" s="18">
        <v>9</v>
      </c>
      <c r="C1069" s="104" t="str">
        <f t="shared" si="164"/>
        <v>SS1.9</v>
      </c>
      <c r="D1069" s="160">
        <v>1</v>
      </c>
      <c r="E1069" s="321"/>
      <c r="F1069" s="103" t="s">
        <v>348</v>
      </c>
      <c r="G1069" s="2">
        <f>INDEX([1]CAPS!$A:$A,MATCH(F:F,[1]CAPS!$H:$H,0))</f>
        <v>4000</v>
      </c>
      <c r="H1069" s="103" t="s">
        <v>236</v>
      </c>
      <c r="I1069" s="104" t="s">
        <v>239</v>
      </c>
      <c r="J1069" s="9">
        <v>0</v>
      </c>
      <c r="K1069" s="4">
        <v>3</v>
      </c>
      <c r="L1069" s="9">
        <v>0</v>
      </c>
      <c r="M1069" s="9">
        <v>0</v>
      </c>
      <c r="N1069" s="9">
        <v>0</v>
      </c>
      <c r="O1069" s="17">
        <v>0</v>
      </c>
      <c r="P1069" s="9">
        <v>0</v>
      </c>
      <c r="Q1069" s="9">
        <v>0</v>
      </c>
      <c r="S1069">
        <f t="shared" si="159"/>
        <v>3</v>
      </c>
      <c r="T1069">
        <f t="shared" si="160"/>
        <v>1</v>
      </c>
      <c r="U1069">
        <f t="shared" si="161"/>
        <v>0</v>
      </c>
      <c r="W1069">
        <f t="shared" si="158"/>
        <v>1</v>
      </c>
    </row>
    <row r="1070" spans="1:23" ht="32" hidden="1" x14ac:dyDescent="0.2">
      <c r="A1070" t="s">
        <v>339</v>
      </c>
      <c r="B1070" s="18">
        <v>9</v>
      </c>
      <c r="C1070" s="104" t="str">
        <f t="shared" si="164"/>
        <v>SS1.9</v>
      </c>
      <c r="D1070" s="160">
        <v>1</v>
      </c>
      <c r="E1070" s="321"/>
      <c r="F1070" s="103" t="s">
        <v>161</v>
      </c>
      <c r="G1070" s="2">
        <f>INDEX([1]CAPS!$A:$A,MATCH(F:F,[1]CAPS!$H:$H,0))</f>
        <v>2603</v>
      </c>
      <c r="H1070" s="103" t="s">
        <v>235</v>
      </c>
      <c r="I1070" s="104" t="s">
        <v>239</v>
      </c>
      <c r="J1070" s="9">
        <v>0</v>
      </c>
      <c r="K1070" s="4">
        <v>1</v>
      </c>
      <c r="L1070" s="9">
        <v>0</v>
      </c>
      <c r="M1070" s="9">
        <v>0</v>
      </c>
      <c r="N1070" s="9">
        <v>0</v>
      </c>
      <c r="O1070" s="17">
        <v>0</v>
      </c>
      <c r="P1070" s="9">
        <v>0</v>
      </c>
      <c r="Q1070" s="9">
        <v>0</v>
      </c>
      <c r="S1070">
        <f t="shared" si="159"/>
        <v>1</v>
      </c>
      <c r="T1070">
        <f t="shared" si="160"/>
        <v>1</v>
      </c>
      <c r="U1070">
        <f t="shared" si="161"/>
        <v>0</v>
      </c>
      <c r="W1070">
        <f t="shared" si="158"/>
        <v>1</v>
      </c>
    </row>
    <row r="1071" spans="1:23" ht="16" hidden="1" x14ac:dyDescent="0.2">
      <c r="A1071" t="s">
        <v>339</v>
      </c>
      <c r="B1071" s="18">
        <v>9</v>
      </c>
      <c r="C1071" s="104" t="str">
        <f t="shared" si="164"/>
        <v>SS1.9</v>
      </c>
      <c r="D1071" s="160">
        <v>1</v>
      </c>
      <c r="E1071" s="321"/>
      <c r="F1071" s="103" t="s">
        <v>230</v>
      </c>
      <c r="G1071" s="2">
        <f>INDEX([1]CAPS!$A:$A,MATCH(F:F,[1]CAPS!$H:$H,0))</f>
        <v>1377</v>
      </c>
      <c r="H1071" s="103" t="s">
        <v>233</v>
      </c>
      <c r="I1071" s="104" t="s">
        <v>238</v>
      </c>
      <c r="J1071" s="9">
        <v>0</v>
      </c>
      <c r="K1071" s="4">
        <v>2</v>
      </c>
      <c r="L1071" s="9">
        <v>0</v>
      </c>
      <c r="M1071" s="9" t="s">
        <v>276</v>
      </c>
      <c r="N1071" s="9">
        <v>0</v>
      </c>
      <c r="O1071" s="17">
        <v>0</v>
      </c>
      <c r="P1071" s="9">
        <v>0</v>
      </c>
      <c r="Q1071" s="9">
        <v>0</v>
      </c>
      <c r="S1071">
        <f t="shared" si="159"/>
        <v>2</v>
      </c>
      <c r="T1071" t="e">
        <f t="shared" si="160"/>
        <v>#VALUE!</v>
      </c>
      <c r="U1071" t="e">
        <f t="shared" si="161"/>
        <v>#VALUE!</v>
      </c>
      <c r="W1071">
        <f t="shared" si="158"/>
        <v>1</v>
      </c>
    </row>
    <row r="1072" spans="1:23" ht="32" hidden="1" x14ac:dyDescent="0.2">
      <c r="A1072" t="s">
        <v>339</v>
      </c>
      <c r="B1072" s="18">
        <v>9</v>
      </c>
      <c r="C1072" s="104" t="str">
        <f t="shared" si="164"/>
        <v>SS1.9</v>
      </c>
      <c r="D1072" s="160">
        <v>1</v>
      </c>
      <c r="E1072" s="321"/>
      <c r="F1072" s="103" t="s">
        <v>232</v>
      </c>
      <c r="G1072" s="2">
        <f>INDEX([1]CAPS!$A:$A,MATCH(F:F,[1]CAPS!$H:$H,0))</f>
        <v>8875</v>
      </c>
      <c r="H1072" s="103" t="s">
        <v>236</v>
      </c>
      <c r="I1072" s="104" t="s">
        <v>239</v>
      </c>
      <c r="J1072" s="9">
        <v>0</v>
      </c>
      <c r="K1072" s="4">
        <v>0</v>
      </c>
      <c r="L1072" s="9">
        <v>0</v>
      </c>
      <c r="M1072" s="9">
        <v>0</v>
      </c>
      <c r="N1072" s="9">
        <v>0</v>
      </c>
      <c r="O1072" s="17">
        <v>1</v>
      </c>
      <c r="P1072" s="9">
        <v>0</v>
      </c>
      <c r="Q1072" s="9">
        <v>0</v>
      </c>
      <c r="S1072">
        <f t="shared" si="159"/>
        <v>1</v>
      </c>
      <c r="T1072" t="e">
        <f t="shared" si="160"/>
        <v>#DIV/0!</v>
      </c>
      <c r="U1072" t="e">
        <f t="shared" si="161"/>
        <v>#DIV/0!</v>
      </c>
      <c r="W1072">
        <f t="shared" si="158"/>
        <v>1</v>
      </c>
    </row>
    <row r="1073" spans="1:23" ht="32" hidden="1" x14ac:dyDescent="0.2">
      <c r="A1073" t="s">
        <v>339</v>
      </c>
      <c r="B1073" s="18">
        <v>10</v>
      </c>
      <c r="C1073" s="104" t="str">
        <f t="shared" si="164"/>
        <v>SS1.10</v>
      </c>
      <c r="D1073" s="160">
        <v>1</v>
      </c>
      <c r="E1073" s="321"/>
      <c r="F1073" s="103" t="s">
        <v>232</v>
      </c>
      <c r="G1073" s="2">
        <f>INDEX([1]CAPS!$A:$A,MATCH(F:F,[1]CAPS!$H:$H,0))</f>
        <v>8875</v>
      </c>
      <c r="H1073" s="103" t="s">
        <v>236</v>
      </c>
      <c r="I1073" s="104" t="s">
        <v>239</v>
      </c>
      <c r="J1073" s="9">
        <v>0</v>
      </c>
      <c r="K1073" s="4">
        <v>0</v>
      </c>
      <c r="L1073" s="9">
        <v>0</v>
      </c>
      <c r="M1073" s="9">
        <v>0</v>
      </c>
      <c r="N1073" s="9">
        <v>0</v>
      </c>
      <c r="O1073" s="17">
        <v>1</v>
      </c>
      <c r="P1073" s="9">
        <v>0</v>
      </c>
      <c r="Q1073" s="9">
        <v>0</v>
      </c>
      <c r="S1073">
        <f t="shared" si="159"/>
        <v>1</v>
      </c>
      <c r="T1073" t="e">
        <f t="shared" si="160"/>
        <v>#DIV/0!</v>
      </c>
      <c r="U1073" t="e">
        <f t="shared" si="161"/>
        <v>#DIV/0!</v>
      </c>
      <c r="W1073">
        <f t="shared" si="158"/>
        <v>1</v>
      </c>
    </row>
    <row r="1074" spans="1:23" ht="32" hidden="1" x14ac:dyDescent="0.2">
      <c r="A1074" t="s">
        <v>339</v>
      </c>
      <c r="B1074" s="18">
        <v>10</v>
      </c>
      <c r="C1074" s="104" t="str">
        <f t="shared" si="164"/>
        <v>SS1.10</v>
      </c>
      <c r="D1074" s="160">
        <v>1</v>
      </c>
      <c r="E1074" s="321"/>
      <c r="F1074" s="103" t="s">
        <v>348</v>
      </c>
      <c r="G1074" s="2">
        <f>INDEX([1]CAPS!$A:$A,MATCH(F:F,[1]CAPS!$H:$H,0))</f>
        <v>4000</v>
      </c>
      <c r="H1074" s="103" t="s">
        <v>236</v>
      </c>
      <c r="I1074" s="104" t="s">
        <v>239</v>
      </c>
      <c r="J1074" s="9">
        <v>0</v>
      </c>
      <c r="K1074" s="4">
        <v>2</v>
      </c>
      <c r="L1074" s="9">
        <v>0</v>
      </c>
      <c r="M1074" s="9">
        <v>0</v>
      </c>
      <c r="N1074" s="9">
        <v>0</v>
      </c>
      <c r="O1074" s="17">
        <v>0</v>
      </c>
      <c r="P1074" s="9">
        <v>0</v>
      </c>
      <c r="Q1074" s="9">
        <v>0</v>
      </c>
      <c r="S1074">
        <f t="shared" si="159"/>
        <v>2</v>
      </c>
      <c r="T1074">
        <f t="shared" si="160"/>
        <v>1</v>
      </c>
      <c r="U1074">
        <f t="shared" si="161"/>
        <v>0</v>
      </c>
      <c r="W1074">
        <f t="shared" si="158"/>
        <v>1</v>
      </c>
    </row>
    <row r="1075" spans="1:23" ht="32" hidden="1" x14ac:dyDescent="0.2">
      <c r="A1075" t="s">
        <v>339</v>
      </c>
      <c r="B1075" s="18">
        <v>10</v>
      </c>
      <c r="C1075" s="104" t="str">
        <f t="shared" si="164"/>
        <v>SS1.10</v>
      </c>
      <c r="D1075" s="160">
        <v>1</v>
      </c>
      <c r="E1075" s="321"/>
      <c r="F1075" s="103" t="s">
        <v>135</v>
      </c>
      <c r="G1075" s="2">
        <f>INDEX([1]CAPS!$A:$A,MATCH(F:F,[1]CAPS!$H:$H,0))</f>
        <v>7766</v>
      </c>
      <c r="H1075" s="103" t="s">
        <v>236</v>
      </c>
      <c r="I1075" s="104" t="s">
        <v>242</v>
      </c>
      <c r="J1075" s="9">
        <v>0</v>
      </c>
      <c r="K1075" s="4">
        <v>1</v>
      </c>
      <c r="L1075" s="9">
        <v>0</v>
      </c>
      <c r="M1075" s="9">
        <v>0</v>
      </c>
      <c r="N1075" s="9">
        <v>0</v>
      </c>
      <c r="O1075" s="17">
        <v>0</v>
      </c>
      <c r="P1075" s="9">
        <v>0</v>
      </c>
      <c r="Q1075" s="9">
        <v>0</v>
      </c>
      <c r="S1075">
        <f t="shared" si="159"/>
        <v>1</v>
      </c>
      <c r="T1075">
        <f t="shared" si="160"/>
        <v>1</v>
      </c>
      <c r="U1075">
        <f t="shared" si="161"/>
        <v>0</v>
      </c>
      <c r="W1075">
        <f t="shared" si="158"/>
        <v>1</v>
      </c>
    </row>
    <row r="1076" spans="1:23" ht="16" hidden="1" x14ac:dyDescent="0.2">
      <c r="A1076" t="s">
        <v>339</v>
      </c>
      <c r="B1076" s="18">
        <v>10</v>
      </c>
      <c r="C1076" s="104" t="str">
        <f t="shared" si="164"/>
        <v>SS1.10</v>
      </c>
      <c r="D1076" s="160">
        <v>1</v>
      </c>
      <c r="E1076" s="321"/>
      <c r="F1076" s="103" t="s">
        <v>139</v>
      </c>
      <c r="G1076" s="2">
        <f>INDEX([1]CAPS!$A:$A,MATCH(F:F,[1]CAPS!$H:$H,0))</f>
        <v>6325</v>
      </c>
      <c r="H1076" s="103" t="s">
        <v>234</v>
      </c>
      <c r="I1076" s="104" t="s">
        <v>238</v>
      </c>
      <c r="J1076" s="9">
        <v>0</v>
      </c>
      <c r="K1076" s="4">
        <v>3</v>
      </c>
      <c r="L1076" s="9">
        <v>0</v>
      </c>
      <c r="M1076" s="9">
        <v>0</v>
      </c>
      <c r="N1076" s="9">
        <v>0</v>
      </c>
      <c r="O1076" s="17">
        <v>0</v>
      </c>
      <c r="P1076" s="9">
        <v>0</v>
      </c>
      <c r="Q1076" s="9">
        <v>0</v>
      </c>
      <c r="S1076">
        <f t="shared" si="159"/>
        <v>3</v>
      </c>
      <c r="T1076">
        <f t="shared" si="160"/>
        <v>1</v>
      </c>
      <c r="U1076">
        <f t="shared" si="161"/>
        <v>0</v>
      </c>
      <c r="W1076">
        <f t="shared" si="158"/>
        <v>1</v>
      </c>
    </row>
    <row r="1077" spans="1:23" ht="16" hidden="1" x14ac:dyDescent="0.2">
      <c r="A1077" t="s">
        <v>339</v>
      </c>
      <c r="B1077" s="18">
        <v>10</v>
      </c>
      <c r="C1077" s="104" t="str">
        <f t="shared" si="164"/>
        <v>SS1.10</v>
      </c>
      <c r="D1077" s="160">
        <v>1</v>
      </c>
      <c r="E1077" s="321"/>
      <c r="F1077" s="103" t="s">
        <v>127</v>
      </c>
      <c r="G1077" s="2">
        <f>INDEX([1]CAPS!$A:$A,MATCH(F:F,[1]CAPS!$H:$H,0))</f>
        <v>10605</v>
      </c>
      <c r="H1077" s="103" t="s">
        <v>233</v>
      </c>
      <c r="I1077" s="104" t="s">
        <v>238</v>
      </c>
      <c r="J1077" s="9">
        <v>0</v>
      </c>
      <c r="K1077" s="4">
        <v>2</v>
      </c>
      <c r="L1077" s="9">
        <v>0</v>
      </c>
      <c r="M1077" s="9">
        <v>0</v>
      </c>
      <c r="N1077" s="9">
        <v>0</v>
      </c>
      <c r="O1077" s="17">
        <v>0</v>
      </c>
      <c r="P1077" s="9">
        <v>0</v>
      </c>
      <c r="Q1077" s="9">
        <v>0</v>
      </c>
      <c r="S1077">
        <f t="shared" si="159"/>
        <v>2</v>
      </c>
      <c r="T1077">
        <f t="shared" si="160"/>
        <v>1</v>
      </c>
      <c r="U1077">
        <f t="shared" si="161"/>
        <v>0</v>
      </c>
      <c r="W1077">
        <f t="shared" si="158"/>
        <v>1</v>
      </c>
    </row>
    <row r="1078" spans="1:23" ht="16" hidden="1" x14ac:dyDescent="0.2">
      <c r="A1078" t="s">
        <v>339</v>
      </c>
      <c r="B1078" s="18">
        <v>10</v>
      </c>
      <c r="C1078" s="104" t="str">
        <f t="shared" si="164"/>
        <v>SS1.10</v>
      </c>
      <c r="D1078" s="160">
        <v>1</v>
      </c>
      <c r="E1078" s="321"/>
      <c r="F1078" s="103" t="s">
        <v>275</v>
      </c>
      <c r="G1078" s="2">
        <f>INDEX([1]CAPS!$A:$A,MATCH(F:F,[1]CAPS!$H:$H,0))</f>
        <v>3300</v>
      </c>
      <c r="H1078" s="103" t="s">
        <v>234</v>
      </c>
      <c r="I1078" s="104" t="s">
        <v>238</v>
      </c>
      <c r="J1078" s="9">
        <v>0</v>
      </c>
      <c r="K1078" s="4">
        <v>1</v>
      </c>
      <c r="L1078" s="9">
        <v>0</v>
      </c>
      <c r="M1078" s="9">
        <v>0</v>
      </c>
      <c r="N1078" s="9">
        <v>0</v>
      </c>
      <c r="O1078" s="17">
        <v>0</v>
      </c>
      <c r="P1078" s="9">
        <v>0</v>
      </c>
      <c r="Q1078" s="9">
        <v>0</v>
      </c>
      <c r="S1078">
        <f t="shared" si="159"/>
        <v>1</v>
      </c>
      <c r="T1078">
        <f t="shared" si="160"/>
        <v>1</v>
      </c>
      <c r="U1078">
        <f t="shared" si="161"/>
        <v>0</v>
      </c>
      <c r="W1078">
        <f t="shared" si="158"/>
        <v>1</v>
      </c>
    </row>
    <row r="1079" spans="1:23" ht="16" hidden="1" x14ac:dyDescent="0.2">
      <c r="A1079" t="s">
        <v>339</v>
      </c>
      <c r="B1079" s="18">
        <v>10</v>
      </c>
      <c r="C1079" s="104" t="str">
        <f t="shared" si="164"/>
        <v>SS1.10</v>
      </c>
      <c r="D1079" s="160">
        <v>1</v>
      </c>
      <c r="E1079" s="321"/>
      <c r="F1079" s="103" t="s">
        <v>129</v>
      </c>
      <c r="G1079" s="2">
        <f>INDEX([1]CAPS!$A:$A,MATCH(F:F,[1]CAPS!$H:$H,0))</f>
        <v>5532</v>
      </c>
      <c r="H1079" s="103" t="s">
        <v>233</v>
      </c>
      <c r="I1079" s="104" t="s">
        <v>238</v>
      </c>
      <c r="J1079" s="9">
        <v>0</v>
      </c>
      <c r="K1079" s="4">
        <v>2</v>
      </c>
      <c r="L1079" s="9">
        <v>0</v>
      </c>
      <c r="M1079" s="9" t="s">
        <v>276</v>
      </c>
      <c r="N1079" s="9">
        <v>0</v>
      </c>
      <c r="O1079" s="17" t="s">
        <v>276</v>
      </c>
      <c r="P1079" s="17" t="s">
        <v>276</v>
      </c>
      <c r="Q1079" s="17" t="s">
        <v>276</v>
      </c>
      <c r="S1079">
        <f>SUM(J1079:K1079)</f>
        <v>2</v>
      </c>
      <c r="T1079" t="e">
        <f t="shared" si="160"/>
        <v>#VALUE!</v>
      </c>
      <c r="U1079" t="e">
        <f t="shared" si="161"/>
        <v>#VALUE!</v>
      </c>
      <c r="W1079">
        <f t="shared" si="158"/>
        <v>1</v>
      </c>
    </row>
    <row r="1080" spans="1:23" ht="16" hidden="1" x14ac:dyDescent="0.2">
      <c r="A1080" t="s">
        <v>339</v>
      </c>
      <c r="B1080" s="18">
        <v>11</v>
      </c>
      <c r="C1080" s="104" t="str">
        <f t="shared" si="164"/>
        <v>SS1.11</v>
      </c>
      <c r="D1080" s="160">
        <v>1</v>
      </c>
      <c r="E1080" s="321"/>
      <c r="F1080" s="103" t="s">
        <v>139</v>
      </c>
      <c r="G1080" s="2">
        <f>INDEX([1]CAPS!$A:$A,MATCH(F:F,[1]CAPS!$H:$H,0))</f>
        <v>6325</v>
      </c>
      <c r="H1080" s="103" t="s">
        <v>234</v>
      </c>
      <c r="I1080" s="104" t="s">
        <v>238</v>
      </c>
      <c r="J1080" s="9">
        <v>0</v>
      </c>
      <c r="K1080" s="4">
        <v>3</v>
      </c>
      <c r="L1080" s="9">
        <v>0</v>
      </c>
      <c r="M1080" s="9">
        <v>0</v>
      </c>
      <c r="N1080" s="9">
        <v>0</v>
      </c>
      <c r="O1080" s="17">
        <v>0</v>
      </c>
      <c r="P1080" s="9">
        <v>0</v>
      </c>
      <c r="Q1080" s="9">
        <v>0</v>
      </c>
      <c r="S1080">
        <f t="shared" si="159"/>
        <v>3</v>
      </c>
      <c r="T1080">
        <f t="shared" si="160"/>
        <v>1</v>
      </c>
      <c r="U1080">
        <f t="shared" si="161"/>
        <v>0</v>
      </c>
      <c r="W1080">
        <f t="shared" si="158"/>
        <v>1</v>
      </c>
    </row>
    <row r="1081" spans="1:23" ht="32" hidden="1" x14ac:dyDescent="0.2">
      <c r="A1081" t="s">
        <v>339</v>
      </c>
      <c r="B1081" s="18">
        <v>11</v>
      </c>
      <c r="C1081" s="104" t="str">
        <f t="shared" si="164"/>
        <v>SS1.11</v>
      </c>
      <c r="D1081" s="160">
        <v>1</v>
      </c>
      <c r="E1081" s="321"/>
      <c r="F1081" s="103" t="s">
        <v>135</v>
      </c>
      <c r="G1081" s="2">
        <f>INDEX([1]CAPS!$A:$A,MATCH(F:F,[1]CAPS!$H:$H,0))</f>
        <v>7766</v>
      </c>
      <c r="H1081" s="103" t="s">
        <v>236</v>
      </c>
      <c r="I1081" s="104" t="s">
        <v>242</v>
      </c>
      <c r="J1081" s="9">
        <v>0</v>
      </c>
      <c r="K1081" s="4">
        <v>6</v>
      </c>
      <c r="L1081" s="9">
        <v>0</v>
      </c>
      <c r="M1081" s="9">
        <v>2</v>
      </c>
      <c r="N1081" s="9">
        <v>0</v>
      </c>
      <c r="O1081" s="17">
        <v>0</v>
      </c>
      <c r="P1081" s="9">
        <v>0</v>
      </c>
      <c r="Q1081" s="9">
        <v>0</v>
      </c>
      <c r="S1081">
        <f t="shared" si="159"/>
        <v>6</v>
      </c>
      <c r="T1081">
        <f t="shared" si="160"/>
        <v>0.75</v>
      </c>
      <c r="U1081">
        <f t="shared" si="161"/>
        <v>0</v>
      </c>
      <c r="W1081">
        <f t="shared" si="158"/>
        <v>1</v>
      </c>
    </row>
    <row r="1082" spans="1:23" ht="16" hidden="1" x14ac:dyDescent="0.2">
      <c r="A1082" t="s">
        <v>339</v>
      </c>
      <c r="B1082" s="18">
        <v>11</v>
      </c>
      <c r="C1082" s="104" t="str">
        <f t="shared" si="164"/>
        <v>SS1.11</v>
      </c>
      <c r="D1082" s="160">
        <v>1</v>
      </c>
      <c r="E1082" s="321"/>
      <c r="F1082" s="103" t="s">
        <v>275</v>
      </c>
      <c r="G1082" s="2">
        <f>INDEX([1]CAPS!$A:$A,MATCH(F:F,[1]CAPS!$H:$H,0))</f>
        <v>3300</v>
      </c>
      <c r="H1082" s="103" t="s">
        <v>234</v>
      </c>
      <c r="I1082" s="104" t="s">
        <v>238</v>
      </c>
      <c r="J1082" s="9">
        <v>0</v>
      </c>
      <c r="K1082" s="4">
        <v>1</v>
      </c>
      <c r="L1082" s="9">
        <v>0</v>
      </c>
      <c r="M1082" s="9">
        <v>0</v>
      </c>
      <c r="N1082" s="9">
        <v>0</v>
      </c>
      <c r="O1082" s="17">
        <v>0</v>
      </c>
      <c r="P1082" s="9">
        <v>0</v>
      </c>
      <c r="Q1082" s="9">
        <v>0</v>
      </c>
      <c r="S1082">
        <f t="shared" si="159"/>
        <v>1</v>
      </c>
      <c r="T1082">
        <f t="shared" si="160"/>
        <v>1</v>
      </c>
      <c r="U1082">
        <f t="shared" si="161"/>
        <v>0</v>
      </c>
      <c r="W1082">
        <f t="shared" si="158"/>
        <v>1</v>
      </c>
    </row>
    <row r="1083" spans="1:23" ht="16" hidden="1" x14ac:dyDescent="0.2">
      <c r="A1083" t="s">
        <v>339</v>
      </c>
      <c r="B1083" s="18">
        <v>11</v>
      </c>
      <c r="C1083" s="104" t="str">
        <f t="shared" si="164"/>
        <v>SS1.11</v>
      </c>
      <c r="D1083" s="160">
        <v>1</v>
      </c>
      <c r="E1083" s="321"/>
      <c r="F1083" s="103" t="s">
        <v>129</v>
      </c>
      <c r="G1083" s="2">
        <f>INDEX([1]CAPS!$A:$A,MATCH(F:F,[1]CAPS!$H:$H,0))</f>
        <v>5532</v>
      </c>
      <c r="H1083" s="103" t="s">
        <v>233</v>
      </c>
      <c r="I1083" s="104" t="s">
        <v>238</v>
      </c>
      <c r="J1083" s="9">
        <v>0</v>
      </c>
      <c r="K1083" s="4">
        <v>10</v>
      </c>
      <c r="L1083" s="9">
        <v>0</v>
      </c>
      <c r="M1083" s="9" t="s">
        <v>276</v>
      </c>
      <c r="N1083" s="9">
        <v>0</v>
      </c>
      <c r="O1083" s="17" t="s">
        <v>276</v>
      </c>
      <c r="P1083" s="17" t="s">
        <v>276</v>
      </c>
      <c r="Q1083" s="17" t="s">
        <v>276</v>
      </c>
      <c r="S1083">
        <f>SUM(J1083:K1083)</f>
        <v>10</v>
      </c>
      <c r="T1083" t="e">
        <f t="shared" si="160"/>
        <v>#VALUE!</v>
      </c>
      <c r="U1083" t="e">
        <f t="shared" si="161"/>
        <v>#VALUE!</v>
      </c>
      <c r="W1083">
        <f t="shared" si="158"/>
        <v>1</v>
      </c>
    </row>
    <row r="1084" spans="1:23" ht="16" hidden="1" x14ac:dyDescent="0.2">
      <c r="A1084" t="s">
        <v>339</v>
      </c>
      <c r="B1084" s="18">
        <v>11</v>
      </c>
      <c r="C1084" s="104" t="str">
        <f t="shared" si="164"/>
        <v>SS1.11</v>
      </c>
      <c r="D1084" s="160">
        <v>1</v>
      </c>
      <c r="E1084" s="321"/>
      <c r="F1084" s="103" t="s">
        <v>127</v>
      </c>
      <c r="G1084" s="2">
        <f>INDEX([1]CAPS!$A:$A,MATCH(F:F,[1]CAPS!$H:$H,0))</f>
        <v>10605</v>
      </c>
      <c r="H1084" s="103" t="s">
        <v>233</v>
      </c>
      <c r="I1084" s="104" t="s">
        <v>238</v>
      </c>
      <c r="J1084" s="9">
        <v>0</v>
      </c>
      <c r="K1084" s="4">
        <v>3</v>
      </c>
      <c r="L1084" s="9">
        <v>0</v>
      </c>
      <c r="M1084" s="9">
        <v>0</v>
      </c>
      <c r="N1084" s="9">
        <v>0</v>
      </c>
      <c r="O1084" s="17">
        <v>0</v>
      </c>
      <c r="P1084" s="9">
        <v>0</v>
      </c>
      <c r="Q1084" s="9">
        <v>0</v>
      </c>
      <c r="S1084">
        <f t="shared" si="159"/>
        <v>3</v>
      </c>
      <c r="T1084">
        <f t="shared" si="160"/>
        <v>1</v>
      </c>
      <c r="U1084">
        <f t="shared" si="161"/>
        <v>0</v>
      </c>
      <c r="W1084">
        <f t="shared" si="158"/>
        <v>1</v>
      </c>
    </row>
    <row r="1085" spans="1:23" ht="16" hidden="1" x14ac:dyDescent="0.2">
      <c r="A1085" t="s">
        <v>339</v>
      </c>
      <c r="B1085" s="18">
        <v>11</v>
      </c>
      <c r="C1085" s="104" t="str">
        <f t="shared" si="164"/>
        <v>SS1.11</v>
      </c>
      <c r="D1085" s="160">
        <v>1</v>
      </c>
      <c r="E1085" s="321"/>
      <c r="F1085" s="307" t="s">
        <v>687</v>
      </c>
      <c r="G1085" s="2">
        <f>INDEX([1]CAPS!$A:$A,MATCH(F:F,[1]CAPS!$H:$H,0))</f>
        <v>5535</v>
      </c>
      <c r="H1085" s="103" t="s">
        <v>234</v>
      </c>
      <c r="I1085" s="104" t="s">
        <v>238</v>
      </c>
      <c r="J1085" s="9">
        <v>0</v>
      </c>
      <c r="K1085" s="4">
        <v>1</v>
      </c>
      <c r="L1085" s="9">
        <v>0</v>
      </c>
      <c r="M1085" s="9" t="s">
        <v>276</v>
      </c>
      <c r="N1085" s="9">
        <v>0</v>
      </c>
      <c r="O1085" s="17" t="s">
        <v>276</v>
      </c>
      <c r="P1085" s="17" t="s">
        <v>276</v>
      </c>
      <c r="Q1085" s="17" t="s">
        <v>276</v>
      </c>
      <c r="R1085" t="s">
        <v>871</v>
      </c>
      <c r="S1085">
        <f>SUM(J1085:K1085)</f>
        <v>1</v>
      </c>
      <c r="T1085" t="e">
        <f t="shared" si="160"/>
        <v>#VALUE!</v>
      </c>
      <c r="U1085" t="e">
        <f t="shared" si="161"/>
        <v>#VALUE!</v>
      </c>
      <c r="W1085">
        <f t="shared" si="158"/>
        <v>1</v>
      </c>
    </row>
    <row r="1086" spans="1:23" ht="32" hidden="1" x14ac:dyDescent="0.2">
      <c r="A1086" t="s">
        <v>339</v>
      </c>
      <c r="B1086" s="18">
        <v>11</v>
      </c>
      <c r="C1086" s="104" t="str">
        <f t="shared" si="164"/>
        <v>SS1.11</v>
      </c>
      <c r="D1086" s="160">
        <v>1</v>
      </c>
      <c r="E1086" s="321"/>
      <c r="F1086" s="103" t="s">
        <v>348</v>
      </c>
      <c r="G1086" s="2">
        <f>INDEX([1]CAPS!$A:$A,MATCH(F:F,[1]CAPS!$H:$H,0))</f>
        <v>4000</v>
      </c>
      <c r="H1086" s="103" t="s">
        <v>236</v>
      </c>
      <c r="I1086" s="104" t="s">
        <v>239</v>
      </c>
      <c r="J1086" s="9">
        <v>0</v>
      </c>
      <c r="K1086" s="4">
        <v>3</v>
      </c>
      <c r="L1086" s="9">
        <v>0</v>
      </c>
      <c r="M1086" s="9">
        <v>0</v>
      </c>
      <c r="N1086" s="9">
        <v>0</v>
      </c>
      <c r="O1086" s="17">
        <v>0</v>
      </c>
      <c r="P1086" s="9">
        <v>0</v>
      </c>
      <c r="Q1086" s="9">
        <v>0</v>
      </c>
      <c r="S1086">
        <f t="shared" si="159"/>
        <v>3</v>
      </c>
      <c r="T1086">
        <f t="shared" si="160"/>
        <v>1</v>
      </c>
      <c r="U1086">
        <f t="shared" si="161"/>
        <v>0</v>
      </c>
      <c r="W1086">
        <f t="shared" si="158"/>
        <v>1</v>
      </c>
    </row>
    <row r="1087" spans="1:23" ht="16" hidden="1" x14ac:dyDescent="0.2">
      <c r="A1087" t="s">
        <v>339</v>
      </c>
      <c r="B1087" s="18">
        <v>12</v>
      </c>
      <c r="C1087" s="104" t="str">
        <f t="shared" si="164"/>
        <v>SS1.12</v>
      </c>
      <c r="D1087" s="160">
        <v>1</v>
      </c>
      <c r="E1087" s="321"/>
      <c r="F1087" s="103" t="s">
        <v>134</v>
      </c>
      <c r="G1087" s="2">
        <f>INDEX([1]CAPS!$A:$A,MATCH(F:F,[1]CAPS!$H:$H,0))</f>
        <v>2302</v>
      </c>
      <c r="H1087" s="103" t="s">
        <v>233</v>
      </c>
      <c r="I1087" s="104" t="s">
        <v>238</v>
      </c>
      <c r="J1087" s="9">
        <v>0</v>
      </c>
      <c r="K1087" s="4">
        <v>8</v>
      </c>
      <c r="L1087" s="9">
        <v>0</v>
      </c>
      <c r="M1087" s="9" t="s">
        <v>276</v>
      </c>
      <c r="N1087" s="9">
        <v>0</v>
      </c>
      <c r="O1087" s="17" t="s">
        <v>276</v>
      </c>
      <c r="P1087" s="17" t="s">
        <v>276</v>
      </c>
      <c r="Q1087" s="17" t="s">
        <v>276</v>
      </c>
      <c r="S1087">
        <f>SUM(J1087:K1087)</f>
        <v>8</v>
      </c>
      <c r="T1087" t="e">
        <f t="shared" si="160"/>
        <v>#VALUE!</v>
      </c>
      <c r="U1087" t="e">
        <f t="shared" si="161"/>
        <v>#VALUE!</v>
      </c>
      <c r="W1087">
        <f t="shared" si="158"/>
        <v>1</v>
      </c>
    </row>
    <row r="1088" spans="1:23" ht="32" hidden="1" x14ac:dyDescent="0.2">
      <c r="A1088" t="s">
        <v>339</v>
      </c>
      <c r="B1088" s="18">
        <v>12</v>
      </c>
      <c r="C1088" s="104" t="str">
        <f t="shared" si="164"/>
        <v>SS1.12</v>
      </c>
      <c r="D1088" s="160">
        <v>1</v>
      </c>
      <c r="E1088" s="321"/>
      <c r="F1088" s="103" t="s">
        <v>135</v>
      </c>
      <c r="G1088" s="2">
        <f>INDEX([1]CAPS!$A:$A,MATCH(F:F,[1]CAPS!$H:$H,0))</f>
        <v>7766</v>
      </c>
      <c r="H1088" s="103" t="s">
        <v>236</v>
      </c>
      <c r="I1088" s="104" t="s">
        <v>242</v>
      </c>
      <c r="J1088" s="9">
        <v>0</v>
      </c>
      <c r="K1088" s="4">
        <v>4</v>
      </c>
      <c r="L1088" s="9">
        <v>0</v>
      </c>
      <c r="M1088" s="9">
        <v>1</v>
      </c>
      <c r="N1088" s="9">
        <v>0</v>
      </c>
      <c r="O1088" s="17">
        <v>0</v>
      </c>
      <c r="P1088" s="9">
        <v>0</v>
      </c>
      <c r="Q1088" s="9">
        <v>0</v>
      </c>
      <c r="S1088">
        <f t="shared" si="159"/>
        <v>4</v>
      </c>
      <c r="T1088">
        <f t="shared" si="160"/>
        <v>0.8</v>
      </c>
      <c r="U1088">
        <f t="shared" si="161"/>
        <v>0</v>
      </c>
      <c r="W1088">
        <f t="shared" ref="W1088:W1151" si="166">IF(S1088&gt;0,1,"")</f>
        <v>1</v>
      </c>
    </row>
    <row r="1089" spans="1:23" ht="16" hidden="1" x14ac:dyDescent="0.2">
      <c r="A1089" t="s">
        <v>339</v>
      </c>
      <c r="B1089" s="18">
        <v>12</v>
      </c>
      <c r="C1089" s="104" t="str">
        <f t="shared" si="164"/>
        <v>SS1.12</v>
      </c>
      <c r="D1089" s="160">
        <v>1</v>
      </c>
      <c r="E1089" s="321"/>
      <c r="F1089" s="103" t="s">
        <v>129</v>
      </c>
      <c r="G1089" s="2">
        <f>INDEX([1]CAPS!$A:$A,MATCH(F:F,[1]CAPS!$H:$H,0))</f>
        <v>5532</v>
      </c>
      <c r="H1089" s="103" t="s">
        <v>233</v>
      </c>
      <c r="I1089" s="104" t="s">
        <v>238</v>
      </c>
      <c r="J1089" s="9">
        <v>0</v>
      </c>
      <c r="K1089" s="4">
        <v>11</v>
      </c>
      <c r="L1089" s="9">
        <v>0</v>
      </c>
      <c r="M1089" s="9" t="s">
        <v>276</v>
      </c>
      <c r="N1089" s="9">
        <v>0</v>
      </c>
      <c r="O1089" s="17" t="s">
        <v>276</v>
      </c>
      <c r="P1089" s="17" t="s">
        <v>276</v>
      </c>
      <c r="Q1089" s="17" t="s">
        <v>276</v>
      </c>
      <c r="S1089">
        <f>SUM(J1089:K1089)</f>
        <v>11</v>
      </c>
      <c r="T1089" t="e">
        <f t="shared" si="160"/>
        <v>#VALUE!</v>
      </c>
      <c r="U1089" t="e">
        <f t="shared" si="161"/>
        <v>#VALUE!</v>
      </c>
      <c r="W1089">
        <f t="shared" si="166"/>
        <v>1</v>
      </c>
    </row>
    <row r="1090" spans="1:23" ht="16" hidden="1" x14ac:dyDescent="0.2">
      <c r="A1090" t="s">
        <v>339</v>
      </c>
      <c r="B1090" s="18">
        <v>12</v>
      </c>
      <c r="C1090" s="104" t="str">
        <f t="shared" si="164"/>
        <v>SS1.12</v>
      </c>
      <c r="D1090" s="160">
        <v>1</v>
      </c>
      <c r="E1090" s="321"/>
      <c r="F1090" s="103" t="s">
        <v>127</v>
      </c>
      <c r="G1090" s="2">
        <f>INDEX([1]CAPS!$A:$A,MATCH(F:F,[1]CAPS!$H:$H,0))</f>
        <v>10605</v>
      </c>
      <c r="H1090" s="103" t="s">
        <v>233</v>
      </c>
      <c r="I1090" s="104" t="s">
        <v>238</v>
      </c>
      <c r="J1090" s="9">
        <v>0</v>
      </c>
      <c r="K1090" s="4">
        <v>2</v>
      </c>
      <c r="L1090" s="9">
        <v>0</v>
      </c>
      <c r="M1090" s="9">
        <v>0</v>
      </c>
      <c r="N1090" s="9">
        <v>0</v>
      </c>
      <c r="O1090" s="17">
        <v>0</v>
      </c>
      <c r="P1090" s="9">
        <v>0</v>
      </c>
      <c r="Q1090" s="9">
        <v>0</v>
      </c>
      <c r="S1090">
        <f t="shared" si="159"/>
        <v>2</v>
      </c>
      <c r="T1090">
        <f t="shared" si="160"/>
        <v>1</v>
      </c>
      <c r="U1090">
        <f t="shared" si="161"/>
        <v>0</v>
      </c>
      <c r="W1090">
        <f t="shared" si="166"/>
        <v>1</v>
      </c>
    </row>
    <row r="1091" spans="1:23" ht="16" hidden="1" x14ac:dyDescent="0.2">
      <c r="A1091" t="s">
        <v>339</v>
      </c>
      <c r="B1091" s="18">
        <v>12</v>
      </c>
      <c r="C1091" s="104" t="str">
        <f t="shared" si="164"/>
        <v>SS1.12</v>
      </c>
      <c r="D1091" s="160">
        <v>1</v>
      </c>
      <c r="E1091" s="321"/>
      <c r="F1091" s="103" t="s">
        <v>230</v>
      </c>
      <c r="G1091" s="2">
        <f>INDEX([1]CAPS!$A:$A,MATCH(F:F,[1]CAPS!$H:$H,0))</f>
        <v>1377</v>
      </c>
      <c r="H1091" s="103" t="s">
        <v>233</v>
      </c>
      <c r="I1091" s="104" t="s">
        <v>238</v>
      </c>
      <c r="J1091" s="9">
        <v>0</v>
      </c>
      <c r="K1091" s="4">
        <v>2</v>
      </c>
      <c r="L1091" s="9">
        <v>0</v>
      </c>
      <c r="M1091" s="9" t="s">
        <v>276</v>
      </c>
      <c r="N1091" s="9">
        <v>0</v>
      </c>
      <c r="O1091" s="17">
        <v>0</v>
      </c>
      <c r="P1091" s="9">
        <v>0</v>
      </c>
      <c r="Q1091" s="9">
        <v>0</v>
      </c>
      <c r="S1091">
        <f t="shared" ref="S1091:S1152" si="167">SUM(J1091:K1091)+O1091</f>
        <v>2</v>
      </c>
      <c r="T1091" t="e">
        <f t="shared" ref="T1091:T1152" si="168">(K1091+L1091)/(K1091++L1091+M1091)</f>
        <v>#VALUE!</v>
      </c>
      <c r="U1091" t="e">
        <f t="shared" ref="U1091:U1152" si="169">(O1091+P1091)/(K1091+L1091+M1091)</f>
        <v>#VALUE!</v>
      </c>
      <c r="W1091">
        <f t="shared" si="166"/>
        <v>1</v>
      </c>
    </row>
    <row r="1092" spans="1:23" ht="16" hidden="1" x14ac:dyDescent="0.2">
      <c r="A1092" t="s">
        <v>339</v>
      </c>
      <c r="B1092" s="18">
        <v>12</v>
      </c>
      <c r="C1092" s="104" t="str">
        <f t="shared" si="164"/>
        <v>SS1.12</v>
      </c>
      <c r="D1092" s="160">
        <v>1</v>
      </c>
      <c r="E1092" s="321"/>
      <c r="F1092" s="103" t="s">
        <v>131</v>
      </c>
      <c r="G1092" s="2">
        <f>INDEX([1]CAPS!$A:$A,MATCH(F:F,[1]CAPS!$H:$H,0))</f>
        <v>2557</v>
      </c>
      <c r="H1092" s="103" t="s">
        <v>233</v>
      </c>
      <c r="I1092" s="104" t="s">
        <v>240</v>
      </c>
      <c r="J1092" s="9">
        <v>0</v>
      </c>
      <c r="K1092" s="4">
        <v>2</v>
      </c>
      <c r="L1092" s="9">
        <v>0</v>
      </c>
      <c r="M1092" s="9" t="s">
        <v>276</v>
      </c>
      <c r="N1092" s="9">
        <v>0</v>
      </c>
      <c r="O1092" s="17">
        <v>0</v>
      </c>
      <c r="P1092" s="9">
        <v>0</v>
      </c>
      <c r="Q1092" s="9">
        <v>0</v>
      </c>
      <c r="S1092">
        <f t="shared" si="167"/>
        <v>2</v>
      </c>
      <c r="T1092" t="e">
        <f t="shared" si="168"/>
        <v>#VALUE!</v>
      </c>
      <c r="U1092" t="e">
        <f t="shared" si="169"/>
        <v>#VALUE!</v>
      </c>
      <c r="W1092">
        <f t="shared" si="166"/>
        <v>1</v>
      </c>
    </row>
    <row r="1093" spans="1:23" ht="32" hidden="1" x14ac:dyDescent="0.2">
      <c r="A1093" t="s">
        <v>339</v>
      </c>
      <c r="B1093" s="18">
        <v>13</v>
      </c>
      <c r="C1093" s="104" t="str">
        <f t="shared" si="164"/>
        <v>SS1.13</v>
      </c>
      <c r="D1093" s="160">
        <v>1</v>
      </c>
      <c r="E1093" s="321"/>
      <c r="F1093" s="103" t="s">
        <v>348</v>
      </c>
      <c r="G1093" s="2">
        <f>INDEX([1]CAPS!$A:$A,MATCH(F:F,[1]CAPS!$H:$H,0))</f>
        <v>4000</v>
      </c>
      <c r="H1093" s="103" t="s">
        <v>236</v>
      </c>
      <c r="I1093" s="104" t="s">
        <v>239</v>
      </c>
      <c r="J1093" s="9">
        <v>0</v>
      </c>
      <c r="K1093" s="4">
        <v>12</v>
      </c>
      <c r="L1093" s="9">
        <v>0</v>
      </c>
      <c r="M1093" s="9">
        <v>0</v>
      </c>
      <c r="N1093" s="9">
        <v>0</v>
      </c>
      <c r="O1093" s="17">
        <v>0</v>
      </c>
      <c r="P1093" s="9">
        <v>0</v>
      </c>
      <c r="Q1093" s="9">
        <v>0</v>
      </c>
      <c r="S1093">
        <f t="shared" si="167"/>
        <v>12</v>
      </c>
      <c r="T1093">
        <f t="shared" si="168"/>
        <v>1</v>
      </c>
      <c r="U1093">
        <f t="shared" si="169"/>
        <v>0</v>
      </c>
      <c r="W1093">
        <f t="shared" si="166"/>
        <v>1</v>
      </c>
    </row>
    <row r="1094" spans="1:23" ht="32" hidden="1" x14ac:dyDescent="0.2">
      <c r="A1094" t="s">
        <v>339</v>
      </c>
      <c r="B1094" s="18">
        <v>13</v>
      </c>
      <c r="C1094" s="104" t="str">
        <f t="shared" si="164"/>
        <v>SS1.13</v>
      </c>
      <c r="D1094" s="160">
        <v>1</v>
      </c>
      <c r="E1094" s="321"/>
      <c r="F1094" s="103" t="s">
        <v>134</v>
      </c>
      <c r="G1094" s="2">
        <f>INDEX([1]CAPS!$A:$A,MATCH(F:F,[1]CAPS!$H:$H,0))</f>
        <v>2302</v>
      </c>
      <c r="H1094" s="103" t="s">
        <v>233</v>
      </c>
      <c r="I1094" s="104" t="s">
        <v>239</v>
      </c>
      <c r="J1094" s="9">
        <v>0</v>
      </c>
      <c r="K1094" s="4">
        <v>4</v>
      </c>
      <c r="L1094" s="9">
        <v>0</v>
      </c>
      <c r="M1094" s="9" t="s">
        <v>276</v>
      </c>
      <c r="N1094" s="9">
        <v>0</v>
      </c>
      <c r="O1094" s="17" t="s">
        <v>276</v>
      </c>
      <c r="P1094" s="17" t="s">
        <v>276</v>
      </c>
      <c r="Q1094" s="17" t="s">
        <v>276</v>
      </c>
      <c r="S1094">
        <f>SUM(J1094:K1094)</f>
        <v>4</v>
      </c>
      <c r="T1094" t="e">
        <f t="shared" si="168"/>
        <v>#VALUE!</v>
      </c>
      <c r="U1094" t="e">
        <f t="shared" si="169"/>
        <v>#VALUE!</v>
      </c>
      <c r="W1094">
        <f t="shared" si="166"/>
        <v>1</v>
      </c>
    </row>
    <row r="1095" spans="1:23" ht="16" hidden="1" x14ac:dyDescent="0.2">
      <c r="A1095" t="s">
        <v>339</v>
      </c>
      <c r="B1095" s="18">
        <v>13</v>
      </c>
      <c r="C1095" s="104" t="str">
        <f t="shared" si="164"/>
        <v>SS1.13</v>
      </c>
      <c r="D1095" s="160">
        <v>1</v>
      </c>
      <c r="E1095" s="321"/>
      <c r="F1095" s="103" t="s">
        <v>131</v>
      </c>
      <c r="G1095" s="2">
        <f>INDEX([1]CAPS!$A:$A,MATCH(F:F,[1]CAPS!$H:$H,0))</f>
        <v>2557</v>
      </c>
      <c r="H1095" s="103" t="s">
        <v>233</v>
      </c>
      <c r="I1095" s="104" t="s">
        <v>240</v>
      </c>
      <c r="J1095" s="9">
        <v>0</v>
      </c>
      <c r="K1095" s="4">
        <v>26</v>
      </c>
      <c r="L1095" s="9">
        <v>0</v>
      </c>
      <c r="M1095" s="9" t="s">
        <v>276</v>
      </c>
      <c r="N1095" s="9">
        <v>2</v>
      </c>
      <c r="O1095" s="17">
        <v>0</v>
      </c>
      <c r="P1095" s="9">
        <v>0</v>
      </c>
      <c r="Q1095" s="9">
        <v>0</v>
      </c>
      <c r="S1095">
        <f t="shared" si="167"/>
        <v>26</v>
      </c>
      <c r="T1095" t="e">
        <f t="shared" si="168"/>
        <v>#VALUE!</v>
      </c>
      <c r="U1095" t="e">
        <f t="shared" si="169"/>
        <v>#VALUE!</v>
      </c>
      <c r="W1095">
        <f t="shared" si="166"/>
        <v>1</v>
      </c>
    </row>
    <row r="1096" spans="1:23" ht="16" hidden="1" x14ac:dyDescent="0.2">
      <c r="A1096" t="s">
        <v>339</v>
      </c>
      <c r="B1096" s="18">
        <v>13</v>
      </c>
      <c r="C1096" s="104" t="str">
        <f t="shared" si="164"/>
        <v>SS1.13</v>
      </c>
      <c r="D1096" s="160">
        <v>1</v>
      </c>
      <c r="E1096" s="321"/>
      <c r="F1096" s="103" t="s">
        <v>129</v>
      </c>
      <c r="G1096" s="2">
        <f>INDEX([1]CAPS!$A:$A,MATCH(F:F,[1]CAPS!$H:$H,0))</f>
        <v>5532</v>
      </c>
      <c r="H1096" s="103" t="s">
        <v>233</v>
      </c>
      <c r="I1096" s="104" t="s">
        <v>238</v>
      </c>
      <c r="J1096" s="9">
        <v>0</v>
      </c>
      <c r="K1096" s="4">
        <v>10</v>
      </c>
      <c r="L1096" s="9">
        <v>0</v>
      </c>
      <c r="M1096" s="9" t="s">
        <v>276</v>
      </c>
      <c r="N1096" s="9">
        <v>0</v>
      </c>
      <c r="O1096" s="17" t="s">
        <v>276</v>
      </c>
      <c r="P1096" s="17" t="s">
        <v>276</v>
      </c>
      <c r="Q1096" s="17" t="s">
        <v>276</v>
      </c>
      <c r="S1096">
        <f>SUM(J1096:K1096)</f>
        <v>10</v>
      </c>
      <c r="T1096" t="e">
        <f t="shared" si="168"/>
        <v>#VALUE!</v>
      </c>
      <c r="U1096" t="e">
        <f t="shared" si="169"/>
        <v>#VALUE!</v>
      </c>
      <c r="W1096">
        <f t="shared" si="166"/>
        <v>1</v>
      </c>
    </row>
    <row r="1097" spans="1:23" ht="16" hidden="1" x14ac:dyDescent="0.2">
      <c r="A1097" t="s">
        <v>339</v>
      </c>
      <c r="B1097" s="18">
        <v>13</v>
      </c>
      <c r="C1097" s="104" t="str">
        <f t="shared" si="164"/>
        <v>SS1.13</v>
      </c>
      <c r="D1097" s="160">
        <v>1</v>
      </c>
      <c r="E1097" s="321"/>
      <c r="F1097" s="103" t="s">
        <v>127</v>
      </c>
      <c r="G1097" s="2">
        <f>INDEX([1]CAPS!$A:$A,MATCH(F:F,[1]CAPS!$H:$H,0))</f>
        <v>10605</v>
      </c>
      <c r="H1097" s="103" t="s">
        <v>233</v>
      </c>
      <c r="I1097" s="104" t="s">
        <v>238</v>
      </c>
      <c r="J1097" s="9">
        <v>0</v>
      </c>
      <c r="K1097" s="4">
        <v>4</v>
      </c>
      <c r="L1097" s="9">
        <v>0</v>
      </c>
      <c r="M1097" s="9">
        <v>0</v>
      </c>
      <c r="N1097" s="9">
        <v>0</v>
      </c>
      <c r="O1097" s="17">
        <v>0</v>
      </c>
      <c r="P1097" s="9">
        <v>0</v>
      </c>
      <c r="Q1097" s="9">
        <v>0</v>
      </c>
      <c r="S1097">
        <f t="shared" si="167"/>
        <v>4</v>
      </c>
      <c r="T1097">
        <f t="shared" si="168"/>
        <v>1</v>
      </c>
      <c r="U1097">
        <f t="shared" si="169"/>
        <v>0</v>
      </c>
      <c r="W1097">
        <f t="shared" si="166"/>
        <v>1</v>
      </c>
    </row>
    <row r="1098" spans="1:23" ht="16" hidden="1" x14ac:dyDescent="0.2">
      <c r="A1098" t="s">
        <v>339</v>
      </c>
      <c r="B1098" s="18">
        <v>13</v>
      </c>
      <c r="C1098" s="104" t="str">
        <f t="shared" si="164"/>
        <v>SS1.13</v>
      </c>
      <c r="D1098" s="160">
        <v>1</v>
      </c>
      <c r="E1098" s="321"/>
      <c r="F1098" s="103" t="s">
        <v>230</v>
      </c>
      <c r="G1098" s="2">
        <f>INDEX([1]CAPS!$A:$A,MATCH(F:F,[1]CAPS!$H:$H,0))</f>
        <v>1377</v>
      </c>
      <c r="H1098" s="103" t="s">
        <v>233</v>
      </c>
      <c r="I1098" s="104" t="s">
        <v>238</v>
      </c>
      <c r="J1098" s="9">
        <v>0</v>
      </c>
      <c r="K1098" s="4">
        <v>6</v>
      </c>
      <c r="L1098" s="9">
        <v>0</v>
      </c>
      <c r="M1098" s="9" t="s">
        <v>276</v>
      </c>
      <c r="N1098" s="9">
        <v>0</v>
      </c>
      <c r="O1098" s="17">
        <v>0</v>
      </c>
      <c r="P1098" s="9">
        <v>0</v>
      </c>
      <c r="Q1098" s="9">
        <v>0</v>
      </c>
      <c r="S1098">
        <f t="shared" si="167"/>
        <v>6</v>
      </c>
      <c r="T1098" t="e">
        <f t="shared" si="168"/>
        <v>#VALUE!</v>
      </c>
      <c r="U1098" t="e">
        <f t="shared" si="169"/>
        <v>#VALUE!</v>
      </c>
      <c r="W1098">
        <f t="shared" si="166"/>
        <v>1</v>
      </c>
    </row>
    <row r="1099" spans="1:23" ht="32" hidden="1" x14ac:dyDescent="0.2">
      <c r="A1099" t="s">
        <v>339</v>
      </c>
      <c r="B1099" s="18">
        <v>13</v>
      </c>
      <c r="C1099" s="104" t="str">
        <f t="shared" si="164"/>
        <v>SS1.13</v>
      </c>
      <c r="D1099" s="160">
        <v>1</v>
      </c>
      <c r="E1099" s="321"/>
      <c r="F1099" s="103" t="s">
        <v>135</v>
      </c>
      <c r="G1099" s="2">
        <f>INDEX([1]CAPS!$A:$A,MATCH(F:F,[1]CAPS!$H:$H,0))</f>
        <v>7766</v>
      </c>
      <c r="H1099" s="103" t="s">
        <v>236</v>
      </c>
      <c r="I1099" s="104" t="s">
        <v>242</v>
      </c>
      <c r="J1099" s="9">
        <v>0</v>
      </c>
      <c r="K1099" s="4">
        <v>4</v>
      </c>
      <c r="L1099" s="9">
        <v>0</v>
      </c>
      <c r="M1099" s="9">
        <v>1</v>
      </c>
      <c r="N1099" s="9">
        <v>0</v>
      </c>
      <c r="O1099" s="17">
        <v>0</v>
      </c>
      <c r="P1099" s="9">
        <v>0</v>
      </c>
      <c r="Q1099" s="9">
        <v>0</v>
      </c>
      <c r="S1099">
        <f t="shared" si="167"/>
        <v>4</v>
      </c>
      <c r="T1099">
        <f t="shared" si="168"/>
        <v>0.8</v>
      </c>
      <c r="U1099">
        <f t="shared" si="169"/>
        <v>0</v>
      </c>
      <c r="W1099">
        <f t="shared" si="166"/>
        <v>1</v>
      </c>
    </row>
    <row r="1100" spans="1:23" ht="32" hidden="1" x14ac:dyDescent="0.2">
      <c r="A1100" t="s">
        <v>339</v>
      </c>
      <c r="B1100" s="18">
        <v>14</v>
      </c>
      <c r="C1100" s="104" t="str">
        <f t="shared" si="164"/>
        <v>SS1.14</v>
      </c>
      <c r="D1100" s="160">
        <v>1</v>
      </c>
      <c r="E1100" s="321"/>
      <c r="F1100" s="103" t="s">
        <v>135</v>
      </c>
      <c r="G1100" s="2">
        <f>INDEX([1]CAPS!$A:$A,MATCH(F:F,[1]CAPS!$H:$H,0))</f>
        <v>7766</v>
      </c>
      <c r="H1100" s="103" t="s">
        <v>236</v>
      </c>
      <c r="I1100" s="104" t="s">
        <v>242</v>
      </c>
      <c r="J1100" s="9">
        <v>0</v>
      </c>
      <c r="K1100" s="4">
        <v>4</v>
      </c>
      <c r="L1100" s="9">
        <v>0</v>
      </c>
      <c r="M1100" s="9">
        <v>0</v>
      </c>
      <c r="N1100" s="9">
        <v>0</v>
      </c>
      <c r="O1100" s="17">
        <v>0</v>
      </c>
      <c r="P1100" s="9">
        <v>0</v>
      </c>
      <c r="Q1100" s="9">
        <v>0</v>
      </c>
      <c r="S1100">
        <f t="shared" si="167"/>
        <v>4</v>
      </c>
      <c r="T1100">
        <f t="shared" si="168"/>
        <v>1</v>
      </c>
      <c r="U1100">
        <f t="shared" si="169"/>
        <v>0</v>
      </c>
      <c r="W1100">
        <f t="shared" si="166"/>
        <v>1</v>
      </c>
    </row>
    <row r="1101" spans="1:23" ht="32" hidden="1" x14ac:dyDescent="0.2">
      <c r="A1101" t="s">
        <v>339</v>
      </c>
      <c r="B1101" s="18">
        <v>14</v>
      </c>
      <c r="C1101" s="104" t="str">
        <f t="shared" si="164"/>
        <v>SS1.14</v>
      </c>
      <c r="D1101" s="160">
        <v>1</v>
      </c>
      <c r="E1101" s="321"/>
      <c r="F1101" s="103" t="s">
        <v>348</v>
      </c>
      <c r="G1101" s="2">
        <f>INDEX([1]CAPS!$A:$A,MATCH(F:F,[1]CAPS!$H:$H,0))</f>
        <v>4000</v>
      </c>
      <c r="H1101" s="103" t="s">
        <v>236</v>
      </c>
      <c r="I1101" s="104" t="s">
        <v>239</v>
      </c>
      <c r="J1101" s="9">
        <v>0</v>
      </c>
      <c r="K1101" s="4">
        <v>1</v>
      </c>
      <c r="L1101" s="9">
        <v>0</v>
      </c>
      <c r="M1101" s="9">
        <v>0</v>
      </c>
      <c r="N1101" s="9">
        <v>0</v>
      </c>
      <c r="O1101" s="17">
        <v>0</v>
      </c>
      <c r="P1101" s="9">
        <v>0</v>
      </c>
      <c r="Q1101" s="9">
        <v>0</v>
      </c>
      <c r="S1101">
        <f t="shared" si="167"/>
        <v>1</v>
      </c>
      <c r="T1101">
        <f t="shared" si="168"/>
        <v>1</v>
      </c>
      <c r="U1101">
        <f t="shared" si="169"/>
        <v>0</v>
      </c>
      <c r="W1101">
        <f t="shared" si="166"/>
        <v>1</v>
      </c>
    </row>
    <row r="1102" spans="1:23" ht="16" hidden="1" x14ac:dyDescent="0.2">
      <c r="A1102" t="s">
        <v>339</v>
      </c>
      <c r="B1102" s="18">
        <v>14</v>
      </c>
      <c r="C1102" s="104" t="str">
        <f t="shared" si="164"/>
        <v>SS1.14</v>
      </c>
      <c r="D1102" s="160">
        <v>1</v>
      </c>
      <c r="E1102" s="321"/>
      <c r="F1102" s="103" t="s">
        <v>129</v>
      </c>
      <c r="G1102" s="2">
        <f>INDEX([1]CAPS!$A:$A,MATCH(F:F,[1]CAPS!$H:$H,0))</f>
        <v>5532</v>
      </c>
      <c r="H1102" s="103" t="s">
        <v>233</v>
      </c>
      <c r="I1102" s="104" t="s">
        <v>238</v>
      </c>
      <c r="J1102" s="9">
        <v>0</v>
      </c>
      <c r="K1102" s="4">
        <v>9</v>
      </c>
      <c r="L1102" s="9">
        <v>0</v>
      </c>
      <c r="M1102" s="9" t="s">
        <v>276</v>
      </c>
      <c r="N1102" s="9">
        <v>0</v>
      </c>
      <c r="O1102" s="17" t="s">
        <v>276</v>
      </c>
      <c r="P1102" s="17" t="s">
        <v>276</v>
      </c>
      <c r="Q1102" s="17" t="s">
        <v>276</v>
      </c>
      <c r="S1102">
        <f t="shared" ref="S1102:S1103" si="170">SUM(J1102:K1102)</f>
        <v>9</v>
      </c>
      <c r="T1102" t="e">
        <f t="shared" si="168"/>
        <v>#VALUE!</v>
      </c>
      <c r="U1102" t="e">
        <f t="shared" si="169"/>
        <v>#VALUE!</v>
      </c>
      <c r="W1102">
        <f t="shared" si="166"/>
        <v>1</v>
      </c>
    </row>
    <row r="1103" spans="1:23" ht="16" hidden="1" x14ac:dyDescent="0.2">
      <c r="A1103" t="s">
        <v>339</v>
      </c>
      <c r="B1103" s="18">
        <v>14</v>
      </c>
      <c r="C1103" s="104" t="str">
        <f t="shared" si="164"/>
        <v>SS1.14</v>
      </c>
      <c r="D1103" s="160">
        <v>1</v>
      </c>
      <c r="E1103" s="321"/>
      <c r="F1103" s="103" t="s">
        <v>134</v>
      </c>
      <c r="G1103" s="2">
        <f>INDEX([1]CAPS!$A:$A,MATCH(F:F,[1]CAPS!$H:$H,0))</f>
        <v>2302</v>
      </c>
      <c r="H1103" s="103" t="s">
        <v>233</v>
      </c>
      <c r="I1103" s="104" t="s">
        <v>238</v>
      </c>
      <c r="J1103" s="9">
        <v>0</v>
      </c>
      <c r="K1103" s="4">
        <v>20</v>
      </c>
      <c r="L1103" s="9">
        <v>0</v>
      </c>
      <c r="M1103" s="9" t="s">
        <v>276</v>
      </c>
      <c r="N1103" s="9">
        <v>0</v>
      </c>
      <c r="O1103" s="17" t="s">
        <v>276</v>
      </c>
      <c r="P1103" s="17" t="s">
        <v>276</v>
      </c>
      <c r="Q1103" s="17" t="s">
        <v>276</v>
      </c>
      <c r="S1103">
        <f t="shared" si="170"/>
        <v>20</v>
      </c>
      <c r="T1103" t="e">
        <f t="shared" si="168"/>
        <v>#VALUE!</v>
      </c>
      <c r="U1103" t="e">
        <f t="shared" si="169"/>
        <v>#VALUE!</v>
      </c>
      <c r="W1103">
        <f t="shared" si="166"/>
        <v>1</v>
      </c>
    </row>
    <row r="1104" spans="1:23" ht="16" hidden="1" x14ac:dyDescent="0.2">
      <c r="A1104" t="s">
        <v>339</v>
      </c>
      <c r="B1104" s="18">
        <v>14</v>
      </c>
      <c r="C1104" s="104" t="str">
        <f t="shared" si="164"/>
        <v>SS1.14</v>
      </c>
      <c r="D1104" s="160">
        <v>1</v>
      </c>
      <c r="E1104" s="321"/>
      <c r="F1104" s="103" t="s">
        <v>127</v>
      </c>
      <c r="G1104" s="2">
        <f>INDEX([1]CAPS!$A:$A,MATCH(F:F,[1]CAPS!$H:$H,0))</f>
        <v>10605</v>
      </c>
      <c r="H1104" s="103" t="s">
        <v>233</v>
      </c>
      <c r="I1104" s="104" t="s">
        <v>238</v>
      </c>
      <c r="J1104" s="9">
        <v>0</v>
      </c>
      <c r="K1104" s="4">
        <v>2</v>
      </c>
      <c r="L1104" s="9">
        <v>0</v>
      </c>
      <c r="M1104" s="9">
        <v>0</v>
      </c>
      <c r="N1104" s="9">
        <v>0</v>
      </c>
      <c r="O1104" s="17">
        <v>0</v>
      </c>
      <c r="P1104" s="9">
        <v>0</v>
      </c>
      <c r="Q1104" s="9">
        <v>0</v>
      </c>
      <c r="S1104">
        <f t="shared" si="167"/>
        <v>2</v>
      </c>
      <c r="T1104">
        <f t="shared" si="168"/>
        <v>1</v>
      </c>
      <c r="U1104">
        <f t="shared" si="169"/>
        <v>0</v>
      </c>
      <c r="W1104">
        <f t="shared" si="166"/>
        <v>1</v>
      </c>
    </row>
    <row r="1105" spans="1:23" ht="16" hidden="1" x14ac:dyDescent="0.2">
      <c r="A1105" t="s">
        <v>339</v>
      </c>
      <c r="B1105" s="18">
        <v>14</v>
      </c>
      <c r="C1105" s="104" t="str">
        <f t="shared" si="164"/>
        <v>SS1.14</v>
      </c>
      <c r="D1105" s="160">
        <v>1</v>
      </c>
      <c r="E1105" s="321"/>
      <c r="F1105" s="103" t="s">
        <v>230</v>
      </c>
      <c r="G1105" s="2">
        <f>INDEX([1]CAPS!$A:$A,MATCH(F:F,[1]CAPS!$H:$H,0))</f>
        <v>1377</v>
      </c>
      <c r="H1105" s="103" t="s">
        <v>233</v>
      </c>
      <c r="I1105" s="104" t="s">
        <v>238</v>
      </c>
      <c r="J1105" s="9">
        <v>0</v>
      </c>
      <c r="K1105" s="4">
        <v>1</v>
      </c>
      <c r="L1105" s="9">
        <v>0</v>
      </c>
      <c r="M1105" s="9" t="s">
        <v>276</v>
      </c>
      <c r="N1105" s="9">
        <v>0</v>
      </c>
      <c r="O1105" s="17">
        <v>0</v>
      </c>
      <c r="P1105" s="9">
        <v>0</v>
      </c>
      <c r="Q1105" s="9">
        <v>0</v>
      </c>
      <c r="S1105">
        <f t="shared" si="167"/>
        <v>1</v>
      </c>
      <c r="T1105" t="e">
        <f t="shared" si="168"/>
        <v>#VALUE!</v>
      </c>
      <c r="U1105" t="e">
        <f t="shared" si="169"/>
        <v>#VALUE!</v>
      </c>
      <c r="W1105">
        <f t="shared" si="166"/>
        <v>1</v>
      </c>
    </row>
    <row r="1106" spans="1:23" ht="32" hidden="1" x14ac:dyDescent="0.2">
      <c r="A1106" t="s">
        <v>339</v>
      </c>
      <c r="B1106" s="18">
        <v>15</v>
      </c>
      <c r="C1106" s="104" t="str">
        <f t="shared" si="164"/>
        <v>SS1.15</v>
      </c>
      <c r="D1106" s="160">
        <v>1</v>
      </c>
      <c r="E1106" s="321"/>
      <c r="F1106" s="103" t="s">
        <v>135</v>
      </c>
      <c r="G1106" s="2">
        <f>INDEX([1]CAPS!$A:$A,MATCH(F:F,[1]CAPS!$H:$H,0))</f>
        <v>7766</v>
      </c>
      <c r="H1106" s="103" t="s">
        <v>236</v>
      </c>
      <c r="I1106" s="104" t="s">
        <v>242</v>
      </c>
      <c r="J1106" s="9">
        <v>0</v>
      </c>
      <c r="K1106" s="4">
        <v>3</v>
      </c>
      <c r="L1106" s="9">
        <v>0</v>
      </c>
      <c r="M1106" s="9">
        <v>1</v>
      </c>
      <c r="N1106" s="9">
        <v>0</v>
      </c>
      <c r="O1106" s="17">
        <v>0</v>
      </c>
      <c r="P1106" s="9">
        <v>0</v>
      </c>
      <c r="Q1106" s="9">
        <v>0</v>
      </c>
      <c r="S1106">
        <f t="shared" si="167"/>
        <v>3</v>
      </c>
      <c r="T1106">
        <f t="shared" si="168"/>
        <v>0.75</v>
      </c>
      <c r="U1106">
        <f t="shared" si="169"/>
        <v>0</v>
      </c>
      <c r="W1106">
        <f t="shared" si="166"/>
        <v>1</v>
      </c>
    </row>
    <row r="1107" spans="1:23" ht="32" hidden="1" x14ac:dyDescent="0.2">
      <c r="A1107" t="s">
        <v>339</v>
      </c>
      <c r="B1107" s="18">
        <v>15</v>
      </c>
      <c r="C1107" s="104" t="str">
        <f t="shared" si="164"/>
        <v>SS1.15</v>
      </c>
      <c r="D1107" s="160">
        <v>1</v>
      </c>
      <c r="E1107" s="321"/>
      <c r="F1107" s="103" t="s">
        <v>232</v>
      </c>
      <c r="G1107" s="2">
        <f>INDEX([1]CAPS!$A:$A,MATCH(F:F,[1]CAPS!$H:$H,0))</f>
        <v>8875</v>
      </c>
      <c r="H1107" s="103" t="s">
        <v>236</v>
      </c>
      <c r="I1107" s="104" t="s">
        <v>239</v>
      </c>
      <c r="J1107" s="9">
        <v>0</v>
      </c>
      <c r="K1107" s="4">
        <v>0</v>
      </c>
      <c r="L1107" s="9">
        <v>0</v>
      </c>
      <c r="M1107" s="9">
        <v>0</v>
      </c>
      <c r="N1107" s="9">
        <v>0</v>
      </c>
      <c r="O1107" s="17">
        <v>1</v>
      </c>
      <c r="P1107" s="9">
        <v>0</v>
      </c>
      <c r="Q1107" s="9">
        <v>0</v>
      </c>
      <c r="S1107">
        <f t="shared" si="167"/>
        <v>1</v>
      </c>
      <c r="T1107" t="e">
        <f t="shared" si="168"/>
        <v>#DIV/0!</v>
      </c>
      <c r="U1107" t="e">
        <f t="shared" si="169"/>
        <v>#DIV/0!</v>
      </c>
      <c r="W1107">
        <f t="shared" si="166"/>
        <v>1</v>
      </c>
    </row>
    <row r="1108" spans="1:23" ht="32" hidden="1" x14ac:dyDescent="0.2">
      <c r="A1108" t="s">
        <v>339</v>
      </c>
      <c r="B1108" s="18">
        <v>15</v>
      </c>
      <c r="C1108" s="104" t="str">
        <f t="shared" si="164"/>
        <v>SS1.15</v>
      </c>
      <c r="D1108" s="160">
        <v>1</v>
      </c>
      <c r="E1108" s="321"/>
      <c r="F1108" s="103" t="s">
        <v>348</v>
      </c>
      <c r="G1108" s="2">
        <f>INDEX([1]CAPS!$A:$A,MATCH(F:F,[1]CAPS!$H:$H,0))</f>
        <v>4000</v>
      </c>
      <c r="H1108" s="103" t="s">
        <v>236</v>
      </c>
      <c r="I1108" s="104" t="s">
        <v>239</v>
      </c>
      <c r="J1108" s="9">
        <v>0</v>
      </c>
      <c r="K1108" s="4">
        <v>2</v>
      </c>
      <c r="L1108" s="9">
        <v>0</v>
      </c>
      <c r="M1108" s="9">
        <v>0</v>
      </c>
      <c r="N1108" s="9">
        <v>0</v>
      </c>
      <c r="O1108" s="17">
        <v>0</v>
      </c>
      <c r="P1108" s="9">
        <v>0</v>
      </c>
      <c r="Q1108" s="9">
        <v>0</v>
      </c>
      <c r="S1108">
        <f t="shared" si="167"/>
        <v>2</v>
      </c>
      <c r="T1108">
        <f t="shared" si="168"/>
        <v>1</v>
      </c>
      <c r="U1108">
        <f t="shared" si="169"/>
        <v>0</v>
      </c>
      <c r="W1108">
        <f t="shared" si="166"/>
        <v>1</v>
      </c>
    </row>
    <row r="1109" spans="1:23" ht="16" hidden="1" x14ac:dyDescent="0.2">
      <c r="A1109" t="s">
        <v>339</v>
      </c>
      <c r="B1109" s="18">
        <v>15</v>
      </c>
      <c r="C1109" s="104" t="str">
        <f t="shared" si="164"/>
        <v>SS1.15</v>
      </c>
      <c r="D1109" s="160">
        <v>1</v>
      </c>
      <c r="E1109" s="321"/>
      <c r="F1109" s="103" t="s">
        <v>129</v>
      </c>
      <c r="G1109" s="2">
        <f>INDEX([1]CAPS!$A:$A,MATCH(F:F,[1]CAPS!$H:$H,0))</f>
        <v>5532</v>
      </c>
      <c r="H1109" s="103" t="s">
        <v>233</v>
      </c>
      <c r="I1109" s="104" t="s">
        <v>238</v>
      </c>
      <c r="J1109" s="9">
        <v>0</v>
      </c>
      <c r="K1109" s="4">
        <v>7</v>
      </c>
      <c r="L1109" s="9">
        <v>0</v>
      </c>
      <c r="M1109" s="9" t="s">
        <v>276</v>
      </c>
      <c r="N1109" s="9">
        <v>0</v>
      </c>
      <c r="O1109" s="17" t="s">
        <v>276</v>
      </c>
      <c r="P1109" s="17" t="s">
        <v>276</v>
      </c>
      <c r="Q1109" s="17" t="s">
        <v>276</v>
      </c>
      <c r="S1109">
        <f>SUM(J1109:K1109)</f>
        <v>7</v>
      </c>
      <c r="T1109" t="e">
        <f t="shared" si="168"/>
        <v>#VALUE!</v>
      </c>
      <c r="U1109" t="e">
        <f t="shared" si="169"/>
        <v>#VALUE!</v>
      </c>
      <c r="W1109">
        <f t="shared" si="166"/>
        <v>1</v>
      </c>
    </row>
    <row r="1110" spans="1:23" ht="16" hidden="1" x14ac:dyDescent="0.2">
      <c r="A1110" t="s">
        <v>339</v>
      </c>
      <c r="B1110" s="18">
        <v>15</v>
      </c>
      <c r="C1110" s="104" t="str">
        <f t="shared" si="164"/>
        <v>SS1.15</v>
      </c>
      <c r="D1110" s="160">
        <v>1</v>
      </c>
      <c r="E1110" s="321"/>
      <c r="F1110" s="103" t="s">
        <v>127</v>
      </c>
      <c r="G1110" s="2">
        <f>INDEX([1]CAPS!$A:$A,MATCH(F:F,[1]CAPS!$H:$H,0))</f>
        <v>10605</v>
      </c>
      <c r="H1110" s="103" t="s">
        <v>233</v>
      </c>
      <c r="I1110" s="104" t="s">
        <v>238</v>
      </c>
      <c r="J1110" s="9">
        <v>0</v>
      </c>
      <c r="K1110" s="4">
        <v>5</v>
      </c>
      <c r="L1110" s="9">
        <v>0</v>
      </c>
      <c r="M1110" s="9">
        <v>0</v>
      </c>
      <c r="N1110" s="9">
        <v>0</v>
      </c>
      <c r="O1110" s="17">
        <v>0</v>
      </c>
      <c r="P1110" s="9">
        <v>0</v>
      </c>
      <c r="Q1110" s="9">
        <v>0</v>
      </c>
      <c r="S1110">
        <f t="shared" si="167"/>
        <v>5</v>
      </c>
      <c r="T1110">
        <f t="shared" si="168"/>
        <v>1</v>
      </c>
      <c r="U1110">
        <f t="shared" si="169"/>
        <v>0</v>
      </c>
      <c r="W1110">
        <f t="shared" si="166"/>
        <v>1</v>
      </c>
    </row>
    <row r="1111" spans="1:23" ht="32" hidden="1" x14ac:dyDescent="0.2">
      <c r="A1111" t="s">
        <v>339</v>
      </c>
      <c r="B1111" s="18">
        <v>16</v>
      </c>
      <c r="C1111" s="104" t="str">
        <f t="shared" si="164"/>
        <v>SS1.16</v>
      </c>
      <c r="D1111" s="160">
        <v>1</v>
      </c>
      <c r="E1111" s="321"/>
      <c r="F1111" s="103" t="s">
        <v>135</v>
      </c>
      <c r="G1111" s="2">
        <f>INDEX([1]CAPS!$A:$A,MATCH(F:F,[1]CAPS!$H:$H,0))</f>
        <v>7766</v>
      </c>
      <c r="H1111" s="103" t="s">
        <v>236</v>
      </c>
      <c r="I1111" s="104" t="s">
        <v>242</v>
      </c>
      <c r="J1111" s="9">
        <v>0</v>
      </c>
      <c r="K1111" s="4">
        <v>2</v>
      </c>
      <c r="L1111" s="9">
        <v>0</v>
      </c>
      <c r="M1111" s="9">
        <v>1</v>
      </c>
      <c r="N1111" s="9">
        <v>0</v>
      </c>
      <c r="O1111" s="17">
        <v>0</v>
      </c>
      <c r="P1111" s="9">
        <v>0</v>
      </c>
      <c r="Q1111" s="9">
        <v>0</v>
      </c>
      <c r="S1111">
        <f t="shared" si="167"/>
        <v>2</v>
      </c>
      <c r="T1111">
        <f t="shared" si="168"/>
        <v>0.66666666666666663</v>
      </c>
      <c r="U1111">
        <f t="shared" si="169"/>
        <v>0</v>
      </c>
      <c r="W1111">
        <f t="shared" si="166"/>
        <v>1</v>
      </c>
    </row>
    <row r="1112" spans="1:23" ht="16" hidden="1" x14ac:dyDescent="0.2">
      <c r="A1112" t="s">
        <v>339</v>
      </c>
      <c r="B1112" s="18">
        <v>16</v>
      </c>
      <c r="C1112" s="104" t="str">
        <f t="shared" si="164"/>
        <v>SS1.16</v>
      </c>
      <c r="D1112" s="160">
        <v>1</v>
      </c>
      <c r="E1112" s="321"/>
      <c r="F1112" s="103" t="s">
        <v>134</v>
      </c>
      <c r="G1112" s="2">
        <f>INDEX([1]CAPS!$A:$A,MATCH(F:F,[1]CAPS!$H:$H,0))</f>
        <v>2302</v>
      </c>
      <c r="H1112" s="103" t="s">
        <v>233</v>
      </c>
      <c r="I1112" s="104" t="s">
        <v>238</v>
      </c>
      <c r="J1112" s="9">
        <v>0</v>
      </c>
      <c r="K1112" s="4">
        <v>2</v>
      </c>
      <c r="L1112" s="9">
        <v>0</v>
      </c>
      <c r="M1112" s="9" t="s">
        <v>276</v>
      </c>
      <c r="N1112" s="9">
        <v>0</v>
      </c>
      <c r="O1112" s="17" t="s">
        <v>276</v>
      </c>
      <c r="P1112" s="17" t="s">
        <v>276</v>
      </c>
      <c r="Q1112" s="17" t="s">
        <v>276</v>
      </c>
      <c r="S1112">
        <f t="shared" ref="S1112:S1114" si="171">SUM(J1112:K1112)</f>
        <v>2</v>
      </c>
      <c r="T1112" t="e">
        <f t="shared" si="168"/>
        <v>#VALUE!</v>
      </c>
      <c r="U1112" t="e">
        <f t="shared" si="169"/>
        <v>#VALUE!</v>
      </c>
      <c r="W1112">
        <f t="shared" si="166"/>
        <v>1</v>
      </c>
    </row>
    <row r="1113" spans="1:23" ht="16" hidden="1" x14ac:dyDescent="0.2">
      <c r="A1113" t="s">
        <v>339</v>
      </c>
      <c r="B1113" s="18">
        <v>16</v>
      </c>
      <c r="C1113" s="104" t="str">
        <f t="shared" si="164"/>
        <v>SS1.16</v>
      </c>
      <c r="D1113" s="160">
        <v>1</v>
      </c>
      <c r="E1113" s="321"/>
      <c r="F1113" s="307" t="s">
        <v>687</v>
      </c>
      <c r="G1113" s="2">
        <f>INDEX([1]CAPS!$A:$A,MATCH(F:F,[1]CAPS!$H:$H,0))</f>
        <v>5535</v>
      </c>
      <c r="H1113" s="103" t="s">
        <v>234</v>
      </c>
      <c r="I1113" s="104" t="s">
        <v>238</v>
      </c>
      <c r="J1113" s="9">
        <v>0</v>
      </c>
      <c r="K1113" s="4">
        <v>2</v>
      </c>
      <c r="L1113" s="9">
        <v>0</v>
      </c>
      <c r="M1113" s="9" t="s">
        <v>276</v>
      </c>
      <c r="N1113" s="9">
        <v>0</v>
      </c>
      <c r="O1113" s="17" t="s">
        <v>276</v>
      </c>
      <c r="P1113" s="17" t="s">
        <v>276</v>
      </c>
      <c r="Q1113" s="17" t="s">
        <v>276</v>
      </c>
      <c r="R1113" t="s">
        <v>871</v>
      </c>
      <c r="S1113">
        <f t="shared" si="171"/>
        <v>2</v>
      </c>
      <c r="T1113" t="e">
        <f t="shared" si="168"/>
        <v>#VALUE!</v>
      </c>
      <c r="U1113" t="e">
        <f t="shared" si="169"/>
        <v>#VALUE!</v>
      </c>
      <c r="W1113">
        <f t="shared" si="166"/>
        <v>1</v>
      </c>
    </row>
    <row r="1114" spans="1:23" ht="16" hidden="1" x14ac:dyDescent="0.2">
      <c r="A1114" t="s">
        <v>339</v>
      </c>
      <c r="B1114" s="18">
        <v>16</v>
      </c>
      <c r="C1114" s="104" t="str">
        <f t="shared" si="164"/>
        <v>SS1.16</v>
      </c>
      <c r="D1114" s="160">
        <v>1</v>
      </c>
      <c r="E1114" s="321"/>
      <c r="F1114" s="103" t="s">
        <v>129</v>
      </c>
      <c r="G1114" s="2">
        <f>INDEX([1]CAPS!$A:$A,MATCH(F:F,[1]CAPS!$H:$H,0))</f>
        <v>5532</v>
      </c>
      <c r="H1114" s="103" t="s">
        <v>233</v>
      </c>
      <c r="I1114" s="104" t="s">
        <v>238</v>
      </c>
      <c r="J1114" s="9">
        <v>0</v>
      </c>
      <c r="K1114" s="4">
        <v>7</v>
      </c>
      <c r="L1114" s="9">
        <v>0</v>
      </c>
      <c r="M1114" s="9" t="s">
        <v>276</v>
      </c>
      <c r="N1114" s="9">
        <v>0</v>
      </c>
      <c r="O1114" s="17" t="s">
        <v>276</v>
      </c>
      <c r="P1114" s="17" t="s">
        <v>276</v>
      </c>
      <c r="Q1114" s="17" t="s">
        <v>276</v>
      </c>
      <c r="S1114">
        <f t="shared" si="171"/>
        <v>7</v>
      </c>
      <c r="T1114" t="e">
        <f t="shared" si="168"/>
        <v>#VALUE!</v>
      </c>
      <c r="U1114" t="e">
        <f t="shared" si="169"/>
        <v>#VALUE!</v>
      </c>
      <c r="W1114">
        <f t="shared" si="166"/>
        <v>1</v>
      </c>
    </row>
    <row r="1115" spans="1:23" ht="16" hidden="1" x14ac:dyDescent="0.2">
      <c r="A1115" t="s">
        <v>339</v>
      </c>
      <c r="B1115" s="18">
        <v>16</v>
      </c>
      <c r="C1115" s="104" t="str">
        <f t="shared" si="164"/>
        <v>SS1.16</v>
      </c>
      <c r="D1115" s="160">
        <v>1</v>
      </c>
      <c r="E1115" s="321"/>
      <c r="F1115" s="103" t="s">
        <v>127</v>
      </c>
      <c r="G1115" s="2">
        <f>INDEX([1]CAPS!$A:$A,MATCH(F:F,[1]CAPS!$H:$H,0))</f>
        <v>10605</v>
      </c>
      <c r="H1115" s="103" t="s">
        <v>233</v>
      </c>
      <c r="I1115" s="104" t="s">
        <v>238</v>
      </c>
      <c r="J1115" s="9">
        <v>0</v>
      </c>
      <c r="K1115" s="4">
        <v>5</v>
      </c>
      <c r="L1115" s="9">
        <v>0</v>
      </c>
      <c r="M1115" s="9">
        <v>0</v>
      </c>
      <c r="N1115" s="9">
        <v>0</v>
      </c>
      <c r="O1115" s="17">
        <v>0</v>
      </c>
      <c r="P1115" s="9">
        <v>0</v>
      </c>
      <c r="Q1115" s="9">
        <v>0</v>
      </c>
      <c r="S1115">
        <f t="shared" si="167"/>
        <v>5</v>
      </c>
      <c r="T1115">
        <f t="shared" si="168"/>
        <v>1</v>
      </c>
      <c r="U1115">
        <f t="shared" si="169"/>
        <v>0</v>
      </c>
      <c r="W1115">
        <f t="shared" si="166"/>
        <v>1</v>
      </c>
    </row>
    <row r="1116" spans="1:23" ht="16" hidden="1" x14ac:dyDescent="0.2">
      <c r="A1116" t="s">
        <v>339</v>
      </c>
      <c r="B1116" s="18">
        <v>16</v>
      </c>
      <c r="C1116" s="104" t="str">
        <f t="shared" si="164"/>
        <v>SS1.16</v>
      </c>
      <c r="D1116" s="160">
        <v>1</v>
      </c>
      <c r="E1116" s="321"/>
      <c r="F1116" s="103" t="s">
        <v>230</v>
      </c>
      <c r="G1116" s="2">
        <f>INDEX([1]CAPS!$A:$A,MATCH(F:F,[1]CAPS!$H:$H,0))</f>
        <v>1377</v>
      </c>
      <c r="H1116" s="103" t="s">
        <v>233</v>
      </c>
      <c r="I1116" s="104" t="s">
        <v>238</v>
      </c>
      <c r="J1116" s="9">
        <v>0</v>
      </c>
      <c r="K1116" s="4">
        <v>1</v>
      </c>
      <c r="L1116" s="9">
        <v>0</v>
      </c>
      <c r="M1116" s="9" t="s">
        <v>276</v>
      </c>
      <c r="N1116" s="9">
        <v>0</v>
      </c>
      <c r="O1116" s="17">
        <v>0</v>
      </c>
      <c r="P1116" s="9">
        <v>0</v>
      </c>
      <c r="Q1116" s="9">
        <v>0</v>
      </c>
      <c r="S1116">
        <f t="shared" si="167"/>
        <v>1</v>
      </c>
      <c r="T1116" t="e">
        <f t="shared" si="168"/>
        <v>#VALUE!</v>
      </c>
      <c r="U1116" t="e">
        <f t="shared" si="169"/>
        <v>#VALUE!</v>
      </c>
      <c r="W1116">
        <f t="shared" si="166"/>
        <v>1</v>
      </c>
    </row>
    <row r="1117" spans="1:23" ht="32" hidden="1" x14ac:dyDescent="0.2">
      <c r="A1117" t="s">
        <v>339</v>
      </c>
      <c r="B1117" s="18">
        <v>16</v>
      </c>
      <c r="C1117" s="104" t="str">
        <f t="shared" si="164"/>
        <v>SS1.16</v>
      </c>
      <c r="D1117" s="160">
        <v>1</v>
      </c>
      <c r="E1117" s="321"/>
      <c r="F1117" s="103" t="s">
        <v>161</v>
      </c>
      <c r="G1117" s="2">
        <f>INDEX([1]CAPS!$A:$A,MATCH(F:F,[1]CAPS!$H:$H,0))</f>
        <v>2603</v>
      </c>
      <c r="H1117" s="103" t="s">
        <v>235</v>
      </c>
      <c r="I1117" s="104" t="s">
        <v>239</v>
      </c>
      <c r="J1117" s="9">
        <v>0</v>
      </c>
      <c r="K1117" s="4">
        <v>0</v>
      </c>
      <c r="L1117" s="9">
        <v>0</v>
      </c>
      <c r="M1117" s="9">
        <v>2</v>
      </c>
      <c r="N1117" s="9">
        <v>0</v>
      </c>
      <c r="O1117" s="17">
        <v>0</v>
      </c>
      <c r="P1117" s="9">
        <v>0</v>
      </c>
      <c r="Q1117" s="9">
        <v>0</v>
      </c>
      <c r="S1117">
        <f t="shared" si="167"/>
        <v>0</v>
      </c>
      <c r="T1117">
        <f t="shared" si="168"/>
        <v>0</v>
      </c>
      <c r="U1117">
        <f t="shared" si="169"/>
        <v>0</v>
      </c>
      <c r="W1117" t="str">
        <f t="shared" si="166"/>
        <v/>
      </c>
    </row>
    <row r="1118" spans="1:23" ht="16" hidden="1" x14ac:dyDescent="0.2">
      <c r="A1118" t="s">
        <v>339</v>
      </c>
      <c r="B1118" s="18">
        <v>17</v>
      </c>
      <c r="C1118" s="104" t="str">
        <f t="shared" si="164"/>
        <v>SS1.17</v>
      </c>
      <c r="D1118" s="160">
        <v>1</v>
      </c>
      <c r="E1118" s="321"/>
      <c r="F1118" s="103" t="s">
        <v>139</v>
      </c>
      <c r="G1118" s="2">
        <f>INDEX([1]CAPS!$A:$A,MATCH(F:F,[1]CAPS!$H:$H,0))</f>
        <v>6325</v>
      </c>
      <c r="H1118" s="103" t="s">
        <v>234</v>
      </c>
      <c r="I1118" s="104" t="s">
        <v>238</v>
      </c>
      <c r="J1118" s="9">
        <v>0</v>
      </c>
      <c r="K1118" s="4">
        <v>2</v>
      </c>
      <c r="L1118" s="9">
        <v>0</v>
      </c>
      <c r="M1118" s="9">
        <v>0</v>
      </c>
      <c r="N1118" s="9">
        <v>0</v>
      </c>
      <c r="O1118" s="17">
        <v>0</v>
      </c>
      <c r="P1118" s="9">
        <v>0</v>
      </c>
      <c r="Q1118" s="9">
        <v>0</v>
      </c>
      <c r="S1118">
        <f t="shared" si="167"/>
        <v>2</v>
      </c>
      <c r="T1118">
        <f t="shared" si="168"/>
        <v>1</v>
      </c>
      <c r="U1118">
        <f t="shared" si="169"/>
        <v>0</v>
      </c>
      <c r="W1118">
        <f t="shared" si="166"/>
        <v>1</v>
      </c>
    </row>
    <row r="1119" spans="1:23" ht="32" hidden="1" x14ac:dyDescent="0.2">
      <c r="A1119" t="s">
        <v>339</v>
      </c>
      <c r="B1119" s="18">
        <v>17</v>
      </c>
      <c r="C1119" s="104" t="str">
        <f t="shared" si="164"/>
        <v>SS1.17</v>
      </c>
      <c r="D1119" s="160">
        <v>1</v>
      </c>
      <c r="E1119" s="321"/>
      <c r="F1119" s="103" t="s">
        <v>135</v>
      </c>
      <c r="G1119" s="2">
        <f>INDEX([1]CAPS!$A:$A,MATCH(F:F,[1]CAPS!$H:$H,0))</f>
        <v>7766</v>
      </c>
      <c r="H1119" s="103" t="s">
        <v>236</v>
      </c>
      <c r="I1119" s="104" t="s">
        <v>242</v>
      </c>
      <c r="J1119" s="9">
        <v>0</v>
      </c>
      <c r="K1119" s="4">
        <v>1</v>
      </c>
      <c r="L1119" s="9">
        <v>0</v>
      </c>
      <c r="M1119" s="9">
        <v>3</v>
      </c>
      <c r="N1119" s="9">
        <v>0</v>
      </c>
      <c r="O1119" s="17">
        <v>0</v>
      </c>
      <c r="P1119" s="9">
        <v>0</v>
      </c>
      <c r="Q1119" s="9">
        <v>0</v>
      </c>
      <c r="S1119">
        <f t="shared" si="167"/>
        <v>1</v>
      </c>
      <c r="T1119">
        <f t="shared" si="168"/>
        <v>0.25</v>
      </c>
      <c r="U1119">
        <f t="shared" si="169"/>
        <v>0</v>
      </c>
      <c r="W1119">
        <f t="shared" si="166"/>
        <v>1</v>
      </c>
    </row>
    <row r="1120" spans="1:23" ht="32" hidden="1" x14ac:dyDescent="0.2">
      <c r="A1120" t="s">
        <v>339</v>
      </c>
      <c r="B1120" s="18">
        <v>17</v>
      </c>
      <c r="C1120" s="104" t="str">
        <f t="shared" si="164"/>
        <v>SS1.17</v>
      </c>
      <c r="D1120" s="160">
        <v>1</v>
      </c>
      <c r="E1120" s="321"/>
      <c r="F1120" s="103" t="s">
        <v>348</v>
      </c>
      <c r="G1120" s="2">
        <f>INDEX([1]CAPS!$A:$A,MATCH(F:F,[1]CAPS!$H:$H,0))</f>
        <v>4000</v>
      </c>
      <c r="H1120" s="103" t="s">
        <v>236</v>
      </c>
      <c r="I1120" s="104" t="s">
        <v>239</v>
      </c>
      <c r="J1120" s="9">
        <v>0</v>
      </c>
      <c r="K1120" s="4">
        <v>0</v>
      </c>
      <c r="L1120" s="9">
        <v>0</v>
      </c>
      <c r="M1120" s="9">
        <v>0</v>
      </c>
      <c r="N1120" s="9">
        <v>0</v>
      </c>
      <c r="O1120" s="17">
        <v>1</v>
      </c>
      <c r="P1120" s="9">
        <v>0</v>
      </c>
      <c r="Q1120" s="9">
        <v>0</v>
      </c>
      <c r="S1120">
        <f t="shared" si="167"/>
        <v>1</v>
      </c>
      <c r="T1120" t="e">
        <f t="shared" si="168"/>
        <v>#DIV/0!</v>
      </c>
      <c r="U1120" t="e">
        <f t="shared" si="169"/>
        <v>#DIV/0!</v>
      </c>
      <c r="W1120">
        <f t="shared" si="166"/>
        <v>1</v>
      </c>
    </row>
    <row r="1121" spans="1:23" ht="16" hidden="1" x14ac:dyDescent="0.2">
      <c r="A1121" t="s">
        <v>339</v>
      </c>
      <c r="B1121" s="18">
        <v>17</v>
      </c>
      <c r="C1121" s="104" t="str">
        <f t="shared" si="164"/>
        <v>SS1.17</v>
      </c>
      <c r="D1121" s="160">
        <v>1</v>
      </c>
      <c r="E1121" s="321"/>
      <c r="F1121" s="103" t="s">
        <v>127</v>
      </c>
      <c r="G1121" s="2">
        <f>INDEX([1]CAPS!$A:$A,MATCH(F:F,[1]CAPS!$H:$H,0))</f>
        <v>10605</v>
      </c>
      <c r="H1121" s="103" t="s">
        <v>233</v>
      </c>
      <c r="I1121" s="104" t="s">
        <v>238</v>
      </c>
      <c r="J1121" s="9">
        <v>0</v>
      </c>
      <c r="K1121" s="4">
        <v>13</v>
      </c>
      <c r="L1121" s="9">
        <v>0</v>
      </c>
      <c r="M1121" s="9">
        <v>0</v>
      </c>
      <c r="N1121" s="9">
        <v>0</v>
      </c>
      <c r="O1121" s="17">
        <v>0</v>
      </c>
      <c r="P1121" s="9">
        <v>0</v>
      </c>
      <c r="Q1121" s="9">
        <v>0</v>
      </c>
      <c r="S1121">
        <f t="shared" si="167"/>
        <v>13</v>
      </c>
      <c r="T1121">
        <f t="shared" si="168"/>
        <v>1</v>
      </c>
      <c r="U1121">
        <f t="shared" si="169"/>
        <v>0</v>
      </c>
      <c r="W1121">
        <f t="shared" si="166"/>
        <v>1</v>
      </c>
    </row>
    <row r="1122" spans="1:23" ht="32" hidden="1" x14ac:dyDescent="0.2">
      <c r="A1122" t="s">
        <v>339</v>
      </c>
      <c r="B1122" s="18">
        <v>18</v>
      </c>
      <c r="C1122" s="104" t="str">
        <f t="shared" si="164"/>
        <v>SS1.18</v>
      </c>
      <c r="D1122" s="160">
        <v>1</v>
      </c>
      <c r="E1122" s="321"/>
      <c r="F1122" s="103" t="s">
        <v>232</v>
      </c>
      <c r="G1122" s="2">
        <f>INDEX([1]CAPS!$A:$A,MATCH(F:F,[1]CAPS!$H:$H,0))</f>
        <v>8875</v>
      </c>
      <c r="H1122" s="103" t="s">
        <v>236</v>
      </c>
      <c r="I1122" s="104" t="s">
        <v>239</v>
      </c>
      <c r="J1122" s="9">
        <v>0</v>
      </c>
      <c r="K1122" s="4">
        <v>0</v>
      </c>
      <c r="L1122" s="9">
        <v>0</v>
      </c>
      <c r="M1122" s="9">
        <v>0</v>
      </c>
      <c r="N1122" s="9">
        <v>0</v>
      </c>
      <c r="O1122" s="17">
        <v>1</v>
      </c>
      <c r="P1122" s="9">
        <v>0</v>
      </c>
      <c r="Q1122" s="9">
        <v>0</v>
      </c>
      <c r="S1122">
        <f t="shared" si="167"/>
        <v>1</v>
      </c>
      <c r="T1122" t="e">
        <f t="shared" si="168"/>
        <v>#DIV/0!</v>
      </c>
      <c r="U1122" t="e">
        <f t="shared" si="169"/>
        <v>#DIV/0!</v>
      </c>
      <c r="W1122">
        <f t="shared" si="166"/>
        <v>1</v>
      </c>
    </row>
    <row r="1123" spans="1:23" ht="16" hidden="1" x14ac:dyDescent="0.2">
      <c r="A1123" t="s">
        <v>339</v>
      </c>
      <c r="B1123" s="18">
        <v>18</v>
      </c>
      <c r="C1123" s="104" t="str">
        <f t="shared" si="164"/>
        <v>SS1.18</v>
      </c>
      <c r="D1123" s="160">
        <v>1</v>
      </c>
      <c r="E1123" s="321"/>
      <c r="F1123" s="103" t="s">
        <v>129</v>
      </c>
      <c r="G1123" s="2">
        <f>INDEX([1]CAPS!$A:$A,MATCH(F:F,[1]CAPS!$H:$H,0))</f>
        <v>5532</v>
      </c>
      <c r="H1123" s="103" t="s">
        <v>233</v>
      </c>
      <c r="I1123" s="104" t="s">
        <v>238</v>
      </c>
      <c r="J1123" s="9">
        <v>0</v>
      </c>
      <c r="K1123" s="4">
        <v>8</v>
      </c>
      <c r="L1123" s="9">
        <v>0</v>
      </c>
      <c r="M1123" s="9" t="s">
        <v>276</v>
      </c>
      <c r="N1123" s="9">
        <v>0</v>
      </c>
      <c r="O1123" s="17" t="s">
        <v>276</v>
      </c>
      <c r="P1123" s="17" t="s">
        <v>276</v>
      </c>
      <c r="Q1123" s="17" t="s">
        <v>276</v>
      </c>
      <c r="S1123">
        <f>SUM(J1123:K1123)</f>
        <v>8</v>
      </c>
      <c r="T1123" t="e">
        <f t="shared" si="168"/>
        <v>#VALUE!</v>
      </c>
      <c r="U1123" t="e">
        <f t="shared" si="169"/>
        <v>#VALUE!</v>
      </c>
      <c r="W1123">
        <f t="shared" si="166"/>
        <v>1</v>
      </c>
    </row>
    <row r="1124" spans="1:23" ht="16" hidden="1" x14ac:dyDescent="0.2">
      <c r="A1124" t="s">
        <v>339</v>
      </c>
      <c r="B1124" s="18">
        <v>18</v>
      </c>
      <c r="C1124" s="104" t="str">
        <f t="shared" si="164"/>
        <v>SS1.18</v>
      </c>
      <c r="D1124" s="160">
        <v>1</v>
      </c>
      <c r="E1124" s="321"/>
      <c r="F1124" s="103" t="s">
        <v>127</v>
      </c>
      <c r="G1124" s="2">
        <f>INDEX([1]CAPS!$A:$A,MATCH(F:F,[1]CAPS!$H:$H,0))</f>
        <v>10605</v>
      </c>
      <c r="H1124" s="103" t="s">
        <v>233</v>
      </c>
      <c r="I1124" s="104" t="s">
        <v>238</v>
      </c>
      <c r="J1124" s="9">
        <v>0</v>
      </c>
      <c r="K1124" s="4">
        <v>1</v>
      </c>
      <c r="L1124" s="9">
        <v>0</v>
      </c>
      <c r="M1124" s="9">
        <v>0</v>
      </c>
      <c r="N1124" s="9">
        <v>0</v>
      </c>
      <c r="O1124" s="17">
        <v>0</v>
      </c>
      <c r="P1124" s="9">
        <v>0</v>
      </c>
      <c r="Q1124" s="9">
        <v>0</v>
      </c>
      <c r="S1124">
        <f t="shared" si="167"/>
        <v>1</v>
      </c>
      <c r="T1124">
        <f t="shared" si="168"/>
        <v>1</v>
      </c>
      <c r="U1124">
        <f t="shared" si="169"/>
        <v>0</v>
      </c>
      <c r="W1124">
        <f t="shared" si="166"/>
        <v>1</v>
      </c>
    </row>
    <row r="1125" spans="1:23" ht="32" hidden="1" x14ac:dyDescent="0.2">
      <c r="A1125" t="s">
        <v>339</v>
      </c>
      <c r="B1125" s="18">
        <v>18</v>
      </c>
      <c r="C1125" s="104" t="str">
        <f t="shared" si="164"/>
        <v>SS1.18</v>
      </c>
      <c r="D1125" s="160">
        <v>1</v>
      </c>
      <c r="E1125" s="321"/>
      <c r="F1125" s="103" t="s">
        <v>135</v>
      </c>
      <c r="G1125" s="2">
        <f>INDEX([1]CAPS!$A:$A,MATCH(F:F,[1]CAPS!$H:$H,0))</f>
        <v>7766</v>
      </c>
      <c r="H1125" s="103" t="s">
        <v>236</v>
      </c>
      <c r="I1125" s="104" t="s">
        <v>242</v>
      </c>
      <c r="J1125" s="9">
        <v>0</v>
      </c>
      <c r="K1125" s="4">
        <v>0</v>
      </c>
      <c r="L1125" s="9">
        <v>0</v>
      </c>
      <c r="M1125" s="9">
        <v>9</v>
      </c>
      <c r="N1125" s="9">
        <v>0</v>
      </c>
      <c r="O1125" s="17">
        <v>0</v>
      </c>
      <c r="P1125" s="9">
        <v>0</v>
      </c>
      <c r="Q1125" s="9">
        <v>0</v>
      </c>
      <c r="S1125">
        <f t="shared" si="167"/>
        <v>0</v>
      </c>
      <c r="T1125">
        <f t="shared" si="168"/>
        <v>0</v>
      </c>
      <c r="U1125">
        <f t="shared" si="169"/>
        <v>0</v>
      </c>
      <c r="W1125" t="str">
        <f t="shared" si="166"/>
        <v/>
      </c>
    </row>
    <row r="1126" spans="1:23" ht="32" hidden="1" x14ac:dyDescent="0.2">
      <c r="A1126" t="s">
        <v>339</v>
      </c>
      <c r="B1126" s="18">
        <v>19</v>
      </c>
      <c r="C1126" s="104" t="str">
        <f t="shared" si="164"/>
        <v>SS1.19</v>
      </c>
      <c r="D1126" s="160">
        <v>1</v>
      </c>
      <c r="E1126" s="321"/>
      <c r="F1126" s="103" t="s">
        <v>348</v>
      </c>
      <c r="G1126" s="2">
        <f>INDEX([1]CAPS!$A:$A,MATCH(F:F,[1]CAPS!$H:$H,0))</f>
        <v>4000</v>
      </c>
      <c r="H1126" s="103" t="s">
        <v>236</v>
      </c>
      <c r="I1126" s="104" t="s">
        <v>239</v>
      </c>
      <c r="J1126" s="9">
        <v>0</v>
      </c>
      <c r="K1126" s="4">
        <v>0</v>
      </c>
      <c r="L1126" s="9">
        <v>0</v>
      </c>
      <c r="M1126" s="9">
        <v>0</v>
      </c>
      <c r="N1126" s="9">
        <v>0</v>
      </c>
      <c r="O1126" s="17">
        <v>9</v>
      </c>
      <c r="P1126" s="9">
        <v>0</v>
      </c>
      <c r="Q1126" s="9">
        <v>0</v>
      </c>
      <c r="S1126">
        <f t="shared" si="167"/>
        <v>9</v>
      </c>
      <c r="T1126" t="e">
        <f t="shared" si="168"/>
        <v>#DIV/0!</v>
      </c>
      <c r="U1126" t="e">
        <f t="shared" si="169"/>
        <v>#DIV/0!</v>
      </c>
      <c r="W1126">
        <f t="shared" si="166"/>
        <v>1</v>
      </c>
    </row>
    <row r="1127" spans="1:23" ht="32" hidden="1" x14ac:dyDescent="0.2">
      <c r="A1127" t="s">
        <v>339</v>
      </c>
      <c r="B1127" s="18">
        <v>19</v>
      </c>
      <c r="C1127" s="104" t="str">
        <f t="shared" ref="C1127:C1183" si="172">CONCATENATE(A1127,".",B1127)</f>
        <v>SS1.19</v>
      </c>
      <c r="D1127" s="160">
        <v>1</v>
      </c>
      <c r="E1127" s="321"/>
      <c r="F1127" s="103" t="s">
        <v>135</v>
      </c>
      <c r="G1127" s="2">
        <f>INDEX([1]CAPS!$A:$A,MATCH(F:F,[1]CAPS!$H:$H,0))</f>
        <v>7766</v>
      </c>
      <c r="H1127" s="103" t="s">
        <v>236</v>
      </c>
      <c r="I1127" s="104" t="s">
        <v>238</v>
      </c>
      <c r="J1127" s="9">
        <v>0</v>
      </c>
      <c r="K1127" s="4">
        <v>0</v>
      </c>
      <c r="L1127" s="9">
        <v>0</v>
      </c>
      <c r="M1127" s="9">
        <v>4</v>
      </c>
      <c r="N1127" s="9">
        <v>0</v>
      </c>
      <c r="O1127" s="17">
        <v>0</v>
      </c>
      <c r="P1127" s="9">
        <v>0</v>
      </c>
      <c r="Q1127" s="9">
        <v>0</v>
      </c>
      <c r="S1127">
        <f t="shared" si="167"/>
        <v>0</v>
      </c>
      <c r="T1127">
        <f t="shared" si="168"/>
        <v>0</v>
      </c>
      <c r="U1127">
        <f t="shared" si="169"/>
        <v>0</v>
      </c>
      <c r="W1127" t="str">
        <f t="shared" si="166"/>
        <v/>
      </c>
    </row>
    <row r="1128" spans="1:23" ht="16" hidden="1" x14ac:dyDescent="0.2">
      <c r="A1128" t="s">
        <v>339</v>
      </c>
      <c r="B1128" s="18">
        <v>19</v>
      </c>
      <c r="C1128" s="104" t="str">
        <f t="shared" si="172"/>
        <v>SS1.19</v>
      </c>
      <c r="D1128" s="160">
        <v>1</v>
      </c>
      <c r="E1128" s="321"/>
      <c r="F1128" s="103" t="s">
        <v>129</v>
      </c>
      <c r="G1128" s="2">
        <f>INDEX([1]CAPS!$A:$A,MATCH(F:F,[1]CAPS!$H:$H,0))</f>
        <v>5532</v>
      </c>
      <c r="H1128" s="103" t="s">
        <v>233</v>
      </c>
      <c r="I1128" s="104" t="s">
        <v>238</v>
      </c>
      <c r="J1128" s="9">
        <v>0</v>
      </c>
      <c r="K1128" s="4">
        <v>22</v>
      </c>
      <c r="L1128" s="9">
        <v>0</v>
      </c>
      <c r="M1128" s="9" t="s">
        <v>276</v>
      </c>
      <c r="N1128" s="9">
        <v>0</v>
      </c>
      <c r="O1128" s="17" t="s">
        <v>276</v>
      </c>
      <c r="P1128" s="17" t="s">
        <v>276</v>
      </c>
      <c r="Q1128" s="17" t="s">
        <v>276</v>
      </c>
      <c r="S1128">
        <f t="shared" ref="S1128:S1129" si="173">SUM(J1128:K1128)</f>
        <v>22</v>
      </c>
      <c r="T1128" t="e">
        <f t="shared" si="168"/>
        <v>#VALUE!</v>
      </c>
      <c r="U1128" t="e">
        <f t="shared" si="169"/>
        <v>#VALUE!</v>
      </c>
      <c r="W1128">
        <f t="shared" si="166"/>
        <v>1</v>
      </c>
    </row>
    <row r="1129" spans="1:23" ht="16" hidden="1" x14ac:dyDescent="0.2">
      <c r="A1129" t="s">
        <v>339</v>
      </c>
      <c r="B1129" s="18">
        <v>19</v>
      </c>
      <c r="C1129" s="104" t="str">
        <f t="shared" si="172"/>
        <v>SS1.19</v>
      </c>
      <c r="D1129" s="160">
        <v>1</v>
      </c>
      <c r="E1129" s="321"/>
      <c r="F1129" s="103" t="s">
        <v>134</v>
      </c>
      <c r="G1129" s="2">
        <f>INDEX([1]CAPS!$A:$A,MATCH(F:F,[1]CAPS!$H:$H,0))</f>
        <v>2302</v>
      </c>
      <c r="H1129" s="103" t="s">
        <v>233</v>
      </c>
      <c r="I1129" s="104" t="s">
        <v>238</v>
      </c>
      <c r="J1129" s="9">
        <v>0</v>
      </c>
      <c r="K1129" s="4">
        <v>1</v>
      </c>
      <c r="L1129" s="9">
        <v>0</v>
      </c>
      <c r="M1129" s="9" t="s">
        <v>276</v>
      </c>
      <c r="N1129" s="9">
        <v>0</v>
      </c>
      <c r="O1129" s="17" t="s">
        <v>276</v>
      </c>
      <c r="P1129" s="17" t="s">
        <v>276</v>
      </c>
      <c r="Q1129" s="17" t="s">
        <v>276</v>
      </c>
      <c r="S1129">
        <f t="shared" si="173"/>
        <v>1</v>
      </c>
      <c r="T1129" t="e">
        <f t="shared" si="168"/>
        <v>#VALUE!</v>
      </c>
      <c r="U1129" t="e">
        <f t="shared" si="169"/>
        <v>#VALUE!</v>
      </c>
      <c r="W1129">
        <f t="shared" si="166"/>
        <v>1</v>
      </c>
    </row>
    <row r="1130" spans="1:23" ht="16" hidden="1" x14ac:dyDescent="0.2">
      <c r="A1130" t="s">
        <v>339</v>
      </c>
      <c r="B1130" s="18">
        <v>19</v>
      </c>
      <c r="C1130" s="104" t="str">
        <f t="shared" si="172"/>
        <v>SS1.19</v>
      </c>
      <c r="D1130" s="160">
        <v>1</v>
      </c>
      <c r="E1130" s="321"/>
      <c r="F1130" s="103" t="s">
        <v>127</v>
      </c>
      <c r="G1130" s="2">
        <f>INDEX([1]CAPS!$A:$A,MATCH(F:F,[1]CAPS!$H:$H,0))</f>
        <v>10605</v>
      </c>
      <c r="H1130" s="103" t="s">
        <v>233</v>
      </c>
      <c r="I1130" s="104" t="s">
        <v>238</v>
      </c>
      <c r="J1130" s="9">
        <v>0</v>
      </c>
      <c r="K1130" s="4">
        <v>2</v>
      </c>
      <c r="L1130" s="9">
        <v>0</v>
      </c>
      <c r="M1130" s="9">
        <v>0</v>
      </c>
      <c r="N1130" s="9">
        <v>0</v>
      </c>
      <c r="O1130" s="17">
        <v>0</v>
      </c>
      <c r="P1130" s="9">
        <v>0</v>
      </c>
      <c r="Q1130" s="9">
        <v>0</v>
      </c>
      <c r="S1130">
        <f t="shared" si="167"/>
        <v>2</v>
      </c>
      <c r="T1130">
        <f t="shared" si="168"/>
        <v>1</v>
      </c>
      <c r="U1130">
        <f t="shared" si="169"/>
        <v>0</v>
      </c>
      <c r="W1130">
        <f t="shared" si="166"/>
        <v>1</v>
      </c>
    </row>
    <row r="1131" spans="1:23" ht="32" hidden="1" x14ac:dyDescent="0.2">
      <c r="A1131" t="s">
        <v>339</v>
      </c>
      <c r="B1131" s="18">
        <v>20</v>
      </c>
      <c r="C1131" s="104" t="str">
        <f t="shared" si="172"/>
        <v>SS1.20</v>
      </c>
      <c r="D1131" s="160">
        <v>1</v>
      </c>
      <c r="E1131" s="321"/>
      <c r="F1131" s="103" t="s">
        <v>135</v>
      </c>
      <c r="G1131" s="2">
        <f>INDEX([1]CAPS!$A:$A,MATCH(F:F,[1]CAPS!$H:$H,0))</f>
        <v>7766</v>
      </c>
      <c r="H1131" s="103" t="s">
        <v>236</v>
      </c>
      <c r="I1131" s="104" t="s">
        <v>242</v>
      </c>
      <c r="J1131" s="9">
        <v>0</v>
      </c>
      <c r="K1131" s="4">
        <v>2</v>
      </c>
      <c r="L1131" s="9">
        <v>0</v>
      </c>
      <c r="M1131" s="9">
        <v>2</v>
      </c>
      <c r="N1131" s="9">
        <v>0</v>
      </c>
      <c r="O1131" s="17">
        <v>0</v>
      </c>
      <c r="P1131" s="9">
        <v>0</v>
      </c>
      <c r="Q1131" s="9">
        <v>0</v>
      </c>
      <c r="S1131">
        <f t="shared" si="167"/>
        <v>2</v>
      </c>
      <c r="T1131">
        <f t="shared" si="168"/>
        <v>0.5</v>
      </c>
      <c r="U1131">
        <f t="shared" si="169"/>
        <v>0</v>
      </c>
      <c r="W1131">
        <f t="shared" si="166"/>
        <v>1</v>
      </c>
    </row>
    <row r="1132" spans="1:23" ht="32" hidden="1" x14ac:dyDescent="0.2">
      <c r="A1132" t="s">
        <v>339</v>
      </c>
      <c r="B1132" s="18">
        <v>20</v>
      </c>
      <c r="C1132" s="104" t="str">
        <f t="shared" si="172"/>
        <v>SS1.20</v>
      </c>
      <c r="D1132" s="160">
        <v>1</v>
      </c>
      <c r="E1132" s="321"/>
      <c r="F1132" s="103" t="s">
        <v>348</v>
      </c>
      <c r="G1132" s="2">
        <f>INDEX([1]CAPS!$A:$A,MATCH(F:F,[1]CAPS!$H:$H,0))</f>
        <v>4000</v>
      </c>
      <c r="H1132" s="103" t="s">
        <v>236</v>
      </c>
      <c r="I1132" s="104" t="s">
        <v>239</v>
      </c>
      <c r="J1132" s="9">
        <v>0</v>
      </c>
      <c r="K1132" s="4">
        <v>0</v>
      </c>
      <c r="L1132" s="9">
        <v>0</v>
      </c>
      <c r="M1132" s="9">
        <v>0</v>
      </c>
      <c r="N1132" s="9">
        <v>0</v>
      </c>
      <c r="O1132" s="17">
        <v>2</v>
      </c>
      <c r="P1132" s="9">
        <v>0</v>
      </c>
      <c r="Q1132" s="9">
        <v>0</v>
      </c>
      <c r="S1132">
        <f t="shared" si="167"/>
        <v>2</v>
      </c>
      <c r="T1132" t="e">
        <f t="shared" si="168"/>
        <v>#DIV/0!</v>
      </c>
      <c r="U1132" t="e">
        <f t="shared" si="169"/>
        <v>#DIV/0!</v>
      </c>
      <c r="W1132">
        <f t="shared" si="166"/>
        <v>1</v>
      </c>
    </row>
    <row r="1133" spans="1:23" ht="16" hidden="1" x14ac:dyDescent="0.2">
      <c r="A1133" t="s">
        <v>339</v>
      </c>
      <c r="B1133" s="18">
        <v>20</v>
      </c>
      <c r="C1133" s="104" t="str">
        <f t="shared" si="172"/>
        <v>SS1.20</v>
      </c>
      <c r="D1133" s="160">
        <v>1</v>
      </c>
      <c r="E1133" s="321"/>
      <c r="F1133" s="103" t="s">
        <v>127</v>
      </c>
      <c r="G1133" s="2">
        <f>INDEX([1]CAPS!$A:$A,MATCH(F:F,[1]CAPS!$H:$H,0))</f>
        <v>10605</v>
      </c>
      <c r="H1133" s="103" t="s">
        <v>233</v>
      </c>
      <c r="I1133" s="104" t="s">
        <v>238</v>
      </c>
      <c r="J1133" s="9">
        <v>0</v>
      </c>
      <c r="K1133" s="4">
        <v>3</v>
      </c>
      <c r="L1133" s="9">
        <v>0</v>
      </c>
      <c r="M1133" s="9">
        <v>0</v>
      </c>
      <c r="N1133" s="9">
        <v>0</v>
      </c>
      <c r="O1133" s="17">
        <v>0</v>
      </c>
      <c r="P1133" s="9">
        <v>0</v>
      </c>
      <c r="Q1133" s="9">
        <v>0</v>
      </c>
      <c r="S1133">
        <f t="shared" si="167"/>
        <v>3</v>
      </c>
      <c r="T1133">
        <f t="shared" si="168"/>
        <v>1</v>
      </c>
      <c r="U1133">
        <f t="shared" si="169"/>
        <v>0</v>
      </c>
      <c r="W1133">
        <f t="shared" si="166"/>
        <v>1</v>
      </c>
    </row>
    <row r="1134" spans="1:23" ht="16" hidden="1" x14ac:dyDescent="0.2">
      <c r="A1134" t="s">
        <v>339</v>
      </c>
      <c r="B1134" s="18">
        <v>20</v>
      </c>
      <c r="C1134" s="104" t="str">
        <f t="shared" si="172"/>
        <v>SS1.20</v>
      </c>
      <c r="D1134" s="160">
        <v>1</v>
      </c>
      <c r="E1134" s="321"/>
      <c r="F1134" s="103" t="s">
        <v>134</v>
      </c>
      <c r="G1134" s="2">
        <f>INDEX([1]CAPS!$A:$A,MATCH(F:F,[1]CAPS!$H:$H,0))</f>
        <v>2302</v>
      </c>
      <c r="H1134" s="103" t="s">
        <v>233</v>
      </c>
      <c r="I1134" s="104" t="s">
        <v>238</v>
      </c>
      <c r="J1134" s="9">
        <v>0</v>
      </c>
      <c r="K1134" s="4">
        <v>3</v>
      </c>
      <c r="L1134" s="9">
        <v>0</v>
      </c>
      <c r="M1134" s="9" t="s">
        <v>276</v>
      </c>
      <c r="N1134" s="9">
        <v>0</v>
      </c>
      <c r="O1134" s="17" t="s">
        <v>276</v>
      </c>
      <c r="P1134" s="17" t="s">
        <v>276</v>
      </c>
      <c r="Q1134" s="17" t="s">
        <v>276</v>
      </c>
      <c r="S1134">
        <f t="shared" ref="S1134:S1137" si="174">SUM(J1134:K1134)</f>
        <v>3</v>
      </c>
      <c r="T1134" t="e">
        <f t="shared" si="168"/>
        <v>#VALUE!</v>
      </c>
      <c r="U1134" t="e">
        <f t="shared" si="169"/>
        <v>#VALUE!</v>
      </c>
      <c r="W1134">
        <f t="shared" si="166"/>
        <v>1</v>
      </c>
    </row>
    <row r="1135" spans="1:23" ht="16" hidden="1" x14ac:dyDescent="0.2">
      <c r="A1135" t="s">
        <v>357</v>
      </c>
      <c r="B1135" s="18">
        <v>1</v>
      </c>
      <c r="C1135" s="104" t="str">
        <f t="shared" si="172"/>
        <v>SS2.1</v>
      </c>
      <c r="D1135" s="160">
        <v>1</v>
      </c>
      <c r="E1135" s="321"/>
      <c r="F1135" s="151" t="s">
        <v>127</v>
      </c>
      <c r="G1135" s="2">
        <f>INDEX([1]CAPS!$A:$A,MATCH(F:F,[1]CAPS!$H:$H,0))</f>
        <v>10605</v>
      </c>
      <c r="H1135" s="103" t="s">
        <v>233</v>
      </c>
      <c r="I1135" s="103" t="s">
        <v>238</v>
      </c>
      <c r="J1135" s="19">
        <v>0</v>
      </c>
      <c r="K1135" s="10">
        <v>5</v>
      </c>
      <c r="L1135" s="9">
        <v>0</v>
      </c>
      <c r="M1135" s="9" t="s">
        <v>276</v>
      </c>
      <c r="N1135" s="9">
        <v>0</v>
      </c>
      <c r="O1135" s="17" t="s">
        <v>276</v>
      </c>
      <c r="P1135" s="17" t="s">
        <v>276</v>
      </c>
      <c r="Q1135" s="17" t="s">
        <v>276</v>
      </c>
      <c r="S1135">
        <f t="shared" si="174"/>
        <v>5</v>
      </c>
      <c r="T1135" t="e">
        <f t="shared" si="168"/>
        <v>#VALUE!</v>
      </c>
      <c r="U1135" t="e">
        <f t="shared" si="169"/>
        <v>#VALUE!</v>
      </c>
      <c r="W1135">
        <f t="shared" si="166"/>
        <v>1</v>
      </c>
    </row>
    <row r="1136" spans="1:23" ht="16" hidden="1" x14ac:dyDescent="0.2">
      <c r="A1136" t="s">
        <v>357</v>
      </c>
      <c r="B1136" s="18">
        <v>1</v>
      </c>
      <c r="C1136" s="104" t="str">
        <f t="shared" si="172"/>
        <v>SS2.1</v>
      </c>
      <c r="D1136" s="160">
        <v>1</v>
      </c>
      <c r="E1136" s="321"/>
      <c r="F1136" s="302" t="s">
        <v>551</v>
      </c>
      <c r="G1136" s="2">
        <f>INDEX([1]CAPS!$A:$A,MATCH(F:F,[1]CAPS!$H:$H,0))</f>
        <v>2322</v>
      </c>
      <c r="H1136" s="103" t="s">
        <v>270</v>
      </c>
      <c r="I1136" s="103" t="s">
        <v>240</v>
      </c>
      <c r="J1136" s="9">
        <v>0</v>
      </c>
      <c r="K1136" s="312">
        <f>6+2</f>
        <v>8</v>
      </c>
      <c r="L1136" s="9">
        <v>0</v>
      </c>
      <c r="M1136" s="9" t="s">
        <v>276</v>
      </c>
      <c r="N1136" s="9">
        <v>0</v>
      </c>
      <c r="O1136" s="17" t="s">
        <v>276</v>
      </c>
      <c r="P1136" s="17" t="s">
        <v>276</v>
      </c>
      <c r="Q1136" s="17" t="s">
        <v>276</v>
      </c>
      <c r="S1136">
        <f t="shared" si="174"/>
        <v>8</v>
      </c>
      <c r="T1136" t="e">
        <f t="shared" si="168"/>
        <v>#VALUE!</v>
      </c>
      <c r="U1136" t="e">
        <f t="shared" si="169"/>
        <v>#VALUE!</v>
      </c>
      <c r="V1136" t="s">
        <v>564</v>
      </c>
      <c r="W1136">
        <f t="shared" si="166"/>
        <v>1</v>
      </c>
    </row>
    <row r="1137" spans="1:23" ht="16" hidden="1" x14ac:dyDescent="0.2">
      <c r="A1137" t="s">
        <v>357</v>
      </c>
      <c r="B1137" s="18">
        <v>1</v>
      </c>
      <c r="C1137" s="104" t="str">
        <f t="shared" si="172"/>
        <v>SS2.1</v>
      </c>
      <c r="D1137" s="160">
        <v>1</v>
      </c>
      <c r="E1137" s="321"/>
      <c r="F1137" s="151" t="s">
        <v>134</v>
      </c>
      <c r="G1137" s="2">
        <f>INDEX([1]CAPS!$A:$A,MATCH(F:F,[1]CAPS!$H:$H,0))</f>
        <v>2302</v>
      </c>
      <c r="H1137" s="103" t="s">
        <v>233</v>
      </c>
      <c r="I1137" s="103" t="s">
        <v>238</v>
      </c>
      <c r="J1137" s="9">
        <v>0</v>
      </c>
      <c r="K1137" s="4">
        <v>15</v>
      </c>
      <c r="L1137" s="9">
        <v>0</v>
      </c>
      <c r="M1137" s="9" t="s">
        <v>276</v>
      </c>
      <c r="N1137" s="9">
        <v>0</v>
      </c>
      <c r="O1137" s="17" t="s">
        <v>276</v>
      </c>
      <c r="P1137" s="17" t="s">
        <v>276</v>
      </c>
      <c r="Q1137" s="17" t="s">
        <v>276</v>
      </c>
      <c r="S1137">
        <f t="shared" si="174"/>
        <v>15</v>
      </c>
      <c r="T1137" t="e">
        <f t="shared" si="168"/>
        <v>#VALUE!</v>
      </c>
      <c r="U1137" t="e">
        <f t="shared" si="169"/>
        <v>#VALUE!</v>
      </c>
      <c r="W1137">
        <f t="shared" si="166"/>
        <v>1</v>
      </c>
    </row>
    <row r="1138" spans="1:23" ht="16" hidden="1" x14ac:dyDescent="0.2">
      <c r="A1138" t="s">
        <v>357</v>
      </c>
      <c r="B1138" s="18">
        <v>1</v>
      </c>
      <c r="C1138" s="104" t="str">
        <f t="shared" si="172"/>
        <v>SS2.1</v>
      </c>
      <c r="D1138" s="160">
        <v>1</v>
      </c>
      <c r="E1138" s="321"/>
      <c r="F1138" s="151" t="s">
        <v>547</v>
      </c>
      <c r="G1138" s="2">
        <f>INDEX([1]CAPS!$A:$A,MATCH(F:F,[1]CAPS!$H:$H,0))</f>
        <v>5657</v>
      </c>
      <c r="H1138" s="103" t="s">
        <v>276</v>
      </c>
      <c r="I1138" s="103" t="s">
        <v>238</v>
      </c>
      <c r="J1138" s="9">
        <v>0</v>
      </c>
      <c r="K1138" s="4">
        <v>1</v>
      </c>
      <c r="L1138" s="9">
        <v>0</v>
      </c>
      <c r="M1138" s="9" t="s">
        <v>276</v>
      </c>
      <c r="N1138" s="9">
        <v>0</v>
      </c>
      <c r="O1138" s="17">
        <v>0</v>
      </c>
      <c r="P1138" s="9">
        <v>0</v>
      </c>
      <c r="Q1138" s="9">
        <v>0</v>
      </c>
      <c r="S1138">
        <f t="shared" si="167"/>
        <v>1</v>
      </c>
      <c r="T1138" t="e">
        <f t="shared" si="168"/>
        <v>#VALUE!</v>
      </c>
      <c r="U1138" t="e">
        <f t="shared" si="169"/>
        <v>#VALUE!</v>
      </c>
      <c r="W1138">
        <f t="shared" si="166"/>
        <v>1</v>
      </c>
    </row>
    <row r="1139" spans="1:23" ht="16" hidden="1" x14ac:dyDescent="0.2">
      <c r="A1139" t="s">
        <v>357</v>
      </c>
      <c r="B1139" s="18">
        <v>1</v>
      </c>
      <c r="C1139" s="104" t="str">
        <f t="shared" si="172"/>
        <v>SS2.1</v>
      </c>
      <c r="D1139" s="160">
        <v>1</v>
      </c>
      <c r="E1139" s="321"/>
      <c r="F1139" s="151" t="s">
        <v>129</v>
      </c>
      <c r="G1139" s="2">
        <f>INDEX([1]CAPS!$A:$A,MATCH(F:F,[1]CAPS!$H:$H,0))</f>
        <v>5532</v>
      </c>
      <c r="H1139" s="103" t="s">
        <v>233</v>
      </c>
      <c r="I1139" s="103" t="s">
        <v>238</v>
      </c>
      <c r="J1139" s="9">
        <v>0</v>
      </c>
      <c r="K1139" s="4">
        <v>2</v>
      </c>
      <c r="L1139" s="9">
        <v>0</v>
      </c>
      <c r="M1139" s="9" t="s">
        <v>276</v>
      </c>
      <c r="N1139" s="9">
        <v>0</v>
      </c>
      <c r="O1139" s="17" t="s">
        <v>276</v>
      </c>
      <c r="P1139" s="17" t="s">
        <v>276</v>
      </c>
      <c r="Q1139" s="17" t="s">
        <v>276</v>
      </c>
      <c r="S1139">
        <f>SUM(J1139:K1139)</f>
        <v>2</v>
      </c>
      <c r="T1139" t="e">
        <f t="shared" si="168"/>
        <v>#VALUE!</v>
      </c>
      <c r="U1139" t="e">
        <f t="shared" si="169"/>
        <v>#VALUE!</v>
      </c>
      <c r="W1139">
        <f t="shared" si="166"/>
        <v>1</v>
      </c>
    </row>
    <row r="1140" spans="1:23" ht="32" hidden="1" x14ac:dyDescent="0.2">
      <c r="A1140" t="s">
        <v>357</v>
      </c>
      <c r="B1140" s="18">
        <v>1</v>
      </c>
      <c r="C1140" s="104" t="str">
        <f t="shared" si="172"/>
        <v>SS2.1</v>
      </c>
      <c r="D1140" s="160">
        <v>1</v>
      </c>
      <c r="E1140" s="321"/>
      <c r="F1140" s="151" t="s">
        <v>350</v>
      </c>
      <c r="G1140" s="2">
        <f>INDEX([1]CAPS!$A:$A,MATCH(F:F,[1]CAPS!$H:$H,0))</f>
        <v>4232</v>
      </c>
      <c r="H1140" s="103" t="s">
        <v>236</v>
      </c>
      <c r="I1140" s="103" t="s">
        <v>242</v>
      </c>
      <c r="J1140" s="9">
        <v>0</v>
      </c>
      <c r="K1140" s="4">
        <v>0</v>
      </c>
      <c r="L1140" s="9">
        <v>0</v>
      </c>
      <c r="M1140" s="9">
        <v>2</v>
      </c>
      <c r="N1140" s="9">
        <v>0</v>
      </c>
      <c r="O1140" s="17">
        <v>0</v>
      </c>
      <c r="P1140" s="9">
        <v>0</v>
      </c>
      <c r="Q1140" s="9">
        <v>0</v>
      </c>
      <c r="S1140">
        <f t="shared" si="167"/>
        <v>0</v>
      </c>
      <c r="T1140">
        <f t="shared" si="168"/>
        <v>0</v>
      </c>
      <c r="U1140">
        <f t="shared" si="169"/>
        <v>0</v>
      </c>
      <c r="W1140" t="str">
        <f t="shared" si="166"/>
        <v/>
      </c>
    </row>
    <row r="1141" spans="1:23" ht="32" hidden="1" x14ac:dyDescent="0.2">
      <c r="A1141" t="s">
        <v>357</v>
      </c>
      <c r="B1141" s="18">
        <v>1</v>
      </c>
      <c r="C1141" s="104" t="str">
        <f t="shared" si="172"/>
        <v>SS2.1</v>
      </c>
      <c r="D1141" s="160">
        <v>1</v>
      </c>
      <c r="E1141" s="321"/>
      <c r="F1141" s="151" t="s">
        <v>128</v>
      </c>
      <c r="G1141" s="2">
        <f>INDEX([1]CAPS!$A:$A,MATCH(F:F,[1]CAPS!$H:$H,0))</f>
        <v>3243</v>
      </c>
      <c r="H1141" s="103" t="s">
        <v>237</v>
      </c>
      <c r="I1141" s="103" t="s">
        <v>239</v>
      </c>
      <c r="J1141" s="9">
        <v>0</v>
      </c>
      <c r="K1141" s="4">
        <v>0</v>
      </c>
      <c r="L1141" s="9">
        <v>0</v>
      </c>
      <c r="M1141" s="9" t="s">
        <v>276</v>
      </c>
      <c r="N1141" s="9">
        <v>0</v>
      </c>
      <c r="O1141" s="17">
        <v>1</v>
      </c>
      <c r="P1141" s="9">
        <v>0</v>
      </c>
      <c r="Q1141" s="9">
        <v>0</v>
      </c>
      <c r="S1141">
        <f t="shared" si="167"/>
        <v>1</v>
      </c>
      <c r="T1141" t="e">
        <f t="shared" si="168"/>
        <v>#VALUE!</v>
      </c>
      <c r="U1141" t="e">
        <f t="shared" si="169"/>
        <v>#VALUE!</v>
      </c>
      <c r="W1141">
        <f t="shared" si="166"/>
        <v>1</v>
      </c>
    </row>
    <row r="1142" spans="1:23" ht="16" hidden="1" x14ac:dyDescent="0.2">
      <c r="A1142" t="s">
        <v>357</v>
      </c>
      <c r="B1142" s="18">
        <v>2</v>
      </c>
      <c r="C1142" s="104" t="str">
        <f t="shared" si="172"/>
        <v>SS2.2</v>
      </c>
      <c r="D1142" s="160">
        <v>1</v>
      </c>
      <c r="E1142" s="321"/>
      <c r="F1142" s="151" t="s">
        <v>134</v>
      </c>
      <c r="G1142" s="2">
        <f>INDEX([1]CAPS!$A:$A,MATCH(F:F,[1]CAPS!$H:$H,0))</f>
        <v>2302</v>
      </c>
      <c r="H1142" s="103" t="s">
        <v>233</v>
      </c>
      <c r="I1142" s="103" t="s">
        <v>238</v>
      </c>
      <c r="J1142" s="9">
        <v>0</v>
      </c>
      <c r="K1142" s="4">
        <v>30</v>
      </c>
      <c r="L1142" s="9">
        <v>0</v>
      </c>
      <c r="M1142" s="9" t="s">
        <v>276</v>
      </c>
      <c r="N1142" s="9">
        <v>0</v>
      </c>
      <c r="O1142" s="17" t="s">
        <v>276</v>
      </c>
      <c r="P1142" s="17" t="s">
        <v>276</v>
      </c>
      <c r="Q1142" s="17" t="s">
        <v>276</v>
      </c>
      <c r="S1142">
        <f t="shared" ref="S1142:S1145" si="175">SUM(J1142:K1142)</f>
        <v>30</v>
      </c>
      <c r="T1142" t="e">
        <f t="shared" si="168"/>
        <v>#VALUE!</v>
      </c>
      <c r="U1142" t="e">
        <f t="shared" si="169"/>
        <v>#VALUE!</v>
      </c>
      <c r="W1142">
        <f t="shared" si="166"/>
        <v>1</v>
      </c>
    </row>
    <row r="1143" spans="1:23" ht="16" hidden="1" x14ac:dyDescent="0.2">
      <c r="A1143" t="s">
        <v>357</v>
      </c>
      <c r="B1143" s="18">
        <v>2</v>
      </c>
      <c r="C1143" s="104" t="str">
        <f t="shared" si="172"/>
        <v>SS2.2</v>
      </c>
      <c r="D1143" s="160">
        <v>1</v>
      </c>
      <c r="E1143" s="321"/>
      <c r="F1143" s="302" t="s">
        <v>551</v>
      </c>
      <c r="G1143" s="2">
        <f>INDEX([1]CAPS!$A:$A,MATCH(F:F,[1]CAPS!$H:$H,0))</f>
        <v>2322</v>
      </c>
      <c r="H1143" s="103" t="s">
        <v>270</v>
      </c>
      <c r="I1143" s="103" t="s">
        <v>240</v>
      </c>
      <c r="J1143" s="9">
        <v>0</v>
      </c>
      <c r="K1143" s="312">
        <f>8+3</f>
        <v>11</v>
      </c>
      <c r="L1143" s="9">
        <v>0</v>
      </c>
      <c r="M1143" s="9" t="s">
        <v>276</v>
      </c>
      <c r="N1143" s="9">
        <v>0</v>
      </c>
      <c r="O1143" s="17" t="s">
        <v>276</v>
      </c>
      <c r="P1143" s="17" t="s">
        <v>276</v>
      </c>
      <c r="Q1143" s="17" t="s">
        <v>276</v>
      </c>
      <c r="S1143">
        <f t="shared" si="175"/>
        <v>11</v>
      </c>
      <c r="T1143" t="e">
        <f t="shared" si="168"/>
        <v>#VALUE!</v>
      </c>
      <c r="U1143" t="e">
        <f t="shared" si="169"/>
        <v>#VALUE!</v>
      </c>
      <c r="V1143" t="s">
        <v>564</v>
      </c>
      <c r="W1143">
        <f t="shared" si="166"/>
        <v>1</v>
      </c>
    </row>
    <row r="1144" spans="1:23" ht="16" hidden="1" x14ac:dyDescent="0.2">
      <c r="A1144" t="s">
        <v>357</v>
      </c>
      <c r="B1144" s="18">
        <v>2</v>
      </c>
      <c r="C1144" s="104" t="str">
        <f t="shared" si="172"/>
        <v>SS2.2</v>
      </c>
      <c r="D1144" s="160">
        <v>1</v>
      </c>
      <c r="E1144" s="321"/>
      <c r="F1144" s="151" t="s">
        <v>127</v>
      </c>
      <c r="G1144" s="2">
        <f>INDEX([1]CAPS!$A:$A,MATCH(F:F,[1]CAPS!$H:$H,0))</f>
        <v>10605</v>
      </c>
      <c r="H1144" s="103" t="s">
        <v>233</v>
      </c>
      <c r="I1144" s="103" t="s">
        <v>238</v>
      </c>
      <c r="J1144" s="9">
        <v>0</v>
      </c>
      <c r="K1144" s="4">
        <v>3</v>
      </c>
      <c r="L1144" s="9">
        <v>0</v>
      </c>
      <c r="M1144" s="9" t="s">
        <v>276</v>
      </c>
      <c r="N1144" s="9">
        <v>0</v>
      </c>
      <c r="O1144" s="17" t="s">
        <v>276</v>
      </c>
      <c r="P1144" s="17" t="s">
        <v>276</v>
      </c>
      <c r="Q1144" s="17" t="s">
        <v>276</v>
      </c>
      <c r="S1144">
        <f t="shared" si="175"/>
        <v>3</v>
      </c>
      <c r="T1144" t="e">
        <f t="shared" si="168"/>
        <v>#VALUE!</v>
      </c>
      <c r="U1144" t="e">
        <f t="shared" si="169"/>
        <v>#VALUE!</v>
      </c>
      <c r="W1144">
        <f t="shared" si="166"/>
        <v>1</v>
      </c>
    </row>
    <row r="1145" spans="1:23" ht="16" hidden="1" x14ac:dyDescent="0.2">
      <c r="A1145" t="s">
        <v>357</v>
      </c>
      <c r="B1145" s="18">
        <v>2</v>
      </c>
      <c r="C1145" s="104" t="str">
        <f t="shared" si="172"/>
        <v>SS2.2</v>
      </c>
      <c r="D1145" s="160">
        <v>1</v>
      </c>
      <c r="E1145" s="321"/>
      <c r="F1145" s="151" t="s">
        <v>129</v>
      </c>
      <c r="G1145" s="2">
        <f>INDEX([1]CAPS!$A:$A,MATCH(F:F,[1]CAPS!$H:$H,0))</f>
        <v>5532</v>
      </c>
      <c r="H1145" s="103" t="s">
        <v>233</v>
      </c>
      <c r="I1145" s="103" t="s">
        <v>238</v>
      </c>
      <c r="J1145" s="9">
        <v>0</v>
      </c>
      <c r="K1145" s="4">
        <v>6</v>
      </c>
      <c r="L1145" s="9">
        <v>0</v>
      </c>
      <c r="M1145" s="9" t="s">
        <v>276</v>
      </c>
      <c r="N1145" s="9">
        <v>0</v>
      </c>
      <c r="O1145" s="17" t="s">
        <v>276</v>
      </c>
      <c r="P1145" s="17" t="s">
        <v>276</v>
      </c>
      <c r="Q1145" s="17" t="s">
        <v>276</v>
      </c>
      <c r="S1145">
        <f t="shared" si="175"/>
        <v>6</v>
      </c>
      <c r="T1145" t="e">
        <f t="shared" si="168"/>
        <v>#VALUE!</v>
      </c>
      <c r="U1145" t="e">
        <f t="shared" si="169"/>
        <v>#VALUE!</v>
      </c>
      <c r="W1145">
        <f t="shared" si="166"/>
        <v>1</v>
      </c>
    </row>
    <row r="1146" spans="1:23" ht="16" hidden="1" x14ac:dyDescent="0.2">
      <c r="A1146" t="s">
        <v>357</v>
      </c>
      <c r="B1146" s="18">
        <v>2</v>
      </c>
      <c r="C1146" s="104" t="str">
        <f t="shared" si="172"/>
        <v>SS2.2</v>
      </c>
      <c r="D1146" s="160">
        <v>1</v>
      </c>
      <c r="E1146" s="321"/>
      <c r="F1146" s="151" t="s">
        <v>547</v>
      </c>
      <c r="G1146" s="2">
        <f>INDEX([1]CAPS!$A:$A,MATCH(F:F,[1]CAPS!$H:$H,0))</f>
        <v>5657</v>
      </c>
      <c r="H1146" s="103" t="s">
        <v>276</v>
      </c>
      <c r="I1146" s="103" t="s">
        <v>238</v>
      </c>
      <c r="J1146" s="9">
        <v>0</v>
      </c>
      <c r="K1146" s="4">
        <v>2</v>
      </c>
      <c r="L1146" s="9">
        <v>0</v>
      </c>
      <c r="M1146" s="9" t="s">
        <v>276</v>
      </c>
      <c r="N1146" s="9">
        <v>0</v>
      </c>
      <c r="O1146" s="17">
        <v>0</v>
      </c>
      <c r="P1146" s="9">
        <v>0</v>
      </c>
      <c r="Q1146" s="9">
        <v>0</v>
      </c>
      <c r="S1146">
        <f t="shared" si="167"/>
        <v>2</v>
      </c>
      <c r="T1146" t="e">
        <f t="shared" si="168"/>
        <v>#VALUE!</v>
      </c>
      <c r="U1146" t="e">
        <f t="shared" si="169"/>
        <v>#VALUE!</v>
      </c>
      <c r="W1146">
        <f t="shared" si="166"/>
        <v>1</v>
      </c>
    </row>
    <row r="1147" spans="1:23" ht="32" hidden="1" x14ac:dyDescent="0.2">
      <c r="A1147" t="s">
        <v>357</v>
      </c>
      <c r="B1147" s="18">
        <v>2</v>
      </c>
      <c r="C1147" s="104" t="str">
        <f t="shared" si="172"/>
        <v>SS2.2</v>
      </c>
      <c r="D1147" s="160">
        <v>1</v>
      </c>
      <c r="E1147" s="321"/>
      <c r="F1147" s="151" t="s">
        <v>350</v>
      </c>
      <c r="G1147" s="2">
        <f>INDEX([1]CAPS!$A:$A,MATCH(F:F,[1]CAPS!$H:$H,0))</f>
        <v>4232</v>
      </c>
      <c r="H1147" s="103" t="s">
        <v>236</v>
      </c>
      <c r="I1147" s="103" t="s">
        <v>242</v>
      </c>
      <c r="J1147" s="9">
        <v>0</v>
      </c>
      <c r="K1147" s="4">
        <v>0</v>
      </c>
      <c r="L1147" s="9">
        <v>0</v>
      </c>
      <c r="M1147" s="9">
        <v>1</v>
      </c>
      <c r="N1147" s="9">
        <v>0</v>
      </c>
      <c r="O1147" s="17">
        <v>0</v>
      </c>
      <c r="P1147" s="9">
        <v>0</v>
      </c>
      <c r="Q1147" s="9">
        <v>0</v>
      </c>
      <c r="S1147">
        <f t="shared" si="167"/>
        <v>0</v>
      </c>
      <c r="T1147">
        <f t="shared" si="168"/>
        <v>0</v>
      </c>
      <c r="U1147">
        <f t="shared" si="169"/>
        <v>0</v>
      </c>
      <c r="W1147" t="str">
        <f t="shared" si="166"/>
        <v/>
      </c>
    </row>
    <row r="1148" spans="1:23" ht="32" hidden="1" x14ac:dyDescent="0.2">
      <c r="A1148" t="s">
        <v>357</v>
      </c>
      <c r="B1148" s="18">
        <v>3</v>
      </c>
      <c r="C1148" s="104" t="str">
        <f t="shared" si="172"/>
        <v>SS2.3</v>
      </c>
      <c r="D1148" s="160">
        <v>1</v>
      </c>
      <c r="E1148" s="321"/>
      <c r="F1148" s="151" t="s">
        <v>350</v>
      </c>
      <c r="G1148" s="2">
        <f>INDEX([1]CAPS!$A:$A,MATCH(F:F,[1]CAPS!$H:$H,0))</f>
        <v>4232</v>
      </c>
      <c r="H1148" s="103" t="s">
        <v>236</v>
      </c>
      <c r="I1148" s="103" t="s">
        <v>242</v>
      </c>
      <c r="J1148" s="9">
        <v>0</v>
      </c>
      <c r="K1148" s="4">
        <v>2</v>
      </c>
      <c r="L1148" s="9">
        <v>0</v>
      </c>
      <c r="M1148" s="9">
        <v>0</v>
      </c>
      <c r="N1148" s="9">
        <v>0</v>
      </c>
      <c r="O1148" s="17">
        <v>0</v>
      </c>
      <c r="P1148" s="9">
        <v>0</v>
      </c>
      <c r="Q1148" s="9">
        <v>0</v>
      </c>
      <c r="S1148">
        <f t="shared" si="167"/>
        <v>2</v>
      </c>
      <c r="T1148">
        <f t="shared" si="168"/>
        <v>1</v>
      </c>
      <c r="U1148">
        <f t="shared" si="169"/>
        <v>0</v>
      </c>
      <c r="W1148">
        <f t="shared" si="166"/>
        <v>1</v>
      </c>
    </row>
    <row r="1149" spans="1:23" ht="16" hidden="1" x14ac:dyDescent="0.2">
      <c r="A1149" t="s">
        <v>357</v>
      </c>
      <c r="B1149" s="18">
        <v>3</v>
      </c>
      <c r="C1149" s="104" t="str">
        <f t="shared" si="172"/>
        <v>SS2.3</v>
      </c>
      <c r="D1149" s="160">
        <v>1</v>
      </c>
      <c r="E1149" s="321"/>
      <c r="F1149" s="151" t="s">
        <v>134</v>
      </c>
      <c r="G1149" s="2">
        <f>INDEX([1]CAPS!$A:$A,MATCH(F:F,[1]CAPS!$H:$H,0))</f>
        <v>2302</v>
      </c>
      <c r="H1149" s="103" t="s">
        <v>233</v>
      </c>
      <c r="I1149" s="103" t="s">
        <v>238</v>
      </c>
      <c r="J1149" s="9">
        <v>0</v>
      </c>
      <c r="K1149" s="4">
        <v>12</v>
      </c>
      <c r="L1149" s="9">
        <v>0</v>
      </c>
      <c r="M1149" s="9" t="s">
        <v>276</v>
      </c>
      <c r="N1149" s="9">
        <v>0</v>
      </c>
      <c r="O1149" s="17" t="s">
        <v>276</v>
      </c>
      <c r="P1149" s="17" t="s">
        <v>276</v>
      </c>
      <c r="Q1149" s="17" t="s">
        <v>276</v>
      </c>
      <c r="S1149">
        <f t="shared" ref="S1149:S1151" si="176">SUM(J1149:K1149)</f>
        <v>12</v>
      </c>
      <c r="T1149" t="e">
        <f t="shared" si="168"/>
        <v>#VALUE!</v>
      </c>
      <c r="U1149" t="e">
        <f t="shared" si="169"/>
        <v>#VALUE!</v>
      </c>
      <c r="W1149">
        <f t="shared" si="166"/>
        <v>1</v>
      </c>
    </row>
    <row r="1150" spans="1:23" ht="16" hidden="1" x14ac:dyDescent="0.2">
      <c r="A1150" t="s">
        <v>357</v>
      </c>
      <c r="B1150" s="18">
        <v>3</v>
      </c>
      <c r="C1150" s="104" t="str">
        <f t="shared" si="172"/>
        <v>SS2.3</v>
      </c>
      <c r="D1150" s="160">
        <v>1</v>
      </c>
      <c r="E1150" s="321"/>
      <c r="F1150" s="302" t="s">
        <v>551</v>
      </c>
      <c r="G1150" s="2">
        <f>INDEX([1]CAPS!$A:$A,MATCH(F:F,[1]CAPS!$H:$H,0))</f>
        <v>2322</v>
      </c>
      <c r="H1150" s="103" t="s">
        <v>270</v>
      </c>
      <c r="I1150" s="103" t="s">
        <v>240</v>
      </c>
      <c r="J1150" s="9">
        <v>0</v>
      </c>
      <c r="K1150" s="312">
        <f>13+3</f>
        <v>16</v>
      </c>
      <c r="L1150" s="9">
        <v>0</v>
      </c>
      <c r="M1150" s="9" t="s">
        <v>276</v>
      </c>
      <c r="N1150" s="9">
        <v>0</v>
      </c>
      <c r="O1150" s="17" t="s">
        <v>276</v>
      </c>
      <c r="P1150" s="17" t="s">
        <v>276</v>
      </c>
      <c r="Q1150" s="17" t="s">
        <v>276</v>
      </c>
      <c r="S1150">
        <f t="shared" si="176"/>
        <v>16</v>
      </c>
      <c r="T1150" t="e">
        <f t="shared" si="168"/>
        <v>#VALUE!</v>
      </c>
      <c r="U1150" t="e">
        <f t="shared" si="169"/>
        <v>#VALUE!</v>
      </c>
      <c r="V1150" t="s">
        <v>564</v>
      </c>
      <c r="W1150">
        <f t="shared" si="166"/>
        <v>1</v>
      </c>
    </row>
    <row r="1151" spans="1:23" ht="16" hidden="1" x14ac:dyDescent="0.2">
      <c r="A1151" t="s">
        <v>357</v>
      </c>
      <c r="B1151" s="18">
        <v>3</v>
      </c>
      <c r="C1151" s="104" t="str">
        <f t="shared" si="172"/>
        <v>SS2.3</v>
      </c>
      <c r="D1151" s="160">
        <v>1</v>
      </c>
      <c r="E1151" s="321"/>
      <c r="F1151" s="151" t="s">
        <v>129</v>
      </c>
      <c r="G1151" s="2">
        <f>INDEX([1]CAPS!$A:$A,MATCH(F:F,[1]CAPS!$H:$H,0))</f>
        <v>5532</v>
      </c>
      <c r="H1151" s="103" t="s">
        <v>233</v>
      </c>
      <c r="I1151" s="103" t="s">
        <v>238</v>
      </c>
      <c r="J1151" s="9">
        <v>0</v>
      </c>
      <c r="K1151" s="4">
        <v>6</v>
      </c>
      <c r="L1151" s="9">
        <v>0</v>
      </c>
      <c r="M1151" s="9" t="s">
        <v>276</v>
      </c>
      <c r="N1151" s="9">
        <v>0</v>
      </c>
      <c r="O1151" s="17" t="s">
        <v>276</v>
      </c>
      <c r="P1151" s="17" t="s">
        <v>276</v>
      </c>
      <c r="Q1151" s="17" t="s">
        <v>276</v>
      </c>
      <c r="S1151">
        <f t="shared" si="176"/>
        <v>6</v>
      </c>
      <c r="T1151" t="e">
        <f t="shared" si="168"/>
        <v>#VALUE!</v>
      </c>
      <c r="U1151" t="e">
        <f t="shared" si="169"/>
        <v>#VALUE!</v>
      </c>
      <c r="W1151">
        <f t="shared" si="166"/>
        <v>1</v>
      </c>
    </row>
    <row r="1152" spans="1:23" ht="16" hidden="1" x14ac:dyDescent="0.2">
      <c r="A1152" t="s">
        <v>357</v>
      </c>
      <c r="B1152" s="18">
        <v>3</v>
      </c>
      <c r="C1152" s="104" t="str">
        <f t="shared" si="172"/>
        <v>SS2.3</v>
      </c>
      <c r="D1152" s="160">
        <v>1</v>
      </c>
      <c r="E1152" s="321"/>
      <c r="F1152" s="151" t="s">
        <v>547</v>
      </c>
      <c r="G1152" s="2">
        <f>INDEX([1]CAPS!$A:$A,MATCH(F:F,[1]CAPS!$H:$H,0))</f>
        <v>5657</v>
      </c>
      <c r="H1152" s="103" t="s">
        <v>276</v>
      </c>
      <c r="I1152" s="103" t="s">
        <v>238</v>
      </c>
      <c r="J1152" s="9">
        <v>0</v>
      </c>
      <c r="K1152" s="4">
        <v>3</v>
      </c>
      <c r="L1152" s="9">
        <v>0</v>
      </c>
      <c r="M1152" s="9" t="s">
        <v>276</v>
      </c>
      <c r="N1152" s="9">
        <v>0</v>
      </c>
      <c r="O1152" s="17">
        <v>0</v>
      </c>
      <c r="P1152" s="9">
        <v>0</v>
      </c>
      <c r="Q1152" s="9">
        <v>0</v>
      </c>
      <c r="S1152">
        <f t="shared" si="167"/>
        <v>3</v>
      </c>
      <c r="T1152" t="e">
        <f t="shared" si="168"/>
        <v>#VALUE!</v>
      </c>
      <c r="U1152" t="e">
        <f t="shared" si="169"/>
        <v>#VALUE!</v>
      </c>
      <c r="W1152">
        <f t="shared" ref="W1152:W1215" si="177">IF(S1152&gt;0,1,"")</f>
        <v>1</v>
      </c>
    </row>
    <row r="1153" spans="1:23" ht="32" hidden="1" x14ac:dyDescent="0.2">
      <c r="A1153" t="s">
        <v>357</v>
      </c>
      <c r="B1153" s="18">
        <v>4</v>
      </c>
      <c r="C1153" s="104" t="str">
        <f t="shared" si="172"/>
        <v>SS2.4</v>
      </c>
      <c r="D1153" s="160">
        <v>1</v>
      </c>
      <c r="E1153" s="321"/>
      <c r="F1153" s="151" t="s">
        <v>350</v>
      </c>
      <c r="G1153" s="2">
        <f>INDEX([1]CAPS!$A:$A,MATCH(F:F,[1]CAPS!$H:$H,0))</f>
        <v>4232</v>
      </c>
      <c r="H1153" s="103" t="s">
        <v>236</v>
      </c>
      <c r="I1153" s="103" t="s">
        <v>242</v>
      </c>
      <c r="J1153" s="9">
        <v>0</v>
      </c>
      <c r="K1153" s="4">
        <v>2</v>
      </c>
      <c r="L1153" s="9">
        <v>0</v>
      </c>
      <c r="M1153" s="9">
        <v>0</v>
      </c>
      <c r="N1153" s="9">
        <v>0</v>
      </c>
      <c r="O1153" s="17">
        <v>0</v>
      </c>
      <c r="P1153" s="9">
        <v>0</v>
      </c>
      <c r="Q1153" s="9">
        <v>0</v>
      </c>
      <c r="S1153">
        <f t="shared" ref="S1153:S1206" si="178">SUM(J1153:K1153)+O1153</f>
        <v>2</v>
      </c>
      <c r="T1153">
        <f t="shared" ref="T1153:T1208" si="179">(K1153+L1153)/(K1153++L1153+M1153)</f>
        <v>1</v>
      </c>
      <c r="U1153">
        <f t="shared" ref="U1153:U1208" si="180">(O1153+P1153)/(K1153+L1153+M1153)</f>
        <v>0</v>
      </c>
      <c r="W1153">
        <f t="shared" si="177"/>
        <v>1</v>
      </c>
    </row>
    <row r="1154" spans="1:23" ht="16" hidden="1" x14ac:dyDescent="0.2">
      <c r="A1154" t="s">
        <v>357</v>
      </c>
      <c r="B1154" s="18">
        <v>4</v>
      </c>
      <c r="C1154" s="104" t="str">
        <f t="shared" si="172"/>
        <v>SS2.4</v>
      </c>
      <c r="D1154" s="160">
        <v>1</v>
      </c>
      <c r="E1154" s="321"/>
      <c r="F1154" s="151" t="s">
        <v>134</v>
      </c>
      <c r="G1154" s="2">
        <f>INDEX([1]CAPS!$A:$A,MATCH(F:F,[1]CAPS!$H:$H,0))</f>
        <v>2302</v>
      </c>
      <c r="H1154" s="103" t="s">
        <v>233</v>
      </c>
      <c r="I1154" s="103" t="s">
        <v>238</v>
      </c>
      <c r="J1154" s="9">
        <v>0</v>
      </c>
      <c r="K1154" s="4">
        <v>16</v>
      </c>
      <c r="L1154" s="9">
        <v>0</v>
      </c>
      <c r="M1154" s="9" t="s">
        <v>276</v>
      </c>
      <c r="N1154" s="9">
        <v>0</v>
      </c>
      <c r="O1154" s="17" t="s">
        <v>276</v>
      </c>
      <c r="P1154" s="17" t="s">
        <v>276</v>
      </c>
      <c r="Q1154" s="17" t="s">
        <v>276</v>
      </c>
      <c r="S1154">
        <f>SUM(J1154:K1154)</f>
        <v>16</v>
      </c>
      <c r="T1154" t="e">
        <f t="shared" si="179"/>
        <v>#VALUE!</v>
      </c>
      <c r="U1154" t="e">
        <f t="shared" si="180"/>
        <v>#VALUE!</v>
      </c>
      <c r="W1154">
        <f t="shared" si="177"/>
        <v>1</v>
      </c>
    </row>
    <row r="1155" spans="1:23" ht="16" hidden="1" x14ac:dyDescent="0.2">
      <c r="A1155" t="s">
        <v>357</v>
      </c>
      <c r="B1155" s="18">
        <v>4</v>
      </c>
      <c r="C1155" s="104" t="str">
        <f t="shared" si="172"/>
        <v>SS2.4</v>
      </c>
      <c r="D1155" s="160">
        <v>1</v>
      </c>
      <c r="E1155" s="321"/>
      <c r="F1155" s="151" t="s">
        <v>547</v>
      </c>
      <c r="G1155" s="2">
        <f>INDEX([1]CAPS!$A:$A,MATCH(F:F,[1]CAPS!$H:$H,0))</f>
        <v>5657</v>
      </c>
      <c r="H1155" s="103" t="s">
        <v>276</v>
      </c>
      <c r="I1155" s="103" t="s">
        <v>238</v>
      </c>
      <c r="J1155" s="9">
        <v>0</v>
      </c>
      <c r="K1155" s="4">
        <v>8</v>
      </c>
      <c r="L1155" s="9">
        <v>0</v>
      </c>
      <c r="M1155" s="9" t="s">
        <v>276</v>
      </c>
      <c r="N1155" s="9">
        <v>0</v>
      </c>
      <c r="O1155" s="17">
        <v>0</v>
      </c>
      <c r="P1155" s="9">
        <v>0</v>
      </c>
      <c r="Q1155" s="9">
        <v>0</v>
      </c>
      <c r="S1155">
        <f t="shared" si="178"/>
        <v>8</v>
      </c>
      <c r="T1155" t="e">
        <f t="shared" si="179"/>
        <v>#VALUE!</v>
      </c>
      <c r="U1155" t="e">
        <f t="shared" si="180"/>
        <v>#VALUE!</v>
      </c>
      <c r="W1155">
        <f t="shared" si="177"/>
        <v>1</v>
      </c>
    </row>
    <row r="1156" spans="1:23" ht="16" hidden="1" x14ac:dyDescent="0.2">
      <c r="A1156" t="s">
        <v>357</v>
      </c>
      <c r="B1156" s="18">
        <v>4</v>
      </c>
      <c r="C1156" s="104" t="str">
        <f t="shared" si="172"/>
        <v>SS2.4</v>
      </c>
      <c r="D1156" s="160">
        <v>1</v>
      </c>
      <c r="E1156" s="321"/>
      <c r="F1156" s="302" t="s">
        <v>551</v>
      </c>
      <c r="G1156" s="2">
        <f>INDEX([1]CAPS!$A:$A,MATCH(F:F,[1]CAPS!$H:$H,0))</f>
        <v>2322</v>
      </c>
      <c r="H1156" s="103" t="s">
        <v>270</v>
      </c>
      <c r="I1156" s="103" t="s">
        <v>240</v>
      </c>
      <c r="J1156" s="9">
        <v>0</v>
      </c>
      <c r="K1156" s="312">
        <f>19+2</f>
        <v>21</v>
      </c>
      <c r="L1156" s="9">
        <v>0</v>
      </c>
      <c r="M1156" s="9" t="s">
        <v>276</v>
      </c>
      <c r="N1156" s="9">
        <v>0</v>
      </c>
      <c r="O1156" s="17" t="s">
        <v>276</v>
      </c>
      <c r="P1156" s="17" t="s">
        <v>276</v>
      </c>
      <c r="Q1156" s="17" t="s">
        <v>276</v>
      </c>
      <c r="S1156">
        <f t="shared" ref="S1156:S1158" si="181">SUM(J1156:K1156)</f>
        <v>21</v>
      </c>
      <c r="T1156" t="e">
        <f t="shared" si="179"/>
        <v>#VALUE!</v>
      </c>
      <c r="U1156" t="e">
        <f t="shared" si="180"/>
        <v>#VALUE!</v>
      </c>
      <c r="V1156" t="s">
        <v>564</v>
      </c>
      <c r="W1156">
        <f t="shared" si="177"/>
        <v>1</v>
      </c>
    </row>
    <row r="1157" spans="1:23" ht="16" hidden="1" x14ac:dyDescent="0.2">
      <c r="A1157" t="s">
        <v>357</v>
      </c>
      <c r="B1157" s="18">
        <v>4</v>
      </c>
      <c r="C1157" s="104" t="str">
        <f t="shared" si="172"/>
        <v>SS2.4</v>
      </c>
      <c r="D1157" s="160">
        <v>1</v>
      </c>
      <c r="E1157" s="321"/>
      <c r="F1157" s="151" t="s">
        <v>127</v>
      </c>
      <c r="G1157" s="2">
        <f>INDEX([1]CAPS!$A:$A,MATCH(F:F,[1]CAPS!$H:$H,0))</f>
        <v>10605</v>
      </c>
      <c r="H1157" s="103" t="s">
        <v>233</v>
      </c>
      <c r="I1157" s="151" t="s">
        <v>238</v>
      </c>
      <c r="J1157" s="9">
        <v>0</v>
      </c>
      <c r="K1157" s="9">
        <v>2</v>
      </c>
      <c r="L1157" s="9">
        <v>0</v>
      </c>
      <c r="M1157" s="9" t="s">
        <v>276</v>
      </c>
      <c r="N1157" s="9">
        <v>0</v>
      </c>
      <c r="O1157" s="9" t="s">
        <v>276</v>
      </c>
      <c r="P1157" s="9" t="s">
        <v>276</v>
      </c>
      <c r="Q1157" s="9" t="s">
        <v>276</v>
      </c>
      <c r="S1157">
        <f t="shared" si="181"/>
        <v>2</v>
      </c>
      <c r="T1157" t="e">
        <f t="shared" si="179"/>
        <v>#VALUE!</v>
      </c>
      <c r="U1157" t="e">
        <f t="shared" si="180"/>
        <v>#VALUE!</v>
      </c>
      <c r="W1157">
        <f t="shared" si="177"/>
        <v>1</v>
      </c>
    </row>
    <row r="1158" spans="1:23" ht="16" hidden="1" x14ac:dyDescent="0.2">
      <c r="A1158" t="s">
        <v>357</v>
      </c>
      <c r="B1158" s="18">
        <v>4</v>
      </c>
      <c r="C1158" s="104" t="str">
        <f t="shared" si="172"/>
        <v>SS2.4</v>
      </c>
      <c r="D1158" s="160">
        <v>1</v>
      </c>
      <c r="E1158" s="321"/>
      <c r="F1158" s="151" t="s">
        <v>129</v>
      </c>
      <c r="G1158" s="2">
        <f>INDEX([1]CAPS!$A:$A,MATCH(F:F,[1]CAPS!$H:$H,0))</f>
        <v>5532</v>
      </c>
      <c r="H1158" s="103" t="s">
        <v>233</v>
      </c>
      <c r="I1158" s="151" t="s">
        <v>238</v>
      </c>
      <c r="J1158" s="9">
        <v>0</v>
      </c>
      <c r="K1158" s="9">
        <v>8</v>
      </c>
      <c r="L1158" s="9">
        <v>0</v>
      </c>
      <c r="M1158" s="9" t="s">
        <v>276</v>
      </c>
      <c r="N1158" s="9">
        <v>0</v>
      </c>
      <c r="O1158" s="9" t="s">
        <v>276</v>
      </c>
      <c r="P1158" s="9" t="s">
        <v>276</v>
      </c>
      <c r="Q1158" s="9" t="s">
        <v>276</v>
      </c>
      <c r="S1158">
        <f t="shared" si="181"/>
        <v>8</v>
      </c>
      <c r="T1158" t="e">
        <f t="shared" si="179"/>
        <v>#VALUE!</v>
      </c>
      <c r="U1158" t="e">
        <f t="shared" si="180"/>
        <v>#VALUE!</v>
      </c>
      <c r="W1158">
        <f t="shared" si="177"/>
        <v>1</v>
      </c>
    </row>
    <row r="1159" spans="1:23" ht="32" hidden="1" x14ac:dyDescent="0.2">
      <c r="A1159" t="s">
        <v>357</v>
      </c>
      <c r="B1159" s="18">
        <v>5</v>
      </c>
      <c r="C1159" s="104" t="str">
        <f t="shared" si="172"/>
        <v>SS2.5</v>
      </c>
      <c r="D1159" s="160">
        <v>1</v>
      </c>
      <c r="E1159" s="321"/>
      <c r="F1159" s="151" t="s">
        <v>350</v>
      </c>
      <c r="G1159" s="2">
        <f>INDEX([1]CAPS!$A:$A,MATCH(F:F,[1]CAPS!$H:$H,0))</f>
        <v>4232</v>
      </c>
      <c r="H1159" s="103" t="s">
        <v>236</v>
      </c>
      <c r="I1159" s="151" t="s">
        <v>242</v>
      </c>
      <c r="J1159" s="9">
        <v>0</v>
      </c>
      <c r="K1159" s="9">
        <v>1</v>
      </c>
      <c r="L1159" s="9">
        <v>0</v>
      </c>
      <c r="M1159" s="9">
        <v>0</v>
      </c>
      <c r="N1159" s="9">
        <v>0</v>
      </c>
      <c r="O1159" s="9">
        <v>0</v>
      </c>
      <c r="P1159" s="9">
        <v>0</v>
      </c>
      <c r="Q1159" s="9">
        <v>0</v>
      </c>
      <c r="S1159">
        <f t="shared" si="178"/>
        <v>1</v>
      </c>
      <c r="T1159">
        <f t="shared" si="179"/>
        <v>1</v>
      </c>
      <c r="U1159">
        <f t="shared" si="180"/>
        <v>0</v>
      </c>
      <c r="W1159">
        <f t="shared" si="177"/>
        <v>1</v>
      </c>
    </row>
    <row r="1160" spans="1:23" ht="32" hidden="1" x14ac:dyDescent="0.2">
      <c r="A1160" t="s">
        <v>357</v>
      </c>
      <c r="B1160" s="18">
        <v>5</v>
      </c>
      <c r="C1160" s="104" t="str">
        <f t="shared" si="172"/>
        <v>SS2.5</v>
      </c>
      <c r="D1160" s="160">
        <v>1</v>
      </c>
      <c r="E1160" s="321"/>
      <c r="F1160" s="151" t="s">
        <v>348</v>
      </c>
      <c r="G1160" s="2">
        <f>INDEX([1]CAPS!$A:$A,MATCH(F:F,[1]CAPS!$H:$H,0))</f>
        <v>4000</v>
      </c>
      <c r="H1160" s="103" t="s">
        <v>236</v>
      </c>
      <c r="I1160" s="151" t="s">
        <v>239</v>
      </c>
      <c r="J1160" s="9">
        <v>0</v>
      </c>
      <c r="K1160" s="9">
        <v>1</v>
      </c>
      <c r="L1160" s="9">
        <v>0</v>
      </c>
      <c r="M1160" s="9">
        <v>0</v>
      </c>
      <c r="N1160" s="9">
        <v>0</v>
      </c>
      <c r="O1160" s="9">
        <v>0</v>
      </c>
      <c r="P1160" s="9">
        <v>0</v>
      </c>
      <c r="Q1160" s="9">
        <v>0</v>
      </c>
      <c r="S1160">
        <f t="shared" si="178"/>
        <v>1</v>
      </c>
      <c r="T1160">
        <f t="shared" si="179"/>
        <v>1</v>
      </c>
      <c r="U1160">
        <f t="shared" si="180"/>
        <v>0</v>
      </c>
      <c r="W1160">
        <f t="shared" si="177"/>
        <v>1</v>
      </c>
    </row>
    <row r="1161" spans="1:23" ht="16" hidden="1" x14ac:dyDescent="0.2">
      <c r="A1161" t="s">
        <v>357</v>
      </c>
      <c r="B1161" s="18">
        <v>5</v>
      </c>
      <c r="C1161" s="104" t="str">
        <f t="shared" si="172"/>
        <v>SS2.5</v>
      </c>
      <c r="D1161" s="160">
        <v>1</v>
      </c>
      <c r="E1161" s="321"/>
      <c r="F1161" s="307" t="s">
        <v>551</v>
      </c>
      <c r="G1161" s="2">
        <f>INDEX([1]CAPS!$A:$A,MATCH(F:F,[1]CAPS!$H:$H,0))</f>
        <v>2322</v>
      </c>
      <c r="H1161" s="103" t="s">
        <v>270</v>
      </c>
      <c r="I1161" s="104" t="s">
        <v>240</v>
      </c>
      <c r="J1161" s="9">
        <v>0</v>
      </c>
      <c r="K1161" s="312">
        <v>12</v>
      </c>
      <c r="L1161" s="9">
        <v>0</v>
      </c>
      <c r="M1161" s="9" t="s">
        <v>276</v>
      </c>
      <c r="N1161" s="9">
        <v>0</v>
      </c>
      <c r="O1161" s="17" t="s">
        <v>276</v>
      </c>
      <c r="P1161" s="17" t="s">
        <v>276</v>
      </c>
      <c r="Q1161" s="17" t="s">
        <v>276</v>
      </c>
      <c r="S1161">
        <f t="shared" ref="S1161:S1164" si="182">SUM(J1161:K1161)</f>
        <v>12</v>
      </c>
      <c r="T1161" t="e">
        <f t="shared" si="179"/>
        <v>#VALUE!</v>
      </c>
      <c r="U1161" t="e">
        <f t="shared" si="180"/>
        <v>#VALUE!</v>
      </c>
      <c r="V1161" t="s">
        <v>564</v>
      </c>
      <c r="W1161">
        <f t="shared" si="177"/>
        <v>1</v>
      </c>
    </row>
    <row r="1162" spans="1:23" ht="16" hidden="1" x14ac:dyDescent="0.2">
      <c r="A1162" t="s">
        <v>357</v>
      </c>
      <c r="B1162" s="18">
        <v>5</v>
      </c>
      <c r="C1162" s="104" t="str">
        <f t="shared" si="172"/>
        <v>SS2.5</v>
      </c>
      <c r="D1162" s="160">
        <v>1</v>
      </c>
      <c r="E1162" s="321"/>
      <c r="F1162" s="103" t="s">
        <v>129</v>
      </c>
      <c r="G1162" s="2">
        <f>INDEX([1]CAPS!$A:$A,MATCH(F:F,[1]CAPS!$H:$H,0))</f>
        <v>5532</v>
      </c>
      <c r="H1162" s="103" t="s">
        <v>233</v>
      </c>
      <c r="I1162" s="104" t="s">
        <v>238</v>
      </c>
      <c r="J1162" s="9">
        <v>0</v>
      </c>
      <c r="K1162" s="4">
        <v>4</v>
      </c>
      <c r="L1162" s="9">
        <v>0</v>
      </c>
      <c r="M1162" s="9" t="s">
        <v>276</v>
      </c>
      <c r="N1162" s="9">
        <v>0</v>
      </c>
      <c r="O1162" s="17" t="s">
        <v>276</v>
      </c>
      <c r="P1162" s="17" t="s">
        <v>276</v>
      </c>
      <c r="Q1162" s="17" t="s">
        <v>276</v>
      </c>
      <c r="S1162">
        <f t="shared" si="182"/>
        <v>4</v>
      </c>
      <c r="T1162" t="e">
        <f t="shared" si="179"/>
        <v>#VALUE!</v>
      </c>
      <c r="U1162" t="e">
        <f t="shared" si="180"/>
        <v>#VALUE!</v>
      </c>
      <c r="W1162">
        <f t="shared" si="177"/>
        <v>1</v>
      </c>
    </row>
    <row r="1163" spans="1:23" ht="16" hidden="1" x14ac:dyDescent="0.2">
      <c r="A1163" t="s">
        <v>357</v>
      </c>
      <c r="B1163" s="18">
        <v>5</v>
      </c>
      <c r="C1163" s="104" t="str">
        <f t="shared" si="172"/>
        <v>SS2.5</v>
      </c>
      <c r="D1163" s="160">
        <v>1</v>
      </c>
      <c r="E1163" s="321"/>
      <c r="F1163" s="103" t="s">
        <v>134</v>
      </c>
      <c r="G1163" s="2">
        <f>INDEX([1]CAPS!$A:$A,MATCH(F:F,[1]CAPS!$H:$H,0))</f>
        <v>2302</v>
      </c>
      <c r="H1163" s="103" t="s">
        <v>233</v>
      </c>
      <c r="I1163" s="104" t="s">
        <v>238</v>
      </c>
      <c r="J1163" s="9">
        <v>0</v>
      </c>
      <c r="K1163" s="4">
        <v>25</v>
      </c>
      <c r="L1163" s="9">
        <v>0</v>
      </c>
      <c r="M1163" s="9" t="s">
        <v>276</v>
      </c>
      <c r="N1163" s="9">
        <v>0</v>
      </c>
      <c r="O1163" s="17" t="s">
        <v>276</v>
      </c>
      <c r="P1163" s="17" t="s">
        <v>276</v>
      </c>
      <c r="Q1163" s="17" t="s">
        <v>276</v>
      </c>
      <c r="S1163">
        <f t="shared" si="182"/>
        <v>25</v>
      </c>
      <c r="T1163" t="e">
        <f t="shared" si="179"/>
        <v>#VALUE!</v>
      </c>
      <c r="U1163" t="e">
        <f t="shared" si="180"/>
        <v>#VALUE!</v>
      </c>
      <c r="W1163">
        <f t="shared" si="177"/>
        <v>1</v>
      </c>
    </row>
    <row r="1164" spans="1:23" ht="16" hidden="1" x14ac:dyDescent="0.2">
      <c r="A1164" t="s">
        <v>357</v>
      </c>
      <c r="B1164" s="18">
        <v>5</v>
      </c>
      <c r="C1164" s="104" t="str">
        <f t="shared" si="172"/>
        <v>SS2.5</v>
      </c>
      <c r="D1164" s="160">
        <v>1</v>
      </c>
      <c r="E1164" s="321"/>
      <c r="F1164" s="103" t="s">
        <v>351</v>
      </c>
      <c r="G1164" s="2">
        <f>INDEX([1]CAPS!$A:$A,MATCH(F:F,[1]CAPS!$H:$H,0))</f>
        <v>2203</v>
      </c>
      <c r="H1164" s="103" t="s">
        <v>276</v>
      </c>
      <c r="I1164" s="104" t="s">
        <v>238</v>
      </c>
      <c r="J1164" s="9">
        <v>0</v>
      </c>
      <c r="K1164" s="4">
        <v>1</v>
      </c>
      <c r="L1164" s="9">
        <v>0</v>
      </c>
      <c r="M1164" s="9" t="s">
        <v>276</v>
      </c>
      <c r="N1164" s="9">
        <v>0</v>
      </c>
      <c r="O1164" s="17" t="s">
        <v>276</v>
      </c>
      <c r="P1164" s="17" t="s">
        <v>276</v>
      </c>
      <c r="Q1164" s="17" t="s">
        <v>276</v>
      </c>
      <c r="S1164">
        <f t="shared" si="182"/>
        <v>1</v>
      </c>
      <c r="T1164" t="e">
        <f t="shared" si="179"/>
        <v>#VALUE!</v>
      </c>
      <c r="U1164" t="e">
        <f t="shared" si="180"/>
        <v>#VALUE!</v>
      </c>
      <c r="W1164">
        <f t="shared" si="177"/>
        <v>1</v>
      </c>
    </row>
    <row r="1165" spans="1:23" ht="32" hidden="1" x14ac:dyDescent="0.2">
      <c r="A1165" t="s">
        <v>357</v>
      </c>
      <c r="B1165" s="18">
        <v>6</v>
      </c>
      <c r="C1165" s="104" t="str">
        <f t="shared" si="172"/>
        <v>SS2.6</v>
      </c>
      <c r="D1165" s="160">
        <v>1</v>
      </c>
      <c r="E1165" s="321"/>
      <c r="F1165" s="103" t="s">
        <v>350</v>
      </c>
      <c r="G1165" s="2">
        <f>INDEX([1]CAPS!$A:$A,MATCH(F:F,[1]CAPS!$H:$H,0))</f>
        <v>4232</v>
      </c>
      <c r="H1165" s="103" t="s">
        <v>236</v>
      </c>
      <c r="I1165" s="104" t="s">
        <v>242</v>
      </c>
      <c r="J1165" s="9">
        <v>0</v>
      </c>
      <c r="K1165" s="4">
        <v>1</v>
      </c>
      <c r="L1165" s="9">
        <v>0</v>
      </c>
      <c r="M1165" s="9">
        <v>0</v>
      </c>
      <c r="N1165" s="9">
        <v>0</v>
      </c>
      <c r="O1165" s="17">
        <v>0</v>
      </c>
      <c r="P1165" s="9">
        <v>0</v>
      </c>
      <c r="Q1165" s="9">
        <v>0</v>
      </c>
      <c r="S1165">
        <f t="shared" si="178"/>
        <v>1</v>
      </c>
      <c r="T1165">
        <f t="shared" si="179"/>
        <v>1</v>
      </c>
      <c r="U1165">
        <f t="shared" si="180"/>
        <v>0</v>
      </c>
      <c r="W1165">
        <f t="shared" si="177"/>
        <v>1</v>
      </c>
    </row>
    <row r="1166" spans="1:23" ht="16" hidden="1" x14ac:dyDescent="0.2">
      <c r="A1166" t="s">
        <v>357</v>
      </c>
      <c r="B1166" s="18">
        <v>6</v>
      </c>
      <c r="C1166" s="104" t="str">
        <f t="shared" si="172"/>
        <v>SS2.6</v>
      </c>
      <c r="D1166" s="160">
        <v>1</v>
      </c>
      <c r="E1166" s="321"/>
      <c r="F1166" s="307" t="s">
        <v>551</v>
      </c>
      <c r="G1166" s="2">
        <f>INDEX([1]CAPS!$A:$A,MATCH(F:F,[1]CAPS!$H:$H,0))</f>
        <v>2322</v>
      </c>
      <c r="H1166" s="103" t="s">
        <v>270</v>
      </c>
      <c r="I1166" s="104" t="s">
        <v>240</v>
      </c>
      <c r="J1166" s="9">
        <v>0</v>
      </c>
      <c r="K1166" s="312">
        <f>14+1</f>
        <v>15</v>
      </c>
      <c r="L1166" s="9">
        <v>0</v>
      </c>
      <c r="M1166" s="9" t="s">
        <v>276</v>
      </c>
      <c r="N1166" s="9">
        <v>0</v>
      </c>
      <c r="O1166" s="17" t="s">
        <v>276</v>
      </c>
      <c r="P1166" s="17" t="s">
        <v>276</v>
      </c>
      <c r="Q1166" s="17" t="s">
        <v>276</v>
      </c>
      <c r="S1166">
        <f t="shared" ref="S1166:S1169" si="183">SUM(J1166:K1166)</f>
        <v>15</v>
      </c>
      <c r="T1166" t="e">
        <f t="shared" si="179"/>
        <v>#VALUE!</v>
      </c>
      <c r="U1166" t="e">
        <f t="shared" si="180"/>
        <v>#VALUE!</v>
      </c>
      <c r="V1166" t="s">
        <v>564</v>
      </c>
      <c r="W1166">
        <f t="shared" si="177"/>
        <v>1</v>
      </c>
    </row>
    <row r="1167" spans="1:23" ht="16" hidden="1" x14ac:dyDescent="0.2">
      <c r="A1167" t="s">
        <v>357</v>
      </c>
      <c r="B1167" s="18">
        <v>6</v>
      </c>
      <c r="C1167" s="104" t="str">
        <f t="shared" si="172"/>
        <v>SS2.6</v>
      </c>
      <c r="D1167" s="160">
        <v>1</v>
      </c>
      <c r="E1167" s="321"/>
      <c r="F1167" s="103" t="s">
        <v>134</v>
      </c>
      <c r="G1167" s="2">
        <f>INDEX([1]CAPS!$A:$A,MATCH(F:F,[1]CAPS!$H:$H,0))</f>
        <v>2302</v>
      </c>
      <c r="H1167" s="103" t="s">
        <v>233</v>
      </c>
      <c r="I1167" s="104" t="s">
        <v>238</v>
      </c>
      <c r="J1167" s="9">
        <v>0</v>
      </c>
      <c r="K1167" s="4">
        <v>17</v>
      </c>
      <c r="L1167" s="9">
        <v>0</v>
      </c>
      <c r="M1167" s="9" t="s">
        <v>276</v>
      </c>
      <c r="N1167" s="9">
        <v>0</v>
      </c>
      <c r="O1167" s="17" t="s">
        <v>276</v>
      </c>
      <c r="P1167" s="17" t="s">
        <v>276</v>
      </c>
      <c r="Q1167" s="17" t="s">
        <v>276</v>
      </c>
      <c r="S1167">
        <f t="shared" si="183"/>
        <v>17</v>
      </c>
      <c r="T1167" t="e">
        <f t="shared" si="179"/>
        <v>#VALUE!</v>
      </c>
      <c r="U1167" t="e">
        <f t="shared" si="180"/>
        <v>#VALUE!</v>
      </c>
      <c r="W1167">
        <f t="shared" si="177"/>
        <v>1</v>
      </c>
    </row>
    <row r="1168" spans="1:23" ht="16" hidden="1" x14ac:dyDescent="0.2">
      <c r="A1168" t="s">
        <v>357</v>
      </c>
      <c r="B1168" s="18">
        <v>6</v>
      </c>
      <c r="C1168" s="104" t="str">
        <f t="shared" si="172"/>
        <v>SS2.6</v>
      </c>
      <c r="D1168" s="160">
        <v>1</v>
      </c>
      <c r="E1168" s="321"/>
      <c r="F1168" s="103" t="s">
        <v>129</v>
      </c>
      <c r="G1168" s="2">
        <f>INDEX([1]CAPS!$A:$A,MATCH(F:F,[1]CAPS!$H:$H,0))</f>
        <v>5532</v>
      </c>
      <c r="H1168" s="103" t="s">
        <v>233</v>
      </c>
      <c r="I1168" s="104" t="s">
        <v>238</v>
      </c>
      <c r="J1168" s="9">
        <v>0</v>
      </c>
      <c r="K1168" s="4">
        <v>5</v>
      </c>
      <c r="L1168" s="9">
        <v>0</v>
      </c>
      <c r="M1168" s="9" t="s">
        <v>276</v>
      </c>
      <c r="N1168" s="9">
        <v>0</v>
      </c>
      <c r="O1168" s="17" t="s">
        <v>276</v>
      </c>
      <c r="P1168" s="17" t="s">
        <v>276</v>
      </c>
      <c r="Q1168" s="17" t="s">
        <v>276</v>
      </c>
      <c r="S1168">
        <f t="shared" si="183"/>
        <v>5</v>
      </c>
      <c r="T1168" t="e">
        <f t="shared" si="179"/>
        <v>#VALUE!</v>
      </c>
      <c r="U1168" t="e">
        <f t="shared" si="180"/>
        <v>#VALUE!</v>
      </c>
      <c r="W1168">
        <f t="shared" si="177"/>
        <v>1</v>
      </c>
    </row>
    <row r="1169" spans="1:23" ht="16" hidden="1" x14ac:dyDescent="0.2">
      <c r="A1169" t="s">
        <v>357</v>
      </c>
      <c r="B1169" s="18">
        <v>6</v>
      </c>
      <c r="C1169" s="104" t="str">
        <f t="shared" si="172"/>
        <v>SS2.6</v>
      </c>
      <c r="D1169" s="160">
        <v>1</v>
      </c>
      <c r="E1169" s="321"/>
      <c r="F1169" s="103" t="s">
        <v>127</v>
      </c>
      <c r="G1169" s="2">
        <f>INDEX([1]CAPS!$A:$A,MATCH(F:F,[1]CAPS!$H:$H,0))</f>
        <v>10605</v>
      </c>
      <c r="H1169" s="103" t="s">
        <v>233</v>
      </c>
      <c r="I1169" s="104" t="s">
        <v>238</v>
      </c>
      <c r="J1169" s="9">
        <v>0</v>
      </c>
      <c r="K1169" s="4">
        <v>3</v>
      </c>
      <c r="L1169" s="9">
        <v>0</v>
      </c>
      <c r="M1169" s="9" t="s">
        <v>276</v>
      </c>
      <c r="N1169" s="9">
        <v>0</v>
      </c>
      <c r="O1169" s="17" t="s">
        <v>276</v>
      </c>
      <c r="P1169" s="17" t="s">
        <v>276</v>
      </c>
      <c r="Q1169" s="17" t="s">
        <v>276</v>
      </c>
      <c r="S1169">
        <f t="shared" si="183"/>
        <v>3</v>
      </c>
      <c r="T1169" t="e">
        <f t="shared" si="179"/>
        <v>#VALUE!</v>
      </c>
      <c r="U1169" t="e">
        <f t="shared" si="180"/>
        <v>#VALUE!</v>
      </c>
      <c r="W1169">
        <f t="shared" si="177"/>
        <v>1</v>
      </c>
    </row>
    <row r="1170" spans="1:23" ht="16" hidden="1" x14ac:dyDescent="0.2">
      <c r="A1170" t="s">
        <v>357</v>
      </c>
      <c r="B1170" s="18">
        <v>6</v>
      </c>
      <c r="C1170" s="104" t="str">
        <f t="shared" si="172"/>
        <v>SS2.6</v>
      </c>
      <c r="D1170" s="160">
        <v>1</v>
      </c>
      <c r="E1170" s="321"/>
      <c r="F1170" s="103" t="s">
        <v>547</v>
      </c>
      <c r="G1170" s="2">
        <f>INDEX([1]CAPS!$A:$A,MATCH(F:F,[1]CAPS!$H:$H,0))</f>
        <v>5657</v>
      </c>
      <c r="H1170" s="103" t="s">
        <v>276</v>
      </c>
      <c r="I1170" s="104" t="s">
        <v>238</v>
      </c>
      <c r="J1170" s="9">
        <v>0</v>
      </c>
      <c r="K1170" s="4">
        <v>1</v>
      </c>
      <c r="L1170" s="9">
        <v>0</v>
      </c>
      <c r="M1170" s="9" t="s">
        <v>276</v>
      </c>
      <c r="N1170" s="9">
        <v>0</v>
      </c>
      <c r="O1170" s="17">
        <v>0</v>
      </c>
      <c r="P1170" s="9">
        <v>0</v>
      </c>
      <c r="Q1170" s="9">
        <v>0</v>
      </c>
      <c r="S1170">
        <f t="shared" si="178"/>
        <v>1</v>
      </c>
      <c r="T1170" t="e">
        <f t="shared" si="179"/>
        <v>#VALUE!</v>
      </c>
      <c r="U1170" t="e">
        <f t="shared" si="180"/>
        <v>#VALUE!</v>
      </c>
      <c r="W1170">
        <f t="shared" si="177"/>
        <v>1</v>
      </c>
    </row>
    <row r="1171" spans="1:23" ht="32" hidden="1" x14ac:dyDescent="0.2">
      <c r="A1171" t="s">
        <v>357</v>
      </c>
      <c r="B1171" s="18">
        <v>7</v>
      </c>
      <c r="C1171" s="104" t="str">
        <f t="shared" si="172"/>
        <v>SS2.7</v>
      </c>
      <c r="D1171" s="160">
        <v>1</v>
      </c>
      <c r="E1171" s="321"/>
      <c r="F1171" s="103" t="s">
        <v>348</v>
      </c>
      <c r="G1171" s="2">
        <f>INDEX([1]CAPS!$A:$A,MATCH(F:F,[1]CAPS!$H:$H,0))</f>
        <v>4000</v>
      </c>
      <c r="H1171" s="103" t="s">
        <v>236</v>
      </c>
      <c r="I1171" s="104" t="s">
        <v>239</v>
      </c>
      <c r="J1171" s="9">
        <v>0</v>
      </c>
      <c r="K1171" s="4">
        <v>1</v>
      </c>
      <c r="L1171" s="9">
        <v>0</v>
      </c>
      <c r="M1171" s="9">
        <v>0</v>
      </c>
      <c r="N1171" s="9">
        <v>0</v>
      </c>
      <c r="O1171" s="17">
        <v>0</v>
      </c>
      <c r="P1171" s="9">
        <v>0</v>
      </c>
      <c r="Q1171" s="9">
        <v>0</v>
      </c>
      <c r="S1171">
        <f t="shared" si="178"/>
        <v>1</v>
      </c>
      <c r="T1171">
        <f t="shared" si="179"/>
        <v>1</v>
      </c>
      <c r="U1171">
        <f t="shared" si="180"/>
        <v>0</v>
      </c>
      <c r="W1171">
        <f t="shared" si="177"/>
        <v>1</v>
      </c>
    </row>
    <row r="1172" spans="1:23" ht="16" hidden="1" x14ac:dyDescent="0.2">
      <c r="A1172" t="s">
        <v>357</v>
      </c>
      <c r="B1172" s="18">
        <v>7</v>
      </c>
      <c r="C1172" s="104" t="str">
        <f t="shared" si="172"/>
        <v>SS2.7</v>
      </c>
      <c r="D1172" s="160">
        <v>1</v>
      </c>
      <c r="E1172" s="321"/>
      <c r="F1172" s="307" t="s">
        <v>551</v>
      </c>
      <c r="G1172" s="2">
        <f>INDEX([1]CAPS!$A:$A,MATCH(F:F,[1]CAPS!$H:$H,0))</f>
        <v>2322</v>
      </c>
      <c r="H1172" s="103" t="s">
        <v>270</v>
      </c>
      <c r="I1172" s="104" t="s">
        <v>240</v>
      </c>
      <c r="J1172" s="9">
        <v>0</v>
      </c>
      <c r="K1172" s="312">
        <f>6+4</f>
        <v>10</v>
      </c>
      <c r="L1172" s="9">
        <v>0</v>
      </c>
      <c r="M1172" s="9" t="s">
        <v>276</v>
      </c>
      <c r="N1172" s="9">
        <v>0</v>
      </c>
      <c r="O1172" s="17" t="s">
        <v>276</v>
      </c>
      <c r="P1172" s="17" t="s">
        <v>276</v>
      </c>
      <c r="Q1172" s="17" t="s">
        <v>276</v>
      </c>
      <c r="S1172">
        <f>SUM(J1172:K1172)</f>
        <v>10</v>
      </c>
      <c r="T1172" t="e">
        <f t="shared" si="179"/>
        <v>#VALUE!</v>
      </c>
      <c r="U1172" t="e">
        <f t="shared" si="180"/>
        <v>#VALUE!</v>
      </c>
      <c r="V1172" t="s">
        <v>564</v>
      </c>
      <c r="W1172">
        <f t="shared" si="177"/>
        <v>1</v>
      </c>
    </row>
    <row r="1173" spans="1:23" ht="16" hidden="1" x14ac:dyDescent="0.2">
      <c r="A1173" t="s">
        <v>357</v>
      </c>
      <c r="B1173" s="18">
        <v>7</v>
      </c>
      <c r="C1173" s="104" t="str">
        <f t="shared" si="172"/>
        <v>SS2.7</v>
      </c>
      <c r="D1173" s="160">
        <v>1</v>
      </c>
      <c r="E1173" s="321"/>
      <c r="F1173" s="103" t="s">
        <v>547</v>
      </c>
      <c r="G1173" s="2">
        <f>INDEX([1]CAPS!$A:$A,MATCH(F:F,[1]CAPS!$H:$H,0))</f>
        <v>5657</v>
      </c>
      <c r="H1173" s="103" t="s">
        <v>276</v>
      </c>
      <c r="I1173" s="104" t="s">
        <v>238</v>
      </c>
      <c r="J1173" s="9">
        <v>0</v>
      </c>
      <c r="K1173" s="4">
        <v>1</v>
      </c>
      <c r="L1173" s="9">
        <v>0</v>
      </c>
      <c r="M1173" s="9" t="s">
        <v>276</v>
      </c>
      <c r="N1173" s="9">
        <v>0</v>
      </c>
      <c r="O1173" s="17">
        <v>0</v>
      </c>
      <c r="P1173" s="9">
        <v>0</v>
      </c>
      <c r="Q1173" s="9">
        <v>0</v>
      </c>
      <c r="S1173">
        <f t="shared" si="178"/>
        <v>1</v>
      </c>
      <c r="T1173" t="e">
        <f t="shared" si="179"/>
        <v>#VALUE!</v>
      </c>
      <c r="U1173" t="e">
        <f t="shared" si="180"/>
        <v>#VALUE!</v>
      </c>
      <c r="W1173">
        <f t="shared" si="177"/>
        <v>1</v>
      </c>
    </row>
    <row r="1174" spans="1:23" ht="16" hidden="1" x14ac:dyDescent="0.2">
      <c r="A1174" t="s">
        <v>357</v>
      </c>
      <c r="B1174" s="18">
        <v>7</v>
      </c>
      <c r="C1174" s="104" t="str">
        <f t="shared" si="172"/>
        <v>SS2.7</v>
      </c>
      <c r="D1174" s="160">
        <v>1</v>
      </c>
      <c r="E1174" s="321"/>
      <c r="F1174" s="103" t="s">
        <v>134</v>
      </c>
      <c r="G1174" s="2">
        <f>INDEX([1]CAPS!$A:$A,MATCH(F:F,[1]CAPS!$H:$H,0))</f>
        <v>2302</v>
      </c>
      <c r="H1174" s="103" t="s">
        <v>233</v>
      </c>
      <c r="I1174" s="104" t="s">
        <v>238</v>
      </c>
      <c r="J1174" s="9">
        <v>0</v>
      </c>
      <c r="K1174" s="4">
        <v>15</v>
      </c>
      <c r="L1174" s="9">
        <v>0</v>
      </c>
      <c r="M1174" s="9" t="s">
        <v>276</v>
      </c>
      <c r="N1174" s="9">
        <v>0</v>
      </c>
      <c r="O1174" s="17" t="s">
        <v>276</v>
      </c>
      <c r="P1174" s="17" t="s">
        <v>276</v>
      </c>
      <c r="Q1174" s="17" t="s">
        <v>276</v>
      </c>
      <c r="S1174">
        <f t="shared" ref="S1174:S1177" si="184">SUM(J1174:K1174)</f>
        <v>15</v>
      </c>
      <c r="T1174" t="e">
        <f t="shared" si="179"/>
        <v>#VALUE!</v>
      </c>
      <c r="U1174" t="e">
        <f t="shared" si="180"/>
        <v>#VALUE!</v>
      </c>
      <c r="W1174">
        <f t="shared" si="177"/>
        <v>1</v>
      </c>
    </row>
    <row r="1175" spans="1:23" ht="16" hidden="1" x14ac:dyDescent="0.2">
      <c r="A1175" t="s">
        <v>357</v>
      </c>
      <c r="B1175" s="18">
        <v>7</v>
      </c>
      <c r="C1175" s="104" t="str">
        <f t="shared" si="172"/>
        <v>SS2.7</v>
      </c>
      <c r="D1175" s="160">
        <v>1</v>
      </c>
      <c r="E1175" s="321"/>
      <c r="F1175" s="103" t="s">
        <v>129</v>
      </c>
      <c r="G1175" s="2">
        <f>INDEX([1]CAPS!$A:$A,MATCH(F:F,[1]CAPS!$H:$H,0))</f>
        <v>5532</v>
      </c>
      <c r="H1175" s="103" t="s">
        <v>233</v>
      </c>
      <c r="I1175" s="104" t="s">
        <v>238</v>
      </c>
      <c r="J1175" s="9">
        <v>0</v>
      </c>
      <c r="K1175" s="4">
        <v>3</v>
      </c>
      <c r="L1175" s="9">
        <v>0</v>
      </c>
      <c r="M1175" s="9" t="s">
        <v>276</v>
      </c>
      <c r="N1175" s="9">
        <v>0</v>
      </c>
      <c r="O1175" s="17" t="s">
        <v>276</v>
      </c>
      <c r="P1175" s="17" t="s">
        <v>276</v>
      </c>
      <c r="Q1175" s="17" t="s">
        <v>276</v>
      </c>
      <c r="S1175">
        <f t="shared" si="184"/>
        <v>3</v>
      </c>
      <c r="T1175" t="e">
        <f t="shared" si="179"/>
        <v>#VALUE!</v>
      </c>
      <c r="U1175" t="e">
        <f t="shared" si="180"/>
        <v>#VALUE!</v>
      </c>
      <c r="W1175">
        <f t="shared" si="177"/>
        <v>1</v>
      </c>
    </row>
    <row r="1176" spans="1:23" ht="16" hidden="1" x14ac:dyDescent="0.2">
      <c r="A1176" t="s">
        <v>357</v>
      </c>
      <c r="B1176" s="18">
        <v>7</v>
      </c>
      <c r="C1176" s="104" t="str">
        <f t="shared" si="172"/>
        <v>SS2.7</v>
      </c>
      <c r="D1176" s="160">
        <v>1</v>
      </c>
      <c r="E1176" s="321"/>
      <c r="F1176" s="103" t="s">
        <v>127</v>
      </c>
      <c r="G1176" s="2">
        <f>INDEX([1]CAPS!$A:$A,MATCH(F:F,[1]CAPS!$H:$H,0))</f>
        <v>10605</v>
      </c>
      <c r="H1176" s="103" t="s">
        <v>233</v>
      </c>
      <c r="I1176" s="104" t="s">
        <v>238</v>
      </c>
      <c r="J1176" s="9">
        <v>0</v>
      </c>
      <c r="K1176" s="4">
        <v>6</v>
      </c>
      <c r="L1176" s="9">
        <v>0</v>
      </c>
      <c r="M1176" s="9" t="s">
        <v>276</v>
      </c>
      <c r="N1176" s="9">
        <v>0</v>
      </c>
      <c r="O1176" s="17" t="s">
        <v>276</v>
      </c>
      <c r="P1176" s="17" t="s">
        <v>276</v>
      </c>
      <c r="Q1176" s="17" t="s">
        <v>276</v>
      </c>
      <c r="S1176">
        <f t="shared" si="184"/>
        <v>6</v>
      </c>
      <c r="T1176" t="e">
        <f t="shared" si="179"/>
        <v>#VALUE!</v>
      </c>
      <c r="U1176" t="e">
        <f t="shared" si="180"/>
        <v>#VALUE!</v>
      </c>
      <c r="W1176">
        <f t="shared" si="177"/>
        <v>1</v>
      </c>
    </row>
    <row r="1177" spans="1:23" ht="16" hidden="1" x14ac:dyDescent="0.2">
      <c r="A1177" t="s">
        <v>357</v>
      </c>
      <c r="B1177" s="18">
        <v>7</v>
      </c>
      <c r="C1177" s="104" t="str">
        <f t="shared" si="172"/>
        <v>SS2.7</v>
      </c>
      <c r="D1177" s="160">
        <v>1</v>
      </c>
      <c r="E1177" s="321"/>
      <c r="F1177" s="103" t="s">
        <v>228</v>
      </c>
      <c r="G1177" s="2">
        <f>INDEX([1]CAPS!$A:$A,MATCH(F:F,[1]CAPS!$H:$H,0))</f>
        <v>7993</v>
      </c>
      <c r="H1177" s="103" t="s">
        <v>233</v>
      </c>
      <c r="I1177" s="104" t="s">
        <v>238</v>
      </c>
      <c r="J1177" s="9">
        <v>0</v>
      </c>
      <c r="K1177" s="4">
        <v>1</v>
      </c>
      <c r="L1177" s="9">
        <v>0</v>
      </c>
      <c r="M1177" s="9" t="s">
        <v>276</v>
      </c>
      <c r="N1177" s="9">
        <v>0</v>
      </c>
      <c r="O1177" s="17" t="s">
        <v>276</v>
      </c>
      <c r="P1177" s="17" t="s">
        <v>276</v>
      </c>
      <c r="Q1177" s="17" t="s">
        <v>276</v>
      </c>
      <c r="S1177">
        <f t="shared" si="184"/>
        <v>1</v>
      </c>
      <c r="T1177" t="e">
        <f t="shared" si="179"/>
        <v>#VALUE!</v>
      </c>
      <c r="U1177" t="e">
        <f t="shared" si="180"/>
        <v>#VALUE!</v>
      </c>
      <c r="W1177">
        <f t="shared" si="177"/>
        <v>1</v>
      </c>
    </row>
    <row r="1178" spans="1:23" ht="32" hidden="1" x14ac:dyDescent="0.2">
      <c r="A1178" t="s">
        <v>357</v>
      </c>
      <c r="B1178" s="18">
        <v>8</v>
      </c>
      <c r="C1178" s="104" t="str">
        <f t="shared" si="172"/>
        <v>SS2.8</v>
      </c>
      <c r="D1178" s="160">
        <v>1</v>
      </c>
      <c r="E1178" s="321"/>
      <c r="F1178" s="103" t="s">
        <v>348</v>
      </c>
      <c r="G1178" s="2">
        <f>INDEX([1]CAPS!$A:$A,MATCH(F:F,[1]CAPS!$H:$H,0))</f>
        <v>4000</v>
      </c>
      <c r="H1178" s="103" t="s">
        <v>236</v>
      </c>
      <c r="I1178" s="104" t="s">
        <v>239</v>
      </c>
      <c r="J1178" s="9">
        <v>0</v>
      </c>
      <c r="K1178" s="4">
        <v>1</v>
      </c>
      <c r="L1178" s="9">
        <v>0</v>
      </c>
      <c r="M1178" s="9">
        <v>0</v>
      </c>
      <c r="N1178" s="9">
        <v>0</v>
      </c>
      <c r="O1178" s="17">
        <v>0</v>
      </c>
      <c r="P1178" s="9">
        <v>0</v>
      </c>
      <c r="Q1178" s="9">
        <v>0</v>
      </c>
      <c r="S1178">
        <f t="shared" si="178"/>
        <v>1</v>
      </c>
      <c r="T1178">
        <f t="shared" si="179"/>
        <v>1</v>
      </c>
      <c r="U1178">
        <f t="shared" si="180"/>
        <v>0</v>
      </c>
      <c r="W1178">
        <f t="shared" si="177"/>
        <v>1</v>
      </c>
    </row>
    <row r="1179" spans="1:23" ht="16" hidden="1" x14ac:dyDescent="0.2">
      <c r="A1179" t="s">
        <v>357</v>
      </c>
      <c r="B1179" s="18">
        <v>8</v>
      </c>
      <c r="C1179" s="104" t="str">
        <f t="shared" si="172"/>
        <v>SS2.8</v>
      </c>
      <c r="D1179" s="160">
        <v>1</v>
      </c>
      <c r="E1179" s="321"/>
      <c r="F1179" s="307" t="s">
        <v>551</v>
      </c>
      <c r="G1179" s="2">
        <f>INDEX([1]CAPS!$A:$A,MATCH(F:F,[1]CAPS!$H:$H,0))</f>
        <v>2322</v>
      </c>
      <c r="H1179" s="103" t="s">
        <v>270</v>
      </c>
      <c r="I1179" s="104" t="s">
        <v>240</v>
      </c>
      <c r="J1179" s="9">
        <v>0</v>
      </c>
      <c r="K1179" s="312">
        <f>2+3</f>
        <v>5</v>
      </c>
      <c r="L1179" s="9">
        <v>0</v>
      </c>
      <c r="M1179" s="9" t="s">
        <v>276</v>
      </c>
      <c r="N1179" s="9">
        <v>0</v>
      </c>
      <c r="O1179" s="17" t="s">
        <v>276</v>
      </c>
      <c r="P1179" s="17" t="s">
        <v>276</v>
      </c>
      <c r="Q1179" s="17" t="s">
        <v>276</v>
      </c>
      <c r="S1179">
        <f t="shared" ref="S1179:S1182" si="185">SUM(J1179:K1179)</f>
        <v>5</v>
      </c>
      <c r="T1179" t="e">
        <f t="shared" si="179"/>
        <v>#VALUE!</v>
      </c>
      <c r="U1179" t="e">
        <f t="shared" si="180"/>
        <v>#VALUE!</v>
      </c>
      <c r="V1179" t="s">
        <v>564</v>
      </c>
      <c r="W1179">
        <f t="shared" si="177"/>
        <v>1</v>
      </c>
    </row>
    <row r="1180" spans="1:23" ht="16" hidden="1" x14ac:dyDescent="0.2">
      <c r="A1180" t="s">
        <v>357</v>
      </c>
      <c r="B1180" s="18">
        <v>8</v>
      </c>
      <c r="C1180" s="104" t="str">
        <f t="shared" si="172"/>
        <v>SS2.8</v>
      </c>
      <c r="D1180" s="160">
        <v>1</v>
      </c>
      <c r="E1180" s="321"/>
      <c r="F1180" s="103" t="s">
        <v>134</v>
      </c>
      <c r="G1180" s="2">
        <f>INDEX([1]CAPS!$A:$A,MATCH(F:F,[1]CAPS!$H:$H,0))</f>
        <v>2302</v>
      </c>
      <c r="H1180" s="103" t="s">
        <v>233</v>
      </c>
      <c r="I1180" s="104" t="s">
        <v>238</v>
      </c>
      <c r="J1180" s="9">
        <v>0</v>
      </c>
      <c r="K1180" s="4">
        <v>20</v>
      </c>
      <c r="L1180" s="9">
        <v>0</v>
      </c>
      <c r="M1180" s="9" t="s">
        <v>276</v>
      </c>
      <c r="N1180" s="9">
        <v>0</v>
      </c>
      <c r="O1180" s="17" t="s">
        <v>276</v>
      </c>
      <c r="P1180" s="17" t="s">
        <v>276</v>
      </c>
      <c r="Q1180" s="17" t="s">
        <v>276</v>
      </c>
      <c r="S1180">
        <f t="shared" si="185"/>
        <v>20</v>
      </c>
      <c r="T1180" t="e">
        <f t="shared" si="179"/>
        <v>#VALUE!</v>
      </c>
      <c r="U1180" t="e">
        <f t="shared" si="180"/>
        <v>#VALUE!</v>
      </c>
      <c r="W1180">
        <f t="shared" si="177"/>
        <v>1</v>
      </c>
    </row>
    <row r="1181" spans="1:23" ht="16" hidden="1" x14ac:dyDescent="0.2">
      <c r="A1181" t="s">
        <v>357</v>
      </c>
      <c r="B1181" s="18">
        <v>8</v>
      </c>
      <c r="C1181" s="104" t="str">
        <f t="shared" si="172"/>
        <v>SS2.8</v>
      </c>
      <c r="D1181" s="160">
        <v>1</v>
      </c>
      <c r="E1181" s="321"/>
      <c r="F1181" s="103" t="s">
        <v>129</v>
      </c>
      <c r="G1181" s="2">
        <f>INDEX([1]CAPS!$A:$A,MATCH(F:F,[1]CAPS!$H:$H,0))</f>
        <v>5532</v>
      </c>
      <c r="H1181" s="103" t="s">
        <v>233</v>
      </c>
      <c r="I1181" s="104" t="s">
        <v>238</v>
      </c>
      <c r="J1181" s="9">
        <v>0</v>
      </c>
      <c r="K1181" s="4">
        <v>5</v>
      </c>
      <c r="L1181" s="9">
        <v>0</v>
      </c>
      <c r="M1181" s="9" t="s">
        <v>276</v>
      </c>
      <c r="N1181" s="9">
        <v>0</v>
      </c>
      <c r="O1181" s="17" t="s">
        <v>276</v>
      </c>
      <c r="P1181" s="17" t="s">
        <v>276</v>
      </c>
      <c r="Q1181" s="17" t="s">
        <v>276</v>
      </c>
      <c r="S1181">
        <f t="shared" si="185"/>
        <v>5</v>
      </c>
      <c r="T1181" t="e">
        <f t="shared" si="179"/>
        <v>#VALUE!</v>
      </c>
      <c r="U1181" t="e">
        <f t="shared" si="180"/>
        <v>#VALUE!</v>
      </c>
      <c r="W1181">
        <f t="shared" si="177"/>
        <v>1</v>
      </c>
    </row>
    <row r="1182" spans="1:23" ht="16" hidden="1" x14ac:dyDescent="0.2">
      <c r="A1182" t="s">
        <v>357</v>
      </c>
      <c r="B1182" s="18">
        <v>8</v>
      </c>
      <c r="C1182" s="104" t="str">
        <f t="shared" si="172"/>
        <v>SS2.8</v>
      </c>
      <c r="D1182" s="160">
        <v>1</v>
      </c>
      <c r="E1182" s="321"/>
      <c r="F1182" s="103" t="s">
        <v>127</v>
      </c>
      <c r="G1182" s="2">
        <f>INDEX([1]CAPS!$A:$A,MATCH(F:F,[1]CAPS!$H:$H,0))</f>
        <v>10605</v>
      </c>
      <c r="H1182" s="103" t="s">
        <v>233</v>
      </c>
      <c r="I1182" s="104" t="s">
        <v>238</v>
      </c>
      <c r="J1182" s="9">
        <v>0</v>
      </c>
      <c r="K1182" s="4">
        <v>7</v>
      </c>
      <c r="L1182" s="9">
        <v>0</v>
      </c>
      <c r="M1182" s="9" t="s">
        <v>276</v>
      </c>
      <c r="N1182" s="9">
        <v>0</v>
      </c>
      <c r="O1182" s="17" t="s">
        <v>276</v>
      </c>
      <c r="P1182" s="17" t="s">
        <v>276</v>
      </c>
      <c r="Q1182" s="17" t="s">
        <v>276</v>
      </c>
      <c r="S1182">
        <f t="shared" si="185"/>
        <v>7</v>
      </c>
      <c r="T1182" t="e">
        <f t="shared" si="179"/>
        <v>#VALUE!</v>
      </c>
      <c r="U1182" t="e">
        <f t="shared" si="180"/>
        <v>#VALUE!</v>
      </c>
      <c r="W1182">
        <f t="shared" si="177"/>
        <v>1</v>
      </c>
    </row>
    <row r="1183" spans="1:23" ht="32" hidden="1" x14ac:dyDescent="0.2">
      <c r="A1183" t="s">
        <v>357</v>
      </c>
      <c r="B1183" s="18">
        <v>9</v>
      </c>
      <c r="C1183" s="104" t="str">
        <f t="shared" si="172"/>
        <v>SS2.9</v>
      </c>
      <c r="D1183" s="160">
        <v>1</v>
      </c>
      <c r="E1183" s="321"/>
      <c r="F1183" s="103" t="s">
        <v>348</v>
      </c>
      <c r="G1183" s="2">
        <f>INDEX([1]CAPS!$A:$A,MATCH(F:F,[1]CAPS!$H:$H,0))</f>
        <v>4000</v>
      </c>
      <c r="H1183" s="103" t="s">
        <v>236</v>
      </c>
      <c r="I1183" s="104" t="s">
        <v>239</v>
      </c>
      <c r="J1183" s="9">
        <v>0</v>
      </c>
      <c r="K1183" s="4">
        <v>4</v>
      </c>
      <c r="L1183" s="9">
        <v>0</v>
      </c>
      <c r="M1183" s="9">
        <v>0</v>
      </c>
      <c r="N1183" s="9">
        <v>0</v>
      </c>
      <c r="O1183" s="17">
        <v>0</v>
      </c>
      <c r="P1183" s="9">
        <v>0</v>
      </c>
      <c r="Q1183" s="9">
        <v>0</v>
      </c>
      <c r="S1183">
        <f t="shared" si="178"/>
        <v>4</v>
      </c>
      <c r="T1183">
        <f t="shared" si="179"/>
        <v>1</v>
      </c>
      <c r="U1183">
        <f t="shared" si="180"/>
        <v>0</v>
      </c>
      <c r="W1183">
        <f t="shared" si="177"/>
        <v>1</v>
      </c>
    </row>
    <row r="1184" spans="1:23" ht="32" hidden="1" x14ac:dyDescent="0.2">
      <c r="A1184" t="s">
        <v>357</v>
      </c>
      <c r="B1184" s="18">
        <v>9</v>
      </c>
      <c r="C1184" s="104" t="str">
        <f t="shared" ref="C1184:C1239" si="186">CONCATENATE(A1184,".",B1184)</f>
        <v>SS2.9</v>
      </c>
      <c r="D1184" s="160">
        <v>1</v>
      </c>
      <c r="E1184" s="321"/>
      <c r="F1184" s="103" t="s">
        <v>350</v>
      </c>
      <c r="G1184" s="2">
        <f>INDEX([1]CAPS!$A:$A,MATCH(F:F,[1]CAPS!$H:$H,0))</f>
        <v>4232</v>
      </c>
      <c r="H1184" s="103" t="s">
        <v>236</v>
      </c>
      <c r="I1184" s="104" t="s">
        <v>242</v>
      </c>
      <c r="J1184" s="9">
        <v>0</v>
      </c>
      <c r="K1184" s="4">
        <v>1</v>
      </c>
      <c r="L1184" s="9">
        <v>0</v>
      </c>
      <c r="M1184" s="9">
        <v>0</v>
      </c>
      <c r="N1184" s="9">
        <v>0</v>
      </c>
      <c r="O1184" s="17">
        <v>0</v>
      </c>
      <c r="P1184" s="9">
        <v>0</v>
      </c>
      <c r="Q1184" s="9">
        <v>0</v>
      </c>
      <c r="S1184">
        <f t="shared" si="178"/>
        <v>1</v>
      </c>
      <c r="T1184">
        <f t="shared" si="179"/>
        <v>1</v>
      </c>
      <c r="U1184">
        <f t="shared" si="180"/>
        <v>0</v>
      </c>
      <c r="W1184">
        <f t="shared" si="177"/>
        <v>1</v>
      </c>
    </row>
    <row r="1185" spans="1:23" ht="16" hidden="1" x14ac:dyDescent="0.2">
      <c r="A1185" t="s">
        <v>357</v>
      </c>
      <c r="B1185" s="18">
        <v>9</v>
      </c>
      <c r="C1185" s="104" t="str">
        <f t="shared" si="186"/>
        <v>SS2.9</v>
      </c>
      <c r="D1185" s="160">
        <v>1</v>
      </c>
      <c r="E1185" s="321"/>
      <c r="F1185" s="103" t="s">
        <v>547</v>
      </c>
      <c r="G1185" s="2">
        <f>INDEX([1]CAPS!$A:$A,MATCH(F:F,[1]CAPS!$H:$H,0))</f>
        <v>5657</v>
      </c>
      <c r="H1185" s="103" t="s">
        <v>276</v>
      </c>
      <c r="I1185" s="104" t="s">
        <v>238</v>
      </c>
      <c r="J1185" s="9">
        <v>0</v>
      </c>
      <c r="K1185" s="4">
        <v>1</v>
      </c>
      <c r="L1185" s="9">
        <v>0</v>
      </c>
      <c r="M1185" s="9" t="s">
        <v>276</v>
      </c>
      <c r="N1185" s="9">
        <v>0</v>
      </c>
      <c r="O1185" s="17">
        <v>0</v>
      </c>
      <c r="P1185" s="9">
        <v>0</v>
      </c>
      <c r="Q1185" s="9">
        <v>0</v>
      </c>
      <c r="S1185">
        <f t="shared" si="178"/>
        <v>1</v>
      </c>
      <c r="T1185" t="e">
        <f t="shared" si="179"/>
        <v>#VALUE!</v>
      </c>
      <c r="U1185" t="e">
        <f t="shared" si="180"/>
        <v>#VALUE!</v>
      </c>
      <c r="W1185">
        <f t="shared" si="177"/>
        <v>1</v>
      </c>
    </row>
    <row r="1186" spans="1:23" ht="16" hidden="1" x14ac:dyDescent="0.2">
      <c r="A1186" t="s">
        <v>357</v>
      </c>
      <c r="B1186" s="18">
        <v>9</v>
      </c>
      <c r="C1186" s="104" t="str">
        <f t="shared" si="186"/>
        <v>SS2.9</v>
      </c>
      <c r="D1186" s="160">
        <v>1</v>
      </c>
      <c r="E1186" s="321"/>
      <c r="F1186" s="103" t="s">
        <v>127</v>
      </c>
      <c r="G1186" s="2">
        <f>INDEX([1]CAPS!$A:$A,MATCH(F:F,[1]CAPS!$H:$H,0))</f>
        <v>10605</v>
      </c>
      <c r="H1186" s="103" t="s">
        <v>233</v>
      </c>
      <c r="I1186" s="104" t="s">
        <v>238</v>
      </c>
      <c r="J1186" s="9">
        <v>0</v>
      </c>
      <c r="K1186" s="4">
        <v>5</v>
      </c>
      <c r="L1186" s="9">
        <v>0</v>
      </c>
      <c r="M1186" s="9" t="s">
        <v>276</v>
      </c>
      <c r="N1186" s="9">
        <v>0</v>
      </c>
      <c r="O1186" s="17" t="s">
        <v>276</v>
      </c>
      <c r="P1186" s="17" t="s">
        <v>276</v>
      </c>
      <c r="Q1186" s="17" t="s">
        <v>276</v>
      </c>
      <c r="S1186">
        <f t="shared" ref="S1186:S1189" si="187">SUM(J1186:K1186)</f>
        <v>5</v>
      </c>
      <c r="T1186" t="e">
        <f t="shared" si="179"/>
        <v>#VALUE!</v>
      </c>
      <c r="U1186" t="e">
        <f t="shared" si="180"/>
        <v>#VALUE!</v>
      </c>
      <c r="W1186">
        <f t="shared" si="177"/>
        <v>1</v>
      </c>
    </row>
    <row r="1187" spans="1:23" ht="16" hidden="1" x14ac:dyDescent="0.2">
      <c r="A1187" t="s">
        <v>357</v>
      </c>
      <c r="B1187" s="18">
        <v>9</v>
      </c>
      <c r="C1187" s="104" t="str">
        <f t="shared" si="186"/>
        <v>SS2.9</v>
      </c>
      <c r="D1187" s="160">
        <v>1</v>
      </c>
      <c r="E1187" s="321"/>
      <c r="F1187" s="103" t="s">
        <v>134</v>
      </c>
      <c r="G1187" s="2">
        <f>INDEX([1]CAPS!$A:$A,MATCH(F:F,[1]CAPS!$H:$H,0))</f>
        <v>2302</v>
      </c>
      <c r="H1187" s="103" t="s">
        <v>233</v>
      </c>
      <c r="I1187" s="104" t="s">
        <v>238</v>
      </c>
      <c r="J1187" s="9">
        <v>0</v>
      </c>
      <c r="K1187" s="4">
        <v>25</v>
      </c>
      <c r="L1187" s="9">
        <v>0</v>
      </c>
      <c r="M1187" s="9" t="s">
        <v>276</v>
      </c>
      <c r="N1187" s="9">
        <v>0</v>
      </c>
      <c r="O1187" s="17" t="s">
        <v>276</v>
      </c>
      <c r="P1187" s="17" t="s">
        <v>276</v>
      </c>
      <c r="Q1187" s="17" t="s">
        <v>276</v>
      </c>
      <c r="S1187">
        <f t="shared" si="187"/>
        <v>25</v>
      </c>
      <c r="T1187" t="e">
        <f t="shared" si="179"/>
        <v>#VALUE!</v>
      </c>
      <c r="U1187" t="e">
        <f t="shared" si="180"/>
        <v>#VALUE!</v>
      </c>
      <c r="W1187">
        <f t="shared" si="177"/>
        <v>1</v>
      </c>
    </row>
    <row r="1188" spans="1:23" ht="16" hidden="1" x14ac:dyDescent="0.2">
      <c r="A1188" t="s">
        <v>357</v>
      </c>
      <c r="B1188" s="18">
        <v>9</v>
      </c>
      <c r="C1188" s="104" t="str">
        <f t="shared" si="186"/>
        <v>SS2.9</v>
      </c>
      <c r="D1188" s="160">
        <v>1</v>
      </c>
      <c r="E1188" s="321"/>
      <c r="F1188" s="307" t="s">
        <v>551</v>
      </c>
      <c r="G1188" s="2">
        <f>INDEX([1]CAPS!$A:$A,MATCH(F:F,[1]CAPS!$H:$H,0))</f>
        <v>2322</v>
      </c>
      <c r="H1188" s="103" t="s">
        <v>270</v>
      </c>
      <c r="I1188" s="104" t="s">
        <v>240</v>
      </c>
      <c r="J1188" s="9">
        <v>0</v>
      </c>
      <c r="K1188" s="312">
        <f>6+2</f>
        <v>8</v>
      </c>
      <c r="L1188" s="9">
        <v>0</v>
      </c>
      <c r="M1188" s="9" t="s">
        <v>276</v>
      </c>
      <c r="N1188" s="9">
        <v>0</v>
      </c>
      <c r="O1188" s="17" t="s">
        <v>276</v>
      </c>
      <c r="P1188" s="17" t="s">
        <v>276</v>
      </c>
      <c r="Q1188" s="17" t="s">
        <v>276</v>
      </c>
      <c r="S1188">
        <f t="shared" si="187"/>
        <v>8</v>
      </c>
      <c r="T1188" t="e">
        <f t="shared" si="179"/>
        <v>#VALUE!</v>
      </c>
      <c r="U1188" t="e">
        <f t="shared" si="180"/>
        <v>#VALUE!</v>
      </c>
      <c r="V1188" t="s">
        <v>564</v>
      </c>
      <c r="W1188">
        <f t="shared" si="177"/>
        <v>1</v>
      </c>
    </row>
    <row r="1189" spans="1:23" ht="16" hidden="1" x14ac:dyDescent="0.2">
      <c r="A1189" t="s">
        <v>357</v>
      </c>
      <c r="B1189" s="18">
        <v>9</v>
      </c>
      <c r="C1189" s="104" t="str">
        <f t="shared" si="186"/>
        <v>SS2.9</v>
      </c>
      <c r="D1189" s="160">
        <v>1</v>
      </c>
      <c r="E1189" s="321"/>
      <c r="F1189" s="103" t="s">
        <v>129</v>
      </c>
      <c r="G1189" s="2">
        <f>INDEX([1]CAPS!$A:$A,MATCH(F:F,[1]CAPS!$H:$H,0))</f>
        <v>5532</v>
      </c>
      <c r="H1189" s="103" t="s">
        <v>233</v>
      </c>
      <c r="I1189" s="104" t="s">
        <v>238</v>
      </c>
      <c r="J1189" s="9">
        <v>0</v>
      </c>
      <c r="K1189" s="4">
        <v>6</v>
      </c>
      <c r="L1189" s="9">
        <v>0</v>
      </c>
      <c r="M1189" s="9" t="s">
        <v>276</v>
      </c>
      <c r="N1189" s="9">
        <v>0</v>
      </c>
      <c r="O1189" s="17" t="s">
        <v>276</v>
      </c>
      <c r="P1189" s="17" t="s">
        <v>276</v>
      </c>
      <c r="Q1189" s="17" t="s">
        <v>276</v>
      </c>
      <c r="S1189">
        <f t="shared" si="187"/>
        <v>6</v>
      </c>
      <c r="T1189" t="e">
        <f t="shared" si="179"/>
        <v>#VALUE!</v>
      </c>
      <c r="U1189" t="e">
        <f t="shared" si="180"/>
        <v>#VALUE!</v>
      </c>
      <c r="W1189">
        <f t="shared" si="177"/>
        <v>1</v>
      </c>
    </row>
    <row r="1190" spans="1:23" ht="32" hidden="1" x14ac:dyDescent="0.2">
      <c r="A1190" t="s">
        <v>357</v>
      </c>
      <c r="B1190" s="18">
        <v>10</v>
      </c>
      <c r="C1190" s="104" t="str">
        <f t="shared" si="186"/>
        <v>SS2.10</v>
      </c>
      <c r="D1190" s="160">
        <v>1</v>
      </c>
      <c r="E1190" s="321"/>
      <c r="F1190" s="103" t="s">
        <v>350</v>
      </c>
      <c r="G1190" s="2">
        <f>INDEX([1]CAPS!$A:$A,MATCH(F:F,[1]CAPS!$H:$H,0))</f>
        <v>4232</v>
      </c>
      <c r="H1190" s="103" t="s">
        <v>236</v>
      </c>
      <c r="I1190" s="104" t="s">
        <v>242</v>
      </c>
      <c r="J1190" s="9">
        <v>0</v>
      </c>
      <c r="K1190" s="4">
        <v>1</v>
      </c>
      <c r="L1190" s="9">
        <v>0</v>
      </c>
      <c r="M1190" s="9">
        <v>0</v>
      </c>
      <c r="N1190" s="9">
        <v>0</v>
      </c>
      <c r="O1190" s="17">
        <v>0</v>
      </c>
      <c r="P1190" s="9">
        <v>0</v>
      </c>
      <c r="Q1190" s="9">
        <v>0</v>
      </c>
      <c r="S1190">
        <f t="shared" si="178"/>
        <v>1</v>
      </c>
      <c r="T1190">
        <f t="shared" si="179"/>
        <v>1</v>
      </c>
      <c r="U1190">
        <f t="shared" si="180"/>
        <v>0</v>
      </c>
      <c r="W1190">
        <f t="shared" si="177"/>
        <v>1</v>
      </c>
    </row>
    <row r="1191" spans="1:23" ht="16" hidden="1" x14ac:dyDescent="0.2">
      <c r="A1191" t="s">
        <v>357</v>
      </c>
      <c r="B1191" s="18">
        <v>10</v>
      </c>
      <c r="C1191" s="104" t="str">
        <f t="shared" si="186"/>
        <v>SS2.10</v>
      </c>
      <c r="D1191" s="160">
        <v>1</v>
      </c>
      <c r="E1191" s="321"/>
      <c r="F1191" s="103" t="s">
        <v>134</v>
      </c>
      <c r="G1191" s="2">
        <f>INDEX([1]CAPS!$A:$A,MATCH(F:F,[1]CAPS!$H:$H,0))</f>
        <v>2302</v>
      </c>
      <c r="H1191" s="103" t="s">
        <v>233</v>
      </c>
      <c r="I1191" s="104" t="s">
        <v>238</v>
      </c>
      <c r="J1191" s="9">
        <v>0</v>
      </c>
      <c r="K1191" s="4">
        <v>22</v>
      </c>
      <c r="L1191" s="9">
        <v>0</v>
      </c>
      <c r="M1191" s="9" t="s">
        <v>276</v>
      </c>
      <c r="N1191" s="9">
        <v>0</v>
      </c>
      <c r="O1191" s="17" t="s">
        <v>276</v>
      </c>
      <c r="P1191" s="17" t="s">
        <v>276</v>
      </c>
      <c r="Q1191" s="17" t="s">
        <v>276</v>
      </c>
      <c r="S1191">
        <f t="shared" ref="S1191:S1196" si="188">SUM(J1191:K1191)</f>
        <v>22</v>
      </c>
      <c r="T1191" t="e">
        <f t="shared" si="179"/>
        <v>#VALUE!</v>
      </c>
      <c r="U1191" t="e">
        <f t="shared" si="180"/>
        <v>#VALUE!</v>
      </c>
      <c r="W1191">
        <f t="shared" si="177"/>
        <v>1</v>
      </c>
    </row>
    <row r="1192" spans="1:23" ht="16" hidden="1" x14ac:dyDescent="0.2">
      <c r="A1192" t="s">
        <v>357</v>
      </c>
      <c r="B1192" s="18">
        <v>10</v>
      </c>
      <c r="C1192" s="104" t="str">
        <f t="shared" si="186"/>
        <v>SS2.10</v>
      </c>
      <c r="D1192" s="160">
        <v>1</v>
      </c>
      <c r="E1192" s="321"/>
      <c r="F1192" s="307" t="s">
        <v>551</v>
      </c>
      <c r="G1192" s="2">
        <f>INDEX([1]CAPS!$A:$A,MATCH(F:F,[1]CAPS!$H:$H,0))</f>
        <v>2322</v>
      </c>
      <c r="H1192" s="103" t="s">
        <v>270</v>
      </c>
      <c r="I1192" s="104" t="s">
        <v>240</v>
      </c>
      <c r="J1192" s="9">
        <v>0</v>
      </c>
      <c r="K1192" s="312">
        <f>4+4</f>
        <v>8</v>
      </c>
      <c r="L1192" s="9">
        <v>0</v>
      </c>
      <c r="M1192" s="9" t="s">
        <v>276</v>
      </c>
      <c r="N1192" s="9">
        <v>0</v>
      </c>
      <c r="O1192" s="17" t="s">
        <v>276</v>
      </c>
      <c r="P1192" s="17" t="s">
        <v>276</v>
      </c>
      <c r="Q1192" s="17" t="s">
        <v>276</v>
      </c>
      <c r="S1192">
        <f t="shared" si="188"/>
        <v>8</v>
      </c>
      <c r="T1192" t="e">
        <f t="shared" si="179"/>
        <v>#VALUE!</v>
      </c>
      <c r="U1192" t="e">
        <f t="shared" si="180"/>
        <v>#VALUE!</v>
      </c>
      <c r="V1192" t="s">
        <v>564</v>
      </c>
      <c r="W1192">
        <f t="shared" si="177"/>
        <v>1</v>
      </c>
    </row>
    <row r="1193" spans="1:23" ht="16" hidden="1" x14ac:dyDescent="0.2">
      <c r="A1193" t="s">
        <v>357</v>
      </c>
      <c r="B1193" s="18">
        <v>10</v>
      </c>
      <c r="C1193" s="104" t="str">
        <f t="shared" si="186"/>
        <v>SS2.10</v>
      </c>
      <c r="D1193" s="160">
        <v>1</v>
      </c>
      <c r="E1193" s="321"/>
      <c r="F1193" s="103" t="s">
        <v>129</v>
      </c>
      <c r="G1193" s="2">
        <f>INDEX([1]CAPS!$A:$A,MATCH(F:F,[1]CAPS!$H:$H,0))</f>
        <v>5532</v>
      </c>
      <c r="H1193" s="103" t="s">
        <v>233</v>
      </c>
      <c r="I1193" s="104" t="s">
        <v>238</v>
      </c>
      <c r="J1193" s="9">
        <v>0</v>
      </c>
      <c r="K1193" s="4">
        <v>2</v>
      </c>
      <c r="L1193" s="9">
        <v>0</v>
      </c>
      <c r="M1193" s="9" t="s">
        <v>276</v>
      </c>
      <c r="N1193" s="9">
        <v>0</v>
      </c>
      <c r="O1193" s="17" t="s">
        <v>276</v>
      </c>
      <c r="P1193" s="17" t="s">
        <v>276</v>
      </c>
      <c r="Q1193" s="17" t="s">
        <v>276</v>
      </c>
      <c r="S1193">
        <f t="shared" si="188"/>
        <v>2</v>
      </c>
      <c r="T1193" t="e">
        <f t="shared" si="179"/>
        <v>#VALUE!</v>
      </c>
      <c r="U1193" t="e">
        <f t="shared" si="180"/>
        <v>#VALUE!</v>
      </c>
      <c r="W1193">
        <f t="shared" si="177"/>
        <v>1</v>
      </c>
    </row>
    <row r="1194" spans="1:23" ht="16" hidden="1" x14ac:dyDescent="0.2">
      <c r="A1194" t="s">
        <v>357</v>
      </c>
      <c r="B1194" s="18">
        <v>10</v>
      </c>
      <c r="C1194" s="104" t="str">
        <f t="shared" si="186"/>
        <v>SS2.10</v>
      </c>
      <c r="D1194" s="160">
        <v>1</v>
      </c>
      <c r="E1194" s="321"/>
      <c r="F1194" s="103" t="s">
        <v>127</v>
      </c>
      <c r="G1194" s="2">
        <f>INDEX([1]CAPS!$A:$A,MATCH(F:F,[1]CAPS!$H:$H,0))</f>
        <v>10605</v>
      </c>
      <c r="H1194" s="103" t="s">
        <v>233</v>
      </c>
      <c r="I1194" s="104" t="s">
        <v>238</v>
      </c>
      <c r="J1194" s="9">
        <v>0</v>
      </c>
      <c r="K1194" s="4">
        <v>2</v>
      </c>
      <c r="L1194" s="9">
        <v>0</v>
      </c>
      <c r="M1194" s="9" t="s">
        <v>276</v>
      </c>
      <c r="N1194" s="9">
        <v>0</v>
      </c>
      <c r="O1194" s="17" t="s">
        <v>276</v>
      </c>
      <c r="P1194" s="17" t="s">
        <v>276</v>
      </c>
      <c r="Q1194" s="17" t="s">
        <v>276</v>
      </c>
      <c r="S1194">
        <f t="shared" si="188"/>
        <v>2</v>
      </c>
      <c r="T1194" t="e">
        <f t="shared" si="179"/>
        <v>#VALUE!</v>
      </c>
      <c r="U1194" t="e">
        <f t="shared" si="180"/>
        <v>#VALUE!</v>
      </c>
      <c r="W1194">
        <f t="shared" si="177"/>
        <v>1</v>
      </c>
    </row>
    <row r="1195" spans="1:23" ht="16" hidden="1" x14ac:dyDescent="0.2">
      <c r="A1195" t="s">
        <v>357</v>
      </c>
      <c r="B1195" s="18">
        <v>10</v>
      </c>
      <c r="C1195" s="104" t="str">
        <f t="shared" si="186"/>
        <v>SS2.10</v>
      </c>
      <c r="D1195" s="160">
        <v>1</v>
      </c>
      <c r="E1195" s="321"/>
      <c r="F1195" s="103" t="s">
        <v>228</v>
      </c>
      <c r="G1195" s="2">
        <f>INDEX([1]CAPS!$A:$A,MATCH(F:F,[1]CAPS!$H:$H,0))</f>
        <v>7993</v>
      </c>
      <c r="H1195" s="103" t="s">
        <v>233</v>
      </c>
      <c r="I1195" s="104" t="s">
        <v>238</v>
      </c>
      <c r="J1195" s="9">
        <v>0</v>
      </c>
      <c r="K1195" s="4">
        <v>1</v>
      </c>
      <c r="L1195" s="9">
        <v>0</v>
      </c>
      <c r="M1195" s="9" t="s">
        <v>276</v>
      </c>
      <c r="N1195" s="9">
        <v>0</v>
      </c>
      <c r="O1195" s="17" t="s">
        <v>276</v>
      </c>
      <c r="P1195" s="17" t="s">
        <v>276</v>
      </c>
      <c r="Q1195" s="17" t="s">
        <v>276</v>
      </c>
      <c r="S1195">
        <f t="shared" si="188"/>
        <v>1</v>
      </c>
      <c r="T1195" t="e">
        <f t="shared" si="179"/>
        <v>#VALUE!</v>
      </c>
      <c r="U1195" t="e">
        <f t="shared" si="180"/>
        <v>#VALUE!</v>
      </c>
      <c r="W1195">
        <f t="shared" si="177"/>
        <v>1</v>
      </c>
    </row>
    <row r="1196" spans="1:23" ht="16" hidden="1" x14ac:dyDescent="0.2">
      <c r="A1196" t="s">
        <v>357</v>
      </c>
      <c r="B1196" s="18">
        <v>10</v>
      </c>
      <c r="C1196" s="104" t="str">
        <f t="shared" si="186"/>
        <v>SS2.10</v>
      </c>
      <c r="D1196" s="160">
        <v>1</v>
      </c>
      <c r="E1196" s="321"/>
      <c r="F1196" s="103" t="s">
        <v>351</v>
      </c>
      <c r="G1196" s="2">
        <f>INDEX([1]CAPS!$A:$A,MATCH(F:F,[1]CAPS!$H:$H,0))</f>
        <v>2203</v>
      </c>
      <c r="H1196" s="103" t="s">
        <v>276</v>
      </c>
      <c r="I1196" s="104" t="s">
        <v>238</v>
      </c>
      <c r="J1196" s="9">
        <v>0</v>
      </c>
      <c r="K1196" s="4">
        <v>2</v>
      </c>
      <c r="L1196" s="9">
        <v>0</v>
      </c>
      <c r="M1196" s="9" t="s">
        <v>276</v>
      </c>
      <c r="N1196" s="9">
        <v>0</v>
      </c>
      <c r="O1196" s="17" t="s">
        <v>276</v>
      </c>
      <c r="P1196" s="17" t="s">
        <v>276</v>
      </c>
      <c r="Q1196" s="17" t="s">
        <v>276</v>
      </c>
      <c r="S1196">
        <f t="shared" si="188"/>
        <v>2</v>
      </c>
      <c r="T1196" t="e">
        <f t="shared" si="179"/>
        <v>#VALUE!</v>
      </c>
      <c r="U1196" t="e">
        <f t="shared" si="180"/>
        <v>#VALUE!</v>
      </c>
      <c r="W1196">
        <f t="shared" si="177"/>
        <v>1</v>
      </c>
    </row>
    <row r="1197" spans="1:23" ht="32" hidden="1" x14ac:dyDescent="0.2">
      <c r="A1197" t="s">
        <v>357</v>
      </c>
      <c r="B1197" s="18">
        <v>11</v>
      </c>
      <c r="C1197" s="104" t="str">
        <f t="shared" si="186"/>
        <v>SS2.11</v>
      </c>
      <c r="D1197" s="160">
        <v>1</v>
      </c>
      <c r="E1197" s="321"/>
      <c r="F1197" s="103" t="s">
        <v>350</v>
      </c>
      <c r="G1197" s="2">
        <f>INDEX([1]CAPS!$A:$A,MATCH(F:F,[1]CAPS!$H:$H,0))</f>
        <v>4232</v>
      </c>
      <c r="H1197" s="103" t="s">
        <v>236</v>
      </c>
      <c r="I1197" s="104" t="s">
        <v>242</v>
      </c>
      <c r="J1197" s="9">
        <v>0</v>
      </c>
      <c r="K1197" s="4">
        <v>0</v>
      </c>
      <c r="L1197" s="9">
        <v>0</v>
      </c>
      <c r="M1197" s="9">
        <v>2</v>
      </c>
      <c r="N1197" s="9">
        <v>0</v>
      </c>
      <c r="O1197" s="17">
        <v>0</v>
      </c>
      <c r="P1197" s="9">
        <v>0</v>
      </c>
      <c r="Q1197" s="9">
        <v>0</v>
      </c>
      <c r="S1197">
        <f t="shared" si="178"/>
        <v>0</v>
      </c>
      <c r="T1197">
        <f t="shared" si="179"/>
        <v>0</v>
      </c>
      <c r="U1197">
        <f t="shared" si="180"/>
        <v>0</v>
      </c>
      <c r="W1197" t="str">
        <f t="shared" si="177"/>
        <v/>
      </c>
    </row>
    <row r="1198" spans="1:23" ht="16" hidden="1" x14ac:dyDescent="0.2">
      <c r="A1198" t="s">
        <v>357</v>
      </c>
      <c r="B1198" s="18">
        <v>11</v>
      </c>
      <c r="C1198" s="104" t="str">
        <f t="shared" si="186"/>
        <v>SS2.11</v>
      </c>
      <c r="D1198" s="160">
        <v>1</v>
      </c>
      <c r="E1198" s="321"/>
      <c r="F1198" s="307" t="s">
        <v>551</v>
      </c>
      <c r="G1198" s="2">
        <f>INDEX([1]CAPS!$A:$A,MATCH(F:F,[1]CAPS!$H:$H,0))</f>
        <v>2322</v>
      </c>
      <c r="H1198" s="103" t="s">
        <v>270</v>
      </c>
      <c r="I1198" s="104" t="s">
        <v>240</v>
      </c>
      <c r="J1198" s="9">
        <v>0</v>
      </c>
      <c r="K1198" s="312">
        <f>9+5</f>
        <v>14</v>
      </c>
      <c r="L1198" s="9">
        <v>0</v>
      </c>
      <c r="M1198" s="9" t="s">
        <v>276</v>
      </c>
      <c r="N1198" s="9">
        <v>0</v>
      </c>
      <c r="O1198" s="17" t="s">
        <v>276</v>
      </c>
      <c r="P1198" s="17" t="s">
        <v>276</v>
      </c>
      <c r="Q1198" s="17" t="s">
        <v>276</v>
      </c>
      <c r="S1198">
        <f t="shared" ref="S1198:S1204" si="189">SUM(J1198:K1198)</f>
        <v>14</v>
      </c>
      <c r="T1198" t="e">
        <f t="shared" si="179"/>
        <v>#VALUE!</v>
      </c>
      <c r="U1198" t="e">
        <f t="shared" si="180"/>
        <v>#VALUE!</v>
      </c>
      <c r="V1198" t="s">
        <v>564</v>
      </c>
      <c r="W1198">
        <f t="shared" si="177"/>
        <v>1</v>
      </c>
    </row>
    <row r="1199" spans="1:23" ht="16" hidden="1" x14ac:dyDescent="0.2">
      <c r="A1199" t="s">
        <v>357</v>
      </c>
      <c r="B1199" s="18">
        <v>11</v>
      </c>
      <c r="C1199" s="104" t="str">
        <f t="shared" si="186"/>
        <v>SS2.11</v>
      </c>
      <c r="D1199" s="160">
        <v>1</v>
      </c>
      <c r="E1199" s="321"/>
      <c r="F1199" s="103" t="s">
        <v>134</v>
      </c>
      <c r="G1199" s="2">
        <f>INDEX([1]CAPS!$A:$A,MATCH(F:F,[1]CAPS!$H:$H,0))</f>
        <v>2302</v>
      </c>
      <c r="H1199" s="103" t="s">
        <v>233</v>
      </c>
      <c r="I1199" s="104" t="s">
        <v>238</v>
      </c>
      <c r="J1199" s="9">
        <v>0</v>
      </c>
      <c r="K1199" s="4">
        <v>24</v>
      </c>
      <c r="L1199" s="9">
        <v>0</v>
      </c>
      <c r="M1199" s="9" t="s">
        <v>276</v>
      </c>
      <c r="N1199" s="9">
        <v>0</v>
      </c>
      <c r="O1199" s="17" t="s">
        <v>276</v>
      </c>
      <c r="P1199" s="17" t="s">
        <v>276</v>
      </c>
      <c r="Q1199" s="17" t="s">
        <v>276</v>
      </c>
      <c r="S1199">
        <f t="shared" si="189"/>
        <v>24</v>
      </c>
      <c r="T1199" t="e">
        <f t="shared" si="179"/>
        <v>#VALUE!</v>
      </c>
      <c r="U1199" t="e">
        <f t="shared" si="180"/>
        <v>#VALUE!</v>
      </c>
      <c r="W1199">
        <f t="shared" si="177"/>
        <v>1</v>
      </c>
    </row>
    <row r="1200" spans="1:23" ht="16" hidden="1" x14ac:dyDescent="0.2">
      <c r="A1200" t="s">
        <v>357</v>
      </c>
      <c r="B1200" s="18">
        <v>11</v>
      </c>
      <c r="C1200" s="104" t="str">
        <f t="shared" si="186"/>
        <v>SS2.11</v>
      </c>
      <c r="D1200" s="160">
        <v>1</v>
      </c>
      <c r="E1200" s="321"/>
      <c r="F1200" s="103" t="s">
        <v>127</v>
      </c>
      <c r="G1200" s="2">
        <f>INDEX([1]CAPS!$A:$A,MATCH(F:F,[1]CAPS!$H:$H,0))</f>
        <v>10605</v>
      </c>
      <c r="H1200" s="103" t="s">
        <v>233</v>
      </c>
      <c r="I1200" s="104" t="s">
        <v>238</v>
      </c>
      <c r="J1200" s="9">
        <v>0</v>
      </c>
      <c r="K1200" s="4">
        <v>4</v>
      </c>
      <c r="L1200" s="9">
        <v>0</v>
      </c>
      <c r="M1200" s="9" t="s">
        <v>276</v>
      </c>
      <c r="N1200" s="9">
        <v>0</v>
      </c>
      <c r="O1200" s="17" t="s">
        <v>276</v>
      </c>
      <c r="P1200" s="17" t="s">
        <v>276</v>
      </c>
      <c r="Q1200" s="17" t="s">
        <v>276</v>
      </c>
      <c r="S1200">
        <f t="shared" si="189"/>
        <v>4</v>
      </c>
      <c r="T1200" t="e">
        <f t="shared" si="179"/>
        <v>#VALUE!</v>
      </c>
      <c r="U1200" t="e">
        <f t="shared" si="180"/>
        <v>#VALUE!</v>
      </c>
      <c r="W1200">
        <f t="shared" si="177"/>
        <v>1</v>
      </c>
    </row>
    <row r="1201" spans="1:23" ht="16" hidden="1" x14ac:dyDescent="0.2">
      <c r="A1201" t="s">
        <v>357</v>
      </c>
      <c r="B1201" s="18">
        <v>11</v>
      </c>
      <c r="C1201" s="104" t="str">
        <f t="shared" si="186"/>
        <v>SS2.11</v>
      </c>
      <c r="D1201" s="160">
        <v>1</v>
      </c>
      <c r="E1201" s="321"/>
      <c r="F1201" s="103" t="s">
        <v>129</v>
      </c>
      <c r="G1201" s="2">
        <f>INDEX([1]CAPS!$A:$A,MATCH(F:F,[1]CAPS!$H:$H,0))</f>
        <v>5532</v>
      </c>
      <c r="H1201" s="103" t="s">
        <v>233</v>
      </c>
      <c r="I1201" s="104" t="s">
        <v>238</v>
      </c>
      <c r="J1201" s="9">
        <v>0</v>
      </c>
      <c r="K1201" s="4">
        <v>5</v>
      </c>
      <c r="L1201" s="9">
        <v>0</v>
      </c>
      <c r="M1201" s="9" t="s">
        <v>276</v>
      </c>
      <c r="N1201" s="9">
        <v>0</v>
      </c>
      <c r="O1201" s="17" t="s">
        <v>276</v>
      </c>
      <c r="P1201" s="17" t="s">
        <v>276</v>
      </c>
      <c r="Q1201" s="17" t="s">
        <v>276</v>
      </c>
      <c r="S1201">
        <f t="shared" si="189"/>
        <v>5</v>
      </c>
      <c r="T1201" t="e">
        <f t="shared" si="179"/>
        <v>#VALUE!</v>
      </c>
      <c r="U1201" t="e">
        <f t="shared" si="180"/>
        <v>#VALUE!</v>
      </c>
      <c r="W1201">
        <f t="shared" si="177"/>
        <v>1</v>
      </c>
    </row>
    <row r="1202" spans="1:23" ht="16" hidden="1" x14ac:dyDescent="0.2">
      <c r="A1202" t="s">
        <v>357</v>
      </c>
      <c r="B1202" s="18">
        <v>11</v>
      </c>
      <c r="C1202" s="104" t="str">
        <f t="shared" si="186"/>
        <v>SS2.11</v>
      </c>
      <c r="D1202" s="160">
        <v>1</v>
      </c>
      <c r="E1202" s="321"/>
      <c r="F1202" s="103" t="s">
        <v>351</v>
      </c>
      <c r="G1202" s="2">
        <f>INDEX([1]CAPS!$A:$A,MATCH(F:F,[1]CAPS!$H:$H,0))</f>
        <v>2203</v>
      </c>
      <c r="H1202" s="103" t="s">
        <v>276</v>
      </c>
      <c r="I1202" s="104" t="s">
        <v>238</v>
      </c>
      <c r="J1202" s="9">
        <v>0</v>
      </c>
      <c r="K1202" s="4">
        <v>2</v>
      </c>
      <c r="L1202" s="9">
        <v>0</v>
      </c>
      <c r="M1202" s="9" t="s">
        <v>276</v>
      </c>
      <c r="N1202" s="9">
        <v>0</v>
      </c>
      <c r="O1202" s="17" t="s">
        <v>276</v>
      </c>
      <c r="P1202" s="17" t="s">
        <v>276</v>
      </c>
      <c r="Q1202" s="17" t="s">
        <v>276</v>
      </c>
      <c r="S1202">
        <f t="shared" si="189"/>
        <v>2</v>
      </c>
      <c r="T1202" t="e">
        <f t="shared" si="179"/>
        <v>#VALUE!</v>
      </c>
      <c r="U1202" t="e">
        <f t="shared" si="180"/>
        <v>#VALUE!</v>
      </c>
      <c r="W1202">
        <f t="shared" si="177"/>
        <v>1</v>
      </c>
    </row>
    <row r="1203" spans="1:23" ht="16" hidden="1" x14ac:dyDescent="0.2">
      <c r="A1203" t="s">
        <v>357</v>
      </c>
      <c r="B1203" s="18">
        <v>11</v>
      </c>
      <c r="C1203" s="104" t="str">
        <f t="shared" si="186"/>
        <v>SS2.11</v>
      </c>
      <c r="D1203" s="160">
        <v>1</v>
      </c>
      <c r="E1203" s="321"/>
      <c r="F1203" s="103" t="s">
        <v>228</v>
      </c>
      <c r="G1203" s="2">
        <f>INDEX([1]CAPS!$A:$A,MATCH(F:F,[1]CAPS!$H:$H,0))</f>
        <v>7993</v>
      </c>
      <c r="H1203" s="103" t="s">
        <v>233</v>
      </c>
      <c r="I1203" s="104" t="s">
        <v>238</v>
      </c>
      <c r="J1203" s="9">
        <v>0</v>
      </c>
      <c r="K1203" s="4">
        <v>3</v>
      </c>
      <c r="L1203" s="9">
        <v>0</v>
      </c>
      <c r="M1203" s="9" t="s">
        <v>276</v>
      </c>
      <c r="N1203" s="9">
        <v>0</v>
      </c>
      <c r="O1203" s="17" t="s">
        <v>276</v>
      </c>
      <c r="P1203" s="17" t="s">
        <v>276</v>
      </c>
      <c r="Q1203" s="17" t="s">
        <v>276</v>
      </c>
      <c r="S1203">
        <f t="shared" si="189"/>
        <v>3</v>
      </c>
      <c r="T1203" t="e">
        <f t="shared" si="179"/>
        <v>#VALUE!</v>
      </c>
      <c r="U1203" t="e">
        <f t="shared" si="180"/>
        <v>#VALUE!</v>
      </c>
      <c r="W1203">
        <f t="shared" si="177"/>
        <v>1</v>
      </c>
    </row>
    <row r="1204" spans="1:23" ht="32" hidden="1" x14ac:dyDescent="0.2">
      <c r="A1204" t="s">
        <v>357</v>
      </c>
      <c r="B1204" s="18">
        <v>11</v>
      </c>
      <c r="C1204" s="104" t="str">
        <f t="shared" si="186"/>
        <v>SS2.11</v>
      </c>
      <c r="D1204" s="160">
        <v>1</v>
      </c>
      <c r="E1204" s="321"/>
      <c r="F1204" s="103" t="s">
        <v>886</v>
      </c>
      <c r="G1204" s="2">
        <f>INDEX([1]CAPS!$A:$A,MATCH(F:F,[1]CAPS!$H:$H,0))</f>
        <v>8748</v>
      </c>
      <c r="H1204" s="103" t="s">
        <v>234</v>
      </c>
      <c r="I1204" s="104" t="s">
        <v>238</v>
      </c>
      <c r="J1204" s="9">
        <v>0</v>
      </c>
      <c r="K1204" s="4">
        <v>1</v>
      </c>
      <c r="L1204" s="9">
        <v>0</v>
      </c>
      <c r="M1204" s="9" t="s">
        <v>276</v>
      </c>
      <c r="N1204" s="9">
        <v>0</v>
      </c>
      <c r="O1204" s="17" t="s">
        <v>276</v>
      </c>
      <c r="P1204" s="17" t="s">
        <v>276</v>
      </c>
      <c r="Q1204" s="17" t="s">
        <v>276</v>
      </c>
      <c r="R1204" s="532" t="s">
        <v>880</v>
      </c>
      <c r="S1204">
        <f t="shared" si="189"/>
        <v>1</v>
      </c>
      <c r="T1204" t="e">
        <f t="shared" si="179"/>
        <v>#VALUE!</v>
      </c>
      <c r="U1204" t="e">
        <f t="shared" si="180"/>
        <v>#VALUE!</v>
      </c>
      <c r="W1204">
        <f t="shared" si="177"/>
        <v>1</v>
      </c>
    </row>
    <row r="1205" spans="1:23" ht="32" hidden="1" x14ac:dyDescent="0.2">
      <c r="A1205" t="s">
        <v>357</v>
      </c>
      <c r="B1205" s="18">
        <v>11</v>
      </c>
      <c r="C1205" s="104" t="str">
        <f t="shared" si="186"/>
        <v>SS2.11</v>
      </c>
      <c r="D1205" s="160">
        <v>1</v>
      </c>
      <c r="E1205" s="321"/>
      <c r="F1205" s="307" t="s">
        <v>550</v>
      </c>
      <c r="G1205" s="2">
        <f>INDEX([1]CAPS!$A:$A,MATCH(F:F,[1]CAPS!$H:$H,0))</f>
        <v>1660</v>
      </c>
      <c r="H1205" s="103" t="s">
        <v>237</v>
      </c>
      <c r="I1205" s="104" t="s">
        <v>239</v>
      </c>
      <c r="J1205" s="9">
        <v>0</v>
      </c>
      <c r="K1205" s="312">
        <v>0</v>
      </c>
      <c r="L1205" s="9">
        <v>0</v>
      </c>
      <c r="M1205" s="9" t="s">
        <v>276</v>
      </c>
      <c r="N1205" s="9">
        <v>0</v>
      </c>
      <c r="O1205" s="17">
        <v>1</v>
      </c>
      <c r="P1205" s="9">
        <v>0</v>
      </c>
      <c r="Q1205" s="426">
        <v>1</v>
      </c>
      <c r="R1205" t="s">
        <v>828</v>
      </c>
      <c r="S1205">
        <f t="shared" si="178"/>
        <v>1</v>
      </c>
      <c r="T1205" t="e">
        <f t="shared" si="179"/>
        <v>#VALUE!</v>
      </c>
      <c r="U1205" t="e">
        <f t="shared" si="180"/>
        <v>#VALUE!</v>
      </c>
      <c r="W1205">
        <f t="shared" si="177"/>
        <v>1</v>
      </c>
    </row>
    <row r="1206" spans="1:23" ht="32" hidden="1" x14ac:dyDescent="0.2">
      <c r="A1206" t="s">
        <v>357</v>
      </c>
      <c r="B1206" s="18">
        <v>12</v>
      </c>
      <c r="C1206" s="104" t="str">
        <f t="shared" si="186"/>
        <v>SS2.12</v>
      </c>
      <c r="D1206" s="160">
        <v>1</v>
      </c>
      <c r="E1206" s="321"/>
      <c r="F1206" s="103" t="s">
        <v>350</v>
      </c>
      <c r="G1206" s="2">
        <f>INDEX([1]CAPS!$A:$A,MATCH(F:F,[1]CAPS!$H:$H,0))</f>
        <v>4232</v>
      </c>
      <c r="H1206" s="103" t="s">
        <v>236</v>
      </c>
      <c r="I1206" s="104" t="s">
        <v>242</v>
      </c>
      <c r="J1206" s="9">
        <v>0</v>
      </c>
      <c r="K1206" s="4">
        <v>0</v>
      </c>
      <c r="L1206" s="9">
        <v>0</v>
      </c>
      <c r="M1206" s="9">
        <v>1</v>
      </c>
      <c r="N1206" s="9">
        <v>0</v>
      </c>
      <c r="O1206" s="17">
        <v>0</v>
      </c>
      <c r="P1206" s="9">
        <v>0</v>
      </c>
      <c r="Q1206" s="9">
        <v>0</v>
      </c>
      <c r="S1206">
        <f t="shared" si="178"/>
        <v>0</v>
      </c>
      <c r="T1206">
        <f t="shared" si="179"/>
        <v>0</v>
      </c>
      <c r="U1206">
        <f t="shared" si="180"/>
        <v>0</v>
      </c>
      <c r="W1206" t="str">
        <f t="shared" si="177"/>
        <v/>
      </c>
    </row>
    <row r="1207" spans="1:23" ht="16" hidden="1" x14ac:dyDescent="0.2">
      <c r="A1207" t="s">
        <v>357</v>
      </c>
      <c r="B1207" s="18">
        <v>12</v>
      </c>
      <c r="C1207" s="104" t="str">
        <f t="shared" si="186"/>
        <v>SS2.12</v>
      </c>
      <c r="D1207" s="160">
        <v>1</v>
      </c>
      <c r="E1207" s="321"/>
      <c r="F1207" s="307" t="s">
        <v>551</v>
      </c>
      <c r="G1207" s="2">
        <f>INDEX([1]CAPS!$A:$A,MATCH(F:F,[1]CAPS!$H:$H,0))</f>
        <v>2322</v>
      </c>
      <c r="H1207" s="103" t="s">
        <v>270</v>
      </c>
      <c r="I1207" s="104" t="s">
        <v>240</v>
      </c>
      <c r="J1207" s="9">
        <v>0</v>
      </c>
      <c r="K1207" s="312">
        <f>1+3</f>
        <v>4</v>
      </c>
      <c r="L1207" s="9">
        <v>0</v>
      </c>
      <c r="M1207" s="9" t="s">
        <v>276</v>
      </c>
      <c r="N1207" s="9">
        <v>0</v>
      </c>
      <c r="O1207" s="17" t="s">
        <v>276</v>
      </c>
      <c r="P1207" s="17" t="s">
        <v>276</v>
      </c>
      <c r="Q1207" s="17" t="s">
        <v>276</v>
      </c>
      <c r="S1207">
        <f t="shared" ref="S1207:S1212" si="190">SUM(J1207:K1207)</f>
        <v>4</v>
      </c>
      <c r="T1207" t="e">
        <f t="shared" si="179"/>
        <v>#VALUE!</v>
      </c>
      <c r="U1207" t="e">
        <f t="shared" si="180"/>
        <v>#VALUE!</v>
      </c>
      <c r="V1207" t="s">
        <v>564</v>
      </c>
      <c r="W1207">
        <f t="shared" si="177"/>
        <v>1</v>
      </c>
    </row>
    <row r="1208" spans="1:23" ht="16" hidden="1" x14ac:dyDescent="0.2">
      <c r="A1208" t="s">
        <v>357</v>
      </c>
      <c r="B1208" s="18">
        <v>12</v>
      </c>
      <c r="C1208" s="104" t="str">
        <f t="shared" si="186"/>
        <v>SS2.12</v>
      </c>
      <c r="D1208" s="160">
        <v>1</v>
      </c>
      <c r="E1208" s="321"/>
      <c r="F1208" s="103" t="s">
        <v>134</v>
      </c>
      <c r="G1208" s="2">
        <f>INDEX([1]CAPS!$A:$A,MATCH(F:F,[1]CAPS!$H:$H,0))</f>
        <v>2302</v>
      </c>
      <c r="H1208" s="103" t="s">
        <v>233</v>
      </c>
      <c r="I1208" s="104" t="s">
        <v>238</v>
      </c>
      <c r="J1208" s="9">
        <v>0</v>
      </c>
      <c r="K1208" s="4">
        <v>17</v>
      </c>
      <c r="L1208" s="9">
        <v>0</v>
      </c>
      <c r="M1208" s="9" t="s">
        <v>276</v>
      </c>
      <c r="N1208" s="9">
        <v>0</v>
      </c>
      <c r="O1208" s="17" t="s">
        <v>276</v>
      </c>
      <c r="P1208" s="17" t="s">
        <v>276</v>
      </c>
      <c r="Q1208" s="17" t="s">
        <v>276</v>
      </c>
      <c r="S1208">
        <f t="shared" si="190"/>
        <v>17</v>
      </c>
      <c r="T1208" t="e">
        <f t="shared" si="179"/>
        <v>#VALUE!</v>
      </c>
      <c r="U1208" t="e">
        <f t="shared" si="180"/>
        <v>#VALUE!</v>
      </c>
      <c r="W1208">
        <f t="shared" si="177"/>
        <v>1</v>
      </c>
    </row>
    <row r="1209" spans="1:23" ht="16" hidden="1" x14ac:dyDescent="0.2">
      <c r="A1209" t="s">
        <v>357</v>
      </c>
      <c r="B1209" s="18">
        <v>12</v>
      </c>
      <c r="C1209" s="104" t="str">
        <f t="shared" si="186"/>
        <v>SS2.12</v>
      </c>
      <c r="D1209" s="160">
        <v>1</v>
      </c>
      <c r="E1209" s="321"/>
      <c r="F1209" s="103" t="s">
        <v>127</v>
      </c>
      <c r="G1209" s="2">
        <f>INDEX([1]CAPS!$A:$A,MATCH(F:F,[1]CAPS!$H:$H,0))</f>
        <v>10605</v>
      </c>
      <c r="H1209" s="103" t="s">
        <v>233</v>
      </c>
      <c r="I1209" s="104" t="s">
        <v>238</v>
      </c>
      <c r="J1209" s="9">
        <v>0</v>
      </c>
      <c r="K1209" s="4">
        <v>6</v>
      </c>
      <c r="L1209" s="9">
        <v>0</v>
      </c>
      <c r="M1209" s="9" t="s">
        <v>276</v>
      </c>
      <c r="N1209" s="9">
        <v>0</v>
      </c>
      <c r="O1209" s="17" t="s">
        <v>276</v>
      </c>
      <c r="P1209" s="17" t="s">
        <v>276</v>
      </c>
      <c r="Q1209" s="17" t="s">
        <v>276</v>
      </c>
      <c r="S1209">
        <f t="shared" si="190"/>
        <v>6</v>
      </c>
      <c r="T1209" t="e">
        <f t="shared" ref="T1209:T1264" si="191">(K1209+L1209)/(K1209++L1209+M1209)</f>
        <v>#VALUE!</v>
      </c>
      <c r="U1209" t="e">
        <f t="shared" ref="U1209:U1264" si="192">(O1209+P1209)/(K1209+L1209+M1209)</f>
        <v>#VALUE!</v>
      </c>
      <c r="W1209">
        <f t="shared" si="177"/>
        <v>1</v>
      </c>
    </row>
    <row r="1210" spans="1:23" ht="16" hidden="1" x14ac:dyDescent="0.2">
      <c r="A1210" t="s">
        <v>357</v>
      </c>
      <c r="B1210" s="18">
        <v>12</v>
      </c>
      <c r="C1210" s="104" t="str">
        <f t="shared" si="186"/>
        <v>SS2.12</v>
      </c>
      <c r="D1210" s="160">
        <v>1</v>
      </c>
      <c r="E1210" s="321"/>
      <c r="F1210" s="103" t="s">
        <v>351</v>
      </c>
      <c r="G1210" s="2">
        <f>INDEX([1]CAPS!$A:$A,MATCH(F:F,[1]CAPS!$H:$H,0))</f>
        <v>2203</v>
      </c>
      <c r="H1210" s="103" t="s">
        <v>276</v>
      </c>
      <c r="I1210" s="104" t="s">
        <v>238</v>
      </c>
      <c r="J1210" s="9">
        <v>0</v>
      </c>
      <c r="K1210" s="4">
        <v>1</v>
      </c>
      <c r="L1210" s="9">
        <v>0</v>
      </c>
      <c r="M1210" s="9" t="s">
        <v>276</v>
      </c>
      <c r="N1210" s="9">
        <v>0</v>
      </c>
      <c r="O1210" s="17" t="s">
        <v>276</v>
      </c>
      <c r="P1210" s="17" t="s">
        <v>276</v>
      </c>
      <c r="Q1210" s="17" t="s">
        <v>276</v>
      </c>
      <c r="S1210">
        <f t="shared" si="190"/>
        <v>1</v>
      </c>
      <c r="T1210" t="e">
        <f t="shared" si="191"/>
        <v>#VALUE!</v>
      </c>
      <c r="U1210" t="e">
        <f t="shared" si="192"/>
        <v>#VALUE!</v>
      </c>
      <c r="W1210">
        <f t="shared" si="177"/>
        <v>1</v>
      </c>
    </row>
    <row r="1211" spans="1:23" ht="16" hidden="1" x14ac:dyDescent="0.2">
      <c r="A1211" t="s">
        <v>357</v>
      </c>
      <c r="B1211" s="18">
        <v>12</v>
      </c>
      <c r="C1211" s="104" t="str">
        <f t="shared" si="186"/>
        <v>SS2.12</v>
      </c>
      <c r="D1211" s="160">
        <v>1</v>
      </c>
      <c r="E1211" s="321"/>
      <c r="F1211" s="103" t="s">
        <v>129</v>
      </c>
      <c r="G1211" s="2">
        <f>INDEX([1]CAPS!$A:$A,MATCH(F:F,[1]CAPS!$H:$H,0))</f>
        <v>5532</v>
      </c>
      <c r="H1211" s="103" t="s">
        <v>233</v>
      </c>
      <c r="I1211" s="104" t="s">
        <v>238</v>
      </c>
      <c r="J1211" s="9">
        <v>0</v>
      </c>
      <c r="K1211" s="4">
        <v>3</v>
      </c>
      <c r="L1211" s="9">
        <v>0</v>
      </c>
      <c r="M1211" s="9" t="s">
        <v>276</v>
      </c>
      <c r="N1211" s="9">
        <v>0</v>
      </c>
      <c r="O1211" s="17" t="s">
        <v>276</v>
      </c>
      <c r="P1211" s="17" t="s">
        <v>276</v>
      </c>
      <c r="Q1211" s="17" t="s">
        <v>276</v>
      </c>
      <c r="S1211">
        <f t="shared" si="190"/>
        <v>3</v>
      </c>
      <c r="T1211" t="e">
        <f t="shared" si="191"/>
        <v>#VALUE!</v>
      </c>
      <c r="U1211" t="e">
        <f t="shared" si="192"/>
        <v>#VALUE!</v>
      </c>
      <c r="W1211">
        <f t="shared" si="177"/>
        <v>1</v>
      </c>
    </row>
    <row r="1212" spans="1:23" ht="16" hidden="1" x14ac:dyDescent="0.2">
      <c r="A1212" t="s">
        <v>357</v>
      </c>
      <c r="B1212" s="18">
        <v>12</v>
      </c>
      <c r="C1212" s="104" t="str">
        <f t="shared" si="186"/>
        <v>SS2.12</v>
      </c>
      <c r="D1212" s="160">
        <v>1</v>
      </c>
      <c r="E1212" s="321"/>
      <c r="F1212" s="103" t="s">
        <v>228</v>
      </c>
      <c r="G1212" s="2">
        <f>INDEX([1]CAPS!$A:$A,MATCH(F:F,[1]CAPS!$H:$H,0))</f>
        <v>7993</v>
      </c>
      <c r="H1212" s="103" t="s">
        <v>233</v>
      </c>
      <c r="I1212" s="104" t="s">
        <v>238</v>
      </c>
      <c r="J1212" s="9">
        <v>0</v>
      </c>
      <c r="K1212" s="4">
        <v>4</v>
      </c>
      <c r="L1212" s="9">
        <v>0</v>
      </c>
      <c r="M1212" s="9" t="s">
        <v>276</v>
      </c>
      <c r="N1212" s="9">
        <v>0</v>
      </c>
      <c r="O1212" s="17" t="s">
        <v>276</v>
      </c>
      <c r="P1212" s="17" t="s">
        <v>276</v>
      </c>
      <c r="Q1212" s="17" t="s">
        <v>276</v>
      </c>
      <c r="S1212">
        <f t="shared" si="190"/>
        <v>4</v>
      </c>
      <c r="T1212" t="e">
        <f t="shared" si="191"/>
        <v>#VALUE!</v>
      </c>
      <c r="U1212" t="e">
        <f t="shared" si="192"/>
        <v>#VALUE!</v>
      </c>
      <c r="W1212">
        <f t="shared" si="177"/>
        <v>1</v>
      </c>
    </row>
    <row r="1213" spans="1:23" ht="16" hidden="1" x14ac:dyDescent="0.2">
      <c r="A1213" t="s">
        <v>357</v>
      </c>
      <c r="B1213" s="18">
        <v>12</v>
      </c>
      <c r="C1213" s="104" t="str">
        <f t="shared" si="186"/>
        <v>SS2.12</v>
      </c>
      <c r="D1213" s="160">
        <v>1</v>
      </c>
      <c r="E1213" s="321"/>
      <c r="F1213" s="103" t="s">
        <v>547</v>
      </c>
      <c r="G1213" s="2">
        <f>INDEX([1]CAPS!$A:$A,MATCH(F:F,[1]CAPS!$H:$H,0))</f>
        <v>5657</v>
      </c>
      <c r="H1213" s="103" t="s">
        <v>276</v>
      </c>
      <c r="I1213" s="104" t="s">
        <v>238</v>
      </c>
      <c r="J1213" s="9">
        <v>0</v>
      </c>
      <c r="K1213" s="4">
        <v>2</v>
      </c>
      <c r="L1213" s="9">
        <v>0</v>
      </c>
      <c r="M1213" s="9" t="s">
        <v>276</v>
      </c>
      <c r="N1213" s="9">
        <v>0</v>
      </c>
      <c r="O1213" s="17">
        <v>0</v>
      </c>
      <c r="P1213" s="9">
        <v>0</v>
      </c>
      <c r="Q1213" s="9">
        <v>0</v>
      </c>
      <c r="S1213">
        <f t="shared" ref="S1213:S1264" si="193">SUM(J1213:K1213)+O1213</f>
        <v>2</v>
      </c>
      <c r="T1213" t="e">
        <f t="shared" si="191"/>
        <v>#VALUE!</v>
      </c>
      <c r="U1213" t="e">
        <f t="shared" si="192"/>
        <v>#VALUE!</v>
      </c>
      <c r="W1213">
        <f t="shared" si="177"/>
        <v>1</v>
      </c>
    </row>
    <row r="1214" spans="1:23" ht="32" hidden="1" x14ac:dyDescent="0.2">
      <c r="A1214" t="s">
        <v>357</v>
      </c>
      <c r="B1214" s="18">
        <v>13</v>
      </c>
      <c r="C1214" s="104" t="str">
        <f t="shared" si="186"/>
        <v>SS2.13</v>
      </c>
      <c r="D1214" s="160">
        <v>1</v>
      </c>
      <c r="E1214" s="321"/>
      <c r="F1214" s="103" t="s">
        <v>350</v>
      </c>
      <c r="G1214" s="2">
        <f>INDEX([1]CAPS!$A:$A,MATCH(F:F,[1]CAPS!$H:$H,0))</f>
        <v>4232</v>
      </c>
      <c r="H1214" s="103" t="s">
        <v>236</v>
      </c>
      <c r="I1214" s="104" t="s">
        <v>242</v>
      </c>
      <c r="J1214" s="9">
        <v>0</v>
      </c>
      <c r="K1214" s="4">
        <v>0</v>
      </c>
      <c r="L1214" s="9">
        <v>0</v>
      </c>
      <c r="M1214" s="9">
        <v>1</v>
      </c>
      <c r="N1214" s="9">
        <v>0</v>
      </c>
      <c r="O1214" s="17">
        <v>0</v>
      </c>
      <c r="P1214" s="9">
        <v>0</v>
      </c>
      <c r="Q1214" s="9">
        <v>0</v>
      </c>
      <c r="S1214">
        <f t="shared" si="193"/>
        <v>0</v>
      </c>
      <c r="T1214">
        <f t="shared" si="191"/>
        <v>0</v>
      </c>
      <c r="U1214">
        <f t="shared" si="192"/>
        <v>0</v>
      </c>
      <c r="W1214" t="str">
        <f t="shared" si="177"/>
        <v/>
      </c>
    </row>
    <row r="1215" spans="1:23" ht="16" hidden="1" x14ac:dyDescent="0.2">
      <c r="A1215" t="s">
        <v>357</v>
      </c>
      <c r="B1215" s="18">
        <v>13</v>
      </c>
      <c r="C1215" s="104" t="str">
        <f t="shared" si="186"/>
        <v>SS2.13</v>
      </c>
      <c r="D1215" s="160">
        <v>1</v>
      </c>
      <c r="E1215" s="321"/>
      <c r="F1215" s="103" t="s">
        <v>547</v>
      </c>
      <c r="G1215" s="2">
        <f>INDEX([1]CAPS!$A:$A,MATCH(F:F,[1]CAPS!$H:$H,0))</f>
        <v>5657</v>
      </c>
      <c r="H1215" s="103" t="s">
        <v>276</v>
      </c>
      <c r="I1215" s="104" t="s">
        <v>238</v>
      </c>
      <c r="J1215" s="9">
        <v>0</v>
      </c>
      <c r="K1215" s="4">
        <v>2</v>
      </c>
      <c r="L1215" s="9">
        <v>0</v>
      </c>
      <c r="M1215" s="9" t="s">
        <v>276</v>
      </c>
      <c r="N1215" s="9">
        <v>0</v>
      </c>
      <c r="O1215" s="17">
        <v>0</v>
      </c>
      <c r="P1215" s="9">
        <v>0</v>
      </c>
      <c r="Q1215" s="9">
        <v>0</v>
      </c>
      <c r="S1215">
        <f t="shared" si="193"/>
        <v>2</v>
      </c>
      <c r="T1215" t="e">
        <f t="shared" si="191"/>
        <v>#VALUE!</v>
      </c>
      <c r="U1215" t="e">
        <f t="shared" si="192"/>
        <v>#VALUE!</v>
      </c>
      <c r="W1215">
        <f t="shared" si="177"/>
        <v>1</v>
      </c>
    </row>
    <row r="1216" spans="1:23" ht="16" hidden="1" x14ac:dyDescent="0.2">
      <c r="A1216" t="s">
        <v>357</v>
      </c>
      <c r="B1216" s="18">
        <v>13</v>
      </c>
      <c r="C1216" s="104" t="str">
        <f t="shared" si="186"/>
        <v>SS2.13</v>
      </c>
      <c r="D1216" s="160">
        <v>1</v>
      </c>
      <c r="E1216" s="321"/>
      <c r="F1216" s="307" t="s">
        <v>551</v>
      </c>
      <c r="G1216" s="2">
        <f>INDEX([1]CAPS!$A:$A,MATCH(F:F,[1]CAPS!$H:$H,0))</f>
        <v>2322</v>
      </c>
      <c r="H1216" s="103" t="s">
        <v>270</v>
      </c>
      <c r="I1216" s="104" t="s">
        <v>240</v>
      </c>
      <c r="J1216" s="9">
        <v>0</v>
      </c>
      <c r="K1216" s="312">
        <f>7+3</f>
        <v>10</v>
      </c>
      <c r="L1216" s="9">
        <v>0</v>
      </c>
      <c r="M1216" s="9" t="s">
        <v>276</v>
      </c>
      <c r="N1216" s="9">
        <v>0</v>
      </c>
      <c r="O1216" s="17" t="s">
        <v>276</v>
      </c>
      <c r="P1216" s="17" t="s">
        <v>276</v>
      </c>
      <c r="Q1216" s="17" t="s">
        <v>276</v>
      </c>
      <c r="S1216">
        <f>SUM(J1216:K1216)</f>
        <v>10</v>
      </c>
      <c r="T1216" t="e">
        <f t="shared" si="191"/>
        <v>#VALUE!</v>
      </c>
      <c r="U1216" t="e">
        <f t="shared" si="192"/>
        <v>#VALUE!</v>
      </c>
      <c r="V1216" t="s">
        <v>564</v>
      </c>
      <c r="W1216">
        <f t="shared" ref="W1216:W1279" si="194">IF(S1216&gt;0,1,"")</f>
        <v>1</v>
      </c>
    </row>
    <row r="1217" spans="1:23" ht="32" hidden="1" x14ac:dyDescent="0.2">
      <c r="A1217" t="s">
        <v>357</v>
      </c>
      <c r="B1217" s="18">
        <v>13</v>
      </c>
      <c r="C1217" s="104" t="str">
        <f t="shared" si="186"/>
        <v>SS2.13</v>
      </c>
      <c r="D1217" s="160">
        <v>1</v>
      </c>
      <c r="E1217" s="321"/>
      <c r="F1217" s="103" t="s">
        <v>876</v>
      </c>
      <c r="G1217" s="2" t="s">
        <v>361</v>
      </c>
      <c r="H1217" s="103" t="s">
        <v>270</v>
      </c>
      <c r="I1217" s="104" t="s">
        <v>239</v>
      </c>
      <c r="J1217" s="9">
        <v>0</v>
      </c>
      <c r="K1217" s="4">
        <v>0</v>
      </c>
      <c r="L1217" s="9">
        <v>0</v>
      </c>
      <c r="M1217" s="9" t="s">
        <v>276</v>
      </c>
      <c r="N1217" s="9">
        <v>0</v>
      </c>
      <c r="O1217" s="17">
        <v>1</v>
      </c>
      <c r="P1217" s="9">
        <v>0</v>
      </c>
      <c r="Q1217" s="9">
        <v>0</v>
      </c>
      <c r="R1217" t="s">
        <v>875</v>
      </c>
      <c r="S1217">
        <f t="shared" si="193"/>
        <v>1</v>
      </c>
      <c r="T1217" t="e">
        <f t="shared" si="191"/>
        <v>#VALUE!</v>
      </c>
      <c r="U1217" t="e">
        <f t="shared" si="192"/>
        <v>#VALUE!</v>
      </c>
      <c r="W1217">
        <f t="shared" si="194"/>
        <v>1</v>
      </c>
    </row>
    <row r="1218" spans="1:23" ht="16" hidden="1" x14ac:dyDescent="0.2">
      <c r="A1218" t="s">
        <v>357</v>
      </c>
      <c r="B1218" s="18">
        <v>13</v>
      </c>
      <c r="C1218" s="104" t="str">
        <f t="shared" si="186"/>
        <v>SS2.13</v>
      </c>
      <c r="D1218" s="160">
        <v>1</v>
      </c>
      <c r="E1218" s="321"/>
      <c r="F1218" s="103" t="s">
        <v>134</v>
      </c>
      <c r="G1218" s="2">
        <f>INDEX([1]CAPS!$A:$A,MATCH(F:F,[1]CAPS!$H:$H,0))</f>
        <v>2302</v>
      </c>
      <c r="H1218" s="103" t="s">
        <v>233</v>
      </c>
      <c r="I1218" s="104" t="s">
        <v>238</v>
      </c>
      <c r="J1218" s="9">
        <v>0</v>
      </c>
      <c r="K1218" s="4">
        <v>21</v>
      </c>
      <c r="L1218" s="9">
        <v>0</v>
      </c>
      <c r="M1218" s="9" t="s">
        <v>276</v>
      </c>
      <c r="N1218" s="9">
        <v>0</v>
      </c>
      <c r="O1218" s="17" t="s">
        <v>276</v>
      </c>
      <c r="P1218" s="17" t="s">
        <v>276</v>
      </c>
      <c r="Q1218" s="17" t="s">
        <v>276</v>
      </c>
      <c r="S1218">
        <f t="shared" ref="S1218:S1220" si="195">SUM(J1218:K1218)</f>
        <v>21</v>
      </c>
      <c r="T1218" t="e">
        <f t="shared" si="191"/>
        <v>#VALUE!</v>
      </c>
      <c r="U1218" t="e">
        <f t="shared" si="192"/>
        <v>#VALUE!</v>
      </c>
      <c r="W1218">
        <f t="shared" si="194"/>
        <v>1</v>
      </c>
    </row>
    <row r="1219" spans="1:23" ht="16" hidden="1" x14ac:dyDescent="0.2">
      <c r="A1219" t="s">
        <v>357</v>
      </c>
      <c r="B1219" s="18">
        <v>13</v>
      </c>
      <c r="C1219" s="104" t="str">
        <f t="shared" si="186"/>
        <v>SS2.13</v>
      </c>
      <c r="D1219" s="160">
        <v>1</v>
      </c>
      <c r="E1219" s="321"/>
      <c r="F1219" s="103" t="s">
        <v>129</v>
      </c>
      <c r="G1219" s="2">
        <f>INDEX([1]CAPS!$A:$A,MATCH(F:F,[1]CAPS!$H:$H,0))</f>
        <v>5532</v>
      </c>
      <c r="H1219" s="103" t="s">
        <v>233</v>
      </c>
      <c r="I1219" s="104" t="s">
        <v>238</v>
      </c>
      <c r="J1219" s="9">
        <v>0</v>
      </c>
      <c r="K1219" s="4">
        <v>5</v>
      </c>
      <c r="L1219" s="9">
        <v>0</v>
      </c>
      <c r="M1219" s="9" t="s">
        <v>276</v>
      </c>
      <c r="N1219" s="9">
        <v>0</v>
      </c>
      <c r="O1219" s="17" t="s">
        <v>276</v>
      </c>
      <c r="P1219" s="17" t="s">
        <v>276</v>
      </c>
      <c r="Q1219" s="17" t="s">
        <v>276</v>
      </c>
      <c r="S1219">
        <f t="shared" si="195"/>
        <v>5</v>
      </c>
      <c r="T1219" t="e">
        <f t="shared" si="191"/>
        <v>#VALUE!</v>
      </c>
      <c r="U1219" t="e">
        <f t="shared" si="192"/>
        <v>#VALUE!</v>
      </c>
      <c r="W1219">
        <f t="shared" si="194"/>
        <v>1</v>
      </c>
    </row>
    <row r="1220" spans="1:23" ht="16" hidden="1" x14ac:dyDescent="0.2">
      <c r="A1220" t="s">
        <v>357</v>
      </c>
      <c r="B1220" s="18">
        <v>13</v>
      </c>
      <c r="C1220" s="104" t="str">
        <f t="shared" si="186"/>
        <v>SS2.13</v>
      </c>
      <c r="D1220" s="160">
        <v>1</v>
      </c>
      <c r="E1220" s="321"/>
      <c r="F1220" s="103" t="s">
        <v>127</v>
      </c>
      <c r="G1220" s="2">
        <f>INDEX([1]CAPS!$A:$A,MATCH(F:F,[1]CAPS!$H:$H,0))</f>
        <v>10605</v>
      </c>
      <c r="H1220" s="103" t="s">
        <v>233</v>
      </c>
      <c r="I1220" s="104" t="s">
        <v>238</v>
      </c>
      <c r="J1220" s="9">
        <v>0</v>
      </c>
      <c r="K1220" s="4">
        <v>3</v>
      </c>
      <c r="L1220" s="9">
        <v>0</v>
      </c>
      <c r="M1220" s="9" t="s">
        <v>276</v>
      </c>
      <c r="N1220" s="9">
        <v>0</v>
      </c>
      <c r="O1220" s="17" t="s">
        <v>276</v>
      </c>
      <c r="P1220" s="17" t="s">
        <v>276</v>
      </c>
      <c r="Q1220" s="17" t="s">
        <v>276</v>
      </c>
      <c r="S1220">
        <f t="shared" si="195"/>
        <v>3</v>
      </c>
      <c r="T1220" t="e">
        <f t="shared" si="191"/>
        <v>#VALUE!</v>
      </c>
      <c r="U1220" t="e">
        <f t="shared" si="192"/>
        <v>#VALUE!</v>
      </c>
      <c r="W1220">
        <f t="shared" si="194"/>
        <v>1</v>
      </c>
    </row>
    <row r="1221" spans="1:23" ht="16" hidden="1" x14ac:dyDescent="0.2">
      <c r="A1221" t="s">
        <v>357</v>
      </c>
      <c r="B1221" s="18">
        <v>14</v>
      </c>
      <c r="C1221" s="104" t="str">
        <f t="shared" si="186"/>
        <v>SS2.14</v>
      </c>
      <c r="D1221" s="160">
        <v>1</v>
      </c>
      <c r="E1221" s="321"/>
      <c r="F1221" s="103" t="s">
        <v>547</v>
      </c>
      <c r="G1221" s="2">
        <f>INDEX([1]CAPS!$A:$A,MATCH(F:F,[1]CAPS!$H:$H,0))</f>
        <v>5657</v>
      </c>
      <c r="H1221" s="103" t="s">
        <v>276</v>
      </c>
      <c r="I1221" s="104" t="s">
        <v>238</v>
      </c>
      <c r="J1221" s="9">
        <v>0</v>
      </c>
      <c r="K1221" s="4">
        <v>4</v>
      </c>
      <c r="L1221" s="9">
        <v>0</v>
      </c>
      <c r="M1221" s="9" t="s">
        <v>276</v>
      </c>
      <c r="N1221" s="9">
        <v>0</v>
      </c>
      <c r="O1221" s="17">
        <v>0</v>
      </c>
      <c r="P1221" s="9">
        <v>0</v>
      </c>
      <c r="Q1221" s="9">
        <v>0</v>
      </c>
      <c r="S1221">
        <f t="shared" si="193"/>
        <v>4</v>
      </c>
      <c r="T1221" t="e">
        <f t="shared" si="191"/>
        <v>#VALUE!</v>
      </c>
      <c r="U1221" t="e">
        <f t="shared" si="192"/>
        <v>#VALUE!</v>
      </c>
      <c r="W1221">
        <f t="shared" si="194"/>
        <v>1</v>
      </c>
    </row>
    <row r="1222" spans="1:23" ht="16" hidden="1" x14ac:dyDescent="0.2">
      <c r="A1222" t="s">
        <v>357</v>
      </c>
      <c r="B1222" s="18">
        <v>14</v>
      </c>
      <c r="C1222" s="104" t="str">
        <f t="shared" si="186"/>
        <v>SS2.14</v>
      </c>
      <c r="D1222" s="160">
        <v>1</v>
      </c>
      <c r="E1222" s="321"/>
      <c r="F1222" s="307" t="s">
        <v>551</v>
      </c>
      <c r="G1222" s="2">
        <f>INDEX([1]CAPS!$A:$A,MATCH(F:F,[1]CAPS!$H:$H,0))</f>
        <v>2322</v>
      </c>
      <c r="H1222" s="103" t="s">
        <v>270</v>
      </c>
      <c r="I1222" s="104" t="s">
        <v>240</v>
      </c>
      <c r="J1222" s="9">
        <v>0</v>
      </c>
      <c r="K1222" s="312">
        <f>8+8</f>
        <v>16</v>
      </c>
      <c r="L1222" s="9">
        <v>0</v>
      </c>
      <c r="M1222" s="9" t="s">
        <v>276</v>
      </c>
      <c r="N1222" s="9">
        <v>0</v>
      </c>
      <c r="O1222" s="17" t="s">
        <v>276</v>
      </c>
      <c r="P1222" s="17" t="s">
        <v>276</v>
      </c>
      <c r="Q1222" s="17" t="s">
        <v>276</v>
      </c>
      <c r="S1222">
        <f t="shared" ref="S1222:S1225" si="196">SUM(J1222:K1222)</f>
        <v>16</v>
      </c>
      <c r="T1222" t="e">
        <f t="shared" si="191"/>
        <v>#VALUE!</v>
      </c>
      <c r="U1222" t="e">
        <f t="shared" si="192"/>
        <v>#VALUE!</v>
      </c>
      <c r="V1222" t="s">
        <v>564</v>
      </c>
      <c r="W1222">
        <f t="shared" si="194"/>
        <v>1</v>
      </c>
    </row>
    <row r="1223" spans="1:23" ht="16" hidden="1" x14ac:dyDescent="0.2">
      <c r="A1223" t="s">
        <v>357</v>
      </c>
      <c r="B1223" s="18">
        <v>14</v>
      </c>
      <c r="C1223" s="104" t="str">
        <f t="shared" si="186"/>
        <v>SS2.14</v>
      </c>
      <c r="D1223" s="160">
        <v>1</v>
      </c>
      <c r="E1223" s="321"/>
      <c r="F1223" s="103" t="s">
        <v>134</v>
      </c>
      <c r="G1223" s="2">
        <f>INDEX([1]CAPS!$A:$A,MATCH(F:F,[1]CAPS!$H:$H,0))</f>
        <v>2302</v>
      </c>
      <c r="H1223" s="103" t="s">
        <v>233</v>
      </c>
      <c r="I1223" s="104" t="s">
        <v>238</v>
      </c>
      <c r="J1223" s="9">
        <v>0</v>
      </c>
      <c r="K1223" s="4">
        <v>15</v>
      </c>
      <c r="L1223" s="9">
        <v>0</v>
      </c>
      <c r="M1223" s="9" t="s">
        <v>276</v>
      </c>
      <c r="N1223" s="9">
        <v>0</v>
      </c>
      <c r="O1223" s="17" t="s">
        <v>276</v>
      </c>
      <c r="P1223" s="17" t="s">
        <v>276</v>
      </c>
      <c r="Q1223" s="17" t="s">
        <v>276</v>
      </c>
      <c r="S1223">
        <f t="shared" si="196"/>
        <v>15</v>
      </c>
      <c r="T1223" t="e">
        <f t="shared" si="191"/>
        <v>#VALUE!</v>
      </c>
      <c r="U1223" t="e">
        <f t="shared" si="192"/>
        <v>#VALUE!</v>
      </c>
      <c r="W1223">
        <f t="shared" si="194"/>
        <v>1</v>
      </c>
    </row>
    <row r="1224" spans="1:23" ht="16" hidden="1" x14ac:dyDescent="0.2">
      <c r="A1224" t="s">
        <v>357</v>
      </c>
      <c r="B1224" s="18">
        <v>14</v>
      </c>
      <c r="C1224" s="104" t="str">
        <f t="shared" si="186"/>
        <v>SS2.14</v>
      </c>
      <c r="D1224" s="160">
        <v>1</v>
      </c>
      <c r="E1224" s="321"/>
      <c r="F1224" s="103" t="s">
        <v>127</v>
      </c>
      <c r="G1224" s="2">
        <f>INDEX([1]CAPS!$A:$A,MATCH(F:F,[1]CAPS!$H:$H,0))</f>
        <v>10605</v>
      </c>
      <c r="H1224" s="103" t="s">
        <v>233</v>
      </c>
      <c r="I1224" s="104" t="s">
        <v>238</v>
      </c>
      <c r="J1224" s="9">
        <v>0</v>
      </c>
      <c r="K1224" s="4">
        <v>3</v>
      </c>
      <c r="L1224" s="9">
        <v>0</v>
      </c>
      <c r="M1224" s="9" t="s">
        <v>276</v>
      </c>
      <c r="N1224" s="9">
        <v>0</v>
      </c>
      <c r="O1224" s="17" t="s">
        <v>276</v>
      </c>
      <c r="P1224" s="17" t="s">
        <v>276</v>
      </c>
      <c r="Q1224" s="17" t="s">
        <v>276</v>
      </c>
      <c r="S1224">
        <f t="shared" si="196"/>
        <v>3</v>
      </c>
      <c r="T1224" t="e">
        <f t="shared" si="191"/>
        <v>#VALUE!</v>
      </c>
      <c r="U1224" t="e">
        <f t="shared" si="192"/>
        <v>#VALUE!</v>
      </c>
      <c r="W1224">
        <f t="shared" si="194"/>
        <v>1</v>
      </c>
    </row>
    <row r="1225" spans="1:23" ht="16" hidden="1" x14ac:dyDescent="0.2">
      <c r="A1225" t="s">
        <v>357</v>
      </c>
      <c r="B1225" s="18">
        <v>14</v>
      </c>
      <c r="C1225" s="104" t="str">
        <f t="shared" si="186"/>
        <v>SS2.14</v>
      </c>
      <c r="D1225" s="160">
        <v>1</v>
      </c>
      <c r="E1225" s="321"/>
      <c r="F1225" s="103" t="s">
        <v>129</v>
      </c>
      <c r="G1225" s="2">
        <f>INDEX([1]CAPS!$A:$A,MATCH(F:F,[1]CAPS!$H:$H,0))</f>
        <v>5532</v>
      </c>
      <c r="H1225" s="103" t="s">
        <v>233</v>
      </c>
      <c r="I1225" s="104" t="s">
        <v>238</v>
      </c>
      <c r="J1225" s="9">
        <v>0</v>
      </c>
      <c r="K1225" s="4">
        <v>3</v>
      </c>
      <c r="L1225" s="9">
        <v>0</v>
      </c>
      <c r="M1225" s="9" t="s">
        <v>276</v>
      </c>
      <c r="N1225" s="9">
        <v>0</v>
      </c>
      <c r="O1225" s="17" t="s">
        <v>276</v>
      </c>
      <c r="P1225" s="17" t="s">
        <v>276</v>
      </c>
      <c r="Q1225" s="17" t="s">
        <v>276</v>
      </c>
      <c r="S1225">
        <f t="shared" si="196"/>
        <v>3</v>
      </c>
      <c r="T1225" t="e">
        <f t="shared" si="191"/>
        <v>#VALUE!</v>
      </c>
      <c r="U1225" t="e">
        <f t="shared" si="192"/>
        <v>#VALUE!</v>
      </c>
      <c r="W1225">
        <f t="shared" si="194"/>
        <v>1</v>
      </c>
    </row>
    <row r="1226" spans="1:23" ht="32" hidden="1" x14ac:dyDescent="0.2">
      <c r="A1226" t="s">
        <v>357</v>
      </c>
      <c r="B1226" s="18">
        <v>15</v>
      </c>
      <c r="C1226" s="104" t="str">
        <f t="shared" si="186"/>
        <v>SS2.15</v>
      </c>
      <c r="D1226" s="160">
        <v>1</v>
      </c>
      <c r="E1226" s="321"/>
      <c r="F1226" s="103" t="s">
        <v>350</v>
      </c>
      <c r="G1226" s="2">
        <f>INDEX([1]CAPS!$A:$A,MATCH(F:F,[1]CAPS!$H:$H,0))</f>
        <v>4232</v>
      </c>
      <c r="H1226" s="103" t="s">
        <v>236</v>
      </c>
      <c r="I1226" s="104" t="s">
        <v>242</v>
      </c>
      <c r="J1226" s="9">
        <v>0</v>
      </c>
      <c r="K1226" s="4">
        <v>1</v>
      </c>
      <c r="L1226" s="9">
        <v>0</v>
      </c>
      <c r="M1226" s="9">
        <v>2</v>
      </c>
      <c r="N1226" s="9">
        <v>0</v>
      </c>
      <c r="O1226" s="17">
        <v>0</v>
      </c>
      <c r="P1226" s="9">
        <v>0</v>
      </c>
      <c r="Q1226" s="9">
        <v>0</v>
      </c>
      <c r="S1226">
        <f t="shared" si="193"/>
        <v>1</v>
      </c>
      <c r="T1226">
        <f t="shared" si="191"/>
        <v>0.33333333333333331</v>
      </c>
      <c r="U1226">
        <f t="shared" si="192"/>
        <v>0</v>
      </c>
      <c r="W1226">
        <f t="shared" si="194"/>
        <v>1</v>
      </c>
    </row>
    <row r="1227" spans="1:23" ht="16" hidden="1" x14ac:dyDescent="0.2">
      <c r="A1227" t="s">
        <v>357</v>
      </c>
      <c r="B1227" s="18">
        <v>15</v>
      </c>
      <c r="C1227" s="104" t="str">
        <f t="shared" si="186"/>
        <v>SS2.15</v>
      </c>
      <c r="D1227" s="160">
        <v>1</v>
      </c>
      <c r="E1227" s="321"/>
      <c r="F1227" s="307" t="s">
        <v>551</v>
      </c>
      <c r="G1227" s="2">
        <f>INDEX([1]CAPS!$A:$A,MATCH(F:F,[1]CAPS!$H:$H,0))</f>
        <v>2322</v>
      </c>
      <c r="H1227" s="103" t="s">
        <v>270</v>
      </c>
      <c r="I1227" s="104" t="s">
        <v>240</v>
      </c>
      <c r="J1227" s="9">
        <v>0</v>
      </c>
      <c r="K1227" s="312">
        <f>4+3</f>
        <v>7</v>
      </c>
      <c r="L1227" s="9">
        <v>0</v>
      </c>
      <c r="M1227" s="9" t="s">
        <v>276</v>
      </c>
      <c r="N1227" s="9">
        <v>0</v>
      </c>
      <c r="O1227" s="17" t="s">
        <v>276</v>
      </c>
      <c r="P1227" s="17" t="s">
        <v>276</v>
      </c>
      <c r="Q1227" s="17" t="s">
        <v>276</v>
      </c>
      <c r="S1227">
        <f t="shared" ref="S1227:S1231" si="197">SUM(J1227:K1227)</f>
        <v>7</v>
      </c>
      <c r="T1227" t="e">
        <f t="shared" si="191"/>
        <v>#VALUE!</v>
      </c>
      <c r="U1227" t="e">
        <f t="shared" si="192"/>
        <v>#VALUE!</v>
      </c>
      <c r="V1227" t="s">
        <v>564</v>
      </c>
      <c r="W1227">
        <f t="shared" si="194"/>
        <v>1</v>
      </c>
    </row>
    <row r="1228" spans="1:23" ht="16" hidden="1" x14ac:dyDescent="0.2">
      <c r="A1228" t="s">
        <v>357</v>
      </c>
      <c r="B1228" s="18">
        <v>15</v>
      </c>
      <c r="C1228" s="104" t="str">
        <f t="shared" si="186"/>
        <v>SS2.15</v>
      </c>
      <c r="D1228" s="160">
        <v>1</v>
      </c>
      <c r="E1228" s="321"/>
      <c r="F1228" s="103" t="s">
        <v>134</v>
      </c>
      <c r="G1228" s="2">
        <f>INDEX([1]CAPS!$A:$A,MATCH(F:F,[1]CAPS!$H:$H,0))</f>
        <v>2302</v>
      </c>
      <c r="H1228" s="103" t="s">
        <v>233</v>
      </c>
      <c r="I1228" s="104" t="s">
        <v>238</v>
      </c>
      <c r="J1228" s="9">
        <v>0</v>
      </c>
      <c r="K1228" s="4">
        <v>12</v>
      </c>
      <c r="L1228" s="9">
        <v>0</v>
      </c>
      <c r="M1228" s="9" t="s">
        <v>276</v>
      </c>
      <c r="N1228" s="9">
        <v>0</v>
      </c>
      <c r="O1228" s="17" t="s">
        <v>276</v>
      </c>
      <c r="P1228" s="17" t="s">
        <v>276</v>
      </c>
      <c r="Q1228" s="17" t="s">
        <v>276</v>
      </c>
      <c r="S1228">
        <f t="shared" si="197"/>
        <v>12</v>
      </c>
      <c r="T1228" t="e">
        <f t="shared" si="191"/>
        <v>#VALUE!</v>
      </c>
      <c r="U1228" t="e">
        <f t="shared" si="192"/>
        <v>#VALUE!</v>
      </c>
      <c r="W1228">
        <f t="shared" si="194"/>
        <v>1</v>
      </c>
    </row>
    <row r="1229" spans="1:23" ht="16" hidden="1" x14ac:dyDescent="0.2">
      <c r="A1229" t="s">
        <v>357</v>
      </c>
      <c r="B1229" s="18">
        <v>15</v>
      </c>
      <c r="C1229" s="104" t="str">
        <f t="shared" si="186"/>
        <v>SS2.15</v>
      </c>
      <c r="D1229" s="160">
        <v>1</v>
      </c>
      <c r="E1229" s="321"/>
      <c r="F1229" s="103" t="s">
        <v>129</v>
      </c>
      <c r="G1229" s="2">
        <f>INDEX([1]CAPS!$A:$A,MATCH(F:F,[1]CAPS!$H:$H,0))</f>
        <v>5532</v>
      </c>
      <c r="H1229" s="103" t="s">
        <v>233</v>
      </c>
      <c r="I1229" s="104" t="s">
        <v>238</v>
      </c>
      <c r="J1229" s="9">
        <v>0</v>
      </c>
      <c r="K1229" s="4">
        <v>3</v>
      </c>
      <c r="L1229" s="9">
        <v>0</v>
      </c>
      <c r="M1229" s="9" t="s">
        <v>276</v>
      </c>
      <c r="N1229" s="9">
        <v>0</v>
      </c>
      <c r="O1229" s="17" t="s">
        <v>276</v>
      </c>
      <c r="P1229" s="17" t="s">
        <v>276</v>
      </c>
      <c r="Q1229" s="17" t="s">
        <v>276</v>
      </c>
      <c r="S1229">
        <f t="shared" si="197"/>
        <v>3</v>
      </c>
      <c r="T1229" t="e">
        <f t="shared" si="191"/>
        <v>#VALUE!</v>
      </c>
      <c r="U1229" t="e">
        <f t="shared" si="192"/>
        <v>#VALUE!</v>
      </c>
      <c r="W1229">
        <f t="shared" si="194"/>
        <v>1</v>
      </c>
    </row>
    <row r="1230" spans="1:23" ht="16" hidden="1" x14ac:dyDescent="0.2">
      <c r="A1230" t="s">
        <v>357</v>
      </c>
      <c r="B1230" s="18">
        <v>15</v>
      </c>
      <c r="C1230" s="104" t="str">
        <f t="shared" si="186"/>
        <v>SS2.15</v>
      </c>
      <c r="D1230" s="160">
        <v>1</v>
      </c>
      <c r="E1230" s="321"/>
      <c r="F1230" s="103" t="s">
        <v>127</v>
      </c>
      <c r="G1230" s="2">
        <f>INDEX([1]CAPS!$A:$A,MATCH(F:F,[1]CAPS!$H:$H,0))</f>
        <v>10605</v>
      </c>
      <c r="H1230" s="103" t="s">
        <v>233</v>
      </c>
      <c r="I1230" s="104" t="s">
        <v>238</v>
      </c>
      <c r="J1230" s="9">
        <v>0</v>
      </c>
      <c r="K1230" s="4">
        <v>5</v>
      </c>
      <c r="L1230" s="9">
        <v>0</v>
      </c>
      <c r="M1230" s="9" t="s">
        <v>276</v>
      </c>
      <c r="N1230" s="9">
        <v>0</v>
      </c>
      <c r="O1230" s="17" t="s">
        <v>276</v>
      </c>
      <c r="P1230" s="17" t="s">
        <v>276</v>
      </c>
      <c r="Q1230" s="17" t="s">
        <v>276</v>
      </c>
      <c r="S1230">
        <f t="shared" si="197"/>
        <v>5</v>
      </c>
      <c r="T1230" t="e">
        <f t="shared" si="191"/>
        <v>#VALUE!</v>
      </c>
      <c r="U1230" t="e">
        <f t="shared" si="192"/>
        <v>#VALUE!</v>
      </c>
      <c r="W1230">
        <f t="shared" si="194"/>
        <v>1</v>
      </c>
    </row>
    <row r="1231" spans="1:23" ht="16" hidden="1" x14ac:dyDescent="0.2">
      <c r="A1231" t="s">
        <v>357</v>
      </c>
      <c r="B1231" s="18">
        <v>15</v>
      </c>
      <c r="C1231" s="104" t="str">
        <f t="shared" si="186"/>
        <v>SS2.15</v>
      </c>
      <c r="D1231" s="160">
        <v>1</v>
      </c>
      <c r="E1231" s="321"/>
      <c r="F1231" s="103" t="s">
        <v>351</v>
      </c>
      <c r="G1231" s="2">
        <f>INDEX([1]CAPS!$A:$A,MATCH(F:F,[1]CAPS!$H:$H,0))</f>
        <v>2203</v>
      </c>
      <c r="H1231" s="103" t="s">
        <v>276</v>
      </c>
      <c r="I1231" s="104" t="s">
        <v>238</v>
      </c>
      <c r="J1231" s="9">
        <v>0</v>
      </c>
      <c r="K1231" s="4">
        <v>1</v>
      </c>
      <c r="L1231" s="9">
        <v>0</v>
      </c>
      <c r="M1231" s="9" t="s">
        <v>276</v>
      </c>
      <c r="N1231" s="9">
        <v>0</v>
      </c>
      <c r="O1231" s="17" t="s">
        <v>276</v>
      </c>
      <c r="P1231" s="17" t="s">
        <v>276</v>
      </c>
      <c r="Q1231" s="17" t="s">
        <v>276</v>
      </c>
      <c r="S1231">
        <f t="shared" si="197"/>
        <v>1</v>
      </c>
      <c r="T1231" t="e">
        <f t="shared" si="191"/>
        <v>#VALUE!</v>
      </c>
      <c r="U1231" t="e">
        <f t="shared" si="192"/>
        <v>#VALUE!</v>
      </c>
      <c r="W1231">
        <f t="shared" si="194"/>
        <v>1</v>
      </c>
    </row>
    <row r="1232" spans="1:23" ht="32" hidden="1" x14ac:dyDescent="0.2">
      <c r="A1232" t="s">
        <v>357</v>
      </c>
      <c r="B1232" s="18">
        <v>15</v>
      </c>
      <c r="C1232" s="104" t="str">
        <f t="shared" si="186"/>
        <v>SS2.15</v>
      </c>
      <c r="D1232" s="160">
        <v>1</v>
      </c>
      <c r="E1232" s="321"/>
      <c r="F1232" s="103" t="s">
        <v>348</v>
      </c>
      <c r="G1232" s="2">
        <f>INDEX([1]CAPS!$A:$A,MATCH(F:F,[1]CAPS!$H:$H,0))</f>
        <v>4000</v>
      </c>
      <c r="H1232" s="103" t="s">
        <v>236</v>
      </c>
      <c r="I1232" s="104" t="s">
        <v>239</v>
      </c>
      <c r="J1232" s="9">
        <v>0</v>
      </c>
      <c r="K1232" s="4">
        <v>1</v>
      </c>
      <c r="L1232" s="9">
        <v>0</v>
      </c>
      <c r="M1232" s="9">
        <v>0</v>
      </c>
      <c r="N1232" s="9">
        <v>0</v>
      </c>
      <c r="O1232" s="17">
        <v>0</v>
      </c>
      <c r="P1232" s="9">
        <v>0</v>
      </c>
      <c r="Q1232" s="9">
        <v>0</v>
      </c>
      <c r="S1232">
        <f t="shared" si="193"/>
        <v>1</v>
      </c>
      <c r="T1232">
        <f t="shared" si="191"/>
        <v>1</v>
      </c>
      <c r="U1232">
        <f t="shared" si="192"/>
        <v>0</v>
      </c>
      <c r="W1232">
        <f t="shared" si="194"/>
        <v>1</v>
      </c>
    </row>
    <row r="1233" spans="1:23" ht="32" hidden="1" x14ac:dyDescent="0.2">
      <c r="A1233" t="s">
        <v>357</v>
      </c>
      <c r="B1233" s="18">
        <v>16</v>
      </c>
      <c r="C1233" s="104" t="str">
        <f t="shared" si="186"/>
        <v>SS2.16</v>
      </c>
      <c r="D1233" s="160">
        <v>1</v>
      </c>
      <c r="E1233" s="321"/>
      <c r="F1233" s="103" t="s">
        <v>348</v>
      </c>
      <c r="G1233" s="2">
        <f>INDEX([1]CAPS!$A:$A,MATCH(F:F,[1]CAPS!$H:$H,0))</f>
        <v>4000</v>
      </c>
      <c r="H1233" s="103" t="s">
        <v>236</v>
      </c>
      <c r="I1233" s="104" t="s">
        <v>239</v>
      </c>
      <c r="J1233" s="9">
        <v>0</v>
      </c>
      <c r="K1233" s="4">
        <v>1</v>
      </c>
      <c r="L1233" s="9">
        <v>0</v>
      </c>
      <c r="M1233" s="9">
        <v>0</v>
      </c>
      <c r="N1233" s="9">
        <v>0</v>
      </c>
      <c r="O1233" s="17">
        <v>0</v>
      </c>
      <c r="P1233" s="9">
        <v>0</v>
      </c>
      <c r="Q1233" s="9">
        <v>0</v>
      </c>
      <c r="S1233">
        <f t="shared" si="193"/>
        <v>1</v>
      </c>
      <c r="T1233">
        <f t="shared" si="191"/>
        <v>1</v>
      </c>
      <c r="U1233">
        <f t="shared" si="192"/>
        <v>0</v>
      </c>
      <c r="W1233">
        <f t="shared" si="194"/>
        <v>1</v>
      </c>
    </row>
    <row r="1234" spans="1:23" ht="32" hidden="1" x14ac:dyDescent="0.2">
      <c r="A1234" t="s">
        <v>357</v>
      </c>
      <c r="B1234" s="18">
        <v>16</v>
      </c>
      <c r="C1234" s="104" t="str">
        <f t="shared" si="186"/>
        <v>SS2.16</v>
      </c>
      <c r="D1234" s="160">
        <v>1</v>
      </c>
      <c r="E1234" s="321"/>
      <c r="F1234" s="103" t="s">
        <v>350</v>
      </c>
      <c r="G1234" s="2">
        <f>INDEX([1]CAPS!$A:$A,MATCH(F:F,[1]CAPS!$H:$H,0))</f>
        <v>4232</v>
      </c>
      <c r="H1234" s="103" t="s">
        <v>236</v>
      </c>
      <c r="I1234" s="104" t="s">
        <v>242</v>
      </c>
      <c r="J1234" s="9">
        <v>0</v>
      </c>
      <c r="K1234" s="4">
        <v>1</v>
      </c>
      <c r="L1234" s="9">
        <v>0</v>
      </c>
      <c r="M1234" s="9">
        <v>0</v>
      </c>
      <c r="N1234" s="9">
        <v>0</v>
      </c>
      <c r="O1234" s="17">
        <v>0</v>
      </c>
      <c r="P1234" s="9">
        <v>0</v>
      </c>
      <c r="Q1234" s="9">
        <v>0</v>
      </c>
      <c r="S1234">
        <f t="shared" si="193"/>
        <v>1</v>
      </c>
      <c r="T1234">
        <f t="shared" si="191"/>
        <v>1</v>
      </c>
      <c r="U1234">
        <f t="shared" si="192"/>
        <v>0</v>
      </c>
      <c r="W1234">
        <f t="shared" si="194"/>
        <v>1</v>
      </c>
    </row>
    <row r="1235" spans="1:23" ht="16" hidden="1" x14ac:dyDescent="0.2">
      <c r="A1235" t="s">
        <v>357</v>
      </c>
      <c r="B1235" s="18">
        <v>16</v>
      </c>
      <c r="C1235" s="104" t="str">
        <f t="shared" si="186"/>
        <v>SS2.16</v>
      </c>
      <c r="D1235" s="160">
        <v>1</v>
      </c>
      <c r="E1235" s="321"/>
      <c r="F1235" s="307" t="s">
        <v>551</v>
      </c>
      <c r="G1235" s="2">
        <f>INDEX([1]CAPS!$A:$A,MATCH(F:F,[1]CAPS!$H:$H,0))</f>
        <v>2322</v>
      </c>
      <c r="H1235" s="103" t="s">
        <v>270</v>
      </c>
      <c r="I1235" s="104" t="s">
        <v>240</v>
      </c>
      <c r="J1235" s="9">
        <v>0</v>
      </c>
      <c r="K1235" s="312">
        <f>1+2</f>
        <v>3</v>
      </c>
      <c r="L1235" s="9">
        <v>0</v>
      </c>
      <c r="M1235" s="9" t="s">
        <v>276</v>
      </c>
      <c r="N1235" s="9">
        <v>0</v>
      </c>
      <c r="O1235" s="17" t="s">
        <v>276</v>
      </c>
      <c r="P1235" s="17" t="s">
        <v>276</v>
      </c>
      <c r="Q1235" s="17" t="s">
        <v>276</v>
      </c>
      <c r="S1235">
        <f t="shared" ref="S1235:S1238" si="198">SUM(J1235:K1235)</f>
        <v>3</v>
      </c>
      <c r="T1235" t="e">
        <f t="shared" si="191"/>
        <v>#VALUE!</v>
      </c>
      <c r="U1235" t="e">
        <f t="shared" si="192"/>
        <v>#VALUE!</v>
      </c>
      <c r="V1235" t="s">
        <v>564</v>
      </c>
      <c r="W1235">
        <f t="shared" si="194"/>
        <v>1</v>
      </c>
    </row>
    <row r="1236" spans="1:23" ht="16" hidden="1" x14ac:dyDescent="0.2">
      <c r="A1236" t="s">
        <v>357</v>
      </c>
      <c r="B1236" s="18">
        <v>16</v>
      </c>
      <c r="C1236" s="104" t="str">
        <f t="shared" si="186"/>
        <v>SS2.16</v>
      </c>
      <c r="D1236" s="160">
        <v>1</v>
      </c>
      <c r="E1236" s="321"/>
      <c r="F1236" s="103" t="s">
        <v>134</v>
      </c>
      <c r="G1236" s="2">
        <f>INDEX([1]CAPS!$A:$A,MATCH(F:F,[1]CAPS!$H:$H,0))</f>
        <v>2302</v>
      </c>
      <c r="H1236" s="103" t="s">
        <v>233</v>
      </c>
      <c r="I1236" s="104" t="s">
        <v>238</v>
      </c>
      <c r="J1236" s="9">
        <v>0</v>
      </c>
      <c r="K1236" s="4">
        <v>12</v>
      </c>
      <c r="L1236" s="9">
        <v>0</v>
      </c>
      <c r="M1236" s="9" t="s">
        <v>276</v>
      </c>
      <c r="N1236" s="9">
        <v>0</v>
      </c>
      <c r="O1236" s="17" t="s">
        <v>276</v>
      </c>
      <c r="P1236" s="17" t="s">
        <v>276</v>
      </c>
      <c r="Q1236" s="17" t="s">
        <v>276</v>
      </c>
      <c r="S1236">
        <f t="shared" si="198"/>
        <v>12</v>
      </c>
      <c r="T1236" t="e">
        <f t="shared" si="191"/>
        <v>#VALUE!</v>
      </c>
      <c r="U1236" t="e">
        <f t="shared" si="192"/>
        <v>#VALUE!</v>
      </c>
      <c r="W1236">
        <f t="shared" si="194"/>
        <v>1</v>
      </c>
    </row>
    <row r="1237" spans="1:23" ht="16" hidden="1" x14ac:dyDescent="0.2">
      <c r="A1237" t="s">
        <v>357</v>
      </c>
      <c r="B1237" s="18">
        <v>16</v>
      </c>
      <c r="C1237" s="104" t="str">
        <f t="shared" si="186"/>
        <v>SS2.16</v>
      </c>
      <c r="D1237" s="160">
        <v>1</v>
      </c>
      <c r="E1237" s="321"/>
      <c r="F1237" s="103" t="s">
        <v>127</v>
      </c>
      <c r="G1237" s="2">
        <f>INDEX([1]CAPS!$A:$A,MATCH(F:F,[1]CAPS!$H:$H,0))</f>
        <v>10605</v>
      </c>
      <c r="H1237" s="103" t="s">
        <v>233</v>
      </c>
      <c r="I1237" s="104" t="s">
        <v>238</v>
      </c>
      <c r="J1237" s="9">
        <v>0</v>
      </c>
      <c r="K1237" s="4">
        <v>1</v>
      </c>
      <c r="L1237" s="9">
        <v>0</v>
      </c>
      <c r="M1237" s="9" t="s">
        <v>276</v>
      </c>
      <c r="N1237" s="9">
        <v>0</v>
      </c>
      <c r="O1237" s="17" t="s">
        <v>276</v>
      </c>
      <c r="P1237" s="17" t="s">
        <v>276</v>
      </c>
      <c r="Q1237" s="17" t="s">
        <v>276</v>
      </c>
      <c r="S1237">
        <f t="shared" si="198"/>
        <v>1</v>
      </c>
      <c r="T1237" t="e">
        <f t="shared" si="191"/>
        <v>#VALUE!</v>
      </c>
      <c r="U1237" t="e">
        <f t="shared" si="192"/>
        <v>#VALUE!</v>
      </c>
      <c r="W1237">
        <f t="shared" si="194"/>
        <v>1</v>
      </c>
    </row>
    <row r="1238" spans="1:23" ht="16" hidden="1" x14ac:dyDescent="0.2">
      <c r="A1238" t="s">
        <v>357</v>
      </c>
      <c r="B1238" s="18">
        <v>16</v>
      </c>
      <c r="C1238" s="104" t="str">
        <f t="shared" si="186"/>
        <v>SS2.16</v>
      </c>
      <c r="D1238" s="160">
        <v>1</v>
      </c>
      <c r="E1238" s="321"/>
      <c r="F1238" s="103" t="s">
        <v>129</v>
      </c>
      <c r="G1238" s="2">
        <f>INDEX([1]CAPS!$A:$A,MATCH(F:F,[1]CAPS!$H:$H,0))</f>
        <v>5532</v>
      </c>
      <c r="H1238" s="103" t="s">
        <v>233</v>
      </c>
      <c r="I1238" s="104" t="s">
        <v>238</v>
      </c>
      <c r="J1238" s="9">
        <v>0</v>
      </c>
      <c r="K1238" s="4">
        <v>3</v>
      </c>
      <c r="L1238" s="9">
        <v>0</v>
      </c>
      <c r="M1238" s="9" t="s">
        <v>276</v>
      </c>
      <c r="N1238" s="9">
        <v>0</v>
      </c>
      <c r="O1238" s="17" t="s">
        <v>276</v>
      </c>
      <c r="P1238" s="17" t="s">
        <v>276</v>
      </c>
      <c r="Q1238" s="17" t="s">
        <v>276</v>
      </c>
      <c r="S1238">
        <f t="shared" si="198"/>
        <v>3</v>
      </c>
      <c r="T1238" t="e">
        <f t="shared" si="191"/>
        <v>#VALUE!</v>
      </c>
      <c r="U1238" t="e">
        <f t="shared" si="192"/>
        <v>#VALUE!</v>
      </c>
      <c r="W1238">
        <f t="shared" si="194"/>
        <v>1</v>
      </c>
    </row>
    <row r="1239" spans="1:23" ht="32" hidden="1" x14ac:dyDescent="0.2">
      <c r="A1239" t="s">
        <v>357</v>
      </c>
      <c r="B1239" s="18">
        <v>17</v>
      </c>
      <c r="C1239" s="104" t="str">
        <f t="shared" si="186"/>
        <v>SS2.17</v>
      </c>
      <c r="D1239" s="160">
        <v>1</v>
      </c>
      <c r="E1239" s="321"/>
      <c r="F1239" s="103" t="s">
        <v>350</v>
      </c>
      <c r="G1239" s="2">
        <f>INDEX([1]CAPS!$A:$A,MATCH(F:F,[1]CAPS!$H:$H,0))</f>
        <v>4232</v>
      </c>
      <c r="H1239" s="103" t="s">
        <v>236</v>
      </c>
      <c r="I1239" s="104" t="s">
        <v>242</v>
      </c>
      <c r="J1239" s="9">
        <v>0</v>
      </c>
      <c r="K1239" s="4">
        <v>1</v>
      </c>
      <c r="L1239" s="9">
        <v>0</v>
      </c>
      <c r="M1239" s="9">
        <v>2</v>
      </c>
      <c r="N1239" s="9">
        <v>0</v>
      </c>
      <c r="O1239" s="17">
        <v>0</v>
      </c>
      <c r="P1239" s="9">
        <v>0</v>
      </c>
      <c r="Q1239" s="9">
        <v>0</v>
      </c>
      <c r="S1239">
        <f t="shared" si="193"/>
        <v>1</v>
      </c>
      <c r="T1239">
        <f t="shared" si="191"/>
        <v>0.33333333333333331</v>
      </c>
      <c r="U1239">
        <f t="shared" si="192"/>
        <v>0</v>
      </c>
      <c r="W1239">
        <f t="shared" si="194"/>
        <v>1</v>
      </c>
    </row>
    <row r="1240" spans="1:23" ht="16" hidden="1" x14ac:dyDescent="0.2">
      <c r="A1240" t="s">
        <v>357</v>
      </c>
      <c r="B1240" s="18">
        <v>17</v>
      </c>
      <c r="C1240" s="104" t="str">
        <f t="shared" ref="C1240:C1301" si="199">CONCATENATE(A1240,".",B1240)</f>
        <v>SS2.17</v>
      </c>
      <c r="D1240" s="160">
        <v>1</v>
      </c>
      <c r="E1240" s="321"/>
      <c r="F1240" s="307" t="s">
        <v>551</v>
      </c>
      <c r="G1240" s="2">
        <f>INDEX([1]CAPS!$A:$A,MATCH(F:F,[1]CAPS!$H:$H,0))</f>
        <v>2322</v>
      </c>
      <c r="H1240" s="103" t="s">
        <v>270</v>
      </c>
      <c r="I1240" s="104" t="s">
        <v>240</v>
      </c>
      <c r="J1240" s="9">
        <v>0</v>
      </c>
      <c r="K1240" s="312">
        <f>4+4</f>
        <v>8</v>
      </c>
      <c r="L1240" s="9">
        <v>0</v>
      </c>
      <c r="M1240" s="9" t="s">
        <v>276</v>
      </c>
      <c r="N1240" s="9">
        <v>0</v>
      </c>
      <c r="O1240" s="17" t="s">
        <v>276</v>
      </c>
      <c r="P1240" s="17" t="s">
        <v>276</v>
      </c>
      <c r="Q1240" s="17" t="s">
        <v>276</v>
      </c>
      <c r="S1240">
        <f t="shared" ref="S1240:S1243" si="200">SUM(J1240:K1240)</f>
        <v>8</v>
      </c>
      <c r="T1240" t="e">
        <f t="shared" si="191"/>
        <v>#VALUE!</v>
      </c>
      <c r="U1240" t="e">
        <f t="shared" si="192"/>
        <v>#VALUE!</v>
      </c>
      <c r="V1240" t="s">
        <v>564</v>
      </c>
      <c r="W1240">
        <f t="shared" si="194"/>
        <v>1</v>
      </c>
    </row>
    <row r="1241" spans="1:23" ht="16" hidden="1" x14ac:dyDescent="0.2">
      <c r="A1241" t="s">
        <v>357</v>
      </c>
      <c r="B1241" s="18">
        <v>17</v>
      </c>
      <c r="C1241" s="104" t="str">
        <f t="shared" si="199"/>
        <v>SS2.17</v>
      </c>
      <c r="D1241" s="160">
        <v>1</v>
      </c>
      <c r="E1241" s="321"/>
      <c r="F1241" s="103" t="s">
        <v>134</v>
      </c>
      <c r="G1241" s="2">
        <f>INDEX([1]CAPS!$A:$A,MATCH(F:F,[1]CAPS!$H:$H,0))</f>
        <v>2302</v>
      </c>
      <c r="H1241" s="103" t="s">
        <v>233</v>
      </c>
      <c r="I1241" s="104" t="s">
        <v>238</v>
      </c>
      <c r="J1241" s="9">
        <v>0</v>
      </c>
      <c r="K1241" s="4">
        <v>23</v>
      </c>
      <c r="L1241" s="9">
        <v>0</v>
      </c>
      <c r="M1241" s="9" t="s">
        <v>276</v>
      </c>
      <c r="N1241" s="9">
        <v>0</v>
      </c>
      <c r="O1241" s="17" t="s">
        <v>276</v>
      </c>
      <c r="P1241" s="17" t="s">
        <v>276</v>
      </c>
      <c r="Q1241" s="17" t="s">
        <v>276</v>
      </c>
      <c r="S1241">
        <f t="shared" si="200"/>
        <v>23</v>
      </c>
      <c r="T1241" t="e">
        <f t="shared" si="191"/>
        <v>#VALUE!</v>
      </c>
      <c r="U1241" t="e">
        <f t="shared" si="192"/>
        <v>#VALUE!</v>
      </c>
      <c r="W1241">
        <f t="shared" si="194"/>
        <v>1</v>
      </c>
    </row>
    <row r="1242" spans="1:23" ht="16" hidden="1" x14ac:dyDescent="0.2">
      <c r="A1242" t="s">
        <v>357</v>
      </c>
      <c r="B1242" s="18">
        <v>17</v>
      </c>
      <c r="C1242" s="104" t="str">
        <f t="shared" si="199"/>
        <v>SS2.17</v>
      </c>
      <c r="D1242" s="160">
        <v>1</v>
      </c>
      <c r="E1242" s="321"/>
      <c r="F1242" s="103" t="s">
        <v>129</v>
      </c>
      <c r="G1242" s="2">
        <f>INDEX([1]CAPS!$A:$A,MATCH(F:F,[1]CAPS!$H:$H,0))</f>
        <v>5532</v>
      </c>
      <c r="H1242" s="103" t="s">
        <v>233</v>
      </c>
      <c r="I1242" s="104" t="s">
        <v>238</v>
      </c>
      <c r="J1242" s="9">
        <v>0</v>
      </c>
      <c r="K1242" s="4">
        <v>4</v>
      </c>
      <c r="L1242" s="9">
        <v>0</v>
      </c>
      <c r="M1242" s="9" t="s">
        <v>276</v>
      </c>
      <c r="N1242" s="9">
        <v>0</v>
      </c>
      <c r="O1242" s="17" t="s">
        <v>276</v>
      </c>
      <c r="P1242" s="17" t="s">
        <v>276</v>
      </c>
      <c r="Q1242" s="17" t="s">
        <v>276</v>
      </c>
      <c r="S1242">
        <f t="shared" si="200"/>
        <v>4</v>
      </c>
      <c r="T1242" t="e">
        <f t="shared" si="191"/>
        <v>#VALUE!</v>
      </c>
      <c r="U1242" t="e">
        <f t="shared" si="192"/>
        <v>#VALUE!</v>
      </c>
      <c r="W1242">
        <f t="shared" si="194"/>
        <v>1</v>
      </c>
    </row>
    <row r="1243" spans="1:23" ht="16" hidden="1" x14ac:dyDescent="0.2">
      <c r="A1243" t="s">
        <v>357</v>
      </c>
      <c r="B1243" s="18">
        <v>17</v>
      </c>
      <c r="C1243" s="104" t="str">
        <f t="shared" si="199"/>
        <v>SS2.17</v>
      </c>
      <c r="D1243" s="160">
        <v>1</v>
      </c>
      <c r="E1243" s="321"/>
      <c r="F1243" s="103" t="s">
        <v>127</v>
      </c>
      <c r="G1243" s="2">
        <f>INDEX([1]CAPS!$A:$A,MATCH(F:F,[1]CAPS!$H:$H,0))</f>
        <v>10605</v>
      </c>
      <c r="H1243" s="103" t="s">
        <v>233</v>
      </c>
      <c r="I1243" s="104" t="s">
        <v>238</v>
      </c>
      <c r="J1243" s="9">
        <v>0</v>
      </c>
      <c r="K1243" s="4">
        <v>4</v>
      </c>
      <c r="L1243" s="9">
        <v>0</v>
      </c>
      <c r="M1243" s="9" t="s">
        <v>276</v>
      </c>
      <c r="N1243" s="9">
        <v>0</v>
      </c>
      <c r="O1243" s="17" t="s">
        <v>276</v>
      </c>
      <c r="P1243" s="17" t="s">
        <v>276</v>
      </c>
      <c r="Q1243" s="17" t="s">
        <v>276</v>
      </c>
      <c r="S1243">
        <f t="shared" si="200"/>
        <v>4</v>
      </c>
      <c r="T1243" t="e">
        <f t="shared" si="191"/>
        <v>#VALUE!</v>
      </c>
      <c r="U1243" t="e">
        <f t="shared" si="192"/>
        <v>#VALUE!</v>
      </c>
      <c r="W1243">
        <f t="shared" si="194"/>
        <v>1</v>
      </c>
    </row>
    <row r="1244" spans="1:23" ht="32" hidden="1" x14ac:dyDescent="0.2">
      <c r="A1244" t="s">
        <v>357</v>
      </c>
      <c r="B1244" s="18">
        <v>18</v>
      </c>
      <c r="C1244" s="104" t="str">
        <f t="shared" si="199"/>
        <v>SS2.18</v>
      </c>
      <c r="D1244" s="160">
        <v>1</v>
      </c>
      <c r="E1244" s="321"/>
      <c r="F1244" s="103" t="s">
        <v>350</v>
      </c>
      <c r="G1244" s="2">
        <f>INDEX([1]CAPS!$A:$A,MATCH(F:F,[1]CAPS!$H:$H,0))</f>
        <v>4232</v>
      </c>
      <c r="H1244" s="103" t="s">
        <v>236</v>
      </c>
      <c r="I1244" s="104" t="s">
        <v>242</v>
      </c>
      <c r="J1244" s="9">
        <v>0</v>
      </c>
      <c r="K1244" s="4">
        <v>0</v>
      </c>
      <c r="L1244" s="9">
        <v>0</v>
      </c>
      <c r="M1244" s="9">
        <v>6</v>
      </c>
      <c r="N1244" s="9">
        <v>0</v>
      </c>
      <c r="O1244" s="17">
        <v>0</v>
      </c>
      <c r="P1244" s="9">
        <v>0</v>
      </c>
      <c r="Q1244" s="9">
        <v>0</v>
      </c>
      <c r="S1244">
        <f t="shared" si="193"/>
        <v>0</v>
      </c>
      <c r="T1244">
        <f t="shared" si="191"/>
        <v>0</v>
      </c>
      <c r="U1244">
        <f t="shared" si="192"/>
        <v>0</v>
      </c>
      <c r="W1244" t="str">
        <f t="shared" si="194"/>
        <v/>
      </c>
    </row>
    <row r="1245" spans="1:23" ht="16" hidden="1" x14ac:dyDescent="0.2">
      <c r="A1245" t="s">
        <v>357</v>
      </c>
      <c r="B1245" s="18">
        <v>18</v>
      </c>
      <c r="C1245" s="104" t="str">
        <f t="shared" si="199"/>
        <v>SS2.18</v>
      </c>
      <c r="D1245" s="160">
        <v>1</v>
      </c>
      <c r="E1245" s="321"/>
      <c r="F1245" s="103" t="s">
        <v>134</v>
      </c>
      <c r="G1245" s="2">
        <f>INDEX([1]CAPS!$A:$A,MATCH(F:F,[1]CAPS!$H:$H,0))</f>
        <v>2302</v>
      </c>
      <c r="H1245" s="103" t="s">
        <v>233</v>
      </c>
      <c r="I1245" s="104" t="s">
        <v>238</v>
      </c>
      <c r="J1245" s="9">
        <v>0</v>
      </c>
      <c r="K1245" s="4">
        <v>14</v>
      </c>
      <c r="L1245" s="9">
        <v>0</v>
      </c>
      <c r="M1245" s="9" t="s">
        <v>276</v>
      </c>
      <c r="N1245" s="9">
        <v>0</v>
      </c>
      <c r="O1245" s="17" t="s">
        <v>276</v>
      </c>
      <c r="P1245" s="17" t="s">
        <v>276</v>
      </c>
      <c r="Q1245" s="17" t="s">
        <v>276</v>
      </c>
      <c r="S1245">
        <f t="shared" ref="S1245:S1248" si="201">SUM(J1245:K1245)</f>
        <v>14</v>
      </c>
      <c r="T1245" t="e">
        <f t="shared" si="191"/>
        <v>#VALUE!</v>
      </c>
      <c r="U1245" t="e">
        <f t="shared" si="192"/>
        <v>#VALUE!</v>
      </c>
      <c r="W1245">
        <f t="shared" si="194"/>
        <v>1</v>
      </c>
    </row>
    <row r="1246" spans="1:23" ht="16" hidden="1" x14ac:dyDescent="0.2">
      <c r="A1246" t="s">
        <v>357</v>
      </c>
      <c r="B1246" s="18">
        <v>18</v>
      </c>
      <c r="C1246" s="104" t="str">
        <f t="shared" si="199"/>
        <v>SS2.18</v>
      </c>
      <c r="D1246" s="160">
        <v>1</v>
      </c>
      <c r="E1246" s="321"/>
      <c r="F1246" s="103" t="s">
        <v>127</v>
      </c>
      <c r="G1246" s="2">
        <f>INDEX([1]CAPS!$A:$A,MATCH(F:F,[1]CAPS!$H:$H,0))</f>
        <v>10605</v>
      </c>
      <c r="H1246" s="103" t="s">
        <v>233</v>
      </c>
      <c r="I1246" s="104" t="s">
        <v>238</v>
      </c>
      <c r="J1246" s="9">
        <v>0</v>
      </c>
      <c r="K1246" s="4">
        <v>5</v>
      </c>
      <c r="L1246" s="9">
        <v>0</v>
      </c>
      <c r="M1246" s="9" t="s">
        <v>276</v>
      </c>
      <c r="N1246" s="9">
        <v>0</v>
      </c>
      <c r="O1246" s="17" t="s">
        <v>276</v>
      </c>
      <c r="P1246" s="17" t="s">
        <v>276</v>
      </c>
      <c r="Q1246" s="17" t="s">
        <v>276</v>
      </c>
      <c r="S1246">
        <f t="shared" si="201"/>
        <v>5</v>
      </c>
      <c r="T1246" t="e">
        <f t="shared" si="191"/>
        <v>#VALUE!</v>
      </c>
      <c r="U1246" t="e">
        <f t="shared" si="192"/>
        <v>#VALUE!</v>
      </c>
      <c r="W1246">
        <f t="shared" si="194"/>
        <v>1</v>
      </c>
    </row>
    <row r="1247" spans="1:23" ht="16" hidden="1" x14ac:dyDescent="0.2">
      <c r="A1247" t="s">
        <v>357</v>
      </c>
      <c r="B1247" s="18">
        <v>18</v>
      </c>
      <c r="C1247" s="104" t="str">
        <f t="shared" si="199"/>
        <v>SS2.18</v>
      </c>
      <c r="D1247" s="160">
        <v>1</v>
      </c>
      <c r="E1247" s="321"/>
      <c r="F1247" s="307" t="s">
        <v>551</v>
      </c>
      <c r="G1247" s="2">
        <f>INDEX([1]CAPS!$A:$A,MATCH(F:F,[1]CAPS!$H:$H,0))</f>
        <v>2322</v>
      </c>
      <c r="H1247" s="103" t="s">
        <v>270</v>
      </c>
      <c r="I1247" s="104" t="s">
        <v>240</v>
      </c>
      <c r="J1247" s="9">
        <v>0</v>
      </c>
      <c r="K1247" s="312">
        <f>3+3</f>
        <v>6</v>
      </c>
      <c r="L1247" s="9">
        <v>0</v>
      </c>
      <c r="M1247" s="9" t="s">
        <v>276</v>
      </c>
      <c r="N1247" s="9">
        <v>0</v>
      </c>
      <c r="O1247" s="17" t="s">
        <v>276</v>
      </c>
      <c r="P1247" s="17" t="s">
        <v>276</v>
      </c>
      <c r="Q1247" s="17" t="s">
        <v>276</v>
      </c>
      <c r="S1247">
        <f t="shared" si="201"/>
        <v>6</v>
      </c>
      <c r="T1247" t="e">
        <f t="shared" si="191"/>
        <v>#VALUE!</v>
      </c>
      <c r="U1247" t="e">
        <f t="shared" si="192"/>
        <v>#VALUE!</v>
      </c>
      <c r="V1247" t="s">
        <v>578</v>
      </c>
      <c r="W1247">
        <f t="shared" si="194"/>
        <v>1</v>
      </c>
    </row>
    <row r="1248" spans="1:23" ht="16" hidden="1" x14ac:dyDescent="0.2">
      <c r="A1248" t="s">
        <v>357</v>
      </c>
      <c r="B1248" s="18">
        <v>18</v>
      </c>
      <c r="C1248" s="104" t="str">
        <f t="shared" si="199"/>
        <v>SS2.18</v>
      </c>
      <c r="D1248" s="160">
        <v>1</v>
      </c>
      <c r="E1248" s="321"/>
      <c r="F1248" s="103" t="s">
        <v>129</v>
      </c>
      <c r="G1248" s="2">
        <f>INDEX([1]CAPS!$A:$A,MATCH(F:F,[1]CAPS!$H:$H,0))</f>
        <v>5532</v>
      </c>
      <c r="H1248" s="103" t="s">
        <v>233</v>
      </c>
      <c r="I1248" s="104" t="s">
        <v>238</v>
      </c>
      <c r="J1248" s="9">
        <v>0</v>
      </c>
      <c r="K1248" s="4">
        <v>5</v>
      </c>
      <c r="L1248" s="9">
        <v>0</v>
      </c>
      <c r="M1248" s="9" t="s">
        <v>276</v>
      </c>
      <c r="N1248" s="9">
        <v>0</v>
      </c>
      <c r="O1248" s="17" t="s">
        <v>276</v>
      </c>
      <c r="P1248" s="17" t="s">
        <v>276</v>
      </c>
      <c r="Q1248" s="17" t="s">
        <v>276</v>
      </c>
      <c r="S1248">
        <f t="shared" si="201"/>
        <v>5</v>
      </c>
      <c r="T1248" t="e">
        <f t="shared" si="191"/>
        <v>#VALUE!</v>
      </c>
      <c r="U1248" t="e">
        <f t="shared" si="192"/>
        <v>#VALUE!</v>
      </c>
      <c r="W1248">
        <f t="shared" si="194"/>
        <v>1</v>
      </c>
    </row>
    <row r="1249" spans="1:23" ht="32" hidden="1" x14ac:dyDescent="0.2">
      <c r="A1249" t="s">
        <v>357</v>
      </c>
      <c r="B1249" s="18">
        <v>18</v>
      </c>
      <c r="C1249" s="104" t="str">
        <f t="shared" si="199"/>
        <v>SS2.18</v>
      </c>
      <c r="D1249" s="160">
        <v>1</v>
      </c>
      <c r="E1249" s="321"/>
      <c r="F1249" s="307" t="s">
        <v>894</v>
      </c>
      <c r="G1249" s="2">
        <f>INDEX([1]CAPS!$A:$A,MATCH(F:F,[1]CAPS!$H:$H,0))</f>
        <v>7914</v>
      </c>
      <c r="H1249" s="103" t="s">
        <v>237</v>
      </c>
      <c r="I1249" s="104" t="s">
        <v>239</v>
      </c>
      <c r="J1249" s="9">
        <v>0</v>
      </c>
      <c r="K1249" s="4">
        <v>0</v>
      </c>
      <c r="L1249" s="9">
        <v>0</v>
      </c>
      <c r="M1249" s="9" t="s">
        <v>276</v>
      </c>
      <c r="N1249" s="9">
        <v>0</v>
      </c>
      <c r="O1249" s="17">
        <v>3</v>
      </c>
      <c r="P1249" s="9">
        <v>0</v>
      </c>
      <c r="Q1249" s="9">
        <v>0</v>
      </c>
      <c r="R1249" t="s">
        <v>891</v>
      </c>
      <c r="S1249">
        <f t="shared" si="193"/>
        <v>3</v>
      </c>
      <c r="T1249" t="e">
        <f t="shared" si="191"/>
        <v>#VALUE!</v>
      </c>
      <c r="U1249" t="e">
        <f t="shared" si="192"/>
        <v>#VALUE!</v>
      </c>
      <c r="W1249">
        <f t="shared" si="194"/>
        <v>1</v>
      </c>
    </row>
    <row r="1250" spans="1:23" ht="32" hidden="1" x14ac:dyDescent="0.2">
      <c r="A1250" t="s">
        <v>357</v>
      </c>
      <c r="B1250" s="18">
        <v>19</v>
      </c>
      <c r="C1250" s="104" t="str">
        <f t="shared" si="199"/>
        <v>SS2.19</v>
      </c>
      <c r="D1250" s="160">
        <v>1</v>
      </c>
      <c r="E1250" s="321"/>
      <c r="F1250" s="103" t="s">
        <v>350</v>
      </c>
      <c r="G1250" s="2">
        <f>INDEX([1]CAPS!$A:$A,MATCH(F:F,[1]CAPS!$H:$H,0))</f>
        <v>4232</v>
      </c>
      <c r="H1250" s="103" t="s">
        <v>236</v>
      </c>
      <c r="I1250" s="104" t="s">
        <v>242</v>
      </c>
      <c r="J1250" s="9">
        <v>0</v>
      </c>
      <c r="K1250" s="4">
        <v>3</v>
      </c>
      <c r="L1250" s="9">
        <v>0</v>
      </c>
      <c r="M1250" s="9">
        <v>0</v>
      </c>
      <c r="N1250" s="9">
        <v>0</v>
      </c>
      <c r="O1250" s="17">
        <v>0</v>
      </c>
      <c r="P1250" s="9">
        <v>0</v>
      </c>
      <c r="Q1250" s="9">
        <v>0</v>
      </c>
      <c r="S1250">
        <f t="shared" si="193"/>
        <v>3</v>
      </c>
      <c r="T1250">
        <f t="shared" si="191"/>
        <v>1</v>
      </c>
      <c r="U1250">
        <f t="shared" si="192"/>
        <v>0</v>
      </c>
      <c r="W1250">
        <f t="shared" si="194"/>
        <v>1</v>
      </c>
    </row>
    <row r="1251" spans="1:23" ht="16" hidden="1" x14ac:dyDescent="0.2">
      <c r="A1251" t="s">
        <v>357</v>
      </c>
      <c r="B1251" s="18">
        <v>19</v>
      </c>
      <c r="C1251" s="104" t="str">
        <f t="shared" si="199"/>
        <v>SS2.19</v>
      </c>
      <c r="D1251" s="160">
        <v>1</v>
      </c>
      <c r="E1251" s="321"/>
      <c r="F1251" s="307" t="s">
        <v>551</v>
      </c>
      <c r="G1251" s="2">
        <f>INDEX([1]CAPS!$A:$A,MATCH(F:F,[1]CAPS!$H:$H,0))</f>
        <v>2322</v>
      </c>
      <c r="H1251" s="103" t="s">
        <v>270</v>
      </c>
      <c r="I1251" s="104" t="s">
        <v>240</v>
      </c>
      <c r="J1251" s="9">
        <v>0</v>
      </c>
      <c r="K1251" s="312">
        <f>18+3</f>
        <v>21</v>
      </c>
      <c r="L1251" s="9">
        <v>0</v>
      </c>
      <c r="M1251" s="9" t="s">
        <v>276</v>
      </c>
      <c r="N1251" s="9">
        <v>0</v>
      </c>
      <c r="O1251" s="17" t="s">
        <v>276</v>
      </c>
      <c r="P1251" s="17" t="s">
        <v>276</v>
      </c>
      <c r="Q1251" s="17" t="s">
        <v>276</v>
      </c>
      <c r="S1251">
        <f t="shared" ref="S1251:S1254" si="202">SUM(J1251:K1251)</f>
        <v>21</v>
      </c>
      <c r="T1251" t="e">
        <f t="shared" si="191"/>
        <v>#VALUE!</v>
      </c>
      <c r="U1251" t="e">
        <f t="shared" si="192"/>
        <v>#VALUE!</v>
      </c>
      <c r="V1251" t="s">
        <v>578</v>
      </c>
      <c r="W1251">
        <f t="shared" si="194"/>
        <v>1</v>
      </c>
    </row>
    <row r="1252" spans="1:23" ht="16" hidden="1" x14ac:dyDescent="0.2">
      <c r="A1252" t="s">
        <v>357</v>
      </c>
      <c r="B1252" s="18">
        <v>19</v>
      </c>
      <c r="C1252" s="104" t="str">
        <f t="shared" si="199"/>
        <v>SS2.19</v>
      </c>
      <c r="D1252" s="160">
        <v>1</v>
      </c>
      <c r="E1252" s="321"/>
      <c r="F1252" s="103" t="s">
        <v>134</v>
      </c>
      <c r="G1252" s="2">
        <f>INDEX([1]CAPS!$A:$A,MATCH(F:F,[1]CAPS!$H:$H,0))</f>
        <v>2302</v>
      </c>
      <c r="H1252" s="103" t="s">
        <v>233</v>
      </c>
      <c r="I1252" s="104" t="s">
        <v>238</v>
      </c>
      <c r="J1252" s="9">
        <v>0</v>
      </c>
      <c r="K1252" s="4">
        <v>12</v>
      </c>
      <c r="L1252" s="9">
        <v>0</v>
      </c>
      <c r="M1252" s="9" t="s">
        <v>276</v>
      </c>
      <c r="N1252" s="9">
        <v>0</v>
      </c>
      <c r="O1252" s="17" t="s">
        <v>276</v>
      </c>
      <c r="P1252" s="17" t="s">
        <v>276</v>
      </c>
      <c r="Q1252" s="17" t="s">
        <v>276</v>
      </c>
      <c r="S1252">
        <f t="shared" si="202"/>
        <v>12</v>
      </c>
      <c r="T1252" t="e">
        <f t="shared" si="191"/>
        <v>#VALUE!</v>
      </c>
      <c r="U1252" t="e">
        <f t="shared" si="192"/>
        <v>#VALUE!</v>
      </c>
      <c r="W1252">
        <f t="shared" si="194"/>
        <v>1</v>
      </c>
    </row>
    <row r="1253" spans="1:23" ht="16" hidden="1" x14ac:dyDescent="0.2">
      <c r="A1253" t="s">
        <v>357</v>
      </c>
      <c r="B1253" s="18">
        <v>19</v>
      </c>
      <c r="C1253" s="104" t="str">
        <f t="shared" si="199"/>
        <v>SS2.19</v>
      </c>
      <c r="D1253" s="160">
        <v>1</v>
      </c>
      <c r="E1253" s="321"/>
      <c r="F1253" s="103" t="s">
        <v>127</v>
      </c>
      <c r="G1253" s="2">
        <f>INDEX([1]CAPS!$A:$A,MATCH(F:F,[1]CAPS!$H:$H,0))</f>
        <v>10605</v>
      </c>
      <c r="H1253" s="103" t="s">
        <v>233</v>
      </c>
      <c r="I1253" s="104" t="s">
        <v>238</v>
      </c>
      <c r="J1253" s="9">
        <v>0</v>
      </c>
      <c r="K1253" s="4">
        <v>4</v>
      </c>
      <c r="L1253" s="9">
        <v>0</v>
      </c>
      <c r="M1253" s="9" t="s">
        <v>276</v>
      </c>
      <c r="N1253" s="9">
        <v>0</v>
      </c>
      <c r="O1253" s="17" t="s">
        <v>276</v>
      </c>
      <c r="P1253" s="17" t="s">
        <v>276</v>
      </c>
      <c r="Q1253" s="17" t="s">
        <v>276</v>
      </c>
      <c r="S1253">
        <f t="shared" si="202"/>
        <v>4</v>
      </c>
      <c r="T1253" t="e">
        <f t="shared" si="191"/>
        <v>#VALUE!</v>
      </c>
      <c r="U1253" t="e">
        <f t="shared" si="192"/>
        <v>#VALUE!</v>
      </c>
      <c r="W1253">
        <f t="shared" si="194"/>
        <v>1</v>
      </c>
    </row>
    <row r="1254" spans="1:23" ht="16" hidden="1" x14ac:dyDescent="0.2">
      <c r="A1254" t="s">
        <v>357</v>
      </c>
      <c r="B1254" s="18">
        <v>19</v>
      </c>
      <c r="C1254" s="104" t="str">
        <f t="shared" si="199"/>
        <v>SS2.19</v>
      </c>
      <c r="D1254" s="160">
        <v>1</v>
      </c>
      <c r="E1254" s="321"/>
      <c r="F1254" s="103" t="s">
        <v>129</v>
      </c>
      <c r="G1254" s="2">
        <f>INDEX([1]CAPS!$A:$A,MATCH(F:F,[1]CAPS!$H:$H,0))</f>
        <v>5532</v>
      </c>
      <c r="H1254" s="103" t="s">
        <v>233</v>
      </c>
      <c r="I1254" s="104" t="s">
        <v>238</v>
      </c>
      <c r="J1254" s="9">
        <v>0</v>
      </c>
      <c r="K1254" s="4">
        <v>2</v>
      </c>
      <c r="L1254" s="9">
        <v>0</v>
      </c>
      <c r="M1254" s="9" t="s">
        <v>276</v>
      </c>
      <c r="N1254" s="9">
        <v>0</v>
      </c>
      <c r="O1254" s="17" t="s">
        <v>276</v>
      </c>
      <c r="P1254" s="17" t="s">
        <v>276</v>
      </c>
      <c r="Q1254" s="17" t="s">
        <v>276</v>
      </c>
      <c r="S1254">
        <f t="shared" si="202"/>
        <v>2</v>
      </c>
      <c r="T1254" t="e">
        <f t="shared" si="191"/>
        <v>#VALUE!</v>
      </c>
      <c r="U1254" t="e">
        <f t="shared" si="192"/>
        <v>#VALUE!</v>
      </c>
      <c r="W1254">
        <f t="shared" si="194"/>
        <v>1</v>
      </c>
    </row>
    <row r="1255" spans="1:23" ht="16" hidden="1" x14ac:dyDescent="0.2">
      <c r="A1255" t="s">
        <v>357</v>
      </c>
      <c r="B1255" s="18">
        <v>20</v>
      </c>
      <c r="C1255" s="104" t="str">
        <f t="shared" si="199"/>
        <v>SS2.20</v>
      </c>
      <c r="D1255" s="160">
        <v>1</v>
      </c>
      <c r="E1255" s="321"/>
      <c r="F1255" s="103" t="s">
        <v>565</v>
      </c>
      <c r="G1255" s="2">
        <f>INDEX([1]CAPS!$A:$A,MATCH(F:F,[1]CAPS!$H:$H,0))</f>
        <v>7664</v>
      </c>
      <c r="H1255" s="103" t="s">
        <v>234</v>
      </c>
      <c r="I1255" s="104" t="s">
        <v>238</v>
      </c>
      <c r="J1255" s="9">
        <v>0</v>
      </c>
      <c r="K1255" s="4">
        <v>15</v>
      </c>
      <c r="L1255" s="9">
        <v>0</v>
      </c>
      <c r="M1255" s="9">
        <v>0</v>
      </c>
      <c r="N1255" s="9">
        <v>0</v>
      </c>
      <c r="O1255" s="17">
        <v>0</v>
      </c>
      <c r="P1255" s="9">
        <v>0</v>
      </c>
      <c r="Q1255" s="9">
        <v>0</v>
      </c>
      <c r="R1255" s="129" t="s">
        <v>354</v>
      </c>
      <c r="S1255">
        <f t="shared" si="193"/>
        <v>15</v>
      </c>
      <c r="T1255">
        <f t="shared" si="191"/>
        <v>1</v>
      </c>
      <c r="U1255">
        <f t="shared" si="192"/>
        <v>0</v>
      </c>
      <c r="W1255">
        <f t="shared" si="194"/>
        <v>1</v>
      </c>
    </row>
    <row r="1256" spans="1:23" ht="16" hidden="1" x14ac:dyDescent="0.2">
      <c r="A1256" t="s">
        <v>357</v>
      </c>
      <c r="B1256" s="18">
        <v>20</v>
      </c>
      <c r="C1256" s="104" t="str">
        <f t="shared" si="199"/>
        <v>SS2.20</v>
      </c>
      <c r="D1256" s="160">
        <v>1</v>
      </c>
      <c r="E1256" s="321"/>
      <c r="F1256" s="103" t="s">
        <v>134</v>
      </c>
      <c r="G1256" s="2">
        <f>INDEX([1]CAPS!$A:$A,MATCH(F:F,[1]CAPS!$H:$H,0))</f>
        <v>2302</v>
      </c>
      <c r="H1256" s="103" t="s">
        <v>233</v>
      </c>
      <c r="I1256" s="104" t="s">
        <v>238</v>
      </c>
      <c r="J1256" s="9">
        <v>0</v>
      </c>
      <c r="K1256" s="4">
        <v>12</v>
      </c>
      <c r="L1256" s="9">
        <v>0</v>
      </c>
      <c r="M1256" s="9" t="s">
        <v>276</v>
      </c>
      <c r="N1256" s="9">
        <v>0</v>
      </c>
      <c r="O1256" s="17" t="s">
        <v>276</v>
      </c>
      <c r="P1256" s="17" t="s">
        <v>276</v>
      </c>
      <c r="Q1256" s="17" t="s">
        <v>276</v>
      </c>
      <c r="S1256">
        <f t="shared" ref="S1256:S1257" si="203">SUM(J1256:K1256)</f>
        <v>12</v>
      </c>
      <c r="T1256" t="e">
        <f t="shared" si="191"/>
        <v>#VALUE!</v>
      </c>
      <c r="U1256" t="e">
        <f t="shared" si="192"/>
        <v>#VALUE!</v>
      </c>
      <c r="W1256">
        <f t="shared" si="194"/>
        <v>1</v>
      </c>
    </row>
    <row r="1257" spans="1:23" ht="16" hidden="1" x14ac:dyDescent="0.2">
      <c r="A1257" t="s">
        <v>357</v>
      </c>
      <c r="B1257" s="18">
        <v>20</v>
      </c>
      <c r="C1257" s="104" t="str">
        <f t="shared" si="199"/>
        <v>SS2.20</v>
      </c>
      <c r="D1257" s="160">
        <v>1</v>
      </c>
      <c r="E1257" s="321"/>
      <c r="F1257" s="103" t="s">
        <v>129</v>
      </c>
      <c r="G1257" s="2">
        <f>INDEX([1]CAPS!$A:$A,MATCH(F:F,[1]CAPS!$H:$H,0))</f>
        <v>5532</v>
      </c>
      <c r="H1257" s="103" t="s">
        <v>233</v>
      </c>
      <c r="I1257" s="104" t="s">
        <v>238</v>
      </c>
      <c r="J1257" s="9">
        <v>0</v>
      </c>
      <c r="K1257" s="4">
        <v>15</v>
      </c>
      <c r="L1257" s="9">
        <v>0</v>
      </c>
      <c r="M1257" s="9" t="s">
        <v>276</v>
      </c>
      <c r="N1257" s="9">
        <v>0</v>
      </c>
      <c r="O1257" s="17" t="s">
        <v>276</v>
      </c>
      <c r="P1257" s="17" t="s">
        <v>276</v>
      </c>
      <c r="Q1257" s="17" t="s">
        <v>276</v>
      </c>
      <c r="S1257">
        <f t="shared" si="203"/>
        <v>15</v>
      </c>
      <c r="T1257" t="e">
        <f t="shared" si="191"/>
        <v>#VALUE!</v>
      </c>
      <c r="U1257" t="e">
        <f t="shared" si="192"/>
        <v>#VALUE!</v>
      </c>
      <c r="W1257">
        <f t="shared" si="194"/>
        <v>1</v>
      </c>
    </row>
    <row r="1258" spans="1:23" ht="32" hidden="1" x14ac:dyDescent="0.2">
      <c r="A1258" t="s">
        <v>357</v>
      </c>
      <c r="B1258" s="18">
        <v>20</v>
      </c>
      <c r="C1258" s="104" t="str">
        <f t="shared" si="199"/>
        <v>SS2.20</v>
      </c>
      <c r="D1258" s="160">
        <v>1</v>
      </c>
      <c r="E1258" s="321"/>
      <c r="F1258" s="103" t="s">
        <v>348</v>
      </c>
      <c r="G1258" s="2">
        <f>INDEX([1]CAPS!$A:$A,MATCH(F:F,[1]CAPS!$H:$H,0))</f>
        <v>4000</v>
      </c>
      <c r="H1258" s="103" t="s">
        <v>236</v>
      </c>
      <c r="I1258" s="104" t="s">
        <v>239</v>
      </c>
      <c r="J1258" s="9">
        <v>0</v>
      </c>
      <c r="K1258" s="4">
        <v>1</v>
      </c>
      <c r="L1258" s="9">
        <v>0</v>
      </c>
      <c r="M1258" s="9">
        <v>0</v>
      </c>
      <c r="N1258" s="9">
        <v>0</v>
      </c>
      <c r="O1258" s="17">
        <v>0</v>
      </c>
      <c r="P1258" s="9">
        <v>0</v>
      </c>
      <c r="Q1258" s="9">
        <v>0</v>
      </c>
      <c r="S1258">
        <f t="shared" si="193"/>
        <v>1</v>
      </c>
      <c r="T1258">
        <f t="shared" si="191"/>
        <v>1</v>
      </c>
      <c r="U1258">
        <f t="shared" si="192"/>
        <v>0</v>
      </c>
      <c r="W1258">
        <f t="shared" si="194"/>
        <v>1</v>
      </c>
    </row>
    <row r="1259" spans="1:23" ht="32" hidden="1" x14ac:dyDescent="0.2">
      <c r="A1259" t="s">
        <v>357</v>
      </c>
      <c r="B1259" s="18">
        <v>20</v>
      </c>
      <c r="C1259" s="104" t="str">
        <f t="shared" si="199"/>
        <v>SS2.20</v>
      </c>
      <c r="D1259" s="160">
        <v>1</v>
      </c>
      <c r="E1259" s="321"/>
      <c r="F1259" s="307" t="s">
        <v>894</v>
      </c>
      <c r="G1259" s="2">
        <f>INDEX([1]CAPS!$A:$A,MATCH(F:F,[1]CAPS!$H:$H,0))</f>
        <v>7914</v>
      </c>
      <c r="H1259" s="103" t="s">
        <v>237</v>
      </c>
      <c r="I1259" s="104" t="s">
        <v>239</v>
      </c>
      <c r="J1259" s="9">
        <v>0</v>
      </c>
      <c r="K1259" s="4">
        <v>0</v>
      </c>
      <c r="L1259" s="9">
        <v>0</v>
      </c>
      <c r="M1259" s="9" t="s">
        <v>276</v>
      </c>
      <c r="N1259" s="9">
        <v>0</v>
      </c>
      <c r="O1259" s="17">
        <v>10</v>
      </c>
      <c r="P1259" s="9">
        <v>0</v>
      </c>
      <c r="Q1259" s="9">
        <v>0</v>
      </c>
      <c r="R1259" t="s">
        <v>891</v>
      </c>
      <c r="S1259">
        <f t="shared" si="193"/>
        <v>10</v>
      </c>
      <c r="T1259" t="e">
        <f t="shared" si="191"/>
        <v>#VALUE!</v>
      </c>
      <c r="U1259" t="e">
        <f t="shared" si="192"/>
        <v>#VALUE!</v>
      </c>
      <c r="W1259">
        <f t="shared" si="194"/>
        <v>1</v>
      </c>
    </row>
    <row r="1260" spans="1:23" ht="16" hidden="1" x14ac:dyDescent="0.2">
      <c r="A1260" t="s">
        <v>357</v>
      </c>
      <c r="B1260" s="18">
        <v>20</v>
      </c>
      <c r="C1260" s="104" t="str">
        <f t="shared" si="199"/>
        <v>SS2.20</v>
      </c>
      <c r="D1260" s="160">
        <v>1</v>
      </c>
      <c r="E1260" s="321"/>
      <c r="F1260" s="103" t="s">
        <v>547</v>
      </c>
      <c r="G1260" s="2">
        <f>INDEX([1]CAPS!$A:$A,MATCH(F:F,[1]CAPS!$H:$H,0))</f>
        <v>5657</v>
      </c>
      <c r="H1260" s="103" t="s">
        <v>276</v>
      </c>
      <c r="I1260" s="104" t="s">
        <v>238</v>
      </c>
      <c r="J1260" s="9">
        <v>0</v>
      </c>
      <c r="K1260" s="4">
        <v>1</v>
      </c>
      <c r="L1260" s="9">
        <v>0</v>
      </c>
      <c r="M1260" s="9" t="s">
        <v>276</v>
      </c>
      <c r="N1260" s="9">
        <v>0</v>
      </c>
      <c r="O1260" s="17">
        <v>0</v>
      </c>
      <c r="P1260" s="9">
        <v>0</v>
      </c>
      <c r="Q1260" s="9">
        <v>0</v>
      </c>
      <c r="S1260">
        <f t="shared" si="193"/>
        <v>1</v>
      </c>
      <c r="T1260" t="e">
        <f t="shared" si="191"/>
        <v>#VALUE!</v>
      </c>
      <c r="U1260" t="e">
        <f t="shared" si="192"/>
        <v>#VALUE!</v>
      </c>
      <c r="W1260">
        <f t="shared" si="194"/>
        <v>1</v>
      </c>
    </row>
    <row r="1261" spans="1:23" ht="16" hidden="1" x14ac:dyDescent="0.2">
      <c r="A1261" t="s">
        <v>357</v>
      </c>
      <c r="B1261" s="18">
        <v>20</v>
      </c>
      <c r="C1261" s="104" t="str">
        <f t="shared" si="199"/>
        <v>SS2.20</v>
      </c>
      <c r="D1261" s="160">
        <v>1</v>
      </c>
      <c r="E1261" s="321"/>
      <c r="F1261" s="103" t="s">
        <v>127</v>
      </c>
      <c r="G1261" s="2">
        <f>INDEX([1]CAPS!$A:$A,MATCH(F:F,[1]CAPS!$H:$H,0))</f>
        <v>10605</v>
      </c>
      <c r="H1261" s="103" t="s">
        <v>233</v>
      </c>
      <c r="I1261" s="104" t="s">
        <v>238</v>
      </c>
      <c r="J1261" s="9">
        <v>0</v>
      </c>
      <c r="K1261" s="4">
        <v>5</v>
      </c>
      <c r="L1261" s="9">
        <v>0</v>
      </c>
      <c r="M1261" s="9" t="s">
        <v>276</v>
      </c>
      <c r="N1261" s="9">
        <v>0</v>
      </c>
      <c r="O1261" s="17" t="s">
        <v>276</v>
      </c>
      <c r="P1261" s="17" t="s">
        <v>276</v>
      </c>
      <c r="Q1261" s="17" t="s">
        <v>276</v>
      </c>
      <c r="S1261">
        <f>SUM(J1261:K1261)</f>
        <v>5</v>
      </c>
      <c r="T1261" t="e">
        <f t="shared" si="191"/>
        <v>#VALUE!</v>
      </c>
      <c r="U1261" t="e">
        <f t="shared" si="192"/>
        <v>#VALUE!</v>
      </c>
      <c r="W1261">
        <f t="shared" si="194"/>
        <v>1</v>
      </c>
    </row>
    <row r="1262" spans="1:23" ht="32" hidden="1" x14ac:dyDescent="0.2">
      <c r="A1262" t="s">
        <v>357</v>
      </c>
      <c r="B1262" s="18">
        <v>20</v>
      </c>
      <c r="C1262" s="104" t="str">
        <f t="shared" si="199"/>
        <v>SS2.20</v>
      </c>
      <c r="D1262" s="160">
        <v>1</v>
      </c>
      <c r="E1262" s="321"/>
      <c r="F1262" s="103" t="s">
        <v>350</v>
      </c>
      <c r="G1262" s="2">
        <f>INDEX([1]CAPS!$A:$A,MATCH(F:F,[1]CAPS!$H:$H,0))</f>
        <v>4232</v>
      </c>
      <c r="H1262" s="103" t="s">
        <v>236</v>
      </c>
      <c r="I1262" s="104" t="s">
        <v>242</v>
      </c>
      <c r="J1262" s="9">
        <v>0</v>
      </c>
      <c r="K1262" s="4">
        <v>1</v>
      </c>
      <c r="L1262" s="9">
        <v>0</v>
      </c>
      <c r="M1262" s="9">
        <v>1</v>
      </c>
      <c r="N1262" s="9">
        <v>0</v>
      </c>
      <c r="O1262" s="17">
        <v>0</v>
      </c>
      <c r="P1262" s="9">
        <v>0</v>
      </c>
      <c r="Q1262" s="9">
        <v>0</v>
      </c>
      <c r="S1262">
        <f t="shared" si="193"/>
        <v>1</v>
      </c>
      <c r="T1262">
        <f t="shared" si="191"/>
        <v>0.5</v>
      </c>
      <c r="U1262">
        <f t="shared" si="192"/>
        <v>0</v>
      </c>
      <c r="W1262">
        <f t="shared" si="194"/>
        <v>1</v>
      </c>
    </row>
    <row r="1263" spans="1:23" ht="32" hidden="1" x14ac:dyDescent="0.2">
      <c r="A1263" t="s">
        <v>363</v>
      </c>
      <c r="B1263" s="18">
        <v>1</v>
      </c>
      <c r="C1263" s="159" t="str">
        <f t="shared" si="199"/>
        <v>GGE1.1</v>
      </c>
      <c r="D1263" s="160">
        <v>1</v>
      </c>
      <c r="E1263" s="159"/>
      <c r="F1263" s="151" t="s">
        <v>232</v>
      </c>
      <c r="G1263" s="2">
        <f>INDEX([1]CAPS!$A:$A,MATCH(F:F,[1]CAPS!$H:$H,0))</f>
        <v>8875</v>
      </c>
      <c r="H1263" s="2" t="s">
        <v>236</v>
      </c>
      <c r="I1263" s="103" t="s">
        <v>239</v>
      </c>
      <c r="J1263" s="19">
        <v>0</v>
      </c>
      <c r="K1263" s="10">
        <v>0</v>
      </c>
      <c r="L1263" s="9">
        <v>0</v>
      </c>
      <c r="M1263" s="9">
        <v>1</v>
      </c>
      <c r="N1263" s="9">
        <v>0</v>
      </c>
      <c r="O1263" s="17">
        <v>0</v>
      </c>
      <c r="P1263" s="9">
        <v>0</v>
      </c>
      <c r="Q1263" s="9">
        <v>0</v>
      </c>
      <c r="S1263">
        <f t="shared" si="193"/>
        <v>0</v>
      </c>
      <c r="T1263">
        <f t="shared" si="191"/>
        <v>0</v>
      </c>
      <c r="U1263">
        <f t="shared" si="192"/>
        <v>0</v>
      </c>
      <c r="W1263" t="str">
        <f t="shared" si="194"/>
        <v/>
      </c>
    </row>
    <row r="1264" spans="1:23" ht="16" hidden="1" x14ac:dyDescent="0.2">
      <c r="A1264" t="s">
        <v>363</v>
      </c>
      <c r="B1264" s="18">
        <v>2</v>
      </c>
      <c r="C1264" s="159" t="str">
        <f t="shared" si="199"/>
        <v>GGE1.2</v>
      </c>
      <c r="D1264" s="160">
        <v>1</v>
      </c>
      <c r="E1264" s="159"/>
      <c r="F1264" s="151" t="s">
        <v>900</v>
      </c>
      <c r="G1264" s="2">
        <f>INDEX([1]CAPS!$A:$A,MATCH(F:F,[1]CAPS!$H:$H,0))</f>
        <v>4122</v>
      </c>
      <c r="H1264" s="2" t="s">
        <v>276</v>
      </c>
      <c r="I1264" s="103" t="s">
        <v>242</v>
      </c>
      <c r="J1264" s="9">
        <v>0</v>
      </c>
      <c r="K1264" s="4">
        <v>0</v>
      </c>
      <c r="L1264" s="9">
        <v>0</v>
      </c>
      <c r="M1264" s="9">
        <v>0</v>
      </c>
      <c r="N1264" s="9">
        <v>0</v>
      </c>
      <c r="O1264" s="17">
        <v>1</v>
      </c>
      <c r="P1264" s="9">
        <v>0</v>
      </c>
      <c r="Q1264" s="9">
        <v>0</v>
      </c>
      <c r="S1264">
        <f t="shared" si="193"/>
        <v>1</v>
      </c>
      <c r="T1264" t="e">
        <f t="shared" si="191"/>
        <v>#DIV/0!</v>
      </c>
      <c r="U1264" t="e">
        <f t="shared" si="192"/>
        <v>#DIV/0!</v>
      </c>
      <c r="W1264">
        <f t="shared" si="194"/>
        <v>1</v>
      </c>
    </row>
    <row r="1265" spans="1:23" ht="16" hidden="1" x14ac:dyDescent="0.2">
      <c r="A1265" t="s">
        <v>363</v>
      </c>
      <c r="B1265" s="18">
        <v>2</v>
      </c>
      <c r="C1265" s="159" t="str">
        <f t="shared" si="199"/>
        <v>GGE1.2</v>
      </c>
      <c r="D1265" s="160">
        <v>1</v>
      </c>
      <c r="E1265" s="159"/>
      <c r="F1265" s="151" t="s">
        <v>182</v>
      </c>
      <c r="G1265" s="2" t="e">
        <f>INDEX([1]CAPS!$A:$A,MATCH(F:F,[1]CAPS!$H:$H,0))</f>
        <v>#N/A</v>
      </c>
      <c r="H1265" s="2" t="s">
        <v>276</v>
      </c>
      <c r="I1265" s="103" t="s">
        <v>276</v>
      </c>
      <c r="J1265" s="9">
        <v>0</v>
      </c>
      <c r="K1265" s="4">
        <v>0</v>
      </c>
      <c r="L1265" s="9">
        <v>0</v>
      </c>
      <c r="M1265" s="9" t="s">
        <v>276</v>
      </c>
      <c r="N1265" s="9">
        <v>0</v>
      </c>
      <c r="O1265" s="17">
        <v>4</v>
      </c>
      <c r="P1265" s="9">
        <v>0</v>
      </c>
      <c r="Q1265" s="9">
        <v>0</v>
      </c>
      <c r="S1265">
        <f t="shared" ref="S1265:S1329" si="204">SUM(J1265:K1265)+O1265</f>
        <v>4</v>
      </c>
      <c r="T1265" t="e">
        <f t="shared" ref="T1265:T1329" si="205">(K1265+L1265)/(K1265++L1265+M1265)</f>
        <v>#VALUE!</v>
      </c>
      <c r="U1265" t="e">
        <f t="shared" ref="U1265:U1329" si="206">(O1265+P1265)/(K1265+L1265+M1265)</f>
        <v>#VALUE!</v>
      </c>
      <c r="W1265">
        <f t="shared" si="194"/>
        <v>1</v>
      </c>
    </row>
    <row r="1266" spans="1:23" ht="32" hidden="1" x14ac:dyDescent="0.2">
      <c r="A1266" t="s">
        <v>363</v>
      </c>
      <c r="B1266" s="18">
        <v>3</v>
      </c>
      <c r="C1266" s="159" t="str">
        <f t="shared" si="199"/>
        <v>GGE1.3</v>
      </c>
      <c r="D1266" s="160">
        <v>1</v>
      </c>
      <c r="E1266" s="159"/>
      <c r="F1266" s="151" t="s">
        <v>232</v>
      </c>
      <c r="G1266" s="2">
        <f>INDEX([1]CAPS!$A:$A,MATCH(F:F,[1]CAPS!$H:$H,0))</f>
        <v>8875</v>
      </c>
      <c r="H1266" s="2" t="s">
        <v>236</v>
      </c>
      <c r="I1266" s="103" t="s">
        <v>239</v>
      </c>
      <c r="J1266" s="9">
        <v>0</v>
      </c>
      <c r="K1266" s="4">
        <v>0</v>
      </c>
      <c r="L1266" s="9">
        <v>0</v>
      </c>
      <c r="M1266" s="9">
        <v>2</v>
      </c>
      <c r="N1266" s="9">
        <v>0</v>
      </c>
      <c r="O1266" s="17">
        <v>0</v>
      </c>
      <c r="P1266" s="9">
        <v>0</v>
      </c>
      <c r="Q1266" s="9">
        <v>0</v>
      </c>
      <c r="S1266">
        <f t="shared" si="204"/>
        <v>0</v>
      </c>
      <c r="T1266">
        <f t="shared" si="205"/>
        <v>0</v>
      </c>
      <c r="U1266">
        <f t="shared" si="206"/>
        <v>0</v>
      </c>
      <c r="W1266" t="str">
        <f t="shared" si="194"/>
        <v/>
      </c>
    </row>
    <row r="1267" spans="1:23" ht="16" hidden="1" x14ac:dyDescent="0.2">
      <c r="A1267" t="s">
        <v>363</v>
      </c>
      <c r="B1267" s="18">
        <v>3</v>
      </c>
      <c r="C1267" s="159" t="str">
        <f t="shared" si="199"/>
        <v>GGE1.3</v>
      </c>
      <c r="D1267" s="160">
        <v>1</v>
      </c>
      <c r="E1267" s="159"/>
      <c r="F1267" s="151" t="s">
        <v>182</v>
      </c>
      <c r="G1267" s="2" t="e">
        <f>INDEX([1]CAPS!$A:$A,MATCH(F:F,[1]CAPS!$H:$H,0))</f>
        <v>#N/A</v>
      </c>
      <c r="H1267" s="2" t="s">
        <v>276</v>
      </c>
      <c r="I1267" s="103" t="s">
        <v>276</v>
      </c>
      <c r="J1267" s="9">
        <v>0</v>
      </c>
      <c r="K1267" s="4">
        <v>0</v>
      </c>
      <c r="L1267" s="9">
        <v>0</v>
      </c>
      <c r="M1267" s="9" t="s">
        <v>276</v>
      </c>
      <c r="N1267" s="9">
        <v>0</v>
      </c>
      <c r="O1267" s="17">
        <v>4</v>
      </c>
      <c r="P1267" s="9">
        <v>0</v>
      </c>
      <c r="Q1267" s="9">
        <v>0</v>
      </c>
      <c r="S1267">
        <f t="shared" si="204"/>
        <v>4</v>
      </c>
      <c r="T1267" t="e">
        <f t="shared" si="205"/>
        <v>#VALUE!</v>
      </c>
      <c r="U1267" t="e">
        <f t="shared" si="206"/>
        <v>#VALUE!</v>
      </c>
      <c r="W1267">
        <f t="shared" si="194"/>
        <v>1</v>
      </c>
    </row>
    <row r="1268" spans="1:23" ht="16" hidden="1" x14ac:dyDescent="0.2">
      <c r="A1268" t="s">
        <v>363</v>
      </c>
      <c r="B1268" s="18">
        <v>3</v>
      </c>
      <c r="C1268" s="159" t="str">
        <f t="shared" si="199"/>
        <v>GGE1.3</v>
      </c>
      <c r="D1268" s="160">
        <v>1</v>
      </c>
      <c r="E1268" s="159"/>
      <c r="F1268" s="151" t="s">
        <v>134</v>
      </c>
      <c r="G1268" s="2">
        <f>INDEX([1]CAPS!$A:$A,MATCH(F:F,[1]CAPS!$H:$H,0))</f>
        <v>2302</v>
      </c>
      <c r="H1268" s="2" t="s">
        <v>233</v>
      </c>
      <c r="I1268" s="103" t="s">
        <v>238</v>
      </c>
      <c r="J1268" s="9">
        <v>0</v>
      </c>
      <c r="K1268" s="4">
        <v>2</v>
      </c>
      <c r="L1268" s="9">
        <v>0</v>
      </c>
      <c r="M1268" s="9">
        <v>0</v>
      </c>
      <c r="N1268" s="9">
        <v>0</v>
      </c>
      <c r="O1268" s="17">
        <v>0</v>
      </c>
      <c r="P1268" s="9">
        <v>0</v>
      </c>
      <c r="Q1268" s="9">
        <v>0</v>
      </c>
      <c r="S1268">
        <f t="shared" si="204"/>
        <v>2</v>
      </c>
      <c r="T1268">
        <f t="shared" si="205"/>
        <v>1</v>
      </c>
      <c r="U1268">
        <f t="shared" si="206"/>
        <v>0</v>
      </c>
      <c r="W1268">
        <f t="shared" si="194"/>
        <v>1</v>
      </c>
    </row>
    <row r="1269" spans="1:23" ht="16" hidden="1" x14ac:dyDescent="0.2">
      <c r="A1269" t="s">
        <v>363</v>
      </c>
      <c r="B1269" s="18">
        <v>3</v>
      </c>
      <c r="C1269" s="159" t="str">
        <f t="shared" si="199"/>
        <v>GGE1.3</v>
      </c>
      <c r="D1269" s="160">
        <v>1</v>
      </c>
      <c r="E1269" s="159"/>
      <c r="F1269" s="151" t="s">
        <v>797</v>
      </c>
      <c r="G1269" s="444">
        <f>INDEX([1]CAPS!$A:$A,MATCH(F:F,[1]CAPS!$H:$H,0))</f>
        <v>4145</v>
      </c>
      <c r="H1269" s="2" t="s">
        <v>276</v>
      </c>
      <c r="I1269" s="103" t="s">
        <v>242</v>
      </c>
      <c r="J1269" s="9">
        <v>0</v>
      </c>
      <c r="K1269" s="4">
        <v>0</v>
      </c>
      <c r="L1269" s="9">
        <v>0</v>
      </c>
      <c r="M1269" s="9">
        <v>0</v>
      </c>
      <c r="N1269" s="9">
        <v>0</v>
      </c>
      <c r="O1269" s="17">
        <v>1</v>
      </c>
      <c r="P1269" s="9">
        <v>0</v>
      </c>
      <c r="Q1269" s="9">
        <v>0</v>
      </c>
      <c r="R1269" t="s">
        <v>904</v>
      </c>
      <c r="S1269">
        <f t="shared" si="204"/>
        <v>1</v>
      </c>
      <c r="T1269" t="e">
        <f t="shared" si="205"/>
        <v>#DIV/0!</v>
      </c>
      <c r="U1269" t="e">
        <f t="shared" si="206"/>
        <v>#DIV/0!</v>
      </c>
      <c r="W1269">
        <f t="shared" si="194"/>
        <v>1</v>
      </c>
    </row>
    <row r="1270" spans="1:23" ht="16" hidden="1" x14ac:dyDescent="0.2">
      <c r="A1270" t="s">
        <v>363</v>
      </c>
      <c r="B1270" s="18">
        <v>4</v>
      </c>
      <c r="C1270" s="159" t="str">
        <f t="shared" si="199"/>
        <v>GGE1.4</v>
      </c>
      <c r="D1270" s="160">
        <v>1</v>
      </c>
      <c r="E1270" s="159"/>
      <c r="F1270" s="151" t="s">
        <v>134</v>
      </c>
      <c r="G1270" s="2">
        <f>INDEX([1]CAPS!$A:$A,MATCH(F:F,[1]CAPS!$H:$H,0))</f>
        <v>2302</v>
      </c>
      <c r="H1270" s="2" t="s">
        <v>233</v>
      </c>
      <c r="I1270" s="103" t="s">
        <v>238</v>
      </c>
      <c r="J1270" s="9">
        <v>0</v>
      </c>
      <c r="K1270" s="4">
        <v>4</v>
      </c>
      <c r="L1270" s="9">
        <v>0</v>
      </c>
      <c r="M1270" s="9">
        <v>0</v>
      </c>
      <c r="N1270" s="9">
        <v>0</v>
      </c>
      <c r="O1270" s="17">
        <v>0</v>
      </c>
      <c r="P1270" s="9">
        <v>0</v>
      </c>
      <c r="Q1270" s="9">
        <v>0</v>
      </c>
      <c r="S1270">
        <f t="shared" si="204"/>
        <v>4</v>
      </c>
      <c r="T1270">
        <f t="shared" si="205"/>
        <v>1</v>
      </c>
      <c r="U1270">
        <f t="shared" si="206"/>
        <v>0</v>
      </c>
      <c r="W1270">
        <f t="shared" si="194"/>
        <v>1</v>
      </c>
    </row>
    <row r="1271" spans="1:23" ht="16" hidden="1" x14ac:dyDescent="0.2">
      <c r="A1271" t="s">
        <v>363</v>
      </c>
      <c r="B1271" s="18">
        <v>4</v>
      </c>
      <c r="C1271" s="159" t="str">
        <f t="shared" si="199"/>
        <v>GGE1.4</v>
      </c>
      <c r="D1271" s="160">
        <v>1</v>
      </c>
      <c r="E1271" s="159"/>
      <c r="F1271" s="151" t="s">
        <v>185</v>
      </c>
      <c r="G1271" s="2">
        <f>INDEX([1]CAPS!$A:$A,MATCH(F:F,[1]CAPS!$H:$H,0))</f>
        <v>2516</v>
      </c>
      <c r="H1271" s="2" t="s">
        <v>234</v>
      </c>
      <c r="I1271" s="103" t="s">
        <v>238</v>
      </c>
      <c r="J1271" s="9">
        <v>0</v>
      </c>
      <c r="K1271" s="4">
        <v>3</v>
      </c>
      <c r="L1271" s="9">
        <v>0</v>
      </c>
      <c r="M1271" s="9" t="s">
        <v>276</v>
      </c>
      <c r="N1271" s="9">
        <v>0</v>
      </c>
      <c r="O1271" s="17">
        <v>0</v>
      </c>
      <c r="P1271" s="9">
        <v>0</v>
      </c>
      <c r="Q1271" s="9">
        <v>0</v>
      </c>
      <c r="S1271">
        <f t="shared" si="204"/>
        <v>3</v>
      </c>
      <c r="T1271" t="e">
        <f t="shared" si="205"/>
        <v>#VALUE!</v>
      </c>
      <c r="U1271" t="e">
        <f t="shared" si="206"/>
        <v>#VALUE!</v>
      </c>
      <c r="W1271">
        <f t="shared" si="194"/>
        <v>1</v>
      </c>
    </row>
    <row r="1272" spans="1:23" ht="32" hidden="1" x14ac:dyDescent="0.2">
      <c r="A1272" t="s">
        <v>363</v>
      </c>
      <c r="B1272" s="18">
        <v>4</v>
      </c>
      <c r="C1272" s="159" t="str">
        <f t="shared" si="199"/>
        <v>GGE1.4</v>
      </c>
      <c r="D1272" s="160">
        <v>1</v>
      </c>
      <c r="E1272" s="159"/>
      <c r="F1272" s="151" t="s">
        <v>161</v>
      </c>
      <c r="G1272" s="2">
        <f>INDEX([1]CAPS!$A:$A,MATCH(F:F,[1]CAPS!$H:$H,0))</f>
        <v>2603</v>
      </c>
      <c r="H1272" s="2" t="s">
        <v>235</v>
      </c>
      <c r="I1272" s="103" t="s">
        <v>239</v>
      </c>
      <c r="J1272" s="9">
        <v>0</v>
      </c>
      <c r="K1272" s="4">
        <v>0</v>
      </c>
      <c r="L1272" s="9">
        <v>0</v>
      </c>
      <c r="M1272" s="9">
        <v>1</v>
      </c>
      <c r="N1272" s="9">
        <v>0</v>
      </c>
      <c r="O1272" s="17">
        <v>0</v>
      </c>
      <c r="P1272" s="9">
        <v>0</v>
      </c>
      <c r="Q1272" s="9">
        <v>0</v>
      </c>
      <c r="S1272">
        <f t="shared" si="204"/>
        <v>0</v>
      </c>
      <c r="T1272">
        <f t="shared" si="205"/>
        <v>0</v>
      </c>
      <c r="U1272">
        <f t="shared" si="206"/>
        <v>0</v>
      </c>
      <c r="W1272" t="str">
        <f t="shared" si="194"/>
        <v/>
      </c>
    </row>
    <row r="1273" spans="1:23" ht="16" hidden="1" x14ac:dyDescent="0.2">
      <c r="A1273" t="s">
        <v>363</v>
      </c>
      <c r="B1273" s="18">
        <v>4</v>
      </c>
      <c r="C1273" s="159" t="str">
        <f t="shared" si="199"/>
        <v>GGE1.4</v>
      </c>
      <c r="D1273" s="160">
        <v>1</v>
      </c>
      <c r="E1273" s="159"/>
      <c r="F1273" s="151" t="s">
        <v>182</v>
      </c>
      <c r="G1273" s="2" t="e">
        <f>INDEX([1]CAPS!$A:$A,MATCH(F:F,[1]CAPS!$H:$H,0))</f>
        <v>#N/A</v>
      </c>
      <c r="H1273" s="2" t="s">
        <v>276</v>
      </c>
      <c r="I1273" s="103" t="s">
        <v>276</v>
      </c>
      <c r="J1273" s="9">
        <v>0</v>
      </c>
      <c r="K1273" s="4">
        <v>0</v>
      </c>
      <c r="L1273" s="9">
        <v>0</v>
      </c>
      <c r="M1273" s="9" t="s">
        <v>276</v>
      </c>
      <c r="N1273" s="9">
        <v>0</v>
      </c>
      <c r="O1273" s="17">
        <v>11</v>
      </c>
      <c r="P1273" s="9">
        <v>0</v>
      </c>
      <c r="Q1273" s="9">
        <v>0</v>
      </c>
      <c r="S1273">
        <f t="shared" si="204"/>
        <v>11</v>
      </c>
      <c r="T1273" t="e">
        <f t="shared" si="205"/>
        <v>#VALUE!</v>
      </c>
      <c r="U1273" t="e">
        <f t="shared" si="206"/>
        <v>#VALUE!</v>
      </c>
      <c r="W1273">
        <f t="shared" si="194"/>
        <v>1</v>
      </c>
    </row>
    <row r="1274" spans="1:23" ht="16" hidden="1" x14ac:dyDescent="0.2">
      <c r="A1274" t="s">
        <v>363</v>
      </c>
      <c r="B1274" s="18">
        <v>5</v>
      </c>
      <c r="C1274" s="159" t="str">
        <f t="shared" si="199"/>
        <v>GGE1.5</v>
      </c>
      <c r="D1274" s="160">
        <v>1</v>
      </c>
      <c r="E1274" s="159"/>
      <c r="F1274" s="151" t="s">
        <v>134</v>
      </c>
      <c r="G1274" s="2">
        <f>INDEX([1]CAPS!$A:$A,MATCH(F:F,[1]CAPS!$H:$H,0))</f>
        <v>2302</v>
      </c>
      <c r="H1274" s="2" t="s">
        <v>233</v>
      </c>
      <c r="I1274" s="103" t="s">
        <v>238</v>
      </c>
      <c r="J1274" s="9">
        <v>0</v>
      </c>
      <c r="K1274" s="4">
        <v>0</v>
      </c>
      <c r="L1274" s="9">
        <v>0</v>
      </c>
      <c r="M1274" s="9">
        <v>3</v>
      </c>
      <c r="N1274" s="9">
        <v>0</v>
      </c>
      <c r="O1274" s="17">
        <v>0</v>
      </c>
      <c r="P1274" s="9">
        <v>0</v>
      </c>
      <c r="Q1274" s="9">
        <v>0</v>
      </c>
      <c r="S1274">
        <f t="shared" si="204"/>
        <v>0</v>
      </c>
      <c r="T1274">
        <f t="shared" si="205"/>
        <v>0</v>
      </c>
      <c r="U1274">
        <f t="shared" si="206"/>
        <v>0</v>
      </c>
      <c r="W1274" t="str">
        <f t="shared" si="194"/>
        <v/>
      </c>
    </row>
    <row r="1275" spans="1:23" ht="32" hidden="1" x14ac:dyDescent="0.2">
      <c r="A1275" t="s">
        <v>363</v>
      </c>
      <c r="B1275" s="18">
        <v>5</v>
      </c>
      <c r="C1275" s="159" t="str">
        <f t="shared" si="199"/>
        <v>GGE1.5</v>
      </c>
      <c r="D1275" s="160">
        <v>1</v>
      </c>
      <c r="E1275" s="159"/>
      <c r="F1275" s="151" t="s">
        <v>187</v>
      </c>
      <c r="G1275" s="2">
        <f>INDEX([1]CAPS!$A:$A,MATCH(F:F,[1]CAPS!$H:$H,0))</f>
        <v>7970</v>
      </c>
      <c r="H1275" s="2" t="s">
        <v>236</v>
      </c>
      <c r="I1275" s="103" t="s">
        <v>242</v>
      </c>
      <c r="J1275" s="9">
        <v>0</v>
      </c>
      <c r="K1275" s="4">
        <v>0</v>
      </c>
      <c r="L1275" s="9">
        <v>0</v>
      </c>
      <c r="M1275" s="9">
        <v>1</v>
      </c>
      <c r="N1275" s="9">
        <v>0</v>
      </c>
      <c r="O1275" s="17">
        <v>0</v>
      </c>
      <c r="P1275" s="9">
        <v>0</v>
      </c>
      <c r="Q1275" s="9">
        <v>0</v>
      </c>
      <c r="S1275">
        <f t="shared" si="204"/>
        <v>0</v>
      </c>
      <c r="T1275">
        <f t="shared" si="205"/>
        <v>0</v>
      </c>
      <c r="U1275">
        <f t="shared" si="206"/>
        <v>0</v>
      </c>
      <c r="W1275" t="str">
        <f t="shared" si="194"/>
        <v/>
      </c>
    </row>
    <row r="1276" spans="1:23" ht="32" hidden="1" x14ac:dyDescent="0.2">
      <c r="A1276" t="s">
        <v>363</v>
      </c>
      <c r="B1276" s="18">
        <v>5</v>
      </c>
      <c r="C1276" s="159" t="str">
        <f t="shared" si="199"/>
        <v>GGE1.5</v>
      </c>
      <c r="D1276" s="160">
        <v>1</v>
      </c>
      <c r="E1276" s="159"/>
      <c r="F1276" s="151" t="s">
        <v>232</v>
      </c>
      <c r="G1276" s="2">
        <f>INDEX([1]CAPS!$A:$A,MATCH(F:F,[1]CAPS!$H:$H,0))</f>
        <v>8875</v>
      </c>
      <c r="H1276" s="2" t="s">
        <v>236</v>
      </c>
      <c r="I1276" s="103" t="s">
        <v>239</v>
      </c>
      <c r="J1276" s="9">
        <v>0</v>
      </c>
      <c r="K1276" s="4">
        <v>0</v>
      </c>
      <c r="L1276" s="9">
        <v>0</v>
      </c>
      <c r="M1276" s="9">
        <v>1</v>
      </c>
      <c r="N1276" s="9">
        <v>0</v>
      </c>
      <c r="O1276" s="17">
        <v>0</v>
      </c>
      <c r="P1276" s="9">
        <v>0</v>
      </c>
      <c r="Q1276" s="9">
        <v>0</v>
      </c>
      <c r="S1276">
        <f t="shared" si="204"/>
        <v>0</v>
      </c>
      <c r="T1276">
        <f t="shared" si="205"/>
        <v>0</v>
      </c>
      <c r="U1276">
        <f t="shared" si="206"/>
        <v>0</v>
      </c>
      <c r="W1276" t="str">
        <f t="shared" si="194"/>
        <v/>
      </c>
    </row>
    <row r="1277" spans="1:23" ht="16" hidden="1" x14ac:dyDescent="0.2">
      <c r="A1277" t="s">
        <v>363</v>
      </c>
      <c r="B1277" s="18">
        <v>5</v>
      </c>
      <c r="C1277" s="159" t="str">
        <f t="shared" si="199"/>
        <v>GGE1.5</v>
      </c>
      <c r="D1277" s="160">
        <v>1</v>
      </c>
      <c r="E1277" s="159"/>
      <c r="F1277" s="151" t="s">
        <v>797</v>
      </c>
      <c r="G1277" s="2">
        <f>INDEX([1]CAPS!$A:$A,MATCH(F:F,[1]CAPS!$H:$H,0))</f>
        <v>4145</v>
      </c>
      <c r="H1277" s="2" t="s">
        <v>276</v>
      </c>
      <c r="I1277" s="103" t="s">
        <v>242</v>
      </c>
      <c r="J1277" s="9">
        <v>0</v>
      </c>
      <c r="K1277" s="4">
        <v>0</v>
      </c>
      <c r="L1277" s="9">
        <v>0</v>
      </c>
      <c r="M1277" s="9">
        <v>0</v>
      </c>
      <c r="N1277" s="9">
        <v>0</v>
      </c>
      <c r="O1277" s="17">
        <v>1</v>
      </c>
      <c r="P1277" s="9">
        <v>0</v>
      </c>
      <c r="Q1277" s="9">
        <v>0</v>
      </c>
      <c r="S1277">
        <f t="shared" si="204"/>
        <v>1</v>
      </c>
      <c r="T1277" t="e">
        <f t="shared" si="205"/>
        <v>#DIV/0!</v>
      </c>
      <c r="U1277" t="e">
        <f t="shared" si="206"/>
        <v>#DIV/0!</v>
      </c>
      <c r="W1277">
        <f t="shared" si="194"/>
        <v>1</v>
      </c>
    </row>
    <row r="1278" spans="1:23" ht="16" hidden="1" x14ac:dyDescent="0.2">
      <c r="A1278" t="s">
        <v>363</v>
      </c>
      <c r="B1278" s="18">
        <v>5</v>
      </c>
      <c r="C1278" s="159" t="str">
        <f t="shared" si="199"/>
        <v>GGE1.5</v>
      </c>
      <c r="D1278" s="160">
        <v>1</v>
      </c>
      <c r="E1278" s="159"/>
      <c r="F1278" s="151" t="s">
        <v>185</v>
      </c>
      <c r="G1278" s="2">
        <f>INDEX([1]CAPS!$A:$A,MATCH(F:F,[1]CAPS!$H:$H,0))</f>
        <v>2516</v>
      </c>
      <c r="H1278" s="2" t="s">
        <v>234</v>
      </c>
      <c r="I1278" s="103" t="s">
        <v>238</v>
      </c>
      <c r="J1278" s="9">
        <v>0</v>
      </c>
      <c r="K1278" s="4">
        <v>1</v>
      </c>
      <c r="L1278" s="9">
        <v>0</v>
      </c>
      <c r="M1278" s="9" t="s">
        <v>276</v>
      </c>
      <c r="N1278" s="9">
        <v>0</v>
      </c>
      <c r="O1278" s="17">
        <v>0</v>
      </c>
      <c r="P1278" s="9">
        <v>0</v>
      </c>
      <c r="Q1278" s="9">
        <v>0</v>
      </c>
      <c r="S1278">
        <f t="shared" si="204"/>
        <v>1</v>
      </c>
      <c r="T1278" t="e">
        <f t="shared" si="205"/>
        <v>#VALUE!</v>
      </c>
      <c r="U1278" t="e">
        <f t="shared" si="206"/>
        <v>#VALUE!</v>
      </c>
      <c r="W1278">
        <f t="shared" si="194"/>
        <v>1</v>
      </c>
    </row>
    <row r="1279" spans="1:23" ht="16" hidden="1" x14ac:dyDescent="0.2">
      <c r="A1279" t="s">
        <v>363</v>
      </c>
      <c r="B1279" s="18">
        <v>5</v>
      </c>
      <c r="C1279" s="159" t="str">
        <f t="shared" si="199"/>
        <v>GGE1.5</v>
      </c>
      <c r="D1279" s="160">
        <v>1</v>
      </c>
      <c r="E1279" s="159"/>
      <c r="F1279" s="151" t="s">
        <v>182</v>
      </c>
      <c r="G1279" s="2" t="e">
        <f>INDEX([1]CAPS!$A:$A,MATCH(F:F,[1]CAPS!$H:$H,0))</f>
        <v>#N/A</v>
      </c>
      <c r="H1279" s="2" t="s">
        <v>276</v>
      </c>
      <c r="I1279" s="103" t="s">
        <v>276</v>
      </c>
      <c r="J1279" s="9">
        <v>0</v>
      </c>
      <c r="K1279" s="4">
        <v>0</v>
      </c>
      <c r="L1279" s="9">
        <v>0</v>
      </c>
      <c r="M1279" s="9" t="s">
        <v>276</v>
      </c>
      <c r="N1279" s="9">
        <v>0</v>
      </c>
      <c r="O1279" s="17">
        <v>12</v>
      </c>
      <c r="P1279" s="9">
        <v>0</v>
      </c>
      <c r="Q1279" s="9">
        <v>0</v>
      </c>
      <c r="S1279">
        <f t="shared" si="204"/>
        <v>12</v>
      </c>
      <c r="T1279" t="e">
        <f t="shared" si="205"/>
        <v>#VALUE!</v>
      </c>
      <c r="U1279" t="e">
        <f t="shared" si="206"/>
        <v>#VALUE!</v>
      </c>
      <c r="W1279">
        <f t="shared" si="194"/>
        <v>1</v>
      </c>
    </row>
    <row r="1280" spans="1:23" ht="16" hidden="1" x14ac:dyDescent="0.2">
      <c r="A1280" t="s">
        <v>363</v>
      </c>
      <c r="B1280" s="18">
        <v>6</v>
      </c>
      <c r="C1280" s="159" t="str">
        <f t="shared" si="199"/>
        <v>GGE1.6</v>
      </c>
      <c r="D1280" s="160">
        <v>1</v>
      </c>
      <c r="E1280" s="159"/>
      <c r="F1280" s="151" t="s">
        <v>134</v>
      </c>
      <c r="G1280" s="2">
        <f>INDEX([1]CAPS!$A:$A,MATCH(F:F,[1]CAPS!$H:$H,0))</f>
        <v>2302</v>
      </c>
      <c r="H1280" s="2" t="s">
        <v>233</v>
      </c>
      <c r="I1280" s="103" t="s">
        <v>238</v>
      </c>
      <c r="J1280" s="9">
        <v>0</v>
      </c>
      <c r="K1280" s="4">
        <v>4</v>
      </c>
      <c r="L1280" s="9">
        <v>0</v>
      </c>
      <c r="M1280" s="9">
        <v>0</v>
      </c>
      <c r="N1280" s="9">
        <v>0</v>
      </c>
      <c r="O1280" s="17">
        <v>0</v>
      </c>
      <c r="P1280" s="9">
        <v>0</v>
      </c>
      <c r="Q1280" s="9">
        <v>0</v>
      </c>
      <c r="S1280">
        <f t="shared" si="204"/>
        <v>4</v>
      </c>
      <c r="T1280">
        <f t="shared" si="205"/>
        <v>1</v>
      </c>
      <c r="U1280">
        <f t="shared" si="206"/>
        <v>0</v>
      </c>
      <c r="W1280">
        <f t="shared" ref="W1280:W1344" si="207">IF(S1280&gt;0,1,"")</f>
        <v>1</v>
      </c>
    </row>
    <row r="1281" spans="1:23" ht="32" hidden="1" x14ac:dyDescent="0.2">
      <c r="A1281" t="s">
        <v>363</v>
      </c>
      <c r="B1281" s="18">
        <v>6</v>
      </c>
      <c r="C1281" s="159" t="str">
        <f t="shared" si="199"/>
        <v>GGE1.6</v>
      </c>
      <c r="D1281" s="160">
        <v>1</v>
      </c>
      <c r="E1281" s="159"/>
      <c r="F1281" s="151" t="s">
        <v>232</v>
      </c>
      <c r="G1281" s="2">
        <f>INDEX([1]CAPS!$A:$A,MATCH(F:F,[1]CAPS!$H:$H,0))</f>
        <v>8875</v>
      </c>
      <c r="H1281" s="2" t="s">
        <v>236</v>
      </c>
      <c r="I1281" s="103" t="s">
        <v>239</v>
      </c>
      <c r="J1281" s="9">
        <v>0</v>
      </c>
      <c r="K1281" s="4">
        <v>0</v>
      </c>
      <c r="L1281" s="9">
        <v>0</v>
      </c>
      <c r="M1281" s="9">
        <v>1</v>
      </c>
      <c r="N1281" s="9">
        <v>0</v>
      </c>
      <c r="O1281" s="17">
        <v>0</v>
      </c>
      <c r="P1281" s="9">
        <v>0</v>
      </c>
      <c r="Q1281" s="9">
        <v>0</v>
      </c>
      <c r="S1281">
        <f t="shared" si="204"/>
        <v>0</v>
      </c>
      <c r="T1281">
        <f t="shared" si="205"/>
        <v>0</v>
      </c>
      <c r="U1281">
        <f t="shared" si="206"/>
        <v>0</v>
      </c>
      <c r="W1281" t="str">
        <f t="shared" si="207"/>
        <v/>
      </c>
    </row>
    <row r="1282" spans="1:23" ht="16" hidden="1" x14ac:dyDescent="0.2">
      <c r="A1282" t="s">
        <v>363</v>
      </c>
      <c r="B1282" s="18">
        <v>6</v>
      </c>
      <c r="C1282" s="159" t="str">
        <f t="shared" si="199"/>
        <v>GGE1.6</v>
      </c>
      <c r="D1282" s="160">
        <v>1</v>
      </c>
      <c r="E1282" s="159"/>
      <c r="F1282" s="151" t="s">
        <v>185</v>
      </c>
      <c r="G1282" s="2">
        <f>INDEX([1]CAPS!$A:$A,MATCH(F:F,[1]CAPS!$H:$H,0))</f>
        <v>2516</v>
      </c>
      <c r="H1282" s="2" t="s">
        <v>234</v>
      </c>
      <c r="I1282" s="103" t="s">
        <v>238</v>
      </c>
      <c r="J1282" s="9">
        <v>0</v>
      </c>
      <c r="K1282" s="4">
        <v>1</v>
      </c>
      <c r="L1282" s="9">
        <v>0</v>
      </c>
      <c r="M1282" s="9" t="s">
        <v>276</v>
      </c>
      <c r="N1282" s="9">
        <v>0</v>
      </c>
      <c r="O1282" s="17">
        <v>0</v>
      </c>
      <c r="P1282" s="9">
        <v>0</v>
      </c>
      <c r="Q1282" s="9">
        <v>0</v>
      </c>
      <c r="S1282">
        <f t="shared" si="204"/>
        <v>1</v>
      </c>
      <c r="T1282" t="e">
        <f t="shared" si="205"/>
        <v>#VALUE!</v>
      </c>
      <c r="U1282" t="e">
        <f t="shared" si="206"/>
        <v>#VALUE!</v>
      </c>
      <c r="W1282">
        <f t="shared" si="207"/>
        <v>1</v>
      </c>
    </row>
    <row r="1283" spans="1:23" ht="16" hidden="1" x14ac:dyDescent="0.2">
      <c r="A1283" t="s">
        <v>363</v>
      </c>
      <c r="B1283" s="18">
        <v>6</v>
      </c>
      <c r="C1283" s="159" t="str">
        <f t="shared" si="199"/>
        <v>GGE1.6</v>
      </c>
      <c r="D1283" s="160">
        <v>1</v>
      </c>
      <c r="E1283" s="159"/>
      <c r="F1283" s="151" t="s">
        <v>182</v>
      </c>
      <c r="G1283" s="2" t="e">
        <f>INDEX([1]CAPS!$A:$A,MATCH(F:F,[1]CAPS!$H:$H,0))</f>
        <v>#N/A</v>
      </c>
      <c r="H1283" s="2" t="s">
        <v>276</v>
      </c>
      <c r="I1283" s="103" t="s">
        <v>276</v>
      </c>
      <c r="J1283" s="9">
        <v>0</v>
      </c>
      <c r="K1283" s="4">
        <v>0</v>
      </c>
      <c r="L1283" s="9">
        <v>0</v>
      </c>
      <c r="M1283" s="9" t="s">
        <v>276</v>
      </c>
      <c r="N1283" s="9">
        <v>0</v>
      </c>
      <c r="O1283" s="17">
        <v>1</v>
      </c>
      <c r="P1283" s="9">
        <v>0</v>
      </c>
      <c r="Q1283" s="9">
        <v>0</v>
      </c>
      <c r="S1283">
        <f t="shared" si="204"/>
        <v>1</v>
      </c>
      <c r="T1283" t="e">
        <f t="shared" si="205"/>
        <v>#VALUE!</v>
      </c>
      <c r="U1283" t="e">
        <f t="shared" si="206"/>
        <v>#VALUE!</v>
      </c>
      <c r="W1283">
        <f t="shared" si="207"/>
        <v>1</v>
      </c>
    </row>
    <row r="1284" spans="1:23" ht="32" hidden="1" x14ac:dyDescent="0.2">
      <c r="A1284" t="s">
        <v>363</v>
      </c>
      <c r="B1284" s="18">
        <v>7</v>
      </c>
      <c r="C1284" s="159" t="str">
        <f t="shared" si="199"/>
        <v>GGE1.7</v>
      </c>
      <c r="D1284" s="160">
        <v>1</v>
      </c>
      <c r="E1284" s="159"/>
      <c r="F1284" s="151" t="s">
        <v>135</v>
      </c>
      <c r="G1284" s="2">
        <f>INDEX([1]CAPS!$A:$A,MATCH(F:F,[1]CAPS!$H:$H,0))</f>
        <v>7766</v>
      </c>
      <c r="H1284" s="2" t="s">
        <v>236</v>
      </c>
      <c r="I1284" s="103" t="s">
        <v>242</v>
      </c>
      <c r="J1284" s="9">
        <v>0</v>
      </c>
      <c r="K1284" s="4">
        <v>1</v>
      </c>
      <c r="L1284" s="9">
        <v>0</v>
      </c>
      <c r="M1284" s="9">
        <v>0</v>
      </c>
      <c r="N1284" s="9">
        <v>0</v>
      </c>
      <c r="O1284" s="17">
        <v>0</v>
      </c>
      <c r="P1284" s="9">
        <v>0</v>
      </c>
      <c r="Q1284" s="9">
        <v>0</v>
      </c>
      <c r="S1284">
        <f t="shared" si="204"/>
        <v>1</v>
      </c>
      <c r="T1284">
        <f t="shared" si="205"/>
        <v>1</v>
      </c>
      <c r="U1284">
        <f t="shared" si="206"/>
        <v>0</v>
      </c>
      <c r="W1284">
        <f t="shared" si="207"/>
        <v>1</v>
      </c>
    </row>
    <row r="1285" spans="1:23" ht="16" hidden="1" x14ac:dyDescent="0.2">
      <c r="A1285" t="s">
        <v>363</v>
      </c>
      <c r="B1285" s="18">
        <v>7</v>
      </c>
      <c r="C1285" s="159" t="str">
        <f t="shared" si="199"/>
        <v>GGE1.7</v>
      </c>
      <c r="D1285" s="160">
        <v>1</v>
      </c>
      <c r="E1285" s="159"/>
      <c r="F1285" s="505" t="s">
        <v>955</v>
      </c>
      <c r="G1285" s="2" t="str">
        <f>INDEX([1]CAPS!$A:$A,MATCH(F:F,[1]CAPS!$H:$H,0))</f>
        <v>EUCA</v>
      </c>
      <c r="H1285" s="2" t="s">
        <v>276</v>
      </c>
      <c r="I1285" s="103" t="s">
        <v>242</v>
      </c>
      <c r="J1285" s="9">
        <v>0</v>
      </c>
      <c r="K1285" s="4">
        <v>0</v>
      </c>
      <c r="L1285" s="9">
        <v>0</v>
      </c>
      <c r="M1285" s="9">
        <v>0</v>
      </c>
      <c r="N1285" s="9">
        <v>0</v>
      </c>
      <c r="O1285" s="17">
        <v>2</v>
      </c>
      <c r="P1285" s="9">
        <v>0</v>
      </c>
      <c r="Q1285" s="9">
        <v>0</v>
      </c>
      <c r="S1285">
        <f t="shared" si="204"/>
        <v>2</v>
      </c>
      <c r="T1285" t="e">
        <f t="shared" si="205"/>
        <v>#DIV/0!</v>
      </c>
      <c r="U1285" t="e">
        <f t="shared" si="206"/>
        <v>#DIV/0!</v>
      </c>
      <c r="W1285">
        <f t="shared" si="207"/>
        <v>1</v>
      </c>
    </row>
    <row r="1286" spans="1:23" ht="16" hidden="1" x14ac:dyDescent="0.2">
      <c r="A1286" t="s">
        <v>363</v>
      </c>
      <c r="B1286" s="18">
        <v>7</v>
      </c>
      <c r="C1286" s="159" t="str">
        <f t="shared" si="199"/>
        <v>GGE1.7</v>
      </c>
      <c r="D1286" s="160">
        <v>1</v>
      </c>
      <c r="E1286" s="159"/>
      <c r="F1286" s="151" t="s">
        <v>134</v>
      </c>
      <c r="G1286" s="2">
        <f>INDEX([1]CAPS!$A:$A,MATCH(F:F,[1]CAPS!$H:$H,0))</f>
        <v>2302</v>
      </c>
      <c r="H1286" s="2" t="s">
        <v>233</v>
      </c>
      <c r="I1286" s="103" t="s">
        <v>238</v>
      </c>
      <c r="J1286" s="9">
        <v>0</v>
      </c>
      <c r="K1286" s="4">
        <v>13</v>
      </c>
      <c r="L1286" s="9">
        <v>0</v>
      </c>
      <c r="M1286" s="9">
        <v>0</v>
      </c>
      <c r="N1286" s="9">
        <v>0</v>
      </c>
      <c r="O1286" s="17">
        <v>0</v>
      </c>
      <c r="P1286" s="9">
        <v>0</v>
      </c>
      <c r="Q1286" s="9">
        <v>0</v>
      </c>
      <c r="S1286">
        <f t="shared" si="204"/>
        <v>13</v>
      </c>
      <c r="T1286">
        <f t="shared" si="205"/>
        <v>1</v>
      </c>
      <c r="U1286">
        <f t="shared" si="206"/>
        <v>0</v>
      </c>
      <c r="W1286">
        <f t="shared" si="207"/>
        <v>1</v>
      </c>
    </row>
    <row r="1287" spans="1:23" ht="16" hidden="1" x14ac:dyDescent="0.2">
      <c r="A1287" t="s">
        <v>363</v>
      </c>
      <c r="B1287" s="18">
        <v>7</v>
      </c>
      <c r="C1287" s="159" t="str">
        <f t="shared" si="199"/>
        <v>GGE1.7</v>
      </c>
      <c r="D1287" s="160">
        <v>1</v>
      </c>
      <c r="E1287" s="159"/>
      <c r="F1287" s="151" t="s">
        <v>185</v>
      </c>
      <c r="G1287" s="2">
        <f>INDEX([1]CAPS!$A:$A,MATCH(F:F,[1]CAPS!$H:$H,0))</f>
        <v>2516</v>
      </c>
      <c r="H1287" s="2" t="s">
        <v>234</v>
      </c>
      <c r="I1287" s="103" t="s">
        <v>238</v>
      </c>
      <c r="J1287" s="9">
        <v>0</v>
      </c>
      <c r="K1287" s="4">
        <v>2</v>
      </c>
      <c r="L1287" s="9">
        <v>0</v>
      </c>
      <c r="M1287" s="9" t="s">
        <v>276</v>
      </c>
      <c r="N1287" s="9">
        <v>0</v>
      </c>
      <c r="O1287" s="17">
        <v>0</v>
      </c>
      <c r="P1287" s="9">
        <v>0</v>
      </c>
      <c r="Q1287" s="9">
        <v>0</v>
      </c>
      <c r="S1287">
        <f t="shared" si="204"/>
        <v>2</v>
      </c>
      <c r="T1287" t="e">
        <f t="shared" si="205"/>
        <v>#VALUE!</v>
      </c>
      <c r="U1287" t="e">
        <f t="shared" si="206"/>
        <v>#VALUE!</v>
      </c>
      <c r="W1287">
        <f t="shared" si="207"/>
        <v>1</v>
      </c>
    </row>
    <row r="1288" spans="1:23" ht="32" hidden="1" x14ac:dyDescent="0.2">
      <c r="A1288" t="s">
        <v>363</v>
      </c>
      <c r="B1288" s="18">
        <v>8</v>
      </c>
      <c r="C1288" s="159" t="str">
        <f t="shared" si="199"/>
        <v>GGE1.8</v>
      </c>
      <c r="D1288" s="160">
        <v>1</v>
      </c>
      <c r="E1288" s="159"/>
      <c r="F1288" s="151" t="s">
        <v>232</v>
      </c>
      <c r="G1288" s="2">
        <f>INDEX([1]CAPS!$A:$A,MATCH(F:F,[1]CAPS!$H:$H,0))</f>
        <v>8875</v>
      </c>
      <c r="H1288" s="2" t="s">
        <v>236</v>
      </c>
      <c r="I1288" s="151" t="s">
        <v>239</v>
      </c>
      <c r="J1288" s="9">
        <v>0</v>
      </c>
      <c r="K1288" s="9">
        <v>1</v>
      </c>
      <c r="L1288" s="9">
        <v>0</v>
      </c>
      <c r="M1288" s="9">
        <v>0</v>
      </c>
      <c r="N1288" s="9">
        <v>0</v>
      </c>
      <c r="O1288" s="9">
        <v>0</v>
      </c>
      <c r="P1288" s="9">
        <v>0</v>
      </c>
      <c r="Q1288" s="9">
        <v>0</v>
      </c>
      <c r="S1288">
        <f t="shared" si="204"/>
        <v>1</v>
      </c>
      <c r="T1288">
        <f t="shared" si="205"/>
        <v>1</v>
      </c>
      <c r="U1288">
        <f t="shared" si="206"/>
        <v>0</v>
      </c>
      <c r="W1288">
        <f t="shared" si="207"/>
        <v>1</v>
      </c>
    </row>
    <row r="1289" spans="1:23" ht="16" hidden="1" x14ac:dyDescent="0.2">
      <c r="A1289" t="s">
        <v>363</v>
      </c>
      <c r="B1289" s="18">
        <v>8</v>
      </c>
      <c r="C1289" s="159" t="str">
        <f t="shared" si="199"/>
        <v>GGE1.8</v>
      </c>
      <c r="D1289" s="160">
        <v>1</v>
      </c>
      <c r="E1289" s="159"/>
      <c r="F1289" s="151" t="s">
        <v>185</v>
      </c>
      <c r="G1289" s="2">
        <f>INDEX([1]CAPS!$A:$A,MATCH(F:F,[1]CAPS!$H:$H,0))</f>
        <v>2516</v>
      </c>
      <c r="H1289" s="2" t="s">
        <v>234</v>
      </c>
      <c r="I1289" s="151" t="s">
        <v>238</v>
      </c>
      <c r="J1289" s="9">
        <v>0</v>
      </c>
      <c r="K1289" s="9">
        <v>1</v>
      </c>
      <c r="L1289" s="9">
        <v>0</v>
      </c>
      <c r="M1289" s="9" t="s">
        <v>276</v>
      </c>
      <c r="N1289" s="9">
        <v>0</v>
      </c>
      <c r="O1289" s="9">
        <v>0</v>
      </c>
      <c r="P1289" s="9">
        <v>0</v>
      </c>
      <c r="Q1289" s="9">
        <v>0</v>
      </c>
      <c r="S1289">
        <f t="shared" si="204"/>
        <v>1</v>
      </c>
      <c r="T1289" t="e">
        <f t="shared" si="205"/>
        <v>#VALUE!</v>
      </c>
      <c r="U1289" t="e">
        <f t="shared" si="206"/>
        <v>#VALUE!</v>
      </c>
      <c r="W1289">
        <f t="shared" si="207"/>
        <v>1</v>
      </c>
    </row>
    <row r="1290" spans="1:23" ht="16" hidden="1" x14ac:dyDescent="0.2">
      <c r="A1290" t="s">
        <v>363</v>
      </c>
      <c r="B1290" s="18">
        <v>8</v>
      </c>
      <c r="C1290" s="159" t="str">
        <f t="shared" si="199"/>
        <v>GGE1.8</v>
      </c>
      <c r="D1290" s="160">
        <v>1</v>
      </c>
      <c r="E1290" s="33"/>
      <c r="F1290" s="103" t="s">
        <v>134</v>
      </c>
      <c r="G1290" s="2">
        <f>INDEX([1]CAPS!$A:$A,MATCH(F:F,[1]CAPS!$H:$H,0))</f>
        <v>2302</v>
      </c>
      <c r="H1290" s="2" t="s">
        <v>233</v>
      </c>
      <c r="I1290" s="104" t="s">
        <v>238</v>
      </c>
      <c r="J1290" s="9">
        <v>0</v>
      </c>
      <c r="K1290" s="4">
        <v>3</v>
      </c>
      <c r="L1290" s="9">
        <v>0</v>
      </c>
      <c r="M1290" s="9">
        <v>0</v>
      </c>
      <c r="N1290" s="9">
        <v>0</v>
      </c>
      <c r="O1290" s="17">
        <v>0</v>
      </c>
      <c r="P1290" s="9">
        <v>0</v>
      </c>
      <c r="Q1290" s="9">
        <v>0</v>
      </c>
      <c r="S1290">
        <f t="shared" si="204"/>
        <v>3</v>
      </c>
      <c r="T1290">
        <f t="shared" si="205"/>
        <v>1</v>
      </c>
      <c r="U1290">
        <f t="shared" si="206"/>
        <v>0</v>
      </c>
      <c r="W1290">
        <f t="shared" si="207"/>
        <v>1</v>
      </c>
    </row>
    <row r="1291" spans="1:23" ht="16" hidden="1" x14ac:dyDescent="0.2">
      <c r="A1291" t="s">
        <v>363</v>
      </c>
      <c r="B1291" s="18">
        <v>8</v>
      </c>
      <c r="C1291" s="159" t="str">
        <f t="shared" si="199"/>
        <v>GGE1.8</v>
      </c>
      <c r="D1291" s="160">
        <v>1</v>
      </c>
      <c r="E1291" s="33"/>
      <c r="F1291" s="103" t="s">
        <v>797</v>
      </c>
      <c r="G1291" s="2">
        <f>INDEX([1]CAPS!$A:$A,MATCH(F:F,[1]CAPS!$H:$H,0))</f>
        <v>4145</v>
      </c>
      <c r="H1291" s="2" t="s">
        <v>276</v>
      </c>
      <c r="I1291" s="104" t="s">
        <v>242</v>
      </c>
      <c r="J1291" s="9">
        <v>0</v>
      </c>
      <c r="K1291" s="4">
        <v>0</v>
      </c>
      <c r="L1291" s="9">
        <v>0</v>
      </c>
      <c r="M1291" s="9">
        <v>0</v>
      </c>
      <c r="N1291" s="9">
        <v>0</v>
      </c>
      <c r="O1291" s="17">
        <v>2</v>
      </c>
      <c r="P1291" s="9">
        <v>0</v>
      </c>
      <c r="Q1291" s="9">
        <v>0</v>
      </c>
      <c r="S1291">
        <f t="shared" si="204"/>
        <v>2</v>
      </c>
      <c r="T1291" t="e">
        <f t="shared" si="205"/>
        <v>#DIV/0!</v>
      </c>
      <c r="U1291" t="e">
        <f t="shared" si="206"/>
        <v>#DIV/0!</v>
      </c>
      <c r="W1291">
        <f t="shared" si="207"/>
        <v>1</v>
      </c>
    </row>
    <row r="1292" spans="1:23" ht="16" hidden="1" x14ac:dyDescent="0.2">
      <c r="A1292" t="s">
        <v>363</v>
      </c>
      <c r="B1292" s="18">
        <v>8</v>
      </c>
      <c r="C1292" s="159" t="str">
        <f t="shared" si="199"/>
        <v>GGE1.8</v>
      </c>
      <c r="D1292" s="160">
        <v>1</v>
      </c>
      <c r="E1292" s="33"/>
      <c r="F1292" s="103" t="s">
        <v>182</v>
      </c>
      <c r="G1292" s="2" t="e">
        <f>INDEX([1]CAPS!$A:$A,MATCH(F:F,[1]CAPS!$H:$H,0))</f>
        <v>#N/A</v>
      </c>
      <c r="H1292" s="2" t="s">
        <v>276</v>
      </c>
      <c r="I1292" s="104" t="s">
        <v>276</v>
      </c>
      <c r="J1292" s="9">
        <v>0</v>
      </c>
      <c r="K1292" s="4">
        <v>0</v>
      </c>
      <c r="L1292" s="9">
        <v>0</v>
      </c>
      <c r="M1292" s="9" t="s">
        <v>276</v>
      </c>
      <c r="N1292" s="9">
        <v>0</v>
      </c>
      <c r="O1292" s="17">
        <v>9</v>
      </c>
      <c r="P1292" s="9">
        <v>0</v>
      </c>
      <c r="Q1292" s="9">
        <v>0</v>
      </c>
      <c r="S1292">
        <f t="shared" si="204"/>
        <v>9</v>
      </c>
      <c r="T1292" t="e">
        <f t="shared" si="205"/>
        <v>#VALUE!</v>
      </c>
      <c r="U1292" t="e">
        <f t="shared" si="206"/>
        <v>#VALUE!</v>
      </c>
      <c r="W1292">
        <f t="shared" si="207"/>
        <v>1</v>
      </c>
    </row>
    <row r="1293" spans="1:23" ht="32" hidden="1" x14ac:dyDescent="0.2">
      <c r="A1293" t="s">
        <v>363</v>
      </c>
      <c r="B1293" s="18">
        <v>9</v>
      </c>
      <c r="C1293" s="159" t="str">
        <f t="shared" si="199"/>
        <v>GGE1.9</v>
      </c>
      <c r="D1293" s="160">
        <v>1</v>
      </c>
      <c r="E1293" s="33"/>
      <c r="F1293" s="103" t="s">
        <v>232</v>
      </c>
      <c r="G1293" s="2">
        <f>INDEX([1]CAPS!$A:$A,MATCH(F:F,[1]CAPS!$H:$H,0))</f>
        <v>8875</v>
      </c>
      <c r="H1293" s="2" t="s">
        <v>236</v>
      </c>
      <c r="I1293" s="104" t="s">
        <v>239</v>
      </c>
      <c r="J1293" s="9">
        <v>0</v>
      </c>
      <c r="K1293" s="4">
        <v>1</v>
      </c>
      <c r="L1293" s="9">
        <v>0</v>
      </c>
      <c r="M1293" s="9">
        <v>0</v>
      </c>
      <c r="N1293" s="9">
        <v>0</v>
      </c>
      <c r="O1293" s="17">
        <v>0</v>
      </c>
      <c r="P1293" s="9">
        <v>0</v>
      </c>
      <c r="Q1293" s="9">
        <v>0</v>
      </c>
      <c r="S1293">
        <f t="shared" si="204"/>
        <v>1</v>
      </c>
      <c r="T1293">
        <f t="shared" si="205"/>
        <v>1</v>
      </c>
      <c r="U1293">
        <f t="shared" si="206"/>
        <v>0</v>
      </c>
      <c r="W1293">
        <f t="shared" si="207"/>
        <v>1</v>
      </c>
    </row>
    <row r="1294" spans="1:23" ht="32" hidden="1" x14ac:dyDescent="0.2">
      <c r="A1294" t="s">
        <v>363</v>
      </c>
      <c r="B1294" s="18">
        <v>9</v>
      </c>
      <c r="C1294" s="159" t="str">
        <f t="shared" si="199"/>
        <v>GGE1.9</v>
      </c>
      <c r="D1294" s="160">
        <v>1</v>
      </c>
      <c r="E1294" s="33"/>
      <c r="F1294" s="103" t="s">
        <v>135</v>
      </c>
      <c r="G1294" s="2">
        <f>INDEX([1]CAPS!$A:$A,MATCH(F:F,[1]CAPS!$H:$H,0))</f>
        <v>7766</v>
      </c>
      <c r="H1294" s="2" t="s">
        <v>236</v>
      </c>
      <c r="I1294" s="104" t="s">
        <v>242</v>
      </c>
      <c r="J1294" s="9">
        <v>0</v>
      </c>
      <c r="K1294" s="4">
        <v>1</v>
      </c>
      <c r="L1294" s="9">
        <v>0</v>
      </c>
      <c r="M1294" s="9">
        <v>0</v>
      </c>
      <c r="N1294" s="9">
        <v>0</v>
      </c>
      <c r="O1294" s="17">
        <v>0</v>
      </c>
      <c r="P1294" s="9">
        <v>0</v>
      </c>
      <c r="Q1294" s="9">
        <v>0</v>
      </c>
      <c r="S1294">
        <f t="shared" si="204"/>
        <v>1</v>
      </c>
      <c r="T1294">
        <f t="shared" si="205"/>
        <v>1</v>
      </c>
      <c r="U1294">
        <f t="shared" si="206"/>
        <v>0</v>
      </c>
      <c r="W1294">
        <f t="shared" si="207"/>
        <v>1</v>
      </c>
    </row>
    <row r="1295" spans="1:23" ht="16" hidden="1" x14ac:dyDescent="0.2">
      <c r="A1295" t="s">
        <v>363</v>
      </c>
      <c r="B1295" s="18">
        <v>9</v>
      </c>
      <c r="C1295" s="159" t="str">
        <f t="shared" si="199"/>
        <v>GGE1.9</v>
      </c>
      <c r="D1295" s="160">
        <v>1</v>
      </c>
      <c r="E1295" s="33"/>
      <c r="F1295" s="103" t="s">
        <v>134</v>
      </c>
      <c r="G1295" s="2">
        <f>INDEX([1]CAPS!$A:$A,MATCH(F:F,[1]CAPS!$H:$H,0))</f>
        <v>2302</v>
      </c>
      <c r="H1295" s="2" t="s">
        <v>233</v>
      </c>
      <c r="I1295" s="104" t="s">
        <v>238</v>
      </c>
      <c r="J1295" s="9">
        <v>0</v>
      </c>
      <c r="K1295" s="4">
        <v>8</v>
      </c>
      <c r="L1295" s="9">
        <v>0</v>
      </c>
      <c r="M1295" s="9">
        <v>0</v>
      </c>
      <c r="N1295" s="9">
        <v>0</v>
      </c>
      <c r="O1295" s="17">
        <v>0</v>
      </c>
      <c r="P1295" s="9">
        <v>0</v>
      </c>
      <c r="Q1295" s="9">
        <v>0</v>
      </c>
      <c r="S1295">
        <f t="shared" si="204"/>
        <v>8</v>
      </c>
      <c r="T1295">
        <f t="shared" si="205"/>
        <v>1</v>
      </c>
      <c r="U1295">
        <f t="shared" si="206"/>
        <v>0</v>
      </c>
      <c r="W1295">
        <f t="shared" si="207"/>
        <v>1</v>
      </c>
    </row>
    <row r="1296" spans="1:23" ht="16" hidden="1" x14ac:dyDescent="0.2">
      <c r="A1296" t="s">
        <v>363</v>
      </c>
      <c r="B1296" s="18">
        <v>9</v>
      </c>
      <c r="C1296" s="159" t="str">
        <f t="shared" si="199"/>
        <v>GGE1.9</v>
      </c>
      <c r="D1296" s="160">
        <v>1</v>
      </c>
      <c r="E1296" s="33"/>
      <c r="F1296" s="103" t="s">
        <v>275</v>
      </c>
      <c r="G1296" s="2">
        <f>INDEX([1]CAPS!$A:$A,MATCH(F:F,[1]CAPS!$H:$H,0))</f>
        <v>3300</v>
      </c>
      <c r="H1296" s="2" t="s">
        <v>234</v>
      </c>
      <c r="I1296" s="104" t="s">
        <v>238</v>
      </c>
      <c r="J1296" s="9">
        <v>0</v>
      </c>
      <c r="K1296" s="4">
        <v>1</v>
      </c>
      <c r="L1296" s="9">
        <v>0</v>
      </c>
      <c r="M1296" s="9">
        <v>0</v>
      </c>
      <c r="N1296" s="9">
        <v>0</v>
      </c>
      <c r="O1296" s="17">
        <v>0</v>
      </c>
      <c r="P1296" s="9">
        <v>0</v>
      </c>
      <c r="Q1296" s="9">
        <v>0</v>
      </c>
      <c r="S1296">
        <f t="shared" si="204"/>
        <v>1</v>
      </c>
      <c r="T1296">
        <f t="shared" si="205"/>
        <v>1</v>
      </c>
      <c r="U1296">
        <f t="shared" si="206"/>
        <v>0</v>
      </c>
      <c r="W1296">
        <f t="shared" si="207"/>
        <v>1</v>
      </c>
    </row>
    <row r="1297" spans="1:23" ht="16" hidden="1" x14ac:dyDescent="0.2">
      <c r="A1297" t="s">
        <v>363</v>
      </c>
      <c r="B1297" s="18">
        <v>9</v>
      </c>
      <c r="C1297" s="159" t="str">
        <f t="shared" si="199"/>
        <v>GGE1.9</v>
      </c>
      <c r="D1297" s="160">
        <v>1</v>
      </c>
      <c r="E1297" s="33"/>
      <c r="F1297" s="103" t="s">
        <v>139</v>
      </c>
      <c r="G1297" s="2">
        <f>INDEX([1]CAPS!$A:$A,MATCH(F:F,[1]CAPS!$H:$H,0))</f>
        <v>6325</v>
      </c>
      <c r="H1297" s="2" t="s">
        <v>234</v>
      </c>
      <c r="I1297" s="104" t="s">
        <v>238</v>
      </c>
      <c r="J1297" s="9">
        <v>0</v>
      </c>
      <c r="K1297" s="4">
        <v>0</v>
      </c>
      <c r="L1297" s="9">
        <v>0</v>
      </c>
      <c r="M1297" s="9">
        <v>1</v>
      </c>
      <c r="N1297" s="9">
        <v>0</v>
      </c>
      <c r="O1297" s="17">
        <v>0</v>
      </c>
      <c r="P1297" s="9">
        <v>0</v>
      </c>
      <c r="Q1297" s="9">
        <v>0</v>
      </c>
      <c r="S1297">
        <f t="shared" si="204"/>
        <v>0</v>
      </c>
      <c r="T1297">
        <f t="shared" si="205"/>
        <v>0</v>
      </c>
      <c r="U1297">
        <f t="shared" si="206"/>
        <v>0</v>
      </c>
      <c r="W1297" t="str">
        <f t="shared" si="207"/>
        <v/>
      </c>
    </row>
    <row r="1298" spans="1:23" ht="16" hidden="1" x14ac:dyDescent="0.2">
      <c r="A1298" t="s">
        <v>363</v>
      </c>
      <c r="B1298" s="18">
        <v>9</v>
      </c>
      <c r="C1298" s="159" t="str">
        <f t="shared" si="199"/>
        <v>GGE1.9</v>
      </c>
      <c r="D1298" s="160">
        <v>1</v>
      </c>
      <c r="E1298" s="33"/>
      <c r="F1298" s="103" t="s">
        <v>185</v>
      </c>
      <c r="G1298" s="2">
        <f>INDEX([1]CAPS!$A:$A,MATCH(F:F,[1]CAPS!$H:$H,0))</f>
        <v>2516</v>
      </c>
      <c r="H1298" s="2" t="s">
        <v>234</v>
      </c>
      <c r="I1298" s="104" t="s">
        <v>238</v>
      </c>
      <c r="J1298" s="9">
        <v>0</v>
      </c>
      <c r="K1298" s="4">
        <v>3</v>
      </c>
      <c r="L1298" s="9">
        <v>0</v>
      </c>
      <c r="M1298" s="9" t="s">
        <v>276</v>
      </c>
      <c r="N1298" s="9">
        <v>0</v>
      </c>
      <c r="O1298" s="17">
        <v>0</v>
      </c>
      <c r="P1298" s="9">
        <v>0</v>
      </c>
      <c r="Q1298" s="9">
        <v>0</v>
      </c>
      <c r="S1298">
        <f t="shared" si="204"/>
        <v>3</v>
      </c>
      <c r="T1298" t="e">
        <f t="shared" si="205"/>
        <v>#VALUE!</v>
      </c>
      <c r="U1298" t="e">
        <f t="shared" si="206"/>
        <v>#VALUE!</v>
      </c>
      <c r="W1298">
        <f t="shared" si="207"/>
        <v>1</v>
      </c>
    </row>
    <row r="1299" spans="1:23" ht="16" hidden="1" x14ac:dyDescent="0.2">
      <c r="A1299" t="s">
        <v>363</v>
      </c>
      <c r="B1299" s="18">
        <v>10</v>
      </c>
      <c r="C1299" s="159" t="str">
        <f t="shared" si="199"/>
        <v>GGE1.10</v>
      </c>
      <c r="D1299" s="160">
        <v>1</v>
      </c>
      <c r="E1299" s="33"/>
      <c r="F1299" s="103" t="s">
        <v>797</v>
      </c>
      <c r="G1299" s="2">
        <f>INDEX([1]CAPS!$A:$A,MATCH(F:F,[1]CAPS!$H:$H,0))</f>
        <v>4145</v>
      </c>
      <c r="H1299" s="2" t="s">
        <v>276</v>
      </c>
      <c r="I1299" s="104" t="s">
        <v>242</v>
      </c>
      <c r="J1299" s="9">
        <v>0</v>
      </c>
      <c r="K1299" s="4">
        <v>0</v>
      </c>
      <c r="L1299" s="9">
        <v>0</v>
      </c>
      <c r="M1299" s="9">
        <v>0</v>
      </c>
      <c r="N1299" s="9">
        <v>0</v>
      </c>
      <c r="O1299" s="483">
        <v>2</v>
      </c>
      <c r="P1299" s="9">
        <v>0</v>
      </c>
      <c r="Q1299" s="9">
        <v>0</v>
      </c>
      <c r="R1299" t="s">
        <v>901</v>
      </c>
      <c r="S1299">
        <f t="shared" si="204"/>
        <v>2</v>
      </c>
      <c r="T1299" t="e">
        <f t="shared" si="205"/>
        <v>#DIV/0!</v>
      </c>
      <c r="U1299" t="e">
        <f t="shared" si="206"/>
        <v>#DIV/0!</v>
      </c>
      <c r="W1299">
        <f t="shared" si="207"/>
        <v>1</v>
      </c>
    </row>
    <row r="1300" spans="1:23" ht="16" hidden="1" x14ac:dyDescent="0.2">
      <c r="A1300" s="360" t="s">
        <v>363</v>
      </c>
      <c r="B1300" s="306">
        <v>10</v>
      </c>
      <c r="C1300" s="534" t="str">
        <f t="shared" si="199"/>
        <v>GGE1.10</v>
      </c>
      <c r="D1300" s="160">
        <v>1</v>
      </c>
      <c r="E1300" s="489"/>
      <c r="F1300" s="307" t="s">
        <v>308</v>
      </c>
      <c r="G1300" s="2">
        <f>INDEX([1]CAPS!$A:$A,MATCH(F:F,[1]CAPS!$H:$H,0))</f>
        <v>4122</v>
      </c>
      <c r="H1300" s="2" t="s">
        <v>276</v>
      </c>
      <c r="I1300" s="424" t="s">
        <v>242</v>
      </c>
      <c r="J1300" s="426">
        <v>0</v>
      </c>
      <c r="K1300" s="312">
        <v>0</v>
      </c>
      <c r="L1300" s="426">
        <v>0</v>
      </c>
      <c r="M1300" s="426">
        <v>0</v>
      </c>
      <c r="N1300" s="426">
        <v>0</v>
      </c>
      <c r="O1300" s="483">
        <v>2</v>
      </c>
      <c r="P1300" s="426">
        <v>0</v>
      </c>
      <c r="Q1300" s="426">
        <v>0</v>
      </c>
      <c r="R1300" t="s">
        <v>901</v>
      </c>
      <c r="S1300">
        <f t="shared" si="204"/>
        <v>2</v>
      </c>
      <c r="T1300" t="e">
        <f t="shared" si="205"/>
        <v>#DIV/0!</v>
      </c>
      <c r="U1300" t="e">
        <f t="shared" si="206"/>
        <v>#DIV/0!</v>
      </c>
      <c r="W1300">
        <f t="shared" si="207"/>
        <v>1</v>
      </c>
    </row>
    <row r="1301" spans="1:23" ht="16" hidden="1" x14ac:dyDescent="0.2">
      <c r="A1301" t="s">
        <v>363</v>
      </c>
      <c r="B1301" s="18">
        <v>10</v>
      </c>
      <c r="C1301" s="159" t="str">
        <f t="shared" si="199"/>
        <v>GGE1.10</v>
      </c>
      <c r="D1301" s="160">
        <v>1</v>
      </c>
      <c r="E1301" s="33"/>
      <c r="F1301" s="103" t="s">
        <v>134</v>
      </c>
      <c r="G1301" s="2">
        <f>INDEX([1]CAPS!$A:$A,MATCH(F:F,[1]CAPS!$H:$H,0))</f>
        <v>2302</v>
      </c>
      <c r="H1301" s="2" t="s">
        <v>233</v>
      </c>
      <c r="I1301" s="104" t="s">
        <v>238</v>
      </c>
      <c r="J1301" s="9">
        <v>0</v>
      </c>
      <c r="K1301" s="4">
        <v>6</v>
      </c>
      <c r="L1301" s="9">
        <v>0</v>
      </c>
      <c r="M1301" s="9">
        <v>0</v>
      </c>
      <c r="N1301" s="9">
        <v>0</v>
      </c>
      <c r="O1301" s="17">
        <v>0</v>
      </c>
      <c r="P1301" s="9">
        <v>0</v>
      </c>
      <c r="Q1301" s="9">
        <v>0</v>
      </c>
      <c r="S1301">
        <f t="shared" si="204"/>
        <v>6</v>
      </c>
      <c r="T1301">
        <f t="shared" si="205"/>
        <v>1</v>
      </c>
      <c r="U1301">
        <f t="shared" si="206"/>
        <v>0</v>
      </c>
      <c r="W1301">
        <f t="shared" si="207"/>
        <v>1</v>
      </c>
    </row>
    <row r="1302" spans="1:23" ht="32" hidden="1" x14ac:dyDescent="0.2">
      <c r="A1302" t="s">
        <v>363</v>
      </c>
      <c r="B1302" s="18">
        <v>10</v>
      </c>
      <c r="C1302" s="159" t="str">
        <f t="shared" ref="C1302:C1363" si="208">CONCATENATE(A1302,".",B1302)</f>
        <v>GGE1.10</v>
      </c>
      <c r="D1302" s="160">
        <v>1</v>
      </c>
      <c r="E1302" s="33"/>
      <c r="F1302" s="103" t="s">
        <v>232</v>
      </c>
      <c r="G1302" s="2">
        <f>INDEX([1]CAPS!$A:$A,MATCH(F:F,[1]CAPS!$H:$H,0))</f>
        <v>8875</v>
      </c>
      <c r="H1302" s="2" t="s">
        <v>236</v>
      </c>
      <c r="I1302" s="104" t="s">
        <v>239</v>
      </c>
      <c r="J1302" s="9">
        <v>0</v>
      </c>
      <c r="K1302" s="4">
        <v>1</v>
      </c>
      <c r="L1302" s="9">
        <v>0</v>
      </c>
      <c r="M1302" s="9">
        <v>0</v>
      </c>
      <c r="N1302" s="9">
        <v>0</v>
      </c>
      <c r="O1302" s="17">
        <v>0</v>
      </c>
      <c r="P1302" s="9">
        <v>0</v>
      </c>
      <c r="Q1302" s="9">
        <v>0</v>
      </c>
      <c r="S1302">
        <f t="shared" si="204"/>
        <v>1</v>
      </c>
      <c r="T1302">
        <f t="shared" si="205"/>
        <v>1</v>
      </c>
      <c r="U1302">
        <f t="shared" si="206"/>
        <v>0</v>
      </c>
      <c r="W1302">
        <f t="shared" si="207"/>
        <v>1</v>
      </c>
    </row>
    <row r="1303" spans="1:23" ht="16" hidden="1" x14ac:dyDescent="0.2">
      <c r="A1303" t="s">
        <v>363</v>
      </c>
      <c r="B1303" s="18">
        <v>10</v>
      </c>
      <c r="C1303" s="159" t="str">
        <f t="shared" si="208"/>
        <v>GGE1.10</v>
      </c>
      <c r="D1303" s="160">
        <v>1</v>
      </c>
      <c r="E1303" s="33"/>
      <c r="F1303" s="103" t="s">
        <v>182</v>
      </c>
      <c r="G1303" s="2" t="e">
        <f>INDEX([1]CAPS!$A:$A,MATCH(F:F,[1]CAPS!$H:$H,0))</f>
        <v>#N/A</v>
      </c>
      <c r="H1303" s="2" t="s">
        <v>276</v>
      </c>
      <c r="I1303" s="104" t="s">
        <v>276</v>
      </c>
      <c r="J1303" s="9">
        <v>0</v>
      </c>
      <c r="K1303" s="4">
        <v>0</v>
      </c>
      <c r="L1303" s="9">
        <v>0</v>
      </c>
      <c r="M1303" s="9" t="s">
        <v>276</v>
      </c>
      <c r="N1303" s="9">
        <v>0</v>
      </c>
      <c r="O1303" s="17">
        <v>1</v>
      </c>
      <c r="P1303" s="9">
        <v>0</v>
      </c>
      <c r="Q1303" s="9">
        <v>0</v>
      </c>
      <c r="S1303">
        <f t="shared" si="204"/>
        <v>1</v>
      </c>
      <c r="T1303" t="e">
        <f t="shared" si="205"/>
        <v>#VALUE!</v>
      </c>
      <c r="U1303" t="e">
        <f t="shared" si="206"/>
        <v>#VALUE!</v>
      </c>
      <c r="W1303">
        <f t="shared" si="207"/>
        <v>1</v>
      </c>
    </row>
    <row r="1304" spans="1:23" ht="16" hidden="1" x14ac:dyDescent="0.2">
      <c r="A1304" t="s">
        <v>363</v>
      </c>
      <c r="B1304" s="18">
        <v>10</v>
      </c>
      <c r="C1304" s="159" t="str">
        <f t="shared" si="208"/>
        <v>GGE1.10</v>
      </c>
      <c r="D1304" s="160">
        <v>1</v>
      </c>
      <c r="E1304" s="33"/>
      <c r="F1304" s="103" t="s">
        <v>129</v>
      </c>
      <c r="G1304" s="2">
        <f>INDEX([1]CAPS!$A:$A,MATCH(F:F,[1]CAPS!$H:$H,0))</f>
        <v>5532</v>
      </c>
      <c r="H1304" s="2" t="s">
        <v>233</v>
      </c>
      <c r="I1304" s="104" t="s">
        <v>238</v>
      </c>
      <c r="J1304" s="9">
        <v>0</v>
      </c>
      <c r="K1304" s="4">
        <v>1</v>
      </c>
      <c r="L1304" s="9">
        <v>0</v>
      </c>
      <c r="M1304" s="9" t="s">
        <v>276</v>
      </c>
      <c r="N1304" s="9">
        <v>0</v>
      </c>
      <c r="O1304" s="17">
        <v>0</v>
      </c>
      <c r="P1304" s="9">
        <v>0</v>
      </c>
      <c r="Q1304" s="9">
        <v>0</v>
      </c>
      <c r="S1304">
        <f t="shared" si="204"/>
        <v>1</v>
      </c>
      <c r="T1304" t="e">
        <f t="shared" si="205"/>
        <v>#VALUE!</v>
      </c>
      <c r="U1304" t="e">
        <f t="shared" si="206"/>
        <v>#VALUE!</v>
      </c>
      <c r="W1304">
        <f t="shared" si="207"/>
        <v>1</v>
      </c>
    </row>
    <row r="1305" spans="1:23" ht="16" hidden="1" x14ac:dyDescent="0.2">
      <c r="A1305" t="s">
        <v>363</v>
      </c>
      <c r="B1305" s="18">
        <v>11</v>
      </c>
      <c r="C1305" s="159" t="str">
        <f t="shared" si="208"/>
        <v>GGE1.11</v>
      </c>
      <c r="D1305" s="160">
        <v>1</v>
      </c>
      <c r="E1305" s="33"/>
      <c r="F1305" s="103" t="s">
        <v>134</v>
      </c>
      <c r="G1305" s="2">
        <f>INDEX([1]CAPS!$A:$A,MATCH(F:F,[1]CAPS!$H:$H,0))</f>
        <v>2302</v>
      </c>
      <c r="H1305" s="2" t="s">
        <v>233</v>
      </c>
      <c r="I1305" s="104" t="s">
        <v>238</v>
      </c>
      <c r="J1305" s="9">
        <v>0</v>
      </c>
      <c r="K1305" s="4">
        <v>2</v>
      </c>
      <c r="L1305" s="9">
        <v>0</v>
      </c>
      <c r="M1305" s="9">
        <v>0</v>
      </c>
      <c r="N1305" s="9">
        <v>0</v>
      </c>
      <c r="O1305" s="17">
        <v>0</v>
      </c>
      <c r="P1305" s="9">
        <v>0</v>
      </c>
      <c r="Q1305" s="9">
        <v>0</v>
      </c>
      <c r="S1305">
        <f t="shared" si="204"/>
        <v>2</v>
      </c>
      <c r="T1305">
        <f t="shared" si="205"/>
        <v>1</v>
      </c>
      <c r="U1305">
        <f t="shared" si="206"/>
        <v>0</v>
      </c>
      <c r="W1305">
        <f t="shared" si="207"/>
        <v>1</v>
      </c>
    </row>
    <row r="1306" spans="1:23" ht="16" hidden="1" x14ac:dyDescent="0.2">
      <c r="A1306" t="s">
        <v>363</v>
      </c>
      <c r="B1306" s="18">
        <v>11</v>
      </c>
      <c r="C1306" s="159" t="str">
        <f t="shared" si="208"/>
        <v>GGE1.11</v>
      </c>
      <c r="D1306" s="160">
        <v>1</v>
      </c>
      <c r="E1306" s="33"/>
      <c r="F1306" s="103" t="s">
        <v>129</v>
      </c>
      <c r="G1306" s="2">
        <f>INDEX([1]CAPS!$A:$A,MATCH(F:F,[1]CAPS!$H:$H,0))</f>
        <v>5532</v>
      </c>
      <c r="H1306" s="2" t="s">
        <v>233</v>
      </c>
      <c r="I1306" s="104" t="s">
        <v>238</v>
      </c>
      <c r="J1306" s="9">
        <v>0</v>
      </c>
      <c r="K1306" s="4">
        <v>2</v>
      </c>
      <c r="L1306" s="9">
        <v>0</v>
      </c>
      <c r="M1306" s="9" t="s">
        <v>276</v>
      </c>
      <c r="N1306" s="9">
        <v>0</v>
      </c>
      <c r="O1306" s="17">
        <v>0</v>
      </c>
      <c r="P1306" s="9">
        <v>0</v>
      </c>
      <c r="Q1306" s="9">
        <v>0</v>
      </c>
      <c r="S1306">
        <f t="shared" si="204"/>
        <v>2</v>
      </c>
      <c r="T1306" t="e">
        <f t="shared" si="205"/>
        <v>#VALUE!</v>
      </c>
      <c r="U1306" t="e">
        <f t="shared" si="206"/>
        <v>#VALUE!</v>
      </c>
      <c r="W1306">
        <f t="shared" si="207"/>
        <v>1</v>
      </c>
    </row>
    <row r="1307" spans="1:23" ht="16" hidden="1" x14ac:dyDescent="0.2">
      <c r="A1307" t="s">
        <v>363</v>
      </c>
      <c r="B1307" s="18">
        <v>12</v>
      </c>
      <c r="C1307" s="159" t="str">
        <f t="shared" si="208"/>
        <v>GGE1.12</v>
      </c>
      <c r="D1307" s="160">
        <v>1</v>
      </c>
      <c r="E1307" s="33"/>
      <c r="F1307" s="103" t="s">
        <v>131</v>
      </c>
      <c r="G1307" s="2">
        <f>INDEX([1]CAPS!$A:$A,MATCH(F:F,[1]CAPS!$H:$H,0))</f>
        <v>2557</v>
      </c>
      <c r="H1307" s="2" t="s">
        <v>233</v>
      </c>
      <c r="I1307" s="104" t="s">
        <v>240</v>
      </c>
      <c r="J1307" s="9">
        <v>0</v>
      </c>
      <c r="K1307" s="4">
        <v>1</v>
      </c>
      <c r="L1307" s="9">
        <v>0</v>
      </c>
      <c r="M1307" s="9" t="s">
        <v>276</v>
      </c>
      <c r="N1307" s="9">
        <v>0</v>
      </c>
      <c r="O1307" s="17">
        <v>0</v>
      </c>
      <c r="P1307" s="9">
        <v>0</v>
      </c>
      <c r="Q1307" s="9">
        <v>0</v>
      </c>
      <c r="S1307">
        <f t="shared" si="204"/>
        <v>1</v>
      </c>
      <c r="T1307" t="e">
        <f t="shared" si="205"/>
        <v>#VALUE!</v>
      </c>
      <c r="U1307" t="e">
        <f t="shared" si="206"/>
        <v>#VALUE!</v>
      </c>
      <c r="W1307">
        <f t="shared" si="207"/>
        <v>1</v>
      </c>
    </row>
    <row r="1308" spans="1:23" ht="32" hidden="1" x14ac:dyDescent="0.2">
      <c r="A1308" t="s">
        <v>363</v>
      </c>
      <c r="B1308" s="18">
        <v>12</v>
      </c>
      <c r="C1308" s="159" t="str">
        <f t="shared" si="208"/>
        <v>GGE1.12</v>
      </c>
      <c r="D1308" s="160">
        <v>1</v>
      </c>
      <c r="E1308" s="33"/>
      <c r="F1308" s="103" t="s">
        <v>141</v>
      </c>
      <c r="G1308" s="2">
        <f>INDEX([1]CAPS!$A:$A,MATCH(F:F,[1]CAPS!$H:$H,0))</f>
        <v>2445</v>
      </c>
      <c r="H1308" s="2" t="s">
        <v>234</v>
      </c>
      <c r="I1308" s="104" t="s">
        <v>238</v>
      </c>
      <c r="J1308" s="9">
        <v>0</v>
      </c>
      <c r="K1308" s="4">
        <v>2</v>
      </c>
      <c r="L1308" s="9">
        <v>0</v>
      </c>
      <c r="M1308" s="9">
        <v>0</v>
      </c>
      <c r="N1308" s="9">
        <v>0</v>
      </c>
      <c r="O1308" s="17">
        <v>0</v>
      </c>
      <c r="P1308" s="9">
        <v>0</v>
      </c>
      <c r="Q1308" s="9">
        <v>0</v>
      </c>
      <c r="S1308">
        <f t="shared" si="204"/>
        <v>2</v>
      </c>
      <c r="T1308">
        <f t="shared" si="205"/>
        <v>1</v>
      </c>
      <c r="U1308">
        <f t="shared" si="206"/>
        <v>0</v>
      </c>
      <c r="W1308">
        <f t="shared" si="207"/>
        <v>1</v>
      </c>
    </row>
    <row r="1309" spans="1:23" ht="16" hidden="1" x14ac:dyDescent="0.2">
      <c r="A1309" t="s">
        <v>363</v>
      </c>
      <c r="B1309" s="18">
        <v>12</v>
      </c>
      <c r="C1309" s="159" t="str">
        <f t="shared" si="208"/>
        <v>GGE1.12</v>
      </c>
      <c r="D1309" s="160">
        <v>1</v>
      </c>
      <c r="E1309" s="33"/>
      <c r="F1309" s="103" t="s">
        <v>139</v>
      </c>
      <c r="G1309" s="2">
        <f>INDEX([1]CAPS!$A:$A,MATCH(F:F,[1]CAPS!$H:$H,0))</f>
        <v>6325</v>
      </c>
      <c r="H1309" s="2" t="s">
        <v>234</v>
      </c>
      <c r="I1309" s="104" t="s">
        <v>238</v>
      </c>
      <c r="J1309" s="9">
        <v>0</v>
      </c>
      <c r="K1309" s="4">
        <v>1</v>
      </c>
      <c r="L1309" s="9">
        <v>0</v>
      </c>
      <c r="M1309" s="9">
        <v>0</v>
      </c>
      <c r="N1309" s="9">
        <v>0</v>
      </c>
      <c r="O1309" s="17">
        <v>0</v>
      </c>
      <c r="P1309" s="9">
        <v>0</v>
      </c>
      <c r="Q1309" s="9">
        <v>0</v>
      </c>
      <c r="S1309">
        <f t="shared" si="204"/>
        <v>1</v>
      </c>
      <c r="T1309">
        <f t="shared" si="205"/>
        <v>1</v>
      </c>
      <c r="U1309">
        <f t="shared" si="206"/>
        <v>0</v>
      </c>
      <c r="W1309">
        <f t="shared" si="207"/>
        <v>1</v>
      </c>
    </row>
    <row r="1310" spans="1:23" ht="16" hidden="1" x14ac:dyDescent="0.2">
      <c r="A1310" t="s">
        <v>363</v>
      </c>
      <c r="B1310" s="18">
        <v>12</v>
      </c>
      <c r="C1310" s="159" t="str">
        <f t="shared" si="208"/>
        <v>GGE1.12</v>
      </c>
      <c r="D1310" s="160">
        <v>1</v>
      </c>
      <c r="E1310" s="33"/>
      <c r="F1310" s="103" t="s">
        <v>134</v>
      </c>
      <c r="G1310" s="2">
        <f>INDEX([1]CAPS!$A:$A,MATCH(F:F,[1]CAPS!$H:$H,0))</f>
        <v>2302</v>
      </c>
      <c r="H1310" s="2" t="s">
        <v>233</v>
      </c>
      <c r="I1310" s="104" t="s">
        <v>238</v>
      </c>
      <c r="J1310" s="9">
        <v>0</v>
      </c>
      <c r="K1310" s="4">
        <v>2</v>
      </c>
      <c r="L1310" s="9">
        <v>0</v>
      </c>
      <c r="M1310" s="9">
        <v>0</v>
      </c>
      <c r="N1310" s="9">
        <v>0</v>
      </c>
      <c r="O1310" s="17">
        <v>0</v>
      </c>
      <c r="P1310" s="9">
        <v>0</v>
      </c>
      <c r="Q1310" s="9">
        <v>0</v>
      </c>
      <c r="S1310">
        <f t="shared" si="204"/>
        <v>2</v>
      </c>
      <c r="T1310">
        <f t="shared" si="205"/>
        <v>1</v>
      </c>
      <c r="U1310">
        <f t="shared" si="206"/>
        <v>0</v>
      </c>
      <c r="W1310">
        <f t="shared" si="207"/>
        <v>1</v>
      </c>
    </row>
    <row r="1311" spans="1:23" ht="16" hidden="1" x14ac:dyDescent="0.2">
      <c r="A1311" t="s">
        <v>363</v>
      </c>
      <c r="B1311" s="18">
        <v>13</v>
      </c>
      <c r="C1311" s="159" t="str">
        <f t="shared" si="208"/>
        <v>GGE1.13</v>
      </c>
      <c r="D1311" s="160">
        <v>1</v>
      </c>
      <c r="E1311" s="33"/>
      <c r="F1311" s="103" t="s">
        <v>134</v>
      </c>
      <c r="G1311" s="2">
        <f>INDEX([1]CAPS!$A:$A,MATCH(F:F,[1]CAPS!$H:$H,0))</f>
        <v>2302</v>
      </c>
      <c r="H1311" s="2" t="s">
        <v>233</v>
      </c>
      <c r="I1311" s="104" t="s">
        <v>238</v>
      </c>
      <c r="J1311" s="9">
        <v>0</v>
      </c>
      <c r="K1311" s="4">
        <v>5</v>
      </c>
      <c r="L1311" s="9">
        <v>0</v>
      </c>
      <c r="M1311" s="9">
        <v>0</v>
      </c>
      <c r="N1311" s="9">
        <v>0</v>
      </c>
      <c r="O1311" s="17">
        <v>0</v>
      </c>
      <c r="P1311" s="9">
        <v>0</v>
      </c>
      <c r="Q1311" s="9">
        <v>0</v>
      </c>
      <c r="S1311">
        <f t="shared" si="204"/>
        <v>5</v>
      </c>
      <c r="T1311">
        <f t="shared" si="205"/>
        <v>1</v>
      </c>
      <c r="U1311">
        <f t="shared" si="206"/>
        <v>0</v>
      </c>
      <c r="W1311">
        <f t="shared" si="207"/>
        <v>1</v>
      </c>
    </row>
    <row r="1312" spans="1:23" ht="16" hidden="1" x14ac:dyDescent="0.2">
      <c r="A1312" t="s">
        <v>363</v>
      </c>
      <c r="B1312" s="18">
        <v>13</v>
      </c>
      <c r="C1312" s="159" t="str">
        <f t="shared" si="208"/>
        <v>GGE1.13</v>
      </c>
      <c r="D1312" s="160">
        <v>1</v>
      </c>
      <c r="E1312" s="33"/>
      <c r="F1312" s="103" t="s">
        <v>129</v>
      </c>
      <c r="G1312" s="2">
        <f>INDEX([1]CAPS!$A:$A,MATCH(F:F,[1]CAPS!$H:$H,0))</f>
        <v>5532</v>
      </c>
      <c r="H1312" s="2" t="s">
        <v>233</v>
      </c>
      <c r="I1312" s="104" t="s">
        <v>238</v>
      </c>
      <c r="J1312" s="9">
        <v>0</v>
      </c>
      <c r="K1312" s="4">
        <v>3</v>
      </c>
      <c r="L1312" s="9">
        <v>0</v>
      </c>
      <c r="M1312" s="9" t="s">
        <v>276</v>
      </c>
      <c r="N1312" s="9">
        <v>0</v>
      </c>
      <c r="O1312" s="17">
        <v>0</v>
      </c>
      <c r="P1312" s="9">
        <v>0</v>
      </c>
      <c r="Q1312" s="9">
        <v>0</v>
      </c>
      <c r="S1312">
        <f t="shared" si="204"/>
        <v>3</v>
      </c>
      <c r="T1312" t="e">
        <f t="shared" si="205"/>
        <v>#VALUE!</v>
      </c>
      <c r="U1312" t="e">
        <f t="shared" si="206"/>
        <v>#VALUE!</v>
      </c>
      <c r="W1312">
        <f t="shared" si="207"/>
        <v>1</v>
      </c>
    </row>
    <row r="1313" spans="1:23" ht="32" hidden="1" x14ac:dyDescent="0.2">
      <c r="A1313" t="s">
        <v>363</v>
      </c>
      <c r="B1313" s="18">
        <v>14</v>
      </c>
      <c r="C1313" s="159" t="str">
        <f t="shared" si="208"/>
        <v>GGE1.14</v>
      </c>
      <c r="D1313" s="160">
        <v>1</v>
      </c>
      <c r="E1313" s="33"/>
      <c r="F1313" s="103" t="s">
        <v>232</v>
      </c>
      <c r="G1313" s="2">
        <f>INDEX([1]CAPS!$A:$A,MATCH(F:F,[1]CAPS!$H:$H,0))</f>
        <v>8875</v>
      </c>
      <c r="H1313" s="2" t="s">
        <v>236</v>
      </c>
      <c r="I1313" s="104" t="s">
        <v>239</v>
      </c>
      <c r="J1313" s="9">
        <v>0</v>
      </c>
      <c r="K1313" s="4">
        <v>0</v>
      </c>
      <c r="L1313" s="9">
        <v>0</v>
      </c>
      <c r="M1313" s="9">
        <v>1</v>
      </c>
      <c r="N1313" s="9">
        <v>0</v>
      </c>
      <c r="O1313" s="17">
        <v>0</v>
      </c>
      <c r="P1313" s="9">
        <v>0</v>
      </c>
      <c r="Q1313" s="9">
        <v>0</v>
      </c>
      <c r="S1313">
        <f t="shared" si="204"/>
        <v>0</v>
      </c>
      <c r="T1313">
        <f t="shared" si="205"/>
        <v>0</v>
      </c>
      <c r="U1313">
        <f t="shared" si="206"/>
        <v>0</v>
      </c>
      <c r="W1313" t="str">
        <f t="shared" si="207"/>
        <v/>
      </c>
    </row>
    <row r="1314" spans="1:23" ht="16" hidden="1" x14ac:dyDescent="0.2">
      <c r="A1314" t="s">
        <v>363</v>
      </c>
      <c r="B1314" s="18">
        <v>14</v>
      </c>
      <c r="C1314" s="159" t="str">
        <f t="shared" si="208"/>
        <v>GGE1.14</v>
      </c>
      <c r="D1314" s="160">
        <v>1</v>
      </c>
      <c r="E1314" s="33"/>
      <c r="F1314" s="103" t="s">
        <v>134</v>
      </c>
      <c r="G1314" s="2">
        <f>INDEX([1]CAPS!$A:$A,MATCH(F:F,[1]CAPS!$H:$H,0))</f>
        <v>2302</v>
      </c>
      <c r="H1314" s="2" t="s">
        <v>233</v>
      </c>
      <c r="I1314" s="104" t="s">
        <v>238</v>
      </c>
      <c r="J1314" s="9">
        <v>0</v>
      </c>
      <c r="K1314" s="4">
        <v>2</v>
      </c>
      <c r="L1314" s="9">
        <v>0</v>
      </c>
      <c r="M1314" s="9">
        <v>0</v>
      </c>
      <c r="N1314" s="9">
        <v>0</v>
      </c>
      <c r="O1314" s="17">
        <v>0</v>
      </c>
      <c r="P1314" s="9">
        <v>0</v>
      </c>
      <c r="Q1314" s="9">
        <v>0</v>
      </c>
      <c r="S1314">
        <f t="shared" si="204"/>
        <v>2</v>
      </c>
      <c r="T1314">
        <f t="shared" si="205"/>
        <v>1</v>
      </c>
      <c r="U1314">
        <f t="shared" si="206"/>
        <v>0</v>
      </c>
      <c r="W1314">
        <f t="shared" si="207"/>
        <v>1</v>
      </c>
    </row>
    <row r="1315" spans="1:23" ht="16" hidden="1" x14ac:dyDescent="0.2">
      <c r="A1315" t="s">
        <v>363</v>
      </c>
      <c r="B1315" s="18">
        <v>14</v>
      </c>
      <c r="C1315" s="159" t="str">
        <f t="shared" si="208"/>
        <v>GGE1.14</v>
      </c>
      <c r="D1315" s="160">
        <v>1</v>
      </c>
      <c r="E1315" s="33"/>
      <c r="F1315" s="103" t="s">
        <v>129</v>
      </c>
      <c r="G1315" s="2">
        <f>INDEX([1]CAPS!$A:$A,MATCH(F:F,[1]CAPS!$H:$H,0))</f>
        <v>5532</v>
      </c>
      <c r="H1315" s="2" t="s">
        <v>233</v>
      </c>
      <c r="I1315" s="104" t="s">
        <v>238</v>
      </c>
      <c r="J1315" s="9">
        <v>0</v>
      </c>
      <c r="K1315" s="4">
        <v>2</v>
      </c>
      <c r="L1315" s="9">
        <v>0</v>
      </c>
      <c r="M1315" s="9" t="s">
        <v>276</v>
      </c>
      <c r="N1315" s="9">
        <v>0</v>
      </c>
      <c r="O1315" s="17">
        <v>0</v>
      </c>
      <c r="P1315" s="9">
        <v>0</v>
      </c>
      <c r="Q1315" s="9">
        <v>0</v>
      </c>
      <c r="S1315">
        <f t="shared" si="204"/>
        <v>2</v>
      </c>
      <c r="T1315" t="e">
        <f t="shared" si="205"/>
        <v>#VALUE!</v>
      </c>
      <c r="U1315" t="e">
        <f t="shared" si="206"/>
        <v>#VALUE!</v>
      </c>
      <c r="W1315">
        <f t="shared" si="207"/>
        <v>1</v>
      </c>
    </row>
    <row r="1316" spans="1:23" ht="16" hidden="1" x14ac:dyDescent="0.2">
      <c r="A1316" t="s">
        <v>363</v>
      </c>
      <c r="B1316" s="18">
        <v>15</v>
      </c>
      <c r="C1316" s="159" t="str">
        <f t="shared" si="208"/>
        <v>GGE1.15</v>
      </c>
      <c r="D1316" s="160">
        <v>1</v>
      </c>
      <c r="E1316" s="33"/>
      <c r="F1316" s="103" t="s">
        <v>132</v>
      </c>
      <c r="G1316" s="2">
        <f>INDEX([1]CAPS!$A:$A,MATCH(F:F,[1]CAPS!$H:$H,0))</f>
        <v>2469</v>
      </c>
      <c r="H1316" s="2" t="s">
        <v>233</v>
      </c>
      <c r="I1316" s="104" t="s">
        <v>238</v>
      </c>
      <c r="J1316" s="9">
        <v>0</v>
      </c>
      <c r="K1316" s="4">
        <v>4</v>
      </c>
      <c r="L1316" s="9">
        <v>0</v>
      </c>
      <c r="M1316" s="9">
        <v>0</v>
      </c>
      <c r="N1316" s="9">
        <v>0</v>
      </c>
      <c r="O1316" s="17">
        <v>0</v>
      </c>
      <c r="P1316" s="9">
        <v>0</v>
      </c>
      <c r="Q1316" s="9">
        <v>0</v>
      </c>
      <c r="S1316">
        <f t="shared" si="204"/>
        <v>4</v>
      </c>
      <c r="T1316">
        <f t="shared" si="205"/>
        <v>1</v>
      </c>
      <c r="U1316">
        <f t="shared" si="206"/>
        <v>0</v>
      </c>
      <c r="W1316">
        <f t="shared" si="207"/>
        <v>1</v>
      </c>
    </row>
    <row r="1317" spans="1:23" ht="16" hidden="1" x14ac:dyDescent="0.2">
      <c r="A1317" t="s">
        <v>363</v>
      </c>
      <c r="B1317" s="18">
        <v>15</v>
      </c>
      <c r="C1317" s="159" t="str">
        <f t="shared" si="208"/>
        <v>GGE1.15</v>
      </c>
      <c r="D1317" s="160">
        <v>1</v>
      </c>
      <c r="E1317" s="33"/>
      <c r="F1317" s="103" t="s">
        <v>134</v>
      </c>
      <c r="G1317" s="2">
        <f>INDEX([1]CAPS!$A:$A,MATCH(F:F,[1]CAPS!$H:$H,0))</f>
        <v>2302</v>
      </c>
      <c r="H1317" s="2" t="s">
        <v>233</v>
      </c>
      <c r="I1317" s="104" t="s">
        <v>238</v>
      </c>
      <c r="J1317" s="9">
        <v>0</v>
      </c>
      <c r="K1317" s="4">
        <v>2</v>
      </c>
      <c r="L1317" s="9">
        <v>0</v>
      </c>
      <c r="M1317" s="9">
        <v>0</v>
      </c>
      <c r="N1317" s="9">
        <v>0</v>
      </c>
      <c r="O1317" s="17">
        <v>0</v>
      </c>
      <c r="P1317" s="9">
        <v>0</v>
      </c>
      <c r="Q1317" s="9">
        <v>0</v>
      </c>
      <c r="S1317">
        <f t="shared" si="204"/>
        <v>2</v>
      </c>
      <c r="T1317">
        <f t="shared" si="205"/>
        <v>1</v>
      </c>
      <c r="U1317">
        <f t="shared" si="206"/>
        <v>0</v>
      </c>
      <c r="W1317">
        <f t="shared" si="207"/>
        <v>1</v>
      </c>
    </row>
    <row r="1318" spans="1:23" ht="16" hidden="1" x14ac:dyDescent="0.2">
      <c r="A1318" t="s">
        <v>363</v>
      </c>
      <c r="B1318" s="18">
        <v>15</v>
      </c>
      <c r="C1318" s="159" t="str">
        <f t="shared" si="208"/>
        <v>GGE1.15</v>
      </c>
      <c r="D1318" s="160">
        <v>1</v>
      </c>
      <c r="E1318" s="33"/>
      <c r="F1318" s="103" t="s">
        <v>129</v>
      </c>
      <c r="G1318" s="2">
        <f>INDEX([1]CAPS!$A:$A,MATCH(F:F,[1]CAPS!$H:$H,0))</f>
        <v>5532</v>
      </c>
      <c r="H1318" s="2" t="s">
        <v>233</v>
      </c>
      <c r="I1318" s="104" t="s">
        <v>238</v>
      </c>
      <c r="J1318" s="9">
        <v>0</v>
      </c>
      <c r="K1318" s="4">
        <v>2</v>
      </c>
      <c r="L1318" s="9">
        <v>0</v>
      </c>
      <c r="M1318" s="9" t="s">
        <v>276</v>
      </c>
      <c r="N1318" s="9">
        <v>0</v>
      </c>
      <c r="O1318" s="17">
        <v>0</v>
      </c>
      <c r="P1318" s="9">
        <v>0</v>
      </c>
      <c r="Q1318" s="9">
        <v>0</v>
      </c>
      <c r="S1318">
        <f t="shared" si="204"/>
        <v>2</v>
      </c>
      <c r="T1318" t="e">
        <f t="shared" si="205"/>
        <v>#VALUE!</v>
      </c>
      <c r="U1318" t="e">
        <f t="shared" si="206"/>
        <v>#VALUE!</v>
      </c>
      <c r="W1318">
        <f t="shared" si="207"/>
        <v>1</v>
      </c>
    </row>
    <row r="1319" spans="1:23" ht="16" hidden="1" x14ac:dyDescent="0.2">
      <c r="A1319" t="s">
        <v>363</v>
      </c>
      <c r="B1319" s="18">
        <v>16</v>
      </c>
      <c r="C1319" s="159" t="str">
        <f t="shared" si="208"/>
        <v>GGE1.16</v>
      </c>
      <c r="D1319" s="160">
        <v>1</v>
      </c>
      <c r="E1319" s="33"/>
      <c r="F1319" s="103" t="s">
        <v>134</v>
      </c>
      <c r="G1319" s="2">
        <f>INDEX([1]CAPS!$A:$A,MATCH(F:F,[1]CAPS!$H:$H,0))</f>
        <v>2302</v>
      </c>
      <c r="H1319" s="2" t="s">
        <v>233</v>
      </c>
      <c r="I1319" s="104" t="s">
        <v>238</v>
      </c>
      <c r="J1319" s="9">
        <v>0</v>
      </c>
      <c r="K1319" s="4">
        <v>5</v>
      </c>
      <c r="L1319" s="9">
        <v>0</v>
      </c>
      <c r="M1319" s="9">
        <v>0</v>
      </c>
      <c r="N1319" s="9">
        <v>0</v>
      </c>
      <c r="O1319" s="17">
        <v>0</v>
      </c>
      <c r="P1319" s="9">
        <v>0</v>
      </c>
      <c r="Q1319" s="9">
        <v>0</v>
      </c>
      <c r="S1319">
        <f t="shared" si="204"/>
        <v>5</v>
      </c>
      <c r="T1319">
        <f t="shared" si="205"/>
        <v>1</v>
      </c>
      <c r="U1319">
        <f t="shared" si="206"/>
        <v>0</v>
      </c>
      <c r="W1319">
        <f t="shared" si="207"/>
        <v>1</v>
      </c>
    </row>
    <row r="1320" spans="1:23" ht="16" hidden="1" x14ac:dyDescent="0.2">
      <c r="A1320" t="s">
        <v>363</v>
      </c>
      <c r="B1320" s="18">
        <v>16</v>
      </c>
      <c r="C1320" s="159" t="str">
        <f t="shared" si="208"/>
        <v>GGE1.16</v>
      </c>
      <c r="D1320" s="160">
        <v>1</v>
      </c>
      <c r="E1320" s="33"/>
      <c r="F1320" s="103" t="s">
        <v>132</v>
      </c>
      <c r="G1320" s="2">
        <f>INDEX([1]CAPS!$A:$A,MATCH(F:F,[1]CAPS!$H:$H,0))</f>
        <v>2469</v>
      </c>
      <c r="H1320" s="2" t="s">
        <v>233</v>
      </c>
      <c r="I1320" s="104" t="s">
        <v>238</v>
      </c>
      <c r="J1320" s="9">
        <v>0</v>
      </c>
      <c r="K1320" s="4">
        <v>1</v>
      </c>
      <c r="L1320" s="9">
        <v>0</v>
      </c>
      <c r="M1320" s="9">
        <v>0</v>
      </c>
      <c r="N1320" s="9">
        <v>0</v>
      </c>
      <c r="O1320" s="17">
        <v>0</v>
      </c>
      <c r="P1320" s="9">
        <v>0</v>
      </c>
      <c r="Q1320" s="9">
        <v>0</v>
      </c>
      <c r="S1320">
        <f t="shared" si="204"/>
        <v>1</v>
      </c>
      <c r="T1320">
        <f t="shared" si="205"/>
        <v>1</v>
      </c>
      <c r="U1320">
        <f t="shared" si="206"/>
        <v>0</v>
      </c>
      <c r="W1320">
        <f t="shared" si="207"/>
        <v>1</v>
      </c>
    </row>
    <row r="1321" spans="1:23" ht="16" hidden="1" x14ac:dyDescent="0.2">
      <c r="A1321" t="s">
        <v>363</v>
      </c>
      <c r="B1321" s="18">
        <v>17</v>
      </c>
      <c r="C1321" s="159" t="str">
        <f t="shared" si="208"/>
        <v>GGE1.17</v>
      </c>
      <c r="D1321" s="160">
        <v>1</v>
      </c>
      <c r="E1321" s="33"/>
      <c r="F1321" s="103" t="s">
        <v>134</v>
      </c>
      <c r="G1321" s="2">
        <f>INDEX([1]CAPS!$A:$A,MATCH(F:F,[1]CAPS!$H:$H,0))</f>
        <v>2302</v>
      </c>
      <c r="H1321" s="2" t="s">
        <v>233</v>
      </c>
      <c r="I1321" s="104" t="s">
        <v>238</v>
      </c>
      <c r="J1321" s="9">
        <v>0</v>
      </c>
      <c r="K1321" s="4">
        <v>5</v>
      </c>
      <c r="L1321" s="9">
        <v>0</v>
      </c>
      <c r="M1321" s="9">
        <v>0</v>
      </c>
      <c r="N1321" s="9">
        <v>0</v>
      </c>
      <c r="O1321" s="17">
        <v>0</v>
      </c>
      <c r="P1321" s="9">
        <v>0</v>
      </c>
      <c r="Q1321" s="9">
        <v>0</v>
      </c>
      <c r="S1321">
        <f t="shared" si="204"/>
        <v>5</v>
      </c>
      <c r="T1321">
        <f t="shared" si="205"/>
        <v>1</v>
      </c>
      <c r="U1321">
        <f t="shared" si="206"/>
        <v>0</v>
      </c>
      <c r="W1321">
        <f t="shared" si="207"/>
        <v>1</v>
      </c>
    </row>
    <row r="1322" spans="1:23" ht="16" hidden="1" x14ac:dyDescent="0.2">
      <c r="A1322" t="s">
        <v>363</v>
      </c>
      <c r="B1322" s="18">
        <v>18</v>
      </c>
      <c r="C1322" s="159" t="str">
        <f t="shared" si="208"/>
        <v>GGE1.18</v>
      </c>
      <c r="D1322" s="160">
        <v>1</v>
      </c>
      <c r="E1322" s="33"/>
      <c r="F1322" s="103" t="s">
        <v>134</v>
      </c>
      <c r="G1322" s="2">
        <f>INDEX([1]CAPS!$A:$A,MATCH(F:F,[1]CAPS!$H:$H,0))</f>
        <v>2302</v>
      </c>
      <c r="H1322" s="2" t="s">
        <v>233</v>
      </c>
      <c r="I1322" s="104" t="s">
        <v>238</v>
      </c>
      <c r="J1322" s="9">
        <v>0</v>
      </c>
      <c r="K1322" s="4">
        <v>2</v>
      </c>
      <c r="L1322" s="9">
        <v>0</v>
      </c>
      <c r="M1322" s="9">
        <v>0</v>
      </c>
      <c r="N1322" s="9">
        <v>0</v>
      </c>
      <c r="O1322" s="17">
        <v>0</v>
      </c>
      <c r="P1322" s="9">
        <v>0</v>
      </c>
      <c r="Q1322" s="9">
        <v>0</v>
      </c>
      <c r="S1322">
        <f t="shared" si="204"/>
        <v>2</v>
      </c>
      <c r="T1322">
        <f t="shared" si="205"/>
        <v>1</v>
      </c>
      <c r="U1322">
        <f t="shared" si="206"/>
        <v>0</v>
      </c>
      <c r="W1322">
        <f t="shared" si="207"/>
        <v>1</v>
      </c>
    </row>
    <row r="1323" spans="1:23" ht="32" hidden="1" x14ac:dyDescent="0.2">
      <c r="A1323" t="s">
        <v>363</v>
      </c>
      <c r="B1323" s="18">
        <v>19</v>
      </c>
      <c r="C1323" s="159" t="str">
        <f t="shared" si="208"/>
        <v>GGE1.19</v>
      </c>
      <c r="D1323" s="160">
        <v>1</v>
      </c>
      <c r="E1323" s="33"/>
      <c r="F1323" s="103" t="s">
        <v>141</v>
      </c>
      <c r="G1323" s="2">
        <f>INDEX([1]CAPS!$A:$A,MATCH(F:F,[1]CAPS!$H:$H,0))</f>
        <v>2445</v>
      </c>
      <c r="H1323" s="2" t="s">
        <v>234</v>
      </c>
      <c r="I1323" s="104" t="s">
        <v>238</v>
      </c>
      <c r="J1323" s="9">
        <v>0</v>
      </c>
      <c r="K1323" s="4">
        <v>1</v>
      </c>
      <c r="L1323" s="9">
        <v>0</v>
      </c>
      <c r="M1323" s="9">
        <v>0</v>
      </c>
      <c r="N1323" s="9">
        <v>0</v>
      </c>
      <c r="O1323" s="17">
        <v>0</v>
      </c>
      <c r="P1323" s="9">
        <v>0</v>
      </c>
      <c r="Q1323" s="9">
        <v>0</v>
      </c>
      <c r="S1323">
        <f t="shared" si="204"/>
        <v>1</v>
      </c>
      <c r="T1323">
        <f t="shared" si="205"/>
        <v>1</v>
      </c>
      <c r="U1323">
        <f t="shared" si="206"/>
        <v>0</v>
      </c>
      <c r="W1323">
        <f t="shared" si="207"/>
        <v>1</v>
      </c>
    </row>
    <row r="1324" spans="1:23" ht="16" hidden="1" x14ac:dyDescent="0.2">
      <c r="A1324" t="s">
        <v>363</v>
      </c>
      <c r="B1324" s="18">
        <v>19</v>
      </c>
      <c r="C1324" s="159" t="str">
        <f t="shared" si="208"/>
        <v>GGE1.19</v>
      </c>
      <c r="D1324" s="160">
        <v>1</v>
      </c>
      <c r="E1324" s="33"/>
      <c r="F1324" s="103" t="s">
        <v>132</v>
      </c>
      <c r="G1324" s="2">
        <f>INDEX([1]CAPS!$A:$A,MATCH(F:F,[1]CAPS!$H:$H,0))</f>
        <v>2469</v>
      </c>
      <c r="H1324" s="2" t="s">
        <v>233</v>
      </c>
      <c r="I1324" s="104" t="s">
        <v>238</v>
      </c>
      <c r="J1324" s="9">
        <v>0</v>
      </c>
      <c r="K1324" s="4">
        <v>4</v>
      </c>
      <c r="L1324" s="9">
        <v>0</v>
      </c>
      <c r="M1324" s="9">
        <v>0</v>
      </c>
      <c r="N1324" s="9">
        <v>0</v>
      </c>
      <c r="O1324" s="17">
        <v>0</v>
      </c>
      <c r="P1324" s="9">
        <v>0</v>
      </c>
      <c r="Q1324" s="9">
        <v>0</v>
      </c>
      <c r="S1324">
        <f t="shared" si="204"/>
        <v>4</v>
      </c>
      <c r="T1324">
        <f t="shared" si="205"/>
        <v>1</v>
      </c>
      <c r="U1324">
        <f t="shared" si="206"/>
        <v>0</v>
      </c>
      <c r="W1324">
        <f t="shared" si="207"/>
        <v>1</v>
      </c>
    </row>
    <row r="1325" spans="1:23" ht="16" hidden="1" x14ac:dyDescent="0.2">
      <c r="A1325" t="s">
        <v>363</v>
      </c>
      <c r="B1325" s="18">
        <v>19</v>
      </c>
      <c r="C1325" s="159" t="str">
        <f t="shared" si="208"/>
        <v>GGE1.19</v>
      </c>
      <c r="D1325" s="160">
        <v>1</v>
      </c>
      <c r="E1325" s="33"/>
      <c r="F1325" s="103" t="s">
        <v>159</v>
      </c>
      <c r="G1325" s="2">
        <f>INDEX([1]CAPS!$A:$A,MATCH(F:F,[1]CAPS!$H:$H,0))</f>
        <v>7138</v>
      </c>
      <c r="H1325" s="2" t="s">
        <v>233</v>
      </c>
      <c r="I1325" s="104" t="s">
        <v>240</v>
      </c>
      <c r="J1325" s="9">
        <v>0</v>
      </c>
      <c r="K1325" s="4">
        <v>3</v>
      </c>
      <c r="L1325" s="9">
        <v>0</v>
      </c>
      <c r="M1325" s="9" t="s">
        <v>276</v>
      </c>
      <c r="N1325" s="9">
        <v>0</v>
      </c>
      <c r="O1325" s="17">
        <v>0</v>
      </c>
      <c r="P1325" s="9">
        <v>0</v>
      </c>
      <c r="Q1325" s="9">
        <v>0</v>
      </c>
      <c r="S1325">
        <f t="shared" si="204"/>
        <v>3</v>
      </c>
      <c r="T1325" t="e">
        <f t="shared" si="205"/>
        <v>#VALUE!</v>
      </c>
      <c r="U1325" t="e">
        <f t="shared" si="206"/>
        <v>#VALUE!</v>
      </c>
      <c r="W1325">
        <f t="shared" si="207"/>
        <v>1</v>
      </c>
    </row>
    <row r="1326" spans="1:23" ht="16" hidden="1" x14ac:dyDescent="0.2">
      <c r="A1326" t="s">
        <v>363</v>
      </c>
      <c r="B1326" s="18">
        <v>19</v>
      </c>
      <c r="C1326" s="159" t="str">
        <f t="shared" si="208"/>
        <v>GGE1.19</v>
      </c>
      <c r="D1326" s="160">
        <v>1</v>
      </c>
      <c r="E1326" s="33"/>
      <c r="F1326" s="103" t="s">
        <v>129</v>
      </c>
      <c r="G1326" s="2">
        <f>INDEX([1]CAPS!$A:$A,MATCH(F:F,[1]CAPS!$H:$H,0))</f>
        <v>5532</v>
      </c>
      <c r="H1326" s="2" t="s">
        <v>233</v>
      </c>
      <c r="I1326" s="104" t="s">
        <v>238</v>
      </c>
      <c r="J1326" s="9">
        <v>0</v>
      </c>
      <c r="K1326" s="4">
        <v>1</v>
      </c>
      <c r="L1326" s="9">
        <v>0</v>
      </c>
      <c r="M1326" s="9" t="s">
        <v>276</v>
      </c>
      <c r="N1326" s="9">
        <v>0</v>
      </c>
      <c r="O1326" s="17">
        <v>0</v>
      </c>
      <c r="P1326" s="9">
        <v>0</v>
      </c>
      <c r="Q1326" s="9">
        <v>0</v>
      </c>
      <c r="S1326">
        <f t="shared" si="204"/>
        <v>1</v>
      </c>
      <c r="T1326" t="e">
        <f t="shared" si="205"/>
        <v>#VALUE!</v>
      </c>
      <c r="U1326" t="e">
        <f t="shared" si="206"/>
        <v>#VALUE!</v>
      </c>
      <c r="W1326">
        <f t="shared" si="207"/>
        <v>1</v>
      </c>
    </row>
    <row r="1327" spans="1:23" ht="16" hidden="1" x14ac:dyDescent="0.2">
      <c r="A1327" t="s">
        <v>363</v>
      </c>
      <c r="B1327" s="18">
        <v>20</v>
      </c>
      <c r="C1327" s="159" t="str">
        <f t="shared" si="208"/>
        <v>GGE1.20</v>
      </c>
      <c r="D1327" s="160">
        <v>1</v>
      </c>
      <c r="E1327" s="33"/>
      <c r="F1327" s="103" t="s">
        <v>132</v>
      </c>
      <c r="G1327" s="2">
        <f>INDEX([1]CAPS!$A:$A,MATCH(F:F,[1]CAPS!$H:$H,0))</f>
        <v>2469</v>
      </c>
      <c r="H1327" s="2" t="s">
        <v>233</v>
      </c>
      <c r="I1327" s="104" t="s">
        <v>238</v>
      </c>
      <c r="J1327" s="9">
        <v>0</v>
      </c>
      <c r="K1327" s="4">
        <v>7</v>
      </c>
      <c r="L1327" s="9">
        <v>0</v>
      </c>
      <c r="M1327" s="9">
        <v>0</v>
      </c>
      <c r="N1327" s="9">
        <v>0</v>
      </c>
      <c r="O1327" s="17">
        <v>0</v>
      </c>
      <c r="P1327" s="9">
        <v>0</v>
      </c>
      <c r="Q1327" s="9">
        <v>0</v>
      </c>
      <c r="S1327">
        <f t="shared" si="204"/>
        <v>7</v>
      </c>
      <c r="T1327">
        <f t="shared" si="205"/>
        <v>1</v>
      </c>
      <c r="U1327">
        <f t="shared" si="206"/>
        <v>0</v>
      </c>
      <c r="W1327">
        <f t="shared" si="207"/>
        <v>1</v>
      </c>
    </row>
    <row r="1328" spans="1:23" ht="16" hidden="1" x14ac:dyDescent="0.2">
      <c r="A1328" t="s">
        <v>363</v>
      </c>
      <c r="B1328" s="18">
        <v>20</v>
      </c>
      <c r="C1328" s="159" t="str">
        <f t="shared" si="208"/>
        <v>GGE1.20</v>
      </c>
      <c r="D1328" s="160">
        <v>1</v>
      </c>
      <c r="E1328" s="33"/>
      <c r="F1328" s="103" t="s">
        <v>159</v>
      </c>
      <c r="G1328" s="2">
        <f>INDEX([1]CAPS!$A:$A,MATCH(F:F,[1]CAPS!$H:$H,0))</f>
        <v>7138</v>
      </c>
      <c r="H1328" s="2" t="s">
        <v>233</v>
      </c>
      <c r="I1328" s="104" t="s">
        <v>240</v>
      </c>
      <c r="J1328" s="9">
        <v>0</v>
      </c>
      <c r="K1328" s="4">
        <v>2</v>
      </c>
      <c r="L1328" s="9">
        <v>0</v>
      </c>
      <c r="M1328" s="9" t="s">
        <v>276</v>
      </c>
      <c r="N1328" s="9">
        <v>0</v>
      </c>
      <c r="O1328" s="17">
        <v>0</v>
      </c>
      <c r="P1328" s="9">
        <v>0</v>
      </c>
      <c r="Q1328" s="9">
        <v>0</v>
      </c>
      <c r="S1328">
        <f t="shared" si="204"/>
        <v>2</v>
      </c>
      <c r="T1328" t="e">
        <f t="shared" si="205"/>
        <v>#VALUE!</v>
      </c>
      <c r="U1328" t="e">
        <f t="shared" si="206"/>
        <v>#VALUE!</v>
      </c>
      <c r="W1328">
        <f t="shared" si="207"/>
        <v>1</v>
      </c>
    </row>
    <row r="1329" spans="1:23" ht="16" hidden="1" x14ac:dyDescent="0.2">
      <c r="A1329" t="s">
        <v>363</v>
      </c>
      <c r="B1329" s="18">
        <v>20</v>
      </c>
      <c r="C1329" s="159" t="str">
        <f t="shared" si="208"/>
        <v>GGE1.20</v>
      </c>
      <c r="D1329" s="160">
        <v>1</v>
      </c>
      <c r="E1329" s="33"/>
      <c r="F1329" s="103" t="s">
        <v>129</v>
      </c>
      <c r="G1329" s="2">
        <f>INDEX([1]CAPS!$A:$A,MATCH(F:F,[1]CAPS!$H:$H,0))</f>
        <v>5532</v>
      </c>
      <c r="H1329" s="2" t="s">
        <v>233</v>
      </c>
      <c r="I1329" s="104" t="s">
        <v>238</v>
      </c>
      <c r="J1329" s="9">
        <v>0</v>
      </c>
      <c r="K1329" s="4">
        <v>3</v>
      </c>
      <c r="L1329" s="9">
        <v>0</v>
      </c>
      <c r="M1329" s="9" t="s">
        <v>276</v>
      </c>
      <c r="N1329" s="9">
        <v>0</v>
      </c>
      <c r="O1329" s="17">
        <v>0</v>
      </c>
      <c r="P1329" s="9">
        <v>0</v>
      </c>
      <c r="Q1329" s="9">
        <v>0</v>
      </c>
      <c r="S1329">
        <f t="shared" si="204"/>
        <v>3</v>
      </c>
      <c r="T1329" t="e">
        <f t="shared" si="205"/>
        <v>#VALUE!</v>
      </c>
      <c r="U1329" t="e">
        <f t="shared" si="206"/>
        <v>#VALUE!</v>
      </c>
      <c r="W1329">
        <f t="shared" si="207"/>
        <v>1</v>
      </c>
    </row>
    <row r="1330" spans="1:23" ht="16" hidden="1" x14ac:dyDescent="0.2">
      <c r="A1330" t="s">
        <v>368</v>
      </c>
      <c r="B1330" s="18">
        <v>1</v>
      </c>
      <c r="C1330" s="159" t="str">
        <f t="shared" si="208"/>
        <v>GGE2.1</v>
      </c>
      <c r="D1330" s="160">
        <v>1</v>
      </c>
      <c r="E1330" s="159"/>
      <c r="F1330" s="151" t="s">
        <v>134</v>
      </c>
      <c r="G1330" s="2">
        <f>INDEX([1]CAPS!$A:$A,MATCH(F:F,[1]CAPS!$H:$H,0))</f>
        <v>2302</v>
      </c>
      <c r="H1330" s="103" t="s">
        <v>233</v>
      </c>
      <c r="I1330" s="103" t="s">
        <v>238</v>
      </c>
      <c r="J1330" s="19">
        <v>0</v>
      </c>
      <c r="K1330" s="10">
        <v>19</v>
      </c>
      <c r="L1330" s="9">
        <v>0</v>
      </c>
      <c r="M1330" s="9">
        <v>0</v>
      </c>
      <c r="N1330" s="9">
        <v>0</v>
      </c>
      <c r="O1330" s="17">
        <v>0</v>
      </c>
      <c r="P1330" s="9">
        <v>0</v>
      </c>
      <c r="Q1330" s="9">
        <v>0</v>
      </c>
      <c r="S1330">
        <f t="shared" ref="S1330:S1390" si="209">SUM(J1330:K1330)+O1330</f>
        <v>19</v>
      </c>
      <c r="T1330">
        <f t="shared" ref="T1330:T1390" si="210">(K1330+L1330)/(K1330++L1330+M1330)</f>
        <v>1</v>
      </c>
      <c r="U1330">
        <f t="shared" ref="U1330:U1390" si="211">(O1330+P1330)/(K1330+L1330+M1330)</f>
        <v>0</v>
      </c>
      <c r="W1330">
        <f t="shared" si="207"/>
        <v>1</v>
      </c>
    </row>
    <row r="1331" spans="1:23" ht="16" hidden="1" x14ac:dyDescent="0.2">
      <c r="A1331" t="s">
        <v>368</v>
      </c>
      <c r="B1331" s="18">
        <v>1</v>
      </c>
      <c r="C1331" s="159" t="str">
        <f t="shared" si="208"/>
        <v>GGE2.1</v>
      </c>
      <c r="D1331" s="160">
        <v>1</v>
      </c>
      <c r="E1331" s="159"/>
      <c r="F1331" s="151" t="s">
        <v>185</v>
      </c>
      <c r="G1331" s="2">
        <f>INDEX([1]CAPS!$A:$A,MATCH(F:F,[1]CAPS!$H:$H,0))</f>
        <v>2516</v>
      </c>
      <c r="H1331" s="103" t="s">
        <v>233</v>
      </c>
      <c r="I1331" s="103" t="s">
        <v>238</v>
      </c>
      <c r="J1331" s="9">
        <v>0</v>
      </c>
      <c r="K1331" s="4">
        <v>1</v>
      </c>
      <c r="L1331" s="9">
        <v>0</v>
      </c>
      <c r="M1331" s="9">
        <v>0</v>
      </c>
      <c r="N1331" s="9">
        <v>0</v>
      </c>
      <c r="O1331" s="17">
        <v>0</v>
      </c>
      <c r="P1331" s="9">
        <v>0</v>
      </c>
      <c r="Q1331" s="9">
        <v>0</v>
      </c>
      <c r="S1331">
        <f t="shared" si="209"/>
        <v>1</v>
      </c>
      <c r="T1331">
        <f t="shared" si="210"/>
        <v>1</v>
      </c>
      <c r="U1331">
        <f t="shared" si="211"/>
        <v>0</v>
      </c>
      <c r="W1331">
        <f t="shared" si="207"/>
        <v>1</v>
      </c>
    </row>
    <row r="1332" spans="1:23" ht="32" hidden="1" x14ac:dyDescent="0.2">
      <c r="A1332" t="s">
        <v>368</v>
      </c>
      <c r="B1332" s="18">
        <v>1</v>
      </c>
      <c r="C1332" s="159" t="str">
        <f t="shared" si="208"/>
        <v>GGE2.1</v>
      </c>
      <c r="D1332" s="160">
        <v>1</v>
      </c>
      <c r="E1332" s="159"/>
      <c r="F1332" s="151" t="s">
        <v>229</v>
      </c>
      <c r="G1332" s="2">
        <f>INDEX([1]CAPS!$A:$A,MATCH(F:F,[1]CAPS!$H:$H,0))</f>
        <v>3997</v>
      </c>
      <c r="H1332" s="103" t="s">
        <v>236</v>
      </c>
      <c r="I1332" s="103" t="s">
        <v>239</v>
      </c>
      <c r="J1332" s="9">
        <v>0</v>
      </c>
      <c r="K1332" s="4">
        <v>0</v>
      </c>
      <c r="L1332" s="9">
        <v>0</v>
      </c>
      <c r="M1332" s="9">
        <v>1</v>
      </c>
      <c r="N1332" s="9">
        <v>0</v>
      </c>
      <c r="O1332" s="17">
        <v>0</v>
      </c>
      <c r="P1332" s="9">
        <v>0</v>
      </c>
      <c r="Q1332" s="9">
        <v>0</v>
      </c>
      <c r="S1332">
        <f t="shared" si="209"/>
        <v>0</v>
      </c>
      <c r="T1332">
        <f t="shared" si="210"/>
        <v>0</v>
      </c>
      <c r="U1332">
        <f t="shared" si="211"/>
        <v>0</v>
      </c>
      <c r="W1332" t="str">
        <f t="shared" si="207"/>
        <v/>
      </c>
    </row>
    <row r="1333" spans="1:23" ht="16" hidden="1" x14ac:dyDescent="0.2">
      <c r="A1333" t="s">
        <v>368</v>
      </c>
      <c r="B1333" s="18">
        <v>1</v>
      </c>
      <c r="C1333" s="159" t="str">
        <f t="shared" si="208"/>
        <v>GGE2.1</v>
      </c>
      <c r="D1333" s="160">
        <v>1</v>
      </c>
      <c r="E1333" s="159"/>
      <c r="F1333" s="151" t="s">
        <v>139</v>
      </c>
      <c r="G1333" s="2">
        <f>INDEX([1]CAPS!$A:$A,MATCH(F:F,[1]CAPS!$H:$H,0))</f>
        <v>6325</v>
      </c>
      <c r="H1333" s="103" t="s">
        <v>234</v>
      </c>
      <c r="I1333" s="103" t="s">
        <v>238</v>
      </c>
      <c r="J1333" s="9">
        <v>0</v>
      </c>
      <c r="K1333" s="4">
        <v>1</v>
      </c>
      <c r="L1333" s="9">
        <v>0</v>
      </c>
      <c r="M1333" s="9">
        <v>1</v>
      </c>
      <c r="N1333" s="9">
        <v>0</v>
      </c>
      <c r="O1333" s="17">
        <v>0</v>
      </c>
      <c r="P1333" s="9">
        <v>0</v>
      </c>
      <c r="Q1333" s="9">
        <v>0</v>
      </c>
      <c r="S1333">
        <f t="shared" si="209"/>
        <v>1</v>
      </c>
      <c r="T1333">
        <f t="shared" si="210"/>
        <v>0.5</v>
      </c>
      <c r="U1333">
        <f t="shared" si="211"/>
        <v>0</v>
      </c>
      <c r="W1333">
        <f t="shared" si="207"/>
        <v>1</v>
      </c>
    </row>
    <row r="1334" spans="1:23" ht="16" hidden="1" x14ac:dyDescent="0.2">
      <c r="A1334" t="s">
        <v>368</v>
      </c>
      <c r="B1334" s="18">
        <v>2</v>
      </c>
      <c r="C1334" s="159" t="str">
        <f t="shared" si="208"/>
        <v>GGE2.2</v>
      </c>
      <c r="D1334" s="160">
        <v>1</v>
      </c>
      <c r="E1334" s="159"/>
      <c r="F1334" s="151" t="s">
        <v>185</v>
      </c>
      <c r="G1334" s="2">
        <f>INDEX([1]CAPS!$A:$A,MATCH(F:F,[1]CAPS!$H:$H,0))</f>
        <v>2516</v>
      </c>
      <c r="H1334" s="103" t="s">
        <v>234</v>
      </c>
      <c r="I1334" s="103" t="s">
        <v>238</v>
      </c>
      <c r="J1334" s="9">
        <v>0</v>
      </c>
      <c r="K1334" s="4">
        <v>1</v>
      </c>
      <c r="L1334" s="9">
        <v>0</v>
      </c>
      <c r="M1334" s="9">
        <v>0</v>
      </c>
      <c r="N1334" s="9">
        <v>0</v>
      </c>
      <c r="O1334" s="17">
        <v>0</v>
      </c>
      <c r="P1334" s="9">
        <v>0</v>
      </c>
      <c r="Q1334" s="9">
        <v>0</v>
      </c>
      <c r="S1334">
        <f t="shared" si="209"/>
        <v>1</v>
      </c>
      <c r="T1334">
        <f t="shared" si="210"/>
        <v>1</v>
      </c>
      <c r="U1334">
        <f t="shared" si="211"/>
        <v>0</v>
      </c>
      <c r="W1334">
        <f t="shared" si="207"/>
        <v>1</v>
      </c>
    </row>
    <row r="1335" spans="1:23" ht="16" hidden="1" x14ac:dyDescent="0.2">
      <c r="A1335" t="s">
        <v>368</v>
      </c>
      <c r="B1335" s="18">
        <v>2</v>
      </c>
      <c r="C1335" s="159" t="str">
        <f t="shared" si="208"/>
        <v>GGE2.2</v>
      </c>
      <c r="D1335" s="160">
        <v>1</v>
      </c>
      <c r="E1335" s="159"/>
      <c r="F1335" s="151" t="s">
        <v>134</v>
      </c>
      <c r="G1335" s="2">
        <f>INDEX([1]CAPS!$A:$A,MATCH(F:F,[1]CAPS!$H:$H,0))</f>
        <v>2302</v>
      </c>
      <c r="H1335" s="103" t="s">
        <v>233</v>
      </c>
      <c r="I1335" s="103" t="s">
        <v>238</v>
      </c>
      <c r="J1335" s="9">
        <v>0</v>
      </c>
      <c r="K1335" s="4">
        <v>4</v>
      </c>
      <c r="L1335" s="9">
        <v>0</v>
      </c>
      <c r="M1335" s="9">
        <v>0</v>
      </c>
      <c r="N1335" s="9">
        <v>0</v>
      </c>
      <c r="O1335" s="17">
        <v>0</v>
      </c>
      <c r="P1335" s="9">
        <v>0</v>
      </c>
      <c r="Q1335" s="9">
        <v>0</v>
      </c>
      <c r="S1335">
        <f t="shared" si="209"/>
        <v>4</v>
      </c>
      <c r="T1335">
        <f t="shared" si="210"/>
        <v>1</v>
      </c>
      <c r="U1335">
        <f t="shared" si="211"/>
        <v>0</v>
      </c>
      <c r="W1335">
        <f t="shared" si="207"/>
        <v>1</v>
      </c>
    </row>
    <row r="1336" spans="1:23" ht="16" hidden="1" x14ac:dyDescent="0.2">
      <c r="A1336" t="s">
        <v>368</v>
      </c>
      <c r="B1336" s="18">
        <v>2</v>
      </c>
      <c r="C1336" s="159" t="str">
        <f t="shared" si="208"/>
        <v>GGE2.2</v>
      </c>
      <c r="D1336" s="160">
        <v>1</v>
      </c>
      <c r="E1336" s="159"/>
      <c r="F1336" s="151" t="s">
        <v>139</v>
      </c>
      <c r="G1336" s="2">
        <f>INDEX([1]CAPS!$A:$A,MATCH(F:F,[1]CAPS!$H:$H,0))</f>
        <v>6325</v>
      </c>
      <c r="H1336" s="103" t="s">
        <v>233</v>
      </c>
      <c r="I1336" s="103" t="s">
        <v>238</v>
      </c>
      <c r="J1336" s="9">
        <v>0</v>
      </c>
      <c r="K1336" s="4">
        <v>0</v>
      </c>
      <c r="L1336" s="9">
        <v>0</v>
      </c>
      <c r="M1336" s="9">
        <v>3</v>
      </c>
      <c r="N1336" s="9">
        <v>0</v>
      </c>
      <c r="O1336" s="17">
        <v>0</v>
      </c>
      <c r="P1336" s="9">
        <v>0</v>
      </c>
      <c r="Q1336" s="9">
        <v>0</v>
      </c>
      <c r="S1336">
        <f t="shared" si="209"/>
        <v>0</v>
      </c>
      <c r="T1336">
        <f t="shared" si="210"/>
        <v>0</v>
      </c>
      <c r="U1336">
        <f t="shared" si="211"/>
        <v>0</v>
      </c>
      <c r="W1336" t="str">
        <f t="shared" si="207"/>
        <v/>
      </c>
    </row>
    <row r="1337" spans="1:23" ht="32" hidden="1" x14ac:dyDescent="0.2">
      <c r="A1337" t="s">
        <v>368</v>
      </c>
      <c r="B1337" s="18">
        <v>2</v>
      </c>
      <c r="C1337" s="159" t="str">
        <f t="shared" si="208"/>
        <v>GGE2.2</v>
      </c>
      <c r="D1337" s="160">
        <v>1</v>
      </c>
      <c r="E1337" s="159"/>
      <c r="F1337" s="151" t="s">
        <v>229</v>
      </c>
      <c r="G1337" s="2">
        <f>INDEX([1]CAPS!$A:$A,MATCH(F:F,[1]CAPS!$H:$H,0))</f>
        <v>3997</v>
      </c>
      <c r="H1337" s="103" t="s">
        <v>236</v>
      </c>
      <c r="I1337" s="103" t="s">
        <v>239</v>
      </c>
      <c r="J1337" s="9">
        <v>0</v>
      </c>
      <c r="K1337" s="4">
        <v>0</v>
      </c>
      <c r="L1337" s="9">
        <v>0</v>
      </c>
      <c r="M1337" s="9">
        <v>1</v>
      </c>
      <c r="N1337" s="9">
        <v>0</v>
      </c>
      <c r="O1337" s="17">
        <v>0</v>
      </c>
      <c r="P1337" s="9">
        <v>0</v>
      </c>
      <c r="Q1337" s="9">
        <v>0</v>
      </c>
      <c r="S1337">
        <f t="shared" si="209"/>
        <v>0</v>
      </c>
      <c r="T1337">
        <f t="shared" si="210"/>
        <v>0</v>
      </c>
      <c r="U1337">
        <f t="shared" si="211"/>
        <v>0</v>
      </c>
      <c r="W1337" t="str">
        <f t="shared" si="207"/>
        <v/>
      </c>
    </row>
    <row r="1338" spans="1:23" ht="32" hidden="1" x14ac:dyDescent="0.2">
      <c r="A1338" t="s">
        <v>368</v>
      </c>
      <c r="B1338" s="18">
        <v>2</v>
      </c>
      <c r="C1338" s="159" t="str">
        <f t="shared" si="208"/>
        <v>GGE2.2</v>
      </c>
      <c r="D1338" s="160">
        <v>1</v>
      </c>
      <c r="E1338" s="159"/>
      <c r="F1338" s="151" t="s">
        <v>161</v>
      </c>
      <c r="G1338" s="2">
        <f>INDEX([1]CAPS!$A:$A,MATCH(F:F,[1]CAPS!$H:$H,0))</f>
        <v>2603</v>
      </c>
      <c r="H1338" s="103" t="s">
        <v>235</v>
      </c>
      <c r="I1338" s="103" t="s">
        <v>239</v>
      </c>
      <c r="J1338" s="9">
        <v>0</v>
      </c>
      <c r="K1338" s="4">
        <v>0</v>
      </c>
      <c r="L1338" s="9">
        <v>0</v>
      </c>
      <c r="M1338" s="9">
        <v>2</v>
      </c>
      <c r="N1338" s="9">
        <v>0</v>
      </c>
      <c r="O1338" s="17">
        <v>0</v>
      </c>
      <c r="P1338" s="9">
        <v>0</v>
      </c>
      <c r="Q1338" s="9">
        <v>0</v>
      </c>
      <c r="S1338">
        <f t="shared" si="209"/>
        <v>0</v>
      </c>
      <c r="T1338">
        <f t="shared" si="210"/>
        <v>0</v>
      </c>
      <c r="U1338">
        <f t="shared" si="211"/>
        <v>0</v>
      </c>
      <c r="W1338" t="str">
        <f t="shared" si="207"/>
        <v/>
      </c>
    </row>
    <row r="1339" spans="1:23" ht="16" hidden="1" x14ac:dyDescent="0.2">
      <c r="A1339" t="s">
        <v>368</v>
      </c>
      <c r="B1339" s="18">
        <v>3</v>
      </c>
      <c r="C1339" s="159" t="str">
        <f t="shared" si="208"/>
        <v>GGE2.3</v>
      </c>
      <c r="D1339" s="160">
        <v>1</v>
      </c>
      <c r="E1339" s="159"/>
      <c r="F1339" s="151" t="s">
        <v>139</v>
      </c>
      <c r="G1339" s="2">
        <f>INDEX([1]CAPS!$A:$A,MATCH(F:F,[1]CAPS!$H:$H,0))</f>
        <v>6325</v>
      </c>
      <c r="H1339" s="103" t="s">
        <v>234</v>
      </c>
      <c r="I1339" s="103" t="s">
        <v>238</v>
      </c>
      <c r="J1339" s="9">
        <v>0</v>
      </c>
      <c r="K1339" s="4">
        <v>3</v>
      </c>
      <c r="L1339" s="9">
        <v>0</v>
      </c>
      <c r="M1339" s="9">
        <v>2</v>
      </c>
      <c r="N1339" s="9">
        <v>0</v>
      </c>
      <c r="O1339" s="17">
        <v>0</v>
      </c>
      <c r="P1339" s="9">
        <v>0</v>
      </c>
      <c r="Q1339" s="9">
        <v>0</v>
      </c>
      <c r="S1339">
        <f t="shared" si="209"/>
        <v>3</v>
      </c>
      <c r="T1339">
        <f t="shared" si="210"/>
        <v>0.6</v>
      </c>
      <c r="U1339">
        <f t="shared" si="211"/>
        <v>0</v>
      </c>
      <c r="W1339">
        <f t="shared" si="207"/>
        <v>1</v>
      </c>
    </row>
    <row r="1340" spans="1:23" ht="32" hidden="1" x14ac:dyDescent="0.2">
      <c r="A1340" t="s">
        <v>368</v>
      </c>
      <c r="B1340" s="18">
        <v>3</v>
      </c>
      <c r="C1340" s="159" t="str">
        <f t="shared" si="208"/>
        <v>GGE2.3</v>
      </c>
      <c r="D1340" s="160">
        <v>1</v>
      </c>
      <c r="E1340" s="159"/>
      <c r="F1340" s="151" t="s">
        <v>135</v>
      </c>
      <c r="G1340" s="2">
        <f>INDEX([1]CAPS!$A:$A,MATCH(F:F,[1]CAPS!$H:$H,0))</f>
        <v>7766</v>
      </c>
      <c r="H1340" s="103" t="s">
        <v>236</v>
      </c>
      <c r="I1340" s="103" t="s">
        <v>242</v>
      </c>
      <c r="J1340" s="9">
        <v>0</v>
      </c>
      <c r="K1340" s="4">
        <v>0</v>
      </c>
      <c r="L1340" s="9">
        <v>0</v>
      </c>
      <c r="M1340" s="9">
        <v>3</v>
      </c>
      <c r="N1340" s="9">
        <v>0</v>
      </c>
      <c r="O1340" s="17">
        <v>0</v>
      </c>
      <c r="P1340" s="9">
        <v>0</v>
      </c>
      <c r="Q1340" s="9">
        <v>0</v>
      </c>
      <c r="S1340">
        <f t="shared" si="209"/>
        <v>0</v>
      </c>
      <c r="T1340">
        <f t="shared" si="210"/>
        <v>0</v>
      </c>
      <c r="U1340">
        <f t="shared" si="211"/>
        <v>0</v>
      </c>
      <c r="W1340" t="str">
        <f t="shared" si="207"/>
        <v/>
      </c>
    </row>
    <row r="1341" spans="1:23" ht="32" hidden="1" x14ac:dyDescent="0.2">
      <c r="A1341" t="s">
        <v>368</v>
      </c>
      <c r="B1341" s="18">
        <v>3</v>
      </c>
      <c r="C1341" s="159" t="str">
        <f t="shared" si="208"/>
        <v>GGE2.3</v>
      </c>
      <c r="D1341" s="160">
        <v>1</v>
      </c>
      <c r="E1341" s="159"/>
      <c r="F1341" s="151" t="s">
        <v>229</v>
      </c>
      <c r="G1341" s="2">
        <f>INDEX([1]CAPS!$A:$A,MATCH(F:F,[1]CAPS!$H:$H,0))</f>
        <v>3997</v>
      </c>
      <c r="H1341" s="103" t="s">
        <v>236</v>
      </c>
      <c r="I1341" s="103" t="s">
        <v>239</v>
      </c>
      <c r="J1341" s="9">
        <v>0</v>
      </c>
      <c r="K1341" s="4">
        <v>0</v>
      </c>
      <c r="L1341" s="9">
        <v>0</v>
      </c>
      <c r="M1341" s="9">
        <v>0</v>
      </c>
      <c r="N1341" s="9">
        <v>0</v>
      </c>
      <c r="O1341" s="17">
        <v>1</v>
      </c>
      <c r="P1341" s="9">
        <v>0</v>
      </c>
      <c r="Q1341" s="9">
        <v>0</v>
      </c>
      <c r="S1341">
        <f t="shared" si="209"/>
        <v>1</v>
      </c>
      <c r="T1341" t="e">
        <f t="shared" si="210"/>
        <v>#DIV/0!</v>
      </c>
      <c r="U1341" t="e">
        <f t="shared" si="211"/>
        <v>#DIV/0!</v>
      </c>
      <c r="W1341">
        <f t="shared" si="207"/>
        <v>1</v>
      </c>
    </row>
    <row r="1342" spans="1:23" ht="16" hidden="1" x14ac:dyDescent="0.2">
      <c r="A1342" t="s">
        <v>368</v>
      </c>
      <c r="B1342" s="18">
        <v>3</v>
      </c>
      <c r="C1342" s="159" t="str">
        <f t="shared" si="208"/>
        <v>GGE2.3</v>
      </c>
      <c r="D1342" s="160">
        <v>1</v>
      </c>
      <c r="E1342" s="159"/>
      <c r="F1342" s="151" t="s">
        <v>134</v>
      </c>
      <c r="G1342" s="2">
        <f>INDEX([1]CAPS!$A:$A,MATCH(F:F,[1]CAPS!$H:$H,0))</f>
        <v>2302</v>
      </c>
      <c r="H1342" s="103" t="s">
        <v>233</v>
      </c>
      <c r="I1342" s="103" t="s">
        <v>238</v>
      </c>
      <c r="J1342" s="9">
        <v>0</v>
      </c>
      <c r="K1342" s="4">
        <v>7</v>
      </c>
      <c r="L1342" s="9">
        <v>0</v>
      </c>
      <c r="M1342" s="9">
        <v>0</v>
      </c>
      <c r="N1342" s="9">
        <v>0</v>
      </c>
      <c r="O1342" s="17">
        <v>0</v>
      </c>
      <c r="P1342" s="9">
        <v>0</v>
      </c>
      <c r="Q1342" s="9">
        <v>0</v>
      </c>
      <c r="S1342">
        <f t="shared" si="209"/>
        <v>7</v>
      </c>
      <c r="T1342">
        <f t="shared" si="210"/>
        <v>1</v>
      </c>
      <c r="U1342">
        <f t="shared" si="211"/>
        <v>0</v>
      </c>
      <c r="W1342">
        <f t="shared" si="207"/>
        <v>1</v>
      </c>
    </row>
    <row r="1343" spans="1:23" ht="16" hidden="1" x14ac:dyDescent="0.2">
      <c r="A1343" t="s">
        <v>368</v>
      </c>
      <c r="B1343" s="18">
        <v>3</v>
      </c>
      <c r="C1343" s="159" t="str">
        <f t="shared" si="208"/>
        <v>GGE2.3</v>
      </c>
      <c r="D1343" s="160">
        <v>1</v>
      </c>
      <c r="E1343" s="159"/>
      <c r="F1343" s="151" t="s">
        <v>185</v>
      </c>
      <c r="G1343" s="2">
        <f>INDEX([1]CAPS!$A:$A,MATCH(F:F,[1]CAPS!$H:$H,0))</f>
        <v>2516</v>
      </c>
      <c r="H1343" s="103" t="s">
        <v>234</v>
      </c>
      <c r="I1343" s="103" t="s">
        <v>238</v>
      </c>
      <c r="J1343" s="9">
        <v>0</v>
      </c>
      <c r="K1343" s="4">
        <v>2</v>
      </c>
      <c r="L1343" s="9">
        <v>0</v>
      </c>
      <c r="M1343" s="9">
        <v>0</v>
      </c>
      <c r="N1343" s="9">
        <v>0</v>
      </c>
      <c r="O1343" s="17">
        <v>0</v>
      </c>
      <c r="P1343" s="9">
        <v>0</v>
      </c>
      <c r="Q1343" s="9">
        <v>0</v>
      </c>
      <c r="S1343">
        <f t="shared" si="209"/>
        <v>2</v>
      </c>
      <c r="T1343">
        <f t="shared" si="210"/>
        <v>1</v>
      </c>
      <c r="U1343">
        <f t="shared" si="211"/>
        <v>0</v>
      </c>
      <c r="W1343">
        <f t="shared" si="207"/>
        <v>1</v>
      </c>
    </row>
    <row r="1344" spans="1:23" ht="32" hidden="1" x14ac:dyDescent="0.2">
      <c r="A1344" t="s">
        <v>368</v>
      </c>
      <c r="B1344" s="18">
        <v>4</v>
      </c>
      <c r="C1344" s="159" t="str">
        <f t="shared" si="208"/>
        <v>GGE2.4</v>
      </c>
      <c r="D1344" s="160">
        <v>1</v>
      </c>
      <c r="E1344" s="159"/>
      <c r="F1344" s="151" t="s">
        <v>135</v>
      </c>
      <c r="G1344" s="2">
        <f>INDEX([1]CAPS!$A:$A,MATCH(F:F,[1]CAPS!$H:$H,0))</f>
        <v>7766</v>
      </c>
      <c r="H1344" s="103" t="s">
        <v>236</v>
      </c>
      <c r="I1344" s="103" t="s">
        <v>242</v>
      </c>
      <c r="J1344" s="9">
        <v>0</v>
      </c>
      <c r="K1344" s="4">
        <v>0</v>
      </c>
      <c r="L1344" s="9">
        <v>0</v>
      </c>
      <c r="M1344" s="9">
        <v>2</v>
      </c>
      <c r="N1344" s="9">
        <v>0</v>
      </c>
      <c r="O1344" s="17">
        <v>0</v>
      </c>
      <c r="P1344" s="9">
        <v>0</v>
      </c>
      <c r="Q1344" s="9">
        <v>0</v>
      </c>
      <c r="S1344">
        <f t="shared" si="209"/>
        <v>0</v>
      </c>
      <c r="T1344">
        <f t="shared" si="210"/>
        <v>0</v>
      </c>
      <c r="U1344">
        <f t="shared" si="211"/>
        <v>0</v>
      </c>
      <c r="W1344" t="str">
        <f t="shared" si="207"/>
        <v/>
      </c>
    </row>
    <row r="1345" spans="1:23" ht="32" hidden="1" x14ac:dyDescent="0.2">
      <c r="A1345" t="s">
        <v>368</v>
      </c>
      <c r="B1345" s="18">
        <v>4</v>
      </c>
      <c r="C1345" s="159" t="str">
        <f t="shared" si="208"/>
        <v>GGE2.4</v>
      </c>
      <c r="D1345" s="160">
        <v>1</v>
      </c>
      <c r="E1345" s="159"/>
      <c r="F1345" s="151" t="s">
        <v>229</v>
      </c>
      <c r="G1345" s="2">
        <f>INDEX([1]CAPS!$A:$A,MATCH(F:F,[1]CAPS!$H:$H,0))</f>
        <v>3997</v>
      </c>
      <c r="H1345" s="103" t="s">
        <v>236</v>
      </c>
      <c r="I1345" s="103" t="s">
        <v>239</v>
      </c>
      <c r="J1345" s="9">
        <v>0</v>
      </c>
      <c r="K1345" s="4">
        <v>0</v>
      </c>
      <c r="L1345" s="9">
        <v>0</v>
      </c>
      <c r="M1345" s="9">
        <v>1</v>
      </c>
      <c r="N1345" s="9">
        <v>0</v>
      </c>
      <c r="O1345" s="17">
        <v>0</v>
      </c>
      <c r="P1345" s="9">
        <v>0</v>
      </c>
      <c r="Q1345" s="9">
        <v>0</v>
      </c>
      <c r="S1345">
        <f t="shared" si="209"/>
        <v>0</v>
      </c>
      <c r="T1345">
        <f t="shared" si="210"/>
        <v>0</v>
      </c>
      <c r="U1345">
        <f t="shared" si="211"/>
        <v>0</v>
      </c>
      <c r="W1345" t="str">
        <f t="shared" ref="W1345:W1408" si="212">IF(S1345&gt;0,1,"")</f>
        <v/>
      </c>
    </row>
    <row r="1346" spans="1:23" ht="16" hidden="1" x14ac:dyDescent="0.2">
      <c r="A1346" t="s">
        <v>368</v>
      </c>
      <c r="B1346" s="18">
        <v>4</v>
      </c>
      <c r="C1346" s="159" t="str">
        <f t="shared" si="208"/>
        <v>GGE2.4</v>
      </c>
      <c r="D1346" s="160">
        <v>1</v>
      </c>
      <c r="E1346" s="159"/>
      <c r="F1346" s="151" t="s">
        <v>139</v>
      </c>
      <c r="G1346" s="2">
        <f>INDEX([1]CAPS!$A:$A,MATCH(F:F,[1]CAPS!$H:$H,0))</f>
        <v>6325</v>
      </c>
      <c r="H1346" s="103" t="s">
        <v>234</v>
      </c>
      <c r="I1346" s="103" t="s">
        <v>238</v>
      </c>
      <c r="J1346" s="9">
        <v>0</v>
      </c>
      <c r="K1346" s="4">
        <v>0</v>
      </c>
      <c r="L1346" s="9">
        <v>0</v>
      </c>
      <c r="M1346" s="9">
        <v>1</v>
      </c>
      <c r="N1346" s="9">
        <v>0</v>
      </c>
      <c r="O1346" s="17">
        <v>0</v>
      </c>
      <c r="P1346" s="9">
        <v>0</v>
      </c>
      <c r="Q1346" s="9">
        <v>0</v>
      </c>
      <c r="S1346">
        <f t="shared" si="209"/>
        <v>0</v>
      </c>
      <c r="T1346">
        <f t="shared" si="210"/>
        <v>0</v>
      </c>
      <c r="U1346">
        <f t="shared" si="211"/>
        <v>0</v>
      </c>
      <c r="W1346" t="str">
        <f t="shared" si="212"/>
        <v/>
      </c>
    </row>
    <row r="1347" spans="1:23" ht="32" hidden="1" x14ac:dyDescent="0.2">
      <c r="A1347" t="s">
        <v>368</v>
      </c>
      <c r="B1347" s="18">
        <v>5</v>
      </c>
      <c r="C1347" s="159" t="str">
        <f t="shared" si="208"/>
        <v>GGE2.5</v>
      </c>
      <c r="D1347" s="160">
        <v>1</v>
      </c>
      <c r="E1347" s="159"/>
      <c r="F1347" s="151" t="s">
        <v>135</v>
      </c>
      <c r="G1347" s="2">
        <f>INDEX([1]CAPS!$A:$A,MATCH(F:F,[1]CAPS!$H:$H,0))</f>
        <v>7766</v>
      </c>
      <c r="H1347" s="103" t="s">
        <v>236</v>
      </c>
      <c r="I1347" s="103" t="s">
        <v>242</v>
      </c>
      <c r="J1347" s="9">
        <v>0</v>
      </c>
      <c r="K1347" s="4">
        <v>0</v>
      </c>
      <c r="L1347" s="9">
        <v>0</v>
      </c>
      <c r="M1347" s="9">
        <v>1</v>
      </c>
      <c r="N1347" s="9">
        <v>0</v>
      </c>
      <c r="O1347" s="17">
        <v>0</v>
      </c>
      <c r="P1347" s="9">
        <v>0</v>
      </c>
      <c r="Q1347" s="9">
        <v>0</v>
      </c>
      <c r="S1347">
        <f t="shared" si="209"/>
        <v>0</v>
      </c>
      <c r="T1347">
        <f t="shared" si="210"/>
        <v>0</v>
      </c>
      <c r="U1347">
        <f t="shared" si="211"/>
        <v>0</v>
      </c>
      <c r="W1347" t="str">
        <f t="shared" si="212"/>
        <v/>
      </c>
    </row>
    <row r="1348" spans="1:23" ht="32" hidden="1" x14ac:dyDescent="0.2">
      <c r="A1348" t="s">
        <v>368</v>
      </c>
      <c r="B1348" s="18">
        <v>5</v>
      </c>
      <c r="C1348" s="159" t="str">
        <f t="shared" si="208"/>
        <v>GGE2.5</v>
      </c>
      <c r="D1348" s="160">
        <v>1</v>
      </c>
      <c r="E1348" s="159"/>
      <c r="F1348" s="151" t="s">
        <v>134</v>
      </c>
      <c r="G1348" s="2">
        <f>INDEX([1]CAPS!$A:$A,MATCH(F:F,[1]CAPS!$H:$H,0))</f>
        <v>2302</v>
      </c>
      <c r="H1348" s="103" t="s">
        <v>233</v>
      </c>
      <c r="I1348" s="103" t="s">
        <v>239</v>
      </c>
      <c r="J1348" s="9">
        <v>0</v>
      </c>
      <c r="K1348" s="4">
        <v>0</v>
      </c>
      <c r="L1348" s="9">
        <v>0</v>
      </c>
      <c r="M1348" s="9">
        <v>2</v>
      </c>
      <c r="N1348" s="9">
        <v>0</v>
      </c>
      <c r="O1348" s="17">
        <v>0</v>
      </c>
      <c r="P1348" s="9">
        <v>0</v>
      </c>
      <c r="Q1348" s="9">
        <v>0</v>
      </c>
      <c r="S1348">
        <f t="shared" si="209"/>
        <v>0</v>
      </c>
      <c r="T1348">
        <f t="shared" si="210"/>
        <v>0</v>
      </c>
      <c r="U1348">
        <f t="shared" si="211"/>
        <v>0</v>
      </c>
      <c r="W1348" t="str">
        <f t="shared" si="212"/>
        <v/>
      </c>
    </row>
    <row r="1349" spans="1:23" ht="32" hidden="1" x14ac:dyDescent="0.2">
      <c r="A1349" t="s">
        <v>368</v>
      </c>
      <c r="B1349" s="18">
        <v>6</v>
      </c>
      <c r="C1349" s="159" t="str">
        <f t="shared" si="208"/>
        <v>GGE2.6</v>
      </c>
      <c r="D1349" s="160">
        <v>1</v>
      </c>
      <c r="E1349" s="159"/>
      <c r="F1349" s="151" t="s">
        <v>135</v>
      </c>
      <c r="G1349" s="2">
        <f>INDEX([1]CAPS!$A:$A,MATCH(F:F,[1]CAPS!$H:$H,0))</f>
        <v>7766</v>
      </c>
      <c r="H1349" s="103" t="s">
        <v>236</v>
      </c>
      <c r="I1349" s="103" t="s">
        <v>242</v>
      </c>
      <c r="J1349" s="9">
        <v>0</v>
      </c>
      <c r="K1349" s="4">
        <v>0</v>
      </c>
      <c r="L1349" s="9">
        <v>0</v>
      </c>
      <c r="M1349" s="9">
        <v>2</v>
      </c>
      <c r="N1349" s="9">
        <v>0</v>
      </c>
      <c r="O1349" s="17">
        <v>1</v>
      </c>
      <c r="P1349" s="9">
        <v>0</v>
      </c>
      <c r="Q1349" s="9">
        <v>0</v>
      </c>
      <c r="S1349">
        <f t="shared" si="209"/>
        <v>1</v>
      </c>
      <c r="T1349">
        <f t="shared" si="210"/>
        <v>0</v>
      </c>
      <c r="U1349">
        <f t="shared" si="211"/>
        <v>0.5</v>
      </c>
      <c r="W1349">
        <f t="shared" si="212"/>
        <v>1</v>
      </c>
    </row>
    <row r="1350" spans="1:23" ht="32" hidden="1" x14ac:dyDescent="0.2">
      <c r="A1350" t="s">
        <v>368</v>
      </c>
      <c r="B1350" s="18">
        <v>6</v>
      </c>
      <c r="C1350" s="159" t="str">
        <f t="shared" si="208"/>
        <v>GGE2.6</v>
      </c>
      <c r="D1350" s="160">
        <v>1</v>
      </c>
      <c r="E1350" s="159"/>
      <c r="F1350" s="151" t="s">
        <v>298</v>
      </c>
      <c r="G1350" s="2">
        <f>INDEX([1]CAPS!$A:$A,MATCH(F:F,[1]CAPS!$H:$H,0))</f>
        <v>2602</v>
      </c>
      <c r="H1350" s="103" t="s">
        <v>235</v>
      </c>
      <c r="I1350" s="103" t="s">
        <v>239</v>
      </c>
      <c r="J1350" s="9">
        <v>0</v>
      </c>
      <c r="K1350" s="4">
        <v>0</v>
      </c>
      <c r="L1350" s="9">
        <v>0</v>
      </c>
      <c r="M1350" s="9">
        <v>1</v>
      </c>
      <c r="N1350" s="9">
        <v>0</v>
      </c>
      <c r="O1350" s="17">
        <v>0</v>
      </c>
      <c r="P1350" s="9">
        <v>0</v>
      </c>
      <c r="Q1350" s="9">
        <v>0</v>
      </c>
      <c r="S1350">
        <f t="shared" si="209"/>
        <v>0</v>
      </c>
      <c r="T1350">
        <f t="shared" si="210"/>
        <v>0</v>
      </c>
      <c r="U1350">
        <f t="shared" si="211"/>
        <v>0</v>
      </c>
      <c r="W1350" t="str">
        <f t="shared" si="212"/>
        <v/>
      </c>
    </row>
    <row r="1351" spans="1:23" ht="16" hidden="1" x14ac:dyDescent="0.2">
      <c r="A1351" t="s">
        <v>368</v>
      </c>
      <c r="B1351" s="18">
        <v>6</v>
      </c>
      <c r="C1351" s="159" t="str">
        <f t="shared" si="208"/>
        <v>GGE2.6</v>
      </c>
      <c r="D1351" s="160">
        <v>1</v>
      </c>
      <c r="E1351" s="159"/>
      <c r="F1351" s="151" t="s">
        <v>134</v>
      </c>
      <c r="G1351" s="2">
        <f>INDEX([1]CAPS!$A:$A,MATCH(F:F,[1]CAPS!$H:$H,0))</f>
        <v>2302</v>
      </c>
      <c r="H1351" s="103" t="s">
        <v>233</v>
      </c>
      <c r="I1351" s="103" t="s">
        <v>238</v>
      </c>
      <c r="J1351" s="9">
        <v>0</v>
      </c>
      <c r="K1351" s="4">
        <v>0</v>
      </c>
      <c r="L1351" s="9">
        <v>0</v>
      </c>
      <c r="M1351" s="9">
        <v>2</v>
      </c>
      <c r="N1351" s="9">
        <v>0</v>
      </c>
      <c r="O1351" s="17">
        <v>0</v>
      </c>
      <c r="P1351" s="9">
        <v>0</v>
      </c>
      <c r="Q1351" s="9">
        <v>0</v>
      </c>
      <c r="S1351">
        <f t="shared" si="209"/>
        <v>0</v>
      </c>
      <c r="T1351">
        <f t="shared" si="210"/>
        <v>0</v>
      </c>
      <c r="U1351">
        <f t="shared" si="211"/>
        <v>0</v>
      </c>
      <c r="W1351" t="str">
        <f t="shared" si="212"/>
        <v/>
      </c>
    </row>
    <row r="1352" spans="1:23" ht="16" hidden="1" x14ac:dyDescent="0.2">
      <c r="A1352" t="s">
        <v>368</v>
      </c>
      <c r="B1352" s="18">
        <v>7</v>
      </c>
      <c r="C1352" s="159" t="str">
        <f t="shared" si="208"/>
        <v>GGE2.7</v>
      </c>
      <c r="D1352" s="160">
        <v>1</v>
      </c>
      <c r="E1352" s="159"/>
      <c r="F1352" s="151" t="s">
        <v>134</v>
      </c>
      <c r="G1352" s="2">
        <f>INDEX([1]CAPS!$A:$A,MATCH(F:F,[1]CAPS!$H:$H,0))</f>
        <v>2302</v>
      </c>
      <c r="H1352" s="103" t="s">
        <v>233</v>
      </c>
      <c r="I1352" s="103" t="s">
        <v>238</v>
      </c>
      <c r="J1352" s="9">
        <v>0</v>
      </c>
      <c r="K1352" s="4">
        <v>1</v>
      </c>
      <c r="L1352" s="9">
        <v>0</v>
      </c>
      <c r="M1352" s="9">
        <v>0</v>
      </c>
      <c r="N1352" s="9">
        <v>0</v>
      </c>
      <c r="O1352" s="17">
        <v>0</v>
      </c>
      <c r="P1352" s="9">
        <v>0</v>
      </c>
      <c r="Q1352" s="9">
        <v>0</v>
      </c>
      <c r="S1352">
        <f t="shared" si="209"/>
        <v>1</v>
      </c>
      <c r="T1352">
        <f t="shared" si="210"/>
        <v>1</v>
      </c>
      <c r="U1352">
        <f t="shared" si="211"/>
        <v>0</v>
      </c>
      <c r="W1352">
        <f t="shared" si="212"/>
        <v>1</v>
      </c>
    </row>
    <row r="1353" spans="1:23" ht="32" hidden="1" x14ac:dyDescent="0.2">
      <c r="A1353" t="s">
        <v>368</v>
      </c>
      <c r="B1353" s="18">
        <v>7</v>
      </c>
      <c r="C1353" s="159" t="str">
        <f t="shared" si="208"/>
        <v>GGE2.7</v>
      </c>
      <c r="D1353" s="160">
        <v>1</v>
      </c>
      <c r="E1353" s="159"/>
      <c r="F1353" s="151" t="s">
        <v>232</v>
      </c>
      <c r="G1353" s="2">
        <f>INDEX([1]CAPS!$A:$A,MATCH(F:F,[1]CAPS!$H:$H,0))</f>
        <v>8875</v>
      </c>
      <c r="H1353" s="103" t="s">
        <v>236</v>
      </c>
      <c r="I1353" s="103" t="s">
        <v>239</v>
      </c>
      <c r="J1353" s="9">
        <v>0</v>
      </c>
      <c r="K1353" s="4">
        <v>0</v>
      </c>
      <c r="L1353" s="9">
        <v>0</v>
      </c>
      <c r="M1353" s="9">
        <v>1</v>
      </c>
      <c r="N1353" s="9">
        <v>0</v>
      </c>
      <c r="O1353" s="17">
        <v>0</v>
      </c>
      <c r="P1353" s="9">
        <v>0</v>
      </c>
      <c r="Q1353" s="9">
        <v>0</v>
      </c>
      <c r="S1353">
        <f t="shared" si="209"/>
        <v>0</v>
      </c>
      <c r="T1353">
        <f t="shared" si="210"/>
        <v>0</v>
      </c>
      <c r="U1353">
        <f t="shared" si="211"/>
        <v>0</v>
      </c>
      <c r="W1353" t="str">
        <f t="shared" si="212"/>
        <v/>
      </c>
    </row>
    <row r="1354" spans="1:23" ht="32" hidden="1" x14ac:dyDescent="0.2">
      <c r="A1354" t="s">
        <v>368</v>
      </c>
      <c r="B1354" s="18">
        <v>7</v>
      </c>
      <c r="C1354" s="159" t="str">
        <f t="shared" si="208"/>
        <v>GGE2.7</v>
      </c>
      <c r="D1354" s="160">
        <v>1</v>
      </c>
      <c r="E1354" s="159"/>
      <c r="F1354" s="151" t="s">
        <v>135</v>
      </c>
      <c r="G1354" s="2">
        <f>INDEX([1]CAPS!$A:$A,MATCH(F:F,[1]CAPS!$H:$H,0))</f>
        <v>7766</v>
      </c>
      <c r="H1354" s="103" t="s">
        <v>236</v>
      </c>
      <c r="I1354" s="151" t="s">
        <v>242</v>
      </c>
      <c r="J1354" s="9">
        <v>0</v>
      </c>
      <c r="K1354" s="9">
        <v>0</v>
      </c>
      <c r="L1354" s="9">
        <v>0</v>
      </c>
      <c r="M1354" s="9">
        <v>1</v>
      </c>
      <c r="N1354" s="9">
        <v>0</v>
      </c>
      <c r="O1354" s="9">
        <v>2</v>
      </c>
      <c r="P1354" s="9">
        <v>0</v>
      </c>
      <c r="Q1354" s="9">
        <v>0</v>
      </c>
      <c r="S1354">
        <f t="shared" si="209"/>
        <v>2</v>
      </c>
      <c r="T1354">
        <f t="shared" si="210"/>
        <v>0</v>
      </c>
      <c r="U1354">
        <f t="shared" si="211"/>
        <v>2</v>
      </c>
      <c r="W1354">
        <f t="shared" si="212"/>
        <v>1</v>
      </c>
    </row>
    <row r="1355" spans="1:23" ht="16" hidden="1" x14ac:dyDescent="0.2">
      <c r="A1355" t="s">
        <v>368</v>
      </c>
      <c r="B1355" s="18">
        <v>7</v>
      </c>
      <c r="C1355" s="159" t="str">
        <f t="shared" si="208"/>
        <v>GGE2.7</v>
      </c>
      <c r="D1355" s="160">
        <v>1</v>
      </c>
      <c r="E1355" s="159"/>
      <c r="F1355" s="151" t="s">
        <v>185</v>
      </c>
      <c r="G1355" s="2">
        <f>INDEX([1]CAPS!$A:$A,MATCH(F:F,[1]CAPS!$H:$H,0))</f>
        <v>2516</v>
      </c>
      <c r="H1355" s="103" t="s">
        <v>233</v>
      </c>
      <c r="I1355" s="151" t="s">
        <v>238</v>
      </c>
      <c r="J1355" s="9">
        <v>0</v>
      </c>
      <c r="K1355" s="9">
        <v>0</v>
      </c>
      <c r="L1355" s="9">
        <v>0</v>
      </c>
      <c r="M1355" s="9">
        <v>1</v>
      </c>
      <c r="N1355" s="9">
        <v>0</v>
      </c>
      <c r="O1355" s="9">
        <v>0</v>
      </c>
      <c r="P1355" s="9">
        <v>0</v>
      </c>
      <c r="Q1355" s="9">
        <v>0</v>
      </c>
      <c r="S1355">
        <f t="shared" si="209"/>
        <v>0</v>
      </c>
      <c r="T1355">
        <f t="shared" si="210"/>
        <v>0</v>
      </c>
      <c r="U1355">
        <f t="shared" si="211"/>
        <v>0</v>
      </c>
      <c r="W1355" t="str">
        <f t="shared" si="212"/>
        <v/>
      </c>
    </row>
    <row r="1356" spans="1:23" ht="16" hidden="1" x14ac:dyDescent="0.2">
      <c r="A1356" t="s">
        <v>368</v>
      </c>
      <c r="B1356" s="18">
        <v>8</v>
      </c>
      <c r="C1356" s="159" t="str">
        <f t="shared" si="208"/>
        <v>GGE2.8</v>
      </c>
      <c r="D1356" s="160">
        <v>1</v>
      </c>
      <c r="E1356" s="159"/>
      <c r="F1356" s="151" t="s">
        <v>185</v>
      </c>
      <c r="G1356" s="2">
        <f>INDEX([1]CAPS!$A:$A,MATCH(F:F,[1]CAPS!$H:$H,0))</f>
        <v>2516</v>
      </c>
      <c r="H1356" s="103" t="s">
        <v>234</v>
      </c>
      <c r="I1356" s="151" t="s">
        <v>238</v>
      </c>
      <c r="J1356" s="9">
        <v>0</v>
      </c>
      <c r="K1356" s="9">
        <v>1</v>
      </c>
      <c r="L1356" s="9">
        <v>0</v>
      </c>
      <c r="M1356" s="9">
        <v>2</v>
      </c>
      <c r="N1356" s="9">
        <v>0</v>
      </c>
      <c r="O1356" s="9">
        <v>0</v>
      </c>
      <c r="P1356" s="9">
        <v>0</v>
      </c>
      <c r="Q1356" s="9">
        <v>0</v>
      </c>
      <c r="S1356">
        <f t="shared" si="209"/>
        <v>1</v>
      </c>
      <c r="T1356">
        <f t="shared" si="210"/>
        <v>0.33333333333333331</v>
      </c>
      <c r="U1356">
        <f t="shared" si="211"/>
        <v>0</v>
      </c>
      <c r="W1356">
        <f t="shared" si="212"/>
        <v>1</v>
      </c>
    </row>
    <row r="1357" spans="1:23" ht="32" hidden="1" x14ac:dyDescent="0.2">
      <c r="A1357" t="s">
        <v>368</v>
      </c>
      <c r="B1357" s="18">
        <v>8</v>
      </c>
      <c r="C1357" s="159" t="str">
        <f t="shared" si="208"/>
        <v>GGE2.8</v>
      </c>
      <c r="D1357" s="160">
        <v>1</v>
      </c>
      <c r="E1357" s="159"/>
      <c r="F1357" s="151" t="s">
        <v>135</v>
      </c>
      <c r="G1357" s="2">
        <f>INDEX([1]CAPS!$A:$A,MATCH(F:F,[1]CAPS!$H:$H,0))</f>
        <v>7766</v>
      </c>
      <c r="H1357" s="103" t="s">
        <v>236</v>
      </c>
      <c r="I1357" s="151" t="s">
        <v>242</v>
      </c>
      <c r="J1357" s="9">
        <v>0</v>
      </c>
      <c r="K1357" s="9">
        <v>0</v>
      </c>
      <c r="L1357" s="9">
        <v>0</v>
      </c>
      <c r="M1357" s="9">
        <v>1</v>
      </c>
      <c r="N1357" s="9">
        <v>0</v>
      </c>
      <c r="O1357" s="9">
        <v>0</v>
      </c>
      <c r="P1357" s="9">
        <v>0</v>
      </c>
      <c r="Q1357" s="9">
        <v>0</v>
      </c>
      <c r="S1357">
        <f t="shared" si="209"/>
        <v>0</v>
      </c>
      <c r="T1357">
        <f t="shared" si="210"/>
        <v>0</v>
      </c>
      <c r="U1357">
        <f t="shared" si="211"/>
        <v>0</v>
      </c>
      <c r="W1357" t="str">
        <f t="shared" si="212"/>
        <v/>
      </c>
    </row>
    <row r="1358" spans="1:23" ht="16" hidden="1" x14ac:dyDescent="0.2">
      <c r="A1358" t="s">
        <v>368</v>
      </c>
      <c r="B1358" s="18">
        <v>9</v>
      </c>
      <c r="C1358" s="159" t="str">
        <f t="shared" si="208"/>
        <v>GGE2.9</v>
      </c>
      <c r="D1358" s="160">
        <v>1</v>
      </c>
      <c r="E1358" s="33"/>
      <c r="F1358" s="103" t="s">
        <v>139</v>
      </c>
      <c r="G1358" s="2">
        <f>INDEX([1]CAPS!$A:$A,MATCH(F:F,[1]CAPS!$H:$H,0))</f>
        <v>6325</v>
      </c>
      <c r="H1358" s="103" t="s">
        <v>234</v>
      </c>
      <c r="I1358" s="104" t="s">
        <v>238</v>
      </c>
      <c r="J1358" s="9">
        <v>0</v>
      </c>
      <c r="K1358" s="4">
        <v>0</v>
      </c>
      <c r="L1358" s="9">
        <v>0</v>
      </c>
      <c r="M1358" s="9">
        <v>1</v>
      </c>
      <c r="N1358" s="9">
        <v>0</v>
      </c>
      <c r="O1358" s="17">
        <v>0</v>
      </c>
      <c r="P1358" s="9">
        <v>0</v>
      </c>
      <c r="Q1358" s="9">
        <v>0</v>
      </c>
      <c r="S1358">
        <f t="shared" si="209"/>
        <v>0</v>
      </c>
      <c r="T1358">
        <f t="shared" si="210"/>
        <v>0</v>
      </c>
      <c r="U1358">
        <f t="shared" si="211"/>
        <v>0</v>
      </c>
      <c r="W1358" t="str">
        <f t="shared" si="212"/>
        <v/>
      </c>
    </row>
    <row r="1359" spans="1:23" ht="16" hidden="1" x14ac:dyDescent="0.2">
      <c r="A1359" t="s">
        <v>368</v>
      </c>
      <c r="B1359" s="18">
        <v>9</v>
      </c>
      <c r="C1359" s="159" t="str">
        <f t="shared" si="208"/>
        <v>GGE2.9</v>
      </c>
      <c r="D1359" s="160">
        <v>1</v>
      </c>
      <c r="E1359" s="33"/>
      <c r="F1359" s="103" t="s">
        <v>955</v>
      </c>
      <c r="G1359" s="2" t="str">
        <f>INDEX([1]CAPS!$A:$A,MATCH(F:F,[1]CAPS!$H:$H,0))</f>
        <v>EUCA</v>
      </c>
      <c r="H1359" s="103" t="s">
        <v>276</v>
      </c>
      <c r="I1359" s="104" t="s">
        <v>242</v>
      </c>
      <c r="J1359" s="9">
        <v>0</v>
      </c>
      <c r="K1359" s="4">
        <v>0</v>
      </c>
      <c r="L1359" s="9">
        <v>0</v>
      </c>
      <c r="M1359" s="9">
        <v>0</v>
      </c>
      <c r="N1359" s="9">
        <v>0</v>
      </c>
      <c r="O1359" s="17">
        <v>1</v>
      </c>
      <c r="P1359" s="9">
        <v>0</v>
      </c>
      <c r="Q1359" s="9">
        <v>0</v>
      </c>
      <c r="S1359">
        <f t="shared" si="209"/>
        <v>1</v>
      </c>
      <c r="T1359" t="e">
        <f t="shared" si="210"/>
        <v>#DIV/0!</v>
      </c>
      <c r="U1359" t="e">
        <f t="shared" si="211"/>
        <v>#DIV/0!</v>
      </c>
      <c r="W1359">
        <f t="shared" si="212"/>
        <v>1</v>
      </c>
    </row>
    <row r="1360" spans="1:23" ht="32" hidden="1" x14ac:dyDescent="0.2">
      <c r="A1360" t="s">
        <v>368</v>
      </c>
      <c r="B1360" s="18">
        <v>9</v>
      </c>
      <c r="C1360" s="159" t="str">
        <f t="shared" si="208"/>
        <v>GGE2.9</v>
      </c>
      <c r="D1360" s="160">
        <v>1</v>
      </c>
      <c r="E1360" s="33"/>
      <c r="F1360" s="103" t="s">
        <v>135</v>
      </c>
      <c r="G1360" s="2">
        <f>INDEX([1]CAPS!$A:$A,MATCH(F:F,[1]CAPS!$H:$H,0))</f>
        <v>7766</v>
      </c>
      <c r="H1360" s="103" t="s">
        <v>236</v>
      </c>
      <c r="I1360" s="104" t="s">
        <v>242</v>
      </c>
      <c r="J1360" s="9">
        <v>0</v>
      </c>
      <c r="K1360" s="4">
        <v>0</v>
      </c>
      <c r="L1360" s="9">
        <v>0</v>
      </c>
      <c r="M1360" s="9">
        <v>0</v>
      </c>
      <c r="N1360" s="9">
        <v>0</v>
      </c>
      <c r="O1360" s="17">
        <v>5</v>
      </c>
      <c r="P1360" s="9">
        <v>0</v>
      </c>
      <c r="Q1360" s="9">
        <v>0</v>
      </c>
      <c r="S1360">
        <f t="shared" si="209"/>
        <v>5</v>
      </c>
      <c r="T1360" t="e">
        <f t="shared" si="210"/>
        <v>#DIV/0!</v>
      </c>
      <c r="U1360" t="e">
        <f t="shared" si="211"/>
        <v>#DIV/0!</v>
      </c>
      <c r="W1360">
        <f t="shared" si="212"/>
        <v>1</v>
      </c>
    </row>
    <row r="1361" spans="1:23" ht="32" hidden="1" x14ac:dyDescent="0.2">
      <c r="A1361" t="s">
        <v>368</v>
      </c>
      <c r="B1361" s="18">
        <v>10</v>
      </c>
      <c r="C1361" s="159" t="str">
        <f t="shared" si="208"/>
        <v>GGE2.10</v>
      </c>
      <c r="D1361" s="160">
        <v>1</v>
      </c>
      <c r="E1361" s="33"/>
      <c r="F1361" s="103" t="s">
        <v>232</v>
      </c>
      <c r="G1361" s="2">
        <f>INDEX([1]CAPS!$A:$A,MATCH(F:F,[1]CAPS!$H:$H,0))</f>
        <v>8875</v>
      </c>
      <c r="H1361" s="103" t="s">
        <v>236</v>
      </c>
      <c r="I1361" s="104" t="s">
        <v>239</v>
      </c>
      <c r="J1361" s="9">
        <v>0</v>
      </c>
      <c r="K1361" s="4">
        <v>0</v>
      </c>
      <c r="L1361" s="9">
        <v>0</v>
      </c>
      <c r="M1361" s="9">
        <v>1</v>
      </c>
      <c r="N1361" s="9">
        <v>0</v>
      </c>
      <c r="O1361" s="17">
        <v>0</v>
      </c>
      <c r="P1361" s="9">
        <v>0</v>
      </c>
      <c r="Q1361" s="9">
        <v>0</v>
      </c>
      <c r="S1361">
        <f t="shared" si="209"/>
        <v>0</v>
      </c>
      <c r="T1361">
        <f t="shared" si="210"/>
        <v>0</v>
      </c>
      <c r="U1361">
        <f t="shared" si="211"/>
        <v>0</v>
      </c>
      <c r="W1361" t="str">
        <f t="shared" si="212"/>
        <v/>
      </c>
    </row>
    <row r="1362" spans="1:23" ht="32" hidden="1" x14ac:dyDescent="0.2">
      <c r="A1362" t="s">
        <v>368</v>
      </c>
      <c r="B1362" s="18">
        <v>10</v>
      </c>
      <c r="C1362" s="159" t="str">
        <f t="shared" si="208"/>
        <v>GGE2.10</v>
      </c>
      <c r="D1362" s="160">
        <v>1</v>
      </c>
      <c r="E1362" s="33"/>
      <c r="F1362" s="103" t="s">
        <v>135</v>
      </c>
      <c r="G1362" s="2">
        <f>INDEX([1]CAPS!$A:$A,MATCH(F:F,[1]CAPS!$H:$H,0))</f>
        <v>7766</v>
      </c>
      <c r="H1362" s="103" t="s">
        <v>236</v>
      </c>
      <c r="I1362" s="104" t="s">
        <v>242</v>
      </c>
      <c r="J1362" s="9">
        <v>0</v>
      </c>
      <c r="K1362" s="4">
        <v>0</v>
      </c>
      <c r="L1362" s="9">
        <v>0</v>
      </c>
      <c r="M1362" s="9">
        <v>0</v>
      </c>
      <c r="N1362" s="9">
        <v>0</v>
      </c>
      <c r="O1362" s="17">
        <v>1</v>
      </c>
      <c r="P1362" s="9">
        <v>0</v>
      </c>
      <c r="Q1362" s="9">
        <v>0</v>
      </c>
      <c r="S1362">
        <f t="shared" si="209"/>
        <v>1</v>
      </c>
      <c r="T1362" t="e">
        <f t="shared" si="210"/>
        <v>#DIV/0!</v>
      </c>
      <c r="U1362" t="e">
        <f t="shared" si="211"/>
        <v>#DIV/0!</v>
      </c>
      <c r="W1362">
        <f t="shared" si="212"/>
        <v>1</v>
      </c>
    </row>
    <row r="1363" spans="1:23" ht="16" hidden="1" x14ac:dyDescent="0.2">
      <c r="A1363" t="s">
        <v>368</v>
      </c>
      <c r="B1363" s="18">
        <v>11</v>
      </c>
      <c r="C1363" s="159" t="str">
        <f t="shared" si="208"/>
        <v>GGE2.11</v>
      </c>
      <c r="D1363" s="160">
        <v>1</v>
      </c>
      <c r="E1363" s="33"/>
      <c r="F1363" s="103" t="s">
        <v>134</v>
      </c>
      <c r="G1363" s="2">
        <f>INDEX([1]CAPS!$A:$A,MATCH(F:F,[1]CAPS!$H:$H,0))</f>
        <v>2302</v>
      </c>
      <c r="H1363" s="103" t="s">
        <v>233</v>
      </c>
      <c r="I1363" s="104" t="s">
        <v>238</v>
      </c>
      <c r="J1363" s="9">
        <v>0</v>
      </c>
      <c r="K1363" s="4">
        <v>5</v>
      </c>
      <c r="L1363" s="9">
        <v>0</v>
      </c>
      <c r="M1363" s="9">
        <v>0</v>
      </c>
      <c r="N1363" s="9">
        <v>0</v>
      </c>
      <c r="O1363" s="17">
        <v>1</v>
      </c>
      <c r="P1363" s="9">
        <v>0</v>
      </c>
      <c r="Q1363" s="9">
        <v>0</v>
      </c>
      <c r="S1363">
        <f t="shared" si="209"/>
        <v>6</v>
      </c>
      <c r="T1363">
        <f t="shared" si="210"/>
        <v>1</v>
      </c>
      <c r="U1363">
        <f t="shared" si="211"/>
        <v>0.2</v>
      </c>
      <c r="W1363">
        <f t="shared" si="212"/>
        <v>1</v>
      </c>
    </row>
    <row r="1364" spans="1:23" ht="32" hidden="1" x14ac:dyDescent="0.2">
      <c r="A1364" t="s">
        <v>368</v>
      </c>
      <c r="B1364" s="18">
        <v>11</v>
      </c>
      <c r="C1364" s="159" t="str">
        <f t="shared" ref="C1364:C1392" si="213">CONCATENATE(A1364,".",B1364)</f>
        <v>GGE2.11</v>
      </c>
      <c r="D1364" s="160">
        <v>1</v>
      </c>
      <c r="E1364" s="33"/>
      <c r="F1364" s="103" t="s">
        <v>232</v>
      </c>
      <c r="G1364" s="2">
        <f>INDEX([1]CAPS!$A:$A,MATCH(F:F,[1]CAPS!$H:$H,0))</f>
        <v>8875</v>
      </c>
      <c r="H1364" s="103" t="s">
        <v>236</v>
      </c>
      <c r="I1364" s="104" t="s">
        <v>239</v>
      </c>
      <c r="J1364" s="9">
        <v>0</v>
      </c>
      <c r="K1364" s="4">
        <v>0</v>
      </c>
      <c r="L1364" s="9">
        <v>0</v>
      </c>
      <c r="M1364" s="9">
        <v>1</v>
      </c>
      <c r="N1364" s="9">
        <v>0</v>
      </c>
      <c r="O1364" s="17">
        <v>0</v>
      </c>
      <c r="P1364" s="9">
        <v>0</v>
      </c>
      <c r="Q1364" s="9">
        <v>0</v>
      </c>
      <c r="S1364">
        <f t="shared" si="209"/>
        <v>0</v>
      </c>
      <c r="T1364">
        <f t="shared" si="210"/>
        <v>0</v>
      </c>
      <c r="U1364">
        <f t="shared" si="211"/>
        <v>0</v>
      </c>
      <c r="W1364" t="str">
        <f t="shared" si="212"/>
        <v/>
      </c>
    </row>
    <row r="1365" spans="1:23" ht="32" hidden="1" x14ac:dyDescent="0.2">
      <c r="A1365" t="s">
        <v>368</v>
      </c>
      <c r="B1365" s="18">
        <v>11</v>
      </c>
      <c r="C1365" s="159" t="str">
        <f t="shared" si="213"/>
        <v>GGE2.11</v>
      </c>
      <c r="D1365" s="160">
        <v>1</v>
      </c>
      <c r="E1365" s="33"/>
      <c r="F1365" s="103" t="s">
        <v>135</v>
      </c>
      <c r="G1365" s="2">
        <f>INDEX([1]CAPS!$A:$A,MATCH(F:F,[1]CAPS!$H:$H,0))</f>
        <v>7766</v>
      </c>
      <c r="H1365" s="103" t="s">
        <v>236</v>
      </c>
      <c r="I1365" s="104" t="s">
        <v>242</v>
      </c>
      <c r="J1365" s="9">
        <v>0</v>
      </c>
      <c r="K1365" s="4">
        <v>0</v>
      </c>
      <c r="L1365" s="9">
        <v>0</v>
      </c>
      <c r="M1365" s="9">
        <v>0</v>
      </c>
      <c r="N1365" s="9">
        <v>0</v>
      </c>
      <c r="O1365" s="17">
        <v>12</v>
      </c>
      <c r="P1365" s="9">
        <v>0</v>
      </c>
      <c r="Q1365" s="9">
        <v>0</v>
      </c>
      <c r="S1365">
        <f t="shared" si="209"/>
        <v>12</v>
      </c>
      <c r="T1365" t="e">
        <f t="shared" si="210"/>
        <v>#DIV/0!</v>
      </c>
      <c r="U1365" t="e">
        <f t="shared" si="211"/>
        <v>#DIV/0!</v>
      </c>
      <c r="W1365">
        <f t="shared" si="212"/>
        <v>1</v>
      </c>
    </row>
    <row r="1366" spans="1:23" ht="32" hidden="1" x14ac:dyDescent="0.2">
      <c r="A1366" t="s">
        <v>368</v>
      </c>
      <c r="B1366" s="18">
        <v>12</v>
      </c>
      <c r="C1366" s="159" t="str">
        <f t="shared" si="213"/>
        <v>GGE2.12</v>
      </c>
      <c r="D1366" s="160">
        <v>1</v>
      </c>
      <c r="E1366" s="33"/>
      <c r="F1366" s="103" t="s">
        <v>135</v>
      </c>
      <c r="G1366" s="2">
        <f>INDEX([1]CAPS!$A:$A,MATCH(F:F,[1]CAPS!$H:$H,0))</f>
        <v>7766</v>
      </c>
      <c r="H1366" s="103" t="s">
        <v>236</v>
      </c>
      <c r="I1366" s="104" t="s">
        <v>242</v>
      </c>
      <c r="J1366" s="9">
        <v>0</v>
      </c>
      <c r="K1366" s="4">
        <v>0</v>
      </c>
      <c r="L1366" s="9">
        <v>0</v>
      </c>
      <c r="M1366" s="9">
        <v>2</v>
      </c>
      <c r="N1366" s="9">
        <v>0</v>
      </c>
      <c r="O1366" s="17">
        <v>17</v>
      </c>
      <c r="P1366" s="9">
        <v>0</v>
      </c>
      <c r="Q1366" s="9">
        <v>0</v>
      </c>
      <c r="S1366">
        <f t="shared" si="209"/>
        <v>17</v>
      </c>
      <c r="T1366">
        <f t="shared" si="210"/>
        <v>0</v>
      </c>
      <c r="U1366">
        <f t="shared" si="211"/>
        <v>8.5</v>
      </c>
      <c r="W1366">
        <f t="shared" si="212"/>
        <v>1</v>
      </c>
    </row>
    <row r="1367" spans="1:23" ht="32" hidden="1" x14ac:dyDescent="0.2">
      <c r="A1367" t="s">
        <v>368</v>
      </c>
      <c r="B1367" s="18">
        <v>12</v>
      </c>
      <c r="C1367" s="159" t="str">
        <f t="shared" si="213"/>
        <v>GGE2.12</v>
      </c>
      <c r="D1367" s="160">
        <v>1</v>
      </c>
      <c r="E1367" s="33"/>
      <c r="F1367" s="103" t="s">
        <v>232</v>
      </c>
      <c r="G1367" s="2">
        <f>INDEX([1]CAPS!$A:$A,MATCH(F:F,[1]CAPS!$H:$H,0))</f>
        <v>8875</v>
      </c>
      <c r="H1367" s="103" t="s">
        <v>236</v>
      </c>
      <c r="I1367" s="104" t="s">
        <v>239</v>
      </c>
      <c r="J1367" s="9">
        <v>0</v>
      </c>
      <c r="K1367" s="4">
        <v>0</v>
      </c>
      <c r="L1367" s="9">
        <v>0</v>
      </c>
      <c r="M1367" s="9">
        <v>1</v>
      </c>
      <c r="N1367" s="9">
        <v>0</v>
      </c>
      <c r="O1367" s="17">
        <v>0</v>
      </c>
      <c r="P1367" s="9">
        <v>0</v>
      </c>
      <c r="Q1367" s="9">
        <v>0</v>
      </c>
      <c r="S1367">
        <f t="shared" si="209"/>
        <v>0</v>
      </c>
      <c r="T1367">
        <f t="shared" si="210"/>
        <v>0</v>
      </c>
      <c r="U1367">
        <f t="shared" si="211"/>
        <v>0</v>
      </c>
      <c r="W1367" t="str">
        <f t="shared" si="212"/>
        <v/>
      </c>
    </row>
    <row r="1368" spans="1:23" ht="16" hidden="1" x14ac:dyDescent="0.2">
      <c r="A1368" t="s">
        <v>368</v>
      </c>
      <c r="B1368" s="18">
        <v>12</v>
      </c>
      <c r="C1368" s="159" t="str">
        <f t="shared" si="213"/>
        <v>GGE2.12</v>
      </c>
      <c r="D1368" s="160">
        <v>1</v>
      </c>
      <c r="E1368" s="33"/>
      <c r="F1368" s="103" t="s">
        <v>367</v>
      </c>
      <c r="G1368" s="2">
        <f>INDEX([1]CAPS!$A:$A,MATCH(F:F,[1]CAPS!$H:$H,0))</f>
        <v>2014</v>
      </c>
      <c r="H1368" s="103" t="s">
        <v>276</v>
      </c>
      <c r="I1368" s="104" t="s">
        <v>242</v>
      </c>
      <c r="J1368" s="9">
        <v>0</v>
      </c>
      <c r="K1368" s="4">
        <v>0</v>
      </c>
      <c r="L1368" s="9">
        <v>0</v>
      </c>
      <c r="M1368" s="9">
        <v>0</v>
      </c>
      <c r="N1368" s="9">
        <v>0</v>
      </c>
      <c r="O1368" s="17">
        <v>1</v>
      </c>
      <c r="P1368" s="9">
        <v>0</v>
      </c>
      <c r="Q1368" s="9">
        <v>0</v>
      </c>
      <c r="S1368">
        <f t="shared" si="209"/>
        <v>1</v>
      </c>
      <c r="T1368" t="e">
        <f t="shared" si="210"/>
        <v>#DIV/0!</v>
      </c>
      <c r="U1368" t="e">
        <f t="shared" si="211"/>
        <v>#DIV/0!</v>
      </c>
      <c r="W1368">
        <f t="shared" si="212"/>
        <v>1</v>
      </c>
    </row>
    <row r="1369" spans="1:23" ht="32" hidden="1" x14ac:dyDescent="0.2">
      <c r="A1369" t="s">
        <v>368</v>
      </c>
      <c r="B1369" s="18">
        <v>13</v>
      </c>
      <c r="C1369" s="159" t="str">
        <f t="shared" si="213"/>
        <v>GGE2.13</v>
      </c>
      <c r="D1369" s="160">
        <v>1</v>
      </c>
      <c r="E1369" s="33"/>
      <c r="F1369" s="103" t="s">
        <v>232</v>
      </c>
      <c r="G1369" s="2">
        <f>INDEX([1]CAPS!$A:$A,MATCH(F:F,[1]CAPS!$H:$H,0))</f>
        <v>8875</v>
      </c>
      <c r="H1369" s="103" t="s">
        <v>236</v>
      </c>
      <c r="I1369" s="104" t="s">
        <v>239</v>
      </c>
      <c r="J1369" s="9">
        <v>0</v>
      </c>
      <c r="K1369" s="4">
        <v>0</v>
      </c>
      <c r="L1369" s="9">
        <v>0</v>
      </c>
      <c r="M1369" s="9">
        <v>1</v>
      </c>
      <c r="N1369" s="9">
        <v>0</v>
      </c>
      <c r="O1369" s="17">
        <v>0</v>
      </c>
      <c r="P1369" s="9">
        <v>0</v>
      </c>
      <c r="Q1369" s="9">
        <v>0</v>
      </c>
      <c r="S1369">
        <f t="shared" si="209"/>
        <v>0</v>
      </c>
      <c r="T1369">
        <f t="shared" si="210"/>
        <v>0</v>
      </c>
      <c r="U1369">
        <f t="shared" si="211"/>
        <v>0</v>
      </c>
      <c r="W1369" t="str">
        <f t="shared" si="212"/>
        <v/>
      </c>
    </row>
    <row r="1370" spans="1:23" ht="32" hidden="1" x14ac:dyDescent="0.2">
      <c r="A1370" t="s">
        <v>368</v>
      </c>
      <c r="B1370" s="18">
        <v>13</v>
      </c>
      <c r="C1370" s="159" t="str">
        <f t="shared" si="213"/>
        <v>GGE2.13</v>
      </c>
      <c r="D1370" s="160">
        <v>1</v>
      </c>
      <c r="E1370" s="33"/>
      <c r="F1370" s="103" t="s">
        <v>135</v>
      </c>
      <c r="G1370" s="2">
        <f>INDEX([1]CAPS!$A:$A,MATCH(F:F,[1]CAPS!$H:$H,0))</f>
        <v>7766</v>
      </c>
      <c r="H1370" s="103" t="s">
        <v>236</v>
      </c>
      <c r="I1370" s="104" t="s">
        <v>242</v>
      </c>
      <c r="J1370" s="9">
        <v>0</v>
      </c>
      <c r="K1370" s="4">
        <v>0</v>
      </c>
      <c r="L1370" s="9">
        <v>0</v>
      </c>
      <c r="M1370" s="9">
        <v>2</v>
      </c>
      <c r="N1370" s="9">
        <v>0</v>
      </c>
      <c r="O1370" s="17">
        <v>14</v>
      </c>
      <c r="P1370" s="9">
        <v>0</v>
      </c>
      <c r="Q1370" s="9">
        <v>0</v>
      </c>
      <c r="S1370">
        <f t="shared" si="209"/>
        <v>14</v>
      </c>
      <c r="T1370">
        <f t="shared" si="210"/>
        <v>0</v>
      </c>
      <c r="U1370">
        <f t="shared" si="211"/>
        <v>7</v>
      </c>
      <c r="W1370">
        <f t="shared" si="212"/>
        <v>1</v>
      </c>
    </row>
    <row r="1371" spans="1:23" ht="32" hidden="1" x14ac:dyDescent="0.2">
      <c r="A1371" t="s">
        <v>368</v>
      </c>
      <c r="B1371" s="18">
        <v>14</v>
      </c>
      <c r="C1371" s="159" t="str">
        <f t="shared" si="213"/>
        <v>GGE2.14</v>
      </c>
      <c r="D1371" s="160">
        <v>1</v>
      </c>
      <c r="E1371" s="33"/>
      <c r="F1371" s="103" t="s">
        <v>229</v>
      </c>
      <c r="G1371" s="2">
        <f>INDEX([1]CAPS!$A:$A,MATCH(F:F,[1]CAPS!$H:$H,0))</f>
        <v>3997</v>
      </c>
      <c r="H1371" s="103" t="s">
        <v>236</v>
      </c>
      <c r="I1371" s="104" t="s">
        <v>239</v>
      </c>
      <c r="J1371" s="9">
        <v>0</v>
      </c>
      <c r="K1371" s="4">
        <v>0</v>
      </c>
      <c r="L1371" s="9">
        <v>0</v>
      </c>
      <c r="M1371" s="9">
        <v>1</v>
      </c>
      <c r="N1371" s="9">
        <v>0</v>
      </c>
      <c r="O1371" s="17">
        <v>0</v>
      </c>
      <c r="P1371" s="9">
        <v>0</v>
      </c>
      <c r="Q1371" s="9">
        <v>0</v>
      </c>
      <c r="S1371">
        <f t="shared" si="209"/>
        <v>0</v>
      </c>
      <c r="T1371">
        <f t="shared" si="210"/>
        <v>0</v>
      </c>
      <c r="U1371">
        <f t="shared" si="211"/>
        <v>0</v>
      </c>
      <c r="W1371" t="str">
        <f t="shared" si="212"/>
        <v/>
      </c>
    </row>
    <row r="1372" spans="1:23" ht="32" hidden="1" x14ac:dyDescent="0.2">
      <c r="A1372" t="s">
        <v>368</v>
      </c>
      <c r="B1372" s="18">
        <v>14</v>
      </c>
      <c r="C1372" s="159" t="str">
        <f t="shared" si="213"/>
        <v>GGE2.14</v>
      </c>
      <c r="D1372" s="160">
        <v>1</v>
      </c>
      <c r="E1372" s="33"/>
      <c r="F1372" s="103" t="s">
        <v>135</v>
      </c>
      <c r="G1372" s="2">
        <f>INDEX([1]CAPS!$A:$A,MATCH(F:F,[1]CAPS!$H:$H,0))</f>
        <v>7766</v>
      </c>
      <c r="H1372" s="103" t="s">
        <v>236</v>
      </c>
      <c r="I1372" s="104" t="s">
        <v>242</v>
      </c>
      <c r="J1372" s="9">
        <v>0</v>
      </c>
      <c r="K1372" s="4">
        <v>0</v>
      </c>
      <c r="L1372" s="9">
        <v>0</v>
      </c>
      <c r="M1372" s="9">
        <v>2</v>
      </c>
      <c r="N1372" s="9">
        <v>0</v>
      </c>
      <c r="O1372" s="17">
        <v>10</v>
      </c>
      <c r="P1372" s="9">
        <v>0</v>
      </c>
      <c r="Q1372" s="9">
        <v>0</v>
      </c>
      <c r="S1372">
        <f t="shared" si="209"/>
        <v>10</v>
      </c>
      <c r="T1372">
        <f t="shared" si="210"/>
        <v>0</v>
      </c>
      <c r="U1372">
        <f t="shared" si="211"/>
        <v>5</v>
      </c>
      <c r="W1372">
        <f t="shared" si="212"/>
        <v>1</v>
      </c>
    </row>
    <row r="1373" spans="1:23" ht="16" hidden="1" x14ac:dyDescent="0.2">
      <c r="A1373" t="s">
        <v>368</v>
      </c>
      <c r="B1373" s="18">
        <v>14</v>
      </c>
      <c r="C1373" s="159" t="str">
        <f t="shared" si="213"/>
        <v>GGE2.14</v>
      </c>
      <c r="D1373" s="160">
        <v>1</v>
      </c>
      <c r="E1373" s="33"/>
      <c r="F1373" s="103" t="s">
        <v>134</v>
      </c>
      <c r="G1373" s="2">
        <f>INDEX([1]CAPS!$A:$A,MATCH(F:F,[1]CAPS!$H:$H,0))</f>
        <v>2302</v>
      </c>
      <c r="H1373" s="103" t="s">
        <v>233</v>
      </c>
      <c r="I1373" s="104" t="s">
        <v>238</v>
      </c>
      <c r="J1373" s="9">
        <v>0</v>
      </c>
      <c r="K1373" s="4">
        <v>2</v>
      </c>
      <c r="L1373" s="9">
        <v>0</v>
      </c>
      <c r="M1373" s="9">
        <v>1</v>
      </c>
      <c r="N1373" s="9">
        <v>0</v>
      </c>
      <c r="O1373" s="17">
        <v>0</v>
      </c>
      <c r="P1373" s="9">
        <v>0</v>
      </c>
      <c r="Q1373" s="9">
        <v>0</v>
      </c>
      <c r="S1373">
        <f t="shared" si="209"/>
        <v>2</v>
      </c>
      <c r="T1373">
        <f t="shared" si="210"/>
        <v>0.66666666666666663</v>
      </c>
      <c r="U1373">
        <f t="shared" si="211"/>
        <v>0</v>
      </c>
      <c r="W1373">
        <f t="shared" si="212"/>
        <v>1</v>
      </c>
    </row>
    <row r="1374" spans="1:23" ht="32" hidden="1" x14ac:dyDescent="0.2">
      <c r="A1374" t="s">
        <v>368</v>
      </c>
      <c r="B1374" s="18">
        <v>15</v>
      </c>
      <c r="C1374" s="159" t="str">
        <f t="shared" si="213"/>
        <v>GGE2.15</v>
      </c>
      <c r="D1374" s="160">
        <v>1</v>
      </c>
      <c r="E1374" s="33"/>
      <c r="F1374" s="103" t="s">
        <v>135</v>
      </c>
      <c r="G1374" s="2">
        <f>INDEX([1]CAPS!$A:$A,MATCH(F:F,[1]CAPS!$H:$H,0))</f>
        <v>7766</v>
      </c>
      <c r="H1374" s="103" t="s">
        <v>236</v>
      </c>
      <c r="I1374" s="104" t="s">
        <v>242</v>
      </c>
      <c r="J1374" s="9">
        <v>0</v>
      </c>
      <c r="K1374" s="4">
        <v>0</v>
      </c>
      <c r="L1374" s="9">
        <v>0</v>
      </c>
      <c r="M1374" s="9">
        <v>2</v>
      </c>
      <c r="N1374" s="9">
        <v>0</v>
      </c>
      <c r="O1374" s="17">
        <v>10</v>
      </c>
      <c r="P1374" s="9">
        <v>0</v>
      </c>
      <c r="Q1374" s="9">
        <v>0</v>
      </c>
      <c r="S1374">
        <f t="shared" si="209"/>
        <v>10</v>
      </c>
      <c r="T1374">
        <f t="shared" si="210"/>
        <v>0</v>
      </c>
      <c r="U1374">
        <f t="shared" si="211"/>
        <v>5</v>
      </c>
      <c r="W1374">
        <f t="shared" si="212"/>
        <v>1</v>
      </c>
    </row>
    <row r="1375" spans="1:23" ht="16" hidden="1" x14ac:dyDescent="0.2">
      <c r="A1375" t="s">
        <v>368</v>
      </c>
      <c r="B1375" s="18">
        <v>15</v>
      </c>
      <c r="C1375" s="159" t="str">
        <f t="shared" si="213"/>
        <v>GGE2.15</v>
      </c>
      <c r="D1375" s="160">
        <v>1</v>
      </c>
      <c r="E1375" s="33"/>
      <c r="F1375" s="103" t="s">
        <v>134</v>
      </c>
      <c r="G1375" s="2">
        <f>INDEX([1]CAPS!$A:$A,MATCH(F:F,[1]CAPS!$H:$H,0))</f>
        <v>2302</v>
      </c>
      <c r="H1375" s="103" t="s">
        <v>233</v>
      </c>
      <c r="I1375" s="104" t="s">
        <v>238</v>
      </c>
      <c r="J1375" s="9">
        <v>0</v>
      </c>
      <c r="K1375" s="4">
        <v>3</v>
      </c>
      <c r="L1375" s="9">
        <v>0</v>
      </c>
      <c r="M1375" s="9">
        <v>0</v>
      </c>
      <c r="N1375" s="9">
        <v>0</v>
      </c>
      <c r="O1375" s="17">
        <v>0</v>
      </c>
      <c r="P1375" s="9">
        <v>0</v>
      </c>
      <c r="Q1375" s="9">
        <v>0</v>
      </c>
      <c r="S1375">
        <f t="shared" si="209"/>
        <v>3</v>
      </c>
      <c r="T1375">
        <f t="shared" si="210"/>
        <v>1</v>
      </c>
      <c r="U1375">
        <f t="shared" si="211"/>
        <v>0</v>
      </c>
      <c r="W1375">
        <f t="shared" si="212"/>
        <v>1</v>
      </c>
    </row>
    <row r="1376" spans="1:23" ht="16" hidden="1" x14ac:dyDescent="0.2">
      <c r="A1376" t="s">
        <v>368</v>
      </c>
      <c r="B1376" s="18">
        <v>16</v>
      </c>
      <c r="C1376" s="159" t="str">
        <f t="shared" si="213"/>
        <v>GGE2.16</v>
      </c>
      <c r="D1376" s="160">
        <v>1</v>
      </c>
      <c r="E1376" s="33"/>
      <c r="F1376" s="103" t="s">
        <v>134</v>
      </c>
      <c r="G1376" s="2">
        <f>INDEX([1]CAPS!$A:$A,MATCH(F:F,[1]CAPS!$H:$H,0))</f>
        <v>2302</v>
      </c>
      <c r="H1376" s="103" t="s">
        <v>233</v>
      </c>
      <c r="I1376" s="104" t="s">
        <v>238</v>
      </c>
      <c r="J1376" s="9">
        <v>0</v>
      </c>
      <c r="K1376" s="4">
        <v>12</v>
      </c>
      <c r="L1376" s="9">
        <v>0</v>
      </c>
      <c r="M1376" s="9">
        <v>0</v>
      </c>
      <c r="N1376" s="9">
        <v>0</v>
      </c>
      <c r="O1376" s="17">
        <v>0</v>
      </c>
      <c r="P1376" s="9">
        <v>0</v>
      </c>
      <c r="Q1376" s="9">
        <v>0</v>
      </c>
      <c r="S1376">
        <f t="shared" si="209"/>
        <v>12</v>
      </c>
      <c r="T1376">
        <f t="shared" si="210"/>
        <v>1</v>
      </c>
      <c r="U1376">
        <f t="shared" si="211"/>
        <v>0</v>
      </c>
      <c r="W1376">
        <f t="shared" si="212"/>
        <v>1</v>
      </c>
    </row>
    <row r="1377" spans="1:23" ht="32" hidden="1" x14ac:dyDescent="0.2">
      <c r="A1377" t="s">
        <v>368</v>
      </c>
      <c r="B1377" s="18">
        <v>16</v>
      </c>
      <c r="C1377" s="159" t="str">
        <f t="shared" si="213"/>
        <v>GGE2.16</v>
      </c>
      <c r="D1377" s="160">
        <v>1</v>
      </c>
      <c r="E1377" s="33"/>
      <c r="F1377" s="103" t="s">
        <v>135</v>
      </c>
      <c r="G1377" s="2">
        <f>INDEX([1]CAPS!$A:$A,MATCH(F:F,[1]CAPS!$H:$H,0))</f>
        <v>7766</v>
      </c>
      <c r="H1377" s="103" t="s">
        <v>236</v>
      </c>
      <c r="I1377" s="104" t="s">
        <v>242</v>
      </c>
      <c r="J1377" s="9">
        <v>0</v>
      </c>
      <c r="K1377" s="4">
        <v>0</v>
      </c>
      <c r="L1377" s="9">
        <v>0</v>
      </c>
      <c r="M1377" s="9">
        <v>4</v>
      </c>
      <c r="N1377" s="9">
        <v>0</v>
      </c>
      <c r="O1377" s="17">
        <v>2</v>
      </c>
      <c r="P1377" s="9">
        <v>0</v>
      </c>
      <c r="Q1377" s="9">
        <v>0</v>
      </c>
      <c r="S1377">
        <f t="shared" si="209"/>
        <v>2</v>
      </c>
      <c r="T1377">
        <f t="shared" si="210"/>
        <v>0</v>
      </c>
      <c r="U1377">
        <f t="shared" si="211"/>
        <v>0.5</v>
      </c>
      <c r="W1377">
        <f t="shared" si="212"/>
        <v>1</v>
      </c>
    </row>
    <row r="1378" spans="1:23" ht="32" hidden="1" x14ac:dyDescent="0.2">
      <c r="A1378" t="s">
        <v>368</v>
      </c>
      <c r="B1378" s="18">
        <v>17</v>
      </c>
      <c r="C1378" s="159" t="str">
        <f t="shared" si="213"/>
        <v>GGE2.17</v>
      </c>
      <c r="D1378" s="160">
        <v>1</v>
      </c>
      <c r="E1378" s="33"/>
      <c r="F1378" s="103" t="s">
        <v>232</v>
      </c>
      <c r="G1378" s="2">
        <f>INDEX([1]CAPS!$A:$A,MATCH(F:F,[1]CAPS!$H:$H,0))</f>
        <v>8875</v>
      </c>
      <c r="H1378" s="103" t="s">
        <v>236</v>
      </c>
      <c r="I1378" s="104" t="s">
        <v>241</v>
      </c>
      <c r="J1378" s="9">
        <v>0</v>
      </c>
      <c r="K1378" s="4">
        <v>0</v>
      </c>
      <c r="L1378" s="9">
        <v>0</v>
      </c>
      <c r="M1378" s="9">
        <v>1</v>
      </c>
      <c r="N1378" s="9">
        <v>0</v>
      </c>
      <c r="O1378" s="17">
        <v>0</v>
      </c>
      <c r="P1378" s="9">
        <v>0</v>
      </c>
      <c r="Q1378" s="9">
        <v>0</v>
      </c>
      <c r="S1378">
        <f t="shared" si="209"/>
        <v>0</v>
      </c>
      <c r="T1378">
        <f t="shared" si="210"/>
        <v>0</v>
      </c>
      <c r="U1378">
        <f t="shared" si="211"/>
        <v>0</v>
      </c>
      <c r="W1378" t="str">
        <f t="shared" si="212"/>
        <v/>
      </c>
    </row>
    <row r="1379" spans="1:23" ht="16" hidden="1" x14ac:dyDescent="0.2">
      <c r="A1379" t="s">
        <v>368</v>
      </c>
      <c r="B1379" s="18">
        <v>17</v>
      </c>
      <c r="C1379" s="159" t="str">
        <f t="shared" si="213"/>
        <v>GGE2.17</v>
      </c>
      <c r="D1379" s="160">
        <v>1</v>
      </c>
      <c r="E1379" s="33"/>
      <c r="F1379" s="103" t="s">
        <v>139</v>
      </c>
      <c r="G1379" s="2">
        <f>INDEX([1]CAPS!$A:$A,MATCH(F:F,[1]CAPS!$H:$H,0))</f>
        <v>6325</v>
      </c>
      <c r="H1379" s="103" t="s">
        <v>234</v>
      </c>
      <c r="I1379" s="104" t="s">
        <v>238</v>
      </c>
      <c r="J1379" s="9">
        <v>0</v>
      </c>
      <c r="K1379" s="4">
        <v>0</v>
      </c>
      <c r="L1379" s="9">
        <v>0</v>
      </c>
      <c r="M1379" s="9">
        <v>1</v>
      </c>
      <c r="N1379" s="9">
        <v>0</v>
      </c>
      <c r="O1379" s="17">
        <v>0</v>
      </c>
      <c r="P1379" s="9">
        <v>0</v>
      </c>
      <c r="Q1379" s="9">
        <v>0</v>
      </c>
      <c r="S1379">
        <f t="shared" si="209"/>
        <v>0</v>
      </c>
      <c r="T1379">
        <f t="shared" si="210"/>
        <v>0</v>
      </c>
      <c r="U1379">
        <f t="shared" si="211"/>
        <v>0</v>
      </c>
      <c r="W1379" t="str">
        <f t="shared" si="212"/>
        <v/>
      </c>
    </row>
    <row r="1380" spans="1:23" ht="16" hidden="1" x14ac:dyDescent="0.2">
      <c r="A1380" t="s">
        <v>368</v>
      </c>
      <c r="B1380" s="18">
        <v>17</v>
      </c>
      <c r="C1380" s="159" t="str">
        <f t="shared" si="213"/>
        <v>GGE2.17</v>
      </c>
      <c r="D1380" s="160">
        <v>1</v>
      </c>
      <c r="E1380" s="33"/>
      <c r="F1380" s="103" t="s">
        <v>134</v>
      </c>
      <c r="G1380" s="2">
        <f>INDEX([1]CAPS!$A:$A,MATCH(F:F,[1]CAPS!$H:$H,0))</f>
        <v>2302</v>
      </c>
      <c r="H1380" s="103" t="s">
        <v>233</v>
      </c>
      <c r="I1380" s="104" t="s">
        <v>238</v>
      </c>
      <c r="J1380" s="9">
        <v>0</v>
      </c>
      <c r="K1380" s="4">
        <v>20</v>
      </c>
      <c r="L1380" s="9">
        <v>0</v>
      </c>
      <c r="M1380" s="9">
        <v>0</v>
      </c>
      <c r="N1380" s="9">
        <v>0</v>
      </c>
      <c r="O1380" s="17">
        <v>0</v>
      </c>
      <c r="P1380" s="9">
        <v>0</v>
      </c>
      <c r="Q1380" s="9">
        <v>0</v>
      </c>
      <c r="S1380">
        <f t="shared" si="209"/>
        <v>20</v>
      </c>
      <c r="T1380">
        <f t="shared" si="210"/>
        <v>1</v>
      </c>
      <c r="U1380">
        <f t="shared" si="211"/>
        <v>0</v>
      </c>
      <c r="W1380">
        <f t="shared" si="212"/>
        <v>1</v>
      </c>
    </row>
    <row r="1381" spans="1:23" ht="32" hidden="1" x14ac:dyDescent="0.2">
      <c r="A1381" t="s">
        <v>368</v>
      </c>
      <c r="B1381" s="18">
        <v>17</v>
      </c>
      <c r="C1381" s="159" t="str">
        <f t="shared" si="213"/>
        <v>GGE2.17</v>
      </c>
      <c r="D1381" s="160">
        <v>1</v>
      </c>
      <c r="E1381" s="33"/>
      <c r="F1381" s="103" t="s">
        <v>135</v>
      </c>
      <c r="G1381" s="2">
        <f>INDEX([1]CAPS!$A:$A,MATCH(F:F,[1]CAPS!$H:$H,0))</f>
        <v>7766</v>
      </c>
      <c r="H1381" s="103" t="s">
        <v>236</v>
      </c>
      <c r="I1381" s="104" t="s">
        <v>242</v>
      </c>
      <c r="J1381" s="9">
        <v>0</v>
      </c>
      <c r="K1381" s="4">
        <v>0</v>
      </c>
      <c r="L1381" s="9">
        <v>0</v>
      </c>
      <c r="M1381" s="9">
        <v>0</v>
      </c>
      <c r="N1381" s="9">
        <v>0</v>
      </c>
      <c r="O1381" s="17">
        <v>2</v>
      </c>
      <c r="P1381" s="9">
        <v>0</v>
      </c>
      <c r="Q1381" s="9">
        <v>0</v>
      </c>
      <c r="S1381">
        <f t="shared" si="209"/>
        <v>2</v>
      </c>
      <c r="T1381" t="e">
        <f t="shared" si="210"/>
        <v>#DIV/0!</v>
      </c>
      <c r="U1381" t="e">
        <f t="shared" si="211"/>
        <v>#DIV/0!</v>
      </c>
      <c r="W1381">
        <f t="shared" si="212"/>
        <v>1</v>
      </c>
    </row>
    <row r="1382" spans="1:23" ht="16" hidden="1" x14ac:dyDescent="0.2">
      <c r="A1382" t="s">
        <v>368</v>
      </c>
      <c r="B1382" s="18">
        <v>18</v>
      </c>
      <c r="C1382" s="159" t="str">
        <f t="shared" si="213"/>
        <v>GGE2.18</v>
      </c>
      <c r="D1382" s="160">
        <v>1</v>
      </c>
      <c r="E1382" s="33"/>
      <c r="F1382" s="103" t="s">
        <v>139</v>
      </c>
      <c r="G1382" s="2">
        <f>INDEX([1]CAPS!$A:$A,MATCH(F:F,[1]CAPS!$H:$H,0))</f>
        <v>6325</v>
      </c>
      <c r="H1382" s="103" t="s">
        <v>234</v>
      </c>
      <c r="I1382" s="104" t="s">
        <v>238</v>
      </c>
      <c r="J1382" s="9">
        <v>0</v>
      </c>
      <c r="K1382" s="4">
        <v>0</v>
      </c>
      <c r="L1382" s="9">
        <v>0</v>
      </c>
      <c r="M1382" s="9">
        <v>1</v>
      </c>
      <c r="N1382" s="9">
        <v>0</v>
      </c>
      <c r="O1382" s="17">
        <v>0</v>
      </c>
      <c r="P1382" s="9">
        <v>0</v>
      </c>
      <c r="Q1382" s="9">
        <v>0</v>
      </c>
      <c r="S1382">
        <f t="shared" si="209"/>
        <v>0</v>
      </c>
      <c r="T1382">
        <f t="shared" si="210"/>
        <v>0</v>
      </c>
      <c r="U1382">
        <f t="shared" si="211"/>
        <v>0</v>
      </c>
      <c r="W1382" t="str">
        <f t="shared" si="212"/>
        <v/>
      </c>
    </row>
    <row r="1383" spans="1:23" ht="16" hidden="1" x14ac:dyDescent="0.2">
      <c r="A1383" t="s">
        <v>368</v>
      </c>
      <c r="B1383" s="18">
        <v>18</v>
      </c>
      <c r="C1383" s="159" t="str">
        <f t="shared" si="213"/>
        <v>GGE2.18</v>
      </c>
      <c r="D1383" s="160">
        <v>1</v>
      </c>
      <c r="E1383" s="33"/>
      <c r="F1383" s="103" t="s">
        <v>134</v>
      </c>
      <c r="G1383" s="2">
        <f>INDEX([1]CAPS!$A:$A,MATCH(F:F,[1]CAPS!$H:$H,0))</f>
        <v>2302</v>
      </c>
      <c r="H1383" s="103" t="s">
        <v>233</v>
      </c>
      <c r="I1383" s="104" t="s">
        <v>238</v>
      </c>
      <c r="J1383" s="9">
        <v>0</v>
      </c>
      <c r="K1383" s="4">
        <v>8</v>
      </c>
      <c r="L1383" s="9">
        <v>0</v>
      </c>
      <c r="M1383" s="9">
        <v>1</v>
      </c>
      <c r="N1383" s="9">
        <v>0</v>
      </c>
      <c r="O1383" s="17">
        <v>0</v>
      </c>
      <c r="P1383" s="9">
        <v>0</v>
      </c>
      <c r="Q1383" s="9">
        <v>0</v>
      </c>
      <c r="S1383">
        <f t="shared" si="209"/>
        <v>8</v>
      </c>
      <c r="T1383">
        <f t="shared" si="210"/>
        <v>0.88888888888888884</v>
      </c>
      <c r="U1383">
        <f t="shared" si="211"/>
        <v>0</v>
      </c>
      <c r="W1383">
        <f t="shared" si="212"/>
        <v>1</v>
      </c>
    </row>
    <row r="1384" spans="1:23" ht="32" hidden="1" x14ac:dyDescent="0.2">
      <c r="A1384" t="s">
        <v>368</v>
      </c>
      <c r="B1384" s="18">
        <v>18</v>
      </c>
      <c r="C1384" s="159" t="str">
        <f t="shared" si="213"/>
        <v>GGE2.18</v>
      </c>
      <c r="D1384" s="160">
        <v>1</v>
      </c>
      <c r="E1384" s="33"/>
      <c r="F1384" s="103" t="s">
        <v>135</v>
      </c>
      <c r="G1384" s="2">
        <f>INDEX([1]CAPS!$A:$A,MATCH(F:F,[1]CAPS!$H:$H,0))</f>
        <v>7766</v>
      </c>
      <c r="H1384" s="103" t="s">
        <v>236</v>
      </c>
      <c r="I1384" s="104" t="s">
        <v>242</v>
      </c>
      <c r="J1384" s="9">
        <v>0</v>
      </c>
      <c r="K1384" s="4">
        <v>0</v>
      </c>
      <c r="L1384" s="9">
        <v>0</v>
      </c>
      <c r="M1384" s="9">
        <v>0</v>
      </c>
      <c r="N1384" s="9">
        <v>0</v>
      </c>
      <c r="O1384" s="17">
        <v>1</v>
      </c>
      <c r="P1384" s="9">
        <v>0</v>
      </c>
      <c r="Q1384" s="9">
        <v>0</v>
      </c>
      <c r="S1384">
        <f t="shared" si="209"/>
        <v>1</v>
      </c>
      <c r="T1384" t="e">
        <f t="shared" si="210"/>
        <v>#DIV/0!</v>
      </c>
      <c r="U1384" t="e">
        <f t="shared" si="211"/>
        <v>#DIV/0!</v>
      </c>
      <c r="W1384">
        <f t="shared" si="212"/>
        <v>1</v>
      </c>
    </row>
    <row r="1385" spans="1:23" ht="32" hidden="1" x14ac:dyDescent="0.2">
      <c r="A1385" t="s">
        <v>368</v>
      </c>
      <c r="B1385" s="18">
        <v>19</v>
      </c>
      <c r="C1385" s="159" t="str">
        <f t="shared" si="213"/>
        <v>GGE2.19</v>
      </c>
      <c r="D1385" s="160">
        <v>1</v>
      </c>
      <c r="E1385" s="33"/>
      <c r="F1385" s="103" t="s">
        <v>232</v>
      </c>
      <c r="G1385" s="2">
        <f>INDEX([1]CAPS!$A:$A,MATCH(F:F,[1]CAPS!$H:$H,0))</f>
        <v>8875</v>
      </c>
      <c r="H1385" s="103" t="s">
        <v>236</v>
      </c>
      <c r="I1385" s="104" t="s">
        <v>239</v>
      </c>
      <c r="J1385" s="9">
        <v>0</v>
      </c>
      <c r="K1385" s="4">
        <v>0</v>
      </c>
      <c r="L1385" s="9">
        <v>0</v>
      </c>
      <c r="M1385" s="9">
        <v>1</v>
      </c>
      <c r="N1385" s="9">
        <v>0</v>
      </c>
      <c r="O1385" s="17">
        <v>1</v>
      </c>
      <c r="P1385" s="9">
        <v>0</v>
      </c>
      <c r="Q1385" s="9">
        <v>0</v>
      </c>
      <c r="S1385">
        <f t="shared" si="209"/>
        <v>1</v>
      </c>
      <c r="T1385">
        <f t="shared" si="210"/>
        <v>0</v>
      </c>
      <c r="U1385">
        <f t="shared" si="211"/>
        <v>1</v>
      </c>
      <c r="W1385">
        <f t="shared" si="212"/>
        <v>1</v>
      </c>
    </row>
    <row r="1386" spans="1:23" ht="32" hidden="1" x14ac:dyDescent="0.2">
      <c r="A1386" t="s">
        <v>368</v>
      </c>
      <c r="B1386" s="18">
        <v>19</v>
      </c>
      <c r="C1386" s="159" t="str">
        <f t="shared" si="213"/>
        <v>GGE2.19</v>
      </c>
      <c r="D1386" s="160">
        <v>1</v>
      </c>
      <c r="E1386" s="33"/>
      <c r="F1386" s="103" t="s">
        <v>135</v>
      </c>
      <c r="G1386" s="2">
        <f>INDEX([1]CAPS!$A:$A,MATCH(F:F,[1]CAPS!$H:$H,0))</f>
        <v>7766</v>
      </c>
      <c r="H1386" s="103" t="s">
        <v>236</v>
      </c>
      <c r="I1386" s="104" t="s">
        <v>242</v>
      </c>
      <c r="J1386" s="9">
        <v>0</v>
      </c>
      <c r="K1386" s="4">
        <v>0</v>
      </c>
      <c r="L1386" s="9">
        <v>0</v>
      </c>
      <c r="M1386" s="9">
        <v>1</v>
      </c>
      <c r="N1386" s="9">
        <v>0</v>
      </c>
      <c r="O1386" s="17">
        <v>6</v>
      </c>
      <c r="P1386" s="9">
        <v>0</v>
      </c>
      <c r="Q1386" s="9">
        <v>0</v>
      </c>
      <c r="S1386">
        <f t="shared" si="209"/>
        <v>6</v>
      </c>
      <c r="T1386">
        <f t="shared" si="210"/>
        <v>0</v>
      </c>
      <c r="U1386">
        <f t="shared" si="211"/>
        <v>6</v>
      </c>
      <c r="W1386">
        <f t="shared" si="212"/>
        <v>1</v>
      </c>
    </row>
    <row r="1387" spans="1:23" ht="16" hidden="1" x14ac:dyDescent="0.2">
      <c r="A1387" t="s">
        <v>368</v>
      </c>
      <c r="B1387" s="18">
        <v>19</v>
      </c>
      <c r="C1387" s="159" t="str">
        <f t="shared" si="213"/>
        <v>GGE2.19</v>
      </c>
      <c r="D1387" s="160">
        <v>1</v>
      </c>
      <c r="E1387" s="33"/>
      <c r="F1387" s="103" t="s">
        <v>134</v>
      </c>
      <c r="G1387" s="2">
        <f>INDEX([1]CAPS!$A:$A,MATCH(F:F,[1]CAPS!$H:$H,0))</f>
        <v>2302</v>
      </c>
      <c r="H1387" s="103" t="s">
        <v>233</v>
      </c>
      <c r="I1387" s="104" t="s">
        <v>238</v>
      </c>
      <c r="J1387" s="9">
        <v>0</v>
      </c>
      <c r="K1387" s="4">
        <v>5</v>
      </c>
      <c r="L1387" s="9">
        <v>0</v>
      </c>
      <c r="M1387" s="9">
        <v>0</v>
      </c>
      <c r="N1387" s="9">
        <v>0</v>
      </c>
      <c r="O1387" s="17">
        <v>0</v>
      </c>
      <c r="P1387" s="9">
        <v>0</v>
      </c>
      <c r="Q1387" s="9">
        <v>0</v>
      </c>
      <c r="S1387">
        <f t="shared" si="209"/>
        <v>5</v>
      </c>
      <c r="T1387">
        <f t="shared" si="210"/>
        <v>1</v>
      </c>
      <c r="U1387">
        <f t="shared" si="211"/>
        <v>0</v>
      </c>
      <c r="W1387">
        <f t="shared" si="212"/>
        <v>1</v>
      </c>
    </row>
    <row r="1388" spans="1:23" ht="16" hidden="1" x14ac:dyDescent="0.2">
      <c r="A1388" t="s">
        <v>368</v>
      </c>
      <c r="B1388" s="18">
        <v>19</v>
      </c>
      <c r="C1388" s="159" t="str">
        <f t="shared" si="213"/>
        <v>GGE2.19</v>
      </c>
      <c r="D1388" s="160">
        <v>1</v>
      </c>
      <c r="E1388" s="33"/>
      <c r="F1388" s="103" t="s">
        <v>139</v>
      </c>
      <c r="G1388" s="2">
        <f>INDEX([1]CAPS!$A:$A,MATCH(F:F,[1]CAPS!$H:$H,0))</f>
        <v>6325</v>
      </c>
      <c r="H1388" s="103" t="s">
        <v>234</v>
      </c>
      <c r="I1388" s="104" t="s">
        <v>238</v>
      </c>
      <c r="J1388" s="9">
        <v>0</v>
      </c>
      <c r="K1388" s="4">
        <v>0</v>
      </c>
      <c r="L1388" s="9">
        <v>0</v>
      </c>
      <c r="M1388" s="9">
        <v>1</v>
      </c>
      <c r="N1388" s="9">
        <v>0</v>
      </c>
      <c r="O1388" s="17">
        <v>0</v>
      </c>
      <c r="P1388" s="9">
        <v>0</v>
      </c>
      <c r="Q1388" s="9">
        <v>0</v>
      </c>
      <c r="S1388">
        <f t="shared" si="209"/>
        <v>0</v>
      </c>
      <c r="T1388">
        <f t="shared" si="210"/>
        <v>0</v>
      </c>
      <c r="U1388">
        <f t="shared" si="211"/>
        <v>0</v>
      </c>
      <c r="W1388" t="str">
        <f t="shared" si="212"/>
        <v/>
      </c>
    </row>
    <row r="1389" spans="1:23" ht="16" hidden="1" x14ac:dyDescent="0.2">
      <c r="A1389" t="s">
        <v>368</v>
      </c>
      <c r="B1389" s="18">
        <v>19</v>
      </c>
      <c r="C1389" s="159" t="str">
        <f t="shared" si="213"/>
        <v>GGE2.19</v>
      </c>
      <c r="D1389" s="160">
        <v>1</v>
      </c>
      <c r="E1389" s="33"/>
      <c r="F1389" s="103" t="s">
        <v>968</v>
      </c>
      <c r="G1389" s="2" t="str">
        <f>INDEX([1]CAPS!$A:$A,MATCH(F:F,[1]CAPS!$H:$H,0))</f>
        <v>SENE</v>
      </c>
      <c r="H1389" s="103" t="s">
        <v>237</v>
      </c>
      <c r="I1389" s="104" t="s">
        <v>238</v>
      </c>
      <c r="J1389" s="9">
        <v>0</v>
      </c>
      <c r="K1389" s="4">
        <v>0</v>
      </c>
      <c r="L1389" s="9">
        <v>0</v>
      </c>
      <c r="M1389" s="9">
        <v>0</v>
      </c>
      <c r="N1389" s="9">
        <v>0</v>
      </c>
      <c r="O1389" s="17">
        <v>1</v>
      </c>
      <c r="P1389" s="9">
        <v>0</v>
      </c>
      <c r="Q1389" s="9">
        <v>0</v>
      </c>
      <c r="S1389">
        <f t="shared" si="209"/>
        <v>1</v>
      </c>
      <c r="T1389" t="e">
        <f t="shared" si="210"/>
        <v>#DIV/0!</v>
      </c>
      <c r="U1389" t="e">
        <f t="shared" si="211"/>
        <v>#DIV/0!</v>
      </c>
      <c r="W1389">
        <f t="shared" si="212"/>
        <v>1</v>
      </c>
    </row>
    <row r="1390" spans="1:23" ht="32" hidden="1" x14ac:dyDescent="0.2">
      <c r="A1390" t="s">
        <v>368</v>
      </c>
      <c r="B1390" s="18">
        <v>20</v>
      </c>
      <c r="C1390" s="159" t="str">
        <f t="shared" si="213"/>
        <v>GGE2.20</v>
      </c>
      <c r="D1390" s="160">
        <v>1</v>
      </c>
      <c r="E1390" s="33"/>
      <c r="F1390" s="103" t="s">
        <v>232</v>
      </c>
      <c r="G1390" s="2">
        <f>INDEX([1]CAPS!$A:$A,MATCH(F:F,[1]CAPS!$H:$H,0))</f>
        <v>8875</v>
      </c>
      <c r="H1390" s="103" t="s">
        <v>236</v>
      </c>
      <c r="I1390" s="104" t="s">
        <v>239</v>
      </c>
      <c r="J1390" s="9">
        <v>0</v>
      </c>
      <c r="K1390" s="4">
        <v>0</v>
      </c>
      <c r="L1390" s="9">
        <v>0</v>
      </c>
      <c r="M1390" s="9">
        <v>1</v>
      </c>
      <c r="N1390" s="9">
        <v>0</v>
      </c>
      <c r="O1390" s="17">
        <v>0</v>
      </c>
      <c r="P1390" s="9">
        <v>0</v>
      </c>
      <c r="Q1390" s="9">
        <v>0</v>
      </c>
      <c r="S1390">
        <f t="shared" si="209"/>
        <v>0</v>
      </c>
      <c r="T1390">
        <f t="shared" si="210"/>
        <v>0</v>
      </c>
      <c r="U1390">
        <f t="shared" si="211"/>
        <v>0</v>
      </c>
      <c r="W1390" t="str">
        <f t="shared" si="212"/>
        <v/>
      </c>
    </row>
    <row r="1391" spans="1:23" ht="16" hidden="1" x14ac:dyDescent="0.2">
      <c r="A1391" t="s">
        <v>368</v>
      </c>
      <c r="B1391" s="18">
        <v>20</v>
      </c>
      <c r="C1391" s="159" t="str">
        <f t="shared" si="213"/>
        <v>GGE2.20</v>
      </c>
      <c r="D1391" s="160">
        <v>1</v>
      </c>
      <c r="E1391" s="33"/>
      <c r="F1391" s="103" t="s">
        <v>134</v>
      </c>
      <c r="G1391" s="2">
        <f>INDEX([1]CAPS!$A:$A,MATCH(F:F,[1]CAPS!$H:$H,0))</f>
        <v>2302</v>
      </c>
      <c r="H1391" s="103" t="s">
        <v>233</v>
      </c>
      <c r="I1391" s="104" t="s">
        <v>238</v>
      </c>
      <c r="J1391" s="9">
        <v>0</v>
      </c>
      <c r="K1391" s="4">
        <v>12</v>
      </c>
      <c r="L1391" s="9">
        <v>0</v>
      </c>
      <c r="M1391" s="9">
        <v>0</v>
      </c>
      <c r="N1391" s="9">
        <v>0</v>
      </c>
      <c r="O1391" s="17">
        <v>0</v>
      </c>
      <c r="P1391" s="9">
        <v>0</v>
      </c>
      <c r="Q1391" s="9">
        <v>0</v>
      </c>
      <c r="S1391">
        <f t="shared" ref="S1391:S1454" si="214">SUM(J1391:K1391)+O1391</f>
        <v>12</v>
      </c>
      <c r="T1391">
        <f t="shared" ref="T1391:T1454" si="215">(K1391+L1391)/(K1391++L1391+M1391)</f>
        <v>1</v>
      </c>
      <c r="U1391">
        <f t="shared" ref="U1391:U1454" si="216">(O1391+P1391)/(K1391+L1391+M1391)</f>
        <v>0</v>
      </c>
      <c r="W1391">
        <f t="shared" si="212"/>
        <v>1</v>
      </c>
    </row>
    <row r="1392" spans="1:23" ht="32" hidden="1" x14ac:dyDescent="0.2">
      <c r="A1392" t="s">
        <v>368</v>
      </c>
      <c r="B1392" s="18">
        <v>20</v>
      </c>
      <c r="C1392" s="159" t="str">
        <f t="shared" si="213"/>
        <v>GGE2.20</v>
      </c>
      <c r="D1392" s="160">
        <v>1</v>
      </c>
      <c r="E1392" s="33"/>
      <c r="F1392" s="103" t="s">
        <v>135</v>
      </c>
      <c r="G1392" s="2">
        <f>INDEX([1]CAPS!$A:$A,MATCH(F:F,[1]CAPS!$H:$H,0))</f>
        <v>7766</v>
      </c>
      <c r="H1392" s="103" t="s">
        <v>236</v>
      </c>
      <c r="I1392" s="104" t="s">
        <v>242</v>
      </c>
      <c r="J1392" s="9">
        <v>0</v>
      </c>
      <c r="K1392" s="4">
        <v>0</v>
      </c>
      <c r="L1392" s="9">
        <v>0</v>
      </c>
      <c r="M1392" s="9">
        <v>0</v>
      </c>
      <c r="N1392" s="9">
        <v>0</v>
      </c>
      <c r="O1392" s="17">
        <v>1</v>
      </c>
      <c r="P1392" s="9">
        <v>0</v>
      </c>
      <c r="Q1392" s="9">
        <v>0</v>
      </c>
      <c r="S1392">
        <f t="shared" si="214"/>
        <v>1</v>
      </c>
      <c r="T1392" t="e">
        <f t="shared" si="215"/>
        <v>#DIV/0!</v>
      </c>
      <c r="U1392" t="e">
        <f t="shared" si="216"/>
        <v>#DIV/0!</v>
      </c>
      <c r="W1392">
        <f t="shared" si="212"/>
        <v>1</v>
      </c>
    </row>
    <row r="1393" spans="1:23" ht="32" hidden="1" x14ac:dyDescent="0.2">
      <c r="A1393" t="s">
        <v>287</v>
      </c>
      <c r="B1393" s="18">
        <v>1</v>
      </c>
      <c r="C1393" s="18" t="str">
        <f t="shared" si="46"/>
        <v>GGW1.1</v>
      </c>
      <c r="D1393" s="160">
        <v>1</v>
      </c>
      <c r="E1393" s="18"/>
      <c r="F1393" s="18" t="s">
        <v>135</v>
      </c>
      <c r="G1393" s="2">
        <f>INDEX([1]CAPS!$A:$A,MATCH(F:F,[1]CAPS!$H:$H,0))</f>
        <v>7766</v>
      </c>
      <c r="H1393" s="2" t="s">
        <v>233</v>
      </c>
      <c r="I1393" s="103" t="s">
        <v>242</v>
      </c>
      <c r="J1393" s="19">
        <v>0</v>
      </c>
      <c r="K1393" s="10">
        <v>0</v>
      </c>
      <c r="L1393" s="9">
        <v>0</v>
      </c>
      <c r="M1393" s="9">
        <v>4</v>
      </c>
      <c r="N1393" s="9">
        <v>0</v>
      </c>
      <c r="O1393" s="17">
        <v>0</v>
      </c>
      <c r="P1393" s="9">
        <v>0</v>
      </c>
      <c r="Q1393" s="9">
        <v>0</v>
      </c>
      <c r="S1393">
        <f t="shared" si="214"/>
        <v>0</v>
      </c>
      <c r="T1393">
        <f t="shared" si="215"/>
        <v>0</v>
      </c>
      <c r="U1393">
        <f t="shared" si="216"/>
        <v>0</v>
      </c>
      <c r="W1393" t="str">
        <f t="shared" si="212"/>
        <v/>
      </c>
    </row>
    <row r="1394" spans="1:23" ht="32" hidden="1" x14ac:dyDescent="0.2">
      <c r="A1394" t="s">
        <v>287</v>
      </c>
      <c r="B1394" s="18">
        <v>1</v>
      </c>
      <c r="C1394" s="18" t="str">
        <f t="shared" si="46"/>
        <v>GGW1.1</v>
      </c>
      <c r="D1394" s="160">
        <v>1</v>
      </c>
      <c r="E1394" s="18"/>
      <c r="F1394" s="18" t="s">
        <v>298</v>
      </c>
      <c r="G1394" s="2">
        <f>INDEX([1]CAPS!$A:$A,MATCH(F:F,[1]CAPS!$H:$H,0))</f>
        <v>2602</v>
      </c>
      <c r="H1394" s="2" t="s">
        <v>237</v>
      </c>
      <c r="I1394" s="103" t="s">
        <v>239</v>
      </c>
      <c r="J1394" s="9">
        <v>0</v>
      </c>
      <c r="K1394" s="4">
        <v>0</v>
      </c>
      <c r="L1394" s="9">
        <v>0</v>
      </c>
      <c r="M1394" s="9">
        <v>3</v>
      </c>
      <c r="N1394" s="9">
        <v>0</v>
      </c>
      <c r="O1394" s="17">
        <v>0</v>
      </c>
      <c r="P1394" s="9">
        <v>0</v>
      </c>
      <c r="Q1394" s="9">
        <v>0</v>
      </c>
      <c r="S1394">
        <f t="shared" si="214"/>
        <v>0</v>
      </c>
      <c r="T1394">
        <f t="shared" si="215"/>
        <v>0</v>
      </c>
      <c r="U1394">
        <f t="shared" si="216"/>
        <v>0</v>
      </c>
      <c r="W1394" t="str">
        <f t="shared" si="212"/>
        <v/>
      </c>
    </row>
    <row r="1395" spans="1:23" ht="16" hidden="1" x14ac:dyDescent="0.2">
      <c r="A1395" t="s">
        <v>287</v>
      </c>
      <c r="B1395" s="18">
        <v>1</v>
      </c>
      <c r="C1395" s="18" t="str">
        <f t="shared" si="46"/>
        <v>GGW1.1</v>
      </c>
      <c r="D1395" s="160">
        <v>1</v>
      </c>
      <c r="E1395" s="18"/>
      <c r="F1395" s="18" t="s">
        <v>139</v>
      </c>
      <c r="G1395" s="2">
        <f>INDEX([1]CAPS!$A:$A,MATCH(F:F,[1]CAPS!$H:$H,0))</f>
        <v>6325</v>
      </c>
      <c r="H1395" s="2" t="s">
        <v>234</v>
      </c>
      <c r="I1395" s="103" t="s">
        <v>238</v>
      </c>
      <c r="J1395" s="9">
        <v>0</v>
      </c>
      <c r="K1395" s="4">
        <v>1</v>
      </c>
      <c r="L1395" s="9">
        <v>0</v>
      </c>
      <c r="M1395" s="9">
        <v>0</v>
      </c>
      <c r="N1395" s="9">
        <v>0</v>
      </c>
      <c r="O1395" s="17">
        <v>0</v>
      </c>
      <c r="P1395" s="9">
        <v>0</v>
      </c>
      <c r="Q1395" s="9">
        <v>0</v>
      </c>
      <c r="S1395">
        <f t="shared" si="214"/>
        <v>1</v>
      </c>
      <c r="T1395">
        <f t="shared" si="215"/>
        <v>1</v>
      </c>
      <c r="U1395">
        <f t="shared" si="216"/>
        <v>0</v>
      </c>
      <c r="W1395">
        <f t="shared" si="212"/>
        <v>1</v>
      </c>
    </row>
    <row r="1396" spans="1:23" ht="32" hidden="1" x14ac:dyDescent="0.2">
      <c r="A1396" t="s">
        <v>287</v>
      </c>
      <c r="B1396" s="18">
        <v>2</v>
      </c>
      <c r="C1396" s="18" t="str">
        <f t="shared" si="46"/>
        <v>GGW1.2</v>
      </c>
      <c r="D1396" s="160">
        <v>1</v>
      </c>
      <c r="E1396" s="18"/>
      <c r="F1396" s="18" t="s">
        <v>135</v>
      </c>
      <c r="G1396" s="2">
        <f>INDEX([1]CAPS!$A:$A,MATCH(F:F,[1]CAPS!$H:$H,0))</f>
        <v>7766</v>
      </c>
      <c r="H1396" s="2" t="s">
        <v>236</v>
      </c>
      <c r="I1396" s="103" t="s">
        <v>242</v>
      </c>
      <c r="J1396" s="9">
        <v>0</v>
      </c>
      <c r="K1396" s="4">
        <v>0</v>
      </c>
      <c r="L1396" s="9">
        <v>0</v>
      </c>
      <c r="M1396" s="9">
        <v>3</v>
      </c>
      <c r="N1396" s="9">
        <v>0</v>
      </c>
      <c r="O1396" s="17">
        <v>0</v>
      </c>
      <c r="P1396" s="9">
        <v>0</v>
      </c>
      <c r="Q1396" s="9">
        <v>0</v>
      </c>
      <c r="S1396">
        <f t="shared" si="214"/>
        <v>0</v>
      </c>
      <c r="T1396">
        <f t="shared" si="215"/>
        <v>0</v>
      </c>
      <c r="U1396">
        <f t="shared" si="216"/>
        <v>0</v>
      </c>
      <c r="W1396" t="str">
        <f t="shared" si="212"/>
        <v/>
      </c>
    </row>
    <row r="1397" spans="1:23" ht="16" hidden="1" x14ac:dyDescent="0.2">
      <c r="A1397" t="s">
        <v>287</v>
      </c>
      <c r="B1397" s="18">
        <v>2</v>
      </c>
      <c r="C1397" s="18" t="str">
        <f t="shared" si="46"/>
        <v>GGW1.2</v>
      </c>
      <c r="D1397" s="160">
        <v>1</v>
      </c>
      <c r="E1397" s="18"/>
      <c r="F1397" s="18" t="s">
        <v>132</v>
      </c>
      <c r="G1397" s="2">
        <f>INDEX([1]CAPS!$A:$A,MATCH(F:F,[1]CAPS!$H:$H,0))</f>
        <v>2469</v>
      </c>
      <c r="H1397" s="2" t="s">
        <v>233</v>
      </c>
      <c r="I1397" s="103" t="s">
        <v>238</v>
      </c>
      <c r="J1397" s="9">
        <v>0</v>
      </c>
      <c r="K1397" s="4">
        <v>1</v>
      </c>
      <c r="L1397" s="9">
        <v>0</v>
      </c>
      <c r="M1397" s="9">
        <v>2</v>
      </c>
      <c r="N1397" s="9">
        <v>0</v>
      </c>
      <c r="O1397" s="17">
        <v>0</v>
      </c>
      <c r="P1397" s="9">
        <v>0</v>
      </c>
      <c r="Q1397" s="9">
        <v>0</v>
      </c>
      <c r="S1397">
        <f t="shared" si="214"/>
        <v>1</v>
      </c>
      <c r="T1397">
        <f t="shared" si="215"/>
        <v>0.33333333333333331</v>
      </c>
      <c r="U1397">
        <f t="shared" si="216"/>
        <v>0</v>
      </c>
      <c r="W1397">
        <f t="shared" si="212"/>
        <v>1</v>
      </c>
    </row>
    <row r="1398" spans="1:23" ht="32" hidden="1" x14ac:dyDescent="0.2">
      <c r="A1398" t="s">
        <v>287</v>
      </c>
      <c r="B1398" s="18">
        <v>2</v>
      </c>
      <c r="C1398" s="18" t="str">
        <f t="shared" si="46"/>
        <v>GGW1.2</v>
      </c>
      <c r="D1398" s="160">
        <v>1</v>
      </c>
      <c r="E1398" s="18"/>
      <c r="F1398" s="18" t="s">
        <v>298</v>
      </c>
      <c r="G1398" s="2">
        <f>INDEX([1]CAPS!$A:$A,MATCH(F:F,[1]CAPS!$H:$H,0))</f>
        <v>2602</v>
      </c>
      <c r="H1398" s="2" t="s">
        <v>237</v>
      </c>
      <c r="I1398" s="103" t="s">
        <v>239</v>
      </c>
      <c r="J1398" s="9">
        <v>0</v>
      </c>
      <c r="K1398" s="4">
        <v>0</v>
      </c>
      <c r="L1398" s="9">
        <v>0</v>
      </c>
      <c r="M1398" s="9">
        <v>2</v>
      </c>
      <c r="N1398" s="9">
        <v>0</v>
      </c>
      <c r="O1398" s="17">
        <v>0</v>
      </c>
      <c r="P1398" s="9">
        <v>0</v>
      </c>
      <c r="Q1398" s="9">
        <v>0</v>
      </c>
      <c r="S1398">
        <f t="shared" si="214"/>
        <v>0</v>
      </c>
      <c r="T1398">
        <f t="shared" si="215"/>
        <v>0</v>
      </c>
      <c r="U1398">
        <f t="shared" si="216"/>
        <v>0</v>
      </c>
      <c r="W1398" t="str">
        <f t="shared" si="212"/>
        <v/>
      </c>
    </row>
    <row r="1399" spans="1:23" ht="32" hidden="1" x14ac:dyDescent="0.2">
      <c r="A1399" t="s">
        <v>287</v>
      </c>
      <c r="B1399" s="18">
        <v>3</v>
      </c>
      <c r="C1399" s="18" t="str">
        <f t="shared" si="46"/>
        <v>GGW1.3</v>
      </c>
      <c r="D1399" s="160">
        <v>1</v>
      </c>
      <c r="E1399" s="18"/>
      <c r="F1399" s="18" t="s">
        <v>135</v>
      </c>
      <c r="G1399" s="2">
        <f>INDEX([1]CAPS!$A:$A,MATCH(F:F,[1]CAPS!$H:$H,0))</f>
        <v>7766</v>
      </c>
      <c r="H1399" s="2" t="s">
        <v>236</v>
      </c>
      <c r="I1399" s="103" t="s">
        <v>242</v>
      </c>
      <c r="J1399" s="9">
        <v>0</v>
      </c>
      <c r="K1399" s="4">
        <v>0</v>
      </c>
      <c r="L1399" s="9">
        <v>0</v>
      </c>
      <c r="M1399" s="9">
        <v>3</v>
      </c>
      <c r="N1399" s="9">
        <v>0</v>
      </c>
      <c r="O1399" s="17">
        <v>0</v>
      </c>
      <c r="P1399" s="9">
        <v>0</v>
      </c>
      <c r="Q1399" s="9">
        <v>0</v>
      </c>
      <c r="S1399">
        <f t="shared" si="214"/>
        <v>0</v>
      </c>
      <c r="T1399">
        <f t="shared" si="215"/>
        <v>0</v>
      </c>
      <c r="U1399">
        <f t="shared" si="216"/>
        <v>0</v>
      </c>
      <c r="W1399" t="str">
        <f t="shared" si="212"/>
        <v/>
      </c>
    </row>
    <row r="1400" spans="1:23" ht="32" hidden="1" x14ac:dyDescent="0.2">
      <c r="A1400" t="s">
        <v>287</v>
      </c>
      <c r="B1400" s="18">
        <v>3</v>
      </c>
      <c r="C1400" s="18" t="str">
        <f t="shared" si="46"/>
        <v>GGW1.3</v>
      </c>
      <c r="D1400" s="160">
        <v>1</v>
      </c>
      <c r="E1400" s="18"/>
      <c r="F1400" s="18" t="s">
        <v>229</v>
      </c>
      <c r="G1400" s="2">
        <f>INDEX([1]CAPS!$A:$A,MATCH(F:F,[1]CAPS!$H:$H,0))</f>
        <v>3997</v>
      </c>
      <c r="H1400" s="2" t="s">
        <v>236</v>
      </c>
      <c r="I1400" s="103" t="s">
        <v>239</v>
      </c>
      <c r="J1400" s="9">
        <v>0</v>
      </c>
      <c r="K1400" s="4">
        <v>2</v>
      </c>
      <c r="L1400" s="9">
        <v>0</v>
      </c>
      <c r="M1400" s="9">
        <v>2</v>
      </c>
      <c r="N1400" s="9">
        <v>0</v>
      </c>
      <c r="O1400" s="17">
        <v>0</v>
      </c>
      <c r="P1400" s="9">
        <v>0</v>
      </c>
      <c r="Q1400" s="9">
        <v>0</v>
      </c>
      <c r="S1400">
        <f t="shared" si="214"/>
        <v>2</v>
      </c>
      <c r="T1400">
        <f t="shared" si="215"/>
        <v>0.5</v>
      </c>
      <c r="U1400">
        <f t="shared" si="216"/>
        <v>0</v>
      </c>
      <c r="W1400">
        <f t="shared" si="212"/>
        <v>1</v>
      </c>
    </row>
    <row r="1401" spans="1:23" ht="16" hidden="1" x14ac:dyDescent="0.2">
      <c r="A1401" t="s">
        <v>287</v>
      </c>
      <c r="B1401" s="18">
        <v>3</v>
      </c>
      <c r="C1401" s="18" t="str">
        <f t="shared" si="46"/>
        <v>GGW1.3</v>
      </c>
      <c r="D1401" s="160">
        <v>1</v>
      </c>
      <c r="E1401" s="18"/>
      <c r="F1401" s="18" t="s">
        <v>139</v>
      </c>
      <c r="G1401" s="2">
        <f>INDEX([1]CAPS!$A:$A,MATCH(F:F,[1]CAPS!$H:$H,0))</f>
        <v>6325</v>
      </c>
      <c r="H1401" s="2" t="s">
        <v>234</v>
      </c>
      <c r="I1401" s="103" t="s">
        <v>238</v>
      </c>
      <c r="J1401" s="9">
        <v>0</v>
      </c>
      <c r="K1401" s="4">
        <v>1</v>
      </c>
      <c r="L1401" s="9">
        <v>0</v>
      </c>
      <c r="M1401" s="9">
        <v>0</v>
      </c>
      <c r="N1401" s="9">
        <v>0</v>
      </c>
      <c r="O1401" s="17">
        <v>0</v>
      </c>
      <c r="P1401" s="9">
        <v>0</v>
      </c>
      <c r="Q1401" s="9">
        <v>0</v>
      </c>
      <c r="S1401">
        <f t="shared" si="214"/>
        <v>1</v>
      </c>
      <c r="T1401">
        <f t="shared" si="215"/>
        <v>1</v>
      </c>
      <c r="U1401">
        <f t="shared" si="216"/>
        <v>0</v>
      </c>
      <c r="W1401">
        <f t="shared" si="212"/>
        <v>1</v>
      </c>
    </row>
    <row r="1402" spans="1:23" ht="16" hidden="1" x14ac:dyDescent="0.2">
      <c r="A1402" t="s">
        <v>287</v>
      </c>
      <c r="B1402" s="18">
        <v>3</v>
      </c>
      <c r="C1402" s="18" t="str">
        <f t="shared" si="46"/>
        <v>GGW1.3</v>
      </c>
      <c r="D1402" s="160">
        <v>1</v>
      </c>
      <c r="E1402" s="18"/>
      <c r="F1402" s="18" t="s">
        <v>132</v>
      </c>
      <c r="G1402" s="2">
        <f>INDEX([1]CAPS!$A:$A,MATCH(F:F,[1]CAPS!$H:$H,0))</f>
        <v>2469</v>
      </c>
      <c r="H1402" s="2" t="s">
        <v>233</v>
      </c>
      <c r="I1402" s="103" t="s">
        <v>238</v>
      </c>
      <c r="J1402" s="9">
        <v>0</v>
      </c>
      <c r="K1402" s="4">
        <v>1</v>
      </c>
      <c r="L1402" s="9">
        <v>0</v>
      </c>
      <c r="M1402" s="9">
        <v>0</v>
      </c>
      <c r="N1402" s="9">
        <v>0</v>
      </c>
      <c r="O1402" s="17">
        <v>0</v>
      </c>
      <c r="P1402" s="9">
        <v>0</v>
      </c>
      <c r="Q1402" s="9">
        <v>0</v>
      </c>
      <c r="S1402">
        <f t="shared" si="214"/>
        <v>1</v>
      </c>
      <c r="T1402">
        <f t="shared" si="215"/>
        <v>1</v>
      </c>
      <c r="U1402">
        <f t="shared" si="216"/>
        <v>0</v>
      </c>
      <c r="W1402">
        <f t="shared" si="212"/>
        <v>1</v>
      </c>
    </row>
    <row r="1403" spans="1:23" ht="16" hidden="1" x14ac:dyDescent="0.2">
      <c r="A1403" t="s">
        <v>287</v>
      </c>
      <c r="B1403" s="18">
        <v>4</v>
      </c>
      <c r="C1403" s="18" t="str">
        <f t="shared" si="46"/>
        <v>GGW1.4</v>
      </c>
      <c r="D1403" s="160">
        <v>1</v>
      </c>
      <c r="E1403" s="18"/>
      <c r="F1403" s="18" t="s">
        <v>132</v>
      </c>
      <c r="G1403" s="2">
        <f>INDEX([1]CAPS!$A:$A,MATCH(F:F,[1]CAPS!$H:$H,0))</f>
        <v>2469</v>
      </c>
      <c r="H1403" s="2" t="s">
        <v>233</v>
      </c>
      <c r="I1403" s="103" t="s">
        <v>238</v>
      </c>
      <c r="J1403" s="9">
        <v>0</v>
      </c>
      <c r="K1403" s="4">
        <v>0</v>
      </c>
      <c r="L1403" s="9">
        <v>0</v>
      </c>
      <c r="M1403" s="9">
        <v>5</v>
      </c>
      <c r="N1403" s="9">
        <v>0</v>
      </c>
      <c r="O1403" s="17">
        <v>0</v>
      </c>
      <c r="P1403" s="9">
        <v>0</v>
      </c>
      <c r="Q1403" s="9">
        <v>0</v>
      </c>
      <c r="S1403">
        <f t="shared" si="214"/>
        <v>0</v>
      </c>
      <c r="T1403">
        <f t="shared" si="215"/>
        <v>0</v>
      </c>
      <c r="U1403">
        <f t="shared" si="216"/>
        <v>0</v>
      </c>
      <c r="W1403" t="str">
        <f t="shared" si="212"/>
        <v/>
      </c>
    </row>
    <row r="1404" spans="1:23" ht="32" hidden="1" x14ac:dyDescent="0.2">
      <c r="A1404" t="s">
        <v>287</v>
      </c>
      <c r="B1404" s="18">
        <v>4</v>
      </c>
      <c r="C1404" s="18" t="str">
        <f t="shared" si="46"/>
        <v>GGW1.4</v>
      </c>
      <c r="D1404" s="160">
        <v>1</v>
      </c>
      <c r="E1404" s="18"/>
      <c r="F1404" s="18" t="s">
        <v>229</v>
      </c>
      <c r="G1404" s="2">
        <f>INDEX([1]CAPS!$A:$A,MATCH(F:F,[1]CAPS!$H:$H,0))</f>
        <v>3997</v>
      </c>
      <c r="H1404" s="2" t="s">
        <v>236</v>
      </c>
      <c r="I1404" s="103" t="s">
        <v>239</v>
      </c>
      <c r="J1404" s="9">
        <v>0</v>
      </c>
      <c r="K1404" s="4">
        <v>3</v>
      </c>
      <c r="L1404" s="9">
        <v>0</v>
      </c>
      <c r="M1404" s="9">
        <v>2</v>
      </c>
      <c r="N1404" s="9">
        <v>0</v>
      </c>
      <c r="O1404" s="17">
        <v>0</v>
      </c>
      <c r="P1404" s="9">
        <v>0</v>
      </c>
      <c r="Q1404" s="9">
        <v>0</v>
      </c>
      <c r="S1404">
        <f t="shared" si="214"/>
        <v>3</v>
      </c>
      <c r="T1404">
        <f t="shared" si="215"/>
        <v>0.6</v>
      </c>
      <c r="U1404">
        <f t="shared" si="216"/>
        <v>0</v>
      </c>
      <c r="W1404">
        <f t="shared" si="212"/>
        <v>1</v>
      </c>
    </row>
    <row r="1405" spans="1:23" ht="32" hidden="1" x14ac:dyDescent="0.2">
      <c r="A1405" t="s">
        <v>287</v>
      </c>
      <c r="B1405" s="18">
        <v>4</v>
      </c>
      <c r="C1405" s="18" t="str">
        <f t="shared" si="46"/>
        <v>GGW1.4</v>
      </c>
      <c r="D1405" s="160">
        <v>1</v>
      </c>
      <c r="E1405" s="18"/>
      <c r="F1405" s="18" t="s">
        <v>135</v>
      </c>
      <c r="G1405" s="2">
        <f>INDEX([1]CAPS!$A:$A,MATCH(F:F,[1]CAPS!$H:$H,0))</f>
        <v>7766</v>
      </c>
      <c r="H1405" s="2" t="s">
        <v>236</v>
      </c>
      <c r="I1405" s="103" t="s">
        <v>242</v>
      </c>
      <c r="J1405" s="9">
        <v>0</v>
      </c>
      <c r="K1405" s="4">
        <v>1</v>
      </c>
      <c r="L1405" s="9">
        <v>0</v>
      </c>
      <c r="M1405" s="9">
        <v>1</v>
      </c>
      <c r="N1405" s="9">
        <v>0</v>
      </c>
      <c r="O1405" s="17">
        <v>0</v>
      </c>
      <c r="P1405" s="9">
        <v>0</v>
      </c>
      <c r="Q1405" s="9">
        <v>0</v>
      </c>
      <c r="S1405">
        <f t="shared" si="214"/>
        <v>1</v>
      </c>
      <c r="T1405">
        <f t="shared" si="215"/>
        <v>0.5</v>
      </c>
      <c r="U1405">
        <f t="shared" si="216"/>
        <v>0</v>
      </c>
      <c r="W1405">
        <f t="shared" si="212"/>
        <v>1</v>
      </c>
    </row>
    <row r="1406" spans="1:23" ht="16" hidden="1" x14ac:dyDescent="0.2">
      <c r="A1406" t="s">
        <v>287</v>
      </c>
      <c r="B1406" s="18">
        <v>4</v>
      </c>
      <c r="C1406" s="18" t="str">
        <f t="shared" si="46"/>
        <v>GGW1.4</v>
      </c>
      <c r="D1406" s="160">
        <v>1</v>
      </c>
      <c r="E1406" s="18"/>
      <c r="F1406" s="18" t="s">
        <v>129</v>
      </c>
      <c r="G1406" s="2">
        <f>INDEX([1]CAPS!$A:$A,MATCH(F:F,[1]CAPS!$H:$H,0))</f>
        <v>5532</v>
      </c>
      <c r="H1406" s="2" t="s">
        <v>233</v>
      </c>
      <c r="I1406" s="103" t="s">
        <v>238</v>
      </c>
      <c r="J1406" s="9">
        <v>0</v>
      </c>
      <c r="K1406" s="4">
        <v>5</v>
      </c>
      <c r="L1406" s="9">
        <v>0</v>
      </c>
      <c r="M1406" s="9" t="s">
        <v>276</v>
      </c>
      <c r="N1406" s="9">
        <v>0</v>
      </c>
      <c r="O1406" s="17" t="s">
        <v>276</v>
      </c>
      <c r="P1406" s="9" t="s">
        <v>276</v>
      </c>
      <c r="Q1406" s="9" t="s">
        <v>276</v>
      </c>
      <c r="S1406">
        <f>SUM(J1406:K1406)</f>
        <v>5</v>
      </c>
      <c r="T1406" t="e">
        <f t="shared" si="215"/>
        <v>#VALUE!</v>
      </c>
      <c r="U1406" t="e">
        <f t="shared" si="216"/>
        <v>#VALUE!</v>
      </c>
      <c r="W1406">
        <f t="shared" si="212"/>
        <v>1</v>
      </c>
    </row>
    <row r="1407" spans="1:23" ht="32" hidden="1" x14ac:dyDescent="0.2">
      <c r="A1407" t="s">
        <v>287</v>
      </c>
      <c r="B1407" s="18">
        <v>5</v>
      </c>
      <c r="C1407" s="18" t="str">
        <f t="shared" si="46"/>
        <v>GGW1.5</v>
      </c>
      <c r="D1407" s="160">
        <v>1</v>
      </c>
      <c r="E1407" s="18"/>
      <c r="F1407" s="18" t="s">
        <v>229</v>
      </c>
      <c r="G1407" s="2">
        <f>INDEX([1]CAPS!$A:$A,MATCH(F:F,[1]CAPS!$H:$H,0))</f>
        <v>3997</v>
      </c>
      <c r="H1407" s="2" t="s">
        <v>236</v>
      </c>
      <c r="I1407" s="103" t="s">
        <v>239</v>
      </c>
      <c r="J1407" s="9">
        <v>0</v>
      </c>
      <c r="K1407" s="4">
        <v>4</v>
      </c>
      <c r="L1407" s="9">
        <v>0</v>
      </c>
      <c r="M1407" s="9">
        <v>2</v>
      </c>
      <c r="N1407" s="9">
        <v>0</v>
      </c>
      <c r="O1407" s="17">
        <v>0</v>
      </c>
      <c r="P1407" s="9">
        <v>0</v>
      </c>
      <c r="Q1407" s="9">
        <v>0</v>
      </c>
      <c r="S1407">
        <f t="shared" si="214"/>
        <v>4</v>
      </c>
      <c r="T1407">
        <f t="shared" si="215"/>
        <v>0.66666666666666663</v>
      </c>
      <c r="U1407">
        <f t="shared" si="216"/>
        <v>0</v>
      </c>
      <c r="W1407">
        <f t="shared" si="212"/>
        <v>1</v>
      </c>
    </row>
    <row r="1408" spans="1:23" ht="32" hidden="1" x14ac:dyDescent="0.2">
      <c r="A1408" t="s">
        <v>287</v>
      </c>
      <c r="B1408" s="18">
        <v>5</v>
      </c>
      <c r="C1408" s="18" t="str">
        <f t="shared" si="46"/>
        <v>GGW1.5</v>
      </c>
      <c r="D1408" s="160">
        <v>1</v>
      </c>
      <c r="E1408" s="18"/>
      <c r="F1408" s="18" t="s">
        <v>187</v>
      </c>
      <c r="G1408" s="2">
        <f>INDEX([1]CAPS!$A:$A,MATCH(F:F,[1]CAPS!$H:$H,0))</f>
        <v>7970</v>
      </c>
      <c r="H1408" s="2" t="s">
        <v>236</v>
      </c>
      <c r="I1408" s="103" t="s">
        <v>242</v>
      </c>
      <c r="J1408" s="9">
        <v>0</v>
      </c>
      <c r="K1408" s="4">
        <v>1</v>
      </c>
      <c r="L1408" s="9">
        <v>0</v>
      </c>
      <c r="M1408" s="9">
        <v>0</v>
      </c>
      <c r="N1408" s="9">
        <v>0</v>
      </c>
      <c r="O1408" s="17">
        <v>0</v>
      </c>
      <c r="P1408" s="9">
        <v>0</v>
      </c>
      <c r="Q1408" s="9">
        <v>0</v>
      </c>
      <c r="S1408">
        <f t="shared" si="214"/>
        <v>1</v>
      </c>
      <c r="T1408">
        <f t="shared" si="215"/>
        <v>1</v>
      </c>
      <c r="U1408">
        <f t="shared" si="216"/>
        <v>0</v>
      </c>
      <c r="W1408">
        <f t="shared" si="212"/>
        <v>1</v>
      </c>
    </row>
    <row r="1409" spans="1:23" ht="32" hidden="1" x14ac:dyDescent="0.2">
      <c r="A1409" t="s">
        <v>287</v>
      </c>
      <c r="B1409" s="18">
        <v>5</v>
      </c>
      <c r="C1409" s="18" t="str">
        <f t="shared" si="46"/>
        <v>GGW1.5</v>
      </c>
      <c r="D1409" s="160">
        <v>1</v>
      </c>
      <c r="E1409" s="18"/>
      <c r="F1409" s="18" t="s">
        <v>298</v>
      </c>
      <c r="G1409" s="2">
        <f>INDEX([1]CAPS!$A:$A,MATCH(F:F,[1]CAPS!$H:$H,0))</f>
        <v>2602</v>
      </c>
      <c r="H1409" s="2" t="s">
        <v>237</v>
      </c>
      <c r="I1409" s="103" t="s">
        <v>239</v>
      </c>
      <c r="J1409" s="9">
        <v>0</v>
      </c>
      <c r="K1409" s="4">
        <v>0</v>
      </c>
      <c r="L1409" s="9">
        <v>0</v>
      </c>
      <c r="M1409" s="9">
        <v>3</v>
      </c>
      <c r="N1409" s="9">
        <v>0</v>
      </c>
      <c r="O1409" s="17">
        <v>0</v>
      </c>
      <c r="P1409" s="9">
        <v>0</v>
      </c>
      <c r="Q1409" s="9">
        <v>0</v>
      </c>
      <c r="S1409">
        <f t="shared" si="214"/>
        <v>0</v>
      </c>
      <c r="T1409">
        <f t="shared" si="215"/>
        <v>0</v>
      </c>
      <c r="U1409">
        <f t="shared" si="216"/>
        <v>0</v>
      </c>
      <c r="W1409" t="str">
        <f t="shared" ref="W1409:W1472" si="217">IF(S1409&gt;0,1,"")</f>
        <v/>
      </c>
    </row>
    <row r="1410" spans="1:23" ht="32" hidden="1" x14ac:dyDescent="0.2">
      <c r="A1410" t="s">
        <v>287</v>
      </c>
      <c r="B1410" s="18">
        <v>5</v>
      </c>
      <c r="C1410" s="18" t="str">
        <f t="shared" si="46"/>
        <v>GGW1.5</v>
      </c>
      <c r="D1410" s="160">
        <v>1</v>
      </c>
      <c r="E1410" s="18"/>
      <c r="F1410" s="18" t="s">
        <v>188</v>
      </c>
      <c r="G1410" s="2">
        <f>INDEX([1]CAPS!$A:$A,MATCH(F:F,[1]CAPS!$H:$H,0))</f>
        <v>3174</v>
      </c>
      <c r="H1410" s="2" t="s">
        <v>233</v>
      </c>
      <c r="I1410" s="103" t="s">
        <v>239</v>
      </c>
      <c r="J1410" s="9">
        <v>0</v>
      </c>
      <c r="K1410" s="4">
        <v>21</v>
      </c>
      <c r="L1410" s="9">
        <v>0</v>
      </c>
      <c r="M1410" s="9" t="s">
        <v>276</v>
      </c>
      <c r="N1410" s="9">
        <v>0</v>
      </c>
      <c r="O1410" s="17">
        <v>0</v>
      </c>
      <c r="P1410" s="9">
        <v>0</v>
      </c>
      <c r="Q1410" s="9">
        <v>0</v>
      </c>
      <c r="S1410">
        <f t="shared" si="214"/>
        <v>21</v>
      </c>
      <c r="T1410" t="e">
        <f t="shared" si="215"/>
        <v>#VALUE!</v>
      </c>
      <c r="U1410" t="e">
        <f t="shared" si="216"/>
        <v>#VALUE!</v>
      </c>
      <c r="W1410">
        <f t="shared" si="217"/>
        <v>1</v>
      </c>
    </row>
    <row r="1411" spans="1:23" ht="16" hidden="1" x14ac:dyDescent="0.2">
      <c r="A1411" t="s">
        <v>287</v>
      </c>
      <c r="B1411" s="18">
        <v>5</v>
      </c>
      <c r="C1411" s="18" t="str">
        <f t="shared" si="46"/>
        <v>GGW1.5</v>
      </c>
      <c r="D1411" s="160">
        <v>1</v>
      </c>
      <c r="E1411" s="18"/>
      <c r="F1411" s="18" t="s">
        <v>127</v>
      </c>
      <c r="G1411" s="2">
        <f>INDEX([1]CAPS!$A:$A,MATCH(F:F,[1]CAPS!$H:$H,0))</f>
        <v>10605</v>
      </c>
      <c r="H1411" s="2" t="s">
        <v>233</v>
      </c>
      <c r="I1411" s="103" t="s">
        <v>238</v>
      </c>
      <c r="J1411" s="9">
        <v>0</v>
      </c>
      <c r="K1411" s="4">
        <v>1</v>
      </c>
      <c r="L1411" s="9">
        <v>0</v>
      </c>
      <c r="M1411" s="9" t="s">
        <v>276</v>
      </c>
      <c r="N1411" s="9">
        <v>0</v>
      </c>
      <c r="O1411" s="17" t="s">
        <v>276</v>
      </c>
      <c r="P1411" s="9" t="s">
        <v>276</v>
      </c>
      <c r="Q1411" s="9" t="s">
        <v>276</v>
      </c>
      <c r="S1411">
        <f>SUM(J1411:K1411)</f>
        <v>1</v>
      </c>
      <c r="T1411" t="e">
        <f t="shared" si="215"/>
        <v>#VALUE!</v>
      </c>
      <c r="U1411" t="e">
        <f t="shared" si="216"/>
        <v>#VALUE!</v>
      </c>
      <c r="W1411">
        <f t="shared" si="217"/>
        <v>1</v>
      </c>
    </row>
    <row r="1412" spans="1:23" ht="16" hidden="1" x14ac:dyDescent="0.2">
      <c r="A1412" t="s">
        <v>287</v>
      </c>
      <c r="B1412" s="18">
        <v>5</v>
      </c>
      <c r="C1412" s="18" t="str">
        <f t="shared" si="46"/>
        <v>GGW1.5</v>
      </c>
      <c r="D1412" s="160">
        <v>1</v>
      </c>
      <c r="E1412" s="18"/>
      <c r="F1412" s="18" t="s">
        <v>189</v>
      </c>
      <c r="G1412" s="2">
        <f>INDEX([1]CAPS!$A:$A,MATCH(F:F,[1]CAPS!$H:$H,0))</f>
        <v>5541</v>
      </c>
      <c r="H1412" s="2" t="s">
        <v>233</v>
      </c>
      <c r="I1412" s="103" t="s">
        <v>238</v>
      </c>
      <c r="J1412" s="9">
        <v>0</v>
      </c>
      <c r="K1412" s="4">
        <v>3</v>
      </c>
      <c r="L1412" s="9">
        <v>0</v>
      </c>
      <c r="M1412" s="9">
        <v>0</v>
      </c>
      <c r="N1412" s="9">
        <v>0</v>
      </c>
      <c r="O1412" s="17">
        <v>0</v>
      </c>
      <c r="P1412" s="9">
        <v>0</v>
      </c>
      <c r="Q1412" s="9">
        <v>0</v>
      </c>
      <c r="S1412">
        <f t="shared" si="214"/>
        <v>3</v>
      </c>
      <c r="T1412">
        <f t="shared" si="215"/>
        <v>1</v>
      </c>
      <c r="U1412">
        <f t="shared" si="216"/>
        <v>0</v>
      </c>
      <c r="W1412">
        <f t="shared" si="217"/>
        <v>1</v>
      </c>
    </row>
    <row r="1413" spans="1:23" ht="16" hidden="1" x14ac:dyDescent="0.2">
      <c r="A1413" t="s">
        <v>287</v>
      </c>
      <c r="B1413" s="18">
        <v>5</v>
      </c>
      <c r="C1413" s="18" t="str">
        <f t="shared" si="46"/>
        <v>GGW1.5</v>
      </c>
      <c r="D1413" s="160">
        <v>1</v>
      </c>
      <c r="E1413" s="18"/>
      <c r="F1413" s="18" t="s">
        <v>297</v>
      </c>
      <c r="G1413" s="2">
        <f>INDEX([1]CAPS!$A:$A,MATCH(F:F,[1]CAPS!$H:$H,0))</f>
        <v>6322</v>
      </c>
      <c r="H1413" s="2" t="s">
        <v>234</v>
      </c>
      <c r="I1413" s="103" t="s">
        <v>238</v>
      </c>
      <c r="J1413" s="9">
        <v>0</v>
      </c>
      <c r="K1413" s="4">
        <v>1</v>
      </c>
      <c r="L1413" s="9">
        <v>0</v>
      </c>
      <c r="M1413" s="9">
        <v>0</v>
      </c>
      <c r="N1413" s="9">
        <v>0</v>
      </c>
      <c r="O1413" s="17">
        <v>0</v>
      </c>
      <c r="P1413" s="9">
        <v>0</v>
      </c>
      <c r="Q1413" s="9">
        <v>0</v>
      </c>
      <c r="S1413">
        <f t="shared" si="214"/>
        <v>1</v>
      </c>
      <c r="T1413">
        <f t="shared" si="215"/>
        <v>1</v>
      </c>
      <c r="U1413">
        <f t="shared" si="216"/>
        <v>0</v>
      </c>
      <c r="W1413">
        <f t="shared" si="217"/>
        <v>1</v>
      </c>
    </row>
    <row r="1414" spans="1:23" ht="32" hidden="1" x14ac:dyDescent="0.2">
      <c r="A1414" t="s">
        <v>287</v>
      </c>
      <c r="B1414" s="18">
        <v>6</v>
      </c>
      <c r="C1414" s="18" t="str">
        <f t="shared" si="46"/>
        <v>GGW1.6</v>
      </c>
      <c r="D1414" s="160">
        <v>1</v>
      </c>
      <c r="E1414" s="18"/>
      <c r="F1414" s="18" t="s">
        <v>229</v>
      </c>
      <c r="G1414" s="2">
        <f>INDEX([1]CAPS!$A:$A,MATCH(F:F,[1]CAPS!$H:$H,0))</f>
        <v>3997</v>
      </c>
      <c r="H1414" s="2" t="s">
        <v>236</v>
      </c>
      <c r="I1414" s="103" t="s">
        <v>239</v>
      </c>
      <c r="J1414" s="9">
        <v>0</v>
      </c>
      <c r="K1414" s="4">
        <v>3</v>
      </c>
      <c r="L1414" s="9">
        <v>0</v>
      </c>
      <c r="M1414" s="9">
        <v>0</v>
      </c>
      <c r="N1414" s="9">
        <v>0</v>
      </c>
      <c r="O1414" s="17">
        <v>0</v>
      </c>
      <c r="P1414" s="9">
        <v>0</v>
      </c>
      <c r="Q1414" s="9">
        <v>0</v>
      </c>
      <c r="S1414">
        <f t="shared" si="214"/>
        <v>3</v>
      </c>
      <c r="T1414">
        <f t="shared" si="215"/>
        <v>1</v>
      </c>
      <c r="U1414">
        <f t="shared" si="216"/>
        <v>0</v>
      </c>
      <c r="W1414">
        <f t="shared" si="217"/>
        <v>1</v>
      </c>
    </row>
    <row r="1415" spans="1:23" ht="16" hidden="1" x14ac:dyDescent="0.2">
      <c r="A1415" t="s">
        <v>287</v>
      </c>
      <c r="B1415" s="18">
        <v>6</v>
      </c>
      <c r="C1415" s="18" t="str">
        <f t="shared" si="46"/>
        <v>GGW1.6</v>
      </c>
      <c r="D1415" s="160">
        <v>1</v>
      </c>
      <c r="E1415" s="18"/>
      <c r="F1415" s="18" t="s">
        <v>127</v>
      </c>
      <c r="G1415" s="2">
        <f>INDEX([1]CAPS!$A:$A,MATCH(F:F,[1]CAPS!$H:$H,0))</f>
        <v>10605</v>
      </c>
      <c r="H1415" s="2" t="s">
        <v>233</v>
      </c>
      <c r="I1415" s="103" t="s">
        <v>238</v>
      </c>
      <c r="J1415" s="9">
        <v>0</v>
      </c>
      <c r="K1415" s="4">
        <v>2</v>
      </c>
      <c r="L1415" s="9">
        <v>0</v>
      </c>
      <c r="M1415" s="9" t="s">
        <v>276</v>
      </c>
      <c r="N1415" s="9">
        <v>0</v>
      </c>
      <c r="O1415" s="17" t="s">
        <v>276</v>
      </c>
      <c r="P1415" s="9" t="s">
        <v>276</v>
      </c>
      <c r="Q1415" s="9" t="s">
        <v>276</v>
      </c>
      <c r="S1415">
        <f t="shared" ref="S1415:S1418" si="218">SUM(J1415:K1415)</f>
        <v>2</v>
      </c>
      <c r="T1415" t="e">
        <f t="shared" si="215"/>
        <v>#VALUE!</v>
      </c>
      <c r="U1415" t="e">
        <f t="shared" si="216"/>
        <v>#VALUE!</v>
      </c>
      <c r="W1415">
        <f t="shared" si="217"/>
        <v>1</v>
      </c>
    </row>
    <row r="1416" spans="1:23" ht="16" hidden="1" x14ac:dyDescent="0.2">
      <c r="A1416" t="s">
        <v>287</v>
      </c>
      <c r="B1416" s="18">
        <v>6</v>
      </c>
      <c r="C1416" s="18" t="str">
        <f t="shared" si="46"/>
        <v>GGW1.6</v>
      </c>
      <c r="D1416" s="160">
        <v>1</v>
      </c>
      <c r="E1416" s="18"/>
      <c r="F1416" s="18" t="s">
        <v>189</v>
      </c>
      <c r="G1416" s="2">
        <f>INDEX([1]CAPS!$A:$A,MATCH(F:F,[1]CAPS!$H:$H,0))</f>
        <v>5541</v>
      </c>
      <c r="H1416" s="2" t="s">
        <v>234</v>
      </c>
      <c r="I1416" s="103" t="s">
        <v>238</v>
      </c>
      <c r="J1416" s="9">
        <v>0</v>
      </c>
      <c r="K1416" s="4">
        <v>3</v>
      </c>
      <c r="L1416" s="9">
        <v>0</v>
      </c>
      <c r="M1416" s="9" t="s">
        <v>276</v>
      </c>
      <c r="N1416" s="9">
        <v>0</v>
      </c>
      <c r="O1416" s="17" t="s">
        <v>276</v>
      </c>
      <c r="P1416" s="9" t="s">
        <v>276</v>
      </c>
      <c r="Q1416" s="9" t="s">
        <v>276</v>
      </c>
      <c r="S1416">
        <f t="shared" si="218"/>
        <v>3</v>
      </c>
      <c r="T1416" t="e">
        <f t="shared" si="215"/>
        <v>#VALUE!</v>
      </c>
      <c r="U1416" t="e">
        <f t="shared" si="216"/>
        <v>#VALUE!</v>
      </c>
      <c r="W1416">
        <f t="shared" si="217"/>
        <v>1</v>
      </c>
    </row>
    <row r="1417" spans="1:23" ht="16" hidden="1" x14ac:dyDescent="0.2">
      <c r="A1417" t="s">
        <v>287</v>
      </c>
      <c r="B1417" s="18">
        <v>6</v>
      </c>
      <c r="C1417" s="18" t="str">
        <f t="shared" si="46"/>
        <v>GGW1.6</v>
      </c>
      <c r="D1417" s="160">
        <v>1</v>
      </c>
      <c r="E1417" s="18"/>
      <c r="F1417" s="18" t="s">
        <v>190</v>
      </c>
      <c r="G1417" s="2">
        <f>INDEX([1]CAPS!$A:$A,MATCH(F:F,[1]CAPS!$H:$H,0))</f>
        <v>4947</v>
      </c>
      <c r="H1417" s="2" t="s">
        <v>234</v>
      </c>
      <c r="I1417" s="103" t="s">
        <v>238</v>
      </c>
      <c r="J1417" s="9">
        <v>0</v>
      </c>
      <c r="K1417" s="4">
        <v>1</v>
      </c>
      <c r="L1417" s="9">
        <v>0</v>
      </c>
      <c r="M1417" s="9" t="s">
        <v>276</v>
      </c>
      <c r="N1417" s="9">
        <v>0</v>
      </c>
      <c r="O1417" s="17" t="s">
        <v>276</v>
      </c>
      <c r="P1417" s="9" t="s">
        <v>276</v>
      </c>
      <c r="Q1417" s="9" t="s">
        <v>276</v>
      </c>
      <c r="S1417">
        <f t="shared" si="218"/>
        <v>1</v>
      </c>
      <c r="T1417" t="e">
        <f t="shared" si="215"/>
        <v>#VALUE!</v>
      </c>
      <c r="U1417" t="e">
        <f t="shared" si="216"/>
        <v>#VALUE!</v>
      </c>
      <c r="W1417">
        <f t="shared" si="217"/>
        <v>1</v>
      </c>
    </row>
    <row r="1418" spans="1:23" ht="16" hidden="1" x14ac:dyDescent="0.2">
      <c r="A1418" t="s">
        <v>287</v>
      </c>
      <c r="B1418" s="18">
        <v>6</v>
      </c>
      <c r="C1418" s="18" t="str">
        <f t="shared" si="46"/>
        <v>GGW1.6</v>
      </c>
      <c r="D1418" s="160">
        <v>1</v>
      </c>
      <c r="E1418" s="18"/>
      <c r="F1418" s="18" t="s">
        <v>163</v>
      </c>
      <c r="G1418" s="2">
        <f>INDEX([1]CAPS!$A:$A,MATCH(F:F,[1]CAPS!$H:$H,0))</f>
        <v>2294</v>
      </c>
      <c r="H1418" s="2" t="s">
        <v>233</v>
      </c>
      <c r="I1418" s="103" t="s">
        <v>238</v>
      </c>
      <c r="J1418" s="9">
        <v>0</v>
      </c>
      <c r="K1418" s="4">
        <v>1</v>
      </c>
      <c r="L1418" s="9">
        <v>0</v>
      </c>
      <c r="M1418" s="9" t="s">
        <v>276</v>
      </c>
      <c r="N1418" s="9">
        <v>0</v>
      </c>
      <c r="O1418" s="17" t="s">
        <v>276</v>
      </c>
      <c r="P1418" s="9" t="s">
        <v>276</v>
      </c>
      <c r="Q1418" s="9" t="s">
        <v>276</v>
      </c>
      <c r="S1418">
        <f t="shared" si="218"/>
        <v>1</v>
      </c>
      <c r="T1418" t="e">
        <f t="shared" si="215"/>
        <v>#VALUE!</v>
      </c>
      <c r="U1418" t="e">
        <f t="shared" si="216"/>
        <v>#VALUE!</v>
      </c>
      <c r="W1418">
        <f t="shared" si="217"/>
        <v>1</v>
      </c>
    </row>
    <row r="1419" spans="1:23" ht="32" hidden="1" x14ac:dyDescent="0.2">
      <c r="A1419" t="s">
        <v>287</v>
      </c>
      <c r="B1419" s="18">
        <v>6</v>
      </c>
      <c r="C1419" s="18" t="str">
        <f t="shared" si="46"/>
        <v>GGW1.6</v>
      </c>
      <c r="D1419" s="160">
        <v>1</v>
      </c>
      <c r="E1419" s="18"/>
      <c r="F1419" s="18" t="s">
        <v>188</v>
      </c>
      <c r="G1419" s="2">
        <f>INDEX([1]CAPS!$A:$A,MATCH(F:F,[1]CAPS!$H:$H,0))</f>
        <v>3174</v>
      </c>
      <c r="H1419" s="2" t="s">
        <v>233</v>
      </c>
      <c r="I1419" s="103" t="s">
        <v>239</v>
      </c>
      <c r="J1419" s="9">
        <v>0</v>
      </c>
      <c r="K1419" s="4">
        <v>23</v>
      </c>
      <c r="L1419" s="9">
        <v>0</v>
      </c>
      <c r="M1419" s="9" t="s">
        <v>276</v>
      </c>
      <c r="N1419" s="9">
        <v>0</v>
      </c>
      <c r="O1419" s="17">
        <v>0</v>
      </c>
      <c r="P1419" s="9">
        <v>0</v>
      </c>
      <c r="Q1419" s="9">
        <v>0</v>
      </c>
      <c r="S1419">
        <f t="shared" si="214"/>
        <v>23</v>
      </c>
      <c r="T1419" t="e">
        <f t="shared" si="215"/>
        <v>#VALUE!</v>
      </c>
      <c r="U1419" t="e">
        <f t="shared" si="216"/>
        <v>#VALUE!</v>
      </c>
      <c r="W1419">
        <f t="shared" si="217"/>
        <v>1</v>
      </c>
    </row>
    <row r="1420" spans="1:23" ht="32" hidden="1" x14ac:dyDescent="0.2">
      <c r="A1420" t="s">
        <v>287</v>
      </c>
      <c r="B1420" s="18">
        <v>6</v>
      </c>
      <c r="C1420" s="18" t="str">
        <f t="shared" si="46"/>
        <v>GGW1.6</v>
      </c>
      <c r="D1420" s="160">
        <v>1</v>
      </c>
      <c r="E1420" s="18"/>
      <c r="F1420" s="18" t="s">
        <v>232</v>
      </c>
      <c r="G1420" s="2">
        <f>INDEX([1]CAPS!$A:$A,MATCH(F:F,[1]CAPS!$H:$H,0))</f>
        <v>8875</v>
      </c>
      <c r="H1420" s="2" t="s">
        <v>236</v>
      </c>
      <c r="I1420" s="103" t="s">
        <v>239</v>
      </c>
      <c r="J1420" s="9">
        <v>0</v>
      </c>
      <c r="K1420" s="4">
        <v>0</v>
      </c>
      <c r="L1420" s="9">
        <v>0</v>
      </c>
      <c r="M1420" s="9">
        <v>0</v>
      </c>
      <c r="N1420" s="9">
        <v>0</v>
      </c>
      <c r="O1420" s="17">
        <v>1</v>
      </c>
      <c r="P1420" s="9">
        <v>0</v>
      </c>
      <c r="Q1420" s="9">
        <v>0</v>
      </c>
      <c r="S1420">
        <f t="shared" si="214"/>
        <v>1</v>
      </c>
      <c r="T1420" t="e">
        <f t="shared" si="215"/>
        <v>#DIV/0!</v>
      </c>
      <c r="U1420" t="e">
        <f t="shared" si="216"/>
        <v>#DIV/0!</v>
      </c>
      <c r="W1420">
        <f t="shared" si="217"/>
        <v>1</v>
      </c>
    </row>
    <row r="1421" spans="1:23" ht="32" hidden="1" x14ac:dyDescent="0.2">
      <c r="A1421" t="s">
        <v>287</v>
      </c>
      <c r="B1421" s="18">
        <v>7</v>
      </c>
      <c r="C1421" s="18" t="str">
        <f t="shared" si="46"/>
        <v>GGW1.7</v>
      </c>
      <c r="D1421" s="160">
        <v>1</v>
      </c>
      <c r="E1421" s="18"/>
      <c r="F1421" s="18" t="s">
        <v>229</v>
      </c>
      <c r="G1421" s="2">
        <f>INDEX([1]CAPS!$A:$A,MATCH(F:F,[1]CAPS!$H:$H,0))</f>
        <v>3997</v>
      </c>
      <c r="H1421" s="2" t="s">
        <v>236</v>
      </c>
      <c r="I1421" s="103" t="s">
        <v>239</v>
      </c>
      <c r="J1421" s="9">
        <v>0</v>
      </c>
      <c r="K1421" s="9">
        <v>6</v>
      </c>
      <c r="L1421" s="9">
        <v>0</v>
      </c>
      <c r="M1421" s="9">
        <v>0</v>
      </c>
      <c r="N1421" s="9">
        <v>0</v>
      </c>
      <c r="O1421" s="9">
        <v>0</v>
      </c>
      <c r="P1421" s="9">
        <v>0</v>
      </c>
      <c r="Q1421" s="9">
        <v>0</v>
      </c>
      <c r="S1421">
        <f t="shared" si="214"/>
        <v>6</v>
      </c>
      <c r="T1421">
        <f t="shared" si="215"/>
        <v>1</v>
      </c>
      <c r="U1421">
        <f t="shared" si="216"/>
        <v>0</v>
      </c>
      <c r="W1421">
        <f t="shared" si="217"/>
        <v>1</v>
      </c>
    </row>
    <row r="1422" spans="1:23" ht="16" hidden="1" x14ac:dyDescent="0.2">
      <c r="A1422" t="s">
        <v>287</v>
      </c>
      <c r="B1422" s="18">
        <v>7</v>
      </c>
      <c r="C1422" s="18" t="str">
        <f t="shared" si="46"/>
        <v>GGW1.7</v>
      </c>
      <c r="D1422" s="160">
        <v>1</v>
      </c>
      <c r="E1422" s="18"/>
      <c r="F1422" s="18" t="s">
        <v>132</v>
      </c>
      <c r="G1422" s="2">
        <f>INDEX([1]CAPS!$A:$A,MATCH(F:F,[1]CAPS!$H:$H,0))</f>
        <v>2469</v>
      </c>
      <c r="H1422" s="2" t="s">
        <v>233</v>
      </c>
      <c r="I1422" s="151" t="s">
        <v>238</v>
      </c>
      <c r="J1422" s="9">
        <v>0</v>
      </c>
      <c r="K1422" s="9">
        <v>2</v>
      </c>
      <c r="L1422" s="9">
        <v>0</v>
      </c>
      <c r="M1422" s="9">
        <v>0</v>
      </c>
      <c r="N1422" s="9">
        <v>0</v>
      </c>
      <c r="O1422" s="9">
        <v>0</v>
      </c>
      <c r="P1422" s="9">
        <v>0</v>
      </c>
      <c r="Q1422" s="9">
        <v>0</v>
      </c>
      <c r="S1422">
        <f t="shared" si="214"/>
        <v>2</v>
      </c>
      <c r="T1422">
        <f t="shared" si="215"/>
        <v>1</v>
      </c>
      <c r="U1422">
        <f t="shared" si="216"/>
        <v>0</v>
      </c>
      <c r="W1422">
        <f t="shared" si="217"/>
        <v>1</v>
      </c>
    </row>
    <row r="1423" spans="1:23" ht="32" hidden="1" x14ac:dyDescent="0.2">
      <c r="A1423" t="s">
        <v>287</v>
      </c>
      <c r="B1423" s="18">
        <v>7</v>
      </c>
      <c r="C1423" s="18" t="str">
        <f t="shared" si="46"/>
        <v>GGW1.7</v>
      </c>
      <c r="D1423" s="160">
        <v>1</v>
      </c>
      <c r="E1423" s="2"/>
      <c r="F1423" s="308" t="s">
        <v>728</v>
      </c>
      <c r="G1423" s="2">
        <f>INDEX([1]CAPS!$A:$A,MATCH(F:F,[1]CAPS!$H:$H,0))</f>
        <v>7501</v>
      </c>
      <c r="H1423" s="2" t="s">
        <v>270</v>
      </c>
      <c r="I1423" s="104" t="s">
        <v>240</v>
      </c>
      <c r="J1423" s="9">
        <v>0</v>
      </c>
      <c r="K1423" s="4">
        <v>2</v>
      </c>
      <c r="L1423" s="9">
        <v>0</v>
      </c>
      <c r="M1423" s="9">
        <v>0</v>
      </c>
      <c r="N1423" s="9">
        <v>0</v>
      </c>
      <c r="O1423" s="17">
        <v>0</v>
      </c>
      <c r="P1423" s="9">
        <v>0</v>
      </c>
      <c r="Q1423" s="9">
        <v>0</v>
      </c>
      <c r="S1423">
        <f t="shared" si="214"/>
        <v>2</v>
      </c>
      <c r="T1423">
        <f t="shared" si="215"/>
        <v>1</v>
      </c>
      <c r="U1423">
        <f t="shared" si="216"/>
        <v>0</v>
      </c>
      <c r="W1423">
        <f t="shared" si="217"/>
        <v>1</v>
      </c>
    </row>
    <row r="1424" spans="1:23" ht="32" hidden="1" x14ac:dyDescent="0.2">
      <c r="A1424" t="s">
        <v>287</v>
      </c>
      <c r="B1424" s="18">
        <v>7</v>
      </c>
      <c r="C1424" s="18" t="str">
        <f t="shared" si="46"/>
        <v>GGW1.7</v>
      </c>
      <c r="D1424" s="160">
        <v>1</v>
      </c>
      <c r="E1424" s="2"/>
      <c r="F1424" s="2" t="s">
        <v>229</v>
      </c>
      <c r="G1424" s="2">
        <f>INDEX([1]CAPS!$A:$A,MATCH(F:F,[1]CAPS!$H:$H,0))</f>
        <v>3997</v>
      </c>
      <c r="H1424" s="2" t="s">
        <v>236</v>
      </c>
      <c r="I1424" s="103" t="s">
        <v>239</v>
      </c>
      <c r="J1424" s="9">
        <v>0</v>
      </c>
      <c r="K1424" s="4">
        <v>0</v>
      </c>
      <c r="L1424" s="9">
        <v>0</v>
      </c>
      <c r="M1424" s="9">
        <v>3</v>
      </c>
      <c r="N1424" s="9">
        <v>0</v>
      </c>
      <c r="O1424" s="17">
        <v>0</v>
      </c>
      <c r="P1424" s="9">
        <v>0</v>
      </c>
      <c r="Q1424" s="9">
        <v>0</v>
      </c>
      <c r="S1424">
        <f t="shared" si="214"/>
        <v>0</v>
      </c>
      <c r="T1424">
        <f t="shared" si="215"/>
        <v>0</v>
      </c>
      <c r="U1424">
        <f t="shared" si="216"/>
        <v>0</v>
      </c>
      <c r="W1424" t="str">
        <f t="shared" si="217"/>
        <v/>
      </c>
    </row>
    <row r="1425" spans="1:23" ht="32" hidden="1" x14ac:dyDescent="0.2">
      <c r="A1425" t="s">
        <v>287</v>
      </c>
      <c r="B1425" s="18">
        <v>7</v>
      </c>
      <c r="C1425" s="18" t="str">
        <f t="shared" si="46"/>
        <v>GGW1.7</v>
      </c>
      <c r="D1425" s="160">
        <v>1</v>
      </c>
      <c r="E1425" s="2"/>
      <c r="F1425" s="2" t="s">
        <v>298</v>
      </c>
      <c r="G1425" s="2">
        <f>INDEX([1]CAPS!$A:$A,MATCH(F:F,[1]CAPS!$H:$H,0))</f>
        <v>2602</v>
      </c>
      <c r="H1425" s="2" t="s">
        <v>237</v>
      </c>
      <c r="I1425" s="103" t="s">
        <v>239</v>
      </c>
      <c r="J1425" s="9">
        <v>0</v>
      </c>
      <c r="K1425" s="4">
        <v>0</v>
      </c>
      <c r="L1425" s="9">
        <v>0</v>
      </c>
      <c r="M1425" s="9">
        <v>2</v>
      </c>
      <c r="N1425" s="9">
        <v>0</v>
      </c>
      <c r="O1425" s="17">
        <v>0</v>
      </c>
      <c r="P1425" s="9">
        <v>0</v>
      </c>
      <c r="Q1425" s="9">
        <v>0</v>
      </c>
      <c r="S1425">
        <f t="shared" si="214"/>
        <v>0</v>
      </c>
      <c r="T1425">
        <f t="shared" si="215"/>
        <v>0</v>
      </c>
      <c r="U1425">
        <f t="shared" si="216"/>
        <v>0</v>
      </c>
      <c r="W1425" t="str">
        <f t="shared" si="217"/>
        <v/>
      </c>
    </row>
    <row r="1426" spans="1:23" ht="16" hidden="1" x14ac:dyDescent="0.2">
      <c r="A1426" t="s">
        <v>287</v>
      </c>
      <c r="B1426" s="18">
        <v>7</v>
      </c>
      <c r="C1426" s="18" t="str">
        <f t="shared" si="46"/>
        <v>GGW1.7</v>
      </c>
      <c r="D1426" s="160">
        <v>1</v>
      </c>
      <c r="E1426" s="2"/>
      <c r="F1426" s="2" t="s">
        <v>127</v>
      </c>
      <c r="G1426" s="2">
        <f>INDEX([1]CAPS!$A:$A,MATCH(F:F,[1]CAPS!$H:$H,0))</f>
        <v>10605</v>
      </c>
      <c r="H1426" s="2" t="s">
        <v>233</v>
      </c>
      <c r="I1426" s="104" t="s">
        <v>238</v>
      </c>
      <c r="J1426" s="9">
        <v>0</v>
      </c>
      <c r="K1426" s="4">
        <v>1</v>
      </c>
      <c r="L1426" s="9">
        <v>0</v>
      </c>
      <c r="M1426" s="9" t="s">
        <v>276</v>
      </c>
      <c r="N1426" s="9">
        <v>0</v>
      </c>
      <c r="O1426" s="17" t="s">
        <v>276</v>
      </c>
      <c r="P1426" s="9" t="s">
        <v>276</v>
      </c>
      <c r="Q1426" s="9" t="s">
        <v>276</v>
      </c>
      <c r="S1426">
        <f t="shared" ref="S1426:S1428" si="219">SUM(J1426:K1426)</f>
        <v>1</v>
      </c>
      <c r="T1426" t="e">
        <f t="shared" si="215"/>
        <v>#VALUE!</v>
      </c>
      <c r="U1426" t="e">
        <f t="shared" si="216"/>
        <v>#VALUE!</v>
      </c>
      <c r="W1426">
        <f t="shared" si="217"/>
        <v>1</v>
      </c>
    </row>
    <row r="1427" spans="1:23" ht="16" hidden="1" x14ac:dyDescent="0.2">
      <c r="A1427" t="s">
        <v>287</v>
      </c>
      <c r="B1427" s="18">
        <v>7</v>
      </c>
      <c r="C1427" s="18" t="str">
        <f t="shared" si="46"/>
        <v>GGW1.7</v>
      </c>
      <c r="D1427" s="160">
        <v>1</v>
      </c>
      <c r="E1427" s="2"/>
      <c r="F1427" s="2" t="s">
        <v>297</v>
      </c>
      <c r="G1427" s="2">
        <f>INDEX([1]CAPS!$A:$A,MATCH(F:F,[1]CAPS!$H:$H,0))</f>
        <v>6322</v>
      </c>
      <c r="H1427" s="2" t="s">
        <v>234</v>
      </c>
      <c r="I1427" s="104" t="s">
        <v>238</v>
      </c>
      <c r="J1427" s="9">
        <v>0</v>
      </c>
      <c r="K1427" s="4">
        <v>1</v>
      </c>
      <c r="L1427" s="9">
        <v>0</v>
      </c>
      <c r="M1427" s="9" t="s">
        <v>276</v>
      </c>
      <c r="N1427" s="9">
        <v>0</v>
      </c>
      <c r="O1427" s="17" t="s">
        <v>276</v>
      </c>
      <c r="P1427" s="9" t="s">
        <v>276</v>
      </c>
      <c r="Q1427" s="9" t="s">
        <v>276</v>
      </c>
      <c r="S1427">
        <f t="shared" si="219"/>
        <v>1</v>
      </c>
      <c r="T1427" t="e">
        <f t="shared" si="215"/>
        <v>#VALUE!</v>
      </c>
      <c r="U1427" t="e">
        <f t="shared" si="216"/>
        <v>#VALUE!</v>
      </c>
      <c r="W1427">
        <f t="shared" si="217"/>
        <v>1</v>
      </c>
    </row>
    <row r="1428" spans="1:23" ht="16" hidden="1" x14ac:dyDescent="0.2">
      <c r="A1428" t="s">
        <v>287</v>
      </c>
      <c r="B1428" s="18">
        <v>7</v>
      </c>
      <c r="C1428" s="18" t="str">
        <f t="shared" si="46"/>
        <v>GGW1.7</v>
      </c>
      <c r="D1428" s="160">
        <v>1</v>
      </c>
      <c r="E1428" s="2"/>
      <c r="F1428" s="2" t="s">
        <v>189</v>
      </c>
      <c r="G1428" s="2">
        <f>INDEX([1]CAPS!$A:$A,MATCH(F:F,[1]CAPS!$H:$H,0))</f>
        <v>5541</v>
      </c>
      <c r="H1428" s="2" t="s">
        <v>234</v>
      </c>
      <c r="I1428" s="104" t="s">
        <v>238</v>
      </c>
      <c r="J1428" s="9">
        <v>0</v>
      </c>
      <c r="K1428" s="4">
        <v>3</v>
      </c>
      <c r="L1428" s="9">
        <v>0</v>
      </c>
      <c r="M1428" s="9" t="s">
        <v>276</v>
      </c>
      <c r="N1428" s="9">
        <v>0</v>
      </c>
      <c r="O1428" s="17" t="s">
        <v>276</v>
      </c>
      <c r="P1428" s="9" t="s">
        <v>276</v>
      </c>
      <c r="Q1428" s="9" t="s">
        <v>276</v>
      </c>
      <c r="S1428">
        <f t="shared" si="219"/>
        <v>3</v>
      </c>
      <c r="T1428" t="e">
        <f t="shared" si="215"/>
        <v>#VALUE!</v>
      </c>
      <c r="U1428" t="e">
        <f t="shared" si="216"/>
        <v>#VALUE!</v>
      </c>
      <c r="W1428">
        <f t="shared" si="217"/>
        <v>1</v>
      </c>
    </row>
    <row r="1429" spans="1:23" ht="32" hidden="1" x14ac:dyDescent="0.2">
      <c r="A1429" t="s">
        <v>287</v>
      </c>
      <c r="B1429" s="18">
        <v>7</v>
      </c>
      <c r="C1429" s="18" t="str">
        <f t="shared" si="46"/>
        <v>GGW1.7</v>
      </c>
      <c r="D1429" s="160">
        <v>1</v>
      </c>
      <c r="E1429" s="2"/>
      <c r="F1429" s="2" t="s">
        <v>188</v>
      </c>
      <c r="G1429" s="2">
        <f>INDEX([1]CAPS!$A:$A,MATCH(F:F,[1]CAPS!$H:$H,0))</f>
        <v>3174</v>
      </c>
      <c r="H1429" s="2" t="s">
        <v>233</v>
      </c>
      <c r="I1429" s="103" t="s">
        <v>239</v>
      </c>
      <c r="J1429" s="9">
        <v>0</v>
      </c>
      <c r="K1429" s="4">
        <v>50</v>
      </c>
      <c r="L1429" s="9">
        <v>0</v>
      </c>
      <c r="M1429" s="9" t="s">
        <v>276</v>
      </c>
      <c r="N1429" s="9">
        <v>0</v>
      </c>
      <c r="O1429" s="17">
        <v>0</v>
      </c>
      <c r="P1429" s="9">
        <v>0</v>
      </c>
      <c r="Q1429" s="9">
        <v>0</v>
      </c>
      <c r="S1429">
        <f t="shared" si="214"/>
        <v>50</v>
      </c>
      <c r="T1429" t="e">
        <f t="shared" si="215"/>
        <v>#VALUE!</v>
      </c>
      <c r="U1429" t="e">
        <f t="shared" si="216"/>
        <v>#VALUE!</v>
      </c>
      <c r="W1429">
        <f t="shared" si="217"/>
        <v>1</v>
      </c>
    </row>
    <row r="1430" spans="1:23" ht="16" hidden="1" x14ac:dyDescent="0.2">
      <c r="A1430" t="s">
        <v>287</v>
      </c>
      <c r="B1430" s="18">
        <v>8</v>
      </c>
      <c r="C1430" s="18" t="str">
        <f t="shared" si="46"/>
        <v>GGW1.8</v>
      </c>
      <c r="D1430" s="160">
        <v>1</v>
      </c>
      <c r="E1430" s="2"/>
      <c r="F1430" s="2" t="s">
        <v>139</v>
      </c>
      <c r="G1430" s="2">
        <f>INDEX([1]CAPS!$A:$A,MATCH(F:F,[1]CAPS!$H:$H,0))</f>
        <v>6325</v>
      </c>
      <c r="H1430" s="2" t="s">
        <v>234</v>
      </c>
      <c r="I1430" s="104" t="s">
        <v>238</v>
      </c>
      <c r="J1430" s="9">
        <v>0</v>
      </c>
      <c r="K1430" s="4">
        <v>1</v>
      </c>
      <c r="L1430" s="9">
        <v>0</v>
      </c>
      <c r="M1430" s="9">
        <v>0</v>
      </c>
      <c r="N1430" s="9">
        <v>0</v>
      </c>
      <c r="O1430" s="17">
        <v>0</v>
      </c>
      <c r="P1430" s="9">
        <v>0</v>
      </c>
      <c r="Q1430" s="9">
        <v>0</v>
      </c>
      <c r="S1430">
        <f t="shared" si="214"/>
        <v>1</v>
      </c>
      <c r="T1430">
        <f t="shared" si="215"/>
        <v>1</v>
      </c>
      <c r="U1430">
        <f t="shared" si="216"/>
        <v>0</v>
      </c>
      <c r="W1430">
        <f t="shared" si="217"/>
        <v>1</v>
      </c>
    </row>
    <row r="1431" spans="1:23" ht="32" hidden="1" x14ac:dyDescent="0.2">
      <c r="A1431" t="s">
        <v>287</v>
      </c>
      <c r="B1431" s="18">
        <v>8</v>
      </c>
      <c r="C1431" s="18" t="str">
        <f t="shared" si="46"/>
        <v>GGW1.8</v>
      </c>
      <c r="D1431" s="160">
        <v>1</v>
      </c>
      <c r="E1431" s="2"/>
      <c r="F1431" s="2" t="s">
        <v>188</v>
      </c>
      <c r="G1431" s="2">
        <f>INDEX([1]CAPS!$A:$A,MATCH(F:F,[1]CAPS!$H:$H,0))</f>
        <v>3174</v>
      </c>
      <c r="H1431" s="2" t="s">
        <v>233</v>
      </c>
      <c r="I1431" s="103" t="s">
        <v>239</v>
      </c>
      <c r="J1431" s="9">
        <v>0</v>
      </c>
      <c r="K1431" s="4">
        <v>60</v>
      </c>
      <c r="L1431" s="9">
        <v>0</v>
      </c>
      <c r="M1431" s="9" t="s">
        <v>276</v>
      </c>
      <c r="N1431" s="9">
        <v>0</v>
      </c>
      <c r="O1431" s="17">
        <v>0</v>
      </c>
      <c r="P1431" s="9">
        <v>0</v>
      </c>
      <c r="Q1431" s="9">
        <v>0</v>
      </c>
      <c r="S1431">
        <f t="shared" si="214"/>
        <v>60</v>
      </c>
      <c r="T1431" t="e">
        <f t="shared" si="215"/>
        <v>#VALUE!</v>
      </c>
      <c r="U1431" t="e">
        <f t="shared" si="216"/>
        <v>#VALUE!</v>
      </c>
      <c r="W1431">
        <f t="shared" si="217"/>
        <v>1</v>
      </c>
    </row>
    <row r="1432" spans="1:23" ht="16" hidden="1" x14ac:dyDescent="0.2">
      <c r="A1432" t="s">
        <v>287</v>
      </c>
      <c r="B1432" s="18">
        <v>8</v>
      </c>
      <c r="C1432" s="18" t="str">
        <f t="shared" si="46"/>
        <v>GGW1.8</v>
      </c>
      <c r="D1432" s="160">
        <v>1</v>
      </c>
      <c r="E1432" s="2"/>
      <c r="F1432" s="2" t="s">
        <v>189</v>
      </c>
      <c r="G1432" s="2">
        <f>INDEX([1]CAPS!$A:$A,MATCH(F:F,[1]CAPS!$H:$H,0))</f>
        <v>5541</v>
      </c>
      <c r="H1432" s="2" t="s">
        <v>234</v>
      </c>
      <c r="I1432" s="104" t="s">
        <v>238</v>
      </c>
      <c r="J1432" s="9">
        <v>0</v>
      </c>
      <c r="K1432" s="4">
        <v>3</v>
      </c>
      <c r="L1432" s="9">
        <v>0</v>
      </c>
      <c r="M1432" s="9">
        <v>0</v>
      </c>
      <c r="N1432" s="9">
        <v>0</v>
      </c>
      <c r="O1432" s="17">
        <v>0</v>
      </c>
      <c r="P1432" s="9">
        <v>0</v>
      </c>
      <c r="Q1432" s="9">
        <v>0</v>
      </c>
      <c r="S1432">
        <f t="shared" si="214"/>
        <v>3</v>
      </c>
      <c r="T1432">
        <f t="shared" si="215"/>
        <v>1</v>
      </c>
      <c r="U1432">
        <f t="shared" si="216"/>
        <v>0</v>
      </c>
      <c r="W1432">
        <f t="shared" si="217"/>
        <v>1</v>
      </c>
    </row>
    <row r="1433" spans="1:23" ht="32" hidden="1" x14ac:dyDescent="0.2">
      <c r="A1433" t="s">
        <v>287</v>
      </c>
      <c r="B1433" s="18">
        <v>8</v>
      </c>
      <c r="C1433" s="18" t="str">
        <f t="shared" si="46"/>
        <v>GGW1.8</v>
      </c>
      <c r="D1433" s="160">
        <v>1</v>
      </c>
      <c r="E1433" s="2"/>
      <c r="F1433" s="308" t="s">
        <v>728</v>
      </c>
      <c r="G1433" s="2">
        <f>INDEX([1]CAPS!$A:$A,MATCH(F:F,[1]CAPS!$H:$H,0))</f>
        <v>7501</v>
      </c>
      <c r="H1433" s="2" t="s">
        <v>270</v>
      </c>
      <c r="I1433" s="104" t="s">
        <v>240</v>
      </c>
      <c r="J1433" s="9">
        <v>0</v>
      </c>
      <c r="K1433" s="4">
        <v>1</v>
      </c>
      <c r="L1433" s="9">
        <v>0</v>
      </c>
      <c r="M1433" s="9">
        <v>0</v>
      </c>
      <c r="N1433" s="9">
        <v>0</v>
      </c>
      <c r="O1433" s="17">
        <v>0</v>
      </c>
      <c r="P1433" s="9">
        <v>0</v>
      </c>
      <c r="Q1433" s="9">
        <v>0</v>
      </c>
      <c r="S1433">
        <f t="shared" si="214"/>
        <v>1</v>
      </c>
      <c r="T1433">
        <f t="shared" si="215"/>
        <v>1</v>
      </c>
      <c r="U1433">
        <f t="shared" si="216"/>
        <v>0</v>
      </c>
      <c r="W1433">
        <f t="shared" si="217"/>
        <v>1</v>
      </c>
    </row>
    <row r="1434" spans="1:23" ht="32" hidden="1" x14ac:dyDescent="0.2">
      <c r="A1434" t="s">
        <v>287</v>
      </c>
      <c r="B1434" s="18">
        <v>8</v>
      </c>
      <c r="C1434" s="18" t="str">
        <f t="shared" si="46"/>
        <v>GGW1.8</v>
      </c>
      <c r="D1434" s="160">
        <v>1</v>
      </c>
      <c r="E1434" s="2"/>
      <c r="F1434" s="2" t="s">
        <v>298</v>
      </c>
      <c r="G1434" s="2">
        <f>INDEX([1]CAPS!$A:$A,MATCH(F:F,[1]CAPS!$H:$H,0))</f>
        <v>2602</v>
      </c>
      <c r="H1434" s="2" t="s">
        <v>237</v>
      </c>
      <c r="I1434" s="103" t="s">
        <v>239</v>
      </c>
      <c r="J1434" s="9">
        <v>0</v>
      </c>
      <c r="K1434" s="4">
        <v>0</v>
      </c>
      <c r="L1434" s="9">
        <v>0</v>
      </c>
      <c r="M1434" s="9">
        <v>12</v>
      </c>
      <c r="N1434" s="9">
        <v>0</v>
      </c>
      <c r="O1434" s="17">
        <v>0</v>
      </c>
      <c r="P1434" s="9">
        <v>0</v>
      </c>
      <c r="Q1434" s="9">
        <v>0</v>
      </c>
      <c r="S1434">
        <f t="shared" si="214"/>
        <v>0</v>
      </c>
      <c r="T1434">
        <f t="shared" si="215"/>
        <v>0</v>
      </c>
      <c r="U1434">
        <f t="shared" si="216"/>
        <v>0</v>
      </c>
      <c r="W1434" t="str">
        <f t="shared" si="217"/>
        <v/>
      </c>
    </row>
    <row r="1435" spans="1:23" ht="32" hidden="1" x14ac:dyDescent="0.2">
      <c r="A1435" t="s">
        <v>287</v>
      </c>
      <c r="B1435" s="18">
        <v>8</v>
      </c>
      <c r="C1435" s="18" t="str">
        <f t="shared" si="46"/>
        <v>GGW1.8</v>
      </c>
      <c r="D1435" s="160">
        <v>1</v>
      </c>
      <c r="E1435" s="2"/>
      <c r="F1435" s="2" t="s">
        <v>229</v>
      </c>
      <c r="G1435" s="2">
        <f>INDEX([1]CAPS!$A:$A,MATCH(F:F,[1]CAPS!$H:$H,0))</f>
        <v>3997</v>
      </c>
      <c r="H1435" s="2" t="s">
        <v>236</v>
      </c>
      <c r="I1435" s="103" t="s">
        <v>239</v>
      </c>
      <c r="J1435" s="9">
        <v>0</v>
      </c>
      <c r="K1435" s="4">
        <v>0</v>
      </c>
      <c r="L1435" s="9">
        <v>0</v>
      </c>
      <c r="M1435" s="9">
        <v>2</v>
      </c>
      <c r="N1435" s="9">
        <v>0</v>
      </c>
      <c r="O1435" s="17">
        <v>0</v>
      </c>
      <c r="P1435" s="9">
        <v>0</v>
      </c>
      <c r="Q1435" s="9">
        <v>0</v>
      </c>
      <c r="S1435">
        <f t="shared" si="214"/>
        <v>0</v>
      </c>
      <c r="T1435">
        <f t="shared" si="215"/>
        <v>0</v>
      </c>
      <c r="U1435">
        <f t="shared" si="216"/>
        <v>0</v>
      </c>
      <c r="W1435" t="str">
        <f t="shared" si="217"/>
        <v/>
      </c>
    </row>
    <row r="1436" spans="1:23" ht="16" hidden="1" x14ac:dyDescent="0.2">
      <c r="A1436" t="s">
        <v>287</v>
      </c>
      <c r="B1436" s="18">
        <v>9</v>
      </c>
      <c r="C1436" s="18" t="str">
        <f t="shared" si="46"/>
        <v>GGW1.9</v>
      </c>
      <c r="D1436" s="160">
        <v>1</v>
      </c>
      <c r="E1436" s="2"/>
      <c r="F1436" s="2" t="s">
        <v>132</v>
      </c>
      <c r="G1436" s="2">
        <f>INDEX([1]CAPS!$A:$A,MATCH(F:F,[1]CAPS!$H:$H,0))</f>
        <v>2469</v>
      </c>
      <c r="H1436" s="2" t="s">
        <v>233</v>
      </c>
      <c r="I1436" s="104" t="s">
        <v>238</v>
      </c>
      <c r="J1436" s="9">
        <v>0</v>
      </c>
      <c r="K1436" s="4">
        <v>3</v>
      </c>
      <c r="L1436" s="9">
        <v>0</v>
      </c>
      <c r="M1436" s="9">
        <v>0</v>
      </c>
      <c r="N1436" s="9">
        <v>0</v>
      </c>
      <c r="O1436" s="17">
        <v>0</v>
      </c>
      <c r="P1436" s="9">
        <v>0</v>
      </c>
      <c r="Q1436" s="9">
        <v>0</v>
      </c>
      <c r="S1436">
        <f t="shared" si="214"/>
        <v>3</v>
      </c>
      <c r="T1436">
        <f t="shared" si="215"/>
        <v>1</v>
      </c>
      <c r="U1436">
        <f t="shared" si="216"/>
        <v>0</v>
      </c>
      <c r="W1436">
        <f t="shared" si="217"/>
        <v>1</v>
      </c>
    </row>
    <row r="1437" spans="1:23" ht="32" hidden="1" x14ac:dyDescent="0.2">
      <c r="A1437" t="s">
        <v>287</v>
      </c>
      <c r="B1437" s="18">
        <v>9</v>
      </c>
      <c r="C1437" s="18" t="str">
        <f t="shared" si="46"/>
        <v>GGW1.9</v>
      </c>
      <c r="D1437" s="160">
        <v>1</v>
      </c>
      <c r="E1437" s="2"/>
      <c r="F1437" s="2" t="s">
        <v>229</v>
      </c>
      <c r="G1437" s="2">
        <f>INDEX([1]CAPS!$A:$A,MATCH(F:F,[1]CAPS!$H:$H,0))</f>
        <v>3997</v>
      </c>
      <c r="H1437" s="2" t="s">
        <v>236</v>
      </c>
      <c r="I1437" s="103" t="s">
        <v>239</v>
      </c>
      <c r="J1437" s="9">
        <v>0</v>
      </c>
      <c r="K1437" s="4">
        <v>8</v>
      </c>
      <c r="L1437" s="9">
        <v>0</v>
      </c>
      <c r="M1437" s="9">
        <v>3</v>
      </c>
      <c r="N1437" s="9">
        <v>0</v>
      </c>
      <c r="O1437" s="17">
        <v>0</v>
      </c>
      <c r="P1437" s="9">
        <v>0</v>
      </c>
      <c r="Q1437" s="9">
        <v>0</v>
      </c>
      <c r="S1437">
        <f t="shared" si="214"/>
        <v>8</v>
      </c>
      <c r="T1437">
        <f t="shared" si="215"/>
        <v>0.72727272727272729</v>
      </c>
      <c r="U1437">
        <f t="shared" si="216"/>
        <v>0</v>
      </c>
      <c r="W1437">
        <f t="shared" si="217"/>
        <v>1</v>
      </c>
    </row>
    <row r="1438" spans="1:23" ht="16" hidden="1" x14ac:dyDescent="0.2">
      <c r="A1438" t="s">
        <v>287</v>
      </c>
      <c r="B1438" s="18">
        <v>9</v>
      </c>
      <c r="C1438" s="18" t="str">
        <f t="shared" si="46"/>
        <v>GGW1.9</v>
      </c>
      <c r="D1438" s="160">
        <v>1</v>
      </c>
      <c r="E1438" s="2"/>
      <c r="F1438" s="2" t="s">
        <v>189</v>
      </c>
      <c r="G1438" s="2">
        <f>INDEX([1]CAPS!$A:$A,MATCH(F:F,[1]CAPS!$H:$H,0))</f>
        <v>5541</v>
      </c>
      <c r="H1438" s="2" t="s">
        <v>234</v>
      </c>
      <c r="I1438" s="104" t="s">
        <v>238</v>
      </c>
      <c r="J1438" s="9">
        <v>0</v>
      </c>
      <c r="K1438" s="4">
        <v>13</v>
      </c>
      <c r="L1438" s="9">
        <v>0</v>
      </c>
      <c r="M1438" s="9" t="s">
        <v>276</v>
      </c>
      <c r="N1438" s="9">
        <v>0</v>
      </c>
      <c r="O1438" s="17" t="s">
        <v>276</v>
      </c>
      <c r="P1438" s="9" t="s">
        <v>276</v>
      </c>
      <c r="Q1438" s="9" t="s">
        <v>276</v>
      </c>
      <c r="S1438">
        <f>SUM(J1438:K1438)</f>
        <v>13</v>
      </c>
      <c r="T1438" t="e">
        <f t="shared" si="215"/>
        <v>#VALUE!</v>
      </c>
      <c r="U1438" t="e">
        <f t="shared" si="216"/>
        <v>#VALUE!</v>
      </c>
      <c r="W1438">
        <f t="shared" si="217"/>
        <v>1</v>
      </c>
    </row>
    <row r="1439" spans="1:23" ht="32" hidden="1" x14ac:dyDescent="0.2">
      <c r="A1439" t="s">
        <v>287</v>
      </c>
      <c r="B1439" s="18">
        <v>9</v>
      </c>
      <c r="C1439" s="18" t="str">
        <f t="shared" si="46"/>
        <v>GGW1.9</v>
      </c>
      <c r="D1439" s="160">
        <v>1</v>
      </c>
      <c r="E1439" s="2"/>
      <c r="F1439" s="2" t="s">
        <v>298</v>
      </c>
      <c r="G1439" s="2">
        <f>INDEX([1]CAPS!$A:$A,MATCH(F:F,[1]CAPS!$H:$H,0))</f>
        <v>2602</v>
      </c>
      <c r="H1439" s="2" t="s">
        <v>237</v>
      </c>
      <c r="I1439" s="103" t="s">
        <v>239</v>
      </c>
      <c r="J1439" s="9">
        <v>0</v>
      </c>
      <c r="K1439" s="4">
        <v>0</v>
      </c>
      <c r="L1439" s="9">
        <v>0</v>
      </c>
      <c r="M1439" s="9">
        <v>10</v>
      </c>
      <c r="N1439" s="9">
        <v>0</v>
      </c>
      <c r="O1439" s="17">
        <v>0</v>
      </c>
      <c r="P1439" s="9">
        <v>0</v>
      </c>
      <c r="Q1439" s="9">
        <v>0</v>
      </c>
      <c r="S1439">
        <f t="shared" si="214"/>
        <v>0</v>
      </c>
      <c r="T1439">
        <f t="shared" si="215"/>
        <v>0</v>
      </c>
      <c r="U1439">
        <f t="shared" si="216"/>
        <v>0</v>
      </c>
      <c r="W1439" t="str">
        <f t="shared" si="217"/>
        <v/>
      </c>
    </row>
    <row r="1440" spans="1:23" ht="16" hidden="1" x14ac:dyDescent="0.2">
      <c r="A1440" t="s">
        <v>287</v>
      </c>
      <c r="B1440" s="18">
        <v>9</v>
      </c>
      <c r="C1440" s="18" t="str">
        <f t="shared" si="46"/>
        <v>GGW1.9</v>
      </c>
      <c r="D1440" s="160">
        <v>1</v>
      </c>
      <c r="E1440" s="2"/>
      <c r="F1440" s="2" t="s">
        <v>297</v>
      </c>
      <c r="G1440" s="2">
        <f>INDEX([1]CAPS!$A:$A,MATCH(F:F,[1]CAPS!$H:$H,0))</f>
        <v>6322</v>
      </c>
      <c r="H1440" s="2" t="s">
        <v>234</v>
      </c>
      <c r="I1440" s="104" t="s">
        <v>238</v>
      </c>
      <c r="J1440" s="9">
        <v>0</v>
      </c>
      <c r="K1440" s="4">
        <v>0</v>
      </c>
      <c r="L1440" s="9">
        <v>0</v>
      </c>
      <c r="M1440" s="9">
        <v>1</v>
      </c>
      <c r="N1440" s="9">
        <v>0</v>
      </c>
      <c r="O1440" s="17">
        <v>0</v>
      </c>
      <c r="P1440" s="9">
        <v>0</v>
      </c>
      <c r="Q1440" s="9">
        <v>0</v>
      </c>
      <c r="S1440">
        <f t="shared" si="214"/>
        <v>0</v>
      </c>
      <c r="T1440">
        <f t="shared" si="215"/>
        <v>0</v>
      </c>
      <c r="U1440">
        <f t="shared" si="216"/>
        <v>0</v>
      </c>
      <c r="W1440" t="str">
        <f t="shared" si="217"/>
        <v/>
      </c>
    </row>
    <row r="1441" spans="1:23" ht="32" hidden="1" x14ac:dyDescent="0.2">
      <c r="A1441" t="s">
        <v>287</v>
      </c>
      <c r="B1441" s="18">
        <v>9</v>
      </c>
      <c r="C1441" s="18" t="str">
        <f t="shared" si="46"/>
        <v>GGW1.9</v>
      </c>
      <c r="D1441" s="160">
        <v>1</v>
      </c>
      <c r="E1441" s="2"/>
      <c r="F1441" s="2" t="s">
        <v>188</v>
      </c>
      <c r="G1441" s="2">
        <f>INDEX([1]CAPS!$A:$A,MATCH(F:F,[1]CAPS!$H:$H,0))</f>
        <v>3174</v>
      </c>
      <c r="H1441" s="2" t="s">
        <v>233</v>
      </c>
      <c r="I1441" s="103" t="s">
        <v>239</v>
      </c>
      <c r="J1441" s="9">
        <v>0</v>
      </c>
      <c r="K1441" s="4">
        <v>5</v>
      </c>
      <c r="L1441" s="9">
        <v>0</v>
      </c>
      <c r="M1441" s="9" t="s">
        <v>276</v>
      </c>
      <c r="N1441" s="9">
        <v>0</v>
      </c>
      <c r="O1441" s="17">
        <v>0</v>
      </c>
      <c r="P1441" s="9">
        <v>0</v>
      </c>
      <c r="Q1441" s="9">
        <v>0</v>
      </c>
      <c r="S1441">
        <f t="shared" si="214"/>
        <v>5</v>
      </c>
      <c r="T1441" t="e">
        <f t="shared" si="215"/>
        <v>#VALUE!</v>
      </c>
      <c r="U1441" t="e">
        <f t="shared" si="216"/>
        <v>#VALUE!</v>
      </c>
      <c r="W1441">
        <f t="shared" si="217"/>
        <v>1</v>
      </c>
    </row>
    <row r="1442" spans="1:23" ht="32" hidden="1" x14ac:dyDescent="0.2">
      <c r="A1442" t="s">
        <v>287</v>
      </c>
      <c r="B1442" s="18">
        <v>10</v>
      </c>
      <c r="C1442" s="18" t="str">
        <f t="shared" si="46"/>
        <v>GGW1.10</v>
      </c>
      <c r="D1442" s="160">
        <v>1</v>
      </c>
      <c r="E1442" s="2"/>
      <c r="F1442" s="2" t="s">
        <v>187</v>
      </c>
      <c r="G1442" s="2">
        <f>INDEX([1]CAPS!$A:$A,MATCH(F:F,[1]CAPS!$H:$H,0))</f>
        <v>7970</v>
      </c>
      <c r="H1442" s="2" t="s">
        <v>236</v>
      </c>
      <c r="I1442" s="104" t="s">
        <v>242</v>
      </c>
      <c r="J1442" s="9">
        <v>0</v>
      </c>
      <c r="K1442" s="4">
        <v>1</v>
      </c>
      <c r="L1442" s="9">
        <v>0</v>
      </c>
      <c r="M1442" s="9">
        <v>0</v>
      </c>
      <c r="N1442" s="9">
        <v>0</v>
      </c>
      <c r="O1442" s="17">
        <v>0</v>
      </c>
      <c r="P1442" s="9">
        <v>0</v>
      </c>
      <c r="Q1442" s="9">
        <v>0</v>
      </c>
      <c r="S1442">
        <f t="shared" si="214"/>
        <v>1</v>
      </c>
      <c r="T1442">
        <f t="shared" si="215"/>
        <v>1</v>
      </c>
      <c r="U1442">
        <f t="shared" si="216"/>
        <v>0</v>
      </c>
      <c r="W1442">
        <f t="shared" si="217"/>
        <v>1</v>
      </c>
    </row>
    <row r="1443" spans="1:23" ht="32" hidden="1" x14ac:dyDescent="0.2">
      <c r="A1443" t="s">
        <v>287</v>
      </c>
      <c r="B1443" s="18">
        <v>10</v>
      </c>
      <c r="C1443" s="18" t="str">
        <f t="shared" si="46"/>
        <v>GGW1.10</v>
      </c>
      <c r="D1443" s="160">
        <v>1</v>
      </c>
      <c r="E1443" s="2"/>
      <c r="F1443" s="2" t="s">
        <v>191</v>
      </c>
      <c r="G1443" s="2">
        <f>INDEX([1]CAPS!$A:$A,MATCH(F:F,[1]CAPS!$H:$H,0))</f>
        <v>5352</v>
      </c>
      <c r="H1443" s="2" t="s">
        <v>236</v>
      </c>
      <c r="I1443" s="103" t="s">
        <v>239</v>
      </c>
      <c r="J1443" s="9">
        <v>0</v>
      </c>
      <c r="K1443" s="4">
        <v>1</v>
      </c>
      <c r="L1443" s="9">
        <v>0</v>
      </c>
      <c r="M1443" s="9">
        <v>0</v>
      </c>
      <c r="N1443" s="9">
        <v>0</v>
      </c>
      <c r="O1443" s="17">
        <v>0</v>
      </c>
      <c r="P1443" s="9">
        <v>0</v>
      </c>
      <c r="Q1443" s="9">
        <v>0</v>
      </c>
      <c r="S1443">
        <f t="shared" si="214"/>
        <v>1</v>
      </c>
      <c r="T1443">
        <f t="shared" si="215"/>
        <v>1</v>
      </c>
      <c r="U1443">
        <f t="shared" si="216"/>
        <v>0</v>
      </c>
      <c r="W1443">
        <f t="shared" si="217"/>
        <v>1</v>
      </c>
    </row>
    <row r="1444" spans="1:23" ht="16" hidden="1" x14ac:dyDescent="0.2">
      <c r="A1444" t="s">
        <v>287</v>
      </c>
      <c r="B1444" s="18">
        <v>10</v>
      </c>
      <c r="C1444" s="18" t="str">
        <f t="shared" si="46"/>
        <v>GGW1.10</v>
      </c>
      <c r="D1444" s="160">
        <v>1</v>
      </c>
      <c r="E1444" s="2"/>
      <c r="F1444" s="2" t="s">
        <v>189</v>
      </c>
      <c r="G1444" s="2">
        <f>INDEX([1]CAPS!$A:$A,MATCH(F:F,[1]CAPS!$H:$H,0))</f>
        <v>5541</v>
      </c>
      <c r="H1444" s="2" t="s">
        <v>234</v>
      </c>
      <c r="I1444" s="104" t="s">
        <v>238</v>
      </c>
      <c r="J1444" s="9">
        <v>0</v>
      </c>
      <c r="K1444" s="4">
        <v>7</v>
      </c>
      <c r="L1444" s="9">
        <v>0</v>
      </c>
      <c r="M1444" s="9" t="s">
        <v>276</v>
      </c>
      <c r="N1444" s="9">
        <v>0</v>
      </c>
      <c r="O1444" s="17" t="s">
        <v>276</v>
      </c>
      <c r="P1444" s="9" t="s">
        <v>276</v>
      </c>
      <c r="Q1444" s="9" t="s">
        <v>276</v>
      </c>
      <c r="S1444">
        <f>SUM(J1444:K1444)</f>
        <v>7</v>
      </c>
      <c r="T1444" t="e">
        <f t="shared" si="215"/>
        <v>#VALUE!</v>
      </c>
      <c r="U1444" t="e">
        <f t="shared" si="216"/>
        <v>#VALUE!</v>
      </c>
      <c r="W1444">
        <f t="shared" si="217"/>
        <v>1</v>
      </c>
    </row>
    <row r="1445" spans="1:23" ht="16" hidden="1" x14ac:dyDescent="0.2">
      <c r="A1445" t="s">
        <v>287</v>
      </c>
      <c r="B1445" s="18">
        <v>10</v>
      </c>
      <c r="C1445" s="18" t="str">
        <f t="shared" si="46"/>
        <v>GGW1.10</v>
      </c>
      <c r="D1445" s="160">
        <v>1</v>
      </c>
      <c r="E1445" s="2"/>
      <c r="F1445" s="2" t="s">
        <v>132</v>
      </c>
      <c r="G1445" s="2">
        <f>INDEX([1]CAPS!$A:$A,MATCH(F:F,[1]CAPS!$H:$H,0))</f>
        <v>2469</v>
      </c>
      <c r="H1445" s="2" t="s">
        <v>233</v>
      </c>
      <c r="I1445" s="104" t="s">
        <v>238</v>
      </c>
      <c r="J1445" s="9">
        <v>0</v>
      </c>
      <c r="K1445" s="4">
        <v>1</v>
      </c>
      <c r="L1445" s="9">
        <v>0</v>
      </c>
      <c r="M1445" s="9">
        <v>0</v>
      </c>
      <c r="N1445" s="9">
        <v>0</v>
      </c>
      <c r="O1445" s="17">
        <v>0</v>
      </c>
      <c r="P1445" s="9">
        <v>0</v>
      </c>
      <c r="Q1445" s="9">
        <v>0</v>
      </c>
      <c r="S1445">
        <f t="shared" si="214"/>
        <v>1</v>
      </c>
      <c r="T1445">
        <f t="shared" si="215"/>
        <v>1</v>
      </c>
      <c r="U1445">
        <f t="shared" si="216"/>
        <v>0</v>
      </c>
      <c r="W1445">
        <f t="shared" si="217"/>
        <v>1</v>
      </c>
    </row>
    <row r="1446" spans="1:23" ht="32" hidden="1" x14ac:dyDescent="0.2">
      <c r="A1446" t="s">
        <v>287</v>
      </c>
      <c r="B1446" s="18">
        <v>10</v>
      </c>
      <c r="C1446" s="18" t="str">
        <f t="shared" si="46"/>
        <v>GGW1.10</v>
      </c>
      <c r="D1446" s="160">
        <v>1</v>
      </c>
      <c r="E1446" s="2"/>
      <c r="F1446" s="2" t="s">
        <v>229</v>
      </c>
      <c r="G1446" s="2">
        <f>INDEX([1]CAPS!$A:$A,MATCH(F:F,[1]CAPS!$H:$H,0))</f>
        <v>3997</v>
      </c>
      <c r="H1446" s="2" t="s">
        <v>236</v>
      </c>
      <c r="I1446" s="103" t="s">
        <v>239</v>
      </c>
      <c r="J1446" s="9">
        <v>0</v>
      </c>
      <c r="K1446" s="4">
        <v>3</v>
      </c>
      <c r="L1446" s="9">
        <v>0</v>
      </c>
      <c r="M1446" s="9">
        <v>4</v>
      </c>
      <c r="N1446" s="9">
        <v>0</v>
      </c>
      <c r="O1446" s="17">
        <v>0</v>
      </c>
      <c r="P1446" s="9">
        <v>0</v>
      </c>
      <c r="Q1446" s="9">
        <v>0</v>
      </c>
      <c r="S1446">
        <f t="shared" si="214"/>
        <v>3</v>
      </c>
      <c r="T1446">
        <f t="shared" si="215"/>
        <v>0.42857142857142855</v>
      </c>
      <c r="U1446">
        <f t="shared" si="216"/>
        <v>0</v>
      </c>
      <c r="W1446">
        <f t="shared" si="217"/>
        <v>1</v>
      </c>
    </row>
    <row r="1447" spans="1:23" ht="32" hidden="1" x14ac:dyDescent="0.2">
      <c r="A1447" t="s">
        <v>287</v>
      </c>
      <c r="B1447" s="18">
        <v>10</v>
      </c>
      <c r="C1447" s="18" t="str">
        <f t="shared" si="46"/>
        <v>GGW1.10</v>
      </c>
      <c r="D1447" s="160">
        <v>1</v>
      </c>
      <c r="E1447" s="2"/>
      <c r="F1447" s="2" t="s">
        <v>298</v>
      </c>
      <c r="G1447" s="2">
        <f>INDEX([1]CAPS!$A:$A,MATCH(F:F,[1]CAPS!$H:$H,0))</f>
        <v>2602</v>
      </c>
      <c r="H1447" s="2" t="s">
        <v>237</v>
      </c>
      <c r="I1447" s="103" t="s">
        <v>239</v>
      </c>
      <c r="J1447" s="9">
        <v>0</v>
      </c>
      <c r="K1447" s="4">
        <v>0</v>
      </c>
      <c r="L1447" s="9">
        <v>0</v>
      </c>
      <c r="M1447" s="9">
        <v>9</v>
      </c>
      <c r="N1447" s="9">
        <v>0</v>
      </c>
      <c r="O1447" s="17">
        <v>0</v>
      </c>
      <c r="P1447" s="9">
        <v>0</v>
      </c>
      <c r="Q1447" s="9">
        <v>0</v>
      </c>
      <c r="S1447">
        <f t="shared" si="214"/>
        <v>0</v>
      </c>
      <c r="T1447">
        <f t="shared" si="215"/>
        <v>0</v>
      </c>
      <c r="U1447">
        <f t="shared" si="216"/>
        <v>0</v>
      </c>
      <c r="W1447" t="str">
        <f t="shared" si="217"/>
        <v/>
      </c>
    </row>
    <row r="1448" spans="1:23" ht="16" hidden="1" x14ac:dyDescent="0.2">
      <c r="A1448" t="s">
        <v>287</v>
      </c>
      <c r="B1448" s="18">
        <v>10</v>
      </c>
      <c r="C1448" s="18" t="str">
        <f t="shared" si="46"/>
        <v>GGW1.10</v>
      </c>
      <c r="D1448" s="160">
        <v>1</v>
      </c>
      <c r="E1448" s="2"/>
      <c r="F1448" s="2" t="s">
        <v>297</v>
      </c>
      <c r="G1448" s="2">
        <f>INDEX([1]CAPS!$A:$A,MATCH(F:F,[1]CAPS!$H:$H,0))</f>
        <v>6322</v>
      </c>
      <c r="H1448" s="2" t="s">
        <v>234</v>
      </c>
      <c r="I1448" s="104" t="s">
        <v>238</v>
      </c>
      <c r="J1448" s="9">
        <v>0</v>
      </c>
      <c r="K1448" s="4">
        <v>0</v>
      </c>
      <c r="L1448" s="9">
        <v>0</v>
      </c>
      <c r="M1448" s="9">
        <v>4</v>
      </c>
      <c r="N1448" s="9">
        <v>0</v>
      </c>
      <c r="O1448" s="17">
        <v>0</v>
      </c>
      <c r="P1448" s="9">
        <v>0</v>
      </c>
      <c r="Q1448" s="9">
        <v>0</v>
      </c>
      <c r="S1448">
        <f t="shared" si="214"/>
        <v>0</v>
      </c>
      <c r="T1448">
        <f t="shared" si="215"/>
        <v>0</v>
      </c>
      <c r="U1448">
        <f t="shared" si="216"/>
        <v>0</v>
      </c>
      <c r="W1448" t="str">
        <f t="shared" si="217"/>
        <v/>
      </c>
    </row>
    <row r="1449" spans="1:23" ht="32" hidden="1" x14ac:dyDescent="0.2">
      <c r="A1449" t="s">
        <v>287</v>
      </c>
      <c r="B1449" s="18">
        <v>10</v>
      </c>
      <c r="C1449" s="18" t="str">
        <f t="shared" si="46"/>
        <v>GGW1.10</v>
      </c>
      <c r="D1449" s="160">
        <v>1</v>
      </c>
      <c r="E1449" s="2"/>
      <c r="F1449" s="2" t="s">
        <v>188</v>
      </c>
      <c r="G1449" s="2">
        <f>INDEX([1]CAPS!$A:$A,MATCH(F:F,[1]CAPS!$H:$H,0))</f>
        <v>3174</v>
      </c>
      <c r="H1449" s="2" t="s">
        <v>233</v>
      </c>
      <c r="I1449" s="103" t="s">
        <v>239</v>
      </c>
      <c r="J1449" s="9">
        <v>0</v>
      </c>
      <c r="K1449" s="4">
        <v>25</v>
      </c>
      <c r="L1449" s="9">
        <v>0</v>
      </c>
      <c r="M1449" s="9">
        <v>0</v>
      </c>
      <c r="N1449" s="9">
        <v>0</v>
      </c>
      <c r="O1449" s="17">
        <v>0</v>
      </c>
      <c r="P1449" s="9">
        <v>0</v>
      </c>
      <c r="Q1449" s="9">
        <v>0</v>
      </c>
      <c r="S1449">
        <f t="shared" si="214"/>
        <v>25</v>
      </c>
      <c r="T1449">
        <f t="shared" si="215"/>
        <v>1</v>
      </c>
      <c r="U1449">
        <f t="shared" si="216"/>
        <v>0</v>
      </c>
      <c r="W1449">
        <f t="shared" si="217"/>
        <v>1</v>
      </c>
    </row>
    <row r="1450" spans="1:23" ht="16" hidden="1" x14ac:dyDescent="0.2">
      <c r="A1450" t="s">
        <v>287</v>
      </c>
      <c r="B1450" s="18">
        <v>11</v>
      </c>
      <c r="C1450" s="18" t="str">
        <f t="shared" si="46"/>
        <v>GGW1.11</v>
      </c>
      <c r="D1450" s="160">
        <v>1</v>
      </c>
      <c r="E1450" s="2"/>
      <c r="F1450" s="2" t="s">
        <v>132</v>
      </c>
      <c r="G1450" s="2">
        <f>INDEX([1]CAPS!$A:$A,MATCH(F:F,[1]CAPS!$H:$H,0))</f>
        <v>2469</v>
      </c>
      <c r="H1450" s="2" t="s">
        <v>233</v>
      </c>
      <c r="I1450" s="104" t="s">
        <v>238</v>
      </c>
      <c r="J1450" s="9">
        <v>0</v>
      </c>
      <c r="K1450" s="4">
        <v>2</v>
      </c>
      <c r="L1450" s="9">
        <v>0</v>
      </c>
      <c r="M1450" s="9">
        <v>0</v>
      </c>
      <c r="N1450" s="9">
        <v>0</v>
      </c>
      <c r="O1450" s="17">
        <v>0</v>
      </c>
      <c r="P1450" s="9">
        <v>0</v>
      </c>
      <c r="Q1450" s="9">
        <v>0</v>
      </c>
      <c r="S1450">
        <f t="shared" si="214"/>
        <v>2</v>
      </c>
      <c r="T1450">
        <f t="shared" si="215"/>
        <v>1</v>
      </c>
      <c r="U1450">
        <f t="shared" si="216"/>
        <v>0</v>
      </c>
      <c r="W1450">
        <f t="shared" si="217"/>
        <v>1</v>
      </c>
    </row>
    <row r="1451" spans="1:23" ht="32" hidden="1" x14ac:dyDescent="0.2">
      <c r="A1451" t="s">
        <v>287</v>
      </c>
      <c r="B1451" s="18">
        <v>11</v>
      </c>
      <c r="C1451" s="18" t="str">
        <f t="shared" si="46"/>
        <v>GGW1.11</v>
      </c>
      <c r="D1451" s="160">
        <v>1</v>
      </c>
      <c r="E1451" s="2"/>
      <c r="F1451" s="2" t="s">
        <v>229</v>
      </c>
      <c r="G1451" s="2">
        <f>INDEX([1]CAPS!$A:$A,MATCH(F:F,[1]CAPS!$H:$H,0))</f>
        <v>3997</v>
      </c>
      <c r="H1451" s="2" t="s">
        <v>236</v>
      </c>
      <c r="I1451" s="103" t="s">
        <v>239</v>
      </c>
      <c r="J1451" s="9">
        <v>0</v>
      </c>
      <c r="K1451" s="4">
        <v>2</v>
      </c>
      <c r="L1451" s="9">
        <v>0</v>
      </c>
      <c r="M1451" s="9">
        <v>3</v>
      </c>
      <c r="N1451" s="9">
        <v>0</v>
      </c>
      <c r="O1451" s="17">
        <v>0</v>
      </c>
      <c r="P1451" s="9">
        <v>0</v>
      </c>
      <c r="Q1451" s="9">
        <v>0</v>
      </c>
      <c r="S1451">
        <f t="shared" si="214"/>
        <v>2</v>
      </c>
      <c r="T1451">
        <f t="shared" si="215"/>
        <v>0.4</v>
      </c>
      <c r="U1451">
        <f t="shared" si="216"/>
        <v>0</v>
      </c>
      <c r="W1451">
        <f t="shared" si="217"/>
        <v>1</v>
      </c>
    </row>
    <row r="1452" spans="1:23" ht="16" hidden="1" x14ac:dyDescent="0.2">
      <c r="A1452" t="s">
        <v>287</v>
      </c>
      <c r="B1452" s="18">
        <v>11</v>
      </c>
      <c r="C1452" s="18" t="str">
        <f t="shared" si="46"/>
        <v>GGW1.11</v>
      </c>
      <c r="D1452" s="160">
        <v>1</v>
      </c>
      <c r="E1452" s="2"/>
      <c r="F1452" s="2" t="s">
        <v>189</v>
      </c>
      <c r="G1452" s="2">
        <f>INDEX([1]CAPS!$A:$A,MATCH(F:F,[1]CAPS!$H:$H,0))</f>
        <v>5541</v>
      </c>
      <c r="H1452" s="2" t="s">
        <v>234</v>
      </c>
      <c r="I1452" s="104" t="s">
        <v>238</v>
      </c>
      <c r="J1452" s="9">
        <v>0</v>
      </c>
      <c r="K1452" s="4">
        <v>5</v>
      </c>
      <c r="L1452" s="9">
        <v>0</v>
      </c>
      <c r="M1452" s="9" t="s">
        <v>276</v>
      </c>
      <c r="N1452" s="9">
        <v>0</v>
      </c>
      <c r="O1452" s="17" t="s">
        <v>276</v>
      </c>
      <c r="P1452" s="9" t="s">
        <v>276</v>
      </c>
      <c r="Q1452" s="9" t="s">
        <v>276</v>
      </c>
      <c r="S1452">
        <f>SUM(J1452:K1452)</f>
        <v>5</v>
      </c>
      <c r="T1452" t="e">
        <f t="shared" si="215"/>
        <v>#VALUE!</v>
      </c>
      <c r="U1452" t="e">
        <f t="shared" si="216"/>
        <v>#VALUE!</v>
      </c>
      <c r="W1452">
        <f t="shared" si="217"/>
        <v>1</v>
      </c>
    </row>
    <row r="1453" spans="1:23" ht="32" hidden="1" x14ac:dyDescent="0.2">
      <c r="A1453" t="s">
        <v>287</v>
      </c>
      <c r="B1453" s="18">
        <v>11</v>
      </c>
      <c r="C1453" s="18" t="str">
        <f t="shared" si="46"/>
        <v>GGW1.11</v>
      </c>
      <c r="D1453" s="160">
        <v>1</v>
      </c>
      <c r="E1453" s="2"/>
      <c r="F1453" s="2" t="s">
        <v>188</v>
      </c>
      <c r="G1453" s="2">
        <f>INDEX([1]CAPS!$A:$A,MATCH(F:F,[1]CAPS!$H:$H,0))</f>
        <v>3174</v>
      </c>
      <c r="H1453" s="2" t="s">
        <v>233</v>
      </c>
      <c r="I1453" s="104" t="s">
        <v>239</v>
      </c>
      <c r="J1453" s="9">
        <v>0</v>
      </c>
      <c r="K1453" s="4">
        <v>21</v>
      </c>
      <c r="L1453" s="9">
        <v>0</v>
      </c>
      <c r="M1453" s="9" t="s">
        <v>276</v>
      </c>
      <c r="N1453" s="9">
        <v>0</v>
      </c>
      <c r="O1453" s="17">
        <v>0</v>
      </c>
      <c r="P1453" s="9">
        <v>0</v>
      </c>
      <c r="Q1453" s="9">
        <v>0</v>
      </c>
      <c r="S1453">
        <f t="shared" si="214"/>
        <v>21</v>
      </c>
      <c r="T1453" t="e">
        <f t="shared" si="215"/>
        <v>#VALUE!</v>
      </c>
      <c r="U1453" t="e">
        <f t="shared" si="216"/>
        <v>#VALUE!</v>
      </c>
      <c r="W1453">
        <f t="shared" si="217"/>
        <v>1</v>
      </c>
    </row>
    <row r="1454" spans="1:23" ht="16" hidden="1" x14ac:dyDescent="0.2">
      <c r="A1454" t="s">
        <v>287</v>
      </c>
      <c r="B1454" s="18">
        <v>11</v>
      </c>
      <c r="C1454" s="18" t="str">
        <f t="shared" si="46"/>
        <v>GGW1.11</v>
      </c>
      <c r="D1454" s="160">
        <v>1</v>
      </c>
      <c r="E1454" s="2"/>
      <c r="F1454" s="2" t="s">
        <v>297</v>
      </c>
      <c r="G1454" s="2">
        <f>INDEX([1]CAPS!$A:$A,MATCH(F:F,[1]CAPS!$H:$H,0))</f>
        <v>6322</v>
      </c>
      <c r="H1454" s="2" t="s">
        <v>234</v>
      </c>
      <c r="I1454" s="104" t="s">
        <v>238</v>
      </c>
      <c r="J1454" s="9">
        <v>0</v>
      </c>
      <c r="K1454" s="4">
        <v>0</v>
      </c>
      <c r="L1454" s="9">
        <v>0</v>
      </c>
      <c r="M1454" s="9">
        <v>4</v>
      </c>
      <c r="N1454" s="9">
        <v>0</v>
      </c>
      <c r="O1454" s="17">
        <v>0</v>
      </c>
      <c r="P1454" s="9">
        <v>0</v>
      </c>
      <c r="Q1454" s="9">
        <v>0</v>
      </c>
      <c r="S1454">
        <f t="shared" si="214"/>
        <v>0</v>
      </c>
      <c r="T1454">
        <f t="shared" si="215"/>
        <v>0</v>
      </c>
      <c r="U1454">
        <f t="shared" si="216"/>
        <v>0</v>
      </c>
      <c r="W1454" t="str">
        <f t="shared" si="217"/>
        <v/>
      </c>
    </row>
    <row r="1455" spans="1:23" ht="16" hidden="1" x14ac:dyDescent="0.2">
      <c r="A1455" t="s">
        <v>287</v>
      </c>
      <c r="B1455" s="18">
        <v>11</v>
      </c>
      <c r="C1455" s="18" t="str">
        <f t="shared" si="46"/>
        <v>GGW1.11</v>
      </c>
      <c r="D1455" s="160">
        <v>1</v>
      </c>
      <c r="E1455" s="2"/>
      <c r="F1455" s="2" t="s">
        <v>163</v>
      </c>
      <c r="G1455" s="2">
        <f>INDEX([1]CAPS!$A:$A,MATCH(F:F,[1]CAPS!$H:$H,0))</f>
        <v>2294</v>
      </c>
      <c r="H1455" s="2" t="s">
        <v>233</v>
      </c>
      <c r="I1455" s="104" t="s">
        <v>238</v>
      </c>
      <c r="J1455" s="9">
        <v>0</v>
      </c>
      <c r="K1455" s="4">
        <v>2</v>
      </c>
      <c r="L1455" s="9">
        <v>0</v>
      </c>
      <c r="M1455" s="9" t="s">
        <v>276</v>
      </c>
      <c r="N1455" s="9">
        <v>0</v>
      </c>
      <c r="O1455" s="17" t="s">
        <v>276</v>
      </c>
      <c r="P1455" s="9" t="s">
        <v>276</v>
      </c>
      <c r="Q1455" s="9" t="s">
        <v>276</v>
      </c>
      <c r="S1455">
        <f>SUM(J1455:K1455)</f>
        <v>2</v>
      </c>
      <c r="T1455" t="e">
        <f t="shared" ref="T1455:T1518" si="220">(K1455+L1455)/(K1455++L1455+M1455)</f>
        <v>#VALUE!</v>
      </c>
      <c r="U1455" t="e">
        <f t="shared" ref="U1455:U1518" si="221">(O1455+P1455)/(K1455+L1455+M1455)</f>
        <v>#VALUE!</v>
      </c>
      <c r="W1455">
        <f t="shared" si="217"/>
        <v>1</v>
      </c>
    </row>
    <row r="1456" spans="1:23" ht="16" hidden="1" x14ac:dyDescent="0.2">
      <c r="A1456" t="s">
        <v>287</v>
      </c>
      <c r="B1456" s="18">
        <v>12</v>
      </c>
      <c r="C1456" s="18" t="str">
        <f t="shared" si="46"/>
        <v>GGW1.12</v>
      </c>
      <c r="D1456" s="160">
        <v>1</v>
      </c>
      <c r="E1456" s="2"/>
      <c r="F1456" s="2" t="s">
        <v>132</v>
      </c>
      <c r="G1456" s="2">
        <f>INDEX([1]CAPS!$A:$A,MATCH(F:F,[1]CAPS!$H:$H,0))</f>
        <v>2469</v>
      </c>
      <c r="H1456" s="2" t="s">
        <v>233</v>
      </c>
      <c r="I1456" s="104" t="s">
        <v>238</v>
      </c>
      <c r="J1456" s="9">
        <v>0</v>
      </c>
      <c r="K1456" s="4">
        <v>4</v>
      </c>
      <c r="L1456" s="9">
        <v>0</v>
      </c>
      <c r="M1456" s="9">
        <v>0</v>
      </c>
      <c r="N1456" s="9">
        <v>0</v>
      </c>
      <c r="O1456" s="17">
        <v>0</v>
      </c>
      <c r="P1456" s="9">
        <v>0</v>
      </c>
      <c r="Q1456" s="9">
        <v>0</v>
      </c>
      <c r="S1456">
        <f t="shared" ref="S1456:S1518" si="222">SUM(J1456:K1456)+O1456</f>
        <v>4</v>
      </c>
      <c r="T1456">
        <f t="shared" si="220"/>
        <v>1</v>
      </c>
      <c r="U1456">
        <f t="shared" si="221"/>
        <v>0</v>
      </c>
      <c r="W1456">
        <f t="shared" si="217"/>
        <v>1</v>
      </c>
    </row>
    <row r="1457" spans="1:23" ht="32" hidden="1" x14ac:dyDescent="0.2">
      <c r="A1457" t="s">
        <v>287</v>
      </c>
      <c r="B1457" s="18">
        <v>12</v>
      </c>
      <c r="C1457" s="18" t="str">
        <f t="shared" si="46"/>
        <v>GGW1.12</v>
      </c>
      <c r="D1457" s="160">
        <v>1</v>
      </c>
      <c r="E1457" s="2"/>
      <c r="F1457" s="2" t="s">
        <v>229</v>
      </c>
      <c r="G1457" s="2">
        <f>INDEX([1]CAPS!$A:$A,MATCH(F:F,[1]CAPS!$H:$H,0))</f>
        <v>3997</v>
      </c>
      <c r="H1457" s="2" t="s">
        <v>236</v>
      </c>
      <c r="I1457" s="103" t="s">
        <v>239</v>
      </c>
      <c r="J1457" s="9">
        <v>0</v>
      </c>
      <c r="K1457" s="4">
        <v>0</v>
      </c>
      <c r="L1457" s="9">
        <v>0</v>
      </c>
      <c r="M1457" s="9">
        <v>2</v>
      </c>
      <c r="N1457" s="9">
        <v>0</v>
      </c>
      <c r="O1457" s="17">
        <v>0</v>
      </c>
      <c r="P1457" s="9">
        <v>0</v>
      </c>
      <c r="Q1457" s="9">
        <v>0</v>
      </c>
      <c r="S1457">
        <f t="shared" si="222"/>
        <v>0</v>
      </c>
      <c r="T1457">
        <f t="shared" si="220"/>
        <v>0</v>
      </c>
      <c r="U1457">
        <f t="shared" si="221"/>
        <v>0</v>
      </c>
      <c r="W1457" t="str">
        <f t="shared" si="217"/>
        <v/>
      </c>
    </row>
    <row r="1458" spans="1:23" ht="32" hidden="1" x14ac:dyDescent="0.2">
      <c r="A1458" t="s">
        <v>287</v>
      </c>
      <c r="B1458" s="18">
        <v>12</v>
      </c>
      <c r="C1458" s="18" t="str">
        <f t="shared" si="46"/>
        <v>GGW1.12</v>
      </c>
      <c r="D1458" s="160">
        <v>1</v>
      </c>
      <c r="E1458" s="2"/>
      <c r="F1458" s="2" t="s">
        <v>135</v>
      </c>
      <c r="G1458" s="2">
        <f>INDEX([1]CAPS!$A:$A,MATCH(F:F,[1]CAPS!$H:$H,0))</f>
        <v>7766</v>
      </c>
      <c r="H1458" s="2" t="s">
        <v>236</v>
      </c>
      <c r="I1458" s="104" t="s">
        <v>242</v>
      </c>
      <c r="J1458" s="9">
        <v>0</v>
      </c>
      <c r="K1458" s="4">
        <v>2</v>
      </c>
      <c r="L1458" s="9">
        <v>0</v>
      </c>
      <c r="M1458" s="9">
        <v>1</v>
      </c>
      <c r="N1458" s="9">
        <v>0</v>
      </c>
      <c r="O1458" s="17">
        <v>0</v>
      </c>
      <c r="P1458" s="9">
        <v>0</v>
      </c>
      <c r="Q1458" s="9">
        <v>0</v>
      </c>
      <c r="S1458">
        <f t="shared" si="222"/>
        <v>2</v>
      </c>
      <c r="T1458">
        <f t="shared" si="220"/>
        <v>0.66666666666666663</v>
      </c>
      <c r="U1458">
        <f t="shared" si="221"/>
        <v>0</v>
      </c>
      <c r="W1458">
        <f t="shared" si="217"/>
        <v>1</v>
      </c>
    </row>
    <row r="1459" spans="1:23" ht="32" hidden="1" x14ac:dyDescent="0.2">
      <c r="A1459" t="s">
        <v>287</v>
      </c>
      <c r="B1459" s="18">
        <v>12</v>
      </c>
      <c r="C1459" s="18" t="str">
        <f t="shared" si="46"/>
        <v>GGW1.12</v>
      </c>
      <c r="D1459" s="160">
        <v>1</v>
      </c>
      <c r="E1459" s="2"/>
      <c r="F1459" s="2" t="s">
        <v>298</v>
      </c>
      <c r="G1459" s="2">
        <f>INDEX([1]CAPS!$A:$A,MATCH(F:F,[1]CAPS!$H:$H,0))</f>
        <v>2602</v>
      </c>
      <c r="H1459" s="2" t="s">
        <v>237</v>
      </c>
      <c r="I1459" s="103" t="s">
        <v>239</v>
      </c>
      <c r="J1459" s="9">
        <v>0</v>
      </c>
      <c r="K1459" s="4">
        <v>0</v>
      </c>
      <c r="L1459" s="9">
        <v>0</v>
      </c>
      <c r="M1459" s="9">
        <v>5</v>
      </c>
      <c r="N1459" s="9">
        <v>0</v>
      </c>
      <c r="O1459" s="17">
        <v>0</v>
      </c>
      <c r="P1459" s="9">
        <v>0</v>
      </c>
      <c r="Q1459" s="9">
        <v>0</v>
      </c>
      <c r="S1459">
        <f t="shared" si="222"/>
        <v>0</v>
      </c>
      <c r="T1459">
        <f t="shared" si="220"/>
        <v>0</v>
      </c>
      <c r="U1459">
        <f t="shared" si="221"/>
        <v>0</v>
      </c>
      <c r="W1459" t="str">
        <f t="shared" si="217"/>
        <v/>
      </c>
    </row>
    <row r="1460" spans="1:23" ht="32" hidden="1" x14ac:dyDescent="0.2">
      <c r="A1460" t="s">
        <v>287</v>
      </c>
      <c r="B1460" s="18">
        <v>12</v>
      </c>
      <c r="C1460" s="18" t="str">
        <f t="shared" si="46"/>
        <v>GGW1.12</v>
      </c>
      <c r="D1460" s="160">
        <v>1</v>
      </c>
      <c r="E1460" s="2"/>
      <c r="F1460" s="2" t="s">
        <v>188</v>
      </c>
      <c r="G1460" s="2">
        <f>INDEX([1]CAPS!$A:$A,MATCH(F:F,[1]CAPS!$H:$H,0))</f>
        <v>3174</v>
      </c>
      <c r="H1460" s="2" t="s">
        <v>233</v>
      </c>
      <c r="I1460" s="103" t="s">
        <v>239</v>
      </c>
      <c r="J1460" s="9">
        <v>0</v>
      </c>
      <c r="K1460" s="4">
        <v>40</v>
      </c>
      <c r="L1460" s="9">
        <v>0</v>
      </c>
      <c r="M1460" s="9" t="s">
        <v>276</v>
      </c>
      <c r="N1460" s="9">
        <v>0</v>
      </c>
      <c r="O1460" s="17">
        <v>0</v>
      </c>
      <c r="P1460" s="9">
        <v>0</v>
      </c>
      <c r="Q1460" s="9">
        <v>0</v>
      </c>
      <c r="S1460">
        <f t="shared" si="222"/>
        <v>40</v>
      </c>
      <c r="T1460" t="e">
        <f t="shared" si="220"/>
        <v>#VALUE!</v>
      </c>
      <c r="U1460" t="e">
        <f t="shared" si="221"/>
        <v>#VALUE!</v>
      </c>
      <c r="W1460">
        <f t="shared" si="217"/>
        <v>1</v>
      </c>
    </row>
    <row r="1461" spans="1:23" ht="16" hidden="1" x14ac:dyDescent="0.2">
      <c r="A1461" t="s">
        <v>287</v>
      </c>
      <c r="B1461" s="18">
        <v>12</v>
      </c>
      <c r="C1461" s="18" t="str">
        <f t="shared" si="46"/>
        <v>GGW1.12</v>
      </c>
      <c r="D1461" s="160">
        <v>1</v>
      </c>
      <c r="E1461" s="2"/>
      <c r="F1461" s="2" t="s">
        <v>189</v>
      </c>
      <c r="G1461" s="2">
        <f>INDEX([1]CAPS!$A:$A,MATCH(F:F,[1]CAPS!$H:$H,0))</f>
        <v>5541</v>
      </c>
      <c r="H1461" s="2" t="s">
        <v>234</v>
      </c>
      <c r="I1461" s="104" t="s">
        <v>238</v>
      </c>
      <c r="J1461" s="9">
        <v>0</v>
      </c>
      <c r="K1461" s="4">
        <v>1</v>
      </c>
      <c r="L1461" s="9">
        <v>0</v>
      </c>
      <c r="M1461" s="9" t="s">
        <v>276</v>
      </c>
      <c r="N1461" s="9">
        <v>0</v>
      </c>
      <c r="O1461" s="17" t="s">
        <v>276</v>
      </c>
      <c r="P1461" s="9" t="s">
        <v>276</v>
      </c>
      <c r="Q1461" s="9" t="s">
        <v>276</v>
      </c>
      <c r="S1461">
        <f>SUM(J1461:K1461)</f>
        <v>1</v>
      </c>
      <c r="T1461" t="e">
        <f t="shared" si="220"/>
        <v>#VALUE!</v>
      </c>
      <c r="U1461" t="e">
        <f t="shared" si="221"/>
        <v>#VALUE!</v>
      </c>
      <c r="W1461">
        <f t="shared" si="217"/>
        <v>1</v>
      </c>
    </row>
    <row r="1462" spans="1:23" ht="32" hidden="1" x14ac:dyDescent="0.2">
      <c r="A1462" t="s">
        <v>287</v>
      </c>
      <c r="B1462" s="18">
        <v>13</v>
      </c>
      <c r="C1462" s="18" t="str">
        <f t="shared" si="46"/>
        <v>GGW1.13</v>
      </c>
      <c r="D1462" s="160">
        <v>1</v>
      </c>
      <c r="E1462" s="2"/>
      <c r="F1462" s="2" t="s">
        <v>191</v>
      </c>
      <c r="G1462" s="2">
        <f>INDEX([1]CAPS!$A:$A,MATCH(F:F,[1]CAPS!$H:$H,0))</f>
        <v>5352</v>
      </c>
      <c r="H1462" s="2" t="s">
        <v>236</v>
      </c>
      <c r="I1462" s="103" t="s">
        <v>239</v>
      </c>
      <c r="J1462" s="9">
        <v>0</v>
      </c>
      <c r="K1462" s="4">
        <v>1</v>
      </c>
      <c r="L1462" s="9">
        <v>0</v>
      </c>
      <c r="M1462" s="9">
        <v>0</v>
      </c>
      <c r="N1462" s="9">
        <v>0</v>
      </c>
      <c r="O1462" s="17">
        <v>0</v>
      </c>
      <c r="P1462" s="9">
        <v>0</v>
      </c>
      <c r="Q1462" s="9">
        <v>0</v>
      </c>
      <c r="S1462">
        <f t="shared" si="222"/>
        <v>1</v>
      </c>
      <c r="T1462">
        <f t="shared" si="220"/>
        <v>1</v>
      </c>
      <c r="U1462">
        <f t="shared" si="221"/>
        <v>0</v>
      </c>
      <c r="W1462">
        <f t="shared" si="217"/>
        <v>1</v>
      </c>
    </row>
    <row r="1463" spans="1:23" ht="16" hidden="1" x14ac:dyDescent="0.2">
      <c r="A1463" t="s">
        <v>287</v>
      </c>
      <c r="B1463" s="18">
        <v>13</v>
      </c>
      <c r="C1463" s="18" t="str">
        <f t="shared" si="46"/>
        <v>GGW1.13</v>
      </c>
      <c r="D1463" s="160">
        <v>1</v>
      </c>
      <c r="E1463" s="2"/>
      <c r="F1463" s="2" t="s">
        <v>132</v>
      </c>
      <c r="G1463" s="2">
        <f>INDEX([1]CAPS!$A:$A,MATCH(F:F,[1]CAPS!$H:$H,0))</f>
        <v>2469</v>
      </c>
      <c r="H1463" s="2" t="s">
        <v>233</v>
      </c>
      <c r="I1463" s="104" t="s">
        <v>238</v>
      </c>
      <c r="J1463" s="9">
        <v>0</v>
      </c>
      <c r="K1463" s="4">
        <v>4</v>
      </c>
      <c r="L1463" s="9">
        <v>0</v>
      </c>
      <c r="M1463" s="9">
        <v>0</v>
      </c>
      <c r="N1463" s="9">
        <v>0</v>
      </c>
      <c r="O1463" s="17">
        <v>0</v>
      </c>
      <c r="P1463" s="9">
        <v>0</v>
      </c>
      <c r="Q1463" s="9">
        <v>0</v>
      </c>
      <c r="S1463">
        <f t="shared" si="222"/>
        <v>4</v>
      </c>
      <c r="T1463">
        <f t="shared" si="220"/>
        <v>1</v>
      </c>
      <c r="U1463">
        <f t="shared" si="221"/>
        <v>0</v>
      </c>
      <c r="W1463">
        <f t="shared" si="217"/>
        <v>1</v>
      </c>
    </row>
    <row r="1464" spans="1:23" ht="32" hidden="1" x14ac:dyDescent="0.2">
      <c r="A1464" t="s">
        <v>287</v>
      </c>
      <c r="B1464" s="18">
        <v>13</v>
      </c>
      <c r="C1464" s="18" t="str">
        <f t="shared" si="46"/>
        <v>GGW1.13</v>
      </c>
      <c r="D1464" s="160">
        <v>1</v>
      </c>
      <c r="E1464" s="2"/>
      <c r="F1464" s="2" t="s">
        <v>188</v>
      </c>
      <c r="G1464" s="2">
        <f>INDEX([1]CAPS!$A:$A,MATCH(F:F,[1]CAPS!$H:$H,0))</f>
        <v>3174</v>
      </c>
      <c r="H1464" s="2" t="s">
        <v>233</v>
      </c>
      <c r="I1464" s="103" t="s">
        <v>239</v>
      </c>
      <c r="J1464" s="9">
        <v>0</v>
      </c>
      <c r="K1464" s="4">
        <v>70</v>
      </c>
      <c r="L1464" s="9">
        <v>0</v>
      </c>
      <c r="M1464" s="9" t="s">
        <v>276</v>
      </c>
      <c r="N1464" s="9">
        <v>0</v>
      </c>
      <c r="O1464" s="17">
        <v>0</v>
      </c>
      <c r="P1464" s="9">
        <v>0</v>
      </c>
      <c r="Q1464" s="9">
        <v>0</v>
      </c>
      <c r="S1464">
        <f t="shared" si="222"/>
        <v>70</v>
      </c>
      <c r="T1464" t="e">
        <f t="shared" si="220"/>
        <v>#VALUE!</v>
      </c>
      <c r="U1464" t="e">
        <f t="shared" si="221"/>
        <v>#VALUE!</v>
      </c>
      <c r="W1464">
        <f t="shared" si="217"/>
        <v>1</v>
      </c>
    </row>
    <row r="1465" spans="1:23" ht="16" hidden="1" x14ac:dyDescent="0.2">
      <c r="A1465" t="s">
        <v>287</v>
      </c>
      <c r="B1465" s="18">
        <v>13</v>
      </c>
      <c r="C1465" s="18" t="str">
        <f t="shared" si="46"/>
        <v>GGW1.13</v>
      </c>
      <c r="D1465" s="160">
        <v>1</v>
      </c>
      <c r="E1465" s="2"/>
      <c r="F1465" s="2" t="s">
        <v>189</v>
      </c>
      <c r="G1465" s="2">
        <f>INDEX([1]CAPS!$A:$A,MATCH(F:F,[1]CAPS!$H:$H,0))</f>
        <v>5541</v>
      </c>
      <c r="H1465" s="2" t="s">
        <v>234</v>
      </c>
      <c r="I1465" s="104" t="s">
        <v>238</v>
      </c>
      <c r="J1465" s="9">
        <v>0</v>
      </c>
      <c r="K1465" s="4">
        <v>6</v>
      </c>
      <c r="L1465" s="9">
        <v>0</v>
      </c>
      <c r="M1465" s="9" t="s">
        <v>276</v>
      </c>
      <c r="N1465" s="9">
        <v>0</v>
      </c>
      <c r="O1465" s="17" t="s">
        <v>276</v>
      </c>
      <c r="P1465" s="9" t="s">
        <v>276</v>
      </c>
      <c r="Q1465" s="9" t="s">
        <v>276</v>
      </c>
      <c r="S1465">
        <f>SUM(J1465:K1465)</f>
        <v>6</v>
      </c>
      <c r="T1465" t="e">
        <f t="shared" si="220"/>
        <v>#VALUE!</v>
      </c>
      <c r="U1465" t="e">
        <f t="shared" si="221"/>
        <v>#VALUE!</v>
      </c>
      <c r="W1465">
        <f t="shared" si="217"/>
        <v>1</v>
      </c>
    </row>
    <row r="1466" spans="1:23" ht="32" hidden="1" x14ac:dyDescent="0.2">
      <c r="A1466" t="s">
        <v>287</v>
      </c>
      <c r="B1466" s="18">
        <v>13</v>
      </c>
      <c r="C1466" s="18" t="str">
        <f t="shared" si="46"/>
        <v>GGW1.13</v>
      </c>
      <c r="D1466" s="160">
        <v>1</v>
      </c>
      <c r="E1466" s="2"/>
      <c r="F1466" s="2" t="s">
        <v>229</v>
      </c>
      <c r="G1466" s="2">
        <f>INDEX([1]CAPS!$A:$A,MATCH(F:F,[1]CAPS!$H:$H,0))</f>
        <v>3997</v>
      </c>
      <c r="H1466" s="2" t="s">
        <v>236</v>
      </c>
      <c r="I1466" s="103" t="s">
        <v>239</v>
      </c>
      <c r="J1466" s="9">
        <v>0</v>
      </c>
      <c r="K1466" s="4">
        <v>1</v>
      </c>
      <c r="L1466" s="9">
        <v>0</v>
      </c>
      <c r="M1466" s="9">
        <v>4</v>
      </c>
      <c r="N1466" s="9">
        <v>0</v>
      </c>
      <c r="O1466" s="17">
        <v>0</v>
      </c>
      <c r="P1466" s="9">
        <v>0</v>
      </c>
      <c r="Q1466" s="9">
        <v>0</v>
      </c>
      <c r="S1466">
        <f t="shared" si="222"/>
        <v>1</v>
      </c>
      <c r="T1466">
        <f t="shared" si="220"/>
        <v>0.2</v>
      </c>
      <c r="U1466">
        <f t="shared" si="221"/>
        <v>0</v>
      </c>
      <c r="W1466">
        <f t="shared" si="217"/>
        <v>1</v>
      </c>
    </row>
    <row r="1467" spans="1:23" ht="16" hidden="1" x14ac:dyDescent="0.2">
      <c r="A1467" t="s">
        <v>287</v>
      </c>
      <c r="B1467" s="18">
        <v>13</v>
      </c>
      <c r="C1467" s="18" t="str">
        <f t="shared" si="46"/>
        <v>GGW1.13</v>
      </c>
      <c r="D1467" s="160">
        <v>1</v>
      </c>
      <c r="E1467" s="2"/>
      <c r="F1467" s="2" t="s">
        <v>930</v>
      </c>
      <c r="G1467" s="2">
        <f>INDEX([1]CAPS!$A:$A,MATCH(F:F,[1]CAPS!$H:$H,0))</f>
        <v>6325</v>
      </c>
      <c r="H1467" s="2" t="s">
        <v>234</v>
      </c>
      <c r="I1467" s="104" t="s">
        <v>238</v>
      </c>
      <c r="J1467" s="9">
        <v>0</v>
      </c>
      <c r="K1467" s="4">
        <v>1</v>
      </c>
      <c r="L1467" s="9">
        <v>0</v>
      </c>
      <c r="M1467" s="9">
        <v>0</v>
      </c>
      <c r="N1467" s="9">
        <v>0</v>
      </c>
      <c r="O1467" s="17">
        <v>0</v>
      </c>
      <c r="P1467" s="9">
        <v>0</v>
      </c>
      <c r="Q1467" s="9">
        <v>0</v>
      </c>
      <c r="R1467" t="s">
        <v>931</v>
      </c>
      <c r="S1467">
        <f t="shared" si="222"/>
        <v>1</v>
      </c>
      <c r="T1467">
        <f t="shared" si="220"/>
        <v>1</v>
      </c>
      <c r="U1467">
        <f t="shared" si="221"/>
        <v>0</v>
      </c>
      <c r="W1467">
        <f t="shared" si="217"/>
        <v>1</v>
      </c>
    </row>
    <row r="1468" spans="1:23" ht="32" hidden="1" x14ac:dyDescent="0.2">
      <c r="A1468" t="s">
        <v>287</v>
      </c>
      <c r="B1468" s="18">
        <v>13</v>
      </c>
      <c r="C1468" s="18" t="str">
        <f t="shared" si="46"/>
        <v>GGW1.13</v>
      </c>
      <c r="D1468" s="160">
        <v>1</v>
      </c>
      <c r="E1468" s="2"/>
      <c r="F1468" s="2" t="s">
        <v>135</v>
      </c>
      <c r="G1468" s="2">
        <f>INDEX([1]CAPS!$A:$A,MATCH(F:F,[1]CAPS!$H:$H,0))</f>
        <v>7766</v>
      </c>
      <c r="H1468" s="2" t="s">
        <v>236</v>
      </c>
      <c r="I1468" s="104" t="s">
        <v>242</v>
      </c>
      <c r="J1468" s="9">
        <v>0</v>
      </c>
      <c r="K1468" s="4">
        <v>0</v>
      </c>
      <c r="L1468" s="9">
        <v>0</v>
      </c>
      <c r="M1468" s="9">
        <v>2</v>
      </c>
      <c r="N1468" s="9">
        <v>0</v>
      </c>
      <c r="O1468" s="17">
        <v>0</v>
      </c>
      <c r="P1468" s="9">
        <v>0</v>
      </c>
      <c r="Q1468" s="9">
        <v>0</v>
      </c>
      <c r="S1468">
        <f t="shared" si="222"/>
        <v>0</v>
      </c>
      <c r="T1468">
        <f t="shared" si="220"/>
        <v>0</v>
      </c>
      <c r="U1468">
        <f t="shared" si="221"/>
        <v>0</v>
      </c>
      <c r="W1468" t="str">
        <f t="shared" si="217"/>
        <v/>
      </c>
    </row>
    <row r="1469" spans="1:23" ht="32" hidden="1" x14ac:dyDescent="0.2">
      <c r="A1469" t="s">
        <v>287</v>
      </c>
      <c r="B1469" s="18">
        <v>13</v>
      </c>
      <c r="C1469" s="18" t="str">
        <f t="shared" si="46"/>
        <v>GGW1.13</v>
      </c>
      <c r="D1469" s="160">
        <v>1</v>
      </c>
      <c r="E1469" s="2"/>
      <c r="F1469" s="2" t="s">
        <v>298</v>
      </c>
      <c r="G1469" s="2">
        <f>INDEX([1]CAPS!$A:$A,MATCH(F:F,[1]CAPS!$H:$H,0))</f>
        <v>2602</v>
      </c>
      <c r="H1469" s="2" t="s">
        <v>237</v>
      </c>
      <c r="I1469" s="103" t="s">
        <v>239</v>
      </c>
      <c r="J1469" s="9">
        <v>0</v>
      </c>
      <c r="K1469" s="4">
        <v>0</v>
      </c>
      <c r="L1469" s="9">
        <v>0</v>
      </c>
      <c r="M1469" s="9">
        <v>1</v>
      </c>
      <c r="N1469" s="9">
        <v>0</v>
      </c>
      <c r="O1469" s="17">
        <v>0</v>
      </c>
      <c r="P1469" s="9">
        <v>0</v>
      </c>
      <c r="Q1469" s="9">
        <v>0</v>
      </c>
      <c r="S1469">
        <f t="shared" si="222"/>
        <v>0</v>
      </c>
      <c r="T1469">
        <f t="shared" si="220"/>
        <v>0</v>
      </c>
      <c r="U1469">
        <f t="shared" si="221"/>
        <v>0</v>
      </c>
      <c r="W1469" t="str">
        <f t="shared" si="217"/>
        <v/>
      </c>
    </row>
    <row r="1470" spans="1:23" ht="32" hidden="1" x14ac:dyDescent="0.2">
      <c r="A1470" t="s">
        <v>287</v>
      </c>
      <c r="B1470" s="18">
        <v>14</v>
      </c>
      <c r="C1470" s="18" t="str">
        <f t="shared" si="46"/>
        <v>GGW1.14</v>
      </c>
      <c r="D1470" s="160">
        <v>1</v>
      </c>
      <c r="E1470" s="2"/>
      <c r="F1470" s="2" t="s">
        <v>135</v>
      </c>
      <c r="G1470" s="2">
        <f>INDEX([1]CAPS!$A:$A,MATCH(F:F,[1]CAPS!$H:$H,0))</f>
        <v>7766</v>
      </c>
      <c r="H1470" s="2" t="s">
        <v>236</v>
      </c>
      <c r="I1470" s="104" t="s">
        <v>242</v>
      </c>
      <c r="J1470" s="9">
        <v>0</v>
      </c>
      <c r="K1470" s="4">
        <v>2</v>
      </c>
      <c r="L1470" s="9">
        <v>0</v>
      </c>
      <c r="M1470" s="9">
        <v>1</v>
      </c>
      <c r="N1470" s="9">
        <v>0</v>
      </c>
      <c r="O1470" s="17">
        <v>0</v>
      </c>
      <c r="P1470" s="9">
        <v>0</v>
      </c>
      <c r="Q1470" s="9">
        <v>0</v>
      </c>
      <c r="S1470">
        <f t="shared" si="222"/>
        <v>2</v>
      </c>
      <c r="T1470">
        <f t="shared" si="220"/>
        <v>0.66666666666666663</v>
      </c>
      <c r="U1470">
        <f t="shared" si="221"/>
        <v>0</v>
      </c>
      <c r="W1470">
        <f t="shared" si="217"/>
        <v>1</v>
      </c>
    </row>
    <row r="1471" spans="1:23" ht="16" hidden="1" x14ac:dyDescent="0.2">
      <c r="A1471" t="s">
        <v>287</v>
      </c>
      <c r="B1471" s="18">
        <v>14</v>
      </c>
      <c r="C1471" s="18" t="str">
        <f t="shared" si="46"/>
        <v>GGW1.14</v>
      </c>
      <c r="D1471" s="160">
        <v>1</v>
      </c>
      <c r="E1471" s="2"/>
      <c r="F1471" s="2" t="s">
        <v>132</v>
      </c>
      <c r="G1471" s="2">
        <f>INDEX([1]CAPS!$A:$A,MATCH(F:F,[1]CAPS!$H:$H,0))</f>
        <v>2469</v>
      </c>
      <c r="H1471" s="2" t="s">
        <v>233</v>
      </c>
      <c r="I1471" s="104" t="s">
        <v>238</v>
      </c>
      <c r="J1471" s="9">
        <v>0</v>
      </c>
      <c r="K1471" s="4">
        <v>5</v>
      </c>
      <c r="L1471" s="9">
        <v>0</v>
      </c>
      <c r="M1471" s="9">
        <v>0</v>
      </c>
      <c r="N1471" s="9">
        <v>0</v>
      </c>
      <c r="O1471" s="17">
        <v>0</v>
      </c>
      <c r="P1471" s="9">
        <v>0</v>
      </c>
      <c r="Q1471" s="9">
        <v>0</v>
      </c>
      <c r="S1471">
        <f t="shared" si="222"/>
        <v>5</v>
      </c>
      <c r="T1471">
        <f t="shared" si="220"/>
        <v>1</v>
      </c>
      <c r="U1471">
        <f t="shared" si="221"/>
        <v>0</v>
      </c>
      <c r="W1471">
        <f t="shared" si="217"/>
        <v>1</v>
      </c>
    </row>
    <row r="1472" spans="1:23" ht="32" hidden="1" x14ac:dyDescent="0.2">
      <c r="A1472" t="s">
        <v>287</v>
      </c>
      <c r="B1472" s="18">
        <v>14</v>
      </c>
      <c r="C1472" s="18" t="str">
        <f t="shared" si="46"/>
        <v>GGW1.14</v>
      </c>
      <c r="D1472" s="160">
        <v>1</v>
      </c>
      <c r="E1472" s="2"/>
      <c r="F1472" s="2" t="s">
        <v>188</v>
      </c>
      <c r="G1472" s="2">
        <f>INDEX([1]CAPS!$A:$A,MATCH(F:F,[1]CAPS!$H:$H,0))</f>
        <v>3174</v>
      </c>
      <c r="H1472" s="2" t="s">
        <v>233</v>
      </c>
      <c r="I1472" s="103" t="s">
        <v>239</v>
      </c>
      <c r="J1472" s="9">
        <v>0</v>
      </c>
      <c r="K1472" s="4">
        <v>20</v>
      </c>
      <c r="L1472" s="9">
        <v>0</v>
      </c>
      <c r="M1472" s="9" t="s">
        <v>276</v>
      </c>
      <c r="N1472" s="9">
        <v>0</v>
      </c>
      <c r="O1472" s="17">
        <v>0</v>
      </c>
      <c r="P1472" s="9">
        <v>0</v>
      </c>
      <c r="Q1472" s="9">
        <v>0</v>
      </c>
      <c r="S1472">
        <f t="shared" si="222"/>
        <v>20</v>
      </c>
      <c r="T1472" t="e">
        <f t="shared" si="220"/>
        <v>#VALUE!</v>
      </c>
      <c r="U1472" t="e">
        <f t="shared" si="221"/>
        <v>#VALUE!</v>
      </c>
      <c r="W1472">
        <f t="shared" si="217"/>
        <v>1</v>
      </c>
    </row>
    <row r="1473" spans="1:23" ht="32" hidden="1" x14ac:dyDescent="0.2">
      <c r="A1473" t="s">
        <v>287</v>
      </c>
      <c r="B1473" s="18">
        <v>14</v>
      </c>
      <c r="C1473" s="18" t="str">
        <f t="shared" si="46"/>
        <v>GGW1.14</v>
      </c>
      <c r="D1473" s="160">
        <v>1</v>
      </c>
      <c r="E1473" s="2"/>
      <c r="F1473" s="2" t="s">
        <v>229</v>
      </c>
      <c r="G1473" s="2">
        <f>INDEX([1]CAPS!$A:$A,MATCH(F:F,[1]CAPS!$H:$H,0))</f>
        <v>3997</v>
      </c>
      <c r="H1473" s="2" t="s">
        <v>236</v>
      </c>
      <c r="I1473" s="103" t="s">
        <v>239</v>
      </c>
      <c r="J1473" s="9">
        <v>0</v>
      </c>
      <c r="K1473" s="4">
        <v>15</v>
      </c>
      <c r="L1473" s="9">
        <v>0</v>
      </c>
      <c r="M1473" s="9">
        <v>3</v>
      </c>
      <c r="N1473" s="9">
        <v>0</v>
      </c>
      <c r="O1473" s="17">
        <v>0</v>
      </c>
      <c r="P1473" s="9">
        <v>0</v>
      </c>
      <c r="Q1473" s="9">
        <v>0</v>
      </c>
      <c r="S1473">
        <f t="shared" si="222"/>
        <v>15</v>
      </c>
      <c r="T1473">
        <f t="shared" si="220"/>
        <v>0.83333333333333337</v>
      </c>
      <c r="U1473">
        <f t="shared" si="221"/>
        <v>0</v>
      </c>
      <c r="W1473">
        <f t="shared" ref="W1473:W1536" si="223">IF(S1473&gt;0,1,"")</f>
        <v>1</v>
      </c>
    </row>
    <row r="1474" spans="1:23" ht="16" hidden="1" x14ac:dyDescent="0.2">
      <c r="A1474" t="s">
        <v>287</v>
      </c>
      <c r="B1474" s="18">
        <v>14</v>
      </c>
      <c r="C1474" s="18" t="str">
        <f t="shared" si="46"/>
        <v>GGW1.14</v>
      </c>
      <c r="D1474" s="160">
        <v>1</v>
      </c>
      <c r="E1474" s="2"/>
      <c r="F1474" s="2" t="s">
        <v>189</v>
      </c>
      <c r="G1474" s="2">
        <f>INDEX([1]CAPS!$A:$A,MATCH(F:F,[1]CAPS!$H:$H,0))</f>
        <v>5541</v>
      </c>
      <c r="H1474" s="2" t="s">
        <v>234</v>
      </c>
      <c r="I1474" s="104" t="s">
        <v>238</v>
      </c>
      <c r="J1474" s="9">
        <v>0</v>
      </c>
      <c r="K1474" s="4">
        <v>9</v>
      </c>
      <c r="L1474" s="9">
        <v>0</v>
      </c>
      <c r="M1474" s="9" t="s">
        <v>276</v>
      </c>
      <c r="N1474" s="9">
        <v>0</v>
      </c>
      <c r="O1474" s="17" t="s">
        <v>276</v>
      </c>
      <c r="P1474" s="9" t="s">
        <v>276</v>
      </c>
      <c r="Q1474" s="9" t="s">
        <v>276</v>
      </c>
      <c r="S1474">
        <f t="shared" ref="S1474:S1475" si="224">SUM(J1474:K1474)</f>
        <v>9</v>
      </c>
      <c r="T1474" t="e">
        <f t="shared" si="220"/>
        <v>#VALUE!</v>
      </c>
      <c r="U1474" t="e">
        <f t="shared" si="221"/>
        <v>#VALUE!</v>
      </c>
      <c r="W1474">
        <f t="shared" si="223"/>
        <v>1</v>
      </c>
    </row>
    <row r="1475" spans="1:23" ht="16" hidden="1" x14ac:dyDescent="0.2">
      <c r="A1475" t="s">
        <v>287</v>
      </c>
      <c r="B1475" s="18">
        <v>14</v>
      </c>
      <c r="C1475" s="18" t="str">
        <f t="shared" si="46"/>
        <v>GGW1.14</v>
      </c>
      <c r="D1475" s="160">
        <v>1</v>
      </c>
      <c r="E1475" s="2"/>
      <c r="F1475" s="2" t="s">
        <v>163</v>
      </c>
      <c r="G1475" s="2">
        <f>INDEX([1]CAPS!$A:$A,MATCH(F:F,[1]CAPS!$H:$H,0))</f>
        <v>2294</v>
      </c>
      <c r="H1475" s="2" t="s">
        <v>233</v>
      </c>
      <c r="I1475" s="104" t="s">
        <v>238</v>
      </c>
      <c r="J1475" s="9">
        <v>0</v>
      </c>
      <c r="K1475" s="4">
        <v>2</v>
      </c>
      <c r="L1475" s="9">
        <v>0</v>
      </c>
      <c r="M1475" s="9" t="s">
        <v>276</v>
      </c>
      <c r="N1475" s="9">
        <v>0</v>
      </c>
      <c r="O1475" s="17" t="s">
        <v>276</v>
      </c>
      <c r="P1475" s="9" t="s">
        <v>276</v>
      </c>
      <c r="Q1475" s="9" t="s">
        <v>276</v>
      </c>
      <c r="S1475">
        <f t="shared" si="224"/>
        <v>2</v>
      </c>
      <c r="T1475" t="e">
        <f t="shared" si="220"/>
        <v>#VALUE!</v>
      </c>
      <c r="U1475" t="e">
        <f t="shared" si="221"/>
        <v>#VALUE!</v>
      </c>
      <c r="W1475">
        <f t="shared" si="223"/>
        <v>1</v>
      </c>
    </row>
    <row r="1476" spans="1:23" ht="32" hidden="1" x14ac:dyDescent="0.2">
      <c r="A1476" t="s">
        <v>287</v>
      </c>
      <c r="B1476" s="18">
        <v>14</v>
      </c>
      <c r="C1476" s="18" t="str">
        <f t="shared" si="46"/>
        <v>GGW1.14</v>
      </c>
      <c r="D1476" s="160">
        <v>1</v>
      </c>
      <c r="E1476" s="2"/>
      <c r="F1476" s="2" t="s">
        <v>298</v>
      </c>
      <c r="G1476" s="2">
        <f>INDEX([1]CAPS!$A:$A,MATCH(F:F,[1]CAPS!$H:$H,0))</f>
        <v>2602</v>
      </c>
      <c r="H1476" s="2" t="s">
        <v>237</v>
      </c>
      <c r="I1476" s="103" t="s">
        <v>239</v>
      </c>
      <c r="J1476" s="9">
        <v>0</v>
      </c>
      <c r="K1476" s="4">
        <v>0</v>
      </c>
      <c r="L1476" s="9">
        <v>0</v>
      </c>
      <c r="M1476" s="9">
        <v>1</v>
      </c>
      <c r="N1476" s="9">
        <v>0</v>
      </c>
      <c r="O1476" s="17">
        <v>0</v>
      </c>
      <c r="P1476" s="9">
        <v>0</v>
      </c>
      <c r="Q1476" s="9">
        <v>0</v>
      </c>
      <c r="S1476">
        <f t="shared" si="222"/>
        <v>0</v>
      </c>
      <c r="T1476">
        <f t="shared" si="220"/>
        <v>0</v>
      </c>
      <c r="U1476">
        <f t="shared" si="221"/>
        <v>0</v>
      </c>
      <c r="W1476" t="str">
        <f t="shared" si="223"/>
        <v/>
      </c>
    </row>
    <row r="1477" spans="1:23" ht="32" hidden="1" x14ac:dyDescent="0.2">
      <c r="A1477" t="s">
        <v>287</v>
      </c>
      <c r="B1477" s="18">
        <v>15</v>
      </c>
      <c r="C1477" s="18" t="str">
        <f t="shared" si="46"/>
        <v>GGW1.15</v>
      </c>
      <c r="D1477" s="160">
        <v>1</v>
      </c>
      <c r="E1477" s="2"/>
      <c r="F1477" s="2" t="s">
        <v>229</v>
      </c>
      <c r="G1477" s="2">
        <f>INDEX([1]CAPS!$A:$A,MATCH(F:F,[1]CAPS!$H:$H,0))</f>
        <v>3997</v>
      </c>
      <c r="H1477" s="2" t="s">
        <v>236</v>
      </c>
      <c r="I1477" s="103" t="s">
        <v>239</v>
      </c>
      <c r="J1477" s="9">
        <v>0</v>
      </c>
      <c r="K1477" s="4">
        <v>13</v>
      </c>
      <c r="L1477" s="9">
        <v>0</v>
      </c>
      <c r="M1477" s="9">
        <v>6</v>
      </c>
      <c r="N1477" s="9">
        <v>0</v>
      </c>
      <c r="O1477" s="17">
        <v>0</v>
      </c>
      <c r="P1477" s="9">
        <v>0</v>
      </c>
      <c r="Q1477" s="9">
        <v>0</v>
      </c>
      <c r="S1477">
        <f t="shared" si="222"/>
        <v>13</v>
      </c>
      <c r="T1477">
        <f t="shared" si="220"/>
        <v>0.68421052631578949</v>
      </c>
      <c r="U1477">
        <f t="shared" si="221"/>
        <v>0</v>
      </c>
      <c r="W1477">
        <f t="shared" si="223"/>
        <v>1</v>
      </c>
    </row>
    <row r="1478" spans="1:23" ht="32" hidden="1" x14ac:dyDescent="0.2">
      <c r="A1478" t="s">
        <v>287</v>
      </c>
      <c r="B1478" s="18">
        <v>15</v>
      </c>
      <c r="C1478" s="18" t="str">
        <f t="shared" si="46"/>
        <v>GGW1.15</v>
      </c>
      <c r="D1478" s="160">
        <v>1</v>
      </c>
      <c r="E1478" s="2"/>
      <c r="F1478" s="2" t="s">
        <v>135</v>
      </c>
      <c r="G1478" s="2">
        <f>INDEX([1]CAPS!$A:$A,MATCH(F:F,[1]CAPS!$H:$H,0))</f>
        <v>7766</v>
      </c>
      <c r="H1478" s="2" t="s">
        <v>236</v>
      </c>
      <c r="I1478" s="104" t="s">
        <v>242</v>
      </c>
      <c r="J1478" s="9">
        <v>0</v>
      </c>
      <c r="K1478" s="4">
        <v>3</v>
      </c>
      <c r="L1478" s="9">
        <v>0</v>
      </c>
      <c r="M1478" s="9">
        <v>4</v>
      </c>
      <c r="N1478" s="9">
        <v>0</v>
      </c>
      <c r="O1478" s="17">
        <v>0</v>
      </c>
      <c r="P1478" s="9">
        <v>0</v>
      </c>
      <c r="Q1478" s="9">
        <v>0</v>
      </c>
      <c r="S1478">
        <f t="shared" si="222"/>
        <v>3</v>
      </c>
      <c r="T1478">
        <f t="shared" si="220"/>
        <v>0.42857142857142855</v>
      </c>
      <c r="U1478">
        <f t="shared" si="221"/>
        <v>0</v>
      </c>
      <c r="W1478">
        <f t="shared" si="223"/>
        <v>1</v>
      </c>
    </row>
    <row r="1479" spans="1:23" ht="16" hidden="1" x14ac:dyDescent="0.2">
      <c r="A1479" t="s">
        <v>287</v>
      </c>
      <c r="B1479" s="18">
        <v>15</v>
      </c>
      <c r="C1479" s="18" t="str">
        <f t="shared" si="46"/>
        <v>GGW1.15</v>
      </c>
      <c r="D1479" s="160">
        <v>1</v>
      </c>
      <c r="E1479" s="2"/>
      <c r="F1479" s="2" t="s">
        <v>132</v>
      </c>
      <c r="G1479" s="2">
        <f>INDEX([1]CAPS!$A:$A,MATCH(F:F,[1]CAPS!$H:$H,0))</f>
        <v>2469</v>
      </c>
      <c r="H1479" s="2" t="s">
        <v>233</v>
      </c>
      <c r="I1479" s="104" t="s">
        <v>238</v>
      </c>
      <c r="J1479" s="9">
        <v>0</v>
      </c>
      <c r="K1479" s="4">
        <v>8</v>
      </c>
      <c r="L1479" s="9">
        <v>0</v>
      </c>
      <c r="M1479" s="9">
        <v>0</v>
      </c>
      <c r="N1479" s="9">
        <v>0</v>
      </c>
      <c r="O1479" s="17">
        <v>0</v>
      </c>
      <c r="P1479" s="9">
        <v>0</v>
      </c>
      <c r="Q1479" s="9">
        <v>0</v>
      </c>
      <c r="S1479">
        <f t="shared" si="222"/>
        <v>8</v>
      </c>
      <c r="T1479">
        <f t="shared" si="220"/>
        <v>1</v>
      </c>
      <c r="U1479">
        <f t="shared" si="221"/>
        <v>0</v>
      </c>
      <c r="W1479">
        <f t="shared" si="223"/>
        <v>1</v>
      </c>
    </row>
    <row r="1480" spans="1:23" ht="16" hidden="1" x14ac:dyDescent="0.2">
      <c r="A1480" t="s">
        <v>287</v>
      </c>
      <c r="B1480" s="18">
        <v>15</v>
      </c>
      <c r="C1480" s="18" t="str">
        <f t="shared" si="46"/>
        <v>GGW1.15</v>
      </c>
      <c r="D1480" s="160">
        <v>1</v>
      </c>
      <c r="E1480" s="2"/>
      <c r="F1480" s="2" t="s">
        <v>297</v>
      </c>
      <c r="G1480" s="2">
        <f>INDEX([1]CAPS!$A:$A,MATCH(F:F,[1]CAPS!$H:$H,0))</f>
        <v>6322</v>
      </c>
      <c r="H1480" s="2" t="s">
        <v>234</v>
      </c>
      <c r="I1480" s="104" t="s">
        <v>238</v>
      </c>
      <c r="J1480" s="9">
        <v>0</v>
      </c>
      <c r="K1480" s="4">
        <v>1</v>
      </c>
      <c r="L1480" s="9">
        <v>0</v>
      </c>
      <c r="M1480" s="9">
        <v>0</v>
      </c>
      <c r="N1480" s="9">
        <v>0</v>
      </c>
      <c r="O1480" s="17">
        <v>0</v>
      </c>
      <c r="P1480" s="9">
        <v>0</v>
      </c>
      <c r="Q1480" s="9">
        <v>0</v>
      </c>
      <c r="S1480">
        <f t="shared" si="222"/>
        <v>1</v>
      </c>
      <c r="T1480">
        <f t="shared" si="220"/>
        <v>1</v>
      </c>
      <c r="U1480">
        <f t="shared" si="221"/>
        <v>0</v>
      </c>
      <c r="W1480">
        <f t="shared" si="223"/>
        <v>1</v>
      </c>
    </row>
    <row r="1481" spans="1:23" ht="16" hidden="1" x14ac:dyDescent="0.2">
      <c r="A1481" t="s">
        <v>287</v>
      </c>
      <c r="B1481" s="18">
        <v>15</v>
      </c>
      <c r="C1481" s="18" t="str">
        <f t="shared" si="46"/>
        <v>GGW1.15</v>
      </c>
      <c r="D1481" s="160">
        <v>1</v>
      </c>
      <c r="E1481" s="2"/>
      <c r="F1481" s="2" t="s">
        <v>189</v>
      </c>
      <c r="G1481" s="2">
        <f>INDEX([1]CAPS!$A:$A,MATCH(F:F,[1]CAPS!$H:$H,0))</f>
        <v>5541</v>
      </c>
      <c r="H1481" s="2" t="s">
        <v>234</v>
      </c>
      <c r="I1481" s="104" t="s">
        <v>238</v>
      </c>
      <c r="J1481" s="9">
        <v>0</v>
      </c>
      <c r="K1481" s="4">
        <v>8</v>
      </c>
      <c r="L1481" s="9">
        <v>0</v>
      </c>
      <c r="M1481" s="9" t="s">
        <v>276</v>
      </c>
      <c r="N1481" s="9">
        <v>0</v>
      </c>
      <c r="O1481" s="17" t="s">
        <v>276</v>
      </c>
      <c r="P1481" s="9" t="s">
        <v>276</v>
      </c>
      <c r="Q1481" s="9" t="s">
        <v>276</v>
      </c>
      <c r="S1481">
        <f>SUM(J1481:K1481)</f>
        <v>8</v>
      </c>
      <c r="T1481" t="e">
        <f t="shared" si="220"/>
        <v>#VALUE!</v>
      </c>
      <c r="U1481" t="e">
        <f t="shared" si="221"/>
        <v>#VALUE!</v>
      </c>
      <c r="W1481">
        <f t="shared" si="223"/>
        <v>1</v>
      </c>
    </row>
    <row r="1482" spans="1:23" ht="32" hidden="1" x14ac:dyDescent="0.2">
      <c r="A1482" t="s">
        <v>287</v>
      </c>
      <c r="B1482" s="18">
        <v>15</v>
      </c>
      <c r="C1482" s="18" t="str">
        <f t="shared" si="46"/>
        <v>GGW1.15</v>
      </c>
      <c r="D1482" s="160">
        <v>1</v>
      </c>
      <c r="E1482" s="2"/>
      <c r="F1482" s="2" t="s">
        <v>298</v>
      </c>
      <c r="G1482" s="2">
        <f>INDEX([1]CAPS!$A:$A,MATCH(F:F,[1]CAPS!$H:$H,0))</f>
        <v>2602</v>
      </c>
      <c r="H1482" s="2" t="s">
        <v>237</v>
      </c>
      <c r="I1482" s="103" t="s">
        <v>239</v>
      </c>
      <c r="J1482" s="9">
        <v>0</v>
      </c>
      <c r="K1482" s="4">
        <v>0</v>
      </c>
      <c r="L1482" s="9">
        <v>0</v>
      </c>
      <c r="M1482" s="9">
        <v>2</v>
      </c>
      <c r="N1482" s="9">
        <v>0</v>
      </c>
      <c r="O1482" s="17">
        <v>0</v>
      </c>
      <c r="P1482" s="9">
        <v>0</v>
      </c>
      <c r="Q1482" s="9">
        <v>0</v>
      </c>
      <c r="S1482">
        <f t="shared" si="222"/>
        <v>0</v>
      </c>
      <c r="T1482">
        <f t="shared" si="220"/>
        <v>0</v>
      </c>
      <c r="U1482">
        <f t="shared" si="221"/>
        <v>0</v>
      </c>
      <c r="W1482" t="str">
        <f t="shared" si="223"/>
        <v/>
      </c>
    </row>
    <row r="1483" spans="1:23" ht="32" hidden="1" x14ac:dyDescent="0.2">
      <c r="A1483" t="s">
        <v>287</v>
      </c>
      <c r="B1483" s="18">
        <v>15</v>
      </c>
      <c r="C1483" s="18" t="str">
        <f t="shared" si="46"/>
        <v>GGW1.15</v>
      </c>
      <c r="D1483" s="160">
        <v>1</v>
      </c>
      <c r="E1483" s="2"/>
      <c r="F1483" s="308" t="s">
        <v>728</v>
      </c>
      <c r="G1483" s="2">
        <f>INDEX([1]CAPS!$A:$A,MATCH(F:F,[1]CAPS!$H:$H,0))</f>
        <v>7501</v>
      </c>
      <c r="H1483" s="2" t="s">
        <v>270</v>
      </c>
      <c r="I1483" s="104" t="s">
        <v>240</v>
      </c>
      <c r="J1483" s="9">
        <v>0</v>
      </c>
      <c r="K1483" s="4">
        <v>3</v>
      </c>
      <c r="L1483" s="9">
        <v>0</v>
      </c>
      <c r="M1483" s="9" t="s">
        <v>276</v>
      </c>
      <c r="N1483" s="9">
        <v>0</v>
      </c>
      <c r="O1483" s="17" t="s">
        <v>276</v>
      </c>
      <c r="P1483" s="9" t="s">
        <v>276</v>
      </c>
      <c r="Q1483" s="9" t="s">
        <v>276</v>
      </c>
      <c r="S1483">
        <f>SUM(J1483:K1483)</f>
        <v>3</v>
      </c>
      <c r="T1483" t="e">
        <f t="shared" si="220"/>
        <v>#VALUE!</v>
      </c>
      <c r="U1483" t="e">
        <f t="shared" si="221"/>
        <v>#VALUE!</v>
      </c>
      <c r="W1483">
        <f t="shared" si="223"/>
        <v>1</v>
      </c>
    </row>
    <row r="1484" spans="1:23" ht="32" hidden="1" x14ac:dyDescent="0.2">
      <c r="A1484" t="s">
        <v>287</v>
      </c>
      <c r="B1484" s="18">
        <v>16</v>
      </c>
      <c r="C1484" s="18" t="str">
        <f t="shared" si="46"/>
        <v>GGW1.16</v>
      </c>
      <c r="D1484" s="160">
        <v>1</v>
      </c>
      <c r="E1484" s="2"/>
      <c r="F1484" s="2" t="s">
        <v>229</v>
      </c>
      <c r="G1484" s="2">
        <f>INDEX([1]CAPS!$A:$A,MATCH(F:F,[1]CAPS!$H:$H,0))</f>
        <v>3997</v>
      </c>
      <c r="H1484" s="2" t="s">
        <v>236</v>
      </c>
      <c r="I1484" s="104" t="s">
        <v>239</v>
      </c>
      <c r="J1484" s="9">
        <v>0</v>
      </c>
      <c r="K1484" s="4">
        <v>15</v>
      </c>
      <c r="L1484" s="9">
        <v>0</v>
      </c>
      <c r="M1484" s="9">
        <v>5</v>
      </c>
      <c r="N1484" s="9">
        <v>0</v>
      </c>
      <c r="O1484" s="17">
        <v>0</v>
      </c>
      <c r="P1484" s="9">
        <v>0</v>
      </c>
      <c r="Q1484" s="9">
        <v>0</v>
      </c>
      <c r="S1484">
        <f t="shared" si="222"/>
        <v>15</v>
      </c>
      <c r="T1484">
        <f t="shared" si="220"/>
        <v>0.75</v>
      </c>
      <c r="U1484">
        <f t="shared" si="221"/>
        <v>0</v>
      </c>
      <c r="W1484">
        <f t="shared" si="223"/>
        <v>1</v>
      </c>
    </row>
    <row r="1485" spans="1:23" ht="16" hidden="1" x14ac:dyDescent="0.2">
      <c r="A1485" t="s">
        <v>287</v>
      </c>
      <c r="B1485" s="18">
        <v>16</v>
      </c>
      <c r="C1485" s="18" t="str">
        <f t="shared" si="46"/>
        <v>GGW1.16</v>
      </c>
      <c r="D1485" s="160">
        <v>1</v>
      </c>
      <c r="E1485" s="2"/>
      <c r="F1485" s="2" t="s">
        <v>189</v>
      </c>
      <c r="G1485" s="2">
        <f>INDEX([1]CAPS!$A:$A,MATCH(F:F,[1]CAPS!$H:$H,0))</f>
        <v>5541</v>
      </c>
      <c r="H1485" s="2" t="s">
        <v>234</v>
      </c>
      <c r="I1485" s="104" t="s">
        <v>238</v>
      </c>
      <c r="J1485" s="9">
        <v>0</v>
      </c>
      <c r="K1485" s="4">
        <v>7</v>
      </c>
      <c r="L1485" s="9">
        <v>0</v>
      </c>
      <c r="M1485" s="9" t="s">
        <v>276</v>
      </c>
      <c r="N1485" s="9">
        <v>0</v>
      </c>
      <c r="O1485" s="17" t="s">
        <v>276</v>
      </c>
      <c r="P1485" s="9" t="s">
        <v>276</v>
      </c>
      <c r="Q1485" s="9" t="s">
        <v>276</v>
      </c>
      <c r="S1485">
        <f>SUM(J1485:K1485)</f>
        <v>7</v>
      </c>
      <c r="T1485" t="e">
        <f t="shared" si="220"/>
        <v>#VALUE!</v>
      </c>
      <c r="U1485" t="e">
        <f t="shared" si="221"/>
        <v>#VALUE!</v>
      </c>
      <c r="W1485">
        <f t="shared" si="223"/>
        <v>1</v>
      </c>
    </row>
    <row r="1486" spans="1:23" ht="16" hidden="1" x14ac:dyDescent="0.2">
      <c r="A1486" t="s">
        <v>287</v>
      </c>
      <c r="B1486" s="18">
        <v>16</v>
      </c>
      <c r="C1486" s="18" t="str">
        <f t="shared" si="46"/>
        <v>GGW1.16</v>
      </c>
      <c r="D1486" s="160">
        <v>1</v>
      </c>
      <c r="E1486" s="2"/>
      <c r="F1486" s="2" t="s">
        <v>132</v>
      </c>
      <c r="G1486" s="2">
        <f>INDEX([1]CAPS!$A:$A,MATCH(F:F,[1]CAPS!$H:$H,0))</f>
        <v>2469</v>
      </c>
      <c r="H1486" s="2" t="s">
        <v>233</v>
      </c>
      <c r="I1486" s="104" t="s">
        <v>238</v>
      </c>
      <c r="J1486" s="9">
        <v>0</v>
      </c>
      <c r="K1486" s="4">
        <v>8</v>
      </c>
      <c r="L1486" s="9">
        <v>0</v>
      </c>
      <c r="M1486" s="9">
        <v>0</v>
      </c>
      <c r="N1486" s="9">
        <v>0</v>
      </c>
      <c r="O1486" s="17">
        <v>0</v>
      </c>
      <c r="P1486" s="9">
        <v>0</v>
      </c>
      <c r="Q1486" s="9">
        <v>0</v>
      </c>
      <c r="S1486">
        <f t="shared" si="222"/>
        <v>8</v>
      </c>
      <c r="T1486">
        <f t="shared" si="220"/>
        <v>1</v>
      </c>
      <c r="U1486">
        <f t="shared" si="221"/>
        <v>0</v>
      </c>
      <c r="W1486">
        <f t="shared" si="223"/>
        <v>1</v>
      </c>
    </row>
    <row r="1487" spans="1:23" ht="16" hidden="1" x14ac:dyDescent="0.2">
      <c r="A1487" t="s">
        <v>287</v>
      </c>
      <c r="B1487" s="18">
        <v>16</v>
      </c>
      <c r="C1487" s="18" t="str">
        <f t="shared" si="46"/>
        <v>GGW1.16</v>
      </c>
      <c r="D1487" s="160">
        <v>1</v>
      </c>
      <c r="E1487" s="2"/>
      <c r="F1487" s="2" t="s">
        <v>297</v>
      </c>
      <c r="G1487" s="2">
        <f>INDEX([1]CAPS!$A:$A,MATCH(F:F,[1]CAPS!$H:$H,0))</f>
        <v>6322</v>
      </c>
      <c r="H1487" s="2" t="s">
        <v>234</v>
      </c>
      <c r="I1487" s="104" t="s">
        <v>238</v>
      </c>
      <c r="J1487" s="9">
        <v>0</v>
      </c>
      <c r="K1487" s="4">
        <v>2</v>
      </c>
      <c r="L1487" s="9">
        <v>0</v>
      </c>
      <c r="M1487" s="9">
        <v>0</v>
      </c>
      <c r="N1487" s="9">
        <v>0</v>
      </c>
      <c r="O1487" s="17">
        <v>0</v>
      </c>
      <c r="P1487" s="9">
        <v>0</v>
      </c>
      <c r="Q1487" s="9">
        <v>0</v>
      </c>
      <c r="S1487">
        <f t="shared" si="222"/>
        <v>2</v>
      </c>
      <c r="T1487">
        <f t="shared" si="220"/>
        <v>1</v>
      </c>
      <c r="U1487">
        <f t="shared" si="221"/>
        <v>0</v>
      </c>
      <c r="W1487">
        <f t="shared" si="223"/>
        <v>1</v>
      </c>
    </row>
    <row r="1488" spans="1:23" ht="16" hidden="1" x14ac:dyDescent="0.2">
      <c r="A1488" t="s">
        <v>287</v>
      </c>
      <c r="B1488" s="18">
        <v>16</v>
      </c>
      <c r="C1488" s="18" t="str">
        <f t="shared" si="46"/>
        <v>GGW1.16</v>
      </c>
      <c r="D1488" s="160">
        <v>1</v>
      </c>
      <c r="E1488" s="2"/>
      <c r="F1488" s="2" t="s">
        <v>930</v>
      </c>
      <c r="G1488" s="2">
        <f>INDEX([1]CAPS!$A:$A,MATCH(F:F,[1]CAPS!$H:$H,0))</f>
        <v>6325</v>
      </c>
      <c r="H1488" s="2" t="s">
        <v>234</v>
      </c>
      <c r="I1488" s="104" t="s">
        <v>238</v>
      </c>
      <c r="J1488" s="9">
        <v>0</v>
      </c>
      <c r="K1488" s="4">
        <v>1</v>
      </c>
      <c r="L1488" s="9">
        <v>0</v>
      </c>
      <c r="M1488" s="9">
        <v>0</v>
      </c>
      <c r="N1488" s="9">
        <v>0</v>
      </c>
      <c r="O1488" s="17">
        <v>0</v>
      </c>
      <c r="P1488" s="9">
        <v>0</v>
      </c>
      <c r="Q1488" s="9">
        <v>0</v>
      </c>
      <c r="R1488" t="s">
        <v>931</v>
      </c>
      <c r="S1488">
        <f t="shared" si="222"/>
        <v>1</v>
      </c>
      <c r="T1488">
        <f t="shared" si="220"/>
        <v>1</v>
      </c>
      <c r="U1488">
        <f t="shared" si="221"/>
        <v>0</v>
      </c>
      <c r="W1488">
        <f t="shared" si="223"/>
        <v>1</v>
      </c>
    </row>
    <row r="1489" spans="1:23" ht="32" hidden="1" x14ac:dyDescent="0.2">
      <c r="A1489" t="s">
        <v>287</v>
      </c>
      <c r="B1489" s="18">
        <v>16</v>
      </c>
      <c r="C1489" s="18" t="str">
        <f t="shared" si="46"/>
        <v>GGW1.16</v>
      </c>
      <c r="D1489" s="160">
        <v>1</v>
      </c>
      <c r="E1489" s="2"/>
      <c r="F1489" s="2" t="s">
        <v>188</v>
      </c>
      <c r="G1489" s="2">
        <f>INDEX([1]CAPS!$A:$A,MATCH(F:F,[1]CAPS!$H:$H,0))</f>
        <v>3174</v>
      </c>
      <c r="H1489" s="2" t="s">
        <v>233</v>
      </c>
      <c r="I1489" s="103" t="s">
        <v>239</v>
      </c>
      <c r="J1489" s="9">
        <v>0</v>
      </c>
      <c r="K1489" s="4">
        <v>25</v>
      </c>
      <c r="L1489" s="9">
        <v>0</v>
      </c>
      <c r="M1489" s="9" t="s">
        <v>276</v>
      </c>
      <c r="N1489" s="9">
        <v>0</v>
      </c>
      <c r="O1489" s="17">
        <v>0</v>
      </c>
      <c r="P1489" s="9">
        <v>0</v>
      </c>
      <c r="Q1489" s="9">
        <v>0</v>
      </c>
      <c r="S1489">
        <f t="shared" si="222"/>
        <v>25</v>
      </c>
      <c r="T1489" t="e">
        <f t="shared" si="220"/>
        <v>#VALUE!</v>
      </c>
      <c r="U1489" t="e">
        <f t="shared" si="221"/>
        <v>#VALUE!</v>
      </c>
      <c r="W1489">
        <f t="shared" si="223"/>
        <v>1</v>
      </c>
    </row>
    <row r="1490" spans="1:23" ht="32" hidden="1" x14ac:dyDescent="0.2">
      <c r="A1490" t="s">
        <v>287</v>
      </c>
      <c r="B1490" s="18">
        <v>16</v>
      </c>
      <c r="C1490" s="18" t="str">
        <f t="shared" si="46"/>
        <v>GGW1.16</v>
      </c>
      <c r="D1490" s="160">
        <v>1</v>
      </c>
      <c r="E1490" s="2"/>
      <c r="F1490" s="308" t="s">
        <v>728</v>
      </c>
      <c r="G1490" s="2">
        <f>INDEX([1]CAPS!$A:$A,MATCH(F:F,[1]CAPS!$H:$H,0))</f>
        <v>7501</v>
      </c>
      <c r="H1490" s="2" t="s">
        <v>270</v>
      </c>
      <c r="I1490" s="104" t="s">
        <v>240</v>
      </c>
      <c r="J1490" s="9">
        <v>0</v>
      </c>
      <c r="K1490" s="4">
        <v>1</v>
      </c>
      <c r="L1490" s="9">
        <v>0</v>
      </c>
      <c r="M1490" s="9" t="s">
        <v>276</v>
      </c>
      <c r="N1490" s="9">
        <v>0</v>
      </c>
      <c r="O1490" s="17" t="s">
        <v>276</v>
      </c>
      <c r="P1490" s="9" t="s">
        <v>276</v>
      </c>
      <c r="Q1490" s="9" t="s">
        <v>276</v>
      </c>
      <c r="S1490">
        <f>SUM(J1490:K1490)</f>
        <v>1</v>
      </c>
      <c r="T1490" t="e">
        <f t="shared" si="220"/>
        <v>#VALUE!</v>
      </c>
      <c r="U1490" t="e">
        <f t="shared" si="221"/>
        <v>#VALUE!</v>
      </c>
      <c r="W1490">
        <f t="shared" si="223"/>
        <v>1</v>
      </c>
    </row>
    <row r="1491" spans="1:23" ht="32" hidden="1" x14ac:dyDescent="0.2">
      <c r="A1491" t="s">
        <v>287</v>
      </c>
      <c r="B1491" s="18">
        <v>17</v>
      </c>
      <c r="C1491" s="18" t="str">
        <f t="shared" si="46"/>
        <v>GGW1.17</v>
      </c>
      <c r="D1491" s="160">
        <v>1</v>
      </c>
      <c r="E1491" s="2"/>
      <c r="F1491" s="2" t="s">
        <v>187</v>
      </c>
      <c r="G1491" s="2">
        <f>INDEX([1]CAPS!$A:$A,MATCH(F:F,[1]CAPS!$H:$H,0))</f>
        <v>7970</v>
      </c>
      <c r="H1491" s="2" t="s">
        <v>236</v>
      </c>
      <c r="I1491" s="104" t="s">
        <v>242</v>
      </c>
      <c r="J1491" s="9">
        <v>0</v>
      </c>
      <c r="K1491" s="4">
        <v>0</v>
      </c>
      <c r="L1491" s="9">
        <v>0</v>
      </c>
      <c r="M1491" s="9">
        <v>2</v>
      </c>
      <c r="N1491" s="9">
        <v>0</v>
      </c>
      <c r="O1491" s="17">
        <v>0</v>
      </c>
      <c r="P1491" s="9">
        <v>0</v>
      </c>
      <c r="Q1491" s="9">
        <v>0</v>
      </c>
      <c r="S1491">
        <f t="shared" si="222"/>
        <v>0</v>
      </c>
      <c r="T1491">
        <f t="shared" si="220"/>
        <v>0</v>
      </c>
      <c r="U1491">
        <f t="shared" si="221"/>
        <v>0</v>
      </c>
      <c r="W1491" t="str">
        <f t="shared" si="223"/>
        <v/>
      </c>
    </row>
    <row r="1492" spans="1:23" ht="16" hidden="1" x14ac:dyDescent="0.2">
      <c r="A1492" t="s">
        <v>287</v>
      </c>
      <c r="B1492" s="18">
        <v>17</v>
      </c>
      <c r="C1492" s="18" t="str">
        <f t="shared" si="46"/>
        <v>GGW1.17</v>
      </c>
      <c r="D1492" s="160">
        <v>1</v>
      </c>
      <c r="E1492" s="2"/>
      <c r="F1492" s="2" t="s">
        <v>132</v>
      </c>
      <c r="G1492" s="2">
        <f>INDEX([1]CAPS!$A:$A,MATCH(F:F,[1]CAPS!$H:$H,0))</f>
        <v>2469</v>
      </c>
      <c r="H1492" s="2" t="s">
        <v>233</v>
      </c>
      <c r="I1492" s="104" t="s">
        <v>238</v>
      </c>
      <c r="J1492" s="9">
        <v>0</v>
      </c>
      <c r="K1492" s="4">
        <v>18</v>
      </c>
      <c r="L1492" s="9">
        <v>0</v>
      </c>
      <c r="M1492" s="9">
        <v>0</v>
      </c>
      <c r="N1492" s="9">
        <v>0</v>
      </c>
      <c r="O1492" s="17">
        <v>0</v>
      </c>
      <c r="P1492" s="9">
        <v>0</v>
      </c>
      <c r="Q1492" s="9">
        <v>0</v>
      </c>
      <c r="S1492">
        <f t="shared" si="222"/>
        <v>18</v>
      </c>
      <c r="T1492">
        <f t="shared" si="220"/>
        <v>1</v>
      </c>
      <c r="U1492">
        <f t="shared" si="221"/>
        <v>0</v>
      </c>
      <c r="W1492">
        <f t="shared" si="223"/>
        <v>1</v>
      </c>
    </row>
    <row r="1493" spans="1:23" ht="16" hidden="1" x14ac:dyDescent="0.2">
      <c r="A1493" t="s">
        <v>287</v>
      </c>
      <c r="B1493" s="18">
        <v>17</v>
      </c>
      <c r="C1493" s="18" t="str">
        <f t="shared" si="46"/>
        <v>GGW1.17</v>
      </c>
      <c r="D1493" s="160">
        <v>1</v>
      </c>
      <c r="E1493" s="2"/>
      <c r="F1493" s="2" t="s">
        <v>930</v>
      </c>
      <c r="G1493" s="2">
        <f>INDEX([1]CAPS!$A:$A,MATCH(F:F,[1]CAPS!$H:$H,0))</f>
        <v>6325</v>
      </c>
      <c r="H1493" s="2" t="s">
        <v>234</v>
      </c>
      <c r="I1493" s="104" t="s">
        <v>238</v>
      </c>
      <c r="J1493" s="9">
        <v>0</v>
      </c>
      <c r="K1493" s="4">
        <v>1</v>
      </c>
      <c r="L1493" s="9">
        <v>0</v>
      </c>
      <c r="M1493" s="9">
        <v>0</v>
      </c>
      <c r="N1493" s="9">
        <v>0</v>
      </c>
      <c r="O1493" s="17">
        <v>0</v>
      </c>
      <c r="P1493" s="9">
        <v>0</v>
      </c>
      <c r="Q1493" s="9">
        <v>0</v>
      </c>
      <c r="R1493" t="s">
        <v>931</v>
      </c>
      <c r="S1493">
        <f t="shared" si="222"/>
        <v>1</v>
      </c>
      <c r="T1493">
        <f t="shared" si="220"/>
        <v>1</v>
      </c>
      <c r="U1493">
        <f t="shared" si="221"/>
        <v>0</v>
      </c>
      <c r="W1493">
        <f t="shared" si="223"/>
        <v>1</v>
      </c>
    </row>
    <row r="1494" spans="1:23" ht="32" hidden="1" x14ac:dyDescent="0.2">
      <c r="A1494" t="s">
        <v>287</v>
      </c>
      <c r="B1494" s="18">
        <v>17</v>
      </c>
      <c r="C1494" s="18" t="str">
        <f t="shared" si="46"/>
        <v>GGW1.17</v>
      </c>
      <c r="D1494" s="160">
        <v>1</v>
      </c>
      <c r="E1494" s="2"/>
      <c r="F1494" s="2" t="s">
        <v>229</v>
      </c>
      <c r="G1494" s="2">
        <f>INDEX([1]CAPS!$A:$A,MATCH(F:F,[1]CAPS!$H:$H,0))</f>
        <v>3997</v>
      </c>
      <c r="H1494" s="2" t="s">
        <v>236</v>
      </c>
      <c r="I1494" s="103" t="s">
        <v>239</v>
      </c>
      <c r="J1494" s="9">
        <v>0</v>
      </c>
      <c r="K1494" s="4">
        <v>10</v>
      </c>
      <c r="L1494" s="9">
        <v>0</v>
      </c>
      <c r="M1494" s="9">
        <v>0</v>
      </c>
      <c r="N1494" s="9">
        <v>0</v>
      </c>
      <c r="O1494" s="17">
        <v>0</v>
      </c>
      <c r="P1494" s="9">
        <v>0</v>
      </c>
      <c r="Q1494" s="9">
        <v>0</v>
      </c>
      <c r="S1494">
        <f t="shared" si="222"/>
        <v>10</v>
      </c>
      <c r="T1494">
        <f t="shared" si="220"/>
        <v>1</v>
      </c>
      <c r="U1494">
        <f t="shared" si="221"/>
        <v>0</v>
      </c>
      <c r="W1494">
        <f t="shared" si="223"/>
        <v>1</v>
      </c>
    </row>
    <row r="1495" spans="1:23" ht="16" hidden="1" x14ac:dyDescent="0.2">
      <c r="A1495" t="s">
        <v>287</v>
      </c>
      <c r="B1495" s="18">
        <v>17</v>
      </c>
      <c r="C1495" s="18" t="str">
        <f t="shared" si="46"/>
        <v>GGW1.17</v>
      </c>
      <c r="D1495" s="160">
        <v>1</v>
      </c>
      <c r="E1495" s="2"/>
      <c r="F1495" s="2" t="s">
        <v>189</v>
      </c>
      <c r="G1495" s="2">
        <f>INDEX([1]CAPS!$A:$A,MATCH(F:F,[1]CAPS!$H:$H,0))</f>
        <v>5541</v>
      </c>
      <c r="H1495" s="2" t="s">
        <v>234</v>
      </c>
      <c r="I1495" s="104" t="s">
        <v>238</v>
      </c>
      <c r="J1495" s="9">
        <v>0</v>
      </c>
      <c r="K1495" s="4">
        <v>13</v>
      </c>
      <c r="L1495" s="9">
        <v>0</v>
      </c>
      <c r="M1495" s="9" t="s">
        <v>276</v>
      </c>
      <c r="N1495" s="9">
        <v>0</v>
      </c>
      <c r="O1495" s="17" t="s">
        <v>276</v>
      </c>
      <c r="P1495" s="9" t="s">
        <v>276</v>
      </c>
      <c r="Q1495" s="9" t="s">
        <v>276</v>
      </c>
      <c r="S1495">
        <f>SUM(J1495:K1495)</f>
        <v>13</v>
      </c>
      <c r="T1495" t="e">
        <f t="shared" si="220"/>
        <v>#VALUE!</v>
      </c>
      <c r="U1495" t="e">
        <f t="shared" si="221"/>
        <v>#VALUE!</v>
      </c>
      <c r="W1495">
        <f t="shared" si="223"/>
        <v>1</v>
      </c>
    </row>
    <row r="1496" spans="1:23" ht="32" hidden="1" x14ac:dyDescent="0.2">
      <c r="A1496" t="s">
        <v>287</v>
      </c>
      <c r="B1496" s="18">
        <v>17</v>
      </c>
      <c r="C1496" s="18" t="str">
        <f t="shared" si="46"/>
        <v>GGW1.17</v>
      </c>
      <c r="D1496" s="160">
        <v>1</v>
      </c>
      <c r="E1496" s="2"/>
      <c r="F1496" s="2" t="s">
        <v>188</v>
      </c>
      <c r="G1496" s="2">
        <f>INDEX([1]CAPS!$A:$A,MATCH(F:F,[1]CAPS!$H:$H,0))</f>
        <v>3174</v>
      </c>
      <c r="H1496" s="2" t="s">
        <v>233</v>
      </c>
      <c r="I1496" s="104" t="s">
        <v>239</v>
      </c>
      <c r="J1496" s="9">
        <v>0</v>
      </c>
      <c r="K1496" s="4">
        <v>10</v>
      </c>
      <c r="L1496" s="9">
        <v>0</v>
      </c>
      <c r="M1496" s="9" t="s">
        <v>276</v>
      </c>
      <c r="N1496" s="9">
        <v>0</v>
      </c>
      <c r="O1496" s="17">
        <v>0</v>
      </c>
      <c r="P1496" s="9">
        <v>0</v>
      </c>
      <c r="Q1496" s="9">
        <v>0</v>
      </c>
      <c r="S1496">
        <f t="shared" si="222"/>
        <v>10</v>
      </c>
      <c r="T1496" t="e">
        <f t="shared" si="220"/>
        <v>#VALUE!</v>
      </c>
      <c r="U1496" t="e">
        <f t="shared" si="221"/>
        <v>#VALUE!</v>
      </c>
      <c r="W1496">
        <f t="shared" si="223"/>
        <v>1</v>
      </c>
    </row>
    <row r="1497" spans="1:23" ht="32" hidden="1" x14ac:dyDescent="0.2">
      <c r="A1497" t="s">
        <v>287</v>
      </c>
      <c r="B1497" s="18">
        <v>17</v>
      </c>
      <c r="C1497" s="18" t="str">
        <f t="shared" si="46"/>
        <v>GGW1.17</v>
      </c>
      <c r="D1497" s="160">
        <v>1</v>
      </c>
      <c r="E1497" s="2"/>
      <c r="F1497" s="308" t="s">
        <v>728</v>
      </c>
      <c r="G1497" s="2">
        <f>INDEX([1]CAPS!$A:$A,MATCH(F:F,[1]CAPS!$H:$H,0))</f>
        <v>7501</v>
      </c>
      <c r="H1497" s="2" t="s">
        <v>270</v>
      </c>
      <c r="I1497" s="104" t="s">
        <v>240</v>
      </c>
      <c r="J1497" s="9">
        <v>0</v>
      </c>
      <c r="K1497" s="4">
        <v>1</v>
      </c>
      <c r="L1497" s="9">
        <v>0</v>
      </c>
      <c r="M1497" s="9" t="s">
        <v>276</v>
      </c>
      <c r="N1497" s="9">
        <v>0</v>
      </c>
      <c r="O1497" s="17" t="s">
        <v>276</v>
      </c>
      <c r="P1497" s="9" t="s">
        <v>276</v>
      </c>
      <c r="Q1497" s="9" t="s">
        <v>276</v>
      </c>
      <c r="S1497">
        <f>SUM(J1497:K1497)</f>
        <v>1</v>
      </c>
      <c r="T1497" t="e">
        <f t="shared" si="220"/>
        <v>#VALUE!</v>
      </c>
      <c r="U1497" t="e">
        <f t="shared" si="221"/>
        <v>#VALUE!</v>
      </c>
      <c r="W1497">
        <f t="shared" si="223"/>
        <v>1</v>
      </c>
    </row>
    <row r="1498" spans="1:23" ht="16" hidden="1" x14ac:dyDescent="0.2">
      <c r="A1498" t="s">
        <v>287</v>
      </c>
      <c r="B1498" s="18">
        <v>18</v>
      </c>
      <c r="C1498" s="18" t="str">
        <f t="shared" si="46"/>
        <v>GGW1.18</v>
      </c>
      <c r="D1498" s="160">
        <v>1</v>
      </c>
      <c r="E1498" s="2"/>
      <c r="F1498" s="2" t="s">
        <v>132</v>
      </c>
      <c r="G1498" s="2">
        <f>INDEX([1]CAPS!$A:$A,MATCH(F:F,[1]CAPS!$H:$H,0))</f>
        <v>2469</v>
      </c>
      <c r="H1498" s="2" t="s">
        <v>233</v>
      </c>
      <c r="I1498" s="104" t="s">
        <v>238</v>
      </c>
      <c r="J1498" s="9">
        <v>0</v>
      </c>
      <c r="K1498" s="4">
        <v>21</v>
      </c>
      <c r="L1498" s="9">
        <v>0</v>
      </c>
      <c r="M1498" s="9">
        <v>0</v>
      </c>
      <c r="N1498" s="9">
        <v>0</v>
      </c>
      <c r="O1498" s="17">
        <v>0</v>
      </c>
      <c r="P1498" s="9">
        <v>0</v>
      </c>
      <c r="Q1498" s="9">
        <v>0</v>
      </c>
      <c r="S1498">
        <f t="shared" si="222"/>
        <v>21</v>
      </c>
      <c r="T1498">
        <f t="shared" si="220"/>
        <v>1</v>
      </c>
      <c r="U1498">
        <f t="shared" si="221"/>
        <v>0</v>
      </c>
      <c r="W1498">
        <f t="shared" si="223"/>
        <v>1</v>
      </c>
    </row>
    <row r="1499" spans="1:23" ht="32" hidden="1" x14ac:dyDescent="0.2">
      <c r="A1499" t="s">
        <v>287</v>
      </c>
      <c r="B1499" s="18">
        <v>18</v>
      </c>
      <c r="C1499" s="18" t="str">
        <f t="shared" si="46"/>
        <v>GGW1.18</v>
      </c>
      <c r="D1499" s="160">
        <v>1</v>
      </c>
      <c r="E1499" s="2"/>
      <c r="F1499" s="2" t="s">
        <v>229</v>
      </c>
      <c r="G1499" s="2">
        <f>INDEX([1]CAPS!$A:$A,MATCH(F:F,[1]CAPS!$H:$H,0))</f>
        <v>3997</v>
      </c>
      <c r="H1499" s="2" t="s">
        <v>236</v>
      </c>
      <c r="I1499" s="103" t="s">
        <v>239</v>
      </c>
      <c r="J1499" s="9">
        <v>0</v>
      </c>
      <c r="K1499" s="4">
        <v>14</v>
      </c>
      <c r="L1499" s="9">
        <v>0</v>
      </c>
      <c r="M1499" s="9">
        <v>0</v>
      </c>
      <c r="N1499" s="9">
        <v>0</v>
      </c>
      <c r="O1499" s="17">
        <v>0</v>
      </c>
      <c r="P1499" s="9">
        <v>0</v>
      </c>
      <c r="Q1499" s="9">
        <v>0</v>
      </c>
      <c r="S1499">
        <f t="shared" si="222"/>
        <v>14</v>
      </c>
      <c r="T1499">
        <f t="shared" si="220"/>
        <v>1</v>
      </c>
      <c r="U1499">
        <f t="shared" si="221"/>
        <v>0</v>
      </c>
      <c r="W1499">
        <f t="shared" si="223"/>
        <v>1</v>
      </c>
    </row>
    <row r="1500" spans="1:23" ht="32" hidden="1" x14ac:dyDescent="0.2">
      <c r="A1500" t="s">
        <v>287</v>
      </c>
      <c r="B1500" s="18">
        <v>18</v>
      </c>
      <c r="C1500" s="18" t="str">
        <f t="shared" si="46"/>
        <v>GGW1.18</v>
      </c>
      <c r="D1500" s="160">
        <v>1</v>
      </c>
      <c r="E1500" s="2"/>
      <c r="F1500" s="2" t="s">
        <v>188</v>
      </c>
      <c r="G1500" s="2">
        <f>INDEX([1]CAPS!$A:$A,MATCH(F:F,[1]CAPS!$H:$H,0))</f>
        <v>3174</v>
      </c>
      <c r="H1500" s="2" t="s">
        <v>233</v>
      </c>
      <c r="I1500" s="103" t="s">
        <v>239</v>
      </c>
      <c r="J1500" s="9">
        <v>0</v>
      </c>
      <c r="K1500" s="4">
        <v>15</v>
      </c>
      <c r="L1500" s="9">
        <v>0</v>
      </c>
      <c r="M1500" s="9" t="s">
        <v>276</v>
      </c>
      <c r="N1500" s="9">
        <v>0</v>
      </c>
      <c r="O1500" s="17">
        <v>0</v>
      </c>
      <c r="P1500" s="9">
        <v>0</v>
      </c>
      <c r="Q1500" s="9">
        <v>0</v>
      </c>
      <c r="S1500">
        <f t="shared" si="222"/>
        <v>15</v>
      </c>
      <c r="T1500" t="e">
        <f t="shared" si="220"/>
        <v>#VALUE!</v>
      </c>
      <c r="U1500" t="e">
        <f t="shared" si="221"/>
        <v>#VALUE!</v>
      </c>
      <c r="W1500">
        <f t="shared" si="223"/>
        <v>1</v>
      </c>
    </row>
    <row r="1501" spans="1:23" ht="16" hidden="1" x14ac:dyDescent="0.2">
      <c r="A1501" t="s">
        <v>287</v>
      </c>
      <c r="B1501" s="18">
        <v>18</v>
      </c>
      <c r="C1501" s="18" t="str">
        <f t="shared" si="46"/>
        <v>GGW1.18</v>
      </c>
      <c r="D1501" s="160">
        <v>1</v>
      </c>
      <c r="E1501" s="2"/>
      <c r="F1501" s="2" t="s">
        <v>189</v>
      </c>
      <c r="G1501" s="2">
        <f>INDEX([1]CAPS!$A:$A,MATCH(F:F,[1]CAPS!$H:$H,0))</f>
        <v>5541</v>
      </c>
      <c r="H1501" s="2" t="s">
        <v>234</v>
      </c>
      <c r="I1501" s="104" t="s">
        <v>238</v>
      </c>
      <c r="J1501" s="9">
        <v>0</v>
      </c>
      <c r="K1501" s="4">
        <v>5</v>
      </c>
      <c r="L1501" s="9">
        <v>0</v>
      </c>
      <c r="M1501" s="9" t="s">
        <v>276</v>
      </c>
      <c r="N1501" s="9">
        <v>0</v>
      </c>
      <c r="O1501" s="17" t="s">
        <v>276</v>
      </c>
      <c r="P1501" s="9" t="s">
        <v>276</v>
      </c>
      <c r="Q1501" s="9" t="s">
        <v>276</v>
      </c>
      <c r="S1501">
        <f t="shared" ref="S1501:S1502" si="225">SUM(J1501:K1501)</f>
        <v>5</v>
      </c>
      <c r="T1501" t="e">
        <f t="shared" si="220"/>
        <v>#VALUE!</v>
      </c>
      <c r="U1501" t="e">
        <f t="shared" si="221"/>
        <v>#VALUE!</v>
      </c>
      <c r="W1501">
        <f t="shared" si="223"/>
        <v>1</v>
      </c>
    </row>
    <row r="1502" spans="1:23" ht="32" hidden="1" x14ac:dyDescent="0.2">
      <c r="A1502" t="s">
        <v>287</v>
      </c>
      <c r="B1502" s="18">
        <v>18</v>
      </c>
      <c r="C1502" s="18" t="str">
        <f t="shared" si="46"/>
        <v>GGW1.18</v>
      </c>
      <c r="D1502" s="160">
        <v>1</v>
      </c>
      <c r="E1502" s="2"/>
      <c r="F1502" s="308" t="s">
        <v>728</v>
      </c>
      <c r="G1502" s="2">
        <f>INDEX([1]CAPS!$A:$A,MATCH(F:F,[1]CAPS!$H:$H,0))</f>
        <v>7501</v>
      </c>
      <c r="H1502" s="2" t="s">
        <v>270</v>
      </c>
      <c r="I1502" s="104" t="s">
        <v>240</v>
      </c>
      <c r="J1502" s="9">
        <v>0</v>
      </c>
      <c r="K1502" s="4">
        <v>1</v>
      </c>
      <c r="L1502" s="9">
        <v>0</v>
      </c>
      <c r="M1502" s="9" t="s">
        <v>276</v>
      </c>
      <c r="N1502" s="9">
        <v>0</v>
      </c>
      <c r="O1502" s="17" t="s">
        <v>276</v>
      </c>
      <c r="P1502" s="9" t="s">
        <v>276</v>
      </c>
      <c r="Q1502" s="9" t="s">
        <v>276</v>
      </c>
      <c r="S1502">
        <f t="shared" si="225"/>
        <v>1</v>
      </c>
      <c r="T1502" t="e">
        <f t="shared" si="220"/>
        <v>#VALUE!</v>
      </c>
      <c r="U1502" t="e">
        <f t="shared" si="221"/>
        <v>#VALUE!</v>
      </c>
      <c r="W1502">
        <f t="shared" si="223"/>
        <v>1</v>
      </c>
    </row>
    <row r="1503" spans="1:23" ht="16" hidden="1" x14ac:dyDescent="0.2">
      <c r="A1503" t="s">
        <v>287</v>
      </c>
      <c r="B1503" s="18">
        <v>18</v>
      </c>
      <c r="C1503" s="18" t="str">
        <f t="shared" si="46"/>
        <v>GGW1.18</v>
      </c>
      <c r="D1503" s="160">
        <v>1</v>
      </c>
      <c r="E1503" s="2"/>
      <c r="F1503" s="2" t="s">
        <v>930</v>
      </c>
      <c r="G1503" s="2">
        <f>INDEX([1]CAPS!$A:$A,MATCH(F:F,[1]CAPS!$H:$H,0))</f>
        <v>6325</v>
      </c>
      <c r="H1503" s="2" t="s">
        <v>234</v>
      </c>
      <c r="I1503" s="104" t="s">
        <v>238</v>
      </c>
      <c r="J1503" s="9">
        <v>0</v>
      </c>
      <c r="K1503" s="4">
        <v>1</v>
      </c>
      <c r="L1503" s="9">
        <v>0</v>
      </c>
      <c r="M1503" s="9">
        <v>0</v>
      </c>
      <c r="N1503" s="9">
        <v>0</v>
      </c>
      <c r="O1503" s="17">
        <v>0</v>
      </c>
      <c r="P1503" s="9">
        <v>0</v>
      </c>
      <c r="Q1503" s="9">
        <v>0</v>
      </c>
      <c r="R1503" t="s">
        <v>931</v>
      </c>
      <c r="S1503">
        <f t="shared" si="222"/>
        <v>1</v>
      </c>
      <c r="T1503">
        <f t="shared" si="220"/>
        <v>1</v>
      </c>
      <c r="U1503">
        <f t="shared" si="221"/>
        <v>0</v>
      </c>
      <c r="W1503">
        <f t="shared" si="223"/>
        <v>1</v>
      </c>
    </row>
    <row r="1504" spans="1:23" ht="16" hidden="1" x14ac:dyDescent="0.2">
      <c r="A1504" t="s">
        <v>287</v>
      </c>
      <c r="B1504" s="18">
        <v>19</v>
      </c>
      <c r="C1504" s="18" t="str">
        <f t="shared" si="46"/>
        <v>GGW1.19</v>
      </c>
      <c r="D1504" s="160">
        <v>1</v>
      </c>
      <c r="E1504" s="2"/>
      <c r="F1504" s="2" t="s">
        <v>132</v>
      </c>
      <c r="G1504" s="2">
        <f>INDEX([1]CAPS!$A:$A,MATCH(F:F,[1]CAPS!$H:$H,0))</f>
        <v>2469</v>
      </c>
      <c r="H1504" s="2" t="s">
        <v>233</v>
      </c>
      <c r="I1504" s="104" t="s">
        <v>238</v>
      </c>
      <c r="J1504" s="9">
        <v>0</v>
      </c>
      <c r="K1504" s="4">
        <v>20</v>
      </c>
      <c r="L1504" s="9">
        <v>0</v>
      </c>
      <c r="M1504" s="9">
        <v>0</v>
      </c>
      <c r="N1504" s="9">
        <v>0</v>
      </c>
      <c r="O1504" s="17">
        <v>0</v>
      </c>
      <c r="P1504" s="9">
        <v>0</v>
      </c>
      <c r="Q1504" s="9">
        <v>0</v>
      </c>
      <c r="S1504">
        <f t="shared" si="222"/>
        <v>20</v>
      </c>
      <c r="T1504">
        <f t="shared" si="220"/>
        <v>1</v>
      </c>
      <c r="U1504">
        <f t="shared" si="221"/>
        <v>0</v>
      </c>
      <c r="W1504">
        <f t="shared" si="223"/>
        <v>1</v>
      </c>
    </row>
    <row r="1505" spans="1:23" ht="16" hidden="1" x14ac:dyDescent="0.2">
      <c r="A1505" t="s">
        <v>287</v>
      </c>
      <c r="B1505" s="18">
        <v>19</v>
      </c>
      <c r="C1505" s="18" t="str">
        <f t="shared" si="46"/>
        <v>GGW1.19</v>
      </c>
      <c r="D1505" s="160">
        <v>1</v>
      </c>
      <c r="E1505" s="2"/>
      <c r="F1505" s="2" t="s">
        <v>930</v>
      </c>
      <c r="G1505" s="2">
        <f>INDEX([1]CAPS!$A:$A,MATCH(F:F,[1]CAPS!$H:$H,0))</f>
        <v>6325</v>
      </c>
      <c r="H1505" s="2" t="s">
        <v>234</v>
      </c>
      <c r="I1505" s="104" t="s">
        <v>238</v>
      </c>
      <c r="J1505" s="9">
        <v>0</v>
      </c>
      <c r="K1505" s="4">
        <v>1</v>
      </c>
      <c r="L1505" s="9">
        <v>0</v>
      </c>
      <c r="M1505" s="9">
        <v>0</v>
      </c>
      <c r="N1505" s="9">
        <v>0</v>
      </c>
      <c r="O1505" s="17">
        <v>0</v>
      </c>
      <c r="P1505" s="9">
        <v>0</v>
      </c>
      <c r="Q1505" s="9">
        <v>0</v>
      </c>
      <c r="R1505" t="s">
        <v>931</v>
      </c>
      <c r="S1505">
        <f t="shared" si="222"/>
        <v>1</v>
      </c>
      <c r="T1505">
        <f t="shared" si="220"/>
        <v>1</v>
      </c>
      <c r="U1505">
        <f t="shared" si="221"/>
        <v>0</v>
      </c>
      <c r="W1505">
        <f t="shared" si="223"/>
        <v>1</v>
      </c>
    </row>
    <row r="1506" spans="1:23" ht="32" hidden="1" x14ac:dyDescent="0.2">
      <c r="A1506" t="s">
        <v>287</v>
      </c>
      <c r="B1506" s="18">
        <v>19</v>
      </c>
      <c r="C1506" s="18" t="str">
        <f t="shared" si="46"/>
        <v>GGW1.19</v>
      </c>
      <c r="D1506" s="160">
        <v>1</v>
      </c>
      <c r="E1506" s="2"/>
      <c r="F1506" s="2" t="s">
        <v>135</v>
      </c>
      <c r="G1506" s="2">
        <f>INDEX([1]CAPS!$A:$A,MATCH(F:F,[1]CAPS!$H:$H,0))</f>
        <v>7766</v>
      </c>
      <c r="H1506" s="2" t="s">
        <v>236</v>
      </c>
      <c r="I1506" s="104" t="s">
        <v>242</v>
      </c>
      <c r="J1506" s="9">
        <v>0</v>
      </c>
      <c r="K1506" s="4">
        <v>1</v>
      </c>
      <c r="L1506" s="9">
        <v>0</v>
      </c>
      <c r="M1506" s="9">
        <v>0</v>
      </c>
      <c r="N1506" s="9">
        <v>0</v>
      </c>
      <c r="O1506" s="17">
        <v>0</v>
      </c>
      <c r="P1506" s="9">
        <v>0</v>
      </c>
      <c r="Q1506" s="9">
        <v>0</v>
      </c>
      <c r="S1506">
        <f t="shared" si="222"/>
        <v>1</v>
      </c>
      <c r="T1506">
        <f t="shared" si="220"/>
        <v>1</v>
      </c>
      <c r="U1506">
        <f t="shared" si="221"/>
        <v>0</v>
      </c>
      <c r="W1506">
        <f t="shared" si="223"/>
        <v>1</v>
      </c>
    </row>
    <row r="1507" spans="1:23" ht="32" hidden="1" x14ac:dyDescent="0.2">
      <c r="A1507" t="s">
        <v>287</v>
      </c>
      <c r="B1507" s="18">
        <v>19</v>
      </c>
      <c r="C1507" s="18" t="str">
        <f t="shared" si="46"/>
        <v>GGW1.19</v>
      </c>
      <c r="D1507" s="160">
        <v>1</v>
      </c>
      <c r="E1507" s="2"/>
      <c r="F1507" s="2" t="s">
        <v>229</v>
      </c>
      <c r="G1507" s="2">
        <f>INDEX([1]CAPS!$A:$A,MATCH(F:F,[1]CAPS!$H:$H,0))</f>
        <v>3997</v>
      </c>
      <c r="H1507" s="2" t="s">
        <v>236</v>
      </c>
      <c r="I1507" s="103" t="s">
        <v>239</v>
      </c>
      <c r="J1507" s="9">
        <v>0</v>
      </c>
      <c r="K1507" s="4">
        <v>5</v>
      </c>
      <c r="L1507" s="9">
        <v>0</v>
      </c>
      <c r="M1507" s="9">
        <v>0</v>
      </c>
      <c r="N1507" s="9">
        <v>0</v>
      </c>
      <c r="O1507" s="17">
        <v>0</v>
      </c>
      <c r="P1507" s="9">
        <v>0</v>
      </c>
      <c r="Q1507" s="9">
        <v>0</v>
      </c>
      <c r="S1507">
        <f t="shared" si="222"/>
        <v>5</v>
      </c>
      <c r="T1507">
        <f t="shared" si="220"/>
        <v>1</v>
      </c>
      <c r="U1507">
        <f t="shared" si="221"/>
        <v>0</v>
      </c>
      <c r="W1507">
        <f t="shared" si="223"/>
        <v>1</v>
      </c>
    </row>
    <row r="1508" spans="1:23" ht="32" hidden="1" x14ac:dyDescent="0.2">
      <c r="A1508" t="s">
        <v>287</v>
      </c>
      <c r="B1508" s="18">
        <v>19</v>
      </c>
      <c r="C1508" s="18" t="str">
        <f t="shared" si="46"/>
        <v>GGW1.19</v>
      </c>
      <c r="D1508" s="160">
        <v>1</v>
      </c>
      <c r="E1508" s="2"/>
      <c r="F1508" s="2" t="s">
        <v>188</v>
      </c>
      <c r="G1508" s="2">
        <f>INDEX([1]CAPS!$A:$A,MATCH(F:F,[1]CAPS!$H:$H,0))</f>
        <v>3174</v>
      </c>
      <c r="H1508" s="2" t="s">
        <v>233</v>
      </c>
      <c r="I1508" s="103" t="s">
        <v>239</v>
      </c>
      <c r="J1508" s="9">
        <v>0</v>
      </c>
      <c r="K1508" s="4">
        <v>10</v>
      </c>
      <c r="L1508" s="9">
        <v>0</v>
      </c>
      <c r="M1508" s="9" t="s">
        <v>276</v>
      </c>
      <c r="N1508" s="9">
        <v>0</v>
      </c>
      <c r="O1508" s="17">
        <v>0</v>
      </c>
      <c r="P1508" s="9">
        <v>0</v>
      </c>
      <c r="Q1508" s="9">
        <v>0</v>
      </c>
      <c r="S1508">
        <f t="shared" si="222"/>
        <v>10</v>
      </c>
      <c r="T1508" t="e">
        <f t="shared" si="220"/>
        <v>#VALUE!</v>
      </c>
      <c r="U1508" t="e">
        <f t="shared" si="221"/>
        <v>#VALUE!</v>
      </c>
      <c r="W1508">
        <f t="shared" si="223"/>
        <v>1</v>
      </c>
    </row>
    <row r="1509" spans="1:23" ht="32" hidden="1" x14ac:dyDescent="0.2">
      <c r="A1509" t="s">
        <v>287</v>
      </c>
      <c r="B1509" s="18">
        <v>19</v>
      </c>
      <c r="C1509" s="18" t="str">
        <f t="shared" si="46"/>
        <v>GGW1.19</v>
      </c>
      <c r="D1509" s="160">
        <v>1</v>
      </c>
      <c r="E1509" s="2"/>
      <c r="F1509" s="308" t="s">
        <v>728</v>
      </c>
      <c r="G1509" s="2">
        <f>INDEX([1]CAPS!$A:$A,MATCH(F:F,[1]CAPS!$H:$H,0))</f>
        <v>7501</v>
      </c>
      <c r="H1509" s="2" t="s">
        <v>270</v>
      </c>
      <c r="I1509" s="104" t="s">
        <v>240</v>
      </c>
      <c r="J1509" s="9">
        <v>0</v>
      </c>
      <c r="K1509" s="4">
        <v>1</v>
      </c>
      <c r="L1509" s="9">
        <v>0</v>
      </c>
      <c r="M1509" s="9" t="s">
        <v>276</v>
      </c>
      <c r="N1509" s="9">
        <v>0</v>
      </c>
      <c r="O1509" s="17" t="s">
        <v>276</v>
      </c>
      <c r="P1509" s="9" t="s">
        <v>276</v>
      </c>
      <c r="Q1509" s="9" t="s">
        <v>276</v>
      </c>
      <c r="S1509">
        <f t="shared" ref="S1509:S1510" si="226">SUM(J1509:K1509)</f>
        <v>1</v>
      </c>
      <c r="T1509" t="e">
        <f t="shared" si="220"/>
        <v>#VALUE!</v>
      </c>
      <c r="U1509" t="e">
        <f t="shared" si="221"/>
        <v>#VALUE!</v>
      </c>
      <c r="W1509">
        <f t="shared" si="223"/>
        <v>1</v>
      </c>
    </row>
    <row r="1510" spans="1:23" ht="16" hidden="1" x14ac:dyDescent="0.2">
      <c r="A1510" t="s">
        <v>287</v>
      </c>
      <c r="B1510" s="18">
        <v>19</v>
      </c>
      <c r="C1510" s="18" t="str">
        <f t="shared" si="46"/>
        <v>GGW1.19</v>
      </c>
      <c r="D1510" s="160">
        <v>1</v>
      </c>
      <c r="E1510" s="2"/>
      <c r="F1510" s="2" t="s">
        <v>189</v>
      </c>
      <c r="G1510" s="2">
        <f>INDEX([1]CAPS!$A:$A,MATCH(F:F,[1]CAPS!$H:$H,0))</f>
        <v>5541</v>
      </c>
      <c r="H1510" s="2" t="s">
        <v>234</v>
      </c>
      <c r="I1510" s="104" t="s">
        <v>238</v>
      </c>
      <c r="J1510" s="9">
        <v>0</v>
      </c>
      <c r="K1510" s="4">
        <v>2</v>
      </c>
      <c r="L1510" s="9">
        <v>0</v>
      </c>
      <c r="M1510" s="9" t="s">
        <v>276</v>
      </c>
      <c r="N1510" s="9">
        <v>0</v>
      </c>
      <c r="O1510" s="17" t="s">
        <v>276</v>
      </c>
      <c r="P1510" s="9" t="s">
        <v>276</v>
      </c>
      <c r="Q1510" s="9" t="s">
        <v>276</v>
      </c>
      <c r="S1510">
        <f t="shared" si="226"/>
        <v>2</v>
      </c>
      <c r="T1510" t="e">
        <f t="shared" si="220"/>
        <v>#VALUE!</v>
      </c>
      <c r="U1510" t="e">
        <f t="shared" si="221"/>
        <v>#VALUE!</v>
      </c>
      <c r="W1510">
        <f t="shared" si="223"/>
        <v>1</v>
      </c>
    </row>
    <row r="1511" spans="1:23" ht="16" hidden="1" x14ac:dyDescent="0.2">
      <c r="A1511" t="s">
        <v>287</v>
      </c>
      <c r="B1511" s="18">
        <v>20</v>
      </c>
      <c r="C1511" s="18" t="str">
        <f t="shared" si="46"/>
        <v>GGW1.20</v>
      </c>
      <c r="D1511" s="160">
        <v>1</v>
      </c>
      <c r="E1511" s="2"/>
      <c r="F1511" s="2" t="s">
        <v>132</v>
      </c>
      <c r="G1511" s="2">
        <f>INDEX([1]CAPS!$A:$A,MATCH(F:F,[1]CAPS!$H:$H,0))</f>
        <v>2469</v>
      </c>
      <c r="H1511" s="2" t="s">
        <v>233</v>
      </c>
      <c r="I1511" s="104" t="s">
        <v>238</v>
      </c>
      <c r="J1511" s="9">
        <v>0</v>
      </c>
      <c r="K1511" s="4">
        <v>30</v>
      </c>
      <c r="L1511" s="9">
        <v>0</v>
      </c>
      <c r="M1511" s="9">
        <v>0</v>
      </c>
      <c r="N1511" s="9">
        <v>0</v>
      </c>
      <c r="O1511" s="17">
        <v>0</v>
      </c>
      <c r="P1511" s="9">
        <v>0</v>
      </c>
      <c r="Q1511" s="9">
        <v>0</v>
      </c>
      <c r="S1511">
        <f t="shared" si="222"/>
        <v>30</v>
      </c>
      <c r="T1511">
        <f t="shared" si="220"/>
        <v>1</v>
      </c>
      <c r="U1511">
        <f t="shared" si="221"/>
        <v>0</v>
      </c>
      <c r="W1511">
        <f t="shared" si="223"/>
        <v>1</v>
      </c>
    </row>
    <row r="1512" spans="1:23" ht="32" hidden="1" x14ac:dyDescent="0.2">
      <c r="A1512" t="s">
        <v>287</v>
      </c>
      <c r="B1512" s="18">
        <v>20</v>
      </c>
      <c r="C1512" s="18" t="str">
        <f t="shared" si="46"/>
        <v>GGW1.20</v>
      </c>
      <c r="D1512" s="160">
        <v>1</v>
      </c>
      <c r="E1512" s="2"/>
      <c r="F1512" s="2" t="s">
        <v>229</v>
      </c>
      <c r="G1512" s="2">
        <f>INDEX([1]CAPS!$A:$A,MATCH(F:F,[1]CAPS!$H:$H,0))</f>
        <v>3997</v>
      </c>
      <c r="H1512" s="2" t="s">
        <v>236</v>
      </c>
      <c r="I1512" s="103" t="s">
        <v>239</v>
      </c>
      <c r="J1512" s="9">
        <v>0</v>
      </c>
      <c r="K1512" s="4">
        <v>4</v>
      </c>
      <c r="L1512" s="9">
        <v>0</v>
      </c>
      <c r="M1512" s="9">
        <v>0</v>
      </c>
      <c r="N1512" s="9">
        <v>0</v>
      </c>
      <c r="O1512" s="17">
        <v>0</v>
      </c>
      <c r="P1512" s="9">
        <v>0</v>
      </c>
      <c r="Q1512" s="9">
        <v>0</v>
      </c>
      <c r="S1512">
        <f t="shared" si="222"/>
        <v>4</v>
      </c>
      <c r="T1512">
        <f t="shared" si="220"/>
        <v>1</v>
      </c>
      <c r="U1512">
        <f t="shared" si="221"/>
        <v>0</v>
      </c>
      <c r="W1512">
        <f t="shared" si="223"/>
        <v>1</v>
      </c>
    </row>
    <row r="1513" spans="1:23" ht="16" hidden="1" x14ac:dyDescent="0.2">
      <c r="A1513" t="s">
        <v>287</v>
      </c>
      <c r="B1513" s="18">
        <v>20</v>
      </c>
      <c r="C1513" s="18" t="str">
        <f t="shared" si="46"/>
        <v>GGW1.20</v>
      </c>
      <c r="D1513" s="160">
        <v>1</v>
      </c>
      <c r="E1513" s="2"/>
      <c r="F1513" s="2" t="s">
        <v>189</v>
      </c>
      <c r="G1513" s="2">
        <f>INDEX([1]CAPS!$A:$A,MATCH(F:F,[1]CAPS!$H:$H,0))</f>
        <v>5541</v>
      </c>
      <c r="H1513" s="2" t="s">
        <v>234</v>
      </c>
      <c r="I1513" s="104" t="s">
        <v>238</v>
      </c>
      <c r="J1513" s="9">
        <v>0</v>
      </c>
      <c r="K1513" s="4">
        <v>5</v>
      </c>
      <c r="L1513" s="9">
        <v>0</v>
      </c>
      <c r="M1513" s="9" t="s">
        <v>276</v>
      </c>
      <c r="N1513" s="9">
        <v>0</v>
      </c>
      <c r="O1513" s="17" t="s">
        <v>276</v>
      </c>
      <c r="P1513" s="9" t="s">
        <v>276</v>
      </c>
      <c r="Q1513" s="9" t="s">
        <v>276</v>
      </c>
      <c r="S1513">
        <f>SUM(J1513:K1513)</f>
        <v>5</v>
      </c>
      <c r="T1513" t="e">
        <f t="shared" si="220"/>
        <v>#VALUE!</v>
      </c>
      <c r="U1513" t="e">
        <f t="shared" si="221"/>
        <v>#VALUE!</v>
      </c>
      <c r="W1513">
        <f t="shared" si="223"/>
        <v>1</v>
      </c>
    </row>
    <row r="1514" spans="1:23" ht="32" hidden="1" x14ac:dyDescent="0.2">
      <c r="A1514" t="s">
        <v>287</v>
      </c>
      <c r="B1514" s="18">
        <v>20</v>
      </c>
      <c r="C1514" s="18" t="str">
        <f t="shared" si="46"/>
        <v>GGW1.20</v>
      </c>
      <c r="D1514" s="160">
        <v>1</v>
      </c>
      <c r="E1514" s="2"/>
      <c r="F1514" s="2" t="s">
        <v>188</v>
      </c>
      <c r="G1514" s="2">
        <f>INDEX([1]CAPS!$A:$A,MATCH(F:F,[1]CAPS!$H:$H,0))</f>
        <v>3174</v>
      </c>
      <c r="H1514" s="2" t="s">
        <v>233</v>
      </c>
      <c r="I1514" s="103" t="s">
        <v>239</v>
      </c>
      <c r="J1514" s="9">
        <v>0</v>
      </c>
      <c r="K1514" s="4">
        <v>10</v>
      </c>
      <c r="L1514" s="9">
        <v>0</v>
      </c>
      <c r="M1514" s="9" t="s">
        <v>276</v>
      </c>
      <c r="N1514" s="9">
        <v>0</v>
      </c>
      <c r="O1514" s="17">
        <v>0</v>
      </c>
      <c r="P1514" s="9">
        <v>0</v>
      </c>
      <c r="Q1514" s="9">
        <v>0</v>
      </c>
      <c r="S1514">
        <f t="shared" si="222"/>
        <v>10</v>
      </c>
      <c r="T1514" t="e">
        <f t="shared" si="220"/>
        <v>#VALUE!</v>
      </c>
      <c r="U1514" t="e">
        <f t="shared" si="221"/>
        <v>#VALUE!</v>
      </c>
      <c r="W1514">
        <f t="shared" si="223"/>
        <v>1</v>
      </c>
    </row>
    <row r="1515" spans="1:23" ht="32" hidden="1" x14ac:dyDescent="0.2">
      <c r="A1515" t="s">
        <v>287</v>
      </c>
      <c r="B1515" s="18">
        <v>20</v>
      </c>
      <c r="C1515" s="18" t="str">
        <f t="shared" si="46"/>
        <v>GGW1.20</v>
      </c>
      <c r="D1515" s="160">
        <v>1</v>
      </c>
      <c r="E1515" s="2"/>
      <c r="F1515" s="2" t="s">
        <v>135</v>
      </c>
      <c r="G1515" s="2">
        <f>INDEX([1]CAPS!$A:$A,MATCH(F:F,[1]CAPS!$H:$H,0))</f>
        <v>7766</v>
      </c>
      <c r="H1515" s="2" t="s">
        <v>236</v>
      </c>
      <c r="I1515" s="104" t="s">
        <v>242</v>
      </c>
      <c r="J1515" s="9">
        <v>0</v>
      </c>
      <c r="K1515" s="4">
        <v>1</v>
      </c>
      <c r="L1515" s="9">
        <v>0</v>
      </c>
      <c r="M1515" s="9">
        <v>1</v>
      </c>
      <c r="N1515" s="9">
        <v>0</v>
      </c>
      <c r="O1515" s="17">
        <v>0</v>
      </c>
      <c r="P1515" s="9">
        <v>0</v>
      </c>
      <c r="Q1515" s="9">
        <v>0</v>
      </c>
      <c r="S1515">
        <f t="shared" si="222"/>
        <v>1</v>
      </c>
      <c r="T1515">
        <f t="shared" si="220"/>
        <v>0.5</v>
      </c>
      <c r="U1515">
        <f t="shared" si="221"/>
        <v>0</v>
      </c>
      <c r="W1515">
        <f t="shared" si="223"/>
        <v>1</v>
      </c>
    </row>
    <row r="1516" spans="1:23" ht="16" hidden="1" x14ac:dyDescent="0.2">
      <c r="A1516" t="s">
        <v>287</v>
      </c>
      <c r="B1516" s="18">
        <v>20</v>
      </c>
      <c r="C1516" s="18" t="str">
        <f t="shared" si="46"/>
        <v>GGW1.20</v>
      </c>
      <c r="D1516" s="160">
        <v>1</v>
      </c>
      <c r="E1516" s="2"/>
      <c r="F1516" s="2" t="s">
        <v>127</v>
      </c>
      <c r="G1516" s="2">
        <f>INDEX([1]CAPS!$A:$A,MATCH(F:F,[1]CAPS!$H:$H,0))</f>
        <v>10605</v>
      </c>
      <c r="H1516" s="2" t="s">
        <v>233</v>
      </c>
      <c r="I1516" s="104" t="s">
        <v>238</v>
      </c>
      <c r="J1516" s="9">
        <v>0</v>
      </c>
      <c r="K1516" s="4">
        <v>1</v>
      </c>
      <c r="L1516" s="9">
        <v>0</v>
      </c>
      <c r="M1516" s="9" t="s">
        <v>276</v>
      </c>
      <c r="N1516" s="9">
        <v>0</v>
      </c>
      <c r="O1516" s="17" t="s">
        <v>276</v>
      </c>
      <c r="P1516" s="9" t="s">
        <v>276</v>
      </c>
      <c r="Q1516" s="9" t="s">
        <v>276</v>
      </c>
      <c r="S1516">
        <f>SUM(J1516:K1516)</f>
        <v>1</v>
      </c>
      <c r="T1516" t="e">
        <f t="shared" si="220"/>
        <v>#VALUE!</v>
      </c>
      <c r="U1516" t="e">
        <f t="shared" si="221"/>
        <v>#VALUE!</v>
      </c>
      <c r="W1516">
        <f t="shared" si="223"/>
        <v>1</v>
      </c>
    </row>
    <row r="1517" spans="1:23" ht="16" hidden="1" x14ac:dyDescent="0.2">
      <c r="A1517" t="s">
        <v>283</v>
      </c>
      <c r="B1517" s="18">
        <v>1</v>
      </c>
      <c r="C1517" s="18" t="str">
        <f t="shared" si="46"/>
        <v>GGW2.1</v>
      </c>
      <c r="D1517" s="160">
        <v>1</v>
      </c>
      <c r="E1517" s="18"/>
      <c r="F1517" s="151" t="s">
        <v>132</v>
      </c>
      <c r="G1517" s="2">
        <f>INDEX([1]CAPS!$A:$A,MATCH(F:F,[1]CAPS!$H:$H,0))</f>
        <v>2469</v>
      </c>
      <c r="H1517" s="2" t="s">
        <v>233</v>
      </c>
      <c r="I1517" s="103" t="s">
        <v>238</v>
      </c>
      <c r="J1517" s="167">
        <v>0</v>
      </c>
      <c r="K1517" s="168">
        <v>1</v>
      </c>
      <c r="L1517" s="169">
        <v>0</v>
      </c>
      <c r="M1517" s="169">
        <v>0</v>
      </c>
      <c r="N1517" s="169">
        <v>0</v>
      </c>
      <c r="O1517" s="170">
        <v>0</v>
      </c>
      <c r="P1517" s="169">
        <v>0</v>
      </c>
      <c r="Q1517" s="169">
        <v>0</v>
      </c>
      <c r="S1517">
        <f t="shared" si="222"/>
        <v>1</v>
      </c>
      <c r="T1517">
        <f t="shared" si="220"/>
        <v>1</v>
      </c>
      <c r="U1517">
        <f t="shared" si="221"/>
        <v>0</v>
      </c>
      <c r="W1517">
        <f t="shared" si="223"/>
        <v>1</v>
      </c>
    </row>
    <row r="1518" spans="1:23" ht="16" hidden="1" x14ac:dyDescent="0.2">
      <c r="A1518" t="s">
        <v>283</v>
      </c>
      <c r="B1518" s="18">
        <v>1</v>
      </c>
      <c r="C1518" s="18" t="str">
        <f t="shared" si="46"/>
        <v>GGW2.1</v>
      </c>
      <c r="D1518" s="160">
        <v>1</v>
      </c>
      <c r="E1518" s="18"/>
      <c r="F1518" s="151" t="s">
        <v>134</v>
      </c>
      <c r="G1518" s="2">
        <f>INDEX([1]CAPS!$A:$A,MATCH(F:F,[1]CAPS!$H:$H,0))</f>
        <v>2302</v>
      </c>
      <c r="H1518" s="2" t="s">
        <v>233</v>
      </c>
      <c r="I1518" s="103" t="s">
        <v>238</v>
      </c>
      <c r="J1518" s="169">
        <v>0</v>
      </c>
      <c r="K1518" s="171">
        <v>17</v>
      </c>
      <c r="L1518" s="169">
        <v>0</v>
      </c>
      <c r="M1518" s="169">
        <v>0</v>
      </c>
      <c r="N1518" s="169">
        <v>0</v>
      </c>
      <c r="O1518" s="170">
        <v>0</v>
      </c>
      <c r="P1518" s="169">
        <v>0</v>
      </c>
      <c r="Q1518" s="169">
        <v>0</v>
      </c>
      <c r="S1518">
        <f t="shared" si="222"/>
        <v>17</v>
      </c>
      <c r="T1518">
        <f t="shared" si="220"/>
        <v>1</v>
      </c>
      <c r="U1518">
        <f t="shared" si="221"/>
        <v>0</v>
      </c>
      <c r="W1518">
        <f t="shared" si="223"/>
        <v>1</v>
      </c>
    </row>
    <row r="1519" spans="1:23" ht="32" hidden="1" x14ac:dyDescent="0.2">
      <c r="A1519" t="s">
        <v>283</v>
      </c>
      <c r="B1519" s="18">
        <v>1</v>
      </c>
      <c r="C1519" s="18" t="str">
        <f t="shared" si="46"/>
        <v>GGW2.1</v>
      </c>
      <c r="D1519" s="160">
        <v>1</v>
      </c>
      <c r="E1519" s="18"/>
      <c r="F1519" s="151" t="s">
        <v>135</v>
      </c>
      <c r="G1519" s="2">
        <f>INDEX([1]CAPS!$A:$A,MATCH(F:F,[1]CAPS!$H:$H,0))</f>
        <v>7766</v>
      </c>
      <c r="H1519" s="2" t="s">
        <v>236</v>
      </c>
      <c r="I1519" s="103" t="s">
        <v>242</v>
      </c>
      <c r="J1519" s="169">
        <v>0</v>
      </c>
      <c r="K1519" s="171">
        <v>0</v>
      </c>
      <c r="L1519" s="169">
        <v>0</v>
      </c>
      <c r="M1519" s="169">
        <v>1</v>
      </c>
      <c r="N1519" s="169">
        <v>0</v>
      </c>
      <c r="O1519" s="170">
        <v>0</v>
      </c>
      <c r="P1519" s="169">
        <v>0</v>
      </c>
      <c r="Q1519" s="169">
        <v>0</v>
      </c>
      <c r="S1519">
        <f t="shared" ref="S1519:S1581" si="227">SUM(J1519:K1519)+O1519</f>
        <v>0</v>
      </c>
      <c r="T1519">
        <f t="shared" ref="T1519:T1581" si="228">(K1519+L1519)/(K1519++L1519+M1519)</f>
        <v>0</v>
      </c>
      <c r="U1519">
        <f t="shared" ref="U1519:U1581" si="229">(O1519+P1519)/(K1519+L1519+M1519)</f>
        <v>0</v>
      </c>
      <c r="W1519" t="str">
        <f t="shared" si="223"/>
        <v/>
      </c>
    </row>
    <row r="1520" spans="1:23" ht="16" hidden="1" x14ac:dyDescent="0.2">
      <c r="A1520" t="s">
        <v>283</v>
      </c>
      <c r="B1520" s="18">
        <v>1</v>
      </c>
      <c r="C1520" s="18" t="str">
        <f t="shared" si="46"/>
        <v>GGW2.1</v>
      </c>
      <c r="D1520" s="160">
        <v>1</v>
      </c>
      <c r="E1520" s="18"/>
      <c r="F1520" s="151" t="s">
        <v>139</v>
      </c>
      <c r="G1520" s="2">
        <f>INDEX([1]CAPS!$A:$A,MATCH(F:F,[1]CAPS!$H:$H,0))</f>
        <v>6325</v>
      </c>
      <c r="H1520" s="2" t="s">
        <v>234</v>
      </c>
      <c r="I1520" s="103" t="s">
        <v>238</v>
      </c>
      <c r="J1520" s="169">
        <v>0</v>
      </c>
      <c r="K1520" s="171">
        <v>0</v>
      </c>
      <c r="L1520" s="169">
        <v>0</v>
      </c>
      <c r="M1520" s="169">
        <v>1</v>
      </c>
      <c r="N1520" s="169">
        <v>0</v>
      </c>
      <c r="O1520" s="170">
        <v>0</v>
      </c>
      <c r="P1520" s="169">
        <v>0</v>
      </c>
      <c r="Q1520" s="169">
        <v>0</v>
      </c>
      <c r="S1520">
        <f t="shared" si="227"/>
        <v>0</v>
      </c>
      <c r="T1520">
        <f t="shared" si="228"/>
        <v>0</v>
      </c>
      <c r="U1520">
        <f t="shared" si="229"/>
        <v>0</v>
      </c>
      <c r="W1520" t="str">
        <f t="shared" si="223"/>
        <v/>
      </c>
    </row>
    <row r="1521" spans="1:23" ht="16" hidden="1" x14ac:dyDescent="0.2">
      <c r="A1521" t="s">
        <v>283</v>
      </c>
      <c r="B1521" s="18">
        <v>2</v>
      </c>
      <c r="C1521" s="18" t="str">
        <f t="shared" si="46"/>
        <v>GGW2.2</v>
      </c>
      <c r="D1521" s="160">
        <v>1</v>
      </c>
      <c r="E1521" s="18"/>
      <c r="F1521" s="151" t="s">
        <v>139</v>
      </c>
      <c r="G1521" s="2">
        <f>INDEX([1]CAPS!$A:$A,MATCH(F:F,[1]CAPS!$H:$H,0))</f>
        <v>6325</v>
      </c>
      <c r="H1521" s="2" t="s">
        <v>234</v>
      </c>
      <c r="I1521" s="103" t="s">
        <v>238</v>
      </c>
      <c r="J1521" s="169">
        <v>0</v>
      </c>
      <c r="K1521" s="171" t="s">
        <v>286</v>
      </c>
      <c r="L1521" s="169">
        <v>0</v>
      </c>
      <c r="M1521" s="169">
        <v>2</v>
      </c>
      <c r="N1521" s="169">
        <v>0</v>
      </c>
      <c r="O1521" s="170">
        <v>0</v>
      </c>
      <c r="P1521" s="169">
        <v>0</v>
      </c>
      <c r="Q1521" s="169">
        <v>0</v>
      </c>
      <c r="S1521">
        <f t="shared" si="227"/>
        <v>0</v>
      </c>
      <c r="T1521" t="e">
        <f t="shared" si="228"/>
        <v>#VALUE!</v>
      </c>
      <c r="U1521" t="e">
        <f t="shared" si="229"/>
        <v>#VALUE!</v>
      </c>
      <c r="W1521" t="str">
        <f t="shared" si="223"/>
        <v/>
      </c>
    </row>
    <row r="1522" spans="1:23" ht="32" hidden="1" x14ac:dyDescent="0.2">
      <c r="A1522" t="s">
        <v>283</v>
      </c>
      <c r="B1522" s="18">
        <v>2</v>
      </c>
      <c r="C1522" s="18" t="str">
        <f t="shared" si="46"/>
        <v>GGW2.2</v>
      </c>
      <c r="D1522" s="160">
        <v>1</v>
      </c>
      <c r="E1522" s="18"/>
      <c r="F1522" s="151" t="s">
        <v>141</v>
      </c>
      <c r="G1522" s="2">
        <f>INDEX([1]CAPS!$A:$A,MATCH(F:F,[1]CAPS!$H:$H,0))</f>
        <v>2445</v>
      </c>
      <c r="H1522" s="2" t="s">
        <v>234</v>
      </c>
      <c r="I1522" s="103" t="s">
        <v>238</v>
      </c>
      <c r="J1522" s="169">
        <v>0</v>
      </c>
      <c r="K1522" s="171">
        <v>0</v>
      </c>
      <c r="L1522" s="169">
        <v>0</v>
      </c>
      <c r="M1522" s="169">
        <v>2</v>
      </c>
      <c r="N1522" s="169">
        <v>0</v>
      </c>
      <c r="O1522" s="170">
        <v>0</v>
      </c>
      <c r="P1522" s="169">
        <v>0</v>
      </c>
      <c r="Q1522" s="169">
        <v>0</v>
      </c>
      <c r="S1522">
        <f t="shared" si="227"/>
        <v>0</v>
      </c>
      <c r="T1522">
        <f t="shared" si="228"/>
        <v>0</v>
      </c>
      <c r="U1522">
        <f t="shared" si="229"/>
        <v>0</v>
      </c>
      <c r="W1522" t="str">
        <f t="shared" si="223"/>
        <v/>
      </c>
    </row>
    <row r="1523" spans="1:23" ht="16" hidden="1" x14ac:dyDescent="0.2">
      <c r="A1523" t="s">
        <v>283</v>
      </c>
      <c r="B1523" s="18">
        <v>2</v>
      </c>
      <c r="C1523" s="18" t="str">
        <f t="shared" si="46"/>
        <v>GGW2.2</v>
      </c>
      <c r="D1523" s="160">
        <v>1</v>
      </c>
      <c r="E1523" s="18"/>
      <c r="F1523" s="151" t="s">
        <v>134</v>
      </c>
      <c r="G1523" s="2">
        <f>INDEX([1]CAPS!$A:$A,MATCH(F:F,[1]CAPS!$H:$H,0))</f>
        <v>2302</v>
      </c>
      <c r="H1523" s="2" t="s">
        <v>233</v>
      </c>
      <c r="I1523" s="103" t="s">
        <v>238</v>
      </c>
      <c r="J1523" s="169">
        <v>0</v>
      </c>
      <c r="K1523" s="171">
        <v>3</v>
      </c>
      <c r="L1523" s="169">
        <v>0</v>
      </c>
      <c r="M1523" s="169">
        <v>0</v>
      </c>
      <c r="N1523" s="169">
        <v>0</v>
      </c>
      <c r="O1523" s="170">
        <v>0</v>
      </c>
      <c r="P1523" s="169">
        <v>0</v>
      </c>
      <c r="Q1523" s="169">
        <v>0</v>
      </c>
      <c r="S1523">
        <f t="shared" si="227"/>
        <v>3</v>
      </c>
      <c r="T1523">
        <f t="shared" si="228"/>
        <v>1</v>
      </c>
      <c r="U1523">
        <f t="shared" si="229"/>
        <v>0</v>
      </c>
      <c r="W1523">
        <f t="shared" si="223"/>
        <v>1</v>
      </c>
    </row>
    <row r="1524" spans="1:23" ht="16" hidden="1" x14ac:dyDescent="0.2">
      <c r="A1524" t="s">
        <v>283</v>
      </c>
      <c r="B1524" s="18">
        <v>3</v>
      </c>
      <c r="C1524" s="18" t="str">
        <f t="shared" si="46"/>
        <v>GGW2.3</v>
      </c>
      <c r="D1524" s="160">
        <v>1</v>
      </c>
      <c r="E1524" s="18"/>
      <c r="F1524" s="151" t="s">
        <v>134</v>
      </c>
      <c r="G1524" s="2">
        <f>INDEX([1]CAPS!$A:$A,MATCH(F:F,[1]CAPS!$H:$H,0))</f>
        <v>2302</v>
      </c>
      <c r="H1524" s="2" t="s">
        <v>233</v>
      </c>
      <c r="I1524" s="103" t="s">
        <v>238</v>
      </c>
      <c r="J1524" s="169">
        <v>0</v>
      </c>
      <c r="K1524" s="171">
        <v>3</v>
      </c>
      <c r="L1524" s="169">
        <v>0</v>
      </c>
      <c r="M1524" s="169">
        <v>0</v>
      </c>
      <c r="N1524" s="169">
        <v>0</v>
      </c>
      <c r="O1524" s="170">
        <v>0</v>
      </c>
      <c r="P1524" s="169">
        <v>0</v>
      </c>
      <c r="Q1524" s="169">
        <v>0</v>
      </c>
      <c r="S1524">
        <f t="shared" si="227"/>
        <v>3</v>
      </c>
      <c r="T1524">
        <f t="shared" si="228"/>
        <v>1</v>
      </c>
      <c r="U1524">
        <f t="shared" si="229"/>
        <v>0</v>
      </c>
      <c r="W1524">
        <f t="shared" si="223"/>
        <v>1</v>
      </c>
    </row>
    <row r="1525" spans="1:23" ht="32" hidden="1" x14ac:dyDescent="0.2">
      <c r="A1525" t="s">
        <v>283</v>
      </c>
      <c r="B1525" s="18">
        <v>3</v>
      </c>
      <c r="C1525" s="18" t="str">
        <f t="shared" si="46"/>
        <v>GGW2.3</v>
      </c>
      <c r="D1525" s="160">
        <v>1</v>
      </c>
      <c r="E1525" s="18"/>
      <c r="F1525" s="151" t="s">
        <v>135</v>
      </c>
      <c r="G1525" s="2">
        <f>INDEX([1]CAPS!$A:$A,MATCH(F:F,[1]CAPS!$H:$H,0))</f>
        <v>7766</v>
      </c>
      <c r="H1525" s="2" t="s">
        <v>236</v>
      </c>
      <c r="I1525" s="103" t="s">
        <v>242</v>
      </c>
      <c r="J1525" s="169">
        <v>0</v>
      </c>
      <c r="K1525" s="171">
        <v>0</v>
      </c>
      <c r="L1525" s="169">
        <v>0</v>
      </c>
      <c r="M1525" s="169">
        <v>3</v>
      </c>
      <c r="N1525" s="169">
        <v>0</v>
      </c>
      <c r="O1525" s="170">
        <v>0</v>
      </c>
      <c r="P1525" s="169">
        <v>0</v>
      </c>
      <c r="Q1525" s="169">
        <v>0</v>
      </c>
      <c r="S1525">
        <f t="shared" si="227"/>
        <v>0</v>
      </c>
      <c r="T1525">
        <f t="shared" si="228"/>
        <v>0</v>
      </c>
      <c r="U1525">
        <f t="shared" si="229"/>
        <v>0</v>
      </c>
      <c r="W1525" t="str">
        <f t="shared" si="223"/>
        <v/>
      </c>
    </row>
    <row r="1526" spans="1:23" ht="16" hidden="1" x14ac:dyDescent="0.2">
      <c r="A1526" t="s">
        <v>283</v>
      </c>
      <c r="B1526" s="18">
        <v>4</v>
      </c>
      <c r="C1526" s="18" t="str">
        <f t="shared" si="46"/>
        <v>GGW2.4</v>
      </c>
      <c r="D1526" s="160">
        <v>1</v>
      </c>
      <c r="E1526" s="18"/>
      <c r="F1526" s="151" t="s">
        <v>134</v>
      </c>
      <c r="G1526" s="2">
        <f>INDEX([1]CAPS!$A:$A,MATCH(F:F,[1]CAPS!$H:$H,0))</f>
        <v>2302</v>
      </c>
      <c r="H1526" s="2" t="s">
        <v>233</v>
      </c>
      <c r="I1526" s="103" t="s">
        <v>238</v>
      </c>
      <c r="J1526" s="169">
        <v>0</v>
      </c>
      <c r="K1526" s="171">
        <v>3</v>
      </c>
      <c r="L1526" s="169">
        <v>0</v>
      </c>
      <c r="M1526" s="169">
        <v>0</v>
      </c>
      <c r="N1526" s="169">
        <v>0</v>
      </c>
      <c r="O1526" s="170">
        <v>0</v>
      </c>
      <c r="P1526" s="169">
        <v>0</v>
      </c>
      <c r="Q1526" s="169">
        <v>0</v>
      </c>
      <c r="S1526">
        <f t="shared" si="227"/>
        <v>3</v>
      </c>
      <c r="T1526">
        <f t="shared" si="228"/>
        <v>1</v>
      </c>
      <c r="U1526">
        <f t="shared" si="229"/>
        <v>0</v>
      </c>
      <c r="W1526">
        <f t="shared" si="223"/>
        <v>1</v>
      </c>
    </row>
    <row r="1527" spans="1:23" ht="32" hidden="1" x14ac:dyDescent="0.2">
      <c r="A1527" t="s">
        <v>283</v>
      </c>
      <c r="B1527" s="18">
        <v>4</v>
      </c>
      <c r="C1527" s="18" t="str">
        <f t="shared" si="46"/>
        <v>GGW2.4</v>
      </c>
      <c r="D1527" s="160">
        <v>1</v>
      </c>
      <c r="E1527" s="18"/>
      <c r="F1527" s="151" t="s">
        <v>135</v>
      </c>
      <c r="G1527" s="2">
        <f>INDEX([1]CAPS!$A:$A,MATCH(F:F,[1]CAPS!$H:$H,0))</f>
        <v>7766</v>
      </c>
      <c r="H1527" s="2" t="s">
        <v>236</v>
      </c>
      <c r="I1527" s="103" t="s">
        <v>242</v>
      </c>
      <c r="J1527" s="169">
        <v>0</v>
      </c>
      <c r="K1527" s="171">
        <v>0</v>
      </c>
      <c r="L1527" s="169">
        <v>0</v>
      </c>
      <c r="M1527" s="169">
        <v>1</v>
      </c>
      <c r="N1527" s="169">
        <v>0</v>
      </c>
      <c r="O1527" s="170">
        <v>0</v>
      </c>
      <c r="P1527" s="169">
        <v>0</v>
      </c>
      <c r="Q1527" s="169">
        <v>0</v>
      </c>
      <c r="S1527">
        <f t="shared" si="227"/>
        <v>0</v>
      </c>
      <c r="T1527">
        <f t="shared" si="228"/>
        <v>0</v>
      </c>
      <c r="U1527">
        <f t="shared" si="229"/>
        <v>0</v>
      </c>
      <c r="W1527" t="str">
        <f t="shared" si="223"/>
        <v/>
      </c>
    </row>
    <row r="1528" spans="1:23" ht="32" hidden="1" x14ac:dyDescent="0.2">
      <c r="A1528" t="s">
        <v>283</v>
      </c>
      <c r="B1528" s="18">
        <v>4</v>
      </c>
      <c r="C1528" s="18" t="str">
        <f t="shared" si="46"/>
        <v>GGW2.4</v>
      </c>
      <c r="D1528" s="160">
        <v>1</v>
      </c>
      <c r="E1528" s="18"/>
      <c r="F1528" s="151" t="s">
        <v>229</v>
      </c>
      <c r="G1528" s="2">
        <f>INDEX([1]CAPS!$A:$A,MATCH(F:F,[1]CAPS!$H:$H,0))</f>
        <v>3997</v>
      </c>
      <c r="H1528" s="2" t="s">
        <v>236</v>
      </c>
      <c r="I1528" s="103" t="s">
        <v>239</v>
      </c>
      <c r="J1528" s="169">
        <v>0</v>
      </c>
      <c r="K1528" s="171">
        <v>0</v>
      </c>
      <c r="L1528" s="169">
        <v>0</v>
      </c>
      <c r="M1528" s="169">
        <v>1</v>
      </c>
      <c r="N1528" s="169">
        <v>0</v>
      </c>
      <c r="O1528" s="170">
        <v>0</v>
      </c>
      <c r="P1528" s="169">
        <v>0</v>
      </c>
      <c r="Q1528" s="169">
        <v>0</v>
      </c>
      <c r="S1528">
        <f t="shared" si="227"/>
        <v>0</v>
      </c>
      <c r="T1528">
        <f t="shared" si="228"/>
        <v>0</v>
      </c>
      <c r="U1528">
        <f t="shared" si="229"/>
        <v>0</v>
      </c>
      <c r="W1528" t="str">
        <f t="shared" si="223"/>
        <v/>
      </c>
    </row>
    <row r="1529" spans="1:23" ht="16" hidden="1" x14ac:dyDescent="0.2">
      <c r="A1529" t="s">
        <v>283</v>
      </c>
      <c r="B1529" s="18">
        <v>5</v>
      </c>
      <c r="C1529" s="18" t="str">
        <f t="shared" si="46"/>
        <v>GGW2.5</v>
      </c>
      <c r="D1529" s="160">
        <v>1</v>
      </c>
      <c r="E1529" s="18"/>
      <c r="F1529" s="151" t="s">
        <v>134</v>
      </c>
      <c r="G1529" s="2">
        <f>INDEX([1]CAPS!$A:$A,MATCH(F:F,[1]CAPS!$H:$H,0))</f>
        <v>2302</v>
      </c>
      <c r="H1529" s="2" t="s">
        <v>233</v>
      </c>
      <c r="I1529" s="103" t="s">
        <v>238</v>
      </c>
      <c r="J1529" s="169">
        <v>0</v>
      </c>
      <c r="K1529" s="171">
        <v>5</v>
      </c>
      <c r="L1529" s="169">
        <v>0</v>
      </c>
      <c r="M1529" s="169">
        <v>0</v>
      </c>
      <c r="N1529" s="169">
        <v>0</v>
      </c>
      <c r="O1529" s="170">
        <v>0</v>
      </c>
      <c r="P1529" s="169">
        <v>0</v>
      </c>
      <c r="Q1529" s="169">
        <v>0</v>
      </c>
      <c r="S1529">
        <f t="shared" si="227"/>
        <v>5</v>
      </c>
      <c r="T1529">
        <f t="shared" si="228"/>
        <v>1</v>
      </c>
      <c r="U1529">
        <f t="shared" si="229"/>
        <v>0</v>
      </c>
      <c r="W1529">
        <f t="shared" si="223"/>
        <v>1</v>
      </c>
    </row>
    <row r="1530" spans="1:23" ht="32" hidden="1" x14ac:dyDescent="0.2">
      <c r="A1530" t="s">
        <v>283</v>
      </c>
      <c r="B1530" s="18">
        <v>5</v>
      </c>
      <c r="C1530" s="18" t="str">
        <f t="shared" si="46"/>
        <v>GGW2.5</v>
      </c>
      <c r="D1530" s="160">
        <v>1</v>
      </c>
      <c r="E1530" s="18"/>
      <c r="F1530" s="151" t="s">
        <v>135</v>
      </c>
      <c r="G1530" s="2">
        <f>INDEX([1]CAPS!$A:$A,MATCH(F:F,[1]CAPS!$H:$H,0))</f>
        <v>7766</v>
      </c>
      <c r="H1530" s="2" t="s">
        <v>236</v>
      </c>
      <c r="I1530" s="103" t="s">
        <v>242</v>
      </c>
      <c r="J1530" s="169">
        <v>0</v>
      </c>
      <c r="K1530" s="171">
        <v>0</v>
      </c>
      <c r="L1530" s="169">
        <v>0</v>
      </c>
      <c r="M1530" s="169">
        <v>2</v>
      </c>
      <c r="N1530" s="169">
        <v>0</v>
      </c>
      <c r="O1530" s="170">
        <v>0</v>
      </c>
      <c r="P1530" s="169">
        <v>0</v>
      </c>
      <c r="Q1530" s="169">
        <v>0</v>
      </c>
      <c r="S1530">
        <f t="shared" si="227"/>
        <v>0</v>
      </c>
      <c r="T1530">
        <f t="shared" si="228"/>
        <v>0</v>
      </c>
      <c r="U1530">
        <f t="shared" si="229"/>
        <v>0</v>
      </c>
      <c r="W1530" t="str">
        <f t="shared" si="223"/>
        <v/>
      </c>
    </row>
    <row r="1531" spans="1:23" ht="16" hidden="1" x14ac:dyDescent="0.2">
      <c r="A1531" t="s">
        <v>283</v>
      </c>
      <c r="B1531" s="18">
        <v>5</v>
      </c>
      <c r="C1531" s="18" t="str">
        <f t="shared" si="46"/>
        <v>GGW2.5</v>
      </c>
      <c r="D1531" s="160">
        <v>1</v>
      </c>
      <c r="E1531" s="18"/>
      <c r="F1531" s="151" t="s">
        <v>935</v>
      </c>
      <c r="G1531" s="547">
        <f>INDEX([1]CAPS!$A:$A,MATCH(F:F,[1]CAPS!$H:$H,0))</f>
        <v>4169</v>
      </c>
      <c r="H1531" s="112" t="s">
        <v>276</v>
      </c>
      <c r="I1531" s="103" t="s">
        <v>242</v>
      </c>
      <c r="J1531" s="169">
        <v>0</v>
      </c>
      <c r="K1531" s="171">
        <v>0</v>
      </c>
      <c r="L1531" s="169">
        <v>0</v>
      </c>
      <c r="M1531" s="169">
        <v>0</v>
      </c>
      <c r="N1531" s="169">
        <v>0</v>
      </c>
      <c r="O1531" s="170">
        <v>1</v>
      </c>
      <c r="P1531" s="169">
        <v>0</v>
      </c>
      <c r="Q1531" s="169">
        <v>0</v>
      </c>
      <c r="R1531" t="s">
        <v>936</v>
      </c>
      <c r="S1531">
        <f t="shared" si="227"/>
        <v>1</v>
      </c>
      <c r="T1531" t="e">
        <f t="shared" si="228"/>
        <v>#DIV/0!</v>
      </c>
      <c r="U1531" t="e">
        <f t="shared" si="229"/>
        <v>#DIV/0!</v>
      </c>
      <c r="W1531">
        <f t="shared" si="223"/>
        <v>1</v>
      </c>
    </row>
    <row r="1532" spans="1:23" ht="16" hidden="1" x14ac:dyDescent="0.2">
      <c r="A1532" t="s">
        <v>283</v>
      </c>
      <c r="B1532" s="18">
        <v>6</v>
      </c>
      <c r="C1532" s="18" t="str">
        <f t="shared" si="46"/>
        <v>GGW2.6</v>
      </c>
      <c r="D1532" s="160">
        <v>1</v>
      </c>
      <c r="E1532" s="18"/>
      <c r="F1532" s="151" t="s">
        <v>134</v>
      </c>
      <c r="G1532" s="2">
        <f>INDEX([1]CAPS!$A:$A,MATCH(F:F,[1]CAPS!$H:$H,0))</f>
        <v>2302</v>
      </c>
      <c r="H1532" s="2" t="s">
        <v>233</v>
      </c>
      <c r="I1532" s="103" t="s">
        <v>238</v>
      </c>
      <c r="J1532" s="169">
        <v>0</v>
      </c>
      <c r="K1532" s="171">
        <v>9</v>
      </c>
      <c r="L1532" s="169">
        <v>0</v>
      </c>
      <c r="M1532" s="169">
        <v>0</v>
      </c>
      <c r="N1532" s="169">
        <v>0</v>
      </c>
      <c r="O1532" s="170">
        <v>0</v>
      </c>
      <c r="P1532" s="169">
        <v>0</v>
      </c>
      <c r="Q1532" s="169">
        <v>0</v>
      </c>
      <c r="S1532">
        <f t="shared" si="227"/>
        <v>9</v>
      </c>
      <c r="T1532">
        <f t="shared" si="228"/>
        <v>1</v>
      </c>
      <c r="U1532">
        <f t="shared" si="229"/>
        <v>0</v>
      </c>
      <c r="W1532">
        <f t="shared" si="223"/>
        <v>1</v>
      </c>
    </row>
    <row r="1533" spans="1:23" ht="32" hidden="1" x14ac:dyDescent="0.2">
      <c r="A1533" t="s">
        <v>283</v>
      </c>
      <c r="B1533" s="18">
        <v>6</v>
      </c>
      <c r="C1533" s="18" t="str">
        <f t="shared" si="46"/>
        <v>GGW2.6</v>
      </c>
      <c r="D1533" s="160">
        <v>1</v>
      </c>
      <c r="E1533" s="18"/>
      <c r="F1533" s="151" t="s">
        <v>135</v>
      </c>
      <c r="G1533" s="2">
        <f>INDEX([1]CAPS!$A:$A,MATCH(F:F,[1]CAPS!$H:$H,0))</f>
        <v>7766</v>
      </c>
      <c r="H1533" s="2" t="s">
        <v>236</v>
      </c>
      <c r="I1533" s="103" t="s">
        <v>242</v>
      </c>
      <c r="J1533" s="169">
        <v>0</v>
      </c>
      <c r="K1533" s="171">
        <v>0</v>
      </c>
      <c r="L1533" s="169">
        <v>0</v>
      </c>
      <c r="M1533" s="169">
        <v>2</v>
      </c>
      <c r="N1533" s="169">
        <v>0</v>
      </c>
      <c r="O1533" s="170">
        <v>0</v>
      </c>
      <c r="P1533" s="169">
        <v>0</v>
      </c>
      <c r="Q1533" s="169">
        <v>0</v>
      </c>
      <c r="S1533">
        <f t="shared" si="227"/>
        <v>0</v>
      </c>
      <c r="T1533">
        <f t="shared" si="228"/>
        <v>0</v>
      </c>
      <c r="U1533">
        <f t="shared" si="229"/>
        <v>0</v>
      </c>
      <c r="W1533" t="str">
        <f t="shared" si="223"/>
        <v/>
      </c>
    </row>
    <row r="1534" spans="1:23" ht="16" hidden="1" x14ac:dyDescent="0.2">
      <c r="A1534" t="s">
        <v>283</v>
      </c>
      <c r="B1534" s="18">
        <v>7</v>
      </c>
      <c r="C1534" s="18" t="str">
        <f t="shared" si="46"/>
        <v>GGW2.7</v>
      </c>
      <c r="D1534" s="160">
        <v>1</v>
      </c>
      <c r="E1534" s="18"/>
      <c r="F1534" s="151" t="s">
        <v>134</v>
      </c>
      <c r="G1534" s="2">
        <f>INDEX([1]CAPS!$A:$A,MATCH(F:F,[1]CAPS!$H:$H,0))</f>
        <v>2302</v>
      </c>
      <c r="H1534" s="2" t="s">
        <v>233</v>
      </c>
      <c r="I1534" s="103" t="s">
        <v>238</v>
      </c>
      <c r="J1534" s="169">
        <v>0</v>
      </c>
      <c r="K1534" s="171">
        <v>1</v>
      </c>
      <c r="L1534" s="169">
        <v>0</v>
      </c>
      <c r="M1534" s="169">
        <v>0</v>
      </c>
      <c r="N1534" s="169">
        <v>0</v>
      </c>
      <c r="O1534" s="170">
        <v>0</v>
      </c>
      <c r="P1534" s="169">
        <v>0</v>
      </c>
      <c r="Q1534" s="169">
        <v>0</v>
      </c>
      <c r="S1534">
        <f t="shared" si="227"/>
        <v>1</v>
      </c>
      <c r="T1534">
        <f t="shared" si="228"/>
        <v>1</v>
      </c>
      <c r="U1534">
        <f t="shared" si="229"/>
        <v>0</v>
      </c>
      <c r="W1534">
        <f t="shared" si="223"/>
        <v>1</v>
      </c>
    </row>
    <row r="1535" spans="1:23" ht="32" hidden="1" x14ac:dyDescent="0.2">
      <c r="A1535" t="s">
        <v>283</v>
      </c>
      <c r="B1535" s="18">
        <v>7</v>
      </c>
      <c r="C1535" s="18" t="str">
        <f t="shared" si="46"/>
        <v>GGW2.7</v>
      </c>
      <c r="D1535" s="160">
        <v>1</v>
      </c>
      <c r="E1535" s="18"/>
      <c r="F1535" s="151" t="s">
        <v>135</v>
      </c>
      <c r="G1535" s="2">
        <f>INDEX([1]CAPS!$A:$A,MATCH(F:F,[1]CAPS!$H:$H,0))</f>
        <v>7766</v>
      </c>
      <c r="H1535" s="2" t="s">
        <v>236</v>
      </c>
      <c r="I1535" s="103" t="s">
        <v>242</v>
      </c>
      <c r="J1535" s="169">
        <v>0</v>
      </c>
      <c r="K1535" s="171">
        <v>0</v>
      </c>
      <c r="L1535" s="169">
        <v>0</v>
      </c>
      <c r="M1535" s="169">
        <v>2</v>
      </c>
      <c r="N1535" s="169">
        <v>0</v>
      </c>
      <c r="O1535" s="170">
        <v>0</v>
      </c>
      <c r="P1535" s="169">
        <v>0</v>
      </c>
      <c r="Q1535" s="169">
        <v>0</v>
      </c>
      <c r="S1535">
        <f t="shared" si="227"/>
        <v>0</v>
      </c>
      <c r="T1535">
        <f t="shared" si="228"/>
        <v>0</v>
      </c>
      <c r="U1535">
        <f t="shared" si="229"/>
        <v>0</v>
      </c>
      <c r="W1535" t="str">
        <f t="shared" si="223"/>
        <v/>
      </c>
    </row>
    <row r="1536" spans="1:23" ht="16" hidden="1" x14ac:dyDescent="0.2">
      <c r="A1536" t="s">
        <v>283</v>
      </c>
      <c r="B1536" s="18">
        <v>7</v>
      </c>
      <c r="C1536" s="18" t="str">
        <f t="shared" si="46"/>
        <v>GGW2.7</v>
      </c>
      <c r="D1536" s="160">
        <v>1</v>
      </c>
      <c r="E1536" s="18"/>
      <c r="F1536" s="151" t="s">
        <v>182</v>
      </c>
      <c r="G1536" s="2" t="s">
        <v>276</v>
      </c>
      <c r="H1536" s="2" t="s">
        <v>276</v>
      </c>
      <c r="I1536" s="103" t="s">
        <v>276</v>
      </c>
      <c r="J1536" s="169">
        <v>0</v>
      </c>
      <c r="K1536" s="171">
        <v>0</v>
      </c>
      <c r="L1536" s="169">
        <v>0</v>
      </c>
      <c r="M1536" s="169">
        <v>0</v>
      </c>
      <c r="N1536" s="169">
        <v>0</v>
      </c>
      <c r="O1536" s="170">
        <v>1</v>
      </c>
      <c r="P1536" s="169">
        <v>0</v>
      </c>
      <c r="Q1536" s="169">
        <v>0</v>
      </c>
      <c r="S1536">
        <f t="shared" si="227"/>
        <v>1</v>
      </c>
      <c r="T1536" t="e">
        <f t="shared" si="228"/>
        <v>#DIV/0!</v>
      </c>
      <c r="U1536" t="e">
        <f t="shared" si="229"/>
        <v>#DIV/0!</v>
      </c>
      <c r="W1536">
        <f t="shared" si="223"/>
        <v>1</v>
      </c>
    </row>
    <row r="1537" spans="1:23" ht="16" hidden="1" x14ac:dyDescent="0.2">
      <c r="A1537" t="s">
        <v>283</v>
      </c>
      <c r="B1537" s="18">
        <v>8</v>
      </c>
      <c r="C1537" s="18" t="str">
        <f t="shared" si="46"/>
        <v>GGW2.8</v>
      </c>
      <c r="D1537" s="160">
        <v>1</v>
      </c>
      <c r="E1537" s="18"/>
      <c r="F1537" s="151" t="s">
        <v>276</v>
      </c>
      <c r="G1537" s="2" t="s">
        <v>276</v>
      </c>
      <c r="H1537" s="2" t="s">
        <v>276</v>
      </c>
      <c r="I1537" s="151" t="s">
        <v>276</v>
      </c>
      <c r="J1537" s="151" t="s">
        <v>276</v>
      </c>
      <c r="K1537" s="151" t="s">
        <v>276</v>
      </c>
      <c r="L1537" s="151" t="s">
        <v>276</v>
      </c>
      <c r="M1537" s="151" t="s">
        <v>276</v>
      </c>
      <c r="N1537" s="151" t="s">
        <v>276</v>
      </c>
      <c r="O1537" s="151" t="s">
        <v>276</v>
      </c>
      <c r="P1537" s="151" t="s">
        <v>276</v>
      </c>
      <c r="Q1537" s="151" t="s">
        <v>276</v>
      </c>
      <c r="S1537">
        <f>SUM(J1537:K1537)</f>
        <v>0</v>
      </c>
      <c r="T1537" t="e">
        <f t="shared" si="228"/>
        <v>#VALUE!</v>
      </c>
      <c r="U1537" t="e">
        <f t="shared" si="229"/>
        <v>#VALUE!</v>
      </c>
      <c r="W1537" t="str">
        <f t="shared" ref="W1537:W1600" si="230">IF(S1537&gt;0,1,"")</f>
        <v/>
      </c>
    </row>
    <row r="1538" spans="1:23" ht="16" hidden="1" x14ac:dyDescent="0.2">
      <c r="A1538" t="s">
        <v>283</v>
      </c>
      <c r="B1538" s="18">
        <v>9</v>
      </c>
      <c r="C1538" s="18" t="str">
        <f t="shared" si="46"/>
        <v>GGW2.9</v>
      </c>
      <c r="D1538" s="160">
        <v>1</v>
      </c>
      <c r="E1538" s="18"/>
      <c r="F1538" s="548" t="s">
        <v>900</v>
      </c>
      <c r="G1538" s="547">
        <f>INDEX([1]CAPS!$A:$A,MATCH(F:F,[1]CAPS!$H:$H,0))</f>
        <v>4122</v>
      </c>
      <c r="H1538" s="2" t="s">
        <v>276</v>
      </c>
      <c r="I1538" s="103" t="s">
        <v>242</v>
      </c>
      <c r="J1538" s="169">
        <v>0</v>
      </c>
      <c r="K1538" s="175">
        <v>0</v>
      </c>
      <c r="L1538" s="169">
        <v>0</v>
      </c>
      <c r="M1538" s="169">
        <v>0</v>
      </c>
      <c r="N1538" s="169">
        <v>0</v>
      </c>
      <c r="O1538" s="174">
        <v>1</v>
      </c>
      <c r="P1538" s="169">
        <v>0</v>
      </c>
      <c r="Q1538" s="169">
        <v>0</v>
      </c>
      <c r="R1538" t="s">
        <v>936</v>
      </c>
      <c r="S1538">
        <f t="shared" si="227"/>
        <v>1</v>
      </c>
      <c r="T1538" t="e">
        <f t="shared" si="228"/>
        <v>#DIV/0!</v>
      </c>
      <c r="U1538" t="e">
        <f t="shared" si="229"/>
        <v>#DIV/0!</v>
      </c>
      <c r="W1538">
        <f t="shared" si="230"/>
        <v>1</v>
      </c>
    </row>
    <row r="1539" spans="1:23" ht="32" hidden="1" x14ac:dyDescent="0.2">
      <c r="A1539" t="s">
        <v>283</v>
      </c>
      <c r="B1539" s="18">
        <v>9</v>
      </c>
      <c r="C1539" s="18" t="str">
        <f t="shared" si="46"/>
        <v>GGW2.9</v>
      </c>
      <c r="D1539" s="160">
        <v>1</v>
      </c>
      <c r="E1539" s="18"/>
      <c r="F1539" s="151" t="s">
        <v>135</v>
      </c>
      <c r="G1539" s="2">
        <f>INDEX([1]CAPS!$A:$A,MATCH(F:F,[1]CAPS!$H:$H,0))</f>
        <v>7766</v>
      </c>
      <c r="H1539" s="2" t="s">
        <v>236</v>
      </c>
      <c r="I1539" s="103" t="s">
        <v>242</v>
      </c>
      <c r="J1539" s="169">
        <v>0</v>
      </c>
      <c r="K1539" s="171">
        <v>0</v>
      </c>
      <c r="L1539" s="169">
        <v>0</v>
      </c>
      <c r="M1539" s="169">
        <v>3</v>
      </c>
      <c r="N1539" s="169">
        <v>0</v>
      </c>
      <c r="O1539" s="170">
        <v>0</v>
      </c>
      <c r="P1539" s="169">
        <v>0</v>
      </c>
      <c r="Q1539" s="169">
        <v>0</v>
      </c>
      <c r="S1539">
        <f t="shared" si="227"/>
        <v>0</v>
      </c>
      <c r="T1539">
        <f t="shared" si="228"/>
        <v>0</v>
      </c>
      <c r="U1539">
        <f t="shared" si="229"/>
        <v>0</v>
      </c>
      <c r="W1539" t="str">
        <f t="shared" si="230"/>
        <v/>
      </c>
    </row>
    <row r="1540" spans="1:23" ht="16" hidden="1" x14ac:dyDescent="0.2">
      <c r="A1540" t="s">
        <v>283</v>
      </c>
      <c r="B1540" s="18">
        <v>10</v>
      </c>
      <c r="C1540" s="18" t="str">
        <f t="shared" si="46"/>
        <v>GGW2.10</v>
      </c>
      <c r="D1540" s="160">
        <v>1</v>
      </c>
      <c r="E1540" s="18"/>
      <c r="F1540" s="151" t="s">
        <v>900</v>
      </c>
      <c r="G1540" s="547">
        <f>INDEX([1]CAPS!$A:$A,MATCH(F:F,[1]CAPS!$H:$H,0))</f>
        <v>4122</v>
      </c>
      <c r="H1540" s="2" t="s">
        <v>276</v>
      </c>
      <c r="I1540" s="103" t="s">
        <v>242</v>
      </c>
      <c r="J1540" s="169">
        <v>0</v>
      </c>
      <c r="K1540" s="175">
        <v>0</v>
      </c>
      <c r="L1540" s="169">
        <v>0</v>
      </c>
      <c r="M1540" s="169">
        <v>0</v>
      </c>
      <c r="N1540" s="169">
        <v>0</v>
      </c>
      <c r="O1540" s="174">
        <v>2</v>
      </c>
      <c r="P1540" s="169">
        <v>0</v>
      </c>
      <c r="Q1540" s="169">
        <v>0</v>
      </c>
      <c r="R1540" t="s">
        <v>936</v>
      </c>
      <c r="S1540">
        <f t="shared" si="227"/>
        <v>2</v>
      </c>
      <c r="T1540" t="e">
        <f t="shared" si="228"/>
        <v>#DIV/0!</v>
      </c>
      <c r="U1540" t="e">
        <f t="shared" si="229"/>
        <v>#DIV/0!</v>
      </c>
      <c r="W1540">
        <f t="shared" si="230"/>
        <v>1</v>
      </c>
    </row>
    <row r="1541" spans="1:23" ht="32" hidden="1" x14ac:dyDescent="0.2">
      <c r="A1541" t="s">
        <v>283</v>
      </c>
      <c r="B1541" s="18">
        <v>10</v>
      </c>
      <c r="C1541" s="18" t="str">
        <f t="shared" si="46"/>
        <v>GGW2.10</v>
      </c>
      <c r="D1541" s="160">
        <v>1</v>
      </c>
      <c r="E1541" s="18"/>
      <c r="F1541" s="151" t="s">
        <v>135</v>
      </c>
      <c r="G1541" s="2">
        <f>INDEX([1]CAPS!$A:$A,MATCH(F:F,[1]CAPS!$H:$H,0))</f>
        <v>7766</v>
      </c>
      <c r="H1541" s="2" t="s">
        <v>236</v>
      </c>
      <c r="I1541" s="103" t="s">
        <v>242</v>
      </c>
      <c r="J1541" s="169">
        <v>0</v>
      </c>
      <c r="K1541" s="171">
        <v>0</v>
      </c>
      <c r="L1541" s="169">
        <v>0</v>
      </c>
      <c r="M1541" s="169">
        <v>2</v>
      </c>
      <c r="N1541" s="169">
        <v>0</v>
      </c>
      <c r="O1541" s="170">
        <v>0</v>
      </c>
      <c r="P1541" s="169">
        <v>0</v>
      </c>
      <c r="Q1541" s="169">
        <v>0</v>
      </c>
      <c r="S1541">
        <f t="shared" si="227"/>
        <v>0</v>
      </c>
      <c r="T1541">
        <f t="shared" si="228"/>
        <v>0</v>
      </c>
      <c r="U1541">
        <f t="shared" si="229"/>
        <v>0</v>
      </c>
      <c r="W1541" t="str">
        <f t="shared" si="230"/>
        <v/>
      </c>
    </row>
    <row r="1542" spans="1:23" ht="32" hidden="1" x14ac:dyDescent="0.2">
      <c r="A1542" t="s">
        <v>283</v>
      </c>
      <c r="B1542" s="18">
        <v>11</v>
      </c>
      <c r="C1542" s="18" t="str">
        <f t="shared" si="46"/>
        <v>GGW2.11</v>
      </c>
      <c r="D1542" s="160">
        <v>1</v>
      </c>
      <c r="E1542" s="18"/>
      <c r="F1542" s="151" t="s">
        <v>232</v>
      </c>
      <c r="G1542" s="2">
        <f>INDEX([1]CAPS!$A:$A,MATCH(F:F,[1]CAPS!$H:$H,0))</f>
        <v>8875</v>
      </c>
      <c r="H1542" s="2" t="s">
        <v>236</v>
      </c>
      <c r="I1542" s="103" t="s">
        <v>239</v>
      </c>
      <c r="J1542" s="169">
        <v>0</v>
      </c>
      <c r="K1542" s="171">
        <v>0</v>
      </c>
      <c r="L1542" s="169">
        <v>0</v>
      </c>
      <c r="M1542" s="169">
        <v>1</v>
      </c>
      <c r="N1542" s="169">
        <v>0</v>
      </c>
      <c r="O1542" s="170">
        <v>0</v>
      </c>
      <c r="P1542" s="169">
        <v>0</v>
      </c>
      <c r="Q1542" s="169">
        <v>0</v>
      </c>
      <c r="S1542">
        <f t="shared" si="227"/>
        <v>0</v>
      </c>
      <c r="T1542">
        <f t="shared" si="228"/>
        <v>0</v>
      </c>
      <c r="U1542">
        <f t="shared" si="229"/>
        <v>0</v>
      </c>
      <c r="W1542" t="str">
        <f t="shared" si="230"/>
        <v/>
      </c>
    </row>
    <row r="1543" spans="1:23" ht="32" hidden="1" x14ac:dyDescent="0.2">
      <c r="A1543" t="s">
        <v>283</v>
      </c>
      <c r="B1543" s="18">
        <v>11</v>
      </c>
      <c r="C1543" s="18" t="str">
        <f t="shared" si="46"/>
        <v>GGW2.11</v>
      </c>
      <c r="D1543" s="160">
        <v>1</v>
      </c>
      <c r="E1543" s="18"/>
      <c r="F1543" s="151" t="s">
        <v>135</v>
      </c>
      <c r="G1543" s="2">
        <f>INDEX([1]CAPS!$A:$A,MATCH(F:F,[1]CAPS!$H:$H,0))</f>
        <v>7766</v>
      </c>
      <c r="H1543" s="2" t="s">
        <v>236</v>
      </c>
      <c r="I1543" s="151" t="s">
        <v>242</v>
      </c>
      <c r="J1543" s="169">
        <v>0</v>
      </c>
      <c r="K1543" s="169">
        <v>0</v>
      </c>
      <c r="L1543" s="169">
        <v>0</v>
      </c>
      <c r="M1543" s="169">
        <v>1</v>
      </c>
      <c r="N1543" s="169">
        <v>0</v>
      </c>
      <c r="O1543" s="169">
        <v>0</v>
      </c>
      <c r="P1543" s="169">
        <v>0</v>
      </c>
      <c r="Q1543" s="169">
        <v>0</v>
      </c>
      <c r="S1543">
        <f t="shared" si="227"/>
        <v>0</v>
      </c>
      <c r="T1543">
        <f t="shared" si="228"/>
        <v>0</v>
      </c>
      <c r="U1543">
        <f t="shared" si="229"/>
        <v>0</v>
      </c>
      <c r="W1543" t="str">
        <f t="shared" si="230"/>
        <v/>
      </c>
    </row>
    <row r="1544" spans="1:23" ht="16" hidden="1" x14ac:dyDescent="0.2">
      <c r="A1544" t="s">
        <v>283</v>
      </c>
      <c r="B1544" s="18">
        <v>12</v>
      </c>
      <c r="C1544" s="18" t="str">
        <f t="shared" si="46"/>
        <v>GGW2.12</v>
      </c>
      <c r="D1544" s="160">
        <v>1</v>
      </c>
      <c r="E1544" s="18"/>
      <c r="F1544" s="151" t="s">
        <v>134</v>
      </c>
      <c r="G1544" s="2">
        <f>INDEX([1]CAPS!$A:$A,MATCH(F:F,[1]CAPS!$H:$H,0))</f>
        <v>2302</v>
      </c>
      <c r="H1544" s="2" t="s">
        <v>233</v>
      </c>
      <c r="I1544" s="151" t="s">
        <v>238</v>
      </c>
      <c r="J1544" s="169">
        <v>0</v>
      </c>
      <c r="K1544" s="169">
        <v>18</v>
      </c>
      <c r="L1544" s="169">
        <v>0</v>
      </c>
      <c r="M1544" s="169">
        <v>0</v>
      </c>
      <c r="N1544" s="169">
        <v>0</v>
      </c>
      <c r="O1544" s="169">
        <v>0</v>
      </c>
      <c r="P1544" s="169">
        <v>0</v>
      </c>
      <c r="Q1544" s="169">
        <v>0</v>
      </c>
      <c r="S1544">
        <f t="shared" si="227"/>
        <v>18</v>
      </c>
      <c r="T1544">
        <f t="shared" si="228"/>
        <v>1</v>
      </c>
      <c r="U1544">
        <f t="shared" si="229"/>
        <v>0</v>
      </c>
      <c r="W1544">
        <f t="shared" si="230"/>
        <v>1</v>
      </c>
    </row>
    <row r="1545" spans="1:23" ht="32" hidden="1" x14ac:dyDescent="0.2">
      <c r="A1545" t="s">
        <v>283</v>
      </c>
      <c r="B1545" s="18">
        <v>12</v>
      </c>
      <c r="C1545" s="18" t="str">
        <f t="shared" si="46"/>
        <v>GGW2.12</v>
      </c>
      <c r="D1545" s="160">
        <v>1</v>
      </c>
      <c r="E1545" s="2"/>
      <c r="F1545" s="103" t="s">
        <v>135</v>
      </c>
      <c r="G1545" s="2">
        <f>INDEX([1]CAPS!$A:$A,MATCH(F:F,[1]CAPS!$H:$H,0))</f>
        <v>7766</v>
      </c>
      <c r="H1545" s="2" t="s">
        <v>236</v>
      </c>
      <c r="I1545" s="104" t="s">
        <v>242</v>
      </c>
      <c r="J1545" s="169">
        <v>0</v>
      </c>
      <c r="K1545" s="171">
        <v>1</v>
      </c>
      <c r="L1545" s="169">
        <v>0</v>
      </c>
      <c r="M1545" s="169">
        <v>0</v>
      </c>
      <c r="N1545" s="169">
        <v>0</v>
      </c>
      <c r="O1545" s="170">
        <v>0</v>
      </c>
      <c r="P1545" s="169">
        <v>0</v>
      </c>
      <c r="Q1545" s="169">
        <v>0</v>
      </c>
      <c r="S1545">
        <f t="shared" si="227"/>
        <v>1</v>
      </c>
      <c r="T1545">
        <f t="shared" si="228"/>
        <v>1</v>
      </c>
      <c r="U1545">
        <f t="shared" si="229"/>
        <v>0</v>
      </c>
      <c r="W1545">
        <f t="shared" si="230"/>
        <v>1</v>
      </c>
    </row>
    <row r="1546" spans="1:23" ht="32" hidden="1" x14ac:dyDescent="0.2">
      <c r="A1546" t="s">
        <v>283</v>
      </c>
      <c r="B1546" s="18">
        <v>12</v>
      </c>
      <c r="C1546" s="18" t="str">
        <f t="shared" si="46"/>
        <v>GGW2.12</v>
      </c>
      <c r="D1546" s="160">
        <v>1</v>
      </c>
      <c r="E1546" s="18"/>
      <c r="F1546" s="151" t="s">
        <v>232</v>
      </c>
      <c r="G1546" s="2">
        <f>INDEX([1]CAPS!$A:$A,MATCH(F:F,[1]CAPS!$H:$H,0))</f>
        <v>8875</v>
      </c>
      <c r="H1546" s="2" t="s">
        <v>236</v>
      </c>
      <c r="I1546" s="104" t="s">
        <v>239</v>
      </c>
      <c r="J1546" s="169">
        <v>0</v>
      </c>
      <c r="K1546" s="171">
        <v>1</v>
      </c>
      <c r="L1546" s="169">
        <v>0</v>
      </c>
      <c r="M1546" s="169">
        <v>0</v>
      </c>
      <c r="N1546" s="169">
        <v>0</v>
      </c>
      <c r="O1546" s="170">
        <v>0</v>
      </c>
      <c r="P1546" s="169">
        <v>0</v>
      </c>
      <c r="Q1546" s="169">
        <v>0</v>
      </c>
      <c r="S1546">
        <f t="shared" si="227"/>
        <v>1</v>
      </c>
      <c r="T1546">
        <f t="shared" si="228"/>
        <v>1</v>
      </c>
      <c r="U1546">
        <f t="shared" si="229"/>
        <v>0</v>
      </c>
      <c r="W1546">
        <f t="shared" si="230"/>
        <v>1</v>
      </c>
    </row>
    <row r="1547" spans="1:23" ht="16" hidden="1" x14ac:dyDescent="0.2">
      <c r="A1547" t="s">
        <v>283</v>
      </c>
      <c r="B1547" s="18">
        <v>13</v>
      </c>
      <c r="C1547" s="18" t="str">
        <f t="shared" si="46"/>
        <v>GGW2.13</v>
      </c>
      <c r="D1547" s="160">
        <v>1</v>
      </c>
      <c r="E1547" s="2"/>
      <c r="F1547" s="103" t="s">
        <v>134</v>
      </c>
      <c r="G1547" s="2">
        <f>INDEX([1]CAPS!$A:$A,MATCH(F:F,[1]CAPS!$H:$H,0))</f>
        <v>2302</v>
      </c>
      <c r="H1547" s="2" t="s">
        <v>233</v>
      </c>
      <c r="I1547" s="104" t="s">
        <v>238</v>
      </c>
      <c r="J1547" s="169">
        <v>0</v>
      </c>
      <c r="K1547" s="171">
        <v>15</v>
      </c>
      <c r="L1547" s="169">
        <v>0</v>
      </c>
      <c r="M1547" s="169">
        <v>0</v>
      </c>
      <c r="N1547" s="169">
        <v>0</v>
      </c>
      <c r="O1547" s="170">
        <v>0</v>
      </c>
      <c r="P1547" s="169">
        <v>0</v>
      </c>
      <c r="Q1547" s="169">
        <v>0</v>
      </c>
      <c r="S1547">
        <f t="shared" si="227"/>
        <v>15</v>
      </c>
      <c r="T1547">
        <f t="shared" si="228"/>
        <v>1</v>
      </c>
      <c r="U1547">
        <f t="shared" si="229"/>
        <v>0</v>
      </c>
      <c r="W1547">
        <f t="shared" si="230"/>
        <v>1</v>
      </c>
    </row>
    <row r="1548" spans="1:23" ht="16" hidden="1" x14ac:dyDescent="0.2">
      <c r="A1548" t="s">
        <v>283</v>
      </c>
      <c r="B1548" s="18">
        <v>13</v>
      </c>
      <c r="C1548" s="18" t="str">
        <f t="shared" si="46"/>
        <v>GGW2.13</v>
      </c>
      <c r="D1548" s="160">
        <v>1</v>
      </c>
      <c r="E1548" s="2"/>
      <c r="F1548" s="151" t="s">
        <v>900</v>
      </c>
      <c r="G1548" s="547">
        <f>INDEX([1]CAPS!$A:$A,MATCH(F:F,[1]CAPS!$H:$H,0))</f>
        <v>4122</v>
      </c>
      <c r="H1548" s="2" t="s">
        <v>276</v>
      </c>
      <c r="I1548" s="104" t="s">
        <v>242</v>
      </c>
      <c r="J1548" s="169">
        <v>0</v>
      </c>
      <c r="K1548" s="171">
        <v>0</v>
      </c>
      <c r="L1548" s="169">
        <v>0</v>
      </c>
      <c r="M1548" s="173">
        <v>0</v>
      </c>
      <c r="N1548" s="169">
        <v>0</v>
      </c>
      <c r="O1548" s="174">
        <v>1</v>
      </c>
      <c r="P1548" s="169">
        <v>0</v>
      </c>
      <c r="Q1548" s="169">
        <v>0</v>
      </c>
      <c r="R1548" t="s">
        <v>936</v>
      </c>
      <c r="S1548">
        <f t="shared" si="227"/>
        <v>1</v>
      </c>
      <c r="T1548" t="e">
        <f t="shared" si="228"/>
        <v>#DIV/0!</v>
      </c>
      <c r="U1548" t="e">
        <f t="shared" si="229"/>
        <v>#DIV/0!</v>
      </c>
      <c r="W1548">
        <f t="shared" si="230"/>
        <v>1</v>
      </c>
    </row>
    <row r="1549" spans="1:23" ht="32" hidden="1" x14ac:dyDescent="0.2">
      <c r="A1549" t="s">
        <v>283</v>
      </c>
      <c r="B1549" s="18">
        <v>13</v>
      </c>
      <c r="C1549" s="18" t="str">
        <f t="shared" si="46"/>
        <v>GGW2.13</v>
      </c>
      <c r="D1549" s="160">
        <v>1</v>
      </c>
      <c r="E1549" s="18"/>
      <c r="F1549" s="151" t="s">
        <v>232</v>
      </c>
      <c r="G1549" s="2">
        <f>INDEX([1]CAPS!$A:$A,MATCH(F:F,[1]CAPS!$H:$H,0))</f>
        <v>8875</v>
      </c>
      <c r="H1549" s="2" t="s">
        <v>236</v>
      </c>
      <c r="I1549" s="104" t="s">
        <v>239</v>
      </c>
      <c r="J1549" s="169">
        <v>0</v>
      </c>
      <c r="K1549" s="171">
        <v>0</v>
      </c>
      <c r="L1549" s="169">
        <v>0</v>
      </c>
      <c r="M1549" s="169">
        <v>1</v>
      </c>
      <c r="N1549" s="169">
        <v>0</v>
      </c>
      <c r="O1549" s="174">
        <v>2</v>
      </c>
      <c r="P1549" s="169">
        <v>0</v>
      </c>
      <c r="Q1549" s="169">
        <v>0</v>
      </c>
      <c r="S1549">
        <f t="shared" si="227"/>
        <v>2</v>
      </c>
      <c r="T1549">
        <f t="shared" si="228"/>
        <v>0</v>
      </c>
      <c r="U1549">
        <f t="shared" si="229"/>
        <v>2</v>
      </c>
      <c r="W1549">
        <f t="shared" si="230"/>
        <v>1</v>
      </c>
    </row>
    <row r="1550" spans="1:23" ht="16" hidden="1" x14ac:dyDescent="0.2">
      <c r="A1550" t="s">
        <v>283</v>
      </c>
      <c r="B1550" s="18">
        <v>13</v>
      </c>
      <c r="C1550" s="18" t="str">
        <f t="shared" si="46"/>
        <v>GGW2.13</v>
      </c>
      <c r="D1550" s="160">
        <v>1</v>
      </c>
      <c r="E1550" s="2"/>
      <c r="F1550" s="103" t="s">
        <v>129</v>
      </c>
      <c r="G1550" s="2">
        <f>INDEX([1]CAPS!$A:$A,MATCH(F:F,[1]CAPS!$H:$H,0))</f>
        <v>5532</v>
      </c>
      <c r="H1550" s="2" t="s">
        <v>233</v>
      </c>
      <c r="I1550" s="104" t="s">
        <v>238</v>
      </c>
      <c r="J1550" s="169">
        <v>0</v>
      </c>
      <c r="K1550" s="171">
        <v>0</v>
      </c>
      <c r="L1550" s="169">
        <v>0</v>
      </c>
      <c r="M1550" s="169">
        <v>1</v>
      </c>
      <c r="N1550" s="169">
        <v>0</v>
      </c>
      <c r="O1550" s="170">
        <v>0</v>
      </c>
      <c r="P1550" s="169">
        <v>0</v>
      </c>
      <c r="Q1550" s="169">
        <v>0</v>
      </c>
      <c r="S1550">
        <f t="shared" si="227"/>
        <v>0</v>
      </c>
      <c r="T1550">
        <f t="shared" si="228"/>
        <v>0</v>
      </c>
      <c r="U1550">
        <f t="shared" si="229"/>
        <v>0</v>
      </c>
      <c r="W1550" t="str">
        <f t="shared" si="230"/>
        <v/>
      </c>
    </row>
    <row r="1551" spans="1:23" ht="16" hidden="1" x14ac:dyDescent="0.2">
      <c r="A1551" t="s">
        <v>283</v>
      </c>
      <c r="B1551" s="18">
        <v>14</v>
      </c>
      <c r="C1551" s="18" t="str">
        <f t="shared" si="46"/>
        <v>GGW2.14</v>
      </c>
      <c r="D1551" s="160">
        <v>1</v>
      </c>
      <c r="E1551" s="2"/>
      <c r="F1551" s="103" t="s">
        <v>139</v>
      </c>
      <c r="G1551" s="2">
        <f>INDEX([1]CAPS!$A:$A,MATCH(F:F,[1]CAPS!$H:$H,0))</f>
        <v>6325</v>
      </c>
      <c r="H1551" s="2" t="s">
        <v>234</v>
      </c>
      <c r="I1551" s="104" t="s">
        <v>238</v>
      </c>
      <c r="J1551" s="169">
        <v>0</v>
      </c>
      <c r="K1551" s="171">
        <v>0</v>
      </c>
      <c r="L1551" s="169">
        <v>0</v>
      </c>
      <c r="M1551" s="169">
        <v>3</v>
      </c>
      <c r="N1551" s="169">
        <v>0</v>
      </c>
      <c r="O1551" s="170">
        <v>0</v>
      </c>
      <c r="P1551" s="169">
        <v>0</v>
      </c>
      <c r="Q1551" s="169">
        <v>0</v>
      </c>
      <c r="S1551">
        <f t="shared" si="227"/>
        <v>0</v>
      </c>
      <c r="T1551">
        <f t="shared" si="228"/>
        <v>0</v>
      </c>
      <c r="U1551">
        <f t="shared" si="229"/>
        <v>0</v>
      </c>
      <c r="W1551" t="str">
        <f t="shared" si="230"/>
        <v/>
      </c>
    </row>
    <row r="1552" spans="1:23" ht="16" hidden="1" x14ac:dyDescent="0.2">
      <c r="A1552" t="s">
        <v>283</v>
      </c>
      <c r="B1552" s="18">
        <v>14</v>
      </c>
      <c r="C1552" s="18" t="str">
        <f t="shared" si="46"/>
        <v>GGW2.14</v>
      </c>
      <c r="D1552" s="160">
        <v>1</v>
      </c>
      <c r="E1552" s="2"/>
      <c r="F1552" s="505" t="s">
        <v>955</v>
      </c>
      <c r="G1552" s="547" t="str">
        <f>INDEX([1]CAPS!$A:$A,MATCH(F:F,[1]CAPS!$H:$H,0))</f>
        <v>EUCA</v>
      </c>
      <c r="H1552" s="2" t="s">
        <v>276</v>
      </c>
      <c r="I1552" s="104" t="s">
        <v>242</v>
      </c>
      <c r="J1552" s="169">
        <v>0</v>
      </c>
      <c r="K1552" s="171">
        <v>0</v>
      </c>
      <c r="L1552" s="169">
        <v>0</v>
      </c>
      <c r="M1552" s="169">
        <v>0</v>
      </c>
      <c r="N1552" s="169">
        <v>0</v>
      </c>
      <c r="O1552" s="170">
        <v>1</v>
      </c>
      <c r="P1552" s="169">
        <v>0</v>
      </c>
      <c r="Q1552" s="169">
        <v>0</v>
      </c>
      <c r="R1552" t="s">
        <v>957</v>
      </c>
      <c r="S1552">
        <f t="shared" si="227"/>
        <v>1</v>
      </c>
      <c r="T1552" t="e">
        <f t="shared" si="228"/>
        <v>#DIV/0!</v>
      </c>
      <c r="U1552" t="e">
        <f t="shared" si="229"/>
        <v>#DIV/0!</v>
      </c>
      <c r="W1552">
        <f t="shared" si="230"/>
        <v>1</v>
      </c>
    </row>
    <row r="1553" spans="1:23" ht="16" hidden="1" x14ac:dyDescent="0.2">
      <c r="A1553" t="s">
        <v>283</v>
      </c>
      <c r="B1553" s="18">
        <v>14</v>
      </c>
      <c r="C1553" s="18" t="str">
        <f t="shared" si="46"/>
        <v>GGW2.14</v>
      </c>
      <c r="D1553" s="160">
        <v>1</v>
      </c>
      <c r="E1553" s="2"/>
      <c r="F1553" s="103" t="s">
        <v>185</v>
      </c>
      <c r="G1553" s="2">
        <f>INDEX([1]CAPS!$A:$A,MATCH(F:F,[1]CAPS!$H:$H,0))</f>
        <v>2516</v>
      </c>
      <c r="H1553" s="2" t="s">
        <v>234</v>
      </c>
      <c r="I1553" s="104" t="s">
        <v>238</v>
      </c>
      <c r="J1553" s="169">
        <v>0</v>
      </c>
      <c r="K1553" s="171">
        <v>10</v>
      </c>
      <c r="L1553" s="169">
        <v>0</v>
      </c>
      <c r="M1553" s="169">
        <v>0</v>
      </c>
      <c r="N1553" s="169">
        <v>0</v>
      </c>
      <c r="O1553" s="170">
        <v>0</v>
      </c>
      <c r="P1553" s="169">
        <v>0</v>
      </c>
      <c r="Q1553" s="169">
        <v>0</v>
      </c>
      <c r="S1553">
        <f t="shared" si="227"/>
        <v>10</v>
      </c>
      <c r="T1553">
        <f t="shared" si="228"/>
        <v>1</v>
      </c>
      <c r="U1553">
        <f t="shared" si="229"/>
        <v>0</v>
      </c>
      <c r="W1553">
        <f t="shared" si="230"/>
        <v>1</v>
      </c>
    </row>
    <row r="1554" spans="1:23" ht="32" hidden="1" x14ac:dyDescent="0.2">
      <c r="A1554" t="s">
        <v>283</v>
      </c>
      <c r="B1554" s="18">
        <v>15</v>
      </c>
      <c r="C1554" s="18" t="str">
        <f t="shared" si="46"/>
        <v>GGW2.15</v>
      </c>
      <c r="D1554" s="160">
        <v>1</v>
      </c>
      <c r="E1554" s="2"/>
      <c r="F1554" s="103" t="s">
        <v>134</v>
      </c>
      <c r="G1554" s="2">
        <f>INDEX([1]CAPS!$A:$A,MATCH(F:F,[1]CAPS!$H:$H,0))</f>
        <v>2302</v>
      </c>
      <c r="H1554" s="2" t="s">
        <v>233</v>
      </c>
      <c r="I1554" s="104" t="s">
        <v>239</v>
      </c>
      <c r="J1554" s="169">
        <v>0</v>
      </c>
      <c r="K1554" s="171">
        <v>6</v>
      </c>
      <c r="L1554" s="169">
        <v>0</v>
      </c>
      <c r="M1554" s="169">
        <v>0</v>
      </c>
      <c r="N1554" s="169">
        <v>0</v>
      </c>
      <c r="O1554" s="170">
        <v>0</v>
      </c>
      <c r="P1554" s="169">
        <v>0</v>
      </c>
      <c r="Q1554" s="169">
        <v>0</v>
      </c>
      <c r="S1554">
        <f t="shared" si="227"/>
        <v>6</v>
      </c>
      <c r="T1554">
        <f t="shared" si="228"/>
        <v>1</v>
      </c>
      <c r="U1554">
        <f t="shared" si="229"/>
        <v>0</v>
      </c>
      <c r="W1554">
        <f t="shared" si="230"/>
        <v>1</v>
      </c>
    </row>
    <row r="1555" spans="1:23" ht="32" hidden="1" x14ac:dyDescent="0.2">
      <c r="A1555" t="s">
        <v>283</v>
      </c>
      <c r="B1555" s="18">
        <v>15</v>
      </c>
      <c r="C1555" s="18" t="str">
        <f t="shared" si="46"/>
        <v>GGW2.15</v>
      </c>
      <c r="D1555" s="160">
        <v>1</v>
      </c>
      <c r="E1555" s="2"/>
      <c r="F1555" s="103" t="s">
        <v>135</v>
      </c>
      <c r="G1555" s="2">
        <f>INDEX([1]CAPS!$A:$A,MATCH(F:F,[1]CAPS!$H:$H,0))</f>
        <v>7766</v>
      </c>
      <c r="H1555" s="2" t="s">
        <v>236</v>
      </c>
      <c r="I1555" s="104" t="s">
        <v>242</v>
      </c>
      <c r="J1555" s="169">
        <v>0</v>
      </c>
      <c r="K1555" s="171">
        <v>0</v>
      </c>
      <c r="L1555" s="169">
        <v>0</v>
      </c>
      <c r="M1555" s="169">
        <v>1</v>
      </c>
      <c r="N1555" s="169">
        <v>0</v>
      </c>
      <c r="O1555" s="170">
        <v>0</v>
      </c>
      <c r="P1555" s="169">
        <v>0</v>
      </c>
      <c r="Q1555" s="169">
        <v>0</v>
      </c>
      <c r="S1555">
        <f t="shared" si="227"/>
        <v>0</v>
      </c>
      <c r="T1555">
        <f t="shared" si="228"/>
        <v>0</v>
      </c>
      <c r="U1555">
        <f t="shared" si="229"/>
        <v>0</v>
      </c>
      <c r="W1555" t="str">
        <f t="shared" si="230"/>
        <v/>
      </c>
    </row>
    <row r="1556" spans="1:23" ht="16" hidden="1" x14ac:dyDescent="0.2">
      <c r="A1556" t="s">
        <v>283</v>
      </c>
      <c r="B1556" s="18">
        <v>16</v>
      </c>
      <c r="C1556" s="18" t="str">
        <f t="shared" si="46"/>
        <v>GGW2.16</v>
      </c>
      <c r="D1556" s="160">
        <v>1</v>
      </c>
      <c r="E1556" s="2"/>
      <c r="F1556" s="103" t="s">
        <v>129</v>
      </c>
      <c r="G1556" s="2">
        <f>INDEX([1]CAPS!$A:$A,MATCH(F:F,[1]CAPS!$H:$H,0))</f>
        <v>5532</v>
      </c>
      <c r="H1556" s="2" t="s">
        <v>233</v>
      </c>
      <c r="I1556" s="104" t="s">
        <v>238</v>
      </c>
      <c r="J1556" s="169">
        <v>0</v>
      </c>
      <c r="K1556" s="171">
        <v>1</v>
      </c>
      <c r="L1556" s="169">
        <v>0</v>
      </c>
      <c r="M1556" s="169">
        <v>0</v>
      </c>
      <c r="N1556" s="169">
        <v>0</v>
      </c>
      <c r="O1556" s="170">
        <v>0</v>
      </c>
      <c r="P1556" s="169">
        <v>0</v>
      </c>
      <c r="Q1556" s="169">
        <v>0</v>
      </c>
      <c r="S1556">
        <f t="shared" si="227"/>
        <v>1</v>
      </c>
      <c r="T1556">
        <f t="shared" si="228"/>
        <v>1</v>
      </c>
      <c r="U1556">
        <f t="shared" si="229"/>
        <v>0</v>
      </c>
      <c r="W1556">
        <f t="shared" si="230"/>
        <v>1</v>
      </c>
    </row>
    <row r="1557" spans="1:23" ht="16" hidden="1" x14ac:dyDescent="0.2">
      <c r="A1557" t="s">
        <v>283</v>
      </c>
      <c r="B1557" s="18">
        <v>16</v>
      </c>
      <c r="C1557" s="18" t="str">
        <f t="shared" si="46"/>
        <v>GGW2.16</v>
      </c>
      <c r="D1557" s="160">
        <v>1</v>
      </c>
      <c r="E1557" s="2"/>
      <c r="F1557" s="103" t="s">
        <v>134</v>
      </c>
      <c r="G1557" s="2">
        <f>INDEX([1]CAPS!$A:$A,MATCH(F:F,[1]CAPS!$H:$H,0))</f>
        <v>2302</v>
      </c>
      <c r="H1557" s="2" t="s">
        <v>233</v>
      </c>
      <c r="I1557" s="104" t="s">
        <v>238</v>
      </c>
      <c r="J1557" s="169">
        <v>0</v>
      </c>
      <c r="K1557" s="171">
        <v>5</v>
      </c>
      <c r="L1557" s="169">
        <v>0</v>
      </c>
      <c r="M1557" s="169">
        <v>0</v>
      </c>
      <c r="N1557" s="169">
        <v>0</v>
      </c>
      <c r="O1557" s="170">
        <v>0</v>
      </c>
      <c r="P1557" s="169">
        <v>0</v>
      </c>
      <c r="Q1557" s="169">
        <v>0</v>
      </c>
      <c r="S1557">
        <f t="shared" si="227"/>
        <v>5</v>
      </c>
      <c r="T1557">
        <f t="shared" si="228"/>
        <v>1</v>
      </c>
      <c r="U1557">
        <f t="shared" si="229"/>
        <v>0</v>
      </c>
      <c r="W1557">
        <f t="shared" si="230"/>
        <v>1</v>
      </c>
    </row>
    <row r="1558" spans="1:23" ht="16" hidden="1" x14ac:dyDescent="0.2">
      <c r="A1558" t="s">
        <v>283</v>
      </c>
      <c r="B1558" s="18">
        <v>17</v>
      </c>
      <c r="C1558" s="18" t="str">
        <f t="shared" si="46"/>
        <v>GGW2.17</v>
      </c>
      <c r="D1558" s="160">
        <v>1</v>
      </c>
      <c r="E1558" s="2"/>
      <c r="F1558" s="103" t="s">
        <v>134</v>
      </c>
      <c r="G1558" s="2">
        <f>INDEX([1]CAPS!$A:$A,MATCH(F:F,[1]CAPS!$H:$H,0))</f>
        <v>2302</v>
      </c>
      <c r="H1558" s="2" t="s">
        <v>233</v>
      </c>
      <c r="I1558" s="104" t="s">
        <v>238</v>
      </c>
      <c r="J1558" s="169">
        <v>0</v>
      </c>
      <c r="K1558" s="171">
        <v>21</v>
      </c>
      <c r="L1558" s="169">
        <v>0</v>
      </c>
      <c r="M1558" s="169">
        <v>0</v>
      </c>
      <c r="N1558" s="169">
        <v>0</v>
      </c>
      <c r="O1558" s="170">
        <v>0</v>
      </c>
      <c r="P1558" s="169">
        <v>0</v>
      </c>
      <c r="Q1558" s="169">
        <v>0</v>
      </c>
      <c r="S1558">
        <f t="shared" si="227"/>
        <v>21</v>
      </c>
      <c r="T1558">
        <f t="shared" si="228"/>
        <v>1</v>
      </c>
      <c r="U1558">
        <f t="shared" si="229"/>
        <v>0</v>
      </c>
      <c r="W1558">
        <f t="shared" si="230"/>
        <v>1</v>
      </c>
    </row>
    <row r="1559" spans="1:23" ht="32" hidden="1" x14ac:dyDescent="0.2">
      <c r="A1559" t="s">
        <v>283</v>
      </c>
      <c r="B1559" s="18">
        <v>17</v>
      </c>
      <c r="C1559" s="18" t="str">
        <f t="shared" si="46"/>
        <v>GGW2.17</v>
      </c>
      <c r="D1559" s="160">
        <v>1</v>
      </c>
      <c r="E1559" s="2"/>
      <c r="F1559" s="103" t="s">
        <v>135</v>
      </c>
      <c r="G1559" s="2">
        <f>INDEX([1]CAPS!$A:$A,MATCH(F:F,[1]CAPS!$H:$H,0))</f>
        <v>7766</v>
      </c>
      <c r="H1559" s="2" t="s">
        <v>236</v>
      </c>
      <c r="I1559" s="104" t="s">
        <v>242</v>
      </c>
      <c r="J1559" s="169">
        <v>0</v>
      </c>
      <c r="K1559" s="171">
        <v>0</v>
      </c>
      <c r="L1559" s="169">
        <v>0</v>
      </c>
      <c r="M1559" s="169">
        <v>2</v>
      </c>
      <c r="N1559" s="169">
        <v>0</v>
      </c>
      <c r="O1559" s="170">
        <v>0</v>
      </c>
      <c r="P1559" s="169">
        <v>0</v>
      </c>
      <c r="Q1559" s="169">
        <v>0</v>
      </c>
      <c r="S1559">
        <f t="shared" si="227"/>
        <v>0</v>
      </c>
      <c r="T1559">
        <f t="shared" si="228"/>
        <v>0</v>
      </c>
      <c r="U1559">
        <f t="shared" si="229"/>
        <v>0</v>
      </c>
      <c r="W1559" t="str">
        <f t="shared" si="230"/>
        <v/>
      </c>
    </row>
    <row r="1560" spans="1:23" ht="16" hidden="1" x14ac:dyDescent="0.2">
      <c r="A1560" t="s">
        <v>283</v>
      </c>
      <c r="B1560" s="18">
        <v>17</v>
      </c>
      <c r="C1560" s="18" t="str">
        <f t="shared" ref="C1560:C1623" si="231">CONCATENATE(A1560,".",B1560)</f>
        <v>GGW2.17</v>
      </c>
      <c r="D1560" s="160">
        <v>1</v>
      </c>
      <c r="E1560" s="2"/>
      <c r="F1560" s="103" t="s">
        <v>139</v>
      </c>
      <c r="G1560" s="2">
        <f>INDEX([1]CAPS!$A:$A,MATCH(F:F,[1]CAPS!$H:$H,0))</f>
        <v>6325</v>
      </c>
      <c r="H1560" s="2" t="s">
        <v>234</v>
      </c>
      <c r="I1560" s="104" t="s">
        <v>238</v>
      </c>
      <c r="J1560" s="169">
        <v>0</v>
      </c>
      <c r="K1560" s="171">
        <v>0</v>
      </c>
      <c r="L1560" s="169">
        <v>0</v>
      </c>
      <c r="M1560" s="169">
        <v>1</v>
      </c>
      <c r="N1560" s="169">
        <v>0</v>
      </c>
      <c r="O1560" s="170">
        <v>0</v>
      </c>
      <c r="P1560" s="169">
        <v>0</v>
      </c>
      <c r="Q1560" s="169">
        <v>0</v>
      </c>
      <c r="S1560">
        <f t="shared" si="227"/>
        <v>0</v>
      </c>
      <c r="T1560">
        <f t="shared" si="228"/>
        <v>0</v>
      </c>
      <c r="U1560">
        <f t="shared" si="229"/>
        <v>0</v>
      </c>
      <c r="W1560" t="str">
        <f t="shared" si="230"/>
        <v/>
      </c>
    </row>
    <row r="1561" spans="1:23" ht="16" hidden="1" x14ac:dyDescent="0.2">
      <c r="A1561" t="s">
        <v>283</v>
      </c>
      <c r="B1561" s="18">
        <v>17</v>
      </c>
      <c r="C1561" s="18" t="str">
        <f t="shared" si="231"/>
        <v>GGW2.17</v>
      </c>
      <c r="D1561" s="160">
        <v>1</v>
      </c>
      <c r="E1561" s="2"/>
      <c r="F1561" s="103" t="s">
        <v>185</v>
      </c>
      <c r="G1561" s="2">
        <f>INDEX([1]CAPS!$A:$A,MATCH(F:F,[1]CAPS!$H:$H,0))</f>
        <v>2516</v>
      </c>
      <c r="H1561" s="2" t="s">
        <v>234</v>
      </c>
      <c r="I1561" s="104" t="s">
        <v>238</v>
      </c>
      <c r="J1561" s="169">
        <v>0</v>
      </c>
      <c r="K1561" s="171">
        <v>10</v>
      </c>
      <c r="L1561" s="169">
        <v>0</v>
      </c>
      <c r="M1561" s="169">
        <v>0</v>
      </c>
      <c r="N1561" s="169">
        <v>0</v>
      </c>
      <c r="O1561" s="170">
        <v>0</v>
      </c>
      <c r="P1561" s="169">
        <v>0</v>
      </c>
      <c r="Q1561" s="169">
        <v>0</v>
      </c>
      <c r="S1561">
        <f t="shared" si="227"/>
        <v>10</v>
      </c>
      <c r="T1561">
        <f t="shared" si="228"/>
        <v>1</v>
      </c>
      <c r="U1561">
        <f t="shared" si="229"/>
        <v>0</v>
      </c>
      <c r="W1561">
        <f t="shared" si="230"/>
        <v>1</v>
      </c>
    </row>
    <row r="1562" spans="1:23" ht="16" hidden="1" x14ac:dyDescent="0.2">
      <c r="A1562" t="s">
        <v>283</v>
      </c>
      <c r="B1562" s="18">
        <v>18</v>
      </c>
      <c r="C1562" s="18" t="str">
        <f t="shared" si="231"/>
        <v>GGW2.18</v>
      </c>
      <c r="D1562" s="160">
        <v>1</v>
      </c>
      <c r="E1562" s="2"/>
      <c r="F1562" s="103" t="s">
        <v>134</v>
      </c>
      <c r="G1562" s="2">
        <f>INDEX([1]CAPS!$A:$A,MATCH(F:F,[1]CAPS!$H:$H,0))</f>
        <v>2302</v>
      </c>
      <c r="H1562" s="2" t="s">
        <v>233</v>
      </c>
      <c r="I1562" s="104" t="s">
        <v>238</v>
      </c>
      <c r="J1562" s="169">
        <v>0</v>
      </c>
      <c r="K1562" s="171">
        <v>30</v>
      </c>
      <c r="L1562" s="169">
        <v>0</v>
      </c>
      <c r="M1562" s="169">
        <v>0</v>
      </c>
      <c r="N1562" s="169">
        <v>0</v>
      </c>
      <c r="O1562" s="170">
        <v>0</v>
      </c>
      <c r="P1562" s="169">
        <v>0</v>
      </c>
      <c r="Q1562" s="169">
        <v>0</v>
      </c>
      <c r="S1562">
        <f t="shared" si="227"/>
        <v>30</v>
      </c>
      <c r="T1562">
        <f t="shared" si="228"/>
        <v>1</v>
      </c>
      <c r="U1562">
        <f t="shared" si="229"/>
        <v>0</v>
      </c>
      <c r="W1562">
        <f t="shared" si="230"/>
        <v>1</v>
      </c>
    </row>
    <row r="1563" spans="1:23" ht="32" hidden="1" x14ac:dyDescent="0.2">
      <c r="A1563" t="s">
        <v>283</v>
      </c>
      <c r="B1563" s="18">
        <v>18</v>
      </c>
      <c r="C1563" s="18" t="str">
        <f t="shared" si="231"/>
        <v>GGW2.18</v>
      </c>
      <c r="D1563" s="160">
        <v>1</v>
      </c>
      <c r="E1563" s="2"/>
      <c r="F1563" s="103" t="s">
        <v>135</v>
      </c>
      <c r="G1563" s="2">
        <f>INDEX([1]CAPS!$A:$A,MATCH(F:F,[1]CAPS!$H:$H,0))</f>
        <v>7766</v>
      </c>
      <c r="H1563" s="2" t="s">
        <v>236</v>
      </c>
      <c r="I1563" s="104" t="s">
        <v>242</v>
      </c>
      <c r="J1563" s="169">
        <v>0</v>
      </c>
      <c r="K1563" s="171">
        <v>0</v>
      </c>
      <c r="L1563" s="169">
        <v>0</v>
      </c>
      <c r="M1563" s="169">
        <v>2</v>
      </c>
      <c r="N1563" s="169">
        <v>0</v>
      </c>
      <c r="O1563" s="170">
        <v>0</v>
      </c>
      <c r="P1563" s="169">
        <v>0</v>
      </c>
      <c r="Q1563" s="169">
        <v>0</v>
      </c>
      <c r="S1563">
        <f t="shared" si="227"/>
        <v>0</v>
      </c>
      <c r="T1563">
        <f t="shared" si="228"/>
        <v>0</v>
      </c>
      <c r="U1563">
        <f t="shared" si="229"/>
        <v>0</v>
      </c>
      <c r="W1563" t="str">
        <f t="shared" si="230"/>
        <v/>
      </c>
    </row>
    <row r="1564" spans="1:23" ht="16" hidden="1" x14ac:dyDescent="0.2">
      <c r="A1564" t="s">
        <v>283</v>
      </c>
      <c r="B1564" s="18">
        <v>18</v>
      </c>
      <c r="C1564" s="18" t="str">
        <f t="shared" si="231"/>
        <v>GGW2.18</v>
      </c>
      <c r="D1564" s="160">
        <v>1</v>
      </c>
      <c r="E1564" s="2"/>
      <c r="F1564" s="103" t="s">
        <v>139</v>
      </c>
      <c r="G1564" s="2">
        <f>INDEX([1]CAPS!$A:$A,MATCH(F:F,[1]CAPS!$H:$H,0))</f>
        <v>6325</v>
      </c>
      <c r="H1564" s="2" t="s">
        <v>234</v>
      </c>
      <c r="I1564" s="104" t="s">
        <v>238</v>
      </c>
      <c r="J1564" s="169">
        <v>0</v>
      </c>
      <c r="K1564" s="171">
        <v>0</v>
      </c>
      <c r="L1564" s="169">
        <v>0</v>
      </c>
      <c r="M1564" s="169">
        <v>1</v>
      </c>
      <c r="N1564" s="169">
        <v>0</v>
      </c>
      <c r="O1564" s="170">
        <v>0</v>
      </c>
      <c r="P1564" s="169">
        <v>0</v>
      </c>
      <c r="Q1564" s="169">
        <v>0</v>
      </c>
      <c r="S1564">
        <f t="shared" si="227"/>
        <v>0</v>
      </c>
      <c r="T1564">
        <f t="shared" si="228"/>
        <v>0</v>
      </c>
      <c r="U1564">
        <f t="shared" si="229"/>
        <v>0</v>
      </c>
      <c r="W1564" t="str">
        <f t="shared" si="230"/>
        <v/>
      </c>
    </row>
    <row r="1565" spans="1:23" ht="16" hidden="1" x14ac:dyDescent="0.2">
      <c r="A1565" t="s">
        <v>283</v>
      </c>
      <c r="B1565" s="18">
        <v>19</v>
      </c>
      <c r="C1565" s="18" t="str">
        <f t="shared" si="231"/>
        <v>GGW2.19</v>
      </c>
      <c r="D1565" s="160">
        <v>1</v>
      </c>
      <c r="E1565" s="2"/>
      <c r="F1565" s="103" t="s">
        <v>134</v>
      </c>
      <c r="G1565" s="2">
        <f>INDEX([1]CAPS!$A:$A,MATCH(F:F,[1]CAPS!$H:$H,0))</f>
        <v>2302</v>
      </c>
      <c r="H1565" s="2" t="s">
        <v>233</v>
      </c>
      <c r="I1565" s="104" t="s">
        <v>238</v>
      </c>
      <c r="J1565" s="169">
        <v>0</v>
      </c>
      <c r="K1565" s="171">
        <v>6</v>
      </c>
      <c r="L1565" s="169">
        <v>0</v>
      </c>
      <c r="M1565" s="169">
        <v>0</v>
      </c>
      <c r="N1565" s="169">
        <v>0</v>
      </c>
      <c r="O1565" s="170">
        <v>0</v>
      </c>
      <c r="P1565" s="169">
        <v>0</v>
      </c>
      <c r="Q1565" s="169">
        <v>0</v>
      </c>
      <c r="S1565">
        <f t="shared" si="227"/>
        <v>6</v>
      </c>
      <c r="T1565">
        <f t="shared" si="228"/>
        <v>1</v>
      </c>
      <c r="U1565">
        <f t="shared" si="229"/>
        <v>0</v>
      </c>
      <c r="W1565">
        <f t="shared" si="230"/>
        <v>1</v>
      </c>
    </row>
    <row r="1566" spans="1:23" ht="32" hidden="1" x14ac:dyDescent="0.2">
      <c r="A1566" t="s">
        <v>283</v>
      </c>
      <c r="B1566" s="18">
        <v>19</v>
      </c>
      <c r="C1566" s="18" t="str">
        <f t="shared" si="231"/>
        <v>GGW2.19</v>
      </c>
      <c r="D1566" s="160">
        <v>1</v>
      </c>
      <c r="E1566" s="2"/>
      <c r="F1566" s="103" t="s">
        <v>229</v>
      </c>
      <c r="G1566" s="2">
        <f>INDEX([1]CAPS!$A:$A,MATCH(F:F,[1]CAPS!$H:$H,0))</f>
        <v>3997</v>
      </c>
      <c r="H1566" s="2" t="s">
        <v>236</v>
      </c>
      <c r="I1566" s="104" t="s">
        <v>239</v>
      </c>
      <c r="J1566" s="169">
        <v>0</v>
      </c>
      <c r="K1566" s="171">
        <v>0</v>
      </c>
      <c r="L1566" s="169">
        <v>0</v>
      </c>
      <c r="M1566" s="169">
        <v>2</v>
      </c>
      <c r="N1566" s="169">
        <v>0</v>
      </c>
      <c r="O1566" s="170">
        <v>0</v>
      </c>
      <c r="P1566" s="169">
        <v>0</v>
      </c>
      <c r="Q1566" s="169">
        <v>0</v>
      </c>
      <c r="S1566">
        <f t="shared" si="227"/>
        <v>0</v>
      </c>
      <c r="T1566">
        <f t="shared" si="228"/>
        <v>0</v>
      </c>
      <c r="U1566">
        <f t="shared" si="229"/>
        <v>0</v>
      </c>
      <c r="W1566" t="str">
        <f t="shared" si="230"/>
        <v/>
      </c>
    </row>
    <row r="1567" spans="1:23" ht="32" hidden="1" x14ac:dyDescent="0.2">
      <c r="A1567" t="s">
        <v>283</v>
      </c>
      <c r="B1567" s="18">
        <v>19</v>
      </c>
      <c r="C1567" s="18" t="str">
        <f t="shared" si="231"/>
        <v>GGW2.19</v>
      </c>
      <c r="D1567" s="160">
        <v>1</v>
      </c>
      <c r="E1567" s="18"/>
      <c r="F1567" s="151" t="s">
        <v>232</v>
      </c>
      <c r="G1567" s="2">
        <f>INDEX([1]CAPS!$A:$A,MATCH(F:F,[1]CAPS!$H:$H,0))</f>
        <v>8875</v>
      </c>
      <c r="H1567" s="2" t="s">
        <v>236</v>
      </c>
      <c r="I1567" s="104" t="s">
        <v>239</v>
      </c>
      <c r="J1567" s="169">
        <v>0</v>
      </c>
      <c r="K1567" s="171">
        <v>0</v>
      </c>
      <c r="L1567" s="169">
        <v>0</v>
      </c>
      <c r="M1567" s="169">
        <v>1</v>
      </c>
      <c r="N1567" s="169">
        <v>0</v>
      </c>
      <c r="O1567" s="170">
        <v>0</v>
      </c>
      <c r="P1567" s="169">
        <v>0</v>
      </c>
      <c r="Q1567" s="169">
        <v>0</v>
      </c>
      <c r="S1567">
        <f t="shared" si="227"/>
        <v>0</v>
      </c>
      <c r="T1567">
        <f t="shared" si="228"/>
        <v>0</v>
      </c>
      <c r="U1567">
        <f t="shared" si="229"/>
        <v>0</v>
      </c>
      <c r="W1567" t="str">
        <f t="shared" si="230"/>
        <v/>
      </c>
    </row>
    <row r="1568" spans="1:23" ht="32" hidden="1" x14ac:dyDescent="0.2">
      <c r="A1568" t="s">
        <v>283</v>
      </c>
      <c r="B1568" s="18">
        <v>20</v>
      </c>
      <c r="C1568" s="18" t="str">
        <f t="shared" si="231"/>
        <v>GGW2.20</v>
      </c>
      <c r="D1568" s="160">
        <v>1</v>
      </c>
      <c r="E1568" s="18"/>
      <c r="F1568" s="151" t="s">
        <v>232</v>
      </c>
      <c r="G1568" s="2">
        <f>INDEX([1]CAPS!$A:$A,MATCH(F:F,[1]CAPS!$H:$H,0))</f>
        <v>8875</v>
      </c>
      <c r="H1568" s="2" t="s">
        <v>236</v>
      </c>
      <c r="I1568" s="104" t="s">
        <v>239</v>
      </c>
      <c r="J1568" s="169">
        <v>0</v>
      </c>
      <c r="K1568" s="171">
        <v>2</v>
      </c>
      <c r="L1568" s="169">
        <v>0</v>
      </c>
      <c r="M1568" s="169">
        <v>0</v>
      </c>
      <c r="N1568" s="169">
        <v>0</v>
      </c>
      <c r="O1568" s="170">
        <v>0</v>
      </c>
      <c r="P1568" s="169">
        <v>0</v>
      </c>
      <c r="Q1568" s="169">
        <v>0</v>
      </c>
      <c r="S1568">
        <f t="shared" si="227"/>
        <v>2</v>
      </c>
      <c r="T1568">
        <f t="shared" si="228"/>
        <v>1</v>
      </c>
      <c r="U1568">
        <f t="shared" si="229"/>
        <v>0</v>
      </c>
      <c r="W1568">
        <f t="shared" si="230"/>
        <v>1</v>
      </c>
    </row>
    <row r="1569" spans="1:23" ht="32" hidden="1" x14ac:dyDescent="0.2">
      <c r="A1569" t="s">
        <v>283</v>
      </c>
      <c r="B1569" s="18">
        <v>20</v>
      </c>
      <c r="C1569" s="18" t="str">
        <f t="shared" si="231"/>
        <v>GGW2.20</v>
      </c>
      <c r="D1569" s="160">
        <v>1</v>
      </c>
      <c r="E1569" s="2"/>
      <c r="F1569" s="103" t="s">
        <v>229</v>
      </c>
      <c r="G1569" s="2">
        <f>INDEX([1]CAPS!$A:$A,MATCH(F:F,[1]CAPS!$H:$H,0))</f>
        <v>3997</v>
      </c>
      <c r="H1569" s="2" t="s">
        <v>236</v>
      </c>
      <c r="I1569" s="104" t="s">
        <v>239</v>
      </c>
      <c r="J1569" s="169">
        <v>0</v>
      </c>
      <c r="K1569" s="171">
        <v>0</v>
      </c>
      <c r="L1569" s="169">
        <v>0</v>
      </c>
      <c r="M1569" s="169">
        <v>2</v>
      </c>
      <c r="N1569" s="169">
        <v>0</v>
      </c>
      <c r="O1569" s="170">
        <v>0</v>
      </c>
      <c r="P1569" s="169">
        <v>0</v>
      </c>
      <c r="Q1569" s="169">
        <v>0</v>
      </c>
      <c r="S1569">
        <f t="shared" si="227"/>
        <v>0</v>
      </c>
      <c r="T1569">
        <f t="shared" si="228"/>
        <v>0</v>
      </c>
      <c r="U1569">
        <f t="shared" si="229"/>
        <v>0</v>
      </c>
      <c r="W1569" t="str">
        <f t="shared" si="230"/>
        <v/>
      </c>
    </row>
    <row r="1570" spans="1:23" ht="16" hidden="1" x14ac:dyDescent="0.2">
      <c r="A1570" t="s">
        <v>283</v>
      </c>
      <c r="B1570" s="18">
        <v>20</v>
      </c>
      <c r="C1570" s="18" t="str">
        <f t="shared" si="231"/>
        <v>GGW2.20</v>
      </c>
      <c r="D1570" s="160">
        <v>1</v>
      </c>
      <c r="E1570" s="2"/>
      <c r="F1570" s="103" t="s">
        <v>139</v>
      </c>
      <c r="G1570" s="2">
        <f>INDEX([1]CAPS!$A:$A,MATCH(F:F,[1]CAPS!$H:$H,0))</f>
        <v>6325</v>
      </c>
      <c r="H1570" s="2" t="s">
        <v>234</v>
      </c>
      <c r="I1570" s="104" t="s">
        <v>238</v>
      </c>
      <c r="J1570" s="169">
        <v>0</v>
      </c>
      <c r="K1570" s="171">
        <v>0</v>
      </c>
      <c r="L1570" s="169">
        <v>0</v>
      </c>
      <c r="M1570" s="169">
        <v>3</v>
      </c>
      <c r="N1570" s="169">
        <v>0</v>
      </c>
      <c r="O1570" s="170">
        <v>0</v>
      </c>
      <c r="P1570" s="169">
        <v>0</v>
      </c>
      <c r="Q1570" s="169">
        <v>0</v>
      </c>
      <c r="S1570">
        <f t="shared" si="227"/>
        <v>0</v>
      </c>
      <c r="T1570">
        <f t="shared" si="228"/>
        <v>0</v>
      </c>
      <c r="U1570">
        <f t="shared" si="229"/>
        <v>0</v>
      </c>
      <c r="W1570" t="str">
        <f t="shared" si="230"/>
        <v/>
      </c>
    </row>
    <row r="1571" spans="1:23" ht="32" hidden="1" x14ac:dyDescent="0.2">
      <c r="A1571" t="s">
        <v>382</v>
      </c>
      <c r="B1571" s="18">
        <v>1</v>
      </c>
      <c r="C1571" s="172" t="str">
        <f t="shared" si="231"/>
        <v>CW1.1</v>
      </c>
      <c r="D1571" s="160">
        <v>1</v>
      </c>
      <c r="E1571" s="172"/>
      <c r="F1571" s="151" t="s">
        <v>135</v>
      </c>
      <c r="G1571" s="2">
        <f>INDEX([1]CAPS!$A:$A,MATCH(F:F,[1]CAPS!$H:$H,0))</f>
        <v>7766</v>
      </c>
      <c r="H1571" s="103" t="s">
        <v>236</v>
      </c>
      <c r="I1571" s="103" t="s">
        <v>242</v>
      </c>
      <c r="J1571" s="19">
        <v>0</v>
      </c>
      <c r="K1571" s="10">
        <v>0</v>
      </c>
      <c r="L1571" s="9">
        <v>0</v>
      </c>
      <c r="M1571" s="9">
        <v>2</v>
      </c>
      <c r="N1571" s="9">
        <v>0</v>
      </c>
      <c r="O1571" s="17">
        <v>0</v>
      </c>
      <c r="P1571" s="9">
        <v>0</v>
      </c>
      <c r="Q1571" s="9">
        <v>0</v>
      </c>
      <c r="S1571">
        <f t="shared" si="227"/>
        <v>0</v>
      </c>
      <c r="T1571">
        <f t="shared" si="228"/>
        <v>0</v>
      </c>
      <c r="U1571">
        <f t="shared" si="229"/>
        <v>0</v>
      </c>
      <c r="W1571" t="str">
        <f t="shared" si="230"/>
        <v/>
      </c>
    </row>
    <row r="1572" spans="1:23" ht="16" hidden="1" x14ac:dyDescent="0.2">
      <c r="A1572" t="s">
        <v>382</v>
      </c>
      <c r="B1572" s="18">
        <v>1</v>
      </c>
      <c r="C1572" s="172" t="str">
        <f t="shared" si="231"/>
        <v>CW1.1</v>
      </c>
      <c r="D1572" s="160">
        <v>1</v>
      </c>
      <c r="E1572" s="172"/>
      <c r="F1572" s="151" t="s">
        <v>139</v>
      </c>
      <c r="G1572" s="2">
        <f>INDEX([1]CAPS!$A:$A,MATCH(F:F,[1]CAPS!$H:$H,0))</f>
        <v>6325</v>
      </c>
      <c r="H1572" s="103" t="s">
        <v>234</v>
      </c>
      <c r="I1572" s="103" t="s">
        <v>238</v>
      </c>
      <c r="J1572" s="9">
        <v>0</v>
      </c>
      <c r="K1572" s="4">
        <v>0</v>
      </c>
      <c r="L1572" s="9">
        <v>0</v>
      </c>
      <c r="M1572" s="9">
        <v>1</v>
      </c>
      <c r="N1572" s="9">
        <v>0</v>
      </c>
      <c r="O1572" s="17">
        <v>0</v>
      </c>
      <c r="P1572" s="9">
        <v>0</v>
      </c>
      <c r="Q1572" s="9">
        <v>0</v>
      </c>
      <c r="S1572">
        <f t="shared" si="227"/>
        <v>0</v>
      </c>
      <c r="T1572">
        <f t="shared" si="228"/>
        <v>0</v>
      </c>
      <c r="U1572">
        <f t="shared" si="229"/>
        <v>0</v>
      </c>
      <c r="W1572" t="str">
        <f t="shared" si="230"/>
        <v/>
      </c>
    </row>
    <row r="1573" spans="1:23" ht="16" hidden="1" x14ac:dyDescent="0.2">
      <c r="A1573" t="s">
        <v>382</v>
      </c>
      <c r="B1573" s="18">
        <v>1</v>
      </c>
      <c r="C1573" s="172" t="str">
        <f t="shared" si="231"/>
        <v>CW1.1</v>
      </c>
      <c r="D1573" s="160">
        <v>1</v>
      </c>
      <c r="E1573" s="172"/>
      <c r="F1573" s="151" t="s">
        <v>132</v>
      </c>
      <c r="G1573" s="2">
        <f>INDEX([1]CAPS!$A:$A,MATCH(F:F,[1]CAPS!$H:$H,0))</f>
        <v>2469</v>
      </c>
      <c r="H1573" s="103" t="s">
        <v>233</v>
      </c>
      <c r="I1573" s="103" t="s">
        <v>238</v>
      </c>
      <c r="J1573" s="9">
        <v>0</v>
      </c>
      <c r="K1573" s="4">
        <v>1</v>
      </c>
      <c r="L1573" s="9">
        <v>0</v>
      </c>
      <c r="M1573" s="9">
        <v>0</v>
      </c>
      <c r="N1573" s="9">
        <v>0</v>
      </c>
      <c r="O1573" s="17">
        <v>0</v>
      </c>
      <c r="P1573" s="9">
        <v>0</v>
      </c>
      <c r="Q1573" s="9">
        <v>0</v>
      </c>
      <c r="S1573">
        <f t="shared" si="227"/>
        <v>1</v>
      </c>
      <c r="T1573">
        <f t="shared" si="228"/>
        <v>1</v>
      </c>
      <c r="U1573">
        <f t="shared" si="229"/>
        <v>0</v>
      </c>
      <c r="W1573">
        <f t="shared" si="230"/>
        <v>1</v>
      </c>
    </row>
    <row r="1574" spans="1:23" ht="16" hidden="1" x14ac:dyDescent="0.2">
      <c r="A1574" t="s">
        <v>382</v>
      </c>
      <c r="B1574" s="18">
        <v>1</v>
      </c>
      <c r="C1574" s="172" t="str">
        <f t="shared" si="231"/>
        <v>CW1.1</v>
      </c>
      <c r="D1574" s="160">
        <v>1</v>
      </c>
      <c r="E1574" s="172"/>
      <c r="F1574" s="302" t="s">
        <v>134</v>
      </c>
      <c r="G1574" s="2">
        <f>INDEX([1]CAPS!$A:$A,MATCH(F:F,[1]CAPS!$H:$H,0))</f>
        <v>2302</v>
      </c>
      <c r="H1574" s="103" t="s">
        <v>233</v>
      </c>
      <c r="I1574" s="103" t="s">
        <v>238</v>
      </c>
      <c r="J1574" s="9">
        <v>0</v>
      </c>
      <c r="K1574" s="4">
        <v>1</v>
      </c>
      <c r="L1574" s="9">
        <v>0</v>
      </c>
      <c r="M1574" s="9" t="s">
        <v>276</v>
      </c>
      <c r="N1574" s="9">
        <v>0</v>
      </c>
      <c r="O1574" s="17">
        <v>0</v>
      </c>
      <c r="P1574" s="9">
        <v>0</v>
      </c>
      <c r="Q1574" s="9">
        <v>0</v>
      </c>
      <c r="S1574">
        <f t="shared" si="227"/>
        <v>1</v>
      </c>
      <c r="T1574" t="e">
        <f t="shared" si="228"/>
        <v>#VALUE!</v>
      </c>
      <c r="U1574" t="e">
        <f t="shared" si="229"/>
        <v>#VALUE!</v>
      </c>
      <c r="W1574">
        <f t="shared" si="230"/>
        <v>1</v>
      </c>
    </row>
    <row r="1575" spans="1:23" ht="32" hidden="1" x14ac:dyDescent="0.2">
      <c r="A1575" t="s">
        <v>382</v>
      </c>
      <c r="B1575" s="18">
        <v>2</v>
      </c>
      <c r="C1575" s="172" t="str">
        <f t="shared" si="231"/>
        <v>CW1.2</v>
      </c>
      <c r="D1575" s="160">
        <v>1</v>
      </c>
      <c r="E1575" s="172"/>
      <c r="F1575" s="151" t="s">
        <v>298</v>
      </c>
      <c r="G1575" s="2">
        <f>INDEX([1]CAPS!$A:$A,MATCH(F:F,[1]CAPS!$H:$H,0))</f>
        <v>2602</v>
      </c>
      <c r="H1575" s="103" t="s">
        <v>237</v>
      </c>
      <c r="I1575" s="103" t="s">
        <v>239</v>
      </c>
      <c r="J1575" s="9">
        <v>0</v>
      </c>
      <c r="K1575" s="4">
        <v>0</v>
      </c>
      <c r="L1575" s="9">
        <v>0</v>
      </c>
      <c r="M1575" s="9">
        <v>1</v>
      </c>
      <c r="N1575" s="9">
        <v>0</v>
      </c>
      <c r="O1575" s="17">
        <v>0</v>
      </c>
      <c r="P1575" s="9">
        <v>0</v>
      </c>
      <c r="Q1575" s="9">
        <v>0</v>
      </c>
      <c r="S1575">
        <f t="shared" si="227"/>
        <v>0</v>
      </c>
      <c r="T1575">
        <f t="shared" si="228"/>
        <v>0</v>
      </c>
      <c r="U1575">
        <f t="shared" si="229"/>
        <v>0</v>
      </c>
      <c r="W1575" t="str">
        <f t="shared" si="230"/>
        <v/>
      </c>
    </row>
    <row r="1576" spans="1:23" ht="32" hidden="1" x14ac:dyDescent="0.2">
      <c r="A1576" t="s">
        <v>382</v>
      </c>
      <c r="B1576" s="18">
        <v>2</v>
      </c>
      <c r="C1576" s="172" t="str">
        <f t="shared" si="231"/>
        <v>CW1.2</v>
      </c>
      <c r="D1576" s="160">
        <v>1</v>
      </c>
      <c r="E1576" s="172"/>
      <c r="F1576" s="151" t="s">
        <v>141</v>
      </c>
      <c r="G1576" s="2">
        <f>INDEX([1]CAPS!$A:$A,MATCH(F:F,[1]CAPS!$H:$H,0))</f>
        <v>2445</v>
      </c>
      <c r="H1576" s="103" t="s">
        <v>234</v>
      </c>
      <c r="I1576" s="103" t="s">
        <v>238</v>
      </c>
      <c r="J1576" s="9">
        <v>0</v>
      </c>
      <c r="K1576" s="4">
        <v>0</v>
      </c>
      <c r="L1576" s="9">
        <v>1</v>
      </c>
      <c r="M1576" s="9">
        <v>0</v>
      </c>
      <c r="N1576" s="9">
        <v>0</v>
      </c>
      <c r="O1576" s="17">
        <v>0</v>
      </c>
      <c r="P1576" s="9">
        <v>0</v>
      </c>
      <c r="Q1576" s="9">
        <v>0</v>
      </c>
      <c r="S1576">
        <f t="shared" si="227"/>
        <v>0</v>
      </c>
      <c r="T1576">
        <f t="shared" si="228"/>
        <v>1</v>
      </c>
      <c r="U1576">
        <f t="shared" si="229"/>
        <v>0</v>
      </c>
      <c r="W1576" t="str">
        <f t="shared" si="230"/>
        <v/>
      </c>
    </row>
    <row r="1577" spans="1:23" ht="16" hidden="1" x14ac:dyDescent="0.2">
      <c r="A1577" t="s">
        <v>382</v>
      </c>
      <c r="B1577" s="18">
        <v>2</v>
      </c>
      <c r="C1577" s="172" t="str">
        <f t="shared" si="231"/>
        <v>CW1.2</v>
      </c>
      <c r="D1577" s="160">
        <v>1</v>
      </c>
      <c r="E1577" s="172"/>
      <c r="F1577" s="151" t="s">
        <v>139</v>
      </c>
      <c r="G1577" s="2">
        <f>INDEX([1]CAPS!$A:$A,MATCH(F:F,[1]CAPS!$H:$H,0))</f>
        <v>6325</v>
      </c>
      <c r="H1577" s="103" t="s">
        <v>234</v>
      </c>
      <c r="I1577" s="103" t="s">
        <v>238</v>
      </c>
      <c r="J1577" s="9">
        <v>0</v>
      </c>
      <c r="K1577" s="4">
        <v>0</v>
      </c>
      <c r="L1577" s="9">
        <v>0</v>
      </c>
      <c r="M1577" s="9">
        <v>2</v>
      </c>
      <c r="N1577" s="9">
        <v>0</v>
      </c>
      <c r="O1577" s="17">
        <v>0</v>
      </c>
      <c r="P1577" s="9">
        <v>0</v>
      </c>
      <c r="Q1577" s="9">
        <v>0</v>
      </c>
      <c r="S1577">
        <f t="shared" si="227"/>
        <v>0</v>
      </c>
      <c r="T1577">
        <f t="shared" si="228"/>
        <v>0</v>
      </c>
      <c r="U1577">
        <f t="shared" si="229"/>
        <v>0</v>
      </c>
      <c r="W1577" t="str">
        <f t="shared" si="230"/>
        <v/>
      </c>
    </row>
    <row r="1578" spans="1:23" ht="16" hidden="1" x14ac:dyDescent="0.2">
      <c r="A1578" t="s">
        <v>382</v>
      </c>
      <c r="B1578" s="18">
        <v>2</v>
      </c>
      <c r="C1578" s="172" t="str">
        <f t="shared" si="231"/>
        <v>CW1.2</v>
      </c>
      <c r="D1578" s="160">
        <v>1</v>
      </c>
      <c r="E1578" s="172"/>
      <c r="F1578" s="151" t="s">
        <v>132</v>
      </c>
      <c r="G1578" s="2">
        <f>INDEX([1]CAPS!$A:$A,MATCH(F:F,[1]CAPS!$H:$H,0))</f>
        <v>2469</v>
      </c>
      <c r="H1578" s="103" t="s">
        <v>233</v>
      </c>
      <c r="I1578" s="103" t="s">
        <v>238</v>
      </c>
      <c r="J1578" s="9">
        <v>0</v>
      </c>
      <c r="K1578" s="4">
        <v>0</v>
      </c>
      <c r="L1578" s="9">
        <v>0</v>
      </c>
      <c r="M1578" s="9">
        <v>1</v>
      </c>
      <c r="N1578" s="9">
        <v>0</v>
      </c>
      <c r="O1578" s="17">
        <v>0</v>
      </c>
      <c r="P1578" s="9">
        <v>0</v>
      </c>
      <c r="Q1578" s="9">
        <v>0</v>
      </c>
      <c r="S1578">
        <f t="shared" si="227"/>
        <v>0</v>
      </c>
      <c r="T1578">
        <f t="shared" si="228"/>
        <v>0</v>
      </c>
      <c r="U1578">
        <f t="shared" si="229"/>
        <v>0</v>
      </c>
      <c r="W1578" t="str">
        <f t="shared" si="230"/>
        <v/>
      </c>
    </row>
    <row r="1579" spans="1:23" ht="16" hidden="1" x14ac:dyDescent="0.2">
      <c r="A1579" t="s">
        <v>382</v>
      </c>
      <c r="B1579" s="18">
        <v>3</v>
      </c>
      <c r="C1579" s="172" t="str">
        <f t="shared" si="231"/>
        <v>CW1.3</v>
      </c>
      <c r="D1579" s="160">
        <v>1</v>
      </c>
      <c r="E1579" s="172"/>
      <c r="F1579" s="151" t="s">
        <v>139</v>
      </c>
      <c r="G1579" s="2">
        <f>INDEX([1]CAPS!$A:$A,MATCH(F:F,[1]CAPS!$H:$H,0))</f>
        <v>6325</v>
      </c>
      <c r="H1579" s="103" t="s">
        <v>234</v>
      </c>
      <c r="I1579" s="103" t="s">
        <v>238</v>
      </c>
      <c r="J1579" s="9">
        <v>0</v>
      </c>
      <c r="K1579" s="4">
        <v>1</v>
      </c>
      <c r="L1579" s="9">
        <v>0</v>
      </c>
      <c r="M1579" s="9">
        <v>0</v>
      </c>
      <c r="N1579" s="9">
        <v>0</v>
      </c>
      <c r="O1579" s="17">
        <v>0</v>
      </c>
      <c r="P1579" s="9">
        <v>0</v>
      </c>
      <c r="Q1579" s="9">
        <v>0</v>
      </c>
      <c r="S1579">
        <f t="shared" si="227"/>
        <v>1</v>
      </c>
      <c r="T1579">
        <f t="shared" si="228"/>
        <v>1</v>
      </c>
      <c r="U1579">
        <f t="shared" si="229"/>
        <v>0</v>
      </c>
      <c r="W1579">
        <f t="shared" si="230"/>
        <v>1</v>
      </c>
    </row>
    <row r="1580" spans="1:23" ht="16" hidden="1" x14ac:dyDescent="0.2">
      <c r="A1580" t="s">
        <v>382</v>
      </c>
      <c r="B1580" s="18">
        <v>3</v>
      </c>
      <c r="C1580" s="172" t="str">
        <f t="shared" si="231"/>
        <v>CW1.3</v>
      </c>
      <c r="D1580" s="160">
        <v>1</v>
      </c>
      <c r="E1580" s="172"/>
      <c r="F1580" s="151" t="s">
        <v>132</v>
      </c>
      <c r="G1580" s="2">
        <f>INDEX([1]CAPS!$A:$A,MATCH(F:F,[1]CAPS!$H:$H,0))</f>
        <v>2469</v>
      </c>
      <c r="H1580" s="103" t="s">
        <v>233</v>
      </c>
      <c r="I1580" s="103" t="s">
        <v>238</v>
      </c>
      <c r="J1580" s="9">
        <v>0</v>
      </c>
      <c r="K1580" s="4">
        <v>0</v>
      </c>
      <c r="L1580" s="9">
        <v>0</v>
      </c>
      <c r="M1580" s="9">
        <v>1</v>
      </c>
      <c r="N1580" s="9">
        <v>0</v>
      </c>
      <c r="O1580" s="17">
        <v>0</v>
      </c>
      <c r="P1580" s="9">
        <v>0</v>
      </c>
      <c r="Q1580" s="9">
        <v>0</v>
      </c>
      <c r="S1580">
        <f t="shared" si="227"/>
        <v>0</v>
      </c>
      <c r="T1580">
        <f t="shared" si="228"/>
        <v>0</v>
      </c>
      <c r="U1580">
        <f t="shared" si="229"/>
        <v>0</v>
      </c>
      <c r="W1580" t="str">
        <f t="shared" si="230"/>
        <v/>
      </c>
    </row>
    <row r="1581" spans="1:23" ht="16" hidden="1" x14ac:dyDescent="0.2">
      <c r="A1581" t="s">
        <v>382</v>
      </c>
      <c r="B1581" s="18">
        <v>3</v>
      </c>
      <c r="C1581" s="172" t="str">
        <f t="shared" si="231"/>
        <v>CW1.3</v>
      </c>
      <c r="D1581" s="160">
        <v>1</v>
      </c>
      <c r="E1581" s="172"/>
      <c r="F1581" s="151" t="s">
        <v>129</v>
      </c>
      <c r="G1581" s="2">
        <f>INDEX([1]CAPS!$A:$A,MATCH(F:F,[1]CAPS!$H:$H,0))</f>
        <v>5532</v>
      </c>
      <c r="H1581" s="103" t="s">
        <v>233</v>
      </c>
      <c r="I1581" s="103" t="s">
        <v>238</v>
      </c>
      <c r="J1581" s="9">
        <v>0</v>
      </c>
      <c r="K1581" s="4">
        <v>0</v>
      </c>
      <c r="L1581" s="9">
        <v>0</v>
      </c>
      <c r="M1581" s="9">
        <v>1</v>
      </c>
      <c r="N1581" s="9">
        <v>0</v>
      </c>
      <c r="O1581" s="17">
        <v>0</v>
      </c>
      <c r="P1581" s="9">
        <v>0</v>
      </c>
      <c r="Q1581" s="9">
        <v>0</v>
      </c>
      <c r="S1581">
        <f t="shared" si="227"/>
        <v>0</v>
      </c>
      <c r="T1581">
        <f t="shared" si="228"/>
        <v>0</v>
      </c>
      <c r="U1581">
        <f t="shared" si="229"/>
        <v>0</v>
      </c>
      <c r="W1581" t="str">
        <f t="shared" si="230"/>
        <v/>
      </c>
    </row>
    <row r="1582" spans="1:23" ht="16" hidden="1" x14ac:dyDescent="0.2">
      <c r="A1582" t="s">
        <v>382</v>
      </c>
      <c r="B1582" s="18">
        <v>4</v>
      </c>
      <c r="C1582" s="172" t="str">
        <f t="shared" si="231"/>
        <v>CW1.4</v>
      </c>
      <c r="D1582" s="160">
        <v>1</v>
      </c>
      <c r="E1582" s="172"/>
      <c r="F1582" s="151" t="s">
        <v>129</v>
      </c>
      <c r="G1582" s="2">
        <f>INDEX([1]CAPS!$A:$A,MATCH(F:F,[1]CAPS!$H:$H,0))</f>
        <v>5532</v>
      </c>
      <c r="H1582" s="103" t="s">
        <v>233</v>
      </c>
      <c r="I1582" s="103" t="s">
        <v>238</v>
      </c>
      <c r="J1582" s="9">
        <v>0</v>
      </c>
      <c r="K1582" s="4">
        <v>0</v>
      </c>
      <c r="L1582" s="9">
        <v>0</v>
      </c>
      <c r="M1582" s="9">
        <v>1</v>
      </c>
      <c r="N1582" s="9">
        <v>0</v>
      </c>
      <c r="O1582" s="17">
        <v>0</v>
      </c>
      <c r="P1582" s="9">
        <v>0</v>
      </c>
      <c r="Q1582" s="9">
        <v>0</v>
      </c>
      <c r="S1582">
        <f t="shared" ref="S1582:S1645" si="232">SUM(J1582:K1582)+O1582</f>
        <v>0</v>
      </c>
      <c r="T1582">
        <f t="shared" ref="T1582:T1645" si="233">(K1582+L1582)/(K1582++L1582+M1582)</f>
        <v>0</v>
      </c>
      <c r="U1582">
        <f t="shared" ref="U1582:U1645" si="234">(O1582+P1582)/(K1582+L1582+M1582)</f>
        <v>0</v>
      </c>
      <c r="W1582" t="str">
        <f t="shared" si="230"/>
        <v/>
      </c>
    </row>
    <row r="1583" spans="1:23" ht="32" hidden="1" x14ac:dyDescent="0.2">
      <c r="A1583" t="s">
        <v>382</v>
      </c>
      <c r="B1583" s="18">
        <v>4</v>
      </c>
      <c r="C1583" s="172" t="str">
        <f t="shared" si="231"/>
        <v>CW1.4</v>
      </c>
      <c r="D1583" s="160">
        <v>1</v>
      </c>
      <c r="E1583" s="172"/>
      <c r="F1583" s="151" t="s">
        <v>141</v>
      </c>
      <c r="G1583" s="2">
        <f>INDEX([1]CAPS!$A:$A,MATCH(F:F,[1]CAPS!$H:$H,0))</f>
        <v>2445</v>
      </c>
      <c r="H1583" s="103" t="s">
        <v>234</v>
      </c>
      <c r="I1583" s="103" t="s">
        <v>238</v>
      </c>
      <c r="J1583" s="9">
        <v>0</v>
      </c>
      <c r="K1583" s="4">
        <v>0</v>
      </c>
      <c r="L1583" s="9">
        <v>2</v>
      </c>
      <c r="M1583" s="9">
        <v>0</v>
      </c>
      <c r="N1583" s="9">
        <v>0</v>
      </c>
      <c r="O1583" s="17">
        <v>0</v>
      </c>
      <c r="P1583" s="9">
        <v>0</v>
      </c>
      <c r="Q1583" s="9">
        <v>0</v>
      </c>
      <c r="S1583">
        <f t="shared" si="232"/>
        <v>0</v>
      </c>
      <c r="T1583">
        <f t="shared" si="233"/>
        <v>1</v>
      </c>
      <c r="U1583">
        <f t="shared" si="234"/>
        <v>0</v>
      </c>
      <c r="W1583" t="str">
        <f t="shared" si="230"/>
        <v/>
      </c>
    </row>
    <row r="1584" spans="1:23" ht="16" hidden="1" x14ac:dyDescent="0.2">
      <c r="A1584" t="s">
        <v>382</v>
      </c>
      <c r="B1584" s="18">
        <v>4</v>
      </c>
      <c r="C1584" s="172" t="str">
        <f t="shared" si="231"/>
        <v>CW1.4</v>
      </c>
      <c r="D1584" s="160">
        <v>1</v>
      </c>
      <c r="E1584" s="172"/>
      <c r="F1584" s="151" t="s">
        <v>139</v>
      </c>
      <c r="G1584" s="2">
        <f>INDEX([1]CAPS!$A:$A,MATCH(F:F,[1]CAPS!$H:$H,0))</f>
        <v>6325</v>
      </c>
      <c r="H1584" s="103" t="s">
        <v>234</v>
      </c>
      <c r="I1584" s="103" t="s">
        <v>238</v>
      </c>
      <c r="J1584" s="9">
        <v>0</v>
      </c>
      <c r="K1584" s="4">
        <v>0</v>
      </c>
      <c r="L1584" s="9">
        <v>0</v>
      </c>
      <c r="M1584" s="9">
        <v>3</v>
      </c>
      <c r="N1584" s="9">
        <v>0</v>
      </c>
      <c r="O1584" s="17">
        <v>0</v>
      </c>
      <c r="P1584" s="9">
        <v>0</v>
      </c>
      <c r="Q1584" s="9">
        <v>0</v>
      </c>
      <c r="S1584">
        <f t="shared" si="232"/>
        <v>0</v>
      </c>
      <c r="T1584">
        <f t="shared" si="233"/>
        <v>0</v>
      </c>
      <c r="U1584">
        <f t="shared" si="234"/>
        <v>0</v>
      </c>
      <c r="W1584" t="str">
        <f t="shared" si="230"/>
        <v/>
      </c>
    </row>
    <row r="1585" spans="1:23" ht="16" hidden="1" x14ac:dyDescent="0.2">
      <c r="A1585" t="s">
        <v>382</v>
      </c>
      <c r="B1585" s="18">
        <v>4</v>
      </c>
      <c r="C1585" s="172" t="str">
        <f t="shared" si="231"/>
        <v>CW1.4</v>
      </c>
      <c r="D1585" s="160">
        <v>1</v>
      </c>
      <c r="E1585" s="172"/>
      <c r="F1585" s="151" t="s">
        <v>132</v>
      </c>
      <c r="G1585" s="2">
        <f>INDEX([1]CAPS!$A:$A,MATCH(F:F,[1]CAPS!$H:$H,0))</f>
        <v>2469</v>
      </c>
      <c r="H1585" s="103" t="s">
        <v>233</v>
      </c>
      <c r="I1585" s="103" t="s">
        <v>238</v>
      </c>
      <c r="J1585" s="9">
        <v>0</v>
      </c>
      <c r="K1585" s="4">
        <v>0</v>
      </c>
      <c r="L1585" s="9">
        <v>0</v>
      </c>
      <c r="M1585" s="9">
        <v>1</v>
      </c>
      <c r="N1585" s="9">
        <v>0</v>
      </c>
      <c r="O1585" s="17">
        <v>0</v>
      </c>
      <c r="P1585" s="9">
        <v>0</v>
      </c>
      <c r="Q1585" s="9">
        <v>0</v>
      </c>
      <c r="S1585">
        <f t="shared" si="232"/>
        <v>0</v>
      </c>
      <c r="T1585">
        <f t="shared" si="233"/>
        <v>0</v>
      </c>
      <c r="U1585">
        <f t="shared" si="234"/>
        <v>0</v>
      </c>
      <c r="W1585" t="str">
        <f t="shared" si="230"/>
        <v/>
      </c>
    </row>
    <row r="1586" spans="1:23" ht="32" hidden="1" x14ac:dyDescent="0.2">
      <c r="A1586" t="s">
        <v>382</v>
      </c>
      <c r="B1586" s="18">
        <v>5</v>
      </c>
      <c r="C1586" s="172" t="str">
        <f t="shared" si="231"/>
        <v>CW1.5</v>
      </c>
      <c r="D1586" s="160">
        <v>1</v>
      </c>
      <c r="E1586" s="172"/>
      <c r="F1586" s="151" t="s">
        <v>135</v>
      </c>
      <c r="G1586" s="2">
        <f>INDEX([1]CAPS!$A:$A,MATCH(F:F,[1]CAPS!$H:$H,0))</f>
        <v>7766</v>
      </c>
      <c r="H1586" s="103" t="s">
        <v>236</v>
      </c>
      <c r="I1586" s="103" t="s">
        <v>242</v>
      </c>
      <c r="J1586" s="9">
        <v>0</v>
      </c>
      <c r="K1586" s="4">
        <v>0</v>
      </c>
      <c r="L1586" s="9">
        <v>0</v>
      </c>
      <c r="M1586" s="9">
        <v>1</v>
      </c>
      <c r="N1586" s="9">
        <v>0</v>
      </c>
      <c r="O1586" s="17">
        <v>0</v>
      </c>
      <c r="P1586" s="9">
        <v>0</v>
      </c>
      <c r="Q1586" s="9">
        <v>0</v>
      </c>
      <c r="S1586">
        <f t="shared" si="232"/>
        <v>0</v>
      </c>
      <c r="T1586">
        <f t="shared" si="233"/>
        <v>0</v>
      </c>
      <c r="U1586">
        <f t="shared" si="234"/>
        <v>0</v>
      </c>
      <c r="W1586" t="str">
        <f t="shared" si="230"/>
        <v/>
      </c>
    </row>
    <row r="1587" spans="1:23" ht="32" hidden="1" x14ac:dyDescent="0.2">
      <c r="A1587" t="s">
        <v>382</v>
      </c>
      <c r="B1587" s="18">
        <v>5</v>
      </c>
      <c r="C1587" s="172" t="str">
        <f t="shared" si="231"/>
        <v>CW1.5</v>
      </c>
      <c r="D1587" s="160">
        <v>1</v>
      </c>
      <c r="E1587" s="172"/>
      <c r="F1587" s="151" t="s">
        <v>232</v>
      </c>
      <c r="G1587" s="2">
        <f>INDEX([1]CAPS!$A:$A,MATCH(F:F,[1]CAPS!$H:$H,0))</f>
        <v>8875</v>
      </c>
      <c r="H1587" s="103" t="s">
        <v>236</v>
      </c>
      <c r="I1587" s="103" t="s">
        <v>239</v>
      </c>
      <c r="J1587" s="9">
        <v>0</v>
      </c>
      <c r="K1587" s="4">
        <v>0</v>
      </c>
      <c r="L1587" s="9">
        <v>0</v>
      </c>
      <c r="M1587" s="9">
        <v>1</v>
      </c>
      <c r="N1587" s="9">
        <v>0</v>
      </c>
      <c r="O1587" s="17">
        <v>0</v>
      </c>
      <c r="P1587" s="9">
        <v>0</v>
      </c>
      <c r="Q1587" s="9">
        <v>0</v>
      </c>
      <c r="S1587">
        <f t="shared" si="232"/>
        <v>0</v>
      </c>
      <c r="T1587">
        <f t="shared" si="233"/>
        <v>0</v>
      </c>
      <c r="U1587">
        <f t="shared" si="234"/>
        <v>0</v>
      </c>
      <c r="W1587" t="str">
        <f t="shared" si="230"/>
        <v/>
      </c>
    </row>
    <row r="1588" spans="1:23" ht="32" hidden="1" x14ac:dyDescent="0.2">
      <c r="A1588" t="s">
        <v>382</v>
      </c>
      <c r="B1588" s="18">
        <v>5</v>
      </c>
      <c r="C1588" s="172" t="str">
        <f t="shared" si="231"/>
        <v>CW1.5</v>
      </c>
      <c r="D1588" s="160">
        <v>1</v>
      </c>
      <c r="E1588" s="172"/>
      <c r="F1588" s="151" t="s">
        <v>298</v>
      </c>
      <c r="G1588" s="2">
        <f>INDEX([1]CAPS!$A:$A,MATCH(F:F,[1]CAPS!$H:$H,0))</f>
        <v>2602</v>
      </c>
      <c r="H1588" s="103" t="s">
        <v>237</v>
      </c>
      <c r="I1588" s="103" t="s">
        <v>239</v>
      </c>
      <c r="J1588" s="9">
        <v>0</v>
      </c>
      <c r="K1588" s="4">
        <v>0</v>
      </c>
      <c r="L1588" s="9">
        <v>0</v>
      </c>
      <c r="M1588" s="9">
        <v>1</v>
      </c>
      <c r="N1588" s="9">
        <v>0</v>
      </c>
      <c r="O1588" s="17">
        <v>0</v>
      </c>
      <c r="P1588" s="9">
        <v>0</v>
      </c>
      <c r="Q1588" s="9">
        <v>0</v>
      </c>
      <c r="S1588">
        <f t="shared" si="232"/>
        <v>0</v>
      </c>
      <c r="T1588">
        <f t="shared" si="233"/>
        <v>0</v>
      </c>
      <c r="U1588">
        <f t="shared" si="234"/>
        <v>0</v>
      </c>
      <c r="W1588" t="str">
        <f t="shared" si="230"/>
        <v/>
      </c>
    </row>
    <row r="1589" spans="1:23" ht="16" hidden="1" x14ac:dyDescent="0.2">
      <c r="A1589" t="s">
        <v>382</v>
      </c>
      <c r="B1589" s="18">
        <v>5</v>
      </c>
      <c r="C1589" s="172" t="str">
        <f t="shared" si="231"/>
        <v>CW1.5</v>
      </c>
      <c r="D1589" s="160">
        <v>1</v>
      </c>
      <c r="E1589" s="172"/>
      <c r="F1589" s="151" t="s">
        <v>132</v>
      </c>
      <c r="G1589" s="2">
        <f>INDEX([1]CAPS!$A:$A,MATCH(F:F,[1]CAPS!$H:$H,0))</f>
        <v>2469</v>
      </c>
      <c r="H1589" s="103" t="s">
        <v>233</v>
      </c>
      <c r="I1589" s="103" t="s">
        <v>238</v>
      </c>
      <c r="J1589" s="9">
        <v>0</v>
      </c>
      <c r="K1589" s="4">
        <v>0</v>
      </c>
      <c r="L1589" s="9">
        <v>0</v>
      </c>
      <c r="M1589" s="9">
        <v>1</v>
      </c>
      <c r="N1589" s="9">
        <v>0</v>
      </c>
      <c r="O1589" s="17">
        <v>0</v>
      </c>
      <c r="P1589" s="9">
        <v>0</v>
      </c>
      <c r="Q1589" s="9">
        <v>0</v>
      </c>
      <c r="S1589">
        <f t="shared" si="232"/>
        <v>0</v>
      </c>
      <c r="T1589">
        <f t="shared" si="233"/>
        <v>0</v>
      </c>
      <c r="U1589">
        <f t="shared" si="234"/>
        <v>0</v>
      </c>
      <c r="W1589" t="str">
        <f t="shared" si="230"/>
        <v/>
      </c>
    </row>
    <row r="1590" spans="1:23" ht="32" hidden="1" x14ac:dyDescent="0.2">
      <c r="A1590" t="s">
        <v>382</v>
      </c>
      <c r="B1590" s="18">
        <v>5</v>
      </c>
      <c r="C1590" s="172" t="str">
        <f t="shared" si="231"/>
        <v>CW1.5</v>
      </c>
      <c r="D1590" s="160">
        <v>1</v>
      </c>
      <c r="E1590" s="172"/>
      <c r="F1590" s="151" t="s">
        <v>141</v>
      </c>
      <c r="G1590" s="2">
        <f>INDEX([1]CAPS!$A:$A,MATCH(F:F,[1]CAPS!$H:$H,0))</f>
        <v>2445</v>
      </c>
      <c r="H1590" s="103" t="s">
        <v>234</v>
      </c>
      <c r="I1590" s="103" t="s">
        <v>238</v>
      </c>
      <c r="J1590" s="9">
        <v>0</v>
      </c>
      <c r="K1590" s="4">
        <v>0</v>
      </c>
      <c r="L1590" s="9">
        <v>0</v>
      </c>
      <c r="M1590" s="9">
        <v>1</v>
      </c>
      <c r="N1590" s="9">
        <v>0</v>
      </c>
      <c r="O1590" s="17">
        <v>0</v>
      </c>
      <c r="P1590" s="9">
        <v>0</v>
      </c>
      <c r="Q1590" s="9">
        <v>0</v>
      </c>
      <c r="S1590">
        <f t="shared" si="232"/>
        <v>0</v>
      </c>
      <c r="T1590">
        <f t="shared" si="233"/>
        <v>0</v>
      </c>
      <c r="U1590">
        <f t="shared" si="234"/>
        <v>0</v>
      </c>
      <c r="W1590" t="str">
        <f t="shared" si="230"/>
        <v/>
      </c>
    </row>
    <row r="1591" spans="1:23" ht="32" hidden="1" x14ac:dyDescent="0.2">
      <c r="A1591" t="s">
        <v>382</v>
      </c>
      <c r="B1591" s="18">
        <v>6</v>
      </c>
      <c r="C1591" s="172" t="str">
        <f t="shared" si="231"/>
        <v>CW1.6</v>
      </c>
      <c r="D1591" s="160">
        <v>1</v>
      </c>
      <c r="E1591" s="172"/>
      <c r="F1591" s="151" t="s">
        <v>141</v>
      </c>
      <c r="G1591" s="2">
        <f>INDEX([1]CAPS!$A:$A,MATCH(F:F,[1]CAPS!$H:$H,0))</f>
        <v>2445</v>
      </c>
      <c r="H1591" s="103" t="s">
        <v>234</v>
      </c>
      <c r="I1591" s="103" t="s">
        <v>238</v>
      </c>
      <c r="J1591" s="9">
        <v>0</v>
      </c>
      <c r="K1591" s="4">
        <v>0</v>
      </c>
      <c r="L1591" s="9">
        <v>1</v>
      </c>
      <c r="M1591" s="9">
        <v>0</v>
      </c>
      <c r="N1591" s="9">
        <v>0</v>
      </c>
      <c r="O1591" s="17">
        <v>0</v>
      </c>
      <c r="P1591" s="9">
        <v>0</v>
      </c>
      <c r="Q1591" s="9">
        <v>0</v>
      </c>
      <c r="S1591">
        <f t="shared" si="232"/>
        <v>0</v>
      </c>
      <c r="T1591">
        <f t="shared" si="233"/>
        <v>1</v>
      </c>
      <c r="U1591">
        <f t="shared" si="234"/>
        <v>0</v>
      </c>
      <c r="W1591" t="str">
        <f t="shared" si="230"/>
        <v/>
      </c>
    </row>
    <row r="1592" spans="1:23" ht="32" hidden="1" x14ac:dyDescent="0.2">
      <c r="A1592" t="s">
        <v>382</v>
      </c>
      <c r="B1592" s="18">
        <v>6</v>
      </c>
      <c r="C1592" s="172" t="str">
        <f t="shared" si="231"/>
        <v>CW1.6</v>
      </c>
      <c r="D1592" s="160">
        <v>1</v>
      </c>
      <c r="E1592" s="172"/>
      <c r="F1592" s="151" t="s">
        <v>135</v>
      </c>
      <c r="G1592" s="2">
        <f>INDEX([1]CAPS!$A:$A,MATCH(F:F,[1]CAPS!$H:$H,0))</f>
        <v>7766</v>
      </c>
      <c r="H1592" s="103" t="s">
        <v>236</v>
      </c>
      <c r="I1592" s="103" t="s">
        <v>242</v>
      </c>
      <c r="J1592" s="9">
        <v>0</v>
      </c>
      <c r="K1592" s="4">
        <v>0</v>
      </c>
      <c r="L1592" s="9">
        <v>0</v>
      </c>
      <c r="M1592" s="9">
        <v>1</v>
      </c>
      <c r="N1592" s="9">
        <v>0</v>
      </c>
      <c r="O1592" s="17">
        <v>0</v>
      </c>
      <c r="P1592" s="9">
        <v>0</v>
      </c>
      <c r="Q1592" s="9">
        <v>0</v>
      </c>
      <c r="S1592">
        <f t="shared" si="232"/>
        <v>0</v>
      </c>
      <c r="T1592">
        <f t="shared" si="233"/>
        <v>0</v>
      </c>
      <c r="U1592">
        <f t="shared" si="234"/>
        <v>0</v>
      </c>
      <c r="W1592" t="str">
        <f t="shared" si="230"/>
        <v/>
      </c>
    </row>
    <row r="1593" spans="1:23" ht="32" hidden="1" x14ac:dyDescent="0.2">
      <c r="A1593" t="s">
        <v>382</v>
      </c>
      <c r="B1593" s="18">
        <v>6</v>
      </c>
      <c r="C1593" s="172" t="str">
        <f t="shared" si="231"/>
        <v>CW1.6</v>
      </c>
      <c r="D1593" s="160">
        <v>1</v>
      </c>
      <c r="E1593" s="172"/>
      <c r="F1593" s="151" t="s">
        <v>298</v>
      </c>
      <c r="G1593" s="2">
        <f>INDEX([1]CAPS!$A:$A,MATCH(F:F,[1]CAPS!$H:$H,0))</f>
        <v>2602</v>
      </c>
      <c r="H1593" s="103" t="s">
        <v>237</v>
      </c>
      <c r="I1593" s="103" t="s">
        <v>239</v>
      </c>
      <c r="J1593" s="9">
        <v>0</v>
      </c>
      <c r="K1593" s="4">
        <v>0</v>
      </c>
      <c r="L1593" s="9">
        <v>0</v>
      </c>
      <c r="M1593" s="9">
        <v>1</v>
      </c>
      <c r="N1593" s="9">
        <v>0</v>
      </c>
      <c r="O1593" s="17">
        <v>0</v>
      </c>
      <c r="P1593" s="9">
        <v>0</v>
      </c>
      <c r="Q1593" s="9">
        <v>0</v>
      </c>
      <c r="S1593">
        <f t="shared" si="232"/>
        <v>0</v>
      </c>
      <c r="T1593">
        <f t="shared" si="233"/>
        <v>0</v>
      </c>
      <c r="U1593">
        <f t="shared" si="234"/>
        <v>0</v>
      </c>
      <c r="W1593" t="str">
        <f t="shared" si="230"/>
        <v/>
      </c>
    </row>
    <row r="1594" spans="1:23" ht="16" hidden="1" x14ac:dyDescent="0.2">
      <c r="A1594" t="s">
        <v>382</v>
      </c>
      <c r="B1594" s="18">
        <v>7</v>
      </c>
      <c r="C1594" s="172" t="str">
        <f t="shared" si="231"/>
        <v>CW1.7</v>
      </c>
      <c r="D1594" s="160">
        <v>1</v>
      </c>
      <c r="E1594" s="172"/>
      <c r="F1594" s="151" t="s">
        <v>139</v>
      </c>
      <c r="G1594" s="2">
        <f>INDEX([1]CAPS!$A:$A,MATCH(F:F,[1]CAPS!$H:$H,0))</f>
        <v>6325</v>
      </c>
      <c r="H1594" s="103" t="s">
        <v>234</v>
      </c>
      <c r="I1594" s="103" t="s">
        <v>238</v>
      </c>
      <c r="J1594" s="9">
        <v>0</v>
      </c>
      <c r="K1594" s="4">
        <v>0</v>
      </c>
      <c r="L1594" s="9">
        <v>0</v>
      </c>
      <c r="M1594" s="9">
        <v>2</v>
      </c>
      <c r="N1594" s="9">
        <v>0</v>
      </c>
      <c r="O1594" s="17">
        <v>0</v>
      </c>
      <c r="P1594" s="9">
        <v>0</v>
      </c>
      <c r="Q1594" s="9">
        <v>0</v>
      </c>
      <c r="S1594">
        <f t="shared" si="232"/>
        <v>0</v>
      </c>
      <c r="T1594">
        <f t="shared" si="233"/>
        <v>0</v>
      </c>
      <c r="U1594">
        <f t="shared" si="234"/>
        <v>0</v>
      </c>
      <c r="W1594" t="str">
        <f t="shared" si="230"/>
        <v/>
      </c>
    </row>
    <row r="1595" spans="1:23" ht="16" hidden="1" x14ac:dyDescent="0.2">
      <c r="A1595" t="s">
        <v>382</v>
      </c>
      <c r="B1595" s="18">
        <v>7</v>
      </c>
      <c r="C1595" s="172" t="str">
        <f t="shared" si="231"/>
        <v>CW1.7</v>
      </c>
      <c r="D1595" s="160">
        <v>1</v>
      </c>
      <c r="E1595" s="172"/>
      <c r="F1595" s="151" t="s">
        <v>132</v>
      </c>
      <c r="G1595" s="2">
        <f>INDEX([1]CAPS!$A:$A,MATCH(F:F,[1]CAPS!$H:$H,0))</f>
        <v>2469</v>
      </c>
      <c r="H1595" s="103" t="s">
        <v>233</v>
      </c>
      <c r="I1595" s="103" t="s">
        <v>238</v>
      </c>
      <c r="J1595" s="9">
        <v>0</v>
      </c>
      <c r="K1595" s="4">
        <v>0</v>
      </c>
      <c r="L1595" s="9">
        <v>0</v>
      </c>
      <c r="M1595" s="9">
        <v>1</v>
      </c>
      <c r="N1595" s="9">
        <v>0</v>
      </c>
      <c r="O1595" s="17">
        <v>0</v>
      </c>
      <c r="P1595" s="9">
        <v>0</v>
      </c>
      <c r="Q1595" s="9">
        <v>0</v>
      </c>
      <c r="S1595">
        <f t="shared" si="232"/>
        <v>0</v>
      </c>
      <c r="T1595">
        <f t="shared" si="233"/>
        <v>0</v>
      </c>
      <c r="U1595">
        <f t="shared" si="234"/>
        <v>0</v>
      </c>
      <c r="W1595" t="str">
        <f t="shared" si="230"/>
        <v/>
      </c>
    </row>
    <row r="1596" spans="1:23" ht="32" hidden="1" x14ac:dyDescent="0.2">
      <c r="A1596" t="s">
        <v>382</v>
      </c>
      <c r="B1596" s="18">
        <v>7</v>
      </c>
      <c r="C1596" s="172" t="str">
        <f t="shared" si="231"/>
        <v>CW1.7</v>
      </c>
      <c r="D1596" s="160">
        <v>1</v>
      </c>
      <c r="E1596" s="172"/>
      <c r="F1596" s="151" t="s">
        <v>141</v>
      </c>
      <c r="G1596" s="2">
        <f>INDEX([1]CAPS!$A:$A,MATCH(F:F,[1]CAPS!$H:$H,0))</f>
        <v>2445</v>
      </c>
      <c r="H1596" s="103" t="s">
        <v>234</v>
      </c>
      <c r="I1596" s="151" t="s">
        <v>238</v>
      </c>
      <c r="J1596" s="9">
        <v>0</v>
      </c>
      <c r="K1596" s="9">
        <v>0</v>
      </c>
      <c r="L1596" s="9">
        <v>0</v>
      </c>
      <c r="M1596" s="9">
        <v>2</v>
      </c>
      <c r="N1596" s="9">
        <v>0</v>
      </c>
      <c r="O1596" s="9">
        <v>0</v>
      </c>
      <c r="P1596" s="9">
        <v>0</v>
      </c>
      <c r="Q1596" s="9">
        <v>0</v>
      </c>
      <c r="S1596">
        <f t="shared" si="232"/>
        <v>0</v>
      </c>
      <c r="T1596">
        <f t="shared" si="233"/>
        <v>0</v>
      </c>
      <c r="U1596">
        <f t="shared" si="234"/>
        <v>0</v>
      </c>
      <c r="W1596" t="str">
        <f t="shared" si="230"/>
        <v/>
      </c>
    </row>
    <row r="1597" spans="1:23" ht="32" hidden="1" x14ac:dyDescent="0.2">
      <c r="A1597" t="s">
        <v>382</v>
      </c>
      <c r="B1597" s="18">
        <v>7</v>
      </c>
      <c r="C1597" s="172" t="str">
        <f t="shared" si="231"/>
        <v>CW1.7</v>
      </c>
      <c r="D1597" s="160">
        <v>1</v>
      </c>
      <c r="E1597" s="172"/>
      <c r="F1597" s="201" t="s">
        <v>135</v>
      </c>
      <c r="G1597" s="2">
        <f>INDEX([1]CAPS!$A:$A,MATCH(F:F,[1]CAPS!$H:$H,0))</f>
        <v>7766</v>
      </c>
      <c r="H1597" s="103" t="s">
        <v>236</v>
      </c>
      <c r="I1597" s="151" t="s">
        <v>242</v>
      </c>
      <c r="J1597" s="9">
        <v>0</v>
      </c>
      <c r="K1597" s="9">
        <v>0</v>
      </c>
      <c r="L1597" s="9">
        <v>0</v>
      </c>
      <c r="M1597" s="9">
        <v>1</v>
      </c>
      <c r="N1597" s="9">
        <v>0</v>
      </c>
      <c r="O1597" s="9">
        <v>0</v>
      </c>
      <c r="P1597" s="9">
        <v>0</v>
      </c>
      <c r="Q1597" s="9">
        <v>0</v>
      </c>
      <c r="S1597">
        <f t="shared" si="232"/>
        <v>0</v>
      </c>
      <c r="T1597">
        <f t="shared" si="233"/>
        <v>0</v>
      </c>
      <c r="U1597">
        <f t="shared" si="234"/>
        <v>0</v>
      </c>
      <c r="W1597" t="str">
        <f t="shared" si="230"/>
        <v/>
      </c>
    </row>
    <row r="1598" spans="1:23" ht="32" hidden="1" x14ac:dyDescent="0.2">
      <c r="A1598" t="s">
        <v>382</v>
      </c>
      <c r="B1598" s="18">
        <v>8</v>
      </c>
      <c r="C1598" s="172" t="str">
        <f t="shared" si="231"/>
        <v>CW1.8</v>
      </c>
      <c r="D1598" s="160">
        <v>1</v>
      </c>
      <c r="E1598" s="321"/>
      <c r="F1598" s="103" t="s">
        <v>141</v>
      </c>
      <c r="G1598" s="2">
        <f>INDEX([1]CAPS!$A:$A,MATCH(F:F,[1]CAPS!$H:$H,0))</f>
        <v>2445</v>
      </c>
      <c r="H1598" s="103" t="s">
        <v>234</v>
      </c>
      <c r="I1598" s="104" t="s">
        <v>238</v>
      </c>
      <c r="J1598" s="9">
        <v>0</v>
      </c>
      <c r="K1598" s="4">
        <v>0</v>
      </c>
      <c r="L1598" s="9">
        <v>0</v>
      </c>
      <c r="M1598" s="9">
        <v>2</v>
      </c>
      <c r="N1598" s="9">
        <v>0</v>
      </c>
      <c r="O1598" s="17">
        <v>0</v>
      </c>
      <c r="P1598" s="9">
        <v>0</v>
      </c>
      <c r="Q1598" s="9">
        <v>0</v>
      </c>
      <c r="S1598">
        <f t="shared" si="232"/>
        <v>0</v>
      </c>
      <c r="T1598">
        <f t="shared" si="233"/>
        <v>0</v>
      </c>
      <c r="U1598">
        <f t="shared" si="234"/>
        <v>0</v>
      </c>
      <c r="W1598" t="str">
        <f t="shared" si="230"/>
        <v/>
      </c>
    </row>
    <row r="1599" spans="1:23" ht="16" hidden="1" x14ac:dyDescent="0.2">
      <c r="A1599" t="s">
        <v>382</v>
      </c>
      <c r="B1599" s="18">
        <v>8</v>
      </c>
      <c r="C1599" s="172" t="str">
        <f t="shared" si="231"/>
        <v>CW1.8</v>
      </c>
      <c r="D1599" s="160">
        <v>1</v>
      </c>
      <c r="E1599" s="321"/>
      <c r="F1599" s="103" t="s">
        <v>129</v>
      </c>
      <c r="G1599" s="2">
        <f>INDEX([1]CAPS!$A:$A,MATCH(F:F,[1]CAPS!$H:$H,0))</f>
        <v>5532</v>
      </c>
      <c r="H1599" s="103" t="s">
        <v>233</v>
      </c>
      <c r="I1599" s="104" t="s">
        <v>238</v>
      </c>
      <c r="J1599" s="9">
        <v>0</v>
      </c>
      <c r="K1599" s="4">
        <v>0</v>
      </c>
      <c r="L1599" s="9">
        <v>0</v>
      </c>
      <c r="M1599" s="9">
        <v>1</v>
      </c>
      <c r="N1599" s="9">
        <v>0</v>
      </c>
      <c r="O1599" s="17">
        <v>0</v>
      </c>
      <c r="P1599" s="9">
        <v>0</v>
      </c>
      <c r="Q1599" s="9">
        <v>0</v>
      </c>
      <c r="S1599">
        <f t="shared" si="232"/>
        <v>0</v>
      </c>
      <c r="T1599">
        <f t="shared" si="233"/>
        <v>0</v>
      </c>
      <c r="U1599">
        <f t="shared" si="234"/>
        <v>0</v>
      </c>
      <c r="W1599" t="str">
        <f t="shared" si="230"/>
        <v/>
      </c>
    </row>
    <row r="1600" spans="1:23" ht="32" hidden="1" x14ac:dyDescent="0.2">
      <c r="A1600" t="s">
        <v>382</v>
      </c>
      <c r="B1600" s="18">
        <v>9</v>
      </c>
      <c r="C1600" s="172" t="str">
        <f t="shared" si="231"/>
        <v>CW1.9</v>
      </c>
      <c r="D1600" s="160">
        <v>1</v>
      </c>
      <c r="E1600" s="321"/>
      <c r="F1600" s="103" t="s">
        <v>141</v>
      </c>
      <c r="G1600" s="2">
        <f>INDEX([1]CAPS!$A:$A,MATCH(F:F,[1]CAPS!$H:$H,0))</f>
        <v>2445</v>
      </c>
      <c r="H1600" s="103" t="s">
        <v>234</v>
      </c>
      <c r="I1600" s="104" t="s">
        <v>238</v>
      </c>
      <c r="J1600" s="9">
        <v>0</v>
      </c>
      <c r="K1600" s="4">
        <v>0</v>
      </c>
      <c r="L1600" s="9">
        <v>0</v>
      </c>
      <c r="M1600" s="9">
        <v>3</v>
      </c>
      <c r="N1600" s="9">
        <v>0</v>
      </c>
      <c r="O1600" s="17">
        <v>0</v>
      </c>
      <c r="P1600" s="9">
        <v>0</v>
      </c>
      <c r="Q1600" s="9">
        <v>0</v>
      </c>
      <c r="S1600">
        <f t="shared" si="232"/>
        <v>0</v>
      </c>
      <c r="T1600">
        <f t="shared" si="233"/>
        <v>0</v>
      </c>
      <c r="U1600">
        <f t="shared" si="234"/>
        <v>0</v>
      </c>
      <c r="W1600" t="str">
        <f t="shared" si="230"/>
        <v/>
      </c>
    </row>
    <row r="1601" spans="1:23" ht="16" hidden="1" x14ac:dyDescent="0.2">
      <c r="A1601" t="s">
        <v>382</v>
      </c>
      <c r="B1601" s="18">
        <v>10</v>
      </c>
      <c r="C1601" s="172" t="str">
        <f t="shared" si="231"/>
        <v>CW1.10</v>
      </c>
      <c r="D1601" s="160">
        <v>1</v>
      </c>
      <c r="E1601" s="321"/>
      <c r="F1601" s="103" t="s">
        <v>139</v>
      </c>
      <c r="G1601" s="2">
        <f>INDEX([1]CAPS!$A:$A,MATCH(F:F,[1]CAPS!$H:$H,0))</f>
        <v>6325</v>
      </c>
      <c r="H1601" s="103" t="s">
        <v>234</v>
      </c>
      <c r="I1601" s="104" t="s">
        <v>238</v>
      </c>
      <c r="J1601" s="9">
        <v>0</v>
      </c>
      <c r="K1601" s="4">
        <v>0</v>
      </c>
      <c r="L1601" s="9">
        <v>0</v>
      </c>
      <c r="M1601" s="9">
        <v>1</v>
      </c>
      <c r="N1601" s="9">
        <v>0</v>
      </c>
      <c r="O1601" s="17">
        <v>0</v>
      </c>
      <c r="P1601" s="9">
        <v>0</v>
      </c>
      <c r="Q1601" s="9">
        <v>0</v>
      </c>
      <c r="S1601">
        <f t="shared" si="232"/>
        <v>0</v>
      </c>
      <c r="T1601">
        <f t="shared" si="233"/>
        <v>0</v>
      </c>
      <c r="U1601">
        <f t="shared" si="234"/>
        <v>0</v>
      </c>
      <c r="W1601" t="str">
        <f t="shared" ref="W1601:W1664" si="235">IF(S1601&gt;0,1,"")</f>
        <v/>
      </c>
    </row>
    <row r="1602" spans="1:23" ht="32" hidden="1" x14ac:dyDescent="0.2">
      <c r="A1602" t="s">
        <v>382</v>
      </c>
      <c r="B1602" s="18">
        <v>10</v>
      </c>
      <c r="C1602" s="172" t="str">
        <f t="shared" si="231"/>
        <v>CW1.10</v>
      </c>
      <c r="D1602" s="160">
        <v>1</v>
      </c>
      <c r="E1602" s="321"/>
      <c r="F1602" s="103" t="s">
        <v>141</v>
      </c>
      <c r="G1602" s="2">
        <f>INDEX([1]CAPS!$A:$A,MATCH(F:F,[1]CAPS!$H:$H,0))</f>
        <v>2445</v>
      </c>
      <c r="H1602" s="103" t="s">
        <v>234</v>
      </c>
      <c r="I1602" s="104" t="s">
        <v>238</v>
      </c>
      <c r="J1602" s="9">
        <v>0</v>
      </c>
      <c r="K1602" s="4">
        <v>0</v>
      </c>
      <c r="L1602" s="9">
        <v>0</v>
      </c>
      <c r="M1602" s="9">
        <v>1</v>
      </c>
      <c r="N1602" s="9">
        <v>0</v>
      </c>
      <c r="O1602" s="17">
        <v>0</v>
      </c>
      <c r="P1602" s="9">
        <v>0</v>
      </c>
      <c r="Q1602" s="9">
        <v>0</v>
      </c>
      <c r="S1602">
        <f t="shared" si="232"/>
        <v>0</v>
      </c>
      <c r="T1602">
        <f t="shared" si="233"/>
        <v>0</v>
      </c>
      <c r="U1602">
        <f t="shared" si="234"/>
        <v>0</v>
      </c>
      <c r="W1602" t="str">
        <f t="shared" si="235"/>
        <v/>
      </c>
    </row>
    <row r="1603" spans="1:23" ht="32" hidden="1" x14ac:dyDescent="0.2">
      <c r="A1603" t="s">
        <v>382</v>
      </c>
      <c r="B1603" s="18">
        <v>10</v>
      </c>
      <c r="C1603" s="172" t="str">
        <f t="shared" si="231"/>
        <v>CW1.10</v>
      </c>
      <c r="D1603" s="160">
        <v>1</v>
      </c>
      <c r="E1603" s="321"/>
      <c r="F1603" s="103" t="s">
        <v>135</v>
      </c>
      <c r="G1603" s="2">
        <f>INDEX([1]CAPS!$A:$A,MATCH(F:F,[1]CAPS!$H:$H,0))</f>
        <v>7766</v>
      </c>
      <c r="H1603" s="103" t="s">
        <v>236</v>
      </c>
      <c r="I1603" s="104" t="s">
        <v>242</v>
      </c>
      <c r="J1603" s="9">
        <v>0</v>
      </c>
      <c r="K1603" s="4">
        <v>0</v>
      </c>
      <c r="L1603" s="9">
        <v>0</v>
      </c>
      <c r="M1603" s="9">
        <v>1</v>
      </c>
      <c r="N1603" s="9">
        <v>0</v>
      </c>
      <c r="O1603" s="17">
        <v>0</v>
      </c>
      <c r="P1603" s="9">
        <v>0</v>
      </c>
      <c r="Q1603" s="9">
        <v>0</v>
      </c>
      <c r="S1603">
        <f t="shared" si="232"/>
        <v>0</v>
      </c>
      <c r="T1603">
        <f t="shared" si="233"/>
        <v>0</v>
      </c>
      <c r="U1603">
        <f t="shared" si="234"/>
        <v>0</v>
      </c>
      <c r="W1603" t="str">
        <f t="shared" si="235"/>
        <v/>
      </c>
    </row>
    <row r="1604" spans="1:23" ht="32" hidden="1" x14ac:dyDescent="0.2">
      <c r="A1604" t="s">
        <v>382</v>
      </c>
      <c r="B1604" s="18">
        <v>11</v>
      </c>
      <c r="C1604" s="172" t="str">
        <f t="shared" si="231"/>
        <v>CW1.11</v>
      </c>
      <c r="D1604" s="160">
        <v>1</v>
      </c>
      <c r="E1604" s="321"/>
      <c r="F1604" s="103" t="s">
        <v>141</v>
      </c>
      <c r="G1604" s="2">
        <f>INDEX([1]CAPS!$A:$A,MATCH(F:F,[1]CAPS!$H:$H,0))</f>
        <v>2445</v>
      </c>
      <c r="H1604" s="103" t="s">
        <v>234</v>
      </c>
      <c r="I1604" s="104" t="s">
        <v>238</v>
      </c>
      <c r="J1604" s="9">
        <v>0</v>
      </c>
      <c r="K1604" s="4">
        <v>0</v>
      </c>
      <c r="L1604" s="9">
        <v>0</v>
      </c>
      <c r="M1604" s="9">
        <v>3</v>
      </c>
      <c r="N1604" s="9">
        <v>0</v>
      </c>
      <c r="O1604" s="17">
        <v>0</v>
      </c>
      <c r="P1604" s="9">
        <v>0</v>
      </c>
      <c r="Q1604" s="9">
        <v>0</v>
      </c>
      <c r="S1604">
        <f t="shared" si="232"/>
        <v>0</v>
      </c>
      <c r="T1604">
        <f t="shared" si="233"/>
        <v>0</v>
      </c>
      <c r="U1604">
        <f t="shared" si="234"/>
        <v>0</v>
      </c>
      <c r="W1604" t="str">
        <f t="shared" si="235"/>
        <v/>
      </c>
    </row>
    <row r="1605" spans="1:23" ht="16" hidden="1" x14ac:dyDescent="0.2">
      <c r="A1605" t="s">
        <v>382</v>
      </c>
      <c r="B1605" s="18">
        <v>12</v>
      </c>
      <c r="C1605" s="172" t="str">
        <f t="shared" si="231"/>
        <v>CW1.12</v>
      </c>
      <c r="D1605" s="160">
        <v>1</v>
      </c>
      <c r="E1605" s="321"/>
      <c r="F1605" s="103" t="s">
        <v>139</v>
      </c>
      <c r="G1605" s="2">
        <f>INDEX([1]CAPS!$A:$A,MATCH(F:F,[1]CAPS!$H:$H,0))</f>
        <v>6325</v>
      </c>
      <c r="H1605" s="103" t="s">
        <v>234</v>
      </c>
      <c r="I1605" s="104" t="s">
        <v>238</v>
      </c>
      <c r="J1605" s="9">
        <v>0</v>
      </c>
      <c r="K1605" s="4">
        <v>1</v>
      </c>
      <c r="L1605" s="9">
        <v>0</v>
      </c>
      <c r="M1605" s="9">
        <v>0</v>
      </c>
      <c r="N1605" s="9">
        <v>0</v>
      </c>
      <c r="O1605" s="17">
        <v>0</v>
      </c>
      <c r="P1605" s="9">
        <v>0</v>
      </c>
      <c r="Q1605" s="9">
        <v>0</v>
      </c>
      <c r="S1605">
        <f t="shared" si="232"/>
        <v>1</v>
      </c>
      <c r="T1605">
        <f t="shared" si="233"/>
        <v>1</v>
      </c>
      <c r="U1605">
        <f t="shared" si="234"/>
        <v>0</v>
      </c>
      <c r="W1605">
        <f t="shared" si="235"/>
        <v>1</v>
      </c>
    </row>
    <row r="1606" spans="1:23" ht="32" hidden="1" x14ac:dyDescent="0.2">
      <c r="A1606" t="s">
        <v>382</v>
      </c>
      <c r="B1606" s="18">
        <v>13</v>
      </c>
      <c r="C1606" s="172" t="str">
        <f t="shared" si="231"/>
        <v>CW1.13</v>
      </c>
      <c r="D1606" s="160">
        <v>1</v>
      </c>
      <c r="E1606" s="321"/>
      <c r="F1606" s="103" t="s">
        <v>141</v>
      </c>
      <c r="G1606" s="2">
        <f>INDEX([1]CAPS!$A:$A,MATCH(F:F,[1]CAPS!$H:$H,0))</f>
        <v>2445</v>
      </c>
      <c r="H1606" s="103" t="s">
        <v>234</v>
      </c>
      <c r="I1606" s="104" t="s">
        <v>238</v>
      </c>
      <c r="J1606" s="9">
        <v>0</v>
      </c>
      <c r="K1606" s="4">
        <v>0</v>
      </c>
      <c r="L1606" s="9">
        <v>0</v>
      </c>
      <c r="M1606" s="9">
        <v>1</v>
      </c>
      <c r="N1606" s="9">
        <v>0</v>
      </c>
      <c r="O1606" s="17">
        <v>0</v>
      </c>
      <c r="P1606" s="9">
        <v>0</v>
      </c>
      <c r="Q1606" s="9">
        <v>0</v>
      </c>
      <c r="S1606">
        <f t="shared" si="232"/>
        <v>0</v>
      </c>
      <c r="T1606">
        <f t="shared" si="233"/>
        <v>0</v>
      </c>
      <c r="U1606">
        <f t="shared" si="234"/>
        <v>0</v>
      </c>
      <c r="W1606" t="str">
        <f t="shared" si="235"/>
        <v/>
      </c>
    </row>
    <row r="1607" spans="1:23" ht="32" hidden="1" x14ac:dyDescent="0.2">
      <c r="A1607" t="s">
        <v>382</v>
      </c>
      <c r="B1607" s="18">
        <v>14</v>
      </c>
      <c r="C1607" s="172" t="str">
        <f t="shared" si="231"/>
        <v>CW1.14</v>
      </c>
      <c r="D1607" s="160">
        <v>1</v>
      </c>
      <c r="E1607" s="321"/>
      <c r="F1607" s="103" t="s">
        <v>135</v>
      </c>
      <c r="G1607" s="2">
        <f>INDEX([1]CAPS!$A:$A,MATCH(F:F,[1]CAPS!$H:$H,0))</f>
        <v>7766</v>
      </c>
      <c r="H1607" s="103" t="s">
        <v>236</v>
      </c>
      <c r="I1607" s="104" t="s">
        <v>242</v>
      </c>
      <c r="J1607" s="9">
        <v>0</v>
      </c>
      <c r="K1607" s="4">
        <v>0</v>
      </c>
      <c r="L1607" s="9">
        <v>0</v>
      </c>
      <c r="M1607" s="9">
        <v>1</v>
      </c>
      <c r="N1607" s="9">
        <v>0</v>
      </c>
      <c r="O1607" s="17">
        <v>0</v>
      </c>
      <c r="P1607" s="9">
        <v>0</v>
      </c>
      <c r="Q1607" s="9">
        <v>0</v>
      </c>
      <c r="S1607">
        <f t="shared" si="232"/>
        <v>0</v>
      </c>
      <c r="T1607">
        <f t="shared" si="233"/>
        <v>0</v>
      </c>
      <c r="U1607">
        <f t="shared" si="234"/>
        <v>0</v>
      </c>
      <c r="W1607" t="str">
        <f t="shared" si="235"/>
        <v/>
      </c>
    </row>
    <row r="1608" spans="1:23" ht="16" hidden="1" x14ac:dyDescent="0.2">
      <c r="A1608" t="s">
        <v>382</v>
      </c>
      <c r="B1608" s="18">
        <v>15</v>
      </c>
      <c r="C1608" s="172" t="str">
        <f t="shared" si="231"/>
        <v>CW1.15</v>
      </c>
      <c r="D1608" s="160">
        <v>1</v>
      </c>
      <c r="E1608" s="321"/>
      <c r="F1608" s="103" t="s">
        <v>139</v>
      </c>
      <c r="G1608" s="2">
        <f>INDEX([1]CAPS!$A:$A,MATCH(F:F,[1]CAPS!$H:$H,0))</f>
        <v>6325</v>
      </c>
      <c r="H1608" s="103" t="s">
        <v>234</v>
      </c>
      <c r="I1608" s="104" t="s">
        <v>238</v>
      </c>
      <c r="J1608" s="9">
        <v>0</v>
      </c>
      <c r="K1608" s="4">
        <v>0</v>
      </c>
      <c r="L1608" s="9">
        <v>0</v>
      </c>
      <c r="M1608" s="9">
        <v>1</v>
      </c>
      <c r="N1608" s="9">
        <v>0</v>
      </c>
      <c r="O1608" s="17">
        <v>0</v>
      </c>
      <c r="P1608" s="9">
        <v>0</v>
      </c>
      <c r="Q1608" s="9">
        <v>0</v>
      </c>
      <c r="S1608">
        <f t="shared" si="232"/>
        <v>0</v>
      </c>
      <c r="T1608">
        <f t="shared" si="233"/>
        <v>0</v>
      </c>
      <c r="U1608">
        <f t="shared" si="234"/>
        <v>0</v>
      </c>
      <c r="W1608" t="str">
        <f t="shared" si="235"/>
        <v/>
      </c>
    </row>
    <row r="1609" spans="1:23" ht="16" hidden="1" x14ac:dyDescent="0.2">
      <c r="A1609" t="s">
        <v>382</v>
      </c>
      <c r="B1609" s="18">
        <v>16</v>
      </c>
      <c r="C1609" s="172" t="str">
        <f t="shared" si="231"/>
        <v>CW1.16</v>
      </c>
      <c r="D1609" s="160">
        <v>1</v>
      </c>
      <c r="E1609" s="321"/>
      <c r="F1609" s="103" t="s">
        <v>797</v>
      </c>
      <c r="G1609" s="2" t="s">
        <v>291</v>
      </c>
      <c r="H1609" s="103" t="s">
        <v>276</v>
      </c>
      <c r="I1609" s="104" t="s">
        <v>242</v>
      </c>
      <c r="J1609" s="9">
        <v>0</v>
      </c>
      <c r="K1609" s="4">
        <v>0</v>
      </c>
      <c r="L1609" s="9">
        <v>0</v>
      </c>
      <c r="M1609" s="9">
        <v>0</v>
      </c>
      <c r="N1609" s="9">
        <v>0</v>
      </c>
      <c r="O1609" s="17">
        <v>1</v>
      </c>
      <c r="P1609" s="9">
        <v>0</v>
      </c>
      <c r="Q1609" s="9">
        <v>0</v>
      </c>
      <c r="S1609">
        <f t="shared" si="232"/>
        <v>1</v>
      </c>
      <c r="T1609" t="e">
        <f t="shared" si="233"/>
        <v>#DIV/0!</v>
      </c>
      <c r="U1609" t="e">
        <f t="shared" si="234"/>
        <v>#DIV/0!</v>
      </c>
      <c r="W1609">
        <f t="shared" si="235"/>
        <v>1</v>
      </c>
    </row>
    <row r="1610" spans="1:23" ht="32" hidden="1" x14ac:dyDescent="0.2">
      <c r="A1610" t="s">
        <v>382</v>
      </c>
      <c r="B1610" s="18">
        <v>17</v>
      </c>
      <c r="C1610" s="172" t="str">
        <f t="shared" si="231"/>
        <v>CW1.17</v>
      </c>
      <c r="D1610" s="160">
        <v>1</v>
      </c>
      <c r="E1610" s="321"/>
      <c r="F1610" s="103" t="s">
        <v>141</v>
      </c>
      <c r="G1610" s="2">
        <f>INDEX([1]CAPS!$A:$A,MATCH(F:F,[1]CAPS!$H:$H,0))</f>
        <v>2445</v>
      </c>
      <c r="H1610" s="103" t="s">
        <v>234</v>
      </c>
      <c r="I1610" s="104" t="s">
        <v>238</v>
      </c>
      <c r="J1610" s="9">
        <v>0</v>
      </c>
      <c r="K1610" s="4">
        <v>0</v>
      </c>
      <c r="L1610" s="9">
        <v>0</v>
      </c>
      <c r="M1610" s="9">
        <v>2</v>
      </c>
      <c r="N1610" s="9">
        <v>0</v>
      </c>
      <c r="O1610" s="17">
        <v>0</v>
      </c>
      <c r="P1610" s="9">
        <v>0</v>
      </c>
      <c r="Q1610" s="9">
        <v>0</v>
      </c>
      <c r="S1610">
        <f t="shared" si="232"/>
        <v>0</v>
      </c>
      <c r="T1610">
        <f t="shared" si="233"/>
        <v>0</v>
      </c>
      <c r="U1610">
        <f t="shared" si="234"/>
        <v>0</v>
      </c>
      <c r="W1610" t="str">
        <f t="shared" si="235"/>
        <v/>
      </c>
    </row>
    <row r="1611" spans="1:23" ht="32" hidden="1" x14ac:dyDescent="0.2">
      <c r="A1611" t="s">
        <v>382</v>
      </c>
      <c r="B1611" s="18">
        <v>18</v>
      </c>
      <c r="C1611" s="172" t="str">
        <f t="shared" si="231"/>
        <v>CW1.18</v>
      </c>
      <c r="D1611" s="160">
        <v>1</v>
      </c>
      <c r="E1611" s="321"/>
      <c r="F1611" s="103" t="s">
        <v>135</v>
      </c>
      <c r="G1611" s="2">
        <f>INDEX([1]CAPS!$A:$A,MATCH(F:F,[1]CAPS!$H:$H,0))</f>
        <v>7766</v>
      </c>
      <c r="H1611" s="103" t="s">
        <v>236</v>
      </c>
      <c r="I1611" s="104" t="s">
        <v>242</v>
      </c>
      <c r="J1611" s="9">
        <v>0</v>
      </c>
      <c r="K1611" s="4">
        <v>0</v>
      </c>
      <c r="L1611" s="9">
        <v>0</v>
      </c>
      <c r="M1611" s="9">
        <v>1</v>
      </c>
      <c r="N1611" s="9">
        <v>0</v>
      </c>
      <c r="O1611" s="17">
        <v>0</v>
      </c>
      <c r="P1611" s="9">
        <v>0</v>
      </c>
      <c r="Q1611" s="9">
        <v>0</v>
      </c>
      <c r="S1611">
        <f t="shared" si="232"/>
        <v>0</v>
      </c>
      <c r="T1611">
        <f t="shared" si="233"/>
        <v>0</v>
      </c>
      <c r="U1611">
        <f t="shared" si="234"/>
        <v>0</v>
      </c>
      <c r="W1611" t="str">
        <f t="shared" si="235"/>
        <v/>
      </c>
    </row>
    <row r="1612" spans="1:23" ht="32" hidden="1" x14ac:dyDescent="0.2">
      <c r="A1612" t="s">
        <v>382</v>
      </c>
      <c r="B1612" s="18">
        <v>18</v>
      </c>
      <c r="C1612" s="172" t="str">
        <f t="shared" si="231"/>
        <v>CW1.18</v>
      </c>
      <c r="D1612" s="160">
        <v>1</v>
      </c>
      <c r="E1612" s="321"/>
      <c r="F1612" s="103" t="s">
        <v>141</v>
      </c>
      <c r="G1612" s="2">
        <f>INDEX([1]CAPS!$A:$A,MATCH(F:F,[1]CAPS!$H:$H,0))</f>
        <v>2445</v>
      </c>
      <c r="H1612" s="103" t="s">
        <v>234</v>
      </c>
      <c r="I1612" s="104" t="s">
        <v>238</v>
      </c>
      <c r="J1612" s="9">
        <v>0</v>
      </c>
      <c r="K1612" s="4">
        <v>0</v>
      </c>
      <c r="L1612" s="9">
        <v>0</v>
      </c>
      <c r="M1612" s="9">
        <v>1</v>
      </c>
      <c r="N1612" s="9">
        <v>0</v>
      </c>
      <c r="O1612" s="17">
        <v>0</v>
      </c>
      <c r="P1612" s="9">
        <v>0</v>
      </c>
      <c r="Q1612" s="9">
        <v>0</v>
      </c>
      <c r="S1612">
        <f t="shared" si="232"/>
        <v>0</v>
      </c>
      <c r="T1612">
        <f t="shared" si="233"/>
        <v>0</v>
      </c>
      <c r="U1612">
        <f t="shared" si="234"/>
        <v>0</v>
      </c>
      <c r="W1612" t="str">
        <f t="shared" si="235"/>
        <v/>
      </c>
    </row>
    <row r="1613" spans="1:23" ht="16" hidden="1" x14ac:dyDescent="0.2">
      <c r="A1613" t="s">
        <v>382</v>
      </c>
      <c r="B1613" s="18">
        <v>18</v>
      </c>
      <c r="C1613" s="172" t="str">
        <f t="shared" si="231"/>
        <v>CW1.18</v>
      </c>
      <c r="D1613" s="160">
        <v>1</v>
      </c>
      <c r="E1613" s="321"/>
      <c r="F1613" s="103" t="s">
        <v>129</v>
      </c>
      <c r="G1613" s="2">
        <f>INDEX([1]CAPS!$A:$A,MATCH(F:F,[1]CAPS!$H:$H,0))</f>
        <v>5532</v>
      </c>
      <c r="H1613" s="103" t="s">
        <v>233</v>
      </c>
      <c r="I1613" s="104" t="s">
        <v>238</v>
      </c>
      <c r="J1613" s="9">
        <v>0</v>
      </c>
      <c r="K1613" s="4">
        <v>0</v>
      </c>
      <c r="L1613" s="9">
        <v>0</v>
      </c>
      <c r="M1613" s="9">
        <v>1</v>
      </c>
      <c r="N1613" s="9">
        <v>0</v>
      </c>
      <c r="O1613" s="17">
        <v>0</v>
      </c>
      <c r="P1613" s="9">
        <v>0</v>
      </c>
      <c r="Q1613" s="9">
        <v>0</v>
      </c>
      <c r="S1613">
        <f t="shared" si="232"/>
        <v>0</v>
      </c>
      <c r="T1613">
        <f t="shared" si="233"/>
        <v>0</v>
      </c>
      <c r="U1613">
        <f t="shared" si="234"/>
        <v>0</v>
      </c>
      <c r="W1613" t="str">
        <f t="shared" si="235"/>
        <v/>
      </c>
    </row>
    <row r="1614" spans="1:23" ht="32" hidden="1" x14ac:dyDescent="0.2">
      <c r="A1614" t="s">
        <v>382</v>
      </c>
      <c r="B1614" s="18">
        <v>18</v>
      </c>
      <c r="C1614" s="172" t="str">
        <f t="shared" si="231"/>
        <v>CW1.18</v>
      </c>
      <c r="D1614" s="160">
        <v>1</v>
      </c>
      <c r="E1614" s="321"/>
      <c r="F1614" s="103" t="s">
        <v>135</v>
      </c>
      <c r="G1614" s="2">
        <f>INDEX([1]CAPS!$A:$A,MATCH(F:F,[1]CAPS!$H:$H,0))</f>
        <v>7766</v>
      </c>
      <c r="H1614" s="103" t="s">
        <v>236</v>
      </c>
      <c r="I1614" s="104" t="s">
        <v>242</v>
      </c>
      <c r="J1614" s="9">
        <v>0</v>
      </c>
      <c r="K1614" s="4">
        <v>0</v>
      </c>
      <c r="L1614" s="9">
        <v>0</v>
      </c>
      <c r="M1614" s="9">
        <v>1</v>
      </c>
      <c r="N1614" s="9">
        <v>0</v>
      </c>
      <c r="O1614" s="17">
        <v>0</v>
      </c>
      <c r="P1614" s="9">
        <v>0</v>
      </c>
      <c r="Q1614" s="9">
        <v>0</v>
      </c>
      <c r="S1614">
        <f t="shared" si="232"/>
        <v>0</v>
      </c>
      <c r="T1614">
        <f t="shared" si="233"/>
        <v>0</v>
      </c>
      <c r="U1614">
        <f t="shared" si="234"/>
        <v>0</v>
      </c>
      <c r="W1614" t="str">
        <f t="shared" si="235"/>
        <v/>
      </c>
    </row>
    <row r="1615" spans="1:23" ht="16" hidden="1" x14ac:dyDescent="0.2">
      <c r="A1615" t="s">
        <v>382</v>
      </c>
      <c r="B1615" s="18">
        <v>18</v>
      </c>
      <c r="C1615" s="172" t="str">
        <f t="shared" si="231"/>
        <v>CW1.18</v>
      </c>
      <c r="D1615" s="160">
        <v>1</v>
      </c>
      <c r="E1615" s="321"/>
      <c r="F1615" s="103" t="s">
        <v>132</v>
      </c>
      <c r="G1615" s="2">
        <f>INDEX([1]CAPS!$A:$A,MATCH(F:F,[1]CAPS!$H:$H,0))</f>
        <v>2469</v>
      </c>
      <c r="H1615" s="103" t="s">
        <v>233</v>
      </c>
      <c r="I1615" s="104" t="s">
        <v>238</v>
      </c>
      <c r="J1615" s="9">
        <v>0</v>
      </c>
      <c r="K1615" s="4">
        <v>0</v>
      </c>
      <c r="L1615" s="9">
        <v>0</v>
      </c>
      <c r="M1615" s="9">
        <v>1</v>
      </c>
      <c r="N1615" s="9">
        <v>0</v>
      </c>
      <c r="O1615" s="17">
        <v>0</v>
      </c>
      <c r="P1615" s="9">
        <v>0</v>
      </c>
      <c r="Q1615" s="9">
        <v>0</v>
      </c>
      <c r="S1615">
        <f t="shared" si="232"/>
        <v>0</v>
      </c>
      <c r="T1615">
        <f t="shared" si="233"/>
        <v>0</v>
      </c>
      <c r="U1615">
        <f t="shared" si="234"/>
        <v>0</v>
      </c>
      <c r="W1615" t="str">
        <f t="shared" si="235"/>
        <v/>
      </c>
    </row>
    <row r="1616" spans="1:23" ht="32" hidden="1" x14ac:dyDescent="0.2">
      <c r="A1616" t="s">
        <v>382</v>
      </c>
      <c r="B1616" s="18">
        <v>19</v>
      </c>
      <c r="C1616" s="172" t="str">
        <f t="shared" si="231"/>
        <v>CW1.19</v>
      </c>
      <c r="D1616" s="160">
        <v>1</v>
      </c>
      <c r="E1616" s="321"/>
      <c r="F1616" s="103" t="s">
        <v>141</v>
      </c>
      <c r="G1616" s="2">
        <f>INDEX([1]CAPS!$A:$A,MATCH(F:F,[1]CAPS!$H:$H,0))</f>
        <v>2445</v>
      </c>
      <c r="H1616" s="103" t="s">
        <v>234</v>
      </c>
      <c r="I1616" s="104" t="s">
        <v>238</v>
      </c>
      <c r="J1616" s="9">
        <v>0</v>
      </c>
      <c r="K1616" s="4">
        <v>0</v>
      </c>
      <c r="L1616" s="9">
        <v>0</v>
      </c>
      <c r="M1616" s="9">
        <v>1</v>
      </c>
      <c r="N1616" s="9">
        <v>0</v>
      </c>
      <c r="O1616" s="17">
        <v>0</v>
      </c>
      <c r="P1616" s="9">
        <v>0</v>
      </c>
      <c r="Q1616" s="9">
        <v>0</v>
      </c>
      <c r="S1616">
        <f t="shared" si="232"/>
        <v>0</v>
      </c>
      <c r="T1616">
        <f t="shared" si="233"/>
        <v>0</v>
      </c>
      <c r="U1616">
        <f t="shared" si="234"/>
        <v>0</v>
      </c>
      <c r="W1616" t="str">
        <f t="shared" si="235"/>
        <v/>
      </c>
    </row>
    <row r="1617" spans="1:23" ht="16" hidden="1" x14ac:dyDescent="0.2">
      <c r="A1617" t="s">
        <v>382</v>
      </c>
      <c r="B1617" s="18">
        <v>19</v>
      </c>
      <c r="C1617" s="172" t="str">
        <f t="shared" si="231"/>
        <v>CW1.19</v>
      </c>
      <c r="D1617" s="160">
        <v>1</v>
      </c>
      <c r="E1617" s="321"/>
      <c r="F1617" s="103" t="s">
        <v>132</v>
      </c>
      <c r="G1617" s="2">
        <f>INDEX([1]CAPS!$A:$A,MATCH(F:F,[1]CAPS!$H:$H,0))</f>
        <v>2469</v>
      </c>
      <c r="H1617" s="103" t="s">
        <v>233</v>
      </c>
      <c r="I1617" s="104" t="s">
        <v>238</v>
      </c>
      <c r="J1617" s="9">
        <v>0</v>
      </c>
      <c r="K1617" s="4">
        <v>0</v>
      </c>
      <c r="L1617" s="9">
        <v>0</v>
      </c>
      <c r="M1617" s="9">
        <v>1</v>
      </c>
      <c r="N1617" s="9">
        <v>0</v>
      </c>
      <c r="O1617" s="17">
        <v>0</v>
      </c>
      <c r="P1617" s="9">
        <v>0</v>
      </c>
      <c r="Q1617" s="9">
        <v>0</v>
      </c>
      <c r="S1617">
        <f t="shared" si="232"/>
        <v>0</v>
      </c>
      <c r="T1617">
        <f t="shared" si="233"/>
        <v>0</v>
      </c>
      <c r="U1617">
        <f t="shared" si="234"/>
        <v>0</v>
      </c>
      <c r="W1617" t="str">
        <f t="shared" si="235"/>
        <v/>
      </c>
    </row>
    <row r="1618" spans="1:23" ht="32" hidden="1" x14ac:dyDescent="0.2">
      <c r="A1618" t="s">
        <v>382</v>
      </c>
      <c r="B1618" s="18">
        <v>19</v>
      </c>
      <c r="C1618" s="172" t="str">
        <f t="shared" si="231"/>
        <v>CW1.19</v>
      </c>
      <c r="D1618" s="160">
        <v>1</v>
      </c>
      <c r="E1618" s="321"/>
      <c r="F1618" s="103" t="s">
        <v>135</v>
      </c>
      <c r="G1618" s="2">
        <f>INDEX([1]CAPS!$A:$A,MATCH(F:F,[1]CAPS!$H:$H,0))</f>
        <v>7766</v>
      </c>
      <c r="H1618" s="103" t="s">
        <v>236</v>
      </c>
      <c r="I1618" s="104" t="s">
        <v>242</v>
      </c>
      <c r="J1618" s="9">
        <v>0</v>
      </c>
      <c r="K1618" s="4">
        <v>0</v>
      </c>
      <c r="L1618" s="9">
        <v>0</v>
      </c>
      <c r="M1618" s="9">
        <v>1</v>
      </c>
      <c r="N1618" s="9">
        <v>0</v>
      </c>
      <c r="O1618" s="17">
        <v>0</v>
      </c>
      <c r="P1618" s="9">
        <v>0</v>
      </c>
      <c r="Q1618" s="9">
        <v>0</v>
      </c>
      <c r="S1618">
        <f t="shared" si="232"/>
        <v>0</v>
      </c>
      <c r="T1618">
        <f t="shared" si="233"/>
        <v>0</v>
      </c>
      <c r="U1618">
        <f t="shared" si="234"/>
        <v>0</v>
      </c>
      <c r="W1618" t="str">
        <f t="shared" si="235"/>
        <v/>
      </c>
    </row>
    <row r="1619" spans="1:23" ht="32" hidden="1" x14ac:dyDescent="0.2">
      <c r="A1619" t="s">
        <v>382</v>
      </c>
      <c r="B1619" s="18">
        <v>20</v>
      </c>
      <c r="C1619" s="172" t="str">
        <f t="shared" si="231"/>
        <v>CW1.20</v>
      </c>
      <c r="D1619" s="160">
        <v>1</v>
      </c>
      <c r="E1619" s="321"/>
      <c r="F1619" s="103" t="s">
        <v>141</v>
      </c>
      <c r="G1619" s="2">
        <f>INDEX([1]CAPS!$A:$A,MATCH(F:F,[1]CAPS!$H:$H,0))</f>
        <v>2445</v>
      </c>
      <c r="H1619" s="103" t="s">
        <v>234</v>
      </c>
      <c r="I1619" s="104" t="s">
        <v>238</v>
      </c>
      <c r="J1619" s="9">
        <v>0</v>
      </c>
      <c r="K1619" s="4">
        <v>1</v>
      </c>
      <c r="L1619" s="9">
        <v>0</v>
      </c>
      <c r="M1619" s="9">
        <v>0</v>
      </c>
      <c r="N1619" s="9">
        <v>0</v>
      </c>
      <c r="O1619" s="17">
        <v>0</v>
      </c>
      <c r="P1619" s="9">
        <v>0</v>
      </c>
      <c r="Q1619" s="9">
        <v>0</v>
      </c>
      <c r="S1619">
        <f t="shared" si="232"/>
        <v>1</v>
      </c>
      <c r="T1619">
        <f t="shared" si="233"/>
        <v>1</v>
      </c>
      <c r="U1619">
        <f t="shared" si="234"/>
        <v>0</v>
      </c>
      <c r="W1619">
        <f t="shared" si="235"/>
        <v>1</v>
      </c>
    </row>
    <row r="1620" spans="1:23" ht="32" hidden="1" x14ac:dyDescent="0.2">
      <c r="A1620" t="s">
        <v>389</v>
      </c>
      <c r="B1620" s="18">
        <v>1</v>
      </c>
      <c r="C1620" s="172" t="str">
        <f t="shared" si="231"/>
        <v>CW2.1</v>
      </c>
      <c r="D1620" s="160">
        <v>1</v>
      </c>
      <c r="E1620" s="172"/>
      <c r="F1620" s="151" t="s">
        <v>232</v>
      </c>
      <c r="G1620" s="2">
        <f>INDEX([1]CAPS!$A:$A,MATCH(F:F,[1]CAPS!$H:$H,0))</f>
        <v>8875</v>
      </c>
      <c r="H1620" s="103" t="s">
        <v>236</v>
      </c>
      <c r="I1620" s="103" t="s">
        <v>239</v>
      </c>
      <c r="J1620" s="19">
        <v>0</v>
      </c>
      <c r="K1620" s="10">
        <v>0</v>
      </c>
      <c r="L1620" s="9">
        <v>0</v>
      </c>
      <c r="M1620" s="9">
        <v>2</v>
      </c>
      <c r="N1620" s="9">
        <v>0</v>
      </c>
      <c r="O1620" s="17">
        <v>0</v>
      </c>
      <c r="P1620" s="9">
        <v>0</v>
      </c>
      <c r="Q1620" s="9">
        <v>0</v>
      </c>
      <c r="S1620">
        <f t="shared" si="232"/>
        <v>0</v>
      </c>
      <c r="T1620">
        <f t="shared" si="233"/>
        <v>0</v>
      </c>
      <c r="U1620">
        <f t="shared" si="234"/>
        <v>0</v>
      </c>
      <c r="W1620" t="str">
        <f t="shared" si="235"/>
        <v/>
      </c>
    </row>
    <row r="1621" spans="1:23" ht="16" hidden="1" x14ac:dyDescent="0.2">
      <c r="A1621" t="s">
        <v>389</v>
      </c>
      <c r="B1621" s="18">
        <v>1</v>
      </c>
      <c r="C1621" s="172" t="str">
        <f t="shared" si="231"/>
        <v>CW2.1</v>
      </c>
      <c r="D1621" s="160">
        <v>1</v>
      </c>
      <c r="E1621" s="172"/>
      <c r="F1621" s="302" t="s">
        <v>134</v>
      </c>
      <c r="G1621" s="2">
        <f>INDEX([1]CAPS!$A:$A,MATCH(F:F,[1]CAPS!$H:$H,0))</f>
        <v>2302</v>
      </c>
      <c r="H1621" s="103" t="s">
        <v>233</v>
      </c>
      <c r="I1621" s="103" t="s">
        <v>238</v>
      </c>
      <c r="J1621" s="9">
        <v>0</v>
      </c>
      <c r="K1621" s="4">
        <v>2</v>
      </c>
      <c r="L1621" s="9">
        <v>0</v>
      </c>
      <c r="M1621" s="9">
        <v>0</v>
      </c>
      <c r="N1621" s="9">
        <v>0</v>
      </c>
      <c r="O1621" s="17">
        <v>0</v>
      </c>
      <c r="P1621" s="9">
        <v>0</v>
      </c>
      <c r="Q1621" s="9">
        <v>0</v>
      </c>
      <c r="S1621">
        <f t="shared" si="232"/>
        <v>2</v>
      </c>
      <c r="T1621">
        <f t="shared" si="233"/>
        <v>1</v>
      </c>
      <c r="U1621">
        <f t="shared" si="234"/>
        <v>0</v>
      </c>
      <c r="W1621">
        <f t="shared" si="235"/>
        <v>1</v>
      </c>
    </row>
    <row r="1622" spans="1:23" ht="32" hidden="1" x14ac:dyDescent="0.2">
      <c r="A1622" t="s">
        <v>389</v>
      </c>
      <c r="B1622" s="18">
        <v>2</v>
      </c>
      <c r="C1622" s="172" t="str">
        <f t="shared" si="231"/>
        <v>CW2.2</v>
      </c>
      <c r="D1622" s="160">
        <v>1</v>
      </c>
      <c r="E1622" s="172"/>
      <c r="F1622" s="151" t="s">
        <v>232</v>
      </c>
      <c r="G1622" s="2">
        <f>INDEX([1]CAPS!$A:$A,MATCH(F:F,[1]CAPS!$H:$H,0))</f>
        <v>8875</v>
      </c>
      <c r="H1622" s="103" t="s">
        <v>236</v>
      </c>
      <c r="I1622" s="103" t="s">
        <v>239</v>
      </c>
      <c r="J1622" s="9">
        <v>0</v>
      </c>
      <c r="K1622" s="4">
        <v>0</v>
      </c>
      <c r="L1622" s="9">
        <v>0</v>
      </c>
      <c r="M1622" s="9">
        <v>2</v>
      </c>
      <c r="N1622" s="9">
        <v>0</v>
      </c>
      <c r="O1622" s="17">
        <v>0</v>
      </c>
      <c r="P1622" s="9">
        <v>0</v>
      </c>
      <c r="Q1622" s="9">
        <v>0</v>
      </c>
      <c r="S1622">
        <f t="shared" si="232"/>
        <v>0</v>
      </c>
      <c r="T1622">
        <f t="shared" si="233"/>
        <v>0</v>
      </c>
      <c r="U1622">
        <f t="shared" si="234"/>
        <v>0</v>
      </c>
      <c r="W1622" t="str">
        <f t="shared" si="235"/>
        <v/>
      </c>
    </row>
    <row r="1623" spans="1:23" ht="32" hidden="1" x14ac:dyDescent="0.2">
      <c r="A1623" t="s">
        <v>389</v>
      </c>
      <c r="B1623" s="18">
        <v>2</v>
      </c>
      <c r="C1623" s="172" t="str">
        <f t="shared" si="231"/>
        <v>CW2.2</v>
      </c>
      <c r="D1623" s="160">
        <v>1</v>
      </c>
      <c r="E1623" s="172"/>
      <c r="F1623" s="151" t="s">
        <v>135</v>
      </c>
      <c r="G1623" s="2">
        <f>INDEX([1]CAPS!$A:$A,MATCH(F:F,[1]CAPS!$H:$H,0))</f>
        <v>7766</v>
      </c>
      <c r="H1623" s="103" t="s">
        <v>236</v>
      </c>
      <c r="I1623" s="103" t="s">
        <v>242</v>
      </c>
      <c r="J1623" s="9">
        <v>0</v>
      </c>
      <c r="K1623" s="4">
        <v>0</v>
      </c>
      <c r="L1623" s="9">
        <v>0</v>
      </c>
      <c r="M1623" s="9">
        <v>3</v>
      </c>
      <c r="N1623" s="9">
        <v>0</v>
      </c>
      <c r="O1623" s="17">
        <v>0</v>
      </c>
      <c r="P1623" s="9">
        <v>0</v>
      </c>
      <c r="Q1623" s="9">
        <v>0</v>
      </c>
      <c r="S1623">
        <f t="shared" si="232"/>
        <v>0</v>
      </c>
      <c r="T1623">
        <f t="shared" si="233"/>
        <v>0</v>
      </c>
      <c r="U1623">
        <f t="shared" si="234"/>
        <v>0</v>
      </c>
      <c r="W1623" t="str">
        <f t="shared" si="235"/>
        <v/>
      </c>
    </row>
    <row r="1624" spans="1:23" ht="16" hidden="1" x14ac:dyDescent="0.2">
      <c r="A1624" t="s">
        <v>389</v>
      </c>
      <c r="B1624" s="18">
        <v>2</v>
      </c>
      <c r="C1624" s="172" t="str">
        <f t="shared" ref="C1624:C1701" si="236">CONCATENATE(A1624,".",B1624)</f>
        <v>CW2.2</v>
      </c>
      <c r="D1624" s="160">
        <v>1</v>
      </c>
      <c r="E1624" s="172"/>
      <c r="F1624" s="302" t="s">
        <v>134</v>
      </c>
      <c r="G1624" s="2">
        <f>INDEX([1]CAPS!$A:$A,MATCH(F:F,[1]CAPS!$H:$H,0))</f>
        <v>2302</v>
      </c>
      <c r="H1624" s="103" t="s">
        <v>233</v>
      </c>
      <c r="I1624" s="103" t="s">
        <v>238</v>
      </c>
      <c r="J1624" s="9">
        <v>0</v>
      </c>
      <c r="K1624" s="4">
        <v>4</v>
      </c>
      <c r="L1624" s="9">
        <v>0</v>
      </c>
      <c r="M1624" s="9">
        <v>1</v>
      </c>
      <c r="N1624" s="9">
        <v>0</v>
      </c>
      <c r="O1624" s="17">
        <v>0</v>
      </c>
      <c r="P1624" s="9">
        <v>0</v>
      </c>
      <c r="Q1624" s="9">
        <v>0</v>
      </c>
      <c r="S1624">
        <f t="shared" si="232"/>
        <v>4</v>
      </c>
      <c r="T1624">
        <f t="shared" si="233"/>
        <v>0.8</v>
      </c>
      <c r="U1624">
        <f t="shared" si="234"/>
        <v>0</v>
      </c>
      <c r="W1624">
        <f t="shared" si="235"/>
        <v>1</v>
      </c>
    </row>
    <row r="1625" spans="1:23" ht="32" hidden="1" x14ac:dyDescent="0.2">
      <c r="A1625" t="s">
        <v>389</v>
      </c>
      <c r="B1625" s="18">
        <v>3</v>
      </c>
      <c r="C1625" s="172" t="str">
        <f t="shared" si="236"/>
        <v>CW2.3</v>
      </c>
      <c r="D1625" s="160">
        <v>1</v>
      </c>
      <c r="E1625" s="172"/>
      <c r="F1625" s="151" t="s">
        <v>135</v>
      </c>
      <c r="G1625" s="2">
        <f>INDEX([1]CAPS!$A:$A,MATCH(F:F,[1]CAPS!$H:$H,0))</f>
        <v>7766</v>
      </c>
      <c r="H1625" s="103" t="s">
        <v>236</v>
      </c>
      <c r="I1625" s="103" t="s">
        <v>242</v>
      </c>
      <c r="J1625" s="9">
        <v>0</v>
      </c>
      <c r="K1625" s="4">
        <v>0</v>
      </c>
      <c r="L1625" s="9">
        <v>0</v>
      </c>
      <c r="M1625" s="9">
        <v>1</v>
      </c>
      <c r="N1625" s="9">
        <v>0</v>
      </c>
      <c r="O1625" s="17">
        <v>0</v>
      </c>
      <c r="P1625" s="9">
        <v>0</v>
      </c>
      <c r="Q1625" s="9">
        <v>0</v>
      </c>
      <c r="S1625">
        <f t="shared" si="232"/>
        <v>0</v>
      </c>
      <c r="T1625">
        <f t="shared" si="233"/>
        <v>0</v>
      </c>
      <c r="U1625">
        <f t="shared" si="234"/>
        <v>0</v>
      </c>
      <c r="W1625" t="str">
        <f t="shared" si="235"/>
        <v/>
      </c>
    </row>
    <row r="1626" spans="1:23" ht="16" hidden="1" x14ac:dyDescent="0.2">
      <c r="A1626" t="s">
        <v>389</v>
      </c>
      <c r="B1626" s="18">
        <v>3</v>
      </c>
      <c r="C1626" s="172" t="str">
        <f t="shared" si="236"/>
        <v>CW2.3</v>
      </c>
      <c r="D1626" s="160">
        <v>1</v>
      </c>
      <c r="E1626" s="172"/>
      <c r="F1626" s="302" t="s">
        <v>134</v>
      </c>
      <c r="G1626" s="2">
        <f>INDEX([1]CAPS!$A:$A,MATCH(F:F,[1]CAPS!$H:$H,0))</f>
        <v>2302</v>
      </c>
      <c r="H1626" s="103" t="s">
        <v>233</v>
      </c>
      <c r="I1626" s="103" t="s">
        <v>238</v>
      </c>
      <c r="J1626" s="9">
        <v>0</v>
      </c>
      <c r="K1626" s="4">
        <v>2</v>
      </c>
      <c r="L1626" s="9">
        <v>0</v>
      </c>
      <c r="M1626" s="9">
        <v>0</v>
      </c>
      <c r="N1626" s="9">
        <v>0</v>
      </c>
      <c r="O1626" s="17">
        <v>0</v>
      </c>
      <c r="P1626" s="9">
        <v>0</v>
      </c>
      <c r="Q1626" s="9">
        <v>0</v>
      </c>
      <c r="S1626">
        <f t="shared" si="232"/>
        <v>2</v>
      </c>
      <c r="T1626">
        <f t="shared" si="233"/>
        <v>1</v>
      </c>
      <c r="U1626">
        <f t="shared" si="234"/>
        <v>0</v>
      </c>
      <c r="W1626">
        <f t="shared" si="235"/>
        <v>1</v>
      </c>
    </row>
    <row r="1627" spans="1:23" ht="16" hidden="1" x14ac:dyDescent="0.2">
      <c r="A1627" t="s">
        <v>389</v>
      </c>
      <c r="B1627" s="18">
        <v>3</v>
      </c>
      <c r="C1627" s="172" t="str">
        <f t="shared" si="236"/>
        <v>CW2.3</v>
      </c>
      <c r="D1627" s="160">
        <v>1</v>
      </c>
      <c r="E1627" s="172"/>
      <c r="F1627" s="151" t="s">
        <v>159</v>
      </c>
      <c r="G1627" s="2">
        <f>INDEX([1]CAPS!$A:$A,MATCH(F:F,[1]CAPS!$H:$H,0))</f>
        <v>7138</v>
      </c>
      <c r="H1627" s="103" t="s">
        <v>233</v>
      </c>
      <c r="I1627" s="103" t="s">
        <v>240</v>
      </c>
      <c r="J1627" s="9">
        <v>0</v>
      </c>
      <c r="K1627" s="4">
        <v>0</v>
      </c>
      <c r="L1627" s="9">
        <v>0</v>
      </c>
      <c r="M1627" s="9">
        <v>1</v>
      </c>
      <c r="N1627" s="9">
        <v>0</v>
      </c>
      <c r="O1627" s="17">
        <v>0</v>
      </c>
      <c r="P1627" s="9">
        <v>0</v>
      </c>
      <c r="Q1627" s="9">
        <v>0</v>
      </c>
      <c r="S1627">
        <f t="shared" si="232"/>
        <v>0</v>
      </c>
      <c r="T1627">
        <f t="shared" si="233"/>
        <v>0</v>
      </c>
      <c r="U1627">
        <f t="shared" si="234"/>
        <v>0</v>
      </c>
      <c r="W1627" t="str">
        <f t="shared" si="235"/>
        <v/>
      </c>
    </row>
    <row r="1628" spans="1:23" ht="32" hidden="1" x14ac:dyDescent="0.2">
      <c r="A1628" t="s">
        <v>389</v>
      </c>
      <c r="B1628" s="18">
        <v>4</v>
      </c>
      <c r="C1628" s="172" t="str">
        <f t="shared" si="236"/>
        <v>CW2.4</v>
      </c>
      <c r="D1628" s="160">
        <v>1</v>
      </c>
      <c r="E1628" s="172"/>
      <c r="F1628" s="151" t="s">
        <v>232</v>
      </c>
      <c r="G1628" s="2">
        <f>INDEX([1]CAPS!$A:$A,MATCH(F:F,[1]CAPS!$H:$H,0))</f>
        <v>8875</v>
      </c>
      <c r="H1628" s="103" t="s">
        <v>236</v>
      </c>
      <c r="I1628" s="103" t="s">
        <v>239</v>
      </c>
      <c r="J1628" s="9">
        <v>0</v>
      </c>
      <c r="K1628" s="4">
        <v>0</v>
      </c>
      <c r="L1628" s="9">
        <v>0</v>
      </c>
      <c r="M1628" s="9">
        <v>1</v>
      </c>
      <c r="N1628" s="9">
        <v>0</v>
      </c>
      <c r="O1628" s="17">
        <v>0</v>
      </c>
      <c r="P1628" s="9">
        <v>0</v>
      </c>
      <c r="Q1628" s="9">
        <v>0</v>
      </c>
      <c r="S1628">
        <f t="shared" si="232"/>
        <v>0</v>
      </c>
      <c r="T1628">
        <f t="shared" si="233"/>
        <v>0</v>
      </c>
      <c r="U1628">
        <f t="shared" si="234"/>
        <v>0</v>
      </c>
      <c r="W1628" t="str">
        <f t="shared" si="235"/>
        <v/>
      </c>
    </row>
    <row r="1629" spans="1:23" ht="16" hidden="1" x14ac:dyDescent="0.2">
      <c r="A1629" t="s">
        <v>389</v>
      </c>
      <c r="B1629" s="18">
        <v>4</v>
      </c>
      <c r="C1629" s="172" t="str">
        <f t="shared" si="236"/>
        <v>CW2.4</v>
      </c>
      <c r="D1629" s="160">
        <v>1</v>
      </c>
      <c r="E1629" s="172"/>
      <c r="F1629" s="151" t="s">
        <v>159</v>
      </c>
      <c r="G1629" s="2">
        <f>INDEX([1]CAPS!$A:$A,MATCH(F:F,[1]CAPS!$H:$H,0))</f>
        <v>7138</v>
      </c>
      <c r="H1629" s="103" t="s">
        <v>233</v>
      </c>
      <c r="I1629" s="103" t="s">
        <v>240</v>
      </c>
      <c r="J1629" s="9">
        <v>0</v>
      </c>
      <c r="K1629" s="4">
        <v>0</v>
      </c>
      <c r="L1629" s="9">
        <v>0</v>
      </c>
      <c r="M1629" s="9">
        <v>1</v>
      </c>
      <c r="N1629" s="9">
        <v>0</v>
      </c>
      <c r="O1629" s="17">
        <v>0</v>
      </c>
      <c r="P1629" s="9">
        <v>0</v>
      </c>
      <c r="Q1629" s="9">
        <v>0</v>
      </c>
      <c r="S1629">
        <f t="shared" si="232"/>
        <v>0</v>
      </c>
      <c r="T1629">
        <f t="shared" si="233"/>
        <v>0</v>
      </c>
      <c r="U1629">
        <f t="shared" si="234"/>
        <v>0</v>
      </c>
      <c r="W1629" t="str">
        <f t="shared" si="235"/>
        <v/>
      </c>
    </row>
    <row r="1630" spans="1:23" ht="16" hidden="1" x14ac:dyDescent="0.2">
      <c r="A1630" t="s">
        <v>389</v>
      </c>
      <c r="B1630" s="18">
        <v>4</v>
      </c>
      <c r="C1630" s="172" t="str">
        <f t="shared" si="236"/>
        <v>CW2.4</v>
      </c>
      <c r="D1630" s="160">
        <v>1</v>
      </c>
      <c r="E1630" s="172"/>
      <c r="F1630" s="302" t="s">
        <v>134</v>
      </c>
      <c r="G1630" s="2">
        <f>INDEX([1]CAPS!$A:$A,MATCH(F:F,[1]CAPS!$H:$H,0))</f>
        <v>2302</v>
      </c>
      <c r="H1630" s="103" t="s">
        <v>233</v>
      </c>
      <c r="I1630" s="103" t="s">
        <v>238</v>
      </c>
      <c r="J1630" s="9">
        <v>0</v>
      </c>
      <c r="K1630" s="4">
        <v>2</v>
      </c>
      <c r="L1630" s="9">
        <v>0</v>
      </c>
      <c r="M1630" s="9">
        <v>0</v>
      </c>
      <c r="N1630" s="9">
        <v>0</v>
      </c>
      <c r="O1630" s="17">
        <v>0</v>
      </c>
      <c r="P1630" s="9">
        <v>0</v>
      </c>
      <c r="Q1630" s="9">
        <v>0</v>
      </c>
      <c r="S1630">
        <f t="shared" si="232"/>
        <v>2</v>
      </c>
      <c r="T1630">
        <f t="shared" si="233"/>
        <v>1</v>
      </c>
      <c r="U1630">
        <f t="shared" si="234"/>
        <v>0</v>
      </c>
      <c r="W1630">
        <f t="shared" si="235"/>
        <v>1</v>
      </c>
    </row>
    <row r="1631" spans="1:23" ht="32" hidden="1" x14ac:dyDescent="0.2">
      <c r="A1631" t="s">
        <v>389</v>
      </c>
      <c r="B1631" s="18">
        <v>4</v>
      </c>
      <c r="C1631" s="172" t="str">
        <f t="shared" si="236"/>
        <v>CW2.4</v>
      </c>
      <c r="D1631" s="160">
        <v>1</v>
      </c>
      <c r="E1631" s="172"/>
      <c r="F1631" s="151" t="s">
        <v>141</v>
      </c>
      <c r="G1631" s="2">
        <f>INDEX([1]CAPS!$A:$A,MATCH(F:F,[1]CAPS!$H:$H,0))</f>
        <v>2445</v>
      </c>
      <c r="H1631" s="103" t="s">
        <v>234</v>
      </c>
      <c r="I1631" s="103" t="s">
        <v>238</v>
      </c>
      <c r="J1631" s="9">
        <v>0</v>
      </c>
      <c r="K1631" s="4">
        <v>0</v>
      </c>
      <c r="L1631" s="9">
        <v>0</v>
      </c>
      <c r="M1631" s="9">
        <v>1</v>
      </c>
      <c r="N1631" s="9">
        <v>0</v>
      </c>
      <c r="O1631" s="17">
        <v>0</v>
      </c>
      <c r="P1631" s="9">
        <v>0</v>
      </c>
      <c r="Q1631" s="9">
        <v>0</v>
      </c>
      <c r="S1631">
        <f t="shared" si="232"/>
        <v>0</v>
      </c>
      <c r="T1631">
        <f t="shared" si="233"/>
        <v>0</v>
      </c>
      <c r="U1631">
        <f t="shared" si="234"/>
        <v>0</v>
      </c>
      <c r="W1631" t="str">
        <f t="shared" si="235"/>
        <v/>
      </c>
    </row>
    <row r="1632" spans="1:23" ht="32" hidden="1" x14ac:dyDescent="0.2">
      <c r="A1632" t="s">
        <v>389</v>
      </c>
      <c r="B1632" s="18">
        <v>5</v>
      </c>
      <c r="C1632" s="172" t="str">
        <f t="shared" si="236"/>
        <v>CW2.5</v>
      </c>
      <c r="D1632" s="160">
        <v>1</v>
      </c>
      <c r="E1632" s="172"/>
      <c r="F1632" s="151" t="s">
        <v>232</v>
      </c>
      <c r="G1632" s="2">
        <f>INDEX([1]CAPS!$A:$A,MATCH(F:F,[1]CAPS!$H:$H,0))</f>
        <v>8875</v>
      </c>
      <c r="H1632" s="103" t="s">
        <v>236</v>
      </c>
      <c r="I1632" s="103" t="s">
        <v>239</v>
      </c>
      <c r="J1632" s="9">
        <v>0</v>
      </c>
      <c r="K1632" s="4">
        <v>0</v>
      </c>
      <c r="L1632" s="9">
        <v>0</v>
      </c>
      <c r="M1632" s="4">
        <v>2</v>
      </c>
      <c r="N1632" s="9">
        <v>0</v>
      </c>
      <c r="O1632" s="17">
        <v>0</v>
      </c>
      <c r="P1632" s="9">
        <v>0</v>
      </c>
      <c r="Q1632" s="9">
        <v>0</v>
      </c>
      <c r="S1632">
        <f t="shared" si="232"/>
        <v>0</v>
      </c>
      <c r="T1632">
        <f t="shared" si="233"/>
        <v>0</v>
      </c>
      <c r="U1632">
        <f t="shared" si="234"/>
        <v>0</v>
      </c>
      <c r="W1632" t="str">
        <f t="shared" si="235"/>
        <v/>
      </c>
    </row>
    <row r="1633" spans="1:23" ht="16" hidden="1" x14ac:dyDescent="0.2">
      <c r="A1633" t="s">
        <v>389</v>
      </c>
      <c r="B1633" s="18">
        <v>5</v>
      </c>
      <c r="C1633" s="172" t="str">
        <f t="shared" si="236"/>
        <v>CW2.5</v>
      </c>
      <c r="D1633" s="160">
        <v>1</v>
      </c>
      <c r="E1633" s="172"/>
      <c r="F1633" s="151" t="s">
        <v>159</v>
      </c>
      <c r="G1633" s="2">
        <f>INDEX([1]CAPS!$A:$A,MATCH(F:F,[1]CAPS!$H:$H,0))</f>
        <v>7138</v>
      </c>
      <c r="H1633" s="103" t="s">
        <v>233</v>
      </c>
      <c r="I1633" s="103" t="s">
        <v>240</v>
      </c>
      <c r="J1633" s="9">
        <v>0</v>
      </c>
      <c r="K1633" s="4">
        <v>0</v>
      </c>
      <c r="L1633" s="9">
        <v>0</v>
      </c>
      <c r="M1633" s="4">
        <v>1</v>
      </c>
      <c r="N1633" s="9">
        <v>0</v>
      </c>
      <c r="O1633" s="17">
        <v>0</v>
      </c>
      <c r="P1633" s="9">
        <v>0</v>
      </c>
      <c r="Q1633" s="9">
        <v>0</v>
      </c>
      <c r="S1633">
        <f t="shared" si="232"/>
        <v>0</v>
      </c>
      <c r="T1633">
        <f t="shared" si="233"/>
        <v>0</v>
      </c>
      <c r="U1633">
        <f t="shared" si="234"/>
        <v>0</v>
      </c>
      <c r="W1633" t="str">
        <f t="shared" si="235"/>
        <v/>
      </c>
    </row>
    <row r="1634" spans="1:23" ht="32" hidden="1" x14ac:dyDescent="0.2">
      <c r="A1634" t="s">
        <v>389</v>
      </c>
      <c r="B1634" s="18">
        <v>5</v>
      </c>
      <c r="C1634" s="172" t="str">
        <f t="shared" si="236"/>
        <v>CW2.5</v>
      </c>
      <c r="D1634" s="160">
        <v>1</v>
      </c>
      <c r="E1634" s="172"/>
      <c r="F1634" s="151" t="s">
        <v>298</v>
      </c>
      <c r="G1634" s="2">
        <f>INDEX([1]CAPS!$A:$A,MATCH(F:F,[1]CAPS!$H:$H,0))</f>
        <v>2602</v>
      </c>
      <c r="H1634" s="103" t="s">
        <v>237</v>
      </c>
      <c r="I1634" s="103" t="s">
        <v>239</v>
      </c>
      <c r="J1634" s="9">
        <v>0</v>
      </c>
      <c r="K1634" s="4">
        <v>0</v>
      </c>
      <c r="L1634" s="9">
        <v>0</v>
      </c>
      <c r="M1634" s="4">
        <v>1</v>
      </c>
      <c r="N1634" s="9">
        <v>0</v>
      </c>
      <c r="O1634" s="17">
        <v>0</v>
      </c>
      <c r="P1634" s="9">
        <v>0</v>
      </c>
      <c r="Q1634" s="9">
        <v>0</v>
      </c>
      <c r="S1634">
        <f t="shared" si="232"/>
        <v>0</v>
      </c>
      <c r="T1634">
        <f t="shared" si="233"/>
        <v>0</v>
      </c>
      <c r="U1634">
        <f t="shared" si="234"/>
        <v>0</v>
      </c>
      <c r="W1634" t="str">
        <f t="shared" si="235"/>
        <v/>
      </c>
    </row>
    <row r="1635" spans="1:23" ht="32" hidden="1" x14ac:dyDescent="0.2">
      <c r="A1635" t="s">
        <v>389</v>
      </c>
      <c r="B1635" s="18">
        <v>5</v>
      </c>
      <c r="C1635" s="172" t="str">
        <f t="shared" si="236"/>
        <v>CW2.5</v>
      </c>
      <c r="D1635" s="160">
        <v>1</v>
      </c>
      <c r="E1635" s="172"/>
      <c r="F1635" s="151" t="s">
        <v>141</v>
      </c>
      <c r="G1635" s="2">
        <f>INDEX([1]CAPS!$A:$A,MATCH(F:F,[1]CAPS!$H:$H,0))</f>
        <v>2445</v>
      </c>
      <c r="H1635" s="103" t="s">
        <v>234</v>
      </c>
      <c r="I1635" s="103" t="s">
        <v>238</v>
      </c>
      <c r="J1635" s="9">
        <v>0</v>
      </c>
      <c r="K1635" s="4">
        <v>0</v>
      </c>
      <c r="L1635" s="9">
        <v>0</v>
      </c>
      <c r="M1635" s="4">
        <v>3</v>
      </c>
      <c r="N1635" s="9">
        <v>0</v>
      </c>
      <c r="O1635" s="17">
        <v>0</v>
      </c>
      <c r="P1635" s="9">
        <v>0</v>
      </c>
      <c r="Q1635" s="9">
        <v>0</v>
      </c>
      <c r="S1635">
        <f t="shared" si="232"/>
        <v>0</v>
      </c>
      <c r="T1635">
        <f t="shared" si="233"/>
        <v>0</v>
      </c>
      <c r="U1635">
        <f t="shared" si="234"/>
        <v>0</v>
      </c>
      <c r="W1635" t="str">
        <f t="shared" si="235"/>
        <v/>
      </c>
    </row>
    <row r="1636" spans="1:23" ht="32" hidden="1" x14ac:dyDescent="0.2">
      <c r="A1636" t="s">
        <v>389</v>
      </c>
      <c r="B1636" s="18">
        <v>6</v>
      </c>
      <c r="C1636" s="172" t="str">
        <f t="shared" si="236"/>
        <v>CW2.6</v>
      </c>
      <c r="D1636" s="160">
        <v>1</v>
      </c>
      <c r="E1636" s="172"/>
      <c r="F1636" s="151" t="s">
        <v>135</v>
      </c>
      <c r="G1636" s="2">
        <f>INDEX([1]CAPS!$A:$A,MATCH(F:F,[1]CAPS!$H:$H,0))</f>
        <v>7766</v>
      </c>
      <c r="H1636" s="103" t="s">
        <v>236</v>
      </c>
      <c r="I1636" s="103" t="s">
        <v>242</v>
      </c>
      <c r="J1636" s="9">
        <v>0</v>
      </c>
      <c r="K1636" s="4">
        <v>0</v>
      </c>
      <c r="L1636" s="9">
        <v>0</v>
      </c>
      <c r="M1636" s="4">
        <v>1</v>
      </c>
      <c r="N1636" s="9">
        <v>0</v>
      </c>
      <c r="O1636" s="17">
        <v>0</v>
      </c>
      <c r="P1636" s="9">
        <v>0</v>
      </c>
      <c r="Q1636" s="9">
        <v>0</v>
      </c>
      <c r="S1636">
        <f t="shared" si="232"/>
        <v>0</v>
      </c>
      <c r="T1636">
        <f t="shared" si="233"/>
        <v>0</v>
      </c>
      <c r="U1636">
        <f t="shared" si="234"/>
        <v>0</v>
      </c>
      <c r="W1636" t="str">
        <f t="shared" si="235"/>
        <v/>
      </c>
    </row>
    <row r="1637" spans="1:23" ht="32" hidden="1" x14ac:dyDescent="0.2">
      <c r="A1637" t="s">
        <v>389</v>
      </c>
      <c r="B1637" s="18">
        <v>6</v>
      </c>
      <c r="C1637" s="172" t="str">
        <f t="shared" si="236"/>
        <v>CW2.6</v>
      </c>
      <c r="D1637" s="160">
        <v>1</v>
      </c>
      <c r="E1637" s="172"/>
      <c r="F1637" s="151" t="s">
        <v>232</v>
      </c>
      <c r="G1637" s="2">
        <f>INDEX([1]CAPS!$A:$A,MATCH(F:F,[1]CAPS!$H:$H,0))</f>
        <v>8875</v>
      </c>
      <c r="H1637" s="103" t="s">
        <v>236</v>
      </c>
      <c r="I1637" s="103" t="s">
        <v>239</v>
      </c>
      <c r="J1637" s="9">
        <v>0</v>
      </c>
      <c r="K1637" s="4">
        <v>0</v>
      </c>
      <c r="L1637" s="9">
        <v>0</v>
      </c>
      <c r="M1637" s="4">
        <v>1</v>
      </c>
      <c r="N1637" s="9">
        <v>0</v>
      </c>
      <c r="O1637" s="17">
        <v>0</v>
      </c>
      <c r="P1637" s="9">
        <v>0</v>
      </c>
      <c r="Q1637" s="9">
        <v>0</v>
      </c>
      <c r="S1637">
        <f t="shared" si="232"/>
        <v>0</v>
      </c>
      <c r="T1637">
        <f t="shared" si="233"/>
        <v>0</v>
      </c>
      <c r="U1637">
        <f t="shared" si="234"/>
        <v>0</v>
      </c>
      <c r="W1637" t="str">
        <f t="shared" si="235"/>
        <v/>
      </c>
    </row>
    <row r="1638" spans="1:23" ht="32" hidden="1" x14ac:dyDescent="0.2">
      <c r="A1638" t="s">
        <v>389</v>
      </c>
      <c r="B1638" s="18">
        <v>6</v>
      </c>
      <c r="C1638" s="172" t="str">
        <f t="shared" si="236"/>
        <v>CW2.6</v>
      </c>
      <c r="D1638" s="160">
        <v>1</v>
      </c>
      <c r="E1638" s="172"/>
      <c r="F1638" s="151" t="s">
        <v>141</v>
      </c>
      <c r="G1638" s="2">
        <f>INDEX([1]CAPS!$A:$A,MATCH(F:F,[1]CAPS!$H:$H,0))</f>
        <v>2445</v>
      </c>
      <c r="H1638" s="103" t="s">
        <v>234</v>
      </c>
      <c r="I1638" s="103" t="s">
        <v>238</v>
      </c>
      <c r="J1638" s="9">
        <v>0</v>
      </c>
      <c r="K1638" s="4">
        <v>0</v>
      </c>
      <c r="L1638" s="9">
        <v>0</v>
      </c>
      <c r="M1638" s="4">
        <v>1</v>
      </c>
      <c r="N1638" s="9">
        <v>0</v>
      </c>
      <c r="O1638" s="17">
        <v>0</v>
      </c>
      <c r="P1638" s="9">
        <v>0</v>
      </c>
      <c r="Q1638" s="9">
        <v>0</v>
      </c>
      <c r="S1638">
        <f t="shared" si="232"/>
        <v>0</v>
      </c>
      <c r="T1638">
        <f t="shared" si="233"/>
        <v>0</v>
      </c>
      <c r="U1638">
        <f t="shared" si="234"/>
        <v>0</v>
      </c>
      <c r="W1638" t="str">
        <f t="shared" si="235"/>
        <v/>
      </c>
    </row>
    <row r="1639" spans="1:23" ht="32" hidden="1" x14ac:dyDescent="0.2">
      <c r="A1639" t="s">
        <v>389</v>
      </c>
      <c r="B1639" s="18">
        <v>6</v>
      </c>
      <c r="C1639" s="172" t="str">
        <f t="shared" si="236"/>
        <v>CW2.6</v>
      </c>
      <c r="D1639" s="160">
        <v>1</v>
      </c>
      <c r="E1639" s="172"/>
      <c r="F1639" s="151" t="s">
        <v>161</v>
      </c>
      <c r="G1639" s="2">
        <f>INDEX([1]CAPS!$A:$A,MATCH(F:F,[1]CAPS!$H:$H,0))</f>
        <v>2603</v>
      </c>
      <c r="H1639" s="103" t="s">
        <v>235</v>
      </c>
      <c r="I1639" s="103" t="s">
        <v>239</v>
      </c>
      <c r="J1639" s="9">
        <v>0</v>
      </c>
      <c r="K1639" s="4">
        <v>0</v>
      </c>
      <c r="L1639" s="9">
        <v>0</v>
      </c>
      <c r="M1639" s="4">
        <v>1</v>
      </c>
      <c r="N1639" s="9">
        <v>0</v>
      </c>
      <c r="O1639" s="17">
        <v>0</v>
      </c>
      <c r="P1639" s="9">
        <v>0</v>
      </c>
      <c r="Q1639" s="9">
        <v>0</v>
      </c>
      <c r="S1639">
        <f t="shared" si="232"/>
        <v>0</v>
      </c>
      <c r="T1639">
        <f t="shared" si="233"/>
        <v>0</v>
      </c>
      <c r="U1639">
        <f t="shared" si="234"/>
        <v>0</v>
      </c>
      <c r="W1639" t="str">
        <f t="shared" si="235"/>
        <v/>
      </c>
    </row>
    <row r="1640" spans="1:23" ht="32" hidden="1" x14ac:dyDescent="0.2">
      <c r="A1640" t="s">
        <v>389</v>
      </c>
      <c r="B1640" s="18">
        <v>7</v>
      </c>
      <c r="C1640" s="172" t="str">
        <f t="shared" si="236"/>
        <v>CW2.7</v>
      </c>
      <c r="D1640" s="160">
        <v>1</v>
      </c>
      <c r="E1640" s="172"/>
      <c r="F1640" s="151" t="s">
        <v>232</v>
      </c>
      <c r="G1640" s="2">
        <f>INDEX([1]CAPS!$A:$A,MATCH(F:F,[1]CAPS!$H:$H,0))</f>
        <v>8875</v>
      </c>
      <c r="H1640" s="103" t="s">
        <v>236</v>
      </c>
      <c r="I1640" s="103" t="s">
        <v>239</v>
      </c>
      <c r="J1640" s="9">
        <v>0</v>
      </c>
      <c r="K1640" s="4">
        <v>0</v>
      </c>
      <c r="L1640" s="9">
        <v>0</v>
      </c>
      <c r="M1640" s="4">
        <v>2</v>
      </c>
      <c r="N1640" s="9">
        <v>0</v>
      </c>
      <c r="O1640" s="17">
        <v>0</v>
      </c>
      <c r="P1640" s="9">
        <v>0</v>
      </c>
      <c r="Q1640" s="9">
        <v>0</v>
      </c>
      <c r="S1640">
        <f t="shared" si="232"/>
        <v>0</v>
      </c>
      <c r="T1640">
        <f t="shared" si="233"/>
        <v>0</v>
      </c>
      <c r="U1640">
        <f t="shared" si="234"/>
        <v>0</v>
      </c>
      <c r="W1640" t="str">
        <f t="shared" si="235"/>
        <v/>
      </c>
    </row>
    <row r="1641" spans="1:23" ht="16" hidden="1" x14ac:dyDescent="0.2">
      <c r="A1641" t="s">
        <v>389</v>
      </c>
      <c r="B1641" s="18">
        <v>7</v>
      </c>
      <c r="C1641" s="172" t="str">
        <f t="shared" si="236"/>
        <v>CW2.7</v>
      </c>
      <c r="D1641" s="160">
        <v>1</v>
      </c>
      <c r="E1641" s="172"/>
      <c r="F1641" s="302" t="s">
        <v>134</v>
      </c>
      <c r="G1641" s="2">
        <f>INDEX([1]CAPS!$A:$A,MATCH(F:F,[1]CAPS!$H:$H,0))</f>
        <v>2302</v>
      </c>
      <c r="H1641" s="103" t="s">
        <v>233</v>
      </c>
      <c r="I1641" s="103" t="s">
        <v>238</v>
      </c>
      <c r="J1641" s="9">
        <v>0</v>
      </c>
      <c r="K1641" s="4">
        <v>1</v>
      </c>
      <c r="L1641" s="9">
        <v>0</v>
      </c>
      <c r="M1641" s="9">
        <v>0</v>
      </c>
      <c r="N1641" s="9">
        <v>0</v>
      </c>
      <c r="O1641" s="17">
        <v>0</v>
      </c>
      <c r="P1641" s="9">
        <v>0</v>
      </c>
      <c r="Q1641" s="9">
        <v>0</v>
      </c>
      <c r="S1641">
        <f t="shared" si="232"/>
        <v>1</v>
      </c>
      <c r="T1641">
        <f t="shared" si="233"/>
        <v>1</v>
      </c>
      <c r="U1641">
        <f t="shared" si="234"/>
        <v>0</v>
      </c>
      <c r="W1641">
        <f t="shared" si="235"/>
        <v>1</v>
      </c>
    </row>
    <row r="1642" spans="1:23" ht="32" hidden="1" x14ac:dyDescent="0.2">
      <c r="A1642" t="s">
        <v>389</v>
      </c>
      <c r="B1642" s="18">
        <v>8</v>
      </c>
      <c r="C1642" s="172" t="str">
        <f t="shared" si="236"/>
        <v>CW2.8</v>
      </c>
      <c r="D1642" s="160">
        <v>1</v>
      </c>
      <c r="E1642" s="172"/>
      <c r="F1642" s="151" t="s">
        <v>135</v>
      </c>
      <c r="G1642" s="2">
        <f>INDEX([1]CAPS!$A:$A,MATCH(F:F,[1]CAPS!$H:$H,0))</f>
        <v>7766</v>
      </c>
      <c r="H1642" s="103" t="s">
        <v>236</v>
      </c>
      <c r="I1642" s="103" t="s">
        <v>242</v>
      </c>
      <c r="J1642" s="9">
        <v>0</v>
      </c>
      <c r="K1642" s="4">
        <v>0</v>
      </c>
      <c r="L1642" s="9">
        <v>0</v>
      </c>
      <c r="M1642" s="9">
        <v>1</v>
      </c>
      <c r="N1642" s="9">
        <v>0</v>
      </c>
      <c r="O1642" s="17">
        <v>0</v>
      </c>
      <c r="P1642" s="9">
        <v>0</v>
      </c>
      <c r="Q1642" s="9">
        <v>0</v>
      </c>
      <c r="S1642">
        <f t="shared" si="232"/>
        <v>0</v>
      </c>
      <c r="T1642">
        <f t="shared" si="233"/>
        <v>0</v>
      </c>
      <c r="U1642">
        <f>(O1642+P1642)/(K1642+L1642+M1642)</f>
        <v>0</v>
      </c>
      <c r="W1642" t="str">
        <f t="shared" si="235"/>
        <v/>
      </c>
    </row>
    <row r="1643" spans="1:23" ht="32" hidden="1" x14ac:dyDescent="0.2">
      <c r="A1643" t="s">
        <v>389</v>
      </c>
      <c r="B1643" s="18">
        <v>8</v>
      </c>
      <c r="C1643" s="172" t="str">
        <f t="shared" si="236"/>
        <v>CW2.8</v>
      </c>
      <c r="D1643" s="160">
        <v>1</v>
      </c>
      <c r="E1643" s="172"/>
      <c r="F1643" s="151" t="s">
        <v>232</v>
      </c>
      <c r="G1643" s="2">
        <f>INDEX([1]CAPS!$A:$A,MATCH(F:F,[1]CAPS!$H:$H,0))</f>
        <v>8875</v>
      </c>
      <c r="H1643" s="103" t="s">
        <v>236</v>
      </c>
      <c r="I1643" s="103" t="s">
        <v>239</v>
      </c>
      <c r="J1643" s="9">
        <v>0</v>
      </c>
      <c r="K1643" s="4">
        <v>0</v>
      </c>
      <c r="L1643" s="9">
        <v>0</v>
      </c>
      <c r="M1643" s="9">
        <v>1</v>
      </c>
      <c r="N1643" s="9">
        <v>0</v>
      </c>
      <c r="O1643" s="17">
        <v>0</v>
      </c>
      <c r="P1643" s="9">
        <v>0</v>
      </c>
      <c r="Q1643" s="9">
        <v>0</v>
      </c>
      <c r="S1643">
        <f t="shared" si="232"/>
        <v>0</v>
      </c>
      <c r="T1643">
        <f t="shared" si="233"/>
        <v>0</v>
      </c>
      <c r="U1643">
        <f t="shared" si="234"/>
        <v>0</v>
      </c>
      <c r="W1643" t="str">
        <f t="shared" si="235"/>
        <v/>
      </c>
    </row>
    <row r="1644" spans="1:23" ht="16" hidden="1" x14ac:dyDescent="0.2">
      <c r="A1644" t="s">
        <v>389</v>
      </c>
      <c r="B1644" s="18">
        <v>8</v>
      </c>
      <c r="C1644" s="172" t="str">
        <f t="shared" si="236"/>
        <v>CW2.8</v>
      </c>
      <c r="D1644" s="160">
        <v>1</v>
      </c>
      <c r="E1644" s="172"/>
      <c r="F1644" s="151" t="s">
        <v>159</v>
      </c>
      <c r="G1644" s="2">
        <f>INDEX([1]CAPS!$A:$A,MATCH(F:F,[1]CAPS!$H:$H,0))</f>
        <v>7138</v>
      </c>
      <c r="H1644" s="103" t="s">
        <v>233</v>
      </c>
      <c r="I1644" s="103" t="s">
        <v>240</v>
      </c>
      <c r="J1644" s="9">
        <v>0</v>
      </c>
      <c r="K1644" s="4">
        <v>0</v>
      </c>
      <c r="L1644" s="9">
        <v>0</v>
      </c>
      <c r="M1644" s="9">
        <v>1</v>
      </c>
      <c r="N1644" s="9">
        <v>0</v>
      </c>
      <c r="O1644" s="17">
        <v>0</v>
      </c>
      <c r="P1644" s="9">
        <v>0</v>
      </c>
      <c r="Q1644" s="9">
        <v>0</v>
      </c>
      <c r="S1644">
        <f t="shared" si="232"/>
        <v>0</v>
      </c>
      <c r="T1644">
        <f t="shared" si="233"/>
        <v>0</v>
      </c>
      <c r="U1644">
        <f t="shared" si="234"/>
        <v>0</v>
      </c>
      <c r="W1644" t="str">
        <f t="shared" si="235"/>
        <v/>
      </c>
    </row>
    <row r="1645" spans="1:23" ht="16" hidden="1" x14ac:dyDescent="0.2">
      <c r="A1645" t="s">
        <v>389</v>
      </c>
      <c r="B1645" s="18">
        <v>8</v>
      </c>
      <c r="C1645" s="172" t="str">
        <f t="shared" si="236"/>
        <v>CW2.8</v>
      </c>
      <c r="D1645" s="160">
        <v>1</v>
      </c>
      <c r="E1645" s="172"/>
      <c r="F1645" s="302" t="s">
        <v>134</v>
      </c>
      <c r="G1645" s="2">
        <f>INDEX([1]CAPS!$A:$A,MATCH(F:F,[1]CAPS!$H:$H,0))</f>
        <v>2302</v>
      </c>
      <c r="H1645" s="103" t="s">
        <v>233</v>
      </c>
      <c r="I1645" s="151" t="s">
        <v>238</v>
      </c>
      <c r="J1645" s="9">
        <v>0</v>
      </c>
      <c r="K1645" s="9">
        <v>3</v>
      </c>
      <c r="L1645" s="9">
        <v>0</v>
      </c>
      <c r="M1645" s="9">
        <v>2</v>
      </c>
      <c r="N1645" s="9">
        <v>0</v>
      </c>
      <c r="O1645" s="9">
        <v>0</v>
      </c>
      <c r="P1645" s="9">
        <v>0</v>
      </c>
      <c r="Q1645" s="9">
        <v>0</v>
      </c>
      <c r="S1645">
        <f t="shared" si="232"/>
        <v>3</v>
      </c>
      <c r="T1645">
        <f t="shared" si="233"/>
        <v>0.6</v>
      </c>
      <c r="U1645">
        <f t="shared" si="234"/>
        <v>0</v>
      </c>
      <c r="W1645">
        <f t="shared" si="235"/>
        <v>1</v>
      </c>
    </row>
    <row r="1646" spans="1:23" ht="32" hidden="1" x14ac:dyDescent="0.2">
      <c r="A1646" t="s">
        <v>389</v>
      </c>
      <c r="B1646" s="18">
        <v>9</v>
      </c>
      <c r="C1646" s="172" t="str">
        <f t="shared" si="236"/>
        <v>CW2.9</v>
      </c>
      <c r="D1646" s="160">
        <v>1</v>
      </c>
      <c r="E1646" s="172"/>
      <c r="F1646" s="151" t="s">
        <v>135</v>
      </c>
      <c r="G1646" s="2">
        <f>INDEX([1]CAPS!$A:$A,MATCH(F:F,[1]CAPS!$H:$H,0))</f>
        <v>7766</v>
      </c>
      <c r="H1646" s="103" t="s">
        <v>236</v>
      </c>
      <c r="I1646" s="151" t="s">
        <v>242</v>
      </c>
      <c r="J1646" s="9">
        <v>0</v>
      </c>
      <c r="K1646" s="9">
        <v>0</v>
      </c>
      <c r="L1646" s="9">
        <v>0</v>
      </c>
      <c r="M1646" s="9">
        <v>2</v>
      </c>
      <c r="N1646" s="9">
        <v>0</v>
      </c>
      <c r="O1646" s="9">
        <v>0</v>
      </c>
      <c r="P1646" s="9">
        <v>0</v>
      </c>
      <c r="Q1646" s="9">
        <v>0</v>
      </c>
      <c r="S1646">
        <f t="shared" ref="S1646:S1674" si="237">SUM(J1646:K1646)+O1646</f>
        <v>0</v>
      </c>
      <c r="T1646">
        <f t="shared" ref="T1646:T1674" si="238">(K1646+L1646)/(K1646++L1646+M1646)</f>
        <v>0</v>
      </c>
      <c r="U1646">
        <f t="shared" ref="U1646:U1674" si="239">(O1646+P1646)/(K1646+L1646+M1646)</f>
        <v>0</v>
      </c>
      <c r="W1646" t="str">
        <f t="shared" si="235"/>
        <v/>
      </c>
    </row>
    <row r="1647" spans="1:23" ht="32" hidden="1" x14ac:dyDescent="0.2">
      <c r="A1647" t="s">
        <v>389</v>
      </c>
      <c r="B1647" s="18">
        <v>9</v>
      </c>
      <c r="C1647" s="172" t="str">
        <f t="shared" si="236"/>
        <v>CW2.9</v>
      </c>
      <c r="D1647" s="160">
        <v>1</v>
      </c>
      <c r="E1647" s="172"/>
      <c r="F1647" s="151" t="s">
        <v>232</v>
      </c>
      <c r="G1647" s="2">
        <f>INDEX([1]CAPS!$A:$A,MATCH(F:F,[1]CAPS!$H:$H,0))</f>
        <v>8875</v>
      </c>
      <c r="H1647" s="103" t="s">
        <v>236</v>
      </c>
      <c r="I1647" s="151" t="s">
        <v>239</v>
      </c>
      <c r="J1647" s="9">
        <v>0</v>
      </c>
      <c r="K1647" s="9">
        <v>0</v>
      </c>
      <c r="L1647" s="9">
        <v>0</v>
      </c>
      <c r="M1647" s="9">
        <v>1</v>
      </c>
      <c r="N1647" s="9">
        <v>0</v>
      </c>
      <c r="O1647" s="9">
        <v>0</v>
      </c>
      <c r="P1647" s="9">
        <v>0</v>
      </c>
      <c r="Q1647" s="9">
        <v>0</v>
      </c>
      <c r="S1647">
        <f t="shared" si="237"/>
        <v>0</v>
      </c>
      <c r="T1647">
        <f t="shared" si="238"/>
        <v>0</v>
      </c>
      <c r="U1647">
        <f t="shared" si="239"/>
        <v>0</v>
      </c>
      <c r="W1647" t="str">
        <f t="shared" si="235"/>
        <v/>
      </c>
    </row>
    <row r="1648" spans="1:23" ht="16" hidden="1" x14ac:dyDescent="0.2">
      <c r="A1648" t="s">
        <v>389</v>
      </c>
      <c r="B1648" s="18">
        <v>9</v>
      </c>
      <c r="C1648" s="172" t="str">
        <f t="shared" si="236"/>
        <v>CW2.9</v>
      </c>
      <c r="D1648" s="160">
        <v>1</v>
      </c>
      <c r="E1648" s="172"/>
      <c r="F1648" s="151" t="s">
        <v>159</v>
      </c>
      <c r="G1648" s="2">
        <f>INDEX([1]CAPS!$A:$A,MATCH(F:F,[1]CAPS!$H:$H,0))</f>
        <v>7138</v>
      </c>
      <c r="H1648" s="103" t="s">
        <v>233</v>
      </c>
      <c r="I1648" s="151" t="s">
        <v>240</v>
      </c>
      <c r="J1648" s="9">
        <v>0</v>
      </c>
      <c r="K1648" s="9">
        <v>0</v>
      </c>
      <c r="L1648" s="9">
        <v>0</v>
      </c>
      <c r="M1648" s="9">
        <v>1</v>
      </c>
      <c r="N1648" s="9">
        <v>0</v>
      </c>
      <c r="O1648" s="9">
        <v>0</v>
      </c>
      <c r="P1648" s="9">
        <v>0</v>
      </c>
      <c r="Q1648" s="9">
        <v>0</v>
      </c>
      <c r="S1648">
        <f t="shared" si="237"/>
        <v>0</v>
      </c>
      <c r="T1648">
        <f t="shared" si="238"/>
        <v>0</v>
      </c>
      <c r="U1648">
        <f t="shared" si="239"/>
        <v>0</v>
      </c>
      <c r="W1648" t="str">
        <f t="shared" si="235"/>
        <v/>
      </c>
    </row>
    <row r="1649" spans="1:23" ht="16" hidden="1" x14ac:dyDescent="0.2">
      <c r="A1649" t="s">
        <v>389</v>
      </c>
      <c r="B1649" s="18">
        <v>9</v>
      </c>
      <c r="C1649" s="172" t="str">
        <f t="shared" si="236"/>
        <v>CW2.9</v>
      </c>
      <c r="D1649" s="160">
        <v>1</v>
      </c>
      <c r="E1649" s="172"/>
      <c r="F1649" s="302" t="s">
        <v>134</v>
      </c>
      <c r="G1649" s="2">
        <f>INDEX([1]CAPS!$A:$A,MATCH(F:F,[1]CAPS!$H:$H,0))</f>
        <v>2302</v>
      </c>
      <c r="H1649" s="103" t="s">
        <v>233</v>
      </c>
      <c r="I1649" s="151" t="s">
        <v>238</v>
      </c>
      <c r="J1649" s="9">
        <v>0</v>
      </c>
      <c r="K1649" s="9">
        <v>0</v>
      </c>
      <c r="L1649" s="9">
        <v>1</v>
      </c>
      <c r="M1649" s="9">
        <v>0</v>
      </c>
      <c r="N1649" s="9">
        <v>0</v>
      </c>
      <c r="O1649" s="9">
        <v>0</v>
      </c>
      <c r="P1649" s="9">
        <v>0</v>
      </c>
      <c r="Q1649" s="9">
        <v>0</v>
      </c>
      <c r="S1649">
        <f t="shared" si="237"/>
        <v>0</v>
      </c>
      <c r="T1649">
        <f t="shared" si="238"/>
        <v>1</v>
      </c>
      <c r="U1649">
        <f t="shared" si="239"/>
        <v>0</v>
      </c>
      <c r="W1649" t="str">
        <f t="shared" si="235"/>
        <v/>
      </c>
    </row>
    <row r="1650" spans="1:23" ht="32" hidden="1" x14ac:dyDescent="0.2">
      <c r="A1650" t="s">
        <v>389</v>
      </c>
      <c r="B1650" s="18">
        <v>10</v>
      </c>
      <c r="C1650" s="172" t="str">
        <f t="shared" si="236"/>
        <v>CW2.10</v>
      </c>
      <c r="D1650" s="160">
        <v>1</v>
      </c>
      <c r="E1650" s="321"/>
      <c r="F1650" s="103" t="s">
        <v>232</v>
      </c>
      <c r="G1650" s="2">
        <f>INDEX([1]CAPS!$A:$A,MATCH(F:F,[1]CAPS!$H:$H,0))</f>
        <v>8875</v>
      </c>
      <c r="H1650" s="103" t="s">
        <v>236</v>
      </c>
      <c r="I1650" s="104" t="s">
        <v>239</v>
      </c>
      <c r="J1650" s="9">
        <v>0</v>
      </c>
      <c r="K1650" s="4">
        <v>0</v>
      </c>
      <c r="L1650" s="9">
        <v>0</v>
      </c>
      <c r="M1650" s="9">
        <v>1</v>
      </c>
      <c r="N1650" s="9">
        <v>0</v>
      </c>
      <c r="O1650" s="17">
        <v>0</v>
      </c>
      <c r="P1650" s="9">
        <v>0</v>
      </c>
      <c r="Q1650" s="9">
        <v>0</v>
      </c>
      <c r="S1650">
        <f t="shared" si="237"/>
        <v>0</v>
      </c>
      <c r="T1650">
        <f t="shared" si="238"/>
        <v>0</v>
      </c>
      <c r="U1650">
        <f t="shared" si="239"/>
        <v>0</v>
      </c>
      <c r="W1650" t="str">
        <f t="shared" si="235"/>
        <v/>
      </c>
    </row>
    <row r="1651" spans="1:23" ht="16" hidden="1" x14ac:dyDescent="0.2">
      <c r="A1651" t="s">
        <v>389</v>
      </c>
      <c r="B1651" s="18">
        <v>10</v>
      </c>
      <c r="C1651" s="172" t="str">
        <f t="shared" si="236"/>
        <v>CW2.10</v>
      </c>
      <c r="D1651" s="160">
        <v>1</v>
      </c>
      <c r="E1651" s="321"/>
      <c r="F1651" s="103" t="s">
        <v>132</v>
      </c>
      <c r="G1651" s="2">
        <f>INDEX([1]CAPS!$A:$A,MATCH(F:F,[1]CAPS!$H:$H,0))</f>
        <v>2469</v>
      </c>
      <c r="H1651" s="103" t="s">
        <v>233</v>
      </c>
      <c r="I1651" s="104" t="s">
        <v>238</v>
      </c>
      <c r="J1651" s="9">
        <v>0</v>
      </c>
      <c r="K1651" s="4">
        <v>0</v>
      </c>
      <c r="L1651" s="9">
        <v>0</v>
      </c>
      <c r="M1651" s="9">
        <v>1</v>
      </c>
      <c r="N1651" s="9">
        <v>0</v>
      </c>
      <c r="O1651" s="17">
        <v>0</v>
      </c>
      <c r="P1651" s="9">
        <v>0</v>
      </c>
      <c r="Q1651" s="9">
        <v>0</v>
      </c>
      <c r="S1651">
        <f t="shared" si="237"/>
        <v>0</v>
      </c>
      <c r="T1651">
        <f t="shared" si="238"/>
        <v>0</v>
      </c>
      <c r="U1651">
        <f t="shared" si="239"/>
        <v>0</v>
      </c>
      <c r="W1651" t="str">
        <f t="shared" si="235"/>
        <v/>
      </c>
    </row>
    <row r="1652" spans="1:23" ht="32" hidden="1" x14ac:dyDescent="0.2">
      <c r="A1652" t="s">
        <v>389</v>
      </c>
      <c r="B1652" s="18">
        <v>11</v>
      </c>
      <c r="C1652" s="172" t="str">
        <f t="shared" si="236"/>
        <v>CW2.11</v>
      </c>
      <c r="D1652" s="160">
        <v>1</v>
      </c>
      <c r="E1652" s="321"/>
      <c r="F1652" s="103" t="s">
        <v>232</v>
      </c>
      <c r="G1652" s="2">
        <f>INDEX([1]CAPS!$A:$A,MATCH(F:F,[1]CAPS!$H:$H,0))</f>
        <v>8875</v>
      </c>
      <c r="H1652" s="103" t="s">
        <v>236</v>
      </c>
      <c r="I1652" s="104" t="s">
        <v>239</v>
      </c>
      <c r="J1652" s="9">
        <v>0</v>
      </c>
      <c r="K1652" s="4">
        <v>0</v>
      </c>
      <c r="L1652" s="9">
        <v>0</v>
      </c>
      <c r="M1652" s="9">
        <v>4</v>
      </c>
      <c r="N1652" s="9">
        <v>0</v>
      </c>
      <c r="O1652" s="17">
        <v>0</v>
      </c>
      <c r="P1652" s="9">
        <v>0</v>
      </c>
      <c r="Q1652" s="9">
        <v>0</v>
      </c>
      <c r="S1652">
        <f t="shared" si="237"/>
        <v>0</v>
      </c>
      <c r="T1652">
        <f t="shared" si="238"/>
        <v>0</v>
      </c>
      <c r="U1652">
        <f t="shared" si="239"/>
        <v>0</v>
      </c>
      <c r="W1652" t="str">
        <f t="shared" si="235"/>
        <v/>
      </c>
    </row>
    <row r="1653" spans="1:23" ht="16" hidden="1" x14ac:dyDescent="0.2">
      <c r="A1653" t="s">
        <v>389</v>
      </c>
      <c r="B1653" s="18">
        <v>11</v>
      </c>
      <c r="C1653" s="172" t="str">
        <f t="shared" si="236"/>
        <v>CW2.11</v>
      </c>
      <c r="D1653" s="160">
        <v>1</v>
      </c>
      <c r="E1653" s="172"/>
      <c r="F1653" s="302" t="s">
        <v>134</v>
      </c>
      <c r="G1653" s="2">
        <f>INDEX([1]CAPS!$A:$A,MATCH(F:F,[1]CAPS!$H:$H,0))</f>
        <v>2302</v>
      </c>
      <c r="H1653" s="103" t="s">
        <v>233</v>
      </c>
      <c r="I1653" s="104" t="s">
        <v>238</v>
      </c>
      <c r="J1653" s="9">
        <v>0</v>
      </c>
      <c r="K1653" s="4">
        <v>1</v>
      </c>
      <c r="L1653" s="9">
        <v>0</v>
      </c>
      <c r="M1653" s="9">
        <v>0</v>
      </c>
      <c r="N1653" s="9">
        <v>0</v>
      </c>
      <c r="O1653" s="17">
        <v>0</v>
      </c>
      <c r="P1653" s="9">
        <v>0</v>
      </c>
      <c r="Q1653" s="9">
        <v>0</v>
      </c>
      <c r="S1653">
        <f t="shared" si="237"/>
        <v>1</v>
      </c>
      <c r="T1653">
        <f t="shared" si="238"/>
        <v>1</v>
      </c>
      <c r="U1653">
        <f t="shared" si="239"/>
        <v>0</v>
      </c>
      <c r="W1653">
        <f t="shared" si="235"/>
        <v>1</v>
      </c>
    </row>
    <row r="1654" spans="1:23" ht="16" hidden="1" x14ac:dyDescent="0.2">
      <c r="A1654" t="s">
        <v>389</v>
      </c>
      <c r="B1654" s="18">
        <v>11</v>
      </c>
      <c r="C1654" s="172" t="str">
        <f t="shared" si="236"/>
        <v>CW2.11</v>
      </c>
      <c r="D1654" s="160">
        <v>1</v>
      </c>
      <c r="E1654" s="321"/>
      <c r="F1654" s="103" t="s">
        <v>159</v>
      </c>
      <c r="G1654" s="2">
        <f>INDEX([1]CAPS!$A:$A,MATCH(F:F,[1]CAPS!$H:$H,0))</f>
        <v>7138</v>
      </c>
      <c r="H1654" s="103" t="s">
        <v>233</v>
      </c>
      <c r="I1654" s="104" t="s">
        <v>240</v>
      </c>
      <c r="J1654" s="9">
        <v>0</v>
      </c>
      <c r="K1654" s="4">
        <v>1</v>
      </c>
      <c r="L1654" s="9">
        <v>0</v>
      </c>
      <c r="M1654" s="9">
        <v>0</v>
      </c>
      <c r="N1654" s="9">
        <v>0</v>
      </c>
      <c r="O1654" s="17">
        <v>0</v>
      </c>
      <c r="P1654" s="9">
        <v>0</v>
      </c>
      <c r="Q1654" s="9">
        <v>0</v>
      </c>
      <c r="S1654">
        <f t="shared" si="237"/>
        <v>1</v>
      </c>
      <c r="T1654">
        <f t="shared" si="238"/>
        <v>1</v>
      </c>
      <c r="U1654">
        <f t="shared" si="239"/>
        <v>0</v>
      </c>
      <c r="W1654">
        <f t="shared" si="235"/>
        <v>1</v>
      </c>
    </row>
    <row r="1655" spans="1:23" ht="16" hidden="1" x14ac:dyDescent="0.2">
      <c r="A1655" t="s">
        <v>389</v>
      </c>
      <c r="B1655" s="18">
        <v>12</v>
      </c>
      <c r="C1655" s="172" t="str">
        <f t="shared" si="236"/>
        <v>CW2.12</v>
      </c>
      <c r="D1655" s="160">
        <v>1</v>
      </c>
      <c r="E1655" s="321"/>
      <c r="F1655" s="103" t="s">
        <v>159</v>
      </c>
      <c r="G1655" s="2">
        <f>INDEX([1]CAPS!$A:$A,MATCH(F:F,[1]CAPS!$H:$H,0))</f>
        <v>7138</v>
      </c>
      <c r="H1655" s="103" t="s">
        <v>233</v>
      </c>
      <c r="I1655" s="104" t="s">
        <v>240</v>
      </c>
      <c r="J1655" s="9">
        <v>0</v>
      </c>
      <c r="K1655" s="4">
        <v>1</v>
      </c>
      <c r="L1655" s="9">
        <v>0</v>
      </c>
      <c r="M1655" s="9">
        <v>0</v>
      </c>
      <c r="N1655" s="9">
        <v>0</v>
      </c>
      <c r="O1655" s="17">
        <v>0</v>
      </c>
      <c r="P1655" s="9">
        <v>0</v>
      </c>
      <c r="Q1655" s="9">
        <v>0</v>
      </c>
      <c r="S1655">
        <f t="shared" si="237"/>
        <v>1</v>
      </c>
      <c r="T1655">
        <f t="shared" si="238"/>
        <v>1</v>
      </c>
      <c r="U1655">
        <f t="shared" si="239"/>
        <v>0</v>
      </c>
      <c r="W1655">
        <f t="shared" si="235"/>
        <v>1</v>
      </c>
    </row>
    <row r="1656" spans="1:23" ht="32" hidden="1" x14ac:dyDescent="0.2">
      <c r="A1656" t="s">
        <v>389</v>
      </c>
      <c r="B1656" s="18">
        <v>12</v>
      </c>
      <c r="C1656" s="172" t="str">
        <f t="shared" si="236"/>
        <v>CW2.12</v>
      </c>
      <c r="D1656" s="160">
        <v>1</v>
      </c>
      <c r="E1656" s="321"/>
      <c r="F1656" s="103" t="s">
        <v>232</v>
      </c>
      <c r="G1656" s="2">
        <f>INDEX([1]CAPS!$A:$A,MATCH(F:F,[1]CAPS!$H:$H,0))</f>
        <v>8875</v>
      </c>
      <c r="H1656" s="103" t="s">
        <v>236</v>
      </c>
      <c r="I1656" s="104" t="s">
        <v>239</v>
      </c>
      <c r="J1656" s="9">
        <v>0</v>
      </c>
      <c r="K1656" s="4">
        <v>0</v>
      </c>
      <c r="L1656" s="9">
        <v>0</v>
      </c>
      <c r="M1656" s="9">
        <v>2</v>
      </c>
      <c r="N1656" s="9">
        <v>0</v>
      </c>
      <c r="O1656" s="17">
        <v>0</v>
      </c>
      <c r="P1656" s="9">
        <v>0</v>
      </c>
      <c r="Q1656" s="9">
        <v>0</v>
      </c>
      <c r="S1656">
        <f t="shared" si="237"/>
        <v>0</v>
      </c>
      <c r="T1656">
        <f t="shared" si="238"/>
        <v>0</v>
      </c>
      <c r="U1656">
        <f t="shared" si="239"/>
        <v>0</v>
      </c>
      <c r="W1656" t="str">
        <f t="shared" si="235"/>
        <v/>
      </c>
    </row>
    <row r="1657" spans="1:23" ht="16" hidden="1" x14ac:dyDescent="0.2">
      <c r="A1657" t="s">
        <v>389</v>
      </c>
      <c r="B1657" s="18">
        <v>12</v>
      </c>
      <c r="C1657" s="172" t="str">
        <f t="shared" si="236"/>
        <v>CW2.12</v>
      </c>
      <c r="D1657" s="160">
        <v>1</v>
      </c>
      <c r="E1657" s="172"/>
      <c r="F1657" s="302" t="s">
        <v>134</v>
      </c>
      <c r="G1657" s="2">
        <f>INDEX([1]CAPS!$A:$A,MATCH(F:F,[1]CAPS!$H:$H,0))</f>
        <v>2302</v>
      </c>
      <c r="H1657" s="103" t="s">
        <v>233</v>
      </c>
      <c r="I1657" s="104" t="s">
        <v>238</v>
      </c>
      <c r="J1657" s="9">
        <v>0</v>
      </c>
      <c r="K1657" s="4">
        <v>3</v>
      </c>
      <c r="L1657" s="9">
        <v>0</v>
      </c>
      <c r="M1657" s="9">
        <v>0</v>
      </c>
      <c r="N1657" s="9">
        <v>0</v>
      </c>
      <c r="O1657" s="17">
        <v>0</v>
      </c>
      <c r="P1657" s="9">
        <v>0</v>
      </c>
      <c r="Q1657" s="9">
        <v>0</v>
      </c>
      <c r="S1657">
        <f t="shared" si="237"/>
        <v>3</v>
      </c>
      <c r="T1657">
        <f t="shared" si="238"/>
        <v>1</v>
      </c>
      <c r="U1657">
        <f t="shared" si="239"/>
        <v>0</v>
      </c>
      <c r="W1657">
        <f t="shared" si="235"/>
        <v>1</v>
      </c>
    </row>
    <row r="1658" spans="1:23" ht="32" hidden="1" x14ac:dyDescent="0.2">
      <c r="A1658" t="s">
        <v>389</v>
      </c>
      <c r="B1658" s="18">
        <v>13</v>
      </c>
      <c r="C1658" s="172" t="str">
        <f t="shared" si="236"/>
        <v>CW2.13</v>
      </c>
      <c r="D1658" s="160">
        <v>1</v>
      </c>
      <c r="E1658" s="321"/>
      <c r="F1658" s="103" t="s">
        <v>135</v>
      </c>
      <c r="G1658" s="2">
        <f>INDEX([1]CAPS!$A:$A,MATCH(F:F,[1]CAPS!$H:$H,0))</f>
        <v>7766</v>
      </c>
      <c r="H1658" s="103" t="s">
        <v>236</v>
      </c>
      <c r="I1658" s="104" t="s">
        <v>242</v>
      </c>
      <c r="J1658" s="9">
        <v>0</v>
      </c>
      <c r="K1658" s="4">
        <v>0</v>
      </c>
      <c r="L1658" s="9">
        <v>0</v>
      </c>
      <c r="M1658" s="9">
        <v>2</v>
      </c>
      <c r="N1658" s="9">
        <v>0</v>
      </c>
      <c r="O1658" s="17">
        <v>0</v>
      </c>
      <c r="P1658" s="9">
        <v>0</v>
      </c>
      <c r="Q1658" s="9">
        <v>0</v>
      </c>
      <c r="S1658">
        <f t="shared" si="237"/>
        <v>0</v>
      </c>
      <c r="T1658">
        <f t="shared" si="238"/>
        <v>0</v>
      </c>
      <c r="U1658">
        <f t="shared" si="239"/>
        <v>0</v>
      </c>
      <c r="W1658" t="str">
        <f t="shared" si="235"/>
        <v/>
      </c>
    </row>
    <row r="1659" spans="1:23" ht="16" hidden="1" x14ac:dyDescent="0.2">
      <c r="A1659" t="s">
        <v>389</v>
      </c>
      <c r="B1659" s="18">
        <v>13</v>
      </c>
      <c r="C1659" s="172" t="str">
        <f t="shared" si="236"/>
        <v>CW2.13</v>
      </c>
      <c r="D1659" s="160">
        <v>1</v>
      </c>
      <c r="E1659" s="321"/>
      <c r="F1659" s="103" t="s">
        <v>159</v>
      </c>
      <c r="G1659" s="2">
        <f>INDEX([1]CAPS!$A:$A,MATCH(F:F,[1]CAPS!$H:$H,0))</f>
        <v>7138</v>
      </c>
      <c r="H1659" s="103" t="s">
        <v>233</v>
      </c>
      <c r="I1659" s="104" t="s">
        <v>240</v>
      </c>
      <c r="J1659" s="9">
        <v>0</v>
      </c>
      <c r="K1659" s="4">
        <v>0</v>
      </c>
      <c r="L1659" s="9">
        <v>0</v>
      </c>
      <c r="M1659" s="9">
        <v>1</v>
      </c>
      <c r="N1659" s="9">
        <v>0</v>
      </c>
      <c r="O1659" s="17">
        <v>0</v>
      </c>
      <c r="P1659" s="9">
        <v>0</v>
      </c>
      <c r="Q1659" s="9">
        <v>0</v>
      </c>
      <c r="S1659">
        <f t="shared" si="237"/>
        <v>0</v>
      </c>
      <c r="T1659">
        <f t="shared" si="238"/>
        <v>0</v>
      </c>
      <c r="U1659">
        <f t="shared" si="239"/>
        <v>0</v>
      </c>
      <c r="W1659" t="str">
        <f t="shared" si="235"/>
        <v/>
      </c>
    </row>
    <row r="1660" spans="1:23" ht="16" hidden="1" x14ac:dyDescent="0.2">
      <c r="A1660" t="s">
        <v>389</v>
      </c>
      <c r="B1660" s="18">
        <v>14</v>
      </c>
      <c r="C1660" s="172" t="str">
        <f t="shared" si="236"/>
        <v>CW2.14</v>
      </c>
      <c r="D1660" s="160">
        <v>1</v>
      </c>
      <c r="E1660" s="172"/>
      <c r="F1660" s="302" t="s">
        <v>134</v>
      </c>
      <c r="G1660" s="2">
        <f>INDEX([1]CAPS!$A:$A,MATCH(F:F,[1]CAPS!$H:$H,0))</f>
        <v>2302</v>
      </c>
      <c r="H1660" s="103" t="s">
        <v>233</v>
      </c>
      <c r="I1660" s="104" t="s">
        <v>238</v>
      </c>
      <c r="J1660" s="9">
        <v>0</v>
      </c>
      <c r="K1660" s="4">
        <v>3</v>
      </c>
      <c r="L1660" s="9">
        <v>0</v>
      </c>
      <c r="M1660" s="9">
        <v>0</v>
      </c>
      <c r="N1660" s="9">
        <v>0</v>
      </c>
      <c r="O1660" s="17">
        <v>0</v>
      </c>
      <c r="P1660" s="9">
        <v>0</v>
      </c>
      <c r="Q1660" s="9">
        <v>0</v>
      </c>
      <c r="S1660">
        <f t="shared" si="237"/>
        <v>3</v>
      </c>
      <c r="T1660">
        <f t="shared" si="238"/>
        <v>1</v>
      </c>
      <c r="U1660">
        <f t="shared" si="239"/>
        <v>0</v>
      </c>
      <c r="W1660">
        <f t="shared" si="235"/>
        <v>1</v>
      </c>
    </row>
    <row r="1661" spans="1:23" ht="32" hidden="1" x14ac:dyDescent="0.2">
      <c r="A1661" t="s">
        <v>389</v>
      </c>
      <c r="B1661" s="18">
        <v>14</v>
      </c>
      <c r="C1661" s="172" t="str">
        <f t="shared" si="236"/>
        <v>CW2.14</v>
      </c>
      <c r="D1661" s="160">
        <v>1</v>
      </c>
      <c r="E1661" s="321"/>
      <c r="F1661" s="103" t="s">
        <v>135</v>
      </c>
      <c r="G1661" s="2">
        <f>INDEX([1]CAPS!$A:$A,MATCH(F:F,[1]CAPS!$H:$H,0))</f>
        <v>7766</v>
      </c>
      <c r="H1661" s="103" t="s">
        <v>236</v>
      </c>
      <c r="I1661" s="104" t="s">
        <v>242</v>
      </c>
      <c r="J1661" s="9">
        <v>0</v>
      </c>
      <c r="K1661" s="4">
        <v>0</v>
      </c>
      <c r="L1661" s="9">
        <v>0</v>
      </c>
      <c r="M1661" s="9">
        <v>1</v>
      </c>
      <c r="N1661" s="9">
        <v>0</v>
      </c>
      <c r="O1661" s="17">
        <v>0</v>
      </c>
      <c r="P1661" s="9">
        <v>0</v>
      </c>
      <c r="Q1661" s="9">
        <v>0</v>
      </c>
      <c r="S1661">
        <f t="shared" si="237"/>
        <v>0</v>
      </c>
      <c r="T1661">
        <f t="shared" si="238"/>
        <v>0</v>
      </c>
      <c r="U1661">
        <f t="shared" si="239"/>
        <v>0</v>
      </c>
      <c r="W1661" t="str">
        <f t="shared" si="235"/>
        <v/>
      </c>
    </row>
    <row r="1662" spans="1:23" ht="16" hidden="1" x14ac:dyDescent="0.2">
      <c r="A1662" t="s">
        <v>389</v>
      </c>
      <c r="B1662" s="18">
        <v>15</v>
      </c>
      <c r="C1662" s="172" t="str">
        <f t="shared" si="236"/>
        <v>CW2.15</v>
      </c>
      <c r="D1662" s="160">
        <v>1</v>
      </c>
      <c r="E1662" s="172"/>
      <c r="F1662" s="302" t="s">
        <v>134</v>
      </c>
      <c r="G1662" s="2">
        <f>INDEX([1]CAPS!$A:$A,MATCH(F:F,[1]CAPS!$H:$H,0))</f>
        <v>2302</v>
      </c>
      <c r="H1662" s="103" t="s">
        <v>233</v>
      </c>
      <c r="I1662" s="104" t="s">
        <v>238</v>
      </c>
      <c r="J1662" s="9">
        <v>0</v>
      </c>
      <c r="K1662" s="4">
        <v>6</v>
      </c>
      <c r="L1662" s="9">
        <v>0</v>
      </c>
      <c r="M1662" s="9">
        <v>0</v>
      </c>
      <c r="N1662" s="9">
        <v>0</v>
      </c>
      <c r="O1662" s="17">
        <v>0</v>
      </c>
      <c r="P1662" s="9">
        <v>0</v>
      </c>
      <c r="Q1662" s="9">
        <v>0</v>
      </c>
      <c r="S1662">
        <f t="shared" si="237"/>
        <v>6</v>
      </c>
      <c r="T1662">
        <f t="shared" si="238"/>
        <v>1</v>
      </c>
      <c r="U1662">
        <f t="shared" si="239"/>
        <v>0</v>
      </c>
      <c r="W1662">
        <f t="shared" si="235"/>
        <v>1</v>
      </c>
    </row>
    <row r="1663" spans="1:23" ht="32" hidden="1" x14ac:dyDescent="0.2">
      <c r="A1663" t="s">
        <v>389</v>
      </c>
      <c r="B1663" s="18">
        <v>15</v>
      </c>
      <c r="C1663" s="172" t="str">
        <f t="shared" si="236"/>
        <v>CW2.15</v>
      </c>
      <c r="D1663" s="160">
        <v>1</v>
      </c>
      <c r="E1663" s="321"/>
      <c r="F1663" s="103" t="s">
        <v>135</v>
      </c>
      <c r="G1663" s="2">
        <f>INDEX([1]CAPS!$A:$A,MATCH(F:F,[1]CAPS!$H:$H,0))</f>
        <v>7766</v>
      </c>
      <c r="H1663" s="103" t="s">
        <v>236</v>
      </c>
      <c r="I1663" s="104" t="s">
        <v>242</v>
      </c>
      <c r="J1663" s="9">
        <v>0</v>
      </c>
      <c r="K1663" s="4">
        <v>0</v>
      </c>
      <c r="L1663" s="9">
        <v>0</v>
      </c>
      <c r="M1663" s="9">
        <v>1</v>
      </c>
      <c r="N1663" s="9">
        <v>0</v>
      </c>
      <c r="O1663" s="17">
        <v>0</v>
      </c>
      <c r="P1663" s="9">
        <v>0</v>
      </c>
      <c r="Q1663" s="9">
        <v>0</v>
      </c>
      <c r="S1663">
        <f t="shared" si="237"/>
        <v>0</v>
      </c>
      <c r="T1663">
        <f t="shared" si="238"/>
        <v>0</v>
      </c>
      <c r="U1663">
        <f t="shared" si="239"/>
        <v>0</v>
      </c>
      <c r="W1663" t="str">
        <f t="shared" si="235"/>
        <v/>
      </c>
    </row>
    <row r="1664" spans="1:23" ht="16" hidden="1" x14ac:dyDescent="0.2">
      <c r="A1664" t="s">
        <v>389</v>
      </c>
      <c r="B1664" s="18">
        <v>15</v>
      </c>
      <c r="C1664" s="172" t="str">
        <f t="shared" si="236"/>
        <v>CW2.15</v>
      </c>
      <c r="D1664" s="160">
        <v>1</v>
      </c>
      <c r="E1664" s="321"/>
      <c r="F1664" s="103" t="s">
        <v>159</v>
      </c>
      <c r="G1664" s="2">
        <f>INDEX([1]CAPS!$A:$A,MATCH(F:F,[1]CAPS!$H:$H,0))</f>
        <v>7138</v>
      </c>
      <c r="H1664" s="103" t="s">
        <v>233</v>
      </c>
      <c r="I1664" s="104" t="s">
        <v>240</v>
      </c>
      <c r="J1664" s="9">
        <v>0</v>
      </c>
      <c r="K1664" s="4">
        <v>0</v>
      </c>
      <c r="L1664" s="9">
        <v>0</v>
      </c>
      <c r="M1664" s="9">
        <v>1</v>
      </c>
      <c r="N1664" s="9">
        <v>0</v>
      </c>
      <c r="O1664" s="17">
        <v>0</v>
      </c>
      <c r="P1664" s="9">
        <v>0</v>
      </c>
      <c r="Q1664" s="9">
        <v>0</v>
      </c>
      <c r="S1664">
        <f t="shared" si="237"/>
        <v>0</v>
      </c>
      <c r="T1664">
        <f t="shared" si="238"/>
        <v>0</v>
      </c>
      <c r="U1664">
        <f t="shared" si="239"/>
        <v>0</v>
      </c>
      <c r="W1664" t="str">
        <f t="shared" si="235"/>
        <v/>
      </c>
    </row>
    <row r="1665" spans="1:23" ht="16" hidden="1" x14ac:dyDescent="0.2">
      <c r="A1665" t="s">
        <v>389</v>
      </c>
      <c r="B1665" s="18">
        <v>16</v>
      </c>
      <c r="C1665" s="172" t="str">
        <f t="shared" si="236"/>
        <v>CW2.16</v>
      </c>
      <c r="D1665" s="160">
        <v>1</v>
      </c>
      <c r="E1665" s="172"/>
      <c r="F1665" s="302" t="s">
        <v>134</v>
      </c>
      <c r="G1665" s="2">
        <f>INDEX([1]CAPS!$A:$A,MATCH(F:F,[1]CAPS!$H:$H,0))</f>
        <v>2302</v>
      </c>
      <c r="H1665" s="103" t="s">
        <v>233</v>
      </c>
      <c r="I1665" s="104" t="s">
        <v>238</v>
      </c>
      <c r="J1665" s="9">
        <v>0</v>
      </c>
      <c r="K1665" s="4">
        <v>10</v>
      </c>
      <c r="L1665" s="9">
        <v>0</v>
      </c>
      <c r="M1665" s="9">
        <v>0</v>
      </c>
      <c r="N1665" s="9">
        <v>0</v>
      </c>
      <c r="O1665" s="17">
        <v>0</v>
      </c>
      <c r="P1665" s="9">
        <v>0</v>
      </c>
      <c r="Q1665" s="9">
        <v>0</v>
      </c>
      <c r="S1665">
        <f t="shared" si="237"/>
        <v>10</v>
      </c>
      <c r="T1665">
        <f t="shared" si="238"/>
        <v>1</v>
      </c>
      <c r="U1665">
        <f t="shared" si="239"/>
        <v>0</v>
      </c>
      <c r="W1665">
        <f t="shared" ref="W1665:W1728" si="240">IF(S1665&gt;0,1,"")</f>
        <v>1</v>
      </c>
    </row>
    <row r="1666" spans="1:23" ht="32" hidden="1" x14ac:dyDescent="0.2">
      <c r="A1666" t="s">
        <v>389</v>
      </c>
      <c r="B1666" s="18">
        <v>16</v>
      </c>
      <c r="C1666" s="172" t="str">
        <f t="shared" si="236"/>
        <v>CW2.16</v>
      </c>
      <c r="D1666" s="160">
        <v>1</v>
      </c>
      <c r="E1666" s="321"/>
      <c r="F1666" s="103" t="s">
        <v>232</v>
      </c>
      <c r="G1666" s="2">
        <f>INDEX([1]CAPS!$A:$A,MATCH(F:F,[1]CAPS!$H:$H,0))</f>
        <v>8875</v>
      </c>
      <c r="H1666" s="103" t="s">
        <v>236</v>
      </c>
      <c r="I1666" s="104" t="s">
        <v>239</v>
      </c>
      <c r="J1666" s="9">
        <v>0</v>
      </c>
      <c r="K1666" s="4">
        <v>0</v>
      </c>
      <c r="L1666" s="9">
        <v>0</v>
      </c>
      <c r="M1666" s="9">
        <v>1</v>
      </c>
      <c r="N1666" s="9">
        <v>0</v>
      </c>
      <c r="O1666" s="17">
        <v>0</v>
      </c>
      <c r="P1666" s="9">
        <v>0</v>
      </c>
      <c r="Q1666" s="9">
        <v>0</v>
      </c>
      <c r="S1666">
        <f t="shared" si="237"/>
        <v>0</v>
      </c>
      <c r="T1666">
        <f t="shared" si="238"/>
        <v>0</v>
      </c>
      <c r="U1666">
        <f t="shared" si="239"/>
        <v>0</v>
      </c>
      <c r="W1666" t="str">
        <f t="shared" si="240"/>
        <v/>
      </c>
    </row>
    <row r="1667" spans="1:23" ht="16" hidden="1" x14ac:dyDescent="0.2">
      <c r="A1667" t="s">
        <v>389</v>
      </c>
      <c r="B1667" s="18">
        <v>17</v>
      </c>
      <c r="C1667" s="172" t="str">
        <f t="shared" si="236"/>
        <v>CW2.17</v>
      </c>
      <c r="D1667" s="160">
        <v>1</v>
      </c>
      <c r="E1667" s="172"/>
      <c r="F1667" s="302" t="s">
        <v>134</v>
      </c>
      <c r="G1667" s="2">
        <f>INDEX([1]CAPS!$A:$A,MATCH(F:F,[1]CAPS!$H:$H,0))</f>
        <v>2302</v>
      </c>
      <c r="H1667" s="103" t="s">
        <v>233</v>
      </c>
      <c r="I1667" s="104" t="s">
        <v>238</v>
      </c>
      <c r="J1667" s="9">
        <v>0</v>
      </c>
      <c r="K1667" s="4">
        <v>6</v>
      </c>
      <c r="L1667" s="9">
        <v>0</v>
      </c>
      <c r="M1667" s="9">
        <v>0</v>
      </c>
      <c r="N1667" s="9">
        <v>0</v>
      </c>
      <c r="O1667" s="17">
        <v>0</v>
      </c>
      <c r="P1667" s="9">
        <v>0</v>
      </c>
      <c r="Q1667" s="9">
        <v>0</v>
      </c>
      <c r="S1667">
        <f t="shared" si="237"/>
        <v>6</v>
      </c>
      <c r="T1667">
        <f t="shared" si="238"/>
        <v>1</v>
      </c>
      <c r="U1667">
        <f t="shared" si="239"/>
        <v>0</v>
      </c>
      <c r="W1667">
        <f t="shared" si="240"/>
        <v>1</v>
      </c>
    </row>
    <row r="1668" spans="1:23" ht="32" hidden="1" x14ac:dyDescent="0.2">
      <c r="A1668" t="s">
        <v>389</v>
      </c>
      <c r="B1668" s="18">
        <v>17</v>
      </c>
      <c r="C1668" s="172" t="str">
        <f t="shared" si="236"/>
        <v>CW2.17</v>
      </c>
      <c r="D1668" s="160">
        <v>1</v>
      </c>
      <c r="E1668" s="321"/>
      <c r="F1668" s="103" t="s">
        <v>135</v>
      </c>
      <c r="G1668" s="2">
        <f>INDEX([1]CAPS!$A:$A,MATCH(F:F,[1]CAPS!$H:$H,0))</f>
        <v>7766</v>
      </c>
      <c r="H1668" s="103" t="s">
        <v>236</v>
      </c>
      <c r="I1668" s="104" t="s">
        <v>242</v>
      </c>
      <c r="J1668" s="9">
        <v>0</v>
      </c>
      <c r="K1668" s="4">
        <v>0</v>
      </c>
      <c r="L1668" s="9">
        <v>0</v>
      </c>
      <c r="M1668" s="9">
        <v>1</v>
      </c>
      <c r="N1668" s="9">
        <v>0</v>
      </c>
      <c r="O1668" s="17">
        <v>0</v>
      </c>
      <c r="P1668" s="9">
        <v>0</v>
      </c>
      <c r="Q1668" s="9">
        <v>0</v>
      </c>
      <c r="S1668">
        <f t="shared" si="237"/>
        <v>0</v>
      </c>
      <c r="T1668">
        <f t="shared" si="238"/>
        <v>0</v>
      </c>
      <c r="U1668">
        <f t="shared" si="239"/>
        <v>0</v>
      </c>
      <c r="W1668" t="str">
        <f t="shared" si="240"/>
        <v/>
      </c>
    </row>
    <row r="1669" spans="1:23" ht="32" hidden="1" x14ac:dyDescent="0.2">
      <c r="A1669" t="s">
        <v>389</v>
      </c>
      <c r="B1669" s="18">
        <v>18</v>
      </c>
      <c r="C1669" s="172" t="str">
        <f t="shared" si="236"/>
        <v>CW2.18</v>
      </c>
      <c r="D1669" s="160">
        <v>1</v>
      </c>
      <c r="E1669" s="321"/>
      <c r="F1669" s="103" t="s">
        <v>232</v>
      </c>
      <c r="G1669" s="2">
        <f>INDEX([1]CAPS!$A:$A,MATCH(F:F,[1]CAPS!$H:$H,0))</f>
        <v>8875</v>
      </c>
      <c r="H1669" s="103" t="s">
        <v>236</v>
      </c>
      <c r="I1669" s="104" t="s">
        <v>239</v>
      </c>
      <c r="J1669" s="9">
        <v>0</v>
      </c>
      <c r="K1669" s="4">
        <v>0</v>
      </c>
      <c r="L1669" s="9">
        <v>0</v>
      </c>
      <c r="M1669" s="9">
        <v>1</v>
      </c>
      <c r="N1669" s="9">
        <v>0</v>
      </c>
      <c r="O1669" s="17">
        <v>0</v>
      </c>
      <c r="P1669" s="9">
        <v>0</v>
      </c>
      <c r="Q1669" s="9">
        <v>0</v>
      </c>
      <c r="S1669">
        <f t="shared" si="237"/>
        <v>0</v>
      </c>
      <c r="T1669">
        <f t="shared" si="238"/>
        <v>0</v>
      </c>
      <c r="U1669">
        <f t="shared" si="239"/>
        <v>0</v>
      </c>
      <c r="W1669" t="str">
        <f t="shared" si="240"/>
        <v/>
      </c>
    </row>
    <row r="1670" spans="1:23" ht="32" hidden="1" x14ac:dyDescent="0.2">
      <c r="A1670" t="s">
        <v>389</v>
      </c>
      <c r="B1670" s="18">
        <v>18</v>
      </c>
      <c r="C1670" s="172" t="str">
        <f t="shared" si="236"/>
        <v>CW2.18</v>
      </c>
      <c r="D1670" s="160">
        <v>1</v>
      </c>
      <c r="E1670" s="321"/>
      <c r="F1670" s="103" t="s">
        <v>135</v>
      </c>
      <c r="G1670" s="2">
        <f>INDEX([1]CAPS!$A:$A,MATCH(F:F,[1]CAPS!$H:$H,0))</f>
        <v>7766</v>
      </c>
      <c r="H1670" s="103" t="s">
        <v>236</v>
      </c>
      <c r="I1670" s="104" t="s">
        <v>242</v>
      </c>
      <c r="J1670" s="9">
        <v>0</v>
      </c>
      <c r="K1670" s="4">
        <v>0</v>
      </c>
      <c r="L1670" s="9">
        <v>0</v>
      </c>
      <c r="M1670" s="9">
        <v>1</v>
      </c>
      <c r="N1670" s="9">
        <v>0</v>
      </c>
      <c r="O1670" s="17">
        <v>0</v>
      </c>
      <c r="P1670" s="9">
        <v>0</v>
      </c>
      <c r="Q1670" s="9">
        <v>0</v>
      </c>
      <c r="S1670">
        <f t="shared" si="237"/>
        <v>0</v>
      </c>
      <c r="T1670">
        <f t="shared" si="238"/>
        <v>0</v>
      </c>
      <c r="U1670">
        <f t="shared" si="239"/>
        <v>0</v>
      </c>
      <c r="W1670" t="str">
        <f t="shared" si="240"/>
        <v/>
      </c>
    </row>
    <row r="1671" spans="1:23" ht="16" hidden="1" x14ac:dyDescent="0.2">
      <c r="A1671" t="s">
        <v>389</v>
      </c>
      <c r="B1671" s="18">
        <v>18</v>
      </c>
      <c r="C1671" s="172" t="str">
        <f t="shared" si="236"/>
        <v>CW2.18</v>
      </c>
      <c r="D1671" s="160">
        <v>1</v>
      </c>
      <c r="E1671" s="172"/>
      <c r="F1671" s="302" t="s">
        <v>134</v>
      </c>
      <c r="G1671" s="2">
        <f>INDEX([1]CAPS!$A:$A,MATCH(F:F,[1]CAPS!$H:$H,0))</f>
        <v>2302</v>
      </c>
      <c r="H1671" s="103" t="s">
        <v>233</v>
      </c>
      <c r="I1671" s="104" t="s">
        <v>238</v>
      </c>
      <c r="J1671" s="9">
        <v>0</v>
      </c>
      <c r="K1671" s="4">
        <v>13</v>
      </c>
      <c r="L1671" s="9">
        <v>0</v>
      </c>
      <c r="M1671" s="9">
        <v>0</v>
      </c>
      <c r="N1671" s="9">
        <v>0</v>
      </c>
      <c r="O1671" s="17">
        <v>0</v>
      </c>
      <c r="P1671" s="9">
        <v>0</v>
      </c>
      <c r="Q1671" s="9">
        <v>0</v>
      </c>
      <c r="S1671">
        <f t="shared" si="237"/>
        <v>13</v>
      </c>
      <c r="T1671">
        <f t="shared" si="238"/>
        <v>1</v>
      </c>
      <c r="U1671">
        <f t="shared" si="239"/>
        <v>0</v>
      </c>
      <c r="W1671">
        <f t="shared" si="240"/>
        <v>1</v>
      </c>
    </row>
    <row r="1672" spans="1:23" ht="16" hidden="1" x14ac:dyDescent="0.2">
      <c r="A1672" t="s">
        <v>389</v>
      </c>
      <c r="B1672" s="18">
        <v>19</v>
      </c>
      <c r="C1672" s="172" t="str">
        <f t="shared" si="236"/>
        <v>CW2.19</v>
      </c>
      <c r="D1672" s="160">
        <v>1</v>
      </c>
      <c r="E1672" s="172"/>
      <c r="F1672" s="302" t="s">
        <v>134</v>
      </c>
      <c r="G1672" s="2">
        <f>INDEX([1]CAPS!$A:$A,MATCH(F:F,[1]CAPS!$H:$H,0))</f>
        <v>2302</v>
      </c>
      <c r="H1672" s="103" t="s">
        <v>233</v>
      </c>
      <c r="I1672" s="104" t="s">
        <v>238</v>
      </c>
      <c r="J1672" s="9">
        <v>0</v>
      </c>
      <c r="K1672" s="4">
        <v>8</v>
      </c>
      <c r="L1672" s="9">
        <v>0</v>
      </c>
      <c r="M1672" s="9">
        <v>0</v>
      </c>
      <c r="N1672" s="9">
        <v>0</v>
      </c>
      <c r="O1672" s="17">
        <v>0</v>
      </c>
      <c r="P1672" s="9">
        <v>0</v>
      </c>
      <c r="Q1672" s="9">
        <v>0</v>
      </c>
      <c r="S1672">
        <f t="shared" si="237"/>
        <v>8</v>
      </c>
      <c r="T1672">
        <f t="shared" si="238"/>
        <v>1</v>
      </c>
      <c r="U1672">
        <f t="shared" si="239"/>
        <v>0</v>
      </c>
      <c r="W1672">
        <f t="shared" si="240"/>
        <v>1</v>
      </c>
    </row>
    <row r="1673" spans="1:23" ht="16" hidden="1" x14ac:dyDescent="0.2">
      <c r="A1673" t="s">
        <v>389</v>
      </c>
      <c r="B1673" s="18">
        <v>20</v>
      </c>
      <c r="C1673" s="172" t="str">
        <f t="shared" si="236"/>
        <v>CW2.20</v>
      </c>
      <c r="D1673" s="160">
        <v>1</v>
      </c>
      <c r="E1673" s="321"/>
      <c r="F1673" s="103" t="s">
        <v>139</v>
      </c>
      <c r="G1673" s="2">
        <f>INDEX([1]CAPS!$A:$A,MATCH(F:F,[1]CAPS!$H:$H,0))</f>
        <v>6325</v>
      </c>
      <c r="H1673" s="103" t="s">
        <v>234</v>
      </c>
      <c r="I1673" s="104" t="s">
        <v>238</v>
      </c>
      <c r="J1673" s="9">
        <v>0</v>
      </c>
      <c r="K1673" s="4">
        <v>1</v>
      </c>
      <c r="L1673" s="9">
        <v>0</v>
      </c>
      <c r="M1673" s="9">
        <v>0</v>
      </c>
      <c r="N1673" s="9">
        <v>0</v>
      </c>
      <c r="O1673" s="17">
        <v>0</v>
      </c>
      <c r="P1673" s="9">
        <v>0</v>
      </c>
      <c r="Q1673" s="9">
        <v>0</v>
      </c>
      <c r="S1673">
        <f t="shared" si="237"/>
        <v>1</v>
      </c>
      <c r="T1673">
        <f t="shared" si="238"/>
        <v>1</v>
      </c>
      <c r="U1673">
        <f t="shared" si="239"/>
        <v>0</v>
      </c>
      <c r="W1673">
        <f t="shared" si="240"/>
        <v>1</v>
      </c>
    </row>
    <row r="1674" spans="1:23" ht="16" hidden="1" x14ac:dyDescent="0.2">
      <c r="A1674" t="s">
        <v>389</v>
      </c>
      <c r="B1674" s="18">
        <v>20</v>
      </c>
      <c r="C1674" s="172" t="str">
        <f t="shared" si="236"/>
        <v>CW2.20</v>
      </c>
      <c r="D1674" s="160">
        <v>1</v>
      </c>
      <c r="E1674" s="172"/>
      <c r="F1674" s="302" t="s">
        <v>134</v>
      </c>
      <c r="G1674" s="2">
        <f>INDEX([1]CAPS!$A:$A,MATCH(F:F,[1]CAPS!$H:$H,0))</f>
        <v>2302</v>
      </c>
      <c r="H1674" s="103" t="s">
        <v>233</v>
      </c>
      <c r="I1674" s="104" t="s">
        <v>238</v>
      </c>
      <c r="J1674" s="9">
        <v>0</v>
      </c>
      <c r="K1674" s="4">
        <v>3</v>
      </c>
      <c r="L1674" s="9">
        <v>0</v>
      </c>
      <c r="M1674" s="9">
        <v>0</v>
      </c>
      <c r="N1674" s="9">
        <v>0</v>
      </c>
      <c r="O1674" s="17">
        <v>0</v>
      </c>
      <c r="P1674" s="9">
        <v>0</v>
      </c>
      <c r="Q1674" s="9">
        <v>0</v>
      </c>
      <c r="S1674">
        <f t="shared" si="237"/>
        <v>3</v>
      </c>
      <c r="T1674">
        <f t="shared" si="238"/>
        <v>1</v>
      </c>
      <c r="U1674">
        <f t="shared" si="239"/>
        <v>0</v>
      </c>
      <c r="W1674">
        <f t="shared" si="240"/>
        <v>1</v>
      </c>
    </row>
    <row r="1675" spans="1:23" ht="32" hidden="1" x14ac:dyDescent="0.2">
      <c r="A1675" t="s">
        <v>473</v>
      </c>
      <c r="B1675" s="18">
        <v>1</v>
      </c>
      <c r="C1675" s="159" t="str">
        <f t="shared" si="236"/>
        <v>CC1.1</v>
      </c>
      <c r="D1675" s="160">
        <v>1</v>
      </c>
      <c r="E1675" s="33"/>
      <c r="F1675" s="2" t="s">
        <v>267</v>
      </c>
      <c r="G1675" s="2">
        <f>INDEX([1]CAPS!$A:$A,MATCH(F:F,[1]CAPS!$H:$H,0))</f>
        <v>5738</v>
      </c>
      <c r="H1675" s="2" t="s">
        <v>235</v>
      </c>
      <c r="I1675" s="33" t="s">
        <v>239</v>
      </c>
      <c r="J1675" s="9">
        <v>0</v>
      </c>
      <c r="K1675" s="4">
        <v>2</v>
      </c>
      <c r="L1675" s="9">
        <v>0</v>
      </c>
      <c r="M1675" s="9">
        <v>0</v>
      </c>
      <c r="N1675" s="9">
        <v>0</v>
      </c>
      <c r="O1675" s="9">
        <v>0</v>
      </c>
      <c r="P1675" s="9">
        <v>0</v>
      </c>
      <c r="Q1675" s="9">
        <v>0</v>
      </c>
      <c r="R1675" t="s">
        <v>478</v>
      </c>
      <c r="S1675">
        <f t="shared" ref="S1675:S1738" si="241">SUM(J1675:K1675)+O1675</f>
        <v>2</v>
      </c>
      <c r="T1675">
        <f t="shared" ref="T1675:T1738" si="242">(K1675+L1675)/(K1675++L1675+M1675)</f>
        <v>1</v>
      </c>
      <c r="U1675">
        <f t="shared" ref="U1675:U1738" si="243">(O1675+P1675)/(K1675+L1675+M1675)</f>
        <v>0</v>
      </c>
      <c r="W1675">
        <f t="shared" si="240"/>
        <v>1</v>
      </c>
    </row>
    <row r="1676" spans="1:23" ht="32" hidden="1" x14ac:dyDescent="0.2">
      <c r="A1676" t="s">
        <v>473</v>
      </c>
      <c r="B1676" s="160">
        <v>1</v>
      </c>
      <c r="C1676" s="246" t="str">
        <f t="shared" si="236"/>
        <v>CC1.1</v>
      </c>
      <c r="D1676" s="160">
        <v>1</v>
      </c>
      <c r="E1676" s="264"/>
      <c r="F1676" s="245" t="s">
        <v>161</v>
      </c>
      <c r="G1676" s="2">
        <f>INDEX([1]CAPS!$A:$A,MATCH(F:F,[1]CAPS!$H:$H,0))</f>
        <v>2603</v>
      </c>
      <c r="H1676" s="245" t="s">
        <v>235</v>
      </c>
      <c r="I1676" s="264" t="s">
        <v>239</v>
      </c>
      <c r="J1676" s="248">
        <v>0</v>
      </c>
      <c r="K1676" s="247">
        <v>2</v>
      </c>
      <c r="L1676" s="248">
        <v>0</v>
      </c>
      <c r="M1676" s="248">
        <v>0</v>
      </c>
      <c r="N1676" s="248">
        <v>0</v>
      </c>
      <c r="O1676" s="248">
        <v>0</v>
      </c>
      <c r="P1676" s="248">
        <v>0</v>
      </c>
      <c r="Q1676" s="248">
        <v>0</v>
      </c>
      <c r="R1676" t="s">
        <v>478</v>
      </c>
      <c r="S1676">
        <f t="shared" si="241"/>
        <v>2</v>
      </c>
      <c r="T1676">
        <f t="shared" si="242"/>
        <v>1</v>
      </c>
      <c r="U1676">
        <f t="shared" si="243"/>
        <v>0</v>
      </c>
      <c r="W1676">
        <f t="shared" si="240"/>
        <v>1</v>
      </c>
    </row>
    <row r="1677" spans="1:23" ht="32" hidden="1" x14ac:dyDescent="0.2">
      <c r="A1677" t="s">
        <v>473</v>
      </c>
      <c r="B1677" s="18">
        <v>1</v>
      </c>
      <c r="C1677" s="246" t="str">
        <f t="shared" si="236"/>
        <v>CC1.1</v>
      </c>
      <c r="D1677" s="160">
        <v>1</v>
      </c>
      <c r="E1677" s="264"/>
      <c r="F1677" s="245" t="s">
        <v>348</v>
      </c>
      <c r="G1677" s="2">
        <f>INDEX([1]CAPS!$A:$A,MATCH(F:F,[1]CAPS!$H:$H,0))</f>
        <v>4000</v>
      </c>
      <c r="H1677" s="245" t="s">
        <v>236</v>
      </c>
      <c r="I1677" s="264" t="s">
        <v>239</v>
      </c>
      <c r="J1677" s="248">
        <v>0</v>
      </c>
      <c r="K1677" s="247">
        <v>7</v>
      </c>
      <c r="L1677" s="248">
        <v>0</v>
      </c>
      <c r="M1677" s="248">
        <v>0</v>
      </c>
      <c r="N1677" s="248">
        <v>0</v>
      </c>
      <c r="O1677" s="248">
        <v>0</v>
      </c>
      <c r="P1677" s="248">
        <v>0</v>
      </c>
      <c r="Q1677" s="248">
        <v>0</v>
      </c>
      <c r="S1677">
        <f t="shared" si="241"/>
        <v>7</v>
      </c>
      <c r="T1677">
        <f t="shared" si="242"/>
        <v>1</v>
      </c>
      <c r="U1677">
        <f t="shared" si="243"/>
        <v>0</v>
      </c>
      <c r="W1677">
        <f t="shared" si="240"/>
        <v>1</v>
      </c>
    </row>
    <row r="1678" spans="1:23" ht="16" hidden="1" x14ac:dyDescent="0.2">
      <c r="A1678" t="s">
        <v>473</v>
      </c>
      <c r="B1678" s="160">
        <v>1</v>
      </c>
      <c r="C1678" s="246" t="str">
        <f t="shared" si="236"/>
        <v>CC1.1</v>
      </c>
      <c r="D1678" s="160">
        <v>1</v>
      </c>
      <c r="E1678" s="264"/>
      <c r="F1678" s="245" t="s">
        <v>127</v>
      </c>
      <c r="G1678" s="2">
        <f>INDEX([1]CAPS!$A:$A,MATCH(F:F,[1]CAPS!$H:$H,0))</f>
        <v>10605</v>
      </c>
      <c r="H1678" s="245" t="s">
        <v>233</v>
      </c>
      <c r="I1678" s="264" t="s">
        <v>238</v>
      </c>
      <c r="J1678" s="248">
        <v>0</v>
      </c>
      <c r="K1678" s="247">
        <v>3</v>
      </c>
      <c r="L1678" s="248">
        <v>0</v>
      </c>
      <c r="M1678" s="248">
        <v>0</v>
      </c>
      <c r="N1678" s="248">
        <v>0</v>
      </c>
      <c r="O1678" s="248">
        <v>0</v>
      </c>
      <c r="P1678" s="248">
        <v>0</v>
      </c>
      <c r="Q1678" s="248">
        <v>0</v>
      </c>
      <c r="S1678">
        <f t="shared" si="241"/>
        <v>3</v>
      </c>
      <c r="T1678">
        <f t="shared" si="242"/>
        <v>1</v>
      </c>
      <c r="U1678">
        <f t="shared" si="243"/>
        <v>0</v>
      </c>
      <c r="W1678">
        <f t="shared" si="240"/>
        <v>1</v>
      </c>
    </row>
    <row r="1679" spans="1:23" ht="16" hidden="1" x14ac:dyDescent="0.2">
      <c r="A1679" t="s">
        <v>473</v>
      </c>
      <c r="B1679" s="18">
        <v>1</v>
      </c>
      <c r="C1679" s="246" t="str">
        <f t="shared" si="236"/>
        <v>CC1.1</v>
      </c>
      <c r="D1679" s="160">
        <v>1</v>
      </c>
      <c r="E1679" s="264"/>
      <c r="F1679" s="245" t="s">
        <v>129</v>
      </c>
      <c r="G1679" s="2">
        <f>INDEX([1]CAPS!$A:$A,MATCH(F:F,[1]CAPS!$H:$H,0))</f>
        <v>5532</v>
      </c>
      <c r="H1679" s="245" t="s">
        <v>233</v>
      </c>
      <c r="I1679" s="264" t="s">
        <v>238</v>
      </c>
      <c r="J1679" s="248">
        <v>0</v>
      </c>
      <c r="K1679" s="247">
        <v>1</v>
      </c>
      <c r="L1679" s="248">
        <v>0</v>
      </c>
      <c r="M1679" s="248">
        <v>0</v>
      </c>
      <c r="N1679" s="248">
        <v>0</v>
      </c>
      <c r="O1679" s="248">
        <v>0</v>
      </c>
      <c r="P1679" s="248">
        <v>0</v>
      </c>
      <c r="Q1679" s="248">
        <v>0</v>
      </c>
      <c r="S1679">
        <f t="shared" si="241"/>
        <v>1</v>
      </c>
      <c r="T1679">
        <f t="shared" si="242"/>
        <v>1</v>
      </c>
      <c r="U1679">
        <f t="shared" si="243"/>
        <v>0</v>
      </c>
      <c r="W1679">
        <f t="shared" si="240"/>
        <v>1</v>
      </c>
    </row>
    <row r="1680" spans="1:23" ht="16" hidden="1" x14ac:dyDescent="0.2">
      <c r="A1680" t="s">
        <v>473</v>
      </c>
      <c r="B1680" s="160">
        <v>1</v>
      </c>
      <c r="C1680" s="246" t="str">
        <f t="shared" si="236"/>
        <v>CC1.1</v>
      </c>
      <c r="D1680" s="160">
        <v>1</v>
      </c>
      <c r="E1680" s="264"/>
      <c r="F1680" s="245" t="s">
        <v>477</v>
      </c>
      <c r="G1680" s="2">
        <f>INDEX([1]CAPS!$A:$A,MATCH(F:F,[1]CAPS!$H:$H,0))</f>
        <v>5043</v>
      </c>
      <c r="H1680" t="s">
        <v>234</v>
      </c>
      <c r="I1680" t="s">
        <v>238</v>
      </c>
      <c r="J1680" s="248">
        <v>0</v>
      </c>
      <c r="K1680" s="248">
        <v>0</v>
      </c>
      <c r="L1680" s="248">
        <v>0</v>
      </c>
      <c r="M1680" s="248">
        <v>0</v>
      </c>
      <c r="N1680" s="248">
        <v>0</v>
      </c>
      <c r="O1680">
        <v>10</v>
      </c>
      <c r="P1680" s="248">
        <v>0</v>
      </c>
      <c r="Q1680" s="248">
        <v>0</v>
      </c>
      <c r="S1680">
        <f t="shared" si="241"/>
        <v>10</v>
      </c>
      <c r="T1680" t="e">
        <f t="shared" si="242"/>
        <v>#DIV/0!</v>
      </c>
      <c r="U1680" t="e">
        <f t="shared" si="243"/>
        <v>#DIV/0!</v>
      </c>
      <c r="W1680">
        <f t="shared" si="240"/>
        <v>1</v>
      </c>
    </row>
    <row r="1681" spans="1:23" ht="16" hidden="1" x14ac:dyDescent="0.2">
      <c r="A1681" t="s">
        <v>473</v>
      </c>
      <c r="B1681" s="18">
        <v>1</v>
      </c>
      <c r="C1681" s="246" t="str">
        <f t="shared" si="236"/>
        <v>CC1.1</v>
      </c>
      <c r="D1681" s="160">
        <v>1</v>
      </c>
      <c r="E1681" s="264"/>
      <c r="F1681" s="309" t="s">
        <v>687</v>
      </c>
      <c r="G1681" s="2">
        <f>INDEX([1]CAPS!$A:$A,MATCH(F:F,[1]CAPS!$H:$H,0))</f>
        <v>5535</v>
      </c>
      <c r="H1681" s="245" t="s">
        <v>234</v>
      </c>
      <c r="I1681" s="264" t="s">
        <v>238</v>
      </c>
      <c r="J1681" s="248">
        <v>7</v>
      </c>
      <c r="K1681" s="248">
        <v>0</v>
      </c>
      <c r="L1681" s="248">
        <v>0</v>
      </c>
      <c r="M1681" s="248">
        <v>0</v>
      </c>
      <c r="N1681" s="248">
        <v>0</v>
      </c>
      <c r="O1681" s="248">
        <v>0</v>
      </c>
      <c r="P1681" s="248">
        <v>0</v>
      </c>
      <c r="Q1681" s="248">
        <v>0</v>
      </c>
      <c r="R1681" t="s">
        <v>906</v>
      </c>
      <c r="S1681">
        <f t="shared" si="241"/>
        <v>7</v>
      </c>
      <c r="T1681" t="e">
        <f t="shared" si="242"/>
        <v>#DIV/0!</v>
      </c>
      <c r="U1681" t="e">
        <f t="shared" si="243"/>
        <v>#DIV/0!</v>
      </c>
      <c r="W1681">
        <f t="shared" si="240"/>
        <v>1</v>
      </c>
    </row>
    <row r="1682" spans="1:23" ht="16" hidden="1" x14ac:dyDescent="0.2">
      <c r="A1682" t="s">
        <v>473</v>
      </c>
      <c r="B1682" s="160">
        <v>1</v>
      </c>
      <c r="C1682" s="246" t="str">
        <f t="shared" si="236"/>
        <v>CC1.1</v>
      </c>
      <c r="D1682" s="160">
        <v>1</v>
      </c>
      <c r="E1682" s="264"/>
      <c r="F1682" s="245" t="s">
        <v>479</v>
      </c>
      <c r="G1682" s="2">
        <f>INDEX([1]CAPS!$A:$A,MATCH(F:F,[1]CAPS!$H:$H,0))</f>
        <v>11190</v>
      </c>
      <c r="H1682" t="s">
        <v>496</v>
      </c>
      <c r="I1682" t="s">
        <v>239</v>
      </c>
      <c r="J1682" s="248">
        <v>0</v>
      </c>
      <c r="K1682" s="248">
        <v>0</v>
      </c>
      <c r="L1682" s="248">
        <v>0</v>
      </c>
      <c r="M1682" s="248">
        <v>0</v>
      </c>
      <c r="N1682" s="248">
        <v>0</v>
      </c>
      <c r="O1682">
        <v>5</v>
      </c>
      <c r="P1682" s="248">
        <v>0</v>
      </c>
      <c r="Q1682" s="248">
        <v>0</v>
      </c>
      <c r="S1682">
        <f t="shared" si="241"/>
        <v>5</v>
      </c>
      <c r="T1682" t="e">
        <f t="shared" si="242"/>
        <v>#DIV/0!</v>
      </c>
      <c r="U1682" t="e">
        <f t="shared" si="243"/>
        <v>#DIV/0!</v>
      </c>
      <c r="W1682">
        <f t="shared" si="240"/>
        <v>1</v>
      </c>
    </row>
    <row r="1683" spans="1:23" ht="16" hidden="1" x14ac:dyDescent="0.2">
      <c r="A1683" t="s">
        <v>473</v>
      </c>
      <c r="B1683" s="160">
        <v>2</v>
      </c>
      <c r="C1683" s="246" t="str">
        <f t="shared" si="236"/>
        <v>CC1.2</v>
      </c>
      <c r="D1683" s="160">
        <v>1</v>
      </c>
      <c r="E1683" s="264"/>
      <c r="F1683" s="245" t="s">
        <v>267</v>
      </c>
      <c r="G1683" s="2">
        <f>INDEX([1]CAPS!$A:$A,MATCH(F:F,[1]CAPS!$H:$H,0))</f>
        <v>5738</v>
      </c>
      <c r="H1683" s="263" t="s">
        <v>235</v>
      </c>
      <c r="I1683" s="152" t="s">
        <v>239</v>
      </c>
      <c r="J1683" s="248">
        <v>7</v>
      </c>
      <c r="K1683" s="248">
        <v>0</v>
      </c>
      <c r="L1683" s="248">
        <v>0</v>
      </c>
      <c r="M1683" s="248">
        <v>0</v>
      </c>
      <c r="N1683" s="248">
        <v>0</v>
      </c>
      <c r="O1683" s="248">
        <v>0</v>
      </c>
      <c r="P1683" s="248">
        <v>0</v>
      </c>
      <c r="Q1683" s="248">
        <v>0</v>
      </c>
      <c r="S1683">
        <f t="shared" si="241"/>
        <v>7</v>
      </c>
      <c r="T1683" t="e">
        <f t="shared" si="242"/>
        <v>#DIV/0!</v>
      </c>
      <c r="U1683" t="e">
        <f t="shared" si="243"/>
        <v>#DIV/0!</v>
      </c>
      <c r="W1683">
        <f t="shared" si="240"/>
        <v>1</v>
      </c>
    </row>
    <row r="1684" spans="1:23" ht="32" hidden="1" x14ac:dyDescent="0.2">
      <c r="A1684" t="s">
        <v>473</v>
      </c>
      <c r="B1684" s="160">
        <v>2</v>
      </c>
      <c r="C1684" s="246" t="str">
        <f t="shared" si="236"/>
        <v>CC1.2</v>
      </c>
      <c r="D1684" s="160">
        <v>1</v>
      </c>
      <c r="E1684" s="264"/>
      <c r="F1684" s="245" t="s">
        <v>348</v>
      </c>
      <c r="G1684" s="2">
        <f>INDEX([1]CAPS!$A:$A,MATCH(F:F,[1]CAPS!$H:$H,0))</f>
        <v>4000</v>
      </c>
      <c r="H1684" s="245" t="s">
        <v>236</v>
      </c>
      <c r="I1684" s="264" t="s">
        <v>239</v>
      </c>
      <c r="J1684" s="248">
        <v>13</v>
      </c>
      <c r="K1684" s="248">
        <v>0</v>
      </c>
      <c r="L1684" s="248">
        <v>0</v>
      </c>
      <c r="M1684" s="248">
        <v>0</v>
      </c>
      <c r="N1684" s="248">
        <v>0</v>
      </c>
      <c r="O1684" s="248">
        <v>0</v>
      </c>
      <c r="P1684" s="248">
        <v>0</v>
      </c>
      <c r="Q1684" s="248">
        <v>0</v>
      </c>
      <c r="S1684">
        <f t="shared" si="241"/>
        <v>13</v>
      </c>
      <c r="T1684" t="e">
        <f t="shared" si="242"/>
        <v>#DIV/0!</v>
      </c>
      <c r="U1684" t="e">
        <f t="shared" si="243"/>
        <v>#DIV/0!</v>
      </c>
      <c r="W1684">
        <f t="shared" si="240"/>
        <v>1</v>
      </c>
    </row>
    <row r="1685" spans="1:23" ht="32" hidden="1" x14ac:dyDescent="0.2">
      <c r="A1685" t="s">
        <v>473</v>
      </c>
      <c r="B1685" s="160">
        <v>2</v>
      </c>
      <c r="C1685" s="246" t="str">
        <f t="shared" si="236"/>
        <v>CC1.2</v>
      </c>
      <c r="D1685" s="160">
        <v>1</v>
      </c>
      <c r="E1685" s="264"/>
      <c r="F1685" s="245" t="s">
        <v>161</v>
      </c>
      <c r="G1685" s="2">
        <f>INDEX([1]CAPS!$A:$A,MATCH(F:F,[1]CAPS!$H:$H,0))</f>
        <v>2603</v>
      </c>
      <c r="H1685" s="245" t="s">
        <v>235</v>
      </c>
      <c r="I1685" s="264" t="s">
        <v>239</v>
      </c>
      <c r="J1685" s="248">
        <v>1</v>
      </c>
      <c r="K1685" s="248">
        <v>0</v>
      </c>
      <c r="L1685" s="248">
        <v>0</v>
      </c>
      <c r="M1685" s="248">
        <v>0</v>
      </c>
      <c r="N1685" s="248">
        <v>0</v>
      </c>
      <c r="O1685" s="248">
        <v>0</v>
      </c>
      <c r="P1685" s="248">
        <v>0</v>
      </c>
      <c r="Q1685" s="248">
        <v>0</v>
      </c>
      <c r="S1685">
        <f t="shared" si="241"/>
        <v>1</v>
      </c>
      <c r="T1685" t="e">
        <f t="shared" si="242"/>
        <v>#DIV/0!</v>
      </c>
      <c r="U1685" t="e">
        <f t="shared" si="243"/>
        <v>#DIV/0!</v>
      </c>
      <c r="W1685">
        <f t="shared" si="240"/>
        <v>1</v>
      </c>
    </row>
    <row r="1686" spans="1:23" ht="16" hidden="1" x14ac:dyDescent="0.2">
      <c r="A1686" t="s">
        <v>473</v>
      </c>
      <c r="B1686" s="160">
        <v>2</v>
      </c>
      <c r="C1686" s="246" t="str">
        <f t="shared" si="236"/>
        <v>CC1.2</v>
      </c>
      <c r="D1686" s="160">
        <v>1</v>
      </c>
      <c r="E1686" s="264"/>
      <c r="F1686" s="245" t="s">
        <v>479</v>
      </c>
      <c r="G1686" s="2">
        <f>INDEX([1]CAPS!$A:$A,MATCH(F:F,[1]CAPS!$H:$H,0))</f>
        <v>11190</v>
      </c>
      <c r="H1686" t="s">
        <v>496</v>
      </c>
      <c r="I1686" t="s">
        <v>239</v>
      </c>
      <c r="J1686" s="248">
        <v>0</v>
      </c>
      <c r="K1686" s="248">
        <v>0</v>
      </c>
      <c r="L1686" s="248">
        <v>0</v>
      </c>
      <c r="M1686" s="248">
        <v>0</v>
      </c>
      <c r="N1686" s="248">
        <v>0</v>
      </c>
      <c r="O1686">
        <v>17</v>
      </c>
      <c r="P1686" s="248">
        <v>0</v>
      </c>
      <c r="Q1686" s="248">
        <v>0</v>
      </c>
      <c r="S1686">
        <f t="shared" si="241"/>
        <v>17</v>
      </c>
      <c r="T1686" t="e">
        <f t="shared" si="242"/>
        <v>#DIV/0!</v>
      </c>
      <c r="U1686" t="e">
        <f t="shared" si="243"/>
        <v>#DIV/0!</v>
      </c>
      <c r="W1686">
        <f t="shared" si="240"/>
        <v>1</v>
      </c>
    </row>
    <row r="1687" spans="1:23" ht="16" hidden="1" x14ac:dyDescent="0.2">
      <c r="A1687" t="s">
        <v>473</v>
      </c>
      <c r="B1687" s="160">
        <v>2</v>
      </c>
      <c r="C1687" s="246" t="str">
        <f t="shared" si="236"/>
        <v>CC1.2</v>
      </c>
      <c r="D1687" s="160">
        <v>1</v>
      </c>
      <c r="E1687" s="264"/>
      <c r="F1687" s="245" t="s">
        <v>127</v>
      </c>
      <c r="G1687" s="2">
        <f>INDEX([1]CAPS!$A:$A,MATCH(F:F,[1]CAPS!$H:$H,0))</f>
        <v>10605</v>
      </c>
      <c r="H1687" s="245" t="s">
        <v>233</v>
      </c>
      <c r="I1687" s="264" t="s">
        <v>238</v>
      </c>
      <c r="J1687">
        <v>9</v>
      </c>
      <c r="K1687" s="248">
        <v>0</v>
      </c>
      <c r="L1687" s="248">
        <v>0</v>
      </c>
      <c r="M1687" s="248">
        <v>0</v>
      </c>
      <c r="N1687" s="248">
        <v>0</v>
      </c>
      <c r="O1687" s="248">
        <v>0</v>
      </c>
      <c r="P1687" s="248">
        <v>0</v>
      </c>
      <c r="Q1687" s="248">
        <v>0</v>
      </c>
      <c r="S1687">
        <f t="shared" si="241"/>
        <v>9</v>
      </c>
      <c r="T1687" t="e">
        <f t="shared" si="242"/>
        <v>#DIV/0!</v>
      </c>
      <c r="U1687" t="e">
        <f t="shared" si="243"/>
        <v>#DIV/0!</v>
      </c>
      <c r="W1687">
        <f t="shared" si="240"/>
        <v>1</v>
      </c>
    </row>
    <row r="1688" spans="1:23" ht="16" hidden="1" x14ac:dyDescent="0.2">
      <c r="A1688" t="s">
        <v>473</v>
      </c>
      <c r="B1688" s="160">
        <v>2</v>
      </c>
      <c r="C1688" s="246" t="str">
        <f t="shared" si="236"/>
        <v>CC1.2</v>
      </c>
      <c r="D1688" s="160">
        <v>1</v>
      </c>
      <c r="E1688" s="264"/>
      <c r="F1688" s="245" t="s">
        <v>129</v>
      </c>
      <c r="G1688" s="2">
        <f>INDEX([1]CAPS!$A:$A,MATCH(F:F,[1]CAPS!$H:$H,0))</f>
        <v>5532</v>
      </c>
      <c r="H1688" s="245" t="s">
        <v>233</v>
      </c>
      <c r="I1688" s="264" t="s">
        <v>238</v>
      </c>
      <c r="J1688">
        <v>4</v>
      </c>
      <c r="K1688" s="248">
        <v>0</v>
      </c>
      <c r="L1688" s="248">
        <v>0</v>
      </c>
      <c r="M1688" s="248">
        <v>0</v>
      </c>
      <c r="N1688" s="248">
        <v>0</v>
      </c>
      <c r="O1688" s="248">
        <v>0</v>
      </c>
      <c r="P1688" s="248">
        <v>0</v>
      </c>
      <c r="Q1688" s="248">
        <v>0</v>
      </c>
      <c r="S1688">
        <f t="shared" si="241"/>
        <v>4</v>
      </c>
      <c r="T1688" t="e">
        <f t="shared" si="242"/>
        <v>#DIV/0!</v>
      </c>
      <c r="U1688" t="e">
        <f t="shared" si="243"/>
        <v>#DIV/0!</v>
      </c>
      <c r="W1688">
        <f t="shared" si="240"/>
        <v>1</v>
      </c>
    </row>
    <row r="1689" spans="1:23" ht="16" hidden="1" x14ac:dyDescent="0.2">
      <c r="A1689" t="s">
        <v>473</v>
      </c>
      <c r="B1689" s="160">
        <v>2</v>
      </c>
      <c r="C1689" s="246" t="str">
        <f t="shared" si="236"/>
        <v>CC1.2</v>
      </c>
      <c r="D1689" s="160">
        <v>1</v>
      </c>
      <c r="E1689" s="264"/>
      <c r="F1689" s="245" t="s">
        <v>273</v>
      </c>
      <c r="G1689" s="2">
        <f>INDEX([1]CAPS!$A:$A,MATCH(F:F,[1]CAPS!$H:$H,0))</f>
        <v>2501</v>
      </c>
      <c r="H1689" s="263" t="s">
        <v>234</v>
      </c>
      <c r="I1689" s="152" t="s">
        <v>238</v>
      </c>
      <c r="J1689">
        <v>0</v>
      </c>
      <c r="K1689" s="248">
        <v>0</v>
      </c>
      <c r="L1689" s="248">
        <v>0</v>
      </c>
      <c r="M1689" s="248">
        <v>0</v>
      </c>
      <c r="N1689" s="248">
        <v>0</v>
      </c>
      <c r="O1689">
        <v>5</v>
      </c>
      <c r="P1689" s="248">
        <v>0</v>
      </c>
      <c r="Q1689" s="248">
        <v>0</v>
      </c>
      <c r="R1689" s="360" t="s">
        <v>908</v>
      </c>
      <c r="S1689">
        <f t="shared" si="241"/>
        <v>5</v>
      </c>
      <c r="T1689" t="e">
        <f t="shared" si="242"/>
        <v>#DIV/0!</v>
      </c>
      <c r="U1689" t="e">
        <f t="shared" si="243"/>
        <v>#DIV/0!</v>
      </c>
      <c r="W1689">
        <f t="shared" si="240"/>
        <v>1</v>
      </c>
    </row>
    <row r="1690" spans="1:23" ht="16" hidden="1" x14ac:dyDescent="0.2">
      <c r="A1690" t="s">
        <v>473</v>
      </c>
      <c r="B1690" s="160">
        <v>2</v>
      </c>
      <c r="C1690" s="246" t="str">
        <f t="shared" si="236"/>
        <v>CC1.2</v>
      </c>
      <c r="D1690" s="160">
        <v>1</v>
      </c>
      <c r="E1690" s="264"/>
      <c r="F1690" s="309" t="s">
        <v>687</v>
      </c>
      <c r="G1690" s="2">
        <f>INDEX([1]CAPS!$A:$A,MATCH(F:F,[1]CAPS!$H:$H,0))</f>
        <v>5535</v>
      </c>
      <c r="H1690" s="245" t="s">
        <v>234</v>
      </c>
      <c r="I1690" s="264" t="s">
        <v>238</v>
      </c>
      <c r="J1690">
        <v>7</v>
      </c>
      <c r="K1690" s="248">
        <v>0</v>
      </c>
      <c r="L1690" s="248">
        <v>0</v>
      </c>
      <c r="M1690" s="248">
        <v>0</v>
      </c>
      <c r="N1690" s="248">
        <v>0</v>
      </c>
      <c r="O1690" s="248">
        <v>0</v>
      </c>
      <c r="P1690" s="248">
        <v>0</v>
      </c>
      <c r="Q1690" s="248">
        <v>0</v>
      </c>
      <c r="R1690" t="s">
        <v>906</v>
      </c>
      <c r="S1690">
        <f t="shared" si="241"/>
        <v>7</v>
      </c>
      <c r="T1690" t="e">
        <f t="shared" si="242"/>
        <v>#DIV/0!</v>
      </c>
      <c r="U1690" t="e">
        <f t="shared" si="243"/>
        <v>#DIV/0!</v>
      </c>
      <c r="W1690">
        <f t="shared" si="240"/>
        <v>1</v>
      </c>
    </row>
    <row r="1691" spans="1:23" ht="16" hidden="1" x14ac:dyDescent="0.2">
      <c r="A1691" t="s">
        <v>473</v>
      </c>
      <c r="B1691" s="160">
        <v>2</v>
      </c>
      <c r="C1691" s="246" t="str">
        <f t="shared" si="236"/>
        <v>CC1.2</v>
      </c>
      <c r="D1691" s="160">
        <v>1</v>
      </c>
      <c r="E1691" s="264"/>
      <c r="F1691" s="245" t="s">
        <v>477</v>
      </c>
      <c r="G1691" s="2">
        <f>INDEX([1]CAPS!$A:$A,MATCH(F:F,[1]CAPS!$H:$H,0))</f>
        <v>5043</v>
      </c>
      <c r="H1691" t="s">
        <v>234</v>
      </c>
      <c r="I1691" t="s">
        <v>238</v>
      </c>
      <c r="J1691">
        <v>0</v>
      </c>
      <c r="K1691" s="248">
        <v>0</v>
      </c>
      <c r="L1691" s="248">
        <v>0</v>
      </c>
      <c r="M1691" s="248">
        <v>0</v>
      </c>
      <c r="N1691" s="248">
        <v>0</v>
      </c>
      <c r="O1691">
        <v>6</v>
      </c>
      <c r="P1691" s="248">
        <v>0</v>
      </c>
      <c r="Q1691" s="248">
        <v>0</v>
      </c>
      <c r="S1691">
        <f t="shared" si="241"/>
        <v>6</v>
      </c>
      <c r="T1691" t="e">
        <f t="shared" si="242"/>
        <v>#DIV/0!</v>
      </c>
      <c r="U1691" t="e">
        <f t="shared" si="243"/>
        <v>#DIV/0!</v>
      </c>
      <c r="W1691">
        <f t="shared" si="240"/>
        <v>1</v>
      </c>
    </row>
    <row r="1692" spans="1:23" ht="16" hidden="1" x14ac:dyDescent="0.2">
      <c r="A1692" t="s">
        <v>473</v>
      </c>
      <c r="B1692" s="160">
        <v>3</v>
      </c>
      <c r="C1692" s="246" t="str">
        <f t="shared" si="236"/>
        <v>CC1.3</v>
      </c>
      <c r="D1692" s="160">
        <v>1</v>
      </c>
      <c r="E1692" s="264"/>
      <c r="F1692" s="245" t="s">
        <v>267</v>
      </c>
      <c r="G1692" s="2">
        <f>INDEX([1]CAPS!$A:$A,MATCH(F:F,[1]CAPS!$H:$H,0))</f>
        <v>5738</v>
      </c>
      <c r="H1692" s="263" t="s">
        <v>235</v>
      </c>
      <c r="I1692" s="152" t="s">
        <v>239</v>
      </c>
      <c r="J1692">
        <v>5</v>
      </c>
      <c r="K1692" s="248">
        <v>0</v>
      </c>
      <c r="L1692" s="248">
        <v>0</v>
      </c>
      <c r="M1692" s="248">
        <v>0</v>
      </c>
      <c r="N1692" s="248">
        <v>0</v>
      </c>
      <c r="O1692" s="248">
        <v>0</v>
      </c>
      <c r="P1692" s="248">
        <v>0</v>
      </c>
      <c r="Q1692" s="248">
        <v>0</v>
      </c>
      <c r="S1692">
        <f t="shared" si="241"/>
        <v>5</v>
      </c>
      <c r="T1692" t="e">
        <f t="shared" si="242"/>
        <v>#DIV/0!</v>
      </c>
      <c r="U1692" t="e">
        <f t="shared" si="243"/>
        <v>#DIV/0!</v>
      </c>
      <c r="W1692">
        <f t="shared" si="240"/>
        <v>1</v>
      </c>
    </row>
    <row r="1693" spans="1:23" ht="32" hidden="1" x14ac:dyDescent="0.2">
      <c r="A1693" t="s">
        <v>473</v>
      </c>
      <c r="B1693" s="160">
        <v>3</v>
      </c>
      <c r="C1693" s="246" t="str">
        <f t="shared" si="236"/>
        <v>CC1.3</v>
      </c>
      <c r="D1693" s="160">
        <v>1</v>
      </c>
      <c r="E1693" s="264"/>
      <c r="F1693" s="245" t="s">
        <v>348</v>
      </c>
      <c r="G1693" s="2">
        <f>INDEX([1]CAPS!$A:$A,MATCH(F:F,[1]CAPS!$H:$H,0))</f>
        <v>4000</v>
      </c>
      <c r="H1693" s="245" t="s">
        <v>236</v>
      </c>
      <c r="I1693" s="264" t="s">
        <v>239</v>
      </c>
      <c r="J1693">
        <v>16</v>
      </c>
      <c r="K1693" s="248">
        <v>0</v>
      </c>
      <c r="L1693" s="248">
        <v>0</v>
      </c>
      <c r="M1693" s="248">
        <v>0</v>
      </c>
      <c r="N1693" s="248">
        <v>0</v>
      </c>
      <c r="O1693" s="248">
        <v>0</v>
      </c>
      <c r="P1693" s="248">
        <v>0</v>
      </c>
      <c r="Q1693" s="248">
        <v>0</v>
      </c>
      <c r="S1693">
        <f t="shared" si="241"/>
        <v>16</v>
      </c>
      <c r="T1693" t="e">
        <f t="shared" si="242"/>
        <v>#DIV/0!</v>
      </c>
      <c r="U1693" t="e">
        <f t="shared" si="243"/>
        <v>#DIV/0!</v>
      </c>
      <c r="W1693">
        <f t="shared" si="240"/>
        <v>1</v>
      </c>
    </row>
    <row r="1694" spans="1:23" ht="32" hidden="1" x14ac:dyDescent="0.2">
      <c r="A1694" t="s">
        <v>473</v>
      </c>
      <c r="B1694" s="160">
        <v>3</v>
      </c>
      <c r="C1694" s="246" t="str">
        <f t="shared" si="236"/>
        <v>CC1.3</v>
      </c>
      <c r="D1694" s="160">
        <v>1</v>
      </c>
      <c r="E1694" s="264"/>
      <c r="F1694" s="245" t="s">
        <v>161</v>
      </c>
      <c r="G1694" s="2">
        <f>INDEX([1]CAPS!$A:$A,MATCH(F:F,[1]CAPS!$H:$H,0))</f>
        <v>2603</v>
      </c>
      <c r="H1694" s="245" t="s">
        <v>235</v>
      </c>
      <c r="I1694" s="264" t="s">
        <v>239</v>
      </c>
      <c r="J1694">
        <v>1</v>
      </c>
      <c r="K1694" s="248">
        <v>0</v>
      </c>
      <c r="L1694" s="248">
        <v>0</v>
      </c>
      <c r="M1694" s="248">
        <v>0</v>
      </c>
      <c r="N1694" s="248">
        <v>0</v>
      </c>
      <c r="O1694" s="248">
        <v>0</v>
      </c>
      <c r="P1694" s="248">
        <v>0</v>
      </c>
      <c r="Q1694" s="248">
        <v>0</v>
      </c>
      <c r="S1694">
        <f t="shared" si="241"/>
        <v>1</v>
      </c>
      <c r="T1694" t="e">
        <f t="shared" si="242"/>
        <v>#DIV/0!</v>
      </c>
      <c r="U1694" t="e">
        <f t="shared" si="243"/>
        <v>#DIV/0!</v>
      </c>
      <c r="W1694">
        <f t="shared" si="240"/>
        <v>1</v>
      </c>
    </row>
    <row r="1695" spans="1:23" ht="16" hidden="1" x14ac:dyDescent="0.2">
      <c r="A1695" t="s">
        <v>473</v>
      </c>
      <c r="B1695" s="160">
        <v>3</v>
      </c>
      <c r="C1695" s="246" t="str">
        <f t="shared" si="236"/>
        <v>CC1.3</v>
      </c>
      <c r="D1695" s="160">
        <v>1</v>
      </c>
      <c r="E1695" s="264"/>
      <c r="F1695" s="245" t="s">
        <v>479</v>
      </c>
      <c r="G1695" s="2">
        <f>INDEX([1]CAPS!$A:$A,MATCH(F:F,[1]CAPS!$H:$H,0))</f>
        <v>11190</v>
      </c>
      <c r="H1695" t="s">
        <v>496</v>
      </c>
      <c r="I1695" t="s">
        <v>239</v>
      </c>
      <c r="J1695">
        <v>0</v>
      </c>
      <c r="K1695" s="248">
        <v>0</v>
      </c>
      <c r="L1695" s="248">
        <v>0</v>
      </c>
      <c r="M1695" s="248">
        <v>0</v>
      </c>
      <c r="N1695" s="248">
        <v>0</v>
      </c>
      <c r="O1695">
        <v>14</v>
      </c>
      <c r="P1695" s="248">
        <v>0</v>
      </c>
      <c r="Q1695" s="248">
        <v>0</v>
      </c>
      <c r="S1695">
        <f t="shared" si="241"/>
        <v>14</v>
      </c>
      <c r="T1695" t="e">
        <f t="shared" si="242"/>
        <v>#DIV/0!</v>
      </c>
      <c r="U1695" t="e">
        <f t="shared" si="243"/>
        <v>#DIV/0!</v>
      </c>
      <c r="W1695">
        <f t="shared" si="240"/>
        <v>1</v>
      </c>
    </row>
    <row r="1696" spans="1:23" ht="16" hidden="1" x14ac:dyDescent="0.2">
      <c r="A1696" t="s">
        <v>473</v>
      </c>
      <c r="B1696" s="160">
        <v>3</v>
      </c>
      <c r="C1696" s="246" t="str">
        <f t="shared" si="236"/>
        <v>CC1.3</v>
      </c>
      <c r="D1696" s="160">
        <v>1</v>
      </c>
      <c r="E1696" s="264"/>
      <c r="F1696" s="245" t="s">
        <v>127</v>
      </c>
      <c r="G1696" s="2">
        <f>INDEX([1]CAPS!$A:$A,MATCH(F:F,[1]CAPS!$H:$H,0))</f>
        <v>10605</v>
      </c>
      <c r="H1696" s="245" t="s">
        <v>233</v>
      </c>
      <c r="I1696" s="264" t="s">
        <v>238</v>
      </c>
      <c r="J1696">
        <v>9</v>
      </c>
      <c r="K1696" s="248">
        <v>0</v>
      </c>
      <c r="L1696" s="248">
        <v>0</v>
      </c>
      <c r="M1696" s="248">
        <v>0</v>
      </c>
      <c r="N1696" s="248">
        <v>0</v>
      </c>
      <c r="O1696" s="248">
        <v>0</v>
      </c>
      <c r="P1696" s="248">
        <v>0</v>
      </c>
      <c r="Q1696" s="248">
        <v>0</v>
      </c>
      <c r="S1696">
        <f t="shared" si="241"/>
        <v>9</v>
      </c>
      <c r="T1696" t="e">
        <f t="shared" si="242"/>
        <v>#DIV/0!</v>
      </c>
      <c r="U1696" t="e">
        <f t="shared" si="243"/>
        <v>#DIV/0!</v>
      </c>
      <c r="W1696">
        <f t="shared" si="240"/>
        <v>1</v>
      </c>
    </row>
    <row r="1697" spans="1:23" ht="16" hidden="1" x14ac:dyDescent="0.2">
      <c r="A1697" t="s">
        <v>473</v>
      </c>
      <c r="B1697" s="160">
        <v>3</v>
      </c>
      <c r="C1697" s="246" t="str">
        <f t="shared" si="236"/>
        <v>CC1.3</v>
      </c>
      <c r="D1697" s="160">
        <v>1</v>
      </c>
      <c r="E1697" s="264"/>
      <c r="F1697" s="309" t="s">
        <v>687</v>
      </c>
      <c r="G1697" s="2">
        <f>INDEX([1]CAPS!$A:$A,MATCH(F:F,[1]CAPS!$H:$H,0))</f>
        <v>5535</v>
      </c>
      <c r="H1697" s="245" t="s">
        <v>234</v>
      </c>
      <c r="I1697" s="264" t="s">
        <v>238</v>
      </c>
      <c r="J1697">
        <v>7</v>
      </c>
      <c r="K1697" s="248">
        <v>0</v>
      </c>
      <c r="L1697" s="248">
        <v>0</v>
      </c>
      <c r="M1697" s="248">
        <v>0</v>
      </c>
      <c r="N1697" s="248">
        <v>0</v>
      </c>
      <c r="O1697" s="248">
        <v>0</v>
      </c>
      <c r="P1697" s="248">
        <v>0</v>
      </c>
      <c r="Q1697" s="248">
        <v>0</v>
      </c>
      <c r="R1697" t="s">
        <v>906</v>
      </c>
      <c r="S1697">
        <f t="shared" si="241"/>
        <v>7</v>
      </c>
      <c r="T1697" t="e">
        <f t="shared" si="242"/>
        <v>#DIV/0!</v>
      </c>
      <c r="U1697" t="e">
        <f t="shared" si="243"/>
        <v>#DIV/0!</v>
      </c>
      <c r="W1697">
        <f t="shared" si="240"/>
        <v>1</v>
      </c>
    </row>
    <row r="1698" spans="1:23" ht="16" hidden="1" x14ac:dyDescent="0.2">
      <c r="A1698" t="s">
        <v>473</v>
      </c>
      <c r="B1698" s="160">
        <v>3</v>
      </c>
      <c r="C1698" s="246" t="str">
        <f t="shared" si="236"/>
        <v>CC1.3</v>
      </c>
      <c r="D1698" s="160">
        <v>1</v>
      </c>
      <c r="E1698" s="264"/>
      <c r="F1698" s="245" t="s">
        <v>477</v>
      </c>
      <c r="G1698" s="2">
        <f>INDEX([1]CAPS!$A:$A,MATCH(F:F,[1]CAPS!$H:$H,0))</f>
        <v>5043</v>
      </c>
      <c r="H1698" t="s">
        <v>234</v>
      </c>
      <c r="I1698" t="s">
        <v>238</v>
      </c>
      <c r="J1698">
        <v>0</v>
      </c>
      <c r="K1698" s="248">
        <v>0</v>
      </c>
      <c r="L1698" s="248">
        <v>0</v>
      </c>
      <c r="M1698" s="248">
        <v>0</v>
      </c>
      <c r="N1698" s="248">
        <v>0</v>
      </c>
      <c r="O1698">
        <v>5</v>
      </c>
      <c r="P1698" s="248">
        <v>0</v>
      </c>
      <c r="Q1698" s="248">
        <v>0</v>
      </c>
      <c r="S1698">
        <f t="shared" si="241"/>
        <v>5</v>
      </c>
      <c r="T1698" t="e">
        <f t="shared" si="242"/>
        <v>#DIV/0!</v>
      </c>
      <c r="U1698" t="e">
        <f t="shared" si="243"/>
        <v>#DIV/0!</v>
      </c>
      <c r="W1698">
        <f t="shared" si="240"/>
        <v>1</v>
      </c>
    </row>
    <row r="1699" spans="1:23" ht="16" hidden="1" x14ac:dyDescent="0.2">
      <c r="A1699" t="s">
        <v>473</v>
      </c>
      <c r="B1699" s="160">
        <v>4</v>
      </c>
      <c r="C1699" s="246" t="str">
        <f t="shared" si="236"/>
        <v>CC1.4</v>
      </c>
      <c r="D1699" s="160">
        <v>1</v>
      </c>
      <c r="E1699" s="264"/>
      <c r="F1699" s="245" t="s">
        <v>267</v>
      </c>
      <c r="G1699" s="2">
        <f>INDEX([1]CAPS!$A:$A,MATCH(F:F,[1]CAPS!$H:$H,0))</f>
        <v>5738</v>
      </c>
      <c r="H1699" s="263" t="s">
        <v>235</v>
      </c>
      <c r="I1699" s="152" t="s">
        <v>239</v>
      </c>
      <c r="J1699">
        <v>2</v>
      </c>
      <c r="K1699" s="248">
        <v>0</v>
      </c>
      <c r="L1699" s="248">
        <v>0</v>
      </c>
      <c r="M1699" s="248">
        <v>4</v>
      </c>
      <c r="N1699" s="248">
        <v>0</v>
      </c>
      <c r="O1699" s="248">
        <v>0</v>
      </c>
      <c r="P1699" s="248">
        <v>0</v>
      </c>
      <c r="Q1699" s="248">
        <v>0</v>
      </c>
      <c r="S1699">
        <f t="shared" si="241"/>
        <v>2</v>
      </c>
      <c r="T1699">
        <f t="shared" si="242"/>
        <v>0</v>
      </c>
      <c r="U1699">
        <f t="shared" si="243"/>
        <v>0</v>
      </c>
      <c r="W1699">
        <f t="shared" si="240"/>
        <v>1</v>
      </c>
    </row>
    <row r="1700" spans="1:23" ht="16" hidden="1" x14ac:dyDescent="0.2">
      <c r="A1700" t="s">
        <v>473</v>
      </c>
      <c r="B1700" s="160">
        <v>4</v>
      </c>
      <c r="C1700" s="246" t="str">
        <f t="shared" si="236"/>
        <v>CC1.4</v>
      </c>
      <c r="D1700" s="160">
        <v>1</v>
      </c>
      <c r="E1700" s="264"/>
      <c r="F1700" s="245" t="s">
        <v>126</v>
      </c>
      <c r="G1700" s="2">
        <f>INDEX([1]CAPS!$A:$A,MATCH(F:F,[1]CAPS!$H:$H,0))</f>
        <v>7943</v>
      </c>
      <c r="H1700" s="263" t="s">
        <v>236</v>
      </c>
      <c r="I1700" s="264" t="s">
        <v>242</v>
      </c>
      <c r="J1700">
        <v>1</v>
      </c>
      <c r="K1700" s="248">
        <v>0</v>
      </c>
      <c r="L1700" s="248">
        <v>0</v>
      </c>
      <c r="M1700" s="248">
        <v>0</v>
      </c>
      <c r="N1700" s="248">
        <v>0</v>
      </c>
      <c r="O1700" s="248">
        <v>0</v>
      </c>
      <c r="P1700" s="248">
        <v>0</v>
      </c>
      <c r="Q1700" s="248">
        <v>0</v>
      </c>
      <c r="S1700">
        <f t="shared" si="241"/>
        <v>1</v>
      </c>
      <c r="T1700" t="e">
        <f t="shared" si="242"/>
        <v>#DIV/0!</v>
      </c>
      <c r="U1700" t="e">
        <f t="shared" si="243"/>
        <v>#DIV/0!</v>
      </c>
      <c r="W1700">
        <f t="shared" si="240"/>
        <v>1</v>
      </c>
    </row>
    <row r="1701" spans="1:23" ht="16" hidden="1" x14ac:dyDescent="0.2">
      <c r="A1701" t="s">
        <v>473</v>
      </c>
      <c r="B1701" s="160">
        <v>4</v>
      </c>
      <c r="C1701" s="246" t="str">
        <f t="shared" si="236"/>
        <v>CC1.4</v>
      </c>
      <c r="D1701" s="160">
        <v>1</v>
      </c>
      <c r="E1701" s="264"/>
      <c r="F1701" s="245" t="s">
        <v>480</v>
      </c>
      <c r="G1701" s="2">
        <f>INDEX([1]CAPS!$A:$A,MATCH(F:F,[1]CAPS!$H:$H,0))</f>
        <v>2599</v>
      </c>
      <c r="H1701" t="s">
        <v>237</v>
      </c>
      <c r="I1701" t="s">
        <v>239</v>
      </c>
      <c r="J1701">
        <v>1</v>
      </c>
      <c r="K1701" s="248">
        <v>0</v>
      </c>
      <c r="L1701" s="248">
        <v>0</v>
      </c>
      <c r="M1701" s="248">
        <v>0</v>
      </c>
      <c r="N1701" s="248">
        <v>0</v>
      </c>
      <c r="O1701" s="248">
        <v>0</v>
      </c>
      <c r="P1701" s="248">
        <v>0</v>
      </c>
      <c r="Q1701" s="248">
        <v>0</v>
      </c>
      <c r="S1701">
        <f t="shared" si="241"/>
        <v>1</v>
      </c>
      <c r="T1701" t="e">
        <f t="shared" si="242"/>
        <v>#DIV/0!</v>
      </c>
      <c r="U1701" t="e">
        <f t="shared" si="243"/>
        <v>#DIV/0!</v>
      </c>
      <c r="W1701">
        <f t="shared" si="240"/>
        <v>1</v>
      </c>
    </row>
    <row r="1702" spans="1:23" ht="32" hidden="1" x14ac:dyDescent="0.2">
      <c r="A1702" t="s">
        <v>473</v>
      </c>
      <c r="B1702" s="160">
        <v>4</v>
      </c>
      <c r="C1702" s="246" t="str">
        <f t="shared" ref="C1702:C1807" si="244">CONCATENATE(A1702,".",B1702)</f>
        <v>CC1.4</v>
      </c>
      <c r="D1702" s="160">
        <v>1</v>
      </c>
      <c r="E1702" s="264"/>
      <c r="F1702" s="245" t="s">
        <v>161</v>
      </c>
      <c r="G1702" s="2">
        <f>INDEX([1]CAPS!$A:$A,MATCH(F:F,[1]CAPS!$H:$H,0))</f>
        <v>2603</v>
      </c>
      <c r="H1702" s="245" t="s">
        <v>235</v>
      </c>
      <c r="I1702" s="264" t="s">
        <v>239</v>
      </c>
      <c r="J1702">
        <v>1</v>
      </c>
      <c r="K1702" s="248">
        <v>0</v>
      </c>
      <c r="L1702" s="248">
        <v>0</v>
      </c>
      <c r="M1702">
        <v>2</v>
      </c>
      <c r="N1702" s="248">
        <v>0</v>
      </c>
      <c r="O1702" s="248">
        <v>0</v>
      </c>
      <c r="P1702" s="248">
        <v>0</v>
      </c>
      <c r="Q1702" s="248">
        <v>0</v>
      </c>
      <c r="S1702">
        <f t="shared" si="241"/>
        <v>1</v>
      </c>
      <c r="T1702">
        <f t="shared" si="242"/>
        <v>0</v>
      </c>
      <c r="U1702">
        <f t="shared" si="243"/>
        <v>0</v>
      </c>
      <c r="W1702">
        <f t="shared" si="240"/>
        <v>1</v>
      </c>
    </row>
    <row r="1703" spans="1:23" ht="32" hidden="1" x14ac:dyDescent="0.2">
      <c r="A1703" t="s">
        <v>473</v>
      </c>
      <c r="B1703" s="160">
        <v>4</v>
      </c>
      <c r="C1703" s="246" t="str">
        <f t="shared" si="244"/>
        <v>CC1.4</v>
      </c>
      <c r="D1703" s="160">
        <v>1</v>
      </c>
      <c r="E1703" s="264"/>
      <c r="F1703" s="245" t="s">
        <v>348</v>
      </c>
      <c r="G1703" s="2">
        <f>INDEX([1]CAPS!$A:$A,MATCH(F:F,[1]CAPS!$H:$H,0))</f>
        <v>4000</v>
      </c>
      <c r="H1703" s="245" t="s">
        <v>236</v>
      </c>
      <c r="I1703" s="264" t="s">
        <v>239</v>
      </c>
      <c r="J1703">
        <v>15</v>
      </c>
      <c r="K1703" s="248">
        <v>0</v>
      </c>
      <c r="L1703" s="248">
        <v>0</v>
      </c>
      <c r="M1703">
        <v>2</v>
      </c>
      <c r="N1703" s="248">
        <v>0</v>
      </c>
      <c r="O1703" s="248">
        <v>0</v>
      </c>
      <c r="P1703" s="248">
        <v>0</v>
      </c>
      <c r="Q1703" s="248">
        <v>0</v>
      </c>
      <c r="S1703">
        <f t="shared" si="241"/>
        <v>15</v>
      </c>
      <c r="T1703">
        <f t="shared" si="242"/>
        <v>0</v>
      </c>
      <c r="U1703">
        <f t="shared" si="243"/>
        <v>0</v>
      </c>
      <c r="W1703">
        <f t="shared" si="240"/>
        <v>1</v>
      </c>
    </row>
    <row r="1704" spans="1:23" ht="32" hidden="1" x14ac:dyDescent="0.2">
      <c r="A1704" t="s">
        <v>473</v>
      </c>
      <c r="B1704" s="160">
        <v>4</v>
      </c>
      <c r="C1704" s="246" t="str">
        <f t="shared" si="244"/>
        <v>CC1.4</v>
      </c>
      <c r="D1704" s="160">
        <v>1</v>
      </c>
      <c r="E1704" s="264"/>
      <c r="F1704" s="245" t="s">
        <v>232</v>
      </c>
      <c r="G1704" s="2">
        <f>INDEX([1]CAPS!$A:$A,MATCH(F:F,[1]CAPS!$H:$H,0))</f>
        <v>8875</v>
      </c>
      <c r="H1704" s="245" t="s">
        <v>236</v>
      </c>
      <c r="I1704" s="264" t="s">
        <v>239</v>
      </c>
      <c r="J1704">
        <v>0</v>
      </c>
      <c r="K1704" s="248">
        <v>0</v>
      </c>
      <c r="L1704" s="248">
        <v>0</v>
      </c>
      <c r="M1704" s="248">
        <v>0</v>
      </c>
      <c r="N1704" s="248">
        <v>0</v>
      </c>
      <c r="O1704">
        <v>1</v>
      </c>
      <c r="P1704" s="248">
        <v>0</v>
      </c>
      <c r="Q1704" s="248">
        <v>0</v>
      </c>
      <c r="S1704">
        <f t="shared" si="241"/>
        <v>1</v>
      </c>
      <c r="T1704" t="e">
        <f t="shared" si="242"/>
        <v>#DIV/0!</v>
      </c>
      <c r="U1704" t="e">
        <f t="shared" si="243"/>
        <v>#DIV/0!</v>
      </c>
      <c r="W1704">
        <f t="shared" si="240"/>
        <v>1</v>
      </c>
    </row>
    <row r="1705" spans="1:23" ht="16" hidden="1" x14ac:dyDescent="0.2">
      <c r="A1705" t="s">
        <v>473</v>
      </c>
      <c r="B1705" s="160">
        <v>4</v>
      </c>
      <c r="C1705" s="246" t="str">
        <f t="shared" si="244"/>
        <v>CC1.4</v>
      </c>
      <c r="D1705" s="160">
        <v>1</v>
      </c>
      <c r="E1705" s="264"/>
      <c r="F1705" s="245" t="s">
        <v>479</v>
      </c>
      <c r="G1705" s="2">
        <f>INDEX([1]CAPS!$A:$A,MATCH(F:F,[1]CAPS!$H:$H,0))</f>
        <v>11190</v>
      </c>
      <c r="H1705" t="s">
        <v>496</v>
      </c>
      <c r="I1705" t="s">
        <v>239</v>
      </c>
      <c r="J1705">
        <v>0</v>
      </c>
      <c r="K1705" s="248">
        <v>0</v>
      </c>
      <c r="L1705" s="248">
        <v>0</v>
      </c>
      <c r="M1705" s="248">
        <v>0</v>
      </c>
      <c r="N1705" s="248">
        <v>0</v>
      </c>
      <c r="O1705">
        <v>18</v>
      </c>
      <c r="P1705" s="248">
        <v>0</v>
      </c>
      <c r="Q1705" s="248">
        <v>0</v>
      </c>
      <c r="S1705">
        <f t="shared" si="241"/>
        <v>18</v>
      </c>
      <c r="T1705" t="e">
        <f t="shared" si="242"/>
        <v>#DIV/0!</v>
      </c>
      <c r="U1705" t="e">
        <f t="shared" si="243"/>
        <v>#DIV/0!</v>
      </c>
      <c r="W1705">
        <f t="shared" si="240"/>
        <v>1</v>
      </c>
    </row>
    <row r="1706" spans="1:23" ht="16" hidden="1" x14ac:dyDescent="0.2">
      <c r="A1706" t="s">
        <v>473</v>
      </c>
      <c r="B1706" s="160">
        <v>4</v>
      </c>
      <c r="C1706" s="246" t="str">
        <f t="shared" si="244"/>
        <v>CC1.4</v>
      </c>
      <c r="D1706" s="160">
        <v>1</v>
      </c>
      <c r="E1706" s="264"/>
      <c r="F1706" s="309" t="s">
        <v>687</v>
      </c>
      <c r="G1706" s="2">
        <f>INDEX([1]CAPS!$A:$A,MATCH(F:F,[1]CAPS!$H:$H,0))</f>
        <v>5535</v>
      </c>
      <c r="H1706" s="245" t="s">
        <v>234</v>
      </c>
      <c r="I1706" s="264" t="s">
        <v>238</v>
      </c>
      <c r="J1706">
        <v>7</v>
      </c>
      <c r="K1706" s="248">
        <v>0</v>
      </c>
      <c r="L1706" s="248">
        <v>0</v>
      </c>
      <c r="M1706" s="248">
        <v>0</v>
      </c>
      <c r="N1706" s="248">
        <v>0</v>
      </c>
      <c r="O1706" s="248">
        <v>0</v>
      </c>
      <c r="P1706" s="248">
        <v>0</v>
      </c>
      <c r="Q1706" s="248">
        <v>0</v>
      </c>
      <c r="R1706" t="s">
        <v>906</v>
      </c>
      <c r="S1706">
        <f t="shared" si="241"/>
        <v>7</v>
      </c>
      <c r="T1706" t="e">
        <f t="shared" si="242"/>
        <v>#DIV/0!</v>
      </c>
      <c r="U1706" t="e">
        <f t="shared" si="243"/>
        <v>#DIV/0!</v>
      </c>
      <c r="W1706">
        <f t="shared" si="240"/>
        <v>1</v>
      </c>
    </row>
    <row r="1707" spans="1:23" ht="16" hidden="1" x14ac:dyDescent="0.2">
      <c r="A1707" t="s">
        <v>473</v>
      </c>
      <c r="B1707" s="160">
        <v>4</v>
      </c>
      <c r="C1707" s="246" t="str">
        <f t="shared" si="244"/>
        <v>CC1.4</v>
      </c>
      <c r="D1707" s="160">
        <v>1</v>
      </c>
      <c r="E1707" s="264"/>
      <c r="F1707" s="245" t="s">
        <v>129</v>
      </c>
      <c r="G1707" s="2">
        <f>INDEX([1]CAPS!$A:$A,MATCH(F:F,[1]CAPS!$H:$H,0))</f>
        <v>5532</v>
      </c>
      <c r="H1707" s="245" t="s">
        <v>233</v>
      </c>
      <c r="I1707" s="264" t="s">
        <v>238</v>
      </c>
      <c r="J1707">
        <v>3</v>
      </c>
      <c r="K1707" s="248">
        <v>0</v>
      </c>
      <c r="L1707" s="248">
        <v>0</v>
      </c>
      <c r="M1707" s="248">
        <v>0</v>
      </c>
      <c r="N1707" s="248">
        <v>0</v>
      </c>
      <c r="O1707" s="248">
        <v>0</v>
      </c>
      <c r="P1707" s="248">
        <v>0</v>
      </c>
      <c r="Q1707" s="248">
        <v>0</v>
      </c>
      <c r="S1707">
        <f t="shared" si="241"/>
        <v>3</v>
      </c>
      <c r="T1707" t="e">
        <f t="shared" si="242"/>
        <v>#DIV/0!</v>
      </c>
      <c r="U1707" t="e">
        <f t="shared" si="243"/>
        <v>#DIV/0!</v>
      </c>
      <c r="W1707">
        <f t="shared" si="240"/>
        <v>1</v>
      </c>
    </row>
    <row r="1708" spans="1:23" ht="16" hidden="1" x14ac:dyDescent="0.2">
      <c r="A1708" t="s">
        <v>473</v>
      </c>
      <c r="B1708" s="160">
        <v>4</v>
      </c>
      <c r="C1708" s="246" t="str">
        <f t="shared" si="244"/>
        <v>CC1.4</v>
      </c>
      <c r="D1708" s="160">
        <v>1</v>
      </c>
      <c r="E1708" s="264"/>
      <c r="F1708" s="245" t="s">
        <v>477</v>
      </c>
      <c r="G1708" s="2">
        <f>INDEX([1]CAPS!$A:$A,MATCH(F:F,[1]CAPS!$H:$H,0))</f>
        <v>5043</v>
      </c>
      <c r="H1708" t="s">
        <v>234</v>
      </c>
      <c r="I1708" t="s">
        <v>238</v>
      </c>
      <c r="J1708">
        <v>0</v>
      </c>
      <c r="K1708" s="248">
        <v>0</v>
      </c>
      <c r="L1708" s="248">
        <v>0</v>
      </c>
      <c r="M1708" s="248">
        <v>0</v>
      </c>
      <c r="N1708" s="248">
        <v>0</v>
      </c>
      <c r="O1708">
        <v>2</v>
      </c>
      <c r="P1708" s="248">
        <v>0</v>
      </c>
      <c r="Q1708" s="248">
        <v>0</v>
      </c>
      <c r="S1708">
        <f t="shared" si="241"/>
        <v>2</v>
      </c>
      <c r="T1708" t="e">
        <f t="shared" si="242"/>
        <v>#DIV/0!</v>
      </c>
      <c r="U1708" t="e">
        <f t="shared" si="243"/>
        <v>#DIV/0!</v>
      </c>
      <c r="W1708">
        <f t="shared" si="240"/>
        <v>1</v>
      </c>
    </row>
    <row r="1709" spans="1:23" ht="32" hidden="1" x14ac:dyDescent="0.2">
      <c r="A1709" t="s">
        <v>473</v>
      </c>
      <c r="B1709" s="160">
        <v>4</v>
      </c>
      <c r="C1709" s="246" t="str">
        <f t="shared" si="244"/>
        <v>CC1.4</v>
      </c>
      <c r="D1709" s="160">
        <v>1</v>
      </c>
      <c r="E1709" s="264"/>
      <c r="F1709" s="245" t="s">
        <v>481</v>
      </c>
      <c r="G1709" s="2">
        <f>INDEX([1]CAPS!$A:$A,MATCH(F:F,[1]CAPS!$H:$H,0))</f>
        <v>4230</v>
      </c>
      <c r="H1709" t="s">
        <v>236</v>
      </c>
      <c r="I1709" t="s">
        <v>242</v>
      </c>
      <c r="J1709">
        <v>1</v>
      </c>
      <c r="K1709" s="248">
        <v>0</v>
      </c>
      <c r="L1709" s="248">
        <v>0</v>
      </c>
      <c r="M1709" s="248">
        <v>0</v>
      </c>
      <c r="N1709" s="248">
        <v>0</v>
      </c>
      <c r="O1709" s="248">
        <v>0</v>
      </c>
      <c r="P1709" s="248">
        <v>0</v>
      </c>
      <c r="Q1709" s="248">
        <v>0</v>
      </c>
      <c r="S1709">
        <f t="shared" si="241"/>
        <v>1</v>
      </c>
      <c r="T1709" t="e">
        <f t="shared" si="242"/>
        <v>#DIV/0!</v>
      </c>
      <c r="U1709" t="e">
        <f t="shared" si="243"/>
        <v>#DIV/0!</v>
      </c>
      <c r="W1709">
        <f t="shared" si="240"/>
        <v>1</v>
      </c>
    </row>
    <row r="1710" spans="1:23" ht="16" hidden="1" x14ac:dyDescent="0.2">
      <c r="A1710" t="s">
        <v>473</v>
      </c>
      <c r="B1710" s="160">
        <v>4</v>
      </c>
      <c r="C1710" s="246" t="str">
        <f t="shared" si="244"/>
        <v>CC1.4</v>
      </c>
      <c r="D1710" s="160">
        <v>1</v>
      </c>
      <c r="E1710" s="264"/>
      <c r="F1710" s="245" t="s">
        <v>127</v>
      </c>
      <c r="G1710" s="2">
        <f>INDEX([1]CAPS!$A:$A,MATCH(F:F,[1]CAPS!$H:$H,0))</f>
        <v>10605</v>
      </c>
      <c r="H1710" s="245" t="s">
        <v>233</v>
      </c>
      <c r="I1710" s="264" t="s">
        <v>238</v>
      </c>
      <c r="J1710">
        <v>2</v>
      </c>
      <c r="K1710" s="248">
        <v>0</v>
      </c>
      <c r="L1710" s="248">
        <v>0</v>
      </c>
      <c r="M1710" s="248">
        <v>0</v>
      </c>
      <c r="N1710" s="248">
        <v>0</v>
      </c>
      <c r="O1710" s="248">
        <v>0</v>
      </c>
      <c r="P1710" s="248">
        <v>0</v>
      </c>
      <c r="Q1710" s="248">
        <v>0</v>
      </c>
      <c r="S1710">
        <f t="shared" si="241"/>
        <v>2</v>
      </c>
      <c r="T1710" t="e">
        <f t="shared" si="242"/>
        <v>#DIV/0!</v>
      </c>
      <c r="U1710" t="e">
        <f t="shared" si="243"/>
        <v>#DIV/0!</v>
      </c>
      <c r="W1710">
        <f t="shared" si="240"/>
        <v>1</v>
      </c>
    </row>
    <row r="1711" spans="1:23" ht="32" hidden="1" x14ac:dyDescent="0.2">
      <c r="A1711" t="s">
        <v>473</v>
      </c>
      <c r="B1711" s="160">
        <v>5</v>
      </c>
      <c r="C1711" s="246" t="str">
        <f t="shared" si="244"/>
        <v>CC1.5</v>
      </c>
      <c r="D1711" s="160">
        <v>1</v>
      </c>
      <c r="E1711" s="264"/>
      <c r="F1711" s="245" t="s">
        <v>232</v>
      </c>
      <c r="G1711" s="2">
        <f>INDEX([1]CAPS!$A:$A,MATCH(F:F,[1]CAPS!$H:$H,0))</f>
        <v>8875</v>
      </c>
      <c r="H1711" s="245" t="s">
        <v>236</v>
      </c>
      <c r="I1711" s="264" t="s">
        <v>239</v>
      </c>
      <c r="J1711">
        <v>0</v>
      </c>
      <c r="K1711" s="248">
        <v>0</v>
      </c>
      <c r="L1711" s="248">
        <v>0</v>
      </c>
      <c r="M1711" s="248">
        <v>1</v>
      </c>
      <c r="N1711" s="248">
        <v>0</v>
      </c>
      <c r="O1711" s="248">
        <v>0</v>
      </c>
      <c r="P1711" s="248">
        <v>0</v>
      </c>
      <c r="Q1711" s="248">
        <v>0</v>
      </c>
      <c r="S1711">
        <f t="shared" si="241"/>
        <v>0</v>
      </c>
      <c r="T1711">
        <f t="shared" si="242"/>
        <v>0</v>
      </c>
      <c r="U1711">
        <f t="shared" si="243"/>
        <v>0</v>
      </c>
      <c r="W1711" t="str">
        <f t="shared" si="240"/>
        <v/>
      </c>
    </row>
    <row r="1712" spans="1:23" ht="32" hidden="1" x14ac:dyDescent="0.2">
      <c r="A1712" t="s">
        <v>473</v>
      </c>
      <c r="B1712" s="160">
        <v>5</v>
      </c>
      <c r="C1712" s="246" t="str">
        <f t="shared" si="244"/>
        <v>CC1.5</v>
      </c>
      <c r="D1712" s="160">
        <v>1</v>
      </c>
      <c r="E1712" s="264"/>
      <c r="F1712" s="245" t="s">
        <v>348</v>
      </c>
      <c r="G1712" s="2">
        <f>INDEX([1]CAPS!$A:$A,MATCH(F:F,[1]CAPS!$H:$H,0))</f>
        <v>4000</v>
      </c>
      <c r="H1712" s="245" t="s">
        <v>236</v>
      </c>
      <c r="I1712" s="264" t="s">
        <v>239</v>
      </c>
      <c r="J1712">
        <v>7</v>
      </c>
      <c r="K1712" s="248">
        <v>0</v>
      </c>
      <c r="L1712" s="248">
        <v>0</v>
      </c>
      <c r="M1712">
        <v>1</v>
      </c>
      <c r="N1712" s="248">
        <v>0</v>
      </c>
      <c r="O1712" s="248">
        <v>0</v>
      </c>
      <c r="P1712" s="248">
        <v>0</v>
      </c>
      <c r="Q1712" s="248">
        <v>0</v>
      </c>
      <c r="S1712">
        <f t="shared" si="241"/>
        <v>7</v>
      </c>
      <c r="T1712">
        <f t="shared" si="242"/>
        <v>0</v>
      </c>
      <c r="U1712">
        <f t="shared" si="243"/>
        <v>0</v>
      </c>
      <c r="W1712">
        <f t="shared" si="240"/>
        <v>1</v>
      </c>
    </row>
    <row r="1713" spans="1:23" ht="16" hidden="1" x14ac:dyDescent="0.2">
      <c r="A1713" t="s">
        <v>473</v>
      </c>
      <c r="B1713" s="160">
        <v>5</v>
      </c>
      <c r="C1713" s="246" t="str">
        <f t="shared" si="244"/>
        <v>CC1.5</v>
      </c>
      <c r="D1713" s="160">
        <v>1</v>
      </c>
      <c r="E1713" s="264"/>
      <c r="F1713" s="245" t="s">
        <v>267</v>
      </c>
      <c r="G1713" s="2">
        <f>INDEX([1]CAPS!$A:$A,MATCH(F:F,[1]CAPS!$H:$H,0))</f>
        <v>5738</v>
      </c>
      <c r="H1713" s="263" t="s">
        <v>235</v>
      </c>
      <c r="I1713" s="152" t="s">
        <v>239</v>
      </c>
      <c r="J1713">
        <v>0</v>
      </c>
      <c r="K1713" s="248">
        <v>0</v>
      </c>
      <c r="L1713" s="248">
        <v>0</v>
      </c>
      <c r="M1713">
        <v>1</v>
      </c>
      <c r="N1713" s="248">
        <v>0</v>
      </c>
      <c r="O1713" s="248">
        <v>0</v>
      </c>
      <c r="P1713" s="248">
        <v>0</v>
      </c>
      <c r="Q1713" s="248">
        <v>0</v>
      </c>
      <c r="S1713">
        <f t="shared" si="241"/>
        <v>0</v>
      </c>
      <c r="T1713">
        <f t="shared" si="242"/>
        <v>0</v>
      </c>
      <c r="U1713">
        <f t="shared" si="243"/>
        <v>0</v>
      </c>
      <c r="W1713" t="str">
        <f t="shared" si="240"/>
        <v/>
      </c>
    </row>
    <row r="1714" spans="1:23" ht="16" hidden="1" x14ac:dyDescent="0.2">
      <c r="A1714" t="s">
        <v>473</v>
      </c>
      <c r="B1714" s="160">
        <v>5</v>
      </c>
      <c r="C1714" s="246" t="str">
        <f t="shared" si="244"/>
        <v>CC1.5</v>
      </c>
      <c r="D1714" s="160">
        <v>1</v>
      </c>
      <c r="E1714" s="264"/>
      <c r="F1714" s="245" t="s">
        <v>479</v>
      </c>
      <c r="G1714" s="2">
        <f>INDEX([1]CAPS!$A:$A,MATCH(F:F,[1]CAPS!$H:$H,0))</f>
        <v>11190</v>
      </c>
      <c r="H1714" t="s">
        <v>496</v>
      </c>
      <c r="I1714" t="s">
        <v>239</v>
      </c>
      <c r="J1714">
        <v>0</v>
      </c>
      <c r="K1714" s="248">
        <v>0</v>
      </c>
      <c r="L1714" s="248">
        <v>0</v>
      </c>
      <c r="M1714" s="248">
        <v>0</v>
      </c>
      <c r="N1714" s="248">
        <v>0</v>
      </c>
      <c r="O1714">
        <v>3</v>
      </c>
      <c r="P1714" s="248">
        <v>0</v>
      </c>
      <c r="Q1714" s="248">
        <v>0</v>
      </c>
      <c r="S1714">
        <f t="shared" si="241"/>
        <v>3</v>
      </c>
      <c r="T1714" t="e">
        <f t="shared" si="242"/>
        <v>#DIV/0!</v>
      </c>
      <c r="U1714" t="e">
        <f t="shared" si="243"/>
        <v>#DIV/0!</v>
      </c>
      <c r="W1714">
        <f t="shared" si="240"/>
        <v>1</v>
      </c>
    </row>
    <row r="1715" spans="1:23" ht="16" hidden="1" x14ac:dyDescent="0.2">
      <c r="A1715" t="s">
        <v>473</v>
      </c>
      <c r="B1715" s="160">
        <v>5</v>
      </c>
      <c r="C1715" s="246" t="str">
        <f t="shared" si="244"/>
        <v>CC1.5</v>
      </c>
      <c r="D1715" s="160">
        <v>1</v>
      </c>
      <c r="E1715" s="264"/>
      <c r="F1715" s="245" t="s">
        <v>273</v>
      </c>
      <c r="G1715" s="2">
        <f>INDEX([1]CAPS!$A:$A,MATCH(F:F,[1]CAPS!$H:$H,0))</f>
        <v>2501</v>
      </c>
      <c r="H1715" s="263" t="s">
        <v>234</v>
      </c>
      <c r="I1715" s="152" t="s">
        <v>238</v>
      </c>
      <c r="J1715">
        <v>0</v>
      </c>
      <c r="K1715" s="248">
        <v>0</v>
      </c>
      <c r="L1715" s="248">
        <v>0</v>
      </c>
      <c r="M1715" s="248">
        <v>0</v>
      </c>
      <c r="N1715" s="248">
        <v>0</v>
      </c>
      <c r="O1715">
        <v>20</v>
      </c>
      <c r="P1715" s="248">
        <v>0</v>
      </c>
      <c r="Q1715" s="248">
        <v>0</v>
      </c>
      <c r="R1715" s="360" t="s">
        <v>908</v>
      </c>
      <c r="S1715">
        <f t="shared" si="241"/>
        <v>20</v>
      </c>
      <c r="T1715" t="e">
        <f t="shared" si="242"/>
        <v>#DIV/0!</v>
      </c>
      <c r="U1715" t="e">
        <f t="shared" si="243"/>
        <v>#DIV/0!</v>
      </c>
      <c r="W1715">
        <f t="shared" si="240"/>
        <v>1</v>
      </c>
    </row>
    <row r="1716" spans="1:23" ht="16" hidden="1" x14ac:dyDescent="0.2">
      <c r="A1716" t="s">
        <v>473</v>
      </c>
      <c r="B1716" s="160">
        <v>5</v>
      </c>
      <c r="C1716" s="246" t="str">
        <f t="shared" si="244"/>
        <v>CC1.5</v>
      </c>
      <c r="D1716" s="160">
        <v>1</v>
      </c>
      <c r="E1716" s="264"/>
      <c r="F1716" s="309" t="s">
        <v>687</v>
      </c>
      <c r="G1716" s="2">
        <f>INDEX([1]CAPS!$A:$A,MATCH(F:F,[1]CAPS!$H:$H,0))</f>
        <v>5535</v>
      </c>
      <c r="H1716" s="245" t="s">
        <v>234</v>
      </c>
      <c r="I1716" s="264" t="s">
        <v>238</v>
      </c>
      <c r="J1716">
        <v>6</v>
      </c>
      <c r="K1716" s="248">
        <v>0</v>
      </c>
      <c r="L1716" s="248">
        <v>0</v>
      </c>
      <c r="M1716" s="248">
        <v>0</v>
      </c>
      <c r="N1716" s="248">
        <v>0</v>
      </c>
      <c r="O1716" s="248">
        <v>0</v>
      </c>
      <c r="P1716" s="248">
        <v>0</v>
      </c>
      <c r="Q1716" s="248">
        <v>0</v>
      </c>
      <c r="R1716" t="s">
        <v>906</v>
      </c>
      <c r="S1716">
        <f t="shared" si="241"/>
        <v>6</v>
      </c>
      <c r="T1716" t="e">
        <f t="shared" si="242"/>
        <v>#DIV/0!</v>
      </c>
      <c r="U1716" t="e">
        <f t="shared" si="243"/>
        <v>#DIV/0!</v>
      </c>
      <c r="W1716">
        <f t="shared" si="240"/>
        <v>1</v>
      </c>
    </row>
    <row r="1717" spans="1:23" ht="32" hidden="1" x14ac:dyDescent="0.2">
      <c r="A1717" t="s">
        <v>473</v>
      </c>
      <c r="B1717" s="160">
        <v>5</v>
      </c>
      <c r="C1717" s="246" t="str">
        <f t="shared" si="244"/>
        <v>CC1.5</v>
      </c>
      <c r="D1717" s="160">
        <v>1</v>
      </c>
      <c r="E1717" s="264"/>
      <c r="F1717" s="245" t="s">
        <v>481</v>
      </c>
      <c r="G1717" s="2">
        <f>INDEX([1]CAPS!$A:$A,MATCH(F:F,[1]CAPS!$H:$H,0))</f>
        <v>4230</v>
      </c>
      <c r="H1717" t="s">
        <v>236</v>
      </c>
      <c r="I1717" t="s">
        <v>242</v>
      </c>
      <c r="J1717">
        <v>0</v>
      </c>
      <c r="K1717" s="248">
        <v>0</v>
      </c>
      <c r="L1717" s="248">
        <v>0</v>
      </c>
      <c r="M1717" s="248">
        <v>0</v>
      </c>
      <c r="N1717" s="248">
        <v>0</v>
      </c>
      <c r="O1717">
        <v>6</v>
      </c>
      <c r="P1717" s="248">
        <v>0</v>
      </c>
      <c r="Q1717" s="248">
        <v>0</v>
      </c>
      <c r="S1717">
        <f t="shared" si="241"/>
        <v>6</v>
      </c>
      <c r="T1717" t="e">
        <f t="shared" si="242"/>
        <v>#DIV/0!</v>
      </c>
      <c r="U1717" t="e">
        <f t="shared" si="243"/>
        <v>#DIV/0!</v>
      </c>
      <c r="W1717">
        <f t="shared" si="240"/>
        <v>1</v>
      </c>
    </row>
    <row r="1718" spans="1:23" ht="16" hidden="1" x14ac:dyDescent="0.2">
      <c r="A1718" t="s">
        <v>473</v>
      </c>
      <c r="B1718" s="160">
        <v>6</v>
      </c>
      <c r="C1718" s="246" t="str">
        <f t="shared" si="244"/>
        <v>CC1.6</v>
      </c>
      <c r="D1718" s="160">
        <v>1</v>
      </c>
      <c r="E1718" s="264"/>
      <c r="F1718" s="245" t="s">
        <v>267</v>
      </c>
      <c r="G1718" s="2">
        <f>INDEX([1]CAPS!$A:$A,MATCH(F:F,[1]CAPS!$H:$H,0))</f>
        <v>5738</v>
      </c>
      <c r="H1718" s="263" t="s">
        <v>235</v>
      </c>
      <c r="I1718" s="152" t="s">
        <v>239</v>
      </c>
      <c r="J1718">
        <v>1</v>
      </c>
      <c r="K1718" s="248">
        <v>0</v>
      </c>
      <c r="L1718" s="248">
        <v>0</v>
      </c>
      <c r="M1718" s="248">
        <v>3</v>
      </c>
      <c r="N1718" s="248">
        <v>0</v>
      </c>
      <c r="O1718" s="248">
        <v>0</v>
      </c>
      <c r="P1718" s="248">
        <v>0</v>
      </c>
      <c r="Q1718" s="248">
        <v>0</v>
      </c>
      <c r="S1718">
        <f t="shared" si="241"/>
        <v>1</v>
      </c>
      <c r="T1718">
        <f t="shared" si="242"/>
        <v>0</v>
      </c>
      <c r="U1718">
        <f t="shared" si="243"/>
        <v>0</v>
      </c>
      <c r="W1718">
        <f t="shared" si="240"/>
        <v>1</v>
      </c>
    </row>
    <row r="1719" spans="1:23" ht="16" hidden="1" x14ac:dyDescent="0.2">
      <c r="A1719" t="s">
        <v>473</v>
      </c>
      <c r="B1719" s="160">
        <v>6</v>
      </c>
      <c r="C1719" s="246" t="str">
        <f t="shared" si="244"/>
        <v>CC1.6</v>
      </c>
      <c r="D1719" s="160">
        <v>1</v>
      </c>
      <c r="E1719" s="264"/>
      <c r="F1719" s="245" t="s">
        <v>126</v>
      </c>
      <c r="G1719" s="2">
        <f>INDEX([1]CAPS!$A:$A,MATCH(F:F,[1]CAPS!$H:$H,0))</f>
        <v>7943</v>
      </c>
      <c r="H1719" s="263" t="s">
        <v>236</v>
      </c>
      <c r="I1719" s="264" t="s">
        <v>242</v>
      </c>
      <c r="J1719">
        <v>1</v>
      </c>
      <c r="K1719" s="248">
        <v>0</v>
      </c>
      <c r="L1719" s="248">
        <v>0</v>
      </c>
      <c r="M1719" s="248">
        <v>1</v>
      </c>
      <c r="N1719" s="248">
        <v>0</v>
      </c>
      <c r="O1719">
        <v>6</v>
      </c>
      <c r="P1719" s="248">
        <v>0</v>
      </c>
      <c r="Q1719" s="248">
        <v>0</v>
      </c>
      <c r="S1719">
        <f t="shared" si="241"/>
        <v>7</v>
      </c>
      <c r="T1719">
        <f t="shared" si="242"/>
        <v>0</v>
      </c>
      <c r="U1719">
        <f t="shared" si="243"/>
        <v>6</v>
      </c>
      <c r="W1719">
        <f t="shared" si="240"/>
        <v>1</v>
      </c>
    </row>
    <row r="1720" spans="1:23" ht="16" hidden="1" x14ac:dyDescent="0.2">
      <c r="A1720" t="s">
        <v>473</v>
      </c>
      <c r="B1720" s="160">
        <v>6</v>
      </c>
      <c r="C1720" s="246" t="str">
        <f t="shared" si="244"/>
        <v>CC1.6</v>
      </c>
      <c r="D1720" s="160">
        <v>1</v>
      </c>
      <c r="E1720" s="264"/>
      <c r="F1720" s="245" t="s">
        <v>479</v>
      </c>
      <c r="G1720" s="2">
        <f>INDEX([1]CAPS!$A:$A,MATCH(F:F,[1]CAPS!$H:$H,0))</f>
        <v>11190</v>
      </c>
      <c r="H1720" t="s">
        <v>496</v>
      </c>
      <c r="I1720" t="s">
        <v>239</v>
      </c>
      <c r="J1720">
        <v>0</v>
      </c>
      <c r="K1720" s="248">
        <v>0</v>
      </c>
      <c r="L1720" s="248">
        <v>0</v>
      </c>
      <c r="M1720" s="248">
        <v>0</v>
      </c>
      <c r="N1720" s="248">
        <v>0</v>
      </c>
      <c r="O1720">
        <v>30</v>
      </c>
      <c r="P1720" s="248">
        <v>0</v>
      </c>
      <c r="Q1720" s="248">
        <v>0</v>
      </c>
      <c r="S1720">
        <f t="shared" si="241"/>
        <v>30</v>
      </c>
      <c r="T1720" t="e">
        <f t="shared" si="242"/>
        <v>#DIV/0!</v>
      </c>
      <c r="U1720" t="e">
        <f t="shared" si="243"/>
        <v>#DIV/0!</v>
      </c>
      <c r="W1720">
        <f t="shared" si="240"/>
        <v>1</v>
      </c>
    </row>
    <row r="1721" spans="1:23" ht="32" hidden="1" x14ac:dyDescent="0.2">
      <c r="A1721" t="s">
        <v>473</v>
      </c>
      <c r="B1721" s="160">
        <v>6</v>
      </c>
      <c r="C1721" s="246" t="str">
        <f t="shared" si="244"/>
        <v>CC1.6</v>
      </c>
      <c r="D1721" s="160">
        <v>1</v>
      </c>
      <c r="E1721" s="264"/>
      <c r="F1721" s="245" t="s">
        <v>348</v>
      </c>
      <c r="G1721" s="2">
        <f>INDEX([1]CAPS!$A:$A,MATCH(F:F,[1]CAPS!$H:$H,0))</f>
        <v>4000</v>
      </c>
      <c r="H1721" s="245" t="s">
        <v>236</v>
      </c>
      <c r="I1721" s="264" t="s">
        <v>239</v>
      </c>
      <c r="J1721">
        <v>7</v>
      </c>
      <c r="K1721" s="248">
        <v>0</v>
      </c>
      <c r="L1721" s="248">
        <v>0</v>
      </c>
      <c r="M1721" s="248">
        <v>0</v>
      </c>
      <c r="N1721" s="248">
        <v>0</v>
      </c>
      <c r="O1721" s="248">
        <v>0</v>
      </c>
      <c r="P1721" s="248">
        <v>0</v>
      </c>
      <c r="Q1721" s="248">
        <v>0</v>
      </c>
      <c r="S1721">
        <f t="shared" si="241"/>
        <v>7</v>
      </c>
      <c r="T1721" t="e">
        <f t="shared" si="242"/>
        <v>#DIV/0!</v>
      </c>
      <c r="U1721" t="e">
        <f t="shared" si="243"/>
        <v>#DIV/0!</v>
      </c>
      <c r="W1721">
        <f t="shared" si="240"/>
        <v>1</v>
      </c>
    </row>
    <row r="1722" spans="1:23" ht="16" hidden="1" x14ac:dyDescent="0.2">
      <c r="A1722" t="s">
        <v>473</v>
      </c>
      <c r="B1722" s="160">
        <v>6</v>
      </c>
      <c r="C1722" s="246" t="str">
        <f t="shared" si="244"/>
        <v>CC1.6</v>
      </c>
      <c r="D1722" s="160">
        <v>1</v>
      </c>
      <c r="E1722" s="264"/>
      <c r="F1722" s="309" t="s">
        <v>687</v>
      </c>
      <c r="G1722" s="2">
        <f>INDEX([1]CAPS!$A:$A,MATCH(F:F,[1]CAPS!$H:$H,0))</f>
        <v>5535</v>
      </c>
      <c r="H1722" s="245" t="s">
        <v>234</v>
      </c>
      <c r="I1722" s="264" t="s">
        <v>238</v>
      </c>
      <c r="J1722">
        <v>5</v>
      </c>
      <c r="K1722" s="248">
        <v>0</v>
      </c>
      <c r="L1722" s="248">
        <v>0</v>
      </c>
      <c r="M1722">
        <v>2</v>
      </c>
      <c r="N1722" s="248">
        <v>0</v>
      </c>
      <c r="O1722" s="248">
        <v>0</v>
      </c>
      <c r="P1722" s="248">
        <v>0</v>
      </c>
      <c r="Q1722" s="248">
        <v>0</v>
      </c>
      <c r="R1722" t="s">
        <v>906</v>
      </c>
      <c r="S1722">
        <f t="shared" si="241"/>
        <v>5</v>
      </c>
      <c r="T1722">
        <f t="shared" si="242"/>
        <v>0</v>
      </c>
      <c r="U1722">
        <f t="shared" si="243"/>
        <v>0</v>
      </c>
      <c r="W1722">
        <f t="shared" si="240"/>
        <v>1</v>
      </c>
    </row>
    <row r="1723" spans="1:23" ht="16" hidden="1" x14ac:dyDescent="0.2">
      <c r="A1723" t="s">
        <v>473</v>
      </c>
      <c r="B1723" s="160">
        <v>6</v>
      </c>
      <c r="C1723" s="246" t="str">
        <f t="shared" si="244"/>
        <v>CC1.6</v>
      </c>
      <c r="D1723" s="160">
        <v>1</v>
      </c>
      <c r="E1723" s="264"/>
      <c r="F1723" s="245" t="s">
        <v>129</v>
      </c>
      <c r="G1723" s="2">
        <f>INDEX([1]CAPS!$A:$A,MATCH(F:F,[1]CAPS!$H:$H,0))</f>
        <v>5532</v>
      </c>
      <c r="H1723" s="245" t="s">
        <v>233</v>
      </c>
      <c r="I1723" s="264" t="s">
        <v>238</v>
      </c>
      <c r="J1723">
        <v>4</v>
      </c>
      <c r="K1723" s="248">
        <v>0</v>
      </c>
      <c r="L1723" s="248">
        <v>0</v>
      </c>
      <c r="M1723" s="248">
        <v>0</v>
      </c>
      <c r="N1723" s="248">
        <v>0</v>
      </c>
      <c r="O1723" s="248">
        <v>0</v>
      </c>
      <c r="P1723" s="248">
        <v>0</v>
      </c>
      <c r="Q1723" s="248">
        <v>0</v>
      </c>
      <c r="S1723">
        <f t="shared" si="241"/>
        <v>4</v>
      </c>
      <c r="T1723" t="e">
        <f t="shared" si="242"/>
        <v>#DIV/0!</v>
      </c>
      <c r="U1723" t="e">
        <f t="shared" si="243"/>
        <v>#DIV/0!</v>
      </c>
      <c r="W1723">
        <f t="shared" si="240"/>
        <v>1</v>
      </c>
    </row>
    <row r="1724" spans="1:23" ht="32" hidden="1" x14ac:dyDescent="0.2">
      <c r="A1724" t="s">
        <v>473</v>
      </c>
      <c r="B1724" s="160">
        <v>6</v>
      </c>
      <c r="C1724" s="246" t="str">
        <f t="shared" si="244"/>
        <v>CC1.6</v>
      </c>
      <c r="D1724" s="160">
        <v>1</v>
      </c>
      <c r="E1724" s="264"/>
      <c r="F1724" s="245" t="s">
        <v>481</v>
      </c>
      <c r="G1724" s="2">
        <f>INDEX([1]CAPS!$A:$A,MATCH(F:F,[1]CAPS!$H:$H,0))</f>
        <v>4230</v>
      </c>
      <c r="H1724" t="s">
        <v>236</v>
      </c>
      <c r="I1724" t="s">
        <v>242</v>
      </c>
      <c r="J1724" s="248">
        <v>0</v>
      </c>
      <c r="K1724" s="248">
        <v>0</v>
      </c>
      <c r="L1724" s="248">
        <v>0</v>
      </c>
      <c r="M1724" s="248">
        <v>0</v>
      </c>
      <c r="N1724" s="248">
        <v>0</v>
      </c>
      <c r="O1724">
        <v>8</v>
      </c>
      <c r="P1724" s="248">
        <v>0</v>
      </c>
      <c r="Q1724" s="248">
        <v>0</v>
      </c>
      <c r="S1724">
        <f t="shared" si="241"/>
        <v>8</v>
      </c>
      <c r="T1724" t="e">
        <f t="shared" si="242"/>
        <v>#DIV/0!</v>
      </c>
      <c r="U1724" t="e">
        <f t="shared" si="243"/>
        <v>#DIV/0!</v>
      </c>
      <c r="W1724">
        <f t="shared" si="240"/>
        <v>1</v>
      </c>
    </row>
    <row r="1725" spans="1:23" ht="16" hidden="1" x14ac:dyDescent="0.2">
      <c r="A1725" t="s">
        <v>473</v>
      </c>
      <c r="B1725" s="160">
        <v>6</v>
      </c>
      <c r="C1725" s="246" t="str">
        <f t="shared" si="244"/>
        <v>CC1.6</v>
      </c>
      <c r="D1725" s="160">
        <v>1</v>
      </c>
      <c r="E1725" s="264"/>
      <c r="F1725" s="245" t="s">
        <v>273</v>
      </c>
      <c r="G1725" s="2">
        <f>INDEX([1]CAPS!$A:$A,MATCH(F:F,[1]CAPS!$H:$H,0))</f>
        <v>2501</v>
      </c>
      <c r="H1725" s="263" t="s">
        <v>234</v>
      </c>
      <c r="I1725" s="152" t="s">
        <v>238</v>
      </c>
      <c r="J1725" s="248">
        <v>0</v>
      </c>
      <c r="K1725" s="248">
        <v>0</v>
      </c>
      <c r="L1725" s="248">
        <v>0</v>
      </c>
      <c r="M1725" s="248">
        <v>0</v>
      </c>
      <c r="N1725" s="248">
        <v>0</v>
      </c>
      <c r="O1725">
        <v>2</v>
      </c>
      <c r="P1725" s="248">
        <v>0</v>
      </c>
      <c r="Q1725" s="248">
        <v>0</v>
      </c>
      <c r="R1725" s="360" t="s">
        <v>908</v>
      </c>
      <c r="S1725">
        <f t="shared" si="241"/>
        <v>2</v>
      </c>
      <c r="T1725" t="e">
        <f t="shared" si="242"/>
        <v>#DIV/0!</v>
      </c>
      <c r="U1725" t="e">
        <f t="shared" si="243"/>
        <v>#DIV/0!</v>
      </c>
      <c r="W1725">
        <f t="shared" si="240"/>
        <v>1</v>
      </c>
    </row>
    <row r="1726" spans="1:23" ht="32" hidden="1" x14ac:dyDescent="0.2">
      <c r="A1726" t="s">
        <v>473</v>
      </c>
      <c r="B1726" s="160">
        <v>6</v>
      </c>
      <c r="C1726" s="246" t="str">
        <f t="shared" si="244"/>
        <v>CC1.6</v>
      </c>
      <c r="D1726" s="160">
        <v>1</v>
      </c>
      <c r="E1726" s="264"/>
      <c r="F1726" s="245" t="s">
        <v>128</v>
      </c>
      <c r="G1726" s="2">
        <f>INDEX([1]CAPS!$A:$A,MATCH(F:F,[1]CAPS!$H:$H,0))</f>
        <v>3243</v>
      </c>
      <c r="H1726" s="263" t="s">
        <v>237</v>
      </c>
      <c r="I1726" s="264" t="s">
        <v>239</v>
      </c>
      <c r="J1726" s="248">
        <v>0</v>
      </c>
      <c r="K1726" s="248">
        <v>0</v>
      </c>
      <c r="L1726" s="248">
        <v>0</v>
      </c>
      <c r="M1726" s="248">
        <v>0</v>
      </c>
      <c r="N1726" s="248">
        <v>0</v>
      </c>
      <c r="O1726">
        <v>1</v>
      </c>
      <c r="P1726" s="248">
        <v>0</v>
      </c>
      <c r="Q1726" s="248">
        <v>0</v>
      </c>
      <c r="S1726">
        <f t="shared" si="241"/>
        <v>1</v>
      </c>
      <c r="T1726" t="e">
        <f t="shared" si="242"/>
        <v>#DIV/0!</v>
      </c>
      <c r="U1726" t="e">
        <f t="shared" si="243"/>
        <v>#DIV/0!</v>
      </c>
      <c r="W1726">
        <f t="shared" si="240"/>
        <v>1</v>
      </c>
    </row>
    <row r="1727" spans="1:23" ht="16" hidden="1" x14ac:dyDescent="0.2">
      <c r="A1727" t="s">
        <v>473</v>
      </c>
      <c r="B1727" s="160">
        <v>6</v>
      </c>
      <c r="C1727" s="246" t="str">
        <f t="shared" si="244"/>
        <v>CC1.6</v>
      </c>
      <c r="D1727" s="160">
        <v>1</v>
      </c>
      <c r="E1727" s="264"/>
      <c r="F1727" s="245" t="s">
        <v>482</v>
      </c>
      <c r="G1727" s="2">
        <f>INDEX([1]CAPS!$A:$A,MATCH(F:F,[1]CAPS!$H:$H,0))</f>
        <v>3596</v>
      </c>
      <c r="H1727" t="s">
        <v>237</v>
      </c>
      <c r="I1727" t="s">
        <v>239</v>
      </c>
      <c r="J1727" s="248">
        <v>0</v>
      </c>
      <c r="K1727" s="248">
        <v>0</v>
      </c>
      <c r="L1727" s="248">
        <v>0</v>
      </c>
      <c r="M1727" s="248">
        <v>0</v>
      </c>
      <c r="N1727" s="248">
        <v>0</v>
      </c>
      <c r="O1727">
        <v>1</v>
      </c>
      <c r="P1727" s="248">
        <v>0</v>
      </c>
      <c r="Q1727" s="248">
        <v>0</v>
      </c>
      <c r="S1727">
        <f t="shared" si="241"/>
        <v>1</v>
      </c>
      <c r="T1727" t="e">
        <f t="shared" si="242"/>
        <v>#DIV/0!</v>
      </c>
      <c r="U1727" t="e">
        <f t="shared" si="243"/>
        <v>#DIV/0!</v>
      </c>
      <c r="W1727">
        <f t="shared" si="240"/>
        <v>1</v>
      </c>
    </row>
    <row r="1728" spans="1:23" ht="16" hidden="1" x14ac:dyDescent="0.2">
      <c r="A1728" t="s">
        <v>473</v>
      </c>
      <c r="B1728" s="160">
        <v>7</v>
      </c>
      <c r="C1728" s="246" t="str">
        <f t="shared" si="244"/>
        <v>CC1.7</v>
      </c>
      <c r="D1728" s="160">
        <v>1</v>
      </c>
      <c r="E1728" s="264"/>
      <c r="F1728" s="245" t="s">
        <v>126</v>
      </c>
      <c r="G1728" s="2">
        <f>INDEX([1]CAPS!$A:$A,MATCH(F:F,[1]CAPS!$H:$H,0))</f>
        <v>7943</v>
      </c>
      <c r="H1728" s="263" t="s">
        <v>236</v>
      </c>
      <c r="I1728" s="264" t="s">
        <v>242</v>
      </c>
      <c r="J1728" s="247">
        <v>1</v>
      </c>
      <c r="K1728" s="248">
        <v>0</v>
      </c>
      <c r="L1728" s="248">
        <v>0</v>
      </c>
      <c r="M1728" s="248">
        <v>0</v>
      </c>
      <c r="N1728" s="248">
        <v>0</v>
      </c>
      <c r="O1728" s="248">
        <v>0</v>
      </c>
      <c r="P1728" s="248">
        <v>0</v>
      </c>
      <c r="Q1728" s="248">
        <v>0</v>
      </c>
      <c r="S1728">
        <f t="shared" si="241"/>
        <v>1</v>
      </c>
      <c r="T1728" t="e">
        <f t="shared" si="242"/>
        <v>#DIV/0!</v>
      </c>
      <c r="U1728" t="e">
        <f t="shared" si="243"/>
        <v>#DIV/0!</v>
      </c>
      <c r="W1728">
        <f t="shared" si="240"/>
        <v>1</v>
      </c>
    </row>
    <row r="1729" spans="1:23" ht="32" hidden="1" x14ac:dyDescent="0.2">
      <c r="A1729" t="s">
        <v>473</v>
      </c>
      <c r="B1729" s="160">
        <v>7</v>
      </c>
      <c r="C1729" s="246" t="str">
        <f t="shared" si="244"/>
        <v>CC1.7</v>
      </c>
      <c r="D1729" s="160">
        <v>1</v>
      </c>
      <c r="E1729" s="264"/>
      <c r="F1729" s="245" t="s">
        <v>348</v>
      </c>
      <c r="G1729" s="2">
        <f>INDEX([1]CAPS!$A:$A,MATCH(F:F,[1]CAPS!$H:$H,0))</f>
        <v>4000</v>
      </c>
      <c r="H1729" s="245" t="s">
        <v>236</v>
      </c>
      <c r="I1729" s="264" t="s">
        <v>239</v>
      </c>
      <c r="J1729" s="247">
        <v>0</v>
      </c>
      <c r="K1729">
        <v>7</v>
      </c>
      <c r="L1729" s="248">
        <v>0</v>
      </c>
      <c r="M1729">
        <v>1</v>
      </c>
      <c r="N1729" s="248">
        <v>0</v>
      </c>
      <c r="O1729" s="248">
        <v>0</v>
      </c>
      <c r="P1729" s="248">
        <v>0</v>
      </c>
      <c r="Q1729" s="248">
        <v>0</v>
      </c>
      <c r="S1729">
        <f t="shared" si="241"/>
        <v>7</v>
      </c>
      <c r="T1729">
        <f t="shared" si="242"/>
        <v>0.875</v>
      </c>
      <c r="U1729">
        <f t="shared" si="243"/>
        <v>0</v>
      </c>
      <c r="W1729">
        <f t="shared" ref="W1729:W1792" si="245">IF(S1729&gt;0,1,"")</f>
        <v>1</v>
      </c>
    </row>
    <row r="1730" spans="1:23" ht="16" hidden="1" x14ac:dyDescent="0.2">
      <c r="A1730" t="s">
        <v>473</v>
      </c>
      <c r="B1730" s="160">
        <v>7</v>
      </c>
      <c r="C1730" s="246" t="str">
        <f t="shared" si="244"/>
        <v>CC1.7</v>
      </c>
      <c r="D1730" s="160">
        <v>1</v>
      </c>
      <c r="E1730" s="264"/>
      <c r="F1730" s="245" t="s">
        <v>267</v>
      </c>
      <c r="G1730" s="2">
        <f>INDEX([1]CAPS!$A:$A,MATCH(F:F,[1]CAPS!$H:$H,0))</f>
        <v>5738</v>
      </c>
      <c r="H1730" s="263" t="s">
        <v>235</v>
      </c>
      <c r="I1730" s="152" t="s">
        <v>239</v>
      </c>
      <c r="J1730" s="247">
        <v>0</v>
      </c>
      <c r="K1730" s="247">
        <v>0</v>
      </c>
      <c r="L1730" s="248">
        <v>0</v>
      </c>
      <c r="M1730">
        <v>2</v>
      </c>
      <c r="N1730" s="248">
        <v>0</v>
      </c>
      <c r="O1730" s="248">
        <v>0</v>
      </c>
      <c r="P1730" s="248">
        <v>0</v>
      </c>
      <c r="Q1730" s="248">
        <v>0</v>
      </c>
      <c r="S1730">
        <f t="shared" si="241"/>
        <v>0</v>
      </c>
      <c r="T1730">
        <f t="shared" si="242"/>
        <v>0</v>
      </c>
      <c r="U1730">
        <f t="shared" si="243"/>
        <v>0</v>
      </c>
      <c r="W1730" t="str">
        <f t="shared" si="245"/>
        <v/>
      </c>
    </row>
    <row r="1731" spans="1:23" ht="16" hidden="1" x14ac:dyDescent="0.2">
      <c r="A1731" t="s">
        <v>473</v>
      </c>
      <c r="B1731" s="160">
        <v>7</v>
      </c>
      <c r="C1731" s="246" t="str">
        <f t="shared" si="244"/>
        <v>CC1.7</v>
      </c>
      <c r="D1731" s="160">
        <v>1</v>
      </c>
      <c r="E1731" s="264"/>
      <c r="F1731" s="245" t="s">
        <v>479</v>
      </c>
      <c r="G1731" s="2">
        <f>INDEX([1]CAPS!$A:$A,MATCH(F:F,[1]CAPS!$H:$H,0))</f>
        <v>11190</v>
      </c>
      <c r="H1731" t="s">
        <v>496</v>
      </c>
      <c r="I1731" t="s">
        <v>239</v>
      </c>
      <c r="J1731" s="247">
        <v>0</v>
      </c>
      <c r="K1731" s="247">
        <v>0</v>
      </c>
      <c r="L1731" s="248">
        <v>0</v>
      </c>
      <c r="M1731" s="248">
        <v>0</v>
      </c>
      <c r="N1731" s="248">
        <v>0</v>
      </c>
      <c r="O1731">
        <v>20</v>
      </c>
      <c r="P1731" s="248">
        <v>0</v>
      </c>
      <c r="Q1731" s="248">
        <v>0</v>
      </c>
      <c r="S1731">
        <f t="shared" si="241"/>
        <v>20</v>
      </c>
      <c r="T1731" t="e">
        <f t="shared" si="242"/>
        <v>#DIV/0!</v>
      </c>
      <c r="U1731" t="e">
        <f t="shared" si="243"/>
        <v>#DIV/0!</v>
      </c>
      <c r="W1731">
        <f t="shared" si="245"/>
        <v>1</v>
      </c>
    </row>
    <row r="1732" spans="1:23" ht="16" hidden="1" x14ac:dyDescent="0.2">
      <c r="A1732" t="s">
        <v>473</v>
      </c>
      <c r="B1732" s="160">
        <v>7</v>
      </c>
      <c r="C1732" s="246" t="str">
        <f t="shared" si="244"/>
        <v>CC1.7</v>
      </c>
      <c r="D1732" s="160">
        <v>1</v>
      </c>
      <c r="E1732" s="264"/>
      <c r="F1732" s="309" t="s">
        <v>687</v>
      </c>
      <c r="G1732" s="2">
        <f>INDEX([1]CAPS!$A:$A,MATCH(F:F,[1]CAPS!$H:$H,0))</f>
        <v>5535</v>
      </c>
      <c r="H1732" s="245" t="s">
        <v>234</v>
      </c>
      <c r="I1732" s="264" t="s">
        <v>238</v>
      </c>
      <c r="J1732" s="247">
        <v>0</v>
      </c>
      <c r="K1732">
        <v>2</v>
      </c>
      <c r="L1732" s="248">
        <v>0</v>
      </c>
      <c r="M1732" s="248">
        <v>0</v>
      </c>
      <c r="N1732" s="248">
        <v>0</v>
      </c>
      <c r="O1732" s="248">
        <v>0</v>
      </c>
      <c r="P1732" s="248">
        <v>0</v>
      </c>
      <c r="Q1732" s="248">
        <v>0</v>
      </c>
      <c r="R1732" t="s">
        <v>906</v>
      </c>
      <c r="S1732">
        <f t="shared" si="241"/>
        <v>2</v>
      </c>
      <c r="T1732">
        <f t="shared" si="242"/>
        <v>1</v>
      </c>
      <c r="U1732">
        <f t="shared" si="243"/>
        <v>0</v>
      </c>
      <c r="W1732">
        <f t="shared" si="245"/>
        <v>1</v>
      </c>
    </row>
    <row r="1733" spans="1:23" ht="16" hidden="1" x14ac:dyDescent="0.2">
      <c r="A1733" t="s">
        <v>473</v>
      </c>
      <c r="B1733" s="160">
        <v>7</v>
      </c>
      <c r="C1733" s="246" t="str">
        <f t="shared" si="244"/>
        <v>CC1.7</v>
      </c>
      <c r="D1733" s="160">
        <v>1</v>
      </c>
      <c r="E1733" s="264"/>
      <c r="F1733" s="245" t="s">
        <v>129</v>
      </c>
      <c r="G1733" s="2">
        <f>INDEX([1]CAPS!$A:$A,MATCH(F:F,[1]CAPS!$H:$H,0))</f>
        <v>5532</v>
      </c>
      <c r="H1733" s="245" t="s">
        <v>233</v>
      </c>
      <c r="I1733" s="264" t="s">
        <v>238</v>
      </c>
      <c r="J1733" s="247">
        <v>0</v>
      </c>
      <c r="K1733">
        <v>5</v>
      </c>
      <c r="L1733" s="248">
        <v>0</v>
      </c>
      <c r="M1733" s="248">
        <v>0</v>
      </c>
      <c r="N1733" s="248">
        <v>0</v>
      </c>
      <c r="O1733" s="248">
        <v>0</v>
      </c>
      <c r="P1733" s="248">
        <v>0</v>
      </c>
      <c r="Q1733" s="248">
        <v>0</v>
      </c>
      <c r="S1733">
        <f t="shared" si="241"/>
        <v>5</v>
      </c>
      <c r="T1733">
        <f t="shared" si="242"/>
        <v>1</v>
      </c>
      <c r="U1733">
        <f t="shared" si="243"/>
        <v>0</v>
      </c>
      <c r="W1733">
        <f t="shared" si="245"/>
        <v>1</v>
      </c>
    </row>
    <row r="1734" spans="1:23" ht="16" hidden="1" x14ac:dyDescent="0.2">
      <c r="A1734" t="s">
        <v>473</v>
      </c>
      <c r="B1734" s="160">
        <v>7</v>
      </c>
      <c r="C1734" s="246" t="str">
        <f t="shared" si="244"/>
        <v>CC1.7</v>
      </c>
      <c r="D1734" s="160">
        <v>1</v>
      </c>
      <c r="E1734" s="264"/>
      <c r="F1734" s="245" t="s">
        <v>132</v>
      </c>
      <c r="G1734" s="2">
        <f>INDEX([1]CAPS!$A:$A,MATCH(F:F,[1]CAPS!$H:$H,0))</f>
        <v>2469</v>
      </c>
      <c r="H1734" s="245" t="s">
        <v>233</v>
      </c>
      <c r="I1734" s="264" t="s">
        <v>238</v>
      </c>
      <c r="J1734" s="247">
        <v>0</v>
      </c>
      <c r="K1734">
        <v>2</v>
      </c>
      <c r="L1734" s="248">
        <v>0</v>
      </c>
      <c r="M1734" s="248">
        <v>0</v>
      </c>
      <c r="N1734" s="248">
        <v>0</v>
      </c>
      <c r="O1734">
        <v>0</v>
      </c>
      <c r="P1734" s="248">
        <v>0</v>
      </c>
      <c r="Q1734" s="248">
        <v>0</v>
      </c>
      <c r="S1734">
        <f t="shared" si="241"/>
        <v>2</v>
      </c>
      <c r="T1734">
        <f t="shared" si="242"/>
        <v>1</v>
      </c>
      <c r="U1734">
        <f t="shared" si="243"/>
        <v>0</v>
      </c>
      <c r="W1734">
        <f t="shared" si="245"/>
        <v>1</v>
      </c>
    </row>
    <row r="1735" spans="1:23" ht="16" hidden="1" x14ac:dyDescent="0.2">
      <c r="A1735" t="s">
        <v>473</v>
      </c>
      <c r="B1735" s="160">
        <v>7</v>
      </c>
      <c r="C1735" s="246" t="str">
        <f t="shared" si="244"/>
        <v>CC1.7</v>
      </c>
      <c r="D1735" s="160">
        <v>1</v>
      </c>
      <c r="E1735" s="264"/>
      <c r="F1735" s="245" t="s">
        <v>483</v>
      </c>
      <c r="G1735" s="2" t="e">
        <f>INDEX([1]CAPS!$A:$A,MATCH(F:F,[1]CAPS!$H:$H,0))</f>
        <v>#N/A</v>
      </c>
      <c r="H1735" s="264" t="s">
        <v>237</v>
      </c>
      <c r="I1735" s="264" t="s">
        <v>238</v>
      </c>
      <c r="J1735" s="248">
        <v>0</v>
      </c>
      <c r="K1735" s="248">
        <v>0</v>
      </c>
      <c r="L1735" s="248">
        <v>0</v>
      </c>
      <c r="M1735" s="248">
        <v>0</v>
      </c>
      <c r="N1735" s="248">
        <v>0</v>
      </c>
      <c r="O1735">
        <v>1</v>
      </c>
      <c r="P1735" s="248">
        <v>0</v>
      </c>
      <c r="Q1735" s="248">
        <v>0</v>
      </c>
      <c r="S1735">
        <f t="shared" si="241"/>
        <v>1</v>
      </c>
      <c r="T1735" t="e">
        <f t="shared" si="242"/>
        <v>#DIV/0!</v>
      </c>
      <c r="U1735" t="e">
        <f t="shared" si="243"/>
        <v>#DIV/0!</v>
      </c>
      <c r="W1735">
        <f t="shared" si="245"/>
        <v>1</v>
      </c>
    </row>
    <row r="1736" spans="1:23" ht="16" hidden="1" x14ac:dyDescent="0.2">
      <c r="A1736" t="s">
        <v>473</v>
      </c>
      <c r="B1736" s="160">
        <v>8</v>
      </c>
      <c r="C1736" s="246" t="str">
        <f t="shared" si="244"/>
        <v>CC1.8</v>
      </c>
      <c r="D1736" s="160">
        <v>1</v>
      </c>
      <c r="E1736" s="264"/>
      <c r="F1736" s="245" t="s">
        <v>267</v>
      </c>
      <c r="G1736" s="2">
        <f>INDEX([1]CAPS!$A:$A,MATCH(F:F,[1]CAPS!$H:$H,0))</f>
        <v>5738</v>
      </c>
      <c r="H1736" s="263" t="s">
        <v>235</v>
      </c>
      <c r="I1736" s="152" t="s">
        <v>239</v>
      </c>
      <c r="J1736" s="248">
        <v>0</v>
      </c>
      <c r="K1736" s="248">
        <v>3</v>
      </c>
      <c r="L1736" s="248">
        <v>0</v>
      </c>
      <c r="M1736" s="248">
        <v>3</v>
      </c>
      <c r="N1736" s="248">
        <v>0</v>
      </c>
      <c r="O1736" s="248">
        <v>0</v>
      </c>
      <c r="P1736" s="248">
        <v>0</v>
      </c>
      <c r="Q1736" s="248">
        <v>0</v>
      </c>
      <c r="S1736">
        <f t="shared" si="241"/>
        <v>3</v>
      </c>
      <c r="T1736">
        <f t="shared" si="242"/>
        <v>0.5</v>
      </c>
      <c r="U1736">
        <f t="shared" si="243"/>
        <v>0</v>
      </c>
      <c r="W1736">
        <f t="shared" si="245"/>
        <v>1</v>
      </c>
    </row>
    <row r="1737" spans="1:23" ht="32" hidden="1" x14ac:dyDescent="0.2">
      <c r="A1737" t="s">
        <v>473</v>
      </c>
      <c r="B1737" s="160">
        <v>8</v>
      </c>
      <c r="C1737" s="246" t="str">
        <f t="shared" si="244"/>
        <v>CC1.8</v>
      </c>
      <c r="D1737" s="160">
        <v>1</v>
      </c>
      <c r="E1737" s="264"/>
      <c r="F1737" s="245" t="s">
        <v>348</v>
      </c>
      <c r="G1737" s="2">
        <f>INDEX([1]CAPS!$A:$A,MATCH(F:F,[1]CAPS!$H:$H,0))</f>
        <v>4000</v>
      </c>
      <c r="H1737" s="245" t="s">
        <v>236</v>
      </c>
      <c r="I1737" s="264" t="s">
        <v>239</v>
      </c>
      <c r="J1737" s="248">
        <v>0</v>
      </c>
      <c r="K1737" s="248">
        <v>5</v>
      </c>
      <c r="L1737" s="248">
        <v>0</v>
      </c>
      <c r="M1737">
        <v>1</v>
      </c>
      <c r="N1737" s="248">
        <v>0</v>
      </c>
      <c r="O1737" s="248">
        <v>0</v>
      </c>
      <c r="P1737" s="248">
        <v>0</v>
      </c>
      <c r="Q1737" s="248">
        <v>0</v>
      </c>
      <c r="S1737">
        <f t="shared" si="241"/>
        <v>5</v>
      </c>
      <c r="T1737">
        <f t="shared" si="242"/>
        <v>0.83333333333333337</v>
      </c>
      <c r="U1737">
        <f t="shared" si="243"/>
        <v>0</v>
      </c>
      <c r="W1737">
        <f t="shared" si="245"/>
        <v>1</v>
      </c>
    </row>
    <row r="1738" spans="1:23" ht="16" hidden="1" x14ac:dyDescent="0.2">
      <c r="A1738" t="s">
        <v>473</v>
      </c>
      <c r="B1738" s="160">
        <v>8</v>
      </c>
      <c r="C1738" s="246" t="str">
        <f t="shared" si="244"/>
        <v>CC1.8</v>
      </c>
      <c r="D1738" s="160">
        <v>1</v>
      </c>
      <c r="E1738" s="264"/>
      <c r="F1738" s="245" t="s">
        <v>479</v>
      </c>
      <c r="G1738" s="2">
        <f>INDEX([1]CAPS!$A:$A,MATCH(F:F,[1]CAPS!$H:$H,0))</f>
        <v>11190</v>
      </c>
      <c r="H1738" t="s">
        <v>496</v>
      </c>
      <c r="I1738" t="s">
        <v>239</v>
      </c>
      <c r="J1738" s="248">
        <v>0</v>
      </c>
      <c r="K1738" s="248">
        <v>0</v>
      </c>
      <c r="L1738" s="248">
        <v>0</v>
      </c>
      <c r="M1738" s="248">
        <v>0</v>
      </c>
      <c r="N1738" s="248">
        <v>0</v>
      </c>
      <c r="O1738">
        <v>12</v>
      </c>
      <c r="P1738" s="248">
        <v>0</v>
      </c>
      <c r="Q1738" s="248">
        <v>0</v>
      </c>
      <c r="S1738">
        <f t="shared" si="241"/>
        <v>12</v>
      </c>
      <c r="T1738" t="e">
        <f t="shared" si="242"/>
        <v>#DIV/0!</v>
      </c>
      <c r="U1738" t="e">
        <f t="shared" si="243"/>
        <v>#DIV/0!</v>
      </c>
      <c r="W1738">
        <f t="shared" si="245"/>
        <v>1</v>
      </c>
    </row>
    <row r="1739" spans="1:23" ht="16" hidden="1" x14ac:dyDescent="0.2">
      <c r="A1739" t="s">
        <v>473</v>
      </c>
      <c r="B1739" s="160">
        <v>8</v>
      </c>
      <c r="C1739" s="246" t="str">
        <f t="shared" si="244"/>
        <v>CC1.8</v>
      </c>
      <c r="D1739" s="160">
        <v>1</v>
      </c>
      <c r="E1739" s="264"/>
      <c r="F1739" s="309" t="s">
        <v>687</v>
      </c>
      <c r="G1739" s="2">
        <f>INDEX([1]CAPS!$A:$A,MATCH(F:F,[1]CAPS!$H:$H,0))</f>
        <v>5535</v>
      </c>
      <c r="H1739" s="245" t="s">
        <v>234</v>
      </c>
      <c r="I1739" s="264" t="s">
        <v>238</v>
      </c>
      <c r="J1739" s="248">
        <v>0</v>
      </c>
      <c r="K1739">
        <v>3</v>
      </c>
      <c r="L1739" s="248">
        <v>0</v>
      </c>
      <c r="M1739" s="248">
        <v>0</v>
      </c>
      <c r="N1739" s="248">
        <v>0</v>
      </c>
      <c r="O1739" s="248">
        <v>0</v>
      </c>
      <c r="P1739" s="248">
        <v>0</v>
      </c>
      <c r="Q1739" s="248">
        <v>0</v>
      </c>
      <c r="R1739" t="s">
        <v>906</v>
      </c>
      <c r="S1739">
        <f t="shared" ref="S1739:S1802" si="246">SUM(J1739:K1739)+O1739</f>
        <v>3</v>
      </c>
      <c r="T1739">
        <f t="shared" ref="T1739:T1802" si="247">(K1739+L1739)/(K1739++L1739+M1739)</f>
        <v>1</v>
      </c>
      <c r="U1739">
        <f t="shared" ref="U1739:U1802" si="248">(O1739+P1739)/(K1739+L1739+M1739)</f>
        <v>0</v>
      </c>
      <c r="W1739">
        <f t="shared" si="245"/>
        <v>1</v>
      </c>
    </row>
    <row r="1740" spans="1:23" ht="16" hidden="1" x14ac:dyDescent="0.2">
      <c r="A1740" t="s">
        <v>473</v>
      </c>
      <c r="B1740" s="160">
        <v>8</v>
      </c>
      <c r="C1740" s="246" t="str">
        <f t="shared" si="244"/>
        <v>CC1.8</v>
      </c>
      <c r="D1740" s="160">
        <v>1</v>
      </c>
      <c r="E1740" s="264"/>
      <c r="F1740" s="245" t="s">
        <v>129</v>
      </c>
      <c r="G1740" s="2">
        <f>INDEX([1]CAPS!$A:$A,MATCH(F:F,[1]CAPS!$H:$H,0))</f>
        <v>5532</v>
      </c>
      <c r="H1740" s="245" t="s">
        <v>233</v>
      </c>
      <c r="I1740" s="264" t="s">
        <v>238</v>
      </c>
      <c r="J1740" s="248">
        <v>0</v>
      </c>
      <c r="K1740">
        <v>4</v>
      </c>
      <c r="L1740" s="248">
        <v>0</v>
      </c>
      <c r="M1740" s="248">
        <v>0</v>
      </c>
      <c r="N1740" s="248">
        <v>0</v>
      </c>
      <c r="O1740" s="248">
        <v>0</v>
      </c>
      <c r="P1740" s="248">
        <v>0</v>
      </c>
      <c r="Q1740" s="248">
        <v>0</v>
      </c>
      <c r="S1740">
        <f t="shared" si="246"/>
        <v>4</v>
      </c>
      <c r="T1740">
        <f t="shared" si="247"/>
        <v>1</v>
      </c>
      <c r="U1740">
        <f t="shared" si="248"/>
        <v>0</v>
      </c>
      <c r="W1740">
        <f t="shared" si="245"/>
        <v>1</v>
      </c>
    </row>
    <row r="1741" spans="1:23" ht="16" hidden="1" x14ac:dyDescent="0.2">
      <c r="A1741" t="s">
        <v>473</v>
      </c>
      <c r="B1741" s="160">
        <v>8</v>
      </c>
      <c r="C1741" s="246" t="str">
        <f t="shared" si="244"/>
        <v>CC1.8</v>
      </c>
      <c r="D1741" s="160">
        <v>1</v>
      </c>
      <c r="E1741" s="264"/>
      <c r="F1741" s="245" t="s">
        <v>484</v>
      </c>
      <c r="G1741" s="2">
        <f>INDEX([1]CAPS!$A:$A,MATCH(F:F,[1]CAPS!$H:$H,0))</f>
        <v>6157</v>
      </c>
      <c r="H1741" t="s">
        <v>495</v>
      </c>
      <c r="I1741" t="s">
        <v>239</v>
      </c>
      <c r="J1741" s="248">
        <v>0</v>
      </c>
      <c r="K1741" s="248">
        <v>0</v>
      </c>
      <c r="L1741" s="248">
        <v>0</v>
      </c>
      <c r="M1741" s="248">
        <v>0</v>
      </c>
      <c r="N1741" s="248">
        <v>0</v>
      </c>
      <c r="O1741">
        <v>1</v>
      </c>
      <c r="P1741" s="248">
        <v>0</v>
      </c>
      <c r="Q1741" s="248">
        <v>0</v>
      </c>
      <c r="S1741">
        <f t="shared" si="246"/>
        <v>1</v>
      </c>
      <c r="T1741" t="e">
        <f t="shared" si="247"/>
        <v>#DIV/0!</v>
      </c>
      <c r="U1741" t="e">
        <f t="shared" si="248"/>
        <v>#DIV/0!</v>
      </c>
      <c r="W1741">
        <f t="shared" si="245"/>
        <v>1</v>
      </c>
    </row>
    <row r="1742" spans="1:23" ht="16" hidden="1" x14ac:dyDescent="0.2">
      <c r="A1742" t="s">
        <v>473</v>
      </c>
      <c r="B1742" s="160">
        <v>8</v>
      </c>
      <c r="C1742" s="246" t="str">
        <f t="shared" si="244"/>
        <v>CC1.8</v>
      </c>
      <c r="D1742" s="160">
        <v>1</v>
      </c>
      <c r="E1742" s="264"/>
      <c r="F1742" s="245" t="s">
        <v>483</v>
      </c>
      <c r="G1742" s="2" t="e">
        <f>INDEX([1]CAPS!$A:$A,MATCH(F:F,[1]CAPS!$H:$H,0))</f>
        <v>#N/A</v>
      </c>
      <c r="H1742" s="264" t="s">
        <v>237</v>
      </c>
      <c r="I1742" s="264" t="s">
        <v>238</v>
      </c>
      <c r="J1742" s="248">
        <v>0</v>
      </c>
      <c r="K1742" s="248">
        <v>0</v>
      </c>
      <c r="L1742" s="248">
        <v>0</v>
      </c>
      <c r="M1742" s="248">
        <v>0</v>
      </c>
      <c r="N1742" s="248">
        <v>0</v>
      </c>
      <c r="O1742">
        <v>1</v>
      </c>
      <c r="P1742" s="248">
        <v>0</v>
      </c>
      <c r="Q1742" s="248">
        <v>0</v>
      </c>
      <c r="S1742">
        <f t="shared" si="246"/>
        <v>1</v>
      </c>
      <c r="T1742" t="e">
        <f t="shared" si="247"/>
        <v>#DIV/0!</v>
      </c>
      <c r="U1742" t="e">
        <f t="shared" si="248"/>
        <v>#DIV/0!</v>
      </c>
      <c r="W1742">
        <f t="shared" si="245"/>
        <v>1</v>
      </c>
    </row>
    <row r="1743" spans="1:23" ht="16" hidden="1" x14ac:dyDescent="0.2">
      <c r="A1743" t="s">
        <v>473</v>
      </c>
      <c r="B1743" s="160">
        <v>9</v>
      </c>
      <c r="C1743" s="246" t="str">
        <f t="shared" si="244"/>
        <v>CC1.9</v>
      </c>
      <c r="D1743" s="160">
        <v>1</v>
      </c>
      <c r="E1743" s="264"/>
      <c r="F1743" s="245" t="s">
        <v>126</v>
      </c>
      <c r="G1743" s="2">
        <f>INDEX([1]CAPS!$A:$A,MATCH(F:F,[1]CAPS!$H:$H,0))</f>
        <v>7943</v>
      </c>
      <c r="H1743" s="263" t="s">
        <v>236</v>
      </c>
      <c r="I1743" s="264" t="s">
        <v>242</v>
      </c>
      <c r="J1743" s="248">
        <v>0</v>
      </c>
      <c r="K1743" s="248">
        <v>1</v>
      </c>
      <c r="L1743" s="248">
        <v>0</v>
      </c>
      <c r="M1743" s="248">
        <v>3</v>
      </c>
      <c r="N1743" s="248">
        <v>0</v>
      </c>
      <c r="O1743" s="248">
        <v>0</v>
      </c>
      <c r="P1743" s="248">
        <v>0</v>
      </c>
      <c r="Q1743" s="248">
        <v>0</v>
      </c>
      <c r="S1743">
        <f t="shared" si="246"/>
        <v>1</v>
      </c>
      <c r="T1743">
        <f t="shared" si="247"/>
        <v>0.25</v>
      </c>
      <c r="U1743">
        <f t="shared" si="248"/>
        <v>0</v>
      </c>
      <c r="W1743">
        <f t="shared" si="245"/>
        <v>1</v>
      </c>
    </row>
    <row r="1744" spans="1:23" ht="16" hidden="1" x14ac:dyDescent="0.2">
      <c r="A1744" t="s">
        <v>473</v>
      </c>
      <c r="B1744" s="160">
        <v>9</v>
      </c>
      <c r="C1744" s="246" t="str">
        <f t="shared" si="244"/>
        <v>CC1.9</v>
      </c>
      <c r="D1744" s="160">
        <v>1</v>
      </c>
      <c r="E1744" s="264"/>
      <c r="F1744" s="245" t="s">
        <v>267</v>
      </c>
      <c r="G1744" s="2">
        <f>INDEX([1]CAPS!$A:$A,MATCH(F:F,[1]CAPS!$H:$H,0))</f>
        <v>5738</v>
      </c>
      <c r="H1744" s="263" t="s">
        <v>235</v>
      </c>
      <c r="I1744" s="152" t="s">
        <v>239</v>
      </c>
      <c r="J1744" s="248">
        <v>0</v>
      </c>
      <c r="K1744" s="248">
        <v>1</v>
      </c>
      <c r="L1744" s="248">
        <v>0</v>
      </c>
      <c r="M1744" s="248">
        <v>3</v>
      </c>
      <c r="N1744" s="248">
        <v>0</v>
      </c>
      <c r="O1744" s="248">
        <v>0</v>
      </c>
      <c r="P1744" s="248">
        <v>0</v>
      </c>
      <c r="Q1744" s="248">
        <v>0</v>
      </c>
      <c r="S1744">
        <f t="shared" si="246"/>
        <v>1</v>
      </c>
      <c r="T1744">
        <f t="shared" si="247"/>
        <v>0.25</v>
      </c>
      <c r="U1744">
        <f t="shared" si="248"/>
        <v>0</v>
      </c>
      <c r="W1744">
        <f t="shared" si="245"/>
        <v>1</v>
      </c>
    </row>
    <row r="1745" spans="1:23" ht="32" hidden="1" x14ac:dyDescent="0.2">
      <c r="A1745" t="s">
        <v>473</v>
      </c>
      <c r="B1745" s="160">
        <v>9</v>
      </c>
      <c r="C1745" s="246" t="str">
        <f t="shared" si="244"/>
        <v>CC1.9</v>
      </c>
      <c r="D1745" s="160">
        <v>1</v>
      </c>
      <c r="E1745" s="264"/>
      <c r="F1745" s="245" t="s">
        <v>481</v>
      </c>
      <c r="G1745" s="2">
        <f>INDEX([1]CAPS!$A:$A,MATCH(F:F,[1]CAPS!$H:$H,0))</f>
        <v>4230</v>
      </c>
      <c r="H1745" t="s">
        <v>236</v>
      </c>
      <c r="I1745" t="s">
        <v>242</v>
      </c>
      <c r="J1745" s="248">
        <v>0</v>
      </c>
      <c r="K1745" s="248">
        <v>1</v>
      </c>
      <c r="L1745" s="248">
        <v>0</v>
      </c>
      <c r="M1745" s="248">
        <v>0</v>
      </c>
      <c r="N1745" s="248">
        <v>0</v>
      </c>
      <c r="O1745" s="248">
        <v>0</v>
      </c>
      <c r="P1745" s="248">
        <v>0</v>
      </c>
      <c r="Q1745" s="248">
        <v>0</v>
      </c>
      <c r="S1745">
        <f t="shared" si="246"/>
        <v>1</v>
      </c>
      <c r="T1745">
        <f t="shared" si="247"/>
        <v>1</v>
      </c>
      <c r="U1745">
        <f t="shared" si="248"/>
        <v>0</v>
      </c>
      <c r="W1745">
        <f t="shared" si="245"/>
        <v>1</v>
      </c>
    </row>
    <row r="1746" spans="1:23" ht="16" hidden="1" x14ac:dyDescent="0.2">
      <c r="A1746" t="s">
        <v>473</v>
      </c>
      <c r="B1746" s="160">
        <v>9</v>
      </c>
      <c r="C1746" s="246" t="str">
        <f t="shared" si="244"/>
        <v>CC1.9</v>
      </c>
      <c r="D1746" s="160">
        <v>1</v>
      </c>
      <c r="E1746" s="264"/>
      <c r="F1746" s="245" t="s">
        <v>129</v>
      </c>
      <c r="G1746" s="2">
        <f>INDEX([1]CAPS!$A:$A,MATCH(F:F,[1]CAPS!$H:$H,0))</f>
        <v>5532</v>
      </c>
      <c r="H1746" s="245" t="s">
        <v>233</v>
      </c>
      <c r="I1746" s="264" t="s">
        <v>238</v>
      </c>
      <c r="J1746" s="248">
        <v>0</v>
      </c>
      <c r="K1746" s="248">
        <v>4</v>
      </c>
      <c r="L1746" s="248">
        <v>0</v>
      </c>
      <c r="M1746" s="248">
        <v>0</v>
      </c>
      <c r="N1746" s="248">
        <v>0</v>
      </c>
      <c r="O1746" s="248">
        <v>0</v>
      </c>
      <c r="P1746" s="248">
        <v>0</v>
      </c>
      <c r="Q1746" s="248">
        <v>0</v>
      </c>
      <c r="S1746">
        <f t="shared" si="246"/>
        <v>4</v>
      </c>
      <c r="T1746">
        <f t="shared" si="247"/>
        <v>1</v>
      </c>
      <c r="U1746">
        <f t="shared" si="248"/>
        <v>0</v>
      </c>
      <c r="W1746">
        <f t="shared" si="245"/>
        <v>1</v>
      </c>
    </row>
    <row r="1747" spans="1:23" ht="16" hidden="1" x14ac:dyDescent="0.2">
      <c r="A1747" t="s">
        <v>473</v>
      </c>
      <c r="B1747" s="160">
        <v>9</v>
      </c>
      <c r="C1747" s="246" t="str">
        <f t="shared" si="244"/>
        <v>CC1.9</v>
      </c>
      <c r="D1747" s="160">
        <v>1</v>
      </c>
      <c r="E1747" s="264"/>
      <c r="F1747" s="309" t="s">
        <v>687</v>
      </c>
      <c r="G1747" s="2">
        <f>INDEX([1]CAPS!$A:$A,MATCH(F:F,[1]CAPS!$H:$H,0))</f>
        <v>5535</v>
      </c>
      <c r="H1747" s="245" t="s">
        <v>234</v>
      </c>
      <c r="I1747" s="264" t="s">
        <v>238</v>
      </c>
      <c r="J1747" s="248">
        <v>0</v>
      </c>
      <c r="K1747" s="248">
        <v>2</v>
      </c>
      <c r="L1747" s="248">
        <v>0</v>
      </c>
      <c r="M1747" s="248">
        <v>0</v>
      </c>
      <c r="N1747" s="248">
        <v>0</v>
      </c>
      <c r="O1747" s="248">
        <v>0</v>
      </c>
      <c r="P1747" s="248">
        <v>0</v>
      </c>
      <c r="Q1747" s="248">
        <v>0</v>
      </c>
      <c r="R1747" t="s">
        <v>906</v>
      </c>
      <c r="S1747">
        <f t="shared" si="246"/>
        <v>2</v>
      </c>
      <c r="T1747">
        <f t="shared" si="247"/>
        <v>1</v>
      </c>
      <c r="U1747">
        <f t="shared" si="248"/>
        <v>0</v>
      </c>
      <c r="W1747">
        <f t="shared" si="245"/>
        <v>1</v>
      </c>
    </row>
    <row r="1748" spans="1:23" ht="16" hidden="1" x14ac:dyDescent="0.2">
      <c r="A1748" t="s">
        <v>473</v>
      </c>
      <c r="B1748" s="160">
        <v>9</v>
      </c>
      <c r="C1748" s="246" t="str">
        <f t="shared" si="244"/>
        <v>CC1.9</v>
      </c>
      <c r="D1748" s="160">
        <v>1</v>
      </c>
      <c r="E1748" s="264"/>
      <c r="F1748" s="245" t="s">
        <v>479</v>
      </c>
      <c r="G1748" s="2">
        <f>INDEX([1]CAPS!$A:$A,MATCH(F:F,[1]CAPS!$H:$H,0))</f>
        <v>11190</v>
      </c>
      <c r="H1748" t="s">
        <v>496</v>
      </c>
      <c r="I1748" t="s">
        <v>239</v>
      </c>
      <c r="J1748" s="248">
        <v>0</v>
      </c>
      <c r="K1748" s="248">
        <v>0</v>
      </c>
      <c r="L1748" s="248">
        <v>0</v>
      </c>
      <c r="M1748" s="248">
        <v>0</v>
      </c>
      <c r="N1748" s="248">
        <v>0</v>
      </c>
      <c r="O1748">
        <v>5</v>
      </c>
      <c r="P1748" s="248">
        <v>0</v>
      </c>
      <c r="Q1748" s="248">
        <v>0</v>
      </c>
      <c r="S1748">
        <f t="shared" si="246"/>
        <v>5</v>
      </c>
      <c r="T1748" t="e">
        <f t="shared" si="247"/>
        <v>#DIV/0!</v>
      </c>
      <c r="U1748" t="e">
        <f t="shared" si="248"/>
        <v>#DIV/0!</v>
      </c>
      <c r="W1748">
        <f t="shared" si="245"/>
        <v>1</v>
      </c>
    </row>
    <row r="1749" spans="1:23" ht="16" hidden="1" x14ac:dyDescent="0.2">
      <c r="A1749" t="s">
        <v>473</v>
      </c>
      <c r="B1749" s="160">
        <v>10</v>
      </c>
      <c r="C1749" s="246" t="str">
        <f t="shared" si="244"/>
        <v>CC1.10</v>
      </c>
      <c r="D1749" s="160">
        <v>1</v>
      </c>
      <c r="E1749" s="264"/>
      <c r="F1749" s="245" t="s">
        <v>132</v>
      </c>
      <c r="G1749" s="2">
        <f>INDEX([1]CAPS!$A:$A,MATCH(F:F,[1]CAPS!$H:$H,0))</f>
        <v>2469</v>
      </c>
      <c r="H1749" s="245" t="s">
        <v>233</v>
      </c>
      <c r="I1749" s="264" t="s">
        <v>238</v>
      </c>
      <c r="J1749" s="248">
        <v>0</v>
      </c>
      <c r="K1749" s="248">
        <v>3</v>
      </c>
      <c r="L1749" s="248">
        <v>0</v>
      </c>
      <c r="M1749" s="248">
        <v>0</v>
      </c>
      <c r="N1749" s="248">
        <v>0</v>
      </c>
      <c r="O1749" s="248">
        <v>0</v>
      </c>
      <c r="P1749" s="248">
        <v>0</v>
      </c>
      <c r="Q1749" s="248">
        <v>0</v>
      </c>
      <c r="S1749">
        <f t="shared" si="246"/>
        <v>3</v>
      </c>
      <c r="T1749">
        <f t="shared" si="247"/>
        <v>1</v>
      </c>
      <c r="U1749">
        <f t="shared" si="248"/>
        <v>0</v>
      </c>
      <c r="W1749">
        <f t="shared" si="245"/>
        <v>1</v>
      </c>
    </row>
    <row r="1750" spans="1:23" ht="16" hidden="1" x14ac:dyDescent="0.2">
      <c r="A1750" t="s">
        <v>473</v>
      </c>
      <c r="B1750" s="160">
        <v>10</v>
      </c>
      <c r="C1750" s="246" t="str">
        <f t="shared" si="244"/>
        <v>CC1.10</v>
      </c>
      <c r="D1750" s="160">
        <v>1</v>
      </c>
      <c r="E1750" s="264"/>
      <c r="F1750" s="245" t="s">
        <v>129</v>
      </c>
      <c r="G1750" s="2">
        <f>INDEX([1]CAPS!$A:$A,MATCH(F:F,[1]CAPS!$H:$H,0))</f>
        <v>5532</v>
      </c>
      <c r="H1750" s="245" t="s">
        <v>233</v>
      </c>
      <c r="I1750" s="264" t="s">
        <v>238</v>
      </c>
      <c r="J1750" s="248">
        <v>0</v>
      </c>
      <c r="K1750" s="248">
        <v>3</v>
      </c>
      <c r="L1750" s="248">
        <v>0</v>
      </c>
      <c r="M1750" s="248">
        <v>0</v>
      </c>
      <c r="N1750" s="248">
        <v>0</v>
      </c>
      <c r="O1750" s="248">
        <v>0</v>
      </c>
      <c r="P1750" s="248">
        <v>0</v>
      </c>
      <c r="Q1750" s="248">
        <v>0</v>
      </c>
      <c r="S1750">
        <f t="shared" si="246"/>
        <v>3</v>
      </c>
      <c r="T1750">
        <f t="shared" si="247"/>
        <v>1</v>
      </c>
      <c r="U1750">
        <f t="shared" si="248"/>
        <v>0</v>
      </c>
      <c r="W1750">
        <f t="shared" si="245"/>
        <v>1</v>
      </c>
    </row>
    <row r="1751" spans="1:23" ht="32" hidden="1" x14ac:dyDescent="0.2">
      <c r="A1751" t="s">
        <v>473</v>
      </c>
      <c r="B1751" s="160">
        <v>10</v>
      </c>
      <c r="C1751" s="246" t="str">
        <f t="shared" si="244"/>
        <v>CC1.10</v>
      </c>
      <c r="D1751" s="160">
        <v>1</v>
      </c>
      <c r="E1751" s="264"/>
      <c r="F1751" s="245" t="s">
        <v>348</v>
      </c>
      <c r="G1751" s="2">
        <f>INDEX([1]CAPS!$A:$A,MATCH(F:F,[1]CAPS!$H:$H,0))</f>
        <v>4000</v>
      </c>
      <c r="H1751" s="245" t="s">
        <v>236</v>
      </c>
      <c r="I1751" s="264" t="s">
        <v>239</v>
      </c>
      <c r="J1751" s="248">
        <v>0</v>
      </c>
      <c r="K1751" s="248">
        <v>2</v>
      </c>
      <c r="L1751" s="248">
        <v>0</v>
      </c>
      <c r="M1751" s="248">
        <v>0</v>
      </c>
      <c r="N1751" s="248">
        <v>0</v>
      </c>
      <c r="O1751" s="248">
        <v>0</v>
      </c>
      <c r="P1751" s="248">
        <v>0</v>
      </c>
      <c r="Q1751" s="248">
        <v>0</v>
      </c>
      <c r="S1751">
        <f t="shared" si="246"/>
        <v>2</v>
      </c>
      <c r="T1751">
        <f t="shared" si="247"/>
        <v>1</v>
      </c>
      <c r="U1751">
        <f t="shared" si="248"/>
        <v>0</v>
      </c>
      <c r="W1751">
        <f t="shared" si="245"/>
        <v>1</v>
      </c>
    </row>
    <row r="1752" spans="1:23" ht="16" hidden="1" x14ac:dyDescent="0.2">
      <c r="A1752" t="s">
        <v>473</v>
      </c>
      <c r="B1752" s="160">
        <v>10</v>
      </c>
      <c r="C1752" s="246" t="str">
        <f t="shared" si="244"/>
        <v>CC1.10</v>
      </c>
      <c r="D1752" s="160">
        <v>1</v>
      </c>
      <c r="E1752" s="264"/>
      <c r="F1752" s="245" t="s">
        <v>126</v>
      </c>
      <c r="G1752" s="2">
        <f>INDEX([1]CAPS!$A:$A,MATCH(F:F,[1]CAPS!$H:$H,0))</f>
        <v>7943</v>
      </c>
      <c r="H1752" s="263" t="s">
        <v>236</v>
      </c>
      <c r="I1752" s="264" t="s">
        <v>242</v>
      </c>
      <c r="J1752" s="248">
        <v>0</v>
      </c>
      <c r="K1752" s="248">
        <v>1</v>
      </c>
      <c r="L1752" s="248">
        <v>0</v>
      </c>
      <c r="M1752">
        <v>2</v>
      </c>
      <c r="N1752" s="248">
        <v>0</v>
      </c>
      <c r="O1752" s="248">
        <v>0</v>
      </c>
      <c r="P1752" s="248">
        <v>0</v>
      </c>
      <c r="Q1752" s="248">
        <v>0</v>
      </c>
      <c r="S1752">
        <f t="shared" si="246"/>
        <v>1</v>
      </c>
      <c r="T1752">
        <f t="shared" si="247"/>
        <v>0.33333333333333331</v>
      </c>
      <c r="U1752">
        <f t="shared" si="248"/>
        <v>0</v>
      </c>
      <c r="W1752">
        <f t="shared" si="245"/>
        <v>1</v>
      </c>
    </row>
    <row r="1753" spans="1:23" ht="16" hidden="1" x14ac:dyDescent="0.2">
      <c r="A1753" t="s">
        <v>473</v>
      </c>
      <c r="B1753" s="160">
        <v>10</v>
      </c>
      <c r="C1753" s="246" t="str">
        <f t="shared" si="244"/>
        <v>CC1.10</v>
      </c>
      <c r="D1753" s="160">
        <v>1</v>
      </c>
      <c r="E1753" s="264"/>
      <c r="F1753" s="245" t="s">
        <v>267</v>
      </c>
      <c r="G1753" s="2">
        <f>INDEX([1]CAPS!$A:$A,MATCH(F:F,[1]CAPS!$H:$H,0))</f>
        <v>5738</v>
      </c>
      <c r="H1753" s="263" t="s">
        <v>235</v>
      </c>
      <c r="I1753" s="152" t="s">
        <v>239</v>
      </c>
      <c r="J1753" s="248">
        <v>0</v>
      </c>
      <c r="K1753" s="248">
        <v>0</v>
      </c>
      <c r="L1753" s="248">
        <v>0</v>
      </c>
      <c r="M1753">
        <v>4</v>
      </c>
      <c r="N1753" s="248">
        <v>0</v>
      </c>
      <c r="O1753" s="248">
        <v>0</v>
      </c>
      <c r="P1753" s="248">
        <v>0</v>
      </c>
      <c r="Q1753" s="248">
        <v>0</v>
      </c>
      <c r="S1753">
        <f t="shared" si="246"/>
        <v>0</v>
      </c>
      <c r="T1753">
        <f t="shared" si="247"/>
        <v>0</v>
      </c>
      <c r="U1753">
        <f t="shared" si="248"/>
        <v>0</v>
      </c>
      <c r="W1753" t="str">
        <f t="shared" si="245"/>
        <v/>
      </c>
    </row>
    <row r="1754" spans="1:23" ht="16" hidden="1" x14ac:dyDescent="0.2">
      <c r="A1754" t="s">
        <v>473</v>
      </c>
      <c r="B1754" s="160">
        <v>10</v>
      </c>
      <c r="C1754" s="246" t="str">
        <f t="shared" si="244"/>
        <v>CC1.10</v>
      </c>
      <c r="D1754" s="160">
        <v>1</v>
      </c>
      <c r="E1754" s="264"/>
      <c r="F1754" s="309" t="s">
        <v>687</v>
      </c>
      <c r="G1754" s="2">
        <f>INDEX([1]CAPS!$A:$A,MATCH(F:F,[1]CAPS!$H:$H,0))</f>
        <v>5535</v>
      </c>
      <c r="H1754" s="245" t="s">
        <v>234</v>
      </c>
      <c r="I1754" s="264" t="s">
        <v>238</v>
      </c>
      <c r="J1754" s="248">
        <v>0</v>
      </c>
      <c r="K1754">
        <v>2</v>
      </c>
      <c r="L1754" s="248">
        <v>0</v>
      </c>
      <c r="M1754" s="248">
        <v>0</v>
      </c>
      <c r="N1754" s="248">
        <v>0</v>
      </c>
      <c r="O1754" s="248">
        <v>0</v>
      </c>
      <c r="P1754" s="248">
        <v>0</v>
      </c>
      <c r="Q1754" s="248">
        <v>0</v>
      </c>
      <c r="R1754" t="s">
        <v>906</v>
      </c>
      <c r="S1754">
        <f t="shared" si="246"/>
        <v>2</v>
      </c>
      <c r="T1754">
        <f t="shared" si="247"/>
        <v>1</v>
      </c>
      <c r="U1754">
        <f t="shared" si="248"/>
        <v>0</v>
      </c>
      <c r="W1754">
        <f t="shared" si="245"/>
        <v>1</v>
      </c>
    </row>
    <row r="1755" spans="1:23" ht="16" hidden="1" x14ac:dyDescent="0.2">
      <c r="A1755" t="s">
        <v>473</v>
      </c>
      <c r="B1755" s="160">
        <v>10</v>
      </c>
      <c r="C1755" s="246" t="str">
        <f t="shared" si="244"/>
        <v>CC1.10</v>
      </c>
      <c r="D1755" s="160">
        <v>1</v>
      </c>
      <c r="E1755" s="264"/>
      <c r="F1755" s="245" t="s">
        <v>484</v>
      </c>
      <c r="G1755" s="2">
        <f>INDEX([1]CAPS!$A:$A,MATCH(F:F,[1]CAPS!$H:$H,0))</f>
        <v>6157</v>
      </c>
      <c r="H1755" t="s">
        <v>495</v>
      </c>
      <c r="I1755" t="s">
        <v>239</v>
      </c>
      <c r="J1755" s="248">
        <v>0</v>
      </c>
      <c r="K1755">
        <v>1</v>
      </c>
      <c r="L1755" s="248">
        <v>0</v>
      </c>
      <c r="M1755" s="248">
        <v>0</v>
      </c>
      <c r="N1755" s="248">
        <v>0</v>
      </c>
      <c r="O1755" s="248">
        <v>0</v>
      </c>
      <c r="P1755" s="248">
        <v>0</v>
      </c>
      <c r="Q1755" s="248">
        <v>0</v>
      </c>
      <c r="S1755">
        <f t="shared" si="246"/>
        <v>1</v>
      </c>
      <c r="T1755">
        <f t="shared" si="247"/>
        <v>1</v>
      </c>
      <c r="U1755">
        <f t="shared" si="248"/>
        <v>0</v>
      </c>
      <c r="W1755">
        <f t="shared" si="245"/>
        <v>1</v>
      </c>
    </row>
    <row r="1756" spans="1:23" ht="16" hidden="1" x14ac:dyDescent="0.2">
      <c r="A1756" t="s">
        <v>473</v>
      </c>
      <c r="B1756" s="160">
        <v>10</v>
      </c>
      <c r="C1756" s="246" t="str">
        <f t="shared" si="244"/>
        <v>CC1.10</v>
      </c>
      <c r="D1756" s="160">
        <v>1</v>
      </c>
      <c r="E1756" s="264"/>
      <c r="F1756" s="245" t="s">
        <v>139</v>
      </c>
      <c r="G1756" s="2">
        <f>INDEX([1]CAPS!$A:$A,MATCH(F:F,[1]CAPS!$H:$H,0))</f>
        <v>6325</v>
      </c>
      <c r="H1756" s="245" t="s">
        <v>234</v>
      </c>
      <c r="I1756" s="264" t="s">
        <v>238</v>
      </c>
      <c r="J1756" s="248">
        <v>0</v>
      </c>
      <c r="K1756">
        <v>1</v>
      </c>
      <c r="L1756" s="248">
        <v>0</v>
      </c>
      <c r="M1756" s="248">
        <v>0</v>
      </c>
      <c r="N1756" s="248">
        <v>0</v>
      </c>
      <c r="O1756" s="248">
        <v>0</v>
      </c>
      <c r="P1756" s="248">
        <v>0</v>
      </c>
      <c r="Q1756" s="248">
        <v>0</v>
      </c>
      <c r="S1756">
        <f t="shared" si="246"/>
        <v>1</v>
      </c>
      <c r="T1756">
        <f t="shared" si="247"/>
        <v>1</v>
      </c>
      <c r="U1756">
        <f t="shared" si="248"/>
        <v>0</v>
      </c>
      <c r="W1756">
        <f t="shared" si="245"/>
        <v>1</v>
      </c>
    </row>
    <row r="1757" spans="1:23" ht="16" hidden="1" x14ac:dyDescent="0.2">
      <c r="A1757" t="s">
        <v>473</v>
      </c>
      <c r="B1757" s="160">
        <v>11</v>
      </c>
      <c r="C1757" s="246" t="str">
        <f t="shared" si="244"/>
        <v>CC1.11</v>
      </c>
      <c r="D1757" s="160">
        <v>1</v>
      </c>
      <c r="E1757" s="264"/>
      <c r="F1757" s="245" t="s">
        <v>132</v>
      </c>
      <c r="G1757" s="2">
        <f>INDEX([1]CAPS!$A:$A,MATCH(F:F,[1]CAPS!$H:$H,0))</f>
        <v>2469</v>
      </c>
      <c r="H1757" s="245" t="s">
        <v>233</v>
      </c>
      <c r="I1757" s="264" t="s">
        <v>238</v>
      </c>
      <c r="J1757" s="248">
        <v>0</v>
      </c>
      <c r="K1757">
        <v>2</v>
      </c>
      <c r="L1757" s="248">
        <v>0</v>
      </c>
      <c r="M1757" s="248">
        <v>0</v>
      </c>
      <c r="N1757" s="248">
        <v>0</v>
      </c>
      <c r="O1757" s="248">
        <v>0</v>
      </c>
      <c r="P1757" s="248">
        <v>0</v>
      </c>
      <c r="Q1757" s="248">
        <v>0</v>
      </c>
      <c r="S1757">
        <f t="shared" si="246"/>
        <v>2</v>
      </c>
      <c r="T1757">
        <f t="shared" si="247"/>
        <v>1</v>
      </c>
      <c r="U1757">
        <f t="shared" si="248"/>
        <v>0</v>
      </c>
      <c r="W1757">
        <f t="shared" si="245"/>
        <v>1</v>
      </c>
    </row>
    <row r="1758" spans="1:23" ht="16" hidden="1" x14ac:dyDescent="0.2">
      <c r="A1758" t="s">
        <v>473</v>
      </c>
      <c r="B1758" s="160">
        <v>11</v>
      </c>
      <c r="C1758" s="246" t="str">
        <f t="shared" si="244"/>
        <v>CC1.11</v>
      </c>
      <c r="D1758" s="160">
        <v>1</v>
      </c>
      <c r="E1758" s="264"/>
      <c r="F1758" s="309" t="s">
        <v>687</v>
      </c>
      <c r="G1758" s="2">
        <f>INDEX([1]CAPS!$A:$A,MATCH(F:F,[1]CAPS!$H:$H,0))</f>
        <v>5535</v>
      </c>
      <c r="H1758" s="245" t="s">
        <v>234</v>
      </c>
      <c r="I1758" s="264" t="s">
        <v>238</v>
      </c>
      <c r="J1758" s="248">
        <v>0</v>
      </c>
      <c r="K1758">
        <v>8</v>
      </c>
      <c r="L1758" s="248">
        <v>0</v>
      </c>
      <c r="M1758" s="248">
        <v>0</v>
      </c>
      <c r="N1758" s="248">
        <v>0</v>
      </c>
      <c r="O1758" s="248">
        <v>0</v>
      </c>
      <c r="P1758" s="248">
        <v>0</v>
      </c>
      <c r="Q1758" s="248">
        <v>0</v>
      </c>
      <c r="R1758" t="s">
        <v>906</v>
      </c>
      <c r="S1758">
        <f t="shared" si="246"/>
        <v>8</v>
      </c>
      <c r="T1758">
        <f t="shared" si="247"/>
        <v>1</v>
      </c>
      <c r="U1758">
        <f t="shared" si="248"/>
        <v>0</v>
      </c>
      <c r="W1758">
        <f t="shared" si="245"/>
        <v>1</v>
      </c>
    </row>
    <row r="1759" spans="1:23" ht="16" hidden="1" x14ac:dyDescent="0.2">
      <c r="A1759" t="s">
        <v>473</v>
      </c>
      <c r="B1759" s="160">
        <v>11</v>
      </c>
      <c r="C1759" s="246" t="str">
        <f t="shared" si="244"/>
        <v>CC1.11</v>
      </c>
      <c r="D1759" s="160">
        <v>1</v>
      </c>
      <c r="E1759" s="264"/>
      <c r="F1759" s="245" t="s">
        <v>129</v>
      </c>
      <c r="G1759" s="2">
        <f>INDEX([1]CAPS!$A:$A,MATCH(F:F,[1]CAPS!$H:$H,0))</f>
        <v>5532</v>
      </c>
      <c r="H1759" s="245" t="s">
        <v>233</v>
      </c>
      <c r="I1759" s="264" t="s">
        <v>238</v>
      </c>
      <c r="J1759" s="248">
        <v>0</v>
      </c>
      <c r="K1759">
        <v>2</v>
      </c>
      <c r="L1759" s="248">
        <v>0</v>
      </c>
      <c r="M1759" s="248">
        <v>0</v>
      </c>
      <c r="N1759" s="248">
        <v>0</v>
      </c>
      <c r="O1759" s="248">
        <v>0</v>
      </c>
      <c r="P1759" s="248">
        <v>0</v>
      </c>
      <c r="Q1759" s="248">
        <v>0</v>
      </c>
      <c r="S1759">
        <f t="shared" si="246"/>
        <v>2</v>
      </c>
      <c r="T1759">
        <f t="shared" si="247"/>
        <v>1</v>
      </c>
      <c r="U1759">
        <f t="shared" si="248"/>
        <v>0</v>
      </c>
      <c r="W1759">
        <f t="shared" si="245"/>
        <v>1</v>
      </c>
    </row>
    <row r="1760" spans="1:23" ht="16" hidden="1" x14ac:dyDescent="0.2">
      <c r="A1760" t="s">
        <v>473</v>
      </c>
      <c r="B1760" s="160">
        <v>11</v>
      </c>
      <c r="C1760" s="246" t="str">
        <f t="shared" si="244"/>
        <v>CC1.11</v>
      </c>
      <c r="D1760" s="160">
        <v>1</v>
      </c>
      <c r="E1760" s="264"/>
      <c r="F1760" s="245" t="s">
        <v>127</v>
      </c>
      <c r="G1760" s="2">
        <f>INDEX([1]CAPS!$A:$A,MATCH(F:F,[1]CAPS!$H:$H,0))</f>
        <v>10605</v>
      </c>
      <c r="H1760" s="245" t="s">
        <v>233</v>
      </c>
      <c r="I1760" s="264" t="s">
        <v>238</v>
      </c>
      <c r="J1760" s="248">
        <v>0</v>
      </c>
      <c r="K1760">
        <v>2</v>
      </c>
      <c r="L1760" s="248">
        <v>0</v>
      </c>
      <c r="M1760" s="248">
        <v>0</v>
      </c>
      <c r="N1760" s="248">
        <v>0</v>
      </c>
      <c r="O1760" s="248">
        <v>0</v>
      </c>
      <c r="P1760" s="248">
        <v>0</v>
      </c>
      <c r="Q1760" s="248">
        <v>0</v>
      </c>
      <c r="S1760">
        <f t="shared" si="246"/>
        <v>2</v>
      </c>
      <c r="T1760">
        <f t="shared" si="247"/>
        <v>1</v>
      </c>
      <c r="U1760">
        <f t="shared" si="248"/>
        <v>0</v>
      </c>
      <c r="W1760">
        <f t="shared" si="245"/>
        <v>1</v>
      </c>
    </row>
    <row r="1761" spans="1:23" ht="32" hidden="1" x14ac:dyDescent="0.2">
      <c r="A1761" t="s">
        <v>473</v>
      </c>
      <c r="B1761" s="160">
        <v>11</v>
      </c>
      <c r="C1761" s="246" t="str">
        <f t="shared" si="244"/>
        <v>CC1.11</v>
      </c>
      <c r="D1761" s="160">
        <v>1</v>
      </c>
      <c r="E1761" s="264"/>
      <c r="F1761" s="245" t="s">
        <v>348</v>
      </c>
      <c r="G1761" s="2">
        <f>INDEX([1]CAPS!$A:$A,MATCH(F:F,[1]CAPS!$H:$H,0))</f>
        <v>4000</v>
      </c>
      <c r="H1761" s="245" t="s">
        <v>236</v>
      </c>
      <c r="I1761" s="264" t="s">
        <v>239</v>
      </c>
      <c r="J1761" s="248">
        <v>0</v>
      </c>
      <c r="K1761">
        <v>7</v>
      </c>
      <c r="L1761" s="248">
        <v>0</v>
      </c>
      <c r="M1761">
        <v>1</v>
      </c>
      <c r="N1761" s="248">
        <v>0</v>
      </c>
      <c r="O1761" s="248">
        <v>0</v>
      </c>
      <c r="P1761" s="248">
        <v>0</v>
      </c>
      <c r="Q1761" s="248">
        <v>0</v>
      </c>
      <c r="S1761">
        <f t="shared" si="246"/>
        <v>7</v>
      </c>
      <c r="T1761">
        <f t="shared" si="247"/>
        <v>0.875</v>
      </c>
      <c r="U1761">
        <f t="shared" si="248"/>
        <v>0</v>
      </c>
      <c r="W1761">
        <f t="shared" si="245"/>
        <v>1</v>
      </c>
    </row>
    <row r="1762" spans="1:23" ht="16" hidden="1" x14ac:dyDescent="0.2">
      <c r="A1762" t="s">
        <v>473</v>
      </c>
      <c r="B1762" s="160">
        <v>11</v>
      </c>
      <c r="C1762" s="246" t="str">
        <f t="shared" si="244"/>
        <v>CC1.11</v>
      </c>
      <c r="D1762" s="160">
        <v>1</v>
      </c>
      <c r="E1762" s="264"/>
      <c r="F1762" s="245" t="s">
        <v>126</v>
      </c>
      <c r="G1762" s="2">
        <f>INDEX([1]CAPS!$A:$A,MATCH(F:F,[1]CAPS!$H:$H,0))</f>
        <v>7943</v>
      </c>
      <c r="H1762" s="263" t="s">
        <v>236</v>
      </c>
      <c r="I1762" s="264" t="s">
        <v>242</v>
      </c>
      <c r="J1762" s="248">
        <v>0</v>
      </c>
      <c r="K1762">
        <v>1</v>
      </c>
      <c r="L1762" s="248">
        <v>0</v>
      </c>
      <c r="M1762" s="248">
        <v>0</v>
      </c>
      <c r="N1762" s="248">
        <v>0</v>
      </c>
      <c r="O1762" s="248">
        <v>0</v>
      </c>
      <c r="P1762" s="248">
        <v>0</v>
      </c>
      <c r="Q1762" s="248">
        <v>0</v>
      </c>
      <c r="S1762">
        <f t="shared" si="246"/>
        <v>1</v>
      </c>
      <c r="T1762">
        <f t="shared" si="247"/>
        <v>1</v>
      </c>
      <c r="U1762">
        <f t="shared" si="248"/>
        <v>0</v>
      </c>
      <c r="W1762">
        <f t="shared" si="245"/>
        <v>1</v>
      </c>
    </row>
    <row r="1763" spans="1:23" ht="16" hidden="1" x14ac:dyDescent="0.2">
      <c r="A1763" t="s">
        <v>473</v>
      </c>
      <c r="B1763" s="160">
        <v>11</v>
      </c>
      <c r="C1763" s="246" t="str">
        <f t="shared" si="244"/>
        <v>CC1.11</v>
      </c>
      <c r="D1763" s="160">
        <v>1</v>
      </c>
      <c r="E1763" s="264"/>
      <c r="F1763" s="245" t="s">
        <v>267</v>
      </c>
      <c r="G1763" s="2">
        <f>INDEX([1]CAPS!$A:$A,MATCH(F:F,[1]CAPS!$H:$H,0))</f>
        <v>5738</v>
      </c>
      <c r="H1763" s="263" t="s">
        <v>235</v>
      </c>
      <c r="I1763" s="152" t="s">
        <v>239</v>
      </c>
      <c r="J1763" s="248">
        <v>0</v>
      </c>
      <c r="K1763" s="248">
        <v>0</v>
      </c>
      <c r="L1763" s="248">
        <v>0</v>
      </c>
      <c r="M1763">
        <v>6</v>
      </c>
      <c r="N1763" s="248">
        <v>0</v>
      </c>
      <c r="O1763" s="248">
        <v>0</v>
      </c>
      <c r="P1763" s="248">
        <v>0</v>
      </c>
      <c r="Q1763" s="248">
        <v>0</v>
      </c>
      <c r="S1763">
        <f t="shared" si="246"/>
        <v>0</v>
      </c>
      <c r="T1763">
        <f t="shared" si="247"/>
        <v>0</v>
      </c>
      <c r="U1763">
        <f t="shared" si="248"/>
        <v>0</v>
      </c>
      <c r="W1763" t="str">
        <f t="shared" si="245"/>
        <v/>
      </c>
    </row>
    <row r="1764" spans="1:23" ht="16" hidden="1" x14ac:dyDescent="0.2">
      <c r="A1764" t="s">
        <v>473</v>
      </c>
      <c r="B1764" s="160">
        <v>11</v>
      </c>
      <c r="C1764" s="246" t="str">
        <f t="shared" si="244"/>
        <v>CC1.11</v>
      </c>
      <c r="D1764" s="160">
        <v>1</v>
      </c>
      <c r="E1764" s="264"/>
      <c r="F1764" s="245" t="s">
        <v>479</v>
      </c>
      <c r="G1764" s="2">
        <f>INDEX([1]CAPS!$A:$A,MATCH(F:F,[1]CAPS!$H:$H,0))</f>
        <v>11190</v>
      </c>
      <c r="H1764" t="s">
        <v>496</v>
      </c>
      <c r="I1764" t="s">
        <v>239</v>
      </c>
      <c r="J1764" s="248">
        <v>0</v>
      </c>
      <c r="K1764" s="248">
        <v>0</v>
      </c>
      <c r="L1764" s="248">
        <v>0</v>
      </c>
      <c r="M1764" s="248">
        <v>0</v>
      </c>
      <c r="N1764" s="248">
        <v>0</v>
      </c>
      <c r="O1764">
        <v>7</v>
      </c>
      <c r="P1764" s="248">
        <v>0</v>
      </c>
      <c r="Q1764" s="248">
        <v>0</v>
      </c>
      <c r="S1764">
        <f t="shared" si="246"/>
        <v>7</v>
      </c>
      <c r="T1764" t="e">
        <f t="shared" si="247"/>
        <v>#DIV/0!</v>
      </c>
      <c r="U1764" t="e">
        <f t="shared" si="248"/>
        <v>#DIV/0!</v>
      </c>
      <c r="W1764">
        <f t="shared" si="245"/>
        <v>1</v>
      </c>
    </row>
    <row r="1765" spans="1:23" ht="16" hidden="1" x14ac:dyDescent="0.2">
      <c r="A1765" t="s">
        <v>473</v>
      </c>
      <c r="B1765" s="160">
        <v>11</v>
      </c>
      <c r="C1765" s="246" t="str">
        <f t="shared" si="244"/>
        <v>CC1.11</v>
      </c>
      <c r="D1765" s="160">
        <v>1</v>
      </c>
      <c r="E1765" s="264"/>
      <c r="F1765" s="245" t="s">
        <v>482</v>
      </c>
      <c r="G1765" s="2">
        <f>INDEX([1]CAPS!$A:$A,MATCH(F:F,[1]CAPS!$H:$H,0))</f>
        <v>3596</v>
      </c>
      <c r="H1765" t="s">
        <v>237</v>
      </c>
      <c r="I1765" t="s">
        <v>239</v>
      </c>
      <c r="J1765" s="248">
        <v>0</v>
      </c>
      <c r="K1765" s="248">
        <v>0</v>
      </c>
      <c r="L1765" s="248">
        <v>0</v>
      </c>
      <c r="M1765" s="248">
        <v>0</v>
      </c>
      <c r="N1765" s="248">
        <v>0</v>
      </c>
      <c r="O1765">
        <v>2</v>
      </c>
      <c r="P1765" s="248">
        <v>0</v>
      </c>
      <c r="Q1765" s="248">
        <v>0</v>
      </c>
      <c r="S1765">
        <f t="shared" si="246"/>
        <v>2</v>
      </c>
      <c r="T1765" t="e">
        <f t="shared" si="247"/>
        <v>#DIV/0!</v>
      </c>
      <c r="U1765" t="e">
        <f t="shared" si="248"/>
        <v>#DIV/0!</v>
      </c>
      <c r="W1765">
        <f t="shared" si="245"/>
        <v>1</v>
      </c>
    </row>
    <row r="1766" spans="1:23" ht="16" hidden="1" x14ac:dyDescent="0.2">
      <c r="A1766" t="s">
        <v>473</v>
      </c>
      <c r="B1766" s="160">
        <v>12</v>
      </c>
      <c r="C1766" s="246" t="str">
        <f t="shared" si="244"/>
        <v>CC1.12</v>
      </c>
      <c r="D1766" s="160">
        <v>1</v>
      </c>
      <c r="E1766" s="264"/>
      <c r="F1766" s="245" t="s">
        <v>132</v>
      </c>
      <c r="G1766" s="2">
        <f>INDEX([1]CAPS!$A:$A,MATCH(F:F,[1]CAPS!$H:$H,0))</f>
        <v>2469</v>
      </c>
      <c r="H1766" s="245" t="s">
        <v>233</v>
      </c>
      <c r="I1766" s="264" t="s">
        <v>238</v>
      </c>
      <c r="J1766" s="248">
        <v>0</v>
      </c>
      <c r="K1766">
        <v>1</v>
      </c>
      <c r="L1766" s="248">
        <v>0</v>
      </c>
      <c r="M1766" s="248">
        <v>0</v>
      </c>
      <c r="N1766" s="248">
        <v>0</v>
      </c>
      <c r="O1766" s="248">
        <v>0</v>
      </c>
      <c r="P1766" s="248">
        <v>0</v>
      </c>
      <c r="Q1766" s="248">
        <v>0</v>
      </c>
      <c r="S1766">
        <f t="shared" si="246"/>
        <v>1</v>
      </c>
      <c r="T1766">
        <f t="shared" si="247"/>
        <v>1</v>
      </c>
      <c r="U1766">
        <f t="shared" si="248"/>
        <v>0</v>
      </c>
      <c r="W1766">
        <f t="shared" si="245"/>
        <v>1</v>
      </c>
    </row>
    <row r="1767" spans="1:23" ht="32" hidden="1" x14ac:dyDescent="0.2">
      <c r="A1767" t="s">
        <v>473</v>
      </c>
      <c r="B1767" s="160">
        <v>12</v>
      </c>
      <c r="C1767" s="246" t="str">
        <f t="shared" si="244"/>
        <v>CC1.12</v>
      </c>
      <c r="D1767" s="160">
        <v>1</v>
      </c>
      <c r="E1767" s="264"/>
      <c r="F1767" s="245" t="s">
        <v>348</v>
      </c>
      <c r="G1767" s="2">
        <f>INDEX([1]CAPS!$A:$A,MATCH(F:F,[1]CAPS!$H:$H,0))</f>
        <v>4000</v>
      </c>
      <c r="H1767" s="245" t="s">
        <v>236</v>
      </c>
      <c r="I1767" s="264" t="s">
        <v>239</v>
      </c>
      <c r="J1767" s="248">
        <v>0</v>
      </c>
      <c r="K1767">
        <v>4</v>
      </c>
      <c r="L1767" s="248">
        <v>0</v>
      </c>
      <c r="M1767">
        <v>3</v>
      </c>
      <c r="N1767" s="248">
        <v>0</v>
      </c>
      <c r="O1767" s="248">
        <v>0</v>
      </c>
      <c r="P1767" s="248">
        <v>0</v>
      </c>
      <c r="Q1767" s="248">
        <v>0</v>
      </c>
      <c r="S1767">
        <f t="shared" si="246"/>
        <v>4</v>
      </c>
      <c r="T1767">
        <f t="shared" si="247"/>
        <v>0.5714285714285714</v>
      </c>
      <c r="U1767">
        <f t="shared" si="248"/>
        <v>0</v>
      </c>
      <c r="W1767">
        <f t="shared" si="245"/>
        <v>1</v>
      </c>
    </row>
    <row r="1768" spans="1:23" ht="16" hidden="1" x14ac:dyDescent="0.2">
      <c r="A1768" t="s">
        <v>473</v>
      </c>
      <c r="B1768" s="160">
        <v>12</v>
      </c>
      <c r="C1768" s="246" t="str">
        <f t="shared" si="244"/>
        <v>CC1.12</v>
      </c>
      <c r="D1768" s="160">
        <v>1</v>
      </c>
      <c r="E1768" s="264"/>
      <c r="F1768" s="245" t="s">
        <v>267</v>
      </c>
      <c r="G1768" s="2">
        <f>INDEX([1]CAPS!$A:$A,MATCH(F:F,[1]CAPS!$H:$H,0))</f>
        <v>5738</v>
      </c>
      <c r="H1768" s="263" t="s">
        <v>235</v>
      </c>
      <c r="I1768" s="152" t="s">
        <v>239</v>
      </c>
      <c r="J1768" s="248">
        <v>0</v>
      </c>
      <c r="K1768">
        <v>1</v>
      </c>
      <c r="L1768" s="248">
        <v>0</v>
      </c>
      <c r="M1768">
        <v>4</v>
      </c>
      <c r="N1768" s="248">
        <v>0</v>
      </c>
      <c r="O1768" s="248">
        <v>0</v>
      </c>
      <c r="P1768" s="248">
        <v>0</v>
      </c>
      <c r="Q1768" s="248">
        <v>0</v>
      </c>
      <c r="S1768">
        <f t="shared" si="246"/>
        <v>1</v>
      </c>
      <c r="T1768">
        <f t="shared" si="247"/>
        <v>0.2</v>
      </c>
      <c r="U1768">
        <f t="shared" si="248"/>
        <v>0</v>
      </c>
      <c r="W1768">
        <f t="shared" si="245"/>
        <v>1</v>
      </c>
    </row>
    <row r="1769" spans="1:23" ht="16" hidden="1" x14ac:dyDescent="0.2">
      <c r="A1769" t="s">
        <v>473</v>
      </c>
      <c r="B1769" s="160">
        <v>12</v>
      </c>
      <c r="C1769" s="246" t="str">
        <f t="shared" si="244"/>
        <v>CC1.12</v>
      </c>
      <c r="D1769" s="160">
        <v>1</v>
      </c>
      <c r="E1769" s="264"/>
      <c r="F1769" s="245" t="s">
        <v>139</v>
      </c>
      <c r="G1769" s="2">
        <f>INDEX([1]CAPS!$A:$A,MATCH(F:F,[1]CAPS!$H:$H,0))</f>
        <v>6325</v>
      </c>
      <c r="H1769" s="245" t="s">
        <v>234</v>
      </c>
      <c r="I1769" s="264" t="s">
        <v>238</v>
      </c>
      <c r="J1769" s="248">
        <v>0</v>
      </c>
      <c r="K1769">
        <v>1</v>
      </c>
      <c r="L1769" s="248">
        <v>0</v>
      </c>
      <c r="M1769" s="248">
        <v>0</v>
      </c>
      <c r="N1769" s="248">
        <v>0</v>
      </c>
      <c r="O1769" s="248">
        <v>0</v>
      </c>
      <c r="P1769" s="248">
        <v>0</v>
      </c>
      <c r="Q1769" s="248">
        <v>0</v>
      </c>
      <c r="S1769">
        <f t="shared" si="246"/>
        <v>1</v>
      </c>
      <c r="T1769">
        <f t="shared" si="247"/>
        <v>1</v>
      </c>
      <c r="U1769">
        <f t="shared" si="248"/>
        <v>0</v>
      </c>
      <c r="W1769">
        <f t="shared" si="245"/>
        <v>1</v>
      </c>
    </row>
    <row r="1770" spans="1:23" ht="16" hidden="1" x14ac:dyDescent="0.2">
      <c r="A1770" t="s">
        <v>473</v>
      </c>
      <c r="B1770" s="160">
        <v>12</v>
      </c>
      <c r="C1770" s="246" t="str">
        <f t="shared" si="244"/>
        <v>CC1.12</v>
      </c>
      <c r="D1770" s="160">
        <v>1</v>
      </c>
      <c r="E1770" s="264"/>
      <c r="F1770" s="245" t="s">
        <v>129</v>
      </c>
      <c r="G1770" s="2">
        <f>INDEX([1]CAPS!$A:$A,MATCH(F:F,[1]CAPS!$H:$H,0))</f>
        <v>5532</v>
      </c>
      <c r="H1770" s="245" t="s">
        <v>233</v>
      </c>
      <c r="I1770" s="264" t="s">
        <v>238</v>
      </c>
      <c r="J1770" s="248">
        <v>0</v>
      </c>
      <c r="K1770">
        <v>4</v>
      </c>
      <c r="L1770" s="248">
        <v>0</v>
      </c>
      <c r="M1770" s="248">
        <v>0</v>
      </c>
      <c r="N1770" s="248">
        <v>0</v>
      </c>
      <c r="O1770" s="248">
        <v>0</v>
      </c>
      <c r="P1770" s="248">
        <v>0</v>
      </c>
      <c r="Q1770" s="248">
        <v>0</v>
      </c>
      <c r="S1770">
        <f t="shared" si="246"/>
        <v>4</v>
      </c>
      <c r="T1770">
        <f t="shared" si="247"/>
        <v>1</v>
      </c>
      <c r="U1770">
        <f t="shared" si="248"/>
        <v>0</v>
      </c>
      <c r="W1770">
        <f t="shared" si="245"/>
        <v>1</v>
      </c>
    </row>
    <row r="1771" spans="1:23" ht="16" hidden="1" x14ac:dyDescent="0.2">
      <c r="A1771" t="s">
        <v>473</v>
      </c>
      <c r="B1771" s="160">
        <v>12</v>
      </c>
      <c r="C1771" s="246" t="str">
        <f t="shared" si="244"/>
        <v>CC1.12</v>
      </c>
      <c r="D1771" s="160">
        <v>1</v>
      </c>
      <c r="E1771" s="264"/>
      <c r="F1771" s="309" t="s">
        <v>687</v>
      </c>
      <c r="G1771" s="2">
        <f>INDEX([1]CAPS!$A:$A,MATCH(F:F,[1]CAPS!$H:$H,0))</f>
        <v>5535</v>
      </c>
      <c r="H1771" s="245" t="s">
        <v>234</v>
      </c>
      <c r="I1771" s="264" t="s">
        <v>238</v>
      </c>
      <c r="J1771" s="248">
        <v>0</v>
      </c>
      <c r="K1771">
        <v>4</v>
      </c>
      <c r="L1771" s="248">
        <v>0</v>
      </c>
      <c r="M1771" s="248">
        <v>0</v>
      </c>
      <c r="N1771" s="248">
        <v>0</v>
      </c>
      <c r="O1771" s="248">
        <v>0</v>
      </c>
      <c r="P1771" s="248">
        <v>0</v>
      </c>
      <c r="Q1771" s="248">
        <v>0</v>
      </c>
      <c r="R1771" t="s">
        <v>906</v>
      </c>
      <c r="S1771">
        <f t="shared" si="246"/>
        <v>4</v>
      </c>
      <c r="T1771">
        <f t="shared" si="247"/>
        <v>1</v>
      </c>
      <c r="U1771">
        <f t="shared" si="248"/>
        <v>0</v>
      </c>
      <c r="W1771">
        <f t="shared" si="245"/>
        <v>1</v>
      </c>
    </row>
    <row r="1772" spans="1:23" ht="16" hidden="1" x14ac:dyDescent="0.2">
      <c r="A1772" t="s">
        <v>473</v>
      </c>
      <c r="B1772" s="160">
        <v>12</v>
      </c>
      <c r="C1772" s="246" t="str">
        <f t="shared" si="244"/>
        <v>CC1.12</v>
      </c>
      <c r="D1772" s="160">
        <v>1</v>
      </c>
      <c r="E1772" s="264"/>
      <c r="F1772" s="245" t="s">
        <v>479</v>
      </c>
      <c r="G1772" s="2">
        <f>INDEX([1]CAPS!$A:$A,MATCH(F:F,[1]CAPS!$H:$H,0))</f>
        <v>11190</v>
      </c>
      <c r="H1772" t="s">
        <v>496</v>
      </c>
      <c r="I1772" t="s">
        <v>239</v>
      </c>
      <c r="J1772" s="248">
        <v>0</v>
      </c>
      <c r="K1772" s="248">
        <v>0</v>
      </c>
      <c r="L1772" s="248">
        <v>0</v>
      </c>
      <c r="M1772" s="248">
        <v>0</v>
      </c>
      <c r="N1772" s="248">
        <v>0</v>
      </c>
      <c r="O1772">
        <v>18</v>
      </c>
      <c r="P1772" s="248">
        <v>0</v>
      </c>
      <c r="Q1772" s="248">
        <v>0</v>
      </c>
      <c r="S1772">
        <f t="shared" si="246"/>
        <v>18</v>
      </c>
      <c r="T1772" t="e">
        <f t="shared" si="247"/>
        <v>#DIV/0!</v>
      </c>
      <c r="U1772" t="e">
        <f t="shared" si="248"/>
        <v>#DIV/0!</v>
      </c>
      <c r="W1772">
        <f t="shared" si="245"/>
        <v>1</v>
      </c>
    </row>
    <row r="1773" spans="1:23" ht="32" hidden="1" x14ac:dyDescent="0.2">
      <c r="A1773" t="s">
        <v>473</v>
      </c>
      <c r="B1773" s="160">
        <v>13</v>
      </c>
      <c r="C1773" s="246" t="str">
        <f t="shared" si="244"/>
        <v>CC1.13</v>
      </c>
      <c r="D1773" s="160">
        <v>1</v>
      </c>
      <c r="E1773" s="264"/>
      <c r="F1773" s="245" t="s">
        <v>348</v>
      </c>
      <c r="G1773" s="2">
        <f>INDEX([1]CAPS!$A:$A,MATCH(F:F,[1]CAPS!$H:$H,0))</f>
        <v>4000</v>
      </c>
      <c r="H1773" s="245" t="s">
        <v>236</v>
      </c>
      <c r="I1773" s="264" t="s">
        <v>239</v>
      </c>
      <c r="J1773" s="248">
        <v>0</v>
      </c>
      <c r="K1773" s="248">
        <v>3</v>
      </c>
      <c r="L1773" s="248">
        <v>0</v>
      </c>
      <c r="M1773" s="248">
        <v>2</v>
      </c>
      <c r="N1773" s="248">
        <v>0</v>
      </c>
      <c r="O1773" s="248">
        <v>0</v>
      </c>
      <c r="P1773" s="248">
        <v>0</v>
      </c>
      <c r="Q1773" s="248">
        <v>0</v>
      </c>
      <c r="S1773">
        <f t="shared" si="246"/>
        <v>3</v>
      </c>
      <c r="T1773">
        <f t="shared" si="247"/>
        <v>0.6</v>
      </c>
      <c r="U1773">
        <f t="shared" si="248"/>
        <v>0</v>
      </c>
      <c r="W1773">
        <f t="shared" si="245"/>
        <v>1</v>
      </c>
    </row>
    <row r="1774" spans="1:23" ht="16" hidden="1" x14ac:dyDescent="0.2">
      <c r="A1774" t="s">
        <v>473</v>
      </c>
      <c r="B1774" s="160">
        <v>13</v>
      </c>
      <c r="C1774" s="246" t="str">
        <f t="shared" si="244"/>
        <v>CC1.13</v>
      </c>
      <c r="D1774" s="160">
        <v>1</v>
      </c>
      <c r="E1774" s="264"/>
      <c r="F1774" s="309" t="s">
        <v>687</v>
      </c>
      <c r="G1774" s="2">
        <f>INDEX([1]CAPS!$A:$A,MATCH(F:F,[1]CAPS!$H:$H,0))</f>
        <v>5535</v>
      </c>
      <c r="H1774" s="245" t="s">
        <v>234</v>
      </c>
      <c r="I1774" s="264" t="s">
        <v>238</v>
      </c>
      <c r="J1774" s="248">
        <v>0</v>
      </c>
      <c r="K1774" s="248">
        <v>8</v>
      </c>
      <c r="L1774" s="248">
        <v>0</v>
      </c>
      <c r="M1774" s="248">
        <v>0</v>
      </c>
      <c r="N1774" s="248">
        <v>0</v>
      </c>
      <c r="O1774" s="248">
        <v>0</v>
      </c>
      <c r="P1774" s="248">
        <v>0</v>
      </c>
      <c r="Q1774" s="248">
        <v>0</v>
      </c>
      <c r="R1774" t="s">
        <v>906</v>
      </c>
      <c r="S1774">
        <f t="shared" si="246"/>
        <v>8</v>
      </c>
      <c r="T1774">
        <f t="shared" si="247"/>
        <v>1</v>
      </c>
      <c r="U1774">
        <f t="shared" si="248"/>
        <v>0</v>
      </c>
      <c r="W1774">
        <f t="shared" si="245"/>
        <v>1</v>
      </c>
    </row>
    <row r="1775" spans="1:23" ht="16" hidden="1" x14ac:dyDescent="0.2">
      <c r="A1775" t="s">
        <v>473</v>
      </c>
      <c r="B1775" s="160">
        <v>13</v>
      </c>
      <c r="C1775" s="246" t="str">
        <f t="shared" si="244"/>
        <v>CC1.13</v>
      </c>
      <c r="D1775" s="160">
        <v>1</v>
      </c>
      <c r="E1775" s="264"/>
      <c r="F1775" s="245" t="s">
        <v>129</v>
      </c>
      <c r="G1775" s="2">
        <f>INDEX([1]CAPS!$A:$A,MATCH(F:F,[1]CAPS!$H:$H,0))</f>
        <v>5532</v>
      </c>
      <c r="H1775" s="245" t="s">
        <v>233</v>
      </c>
      <c r="I1775" s="264" t="s">
        <v>238</v>
      </c>
      <c r="J1775" s="248">
        <v>0</v>
      </c>
      <c r="K1775" s="248">
        <v>7</v>
      </c>
      <c r="L1775" s="248">
        <v>0</v>
      </c>
      <c r="M1775" s="248">
        <v>0</v>
      </c>
      <c r="N1775" s="248">
        <v>0</v>
      </c>
      <c r="O1775" s="248">
        <v>0</v>
      </c>
      <c r="P1775" s="248">
        <v>0</v>
      </c>
      <c r="Q1775" s="248">
        <v>0</v>
      </c>
      <c r="S1775">
        <f t="shared" si="246"/>
        <v>7</v>
      </c>
      <c r="T1775">
        <f t="shared" si="247"/>
        <v>1</v>
      </c>
      <c r="U1775">
        <f t="shared" si="248"/>
        <v>0</v>
      </c>
      <c r="W1775">
        <f t="shared" si="245"/>
        <v>1</v>
      </c>
    </row>
    <row r="1776" spans="1:23" ht="16" hidden="1" x14ac:dyDescent="0.2">
      <c r="A1776" t="s">
        <v>473</v>
      </c>
      <c r="B1776" s="160">
        <v>13</v>
      </c>
      <c r="C1776" s="246" t="str">
        <f t="shared" si="244"/>
        <v>CC1.13</v>
      </c>
      <c r="D1776" s="160">
        <v>1</v>
      </c>
      <c r="E1776" s="264"/>
      <c r="F1776" s="245" t="s">
        <v>479</v>
      </c>
      <c r="G1776" s="2">
        <f>INDEX([1]CAPS!$A:$A,MATCH(F:F,[1]CAPS!$H:$H,0))</f>
        <v>11190</v>
      </c>
      <c r="H1776" t="s">
        <v>496</v>
      </c>
      <c r="I1776" t="s">
        <v>239</v>
      </c>
      <c r="J1776" s="248">
        <v>0</v>
      </c>
      <c r="K1776" s="248">
        <v>5</v>
      </c>
      <c r="L1776" s="248">
        <v>0</v>
      </c>
      <c r="M1776" s="248">
        <v>0</v>
      </c>
      <c r="N1776" s="248">
        <v>0</v>
      </c>
      <c r="O1776" s="248">
        <v>0</v>
      </c>
      <c r="P1776" s="248">
        <v>0</v>
      </c>
      <c r="Q1776" s="248">
        <v>0</v>
      </c>
      <c r="S1776">
        <f t="shared" si="246"/>
        <v>5</v>
      </c>
      <c r="T1776">
        <f t="shared" si="247"/>
        <v>1</v>
      </c>
      <c r="U1776">
        <f t="shared" si="248"/>
        <v>0</v>
      </c>
      <c r="W1776">
        <f t="shared" si="245"/>
        <v>1</v>
      </c>
    </row>
    <row r="1777" spans="1:23" ht="16" hidden="1" x14ac:dyDescent="0.2">
      <c r="A1777" t="s">
        <v>473</v>
      </c>
      <c r="B1777" s="160">
        <v>13</v>
      </c>
      <c r="C1777" s="246" t="str">
        <f t="shared" si="244"/>
        <v>CC1.13</v>
      </c>
      <c r="D1777" s="160">
        <v>1</v>
      </c>
      <c r="E1777" s="264"/>
      <c r="F1777" s="245" t="s">
        <v>267</v>
      </c>
      <c r="G1777" s="2">
        <f>INDEX([1]CAPS!$A:$A,MATCH(F:F,[1]CAPS!$H:$H,0))</f>
        <v>5738</v>
      </c>
      <c r="H1777" s="263" t="s">
        <v>235</v>
      </c>
      <c r="I1777" s="152" t="s">
        <v>239</v>
      </c>
      <c r="J1777" s="248">
        <v>0</v>
      </c>
      <c r="K1777" s="248">
        <v>0</v>
      </c>
      <c r="L1777" s="248">
        <v>0</v>
      </c>
      <c r="M1777">
        <v>2</v>
      </c>
      <c r="N1777" s="248">
        <v>0</v>
      </c>
      <c r="O1777" s="248">
        <v>0</v>
      </c>
      <c r="P1777" s="248">
        <v>0</v>
      </c>
      <c r="Q1777" s="248">
        <v>0</v>
      </c>
      <c r="S1777">
        <f t="shared" si="246"/>
        <v>0</v>
      </c>
      <c r="T1777">
        <f t="shared" si="247"/>
        <v>0</v>
      </c>
      <c r="U1777">
        <f t="shared" si="248"/>
        <v>0</v>
      </c>
      <c r="W1777" t="str">
        <f t="shared" si="245"/>
        <v/>
      </c>
    </row>
    <row r="1778" spans="1:23" ht="16" hidden="1" x14ac:dyDescent="0.2">
      <c r="A1778" t="s">
        <v>473</v>
      </c>
      <c r="B1778" s="160">
        <v>13</v>
      </c>
      <c r="C1778" s="246" t="str">
        <f t="shared" si="244"/>
        <v>CC1.13</v>
      </c>
      <c r="D1778" s="160">
        <v>1</v>
      </c>
      <c r="E1778" s="264"/>
      <c r="F1778" s="245" t="s">
        <v>483</v>
      </c>
      <c r="G1778" s="2" t="e">
        <f>INDEX([1]CAPS!$A:$A,MATCH(F:F,[1]CAPS!$H:$H,0))</f>
        <v>#N/A</v>
      </c>
      <c r="H1778" t="s">
        <v>237</v>
      </c>
      <c r="I1778" t="s">
        <v>238</v>
      </c>
      <c r="J1778" s="248">
        <v>0</v>
      </c>
      <c r="K1778" s="248">
        <v>0</v>
      </c>
      <c r="L1778" s="248">
        <v>0</v>
      </c>
      <c r="M1778" s="248">
        <v>0</v>
      </c>
      <c r="N1778" s="248">
        <v>0</v>
      </c>
      <c r="O1778">
        <v>2</v>
      </c>
      <c r="P1778" s="248">
        <v>0</v>
      </c>
      <c r="Q1778" s="248">
        <v>0</v>
      </c>
      <c r="S1778">
        <f t="shared" si="246"/>
        <v>2</v>
      </c>
      <c r="T1778" t="e">
        <f t="shared" si="247"/>
        <v>#DIV/0!</v>
      </c>
      <c r="U1778" t="e">
        <f t="shared" si="248"/>
        <v>#DIV/0!</v>
      </c>
      <c r="W1778">
        <f t="shared" si="245"/>
        <v>1</v>
      </c>
    </row>
    <row r="1779" spans="1:23" ht="16" hidden="1" x14ac:dyDescent="0.2">
      <c r="A1779" t="s">
        <v>473</v>
      </c>
      <c r="B1779" s="160">
        <v>14</v>
      </c>
      <c r="C1779" s="246" t="str">
        <f t="shared" si="244"/>
        <v>CC1.14</v>
      </c>
      <c r="D1779" s="160">
        <v>1</v>
      </c>
      <c r="E1779" s="264"/>
      <c r="F1779" s="245" t="s">
        <v>139</v>
      </c>
      <c r="G1779" s="2">
        <f>INDEX([1]CAPS!$A:$A,MATCH(F:F,[1]CAPS!$H:$H,0))</f>
        <v>6325</v>
      </c>
      <c r="H1779" s="245" t="s">
        <v>234</v>
      </c>
      <c r="I1779" s="264" t="s">
        <v>238</v>
      </c>
      <c r="J1779" s="248">
        <v>0</v>
      </c>
      <c r="K1779" s="248">
        <v>1</v>
      </c>
      <c r="L1779" s="248">
        <v>0</v>
      </c>
      <c r="M1779" s="248">
        <v>0</v>
      </c>
      <c r="N1779" s="248">
        <v>0</v>
      </c>
      <c r="O1779" s="248">
        <v>0</v>
      </c>
      <c r="P1779" s="248">
        <v>0</v>
      </c>
      <c r="Q1779" s="248">
        <v>0</v>
      </c>
      <c r="S1779">
        <f t="shared" si="246"/>
        <v>1</v>
      </c>
      <c r="T1779">
        <f t="shared" si="247"/>
        <v>1</v>
      </c>
      <c r="U1779">
        <f t="shared" si="248"/>
        <v>0</v>
      </c>
      <c r="W1779">
        <f t="shared" si="245"/>
        <v>1</v>
      </c>
    </row>
    <row r="1780" spans="1:23" ht="16" hidden="1" x14ac:dyDescent="0.2">
      <c r="A1780" t="s">
        <v>473</v>
      </c>
      <c r="B1780" s="160">
        <v>14</v>
      </c>
      <c r="C1780" s="246" t="str">
        <f t="shared" si="244"/>
        <v>CC1.14</v>
      </c>
      <c r="D1780" s="160">
        <v>1</v>
      </c>
      <c r="E1780" s="264"/>
      <c r="F1780" s="245" t="s">
        <v>126</v>
      </c>
      <c r="G1780" s="2">
        <f>INDEX([1]CAPS!$A:$A,MATCH(F:F,[1]CAPS!$H:$H,0))</f>
        <v>7943</v>
      </c>
      <c r="H1780" s="263" t="s">
        <v>236</v>
      </c>
      <c r="I1780" s="264" t="s">
        <v>242</v>
      </c>
      <c r="J1780" s="248">
        <v>0</v>
      </c>
      <c r="K1780" s="248">
        <v>6</v>
      </c>
      <c r="L1780" s="248">
        <v>0</v>
      </c>
      <c r="M1780">
        <v>2</v>
      </c>
      <c r="N1780" s="248">
        <v>0</v>
      </c>
      <c r="O1780" s="248">
        <v>0</v>
      </c>
      <c r="P1780" s="248">
        <v>0</v>
      </c>
      <c r="Q1780" s="248">
        <v>0</v>
      </c>
      <c r="S1780">
        <f t="shared" si="246"/>
        <v>6</v>
      </c>
      <c r="T1780">
        <f t="shared" si="247"/>
        <v>0.75</v>
      </c>
      <c r="U1780">
        <f t="shared" si="248"/>
        <v>0</v>
      </c>
      <c r="W1780">
        <f t="shared" si="245"/>
        <v>1</v>
      </c>
    </row>
    <row r="1781" spans="1:23" ht="16" hidden="1" x14ac:dyDescent="0.2">
      <c r="A1781" t="s">
        <v>473</v>
      </c>
      <c r="B1781" s="160">
        <v>14</v>
      </c>
      <c r="C1781" s="246" t="str">
        <f t="shared" si="244"/>
        <v>CC1.14</v>
      </c>
      <c r="D1781" s="160">
        <v>1</v>
      </c>
      <c r="E1781" s="264"/>
      <c r="F1781" s="245" t="s">
        <v>132</v>
      </c>
      <c r="G1781" s="2">
        <f>INDEX([1]CAPS!$A:$A,MATCH(F:F,[1]CAPS!$H:$H,0))</f>
        <v>2469</v>
      </c>
      <c r="H1781" s="245" t="s">
        <v>233</v>
      </c>
      <c r="I1781" s="264" t="s">
        <v>238</v>
      </c>
      <c r="J1781" s="248">
        <v>0</v>
      </c>
      <c r="K1781" s="248">
        <v>1</v>
      </c>
      <c r="L1781" s="248">
        <v>0</v>
      </c>
      <c r="M1781" s="248">
        <v>0</v>
      </c>
      <c r="N1781" s="248">
        <v>0</v>
      </c>
      <c r="O1781" s="248">
        <v>0</v>
      </c>
      <c r="P1781" s="248">
        <v>0</v>
      </c>
      <c r="Q1781" s="248">
        <v>0</v>
      </c>
      <c r="S1781">
        <f t="shared" si="246"/>
        <v>1</v>
      </c>
      <c r="T1781">
        <f t="shared" si="247"/>
        <v>1</v>
      </c>
      <c r="U1781">
        <f t="shared" si="248"/>
        <v>0</v>
      </c>
      <c r="W1781">
        <f t="shared" si="245"/>
        <v>1</v>
      </c>
    </row>
    <row r="1782" spans="1:23" ht="32" hidden="1" x14ac:dyDescent="0.2">
      <c r="A1782" t="s">
        <v>473</v>
      </c>
      <c r="B1782" s="160">
        <v>14</v>
      </c>
      <c r="C1782" s="246" t="str">
        <f t="shared" si="244"/>
        <v>CC1.14</v>
      </c>
      <c r="D1782" s="160">
        <v>1</v>
      </c>
      <c r="E1782" s="264"/>
      <c r="F1782" s="245" t="s">
        <v>348</v>
      </c>
      <c r="G1782" s="2">
        <f>INDEX([1]CAPS!$A:$A,MATCH(F:F,[1]CAPS!$H:$H,0))</f>
        <v>4000</v>
      </c>
      <c r="H1782" s="245" t="s">
        <v>236</v>
      </c>
      <c r="I1782" s="264" t="s">
        <v>239</v>
      </c>
      <c r="J1782" s="248">
        <v>0</v>
      </c>
      <c r="K1782" s="248">
        <v>1</v>
      </c>
      <c r="L1782" s="248">
        <v>0</v>
      </c>
      <c r="M1782" s="248">
        <v>0</v>
      </c>
      <c r="N1782" s="248">
        <v>0</v>
      </c>
      <c r="O1782" s="248">
        <v>0</v>
      </c>
      <c r="P1782" s="248">
        <v>0</v>
      </c>
      <c r="Q1782" s="248">
        <v>0</v>
      </c>
      <c r="S1782">
        <f t="shared" si="246"/>
        <v>1</v>
      </c>
      <c r="T1782">
        <f t="shared" si="247"/>
        <v>1</v>
      </c>
      <c r="U1782">
        <f t="shared" si="248"/>
        <v>0</v>
      </c>
      <c r="W1782">
        <f t="shared" si="245"/>
        <v>1</v>
      </c>
    </row>
    <row r="1783" spans="1:23" ht="16" hidden="1" x14ac:dyDescent="0.2">
      <c r="A1783" t="s">
        <v>473</v>
      </c>
      <c r="B1783" s="160">
        <v>14</v>
      </c>
      <c r="C1783" s="246" t="str">
        <f t="shared" si="244"/>
        <v>CC1.14</v>
      </c>
      <c r="D1783" s="160">
        <v>1</v>
      </c>
      <c r="E1783" s="264"/>
      <c r="F1783" s="309" t="s">
        <v>687</v>
      </c>
      <c r="G1783" s="2">
        <f>INDEX([1]CAPS!$A:$A,MATCH(F:F,[1]CAPS!$H:$H,0))</f>
        <v>5535</v>
      </c>
      <c r="H1783" s="245" t="s">
        <v>234</v>
      </c>
      <c r="I1783" s="264" t="s">
        <v>238</v>
      </c>
      <c r="J1783" s="248">
        <v>0</v>
      </c>
      <c r="K1783" s="248">
        <v>4</v>
      </c>
      <c r="L1783" s="248">
        <v>0</v>
      </c>
      <c r="M1783" s="248">
        <v>0</v>
      </c>
      <c r="N1783" s="248">
        <v>0</v>
      </c>
      <c r="O1783" s="248">
        <v>0</v>
      </c>
      <c r="P1783" s="248">
        <v>0</v>
      </c>
      <c r="Q1783" s="248">
        <v>0</v>
      </c>
      <c r="R1783" t="s">
        <v>906</v>
      </c>
      <c r="S1783">
        <f t="shared" si="246"/>
        <v>4</v>
      </c>
      <c r="T1783">
        <f t="shared" si="247"/>
        <v>1</v>
      </c>
      <c r="U1783">
        <f t="shared" si="248"/>
        <v>0</v>
      </c>
      <c r="W1783">
        <f t="shared" si="245"/>
        <v>1</v>
      </c>
    </row>
    <row r="1784" spans="1:23" ht="16" hidden="1" x14ac:dyDescent="0.2">
      <c r="A1784" t="s">
        <v>473</v>
      </c>
      <c r="B1784" s="160">
        <v>14</v>
      </c>
      <c r="C1784" s="246" t="str">
        <f t="shared" si="244"/>
        <v>CC1.14</v>
      </c>
      <c r="D1784" s="160">
        <v>1</v>
      </c>
      <c r="E1784" s="264"/>
      <c r="F1784" s="245" t="s">
        <v>477</v>
      </c>
      <c r="G1784" s="2">
        <f>INDEX([1]CAPS!$A:$A,MATCH(F:F,[1]CAPS!$H:$H,0))</f>
        <v>5043</v>
      </c>
      <c r="H1784" t="s">
        <v>234</v>
      </c>
      <c r="I1784" t="s">
        <v>238</v>
      </c>
      <c r="J1784" s="248">
        <v>0</v>
      </c>
      <c r="K1784" s="248">
        <v>0</v>
      </c>
      <c r="L1784" s="248">
        <v>0</v>
      </c>
      <c r="M1784" s="248">
        <v>0</v>
      </c>
      <c r="N1784" s="248">
        <v>0</v>
      </c>
      <c r="O1784" s="248">
        <v>1</v>
      </c>
      <c r="P1784" s="248">
        <v>0</v>
      </c>
      <c r="Q1784" s="248">
        <v>0</v>
      </c>
      <c r="S1784">
        <f t="shared" si="246"/>
        <v>1</v>
      </c>
      <c r="T1784" t="e">
        <f t="shared" si="247"/>
        <v>#DIV/0!</v>
      </c>
      <c r="U1784" t="e">
        <f t="shared" si="248"/>
        <v>#DIV/0!</v>
      </c>
      <c r="W1784">
        <f t="shared" si="245"/>
        <v>1</v>
      </c>
    </row>
    <row r="1785" spans="1:23" ht="16" hidden="1" x14ac:dyDescent="0.2">
      <c r="A1785" t="s">
        <v>473</v>
      </c>
      <c r="B1785" s="160">
        <v>14</v>
      </c>
      <c r="C1785" s="246" t="str">
        <f t="shared" si="244"/>
        <v>CC1.14</v>
      </c>
      <c r="D1785" s="160">
        <v>1</v>
      </c>
      <c r="E1785" s="264"/>
      <c r="F1785" s="245" t="s">
        <v>479</v>
      </c>
      <c r="G1785" s="2">
        <f>INDEX([1]CAPS!$A:$A,MATCH(F:F,[1]CAPS!$H:$H,0))</f>
        <v>11190</v>
      </c>
      <c r="H1785" t="s">
        <v>496</v>
      </c>
      <c r="I1785" t="s">
        <v>239</v>
      </c>
      <c r="J1785" s="248">
        <v>0</v>
      </c>
      <c r="K1785" s="248">
        <v>0</v>
      </c>
      <c r="L1785" s="248">
        <v>0</v>
      </c>
      <c r="M1785" s="248">
        <v>0</v>
      </c>
      <c r="N1785" s="248">
        <v>0</v>
      </c>
      <c r="O1785">
        <v>3</v>
      </c>
      <c r="P1785" s="248">
        <v>0</v>
      </c>
      <c r="Q1785" s="248">
        <v>0</v>
      </c>
      <c r="S1785">
        <f t="shared" si="246"/>
        <v>3</v>
      </c>
      <c r="T1785" t="e">
        <f t="shared" si="247"/>
        <v>#DIV/0!</v>
      </c>
      <c r="U1785" t="e">
        <f t="shared" si="248"/>
        <v>#DIV/0!</v>
      </c>
      <c r="W1785">
        <f t="shared" si="245"/>
        <v>1</v>
      </c>
    </row>
    <row r="1786" spans="1:23" ht="16" hidden="1" x14ac:dyDescent="0.2">
      <c r="A1786" t="s">
        <v>473</v>
      </c>
      <c r="B1786" s="160">
        <v>14</v>
      </c>
      <c r="C1786" s="246" t="str">
        <f t="shared" si="244"/>
        <v>CC1.14</v>
      </c>
      <c r="D1786" s="160">
        <v>1</v>
      </c>
      <c r="E1786" s="264"/>
      <c r="F1786" s="245" t="s">
        <v>484</v>
      </c>
      <c r="G1786" s="2">
        <f>INDEX([1]CAPS!$A:$A,MATCH(F:F,[1]CAPS!$H:$H,0))</f>
        <v>6157</v>
      </c>
      <c r="H1786" t="s">
        <v>495</v>
      </c>
      <c r="I1786" t="s">
        <v>239</v>
      </c>
      <c r="J1786" s="248">
        <v>0</v>
      </c>
      <c r="K1786" s="248">
        <v>0</v>
      </c>
      <c r="L1786" s="248">
        <v>0</v>
      </c>
      <c r="M1786" s="248">
        <v>0</v>
      </c>
      <c r="N1786" s="248">
        <v>0</v>
      </c>
      <c r="O1786">
        <v>2</v>
      </c>
      <c r="P1786" s="248">
        <v>0</v>
      </c>
      <c r="Q1786" s="248">
        <v>0</v>
      </c>
      <c r="S1786">
        <f t="shared" si="246"/>
        <v>2</v>
      </c>
      <c r="T1786" t="e">
        <f t="shared" si="247"/>
        <v>#DIV/0!</v>
      </c>
      <c r="U1786" t="e">
        <f t="shared" si="248"/>
        <v>#DIV/0!</v>
      </c>
      <c r="W1786">
        <f t="shared" si="245"/>
        <v>1</v>
      </c>
    </row>
    <row r="1787" spans="1:23" ht="32" hidden="1" x14ac:dyDescent="0.2">
      <c r="A1787" t="s">
        <v>473</v>
      </c>
      <c r="B1787" s="160">
        <v>15</v>
      </c>
      <c r="C1787" s="246" t="str">
        <f t="shared" si="244"/>
        <v>CC1.15</v>
      </c>
      <c r="D1787" s="160">
        <v>1</v>
      </c>
      <c r="E1787" s="264"/>
      <c r="F1787" s="245" t="s">
        <v>348</v>
      </c>
      <c r="G1787" s="2">
        <f>INDEX([1]CAPS!$A:$A,MATCH(F:F,[1]CAPS!$H:$H,0))</f>
        <v>4000</v>
      </c>
      <c r="H1787" s="245" t="s">
        <v>236</v>
      </c>
      <c r="I1787" s="264" t="s">
        <v>239</v>
      </c>
      <c r="J1787" s="248">
        <v>0</v>
      </c>
      <c r="K1787" s="248">
        <v>4</v>
      </c>
      <c r="L1787" s="248">
        <v>0</v>
      </c>
      <c r="M1787" s="248">
        <v>0</v>
      </c>
      <c r="N1787" s="248">
        <v>0</v>
      </c>
      <c r="O1787" s="248">
        <v>0</v>
      </c>
      <c r="P1787" s="248">
        <v>0</v>
      </c>
      <c r="Q1787" s="248">
        <v>0</v>
      </c>
      <c r="S1787">
        <f t="shared" si="246"/>
        <v>4</v>
      </c>
      <c r="T1787">
        <f t="shared" si="247"/>
        <v>1</v>
      </c>
      <c r="U1787">
        <f t="shared" si="248"/>
        <v>0</v>
      </c>
      <c r="W1787">
        <f t="shared" si="245"/>
        <v>1</v>
      </c>
    </row>
    <row r="1788" spans="1:23" ht="16" hidden="1" x14ac:dyDescent="0.2">
      <c r="A1788" t="s">
        <v>473</v>
      </c>
      <c r="B1788" s="160">
        <v>15</v>
      </c>
      <c r="C1788" s="246" t="str">
        <f t="shared" si="244"/>
        <v>CC1.15</v>
      </c>
      <c r="D1788" s="160">
        <v>1</v>
      </c>
      <c r="E1788" s="264"/>
      <c r="F1788" s="245" t="s">
        <v>126</v>
      </c>
      <c r="G1788" s="2">
        <f>INDEX([1]CAPS!$A:$A,MATCH(F:F,[1]CAPS!$H:$H,0))</f>
        <v>7943</v>
      </c>
      <c r="H1788" s="263" t="s">
        <v>236</v>
      </c>
      <c r="I1788" s="264" t="s">
        <v>242</v>
      </c>
      <c r="J1788" s="248">
        <v>0</v>
      </c>
      <c r="K1788" s="248">
        <v>1</v>
      </c>
      <c r="L1788" s="248">
        <v>0</v>
      </c>
      <c r="M1788">
        <v>2</v>
      </c>
      <c r="N1788" s="248">
        <v>0</v>
      </c>
      <c r="O1788" s="248">
        <v>0</v>
      </c>
      <c r="P1788" s="248">
        <v>0</v>
      </c>
      <c r="Q1788" s="248">
        <v>0</v>
      </c>
      <c r="S1788">
        <f t="shared" si="246"/>
        <v>1</v>
      </c>
      <c r="T1788">
        <f t="shared" si="247"/>
        <v>0.33333333333333331</v>
      </c>
      <c r="U1788">
        <f t="shared" si="248"/>
        <v>0</v>
      </c>
      <c r="W1788">
        <f t="shared" si="245"/>
        <v>1</v>
      </c>
    </row>
    <row r="1789" spans="1:23" ht="16" hidden="1" x14ac:dyDescent="0.2">
      <c r="A1789" t="s">
        <v>473</v>
      </c>
      <c r="B1789" s="160">
        <v>15</v>
      </c>
      <c r="C1789" s="246" t="str">
        <f t="shared" si="244"/>
        <v>CC1.15</v>
      </c>
      <c r="D1789" s="160">
        <v>1</v>
      </c>
      <c r="E1789" s="264"/>
      <c r="F1789" s="309" t="s">
        <v>687</v>
      </c>
      <c r="G1789" s="2">
        <f>INDEX([1]CAPS!$A:$A,MATCH(F:F,[1]CAPS!$H:$H,0))</f>
        <v>5535</v>
      </c>
      <c r="H1789" s="245" t="s">
        <v>234</v>
      </c>
      <c r="I1789" s="264" t="s">
        <v>238</v>
      </c>
      <c r="J1789" s="248">
        <v>0</v>
      </c>
      <c r="K1789" s="248">
        <v>10</v>
      </c>
      <c r="L1789" s="248">
        <v>0</v>
      </c>
      <c r="M1789" s="248">
        <v>0</v>
      </c>
      <c r="N1789" s="248">
        <v>0</v>
      </c>
      <c r="P1789" s="248">
        <v>0</v>
      </c>
      <c r="Q1789" s="248">
        <v>0</v>
      </c>
      <c r="R1789" t="s">
        <v>906</v>
      </c>
      <c r="S1789">
        <f t="shared" si="246"/>
        <v>10</v>
      </c>
      <c r="T1789">
        <f t="shared" si="247"/>
        <v>1</v>
      </c>
      <c r="U1789">
        <f t="shared" si="248"/>
        <v>0</v>
      </c>
      <c r="W1789">
        <f t="shared" si="245"/>
        <v>1</v>
      </c>
    </row>
    <row r="1790" spans="1:23" ht="16" hidden="1" x14ac:dyDescent="0.2">
      <c r="A1790" t="s">
        <v>473</v>
      </c>
      <c r="B1790" s="160">
        <v>15</v>
      </c>
      <c r="C1790" s="246" t="str">
        <f t="shared" si="244"/>
        <v>CC1.15</v>
      </c>
      <c r="D1790" s="160">
        <v>1</v>
      </c>
      <c r="E1790" s="264"/>
      <c r="F1790" s="245" t="s">
        <v>479</v>
      </c>
      <c r="G1790" s="2">
        <f>INDEX([1]CAPS!$A:$A,MATCH(F:F,[1]CAPS!$H:$H,0))</f>
        <v>11190</v>
      </c>
      <c r="H1790" t="s">
        <v>496</v>
      </c>
      <c r="I1790" t="s">
        <v>239</v>
      </c>
      <c r="J1790" s="248">
        <v>0</v>
      </c>
      <c r="K1790" s="248">
        <v>0</v>
      </c>
      <c r="L1790" s="248">
        <v>0</v>
      </c>
      <c r="M1790" s="248">
        <v>0</v>
      </c>
      <c r="N1790" s="248">
        <v>0</v>
      </c>
      <c r="O1790">
        <v>1</v>
      </c>
      <c r="P1790" s="248">
        <v>0</v>
      </c>
      <c r="Q1790" s="248">
        <v>0</v>
      </c>
      <c r="S1790">
        <f t="shared" si="246"/>
        <v>1</v>
      </c>
      <c r="T1790" t="e">
        <f t="shared" si="247"/>
        <v>#DIV/0!</v>
      </c>
      <c r="U1790" t="e">
        <f t="shared" si="248"/>
        <v>#DIV/0!</v>
      </c>
      <c r="W1790">
        <f t="shared" si="245"/>
        <v>1</v>
      </c>
    </row>
    <row r="1791" spans="1:23" ht="16" hidden="1" x14ac:dyDescent="0.2">
      <c r="A1791" t="s">
        <v>473</v>
      </c>
      <c r="B1791" s="160">
        <v>15</v>
      </c>
      <c r="C1791" s="246" t="str">
        <f t="shared" si="244"/>
        <v>CC1.15</v>
      </c>
      <c r="D1791" s="160">
        <v>1</v>
      </c>
      <c r="E1791" s="264"/>
      <c r="F1791" s="245" t="s">
        <v>139</v>
      </c>
      <c r="G1791" s="2">
        <f>INDEX([1]CAPS!$A:$A,MATCH(F:F,[1]CAPS!$H:$H,0))</f>
        <v>6325</v>
      </c>
      <c r="H1791" s="245" t="s">
        <v>234</v>
      </c>
      <c r="I1791" s="264" t="s">
        <v>238</v>
      </c>
      <c r="J1791" s="248">
        <v>0</v>
      </c>
      <c r="K1791">
        <v>1</v>
      </c>
      <c r="L1791" s="248">
        <v>0</v>
      </c>
      <c r="M1791" s="248">
        <v>0</v>
      </c>
      <c r="N1791" s="248">
        <v>0</v>
      </c>
      <c r="O1791" s="248">
        <v>0</v>
      </c>
      <c r="P1791" s="248">
        <v>0</v>
      </c>
      <c r="Q1791" s="248">
        <v>0</v>
      </c>
      <c r="S1791">
        <f t="shared" si="246"/>
        <v>1</v>
      </c>
      <c r="T1791">
        <f t="shared" si="247"/>
        <v>1</v>
      </c>
      <c r="U1791">
        <f t="shared" si="248"/>
        <v>0</v>
      </c>
      <c r="W1791">
        <f t="shared" si="245"/>
        <v>1</v>
      </c>
    </row>
    <row r="1792" spans="1:23" ht="16" hidden="1" x14ac:dyDescent="0.2">
      <c r="A1792" t="s">
        <v>473</v>
      </c>
      <c r="B1792" s="160">
        <v>16</v>
      </c>
      <c r="C1792" s="246" t="str">
        <f t="shared" si="244"/>
        <v>CC1.16</v>
      </c>
      <c r="D1792" s="160">
        <v>1</v>
      </c>
      <c r="E1792" s="264"/>
      <c r="F1792" s="245" t="s">
        <v>126</v>
      </c>
      <c r="G1792" s="2">
        <f>INDEX([1]CAPS!$A:$A,MATCH(F:F,[1]CAPS!$H:$H,0))</f>
        <v>7943</v>
      </c>
      <c r="H1792" s="263" t="s">
        <v>236</v>
      </c>
      <c r="I1792" s="264" t="s">
        <v>242</v>
      </c>
      <c r="J1792" s="248">
        <v>0</v>
      </c>
      <c r="K1792">
        <v>1</v>
      </c>
      <c r="L1792" s="248">
        <v>0</v>
      </c>
      <c r="M1792">
        <v>3</v>
      </c>
      <c r="N1792" s="248">
        <v>0</v>
      </c>
      <c r="O1792" s="248">
        <v>0</v>
      </c>
      <c r="P1792" s="248">
        <v>0</v>
      </c>
      <c r="Q1792" s="248">
        <v>0</v>
      </c>
      <c r="S1792">
        <f t="shared" si="246"/>
        <v>1</v>
      </c>
      <c r="T1792">
        <f t="shared" si="247"/>
        <v>0.25</v>
      </c>
      <c r="U1792">
        <f t="shared" si="248"/>
        <v>0</v>
      </c>
      <c r="W1792">
        <f t="shared" si="245"/>
        <v>1</v>
      </c>
    </row>
    <row r="1793" spans="1:23" ht="32" hidden="1" x14ac:dyDescent="0.2">
      <c r="A1793" t="s">
        <v>473</v>
      </c>
      <c r="B1793" s="160">
        <v>16</v>
      </c>
      <c r="C1793" s="246" t="str">
        <f t="shared" si="244"/>
        <v>CC1.16</v>
      </c>
      <c r="D1793" s="160">
        <v>1</v>
      </c>
      <c r="E1793" s="264"/>
      <c r="F1793" s="245" t="s">
        <v>348</v>
      </c>
      <c r="G1793" s="2">
        <f>INDEX([1]CAPS!$A:$A,MATCH(F:F,[1]CAPS!$H:$H,0))</f>
        <v>4000</v>
      </c>
      <c r="H1793" s="245" t="s">
        <v>236</v>
      </c>
      <c r="I1793" s="264" t="s">
        <v>239</v>
      </c>
      <c r="J1793" s="248">
        <v>0</v>
      </c>
      <c r="K1793">
        <v>6</v>
      </c>
      <c r="L1793" s="248">
        <v>0</v>
      </c>
      <c r="M1793" s="248">
        <v>0</v>
      </c>
      <c r="N1793" s="248">
        <v>0</v>
      </c>
      <c r="O1793" s="248">
        <v>0</v>
      </c>
      <c r="P1793" s="248">
        <v>0</v>
      </c>
      <c r="Q1793" s="248">
        <v>0</v>
      </c>
      <c r="S1793">
        <f t="shared" si="246"/>
        <v>6</v>
      </c>
      <c r="T1793">
        <f t="shared" si="247"/>
        <v>1</v>
      </c>
      <c r="U1793">
        <f t="shared" si="248"/>
        <v>0</v>
      </c>
      <c r="W1793">
        <f t="shared" ref="W1793:W1856" si="249">IF(S1793&gt;0,1,"")</f>
        <v>1</v>
      </c>
    </row>
    <row r="1794" spans="1:23" ht="16" hidden="1" x14ac:dyDescent="0.2">
      <c r="A1794" t="s">
        <v>473</v>
      </c>
      <c r="B1794" s="160">
        <v>16</v>
      </c>
      <c r="C1794" s="246" t="str">
        <f t="shared" si="244"/>
        <v>CC1.16</v>
      </c>
      <c r="D1794" s="160">
        <v>1</v>
      </c>
      <c r="E1794" s="264"/>
      <c r="F1794" s="245" t="s">
        <v>480</v>
      </c>
      <c r="G1794" s="2">
        <f>INDEX([1]CAPS!$A:$A,MATCH(F:F,[1]CAPS!$H:$H,0))</f>
        <v>2599</v>
      </c>
      <c r="H1794" t="s">
        <v>237</v>
      </c>
      <c r="I1794" t="s">
        <v>239</v>
      </c>
      <c r="J1794" s="248">
        <v>0</v>
      </c>
      <c r="K1794">
        <v>1</v>
      </c>
      <c r="L1794" s="248">
        <v>0</v>
      </c>
      <c r="M1794" s="248">
        <v>0</v>
      </c>
      <c r="N1794" s="248">
        <v>0</v>
      </c>
      <c r="O1794" s="248">
        <v>0</v>
      </c>
      <c r="P1794" s="248">
        <v>0</v>
      </c>
      <c r="Q1794" s="248">
        <v>0</v>
      </c>
      <c r="S1794">
        <f t="shared" si="246"/>
        <v>1</v>
      </c>
      <c r="T1794">
        <f t="shared" si="247"/>
        <v>1</v>
      </c>
      <c r="U1794">
        <f t="shared" si="248"/>
        <v>0</v>
      </c>
      <c r="W1794">
        <f t="shared" si="249"/>
        <v>1</v>
      </c>
    </row>
    <row r="1795" spans="1:23" ht="16" hidden="1" x14ac:dyDescent="0.2">
      <c r="A1795" t="s">
        <v>473</v>
      </c>
      <c r="B1795" s="160">
        <v>16</v>
      </c>
      <c r="C1795" s="246" t="str">
        <f t="shared" si="244"/>
        <v>CC1.16</v>
      </c>
      <c r="D1795" s="160">
        <v>1</v>
      </c>
      <c r="E1795" s="264"/>
      <c r="F1795" s="309" t="s">
        <v>687</v>
      </c>
      <c r="G1795" s="2">
        <f>INDEX([1]CAPS!$A:$A,MATCH(F:F,[1]CAPS!$H:$H,0))</f>
        <v>5535</v>
      </c>
      <c r="H1795" s="245" t="s">
        <v>234</v>
      </c>
      <c r="I1795" s="264" t="s">
        <v>238</v>
      </c>
      <c r="J1795" s="248">
        <v>0</v>
      </c>
      <c r="K1795">
        <v>10</v>
      </c>
      <c r="L1795" s="248">
        <v>0</v>
      </c>
      <c r="M1795" s="248">
        <v>0</v>
      </c>
      <c r="N1795" s="248">
        <v>0</v>
      </c>
      <c r="O1795" s="248">
        <v>0</v>
      </c>
      <c r="P1795" s="248">
        <v>0</v>
      </c>
      <c r="Q1795" s="248">
        <v>0</v>
      </c>
      <c r="R1795" t="s">
        <v>906</v>
      </c>
      <c r="S1795">
        <f t="shared" si="246"/>
        <v>10</v>
      </c>
      <c r="T1795">
        <f t="shared" si="247"/>
        <v>1</v>
      </c>
      <c r="U1795">
        <f t="shared" si="248"/>
        <v>0</v>
      </c>
      <c r="W1795">
        <f t="shared" si="249"/>
        <v>1</v>
      </c>
    </row>
    <row r="1796" spans="1:23" ht="16" hidden="1" x14ac:dyDescent="0.2">
      <c r="A1796" t="s">
        <v>473</v>
      </c>
      <c r="B1796" s="160">
        <v>16</v>
      </c>
      <c r="C1796" s="246" t="str">
        <f t="shared" si="244"/>
        <v>CC1.16</v>
      </c>
      <c r="D1796" s="160">
        <v>1</v>
      </c>
      <c r="E1796" s="264"/>
      <c r="F1796" s="245" t="s">
        <v>477</v>
      </c>
      <c r="G1796" s="2">
        <f>INDEX([1]CAPS!$A:$A,MATCH(F:F,[1]CAPS!$H:$H,0))</f>
        <v>5043</v>
      </c>
      <c r="H1796" t="s">
        <v>234</v>
      </c>
      <c r="I1796" t="s">
        <v>238</v>
      </c>
      <c r="J1796" s="248">
        <v>0</v>
      </c>
      <c r="K1796" s="248">
        <v>0</v>
      </c>
      <c r="L1796" s="248">
        <v>0</v>
      </c>
      <c r="M1796" s="248">
        <v>0</v>
      </c>
      <c r="N1796" s="248">
        <v>0</v>
      </c>
      <c r="O1796">
        <v>2</v>
      </c>
      <c r="P1796" s="248">
        <v>0</v>
      </c>
      <c r="Q1796" s="248">
        <v>0</v>
      </c>
      <c r="S1796">
        <f t="shared" si="246"/>
        <v>2</v>
      </c>
      <c r="T1796" t="e">
        <f t="shared" si="247"/>
        <v>#DIV/0!</v>
      </c>
      <c r="U1796" t="e">
        <f t="shared" si="248"/>
        <v>#DIV/0!</v>
      </c>
      <c r="W1796">
        <f t="shared" si="249"/>
        <v>1</v>
      </c>
    </row>
    <row r="1797" spans="1:23" ht="16" hidden="1" x14ac:dyDescent="0.2">
      <c r="A1797" t="s">
        <v>473</v>
      </c>
      <c r="B1797" s="160">
        <v>16</v>
      </c>
      <c r="C1797" s="246" t="str">
        <f t="shared" si="244"/>
        <v>CC1.16</v>
      </c>
      <c r="D1797" s="160">
        <v>1</v>
      </c>
      <c r="E1797" s="264"/>
      <c r="F1797" s="245" t="s">
        <v>479</v>
      </c>
      <c r="G1797" s="2">
        <f>INDEX([1]CAPS!$A:$A,MATCH(F:F,[1]CAPS!$H:$H,0))</f>
        <v>11190</v>
      </c>
      <c r="H1797" t="s">
        <v>496</v>
      </c>
      <c r="I1797" t="s">
        <v>239</v>
      </c>
      <c r="J1797" s="248">
        <v>0</v>
      </c>
      <c r="K1797" s="248">
        <v>0</v>
      </c>
      <c r="L1797" s="248">
        <v>0</v>
      </c>
      <c r="M1797" s="248">
        <v>0</v>
      </c>
      <c r="N1797" s="248">
        <v>0</v>
      </c>
      <c r="O1797">
        <v>2</v>
      </c>
      <c r="P1797" s="248">
        <v>0</v>
      </c>
      <c r="Q1797" s="248">
        <v>0</v>
      </c>
      <c r="S1797">
        <f t="shared" si="246"/>
        <v>2</v>
      </c>
      <c r="T1797" t="e">
        <f t="shared" si="247"/>
        <v>#DIV/0!</v>
      </c>
      <c r="U1797" t="e">
        <f t="shared" si="248"/>
        <v>#DIV/0!</v>
      </c>
      <c r="W1797">
        <f t="shared" si="249"/>
        <v>1</v>
      </c>
    </row>
    <row r="1798" spans="1:23" ht="16" hidden="1" x14ac:dyDescent="0.2">
      <c r="A1798" t="s">
        <v>473</v>
      </c>
      <c r="B1798" s="160">
        <v>17</v>
      </c>
      <c r="C1798" s="246" t="str">
        <f t="shared" si="244"/>
        <v>CC1.17</v>
      </c>
      <c r="D1798" s="160">
        <v>1</v>
      </c>
      <c r="E1798" s="264"/>
      <c r="F1798" s="245" t="s">
        <v>126</v>
      </c>
      <c r="G1798" s="2">
        <f>INDEX([1]CAPS!$A:$A,MATCH(F:F,[1]CAPS!$H:$H,0))</f>
        <v>7943</v>
      </c>
      <c r="H1798" s="263" t="s">
        <v>236</v>
      </c>
      <c r="I1798" s="264" t="s">
        <v>242</v>
      </c>
      <c r="J1798" s="248">
        <v>0</v>
      </c>
      <c r="K1798" s="248">
        <v>2</v>
      </c>
      <c r="L1798" s="248">
        <v>0</v>
      </c>
      <c r="M1798" s="248">
        <v>1</v>
      </c>
      <c r="N1798" s="248">
        <v>0</v>
      </c>
      <c r="O1798" s="248">
        <v>0</v>
      </c>
      <c r="P1798" s="248">
        <v>0</v>
      </c>
      <c r="Q1798" s="248">
        <v>0</v>
      </c>
      <c r="S1798">
        <f t="shared" si="246"/>
        <v>2</v>
      </c>
      <c r="T1798">
        <f t="shared" si="247"/>
        <v>0.66666666666666663</v>
      </c>
      <c r="U1798">
        <f t="shared" si="248"/>
        <v>0</v>
      </c>
      <c r="W1798">
        <f t="shared" si="249"/>
        <v>1</v>
      </c>
    </row>
    <row r="1799" spans="1:23" ht="32" hidden="1" x14ac:dyDescent="0.2">
      <c r="A1799" t="s">
        <v>473</v>
      </c>
      <c r="B1799" s="160">
        <v>17</v>
      </c>
      <c r="C1799" s="246" t="str">
        <f t="shared" si="244"/>
        <v>CC1.17</v>
      </c>
      <c r="D1799" s="160">
        <v>1</v>
      </c>
      <c r="E1799" s="264"/>
      <c r="F1799" s="245" t="s">
        <v>348</v>
      </c>
      <c r="G1799" s="2">
        <f>INDEX([1]CAPS!$A:$A,MATCH(F:F,[1]CAPS!$H:$H,0))</f>
        <v>4000</v>
      </c>
      <c r="H1799" s="245" t="s">
        <v>236</v>
      </c>
      <c r="I1799" s="264" t="s">
        <v>239</v>
      </c>
      <c r="J1799" s="248">
        <v>0</v>
      </c>
      <c r="K1799" s="248">
        <v>6</v>
      </c>
      <c r="L1799" s="248">
        <v>0</v>
      </c>
      <c r="M1799" s="248">
        <v>2</v>
      </c>
      <c r="N1799" s="248">
        <v>0</v>
      </c>
      <c r="O1799" s="248">
        <v>0</v>
      </c>
      <c r="P1799" s="248">
        <v>0</v>
      </c>
      <c r="Q1799" s="248">
        <v>0</v>
      </c>
      <c r="S1799">
        <f t="shared" si="246"/>
        <v>6</v>
      </c>
      <c r="T1799">
        <f t="shared" si="247"/>
        <v>0.75</v>
      </c>
      <c r="U1799">
        <f t="shared" si="248"/>
        <v>0</v>
      </c>
      <c r="W1799">
        <f t="shared" si="249"/>
        <v>1</v>
      </c>
    </row>
    <row r="1800" spans="1:23" ht="16" hidden="1" x14ac:dyDescent="0.2">
      <c r="A1800" t="s">
        <v>473</v>
      </c>
      <c r="B1800" s="160">
        <v>17</v>
      </c>
      <c r="C1800" s="246" t="str">
        <f t="shared" si="244"/>
        <v>CC1.17</v>
      </c>
      <c r="D1800" s="160">
        <v>1</v>
      </c>
      <c r="E1800" s="264"/>
      <c r="F1800" s="245" t="s">
        <v>480</v>
      </c>
      <c r="G1800" s="2">
        <f>INDEX([1]CAPS!$A:$A,MATCH(F:F,[1]CAPS!$H:$H,0))</f>
        <v>2599</v>
      </c>
      <c r="H1800" t="s">
        <v>237</v>
      </c>
      <c r="I1800" t="s">
        <v>239</v>
      </c>
      <c r="J1800" s="248">
        <v>0</v>
      </c>
      <c r="K1800" s="248">
        <v>1</v>
      </c>
      <c r="L1800" s="248">
        <v>0</v>
      </c>
      <c r="M1800" s="248">
        <v>2</v>
      </c>
      <c r="N1800" s="248">
        <v>0</v>
      </c>
      <c r="O1800" s="248">
        <v>0</v>
      </c>
      <c r="P1800" s="248">
        <v>0</v>
      </c>
      <c r="Q1800" s="248">
        <v>0</v>
      </c>
      <c r="S1800">
        <f t="shared" si="246"/>
        <v>1</v>
      </c>
      <c r="T1800">
        <f t="shared" si="247"/>
        <v>0.33333333333333331</v>
      </c>
      <c r="U1800">
        <f t="shared" si="248"/>
        <v>0</v>
      </c>
      <c r="W1800">
        <f t="shared" si="249"/>
        <v>1</v>
      </c>
    </row>
    <row r="1801" spans="1:23" ht="16" hidden="1" x14ac:dyDescent="0.2">
      <c r="A1801" t="s">
        <v>473</v>
      </c>
      <c r="B1801" s="160">
        <v>17</v>
      </c>
      <c r="C1801" s="246" t="str">
        <f t="shared" si="244"/>
        <v>CC1.17</v>
      </c>
      <c r="D1801" s="160">
        <v>1</v>
      </c>
      <c r="E1801" s="264"/>
      <c r="F1801" s="245" t="s">
        <v>129</v>
      </c>
      <c r="G1801" s="2">
        <f>INDEX([1]CAPS!$A:$A,MATCH(F:F,[1]CAPS!$H:$H,0))</f>
        <v>5532</v>
      </c>
      <c r="H1801" s="245" t="s">
        <v>233</v>
      </c>
      <c r="I1801" s="264" t="s">
        <v>238</v>
      </c>
      <c r="J1801" s="248">
        <v>0</v>
      </c>
      <c r="K1801" s="248">
        <v>8</v>
      </c>
      <c r="L1801" s="248">
        <v>0</v>
      </c>
      <c r="M1801" s="248">
        <v>0</v>
      </c>
      <c r="N1801" s="248">
        <v>0</v>
      </c>
      <c r="O1801" s="248">
        <v>0</v>
      </c>
      <c r="P1801" s="248">
        <v>0</v>
      </c>
      <c r="Q1801" s="248">
        <v>0</v>
      </c>
      <c r="S1801">
        <f t="shared" si="246"/>
        <v>8</v>
      </c>
      <c r="T1801">
        <f t="shared" si="247"/>
        <v>1</v>
      </c>
      <c r="U1801">
        <f t="shared" si="248"/>
        <v>0</v>
      </c>
      <c r="W1801">
        <f t="shared" si="249"/>
        <v>1</v>
      </c>
    </row>
    <row r="1802" spans="1:23" ht="16" hidden="1" x14ac:dyDescent="0.2">
      <c r="A1802" t="s">
        <v>473</v>
      </c>
      <c r="B1802" s="160">
        <v>17</v>
      </c>
      <c r="C1802" s="246" t="str">
        <f t="shared" si="244"/>
        <v>CC1.17</v>
      </c>
      <c r="D1802" s="160">
        <v>1</v>
      </c>
      <c r="E1802" s="264"/>
      <c r="F1802" s="309" t="s">
        <v>687</v>
      </c>
      <c r="G1802" s="2">
        <f>INDEX([1]CAPS!$A:$A,MATCH(F:F,[1]CAPS!$H:$H,0))</f>
        <v>5535</v>
      </c>
      <c r="H1802" s="245" t="s">
        <v>234</v>
      </c>
      <c r="I1802" s="264" t="s">
        <v>238</v>
      </c>
      <c r="J1802" s="248">
        <v>0</v>
      </c>
      <c r="K1802" s="248">
        <v>2</v>
      </c>
      <c r="L1802" s="248">
        <v>0</v>
      </c>
      <c r="M1802" s="248">
        <v>0</v>
      </c>
      <c r="N1802" s="248">
        <v>0</v>
      </c>
      <c r="O1802" s="248">
        <v>0</v>
      </c>
      <c r="P1802" s="248">
        <v>0</v>
      </c>
      <c r="Q1802" s="248">
        <v>0</v>
      </c>
      <c r="R1802" t="s">
        <v>906</v>
      </c>
      <c r="S1802">
        <f t="shared" si="246"/>
        <v>2</v>
      </c>
      <c r="T1802">
        <f t="shared" si="247"/>
        <v>1</v>
      </c>
      <c r="U1802">
        <f t="shared" si="248"/>
        <v>0</v>
      </c>
      <c r="W1802">
        <f t="shared" si="249"/>
        <v>1</v>
      </c>
    </row>
    <row r="1803" spans="1:23" ht="16" hidden="1" x14ac:dyDescent="0.2">
      <c r="A1803" t="s">
        <v>473</v>
      </c>
      <c r="B1803" s="160">
        <v>17</v>
      </c>
      <c r="C1803" s="246" t="str">
        <f t="shared" si="244"/>
        <v>CC1.17</v>
      </c>
      <c r="D1803" s="160">
        <v>1</v>
      </c>
      <c r="E1803" s="264"/>
      <c r="F1803" s="245" t="s">
        <v>479</v>
      </c>
      <c r="G1803" s="2">
        <f>INDEX([1]CAPS!$A:$A,MATCH(F:F,[1]CAPS!$H:$H,0))</f>
        <v>11190</v>
      </c>
      <c r="H1803" t="s">
        <v>496</v>
      </c>
      <c r="I1803" t="s">
        <v>239</v>
      </c>
      <c r="J1803" s="248">
        <v>0</v>
      </c>
      <c r="K1803" s="248">
        <v>0</v>
      </c>
      <c r="L1803" s="248">
        <v>0</v>
      </c>
      <c r="M1803" s="248">
        <v>0</v>
      </c>
      <c r="N1803" s="248">
        <v>0</v>
      </c>
      <c r="O1803">
        <v>10</v>
      </c>
      <c r="P1803" s="248">
        <v>0</v>
      </c>
      <c r="Q1803" s="248">
        <v>0</v>
      </c>
      <c r="S1803">
        <f t="shared" ref="S1803:S1866" si="250">SUM(J1803:K1803)+O1803</f>
        <v>10</v>
      </c>
      <c r="T1803" t="e">
        <f t="shared" ref="T1803:T1866" si="251">(K1803+L1803)/(K1803++L1803+M1803)</f>
        <v>#DIV/0!</v>
      </c>
      <c r="U1803" t="e">
        <f t="shared" ref="U1803:U1866" si="252">(O1803+P1803)/(K1803+L1803+M1803)</f>
        <v>#DIV/0!</v>
      </c>
      <c r="W1803">
        <f t="shared" si="249"/>
        <v>1</v>
      </c>
    </row>
    <row r="1804" spans="1:23" ht="16" hidden="1" x14ac:dyDescent="0.2">
      <c r="A1804" t="s">
        <v>473</v>
      </c>
      <c r="B1804" s="160">
        <v>18</v>
      </c>
      <c r="C1804" s="246" t="str">
        <f t="shared" si="244"/>
        <v>CC1.18</v>
      </c>
      <c r="D1804" s="160">
        <v>1</v>
      </c>
      <c r="E1804" s="264"/>
      <c r="F1804" s="245" t="s">
        <v>126</v>
      </c>
      <c r="G1804" s="2">
        <f>INDEX([1]CAPS!$A:$A,MATCH(F:F,[1]CAPS!$H:$H,0))</f>
        <v>7943</v>
      </c>
      <c r="H1804" s="263" t="s">
        <v>236</v>
      </c>
      <c r="I1804" s="264" t="s">
        <v>242</v>
      </c>
      <c r="J1804" s="248">
        <v>0</v>
      </c>
      <c r="K1804" s="248">
        <v>3</v>
      </c>
      <c r="L1804" s="248">
        <v>0</v>
      </c>
      <c r="M1804" s="248">
        <v>0</v>
      </c>
      <c r="N1804" s="248">
        <v>0</v>
      </c>
      <c r="O1804" s="248">
        <v>0</v>
      </c>
      <c r="P1804" s="248">
        <v>0</v>
      </c>
      <c r="Q1804" s="248">
        <v>0</v>
      </c>
      <c r="S1804">
        <f t="shared" si="250"/>
        <v>3</v>
      </c>
      <c r="T1804">
        <f t="shared" si="251"/>
        <v>1</v>
      </c>
      <c r="U1804">
        <f t="shared" si="252"/>
        <v>0</v>
      </c>
      <c r="W1804">
        <f t="shared" si="249"/>
        <v>1</v>
      </c>
    </row>
    <row r="1805" spans="1:23" ht="32" hidden="1" x14ac:dyDescent="0.2">
      <c r="A1805" t="s">
        <v>473</v>
      </c>
      <c r="B1805" s="160">
        <v>18</v>
      </c>
      <c r="C1805" s="246" t="str">
        <f t="shared" si="244"/>
        <v>CC1.18</v>
      </c>
      <c r="D1805" s="160">
        <v>1</v>
      </c>
      <c r="E1805" s="264"/>
      <c r="F1805" s="245" t="s">
        <v>348</v>
      </c>
      <c r="G1805" s="2">
        <f>INDEX([1]CAPS!$A:$A,MATCH(F:F,[1]CAPS!$H:$H,0))</f>
        <v>4000</v>
      </c>
      <c r="H1805" s="245" t="s">
        <v>236</v>
      </c>
      <c r="I1805" s="264" t="s">
        <v>239</v>
      </c>
      <c r="J1805" s="248">
        <v>0</v>
      </c>
      <c r="K1805" s="248">
        <v>1</v>
      </c>
      <c r="L1805" s="248">
        <v>0</v>
      </c>
      <c r="M1805" s="248">
        <v>0</v>
      </c>
      <c r="N1805" s="248">
        <v>0</v>
      </c>
      <c r="O1805" s="248">
        <v>0</v>
      </c>
      <c r="P1805" s="248">
        <v>0</v>
      </c>
      <c r="Q1805" s="248">
        <v>0</v>
      </c>
      <c r="S1805">
        <f t="shared" si="250"/>
        <v>1</v>
      </c>
      <c r="T1805">
        <f t="shared" si="251"/>
        <v>1</v>
      </c>
      <c r="U1805">
        <f t="shared" si="252"/>
        <v>0</v>
      </c>
      <c r="W1805">
        <f t="shared" si="249"/>
        <v>1</v>
      </c>
    </row>
    <row r="1806" spans="1:23" ht="16" hidden="1" x14ac:dyDescent="0.2">
      <c r="A1806" t="s">
        <v>473</v>
      </c>
      <c r="B1806" s="160">
        <v>18</v>
      </c>
      <c r="C1806" s="246" t="str">
        <f t="shared" si="244"/>
        <v>CC1.18</v>
      </c>
      <c r="D1806" s="160">
        <v>1</v>
      </c>
      <c r="E1806" s="264"/>
      <c r="F1806" s="245" t="s">
        <v>480</v>
      </c>
      <c r="G1806" s="2">
        <f>INDEX([1]CAPS!$A:$A,MATCH(F:F,[1]CAPS!$H:$H,0))</f>
        <v>2599</v>
      </c>
      <c r="H1806" t="s">
        <v>237</v>
      </c>
      <c r="I1806" t="s">
        <v>239</v>
      </c>
      <c r="J1806" s="248">
        <v>0</v>
      </c>
      <c r="K1806" s="248">
        <v>3</v>
      </c>
      <c r="L1806" s="248">
        <v>0</v>
      </c>
      <c r="M1806">
        <v>1</v>
      </c>
      <c r="N1806" s="248">
        <v>0</v>
      </c>
      <c r="O1806" s="248">
        <v>0</v>
      </c>
      <c r="P1806" s="248">
        <v>0</v>
      </c>
      <c r="Q1806" s="248">
        <v>0</v>
      </c>
      <c r="S1806">
        <f t="shared" si="250"/>
        <v>3</v>
      </c>
      <c r="T1806">
        <f t="shared" si="251"/>
        <v>0.75</v>
      </c>
      <c r="U1806">
        <f t="shared" si="252"/>
        <v>0</v>
      </c>
      <c r="W1806">
        <f t="shared" si="249"/>
        <v>1</v>
      </c>
    </row>
    <row r="1807" spans="1:23" ht="16" hidden="1" x14ac:dyDescent="0.2">
      <c r="A1807" t="s">
        <v>473</v>
      </c>
      <c r="B1807" s="160">
        <v>18</v>
      </c>
      <c r="C1807" s="246" t="str">
        <f t="shared" si="244"/>
        <v>CC1.18</v>
      </c>
      <c r="D1807" s="160">
        <v>1</v>
      </c>
      <c r="E1807" s="264"/>
      <c r="F1807" s="245" t="s">
        <v>139</v>
      </c>
      <c r="G1807" s="2">
        <f>INDEX([1]CAPS!$A:$A,MATCH(F:F,[1]CAPS!$H:$H,0))</f>
        <v>6325</v>
      </c>
      <c r="H1807" s="245" t="s">
        <v>234</v>
      </c>
      <c r="I1807" s="264" t="s">
        <v>238</v>
      </c>
      <c r="J1807" s="248">
        <v>0</v>
      </c>
      <c r="K1807" s="248">
        <v>2</v>
      </c>
      <c r="L1807" s="248">
        <v>0</v>
      </c>
      <c r="M1807" s="248">
        <v>0</v>
      </c>
      <c r="N1807" s="248">
        <v>0</v>
      </c>
      <c r="O1807" s="248">
        <v>0</v>
      </c>
      <c r="P1807" s="248">
        <v>0</v>
      </c>
      <c r="Q1807" s="248">
        <v>0</v>
      </c>
      <c r="S1807">
        <f t="shared" si="250"/>
        <v>2</v>
      </c>
      <c r="T1807">
        <f t="shared" si="251"/>
        <v>1</v>
      </c>
      <c r="U1807">
        <f t="shared" si="252"/>
        <v>0</v>
      </c>
      <c r="W1807">
        <f t="shared" si="249"/>
        <v>1</v>
      </c>
    </row>
    <row r="1808" spans="1:23" ht="16" hidden="1" x14ac:dyDescent="0.2">
      <c r="A1808" t="s">
        <v>473</v>
      </c>
      <c r="B1808" s="160">
        <v>18</v>
      </c>
      <c r="C1808" s="246" t="str">
        <f t="shared" ref="C1808:C1879" si="253">CONCATENATE(A1808,".",B1808)</f>
        <v>CC1.18</v>
      </c>
      <c r="D1808" s="160">
        <v>1</v>
      </c>
      <c r="E1808" s="264"/>
      <c r="F1808" s="309" t="s">
        <v>228</v>
      </c>
      <c r="G1808" s="2">
        <f>INDEX([1]CAPS!$A:$A,MATCH(F:F,[1]CAPS!$H:$H,0))</f>
        <v>7993</v>
      </c>
      <c r="H1808" t="s">
        <v>234</v>
      </c>
      <c r="I1808" t="s">
        <v>238</v>
      </c>
      <c r="J1808" s="248">
        <v>0</v>
      </c>
      <c r="K1808" s="248">
        <v>0</v>
      </c>
      <c r="L1808" s="248">
        <v>0</v>
      </c>
      <c r="M1808" s="248">
        <v>0</v>
      </c>
      <c r="N1808" s="248">
        <v>0</v>
      </c>
      <c r="O1808">
        <v>10</v>
      </c>
      <c r="P1808" s="248">
        <v>0</v>
      </c>
      <c r="Q1808" s="248">
        <v>0</v>
      </c>
      <c r="R1808" s="184" t="s">
        <v>912</v>
      </c>
      <c r="S1808">
        <f t="shared" si="250"/>
        <v>10</v>
      </c>
      <c r="T1808" t="e">
        <f t="shared" si="251"/>
        <v>#DIV/0!</v>
      </c>
      <c r="U1808" t="e">
        <f t="shared" si="252"/>
        <v>#DIV/0!</v>
      </c>
      <c r="W1808">
        <f t="shared" si="249"/>
        <v>1</v>
      </c>
    </row>
    <row r="1809" spans="1:23" ht="16" hidden="1" x14ac:dyDescent="0.2">
      <c r="A1809" t="s">
        <v>473</v>
      </c>
      <c r="B1809" s="160">
        <v>18</v>
      </c>
      <c r="C1809" s="246" t="str">
        <f t="shared" si="253"/>
        <v>CC1.18</v>
      </c>
      <c r="D1809" s="160">
        <v>1</v>
      </c>
      <c r="E1809" s="264"/>
      <c r="F1809" s="245" t="s">
        <v>479</v>
      </c>
      <c r="G1809" s="2">
        <f>INDEX([1]CAPS!$A:$A,MATCH(F:F,[1]CAPS!$H:$H,0))</f>
        <v>11190</v>
      </c>
      <c r="H1809" t="s">
        <v>496</v>
      </c>
      <c r="I1809" t="s">
        <v>239</v>
      </c>
      <c r="J1809" s="248">
        <v>0</v>
      </c>
      <c r="K1809" s="248">
        <v>0</v>
      </c>
      <c r="L1809" s="248">
        <v>0</v>
      </c>
      <c r="M1809" s="248">
        <v>0</v>
      </c>
      <c r="N1809" s="248">
        <v>0</v>
      </c>
      <c r="O1809">
        <v>10</v>
      </c>
      <c r="P1809" s="248">
        <v>0</v>
      </c>
      <c r="Q1809" s="248">
        <v>0</v>
      </c>
      <c r="S1809">
        <f t="shared" si="250"/>
        <v>10</v>
      </c>
      <c r="T1809" t="e">
        <f t="shared" si="251"/>
        <v>#DIV/0!</v>
      </c>
      <c r="U1809" t="e">
        <f t="shared" si="252"/>
        <v>#DIV/0!</v>
      </c>
      <c r="W1809">
        <f t="shared" si="249"/>
        <v>1</v>
      </c>
    </row>
    <row r="1810" spans="1:23" ht="16" hidden="1" x14ac:dyDescent="0.2">
      <c r="A1810" t="s">
        <v>473</v>
      </c>
      <c r="B1810" s="160">
        <v>19</v>
      </c>
      <c r="C1810" s="246" t="str">
        <f t="shared" si="253"/>
        <v>CC1.19</v>
      </c>
      <c r="D1810" s="160">
        <v>1</v>
      </c>
      <c r="E1810" s="264"/>
      <c r="F1810" s="245" t="s">
        <v>126</v>
      </c>
      <c r="G1810" s="2">
        <f>INDEX([1]CAPS!$A:$A,MATCH(F:F,[1]CAPS!$H:$H,0))</f>
        <v>7943</v>
      </c>
      <c r="H1810" s="263" t="s">
        <v>236</v>
      </c>
      <c r="I1810" s="264" t="s">
        <v>242</v>
      </c>
      <c r="J1810" s="248">
        <v>0</v>
      </c>
      <c r="K1810" s="248">
        <v>10</v>
      </c>
      <c r="L1810" s="248">
        <v>0</v>
      </c>
      <c r="M1810" s="248">
        <v>2</v>
      </c>
      <c r="N1810" s="248">
        <v>0</v>
      </c>
      <c r="O1810" s="248">
        <v>0</v>
      </c>
      <c r="P1810" s="248">
        <v>0</v>
      </c>
      <c r="Q1810" s="248">
        <v>0</v>
      </c>
      <c r="S1810">
        <f t="shared" si="250"/>
        <v>10</v>
      </c>
      <c r="T1810">
        <f t="shared" si="251"/>
        <v>0.83333333333333337</v>
      </c>
      <c r="U1810">
        <f t="shared" si="252"/>
        <v>0</v>
      </c>
      <c r="W1810">
        <f t="shared" si="249"/>
        <v>1</v>
      </c>
    </row>
    <row r="1811" spans="1:23" ht="16" hidden="1" x14ac:dyDescent="0.2">
      <c r="A1811" t="s">
        <v>473</v>
      </c>
      <c r="B1811" s="160">
        <v>19</v>
      </c>
      <c r="C1811" s="246" t="str">
        <f t="shared" si="253"/>
        <v>CC1.19</v>
      </c>
      <c r="D1811" s="160">
        <v>1</v>
      </c>
      <c r="E1811" s="264"/>
      <c r="F1811" s="309" t="s">
        <v>228</v>
      </c>
      <c r="G1811" s="2">
        <f>INDEX([1]CAPS!$A:$A,MATCH(F:F,[1]CAPS!$H:$H,0))</f>
        <v>7993</v>
      </c>
      <c r="H1811" t="s">
        <v>234</v>
      </c>
      <c r="I1811" t="s">
        <v>238</v>
      </c>
      <c r="J1811" s="248">
        <v>0</v>
      </c>
      <c r="K1811" s="248">
        <v>0</v>
      </c>
      <c r="L1811" s="248">
        <v>0</v>
      </c>
      <c r="M1811" s="248">
        <v>0</v>
      </c>
      <c r="N1811" s="248">
        <v>0</v>
      </c>
      <c r="O1811">
        <v>25</v>
      </c>
      <c r="P1811" s="248">
        <v>0</v>
      </c>
      <c r="Q1811" s="248">
        <v>0</v>
      </c>
      <c r="R1811" s="184" t="s">
        <v>912</v>
      </c>
      <c r="S1811">
        <f t="shared" si="250"/>
        <v>25</v>
      </c>
      <c r="T1811" t="e">
        <f t="shared" si="251"/>
        <v>#DIV/0!</v>
      </c>
      <c r="U1811" t="e">
        <f t="shared" si="252"/>
        <v>#DIV/0!</v>
      </c>
      <c r="W1811">
        <f t="shared" si="249"/>
        <v>1</v>
      </c>
    </row>
    <row r="1812" spans="1:23" ht="16" hidden="1" x14ac:dyDescent="0.2">
      <c r="A1812" t="s">
        <v>473</v>
      </c>
      <c r="B1812" s="160">
        <v>19</v>
      </c>
      <c r="C1812" s="246" t="str">
        <f t="shared" si="253"/>
        <v>CC1.19</v>
      </c>
      <c r="D1812" s="160">
        <v>1</v>
      </c>
      <c r="E1812" s="264"/>
      <c r="F1812" s="245" t="s">
        <v>129</v>
      </c>
      <c r="G1812" s="2">
        <f>INDEX([1]CAPS!$A:$A,MATCH(F:F,[1]CAPS!$H:$H,0))</f>
        <v>5532</v>
      </c>
      <c r="H1812" s="245" t="s">
        <v>233</v>
      </c>
      <c r="I1812" s="264" t="s">
        <v>238</v>
      </c>
      <c r="J1812" s="248">
        <v>0</v>
      </c>
      <c r="K1812">
        <v>10</v>
      </c>
      <c r="L1812" s="248">
        <v>0</v>
      </c>
      <c r="M1812" s="248">
        <v>0</v>
      </c>
      <c r="N1812" s="248">
        <v>0</v>
      </c>
      <c r="O1812" s="248">
        <v>0</v>
      </c>
      <c r="P1812" s="248">
        <v>0</v>
      </c>
      <c r="Q1812" s="248">
        <v>0</v>
      </c>
      <c r="S1812">
        <f t="shared" si="250"/>
        <v>10</v>
      </c>
      <c r="T1812">
        <f t="shared" si="251"/>
        <v>1</v>
      </c>
      <c r="U1812">
        <f t="shared" si="252"/>
        <v>0</v>
      </c>
      <c r="W1812">
        <f t="shared" si="249"/>
        <v>1</v>
      </c>
    </row>
    <row r="1813" spans="1:23" ht="16" hidden="1" x14ac:dyDescent="0.2">
      <c r="A1813" t="s">
        <v>473</v>
      </c>
      <c r="B1813" s="160">
        <v>19</v>
      </c>
      <c r="C1813" s="246" t="str">
        <f t="shared" si="253"/>
        <v>CC1.19</v>
      </c>
      <c r="D1813" s="160">
        <v>1</v>
      </c>
      <c r="E1813" s="264"/>
      <c r="F1813" s="245" t="s">
        <v>479</v>
      </c>
      <c r="G1813" s="2">
        <f>INDEX([1]CAPS!$A:$A,MATCH(F:F,[1]CAPS!$H:$H,0))</f>
        <v>11190</v>
      </c>
      <c r="H1813" t="s">
        <v>496</v>
      </c>
      <c r="I1813" t="s">
        <v>239</v>
      </c>
      <c r="J1813" s="248">
        <v>0</v>
      </c>
      <c r="K1813" s="248">
        <v>0</v>
      </c>
      <c r="L1813" s="248">
        <v>0</v>
      </c>
      <c r="M1813" s="248">
        <v>0</v>
      </c>
      <c r="N1813" s="248">
        <v>0</v>
      </c>
      <c r="O1813">
        <v>5</v>
      </c>
      <c r="P1813" s="248">
        <v>0</v>
      </c>
      <c r="Q1813" s="248">
        <v>0</v>
      </c>
      <c r="S1813">
        <f t="shared" si="250"/>
        <v>5</v>
      </c>
      <c r="T1813" t="e">
        <f t="shared" si="251"/>
        <v>#DIV/0!</v>
      </c>
      <c r="U1813" t="e">
        <f t="shared" si="252"/>
        <v>#DIV/0!</v>
      </c>
      <c r="W1813">
        <f t="shared" si="249"/>
        <v>1</v>
      </c>
    </row>
    <row r="1814" spans="1:23" ht="16" hidden="1" x14ac:dyDescent="0.2">
      <c r="A1814" t="s">
        <v>473</v>
      </c>
      <c r="B1814" s="160">
        <v>20</v>
      </c>
      <c r="C1814" s="246" t="str">
        <f t="shared" si="253"/>
        <v>CC1.20</v>
      </c>
      <c r="D1814" s="160">
        <v>1</v>
      </c>
      <c r="E1814" s="264"/>
      <c r="F1814" s="245" t="s">
        <v>126</v>
      </c>
      <c r="G1814" s="2">
        <f>INDEX([1]CAPS!$A:$A,MATCH(F:F,[1]CAPS!$H:$H,0))</f>
        <v>7943</v>
      </c>
      <c r="H1814" s="263" t="s">
        <v>236</v>
      </c>
      <c r="I1814" s="264" t="s">
        <v>242</v>
      </c>
      <c r="J1814" s="248">
        <v>0</v>
      </c>
      <c r="K1814" s="248">
        <v>3</v>
      </c>
      <c r="L1814" s="248">
        <v>0</v>
      </c>
      <c r="M1814" s="248">
        <v>5</v>
      </c>
      <c r="N1814" s="248">
        <v>0</v>
      </c>
      <c r="O1814" s="248">
        <v>0</v>
      </c>
      <c r="P1814" s="248">
        <v>0</v>
      </c>
      <c r="Q1814" s="248">
        <v>0</v>
      </c>
      <c r="S1814">
        <f t="shared" si="250"/>
        <v>3</v>
      </c>
      <c r="T1814">
        <f t="shared" si="251"/>
        <v>0.375</v>
      </c>
      <c r="U1814">
        <f t="shared" si="252"/>
        <v>0</v>
      </c>
      <c r="W1814">
        <f t="shared" si="249"/>
        <v>1</v>
      </c>
    </row>
    <row r="1815" spans="1:23" ht="32" hidden="1" x14ac:dyDescent="0.2">
      <c r="A1815" t="s">
        <v>473</v>
      </c>
      <c r="B1815" s="160">
        <v>20</v>
      </c>
      <c r="C1815" s="246" t="str">
        <f t="shared" si="253"/>
        <v>CC1.20</v>
      </c>
      <c r="D1815" s="160">
        <v>1</v>
      </c>
      <c r="E1815" s="264"/>
      <c r="F1815" s="245" t="s">
        <v>348</v>
      </c>
      <c r="G1815" s="2">
        <f>INDEX([1]CAPS!$A:$A,MATCH(F:F,[1]CAPS!$H:$H,0))</f>
        <v>4000</v>
      </c>
      <c r="H1815" s="245" t="s">
        <v>236</v>
      </c>
      <c r="I1815" s="264" t="s">
        <v>239</v>
      </c>
      <c r="J1815" s="248">
        <v>0</v>
      </c>
      <c r="K1815" s="248">
        <v>2</v>
      </c>
      <c r="L1815" s="248">
        <v>0</v>
      </c>
      <c r="M1815" s="248">
        <v>2</v>
      </c>
      <c r="N1815" s="248">
        <v>0</v>
      </c>
      <c r="O1815" s="248">
        <v>0</v>
      </c>
      <c r="P1815" s="248">
        <v>0</v>
      </c>
      <c r="Q1815" s="248">
        <v>0</v>
      </c>
      <c r="S1815">
        <f t="shared" si="250"/>
        <v>2</v>
      </c>
      <c r="T1815">
        <f t="shared" si="251"/>
        <v>0.5</v>
      </c>
      <c r="U1815">
        <f t="shared" si="252"/>
        <v>0</v>
      </c>
      <c r="W1815">
        <f t="shared" si="249"/>
        <v>1</v>
      </c>
    </row>
    <row r="1816" spans="1:23" ht="16" hidden="1" x14ac:dyDescent="0.2">
      <c r="A1816" t="s">
        <v>473</v>
      </c>
      <c r="B1816" s="160">
        <v>20</v>
      </c>
      <c r="C1816" s="246" t="str">
        <f t="shared" si="253"/>
        <v>CC1.20</v>
      </c>
      <c r="D1816" s="160">
        <v>1</v>
      </c>
      <c r="E1816" s="264"/>
      <c r="F1816" s="245" t="s">
        <v>480</v>
      </c>
      <c r="G1816" s="2">
        <f>INDEX([1]CAPS!$A:$A,MATCH(F:F,[1]CAPS!$H:$H,0))</f>
        <v>2599</v>
      </c>
      <c r="H1816" t="s">
        <v>237</v>
      </c>
      <c r="I1816" t="s">
        <v>239</v>
      </c>
      <c r="J1816" s="248">
        <v>0</v>
      </c>
      <c r="K1816" s="248">
        <v>2</v>
      </c>
      <c r="L1816" s="248">
        <v>0</v>
      </c>
      <c r="M1816" s="248">
        <v>0</v>
      </c>
      <c r="N1816" s="248">
        <v>0</v>
      </c>
      <c r="O1816" s="248">
        <v>0</v>
      </c>
      <c r="P1816" s="248">
        <v>0</v>
      </c>
      <c r="Q1816" s="248">
        <v>0</v>
      </c>
      <c r="S1816">
        <f t="shared" si="250"/>
        <v>2</v>
      </c>
      <c r="T1816">
        <f t="shared" si="251"/>
        <v>1</v>
      </c>
      <c r="U1816">
        <f t="shared" si="252"/>
        <v>0</v>
      </c>
      <c r="W1816">
        <f t="shared" si="249"/>
        <v>1</v>
      </c>
    </row>
    <row r="1817" spans="1:23" ht="16" hidden="1" x14ac:dyDescent="0.2">
      <c r="A1817" t="s">
        <v>473</v>
      </c>
      <c r="B1817" s="160">
        <v>20</v>
      </c>
      <c r="C1817" s="246" t="str">
        <f t="shared" si="253"/>
        <v>CC1.20</v>
      </c>
      <c r="D1817" s="160">
        <v>1</v>
      </c>
      <c r="E1817" s="264"/>
      <c r="F1817" s="245" t="s">
        <v>484</v>
      </c>
      <c r="G1817" s="2">
        <f>INDEX([1]CAPS!$A:$A,MATCH(F:F,[1]CAPS!$H:$H,0))</f>
        <v>6157</v>
      </c>
      <c r="H1817" t="s">
        <v>495</v>
      </c>
      <c r="I1817" t="s">
        <v>239</v>
      </c>
      <c r="J1817" s="248">
        <v>0</v>
      </c>
      <c r="K1817" s="248">
        <v>0</v>
      </c>
      <c r="L1817" s="248">
        <v>0</v>
      </c>
      <c r="M1817" s="248">
        <v>0</v>
      </c>
      <c r="N1817" s="248">
        <v>0</v>
      </c>
      <c r="O1817">
        <v>14</v>
      </c>
      <c r="P1817" s="248">
        <v>0</v>
      </c>
      <c r="Q1817" s="248">
        <v>0</v>
      </c>
      <c r="S1817">
        <f t="shared" si="250"/>
        <v>14</v>
      </c>
      <c r="T1817" t="e">
        <f t="shared" si="251"/>
        <v>#DIV/0!</v>
      </c>
      <c r="U1817" t="e">
        <f t="shared" si="252"/>
        <v>#DIV/0!</v>
      </c>
      <c r="W1817">
        <f t="shared" si="249"/>
        <v>1</v>
      </c>
    </row>
    <row r="1818" spans="1:23" ht="16" hidden="1" x14ac:dyDescent="0.2">
      <c r="A1818" t="s">
        <v>473</v>
      </c>
      <c r="B1818" s="160">
        <v>20</v>
      </c>
      <c r="C1818" s="246" t="str">
        <f t="shared" si="253"/>
        <v>CC1.20</v>
      </c>
      <c r="D1818" s="160">
        <v>1</v>
      </c>
      <c r="E1818" s="264"/>
      <c r="F1818" s="245" t="s">
        <v>479</v>
      </c>
      <c r="G1818" s="2">
        <f>INDEX([1]CAPS!$A:$A,MATCH(F:F,[1]CAPS!$H:$H,0))</f>
        <v>11190</v>
      </c>
      <c r="H1818" t="s">
        <v>496</v>
      </c>
      <c r="I1818" t="s">
        <v>239</v>
      </c>
      <c r="J1818" s="248">
        <v>0</v>
      </c>
      <c r="K1818" s="248">
        <v>0</v>
      </c>
      <c r="L1818" s="248">
        <v>0</v>
      </c>
      <c r="M1818" s="248">
        <v>0</v>
      </c>
      <c r="N1818" s="248">
        <v>0</v>
      </c>
      <c r="O1818">
        <v>15</v>
      </c>
      <c r="P1818" s="248">
        <v>0</v>
      </c>
      <c r="Q1818" s="248">
        <v>0</v>
      </c>
      <c r="S1818">
        <f t="shared" si="250"/>
        <v>15</v>
      </c>
      <c r="T1818" t="e">
        <f t="shared" si="251"/>
        <v>#DIV/0!</v>
      </c>
      <c r="U1818" t="e">
        <f t="shared" si="252"/>
        <v>#DIV/0!</v>
      </c>
      <c r="W1818">
        <f t="shared" si="249"/>
        <v>1</v>
      </c>
    </row>
    <row r="1819" spans="1:23" ht="16" hidden="1" x14ac:dyDescent="0.2">
      <c r="A1819" t="s">
        <v>473</v>
      </c>
      <c r="B1819" s="160">
        <v>20</v>
      </c>
      <c r="C1819" s="246" t="str">
        <f t="shared" si="253"/>
        <v>CC1.20</v>
      </c>
      <c r="D1819" s="160">
        <v>1</v>
      </c>
      <c r="E1819" s="264"/>
      <c r="F1819" s="245" t="s">
        <v>129</v>
      </c>
      <c r="G1819" s="2">
        <f>INDEX([1]CAPS!$A:$A,MATCH(F:F,[1]CAPS!$H:$H,0))</f>
        <v>5532</v>
      </c>
      <c r="H1819" s="245" t="s">
        <v>233</v>
      </c>
      <c r="I1819" s="264" t="s">
        <v>238</v>
      </c>
      <c r="J1819" s="248">
        <v>0</v>
      </c>
      <c r="K1819">
        <v>16</v>
      </c>
      <c r="L1819" s="248">
        <v>0</v>
      </c>
      <c r="M1819" s="248">
        <v>0</v>
      </c>
      <c r="N1819" s="248">
        <v>0</v>
      </c>
      <c r="O1819" s="248">
        <v>0</v>
      </c>
      <c r="P1819" s="248">
        <v>0</v>
      </c>
      <c r="Q1819" s="248">
        <v>0</v>
      </c>
      <c r="S1819">
        <f t="shared" si="250"/>
        <v>16</v>
      </c>
      <c r="T1819">
        <f t="shared" si="251"/>
        <v>1</v>
      </c>
      <c r="U1819">
        <f t="shared" si="252"/>
        <v>0</v>
      </c>
      <c r="W1819">
        <f t="shared" si="249"/>
        <v>1</v>
      </c>
    </row>
    <row r="1820" spans="1:23" ht="16" hidden="1" x14ac:dyDescent="0.2">
      <c r="A1820" t="s">
        <v>473</v>
      </c>
      <c r="B1820" s="160">
        <v>20</v>
      </c>
      <c r="C1820" s="246" t="str">
        <f t="shared" si="253"/>
        <v>CC1.20</v>
      </c>
      <c r="D1820" s="160">
        <v>1</v>
      </c>
      <c r="E1820" s="264"/>
      <c r="F1820" s="309" t="s">
        <v>687</v>
      </c>
      <c r="G1820" s="2">
        <f>INDEX([1]CAPS!$A:$A,MATCH(F:F,[1]CAPS!$H:$H,0))</f>
        <v>5535</v>
      </c>
      <c r="H1820" s="245" t="s">
        <v>234</v>
      </c>
      <c r="I1820" s="264" t="s">
        <v>238</v>
      </c>
      <c r="J1820" s="248">
        <v>0</v>
      </c>
      <c r="K1820">
        <v>4</v>
      </c>
      <c r="L1820" s="248">
        <v>0</v>
      </c>
      <c r="M1820" s="248">
        <v>0</v>
      </c>
      <c r="N1820" s="248">
        <v>0</v>
      </c>
      <c r="O1820" s="248">
        <v>0</v>
      </c>
      <c r="P1820" s="248">
        <v>0</v>
      </c>
      <c r="Q1820" s="248">
        <v>0</v>
      </c>
      <c r="R1820" t="s">
        <v>906</v>
      </c>
      <c r="S1820">
        <f t="shared" si="250"/>
        <v>4</v>
      </c>
      <c r="T1820">
        <f t="shared" si="251"/>
        <v>1</v>
      </c>
      <c r="U1820">
        <f t="shared" si="252"/>
        <v>0</v>
      </c>
      <c r="W1820">
        <f t="shared" si="249"/>
        <v>1</v>
      </c>
    </row>
    <row r="1821" spans="1:23" ht="16" hidden="1" x14ac:dyDescent="0.2">
      <c r="A1821" t="s">
        <v>473</v>
      </c>
      <c r="B1821" s="160">
        <v>20</v>
      </c>
      <c r="C1821" s="246" t="str">
        <f t="shared" si="253"/>
        <v>CC1.20</v>
      </c>
      <c r="D1821" s="160">
        <v>1</v>
      </c>
      <c r="E1821" s="264"/>
      <c r="F1821" s="309" t="s">
        <v>228</v>
      </c>
      <c r="G1821" s="2">
        <f>INDEX([1]CAPS!$A:$A,MATCH(F:F,[1]CAPS!$H:$H,0))</f>
        <v>7993</v>
      </c>
      <c r="H1821" t="s">
        <v>234</v>
      </c>
      <c r="I1821" t="s">
        <v>238</v>
      </c>
      <c r="J1821" s="248">
        <v>0</v>
      </c>
      <c r="K1821" s="248">
        <v>0</v>
      </c>
      <c r="L1821" s="248">
        <v>0</v>
      </c>
      <c r="M1821" s="248">
        <v>0</v>
      </c>
      <c r="N1821" s="248">
        <v>0</v>
      </c>
      <c r="O1821">
        <v>30</v>
      </c>
      <c r="P1821" s="248">
        <v>0</v>
      </c>
      <c r="Q1821" s="248">
        <v>0</v>
      </c>
      <c r="R1821" s="184" t="s">
        <v>912</v>
      </c>
      <c r="S1821">
        <f t="shared" si="250"/>
        <v>30</v>
      </c>
      <c r="T1821" t="e">
        <f t="shared" si="251"/>
        <v>#DIV/0!</v>
      </c>
      <c r="U1821" t="e">
        <f t="shared" si="252"/>
        <v>#DIV/0!</v>
      </c>
      <c r="W1821">
        <f t="shared" si="249"/>
        <v>1</v>
      </c>
    </row>
    <row r="1822" spans="1:23" ht="16" hidden="1" x14ac:dyDescent="0.2">
      <c r="A1822" t="s">
        <v>476</v>
      </c>
      <c r="B1822" s="160">
        <v>1</v>
      </c>
      <c r="C1822" s="246" t="str">
        <f t="shared" si="253"/>
        <v>CC2.1</v>
      </c>
      <c r="D1822" s="160">
        <v>1</v>
      </c>
      <c r="E1822" s="264"/>
      <c r="F1822" t="s">
        <v>915</v>
      </c>
      <c r="G1822" s="2">
        <f>INDEX([1]CAPS!$A:$A,MATCH(F:F,[1]CAPS!$H:$H,0))</f>
        <v>11086</v>
      </c>
      <c r="H1822" t="s">
        <v>237</v>
      </c>
      <c r="I1822" t="s">
        <v>238</v>
      </c>
      <c r="J1822" s="248">
        <v>0</v>
      </c>
      <c r="K1822" s="248">
        <v>0</v>
      </c>
      <c r="L1822" s="248">
        <v>0</v>
      </c>
      <c r="M1822" s="248">
        <v>0</v>
      </c>
      <c r="N1822" s="248">
        <v>0</v>
      </c>
      <c r="O1822">
        <v>1</v>
      </c>
      <c r="P1822" s="248">
        <v>0</v>
      </c>
      <c r="Q1822" s="248">
        <v>0</v>
      </c>
      <c r="R1822" t="s">
        <v>916</v>
      </c>
      <c r="S1822">
        <f t="shared" si="250"/>
        <v>1</v>
      </c>
      <c r="T1822" t="e">
        <f t="shared" si="251"/>
        <v>#DIV/0!</v>
      </c>
      <c r="U1822" t="e">
        <f t="shared" si="252"/>
        <v>#DIV/0!</v>
      </c>
      <c r="W1822">
        <f t="shared" si="249"/>
        <v>1</v>
      </c>
    </row>
    <row r="1823" spans="1:23" ht="16" hidden="1" x14ac:dyDescent="0.2">
      <c r="A1823" t="s">
        <v>476</v>
      </c>
      <c r="B1823" s="160">
        <v>1</v>
      </c>
      <c r="C1823" s="246" t="str">
        <f t="shared" si="253"/>
        <v>CC2.1</v>
      </c>
      <c r="D1823" s="160">
        <v>1</v>
      </c>
      <c r="E1823" s="264"/>
      <c r="F1823" s="245" t="s">
        <v>485</v>
      </c>
      <c r="G1823" s="2">
        <f>INDEX([1]CAPS!$A:$A,MATCH(F:F,[1]CAPS!$H:$H,0))</f>
        <v>4058</v>
      </c>
      <c r="H1823" s="263" t="s">
        <v>498</v>
      </c>
      <c r="I1823" s="264" t="s">
        <v>242</v>
      </c>
      <c r="J1823" s="248">
        <v>0</v>
      </c>
      <c r="K1823" s="248">
        <v>0</v>
      </c>
      <c r="L1823" s="248">
        <v>0</v>
      </c>
      <c r="M1823" s="265">
        <v>0</v>
      </c>
      <c r="N1823" s="248">
        <v>0</v>
      </c>
      <c r="O1823">
        <v>8</v>
      </c>
      <c r="P1823" s="248">
        <v>0</v>
      </c>
      <c r="Q1823" s="248">
        <v>0</v>
      </c>
      <c r="S1823">
        <f t="shared" si="250"/>
        <v>8</v>
      </c>
      <c r="T1823" t="e">
        <f t="shared" si="251"/>
        <v>#DIV/0!</v>
      </c>
      <c r="U1823" t="e">
        <f t="shared" si="252"/>
        <v>#DIV/0!</v>
      </c>
      <c r="W1823">
        <f t="shared" si="249"/>
        <v>1</v>
      </c>
    </row>
    <row r="1824" spans="1:23" ht="16" hidden="1" x14ac:dyDescent="0.2">
      <c r="A1824" t="s">
        <v>476</v>
      </c>
      <c r="B1824" s="160">
        <v>1</v>
      </c>
      <c r="C1824" s="246" t="str">
        <f t="shared" si="253"/>
        <v>CC2.1</v>
      </c>
      <c r="D1824" s="160">
        <v>1</v>
      </c>
      <c r="E1824" s="264"/>
      <c r="F1824" s="245" t="s">
        <v>129</v>
      </c>
      <c r="G1824" s="2">
        <f>INDEX([1]CAPS!$A:$A,MATCH(F:F,[1]CAPS!$H:$H,0))</f>
        <v>5532</v>
      </c>
      <c r="H1824" s="245" t="s">
        <v>233</v>
      </c>
      <c r="I1824" s="264" t="s">
        <v>238</v>
      </c>
      <c r="J1824" s="248">
        <v>0</v>
      </c>
      <c r="K1824" s="248">
        <v>0</v>
      </c>
      <c r="L1824" s="248">
        <v>0</v>
      </c>
      <c r="M1824">
        <v>2</v>
      </c>
      <c r="N1824" s="248">
        <v>0</v>
      </c>
      <c r="O1824" s="248">
        <v>0</v>
      </c>
      <c r="P1824" s="248">
        <v>0</v>
      </c>
      <c r="Q1824" s="248">
        <v>0</v>
      </c>
      <c r="S1824">
        <f t="shared" si="250"/>
        <v>0</v>
      </c>
      <c r="T1824">
        <f t="shared" si="251"/>
        <v>0</v>
      </c>
      <c r="U1824">
        <f t="shared" si="252"/>
        <v>0</v>
      </c>
      <c r="W1824" t="str">
        <f t="shared" si="249"/>
        <v/>
      </c>
    </row>
    <row r="1825" spans="1:23" ht="16" hidden="1" x14ac:dyDescent="0.2">
      <c r="A1825" t="s">
        <v>476</v>
      </c>
      <c r="B1825" s="160">
        <v>1</v>
      </c>
      <c r="C1825" s="246" t="str">
        <f t="shared" si="253"/>
        <v>CC2.1</v>
      </c>
      <c r="D1825" s="160">
        <v>1</v>
      </c>
      <c r="E1825" s="264"/>
      <c r="F1825" s="245" t="s">
        <v>126</v>
      </c>
      <c r="G1825" s="2">
        <f>INDEX([1]CAPS!$A:$A,MATCH(F:F,[1]CAPS!$H:$H,0))</f>
        <v>7943</v>
      </c>
      <c r="H1825" s="263" t="s">
        <v>236</v>
      </c>
      <c r="I1825" s="264" t="s">
        <v>242</v>
      </c>
      <c r="J1825" s="248">
        <v>0</v>
      </c>
      <c r="K1825" s="248">
        <v>0</v>
      </c>
      <c r="L1825" s="248">
        <v>0</v>
      </c>
      <c r="M1825">
        <v>1</v>
      </c>
      <c r="N1825" s="248">
        <v>0</v>
      </c>
      <c r="O1825">
        <v>4</v>
      </c>
      <c r="P1825" s="248">
        <v>0</v>
      </c>
      <c r="Q1825" s="248">
        <v>0</v>
      </c>
      <c r="S1825">
        <f t="shared" si="250"/>
        <v>4</v>
      </c>
      <c r="T1825">
        <f t="shared" si="251"/>
        <v>0</v>
      </c>
      <c r="U1825">
        <f t="shared" si="252"/>
        <v>4</v>
      </c>
      <c r="W1825">
        <f t="shared" si="249"/>
        <v>1</v>
      </c>
    </row>
    <row r="1826" spans="1:23" ht="32" hidden="1" x14ac:dyDescent="0.2">
      <c r="A1826" t="s">
        <v>476</v>
      </c>
      <c r="B1826" s="160">
        <v>1</v>
      </c>
      <c r="C1826" s="246" t="str">
        <f t="shared" si="253"/>
        <v>CC2.1</v>
      </c>
      <c r="D1826" s="160">
        <v>1</v>
      </c>
      <c r="E1826" s="264"/>
      <c r="F1826" s="245" t="s">
        <v>161</v>
      </c>
      <c r="G1826" s="2">
        <f>INDEX([1]CAPS!$A:$A,MATCH(F:F,[1]CAPS!$H:$H,0))</f>
        <v>2603</v>
      </c>
      <c r="H1826" s="245" t="s">
        <v>235</v>
      </c>
      <c r="I1826" s="264" t="s">
        <v>239</v>
      </c>
      <c r="J1826" s="248">
        <v>0</v>
      </c>
      <c r="K1826" s="248">
        <v>0</v>
      </c>
      <c r="L1826" s="248">
        <v>0</v>
      </c>
      <c r="M1826">
        <v>2</v>
      </c>
      <c r="N1826" s="248">
        <v>0</v>
      </c>
      <c r="O1826" s="248">
        <v>0</v>
      </c>
      <c r="P1826" s="248">
        <v>0</v>
      </c>
      <c r="Q1826" s="248">
        <v>0</v>
      </c>
      <c r="S1826">
        <f t="shared" si="250"/>
        <v>0</v>
      </c>
      <c r="T1826">
        <f t="shared" si="251"/>
        <v>0</v>
      </c>
      <c r="U1826">
        <f t="shared" si="252"/>
        <v>0</v>
      </c>
      <c r="W1826" t="str">
        <f t="shared" si="249"/>
        <v/>
      </c>
    </row>
    <row r="1827" spans="1:23" ht="16" hidden="1" x14ac:dyDescent="0.2">
      <c r="A1827" t="s">
        <v>476</v>
      </c>
      <c r="B1827" s="160">
        <v>1</v>
      </c>
      <c r="C1827" s="246" t="str">
        <f t="shared" si="253"/>
        <v>CC2.1</v>
      </c>
      <c r="D1827" s="160">
        <v>1</v>
      </c>
      <c r="E1827" s="264"/>
      <c r="F1827" s="245" t="s">
        <v>486</v>
      </c>
      <c r="G1827" s="2">
        <f>INDEX([1]CAPS!$A:$A,MATCH(F:F,[1]CAPS!$H:$H,0))</f>
        <v>4169</v>
      </c>
      <c r="H1827" s="263" t="s">
        <v>498</v>
      </c>
      <c r="I1827" s="264" t="s">
        <v>242</v>
      </c>
      <c r="J1827" s="248">
        <v>0</v>
      </c>
      <c r="K1827" s="248">
        <v>0</v>
      </c>
      <c r="L1827" s="248">
        <v>0</v>
      </c>
      <c r="M1827" s="248">
        <v>0</v>
      </c>
      <c r="N1827" s="248">
        <v>0</v>
      </c>
      <c r="O1827">
        <v>1</v>
      </c>
      <c r="P1827" s="248">
        <v>0</v>
      </c>
      <c r="Q1827" s="248">
        <v>0</v>
      </c>
      <c r="S1827">
        <f t="shared" si="250"/>
        <v>1</v>
      </c>
      <c r="T1827" t="e">
        <f t="shared" si="251"/>
        <v>#DIV/0!</v>
      </c>
      <c r="U1827" t="e">
        <f t="shared" si="252"/>
        <v>#DIV/0!</v>
      </c>
      <c r="W1827">
        <f t="shared" si="249"/>
        <v>1</v>
      </c>
    </row>
    <row r="1828" spans="1:23" ht="16" hidden="1" x14ac:dyDescent="0.2">
      <c r="A1828" t="s">
        <v>476</v>
      </c>
      <c r="B1828" s="160">
        <v>2</v>
      </c>
      <c r="C1828" s="246" t="str">
        <f t="shared" si="253"/>
        <v>CC2.2</v>
      </c>
      <c r="D1828" s="160">
        <v>1</v>
      </c>
      <c r="E1828" s="264"/>
      <c r="F1828" s="245" t="s">
        <v>126</v>
      </c>
      <c r="G1828" s="2">
        <f>INDEX([1]CAPS!$A:$A,MATCH(F:F,[1]CAPS!$H:$H,0))</f>
        <v>7943</v>
      </c>
      <c r="H1828" s="263" t="s">
        <v>236</v>
      </c>
      <c r="I1828" s="264" t="s">
        <v>242</v>
      </c>
      <c r="J1828" s="248">
        <v>0</v>
      </c>
      <c r="K1828" s="248">
        <v>0</v>
      </c>
      <c r="L1828" s="248">
        <v>0</v>
      </c>
      <c r="M1828">
        <v>1</v>
      </c>
      <c r="N1828" s="248">
        <v>0</v>
      </c>
      <c r="O1828">
        <v>4</v>
      </c>
      <c r="P1828">
        <v>4</v>
      </c>
      <c r="Q1828" s="248">
        <v>0</v>
      </c>
      <c r="S1828">
        <f t="shared" si="250"/>
        <v>4</v>
      </c>
      <c r="T1828">
        <f t="shared" si="251"/>
        <v>0</v>
      </c>
      <c r="U1828">
        <f t="shared" si="252"/>
        <v>8</v>
      </c>
      <c r="W1828">
        <f t="shared" si="249"/>
        <v>1</v>
      </c>
    </row>
    <row r="1829" spans="1:23" ht="16" hidden="1" x14ac:dyDescent="0.2">
      <c r="A1829" t="s">
        <v>476</v>
      </c>
      <c r="B1829" s="160">
        <v>2</v>
      </c>
      <c r="C1829" s="246" t="str">
        <f t="shared" si="253"/>
        <v>CC2.2</v>
      </c>
      <c r="D1829" s="160">
        <v>1</v>
      </c>
      <c r="E1829" s="264"/>
      <c r="F1829" s="245" t="s">
        <v>485</v>
      </c>
      <c r="G1829" s="2">
        <f>INDEX([1]CAPS!$A:$A,MATCH(F:F,[1]CAPS!$H:$H,0))</f>
        <v>4058</v>
      </c>
      <c r="H1829" s="263" t="s">
        <v>498</v>
      </c>
      <c r="I1829" s="264" t="s">
        <v>242</v>
      </c>
      <c r="J1829" s="248">
        <v>0</v>
      </c>
      <c r="K1829" s="248">
        <v>0</v>
      </c>
      <c r="L1829" s="248">
        <v>0</v>
      </c>
      <c r="M1829" s="248">
        <v>0</v>
      </c>
      <c r="N1829" s="248">
        <v>0</v>
      </c>
      <c r="O1829">
        <v>5</v>
      </c>
      <c r="P1829">
        <v>2</v>
      </c>
      <c r="Q1829" s="248">
        <v>0</v>
      </c>
      <c r="S1829">
        <f t="shared" si="250"/>
        <v>5</v>
      </c>
      <c r="T1829" t="e">
        <f t="shared" si="251"/>
        <v>#DIV/0!</v>
      </c>
      <c r="U1829" t="e">
        <f t="shared" si="252"/>
        <v>#DIV/0!</v>
      </c>
      <c r="W1829">
        <f t="shared" si="249"/>
        <v>1</v>
      </c>
    </row>
    <row r="1830" spans="1:23" ht="16" hidden="1" x14ac:dyDescent="0.2">
      <c r="A1830" t="s">
        <v>476</v>
      </c>
      <c r="B1830" s="160">
        <v>2</v>
      </c>
      <c r="C1830" s="246" t="str">
        <f t="shared" si="253"/>
        <v>CC2.2</v>
      </c>
      <c r="D1830" s="160">
        <v>1</v>
      </c>
      <c r="E1830" s="264"/>
      <c r="F1830" s="245" t="s">
        <v>486</v>
      </c>
      <c r="G1830" s="2">
        <f>INDEX([1]CAPS!$A:$A,MATCH(F:F,[1]CAPS!$H:$H,0))</f>
        <v>4169</v>
      </c>
      <c r="H1830" s="263" t="s">
        <v>498</v>
      </c>
      <c r="I1830" s="264" t="s">
        <v>242</v>
      </c>
      <c r="J1830" s="248">
        <v>0</v>
      </c>
      <c r="K1830" s="248">
        <v>0</v>
      </c>
      <c r="L1830" s="248">
        <v>0</v>
      </c>
      <c r="M1830" s="248">
        <v>0</v>
      </c>
      <c r="N1830" s="248">
        <v>0</v>
      </c>
      <c r="O1830">
        <v>1</v>
      </c>
      <c r="P1830" s="248">
        <v>0</v>
      </c>
      <c r="Q1830" s="248">
        <v>0</v>
      </c>
      <c r="S1830">
        <f t="shared" si="250"/>
        <v>1</v>
      </c>
      <c r="T1830" t="e">
        <f t="shared" si="251"/>
        <v>#DIV/0!</v>
      </c>
      <c r="U1830" t="e">
        <f t="shared" si="252"/>
        <v>#DIV/0!</v>
      </c>
      <c r="W1830">
        <f t="shared" si="249"/>
        <v>1</v>
      </c>
    </row>
    <row r="1831" spans="1:23" ht="16" hidden="1" x14ac:dyDescent="0.2">
      <c r="A1831" t="s">
        <v>476</v>
      </c>
      <c r="B1831" s="160">
        <v>2</v>
      </c>
      <c r="C1831" s="246" t="str">
        <f t="shared" si="253"/>
        <v>CC2.2</v>
      </c>
      <c r="D1831" s="160">
        <v>1</v>
      </c>
      <c r="E1831" s="264"/>
      <c r="F1831" s="245" t="s">
        <v>129</v>
      </c>
      <c r="G1831" s="2">
        <f>INDEX([1]CAPS!$A:$A,MATCH(F:F,[1]CAPS!$H:$H,0))</f>
        <v>5532</v>
      </c>
      <c r="H1831" s="245" t="s">
        <v>233</v>
      </c>
      <c r="I1831" s="264" t="s">
        <v>238</v>
      </c>
      <c r="J1831" s="248">
        <v>0</v>
      </c>
      <c r="K1831" s="248">
        <v>0</v>
      </c>
      <c r="L1831" s="248">
        <v>0</v>
      </c>
      <c r="M1831">
        <v>3</v>
      </c>
      <c r="N1831" s="248">
        <v>0</v>
      </c>
      <c r="O1831" s="248">
        <v>0</v>
      </c>
      <c r="P1831" s="248">
        <v>0</v>
      </c>
      <c r="Q1831" s="248">
        <v>0</v>
      </c>
      <c r="S1831">
        <f t="shared" si="250"/>
        <v>0</v>
      </c>
      <c r="T1831">
        <f t="shared" si="251"/>
        <v>0</v>
      </c>
      <c r="U1831">
        <f t="shared" si="252"/>
        <v>0</v>
      </c>
      <c r="W1831" t="str">
        <f t="shared" si="249"/>
        <v/>
      </c>
    </row>
    <row r="1832" spans="1:23" ht="32" hidden="1" x14ac:dyDescent="0.2">
      <c r="A1832" t="s">
        <v>476</v>
      </c>
      <c r="B1832" s="160">
        <v>2</v>
      </c>
      <c r="C1832" s="246" t="str">
        <f t="shared" si="253"/>
        <v>CC2.2</v>
      </c>
      <c r="D1832" s="160">
        <v>1</v>
      </c>
      <c r="E1832" s="264"/>
      <c r="F1832" s="245" t="s">
        <v>161</v>
      </c>
      <c r="G1832" s="2">
        <f>INDEX([1]CAPS!$A:$A,MATCH(F:F,[1]CAPS!$H:$H,0))</f>
        <v>2603</v>
      </c>
      <c r="H1832" s="245" t="s">
        <v>235</v>
      </c>
      <c r="I1832" s="264" t="s">
        <v>239</v>
      </c>
      <c r="J1832" s="248">
        <v>0</v>
      </c>
      <c r="K1832" s="248">
        <v>0</v>
      </c>
      <c r="L1832" s="248">
        <v>0</v>
      </c>
      <c r="M1832">
        <v>1</v>
      </c>
      <c r="N1832" s="248">
        <v>0</v>
      </c>
      <c r="O1832" s="248">
        <v>0</v>
      </c>
      <c r="P1832" s="248">
        <v>0</v>
      </c>
      <c r="Q1832" s="248">
        <v>0</v>
      </c>
      <c r="S1832">
        <f t="shared" si="250"/>
        <v>0</v>
      </c>
      <c r="T1832">
        <f t="shared" si="251"/>
        <v>0</v>
      </c>
      <c r="U1832">
        <f t="shared" si="252"/>
        <v>0</v>
      </c>
      <c r="W1832" t="str">
        <f t="shared" si="249"/>
        <v/>
      </c>
    </row>
    <row r="1833" spans="1:23" ht="16" hidden="1" x14ac:dyDescent="0.2">
      <c r="A1833" t="s">
        <v>476</v>
      </c>
      <c r="B1833" s="160">
        <v>3</v>
      </c>
      <c r="C1833" s="246" t="str">
        <f t="shared" si="253"/>
        <v>CC2.3</v>
      </c>
      <c r="D1833" s="160">
        <v>1</v>
      </c>
      <c r="E1833" s="264"/>
      <c r="F1833" s="245" t="s">
        <v>126</v>
      </c>
      <c r="G1833" s="2">
        <f>INDEX([1]CAPS!$A:$A,MATCH(F:F,[1]CAPS!$H:$H,0))</f>
        <v>7943</v>
      </c>
      <c r="H1833" s="263" t="s">
        <v>236</v>
      </c>
      <c r="I1833" s="264" t="s">
        <v>242</v>
      </c>
      <c r="J1833" s="248">
        <v>0</v>
      </c>
      <c r="K1833" s="248">
        <v>0</v>
      </c>
      <c r="L1833" s="248">
        <v>0</v>
      </c>
      <c r="M1833">
        <v>3</v>
      </c>
      <c r="N1833" s="248">
        <v>0</v>
      </c>
      <c r="O1833">
        <v>3</v>
      </c>
      <c r="P1833">
        <v>2</v>
      </c>
      <c r="Q1833" s="248">
        <v>0</v>
      </c>
      <c r="S1833">
        <f t="shared" si="250"/>
        <v>3</v>
      </c>
      <c r="T1833">
        <f t="shared" si="251"/>
        <v>0</v>
      </c>
      <c r="U1833">
        <f t="shared" si="252"/>
        <v>1.6666666666666667</v>
      </c>
      <c r="W1833">
        <f t="shared" si="249"/>
        <v>1</v>
      </c>
    </row>
    <row r="1834" spans="1:23" ht="16" hidden="1" x14ac:dyDescent="0.2">
      <c r="A1834" t="s">
        <v>476</v>
      </c>
      <c r="B1834" s="160">
        <v>3</v>
      </c>
      <c r="C1834" s="246" t="str">
        <f t="shared" si="253"/>
        <v>CC2.3</v>
      </c>
      <c r="D1834" s="160">
        <v>1</v>
      </c>
      <c r="E1834" s="264"/>
      <c r="F1834" s="245" t="s">
        <v>485</v>
      </c>
      <c r="G1834" s="2">
        <f>INDEX([1]CAPS!$A:$A,MATCH(F:F,[1]CAPS!$H:$H,0))</f>
        <v>4058</v>
      </c>
      <c r="H1834" s="263" t="s">
        <v>498</v>
      </c>
      <c r="I1834" s="264" t="s">
        <v>242</v>
      </c>
      <c r="J1834" s="248">
        <v>0</v>
      </c>
      <c r="K1834" s="248">
        <v>0</v>
      </c>
      <c r="L1834" s="248">
        <v>0</v>
      </c>
      <c r="M1834" s="265">
        <v>0</v>
      </c>
      <c r="N1834" s="248">
        <v>0</v>
      </c>
      <c r="O1834">
        <v>10</v>
      </c>
      <c r="P1834" s="248">
        <v>0</v>
      </c>
      <c r="Q1834" s="248">
        <v>0</v>
      </c>
      <c r="S1834">
        <f t="shared" si="250"/>
        <v>10</v>
      </c>
      <c r="T1834" t="e">
        <f t="shared" si="251"/>
        <v>#DIV/0!</v>
      </c>
      <c r="U1834" t="e">
        <f t="shared" si="252"/>
        <v>#DIV/0!</v>
      </c>
      <c r="W1834">
        <f t="shared" si="249"/>
        <v>1</v>
      </c>
    </row>
    <row r="1835" spans="1:23" ht="32" hidden="1" x14ac:dyDescent="0.2">
      <c r="A1835" t="s">
        <v>476</v>
      </c>
      <c r="B1835" s="160">
        <v>3</v>
      </c>
      <c r="C1835" s="246" t="str">
        <f t="shared" si="253"/>
        <v>CC2.3</v>
      </c>
      <c r="D1835" s="160">
        <v>1</v>
      </c>
      <c r="E1835" s="264"/>
      <c r="F1835" s="245" t="s">
        <v>161</v>
      </c>
      <c r="G1835" s="2">
        <f>INDEX([1]CAPS!$A:$A,MATCH(F:F,[1]CAPS!$H:$H,0))</f>
        <v>2603</v>
      </c>
      <c r="H1835" s="245" t="s">
        <v>235</v>
      </c>
      <c r="I1835" s="264" t="s">
        <v>239</v>
      </c>
      <c r="J1835" s="248">
        <v>0</v>
      </c>
      <c r="K1835" s="248">
        <v>0</v>
      </c>
      <c r="L1835" s="248">
        <v>0</v>
      </c>
      <c r="M1835">
        <v>1</v>
      </c>
      <c r="N1835" s="248">
        <v>0</v>
      </c>
      <c r="O1835" s="248">
        <v>0</v>
      </c>
      <c r="P1835" s="248">
        <v>0</v>
      </c>
      <c r="Q1835" s="248">
        <v>0</v>
      </c>
      <c r="S1835">
        <f t="shared" si="250"/>
        <v>0</v>
      </c>
      <c r="T1835">
        <f t="shared" si="251"/>
        <v>0</v>
      </c>
      <c r="U1835">
        <f t="shared" si="252"/>
        <v>0</v>
      </c>
      <c r="W1835" t="str">
        <f t="shared" si="249"/>
        <v/>
      </c>
    </row>
    <row r="1836" spans="1:23" ht="16" hidden="1" x14ac:dyDescent="0.2">
      <c r="A1836" t="s">
        <v>476</v>
      </c>
      <c r="B1836" s="160">
        <v>3</v>
      </c>
      <c r="C1836" s="246" t="str">
        <f t="shared" si="253"/>
        <v>CC2.3</v>
      </c>
      <c r="D1836" s="160">
        <v>1</v>
      </c>
      <c r="E1836" s="264"/>
      <c r="F1836" s="245" t="s">
        <v>129</v>
      </c>
      <c r="G1836" s="2">
        <f>INDEX([1]CAPS!$A:$A,MATCH(F:F,[1]CAPS!$H:$H,0))</f>
        <v>5532</v>
      </c>
      <c r="H1836" s="245" t="s">
        <v>233</v>
      </c>
      <c r="I1836" s="264" t="s">
        <v>238</v>
      </c>
      <c r="J1836" s="248">
        <v>0</v>
      </c>
      <c r="K1836" s="248">
        <v>0</v>
      </c>
      <c r="L1836" s="248">
        <v>0</v>
      </c>
      <c r="M1836">
        <v>2</v>
      </c>
      <c r="N1836" s="248">
        <v>0</v>
      </c>
      <c r="O1836" s="248">
        <v>0</v>
      </c>
      <c r="P1836" s="248">
        <v>0</v>
      </c>
      <c r="Q1836" s="248">
        <v>0</v>
      </c>
      <c r="S1836">
        <f t="shared" si="250"/>
        <v>0</v>
      </c>
      <c r="T1836">
        <f t="shared" si="251"/>
        <v>0</v>
      </c>
      <c r="U1836">
        <f t="shared" si="252"/>
        <v>0</v>
      </c>
      <c r="W1836" t="str">
        <f t="shared" si="249"/>
        <v/>
      </c>
    </row>
    <row r="1837" spans="1:23" ht="16" hidden="1" x14ac:dyDescent="0.2">
      <c r="A1837" t="s">
        <v>476</v>
      </c>
      <c r="B1837" s="160">
        <v>4</v>
      </c>
      <c r="C1837" s="246" t="str">
        <f t="shared" si="253"/>
        <v>CC2.4</v>
      </c>
      <c r="D1837" s="160">
        <v>1</v>
      </c>
      <c r="E1837" s="264"/>
      <c r="F1837" s="245" t="s">
        <v>185</v>
      </c>
      <c r="G1837" s="2">
        <f>INDEX([1]CAPS!$A:$A,MATCH(F:F,[1]CAPS!$H:$H,0))</f>
        <v>2516</v>
      </c>
      <c r="H1837" s="245" t="s">
        <v>234</v>
      </c>
      <c r="I1837" s="264" t="s">
        <v>238</v>
      </c>
      <c r="J1837" s="248">
        <v>0</v>
      </c>
      <c r="K1837" s="248">
        <v>0</v>
      </c>
      <c r="L1837" s="248">
        <v>0</v>
      </c>
      <c r="M1837">
        <v>1</v>
      </c>
      <c r="N1837" s="248">
        <v>0</v>
      </c>
      <c r="O1837" s="248">
        <v>0</v>
      </c>
      <c r="P1837" s="248">
        <v>0</v>
      </c>
      <c r="Q1837" s="248">
        <v>0</v>
      </c>
      <c r="S1837">
        <f t="shared" si="250"/>
        <v>0</v>
      </c>
      <c r="T1837">
        <f t="shared" si="251"/>
        <v>0</v>
      </c>
      <c r="U1837">
        <f t="shared" si="252"/>
        <v>0</v>
      </c>
      <c r="W1837" t="str">
        <f t="shared" si="249"/>
        <v/>
      </c>
    </row>
    <row r="1838" spans="1:23" ht="16" hidden="1" x14ac:dyDescent="0.2">
      <c r="A1838" t="s">
        <v>476</v>
      </c>
      <c r="B1838" s="160">
        <v>4</v>
      </c>
      <c r="C1838" s="246" t="str">
        <f t="shared" si="253"/>
        <v>CC2.4</v>
      </c>
      <c r="D1838" s="160">
        <v>1</v>
      </c>
      <c r="E1838" s="264"/>
      <c r="F1838" s="245" t="s">
        <v>129</v>
      </c>
      <c r="G1838" s="2">
        <f>INDEX([1]CAPS!$A:$A,MATCH(F:F,[1]CAPS!$H:$H,0))</f>
        <v>5532</v>
      </c>
      <c r="H1838" s="245" t="s">
        <v>233</v>
      </c>
      <c r="I1838" s="264" t="s">
        <v>238</v>
      </c>
      <c r="J1838" s="248">
        <v>0</v>
      </c>
      <c r="K1838" s="248">
        <v>0</v>
      </c>
      <c r="L1838" s="248">
        <v>0</v>
      </c>
      <c r="M1838">
        <v>4</v>
      </c>
      <c r="N1838" s="248">
        <v>0</v>
      </c>
      <c r="O1838" s="248">
        <v>0</v>
      </c>
      <c r="P1838" s="248">
        <v>0</v>
      </c>
      <c r="Q1838" s="248">
        <v>0</v>
      </c>
      <c r="S1838">
        <f t="shared" si="250"/>
        <v>0</v>
      </c>
      <c r="T1838">
        <f t="shared" si="251"/>
        <v>0</v>
      </c>
      <c r="U1838">
        <f t="shared" si="252"/>
        <v>0</v>
      </c>
      <c r="W1838" t="str">
        <f t="shared" si="249"/>
        <v/>
      </c>
    </row>
    <row r="1839" spans="1:23" ht="16" hidden="1" x14ac:dyDescent="0.2">
      <c r="A1839" t="s">
        <v>476</v>
      </c>
      <c r="B1839" s="160">
        <v>4</v>
      </c>
      <c r="C1839" s="246" t="str">
        <f t="shared" si="253"/>
        <v>CC2.4</v>
      </c>
      <c r="D1839" s="160">
        <v>1</v>
      </c>
      <c r="E1839" s="264"/>
      <c r="F1839" s="245" t="s">
        <v>485</v>
      </c>
      <c r="G1839" s="2">
        <f>INDEX([1]CAPS!$A:$A,MATCH(F:F,[1]CAPS!$H:$H,0))</f>
        <v>4058</v>
      </c>
      <c r="H1839" s="263" t="s">
        <v>498</v>
      </c>
      <c r="I1839" s="264" t="s">
        <v>242</v>
      </c>
      <c r="J1839" s="248">
        <v>0</v>
      </c>
      <c r="K1839" s="248">
        <v>0</v>
      </c>
      <c r="L1839" s="248">
        <v>0</v>
      </c>
      <c r="M1839" s="248">
        <v>0</v>
      </c>
      <c r="N1839" s="248">
        <v>0</v>
      </c>
      <c r="O1839">
        <v>2</v>
      </c>
      <c r="P1839" s="248">
        <v>0</v>
      </c>
      <c r="Q1839" s="248">
        <v>0</v>
      </c>
      <c r="S1839">
        <f t="shared" si="250"/>
        <v>2</v>
      </c>
      <c r="T1839" t="e">
        <f t="shared" si="251"/>
        <v>#DIV/0!</v>
      </c>
      <c r="U1839" t="e">
        <f t="shared" si="252"/>
        <v>#DIV/0!</v>
      </c>
      <c r="W1839">
        <f t="shared" si="249"/>
        <v>1</v>
      </c>
    </row>
    <row r="1840" spans="1:23" ht="16" hidden="1" x14ac:dyDescent="0.2">
      <c r="A1840" t="s">
        <v>476</v>
      </c>
      <c r="B1840" s="160">
        <v>4</v>
      </c>
      <c r="C1840" s="246" t="str">
        <f t="shared" si="253"/>
        <v>CC2.4</v>
      </c>
      <c r="D1840" s="160">
        <v>1</v>
      </c>
      <c r="E1840" s="264"/>
      <c r="F1840" s="245" t="s">
        <v>487</v>
      </c>
      <c r="G1840" s="2" t="e">
        <f>INDEX([1]CAPS!$A:$A,MATCH(F:F,[1]CAPS!$H:$H,0))</f>
        <v>#N/A</v>
      </c>
      <c r="H1840" s="245" t="s">
        <v>237</v>
      </c>
      <c r="I1840" s="264" t="s">
        <v>240</v>
      </c>
      <c r="J1840" s="248">
        <v>0</v>
      </c>
      <c r="K1840" s="248">
        <v>0</v>
      </c>
      <c r="L1840" s="248">
        <v>0</v>
      </c>
      <c r="M1840" s="248">
        <v>0</v>
      </c>
      <c r="N1840" s="248">
        <v>0</v>
      </c>
      <c r="O1840">
        <v>1</v>
      </c>
      <c r="P1840" s="248">
        <v>0</v>
      </c>
      <c r="Q1840" s="248">
        <v>0</v>
      </c>
      <c r="S1840">
        <f t="shared" si="250"/>
        <v>1</v>
      </c>
      <c r="T1840" t="e">
        <f t="shared" si="251"/>
        <v>#DIV/0!</v>
      </c>
      <c r="U1840" t="e">
        <f t="shared" si="252"/>
        <v>#DIV/0!</v>
      </c>
      <c r="W1840">
        <f t="shared" si="249"/>
        <v>1</v>
      </c>
    </row>
    <row r="1841" spans="1:23" ht="16" hidden="1" x14ac:dyDescent="0.2">
      <c r="A1841" t="s">
        <v>476</v>
      </c>
      <c r="B1841" s="160">
        <v>4</v>
      </c>
      <c r="C1841" s="246" t="str">
        <f t="shared" si="253"/>
        <v>CC2.4</v>
      </c>
      <c r="D1841" s="160">
        <v>1</v>
      </c>
      <c r="E1841" s="264"/>
      <c r="F1841" s="245" t="s">
        <v>126</v>
      </c>
      <c r="G1841" s="2">
        <f>INDEX([1]CAPS!$A:$A,MATCH(F:F,[1]CAPS!$H:$H,0))</f>
        <v>7943</v>
      </c>
      <c r="H1841" s="263" t="s">
        <v>236</v>
      </c>
      <c r="I1841" s="264" t="s">
        <v>242</v>
      </c>
      <c r="J1841" s="248">
        <v>0</v>
      </c>
      <c r="K1841" s="248">
        <v>0</v>
      </c>
      <c r="L1841" s="248">
        <v>0</v>
      </c>
      <c r="M1841" s="248">
        <v>0</v>
      </c>
      <c r="N1841" s="248">
        <v>0</v>
      </c>
      <c r="O1841" s="248">
        <v>0</v>
      </c>
      <c r="P1841">
        <v>1</v>
      </c>
      <c r="Q1841" s="248">
        <v>0</v>
      </c>
      <c r="S1841">
        <f t="shared" si="250"/>
        <v>0</v>
      </c>
      <c r="T1841" t="e">
        <f t="shared" si="251"/>
        <v>#DIV/0!</v>
      </c>
      <c r="U1841" t="e">
        <f t="shared" si="252"/>
        <v>#DIV/0!</v>
      </c>
      <c r="W1841" t="str">
        <f t="shared" si="249"/>
        <v/>
      </c>
    </row>
    <row r="1842" spans="1:23" ht="32" hidden="1" x14ac:dyDescent="0.2">
      <c r="A1842" t="s">
        <v>476</v>
      </c>
      <c r="B1842" s="160">
        <v>4</v>
      </c>
      <c r="C1842" s="246" t="str">
        <f t="shared" si="253"/>
        <v>CC2.4</v>
      </c>
      <c r="D1842" s="160">
        <v>1</v>
      </c>
      <c r="E1842" s="264"/>
      <c r="F1842" s="245" t="s">
        <v>348</v>
      </c>
      <c r="G1842" s="2">
        <f>INDEX([1]CAPS!$A:$A,MATCH(F:F,[1]CAPS!$H:$H,0))</f>
        <v>4000</v>
      </c>
      <c r="H1842" s="245" t="s">
        <v>236</v>
      </c>
      <c r="I1842" s="264" t="s">
        <v>239</v>
      </c>
      <c r="J1842" s="248">
        <v>0</v>
      </c>
      <c r="K1842" s="248">
        <v>0</v>
      </c>
      <c r="L1842" s="248">
        <v>0</v>
      </c>
      <c r="M1842" s="248">
        <v>0</v>
      </c>
      <c r="N1842" s="248">
        <v>0</v>
      </c>
      <c r="O1842">
        <v>1</v>
      </c>
      <c r="P1842" s="248">
        <v>0</v>
      </c>
      <c r="Q1842" s="248">
        <v>0</v>
      </c>
      <c r="S1842">
        <f t="shared" si="250"/>
        <v>1</v>
      </c>
      <c r="T1842" t="e">
        <f t="shared" si="251"/>
        <v>#DIV/0!</v>
      </c>
      <c r="U1842" t="e">
        <f t="shared" si="252"/>
        <v>#DIV/0!</v>
      </c>
      <c r="W1842">
        <f t="shared" si="249"/>
        <v>1</v>
      </c>
    </row>
    <row r="1843" spans="1:23" ht="32" hidden="1" x14ac:dyDescent="0.2">
      <c r="A1843" t="s">
        <v>476</v>
      </c>
      <c r="B1843" s="160">
        <v>4</v>
      </c>
      <c r="C1843" s="246" t="str">
        <f t="shared" si="253"/>
        <v>CC2.4</v>
      </c>
      <c r="D1843" s="160">
        <v>1</v>
      </c>
      <c r="E1843" s="264"/>
      <c r="F1843" s="245" t="s">
        <v>161</v>
      </c>
      <c r="G1843" s="2">
        <f>INDEX([1]CAPS!$A:$A,MATCH(F:F,[1]CAPS!$H:$H,0))</f>
        <v>2603</v>
      </c>
      <c r="H1843" s="245" t="s">
        <v>235</v>
      </c>
      <c r="I1843" s="264" t="s">
        <v>239</v>
      </c>
      <c r="J1843" s="248">
        <v>0</v>
      </c>
      <c r="K1843" s="248">
        <v>0</v>
      </c>
      <c r="L1843" s="248">
        <v>0</v>
      </c>
      <c r="M1843">
        <v>1</v>
      </c>
      <c r="N1843" s="248">
        <v>0</v>
      </c>
      <c r="O1843" s="248">
        <v>0</v>
      </c>
      <c r="P1843" s="248">
        <v>0</v>
      </c>
      <c r="Q1843" s="248">
        <v>0</v>
      </c>
      <c r="S1843">
        <f t="shared" si="250"/>
        <v>0</v>
      </c>
      <c r="T1843">
        <f t="shared" si="251"/>
        <v>0</v>
      </c>
      <c r="U1843">
        <f t="shared" si="252"/>
        <v>0</v>
      </c>
      <c r="W1843" t="str">
        <f t="shared" si="249"/>
        <v/>
      </c>
    </row>
    <row r="1844" spans="1:23" ht="32" hidden="1" x14ac:dyDescent="0.2">
      <c r="A1844" t="s">
        <v>476</v>
      </c>
      <c r="B1844" s="160">
        <v>5</v>
      </c>
      <c r="C1844" s="246" t="str">
        <f t="shared" si="253"/>
        <v>CC2.5</v>
      </c>
      <c r="D1844" s="160">
        <v>1</v>
      </c>
      <c r="E1844" s="264"/>
      <c r="F1844" s="245" t="s">
        <v>161</v>
      </c>
      <c r="G1844" s="2">
        <f>INDEX([1]CAPS!$A:$A,MATCH(F:F,[1]CAPS!$H:$H,0))</f>
        <v>2603</v>
      </c>
      <c r="H1844" s="245" t="s">
        <v>235</v>
      </c>
      <c r="I1844" s="264" t="s">
        <v>239</v>
      </c>
      <c r="J1844" s="248">
        <v>0</v>
      </c>
      <c r="K1844" s="248">
        <v>0</v>
      </c>
      <c r="L1844" s="248">
        <v>0</v>
      </c>
      <c r="M1844">
        <v>1</v>
      </c>
      <c r="N1844" s="248">
        <v>0</v>
      </c>
      <c r="O1844" s="248">
        <v>0</v>
      </c>
      <c r="P1844" s="248">
        <v>0</v>
      </c>
      <c r="Q1844" s="248">
        <v>0</v>
      </c>
      <c r="S1844">
        <f t="shared" si="250"/>
        <v>0</v>
      </c>
      <c r="T1844">
        <f t="shared" si="251"/>
        <v>0</v>
      </c>
      <c r="U1844">
        <f t="shared" si="252"/>
        <v>0</v>
      </c>
      <c r="W1844" t="str">
        <f t="shared" si="249"/>
        <v/>
      </c>
    </row>
    <row r="1845" spans="1:23" ht="16" hidden="1" x14ac:dyDescent="0.2">
      <c r="A1845" t="s">
        <v>476</v>
      </c>
      <c r="B1845" s="160">
        <v>5</v>
      </c>
      <c r="C1845" s="246" t="str">
        <f t="shared" si="253"/>
        <v>CC2.5</v>
      </c>
      <c r="D1845" s="160">
        <v>1</v>
      </c>
      <c r="E1845" s="264"/>
      <c r="F1845" s="245" t="s">
        <v>129</v>
      </c>
      <c r="G1845" s="2">
        <f>INDEX([1]CAPS!$A:$A,MATCH(F:F,[1]CAPS!$H:$H,0))</f>
        <v>5532</v>
      </c>
      <c r="H1845" s="245" t="s">
        <v>233</v>
      </c>
      <c r="I1845" s="264" t="s">
        <v>238</v>
      </c>
      <c r="J1845" s="248">
        <v>0</v>
      </c>
      <c r="K1845" s="248">
        <v>0</v>
      </c>
      <c r="L1845" s="248">
        <v>0</v>
      </c>
      <c r="M1845">
        <v>3</v>
      </c>
      <c r="N1845" s="248">
        <v>0</v>
      </c>
      <c r="O1845" s="248">
        <v>0</v>
      </c>
      <c r="P1845" s="248">
        <v>0</v>
      </c>
      <c r="Q1845" s="248">
        <v>0</v>
      </c>
      <c r="S1845">
        <f t="shared" si="250"/>
        <v>0</v>
      </c>
      <c r="T1845">
        <f t="shared" si="251"/>
        <v>0</v>
      </c>
      <c r="U1845">
        <f t="shared" si="252"/>
        <v>0</v>
      </c>
      <c r="W1845" t="str">
        <f t="shared" si="249"/>
        <v/>
      </c>
    </row>
    <row r="1846" spans="1:23" ht="16" hidden="1" x14ac:dyDescent="0.2">
      <c r="A1846" t="s">
        <v>476</v>
      </c>
      <c r="B1846" s="160">
        <v>5</v>
      </c>
      <c r="C1846" s="246" t="str">
        <f t="shared" si="253"/>
        <v>CC2.5</v>
      </c>
      <c r="D1846" s="160">
        <v>1</v>
      </c>
      <c r="E1846" s="264"/>
      <c r="F1846" s="245" t="s">
        <v>499</v>
      </c>
      <c r="G1846" s="2">
        <f>INDEX([1]CAPS!$A:$A,MATCH(F:F,[1]CAPS!$H:$H,0))</f>
        <v>4145</v>
      </c>
      <c r="H1846" s="263" t="s">
        <v>237</v>
      </c>
      <c r="I1846" s="264" t="s">
        <v>242</v>
      </c>
      <c r="J1846" s="248">
        <v>0</v>
      </c>
      <c r="K1846" s="248">
        <v>0</v>
      </c>
      <c r="L1846" s="248">
        <v>0</v>
      </c>
      <c r="M1846" s="248">
        <v>0</v>
      </c>
      <c r="N1846" s="248">
        <v>0</v>
      </c>
      <c r="O1846">
        <v>1</v>
      </c>
      <c r="P1846" s="248">
        <v>0</v>
      </c>
      <c r="Q1846" s="248">
        <v>0</v>
      </c>
      <c r="S1846">
        <f t="shared" si="250"/>
        <v>1</v>
      </c>
      <c r="T1846" t="e">
        <f t="shared" si="251"/>
        <v>#DIV/0!</v>
      </c>
      <c r="U1846" t="e">
        <f t="shared" si="252"/>
        <v>#DIV/0!</v>
      </c>
      <c r="W1846">
        <f t="shared" si="249"/>
        <v>1</v>
      </c>
    </row>
    <row r="1847" spans="1:23" ht="16" hidden="1" x14ac:dyDescent="0.2">
      <c r="A1847" t="s">
        <v>476</v>
      </c>
      <c r="B1847" s="160">
        <v>6</v>
      </c>
      <c r="C1847" s="246" t="str">
        <f t="shared" si="253"/>
        <v>CC2.6</v>
      </c>
      <c r="D1847" s="160">
        <v>1</v>
      </c>
      <c r="E1847" s="264"/>
      <c r="F1847" s="245" t="s">
        <v>129</v>
      </c>
      <c r="G1847" s="2">
        <f>INDEX([1]CAPS!$A:$A,MATCH(F:F,[1]CAPS!$H:$H,0))</f>
        <v>5532</v>
      </c>
      <c r="H1847" s="245" t="s">
        <v>233</v>
      </c>
      <c r="I1847" s="264" t="s">
        <v>238</v>
      </c>
      <c r="J1847" s="248">
        <v>0</v>
      </c>
      <c r="K1847">
        <v>2</v>
      </c>
      <c r="L1847" s="248">
        <v>0</v>
      </c>
      <c r="M1847">
        <v>3</v>
      </c>
      <c r="N1847" s="248">
        <v>0</v>
      </c>
      <c r="O1847" s="248">
        <v>0</v>
      </c>
      <c r="P1847" s="248">
        <v>0</v>
      </c>
      <c r="Q1847" s="248">
        <v>0</v>
      </c>
      <c r="S1847">
        <f t="shared" si="250"/>
        <v>2</v>
      </c>
      <c r="T1847">
        <f t="shared" si="251"/>
        <v>0.4</v>
      </c>
      <c r="U1847">
        <f t="shared" si="252"/>
        <v>0</v>
      </c>
      <c r="W1847">
        <f t="shared" si="249"/>
        <v>1</v>
      </c>
    </row>
    <row r="1848" spans="1:23" ht="32" hidden="1" x14ac:dyDescent="0.2">
      <c r="A1848" t="s">
        <v>476</v>
      </c>
      <c r="B1848" s="160">
        <v>6</v>
      </c>
      <c r="C1848" s="246" t="str">
        <f t="shared" si="253"/>
        <v>CC2.6</v>
      </c>
      <c r="D1848" s="160">
        <v>1</v>
      </c>
      <c r="E1848" s="264"/>
      <c r="F1848" s="245" t="s">
        <v>161</v>
      </c>
      <c r="G1848" s="2">
        <f>INDEX([1]CAPS!$A:$A,MATCH(F:F,[1]CAPS!$H:$H,0))</f>
        <v>2603</v>
      </c>
      <c r="H1848" s="245" t="s">
        <v>235</v>
      </c>
      <c r="I1848" s="264" t="s">
        <v>239</v>
      </c>
      <c r="J1848" s="248">
        <v>0</v>
      </c>
      <c r="K1848" s="248">
        <v>0</v>
      </c>
      <c r="L1848" s="248">
        <v>0</v>
      </c>
      <c r="M1848">
        <v>1</v>
      </c>
      <c r="N1848" s="248">
        <v>0</v>
      </c>
      <c r="O1848" s="248">
        <v>0</v>
      </c>
      <c r="P1848" s="248">
        <v>0</v>
      </c>
      <c r="Q1848" s="248">
        <v>0</v>
      </c>
      <c r="S1848">
        <f t="shared" si="250"/>
        <v>0</v>
      </c>
      <c r="T1848">
        <f t="shared" si="251"/>
        <v>0</v>
      </c>
      <c r="U1848">
        <f t="shared" si="252"/>
        <v>0</v>
      </c>
      <c r="W1848" t="str">
        <f t="shared" si="249"/>
        <v/>
      </c>
    </row>
    <row r="1849" spans="1:23" ht="32" hidden="1" x14ac:dyDescent="0.2">
      <c r="A1849" t="s">
        <v>476</v>
      </c>
      <c r="B1849" s="160">
        <v>7</v>
      </c>
      <c r="C1849" s="246" t="str">
        <f t="shared" si="253"/>
        <v>CC2.7</v>
      </c>
      <c r="D1849" s="160">
        <v>1</v>
      </c>
      <c r="E1849" s="264"/>
      <c r="F1849" s="245" t="s">
        <v>161</v>
      </c>
      <c r="G1849" s="2">
        <f>INDEX([1]CAPS!$A:$A,MATCH(F:F,[1]CAPS!$H:$H,0))</f>
        <v>2603</v>
      </c>
      <c r="H1849" s="245" t="s">
        <v>235</v>
      </c>
      <c r="I1849" s="264" t="s">
        <v>239</v>
      </c>
      <c r="J1849" s="248">
        <v>0</v>
      </c>
      <c r="K1849" s="248">
        <v>0</v>
      </c>
      <c r="L1849" s="248">
        <v>0</v>
      </c>
      <c r="M1849">
        <v>1</v>
      </c>
      <c r="N1849" s="248">
        <v>0</v>
      </c>
      <c r="O1849" s="248">
        <v>0</v>
      </c>
      <c r="P1849" s="248">
        <v>0</v>
      </c>
      <c r="Q1849" s="248">
        <v>0</v>
      </c>
      <c r="S1849">
        <f t="shared" si="250"/>
        <v>0</v>
      </c>
      <c r="T1849">
        <f t="shared" si="251"/>
        <v>0</v>
      </c>
      <c r="U1849">
        <f t="shared" si="252"/>
        <v>0</v>
      </c>
      <c r="W1849" t="str">
        <f t="shared" si="249"/>
        <v/>
      </c>
    </row>
    <row r="1850" spans="1:23" ht="16" hidden="1" x14ac:dyDescent="0.2">
      <c r="A1850" t="s">
        <v>476</v>
      </c>
      <c r="B1850" s="160">
        <v>7</v>
      </c>
      <c r="C1850" s="246" t="str">
        <f t="shared" si="253"/>
        <v>CC2.7</v>
      </c>
      <c r="D1850" s="160">
        <v>1</v>
      </c>
      <c r="E1850" s="264"/>
      <c r="F1850" s="245" t="s">
        <v>185</v>
      </c>
      <c r="G1850" s="2">
        <f>INDEX([1]CAPS!$A:$A,MATCH(F:F,[1]CAPS!$H:$H,0))</f>
        <v>2516</v>
      </c>
      <c r="H1850" s="245" t="s">
        <v>234</v>
      </c>
      <c r="I1850" s="264" t="s">
        <v>238</v>
      </c>
      <c r="J1850" s="248">
        <v>0</v>
      </c>
      <c r="K1850" s="248">
        <v>0</v>
      </c>
      <c r="L1850" s="248">
        <v>0</v>
      </c>
      <c r="M1850">
        <v>2</v>
      </c>
      <c r="N1850" s="248">
        <v>0</v>
      </c>
      <c r="O1850" s="248">
        <v>0</v>
      </c>
      <c r="P1850" s="248">
        <v>0</v>
      </c>
      <c r="Q1850" s="248">
        <v>0</v>
      </c>
      <c r="S1850">
        <f t="shared" si="250"/>
        <v>0</v>
      </c>
      <c r="T1850">
        <f t="shared" si="251"/>
        <v>0</v>
      </c>
      <c r="U1850">
        <f t="shared" si="252"/>
        <v>0</v>
      </c>
      <c r="W1850" t="str">
        <f t="shared" si="249"/>
        <v/>
      </c>
    </row>
    <row r="1851" spans="1:23" ht="16" hidden="1" x14ac:dyDescent="0.2">
      <c r="A1851" t="s">
        <v>476</v>
      </c>
      <c r="B1851" s="160">
        <v>7</v>
      </c>
      <c r="C1851" s="246" t="str">
        <f t="shared" si="253"/>
        <v>CC2.7</v>
      </c>
      <c r="D1851" s="160">
        <v>1</v>
      </c>
      <c r="E1851" s="264"/>
      <c r="F1851" s="245" t="s">
        <v>129</v>
      </c>
      <c r="G1851" s="2">
        <f>INDEX([1]CAPS!$A:$A,MATCH(F:F,[1]CAPS!$H:$H,0))</f>
        <v>5532</v>
      </c>
      <c r="H1851" s="245" t="s">
        <v>233</v>
      </c>
      <c r="I1851" s="264" t="s">
        <v>238</v>
      </c>
      <c r="J1851" s="248">
        <v>0</v>
      </c>
      <c r="K1851">
        <v>1</v>
      </c>
      <c r="L1851" s="248">
        <v>0</v>
      </c>
      <c r="M1851">
        <v>2</v>
      </c>
      <c r="N1851" s="248">
        <v>0</v>
      </c>
      <c r="O1851" s="248">
        <v>0</v>
      </c>
      <c r="P1851" s="248">
        <v>0</v>
      </c>
      <c r="Q1851" s="248">
        <v>0</v>
      </c>
      <c r="S1851">
        <f t="shared" si="250"/>
        <v>1</v>
      </c>
      <c r="T1851">
        <f t="shared" si="251"/>
        <v>0.33333333333333331</v>
      </c>
      <c r="U1851">
        <f t="shared" si="252"/>
        <v>0</v>
      </c>
      <c r="W1851">
        <f t="shared" si="249"/>
        <v>1</v>
      </c>
    </row>
    <row r="1852" spans="1:23" ht="16" hidden="1" x14ac:dyDescent="0.2">
      <c r="A1852" t="s">
        <v>476</v>
      </c>
      <c r="B1852" s="160">
        <v>7</v>
      </c>
      <c r="C1852" s="246" t="str">
        <f t="shared" si="253"/>
        <v>CC2.7</v>
      </c>
      <c r="D1852" s="160">
        <v>1</v>
      </c>
      <c r="E1852" s="264"/>
      <c r="F1852" s="245" t="s">
        <v>479</v>
      </c>
      <c r="G1852" s="2">
        <f>INDEX([1]CAPS!$A:$A,MATCH(F:F,[1]CAPS!$H:$H,0))</f>
        <v>11190</v>
      </c>
      <c r="H1852" t="s">
        <v>496</v>
      </c>
      <c r="I1852" t="s">
        <v>239</v>
      </c>
      <c r="J1852" s="248">
        <v>0</v>
      </c>
      <c r="K1852" s="248">
        <v>0</v>
      </c>
      <c r="L1852" s="248">
        <v>0</v>
      </c>
      <c r="M1852" s="248">
        <v>0</v>
      </c>
      <c r="N1852" s="248">
        <v>0</v>
      </c>
      <c r="O1852">
        <v>1</v>
      </c>
      <c r="P1852" s="248">
        <v>0</v>
      </c>
      <c r="Q1852" s="248">
        <v>0</v>
      </c>
      <c r="S1852">
        <f t="shared" si="250"/>
        <v>1</v>
      </c>
      <c r="T1852" t="e">
        <f t="shared" si="251"/>
        <v>#DIV/0!</v>
      </c>
      <c r="U1852" t="e">
        <f t="shared" si="252"/>
        <v>#DIV/0!</v>
      </c>
      <c r="W1852">
        <f t="shared" si="249"/>
        <v>1</v>
      </c>
    </row>
    <row r="1853" spans="1:23" ht="16" hidden="1" x14ac:dyDescent="0.2">
      <c r="A1853" t="s">
        <v>476</v>
      </c>
      <c r="B1853" s="160">
        <v>8</v>
      </c>
      <c r="C1853" s="246" t="str">
        <f t="shared" si="253"/>
        <v>CC2.8</v>
      </c>
      <c r="D1853" s="160">
        <v>1</v>
      </c>
      <c r="E1853" s="264"/>
      <c r="F1853" s="245" t="s">
        <v>126</v>
      </c>
      <c r="G1853" s="2">
        <f>INDEX([1]CAPS!$A:$A,MATCH(F:F,[1]CAPS!$H:$H,0))</f>
        <v>7943</v>
      </c>
      <c r="H1853" s="263" t="s">
        <v>236</v>
      </c>
      <c r="I1853" s="264" t="s">
        <v>242</v>
      </c>
      <c r="J1853" s="248">
        <v>0</v>
      </c>
      <c r="K1853" s="248">
        <v>0</v>
      </c>
      <c r="L1853" s="248">
        <v>0</v>
      </c>
      <c r="M1853">
        <v>1</v>
      </c>
      <c r="N1853" s="248">
        <v>0</v>
      </c>
      <c r="O1853" s="248">
        <v>0</v>
      </c>
      <c r="P1853" s="248">
        <v>0</v>
      </c>
      <c r="Q1853" s="248">
        <v>0</v>
      </c>
      <c r="S1853">
        <f t="shared" si="250"/>
        <v>0</v>
      </c>
      <c r="T1853">
        <f t="shared" si="251"/>
        <v>0</v>
      </c>
      <c r="U1853">
        <f t="shared" si="252"/>
        <v>0</v>
      </c>
      <c r="W1853" t="str">
        <f t="shared" si="249"/>
        <v/>
      </c>
    </row>
    <row r="1854" spans="1:23" ht="16" hidden="1" x14ac:dyDescent="0.2">
      <c r="A1854" t="s">
        <v>476</v>
      </c>
      <c r="B1854" s="160">
        <v>8</v>
      </c>
      <c r="C1854" s="246" t="str">
        <f t="shared" si="253"/>
        <v>CC2.8</v>
      </c>
      <c r="D1854" s="160">
        <v>1</v>
      </c>
      <c r="E1854" s="264"/>
      <c r="F1854" s="245" t="s">
        <v>185</v>
      </c>
      <c r="G1854" s="2">
        <f>INDEX([1]CAPS!$A:$A,MATCH(F:F,[1]CAPS!$H:$H,0))</f>
        <v>2516</v>
      </c>
      <c r="H1854" s="245" t="s">
        <v>234</v>
      </c>
      <c r="I1854" s="264" t="s">
        <v>238</v>
      </c>
      <c r="J1854" s="248">
        <v>0</v>
      </c>
      <c r="K1854">
        <v>2</v>
      </c>
      <c r="L1854" s="248">
        <v>0</v>
      </c>
      <c r="M1854">
        <v>1</v>
      </c>
      <c r="N1854" s="248">
        <v>0</v>
      </c>
      <c r="O1854" s="248">
        <v>0</v>
      </c>
      <c r="P1854" s="248">
        <v>0</v>
      </c>
      <c r="Q1854" s="248">
        <v>0</v>
      </c>
      <c r="S1854">
        <f t="shared" si="250"/>
        <v>2</v>
      </c>
      <c r="T1854">
        <f t="shared" si="251"/>
        <v>0.66666666666666663</v>
      </c>
      <c r="U1854">
        <f t="shared" si="252"/>
        <v>0</v>
      </c>
      <c r="W1854">
        <f t="shared" si="249"/>
        <v>1</v>
      </c>
    </row>
    <row r="1855" spans="1:23" ht="16" hidden="1" x14ac:dyDescent="0.2">
      <c r="A1855" t="s">
        <v>476</v>
      </c>
      <c r="B1855" s="160">
        <v>8</v>
      </c>
      <c r="C1855" s="246" t="str">
        <f t="shared" si="253"/>
        <v>CC2.8</v>
      </c>
      <c r="D1855" s="160">
        <v>1</v>
      </c>
      <c r="E1855" s="264"/>
      <c r="F1855" s="245" t="s">
        <v>129</v>
      </c>
      <c r="G1855" s="2">
        <f>INDEX([1]CAPS!$A:$A,MATCH(F:F,[1]CAPS!$H:$H,0))</f>
        <v>5532</v>
      </c>
      <c r="H1855" s="245" t="s">
        <v>233</v>
      </c>
      <c r="I1855" s="264" t="s">
        <v>238</v>
      </c>
      <c r="J1855" s="248">
        <v>0</v>
      </c>
      <c r="K1855">
        <v>1</v>
      </c>
      <c r="L1855" s="248">
        <v>0</v>
      </c>
      <c r="M1855">
        <v>1</v>
      </c>
      <c r="N1855" s="248">
        <v>0</v>
      </c>
      <c r="O1855" s="248">
        <v>0</v>
      </c>
      <c r="P1855" s="248">
        <v>0</v>
      </c>
      <c r="Q1855" s="248">
        <v>0</v>
      </c>
      <c r="S1855">
        <f t="shared" si="250"/>
        <v>1</v>
      </c>
      <c r="T1855">
        <f t="shared" si="251"/>
        <v>0.5</v>
      </c>
      <c r="U1855">
        <f t="shared" si="252"/>
        <v>0</v>
      </c>
      <c r="W1855">
        <f t="shared" si="249"/>
        <v>1</v>
      </c>
    </row>
    <row r="1856" spans="1:23" ht="16" hidden="1" x14ac:dyDescent="0.2">
      <c r="A1856" t="s">
        <v>476</v>
      </c>
      <c r="B1856" s="160">
        <v>9</v>
      </c>
      <c r="C1856" s="246" t="str">
        <f t="shared" si="253"/>
        <v>CC2.9</v>
      </c>
      <c r="D1856" s="160">
        <v>1</v>
      </c>
      <c r="E1856" s="264"/>
      <c r="F1856" s="245" t="s">
        <v>230</v>
      </c>
      <c r="G1856" s="2">
        <f>INDEX([1]CAPS!$A:$A,MATCH(F:F,[1]CAPS!$H:$H,0))</f>
        <v>1377</v>
      </c>
      <c r="H1856" s="245" t="s">
        <v>233</v>
      </c>
      <c r="I1856" s="264" t="s">
        <v>238</v>
      </c>
      <c r="J1856" s="248">
        <v>0</v>
      </c>
      <c r="K1856" s="248">
        <v>0</v>
      </c>
      <c r="L1856" s="248">
        <v>0</v>
      </c>
      <c r="M1856" s="248">
        <v>0</v>
      </c>
      <c r="N1856" s="248">
        <v>0</v>
      </c>
      <c r="O1856">
        <v>1</v>
      </c>
      <c r="P1856" s="248">
        <v>0</v>
      </c>
      <c r="Q1856" s="248">
        <v>0</v>
      </c>
      <c r="S1856">
        <f t="shared" si="250"/>
        <v>1</v>
      </c>
      <c r="T1856" t="e">
        <f t="shared" si="251"/>
        <v>#DIV/0!</v>
      </c>
      <c r="U1856" t="e">
        <f t="shared" si="252"/>
        <v>#DIV/0!</v>
      </c>
      <c r="W1856">
        <f t="shared" si="249"/>
        <v>1</v>
      </c>
    </row>
    <row r="1857" spans="1:23" ht="16" hidden="1" x14ac:dyDescent="0.2">
      <c r="A1857" t="s">
        <v>476</v>
      </c>
      <c r="B1857" s="160">
        <v>9</v>
      </c>
      <c r="C1857" s="246" t="str">
        <f t="shared" si="253"/>
        <v>CC2.9</v>
      </c>
      <c r="D1857" s="160">
        <v>1</v>
      </c>
      <c r="E1857" s="264"/>
      <c r="F1857" s="245" t="s">
        <v>185</v>
      </c>
      <c r="G1857" s="2">
        <f>INDEX([1]CAPS!$A:$A,MATCH(F:F,[1]CAPS!$H:$H,0))</f>
        <v>2516</v>
      </c>
      <c r="H1857" s="245" t="s">
        <v>234</v>
      </c>
      <c r="I1857" s="264" t="s">
        <v>238</v>
      </c>
      <c r="J1857" s="248">
        <v>0</v>
      </c>
      <c r="K1857" s="248">
        <v>0</v>
      </c>
      <c r="L1857" s="248">
        <v>0</v>
      </c>
      <c r="M1857">
        <v>2</v>
      </c>
      <c r="N1857" s="248">
        <v>0</v>
      </c>
      <c r="O1857" s="248">
        <v>0</v>
      </c>
      <c r="P1857" s="248">
        <v>0</v>
      </c>
      <c r="Q1857" s="248">
        <v>0</v>
      </c>
      <c r="S1857">
        <f t="shared" si="250"/>
        <v>0</v>
      </c>
      <c r="T1857">
        <f t="shared" si="251"/>
        <v>0</v>
      </c>
      <c r="U1857">
        <f t="shared" si="252"/>
        <v>0</v>
      </c>
      <c r="W1857" t="str">
        <f t="shared" ref="W1857:W1920" si="254">IF(S1857&gt;0,1,"")</f>
        <v/>
      </c>
    </row>
    <row r="1858" spans="1:23" ht="16" hidden="1" x14ac:dyDescent="0.2">
      <c r="A1858" t="s">
        <v>476</v>
      </c>
      <c r="B1858" s="160">
        <v>10</v>
      </c>
      <c r="C1858" s="246" t="str">
        <f t="shared" si="253"/>
        <v>CC2.10</v>
      </c>
      <c r="D1858" s="160">
        <v>1</v>
      </c>
      <c r="E1858" s="264"/>
      <c r="F1858" s="245" t="s">
        <v>129</v>
      </c>
      <c r="G1858" s="2">
        <f>INDEX([1]CAPS!$A:$A,MATCH(F:F,[1]CAPS!$H:$H,0))</f>
        <v>5532</v>
      </c>
      <c r="H1858" s="245" t="s">
        <v>233</v>
      </c>
      <c r="I1858" s="264" t="s">
        <v>238</v>
      </c>
      <c r="J1858" s="248">
        <v>0</v>
      </c>
      <c r="K1858">
        <v>1</v>
      </c>
      <c r="L1858" s="248">
        <v>0</v>
      </c>
      <c r="M1858">
        <v>3</v>
      </c>
      <c r="N1858" s="248">
        <v>0</v>
      </c>
      <c r="O1858" s="248">
        <v>0</v>
      </c>
      <c r="P1858" s="248">
        <v>0</v>
      </c>
      <c r="Q1858" s="248">
        <v>0</v>
      </c>
      <c r="S1858">
        <f t="shared" si="250"/>
        <v>1</v>
      </c>
      <c r="T1858">
        <f t="shared" si="251"/>
        <v>0.25</v>
      </c>
      <c r="U1858">
        <f t="shared" si="252"/>
        <v>0</v>
      </c>
      <c r="W1858">
        <f t="shared" si="254"/>
        <v>1</v>
      </c>
    </row>
    <row r="1859" spans="1:23" ht="32" hidden="1" x14ac:dyDescent="0.2">
      <c r="A1859" t="s">
        <v>476</v>
      </c>
      <c r="B1859" s="160">
        <v>10</v>
      </c>
      <c r="C1859" s="246" t="str">
        <f t="shared" si="253"/>
        <v>CC2.10</v>
      </c>
      <c r="D1859" s="160">
        <v>1</v>
      </c>
      <c r="E1859" s="264"/>
      <c r="F1859" s="245" t="s">
        <v>799</v>
      </c>
      <c r="G1859" s="2">
        <f>INDEX([1]CAPS!$A:$A,MATCH(F:F,[1]CAPS!$H:$H,0))</f>
        <v>7961</v>
      </c>
      <c r="H1859" s="264" t="s">
        <v>496</v>
      </c>
      <c r="I1859" s="264" t="s">
        <v>238</v>
      </c>
      <c r="J1859" s="248">
        <v>0</v>
      </c>
      <c r="K1859" s="248">
        <v>0</v>
      </c>
      <c r="L1859" s="248">
        <v>0</v>
      </c>
      <c r="M1859" s="248">
        <v>0</v>
      </c>
      <c r="N1859" s="248">
        <v>0</v>
      </c>
      <c r="O1859">
        <v>3</v>
      </c>
      <c r="P1859" s="248">
        <v>0</v>
      </c>
      <c r="Q1859" s="248">
        <v>0</v>
      </c>
      <c r="S1859">
        <f t="shared" si="250"/>
        <v>3</v>
      </c>
      <c r="T1859" t="e">
        <f t="shared" si="251"/>
        <v>#DIV/0!</v>
      </c>
      <c r="U1859" t="e">
        <f t="shared" si="252"/>
        <v>#DIV/0!</v>
      </c>
      <c r="W1859">
        <f t="shared" si="254"/>
        <v>1</v>
      </c>
    </row>
    <row r="1860" spans="1:23" ht="16" hidden="1" x14ac:dyDescent="0.2">
      <c r="A1860" t="s">
        <v>476</v>
      </c>
      <c r="B1860" s="160">
        <v>10</v>
      </c>
      <c r="C1860" s="246" t="str">
        <f t="shared" si="253"/>
        <v>CC2.10</v>
      </c>
      <c r="D1860" s="160">
        <v>1</v>
      </c>
      <c r="E1860" s="264"/>
      <c r="F1860" s="245" t="s">
        <v>479</v>
      </c>
      <c r="G1860" s="2">
        <f>INDEX([1]CAPS!$A:$A,MATCH(F:F,[1]CAPS!$H:$H,0))</f>
        <v>11190</v>
      </c>
      <c r="H1860" t="s">
        <v>496</v>
      </c>
      <c r="I1860" t="s">
        <v>239</v>
      </c>
      <c r="J1860" s="248">
        <v>0</v>
      </c>
      <c r="K1860" s="248">
        <v>0</v>
      </c>
      <c r="L1860" s="248">
        <v>0</v>
      </c>
      <c r="M1860" s="248">
        <v>0</v>
      </c>
      <c r="N1860" s="248">
        <v>0</v>
      </c>
      <c r="O1860">
        <v>1</v>
      </c>
      <c r="P1860" s="248">
        <v>0</v>
      </c>
      <c r="Q1860" s="248">
        <v>0</v>
      </c>
      <c r="S1860">
        <f t="shared" si="250"/>
        <v>1</v>
      </c>
      <c r="T1860" t="e">
        <f t="shared" si="251"/>
        <v>#DIV/0!</v>
      </c>
      <c r="U1860" t="e">
        <f t="shared" si="252"/>
        <v>#DIV/0!</v>
      </c>
      <c r="W1860">
        <f t="shared" si="254"/>
        <v>1</v>
      </c>
    </row>
    <row r="1861" spans="1:23" ht="16" hidden="1" x14ac:dyDescent="0.2">
      <c r="A1861" t="s">
        <v>476</v>
      </c>
      <c r="B1861" s="160">
        <v>10</v>
      </c>
      <c r="C1861" s="246" t="str">
        <f t="shared" si="253"/>
        <v>CC2.10</v>
      </c>
      <c r="D1861" s="160">
        <v>1</v>
      </c>
      <c r="E1861" s="264"/>
      <c r="F1861" s="245" t="s">
        <v>488</v>
      </c>
      <c r="G1861" s="2">
        <f>INDEX([1]CAPS!$A:$A,MATCH(F:F,[1]CAPS!$H:$H,0))</f>
        <v>1161</v>
      </c>
      <c r="H1861" s="264" t="s">
        <v>496</v>
      </c>
      <c r="I1861" s="264" t="s">
        <v>238</v>
      </c>
      <c r="J1861" s="248">
        <v>0</v>
      </c>
      <c r="K1861" s="248">
        <v>0</v>
      </c>
      <c r="L1861" s="248">
        <v>0</v>
      </c>
      <c r="M1861" s="248">
        <v>0</v>
      </c>
      <c r="N1861" s="248">
        <v>0</v>
      </c>
      <c r="O1861">
        <v>1</v>
      </c>
      <c r="P1861" s="248">
        <v>0</v>
      </c>
      <c r="Q1861" s="248">
        <v>0</v>
      </c>
      <c r="S1861">
        <f t="shared" si="250"/>
        <v>1</v>
      </c>
      <c r="T1861" t="e">
        <f t="shared" si="251"/>
        <v>#DIV/0!</v>
      </c>
      <c r="U1861" t="e">
        <f t="shared" si="252"/>
        <v>#DIV/0!</v>
      </c>
      <c r="W1861">
        <f t="shared" si="254"/>
        <v>1</v>
      </c>
    </row>
    <row r="1862" spans="1:23" ht="16" hidden="1" x14ac:dyDescent="0.2">
      <c r="A1862" t="s">
        <v>476</v>
      </c>
      <c r="B1862" s="160">
        <v>10</v>
      </c>
      <c r="C1862" s="246" t="str">
        <f t="shared" si="253"/>
        <v>CC2.10</v>
      </c>
      <c r="D1862" s="160">
        <v>1</v>
      </c>
      <c r="E1862" s="264"/>
      <c r="F1862" s="245" t="s">
        <v>477</v>
      </c>
      <c r="G1862" s="2">
        <f>INDEX([1]CAPS!$A:$A,MATCH(F:F,[1]CAPS!$H:$H,0))</f>
        <v>5043</v>
      </c>
      <c r="H1862" t="s">
        <v>234</v>
      </c>
      <c r="I1862" t="s">
        <v>238</v>
      </c>
      <c r="J1862" s="248">
        <v>0</v>
      </c>
      <c r="K1862" s="248">
        <v>0</v>
      </c>
      <c r="L1862" s="248">
        <v>0</v>
      </c>
      <c r="M1862" s="248">
        <v>0</v>
      </c>
      <c r="N1862" s="248">
        <v>0</v>
      </c>
      <c r="O1862">
        <v>4</v>
      </c>
      <c r="P1862" s="248">
        <v>0</v>
      </c>
      <c r="Q1862" s="248">
        <v>0</v>
      </c>
      <c r="S1862">
        <f t="shared" si="250"/>
        <v>4</v>
      </c>
      <c r="T1862" t="e">
        <f t="shared" si="251"/>
        <v>#DIV/0!</v>
      </c>
      <c r="U1862" t="e">
        <f t="shared" si="252"/>
        <v>#DIV/0!</v>
      </c>
      <c r="W1862">
        <f t="shared" si="254"/>
        <v>1</v>
      </c>
    </row>
    <row r="1863" spans="1:23" ht="16" hidden="1" x14ac:dyDescent="0.2">
      <c r="A1863" t="s">
        <v>476</v>
      </c>
      <c r="B1863" s="160">
        <v>10</v>
      </c>
      <c r="C1863" s="246" t="str">
        <f t="shared" si="253"/>
        <v>CC2.10</v>
      </c>
      <c r="D1863" s="160">
        <v>1</v>
      </c>
      <c r="E1863" s="264"/>
      <c r="F1863" s="538" t="s">
        <v>669</v>
      </c>
      <c r="G1863" s="2">
        <f>INDEX([1]CAPS!$A:$A,MATCH(F:F,[1]CAPS!$H:$H,0))</f>
        <v>13838</v>
      </c>
      <c r="H1863" t="s">
        <v>237</v>
      </c>
      <c r="I1863" t="s">
        <v>238</v>
      </c>
      <c r="J1863" s="248">
        <v>0</v>
      </c>
      <c r="K1863" s="248">
        <v>0</v>
      </c>
      <c r="L1863" s="248">
        <v>0</v>
      </c>
      <c r="M1863" s="248">
        <v>0</v>
      </c>
      <c r="N1863" s="248">
        <v>0</v>
      </c>
      <c r="O1863">
        <v>2</v>
      </c>
      <c r="P1863" s="248">
        <v>0</v>
      </c>
      <c r="Q1863" s="248">
        <v>0</v>
      </c>
      <c r="R1863" s="360" t="s">
        <v>914</v>
      </c>
      <c r="S1863">
        <f t="shared" si="250"/>
        <v>2</v>
      </c>
      <c r="T1863" t="e">
        <f t="shared" si="251"/>
        <v>#DIV/0!</v>
      </c>
      <c r="U1863" t="e">
        <f t="shared" si="252"/>
        <v>#DIV/0!</v>
      </c>
      <c r="W1863">
        <f t="shared" si="254"/>
        <v>1</v>
      </c>
    </row>
    <row r="1864" spans="1:23" ht="32" hidden="1" x14ac:dyDescent="0.2">
      <c r="A1864" t="s">
        <v>476</v>
      </c>
      <c r="B1864" s="160">
        <v>11</v>
      </c>
      <c r="C1864" s="246" t="str">
        <f t="shared" si="253"/>
        <v>CC2.11</v>
      </c>
      <c r="D1864" s="160">
        <v>1</v>
      </c>
      <c r="E1864" s="264"/>
      <c r="F1864" s="245" t="s">
        <v>161</v>
      </c>
      <c r="G1864" s="2">
        <f>INDEX([1]CAPS!$A:$A,MATCH(F:F,[1]CAPS!$H:$H,0))</f>
        <v>2603</v>
      </c>
      <c r="H1864" s="245" t="s">
        <v>235</v>
      </c>
      <c r="I1864" s="264" t="s">
        <v>239</v>
      </c>
      <c r="J1864" s="248">
        <v>0</v>
      </c>
      <c r="K1864" s="248">
        <v>0</v>
      </c>
      <c r="L1864" s="248">
        <v>0</v>
      </c>
      <c r="M1864">
        <v>4</v>
      </c>
      <c r="N1864" s="248">
        <v>0</v>
      </c>
      <c r="O1864" s="248">
        <v>0</v>
      </c>
      <c r="P1864" s="248">
        <v>0</v>
      </c>
      <c r="Q1864" s="248">
        <v>0</v>
      </c>
      <c r="S1864">
        <f t="shared" si="250"/>
        <v>0</v>
      </c>
      <c r="T1864">
        <f t="shared" si="251"/>
        <v>0</v>
      </c>
      <c r="U1864">
        <f t="shared" si="252"/>
        <v>0</v>
      </c>
      <c r="W1864" t="str">
        <f t="shared" si="254"/>
        <v/>
      </c>
    </row>
    <row r="1865" spans="1:23" ht="16" hidden="1" x14ac:dyDescent="0.2">
      <c r="A1865" t="s">
        <v>476</v>
      </c>
      <c r="B1865" s="160">
        <v>11</v>
      </c>
      <c r="C1865" s="246" t="str">
        <f t="shared" si="253"/>
        <v>CC2.11</v>
      </c>
      <c r="D1865" s="160">
        <v>1</v>
      </c>
      <c r="E1865" s="264"/>
      <c r="F1865" s="245" t="s">
        <v>230</v>
      </c>
      <c r="G1865" s="2">
        <f>INDEX([1]CAPS!$A:$A,MATCH(F:F,[1]CAPS!$H:$H,0))</f>
        <v>1377</v>
      </c>
      <c r="H1865" s="245" t="s">
        <v>233</v>
      </c>
      <c r="I1865" s="264" t="s">
        <v>238</v>
      </c>
      <c r="J1865" s="248">
        <v>0</v>
      </c>
      <c r="K1865" s="248">
        <v>0</v>
      </c>
      <c r="L1865" s="248">
        <v>0</v>
      </c>
      <c r="M1865" s="248">
        <v>0</v>
      </c>
      <c r="N1865" s="248">
        <v>0</v>
      </c>
      <c r="O1865">
        <v>2</v>
      </c>
      <c r="P1865" s="248">
        <v>0</v>
      </c>
      <c r="Q1865" s="248">
        <v>0</v>
      </c>
      <c r="S1865">
        <f t="shared" si="250"/>
        <v>2</v>
      </c>
      <c r="T1865" t="e">
        <f t="shared" si="251"/>
        <v>#DIV/0!</v>
      </c>
      <c r="U1865" t="e">
        <f t="shared" si="252"/>
        <v>#DIV/0!</v>
      </c>
      <c r="W1865">
        <f t="shared" si="254"/>
        <v>1</v>
      </c>
    </row>
    <row r="1866" spans="1:23" ht="16" hidden="1" x14ac:dyDescent="0.2">
      <c r="A1866" t="s">
        <v>476</v>
      </c>
      <c r="B1866" s="160">
        <v>11</v>
      </c>
      <c r="C1866" s="246" t="str">
        <f t="shared" si="253"/>
        <v>CC2.11</v>
      </c>
      <c r="D1866" s="160">
        <v>1</v>
      </c>
      <c r="E1866" s="264"/>
      <c r="F1866" s="245" t="s">
        <v>479</v>
      </c>
      <c r="G1866" s="2">
        <f>INDEX([1]CAPS!$A:$A,MATCH(F:F,[1]CAPS!$H:$H,0))</f>
        <v>11190</v>
      </c>
      <c r="H1866" t="s">
        <v>496</v>
      </c>
      <c r="I1866" t="s">
        <v>239</v>
      </c>
      <c r="J1866" s="248">
        <v>0</v>
      </c>
      <c r="K1866" s="248">
        <v>0</v>
      </c>
      <c r="L1866" s="248">
        <v>0</v>
      </c>
      <c r="M1866" s="248">
        <v>0</v>
      </c>
      <c r="N1866" s="248">
        <v>0</v>
      </c>
      <c r="O1866">
        <v>2</v>
      </c>
      <c r="P1866" s="248">
        <v>0</v>
      </c>
      <c r="Q1866" s="248">
        <v>0</v>
      </c>
      <c r="S1866">
        <f t="shared" si="250"/>
        <v>2</v>
      </c>
      <c r="T1866" t="e">
        <f t="shared" si="251"/>
        <v>#DIV/0!</v>
      </c>
      <c r="U1866" t="e">
        <f t="shared" si="252"/>
        <v>#DIV/0!</v>
      </c>
      <c r="W1866">
        <f t="shared" si="254"/>
        <v>1</v>
      </c>
    </row>
    <row r="1867" spans="1:23" ht="16" hidden="1" x14ac:dyDescent="0.2">
      <c r="A1867" t="s">
        <v>476</v>
      </c>
      <c r="B1867" s="160">
        <v>11</v>
      </c>
      <c r="C1867" s="246" t="str">
        <f t="shared" si="253"/>
        <v>CC2.11</v>
      </c>
      <c r="D1867" s="160">
        <v>1</v>
      </c>
      <c r="E1867" s="264"/>
      <c r="F1867" s="538" t="s">
        <v>669</v>
      </c>
      <c r="G1867" s="2">
        <f>INDEX([1]CAPS!$A:$A,MATCH(F:F,[1]CAPS!$H:$H,0))</f>
        <v>13838</v>
      </c>
      <c r="H1867" s="264" t="s">
        <v>237</v>
      </c>
      <c r="I1867" s="304" t="s">
        <v>238</v>
      </c>
      <c r="J1867" s="248">
        <v>0</v>
      </c>
      <c r="K1867" s="248">
        <v>0</v>
      </c>
      <c r="L1867" s="248">
        <v>0</v>
      </c>
      <c r="M1867" s="248">
        <v>0</v>
      </c>
      <c r="N1867" s="248">
        <v>0</v>
      </c>
      <c r="O1867">
        <v>2</v>
      </c>
      <c r="P1867" s="248">
        <v>0</v>
      </c>
      <c r="Q1867" s="248">
        <v>0</v>
      </c>
      <c r="R1867" s="360" t="s">
        <v>914</v>
      </c>
      <c r="S1867">
        <f t="shared" ref="S1867:S1930" si="255">SUM(J1867:K1867)+O1867</f>
        <v>2</v>
      </c>
      <c r="T1867" t="e">
        <f t="shared" ref="T1867:T1930" si="256">(K1867+L1867)/(K1867++L1867+M1867)</f>
        <v>#DIV/0!</v>
      </c>
      <c r="U1867" t="e">
        <f t="shared" ref="U1867:U1930" si="257">(O1867+P1867)/(K1867+L1867+M1867)</f>
        <v>#DIV/0!</v>
      </c>
      <c r="W1867">
        <f t="shared" si="254"/>
        <v>1</v>
      </c>
    </row>
    <row r="1868" spans="1:23" ht="16" hidden="1" x14ac:dyDescent="0.2">
      <c r="A1868" t="s">
        <v>476</v>
      </c>
      <c r="B1868" s="160">
        <v>11</v>
      </c>
      <c r="C1868" s="246" t="str">
        <f t="shared" si="253"/>
        <v>CC2.11</v>
      </c>
      <c r="D1868" s="160">
        <v>1</v>
      </c>
      <c r="E1868" s="264"/>
      <c r="F1868" s="245" t="s">
        <v>185</v>
      </c>
      <c r="G1868" s="2">
        <f>INDEX([1]CAPS!$A:$A,MATCH(F:F,[1]CAPS!$H:$H,0))</f>
        <v>2516</v>
      </c>
      <c r="H1868" s="245" t="s">
        <v>234</v>
      </c>
      <c r="I1868" s="264" t="s">
        <v>238</v>
      </c>
      <c r="J1868" s="248">
        <v>0</v>
      </c>
      <c r="K1868" s="248">
        <v>0</v>
      </c>
      <c r="L1868" s="248">
        <v>0</v>
      </c>
      <c r="M1868">
        <v>2</v>
      </c>
      <c r="N1868" s="248">
        <v>0</v>
      </c>
      <c r="O1868" s="248">
        <v>0</v>
      </c>
      <c r="P1868" s="248">
        <v>0</v>
      </c>
      <c r="Q1868" s="248">
        <v>0</v>
      </c>
      <c r="S1868">
        <f t="shared" si="255"/>
        <v>0</v>
      </c>
      <c r="T1868">
        <f t="shared" si="256"/>
        <v>0</v>
      </c>
      <c r="U1868">
        <f t="shared" si="257"/>
        <v>0</v>
      </c>
      <c r="W1868" t="str">
        <f t="shared" si="254"/>
        <v/>
      </c>
    </row>
    <row r="1869" spans="1:23" ht="16" hidden="1" x14ac:dyDescent="0.2">
      <c r="A1869" t="s">
        <v>476</v>
      </c>
      <c r="B1869" s="160">
        <v>12</v>
      </c>
      <c r="C1869" s="246" t="str">
        <f t="shared" si="253"/>
        <v>CC2.12</v>
      </c>
      <c r="D1869" s="160">
        <v>1</v>
      </c>
      <c r="E1869" s="264"/>
      <c r="F1869" s="245" t="s">
        <v>129</v>
      </c>
      <c r="G1869" s="2">
        <f>INDEX([1]CAPS!$A:$A,MATCH(F:F,[1]CAPS!$H:$H,0))</f>
        <v>5532</v>
      </c>
      <c r="H1869" s="245" t="s">
        <v>233</v>
      </c>
      <c r="I1869" s="264" t="s">
        <v>238</v>
      </c>
      <c r="J1869" s="248">
        <v>0</v>
      </c>
      <c r="K1869">
        <v>2</v>
      </c>
      <c r="L1869" s="248">
        <v>0</v>
      </c>
      <c r="M1869">
        <v>1</v>
      </c>
      <c r="N1869" s="248">
        <v>0</v>
      </c>
      <c r="O1869" s="248">
        <v>0</v>
      </c>
      <c r="P1869" s="248">
        <v>0</v>
      </c>
      <c r="Q1869" s="248">
        <v>0</v>
      </c>
      <c r="S1869">
        <f t="shared" si="255"/>
        <v>2</v>
      </c>
      <c r="T1869">
        <f t="shared" si="256"/>
        <v>0.66666666666666663</v>
      </c>
      <c r="U1869">
        <f t="shared" si="257"/>
        <v>0</v>
      </c>
      <c r="W1869">
        <f t="shared" si="254"/>
        <v>1</v>
      </c>
    </row>
    <row r="1870" spans="1:23" ht="32" hidden="1" x14ac:dyDescent="0.2">
      <c r="A1870" t="s">
        <v>476</v>
      </c>
      <c r="B1870" s="160">
        <v>12</v>
      </c>
      <c r="C1870" s="246" t="str">
        <f t="shared" si="253"/>
        <v>CC2.12</v>
      </c>
      <c r="D1870" s="160">
        <v>1</v>
      </c>
      <c r="E1870" s="264"/>
      <c r="F1870" s="245" t="s">
        <v>161</v>
      </c>
      <c r="G1870" s="2">
        <f>INDEX([1]CAPS!$A:$A,MATCH(F:F,[1]CAPS!$H:$H,0))</f>
        <v>2603</v>
      </c>
      <c r="H1870" s="245" t="s">
        <v>235</v>
      </c>
      <c r="I1870" s="264" t="s">
        <v>239</v>
      </c>
      <c r="J1870" s="248">
        <v>0</v>
      </c>
      <c r="K1870" s="248">
        <v>0</v>
      </c>
      <c r="L1870" s="248">
        <v>0</v>
      </c>
      <c r="M1870">
        <v>2</v>
      </c>
      <c r="N1870" s="248">
        <v>0</v>
      </c>
      <c r="O1870" s="248">
        <v>0</v>
      </c>
      <c r="P1870" s="248">
        <v>0</v>
      </c>
      <c r="Q1870" s="248">
        <v>0</v>
      </c>
      <c r="S1870">
        <f t="shared" si="255"/>
        <v>0</v>
      </c>
      <c r="T1870">
        <f t="shared" si="256"/>
        <v>0</v>
      </c>
      <c r="U1870">
        <f t="shared" si="257"/>
        <v>0</v>
      </c>
      <c r="W1870" t="str">
        <f t="shared" si="254"/>
        <v/>
      </c>
    </row>
    <row r="1871" spans="1:23" ht="16" hidden="1" x14ac:dyDescent="0.2">
      <c r="A1871" t="s">
        <v>476</v>
      </c>
      <c r="B1871" s="160">
        <v>12</v>
      </c>
      <c r="C1871" s="246" t="str">
        <f t="shared" si="253"/>
        <v>CC2.12</v>
      </c>
      <c r="D1871" s="160">
        <v>1</v>
      </c>
      <c r="E1871" s="264"/>
      <c r="F1871" s="245" t="s">
        <v>479</v>
      </c>
      <c r="G1871" s="2">
        <f>INDEX([1]CAPS!$A:$A,MATCH(F:F,[1]CAPS!$H:$H,0))</f>
        <v>11190</v>
      </c>
      <c r="H1871" t="s">
        <v>496</v>
      </c>
      <c r="I1871" t="s">
        <v>239</v>
      </c>
      <c r="J1871" s="248">
        <v>0</v>
      </c>
      <c r="K1871" s="248">
        <v>0</v>
      </c>
      <c r="L1871" s="248">
        <v>0</v>
      </c>
      <c r="M1871" s="248">
        <v>0</v>
      </c>
      <c r="N1871" s="248">
        <v>0</v>
      </c>
      <c r="O1871">
        <v>11</v>
      </c>
      <c r="P1871" s="248">
        <v>0</v>
      </c>
      <c r="Q1871" s="248">
        <v>0</v>
      </c>
      <c r="S1871">
        <f t="shared" si="255"/>
        <v>11</v>
      </c>
      <c r="T1871" t="e">
        <f t="shared" si="256"/>
        <v>#DIV/0!</v>
      </c>
      <c r="U1871" t="e">
        <f t="shared" si="257"/>
        <v>#DIV/0!</v>
      </c>
      <c r="W1871">
        <f t="shared" si="254"/>
        <v>1</v>
      </c>
    </row>
    <row r="1872" spans="1:23" ht="16" hidden="1" x14ac:dyDescent="0.2">
      <c r="A1872" t="s">
        <v>476</v>
      </c>
      <c r="B1872" s="160">
        <v>12</v>
      </c>
      <c r="C1872" s="246" t="str">
        <f t="shared" si="253"/>
        <v>CC2.12</v>
      </c>
      <c r="D1872" s="160">
        <v>1</v>
      </c>
      <c r="E1872" s="264"/>
      <c r="F1872" s="245" t="s">
        <v>126</v>
      </c>
      <c r="G1872" s="2">
        <f>INDEX([1]CAPS!$A:$A,MATCH(F:F,[1]CAPS!$H:$H,0))</f>
        <v>7943</v>
      </c>
      <c r="H1872" s="263" t="s">
        <v>236</v>
      </c>
      <c r="I1872" s="264" t="s">
        <v>242</v>
      </c>
      <c r="J1872" s="248">
        <v>0</v>
      </c>
      <c r="K1872" s="248">
        <v>0</v>
      </c>
      <c r="L1872" s="248">
        <v>0</v>
      </c>
      <c r="M1872">
        <v>2</v>
      </c>
      <c r="N1872" s="248">
        <v>0</v>
      </c>
      <c r="O1872" s="248">
        <v>0</v>
      </c>
      <c r="P1872" s="248">
        <v>0</v>
      </c>
      <c r="Q1872" s="248">
        <v>0</v>
      </c>
      <c r="S1872">
        <f t="shared" si="255"/>
        <v>0</v>
      </c>
      <c r="T1872">
        <f t="shared" si="256"/>
        <v>0</v>
      </c>
      <c r="U1872">
        <f t="shared" si="257"/>
        <v>0</v>
      </c>
      <c r="W1872" t="str">
        <f t="shared" si="254"/>
        <v/>
      </c>
    </row>
    <row r="1873" spans="1:23" ht="16" hidden="1" x14ac:dyDescent="0.2">
      <c r="A1873" t="s">
        <v>476</v>
      </c>
      <c r="B1873" s="160">
        <v>13</v>
      </c>
      <c r="C1873" s="246" t="str">
        <f t="shared" si="253"/>
        <v>CC2.13</v>
      </c>
      <c r="D1873" s="160">
        <v>1</v>
      </c>
      <c r="E1873" s="264"/>
      <c r="F1873" s="245" t="s">
        <v>129</v>
      </c>
      <c r="G1873" s="2">
        <f>INDEX([1]CAPS!$A:$A,MATCH(F:F,[1]CAPS!$H:$H,0))</f>
        <v>5532</v>
      </c>
      <c r="H1873" s="245" t="s">
        <v>233</v>
      </c>
      <c r="I1873" s="264" t="s">
        <v>238</v>
      </c>
      <c r="J1873" s="248">
        <v>0</v>
      </c>
      <c r="K1873">
        <v>5</v>
      </c>
      <c r="L1873" s="248">
        <v>0</v>
      </c>
      <c r="M1873">
        <v>1</v>
      </c>
      <c r="N1873" s="248">
        <v>0</v>
      </c>
      <c r="O1873" s="248">
        <v>0</v>
      </c>
      <c r="P1873" s="248">
        <v>0</v>
      </c>
      <c r="Q1873" s="248">
        <v>0</v>
      </c>
      <c r="S1873">
        <f t="shared" si="255"/>
        <v>5</v>
      </c>
      <c r="T1873">
        <f t="shared" si="256"/>
        <v>0.83333333333333337</v>
      </c>
      <c r="U1873">
        <f t="shared" si="257"/>
        <v>0</v>
      </c>
      <c r="W1873">
        <f t="shared" si="254"/>
        <v>1</v>
      </c>
    </row>
    <row r="1874" spans="1:23" ht="16" hidden="1" x14ac:dyDescent="0.2">
      <c r="A1874" t="s">
        <v>476</v>
      </c>
      <c r="B1874" s="160">
        <v>13</v>
      </c>
      <c r="C1874" s="246" t="str">
        <f t="shared" si="253"/>
        <v>CC2.13</v>
      </c>
      <c r="D1874" s="160">
        <v>1</v>
      </c>
      <c r="E1874" s="264"/>
      <c r="F1874" s="245" t="s">
        <v>479</v>
      </c>
      <c r="G1874" s="2">
        <f>INDEX([1]CAPS!$A:$A,MATCH(F:F,[1]CAPS!$H:$H,0))</f>
        <v>11190</v>
      </c>
      <c r="H1874" t="s">
        <v>496</v>
      </c>
      <c r="I1874" t="s">
        <v>239</v>
      </c>
      <c r="J1874" s="248">
        <v>0</v>
      </c>
      <c r="K1874" s="248">
        <v>0</v>
      </c>
      <c r="L1874" s="248">
        <v>0</v>
      </c>
      <c r="M1874" s="248">
        <v>0</v>
      </c>
      <c r="N1874" s="248">
        <v>0</v>
      </c>
      <c r="O1874">
        <v>16</v>
      </c>
      <c r="P1874" s="248">
        <v>0</v>
      </c>
      <c r="Q1874" s="248">
        <v>0</v>
      </c>
      <c r="S1874">
        <f t="shared" si="255"/>
        <v>16</v>
      </c>
      <c r="T1874" t="e">
        <f t="shared" si="256"/>
        <v>#DIV/0!</v>
      </c>
      <c r="U1874" t="e">
        <f t="shared" si="257"/>
        <v>#DIV/0!</v>
      </c>
      <c r="W1874">
        <f t="shared" si="254"/>
        <v>1</v>
      </c>
    </row>
    <row r="1875" spans="1:23" ht="32" hidden="1" x14ac:dyDescent="0.2">
      <c r="A1875" t="s">
        <v>476</v>
      </c>
      <c r="B1875" s="160">
        <v>13</v>
      </c>
      <c r="C1875" s="246" t="str">
        <f t="shared" si="253"/>
        <v>CC2.13</v>
      </c>
      <c r="D1875" s="160">
        <v>1</v>
      </c>
      <c r="E1875" s="264"/>
      <c r="F1875" s="245" t="s">
        <v>799</v>
      </c>
      <c r="G1875" s="2">
        <f>INDEX([1]CAPS!$A:$A,MATCH(F:F,[1]CAPS!$H:$H,0))</f>
        <v>7961</v>
      </c>
      <c r="H1875" t="s">
        <v>496</v>
      </c>
      <c r="I1875" s="264" t="s">
        <v>238</v>
      </c>
      <c r="J1875" s="248">
        <v>0</v>
      </c>
      <c r="K1875" s="248">
        <v>0</v>
      </c>
      <c r="L1875" s="248">
        <v>0</v>
      </c>
      <c r="M1875" s="248">
        <v>0</v>
      </c>
      <c r="N1875" s="248">
        <v>0</v>
      </c>
      <c r="O1875">
        <v>3</v>
      </c>
      <c r="P1875" s="248">
        <v>0</v>
      </c>
      <c r="Q1875" s="248">
        <v>0</v>
      </c>
      <c r="S1875">
        <f t="shared" si="255"/>
        <v>3</v>
      </c>
      <c r="T1875" t="e">
        <f t="shared" si="256"/>
        <v>#DIV/0!</v>
      </c>
      <c r="U1875" t="e">
        <f t="shared" si="257"/>
        <v>#DIV/0!</v>
      </c>
      <c r="W1875">
        <f t="shared" si="254"/>
        <v>1</v>
      </c>
    </row>
    <row r="1876" spans="1:23" ht="32" hidden="1" x14ac:dyDescent="0.2">
      <c r="A1876" t="s">
        <v>476</v>
      </c>
      <c r="B1876" s="160">
        <v>13</v>
      </c>
      <c r="C1876" s="246" t="str">
        <f t="shared" si="253"/>
        <v>CC2.13</v>
      </c>
      <c r="D1876" s="160">
        <v>1</v>
      </c>
      <c r="E1876" s="264"/>
      <c r="F1876" s="245" t="s">
        <v>348</v>
      </c>
      <c r="G1876" s="2">
        <f>INDEX([1]CAPS!$A:$A,MATCH(F:F,[1]CAPS!$H:$H,0))</f>
        <v>4000</v>
      </c>
      <c r="H1876" s="245" t="s">
        <v>236</v>
      </c>
      <c r="I1876" s="264" t="s">
        <v>239</v>
      </c>
      <c r="J1876" s="248">
        <v>0</v>
      </c>
      <c r="K1876">
        <v>1</v>
      </c>
      <c r="L1876" s="248">
        <v>0</v>
      </c>
      <c r="M1876" s="248">
        <v>0</v>
      </c>
      <c r="N1876" s="248">
        <v>0</v>
      </c>
      <c r="O1876" s="248">
        <v>0</v>
      </c>
      <c r="P1876" s="248">
        <v>0</v>
      </c>
      <c r="Q1876" s="248">
        <v>0</v>
      </c>
      <c r="S1876">
        <f t="shared" si="255"/>
        <v>1</v>
      </c>
      <c r="T1876">
        <f t="shared" si="256"/>
        <v>1</v>
      </c>
      <c r="U1876">
        <f t="shared" si="257"/>
        <v>0</v>
      </c>
      <c r="W1876">
        <f t="shared" si="254"/>
        <v>1</v>
      </c>
    </row>
    <row r="1877" spans="1:23" ht="16" hidden="1" x14ac:dyDescent="0.2">
      <c r="A1877" t="s">
        <v>476</v>
      </c>
      <c r="B1877" s="160">
        <v>13</v>
      </c>
      <c r="C1877" s="246" t="str">
        <f t="shared" si="253"/>
        <v>CC2.13</v>
      </c>
      <c r="D1877" s="160">
        <v>1</v>
      </c>
      <c r="E1877" s="264"/>
      <c r="F1877" s="245" t="s">
        <v>126</v>
      </c>
      <c r="G1877" s="2">
        <f>INDEX([1]CAPS!$A:$A,MATCH(F:F,[1]CAPS!$H:$H,0))</f>
        <v>7943</v>
      </c>
      <c r="H1877" s="263" t="s">
        <v>236</v>
      </c>
      <c r="I1877" s="264" t="s">
        <v>242</v>
      </c>
      <c r="J1877" s="248">
        <v>0</v>
      </c>
      <c r="K1877" s="248">
        <v>0</v>
      </c>
      <c r="L1877" s="248">
        <v>0</v>
      </c>
      <c r="M1877">
        <v>1</v>
      </c>
      <c r="N1877" s="248">
        <v>0</v>
      </c>
      <c r="O1877" s="248">
        <v>0</v>
      </c>
      <c r="P1877" s="248">
        <v>0</v>
      </c>
      <c r="Q1877" s="248">
        <v>0</v>
      </c>
      <c r="S1877">
        <f t="shared" si="255"/>
        <v>0</v>
      </c>
      <c r="T1877">
        <f t="shared" si="256"/>
        <v>0</v>
      </c>
      <c r="U1877">
        <f t="shared" si="257"/>
        <v>0</v>
      </c>
      <c r="W1877" t="str">
        <f t="shared" si="254"/>
        <v/>
      </c>
    </row>
    <row r="1878" spans="1:23" ht="16" hidden="1" x14ac:dyDescent="0.2">
      <c r="A1878" t="s">
        <v>476</v>
      </c>
      <c r="B1878" s="160">
        <v>13</v>
      </c>
      <c r="C1878" s="246" t="str">
        <f t="shared" si="253"/>
        <v>CC2.13</v>
      </c>
      <c r="D1878" s="160">
        <v>1</v>
      </c>
      <c r="E1878" s="264"/>
      <c r="F1878" s="245" t="s">
        <v>185</v>
      </c>
      <c r="G1878" s="2">
        <f>INDEX([1]CAPS!$A:$A,MATCH(F:F,[1]CAPS!$H:$H,0))</f>
        <v>2516</v>
      </c>
      <c r="H1878" s="245" t="s">
        <v>234</v>
      </c>
      <c r="I1878" s="264" t="s">
        <v>238</v>
      </c>
      <c r="J1878" s="248">
        <v>0</v>
      </c>
      <c r="K1878" s="248">
        <v>0</v>
      </c>
      <c r="L1878" s="248">
        <v>0</v>
      </c>
      <c r="M1878">
        <v>1</v>
      </c>
      <c r="N1878" s="248">
        <v>0</v>
      </c>
      <c r="O1878" s="248">
        <v>0</v>
      </c>
      <c r="P1878" s="248">
        <v>0</v>
      </c>
      <c r="Q1878" s="248">
        <v>0</v>
      </c>
      <c r="S1878">
        <f t="shared" si="255"/>
        <v>0</v>
      </c>
      <c r="T1878">
        <f t="shared" si="256"/>
        <v>0</v>
      </c>
      <c r="U1878">
        <f t="shared" si="257"/>
        <v>0</v>
      </c>
      <c r="W1878" t="str">
        <f t="shared" si="254"/>
        <v/>
      </c>
    </row>
    <row r="1879" spans="1:23" ht="16" hidden="1" x14ac:dyDescent="0.2">
      <c r="A1879" t="s">
        <v>476</v>
      </c>
      <c r="B1879" s="160">
        <v>14</v>
      </c>
      <c r="C1879" s="246" t="str">
        <f t="shared" si="253"/>
        <v>CC2.14</v>
      </c>
      <c r="D1879" s="160">
        <v>1</v>
      </c>
      <c r="E1879" s="264"/>
      <c r="F1879" s="245" t="s">
        <v>126</v>
      </c>
      <c r="G1879" s="2">
        <f>INDEX([1]CAPS!$A:$A,MATCH(F:F,[1]CAPS!$H:$H,0))</f>
        <v>7943</v>
      </c>
      <c r="H1879" s="263" t="s">
        <v>236</v>
      </c>
      <c r="I1879" s="264" t="s">
        <v>242</v>
      </c>
      <c r="J1879" s="248">
        <v>0</v>
      </c>
      <c r="K1879">
        <v>2</v>
      </c>
      <c r="L1879" s="248">
        <v>0</v>
      </c>
      <c r="M1879" s="248">
        <v>0</v>
      </c>
      <c r="N1879" s="248">
        <v>0</v>
      </c>
      <c r="O1879" s="248">
        <v>0</v>
      </c>
      <c r="P1879" s="248">
        <v>0</v>
      </c>
      <c r="Q1879" s="248">
        <v>0</v>
      </c>
      <c r="S1879">
        <f t="shared" si="255"/>
        <v>2</v>
      </c>
      <c r="T1879">
        <f t="shared" si="256"/>
        <v>1</v>
      </c>
      <c r="U1879">
        <f t="shared" si="257"/>
        <v>0</v>
      </c>
      <c r="W1879">
        <f t="shared" si="254"/>
        <v>1</v>
      </c>
    </row>
    <row r="1880" spans="1:23" ht="16" hidden="1" x14ac:dyDescent="0.2">
      <c r="A1880" t="s">
        <v>476</v>
      </c>
      <c r="B1880" s="160">
        <v>14</v>
      </c>
      <c r="C1880" s="246" t="str">
        <f t="shared" ref="C1880:C2029" si="258">CONCATENATE(A1880,".",B1880)</f>
        <v>CC2.14</v>
      </c>
      <c r="D1880" s="160">
        <v>1</v>
      </c>
      <c r="E1880" s="264"/>
      <c r="F1880" s="245" t="s">
        <v>127</v>
      </c>
      <c r="G1880" s="2">
        <f>INDEX([1]CAPS!$A:$A,MATCH(F:F,[1]CAPS!$H:$H,0))</f>
        <v>10605</v>
      </c>
      <c r="H1880" s="245" t="s">
        <v>233</v>
      </c>
      <c r="I1880" s="264" t="s">
        <v>238</v>
      </c>
      <c r="J1880" s="248">
        <v>0</v>
      </c>
      <c r="K1880">
        <v>2</v>
      </c>
      <c r="L1880" s="248">
        <v>0</v>
      </c>
      <c r="M1880" s="248">
        <v>0</v>
      </c>
      <c r="N1880" s="248">
        <v>0</v>
      </c>
      <c r="O1880" s="248">
        <v>0</v>
      </c>
      <c r="P1880" s="248">
        <v>0</v>
      </c>
      <c r="Q1880" s="248">
        <v>0</v>
      </c>
      <c r="S1880">
        <f t="shared" si="255"/>
        <v>2</v>
      </c>
      <c r="T1880">
        <f t="shared" si="256"/>
        <v>1</v>
      </c>
      <c r="U1880">
        <f t="shared" si="257"/>
        <v>0</v>
      </c>
      <c r="W1880">
        <f t="shared" si="254"/>
        <v>1</v>
      </c>
    </row>
    <row r="1881" spans="1:23" ht="16" hidden="1" x14ac:dyDescent="0.2">
      <c r="A1881" t="s">
        <v>476</v>
      </c>
      <c r="B1881" s="160">
        <v>14</v>
      </c>
      <c r="C1881" s="246" t="str">
        <f t="shared" si="258"/>
        <v>CC2.14</v>
      </c>
      <c r="D1881" s="160">
        <v>1</v>
      </c>
      <c r="E1881" s="264"/>
      <c r="F1881" s="245" t="s">
        <v>129</v>
      </c>
      <c r="G1881" s="2">
        <f>INDEX([1]CAPS!$A:$A,MATCH(F:F,[1]CAPS!$H:$H,0))</f>
        <v>5532</v>
      </c>
      <c r="H1881" s="245" t="s">
        <v>233</v>
      </c>
      <c r="I1881" s="264" t="s">
        <v>238</v>
      </c>
      <c r="J1881" s="248">
        <v>0</v>
      </c>
      <c r="K1881">
        <v>8</v>
      </c>
      <c r="L1881" s="248">
        <v>0</v>
      </c>
      <c r="M1881">
        <v>1</v>
      </c>
      <c r="N1881" s="248">
        <v>0</v>
      </c>
      <c r="O1881" s="248">
        <v>0</v>
      </c>
      <c r="P1881" s="248">
        <v>0</v>
      </c>
      <c r="Q1881" s="248">
        <v>0</v>
      </c>
      <c r="S1881">
        <f t="shared" si="255"/>
        <v>8</v>
      </c>
      <c r="T1881">
        <f t="shared" si="256"/>
        <v>0.88888888888888884</v>
      </c>
      <c r="U1881">
        <f t="shared" si="257"/>
        <v>0</v>
      </c>
      <c r="W1881">
        <f t="shared" si="254"/>
        <v>1</v>
      </c>
    </row>
    <row r="1882" spans="1:23" ht="16" hidden="1" x14ac:dyDescent="0.2">
      <c r="A1882" t="s">
        <v>476</v>
      </c>
      <c r="B1882" s="160">
        <v>14</v>
      </c>
      <c r="C1882" s="246" t="str">
        <f t="shared" si="258"/>
        <v>CC2.14</v>
      </c>
      <c r="D1882" s="160">
        <v>1</v>
      </c>
      <c r="E1882" s="264"/>
      <c r="F1882" s="245" t="s">
        <v>479</v>
      </c>
      <c r="G1882" s="2">
        <f>INDEX([1]CAPS!$A:$A,MATCH(F:F,[1]CAPS!$H:$H,0))</f>
        <v>11190</v>
      </c>
      <c r="H1882" t="s">
        <v>496</v>
      </c>
      <c r="I1882" t="s">
        <v>239</v>
      </c>
      <c r="J1882" s="248">
        <v>0</v>
      </c>
      <c r="K1882" s="248">
        <v>0</v>
      </c>
      <c r="L1882" s="248">
        <v>0</v>
      </c>
      <c r="M1882" s="248">
        <v>0</v>
      </c>
      <c r="N1882" s="248">
        <v>0</v>
      </c>
      <c r="O1882">
        <v>11</v>
      </c>
      <c r="P1882" s="248">
        <v>0</v>
      </c>
      <c r="Q1882" s="248">
        <v>0</v>
      </c>
      <c r="S1882">
        <f t="shared" si="255"/>
        <v>11</v>
      </c>
      <c r="T1882" t="e">
        <f t="shared" si="256"/>
        <v>#DIV/0!</v>
      </c>
      <c r="U1882" t="e">
        <f t="shared" si="257"/>
        <v>#DIV/0!</v>
      </c>
      <c r="W1882">
        <f t="shared" si="254"/>
        <v>1</v>
      </c>
    </row>
    <row r="1883" spans="1:23" ht="32" hidden="1" x14ac:dyDescent="0.2">
      <c r="A1883" t="s">
        <v>476</v>
      </c>
      <c r="B1883" s="160">
        <v>14</v>
      </c>
      <c r="C1883" s="246" t="str">
        <f t="shared" si="258"/>
        <v>CC2.14</v>
      </c>
      <c r="D1883" s="160">
        <v>1</v>
      </c>
      <c r="E1883" s="264"/>
      <c r="F1883" s="245" t="s">
        <v>799</v>
      </c>
      <c r="G1883" s="2">
        <f>INDEX([1]CAPS!$A:$A,MATCH(F:F,[1]CAPS!$H:$H,0))</f>
        <v>7961</v>
      </c>
      <c r="H1883" t="s">
        <v>496</v>
      </c>
      <c r="I1883" t="s">
        <v>238</v>
      </c>
      <c r="J1883" s="248">
        <v>0</v>
      </c>
      <c r="K1883" s="248">
        <v>0</v>
      </c>
      <c r="L1883" s="248">
        <v>0</v>
      </c>
      <c r="M1883" s="248">
        <v>0</v>
      </c>
      <c r="N1883" s="248">
        <v>0</v>
      </c>
      <c r="O1883">
        <v>2</v>
      </c>
      <c r="P1883" s="248">
        <v>0</v>
      </c>
      <c r="Q1883" s="248">
        <v>0</v>
      </c>
      <c r="S1883">
        <f t="shared" si="255"/>
        <v>2</v>
      </c>
      <c r="T1883" t="e">
        <f t="shared" si="256"/>
        <v>#DIV/0!</v>
      </c>
      <c r="U1883" t="e">
        <f t="shared" si="257"/>
        <v>#DIV/0!</v>
      </c>
      <c r="W1883">
        <f t="shared" si="254"/>
        <v>1</v>
      </c>
    </row>
    <row r="1884" spans="1:23" ht="32" hidden="1" x14ac:dyDescent="0.2">
      <c r="A1884" t="s">
        <v>476</v>
      </c>
      <c r="B1884" s="160">
        <v>14</v>
      </c>
      <c r="C1884" s="246" t="str">
        <f t="shared" si="258"/>
        <v>CC2.14</v>
      </c>
      <c r="D1884" s="160">
        <v>1</v>
      </c>
      <c r="E1884" s="264"/>
      <c r="F1884" s="245" t="s">
        <v>128</v>
      </c>
      <c r="G1884" s="2">
        <f>INDEX([1]CAPS!$A:$A,MATCH(F:F,[1]CAPS!$H:$H,0))</f>
        <v>3243</v>
      </c>
      <c r="H1884" s="263" t="s">
        <v>237</v>
      </c>
      <c r="I1884" s="264" t="s">
        <v>239</v>
      </c>
      <c r="J1884" s="248">
        <v>0</v>
      </c>
      <c r="K1884" s="248">
        <v>0</v>
      </c>
      <c r="L1884" s="248">
        <v>0</v>
      </c>
      <c r="M1884" s="248">
        <v>0</v>
      </c>
      <c r="N1884" s="248">
        <v>0</v>
      </c>
      <c r="O1884">
        <v>3</v>
      </c>
      <c r="P1884" s="248">
        <v>0</v>
      </c>
      <c r="Q1884" s="248">
        <v>0</v>
      </c>
      <c r="S1884">
        <f t="shared" si="255"/>
        <v>3</v>
      </c>
      <c r="T1884" t="e">
        <f t="shared" si="256"/>
        <v>#DIV/0!</v>
      </c>
      <c r="U1884" t="e">
        <f t="shared" si="257"/>
        <v>#DIV/0!</v>
      </c>
      <c r="W1884">
        <f t="shared" si="254"/>
        <v>1</v>
      </c>
    </row>
    <row r="1885" spans="1:23" ht="16" hidden="1" x14ac:dyDescent="0.2">
      <c r="A1885" t="s">
        <v>476</v>
      </c>
      <c r="B1885" s="160">
        <v>15</v>
      </c>
      <c r="C1885" s="246" t="str">
        <f t="shared" si="258"/>
        <v>CC2.15</v>
      </c>
      <c r="D1885" s="160">
        <v>1</v>
      </c>
      <c r="E1885" s="264"/>
      <c r="F1885" s="245" t="s">
        <v>126</v>
      </c>
      <c r="G1885" s="2">
        <f>INDEX([1]CAPS!$A:$A,MATCH(F:F,[1]CAPS!$H:$H,0))</f>
        <v>7943</v>
      </c>
      <c r="H1885" s="263" t="s">
        <v>236</v>
      </c>
      <c r="I1885" s="264" t="s">
        <v>242</v>
      </c>
      <c r="J1885" s="248">
        <v>0</v>
      </c>
      <c r="K1885">
        <v>2</v>
      </c>
      <c r="L1885" s="248">
        <v>0</v>
      </c>
      <c r="M1885" s="248">
        <v>0</v>
      </c>
      <c r="N1885" s="248">
        <v>0</v>
      </c>
      <c r="O1885" s="248">
        <v>0</v>
      </c>
      <c r="P1885" s="248">
        <v>0</v>
      </c>
      <c r="Q1885" s="248">
        <v>0</v>
      </c>
      <c r="S1885">
        <f t="shared" si="255"/>
        <v>2</v>
      </c>
      <c r="T1885">
        <f t="shared" si="256"/>
        <v>1</v>
      </c>
      <c r="U1885">
        <f t="shared" si="257"/>
        <v>0</v>
      </c>
      <c r="W1885">
        <f t="shared" si="254"/>
        <v>1</v>
      </c>
    </row>
    <row r="1886" spans="1:23" ht="16" hidden="1" x14ac:dyDescent="0.2">
      <c r="A1886" t="s">
        <v>476</v>
      </c>
      <c r="B1886" s="160">
        <v>15</v>
      </c>
      <c r="C1886" s="246" t="str">
        <f t="shared" si="258"/>
        <v>CC2.15</v>
      </c>
      <c r="D1886" s="160">
        <v>1</v>
      </c>
      <c r="E1886" s="264"/>
      <c r="F1886" s="245" t="s">
        <v>129</v>
      </c>
      <c r="G1886" s="2">
        <f>INDEX([1]CAPS!$A:$A,MATCH(F:F,[1]CAPS!$H:$H,0))</f>
        <v>5532</v>
      </c>
      <c r="H1886" s="245" t="s">
        <v>233</v>
      </c>
      <c r="I1886" s="264" t="s">
        <v>238</v>
      </c>
      <c r="J1886" s="248">
        <v>0</v>
      </c>
      <c r="K1886">
        <v>9</v>
      </c>
      <c r="L1886" s="248">
        <v>0</v>
      </c>
      <c r="M1886">
        <v>1</v>
      </c>
      <c r="N1886" s="248">
        <v>0</v>
      </c>
      <c r="O1886" s="248">
        <v>0</v>
      </c>
      <c r="P1886" s="248">
        <v>0</v>
      </c>
      <c r="Q1886" s="248">
        <v>0</v>
      </c>
      <c r="S1886">
        <f t="shared" si="255"/>
        <v>9</v>
      </c>
      <c r="T1886">
        <f t="shared" si="256"/>
        <v>0.9</v>
      </c>
      <c r="U1886">
        <f t="shared" si="257"/>
        <v>0</v>
      </c>
      <c r="W1886">
        <f t="shared" si="254"/>
        <v>1</v>
      </c>
    </row>
    <row r="1887" spans="1:23" ht="16" hidden="1" x14ac:dyDescent="0.2">
      <c r="A1887" t="s">
        <v>476</v>
      </c>
      <c r="B1887" s="160">
        <v>15</v>
      </c>
      <c r="C1887" s="246" t="str">
        <f t="shared" si="258"/>
        <v>CC2.15</v>
      </c>
      <c r="D1887" s="160">
        <v>1</v>
      </c>
      <c r="E1887" s="264"/>
      <c r="F1887" s="245" t="s">
        <v>479</v>
      </c>
      <c r="G1887" s="2">
        <f>INDEX([1]CAPS!$A:$A,MATCH(F:F,[1]CAPS!$H:$H,0))</f>
        <v>11190</v>
      </c>
      <c r="H1887" t="s">
        <v>496</v>
      </c>
      <c r="I1887" t="s">
        <v>239</v>
      </c>
      <c r="J1887" s="248">
        <v>0</v>
      </c>
      <c r="K1887" s="248">
        <v>0</v>
      </c>
      <c r="L1887" s="248">
        <v>0</v>
      </c>
      <c r="M1887" s="248">
        <v>0</v>
      </c>
      <c r="N1887" s="248">
        <v>0</v>
      </c>
      <c r="O1887">
        <v>8</v>
      </c>
      <c r="P1887" s="248">
        <v>0</v>
      </c>
      <c r="Q1887" s="248">
        <v>0</v>
      </c>
      <c r="S1887">
        <f t="shared" si="255"/>
        <v>8</v>
      </c>
      <c r="T1887" t="e">
        <f t="shared" si="256"/>
        <v>#DIV/0!</v>
      </c>
      <c r="U1887" t="e">
        <f t="shared" si="257"/>
        <v>#DIV/0!</v>
      </c>
      <c r="W1887">
        <f t="shared" si="254"/>
        <v>1</v>
      </c>
    </row>
    <row r="1888" spans="1:23" ht="32" hidden="1" x14ac:dyDescent="0.2">
      <c r="A1888" t="s">
        <v>476</v>
      </c>
      <c r="B1888" s="160">
        <v>15</v>
      </c>
      <c r="C1888" s="246" t="str">
        <f t="shared" si="258"/>
        <v>CC2.15</v>
      </c>
      <c r="D1888" s="160">
        <v>1</v>
      </c>
      <c r="E1888" s="264"/>
      <c r="F1888" s="245" t="s">
        <v>128</v>
      </c>
      <c r="G1888" s="2">
        <f>INDEX([1]CAPS!$A:$A,MATCH(F:F,[1]CAPS!$H:$H,0))</f>
        <v>3243</v>
      </c>
      <c r="H1888" s="263" t="s">
        <v>237</v>
      </c>
      <c r="I1888" s="264" t="s">
        <v>239</v>
      </c>
      <c r="J1888" s="248">
        <v>0</v>
      </c>
      <c r="K1888" s="248">
        <v>0</v>
      </c>
      <c r="L1888" s="248">
        <v>0</v>
      </c>
      <c r="M1888" s="248">
        <v>0</v>
      </c>
      <c r="N1888" s="248">
        <v>0</v>
      </c>
      <c r="O1888">
        <v>2</v>
      </c>
      <c r="P1888" s="248">
        <v>0</v>
      </c>
      <c r="Q1888" s="248">
        <v>0</v>
      </c>
      <c r="S1888">
        <f t="shared" si="255"/>
        <v>2</v>
      </c>
      <c r="T1888" t="e">
        <f t="shared" si="256"/>
        <v>#DIV/0!</v>
      </c>
      <c r="U1888" t="e">
        <f t="shared" si="257"/>
        <v>#DIV/0!</v>
      </c>
      <c r="W1888">
        <f t="shared" si="254"/>
        <v>1</v>
      </c>
    </row>
    <row r="1889" spans="1:23" ht="32" hidden="1" x14ac:dyDescent="0.2">
      <c r="A1889" t="s">
        <v>476</v>
      </c>
      <c r="B1889" s="160">
        <v>15</v>
      </c>
      <c r="C1889" s="246" t="str">
        <f t="shared" si="258"/>
        <v>CC2.15</v>
      </c>
      <c r="D1889" s="160">
        <v>1</v>
      </c>
      <c r="E1889" s="264"/>
      <c r="F1889" s="245" t="s">
        <v>799</v>
      </c>
      <c r="G1889" s="2">
        <f>INDEX([1]CAPS!$A:$A,MATCH(F:F,[1]CAPS!$H:$H,0))</f>
        <v>7961</v>
      </c>
      <c r="H1889" t="s">
        <v>496</v>
      </c>
      <c r="I1889" t="s">
        <v>238</v>
      </c>
      <c r="J1889" s="248">
        <v>0</v>
      </c>
      <c r="K1889" s="248">
        <v>0</v>
      </c>
      <c r="L1889" s="248">
        <v>0</v>
      </c>
      <c r="M1889" s="248">
        <v>0</v>
      </c>
      <c r="N1889" s="248">
        <v>0</v>
      </c>
      <c r="O1889">
        <v>2</v>
      </c>
      <c r="P1889" s="248">
        <v>0</v>
      </c>
      <c r="Q1889" s="248">
        <v>0</v>
      </c>
      <c r="S1889">
        <f t="shared" si="255"/>
        <v>2</v>
      </c>
      <c r="T1889" t="e">
        <f t="shared" si="256"/>
        <v>#DIV/0!</v>
      </c>
      <c r="U1889" t="e">
        <f t="shared" si="257"/>
        <v>#DIV/0!</v>
      </c>
      <c r="W1889">
        <f t="shared" si="254"/>
        <v>1</v>
      </c>
    </row>
    <row r="1890" spans="1:23" ht="16" hidden="1" x14ac:dyDescent="0.2">
      <c r="A1890" t="s">
        <v>476</v>
      </c>
      <c r="B1890" s="160">
        <v>15</v>
      </c>
      <c r="C1890" s="246" t="str">
        <f t="shared" si="258"/>
        <v>CC2.15</v>
      </c>
      <c r="D1890" s="160">
        <v>1</v>
      </c>
      <c r="E1890" s="264"/>
      <c r="F1890" s="245" t="s">
        <v>482</v>
      </c>
      <c r="G1890" s="2">
        <f>INDEX([1]CAPS!$A:$A,MATCH(F:F,[1]CAPS!$H:$H,0))</f>
        <v>3596</v>
      </c>
      <c r="H1890" t="s">
        <v>237</v>
      </c>
      <c r="I1890" t="s">
        <v>239</v>
      </c>
      <c r="J1890" s="248">
        <v>0</v>
      </c>
      <c r="K1890" s="248">
        <v>0</v>
      </c>
      <c r="L1890" s="248">
        <v>0</v>
      </c>
      <c r="M1890" s="248">
        <v>0</v>
      </c>
      <c r="N1890" s="248">
        <v>0</v>
      </c>
      <c r="O1890">
        <v>2</v>
      </c>
      <c r="P1890" s="248">
        <v>0</v>
      </c>
      <c r="Q1890" s="248">
        <v>0</v>
      </c>
      <c r="S1890">
        <f t="shared" si="255"/>
        <v>2</v>
      </c>
      <c r="T1890" t="e">
        <f t="shared" si="256"/>
        <v>#DIV/0!</v>
      </c>
      <c r="U1890" t="e">
        <f t="shared" si="257"/>
        <v>#DIV/0!</v>
      </c>
      <c r="W1890">
        <f t="shared" si="254"/>
        <v>1</v>
      </c>
    </row>
    <row r="1891" spans="1:23" ht="32" hidden="1" x14ac:dyDescent="0.2">
      <c r="A1891" t="s">
        <v>476</v>
      </c>
      <c r="B1891" s="160">
        <v>15</v>
      </c>
      <c r="C1891" s="246" t="str">
        <f t="shared" si="258"/>
        <v>CC2.15</v>
      </c>
      <c r="D1891" s="160">
        <v>1</v>
      </c>
      <c r="E1891" s="264"/>
      <c r="F1891" s="245" t="s">
        <v>232</v>
      </c>
      <c r="G1891" s="2">
        <f>INDEX([1]CAPS!$A:$A,MATCH(F:F,[1]CAPS!$H:$H,0))</f>
        <v>8875</v>
      </c>
      <c r="H1891" s="245" t="s">
        <v>236</v>
      </c>
      <c r="I1891" s="264" t="s">
        <v>239</v>
      </c>
      <c r="J1891" s="248">
        <v>0</v>
      </c>
      <c r="K1891" s="248">
        <v>0</v>
      </c>
      <c r="L1891" s="248">
        <v>0</v>
      </c>
      <c r="M1891" s="248">
        <v>0</v>
      </c>
      <c r="N1891" s="248">
        <v>0</v>
      </c>
      <c r="O1891">
        <v>1</v>
      </c>
      <c r="P1891" s="248">
        <v>0</v>
      </c>
      <c r="Q1891" s="248">
        <v>0</v>
      </c>
      <c r="S1891">
        <f t="shared" si="255"/>
        <v>1</v>
      </c>
      <c r="T1891" t="e">
        <f t="shared" si="256"/>
        <v>#DIV/0!</v>
      </c>
      <c r="U1891" t="e">
        <f t="shared" si="257"/>
        <v>#DIV/0!</v>
      </c>
      <c r="W1891">
        <f t="shared" si="254"/>
        <v>1</v>
      </c>
    </row>
    <row r="1892" spans="1:23" ht="32" hidden="1" x14ac:dyDescent="0.2">
      <c r="A1892" t="s">
        <v>476</v>
      </c>
      <c r="B1892" s="160">
        <v>15</v>
      </c>
      <c r="C1892" s="246" t="str">
        <f t="shared" si="258"/>
        <v>CC2.15</v>
      </c>
      <c r="D1892" s="160">
        <v>1</v>
      </c>
      <c r="E1892" s="264"/>
      <c r="F1892" s="245" t="s">
        <v>161</v>
      </c>
      <c r="G1892" s="2">
        <f>INDEX([1]CAPS!$A:$A,MATCH(F:F,[1]CAPS!$H:$H,0))</f>
        <v>2603</v>
      </c>
      <c r="H1892" s="245" t="s">
        <v>235</v>
      </c>
      <c r="I1892" s="264" t="s">
        <v>239</v>
      </c>
      <c r="J1892" s="248">
        <v>0</v>
      </c>
      <c r="K1892" s="248">
        <v>0</v>
      </c>
      <c r="L1892" s="248">
        <v>0</v>
      </c>
      <c r="M1892">
        <v>1</v>
      </c>
      <c r="N1892" s="248">
        <v>0</v>
      </c>
      <c r="O1892" s="248">
        <v>0</v>
      </c>
      <c r="P1892" s="248">
        <v>0</v>
      </c>
      <c r="Q1892" s="248">
        <v>0</v>
      </c>
      <c r="S1892">
        <f t="shared" si="255"/>
        <v>0</v>
      </c>
      <c r="T1892">
        <f t="shared" si="256"/>
        <v>0</v>
      </c>
      <c r="U1892">
        <f t="shared" si="257"/>
        <v>0</v>
      </c>
      <c r="W1892" t="str">
        <f t="shared" si="254"/>
        <v/>
      </c>
    </row>
    <row r="1893" spans="1:23" ht="16" hidden="1" x14ac:dyDescent="0.2">
      <c r="A1893" t="s">
        <v>476</v>
      </c>
      <c r="B1893" s="160">
        <v>16</v>
      </c>
      <c r="C1893" s="246" t="str">
        <f t="shared" si="258"/>
        <v>CC2.16</v>
      </c>
      <c r="D1893" s="160">
        <v>1</v>
      </c>
      <c r="E1893" s="264"/>
      <c r="F1893" s="245" t="s">
        <v>129</v>
      </c>
      <c r="G1893" s="2">
        <f>INDEX([1]CAPS!$A:$A,MATCH(F:F,[1]CAPS!$H:$H,0))</f>
        <v>5532</v>
      </c>
      <c r="H1893" s="245" t="s">
        <v>233</v>
      </c>
      <c r="I1893" s="264" t="s">
        <v>238</v>
      </c>
      <c r="J1893" s="248">
        <v>0</v>
      </c>
      <c r="K1893">
        <v>10</v>
      </c>
      <c r="L1893" s="248">
        <v>0</v>
      </c>
      <c r="M1893">
        <v>3</v>
      </c>
      <c r="N1893" s="248">
        <v>0</v>
      </c>
      <c r="O1893" s="248">
        <v>0</v>
      </c>
      <c r="P1893" s="248">
        <v>0</v>
      </c>
      <c r="Q1893" s="248">
        <v>0</v>
      </c>
      <c r="S1893">
        <f t="shared" si="255"/>
        <v>10</v>
      </c>
      <c r="T1893">
        <f t="shared" si="256"/>
        <v>0.76923076923076927</v>
      </c>
      <c r="U1893">
        <f t="shared" si="257"/>
        <v>0</v>
      </c>
      <c r="W1893">
        <f t="shared" si="254"/>
        <v>1</v>
      </c>
    </row>
    <row r="1894" spans="1:23" ht="16" hidden="1" x14ac:dyDescent="0.2">
      <c r="A1894" t="s">
        <v>476</v>
      </c>
      <c r="B1894" s="160">
        <v>16</v>
      </c>
      <c r="C1894" s="246" t="str">
        <f t="shared" si="258"/>
        <v>CC2.16</v>
      </c>
      <c r="D1894" s="160">
        <v>1</v>
      </c>
      <c r="E1894" s="264"/>
      <c r="F1894" s="245" t="s">
        <v>127</v>
      </c>
      <c r="G1894" s="2">
        <f>INDEX([1]CAPS!$A:$A,MATCH(F:F,[1]CAPS!$H:$H,0))</f>
        <v>10605</v>
      </c>
      <c r="H1894" s="245" t="s">
        <v>233</v>
      </c>
      <c r="I1894" s="264" t="s">
        <v>238</v>
      </c>
      <c r="J1894" s="248">
        <v>0</v>
      </c>
      <c r="K1894">
        <v>2</v>
      </c>
      <c r="L1894" s="248">
        <v>0</v>
      </c>
      <c r="M1894" s="248">
        <v>0</v>
      </c>
      <c r="N1894" s="248">
        <v>0</v>
      </c>
      <c r="O1894" s="248">
        <v>0</v>
      </c>
      <c r="P1894" s="248">
        <v>0</v>
      </c>
      <c r="Q1894" s="248">
        <v>0</v>
      </c>
      <c r="S1894">
        <f t="shared" si="255"/>
        <v>2</v>
      </c>
      <c r="T1894">
        <f t="shared" si="256"/>
        <v>1</v>
      </c>
      <c r="U1894">
        <f t="shared" si="257"/>
        <v>0</v>
      </c>
      <c r="W1894">
        <f t="shared" si="254"/>
        <v>1</v>
      </c>
    </row>
    <row r="1895" spans="1:23" ht="16" hidden="1" x14ac:dyDescent="0.2">
      <c r="A1895" t="s">
        <v>476</v>
      </c>
      <c r="B1895" s="160">
        <v>16</v>
      </c>
      <c r="C1895" s="246" t="str">
        <f t="shared" si="258"/>
        <v>CC2.16</v>
      </c>
      <c r="D1895" s="160">
        <v>1</v>
      </c>
      <c r="E1895" s="264"/>
      <c r="F1895" s="245" t="s">
        <v>479</v>
      </c>
      <c r="G1895" s="2">
        <f>INDEX([1]CAPS!$A:$A,MATCH(F:F,[1]CAPS!$H:$H,0))</f>
        <v>11190</v>
      </c>
      <c r="H1895" t="s">
        <v>496</v>
      </c>
      <c r="I1895" t="s">
        <v>239</v>
      </c>
      <c r="J1895" s="248">
        <v>0</v>
      </c>
      <c r="K1895" s="248">
        <v>0</v>
      </c>
      <c r="L1895" s="248">
        <v>0</v>
      </c>
      <c r="M1895" s="248">
        <v>0</v>
      </c>
      <c r="N1895" s="248">
        <v>0</v>
      </c>
      <c r="O1895">
        <v>8</v>
      </c>
      <c r="P1895" s="248">
        <v>0</v>
      </c>
      <c r="Q1895" s="248">
        <v>0</v>
      </c>
      <c r="S1895">
        <f t="shared" si="255"/>
        <v>8</v>
      </c>
      <c r="T1895" t="e">
        <f t="shared" si="256"/>
        <v>#DIV/0!</v>
      </c>
      <c r="U1895" t="e">
        <f t="shared" si="257"/>
        <v>#DIV/0!</v>
      </c>
      <c r="W1895">
        <f t="shared" si="254"/>
        <v>1</v>
      </c>
    </row>
    <row r="1896" spans="1:23" ht="32" hidden="1" x14ac:dyDescent="0.2">
      <c r="A1896" t="s">
        <v>476</v>
      </c>
      <c r="B1896" s="160">
        <v>16</v>
      </c>
      <c r="C1896" s="246" t="str">
        <f t="shared" si="258"/>
        <v>CC2.16</v>
      </c>
      <c r="D1896" s="160">
        <v>1</v>
      </c>
      <c r="E1896" s="264"/>
      <c r="F1896" s="245" t="s">
        <v>232</v>
      </c>
      <c r="G1896" s="2">
        <f>INDEX([1]CAPS!$A:$A,MATCH(F:F,[1]CAPS!$H:$H,0))</f>
        <v>8875</v>
      </c>
      <c r="H1896" s="245" t="s">
        <v>236</v>
      </c>
      <c r="I1896" s="264" t="s">
        <v>239</v>
      </c>
      <c r="J1896" s="248">
        <v>0</v>
      </c>
      <c r="K1896">
        <v>2</v>
      </c>
      <c r="L1896" s="248">
        <v>0</v>
      </c>
      <c r="M1896" s="248">
        <v>0</v>
      </c>
      <c r="N1896" s="248">
        <v>0</v>
      </c>
      <c r="O1896" s="248">
        <v>0</v>
      </c>
      <c r="P1896" s="248">
        <v>0</v>
      </c>
      <c r="Q1896" s="248">
        <v>0</v>
      </c>
      <c r="S1896">
        <f t="shared" si="255"/>
        <v>2</v>
      </c>
      <c r="T1896">
        <f t="shared" si="256"/>
        <v>1</v>
      </c>
      <c r="U1896">
        <f t="shared" si="257"/>
        <v>0</v>
      </c>
      <c r="W1896">
        <f t="shared" si="254"/>
        <v>1</v>
      </c>
    </row>
    <row r="1897" spans="1:23" ht="32" hidden="1" x14ac:dyDescent="0.2">
      <c r="A1897" t="s">
        <v>476</v>
      </c>
      <c r="B1897" s="160">
        <v>16</v>
      </c>
      <c r="C1897" s="246" t="str">
        <f t="shared" si="258"/>
        <v>CC2.16</v>
      </c>
      <c r="D1897" s="160">
        <v>1</v>
      </c>
      <c r="E1897" s="264"/>
      <c r="F1897" s="245" t="s">
        <v>128</v>
      </c>
      <c r="G1897" s="2">
        <f>INDEX([1]CAPS!$A:$A,MATCH(F:F,[1]CAPS!$H:$H,0))</f>
        <v>3243</v>
      </c>
      <c r="H1897" s="263" t="s">
        <v>237</v>
      </c>
      <c r="I1897" s="264" t="s">
        <v>239</v>
      </c>
      <c r="J1897" s="248">
        <v>0</v>
      </c>
      <c r="K1897" s="248">
        <v>0</v>
      </c>
      <c r="L1897" s="248">
        <v>0</v>
      </c>
      <c r="M1897" s="248">
        <v>0</v>
      </c>
      <c r="N1897" s="248">
        <v>0</v>
      </c>
      <c r="O1897">
        <v>2</v>
      </c>
      <c r="P1897" s="248">
        <v>0</v>
      </c>
      <c r="Q1897" s="248">
        <v>0</v>
      </c>
      <c r="S1897">
        <f t="shared" si="255"/>
        <v>2</v>
      </c>
      <c r="T1897" t="e">
        <f t="shared" si="256"/>
        <v>#DIV/0!</v>
      </c>
      <c r="U1897" t="e">
        <f t="shared" si="257"/>
        <v>#DIV/0!</v>
      </c>
      <c r="W1897">
        <f t="shared" si="254"/>
        <v>1</v>
      </c>
    </row>
    <row r="1898" spans="1:23" ht="16" hidden="1" x14ac:dyDescent="0.2">
      <c r="A1898" t="s">
        <v>476</v>
      </c>
      <c r="B1898" s="160">
        <v>17</v>
      </c>
      <c r="C1898" s="246" t="str">
        <f t="shared" si="258"/>
        <v>CC2.17</v>
      </c>
      <c r="D1898" s="160">
        <v>1</v>
      </c>
      <c r="E1898" s="264"/>
      <c r="F1898" s="245" t="s">
        <v>139</v>
      </c>
      <c r="G1898" s="2">
        <f>INDEX([1]CAPS!$A:$A,MATCH(F:F,[1]CAPS!$H:$H,0))</f>
        <v>6325</v>
      </c>
      <c r="H1898" s="245" t="s">
        <v>234</v>
      </c>
      <c r="I1898" s="264" t="s">
        <v>238</v>
      </c>
      <c r="J1898" s="248">
        <v>0</v>
      </c>
      <c r="K1898" s="248">
        <v>0</v>
      </c>
      <c r="L1898" s="248">
        <v>0</v>
      </c>
      <c r="M1898">
        <v>1</v>
      </c>
      <c r="N1898" s="248">
        <v>0</v>
      </c>
      <c r="P1898" s="248">
        <v>0</v>
      </c>
      <c r="Q1898" s="248">
        <v>0</v>
      </c>
      <c r="S1898">
        <f t="shared" si="255"/>
        <v>0</v>
      </c>
      <c r="T1898">
        <f t="shared" si="256"/>
        <v>0</v>
      </c>
      <c r="U1898">
        <f t="shared" si="257"/>
        <v>0</v>
      </c>
      <c r="W1898" t="str">
        <f t="shared" si="254"/>
        <v/>
      </c>
    </row>
    <row r="1899" spans="1:23" ht="16" hidden="1" x14ac:dyDescent="0.2">
      <c r="A1899" t="s">
        <v>476</v>
      </c>
      <c r="B1899" s="160">
        <v>17</v>
      </c>
      <c r="C1899" s="246" t="str">
        <f t="shared" si="258"/>
        <v>CC2.17</v>
      </c>
      <c r="D1899" s="160">
        <v>1</v>
      </c>
      <c r="E1899" s="264"/>
      <c r="F1899" s="245" t="s">
        <v>126</v>
      </c>
      <c r="G1899" s="2">
        <f>INDEX([1]CAPS!$A:$A,MATCH(F:F,[1]CAPS!$H:$H,0))</f>
        <v>7943</v>
      </c>
      <c r="H1899" s="263" t="s">
        <v>236</v>
      </c>
      <c r="I1899" s="264" t="s">
        <v>242</v>
      </c>
      <c r="J1899" s="248">
        <v>0</v>
      </c>
      <c r="K1899">
        <v>1</v>
      </c>
      <c r="L1899" s="248">
        <v>0</v>
      </c>
      <c r="M1899">
        <v>1</v>
      </c>
      <c r="N1899" s="248">
        <v>0</v>
      </c>
      <c r="O1899" s="248">
        <v>0</v>
      </c>
      <c r="P1899" s="248">
        <v>0</v>
      </c>
      <c r="Q1899" s="248">
        <v>0</v>
      </c>
      <c r="S1899">
        <f t="shared" si="255"/>
        <v>1</v>
      </c>
      <c r="T1899">
        <f t="shared" si="256"/>
        <v>0.5</v>
      </c>
      <c r="U1899">
        <f t="shared" si="257"/>
        <v>0</v>
      </c>
      <c r="W1899">
        <f t="shared" si="254"/>
        <v>1</v>
      </c>
    </row>
    <row r="1900" spans="1:23" ht="16" hidden="1" x14ac:dyDescent="0.2">
      <c r="A1900" t="s">
        <v>476</v>
      </c>
      <c r="B1900" s="160">
        <v>17</v>
      </c>
      <c r="C1900" s="246" t="str">
        <f t="shared" si="258"/>
        <v>CC2.17</v>
      </c>
      <c r="D1900" s="160">
        <v>1</v>
      </c>
      <c r="E1900" s="264"/>
      <c r="F1900" s="245" t="s">
        <v>129</v>
      </c>
      <c r="G1900" s="2">
        <f>INDEX([1]CAPS!$A:$A,MATCH(F:F,[1]CAPS!$H:$H,0))</f>
        <v>5532</v>
      </c>
      <c r="H1900" s="245" t="s">
        <v>233</v>
      </c>
      <c r="I1900" s="264" t="s">
        <v>238</v>
      </c>
      <c r="J1900" s="248">
        <v>0</v>
      </c>
      <c r="K1900">
        <v>5</v>
      </c>
      <c r="L1900" s="248">
        <v>0</v>
      </c>
      <c r="M1900">
        <v>3</v>
      </c>
      <c r="N1900" s="248">
        <v>0</v>
      </c>
      <c r="O1900" s="248">
        <v>0</v>
      </c>
      <c r="P1900" s="248">
        <v>0</v>
      </c>
      <c r="Q1900" s="248">
        <v>0</v>
      </c>
      <c r="S1900">
        <f t="shared" si="255"/>
        <v>5</v>
      </c>
      <c r="T1900">
        <f t="shared" si="256"/>
        <v>0.625</v>
      </c>
      <c r="U1900">
        <f t="shared" si="257"/>
        <v>0</v>
      </c>
      <c r="W1900">
        <f t="shared" si="254"/>
        <v>1</v>
      </c>
    </row>
    <row r="1901" spans="1:23" ht="16" hidden="1" x14ac:dyDescent="0.2">
      <c r="A1901" t="s">
        <v>476</v>
      </c>
      <c r="B1901" s="160">
        <v>17</v>
      </c>
      <c r="C1901" s="246" t="str">
        <f t="shared" si="258"/>
        <v>CC2.17</v>
      </c>
      <c r="D1901" s="160">
        <v>1</v>
      </c>
      <c r="E1901" s="264"/>
      <c r="F1901" s="245" t="s">
        <v>479</v>
      </c>
      <c r="G1901" s="2">
        <f>INDEX([1]CAPS!$A:$A,MATCH(F:F,[1]CAPS!$H:$H,0))</f>
        <v>11190</v>
      </c>
      <c r="H1901" t="s">
        <v>496</v>
      </c>
      <c r="I1901" t="s">
        <v>239</v>
      </c>
      <c r="J1901" s="248">
        <v>0</v>
      </c>
      <c r="K1901" s="248">
        <v>0</v>
      </c>
      <c r="L1901" s="248">
        <v>0</v>
      </c>
      <c r="M1901" s="248">
        <v>0</v>
      </c>
      <c r="N1901" s="248">
        <v>0</v>
      </c>
      <c r="O1901">
        <v>5</v>
      </c>
      <c r="P1901" s="248">
        <v>0</v>
      </c>
      <c r="Q1901" s="248">
        <v>0</v>
      </c>
      <c r="S1901">
        <f t="shared" si="255"/>
        <v>5</v>
      </c>
      <c r="T1901" t="e">
        <f t="shared" si="256"/>
        <v>#DIV/0!</v>
      </c>
      <c r="U1901" t="e">
        <f t="shared" si="257"/>
        <v>#DIV/0!</v>
      </c>
      <c r="W1901">
        <f t="shared" si="254"/>
        <v>1</v>
      </c>
    </row>
    <row r="1902" spans="1:23" ht="32" hidden="1" x14ac:dyDescent="0.2">
      <c r="A1902" t="s">
        <v>476</v>
      </c>
      <c r="B1902" s="160">
        <v>17</v>
      </c>
      <c r="C1902" s="246" t="str">
        <f t="shared" si="258"/>
        <v>CC2.17</v>
      </c>
      <c r="D1902" s="160">
        <v>1</v>
      </c>
      <c r="E1902" s="264"/>
      <c r="F1902" s="245" t="s">
        <v>128</v>
      </c>
      <c r="G1902" s="2">
        <f>INDEX([1]CAPS!$A:$A,MATCH(F:F,[1]CAPS!$H:$H,0))</f>
        <v>3243</v>
      </c>
      <c r="H1902" s="263" t="s">
        <v>237</v>
      </c>
      <c r="I1902" s="264" t="s">
        <v>239</v>
      </c>
      <c r="J1902" s="248">
        <v>0</v>
      </c>
      <c r="K1902" s="248">
        <v>0</v>
      </c>
      <c r="L1902" s="248">
        <v>0</v>
      </c>
      <c r="M1902" s="248">
        <v>0</v>
      </c>
      <c r="N1902" s="248">
        <v>0</v>
      </c>
      <c r="O1902">
        <v>1</v>
      </c>
      <c r="P1902" s="248">
        <v>0</v>
      </c>
      <c r="Q1902" s="248">
        <v>0</v>
      </c>
      <c r="S1902">
        <f t="shared" si="255"/>
        <v>1</v>
      </c>
      <c r="T1902" t="e">
        <f t="shared" si="256"/>
        <v>#DIV/0!</v>
      </c>
      <c r="U1902" t="e">
        <f t="shared" si="257"/>
        <v>#DIV/0!</v>
      </c>
      <c r="W1902">
        <f t="shared" si="254"/>
        <v>1</v>
      </c>
    </row>
    <row r="1903" spans="1:23" ht="16" hidden="1" x14ac:dyDescent="0.2">
      <c r="A1903" t="s">
        <v>476</v>
      </c>
      <c r="B1903" s="160">
        <v>17</v>
      </c>
      <c r="C1903" s="246" t="str">
        <f t="shared" si="258"/>
        <v>CC2.17</v>
      </c>
      <c r="D1903" s="160">
        <v>1</v>
      </c>
      <c r="E1903" s="264"/>
      <c r="F1903" s="245" t="s">
        <v>134</v>
      </c>
      <c r="G1903" s="2">
        <f>INDEX([1]CAPS!$A:$A,MATCH(F:F,[1]CAPS!$H:$H,0))</f>
        <v>2302</v>
      </c>
      <c r="H1903" s="263" t="s">
        <v>233</v>
      </c>
      <c r="I1903" s="264" t="s">
        <v>238</v>
      </c>
      <c r="J1903" s="248">
        <v>0</v>
      </c>
      <c r="K1903" s="248">
        <v>0</v>
      </c>
      <c r="L1903" s="248">
        <v>0</v>
      </c>
      <c r="M1903" s="248">
        <v>0</v>
      </c>
      <c r="N1903" s="248">
        <v>0</v>
      </c>
      <c r="O1903">
        <v>1</v>
      </c>
      <c r="P1903" s="248">
        <v>0</v>
      </c>
      <c r="Q1903" s="248">
        <v>0</v>
      </c>
      <c r="S1903">
        <f t="shared" si="255"/>
        <v>1</v>
      </c>
      <c r="T1903" t="e">
        <f t="shared" si="256"/>
        <v>#DIV/0!</v>
      </c>
      <c r="U1903" t="e">
        <f t="shared" si="257"/>
        <v>#DIV/0!</v>
      </c>
      <c r="W1903">
        <f t="shared" si="254"/>
        <v>1</v>
      </c>
    </row>
    <row r="1904" spans="1:23" ht="32" hidden="1" x14ac:dyDescent="0.2">
      <c r="A1904" t="s">
        <v>476</v>
      </c>
      <c r="B1904" s="160">
        <v>18</v>
      </c>
      <c r="C1904" s="246" t="str">
        <f t="shared" si="258"/>
        <v>CC2.18</v>
      </c>
      <c r="D1904" s="160">
        <v>1</v>
      </c>
      <c r="E1904" s="264"/>
      <c r="F1904" s="245" t="s">
        <v>232</v>
      </c>
      <c r="G1904" s="2">
        <f>INDEX([1]CAPS!$A:$A,MATCH(F:F,[1]CAPS!$H:$H,0))</f>
        <v>8875</v>
      </c>
      <c r="H1904" s="245" t="s">
        <v>236</v>
      </c>
      <c r="I1904" s="264" t="s">
        <v>239</v>
      </c>
      <c r="J1904" s="248">
        <v>0</v>
      </c>
      <c r="K1904" s="248">
        <v>0</v>
      </c>
      <c r="L1904" s="248">
        <v>0</v>
      </c>
      <c r="M1904">
        <v>1</v>
      </c>
      <c r="N1904" s="248">
        <v>0</v>
      </c>
      <c r="O1904">
        <v>1</v>
      </c>
      <c r="P1904" s="248">
        <v>0</v>
      </c>
      <c r="Q1904" s="248">
        <v>0</v>
      </c>
      <c r="S1904">
        <f t="shared" si="255"/>
        <v>1</v>
      </c>
      <c r="T1904">
        <f t="shared" si="256"/>
        <v>0</v>
      </c>
      <c r="U1904">
        <f t="shared" si="257"/>
        <v>1</v>
      </c>
      <c r="W1904">
        <f t="shared" si="254"/>
        <v>1</v>
      </c>
    </row>
    <row r="1905" spans="1:23" ht="16" hidden="1" x14ac:dyDescent="0.2">
      <c r="A1905" t="s">
        <v>476</v>
      </c>
      <c r="B1905" s="160">
        <v>18</v>
      </c>
      <c r="C1905" s="246" t="str">
        <f t="shared" si="258"/>
        <v>CC2.18</v>
      </c>
      <c r="D1905" s="160">
        <v>1</v>
      </c>
      <c r="E1905" s="264"/>
      <c r="F1905" s="309" t="s">
        <v>558</v>
      </c>
      <c r="G1905" s="2">
        <f>INDEX([1]CAPS!$A:$A,MATCH(F:F,[1]CAPS!$H:$H,0))</f>
        <v>10442</v>
      </c>
      <c r="H1905" t="s">
        <v>276</v>
      </c>
      <c r="I1905" t="s">
        <v>238</v>
      </c>
      <c r="J1905" s="248">
        <v>0</v>
      </c>
      <c r="K1905" s="248">
        <v>0</v>
      </c>
      <c r="L1905" s="248">
        <v>0</v>
      </c>
      <c r="M1905" s="248">
        <v>0</v>
      </c>
      <c r="N1905" s="248">
        <v>0</v>
      </c>
      <c r="O1905">
        <v>1</v>
      </c>
      <c r="P1905" s="248">
        <v>0</v>
      </c>
      <c r="Q1905" s="248">
        <v>0</v>
      </c>
      <c r="R1905" t="s">
        <v>917</v>
      </c>
      <c r="S1905">
        <f t="shared" si="255"/>
        <v>1</v>
      </c>
      <c r="T1905" t="e">
        <f t="shared" si="256"/>
        <v>#DIV/0!</v>
      </c>
      <c r="U1905" t="e">
        <f t="shared" si="257"/>
        <v>#DIV/0!</v>
      </c>
      <c r="W1905">
        <f t="shared" si="254"/>
        <v>1</v>
      </c>
    </row>
    <row r="1906" spans="1:23" ht="16" hidden="1" x14ac:dyDescent="0.2">
      <c r="A1906" t="s">
        <v>476</v>
      </c>
      <c r="B1906" s="160">
        <v>18</v>
      </c>
      <c r="C1906" s="246" t="str">
        <f t="shared" si="258"/>
        <v>CC2.18</v>
      </c>
      <c r="D1906" s="160">
        <v>1</v>
      </c>
      <c r="E1906" s="264"/>
      <c r="F1906" s="245" t="s">
        <v>129</v>
      </c>
      <c r="G1906" s="2">
        <f>INDEX([1]CAPS!$A:$A,MATCH(F:F,[1]CAPS!$H:$H,0))</f>
        <v>5532</v>
      </c>
      <c r="H1906" s="245" t="s">
        <v>233</v>
      </c>
      <c r="I1906" s="264" t="s">
        <v>238</v>
      </c>
      <c r="J1906" s="248">
        <v>0</v>
      </c>
      <c r="K1906" s="248">
        <v>0</v>
      </c>
      <c r="L1906" s="248">
        <v>0</v>
      </c>
      <c r="M1906">
        <v>2</v>
      </c>
      <c r="N1906" s="248">
        <v>0</v>
      </c>
      <c r="O1906" s="248">
        <v>0</v>
      </c>
      <c r="P1906" s="248">
        <v>0</v>
      </c>
      <c r="Q1906" s="248">
        <v>0</v>
      </c>
      <c r="S1906">
        <f t="shared" si="255"/>
        <v>0</v>
      </c>
      <c r="T1906">
        <f t="shared" si="256"/>
        <v>0</v>
      </c>
      <c r="U1906">
        <f t="shared" si="257"/>
        <v>0</v>
      </c>
      <c r="W1906" t="str">
        <f t="shared" si="254"/>
        <v/>
      </c>
    </row>
    <row r="1907" spans="1:23" ht="32" hidden="1" x14ac:dyDescent="0.2">
      <c r="A1907" t="s">
        <v>476</v>
      </c>
      <c r="B1907" s="160">
        <v>18</v>
      </c>
      <c r="C1907" s="246" t="str">
        <f t="shared" si="258"/>
        <v>CC2.18</v>
      </c>
      <c r="D1907" s="160">
        <v>1</v>
      </c>
      <c r="E1907" s="264"/>
      <c r="F1907" s="245" t="s">
        <v>161</v>
      </c>
      <c r="G1907" s="2">
        <f>INDEX([1]CAPS!$A:$A,MATCH(F:F,[1]CAPS!$H:$H,0))</f>
        <v>2603</v>
      </c>
      <c r="H1907" s="245" t="s">
        <v>235</v>
      </c>
      <c r="I1907" s="264" t="s">
        <v>239</v>
      </c>
      <c r="J1907" s="248">
        <v>0</v>
      </c>
      <c r="K1907" s="248">
        <v>0</v>
      </c>
      <c r="L1907" s="248">
        <v>0</v>
      </c>
      <c r="M1907">
        <v>1</v>
      </c>
      <c r="N1907" s="248">
        <v>0</v>
      </c>
      <c r="O1907" s="248">
        <v>0</v>
      </c>
      <c r="P1907" s="248">
        <v>0</v>
      </c>
      <c r="Q1907" s="248">
        <v>0</v>
      </c>
      <c r="S1907">
        <f t="shared" si="255"/>
        <v>0</v>
      </c>
      <c r="T1907">
        <f t="shared" si="256"/>
        <v>0</v>
      </c>
      <c r="U1907">
        <f t="shared" si="257"/>
        <v>0</v>
      </c>
      <c r="W1907" t="str">
        <f t="shared" si="254"/>
        <v/>
      </c>
    </row>
    <row r="1908" spans="1:23" ht="32" hidden="1" x14ac:dyDescent="0.2">
      <c r="A1908" t="s">
        <v>476</v>
      </c>
      <c r="B1908" s="160">
        <v>19</v>
      </c>
      <c r="C1908" s="246" t="str">
        <f t="shared" si="258"/>
        <v>CC2.19</v>
      </c>
      <c r="D1908" s="160">
        <v>1</v>
      </c>
      <c r="E1908" s="264"/>
      <c r="F1908" s="245" t="s">
        <v>232</v>
      </c>
      <c r="G1908" s="2">
        <f>INDEX([1]CAPS!$A:$A,MATCH(F:F,[1]CAPS!$H:$H,0))</f>
        <v>8875</v>
      </c>
      <c r="H1908" s="245" t="s">
        <v>236</v>
      </c>
      <c r="I1908" s="264" t="s">
        <v>239</v>
      </c>
      <c r="J1908" s="248">
        <v>0</v>
      </c>
      <c r="K1908" s="248">
        <v>0</v>
      </c>
      <c r="L1908" s="248">
        <v>0</v>
      </c>
      <c r="M1908">
        <v>2</v>
      </c>
      <c r="N1908" s="248">
        <v>0</v>
      </c>
      <c r="O1908" s="248">
        <v>0</v>
      </c>
      <c r="P1908" s="248">
        <v>0</v>
      </c>
      <c r="Q1908" s="248">
        <v>0</v>
      </c>
      <c r="S1908">
        <f t="shared" si="255"/>
        <v>0</v>
      </c>
      <c r="T1908">
        <f t="shared" si="256"/>
        <v>0</v>
      </c>
      <c r="U1908">
        <f t="shared" si="257"/>
        <v>0</v>
      </c>
      <c r="W1908" t="str">
        <f t="shared" si="254"/>
        <v/>
      </c>
    </row>
    <row r="1909" spans="1:23" ht="16" hidden="1" x14ac:dyDescent="0.2">
      <c r="A1909" t="s">
        <v>476</v>
      </c>
      <c r="B1909" s="160">
        <v>19</v>
      </c>
      <c r="C1909" s="246" t="str">
        <f t="shared" si="258"/>
        <v>CC2.19</v>
      </c>
      <c r="D1909" s="160">
        <v>1</v>
      </c>
      <c r="E1909" s="264"/>
      <c r="F1909" s="245" t="s">
        <v>129</v>
      </c>
      <c r="G1909" s="2">
        <f>INDEX([1]CAPS!$A:$A,MATCH(F:F,[1]CAPS!$H:$H,0))</f>
        <v>5532</v>
      </c>
      <c r="H1909" s="245" t="s">
        <v>233</v>
      </c>
      <c r="I1909" s="264" t="s">
        <v>238</v>
      </c>
      <c r="J1909" s="248">
        <v>0</v>
      </c>
      <c r="K1909">
        <v>1</v>
      </c>
      <c r="L1909" s="248">
        <v>0</v>
      </c>
      <c r="M1909">
        <v>2</v>
      </c>
      <c r="N1909" s="248">
        <v>0</v>
      </c>
      <c r="O1909" s="248">
        <v>0</v>
      </c>
      <c r="P1909" s="248">
        <v>0</v>
      </c>
      <c r="Q1909" s="248">
        <v>0</v>
      </c>
      <c r="S1909">
        <f t="shared" si="255"/>
        <v>1</v>
      </c>
      <c r="T1909">
        <f t="shared" si="256"/>
        <v>0.33333333333333331</v>
      </c>
      <c r="U1909">
        <f t="shared" si="257"/>
        <v>0</v>
      </c>
      <c r="W1909">
        <f t="shared" si="254"/>
        <v>1</v>
      </c>
    </row>
    <row r="1910" spans="1:23" ht="16" hidden="1" x14ac:dyDescent="0.2">
      <c r="A1910" t="s">
        <v>476</v>
      </c>
      <c r="B1910" s="160">
        <v>20</v>
      </c>
      <c r="C1910" s="246" t="str">
        <f t="shared" si="258"/>
        <v>CC2.20</v>
      </c>
      <c r="D1910" s="160">
        <v>1</v>
      </c>
      <c r="E1910" s="264"/>
      <c r="F1910" s="245" t="s">
        <v>126</v>
      </c>
      <c r="G1910" s="2">
        <f>INDEX([1]CAPS!$A:$A,MATCH(F:F,[1]CAPS!$H:$H,0))</f>
        <v>7943</v>
      </c>
      <c r="H1910" s="263" t="s">
        <v>236</v>
      </c>
      <c r="I1910" s="264" t="s">
        <v>242</v>
      </c>
      <c r="J1910" s="248">
        <v>0</v>
      </c>
      <c r="K1910" s="248">
        <v>0</v>
      </c>
      <c r="L1910" s="248">
        <v>0</v>
      </c>
      <c r="M1910">
        <v>1</v>
      </c>
      <c r="N1910" s="248">
        <v>0</v>
      </c>
      <c r="O1910" s="248">
        <v>0</v>
      </c>
      <c r="P1910" s="248">
        <v>0</v>
      </c>
      <c r="Q1910" s="248">
        <v>0</v>
      </c>
      <c r="S1910">
        <f t="shared" si="255"/>
        <v>0</v>
      </c>
      <c r="T1910">
        <f t="shared" si="256"/>
        <v>0</v>
      </c>
      <c r="U1910">
        <f t="shared" si="257"/>
        <v>0</v>
      </c>
      <c r="W1910" t="str">
        <f t="shared" si="254"/>
        <v/>
      </c>
    </row>
    <row r="1911" spans="1:23" ht="16" hidden="1" x14ac:dyDescent="0.2">
      <c r="A1911" t="s">
        <v>476</v>
      </c>
      <c r="B1911" s="160">
        <v>20</v>
      </c>
      <c r="C1911" s="246" t="str">
        <f t="shared" si="258"/>
        <v>CC2.20</v>
      </c>
      <c r="D1911" s="160">
        <v>1</v>
      </c>
      <c r="E1911" s="264"/>
      <c r="F1911" s="245" t="s">
        <v>129</v>
      </c>
      <c r="G1911" s="2">
        <f>INDEX([1]CAPS!$A:$A,MATCH(F:F,[1]CAPS!$H:$H,0))</f>
        <v>5532</v>
      </c>
      <c r="H1911" s="245" t="s">
        <v>233</v>
      </c>
      <c r="I1911" s="264" t="s">
        <v>238</v>
      </c>
      <c r="J1911" s="248">
        <v>0</v>
      </c>
      <c r="K1911" s="248">
        <v>0</v>
      </c>
      <c r="L1911" s="248">
        <v>0</v>
      </c>
      <c r="M1911">
        <v>2</v>
      </c>
      <c r="N1911" s="248">
        <v>0</v>
      </c>
      <c r="O1911" s="248">
        <v>0</v>
      </c>
      <c r="P1911" s="248">
        <v>0</v>
      </c>
      <c r="Q1911" s="248">
        <v>0</v>
      </c>
      <c r="S1911">
        <f t="shared" si="255"/>
        <v>0</v>
      </c>
      <c r="T1911">
        <f t="shared" si="256"/>
        <v>0</v>
      </c>
      <c r="U1911">
        <f t="shared" si="257"/>
        <v>0</v>
      </c>
      <c r="W1911" t="str">
        <f t="shared" si="254"/>
        <v/>
      </c>
    </row>
    <row r="1912" spans="1:23" ht="32" hidden="1" x14ac:dyDescent="0.2">
      <c r="A1912" t="s">
        <v>476</v>
      </c>
      <c r="B1912" s="160">
        <v>20</v>
      </c>
      <c r="C1912" s="246" t="str">
        <f t="shared" si="258"/>
        <v>CC2.20</v>
      </c>
      <c r="D1912" s="160">
        <v>1</v>
      </c>
      <c r="E1912" s="264"/>
      <c r="F1912" s="245" t="s">
        <v>161</v>
      </c>
      <c r="G1912" s="2">
        <f>INDEX([1]CAPS!$A:$A,MATCH(F:F,[1]CAPS!$H:$H,0))</f>
        <v>2603</v>
      </c>
      <c r="H1912" s="245" t="s">
        <v>235</v>
      </c>
      <c r="I1912" s="264" t="s">
        <v>239</v>
      </c>
      <c r="J1912" s="248">
        <v>0</v>
      </c>
      <c r="K1912" s="248">
        <v>0</v>
      </c>
      <c r="L1912" s="248">
        <v>0</v>
      </c>
      <c r="M1912">
        <v>3</v>
      </c>
      <c r="N1912" s="248">
        <v>0</v>
      </c>
      <c r="O1912" s="248">
        <v>0</v>
      </c>
      <c r="P1912" s="248">
        <v>0</v>
      </c>
      <c r="Q1912" s="248">
        <v>0</v>
      </c>
      <c r="S1912">
        <f t="shared" si="255"/>
        <v>0</v>
      </c>
      <c r="T1912">
        <f t="shared" si="256"/>
        <v>0</v>
      </c>
      <c r="U1912">
        <f t="shared" si="257"/>
        <v>0</v>
      </c>
      <c r="W1912" t="str">
        <f t="shared" si="254"/>
        <v/>
      </c>
    </row>
    <row r="1913" spans="1:23" ht="16" hidden="1" x14ac:dyDescent="0.2">
      <c r="A1913" t="s">
        <v>490</v>
      </c>
      <c r="B1913" s="160">
        <v>1</v>
      </c>
      <c r="C1913" s="246" t="str">
        <f t="shared" si="258"/>
        <v>EW1.1</v>
      </c>
      <c r="D1913" s="160">
        <v>1</v>
      </c>
      <c r="E1913" s="264"/>
      <c r="F1913" s="245" t="s">
        <v>127</v>
      </c>
      <c r="G1913" s="2">
        <f>INDEX([1]CAPS!$A:$A,MATCH(F:F,[1]CAPS!$H:$H,0))</f>
        <v>10605</v>
      </c>
      <c r="H1913" s="245" t="s">
        <v>233</v>
      </c>
      <c r="I1913" s="264" t="s">
        <v>238</v>
      </c>
      <c r="J1913" s="248">
        <v>0</v>
      </c>
      <c r="K1913" s="248">
        <v>5</v>
      </c>
      <c r="L1913" s="248">
        <v>0</v>
      </c>
      <c r="M1913" s="248">
        <v>0</v>
      </c>
      <c r="N1913" s="248">
        <v>0</v>
      </c>
      <c r="O1913" s="248">
        <v>0</v>
      </c>
      <c r="P1913" s="248">
        <v>0</v>
      </c>
      <c r="Q1913" s="248">
        <v>0</v>
      </c>
      <c r="S1913">
        <f t="shared" si="255"/>
        <v>5</v>
      </c>
      <c r="T1913">
        <f t="shared" si="256"/>
        <v>1</v>
      </c>
      <c r="U1913">
        <f t="shared" si="257"/>
        <v>0</v>
      </c>
      <c r="W1913">
        <f t="shared" si="254"/>
        <v>1</v>
      </c>
    </row>
    <row r="1914" spans="1:23" ht="16" hidden="1" x14ac:dyDescent="0.2">
      <c r="A1914" t="s">
        <v>490</v>
      </c>
      <c r="B1914" s="160">
        <v>1</v>
      </c>
      <c r="C1914" s="246" t="str">
        <f t="shared" si="258"/>
        <v>EW1.1</v>
      </c>
      <c r="D1914" s="160">
        <v>1</v>
      </c>
      <c r="E1914" s="264"/>
      <c r="F1914" s="245" t="s">
        <v>129</v>
      </c>
      <c r="G1914" s="2">
        <f>INDEX([1]CAPS!$A:$A,MATCH(F:F,[1]CAPS!$H:$H,0))</f>
        <v>5532</v>
      </c>
      <c r="H1914" s="245" t="s">
        <v>233</v>
      </c>
      <c r="I1914" s="264" t="s">
        <v>238</v>
      </c>
      <c r="J1914" s="248">
        <v>0</v>
      </c>
      <c r="K1914" s="248">
        <v>3</v>
      </c>
      <c r="L1914">
        <v>1</v>
      </c>
      <c r="M1914" s="248">
        <v>0</v>
      </c>
      <c r="N1914" s="248">
        <v>0</v>
      </c>
      <c r="O1914" s="248">
        <v>0</v>
      </c>
      <c r="P1914" s="248">
        <v>0</v>
      </c>
      <c r="Q1914" s="248">
        <v>0</v>
      </c>
      <c r="S1914">
        <f t="shared" si="255"/>
        <v>3</v>
      </c>
      <c r="T1914">
        <f t="shared" si="256"/>
        <v>1</v>
      </c>
      <c r="U1914">
        <f t="shared" si="257"/>
        <v>0</v>
      </c>
      <c r="W1914">
        <f t="shared" si="254"/>
        <v>1</v>
      </c>
    </row>
    <row r="1915" spans="1:23" ht="32" hidden="1" x14ac:dyDescent="0.2">
      <c r="A1915" t="s">
        <v>490</v>
      </c>
      <c r="B1915" s="160">
        <v>1</v>
      </c>
      <c r="C1915" s="246" t="str">
        <f t="shared" si="258"/>
        <v>EW1.1</v>
      </c>
      <c r="D1915" s="160">
        <v>1</v>
      </c>
      <c r="E1915" s="264"/>
      <c r="F1915" s="245" t="s">
        <v>135</v>
      </c>
      <c r="G1915" s="2">
        <f>INDEX([1]CAPS!$A:$A,MATCH(F:F,[1]CAPS!$H:$H,0))</f>
        <v>7766</v>
      </c>
      <c r="H1915" s="245" t="s">
        <v>236</v>
      </c>
      <c r="I1915" s="264" t="s">
        <v>242</v>
      </c>
      <c r="J1915" s="248">
        <v>0</v>
      </c>
      <c r="K1915" s="248">
        <v>0</v>
      </c>
      <c r="L1915" s="248">
        <v>0</v>
      </c>
      <c r="M1915">
        <v>2</v>
      </c>
      <c r="N1915" s="248">
        <v>0</v>
      </c>
      <c r="O1915" s="248">
        <v>0</v>
      </c>
      <c r="P1915" s="248">
        <v>0</v>
      </c>
      <c r="Q1915" s="248">
        <v>0</v>
      </c>
      <c r="S1915">
        <f t="shared" si="255"/>
        <v>0</v>
      </c>
      <c r="T1915">
        <f t="shared" si="256"/>
        <v>0</v>
      </c>
      <c r="U1915">
        <f t="shared" si="257"/>
        <v>0</v>
      </c>
      <c r="W1915" t="str">
        <f t="shared" si="254"/>
        <v/>
      </c>
    </row>
    <row r="1916" spans="1:23" ht="16" hidden="1" x14ac:dyDescent="0.2">
      <c r="A1916" t="s">
        <v>490</v>
      </c>
      <c r="B1916" s="160">
        <v>2</v>
      </c>
      <c r="C1916" s="246" t="str">
        <f t="shared" si="258"/>
        <v>EW1.2</v>
      </c>
      <c r="D1916" s="160">
        <v>1</v>
      </c>
      <c r="E1916" s="264"/>
      <c r="F1916" s="245" t="s">
        <v>127</v>
      </c>
      <c r="G1916" s="2">
        <f>INDEX([1]CAPS!$A:$A,MATCH(F:F,[1]CAPS!$H:$H,0))</f>
        <v>10605</v>
      </c>
      <c r="H1916" s="245" t="s">
        <v>233</v>
      </c>
      <c r="I1916" s="264" t="s">
        <v>238</v>
      </c>
      <c r="J1916" s="248">
        <v>0</v>
      </c>
      <c r="K1916">
        <v>2</v>
      </c>
      <c r="L1916" s="248">
        <v>0</v>
      </c>
      <c r="M1916" s="265">
        <v>0</v>
      </c>
      <c r="N1916" s="248">
        <v>0</v>
      </c>
      <c r="O1916" s="248">
        <v>0</v>
      </c>
      <c r="P1916" s="248">
        <v>0</v>
      </c>
      <c r="Q1916" s="248">
        <v>0</v>
      </c>
      <c r="S1916">
        <f t="shared" si="255"/>
        <v>2</v>
      </c>
      <c r="T1916">
        <f t="shared" si="256"/>
        <v>1</v>
      </c>
      <c r="U1916">
        <f t="shared" si="257"/>
        <v>0</v>
      </c>
      <c r="W1916">
        <f t="shared" si="254"/>
        <v>1</v>
      </c>
    </row>
    <row r="1917" spans="1:23" ht="16" hidden="1" x14ac:dyDescent="0.2">
      <c r="A1917" t="s">
        <v>490</v>
      </c>
      <c r="B1917" s="160">
        <v>2</v>
      </c>
      <c r="C1917" s="246" t="str">
        <f t="shared" si="258"/>
        <v>EW1.2</v>
      </c>
      <c r="D1917" s="160">
        <v>1</v>
      </c>
      <c r="E1917" s="264"/>
      <c r="F1917" s="245" t="s">
        <v>129</v>
      </c>
      <c r="G1917" s="2">
        <f>INDEX([1]CAPS!$A:$A,MATCH(F:F,[1]CAPS!$H:$H,0))</f>
        <v>5532</v>
      </c>
      <c r="H1917" s="245" t="s">
        <v>233</v>
      </c>
      <c r="I1917" s="264" t="s">
        <v>238</v>
      </c>
      <c r="J1917" s="248">
        <v>0</v>
      </c>
      <c r="K1917">
        <v>2</v>
      </c>
      <c r="L1917" s="248">
        <v>0</v>
      </c>
      <c r="M1917" s="265">
        <v>0</v>
      </c>
      <c r="N1917" s="248">
        <v>0</v>
      </c>
      <c r="O1917" s="248">
        <v>0</v>
      </c>
      <c r="P1917" s="248">
        <v>0</v>
      </c>
      <c r="Q1917" s="248">
        <v>0</v>
      </c>
      <c r="S1917">
        <f t="shared" si="255"/>
        <v>2</v>
      </c>
      <c r="T1917">
        <f t="shared" si="256"/>
        <v>1</v>
      </c>
      <c r="U1917">
        <f t="shared" si="257"/>
        <v>0</v>
      </c>
      <c r="W1917">
        <f t="shared" si="254"/>
        <v>1</v>
      </c>
    </row>
    <row r="1918" spans="1:23" ht="16" hidden="1" x14ac:dyDescent="0.2">
      <c r="A1918" t="s">
        <v>490</v>
      </c>
      <c r="B1918" s="160">
        <v>2</v>
      </c>
      <c r="C1918" s="246" t="str">
        <f t="shared" si="258"/>
        <v>EW1.2</v>
      </c>
      <c r="D1918" s="160">
        <v>1</v>
      </c>
      <c r="E1918" s="264"/>
      <c r="F1918" s="245" t="s">
        <v>159</v>
      </c>
      <c r="G1918" s="2">
        <f>INDEX([1]CAPS!$A:$A,MATCH(F:F,[1]CAPS!$H:$H,0))</f>
        <v>7138</v>
      </c>
      <c r="H1918" s="245" t="s">
        <v>233</v>
      </c>
      <c r="I1918" s="264" t="s">
        <v>240</v>
      </c>
      <c r="J1918" s="248">
        <v>0</v>
      </c>
      <c r="K1918" s="248">
        <v>0</v>
      </c>
      <c r="L1918" s="248">
        <v>0</v>
      </c>
      <c r="M1918">
        <v>3</v>
      </c>
      <c r="N1918" s="248">
        <v>0</v>
      </c>
      <c r="O1918" s="248">
        <v>0</v>
      </c>
      <c r="P1918" s="248">
        <v>0</v>
      </c>
      <c r="Q1918" s="248">
        <v>0</v>
      </c>
      <c r="S1918">
        <f t="shared" si="255"/>
        <v>0</v>
      </c>
      <c r="T1918">
        <f t="shared" si="256"/>
        <v>0</v>
      </c>
      <c r="U1918">
        <f t="shared" si="257"/>
        <v>0</v>
      </c>
      <c r="W1918" t="str">
        <f t="shared" si="254"/>
        <v/>
      </c>
    </row>
    <row r="1919" spans="1:23" ht="16" hidden="1" x14ac:dyDescent="0.2">
      <c r="A1919" t="s">
        <v>490</v>
      </c>
      <c r="B1919" s="160">
        <v>3</v>
      </c>
      <c r="C1919" s="246" t="str">
        <f t="shared" si="258"/>
        <v>EW1.3</v>
      </c>
      <c r="D1919" s="160">
        <v>1</v>
      </c>
      <c r="E1919" s="264"/>
      <c r="F1919" s="245" t="s">
        <v>159</v>
      </c>
      <c r="G1919" s="2">
        <f>INDEX([1]CAPS!$A:$A,MATCH(F:F,[1]CAPS!$H:$H,0))</f>
        <v>7138</v>
      </c>
      <c r="H1919" s="245" t="s">
        <v>233</v>
      </c>
      <c r="I1919" s="264" t="s">
        <v>240</v>
      </c>
      <c r="J1919" s="248">
        <v>0</v>
      </c>
      <c r="K1919" s="248">
        <v>0</v>
      </c>
      <c r="L1919" s="248">
        <v>0</v>
      </c>
      <c r="M1919">
        <v>6</v>
      </c>
      <c r="N1919" s="248">
        <v>0</v>
      </c>
      <c r="O1919" s="248">
        <v>0</v>
      </c>
      <c r="P1919" s="248">
        <v>0</v>
      </c>
      <c r="Q1919" s="248">
        <v>0</v>
      </c>
      <c r="S1919">
        <f t="shared" si="255"/>
        <v>0</v>
      </c>
      <c r="T1919">
        <f t="shared" si="256"/>
        <v>0</v>
      </c>
      <c r="U1919">
        <f t="shared" si="257"/>
        <v>0</v>
      </c>
      <c r="W1919" t="str">
        <f t="shared" si="254"/>
        <v/>
      </c>
    </row>
    <row r="1920" spans="1:23" ht="16" hidden="1" x14ac:dyDescent="0.2">
      <c r="A1920" t="s">
        <v>490</v>
      </c>
      <c r="B1920" s="160">
        <v>3</v>
      </c>
      <c r="C1920" s="246" t="str">
        <f t="shared" si="258"/>
        <v>EW1.3</v>
      </c>
      <c r="D1920" s="160">
        <v>1</v>
      </c>
      <c r="E1920" s="264"/>
      <c r="F1920" s="245" t="s">
        <v>129</v>
      </c>
      <c r="G1920" s="2">
        <f>INDEX([1]CAPS!$A:$A,MATCH(F:F,[1]CAPS!$H:$H,0))</f>
        <v>5532</v>
      </c>
      <c r="H1920" s="245" t="s">
        <v>233</v>
      </c>
      <c r="I1920" s="264" t="s">
        <v>238</v>
      </c>
      <c r="J1920" s="248">
        <v>0</v>
      </c>
      <c r="K1920">
        <v>2</v>
      </c>
      <c r="L1920" s="248">
        <v>0</v>
      </c>
      <c r="M1920" s="265">
        <v>0</v>
      </c>
      <c r="N1920" s="248">
        <v>0</v>
      </c>
      <c r="O1920" s="248">
        <v>0</v>
      </c>
      <c r="P1920" s="248">
        <v>0</v>
      </c>
      <c r="Q1920" s="248">
        <v>0</v>
      </c>
      <c r="S1920">
        <f t="shared" si="255"/>
        <v>2</v>
      </c>
      <c r="T1920">
        <f t="shared" si="256"/>
        <v>1</v>
      </c>
      <c r="U1920">
        <f t="shared" si="257"/>
        <v>0</v>
      </c>
      <c r="W1920">
        <f t="shared" si="254"/>
        <v>1</v>
      </c>
    </row>
    <row r="1921" spans="1:23" ht="32" hidden="1" x14ac:dyDescent="0.2">
      <c r="A1921" t="s">
        <v>490</v>
      </c>
      <c r="B1921" s="160">
        <v>3</v>
      </c>
      <c r="C1921" s="246" t="str">
        <f t="shared" si="258"/>
        <v>EW1.3</v>
      </c>
      <c r="D1921" s="160">
        <v>1</v>
      </c>
      <c r="E1921" s="264"/>
      <c r="F1921" s="245" t="s">
        <v>232</v>
      </c>
      <c r="G1921" s="2">
        <f>INDEX([1]CAPS!$A:$A,MATCH(F:F,[1]CAPS!$H:$H,0))</f>
        <v>8875</v>
      </c>
      <c r="H1921" s="245" t="s">
        <v>236</v>
      </c>
      <c r="I1921" s="264" t="s">
        <v>239</v>
      </c>
      <c r="J1921" s="248">
        <v>0</v>
      </c>
      <c r="K1921">
        <v>0</v>
      </c>
      <c r="L1921" s="248">
        <v>0</v>
      </c>
      <c r="M1921">
        <v>1</v>
      </c>
      <c r="N1921" s="248">
        <v>0</v>
      </c>
      <c r="O1921" s="248">
        <v>0</v>
      </c>
      <c r="P1921" s="248">
        <v>0</v>
      </c>
      <c r="Q1921" s="248">
        <v>0</v>
      </c>
      <c r="S1921">
        <f t="shared" si="255"/>
        <v>0</v>
      </c>
      <c r="T1921">
        <f t="shared" si="256"/>
        <v>0</v>
      </c>
      <c r="U1921">
        <f t="shared" si="257"/>
        <v>0</v>
      </c>
      <c r="W1921" t="str">
        <f t="shared" ref="W1921:W1984" si="259">IF(S1921&gt;0,1,"")</f>
        <v/>
      </c>
    </row>
    <row r="1922" spans="1:23" ht="16" hidden="1" x14ac:dyDescent="0.2">
      <c r="A1922" t="s">
        <v>490</v>
      </c>
      <c r="B1922" s="160">
        <v>4</v>
      </c>
      <c r="C1922" s="246" t="str">
        <f t="shared" si="258"/>
        <v>EW1.4</v>
      </c>
      <c r="D1922" s="160">
        <v>1</v>
      </c>
      <c r="E1922" s="264"/>
      <c r="F1922" s="245" t="s">
        <v>129</v>
      </c>
      <c r="G1922" s="2">
        <f>INDEX([1]CAPS!$A:$A,MATCH(F:F,[1]CAPS!$H:$H,0))</f>
        <v>5532</v>
      </c>
      <c r="H1922" s="245" t="s">
        <v>233</v>
      </c>
      <c r="I1922" s="264" t="s">
        <v>238</v>
      </c>
      <c r="J1922" s="248">
        <v>0</v>
      </c>
      <c r="K1922">
        <v>3</v>
      </c>
      <c r="L1922" s="248">
        <v>0</v>
      </c>
      <c r="M1922" s="265">
        <v>0</v>
      </c>
      <c r="N1922" s="248">
        <v>0</v>
      </c>
      <c r="O1922" s="248">
        <v>0</v>
      </c>
      <c r="P1922" s="248">
        <v>0</v>
      </c>
      <c r="Q1922" s="248">
        <v>0</v>
      </c>
      <c r="S1922">
        <f t="shared" si="255"/>
        <v>3</v>
      </c>
      <c r="T1922">
        <f t="shared" si="256"/>
        <v>1</v>
      </c>
      <c r="U1922">
        <f t="shared" si="257"/>
        <v>0</v>
      </c>
      <c r="W1922">
        <f t="shared" si="259"/>
        <v>1</v>
      </c>
    </row>
    <row r="1923" spans="1:23" ht="16" hidden="1" x14ac:dyDescent="0.2">
      <c r="A1923" t="s">
        <v>490</v>
      </c>
      <c r="B1923" s="160">
        <v>4</v>
      </c>
      <c r="C1923" s="246" t="str">
        <f t="shared" si="258"/>
        <v>EW1.4</v>
      </c>
      <c r="D1923" s="160">
        <v>1</v>
      </c>
      <c r="E1923" s="264"/>
      <c r="F1923" s="245" t="s">
        <v>159</v>
      </c>
      <c r="G1923" s="2">
        <f>INDEX([1]CAPS!$A:$A,MATCH(F:F,[1]CAPS!$H:$H,0))</f>
        <v>7138</v>
      </c>
      <c r="H1923" s="245" t="s">
        <v>233</v>
      </c>
      <c r="I1923" s="264" t="s">
        <v>240</v>
      </c>
      <c r="J1923" s="248">
        <v>0</v>
      </c>
      <c r="K1923">
        <v>0</v>
      </c>
      <c r="L1923" s="248">
        <v>0</v>
      </c>
      <c r="M1923">
        <v>4</v>
      </c>
      <c r="N1923" s="248">
        <v>0</v>
      </c>
      <c r="O1923" s="248">
        <v>0</v>
      </c>
      <c r="P1923" s="248">
        <v>0</v>
      </c>
      <c r="Q1923" s="248">
        <v>0</v>
      </c>
      <c r="S1923">
        <f t="shared" si="255"/>
        <v>0</v>
      </c>
      <c r="T1923">
        <f t="shared" si="256"/>
        <v>0</v>
      </c>
      <c r="U1923">
        <f t="shared" si="257"/>
        <v>0</v>
      </c>
      <c r="W1923" t="str">
        <f t="shared" si="259"/>
        <v/>
      </c>
    </row>
    <row r="1924" spans="1:23" ht="32" hidden="1" x14ac:dyDescent="0.2">
      <c r="A1924" t="s">
        <v>490</v>
      </c>
      <c r="B1924" s="160">
        <v>4</v>
      </c>
      <c r="C1924" s="246" t="str">
        <f t="shared" si="258"/>
        <v>EW1.4</v>
      </c>
      <c r="D1924" s="160">
        <v>1</v>
      </c>
      <c r="E1924" s="264"/>
      <c r="F1924" s="245" t="s">
        <v>350</v>
      </c>
      <c r="G1924" s="2">
        <f>INDEX([1]CAPS!$A:$A,MATCH(F:F,[1]CAPS!$H:$H,0))</f>
        <v>4232</v>
      </c>
      <c r="H1924" s="245" t="s">
        <v>236</v>
      </c>
      <c r="I1924" s="264" t="s">
        <v>242</v>
      </c>
      <c r="J1924" s="248">
        <v>0</v>
      </c>
      <c r="K1924">
        <v>0</v>
      </c>
      <c r="L1924" s="248">
        <v>0</v>
      </c>
      <c r="M1924">
        <v>2</v>
      </c>
      <c r="N1924" s="248">
        <v>0</v>
      </c>
      <c r="O1924" s="248">
        <v>0</v>
      </c>
      <c r="P1924" s="248">
        <v>0</v>
      </c>
      <c r="Q1924" s="248">
        <v>0</v>
      </c>
      <c r="S1924">
        <f t="shared" si="255"/>
        <v>0</v>
      </c>
      <c r="T1924">
        <f t="shared" si="256"/>
        <v>0</v>
      </c>
      <c r="U1924">
        <f t="shared" si="257"/>
        <v>0</v>
      </c>
      <c r="W1924" t="str">
        <f t="shared" si="259"/>
        <v/>
      </c>
    </row>
    <row r="1925" spans="1:23" ht="16" hidden="1" x14ac:dyDescent="0.2">
      <c r="A1925" t="s">
        <v>490</v>
      </c>
      <c r="B1925" s="160">
        <v>5</v>
      </c>
      <c r="C1925" s="246" t="str">
        <f t="shared" si="258"/>
        <v>EW1.5</v>
      </c>
      <c r="D1925" s="160">
        <v>1</v>
      </c>
      <c r="E1925" s="264"/>
      <c r="F1925" s="245" t="s">
        <v>129</v>
      </c>
      <c r="G1925" s="2">
        <f>INDEX([1]CAPS!$A:$A,MATCH(F:F,[1]CAPS!$H:$H,0))</f>
        <v>5532</v>
      </c>
      <c r="H1925" s="245" t="s">
        <v>233</v>
      </c>
      <c r="I1925" s="264" t="s">
        <v>238</v>
      </c>
      <c r="J1925" s="248">
        <v>0</v>
      </c>
      <c r="K1925">
        <v>6</v>
      </c>
      <c r="L1925" s="248">
        <v>0</v>
      </c>
      <c r="M1925" s="265">
        <v>0</v>
      </c>
      <c r="N1925" s="248">
        <v>0</v>
      </c>
      <c r="O1925" s="248">
        <v>0</v>
      </c>
      <c r="P1925" s="248">
        <v>0</v>
      </c>
      <c r="Q1925" s="248">
        <v>0</v>
      </c>
      <c r="S1925">
        <f t="shared" si="255"/>
        <v>6</v>
      </c>
      <c r="T1925">
        <f t="shared" si="256"/>
        <v>1</v>
      </c>
      <c r="U1925">
        <f t="shared" si="257"/>
        <v>0</v>
      </c>
      <c r="W1925">
        <f t="shared" si="259"/>
        <v>1</v>
      </c>
    </row>
    <row r="1926" spans="1:23" ht="16" hidden="1" x14ac:dyDescent="0.2">
      <c r="A1926" t="s">
        <v>490</v>
      </c>
      <c r="B1926" s="160">
        <v>5</v>
      </c>
      <c r="C1926" s="246" t="str">
        <f t="shared" si="258"/>
        <v>EW1.5</v>
      </c>
      <c r="D1926" s="160">
        <v>1</v>
      </c>
      <c r="E1926" s="264"/>
      <c r="F1926" s="245" t="s">
        <v>159</v>
      </c>
      <c r="G1926" s="2">
        <f>INDEX([1]CAPS!$A:$A,MATCH(F:F,[1]CAPS!$H:$H,0))</f>
        <v>7138</v>
      </c>
      <c r="H1926" s="245" t="s">
        <v>233</v>
      </c>
      <c r="I1926" s="264" t="s">
        <v>240</v>
      </c>
      <c r="J1926" s="248">
        <v>0</v>
      </c>
      <c r="K1926">
        <v>0</v>
      </c>
      <c r="L1926" s="248">
        <v>0</v>
      </c>
      <c r="M1926">
        <v>2</v>
      </c>
      <c r="N1926" s="248">
        <v>0</v>
      </c>
      <c r="O1926" s="248">
        <v>0</v>
      </c>
      <c r="P1926" s="248">
        <v>0</v>
      </c>
      <c r="Q1926" s="248">
        <v>0</v>
      </c>
      <c r="S1926">
        <f t="shared" si="255"/>
        <v>0</v>
      </c>
      <c r="T1926">
        <f t="shared" si="256"/>
        <v>0</v>
      </c>
      <c r="U1926">
        <f t="shared" si="257"/>
        <v>0</v>
      </c>
      <c r="W1926" t="str">
        <f t="shared" si="259"/>
        <v/>
      </c>
    </row>
    <row r="1927" spans="1:23" ht="16" hidden="1" x14ac:dyDescent="0.2">
      <c r="A1927" t="s">
        <v>490</v>
      </c>
      <c r="B1927" s="160">
        <v>6</v>
      </c>
      <c r="C1927" s="246" t="str">
        <f t="shared" si="258"/>
        <v>EW1.6</v>
      </c>
      <c r="D1927" s="160">
        <v>1</v>
      </c>
      <c r="E1927" s="264"/>
      <c r="F1927" s="245" t="s">
        <v>129</v>
      </c>
      <c r="G1927" s="2">
        <f>INDEX([1]CAPS!$A:$A,MATCH(F:F,[1]CAPS!$H:$H,0))</f>
        <v>5532</v>
      </c>
      <c r="H1927" s="245" t="s">
        <v>233</v>
      </c>
      <c r="I1927" s="264" t="s">
        <v>238</v>
      </c>
      <c r="J1927" s="248">
        <v>0</v>
      </c>
      <c r="K1927">
        <v>2</v>
      </c>
      <c r="L1927" s="248">
        <v>0</v>
      </c>
      <c r="M1927" s="265">
        <v>0</v>
      </c>
      <c r="N1927" s="248">
        <v>0</v>
      </c>
      <c r="O1927" s="248">
        <v>0</v>
      </c>
      <c r="P1927" s="248">
        <v>0</v>
      </c>
      <c r="Q1927" s="248">
        <v>0</v>
      </c>
      <c r="S1927">
        <f t="shared" si="255"/>
        <v>2</v>
      </c>
      <c r="T1927">
        <f t="shared" si="256"/>
        <v>1</v>
      </c>
      <c r="U1927">
        <f t="shared" si="257"/>
        <v>0</v>
      </c>
      <c r="W1927">
        <f t="shared" si="259"/>
        <v>1</v>
      </c>
    </row>
    <row r="1928" spans="1:23" ht="32" hidden="1" x14ac:dyDescent="0.2">
      <c r="A1928" t="s">
        <v>490</v>
      </c>
      <c r="B1928" s="160">
        <v>6</v>
      </c>
      <c r="C1928" s="246" t="str">
        <f t="shared" si="258"/>
        <v>EW1.6</v>
      </c>
      <c r="D1928" s="160">
        <v>1</v>
      </c>
      <c r="E1928" s="264"/>
      <c r="F1928" s="245" t="s">
        <v>350</v>
      </c>
      <c r="G1928" s="2">
        <f>INDEX([1]CAPS!$A:$A,MATCH(F:F,[1]CAPS!$H:$H,0))</f>
        <v>4232</v>
      </c>
      <c r="H1928" s="245" t="s">
        <v>236</v>
      </c>
      <c r="I1928" s="264" t="s">
        <v>242</v>
      </c>
      <c r="J1928" s="248">
        <v>0</v>
      </c>
      <c r="K1928">
        <v>0</v>
      </c>
      <c r="L1928" s="248">
        <v>0</v>
      </c>
      <c r="M1928">
        <v>3</v>
      </c>
      <c r="N1928" s="248">
        <v>0</v>
      </c>
      <c r="O1928" s="248">
        <v>0</v>
      </c>
      <c r="P1928" s="248">
        <v>0</v>
      </c>
      <c r="Q1928" s="248">
        <v>0</v>
      </c>
      <c r="S1928">
        <f t="shared" si="255"/>
        <v>0</v>
      </c>
      <c r="T1928">
        <f t="shared" si="256"/>
        <v>0</v>
      </c>
      <c r="U1928">
        <f t="shared" si="257"/>
        <v>0</v>
      </c>
      <c r="W1928" t="str">
        <f t="shared" si="259"/>
        <v/>
      </c>
    </row>
    <row r="1929" spans="1:23" ht="16" hidden="1" x14ac:dyDescent="0.2">
      <c r="A1929" t="s">
        <v>490</v>
      </c>
      <c r="B1929" s="160">
        <v>7</v>
      </c>
      <c r="C1929" s="246" t="str">
        <f t="shared" si="258"/>
        <v>EW1.7</v>
      </c>
      <c r="D1929" s="160">
        <v>1</v>
      </c>
      <c r="E1929" s="264"/>
      <c r="F1929" s="245" t="s">
        <v>129</v>
      </c>
      <c r="G1929" s="2">
        <f>INDEX([1]CAPS!$A:$A,MATCH(F:F,[1]CAPS!$H:$H,0))</f>
        <v>5532</v>
      </c>
      <c r="H1929" s="245" t="s">
        <v>233</v>
      </c>
      <c r="I1929" s="264" t="s">
        <v>238</v>
      </c>
      <c r="J1929" s="248">
        <v>0</v>
      </c>
      <c r="K1929">
        <v>4</v>
      </c>
      <c r="L1929" s="248">
        <v>0</v>
      </c>
      <c r="M1929" s="265">
        <v>0</v>
      </c>
      <c r="N1929" s="248">
        <v>0</v>
      </c>
      <c r="O1929" s="248">
        <v>0</v>
      </c>
      <c r="P1929" s="248">
        <v>0</v>
      </c>
      <c r="Q1929" s="248">
        <v>0</v>
      </c>
      <c r="S1929">
        <f t="shared" si="255"/>
        <v>4</v>
      </c>
      <c r="T1929">
        <f t="shared" si="256"/>
        <v>1</v>
      </c>
      <c r="U1929">
        <f t="shared" si="257"/>
        <v>0</v>
      </c>
      <c r="W1929">
        <f t="shared" si="259"/>
        <v>1</v>
      </c>
    </row>
    <row r="1930" spans="1:23" ht="16" hidden="1" x14ac:dyDescent="0.2">
      <c r="A1930" t="s">
        <v>490</v>
      </c>
      <c r="B1930" s="160">
        <v>7</v>
      </c>
      <c r="C1930" s="246" t="str">
        <f t="shared" si="258"/>
        <v>EW1.7</v>
      </c>
      <c r="D1930" s="160">
        <v>1</v>
      </c>
      <c r="E1930" s="264"/>
      <c r="F1930" s="245" t="s">
        <v>159</v>
      </c>
      <c r="G1930" s="2">
        <f>INDEX([1]CAPS!$A:$A,MATCH(F:F,[1]CAPS!$H:$H,0))</f>
        <v>7138</v>
      </c>
      <c r="H1930" s="245" t="s">
        <v>233</v>
      </c>
      <c r="I1930" s="264" t="s">
        <v>240</v>
      </c>
      <c r="J1930" s="248">
        <v>0</v>
      </c>
      <c r="K1930">
        <v>2</v>
      </c>
      <c r="L1930" s="248">
        <v>0</v>
      </c>
      <c r="M1930">
        <v>3</v>
      </c>
      <c r="N1930" s="248">
        <v>0</v>
      </c>
      <c r="O1930" s="248">
        <v>0</v>
      </c>
      <c r="P1930" s="248">
        <v>0</v>
      </c>
      <c r="Q1930" s="248">
        <v>0</v>
      </c>
      <c r="S1930">
        <f t="shared" si="255"/>
        <v>2</v>
      </c>
      <c r="T1930">
        <f t="shared" si="256"/>
        <v>0.4</v>
      </c>
      <c r="U1930">
        <f t="shared" si="257"/>
        <v>0</v>
      </c>
      <c r="W1930">
        <f t="shared" si="259"/>
        <v>1</v>
      </c>
    </row>
    <row r="1931" spans="1:23" ht="32" hidden="1" x14ac:dyDescent="0.2">
      <c r="A1931" t="s">
        <v>490</v>
      </c>
      <c r="B1931" s="160">
        <v>7</v>
      </c>
      <c r="C1931" s="246" t="str">
        <f t="shared" si="258"/>
        <v>EW1.7</v>
      </c>
      <c r="D1931" s="160">
        <v>1</v>
      </c>
      <c r="E1931" s="264"/>
      <c r="F1931" s="245" t="s">
        <v>350</v>
      </c>
      <c r="G1931" s="2">
        <f>INDEX([1]CAPS!$A:$A,MATCH(F:F,[1]CAPS!$H:$H,0))</f>
        <v>4232</v>
      </c>
      <c r="H1931" s="245" t="s">
        <v>236</v>
      </c>
      <c r="I1931" s="264" t="s">
        <v>242</v>
      </c>
      <c r="J1931" s="248">
        <v>0</v>
      </c>
      <c r="K1931">
        <v>0</v>
      </c>
      <c r="L1931" s="248">
        <v>0</v>
      </c>
      <c r="M1931">
        <v>2</v>
      </c>
      <c r="N1931" s="248">
        <v>0</v>
      </c>
      <c r="O1931" s="248">
        <v>0</v>
      </c>
      <c r="P1931" s="248">
        <v>0</v>
      </c>
      <c r="Q1931" s="248">
        <v>0</v>
      </c>
      <c r="S1931">
        <f t="shared" ref="S1931:S1993" si="260">SUM(J1931:K1931)+O1931</f>
        <v>0</v>
      </c>
      <c r="T1931">
        <f t="shared" ref="T1931:T1994" si="261">(K1931+L1931)/(K1931++L1931+M1931)</f>
        <v>0</v>
      </c>
      <c r="U1931">
        <f t="shared" ref="U1931:U1994" si="262">(O1931+P1931)/(K1931+L1931+M1931)</f>
        <v>0</v>
      </c>
      <c r="W1931" t="str">
        <f t="shared" si="259"/>
        <v/>
      </c>
    </row>
    <row r="1932" spans="1:23" ht="16" hidden="1" x14ac:dyDescent="0.2">
      <c r="A1932" t="s">
        <v>490</v>
      </c>
      <c r="B1932" s="160">
        <v>8</v>
      </c>
      <c r="C1932" s="246" t="str">
        <f t="shared" si="258"/>
        <v>EW1.8</v>
      </c>
      <c r="D1932" s="160">
        <v>1</v>
      </c>
      <c r="E1932" s="264"/>
      <c r="F1932" s="245" t="s">
        <v>129</v>
      </c>
      <c r="G1932" s="2">
        <f>INDEX([1]CAPS!$A:$A,MATCH(F:F,[1]CAPS!$H:$H,0))</f>
        <v>5532</v>
      </c>
      <c r="H1932" s="245" t="s">
        <v>233</v>
      </c>
      <c r="I1932" s="264" t="s">
        <v>238</v>
      </c>
      <c r="J1932" s="248">
        <v>0</v>
      </c>
      <c r="K1932">
        <v>4</v>
      </c>
      <c r="L1932" s="248">
        <v>0</v>
      </c>
      <c r="M1932" s="248">
        <v>0</v>
      </c>
      <c r="N1932" s="248">
        <v>0</v>
      </c>
      <c r="O1932" s="248">
        <v>0</v>
      </c>
      <c r="P1932" s="248">
        <v>0</v>
      </c>
      <c r="Q1932" s="248">
        <v>0</v>
      </c>
      <c r="S1932">
        <f t="shared" si="260"/>
        <v>4</v>
      </c>
      <c r="T1932">
        <f t="shared" si="261"/>
        <v>1</v>
      </c>
      <c r="U1932">
        <f t="shared" si="262"/>
        <v>0</v>
      </c>
      <c r="W1932">
        <f t="shared" si="259"/>
        <v>1</v>
      </c>
    </row>
    <row r="1933" spans="1:23" ht="16" hidden="1" x14ac:dyDescent="0.2">
      <c r="A1933" t="s">
        <v>490</v>
      </c>
      <c r="B1933" s="160">
        <v>8</v>
      </c>
      <c r="C1933" s="246" t="str">
        <f t="shared" si="258"/>
        <v>EW1.8</v>
      </c>
      <c r="D1933" s="160">
        <v>1</v>
      </c>
      <c r="E1933" s="264"/>
      <c r="F1933" s="245" t="s">
        <v>159</v>
      </c>
      <c r="G1933" s="2">
        <f>INDEX([1]CAPS!$A:$A,MATCH(F:F,[1]CAPS!$H:$H,0))</f>
        <v>7138</v>
      </c>
      <c r="H1933" s="245" t="s">
        <v>233</v>
      </c>
      <c r="I1933" s="264" t="s">
        <v>240</v>
      </c>
      <c r="J1933" s="248">
        <v>0</v>
      </c>
      <c r="K1933">
        <v>4</v>
      </c>
      <c r="L1933" s="248">
        <v>0</v>
      </c>
      <c r="M1933">
        <v>7</v>
      </c>
      <c r="N1933" s="248">
        <v>0</v>
      </c>
      <c r="O1933" s="248">
        <v>0</v>
      </c>
      <c r="P1933" s="248">
        <v>0</v>
      </c>
      <c r="Q1933" s="248">
        <v>0</v>
      </c>
      <c r="S1933">
        <f t="shared" si="260"/>
        <v>4</v>
      </c>
      <c r="T1933">
        <f t="shared" si="261"/>
        <v>0.36363636363636365</v>
      </c>
      <c r="U1933">
        <f t="shared" si="262"/>
        <v>0</v>
      </c>
      <c r="W1933">
        <f t="shared" si="259"/>
        <v>1</v>
      </c>
    </row>
    <row r="1934" spans="1:23" ht="16" hidden="1" x14ac:dyDescent="0.2">
      <c r="A1934" t="s">
        <v>490</v>
      </c>
      <c r="B1934" s="160">
        <v>8</v>
      </c>
      <c r="C1934" s="246" t="str">
        <f t="shared" si="258"/>
        <v>EW1.8</v>
      </c>
      <c r="D1934" s="160">
        <v>1</v>
      </c>
      <c r="E1934" s="264"/>
      <c r="F1934" s="245" t="s">
        <v>492</v>
      </c>
      <c r="G1934" s="2" t="e">
        <f>INDEX([1]CAPS!$A:$A,MATCH(F:F,[1]CAPS!$H:$H,0))</f>
        <v>#N/A</v>
      </c>
      <c r="H1934" s="245" t="s">
        <v>276</v>
      </c>
      <c r="I1934" s="264" t="s">
        <v>276</v>
      </c>
      <c r="J1934" s="248">
        <v>0</v>
      </c>
      <c r="K1934">
        <v>0</v>
      </c>
      <c r="L1934" s="248">
        <v>0</v>
      </c>
      <c r="M1934" s="248">
        <v>0</v>
      </c>
      <c r="N1934" s="248">
        <v>0</v>
      </c>
      <c r="O1934">
        <v>2</v>
      </c>
      <c r="P1934" s="248">
        <v>0</v>
      </c>
      <c r="Q1934" s="248">
        <v>0</v>
      </c>
      <c r="S1934">
        <f t="shared" si="260"/>
        <v>2</v>
      </c>
      <c r="T1934" t="e">
        <f t="shared" si="261"/>
        <v>#DIV/0!</v>
      </c>
      <c r="U1934" t="e">
        <f t="shared" si="262"/>
        <v>#DIV/0!</v>
      </c>
      <c r="W1934">
        <f t="shared" si="259"/>
        <v>1</v>
      </c>
    </row>
    <row r="1935" spans="1:23" ht="16" hidden="1" x14ac:dyDescent="0.2">
      <c r="A1935" t="s">
        <v>490</v>
      </c>
      <c r="B1935" s="160">
        <v>9</v>
      </c>
      <c r="C1935" s="246" t="str">
        <f t="shared" si="258"/>
        <v>EW1.9</v>
      </c>
      <c r="D1935" s="160">
        <v>1</v>
      </c>
      <c r="E1935" s="264"/>
      <c r="F1935" s="245" t="s">
        <v>129</v>
      </c>
      <c r="G1935" s="2">
        <f>INDEX([1]CAPS!$A:$A,MATCH(F:F,[1]CAPS!$H:$H,0))</f>
        <v>5532</v>
      </c>
      <c r="H1935" s="245" t="s">
        <v>233</v>
      </c>
      <c r="I1935" s="264" t="s">
        <v>238</v>
      </c>
      <c r="J1935" s="248">
        <v>0</v>
      </c>
      <c r="K1935">
        <v>7</v>
      </c>
      <c r="L1935" s="248">
        <v>0</v>
      </c>
      <c r="M1935" s="248">
        <v>0</v>
      </c>
      <c r="N1935" s="248">
        <v>0</v>
      </c>
      <c r="O1935" s="248">
        <v>0</v>
      </c>
      <c r="P1935" s="248">
        <v>0</v>
      </c>
      <c r="Q1935" s="248">
        <v>0</v>
      </c>
      <c r="S1935">
        <f t="shared" si="260"/>
        <v>7</v>
      </c>
      <c r="T1935">
        <f t="shared" si="261"/>
        <v>1</v>
      </c>
      <c r="U1935">
        <f t="shared" si="262"/>
        <v>0</v>
      </c>
      <c r="W1935">
        <f t="shared" si="259"/>
        <v>1</v>
      </c>
    </row>
    <row r="1936" spans="1:23" ht="32" hidden="1" x14ac:dyDescent="0.2">
      <c r="A1936" t="s">
        <v>490</v>
      </c>
      <c r="B1936" s="160">
        <v>9</v>
      </c>
      <c r="C1936" s="246" t="str">
        <f t="shared" si="258"/>
        <v>EW1.9</v>
      </c>
      <c r="D1936" s="160">
        <v>1</v>
      </c>
      <c r="E1936" s="264"/>
      <c r="F1936" s="245" t="s">
        <v>350</v>
      </c>
      <c r="G1936" s="2">
        <f>INDEX([1]CAPS!$A:$A,MATCH(F:F,[1]CAPS!$H:$H,0))</f>
        <v>4232</v>
      </c>
      <c r="H1936" s="245" t="s">
        <v>236</v>
      </c>
      <c r="I1936" s="264" t="s">
        <v>242</v>
      </c>
      <c r="J1936" s="248">
        <v>0</v>
      </c>
      <c r="K1936">
        <v>0</v>
      </c>
      <c r="L1936" s="248">
        <v>0</v>
      </c>
      <c r="M1936">
        <v>1</v>
      </c>
      <c r="N1936" s="248">
        <v>0</v>
      </c>
      <c r="O1936" s="248">
        <v>0</v>
      </c>
      <c r="P1936" s="248">
        <v>0</v>
      </c>
      <c r="Q1936" s="248">
        <v>0</v>
      </c>
      <c r="S1936">
        <f t="shared" si="260"/>
        <v>0</v>
      </c>
      <c r="T1936">
        <f t="shared" si="261"/>
        <v>0</v>
      </c>
      <c r="U1936">
        <f t="shared" si="262"/>
        <v>0</v>
      </c>
      <c r="W1936" t="str">
        <f t="shared" si="259"/>
        <v/>
      </c>
    </row>
    <row r="1937" spans="1:23" ht="16" hidden="1" x14ac:dyDescent="0.2">
      <c r="A1937" t="s">
        <v>490</v>
      </c>
      <c r="B1937" s="160">
        <v>10</v>
      </c>
      <c r="C1937" s="246" t="str">
        <f t="shared" si="258"/>
        <v>EW1.10</v>
      </c>
      <c r="D1937" s="160">
        <v>1</v>
      </c>
      <c r="E1937" s="264"/>
      <c r="F1937" s="245" t="s">
        <v>493</v>
      </c>
      <c r="G1937" s="2">
        <f>INDEX([1]CAPS!$A:$A,MATCH(F:F,[1]CAPS!$H:$H,0))</f>
        <v>6404</v>
      </c>
      <c r="H1937" s="245" t="s">
        <v>270</v>
      </c>
      <c r="I1937" s="264" t="s">
        <v>238</v>
      </c>
      <c r="J1937" s="248">
        <v>0</v>
      </c>
      <c r="K1937">
        <v>0</v>
      </c>
      <c r="L1937" s="248">
        <v>0</v>
      </c>
      <c r="M1937" s="248">
        <v>0</v>
      </c>
      <c r="N1937" s="248">
        <v>0</v>
      </c>
      <c r="O1937">
        <v>1</v>
      </c>
      <c r="P1937" s="248">
        <v>0</v>
      </c>
      <c r="Q1937" s="248">
        <v>0</v>
      </c>
      <c r="S1937">
        <f t="shared" si="260"/>
        <v>1</v>
      </c>
      <c r="T1937" t="e">
        <f t="shared" si="261"/>
        <v>#DIV/0!</v>
      </c>
      <c r="U1937" t="e">
        <f t="shared" si="262"/>
        <v>#DIV/0!</v>
      </c>
      <c r="W1937">
        <f t="shared" si="259"/>
        <v>1</v>
      </c>
    </row>
    <row r="1938" spans="1:23" ht="32" hidden="1" x14ac:dyDescent="0.2">
      <c r="A1938" t="s">
        <v>490</v>
      </c>
      <c r="B1938" s="160">
        <v>10</v>
      </c>
      <c r="C1938" s="246" t="str">
        <f t="shared" si="258"/>
        <v>EW1.10</v>
      </c>
      <c r="D1938" s="160">
        <v>1</v>
      </c>
      <c r="E1938" s="264"/>
      <c r="F1938" s="245" t="s">
        <v>232</v>
      </c>
      <c r="G1938" s="2">
        <f>INDEX([1]CAPS!$A:$A,MATCH(F:F,[1]CAPS!$H:$H,0))</f>
        <v>8875</v>
      </c>
      <c r="H1938" s="245" t="s">
        <v>236</v>
      </c>
      <c r="I1938" s="264" t="s">
        <v>239</v>
      </c>
      <c r="J1938" s="248">
        <v>0</v>
      </c>
      <c r="K1938">
        <v>0</v>
      </c>
      <c r="L1938" s="248">
        <v>0</v>
      </c>
      <c r="M1938" s="248">
        <v>0</v>
      </c>
      <c r="N1938" s="248">
        <v>0</v>
      </c>
      <c r="O1938">
        <v>1</v>
      </c>
      <c r="P1938" s="248">
        <v>0</v>
      </c>
      <c r="Q1938" s="248">
        <v>0</v>
      </c>
      <c r="S1938">
        <f t="shared" si="260"/>
        <v>1</v>
      </c>
      <c r="T1938" t="e">
        <f t="shared" si="261"/>
        <v>#DIV/0!</v>
      </c>
      <c r="U1938" t="e">
        <f t="shared" si="262"/>
        <v>#DIV/0!</v>
      </c>
      <c r="W1938">
        <f t="shared" si="259"/>
        <v>1</v>
      </c>
    </row>
    <row r="1939" spans="1:23" ht="32" hidden="1" x14ac:dyDescent="0.2">
      <c r="A1939" t="s">
        <v>490</v>
      </c>
      <c r="B1939" s="160">
        <v>10</v>
      </c>
      <c r="C1939" s="246" t="str">
        <f t="shared" si="258"/>
        <v>EW1.10</v>
      </c>
      <c r="D1939" s="160">
        <v>1</v>
      </c>
      <c r="E1939" s="264"/>
      <c r="F1939" s="245" t="s">
        <v>350</v>
      </c>
      <c r="G1939" s="2">
        <f>INDEX([1]CAPS!$A:$A,MATCH(F:F,[1]CAPS!$H:$H,0))</f>
        <v>4232</v>
      </c>
      <c r="H1939" s="245" t="s">
        <v>236</v>
      </c>
      <c r="I1939" s="264" t="s">
        <v>242</v>
      </c>
      <c r="J1939" s="248">
        <v>0</v>
      </c>
      <c r="K1939">
        <v>0</v>
      </c>
      <c r="L1939" s="248">
        <v>0</v>
      </c>
      <c r="M1939">
        <v>3</v>
      </c>
      <c r="N1939" s="248">
        <v>0</v>
      </c>
      <c r="O1939" s="248">
        <v>0</v>
      </c>
      <c r="P1939" s="248">
        <v>0</v>
      </c>
      <c r="Q1939" s="248">
        <v>0</v>
      </c>
      <c r="S1939">
        <f t="shared" si="260"/>
        <v>0</v>
      </c>
      <c r="T1939">
        <f t="shared" si="261"/>
        <v>0</v>
      </c>
      <c r="U1939">
        <f t="shared" si="262"/>
        <v>0</v>
      </c>
      <c r="W1939" t="str">
        <f t="shared" si="259"/>
        <v/>
      </c>
    </row>
    <row r="1940" spans="1:23" ht="16" hidden="1" x14ac:dyDescent="0.2">
      <c r="A1940" t="s">
        <v>490</v>
      </c>
      <c r="B1940" s="160">
        <v>11</v>
      </c>
      <c r="C1940" s="246" t="str">
        <f t="shared" si="258"/>
        <v>EW1.11</v>
      </c>
      <c r="D1940" s="160">
        <v>1</v>
      </c>
      <c r="E1940" s="264"/>
      <c r="F1940" s="245" t="s">
        <v>159</v>
      </c>
      <c r="G1940" s="2">
        <f>INDEX([1]CAPS!$A:$A,MATCH(F:F,[1]CAPS!$H:$H,0))</f>
        <v>7138</v>
      </c>
      <c r="H1940" s="245" t="s">
        <v>233</v>
      </c>
      <c r="I1940" s="264" t="s">
        <v>240</v>
      </c>
      <c r="J1940" s="248">
        <v>0</v>
      </c>
      <c r="K1940">
        <v>0</v>
      </c>
      <c r="L1940" s="248">
        <v>0</v>
      </c>
      <c r="M1940">
        <v>3</v>
      </c>
      <c r="N1940" s="248">
        <v>0</v>
      </c>
      <c r="O1940" s="248">
        <v>0</v>
      </c>
      <c r="P1940" s="248">
        <v>0</v>
      </c>
      <c r="Q1940" s="248">
        <v>0</v>
      </c>
      <c r="S1940">
        <f t="shared" si="260"/>
        <v>0</v>
      </c>
      <c r="T1940">
        <f t="shared" si="261"/>
        <v>0</v>
      </c>
      <c r="U1940">
        <f t="shared" si="262"/>
        <v>0</v>
      </c>
      <c r="W1940" t="str">
        <f t="shared" si="259"/>
        <v/>
      </c>
    </row>
    <row r="1941" spans="1:23" ht="16" hidden="1" x14ac:dyDescent="0.2">
      <c r="A1941" t="s">
        <v>490</v>
      </c>
      <c r="B1941" s="160">
        <v>11</v>
      </c>
      <c r="C1941" s="246" t="str">
        <f t="shared" si="258"/>
        <v>EW1.11</v>
      </c>
      <c r="D1941" s="160">
        <v>1</v>
      </c>
      <c r="E1941" s="264"/>
      <c r="F1941" s="245" t="s">
        <v>492</v>
      </c>
      <c r="G1941" s="2" t="e">
        <f>INDEX([1]CAPS!$A:$A,MATCH(F:F,[1]CAPS!$H:$H,0))</f>
        <v>#N/A</v>
      </c>
      <c r="H1941" s="245" t="s">
        <v>276</v>
      </c>
      <c r="I1941" s="264" t="s">
        <v>276</v>
      </c>
      <c r="J1941" s="248">
        <v>0</v>
      </c>
      <c r="K1941">
        <v>0</v>
      </c>
      <c r="L1941" s="248">
        <v>0</v>
      </c>
      <c r="M1941">
        <v>1</v>
      </c>
      <c r="N1941" s="248">
        <v>0</v>
      </c>
      <c r="O1941" s="248">
        <v>0</v>
      </c>
      <c r="P1941" s="248">
        <v>0</v>
      </c>
      <c r="Q1941" s="248">
        <v>0</v>
      </c>
      <c r="S1941">
        <f t="shared" si="260"/>
        <v>0</v>
      </c>
      <c r="T1941">
        <f t="shared" si="261"/>
        <v>0</v>
      </c>
      <c r="U1941">
        <f t="shared" si="262"/>
        <v>0</v>
      </c>
      <c r="W1941" t="str">
        <f t="shared" si="259"/>
        <v/>
      </c>
    </row>
    <row r="1942" spans="1:23" ht="16" hidden="1" x14ac:dyDescent="0.2">
      <c r="A1942" t="s">
        <v>490</v>
      </c>
      <c r="B1942" s="160">
        <v>12</v>
      </c>
      <c r="C1942" s="246" t="str">
        <f t="shared" si="258"/>
        <v>EW1.12</v>
      </c>
      <c r="D1942" s="160">
        <v>1</v>
      </c>
      <c r="E1942" s="264"/>
      <c r="F1942" s="245" t="s">
        <v>129</v>
      </c>
      <c r="G1942" s="2">
        <f>INDEX([1]CAPS!$A:$A,MATCH(F:F,[1]CAPS!$H:$H,0))</f>
        <v>5532</v>
      </c>
      <c r="H1942" s="245" t="s">
        <v>233</v>
      </c>
      <c r="I1942" s="264" t="s">
        <v>238</v>
      </c>
      <c r="J1942" s="248">
        <v>0</v>
      </c>
      <c r="K1942">
        <v>1</v>
      </c>
      <c r="L1942" s="248">
        <v>0</v>
      </c>
      <c r="M1942">
        <v>4</v>
      </c>
      <c r="N1942" s="248">
        <v>0</v>
      </c>
      <c r="O1942" s="248">
        <v>0</v>
      </c>
      <c r="P1942" s="248">
        <v>0</v>
      </c>
      <c r="Q1942" s="248">
        <v>0</v>
      </c>
      <c r="S1942">
        <f t="shared" si="260"/>
        <v>1</v>
      </c>
      <c r="T1942">
        <f t="shared" si="261"/>
        <v>0.2</v>
      </c>
      <c r="U1942">
        <f t="shared" si="262"/>
        <v>0</v>
      </c>
      <c r="W1942">
        <f t="shared" si="259"/>
        <v>1</v>
      </c>
    </row>
    <row r="1943" spans="1:23" ht="16" hidden="1" x14ac:dyDescent="0.2">
      <c r="A1943" t="s">
        <v>490</v>
      </c>
      <c r="B1943" s="160">
        <v>13</v>
      </c>
      <c r="C1943" s="246" t="str">
        <f t="shared" si="258"/>
        <v>EW1.13</v>
      </c>
      <c r="D1943" s="160">
        <v>1</v>
      </c>
      <c r="E1943" s="264"/>
      <c r="F1943" s="245" t="s">
        <v>129</v>
      </c>
      <c r="G1943" s="2">
        <f>INDEX([1]CAPS!$A:$A,MATCH(F:F,[1]CAPS!$H:$H,0))</f>
        <v>5532</v>
      </c>
      <c r="H1943" s="245" t="s">
        <v>233</v>
      </c>
      <c r="I1943" s="264" t="s">
        <v>238</v>
      </c>
      <c r="J1943" s="248">
        <v>0</v>
      </c>
      <c r="K1943">
        <v>5</v>
      </c>
      <c r="L1943" s="248">
        <v>0</v>
      </c>
      <c r="M1943">
        <v>1</v>
      </c>
      <c r="N1943" s="248">
        <v>0</v>
      </c>
      <c r="O1943" s="248">
        <v>0</v>
      </c>
      <c r="P1943" s="248">
        <v>0</v>
      </c>
      <c r="Q1943" s="248">
        <v>0</v>
      </c>
      <c r="S1943">
        <f t="shared" si="260"/>
        <v>5</v>
      </c>
      <c r="T1943">
        <f t="shared" si="261"/>
        <v>0.83333333333333337</v>
      </c>
      <c r="U1943">
        <f t="shared" si="262"/>
        <v>0</v>
      </c>
      <c r="W1943">
        <f t="shared" si="259"/>
        <v>1</v>
      </c>
    </row>
    <row r="1944" spans="1:23" ht="32" hidden="1" x14ac:dyDescent="0.2">
      <c r="A1944" t="s">
        <v>490</v>
      </c>
      <c r="B1944" s="160">
        <v>13</v>
      </c>
      <c r="C1944" s="246" t="str">
        <f t="shared" ref="C1944" si="263">CONCATENATE(A1944,".",B1944)</f>
        <v>EW1.13</v>
      </c>
      <c r="D1944" s="160">
        <v>1</v>
      </c>
      <c r="E1944" s="264"/>
      <c r="F1944" s="245" t="s">
        <v>135</v>
      </c>
      <c r="G1944" s="2">
        <f>INDEX([1]CAPS!$A:$A,MATCH(F:F,[1]CAPS!$H:$H,0))</f>
        <v>7766</v>
      </c>
      <c r="H1944" s="245" t="s">
        <v>236</v>
      </c>
      <c r="I1944" s="264" t="s">
        <v>242</v>
      </c>
      <c r="J1944" s="248">
        <v>0</v>
      </c>
      <c r="K1944">
        <v>0</v>
      </c>
      <c r="L1944" s="248">
        <v>0</v>
      </c>
      <c r="M1944">
        <v>2</v>
      </c>
      <c r="N1944" s="248">
        <v>0</v>
      </c>
      <c r="O1944" s="248">
        <v>0</v>
      </c>
      <c r="P1944" s="248">
        <v>0</v>
      </c>
      <c r="Q1944" s="248">
        <v>0</v>
      </c>
      <c r="S1944">
        <f t="shared" si="260"/>
        <v>0</v>
      </c>
      <c r="T1944">
        <f t="shared" si="261"/>
        <v>0</v>
      </c>
      <c r="U1944">
        <f t="shared" si="262"/>
        <v>0</v>
      </c>
      <c r="W1944" t="str">
        <f t="shared" si="259"/>
        <v/>
      </c>
    </row>
    <row r="1945" spans="1:23" ht="32" hidden="1" x14ac:dyDescent="0.2">
      <c r="A1945" t="s">
        <v>490</v>
      </c>
      <c r="B1945" s="160">
        <v>13</v>
      </c>
      <c r="C1945" s="246" t="str">
        <f t="shared" si="258"/>
        <v>EW1.13</v>
      </c>
      <c r="D1945" s="160">
        <v>1</v>
      </c>
      <c r="E1945" s="264"/>
      <c r="F1945" s="245" t="s">
        <v>232</v>
      </c>
      <c r="G1945" s="2">
        <f>INDEX([1]CAPS!$A:$A,MATCH(F:F,[1]CAPS!$H:$H,0))</f>
        <v>8875</v>
      </c>
      <c r="H1945" s="245" t="s">
        <v>236</v>
      </c>
      <c r="I1945" s="264" t="s">
        <v>239</v>
      </c>
      <c r="J1945" s="248">
        <v>0</v>
      </c>
      <c r="K1945">
        <v>0</v>
      </c>
      <c r="L1945" s="248">
        <v>0</v>
      </c>
      <c r="M1945">
        <v>1</v>
      </c>
      <c r="N1945" s="248">
        <v>0</v>
      </c>
      <c r="O1945" s="248">
        <v>0</v>
      </c>
      <c r="P1945" s="248">
        <v>0</v>
      </c>
      <c r="Q1945" s="248">
        <v>0</v>
      </c>
      <c r="S1945">
        <f t="shared" si="260"/>
        <v>0</v>
      </c>
      <c r="T1945">
        <f t="shared" si="261"/>
        <v>0</v>
      </c>
      <c r="U1945">
        <f t="shared" si="262"/>
        <v>0</v>
      </c>
      <c r="W1945" t="str">
        <f t="shared" si="259"/>
        <v/>
      </c>
    </row>
    <row r="1946" spans="1:23" ht="16" hidden="1" x14ac:dyDescent="0.2">
      <c r="A1946" t="s">
        <v>490</v>
      </c>
      <c r="B1946" s="160">
        <v>14</v>
      </c>
      <c r="C1946" s="246" t="str">
        <f t="shared" si="258"/>
        <v>EW1.14</v>
      </c>
      <c r="D1946" s="160">
        <v>1</v>
      </c>
      <c r="E1946" s="264"/>
      <c r="F1946" s="245" t="s">
        <v>129</v>
      </c>
      <c r="G1946" s="2">
        <f>INDEX([1]CAPS!$A:$A,MATCH(F:F,[1]CAPS!$H:$H,0))</f>
        <v>5532</v>
      </c>
      <c r="H1946" s="245" t="s">
        <v>233</v>
      </c>
      <c r="I1946" s="264" t="s">
        <v>238</v>
      </c>
      <c r="J1946" s="248">
        <v>0</v>
      </c>
      <c r="K1946">
        <v>3</v>
      </c>
      <c r="L1946" s="248">
        <v>0</v>
      </c>
      <c r="M1946" s="265">
        <v>0</v>
      </c>
      <c r="N1946" s="248">
        <v>0</v>
      </c>
      <c r="O1946" s="248">
        <v>0</v>
      </c>
      <c r="P1946" s="248">
        <v>0</v>
      </c>
      <c r="Q1946" s="248">
        <v>0</v>
      </c>
      <c r="S1946">
        <f t="shared" si="260"/>
        <v>3</v>
      </c>
      <c r="T1946">
        <f t="shared" si="261"/>
        <v>1</v>
      </c>
      <c r="U1946">
        <f t="shared" si="262"/>
        <v>0</v>
      </c>
      <c r="W1946">
        <f t="shared" si="259"/>
        <v>1</v>
      </c>
    </row>
    <row r="1947" spans="1:23" ht="32" hidden="1" x14ac:dyDescent="0.2">
      <c r="A1947" t="s">
        <v>490</v>
      </c>
      <c r="B1947" s="160">
        <v>14</v>
      </c>
      <c r="C1947" s="246" t="str">
        <f t="shared" si="258"/>
        <v>EW1.14</v>
      </c>
      <c r="D1947" s="160">
        <v>1</v>
      </c>
      <c r="E1947" s="264"/>
      <c r="F1947" s="245" t="s">
        <v>135</v>
      </c>
      <c r="G1947" s="2">
        <f>INDEX([1]CAPS!$A:$A,MATCH(F:F,[1]CAPS!$H:$H,0))</f>
        <v>7766</v>
      </c>
      <c r="H1947" s="245" t="s">
        <v>236</v>
      </c>
      <c r="I1947" s="264" t="s">
        <v>242</v>
      </c>
      <c r="J1947" s="248">
        <v>0</v>
      </c>
      <c r="K1947">
        <v>0</v>
      </c>
      <c r="L1947" s="248">
        <v>0</v>
      </c>
      <c r="M1947">
        <v>3</v>
      </c>
      <c r="N1947" s="248">
        <v>0</v>
      </c>
      <c r="O1947" s="248">
        <v>0</v>
      </c>
      <c r="P1947" s="248">
        <v>0</v>
      </c>
      <c r="Q1947" s="248">
        <v>0</v>
      </c>
      <c r="S1947">
        <f t="shared" si="260"/>
        <v>0</v>
      </c>
      <c r="T1947">
        <f t="shared" si="261"/>
        <v>0</v>
      </c>
      <c r="U1947">
        <f t="shared" si="262"/>
        <v>0</v>
      </c>
      <c r="W1947" t="str">
        <f t="shared" si="259"/>
        <v/>
      </c>
    </row>
    <row r="1948" spans="1:23" ht="32" hidden="1" x14ac:dyDescent="0.2">
      <c r="A1948" t="s">
        <v>490</v>
      </c>
      <c r="B1948" s="160">
        <v>15</v>
      </c>
      <c r="C1948" s="246" t="str">
        <f t="shared" si="258"/>
        <v>EW1.15</v>
      </c>
      <c r="D1948" s="160">
        <v>1</v>
      </c>
      <c r="E1948" s="264"/>
      <c r="F1948" s="245" t="s">
        <v>135</v>
      </c>
      <c r="G1948" s="2">
        <f>INDEX([1]CAPS!$A:$A,MATCH(F:F,[1]CAPS!$H:$H,0))</f>
        <v>7766</v>
      </c>
      <c r="H1948" s="245" t="s">
        <v>236</v>
      </c>
      <c r="I1948" s="264" t="s">
        <v>242</v>
      </c>
      <c r="J1948" s="248">
        <v>0</v>
      </c>
      <c r="K1948">
        <v>0</v>
      </c>
      <c r="L1948" s="248">
        <v>0</v>
      </c>
      <c r="M1948">
        <v>1</v>
      </c>
      <c r="N1948" s="248">
        <v>0</v>
      </c>
      <c r="O1948" s="248">
        <v>0</v>
      </c>
      <c r="P1948" s="248">
        <v>0</v>
      </c>
      <c r="Q1948" s="248">
        <v>0</v>
      </c>
      <c r="S1948">
        <f t="shared" si="260"/>
        <v>0</v>
      </c>
      <c r="T1948">
        <f t="shared" si="261"/>
        <v>0</v>
      </c>
      <c r="U1948">
        <f t="shared" si="262"/>
        <v>0</v>
      </c>
      <c r="W1948" t="str">
        <f t="shared" si="259"/>
        <v/>
      </c>
    </row>
    <row r="1949" spans="1:23" ht="16" hidden="1" x14ac:dyDescent="0.2">
      <c r="A1949" t="s">
        <v>490</v>
      </c>
      <c r="B1949" s="160">
        <v>15</v>
      </c>
      <c r="C1949" s="246" t="str">
        <f t="shared" si="258"/>
        <v>EW1.15</v>
      </c>
      <c r="D1949" s="160">
        <v>1</v>
      </c>
      <c r="E1949" s="264"/>
      <c r="F1949" s="245" t="s">
        <v>129</v>
      </c>
      <c r="G1949" s="2">
        <f>INDEX([1]CAPS!$A:$A,MATCH(F:F,[1]CAPS!$H:$H,0))</f>
        <v>5532</v>
      </c>
      <c r="H1949" s="245" t="s">
        <v>233</v>
      </c>
      <c r="I1949" s="264" t="s">
        <v>238</v>
      </c>
      <c r="J1949" s="248">
        <v>0</v>
      </c>
      <c r="K1949">
        <v>0</v>
      </c>
      <c r="L1949" s="248">
        <v>0</v>
      </c>
      <c r="M1949">
        <v>3</v>
      </c>
      <c r="N1949" s="248">
        <v>0</v>
      </c>
      <c r="O1949" s="248">
        <v>0</v>
      </c>
      <c r="P1949" s="248">
        <v>0</v>
      </c>
      <c r="Q1949" s="248">
        <v>0</v>
      </c>
      <c r="S1949">
        <f t="shared" si="260"/>
        <v>0</v>
      </c>
      <c r="T1949">
        <f t="shared" si="261"/>
        <v>0</v>
      </c>
      <c r="U1949">
        <f t="shared" si="262"/>
        <v>0</v>
      </c>
      <c r="W1949" t="str">
        <f t="shared" si="259"/>
        <v/>
      </c>
    </row>
    <row r="1950" spans="1:23" ht="16" hidden="1" x14ac:dyDescent="0.2">
      <c r="A1950" t="s">
        <v>490</v>
      </c>
      <c r="B1950" s="160">
        <v>16</v>
      </c>
      <c r="C1950" s="246" t="str">
        <f t="shared" si="258"/>
        <v>EW1.16</v>
      </c>
      <c r="D1950" s="160">
        <v>1</v>
      </c>
      <c r="E1950" s="264"/>
      <c r="F1950" s="245" t="s">
        <v>129</v>
      </c>
      <c r="G1950" s="2">
        <f>INDEX([1]CAPS!$A:$A,MATCH(F:F,[1]CAPS!$H:$H,0))</f>
        <v>5532</v>
      </c>
      <c r="H1950" s="245" t="s">
        <v>233</v>
      </c>
      <c r="I1950" s="264" t="s">
        <v>238</v>
      </c>
      <c r="J1950" s="248">
        <v>0</v>
      </c>
      <c r="K1950">
        <v>0</v>
      </c>
      <c r="L1950" s="248">
        <v>0</v>
      </c>
      <c r="M1950">
        <v>5</v>
      </c>
      <c r="N1950" s="248">
        <v>0</v>
      </c>
      <c r="O1950" s="248">
        <v>0</v>
      </c>
      <c r="P1950" s="248">
        <v>0</v>
      </c>
      <c r="Q1950" s="248">
        <v>0</v>
      </c>
      <c r="S1950">
        <f t="shared" si="260"/>
        <v>0</v>
      </c>
      <c r="T1950">
        <f t="shared" si="261"/>
        <v>0</v>
      </c>
      <c r="U1950">
        <f t="shared" si="262"/>
        <v>0</v>
      </c>
      <c r="W1950" t="str">
        <f t="shared" si="259"/>
        <v/>
      </c>
    </row>
    <row r="1951" spans="1:23" ht="32" hidden="1" x14ac:dyDescent="0.2">
      <c r="A1951" t="s">
        <v>490</v>
      </c>
      <c r="B1951" s="160">
        <v>16</v>
      </c>
      <c r="C1951" s="246" t="str">
        <f t="shared" si="258"/>
        <v>EW1.16</v>
      </c>
      <c r="D1951" s="160">
        <v>1</v>
      </c>
      <c r="E1951" s="264"/>
      <c r="F1951" s="245" t="s">
        <v>135</v>
      </c>
      <c r="G1951" s="2">
        <f>INDEX([1]CAPS!$A:$A,MATCH(F:F,[1]CAPS!$H:$H,0))</f>
        <v>7766</v>
      </c>
      <c r="H1951" s="245" t="s">
        <v>236</v>
      </c>
      <c r="I1951" s="264" t="s">
        <v>242</v>
      </c>
      <c r="J1951" s="248">
        <v>0</v>
      </c>
      <c r="K1951">
        <v>0</v>
      </c>
      <c r="L1951" s="248">
        <v>0</v>
      </c>
      <c r="M1951">
        <v>1</v>
      </c>
      <c r="N1951" s="248">
        <v>0</v>
      </c>
      <c r="O1951" s="248">
        <v>0</v>
      </c>
      <c r="P1951" s="248">
        <v>0</v>
      </c>
      <c r="Q1951" s="248">
        <v>0</v>
      </c>
      <c r="S1951">
        <f t="shared" si="260"/>
        <v>0</v>
      </c>
      <c r="T1951">
        <f t="shared" si="261"/>
        <v>0</v>
      </c>
      <c r="U1951">
        <f t="shared" si="262"/>
        <v>0</v>
      </c>
      <c r="W1951" t="str">
        <f t="shared" si="259"/>
        <v/>
      </c>
    </row>
    <row r="1952" spans="1:23" ht="16" hidden="1" x14ac:dyDescent="0.2">
      <c r="A1952" t="s">
        <v>490</v>
      </c>
      <c r="B1952" s="160">
        <v>17</v>
      </c>
      <c r="C1952" s="246" t="str">
        <f t="shared" si="258"/>
        <v>EW1.17</v>
      </c>
      <c r="D1952" s="160">
        <v>1</v>
      </c>
      <c r="E1952" s="264"/>
      <c r="F1952" s="245" t="s">
        <v>159</v>
      </c>
      <c r="G1952" s="2">
        <f>INDEX([1]CAPS!$A:$A,MATCH(F:F,[1]CAPS!$H:$H,0))</f>
        <v>7138</v>
      </c>
      <c r="H1952" s="245" t="s">
        <v>233</v>
      </c>
      <c r="I1952" s="264" t="s">
        <v>240</v>
      </c>
      <c r="J1952" s="248">
        <v>0</v>
      </c>
      <c r="K1952">
        <v>0</v>
      </c>
      <c r="L1952" s="248">
        <v>0</v>
      </c>
      <c r="M1952">
        <v>4</v>
      </c>
      <c r="N1952" s="248">
        <v>0</v>
      </c>
      <c r="O1952" s="248">
        <v>0</v>
      </c>
      <c r="P1952" s="248">
        <v>0</v>
      </c>
      <c r="Q1952" s="248">
        <v>0</v>
      </c>
      <c r="S1952">
        <f t="shared" si="260"/>
        <v>0</v>
      </c>
      <c r="T1952">
        <f t="shared" si="261"/>
        <v>0</v>
      </c>
      <c r="U1952">
        <f t="shared" si="262"/>
        <v>0</v>
      </c>
      <c r="W1952" t="str">
        <f t="shared" si="259"/>
        <v/>
      </c>
    </row>
    <row r="1953" spans="1:23" ht="32" hidden="1" x14ac:dyDescent="0.2">
      <c r="A1953" t="s">
        <v>490</v>
      </c>
      <c r="B1953" s="160">
        <v>17</v>
      </c>
      <c r="C1953" s="246" t="str">
        <f t="shared" si="258"/>
        <v>EW1.17</v>
      </c>
      <c r="D1953" s="160">
        <v>1</v>
      </c>
      <c r="E1953" s="264"/>
      <c r="F1953" s="245" t="s">
        <v>135</v>
      </c>
      <c r="G1953" s="2">
        <f>INDEX([1]CAPS!$A:$A,MATCH(F:F,[1]CAPS!$H:$H,0))</f>
        <v>7766</v>
      </c>
      <c r="H1953" s="245" t="s">
        <v>236</v>
      </c>
      <c r="I1953" s="264" t="s">
        <v>242</v>
      </c>
      <c r="J1953" s="248">
        <v>0</v>
      </c>
      <c r="K1953">
        <v>0</v>
      </c>
      <c r="L1953" s="248">
        <v>0</v>
      </c>
      <c r="M1953">
        <v>3</v>
      </c>
      <c r="N1953" s="248">
        <v>0</v>
      </c>
      <c r="O1953" s="248">
        <v>0</v>
      </c>
      <c r="P1953" s="248">
        <v>0</v>
      </c>
      <c r="Q1953" s="248">
        <v>0</v>
      </c>
      <c r="S1953">
        <f t="shared" si="260"/>
        <v>0</v>
      </c>
      <c r="T1953">
        <f t="shared" si="261"/>
        <v>0</v>
      </c>
      <c r="U1953">
        <f t="shared" si="262"/>
        <v>0</v>
      </c>
      <c r="W1953" t="str">
        <f t="shared" si="259"/>
        <v/>
      </c>
    </row>
    <row r="1954" spans="1:23" ht="16" hidden="1" x14ac:dyDescent="0.2">
      <c r="A1954" t="s">
        <v>490</v>
      </c>
      <c r="B1954" s="160">
        <v>17</v>
      </c>
      <c r="C1954" s="246" t="str">
        <f t="shared" si="258"/>
        <v>EW1.17</v>
      </c>
      <c r="D1954" s="160">
        <v>1</v>
      </c>
      <c r="E1954" s="264"/>
      <c r="F1954" s="245" t="s">
        <v>129</v>
      </c>
      <c r="G1954" s="2">
        <f>INDEX([1]CAPS!$A:$A,MATCH(F:F,[1]CAPS!$H:$H,0))</f>
        <v>5532</v>
      </c>
      <c r="H1954" s="245" t="s">
        <v>233</v>
      </c>
      <c r="I1954" s="264" t="s">
        <v>238</v>
      </c>
      <c r="J1954" s="248">
        <v>0</v>
      </c>
      <c r="K1954">
        <v>0</v>
      </c>
      <c r="L1954" s="248">
        <v>0</v>
      </c>
      <c r="M1954">
        <v>3</v>
      </c>
      <c r="N1954" s="248">
        <v>0</v>
      </c>
      <c r="O1954" s="248">
        <v>0</v>
      </c>
      <c r="P1954" s="248">
        <v>0</v>
      </c>
      <c r="Q1954" s="248">
        <v>0</v>
      </c>
      <c r="S1954">
        <f t="shared" si="260"/>
        <v>0</v>
      </c>
      <c r="T1954">
        <f t="shared" si="261"/>
        <v>0</v>
      </c>
      <c r="U1954">
        <f t="shared" si="262"/>
        <v>0</v>
      </c>
      <c r="W1954" t="str">
        <f t="shared" si="259"/>
        <v/>
      </c>
    </row>
    <row r="1955" spans="1:23" ht="32" hidden="1" x14ac:dyDescent="0.2">
      <c r="A1955" t="s">
        <v>490</v>
      </c>
      <c r="B1955" s="160">
        <v>18</v>
      </c>
      <c r="C1955" s="246" t="str">
        <f t="shared" si="258"/>
        <v>EW1.18</v>
      </c>
      <c r="D1955" s="160">
        <v>1</v>
      </c>
      <c r="E1955" s="264"/>
      <c r="F1955" s="245" t="s">
        <v>135</v>
      </c>
      <c r="G1955" s="2">
        <f>INDEX([1]CAPS!$A:$A,MATCH(F:F,[1]CAPS!$H:$H,0))</f>
        <v>7766</v>
      </c>
      <c r="H1955" s="245" t="s">
        <v>236</v>
      </c>
      <c r="I1955" s="264" t="s">
        <v>242</v>
      </c>
      <c r="J1955" s="248">
        <v>0</v>
      </c>
      <c r="K1955">
        <v>0</v>
      </c>
      <c r="L1955" s="248">
        <v>0</v>
      </c>
      <c r="M1955">
        <v>3</v>
      </c>
      <c r="N1955" s="248">
        <v>0</v>
      </c>
      <c r="O1955" s="248">
        <v>0</v>
      </c>
      <c r="P1955" s="248">
        <v>0</v>
      </c>
      <c r="Q1955" s="248">
        <v>0</v>
      </c>
      <c r="S1955">
        <f t="shared" si="260"/>
        <v>0</v>
      </c>
      <c r="T1955">
        <f t="shared" si="261"/>
        <v>0</v>
      </c>
      <c r="U1955">
        <f t="shared" si="262"/>
        <v>0</v>
      </c>
      <c r="W1955" t="str">
        <f t="shared" si="259"/>
        <v/>
      </c>
    </row>
    <row r="1956" spans="1:23" ht="16" hidden="1" x14ac:dyDescent="0.2">
      <c r="A1956" t="s">
        <v>490</v>
      </c>
      <c r="B1956" s="160">
        <v>18</v>
      </c>
      <c r="C1956" s="246" t="str">
        <f t="shared" si="258"/>
        <v>EW1.18</v>
      </c>
      <c r="D1956" s="160">
        <v>1</v>
      </c>
      <c r="E1956" s="264"/>
      <c r="F1956" s="245" t="s">
        <v>129</v>
      </c>
      <c r="G1956" s="2">
        <f>INDEX([1]CAPS!$A:$A,MATCH(F:F,[1]CAPS!$H:$H,0))</f>
        <v>5532</v>
      </c>
      <c r="H1956" s="245" t="s">
        <v>233</v>
      </c>
      <c r="I1956" s="264" t="s">
        <v>238</v>
      </c>
      <c r="J1956" s="248">
        <v>0</v>
      </c>
      <c r="K1956">
        <v>0</v>
      </c>
      <c r="L1956" s="248">
        <v>0</v>
      </c>
      <c r="M1956">
        <v>2</v>
      </c>
      <c r="N1956" s="248">
        <v>0</v>
      </c>
      <c r="O1956" s="248">
        <v>0</v>
      </c>
      <c r="P1956" s="248">
        <v>0</v>
      </c>
      <c r="Q1956" s="248">
        <v>0</v>
      </c>
      <c r="S1956">
        <f t="shared" si="260"/>
        <v>0</v>
      </c>
      <c r="T1956">
        <f t="shared" si="261"/>
        <v>0</v>
      </c>
      <c r="U1956">
        <f t="shared" si="262"/>
        <v>0</v>
      </c>
      <c r="W1956" t="str">
        <f t="shared" si="259"/>
        <v/>
      </c>
    </row>
    <row r="1957" spans="1:23" ht="16" hidden="1" x14ac:dyDescent="0.2">
      <c r="A1957" t="s">
        <v>490</v>
      </c>
      <c r="B1957" s="160">
        <v>19</v>
      </c>
      <c r="C1957" s="246" t="str">
        <f t="shared" si="258"/>
        <v>EW1.19</v>
      </c>
      <c r="D1957" s="160">
        <v>1</v>
      </c>
      <c r="E1957" s="264"/>
      <c r="F1957" s="245" t="s">
        <v>494</v>
      </c>
      <c r="G1957" s="2" t="e">
        <f>INDEX([1]CAPS!$A:$A,MATCH(F:F,[1]CAPS!$H:$H,0))</f>
        <v>#N/A</v>
      </c>
      <c r="H1957" s="245" t="s">
        <v>237</v>
      </c>
      <c r="I1957" s="264" t="s">
        <v>240</v>
      </c>
      <c r="J1957" s="248">
        <v>0</v>
      </c>
      <c r="K1957">
        <v>0</v>
      </c>
      <c r="L1957" s="248">
        <v>0</v>
      </c>
      <c r="M1957" s="265">
        <v>0</v>
      </c>
      <c r="N1957" s="248">
        <v>0</v>
      </c>
      <c r="O1957">
        <v>1</v>
      </c>
      <c r="P1957" s="248">
        <v>0</v>
      </c>
      <c r="Q1957" s="248">
        <v>0</v>
      </c>
      <c r="S1957">
        <f t="shared" si="260"/>
        <v>1</v>
      </c>
      <c r="T1957" t="e">
        <f t="shared" si="261"/>
        <v>#DIV/0!</v>
      </c>
      <c r="U1957" t="e">
        <f t="shared" si="262"/>
        <v>#DIV/0!</v>
      </c>
      <c r="W1957">
        <f t="shared" si="259"/>
        <v>1</v>
      </c>
    </row>
    <row r="1958" spans="1:23" ht="16" hidden="1" x14ac:dyDescent="0.2">
      <c r="A1958" t="s">
        <v>490</v>
      </c>
      <c r="B1958" s="160">
        <v>19</v>
      </c>
      <c r="C1958" s="246" t="str">
        <f t="shared" si="258"/>
        <v>EW1.19</v>
      </c>
      <c r="D1958" s="160">
        <v>1</v>
      </c>
      <c r="E1958" s="264"/>
      <c r="F1958" s="245" t="s">
        <v>129</v>
      </c>
      <c r="G1958" s="2">
        <f>INDEX([1]CAPS!$A:$A,MATCH(F:F,[1]CAPS!$H:$H,0))</f>
        <v>5532</v>
      </c>
      <c r="H1958" s="245" t="s">
        <v>233</v>
      </c>
      <c r="I1958" s="264" t="s">
        <v>238</v>
      </c>
      <c r="J1958" s="248">
        <v>0</v>
      </c>
      <c r="K1958">
        <v>0</v>
      </c>
      <c r="L1958" s="248">
        <v>0</v>
      </c>
      <c r="M1958">
        <v>5</v>
      </c>
      <c r="N1958" s="248">
        <v>0</v>
      </c>
      <c r="O1958" s="248">
        <v>0</v>
      </c>
      <c r="P1958" s="248">
        <v>0</v>
      </c>
      <c r="Q1958" s="248">
        <v>0</v>
      </c>
      <c r="S1958">
        <f t="shared" si="260"/>
        <v>0</v>
      </c>
      <c r="T1958">
        <f t="shared" si="261"/>
        <v>0</v>
      </c>
      <c r="U1958">
        <f t="shared" si="262"/>
        <v>0</v>
      </c>
      <c r="W1958" t="str">
        <f t="shared" si="259"/>
        <v/>
      </c>
    </row>
    <row r="1959" spans="1:23" ht="32" hidden="1" x14ac:dyDescent="0.2">
      <c r="A1959" t="s">
        <v>490</v>
      </c>
      <c r="B1959" s="160">
        <v>19</v>
      </c>
      <c r="C1959" s="246" t="str">
        <f t="shared" si="258"/>
        <v>EW1.19</v>
      </c>
      <c r="D1959" s="160">
        <v>1</v>
      </c>
      <c r="E1959" s="264"/>
      <c r="F1959" s="245" t="s">
        <v>135</v>
      </c>
      <c r="G1959" s="2">
        <f>INDEX([1]CAPS!$A:$A,MATCH(F:F,[1]CAPS!$H:$H,0))</f>
        <v>7766</v>
      </c>
      <c r="H1959" s="245" t="s">
        <v>236</v>
      </c>
      <c r="I1959" s="264" t="s">
        <v>242</v>
      </c>
      <c r="J1959" s="248">
        <v>0</v>
      </c>
      <c r="K1959">
        <v>0</v>
      </c>
      <c r="L1959" s="248">
        <v>0</v>
      </c>
      <c r="M1959">
        <v>1</v>
      </c>
      <c r="N1959" s="248">
        <v>0</v>
      </c>
      <c r="O1959" s="248">
        <v>0</v>
      </c>
      <c r="P1959" s="248">
        <v>0</v>
      </c>
      <c r="Q1959" s="248">
        <v>0</v>
      </c>
      <c r="S1959">
        <f t="shared" si="260"/>
        <v>0</v>
      </c>
      <c r="T1959">
        <f t="shared" si="261"/>
        <v>0</v>
      </c>
      <c r="U1959">
        <f t="shared" si="262"/>
        <v>0</v>
      </c>
      <c r="W1959" t="str">
        <f t="shared" si="259"/>
        <v/>
      </c>
    </row>
    <row r="1960" spans="1:23" ht="16" hidden="1" x14ac:dyDescent="0.2">
      <c r="A1960" t="s">
        <v>490</v>
      </c>
      <c r="B1960" s="160">
        <v>20</v>
      </c>
      <c r="C1960" s="246" t="str">
        <f t="shared" si="258"/>
        <v>EW1.20</v>
      </c>
      <c r="D1960" s="160">
        <v>1</v>
      </c>
      <c r="E1960" s="264"/>
      <c r="F1960" s="245" t="s">
        <v>129</v>
      </c>
      <c r="G1960" s="2">
        <f>INDEX([1]CAPS!$A:$A,MATCH(F:F,[1]CAPS!$H:$H,0))</f>
        <v>5532</v>
      </c>
      <c r="H1960" s="245" t="s">
        <v>233</v>
      </c>
      <c r="I1960" s="264" t="s">
        <v>238</v>
      </c>
      <c r="J1960" s="248">
        <v>0</v>
      </c>
      <c r="K1960">
        <v>0</v>
      </c>
      <c r="L1960" s="248">
        <v>0</v>
      </c>
      <c r="M1960">
        <v>2</v>
      </c>
      <c r="N1960" s="248">
        <v>0</v>
      </c>
      <c r="O1960" s="248">
        <v>0</v>
      </c>
      <c r="P1960" s="248">
        <v>0</v>
      </c>
      <c r="Q1960" s="248">
        <v>0</v>
      </c>
      <c r="S1960">
        <f t="shared" si="260"/>
        <v>0</v>
      </c>
      <c r="T1960">
        <f t="shared" si="261"/>
        <v>0</v>
      </c>
      <c r="U1960">
        <f t="shared" si="262"/>
        <v>0</v>
      </c>
      <c r="W1960" t="str">
        <f t="shared" si="259"/>
        <v/>
      </c>
    </row>
    <row r="1961" spans="1:23" ht="32" hidden="1" x14ac:dyDescent="0.2">
      <c r="A1961" t="s">
        <v>490</v>
      </c>
      <c r="B1961" s="160">
        <v>20</v>
      </c>
      <c r="C1961" s="246" t="str">
        <f t="shared" si="258"/>
        <v>EW1.20</v>
      </c>
      <c r="D1961" s="160">
        <v>1</v>
      </c>
      <c r="E1961" s="264"/>
      <c r="F1961" s="245" t="s">
        <v>135</v>
      </c>
      <c r="G1961" s="2">
        <f>INDEX([1]CAPS!$A:$A,MATCH(F:F,[1]CAPS!$H:$H,0))</f>
        <v>7766</v>
      </c>
      <c r="H1961" s="245" t="s">
        <v>236</v>
      </c>
      <c r="I1961" s="264" t="s">
        <v>242</v>
      </c>
      <c r="J1961" s="248">
        <v>0</v>
      </c>
      <c r="K1961">
        <v>0</v>
      </c>
      <c r="L1961" s="248">
        <v>0</v>
      </c>
      <c r="M1961">
        <v>3</v>
      </c>
      <c r="N1961" s="248">
        <v>0</v>
      </c>
      <c r="O1961" s="248">
        <v>0</v>
      </c>
      <c r="P1961" s="248">
        <v>0</v>
      </c>
      <c r="Q1961" s="248">
        <v>0</v>
      </c>
      <c r="S1961">
        <f t="shared" si="260"/>
        <v>0</v>
      </c>
      <c r="T1961">
        <f t="shared" si="261"/>
        <v>0</v>
      </c>
      <c r="U1961">
        <f t="shared" si="262"/>
        <v>0</v>
      </c>
      <c r="W1961" t="str">
        <f t="shared" si="259"/>
        <v/>
      </c>
    </row>
    <row r="1962" spans="1:23" ht="32" hidden="1" x14ac:dyDescent="0.2">
      <c r="A1962" t="s">
        <v>491</v>
      </c>
      <c r="B1962" s="160">
        <v>1</v>
      </c>
      <c r="C1962" s="246" t="str">
        <f t="shared" si="258"/>
        <v>EW2.1</v>
      </c>
      <c r="D1962" s="160">
        <v>1</v>
      </c>
      <c r="E1962" s="264"/>
      <c r="F1962" s="245" t="s">
        <v>350</v>
      </c>
      <c r="G1962" s="2">
        <f>INDEX([1]CAPS!$A:$A,MATCH(F:F,[1]CAPS!$H:$H,0))</f>
        <v>4232</v>
      </c>
      <c r="H1962" s="245" t="s">
        <v>236</v>
      </c>
      <c r="I1962" s="264" t="s">
        <v>242</v>
      </c>
      <c r="J1962" s="248">
        <v>0</v>
      </c>
      <c r="K1962">
        <v>1</v>
      </c>
      <c r="L1962" s="248">
        <v>0</v>
      </c>
      <c r="M1962" s="248">
        <v>0</v>
      </c>
      <c r="N1962" s="248">
        <v>0</v>
      </c>
      <c r="O1962" s="248">
        <v>3</v>
      </c>
      <c r="P1962" s="248">
        <v>0</v>
      </c>
      <c r="Q1962" s="248">
        <v>0</v>
      </c>
      <c r="S1962">
        <f t="shared" si="260"/>
        <v>4</v>
      </c>
      <c r="T1962">
        <f t="shared" si="261"/>
        <v>1</v>
      </c>
      <c r="U1962">
        <f t="shared" si="262"/>
        <v>3</v>
      </c>
      <c r="W1962">
        <f t="shared" si="259"/>
        <v>1</v>
      </c>
    </row>
    <row r="1963" spans="1:23" ht="16" hidden="1" x14ac:dyDescent="0.2">
      <c r="A1963" t="s">
        <v>491</v>
      </c>
      <c r="B1963" s="160">
        <v>1</v>
      </c>
      <c r="C1963" s="246" t="str">
        <f t="shared" si="258"/>
        <v>EW2.1</v>
      </c>
      <c r="D1963" s="160">
        <v>1</v>
      </c>
      <c r="E1963" s="264"/>
      <c r="F1963" s="245" t="s">
        <v>134</v>
      </c>
      <c r="G1963" s="2">
        <f>INDEX([1]CAPS!$A:$A,MATCH(F:F,[1]CAPS!$H:$H,0))</f>
        <v>2302</v>
      </c>
      <c r="H1963" s="263" t="s">
        <v>233</v>
      </c>
      <c r="I1963" s="264" t="s">
        <v>238</v>
      </c>
      <c r="J1963" s="248">
        <v>0</v>
      </c>
      <c r="K1963" s="248">
        <v>0</v>
      </c>
      <c r="L1963" s="248">
        <v>0</v>
      </c>
      <c r="M1963">
        <v>2</v>
      </c>
      <c r="N1963" s="248">
        <v>0</v>
      </c>
      <c r="P1963" s="248">
        <v>0</v>
      </c>
      <c r="Q1963" s="248">
        <v>0</v>
      </c>
      <c r="S1963">
        <f t="shared" si="260"/>
        <v>0</v>
      </c>
      <c r="T1963">
        <f t="shared" si="261"/>
        <v>0</v>
      </c>
      <c r="U1963">
        <f t="shared" si="262"/>
        <v>0</v>
      </c>
      <c r="W1963" t="str">
        <f t="shared" si="259"/>
        <v/>
      </c>
    </row>
    <row r="1964" spans="1:23" ht="16" hidden="1" x14ac:dyDescent="0.2">
      <c r="A1964" t="s">
        <v>491</v>
      </c>
      <c r="B1964" s="160">
        <v>1</v>
      </c>
      <c r="C1964" s="246" t="str">
        <f t="shared" si="258"/>
        <v>EW2.1</v>
      </c>
      <c r="D1964" s="160">
        <v>1</v>
      </c>
      <c r="E1964" s="264"/>
      <c r="F1964" s="245" t="s">
        <v>501</v>
      </c>
      <c r="G1964" s="2">
        <f>INDEX([1]CAPS!$A:$A,MATCH(F:F,[1]CAPS!$H:$H,0))</f>
        <v>1550</v>
      </c>
      <c r="H1964" t="s">
        <v>237</v>
      </c>
      <c r="I1964" t="s">
        <v>238</v>
      </c>
      <c r="J1964" s="248">
        <v>0</v>
      </c>
      <c r="K1964" s="248">
        <v>0</v>
      </c>
      <c r="L1964" s="248">
        <v>0</v>
      </c>
      <c r="M1964" s="248">
        <v>0</v>
      </c>
      <c r="N1964" s="248">
        <v>0</v>
      </c>
      <c r="O1964">
        <v>1</v>
      </c>
      <c r="P1964" s="248">
        <v>0</v>
      </c>
      <c r="Q1964" s="248">
        <v>0</v>
      </c>
      <c r="S1964">
        <f t="shared" si="260"/>
        <v>1</v>
      </c>
      <c r="T1964" t="e">
        <f t="shared" si="261"/>
        <v>#DIV/0!</v>
      </c>
      <c r="U1964" t="e">
        <f t="shared" si="262"/>
        <v>#DIV/0!</v>
      </c>
      <c r="W1964">
        <f t="shared" si="259"/>
        <v>1</v>
      </c>
    </row>
    <row r="1965" spans="1:23" ht="16" hidden="1" x14ac:dyDescent="0.2">
      <c r="A1965" t="s">
        <v>491</v>
      </c>
      <c r="B1965" s="160">
        <v>1</v>
      </c>
      <c r="C1965" s="246" t="str">
        <f t="shared" si="258"/>
        <v>EW2.1</v>
      </c>
      <c r="D1965" s="160">
        <v>1</v>
      </c>
      <c r="E1965" s="264"/>
      <c r="F1965" s="309" t="s">
        <v>558</v>
      </c>
      <c r="G1965" s="2">
        <f>INDEX([1]CAPS!$A:$A,MATCH(F:F,[1]CAPS!$H:$H,0))</f>
        <v>10442</v>
      </c>
      <c r="H1965" t="s">
        <v>237</v>
      </c>
      <c r="I1965" t="s">
        <v>238</v>
      </c>
      <c r="J1965" s="248">
        <v>0</v>
      </c>
      <c r="K1965" s="248">
        <v>0</v>
      </c>
      <c r="L1965" s="248">
        <v>0</v>
      </c>
      <c r="M1965" s="248">
        <v>0</v>
      </c>
      <c r="N1965" s="248">
        <v>0</v>
      </c>
      <c r="O1965">
        <v>1</v>
      </c>
      <c r="P1965" s="248">
        <v>0</v>
      </c>
      <c r="Q1965" s="248">
        <v>0</v>
      </c>
      <c r="S1965">
        <f t="shared" si="260"/>
        <v>1</v>
      </c>
      <c r="T1965" t="e">
        <f t="shared" si="261"/>
        <v>#DIV/0!</v>
      </c>
      <c r="U1965" t="e">
        <f t="shared" si="262"/>
        <v>#DIV/0!</v>
      </c>
      <c r="V1965" t="s">
        <v>576</v>
      </c>
      <c r="W1965">
        <f t="shared" si="259"/>
        <v>1</v>
      </c>
    </row>
    <row r="1966" spans="1:23" ht="16" hidden="1" x14ac:dyDescent="0.2">
      <c r="A1966" t="s">
        <v>491</v>
      </c>
      <c r="B1966" s="160">
        <v>1</v>
      </c>
      <c r="C1966" s="246" t="str">
        <f t="shared" si="258"/>
        <v>EW2.1</v>
      </c>
      <c r="D1966" s="160">
        <v>1</v>
      </c>
      <c r="E1966" s="264"/>
      <c r="F1966" s="309" t="s">
        <v>571</v>
      </c>
      <c r="G1966" s="2">
        <f>INDEX([1]CAPS!$A:$A,MATCH(F:F,[1]CAPS!$H:$H,0))</f>
        <v>11388</v>
      </c>
      <c r="H1966" s="245" t="s">
        <v>233</v>
      </c>
      <c r="I1966" s="264" t="s">
        <v>238</v>
      </c>
      <c r="J1966" s="248">
        <v>0</v>
      </c>
      <c r="K1966" s="248">
        <v>0</v>
      </c>
      <c r="L1966" s="248">
        <v>0</v>
      </c>
      <c r="M1966" s="248">
        <v>0</v>
      </c>
      <c r="N1966" s="248">
        <v>0</v>
      </c>
      <c r="O1966">
        <v>1</v>
      </c>
      <c r="P1966" s="248">
        <v>0</v>
      </c>
      <c r="Q1966" s="248">
        <v>0</v>
      </c>
      <c r="S1966">
        <f t="shared" si="260"/>
        <v>1</v>
      </c>
      <c r="T1966" t="e">
        <f t="shared" si="261"/>
        <v>#DIV/0!</v>
      </c>
      <c r="U1966" t="e">
        <f t="shared" si="262"/>
        <v>#DIV/0!</v>
      </c>
      <c r="W1966">
        <f t="shared" si="259"/>
        <v>1</v>
      </c>
    </row>
    <row r="1967" spans="1:23" ht="32" hidden="1" x14ac:dyDescent="0.2">
      <c r="A1967" t="s">
        <v>491</v>
      </c>
      <c r="B1967" s="160">
        <v>2</v>
      </c>
      <c r="C1967" s="246" t="str">
        <f t="shared" si="258"/>
        <v>EW2.2</v>
      </c>
      <c r="D1967" s="160">
        <v>1</v>
      </c>
      <c r="E1967" s="264"/>
      <c r="F1967" s="245" t="s">
        <v>350</v>
      </c>
      <c r="G1967" s="2">
        <f>INDEX([1]CAPS!$A:$A,MATCH(F:F,[1]CAPS!$H:$H,0))</f>
        <v>4232</v>
      </c>
      <c r="H1967" s="245" t="s">
        <v>236</v>
      </c>
      <c r="I1967" s="264" t="s">
        <v>242</v>
      </c>
      <c r="J1967" s="248">
        <v>0</v>
      </c>
      <c r="K1967">
        <v>3</v>
      </c>
      <c r="L1967" s="248">
        <v>0</v>
      </c>
      <c r="M1967">
        <v>1</v>
      </c>
      <c r="N1967" s="248">
        <v>0</v>
      </c>
      <c r="O1967">
        <v>6</v>
      </c>
      <c r="P1967" s="248">
        <v>0</v>
      </c>
      <c r="Q1967" s="248">
        <v>0</v>
      </c>
      <c r="S1967">
        <f t="shared" si="260"/>
        <v>9</v>
      </c>
      <c r="T1967">
        <f t="shared" si="261"/>
        <v>0.75</v>
      </c>
      <c r="U1967">
        <f t="shared" si="262"/>
        <v>1.5</v>
      </c>
      <c r="W1967">
        <f t="shared" si="259"/>
        <v>1</v>
      </c>
    </row>
    <row r="1968" spans="1:23" ht="16" hidden="1" x14ac:dyDescent="0.2">
      <c r="A1968" t="s">
        <v>491</v>
      </c>
      <c r="B1968" s="160">
        <v>2</v>
      </c>
      <c r="C1968" s="246" t="str">
        <f t="shared" si="258"/>
        <v>EW2.2</v>
      </c>
      <c r="D1968" s="160">
        <v>1</v>
      </c>
      <c r="E1968" s="264"/>
      <c r="F1968" s="245" t="s">
        <v>493</v>
      </c>
      <c r="G1968" s="2">
        <f>INDEX([1]CAPS!$A:$A,MATCH(F:F,[1]CAPS!$H:$H,0))</f>
        <v>6404</v>
      </c>
      <c r="H1968" t="s">
        <v>237</v>
      </c>
      <c r="I1968" t="s">
        <v>238</v>
      </c>
      <c r="J1968" s="248">
        <v>0</v>
      </c>
      <c r="K1968" s="248">
        <v>0</v>
      </c>
      <c r="L1968" s="248">
        <v>0</v>
      </c>
      <c r="M1968" s="248">
        <v>0</v>
      </c>
      <c r="N1968" s="248">
        <v>0</v>
      </c>
      <c r="O1968">
        <v>3</v>
      </c>
      <c r="P1968" s="248">
        <v>0</v>
      </c>
      <c r="Q1968" s="248">
        <v>0</v>
      </c>
      <c r="S1968">
        <f t="shared" si="260"/>
        <v>3</v>
      </c>
      <c r="T1968" t="e">
        <f t="shared" si="261"/>
        <v>#DIV/0!</v>
      </c>
      <c r="U1968" t="e">
        <f t="shared" si="262"/>
        <v>#DIV/0!</v>
      </c>
      <c r="W1968">
        <f t="shared" si="259"/>
        <v>1</v>
      </c>
    </row>
    <row r="1969" spans="1:23" ht="16" hidden="1" x14ac:dyDescent="0.2">
      <c r="A1969" t="s">
        <v>491</v>
      </c>
      <c r="B1969" s="160">
        <v>2</v>
      </c>
      <c r="C1969" s="246" t="str">
        <f t="shared" si="258"/>
        <v>EW2.2</v>
      </c>
      <c r="D1969" s="160">
        <v>1</v>
      </c>
      <c r="E1969" s="264"/>
      <c r="F1969" s="309" t="s">
        <v>571</v>
      </c>
      <c r="G1969" s="2">
        <f>INDEX([1]CAPS!$A:$A,MATCH(F:F,[1]CAPS!$H:$H,0))</f>
        <v>11388</v>
      </c>
      <c r="H1969" s="245" t="s">
        <v>233</v>
      </c>
      <c r="I1969" s="264" t="s">
        <v>238</v>
      </c>
      <c r="J1969" s="248">
        <v>0</v>
      </c>
      <c r="K1969" s="248">
        <v>0</v>
      </c>
      <c r="L1969" s="248">
        <v>0</v>
      </c>
      <c r="M1969" s="248">
        <v>0</v>
      </c>
      <c r="N1969" s="248">
        <v>0</v>
      </c>
      <c r="O1969">
        <v>1</v>
      </c>
      <c r="P1969" s="248">
        <v>0</v>
      </c>
      <c r="Q1969" s="248">
        <v>0</v>
      </c>
      <c r="S1969">
        <f t="shared" si="260"/>
        <v>1</v>
      </c>
      <c r="T1969" t="e">
        <f t="shared" si="261"/>
        <v>#DIV/0!</v>
      </c>
      <c r="U1969" t="e">
        <f t="shared" si="262"/>
        <v>#DIV/0!</v>
      </c>
      <c r="W1969">
        <f t="shared" si="259"/>
        <v>1</v>
      </c>
    </row>
    <row r="1970" spans="1:23" ht="16" hidden="1" x14ac:dyDescent="0.2">
      <c r="A1970" t="s">
        <v>491</v>
      </c>
      <c r="B1970" s="160">
        <v>2</v>
      </c>
      <c r="C1970" s="246" t="str">
        <f t="shared" si="258"/>
        <v>EW2.2</v>
      </c>
      <c r="D1970" s="160">
        <v>1</v>
      </c>
      <c r="E1970" s="264"/>
      <c r="F1970" s="245" t="s">
        <v>502</v>
      </c>
      <c r="G1970" s="2">
        <f>INDEX([1]CAPS!$A:$A,MATCH(F:F,[1]CAPS!$H:$H,0))</f>
        <v>11903</v>
      </c>
      <c r="H1970" t="s">
        <v>237</v>
      </c>
      <c r="I1970" t="s">
        <v>238</v>
      </c>
      <c r="J1970" s="248">
        <v>0</v>
      </c>
      <c r="K1970" s="248">
        <v>0</v>
      </c>
      <c r="L1970" s="248">
        <v>0</v>
      </c>
      <c r="M1970" s="248">
        <v>0</v>
      </c>
      <c r="N1970" s="248">
        <v>0</v>
      </c>
      <c r="O1970">
        <v>1</v>
      </c>
      <c r="P1970" s="248">
        <v>0</v>
      </c>
      <c r="Q1970" s="248">
        <v>0</v>
      </c>
      <c r="S1970">
        <f t="shared" si="260"/>
        <v>1</v>
      </c>
      <c r="T1970" t="e">
        <f t="shared" si="261"/>
        <v>#DIV/0!</v>
      </c>
      <c r="U1970" t="e">
        <f t="shared" si="262"/>
        <v>#DIV/0!</v>
      </c>
      <c r="W1970">
        <f t="shared" si="259"/>
        <v>1</v>
      </c>
    </row>
    <row r="1971" spans="1:23" ht="32" hidden="1" x14ac:dyDescent="0.2">
      <c r="A1971" t="s">
        <v>491</v>
      </c>
      <c r="B1971" s="160">
        <v>2</v>
      </c>
      <c r="C1971" s="246" t="str">
        <f t="shared" si="258"/>
        <v>EW2.2</v>
      </c>
      <c r="D1971" s="160">
        <v>1</v>
      </c>
      <c r="E1971" s="264"/>
      <c r="F1971" s="245" t="s">
        <v>799</v>
      </c>
      <c r="G1971" s="2">
        <f>INDEX([1]CAPS!$A:$A,MATCH(F:F,[1]CAPS!$H:$H,0))</f>
        <v>7961</v>
      </c>
      <c r="H1971" t="s">
        <v>496</v>
      </c>
      <c r="I1971" t="s">
        <v>238</v>
      </c>
      <c r="J1971" s="248">
        <v>0</v>
      </c>
      <c r="K1971" s="248">
        <v>0</v>
      </c>
      <c r="L1971" s="248">
        <v>0</v>
      </c>
      <c r="M1971" s="248">
        <v>0</v>
      </c>
      <c r="N1971" s="248">
        <v>0</v>
      </c>
      <c r="O1971">
        <v>3</v>
      </c>
      <c r="P1971" s="248">
        <v>0</v>
      </c>
      <c r="Q1971" s="248">
        <v>0</v>
      </c>
      <c r="S1971">
        <f t="shared" si="260"/>
        <v>3</v>
      </c>
      <c r="T1971" t="e">
        <f t="shared" si="261"/>
        <v>#DIV/0!</v>
      </c>
      <c r="U1971" t="e">
        <f t="shared" si="262"/>
        <v>#DIV/0!</v>
      </c>
      <c r="W1971">
        <f t="shared" si="259"/>
        <v>1</v>
      </c>
    </row>
    <row r="1972" spans="1:23" ht="16" hidden="1" x14ac:dyDescent="0.2">
      <c r="A1972" t="s">
        <v>491</v>
      </c>
      <c r="B1972" s="160">
        <v>2</v>
      </c>
      <c r="C1972" s="246" t="str">
        <f t="shared" si="258"/>
        <v>EW2.2</v>
      </c>
      <c r="D1972" s="160">
        <v>1</v>
      </c>
      <c r="E1972" s="264"/>
      <c r="F1972" s="309" t="s">
        <v>554</v>
      </c>
      <c r="G1972" s="2">
        <f>INDEX([1]CAPS!$A:$A,MATCH(F:F,[1]CAPS!$H:$H,0))</f>
        <v>3152</v>
      </c>
      <c r="H1972" t="s">
        <v>270</v>
      </c>
      <c r="I1972" t="s">
        <v>239</v>
      </c>
      <c r="J1972" s="248">
        <v>0</v>
      </c>
      <c r="K1972" s="248">
        <v>0</v>
      </c>
      <c r="L1972" s="248">
        <v>0</v>
      </c>
      <c r="M1972" s="248">
        <v>0</v>
      </c>
      <c r="N1972" s="248">
        <v>0</v>
      </c>
      <c r="O1972">
        <v>1</v>
      </c>
      <c r="P1972" s="248">
        <v>0</v>
      </c>
      <c r="Q1972" s="248">
        <v>0</v>
      </c>
      <c r="S1972">
        <f t="shared" si="260"/>
        <v>1</v>
      </c>
      <c r="T1972" t="e">
        <f t="shared" si="261"/>
        <v>#DIV/0!</v>
      </c>
      <c r="U1972" t="e">
        <f t="shared" si="262"/>
        <v>#DIV/0!</v>
      </c>
      <c r="W1972">
        <f t="shared" si="259"/>
        <v>1</v>
      </c>
    </row>
    <row r="1973" spans="1:23" ht="32" hidden="1" x14ac:dyDescent="0.2">
      <c r="A1973" t="s">
        <v>491</v>
      </c>
      <c r="B1973" s="160">
        <v>2</v>
      </c>
      <c r="C1973" s="246" t="str">
        <f t="shared" si="258"/>
        <v>EW2.2</v>
      </c>
      <c r="D1973" s="160">
        <v>1</v>
      </c>
      <c r="E1973" s="264"/>
      <c r="F1973" s="245" t="s">
        <v>348</v>
      </c>
      <c r="G1973" s="2">
        <f>INDEX([1]CAPS!$A:$A,MATCH(F:F,[1]CAPS!$H:$H,0))</f>
        <v>4000</v>
      </c>
      <c r="H1973" s="245" t="s">
        <v>236</v>
      </c>
      <c r="I1973" s="264" t="s">
        <v>239</v>
      </c>
      <c r="J1973" s="248">
        <v>0</v>
      </c>
      <c r="K1973">
        <v>1</v>
      </c>
      <c r="L1973" s="248">
        <v>0</v>
      </c>
      <c r="M1973" s="248">
        <v>0</v>
      </c>
      <c r="N1973" s="248">
        <v>0</v>
      </c>
      <c r="O1973" s="248">
        <v>0</v>
      </c>
      <c r="P1973" s="248">
        <v>0</v>
      </c>
      <c r="Q1973" s="248">
        <v>0</v>
      </c>
      <c r="S1973">
        <f t="shared" si="260"/>
        <v>1</v>
      </c>
      <c r="T1973">
        <f t="shared" si="261"/>
        <v>1</v>
      </c>
      <c r="U1973">
        <f t="shared" si="262"/>
        <v>0</v>
      </c>
      <c r="W1973">
        <f t="shared" si="259"/>
        <v>1</v>
      </c>
    </row>
    <row r="1974" spans="1:23" ht="32" hidden="1" x14ac:dyDescent="0.2">
      <c r="A1974" t="s">
        <v>491</v>
      </c>
      <c r="B1974" s="160">
        <v>3</v>
      </c>
      <c r="C1974" s="246" t="str">
        <f t="shared" si="258"/>
        <v>EW2.3</v>
      </c>
      <c r="D1974" s="160">
        <v>1</v>
      </c>
      <c r="E1974" s="264"/>
      <c r="F1974" s="245" t="s">
        <v>350</v>
      </c>
      <c r="G1974" s="2">
        <f>INDEX([1]CAPS!$A:$A,MATCH(F:F,[1]CAPS!$H:$H,0))</f>
        <v>4232</v>
      </c>
      <c r="H1974" s="245" t="s">
        <v>236</v>
      </c>
      <c r="I1974" s="264" t="s">
        <v>242</v>
      </c>
      <c r="J1974" s="248">
        <v>0</v>
      </c>
      <c r="K1974">
        <v>2</v>
      </c>
      <c r="L1974" s="248">
        <v>0</v>
      </c>
      <c r="M1974">
        <v>1</v>
      </c>
      <c r="N1974" s="248">
        <v>0</v>
      </c>
      <c r="O1974" s="248">
        <v>0</v>
      </c>
      <c r="P1974" s="248">
        <v>0</v>
      </c>
      <c r="Q1974" s="248">
        <v>0</v>
      </c>
      <c r="S1974">
        <f t="shared" si="260"/>
        <v>2</v>
      </c>
      <c r="T1974">
        <f t="shared" si="261"/>
        <v>0.66666666666666663</v>
      </c>
      <c r="U1974">
        <f t="shared" si="262"/>
        <v>0</v>
      </c>
      <c r="W1974">
        <f t="shared" si="259"/>
        <v>1</v>
      </c>
    </row>
    <row r="1975" spans="1:23" ht="16" hidden="1" x14ac:dyDescent="0.2">
      <c r="A1975" t="s">
        <v>491</v>
      </c>
      <c r="B1975" s="160">
        <v>3</v>
      </c>
      <c r="C1975" s="246" t="str">
        <f t="shared" si="258"/>
        <v>EW2.3</v>
      </c>
      <c r="D1975" s="160">
        <v>1</v>
      </c>
      <c r="E1975" s="264"/>
      <c r="F1975" s="245" t="s">
        <v>493</v>
      </c>
      <c r="G1975" s="2">
        <f>INDEX([1]CAPS!$A:$A,MATCH(F:F,[1]CAPS!$H:$H,0))</f>
        <v>6404</v>
      </c>
      <c r="H1975" t="s">
        <v>270</v>
      </c>
      <c r="I1975" t="s">
        <v>238</v>
      </c>
      <c r="J1975" s="248">
        <v>0</v>
      </c>
      <c r="K1975">
        <v>2</v>
      </c>
      <c r="L1975" s="248">
        <v>0</v>
      </c>
      <c r="M1975" s="248">
        <v>0</v>
      </c>
      <c r="N1975" s="248">
        <v>0</v>
      </c>
      <c r="O1975" s="248">
        <v>0</v>
      </c>
      <c r="P1975" s="248">
        <v>0</v>
      </c>
      <c r="Q1975" s="248">
        <v>0</v>
      </c>
      <c r="S1975">
        <f t="shared" si="260"/>
        <v>2</v>
      </c>
      <c r="T1975">
        <f t="shared" si="261"/>
        <v>1</v>
      </c>
      <c r="U1975">
        <f t="shared" si="262"/>
        <v>0</v>
      </c>
      <c r="W1975">
        <f t="shared" si="259"/>
        <v>1</v>
      </c>
    </row>
    <row r="1976" spans="1:23" ht="32" hidden="1" x14ac:dyDescent="0.2">
      <c r="A1976" t="s">
        <v>491</v>
      </c>
      <c r="B1976" s="160">
        <v>3</v>
      </c>
      <c r="C1976" s="246" t="str">
        <f t="shared" si="258"/>
        <v>EW2.3</v>
      </c>
      <c r="D1976" s="160">
        <v>1</v>
      </c>
      <c r="E1976" s="264"/>
      <c r="F1976" s="245" t="s">
        <v>799</v>
      </c>
      <c r="G1976" s="2">
        <f>INDEX([1]CAPS!$A:$A,MATCH(F:F,[1]CAPS!$H:$H,0))</f>
        <v>7961</v>
      </c>
      <c r="H1976" t="s">
        <v>496</v>
      </c>
      <c r="I1976" t="s">
        <v>238</v>
      </c>
      <c r="J1976" s="248">
        <v>0</v>
      </c>
      <c r="K1976" s="248">
        <v>0</v>
      </c>
      <c r="L1976" s="248">
        <v>0</v>
      </c>
      <c r="M1976" s="248">
        <v>0</v>
      </c>
      <c r="N1976" s="248">
        <v>0</v>
      </c>
      <c r="O1976">
        <v>1</v>
      </c>
      <c r="P1976" s="248">
        <v>0</v>
      </c>
      <c r="Q1976" s="248">
        <v>0</v>
      </c>
      <c r="S1976">
        <f t="shared" si="260"/>
        <v>1</v>
      </c>
      <c r="T1976" t="e">
        <f t="shared" si="261"/>
        <v>#DIV/0!</v>
      </c>
      <c r="U1976" t="e">
        <f t="shared" si="262"/>
        <v>#DIV/0!</v>
      </c>
      <c r="W1976">
        <f t="shared" si="259"/>
        <v>1</v>
      </c>
    </row>
    <row r="1977" spans="1:23" ht="16" hidden="1" x14ac:dyDescent="0.2">
      <c r="A1977" t="s">
        <v>491</v>
      </c>
      <c r="B1977" s="160">
        <v>3</v>
      </c>
      <c r="C1977" s="246" t="str">
        <f t="shared" si="258"/>
        <v>EW2.3</v>
      </c>
      <c r="D1977" s="160">
        <v>1</v>
      </c>
      <c r="E1977" s="264"/>
      <c r="F1977" s="309" t="s">
        <v>571</v>
      </c>
      <c r="G1977" s="2">
        <f>INDEX([1]CAPS!$A:$A,MATCH(F:F,[1]CAPS!$H:$H,0))</f>
        <v>11388</v>
      </c>
      <c r="H1977" s="245" t="s">
        <v>233</v>
      </c>
      <c r="I1977" s="264" t="s">
        <v>238</v>
      </c>
      <c r="J1977" s="248">
        <v>0</v>
      </c>
      <c r="K1977" s="248">
        <v>0</v>
      </c>
      <c r="L1977" s="248">
        <v>0</v>
      </c>
      <c r="M1977" s="248">
        <v>0</v>
      </c>
      <c r="N1977" s="248">
        <v>0</v>
      </c>
      <c r="O1977">
        <v>2</v>
      </c>
      <c r="P1977" s="248">
        <v>0</v>
      </c>
      <c r="Q1977" s="248">
        <v>0</v>
      </c>
      <c r="S1977">
        <f t="shared" si="260"/>
        <v>2</v>
      </c>
      <c r="T1977" t="e">
        <f t="shared" si="261"/>
        <v>#DIV/0!</v>
      </c>
      <c r="U1977" t="e">
        <f t="shared" si="262"/>
        <v>#DIV/0!</v>
      </c>
      <c r="W1977">
        <f t="shared" si="259"/>
        <v>1</v>
      </c>
    </row>
    <row r="1978" spans="1:23" ht="32" hidden="1" x14ac:dyDescent="0.2">
      <c r="A1978" t="s">
        <v>491</v>
      </c>
      <c r="B1978" s="160">
        <v>4</v>
      </c>
      <c r="C1978" s="246" t="str">
        <f t="shared" si="258"/>
        <v>EW2.4</v>
      </c>
      <c r="D1978" s="160">
        <v>1</v>
      </c>
      <c r="E1978" s="264"/>
      <c r="F1978" s="245" t="s">
        <v>350</v>
      </c>
      <c r="G1978" s="2">
        <f>INDEX([1]CAPS!$A:$A,MATCH(F:F,[1]CAPS!$H:$H,0))</f>
        <v>4232</v>
      </c>
      <c r="H1978" s="264" t="s">
        <v>236</v>
      </c>
      <c r="I1978" s="264" t="s">
        <v>242</v>
      </c>
      <c r="J1978" s="248">
        <v>0</v>
      </c>
      <c r="K1978">
        <v>3</v>
      </c>
      <c r="L1978" s="248">
        <v>0</v>
      </c>
      <c r="M1978">
        <v>1</v>
      </c>
      <c r="N1978" s="248">
        <v>0</v>
      </c>
      <c r="O1978" s="248">
        <v>0</v>
      </c>
      <c r="P1978" s="248">
        <v>0</v>
      </c>
      <c r="Q1978" s="248">
        <v>0</v>
      </c>
      <c r="S1978">
        <f t="shared" si="260"/>
        <v>3</v>
      </c>
      <c r="T1978">
        <f t="shared" si="261"/>
        <v>0.75</v>
      </c>
      <c r="U1978">
        <f t="shared" si="262"/>
        <v>0</v>
      </c>
      <c r="W1978">
        <f t="shared" si="259"/>
        <v>1</v>
      </c>
    </row>
    <row r="1979" spans="1:23" ht="32" hidden="1" x14ac:dyDescent="0.2">
      <c r="A1979" t="s">
        <v>491</v>
      </c>
      <c r="B1979" s="160">
        <v>4</v>
      </c>
      <c r="C1979" s="246" t="str">
        <f t="shared" si="258"/>
        <v>EW2.4</v>
      </c>
      <c r="D1979" s="160">
        <v>1</v>
      </c>
      <c r="E1979" s="264"/>
      <c r="F1979" s="245" t="s">
        <v>348</v>
      </c>
      <c r="G1979" s="2">
        <f>INDEX([1]CAPS!$A:$A,MATCH(F:F,[1]CAPS!$H:$H,0))</f>
        <v>4000</v>
      </c>
      <c r="H1979" s="245" t="s">
        <v>236</v>
      </c>
      <c r="I1979" s="264" t="s">
        <v>239</v>
      </c>
      <c r="J1979" s="248">
        <v>0</v>
      </c>
      <c r="K1979">
        <v>1</v>
      </c>
      <c r="L1979" s="248">
        <v>0</v>
      </c>
      <c r="M1979" s="248">
        <v>0</v>
      </c>
      <c r="N1979" s="248">
        <v>0</v>
      </c>
      <c r="O1979" s="248">
        <v>0</v>
      </c>
      <c r="P1979" s="248">
        <v>0</v>
      </c>
      <c r="Q1979" s="248">
        <v>0</v>
      </c>
      <c r="S1979">
        <f t="shared" si="260"/>
        <v>1</v>
      </c>
      <c r="T1979">
        <f t="shared" si="261"/>
        <v>1</v>
      </c>
      <c r="U1979">
        <f t="shared" si="262"/>
        <v>0</v>
      </c>
      <c r="W1979">
        <f t="shared" si="259"/>
        <v>1</v>
      </c>
    </row>
    <row r="1980" spans="1:23" ht="32" hidden="1" x14ac:dyDescent="0.2">
      <c r="A1980" t="s">
        <v>491</v>
      </c>
      <c r="B1980" s="160">
        <v>4</v>
      </c>
      <c r="C1980" s="246" t="str">
        <f t="shared" si="258"/>
        <v>EW2.4</v>
      </c>
      <c r="D1980" s="160">
        <v>1</v>
      </c>
      <c r="E1980" s="264"/>
      <c r="F1980" s="245" t="s">
        <v>799</v>
      </c>
      <c r="G1980" s="2">
        <f>INDEX([1]CAPS!$A:$A,MATCH(F:F,[1]CAPS!$H:$H,0))</f>
        <v>7961</v>
      </c>
      <c r="H1980" t="s">
        <v>496</v>
      </c>
      <c r="I1980" t="s">
        <v>238</v>
      </c>
      <c r="J1980" s="248">
        <v>0</v>
      </c>
      <c r="K1980" s="248">
        <v>0</v>
      </c>
      <c r="L1980" s="248">
        <v>0</v>
      </c>
      <c r="M1980" s="248">
        <v>0</v>
      </c>
      <c r="N1980" s="248">
        <v>0</v>
      </c>
      <c r="O1980">
        <v>8</v>
      </c>
      <c r="P1980" s="248">
        <v>0</v>
      </c>
      <c r="Q1980" s="248">
        <v>0</v>
      </c>
      <c r="S1980">
        <f t="shared" si="260"/>
        <v>8</v>
      </c>
      <c r="T1980" t="e">
        <f t="shared" si="261"/>
        <v>#DIV/0!</v>
      </c>
      <c r="U1980" t="e">
        <f t="shared" si="262"/>
        <v>#DIV/0!</v>
      </c>
      <c r="W1980">
        <f t="shared" si="259"/>
        <v>1</v>
      </c>
    </row>
    <row r="1981" spans="1:23" ht="16" hidden="1" x14ac:dyDescent="0.2">
      <c r="A1981" t="s">
        <v>491</v>
      </c>
      <c r="B1981" s="160">
        <v>4</v>
      </c>
      <c r="C1981" s="246" t="str">
        <f t="shared" si="258"/>
        <v>EW2.4</v>
      </c>
      <c r="D1981" s="160">
        <v>1</v>
      </c>
      <c r="E1981" s="264"/>
      <c r="F1981" s="309" t="s">
        <v>554</v>
      </c>
      <c r="G1981" s="2">
        <f>INDEX([1]CAPS!$A:$A,MATCH(F:F,[1]CAPS!$H:$H,0))</f>
        <v>3152</v>
      </c>
      <c r="H1981" t="s">
        <v>270</v>
      </c>
      <c r="I1981" t="s">
        <v>239</v>
      </c>
      <c r="J1981" s="248">
        <v>0</v>
      </c>
      <c r="K1981" s="248">
        <v>0</v>
      </c>
      <c r="L1981" s="248">
        <v>0</v>
      </c>
      <c r="M1981" s="248">
        <v>0</v>
      </c>
      <c r="N1981" s="248">
        <v>0</v>
      </c>
      <c r="O1981">
        <v>2</v>
      </c>
      <c r="P1981" s="248">
        <v>0</v>
      </c>
      <c r="Q1981" s="248">
        <v>0</v>
      </c>
      <c r="S1981">
        <f t="shared" si="260"/>
        <v>2</v>
      </c>
      <c r="T1981" t="e">
        <f t="shared" si="261"/>
        <v>#DIV/0!</v>
      </c>
      <c r="U1981" t="e">
        <f t="shared" si="262"/>
        <v>#DIV/0!</v>
      </c>
      <c r="W1981">
        <f t="shared" si="259"/>
        <v>1</v>
      </c>
    </row>
    <row r="1982" spans="1:23" ht="16" hidden="1" x14ac:dyDescent="0.2">
      <c r="A1982" t="s">
        <v>491</v>
      </c>
      <c r="B1982" s="160">
        <v>4</v>
      </c>
      <c r="C1982" s="246" t="str">
        <f t="shared" si="258"/>
        <v>EW2.4</v>
      </c>
      <c r="D1982" s="160">
        <v>1</v>
      </c>
      <c r="E1982" s="264"/>
      <c r="F1982" s="309" t="s">
        <v>558</v>
      </c>
      <c r="G1982" s="2">
        <f>INDEX([1]CAPS!$A:$A,MATCH(F:F,[1]CAPS!$H:$H,0))</f>
        <v>10442</v>
      </c>
      <c r="H1982" t="s">
        <v>237</v>
      </c>
      <c r="I1982" t="s">
        <v>238</v>
      </c>
      <c r="J1982" s="248">
        <v>0</v>
      </c>
      <c r="K1982" s="248">
        <v>0</v>
      </c>
      <c r="L1982" s="248">
        <v>0</v>
      </c>
      <c r="M1982" s="248">
        <v>0</v>
      </c>
      <c r="N1982" s="248">
        <v>0</v>
      </c>
      <c r="O1982">
        <v>1</v>
      </c>
      <c r="P1982" s="248">
        <v>0</v>
      </c>
      <c r="Q1982" s="248">
        <v>0</v>
      </c>
      <c r="S1982">
        <f t="shared" si="260"/>
        <v>1</v>
      </c>
      <c r="T1982" t="e">
        <f t="shared" si="261"/>
        <v>#DIV/0!</v>
      </c>
      <c r="U1982" t="e">
        <f t="shared" si="262"/>
        <v>#DIV/0!</v>
      </c>
      <c r="V1982" t="s">
        <v>576</v>
      </c>
      <c r="W1982">
        <f t="shared" si="259"/>
        <v>1</v>
      </c>
    </row>
    <row r="1983" spans="1:23" ht="16" hidden="1" x14ac:dyDescent="0.2">
      <c r="A1983" t="s">
        <v>491</v>
      </c>
      <c r="B1983" s="160">
        <v>4</v>
      </c>
      <c r="C1983" s="246" t="str">
        <f t="shared" si="258"/>
        <v>EW2.4</v>
      </c>
      <c r="D1983" s="160">
        <v>1</v>
      </c>
      <c r="E1983" s="264"/>
      <c r="F1983" s="245" t="s">
        <v>493</v>
      </c>
      <c r="G1983" s="2">
        <f>INDEX([1]CAPS!$A:$A,MATCH(F:F,[1]CAPS!$H:$H,0))</f>
        <v>6404</v>
      </c>
      <c r="H1983" t="s">
        <v>270</v>
      </c>
      <c r="I1983" t="s">
        <v>238</v>
      </c>
      <c r="J1983" s="248">
        <v>0</v>
      </c>
      <c r="K1983" s="248">
        <v>0</v>
      </c>
      <c r="L1983" s="248">
        <v>0</v>
      </c>
      <c r="M1983" s="248">
        <v>0</v>
      </c>
      <c r="N1983" s="248">
        <v>0</v>
      </c>
      <c r="O1983">
        <v>3</v>
      </c>
      <c r="P1983" s="248">
        <v>0</v>
      </c>
      <c r="Q1983" s="248">
        <v>0</v>
      </c>
      <c r="S1983">
        <f t="shared" si="260"/>
        <v>3</v>
      </c>
      <c r="T1983" t="e">
        <f t="shared" si="261"/>
        <v>#DIV/0!</v>
      </c>
      <c r="U1983" t="e">
        <f t="shared" si="262"/>
        <v>#DIV/0!</v>
      </c>
      <c r="W1983">
        <f t="shared" si="259"/>
        <v>1</v>
      </c>
    </row>
    <row r="1984" spans="1:23" ht="16" hidden="1" x14ac:dyDescent="0.2">
      <c r="A1984" t="s">
        <v>491</v>
      </c>
      <c r="B1984" s="160">
        <v>4</v>
      </c>
      <c r="C1984" s="246" t="str">
        <f t="shared" si="258"/>
        <v>EW2.4</v>
      </c>
      <c r="D1984" s="160">
        <v>1</v>
      </c>
      <c r="E1984" s="264"/>
      <c r="F1984" s="309" t="s">
        <v>571</v>
      </c>
      <c r="G1984" s="2">
        <f>INDEX([1]CAPS!$A:$A,MATCH(F:F,[1]CAPS!$H:$H,0))</f>
        <v>11388</v>
      </c>
      <c r="H1984" s="245" t="s">
        <v>233</v>
      </c>
      <c r="I1984" s="264" t="s">
        <v>238</v>
      </c>
      <c r="J1984" s="248">
        <v>0</v>
      </c>
      <c r="K1984" s="248">
        <v>0</v>
      </c>
      <c r="L1984" s="248">
        <v>0</v>
      </c>
      <c r="M1984" s="248">
        <v>0</v>
      </c>
      <c r="N1984" s="248">
        <v>0</v>
      </c>
      <c r="O1984">
        <v>20</v>
      </c>
      <c r="P1984" s="248">
        <v>0</v>
      </c>
      <c r="Q1984" s="248">
        <v>0</v>
      </c>
      <c r="S1984">
        <f t="shared" si="260"/>
        <v>20</v>
      </c>
      <c r="T1984" t="e">
        <f t="shared" si="261"/>
        <v>#DIV/0!</v>
      </c>
      <c r="U1984" t="e">
        <f t="shared" si="262"/>
        <v>#DIV/0!</v>
      </c>
      <c r="W1984">
        <f t="shared" si="259"/>
        <v>1</v>
      </c>
    </row>
    <row r="1985" spans="1:23" ht="16" hidden="1" x14ac:dyDescent="0.2">
      <c r="A1985" t="s">
        <v>491</v>
      </c>
      <c r="B1985" s="160">
        <v>4</v>
      </c>
      <c r="C1985" s="246" t="str">
        <f t="shared" si="258"/>
        <v>EW2.4</v>
      </c>
      <c r="D1985" s="160">
        <v>1</v>
      </c>
      <c r="E1985" s="264"/>
      <c r="F1985" s="245" t="s">
        <v>504</v>
      </c>
      <c r="G1985" s="2">
        <f>INDEX([1]CAPS!$A:$A,MATCH(F:F,[1]CAPS!$H:$H,0))</f>
        <v>3131</v>
      </c>
      <c r="H1985" t="s">
        <v>237</v>
      </c>
      <c r="I1985" t="s">
        <v>238</v>
      </c>
      <c r="J1985" s="248">
        <v>0</v>
      </c>
      <c r="K1985" s="248">
        <v>0</v>
      </c>
      <c r="L1985" s="248">
        <v>0</v>
      </c>
      <c r="M1985" s="248">
        <v>0</v>
      </c>
      <c r="N1985" s="248">
        <v>0</v>
      </c>
      <c r="O1985">
        <v>1</v>
      </c>
      <c r="P1985" s="248">
        <v>0</v>
      </c>
      <c r="Q1985" s="248">
        <v>0</v>
      </c>
      <c r="S1985">
        <f t="shared" si="260"/>
        <v>1</v>
      </c>
      <c r="T1985" t="e">
        <f t="shared" si="261"/>
        <v>#DIV/0!</v>
      </c>
      <c r="U1985" t="e">
        <f t="shared" si="262"/>
        <v>#DIV/0!</v>
      </c>
      <c r="W1985">
        <f t="shared" ref="W1985:W2048" si="264">IF(S1985&gt;0,1,"")</f>
        <v>1</v>
      </c>
    </row>
    <row r="1986" spans="1:23" ht="16" hidden="1" x14ac:dyDescent="0.2">
      <c r="A1986" t="s">
        <v>491</v>
      </c>
      <c r="B1986" s="160">
        <v>5</v>
      </c>
      <c r="C1986" s="246" t="str">
        <f t="shared" si="258"/>
        <v>EW2.5</v>
      </c>
      <c r="D1986" s="160">
        <v>1</v>
      </c>
      <c r="E1986" s="264"/>
      <c r="F1986" s="245" t="s">
        <v>504</v>
      </c>
      <c r="G1986" s="2">
        <f>INDEX([1]CAPS!$A:$A,MATCH(F:F,[1]CAPS!$H:$H,0))</f>
        <v>3131</v>
      </c>
      <c r="H1986" t="s">
        <v>237</v>
      </c>
      <c r="I1986" t="s">
        <v>238</v>
      </c>
      <c r="J1986" s="248">
        <v>0</v>
      </c>
      <c r="K1986" s="248">
        <v>0</v>
      </c>
      <c r="L1986" s="248">
        <v>0</v>
      </c>
      <c r="M1986" s="248">
        <v>0</v>
      </c>
      <c r="N1986" s="248">
        <v>0</v>
      </c>
      <c r="O1986">
        <v>1</v>
      </c>
      <c r="P1986" s="248">
        <v>0</v>
      </c>
      <c r="Q1986" s="248">
        <v>0</v>
      </c>
      <c r="S1986">
        <f t="shared" si="260"/>
        <v>1</v>
      </c>
      <c r="T1986" t="e">
        <f t="shared" si="261"/>
        <v>#DIV/0!</v>
      </c>
      <c r="U1986" t="e">
        <f t="shared" si="262"/>
        <v>#DIV/0!</v>
      </c>
      <c r="W1986">
        <f t="shared" si="264"/>
        <v>1</v>
      </c>
    </row>
    <row r="1987" spans="1:23" ht="32" hidden="1" x14ac:dyDescent="0.2">
      <c r="A1987" t="s">
        <v>491</v>
      </c>
      <c r="B1987" s="160">
        <v>5</v>
      </c>
      <c r="C1987" s="246" t="str">
        <f t="shared" si="258"/>
        <v>EW2.5</v>
      </c>
      <c r="D1987" s="160">
        <v>1</v>
      </c>
      <c r="E1987" s="264"/>
      <c r="F1987" s="245" t="s">
        <v>350</v>
      </c>
      <c r="G1987" s="2">
        <f>INDEX([1]CAPS!$A:$A,MATCH(F:F,[1]CAPS!$H:$H,0))</f>
        <v>4232</v>
      </c>
      <c r="H1987" s="264" t="s">
        <v>236</v>
      </c>
      <c r="I1987" s="264" t="s">
        <v>242</v>
      </c>
      <c r="J1987" s="248">
        <v>0</v>
      </c>
      <c r="K1987">
        <v>3</v>
      </c>
      <c r="L1987" s="248">
        <v>0</v>
      </c>
      <c r="M1987">
        <v>4</v>
      </c>
      <c r="N1987" s="248">
        <v>0</v>
      </c>
      <c r="O1987" s="248">
        <v>0</v>
      </c>
      <c r="P1987" s="248">
        <v>0</v>
      </c>
      <c r="Q1987" s="248">
        <v>0</v>
      </c>
      <c r="S1987">
        <f t="shared" si="260"/>
        <v>3</v>
      </c>
      <c r="T1987">
        <f t="shared" si="261"/>
        <v>0.42857142857142855</v>
      </c>
      <c r="U1987">
        <f t="shared" si="262"/>
        <v>0</v>
      </c>
      <c r="W1987">
        <f t="shared" si="264"/>
        <v>1</v>
      </c>
    </row>
    <row r="1988" spans="1:23" ht="16" hidden="1" x14ac:dyDescent="0.2">
      <c r="A1988" t="s">
        <v>491</v>
      </c>
      <c r="B1988" s="160">
        <v>5</v>
      </c>
      <c r="C1988" s="246" t="str">
        <f t="shared" si="258"/>
        <v>EW2.5</v>
      </c>
      <c r="D1988" s="160">
        <v>1</v>
      </c>
      <c r="E1988" s="264"/>
      <c r="F1988" s="245" t="s">
        <v>554</v>
      </c>
      <c r="G1988" s="2">
        <f>INDEX([1]CAPS!$A:$A,MATCH(F:F,[1]CAPS!$H:$H,0))</f>
        <v>3152</v>
      </c>
      <c r="H1988" t="s">
        <v>270</v>
      </c>
      <c r="I1988" t="s">
        <v>239</v>
      </c>
      <c r="J1988" s="248">
        <v>0</v>
      </c>
      <c r="K1988" s="248">
        <v>0</v>
      </c>
      <c r="L1988" s="248">
        <v>0</v>
      </c>
      <c r="M1988" s="248">
        <v>0</v>
      </c>
      <c r="N1988" s="248">
        <v>0</v>
      </c>
      <c r="O1988">
        <v>2</v>
      </c>
      <c r="P1988" s="248">
        <v>0</v>
      </c>
      <c r="Q1988" s="248">
        <v>0</v>
      </c>
      <c r="S1988">
        <f t="shared" si="260"/>
        <v>2</v>
      </c>
      <c r="T1988" t="e">
        <f t="shared" si="261"/>
        <v>#DIV/0!</v>
      </c>
      <c r="U1988" t="e">
        <f t="shared" si="262"/>
        <v>#DIV/0!</v>
      </c>
      <c r="W1988">
        <f t="shared" si="264"/>
        <v>1</v>
      </c>
    </row>
    <row r="1989" spans="1:23" ht="32" hidden="1" x14ac:dyDescent="0.2">
      <c r="A1989" t="s">
        <v>491</v>
      </c>
      <c r="B1989" s="160">
        <v>5</v>
      </c>
      <c r="C1989" s="246" t="str">
        <f t="shared" si="258"/>
        <v>EW2.5</v>
      </c>
      <c r="D1989" s="160">
        <v>1</v>
      </c>
      <c r="E1989" s="264"/>
      <c r="F1989" s="245" t="s">
        <v>799</v>
      </c>
      <c r="G1989" s="2">
        <f>INDEX([1]CAPS!$A:$A,MATCH(F:F,[1]CAPS!$H:$H,0))</f>
        <v>7961</v>
      </c>
      <c r="H1989" t="s">
        <v>496</v>
      </c>
      <c r="I1989" t="s">
        <v>238</v>
      </c>
      <c r="J1989" s="248">
        <v>0</v>
      </c>
      <c r="K1989" s="248">
        <v>0</v>
      </c>
      <c r="L1989" s="248">
        <v>0</v>
      </c>
      <c r="M1989" s="248">
        <v>0</v>
      </c>
      <c r="N1989" s="248">
        <v>0</v>
      </c>
      <c r="O1989">
        <v>20</v>
      </c>
      <c r="P1989" s="248">
        <v>0</v>
      </c>
      <c r="Q1989" s="248">
        <v>0</v>
      </c>
      <c r="S1989">
        <f t="shared" si="260"/>
        <v>20</v>
      </c>
      <c r="T1989" t="e">
        <f t="shared" si="261"/>
        <v>#DIV/0!</v>
      </c>
      <c r="U1989" t="e">
        <f t="shared" si="262"/>
        <v>#DIV/0!</v>
      </c>
      <c r="W1989">
        <f t="shared" si="264"/>
        <v>1</v>
      </c>
    </row>
    <row r="1990" spans="1:23" ht="16" hidden="1" x14ac:dyDescent="0.2">
      <c r="A1990" t="s">
        <v>491</v>
      </c>
      <c r="B1990" s="160">
        <v>5</v>
      </c>
      <c r="C1990" s="246" t="str">
        <f t="shared" si="258"/>
        <v>EW2.5</v>
      </c>
      <c r="D1990" s="160">
        <v>1</v>
      </c>
      <c r="E1990" s="264"/>
      <c r="F1990" s="309" t="s">
        <v>571</v>
      </c>
      <c r="G1990" s="2">
        <f>INDEX([1]CAPS!$A:$A,MATCH(F:F,[1]CAPS!$H:$H,0))</f>
        <v>11388</v>
      </c>
      <c r="H1990" s="245" t="s">
        <v>233</v>
      </c>
      <c r="I1990" s="264" t="s">
        <v>238</v>
      </c>
      <c r="J1990" s="248">
        <v>0</v>
      </c>
      <c r="K1990" s="248">
        <v>0</v>
      </c>
      <c r="L1990" s="248">
        <v>0</v>
      </c>
      <c r="M1990" s="248">
        <v>0</v>
      </c>
      <c r="N1990" s="248">
        <v>0</v>
      </c>
      <c r="O1990">
        <v>3</v>
      </c>
      <c r="P1990" s="248">
        <v>0</v>
      </c>
      <c r="Q1990" s="248">
        <v>0</v>
      </c>
      <c r="S1990">
        <f t="shared" si="260"/>
        <v>3</v>
      </c>
      <c r="T1990" t="e">
        <f t="shared" si="261"/>
        <v>#DIV/0!</v>
      </c>
      <c r="U1990" t="e">
        <f t="shared" si="262"/>
        <v>#DIV/0!</v>
      </c>
      <c r="W1990">
        <f t="shared" si="264"/>
        <v>1</v>
      </c>
    </row>
    <row r="1991" spans="1:23" ht="32" hidden="1" x14ac:dyDescent="0.2">
      <c r="A1991" t="s">
        <v>491</v>
      </c>
      <c r="B1991" s="160">
        <v>5</v>
      </c>
      <c r="C1991" s="246" t="str">
        <f t="shared" si="258"/>
        <v>EW2.5</v>
      </c>
      <c r="D1991" s="160">
        <v>1</v>
      </c>
      <c r="E1991" s="264"/>
      <c r="F1991" s="309" t="s">
        <v>546</v>
      </c>
      <c r="G1991" s="2">
        <f>INDEX([1]CAPS!$A:$A,MATCH(F:F,[1]CAPS!$H:$H,0))</f>
        <v>8748</v>
      </c>
      <c r="H1991" t="s">
        <v>276</v>
      </c>
      <c r="I1991" t="s">
        <v>276</v>
      </c>
      <c r="J1991" s="248">
        <v>0</v>
      </c>
      <c r="K1991" s="248">
        <v>0</v>
      </c>
      <c r="L1991" s="248">
        <v>0</v>
      </c>
      <c r="M1991" s="248">
        <v>0</v>
      </c>
      <c r="N1991" s="248">
        <v>0</v>
      </c>
      <c r="O1991">
        <v>2</v>
      </c>
      <c r="P1991" s="248">
        <v>0</v>
      </c>
      <c r="Q1991" s="248">
        <v>0</v>
      </c>
      <c r="S1991">
        <f t="shared" si="260"/>
        <v>2</v>
      </c>
      <c r="T1991" t="e">
        <f t="shared" si="261"/>
        <v>#DIV/0!</v>
      </c>
      <c r="U1991" t="e">
        <f t="shared" si="262"/>
        <v>#DIV/0!</v>
      </c>
      <c r="W1991">
        <f t="shared" si="264"/>
        <v>1</v>
      </c>
    </row>
    <row r="1992" spans="1:23" ht="16" hidden="1" x14ac:dyDescent="0.2">
      <c r="A1992" t="s">
        <v>491</v>
      </c>
      <c r="B1992" s="160">
        <v>5</v>
      </c>
      <c r="C1992" s="246" t="str">
        <f t="shared" si="258"/>
        <v>EW2.5</v>
      </c>
      <c r="D1992" s="160">
        <v>1</v>
      </c>
      <c r="E1992" s="264"/>
      <c r="F1992" s="311" t="s">
        <v>941</v>
      </c>
      <c r="G1992" s="2">
        <f>INDEX([1]CAPS!$A:$A,MATCH(F:F,[1]CAPS!$H:$H,0))</f>
        <v>1411</v>
      </c>
      <c r="H1992" t="s">
        <v>237</v>
      </c>
      <c r="I1992" t="s">
        <v>238</v>
      </c>
      <c r="J1992" s="248">
        <v>0</v>
      </c>
      <c r="K1992" s="248">
        <v>0</v>
      </c>
      <c r="L1992" s="248">
        <v>0</v>
      </c>
      <c r="M1992" s="248">
        <v>0</v>
      </c>
      <c r="N1992" s="248">
        <v>0</v>
      </c>
      <c r="O1992">
        <v>1</v>
      </c>
      <c r="P1992" s="248">
        <v>0</v>
      </c>
      <c r="Q1992" s="248">
        <v>0</v>
      </c>
      <c r="R1992" t="s">
        <v>942</v>
      </c>
      <c r="S1992">
        <f t="shared" si="260"/>
        <v>1</v>
      </c>
      <c r="T1992" t="e">
        <f t="shared" si="261"/>
        <v>#DIV/0!</v>
      </c>
      <c r="U1992" t="e">
        <f t="shared" si="262"/>
        <v>#DIV/0!</v>
      </c>
      <c r="W1992">
        <f t="shared" si="264"/>
        <v>1</v>
      </c>
    </row>
    <row r="1993" spans="1:23" ht="32" hidden="1" x14ac:dyDescent="0.2">
      <c r="A1993" t="s">
        <v>491</v>
      </c>
      <c r="B1993" s="160">
        <v>6</v>
      </c>
      <c r="C1993" s="246" t="str">
        <f t="shared" si="258"/>
        <v>EW2.6</v>
      </c>
      <c r="D1993" s="160">
        <v>1</v>
      </c>
      <c r="E1993" s="264"/>
      <c r="F1993" s="245" t="s">
        <v>350</v>
      </c>
      <c r="G1993" s="2">
        <f>INDEX([1]CAPS!$A:$A,MATCH(F:F,[1]CAPS!$H:$H,0))</f>
        <v>4232</v>
      </c>
      <c r="H1993" s="264" t="s">
        <v>236</v>
      </c>
      <c r="I1993" s="264" t="s">
        <v>242</v>
      </c>
      <c r="J1993" s="248">
        <v>0</v>
      </c>
      <c r="K1993" s="248">
        <v>0</v>
      </c>
      <c r="L1993" s="248">
        <v>0</v>
      </c>
      <c r="M1993">
        <v>4</v>
      </c>
      <c r="N1993" s="248">
        <v>0</v>
      </c>
      <c r="O1993">
        <v>1</v>
      </c>
      <c r="P1993" s="248">
        <v>0</v>
      </c>
      <c r="Q1993" s="248">
        <v>0</v>
      </c>
      <c r="S1993">
        <f t="shared" si="260"/>
        <v>1</v>
      </c>
      <c r="T1993">
        <f t="shared" si="261"/>
        <v>0</v>
      </c>
      <c r="U1993">
        <f t="shared" si="262"/>
        <v>0.25</v>
      </c>
      <c r="W1993">
        <f t="shared" si="264"/>
        <v>1</v>
      </c>
    </row>
    <row r="1994" spans="1:23" ht="32" hidden="1" x14ac:dyDescent="0.2">
      <c r="A1994" t="s">
        <v>491</v>
      </c>
      <c r="B1994" s="160">
        <v>6</v>
      </c>
      <c r="C1994" s="246" t="str">
        <f t="shared" si="258"/>
        <v>EW2.6</v>
      </c>
      <c r="D1994" s="160">
        <v>1</v>
      </c>
      <c r="E1994" s="264"/>
      <c r="F1994" s="245" t="s">
        <v>799</v>
      </c>
      <c r="G1994" s="2">
        <f>INDEX([1]CAPS!$A:$A,MATCH(F:F,[1]CAPS!$H:$H,0))</f>
        <v>7961</v>
      </c>
      <c r="H1994" t="s">
        <v>496</v>
      </c>
      <c r="I1994" t="s">
        <v>238</v>
      </c>
      <c r="J1994" s="248">
        <v>0</v>
      </c>
      <c r="K1994" s="248">
        <v>0</v>
      </c>
      <c r="L1994" s="248">
        <v>0</v>
      </c>
      <c r="M1994" s="248">
        <v>0</v>
      </c>
      <c r="N1994" s="248">
        <v>0</v>
      </c>
      <c r="O1994">
        <v>16</v>
      </c>
      <c r="P1994" s="248">
        <v>0</v>
      </c>
      <c r="Q1994" s="248">
        <v>0</v>
      </c>
      <c r="S1994">
        <f>SUM(J1994:K1994)+O1994</f>
        <v>16</v>
      </c>
      <c r="T1994" t="e">
        <f t="shared" si="261"/>
        <v>#DIV/0!</v>
      </c>
      <c r="U1994" t="e">
        <f t="shared" si="262"/>
        <v>#DIV/0!</v>
      </c>
      <c r="W1994">
        <f t="shared" si="264"/>
        <v>1</v>
      </c>
    </row>
    <row r="1995" spans="1:23" ht="16" hidden="1" x14ac:dyDescent="0.2">
      <c r="A1995" t="s">
        <v>491</v>
      </c>
      <c r="B1995" s="160">
        <v>6</v>
      </c>
      <c r="C1995" s="246" t="str">
        <f t="shared" si="258"/>
        <v>EW2.6</v>
      </c>
      <c r="D1995" s="160">
        <v>1</v>
      </c>
      <c r="E1995" s="264"/>
      <c r="F1995" s="245" t="s">
        <v>554</v>
      </c>
      <c r="G1995" s="2">
        <f>INDEX([1]CAPS!$A:$A,MATCH(F:F,[1]CAPS!$H:$H,0))</f>
        <v>3152</v>
      </c>
      <c r="H1995" t="s">
        <v>270</v>
      </c>
      <c r="I1995" t="s">
        <v>239</v>
      </c>
      <c r="J1995" s="248">
        <v>0</v>
      </c>
      <c r="K1995" s="248">
        <v>0</v>
      </c>
      <c r="L1995" s="248">
        <v>0</v>
      </c>
      <c r="M1995" s="248">
        <v>0</v>
      </c>
      <c r="N1995" s="248">
        <v>0</v>
      </c>
      <c r="O1995">
        <v>1</v>
      </c>
      <c r="P1995" s="248">
        <v>0</v>
      </c>
      <c r="Q1995" s="248">
        <v>0</v>
      </c>
      <c r="S1995">
        <f t="shared" ref="S1995:S2058" si="265">SUM(J1995:K1995)+O1995</f>
        <v>1</v>
      </c>
      <c r="T1995" t="e">
        <f t="shared" ref="T1995:T2058" si="266">(K1995+L1995)/(K1995++L1995+M1995)</f>
        <v>#DIV/0!</v>
      </c>
      <c r="U1995" t="e">
        <f t="shared" ref="U1995:U2058" si="267">(O1995+P1995)/(K1995+L1995+M1995)</f>
        <v>#DIV/0!</v>
      </c>
      <c r="W1995">
        <f t="shared" si="264"/>
        <v>1</v>
      </c>
    </row>
    <row r="1996" spans="1:23" ht="16" hidden="1" x14ac:dyDescent="0.2">
      <c r="A1996" t="s">
        <v>491</v>
      </c>
      <c r="B1996" s="160">
        <v>6</v>
      </c>
      <c r="C1996" s="246" t="str">
        <f t="shared" si="258"/>
        <v>EW2.6</v>
      </c>
      <c r="D1996" s="160">
        <v>1</v>
      </c>
      <c r="E1996" s="264"/>
      <c r="F1996" s="555" t="s">
        <v>653</v>
      </c>
      <c r="G1996" s="2">
        <f>INDEX([1]CAPS!$A:$A,MATCH(F:F,[1]CAPS!$H:$H,0))</f>
        <v>9904</v>
      </c>
      <c r="H1996" t="s">
        <v>237</v>
      </c>
      <c r="I1996" t="s">
        <v>238</v>
      </c>
      <c r="J1996" s="248">
        <v>0</v>
      </c>
      <c r="K1996" s="248">
        <v>0</v>
      </c>
      <c r="L1996" s="248">
        <v>0</v>
      </c>
      <c r="M1996" s="248">
        <v>0</v>
      </c>
      <c r="N1996" s="248">
        <v>0</v>
      </c>
      <c r="O1996">
        <v>1</v>
      </c>
      <c r="P1996" s="248">
        <v>0</v>
      </c>
      <c r="Q1996" s="248">
        <v>0</v>
      </c>
      <c r="R1996" t="s">
        <v>657</v>
      </c>
      <c r="S1996">
        <f t="shared" si="265"/>
        <v>1</v>
      </c>
      <c r="T1996" t="e">
        <f t="shared" si="266"/>
        <v>#DIV/0!</v>
      </c>
      <c r="U1996" t="e">
        <f t="shared" si="267"/>
        <v>#DIV/0!</v>
      </c>
      <c r="W1996">
        <f t="shared" si="264"/>
        <v>1</v>
      </c>
    </row>
    <row r="1997" spans="1:23" ht="32" hidden="1" x14ac:dyDescent="0.2">
      <c r="A1997" t="s">
        <v>491</v>
      </c>
      <c r="B1997" s="160">
        <v>6</v>
      </c>
      <c r="C1997" s="246" t="str">
        <f t="shared" si="258"/>
        <v>EW2.6</v>
      </c>
      <c r="D1997" s="160">
        <v>1</v>
      </c>
      <c r="E1997" s="264"/>
      <c r="F1997" s="538" t="s">
        <v>654</v>
      </c>
      <c r="G1997" s="2">
        <f>INDEX([1]CAPS!$A:$A,MATCH(F:F,[1]CAPS!$H:$H,0))</f>
        <v>11146</v>
      </c>
      <c r="H1997" t="s">
        <v>237</v>
      </c>
      <c r="I1997" t="s">
        <v>238</v>
      </c>
      <c r="J1997" s="248">
        <v>0</v>
      </c>
      <c r="K1997" s="248">
        <v>0</v>
      </c>
      <c r="L1997" s="248">
        <v>0</v>
      </c>
      <c r="M1997" s="248">
        <v>0</v>
      </c>
      <c r="N1997" s="248">
        <v>0</v>
      </c>
      <c r="O1997">
        <v>1</v>
      </c>
      <c r="P1997" s="248">
        <v>0</v>
      </c>
      <c r="Q1997" s="248">
        <v>0</v>
      </c>
      <c r="R1997" t="s">
        <v>946</v>
      </c>
      <c r="S1997">
        <f t="shared" si="265"/>
        <v>1</v>
      </c>
      <c r="T1997" t="e">
        <f t="shared" si="266"/>
        <v>#DIV/0!</v>
      </c>
      <c r="U1997" t="e">
        <f t="shared" si="267"/>
        <v>#DIV/0!</v>
      </c>
      <c r="W1997">
        <f t="shared" si="264"/>
        <v>1</v>
      </c>
    </row>
    <row r="1998" spans="1:23" ht="16" hidden="1" x14ac:dyDescent="0.2">
      <c r="A1998" t="s">
        <v>491</v>
      </c>
      <c r="B1998" s="160">
        <v>6</v>
      </c>
      <c r="C1998" s="246" t="str">
        <f t="shared" si="258"/>
        <v>EW2.6</v>
      </c>
      <c r="D1998" s="160">
        <v>1</v>
      </c>
      <c r="E1998" s="264"/>
      <c r="F1998" s="245" t="s">
        <v>482</v>
      </c>
      <c r="G1998" s="2">
        <f>INDEX([1]CAPS!$A:$A,MATCH(F:F,[1]CAPS!$H:$H,0))</f>
        <v>3596</v>
      </c>
      <c r="H1998" t="s">
        <v>237</v>
      </c>
      <c r="I1998" t="s">
        <v>239</v>
      </c>
      <c r="J1998" s="248">
        <v>0</v>
      </c>
      <c r="K1998" s="248">
        <v>0</v>
      </c>
      <c r="L1998" s="248">
        <v>0</v>
      </c>
      <c r="M1998" s="248">
        <v>0</v>
      </c>
      <c r="N1998" s="248">
        <v>0</v>
      </c>
      <c r="O1998">
        <v>1</v>
      </c>
      <c r="P1998" s="248">
        <v>0</v>
      </c>
      <c r="Q1998" s="248">
        <v>0</v>
      </c>
      <c r="S1998">
        <f t="shared" si="265"/>
        <v>1</v>
      </c>
      <c r="T1998" t="e">
        <f t="shared" si="266"/>
        <v>#DIV/0!</v>
      </c>
      <c r="U1998" t="e">
        <f t="shared" si="267"/>
        <v>#DIV/0!</v>
      </c>
      <c r="W1998">
        <f t="shared" si="264"/>
        <v>1</v>
      </c>
    </row>
    <row r="1999" spans="1:23" ht="32" hidden="1" x14ac:dyDescent="0.2">
      <c r="A1999" t="s">
        <v>491</v>
      </c>
      <c r="B1999" s="160">
        <v>7</v>
      </c>
      <c r="C1999" s="246" t="str">
        <f t="shared" si="258"/>
        <v>EW2.7</v>
      </c>
      <c r="D1999" s="160">
        <v>1</v>
      </c>
      <c r="E1999" s="264"/>
      <c r="F1999" s="245" t="s">
        <v>350</v>
      </c>
      <c r="G1999" s="2">
        <f>INDEX([1]CAPS!$A:$A,MATCH(F:F,[1]CAPS!$H:$H,0))</f>
        <v>4232</v>
      </c>
      <c r="H1999" s="264" t="s">
        <v>236</v>
      </c>
      <c r="I1999" s="264" t="s">
        <v>242</v>
      </c>
      <c r="J1999" s="248">
        <v>0</v>
      </c>
      <c r="K1999">
        <v>5</v>
      </c>
      <c r="L1999" s="248">
        <v>0</v>
      </c>
      <c r="M1999">
        <v>7</v>
      </c>
      <c r="N1999" s="248">
        <v>0</v>
      </c>
      <c r="O1999" s="248">
        <v>0</v>
      </c>
      <c r="P1999" s="248">
        <v>0</v>
      </c>
      <c r="Q1999" s="248">
        <v>0</v>
      </c>
      <c r="S1999">
        <f t="shared" si="265"/>
        <v>5</v>
      </c>
      <c r="T1999">
        <f t="shared" si="266"/>
        <v>0.41666666666666669</v>
      </c>
      <c r="U1999">
        <f t="shared" si="267"/>
        <v>0</v>
      </c>
      <c r="W1999">
        <f t="shared" si="264"/>
        <v>1</v>
      </c>
    </row>
    <row r="2000" spans="1:23" ht="32" hidden="1" x14ac:dyDescent="0.2">
      <c r="A2000" t="s">
        <v>491</v>
      </c>
      <c r="B2000" s="160">
        <v>7</v>
      </c>
      <c r="C2000" s="246" t="str">
        <f t="shared" si="258"/>
        <v>EW2.7</v>
      </c>
      <c r="D2000" s="160">
        <v>1</v>
      </c>
      <c r="E2000" s="264"/>
      <c r="F2000" s="245" t="s">
        <v>799</v>
      </c>
      <c r="G2000" s="2">
        <f>INDEX([1]CAPS!$A:$A,MATCH(F:F,[1]CAPS!$H:$H,0))</f>
        <v>7961</v>
      </c>
      <c r="H2000" t="s">
        <v>496</v>
      </c>
      <c r="I2000" t="s">
        <v>238</v>
      </c>
      <c r="J2000" s="248">
        <v>0</v>
      </c>
      <c r="K2000" s="248">
        <v>0</v>
      </c>
      <c r="L2000" s="248">
        <v>0</v>
      </c>
      <c r="M2000" s="248">
        <v>0</v>
      </c>
      <c r="N2000" s="248">
        <v>0</v>
      </c>
      <c r="O2000">
        <v>12</v>
      </c>
      <c r="P2000" s="248">
        <v>0</v>
      </c>
      <c r="Q2000" s="248">
        <v>0</v>
      </c>
      <c r="S2000">
        <f t="shared" si="265"/>
        <v>12</v>
      </c>
      <c r="T2000" t="e">
        <f t="shared" si="266"/>
        <v>#DIV/0!</v>
      </c>
      <c r="U2000" t="e">
        <f t="shared" si="267"/>
        <v>#DIV/0!</v>
      </c>
      <c r="W2000">
        <f t="shared" si="264"/>
        <v>1</v>
      </c>
    </row>
    <row r="2001" spans="1:23" ht="16" hidden="1" x14ac:dyDescent="0.2">
      <c r="A2001" t="s">
        <v>491</v>
      </c>
      <c r="B2001" s="160">
        <v>7</v>
      </c>
      <c r="C2001" s="246" t="str">
        <f t="shared" si="258"/>
        <v>EW2.7</v>
      </c>
      <c r="D2001" s="160">
        <v>1</v>
      </c>
      <c r="E2001" s="264"/>
      <c r="F2001" s="245" t="s">
        <v>493</v>
      </c>
      <c r="G2001" s="2">
        <f>INDEX([1]CAPS!$A:$A,MATCH(F:F,[1]CAPS!$H:$H,0))</f>
        <v>6404</v>
      </c>
      <c r="H2001" t="s">
        <v>270</v>
      </c>
      <c r="I2001" t="s">
        <v>238</v>
      </c>
      <c r="J2001" s="248">
        <v>0</v>
      </c>
      <c r="K2001" s="248">
        <v>0</v>
      </c>
      <c r="L2001" s="248">
        <v>0</v>
      </c>
      <c r="M2001" s="248">
        <v>0</v>
      </c>
      <c r="N2001" s="248">
        <v>0</v>
      </c>
      <c r="O2001">
        <v>1</v>
      </c>
      <c r="P2001" s="248">
        <v>0</v>
      </c>
      <c r="Q2001" s="248">
        <v>0</v>
      </c>
      <c r="S2001">
        <f t="shared" si="265"/>
        <v>1</v>
      </c>
      <c r="T2001" t="e">
        <f t="shared" si="266"/>
        <v>#DIV/0!</v>
      </c>
      <c r="U2001" t="e">
        <f t="shared" si="267"/>
        <v>#DIV/0!</v>
      </c>
      <c r="W2001">
        <f t="shared" si="264"/>
        <v>1</v>
      </c>
    </row>
    <row r="2002" spans="1:23" ht="16" hidden="1" x14ac:dyDescent="0.2">
      <c r="A2002" t="s">
        <v>491</v>
      </c>
      <c r="B2002" s="160">
        <v>7</v>
      </c>
      <c r="C2002" s="246" t="str">
        <f t="shared" si="258"/>
        <v>EW2.7</v>
      </c>
      <c r="D2002" s="160">
        <v>1</v>
      </c>
      <c r="E2002" s="264"/>
      <c r="F2002" s="245" t="s">
        <v>554</v>
      </c>
      <c r="G2002" s="2">
        <f>INDEX([1]CAPS!$A:$A,MATCH(F:F,[1]CAPS!$H:$H,0))</f>
        <v>3152</v>
      </c>
      <c r="H2002" t="s">
        <v>270</v>
      </c>
      <c r="I2002" t="s">
        <v>239</v>
      </c>
      <c r="J2002" s="248">
        <v>0</v>
      </c>
      <c r="K2002" s="248">
        <v>0</v>
      </c>
      <c r="L2002" s="248">
        <v>0</v>
      </c>
      <c r="M2002" s="248">
        <v>0</v>
      </c>
      <c r="N2002" s="248">
        <v>0</v>
      </c>
      <c r="O2002">
        <v>1</v>
      </c>
      <c r="P2002" s="248">
        <v>0</v>
      </c>
      <c r="Q2002" s="248">
        <v>0</v>
      </c>
      <c r="S2002">
        <f t="shared" si="265"/>
        <v>1</v>
      </c>
      <c r="T2002" t="e">
        <f t="shared" si="266"/>
        <v>#DIV/0!</v>
      </c>
      <c r="U2002" t="e">
        <f t="shared" si="267"/>
        <v>#DIV/0!</v>
      </c>
      <c r="W2002">
        <f t="shared" si="264"/>
        <v>1</v>
      </c>
    </row>
    <row r="2003" spans="1:23" ht="32" hidden="1" x14ac:dyDescent="0.2">
      <c r="A2003" t="s">
        <v>491</v>
      </c>
      <c r="B2003" s="160">
        <v>7</v>
      </c>
      <c r="C2003" s="246" t="str">
        <f t="shared" si="258"/>
        <v>EW2.7</v>
      </c>
      <c r="D2003" s="160">
        <v>1</v>
      </c>
      <c r="E2003" s="264"/>
      <c r="F2003" s="538" t="s">
        <v>654</v>
      </c>
      <c r="G2003" s="2">
        <f>INDEX([1]CAPS!$A:$A,MATCH(F:F,[1]CAPS!$H:$H,0))</f>
        <v>11146</v>
      </c>
      <c r="H2003" t="s">
        <v>237</v>
      </c>
      <c r="I2003" t="s">
        <v>238</v>
      </c>
      <c r="J2003" s="248">
        <v>0</v>
      </c>
      <c r="K2003" s="248">
        <v>0</v>
      </c>
      <c r="L2003" s="248">
        <v>0</v>
      </c>
      <c r="M2003" s="248">
        <v>0</v>
      </c>
      <c r="N2003" s="248">
        <v>0</v>
      </c>
      <c r="O2003">
        <v>1</v>
      </c>
      <c r="P2003" s="248">
        <v>0</v>
      </c>
      <c r="Q2003" s="248">
        <v>0</v>
      </c>
      <c r="R2003" t="s">
        <v>946</v>
      </c>
      <c r="S2003">
        <f t="shared" si="265"/>
        <v>1</v>
      </c>
      <c r="T2003" t="e">
        <f t="shared" si="266"/>
        <v>#DIV/0!</v>
      </c>
      <c r="U2003" t="e">
        <f t="shared" si="267"/>
        <v>#DIV/0!</v>
      </c>
      <c r="W2003">
        <f t="shared" si="264"/>
        <v>1</v>
      </c>
    </row>
    <row r="2004" spans="1:23" ht="16" hidden="1" x14ac:dyDescent="0.2">
      <c r="A2004" t="s">
        <v>491</v>
      </c>
      <c r="B2004" s="160">
        <v>7</v>
      </c>
      <c r="C2004" s="246" t="str">
        <f t="shared" si="258"/>
        <v>EW2.7</v>
      </c>
      <c r="D2004" s="160">
        <v>1</v>
      </c>
      <c r="E2004" s="264"/>
      <c r="F2004" s="309" t="s">
        <v>571</v>
      </c>
      <c r="G2004" s="2">
        <f>INDEX([1]CAPS!$A:$A,MATCH(F:F,[1]CAPS!$H:$H,0))</f>
        <v>11388</v>
      </c>
      <c r="H2004" s="245" t="s">
        <v>233</v>
      </c>
      <c r="I2004" s="264" t="s">
        <v>238</v>
      </c>
      <c r="J2004" s="248">
        <v>0</v>
      </c>
      <c r="K2004" s="248">
        <v>0</v>
      </c>
      <c r="L2004" s="248">
        <v>0</v>
      </c>
      <c r="M2004" s="248">
        <v>0</v>
      </c>
      <c r="N2004" s="248">
        <v>0</v>
      </c>
      <c r="O2004">
        <v>5</v>
      </c>
      <c r="P2004" s="248">
        <v>0</v>
      </c>
      <c r="Q2004" s="248">
        <v>0</v>
      </c>
      <c r="S2004">
        <f t="shared" si="265"/>
        <v>5</v>
      </c>
      <c r="T2004" t="e">
        <f t="shared" si="266"/>
        <v>#DIV/0!</v>
      </c>
      <c r="U2004" t="e">
        <f t="shared" si="267"/>
        <v>#DIV/0!</v>
      </c>
      <c r="W2004">
        <f t="shared" si="264"/>
        <v>1</v>
      </c>
    </row>
    <row r="2005" spans="1:23" ht="32" hidden="1" x14ac:dyDescent="0.2">
      <c r="A2005" t="s">
        <v>491</v>
      </c>
      <c r="B2005" s="160">
        <v>7</v>
      </c>
      <c r="C2005" s="246" t="str">
        <f t="shared" si="258"/>
        <v>EW2.7</v>
      </c>
      <c r="D2005" s="160">
        <v>1</v>
      </c>
      <c r="E2005" s="264"/>
      <c r="F2005" s="245" t="s">
        <v>509</v>
      </c>
      <c r="G2005" s="2">
        <f>INDEX([1]CAPS!$A:$A,MATCH(F:F,[1]CAPS!$H:$H,0))</f>
        <v>7983</v>
      </c>
      <c r="H2005" t="s">
        <v>237</v>
      </c>
      <c r="I2005" t="s">
        <v>238</v>
      </c>
      <c r="J2005" s="248">
        <v>0</v>
      </c>
      <c r="K2005" s="248">
        <v>0</v>
      </c>
      <c r="L2005" s="248">
        <v>0</v>
      </c>
      <c r="M2005" s="248">
        <v>0</v>
      </c>
      <c r="N2005" s="248">
        <v>0</v>
      </c>
      <c r="O2005">
        <v>1</v>
      </c>
      <c r="P2005" s="248">
        <v>0</v>
      </c>
      <c r="Q2005" s="248">
        <v>0</v>
      </c>
      <c r="S2005">
        <f t="shared" si="265"/>
        <v>1</v>
      </c>
      <c r="T2005" t="e">
        <f t="shared" si="266"/>
        <v>#DIV/0!</v>
      </c>
      <c r="U2005" t="e">
        <f t="shared" si="267"/>
        <v>#DIV/0!</v>
      </c>
      <c r="W2005">
        <f t="shared" si="264"/>
        <v>1</v>
      </c>
    </row>
    <row r="2006" spans="1:23" ht="16" hidden="1" x14ac:dyDescent="0.2">
      <c r="A2006" t="s">
        <v>491</v>
      </c>
      <c r="B2006" s="160">
        <v>7</v>
      </c>
      <c r="C2006" s="246" t="str">
        <f t="shared" si="258"/>
        <v>EW2.7</v>
      </c>
      <c r="D2006" s="160">
        <v>1</v>
      </c>
      <c r="E2006" s="264"/>
      <c r="F2006" s="555" t="s">
        <v>653</v>
      </c>
      <c r="G2006" s="2">
        <f>INDEX([1]CAPS!$A:$A,MATCH(F:F,[1]CAPS!$H:$H,0))</f>
        <v>9904</v>
      </c>
      <c r="H2006" t="s">
        <v>237</v>
      </c>
      <c r="I2006" t="s">
        <v>238</v>
      </c>
      <c r="J2006" s="248">
        <v>0</v>
      </c>
      <c r="K2006" s="248">
        <v>0</v>
      </c>
      <c r="L2006" s="248">
        <v>0</v>
      </c>
      <c r="M2006" s="248">
        <v>0</v>
      </c>
      <c r="N2006" s="248">
        <v>0</v>
      </c>
      <c r="O2006">
        <v>1</v>
      </c>
      <c r="P2006" s="248">
        <v>0</v>
      </c>
      <c r="Q2006" s="248">
        <v>0</v>
      </c>
      <c r="R2006" t="s">
        <v>657</v>
      </c>
      <c r="S2006">
        <f t="shared" si="265"/>
        <v>1</v>
      </c>
      <c r="T2006" t="e">
        <f t="shared" si="266"/>
        <v>#DIV/0!</v>
      </c>
      <c r="U2006" t="e">
        <f t="shared" si="267"/>
        <v>#DIV/0!</v>
      </c>
      <c r="W2006">
        <f t="shared" si="264"/>
        <v>1</v>
      </c>
    </row>
    <row r="2007" spans="1:23" ht="32" hidden="1" x14ac:dyDescent="0.2">
      <c r="A2007" t="s">
        <v>491</v>
      </c>
      <c r="B2007" s="160">
        <v>8</v>
      </c>
      <c r="C2007" s="246" t="str">
        <f t="shared" si="258"/>
        <v>EW2.8</v>
      </c>
      <c r="D2007" s="160">
        <v>1</v>
      </c>
      <c r="E2007" s="264"/>
      <c r="F2007" s="245" t="s">
        <v>350</v>
      </c>
      <c r="G2007" s="2">
        <f>INDEX([1]CAPS!$A:$A,MATCH(F:F,[1]CAPS!$H:$H,0))</f>
        <v>4232</v>
      </c>
      <c r="H2007" s="264" t="s">
        <v>236</v>
      </c>
      <c r="I2007" s="264" t="s">
        <v>242</v>
      </c>
      <c r="J2007" s="248">
        <v>0</v>
      </c>
      <c r="K2007">
        <v>1</v>
      </c>
      <c r="L2007" s="248">
        <v>0</v>
      </c>
      <c r="M2007">
        <v>1</v>
      </c>
      <c r="N2007" s="248">
        <v>0</v>
      </c>
      <c r="O2007" s="248">
        <v>0</v>
      </c>
      <c r="P2007" s="248">
        <v>0</v>
      </c>
      <c r="Q2007" s="248">
        <v>0</v>
      </c>
      <c r="S2007">
        <f t="shared" si="265"/>
        <v>1</v>
      </c>
      <c r="T2007">
        <f t="shared" si="266"/>
        <v>0.5</v>
      </c>
      <c r="U2007">
        <f t="shared" si="267"/>
        <v>0</v>
      </c>
      <c r="W2007">
        <f t="shared" si="264"/>
        <v>1</v>
      </c>
    </row>
    <row r="2008" spans="1:23" ht="32" hidden="1" x14ac:dyDescent="0.2">
      <c r="A2008" t="s">
        <v>491</v>
      </c>
      <c r="B2008" s="160">
        <v>8</v>
      </c>
      <c r="C2008" s="246" t="str">
        <f t="shared" si="258"/>
        <v>EW2.8</v>
      </c>
      <c r="D2008" s="160">
        <v>1</v>
      </c>
      <c r="E2008" s="264"/>
      <c r="F2008" s="245" t="s">
        <v>348</v>
      </c>
      <c r="G2008" s="2">
        <f>INDEX([1]CAPS!$A:$A,MATCH(F:F,[1]CAPS!$H:$H,0))</f>
        <v>4000</v>
      </c>
      <c r="H2008" s="245" t="s">
        <v>236</v>
      </c>
      <c r="I2008" s="264" t="s">
        <v>239</v>
      </c>
      <c r="J2008" s="248">
        <v>0</v>
      </c>
      <c r="K2008" s="248">
        <v>0</v>
      </c>
      <c r="L2008" s="248">
        <v>0</v>
      </c>
      <c r="M2008">
        <v>2</v>
      </c>
      <c r="N2008" s="248">
        <v>0</v>
      </c>
      <c r="O2008" s="248">
        <v>0</v>
      </c>
      <c r="P2008" s="248">
        <v>0</v>
      </c>
      <c r="Q2008" s="248">
        <v>0</v>
      </c>
      <c r="S2008">
        <f t="shared" si="265"/>
        <v>0</v>
      </c>
      <c r="T2008">
        <f t="shared" si="266"/>
        <v>0</v>
      </c>
      <c r="U2008">
        <f t="shared" si="267"/>
        <v>0</v>
      </c>
      <c r="W2008" t="str">
        <f t="shared" si="264"/>
        <v/>
      </c>
    </row>
    <row r="2009" spans="1:23" ht="32" hidden="1" x14ac:dyDescent="0.2">
      <c r="A2009" t="s">
        <v>491</v>
      </c>
      <c r="B2009" s="160">
        <v>8</v>
      </c>
      <c r="C2009" s="246" t="str">
        <f t="shared" si="258"/>
        <v>EW2.8</v>
      </c>
      <c r="D2009" s="160">
        <v>1</v>
      </c>
      <c r="E2009" s="264"/>
      <c r="F2009" s="245" t="s">
        <v>799</v>
      </c>
      <c r="G2009" s="2">
        <f>INDEX([1]CAPS!$A:$A,MATCH(F:F,[1]CAPS!$H:$H,0))</f>
        <v>7961</v>
      </c>
      <c r="H2009" t="s">
        <v>496</v>
      </c>
      <c r="I2009" t="s">
        <v>238</v>
      </c>
      <c r="J2009" s="248">
        <v>0</v>
      </c>
      <c r="K2009" s="248">
        <v>0</v>
      </c>
      <c r="L2009" s="248">
        <v>0</v>
      </c>
      <c r="M2009" s="248">
        <v>0</v>
      </c>
      <c r="N2009" s="248">
        <v>0</v>
      </c>
      <c r="O2009">
        <v>4</v>
      </c>
      <c r="P2009" s="248">
        <v>0</v>
      </c>
      <c r="Q2009" s="248">
        <v>0</v>
      </c>
      <c r="S2009">
        <f t="shared" si="265"/>
        <v>4</v>
      </c>
      <c r="T2009" t="e">
        <f t="shared" si="266"/>
        <v>#DIV/0!</v>
      </c>
      <c r="U2009" t="e">
        <f t="shared" si="267"/>
        <v>#DIV/0!</v>
      </c>
      <c r="W2009">
        <f t="shared" si="264"/>
        <v>1</v>
      </c>
    </row>
    <row r="2010" spans="1:23" ht="16" hidden="1" x14ac:dyDescent="0.2">
      <c r="A2010" t="s">
        <v>491</v>
      </c>
      <c r="B2010" s="160">
        <v>8</v>
      </c>
      <c r="C2010" s="246" t="str">
        <f t="shared" si="258"/>
        <v>EW2.8</v>
      </c>
      <c r="D2010" s="160">
        <v>1</v>
      </c>
      <c r="E2010" s="264"/>
      <c r="F2010" s="245" t="s">
        <v>127</v>
      </c>
      <c r="G2010" s="2">
        <f>INDEX([1]CAPS!$A:$A,MATCH(F:F,[1]CAPS!$H:$H,0))</f>
        <v>10605</v>
      </c>
      <c r="H2010" s="245" t="s">
        <v>233</v>
      </c>
      <c r="I2010" s="264" t="s">
        <v>238</v>
      </c>
      <c r="J2010" s="248">
        <v>0</v>
      </c>
      <c r="K2010">
        <v>2</v>
      </c>
      <c r="L2010" s="248">
        <v>0</v>
      </c>
      <c r="M2010" s="248">
        <v>0</v>
      </c>
      <c r="N2010" s="248">
        <v>0</v>
      </c>
      <c r="O2010" s="248">
        <v>0</v>
      </c>
      <c r="P2010" s="248">
        <v>0</v>
      </c>
      <c r="Q2010" s="248">
        <v>0</v>
      </c>
      <c r="S2010">
        <f t="shared" si="265"/>
        <v>2</v>
      </c>
      <c r="T2010">
        <f t="shared" si="266"/>
        <v>1</v>
      </c>
      <c r="U2010">
        <f t="shared" si="267"/>
        <v>0</v>
      </c>
      <c r="W2010">
        <f t="shared" si="264"/>
        <v>1</v>
      </c>
    </row>
    <row r="2011" spans="1:23" ht="16" hidden="1" x14ac:dyDescent="0.2">
      <c r="A2011" t="s">
        <v>491</v>
      </c>
      <c r="B2011" s="160">
        <v>8</v>
      </c>
      <c r="C2011" s="246" t="str">
        <f t="shared" si="258"/>
        <v>EW2.8</v>
      </c>
      <c r="D2011" s="160">
        <v>1</v>
      </c>
      <c r="E2011" s="264"/>
      <c r="F2011" s="245" t="s">
        <v>493</v>
      </c>
      <c r="G2011" s="2">
        <f>INDEX([1]CAPS!$A:$A,MATCH(F:F,[1]CAPS!$H:$H,0))</f>
        <v>6404</v>
      </c>
      <c r="H2011" t="s">
        <v>270</v>
      </c>
      <c r="I2011" t="s">
        <v>238</v>
      </c>
      <c r="J2011" s="248">
        <v>0</v>
      </c>
      <c r="K2011" s="248">
        <v>0</v>
      </c>
      <c r="L2011" s="248">
        <v>0</v>
      </c>
      <c r="M2011" s="248">
        <v>0</v>
      </c>
      <c r="N2011" s="248">
        <v>0</v>
      </c>
      <c r="O2011">
        <v>2</v>
      </c>
      <c r="P2011" s="248">
        <v>0</v>
      </c>
      <c r="Q2011" s="248">
        <v>0</v>
      </c>
      <c r="S2011">
        <f t="shared" si="265"/>
        <v>2</v>
      </c>
      <c r="T2011" t="e">
        <f t="shared" si="266"/>
        <v>#DIV/0!</v>
      </c>
      <c r="U2011" t="e">
        <f t="shared" si="267"/>
        <v>#DIV/0!</v>
      </c>
      <c r="W2011">
        <f t="shared" si="264"/>
        <v>1</v>
      </c>
    </row>
    <row r="2012" spans="1:23" ht="16" hidden="1" x14ac:dyDescent="0.2">
      <c r="A2012" t="s">
        <v>491</v>
      </c>
      <c r="B2012" s="160">
        <v>8</v>
      </c>
      <c r="C2012" s="246" t="str">
        <f t="shared" si="258"/>
        <v>EW2.8</v>
      </c>
      <c r="D2012" s="160">
        <v>1</v>
      </c>
      <c r="E2012" s="264"/>
      <c r="F2012" s="245" t="s">
        <v>501</v>
      </c>
      <c r="G2012" s="2">
        <f>INDEX([1]CAPS!$A:$A,MATCH(F:F,[1]CAPS!$H:$H,0))</f>
        <v>1550</v>
      </c>
      <c r="H2012" t="s">
        <v>237</v>
      </c>
      <c r="I2012" t="s">
        <v>238</v>
      </c>
      <c r="J2012" s="248">
        <v>0</v>
      </c>
      <c r="K2012" s="248">
        <v>0</v>
      </c>
      <c r="L2012" s="248">
        <v>0</v>
      </c>
      <c r="M2012" s="248">
        <v>0</v>
      </c>
      <c r="N2012" s="248">
        <v>0</v>
      </c>
      <c r="O2012">
        <v>2</v>
      </c>
      <c r="P2012" s="248">
        <v>0</v>
      </c>
      <c r="Q2012" s="248">
        <v>0</v>
      </c>
      <c r="S2012">
        <f t="shared" si="265"/>
        <v>2</v>
      </c>
      <c r="T2012" t="e">
        <f t="shared" si="266"/>
        <v>#DIV/0!</v>
      </c>
      <c r="U2012" t="e">
        <f t="shared" si="267"/>
        <v>#DIV/0!</v>
      </c>
      <c r="W2012">
        <f t="shared" si="264"/>
        <v>1</v>
      </c>
    </row>
    <row r="2013" spans="1:23" ht="16" hidden="1" x14ac:dyDescent="0.2">
      <c r="A2013" t="s">
        <v>491</v>
      </c>
      <c r="B2013" s="160">
        <v>8</v>
      </c>
      <c r="C2013" s="246" t="str">
        <f t="shared" si="258"/>
        <v>EW2.8</v>
      </c>
      <c r="D2013" s="160">
        <v>1</v>
      </c>
      <c r="E2013" s="264"/>
      <c r="F2013" s="309" t="s">
        <v>571</v>
      </c>
      <c r="G2013" s="2">
        <f>INDEX([1]CAPS!$A:$A,MATCH(F:F,[1]CAPS!$H:$H,0))</f>
        <v>11388</v>
      </c>
      <c r="H2013" s="245" t="s">
        <v>233</v>
      </c>
      <c r="I2013" s="264" t="s">
        <v>238</v>
      </c>
      <c r="J2013" s="248">
        <v>0</v>
      </c>
      <c r="K2013">
        <v>1</v>
      </c>
      <c r="L2013" s="248">
        <v>0</v>
      </c>
      <c r="M2013" s="248">
        <v>0</v>
      </c>
      <c r="N2013" s="248">
        <v>0</v>
      </c>
      <c r="O2013" s="248">
        <v>0</v>
      </c>
      <c r="P2013" s="248">
        <v>0</v>
      </c>
      <c r="Q2013" s="248">
        <v>0</v>
      </c>
      <c r="S2013">
        <f t="shared" si="265"/>
        <v>1</v>
      </c>
      <c r="T2013">
        <f t="shared" si="266"/>
        <v>1</v>
      </c>
      <c r="U2013">
        <f t="shared" si="267"/>
        <v>0</v>
      </c>
      <c r="W2013">
        <f t="shared" si="264"/>
        <v>1</v>
      </c>
    </row>
    <row r="2014" spans="1:23" ht="16" hidden="1" x14ac:dyDescent="0.2">
      <c r="A2014" t="s">
        <v>491</v>
      </c>
      <c r="B2014" s="160">
        <v>8</v>
      </c>
      <c r="C2014" s="246" t="str">
        <f t="shared" si="258"/>
        <v>EW2.8</v>
      </c>
      <c r="D2014" s="160">
        <v>1</v>
      </c>
      <c r="E2014" s="264"/>
      <c r="F2014" s="245" t="s">
        <v>129</v>
      </c>
      <c r="G2014" s="2">
        <f>INDEX([1]CAPS!$A:$A,MATCH(F:F,[1]CAPS!$H:$H,0))</f>
        <v>5532</v>
      </c>
      <c r="H2014" s="245" t="s">
        <v>233</v>
      </c>
      <c r="I2014" s="264" t="s">
        <v>238</v>
      </c>
      <c r="J2014" s="248">
        <v>0</v>
      </c>
      <c r="K2014" s="248">
        <v>0</v>
      </c>
      <c r="L2014" s="248">
        <v>0</v>
      </c>
      <c r="M2014">
        <v>1</v>
      </c>
      <c r="N2014" s="248">
        <v>0</v>
      </c>
      <c r="O2014" s="248">
        <v>0</v>
      </c>
      <c r="P2014" s="248">
        <v>0</v>
      </c>
      <c r="Q2014" s="248">
        <v>0</v>
      </c>
      <c r="S2014">
        <f t="shared" si="265"/>
        <v>0</v>
      </c>
      <c r="T2014">
        <f t="shared" si="266"/>
        <v>0</v>
      </c>
      <c r="U2014">
        <f t="shared" si="267"/>
        <v>0</v>
      </c>
      <c r="W2014" t="str">
        <f t="shared" si="264"/>
        <v/>
      </c>
    </row>
    <row r="2015" spans="1:23" ht="32" hidden="1" x14ac:dyDescent="0.2">
      <c r="A2015" t="s">
        <v>491</v>
      </c>
      <c r="B2015" s="160">
        <v>9</v>
      </c>
      <c r="C2015" s="246" t="str">
        <f t="shared" si="258"/>
        <v>EW2.9</v>
      </c>
      <c r="D2015" s="160">
        <v>1</v>
      </c>
      <c r="E2015" s="264"/>
      <c r="F2015" s="245" t="s">
        <v>350</v>
      </c>
      <c r="G2015" s="2">
        <f>INDEX([1]CAPS!$A:$A,MATCH(F:F,[1]CAPS!$H:$H,0))</f>
        <v>4232</v>
      </c>
      <c r="H2015" s="264" t="s">
        <v>236</v>
      </c>
      <c r="I2015" s="264" t="s">
        <v>242</v>
      </c>
      <c r="J2015" s="248">
        <v>0</v>
      </c>
      <c r="K2015">
        <v>2</v>
      </c>
      <c r="L2015" s="248">
        <v>0</v>
      </c>
      <c r="M2015">
        <v>4</v>
      </c>
      <c r="N2015" s="248">
        <v>0</v>
      </c>
      <c r="O2015" s="248">
        <v>0</v>
      </c>
      <c r="P2015" s="248">
        <v>0</v>
      </c>
      <c r="Q2015" s="248">
        <v>0</v>
      </c>
      <c r="S2015">
        <f t="shared" si="265"/>
        <v>2</v>
      </c>
      <c r="T2015">
        <f t="shared" si="266"/>
        <v>0.33333333333333331</v>
      </c>
      <c r="U2015">
        <f t="shared" si="267"/>
        <v>0</v>
      </c>
      <c r="W2015">
        <f t="shared" si="264"/>
        <v>1</v>
      </c>
    </row>
    <row r="2016" spans="1:23" ht="32" hidden="1" x14ac:dyDescent="0.2">
      <c r="A2016" t="s">
        <v>491</v>
      </c>
      <c r="B2016" s="160">
        <v>9</v>
      </c>
      <c r="C2016" s="246" t="str">
        <f t="shared" si="258"/>
        <v>EW2.9</v>
      </c>
      <c r="D2016" s="160">
        <v>1</v>
      </c>
      <c r="E2016" s="264"/>
      <c r="F2016" s="245" t="s">
        <v>799</v>
      </c>
      <c r="G2016" s="2">
        <f>INDEX([1]CAPS!$A:$A,MATCH(F:F,[1]CAPS!$H:$H,0))</f>
        <v>7961</v>
      </c>
      <c r="H2016" t="s">
        <v>496</v>
      </c>
      <c r="I2016" t="s">
        <v>238</v>
      </c>
      <c r="J2016" s="248">
        <v>0</v>
      </c>
      <c r="K2016" s="248">
        <v>0</v>
      </c>
      <c r="L2016" s="248">
        <v>0</v>
      </c>
      <c r="M2016" s="248">
        <v>0</v>
      </c>
      <c r="N2016" s="248">
        <v>0</v>
      </c>
      <c r="O2016">
        <v>9</v>
      </c>
      <c r="P2016" s="248">
        <v>0</v>
      </c>
      <c r="Q2016" s="248">
        <v>0</v>
      </c>
      <c r="S2016">
        <f t="shared" si="265"/>
        <v>9</v>
      </c>
      <c r="T2016" t="e">
        <f t="shared" si="266"/>
        <v>#DIV/0!</v>
      </c>
      <c r="U2016" t="e">
        <f t="shared" si="267"/>
        <v>#DIV/0!</v>
      </c>
      <c r="W2016">
        <f t="shared" si="264"/>
        <v>1</v>
      </c>
    </row>
    <row r="2017" spans="1:23" ht="16" hidden="1" x14ac:dyDescent="0.2">
      <c r="A2017" t="s">
        <v>491</v>
      </c>
      <c r="B2017" s="160">
        <v>9</v>
      </c>
      <c r="C2017" s="246" t="str">
        <f t="shared" si="258"/>
        <v>EW2.9</v>
      </c>
      <c r="D2017" s="160">
        <v>1</v>
      </c>
      <c r="E2017" s="264"/>
      <c r="F2017" s="309" t="s">
        <v>571</v>
      </c>
      <c r="G2017" s="2">
        <f>INDEX([1]CAPS!$A:$A,MATCH(F:F,[1]CAPS!$H:$H,0))</f>
        <v>11388</v>
      </c>
      <c r="H2017" s="245" t="s">
        <v>233</v>
      </c>
      <c r="I2017" s="264" t="s">
        <v>238</v>
      </c>
      <c r="J2017" s="248">
        <v>0</v>
      </c>
      <c r="K2017" s="248">
        <v>0</v>
      </c>
      <c r="L2017" s="248">
        <v>0</v>
      </c>
      <c r="M2017" s="248">
        <v>0</v>
      </c>
      <c r="N2017" s="248">
        <v>0</v>
      </c>
      <c r="O2017">
        <v>1</v>
      </c>
      <c r="P2017" s="248">
        <v>0</v>
      </c>
      <c r="Q2017" s="248">
        <v>0</v>
      </c>
      <c r="S2017">
        <f t="shared" si="265"/>
        <v>1</v>
      </c>
      <c r="T2017" t="e">
        <f t="shared" si="266"/>
        <v>#DIV/0!</v>
      </c>
      <c r="U2017" t="e">
        <f t="shared" si="267"/>
        <v>#DIV/0!</v>
      </c>
      <c r="W2017">
        <f t="shared" si="264"/>
        <v>1</v>
      </c>
    </row>
    <row r="2018" spans="1:23" ht="16" hidden="1" x14ac:dyDescent="0.2">
      <c r="A2018" t="s">
        <v>491</v>
      </c>
      <c r="B2018" s="160">
        <v>9</v>
      </c>
      <c r="C2018" s="246" t="str">
        <f t="shared" si="258"/>
        <v>EW2.9</v>
      </c>
      <c r="D2018" s="160">
        <v>1</v>
      </c>
      <c r="E2018" s="264"/>
      <c r="F2018" s="245" t="s">
        <v>129</v>
      </c>
      <c r="G2018" s="2">
        <f>INDEX([1]CAPS!$A:$A,MATCH(F:F,[1]CAPS!$H:$H,0))</f>
        <v>5532</v>
      </c>
      <c r="H2018" s="245" t="s">
        <v>233</v>
      </c>
      <c r="I2018" s="264" t="s">
        <v>238</v>
      </c>
      <c r="J2018" s="248">
        <v>0</v>
      </c>
      <c r="K2018" s="248">
        <v>0</v>
      </c>
      <c r="L2018" s="248">
        <v>0</v>
      </c>
      <c r="M2018">
        <v>2</v>
      </c>
      <c r="N2018" s="248">
        <v>0</v>
      </c>
      <c r="O2018" s="248">
        <v>0</v>
      </c>
      <c r="P2018" s="248">
        <v>0</v>
      </c>
      <c r="Q2018" s="248">
        <v>0</v>
      </c>
      <c r="S2018">
        <f t="shared" si="265"/>
        <v>0</v>
      </c>
      <c r="T2018">
        <f t="shared" si="266"/>
        <v>0</v>
      </c>
      <c r="U2018">
        <f t="shared" si="267"/>
        <v>0</v>
      </c>
      <c r="W2018" t="str">
        <f t="shared" si="264"/>
        <v/>
      </c>
    </row>
    <row r="2019" spans="1:23" ht="32" hidden="1" x14ac:dyDescent="0.2">
      <c r="A2019" t="s">
        <v>491</v>
      </c>
      <c r="B2019" s="160">
        <v>10</v>
      </c>
      <c r="C2019" s="246" t="str">
        <f t="shared" si="258"/>
        <v>EW2.10</v>
      </c>
      <c r="D2019" s="160">
        <v>1</v>
      </c>
      <c r="E2019" s="264"/>
      <c r="F2019" s="245" t="s">
        <v>350</v>
      </c>
      <c r="G2019" s="2">
        <f>INDEX([1]CAPS!$A:$A,MATCH(F:F,[1]CAPS!$H:$H,0))</f>
        <v>4232</v>
      </c>
      <c r="H2019" s="264" t="s">
        <v>236</v>
      </c>
      <c r="I2019" s="264" t="s">
        <v>242</v>
      </c>
      <c r="J2019" s="248">
        <v>0</v>
      </c>
      <c r="K2019" s="248">
        <v>0</v>
      </c>
      <c r="L2019" s="248">
        <v>0</v>
      </c>
      <c r="M2019">
        <v>4</v>
      </c>
      <c r="N2019" s="248">
        <v>0</v>
      </c>
      <c r="O2019" s="248">
        <v>0</v>
      </c>
      <c r="P2019" s="248">
        <v>0</v>
      </c>
      <c r="Q2019" s="248">
        <v>0</v>
      </c>
      <c r="S2019">
        <f t="shared" si="265"/>
        <v>0</v>
      </c>
      <c r="T2019">
        <f t="shared" si="266"/>
        <v>0</v>
      </c>
      <c r="U2019">
        <f t="shared" si="267"/>
        <v>0</v>
      </c>
      <c r="W2019" t="str">
        <f t="shared" si="264"/>
        <v/>
      </c>
    </row>
    <row r="2020" spans="1:23" ht="16" hidden="1" x14ac:dyDescent="0.2">
      <c r="A2020" t="s">
        <v>491</v>
      </c>
      <c r="B2020" s="160">
        <v>10</v>
      </c>
      <c r="C2020" s="246" t="str">
        <f t="shared" si="258"/>
        <v>EW2.10</v>
      </c>
      <c r="D2020" s="160">
        <v>1</v>
      </c>
      <c r="E2020" s="264"/>
      <c r="F2020" s="245" t="s">
        <v>129</v>
      </c>
      <c r="G2020" s="2">
        <f>INDEX([1]CAPS!$A:$A,MATCH(F:F,[1]CAPS!$H:$H,0))</f>
        <v>5532</v>
      </c>
      <c r="H2020" s="245" t="s">
        <v>233</v>
      </c>
      <c r="I2020" s="264" t="s">
        <v>238</v>
      </c>
      <c r="J2020" s="248">
        <v>0</v>
      </c>
      <c r="K2020" s="248">
        <v>0</v>
      </c>
      <c r="L2020" s="248">
        <v>0</v>
      </c>
      <c r="M2020">
        <v>3</v>
      </c>
      <c r="N2020" s="248">
        <v>0</v>
      </c>
      <c r="O2020" s="248">
        <v>0</v>
      </c>
      <c r="P2020" s="248">
        <v>0</v>
      </c>
      <c r="Q2020" s="248">
        <v>0</v>
      </c>
      <c r="S2020">
        <f t="shared" si="265"/>
        <v>0</v>
      </c>
      <c r="T2020">
        <f t="shared" si="266"/>
        <v>0</v>
      </c>
      <c r="U2020">
        <f t="shared" si="267"/>
        <v>0</v>
      </c>
      <c r="W2020" t="str">
        <f t="shared" si="264"/>
        <v/>
      </c>
    </row>
    <row r="2021" spans="1:23" ht="16" hidden="1" x14ac:dyDescent="0.2">
      <c r="A2021" t="s">
        <v>491</v>
      </c>
      <c r="B2021" s="160">
        <v>10</v>
      </c>
      <c r="C2021" s="246" t="str">
        <f t="shared" si="258"/>
        <v>EW2.10</v>
      </c>
      <c r="D2021" s="160">
        <v>1</v>
      </c>
      <c r="E2021" s="264"/>
      <c r="F2021" s="245" t="s">
        <v>554</v>
      </c>
      <c r="G2021" s="2">
        <f>INDEX([1]CAPS!$A:$A,MATCH(F:F,[1]CAPS!$H:$H,0))</f>
        <v>3152</v>
      </c>
      <c r="H2021" t="s">
        <v>270</v>
      </c>
      <c r="I2021" t="s">
        <v>239</v>
      </c>
      <c r="J2021" s="248">
        <v>0</v>
      </c>
      <c r="K2021" s="248">
        <v>0</v>
      </c>
      <c r="L2021" s="248">
        <v>0</v>
      </c>
      <c r="M2021" s="248">
        <v>0</v>
      </c>
      <c r="N2021" s="248">
        <v>0</v>
      </c>
      <c r="O2021">
        <v>1</v>
      </c>
      <c r="P2021" s="248">
        <v>0</v>
      </c>
      <c r="Q2021" s="248">
        <v>0</v>
      </c>
      <c r="S2021">
        <f t="shared" si="265"/>
        <v>1</v>
      </c>
      <c r="T2021" t="e">
        <f t="shared" si="266"/>
        <v>#DIV/0!</v>
      </c>
      <c r="U2021" t="e">
        <f t="shared" si="267"/>
        <v>#DIV/0!</v>
      </c>
      <c r="W2021">
        <f t="shared" si="264"/>
        <v>1</v>
      </c>
    </row>
    <row r="2022" spans="1:23" ht="32" hidden="1" x14ac:dyDescent="0.2">
      <c r="A2022" t="s">
        <v>491</v>
      </c>
      <c r="B2022" s="160">
        <v>11</v>
      </c>
      <c r="C2022" s="246" t="str">
        <f t="shared" si="258"/>
        <v>EW2.11</v>
      </c>
      <c r="D2022" s="160">
        <v>1</v>
      </c>
      <c r="E2022" s="264"/>
      <c r="F2022" s="245" t="s">
        <v>350</v>
      </c>
      <c r="G2022" s="2">
        <f>INDEX([1]CAPS!$A:$A,MATCH(F:F,[1]CAPS!$H:$H,0))</f>
        <v>4232</v>
      </c>
      <c r="H2022" s="264" t="s">
        <v>236</v>
      </c>
      <c r="I2022" s="264" t="s">
        <v>242</v>
      </c>
      <c r="J2022" s="248">
        <v>0</v>
      </c>
      <c r="K2022" s="248">
        <v>0</v>
      </c>
      <c r="L2022" s="248">
        <v>0</v>
      </c>
      <c r="M2022">
        <v>7</v>
      </c>
      <c r="N2022" s="248">
        <v>0</v>
      </c>
      <c r="O2022" s="248">
        <v>0</v>
      </c>
      <c r="P2022" s="248">
        <v>0</v>
      </c>
      <c r="Q2022" s="248">
        <v>0</v>
      </c>
      <c r="S2022">
        <f t="shared" si="265"/>
        <v>0</v>
      </c>
      <c r="T2022">
        <f t="shared" si="266"/>
        <v>0</v>
      </c>
      <c r="U2022">
        <f t="shared" si="267"/>
        <v>0</v>
      </c>
      <c r="W2022" t="str">
        <f t="shared" si="264"/>
        <v/>
      </c>
    </row>
    <row r="2023" spans="1:23" ht="32" hidden="1" x14ac:dyDescent="0.2">
      <c r="A2023" t="s">
        <v>491</v>
      </c>
      <c r="B2023" s="160">
        <v>11</v>
      </c>
      <c r="C2023" s="246" t="str">
        <f t="shared" si="258"/>
        <v>EW2.11</v>
      </c>
      <c r="D2023" s="160">
        <v>1</v>
      </c>
      <c r="E2023" s="264"/>
      <c r="F2023" s="245" t="s">
        <v>799</v>
      </c>
      <c r="G2023" s="2">
        <f>INDEX([1]CAPS!$A:$A,MATCH(F:F,[1]CAPS!$H:$H,0))</f>
        <v>7961</v>
      </c>
      <c r="H2023" t="s">
        <v>496</v>
      </c>
      <c r="I2023" t="s">
        <v>238</v>
      </c>
      <c r="J2023" s="248">
        <v>0</v>
      </c>
      <c r="K2023" s="248">
        <v>0</v>
      </c>
      <c r="L2023" s="248">
        <v>0</v>
      </c>
      <c r="M2023" s="248">
        <v>0</v>
      </c>
      <c r="N2023" s="248">
        <v>0</v>
      </c>
      <c r="O2023">
        <v>3</v>
      </c>
      <c r="P2023" s="248">
        <v>0</v>
      </c>
      <c r="Q2023" s="248">
        <v>0</v>
      </c>
      <c r="S2023">
        <f t="shared" si="265"/>
        <v>3</v>
      </c>
      <c r="T2023" t="e">
        <f t="shared" si="266"/>
        <v>#DIV/0!</v>
      </c>
      <c r="U2023" t="e">
        <f t="shared" si="267"/>
        <v>#DIV/0!</v>
      </c>
      <c r="W2023">
        <f t="shared" si="264"/>
        <v>1</v>
      </c>
    </row>
    <row r="2024" spans="1:23" ht="32" hidden="1" x14ac:dyDescent="0.2">
      <c r="A2024" t="s">
        <v>491</v>
      </c>
      <c r="B2024" s="160">
        <v>11</v>
      </c>
      <c r="C2024" s="246" t="str">
        <f t="shared" si="258"/>
        <v>EW2.11</v>
      </c>
      <c r="D2024" s="160">
        <v>1</v>
      </c>
      <c r="E2024" s="264"/>
      <c r="F2024" s="538" t="s">
        <v>654</v>
      </c>
      <c r="G2024" s="2">
        <f>INDEX([1]CAPS!$A:$A,MATCH(F:F,[1]CAPS!$H:$H,0))</f>
        <v>11146</v>
      </c>
      <c r="H2024" t="s">
        <v>237</v>
      </c>
      <c r="I2024" t="s">
        <v>238</v>
      </c>
      <c r="J2024" s="248">
        <v>0</v>
      </c>
      <c r="K2024" s="248">
        <v>0</v>
      </c>
      <c r="L2024" s="248">
        <v>0</v>
      </c>
      <c r="M2024" s="248">
        <v>0</v>
      </c>
      <c r="N2024" s="248">
        <v>0</v>
      </c>
      <c r="O2024">
        <v>2</v>
      </c>
      <c r="P2024" s="248">
        <v>0</v>
      </c>
      <c r="Q2024" s="248">
        <v>0</v>
      </c>
      <c r="R2024" t="s">
        <v>946</v>
      </c>
      <c r="S2024">
        <f t="shared" si="265"/>
        <v>2</v>
      </c>
      <c r="T2024" t="e">
        <f t="shared" si="266"/>
        <v>#DIV/0!</v>
      </c>
      <c r="U2024" t="e">
        <f t="shared" si="267"/>
        <v>#DIV/0!</v>
      </c>
      <c r="W2024">
        <f t="shared" si="264"/>
        <v>1</v>
      </c>
    </row>
    <row r="2025" spans="1:23" ht="16" hidden="1" x14ac:dyDescent="0.2">
      <c r="A2025" t="s">
        <v>491</v>
      </c>
      <c r="B2025" s="160">
        <v>11</v>
      </c>
      <c r="C2025" s="246" t="str">
        <f t="shared" si="258"/>
        <v>EW2.11</v>
      </c>
      <c r="D2025" s="160">
        <v>1</v>
      </c>
      <c r="E2025" s="264"/>
      <c r="F2025" s="245" t="s">
        <v>129</v>
      </c>
      <c r="G2025" s="2">
        <f>INDEX([1]CAPS!$A:$A,MATCH(F:F,[1]CAPS!$H:$H,0))</f>
        <v>5532</v>
      </c>
      <c r="H2025" s="245" t="s">
        <v>233</v>
      </c>
      <c r="I2025" s="264" t="s">
        <v>238</v>
      </c>
      <c r="J2025" s="248">
        <v>0</v>
      </c>
      <c r="K2025" s="248">
        <v>0</v>
      </c>
      <c r="L2025" s="248">
        <v>0</v>
      </c>
      <c r="M2025">
        <v>2</v>
      </c>
      <c r="N2025" s="248">
        <v>0</v>
      </c>
      <c r="O2025" s="248">
        <v>0</v>
      </c>
      <c r="P2025" s="248">
        <v>0</v>
      </c>
      <c r="Q2025" s="248">
        <v>0</v>
      </c>
      <c r="S2025">
        <f t="shared" si="265"/>
        <v>0</v>
      </c>
      <c r="T2025">
        <f t="shared" si="266"/>
        <v>0</v>
      </c>
      <c r="U2025">
        <f t="shared" si="267"/>
        <v>0</v>
      </c>
      <c r="W2025" t="str">
        <f t="shared" si="264"/>
        <v/>
      </c>
    </row>
    <row r="2026" spans="1:23" ht="32" hidden="1" x14ac:dyDescent="0.2">
      <c r="A2026" t="s">
        <v>491</v>
      </c>
      <c r="B2026" s="160">
        <v>12</v>
      </c>
      <c r="C2026" s="246" t="str">
        <f t="shared" si="258"/>
        <v>EW2.12</v>
      </c>
      <c r="D2026" s="160">
        <v>1</v>
      </c>
      <c r="E2026" s="264"/>
      <c r="F2026" s="245" t="s">
        <v>350</v>
      </c>
      <c r="G2026" s="2">
        <f>INDEX([1]CAPS!$A:$A,MATCH(F:F,[1]CAPS!$H:$H,0))</f>
        <v>4232</v>
      </c>
      <c r="H2026" s="264" t="s">
        <v>236</v>
      </c>
      <c r="I2026" s="264" t="s">
        <v>242</v>
      </c>
      <c r="J2026" s="248">
        <v>0</v>
      </c>
      <c r="K2026" s="248">
        <v>0</v>
      </c>
      <c r="L2026" s="248">
        <v>0</v>
      </c>
      <c r="M2026">
        <v>3</v>
      </c>
      <c r="N2026" s="248">
        <v>0</v>
      </c>
      <c r="O2026" s="248">
        <v>0</v>
      </c>
      <c r="P2026" s="248">
        <v>0</v>
      </c>
      <c r="Q2026" s="248">
        <v>0</v>
      </c>
      <c r="S2026">
        <f t="shared" si="265"/>
        <v>0</v>
      </c>
      <c r="T2026">
        <f t="shared" si="266"/>
        <v>0</v>
      </c>
      <c r="U2026">
        <f t="shared" si="267"/>
        <v>0</v>
      </c>
      <c r="W2026" t="str">
        <f t="shared" si="264"/>
        <v/>
      </c>
    </row>
    <row r="2027" spans="1:23" ht="16" hidden="1" x14ac:dyDescent="0.2">
      <c r="A2027" t="s">
        <v>491</v>
      </c>
      <c r="B2027" s="160">
        <v>12</v>
      </c>
      <c r="C2027" s="246" t="str">
        <f t="shared" si="258"/>
        <v>EW2.12</v>
      </c>
      <c r="D2027" s="160">
        <v>1</v>
      </c>
      <c r="E2027" s="264"/>
      <c r="F2027" s="245" t="s">
        <v>554</v>
      </c>
      <c r="G2027" s="2">
        <f>INDEX([1]CAPS!$A:$A,MATCH(F:F,[1]CAPS!$H:$H,0))</f>
        <v>3152</v>
      </c>
      <c r="H2027" t="s">
        <v>270</v>
      </c>
      <c r="I2027" t="s">
        <v>239</v>
      </c>
      <c r="J2027" s="248">
        <v>0</v>
      </c>
      <c r="K2027" s="248">
        <v>0</v>
      </c>
      <c r="L2027" s="248">
        <v>0</v>
      </c>
      <c r="M2027" s="248">
        <v>0</v>
      </c>
      <c r="N2027" s="248">
        <v>0</v>
      </c>
      <c r="O2027">
        <v>3</v>
      </c>
      <c r="P2027" s="248">
        <v>0</v>
      </c>
      <c r="Q2027" s="248">
        <v>0</v>
      </c>
      <c r="S2027">
        <f t="shared" si="265"/>
        <v>3</v>
      </c>
      <c r="T2027" t="e">
        <f t="shared" si="266"/>
        <v>#DIV/0!</v>
      </c>
      <c r="U2027" t="e">
        <f t="shared" si="267"/>
        <v>#DIV/0!</v>
      </c>
      <c r="W2027">
        <f t="shared" si="264"/>
        <v>1</v>
      </c>
    </row>
    <row r="2028" spans="1:23" ht="32" hidden="1" x14ac:dyDescent="0.2">
      <c r="A2028" t="s">
        <v>491</v>
      </c>
      <c r="B2028" s="160">
        <v>12</v>
      </c>
      <c r="C2028" s="246" t="str">
        <f t="shared" si="258"/>
        <v>EW2.12</v>
      </c>
      <c r="D2028" s="160">
        <v>1</v>
      </c>
      <c r="E2028" s="264"/>
      <c r="F2028" s="245" t="s">
        <v>799</v>
      </c>
      <c r="G2028" s="2">
        <f>INDEX([1]CAPS!$A:$A,MATCH(F:F,[1]CAPS!$H:$H,0))</f>
        <v>7961</v>
      </c>
      <c r="H2028" t="s">
        <v>496</v>
      </c>
      <c r="I2028" t="s">
        <v>238</v>
      </c>
      <c r="J2028" s="248">
        <v>0</v>
      </c>
      <c r="K2028" s="248">
        <v>0</v>
      </c>
      <c r="L2028" s="248">
        <v>0</v>
      </c>
      <c r="M2028" s="248">
        <v>0</v>
      </c>
      <c r="N2028" s="248">
        <v>0</v>
      </c>
      <c r="O2028">
        <v>2</v>
      </c>
      <c r="P2028" s="248">
        <v>0</v>
      </c>
      <c r="Q2028" s="248">
        <v>0</v>
      </c>
      <c r="S2028">
        <f t="shared" si="265"/>
        <v>2</v>
      </c>
      <c r="T2028" t="e">
        <f t="shared" si="266"/>
        <v>#DIV/0!</v>
      </c>
      <c r="U2028" t="e">
        <f t="shared" si="267"/>
        <v>#DIV/0!</v>
      </c>
      <c r="W2028">
        <f t="shared" si="264"/>
        <v>1</v>
      </c>
    </row>
    <row r="2029" spans="1:23" ht="16" hidden="1" x14ac:dyDescent="0.2">
      <c r="A2029" t="s">
        <v>491</v>
      </c>
      <c r="B2029" s="160">
        <v>12</v>
      </c>
      <c r="C2029" s="246" t="str">
        <f t="shared" si="258"/>
        <v>EW2.12</v>
      </c>
      <c r="D2029" s="160">
        <v>1</v>
      </c>
      <c r="E2029" s="264"/>
      <c r="F2029" s="245" t="s">
        <v>127</v>
      </c>
      <c r="G2029" s="2">
        <f>INDEX([1]CAPS!$A:$A,MATCH(F:F,[1]CAPS!$H:$H,0))</f>
        <v>10605</v>
      </c>
      <c r="H2029" s="245" t="s">
        <v>233</v>
      </c>
      <c r="I2029" s="264" t="s">
        <v>238</v>
      </c>
      <c r="J2029" s="248">
        <v>0</v>
      </c>
      <c r="K2029">
        <v>2</v>
      </c>
      <c r="L2029" s="248">
        <v>0</v>
      </c>
      <c r="M2029" s="248">
        <v>0</v>
      </c>
      <c r="N2029" s="248">
        <v>0</v>
      </c>
      <c r="P2029" s="248">
        <v>0</v>
      </c>
      <c r="Q2029" s="248">
        <v>0</v>
      </c>
      <c r="S2029">
        <f t="shared" si="265"/>
        <v>2</v>
      </c>
      <c r="T2029">
        <f t="shared" si="266"/>
        <v>1</v>
      </c>
      <c r="U2029">
        <f t="shared" si="267"/>
        <v>0</v>
      </c>
      <c r="W2029">
        <f t="shared" si="264"/>
        <v>1</v>
      </c>
    </row>
    <row r="2030" spans="1:23" ht="16" hidden="1" x14ac:dyDescent="0.2">
      <c r="A2030" t="s">
        <v>491</v>
      </c>
      <c r="B2030" s="160">
        <v>12</v>
      </c>
      <c r="C2030" s="246" t="str">
        <f t="shared" ref="C2030:C2093" si="268">CONCATENATE(A2030,".",B2030)</f>
        <v>EW2.12</v>
      </c>
      <c r="D2030" s="160">
        <v>1</v>
      </c>
      <c r="E2030" s="264"/>
      <c r="F2030" s="245" t="s">
        <v>510</v>
      </c>
      <c r="G2030" s="2">
        <f>INDEX([1]CAPS!$A:$A,MATCH(F:F,[1]CAPS!$H:$H,0))</f>
        <v>4621</v>
      </c>
      <c r="H2030" t="s">
        <v>270</v>
      </c>
      <c r="I2030" t="s">
        <v>238</v>
      </c>
      <c r="J2030" s="248">
        <v>0</v>
      </c>
      <c r="K2030" s="248">
        <v>0</v>
      </c>
      <c r="L2030" s="248">
        <v>0</v>
      </c>
      <c r="M2030" s="248">
        <v>0</v>
      </c>
      <c r="N2030" s="248">
        <v>0</v>
      </c>
      <c r="O2030">
        <v>1</v>
      </c>
      <c r="P2030" s="248">
        <v>0</v>
      </c>
      <c r="Q2030" s="248">
        <v>0</v>
      </c>
      <c r="S2030">
        <f t="shared" si="265"/>
        <v>1</v>
      </c>
      <c r="T2030" t="e">
        <f t="shared" si="266"/>
        <v>#DIV/0!</v>
      </c>
      <c r="U2030" t="e">
        <f t="shared" si="267"/>
        <v>#DIV/0!</v>
      </c>
      <c r="W2030">
        <f t="shared" si="264"/>
        <v>1</v>
      </c>
    </row>
    <row r="2031" spans="1:23" ht="16" hidden="1" x14ac:dyDescent="0.2">
      <c r="A2031" t="s">
        <v>491</v>
      </c>
      <c r="B2031" s="160">
        <v>12</v>
      </c>
      <c r="C2031" s="246" t="str">
        <f t="shared" si="268"/>
        <v>EW2.12</v>
      </c>
      <c r="D2031" s="160">
        <v>1</v>
      </c>
      <c r="E2031" s="264"/>
      <c r="F2031" s="245" t="s">
        <v>494</v>
      </c>
      <c r="G2031" s="2" t="e">
        <f>INDEX([1]CAPS!$A:$A,MATCH(F:F,[1]CAPS!$H:$H,0))</f>
        <v>#N/A</v>
      </c>
      <c r="H2031" t="s">
        <v>237</v>
      </c>
      <c r="I2031" t="s">
        <v>240</v>
      </c>
      <c r="J2031" s="248">
        <v>0</v>
      </c>
      <c r="K2031" s="248">
        <v>0</v>
      </c>
      <c r="L2031" s="248">
        <v>0</v>
      </c>
      <c r="M2031" s="248">
        <v>0</v>
      </c>
      <c r="N2031" s="248">
        <v>0</v>
      </c>
      <c r="O2031">
        <v>1</v>
      </c>
      <c r="P2031" s="248">
        <v>0</v>
      </c>
      <c r="Q2031" s="248">
        <v>0</v>
      </c>
      <c r="S2031">
        <f t="shared" si="265"/>
        <v>1</v>
      </c>
      <c r="T2031" t="e">
        <f t="shared" si="266"/>
        <v>#DIV/0!</v>
      </c>
      <c r="U2031" t="e">
        <f t="shared" si="267"/>
        <v>#DIV/0!</v>
      </c>
      <c r="W2031">
        <f t="shared" si="264"/>
        <v>1</v>
      </c>
    </row>
    <row r="2032" spans="1:23" ht="32" hidden="1" x14ac:dyDescent="0.2">
      <c r="A2032" t="s">
        <v>491</v>
      </c>
      <c r="B2032" s="160">
        <v>13</v>
      </c>
      <c r="C2032" s="246" t="str">
        <f t="shared" si="268"/>
        <v>EW2.13</v>
      </c>
      <c r="D2032" s="160">
        <v>1</v>
      </c>
      <c r="E2032" s="264"/>
      <c r="F2032" s="245" t="s">
        <v>350</v>
      </c>
      <c r="G2032" s="2">
        <f>INDEX([1]CAPS!$A:$A,MATCH(F:F,[1]CAPS!$H:$H,0))</f>
        <v>4232</v>
      </c>
      <c r="H2032" s="264" t="s">
        <v>236</v>
      </c>
      <c r="I2032" s="264" t="s">
        <v>242</v>
      </c>
      <c r="J2032" s="248">
        <v>0</v>
      </c>
      <c r="K2032" s="248">
        <v>0</v>
      </c>
      <c r="L2032" s="248">
        <v>0</v>
      </c>
      <c r="M2032">
        <v>1</v>
      </c>
      <c r="N2032" s="248">
        <v>0</v>
      </c>
      <c r="O2032" s="248">
        <v>0</v>
      </c>
      <c r="P2032" s="248">
        <v>0</v>
      </c>
      <c r="Q2032" s="248">
        <v>0</v>
      </c>
      <c r="S2032">
        <f t="shared" si="265"/>
        <v>0</v>
      </c>
      <c r="T2032">
        <f t="shared" si="266"/>
        <v>0</v>
      </c>
      <c r="U2032">
        <f t="shared" si="267"/>
        <v>0</v>
      </c>
      <c r="W2032" t="str">
        <f t="shared" si="264"/>
        <v/>
      </c>
    </row>
    <row r="2033" spans="1:23" ht="16" hidden="1" x14ac:dyDescent="0.2">
      <c r="A2033" t="s">
        <v>491</v>
      </c>
      <c r="B2033" s="160">
        <v>13</v>
      </c>
      <c r="C2033" s="246" t="str">
        <f t="shared" si="268"/>
        <v>EW2.13</v>
      </c>
      <c r="D2033" s="160">
        <v>1</v>
      </c>
      <c r="E2033" s="264"/>
      <c r="F2033" s="309" t="s">
        <v>571</v>
      </c>
      <c r="G2033" s="2">
        <f>INDEX([1]CAPS!$A:$A,MATCH(F:F,[1]CAPS!$H:$H,0))</f>
        <v>11388</v>
      </c>
      <c r="H2033" s="245" t="s">
        <v>233</v>
      </c>
      <c r="I2033" s="264" t="s">
        <v>238</v>
      </c>
      <c r="J2033" s="248">
        <v>0</v>
      </c>
      <c r="K2033" s="248">
        <v>0</v>
      </c>
      <c r="L2033" s="248">
        <v>0</v>
      </c>
      <c r="M2033" s="248">
        <v>0</v>
      </c>
      <c r="N2033" s="248">
        <v>0</v>
      </c>
      <c r="O2033">
        <v>1</v>
      </c>
      <c r="P2033" s="248">
        <v>0</v>
      </c>
      <c r="Q2033" s="248">
        <v>0</v>
      </c>
      <c r="S2033">
        <f t="shared" si="265"/>
        <v>1</v>
      </c>
      <c r="T2033" t="e">
        <f t="shared" si="266"/>
        <v>#DIV/0!</v>
      </c>
      <c r="U2033" t="e">
        <f t="shared" si="267"/>
        <v>#DIV/0!</v>
      </c>
      <c r="W2033">
        <f t="shared" si="264"/>
        <v>1</v>
      </c>
    </row>
    <row r="2034" spans="1:23" ht="16" hidden="1" x14ac:dyDescent="0.2">
      <c r="A2034" t="s">
        <v>491</v>
      </c>
      <c r="B2034" s="160">
        <v>13</v>
      </c>
      <c r="C2034" s="246" t="str">
        <f t="shared" si="268"/>
        <v>EW2.13</v>
      </c>
      <c r="D2034" s="160">
        <v>1</v>
      </c>
      <c r="E2034" s="264"/>
      <c r="F2034" s="311" t="s">
        <v>941</v>
      </c>
      <c r="G2034" s="2">
        <f>INDEX([1]CAPS!$A:$A,MATCH(F:F,[1]CAPS!$H:$H,0))</f>
        <v>1411</v>
      </c>
      <c r="H2034" t="s">
        <v>237</v>
      </c>
      <c r="I2034" t="s">
        <v>238</v>
      </c>
      <c r="J2034" s="248">
        <v>0</v>
      </c>
      <c r="K2034" s="248">
        <v>0</v>
      </c>
      <c r="L2034" s="248">
        <v>0</v>
      </c>
      <c r="M2034" s="248">
        <v>0</v>
      </c>
      <c r="N2034" s="248">
        <v>0</v>
      </c>
      <c r="O2034">
        <v>1</v>
      </c>
      <c r="P2034" s="248">
        <v>0</v>
      </c>
      <c r="Q2034" s="248">
        <v>0</v>
      </c>
      <c r="R2034" t="s">
        <v>942</v>
      </c>
      <c r="S2034">
        <f t="shared" si="265"/>
        <v>1</v>
      </c>
      <c r="T2034" t="e">
        <f t="shared" si="266"/>
        <v>#DIV/0!</v>
      </c>
      <c r="U2034" t="e">
        <f t="shared" si="267"/>
        <v>#DIV/0!</v>
      </c>
      <c r="W2034">
        <f t="shared" si="264"/>
        <v>1</v>
      </c>
    </row>
    <row r="2035" spans="1:23" ht="16" hidden="1" x14ac:dyDescent="0.2">
      <c r="A2035" t="s">
        <v>491</v>
      </c>
      <c r="B2035" s="160">
        <v>13</v>
      </c>
      <c r="C2035" s="246" t="str">
        <f t="shared" si="268"/>
        <v>EW2.13</v>
      </c>
      <c r="D2035" s="160">
        <v>1</v>
      </c>
      <c r="E2035" s="264"/>
      <c r="F2035" s="245" t="s">
        <v>494</v>
      </c>
      <c r="G2035" s="2" t="e">
        <f>INDEX([1]CAPS!$A:$A,MATCH(F:F,[1]CAPS!$H:$H,0))</f>
        <v>#N/A</v>
      </c>
      <c r="H2035" t="s">
        <v>237</v>
      </c>
      <c r="I2035" t="s">
        <v>240</v>
      </c>
      <c r="J2035" s="248">
        <v>0</v>
      </c>
      <c r="K2035" s="248">
        <v>0</v>
      </c>
      <c r="L2035" s="248">
        <v>0</v>
      </c>
      <c r="M2035" s="248">
        <v>0</v>
      </c>
      <c r="N2035" s="248">
        <v>0</v>
      </c>
      <c r="O2035">
        <v>1</v>
      </c>
      <c r="P2035" s="248">
        <v>0</v>
      </c>
      <c r="Q2035" s="248">
        <v>0</v>
      </c>
      <c r="S2035">
        <f t="shared" si="265"/>
        <v>1</v>
      </c>
      <c r="T2035" t="e">
        <f t="shared" si="266"/>
        <v>#DIV/0!</v>
      </c>
      <c r="U2035" t="e">
        <f t="shared" si="267"/>
        <v>#DIV/0!</v>
      </c>
      <c r="W2035">
        <f t="shared" si="264"/>
        <v>1</v>
      </c>
    </row>
    <row r="2036" spans="1:23" ht="32" hidden="1" x14ac:dyDescent="0.2">
      <c r="A2036" t="s">
        <v>491</v>
      </c>
      <c r="B2036" s="160">
        <v>14</v>
      </c>
      <c r="C2036" s="246" t="str">
        <f t="shared" si="268"/>
        <v>EW2.14</v>
      </c>
      <c r="D2036" s="160">
        <v>1</v>
      </c>
      <c r="E2036" s="264"/>
      <c r="F2036" s="245" t="s">
        <v>350</v>
      </c>
      <c r="G2036" s="2">
        <f>INDEX([1]CAPS!$A:$A,MATCH(F:F,[1]CAPS!$H:$H,0))</f>
        <v>4232</v>
      </c>
      <c r="H2036" s="264" t="s">
        <v>236</v>
      </c>
      <c r="I2036" s="264" t="s">
        <v>242</v>
      </c>
      <c r="J2036" s="248">
        <v>0</v>
      </c>
      <c r="K2036">
        <v>1</v>
      </c>
      <c r="L2036" s="248">
        <v>0</v>
      </c>
      <c r="M2036" s="248">
        <v>0</v>
      </c>
      <c r="N2036" s="248">
        <v>0</v>
      </c>
      <c r="O2036" s="248">
        <v>0</v>
      </c>
      <c r="P2036" s="248">
        <v>0</v>
      </c>
      <c r="Q2036" s="248">
        <v>0</v>
      </c>
      <c r="S2036">
        <f t="shared" si="265"/>
        <v>1</v>
      </c>
      <c r="T2036">
        <f t="shared" si="266"/>
        <v>1</v>
      </c>
      <c r="U2036">
        <f t="shared" si="267"/>
        <v>0</v>
      </c>
      <c r="W2036">
        <f t="shared" si="264"/>
        <v>1</v>
      </c>
    </row>
    <row r="2037" spans="1:23" ht="32" hidden="1" x14ac:dyDescent="0.2">
      <c r="A2037" t="s">
        <v>491</v>
      </c>
      <c r="B2037" s="160">
        <v>14</v>
      </c>
      <c r="C2037" s="246" t="str">
        <f t="shared" si="268"/>
        <v>EW2.14</v>
      </c>
      <c r="D2037" s="160">
        <v>1</v>
      </c>
      <c r="E2037" s="264"/>
      <c r="F2037" s="245" t="s">
        <v>799</v>
      </c>
      <c r="G2037" s="2">
        <f>INDEX([1]CAPS!$A:$A,MATCH(F:F,[1]CAPS!$H:$H,0))</f>
        <v>7961</v>
      </c>
      <c r="H2037" t="s">
        <v>496</v>
      </c>
      <c r="I2037" t="s">
        <v>238</v>
      </c>
      <c r="J2037" s="248">
        <v>0</v>
      </c>
      <c r="K2037" s="248">
        <v>0</v>
      </c>
      <c r="L2037" s="248">
        <v>0</v>
      </c>
      <c r="M2037" s="248">
        <v>0</v>
      </c>
      <c r="N2037" s="248">
        <v>0</v>
      </c>
      <c r="O2037">
        <v>4</v>
      </c>
      <c r="P2037" s="248">
        <v>0</v>
      </c>
      <c r="Q2037" s="248">
        <v>0</v>
      </c>
      <c r="S2037">
        <f t="shared" si="265"/>
        <v>4</v>
      </c>
      <c r="T2037" t="e">
        <f t="shared" si="266"/>
        <v>#DIV/0!</v>
      </c>
      <c r="U2037" t="e">
        <f t="shared" si="267"/>
        <v>#DIV/0!</v>
      </c>
      <c r="W2037">
        <f t="shared" si="264"/>
        <v>1</v>
      </c>
    </row>
    <row r="2038" spans="1:23" ht="16" hidden="1" x14ac:dyDescent="0.2">
      <c r="A2038" t="s">
        <v>491</v>
      </c>
      <c r="B2038" s="160">
        <v>14</v>
      </c>
      <c r="C2038" s="246" t="str">
        <f t="shared" si="268"/>
        <v>EW2.14</v>
      </c>
      <c r="D2038" s="160">
        <v>1</v>
      </c>
      <c r="E2038" s="264"/>
      <c r="F2038" s="245" t="s">
        <v>510</v>
      </c>
      <c r="G2038" s="2">
        <f>INDEX([1]CAPS!$A:$A,MATCH(F:F,[1]CAPS!$H:$H,0))</f>
        <v>4621</v>
      </c>
      <c r="H2038" t="s">
        <v>270</v>
      </c>
      <c r="I2038" t="s">
        <v>238</v>
      </c>
      <c r="J2038" s="248">
        <v>0</v>
      </c>
      <c r="K2038" s="248">
        <v>0</v>
      </c>
      <c r="L2038" s="248">
        <v>0</v>
      </c>
      <c r="M2038" s="248">
        <v>0</v>
      </c>
      <c r="N2038" s="248">
        <v>0</v>
      </c>
      <c r="O2038">
        <v>1</v>
      </c>
      <c r="P2038" s="248">
        <v>0</v>
      </c>
      <c r="Q2038" s="248">
        <v>0</v>
      </c>
      <c r="S2038">
        <f t="shared" si="265"/>
        <v>1</v>
      </c>
      <c r="T2038" t="e">
        <f t="shared" si="266"/>
        <v>#DIV/0!</v>
      </c>
      <c r="U2038" t="e">
        <f t="shared" si="267"/>
        <v>#DIV/0!</v>
      </c>
      <c r="W2038">
        <f t="shared" si="264"/>
        <v>1</v>
      </c>
    </row>
    <row r="2039" spans="1:23" ht="16" hidden="1" x14ac:dyDescent="0.2">
      <c r="A2039" t="s">
        <v>491</v>
      </c>
      <c r="B2039" s="160">
        <v>14</v>
      </c>
      <c r="C2039" s="246" t="str">
        <f t="shared" si="268"/>
        <v>EW2.14</v>
      </c>
      <c r="D2039" s="160">
        <v>1</v>
      </c>
      <c r="E2039" s="264"/>
      <c r="F2039" s="245" t="s">
        <v>493</v>
      </c>
      <c r="G2039" s="2">
        <f>INDEX([1]CAPS!$A:$A,MATCH(F:F,[1]CAPS!$H:$H,0))</f>
        <v>6404</v>
      </c>
      <c r="H2039" t="s">
        <v>270</v>
      </c>
      <c r="I2039" t="s">
        <v>238</v>
      </c>
      <c r="J2039" s="248">
        <v>0</v>
      </c>
      <c r="K2039" s="248">
        <v>0</v>
      </c>
      <c r="L2039" s="248">
        <v>0</v>
      </c>
      <c r="M2039" s="248">
        <v>0</v>
      </c>
      <c r="N2039" s="248">
        <v>0</v>
      </c>
      <c r="O2039">
        <v>1</v>
      </c>
      <c r="P2039" s="248">
        <v>0</v>
      </c>
      <c r="Q2039" s="248">
        <v>0</v>
      </c>
      <c r="S2039">
        <f t="shared" si="265"/>
        <v>1</v>
      </c>
      <c r="T2039" t="e">
        <f t="shared" si="266"/>
        <v>#DIV/0!</v>
      </c>
      <c r="U2039" t="e">
        <f t="shared" si="267"/>
        <v>#DIV/0!</v>
      </c>
      <c r="W2039">
        <f t="shared" si="264"/>
        <v>1</v>
      </c>
    </row>
    <row r="2040" spans="1:23" ht="16" hidden="1" x14ac:dyDescent="0.2">
      <c r="A2040" t="s">
        <v>491</v>
      </c>
      <c r="B2040" s="160">
        <v>14</v>
      </c>
      <c r="C2040" s="246" t="str">
        <f t="shared" si="268"/>
        <v>EW2.14</v>
      </c>
      <c r="D2040" s="160">
        <v>1</v>
      </c>
      <c r="E2040" s="264"/>
      <c r="F2040" s="309" t="s">
        <v>571</v>
      </c>
      <c r="G2040" s="2">
        <f>INDEX([1]CAPS!$A:$A,MATCH(F:F,[1]CAPS!$H:$H,0))</f>
        <v>11388</v>
      </c>
      <c r="H2040" s="245" t="s">
        <v>233</v>
      </c>
      <c r="I2040" s="264" t="s">
        <v>238</v>
      </c>
      <c r="J2040" s="248">
        <v>0</v>
      </c>
      <c r="K2040" s="248">
        <v>0</v>
      </c>
      <c r="L2040" s="248">
        <v>0</v>
      </c>
      <c r="M2040" s="248">
        <v>0</v>
      </c>
      <c r="N2040" s="248">
        <v>0</v>
      </c>
      <c r="O2040">
        <v>1</v>
      </c>
      <c r="P2040" s="248">
        <v>0</v>
      </c>
      <c r="Q2040" s="248">
        <v>0</v>
      </c>
      <c r="S2040">
        <f t="shared" si="265"/>
        <v>1</v>
      </c>
      <c r="T2040" t="e">
        <f t="shared" si="266"/>
        <v>#DIV/0!</v>
      </c>
      <c r="U2040" t="e">
        <f t="shared" si="267"/>
        <v>#DIV/0!</v>
      </c>
      <c r="W2040">
        <f t="shared" si="264"/>
        <v>1</v>
      </c>
    </row>
    <row r="2041" spans="1:23" ht="16" hidden="1" x14ac:dyDescent="0.2">
      <c r="A2041" t="s">
        <v>491</v>
      </c>
      <c r="B2041" s="160">
        <v>14</v>
      </c>
      <c r="C2041" s="246" t="str">
        <f t="shared" si="268"/>
        <v>EW2.14</v>
      </c>
      <c r="D2041" s="160">
        <v>1</v>
      </c>
      <c r="E2041" s="264"/>
      <c r="F2041" s="245" t="s">
        <v>127</v>
      </c>
      <c r="G2041" s="2">
        <f>INDEX([1]CAPS!$A:$A,MATCH(F:F,[1]CAPS!$H:$H,0))</f>
        <v>10605</v>
      </c>
      <c r="H2041" s="245" t="s">
        <v>233</v>
      </c>
      <c r="I2041" s="264" t="s">
        <v>238</v>
      </c>
      <c r="J2041" s="248">
        <v>0</v>
      </c>
      <c r="K2041" s="248">
        <v>0</v>
      </c>
      <c r="L2041" s="248">
        <v>0</v>
      </c>
      <c r="M2041">
        <v>1</v>
      </c>
      <c r="N2041" s="248">
        <v>0</v>
      </c>
      <c r="O2041" s="248">
        <v>0</v>
      </c>
      <c r="P2041" s="248">
        <v>0</v>
      </c>
      <c r="Q2041" s="248">
        <v>0</v>
      </c>
      <c r="S2041">
        <f t="shared" si="265"/>
        <v>0</v>
      </c>
      <c r="T2041">
        <f t="shared" si="266"/>
        <v>0</v>
      </c>
      <c r="U2041">
        <f t="shared" si="267"/>
        <v>0</v>
      </c>
      <c r="W2041" t="str">
        <f t="shared" si="264"/>
        <v/>
      </c>
    </row>
    <row r="2042" spans="1:23" ht="16" hidden="1" x14ac:dyDescent="0.2">
      <c r="A2042" t="s">
        <v>491</v>
      </c>
      <c r="B2042" s="160">
        <v>15</v>
      </c>
      <c r="C2042" s="246" t="str">
        <f t="shared" si="268"/>
        <v>EW2.15</v>
      </c>
      <c r="D2042" s="160">
        <v>1</v>
      </c>
      <c r="E2042" s="264"/>
      <c r="F2042" s="245" t="s">
        <v>554</v>
      </c>
      <c r="G2042" s="2">
        <f>INDEX([1]CAPS!$A:$A,MATCH(F:F,[1]CAPS!$H:$H,0))</f>
        <v>3152</v>
      </c>
      <c r="H2042" t="s">
        <v>270</v>
      </c>
      <c r="I2042" t="s">
        <v>239</v>
      </c>
      <c r="J2042" s="248">
        <v>0</v>
      </c>
      <c r="K2042" s="248">
        <v>0</v>
      </c>
      <c r="L2042" s="248">
        <v>0</v>
      </c>
      <c r="M2042" s="248">
        <v>0</v>
      </c>
      <c r="N2042" s="248">
        <v>0</v>
      </c>
      <c r="O2042">
        <v>1</v>
      </c>
      <c r="P2042" s="248">
        <v>0</v>
      </c>
      <c r="Q2042" s="248">
        <v>0</v>
      </c>
      <c r="S2042">
        <f t="shared" si="265"/>
        <v>1</v>
      </c>
      <c r="T2042" t="e">
        <f t="shared" si="266"/>
        <v>#DIV/0!</v>
      </c>
      <c r="U2042" t="e">
        <f t="shared" si="267"/>
        <v>#DIV/0!</v>
      </c>
      <c r="W2042">
        <f t="shared" si="264"/>
        <v>1</v>
      </c>
    </row>
    <row r="2043" spans="1:23" ht="16" hidden="1" x14ac:dyDescent="0.2">
      <c r="A2043" t="s">
        <v>491</v>
      </c>
      <c r="B2043" s="160">
        <v>15</v>
      </c>
      <c r="C2043" s="246" t="str">
        <f t="shared" si="268"/>
        <v>EW2.15</v>
      </c>
      <c r="D2043" s="160">
        <v>1</v>
      </c>
      <c r="E2043" s="264"/>
      <c r="F2043" s="245" t="s">
        <v>493</v>
      </c>
      <c r="G2043" s="2">
        <f>INDEX([1]CAPS!$A:$A,MATCH(F:F,[1]CAPS!$H:$H,0))</f>
        <v>6404</v>
      </c>
      <c r="H2043" t="s">
        <v>270</v>
      </c>
      <c r="I2043" t="s">
        <v>238</v>
      </c>
      <c r="J2043" s="248">
        <v>0</v>
      </c>
      <c r="K2043" s="248">
        <v>0</v>
      </c>
      <c r="L2043" s="248">
        <v>0</v>
      </c>
      <c r="M2043" s="248">
        <v>0</v>
      </c>
      <c r="N2043" s="248">
        <v>0</v>
      </c>
      <c r="O2043">
        <v>1</v>
      </c>
      <c r="P2043" s="248">
        <v>0</v>
      </c>
      <c r="Q2043" s="248">
        <v>0</v>
      </c>
      <c r="S2043">
        <f t="shared" si="265"/>
        <v>1</v>
      </c>
      <c r="T2043" t="e">
        <f t="shared" si="266"/>
        <v>#DIV/0!</v>
      </c>
      <c r="U2043" t="e">
        <f t="shared" si="267"/>
        <v>#DIV/0!</v>
      </c>
      <c r="W2043">
        <f t="shared" si="264"/>
        <v>1</v>
      </c>
    </row>
    <row r="2044" spans="1:23" ht="32" hidden="1" x14ac:dyDescent="0.2">
      <c r="A2044" t="s">
        <v>491</v>
      </c>
      <c r="B2044" s="160">
        <v>15</v>
      </c>
      <c r="C2044" s="246" t="str">
        <f t="shared" si="268"/>
        <v>EW2.15</v>
      </c>
      <c r="D2044" s="160">
        <v>1</v>
      </c>
      <c r="E2044" s="264"/>
      <c r="F2044" s="245" t="s">
        <v>799</v>
      </c>
      <c r="G2044" s="2">
        <f>INDEX([1]CAPS!$A:$A,MATCH(F:F,[1]CAPS!$H:$H,0))</f>
        <v>7961</v>
      </c>
      <c r="H2044" t="s">
        <v>496</v>
      </c>
      <c r="I2044" t="s">
        <v>238</v>
      </c>
      <c r="J2044" s="248">
        <v>0</v>
      </c>
      <c r="K2044" s="248">
        <v>0</v>
      </c>
      <c r="L2044" s="248">
        <v>0</v>
      </c>
      <c r="M2044" s="248">
        <v>0</v>
      </c>
      <c r="N2044" s="248">
        <v>0</v>
      </c>
      <c r="O2044">
        <v>1</v>
      </c>
      <c r="P2044" s="248">
        <v>0</v>
      </c>
      <c r="Q2044" s="248">
        <v>0</v>
      </c>
      <c r="S2044">
        <f t="shared" si="265"/>
        <v>1</v>
      </c>
      <c r="T2044" t="e">
        <f t="shared" si="266"/>
        <v>#DIV/0!</v>
      </c>
      <c r="U2044" t="e">
        <f t="shared" si="267"/>
        <v>#DIV/0!</v>
      </c>
      <c r="W2044">
        <f t="shared" si="264"/>
        <v>1</v>
      </c>
    </row>
    <row r="2045" spans="1:23" ht="16" hidden="1" x14ac:dyDescent="0.2">
      <c r="A2045" t="s">
        <v>491</v>
      </c>
      <c r="B2045" s="160">
        <v>15</v>
      </c>
      <c r="C2045" s="246" t="str">
        <f t="shared" si="268"/>
        <v>EW2.15</v>
      </c>
      <c r="D2045" s="160">
        <v>1</v>
      </c>
      <c r="E2045" s="264"/>
      <c r="F2045" s="245" t="s">
        <v>510</v>
      </c>
      <c r="G2045" s="2">
        <f>INDEX([1]CAPS!$A:$A,MATCH(F:F,[1]CAPS!$H:$H,0))</f>
        <v>4621</v>
      </c>
      <c r="H2045" t="s">
        <v>270</v>
      </c>
      <c r="I2045" t="s">
        <v>238</v>
      </c>
      <c r="J2045" s="248">
        <v>0</v>
      </c>
      <c r="K2045" s="248">
        <v>0</v>
      </c>
      <c r="L2045" s="248">
        <v>0</v>
      </c>
      <c r="M2045" s="248">
        <v>0</v>
      </c>
      <c r="N2045" s="248">
        <v>0</v>
      </c>
      <c r="O2045">
        <v>2</v>
      </c>
      <c r="P2045" s="248">
        <v>0</v>
      </c>
      <c r="Q2045" s="248">
        <v>0</v>
      </c>
      <c r="S2045">
        <f t="shared" si="265"/>
        <v>2</v>
      </c>
      <c r="T2045" t="e">
        <f t="shared" si="266"/>
        <v>#DIV/0!</v>
      </c>
      <c r="U2045" t="e">
        <f t="shared" si="267"/>
        <v>#DIV/0!</v>
      </c>
      <c r="W2045">
        <f t="shared" si="264"/>
        <v>1</v>
      </c>
    </row>
    <row r="2046" spans="1:23" ht="32" hidden="1" x14ac:dyDescent="0.2">
      <c r="A2046" t="s">
        <v>491</v>
      </c>
      <c r="B2046" s="160">
        <v>15</v>
      </c>
      <c r="C2046" s="246" t="str">
        <f t="shared" si="268"/>
        <v>EW2.15</v>
      </c>
      <c r="D2046" s="160">
        <v>1</v>
      </c>
      <c r="E2046" s="264"/>
      <c r="F2046" s="245" t="s">
        <v>350</v>
      </c>
      <c r="G2046" s="2">
        <f>INDEX([1]CAPS!$A:$A,MATCH(F:F,[1]CAPS!$H:$H,0))</f>
        <v>4232</v>
      </c>
      <c r="H2046" s="264" t="s">
        <v>236</v>
      </c>
      <c r="I2046" s="264" t="s">
        <v>242</v>
      </c>
      <c r="J2046" s="248">
        <v>0</v>
      </c>
      <c r="K2046" s="248">
        <v>0</v>
      </c>
      <c r="L2046" s="248">
        <v>0</v>
      </c>
      <c r="M2046" s="248">
        <v>0</v>
      </c>
      <c r="N2046" s="248">
        <v>0</v>
      </c>
      <c r="O2046">
        <v>3</v>
      </c>
      <c r="P2046" s="248">
        <v>0</v>
      </c>
      <c r="Q2046" s="248">
        <v>0</v>
      </c>
      <c r="S2046">
        <f t="shared" si="265"/>
        <v>3</v>
      </c>
      <c r="T2046" t="e">
        <f t="shared" si="266"/>
        <v>#DIV/0!</v>
      </c>
      <c r="U2046" t="e">
        <f t="shared" si="267"/>
        <v>#DIV/0!</v>
      </c>
      <c r="W2046">
        <f t="shared" si="264"/>
        <v>1</v>
      </c>
    </row>
    <row r="2047" spans="1:23" ht="16" hidden="1" x14ac:dyDescent="0.2">
      <c r="A2047" t="s">
        <v>491</v>
      </c>
      <c r="B2047" s="160">
        <v>15</v>
      </c>
      <c r="C2047" s="246" t="str">
        <f t="shared" si="268"/>
        <v>EW2.15</v>
      </c>
      <c r="D2047" s="160">
        <v>1</v>
      </c>
      <c r="E2047" s="264"/>
      <c r="F2047" s="245" t="s">
        <v>511</v>
      </c>
      <c r="G2047" s="2" t="e">
        <f>INDEX([1]CAPS!$A:$A,MATCH(F:F,[1]CAPS!$H:$H,0))</f>
        <v>#N/A</v>
      </c>
      <c r="H2047" t="s">
        <v>276</v>
      </c>
      <c r="I2047" t="s">
        <v>276</v>
      </c>
      <c r="J2047" s="248">
        <v>0</v>
      </c>
      <c r="K2047" s="248">
        <v>0</v>
      </c>
      <c r="L2047" s="248">
        <v>0</v>
      </c>
      <c r="M2047" s="248">
        <v>0</v>
      </c>
      <c r="N2047" s="248">
        <v>0</v>
      </c>
      <c r="O2047">
        <v>1</v>
      </c>
      <c r="P2047" s="248">
        <v>0</v>
      </c>
      <c r="Q2047" s="248">
        <v>0</v>
      </c>
      <c r="S2047">
        <f t="shared" si="265"/>
        <v>1</v>
      </c>
      <c r="T2047" t="e">
        <f t="shared" si="266"/>
        <v>#DIV/0!</v>
      </c>
      <c r="U2047" t="e">
        <f t="shared" si="267"/>
        <v>#DIV/0!</v>
      </c>
      <c r="W2047">
        <f t="shared" si="264"/>
        <v>1</v>
      </c>
    </row>
    <row r="2048" spans="1:23" ht="16" hidden="1" x14ac:dyDescent="0.2">
      <c r="A2048" t="s">
        <v>491</v>
      </c>
      <c r="B2048" s="160">
        <v>16</v>
      </c>
      <c r="C2048" s="246" t="str">
        <f t="shared" si="268"/>
        <v>EW2.16</v>
      </c>
      <c r="D2048" s="160">
        <v>1</v>
      </c>
      <c r="E2048" s="264"/>
      <c r="F2048" s="245" t="s">
        <v>554</v>
      </c>
      <c r="G2048" s="2">
        <f>INDEX([1]CAPS!$A:$A,MATCH(F:F,[1]CAPS!$H:$H,0))</f>
        <v>3152</v>
      </c>
      <c r="H2048" t="s">
        <v>270</v>
      </c>
      <c r="I2048" t="s">
        <v>239</v>
      </c>
      <c r="J2048" s="248">
        <v>0</v>
      </c>
      <c r="K2048" s="248">
        <v>0</v>
      </c>
      <c r="L2048" s="248">
        <v>0</v>
      </c>
      <c r="M2048" s="248">
        <v>0</v>
      </c>
      <c r="N2048" s="248">
        <v>0</v>
      </c>
      <c r="O2048">
        <v>1</v>
      </c>
      <c r="P2048" s="248">
        <v>0</v>
      </c>
      <c r="Q2048" s="248">
        <v>0</v>
      </c>
      <c r="S2048">
        <f t="shared" si="265"/>
        <v>1</v>
      </c>
      <c r="T2048" t="e">
        <f t="shared" si="266"/>
        <v>#DIV/0!</v>
      </c>
      <c r="U2048" t="e">
        <f t="shared" si="267"/>
        <v>#DIV/0!</v>
      </c>
      <c r="W2048">
        <f t="shared" si="264"/>
        <v>1</v>
      </c>
    </row>
    <row r="2049" spans="1:23" ht="32" hidden="1" x14ac:dyDescent="0.2">
      <c r="A2049" t="s">
        <v>491</v>
      </c>
      <c r="B2049" s="160">
        <v>16</v>
      </c>
      <c r="C2049" s="246" t="str">
        <f t="shared" si="268"/>
        <v>EW2.16</v>
      </c>
      <c r="D2049" s="160">
        <v>1</v>
      </c>
      <c r="E2049" s="264"/>
      <c r="F2049" s="245" t="s">
        <v>799</v>
      </c>
      <c r="G2049" s="2">
        <f>INDEX([1]CAPS!$A:$A,MATCH(F:F,[1]CAPS!$H:$H,0))</f>
        <v>7961</v>
      </c>
      <c r="H2049" t="s">
        <v>496</v>
      </c>
      <c r="I2049" t="s">
        <v>238</v>
      </c>
      <c r="J2049" s="248">
        <v>0</v>
      </c>
      <c r="K2049" s="248">
        <v>0</v>
      </c>
      <c r="L2049" s="248">
        <v>0</v>
      </c>
      <c r="M2049" s="248">
        <v>0</v>
      </c>
      <c r="N2049" s="248">
        <v>0</v>
      </c>
      <c r="O2049">
        <v>1</v>
      </c>
      <c r="P2049" s="248">
        <v>0</v>
      </c>
      <c r="Q2049" s="248">
        <v>0</v>
      </c>
      <c r="S2049">
        <f t="shared" si="265"/>
        <v>1</v>
      </c>
      <c r="T2049" t="e">
        <f t="shared" si="266"/>
        <v>#DIV/0!</v>
      </c>
      <c r="U2049" t="e">
        <f t="shared" si="267"/>
        <v>#DIV/0!</v>
      </c>
      <c r="W2049">
        <f t="shared" ref="W2049:W2087" si="269">IF(S2049&gt;0,1,"")</f>
        <v>1</v>
      </c>
    </row>
    <row r="2050" spans="1:23" ht="16" hidden="1" x14ac:dyDescent="0.2">
      <c r="A2050" t="s">
        <v>491</v>
      </c>
      <c r="B2050" s="160">
        <v>16</v>
      </c>
      <c r="C2050" s="246" t="str">
        <f t="shared" si="268"/>
        <v>EW2.16</v>
      </c>
      <c r="D2050" s="160">
        <v>1</v>
      </c>
      <c r="E2050" s="264"/>
      <c r="F2050" s="311" t="s">
        <v>941</v>
      </c>
      <c r="G2050" s="2">
        <f>INDEX([1]CAPS!$A:$A,MATCH(F:F,[1]CAPS!$H:$H,0))</f>
        <v>1411</v>
      </c>
      <c r="H2050" t="s">
        <v>237</v>
      </c>
      <c r="I2050" t="s">
        <v>238</v>
      </c>
      <c r="J2050" s="248">
        <v>0</v>
      </c>
      <c r="K2050" s="248">
        <v>0</v>
      </c>
      <c r="L2050" s="248">
        <v>0</v>
      </c>
      <c r="M2050" s="248">
        <v>0</v>
      </c>
      <c r="N2050" s="248">
        <v>0</v>
      </c>
      <c r="O2050">
        <v>2</v>
      </c>
      <c r="P2050" s="248">
        <v>0</v>
      </c>
      <c r="Q2050" s="248">
        <v>0</v>
      </c>
      <c r="R2050" t="s">
        <v>942</v>
      </c>
      <c r="S2050">
        <f t="shared" si="265"/>
        <v>2</v>
      </c>
      <c r="T2050" t="e">
        <f t="shared" si="266"/>
        <v>#DIV/0!</v>
      </c>
      <c r="U2050" t="e">
        <f t="shared" si="267"/>
        <v>#DIV/0!</v>
      </c>
      <c r="W2050">
        <f t="shared" si="269"/>
        <v>1</v>
      </c>
    </row>
    <row r="2051" spans="1:23" ht="16" hidden="1" x14ac:dyDescent="0.2">
      <c r="A2051" t="s">
        <v>491</v>
      </c>
      <c r="B2051" s="160">
        <v>16</v>
      </c>
      <c r="C2051" s="246" t="str">
        <f t="shared" si="268"/>
        <v>EW2.16</v>
      </c>
      <c r="D2051" s="160">
        <v>1</v>
      </c>
      <c r="E2051" s="264"/>
      <c r="F2051" s="555" t="s">
        <v>653</v>
      </c>
      <c r="G2051" s="2">
        <f>INDEX([1]CAPS!$A:$A,MATCH(F:F,[1]CAPS!$H:$H,0))</f>
        <v>9904</v>
      </c>
      <c r="H2051" t="s">
        <v>237</v>
      </c>
      <c r="I2051" t="s">
        <v>238</v>
      </c>
      <c r="J2051" s="248">
        <v>0</v>
      </c>
      <c r="K2051" s="248">
        <v>0</v>
      </c>
      <c r="L2051" s="248">
        <v>0</v>
      </c>
      <c r="M2051" s="248">
        <v>0</v>
      </c>
      <c r="N2051" s="248">
        <v>0</v>
      </c>
      <c r="O2051">
        <v>3</v>
      </c>
      <c r="P2051" s="248">
        <v>0</v>
      </c>
      <c r="Q2051" s="248">
        <v>0</v>
      </c>
      <c r="R2051" t="s">
        <v>657</v>
      </c>
      <c r="S2051">
        <f t="shared" si="265"/>
        <v>3</v>
      </c>
      <c r="T2051" t="e">
        <f t="shared" si="266"/>
        <v>#DIV/0!</v>
      </c>
      <c r="U2051" t="e">
        <f t="shared" si="267"/>
        <v>#DIV/0!</v>
      </c>
      <c r="W2051">
        <f t="shared" si="269"/>
        <v>1</v>
      </c>
    </row>
    <row r="2052" spans="1:23" ht="16" hidden="1" x14ac:dyDescent="0.2">
      <c r="A2052" t="s">
        <v>491</v>
      </c>
      <c r="B2052" s="160">
        <v>16</v>
      </c>
      <c r="C2052" s="246" t="str">
        <f t="shared" si="268"/>
        <v>EW2.16</v>
      </c>
      <c r="D2052" s="160">
        <v>1</v>
      </c>
      <c r="E2052" s="264"/>
      <c r="F2052" s="245" t="s">
        <v>512</v>
      </c>
      <c r="G2052" s="2">
        <f>INDEX([1]CAPS!$A:$A,MATCH(F:F,[1]CAPS!$H:$H,0))</f>
        <v>2222</v>
      </c>
      <c r="H2052" t="s">
        <v>496</v>
      </c>
      <c r="I2052" t="s">
        <v>238</v>
      </c>
      <c r="J2052" s="248">
        <v>0</v>
      </c>
      <c r="K2052" s="248">
        <v>0</v>
      </c>
      <c r="L2052" s="248">
        <v>0</v>
      </c>
      <c r="M2052" s="248">
        <v>0</v>
      </c>
      <c r="N2052" s="248">
        <v>0</v>
      </c>
      <c r="O2052">
        <v>1</v>
      </c>
      <c r="P2052" s="248">
        <v>0</v>
      </c>
      <c r="Q2052" s="248">
        <v>0</v>
      </c>
      <c r="S2052">
        <f t="shared" si="265"/>
        <v>1</v>
      </c>
      <c r="T2052" t="e">
        <f t="shared" si="266"/>
        <v>#DIV/0!</v>
      </c>
      <c r="U2052" t="e">
        <f t="shared" si="267"/>
        <v>#DIV/0!</v>
      </c>
      <c r="W2052">
        <f t="shared" si="269"/>
        <v>1</v>
      </c>
    </row>
    <row r="2053" spans="1:23" ht="16" hidden="1" x14ac:dyDescent="0.2">
      <c r="A2053" t="s">
        <v>491</v>
      </c>
      <c r="B2053" s="160">
        <v>16</v>
      </c>
      <c r="C2053" s="246" t="str">
        <f t="shared" si="268"/>
        <v>EW2.16</v>
      </c>
      <c r="D2053" s="160">
        <v>1</v>
      </c>
      <c r="E2053" s="264"/>
      <c r="F2053" s="245" t="s">
        <v>169</v>
      </c>
      <c r="G2053" s="2">
        <f>INDEX([1]CAPS!$A:$A,MATCH(F:F,[1]CAPS!$H:$H,0))</f>
        <v>1400</v>
      </c>
      <c r="H2053" t="s">
        <v>237</v>
      </c>
      <c r="I2053" t="s">
        <v>238</v>
      </c>
      <c r="J2053" s="248">
        <v>0</v>
      </c>
      <c r="K2053" s="248">
        <v>0</v>
      </c>
      <c r="L2053" s="248">
        <v>0</v>
      </c>
      <c r="M2053" s="248">
        <v>0</v>
      </c>
      <c r="N2053" s="248">
        <v>0</v>
      </c>
      <c r="O2053">
        <v>1</v>
      </c>
      <c r="P2053" s="248">
        <v>0</v>
      </c>
      <c r="Q2053" s="248">
        <v>0</v>
      </c>
      <c r="S2053">
        <f t="shared" si="265"/>
        <v>1</v>
      </c>
      <c r="T2053" t="e">
        <f t="shared" si="266"/>
        <v>#DIV/0!</v>
      </c>
      <c r="U2053" t="e">
        <f t="shared" si="267"/>
        <v>#DIV/0!</v>
      </c>
      <c r="W2053">
        <f t="shared" si="269"/>
        <v>1</v>
      </c>
    </row>
    <row r="2054" spans="1:23" ht="32" hidden="1" x14ac:dyDescent="0.2">
      <c r="A2054" t="s">
        <v>491</v>
      </c>
      <c r="B2054" s="160">
        <v>16</v>
      </c>
      <c r="C2054" s="246" t="str">
        <f t="shared" si="268"/>
        <v>EW2.16</v>
      </c>
      <c r="D2054" s="160">
        <v>1</v>
      </c>
      <c r="E2054" s="264"/>
      <c r="F2054" s="245" t="s">
        <v>350</v>
      </c>
      <c r="G2054" s="2">
        <f>INDEX([1]CAPS!$A:$A,MATCH(F:F,[1]CAPS!$H:$H,0))</f>
        <v>4232</v>
      </c>
      <c r="H2054" s="264" t="s">
        <v>236</v>
      </c>
      <c r="I2054" s="264" t="s">
        <v>242</v>
      </c>
      <c r="J2054" s="248">
        <v>0</v>
      </c>
      <c r="K2054" s="248">
        <v>0</v>
      </c>
      <c r="L2054" s="248">
        <v>0</v>
      </c>
      <c r="M2054" s="248">
        <v>0</v>
      </c>
      <c r="N2054" s="248">
        <v>0</v>
      </c>
      <c r="O2054">
        <v>4</v>
      </c>
      <c r="P2054" s="248">
        <v>0</v>
      </c>
      <c r="Q2054" s="248">
        <v>0</v>
      </c>
      <c r="S2054">
        <f t="shared" si="265"/>
        <v>4</v>
      </c>
      <c r="T2054" t="e">
        <f t="shared" si="266"/>
        <v>#DIV/0!</v>
      </c>
      <c r="U2054" t="e">
        <f t="shared" si="267"/>
        <v>#DIV/0!</v>
      </c>
      <c r="W2054">
        <f t="shared" si="269"/>
        <v>1</v>
      </c>
    </row>
    <row r="2055" spans="1:23" ht="16" hidden="1" x14ac:dyDescent="0.2">
      <c r="A2055" t="s">
        <v>491</v>
      </c>
      <c r="B2055" s="160">
        <v>16</v>
      </c>
      <c r="C2055" s="246" t="str">
        <f t="shared" si="268"/>
        <v>EW2.16</v>
      </c>
      <c r="D2055" s="160">
        <v>1</v>
      </c>
      <c r="E2055" s="264"/>
      <c r="F2055" s="309" t="s">
        <v>571</v>
      </c>
      <c r="G2055" s="2">
        <f>INDEX([1]CAPS!$A:$A,MATCH(F:F,[1]CAPS!$H:$H,0))</f>
        <v>11388</v>
      </c>
      <c r="H2055" s="245" t="s">
        <v>233</v>
      </c>
      <c r="I2055" s="264" t="s">
        <v>238</v>
      </c>
      <c r="J2055" s="248">
        <v>0</v>
      </c>
      <c r="K2055" s="248">
        <v>0</v>
      </c>
      <c r="L2055" s="248">
        <v>0</v>
      </c>
      <c r="M2055" s="248">
        <v>0</v>
      </c>
      <c r="N2055" s="248">
        <v>0</v>
      </c>
      <c r="O2055">
        <v>1</v>
      </c>
      <c r="P2055" s="248">
        <v>0</v>
      </c>
      <c r="Q2055" s="248">
        <v>0</v>
      </c>
      <c r="S2055">
        <f t="shared" si="265"/>
        <v>1</v>
      </c>
      <c r="T2055" t="e">
        <f t="shared" si="266"/>
        <v>#DIV/0!</v>
      </c>
      <c r="U2055" t="e">
        <f t="shared" si="267"/>
        <v>#DIV/0!</v>
      </c>
      <c r="W2055">
        <f t="shared" si="269"/>
        <v>1</v>
      </c>
    </row>
    <row r="2056" spans="1:23" ht="32" hidden="1" x14ac:dyDescent="0.2">
      <c r="A2056" t="s">
        <v>491</v>
      </c>
      <c r="B2056" s="160">
        <v>16</v>
      </c>
      <c r="C2056" s="246" t="str">
        <f t="shared" si="268"/>
        <v>EW2.16</v>
      </c>
      <c r="D2056" s="160">
        <v>1</v>
      </c>
      <c r="E2056" s="264"/>
      <c r="F2056" s="245" t="s">
        <v>232</v>
      </c>
      <c r="G2056" s="2">
        <f>INDEX([1]CAPS!$A:$A,MATCH(F:F,[1]CAPS!$H:$H,0))</f>
        <v>8875</v>
      </c>
      <c r="H2056" s="245" t="s">
        <v>236</v>
      </c>
      <c r="I2056" s="264" t="s">
        <v>239</v>
      </c>
      <c r="J2056" s="248">
        <v>0</v>
      </c>
      <c r="K2056" s="248">
        <v>0</v>
      </c>
      <c r="L2056" s="248">
        <v>0</v>
      </c>
      <c r="M2056" s="248">
        <v>0</v>
      </c>
      <c r="N2056" s="248">
        <v>0</v>
      </c>
      <c r="O2056" s="248">
        <v>0</v>
      </c>
      <c r="P2056">
        <v>1</v>
      </c>
      <c r="Q2056" s="248">
        <v>0</v>
      </c>
      <c r="S2056">
        <f t="shared" si="265"/>
        <v>0</v>
      </c>
      <c r="T2056" t="e">
        <f t="shared" si="266"/>
        <v>#DIV/0!</v>
      </c>
      <c r="U2056" t="e">
        <f t="shared" si="267"/>
        <v>#DIV/0!</v>
      </c>
      <c r="W2056" t="str">
        <f t="shared" si="269"/>
        <v/>
      </c>
    </row>
    <row r="2057" spans="1:23" ht="32" hidden="1" x14ac:dyDescent="0.2">
      <c r="A2057" t="s">
        <v>491</v>
      </c>
      <c r="B2057" s="160">
        <v>17</v>
      </c>
      <c r="C2057" s="246" t="str">
        <f t="shared" si="268"/>
        <v>EW2.17</v>
      </c>
      <c r="D2057" s="160">
        <v>1</v>
      </c>
      <c r="E2057" s="264"/>
      <c r="F2057" s="245" t="s">
        <v>350</v>
      </c>
      <c r="G2057" s="2">
        <f>INDEX([1]CAPS!$A:$A,MATCH(F:F,[1]CAPS!$H:$H,0))</f>
        <v>4232</v>
      </c>
      <c r="H2057" s="264" t="s">
        <v>236</v>
      </c>
      <c r="I2057" s="264" t="s">
        <v>242</v>
      </c>
      <c r="J2057" s="248">
        <v>0</v>
      </c>
      <c r="K2057">
        <v>5</v>
      </c>
      <c r="L2057" s="248">
        <v>0</v>
      </c>
      <c r="M2057" s="248">
        <v>0</v>
      </c>
      <c r="N2057" s="248">
        <v>0</v>
      </c>
      <c r="O2057" s="248">
        <v>0</v>
      </c>
      <c r="P2057" s="248">
        <v>0</v>
      </c>
      <c r="Q2057" s="248">
        <v>0</v>
      </c>
      <c r="S2057">
        <f t="shared" si="265"/>
        <v>5</v>
      </c>
      <c r="T2057">
        <f t="shared" si="266"/>
        <v>1</v>
      </c>
      <c r="U2057">
        <f t="shared" si="267"/>
        <v>0</v>
      </c>
      <c r="W2057">
        <f t="shared" si="269"/>
        <v>1</v>
      </c>
    </row>
    <row r="2058" spans="1:23" ht="32" hidden="1" x14ac:dyDescent="0.2">
      <c r="A2058" t="s">
        <v>491</v>
      </c>
      <c r="B2058" s="160">
        <v>17</v>
      </c>
      <c r="C2058" s="246" t="str">
        <f t="shared" si="268"/>
        <v>EW2.17</v>
      </c>
      <c r="D2058" s="160">
        <v>1</v>
      </c>
      <c r="E2058" s="264"/>
      <c r="F2058" s="245" t="s">
        <v>799</v>
      </c>
      <c r="G2058" s="2">
        <f>INDEX([1]CAPS!$A:$A,MATCH(F:F,[1]CAPS!$H:$H,0))</f>
        <v>7961</v>
      </c>
      <c r="H2058" t="s">
        <v>496</v>
      </c>
      <c r="I2058" t="s">
        <v>238</v>
      </c>
      <c r="J2058" s="248">
        <v>0</v>
      </c>
      <c r="K2058" s="248">
        <v>0</v>
      </c>
      <c r="L2058" s="248">
        <v>0</v>
      </c>
      <c r="M2058" s="248">
        <v>0</v>
      </c>
      <c r="N2058" s="248">
        <v>0</v>
      </c>
      <c r="O2058">
        <v>6</v>
      </c>
      <c r="P2058" s="248">
        <v>0</v>
      </c>
      <c r="Q2058" s="248">
        <v>0</v>
      </c>
      <c r="S2058">
        <f t="shared" si="265"/>
        <v>6</v>
      </c>
      <c r="T2058" t="e">
        <f t="shared" si="266"/>
        <v>#DIV/0!</v>
      </c>
      <c r="U2058" t="e">
        <f t="shared" si="267"/>
        <v>#DIV/0!</v>
      </c>
      <c r="W2058">
        <f t="shared" si="269"/>
        <v>1</v>
      </c>
    </row>
    <row r="2059" spans="1:23" ht="16" hidden="1" x14ac:dyDescent="0.2">
      <c r="A2059" t="s">
        <v>491</v>
      </c>
      <c r="B2059" s="160">
        <v>17</v>
      </c>
      <c r="C2059" s="246" t="str">
        <f t="shared" si="268"/>
        <v>EW2.17</v>
      </c>
      <c r="D2059" s="160">
        <v>1</v>
      </c>
      <c r="E2059" s="264"/>
      <c r="F2059" s="245" t="s">
        <v>554</v>
      </c>
      <c r="G2059" s="2">
        <f>INDEX([1]CAPS!$A:$A,MATCH(F:F,[1]CAPS!$H:$H,0))</f>
        <v>3152</v>
      </c>
      <c r="H2059" t="s">
        <v>270</v>
      </c>
      <c r="I2059" t="s">
        <v>239</v>
      </c>
      <c r="J2059" s="248">
        <v>0</v>
      </c>
      <c r="K2059" s="248">
        <v>0</v>
      </c>
      <c r="L2059" s="248">
        <v>0</v>
      </c>
      <c r="M2059" s="248">
        <v>0</v>
      </c>
      <c r="N2059" s="248">
        <v>0</v>
      </c>
      <c r="O2059">
        <v>2</v>
      </c>
      <c r="P2059" s="248">
        <v>0</v>
      </c>
      <c r="Q2059" s="248">
        <v>0</v>
      </c>
      <c r="S2059">
        <f t="shared" ref="S2059:S2122" si="270">SUM(J2059:K2059)+O2059</f>
        <v>2</v>
      </c>
      <c r="T2059" t="e">
        <f t="shared" ref="T2059:T2087" si="271">(K2059+L2059)/(K2059++L2059+M2059)</f>
        <v>#DIV/0!</v>
      </c>
      <c r="U2059" t="e">
        <f t="shared" ref="U2059:U2087" si="272">(O2059+P2059)/(K2059+L2059+M2059)</f>
        <v>#DIV/0!</v>
      </c>
      <c r="W2059">
        <f t="shared" si="269"/>
        <v>1</v>
      </c>
    </row>
    <row r="2060" spans="1:23" ht="16" hidden="1" x14ac:dyDescent="0.2">
      <c r="A2060" t="s">
        <v>491</v>
      </c>
      <c r="B2060" s="160">
        <v>17</v>
      </c>
      <c r="C2060" s="246" t="str">
        <f t="shared" si="268"/>
        <v>EW2.17</v>
      </c>
      <c r="D2060" s="160">
        <v>1</v>
      </c>
      <c r="E2060" s="264"/>
      <c r="F2060" s="309" t="s">
        <v>557</v>
      </c>
      <c r="G2060" s="2">
        <f>INDEX([1]CAPS!$A:$A,MATCH(F:F,[1]CAPS!$H:$H,0))</f>
        <v>3440</v>
      </c>
      <c r="H2060" t="s">
        <v>237</v>
      </c>
      <c r="I2060" t="s">
        <v>238</v>
      </c>
      <c r="J2060" s="248">
        <v>0</v>
      </c>
      <c r="K2060" s="248">
        <v>0</v>
      </c>
      <c r="L2060" s="248">
        <v>0</v>
      </c>
      <c r="M2060" s="248">
        <v>0</v>
      </c>
      <c r="N2060" s="248">
        <v>0</v>
      </c>
      <c r="O2060">
        <v>6</v>
      </c>
      <c r="P2060" s="248">
        <v>0</v>
      </c>
      <c r="Q2060" s="248">
        <v>0</v>
      </c>
      <c r="S2060">
        <f t="shared" si="270"/>
        <v>6</v>
      </c>
      <c r="T2060" t="e">
        <f t="shared" si="271"/>
        <v>#DIV/0!</v>
      </c>
      <c r="U2060" t="e">
        <f t="shared" si="272"/>
        <v>#DIV/0!</v>
      </c>
      <c r="W2060">
        <f t="shared" si="269"/>
        <v>1</v>
      </c>
    </row>
    <row r="2061" spans="1:23" ht="16" hidden="1" x14ac:dyDescent="0.2">
      <c r="A2061" t="s">
        <v>491</v>
      </c>
      <c r="B2061" s="160">
        <v>17</v>
      </c>
      <c r="C2061" s="246" t="str">
        <f t="shared" si="268"/>
        <v>EW2.17</v>
      </c>
      <c r="D2061" s="160">
        <v>1</v>
      </c>
      <c r="E2061" s="264"/>
      <c r="F2061" s="311" t="s">
        <v>941</v>
      </c>
      <c r="G2061" s="2">
        <f>INDEX([1]CAPS!$A:$A,MATCH(F:F,[1]CAPS!$H:$H,0))</f>
        <v>1411</v>
      </c>
      <c r="H2061" t="s">
        <v>237</v>
      </c>
      <c r="I2061" t="s">
        <v>238</v>
      </c>
      <c r="J2061" s="248">
        <v>0</v>
      </c>
      <c r="K2061" s="248">
        <v>0</v>
      </c>
      <c r="L2061" s="248">
        <v>0</v>
      </c>
      <c r="M2061" s="248">
        <v>0</v>
      </c>
      <c r="N2061" s="248">
        <v>0</v>
      </c>
      <c r="O2061">
        <v>2</v>
      </c>
      <c r="P2061" s="248">
        <v>0</v>
      </c>
      <c r="Q2061" s="248">
        <v>0</v>
      </c>
      <c r="R2061" t="s">
        <v>942</v>
      </c>
      <c r="S2061">
        <f t="shared" si="270"/>
        <v>2</v>
      </c>
      <c r="T2061" t="e">
        <f t="shared" si="271"/>
        <v>#DIV/0!</v>
      </c>
      <c r="U2061" t="e">
        <f t="shared" si="272"/>
        <v>#DIV/0!</v>
      </c>
      <c r="W2061">
        <f t="shared" si="269"/>
        <v>1</v>
      </c>
    </row>
    <row r="2062" spans="1:23" ht="16" hidden="1" x14ac:dyDescent="0.2">
      <c r="A2062" t="s">
        <v>491</v>
      </c>
      <c r="B2062" s="160">
        <v>17</v>
      </c>
      <c r="C2062" s="246" t="str">
        <f t="shared" si="268"/>
        <v>EW2.17</v>
      </c>
      <c r="D2062" s="160">
        <v>1</v>
      </c>
      <c r="E2062" s="264"/>
      <c r="F2062" s="245" t="s">
        <v>510</v>
      </c>
      <c r="G2062" s="2">
        <f>INDEX([1]CAPS!$A:$A,MATCH(F:F,[1]CAPS!$H:$H,0))</f>
        <v>4621</v>
      </c>
      <c r="H2062" t="s">
        <v>270</v>
      </c>
      <c r="I2062" t="s">
        <v>238</v>
      </c>
      <c r="J2062" s="248">
        <v>0</v>
      </c>
      <c r="K2062" s="248">
        <v>0</v>
      </c>
      <c r="L2062" s="248">
        <v>0</v>
      </c>
      <c r="M2062" s="248">
        <v>0</v>
      </c>
      <c r="N2062" s="248">
        <v>0</v>
      </c>
      <c r="O2062">
        <v>1</v>
      </c>
      <c r="P2062" s="248">
        <v>0</v>
      </c>
      <c r="Q2062" s="248">
        <v>0</v>
      </c>
      <c r="S2062">
        <f t="shared" si="270"/>
        <v>1</v>
      </c>
      <c r="T2062" t="e">
        <f t="shared" si="271"/>
        <v>#DIV/0!</v>
      </c>
      <c r="U2062" t="e">
        <f t="shared" si="272"/>
        <v>#DIV/0!</v>
      </c>
      <c r="W2062">
        <f t="shared" si="269"/>
        <v>1</v>
      </c>
    </row>
    <row r="2063" spans="1:23" ht="32" hidden="1" x14ac:dyDescent="0.2">
      <c r="A2063" t="s">
        <v>491</v>
      </c>
      <c r="B2063" s="160">
        <v>17</v>
      </c>
      <c r="C2063" s="246" t="str">
        <f t="shared" si="268"/>
        <v>EW2.17</v>
      </c>
      <c r="D2063" s="160">
        <v>1</v>
      </c>
      <c r="E2063" s="264"/>
      <c r="F2063" s="245" t="s">
        <v>521</v>
      </c>
      <c r="G2063" s="2">
        <f>INDEX([1]CAPS!$A:$A,MATCH(F:F,[1]CAPS!$H:$H,0))</f>
        <v>7309</v>
      </c>
      <c r="H2063" t="s">
        <v>498</v>
      </c>
      <c r="I2063" t="s">
        <v>242</v>
      </c>
      <c r="J2063" s="248">
        <v>0</v>
      </c>
      <c r="K2063" s="248">
        <v>0</v>
      </c>
      <c r="L2063" s="248">
        <v>0</v>
      </c>
      <c r="M2063" s="248">
        <v>0</v>
      </c>
      <c r="N2063" s="248">
        <v>0</v>
      </c>
      <c r="O2063">
        <v>1</v>
      </c>
      <c r="P2063" s="248">
        <v>0</v>
      </c>
      <c r="Q2063" s="248">
        <v>0</v>
      </c>
      <c r="S2063">
        <f t="shared" si="270"/>
        <v>1</v>
      </c>
      <c r="T2063" t="e">
        <f t="shared" si="271"/>
        <v>#DIV/0!</v>
      </c>
      <c r="U2063" t="e">
        <f t="shared" si="272"/>
        <v>#DIV/0!</v>
      </c>
      <c r="W2063">
        <f t="shared" si="269"/>
        <v>1</v>
      </c>
    </row>
    <row r="2064" spans="1:23" ht="16" hidden="1" x14ac:dyDescent="0.2">
      <c r="A2064" t="s">
        <v>491</v>
      </c>
      <c r="B2064" s="160">
        <v>17</v>
      </c>
      <c r="C2064" s="246" t="str">
        <f t="shared" si="268"/>
        <v>EW2.17</v>
      </c>
      <c r="D2064" s="160">
        <v>1</v>
      </c>
      <c r="E2064" s="264"/>
      <c r="F2064" s="309" t="s">
        <v>571</v>
      </c>
      <c r="G2064" s="2">
        <f>INDEX([1]CAPS!$A:$A,MATCH(F:F,[1]CAPS!$H:$H,0))</f>
        <v>11388</v>
      </c>
      <c r="H2064" s="245" t="s">
        <v>233</v>
      </c>
      <c r="I2064" s="264" t="s">
        <v>238</v>
      </c>
      <c r="J2064" s="248">
        <v>0</v>
      </c>
      <c r="K2064" s="248">
        <v>0</v>
      </c>
      <c r="L2064" s="248">
        <v>0</v>
      </c>
      <c r="M2064" s="248">
        <v>0</v>
      </c>
      <c r="N2064" s="248">
        <v>0</v>
      </c>
      <c r="O2064">
        <v>1</v>
      </c>
      <c r="P2064" s="248">
        <v>0</v>
      </c>
      <c r="Q2064" s="248">
        <v>0</v>
      </c>
      <c r="S2064">
        <f t="shared" si="270"/>
        <v>1</v>
      </c>
      <c r="T2064" t="e">
        <f t="shared" si="271"/>
        <v>#DIV/0!</v>
      </c>
      <c r="U2064" t="e">
        <f t="shared" si="272"/>
        <v>#DIV/0!</v>
      </c>
      <c r="W2064">
        <f t="shared" si="269"/>
        <v>1</v>
      </c>
    </row>
    <row r="2065" spans="1:23" ht="16" hidden="1" x14ac:dyDescent="0.2">
      <c r="A2065" t="s">
        <v>491</v>
      </c>
      <c r="B2065" s="160">
        <v>18</v>
      </c>
      <c r="C2065" s="246" t="str">
        <f t="shared" si="268"/>
        <v>EW2.18</v>
      </c>
      <c r="D2065" s="160">
        <v>1</v>
      </c>
      <c r="E2065" s="264"/>
      <c r="F2065" s="245" t="s">
        <v>127</v>
      </c>
      <c r="G2065" s="2">
        <f>INDEX([1]CAPS!$A:$A,MATCH(F:F,[1]CAPS!$H:$H,0))</f>
        <v>10605</v>
      </c>
      <c r="H2065" s="245" t="s">
        <v>233</v>
      </c>
      <c r="I2065" s="264" t="s">
        <v>238</v>
      </c>
      <c r="J2065" s="248">
        <v>0</v>
      </c>
      <c r="K2065" s="248">
        <v>0</v>
      </c>
      <c r="L2065" s="248">
        <v>0</v>
      </c>
      <c r="M2065">
        <v>1</v>
      </c>
      <c r="N2065" s="248">
        <v>0</v>
      </c>
      <c r="O2065" s="248">
        <v>0</v>
      </c>
      <c r="P2065" s="248">
        <v>0</v>
      </c>
      <c r="Q2065" s="248">
        <v>0</v>
      </c>
      <c r="S2065">
        <f t="shared" si="270"/>
        <v>0</v>
      </c>
      <c r="T2065">
        <f t="shared" si="271"/>
        <v>0</v>
      </c>
      <c r="U2065">
        <f t="shared" si="272"/>
        <v>0</v>
      </c>
      <c r="W2065" t="str">
        <f t="shared" si="269"/>
        <v/>
      </c>
    </row>
    <row r="2066" spans="1:23" ht="32" hidden="1" x14ac:dyDescent="0.2">
      <c r="A2066" t="s">
        <v>491</v>
      </c>
      <c r="B2066" s="160">
        <v>18</v>
      </c>
      <c r="C2066" s="246" t="str">
        <f t="shared" si="268"/>
        <v>EW2.18</v>
      </c>
      <c r="D2066" s="160">
        <v>1</v>
      </c>
      <c r="E2066" s="264"/>
      <c r="F2066" s="245" t="s">
        <v>232</v>
      </c>
      <c r="G2066" s="2">
        <f>INDEX([1]CAPS!$A:$A,MATCH(F:F,[1]CAPS!$H:$H,0))</f>
        <v>8875</v>
      </c>
      <c r="H2066" s="245" t="s">
        <v>236</v>
      </c>
      <c r="I2066" s="264" t="s">
        <v>239</v>
      </c>
      <c r="J2066" s="248">
        <v>0</v>
      </c>
      <c r="K2066" s="248">
        <v>0</v>
      </c>
      <c r="L2066" s="248">
        <v>0</v>
      </c>
      <c r="M2066">
        <v>1</v>
      </c>
      <c r="N2066" s="248">
        <v>0</v>
      </c>
      <c r="O2066" s="248">
        <v>0</v>
      </c>
      <c r="P2066" s="248">
        <v>0</v>
      </c>
      <c r="Q2066" s="248">
        <v>0</v>
      </c>
      <c r="S2066">
        <f t="shared" si="270"/>
        <v>0</v>
      </c>
      <c r="T2066">
        <f t="shared" si="271"/>
        <v>0</v>
      </c>
      <c r="U2066">
        <f t="shared" si="272"/>
        <v>0</v>
      </c>
      <c r="W2066" t="str">
        <f t="shared" si="269"/>
        <v/>
      </c>
    </row>
    <row r="2067" spans="1:23" ht="16" hidden="1" x14ac:dyDescent="0.2">
      <c r="A2067" t="s">
        <v>491</v>
      </c>
      <c r="B2067" s="160">
        <v>18</v>
      </c>
      <c r="C2067" s="246" t="str">
        <f t="shared" si="268"/>
        <v>EW2.18</v>
      </c>
      <c r="D2067" s="160">
        <v>1</v>
      </c>
      <c r="E2067" s="264"/>
      <c r="F2067" s="555" t="s">
        <v>653</v>
      </c>
      <c r="G2067" s="2">
        <f>INDEX([1]CAPS!$A:$A,MATCH(F:F,[1]CAPS!$H:$H,0))</f>
        <v>9904</v>
      </c>
      <c r="H2067" t="s">
        <v>237</v>
      </c>
      <c r="I2067" t="s">
        <v>238</v>
      </c>
      <c r="J2067" s="248">
        <v>0</v>
      </c>
      <c r="K2067" s="248">
        <v>0</v>
      </c>
      <c r="L2067" s="248">
        <v>0</v>
      </c>
      <c r="M2067" s="248">
        <v>0</v>
      </c>
      <c r="N2067" s="248">
        <v>0</v>
      </c>
      <c r="O2067">
        <v>1</v>
      </c>
      <c r="P2067" s="248">
        <v>0</v>
      </c>
      <c r="Q2067" s="248">
        <v>0</v>
      </c>
      <c r="R2067" t="s">
        <v>657</v>
      </c>
      <c r="S2067">
        <f t="shared" si="270"/>
        <v>1</v>
      </c>
      <c r="T2067" t="e">
        <f t="shared" si="271"/>
        <v>#DIV/0!</v>
      </c>
      <c r="U2067" t="e">
        <f t="shared" si="272"/>
        <v>#DIV/0!</v>
      </c>
      <c r="W2067">
        <f t="shared" si="269"/>
        <v>1</v>
      </c>
    </row>
    <row r="2068" spans="1:23" ht="16" hidden="1" x14ac:dyDescent="0.2">
      <c r="A2068" t="s">
        <v>491</v>
      </c>
      <c r="B2068" s="160">
        <v>18</v>
      </c>
      <c r="C2068" s="246" t="str">
        <f t="shared" si="268"/>
        <v>EW2.18</v>
      </c>
      <c r="D2068" s="160">
        <v>1</v>
      </c>
      <c r="E2068" s="264"/>
      <c r="F2068" s="245" t="s">
        <v>502</v>
      </c>
      <c r="G2068" s="2">
        <f>INDEX([1]CAPS!$A:$A,MATCH(F:F,[1]CAPS!$H:$H,0))</f>
        <v>11903</v>
      </c>
      <c r="H2068" t="s">
        <v>237</v>
      </c>
      <c r="I2068" t="s">
        <v>238</v>
      </c>
      <c r="J2068" s="248">
        <v>0</v>
      </c>
      <c r="K2068" s="248">
        <v>0</v>
      </c>
      <c r="L2068" s="248">
        <v>0</v>
      </c>
      <c r="M2068" s="248">
        <v>0</v>
      </c>
      <c r="N2068" s="248">
        <v>0</v>
      </c>
      <c r="O2068">
        <v>1</v>
      </c>
      <c r="P2068" s="248">
        <v>0</v>
      </c>
      <c r="Q2068" s="248">
        <v>0</v>
      </c>
      <c r="S2068">
        <f t="shared" si="270"/>
        <v>1</v>
      </c>
      <c r="T2068" t="e">
        <f t="shared" si="271"/>
        <v>#DIV/0!</v>
      </c>
      <c r="U2068" t="e">
        <f t="shared" si="272"/>
        <v>#DIV/0!</v>
      </c>
      <c r="W2068">
        <f t="shared" si="269"/>
        <v>1</v>
      </c>
    </row>
    <row r="2069" spans="1:23" ht="16" hidden="1" x14ac:dyDescent="0.2">
      <c r="A2069" t="s">
        <v>491</v>
      </c>
      <c r="B2069" s="160">
        <v>18</v>
      </c>
      <c r="C2069" s="246" t="str">
        <f t="shared" si="268"/>
        <v>EW2.18</v>
      </c>
      <c r="D2069" s="160">
        <v>1</v>
      </c>
      <c r="E2069" s="264"/>
      <c r="F2069" s="309" t="s">
        <v>558</v>
      </c>
      <c r="G2069" s="2">
        <f>INDEX([1]CAPS!$A:$A,MATCH(F:F,[1]CAPS!$H:$H,0))</f>
        <v>10442</v>
      </c>
      <c r="H2069" t="s">
        <v>237</v>
      </c>
      <c r="I2069" t="s">
        <v>238</v>
      </c>
      <c r="J2069" s="248">
        <v>0</v>
      </c>
      <c r="K2069" s="248">
        <v>0</v>
      </c>
      <c r="L2069" s="248">
        <v>0</v>
      </c>
      <c r="M2069" s="248">
        <v>0</v>
      </c>
      <c r="N2069" s="248">
        <v>0</v>
      </c>
      <c r="O2069">
        <v>1</v>
      </c>
      <c r="P2069" s="248">
        <v>0</v>
      </c>
      <c r="Q2069" s="248">
        <v>0</v>
      </c>
      <c r="S2069">
        <f t="shared" si="270"/>
        <v>1</v>
      </c>
      <c r="T2069" t="e">
        <f t="shared" si="271"/>
        <v>#DIV/0!</v>
      </c>
      <c r="U2069" t="e">
        <f t="shared" si="272"/>
        <v>#DIV/0!</v>
      </c>
      <c r="V2069" t="s">
        <v>576</v>
      </c>
      <c r="W2069">
        <f t="shared" si="269"/>
        <v>1</v>
      </c>
    </row>
    <row r="2070" spans="1:23" ht="16" hidden="1" x14ac:dyDescent="0.2">
      <c r="A2070" t="s">
        <v>491</v>
      </c>
      <c r="B2070" s="160">
        <v>18</v>
      </c>
      <c r="C2070" s="246" t="str">
        <f t="shared" si="268"/>
        <v>EW2.18</v>
      </c>
      <c r="D2070" s="160">
        <v>1</v>
      </c>
      <c r="E2070" s="264"/>
      <c r="F2070" s="309" t="s">
        <v>557</v>
      </c>
      <c r="G2070" s="2">
        <f>INDEX([1]CAPS!$A:$A,MATCH(F:F,[1]CAPS!$H:$H,0))</f>
        <v>3440</v>
      </c>
      <c r="H2070" t="s">
        <v>237</v>
      </c>
      <c r="I2070" t="s">
        <v>238</v>
      </c>
      <c r="J2070" s="248">
        <v>0</v>
      </c>
      <c r="K2070" s="248">
        <v>0</v>
      </c>
      <c r="L2070" s="248">
        <v>0</v>
      </c>
      <c r="M2070" s="248">
        <v>0</v>
      </c>
      <c r="N2070" s="248">
        <v>0</v>
      </c>
      <c r="O2070">
        <v>15</v>
      </c>
      <c r="P2070" s="248">
        <v>0</v>
      </c>
      <c r="Q2070" s="248">
        <v>0</v>
      </c>
      <c r="S2070">
        <f t="shared" si="270"/>
        <v>15</v>
      </c>
      <c r="T2070" t="e">
        <f t="shared" si="271"/>
        <v>#DIV/0!</v>
      </c>
      <c r="U2070" t="e">
        <f t="shared" si="272"/>
        <v>#DIV/0!</v>
      </c>
      <c r="W2070">
        <f t="shared" si="269"/>
        <v>1</v>
      </c>
    </row>
    <row r="2071" spans="1:23" ht="16" hidden="1" x14ac:dyDescent="0.2">
      <c r="A2071" t="s">
        <v>491</v>
      </c>
      <c r="B2071" s="160">
        <v>19</v>
      </c>
      <c r="C2071" s="246" t="str">
        <f t="shared" si="268"/>
        <v>EW2.19</v>
      </c>
      <c r="D2071" s="160">
        <v>1</v>
      </c>
      <c r="E2071" s="264"/>
      <c r="F2071" s="245" t="s">
        <v>499</v>
      </c>
      <c r="G2071" s="2">
        <f>INDEX([1]CAPS!$A:$A,MATCH(F:F,[1]CAPS!$H:$H,0))</f>
        <v>4145</v>
      </c>
      <c r="H2071" t="s">
        <v>237</v>
      </c>
      <c r="I2071" t="s">
        <v>242</v>
      </c>
      <c r="J2071" s="248">
        <v>0</v>
      </c>
      <c r="K2071" s="248">
        <v>0</v>
      </c>
      <c r="L2071" s="248">
        <v>0</v>
      </c>
      <c r="M2071" s="248">
        <v>0</v>
      </c>
      <c r="N2071" s="248">
        <v>0</v>
      </c>
      <c r="O2071">
        <v>1</v>
      </c>
      <c r="P2071" s="248">
        <v>0</v>
      </c>
      <c r="Q2071" s="248">
        <v>0</v>
      </c>
      <c r="S2071">
        <f t="shared" si="270"/>
        <v>1</v>
      </c>
      <c r="T2071" t="e">
        <f t="shared" si="271"/>
        <v>#DIV/0!</v>
      </c>
      <c r="U2071" t="e">
        <f t="shared" si="272"/>
        <v>#DIV/0!</v>
      </c>
      <c r="W2071">
        <f t="shared" si="269"/>
        <v>1</v>
      </c>
    </row>
    <row r="2072" spans="1:23" ht="32" hidden="1" x14ac:dyDescent="0.2">
      <c r="A2072" t="s">
        <v>491</v>
      </c>
      <c r="B2072" s="160">
        <v>19</v>
      </c>
      <c r="C2072" s="246" t="str">
        <f t="shared" si="268"/>
        <v>EW2.19</v>
      </c>
      <c r="D2072" s="160">
        <v>1</v>
      </c>
      <c r="E2072" s="264"/>
      <c r="F2072" s="245" t="s">
        <v>350</v>
      </c>
      <c r="G2072" s="2">
        <f>INDEX([1]CAPS!$A:$A,MATCH(F:F,[1]CAPS!$H:$H,0))</f>
        <v>4232</v>
      </c>
      <c r="H2072" s="264" t="s">
        <v>236</v>
      </c>
      <c r="I2072" s="264" t="s">
        <v>242</v>
      </c>
      <c r="J2072" s="248">
        <v>0</v>
      </c>
      <c r="K2072">
        <v>1</v>
      </c>
      <c r="L2072" s="248">
        <v>0</v>
      </c>
      <c r="M2072" s="248">
        <v>0</v>
      </c>
      <c r="N2072" s="248">
        <v>0</v>
      </c>
      <c r="O2072">
        <v>12</v>
      </c>
      <c r="P2072" s="248">
        <v>0</v>
      </c>
      <c r="Q2072" s="248">
        <v>0</v>
      </c>
      <c r="S2072">
        <f t="shared" si="270"/>
        <v>13</v>
      </c>
      <c r="T2072">
        <f t="shared" si="271"/>
        <v>1</v>
      </c>
      <c r="U2072">
        <f t="shared" si="272"/>
        <v>12</v>
      </c>
      <c r="W2072">
        <f t="shared" si="269"/>
        <v>1</v>
      </c>
    </row>
    <row r="2073" spans="1:23" ht="16" hidden="1" x14ac:dyDescent="0.2">
      <c r="A2073" t="s">
        <v>491</v>
      </c>
      <c r="B2073" s="160">
        <v>19</v>
      </c>
      <c r="C2073" s="246" t="str">
        <f t="shared" si="268"/>
        <v>EW2.19</v>
      </c>
      <c r="D2073" s="160">
        <v>1</v>
      </c>
      <c r="E2073" s="264"/>
      <c r="F2073" s="309" t="s">
        <v>557</v>
      </c>
      <c r="G2073" s="2">
        <f>INDEX([1]CAPS!$A:$A,MATCH(F:F,[1]CAPS!$H:$H,0))</f>
        <v>3440</v>
      </c>
      <c r="H2073" t="s">
        <v>237</v>
      </c>
      <c r="I2073" t="s">
        <v>238</v>
      </c>
      <c r="J2073" s="248">
        <v>0</v>
      </c>
      <c r="K2073" s="248">
        <v>0</v>
      </c>
      <c r="L2073" s="248">
        <v>0</v>
      </c>
      <c r="M2073" s="248">
        <v>0</v>
      </c>
      <c r="N2073" s="248">
        <v>0</v>
      </c>
      <c r="O2073">
        <v>15</v>
      </c>
      <c r="P2073" s="248">
        <v>0</v>
      </c>
      <c r="Q2073" s="248">
        <v>0</v>
      </c>
      <c r="S2073">
        <f t="shared" si="270"/>
        <v>15</v>
      </c>
      <c r="T2073" t="e">
        <f t="shared" si="271"/>
        <v>#DIV/0!</v>
      </c>
      <c r="U2073" t="e">
        <f t="shared" si="272"/>
        <v>#DIV/0!</v>
      </c>
      <c r="W2073">
        <f t="shared" si="269"/>
        <v>1</v>
      </c>
    </row>
    <row r="2074" spans="1:23" ht="16" hidden="1" x14ac:dyDescent="0.2">
      <c r="A2074" t="s">
        <v>491</v>
      </c>
      <c r="B2074" s="160">
        <v>19</v>
      </c>
      <c r="C2074" s="246" t="str">
        <f t="shared" si="268"/>
        <v>EW2.19</v>
      </c>
      <c r="D2074" s="160">
        <v>1</v>
      </c>
      <c r="E2074" s="264"/>
      <c r="F2074" s="245" t="s">
        <v>554</v>
      </c>
      <c r="G2074" s="2">
        <f>INDEX([1]CAPS!$A:$A,MATCH(F:F,[1]CAPS!$H:$H,0))</f>
        <v>3152</v>
      </c>
      <c r="H2074" t="s">
        <v>270</v>
      </c>
      <c r="I2074" t="s">
        <v>239</v>
      </c>
      <c r="J2074" s="248">
        <v>0</v>
      </c>
      <c r="K2074" s="248">
        <v>0</v>
      </c>
      <c r="L2074" s="248">
        <v>0</v>
      </c>
      <c r="M2074" s="248">
        <v>0</v>
      </c>
      <c r="N2074" s="248">
        <v>0</v>
      </c>
      <c r="O2074">
        <v>2</v>
      </c>
      <c r="P2074" s="248">
        <v>0</v>
      </c>
      <c r="Q2074" s="248">
        <v>0</v>
      </c>
      <c r="S2074">
        <f t="shared" si="270"/>
        <v>2</v>
      </c>
      <c r="T2074" t="e">
        <f t="shared" si="271"/>
        <v>#DIV/0!</v>
      </c>
      <c r="U2074" t="e">
        <f t="shared" si="272"/>
        <v>#DIV/0!</v>
      </c>
      <c r="W2074">
        <f t="shared" si="269"/>
        <v>1</v>
      </c>
    </row>
    <row r="2075" spans="1:23" ht="16" hidden="1" x14ac:dyDescent="0.2">
      <c r="A2075" t="s">
        <v>491</v>
      </c>
      <c r="B2075" s="160">
        <v>19</v>
      </c>
      <c r="C2075" s="246" t="str">
        <f t="shared" si="268"/>
        <v>EW2.19</v>
      </c>
      <c r="D2075" s="160">
        <v>1</v>
      </c>
      <c r="E2075" s="264"/>
      <c r="F2075" s="555" t="s">
        <v>653</v>
      </c>
      <c r="G2075" s="2">
        <f>INDEX([1]CAPS!$A:$A,MATCH(F:F,[1]CAPS!$H:$H,0))</f>
        <v>9904</v>
      </c>
      <c r="H2075" t="s">
        <v>237</v>
      </c>
      <c r="I2075" t="s">
        <v>238</v>
      </c>
      <c r="J2075" s="248">
        <v>0</v>
      </c>
      <c r="K2075" s="248">
        <v>0</v>
      </c>
      <c r="L2075" s="248">
        <v>0</v>
      </c>
      <c r="M2075" s="248">
        <v>0</v>
      </c>
      <c r="N2075" s="248">
        <v>0</v>
      </c>
      <c r="O2075">
        <v>2</v>
      </c>
      <c r="P2075" s="248">
        <v>0</v>
      </c>
      <c r="Q2075" s="248">
        <v>0</v>
      </c>
      <c r="R2075" t="s">
        <v>657</v>
      </c>
      <c r="S2075">
        <f t="shared" si="270"/>
        <v>2</v>
      </c>
      <c r="T2075" t="e">
        <f t="shared" si="271"/>
        <v>#DIV/0!</v>
      </c>
      <c r="U2075" t="e">
        <f t="shared" si="272"/>
        <v>#DIV/0!</v>
      </c>
      <c r="W2075">
        <f t="shared" si="269"/>
        <v>1</v>
      </c>
    </row>
    <row r="2076" spans="1:23" ht="16" hidden="1" x14ac:dyDescent="0.2">
      <c r="A2076" t="s">
        <v>491</v>
      </c>
      <c r="B2076" s="160">
        <v>19</v>
      </c>
      <c r="C2076" s="246" t="str">
        <f t="shared" si="268"/>
        <v>EW2.19</v>
      </c>
      <c r="D2076" s="160">
        <v>1</v>
      </c>
      <c r="E2076" s="264"/>
      <c r="F2076" s="309" t="s">
        <v>571</v>
      </c>
      <c r="G2076" s="2">
        <f>INDEX([1]CAPS!$A:$A,MATCH(F:F,[1]CAPS!$H:$H,0))</f>
        <v>11388</v>
      </c>
      <c r="H2076" s="245" t="s">
        <v>233</v>
      </c>
      <c r="I2076" s="264" t="s">
        <v>238</v>
      </c>
      <c r="J2076" s="248">
        <v>0</v>
      </c>
      <c r="K2076" s="248">
        <v>0</v>
      </c>
      <c r="L2076" s="248">
        <v>0</v>
      </c>
      <c r="M2076" s="248">
        <v>0</v>
      </c>
      <c r="N2076" s="248">
        <v>0</v>
      </c>
      <c r="O2076">
        <v>4</v>
      </c>
      <c r="P2076" s="248">
        <v>0</v>
      </c>
      <c r="Q2076" s="248">
        <v>0</v>
      </c>
      <c r="S2076">
        <f t="shared" si="270"/>
        <v>4</v>
      </c>
      <c r="T2076" t="e">
        <f t="shared" si="271"/>
        <v>#DIV/0!</v>
      </c>
      <c r="U2076" t="e">
        <f t="shared" si="272"/>
        <v>#DIV/0!</v>
      </c>
      <c r="W2076">
        <f t="shared" si="269"/>
        <v>1</v>
      </c>
    </row>
    <row r="2077" spans="1:23" ht="16" hidden="1" x14ac:dyDescent="0.2">
      <c r="A2077" t="s">
        <v>491</v>
      </c>
      <c r="B2077" s="160">
        <v>19</v>
      </c>
      <c r="C2077" s="246" t="str">
        <f t="shared" si="268"/>
        <v>EW2.19</v>
      </c>
      <c r="D2077" s="160">
        <v>1</v>
      </c>
      <c r="E2077" s="264"/>
      <c r="F2077" s="245" t="s">
        <v>510</v>
      </c>
      <c r="G2077" s="2">
        <f>INDEX([1]CAPS!$A:$A,MATCH(F:F,[1]CAPS!$H:$H,0))</f>
        <v>4621</v>
      </c>
      <c r="H2077" t="s">
        <v>270</v>
      </c>
      <c r="I2077" t="s">
        <v>238</v>
      </c>
      <c r="J2077" s="248">
        <v>0</v>
      </c>
      <c r="K2077" s="248">
        <v>0</v>
      </c>
      <c r="L2077" s="248">
        <v>0</v>
      </c>
      <c r="M2077" s="248">
        <v>0</v>
      </c>
      <c r="N2077" s="248">
        <v>0</v>
      </c>
      <c r="O2077">
        <v>1</v>
      </c>
      <c r="P2077" s="248">
        <v>0</v>
      </c>
      <c r="Q2077" s="248">
        <v>0</v>
      </c>
      <c r="S2077">
        <f t="shared" si="270"/>
        <v>1</v>
      </c>
      <c r="T2077" t="e">
        <f t="shared" si="271"/>
        <v>#DIV/0!</v>
      </c>
      <c r="U2077" t="e">
        <f t="shared" si="272"/>
        <v>#DIV/0!</v>
      </c>
      <c r="W2077">
        <f t="shared" si="269"/>
        <v>1</v>
      </c>
    </row>
    <row r="2078" spans="1:23" ht="16" hidden="1" x14ac:dyDescent="0.2">
      <c r="A2078" t="s">
        <v>491</v>
      </c>
      <c r="B2078" s="160">
        <v>19</v>
      </c>
      <c r="C2078" s="246" t="str">
        <f t="shared" si="268"/>
        <v>EW2.19</v>
      </c>
      <c r="D2078" s="160">
        <v>1</v>
      </c>
      <c r="E2078" s="264"/>
      <c r="F2078" s="245" t="s">
        <v>493</v>
      </c>
      <c r="G2078" s="2">
        <f>INDEX([1]CAPS!$A:$A,MATCH(F:F,[1]CAPS!$H:$H,0))</f>
        <v>6404</v>
      </c>
      <c r="H2078" t="s">
        <v>270</v>
      </c>
      <c r="I2078" t="s">
        <v>238</v>
      </c>
      <c r="J2078" s="248">
        <v>0</v>
      </c>
      <c r="K2078" s="248">
        <v>0</v>
      </c>
      <c r="L2078" s="248">
        <v>0</v>
      </c>
      <c r="M2078" s="248">
        <v>0</v>
      </c>
      <c r="N2078" s="248">
        <v>0</v>
      </c>
      <c r="O2078">
        <v>1</v>
      </c>
      <c r="P2078" s="248">
        <v>0</v>
      </c>
      <c r="Q2078" s="248">
        <v>0</v>
      </c>
      <c r="S2078">
        <f t="shared" si="270"/>
        <v>1</v>
      </c>
      <c r="T2078" t="e">
        <f t="shared" si="271"/>
        <v>#DIV/0!</v>
      </c>
      <c r="U2078" t="e">
        <f t="shared" si="272"/>
        <v>#DIV/0!</v>
      </c>
      <c r="W2078">
        <f t="shared" si="269"/>
        <v>1</v>
      </c>
    </row>
    <row r="2079" spans="1:23" ht="32" hidden="1" x14ac:dyDescent="0.2">
      <c r="A2079" t="s">
        <v>491</v>
      </c>
      <c r="B2079" s="160">
        <v>20</v>
      </c>
      <c r="C2079" s="246" t="str">
        <f t="shared" si="268"/>
        <v>EW2.20</v>
      </c>
      <c r="D2079" s="160">
        <v>1</v>
      </c>
      <c r="E2079" s="264"/>
      <c r="F2079" s="245" t="s">
        <v>350</v>
      </c>
      <c r="G2079" s="2">
        <f>INDEX([1]CAPS!$A:$A,MATCH(F:F,[1]CAPS!$H:$H,0))</f>
        <v>4232</v>
      </c>
      <c r="H2079" s="264" t="s">
        <v>236</v>
      </c>
      <c r="I2079" s="264" t="s">
        <v>242</v>
      </c>
      <c r="J2079" s="248">
        <v>0</v>
      </c>
      <c r="K2079" s="248">
        <v>0</v>
      </c>
      <c r="L2079" s="248">
        <v>0</v>
      </c>
      <c r="M2079">
        <v>1</v>
      </c>
      <c r="N2079" s="248">
        <v>0</v>
      </c>
      <c r="O2079">
        <v>5</v>
      </c>
      <c r="P2079" s="248">
        <v>0</v>
      </c>
      <c r="Q2079" s="248">
        <v>0</v>
      </c>
      <c r="S2079">
        <f t="shared" si="270"/>
        <v>5</v>
      </c>
      <c r="T2079">
        <f t="shared" si="271"/>
        <v>0</v>
      </c>
      <c r="U2079">
        <f t="shared" si="272"/>
        <v>5</v>
      </c>
      <c r="W2079">
        <f t="shared" si="269"/>
        <v>1</v>
      </c>
    </row>
    <row r="2080" spans="1:23" ht="32" hidden="1" x14ac:dyDescent="0.2">
      <c r="A2080" t="s">
        <v>491</v>
      </c>
      <c r="B2080" s="160">
        <v>20</v>
      </c>
      <c r="C2080" s="246" t="str">
        <f t="shared" si="268"/>
        <v>EW2.20</v>
      </c>
      <c r="D2080" s="160">
        <v>1</v>
      </c>
      <c r="E2080" s="264"/>
      <c r="F2080" s="538" t="s">
        <v>654</v>
      </c>
      <c r="G2080" s="2">
        <f>INDEX([1]CAPS!$A:$A,MATCH(F:F,[1]CAPS!$H:$H,0))</f>
        <v>11146</v>
      </c>
      <c r="H2080" t="s">
        <v>237</v>
      </c>
      <c r="I2080" t="s">
        <v>238</v>
      </c>
      <c r="J2080" s="248">
        <v>0</v>
      </c>
      <c r="K2080" s="248">
        <v>0</v>
      </c>
      <c r="L2080" s="248">
        <v>0</v>
      </c>
      <c r="M2080" s="248">
        <v>0</v>
      </c>
      <c r="N2080" s="248">
        <v>0</v>
      </c>
      <c r="O2080">
        <v>5</v>
      </c>
      <c r="P2080" s="248">
        <v>0</v>
      </c>
      <c r="Q2080" s="248">
        <v>0</v>
      </c>
      <c r="R2080" t="s">
        <v>946</v>
      </c>
      <c r="S2080">
        <f t="shared" si="270"/>
        <v>5</v>
      </c>
      <c r="T2080" t="e">
        <f t="shared" si="271"/>
        <v>#DIV/0!</v>
      </c>
      <c r="U2080" t="e">
        <f t="shared" si="272"/>
        <v>#DIV/0!</v>
      </c>
      <c r="W2080">
        <f t="shared" si="269"/>
        <v>1</v>
      </c>
    </row>
    <row r="2081" spans="1:23" ht="16" hidden="1" x14ac:dyDescent="0.2">
      <c r="A2081" t="s">
        <v>491</v>
      </c>
      <c r="B2081" s="160">
        <v>20</v>
      </c>
      <c r="C2081" s="246" t="str">
        <f t="shared" si="268"/>
        <v>EW2.20</v>
      </c>
      <c r="D2081" s="160">
        <v>1</v>
      </c>
      <c r="E2081" s="264"/>
      <c r="F2081" s="309" t="s">
        <v>557</v>
      </c>
      <c r="G2081" s="2">
        <f>INDEX([1]CAPS!$A:$A,MATCH(F:F,[1]CAPS!$H:$H,0))</f>
        <v>3440</v>
      </c>
      <c r="H2081" t="s">
        <v>237</v>
      </c>
      <c r="I2081" t="s">
        <v>238</v>
      </c>
      <c r="J2081" s="248">
        <v>0</v>
      </c>
      <c r="K2081" s="248">
        <v>0</v>
      </c>
      <c r="L2081" s="248">
        <v>0</v>
      </c>
      <c r="M2081" s="248">
        <v>0</v>
      </c>
      <c r="N2081" s="248">
        <v>0</v>
      </c>
      <c r="O2081">
        <v>2</v>
      </c>
      <c r="P2081" s="248">
        <v>0</v>
      </c>
      <c r="Q2081" s="248">
        <v>0</v>
      </c>
      <c r="S2081">
        <f t="shared" si="270"/>
        <v>2</v>
      </c>
      <c r="T2081" t="e">
        <f t="shared" si="271"/>
        <v>#DIV/0!</v>
      </c>
      <c r="U2081" t="e">
        <f t="shared" si="272"/>
        <v>#DIV/0!</v>
      </c>
      <c r="W2081">
        <f t="shared" si="269"/>
        <v>1</v>
      </c>
    </row>
    <row r="2082" spans="1:23" ht="16" hidden="1" x14ac:dyDescent="0.2">
      <c r="A2082" t="s">
        <v>491</v>
      </c>
      <c r="B2082" s="160">
        <v>20</v>
      </c>
      <c r="C2082" s="246" t="str">
        <f t="shared" si="268"/>
        <v>EW2.20</v>
      </c>
      <c r="D2082" s="160">
        <v>1</v>
      </c>
      <c r="E2082" s="264"/>
      <c r="F2082" s="245" t="s">
        <v>493</v>
      </c>
      <c r="G2082" s="2">
        <f>INDEX([1]CAPS!$A:$A,MATCH(F:F,[1]CAPS!$H:$H,0))</f>
        <v>6404</v>
      </c>
      <c r="H2082" t="s">
        <v>270</v>
      </c>
      <c r="I2082" t="s">
        <v>238</v>
      </c>
      <c r="J2082" s="248">
        <v>0</v>
      </c>
      <c r="K2082" s="248">
        <v>0</v>
      </c>
      <c r="L2082" s="248">
        <v>0</v>
      </c>
      <c r="M2082" s="248">
        <v>0</v>
      </c>
      <c r="N2082" s="248">
        <v>0</v>
      </c>
      <c r="O2082">
        <v>8</v>
      </c>
      <c r="P2082" s="248">
        <v>0</v>
      </c>
      <c r="Q2082" s="248">
        <v>0</v>
      </c>
      <c r="S2082">
        <f t="shared" si="270"/>
        <v>8</v>
      </c>
      <c r="T2082" t="e">
        <f t="shared" si="271"/>
        <v>#DIV/0!</v>
      </c>
      <c r="U2082" t="e">
        <f t="shared" si="272"/>
        <v>#DIV/0!</v>
      </c>
      <c r="W2082">
        <f t="shared" si="269"/>
        <v>1</v>
      </c>
    </row>
    <row r="2083" spans="1:23" ht="16" hidden="1" x14ac:dyDescent="0.2">
      <c r="A2083" t="s">
        <v>491</v>
      </c>
      <c r="B2083" s="160">
        <v>20</v>
      </c>
      <c r="C2083" s="246" t="str">
        <f t="shared" si="268"/>
        <v>EW2.20</v>
      </c>
      <c r="D2083" s="160">
        <v>1</v>
      </c>
      <c r="E2083" s="264"/>
      <c r="F2083" s="309" t="s">
        <v>571</v>
      </c>
      <c r="G2083" s="2">
        <f>INDEX([1]CAPS!$A:$A,MATCH(F:F,[1]CAPS!$H:$H,0))</f>
        <v>11388</v>
      </c>
      <c r="H2083" s="245" t="s">
        <v>233</v>
      </c>
      <c r="I2083" s="264" t="s">
        <v>238</v>
      </c>
      <c r="J2083" s="248">
        <v>0</v>
      </c>
      <c r="K2083" s="248">
        <v>0</v>
      </c>
      <c r="L2083" s="248">
        <v>0</v>
      </c>
      <c r="M2083" s="248">
        <v>0</v>
      </c>
      <c r="N2083" s="248">
        <v>0</v>
      </c>
      <c r="O2083">
        <v>4</v>
      </c>
      <c r="P2083" s="248">
        <v>0</v>
      </c>
      <c r="Q2083" s="248">
        <v>0</v>
      </c>
      <c r="S2083">
        <f t="shared" si="270"/>
        <v>4</v>
      </c>
      <c r="T2083" t="e">
        <f t="shared" si="271"/>
        <v>#DIV/0!</v>
      </c>
      <c r="U2083" t="e">
        <f t="shared" si="272"/>
        <v>#DIV/0!</v>
      </c>
      <c r="W2083">
        <f t="shared" si="269"/>
        <v>1</v>
      </c>
    </row>
    <row r="2084" spans="1:23" ht="16" hidden="1" x14ac:dyDescent="0.2">
      <c r="A2084" t="s">
        <v>491</v>
      </c>
      <c r="B2084" s="160">
        <v>20</v>
      </c>
      <c r="C2084" s="246" t="str">
        <f t="shared" si="268"/>
        <v>EW2.20</v>
      </c>
      <c r="D2084" s="160">
        <v>1</v>
      </c>
      <c r="E2084" s="264"/>
      <c r="F2084" s="245" t="s">
        <v>486</v>
      </c>
      <c r="G2084" s="2">
        <f>INDEX([1]CAPS!$A:$A,MATCH(F:F,[1]CAPS!$H:$H,0))</f>
        <v>4169</v>
      </c>
      <c r="H2084" t="s">
        <v>498</v>
      </c>
      <c r="I2084" t="s">
        <v>242</v>
      </c>
      <c r="J2084" s="248">
        <v>0</v>
      </c>
      <c r="K2084" s="248">
        <v>0</v>
      </c>
      <c r="L2084" s="248">
        <v>0</v>
      </c>
      <c r="M2084" s="248">
        <v>0</v>
      </c>
      <c r="N2084" s="248">
        <v>0</v>
      </c>
      <c r="O2084">
        <v>1</v>
      </c>
      <c r="P2084" s="248">
        <v>0</v>
      </c>
      <c r="Q2084" s="248">
        <v>0</v>
      </c>
      <c r="S2084">
        <f t="shared" si="270"/>
        <v>1</v>
      </c>
      <c r="T2084" t="e">
        <f t="shared" si="271"/>
        <v>#DIV/0!</v>
      </c>
      <c r="U2084" t="e">
        <f t="shared" si="272"/>
        <v>#DIV/0!</v>
      </c>
      <c r="W2084">
        <f t="shared" si="269"/>
        <v>1</v>
      </c>
    </row>
    <row r="2085" spans="1:23" ht="16" hidden="1" x14ac:dyDescent="0.2">
      <c r="A2085" t="s">
        <v>491</v>
      </c>
      <c r="B2085" s="160">
        <v>20</v>
      </c>
      <c r="C2085" s="246" t="str">
        <f t="shared" si="268"/>
        <v>EW2.20</v>
      </c>
      <c r="D2085" s="160">
        <v>1</v>
      </c>
      <c r="E2085" s="264"/>
      <c r="F2085" s="245" t="s">
        <v>494</v>
      </c>
      <c r="G2085" s="2" t="e">
        <f>INDEX([1]CAPS!$A:$A,MATCH(F:F,[1]CAPS!$H:$H,0))</f>
        <v>#N/A</v>
      </c>
      <c r="H2085" t="s">
        <v>237</v>
      </c>
      <c r="I2085" t="s">
        <v>240</v>
      </c>
      <c r="J2085" s="248">
        <v>0</v>
      </c>
      <c r="K2085" s="248">
        <v>0</v>
      </c>
      <c r="L2085" s="248">
        <v>0</v>
      </c>
      <c r="M2085" s="248">
        <v>0</v>
      </c>
      <c r="N2085" s="248">
        <v>0</v>
      </c>
      <c r="O2085">
        <v>1</v>
      </c>
      <c r="P2085" s="248">
        <v>0</v>
      </c>
      <c r="Q2085" s="248">
        <v>0</v>
      </c>
      <c r="S2085">
        <f t="shared" si="270"/>
        <v>1</v>
      </c>
      <c r="T2085" t="e">
        <f t="shared" si="271"/>
        <v>#DIV/0!</v>
      </c>
      <c r="U2085" t="e">
        <f t="shared" si="272"/>
        <v>#DIV/0!</v>
      </c>
      <c r="W2085">
        <f t="shared" si="269"/>
        <v>1</v>
      </c>
    </row>
    <row r="2086" spans="1:23" ht="16" hidden="1" x14ac:dyDescent="0.2">
      <c r="A2086" t="s">
        <v>491</v>
      </c>
      <c r="B2086" s="160">
        <v>20</v>
      </c>
      <c r="C2086" s="246" t="str">
        <f t="shared" si="268"/>
        <v>EW2.20</v>
      </c>
      <c r="D2086" s="160">
        <v>1</v>
      </c>
      <c r="E2086" s="264"/>
      <c r="F2086" s="245" t="s">
        <v>502</v>
      </c>
      <c r="G2086" s="2">
        <f>INDEX([1]CAPS!$A:$A,MATCH(F:F,[1]CAPS!$H:$H,0))</f>
        <v>11903</v>
      </c>
      <c r="H2086" t="s">
        <v>237</v>
      </c>
      <c r="I2086" t="s">
        <v>238</v>
      </c>
      <c r="J2086" s="248">
        <v>0</v>
      </c>
      <c r="K2086" s="248">
        <v>0</v>
      </c>
      <c r="L2086" s="248">
        <v>0</v>
      </c>
      <c r="M2086" s="248">
        <v>0</v>
      </c>
      <c r="N2086" s="248">
        <v>0</v>
      </c>
      <c r="O2086">
        <v>4</v>
      </c>
      <c r="P2086" s="248">
        <v>0</v>
      </c>
      <c r="Q2086" s="248">
        <v>0</v>
      </c>
      <c r="S2086">
        <f t="shared" si="270"/>
        <v>4</v>
      </c>
      <c r="T2086" t="e">
        <f t="shared" si="271"/>
        <v>#DIV/0!</v>
      </c>
      <c r="U2086" t="e">
        <f t="shared" si="272"/>
        <v>#DIV/0!</v>
      </c>
      <c r="W2086">
        <f t="shared" si="269"/>
        <v>1</v>
      </c>
    </row>
    <row r="2087" spans="1:23" ht="16" hidden="1" x14ac:dyDescent="0.2">
      <c r="A2087" t="s">
        <v>491</v>
      </c>
      <c r="B2087" s="160">
        <v>20</v>
      </c>
      <c r="C2087" s="246" t="str">
        <f t="shared" si="268"/>
        <v>EW2.20</v>
      </c>
      <c r="D2087" s="160">
        <v>1</v>
      </c>
      <c r="E2087" s="264"/>
      <c r="F2087" s="309" t="s">
        <v>558</v>
      </c>
      <c r="G2087" s="2">
        <f>INDEX([1]CAPS!$A:$A,MATCH(F:F,[1]CAPS!$H:$H,0))</f>
        <v>10442</v>
      </c>
      <c r="H2087" t="s">
        <v>237</v>
      </c>
      <c r="I2087" t="s">
        <v>238</v>
      </c>
      <c r="J2087" s="248">
        <v>0</v>
      </c>
      <c r="K2087" s="248">
        <v>0</v>
      </c>
      <c r="L2087" s="248">
        <v>0</v>
      </c>
      <c r="M2087" s="248">
        <v>0</v>
      </c>
      <c r="N2087" s="248">
        <v>0</v>
      </c>
      <c r="O2087">
        <v>2</v>
      </c>
      <c r="P2087" s="248">
        <v>0</v>
      </c>
      <c r="Q2087" s="248">
        <v>0</v>
      </c>
      <c r="S2087">
        <f t="shared" si="270"/>
        <v>2</v>
      </c>
      <c r="T2087" t="e">
        <f t="shared" si="271"/>
        <v>#DIV/0!</v>
      </c>
      <c r="U2087" t="e">
        <f t="shared" si="272"/>
        <v>#DIV/0!</v>
      </c>
      <c r="V2087" t="s">
        <v>576</v>
      </c>
      <c r="W2087">
        <f t="shared" si="269"/>
        <v>1</v>
      </c>
    </row>
    <row r="2088" spans="1:23" ht="32" hidden="1" x14ac:dyDescent="0.2">
      <c r="A2088" t="s">
        <v>195</v>
      </c>
      <c r="B2088" s="155">
        <v>1</v>
      </c>
      <c r="C2088" s="55" t="str">
        <f t="shared" si="268"/>
        <v>BS1.1</v>
      </c>
      <c r="D2088" s="12">
        <v>2</v>
      </c>
      <c r="E2088" s="350">
        <v>44152</v>
      </c>
      <c r="F2088" s="156" t="s">
        <v>135</v>
      </c>
      <c r="G2088" s="2">
        <f>INDEX([1]CAPS!$A:$A,MATCH(F:F,[1]CAPS!$H:$H,0))</f>
        <v>7766</v>
      </c>
      <c r="H2088" s="74" t="s">
        <v>236</v>
      </c>
      <c r="I2088" s="74" t="s">
        <v>242</v>
      </c>
      <c r="J2088" s="340" t="s">
        <v>256</v>
      </c>
      <c r="K2088" s="340">
        <v>3</v>
      </c>
      <c r="L2088" s="340">
        <v>0</v>
      </c>
      <c r="M2088" s="340" t="s">
        <v>256</v>
      </c>
      <c r="N2088" s="340">
        <v>0</v>
      </c>
      <c r="O2088" s="340">
        <v>0</v>
      </c>
      <c r="P2088" s="340">
        <v>0</v>
      </c>
      <c r="Q2088" s="340">
        <v>0</v>
      </c>
      <c r="S2088">
        <f t="shared" si="270"/>
        <v>3</v>
      </c>
    </row>
    <row r="2089" spans="1:23" ht="32" hidden="1" x14ac:dyDescent="0.2">
      <c r="A2089" t="s">
        <v>195</v>
      </c>
      <c r="B2089" s="155">
        <v>1</v>
      </c>
      <c r="C2089" s="55" t="str">
        <f t="shared" si="268"/>
        <v>BS1.1</v>
      </c>
      <c r="D2089" s="12">
        <v>2</v>
      </c>
      <c r="E2089" s="350">
        <v>44152</v>
      </c>
      <c r="F2089" s="156" t="s">
        <v>229</v>
      </c>
      <c r="G2089" s="2">
        <f>INDEX([1]CAPS!$A:$A,MATCH(F:F,[1]CAPS!$H:$H,0))</f>
        <v>3997</v>
      </c>
      <c r="H2089" s="2" t="s">
        <v>236</v>
      </c>
      <c r="I2089" s="318" t="s">
        <v>239</v>
      </c>
      <c r="J2089" s="340" t="s">
        <v>256</v>
      </c>
      <c r="K2089" s="340">
        <v>16</v>
      </c>
      <c r="L2089" s="340">
        <v>0</v>
      </c>
      <c r="M2089" s="340" t="s">
        <v>256</v>
      </c>
      <c r="N2089" s="340">
        <v>0</v>
      </c>
      <c r="O2089" s="340">
        <v>60</v>
      </c>
      <c r="P2089" s="340">
        <v>0</v>
      </c>
      <c r="Q2089" s="340">
        <v>0</v>
      </c>
      <c r="S2089">
        <f t="shared" si="270"/>
        <v>76</v>
      </c>
    </row>
    <row r="2090" spans="1:23" ht="16" hidden="1" x14ac:dyDescent="0.2">
      <c r="A2090" t="s">
        <v>195</v>
      </c>
      <c r="B2090" s="155">
        <v>1</v>
      </c>
      <c r="C2090" s="55" t="str">
        <f t="shared" si="268"/>
        <v>BS1.1</v>
      </c>
      <c r="D2090" s="12">
        <v>2</v>
      </c>
      <c r="E2090" s="350">
        <v>44152</v>
      </c>
      <c r="F2090" s="156" t="s">
        <v>158</v>
      </c>
      <c r="G2090" s="2">
        <f>INDEX([1]CAPS!$A:$A,MATCH(F:F,[1]CAPS!$H:$H,0))</f>
        <v>2987</v>
      </c>
      <c r="H2090" s="340" t="s">
        <v>235</v>
      </c>
      <c r="I2090" s="340" t="s">
        <v>239</v>
      </c>
      <c r="J2090" s="340" t="s">
        <v>256</v>
      </c>
      <c r="K2090" s="340">
        <v>21</v>
      </c>
      <c r="L2090" s="340">
        <v>0</v>
      </c>
      <c r="M2090" s="340" t="s">
        <v>256</v>
      </c>
      <c r="N2090" s="340">
        <v>0</v>
      </c>
      <c r="O2090" s="340">
        <v>0</v>
      </c>
      <c r="P2090" s="340">
        <v>0</v>
      </c>
      <c r="Q2090" s="340">
        <v>0</v>
      </c>
      <c r="S2090">
        <f t="shared" si="270"/>
        <v>21</v>
      </c>
    </row>
    <row r="2091" spans="1:23" ht="32" hidden="1" x14ac:dyDescent="0.2">
      <c r="A2091" t="s">
        <v>195</v>
      </c>
      <c r="B2091" s="155">
        <v>1</v>
      </c>
      <c r="C2091" s="55" t="str">
        <f t="shared" si="268"/>
        <v>BS1.1</v>
      </c>
      <c r="D2091" s="12">
        <v>2</v>
      </c>
      <c r="E2091" s="350">
        <v>44152</v>
      </c>
      <c r="F2091" s="156" t="s">
        <v>188</v>
      </c>
      <c r="G2091" s="2">
        <f>INDEX([1]CAPS!$A:$A,MATCH(F:F,[1]CAPS!$H:$H,0))</f>
        <v>3174</v>
      </c>
      <c r="H2091" s="2" t="s">
        <v>233</v>
      </c>
      <c r="I2091" s="318" t="s">
        <v>239</v>
      </c>
      <c r="J2091" s="340" t="s">
        <v>256</v>
      </c>
      <c r="K2091" s="340">
        <v>5</v>
      </c>
      <c r="L2091" s="340">
        <v>0</v>
      </c>
      <c r="M2091" s="340" t="s">
        <v>256</v>
      </c>
      <c r="N2091" s="340">
        <v>0</v>
      </c>
      <c r="O2091" s="340">
        <v>2</v>
      </c>
      <c r="P2091" s="340">
        <v>0</v>
      </c>
      <c r="Q2091" s="340">
        <v>0</v>
      </c>
      <c r="S2091">
        <f t="shared" si="270"/>
        <v>7</v>
      </c>
    </row>
    <row r="2092" spans="1:23" ht="32" hidden="1" x14ac:dyDescent="0.2">
      <c r="A2092" t="s">
        <v>195</v>
      </c>
      <c r="B2092" s="155">
        <v>1</v>
      </c>
      <c r="C2092" s="55" t="str">
        <f t="shared" si="268"/>
        <v>BS1.1</v>
      </c>
      <c r="D2092" s="12">
        <v>2</v>
      </c>
      <c r="E2092" s="350">
        <v>44152</v>
      </c>
      <c r="F2092" s="156" t="s">
        <v>267</v>
      </c>
      <c r="G2092" s="2">
        <f>INDEX([1]CAPS!$A:$A,MATCH(F:F,[1]CAPS!$H:$H,0))</f>
        <v>5738</v>
      </c>
      <c r="H2092" s="2" t="s">
        <v>235</v>
      </c>
      <c r="I2092" s="318" t="s">
        <v>239</v>
      </c>
      <c r="J2092" s="340" t="s">
        <v>256</v>
      </c>
      <c r="K2092" s="340">
        <v>1</v>
      </c>
      <c r="L2092" s="340">
        <v>0</v>
      </c>
      <c r="M2092" s="340" t="s">
        <v>256</v>
      </c>
      <c r="N2092" s="340">
        <v>0</v>
      </c>
      <c r="O2092" s="340">
        <v>0</v>
      </c>
      <c r="P2092" s="340">
        <v>0</v>
      </c>
      <c r="Q2092" s="340">
        <v>0</v>
      </c>
      <c r="S2092">
        <f t="shared" si="270"/>
        <v>1</v>
      </c>
    </row>
    <row r="2093" spans="1:23" ht="16" hidden="1" x14ac:dyDescent="0.2">
      <c r="A2093" t="s">
        <v>195</v>
      </c>
      <c r="B2093" s="155">
        <v>1</v>
      </c>
      <c r="C2093" s="55" t="str">
        <f t="shared" si="268"/>
        <v>BS1.1</v>
      </c>
      <c r="D2093" s="12">
        <v>2</v>
      </c>
      <c r="E2093" s="350">
        <v>44152</v>
      </c>
      <c r="F2093" s="156" t="s">
        <v>268</v>
      </c>
      <c r="G2093" s="2">
        <f>INDEX([1]CAPS!$A:$A,MATCH(F:F,[1]CAPS!$H:$H,0))</f>
        <v>6406</v>
      </c>
      <c r="H2093" s="340" t="s">
        <v>233</v>
      </c>
      <c r="I2093" s="340" t="s">
        <v>240</v>
      </c>
      <c r="J2093" s="340" t="s">
        <v>256</v>
      </c>
      <c r="K2093" s="340">
        <v>40</v>
      </c>
      <c r="L2093" s="340">
        <v>0</v>
      </c>
      <c r="M2093" s="340" t="s">
        <v>256</v>
      </c>
      <c r="N2093" s="340">
        <v>0</v>
      </c>
      <c r="O2093" s="340">
        <v>0</v>
      </c>
      <c r="P2093" s="340">
        <v>0</v>
      </c>
      <c r="Q2093" s="340">
        <v>0</v>
      </c>
      <c r="S2093">
        <f t="shared" si="270"/>
        <v>40</v>
      </c>
    </row>
    <row r="2094" spans="1:23" ht="16" hidden="1" x14ac:dyDescent="0.2">
      <c r="A2094" t="s">
        <v>195</v>
      </c>
      <c r="B2094" s="155">
        <v>1</v>
      </c>
      <c r="C2094" s="55" t="str">
        <f t="shared" ref="C2094:C2158" si="273">CONCATENATE(A2094,".",B2094)</f>
        <v>BS1.1</v>
      </c>
      <c r="D2094" s="12">
        <v>2</v>
      </c>
      <c r="E2094" s="350">
        <v>44152</v>
      </c>
      <c r="F2094" s="156" t="s">
        <v>269</v>
      </c>
      <c r="G2094" s="2">
        <f>INDEX([1]CAPS!$A:$A,MATCH(F:F,[1]CAPS!$H:$H,0))</f>
        <v>8872</v>
      </c>
      <c r="H2094" s="2" t="s">
        <v>270</v>
      </c>
      <c r="I2094" s="318" t="s">
        <v>240</v>
      </c>
      <c r="J2094" s="340" t="s">
        <v>256</v>
      </c>
      <c r="K2094" s="340">
        <v>0</v>
      </c>
      <c r="L2094" s="340">
        <v>0</v>
      </c>
      <c r="M2094" s="340" t="s">
        <v>256</v>
      </c>
      <c r="N2094" s="340">
        <v>0</v>
      </c>
      <c r="O2094" s="340">
        <v>0</v>
      </c>
      <c r="P2094" s="340">
        <v>0</v>
      </c>
      <c r="Q2094" s="340">
        <v>0</v>
      </c>
      <c r="S2094">
        <f t="shared" si="270"/>
        <v>0</v>
      </c>
    </row>
    <row r="2095" spans="1:23" ht="16" hidden="1" x14ac:dyDescent="0.2">
      <c r="A2095" t="s">
        <v>195</v>
      </c>
      <c r="B2095" s="155">
        <v>1</v>
      </c>
      <c r="C2095" s="55" t="str">
        <f t="shared" si="273"/>
        <v>BS1.1</v>
      </c>
      <c r="D2095" s="12">
        <v>2</v>
      </c>
      <c r="E2095" s="350">
        <v>44152</v>
      </c>
      <c r="F2095" s="306" t="s">
        <v>189</v>
      </c>
      <c r="G2095" s="2">
        <f>INDEX([1]CAPS!$A:$A,MATCH(F:F,[1]CAPS!$H:$H,0))</f>
        <v>5541</v>
      </c>
      <c r="H2095" s="340" t="s">
        <v>233</v>
      </c>
      <c r="I2095" s="340" t="s">
        <v>238</v>
      </c>
      <c r="J2095" s="340" t="s">
        <v>256</v>
      </c>
      <c r="K2095" s="340">
        <v>50</v>
      </c>
      <c r="L2095" s="340">
        <v>0</v>
      </c>
      <c r="M2095" s="340" t="s">
        <v>256</v>
      </c>
      <c r="N2095" s="340">
        <v>0</v>
      </c>
      <c r="O2095" s="340">
        <v>0</v>
      </c>
      <c r="P2095" s="340">
        <v>0</v>
      </c>
      <c r="Q2095" s="340">
        <v>0</v>
      </c>
      <c r="S2095">
        <f t="shared" si="270"/>
        <v>50</v>
      </c>
    </row>
    <row r="2096" spans="1:23" ht="16" hidden="1" x14ac:dyDescent="0.2">
      <c r="A2096" t="s">
        <v>195</v>
      </c>
      <c r="B2096" s="155">
        <v>1</v>
      </c>
      <c r="C2096" s="55" t="str">
        <f t="shared" si="273"/>
        <v>BS1.1</v>
      </c>
      <c r="D2096" s="12">
        <v>2</v>
      </c>
      <c r="E2096" s="350">
        <v>44152</v>
      </c>
      <c r="F2096" s="156" t="s">
        <v>228</v>
      </c>
      <c r="G2096" s="2">
        <f>INDEX([1]CAPS!$A:$A,MATCH(F:F,[1]CAPS!$H:$H,0))</f>
        <v>7993</v>
      </c>
      <c r="H2096" s="340" t="s">
        <v>233</v>
      </c>
      <c r="I2096" s="340" t="s">
        <v>238</v>
      </c>
      <c r="J2096" s="340" t="s">
        <v>256</v>
      </c>
      <c r="K2096" s="340">
        <v>20</v>
      </c>
      <c r="L2096" s="340">
        <v>0</v>
      </c>
      <c r="M2096" s="340" t="s">
        <v>256</v>
      </c>
      <c r="N2096" s="340">
        <v>0</v>
      </c>
      <c r="O2096" s="340">
        <v>0</v>
      </c>
      <c r="P2096" s="340">
        <v>0</v>
      </c>
      <c r="Q2096" s="340">
        <v>0</v>
      </c>
      <c r="S2096">
        <f t="shared" si="270"/>
        <v>20</v>
      </c>
    </row>
    <row r="2097" spans="1:28" ht="16" hidden="1" x14ac:dyDescent="0.2">
      <c r="A2097" t="s">
        <v>195</v>
      </c>
      <c r="B2097" s="155">
        <v>1</v>
      </c>
      <c r="C2097" s="55" t="str">
        <f t="shared" si="273"/>
        <v>BS1.1</v>
      </c>
      <c r="D2097" s="12">
        <v>2</v>
      </c>
      <c r="E2097" s="350">
        <v>44152</v>
      </c>
      <c r="F2097" s="154" t="s">
        <v>308</v>
      </c>
      <c r="G2097" s="2">
        <f>INDEX([1]CAPS!$A:$A,MATCH(F:F,[1]CAPS!$H:$H,0))</f>
        <v>4122</v>
      </c>
      <c r="H2097" s="345" t="s">
        <v>236</v>
      </c>
      <c r="I2097" s="345" t="s">
        <v>242</v>
      </c>
      <c r="J2097" s="340" t="s">
        <v>256</v>
      </c>
      <c r="K2097" s="345">
        <v>1</v>
      </c>
      <c r="L2097" s="340">
        <v>0</v>
      </c>
      <c r="M2097" s="340" t="s">
        <v>256</v>
      </c>
      <c r="N2097" s="340">
        <v>0</v>
      </c>
      <c r="O2097" s="342">
        <v>0</v>
      </c>
      <c r="P2097" s="342">
        <v>0</v>
      </c>
      <c r="Q2097" s="342">
        <v>0</v>
      </c>
      <c r="S2097">
        <f t="shared" si="270"/>
        <v>1</v>
      </c>
    </row>
    <row r="2098" spans="1:28" ht="32" hidden="1" x14ac:dyDescent="0.2">
      <c r="A2098" t="s">
        <v>195</v>
      </c>
      <c r="B2098" s="156">
        <v>1</v>
      </c>
      <c r="C2098" s="55" t="str">
        <f t="shared" si="273"/>
        <v>BS1.1</v>
      </c>
      <c r="D2098" s="12">
        <v>2</v>
      </c>
      <c r="E2098" s="350">
        <v>44152</v>
      </c>
      <c r="F2098" s="154" t="s">
        <v>232</v>
      </c>
      <c r="G2098" s="2">
        <f>INDEX([1]CAPS!$A:$A,MATCH(F:F,[1]CAPS!$H:$H,0))</f>
        <v>8875</v>
      </c>
      <c r="H2098" s="345" t="s">
        <v>236</v>
      </c>
      <c r="I2098" s="345" t="s">
        <v>239</v>
      </c>
      <c r="J2098" s="340" t="s">
        <v>256</v>
      </c>
      <c r="K2098" s="345">
        <v>0</v>
      </c>
      <c r="L2098" s="340">
        <v>0</v>
      </c>
      <c r="M2098" s="340" t="s">
        <v>256</v>
      </c>
      <c r="N2098" s="340">
        <v>0</v>
      </c>
      <c r="O2098" s="342">
        <v>2</v>
      </c>
      <c r="P2098" s="342">
        <v>0</v>
      </c>
      <c r="Q2098" s="342">
        <v>0</v>
      </c>
      <c r="S2098">
        <f t="shared" si="270"/>
        <v>2</v>
      </c>
    </row>
    <row r="2099" spans="1:28" ht="32" hidden="1" x14ac:dyDescent="0.2">
      <c r="A2099" t="s">
        <v>195</v>
      </c>
      <c r="B2099" s="156">
        <v>1</v>
      </c>
      <c r="C2099" s="55" t="str">
        <f t="shared" si="273"/>
        <v>BS1.1</v>
      </c>
      <c r="D2099" s="12">
        <v>2</v>
      </c>
      <c r="E2099" s="350">
        <v>44152</v>
      </c>
      <c r="F2099" s="154" t="s">
        <v>272</v>
      </c>
      <c r="G2099" s="2">
        <f>INDEX([1]CAPS!$A:$A,MATCH(F:F,[1]CAPS!$H:$H,0))</f>
        <v>2852</v>
      </c>
      <c r="H2099" s="345" t="s">
        <v>256</v>
      </c>
      <c r="I2099" s="345" t="s">
        <v>239</v>
      </c>
      <c r="J2099" s="340" t="s">
        <v>256</v>
      </c>
      <c r="K2099" s="345">
        <v>0</v>
      </c>
      <c r="L2099" s="340">
        <v>0</v>
      </c>
      <c r="M2099" s="340" t="s">
        <v>256</v>
      </c>
      <c r="N2099" s="340">
        <v>0</v>
      </c>
      <c r="O2099" s="342">
        <v>10</v>
      </c>
      <c r="P2099" s="342">
        <v>0</v>
      </c>
      <c r="Q2099" s="342">
        <v>0</v>
      </c>
      <c r="S2099">
        <f t="shared" si="270"/>
        <v>10</v>
      </c>
    </row>
    <row r="2100" spans="1:28" ht="32" hidden="1" x14ac:dyDescent="0.2">
      <c r="A2100" t="s">
        <v>195</v>
      </c>
      <c r="B2100" s="156">
        <v>1</v>
      </c>
      <c r="C2100" s="55" t="str">
        <f t="shared" si="273"/>
        <v>BS1.1</v>
      </c>
      <c r="D2100" s="12">
        <v>2</v>
      </c>
      <c r="E2100" s="350">
        <v>44152</v>
      </c>
      <c r="F2100" s="154" t="s">
        <v>128</v>
      </c>
      <c r="G2100" s="2">
        <f>INDEX([1]CAPS!$A:$A,MATCH(F:F,[1]CAPS!$H:$H,0))</f>
        <v>3243</v>
      </c>
      <c r="H2100" s="345" t="s">
        <v>237</v>
      </c>
      <c r="I2100" s="345" t="s">
        <v>239</v>
      </c>
      <c r="J2100" s="340" t="s">
        <v>256</v>
      </c>
      <c r="K2100" s="345">
        <v>0</v>
      </c>
      <c r="L2100" s="340">
        <v>0</v>
      </c>
      <c r="M2100" s="340" t="s">
        <v>256</v>
      </c>
      <c r="N2100" s="340">
        <v>0</v>
      </c>
      <c r="O2100" s="342">
        <v>9</v>
      </c>
      <c r="P2100" s="342">
        <v>0</v>
      </c>
      <c r="Q2100" s="342">
        <v>0</v>
      </c>
      <c r="S2100">
        <f t="shared" si="270"/>
        <v>9</v>
      </c>
    </row>
    <row r="2101" spans="1:28" ht="32" hidden="1" x14ac:dyDescent="0.2">
      <c r="A2101" t="s">
        <v>195</v>
      </c>
      <c r="B2101" s="156">
        <v>1</v>
      </c>
      <c r="C2101" s="55" t="str">
        <f t="shared" si="273"/>
        <v>BS1.1</v>
      </c>
      <c r="D2101" s="12">
        <v>2</v>
      </c>
      <c r="E2101" s="350">
        <v>44152</v>
      </c>
      <c r="F2101" s="154" t="s">
        <v>594</v>
      </c>
      <c r="G2101" s="2">
        <f>INDEX([1]CAPS!$A:$A,MATCH(F:F,[1]CAPS!$H:$H,0))</f>
        <v>3033</v>
      </c>
      <c r="H2101" s="345" t="s">
        <v>237</v>
      </c>
      <c r="I2101" s="345" t="s">
        <v>239</v>
      </c>
      <c r="J2101" s="340" t="s">
        <v>256</v>
      </c>
      <c r="K2101" s="345">
        <v>0</v>
      </c>
      <c r="L2101" s="340">
        <v>0</v>
      </c>
      <c r="M2101" s="340" t="s">
        <v>256</v>
      </c>
      <c r="N2101" s="340">
        <v>0</v>
      </c>
      <c r="O2101" s="342">
        <v>4</v>
      </c>
      <c r="P2101" s="342">
        <v>0</v>
      </c>
      <c r="Q2101" s="342">
        <v>0</v>
      </c>
      <c r="S2101">
        <f t="shared" si="270"/>
        <v>4</v>
      </c>
    </row>
    <row r="2102" spans="1:28" ht="16" hidden="1" x14ac:dyDescent="0.2">
      <c r="A2102" t="s">
        <v>195</v>
      </c>
      <c r="B2102" s="156">
        <v>1</v>
      </c>
      <c r="C2102" s="55" t="str">
        <f t="shared" si="273"/>
        <v>BS1.1</v>
      </c>
      <c r="D2102" s="12">
        <v>2</v>
      </c>
      <c r="E2102" s="350">
        <v>44152</v>
      </c>
      <c r="F2102" s="154" t="s">
        <v>595</v>
      </c>
      <c r="G2102" s="2">
        <f>INDEX([1]CAPS!$A:$A,MATCH(F:F,[1]CAPS!$H:$H,0))</f>
        <v>8181</v>
      </c>
      <c r="H2102" s="345" t="s">
        <v>235</v>
      </c>
      <c r="I2102" s="345" t="s">
        <v>240</v>
      </c>
      <c r="J2102" s="340" t="s">
        <v>256</v>
      </c>
      <c r="K2102" s="345">
        <v>1</v>
      </c>
      <c r="L2102" s="340">
        <v>0</v>
      </c>
      <c r="M2102" s="340" t="s">
        <v>256</v>
      </c>
      <c r="N2102" s="340">
        <v>0</v>
      </c>
      <c r="O2102" s="342">
        <v>0</v>
      </c>
      <c r="P2102" s="342">
        <v>0</v>
      </c>
      <c r="Q2102" s="342">
        <v>0</v>
      </c>
      <c r="S2102">
        <f t="shared" si="270"/>
        <v>1</v>
      </c>
    </row>
    <row r="2103" spans="1:28" ht="32" hidden="1" x14ac:dyDescent="0.2">
      <c r="A2103" t="s">
        <v>195</v>
      </c>
      <c r="B2103" s="156">
        <v>1</v>
      </c>
      <c r="C2103" s="55" t="str">
        <f t="shared" si="273"/>
        <v>BS1.1</v>
      </c>
      <c r="D2103" s="12">
        <v>2</v>
      </c>
      <c r="E2103" s="350">
        <v>44152</v>
      </c>
      <c r="F2103" s="154" t="s">
        <v>488</v>
      </c>
      <c r="G2103" s="2">
        <f>INDEX([1]CAPS!$A:$A,MATCH(F:F,[1]CAPS!$H:$H,0))</f>
        <v>1161</v>
      </c>
      <c r="H2103" s="345" t="s">
        <v>237</v>
      </c>
      <c r="I2103" s="345" t="s">
        <v>239</v>
      </c>
      <c r="J2103" s="340" t="s">
        <v>256</v>
      </c>
      <c r="K2103" s="345">
        <v>0</v>
      </c>
      <c r="L2103" s="340">
        <v>0</v>
      </c>
      <c r="M2103" s="340" t="s">
        <v>256</v>
      </c>
      <c r="N2103" s="340">
        <v>0</v>
      </c>
      <c r="O2103" s="342">
        <v>14</v>
      </c>
      <c r="P2103" s="342">
        <v>0</v>
      </c>
      <c r="Q2103" s="342">
        <v>0</v>
      </c>
      <c r="S2103">
        <f t="shared" si="270"/>
        <v>14</v>
      </c>
    </row>
    <row r="2104" spans="1:28" ht="32" hidden="1" x14ac:dyDescent="0.2">
      <c r="A2104" t="s">
        <v>195</v>
      </c>
      <c r="B2104" s="156">
        <v>1</v>
      </c>
      <c r="C2104" s="55" t="str">
        <f t="shared" si="273"/>
        <v>BS1.1</v>
      </c>
      <c r="D2104" s="12">
        <v>2</v>
      </c>
      <c r="E2104" s="350">
        <v>44152</v>
      </c>
      <c r="F2104" s="154" t="s">
        <v>596</v>
      </c>
      <c r="G2104" s="2">
        <f>INDEX([1]CAPS!$A:$A,MATCH(F:F,[1]CAPS!$H:$H,0))</f>
        <v>3175</v>
      </c>
      <c r="H2104" s="345" t="s">
        <v>270</v>
      </c>
      <c r="I2104" s="345" t="s">
        <v>239</v>
      </c>
      <c r="J2104" s="340" t="s">
        <v>256</v>
      </c>
      <c r="K2104" s="345">
        <v>0</v>
      </c>
      <c r="L2104" s="340">
        <v>0</v>
      </c>
      <c r="M2104" s="340" t="s">
        <v>256</v>
      </c>
      <c r="N2104" s="340">
        <v>0</v>
      </c>
      <c r="O2104" s="342">
        <v>7</v>
      </c>
      <c r="P2104" s="342">
        <v>0</v>
      </c>
      <c r="Q2104" s="342">
        <v>0</v>
      </c>
      <c r="S2104">
        <f t="shared" si="270"/>
        <v>7</v>
      </c>
    </row>
    <row r="2105" spans="1:28" ht="32" hidden="1" x14ac:dyDescent="0.2">
      <c r="A2105" t="s">
        <v>195</v>
      </c>
      <c r="B2105" s="155">
        <v>2</v>
      </c>
      <c r="C2105" s="55" t="str">
        <f t="shared" si="273"/>
        <v>BS1.2</v>
      </c>
      <c r="D2105" s="12">
        <v>2</v>
      </c>
      <c r="E2105" s="350">
        <v>44152</v>
      </c>
      <c r="F2105" s="154" t="s">
        <v>232</v>
      </c>
      <c r="G2105" s="2">
        <f>INDEX([1]CAPS!$A:$A,MATCH(F:F,[1]CAPS!$H:$H,0))</f>
        <v>8875</v>
      </c>
      <c r="H2105" s="340"/>
      <c r="I2105" s="340"/>
      <c r="J2105" s="340" t="s">
        <v>256</v>
      </c>
      <c r="K2105" s="340">
        <v>0</v>
      </c>
      <c r="L2105" s="340">
        <v>0</v>
      </c>
      <c r="M2105" s="340">
        <v>2</v>
      </c>
      <c r="N2105" s="340">
        <v>0</v>
      </c>
      <c r="O2105" s="340">
        <v>2</v>
      </c>
      <c r="P2105" s="340">
        <v>0</v>
      </c>
      <c r="Q2105" s="340">
        <v>0</v>
      </c>
      <c r="S2105">
        <f t="shared" si="270"/>
        <v>2</v>
      </c>
    </row>
    <row r="2106" spans="1:28" ht="16" hidden="1" x14ac:dyDescent="0.2">
      <c r="A2106" t="s">
        <v>195</v>
      </c>
      <c r="B2106" s="155">
        <v>2</v>
      </c>
      <c r="C2106" s="55" t="str">
        <f t="shared" si="273"/>
        <v>BS1.2</v>
      </c>
      <c r="D2106" s="12">
        <v>2</v>
      </c>
      <c r="E2106" s="350">
        <v>44152</v>
      </c>
      <c r="F2106" s="156" t="s">
        <v>229</v>
      </c>
      <c r="G2106" s="2">
        <f>INDEX([1]CAPS!$A:$A,MATCH(F:F,[1]CAPS!$H:$H,0))</f>
        <v>3997</v>
      </c>
      <c r="H2106" s="340"/>
      <c r="I2106" s="340"/>
      <c r="J2106" s="340" t="s">
        <v>256</v>
      </c>
      <c r="K2106" s="340">
        <v>13</v>
      </c>
      <c r="L2106" s="340">
        <v>0</v>
      </c>
      <c r="M2106" s="340" t="s">
        <v>256</v>
      </c>
      <c r="N2106" s="340">
        <v>0</v>
      </c>
      <c r="O2106" s="340">
        <v>80</v>
      </c>
      <c r="P2106" s="340">
        <v>0</v>
      </c>
      <c r="Q2106" s="340">
        <v>0</v>
      </c>
      <c r="S2106">
        <f t="shared" si="270"/>
        <v>93</v>
      </c>
    </row>
    <row r="2107" spans="1:28" ht="32" hidden="1" x14ac:dyDescent="0.2">
      <c r="A2107" s="360" t="s">
        <v>195</v>
      </c>
      <c r="B2107" s="511">
        <v>2</v>
      </c>
      <c r="C2107" s="509" t="str">
        <f t="shared" si="273"/>
        <v>BS1.2</v>
      </c>
      <c r="D2107" s="510">
        <v>2</v>
      </c>
      <c r="E2107" s="512">
        <v>44152</v>
      </c>
      <c r="F2107" s="306" t="s">
        <v>267</v>
      </c>
      <c r="G2107" s="2">
        <f>INDEX([1]CAPS!$A:$A,MATCH(F:F,[1]CAPS!$H:$H,0))</f>
        <v>5738</v>
      </c>
      <c r="H2107" s="513" t="s">
        <v>256</v>
      </c>
      <c r="I2107" s="484" t="s">
        <v>239</v>
      </c>
      <c r="J2107" s="451" t="s">
        <v>256</v>
      </c>
      <c r="K2107" s="484">
        <v>0</v>
      </c>
      <c r="L2107" s="451">
        <v>0</v>
      </c>
      <c r="M2107" s="451" t="s">
        <v>256</v>
      </c>
      <c r="N2107" s="451">
        <v>0</v>
      </c>
      <c r="O2107" s="358">
        <v>40</v>
      </c>
      <c r="P2107" s="358">
        <v>0</v>
      </c>
      <c r="Q2107" s="358">
        <v>0</v>
      </c>
      <c r="R2107" s="360" t="s">
        <v>812</v>
      </c>
      <c r="S2107">
        <f t="shared" si="270"/>
        <v>40</v>
      </c>
    </row>
    <row r="2108" spans="1:28" ht="32" hidden="1" x14ac:dyDescent="0.2">
      <c r="A2108" t="s">
        <v>195</v>
      </c>
      <c r="B2108" s="155">
        <v>2</v>
      </c>
      <c r="C2108" s="55" t="str">
        <f t="shared" si="273"/>
        <v>BS1.2</v>
      </c>
      <c r="D2108" s="12">
        <v>2</v>
      </c>
      <c r="E2108" s="350">
        <v>44152</v>
      </c>
      <c r="F2108" s="156" t="s">
        <v>135</v>
      </c>
      <c r="G2108" s="2">
        <f>INDEX([1]CAPS!$A:$A,MATCH(F:F,[1]CAPS!$H:$H,0))</f>
        <v>7766</v>
      </c>
      <c r="H2108" s="340"/>
      <c r="I2108" s="340"/>
      <c r="J2108" s="340" t="s">
        <v>256</v>
      </c>
      <c r="K2108" s="340">
        <v>3</v>
      </c>
      <c r="L2108" s="340">
        <v>0</v>
      </c>
      <c r="M2108" s="340" t="s">
        <v>256</v>
      </c>
      <c r="N2108" s="340">
        <v>0</v>
      </c>
      <c r="O2108" s="340">
        <v>0</v>
      </c>
      <c r="P2108" s="340">
        <v>0</v>
      </c>
      <c r="Q2108" s="340">
        <v>0</v>
      </c>
      <c r="S2108">
        <f t="shared" si="270"/>
        <v>3</v>
      </c>
      <c r="AB2108" s="497" t="s">
        <v>714</v>
      </c>
    </row>
    <row r="2109" spans="1:28" ht="16" hidden="1" x14ac:dyDescent="0.2">
      <c r="A2109" t="s">
        <v>195</v>
      </c>
      <c r="B2109" s="155">
        <v>2</v>
      </c>
      <c r="C2109" s="55" t="str">
        <f t="shared" si="273"/>
        <v>BS1.2</v>
      </c>
      <c r="D2109" s="12">
        <v>2</v>
      </c>
      <c r="E2109" s="350">
        <v>44152</v>
      </c>
      <c r="F2109" s="156" t="s">
        <v>158</v>
      </c>
      <c r="G2109" s="2">
        <f>INDEX([1]CAPS!$A:$A,MATCH(F:F,[1]CAPS!$H:$H,0))</f>
        <v>2987</v>
      </c>
      <c r="H2109" s="340"/>
      <c r="I2109" s="340"/>
      <c r="J2109" s="340" t="s">
        <v>256</v>
      </c>
      <c r="K2109" s="340">
        <v>10</v>
      </c>
      <c r="L2109" s="340">
        <v>0</v>
      </c>
      <c r="M2109" s="340" t="s">
        <v>256</v>
      </c>
      <c r="N2109" s="340">
        <v>0</v>
      </c>
      <c r="O2109" s="340">
        <v>1</v>
      </c>
      <c r="P2109" s="340">
        <v>0</v>
      </c>
      <c r="Q2109" s="340">
        <v>0</v>
      </c>
      <c r="S2109">
        <f t="shared" si="270"/>
        <v>11</v>
      </c>
    </row>
    <row r="2110" spans="1:28" ht="16" hidden="1" x14ac:dyDescent="0.2">
      <c r="A2110" t="s">
        <v>195</v>
      </c>
      <c r="B2110" s="155">
        <v>2</v>
      </c>
      <c r="C2110" s="55" t="str">
        <f t="shared" si="273"/>
        <v>BS1.2</v>
      </c>
      <c r="D2110" s="12">
        <v>2</v>
      </c>
      <c r="E2110" s="350">
        <v>44152</v>
      </c>
      <c r="F2110" s="306" t="s">
        <v>189</v>
      </c>
      <c r="G2110" s="2">
        <f>INDEX([1]CAPS!$A:$A,MATCH(F:F,[1]CAPS!$H:$H,0))</f>
        <v>5541</v>
      </c>
      <c r="H2110" s="340"/>
      <c r="I2110" s="340"/>
      <c r="J2110" s="340" t="s">
        <v>256</v>
      </c>
      <c r="K2110" s="340">
        <v>19</v>
      </c>
      <c r="L2110" s="340">
        <v>0</v>
      </c>
      <c r="M2110" s="340" t="s">
        <v>256</v>
      </c>
      <c r="N2110" s="340">
        <v>0</v>
      </c>
      <c r="O2110" s="340">
        <v>0</v>
      </c>
      <c r="P2110" s="340">
        <v>0</v>
      </c>
      <c r="Q2110" s="340">
        <v>0</v>
      </c>
      <c r="S2110">
        <f t="shared" si="270"/>
        <v>19</v>
      </c>
    </row>
    <row r="2111" spans="1:28" ht="16" hidden="1" x14ac:dyDescent="0.2">
      <c r="A2111" t="s">
        <v>195</v>
      </c>
      <c r="B2111" s="155">
        <v>2</v>
      </c>
      <c r="C2111" s="55" t="str">
        <f t="shared" si="273"/>
        <v>BS1.2</v>
      </c>
      <c r="D2111" s="12">
        <v>2</v>
      </c>
      <c r="E2111" s="350">
        <v>44152</v>
      </c>
      <c r="F2111" s="156" t="s">
        <v>228</v>
      </c>
      <c r="G2111" s="2">
        <f>INDEX([1]CAPS!$A:$A,MATCH(F:F,[1]CAPS!$H:$H,0))</f>
        <v>7993</v>
      </c>
      <c r="H2111" s="340"/>
      <c r="I2111" s="340"/>
      <c r="J2111" s="340" t="s">
        <v>256</v>
      </c>
      <c r="K2111" s="340">
        <v>55</v>
      </c>
      <c r="L2111" s="340">
        <v>0</v>
      </c>
      <c r="M2111" s="340" t="s">
        <v>256</v>
      </c>
      <c r="N2111" s="340">
        <v>0</v>
      </c>
      <c r="O2111" s="340">
        <v>0</v>
      </c>
      <c r="P2111" s="340">
        <v>0</v>
      </c>
      <c r="Q2111" s="340">
        <v>0</v>
      </c>
      <c r="S2111">
        <f t="shared" si="270"/>
        <v>55</v>
      </c>
    </row>
    <row r="2112" spans="1:28" ht="16" hidden="1" x14ac:dyDescent="0.2">
      <c r="A2112" t="s">
        <v>195</v>
      </c>
      <c r="B2112" s="155">
        <v>2</v>
      </c>
      <c r="C2112" s="55" t="str">
        <f t="shared" si="273"/>
        <v>BS1.2</v>
      </c>
      <c r="D2112" s="12">
        <v>2</v>
      </c>
      <c r="E2112" s="350">
        <v>44152</v>
      </c>
      <c r="F2112" s="156" t="s">
        <v>132</v>
      </c>
      <c r="G2112" s="2">
        <f>INDEX([1]CAPS!$A:$A,MATCH(F:F,[1]CAPS!$H:$H,0))</f>
        <v>2469</v>
      </c>
      <c r="H2112" s="340"/>
      <c r="I2112" s="340"/>
      <c r="J2112" s="340" t="s">
        <v>256</v>
      </c>
      <c r="K2112" s="340">
        <v>2</v>
      </c>
      <c r="L2112" s="340">
        <v>0</v>
      </c>
      <c r="M2112" s="340" t="s">
        <v>256</v>
      </c>
      <c r="N2112" s="340">
        <v>0</v>
      </c>
      <c r="O2112" s="340">
        <v>0</v>
      </c>
      <c r="P2112" s="340">
        <v>0</v>
      </c>
      <c r="Q2112" s="340">
        <v>0</v>
      </c>
      <c r="S2112">
        <f t="shared" si="270"/>
        <v>2</v>
      </c>
    </row>
    <row r="2113" spans="1:19" ht="32" hidden="1" x14ac:dyDescent="0.2">
      <c r="A2113" t="s">
        <v>195</v>
      </c>
      <c r="B2113" s="156">
        <v>2</v>
      </c>
      <c r="C2113" s="55" t="str">
        <f t="shared" si="273"/>
        <v>BS1.2</v>
      </c>
      <c r="D2113" s="12">
        <v>2</v>
      </c>
      <c r="E2113" s="350">
        <v>44152</v>
      </c>
      <c r="F2113" s="154" t="s">
        <v>272</v>
      </c>
      <c r="G2113" s="2">
        <f>INDEX([1]CAPS!$A:$A,MATCH(F:F,[1]CAPS!$H:$H,0))</f>
        <v>2852</v>
      </c>
      <c r="H2113" s="345" t="s">
        <v>256</v>
      </c>
      <c r="I2113" s="345" t="s">
        <v>239</v>
      </c>
      <c r="J2113" s="340" t="s">
        <v>256</v>
      </c>
      <c r="K2113" s="345">
        <v>0</v>
      </c>
      <c r="L2113" s="340">
        <v>0</v>
      </c>
      <c r="M2113" s="340" t="s">
        <v>256</v>
      </c>
      <c r="N2113" s="340">
        <v>0</v>
      </c>
      <c r="O2113" s="342">
        <v>9</v>
      </c>
      <c r="P2113" s="342">
        <v>0</v>
      </c>
      <c r="Q2113" s="342">
        <v>0</v>
      </c>
      <c r="S2113">
        <f t="shared" si="270"/>
        <v>9</v>
      </c>
    </row>
    <row r="2114" spans="1:19" ht="16" hidden="1" x14ac:dyDescent="0.2">
      <c r="A2114" t="s">
        <v>195</v>
      </c>
      <c r="B2114" s="156">
        <v>2</v>
      </c>
      <c r="C2114" s="55" t="str">
        <f t="shared" si="273"/>
        <v>BS1.2</v>
      </c>
      <c r="D2114" s="12">
        <v>2</v>
      </c>
      <c r="E2114" s="350">
        <v>44152</v>
      </c>
      <c r="F2114" s="154" t="s">
        <v>597</v>
      </c>
      <c r="G2114" s="2">
        <f>INDEX([1]CAPS!$A:$A,MATCH(F:F,[1]CAPS!$H:$H,0))</f>
        <v>6406</v>
      </c>
      <c r="H2114" s="345" t="s">
        <v>233</v>
      </c>
      <c r="I2114" s="345" t="s">
        <v>240</v>
      </c>
      <c r="J2114" s="340" t="s">
        <v>256</v>
      </c>
      <c r="K2114" s="345">
        <v>30</v>
      </c>
      <c r="L2114" s="340">
        <v>0</v>
      </c>
      <c r="M2114" s="340" t="s">
        <v>256</v>
      </c>
      <c r="N2114" s="340">
        <v>0</v>
      </c>
      <c r="O2114" s="342">
        <v>0</v>
      </c>
      <c r="P2114" s="342">
        <v>0</v>
      </c>
      <c r="Q2114" s="342">
        <v>0</v>
      </c>
      <c r="S2114">
        <f t="shared" si="270"/>
        <v>30</v>
      </c>
    </row>
    <row r="2115" spans="1:19" ht="32" hidden="1" x14ac:dyDescent="0.2">
      <c r="A2115" t="s">
        <v>195</v>
      </c>
      <c r="B2115" s="156">
        <v>2</v>
      </c>
      <c r="C2115" s="55" t="str">
        <f t="shared" si="273"/>
        <v>BS1.2</v>
      </c>
      <c r="D2115" s="12">
        <v>2</v>
      </c>
      <c r="E2115" s="350">
        <v>44152</v>
      </c>
      <c r="F2115" s="154" t="s">
        <v>188</v>
      </c>
      <c r="G2115" s="2">
        <f>INDEX([1]CAPS!$A:$A,MATCH(F:F,[1]CAPS!$H:$H,0))</f>
        <v>3174</v>
      </c>
      <c r="H2115" s="345" t="s">
        <v>256</v>
      </c>
      <c r="I2115" s="345" t="s">
        <v>239</v>
      </c>
      <c r="J2115" s="340" t="s">
        <v>256</v>
      </c>
      <c r="K2115" s="345">
        <v>0</v>
      </c>
      <c r="L2115" s="340">
        <v>0</v>
      </c>
      <c r="M2115" s="340" t="s">
        <v>256</v>
      </c>
      <c r="N2115" s="340">
        <v>0</v>
      </c>
      <c r="O2115" s="342">
        <v>1</v>
      </c>
      <c r="P2115" s="342">
        <v>0</v>
      </c>
      <c r="Q2115" s="342">
        <v>0</v>
      </c>
      <c r="S2115">
        <f t="shared" si="270"/>
        <v>1</v>
      </c>
    </row>
    <row r="2116" spans="1:19" ht="32" hidden="1" x14ac:dyDescent="0.2">
      <c r="A2116" t="s">
        <v>195</v>
      </c>
      <c r="B2116" s="156">
        <v>2</v>
      </c>
      <c r="C2116" s="55" t="str">
        <f t="shared" si="273"/>
        <v>BS1.2</v>
      </c>
      <c r="D2116" s="12">
        <v>2</v>
      </c>
      <c r="E2116" s="350">
        <v>44152</v>
      </c>
      <c r="F2116" s="351" t="s">
        <v>596</v>
      </c>
      <c r="G2116" s="2">
        <f>INDEX([1]CAPS!$A:$A,MATCH(F:F,[1]CAPS!$H:$H,0))</f>
        <v>3175</v>
      </c>
      <c r="H2116" s="345" t="s">
        <v>256</v>
      </c>
      <c r="I2116" s="345" t="s">
        <v>239</v>
      </c>
      <c r="J2116" s="340" t="s">
        <v>256</v>
      </c>
      <c r="K2116" s="345">
        <v>0</v>
      </c>
      <c r="L2116" s="340">
        <v>0</v>
      </c>
      <c r="M2116" s="340" t="s">
        <v>256</v>
      </c>
      <c r="N2116" s="340">
        <v>0</v>
      </c>
      <c r="O2116" s="342">
        <v>5</v>
      </c>
      <c r="P2116" s="342">
        <v>0</v>
      </c>
      <c r="Q2116" s="342">
        <v>0</v>
      </c>
      <c r="S2116">
        <f t="shared" si="270"/>
        <v>5</v>
      </c>
    </row>
    <row r="2117" spans="1:19" ht="16" hidden="1" x14ac:dyDescent="0.2">
      <c r="A2117" t="s">
        <v>195</v>
      </c>
      <c r="B2117" s="156">
        <v>2</v>
      </c>
      <c r="C2117" s="55" t="str">
        <f t="shared" si="273"/>
        <v>BS1.2</v>
      </c>
      <c r="D2117" s="12">
        <v>2</v>
      </c>
      <c r="E2117" s="350">
        <v>44152</v>
      </c>
      <c r="F2117" s="352" t="s">
        <v>556</v>
      </c>
      <c r="G2117" s="2">
        <f>INDEX([1]CAPS!$A:$A,MATCH(F:F,[1]CAPS!$H:$H,0))</f>
        <v>4604</v>
      </c>
      <c r="H2117" s="345" t="s">
        <v>270</v>
      </c>
      <c r="I2117" s="345" t="s">
        <v>240</v>
      </c>
      <c r="J2117" s="340" t="s">
        <v>256</v>
      </c>
      <c r="K2117" s="345">
        <v>1</v>
      </c>
      <c r="L2117" s="340">
        <v>0</v>
      </c>
      <c r="M2117" s="340" t="s">
        <v>256</v>
      </c>
      <c r="N2117" s="340">
        <v>0</v>
      </c>
      <c r="O2117" s="342">
        <v>0</v>
      </c>
      <c r="P2117" s="342">
        <v>0</v>
      </c>
      <c r="Q2117" s="342">
        <v>0</v>
      </c>
      <c r="S2117">
        <f t="shared" si="270"/>
        <v>1</v>
      </c>
    </row>
    <row r="2118" spans="1:19" ht="32" hidden="1" x14ac:dyDescent="0.2">
      <c r="A2118" t="s">
        <v>195</v>
      </c>
      <c r="B2118" s="156">
        <v>2</v>
      </c>
      <c r="C2118" s="55" t="str">
        <f t="shared" si="273"/>
        <v>BS1.2</v>
      </c>
      <c r="D2118" s="12">
        <v>2</v>
      </c>
      <c r="E2118" s="350">
        <v>44152</v>
      </c>
      <c r="F2118" s="154" t="s">
        <v>488</v>
      </c>
      <c r="G2118" s="2">
        <f>INDEX([1]CAPS!$A:$A,MATCH(F:F,[1]CAPS!$H:$H,0))</f>
        <v>1161</v>
      </c>
      <c r="H2118" s="345" t="s">
        <v>237</v>
      </c>
      <c r="I2118" s="345" t="s">
        <v>239</v>
      </c>
      <c r="J2118" s="340" t="s">
        <v>256</v>
      </c>
      <c r="K2118" s="345">
        <v>0</v>
      </c>
      <c r="L2118" s="340">
        <v>0</v>
      </c>
      <c r="M2118" s="340" t="s">
        <v>256</v>
      </c>
      <c r="N2118" s="340">
        <v>0</v>
      </c>
      <c r="O2118" s="342">
        <v>4</v>
      </c>
      <c r="P2118" s="342">
        <v>0</v>
      </c>
      <c r="Q2118" s="342">
        <v>0</v>
      </c>
      <c r="S2118">
        <f t="shared" si="270"/>
        <v>4</v>
      </c>
    </row>
    <row r="2119" spans="1:19" ht="32" hidden="1" x14ac:dyDescent="0.2">
      <c r="A2119" t="s">
        <v>195</v>
      </c>
      <c r="B2119" s="156">
        <v>2</v>
      </c>
      <c r="C2119" s="55" t="str">
        <f t="shared" si="273"/>
        <v>BS1.2</v>
      </c>
      <c r="D2119" s="12">
        <v>2</v>
      </c>
      <c r="E2119" s="350">
        <v>44152</v>
      </c>
      <c r="F2119" s="351" t="s">
        <v>594</v>
      </c>
      <c r="G2119" s="2">
        <f>INDEX([1]CAPS!$A:$A,MATCH(F:F,[1]CAPS!$H:$H,0))</f>
        <v>3033</v>
      </c>
      <c r="H2119" s="345" t="s">
        <v>237</v>
      </c>
      <c r="I2119" s="345" t="s">
        <v>239</v>
      </c>
      <c r="J2119" s="340" t="s">
        <v>256</v>
      </c>
      <c r="K2119" s="345">
        <v>0</v>
      </c>
      <c r="L2119" s="340">
        <v>0</v>
      </c>
      <c r="M2119" s="340" t="s">
        <v>256</v>
      </c>
      <c r="N2119" s="340">
        <v>0</v>
      </c>
      <c r="O2119" s="342">
        <v>1</v>
      </c>
      <c r="P2119" s="342">
        <v>0</v>
      </c>
      <c r="Q2119" s="342">
        <v>0</v>
      </c>
      <c r="S2119">
        <f t="shared" si="270"/>
        <v>1</v>
      </c>
    </row>
    <row r="2120" spans="1:19" ht="16" hidden="1" x14ac:dyDescent="0.2">
      <c r="A2120" t="s">
        <v>195</v>
      </c>
      <c r="B2120" s="155">
        <v>3</v>
      </c>
      <c r="C2120" s="55" t="str">
        <f t="shared" si="273"/>
        <v>BS1.3</v>
      </c>
      <c r="D2120" s="12">
        <v>2</v>
      </c>
      <c r="E2120" s="350">
        <v>44152</v>
      </c>
      <c r="F2120" s="74" t="s">
        <v>229</v>
      </c>
      <c r="G2120" s="2">
        <f>INDEX([1]CAPS!$A:$A,MATCH(F:F,[1]CAPS!$H:$H,0))</f>
        <v>3997</v>
      </c>
      <c r="H2120" s="340"/>
      <c r="I2120" s="340"/>
      <c r="J2120" s="340" t="s">
        <v>256</v>
      </c>
      <c r="K2120" s="340">
        <v>29</v>
      </c>
      <c r="L2120" s="340">
        <v>0</v>
      </c>
      <c r="M2120" s="340" t="s">
        <v>256</v>
      </c>
      <c r="N2120" s="340">
        <v>0</v>
      </c>
      <c r="O2120" s="340">
        <v>55</v>
      </c>
      <c r="P2120" s="340">
        <v>0</v>
      </c>
      <c r="Q2120" s="340">
        <v>0</v>
      </c>
      <c r="S2120">
        <f t="shared" si="270"/>
        <v>84</v>
      </c>
    </row>
    <row r="2121" spans="1:19" ht="32" hidden="1" x14ac:dyDescent="0.2">
      <c r="A2121" t="s">
        <v>195</v>
      </c>
      <c r="B2121" s="155">
        <v>3</v>
      </c>
      <c r="C2121" s="55" t="str">
        <f t="shared" si="273"/>
        <v>BS1.3</v>
      </c>
      <c r="D2121" s="12">
        <v>2</v>
      </c>
      <c r="E2121" s="350">
        <v>44152</v>
      </c>
      <c r="F2121" s="74" t="s">
        <v>135</v>
      </c>
      <c r="G2121" s="2">
        <f>INDEX([1]CAPS!$A:$A,MATCH(F:F,[1]CAPS!$H:$H,0))</f>
        <v>7766</v>
      </c>
      <c r="H2121" s="340"/>
      <c r="I2121" s="340"/>
      <c r="J2121" s="340" t="s">
        <v>256</v>
      </c>
      <c r="K2121" s="340">
        <v>0</v>
      </c>
      <c r="L2121" s="340">
        <v>0</v>
      </c>
      <c r="M2121" s="340" t="s">
        <v>256</v>
      </c>
      <c r="N2121" s="340">
        <v>0</v>
      </c>
      <c r="O2121" s="340">
        <v>0</v>
      </c>
      <c r="P2121" s="340">
        <v>0</v>
      </c>
      <c r="Q2121" s="340">
        <v>0</v>
      </c>
      <c r="R2121" t="s">
        <v>621</v>
      </c>
      <c r="S2121">
        <f t="shared" si="270"/>
        <v>0</v>
      </c>
    </row>
    <row r="2122" spans="1:19" ht="16" hidden="1" x14ac:dyDescent="0.2">
      <c r="A2122" t="s">
        <v>195</v>
      </c>
      <c r="B2122" s="155">
        <v>3</v>
      </c>
      <c r="C2122" s="55" t="str">
        <f t="shared" si="273"/>
        <v>BS1.3</v>
      </c>
      <c r="D2122" s="12">
        <v>2</v>
      </c>
      <c r="E2122" s="350">
        <v>44152</v>
      </c>
      <c r="F2122" s="74" t="s">
        <v>272</v>
      </c>
      <c r="G2122" s="2">
        <f>INDEX([1]CAPS!$A:$A,MATCH(F:F,[1]CAPS!$H:$H,0))</f>
        <v>2852</v>
      </c>
      <c r="H2122" s="340" t="s">
        <v>235</v>
      </c>
      <c r="I2122" s="340" t="s">
        <v>239</v>
      </c>
      <c r="J2122" s="340" t="s">
        <v>256</v>
      </c>
      <c r="K2122" s="340">
        <v>15</v>
      </c>
      <c r="L2122" s="340">
        <v>0</v>
      </c>
      <c r="M2122" s="340" t="s">
        <v>256</v>
      </c>
      <c r="N2122" s="340">
        <v>0</v>
      </c>
      <c r="O2122" s="340">
        <v>14</v>
      </c>
      <c r="P2122" s="340">
        <v>0</v>
      </c>
      <c r="Q2122" s="340">
        <v>0</v>
      </c>
      <c r="S2122">
        <f t="shared" si="270"/>
        <v>29</v>
      </c>
    </row>
    <row r="2123" spans="1:19" ht="16" hidden="1" x14ac:dyDescent="0.2">
      <c r="A2123" t="s">
        <v>195</v>
      </c>
      <c r="B2123" s="155">
        <v>3</v>
      </c>
      <c r="C2123" s="55" t="str">
        <f t="shared" si="273"/>
        <v>BS1.3</v>
      </c>
      <c r="D2123" s="12">
        <v>2</v>
      </c>
      <c r="E2123" s="350">
        <v>44152</v>
      </c>
      <c r="F2123" s="74" t="s">
        <v>158</v>
      </c>
      <c r="G2123" s="2">
        <f>INDEX([1]CAPS!$A:$A,MATCH(F:F,[1]CAPS!$H:$H,0))</f>
        <v>2987</v>
      </c>
      <c r="H2123" s="340" t="s">
        <v>235</v>
      </c>
      <c r="I2123" s="340" t="s">
        <v>239</v>
      </c>
      <c r="J2123" s="340" t="s">
        <v>256</v>
      </c>
      <c r="K2123" s="340">
        <v>3</v>
      </c>
      <c r="L2123" s="340">
        <v>0</v>
      </c>
      <c r="M2123" s="340" t="s">
        <v>256</v>
      </c>
      <c r="N2123" s="340">
        <v>0</v>
      </c>
      <c r="O2123" s="340">
        <v>0</v>
      </c>
      <c r="P2123" s="340">
        <v>0</v>
      </c>
      <c r="Q2123" s="340">
        <v>0</v>
      </c>
      <c r="S2123">
        <f t="shared" ref="S2123:S2186" si="274">SUM(J2123:K2123)+O2123</f>
        <v>3</v>
      </c>
    </row>
    <row r="2124" spans="1:19" ht="16" hidden="1" x14ac:dyDescent="0.2">
      <c r="A2124" t="s">
        <v>195</v>
      </c>
      <c r="B2124" s="155">
        <v>3</v>
      </c>
      <c r="C2124" s="55" t="str">
        <f t="shared" si="273"/>
        <v>BS1.3</v>
      </c>
      <c r="D2124" s="12">
        <v>2</v>
      </c>
      <c r="E2124" s="350">
        <v>44152</v>
      </c>
      <c r="F2124" s="74" t="s">
        <v>188</v>
      </c>
      <c r="G2124" s="2">
        <f>INDEX([1]CAPS!$A:$A,MATCH(F:F,[1]CAPS!$H:$H,0))</f>
        <v>3174</v>
      </c>
      <c r="H2124" s="340" t="s">
        <v>233</v>
      </c>
      <c r="I2124" s="340" t="s">
        <v>239</v>
      </c>
      <c r="J2124" s="340" t="s">
        <v>256</v>
      </c>
      <c r="K2124" s="340">
        <v>16</v>
      </c>
      <c r="L2124" s="340">
        <v>0</v>
      </c>
      <c r="M2124" s="340" t="s">
        <v>256</v>
      </c>
      <c r="N2124" s="340">
        <v>0</v>
      </c>
      <c r="O2124" s="340">
        <v>0</v>
      </c>
      <c r="P2124" s="340">
        <v>0</v>
      </c>
      <c r="Q2124" s="340">
        <v>0</v>
      </c>
      <c r="S2124">
        <f t="shared" si="274"/>
        <v>16</v>
      </c>
    </row>
    <row r="2125" spans="1:19" ht="16" hidden="1" x14ac:dyDescent="0.2">
      <c r="A2125" t="s">
        <v>195</v>
      </c>
      <c r="B2125" s="155">
        <v>3</v>
      </c>
      <c r="C2125" s="55" t="str">
        <f t="shared" si="273"/>
        <v>BS1.3</v>
      </c>
      <c r="D2125" s="12">
        <v>2</v>
      </c>
      <c r="E2125" s="350">
        <v>44152</v>
      </c>
      <c r="F2125" s="308" t="s">
        <v>189</v>
      </c>
      <c r="G2125" s="2">
        <f>INDEX([1]CAPS!$A:$A,MATCH(F:F,[1]CAPS!$H:$H,0))</f>
        <v>5541</v>
      </c>
      <c r="H2125" s="340"/>
      <c r="I2125" s="340"/>
      <c r="J2125" s="340" t="s">
        <v>256</v>
      </c>
      <c r="K2125" s="340">
        <v>50</v>
      </c>
      <c r="L2125" s="340">
        <v>0</v>
      </c>
      <c r="M2125" s="340" t="s">
        <v>256</v>
      </c>
      <c r="N2125" s="340">
        <v>0</v>
      </c>
      <c r="O2125" s="340">
        <v>0</v>
      </c>
      <c r="P2125" s="340">
        <v>0</v>
      </c>
      <c r="Q2125" s="340">
        <v>0</v>
      </c>
      <c r="S2125">
        <f t="shared" si="274"/>
        <v>50</v>
      </c>
    </row>
    <row r="2126" spans="1:19" ht="16" hidden="1" x14ac:dyDescent="0.2">
      <c r="A2126" t="s">
        <v>195</v>
      </c>
      <c r="B2126" s="155">
        <v>3</v>
      </c>
      <c r="C2126" s="55" t="str">
        <f t="shared" si="273"/>
        <v>BS1.3</v>
      </c>
      <c r="D2126" s="12">
        <v>2</v>
      </c>
      <c r="E2126" s="350">
        <v>44152</v>
      </c>
      <c r="F2126" s="74" t="s">
        <v>132</v>
      </c>
      <c r="G2126" s="2">
        <f>INDEX([1]CAPS!$A:$A,MATCH(F:F,[1]CAPS!$H:$H,0))</f>
        <v>2469</v>
      </c>
      <c r="H2126" s="340"/>
      <c r="I2126" s="340"/>
      <c r="J2126" s="340" t="s">
        <v>256</v>
      </c>
      <c r="K2126" s="340">
        <v>0</v>
      </c>
      <c r="L2126" s="340">
        <v>0</v>
      </c>
      <c r="M2126" s="340" t="s">
        <v>256</v>
      </c>
      <c r="N2126" s="340">
        <v>0</v>
      </c>
      <c r="O2126" s="340">
        <v>0</v>
      </c>
      <c r="P2126" s="340">
        <v>0</v>
      </c>
      <c r="Q2126" s="340">
        <v>0</v>
      </c>
      <c r="R2126" t="s">
        <v>621</v>
      </c>
      <c r="S2126">
        <f t="shared" si="274"/>
        <v>0</v>
      </c>
    </row>
    <row r="2127" spans="1:19" ht="32" hidden="1" x14ac:dyDescent="0.2">
      <c r="A2127" t="s">
        <v>195</v>
      </c>
      <c r="B2127" s="156">
        <v>3</v>
      </c>
      <c r="C2127" s="55" t="str">
        <f t="shared" si="273"/>
        <v>BS1.3</v>
      </c>
      <c r="D2127" s="12">
        <v>2</v>
      </c>
      <c r="E2127" s="350">
        <v>44152</v>
      </c>
      <c r="F2127" s="351" t="s">
        <v>488</v>
      </c>
      <c r="G2127" s="2">
        <f>INDEX([1]CAPS!$A:$A,MATCH(F:F,[1]CAPS!$H:$H,0))</f>
        <v>1161</v>
      </c>
      <c r="H2127" s="345" t="s">
        <v>237</v>
      </c>
      <c r="I2127" s="345" t="s">
        <v>239</v>
      </c>
      <c r="J2127" s="340" t="s">
        <v>256</v>
      </c>
      <c r="K2127" s="345">
        <v>0</v>
      </c>
      <c r="L2127" s="340">
        <v>0</v>
      </c>
      <c r="M2127" s="340" t="s">
        <v>256</v>
      </c>
      <c r="N2127" s="340">
        <v>0</v>
      </c>
      <c r="O2127" s="342">
        <v>36</v>
      </c>
      <c r="P2127" s="342">
        <v>0</v>
      </c>
      <c r="Q2127" s="342">
        <v>0</v>
      </c>
      <c r="S2127">
        <f t="shared" si="274"/>
        <v>36</v>
      </c>
    </row>
    <row r="2128" spans="1:19" ht="32" hidden="1" x14ac:dyDescent="0.2">
      <c r="A2128" t="s">
        <v>195</v>
      </c>
      <c r="B2128" s="156">
        <v>3</v>
      </c>
      <c r="C2128" s="55" t="str">
        <f t="shared" si="273"/>
        <v>BS1.3</v>
      </c>
      <c r="D2128" s="12">
        <v>2</v>
      </c>
      <c r="E2128" s="350">
        <v>44152</v>
      </c>
      <c r="F2128" s="351" t="s">
        <v>128</v>
      </c>
      <c r="G2128" s="2">
        <f>INDEX([1]CAPS!$A:$A,MATCH(F:F,[1]CAPS!$H:$H,0))</f>
        <v>3243</v>
      </c>
      <c r="H2128" s="345" t="s">
        <v>237</v>
      </c>
      <c r="I2128" s="345" t="s">
        <v>239</v>
      </c>
      <c r="J2128" s="340" t="s">
        <v>256</v>
      </c>
      <c r="K2128" s="345">
        <v>0</v>
      </c>
      <c r="L2128" s="340">
        <v>0</v>
      </c>
      <c r="M2128" s="340" t="s">
        <v>256</v>
      </c>
      <c r="N2128" s="340">
        <v>0</v>
      </c>
      <c r="O2128" s="342">
        <v>4</v>
      </c>
      <c r="P2128" s="342">
        <v>0</v>
      </c>
      <c r="Q2128" s="342">
        <v>0</v>
      </c>
      <c r="S2128">
        <f t="shared" si="274"/>
        <v>4</v>
      </c>
    </row>
    <row r="2129" spans="1:19" ht="16" hidden="1" x14ac:dyDescent="0.2">
      <c r="A2129" t="s">
        <v>195</v>
      </c>
      <c r="B2129" s="156">
        <v>3</v>
      </c>
      <c r="C2129" s="55" t="str">
        <f t="shared" si="273"/>
        <v>BS1.3</v>
      </c>
      <c r="D2129" s="12">
        <v>2</v>
      </c>
      <c r="E2129" s="350">
        <v>44152</v>
      </c>
      <c r="F2129" s="351" t="s">
        <v>598</v>
      </c>
      <c r="G2129" s="2">
        <f>INDEX([1]CAPS!$A:$A,MATCH(F:F,[1]CAPS!$H:$H,0))</f>
        <v>2561</v>
      </c>
      <c r="H2129" s="345" t="s">
        <v>270</v>
      </c>
      <c r="I2129" s="345" t="s">
        <v>240</v>
      </c>
      <c r="J2129" s="340" t="s">
        <v>256</v>
      </c>
      <c r="K2129" s="345">
        <v>10</v>
      </c>
      <c r="L2129" s="340">
        <v>0</v>
      </c>
      <c r="M2129" s="340" t="s">
        <v>256</v>
      </c>
      <c r="N2129" s="342">
        <v>4</v>
      </c>
      <c r="O2129" s="342">
        <v>0</v>
      </c>
      <c r="P2129" s="342">
        <v>0</v>
      </c>
      <c r="Q2129" s="342">
        <v>0</v>
      </c>
      <c r="S2129">
        <f t="shared" si="274"/>
        <v>10</v>
      </c>
    </row>
    <row r="2130" spans="1:19" ht="16" hidden="1" x14ac:dyDescent="0.2">
      <c r="A2130" t="s">
        <v>195</v>
      </c>
      <c r="B2130" s="156">
        <v>3</v>
      </c>
      <c r="C2130" s="55" t="str">
        <f t="shared" si="273"/>
        <v>BS1.3</v>
      </c>
      <c r="D2130" s="12">
        <v>2</v>
      </c>
      <c r="E2130" s="350">
        <v>44152</v>
      </c>
      <c r="F2130" s="351" t="s">
        <v>595</v>
      </c>
      <c r="G2130" s="2">
        <f>INDEX([1]CAPS!$A:$A,MATCH(F:F,[1]CAPS!$H:$H,0))</f>
        <v>8181</v>
      </c>
      <c r="H2130" s="345" t="s">
        <v>233</v>
      </c>
      <c r="I2130" s="345" t="s">
        <v>240</v>
      </c>
      <c r="J2130" s="340" t="s">
        <v>256</v>
      </c>
      <c r="K2130" s="345">
        <v>2</v>
      </c>
      <c r="L2130" s="340">
        <v>0</v>
      </c>
      <c r="M2130" s="340" t="s">
        <v>256</v>
      </c>
      <c r="N2130" s="342">
        <v>1</v>
      </c>
      <c r="O2130" s="342">
        <v>0</v>
      </c>
      <c r="P2130" s="342">
        <v>0</v>
      </c>
      <c r="Q2130" s="342">
        <v>0</v>
      </c>
      <c r="S2130">
        <f t="shared" si="274"/>
        <v>2</v>
      </c>
    </row>
    <row r="2131" spans="1:19" ht="16" hidden="1" x14ac:dyDescent="0.2">
      <c r="A2131" t="s">
        <v>195</v>
      </c>
      <c r="B2131" s="156">
        <v>3</v>
      </c>
      <c r="C2131" s="55" t="str">
        <f t="shared" si="273"/>
        <v>BS1.3</v>
      </c>
      <c r="D2131" s="12">
        <v>2</v>
      </c>
      <c r="E2131" s="350">
        <v>44152</v>
      </c>
      <c r="F2131" s="351" t="s">
        <v>297</v>
      </c>
      <c r="G2131" s="2">
        <f>INDEX([1]CAPS!$A:$A,MATCH(F:F,[1]CAPS!$H:$H,0))</f>
        <v>6322</v>
      </c>
      <c r="H2131" s="345" t="s">
        <v>234</v>
      </c>
      <c r="I2131" s="345" t="s">
        <v>238</v>
      </c>
      <c r="J2131" s="340" t="s">
        <v>256</v>
      </c>
      <c r="K2131" s="342">
        <v>4</v>
      </c>
      <c r="L2131" s="340">
        <v>0</v>
      </c>
      <c r="M2131" s="340" t="s">
        <v>256</v>
      </c>
      <c r="N2131" s="342">
        <v>1</v>
      </c>
      <c r="O2131" s="342">
        <v>1</v>
      </c>
      <c r="P2131" s="342">
        <v>0</v>
      </c>
      <c r="Q2131" s="342">
        <v>0</v>
      </c>
      <c r="S2131">
        <f t="shared" si="274"/>
        <v>5</v>
      </c>
    </row>
    <row r="2132" spans="1:19" ht="16" hidden="1" x14ac:dyDescent="0.2">
      <c r="A2132" t="s">
        <v>195</v>
      </c>
      <c r="B2132" s="156">
        <v>3</v>
      </c>
      <c r="C2132" s="55" t="str">
        <f t="shared" si="273"/>
        <v>BS1.3</v>
      </c>
      <c r="D2132" s="12">
        <v>2</v>
      </c>
      <c r="E2132" s="350">
        <v>44152</v>
      </c>
      <c r="F2132" s="352" t="s">
        <v>556</v>
      </c>
      <c r="G2132" s="2">
        <f>INDEX([1]CAPS!$A:$A,MATCH(F:F,[1]CAPS!$H:$H,0))</f>
        <v>4604</v>
      </c>
      <c r="H2132" s="345" t="s">
        <v>270</v>
      </c>
      <c r="I2132" s="345" t="s">
        <v>240</v>
      </c>
      <c r="J2132" s="340" t="s">
        <v>256</v>
      </c>
      <c r="K2132" s="342">
        <v>1</v>
      </c>
      <c r="L2132" s="340">
        <v>0</v>
      </c>
      <c r="M2132" s="340" t="s">
        <v>256</v>
      </c>
      <c r="N2132" s="342">
        <v>0</v>
      </c>
      <c r="O2132" s="342">
        <v>0</v>
      </c>
      <c r="P2132" s="342">
        <v>0</v>
      </c>
      <c r="Q2132" s="342">
        <v>0</v>
      </c>
      <c r="S2132">
        <f t="shared" si="274"/>
        <v>1</v>
      </c>
    </row>
    <row r="2133" spans="1:19" ht="16" hidden="1" x14ac:dyDescent="0.2">
      <c r="A2133" t="s">
        <v>195</v>
      </c>
      <c r="B2133" s="156">
        <v>3</v>
      </c>
      <c r="C2133" s="55" t="str">
        <f t="shared" si="273"/>
        <v>BS1.3</v>
      </c>
      <c r="D2133" s="12">
        <v>2</v>
      </c>
      <c r="E2133" s="350">
        <v>44152</v>
      </c>
      <c r="F2133" s="351" t="s">
        <v>228</v>
      </c>
      <c r="G2133" s="2">
        <f>INDEX([1]CAPS!$A:$A,MATCH(F:F,[1]CAPS!$H:$H,0))</f>
        <v>7993</v>
      </c>
      <c r="H2133" s="345" t="s">
        <v>233</v>
      </c>
      <c r="I2133" s="345" t="s">
        <v>238</v>
      </c>
      <c r="J2133" s="340" t="s">
        <v>256</v>
      </c>
      <c r="K2133" s="342">
        <v>2</v>
      </c>
      <c r="L2133" s="340">
        <v>0</v>
      </c>
      <c r="M2133" s="340" t="s">
        <v>256</v>
      </c>
      <c r="N2133" s="342">
        <v>0</v>
      </c>
      <c r="O2133" s="342">
        <v>0</v>
      </c>
      <c r="P2133" s="342">
        <v>0</v>
      </c>
      <c r="Q2133" s="342">
        <v>0</v>
      </c>
      <c r="S2133">
        <f t="shared" si="274"/>
        <v>2</v>
      </c>
    </row>
    <row r="2134" spans="1:19" ht="16" hidden="1" x14ac:dyDescent="0.2">
      <c r="A2134" t="s">
        <v>195</v>
      </c>
      <c r="B2134" s="156">
        <v>3</v>
      </c>
      <c r="C2134" s="55" t="str">
        <f t="shared" si="273"/>
        <v>BS1.3</v>
      </c>
      <c r="D2134" s="12">
        <v>2</v>
      </c>
      <c r="E2134" s="350">
        <v>44152</v>
      </c>
      <c r="F2134" s="351" t="s">
        <v>273</v>
      </c>
      <c r="G2134" s="2">
        <f>INDEX([1]CAPS!$A:$A,MATCH(F:F,[1]CAPS!$H:$H,0))</f>
        <v>2501</v>
      </c>
      <c r="H2134" s="345" t="s">
        <v>234</v>
      </c>
      <c r="I2134" s="345" t="s">
        <v>238</v>
      </c>
      <c r="J2134" s="340" t="s">
        <v>256</v>
      </c>
      <c r="K2134" s="342">
        <v>25</v>
      </c>
      <c r="L2134" s="340">
        <v>0</v>
      </c>
      <c r="M2134" s="340" t="s">
        <v>256</v>
      </c>
      <c r="N2134" s="342">
        <v>0</v>
      </c>
      <c r="O2134" s="342">
        <v>0</v>
      </c>
      <c r="P2134" s="342">
        <v>0</v>
      </c>
      <c r="Q2134" s="342">
        <v>0</v>
      </c>
      <c r="S2134">
        <f t="shared" si="274"/>
        <v>25</v>
      </c>
    </row>
    <row r="2135" spans="1:19" ht="16" hidden="1" x14ac:dyDescent="0.2">
      <c r="A2135" t="s">
        <v>195</v>
      </c>
      <c r="B2135" s="156">
        <v>3</v>
      </c>
      <c r="C2135" s="55" t="str">
        <f t="shared" si="273"/>
        <v>BS1.3</v>
      </c>
      <c r="D2135" s="12">
        <v>2</v>
      </c>
      <c r="E2135" s="350">
        <v>44152</v>
      </c>
      <c r="F2135" s="351" t="s">
        <v>597</v>
      </c>
      <c r="G2135" s="2">
        <f>INDEX([1]CAPS!$A:$A,MATCH(F:F,[1]CAPS!$H:$H,0))</f>
        <v>6406</v>
      </c>
      <c r="H2135" s="345" t="s">
        <v>233</v>
      </c>
      <c r="I2135" s="345" t="s">
        <v>240</v>
      </c>
      <c r="J2135" s="340" t="s">
        <v>256</v>
      </c>
      <c r="K2135" s="342">
        <v>40</v>
      </c>
      <c r="L2135" s="340">
        <v>0</v>
      </c>
      <c r="M2135" s="340" t="s">
        <v>256</v>
      </c>
      <c r="N2135" s="342">
        <v>0</v>
      </c>
      <c r="O2135" s="342">
        <v>0</v>
      </c>
      <c r="P2135" s="342">
        <v>0</v>
      </c>
      <c r="Q2135" s="342">
        <v>0</v>
      </c>
      <c r="S2135">
        <f t="shared" si="274"/>
        <v>40</v>
      </c>
    </row>
    <row r="2136" spans="1:19" ht="32" hidden="1" x14ac:dyDescent="0.2">
      <c r="A2136" t="s">
        <v>195</v>
      </c>
      <c r="B2136" s="156">
        <v>3</v>
      </c>
      <c r="C2136" s="55" t="str">
        <f t="shared" si="273"/>
        <v>BS1.3</v>
      </c>
      <c r="D2136" s="12">
        <v>2</v>
      </c>
      <c r="E2136" s="350">
        <v>44152</v>
      </c>
      <c r="F2136" s="352" t="s">
        <v>191</v>
      </c>
      <c r="G2136" s="2">
        <f>INDEX([1]CAPS!$A:$A,MATCH(F:F,[1]CAPS!$H:$H,0))</f>
        <v>5352</v>
      </c>
      <c r="H2136" s="345" t="s">
        <v>256</v>
      </c>
      <c r="I2136" s="345" t="s">
        <v>239</v>
      </c>
      <c r="J2136" s="340" t="s">
        <v>256</v>
      </c>
      <c r="K2136" s="342">
        <v>0</v>
      </c>
      <c r="L2136" s="340">
        <v>0</v>
      </c>
      <c r="M2136" s="340" t="s">
        <v>256</v>
      </c>
      <c r="N2136" s="358">
        <v>0</v>
      </c>
      <c r="O2136" s="358">
        <v>1</v>
      </c>
      <c r="P2136" s="342">
        <v>0</v>
      </c>
      <c r="Q2136" s="342">
        <v>0</v>
      </c>
      <c r="R2136" t="s">
        <v>622</v>
      </c>
      <c r="S2136">
        <f t="shared" si="274"/>
        <v>1</v>
      </c>
    </row>
    <row r="2137" spans="1:19" ht="32" hidden="1" x14ac:dyDescent="0.2">
      <c r="A2137" t="s">
        <v>195</v>
      </c>
      <c r="B2137" s="155">
        <v>4</v>
      </c>
      <c r="C2137" s="55" t="str">
        <f t="shared" si="273"/>
        <v>BS1.4</v>
      </c>
      <c r="D2137" s="12">
        <v>2</v>
      </c>
      <c r="E2137" s="350">
        <v>44152</v>
      </c>
      <c r="F2137" s="74" t="s">
        <v>135</v>
      </c>
      <c r="G2137" s="2">
        <f>INDEX([1]CAPS!$A:$A,MATCH(F:F,[1]CAPS!$H:$H,0))</f>
        <v>7766</v>
      </c>
      <c r="H2137" s="340"/>
      <c r="I2137" s="340"/>
      <c r="J2137" s="340" t="s">
        <v>256</v>
      </c>
      <c r="K2137" s="340">
        <v>3</v>
      </c>
      <c r="L2137" s="340">
        <v>0</v>
      </c>
      <c r="M2137" s="340" t="s">
        <v>256</v>
      </c>
      <c r="N2137" s="340">
        <v>0</v>
      </c>
      <c r="O2137" s="340">
        <v>0</v>
      </c>
      <c r="P2137" s="340">
        <v>0</v>
      </c>
      <c r="Q2137" s="340">
        <v>0</v>
      </c>
      <c r="S2137">
        <f t="shared" si="274"/>
        <v>3</v>
      </c>
    </row>
    <row r="2138" spans="1:19" ht="16" hidden="1" x14ac:dyDescent="0.2">
      <c r="A2138" t="s">
        <v>195</v>
      </c>
      <c r="B2138" s="155">
        <v>4</v>
      </c>
      <c r="C2138" s="55" t="str">
        <f t="shared" si="273"/>
        <v>BS1.4</v>
      </c>
      <c r="D2138" s="12">
        <v>2</v>
      </c>
      <c r="E2138" s="350">
        <v>44152</v>
      </c>
      <c r="F2138" s="74" t="s">
        <v>267</v>
      </c>
      <c r="G2138" s="2">
        <f>INDEX([1]CAPS!$A:$A,MATCH(F:F,[1]CAPS!$H:$H,0))</f>
        <v>5738</v>
      </c>
      <c r="H2138" s="340"/>
      <c r="I2138" s="340"/>
      <c r="J2138" s="340" t="s">
        <v>256</v>
      </c>
      <c r="K2138" s="340">
        <v>2</v>
      </c>
      <c r="L2138" s="340">
        <v>0</v>
      </c>
      <c r="M2138" s="340" t="s">
        <v>256</v>
      </c>
      <c r="N2138" s="340">
        <v>0</v>
      </c>
      <c r="O2138" s="340">
        <v>0</v>
      </c>
      <c r="P2138" s="340">
        <v>0</v>
      </c>
      <c r="Q2138" s="340">
        <v>0</v>
      </c>
      <c r="S2138">
        <f t="shared" si="274"/>
        <v>2</v>
      </c>
    </row>
    <row r="2139" spans="1:19" ht="16" hidden="1" x14ac:dyDescent="0.2">
      <c r="A2139" t="s">
        <v>195</v>
      </c>
      <c r="B2139" s="155">
        <v>4</v>
      </c>
      <c r="C2139" s="55" t="str">
        <f t="shared" si="273"/>
        <v>BS1.4</v>
      </c>
      <c r="D2139" s="12">
        <v>2</v>
      </c>
      <c r="E2139" s="350">
        <v>44152</v>
      </c>
      <c r="F2139" s="74" t="s">
        <v>229</v>
      </c>
      <c r="G2139" s="2">
        <f>INDEX([1]CAPS!$A:$A,MATCH(F:F,[1]CAPS!$H:$H,0))</f>
        <v>3997</v>
      </c>
      <c r="H2139" s="340"/>
      <c r="I2139" s="340"/>
      <c r="J2139" s="340" t="s">
        <v>256</v>
      </c>
      <c r="K2139" s="340">
        <v>12</v>
      </c>
      <c r="L2139" s="340">
        <v>0</v>
      </c>
      <c r="M2139" s="340" t="s">
        <v>256</v>
      </c>
      <c r="N2139" s="340">
        <v>0</v>
      </c>
      <c r="O2139" s="340">
        <v>10</v>
      </c>
      <c r="P2139" s="340">
        <v>0</v>
      </c>
      <c r="Q2139" s="340">
        <v>0</v>
      </c>
      <c r="S2139">
        <f t="shared" si="274"/>
        <v>22</v>
      </c>
    </row>
    <row r="2140" spans="1:19" ht="16" hidden="1" x14ac:dyDescent="0.2">
      <c r="A2140" t="s">
        <v>195</v>
      </c>
      <c r="B2140" s="155">
        <v>4</v>
      </c>
      <c r="C2140" s="55" t="str">
        <f t="shared" si="273"/>
        <v>BS1.4</v>
      </c>
      <c r="D2140" s="12">
        <v>2</v>
      </c>
      <c r="E2140" s="350">
        <v>44152</v>
      </c>
      <c r="F2140" s="74" t="s">
        <v>158</v>
      </c>
      <c r="G2140" s="2">
        <f>INDEX([1]CAPS!$A:$A,MATCH(F:F,[1]CAPS!$H:$H,0))</f>
        <v>2987</v>
      </c>
      <c r="H2140" s="340"/>
      <c r="I2140" s="340"/>
      <c r="J2140" s="340" t="s">
        <v>256</v>
      </c>
      <c r="K2140" s="340">
        <v>1</v>
      </c>
      <c r="L2140" s="340">
        <v>0</v>
      </c>
      <c r="M2140" s="340" t="s">
        <v>256</v>
      </c>
      <c r="N2140" s="340">
        <v>0</v>
      </c>
      <c r="O2140" s="340">
        <v>0</v>
      </c>
      <c r="P2140" s="340">
        <v>0</v>
      </c>
      <c r="Q2140" s="340">
        <v>0</v>
      </c>
      <c r="S2140">
        <f t="shared" si="274"/>
        <v>1</v>
      </c>
    </row>
    <row r="2141" spans="1:19" ht="16" hidden="1" x14ac:dyDescent="0.2">
      <c r="A2141" t="s">
        <v>195</v>
      </c>
      <c r="B2141" s="155">
        <v>4</v>
      </c>
      <c r="C2141" s="55" t="str">
        <f t="shared" si="273"/>
        <v>BS1.4</v>
      </c>
      <c r="D2141" s="12">
        <v>2</v>
      </c>
      <c r="E2141" s="350">
        <v>44152</v>
      </c>
      <c r="F2141" s="307" t="s">
        <v>189</v>
      </c>
      <c r="G2141" s="2">
        <f>INDEX([1]CAPS!$A:$A,MATCH(F:F,[1]CAPS!$H:$H,0))</f>
        <v>5541</v>
      </c>
      <c r="H2141" s="340"/>
      <c r="I2141" s="340"/>
      <c r="J2141" s="340" t="s">
        <v>256</v>
      </c>
      <c r="K2141" s="340">
        <v>50</v>
      </c>
      <c r="L2141" s="340">
        <v>0</v>
      </c>
      <c r="M2141" s="340" t="s">
        <v>256</v>
      </c>
      <c r="N2141" s="340">
        <v>0</v>
      </c>
      <c r="O2141" s="340">
        <v>0</v>
      </c>
      <c r="P2141" s="340">
        <v>0</v>
      </c>
      <c r="Q2141" s="340">
        <v>0</v>
      </c>
      <c r="S2141">
        <f t="shared" si="274"/>
        <v>50</v>
      </c>
    </row>
    <row r="2142" spans="1:19" ht="16" hidden="1" x14ac:dyDescent="0.2">
      <c r="A2142" t="s">
        <v>195</v>
      </c>
      <c r="B2142" s="155">
        <v>4</v>
      </c>
      <c r="C2142" s="55" t="str">
        <f t="shared" si="273"/>
        <v>BS1.4</v>
      </c>
      <c r="D2142" s="12">
        <v>2</v>
      </c>
      <c r="E2142" s="350">
        <v>44152</v>
      </c>
      <c r="F2142" s="351" t="s">
        <v>273</v>
      </c>
      <c r="G2142" s="2">
        <f>INDEX([1]CAPS!$A:$A,MATCH(F:F,[1]CAPS!$H:$H,0))</f>
        <v>2501</v>
      </c>
      <c r="H2142" s="340"/>
      <c r="I2142" s="340"/>
      <c r="J2142" s="340" t="s">
        <v>256</v>
      </c>
      <c r="K2142" s="340">
        <v>18</v>
      </c>
      <c r="L2142" s="340">
        <v>0</v>
      </c>
      <c r="M2142" s="340" t="s">
        <v>256</v>
      </c>
      <c r="N2142" s="340">
        <v>0</v>
      </c>
      <c r="O2142" s="340">
        <v>0</v>
      </c>
      <c r="P2142" s="340">
        <v>0</v>
      </c>
      <c r="Q2142" s="340">
        <v>0</v>
      </c>
      <c r="S2142">
        <f t="shared" si="274"/>
        <v>18</v>
      </c>
    </row>
    <row r="2143" spans="1:19" ht="32" hidden="1" x14ac:dyDescent="0.2">
      <c r="A2143" t="s">
        <v>195</v>
      </c>
      <c r="B2143" s="156">
        <v>4</v>
      </c>
      <c r="C2143" s="55" t="str">
        <f t="shared" si="273"/>
        <v>BS1.4</v>
      </c>
      <c r="D2143" s="12">
        <v>2</v>
      </c>
      <c r="E2143" s="350">
        <v>44152</v>
      </c>
      <c r="F2143" s="351" t="s">
        <v>232</v>
      </c>
      <c r="G2143" s="2">
        <f>INDEX([1]CAPS!$A:$A,MATCH(F:F,[1]CAPS!$H:$H,0))</f>
        <v>8875</v>
      </c>
      <c r="H2143" s="345" t="s">
        <v>256</v>
      </c>
      <c r="I2143" s="345" t="s">
        <v>239</v>
      </c>
      <c r="J2143" s="340" t="s">
        <v>256</v>
      </c>
      <c r="K2143" s="342">
        <v>0</v>
      </c>
      <c r="L2143" s="340">
        <v>0</v>
      </c>
      <c r="M2143" s="340" t="s">
        <v>256</v>
      </c>
      <c r="N2143" s="340">
        <v>0</v>
      </c>
      <c r="O2143" s="342">
        <v>9</v>
      </c>
      <c r="P2143" s="342">
        <v>0</v>
      </c>
      <c r="Q2143" s="342">
        <v>0</v>
      </c>
      <c r="S2143">
        <f t="shared" si="274"/>
        <v>9</v>
      </c>
    </row>
    <row r="2144" spans="1:19" ht="16" hidden="1" x14ac:dyDescent="0.2">
      <c r="A2144" t="s">
        <v>195</v>
      </c>
      <c r="B2144" s="156">
        <v>4</v>
      </c>
      <c r="C2144" s="55" t="str">
        <f t="shared" si="273"/>
        <v>BS1.4</v>
      </c>
      <c r="D2144" s="12">
        <v>2</v>
      </c>
      <c r="E2144" s="350">
        <v>44152</v>
      </c>
      <c r="F2144" s="351" t="s">
        <v>599</v>
      </c>
      <c r="G2144" s="2">
        <f>INDEX([1]CAPS!$A:$A,MATCH(F:F,[1]CAPS!$H:$H,0))</f>
        <v>4604</v>
      </c>
      <c r="H2144" s="345" t="s">
        <v>270</v>
      </c>
      <c r="I2144" s="345" t="s">
        <v>240</v>
      </c>
      <c r="J2144" s="340" t="s">
        <v>256</v>
      </c>
      <c r="K2144" s="342">
        <v>1</v>
      </c>
      <c r="L2144" s="340">
        <v>0</v>
      </c>
      <c r="M2144" s="340" t="s">
        <v>256</v>
      </c>
      <c r="N2144" s="340">
        <v>0</v>
      </c>
      <c r="O2144" s="342">
        <v>0</v>
      </c>
      <c r="P2144" s="342">
        <v>0</v>
      </c>
      <c r="Q2144" s="342">
        <v>0</v>
      </c>
      <c r="R2144" t="s">
        <v>614</v>
      </c>
      <c r="S2144">
        <f t="shared" si="274"/>
        <v>1</v>
      </c>
    </row>
    <row r="2145" spans="1:19" ht="32" hidden="1" x14ac:dyDescent="0.2">
      <c r="A2145" t="s">
        <v>195</v>
      </c>
      <c r="B2145" s="156">
        <v>4</v>
      </c>
      <c r="C2145" s="55" t="str">
        <f t="shared" si="273"/>
        <v>BS1.4</v>
      </c>
      <c r="D2145" s="12">
        <v>2</v>
      </c>
      <c r="E2145" s="350">
        <v>44152</v>
      </c>
      <c r="F2145" s="351" t="s">
        <v>188</v>
      </c>
      <c r="G2145" s="2">
        <f>INDEX([1]CAPS!$A:$A,MATCH(F:F,[1]CAPS!$H:$H,0))</f>
        <v>3174</v>
      </c>
      <c r="H2145" s="345" t="s">
        <v>233</v>
      </c>
      <c r="I2145" s="345" t="s">
        <v>239</v>
      </c>
      <c r="J2145" s="340" t="s">
        <v>256</v>
      </c>
      <c r="K2145" s="342">
        <v>1</v>
      </c>
      <c r="L2145" s="340">
        <v>0</v>
      </c>
      <c r="M2145" s="340" t="s">
        <v>256</v>
      </c>
      <c r="N2145" s="340">
        <v>0</v>
      </c>
      <c r="O2145" s="342">
        <v>2</v>
      </c>
      <c r="P2145" s="342">
        <v>0</v>
      </c>
      <c r="Q2145" s="342">
        <v>0</v>
      </c>
      <c r="S2145">
        <f t="shared" si="274"/>
        <v>3</v>
      </c>
    </row>
    <row r="2146" spans="1:19" ht="32" hidden="1" x14ac:dyDescent="0.2">
      <c r="A2146" t="s">
        <v>195</v>
      </c>
      <c r="B2146" s="156">
        <v>4</v>
      </c>
      <c r="C2146" s="55" t="str">
        <f t="shared" si="273"/>
        <v>BS1.4</v>
      </c>
      <c r="D2146" s="12">
        <v>2</v>
      </c>
      <c r="E2146" s="350">
        <v>44152</v>
      </c>
      <c r="F2146" s="351" t="s">
        <v>272</v>
      </c>
      <c r="G2146" s="2">
        <f>INDEX([1]CAPS!$A:$A,MATCH(F:F,[1]CAPS!$H:$H,0))</f>
        <v>2852</v>
      </c>
      <c r="H2146" s="345" t="s">
        <v>235</v>
      </c>
      <c r="I2146" s="345" t="s">
        <v>239</v>
      </c>
      <c r="J2146" s="340" t="s">
        <v>256</v>
      </c>
      <c r="K2146" s="342">
        <v>2</v>
      </c>
      <c r="L2146" s="340">
        <v>0</v>
      </c>
      <c r="M2146" s="340" t="s">
        <v>256</v>
      </c>
      <c r="N2146" s="340">
        <v>0</v>
      </c>
      <c r="O2146" s="342">
        <v>2</v>
      </c>
      <c r="P2146" s="342">
        <v>0</v>
      </c>
      <c r="Q2146" s="342">
        <v>0</v>
      </c>
      <c r="S2146">
        <f t="shared" si="274"/>
        <v>4</v>
      </c>
    </row>
    <row r="2147" spans="1:19" ht="32" hidden="1" x14ac:dyDescent="0.2">
      <c r="A2147" t="s">
        <v>195</v>
      </c>
      <c r="B2147" s="156">
        <v>4</v>
      </c>
      <c r="C2147" s="55" t="str">
        <f t="shared" si="273"/>
        <v>BS1.4</v>
      </c>
      <c r="D2147" s="12">
        <v>2</v>
      </c>
      <c r="E2147" s="350">
        <v>44152</v>
      </c>
      <c r="F2147" s="351" t="s">
        <v>488</v>
      </c>
      <c r="G2147" s="2">
        <f>INDEX([1]CAPS!$A:$A,MATCH(F:F,[1]CAPS!$H:$H,0))</f>
        <v>1161</v>
      </c>
      <c r="H2147" s="345" t="s">
        <v>237</v>
      </c>
      <c r="I2147" s="345" t="s">
        <v>239</v>
      </c>
      <c r="J2147" s="340" t="s">
        <v>256</v>
      </c>
      <c r="K2147" s="342">
        <v>0</v>
      </c>
      <c r="L2147" s="340">
        <v>0</v>
      </c>
      <c r="M2147" s="340" t="s">
        <v>256</v>
      </c>
      <c r="N2147" s="340">
        <v>0</v>
      </c>
      <c r="O2147" s="342">
        <v>30</v>
      </c>
      <c r="P2147" s="342">
        <v>0</v>
      </c>
      <c r="Q2147" s="342">
        <v>0</v>
      </c>
      <c r="S2147">
        <f t="shared" si="274"/>
        <v>30</v>
      </c>
    </row>
    <row r="2148" spans="1:19" ht="16" hidden="1" x14ac:dyDescent="0.2">
      <c r="A2148" t="s">
        <v>195</v>
      </c>
      <c r="B2148" s="156">
        <v>4</v>
      </c>
      <c r="C2148" s="55" t="str">
        <f t="shared" si="273"/>
        <v>BS1.4</v>
      </c>
      <c r="D2148" s="12">
        <v>2</v>
      </c>
      <c r="E2148" s="350">
        <v>44152</v>
      </c>
      <c r="F2148" s="351" t="s">
        <v>597</v>
      </c>
      <c r="G2148" s="2">
        <f>INDEX([1]CAPS!$A:$A,MATCH(F:F,[1]CAPS!$H:$H,0))</f>
        <v>6406</v>
      </c>
      <c r="H2148" s="341" t="s">
        <v>233</v>
      </c>
      <c r="I2148" s="341" t="s">
        <v>240</v>
      </c>
      <c r="J2148" s="340" t="s">
        <v>256</v>
      </c>
      <c r="K2148" s="342">
        <v>25</v>
      </c>
      <c r="L2148" s="340">
        <v>0</v>
      </c>
      <c r="M2148" s="340" t="s">
        <v>256</v>
      </c>
      <c r="N2148" s="340">
        <v>0</v>
      </c>
      <c r="O2148" s="342">
        <v>0</v>
      </c>
      <c r="P2148" s="344">
        <v>0</v>
      </c>
      <c r="Q2148" s="342">
        <v>0</v>
      </c>
      <c r="S2148">
        <f t="shared" si="274"/>
        <v>25</v>
      </c>
    </row>
    <row r="2149" spans="1:19" ht="32" hidden="1" x14ac:dyDescent="0.2">
      <c r="A2149" t="s">
        <v>195</v>
      </c>
      <c r="B2149" s="156">
        <v>4</v>
      </c>
      <c r="C2149" s="55" t="str">
        <f t="shared" si="273"/>
        <v>BS1.4</v>
      </c>
      <c r="D2149" s="12">
        <v>2</v>
      </c>
      <c r="E2149" s="350">
        <v>44152</v>
      </c>
      <c r="F2149" s="351" t="s">
        <v>128</v>
      </c>
      <c r="G2149" s="2">
        <f>INDEX([1]CAPS!$A:$A,MATCH(F:F,[1]CAPS!$H:$H,0))</f>
        <v>3243</v>
      </c>
      <c r="H2149" s="341" t="s">
        <v>237</v>
      </c>
      <c r="I2149" s="341" t="s">
        <v>239</v>
      </c>
      <c r="J2149" s="340" t="s">
        <v>256</v>
      </c>
      <c r="K2149" s="342">
        <v>0</v>
      </c>
      <c r="L2149" s="340">
        <v>0</v>
      </c>
      <c r="M2149" s="340" t="s">
        <v>256</v>
      </c>
      <c r="N2149" s="340">
        <v>0</v>
      </c>
      <c r="O2149" s="342">
        <v>3</v>
      </c>
      <c r="P2149" s="344">
        <v>0</v>
      </c>
      <c r="Q2149" s="342">
        <v>0</v>
      </c>
      <c r="S2149">
        <f t="shared" si="274"/>
        <v>3</v>
      </c>
    </row>
    <row r="2150" spans="1:19" ht="32" hidden="1" x14ac:dyDescent="0.2">
      <c r="A2150" t="s">
        <v>195</v>
      </c>
      <c r="B2150" s="156">
        <v>4</v>
      </c>
      <c r="C2150" s="55" t="str">
        <f t="shared" si="273"/>
        <v>BS1.4</v>
      </c>
      <c r="D2150" s="12">
        <v>2</v>
      </c>
      <c r="E2150" s="350">
        <v>44152</v>
      </c>
      <c r="F2150" s="351" t="s">
        <v>600</v>
      </c>
      <c r="G2150" s="2">
        <f>INDEX([1]CAPS!$A:$A,MATCH(F:F,[1]CAPS!$H:$H,0))</f>
        <v>6182</v>
      </c>
      <c r="H2150" s="341" t="s">
        <v>237</v>
      </c>
      <c r="I2150" s="341" t="s">
        <v>239</v>
      </c>
      <c r="J2150" s="340" t="s">
        <v>256</v>
      </c>
      <c r="K2150" s="342">
        <v>0</v>
      </c>
      <c r="L2150" s="340">
        <v>0</v>
      </c>
      <c r="M2150" s="340" t="s">
        <v>256</v>
      </c>
      <c r="N2150" s="340">
        <v>0</v>
      </c>
      <c r="O2150" s="342">
        <v>1</v>
      </c>
      <c r="P2150" s="344">
        <v>0</v>
      </c>
      <c r="Q2150" s="342">
        <v>0</v>
      </c>
      <c r="S2150">
        <f t="shared" si="274"/>
        <v>1</v>
      </c>
    </row>
    <row r="2151" spans="1:19" ht="16" hidden="1" x14ac:dyDescent="0.2">
      <c r="A2151" t="s">
        <v>195</v>
      </c>
      <c r="B2151" s="156">
        <v>4</v>
      </c>
      <c r="C2151" s="55" t="str">
        <f t="shared" si="273"/>
        <v>BS1.4</v>
      </c>
      <c r="D2151" s="12">
        <v>2</v>
      </c>
      <c r="E2151" s="350">
        <v>44152</v>
      </c>
      <c r="F2151" s="351" t="s">
        <v>595</v>
      </c>
      <c r="G2151" s="2">
        <f>INDEX([1]CAPS!$A:$A,MATCH(F:F,[1]CAPS!$H:$H,0))</f>
        <v>8181</v>
      </c>
      <c r="H2151" s="341" t="s">
        <v>233</v>
      </c>
      <c r="I2151" s="341" t="s">
        <v>240</v>
      </c>
      <c r="J2151" s="340" t="s">
        <v>256</v>
      </c>
      <c r="K2151" s="342">
        <v>2</v>
      </c>
      <c r="L2151" s="340">
        <v>0</v>
      </c>
      <c r="M2151" s="340" t="s">
        <v>256</v>
      </c>
      <c r="N2151" s="342">
        <v>2</v>
      </c>
      <c r="O2151" s="342">
        <v>0</v>
      </c>
      <c r="P2151" s="344">
        <v>0</v>
      </c>
      <c r="Q2151" s="342">
        <v>0</v>
      </c>
      <c r="S2151">
        <f t="shared" si="274"/>
        <v>2</v>
      </c>
    </row>
    <row r="2152" spans="1:19" ht="16" hidden="1" x14ac:dyDescent="0.2">
      <c r="A2152" t="s">
        <v>195</v>
      </c>
      <c r="B2152" s="156">
        <v>4</v>
      </c>
      <c r="C2152" s="55" t="str">
        <f t="shared" si="273"/>
        <v>BS1.4</v>
      </c>
      <c r="D2152" s="12">
        <v>2</v>
      </c>
      <c r="E2152" s="350">
        <v>44152</v>
      </c>
      <c r="F2152" s="351" t="s">
        <v>228</v>
      </c>
      <c r="G2152" s="2">
        <f>INDEX([1]CAPS!$A:$A,MATCH(F:F,[1]CAPS!$H:$H,0))</f>
        <v>7993</v>
      </c>
      <c r="H2152" s="341"/>
      <c r="I2152" s="341"/>
      <c r="J2152" s="340" t="s">
        <v>256</v>
      </c>
      <c r="K2152" s="342">
        <v>0</v>
      </c>
      <c r="L2152" s="340">
        <v>0</v>
      </c>
      <c r="M2152" s="340" t="s">
        <v>256</v>
      </c>
      <c r="N2152" s="340">
        <v>0</v>
      </c>
      <c r="O2152" s="342">
        <v>0</v>
      </c>
      <c r="P2152" s="344">
        <v>0</v>
      </c>
      <c r="Q2152" s="342">
        <v>0</v>
      </c>
      <c r="R2152" t="s">
        <v>621</v>
      </c>
      <c r="S2152">
        <f t="shared" si="274"/>
        <v>0</v>
      </c>
    </row>
    <row r="2153" spans="1:19" ht="16" hidden="1" x14ac:dyDescent="0.2">
      <c r="A2153" t="s">
        <v>195</v>
      </c>
      <c r="B2153" s="156">
        <v>4</v>
      </c>
      <c r="C2153" s="55" t="str">
        <f t="shared" si="273"/>
        <v>BS1.4</v>
      </c>
      <c r="D2153" s="12">
        <v>2</v>
      </c>
      <c r="E2153" s="350">
        <v>44152</v>
      </c>
      <c r="F2153" s="351" t="s">
        <v>565</v>
      </c>
      <c r="G2153" s="2">
        <f>INDEX([1]CAPS!$A:$A,MATCH(F:F,[1]CAPS!$H:$H,0))</f>
        <v>7664</v>
      </c>
      <c r="H2153" s="341" t="s">
        <v>234</v>
      </c>
      <c r="I2153" s="341" t="s">
        <v>238</v>
      </c>
      <c r="J2153" s="340" t="s">
        <v>256</v>
      </c>
      <c r="K2153" s="342">
        <v>1</v>
      </c>
      <c r="L2153" s="340">
        <v>0</v>
      </c>
      <c r="M2153" s="340" t="s">
        <v>256</v>
      </c>
      <c r="N2153" s="342">
        <v>1</v>
      </c>
      <c r="O2153" s="342">
        <v>0</v>
      </c>
      <c r="P2153" s="344">
        <v>0</v>
      </c>
      <c r="Q2153" s="342">
        <v>0</v>
      </c>
      <c r="S2153">
        <f t="shared" si="274"/>
        <v>1</v>
      </c>
    </row>
    <row r="2154" spans="1:19" ht="16" hidden="1" x14ac:dyDescent="0.2">
      <c r="A2154" t="s">
        <v>195</v>
      </c>
      <c r="B2154" s="156">
        <v>4</v>
      </c>
      <c r="C2154" s="55" t="str">
        <f t="shared" si="273"/>
        <v>BS1.4</v>
      </c>
      <c r="D2154" s="12">
        <v>2</v>
      </c>
      <c r="E2154" s="350">
        <v>44152</v>
      </c>
      <c r="F2154" s="351" t="s">
        <v>319</v>
      </c>
      <c r="G2154" s="2">
        <f>INDEX([1]CAPS!$A:$A,MATCH(F:F,[1]CAPS!$H:$H,0))</f>
        <v>3567</v>
      </c>
      <c r="H2154" s="341" t="s">
        <v>234</v>
      </c>
      <c r="I2154" s="341" t="s">
        <v>238</v>
      </c>
      <c r="J2154" s="340" t="s">
        <v>256</v>
      </c>
      <c r="K2154" s="342">
        <v>1</v>
      </c>
      <c r="L2154" s="340">
        <v>0</v>
      </c>
      <c r="M2154" s="340" t="s">
        <v>256</v>
      </c>
      <c r="N2154" s="340">
        <v>0</v>
      </c>
      <c r="O2154" s="342">
        <v>0</v>
      </c>
      <c r="P2154" s="344">
        <v>0</v>
      </c>
      <c r="Q2154" s="342">
        <v>0</v>
      </c>
      <c r="S2154">
        <f t="shared" si="274"/>
        <v>1</v>
      </c>
    </row>
    <row r="2155" spans="1:19" ht="16" hidden="1" x14ac:dyDescent="0.2">
      <c r="A2155" t="s">
        <v>195</v>
      </c>
      <c r="B2155" s="156">
        <v>4</v>
      </c>
      <c r="C2155" s="55" t="str">
        <f t="shared" si="273"/>
        <v>BS1.4</v>
      </c>
      <c r="D2155" s="12">
        <v>2</v>
      </c>
      <c r="E2155" s="350">
        <v>44152</v>
      </c>
      <c r="F2155" s="351" t="s">
        <v>129</v>
      </c>
      <c r="G2155" s="2">
        <f>INDEX([1]CAPS!$A:$A,MATCH(F:F,[1]CAPS!$H:$H,0))</f>
        <v>5532</v>
      </c>
      <c r="H2155" s="341" t="s">
        <v>233</v>
      </c>
      <c r="I2155" s="341" t="s">
        <v>238</v>
      </c>
      <c r="J2155" s="340" t="s">
        <v>256</v>
      </c>
      <c r="K2155" s="342">
        <v>9</v>
      </c>
      <c r="L2155" s="340">
        <v>0</v>
      </c>
      <c r="M2155" s="340" t="s">
        <v>256</v>
      </c>
      <c r="N2155" s="340">
        <v>0</v>
      </c>
      <c r="O2155" s="342">
        <v>0</v>
      </c>
      <c r="P2155" s="344">
        <v>0</v>
      </c>
      <c r="Q2155" s="342">
        <v>0</v>
      </c>
      <c r="S2155">
        <f t="shared" si="274"/>
        <v>9</v>
      </c>
    </row>
    <row r="2156" spans="1:19" ht="32" hidden="1" x14ac:dyDescent="0.2">
      <c r="A2156" t="s">
        <v>195</v>
      </c>
      <c r="B2156" s="155">
        <v>5</v>
      </c>
      <c r="C2156" s="55" t="str">
        <f t="shared" si="273"/>
        <v>BS1.5</v>
      </c>
      <c r="D2156" s="12">
        <v>2</v>
      </c>
      <c r="E2156" s="350">
        <v>44152</v>
      </c>
      <c r="F2156" s="351" t="s">
        <v>232</v>
      </c>
      <c r="G2156" s="2">
        <f>INDEX([1]CAPS!$A:$A,MATCH(F:F,[1]CAPS!$H:$H,0))</f>
        <v>8875</v>
      </c>
      <c r="H2156" s="353"/>
      <c r="I2156" s="353"/>
      <c r="J2156" s="340" t="s">
        <v>256</v>
      </c>
      <c r="K2156" s="340">
        <v>0</v>
      </c>
      <c r="L2156" s="340">
        <v>0</v>
      </c>
      <c r="M2156" s="340" t="s">
        <v>256</v>
      </c>
      <c r="N2156" s="340">
        <v>0</v>
      </c>
      <c r="O2156" s="340">
        <v>6</v>
      </c>
      <c r="P2156" s="354">
        <v>0</v>
      </c>
      <c r="Q2156" s="340">
        <v>0</v>
      </c>
      <c r="S2156">
        <f t="shared" si="274"/>
        <v>6</v>
      </c>
    </row>
    <row r="2157" spans="1:19" ht="32" hidden="1" x14ac:dyDescent="0.2">
      <c r="A2157" t="s">
        <v>195</v>
      </c>
      <c r="B2157" s="155">
        <v>5</v>
      </c>
      <c r="C2157" s="55" t="str">
        <f t="shared" si="273"/>
        <v>BS1.5</v>
      </c>
      <c r="D2157" s="12">
        <v>2</v>
      </c>
      <c r="E2157" s="350">
        <v>44152</v>
      </c>
      <c r="F2157" s="351" t="s">
        <v>135</v>
      </c>
      <c r="G2157" s="2">
        <f>INDEX([1]CAPS!$A:$A,MATCH(F:F,[1]CAPS!$H:$H,0))</f>
        <v>7766</v>
      </c>
      <c r="H2157" s="353"/>
      <c r="I2157" s="353"/>
      <c r="J2157" s="340" t="s">
        <v>256</v>
      </c>
      <c r="K2157" s="340">
        <v>1</v>
      </c>
      <c r="L2157" s="340">
        <v>0</v>
      </c>
      <c r="M2157" s="340" t="s">
        <v>256</v>
      </c>
      <c r="N2157" s="340">
        <v>0</v>
      </c>
      <c r="O2157" s="340">
        <v>0</v>
      </c>
      <c r="P2157" s="354">
        <v>0</v>
      </c>
      <c r="Q2157" s="340">
        <v>0</v>
      </c>
      <c r="S2157">
        <f t="shared" si="274"/>
        <v>1</v>
      </c>
    </row>
    <row r="2158" spans="1:19" ht="16" hidden="1" x14ac:dyDescent="0.2">
      <c r="A2158" t="s">
        <v>195</v>
      </c>
      <c r="B2158" s="155">
        <v>5</v>
      </c>
      <c r="C2158" s="55" t="str">
        <f t="shared" si="273"/>
        <v>BS1.5</v>
      </c>
      <c r="D2158" s="12">
        <v>2</v>
      </c>
      <c r="E2158" s="350">
        <v>44152</v>
      </c>
      <c r="F2158" s="351" t="s">
        <v>267</v>
      </c>
      <c r="G2158" s="2">
        <f>INDEX([1]CAPS!$A:$A,MATCH(F:F,[1]CAPS!$H:$H,0))</f>
        <v>5738</v>
      </c>
      <c r="H2158" s="353"/>
      <c r="I2158" s="353"/>
      <c r="J2158" s="340" t="s">
        <v>256</v>
      </c>
      <c r="K2158" s="340">
        <v>0</v>
      </c>
      <c r="L2158" s="340">
        <v>0</v>
      </c>
      <c r="M2158" s="340" t="s">
        <v>256</v>
      </c>
      <c r="N2158" s="340">
        <v>0</v>
      </c>
      <c r="O2158" s="340">
        <v>0</v>
      </c>
      <c r="P2158" s="354">
        <v>0</v>
      </c>
      <c r="Q2158" s="340">
        <v>0</v>
      </c>
      <c r="R2158" t="s">
        <v>621</v>
      </c>
      <c r="S2158">
        <f t="shared" si="274"/>
        <v>0</v>
      </c>
    </row>
    <row r="2159" spans="1:19" ht="16" hidden="1" x14ac:dyDescent="0.2">
      <c r="A2159" t="s">
        <v>195</v>
      </c>
      <c r="B2159" s="155">
        <v>5</v>
      </c>
      <c r="C2159" s="55" t="str">
        <f t="shared" ref="C2159:C2220" si="275">CONCATENATE(A2159,".",B2159)</f>
        <v>BS1.5</v>
      </c>
      <c r="D2159" s="12">
        <v>2</v>
      </c>
      <c r="E2159" s="350">
        <v>44152</v>
      </c>
      <c r="F2159" s="351" t="s">
        <v>229</v>
      </c>
      <c r="G2159" s="2">
        <f>INDEX([1]CAPS!$A:$A,MATCH(F:F,[1]CAPS!$H:$H,0))</f>
        <v>3997</v>
      </c>
      <c r="H2159" s="353"/>
      <c r="I2159" s="353"/>
      <c r="J2159" s="340" t="s">
        <v>256</v>
      </c>
      <c r="K2159" s="340">
        <v>9</v>
      </c>
      <c r="L2159" s="340">
        <v>0</v>
      </c>
      <c r="M2159" s="340" t="s">
        <v>256</v>
      </c>
      <c r="N2159" s="340">
        <v>0</v>
      </c>
      <c r="O2159" s="340">
        <v>14</v>
      </c>
      <c r="P2159" s="354">
        <v>0</v>
      </c>
      <c r="Q2159" s="340">
        <v>0</v>
      </c>
      <c r="S2159">
        <f t="shared" si="274"/>
        <v>23</v>
      </c>
    </row>
    <row r="2160" spans="1:19" ht="16" hidden="1" x14ac:dyDescent="0.2">
      <c r="A2160" t="s">
        <v>195</v>
      </c>
      <c r="B2160" s="155">
        <v>5</v>
      </c>
      <c r="C2160" s="55" t="str">
        <f t="shared" si="275"/>
        <v>BS1.5</v>
      </c>
      <c r="D2160" s="12">
        <v>2</v>
      </c>
      <c r="E2160" s="350">
        <v>44152</v>
      </c>
      <c r="F2160" s="351" t="s">
        <v>188</v>
      </c>
      <c r="G2160" s="2">
        <f>INDEX([1]CAPS!$A:$A,MATCH(F:F,[1]CAPS!$H:$H,0))</f>
        <v>3174</v>
      </c>
      <c r="H2160" s="353"/>
      <c r="I2160" s="353"/>
      <c r="J2160" s="340" t="s">
        <v>256</v>
      </c>
      <c r="K2160" s="340">
        <v>2</v>
      </c>
      <c r="L2160" s="340">
        <v>0</v>
      </c>
      <c r="M2160" s="340" t="s">
        <v>256</v>
      </c>
      <c r="N2160" s="340">
        <v>0</v>
      </c>
      <c r="O2160" s="340">
        <v>2</v>
      </c>
      <c r="P2160" s="354">
        <v>0</v>
      </c>
      <c r="Q2160" s="340">
        <v>0</v>
      </c>
      <c r="S2160">
        <f t="shared" si="274"/>
        <v>4</v>
      </c>
    </row>
    <row r="2161" spans="1:19" ht="16" hidden="1" x14ac:dyDescent="0.2">
      <c r="A2161" t="s">
        <v>195</v>
      </c>
      <c r="B2161" s="155">
        <v>5</v>
      </c>
      <c r="C2161" s="55" t="str">
        <f t="shared" si="275"/>
        <v>BS1.5</v>
      </c>
      <c r="D2161" s="12">
        <v>2</v>
      </c>
      <c r="E2161" s="350">
        <v>44152</v>
      </c>
      <c r="F2161" s="351" t="s">
        <v>129</v>
      </c>
      <c r="G2161" s="2">
        <f>INDEX([1]CAPS!$A:$A,MATCH(F:F,[1]CAPS!$H:$H,0))</f>
        <v>5532</v>
      </c>
      <c r="H2161" s="353"/>
      <c r="I2161" s="353"/>
      <c r="J2161" s="340" t="s">
        <v>256</v>
      </c>
      <c r="K2161" s="340">
        <v>37</v>
      </c>
      <c r="L2161" s="340">
        <v>0</v>
      </c>
      <c r="M2161" s="340" t="s">
        <v>256</v>
      </c>
      <c r="N2161" s="340">
        <v>0</v>
      </c>
      <c r="O2161" s="340">
        <v>0</v>
      </c>
      <c r="P2161" s="354">
        <v>0</v>
      </c>
      <c r="Q2161" s="340">
        <v>0</v>
      </c>
      <c r="S2161">
        <f t="shared" si="274"/>
        <v>37</v>
      </c>
    </row>
    <row r="2162" spans="1:19" ht="16" hidden="1" x14ac:dyDescent="0.2">
      <c r="A2162" t="s">
        <v>195</v>
      </c>
      <c r="B2162" s="155">
        <v>5</v>
      </c>
      <c r="C2162" s="55" t="str">
        <f t="shared" si="275"/>
        <v>BS1.5</v>
      </c>
      <c r="D2162" s="12">
        <v>2</v>
      </c>
      <c r="E2162" s="350">
        <v>44152</v>
      </c>
      <c r="F2162" s="351" t="s">
        <v>273</v>
      </c>
      <c r="G2162" s="2">
        <f>INDEX([1]CAPS!$A:$A,MATCH(F:F,[1]CAPS!$H:$H,0))</f>
        <v>2501</v>
      </c>
      <c r="H2162" s="353"/>
      <c r="I2162" s="353"/>
      <c r="J2162" s="340" t="s">
        <v>256</v>
      </c>
      <c r="K2162" s="340">
        <v>12</v>
      </c>
      <c r="L2162" s="340">
        <v>0</v>
      </c>
      <c r="M2162" s="340" t="s">
        <v>256</v>
      </c>
      <c r="N2162" s="340">
        <v>0</v>
      </c>
      <c r="O2162" s="340">
        <v>0</v>
      </c>
      <c r="P2162" s="354">
        <v>0</v>
      </c>
      <c r="Q2162" s="340">
        <v>0</v>
      </c>
      <c r="S2162">
        <f t="shared" si="274"/>
        <v>12</v>
      </c>
    </row>
    <row r="2163" spans="1:19" ht="16" hidden="1" x14ac:dyDescent="0.2">
      <c r="A2163" t="s">
        <v>195</v>
      </c>
      <c r="B2163" s="156">
        <v>5</v>
      </c>
      <c r="C2163" s="55" t="str">
        <f t="shared" si="275"/>
        <v>BS1.5</v>
      </c>
      <c r="D2163" s="12">
        <v>2</v>
      </c>
      <c r="E2163" s="350">
        <v>44152</v>
      </c>
      <c r="F2163" s="351" t="s">
        <v>132</v>
      </c>
      <c r="G2163" s="2">
        <f>INDEX([1]CAPS!$A:$A,MATCH(F:F,[1]CAPS!$H:$H,0))</f>
        <v>2469</v>
      </c>
      <c r="H2163" s="341" t="s">
        <v>233</v>
      </c>
      <c r="I2163" s="341" t="s">
        <v>238</v>
      </c>
      <c r="J2163" s="340" t="s">
        <v>256</v>
      </c>
      <c r="K2163" s="342">
        <v>1</v>
      </c>
      <c r="L2163" s="340">
        <v>0</v>
      </c>
      <c r="M2163" s="340" t="s">
        <v>256</v>
      </c>
      <c r="N2163" s="340">
        <v>0</v>
      </c>
      <c r="O2163" s="342">
        <v>0</v>
      </c>
      <c r="P2163" s="344">
        <v>0</v>
      </c>
      <c r="Q2163" s="342">
        <v>0</v>
      </c>
      <c r="S2163">
        <f t="shared" si="274"/>
        <v>1</v>
      </c>
    </row>
    <row r="2164" spans="1:19" ht="16" hidden="1" x14ac:dyDescent="0.2">
      <c r="A2164" t="s">
        <v>195</v>
      </c>
      <c r="B2164" s="156">
        <v>5</v>
      </c>
      <c r="C2164" s="55" t="str">
        <f t="shared" si="275"/>
        <v>BS1.5</v>
      </c>
      <c r="D2164" s="12">
        <v>2</v>
      </c>
      <c r="E2164" s="350">
        <v>44152</v>
      </c>
      <c r="F2164" s="351" t="s">
        <v>597</v>
      </c>
      <c r="G2164" s="2">
        <f>INDEX([1]CAPS!$A:$A,MATCH(F:F,[1]CAPS!$H:$H,0))</f>
        <v>6406</v>
      </c>
      <c r="H2164" s="341" t="s">
        <v>233</v>
      </c>
      <c r="I2164" s="341" t="s">
        <v>240</v>
      </c>
      <c r="J2164" s="340" t="s">
        <v>256</v>
      </c>
      <c r="K2164" s="342">
        <v>30</v>
      </c>
      <c r="L2164" s="340">
        <v>0</v>
      </c>
      <c r="M2164" s="340" t="s">
        <v>256</v>
      </c>
      <c r="N2164" s="340">
        <v>0</v>
      </c>
      <c r="O2164" s="342">
        <v>0</v>
      </c>
      <c r="P2164" s="344">
        <v>0</v>
      </c>
      <c r="Q2164" s="342">
        <v>0</v>
      </c>
      <c r="S2164">
        <f t="shared" si="274"/>
        <v>30</v>
      </c>
    </row>
    <row r="2165" spans="1:19" ht="32" hidden="1" x14ac:dyDescent="0.2">
      <c r="A2165" t="s">
        <v>195</v>
      </c>
      <c r="B2165" s="156">
        <v>5</v>
      </c>
      <c r="C2165" s="55" t="str">
        <f t="shared" si="275"/>
        <v>BS1.5</v>
      </c>
      <c r="D2165" s="12">
        <v>2</v>
      </c>
      <c r="E2165" s="350">
        <v>44152</v>
      </c>
      <c r="F2165" s="351" t="s">
        <v>488</v>
      </c>
      <c r="G2165" s="2">
        <f>INDEX([1]CAPS!$A:$A,MATCH(F:F,[1]CAPS!$H:$H,0))</f>
        <v>1161</v>
      </c>
      <c r="H2165" s="341" t="s">
        <v>237</v>
      </c>
      <c r="I2165" s="341" t="s">
        <v>239</v>
      </c>
      <c r="J2165" s="340" t="s">
        <v>256</v>
      </c>
      <c r="K2165" s="342">
        <v>0</v>
      </c>
      <c r="L2165" s="340">
        <v>0</v>
      </c>
      <c r="M2165" s="340" t="s">
        <v>256</v>
      </c>
      <c r="N2165" s="340">
        <v>0</v>
      </c>
      <c r="O2165" s="342">
        <v>5</v>
      </c>
      <c r="P2165" s="344">
        <v>0</v>
      </c>
      <c r="Q2165" s="342">
        <v>0</v>
      </c>
      <c r="S2165">
        <f t="shared" si="274"/>
        <v>5</v>
      </c>
    </row>
    <row r="2166" spans="1:19" ht="32" hidden="1" x14ac:dyDescent="0.2">
      <c r="A2166" t="s">
        <v>195</v>
      </c>
      <c r="B2166" s="156">
        <v>5</v>
      </c>
      <c r="C2166" s="55" t="str">
        <f t="shared" si="275"/>
        <v>BS1.5</v>
      </c>
      <c r="D2166" s="12">
        <v>2</v>
      </c>
      <c r="E2166" s="350">
        <v>44152</v>
      </c>
      <c r="F2166" s="351" t="s">
        <v>128</v>
      </c>
      <c r="G2166" s="2">
        <f>INDEX([1]CAPS!$A:$A,MATCH(F:F,[1]CAPS!$H:$H,0))</f>
        <v>3243</v>
      </c>
      <c r="H2166" s="341" t="s">
        <v>237</v>
      </c>
      <c r="I2166" s="341" t="s">
        <v>239</v>
      </c>
      <c r="J2166" s="340" t="s">
        <v>256</v>
      </c>
      <c r="K2166" s="342">
        <v>0</v>
      </c>
      <c r="L2166" s="340">
        <v>0</v>
      </c>
      <c r="M2166" s="340" t="s">
        <v>256</v>
      </c>
      <c r="N2166" s="340">
        <v>0</v>
      </c>
      <c r="O2166" s="342">
        <v>4</v>
      </c>
      <c r="P2166" s="344">
        <v>0</v>
      </c>
      <c r="Q2166" s="342">
        <v>0</v>
      </c>
      <c r="S2166">
        <f t="shared" si="274"/>
        <v>4</v>
      </c>
    </row>
    <row r="2167" spans="1:19" ht="16" hidden="1" x14ac:dyDescent="0.2">
      <c r="A2167" t="s">
        <v>195</v>
      </c>
      <c r="B2167" s="156">
        <v>5</v>
      </c>
      <c r="C2167" s="55" t="str">
        <f t="shared" si="275"/>
        <v>BS1.5</v>
      </c>
      <c r="D2167" s="12">
        <v>2</v>
      </c>
      <c r="E2167" s="350">
        <v>44152</v>
      </c>
      <c r="F2167" s="351" t="s">
        <v>189</v>
      </c>
      <c r="G2167" s="2">
        <f>INDEX([1]CAPS!$A:$A,MATCH(F:F,[1]CAPS!$H:$H,0))</f>
        <v>5541</v>
      </c>
      <c r="H2167" s="341" t="s">
        <v>233</v>
      </c>
      <c r="I2167" s="341" t="s">
        <v>238</v>
      </c>
      <c r="J2167" s="340" t="s">
        <v>256</v>
      </c>
      <c r="K2167" s="342">
        <v>17</v>
      </c>
      <c r="L2167" s="340">
        <v>0</v>
      </c>
      <c r="M2167" s="340" t="s">
        <v>256</v>
      </c>
      <c r="N2167" s="340">
        <v>0</v>
      </c>
      <c r="O2167" s="342">
        <v>0</v>
      </c>
      <c r="P2167" s="344">
        <v>0</v>
      </c>
      <c r="Q2167" s="342">
        <v>0</v>
      </c>
      <c r="S2167">
        <f t="shared" si="274"/>
        <v>17</v>
      </c>
    </row>
    <row r="2168" spans="1:19" ht="16" hidden="1" x14ac:dyDescent="0.2">
      <c r="A2168" t="s">
        <v>195</v>
      </c>
      <c r="B2168" s="156">
        <v>5</v>
      </c>
      <c r="C2168" s="55" t="str">
        <f t="shared" si="275"/>
        <v>BS1.5</v>
      </c>
      <c r="D2168" s="12">
        <v>2</v>
      </c>
      <c r="E2168" s="350">
        <v>44152</v>
      </c>
      <c r="F2168" s="351" t="s">
        <v>565</v>
      </c>
      <c r="G2168" s="2">
        <f>INDEX([1]CAPS!$A:$A,MATCH(F:F,[1]CAPS!$H:$H,0))</f>
        <v>7664</v>
      </c>
      <c r="H2168" s="341" t="s">
        <v>234</v>
      </c>
      <c r="I2168" s="341" t="s">
        <v>238</v>
      </c>
      <c r="J2168" s="340" t="s">
        <v>256</v>
      </c>
      <c r="K2168" s="342">
        <v>1</v>
      </c>
      <c r="L2168" s="343">
        <v>0</v>
      </c>
      <c r="M2168" s="340" t="s">
        <v>256</v>
      </c>
      <c r="N2168" s="342">
        <v>1</v>
      </c>
      <c r="O2168" s="342">
        <v>0</v>
      </c>
      <c r="P2168" s="344">
        <v>0</v>
      </c>
      <c r="Q2168" s="342">
        <v>0</v>
      </c>
      <c r="S2168">
        <f t="shared" si="274"/>
        <v>1</v>
      </c>
    </row>
    <row r="2169" spans="1:19" ht="32" hidden="1" x14ac:dyDescent="0.2">
      <c r="A2169" t="s">
        <v>195</v>
      </c>
      <c r="B2169" s="156">
        <v>5</v>
      </c>
      <c r="C2169" s="55" t="str">
        <f t="shared" si="275"/>
        <v>BS1.5</v>
      </c>
      <c r="D2169" s="12">
        <v>2</v>
      </c>
      <c r="E2169" s="350">
        <v>44152</v>
      </c>
      <c r="F2169" s="351" t="s">
        <v>272</v>
      </c>
      <c r="G2169" s="2">
        <f>INDEX([1]CAPS!$A:$A,MATCH(F:F,[1]CAPS!$H:$H,0))</f>
        <v>2852</v>
      </c>
      <c r="H2169" s="341" t="s">
        <v>235</v>
      </c>
      <c r="I2169" s="341" t="s">
        <v>239</v>
      </c>
      <c r="J2169" s="340" t="s">
        <v>256</v>
      </c>
      <c r="K2169" s="342">
        <v>4</v>
      </c>
      <c r="L2169" s="343">
        <v>0</v>
      </c>
      <c r="M2169" s="340" t="s">
        <v>256</v>
      </c>
      <c r="N2169" s="342">
        <v>0</v>
      </c>
      <c r="O2169" s="342">
        <v>3</v>
      </c>
      <c r="P2169" s="344">
        <v>0</v>
      </c>
      <c r="Q2169" s="342">
        <v>0</v>
      </c>
      <c r="S2169">
        <f t="shared" si="274"/>
        <v>7</v>
      </c>
    </row>
    <row r="2170" spans="1:19" ht="16" hidden="1" x14ac:dyDescent="0.2">
      <c r="A2170" t="s">
        <v>195</v>
      </c>
      <c r="B2170" s="156">
        <v>5</v>
      </c>
      <c r="C2170" s="55" t="str">
        <f t="shared" si="275"/>
        <v>BS1.5</v>
      </c>
      <c r="D2170" s="12">
        <v>2</v>
      </c>
      <c r="E2170" s="350">
        <v>44152</v>
      </c>
      <c r="F2170" s="351" t="s">
        <v>595</v>
      </c>
      <c r="G2170" s="2">
        <f>INDEX([1]CAPS!$A:$A,MATCH(F:F,[1]CAPS!$H:$H,0))</f>
        <v>8181</v>
      </c>
      <c r="H2170" s="341" t="s">
        <v>233</v>
      </c>
      <c r="I2170" s="341" t="s">
        <v>240</v>
      </c>
      <c r="J2170" s="340" t="s">
        <v>256</v>
      </c>
      <c r="K2170" s="342">
        <v>2</v>
      </c>
      <c r="L2170" s="343">
        <v>0</v>
      </c>
      <c r="M2170" s="340" t="s">
        <v>256</v>
      </c>
      <c r="N2170" s="342">
        <v>0</v>
      </c>
      <c r="O2170" s="342">
        <v>0</v>
      </c>
      <c r="P2170" s="344">
        <v>0</v>
      </c>
      <c r="Q2170" s="342">
        <v>0</v>
      </c>
      <c r="S2170">
        <f t="shared" si="274"/>
        <v>2</v>
      </c>
    </row>
    <row r="2171" spans="1:19" ht="16" hidden="1" x14ac:dyDescent="0.2">
      <c r="A2171" t="s">
        <v>195</v>
      </c>
      <c r="B2171" s="156">
        <v>5</v>
      </c>
      <c r="C2171" s="55" t="str">
        <f t="shared" si="275"/>
        <v>BS1.5</v>
      </c>
      <c r="D2171" s="12">
        <v>2</v>
      </c>
      <c r="E2171" s="350">
        <v>44152</v>
      </c>
      <c r="F2171" s="423" t="s">
        <v>803</v>
      </c>
      <c r="G2171" s="2">
        <f>INDEX([1]CAPS!$A:$A,MATCH(F:F,[1]CAPS!$H:$H,0))</f>
        <v>3302</v>
      </c>
      <c r="H2171" s="341" t="s">
        <v>256</v>
      </c>
      <c r="I2171" s="341" t="s">
        <v>238</v>
      </c>
      <c r="J2171" s="340" t="s">
        <v>256</v>
      </c>
      <c r="K2171" s="342">
        <v>0</v>
      </c>
      <c r="L2171" s="343">
        <v>0</v>
      </c>
      <c r="M2171" s="340" t="s">
        <v>256</v>
      </c>
      <c r="N2171" s="342">
        <v>0</v>
      </c>
      <c r="O2171" s="342">
        <v>1</v>
      </c>
      <c r="P2171" s="344">
        <v>0</v>
      </c>
      <c r="Q2171" s="342">
        <v>0</v>
      </c>
      <c r="R2171" t="s">
        <v>805</v>
      </c>
      <c r="S2171">
        <f t="shared" si="274"/>
        <v>1</v>
      </c>
    </row>
    <row r="2172" spans="1:19" ht="16" hidden="1" x14ac:dyDescent="0.2">
      <c r="A2172" t="s">
        <v>195</v>
      </c>
      <c r="B2172" s="155">
        <v>6</v>
      </c>
      <c r="C2172" s="55" t="str">
        <f t="shared" si="275"/>
        <v>BS1.6</v>
      </c>
      <c r="D2172" s="12">
        <v>2</v>
      </c>
      <c r="E2172" s="350">
        <v>44152</v>
      </c>
      <c r="F2172" s="351" t="s">
        <v>188</v>
      </c>
      <c r="G2172" s="2">
        <f>INDEX([1]CAPS!$A:$A,MATCH(F:F,[1]CAPS!$H:$H,0))</f>
        <v>3174</v>
      </c>
      <c r="H2172" s="353"/>
      <c r="I2172" s="353"/>
      <c r="J2172" s="340" t="s">
        <v>256</v>
      </c>
      <c r="K2172" s="340">
        <v>8</v>
      </c>
      <c r="L2172" s="355">
        <v>0</v>
      </c>
      <c r="M2172" s="340" t="s">
        <v>256</v>
      </c>
      <c r="N2172" s="340">
        <v>0</v>
      </c>
      <c r="O2172" s="340">
        <v>16</v>
      </c>
      <c r="P2172" s="354">
        <v>0</v>
      </c>
      <c r="Q2172" s="340">
        <v>0</v>
      </c>
      <c r="S2172">
        <f t="shared" si="274"/>
        <v>24</v>
      </c>
    </row>
    <row r="2173" spans="1:19" ht="16" hidden="1" x14ac:dyDescent="0.2">
      <c r="A2173" t="s">
        <v>195</v>
      </c>
      <c r="B2173" s="155">
        <v>6</v>
      </c>
      <c r="C2173" s="55" t="str">
        <f t="shared" si="275"/>
        <v>BS1.6</v>
      </c>
      <c r="D2173" s="12">
        <v>2</v>
      </c>
      <c r="E2173" s="350">
        <v>44152</v>
      </c>
      <c r="F2173" s="351" t="s">
        <v>132</v>
      </c>
      <c r="G2173" s="2">
        <f>INDEX([1]CAPS!$A:$A,MATCH(F:F,[1]CAPS!$H:$H,0))</f>
        <v>2469</v>
      </c>
      <c r="H2173" s="353"/>
      <c r="I2173" s="353"/>
      <c r="J2173" s="340" t="s">
        <v>256</v>
      </c>
      <c r="K2173" s="340">
        <v>7</v>
      </c>
      <c r="L2173" s="355">
        <v>0</v>
      </c>
      <c r="M2173" s="340" t="s">
        <v>256</v>
      </c>
      <c r="N2173" s="340">
        <v>3</v>
      </c>
      <c r="O2173" s="340">
        <v>0</v>
      </c>
      <c r="P2173" s="354">
        <v>0</v>
      </c>
      <c r="Q2173" s="340">
        <v>0</v>
      </c>
      <c r="S2173">
        <f t="shared" si="274"/>
        <v>7</v>
      </c>
    </row>
    <row r="2174" spans="1:19" ht="16" hidden="1" x14ac:dyDescent="0.2">
      <c r="A2174" t="s">
        <v>195</v>
      </c>
      <c r="B2174" s="155">
        <v>6</v>
      </c>
      <c r="C2174" s="55" t="str">
        <f t="shared" si="275"/>
        <v>BS1.6</v>
      </c>
      <c r="D2174" s="12">
        <v>2</v>
      </c>
      <c r="E2174" s="350">
        <v>44152</v>
      </c>
      <c r="F2174" s="351" t="s">
        <v>229</v>
      </c>
      <c r="G2174" s="2">
        <f>INDEX([1]CAPS!$A:$A,MATCH(F:F,[1]CAPS!$H:$H,0))</f>
        <v>3997</v>
      </c>
      <c r="H2174" s="353"/>
      <c r="I2174" s="353"/>
      <c r="J2174" s="340" t="s">
        <v>256</v>
      </c>
      <c r="K2174" s="340">
        <v>30</v>
      </c>
      <c r="L2174" s="355">
        <v>0</v>
      </c>
      <c r="M2174" s="340" t="s">
        <v>256</v>
      </c>
      <c r="N2174" s="340">
        <v>0</v>
      </c>
      <c r="O2174" s="340">
        <v>30</v>
      </c>
      <c r="P2174" s="354">
        <v>0</v>
      </c>
      <c r="Q2174" s="340">
        <v>0</v>
      </c>
      <c r="S2174">
        <f t="shared" si="274"/>
        <v>60</v>
      </c>
    </row>
    <row r="2175" spans="1:19" ht="16" hidden="1" x14ac:dyDescent="0.2">
      <c r="A2175" t="s">
        <v>195</v>
      </c>
      <c r="B2175" s="155">
        <v>6</v>
      </c>
      <c r="C2175" s="55" t="str">
        <f t="shared" si="275"/>
        <v>BS1.6</v>
      </c>
      <c r="D2175" s="12">
        <v>2</v>
      </c>
      <c r="E2175" s="350">
        <v>44152</v>
      </c>
      <c r="F2175" s="351" t="s">
        <v>268</v>
      </c>
      <c r="G2175" s="2">
        <f>INDEX([1]CAPS!$A:$A,MATCH(F:F,[1]CAPS!$H:$H,0))</f>
        <v>6406</v>
      </c>
      <c r="H2175" s="353" t="s">
        <v>233</v>
      </c>
      <c r="I2175" s="353" t="s">
        <v>240</v>
      </c>
      <c r="J2175" s="340" t="s">
        <v>256</v>
      </c>
      <c r="K2175" s="340">
        <v>40</v>
      </c>
      <c r="L2175" s="355">
        <v>0</v>
      </c>
      <c r="M2175" s="340" t="s">
        <v>256</v>
      </c>
      <c r="N2175" s="340">
        <v>0</v>
      </c>
      <c r="O2175" s="340">
        <v>0</v>
      </c>
      <c r="P2175" s="354">
        <v>0</v>
      </c>
      <c r="Q2175" s="340">
        <v>0</v>
      </c>
      <c r="S2175">
        <f t="shared" si="274"/>
        <v>40</v>
      </c>
    </row>
    <row r="2176" spans="1:19" ht="16" hidden="1" x14ac:dyDescent="0.2">
      <c r="A2176" t="s">
        <v>195</v>
      </c>
      <c r="B2176" s="155">
        <v>6</v>
      </c>
      <c r="C2176" s="55" t="str">
        <f t="shared" si="275"/>
        <v>BS1.6</v>
      </c>
      <c r="D2176" s="12">
        <v>2</v>
      </c>
      <c r="E2176" s="350">
        <v>44152</v>
      </c>
      <c r="F2176" s="351" t="s">
        <v>267</v>
      </c>
      <c r="G2176" s="2">
        <f>INDEX([1]CAPS!$A:$A,MATCH(F:F,[1]CAPS!$H:$H,0))</f>
        <v>5738</v>
      </c>
      <c r="H2176" s="353"/>
      <c r="I2176" s="353"/>
      <c r="J2176" s="340" t="s">
        <v>256</v>
      </c>
      <c r="K2176" s="340">
        <v>2</v>
      </c>
      <c r="L2176" s="355">
        <v>0</v>
      </c>
      <c r="M2176" s="340" t="s">
        <v>256</v>
      </c>
      <c r="N2176" s="340">
        <v>0</v>
      </c>
      <c r="O2176" s="340">
        <v>0</v>
      </c>
      <c r="P2176" s="354">
        <v>0</v>
      </c>
      <c r="Q2176" s="340">
        <v>0</v>
      </c>
      <c r="S2176">
        <f t="shared" si="274"/>
        <v>2</v>
      </c>
    </row>
    <row r="2177" spans="1:19" ht="16" hidden="1" x14ac:dyDescent="0.2">
      <c r="A2177" t="s">
        <v>195</v>
      </c>
      <c r="B2177" s="155">
        <v>6</v>
      </c>
      <c r="C2177" s="55" t="str">
        <f t="shared" si="275"/>
        <v>BS1.6</v>
      </c>
      <c r="D2177" s="12">
        <v>2</v>
      </c>
      <c r="E2177" s="350">
        <v>44152</v>
      </c>
      <c r="F2177" s="351" t="s">
        <v>272</v>
      </c>
      <c r="G2177" s="2">
        <f>INDEX([1]CAPS!$A:$A,MATCH(F:F,[1]CAPS!$H:$H,0))</f>
        <v>2852</v>
      </c>
      <c r="H2177" s="353" t="s">
        <v>235</v>
      </c>
      <c r="I2177" s="353" t="s">
        <v>239</v>
      </c>
      <c r="J2177" s="340" t="s">
        <v>256</v>
      </c>
      <c r="K2177" s="340">
        <v>15</v>
      </c>
      <c r="L2177" s="355">
        <v>0</v>
      </c>
      <c r="M2177" s="340" t="s">
        <v>256</v>
      </c>
      <c r="N2177" s="340">
        <v>0</v>
      </c>
      <c r="O2177" s="340">
        <v>14</v>
      </c>
      <c r="P2177" s="354">
        <v>0</v>
      </c>
      <c r="Q2177" s="340">
        <v>0</v>
      </c>
      <c r="S2177">
        <f t="shared" si="274"/>
        <v>29</v>
      </c>
    </row>
    <row r="2178" spans="1:19" ht="16" hidden="1" x14ac:dyDescent="0.2">
      <c r="A2178" t="s">
        <v>195</v>
      </c>
      <c r="B2178" s="155">
        <v>6</v>
      </c>
      <c r="C2178" s="55" t="str">
        <f t="shared" si="275"/>
        <v>BS1.6</v>
      </c>
      <c r="D2178" s="12">
        <v>2</v>
      </c>
      <c r="E2178" s="350">
        <v>44152</v>
      </c>
      <c r="F2178" s="352" t="s">
        <v>189</v>
      </c>
      <c r="G2178" s="2">
        <f>INDEX([1]CAPS!$A:$A,MATCH(F:F,[1]CAPS!$H:$H,0))</f>
        <v>5541</v>
      </c>
      <c r="H2178" s="353" t="s">
        <v>233</v>
      </c>
      <c r="I2178" s="353" t="s">
        <v>238</v>
      </c>
      <c r="J2178" s="340" t="s">
        <v>256</v>
      </c>
      <c r="K2178" s="340">
        <v>30</v>
      </c>
      <c r="L2178" s="355">
        <v>0</v>
      </c>
      <c r="M2178" s="340" t="s">
        <v>256</v>
      </c>
      <c r="N2178" s="340">
        <v>0</v>
      </c>
      <c r="O2178" s="340">
        <v>0</v>
      </c>
      <c r="P2178" s="354">
        <v>0</v>
      </c>
      <c r="Q2178" s="340">
        <v>0</v>
      </c>
      <c r="S2178">
        <f t="shared" si="274"/>
        <v>30</v>
      </c>
    </row>
    <row r="2179" spans="1:19" ht="16" hidden="1" x14ac:dyDescent="0.2">
      <c r="A2179" t="s">
        <v>195</v>
      </c>
      <c r="B2179" s="155">
        <v>6</v>
      </c>
      <c r="C2179" s="55" t="str">
        <f t="shared" si="275"/>
        <v>BS1.6</v>
      </c>
      <c r="D2179" s="12">
        <v>2</v>
      </c>
      <c r="E2179" s="350">
        <v>44152</v>
      </c>
      <c r="F2179" s="351" t="s">
        <v>273</v>
      </c>
      <c r="G2179" s="2">
        <f>INDEX([1]CAPS!$A:$A,MATCH(F:F,[1]CAPS!$H:$H,0))</f>
        <v>2501</v>
      </c>
      <c r="H2179" s="353" t="s">
        <v>234</v>
      </c>
      <c r="I2179" s="353" t="s">
        <v>238</v>
      </c>
      <c r="J2179" s="340" t="s">
        <v>256</v>
      </c>
      <c r="K2179" s="340">
        <v>32</v>
      </c>
      <c r="L2179" s="355">
        <v>0</v>
      </c>
      <c r="M2179" s="340" t="s">
        <v>256</v>
      </c>
      <c r="N2179" s="340">
        <v>0</v>
      </c>
      <c r="O2179" s="340">
        <v>0</v>
      </c>
      <c r="P2179" s="354">
        <v>0</v>
      </c>
      <c r="Q2179" s="340">
        <v>0</v>
      </c>
      <c r="S2179">
        <f t="shared" si="274"/>
        <v>32</v>
      </c>
    </row>
    <row r="2180" spans="1:19" ht="32" hidden="1" x14ac:dyDescent="0.2">
      <c r="A2180" t="s">
        <v>195</v>
      </c>
      <c r="B2180" s="156">
        <v>6</v>
      </c>
      <c r="C2180" s="55" t="str">
        <f t="shared" si="275"/>
        <v>BS1.6</v>
      </c>
      <c r="D2180" s="12">
        <v>2</v>
      </c>
      <c r="E2180" s="350">
        <v>44152</v>
      </c>
      <c r="F2180" s="351" t="s">
        <v>135</v>
      </c>
      <c r="G2180" s="2">
        <f>INDEX([1]CAPS!$A:$A,MATCH(F:F,[1]CAPS!$H:$H,0))</f>
        <v>7766</v>
      </c>
      <c r="H2180" s="341" t="s">
        <v>236</v>
      </c>
      <c r="I2180" s="341" t="s">
        <v>242</v>
      </c>
      <c r="J2180" s="340" t="s">
        <v>256</v>
      </c>
      <c r="K2180" s="342">
        <v>2</v>
      </c>
      <c r="L2180" s="343">
        <v>0</v>
      </c>
      <c r="M2180" s="340" t="s">
        <v>256</v>
      </c>
      <c r="N2180" s="342">
        <v>0</v>
      </c>
      <c r="O2180" s="342">
        <v>0</v>
      </c>
      <c r="P2180" s="344">
        <v>0</v>
      </c>
      <c r="Q2180" s="342">
        <v>0</v>
      </c>
      <c r="S2180">
        <f t="shared" si="274"/>
        <v>2</v>
      </c>
    </row>
    <row r="2181" spans="1:19" ht="16" hidden="1" x14ac:dyDescent="0.2">
      <c r="A2181" t="s">
        <v>195</v>
      </c>
      <c r="B2181" s="156">
        <v>6</v>
      </c>
      <c r="C2181" s="55" t="str">
        <f t="shared" si="275"/>
        <v>BS1.6</v>
      </c>
      <c r="D2181" s="12">
        <v>2</v>
      </c>
      <c r="E2181" s="350">
        <v>44152</v>
      </c>
      <c r="F2181" s="351" t="s">
        <v>598</v>
      </c>
      <c r="G2181" s="2">
        <f>INDEX([1]CAPS!$A:$A,MATCH(F:F,[1]CAPS!$H:$H,0))</f>
        <v>2561</v>
      </c>
      <c r="H2181" s="341" t="s">
        <v>270</v>
      </c>
      <c r="I2181" s="341" t="s">
        <v>240</v>
      </c>
      <c r="J2181" s="340" t="s">
        <v>256</v>
      </c>
      <c r="K2181" s="342">
        <v>1</v>
      </c>
      <c r="L2181" s="343">
        <v>0</v>
      </c>
      <c r="M2181" s="340" t="s">
        <v>256</v>
      </c>
      <c r="N2181" s="342">
        <v>1</v>
      </c>
      <c r="O2181" s="342">
        <v>0</v>
      </c>
      <c r="P2181" s="344">
        <v>0</v>
      </c>
      <c r="Q2181" s="342">
        <v>0</v>
      </c>
      <c r="S2181">
        <f t="shared" si="274"/>
        <v>1</v>
      </c>
    </row>
    <row r="2182" spans="1:19" ht="32" hidden="1" x14ac:dyDescent="0.2">
      <c r="A2182" t="s">
        <v>195</v>
      </c>
      <c r="B2182" s="156">
        <v>6</v>
      </c>
      <c r="C2182" s="55" t="str">
        <f t="shared" si="275"/>
        <v>BS1.6</v>
      </c>
      <c r="D2182" s="12">
        <v>2</v>
      </c>
      <c r="E2182" s="350">
        <v>44152</v>
      </c>
      <c r="F2182" s="352" t="s">
        <v>191</v>
      </c>
      <c r="G2182" s="2">
        <f>INDEX([1]CAPS!$A:$A,MATCH(F:F,[1]CAPS!$H:$H,0))</f>
        <v>5352</v>
      </c>
      <c r="H2182" s="341" t="s">
        <v>237</v>
      </c>
      <c r="I2182" s="341" t="s">
        <v>239</v>
      </c>
      <c r="J2182" s="340" t="s">
        <v>256</v>
      </c>
      <c r="K2182" s="342">
        <v>0</v>
      </c>
      <c r="L2182" s="343">
        <v>0</v>
      </c>
      <c r="M2182" s="340" t="s">
        <v>256</v>
      </c>
      <c r="N2182" s="342">
        <v>0</v>
      </c>
      <c r="O2182" s="342">
        <v>1</v>
      </c>
      <c r="P2182" s="344">
        <v>0</v>
      </c>
      <c r="Q2182" s="342">
        <v>0</v>
      </c>
      <c r="S2182">
        <f t="shared" si="274"/>
        <v>1</v>
      </c>
    </row>
    <row r="2183" spans="1:19" ht="32" hidden="1" x14ac:dyDescent="0.2">
      <c r="A2183" t="s">
        <v>195</v>
      </c>
      <c r="B2183" s="156">
        <v>6</v>
      </c>
      <c r="C2183" s="55" t="str">
        <f t="shared" si="275"/>
        <v>BS1.6</v>
      </c>
      <c r="D2183" s="12">
        <v>2</v>
      </c>
      <c r="E2183" s="350">
        <v>44152</v>
      </c>
      <c r="F2183" s="351" t="s">
        <v>488</v>
      </c>
      <c r="G2183" s="2">
        <f>INDEX([1]CAPS!$A:$A,MATCH(F:F,[1]CAPS!$H:$H,0))</f>
        <v>1161</v>
      </c>
      <c r="H2183" s="341" t="s">
        <v>237</v>
      </c>
      <c r="I2183" s="341" t="s">
        <v>239</v>
      </c>
      <c r="J2183" s="340" t="s">
        <v>256</v>
      </c>
      <c r="K2183" s="342">
        <v>0</v>
      </c>
      <c r="L2183" s="343">
        <v>0</v>
      </c>
      <c r="M2183" s="340" t="s">
        <v>256</v>
      </c>
      <c r="N2183" s="342">
        <v>0</v>
      </c>
      <c r="O2183" s="342">
        <v>11</v>
      </c>
      <c r="P2183" s="344">
        <v>0</v>
      </c>
      <c r="Q2183" s="342">
        <v>0</v>
      </c>
      <c r="S2183">
        <f t="shared" si="274"/>
        <v>11</v>
      </c>
    </row>
    <row r="2184" spans="1:19" ht="16" hidden="1" x14ac:dyDescent="0.2">
      <c r="A2184" t="s">
        <v>195</v>
      </c>
      <c r="B2184" s="156">
        <v>6</v>
      </c>
      <c r="C2184" s="55" t="str">
        <f t="shared" si="275"/>
        <v>BS1.6</v>
      </c>
      <c r="D2184" s="12">
        <v>2</v>
      </c>
      <c r="E2184" s="350">
        <v>44152</v>
      </c>
      <c r="F2184" s="351" t="s">
        <v>129</v>
      </c>
      <c r="G2184" s="2">
        <f>INDEX([1]CAPS!$A:$A,MATCH(F:F,[1]CAPS!$H:$H,0))</f>
        <v>5532</v>
      </c>
      <c r="H2184" s="341" t="s">
        <v>233</v>
      </c>
      <c r="I2184" s="341" t="s">
        <v>238</v>
      </c>
      <c r="J2184" s="340" t="s">
        <v>256</v>
      </c>
      <c r="K2184" s="342">
        <v>6</v>
      </c>
      <c r="L2184" s="343">
        <v>0</v>
      </c>
      <c r="M2184" s="340" t="s">
        <v>256</v>
      </c>
      <c r="N2184" s="342">
        <v>0</v>
      </c>
      <c r="O2184" s="342">
        <v>0</v>
      </c>
      <c r="P2184" s="344">
        <v>0</v>
      </c>
      <c r="Q2184" s="342">
        <v>0</v>
      </c>
      <c r="S2184">
        <f t="shared" si="274"/>
        <v>6</v>
      </c>
    </row>
    <row r="2185" spans="1:19" ht="16" hidden="1" x14ac:dyDescent="0.2">
      <c r="A2185" t="s">
        <v>195</v>
      </c>
      <c r="B2185" s="156">
        <v>6</v>
      </c>
      <c r="C2185" s="55" t="str">
        <f t="shared" si="275"/>
        <v>BS1.6</v>
      </c>
      <c r="D2185" s="12">
        <v>2</v>
      </c>
      <c r="E2185" s="350">
        <v>44152</v>
      </c>
      <c r="F2185" s="351" t="s">
        <v>565</v>
      </c>
      <c r="G2185" s="2">
        <f>INDEX([1]CAPS!$A:$A,MATCH(F:F,[1]CAPS!$H:$H,0))</f>
        <v>7664</v>
      </c>
      <c r="H2185" s="341" t="s">
        <v>234</v>
      </c>
      <c r="I2185" s="341" t="s">
        <v>238</v>
      </c>
      <c r="J2185" s="340" t="s">
        <v>256</v>
      </c>
      <c r="K2185" s="342">
        <v>2</v>
      </c>
      <c r="L2185" s="343">
        <v>0</v>
      </c>
      <c r="M2185" s="340" t="s">
        <v>256</v>
      </c>
      <c r="N2185" s="342">
        <v>2</v>
      </c>
      <c r="O2185" s="342">
        <v>0</v>
      </c>
      <c r="P2185" s="344">
        <v>0</v>
      </c>
      <c r="Q2185" s="342">
        <v>0</v>
      </c>
      <c r="S2185">
        <f t="shared" si="274"/>
        <v>2</v>
      </c>
    </row>
    <row r="2186" spans="1:19" ht="16" hidden="1" x14ac:dyDescent="0.2">
      <c r="A2186" t="s">
        <v>195</v>
      </c>
      <c r="B2186" s="156">
        <v>6</v>
      </c>
      <c r="C2186" s="55" t="str">
        <f t="shared" si="275"/>
        <v>BS1.6</v>
      </c>
      <c r="D2186" s="12">
        <v>2</v>
      </c>
      <c r="E2186" s="350">
        <v>44152</v>
      </c>
      <c r="F2186" s="351" t="s">
        <v>595</v>
      </c>
      <c r="G2186" s="2">
        <f>INDEX([1]CAPS!$A:$A,MATCH(F:F,[1]CAPS!$H:$H,0))</f>
        <v>8181</v>
      </c>
      <c r="H2186" s="341" t="s">
        <v>233</v>
      </c>
      <c r="I2186" s="341" t="s">
        <v>240</v>
      </c>
      <c r="J2186" s="340" t="s">
        <v>256</v>
      </c>
      <c r="K2186" s="342">
        <v>2</v>
      </c>
      <c r="L2186" s="343">
        <v>0</v>
      </c>
      <c r="M2186" s="340" t="s">
        <v>256</v>
      </c>
      <c r="N2186" s="342">
        <v>0</v>
      </c>
      <c r="O2186" s="342">
        <v>0</v>
      </c>
      <c r="P2186" s="344">
        <v>0</v>
      </c>
      <c r="Q2186" s="342">
        <v>0</v>
      </c>
      <c r="S2186">
        <f t="shared" si="274"/>
        <v>2</v>
      </c>
    </row>
    <row r="2187" spans="1:19" ht="32" hidden="1" x14ac:dyDescent="0.2">
      <c r="A2187" t="s">
        <v>195</v>
      </c>
      <c r="B2187" s="156">
        <v>6</v>
      </c>
      <c r="C2187" s="55" t="str">
        <f t="shared" si="275"/>
        <v>BS1.6</v>
      </c>
      <c r="D2187" s="12">
        <v>2</v>
      </c>
      <c r="E2187" s="350">
        <v>44152</v>
      </c>
      <c r="F2187" s="351" t="s">
        <v>601</v>
      </c>
      <c r="G2187" s="2">
        <f>INDEX([1]CAPS!$A:$A,MATCH(F:F,[1]CAPS!$H:$H,0))</f>
        <v>3236</v>
      </c>
      <c r="H2187" s="341" t="s">
        <v>270</v>
      </c>
      <c r="I2187" s="341" t="s">
        <v>238</v>
      </c>
      <c r="J2187" s="340" t="s">
        <v>256</v>
      </c>
      <c r="K2187" s="342">
        <v>1</v>
      </c>
      <c r="L2187" s="343">
        <v>0</v>
      </c>
      <c r="M2187" s="340" t="s">
        <v>256</v>
      </c>
      <c r="N2187" s="342">
        <v>0</v>
      </c>
      <c r="O2187" s="342">
        <v>0</v>
      </c>
      <c r="P2187" s="344">
        <v>0</v>
      </c>
      <c r="Q2187" s="342">
        <v>0</v>
      </c>
      <c r="S2187">
        <f t="shared" ref="S2187:S2250" si="276">SUM(J2187:K2187)+O2187</f>
        <v>1</v>
      </c>
    </row>
    <row r="2188" spans="1:19" ht="16" hidden="1" x14ac:dyDescent="0.2">
      <c r="A2188" t="s">
        <v>195</v>
      </c>
      <c r="B2188" s="155">
        <v>7</v>
      </c>
      <c r="C2188" s="55" t="str">
        <f t="shared" si="275"/>
        <v>BS1.7</v>
      </c>
      <c r="D2188" s="12">
        <v>2</v>
      </c>
      <c r="E2188" s="350">
        <v>44152</v>
      </c>
      <c r="F2188" s="351" t="s">
        <v>267</v>
      </c>
      <c r="G2188" s="2">
        <f>INDEX([1]CAPS!$A:$A,MATCH(F:F,[1]CAPS!$H:$H,0))</f>
        <v>5738</v>
      </c>
      <c r="H2188" s="353"/>
      <c r="I2188" s="353"/>
      <c r="J2188" s="340" t="s">
        <v>256</v>
      </c>
      <c r="K2188" s="340">
        <v>1</v>
      </c>
      <c r="L2188" s="355">
        <v>0</v>
      </c>
      <c r="M2188" s="340" t="s">
        <v>256</v>
      </c>
      <c r="N2188" s="340">
        <v>0</v>
      </c>
      <c r="O2188" s="340">
        <v>0</v>
      </c>
      <c r="P2188" s="354">
        <v>0</v>
      </c>
      <c r="Q2188" s="340">
        <v>0</v>
      </c>
      <c r="S2188">
        <f t="shared" si="276"/>
        <v>1</v>
      </c>
    </row>
    <row r="2189" spans="1:19" ht="16" hidden="1" x14ac:dyDescent="0.2">
      <c r="A2189" t="s">
        <v>195</v>
      </c>
      <c r="B2189" s="155">
        <v>7</v>
      </c>
      <c r="C2189" s="55" t="str">
        <f t="shared" si="275"/>
        <v>BS1.7</v>
      </c>
      <c r="D2189" s="12">
        <v>2</v>
      </c>
      <c r="E2189" s="350">
        <v>44152</v>
      </c>
      <c r="F2189" s="351" t="s">
        <v>274</v>
      </c>
      <c r="G2189" s="2">
        <f>INDEX([1]CAPS!$A:$A,MATCH(F:F,[1]CAPS!$H:$H,0))</f>
        <v>2508</v>
      </c>
      <c r="H2189" s="353"/>
      <c r="I2189" s="353"/>
      <c r="J2189" s="340" t="s">
        <v>256</v>
      </c>
      <c r="K2189" s="340">
        <v>19</v>
      </c>
      <c r="L2189" s="355">
        <v>0</v>
      </c>
      <c r="M2189" s="340" t="s">
        <v>256</v>
      </c>
      <c r="N2189" s="340">
        <v>1</v>
      </c>
      <c r="O2189" s="340">
        <v>0</v>
      </c>
      <c r="P2189" s="354">
        <v>0</v>
      </c>
      <c r="Q2189" s="340">
        <v>0</v>
      </c>
      <c r="S2189">
        <f t="shared" si="276"/>
        <v>19</v>
      </c>
    </row>
    <row r="2190" spans="1:19" ht="16" hidden="1" x14ac:dyDescent="0.2">
      <c r="A2190" t="s">
        <v>195</v>
      </c>
      <c r="B2190" s="155">
        <v>7</v>
      </c>
      <c r="C2190" s="55" t="str">
        <f t="shared" si="275"/>
        <v>BS1.7</v>
      </c>
      <c r="D2190" s="12">
        <v>2</v>
      </c>
      <c r="E2190" s="350">
        <v>44152</v>
      </c>
      <c r="F2190" s="351" t="s">
        <v>229</v>
      </c>
      <c r="G2190" s="2">
        <f>INDEX([1]CAPS!$A:$A,MATCH(F:F,[1]CAPS!$H:$H,0))</f>
        <v>3997</v>
      </c>
      <c r="H2190" s="353"/>
      <c r="I2190" s="353"/>
      <c r="J2190" s="340" t="s">
        <v>256</v>
      </c>
      <c r="K2190" s="340">
        <v>32</v>
      </c>
      <c r="L2190" s="355">
        <v>0</v>
      </c>
      <c r="M2190" s="340" t="s">
        <v>256</v>
      </c>
      <c r="N2190" s="340">
        <v>0</v>
      </c>
      <c r="O2190" s="340">
        <v>0</v>
      </c>
      <c r="P2190" s="354">
        <v>0</v>
      </c>
      <c r="Q2190" s="340">
        <v>0</v>
      </c>
      <c r="S2190">
        <f t="shared" si="276"/>
        <v>32</v>
      </c>
    </row>
    <row r="2191" spans="1:19" ht="32" hidden="1" x14ac:dyDescent="0.2">
      <c r="A2191" t="s">
        <v>195</v>
      </c>
      <c r="B2191" s="155">
        <v>7</v>
      </c>
      <c r="C2191" s="55" t="str">
        <f t="shared" si="275"/>
        <v>BS1.7</v>
      </c>
      <c r="D2191" s="12">
        <v>2</v>
      </c>
      <c r="E2191" s="350">
        <v>44152</v>
      </c>
      <c r="F2191" s="351" t="s">
        <v>135</v>
      </c>
      <c r="G2191" s="2">
        <f>INDEX([1]CAPS!$A:$A,MATCH(F:F,[1]CAPS!$H:$H,0))</f>
        <v>7766</v>
      </c>
      <c r="H2191" s="353"/>
      <c r="I2191" s="353"/>
      <c r="J2191" s="340" t="s">
        <v>256</v>
      </c>
      <c r="K2191" s="340">
        <v>1</v>
      </c>
      <c r="L2191" s="355">
        <v>0</v>
      </c>
      <c r="M2191" s="340" t="s">
        <v>256</v>
      </c>
      <c r="N2191" s="340">
        <v>0</v>
      </c>
      <c r="O2191" s="340">
        <v>0</v>
      </c>
      <c r="P2191" s="354">
        <v>0</v>
      </c>
      <c r="Q2191" s="340">
        <v>0</v>
      </c>
      <c r="S2191">
        <f t="shared" si="276"/>
        <v>1</v>
      </c>
    </row>
    <row r="2192" spans="1:19" ht="16" hidden="1" x14ac:dyDescent="0.2">
      <c r="A2192" t="s">
        <v>195</v>
      </c>
      <c r="B2192" s="155">
        <v>7</v>
      </c>
      <c r="C2192" s="55" t="str">
        <f t="shared" si="275"/>
        <v>BS1.7</v>
      </c>
      <c r="D2192" s="12">
        <v>2</v>
      </c>
      <c r="E2192" s="350">
        <v>44152</v>
      </c>
      <c r="F2192" s="351" t="s">
        <v>268</v>
      </c>
      <c r="G2192" s="2">
        <f>INDEX([1]CAPS!$A:$A,MATCH(F:F,[1]CAPS!$H:$H,0))</f>
        <v>6406</v>
      </c>
      <c r="H2192" s="353" t="s">
        <v>233</v>
      </c>
      <c r="I2192" s="353" t="s">
        <v>240</v>
      </c>
      <c r="J2192" s="340" t="s">
        <v>256</v>
      </c>
      <c r="K2192" s="340">
        <v>35</v>
      </c>
      <c r="L2192" s="355">
        <v>0</v>
      </c>
      <c r="M2192" s="340" t="s">
        <v>256</v>
      </c>
      <c r="N2192" s="340">
        <v>0</v>
      </c>
      <c r="O2192" s="340">
        <v>0</v>
      </c>
      <c r="P2192" s="354">
        <v>0</v>
      </c>
      <c r="Q2192" s="340">
        <v>0</v>
      </c>
      <c r="S2192">
        <f t="shared" si="276"/>
        <v>35</v>
      </c>
    </row>
    <row r="2193" spans="1:19" ht="16" hidden="1" x14ac:dyDescent="0.2">
      <c r="A2193" t="s">
        <v>195</v>
      </c>
      <c r="B2193" s="155">
        <v>7</v>
      </c>
      <c r="C2193" s="55" t="str">
        <f t="shared" si="275"/>
        <v>BS1.7</v>
      </c>
      <c r="D2193" s="12">
        <v>2</v>
      </c>
      <c r="E2193" s="350">
        <v>44152</v>
      </c>
      <c r="F2193" s="352" t="s">
        <v>189</v>
      </c>
      <c r="G2193" s="2">
        <f>INDEX([1]CAPS!$A:$A,MATCH(F:F,[1]CAPS!$H:$H,0))</f>
        <v>5541</v>
      </c>
      <c r="H2193" s="353" t="s">
        <v>233</v>
      </c>
      <c r="I2193" s="353" t="s">
        <v>238</v>
      </c>
      <c r="J2193" s="340" t="s">
        <v>256</v>
      </c>
      <c r="K2193" s="340">
        <v>40</v>
      </c>
      <c r="L2193" s="355">
        <v>0</v>
      </c>
      <c r="M2193" s="340" t="s">
        <v>256</v>
      </c>
      <c r="N2193" s="340">
        <v>0</v>
      </c>
      <c r="O2193" s="340">
        <v>0</v>
      </c>
      <c r="P2193" s="354">
        <v>0</v>
      </c>
      <c r="Q2193" s="340">
        <v>0</v>
      </c>
      <c r="S2193">
        <f t="shared" si="276"/>
        <v>40</v>
      </c>
    </row>
    <row r="2194" spans="1:19" ht="16" hidden="1" x14ac:dyDescent="0.2">
      <c r="A2194" t="s">
        <v>195</v>
      </c>
      <c r="B2194" s="155">
        <v>7</v>
      </c>
      <c r="C2194" s="55" t="str">
        <f t="shared" si="275"/>
        <v>BS1.7</v>
      </c>
      <c r="D2194" s="12">
        <v>2</v>
      </c>
      <c r="E2194" s="350">
        <v>44152</v>
      </c>
      <c r="F2194" s="351" t="s">
        <v>188</v>
      </c>
      <c r="G2194" s="2">
        <f>INDEX([1]CAPS!$A:$A,MATCH(F:F,[1]CAPS!$H:$H,0))</f>
        <v>3174</v>
      </c>
      <c r="H2194" s="353" t="s">
        <v>233</v>
      </c>
      <c r="I2194" s="353" t="s">
        <v>239</v>
      </c>
      <c r="J2194" s="340" t="s">
        <v>256</v>
      </c>
      <c r="K2194" s="340">
        <v>50</v>
      </c>
      <c r="L2194" s="355">
        <v>0</v>
      </c>
      <c r="M2194" s="340" t="s">
        <v>256</v>
      </c>
      <c r="N2194" s="340">
        <v>0</v>
      </c>
      <c r="O2194" s="340">
        <v>10</v>
      </c>
      <c r="P2194" s="354">
        <v>0</v>
      </c>
      <c r="Q2194" s="340">
        <v>0</v>
      </c>
      <c r="S2194">
        <f t="shared" si="276"/>
        <v>60</v>
      </c>
    </row>
    <row r="2195" spans="1:19" ht="16" hidden="1" x14ac:dyDescent="0.2">
      <c r="A2195" t="s">
        <v>195</v>
      </c>
      <c r="B2195" s="155">
        <v>7</v>
      </c>
      <c r="C2195" s="55" t="str">
        <f t="shared" si="275"/>
        <v>BS1.7</v>
      </c>
      <c r="D2195" s="12">
        <v>2</v>
      </c>
      <c r="E2195" s="350">
        <v>44152</v>
      </c>
      <c r="F2195" s="351" t="s">
        <v>272</v>
      </c>
      <c r="G2195" s="2">
        <f>INDEX([1]CAPS!$A:$A,MATCH(F:F,[1]CAPS!$H:$H,0))</f>
        <v>2852</v>
      </c>
      <c r="H2195" s="353" t="s">
        <v>235</v>
      </c>
      <c r="I2195" s="353" t="s">
        <v>239</v>
      </c>
      <c r="J2195" s="340" t="s">
        <v>256</v>
      </c>
      <c r="K2195" s="340">
        <v>25</v>
      </c>
      <c r="L2195" s="355">
        <v>0</v>
      </c>
      <c r="M2195" s="340" t="s">
        <v>256</v>
      </c>
      <c r="N2195" s="340">
        <v>0</v>
      </c>
      <c r="O2195" s="340">
        <v>4</v>
      </c>
      <c r="P2195" s="354">
        <v>0</v>
      </c>
      <c r="Q2195" s="340">
        <v>0</v>
      </c>
      <c r="S2195">
        <f t="shared" si="276"/>
        <v>29</v>
      </c>
    </row>
    <row r="2196" spans="1:19" ht="16" hidden="1" x14ac:dyDescent="0.2">
      <c r="A2196" t="s">
        <v>195</v>
      </c>
      <c r="B2196" s="155">
        <v>7</v>
      </c>
      <c r="C2196" s="55" t="str">
        <f t="shared" si="275"/>
        <v>BS1.7</v>
      </c>
      <c r="D2196" s="12">
        <v>2</v>
      </c>
      <c r="E2196" s="350">
        <v>44152</v>
      </c>
      <c r="F2196" s="351" t="s">
        <v>273</v>
      </c>
      <c r="G2196" s="2">
        <f>INDEX([1]CAPS!$A:$A,MATCH(F:F,[1]CAPS!$H:$H,0))</f>
        <v>2501</v>
      </c>
      <c r="H2196" s="353" t="s">
        <v>234</v>
      </c>
      <c r="I2196" s="353" t="s">
        <v>238</v>
      </c>
      <c r="J2196" s="340" t="s">
        <v>256</v>
      </c>
      <c r="K2196" s="340">
        <v>30</v>
      </c>
      <c r="L2196" s="355">
        <v>0</v>
      </c>
      <c r="M2196" s="340" t="s">
        <v>256</v>
      </c>
      <c r="N2196" s="340">
        <v>0</v>
      </c>
      <c r="O2196" s="340">
        <v>0</v>
      </c>
      <c r="P2196" s="354">
        <v>0</v>
      </c>
      <c r="Q2196" s="340">
        <v>0</v>
      </c>
      <c r="S2196">
        <f t="shared" si="276"/>
        <v>30</v>
      </c>
    </row>
    <row r="2197" spans="1:19" ht="32" hidden="1" x14ac:dyDescent="0.2">
      <c r="A2197" t="s">
        <v>195</v>
      </c>
      <c r="B2197" s="156">
        <v>7</v>
      </c>
      <c r="C2197" s="55" t="str">
        <f t="shared" si="275"/>
        <v>BS1.7</v>
      </c>
      <c r="D2197" s="12">
        <v>2</v>
      </c>
      <c r="E2197" s="350">
        <v>44152</v>
      </c>
      <c r="F2197" s="351" t="s">
        <v>601</v>
      </c>
      <c r="G2197" s="2">
        <f>INDEX([1]CAPS!$A:$A,MATCH(F:F,[1]CAPS!$H:$H,0))</f>
        <v>3236</v>
      </c>
      <c r="H2197" s="341" t="s">
        <v>270</v>
      </c>
      <c r="I2197" s="341" t="s">
        <v>238</v>
      </c>
      <c r="J2197" s="340" t="s">
        <v>256</v>
      </c>
      <c r="K2197" s="342">
        <v>2</v>
      </c>
      <c r="L2197" s="343">
        <v>0</v>
      </c>
      <c r="M2197" s="340" t="s">
        <v>256</v>
      </c>
      <c r="N2197" s="342">
        <v>0</v>
      </c>
      <c r="O2197" s="342">
        <v>0</v>
      </c>
      <c r="P2197" s="344">
        <v>0</v>
      </c>
      <c r="Q2197" s="342">
        <v>0</v>
      </c>
      <c r="S2197">
        <f t="shared" si="276"/>
        <v>2</v>
      </c>
    </row>
    <row r="2198" spans="1:19" ht="32" hidden="1" x14ac:dyDescent="0.2">
      <c r="A2198" t="s">
        <v>195</v>
      </c>
      <c r="B2198" s="156">
        <v>7</v>
      </c>
      <c r="C2198" s="55" t="str">
        <f t="shared" si="275"/>
        <v>BS1.7</v>
      </c>
      <c r="D2198" s="12">
        <v>2</v>
      </c>
      <c r="E2198" s="350">
        <v>44152</v>
      </c>
      <c r="F2198" s="351" t="s">
        <v>488</v>
      </c>
      <c r="G2198" s="2">
        <f>INDEX([1]CAPS!$A:$A,MATCH(F:F,[1]CAPS!$H:$H,0))</f>
        <v>1161</v>
      </c>
      <c r="H2198" s="341" t="s">
        <v>237</v>
      </c>
      <c r="I2198" s="341" t="s">
        <v>239</v>
      </c>
      <c r="J2198" s="340" t="s">
        <v>256</v>
      </c>
      <c r="K2198" s="342">
        <v>0</v>
      </c>
      <c r="L2198" s="343">
        <v>0</v>
      </c>
      <c r="M2198" s="340" t="s">
        <v>256</v>
      </c>
      <c r="N2198" s="342">
        <v>0</v>
      </c>
      <c r="O2198" s="342">
        <v>8</v>
      </c>
      <c r="P2198" s="344">
        <v>0</v>
      </c>
      <c r="Q2198" s="342">
        <v>0</v>
      </c>
      <c r="S2198">
        <f t="shared" si="276"/>
        <v>8</v>
      </c>
    </row>
    <row r="2199" spans="1:19" ht="32" hidden="1" x14ac:dyDescent="0.2">
      <c r="A2199" t="s">
        <v>195</v>
      </c>
      <c r="B2199" s="156">
        <v>7</v>
      </c>
      <c r="C2199" s="55" t="str">
        <f t="shared" si="275"/>
        <v>BS1.7</v>
      </c>
      <c r="D2199" s="12">
        <v>2</v>
      </c>
      <c r="E2199" s="350">
        <v>44152</v>
      </c>
      <c r="F2199" s="351" t="s">
        <v>594</v>
      </c>
      <c r="G2199" s="2">
        <f>INDEX([1]CAPS!$A:$A,MATCH(F:F,[1]CAPS!$H:$H,0))</f>
        <v>3033</v>
      </c>
      <c r="H2199" s="341" t="s">
        <v>256</v>
      </c>
      <c r="I2199" s="341" t="s">
        <v>239</v>
      </c>
      <c r="J2199" s="340" t="s">
        <v>256</v>
      </c>
      <c r="K2199" s="342">
        <v>0</v>
      </c>
      <c r="L2199" s="343">
        <v>0</v>
      </c>
      <c r="M2199" s="340" t="s">
        <v>256</v>
      </c>
      <c r="N2199" s="342">
        <v>0</v>
      </c>
      <c r="O2199" s="342">
        <v>1</v>
      </c>
      <c r="P2199" s="344">
        <v>0</v>
      </c>
      <c r="Q2199" s="342">
        <v>0</v>
      </c>
      <c r="S2199">
        <f t="shared" si="276"/>
        <v>1</v>
      </c>
    </row>
    <row r="2200" spans="1:19" ht="32" hidden="1" x14ac:dyDescent="0.2">
      <c r="A2200" t="s">
        <v>195</v>
      </c>
      <c r="B2200" s="156">
        <v>7</v>
      </c>
      <c r="C2200" s="55" t="str">
        <f t="shared" si="275"/>
        <v>BS1.7</v>
      </c>
      <c r="D2200" s="12">
        <v>2</v>
      </c>
      <c r="E2200" s="350">
        <v>44152</v>
      </c>
      <c r="F2200" s="351" t="s">
        <v>480</v>
      </c>
      <c r="G2200" s="2">
        <f>INDEX([1]CAPS!$A:$A,MATCH(F:F,[1]CAPS!$H:$H,0))</f>
        <v>2599</v>
      </c>
      <c r="H2200" s="341" t="s">
        <v>235</v>
      </c>
      <c r="I2200" s="341" t="s">
        <v>239</v>
      </c>
      <c r="J2200" s="340" t="s">
        <v>256</v>
      </c>
      <c r="K2200" s="342">
        <v>1</v>
      </c>
      <c r="L2200" s="343">
        <v>0</v>
      </c>
      <c r="M2200" s="340" t="s">
        <v>256</v>
      </c>
      <c r="N2200" s="342">
        <v>0</v>
      </c>
      <c r="O2200" s="342">
        <v>0</v>
      </c>
      <c r="P2200" s="344">
        <v>0</v>
      </c>
      <c r="Q2200" s="342">
        <v>0</v>
      </c>
      <c r="S2200">
        <f t="shared" si="276"/>
        <v>1</v>
      </c>
    </row>
    <row r="2201" spans="1:19" ht="16" hidden="1" x14ac:dyDescent="0.2">
      <c r="A2201" t="s">
        <v>195</v>
      </c>
      <c r="B2201" s="156">
        <v>7</v>
      </c>
      <c r="C2201" s="55" t="str">
        <f t="shared" si="275"/>
        <v>BS1.7</v>
      </c>
      <c r="D2201" s="12">
        <v>2</v>
      </c>
      <c r="E2201" s="350">
        <v>44152</v>
      </c>
      <c r="F2201" s="356" t="s">
        <v>602</v>
      </c>
      <c r="G2201" s="2">
        <f>INDEX([1]CAPS!$A:$A,MATCH(F:F,[1]CAPS!$H:$H,0))</f>
        <v>8181</v>
      </c>
      <c r="H2201" s="341" t="s">
        <v>233</v>
      </c>
      <c r="I2201" s="341" t="s">
        <v>240</v>
      </c>
      <c r="J2201" s="340" t="s">
        <v>256</v>
      </c>
      <c r="K2201" s="342">
        <v>1</v>
      </c>
      <c r="L2201" s="343">
        <v>0</v>
      </c>
      <c r="M2201" s="340" t="s">
        <v>256</v>
      </c>
      <c r="N2201" s="342">
        <v>1</v>
      </c>
      <c r="O2201" s="342">
        <v>0</v>
      </c>
      <c r="P2201" s="344">
        <v>0</v>
      </c>
      <c r="Q2201" s="342">
        <v>0</v>
      </c>
      <c r="S2201">
        <f t="shared" si="276"/>
        <v>1</v>
      </c>
    </row>
    <row r="2202" spans="1:19" ht="32" hidden="1" x14ac:dyDescent="0.2">
      <c r="A2202" t="s">
        <v>195</v>
      </c>
      <c r="B2202" s="156">
        <v>7</v>
      </c>
      <c r="C2202" s="55" t="str">
        <f t="shared" si="275"/>
        <v>BS1.7</v>
      </c>
      <c r="D2202" s="12">
        <v>2</v>
      </c>
      <c r="E2202" s="350">
        <v>44152</v>
      </c>
      <c r="F2202" s="352" t="s">
        <v>191</v>
      </c>
      <c r="G2202" s="2">
        <f>INDEX([1]CAPS!$A:$A,MATCH(F:F,[1]CAPS!$H:$H,0))</f>
        <v>5352</v>
      </c>
      <c r="H2202" s="341" t="s">
        <v>256</v>
      </c>
      <c r="I2202" s="341" t="s">
        <v>239</v>
      </c>
      <c r="J2202" s="340" t="s">
        <v>256</v>
      </c>
      <c r="K2202" s="342">
        <v>0</v>
      </c>
      <c r="L2202" s="343">
        <v>0</v>
      </c>
      <c r="M2202" s="340" t="s">
        <v>256</v>
      </c>
      <c r="N2202" s="342">
        <v>0</v>
      </c>
      <c r="O2202" s="342">
        <v>1</v>
      </c>
      <c r="P2202" s="344">
        <v>0</v>
      </c>
      <c r="Q2202" s="342">
        <v>0</v>
      </c>
      <c r="S2202">
        <f t="shared" si="276"/>
        <v>1</v>
      </c>
    </row>
    <row r="2203" spans="1:19" ht="16" hidden="1" x14ac:dyDescent="0.2">
      <c r="A2203" t="s">
        <v>195</v>
      </c>
      <c r="B2203" s="156">
        <v>7</v>
      </c>
      <c r="C2203" s="55" t="str">
        <f t="shared" si="275"/>
        <v>BS1.7</v>
      </c>
      <c r="D2203" s="12">
        <v>2</v>
      </c>
      <c r="E2203" s="350">
        <v>44152</v>
      </c>
      <c r="F2203" s="351" t="s">
        <v>297</v>
      </c>
      <c r="G2203" s="2">
        <f>INDEX([1]CAPS!$A:$A,MATCH(F:F,[1]CAPS!$H:$H,0))</f>
        <v>6322</v>
      </c>
      <c r="H2203" s="341" t="s">
        <v>234</v>
      </c>
      <c r="I2203" s="341" t="s">
        <v>238</v>
      </c>
      <c r="J2203" s="340" t="s">
        <v>256</v>
      </c>
      <c r="K2203" s="358">
        <v>1</v>
      </c>
      <c r="L2203" s="343">
        <v>0</v>
      </c>
      <c r="M2203" s="340" t="s">
        <v>256</v>
      </c>
      <c r="N2203" s="358">
        <v>1</v>
      </c>
      <c r="O2203" s="358">
        <v>0</v>
      </c>
      <c r="P2203" s="344">
        <v>0</v>
      </c>
      <c r="Q2203" s="358">
        <v>0</v>
      </c>
      <c r="R2203" t="s">
        <v>801</v>
      </c>
      <c r="S2203">
        <f t="shared" si="276"/>
        <v>1</v>
      </c>
    </row>
    <row r="2204" spans="1:19" ht="16" hidden="1" x14ac:dyDescent="0.2">
      <c r="A2204" t="s">
        <v>195</v>
      </c>
      <c r="B2204" s="155">
        <v>8</v>
      </c>
      <c r="C2204" s="55" t="str">
        <f t="shared" si="275"/>
        <v>BS1.8</v>
      </c>
      <c r="D2204" s="12">
        <v>2</v>
      </c>
      <c r="E2204" s="350">
        <v>44152</v>
      </c>
      <c r="F2204" s="351" t="s">
        <v>188</v>
      </c>
      <c r="G2204" s="2">
        <f>INDEX([1]CAPS!$A:$A,MATCH(F:F,[1]CAPS!$H:$H,0))</f>
        <v>3174</v>
      </c>
      <c r="H2204" s="353" t="s">
        <v>233</v>
      </c>
      <c r="I2204" s="353" t="s">
        <v>239</v>
      </c>
      <c r="J2204" s="340" t="s">
        <v>256</v>
      </c>
      <c r="K2204" s="340">
        <v>91</v>
      </c>
      <c r="L2204" s="355">
        <v>0</v>
      </c>
      <c r="M2204" s="340" t="s">
        <v>256</v>
      </c>
      <c r="N2204" s="340">
        <v>0</v>
      </c>
      <c r="O2204" s="340">
        <v>15</v>
      </c>
      <c r="P2204" s="354">
        <v>0</v>
      </c>
      <c r="Q2204" s="340">
        <v>0</v>
      </c>
      <c r="S2204">
        <f t="shared" si="276"/>
        <v>106</v>
      </c>
    </row>
    <row r="2205" spans="1:19" ht="16" hidden="1" x14ac:dyDescent="0.2">
      <c r="A2205" t="s">
        <v>195</v>
      </c>
      <c r="B2205" s="155">
        <v>8</v>
      </c>
      <c r="C2205" s="55" t="str">
        <f t="shared" si="275"/>
        <v>BS1.8</v>
      </c>
      <c r="D2205" s="12">
        <v>2</v>
      </c>
      <c r="E2205" s="350">
        <v>44152</v>
      </c>
      <c r="F2205" s="154" t="s">
        <v>267</v>
      </c>
      <c r="G2205" s="2">
        <f>INDEX([1]CAPS!$A:$A,MATCH(F:F,[1]CAPS!$H:$H,0))</f>
        <v>5738</v>
      </c>
      <c r="H2205" s="353" t="s">
        <v>235</v>
      </c>
      <c r="I2205" s="353" t="s">
        <v>239</v>
      </c>
      <c r="J2205" s="340" t="s">
        <v>256</v>
      </c>
      <c r="K2205" s="340">
        <v>2</v>
      </c>
      <c r="L2205" s="355">
        <v>0</v>
      </c>
      <c r="M2205" s="340" t="s">
        <v>256</v>
      </c>
      <c r="N2205" s="340">
        <v>0</v>
      </c>
      <c r="O2205" s="340">
        <v>0</v>
      </c>
      <c r="P2205" s="354">
        <v>0</v>
      </c>
      <c r="Q2205" s="340">
        <v>0</v>
      </c>
      <c r="S2205">
        <f t="shared" si="276"/>
        <v>2</v>
      </c>
    </row>
    <row r="2206" spans="1:19" ht="16" hidden="1" x14ac:dyDescent="0.2">
      <c r="A2206" t="s">
        <v>195</v>
      </c>
      <c r="B2206" s="155">
        <v>8</v>
      </c>
      <c r="C2206" s="55" t="str">
        <f t="shared" si="275"/>
        <v>BS1.8</v>
      </c>
      <c r="D2206" s="12">
        <v>2</v>
      </c>
      <c r="E2206" s="350">
        <v>44152</v>
      </c>
      <c r="F2206" s="154" t="s">
        <v>229</v>
      </c>
      <c r="G2206" s="2">
        <f>INDEX([1]CAPS!$A:$A,MATCH(F:F,[1]CAPS!$H:$H,0))</f>
        <v>3997</v>
      </c>
      <c r="H2206" s="353"/>
      <c r="I2206" s="353"/>
      <c r="J2206" s="340" t="s">
        <v>256</v>
      </c>
      <c r="K2206" s="340">
        <v>24</v>
      </c>
      <c r="L2206" s="355">
        <v>0</v>
      </c>
      <c r="M2206" s="340" t="s">
        <v>256</v>
      </c>
      <c r="N2206" s="340">
        <v>0</v>
      </c>
      <c r="O2206" s="340">
        <v>30</v>
      </c>
      <c r="P2206" s="354">
        <v>0</v>
      </c>
      <c r="Q2206" s="340">
        <v>0</v>
      </c>
      <c r="S2206">
        <f t="shared" si="276"/>
        <v>54</v>
      </c>
    </row>
    <row r="2207" spans="1:19" ht="16" hidden="1" x14ac:dyDescent="0.2">
      <c r="A2207" t="s">
        <v>195</v>
      </c>
      <c r="B2207" s="155">
        <v>8</v>
      </c>
      <c r="C2207" s="55" t="str">
        <f t="shared" si="275"/>
        <v>BS1.8</v>
      </c>
      <c r="D2207" s="12">
        <v>2</v>
      </c>
      <c r="E2207" s="350">
        <v>44152</v>
      </c>
      <c r="F2207" s="154" t="s">
        <v>272</v>
      </c>
      <c r="G2207" s="2">
        <f>INDEX([1]CAPS!$A:$A,MATCH(F:F,[1]CAPS!$H:$H,0))</f>
        <v>2852</v>
      </c>
      <c r="H2207" s="353" t="s">
        <v>235</v>
      </c>
      <c r="I2207" s="353" t="s">
        <v>239</v>
      </c>
      <c r="J2207" s="340" t="s">
        <v>256</v>
      </c>
      <c r="K2207" s="340">
        <v>23</v>
      </c>
      <c r="L2207" s="355">
        <v>0</v>
      </c>
      <c r="M2207" s="340" t="s">
        <v>256</v>
      </c>
      <c r="N2207" s="340">
        <v>0</v>
      </c>
      <c r="O2207" s="340">
        <v>18</v>
      </c>
      <c r="P2207" s="354">
        <v>0</v>
      </c>
      <c r="Q2207" s="340">
        <v>0</v>
      </c>
      <c r="S2207">
        <f t="shared" si="276"/>
        <v>41</v>
      </c>
    </row>
    <row r="2208" spans="1:19" ht="16" hidden="1" x14ac:dyDescent="0.2">
      <c r="A2208" t="s">
        <v>195</v>
      </c>
      <c r="B2208" s="155">
        <v>8</v>
      </c>
      <c r="C2208" s="55" t="str">
        <f t="shared" si="275"/>
        <v>BS1.8</v>
      </c>
      <c r="D2208" s="12">
        <v>2</v>
      </c>
      <c r="E2208" s="350">
        <v>44152</v>
      </c>
      <c r="F2208" s="357" t="s">
        <v>189</v>
      </c>
      <c r="G2208" s="2">
        <f>INDEX([1]CAPS!$A:$A,MATCH(F:F,[1]CAPS!$H:$H,0))</f>
        <v>5541</v>
      </c>
      <c r="H2208" s="353" t="s">
        <v>233</v>
      </c>
      <c r="I2208" s="353" t="s">
        <v>238</v>
      </c>
      <c r="J2208" s="340" t="s">
        <v>256</v>
      </c>
      <c r="K2208" s="340">
        <v>32</v>
      </c>
      <c r="L2208" s="355">
        <v>0</v>
      </c>
      <c r="M2208" s="340" t="s">
        <v>256</v>
      </c>
      <c r="N2208" s="340">
        <v>0</v>
      </c>
      <c r="O2208" s="340">
        <v>0</v>
      </c>
      <c r="P2208" s="354">
        <v>0</v>
      </c>
      <c r="Q2208" s="340">
        <v>0</v>
      </c>
      <c r="S2208">
        <f t="shared" si="276"/>
        <v>32</v>
      </c>
    </row>
    <row r="2209" spans="1:19" ht="16" hidden="1" x14ac:dyDescent="0.2">
      <c r="A2209" t="s">
        <v>195</v>
      </c>
      <c r="B2209" s="155">
        <v>8</v>
      </c>
      <c r="C2209" s="55" t="str">
        <f t="shared" si="275"/>
        <v>BS1.8</v>
      </c>
      <c r="D2209" s="12">
        <v>2</v>
      </c>
      <c r="E2209" s="350">
        <v>44152</v>
      </c>
      <c r="F2209" s="154" t="s">
        <v>274</v>
      </c>
      <c r="G2209" s="2">
        <f>INDEX([1]CAPS!$A:$A,MATCH(F:F,[1]CAPS!$H:$H,0))</f>
        <v>2508</v>
      </c>
      <c r="H2209" s="341"/>
      <c r="I2209" s="341"/>
      <c r="J2209" s="340" t="s">
        <v>256</v>
      </c>
      <c r="K2209" s="342">
        <v>32</v>
      </c>
      <c r="L2209" s="343">
        <v>0</v>
      </c>
      <c r="M2209" s="340" t="s">
        <v>256</v>
      </c>
      <c r="N2209" s="342">
        <v>0</v>
      </c>
      <c r="O2209" s="342">
        <v>0</v>
      </c>
      <c r="P2209" s="344">
        <v>0</v>
      </c>
      <c r="Q2209" s="342">
        <v>0</v>
      </c>
      <c r="S2209">
        <f t="shared" si="276"/>
        <v>32</v>
      </c>
    </row>
    <row r="2210" spans="1:19" ht="16" hidden="1" x14ac:dyDescent="0.2">
      <c r="A2210" t="s">
        <v>195</v>
      </c>
      <c r="B2210" s="155">
        <v>8</v>
      </c>
      <c r="C2210" s="55" t="str">
        <f t="shared" si="275"/>
        <v>BS1.8</v>
      </c>
      <c r="D2210" s="12">
        <v>2</v>
      </c>
      <c r="E2210" s="350">
        <v>44152</v>
      </c>
      <c r="F2210" s="154" t="s">
        <v>273</v>
      </c>
      <c r="G2210" s="2">
        <f>INDEX([1]CAPS!$A:$A,MATCH(F:F,[1]CAPS!$H:$H,0))</f>
        <v>2501</v>
      </c>
      <c r="H2210" s="341"/>
      <c r="I2210" s="341"/>
      <c r="J2210" s="340" t="s">
        <v>256</v>
      </c>
      <c r="K2210" s="342">
        <v>16</v>
      </c>
      <c r="L2210" s="343">
        <v>0</v>
      </c>
      <c r="M2210" s="340" t="s">
        <v>256</v>
      </c>
      <c r="N2210" s="342">
        <v>0</v>
      </c>
      <c r="O2210" s="342">
        <v>0</v>
      </c>
      <c r="P2210" s="344">
        <v>0</v>
      </c>
      <c r="Q2210" s="342">
        <v>0</v>
      </c>
      <c r="S2210">
        <f t="shared" si="276"/>
        <v>16</v>
      </c>
    </row>
    <row r="2211" spans="1:19" ht="16" hidden="1" x14ac:dyDescent="0.2">
      <c r="A2211" t="s">
        <v>195</v>
      </c>
      <c r="B2211" s="155">
        <v>8</v>
      </c>
      <c r="C2211" s="55" t="str">
        <f t="shared" si="275"/>
        <v>BS1.8</v>
      </c>
      <c r="D2211" s="12">
        <v>2</v>
      </c>
      <c r="E2211" s="350">
        <v>44152</v>
      </c>
      <c r="F2211" s="423" t="s">
        <v>803</v>
      </c>
      <c r="G2211" s="2">
        <f>INDEX([1]CAPS!$A:$A,MATCH(F:F,[1]CAPS!$H:$H,0))</f>
        <v>3302</v>
      </c>
      <c r="H2211" s="341" t="s">
        <v>234</v>
      </c>
      <c r="I2211" s="341" t="s">
        <v>238</v>
      </c>
      <c r="J2211" s="340" t="s">
        <v>256</v>
      </c>
      <c r="K2211" s="342">
        <v>5</v>
      </c>
      <c r="L2211" s="343">
        <v>0</v>
      </c>
      <c r="M2211" s="340" t="s">
        <v>256</v>
      </c>
      <c r="N2211" s="342">
        <v>0</v>
      </c>
      <c r="O2211" s="342">
        <v>0</v>
      </c>
      <c r="P2211" s="344">
        <v>0</v>
      </c>
      <c r="Q2211" s="342">
        <v>0</v>
      </c>
      <c r="R2211" t="s">
        <v>805</v>
      </c>
      <c r="S2211">
        <f t="shared" si="276"/>
        <v>5</v>
      </c>
    </row>
    <row r="2212" spans="1:19" ht="32" hidden="1" x14ac:dyDescent="0.2">
      <c r="A2212" t="s">
        <v>195</v>
      </c>
      <c r="B2212" s="155">
        <v>8</v>
      </c>
      <c r="C2212" s="55" t="str">
        <f t="shared" si="275"/>
        <v>BS1.8</v>
      </c>
      <c r="D2212" s="12">
        <v>2</v>
      </c>
      <c r="E2212" s="350">
        <v>44152</v>
      </c>
      <c r="F2212" s="154" t="s">
        <v>135</v>
      </c>
      <c r="G2212" s="2">
        <f>INDEX([1]CAPS!$A:$A,MATCH(F:F,[1]CAPS!$H:$H,0))</f>
        <v>7766</v>
      </c>
      <c r="H2212" s="341"/>
      <c r="I2212" s="341"/>
      <c r="J2212" s="340" t="s">
        <v>256</v>
      </c>
      <c r="K2212" s="342">
        <v>0</v>
      </c>
      <c r="L2212" s="343">
        <v>0</v>
      </c>
      <c r="M2212" s="340" t="s">
        <v>256</v>
      </c>
      <c r="N2212" s="342">
        <v>0</v>
      </c>
      <c r="O2212" s="342">
        <v>0</v>
      </c>
      <c r="P2212" s="344">
        <v>0</v>
      </c>
      <c r="Q2212" s="342">
        <v>0</v>
      </c>
      <c r="R2212" t="s">
        <v>615</v>
      </c>
      <c r="S2212">
        <f t="shared" si="276"/>
        <v>0</v>
      </c>
    </row>
    <row r="2213" spans="1:19" ht="32" hidden="1" x14ac:dyDescent="0.2">
      <c r="A2213" t="s">
        <v>195</v>
      </c>
      <c r="B2213" s="156">
        <v>8</v>
      </c>
      <c r="C2213" s="55" t="str">
        <f t="shared" si="275"/>
        <v>BS1.8</v>
      </c>
      <c r="D2213" s="12">
        <v>2</v>
      </c>
      <c r="E2213" s="350">
        <v>44152</v>
      </c>
      <c r="F2213" s="154" t="s">
        <v>480</v>
      </c>
      <c r="G2213" s="2">
        <f>INDEX([1]CAPS!$A:$A,MATCH(F:F,[1]CAPS!$H:$H,0))</f>
        <v>2599</v>
      </c>
      <c r="H2213" s="341" t="s">
        <v>235</v>
      </c>
      <c r="I2213" s="341" t="s">
        <v>239</v>
      </c>
      <c r="J2213" s="340" t="s">
        <v>256</v>
      </c>
      <c r="K2213" s="342">
        <v>3</v>
      </c>
      <c r="L2213" s="343">
        <v>0</v>
      </c>
      <c r="M2213" s="340" t="s">
        <v>256</v>
      </c>
      <c r="N2213" s="342">
        <v>0</v>
      </c>
      <c r="O2213" s="342">
        <v>0</v>
      </c>
      <c r="P2213" s="344">
        <v>0</v>
      </c>
      <c r="Q2213" s="342">
        <v>0</v>
      </c>
      <c r="S2213">
        <f t="shared" si="276"/>
        <v>3</v>
      </c>
    </row>
    <row r="2214" spans="1:19" ht="32" hidden="1" x14ac:dyDescent="0.2">
      <c r="A2214" t="s">
        <v>195</v>
      </c>
      <c r="B2214" s="156">
        <v>8</v>
      </c>
      <c r="C2214" s="55" t="str">
        <f t="shared" si="275"/>
        <v>BS1.8</v>
      </c>
      <c r="D2214" s="12">
        <v>2</v>
      </c>
      <c r="E2214" s="350">
        <v>44152</v>
      </c>
      <c r="F2214" s="154" t="s">
        <v>488</v>
      </c>
      <c r="G2214" s="2">
        <f>INDEX([1]CAPS!$A:$A,MATCH(F:F,[1]CAPS!$H:$H,0))</f>
        <v>1161</v>
      </c>
      <c r="H2214" s="341" t="s">
        <v>237</v>
      </c>
      <c r="I2214" s="341" t="s">
        <v>239</v>
      </c>
      <c r="J2214" s="340" t="s">
        <v>256</v>
      </c>
      <c r="K2214" s="342">
        <v>0</v>
      </c>
      <c r="L2214" s="343">
        <v>0</v>
      </c>
      <c r="M2214" s="340" t="s">
        <v>256</v>
      </c>
      <c r="N2214" s="342">
        <v>0</v>
      </c>
      <c r="O2214" s="342">
        <v>7</v>
      </c>
      <c r="P2214" s="344">
        <v>0</v>
      </c>
      <c r="Q2214" s="342">
        <v>0</v>
      </c>
      <c r="S2214">
        <f t="shared" si="276"/>
        <v>7</v>
      </c>
    </row>
    <row r="2215" spans="1:19" ht="16" hidden="1" x14ac:dyDescent="0.2">
      <c r="A2215" t="s">
        <v>195</v>
      </c>
      <c r="B2215" s="156">
        <v>8</v>
      </c>
      <c r="C2215" s="55" t="str">
        <f t="shared" si="275"/>
        <v>BS1.8</v>
      </c>
      <c r="D2215" s="12">
        <v>2</v>
      </c>
      <c r="E2215" s="350">
        <v>44152</v>
      </c>
      <c r="F2215" s="154" t="s">
        <v>598</v>
      </c>
      <c r="G2215" s="2">
        <f>INDEX([1]CAPS!$A:$A,MATCH(F:F,[1]CAPS!$H:$H,0))</f>
        <v>2561</v>
      </c>
      <c r="H2215" s="341" t="s">
        <v>270</v>
      </c>
      <c r="I2215" s="341" t="s">
        <v>240</v>
      </c>
      <c r="J2215" s="340" t="s">
        <v>256</v>
      </c>
      <c r="K2215" s="342">
        <v>5</v>
      </c>
      <c r="L2215" s="343">
        <v>0</v>
      </c>
      <c r="M2215" s="340" t="s">
        <v>256</v>
      </c>
      <c r="N2215" s="342">
        <v>0</v>
      </c>
      <c r="O2215" s="342">
        <v>0</v>
      </c>
      <c r="P2215" s="344">
        <v>0</v>
      </c>
      <c r="Q2215" s="342">
        <v>0</v>
      </c>
      <c r="S2215">
        <f t="shared" si="276"/>
        <v>5</v>
      </c>
    </row>
    <row r="2216" spans="1:19" ht="16" hidden="1" x14ac:dyDescent="0.2">
      <c r="A2216" t="s">
        <v>195</v>
      </c>
      <c r="B2216" s="156">
        <v>8</v>
      </c>
      <c r="C2216" s="55" t="str">
        <f t="shared" si="275"/>
        <v>BS1.8</v>
      </c>
      <c r="D2216" s="12">
        <v>2</v>
      </c>
      <c r="E2216" s="350">
        <v>44152</v>
      </c>
      <c r="F2216" s="154" t="s">
        <v>168</v>
      </c>
      <c r="G2216" s="2">
        <f>INDEX([1]CAPS!$A:$A,MATCH(F:F,[1]CAPS!$H:$H,0))</f>
        <v>2559</v>
      </c>
      <c r="H2216" s="341" t="s">
        <v>270</v>
      </c>
      <c r="I2216" s="341" t="s">
        <v>240</v>
      </c>
      <c r="J2216" s="340" t="s">
        <v>256</v>
      </c>
      <c r="K2216" s="342">
        <v>1</v>
      </c>
      <c r="L2216" s="343">
        <v>0</v>
      </c>
      <c r="M2216" s="340" t="s">
        <v>256</v>
      </c>
      <c r="N2216" s="342">
        <v>1</v>
      </c>
      <c r="O2216" s="342">
        <v>0</v>
      </c>
      <c r="P2216" s="344">
        <v>0</v>
      </c>
      <c r="Q2216" s="342">
        <v>0</v>
      </c>
      <c r="S2216">
        <f t="shared" si="276"/>
        <v>1</v>
      </c>
    </row>
    <row r="2217" spans="1:19" ht="32" hidden="1" x14ac:dyDescent="0.2">
      <c r="A2217" t="s">
        <v>195</v>
      </c>
      <c r="B2217" s="156">
        <v>8</v>
      </c>
      <c r="C2217" s="55" t="str">
        <f t="shared" si="275"/>
        <v>BS1.8</v>
      </c>
      <c r="D2217" s="12">
        <v>2</v>
      </c>
      <c r="E2217" s="350">
        <v>44152</v>
      </c>
      <c r="F2217" s="154" t="s">
        <v>601</v>
      </c>
      <c r="G2217" s="2">
        <f>INDEX([1]CAPS!$A:$A,MATCH(F:F,[1]CAPS!$H:$H,0))</f>
        <v>3236</v>
      </c>
      <c r="H2217" s="341" t="s">
        <v>270</v>
      </c>
      <c r="I2217" s="341" t="s">
        <v>238</v>
      </c>
      <c r="J2217" s="340" t="s">
        <v>256</v>
      </c>
      <c r="K2217" s="342">
        <v>1</v>
      </c>
      <c r="L2217" s="343">
        <v>0</v>
      </c>
      <c r="M2217" s="340" t="s">
        <v>256</v>
      </c>
      <c r="N2217" s="342">
        <v>0</v>
      </c>
      <c r="O2217" s="342">
        <v>0</v>
      </c>
      <c r="P2217" s="344">
        <v>0</v>
      </c>
      <c r="Q2217" s="342">
        <v>0</v>
      </c>
      <c r="S2217">
        <f t="shared" si="276"/>
        <v>1</v>
      </c>
    </row>
    <row r="2218" spans="1:19" ht="16" hidden="1" x14ac:dyDescent="0.2">
      <c r="A2218" t="s">
        <v>195</v>
      </c>
      <c r="B2218" s="156">
        <v>8</v>
      </c>
      <c r="C2218" s="55" t="str">
        <f t="shared" si="275"/>
        <v>BS1.8</v>
      </c>
      <c r="D2218" s="12">
        <v>2</v>
      </c>
      <c r="E2218" s="350">
        <v>44152</v>
      </c>
      <c r="F2218" s="154" t="s">
        <v>597</v>
      </c>
      <c r="G2218" s="2">
        <f>INDEX([1]CAPS!$A:$A,MATCH(F:F,[1]CAPS!$H:$H,0))</f>
        <v>6406</v>
      </c>
      <c r="H2218" s="341" t="s">
        <v>233</v>
      </c>
      <c r="I2218" s="341" t="s">
        <v>240</v>
      </c>
      <c r="J2218" s="340" t="s">
        <v>256</v>
      </c>
      <c r="K2218" s="342">
        <v>44</v>
      </c>
      <c r="L2218" s="343">
        <v>0</v>
      </c>
      <c r="M2218" s="340" t="s">
        <v>256</v>
      </c>
      <c r="N2218" s="342">
        <v>0</v>
      </c>
      <c r="O2218" s="342">
        <v>0</v>
      </c>
      <c r="P2218" s="344">
        <v>0</v>
      </c>
      <c r="Q2218" s="342">
        <v>0</v>
      </c>
      <c r="S2218">
        <f t="shared" si="276"/>
        <v>44</v>
      </c>
    </row>
    <row r="2219" spans="1:19" ht="32" hidden="1" x14ac:dyDescent="0.2">
      <c r="A2219" t="s">
        <v>195</v>
      </c>
      <c r="B2219" s="156">
        <v>8</v>
      </c>
      <c r="C2219" s="55" t="str">
        <f t="shared" si="275"/>
        <v>BS1.8</v>
      </c>
      <c r="D2219" s="12">
        <v>2</v>
      </c>
      <c r="E2219" s="350">
        <v>44152</v>
      </c>
      <c r="F2219" s="154" t="s">
        <v>603</v>
      </c>
      <c r="G2219" s="2">
        <f>INDEX([1]CAPS!$A:$A,MATCH(F:F,[1]CAPS!$H:$H,0))</f>
        <v>3594</v>
      </c>
      <c r="H2219" s="341" t="s">
        <v>235</v>
      </c>
      <c r="I2219" s="341" t="s">
        <v>239</v>
      </c>
      <c r="J2219" s="340" t="s">
        <v>256</v>
      </c>
      <c r="K2219" s="342">
        <v>1</v>
      </c>
      <c r="L2219" s="343">
        <v>0</v>
      </c>
      <c r="M2219" s="340" t="s">
        <v>256</v>
      </c>
      <c r="N2219" s="342">
        <v>1</v>
      </c>
      <c r="O2219" s="342">
        <v>0</v>
      </c>
      <c r="P2219" s="344">
        <v>0</v>
      </c>
      <c r="Q2219" s="342">
        <v>0</v>
      </c>
      <c r="S2219">
        <f t="shared" si="276"/>
        <v>1</v>
      </c>
    </row>
    <row r="2220" spans="1:19" ht="16" hidden="1" x14ac:dyDescent="0.2">
      <c r="A2220" t="s">
        <v>195</v>
      </c>
      <c r="B2220" s="156">
        <v>8</v>
      </c>
      <c r="C2220" s="55" t="str">
        <f t="shared" si="275"/>
        <v>BS1.8</v>
      </c>
      <c r="D2220" s="12">
        <v>2</v>
      </c>
      <c r="E2220" s="350">
        <v>44152</v>
      </c>
      <c r="F2220" s="154" t="s">
        <v>595</v>
      </c>
      <c r="G2220" s="2">
        <f>INDEX([1]CAPS!$A:$A,MATCH(F:F,[1]CAPS!$H:$H,0))</f>
        <v>8181</v>
      </c>
      <c r="H2220" s="341" t="s">
        <v>233</v>
      </c>
      <c r="I2220" s="341" t="s">
        <v>240</v>
      </c>
      <c r="J2220" s="340" t="s">
        <v>256</v>
      </c>
      <c r="K2220" s="342">
        <v>1</v>
      </c>
      <c r="L2220" s="343">
        <v>0</v>
      </c>
      <c r="M2220" s="340" t="s">
        <v>256</v>
      </c>
      <c r="N2220" s="342">
        <v>1</v>
      </c>
      <c r="O2220" s="342">
        <v>0</v>
      </c>
      <c r="P2220" s="344">
        <v>0</v>
      </c>
      <c r="Q2220" s="342">
        <v>0</v>
      </c>
      <c r="S2220">
        <f t="shared" si="276"/>
        <v>1</v>
      </c>
    </row>
    <row r="2221" spans="1:19" ht="32" hidden="1" x14ac:dyDescent="0.2">
      <c r="A2221" t="s">
        <v>195</v>
      </c>
      <c r="B2221" s="156">
        <v>8</v>
      </c>
      <c r="C2221" s="55" t="str">
        <f t="shared" ref="C2221:C2282" si="277">CONCATENATE(A2221,".",B2221)</f>
        <v>BS1.8</v>
      </c>
      <c r="D2221" s="12">
        <v>2</v>
      </c>
      <c r="E2221" s="350">
        <v>44152</v>
      </c>
      <c r="F2221" s="357" t="s">
        <v>191</v>
      </c>
      <c r="G2221" s="2">
        <f>INDEX([1]CAPS!$A:$A,MATCH(F:F,[1]CAPS!$H:$H,0))</f>
        <v>5352</v>
      </c>
      <c r="H2221" s="341" t="s">
        <v>237</v>
      </c>
      <c r="I2221" s="341" t="s">
        <v>239</v>
      </c>
      <c r="J2221" s="340" t="s">
        <v>256</v>
      </c>
      <c r="K2221" s="342">
        <v>0</v>
      </c>
      <c r="L2221" s="343">
        <v>0</v>
      </c>
      <c r="M2221" s="340" t="s">
        <v>256</v>
      </c>
      <c r="N2221" s="342">
        <v>0</v>
      </c>
      <c r="O2221" s="342">
        <v>1</v>
      </c>
      <c r="P2221" s="344">
        <v>0</v>
      </c>
      <c r="Q2221" s="342">
        <v>0</v>
      </c>
      <c r="S2221">
        <f t="shared" si="276"/>
        <v>1</v>
      </c>
    </row>
    <row r="2222" spans="1:19" ht="32" hidden="1" x14ac:dyDescent="0.2">
      <c r="A2222" t="s">
        <v>195</v>
      </c>
      <c r="B2222" s="155">
        <v>9</v>
      </c>
      <c r="C2222" s="55" t="str">
        <f t="shared" si="277"/>
        <v>BS1.9</v>
      </c>
      <c r="D2222" s="12">
        <v>2</v>
      </c>
      <c r="E2222" s="350">
        <v>44152</v>
      </c>
      <c r="F2222" s="154" t="s">
        <v>232</v>
      </c>
      <c r="G2222" s="2">
        <f>INDEX([1]CAPS!$A:$A,MATCH(F:F,[1]CAPS!$H:$H,0))</f>
        <v>8875</v>
      </c>
      <c r="H2222" s="341"/>
      <c r="I2222" s="341"/>
      <c r="J2222" s="340" t="s">
        <v>256</v>
      </c>
      <c r="K2222" s="342">
        <v>0</v>
      </c>
      <c r="L2222" s="343">
        <v>0</v>
      </c>
      <c r="M2222" s="340" t="s">
        <v>256</v>
      </c>
      <c r="N2222" s="342">
        <v>0</v>
      </c>
      <c r="O2222" s="342">
        <v>4</v>
      </c>
      <c r="P2222" s="344">
        <v>0</v>
      </c>
      <c r="Q2222" s="342">
        <v>0</v>
      </c>
      <c r="S2222">
        <f t="shared" si="276"/>
        <v>4</v>
      </c>
    </row>
    <row r="2223" spans="1:19" ht="16" hidden="1" x14ac:dyDescent="0.2">
      <c r="A2223" t="s">
        <v>195</v>
      </c>
      <c r="B2223" s="155">
        <v>9</v>
      </c>
      <c r="C2223" s="55" t="str">
        <f t="shared" si="277"/>
        <v>BS1.9</v>
      </c>
      <c r="D2223" s="12">
        <v>2</v>
      </c>
      <c r="E2223" s="350">
        <v>44152</v>
      </c>
      <c r="F2223" s="154" t="s">
        <v>267</v>
      </c>
      <c r="G2223" s="2">
        <f>INDEX([1]CAPS!$A:$A,MATCH(F:F,[1]CAPS!$H:$H,0))</f>
        <v>5738</v>
      </c>
      <c r="H2223" s="341"/>
      <c r="I2223" s="341"/>
      <c r="J2223" s="340" t="s">
        <v>256</v>
      </c>
      <c r="K2223" s="342">
        <v>2</v>
      </c>
      <c r="L2223" s="343">
        <v>0</v>
      </c>
      <c r="M2223" s="340" t="s">
        <v>256</v>
      </c>
      <c r="N2223" s="342">
        <v>0</v>
      </c>
      <c r="O2223" s="342">
        <v>0</v>
      </c>
      <c r="P2223" s="344">
        <v>0</v>
      </c>
      <c r="Q2223" s="342">
        <v>0</v>
      </c>
      <c r="R2223" t="s">
        <v>625</v>
      </c>
      <c r="S2223">
        <f t="shared" si="276"/>
        <v>2</v>
      </c>
    </row>
    <row r="2224" spans="1:19" ht="16" hidden="1" x14ac:dyDescent="0.2">
      <c r="A2224" t="s">
        <v>195</v>
      </c>
      <c r="B2224" s="155">
        <v>9</v>
      </c>
      <c r="C2224" s="55" t="str">
        <f t="shared" si="277"/>
        <v>BS1.9</v>
      </c>
      <c r="D2224" s="12">
        <v>2</v>
      </c>
      <c r="E2224" s="350">
        <v>44152</v>
      </c>
      <c r="F2224" s="357" t="s">
        <v>189</v>
      </c>
      <c r="G2224" s="2">
        <f>INDEX([1]CAPS!$A:$A,MATCH(F:F,[1]CAPS!$H:$H,0))</f>
        <v>5541</v>
      </c>
      <c r="H2224" s="341"/>
      <c r="I2224" s="341"/>
      <c r="J2224" s="340" t="s">
        <v>256</v>
      </c>
      <c r="K2224" s="342">
        <v>19</v>
      </c>
      <c r="L2224" s="343">
        <v>0</v>
      </c>
      <c r="M2224" s="340" t="s">
        <v>256</v>
      </c>
      <c r="N2224" s="342">
        <v>0</v>
      </c>
      <c r="O2224" s="342">
        <v>0</v>
      </c>
      <c r="P2224" s="344">
        <v>0</v>
      </c>
      <c r="Q2224" s="342">
        <v>0</v>
      </c>
      <c r="S2224">
        <f t="shared" si="276"/>
        <v>19</v>
      </c>
    </row>
    <row r="2225" spans="1:19" ht="16" hidden="1" x14ac:dyDescent="0.2">
      <c r="A2225" t="s">
        <v>195</v>
      </c>
      <c r="B2225" s="155">
        <v>9</v>
      </c>
      <c r="C2225" s="55" t="str">
        <f t="shared" si="277"/>
        <v>BS1.9</v>
      </c>
      <c r="D2225" s="12">
        <v>2</v>
      </c>
      <c r="E2225" s="350">
        <v>44152</v>
      </c>
      <c r="F2225" s="154" t="s">
        <v>188</v>
      </c>
      <c r="G2225" s="2">
        <f>INDEX([1]CAPS!$A:$A,MATCH(F:F,[1]CAPS!$H:$H,0))</f>
        <v>3174</v>
      </c>
      <c r="H2225" s="341"/>
      <c r="I2225" s="341"/>
      <c r="J2225" s="340" t="s">
        <v>256</v>
      </c>
      <c r="K2225" s="342">
        <v>11</v>
      </c>
      <c r="L2225" s="343">
        <v>0</v>
      </c>
      <c r="M2225" s="340" t="s">
        <v>256</v>
      </c>
      <c r="N2225" s="342">
        <v>0</v>
      </c>
      <c r="O2225" s="342">
        <v>1</v>
      </c>
      <c r="P2225" s="344">
        <v>0</v>
      </c>
      <c r="Q2225" s="342">
        <v>0</v>
      </c>
      <c r="S2225">
        <f t="shared" si="276"/>
        <v>12</v>
      </c>
    </row>
    <row r="2226" spans="1:19" ht="16" hidden="1" x14ac:dyDescent="0.2">
      <c r="A2226" t="s">
        <v>195</v>
      </c>
      <c r="B2226" s="155">
        <v>9</v>
      </c>
      <c r="C2226" s="55" t="str">
        <f t="shared" si="277"/>
        <v>BS1.9</v>
      </c>
      <c r="D2226" s="12">
        <v>2</v>
      </c>
      <c r="E2226" s="350">
        <v>44152</v>
      </c>
      <c r="F2226" s="154" t="s">
        <v>229</v>
      </c>
      <c r="G2226" s="2">
        <f>INDEX([1]CAPS!$A:$A,MATCH(F:F,[1]CAPS!$H:$H,0))</f>
        <v>3997</v>
      </c>
      <c r="H2226" s="341"/>
      <c r="I2226" s="341"/>
      <c r="J2226" s="340" t="s">
        <v>256</v>
      </c>
      <c r="K2226" s="342">
        <v>23</v>
      </c>
      <c r="L2226" s="343">
        <v>0</v>
      </c>
      <c r="M2226" s="340" t="s">
        <v>256</v>
      </c>
      <c r="N2226" s="342">
        <v>0</v>
      </c>
      <c r="O2226" s="342">
        <v>32</v>
      </c>
      <c r="P2226" s="344">
        <v>0</v>
      </c>
      <c r="Q2226" s="342">
        <v>0</v>
      </c>
      <c r="S2226">
        <f t="shared" si="276"/>
        <v>55</v>
      </c>
    </row>
    <row r="2227" spans="1:19" ht="16" hidden="1" x14ac:dyDescent="0.2">
      <c r="A2227" t="s">
        <v>195</v>
      </c>
      <c r="B2227" s="155">
        <v>9</v>
      </c>
      <c r="C2227" s="55" t="str">
        <f t="shared" si="277"/>
        <v>BS1.9</v>
      </c>
      <c r="D2227" s="12">
        <v>2</v>
      </c>
      <c r="E2227" s="350">
        <v>44152</v>
      </c>
      <c r="F2227" s="154" t="s">
        <v>273</v>
      </c>
      <c r="G2227" s="2">
        <f>INDEX([1]CAPS!$A:$A,MATCH(F:F,[1]CAPS!$H:$H,0))</f>
        <v>2501</v>
      </c>
      <c r="H2227" s="341"/>
      <c r="I2227" s="341"/>
      <c r="J2227" s="340" t="s">
        <v>256</v>
      </c>
      <c r="K2227" s="342">
        <v>12</v>
      </c>
      <c r="L2227" s="343">
        <v>0</v>
      </c>
      <c r="M2227" s="340" t="s">
        <v>256</v>
      </c>
      <c r="N2227" s="342">
        <v>0</v>
      </c>
      <c r="O2227" s="342">
        <v>0</v>
      </c>
      <c r="P2227" s="344">
        <v>0</v>
      </c>
      <c r="Q2227" s="342">
        <v>0</v>
      </c>
      <c r="S2227">
        <f t="shared" si="276"/>
        <v>12</v>
      </c>
    </row>
    <row r="2228" spans="1:19" ht="16" hidden="1" x14ac:dyDescent="0.2">
      <c r="A2228" t="s">
        <v>195</v>
      </c>
      <c r="B2228" s="155">
        <v>9</v>
      </c>
      <c r="C2228" s="55" t="str">
        <f t="shared" si="277"/>
        <v>BS1.9</v>
      </c>
      <c r="D2228" s="12">
        <v>2</v>
      </c>
      <c r="E2228" s="350">
        <v>44152</v>
      </c>
      <c r="F2228" s="154" t="s">
        <v>274</v>
      </c>
      <c r="G2228" s="2">
        <f>INDEX([1]CAPS!$A:$A,MATCH(F:F,[1]CAPS!$H:$H,0))</f>
        <v>2508</v>
      </c>
      <c r="H2228" s="345"/>
      <c r="I2228" s="345"/>
      <c r="J2228" s="340" t="s">
        <v>256</v>
      </c>
      <c r="K2228" s="342">
        <v>36</v>
      </c>
      <c r="L2228" s="343">
        <v>0</v>
      </c>
      <c r="M2228" s="340" t="s">
        <v>256</v>
      </c>
      <c r="N2228" s="342">
        <v>4</v>
      </c>
      <c r="O2228" s="342">
        <v>0</v>
      </c>
      <c r="P2228" s="344">
        <v>0</v>
      </c>
      <c r="Q2228" s="342">
        <v>0</v>
      </c>
      <c r="S2228">
        <f t="shared" si="276"/>
        <v>36</v>
      </c>
    </row>
    <row r="2229" spans="1:19" ht="16" hidden="1" x14ac:dyDescent="0.2">
      <c r="A2229" t="s">
        <v>195</v>
      </c>
      <c r="B2229" s="156">
        <v>9</v>
      </c>
      <c r="C2229" s="55" t="str">
        <f t="shared" si="277"/>
        <v>BS1.9</v>
      </c>
      <c r="D2229" s="12">
        <v>2</v>
      </c>
      <c r="E2229" s="350">
        <v>44152</v>
      </c>
      <c r="F2229" s="154" t="s">
        <v>597</v>
      </c>
      <c r="G2229" s="2">
        <f>INDEX([1]CAPS!$A:$A,MATCH(F:F,[1]CAPS!$H:$H,0))</f>
        <v>6406</v>
      </c>
      <c r="H2229" s="345" t="s">
        <v>233</v>
      </c>
      <c r="I2229" s="345" t="s">
        <v>240</v>
      </c>
      <c r="J2229" s="340" t="s">
        <v>256</v>
      </c>
      <c r="K2229" s="342">
        <v>12</v>
      </c>
      <c r="L2229" s="343">
        <v>0</v>
      </c>
      <c r="M2229" s="340" t="s">
        <v>256</v>
      </c>
      <c r="N2229" s="342">
        <v>0</v>
      </c>
      <c r="O2229" s="342">
        <v>0</v>
      </c>
      <c r="P2229" s="344">
        <v>0</v>
      </c>
      <c r="Q2229" s="342">
        <v>0</v>
      </c>
      <c r="S2229">
        <f t="shared" si="276"/>
        <v>12</v>
      </c>
    </row>
    <row r="2230" spans="1:19" ht="32" hidden="1" x14ac:dyDescent="0.2">
      <c r="A2230" t="s">
        <v>195</v>
      </c>
      <c r="B2230" s="156">
        <v>9</v>
      </c>
      <c r="C2230" s="55" t="str">
        <f t="shared" si="277"/>
        <v>BS1.9</v>
      </c>
      <c r="D2230" s="12">
        <v>2</v>
      </c>
      <c r="E2230" s="350">
        <v>44152</v>
      </c>
      <c r="F2230" s="154" t="s">
        <v>488</v>
      </c>
      <c r="G2230" s="2">
        <f>INDEX([1]CAPS!$A:$A,MATCH(F:F,[1]CAPS!$H:$H,0))</f>
        <v>1161</v>
      </c>
      <c r="H2230" s="345" t="s">
        <v>237</v>
      </c>
      <c r="I2230" s="345" t="s">
        <v>239</v>
      </c>
      <c r="J2230" s="340" t="s">
        <v>256</v>
      </c>
      <c r="K2230" s="342">
        <v>0</v>
      </c>
      <c r="L2230" s="343">
        <v>0</v>
      </c>
      <c r="M2230" s="340" t="s">
        <v>256</v>
      </c>
      <c r="N2230" s="342">
        <v>0</v>
      </c>
      <c r="O2230" s="342">
        <v>7</v>
      </c>
      <c r="P2230" s="344">
        <v>0</v>
      </c>
      <c r="Q2230" s="342">
        <v>0</v>
      </c>
      <c r="S2230">
        <f t="shared" si="276"/>
        <v>7</v>
      </c>
    </row>
    <row r="2231" spans="1:19" ht="16" hidden="1" x14ac:dyDescent="0.2">
      <c r="A2231" t="s">
        <v>195</v>
      </c>
      <c r="B2231" s="156">
        <v>9</v>
      </c>
      <c r="C2231" s="55" t="str">
        <f t="shared" si="277"/>
        <v>BS1.9</v>
      </c>
      <c r="D2231" s="12">
        <v>2</v>
      </c>
      <c r="E2231" s="350">
        <v>44152</v>
      </c>
      <c r="F2231" s="154" t="s">
        <v>595</v>
      </c>
      <c r="G2231" s="2">
        <f>INDEX([1]CAPS!$A:$A,MATCH(F:F,[1]CAPS!$H:$H,0))</f>
        <v>8181</v>
      </c>
      <c r="H2231" s="345" t="s">
        <v>233</v>
      </c>
      <c r="I2231" s="345" t="s">
        <v>240</v>
      </c>
      <c r="J2231" s="340" t="s">
        <v>256</v>
      </c>
      <c r="K2231" s="358">
        <v>2</v>
      </c>
      <c r="L2231" s="343">
        <v>0</v>
      </c>
      <c r="M2231" s="340" t="s">
        <v>256</v>
      </c>
      <c r="N2231" s="342">
        <v>2</v>
      </c>
      <c r="O2231" s="342">
        <v>0</v>
      </c>
      <c r="P2231" s="344">
        <v>0</v>
      </c>
      <c r="Q2231" s="342">
        <v>0</v>
      </c>
      <c r="R2231" t="s">
        <v>806</v>
      </c>
      <c r="S2231">
        <f t="shared" si="276"/>
        <v>2</v>
      </c>
    </row>
    <row r="2232" spans="1:19" ht="32" hidden="1" x14ac:dyDescent="0.2">
      <c r="A2232" t="s">
        <v>195</v>
      </c>
      <c r="B2232" s="156">
        <v>9</v>
      </c>
      <c r="C2232" s="55" t="str">
        <f t="shared" si="277"/>
        <v>BS1.9</v>
      </c>
      <c r="D2232" s="12">
        <v>2</v>
      </c>
      <c r="E2232" s="350">
        <v>44152</v>
      </c>
      <c r="F2232" s="154" t="s">
        <v>272</v>
      </c>
      <c r="G2232" s="2">
        <f>INDEX([1]CAPS!$A:$A,MATCH(F:F,[1]CAPS!$H:$H,0))</f>
        <v>2852</v>
      </c>
      <c r="H2232" s="345" t="s">
        <v>235</v>
      </c>
      <c r="I2232" s="345" t="s">
        <v>239</v>
      </c>
      <c r="J2232" s="340" t="s">
        <v>256</v>
      </c>
      <c r="K2232" s="342">
        <v>8</v>
      </c>
      <c r="L2232" s="343">
        <v>0</v>
      </c>
      <c r="M2232" s="340" t="s">
        <v>256</v>
      </c>
      <c r="N2232" s="342">
        <v>0</v>
      </c>
      <c r="O2232" s="342">
        <v>3</v>
      </c>
      <c r="P2232" s="344">
        <v>0</v>
      </c>
      <c r="Q2232" s="342">
        <v>0</v>
      </c>
      <c r="S2232">
        <f t="shared" si="276"/>
        <v>11</v>
      </c>
    </row>
    <row r="2233" spans="1:19" ht="32" hidden="1" x14ac:dyDescent="0.2">
      <c r="A2233" t="s">
        <v>195</v>
      </c>
      <c r="B2233" s="156">
        <v>9</v>
      </c>
      <c r="C2233" s="55" t="str">
        <f t="shared" si="277"/>
        <v>BS1.9</v>
      </c>
      <c r="D2233" s="12">
        <v>2</v>
      </c>
      <c r="E2233" s="350">
        <v>44152</v>
      </c>
      <c r="F2233" s="357" t="s">
        <v>191</v>
      </c>
      <c r="G2233" s="2">
        <f>INDEX([1]CAPS!$A:$A,MATCH(F:F,[1]CAPS!$H:$H,0))</f>
        <v>5352</v>
      </c>
      <c r="H2233" s="345" t="s">
        <v>237</v>
      </c>
      <c r="I2233" s="345" t="s">
        <v>239</v>
      </c>
      <c r="J2233" s="340" t="s">
        <v>256</v>
      </c>
      <c r="K2233" s="342">
        <v>0</v>
      </c>
      <c r="L2233" s="343">
        <v>0</v>
      </c>
      <c r="M2233" s="340" t="s">
        <v>256</v>
      </c>
      <c r="N2233" s="342">
        <v>0</v>
      </c>
      <c r="O2233" s="342">
        <v>2</v>
      </c>
      <c r="P2233" s="344">
        <v>0</v>
      </c>
      <c r="Q2233" s="342">
        <v>0</v>
      </c>
      <c r="S2233">
        <f t="shared" si="276"/>
        <v>2</v>
      </c>
    </row>
    <row r="2234" spans="1:19" ht="32" hidden="1" x14ac:dyDescent="0.2">
      <c r="A2234" t="s">
        <v>195</v>
      </c>
      <c r="B2234" s="156">
        <v>9</v>
      </c>
      <c r="C2234" s="55" t="str">
        <f t="shared" si="277"/>
        <v>BS1.9</v>
      </c>
      <c r="D2234" s="12">
        <v>2</v>
      </c>
      <c r="E2234" s="350">
        <v>44152</v>
      </c>
      <c r="F2234" s="154" t="s">
        <v>128</v>
      </c>
      <c r="G2234" s="2">
        <f>INDEX([1]CAPS!$A:$A,MATCH(F:F,[1]CAPS!$H:$H,0))</f>
        <v>3243</v>
      </c>
      <c r="H2234" s="345" t="s">
        <v>237</v>
      </c>
      <c r="I2234" s="345" t="s">
        <v>239</v>
      </c>
      <c r="J2234" s="340" t="s">
        <v>256</v>
      </c>
      <c r="K2234" s="342">
        <v>0</v>
      </c>
      <c r="L2234" s="343">
        <v>0</v>
      </c>
      <c r="M2234" s="340" t="s">
        <v>256</v>
      </c>
      <c r="N2234" s="342">
        <v>0</v>
      </c>
      <c r="O2234" s="342">
        <v>2</v>
      </c>
      <c r="P2234" s="344">
        <v>0</v>
      </c>
      <c r="Q2234" s="342">
        <v>0</v>
      </c>
      <c r="S2234">
        <f t="shared" si="276"/>
        <v>2</v>
      </c>
    </row>
    <row r="2235" spans="1:19" ht="32" hidden="1" x14ac:dyDescent="0.2">
      <c r="A2235" t="s">
        <v>195</v>
      </c>
      <c r="B2235" s="155">
        <v>10</v>
      </c>
      <c r="C2235" s="55" t="str">
        <f t="shared" si="277"/>
        <v>BS1.10</v>
      </c>
      <c r="D2235" s="12">
        <v>2</v>
      </c>
      <c r="E2235" s="350">
        <v>44152</v>
      </c>
      <c r="F2235" s="156" t="s">
        <v>135</v>
      </c>
      <c r="G2235" s="2">
        <f>INDEX([1]CAPS!$A:$A,MATCH(F:F,[1]CAPS!$H:$H,0))</f>
        <v>7766</v>
      </c>
      <c r="H2235" s="345"/>
      <c r="I2235" s="345"/>
      <c r="J2235" s="340" t="s">
        <v>256</v>
      </c>
      <c r="K2235" s="342">
        <v>2</v>
      </c>
      <c r="L2235" s="343">
        <v>0</v>
      </c>
      <c r="M2235" s="340" t="s">
        <v>256</v>
      </c>
      <c r="N2235" s="342">
        <v>0</v>
      </c>
      <c r="O2235" s="342">
        <v>0</v>
      </c>
      <c r="P2235" s="344">
        <v>0</v>
      </c>
      <c r="Q2235" s="342">
        <v>0</v>
      </c>
      <c r="S2235">
        <f t="shared" si="276"/>
        <v>2</v>
      </c>
    </row>
    <row r="2236" spans="1:19" ht="16" hidden="1" x14ac:dyDescent="0.2">
      <c r="A2236" t="s">
        <v>195</v>
      </c>
      <c r="B2236" s="155">
        <v>10</v>
      </c>
      <c r="C2236" s="55" t="str">
        <f t="shared" si="277"/>
        <v>BS1.10</v>
      </c>
      <c r="D2236" s="12">
        <v>2</v>
      </c>
      <c r="E2236" s="350">
        <v>44152</v>
      </c>
      <c r="F2236" s="154" t="s">
        <v>229</v>
      </c>
      <c r="G2236" s="2">
        <f>INDEX([1]CAPS!$A:$A,MATCH(F:F,[1]CAPS!$H:$H,0))</f>
        <v>3997</v>
      </c>
      <c r="H2236" s="345"/>
      <c r="I2236" s="345"/>
      <c r="J2236" s="340" t="s">
        <v>256</v>
      </c>
      <c r="K2236" s="342">
        <v>19</v>
      </c>
      <c r="L2236" s="343">
        <v>0</v>
      </c>
      <c r="M2236" s="340" t="s">
        <v>256</v>
      </c>
      <c r="N2236" s="342">
        <v>0</v>
      </c>
      <c r="O2236" s="342">
        <v>41</v>
      </c>
      <c r="P2236" s="344">
        <v>0</v>
      </c>
      <c r="Q2236" s="342">
        <v>0</v>
      </c>
      <c r="S2236">
        <f t="shared" si="276"/>
        <v>60</v>
      </c>
    </row>
    <row r="2237" spans="1:19" ht="16" hidden="1" x14ac:dyDescent="0.2">
      <c r="A2237" t="s">
        <v>195</v>
      </c>
      <c r="B2237" s="155">
        <v>10</v>
      </c>
      <c r="C2237" s="55" t="str">
        <f t="shared" si="277"/>
        <v>BS1.10</v>
      </c>
      <c r="D2237" s="12">
        <v>2</v>
      </c>
      <c r="E2237" s="350">
        <v>44152</v>
      </c>
      <c r="F2237" s="154" t="s">
        <v>274</v>
      </c>
      <c r="G2237" s="2">
        <f>INDEX([1]CAPS!$A:$A,MATCH(F:F,[1]CAPS!$H:$H,0))</f>
        <v>2508</v>
      </c>
      <c r="H2237" s="345"/>
      <c r="I2237" s="345"/>
      <c r="J2237" s="340" t="s">
        <v>256</v>
      </c>
      <c r="K2237" s="342">
        <v>40</v>
      </c>
      <c r="L2237" s="343">
        <v>0</v>
      </c>
      <c r="M2237" s="340" t="s">
        <v>256</v>
      </c>
      <c r="N2237" s="342">
        <v>0</v>
      </c>
      <c r="O2237" s="342">
        <v>0</v>
      </c>
      <c r="P2237" s="344">
        <v>0</v>
      </c>
      <c r="Q2237" s="342">
        <v>0</v>
      </c>
      <c r="S2237">
        <f t="shared" si="276"/>
        <v>40</v>
      </c>
    </row>
    <row r="2238" spans="1:19" ht="16" hidden="1" x14ac:dyDescent="0.2">
      <c r="A2238" t="s">
        <v>195</v>
      </c>
      <c r="B2238" s="155">
        <v>10</v>
      </c>
      <c r="C2238" s="55" t="str">
        <f t="shared" si="277"/>
        <v>BS1.10</v>
      </c>
      <c r="D2238" s="12">
        <v>2</v>
      </c>
      <c r="E2238" s="350">
        <v>44152</v>
      </c>
      <c r="F2238" s="357" t="s">
        <v>189</v>
      </c>
      <c r="G2238" s="2">
        <f>INDEX([1]CAPS!$A:$A,MATCH(F:F,[1]CAPS!$H:$H,0))</f>
        <v>5541</v>
      </c>
      <c r="H2238" s="345"/>
      <c r="I2238" s="345"/>
      <c r="J2238" s="340" t="s">
        <v>256</v>
      </c>
      <c r="K2238" s="342">
        <v>10</v>
      </c>
      <c r="L2238" s="343">
        <v>0</v>
      </c>
      <c r="M2238" s="340" t="s">
        <v>256</v>
      </c>
      <c r="N2238" s="342">
        <v>0</v>
      </c>
      <c r="O2238" s="342">
        <v>0</v>
      </c>
      <c r="P2238" s="344">
        <v>0</v>
      </c>
      <c r="Q2238" s="342">
        <v>0</v>
      </c>
      <c r="S2238">
        <f t="shared" si="276"/>
        <v>10</v>
      </c>
    </row>
    <row r="2239" spans="1:19" ht="32" hidden="1" x14ac:dyDescent="0.2">
      <c r="A2239" t="s">
        <v>195</v>
      </c>
      <c r="B2239" s="155">
        <v>10</v>
      </c>
      <c r="C2239" s="55" t="str">
        <f t="shared" si="277"/>
        <v>BS1.10</v>
      </c>
      <c r="D2239" s="12">
        <v>2</v>
      </c>
      <c r="E2239" s="350">
        <v>44152</v>
      </c>
      <c r="F2239" s="154" t="s">
        <v>232</v>
      </c>
      <c r="G2239" s="2">
        <f>INDEX([1]CAPS!$A:$A,MATCH(F:F,[1]CAPS!$H:$H,0))</f>
        <v>8875</v>
      </c>
      <c r="H2239" s="345"/>
      <c r="I2239" s="345"/>
      <c r="J2239" s="340" t="s">
        <v>256</v>
      </c>
      <c r="K2239" s="342">
        <v>0</v>
      </c>
      <c r="L2239" s="343">
        <v>0</v>
      </c>
      <c r="M2239" s="340" t="s">
        <v>256</v>
      </c>
      <c r="N2239" s="342">
        <v>0</v>
      </c>
      <c r="O2239" s="342">
        <v>3</v>
      </c>
      <c r="P2239" s="344">
        <v>0</v>
      </c>
      <c r="Q2239" s="342">
        <v>0</v>
      </c>
      <c r="S2239">
        <f t="shared" si="276"/>
        <v>3</v>
      </c>
    </row>
    <row r="2240" spans="1:19" ht="16" hidden="1" x14ac:dyDescent="0.2">
      <c r="A2240" t="s">
        <v>195</v>
      </c>
      <c r="B2240" s="156">
        <v>10</v>
      </c>
      <c r="C2240" s="55" t="str">
        <f t="shared" si="277"/>
        <v>BS1.10</v>
      </c>
      <c r="D2240" s="12">
        <v>2</v>
      </c>
      <c r="E2240" s="350">
        <v>44152</v>
      </c>
      <c r="F2240" s="154" t="s">
        <v>128</v>
      </c>
      <c r="G2240" s="2">
        <f>INDEX([1]CAPS!$A:$A,MATCH(F:F,[1]CAPS!$H:$H,0))</f>
        <v>3243</v>
      </c>
      <c r="H2240" s="345"/>
      <c r="I2240" s="345"/>
      <c r="J2240" s="340" t="s">
        <v>256</v>
      </c>
      <c r="K2240" s="342">
        <v>0</v>
      </c>
      <c r="L2240" s="343">
        <v>0</v>
      </c>
      <c r="M2240" s="340" t="s">
        <v>256</v>
      </c>
      <c r="N2240" s="342">
        <v>0</v>
      </c>
      <c r="O2240" s="342">
        <v>8</v>
      </c>
      <c r="P2240" s="344">
        <v>0</v>
      </c>
      <c r="Q2240" s="342">
        <v>0</v>
      </c>
      <c r="S2240">
        <f t="shared" si="276"/>
        <v>8</v>
      </c>
    </row>
    <row r="2241" spans="1:19" ht="16" hidden="1" x14ac:dyDescent="0.2">
      <c r="A2241" t="s">
        <v>195</v>
      </c>
      <c r="B2241" s="156">
        <v>10</v>
      </c>
      <c r="C2241" s="55" t="str">
        <f t="shared" si="277"/>
        <v>BS1.10</v>
      </c>
      <c r="D2241" s="12">
        <v>2</v>
      </c>
      <c r="E2241" s="350">
        <v>44152</v>
      </c>
      <c r="F2241" s="154" t="s">
        <v>488</v>
      </c>
      <c r="G2241" s="2">
        <f>INDEX([1]CAPS!$A:$A,MATCH(F:F,[1]CAPS!$H:$H,0))</f>
        <v>1161</v>
      </c>
      <c r="H2241" s="345"/>
      <c r="I2241" s="345"/>
      <c r="J2241" s="340" t="s">
        <v>256</v>
      </c>
      <c r="K2241" s="342">
        <v>0</v>
      </c>
      <c r="L2241" s="343">
        <v>0</v>
      </c>
      <c r="M2241" s="340" t="s">
        <v>256</v>
      </c>
      <c r="N2241" s="342">
        <v>0</v>
      </c>
      <c r="O2241" s="342">
        <v>5</v>
      </c>
      <c r="P2241" s="344">
        <v>0</v>
      </c>
      <c r="Q2241" s="342">
        <v>0</v>
      </c>
      <c r="S2241">
        <f t="shared" si="276"/>
        <v>5</v>
      </c>
    </row>
    <row r="2242" spans="1:19" ht="16" hidden="1" x14ac:dyDescent="0.2">
      <c r="A2242" t="s">
        <v>195</v>
      </c>
      <c r="B2242" s="156">
        <v>10</v>
      </c>
      <c r="C2242" s="55" t="str">
        <f t="shared" si="277"/>
        <v>BS1.10</v>
      </c>
      <c r="D2242" s="12">
        <v>2</v>
      </c>
      <c r="E2242" s="350">
        <v>44152</v>
      </c>
      <c r="F2242" s="154" t="s">
        <v>597</v>
      </c>
      <c r="G2242" s="2">
        <f>INDEX([1]CAPS!$A:$A,MATCH(F:F,[1]CAPS!$H:$H,0))</f>
        <v>6406</v>
      </c>
      <c r="H2242" s="345"/>
      <c r="I2242" s="345"/>
      <c r="J2242" s="340" t="s">
        <v>256</v>
      </c>
      <c r="K2242" s="342">
        <v>53</v>
      </c>
      <c r="L2242" s="343">
        <v>0</v>
      </c>
      <c r="M2242" s="340" t="s">
        <v>256</v>
      </c>
      <c r="N2242" s="342">
        <v>0</v>
      </c>
      <c r="O2242" s="342">
        <v>0</v>
      </c>
      <c r="P2242" s="344">
        <v>0</v>
      </c>
      <c r="Q2242" s="342">
        <v>0</v>
      </c>
      <c r="S2242">
        <f t="shared" si="276"/>
        <v>53</v>
      </c>
    </row>
    <row r="2243" spans="1:19" ht="16" hidden="1" x14ac:dyDescent="0.2">
      <c r="A2243" t="s">
        <v>195</v>
      </c>
      <c r="B2243" s="156">
        <v>10</v>
      </c>
      <c r="C2243" s="55" t="str">
        <f t="shared" si="277"/>
        <v>BS1.10</v>
      </c>
      <c r="D2243" s="12">
        <v>2</v>
      </c>
      <c r="E2243" s="350">
        <v>44152</v>
      </c>
      <c r="F2243" s="154" t="s">
        <v>272</v>
      </c>
      <c r="G2243" s="2">
        <f>INDEX([1]CAPS!$A:$A,MATCH(F:F,[1]CAPS!$H:$H,0))</f>
        <v>2852</v>
      </c>
      <c r="H2243" s="345"/>
      <c r="I2243" s="345"/>
      <c r="J2243" s="340" t="s">
        <v>256</v>
      </c>
      <c r="K2243" s="342">
        <v>4</v>
      </c>
      <c r="L2243" s="343">
        <v>0</v>
      </c>
      <c r="M2243" s="340" t="s">
        <v>256</v>
      </c>
      <c r="N2243" s="342">
        <v>0</v>
      </c>
      <c r="O2243" s="342">
        <v>0</v>
      </c>
      <c r="P2243" s="344">
        <v>0</v>
      </c>
      <c r="Q2243" s="342">
        <v>0</v>
      </c>
      <c r="S2243">
        <f t="shared" si="276"/>
        <v>4</v>
      </c>
    </row>
    <row r="2244" spans="1:19" ht="32" hidden="1" x14ac:dyDescent="0.2">
      <c r="A2244" t="s">
        <v>195</v>
      </c>
      <c r="B2244" s="156">
        <v>10</v>
      </c>
      <c r="C2244" s="55" t="str">
        <f t="shared" si="277"/>
        <v>BS1.10</v>
      </c>
      <c r="D2244" s="12">
        <v>2</v>
      </c>
      <c r="E2244" s="350">
        <v>44152</v>
      </c>
      <c r="F2244" s="154" t="s">
        <v>594</v>
      </c>
      <c r="G2244" s="2">
        <f>INDEX([1]CAPS!$A:$A,MATCH(F:F,[1]CAPS!$H:$H,0))</f>
        <v>3033</v>
      </c>
      <c r="H2244" s="345"/>
      <c r="I2244" s="345"/>
      <c r="J2244" s="340" t="s">
        <v>256</v>
      </c>
      <c r="K2244" s="342">
        <v>0</v>
      </c>
      <c r="L2244" s="343">
        <v>0</v>
      </c>
      <c r="M2244" s="340" t="s">
        <v>256</v>
      </c>
      <c r="N2244" s="342">
        <v>0</v>
      </c>
      <c r="O2244" s="342">
        <v>1</v>
      </c>
      <c r="P2244" s="344">
        <v>0</v>
      </c>
      <c r="Q2244" s="342">
        <v>0</v>
      </c>
      <c r="S2244">
        <f t="shared" si="276"/>
        <v>1</v>
      </c>
    </row>
    <row r="2245" spans="1:19" ht="16" hidden="1" x14ac:dyDescent="0.2">
      <c r="A2245" t="s">
        <v>195</v>
      </c>
      <c r="B2245" s="156">
        <v>10</v>
      </c>
      <c r="C2245" s="55" t="str">
        <f t="shared" si="277"/>
        <v>BS1.10</v>
      </c>
      <c r="D2245" s="12">
        <v>2</v>
      </c>
      <c r="E2245" s="350">
        <v>44152</v>
      </c>
      <c r="F2245" s="423" t="s">
        <v>803</v>
      </c>
      <c r="G2245" s="2">
        <f>INDEX([1]CAPS!$A:$A,MATCH(F:F,[1]CAPS!$H:$H,0))</f>
        <v>3302</v>
      </c>
      <c r="H2245" s="345" t="s">
        <v>234</v>
      </c>
      <c r="I2245" s="345" t="s">
        <v>238</v>
      </c>
      <c r="J2245" s="340" t="s">
        <v>256</v>
      </c>
      <c r="K2245" s="342">
        <v>0</v>
      </c>
      <c r="L2245" s="343">
        <v>0</v>
      </c>
      <c r="M2245" s="340" t="s">
        <v>256</v>
      </c>
      <c r="N2245" s="342">
        <v>0</v>
      </c>
      <c r="O2245" s="342">
        <v>1</v>
      </c>
      <c r="P2245" s="344">
        <v>0</v>
      </c>
      <c r="Q2245" s="342">
        <v>0</v>
      </c>
      <c r="R2245" t="s">
        <v>805</v>
      </c>
      <c r="S2245">
        <f t="shared" si="276"/>
        <v>1</v>
      </c>
    </row>
    <row r="2246" spans="1:19" ht="16" hidden="1" x14ac:dyDescent="0.2">
      <c r="A2246" t="s">
        <v>195</v>
      </c>
      <c r="B2246" s="155">
        <v>11</v>
      </c>
      <c r="C2246" s="55" t="str">
        <f t="shared" si="277"/>
        <v>BS1.11</v>
      </c>
      <c r="D2246" s="12">
        <v>2</v>
      </c>
      <c r="E2246" s="350">
        <v>44152</v>
      </c>
      <c r="F2246" s="154" t="s">
        <v>267</v>
      </c>
      <c r="G2246" s="2">
        <f>INDEX([1]CAPS!$A:$A,MATCH(F:F,[1]CAPS!$H:$H,0))</f>
        <v>5738</v>
      </c>
      <c r="H2246" s="345"/>
      <c r="I2246" s="345"/>
      <c r="J2246" s="340" t="s">
        <v>256</v>
      </c>
      <c r="K2246" s="342">
        <v>1</v>
      </c>
      <c r="L2246" s="343">
        <v>0</v>
      </c>
      <c r="M2246" s="340" t="s">
        <v>256</v>
      </c>
      <c r="N2246" s="342">
        <v>0</v>
      </c>
      <c r="O2246" s="342">
        <v>0</v>
      </c>
      <c r="P2246" s="344">
        <v>0</v>
      </c>
      <c r="Q2246" s="342">
        <v>0</v>
      </c>
      <c r="S2246">
        <f t="shared" si="276"/>
        <v>1</v>
      </c>
    </row>
    <row r="2247" spans="1:19" ht="16" hidden="1" x14ac:dyDescent="0.2">
      <c r="A2247" t="s">
        <v>195</v>
      </c>
      <c r="B2247" s="155">
        <v>11</v>
      </c>
      <c r="C2247" s="55" t="str">
        <f t="shared" si="277"/>
        <v>BS1.11</v>
      </c>
      <c r="D2247" s="12">
        <v>2</v>
      </c>
      <c r="E2247" s="350">
        <v>44152</v>
      </c>
      <c r="F2247" s="154" t="s">
        <v>229</v>
      </c>
      <c r="G2247" s="2">
        <f>INDEX([1]CAPS!$A:$A,MATCH(F:F,[1]CAPS!$H:$H,0))</f>
        <v>3997</v>
      </c>
      <c r="H2247" s="341"/>
      <c r="I2247" s="341"/>
      <c r="J2247" s="340" t="s">
        <v>256</v>
      </c>
      <c r="K2247" s="342">
        <v>52</v>
      </c>
      <c r="L2247" s="343">
        <v>0</v>
      </c>
      <c r="M2247" s="340" t="s">
        <v>256</v>
      </c>
      <c r="N2247" s="342">
        <v>0</v>
      </c>
      <c r="O2247" s="342">
        <v>47</v>
      </c>
      <c r="P2247" s="344">
        <v>0</v>
      </c>
      <c r="Q2247" s="342">
        <v>0</v>
      </c>
      <c r="S2247">
        <f t="shared" si="276"/>
        <v>99</v>
      </c>
    </row>
    <row r="2248" spans="1:19" ht="16" hidden="1" x14ac:dyDescent="0.2">
      <c r="A2248" t="s">
        <v>195</v>
      </c>
      <c r="B2248" s="155">
        <v>11</v>
      </c>
      <c r="C2248" s="55" t="str">
        <f t="shared" si="277"/>
        <v>BS1.11</v>
      </c>
      <c r="D2248" s="12">
        <v>2</v>
      </c>
      <c r="E2248" s="350">
        <v>44152</v>
      </c>
      <c r="F2248" s="359" t="s">
        <v>129</v>
      </c>
      <c r="G2248" s="2">
        <f>INDEX([1]CAPS!$A:$A,MATCH(F:F,[1]CAPS!$H:$H,0))</f>
        <v>5532</v>
      </c>
      <c r="H2248" s="341"/>
      <c r="I2248" s="341"/>
      <c r="J2248" s="340" t="s">
        <v>256</v>
      </c>
      <c r="K2248" s="342">
        <v>3</v>
      </c>
      <c r="L2248" s="343">
        <v>0</v>
      </c>
      <c r="M2248" s="340" t="s">
        <v>256</v>
      </c>
      <c r="N2248" s="342">
        <v>0</v>
      </c>
      <c r="O2248" s="342">
        <v>0</v>
      </c>
      <c r="P2248" s="344">
        <v>0</v>
      </c>
      <c r="Q2248" s="342">
        <v>0</v>
      </c>
      <c r="R2248" t="s">
        <v>606</v>
      </c>
      <c r="S2248">
        <f t="shared" si="276"/>
        <v>3</v>
      </c>
    </row>
    <row r="2249" spans="1:19" ht="16" hidden="1" x14ac:dyDescent="0.2">
      <c r="A2249" t="s">
        <v>195</v>
      </c>
      <c r="B2249" s="155">
        <v>11</v>
      </c>
      <c r="C2249" s="55" t="str">
        <f t="shared" si="277"/>
        <v>BS1.11</v>
      </c>
      <c r="D2249" s="12">
        <v>2</v>
      </c>
      <c r="E2249" s="350">
        <v>44152</v>
      </c>
      <c r="F2249" s="154" t="s">
        <v>274</v>
      </c>
      <c r="G2249" s="2">
        <f>INDEX([1]CAPS!$A:$A,MATCH(F:F,[1]CAPS!$H:$H,0))</f>
        <v>2508</v>
      </c>
      <c r="H2249" s="341"/>
      <c r="I2249" s="341"/>
      <c r="J2249" s="340" t="s">
        <v>256</v>
      </c>
      <c r="K2249" s="342">
        <v>27</v>
      </c>
      <c r="L2249" s="343">
        <v>0</v>
      </c>
      <c r="M2249" s="340" t="s">
        <v>256</v>
      </c>
      <c r="N2249" s="342">
        <v>1</v>
      </c>
      <c r="O2249" s="342">
        <v>0</v>
      </c>
      <c r="P2249" s="344">
        <v>0</v>
      </c>
      <c r="Q2249" s="342">
        <v>0</v>
      </c>
      <c r="S2249">
        <f t="shared" si="276"/>
        <v>27</v>
      </c>
    </row>
    <row r="2250" spans="1:19" ht="16" hidden="1" x14ac:dyDescent="0.2">
      <c r="A2250" t="s">
        <v>195</v>
      </c>
      <c r="B2250" s="155">
        <v>11</v>
      </c>
      <c r="C2250" s="55" t="str">
        <f t="shared" si="277"/>
        <v>BS1.11</v>
      </c>
      <c r="D2250" s="12">
        <v>2</v>
      </c>
      <c r="E2250" s="350">
        <v>44152</v>
      </c>
      <c r="F2250" s="154" t="s">
        <v>273</v>
      </c>
      <c r="G2250" s="2">
        <f>INDEX([1]CAPS!$A:$A,MATCH(F:F,[1]CAPS!$H:$H,0))</f>
        <v>2501</v>
      </c>
      <c r="H2250" s="341"/>
      <c r="I2250" s="341"/>
      <c r="J2250" s="340" t="s">
        <v>256</v>
      </c>
      <c r="K2250" s="342">
        <v>0</v>
      </c>
      <c r="L2250" s="343">
        <v>0</v>
      </c>
      <c r="M2250" s="340" t="s">
        <v>256</v>
      </c>
      <c r="N2250" s="342">
        <v>0</v>
      </c>
      <c r="O2250" s="342">
        <v>0</v>
      </c>
      <c r="P2250" s="344">
        <v>0</v>
      </c>
      <c r="Q2250" s="342">
        <v>0</v>
      </c>
      <c r="R2250" t="s">
        <v>605</v>
      </c>
      <c r="S2250">
        <f t="shared" si="276"/>
        <v>0</v>
      </c>
    </row>
    <row r="2251" spans="1:19" ht="16" hidden="1" x14ac:dyDescent="0.2">
      <c r="A2251" t="s">
        <v>195</v>
      </c>
      <c r="B2251" s="156">
        <v>11</v>
      </c>
      <c r="C2251" s="55" t="str">
        <f t="shared" si="277"/>
        <v>BS1.11</v>
      </c>
      <c r="D2251" s="12">
        <v>2</v>
      </c>
      <c r="E2251" s="350">
        <v>44152</v>
      </c>
      <c r="F2251" s="508" t="s">
        <v>807</v>
      </c>
      <c r="G2251" s="2">
        <f>INDEX([1]CAPS!$A:$A,MATCH(F:F,[1]CAPS!$H:$H,0))</f>
        <v>9575</v>
      </c>
      <c r="H2251" s="341"/>
      <c r="I2251" s="341"/>
      <c r="J2251" s="340" t="s">
        <v>256</v>
      </c>
      <c r="K2251" s="342">
        <v>0</v>
      </c>
      <c r="L2251" s="343">
        <v>0</v>
      </c>
      <c r="M2251" s="340" t="s">
        <v>256</v>
      </c>
      <c r="N2251" s="342">
        <v>0</v>
      </c>
      <c r="O2251" s="342">
        <v>10</v>
      </c>
      <c r="P2251" s="344">
        <v>0</v>
      </c>
      <c r="Q2251" s="342">
        <v>0</v>
      </c>
      <c r="R2251" t="s">
        <v>808</v>
      </c>
      <c r="S2251">
        <f t="shared" ref="S2251:S2314" si="278">SUM(J2251:K2251)+O2251</f>
        <v>10</v>
      </c>
    </row>
    <row r="2252" spans="1:19" ht="16" hidden="1" x14ac:dyDescent="0.2">
      <c r="A2252" t="s">
        <v>195</v>
      </c>
      <c r="B2252" s="156">
        <v>11</v>
      </c>
      <c r="C2252" s="55" t="str">
        <f t="shared" si="277"/>
        <v>BS1.11</v>
      </c>
      <c r="D2252" s="12">
        <v>2</v>
      </c>
      <c r="E2252" s="350">
        <v>44152</v>
      </c>
      <c r="F2252" s="154" t="s">
        <v>488</v>
      </c>
      <c r="G2252" s="2">
        <f>INDEX([1]CAPS!$A:$A,MATCH(F:F,[1]CAPS!$H:$H,0))</f>
        <v>1161</v>
      </c>
      <c r="H2252" s="341"/>
      <c r="I2252" s="341"/>
      <c r="J2252" s="340" t="s">
        <v>256</v>
      </c>
      <c r="K2252" s="342">
        <v>0</v>
      </c>
      <c r="L2252" s="343">
        <v>0</v>
      </c>
      <c r="M2252" s="340" t="s">
        <v>256</v>
      </c>
      <c r="N2252" s="342">
        <v>0</v>
      </c>
      <c r="O2252" s="342">
        <v>4</v>
      </c>
      <c r="P2252" s="344">
        <v>0</v>
      </c>
      <c r="Q2252" s="342">
        <v>0</v>
      </c>
      <c r="S2252">
        <f t="shared" si="278"/>
        <v>4</v>
      </c>
    </row>
    <row r="2253" spans="1:19" ht="16" hidden="1" x14ac:dyDescent="0.2">
      <c r="A2253" t="s">
        <v>195</v>
      </c>
      <c r="B2253" s="156">
        <v>11</v>
      </c>
      <c r="C2253" s="55" t="str">
        <f t="shared" si="277"/>
        <v>BS1.11</v>
      </c>
      <c r="D2253" s="12">
        <v>2</v>
      </c>
      <c r="E2253" s="350">
        <v>44152</v>
      </c>
      <c r="F2253" s="154" t="s">
        <v>597</v>
      </c>
      <c r="G2253" s="2">
        <f>INDEX([1]CAPS!$A:$A,MATCH(F:F,[1]CAPS!$H:$H,0))</f>
        <v>6406</v>
      </c>
      <c r="H2253" s="341"/>
      <c r="I2253" s="341"/>
      <c r="J2253" s="340" t="s">
        <v>256</v>
      </c>
      <c r="K2253" s="342">
        <v>9</v>
      </c>
      <c r="L2253" s="343">
        <v>0</v>
      </c>
      <c r="M2253" s="340" t="s">
        <v>256</v>
      </c>
      <c r="N2253" s="342">
        <v>0</v>
      </c>
      <c r="O2253" s="342">
        <v>0</v>
      </c>
      <c r="P2253" s="344">
        <v>0</v>
      </c>
      <c r="Q2253" s="342">
        <v>0</v>
      </c>
      <c r="S2253">
        <f t="shared" si="278"/>
        <v>9</v>
      </c>
    </row>
    <row r="2254" spans="1:19" ht="16" hidden="1" x14ac:dyDescent="0.2">
      <c r="A2254" t="s">
        <v>195</v>
      </c>
      <c r="B2254" s="156">
        <v>11</v>
      </c>
      <c r="C2254" s="55" t="str">
        <f t="shared" si="277"/>
        <v>BS1.11</v>
      </c>
      <c r="D2254" s="12">
        <v>2</v>
      </c>
      <c r="E2254" s="350">
        <v>44152</v>
      </c>
      <c r="F2254" s="154" t="s">
        <v>188</v>
      </c>
      <c r="G2254" s="2">
        <f>INDEX([1]CAPS!$A:$A,MATCH(F:F,[1]CAPS!$H:$H,0))</f>
        <v>3174</v>
      </c>
      <c r="H2254" s="341"/>
      <c r="I2254" s="341"/>
      <c r="J2254" s="340" t="s">
        <v>256</v>
      </c>
      <c r="K2254" s="342">
        <v>0</v>
      </c>
      <c r="L2254" s="343">
        <v>0</v>
      </c>
      <c r="M2254" s="340" t="s">
        <v>256</v>
      </c>
      <c r="N2254" s="342">
        <v>0</v>
      </c>
      <c r="O2254" s="342">
        <v>3</v>
      </c>
      <c r="P2254" s="344">
        <v>0</v>
      </c>
      <c r="Q2254" s="342">
        <v>0</v>
      </c>
      <c r="S2254">
        <f t="shared" si="278"/>
        <v>3</v>
      </c>
    </row>
    <row r="2255" spans="1:19" ht="16" hidden="1" x14ac:dyDescent="0.2">
      <c r="A2255" t="s">
        <v>195</v>
      </c>
      <c r="B2255" s="156">
        <v>11</v>
      </c>
      <c r="C2255" s="55" t="str">
        <f t="shared" si="277"/>
        <v>BS1.11</v>
      </c>
      <c r="D2255" s="12">
        <v>2</v>
      </c>
      <c r="E2255" s="350">
        <v>44152</v>
      </c>
      <c r="F2255" s="154" t="s">
        <v>128</v>
      </c>
      <c r="G2255" s="2">
        <f>INDEX([1]CAPS!$A:$A,MATCH(F:F,[1]CAPS!$H:$H,0))</f>
        <v>3243</v>
      </c>
      <c r="H2255" s="341"/>
      <c r="I2255" s="341"/>
      <c r="J2255" s="340" t="s">
        <v>256</v>
      </c>
      <c r="K2255" s="342">
        <v>0</v>
      </c>
      <c r="L2255" s="343">
        <v>0</v>
      </c>
      <c r="M2255" s="340" t="s">
        <v>256</v>
      </c>
      <c r="N2255" s="342">
        <v>0</v>
      </c>
      <c r="O2255" s="342">
        <v>6</v>
      </c>
      <c r="P2255" s="344">
        <v>0</v>
      </c>
      <c r="Q2255" s="342">
        <v>0</v>
      </c>
      <c r="S2255">
        <f t="shared" si="278"/>
        <v>6</v>
      </c>
    </row>
    <row r="2256" spans="1:19" ht="16" hidden="1" x14ac:dyDescent="0.2">
      <c r="A2256" t="s">
        <v>195</v>
      </c>
      <c r="B2256" s="156">
        <v>11</v>
      </c>
      <c r="C2256" s="55" t="str">
        <f t="shared" si="277"/>
        <v>BS1.11</v>
      </c>
      <c r="D2256" s="12">
        <v>2</v>
      </c>
      <c r="E2256" s="350">
        <v>44152</v>
      </c>
      <c r="F2256" s="154" t="s">
        <v>228</v>
      </c>
      <c r="G2256" s="2">
        <f>INDEX([1]CAPS!$A:$A,MATCH(F:F,[1]CAPS!$H:$H,0))</f>
        <v>7993</v>
      </c>
      <c r="H2256" s="341"/>
      <c r="I2256" s="341"/>
      <c r="J2256" s="340" t="s">
        <v>256</v>
      </c>
      <c r="K2256" s="342">
        <v>1</v>
      </c>
      <c r="L2256" s="343">
        <v>0</v>
      </c>
      <c r="M2256" s="340" t="s">
        <v>256</v>
      </c>
      <c r="N2256" s="342">
        <v>0</v>
      </c>
      <c r="O2256" s="342">
        <v>0</v>
      </c>
      <c r="P2256" s="344">
        <v>0</v>
      </c>
      <c r="Q2256" s="342">
        <v>0</v>
      </c>
      <c r="S2256">
        <f t="shared" si="278"/>
        <v>1</v>
      </c>
    </row>
    <row r="2257" spans="1:19" ht="16" hidden="1" x14ac:dyDescent="0.2">
      <c r="A2257" t="s">
        <v>195</v>
      </c>
      <c r="B2257" s="156">
        <v>11</v>
      </c>
      <c r="C2257" s="55" t="str">
        <f t="shared" si="277"/>
        <v>BS1.11</v>
      </c>
      <c r="D2257" s="12">
        <v>2</v>
      </c>
      <c r="E2257" s="350">
        <v>44152</v>
      </c>
      <c r="F2257" s="154" t="s">
        <v>189</v>
      </c>
      <c r="G2257" s="2">
        <f>INDEX([1]CAPS!$A:$A,MATCH(F:F,[1]CAPS!$H:$H,0))</f>
        <v>5541</v>
      </c>
      <c r="H2257" s="341"/>
      <c r="I2257" s="341"/>
      <c r="J2257" s="340" t="s">
        <v>256</v>
      </c>
      <c r="K2257" s="342">
        <v>40</v>
      </c>
      <c r="L2257" s="343">
        <v>0</v>
      </c>
      <c r="M2257" s="340" t="s">
        <v>256</v>
      </c>
      <c r="N2257" s="342">
        <v>0</v>
      </c>
      <c r="O2257" s="342">
        <v>0</v>
      </c>
      <c r="P2257" s="344">
        <v>0</v>
      </c>
      <c r="Q2257" s="342">
        <v>0</v>
      </c>
      <c r="S2257">
        <f t="shared" si="278"/>
        <v>40</v>
      </c>
    </row>
    <row r="2258" spans="1:19" ht="16" hidden="1" x14ac:dyDescent="0.2">
      <c r="A2258" t="s">
        <v>195</v>
      </c>
      <c r="B2258" s="155">
        <v>12</v>
      </c>
      <c r="C2258" s="55" t="str">
        <f t="shared" si="277"/>
        <v>BS1.12</v>
      </c>
      <c r="D2258" s="12">
        <v>2</v>
      </c>
      <c r="E2258" s="350">
        <v>44152</v>
      </c>
      <c r="F2258" s="154" t="s">
        <v>267</v>
      </c>
      <c r="G2258" s="2">
        <f>INDEX([1]CAPS!$A:$A,MATCH(F:F,[1]CAPS!$H:$H,0))</f>
        <v>5738</v>
      </c>
      <c r="H2258" s="341"/>
      <c r="I2258" s="341"/>
      <c r="J2258" s="340" t="s">
        <v>256</v>
      </c>
      <c r="K2258" s="342">
        <v>1</v>
      </c>
      <c r="L2258" s="343">
        <v>0</v>
      </c>
      <c r="M2258" s="340" t="s">
        <v>256</v>
      </c>
      <c r="N2258" s="342">
        <v>0</v>
      </c>
      <c r="O2258" s="342">
        <v>0</v>
      </c>
      <c r="P2258" s="344">
        <v>0</v>
      </c>
      <c r="Q2258" s="342">
        <v>0</v>
      </c>
      <c r="S2258">
        <f t="shared" si="278"/>
        <v>1</v>
      </c>
    </row>
    <row r="2259" spans="1:19" ht="16" hidden="1" x14ac:dyDescent="0.2">
      <c r="A2259" t="s">
        <v>195</v>
      </c>
      <c r="B2259" s="155">
        <v>12</v>
      </c>
      <c r="C2259" s="55" t="str">
        <f t="shared" si="277"/>
        <v>BS1.12</v>
      </c>
      <c r="D2259" s="12">
        <v>2</v>
      </c>
      <c r="E2259" s="350">
        <v>44152</v>
      </c>
      <c r="F2259" s="154" t="s">
        <v>188</v>
      </c>
      <c r="G2259" s="2">
        <f>INDEX([1]CAPS!$A:$A,MATCH(F:F,[1]CAPS!$H:$H,0))</f>
        <v>3174</v>
      </c>
      <c r="H2259" s="341"/>
      <c r="I2259" s="341"/>
      <c r="J2259" s="340" t="s">
        <v>256</v>
      </c>
      <c r="K2259" s="358">
        <v>4</v>
      </c>
      <c r="L2259" s="343">
        <v>0</v>
      </c>
      <c r="M2259" s="340" t="s">
        <v>256</v>
      </c>
      <c r="N2259" s="342">
        <v>0</v>
      </c>
      <c r="O2259" s="358">
        <v>3</v>
      </c>
      <c r="P2259" s="344">
        <v>0</v>
      </c>
      <c r="Q2259" s="342">
        <v>0</v>
      </c>
      <c r="R2259" t="s">
        <v>608</v>
      </c>
      <c r="S2259">
        <f t="shared" si="278"/>
        <v>7</v>
      </c>
    </row>
    <row r="2260" spans="1:19" ht="16" hidden="1" x14ac:dyDescent="0.2">
      <c r="A2260" t="s">
        <v>195</v>
      </c>
      <c r="B2260" s="155">
        <v>12</v>
      </c>
      <c r="C2260" s="55" t="str">
        <f t="shared" si="277"/>
        <v>BS1.12</v>
      </c>
      <c r="D2260" s="12">
        <v>2</v>
      </c>
      <c r="E2260" s="350">
        <v>44152</v>
      </c>
      <c r="F2260" s="154" t="s">
        <v>229</v>
      </c>
      <c r="G2260" s="2">
        <f>INDEX([1]CAPS!$A:$A,MATCH(F:F,[1]CAPS!$H:$H,0))</f>
        <v>3997</v>
      </c>
      <c r="H2260" s="341"/>
      <c r="I2260" s="341"/>
      <c r="J2260" s="340" t="s">
        <v>256</v>
      </c>
      <c r="K2260" s="342">
        <v>48</v>
      </c>
      <c r="L2260" s="343">
        <v>0</v>
      </c>
      <c r="M2260" s="340" t="s">
        <v>256</v>
      </c>
      <c r="N2260" s="342">
        <v>0</v>
      </c>
      <c r="O2260" s="342">
        <v>12</v>
      </c>
      <c r="P2260" s="344">
        <v>0</v>
      </c>
      <c r="Q2260" s="342">
        <v>0</v>
      </c>
      <c r="S2260">
        <f t="shared" si="278"/>
        <v>60</v>
      </c>
    </row>
    <row r="2261" spans="1:19" ht="16" hidden="1" x14ac:dyDescent="0.2">
      <c r="A2261" t="s">
        <v>195</v>
      </c>
      <c r="B2261" s="155">
        <v>12</v>
      </c>
      <c r="C2261" s="55" t="str">
        <f t="shared" si="277"/>
        <v>BS1.12</v>
      </c>
      <c r="D2261" s="12">
        <v>2</v>
      </c>
      <c r="E2261" s="350">
        <v>44152</v>
      </c>
      <c r="F2261" s="357" t="s">
        <v>189</v>
      </c>
      <c r="G2261" s="2">
        <f>INDEX([1]CAPS!$A:$A,MATCH(F:F,[1]CAPS!$H:$H,0))</f>
        <v>5541</v>
      </c>
      <c r="H2261" s="341"/>
      <c r="I2261" s="341"/>
      <c r="J2261" s="340" t="s">
        <v>256</v>
      </c>
      <c r="K2261" s="342">
        <v>19</v>
      </c>
      <c r="L2261" s="343">
        <v>0</v>
      </c>
      <c r="M2261" s="340" t="s">
        <v>256</v>
      </c>
      <c r="N2261" s="342">
        <v>0</v>
      </c>
      <c r="O2261" s="342">
        <v>0</v>
      </c>
      <c r="P2261" s="344">
        <v>0</v>
      </c>
      <c r="Q2261" s="342">
        <v>0</v>
      </c>
      <c r="S2261">
        <f t="shared" si="278"/>
        <v>19</v>
      </c>
    </row>
    <row r="2262" spans="1:19" ht="16" hidden="1" x14ac:dyDescent="0.2">
      <c r="A2262" t="s">
        <v>195</v>
      </c>
      <c r="B2262" s="155">
        <v>12</v>
      </c>
      <c r="C2262" s="55" t="str">
        <f t="shared" si="277"/>
        <v>BS1.12</v>
      </c>
      <c r="D2262" s="12">
        <v>2</v>
      </c>
      <c r="E2262" s="350">
        <v>44152</v>
      </c>
      <c r="F2262" s="154" t="s">
        <v>273</v>
      </c>
      <c r="G2262" s="2">
        <f>INDEX([1]CAPS!$A:$A,MATCH(F:F,[1]CAPS!$H:$H,0))</f>
        <v>2501</v>
      </c>
      <c r="H2262" s="341"/>
      <c r="I2262" s="341"/>
      <c r="J2262" s="340" t="s">
        <v>256</v>
      </c>
      <c r="K2262" s="342">
        <v>4</v>
      </c>
      <c r="L2262" s="343">
        <v>0</v>
      </c>
      <c r="M2262" s="340" t="s">
        <v>256</v>
      </c>
      <c r="N2262" s="342">
        <v>0</v>
      </c>
      <c r="O2262" s="342">
        <v>0</v>
      </c>
      <c r="P2262" s="344">
        <v>0</v>
      </c>
      <c r="Q2262" s="342">
        <v>0</v>
      </c>
      <c r="S2262">
        <f t="shared" si="278"/>
        <v>4</v>
      </c>
    </row>
    <row r="2263" spans="1:19" ht="16" hidden="1" x14ac:dyDescent="0.2">
      <c r="A2263" t="s">
        <v>195</v>
      </c>
      <c r="B2263" s="155">
        <v>12</v>
      </c>
      <c r="C2263" s="55" t="str">
        <f t="shared" si="277"/>
        <v>BS1.12</v>
      </c>
      <c r="D2263" s="12">
        <v>2</v>
      </c>
      <c r="E2263" s="350">
        <v>44152</v>
      </c>
      <c r="F2263" s="154" t="s">
        <v>274</v>
      </c>
      <c r="G2263" s="2">
        <f>INDEX([1]CAPS!$A:$A,MATCH(F:F,[1]CAPS!$H:$H,0))</f>
        <v>2508</v>
      </c>
      <c r="H2263" s="341"/>
      <c r="I2263" s="341"/>
      <c r="J2263" s="340" t="s">
        <v>256</v>
      </c>
      <c r="K2263" s="342">
        <v>15</v>
      </c>
      <c r="L2263" s="343">
        <v>0</v>
      </c>
      <c r="M2263" s="340" t="s">
        <v>256</v>
      </c>
      <c r="N2263" s="342">
        <v>0</v>
      </c>
      <c r="O2263" s="342">
        <v>0</v>
      </c>
      <c r="P2263" s="344">
        <v>0</v>
      </c>
      <c r="Q2263" s="342">
        <v>0</v>
      </c>
      <c r="S2263">
        <f t="shared" si="278"/>
        <v>15</v>
      </c>
    </row>
    <row r="2264" spans="1:19" ht="16" hidden="1" x14ac:dyDescent="0.2">
      <c r="A2264" t="s">
        <v>195</v>
      </c>
      <c r="B2264" s="156">
        <v>12</v>
      </c>
      <c r="C2264" s="55" t="str">
        <f t="shared" si="277"/>
        <v>BS1.12</v>
      </c>
      <c r="D2264" s="12">
        <v>2</v>
      </c>
      <c r="E2264" s="350">
        <v>44152</v>
      </c>
      <c r="F2264" s="154" t="s">
        <v>128</v>
      </c>
      <c r="G2264" s="2">
        <f>INDEX([1]CAPS!$A:$A,MATCH(F:F,[1]CAPS!$H:$H,0))</f>
        <v>3243</v>
      </c>
      <c r="H2264" s="341"/>
      <c r="I2264" s="341"/>
      <c r="J2264" s="340" t="s">
        <v>256</v>
      </c>
      <c r="K2264" s="342">
        <v>0</v>
      </c>
      <c r="L2264" s="343">
        <v>0</v>
      </c>
      <c r="M2264" s="340" t="s">
        <v>256</v>
      </c>
      <c r="N2264" s="342">
        <v>0</v>
      </c>
      <c r="O2264" s="342">
        <v>3</v>
      </c>
      <c r="P2264" s="344">
        <v>0</v>
      </c>
      <c r="Q2264" s="342">
        <v>0</v>
      </c>
      <c r="S2264">
        <f t="shared" si="278"/>
        <v>3</v>
      </c>
    </row>
    <row r="2265" spans="1:19" ht="16" hidden="1" x14ac:dyDescent="0.2">
      <c r="A2265" t="s">
        <v>195</v>
      </c>
      <c r="B2265" s="156">
        <v>12</v>
      </c>
      <c r="C2265" s="55" t="str">
        <f t="shared" si="277"/>
        <v>BS1.12</v>
      </c>
      <c r="D2265" s="12">
        <v>2</v>
      </c>
      <c r="E2265" s="350">
        <v>44152</v>
      </c>
      <c r="F2265" s="2" t="s">
        <v>953</v>
      </c>
      <c r="G2265" s="2">
        <f>INDEX([1]CAPS!$A:$A,MATCH(F:F,[1]CAPS!$H:$H,0))</f>
        <v>9293</v>
      </c>
      <c r="H2265" s="341" t="s">
        <v>233</v>
      </c>
      <c r="I2265" s="341" t="s">
        <v>240</v>
      </c>
      <c r="J2265" s="340" t="s">
        <v>256</v>
      </c>
      <c r="K2265" s="358">
        <v>6</v>
      </c>
      <c r="L2265" s="343">
        <v>0</v>
      </c>
      <c r="M2265" s="340" t="s">
        <v>256</v>
      </c>
      <c r="N2265" s="342">
        <v>0</v>
      </c>
      <c r="O2265" s="342">
        <v>0</v>
      </c>
      <c r="P2265" s="344">
        <v>0</v>
      </c>
      <c r="Q2265" s="342">
        <v>0</v>
      </c>
      <c r="R2265" t="s">
        <v>611</v>
      </c>
      <c r="S2265">
        <f t="shared" si="278"/>
        <v>6</v>
      </c>
    </row>
    <row r="2266" spans="1:19" ht="16" hidden="1" x14ac:dyDescent="0.2">
      <c r="A2266" t="s">
        <v>195</v>
      </c>
      <c r="B2266" s="156">
        <v>12</v>
      </c>
      <c r="C2266" s="55" t="str">
        <f t="shared" si="277"/>
        <v>BS1.12</v>
      </c>
      <c r="D2266" s="12">
        <v>2</v>
      </c>
      <c r="E2266" s="350">
        <v>44152</v>
      </c>
      <c r="F2266" s="154" t="s">
        <v>597</v>
      </c>
      <c r="G2266" s="2">
        <f>INDEX([1]CAPS!$A:$A,MATCH(F:F,[1]CAPS!$H:$H,0))</f>
        <v>6406</v>
      </c>
      <c r="H2266" s="341" t="s">
        <v>233</v>
      </c>
      <c r="I2266" s="341" t="s">
        <v>240</v>
      </c>
      <c r="J2266" s="340" t="s">
        <v>256</v>
      </c>
      <c r="K2266" s="358">
        <v>3</v>
      </c>
      <c r="L2266" s="343">
        <v>0</v>
      </c>
      <c r="M2266" s="340" t="s">
        <v>256</v>
      </c>
      <c r="N2266" s="342">
        <v>0</v>
      </c>
      <c r="O2266" s="342">
        <v>0</v>
      </c>
      <c r="P2266" s="344">
        <v>0</v>
      </c>
      <c r="Q2266" s="342">
        <v>0</v>
      </c>
      <c r="R2266" t="s">
        <v>612</v>
      </c>
      <c r="S2266">
        <f t="shared" si="278"/>
        <v>3</v>
      </c>
    </row>
    <row r="2267" spans="1:19" ht="32" hidden="1" x14ac:dyDescent="0.2">
      <c r="A2267" t="s">
        <v>195</v>
      </c>
      <c r="B2267" s="156">
        <v>12</v>
      </c>
      <c r="C2267" s="55" t="str">
        <f t="shared" si="277"/>
        <v>BS1.12</v>
      </c>
      <c r="D2267" s="12">
        <v>2</v>
      </c>
      <c r="E2267" s="350">
        <v>44152</v>
      </c>
      <c r="F2267" s="154" t="s">
        <v>488</v>
      </c>
      <c r="G2267" s="2">
        <f>INDEX([1]CAPS!$A:$A,MATCH(F:F,[1]CAPS!$H:$H,0))</f>
        <v>1161</v>
      </c>
      <c r="H2267" s="341" t="s">
        <v>237</v>
      </c>
      <c r="I2267" s="341" t="s">
        <v>239</v>
      </c>
      <c r="J2267" s="340" t="s">
        <v>256</v>
      </c>
      <c r="K2267" s="342">
        <v>0</v>
      </c>
      <c r="L2267" s="343">
        <v>0</v>
      </c>
      <c r="M2267" s="340" t="s">
        <v>256</v>
      </c>
      <c r="N2267" s="342">
        <v>0</v>
      </c>
      <c r="O2267" s="342">
        <v>3</v>
      </c>
      <c r="P2267" s="344">
        <v>0</v>
      </c>
      <c r="Q2267" s="342">
        <v>0</v>
      </c>
      <c r="S2267">
        <f t="shared" si="278"/>
        <v>3</v>
      </c>
    </row>
    <row r="2268" spans="1:19" ht="32" hidden="1" x14ac:dyDescent="0.2">
      <c r="A2268" t="s">
        <v>195</v>
      </c>
      <c r="B2268" s="156">
        <v>12</v>
      </c>
      <c r="C2268" s="55" t="str">
        <f t="shared" si="277"/>
        <v>BS1.12</v>
      </c>
      <c r="D2268" s="12">
        <v>2</v>
      </c>
      <c r="E2268" s="350">
        <v>44152</v>
      </c>
      <c r="F2268" s="508" t="s">
        <v>807</v>
      </c>
      <c r="G2268" s="2">
        <f>INDEX([1]CAPS!$A:$A,MATCH(F:F,[1]CAPS!$H:$H,0))</f>
        <v>9575</v>
      </c>
      <c r="H2268" s="341" t="s">
        <v>256</v>
      </c>
      <c r="I2268" s="341" t="s">
        <v>239</v>
      </c>
      <c r="J2268" s="340" t="s">
        <v>256</v>
      </c>
      <c r="K2268" s="342">
        <v>0</v>
      </c>
      <c r="L2268" s="343">
        <v>0</v>
      </c>
      <c r="M2268" s="340" t="s">
        <v>256</v>
      </c>
      <c r="N2268" s="342">
        <v>0</v>
      </c>
      <c r="O2268" s="342">
        <v>7</v>
      </c>
      <c r="P2268" s="344">
        <v>0</v>
      </c>
      <c r="Q2268" s="342">
        <v>0</v>
      </c>
      <c r="R2268" t="s">
        <v>808</v>
      </c>
      <c r="S2268">
        <f t="shared" si="278"/>
        <v>7</v>
      </c>
    </row>
    <row r="2269" spans="1:19" ht="16" hidden="1" x14ac:dyDescent="0.2">
      <c r="A2269" t="s">
        <v>195</v>
      </c>
      <c r="B2269" s="155">
        <v>13</v>
      </c>
      <c r="C2269" s="55" t="str">
        <f t="shared" si="277"/>
        <v>BS1.13</v>
      </c>
      <c r="D2269" s="12">
        <v>2</v>
      </c>
      <c r="E2269" s="350">
        <v>44152</v>
      </c>
      <c r="F2269" s="154" t="s">
        <v>269</v>
      </c>
      <c r="G2269" s="2">
        <f>INDEX([1]CAPS!$A:$A,MATCH(F:F,[1]CAPS!$H:$H,0))</f>
        <v>8872</v>
      </c>
      <c r="H2269" s="341"/>
      <c r="I2269" s="341"/>
      <c r="J2269" s="340" t="s">
        <v>256</v>
      </c>
      <c r="K2269" s="342">
        <v>1</v>
      </c>
      <c r="L2269" s="343">
        <v>0</v>
      </c>
      <c r="M2269" s="340" t="s">
        <v>256</v>
      </c>
      <c r="N2269" s="342">
        <v>1</v>
      </c>
      <c r="O2269" s="342">
        <v>0</v>
      </c>
      <c r="P2269" s="344">
        <v>0</v>
      </c>
      <c r="Q2269" s="342">
        <v>0</v>
      </c>
      <c r="S2269">
        <f t="shared" si="278"/>
        <v>1</v>
      </c>
    </row>
    <row r="2270" spans="1:19" ht="16" hidden="1" x14ac:dyDescent="0.2">
      <c r="A2270" t="s">
        <v>195</v>
      </c>
      <c r="B2270" s="155">
        <v>13</v>
      </c>
      <c r="C2270" s="55" t="str">
        <f t="shared" si="277"/>
        <v>BS1.13</v>
      </c>
      <c r="D2270" s="12">
        <v>2</v>
      </c>
      <c r="E2270" s="350">
        <v>44152</v>
      </c>
      <c r="F2270" s="154" t="s">
        <v>129</v>
      </c>
      <c r="G2270" s="2">
        <f>INDEX([1]CAPS!$A:$A,MATCH(F:F,[1]CAPS!$H:$H,0))</f>
        <v>5532</v>
      </c>
      <c r="H2270" s="341"/>
      <c r="I2270" s="341"/>
      <c r="J2270" s="340" t="s">
        <v>256</v>
      </c>
      <c r="K2270" s="342">
        <v>27</v>
      </c>
      <c r="L2270" s="343">
        <v>0</v>
      </c>
      <c r="M2270" s="340" t="s">
        <v>256</v>
      </c>
      <c r="N2270" s="342">
        <v>0</v>
      </c>
      <c r="O2270" s="342">
        <v>0</v>
      </c>
      <c r="P2270" s="344">
        <v>0</v>
      </c>
      <c r="Q2270" s="342">
        <v>0</v>
      </c>
      <c r="S2270">
        <f t="shared" si="278"/>
        <v>27</v>
      </c>
    </row>
    <row r="2271" spans="1:19" ht="16" hidden="1" x14ac:dyDescent="0.2">
      <c r="A2271" t="s">
        <v>195</v>
      </c>
      <c r="B2271" s="155">
        <v>13</v>
      </c>
      <c r="C2271" s="55" t="str">
        <f t="shared" si="277"/>
        <v>BS1.13</v>
      </c>
      <c r="D2271" s="12">
        <v>2</v>
      </c>
      <c r="E2271" s="350">
        <v>44152</v>
      </c>
      <c r="F2271" s="154" t="s">
        <v>229</v>
      </c>
      <c r="G2271" s="2">
        <f>INDEX([1]CAPS!$A:$A,MATCH(F:F,[1]CAPS!$H:$H,0))</f>
        <v>3997</v>
      </c>
      <c r="H2271" s="341"/>
      <c r="I2271" s="341"/>
      <c r="J2271" s="340" t="s">
        <v>256</v>
      </c>
      <c r="K2271" s="342">
        <v>37</v>
      </c>
      <c r="L2271" s="343">
        <v>0</v>
      </c>
      <c r="M2271" s="340" t="s">
        <v>256</v>
      </c>
      <c r="N2271" s="342">
        <v>0</v>
      </c>
      <c r="O2271" s="342">
        <v>10</v>
      </c>
      <c r="P2271" s="344">
        <v>0</v>
      </c>
      <c r="Q2271" s="342">
        <v>0</v>
      </c>
      <c r="S2271">
        <f t="shared" si="278"/>
        <v>47</v>
      </c>
    </row>
    <row r="2272" spans="1:19" ht="16" hidden="1" x14ac:dyDescent="0.2">
      <c r="A2272" t="s">
        <v>195</v>
      </c>
      <c r="B2272" s="155">
        <v>13</v>
      </c>
      <c r="C2272" s="55" t="str">
        <f t="shared" si="277"/>
        <v>BS1.13</v>
      </c>
      <c r="D2272" s="12">
        <v>2</v>
      </c>
      <c r="E2272" s="350">
        <v>44152</v>
      </c>
      <c r="F2272" s="154" t="s">
        <v>267</v>
      </c>
      <c r="G2272" s="2">
        <f>INDEX([1]CAPS!$A:$A,MATCH(F:F,[1]CAPS!$H:$H,0))</f>
        <v>5738</v>
      </c>
      <c r="H2272" s="341"/>
      <c r="I2272" s="341"/>
      <c r="J2272" s="340" t="s">
        <v>256</v>
      </c>
      <c r="K2272" s="342">
        <v>2</v>
      </c>
      <c r="L2272" s="343">
        <v>0</v>
      </c>
      <c r="M2272" s="340" t="s">
        <v>256</v>
      </c>
      <c r="N2272" s="342">
        <v>0</v>
      </c>
      <c r="O2272" s="342">
        <v>0</v>
      </c>
      <c r="P2272" s="344">
        <v>0</v>
      </c>
      <c r="Q2272" s="342">
        <v>0</v>
      </c>
      <c r="R2272" t="s">
        <v>613</v>
      </c>
      <c r="S2272">
        <f t="shared" si="278"/>
        <v>2</v>
      </c>
    </row>
    <row r="2273" spans="1:19" ht="16" hidden="1" x14ac:dyDescent="0.2">
      <c r="A2273" t="s">
        <v>195</v>
      </c>
      <c r="B2273" s="155">
        <v>13</v>
      </c>
      <c r="C2273" s="55" t="str">
        <f t="shared" si="277"/>
        <v>BS1.13</v>
      </c>
      <c r="D2273" s="12">
        <v>2</v>
      </c>
      <c r="E2273" s="350">
        <v>44152</v>
      </c>
      <c r="F2273" s="154" t="s">
        <v>273</v>
      </c>
      <c r="G2273" s="2">
        <f>INDEX([1]CAPS!$A:$A,MATCH(F:F,[1]CAPS!$H:$H,0))</f>
        <v>2501</v>
      </c>
      <c r="H2273" s="341"/>
      <c r="I2273" s="341"/>
      <c r="J2273" s="340" t="s">
        <v>256</v>
      </c>
      <c r="K2273" s="342">
        <v>13</v>
      </c>
      <c r="L2273" s="343">
        <v>0</v>
      </c>
      <c r="M2273" s="340" t="s">
        <v>256</v>
      </c>
      <c r="N2273" s="342">
        <v>0</v>
      </c>
      <c r="O2273" s="342">
        <v>0</v>
      </c>
      <c r="P2273" s="344">
        <v>0</v>
      </c>
      <c r="Q2273" s="342">
        <v>0</v>
      </c>
      <c r="S2273">
        <f t="shared" si="278"/>
        <v>13</v>
      </c>
    </row>
    <row r="2274" spans="1:19" ht="16" hidden="1" x14ac:dyDescent="0.2">
      <c r="A2274" t="s">
        <v>195</v>
      </c>
      <c r="B2274" s="155">
        <v>13</v>
      </c>
      <c r="C2274" s="55" t="str">
        <f t="shared" si="277"/>
        <v>BS1.13</v>
      </c>
      <c r="D2274" s="12">
        <v>2</v>
      </c>
      <c r="E2274" s="350">
        <v>44152</v>
      </c>
      <c r="F2274" s="154" t="s">
        <v>188</v>
      </c>
      <c r="G2274" s="2">
        <f>INDEX([1]CAPS!$A:$A,MATCH(F:F,[1]CAPS!$H:$H,0))</f>
        <v>3174</v>
      </c>
      <c r="H2274" s="341"/>
      <c r="I2274" s="341"/>
      <c r="J2274" s="340" t="s">
        <v>256</v>
      </c>
      <c r="K2274" s="342">
        <v>5</v>
      </c>
      <c r="L2274" s="343">
        <v>0</v>
      </c>
      <c r="M2274" s="340" t="s">
        <v>256</v>
      </c>
      <c r="N2274" s="342">
        <v>0</v>
      </c>
      <c r="O2274" s="342">
        <v>0</v>
      </c>
      <c r="P2274" s="344">
        <v>0</v>
      </c>
      <c r="Q2274" s="342">
        <v>0</v>
      </c>
      <c r="S2274">
        <f t="shared" si="278"/>
        <v>5</v>
      </c>
    </row>
    <row r="2275" spans="1:19" ht="16" hidden="1" x14ac:dyDescent="0.2">
      <c r="A2275" t="s">
        <v>195</v>
      </c>
      <c r="B2275" s="155">
        <v>13</v>
      </c>
      <c r="C2275" s="55" t="str">
        <f t="shared" si="277"/>
        <v>BS1.13</v>
      </c>
      <c r="D2275" s="12">
        <v>2</v>
      </c>
      <c r="E2275" s="350">
        <v>44152</v>
      </c>
      <c r="F2275" s="154" t="s">
        <v>132</v>
      </c>
      <c r="G2275" s="2">
        <f>INDEX([1]CAPS!$A:$A,MATCH(F:F,[1]CAPS!$H:$H,0))</f>
        <v>2469</v>
      </c>
      <c r="H2275" s="341"/>
      <c r="I2275" s="341"/>
      <c r="J2275" s="340" t="s">
        <v>256</v>
      </c>
      <c r="K2275" s="342">
        <v>1</v>
      </c>
      <c r="L2275" s="343">
        <v>0</v>
      </c>
      <c r="M2275" s="340" t="s">
        <v>256</v>
      </c>
      <c r="N2275" s="342">
        <v>0</v>
      </c>
      <c r="O2275" s="342">
        <v>0</v>
      </c>
      <c r="P2275" s="344">
        <v>0</v>
      </c>
      <c r="Q2275" s="342">
        <v>0</v>
      </c>
      <c r="S2275">
        <f t="shared" si="278"/>
        <v>1</v>
      </c>
    </row>
    <row r="2276" spans="1:19" ht="16" hidden="1" x14ac:dyDescent="0.2">
      <c r="A2276" t="s">
        <v>195</v>
      </c>
      <c r="B2276" s="156">
        <v>13</v>
      </c>
      <c r="C2276" s="55" t="str">
        <f t="shared" si="277"/>
        <v>BS1.13</v>
      </c>
      <c r="D2276" s="12">
        <v>2</v>
      </c>
      <c r="E2276" s="350">
        <v>44152</v>
      </c>
      <c r="F2276" s="154" t="s">
        <v>488</v>
      </c>
      <c r="G2276" s="2">
        <f>INDEX([1]CAPS!$A:$A,MATCH(F:F,[1]CAPS!$H:$H,0))</f>
        <v>1161</v>
      </c>
      <c r="H2276" s="341"/>
      <c r="I2276" s="341"/>
      <c r="J2276" s="340" t="s">
        <v>256</v>
      </c>
      <c r="K2276" s="342">
        <v>0</v>
      </c>
      <c r="L2276" s="343">
        <v>0</v>
      </c>
      <c r="M2276" s="340" t="s">
        <v>256</v>
      </c>
      <c r="N2276" s="342">
        <v>0</v>
      </c>
      <c r="O2276" s="342">
        <v>5</v>
      </c>
      <c r="P2276" s="344">
        <v>0</v>
      </c>
      <c r="Q2276" s="342">
        <v>0</v>
      </c>
      <c r="S2276">
        <f t="shared" si="278"/>
        <v>5</v>
      </c>
    </row>
    <row r="2277" spans="1:19" ht="32" hidden="1" x14ac:dyDescent="0.2">
      <c r="A2277" t="s">
        <v>195</v>
      </c>
      <c r="B2277" s="156">
        <v>13</v>
      </c>
      <c r="C2277" s="55" t="str">
        <f t="shared" si="277"/>
        <v>BS1.13</v>
      </c>
      <c r="D2277" s="12">
        <v>2</v>
      </c>
      <c r="E2277" s="350">
        <v>44152</v>
      </c>
      <c r="F2277" s="154" t="s">
        <v>128</v>
      </c>
      <c r="G2277" s="2">
        <f>INDEX([1]CAPS!$A:$A,MATCH(F:F,[1]CAPS!$H:$H,0))</f>
        <v>3243</v>
      </c>
      <c r="H2277" s="341" t="s">
        <v>237</v>
      </c>
      <c r="I2277" s="341" t="s">
        <v>239</v>
      </c>
      <c r="J2277" s="340" t="s">
        <v>256</v>
      </c>
      <c r="K2277" s="358">
        <v>0</v>
      </c>
      <c r="L2277" s="343">
        <v>0</v>
      </c>
      <c r="M2277" s="340" t="s">
        <v>256</v>
      </c>
      <c r="N2277" s="342">
        <v>0</v>
      </c>
      <c r="O2277" s="358">
        <v>2</v>
      </c>
      <c r="P2277" s="344">
        <v>0</v>
      </c>
      <c r="Q2277" s="342">
        <v>0</v>
      </c>
      <c r="R2277" t="s">
        <v>809</v>
      </c>
      <c r="S2277">
        <f t="shared" si="278"/>
        <v>2</v>
      </c>
    </row>
    <row r="2278" spans="1:19" ht="32" hidden="1" x14ac:dyDescent="0.2">
      <c r="A2278" t="s">
        <v>195</v>
      </c>
      <c r="B2278" s="156">
        <v>13</v>
      </c>
      <c r="C2278" s="55" t="str">
        <f t="shared" si="277"/>
        <v>BS1.13</v>
      </c>
      <c r="D2278" s="12">
        <v>2</v>
      </c>
      <c r="E2278" s="350">
        <v>44152</v>
      </c>
      <c r="F2278" s="154" t="s">
        <v>272</v>
      </c>
      <c r="G2278" s="2">
        <f>INDEX([1]CAPS!$A:$A,MATCH(F:F,[1]CAPS!$H:$H,0))</f>
        <v>2852</v>
      </c>
      <c r="H2278" s="341" t="s">
        <v>235</v>
      </c>
      <c r="I2278" s="341" t="s">
        <v>239</v>
      </c>
      <c r="J2278" s="340" t="s">
        <v>256</v>
      </c>
      <c r="K2278" s="342">
        <v>5</v>
      </c>
      <c r="L2278" s="343">
        <v>0</v>
      </c>
      <c r="M2278" s="340" t="s">
        <v>256</v>
      </c>
      <c r="N2278" s="342">
        <v>0</v>
      </c>
      <c r="O2278" s="342">
        <v>0</v>
      </c>
      <c r="P2278" s="344">
        <v>0</v>
      </c>
      <c r="Q2278" s="342">
        <v>0</v>
      </c>
      <c r="S2278">
        <f t="shared" si="278"/>
        <v>5</v>
      </c>
    </row>
    <row r="2279" spans="1:19" ht="16" hidden="1" x14ac:dyDescent="0.2">
      <c r="A2279" t="s">
        <v>195</v>
      </c>
      <c r="B2279" s="156">
        <v>13</v>
      </c>
      <c r="C2279" s="55" t="str">
        <f t="shared" si="277"/>
        <v>BS1.13</v>
      </c>
      <c r="D2279" s="12">
        <v>2</v>
      </c>
      <c r="E2279" s="350">
        <v>44152</v>
      </c>
      <c r="F2279" s="154" t="s">
        <v>228</v>
      </c>
      <c r="G2279" s="2">
        <f>INDEX([1]CAPS!$A:$A,MATCH(F:F,[1]CAPS!$H:$H,0))</f>
        <v>7993</v>
      </c>
      <c r="H2279" s="341"/>
      <c r="I2279" s="341"/>
      <c r="J2279" s="340" t="s">
        <v>256</v>
      </c>
      <c r="K2279" s="342">
        <v>5</v>
      </c>
      <c r="L2279" s="343">
        <v>0</v>
      </c>
      <c r="M2279" s="340" t="s">
        <v>256</v>
      </c>
      <c r="N2279" s="342">
        <v>0</v>
      </c>
      <c r="O2279" s="342">
        <v>0</v>
      </c>
      <c r="P2279" s="344">
        <v>0</v>
      </c>
      <c r="Q2279" s="342">
        <v>0</v>
      </c>
      <c r="S2279">
        <f t="shared" si="278"/>
        <v>5</v>
      </c>
    </row>
    <row r="2280" spans="1:19" ht="16" hidden="1" x14ac:dyDescent="0.2">
      <c r="A2280" t="s">
        <v>195</v>
      </c>
      <c r="B2280" s="156">
        <v>13</v>
      </c>
      <c r="C2280" s="55" t="str">
        <f t="shared" si="277"/>
        <v>BS1.13</v>
      </c>
      <c r="D2280" s="12">
        <v>2</v>
      </c>
      <c r="E2280" s="350">
        <v>44152</v>
      </c>
      <c r="F2280" s="154" t="s">
        <v>189</v>
      </c>
      <c r="G2280" s="2">
        <f>INDEX([1]CAPS!$A:$A,MATCH(F:F,[1]CAPS!$H:$H,0))</f>
        <v>5541</v>
      </c>
      <c r="H2280" s="341"/>
      <c r="I2280" s="341"/>
      <c r="J2280" s="340" t="s">
        <v>256</v>
      </c>
      <c r="K2280" s="342">
        <v>30</v>
      </c>
      <c r="L2280" s="343">
        <v>0</v>
      </c>
      <c r="M2280" s="340" t="s">
        <v>256</v>
      </c>
      <c r="N2280" s="342">
        <v>0</v>
      </c>
      <c r="O2280" s="342">
        <v>0</v>
      </c>
      <c r="P2280" s="344">
        <v>0</v>
      </c>
      <c r="Q2280" s="342">
        <v>0</v>
      </c>
      <c r="S2280">
        <f t="shared" si="278"/>
        <v>30</v>
      </c>
    </row>
    <row r="2281" spans="1:19" ht="16" hidden="1" x14ac:dyDescent="0.2">
      <c r="A2281" t="s">
        <v>195</v>
      </c>
      <c r="B2281" s="155">
        <v>14</v>
      </c>
      <c r="C2281" s="55" t="str">
        <f t="shared" si="277"/>
        <v>BS1.14</v>
      </c>
      <c r="D2281" s="12">
        <v>2</v>
      </c>
      <c r="E2281" s="350">
        <v>44152</v>
      </c>
      <c r="F2281" s="154" t="s">
        <v>129</v>
      </c>
      <c r="G2281" s="2">
        <f>INDEX([1]CAPS!$A:$A,MATCH(F:F,[1]CAPS!$H:$H,0))</f>
        <v>5532</v>
      </c>
      <c r="H2281" s="341"/>
      <c r="I2281" s="341"/>
      <c r="J2281" s="340" t="s">
        <v>256</v>
      </c>
      <c r="K2281" s="342">
        <v>20</v>
      </c>
      <c r="L2281" s="343">
        <v>0</v>
      </c>
      <c r="M2281" s="340" t="s">
        <v>256</v>
      </c>
      <c r="N2281" s="342">
        <v>0</v>
      </c>
      <c r="O2281" s="342">
        <v>0</v>
      </c>
      <c r="P2281" s="344">
        <v>0</v>
      </c>
      <c r="Q2281" s="342">
        <v>0</v>
      </c>
      <c r="S2281">
        <f t="shared" si="278"/>
        <v>20</v>
      </c>
    </row>
    <row r="2282" spans="1:19" ht="16" hidden="1" x14ac:dyDescent="0.2">
      <c r="A2282" t="s">
        <v>195</v>
      </c>
      <c r="B2282" s="155">
        <v>14</v>
      </c>
      <c r="C2282" s="55" t="str">
        <f t="shared" si="277"/>
        <v>BS1.14</v>
      </c>
      <c r="D2282" s="12">
        <v>2</v>
      </c>
      <c r="E2282" s="350">
        <v>44152</v>
      </c>
      <c r="F2282" s="154" t="s">
        <v>229</v>
      </c>
      <c r="G2282" s="2">
        <f>INDEX([1]CAPS!$A:$A,MATCH(F:F,[1]CAPS!$H:$H,0))</f>
        <v>3997</v>
      </c>
      <c r="H2282" s="341"/>
      <c r="I2282" s="341"/>
      <c r="J2282" s="340" t="s">
        <v>256</v>
      </c>
      <c r="K2282" s="342">
        <v>16</v>
      </c>
      <c r="L2282" s="343">
        <v>0</v>
      </c>
      <c r="M2282" s="340" t="s">
        <v>256</v>
      </c>
      <c r="N2282" s="342">
        <v>0</v>
      </c>
      <c r="O2282" s="342">
        <v>11</v>
      </c>
      <c r="P2282" s="344">
        <v>0</v>
      </c>
      <c r="Q2282" s="342">
        <v>0</v>
      </c>
      <c r="S2282">
        <f t="shared" si="278"/>
        <v>27</v>
      </c>
    </row>
    <row r="2283" spans="1:19" ht="16" hidden="1" x14ac:dyDescent="0.2">
      <c r="A2283" t="s">
        <v>195</v>
      </c>
      <c r="B2283" s="155">
        <v>14</v>
      </c>
      <c r="C2283" s="55" t="str">
        <f t="shared" ref="C2283:C2346" si="279">CONCATENATE(A2283,".",B2283)</f>
        <v>BS1.14</v>
      </c>
      <c r="D2283" s="12">
        <v>2</v>
      </c>
      <c r="E2283" s="350">
        <v>44152</v>
      </c>
      <c r="F2283" s="154" t="s">
        <v>267</v>
      </c>
      <c r="G2283" s="2">
        <f>INDEX([1]CAPS!$A:$A,MATCH(F:F,[1]CAPS!$H:$H,0))</f>
        <v>5738</v>
      </c>
      <c r="H2283" s="341"/>
      <c r="I2283" s="341"/>
      <c r="J2283" s="340" t="s">
        <v>256</v>
      </c>
      <c r="K2283" s="342">
        <v>4</v>
      </c>
      <c r="L2283" s="343">
        <v>0</v>
      </c>
      <c r="M2283" s="340" t="s">
        <v>256</v>
      </c>
      <c r="N2283" s="342">
        <v>0</v>
      </c>
      <c r="O2283" s="342">
        <v>0</v>
      </c>
      <c r="P2283" s="344">
        <v>0</v>
      </c>
      <c r="Q2283" s="342">
        <v>0</v>
      </c>
      <c r="S2283">
        <f t="shared" si="278"/>
        <v>4</v>
      </c>
    </row>
    <row r="2284" spans="1:19" ht="16" hidden="1" x14ac:dyDescent="0.2">
      <c r="A2284" t="s">
        <v>195</v>
      </c>
      <c r="B2284" s="155">
        <v>14</v>
      </c>
      <c r="C2284" s="55" t="str">
        <f t="shared" si="279"/>
        <v>BS1.14</v>
      </c>
      <c r="D2284" s="12">
        <v>2</v>
      </c>
      <c r="E2284" s="350">
        <v>44152</v>
      </c>
      <c r="F2284" s="154" t="s">
        <v>269</v>
      </c>
      <c r="G2284" s="2">
        <f>INDEX([1]CAPS!$A:$A,MATCH(F:F,[1]CAPS!$H:$H,0))</f>
        <v>8872</v>
      </c>
      <c r="H2284" s="341"/>
      <c r="I2284" s="341"/>
      <c r="J2284" s="340" t="s">
        <v>256</v>
      </c>
      <c r="K2284" s="342">
        <v>0</v>
      </c>
      <c r="L2284" s="343">
        <v>0</v>
      </c>
      <c r="M2284" s="340" t="s">
        <v>256</v>
      </c>
      <c r="N2284" s="342">
        <v>0</v>
      </c>
      <c r="O2284" s="342">
        <v>0</v>
      </c>
      <c r="P2284" s="344">
        <v>0</v>
      </c>
      <c r="Q2284" s="342">
        <v>0</v>
      </c>
      <c r="R2284" t="s">
        <v>614</v>
      </c>
      <c r="S2284">
        <f t="shared" si="278"/>
        <v>0</v>
      </c>
    </row>
    <row r="2285" spans="1:19" ht="16" hidden="1" x14ac:dyDescent="0.2">
      <c r="A2285" t="s">
        <v>195</v>
      </c>
      <c r="B2285" s="155">
        <v>14</v>
      </c>
      <c r="C2285" s="55" t="str">
        <f t="shared" si="279"/>
        <v>BS1.14</v>
      </c>
      <c r="D2285" s="12">
        <v>2</v>
      </c>
      <c r="E2285" s="350">
        <v>44152</v>
      </c>
      <c r="F2285" s="154" t="s">
        <v>228</v>
      </c>
      <c r="G2285" s="2">
        <f>INDEX([1]CAPS!$A:$A,MATCH(F:F,[1]CAPS!$H:$H,0))</f>
        <v>7993</v>
      </c>
      <c r="H2285" s="341"/>
      <c r="I2285" s="341"/>
      <c r="J2285" s="340" t="s">
        <v>256</v>
      </c>
      <c r="K2285" s="342">
        <v>16</v>
      </c>
      <c r="L2285" s="343">
        <v>0</v>
      </c>
      <c r="M2285" s="340" t="s">
        <v>256</v>
      </c>
      <c r="N2285" s="342">
        <v>0</v>
      </c>
      <c r="O2285" s="342">
        <v>0</v>
      </c>
      <c r="P2285" s="344">
        <v>0</v>
      </c>
      <c r="Q2285" s="342">
        <v>0</v>
      </c>
      <c r="S2285">
        <f t="shared" si="278"/>
        <v>16</v>
      </c>
    </row>
    <row r="2286" spans="1:19" ht="16" hidden="1" x14ac:dyDescent="0.2">
      <c r="A2286" t="s">
        <v>195</v>
      </c>
      <c r="B2286" s="155">
        <v>14</v>
      </c>
      <c r="C2286" s="55" t="str">
        <f t="shared" si="279"/>
        <v>BS1.14</v>
      </c>
      <c r="D2286" s="12">
        <v>2</v>
      </c>
      <c r="E2286" s="350">
        <v>44152</v>
      </c>
      <c r="F2286" s="154" t="s">
        <v>273</v>
      </c>
      <c r="G2286" s="2">
        <f>INDEX([1]CAPS!$A:$A,MATCH(F:F,[1]CAPS!$H:$H,0))</f>
        <v>2501</v>
      </c>
      <c r="H2286" s="341"/>
      <c r="I2286" s="341"/>
      <c r="J2286" s="340" t="s">
        <v>256</v>
      </c>
      <c r="K2286" s="342">
        <v>35</v>
      </c>
      <c r="L2286" s="343">
        <v>0</v>
      </c>
      <c r="M2286" s="340" t="s">
        <v>256</v>
      </c>
      <c r="N2286" s="342">
        <v>0</v>
      </c>
      <c r="O2286" s="342">
        <v>0</v>
      </c>
      <c r="P2286" s="344">
        <v>0</v>
      </c>
      <c r="Q2286" s="342">
        <v>0</v>
      </c>
      <c r="S2286">
        <f t="shared" si="278"/>
        <v>35</v>
      </c>
    </row>
    <row r="2287" spans="1:19" ht="32" hidden="1" x14ac:dyDescent="0.2">
      <c r="A2287" t="s">
        <v>195</v>
      </c>
      <c r="B2287" s="155">
        <v>14</v>
      </c>
      <c r="C2287" s="55" t="str">
        <f t="shared" si="279"/>
        <v>BS1.14</v>
      </c>
      <c r="D2287" s="12">
        <v>2</v>
      </c>
      <c r="E2287" s="350">
        <v>44152</v>
      </c>
      <c r="F2287" s="154" t="s">
        <v>272</v>
      </c>
      <c r="G2287" s="2">
        <f>INDEX([1]CAPS!$A:$A,MATCH(F:F,[1]CAPS!$H:$H,0))</f>
        <v>2852</v>
      </c>
      <c r="H2287" s="341" t="s">
        <v>235</v>
      </c>
      <c r="I2287" s="341" t="s">
        <v>239</v>
      </c>
      <c r="J2287" s="340" t="s">
        <v>256</v>
      </c>
      <c r="K2287" s="342">
        <v>14</v>
      </c>
      <c r="L2287" s="343">
        <v>0</v>
      </c>
      <c r="M2287" s="340" t="s">
        <v>256</v>
      </c>
      <c r="N2287" s="342">
        <v>0</v>
      </c>
      <c r="O2287" s="342">
        <v>1</v>
      </c>
      <c r="P2287" s="344">
        <v>0</v>
      </c>
      <c r="Q2287" s="342">
        <v>0</v>
      </c>
      <c r="S2287">
        <f t="shared" si="278"/>
        <v>15</v>
      </c>
    </row>
    <row r="2288" spans="1:19" ht="16" hidden="1" x14ac:dyDescent="0.2">
      <c r="A2288" t="s">
        <v>195</v>
      </c>
      <c r="B2288" s="156">
        <v>14</v>
      </c>
      <c r="C2288" s="55" t="str">
        <f t="shared" si="279"/>
        <v>BS1.14</v>
      </c>
      <c r="D2288" s="12">
        <v>2</v>
      </c>
      <c r="E2288" s="350">
        <v>44152</v>
      </c>
      <c r="F2288" s="154" t="s">
        <v>480</v>
      </c>
      <c r="G2288" s="2">
        <f>INDEX([1]CAPS!$A:$A,MATCH(F:F,[1]CAPS!$H:$H,0))</f>
        <v>2599</v>
      </c>
      <c r="H2288" s="341"/>
      <c r="I2288" s="341"/>
      <c r="J2288" s="340" t="s">
        <v>256</v>
      </c>
      <c r="K2288" s="342">
        <v>1</v>
      </c>
      <c r="L2288" s="343">
        <v>0</v>
      </c>
      <c r="M2288" s="340" t="s">
        <v>256</v>
      </c>
      <c r="N2288" s="342">
        <v>0</v>
      </c>
      <c r="O2288" s="342">
        <v>0</v>
      </c>
      <c r="P2288" s="344">
        <v>0</v>
      </c>
      <c r="Q2288" s="342">
        <v>0</v>
      </c>
      <c r="S2288">
        <f t="shared" si="278"/>
        <v>1</v>
      </c>
    </row>
    <row r="2289" spans="1:19" ht="16" hidden="1" x14ac:dyDescent="0.2">
      <c r="A2289" t="s">
        <v>195</v>
      </c>
      <c r="B2289" s="156">
        <v>14</v>
      </c>
      <c r="C2289" s="55" t="str">
        <f t="shared" si="279"/>
        <v>BS1.14</v>
      </c>
      <c r="D2289" s="12">
        <v>2</v>
      </c>
      <c r="E2289" s="350">
        <v>44152</v>
      </c>
      <c r="F2289" s="154" t="s">
        <v>188</v>
      </c>
      <c r="G2289" s="2">
        <f>INDEX([1]CAPS!$A:$A,MATCH(F:F,[1]CAPS!$H:$H,0))</f>
        <v>3174</v>
      </c>
      <c r="H2289" s="341"/>
      <c r="I2289" s="341"/>
      <c r="J2289" s="340" t="s">
        <v>256</v>
      </c>
      <c r="K2289" s="342">
        <v>0</v>
      </c>
      <c r="L2289" s="343">
        <v>0</v>
      </c>
      <c r="M2289" s="340" t="s">
        <v>256</v>
      </c>
      <c r="N2289" s="342">
        <v>0</v>
      </c>
      <c r="O2289" s="342">
        <v>2</v>
      </c>
      <c r="P2289" s="344">
        <v>0</v>
      </c>
      <c r="Q2289" s="342">
        <v>0</v>
      </c>
      <c r="S2289">
        <f t="shared" si="278"/>
        <v>2</v>
      </c>
    </row>
    <row r="2290" spans="1:19" ht="16" hidden="1" x14ac:dyDescent="0.2">
      <c r="A2290" t="s">
        <v>195</v>
      </c>
      <c r="B2290" s="156">
        <v>14</v>
      </c>
      <c r="C2290" s="55" t="str">
        <f t="shared" si="279"/>
        <v>BS1.14</v>
      </c>
      <c r="D2290" s="12">
        <v>2</v>
      </c>
      <c r="E2290" s="350">
        <v>44152</v>
      </c>
      <c r="F2290" s="154" t="s">
        <v>596</v>
      </c>
      <c r="G2290" s="2">
        <f>INDEX([1]CAPS!$A:$A,MATCH(F:F,[1]CAPS!$H:$H,0))</f>
        <v>3175</v>
      </c>
      <c r="H2290" s="341"/>
      <c r="I2290" s="341"/>
      <c r="J2290" s="340" t="s">
        <v>256</v>
      </c>
      <c r="K2290" s="342">
        <v>0</v>
      </c>
      <c r="L2290" s="343">
        <v>0</v>
      </c>
      <c r="M2290" s="340" t="s">
        <v>256</v>
      </c>
      <c r="N2290" s="342">
        <v>0</v>
      </c>
      <c r="O2290" s="342">
        <v>4</v>
      </c>
      <c r="P2290" s="344">
        <v>0</v>
      </c>
      <c r="Q2290" s="342">
        <v>0</v>
      </c>
      <c r="S2290">
        <f t="shared" si="278"/>
        <v>4</v>
      </c>
    </row>
    <row r="2291" spans="1:19" ht="16" hidden="1" x14ac:dyDescent="0.2">
      <c r="A2291" t="s">
        <v>195</v>
      </c>
      <c r="B2291" s="156">
        <v>14</v>
      </c>
      <c r="C2291" s="55" t="str">
        <f t="shared" si="279"/>
        <v>BS1.14</v>
      </c>
      <c r="D2291" s="12">
        <v>2</v>
      </c>
      <c r="E2291" s="350">
        <v>44152</v>
      </c>
      <c r="F2291" s="154" t="s">
        <v>128</v>
      </c>
      <c r="G2291" s="2">
        <f>INDEX([1]CAPS!$A:$A,MATCH(F:F,[1]CAPS!$H:$H,0))</f>
        <v>3243</v>
      </c>
      <c r="H2291" s="341"/>
      <c r="I2291" s="341"/>
      <c r="J2291" s="340" t="s">
        <v>256</v>
      </c>
      <c r="K2291" s="342">
        <v>0</v>
      </c>
      <c r="L2291" s="343">
        <v>0</v>
      </c>
      <c r="M2291" s="340" t="s">
        <v>256</v>
      </c>
      <c r="N2291" s="342">
        <v>0</v>
      </c>
      <c r="O2291" s="342">
        <v>3</v>
      </c>
      <c r="P2291" s="344">
        <v>0</v>
      </c>
      <c r="Q2291" s="342">
        <v>0</v>
      </c>
      <c r="S2291">
        <f t="shared" si="278"/>
        <v>3</v>
      </c>
    </row>
    <row r="2292" spans="1:19" ht="16" hidden="1" x14ac:dyDescent="0.2">
      <c r="A2292" t="s">
        <v>195</v>
      </c>
      <c r="B2292" s="156">
        <v>14</v>
      </c>
      <c r="C2292" s="55" t="str">
        <f t="shared" si="279"/>
        <v>BS1.14</v>
      </c>
      <c r="D2292" s="12">
        <v>2</v>
      </c>
      <c r="E2292" s="350">
        <v>44152</v>
      </c>
      <c r="F2292" s="154" t="s">
        <v>189</v>
      </c>
      <c r="G2292" s="2">
        <f>INDEX([1]CAPS!$A:$A,MATCH(F:F,[1]CAPS!$H:$H,0))</f>
        <v>5541</v>
      </c>
      <c r="H2292" s="341"/>
      <c r="I2292" s="341"/>
      <c r="J2292" s="340" t="s">
        <v>256</v>
      </c>
      <c r="K2292" s="358">
        <v>33</v>
      </c>
      <c r="L2292" s="343">
        <v>0</v>
      </c>
      <c r="M2292" s="340" t="s">
        <v>256</v>
      </c>
      <c r="N2292" s="342">
        <v>0</v>
      </c>
      <c r="O2292" s="358">
        <v>0</v>
      </c>
      <c r="P2292" s="344">
        <v>0</v>
      </c>
      <c r="Q2292" s="342">
        <v>0</v>
      </c>
      <c r="S2292">
        <f t="shared" si="278"/>
        <v>33</v>
      </c>
    </row>
    <row r="2293" spans="1:19" ht="16" hidden="1" x14ac:dyDescent="0.2">
      <c r="A2293" t="s">
        <v>195</v>
      </c>
      <c r="B2293" s="156">
        <v>14</v>
      </c>
      <c r="C2293" s="55" t="str">
        <f t="shared" si="279"/>
        <v>BS1.14</v>
      </c>
      <c r="D2293" s="12">
        <v>2</v>
      </c>
      <c r="E2293" s="350">
        <v>44152</v>
      </c>
      <c r="F2293" s="154" t="s">
        <v>319</v>
      </c>
      <c r="G2293" s="2">
        <f>INDEX([1]CAPS!$A:$A,MATCH(F:F,[1]CAPS!$H:$H,0))</f>
        <v>3567</v>
      </c>
      <c r="H2293" s="341" t="s">
        <v>234</v>
      </c>
      <c r="I2293" s="341" t="s">
        <v>238</v>
      </c>
      <c r="J2293" s="340" t="s">
        <v>256</v>
      </c>
      <c r="K2293" s="342">
        <v>0</v>
      </c>
      <c r="L2293" s="343">
        <v>0</v>
      </c>
      <c r="M2293" s="340" t="s">
        <v>256</v>
      </c>
      <c r="N2293" s="342">
        <v>0</v>
      </c>
      <c r="O2293" s="342">
        <v>1</v>
      </c>
      <c r="P2293" s="344">
        <v>0</v>
      </c>
      <c r="Q2293" s="342">
        <v>0</v>
      </c>
      <c r="S2293">
        <f t="shared" si="278"/>
        <v>1</v>
      </c>
    </row>
    <row r="2294" spans="1:19" ht="16" hidden="1" x14ac:dyDescent="0.2">
      <c r="A2294" t="s">
        <v>195</v>
      </c>
      <c r="B2294" s="156">
        <v>14</v>
      </c>
      <c r="C2294" s="55" t="str">
        <f t="shared" si="279"/>
        <v>BS1.14</v>
      </c>
      <c r="D2294" s="12">
        <v>2</v>
      </c>
      <c r="E2294" s="350">
        <v>44152</v>
      </c>
      <c r="F2294" s="154" t="s">
        <v>231</v>
      </c>
      <c r="G2294" s="2">
        <f>INDEX([1]CAPS!$A:$A,MATCH(F:F,[1]CAPS!$H:$H,0))</f>
        <v>2561</v>
      </c>
      <c r="H2294" s="341"/>
      <c r="I2294" s="341"/>
      <c r="J2294" s="340" t="s">
        <v>256</v>
      </c>
      <c r="K2294" s="342">
        <v>0</v>
      </c>
      <c r="L2294" s="343">
        <v>0</v>
      </c>
      <c r="M2294" s="340" t="s">
        <v>256</v>
      </c>
      <c r="N2294" s="342">
        <v>0</v>
      </c>
      <c r="O2294" s="342">
        <v>2</v>
      </c>
      <c r="P2294" s="344">
        <v>0</v>
      </c>
      <c r="Q2294" s="342">
        <v>0</v>
      </c>
      <c r="S2294">
        <f t="shared" si="278"/>
        <v>2</v>
      </c>
    </row>
    <row r="2295" spans="1:19" ht="16" hidden="1" x14ac:dyDescent="0.2">
      <c r="A2295" t="s">
        <v>195</v>
      </c>
      <c r="B2295" s="155">
        <v>15</v>
      </c>
      <c r="C2295" s="55" t="str">
        <f t="shared" si="279"/>
        <v>BS1.15</v>
      </c>
      <c r="D2295" s="12">
        <v>2</v>
      </c>
      <c r="E2295" s="350">
        <v>44152</v>
      </c>
      <c r="F2295" s="154" t="s">
        <v>229</v>
      </c>
      <c r="G2295" s="2">
        <f>INDEX([1]CAPS!$A:$A,MATCH(F:F,[1]CAPS!$H:$H,0))</f>
        <v>3997</v>
      </c>
      <c r="H2295" s="341"/>
      <c r="I2295" s="341"/>
      <c r="J2295" s="340" t="s">
        <v>256</v>
      </c>
      <c r="K2295" s="342">
        <v>9</v>
      </c>
      <c r="L2295" s="343">
        <v>0</v>
      </c>
      <c r="M2295" s="340" t="s">
        <v>256</v>
      </c>
      <c r="N2295" s="342">
        <v>0</v>
      </c>
      <c r="O2295" s="342">
        <v>8</v>
      </c>
      <c r="P2295" s="344">
        <v>0</v>
      </c>
      <c r="Q2295" s="342">
        <v>0</v>
      </c>
      <c r="S2295">
        <f t="shared" si="278"/>
        <v>17</v>
      </c>
    </row>
    <row r="2296" spans="1:19" ht="16" hidden="1" x14ac:dyDescent="0.2">
      <c r="A2296" t="s">
        <v>195</v>
      </c>
      <c r="B2296" s="155">
        <v>15</v>
      </c>
      <c r="C2296" s="55" t="str">
        <f t="shared" si="279"/>
        <v>BS1.15</v>
      </c>
      <c r="D2296" s="12">
        <v>2</v>
      </c>
      <c r="E2296" s="350">
        <v>44152</v>
      </c>
      <c r="F2296" s="154" t="s">
        <v>132</v>
      </c>
      <c r="G2296" s="2">
        <f>INDEX([1]CAPS!$A:$A,MATCH(F:F,[1]CAPS!$H:$H,0))</f>
        <v>2469</v>
      </c>
      <c r="H2296" s="341"/>
      <c r="I2296" s="341"/>
      <c r="J2296" s="340" t="s">
        <v>256</v>
      </c>
      <c r="K2296" s="342">
        <v>6</v>
      </c>
      <c r="L2296" s="343">
        <v>0</v>
      </c>
      <c r="M2296" s="340" t="s">
        <v>256</v>
      </c>
      <c r="N2296" s="342">
        <v>0</v>
      </c>
      <c r="O2296" s="342">
        <v>0</v>
      </c>
      <c r="P2296" s="344">
        <v>0</v>
      </c>
      <c r="Q2296" s="342">
        <v>0</v>
      </c>
      <c r="S2296">
        <f t="shared" si="278"/>
        <v>6</v>
      </c>
    </row>
    <row r="2297" spans="1:19" ht="16" hidden="1" x14ac:dyDescent="0.2">
      <c r="A2297" t="s">
        <v>195</v>
      </c>
      <c r="B2297" s="155">
        <v>15</v>
      </c>
      <c r="C2297" s="55" t="str">
        <f t="shared" si="279"/>
        <v>BS1.15</v>
      </c>
      <c r="D2297" s="12">
        <v>2</v>
      </c>
      <c r="E2297" s="350">
        <v>44152</v>
      </c>
      <c r="F2297" s="154" t="s">
        <v>267</v>
      </c>
      <c r="G2297" s="2">
        <f>INDEX([1]CAPS!$A:$A,MATCH(F:F,[1]CAPS!$H:$H,0))</f>
        <v>5738</v>
      </c>
      <c r="H2297" s="341"/>
      <c r="I2297" s="341"/>
      <c r="J2297" s="340" t="s">
        <v>256</v>
      </c>
      <c r="K2297" s="342">
        <v>5</v>
      </c>
      <c r="L2297" s="343">
        <v>0</v>
      </c>
      <c r="M2297" s="340" t="s">
        <v>256</v>
      </c>
      <c r="N2297" s="342">
        <v>0</v>
      </c>
      <c r="O2297" s="342">
        <v>0</v>
      </c>
      <c r="P2297" s="344">
        <v>0</v>
      </c>
      <c r="Q2297" s="342">
        <v>0</v>
      </c>
      <c r="S2297">
        <f t="shared" si="278"/>
        <v>5</v>
      </c>
    </row>
    <row r="2298" spans="1:19" ht="32" hidden="1" x14ac:dyDescent="0.2">
      <c r="A2298" t="s">
        <v>195</v>
      </c>
      <c r="B2298" s="155">
        <v>15</v>
      </c>
      <c r="C2298" s="55" t="str">
        <f t="shared" si="279"/>
        <v>BS1.15</v>
      </c>
      <c r="D2298" s="12">
        <v>2</v>
      </c>
      <c r="E2298" s="350">
        <v>44152</v>
      </c>
      <c r="F2298" s="154" t="s">
        <v>135</v>
      </c>
      <c r="G2298" s="2">
        <f>INDEX([1]CAPS!$A:$A,MATCH(F:F,[1]CAPS!$H:$H,0))</f>
        <v>7766</v>
      </c>
      <c r="H2298" s="341"/>
      <c r="I2298" s="341"/>
      <c r="J2298" s="340" t="s">
        <v>256</v>
      </c>
      <c r="K2298" s="342">
        <v>0</v>
      </c>
      <c r="L2298" s="343">
        <v>0</v>
      </c>
      <c r="M2298" s="340" t="s">
        <v>256</v>
      </c>
      <c r="N2298" s="342">
        <v>0</v>
      </c>
      <c r="O2298" s="342">
        <v>0</v>
      </c>
      <c r="P2298" s="344">
        <v>0</v>
      </c>
      <c r="Q2298" s="342">
        <v>0</v>
      </c>
      <c r="R2298" t="s">
        <v>615</v>
      </c>
      <c r="S2298">
        <f t="shared" si="278"/>
        <v>0</v>
      </c>
    </row>
    <row r="2299" spans="1:19" ht="16" hidden="1" x14ac:dyDescent="0.2">
      <c r="A2299" t="s">
        <v>195</v>
      </c>
      <c r="B2299" s="155">
        <v>15</v>
      </c>
      <c r="C2299" s="55" t="str">
        <f t="shared" si="279"/>
        <v>BS1.15</v>
      </c>
      <c r="D2299" s="12">
        <v>2</v>
      </c>
      <c r="E2299" s="350">
        <v>44152</v>
      </c>
      <c r="F2299" s="154" t="s">
        <v>273</v>
      </c>
      <c r="G2299" s="2">
        <f>INDEX([1]CAPS!$A:$A,MATCH(F:F,[1]CAPS!$H:$H,0))</f>
        <v>2501</v>
      </c>
      <c r="H2299" s="341"/>
      <c r="I2299" s="341"/>
      <c r="J2299" s="340" t="s">
        <v>256</v>
      </c>
      <c r="K2299" s="342">
        <v>14</v>
      </c>
      <c r="L2299" s="343">
        <v>0</v>
      </c>
      <c r="M2299" s="340" t="s">
        <v>256</v>
      </c>
      <c r="N2299" s="342">
        <v>0</v>
      </c>
      <c r="O2299" s="342">
        <v>0</v>
      </c>
      <c r="P2299" s="344">
        <v>0</v>
      </c>
      <c r="Q2299" s="342">
        <v>0</v>
      </c>
      <c r="S2299">
        <f t="shared" si="278"/>
        <v>14</v>
      </c>
    </row>
    <row r="2300" spans="1:19" ht="16" hidden="1" x14ac:dyDescent="0.2">
      <c r="A2300" t="s">
        <v>195</v>
      </c>
      <c r="B2300" s="155">
        <v>15</v>
      </c>
      <c r="C2300" s="55" t="str">
        <f t="shared" si="279"/>
        <v>BS1.15</v>
      </c>
      <c r="D2300" s="12">
        <v>2</v>
      </c>
      <c r="E2300" s="350">
        <v>44152</v>
      </c>
      <c r="F2300" s="154" t="s">
        <v>228</v>
      </c>
      <c r="G2300" s="2">
        <f>INDEX([1]CAPS!$A:$A,MATCH(F:F,[1]CAPS!$H:$H,0))</f>
        <v>7993</v>
      </c>
      <c r="H2300" s="341"/>
      <c r="I2300" s="341"/>
      <c r="J2300" s="340" t="s">
        <v>256</v>
      </c>
      <c r="K2300" s="342">
        <v>19</v>
      </c>
      <c r="L2300" s="343">
        <v>0</v>
      </c>
      <c r="M2300" s="340" t="s">
        <v>256</v>
      </c>
      <c r="N2300" s="342">
        <v>0</v>
      </c>
      <c r="O2300" s="342">
        <v>0</v>
      </c>
      <c r="P2300" s="344">
        <v>0</v>
      </c>
      <c r="Q2300" s="342">
        <v>0</v>
      </c>
      <c r="S2300">
        <f t="shared" si="278"/>
        <v>19</v>
      </c>
    </row>
    <row r="2301" spans="1:19" ht="16" hidden="1" x14ac:dyDescent="0.2">
      <c r="A2301" t="s">
        <v>195</v>
      </c>
      <c r="B2301" s="155">
        <v>15</v>
      </c>
      <c r="C2301" s="55" t="str">
        <f t="shared" si="279"/>
        <v>BS1.15</v>
      </c>
      <c r="D2301" s="12">
        <v>2</v>
      </c>
      <c r="E2301" s="350">
        <v>44152</v>
      </c>
      <c r="F2301" s="154" t="s">
        <v>129</v>
      </c>
      <c r="G2301" s="2">
        <f>INDEX([1]CAPS!$A:$A,MATCH(F:F,[1]CAPS!$H:$H,0))</f>
        <v>5532</v>
      </c>
      <c r="H2301" s="341"/>
      <c r="I2301" s="341"/>
      <c r="J2301" s="340" t="s">
        <v>256</v>
      </c>
      <c r="K2301" s="342">
        <v>9</v>
      </c>
      <c r="L2301" s="343">
        <v>0</v>
      </c>
      <c r="M2301" s="340" t="s">
        <v>256</v>
      </c>
      <c r="N2301" s="342">
        <v>0</v>
      </c>
      <c r="O2301" s="342">
        <v>0</v>
      </c>
      <c r="P2301" s="344">
        <v>0</v>
      </c>
      <c r="Q2301" s="342">
        <v>0</v>
      </c>
      <c r="S2301">
        <f t="shared" si="278"/>
        <v>9</v>
      </c>
    </row>
    <row r="2302" spans="1:19" ht="32" hidden="1" x14ac:dyDescent="0.2">
      <c r="A2302" t="s">
        <v>195</v>
      </c>
      <c r="B2302" s="156">
        <v>15</v>
      </c>
      <c r="C2302" s="55" t="str">
        <f t="shared" si="279"/>
        <v>BS1.15</v>
      </c>
      <c r="D2302" s="12">
        <v>2</v>
      </c>
      <c r="E2302" s="350">
        <v>44152</v>
      </c>
      <c r="F2302" s="154" t="s">
        <v>272</v>
      </c>
      <c r="G2302" s="2">
        <f>INDEX([1]CAPS!$A:$A,MATCH(F:F,[1]CAPS!$H:$H,0))</f>
        <v>2852</v>
      </c>
      <c r="H2302" s="341" t="s">
        <v>235</v>
      </c>
      <c r="I2302" s="341" t="s">
        <v>239</v>
      </c>
      <c r="J2302" s="340" t="s">
        <v>256</v>
      </c>
      <c r="K2302" s="342">
        <v>3</v>
      </c>
      <c r="L2302" s="343">
        <v>0</v>
      </c>
      <c r="M2302" s="340" t="s">
        <v>256</v>
      </c>
      <c r="N2302" s="342">
        <v>0</v>
      </c>
      <c r="O2302" s="342">
        <v>3</v>
      </c>
      <c r="P2302" s="344">
        <v>0</v>
      </c>
      <c r="Q2302" s="342">
        <v>0</v>
      </c>
      <c r="S2302">
        <f t="shared" si="278"/>
        <v>6</v>
      </c>
    </row>
    <row r="2303" spans="1:19" ht="16" hidden="1" x14ac:dyDescent="0.2">
      <c r="A2303" t="s">
        <v>195</v>
      </c>
      <c r="B2303" s="156">
        <v>15</v>
      </c>
      <c r="C2303" s="55" t="str">
        <f t="shared" si="279"/>
        <v>BS1.15</v>
      </c>
      <c r="D2303" s="12">
        <v>2</v>
      </c>
      <c r="E2303" s="350">
        <v>44152</v>
      </c>
      <c r="F2303" s="154" t="s">
        <v>189</v>
      </c>
      <c r="G2303" s="2">
        <f>INDEX([1]CAPS!$A:$A,MATCH(F:F,[1]CAPS!$H:$H,0))</f>
        <v>5541</v>
      </c>
      <c r="H2303" s="341"/>
      <c r="I2303" s="341"/>
      <c r="J2303" s="340" t="s">
        <v>256</v>
      </c>
      <c r="K2303" s="342">
        <v>24</v>
      </c>
      <c r="L2303" s="343">
        <v>0</v>
      </c>
      <c r="M2303" s="340" t="s">
        <v>256</v>
      </c>
      <c r="N2303" s="342">
        <v>0</v>
      </c>
      <c r="O2303" s="342">
        <v>0</v>
      </c>
      <c r="P2303" s="344">
        <v>0</v>
      </c>
      <c r="Q2303" s="342">
        <v>0</v>
      </c>
      <c r="S2303">
        <f t="shared" si="278"/>
        <v>24</v>
      </c>
    </row>
    <row r="2304" spans="1:19" ht="16" hidden="1" x14ac:dyDescent="0.2">
      <c r="A2304" t="s">
        <v>195</v>
      </c>
      <c r="B2304" s="156">
        <v>15</v>
      </c>
      <c r="C2304" s="55" t="str">
        <f t="shared" si="279"/>
        <v>BS1.15</v>
      </c>
      <c r="D2304" s="12">
        <v>2</v>
      </c>
      <c r="E2304" s="350">
        <v>44152</v>
      </c>
      <c r="F2304" s="154" t="s">
        <v>128</v>
      </c>
      <c r="G2304" s="2">
        <f>INDEX([1]CAPS!$A:$A,MATCH(F:F,[1]CAPS!$H:$H,0))</f>
        <v>3243</v>
      </c>
      <c r="H2304" s="341"/>
      <c r="I2304" s="341"/>
      <c r="J2304" s="340" t="s">
        <v>256</v>
      </c>
      <c r="K2304" s="342">
        <v>0</v>
      </c>
      <c r="L2304" s="343">
        <v>0</v>
      </c>
      <c r="M2304" s="340" t="s">
        <v>256</v>
      </c>
      <c r="N2304" s="342">
        <v>0</v>
      </c>
      <c r="O2304" s="342">
        <v>7</v>
      </c>
      <c r="P2304" s="344">
        <v>0</v>
      </c>
      <c r="Q2304" s="342">
        <v>0</v>
      </c>
      <c r="S2304">
        <f t="shared" si="278"/>
        <v>7</v>
      </c>
    </row>
    <row r="2305" spans="1:19" ht="32" hidden="1" x14ac:dyDescent="0.2">
      <c r="A2305" t="s">
        <v>195</v>
      </c>
      <c r="B2305" s="156">
        <v>15</v>
      </c>
      <c r="C2305" s="55" t="str">
        <f t="shared" si="279"/>
        <v>BS1.15</v>
      </c>
      <c r="D2305" s="12">
        <v>2</v>
      </c>
      <c r="E2305" s="350">
        <v>44152</v>
      </c>
      <c r="F2305" s="154" t="s">
        <v>232</v>
      </c>
      <c r="G2305" s="2">
        <f>INDEX([1]CAPS!$A:$A,MATCH(F:F,[1]CAPS!$H:$H,0))</f>
        <v>8875</v>
      </c>
      <c r="H2305" s="341" t="s">
        <v>256</v>
      </c>
      <c r="I2305" s="341" t="s">
        <v>239</v>
      </c>
      <c r="J2305" s="340" t="s">
        <v>256</v>
      </c>
      <c r="K2305" s="342">
        <v>0</v>
      </c>
      <c r="L2305" s="343">
        <v>0</v>
      </c>
      <c r="M2305" s="340" t="s">
        <v>256</v>
      </c>
      <c r="N2305" s="342">
        <v>0</v>
      </c>
      <c r="O2305" s="342">
        <v>1</v>
      </c>
      <c r="P2305" s="344">
        <v>0</v>
      </c>
      <c r="Q2305" s="342">
        <v>0</v>
      </c>
      <c r="S2305">
        <f t="shared" si="278"/>
        <v>1</v>
      </c>
    </row>
    <row r="2306" spans="1:19" ht="32" hidden="1" x14ac:dyDescent="0.2">
      <c r="A2306" t="s">
        <v>195</v>
      </c>
      <c r="B2306" s="155">
        <v>16</v>
      </c>
      <c r="C2306" s="55" t="str">
        <f t="shared" si="279"/>
        <v>BS1.16</v>
      </c>
      <c r="D2306" s="12">
        <v>2</v>
      </c>
      <c r="E2306" s="350">
        <v>44152</v>
      </c>
      <c r="F2306" s="154" t="s">
        <v>267</v>
      </c>
      <c r="G2306" s="2">
        <f>INDEX([1]CAPS!$A:$A,MATCH(F:F,[1]CAPS!$H:$H,0))</f>
        <v>5738</v>
      </c>
      <c r="H2306" s="341" t="s">
        <v>235</v>
      </c>
      <c r="I2306" s="341" t="s">
        <v>239</v>
      </c>
      <c r="J2306" s="340" t="s">
        <v>256</v>
      </c>
      <c r="K2306" s="342">
        <v>9</v>
      </c>
      <c r="L2306" s="343">
        <v>0</v>
      </c>
      <c r="M2306" s="340" t="s">
        <v>256</v>
      </c>
      <c r="N2306" s="342">
        <v>0</v>
      </c>
      <c r="O2306" s="342">
        <v>0</v>
      </c>
      <c r="P2306" s="344">
        <v>0</v>
      </c>
      <c r="Q2306" s="342">
        <v>0</v>
      </c>
      <c r="S2306">
        <f t="shared" si="278"/>
        <v>9</v>
      </c>
    </row>
    <row r="2307" spans="1:19" ht="32" hidden="1" x14ac:dyDescent="0.2">
      <c r="A2307" t="s">
        <v>195</v>
      </c>
      <c r="B2307" s="155">
        <v>16</v>
      </c>
      <c r="C2307" s="55" t="str">
        <f t="shared" si="279"/>
        <v>BS1.16</v>
      </c>
      <c r="D2307" s="12">
        <v>2</v>
      </c>
      <c r="E2307" s="350">
        <v>44152</v>
      </c>
      <c r="F2307" s="154" t="s">
        <v>232</v>
      </c>
      <c r="G2307" s="2">
        <f>INDEX([1]CAPS!$A:$A,MATCH(F:F,[1]CAPS!$H:$H,0))</f>
        <v>8875</v>
      </c>
      <c r="H2307" s="341" t="s">
        <v>256</v>
      </c>
      <c r="I2307" s="341" t="s">
        <v>239</v>
      </c>
      <c r="J2307" s="340" t="s">
        <v>256</v>
      </c>
      <c r="K2307" s="342">
        <v>0</v>
      </c>
      <c r="L2307" s="343">
        <v>0</v>
      </c>
      <c r="M2307" s="340" t="s">
        <v>256</v>
      </c>
      <c r="N2307" s="342">
        <v>0</v>
      </c>
      <c r="O2307" s="342">
        <v>2</v>
      </c>
      <c r="P2307" s="344">
        <v>0</v>
      </c>
      <c r="Q2307" s="342">
        <v>0</v>
      </c>
      <c r="S2307">
        <f t="shared" si="278"/>
        <v>2</v>
      </c>
    </row>
    <row r="2308" spans="1:19" ht="16" hidden="1" x14ac:dyDescent="0.2">
      <c r="A2308" t="s">
        <v>195</v>
      </c>
      <c r="B2308" s="155">
        <v>16</v>
      </c>
      <c r="C2308" s="55" t="str">
        <f t="shared" si="279"/>
        <v>BS1.16</v>
      </c>
      <c r="D2308" s="12">
        <v>2</v>
      </c>
      <c r="E2308" s="350">
        <v>44152</v>
      </c>
      <c r="F2308" s="154" t="s">
        <v>269</v>
      </c>
      <c r="G2308" s="2">
        <f>INDEX([1]CAPS!$A:$A,MATCH(F:F,[1]CAPS!$H:$H,0))</f>
        <v>8872</v>
      </c>
      <c r="H2308" s="341"/>
      <c r="I2308" s="341"/>
      <c r="J2308" s="340" t="s">
        <v>256</v>
      </c>
      <c r="K2308" s="342">
        <v>0</v>
      </c>
      <c r="L2308" s="343">
        <v>0</v>
      </c>
      <c r="M2308" s="340" t="s">
        <v>256</v>
      </c>
      <c r="N2308" s="342">
        <v>0</v>
      </c>
      <c r="O2308" s="342">
        <v>0</v>
      </c>
      <c r="P2308" s="344">
        <v>0</v>
      </c>
      <c r="Q2308" s="342">
        <v>0</v>
      </c>
      <c r="R2308" t="s">
        <v>614</v>
      </c>
      <c r="S2308">
        <f t="shared" si="278"/>
        <v>0</v>
      </c>
    </row>
    <row r="2309" spans="1:19" ht="16" hidden="1" x14ac:dyDescent="0.2">
      <c r="A2309" t="s">
        <v>195</v>
      </c>
      <c r="B2309" s="155">
        <v>16</v>
      </c>
      <c r="C2309" s="55" t="str">
        <f t="shared" si="279"/>
        <v>BS1.16</v>
      </c>
      <c r="D2309" s="12">
        <v>2</v>
      </c>
      <c r="E2309" s="350">
        <v>44152</v>
      </c>
      <c r="F2309" s="154" t="s">
        <v>229</v>
      </c>
      <c r="G2309" s="2">
        <f>INDEX([1]CAPS!$A:$A,MATCH(F:F,[1]CAPS!$H:$H,0))</f>
        <v>3997</v>
      </c>
      <c r="H2309" s="341"/>
      <c r="I2309" s="341"/>
      <c r="J2309" s="340" t="s">
        <v>256</v>
      </c>
      <c r="K2309" s="342">
        <v>7</v>
      </c>
      <c r="L2309" s="343">
        <v>0</v>
      </c>
      <c r="M2309" s="340" t="s">
        <v>256</v>
      </c>
      <c r="N2309" s="342">
        <v>0</v>
      </c>
      <c r="O2309" s="342">
        <v>0</v>
      </c>
      <c r="P2309" s="344">
        <v>0</v>
      </c>
      <c r="Q2309" s="342">
        <v>0</v>
      </c>
      <c r="S2309">
        <f t="shared" si="278"/>
        <v>7</v>
      </c>
    </row>
    <row r="2310" spans="1:19" ht="16" hidden="1" x14ac:dyDescent="0.2">
      <c r="A2310" t="s">
        <v>195</v>
      </c>
      <c r="B2310" s="155">
        <v>16</v>
      </c>
      <c r="C2310" s="55" t="str">
        <f t="shared" si="279"/>
        <v>BS1.16</v>
      </c>
      <c r="D2310" s="12">
        <v>2</v>
      </c>
      <c r="E2310" s="350">
        <v>44152</v>
      </c>
      <c r="F2310" s="154" t="s">
        <v>129</v>
      </c>
      <c r="G2310" s="2">
        <f>INDEX([1]CAPS!$A:$A,MATCH(F:F,[1]CAPS!$H:$H,0))</f>
        <v>5532</v>
      </c>
      <c r="H2310" s="341"/>
      <c r="I2310" s="341"/>
      <c r="J2310" s="340" t="s">
        <v>256</v>
      </c>
      <c r="K2310" s="342">
        <v>12</v>
      </c>
      <c r="L2310" s="343">
        <v>0</v>
      </c>
      <c r="M2310" s="340" t="s">
        <v>256</v>
      </c>
      <c r="N2310" s="342">
        <v>0</v>
      </c>
      <c r="O2310" s="342">
        <v>0</v>
      </c>
      <c r="P2310" s="344">
        <v>0</v>
      </c>
      <c r="Q2310" s="342">
        <v>0</v>
      </c>
      <c r="S2310">
        <f t="shared" si="278"/>
        <v>12</v>
      </c>
    </row>
    <row r="2311" spans="1:19" ht="16" hidden="1" x14ac:dyDescent="0.2">
      <c r="A2311" t="s">
        <v>195</v>
      </c>
      <c r="B2311" s="155">
        <v>16</v>
      </c>
      <c r="C2311" s="55" t="str">
        <f t="shared" si="279"/>
        <v>BS1.16</v>
      </c>
      <c r="D2311" s="12">
        <v>2</v>
      </c>
      <c r="E2311" s="350">
        <v>44152</v>
      </c>
      <c r="F2311" s="154" t="s">
        <v>228</v>
      </c>
      <c r="G2311" s="2">
        <f>INDEX([1]CAPS!$A:$A,MATCH(F:F,[1]CAPS!$H:$H,0))</f>
        <v>7993</v>
      </c>
      <c r="H2311" s="341"/>
      <c r="I2311" s="341"/>
      <c r="J2311" s="340" t="s">
        <v>256</v>
      </c>
      <c r="K2311" s="342">
        <v>9</v>
      </c>
      <c r="L2311" s="343">
        <v>0</v>
      </c>
      <c r="M2311" s="340" t="s">
        <v>256</v>
      </c>
      <c r="N2311" s="342">
        <v>0</v>
      </c>
      <c r="O2311" s="342">
        <v>0</v>
      </c>
      <c r="P2311" s="344">
        <v>0</v>
      </c>
      <c r="Q2311" s="342">
        <v>0</v>
      </c>
      <c r="S2311">
        <f t="shared" si="278"/>
        <v>9</v>
      </c>
    </row>
    <row r="2312" spans="1:19" ht="16" hidden="1" x14ac:dyDescent="0.2">
      <c r="A2312" t="s">
        <v>195</v>
      </c>
      <c r="B2312" s="155">
        <v>16</v>
      </c>
      <c r="C2312" s="55" t="str">
        <f t="shared" si="279"/>
        <v>BS1.16</v>
      </c>
      <c r="D2312" s="12">
        <v>2</v>
      </c>
      <c r="E2312" s="350">
        <v>44152</v>
      </c>
      <c r="F2312" s="154" t="s">
        <v>273</v>
      </c>
      <c r="G2312" s="2">
        <f>INDEX([1]CAPS!$A:$A,MATCH(F:F,[1]CAPS!$H:$H,0))</f>
        <v>2501</v>
      </c>
      <c r="H2312" s="341"/>
      <c r="I2312" s="341"/>
      <c r="J2312" s="340" t="s">
        <v>256</v>
      </c>
      <c r="K2312" s="342">
        <v>25</v>
      </c>
      <c r="L2312" s="343">
        <v>0</v>
      </c>
      <c r="M2312" s="340" t="s">
        <v>256</v>
      </c>
      <c r="N2312" s="342">
        <v>0</v>
      </c>
      <c r="O2312" s="342">
        <v>0</v>
      </c>
      <c r="P2312" s="344">
        <v>0</v>
      </c>
      <c r="Q2312" s="342">
        <v>0</v>
      </c>
      <c r="S2312">
        <f t="shared" si="278"/>
        <v>25</v>
      </c>
    </row>
    <row r="2313" spans="1:19" ht="32" hidden="1" x14ac:dyDescent="0.2">
      <c r="A2313" t="s">
        <v>195</v>
      </c>
      <c r="B2313" s="155">
        <v>16</v>
      </c>
      <c r="C2313" s="55" t="str">
        <f t="shared" si="279"/>
        <v>BS1.16</v>
      </c>
      <c r="D2313" s="12">
        <v>2</v>
      </c>
      <c r="E2313" s="350">
        <v>44152</v>
      </c>
      <c r="F2313" s="154" t="s">
        <v>135</v>
      </c>
      <c r="G2313" s="2">
        <f>INDEX([1]CAPS!$A:$A,MATCH(F:F,[1]CAPS!$H:$H,0))</f>
        <v>7766</v>
      </c>
      <c r="H2313" s="341"/>
      <c r="I2313" s="341"/>
      <c r="J2313" s="340" t="s">
        <v>256</v>
      </c>
      <c r="K2313" s="342">
        <v>0</v>
      </c>
      <c r="L2313" s="343">
        <v>0</v>
      </c>
      <c r="M2313" s="340" t="s">
        <v>256</v>
      </c>
      <c r="N2313" s="342">
        <v>0</v>
      </c>
      <c r="O2313" s="342">
        <v>0</v>
      </c>
      <c r="P2313" s="344">
        <v>0</v>
      </c>
      <c r="Q2313" s="342">
        <v>0</v>
      </c>
      <c r="R2313" t="s">
        <v>615</v>
      </c>
      <c r="S2313">
        <f t="shared" si="278"/>
        <v>0</v>
      </c>
    </row>
    <row r="2314" spans="1:19" ht="32" hidden="1" x14ac:dyDescent="0.2">
      <c r="A2314" t="s">
        <v>195</v>
      </c>
      <c r="B2314" s="156">
        <v>16</v>
      </c>
      <c r="C2314" s="55" t="str">
        <f t="shared" si="279"/>
        <v>BS1.16</v>
      </c>
      <c r="D2314" s="12">
        <v>2</v>
      </c>
      <c r="E2314" s="350">
        <v>44152</v>
      </c>
      <c r="F2314" s="154" t="s">
        <v>488</v>
      </c>
      <c r="G2314" s="2">
        <f>INDEX([1]CAPS!$A:$A,MATCH(F:F,[1]CAPS!$H:$H,0))</f>
        <v>1161</v>
      </c>
      <c r="H2314" s="341" t="s">
        <v>237</v>
      </c>
      <c r="I2314" s="341" t="s">
        <v>239</v>
      </c>
      <c r="J2314" s="340" t="s">
        <v>256</v>
      </c>
      <c r="K2314" s="342">
        <v>0</v>
      </c>
      <c r="L2314" s="343">
        <v>0</v>
      </c>
      <c r="M2314" s="340" t="s">
        <v>256</v>
      </c>
      <c r="N2314" s="342">
        <v>0</v>
      </c>
      <c r="O2314" s="342">
        <v>2</v>
      </c>
      <c r="P2314" s="344">
        <v>0</v>
      </c>
      <c r="Q2314" s="342">
        <v>0</v>
      </c>
      <c r="S2314">
        <f t="shared" si="278"/>
        <v>2</v>
      </c>
    </row>
    <row r="2315" spans="1:19" ht="16" hidden="1" x14ac:dyDescent="0.2">
      <c r="A2315" t="s">
        <v>195</v>
      </c>
      <c r="B2315" s="156">
        <v>16</v>
      </c>
      <c r="C2315" s="55" t="str">
        <f t="shared" si="279"/>
        <v>BS1.16</v>
      </c>
      <c r="D2315" s="12">
        <v>2</v>
      </c>
      <c r="E2315" s="350">
        <v>44152</v>
      </c>
      <c r="F2315" s="154" t="s">
        <v>268</v>
      </c>
      <c r="G2315" s="2">
        <f>INDEX([1]CAPS!$A:$A,MATCH(F:F,[1]CAPS!$H:$H,0))</f>
        <v>6406</v>
      </c>
      <c r="H2315" s="341" t="s">
        <v>233</v>
      </c>
      <c r="I2315" s="341" t="s">
        <v>240</v>
      </c>
      <c r="J2315" s="340" t="s">
        <v>256</v>
      </c>
      <c r="K2315" s="342">
        <v>3</v>
      </c>
      <c r="L2315" s="343">
        <v>0</v>
      </c>
      <c r="M2315" s="340" t="s">
        <v>256</v>
      </c>
      <c r="N2315" s="342">
        <v>0</v>
      </c>
      <c r="O2315" s="342">
        <v>0</v>
      </c>
      <c r="P2315" s="344">
        <v>0</v>
      </c>
      <c r="Q2315" s="342">
        <v>0</v>
      </c>
      <c r="S2315">
        <f t="shared" ref="S2315:S2377" si="280">SUM(J2315:K2315)+O2315</f>
        <v>3</v>
      </c>
    </row>
    <row r="2316" spans="1:19" ht="16" hidden="1" x14ac:dyDescent="0.2">
      <c r="A2316" t="s">
        <v>195</v>
      </c>
      <c r="B2316" s="156">
        <v>16</v>
      </c>
      <c r="C2316" s="55" t="str">
        <f t="shared" si="279"/>
        <v>BS1.16</v>
      </c>
      <c r="D2316" s="12">
        <v>2</v>
      </c>
      <c r="E2316" s="350">
        <v>44152</v>
      </c>
      <c r="F2316" s="154" t="s">
        <v>128</v>
      </c>
      <c r="G2316" s="2">
        <f>INDEX([1]CAPS!$A:$A,MATCH(F:F,[1]CAPS!$H:$H,0))</f>
        <v>3243</v>
      </c>
      <c r="H2316" s="341"/>
      <c r="I2316" s="341"/>
      <c r="J2316" s="340" t="s">
        <v>256</v>
      </c>
      <c r="K2316" s="342">
        <v>0</v>
      </c>
      <c r="L2316" s="343">
        <v>0</v>
      </c>
      <c r="M2316" s="340" t="s">
        <v>256</v>
      </c>
      <c r="N2316" s="342">
        <v>0</v>
      </c>
      <c r="O2316" s="342">
        <v>3</v>
      </c>
      <c r="P2316" s="344">
        <v>0</v>
      </c>
      <c r="Q2316" s="342">
        <v>0</v>
      </c>
      <c r="S2316">
        <f t="shared" si="280"/>
        <v>3</v>
      </c>
    </row>
    <row r="2317" spans="1:19" ht="32" hidden="1" x14ac:dyDescent="0.2">
      <c r="A2317" t="s">
        <v>195</v>
      </c>
      <c r="B2317" s="156">
        <v>16</v>
      </c>
      <c r="C2317" s="55" t="str">
        <f t="shared" si="279"/>
        <v>BS1.16</v>
      </c>
      <c r="D2317" s="12">
        <v>2</v>
      </c>
      <c r="E2317" s="350">
        <v>44152</v>
      </c>
      <c r="F2317" s="154" t="s">
        <v>272</v>
      </c>
      <c r="G2317" s="2">
        <f>INDEX([1]CAPS!$A:$A,MATCH(F:F,[1]CAPS!$H:$H,0))</f>
        <v>2852</v>
      </c>
      <c r="H2317" s="341" t="s">
        <v>235</v>
      </c>
      <c r="I2317" s="341" t="s">
        <v>239</v>
      </c>
      <c r="J2317" s="340" t="s">
        <v>256</v>
      </c>
      <c r="K2317" s="342">
        <v>6</v>
      </c>
      <c r="L2317" s="343">
        <v>0</v>
      </c>
      <c r="M2317" s="340" t="s">
        <v>256</v>
      </c>
      <c r="N2317" s="342">
        <v>0</v>
      </c>
      <c r="O2317" s="342">
        <v>2</v>
      </c>
      <c r="P2317" s="344">
        <v>0</v>
      </c>
      <c r="Q2317" s="342">
        <v>0</v>
      </c>
      <c r="S2317">
        <f t="shared" si="280"/>
        <v>8</v>
      </c>
    </row>
    <row r="2318" spans="1:19" ht="16" hidden="1" x14ac:dyDescent="0.2">
      <c r="A2318" t="s">
        <v>195</v>
      </c>
      <c r="B2318" s="156">
        <v>16</v>
      </c>
      <c r="C2318" s="55" t="str">
        <f t="shared" si="279"/>
        <v>BS1.16</v>
      </c>
      <c r="D2318" s="12">
        <v>2</v>
      </c>
      <c r="E2318" s="350">
        <v>44152</v>
      </c>
      <c r="F2318" s="154" t="s">
        <v>189</v>
      </c>
      <c r="G2318" s="2">
        <f>INDEX([1]CAPS!$A:$A,MATCH(F:F,[1]CAPS!$H:$H,0))</f>
        <v>5541</v>
      </c>
      <c r="H2318" s="341"/>
      <c r="I2318" s="341"/>
      <c r="J2318" s="340" t="s">
        <v>256</v>
      </c>
      <c r="K2318" s="342">
        <v>18</v>
      </c>
      <c r="L2318" s="343">
        <v>0</v>
      </c>
      <c r="M2318" s="340" t="s">
        <v>256</v>
      </c>
      <c r="N2318" s="342">
        <v>0</v>
      </c>
      <c r="O2318" s="342">
        <v>0</v>
      </c>
      <c r="P2318" s="344">
        <v>0</v>
      </c>
      <c r="Q2318" s="342">
        <v>0</v>
      </c>
      <c r="S2318">
        <f t="shared" si="280"/>
        <v>18</v>
      </c>
    </row>
    <row r="2319" spans="1:19" ht="16" hidden="1" x14ac:dyDescent="0.2">
      <c r="A2319" t="s">
        <v>195</v>
      </c>
      <c r="B2319" s="156">
        <v>16</v>
      </c>
      <c r="C2319" s="55" t="str">
        <f t="shared" si="279"/>
        <v>BS1.16</v>
      </c>
      <c r="D2319" s="12">
        <v>2</v>
      </c>
      <c r="E2319" s="350">
        <v>44152</v>
      </c>
      <c r="F2319" s="357" t="s">
        <v>556</v>
      </c>
      <c r="G2319" s="2">
        <f>INDEX([1]CAPS!$A:$A,MATCH(F:F,[1]CAPS!$H:$H,0))</f>
        <v>4604</v>
      </c>
      <c r="H2319" s="341" t="s">
        <v>270</v>
      </c>
      <c r="I2319" s="341" t="s">
        <v>240</v>
      </c>
      <c r="J2319" s="340" t="s">
        <v>256</v>
      </c>
      <c r="K2319" s="342">
        <v>1</v>
      </c>
      <c r="L2319" s="343">
        <v>0</v>
      </c>
      <c r="M2319" s="340" t="s">
        <v>256</v>
      </c>
      <c r="N2319" s="342">
        <v>0</v>
      </c>
      <c r="O2319" s="342">
        <v>0</v>
      </c>
      <c r="P2319" s="344">
        <v>0</v>
      </c>
      <c r="Q2319" s="342">
        <v>0</v>
      </c>
      <c r="S2319">
        <f t="shared" si="280"/>
        <v>1</v>
      </c>
    </row>
    <row r="2320" spans="1:19" ht="16" hidden="1" x14ac:dyDescent="0.2">
      <c r="A2320" t="s">
        <v>195</v>
      </c>
      <c r="B2320" s="156">
        <v>16</v>
      </c>
      <c r="C2320" s="55" t="str">
        <f t="shared" si="279"/>
        <v>BS1.16</v>
      </c>
      <c r="D2320" s="12">
        <v>2</v>
      </c>
      <c r="E2320" s="350">
        <v>44152</v>
      </c>
      <c r="F2320" s="154" t="s">
        <v>190</v>
      </c>
      <c r="G2320" s="2">
        <f>INDEX([1]CAPS!$A:$A,MATCH(F:F,[1]CAPS!$H:$H,0))</f>
        <v>4947</v>
      </c>
      <c r="H2320" s="341" t="s">
        <v>234</v>
      </c>
      <c r="I2320" s="341" t="s">
        <v>238</v>
      </c>
      <c r="J2320" s="340" t="s">
        <v>256</v>
      </c>
      <c r="K2320" s="342">
        <v>1</v>
      </c>
      <c r="L2320" s="343">
        <v>0</v>
      </c>
      <c r="M2320" s="340" t="s">
        <v>256</v>
      </c>
      <c r="N2320" s="342">
        <v>0</v>
      </c>
      <c r="O2320" s="342">
        <v>0</v>
      </c>
      <c r="P2320" s="344">
        <v>0</v>
      </c>
      <c r="Q2320" s="342">
        <v>0</v>
      </c>
      <c r="S2320">
        <f t="shared" si="280"/>
        <v>1</v>
      </c>
    </row>
    <row r="2321" spans="1:19" ht="32" hidden="1" x14ac:dyDescent="0.2">
      <c r="A2321" t="s">
        <v>195</v>
      </c>
      <c r="B2321" s="155">
        <v>17</v>
      </c>
      <c r="C2321" s="55" t="str">
        <f t="shared" si="279"/>
        <v>BS1.17</v>
      </c>
      <c r="D2321" s="12">
        <v>2</v>
      </c>
      <c r="E2321" s="350">
        <v>44152</v>
      </c>
      <c r="F2321" s="154" t="s">
        <v>135</v>
      </c>
      <c r="G2321" s="2">
        <f>INDEX([1]CAPS!$A:$A,MATCH(F:F,[1]CAPS!$H:$H,0))</f>
        <v>7766</v>
      </c>
      <c r="H2321" s="341"/>
      <c r="I2321" s="341"/>
      <c r="J2321" s="340" t="s">
        <v>256</v>
      </c>
      <c r="K2321" s="342">
        <v>0</v>
      </c>
      <c r="L2321" s="343">
        <v>0</v>
      </c>
      <c r="M2321" s="340" t="s">
        <v>256</v>
      </c>
      <c r="N2321" s="342">
        <v>0</v>
      </c>
      <c r="O2321" s="342">
        <v>0</v>
      </c>
      <c r="P2321" s="344">
        <v>0</v>
      </c>
      <c r="Q2321" s="342">
        <v>0</v>
      </c>
      <c r="R2321" t="s">
        <v>615</v>
      </c>
      <c r="S2321">
        <f t="shared" si="280"/>
        <v>0</v>
      </c>
    </row>
    <row r="2322" spans="1:19" ht="16" hidden="1" x14ac:dyDescent="0.2">
      <c r="A2322" t="s">
        <v>195</v>
      </c>
      <c r="B2322" s="155">
        <v>17</v>
      </c>
      <c r="C2322" s="55" t="str">
        <f t="shared" si="279"/>
        <v>BS1.17</v>
      </c>
      <c r="D2322" s="12">
        <v>2</v>
      </c>
      <c r="E2322" s="350">
        <v>44152</v>
      </c>
      <c r="F2322" s="154" t="s">
        <v>267</v>
      </c>
      <c r="G2322" s="2">
        <f>INDEX([1]CAPS!$A:$A,MATCH(F:F,[1]CAPS!$H:$H,0))</f>
        <v>5738</v>
      </c>
      <c r="H2322" s="341"/>
      <c r="I2322" s="341"/>
      <c r="J2322" s="340" t="s">
        <v>256</v>
      </c>
      <c r="K2322" s="342">
        <v>7</v>
      </c>
      <c r="L2322" s="343">
        <v>0</v>
      </c>
      <c r="M2322" s="340" t="s">
        <v>256</v>
      </c>
      <c r="N2322" s="342">
        <v>0</v>
      </c>
      <c r="O2322" s="342">
        <v>0</v>
      </c>
      <c r="P2322" s="344">
        <v>0</v>
      </c>
      <c r="Q2322" s="342">
        <v>0</v>
      </c>
      <c r="R2322" t="s">
        <v>616</v>
      </c>
      <c r="S2322">
        <f t="shared" si="280"/>
        <v>7</v>
      </c>
    </row>
    <row r="2323" spans="1:19" ht="16" hidden="1" x14ac:dyDescent="0.2">
      <c r="A2323" t="s">
        <v>195</v>
      </c>
      <c r="B2323" s="155">
        <v>17</v>
      </c>
      <c r="C2323" s="55" t="str">
        <f t="shared" si="279"/>
        <v>BS1.17</v>
      </c>
      <c r="D2323" s="12">
        <v>2</v>
      </c>
      <c r="E2323" s="350">
        <v>44152</v>
      </c>
      <c r="F2323" s="154" t="s">
        <v>229</v>
      </c>
      <c r="G2323" s="2">
        <f>INDEX([1]CAPS!$A:$A,MATCH(F:F,[1]CAPS!$H:$H,0))</f>
        <v>3997</v>
      </c>
      <c r="H2323" s="341"/>
      <c r="I2323" s="341"/>
      <c r="J2323" s="340" t="s">
        <v>256</v>
      </c>
      <c r="K2323" s="342">
        <v>10</v>
      </c>
      <c r="L2323" s="343">
        <v>0</v>
      </c>
      <c r="M2323" s="340" t="s">
        <v>256</v>
      </c>
      <c r="N2323" s="342">
        <v>0</v>
      </c>
      <c r="O2323" s="342">
        <v>0</v>
      </c>
      <c r="P2323" s="344">
        <v>0</v>
      </c>
      <c r="Q2323" s="342">
        <v>0</v>
      </c>
      <c r="S2323">
        <f t="shared" si="280"/>
        <v>10</v>
      </c>
    </row>
    <row r="2324" spans="1:19" ht="16" hidden="1" x14ac:dyDescent="0.2">
      <c r="A2324" t="s">
        <v>195</v>
      </c>
      <c r="B2324" s="155">
        <v>17</v>
      </c>
      <c r="C2324" s="55" t="str">
        <f t="shared" si="279"/>
        <v>BS1.17</v>
      </c>
      <c r="D2324" s="12">
        <v>2</v>
      </c>
      <c r="E2324" s="350">
        <v>44152</v>
      </c>
      <c r="F2324" s="154" t="s">
        <v>273</v>
      </c>
      <c r="G2324" s="2">
        <f>INDEX([1]CAPS!$A:$A,MATCH(F:F,[1]CAPS!$H:$H,0))</f>
        <v>2501</v>
      </c>
      <c r="H2324" s="341"/>
      <c r="I2324" s="341"/>
      <c r="J2324" s="340" t="s">
        <v>256</v>
      </c>
      <c r="K2324" s="342">
        <v>11</v>
      </c>
      <c r="L2324" s="343">
        <v>0</v>
      </c>
      <c r="M2324" s="340" t="s">
        <v>256</v>
      </c>
      <c r="N2324" s="342">
        <v>0</v>
      </c>
      <c r="O2324" s="342">
        <v>0</v>
      </c>
      <c r="P2324" s="344">
        <v>0</v>
      </c>
      <c r="Q2324" s="342">
        <v>0</v>
      </c>
      <c r="S2324">
        <f t="shared" si="280"/>
        <v>11</v>
      </c>
    </row>
    <row r="2325" spans="1:19" ht="16" hidden="1" x14ac:dyDescent="0.2">
      <c r="A2325" t="s">
        <v>195</v>
      </c>
      <c r="B2325" s="155">
        <v>17</v>
      </c>
      <c r="C2325" s="55" t="str">
        <f t="shared" si="279"/>
        <v>BS1.17</v>
      </c>
      <c r="D2325" s="12">
        <v>2</v>
      </c>
      <c r="E2325" s="350">
        <v>44152</v>
      </c>
      <c r="F2325" s="154" t="s">
        <v>228</v>
      </c>
      <c r="G2325" s="2">
        <f>INDEX([1]CAPS!$A:$A,MATCH(F:F,[1]CAPS!$H:$H,0))</f>
        <v>7993</v>
      </c>
      <c r="H2325" s="341"/>
      <c r="I2325" s="341"/>
      <c r="J2325" s="340" t="s">
        <v>256</v>
      </c>
      <c r="K2325" s="342">
        <v>6</v>
      </c>
      <c r="L2325" s="343">
        <v>1</v>
      </c>
      <c r="M2325" s="340" t="s">
        <v>256</v>
      </c>
      <c r="N2325" s="342">
        <v>0</v>
      </c>
      <c r="O2325" s="342">
        <v>0</v>
      </c>
      <c r="P2325" s="344">
        <v>0</v>
      </c>
      <c r="Q2325" s="342">
        <v>0</v>
      </c>
      <c r="S2325">
        <f t="shared" si="280"/>
        <v>6</v>
      </c>
    </row>
    <row r="2326" spans="1:19" ht="16" hidden="1" x14ac:dyDescent="0.2">
      <c r="A2326" t="s">
        <v>195</v>
      </c>
      <c r="B2326" s="155">
        <v>17</v>
      </c>
      <c r="C2326" s="55" t="str">
        <f t="shared" si="279"/>
        <v>BS1.17</v>
      </c>
      <c r="D2326" s="12">
        <v>2</v>
      </c>
      <c r="E2326" s="350">
        <v>44152</v>
      </c>
      <c r="F2326" s="154" t="s">
        <v>129</v>
      </c>
      <c r="G2326" s="2">
        <f>INDEX([1]CAPS!$A:$A,MATCH(F:F,[1]CAPS!$H:$H,0))</f>
        <v>5532</v>
      </c>
      <c r="H2326" s="341"/>
      <c r="I2326" s="341"/>
      <c r="J2326" s="340" t="s">
        <v>256</v>
      </c>
      <c r="K2326" s="342">
        <v>13</v>
      </c>
      <c r="L2326" s="343">
        <v>0</v>
      </c>
      <c r="M2326" s="340" t="s">
        <v>256</v>
      </c>
      <c r="N2326" s="342">
        <v>0</v>
      </c>
      <c r="O2326" s="342">
        <v>0</v>
      </c>
      <c r="P2326" s="344">
        <v>0</v>
      </c>
      <c r="Q2326" s="342">
        <v>0</v>
      </c>
      <c r="S2326">
        <f t="shared" si="280"/>
        <v>13</v>
      </c>
    </row>
    <row r="2327" spans="1:19" ht="16" hidden="1" x14ac:dyDescent="0.2">
      <c r="A2327" t="s">
        <v>195</v>
      </c>
      <c r="B2327" s="155">
        <v>17</v>
      </c>
      <c r="C2327" s="55" t="str">
        <f t="shared" si="279"/>
        <v>BS1.17</v>
      </c>
      <c r="D2327" s="12">
        <v>2</v>
      </c>
      <c r="E2327" s="350">
        <v>44152</v>
      </c>
      <c r="F2327" s="154" t="s">
        <v>161</v>
      </c>
      <c r="G2327" s="2">
        <f>INDEX([1]CAPS!$A:$A,MATCH(F:F,[1]CAPS!$H:$H,0))</f>
        <v>2603</v>
      </c>
      <c r="H2327" s="341"/>
      <c r="I2327" s="341"/>
      <c r="J2327" s="340" t="s">
        <v>256</v>
      </c>
      <c r="K2327" s="342">
        <v>1</v>
      </c>
      <c r="L2327" s="343">
        <v>0</v>
      </c>
      <c r="M2327" s="340" t="s">
        <v>256</v>
      </c>
      <c r="N2327" s="342">
        <v>0</v>
      </c>
      <c r="O2327" s="342">
        <v>0</v>
      </c>
      <c r="P2327" s="344">
        <v>0</v>
      </c>
      <c r="Q2327" s="342">
        <v>0</v>
      </c>
      <c r="R2327" t="s">
        <v>617</v>
      </c>
      <c r="S2327">
        <f t="shared" si="280"/>
        <v>1</v>
      </c>
    </row>
    <row r="2328" spans="1:19" ht="16" hidden="1" x14ac:dyDescent="0.2">
      <c r="A2328" t="s">
        <v>195</v>
      </c>
      <c r="B2328" s="156">
        <v>17</v>
      </c>
      <c r="C2328" s="55" t="str">
        <f t="shared" si="279"/>
        <v>BS1.17</v>
      </c>
      <c r="D2328" s="12">
        <v>2</v>
      </c>
      <c r="E2328" s="350">
        <v>44152</v>
      </c>
      <c r="F2328" s="154" t="s">
        <v>132</v>
      </c>
      <c r="G2328" s="2">
        <f>INDEX([1]CAPS!$A:$A,MATCH(F:F,[1]CAPS!$H:$H,0))</f>
        <v>2469</v>
      </c>
      <c r="H2328" s="341"/>
      <c r="I2328" s="341"/>
      <c r="J2328" s="340" t="s">
        <v>256</v>
      </c>
      <c r="K2328" s="342">
        <v>2</v>
      </c>
      <c r="L2328" s="343">
        <v>0</v>
      </c>
      <c r="M2328" s="340" t="s">
        <v>256</v>
      </c>
      <c r="N2328" s="342">
        <v>0</v>
      </c>
      <c r="O2328" s="342">
        <v>0</v>
      </c>
      <c r="P2328" s="344">
        <v>0</v>
      </c>
      <c r="Q2328" s="342">
        <v>0</v>
      </c>
      <c r="S2328">
        <f t="shared" si="280"/>
        <v>2</v>
      </c>
    </row>
    <row r="2329" spans="1:19" ht="32" hidden="1" x14ac:dyDescent="0.2">
      <c r="A2329" t="s">
        <v>195</v>
      </c>
      <c r="B2329" s="156">
        <v>17</v>
      </c>
      <c r="C2329" s="55" t="str">
        <f t="shared" si="279"/>
        <v>BS1.17</v>
      </c>
      <c r="D2329" s="12">
        <v>2</v>
      </c>
      <c r="E2329" s="350">
        <v>44152</v>
      </c>
      <c r="F2329" s="154" t="s">
        <v>188</v>
      </c>
      <c r="G2329" s="2">
        <f>INDEX([1]CAPS!$A:$A,MATCH(F:F,[1]CAPS!$H:$H,0))</f>
        <v>3174</v>
      </c>
      <c r="H2329" s="341" t="s">
        <v>233</v>
      </c>
      <c r="I2329" s="341" t="s">
        <v>239</v>
      </c>
      <c r="J2329" s="340" t="s">
        <v>256</v>
      </c>
      <c r="K2329" s="342">
        <v>5</v>
      </c>
      <c r="L2329" s="343">
        <v>0</v>
      </c>
      <c r="M2329" s="340" t="s">
        <v>256</v>
      </c>
      <c r="N2329" s="342">
        <v>0</v>
      </c>
      <c r="O2329" s="342">
        <v>1</v>
      </c>
      <c r="P2329" s="344">
        <v>0</v>
      </c>
      <c r="Q2329" s="342">
        <v>0</v>
      </c>
      <c r="S2329">
        <f t="shared" si="280"/>
        <v>6</v>
      </c>
    </row>
    <row r="2330" spans="1:19" ht="32" hidden="1" x14ac:dyDescent="0.2">
      <c r="A2330" t="s">
        <v>195</v>
      </c>
      <c r="B2330" s="156">
        <v>17</v>
      </c>
      <c r="C2330" s="55" t="str">
        <f t="shared" si="279"/>
        <v>BS1.17</v>
      </c>
      <c r="D2330" s="12">
        <v>2</v>
      </c>
      <c r="E2330" s="350">
        <v>44152</v>
      </c>
      <c r="F2330" s="154" t="s">
        <v>232</v>
      </c>
      <c r="G2330" s="2">
        <f>INDEX([1]CAPS!$A:$A,MATCH(F:F,[1]CAPS!$H:$H,0))</f>
        <v>8875</v>
      </c>
      <c r="H2330" s="341" t="s">
        <v>256</v>
      </c>
      <c r="I2330" s="341" t="s">
        <v>239</v>
      </c>
      <c r="J2330" s="340" t="s">
        <v>256</v>
      </c>
      <c r="K2330" s="342">
        <v>0</v>
      </c>
      <c r="L2330" s="343">
        <v>0</v>
      </c>
      <c r="M2330" s="340" t="s">
        <v>256</v>
      </c>
      <c r="N2330" s="342">
        <v>0</v>
      </c>
      <c r="O2330" s="342">
        <v>1</v>
      </c>
      <c r="P2330" s="344">
        <v>0</v>
      </c>
      <c r="Q2330" s="342">
        <v>0</v>
      </c>
      <c r="S2330">
        <f t="shared" si="280"/>
        <v>1</v>
      </c>
    </row>
    <row r="2331" spans="1:19" ht="32" hidden="1" x14ac:dyDescent="0.2">
      <c r="A2331" t="s">
        <v>195</v>
      </c>
      <c r="B2331" s="156">
        <v>17</v>
      </c>
      <c r="C2331" s="55" t="str">
        <f t="shared" si="279"/>
        <v>BS1.17</v>
      </c>
      <c r="D2331" s="12">
        <v>2</v>
      </c>
      <c r="E2331" s="350">
        <v>44152</v>
      </c>
      <c r="F2331" s="154" t="s">
        <v>128</v>
      </c>
      <c r="G2331" s="2">
        <f>INDEX([1]CAPS!$A:$A,MATCH(F:F,[1]CAPS!$H:$H,0))</f>
        <v>3243</v>
      </c>
      <c r="H2331" s="341" t="s">
        <v>237</v>
      </c>
      <c r="I2331" s="341" t="s">
        <v>239</v>
      </c>
      <c r="J2331" s="340" t="s">
        <v>256</v>
      </c>
      <c r="K2331" s="342">
        <v>0</v>
      </c>
      <c r="L2331" s="343">
        <v>0</v>
      </c>
      <c r="M2331" s="340" t="s">
        <v>256</v>
      </c>
      <c r="N2331" s="342">
        <v>1</v>
      </c>
      <c r="O2331" s="342">
        <v>2</v>
      </c>
      <c r="P2331" s="344">
        <v>0</v>
      </c>
      <c r="Q2331" s="342">
        <v>0</v>
      </c>
      <c r="S2331">
        <f t="shared" si="280"/>
        <v>2</v>
      </c>
    </row>
    <row r="2332" spans="1:19" ht="16" hidden="1" x14ac:dyDescent="0.2">
      <c r="A2332" t="s">
        <v>195</v>
      </c>
      <c r="B2332" s="156">
        <v>17</v>
      </c>
      <c r="C2332" s="55" t="str">
        <f t="shared" si="279"/>
        <v>BS1.17</v>
      </c>
      <c r="D2332" s="12">
        <v>2</v>
      </c>
      <c r="E2332" s="350">
        <v>44152</v>
      </c>
      <c r="F2332" s="154" t="s">
        <v>189</v>
      </c>
      <c r="G2332" s="2">
        <f>INDEX([1]CAPS!$A:$A,MATCH(F:F,[1]CAPS!$H:$H,0))</f>
        <v>5541</v>
      </c>
      <c r="H2332" s="341"/>
      <c r="I2332" s="341"/>
      <c r="J2332" s="340" t="s">
        <v>256</v>
      </c>
      <c r="K2332" s="342">
        <v>4</v>
      </c>
      <c r="L2332" s="343">
        <v>0</v>
      </c>
      <c r="M2332" s="340" t="s">
        <v>256</v>
      </c>
      <c r="N2332" s="342">
        <v>0</v>
      </c>
      <c r="O2332" s="342">
        <v>0</v>
      </c>
      <c r="P2332" s="344">
        <v>0</v>
      </c>
      <c r="Q2332" s="342">
        <v>0</v>
      </c>
      <c r="S2332">
        <f t="shared" si="280"/>
        <v>4</v>
      </c>
    </row>
    <row r="2333" spans="1:19" ht="16" hidden="1" x14ac:dyDescent="0.2">
      <c r="A2333" t="s">
        <v>195</v>
      </c>
      <c r="B2333" s="155">
        <v>18</v>
      </c>
      <c r="C2333" s="55" t="str">
        <f t="shared" si="279"/>
        <v>BS1.18</v>
      </c>
      <c r="D2333" s="12">
        <v>2</v>
      </c>
      <c r="E2333" s="350">
        <v>44152</v>
      </c>
      <c r="F2333" s="154" t="s">
        <v>161</v>
      </c>
      <c r="G2333" s="2">
        <f>INDEX([1]CAPS!$A:$A,MATCH(F:F,[1]CAPS!$H:$H,0))</f>
        <v>2603</v>
      </c>
      <c r="H2333" s="341"/>
      <c r="I2333" s="341"/>
      <c r="J2333" s="340" t="s">
        <v>256</v>
      </c>
      <c r="K2333" s="342">
        <v>1</v>
      </c>
      <c r="L2333" s="343">
        <v>0</v>
      </c>
      <c r="M2333" s="340" t="s">
        <v>256</v>
      </c>
      <c r="N2333" s="342">
        <v>0</v>
      </c>
      <c r="O2333" s="342">
        <v>0</v>
      </c>
      <c r="P2333" s="344">
        <v>0</v>
      </c>
      <c r="Q2333" s="342">
        <v>0</v>
      </c>
      <c r="S2333">
        <f t="shared" si="280"/>
        <v>1</v>
      </c>
    </row>
    <row r="2334" spans="1:19" ht="16" hidden="1" x14ac:dyDescent="0.2">
      <c r="A2334" t="s">
        <v>195</v>
      </c>
      <c r="B2334" s="155">
        <v>18</v>
      </c>
      <c r="C2334" s="55" t="str">
        <f t="shared" si="279"/>
        <v>BS1.18</v>
      </c>
      <c r="D2334" s="12">
        <v>2</v>
      </c>
      <c r="E2334" s="350">
        <v>44152</v>
      </c>
      <c r="F2334" s="154" t="s">
        <v>267</v>
      </c>
      <c r="G2334" s="2">
        <f>INDEX([1]CAPS!$A:$A,MATCH(F:F,[1]CAPS!$H:$H,0))</f>
        <v>5738</v>
      </c>
      <c r="H2334" s="341"/>
      <c r="I2334" s="341"/>
      <c r="J2334" s="340" t="s">
        <v>256</v>
      </c>
      <c r="K2334" s="342">
        <v>2</v>
      </c>
      <c r="L2334" s="343">
        <v>0</v>
      </c>
      <c r="M2334" s="340" t="s">
        <v>256</v>
      </c>
      <c r="N2334" s="342">
        <v>0</v>
      </c>
      <c r="O2334" s="342">
        <v>0</v>
      </c>
      <c r="P2334" s="344">
        <v>0</v>
      </c>
      <c r="Q2334" s="342">
        <v>0</v>
      </c>
      <c r="S2334">
        <f t="shared" si="280"/>
        <v>2</v>
      </c>
    </row>
    <row r="2335" spans="1:19" ht="16" hidden="1" x14ac:dyDescent="0.2">
      <c r="A2335" t="s">
        <v>195</v>
      </c>
      <c r="B2335" s="155">
        <v>18</v>
      </c>
      <c r="C2335" s="55" t="str">
        <f t="shared" si="279"/>
        <v>BS1.18</v>
      </c>
      <c r="D2335" s="12">
        <v>2</v>
      </c>
      <c r="E2335" s="350">
        <v>44152</v>
      </c>
      <c r="F2335" s="154" t="s">
        <v>132</v>
      </c>
      <c r="G2335" s="2">
        <f>INDEX([1]CAPS!$A:$A,MATCH(F:F,[1]CAPS!$H:$H,0))</f>
        <v>2469</v>
      </c>
      <c r="H2335" s="341"/>
      <c r="I2335" s="341"/>
      <c r="J2335" s="340" t="s">
        <v>256</v>
      </c>
      <c r="K2335" s="342">
        <v>6</v>
      </c>
      <c r="L2335" s="343">
        <v>0</v>
      </c>
      <c r="M2335" s="340" t="s">
        <v>256</v>
      </c>
      <c r="N2335" s="342">
        <v>0</v>
      </c>
      <c r="O2335" s="342">
        <v>0</v>
      </c>
      <c r="P2335" s="344">
        <v>0</v>
      </c>
      <c r="Q2335" s="342">
        <v>0</v>
      </c>
      <c r="S2335">
        <f t="shared" si="280"/>
        <v>6</v>
      </c>
    </row>
    <row r="2336" spans="1:19" ht="16" hidden="1" x14ac:dyDescent="0.2">
      <c r="A2336" t="s">
        <v>195</v>
      </c>
      <c r="B2336" s="155">
        <v>18</v>
      </c>
      <c r="C2336" s="55" t="str">
        <f t="shared" si="279"/>
        <v>BS1.18</v>
      </c>
      <c r="D2336" s="12">
        <v>2</v>
      </c>
      <c r="E2336" s="350">
        <v>44152</v>
      </c>
      <c r="F2336" s="154" t="s">
        <v>273</v>
      </c>
      <c r="G2336" s="2">
        <f>INDEX([1]CAPS!$A:$A,MATCH(F:F,[1]CAPS!$H:$H,0))</f>
        <v>2501</v>
      </c>
      <c r="H2336" s="341"/>
      <c r="I2336" s="341"/>
      <c r="J2336" s="340" t="s">
        <v>256</v>
      </c>
      <c r="K2336" s="342">
        <v>16</v>
      </c>
      <c r="L2336" s="343">
        <v>0</v>
      </c>
      <c r="M2336" s="340" t="s">
        <v>256</v>
      </c>
      <c r="N2336" s="342">
        <v>0</v>
      </c>
      <c r="O2336" s="342">
        <v>0</v>
      </c>
      <c r="P2336" s="344">
        <v>0</v>
      </c>
      <c r="Q2336" s="342">
        <v>0</v>
      </c>
      <c r="S2336">
        <f t="shared" si="280"/>
        <v>16</v>
      </c>
    </row>
    <row r="2337" spans="1:19" ht="16" hidden="1" x14ac:dyDescent="0.2">
      <c r="A2337" t="s">
        <v>195</v>
      </c>
      <c r="B2337" s="155">
        <v>18</v>
      </c>
      <c r="C2337" s="55" t="str">
        <f t="shared" si="279"/>
        <v>BS1.18</v>
      </c>
      <c r="D2337" s="12">
        <v>2</v>
      </c>
      <c r="E2337" s="350">
        <v>44152</v>
      </c>
      <c r="F2337" s="154" t="s">
        <v>129</v>
      </c>
      <c r="G2337" s="2">
        <f>INDEX([1]CAPS!$A:$A,MATCH(F:F,[1]CAPS!$H:$H,0))</f>
        <v>5532</v>
      </c>
      <c r="H2337" s="341"/>
      <c r="I2337" s="341"/>
      <c r="J2337" s="340" t="s">
        <v>256</v>
      </c>
      <c r="K2337" s="342">
        <v>3</v>
      </c>
      <c r="L2337" s="343">
        <v>0</v>
      </c>
      <c r="M2337" s="340" t="s">
        <v>256</v>
      </c>
      <c r="N2337" s="342">
        <v>0</v>
      </c>
      <c r="O2337" s="342">
        <v>0</v>
      </c>
      <c r="P2337" s="344">
        <v>0</v>
      </c>
      <c r="Q2337" s="342">
        <v>0</v>
      </c>
      <c r="S2337">
        <f t="shared" si="280"/>
        <v>3</v>
      </c>
    </row>
    <row r="2338" spans="1:19" ht="16" hidden="1" x14ac:dyDescent="0.2">
      <c r="A2338" t="s">
        <v>195</v>
      </c>
      <c r="B2338" s="155">
        <v>18</v>
      </c>
      <c r="C2338" s="55" t="str">
        <f t="shared" si="279"/>
        <v>BS1.18</v>
      </c>
      <c r="D2338" s="12">
        <v>2</v>
      </c>
      <c r="E2338" s="350">
        <v>44152</v>
      </c>
      <c r="F2338" s="154" t="s">
        <v>228</v>
      </c>
      <c r="G2338" s="2">
        <f>INDEX([1]CAPS!$A:$A,MATCH(F:F,[1]CAPS!$H:$H,0))</f>
        <v>7993</v>
      </c>
      <c r="H2338" s="341"/>
      <c r="I2338" s="341"/>
      <c r="J2338" s="340" t="s">
        <v>256</v>
      </c>
      <c r="K2338" s="342">
        <v>4</v>
      </c>
      <c r="L2338" s="343">
        <v>0</v>
      </c>
      <c r="M2338" s="340" t="s">
        <v>256</v>
      </c>
      <c r="N2338" s="342">
        <v>0</v>
      </c>
      <c r="O2338" s="342">
        <v>0</v>
      </c>
      <c r="P2338" s="344">
        <v>0</v>
      </c>
      <c r="Q2338" s="342">
        <v>0</v>
      </c>
      <c r="S2338">
        <f t="shared" si="280"/>
        <v>4</v>
      </c>
    </row>
    <row r="2339" spans="1:19" ht="16" hidden="1" x14ac:dyDescent="0.2">
      <c r="A2339" t="s">
        <v>195</v>
      </c>
      <c r="B2339" s="156">
        <v>18</v>
      </c>
      <c r="C2339" s="55" t="str">
        <f t="shared" si="279"/>
        <v>BS1.18</v>
      </c>
      <c r="D2339" s="12">
        <v>2</v>
      </c>
      <c r="E2339" s="350">
        <v>44152</v>
      </c>
      <c r="F2339" s="154" t="s">
        <v>229</v>
      </c>
      <c r="G2339" s="2">
        <f>INDEX([1]CAPS!$A:$A,MATCH(F:F,[1]CAPS!$H:$H,0))</f>
        <v>3997</v>
      </c>
      <c r="H2339" s="341"/>
      <c r="I2339" s="341"/>
      <c r="J2339" s="340" t="s">
        <v>256</v>
      </c>
      <c r="K2339" s="342">
        <v>14</v>
      </c>
      <c r="L2339" s="343">
        <v>0</v>
      </c>
      <c r="M2339" s="340" t="s">
        <v>256</v>
      </c>
      <c r="N2339" s="342">
        <v>0</v>
      </c>
      <c r="O2339" s="342">
        <v>0</v>
      </c>
      <c r="P2339" s="344">
        <v>0</v>
      </c>
      <c r="Q2339" s="342">
        <v>0</v>
      </c>
      <c r="S2339">
        <f t="shared" si="280"/>
        <v>14</v>
      </c>
    </row>
    <row r="2340" spans="1:19" ht="32" hidden="1" x14ac:dyDescent="0.2">
      <c r="A2340" t="s">
        <v>195</v>
      </c>
      <c r="B2340" s="156">
        <v>18</v>
      </c>
      <c r="C2340" s="55" t="str">
        <f t="shared" si="279"/>
        <v>BS1.18</v>
      </c>
      <c r="D2340" s="12">
        <v>2</v>
      </c>
      <c r="E2340" s="350">
        <v>44152</v>
      </c>
      <c r="F2340" s="154" t="s">
        <v>232</v>
      </c>
      <c r="G2340" s="2">
        <f>INDEX([1]CAPS!$A:$A,MATCH(F:F,[1]CAPS!$H:$H,0))</f>
        <v>8875</v>
      </c>
      <c r="H2340" s="341" t="s">
        <v>256</v>
      </c>
      <c r="I2340" s="341" t="s">
        <v>239</v>
      </c>
      <c r="J2340" s="340" t="s">
        <v>256</v>
      </c>
      <c r="K2340" s="342">
        <v>0</v>
      </c>
      <c r="L2340" s="343">
        <v>0</v>
      </c>
      <c r="M2340" s="340" t="s">
        <v>256</v>
      </c>
      <c r="N2340" s="342">
        <v>0</v>
      </c>
      <c r="O2340" s="342">
        <v>1</v>
      </c>
      <c r="P2340" s="344">
        <v>0</v>
      </c>
      <c r="Q2340" s="342">
        <v>0</v>
      </c>
      <c r="S2340">
        <f t="shared" si="280"/>
        <v>1</v>
      </c>
    </row>
    <row r="2341" spans="1:19" ht="32" hidden="1" x14ac:dyDescent="0.2">
      <c r="A2341" t="s">
        <v>195</v>
      </c>
      <c r="B2341" s="156">
        <v>18</v>
      </c>
      <c r="C2341" s="55" t="str">
        <f t="shared" si="279"/>
        <v>BS1.18</v>
      </c>
      <c r="D2341" s="12">
        <v>2</v>
      </c>
      <c r="E2341" s="350">
        <v>44152</v>
      </c>
      <c r="F2341" s="154" t="s">
        <v>272</v>
      </c>
      <c r="G2341" s="2">
        <f>INDEX([1]CAPS!$A:$A,MATCH(F:F,[1]CAPS!$H:$H,0))</f>
        <v>2852</v>
      </c>
      <c r="H2341" s="341" t="s">
        <v>235</v>
      </c>
      <c r="I2341" s="341" t="s">
        <v>239</v>
      </c>
      <c r="J2341" s="340" t="s">
        <v>256</v>
      </c>
      <c r="K2341" s="342">
        <v>2</v>
      </c>
      <c r="L2341" s="343">
        <v>0</v>
      </c>
      <c r="M2341" s="340" t="s">
        <v>256</v>
      </c>
      <c r="N2341" s="342">
        <v>0</v>
      </c>
      <c r="O2341" s="342">
        <v>0</v>
      </c>
      <c r="P2341" s="344">
        <v>0</v>
      </c>
      <c r="Q2341" s="342">
        <v>0</v>
      </c>
      <c r="S2341">
        <f t="shared" si="280"/>
        <v>2</v>
      </c>
    </row>
    <row r="2342" spans="1:19" ht="32" hidden="1" x14ac:dyDescent="0.2">
      <c r="A2342" t="s">
        <v>195</v>
      </c>
      <c r="B2342" s="156">
        <v>18</v>
      </c>
      <c r="C2342" s="55" t="str">
        <f t="shared" si="279"/>
        <v>BS1.18</v>
      </c>
      <c r="D2342" s="12">
        <v>2</v>
      </c>
      <c r="E2342" s="350">
        <v>44152</v>
      </c>
      <c r="F2342" s="154" t="s">
        <v>128</v>
      </c>
      <c r="G2342" s="2">
        <f>INDEX([1]CAPS!$A:$A,MATCH(F:F,[1]CAPS!$H:$H,0))</f>
        <v>3243</v>
      </c>
      <c r="H2342" s="341" t="s">
        <v>237</v>
      </c>
      <c r="I2342" s="341" t="s">
        <v>239</v>
      </c>
      <c r="J2342" s="340" t="s">
        <v>256</v>
      </c>
      <c r="K2342" s="342">
        <v>0</v>
      </c>
      <c r="L2342" s="343">
        <v>0</v>
      </c>
      <c r="M2342" s="340" t="s">
        <v>256</v>
      </c>
      <c r="N2342" s="342">
        <v>0</v>
      </c>
      <c r="O2342" s="342">
        <v>11</v>
      </c>
      <c r="P2342" s="344">
        <v>0</v>
      </c>
      <c r="Q2342" s="342">
        <v>0</v>
      </c>
      <c r="S2342">
        <f t="shared" si="280"/>
        <v>11</v>
      </c>
    </row>
    <row r="2343" spans="1:19" ht="16" hidden="1" x14ac:dyDescent="0.2">
      <c r="A2343" t="s">
        <v>195</v>
      </c>
      <c r="B2343" s="156">
        <v>18</v>
      </c>
      <c r="C2343" s="55" t="str">
        <f t="shared" si="279"/>
        <v>BS1.18</v>
      </c>
      <c r="D2343" s="12">
        <v>2</v>
      </c>
      <c r="E2343" s="350">
        <v>44152</v>
      </c>
      <c r="F2343" s="154" t="s">
        <v>596</v>
      </c>
      <c r="G2343" s="2">
        <f>INDEX([1]CAPS!$A:$A,MATCH(F:F,[1]CAPS!$H:$H,0))</f>
        <v>3175</v>
      </c>
      <c r="H2343" s="341"/>
      <c r="I2343" s="341"/>
      <c r="J2343" s="340" t="s">
        <v>256</v>
      </c>
      <c r="K2343" s="342">
        <v>0</v>
      </c>
      <c r="L2343" s="343">
        <v>0</v>
      </c>
      <c r="M2343" s="340" t="s">
        <v>256</v>
      </c>
      <c r="N2343" s="342">
        <v>0</v>
      </c>
      <c r="O2343" s="342">
        <v>1</v>
      </c>
      <c r="P2343" s="344">
        <v>0</v>
      </c>
      <c r="Q2343" s="342">
        <v>0</v>
      </c>
      <c r="S2343">
        <f t="shared" si="280"/>
        <v>1</v>
      </c>
    </row>
    <row r="2344" spans="1:19" ht="16" hidden="1" x14ac:dyDescent="0.2">
      <c r="A2344" t="s">
        <v>195</v>
      </c>
      <c r="B2344" s="156">
        <v>18</v>
      </c>
      <c r="C2344" s="55" t="str">
        <f t="shared" si="279"/>
        <v>BS1.18</v>
      </c>
      <c r="D2344" s="12">
        <v>2</v>
      </c>
      <c r="E2344" s="350">
        <v>44152</v>
      </c>
      <c r="F2344" s="154" t="s">
        <v>189</v>
      </c>
      <c r="G2344" s="2">
        <f>INDEX([1]CAPS!$A:$A,MATCH(F:F,[1]CAPS!$H:$H,0))</f>
        <v>5541</v>
      </c>
      <c r="H2344" s="341"/>
      <c r="I2344" s="341"/>
      <c r="J2344" s="340" t="s">
        <v>256</v>
      </c>
      <c r="K2344" s="342">
        <v>4</v>
      </c>
      <c r="L2344" s="343">
        <v>0</v>
      </c>
      <c r="M2344" s="340" t="s">
        <v>256</v>
      </c>
      <c r="N2344" s="342">
        <v>0</v>
      </c>
      <c r="O2344" s="342">
        <v>0</v>
      </c>
      <c r="P2344" s="344">
        <v>0</v>
      </c>
      <c r="Q2344" s="342">
        <v>0</v>
      </c>
      <c r="S2344">
        <f t="shared" si="280"/>
        <v>4</v>
      </c>
    </row>
    <row r="2345" spans="1:19" ht="16" hidden="1" x14ac:dyDescent="0.2">
      <c r="A2345" t="s">
        <v>195</v>
      </c>
      <c r="B2345" s="155">
        <v>19</v>
      </c>
      <c r="C2345" s="55" t="str">
        <f t="shared" si="279"/>
        <v>BS1.19</v>
      </c>
      <c r="D2345" s="12">
        <v>2</v>
      </c>
      <c r="E2345" s="350">
        <v>44152</v>
      </c>
      <c r="F2345" s="154" t="s">
        <v>132</v>
      </c>
      <c r="G2345" s="2">
        <f>INDEX([1]CAPS!$A:$A,MATCH(F:F,[1]CAPS!$H:$H,0))</f>
        <v>2469</v>
      </c>
      <c r="H2345" s="341"/>
      <c r="I2345" s="341"/>
      <c r="J2345" s="340" t="s">
        <v>256</v>
      </c>
      <c r="K2345" s="342">
        <v>7</v>
      </c>
      <c r="L2345" s="343">
        <v>0</v>
      </c>
      <c r="M2345" s="340" t="s">
        <v>256</v>
      </c>
      <c r="N2345" s="342">
        <v>0</v>
      </c>
      <c r="O2345" s="342">
        <v>0</v>
      </c>
      <c r="P2345" s="344">
        <v>0</v>
      </c>
      <c r="Q2345" s="342">
        <v>0</v>
      </c>
      <c r="S2345">
        <f t="shared" si="280"/>
        <v>7</v>
      </c>
    </row>
    <row r="2346" spans="1:19" ht="32" hidden="1" x14ac:dyDescent="0.2">
      <c r="A2346" t="s">
        <v>195</v>
      </c>
      <c r="B2346" s="155">
        <v>19</v>
      </c>
      <c r="C2346" s="55" t="str">
        <f t="shared" si="279"/>
        <v>BS1.19</v>
      </c>
      <c r="D2346" s="12">
        <v>2</v>
      </c>
      <c r="E2346" s="350">
        <v>44152</v>
      </c>
      <c r="F2346" s="154" t="s">
        <v>232</v>
      </c>
      <c r="G2346" s="2">
        <f>INDEX([1]CAPS!$A:$A,MATCH(F:F,[1]CAPS!$H:$H,0))</f>
        <v>8875</v>
      </c>
      <c r="H2346" s="341"/>
      <c r="I2346" s="341"/>
      <c r="J2346" s="340" t="s">
        <v>256</v>
      </c>
      <c r="K2346" s="342">
        <v>1</v>
      </c>
      <c r="L2346" s="343">
        <v>0</v>
      </c>
      <c r="M2346" s="340" t="s">
        <v>256</v>
      </c>
      <c r="N2346" s="342">
        <v>0</v>
      </c>
      <c r="O2346" s="342">
        <v>0</v>
      </c>
      <c r="P2346" s="344">
        <v>0</v>
      </c>
      <c r="Q2346" s="342">
        <v>0</v>
      </c>
      <c r="S2346">
        <f t="shared" si="280"/>
        <v>1</v>
      </c>
    </row>
    <row r="2347" spans="1:19" ht="16" hidden="1" x14ac:dyDescent="0.2">
      <c r="A2347" t="s">
        <v>195</v>
      </c>
      <c r="B2347" s="155">
        <v>19</v>
      </c>
      <c r="C2347" s="55" t="str">
        <f t="shared" ref="C2347:C2362" si="281">CONCATENATE(A2347,".",B2347)</f>
        <v>BS1.19</v>
      </c>
      <c r="D2347" s="12">
        <v>2</v>
      </c>
      <c r="E2347" s="350">
        <v>44152</v>
      </c>
      <c r="F2347" s="154" t="s">
        <v>267</v>
      </c>
      <c r="G2347" s="2">
        <f>INDEX([1]CAPS!$A:$A,MATCH(F:F,[1]CAPS!$H:$H,0))</f>
        <v>5738</v>
      </c>
      <c r="H2347" s="341"/>
      <c r="I2347" s="341"/>
      <c r="J2347" s="340" t="s">
        <v>256</v>
      </c>
      <c r="K2347" s="342">
        <v>3</v>
      </c>
      <c r="L2347" s="343">
        <v>0</v>
      </c>
      <c r="M2347" s="340" t="s">
        <v>256</v>
      </c>
      <c r="N2347" s="342">
        <v>0</v>
      </c>
      <c r="O2347" s="342">
        <v>0</v>
      </c>
      <c r="P2347" s="344">
        <v>0</v>
      </c>
      <c r="Q2347" s="342">
        <v>0</v>
      </c>
      <c r="S2347">
        <f t="shared" si="280"/>
        <v>3</v>
      </c>
    </row>
    <row r="2348" spans="1:19" ht="32" hidden="1" x14ac:dyDescent="0.2">
      <c r="A2348" t="s">
        <v>195</v>
      </c>
      <c r="B2348" s="155">
        <v>19</v>
      </c>
      <c r="C2348" s="55" t="str">
        <f t="shared" si="281"/>
        <v>BS1.19</v>
      </c>
      <c r="D2348" s="12">
        <v>2</v>
      </c>
      <c r="E2348" s="350">
        <v>44152</v>
      </c>
      <c r="F2348" s="154" t="s">
        <v>135</v>
      </c>
      <c r="G2348" s="2">
        <f>INDEX([1]CAPS!$A:$A,MATCH(F:F,[1]CAPS!$H:$H,0))</f>
        <v>7766</v>
      </c>
      <c r="H2348" s="341"/>
      <c r="I2348" s="341"/>
      <c r="J2348" s="340" t="s">
        <v>256</v>
      </c>
      <c r="K2348" s="342">
        <v>0</v>
      </c>
      <c r="L2348" s="343">
        <v>0</v>
      </c>
      <c r="M2348" s="340" t="s">
        <v>256</v>
      </c>
      <c r="N2348" s="342">
        <v>0</v>
      </c>
      <c r="O2348" s="342">
        <v>0</v>
      </c>
      <c r="P2348" s="344">
        <v>0</v>
      </c>
      <c r="Q2348" s="342">
        <v>0</v>
      </c>
      <c r="S2348">
        <f t="shared" si="280"/>
        <v>0</v>
      </c>
    </row>
    <row r="2349" spans="1:19" ht="16" hidden="1" x14ac:dyDescent="0.2">
      <c r="A2349" t="s">
        <v>195</v>
      </c>
      <c r="B2349" s="155">
        <v>19</v>
      </c>
      <c r="C2349" s="55" t="str">
        <f t="shared" si="281"/>
        <v>BS1.19</v>
      </c>
      <c r="D2349" s="12">
        <v>2</v>
      </c>
      <c r="E2349" s="350">
        <v>44152</v>
      </c>
      <c r="F2349" s="154" t="s">
        <v>229</v>
      </c>
      <c r="G2349" s="2">
        <f>INDEX([1]CAPS!$A:$A,MATCH(F:F,[1]CAPS!$H:$H,0))</f>
        <v>3997</v>
      </c>
      <c r="H2349" s="341"/>
      <c r="I2349" s="341"/>
      <c r="J2349" s="340" t="s">
        <v>256</v>
      </c>
      <c r="K2349" s="342">
        <v>4</v>
      </c>
      <c r="L2349" s="343">
        <v>0</v>
      </c>
      <c r="M2349" s="340" t="s">
        <v>256</v>
      </c>
      <c r="N2349" s="342">
        <v>0</v>
      </c>
      <c r="O2349" s="342">
        <v>3</v>
      </c>
      <c r="P2349" s="344">
        <v>0</v>
      </c>
      <c r="Q2349" s="342">
        <v>0</v>
      </c>
      <c r="S2349">
        <f t="shared" si="280"/>
        <v>7</v>
      </c>
    </row>
    <row r="2350" spans="1:19" ht="16" hidden="1" x14ac:dyDescent="0.2">
      <c r="A2350" t="s">
        <v>195</v>
      </c>
      <c r="B2350" s="155">
        <v>19</v>
      </c>
      <c r="C2350" s="55" t="str">
        <f t="shared" si="281"/>
        <v>BS1.19</v>
      </c>
      <c r="D2350" s="12">
        <v>2</v>
      </c>
      <c r="E2350" s="350">
        <v>44152</v>
      </c>
      <c r="F2350" s="154" t="s">
        <v>228</v>
      </c>
      <c r="G2350" s="2">
        <f>INDEX([1]CAPS!$A:$A,MATCH(F:F,[1]CAPS!$H:$H,0))</f>
        <v>7993</v>
      </c>
      <c r="H2350" s="341"/>
      <c r="I2350" s="341"/>
      <c r="J2350" s="340" t="s">
        <v>256</v>
      </c>
      <c r="K2350" s="342">
        <v>6</v>
      </c>
      <c r="L2350" s="343">
        <v>0</v>
      </c>
      <c r="M2350" s="340" t="s">
        <v>256</v>
      </c>
      <c r="N2350" s="342">
        <v>0</v>
      </c>
      <c r="O2350" s="342">
        <v>0</v>
      </c>
      <c r="P2350" s="344">
        <v>0</v>
      </c>
      <c r="Q2350" s="342">
        <v>0</v>
      </c>
      <c r="S2350">
        <f t="shared" si="280"/>
        <v>6</v>
      </c>
    </row>
    <row r="2351" spans="1:19" ht="16" hidden="1" x14ac:dyDescent="0.2">
      <c r="A2351" t="s">
        <v>195</v>
      </c>
      <c r="B2351" s="155">
        <v>19</v>
      </c>
      <c r="C2351" s="55" t="str">
        <f t="shared" si="281"/>
        <v>BS1.19</v>
      </c>
      <c r="D2351" s="12">
        <v>2</v>
      </c>
      <c r="E2351" s="350">
        <v>44152</v>
      </c>
      <c r="F2351" s="154" t="s">
        <v>273</v>
      </c>
      <c r="G2351" s="2">
        <f>INDEX([1]CAPS!$A:$A,MATCH(F:F,[1]CAPS!$H:$H,0))</f>
        <v>2501</v>
      </c>
      <c r="H2351" s="341"/>
      <c r="I2351" s="341"/>
      <c r="J2351" s="340" t="s">
        <v>256</v>
      </c>
      <c r="K2351" s="342">
        <v>11</v>
      </c>
      <c r="L2351" s="343">
        <v>0</v>
      </c>
      <c r="M2351" s="340" t="s">
        <v>256</v>
      </c>
      <c r="N2351" s="342">
        <v>0</v>
      </c>
      <c r="O2351" s="342">
        <v>0</v>
      </c>
      <c r="P2351" s="344">
        <v>0</v>
      </c>
      <c r="Q2351" s="342">
        <v>0</v>
      </c>
      <c r="S2351">
        <f t="shared" si="280"/>
        <v>11</v>
      </c>
    </row>
    <row r="2352" spans="1:19" ht="16" hidden="1" x14ac:dyDescent="0.2">
      <c r="A2352" t="s">
        <v>195</v>
      </c>
      <c r="B2352" s="155">
        <v>19</v>
      </c>
      <c r="C2352" s="55" t="str">
        <f t="shared" si="281"/>
        <v>BS1.19</v>
      </c>
      <c r="D2352" s="12">
        <v>2</v>
      </c>
      <c r="E2352" s="350">
        <v>44152</v>
      </c>
      <c r="F2352" s="154" t="s">
        <v>129</v>
      </c>
      <c r="G2352" s="2">
        <f>INDEX([1]CAPS!$A:$A,MATCH(F:F,[1]CAPS!$H:$H,0))</f>
        <v>5532</v>
      </c>
      <c r="H2352" s="341"/>
      <c r="I2352" s="341"/>
      <c r="J2352" s="340" t="s">
        <v>256</v>
      </c>
      <c r="K2352" s="342">
        <v>13</v>
      </c>
      <c r="L2352" s="343">
        <v>0</v>
      </c>
      <c r="M2352" s="340" t="s">
        <v>256</v>
      </c>
      <c r="N2352" s="342">
        <v>0</v>
      </c>
      <c r="O2352" s="342">
        <v>0</v>
      </c>
      <c r="P2352" s="344">
        <v>0</v>
      </c>
      <c r="Q2352" s="342">
        <v>0</v>
      </c>
      <c r="S2352">
        <f t="shared" si="280"/>
        <v>13</v>
      </c>
    </row>
    <row r="2353" spans="1:19" ht="16" hidden="1" x14ac:dyDescent="0.2">
      <c r="A2353" t="s">
        <v>195</v>
      </c>
      <c r="B2353" s="156">
        <v>19</v>
      </c>
      <c r="C2353" s="55" t="str">
        <f t="shared" si="281"/>
        <v>BS1.19</v>
      </c>
      <c r="D2353" s="12">
        <v>2</v>
      </c>
      <c r="E2353" s="350">
        <v>44152</v>
      </c>
      <c r="F2353" s="154" t="s">
        <v>272</v>
      </c>
      <c r="G2353" s="2">
        <f>INDEX([1]CAPS!$A:$A,MATCH(F:F,[1]CAPS!$H:$H,0))</f>
        <v>2852</v>
      </c>
      <c r="H2353" s="341"/>
      <c r="I2353" s="341"/>
      <c r="J2353" s="340" t="s">
        <v>256</v>
      </c>
      <c r="K2353" s="342">
        <v>0</v>
      </c>
      <c r="L2353" s="343">
        <v>0</v>
      </c>
      <c r="M2353" s="340" t="s">
        <v>256</v>
      </c>
      <c r="N2353" s="342">
        <v>0</v>
      </c>
      <c r="O2353" s="342">
        <v>2</v>
      </c>
      <c r="P2353" s="344">
        <v>0</v>
      </c>
      <c r="Q2353" s="342">
        <v>0</v>
      </c>
      <c r="S2353">
        <f t="shared" si="280"/>
        <v>2</v>
      </c>
    </row>
    <row r="2354" spans="1:19" ht="16" hidden="1" x14ac:dyDescent="0.2">
      <c r="A2354" t="s">
        <v>195</v>
      </c>
      <c r="B2354" s="156">
        <v>19</v>
      </c>
      <c r="C2354" s="55" t="str">
        <f t="shared" si="281"/>
        <v>BS1.19</v>
      </c>
      <c r="D2354" s="12">
        <v>2</v>
      </c>
      <c r="E2354" s="350">
        <v>44152</v>
      </c>
      <c r="F2354" s="154" t="s">
        <v>189</v>
      </c>
      <c r="G2354" s="2">
        <f>INDEX([1]CAPS!$A:$A,MATCH(F:F,[1]CAPS!$H:$H,0))</f>
        <v>5541</v>
      </c>
      <c r="H2354" s="341"/>
      <c r="I2354" s="341"/>
      <c r="J2354" s="340" t="s">
        <v>256</v>
      </c>
      <c r="K2354" s="342">
        <v>3</v>
      </c>
      <c r="L2354" s="343">
        <v>0</v>
      </c>
      <c r="M2354" s="340" t="s">
        <v>256</v>
      </c>
      <c r="N2354" s="342">
        <v>0</v>
      </c>
      <c r="O2354" s="342">
        <v>0</v>
      </c>
      <c r="P2354" s="344">
        <v>0</v>
      </c>
      <c r="Q2354" s="342">
        <v>0</v>
      </c>
      <c r="S2354">
        <f t="shared" si="280"/>
        <v>3</v>
      </c>
    </row>
    <row r="2355" spans="1:19" ht="32" hidden="1" x14ac:dyDescent="0.2">
      <c r="A2355" t="s">
        <v>195</v>
      </c>
      <c r="B2355" s="155">
        <v>20</v>
      </c>
      <c r="C2355" s="55" t="str">
        <f t="shared" si="281"/>
        <v>BS1.20</v>
      </c>
      <c r="D2355" s="12">
        <v>2</v>
      </c>
      <c r="E2355" s="350">
        <v>44152</v>
      </c>
      <c r="F2355" s="154" t="s">
        <v>232</v>
      </c>
      <c r="G2355" s="2">
        <f>INDEX([1]CAPS!$A:$A,MATCH(F:F,[1]CAPS!$H:$H,0))</f>
        <v>8875</v>
      </c>
      <c r="H2355" s="341"/>
      <c r="I2355" s="341"/>
      <c r="J2355" s="340" t="s">
        <v>256</v>
      </c>
      <c r="K2355" s="342">
        <v>1</v>
      </c>
      <c r="L2355" s="343">
        <v>0</v>
      </c>
      <c r="M2355" s="340" t="s">
        <v>256</v>
      </c>
      <c r="N2355" s="342">
        <v>0</v>
      </c>
      <c r="O2355" s="342">
        <v>0</v>
      </c>
      <c r="P2355" s="344">
        <v>0</v>
      </c>
      <c r="Q2355" s="342">
        <v>0</v>
      </c>
      <c r="S2355">
        <f t="shared" si="280"/>
        <v>1</v>
      </c>
    </row>
    <row r="2356" spans="1:19" ht="16" hidden="1" x14ac:dyDescent="0.2">
      <c r="A2356" t="s">
        <v>195</v>
      </c>
      <c r="B2356" s="155">
        <v>20</v>
      </c>
      <c r="C2356" s="55" t="str">
        <f t="shared" si="281"/>
        <v>BS1.20</v>
      </c>
      <c r="D2356" s="12">
        <v>2</v>
      </c>
      <c r="E2356" s="350">
        <v>44152</v>
      </c>
      <c r="F2356" s="154" t="s">
        <v>229</v>
      </c>
      <c r="G2356" s="2">
        <f>INDEX([1]CAPS!$A:$A,MATCH(F:F,[1]CAPS!$H:$H,0))</f>
        <v>3997</v>
      </c>
      <c r="H2356" s="341"/>
      <c r="I2356" s="341"/>
      <c r="J2356" s="340" t="s">
        <v>256</v>
      </c>
      <c r="K2356" s="342">
        <v>6</v>
      </c>
      <c r="L2356" s="343">
        <v>0</v>
      </c>
      <c r="M2356" s="340" t="s">
        <v>256</v>
      </c>
      <c r="N2356" s="342">
        <v>0</v>
      </c>
      <c r="O2356" s="342">
        <v>0</v>
      </c>
      <c r="P2356" s="344">
        <v>0</v>
      </c>
      <c r="Q2356" s="342">
        <v>0</v>
      </c>
      <c r="S2356">
        <f t="shared" si="280"/>
        <v>6</v>
      </c>
    </row>
    <row r="2357" spans="1:19" ht="16" hidden="1" x14ac:dyDescent="0.2">
      <c r="A2357" t="s">
        <v>195</v>
      </c>
      <c r="B2357" s="155">
        <v>20</v>
      </c>
      <c r="C2357" s="55" t="str">
        <f t="shared" si="281"/>
        <v>BS1.20</v>
      </c>
      <c r="D2357" s="12">
        <v>2</v>
      </c>
      <c r="E2357" s="350">
        <v>44152</v>
      </c>
      <c r="F2357" s="154" t="s">
        <v>267</v>
      </c>
      <c r="G2357" s="2">
        <f>INDEX([1]CAPS!$A:$A,MATCH(F:F,[1]CAPS!$H:$H,0))</f>
        <v>5738</v>
      </c>
      <c r="H2357" s="341"/>
      <c r="I2357" s="341"/>
      <c r="J2357" s="340" t="s">
        <v>256</v>
      </c>
      <c r="K2357" s="342">
        <v>4</v>
      </c>
      <c r="L2357" s="343">
        <v>0</v>
      </c>
      <c r="M2357" s="340" t="s">
        <v>256</v>
      </c>
      <c r="N2357" s="342">
        <v>0</v>
      </c>
      <c r="O2357" s="342">
        <v>0</v>
      </c>
      <c r="P2357" s="344">
        <v>0</v>
      </c>
      <c r="Q2357" s="342">
        <v>0</v>
      </c>
      <c r="R2357" t="s">
        <v>620</v>
      </c>
      <c r="S2357">
        <f t="shared" si="280"/>
        <v>4</v>
      </c>
    </row>
    <row r="2358" spans="1:19" ht="16" hidden="1" x14ac:dyDescent="0.2">
      <c r="A2358" t="s">
        <v>195</v>
      </c>
      <c r="B2358" s="155">
        <v>20</v>
      </c>
      <c r="C2358" s="55" t="str">
        <f t="shared" si="281"/>
        <v>BS1.20</v>
      </c>
      <c r="D2358" s="12">
        <v>2</v>
      </c>
      <c r="E2358" s="350">
        <v>44152</v>
      </c>
      <c r="F2358" s="154" t="s">
        <v>129</v>
      </c>
      <c r="G2358" s="2">
        <f>INDEX([1]CAPS!$A:$A,MATCH(F:F,[1]CAPS!$H:$H,0))</f>
        <v>5532</v>
      </c>
      <c r="H2358" s="341"/>
      <c r="I2358" s="341"/>
      <c r="J2358" s="340" t="s">
        <v>256</v>
      </c>
      <c r="K2358" s="342">
        <v>17</v>
      </c>
      <c r="L2358" s="343">
        <v>3</v>
      </c>
      <c r="M2358" s="340" t="s">
        <v>256</v>
      </c>
      <c r="N2358" s="342">
        <v>0</v>
      </c>
      <c r="O2358" s="342">
        <v>0</v>
      </c>
      <c r="P2358" s="344">
        <v>0</v>
      </c>
      <c r="Q2358" s="342">
        <v>0</v>
      </c>
      <c r="S2358">
        <f t="shared" si="280"/>
        <v>17</v>
      </c>
    </row>
    <row r="2359" spans="1:19" ht="16" hidden="1" x14ac:dyDescent="0.2">
      <c r="A2359" t="s">
        <v>195</v>
      </c>
      <c r="B2359" s="155">
        <v>20</v>
      </c>
      <c r="C2359" s="55" t="str">
        <f t="shared" si="281"/>
        <v>BS1.20</v>
      </c>
      <c r="D2359" s="12">
        <v>2</v>
      </c>
      <c r="E2359" s="350">
        <v>44152</v>
      </c>
      <c r="F2359" s="154" t="s">
        <v>273</v>
      </c>
      <c r="G2359" s="2">
        <f>INDEX([1]CAPS!$A:$A,MATCH(F:F,[1]CAPS!$H:$H,0))</f>
        <v>2501</v>
      </c>
      <c r="H2359" s="341"/>
      <c r="I2359" s="341"/>
      <c r="J2359" s="340" t="s">
        <v>256</v>
      </c>
      <c r="K2359" s="342">
        <v>3</v>
      </c>
      <c r="L2359" s="343">
        <v>1</v>
      </c>
      <c r="M2359" s="340" t="s">
        <v>256</v>
      </c>
      <c r="N2359" s="342">
        <v>0</v>
      </c>
      <c r="O2359" s="342">
        <v>0</v>
      </c>
      <c r="P2359" s="344">
        <v>0</v>
      </c>
      <c r="Q2359" s="342">
        <v>0</v>
      </c>
      <c r="S2359">
        <f t="shared" si="280"/>
        <v>3</v>
      </c>
    </row>
    <row r="2360" spans="1:19" ht="32" hidden="1" x14ac:dyDescent="0.2">
      <c r="A2360" t="s">
        <v>195</v>
      </c>
      <c r="B2360" s="156">
        <v>20</v>
      </c>
      <c r="C2360" s="55" t="str">
        <f t="shared" si="281"/>
        <v>BS1.20</v>
      </c>
      <c r="D2360" s="12">
        <v>2</v>
      </c>
      <c r="E2360" s="350">
        <v>44152</v>
      </c>
      <c r="F2360" s="154" t="s">
        <v>161</v>
      </c>
      <c r="G2360" s="2">
        <f>INDEX([1]CAPS!$A:$A,MATCH(F:F,[1]CAPS!$H:$H,0))</f>
        <v>2603</v>
      </c>
      <c r="H2360" s="341" t="s">
        <v>235</v>
      </c>
      <c r="I2360" s="341" t="s">
        <v>239</v>
      </c>
      <c r="J2360" s="340" t="s">
        <v>256</v>
      </c>
      <c r="K2360" s="342">
        <v>1</v>
      </c>
      <c r="L2360" s="343">
        <v>0</v>
      </c>
      <c r="M2360" s="340" t="s">
        <v>256</v>
      </c>
      <c r="N2360" s="342">
        <v>0</v>
      </c>
      <c r="O2360" s="342">
        <v>0</v>
      </c>
      <c r="P2360" s="344">
        <v>0</v>
      </c>
      <c r="Q2360" s="342">
        <v>0</v>
      </c>
      <c r="S2360">
        <f t="shared" si="280"/>
        <v>1</v>
      </c>
    </row>
    <row r="2361" spans="1:19" ht="16" hidden="1" x14ac:dyDescent="0.2">
      <c r="A2361" t="s">
        <v>195</v>
      </c>
      <c r="B2361" s="156">
        <v>20</v>
      </c>
      <c r="C2361" s="55" t="str">
        <f t="shared" si="281"/>
        <v>BS1.20</v>
      </c>
      <c r="D2361" s="12">
        <v>2</v>
      </c>
      <c r="E2361" s="350">
        <v>44152</v>
      </c>
      <c r="F2361" s="154" t="s">
        <v>132</v>
      </c>
      <c r="G2361" s="2">
        <f>INDEX([1]CAPS!$A:$A,MATCH(F:F,[1]CAPS!$H:$H,0))</f>
        <v>2469</v>
      </c>
      <c r="H2361" s="341" t="s">
        <v>233</v>
      </c>
      <c r="I2361" s="341" t="s">
        <v>238</v>
      </c>
      <c r="J2361" s="340" t="s">
        <v>256</v>
      </c>
      <c r="K2361" s="342">
        <v>1</v>
      </c>
      <c r="L2361" s="343">
        <v>0</v>
      </c>
      <c r="M2361" s="340" t="s">
        <v>256</v>
      </c>
      <c r="N2361" s="342">
        <v>0</v>
      </c>
      <c r="O2361" s="342">
        <v>0</v>
      </c>
      <c r="P2361" s="344">
        <v>0</v>
      </c>
      <c r="Q2361" s="342">
        <v>0</v>
      </c>
      <c r="S2361">
        <f t="shared" si="280"/>
        <v>1</v>
      </c>
    </row>
    <row r="2362" spans="1:19" ht="32" hidden="1" x14ac:dyDescent="0.2">
      <c r="A2362" t="s">
        <v>195</v>
      </c>
      <c r="B2362" s="156">
        <v>20</v>
      </c>
      <c r="C2362" s="55" t="str">
        <f t="shared" si="281"/>
        <v>BS1.20</v>
      </c>
      <c r="D2362" s="12">
        <v>2</v>
      </c>
      <c r="E2362" s="350">
        <v>44152</v>
      </c>
      <c r="F2362" s="154" t="s">
        <v>272</v>
      </c>
      <c r="G2362" s="2">
        <f>INDEX([1]CAPS!$A:$A,MATCH(F:F,[1]CAPS!$H:$H,0))</f>
        <v>2852</v>
      </c>
      <c r="H2362" s="341" t="s">
        <v>256</v>
      </c>
      <c r="I2362" s="341" t="s">
        <v>239</v>
      </c>
      <c r="J2362" s="340" t="s">
        <v>256</v>
      </c>
      <c r="K2362" s="342">
        <v>0</v>
      </c>
      <c r="L2362" s="343">
        <v>0</v>
      </c>
      <c r="M2362" s="340" t="s">
        <v>256</v>
      </c>
      <c r="N2362" s="342">
        <v>0</v>
      </c>
      <c r="O2362" s="342">
        <v>1</v>
      </c>
      <c r="P2362" s="344">
        <v>0</v>
      </c>
      <c r="Q2362" s="342">
        <v>0</v>
      </c>
      <c r="S2362">
        <f t="shared" si="280"/>
        <v>1</v>
      </c>
    </row>
    <row r="2363" spans="1:19" ht="16" hidden="1" x14ac:dyDescent="0.2">
      <c r="A2363" s="342" t="s">
        <v>196</v>
      </c>
      <c r="B2363" s="345">
        <v>1</v>
      </c>
      <c r="C2363" s="442" t="str">
        <f t="shared" ref="C2363:C2426" si="282">CONCATENATE(A2363,".",B2363)</f>
        <v>BS2.1</v>
      </c>
      <c r="D2363" s="345">
        <v>2</v>
      </c>
      <c r="E2363" s="443">
        <v>44152</v>
      </c>
      <c r="F2363" s="345" t="s">
        <v>229</v>
      </c>
      <c r="G2363" s="444">
        <f>INDEX([1]CAPS!$A:$A,MATCH(F:F,[1]CAPS!$H:$H,0))</f>
        <v>3997</v>
      </c>
      <c r="H2363" s="416"/>
      <c r="I2363" s="366"/>
      <c r="J2363" s="345"/>
      <c r="K2363" s="343">
        <v>2</v>
      </c>
      <c r="L2363" s="342">
        <v>0</v>
      </c>
      <c r="M2363" s="340" t="s">
        <v>256</v>
      </c>
      <c r="N2363" s="342">
        <v>0</v>
      </c>
      <c r="O2363" s="342">
        <v>2</v>
      </c>
      <c r="P2363" s="342">
        <v>0</v>
      </c>
      <c r="Q2363" s="342">
        <v>0</v>
      </c>
      <c r="S2363">
        <f t="shared" si="280"/>
        <v>4</v>
      </c>
    </row>
    <row r="2364" spans="1:19" ht="16" x14ac:dyDescent="0.2">
      <c r="A2364" s="342" t="s">
        <v>196</v>
      </c>
      <c r="B2364" s="345">
        <v>1</v>
      </c>
      <c r="C2364" s="442" t="str">
        <f t="shared" si="282"/>
        <v>BS2.1</v>
      </c>
      <c r="D2364" s="345">
        <v>2</v>
      </c>
      <c r="E2364" s="443">
        <v>44152</v>
      </c>
      <c r="F2364" s="345" t="s">
        <v>129</v>
      </c>
      <c r="G2364" s="444">
        <f>INDEX([1]CAPS!$A:$A,MATCH(F:F,[1]CAPS!$H:$H,0))</f>
        <v>5532</v>
      </c>
      <c r="H2364" s="416"/>
      <c r="I2364" s="366"/>
      <c r="J2364" s="342"/>
      <c r="K2364" s="343">
        <v>16</v>
      </c>
      <c r="L2364" s="342">
        <v>0</v>
      </c>
      <c r="M2364" s="340" t="s">
        <v>256</v>
      </c>
      <c r="N2364" s="342">
        <v>0</v>
      </c>
      <c r="O2364" s="342" t="s">
        <v>256</v>
      </c>
      <c r="P2364" s="342" t="s">
        <v>256</v>
      </c>
      <c r="Q2364" s="342" t="s">
        <v>256</v>
      </c>
      <c r="S2364">
        <f>SUM(J2364:K2364)</f>
        <v>16</v>
      </c>
    </row>
    <row r="2365" spans="1:19" ht="32" hidden="1" x14ac:dyDescent="0.2">
      <c r="A2365" s="342" t="s">
        <v>196</v>
      </c>
      <c r="B2365" s="345">
        <v>1</v>
      </c>
      <c r="C2365" s="442" t="str">
        <f t="shared" si="282"/>
        <v>BS2.1</v>
      </c>
      <c r="D2365" s="345">
        <v>2</v>
      </c>
      <c r="E2365" s="443">
        <v>44152</v>
      </c>
      <c r="F2365" s="382" t="s">
        <v>232</v>
      </c>
      <c r="G2365" s="444">
        <f>INDEX([1]CAPS!$A:$A,MATCH(F:F,[1]CAPS!$H:$H,0))</f>
        <v>8875</v>
      </c>
      <c r="H2365" s="416"/>
      <c r="I2365" s="366"/>
      <c r="J2365" s="345"/>
      <c r="K2365" s="343">
        <v>0</v>
      </c>
      <c r="L2365" s="342">
        <v>0</v>
      </c>
      <c r="M2365" s="340" t="s">
        <v>256</v>
      </c>
      <c r="N2365" s="342">
        <v>0</v>
      </c>
      <c r="O2365" s="342">
        <v>2</v>
      </c>
      <c r="P2365" s="342">
        <v>0</v>
      </c>
      <c r="Q2365" s="342">
        <v>0</v>
      </c>
      <c r="S2365">
        <f t="shared" si="280"/>
        <v>2</v>
      </c>
    </row>
    <row r="2366" spans="1:19" ht="32" x14ac:dyDescent="0.2">
      <c r="A2366" s="342" t="s">
        <v>196</v>
      </c>
      <c r="B2366" s="345">
        <v>1</v>
      </c>
      <c r="C2366" s="442" t="str">
        <f t="shared" si="282"/>
        <v>BS2.1</v>
      </c>
      <c r="D2366" s="345">
        <v>2</v>
      </c>
      <c r="E2366" s="443">
        <v>44152</v>
      </c>
      <c r="F2366" s="345" t="s">
        <v>141</v>
      </c>
      <c r="G2366" s="444">
        <f>INDEX([1]CAPS!$A:$A,MATCH(F:F,[1]CAPS!$H:$H,0))</f>
        <v>2445</v>
      </c>
      <c r="H2366" s="416"/>
      <c r="I2366" s="366"/>
      <c r="J2366" s="342"/>
      <c r="K2366" s="343">
        <v>2</v>
      </c>
      <c r="L2366" s="342">
        <v>0</v>
      </c>
      <c r="M2366" s="340" t="s">
        <v>256</v>
      </c>
      <c r="N2366" s="342">
        <v>0</v>
      </c>
      <c r="O2366" s="342" t="s">
        <v>256</v>
      </c>
      <c r="P2366" s="342" t="s">
        <v>256</v>
      </c>
      <c r="Q2366" s="342" t="s">
        <v>256</v>
      </c>
      <c r="S2366">
        <f t="shared" ref="S2366:S2367" si="283">SUM(J2366:K2366)</f>
        <v>2</v>
      </c>
    </row>
    <row r="2367" spans="1:19" ht="16" x14ac:dyDescent="0.2">
      <c r="A2367" s="342" t="s">
        <v>196</v>
      </c>
      <c r="B2367" s="345">
        <v>1</v>
      </c>
      <c r="C2367" s="442" t="str">
        <f t="shared" si="282"/>
        <v>BS2.1</v>
      </c>
      <c r="D2367" s="345">
        <v>2</v>
      </c>
      <c r="E2367" s="443">
        <v>44152</v>
      </c>
      <c r="F2367" s="345" t="s">
        <v>132</v>
      </c>
      <c r="G2367" s="444">
        <f>INDEX([1]CAPS!$A:$A,MATCH(F:F,[1]CAPS!$H:$H,0))</f>
        <v>2469</v>
      </c>
      <c r="H2367" s="416"/>
      <c r="I2367" s="366"/>
      <c r="J2367" s="342"/>
      <c r="K2367" s="343">
        <v>3</v>
      </c>
      <c r="L2367" s="342">
        <v>0</v>
      </c>
      <c r="M2367" s="340" t="s">
        <v>256</v>
      </c>
      <c r="N2367" s="342">
        <v>0</v>
      </c>
      <c r="O2367" s="342" t="s">
        <v>256</v>
      </c>
      <c r="P2367" s="342" t="s">
        <v>256</v>
      </c>
      <c r="Q2367" s="342" t="s">
        <v>256</v>
      </c>
      <c r="S2367">
        <f t="shared" si="283"/>
        <v>3</v>
      </c>
    </row>
    <row r="2368" spans="1:19" ht="16" hidden="1" x14ac:dyDescent="0.2">
      <c r="A2368" s="342" t="s">
        <v>196</v>
      </c>
      <c r="B2368" s="345">
        <v>1</v>
      </c>
      <c r="C2368" s="442" t="str">
        <f t="shared" si="282"/>
        <v>BS2.1</v>
      </c>
      <c r="D2368" s="345">
        <v>2</v>
      </c>
      <c r="E2368" s="443">
        <v>44152</v>
      </c>
      <c r="F2368" s="345" t="s">
        <v>158</v>
      </c>
      <c r="G2368" s="444">
        <f>INDEX([1]CAPS!$A:$A,MATCH(F:F,[1]CAPS!$H:$H,0))</f>
        <v>2987</v>
      </c>
      <c r="H2368" s="416"/>
      <c r="I2368" s="366"/>
      <c r="J2368" s="342"/>
      <c r="K2368" s="343">
        <v>2</v>
      </c>
      <c r="L2368" s="342">
        <v>0</v>
      </c>
      <c r="M2368" s="340" t="s">
        <v>256</v>
      </c>
      <c r="N2368" s="342">
        <v>0</v>
      </c>
      <c r="O2368" s="342">
        <v>0</v>
      </c>
      <c r="P2368" s="342">
        <v>0</v>
      </c>
      <c r="Q2368" s="342">
        <v>0</v>
      </c>
      <c r="S2368">
        <f t="shared" si="280"/>
        <v>2</v>
      </c>
    </row>
    <row r="2369" spans="1:19" ht="16" hidden="1" x14ac:dyDescent="0.2">
      <c r="A2369" s="342" t="s">
        <v>196</v>
      </c>
      <c r="B2369" s="345">
        <v>1</v>
      </c>
      <c r="C2369" s="442" t="str">
        <f t="shared" si="282"/>
        <v>BS2.1</v>
      </c>
      <c r="D2369" s="345">
        <v>2</v>
      </c>
      <c r="E2369" s="443">
        <v>44152</v>
      </c>
      <c r="F2369" s="345" t="s">
        <v>139</v>
      </c>
      <c r="G2369" s="444">
        <f>INDEX([1]CAPS!$A:$A,MATCH(F:F,[1]CAPS!$H:$H,0))</f>
        <v>6325</v>
      </c>
      <c r="H2369" s="416"/>
      <c r="I2369" s="366"/>
      <c r="J2369" s="342"/>
      <c r="K2369" s="343">
        <v>1</v>
      </c>
      <c r="L2369" s="342">
        <v>0</v>
      </c>
      <c r="M2369" s="340" t="s">
        <v>256</v>
      </c>
      <c r="N2369" s="342">
        <v>1</v>
      </c>
      <c r="O2369" s="342" t="s">
        <v>256</v>
      </c>
      <c r="P2369" s="342" t="s">
        <v>256</v>
      </c>
      <c r="Q2369" s="342" t="s">
        <v>256</v>
      </c>
      <c r="S2369">
        <f>SUM(J2369:K2369)</f>
        <v>1</v>
      </c>
    </row>
    <row r="2370" spans="1:19" ht="16" hidden="1" x14ac:dyDescent="0.2">
      <c r="A2370" s="342" t="s">
        <v>196</v>
      </c>
      <c r="B2370" s="345">
        <v>2</v>
      </c>
      <c r="C2370" s="442" t="str">
        <f t="shared" si="282"/>
        <v>BS2.2</v>
      </c>
      <c r="D2370" s="345">
        <v>2</v>
      </c>
      <c r="E2370" s="443">
        <v>44152</v>
      </c>
      <c r="F2370" s="366" t="s">
        <v>229</v>
      </c>
      <c r="G2370" s="444">
        <f>INDEX([1]CAPS!$A:$A,MATCH(F:F,[1]CAPS!$H:$H,0))</f>
        <v>3997</v>
      </c>
      <c r="H2370" s="416"/>
      <c r="I2370" s="341"/>
      <c r="J2370" s="345"/>
      <c r="K2370" s="343">
        <v>0</v>
      </c>
      <c r="L2370" s="342">
        <v>0</v>
      </c>
      <c r="M2370" s="340" t="s">
        <v>256</v>
      </c>
      <c r="N2370" s="342">
        <v>0</v>
      </c>
      <c r="O2370" s="342">
        <v>1</v>
      </c>
      <c r="P2370" s="342">
        <v>0</v>
      </c>
      <c r="Q2370" s="342">
        <v>0</v>
      </c>
      <c r="S2370">
        <f t="shared" si="280"/>
        <v>1</v>
      </c>
    </row>
    <row r="2371" spans="1:19" ht="16" hidden="1" x14ac:dyDescent="0.2">
      <c r="A2371" s="342" t="s">
        <v>196</v>
      </c>
      <c r="B2371" s="345">
        <v>2</v>
      </c>
      <c r="C2371" s="442" t="str">
        <f t="shared" si="282"/>
        <v>BS2.2</v>
      </c>
      <c r="D2371" s="345">
        <v>2</v>
      </c>
      <c r="E2371" s="443">
        <v>44152</v>
      </c>
      <c r="F2371" s="445" t="s">
        <v>693</v>
      </c>
      <c r="G2371" s="444">
        <f>INDEX([1]CAPS!$A:$A,MATCH(F:F,[1]CAPS!$H:$H,0))</f>
        <v>1377</v>
      </c>
      <c r="H2371" s="416"/>
      <c r="I2371" s="341"/>
      <c r="J2371" s="342"/>
      <c r="K2371" s="343">
        <v>1</v>
      </c>
      <c r="L2371" s="342">
        <v>0</v>
      </c>
      <c r="M2371" s="340" t="s">
        <v>256</v>
      </c>
      <c r="N2371" s="342">
        <v>1</v>
      </c>
      <c r="O2371" s="342">
        <v>6</v>
      </c>
      <c r="P2371" s="342">
        <v>0</v>
      </c>
      <c r="Q2371" s="342">
        <v>0</v>
      </c>
      <c r="S2371">
        <f t="shared" si="280"/>
        <v>7</v>
      </c>
    </row>
    <row r="2372" spans="1:19" ht="16" hidden="1" x14ac:dyDescent="0.2">
      <c r="A2372" s="342" t="s">
        <v>196</v>
      </c>
      <c r="B2372" s="345">
        <v>2</v>
      </c>
      <c r="C2372" s="442" t="str">
        <f t="shared" si="282"/>
        <v>BS2.2</v>
      </c>
      <c r="D2372" s="345">
        <v>2</v>
      </c>
      <c r="E2372" s="443">
        <v>44152</v>
      </c>
      <c r="F2372" s="366" t="s">
        <v>131</v>
      </c>
      <c r="G2372" s="444">
        <f>INDEX([1]CAPS!$A:$A,MATCH(F:F,[1]CAPS!$H:$H,0))</f>
        <v>2557</v>
      </c>
      <c r="H2372" s="416"/>
      <c r="I2372" s="341"/>
      <c r="J2372" s="342"/>
      <c r="K2372" s="343">
        <v>3</v>
      </c>
      <c r="L2372" s="342">
        <v>0</v>
      </c>
      <c r="M2372" s="340" t="s">
        <v>256</v>
      </c>
      <c r="N2372" s="342">
        <v>0</v>
      </c>
      <c r="O2372" s="342">
        <v>0</v>
      </c>
      <c r="P2372" s="342">
        <v>0</v>
      </c>
      <c r="Q2372" s="342">
        <v>0</v>
      </c>
      <c r="S2372">
        <f t="shared" si="280"/>
        <v>3</v>
      </c>
    </row>
    <row r="2373" spans="1:19" ht="16" x14ac:dyDescent="0.2">
      <c r="A2373" s="342" t="s">
        <v>196</v>
      </c>
      <c r="B2373" s="345">
        <v>2</v>
      </c>
      <c r="C2373" s="442" t="str">
        <f t="shared" si="282"/>
        <v>BS2.2</v>
      </c>
      <c r="D2373" s="345">
        <v>2</v>
      </c>
      <c r="E2373" s="443">
        <v>44152</v>
      </c>
      <c r="F2373" s="366" t="s">
        <v>129</v>
      </c>
      <c r="G2373" s="444">
        <f>INDEX([1]CAPS!$A:$A,MATCH(F:F,[1]CAPS!$H:$H,0))</f>
        <v>5532</v>
      </c>
      <c r="H2373" s="416"/>
      <c r="I2373" s="341"/>
      <c r="J2373" s="342"/>
      <c r="K2373" s="343">
        <v>15</v>
      </c>
      <c r="L2373" s="342">
        <v>0</v>
      </c>
      <c r="M2373" s="340" t="s">
        <v>256</v>
      </c>
      <c r="N2373" s="342">
        <v>0</v>
      </c>
      <c r="O2373" s="342" t="s">
        <v>256</v>
      </c>
      <c r="P2373" s="342" t="s">
        <v>256</v>
      </c>
      <c r="Q2373" s="342" t="s">
        <v>256</v>
      </c>
      <c r="S2373">
        <f t="shared" ref="S2373:S2375" si="284">SUM(J2373:K2373)</f>
        <v>15</v>
      </c>
    </row>
    <row r="2374" spans="1:19" ht="32" x14ac:dyDescent="0.2">
      <c r="A2374" s="342" t="s">
        <v>196</v>
      </c>
      <c r="B2374" s="345">
        <v>2</v>
      </c>
      <c r="C2374" s="442" t="str">
        <f t="shared" si="282"/>
        <v>BS2.2</v>
      </c>
      <c r="D2374" s="345">
        <v>2</v>
      </c>
      <c r="E2374" s="443">
        <v>44152</v>
      </c>
      <c r="F2374" s="366" t="s">
        <v>141</v>
      </c>
      <c r="G2374" s="444">
        <f>INDEX([1]CAPS!$A:$A,MATCH(F:F,[1]CAPS!$H:$H,0))</f>
        <v>2445</v>
      </c>
      <c r="H2374" s="416"/>
      <c r="I2374" s="341"/>
      <c r="J2374" s="342"/>
      <c r="K2374" s="343">
        <v>1</v>
      </c>
      <c r="L2374" s="342">
        <v>0</v>
      </c>
      <c r="M2374" s="340" t="s">
        <v>256</v>
      </c>
      <c r="N2374" s="342">
        <v>0</v>
      </c>
      <c r="O2374" s="342" t="s">
        <v>256</v>
      </c>
      <c r="P2374" s="342" t="s">
        <v>256</v>
      </c>
      <c r="Q2374" s="342" t="s">
        <v>256</v>
      </c>
      <c r="S2374">
        <f t="shared" si="284"/>
        <v>1</v>
      </c>
    </row>
    <row r="2375" spans="1:19" ht="16" x14ac:dyDescent="0.2">
      <c r="A2375" s="342" t="s">
        <v>196</v>
      </c>
      <c r="B2375" s="345">
        <v>2</v>
      </c>
      <c r="C2375" s="442" t="str">
        <f t="shared" si="282"/>
        <v>BS2.2</v>
      </c>
      <c r="D2375" s="345">
        <v>2</v>
      </c>
      <c r="E2375" s="443">
        <v>44152</v>
      </c>
      <c r="F2375" s="366" t="s">
        <v>132</v>
      </c>
      <c r="G2375" s="444">
        <f>INDEX([1]CAPS!$A:$A,MATCH(F:F,[1]CAPS!$H:$H,0))</f>
        <v>2469</v>
      </c>
      <c r="H2375" s="416"/>
      <c r="I2375" s="341"/>
      <c r="J2375" s="342"/>
      <c r="K2375" s="343">
        <v>7</v>
      </c>
      <c r="L2375" s="342">
        <v>0</v>
      </c>
      <c r="M2375" s="340" t="s">
        <v>256</v>
      </c>
      <c r="N2375" s="342">
        <v>0</v>
      </c>
      <c r="O2375" s="342" t="s">
        <v>256</v>
      </c>
      <c r="P2375" s="342" t="s">
        <v>256</v>
      </c>
      <c r="Q2375" s="342" t="s">
        <v>256</v>
      </c>
      <c r="S2375">
        <f t="shared" si="284"/>
        <v>7</v>
      </c>
    </row>
    <row r="2376" spans="1:19" ht="16" hidden="1" x14ac:dyDescent="0.2">
      <c r="A2376" s="342" t="s">
        <v>196</v>
      </c>
      <c r="B2376" s="345">
        <v>2</v>
      </c>
      <c r="C2376" s="442" t="str">
        <f t="shared" si="282"/>
        <v>BS2.2</v>
      </c>
      <c r="D2376" s="345">
        <v>2</v>
      </c>
      <c r="E2376" s="443">
        <v>44152</v>
      </c>
      <c r="F2376" s="366" t="s">
        <v>158</v>
      </c>
      <c r="G2376" s="444">
        <f>INDEX([1]CAPS!$A:$A,MATCH(F:F,[1]CAPS!$H:$H,0))</f>
        <v>2987</v>
      </c>
      <c r="H2376" s="416"/>
      <c r="I2376" s="341"/>
      <c r="J2376" s="342"/>
      <c r="K2376" s="343">
        <v>1</v>
      </c>
      <c r="L2376" s="342">
        <v>0</v>
      </c>
      <c r="M2376" s="340" t="s">
        <v>256</v>
      </c>
      <c r="N2376" s="342">
        <v>0</v>
      </c>
      <c r="O2376" s="342">
        <v>0</v>
      </c>
      <c r="P2376" s="342">
        <v>0</v>
      </c>
      <c r="Q2376" s="342">
        <v>0</v>
      </c>
      <c r="S2376">
        <f t="shared" si="280"/>
        <v>1</v>
      </c>
    </row>
    <row r="2377" spans="1:19" ht="16" hidden="1" x14ac:dyDescent="0.2">
      <c r="A2377" s="342" t="s">
        <v>196</v>
      </c>
      <c r="B2377" s="345">
        <v>2</v>
      </c>
      <c r="C2377" s="442" t="str">
        <f t="shared" si="282"/>
        <v>BS2.2</v>
      </c>
      <c r="D2377" s="345">
        <v>2</v>
      </c>
      <c r="E2377" s="443">
        <v>44152</v>
      </c>
      <c r="F2377" s="366" t="s">
        <v>157</v>
      </c>
      <c r="G2377" s="444">
        <f>INDEX([1]CAPS!$A:$A,MATCH(F:F,[1]CAPS!$H:$H,0))</f>
        <v>2654</v>
      </c>
      <c r="H2377" s="416"/>
      <c r="I2377" s="341"/>
      <c r="J2377" s="345"/>
      <c r="K2377" s="343">
        <v>0</v>
      </c>
      <c r="L2377" s="342">
        <v>0</v>
      </c>
      <c r="M2377" s="340" t="s">
        <v>256</v>
      </c>
      <c r="N2377" s="342">
        <v>0</v>
      </c>
      <c r="O2377" s="342">
        <v>2</v>
      </c>
      <c r="P2377" s="342">
        <v>0</v>
      </c>
      <c r="Q2377" s="342">
        <v>0</v>
      </c>
      <c r="S2377">
        <f t="shared" si="280"/>
        <v>2</v>
      </c>
    </row>
    <row r="2378" spans="1:19" ht="16" hidden="1" x14ac:dyDescent="0.2">
      <c r="A2378" s="342" t="s">
        <v>196</v>
      </c>
      <c r="B2378" s="345">
        <v>2</v>
      </c>
      <c r="C2378" s="442" t="str">
        <f t="shared" si="282"/>
        <v>BS2.2</v>
      </c>
      <c r="D2378" s="345">
        <v>2</v>
      </c>
      <c r="E2378" s="443">
        <v>44152</v>
      </c>
      <c r="F2378" s="366" t="s">
        <v>139</v>
      </c>
      <c r="G2378" s="444">
        <f>INDEX([1]CAPS!$A:$A,MATCH(F:F,[1]CAPS!$H:$H,0))</f>
        <v>6325</v>
      </c>
      <c r="H2378" s="416"/>
      <c r="I2378" s="341"/>
      <c r="J2378" s="342"/>
      <c r="K2378" s="343">
        <v>5</v>
      </c>
      <c r="L2378" s="342">
        <v>0</v>
      </c>
      <c r="M2378" s="340" t="s">
        <v>256</v>
      </c>
      <c r="N2378" s="342">
        <v>0</v>
      </c>
      <c r="O2378" s="342" t="s">
        <v>256</v>
      </c>
      <c r="P2378" s="342" t="s">
        <v>256</v>
      </c>
      <c r="Q2378" s="342" t="s">
        <v>256</v>
      </c>
      <c r="S2378">
        <f>SUM(J2378:K2378)</f>
        <v>5</v>
      </c>
    </row>
    <row r="2379" spans="1:19" ht="16" hidden="1" x14ac:dyDescent="0.2">
      <c r="A2379" s="342" t="s">
        <v>196</v>
      </c>
      <c r="B2379" s="345">
        <v>3</v>
      </c>
      <c r="C2379" s="442" t="str">
        <f t="shared" si="282"/>
        <v>BS2.3</v>
      </c>
      <c r="D2379" s="345">
        <v>2</v>
      </c>
      <c r="E2379" s="443">
        <v>44152</v>
      </c>
      <c r="F2379" s="366" t="s">
        <v>229</v>
      </c>
      <c r="G2379" s="444">
        <f>INDEX([1]CAPS!$A:$A,MATCH(F:F,[1]CAPS!$H:$H,0))</f>
        <v>3997</v>
      </c>
      <c r="H2379" s="416"/>
      <c r="I2379" s="341"/>
      <c r="J2379" s="412"/>
      <c r="K2379" s="342">
        <v>3</v>
      </c>
      <c r="L2379" s="342">
        <v>0</v>
      </c>
      <c r="M2379" s="340" t="s">
        <v>256</v>
      </c>
      <c r="N2379" s="342">
        <v>0</v>
      </c>
      <c r="O2379" s="342">
        <v>9</v>
      </c>
      <c r="P2379" s="342">
        <v>0</v>
      </c>
      <c r="Q2379" s="342">
        <v>0</v>
      </c>
      <c r="S2379">
        <f t="shared" ref="S2379:S2442" si="285">SUM(J2379:K2379)+O2379</f>
        <v>12</v>
      </c>
    </row>
    <row r="2380" spans="1:19" ht="16" hidden="1" x14ac:dyDescent="0.2">
      <c r="A2380" s="342" t="s">
        <v>196</v>
      </c>
      <c r="B2380" s="345">
        <v>3</v>
      </c>
      <c r="C2380" s="442" t="str">
        <f t="shared" si="282"/>
        <v>BS2.3</v>
      </c>
      <c r="D2380" s="345">
        <v>2</v>
      </c>
      <c r="E2380" s="443">
        <v>44152</v>
      </c>
      <c r="F2380" s="366" t="s">
        <v>131</v>
      </c>
      <c r="G2380" s="444">
        <f>INDEX([1]CAPS!$A:$A,MATCH(F:F,[1]CAPS!$H:$H,0))</f>
        <v>2557</v>
      </c>
      <c r="H2380" s="416"/>
      <c r="I2380" s="341"/>
      <c r="J2380" s="412"/>
      <c r="K2380" s="342">
        <v>2</v>
      </c>
      <c r="L2380" s="342">
        <v>0</v>
      </c>
      <c r="M2380" s="340" t="s">
        <v>256</v>
      </c>
      <c r="N2380" s="342">
        <v>0</v>
      </c>
      <c r="O2380" s="342">
        <v>0</v>
      </c>
      <c r="P2380" s="342">
        <v>0</v>
      </c>
      <c r="Q2380" s="342">
        <v>0</v>
      </c>
      <c r="S2380">
        <f t="shared" si="285"/>
        <v>2</v>
      </c>
    </row>
    <row r="2381" spans="1:19" ht="16" x14ac:dyDescent="0.2">
      <c r="A2381" s="342" t="s">
        <v>196</v>
      </c>
      <c r="B2381" s="345">
        <v>3</v>
      </c>
      <c r="C2381" s="442" t="str">
        <f t="shared" si="282"/>
        <v>BS2.3</v>
      </c>
      <c r="D2381" s="345">
        <v>2</v>
      </c>
      <c r="E2381" s="443">
        <v>44152</v>
      </c>
      <c r="F2381" s="366" t="s">
        <v>129</v>
      </c>
      <c r="G2381" s="444">
        <f>INDEX([1]CAPS!$A:$A,MATCH(F:F,[1]CAPS!$H:$H,0))</f>
        <v>5532</v>
      </c>
      <c r="H2381" s="416"/>
      <c r="I2381" s="341"/>
      <c r="J2381" s="412"/>
      <c r="K2381" s="342">
        <v>28</v>
      </c>
      <c r="L2381" s="342">
        <v>0</v>
      </c>
      <c r="M2381" s="340" t="s">
        <v>256</v>
      </c>
      <c r="N2381" s="342">
        <v>0</v>
      </c>
      <c r="O2381" s="342" t="s">
        <v>256</v>
      </c>
      <c r="P2381" s="342" t="s">
        <v>256</v>
      </c>
      <c r="Q2381" s="342" t="s">
        <v>256</v>
      </c>
      <c r="S2381">
        <f t="shared" ref="S2381:S2382" si="286">SUM(J2381:K2381)</f>
        <v>28</v>
      </c>
    </row>
    <row r="2382" spans="1:19" ht="16" x14ac:dyDescent="0.2">
      <c r="A2382" s="342" t="s">
        <v>196</v>
      </c>
      <c r="B2382" s="345">
        <v>3</v>
      </c>
      <c r="C2382" s="442" t="str">
        <f t="shared" si="282"/>
        <v>BS2.3</v>
      </c>
      <c r="D2382" s="345">
        <v>2</v>
      </c>
      <c r="E2382" s="443">
        <v>44152</v>
      </c>
      <c r="F2382" s="366" t="s">
        <v>159</v>
      </c>
      <c r="G2382" s="444">
        <f>INDEX([1]CAPS!$A:$A,MATCH(F:F,[1]CAPS!$H:$H,0))</f>
        <v>7138</v>
      </c>
      <c r="H2382" s="416"/>
      <c r="I2382" s="341"/>
      <c r="J2382" s="341"/>
      <c r="K2382" s="342">
        <v>1</v>
      </c>
      <c r="L2382" s="342">
        <v>0</v>
      </c>
      <c r="M2382" s="340" t="s">
        <v>256</v>
      </c>
      <c r="N2382" s="342">
        <v>0</v>
      </c>
      <c r="O2382" s="342" t="s">
        <v>256</v>
      </c>
      <c r="P2382" s="342" t="s">
        <v>256</v>
      </c>
      <c r="Q2382" s="342" t="s">
        <v>256</v>
      </c>
      <c r="S2382">
        <f t="shared" si="286"/>
        <v>1</v>
      </c>
    </row>
    <row r="2383" spans="1:19" ht="32" hidden="1" x14ac:dyDescent="0.2">
      <c r="A2383" s="342" t="s">
        <v>196</v>
      </c>
      <c r="B2383" s="345">
        <v>3</v>
      </c>
      <c r="C2383" s="442" t="str">
        <f t="shared" si="282"/>
        <v>BS2.3</v>
      </c>
      <c r="D2383" s="345">
        <v>2</v>
      </c>
      <c r="E2383" s="443">
        <v>44152</v>
      </c>
      <c r="F2383" s="383" t="s">
        <v>232</v>
      </c>
      <c r="G2383" s="444">
        <f>INDEX([1]CAPS!$A:$A,MATCH(F:F,[1]CAPS!$H:$H,0))</f>
        <v>8875</v>
      </c>
      <c r="H2383" s="416"/>
      <c r="I2383" s="341"/>
      <c r="J2383" s="341"/>
      <c r="K2383" s="342">
        <v>1</v>
      </c>
      <c r="L2383" s="342">
        <v>0</v>
      </c>
      <c r="M2383" s="340" t="s">
        <v>256</v>
      </c>
      <c r="N2383" s="342">
        <v>0</v>
      </c>
      <c r="O2383" s="342">
        <v>0</v>
      </c>
      <c r="P2383" s="342">
        <v>0</v>
      </c>
      <c r="Q2383" s="342">
        <v>0</v>
      </c>
      <c r="S2383">
        <f t="shared" si="285"/>
        <v>1</v>
      </c>
    </row>
    <row r="2384" spans="1:19" ht="16" x14ac:dyDescent="0.2">
      <c r="A2384" s="342" t="s">
        <v>196</v>
      </c>
      <c r="B2384" s="345">
        <v>3</v>
      </c>
      <c r="C2384" s="442" t="str">
        <f t="shared" si="282"/>
        <v>BS2.3</v>
      </c>
      <c r="D2384" s="345">
        <v>2</v>
      </c>
      <c r="E2384" s="443">
        <v>44152</v>
      </c>
      <c r="F2384" s="366" t="s">
        <v>132</v>
      </c>
      <c r="G2384" s="444">
        <f>INDEX([1]CAPS!$A:$A,MATCH(F:F,[1]CAPS!$H:$H,0))</f>
        <v>2469</v>
      </c>
      <c r="H2384" s="416"/>
      <c r="I2384" s="341"/>
      <c r="J2384" s="412"/>
      <c r="K2384" s="342">
        <v>7</v>
      </c>
      <c r="L2384" s="342">
        <v>0</v>
      </c>
      <c r="M2384" s="340" t="s">
        <v>256</v>
      </c>
      <c r="N2384" s="342">
        <v>0</v>
      </c>
      <c r="O2384" s="342" t="s">
        <v>256</v>
      </c>
      <c r="P2384" s="342" t="s">
        <v>256</v>
      </c>
      <c r="Q2384" s="342" t="s">
        <v>256</v>
      </c>
      <c r="S2384">
        <f>SUM(J2384:K2384)</f>
        <v>7</v>
      </c>
    </row>
    <row r="2385" spans="1:19" ht="16" hidden="1" x14ac:dyDescent="0.2">
      <c r="A2385" s="342" t="s">
        <v>196</v>
      </c>
      <c r="B2385" s="345">
        <v>3</v>
      </c>
      <c r="C2385" s="442" t="str">
        <f t="shared" si="282"/>
        <v>BS2.3</v>
      </c>
      <c r="D2385" s="345">
        <v>2</v>
      </c>
      <c r="E2385" s="443">
        <v>44152</v>
      </c>
      <c r="F2385" s="366" t="s">
        <v>158</v>
      </c>
      <c r="G2385" s="444">
        <f>INDEX([1]CAPS!$A:$A,MATCH(F:F,[1]CAPS!$H:$H,0))</f>
        <v>2987</v>
      </c>
      <c r="H2385" s="416"/>
      <c r="I2385" s="341"/>
      <c r="J2385" s="412"/>
      <c r="K2385" s="342">
        <v>2</v>
      </c>
      <c r="L2385" s="342">
        <v>0</v>
      </c>
      <c r="M2385" s="340" t="s">
        <v>256</v>
      </c>
      <c r="N2385" s="342">
        <v>0</v>
      </c>
      <c r="O2385" s="342">
        <v>0</v>
      </c>
      <c r="P2385" s="342">
        <v>0</v>
      </c>
      <c r="Q2385" s="342">
        <v>0</v>
      </c>
      <c r="S2385">
        <f t="shared" si="285"/>
        <v>2</v>
      </c>
    </row>
    <row r="2386" spans="1:19" ht="16" hidden="1" x14ac:dyDescent="0.2">
      <c r="A2386" s="342" t="s">
        <v>196</v>
      </c>
      <c r="B2386" s="345">
        <v>3</v>
      </c>
      <c r="C2386" s="442" t="str">
        <f t="shared" si="282"/>
        <v>BS2.3</v>
      </c>
      <c r="D2386" s="345">
        <v>2</v>
      </c>
      <c r="E2386" s="443">
        <v>44152</v>
      </c>
      <c r="F2386" s="366" t="s">
        <v>157</v>
      </c>
      <c r="G2386" s="444">
        <f>INDEX([1]CAPS!$A:$A,MATCH(F:F,[1]CAPS!$H:$H,0))</f>
        <v>2654</v>
      </c>
      <c r="H2386" s="416"/>
      <c r="I2386" s="341"/>
      <c r="J2386" s="341"/>
      <c r="K2386" s="342">
        <v>0</v>
      </c>
      <c r="L2386" s="342">
        <v>0</v>
      </c>
      <c r="M2386" s="340" t="s">
        <v>256</v>
      </c>
      <c r="N2386" s="342">
        <v>0</v>
      </c>
      <c r="O2386" s="342">
        <v>2</v>
      </c>
      <c r="P2386" s="342">
        <v>0</v>
      </c>
      <c r="Q2386" s="342">
        <v>0</v>
      </c>
      <c r="S2386">
        <f t="shared" si="285"/>
        <v>2</v>
      </c>
    </row>
    <row r="2387" spans="1:19" ht="16" x14ac:dyDescent="0.2">
      <c r="A2387" s="342" t="s">
        <v>196</v>
      </c>
      <c r="B2387" s="345">
        <v>3</v>
      </c>
      <c r="C2387" s="442" t="str">
        <f t="shared" si="282"/>
        <v>BS2.3</v>
      </c>
      <c r="D2387" s="345">
        <v>2</v>
      </c>
      <c r="E2387" s="443">
        <v>44152</v>
      </c>
      <c r="F2387" s="366" t="s">
        <v>228</v>
      </c>
      <c r="G2387" s="444">
        <f>INDEX([1]CAPS!$A:$A,MATCH(F:F,[1]CAPS!$H:$H,0))</f>
        <v>7993</v>
      </c>
      <c r="H2387" s="416"/>
      <c r="I2387" s="341"/>
      <c r="J2387" s="341"/>
      <c r="K2387" s="342">
        <v>15</v>
      </c>
      <c r="L2387" s="342">
        <v>0</v>
      </c>
      <c r="M2387" s="340" t="s">
        <v>256</v>
      </c>
      <c r="N2387" s="342">
        <v>0</v>
      </c>
      <c r="O2387" s="342" t="s">
        <v>256</v>
      </c>
      <c r="P2387" s="342" t="s">
        <v>256</v>
      </c>
      <c r="Q2387" s="342" t="s">
        <v>256</v>
      </c>
      <c r="S2387">
        <f>SUM(J2387:K2387)</f>
        <v>15</v>
      </c>
    </row>
    <row r="2388" spans="1:19" ht="16" hidden="1" x14ac:dyDescent="0.2">
      <c r="A2388" s="342" t="s">
        <v>196</v>
      </c>
      <c r="B2388" s="345">
        <v>3</v>
      </c>
      <c r="C2388" s="442" t="str">
        <f t="shared" si="282"/>
        <v>BS2.3</v>
      </c>
      <c r="D2388" s="345">
        <v>2</v>
      </c>
      <c r="E2388" s="443">
        <v>44152</v>
      </c>
      <c r="F2388" s="366" t="s">
        <v>139</v>
      </c>
      <c r="G2388" s="444">
        <f>INDEX([1]CAPS!$A:$A,MATCH(F:F,[1]CAPS!$H:$H,0))</f>
        <v>6325</v>
      </c>
      <c r="H2388" s="416"/>
      <c r="I2388" s="341"/>
      <c r="J2388" s="412"/>
      <c r="K2388" s="342">
        <v>8</v>
      </c>
      <c r="L2388" s="342">
        <v>0</v>
      </c>
      <c r="M2388" s="340" t="s">
        <v>256</v>
      </c>
      <c r="N2388" s="342">
        <v>7</v>
      </c>
      <c r="O2388" s="342" t="s">
        <v>256</v>
      </c>
      <c r="P2388" s="342" t="s">
        <v>256</v>
      </c>
      <c r="Q2388" s="342" t="s">
        <v>256</v>
      </c>
      <c r="S2388">
        <f>SUM(J2388:K2388)</f>
        <v>8</v>
      </c>
    </row>
    <row r="2389" spans="1:19" ht="16" hidden="1" x14ac:dyDescent="0.2">
      <c r="A2389" s="342" t="s">
        <v>196</v>
      </c>
      <c r="B2389" s="345">
        <v>4</v>
      </c>
      <c r="C2389" s="442" t="str">
        <f t="shared" si="282"/>
        <v>BS2.4</v>
      </c>
      <c r="D2389" s="345">
        <v>2</v>
      </c>
      <c r="E2389" s="443">
        <v>44152</v>
      </c>
      <c r="F2389" s="366" t="s">
        <v>229</v>
      </c>
      <c r="G2389" s="444">
        <f>INDEX([1]CAPS!$A:$A,MATCH(F:F,[1]CAPS!$H:$H,0))</f>
        <v>3997</v>
      </c>
      <c r="H2389" s="416"/>
      <c r="I2389" s="341"/>
      <c r="J2389" s="412"/>
      <c r="K2389" s="342">
        <v>1</v>
      </c>
      <c r="L2389" s="342">
        <v>0</v>
      </c>
      <c r="M2389" s="340" t="s">
        <v>256</v>
      </c>
      <c r="N2389" s="342">
        <v>0</v>
      </c>
      <c r="O2389" s="342">
        <v>5</v>
      </c>
      <c r="P2389" s="342">
        <v>0</v>
      </c>
      <c r="Q2389" s="342">
        <v>0</v>
      </c>
      <c r="S2389">
        <f t="shared" si="285"/>
        <v>6</v>
      </c>
    </row>
    <row r="2390" spans="1:19" ht="16" hidden="1" x14ac:dyDescent="0.2">
      <c r="A2390" s="342" t="s">
        <v>196</v>
      </c>
      <c r="B2390" s="345">
        <v>4</v>
      </c>
      <c r="C2390" s="442" t="str">
        <f t="shared" si="282"/>
        <v>BS2.4</v>
      </c>
      <c r="D2390" s="345">
        <v>2</v>
      </c>
      <c r="E2390" s="443">
        <v>44152</v>
      </c>
      <c r="F2390" s="366" t="s">
        <v>131</v>
      </c>
      <c r="G2390" s="444">
        <f>INDEX([1]CAPS!$A:$A,MATCH(F:F,[1]CAPS!$H:$H,0))</f>
        <v>2557</v>
      </c>
      <c r="H2390" s="416"/>
      <c r="I2390" s="341"/>
      <c r="J2390" s="412"/>
      <c r="K2390" s="342">
        <v>1</v>
      </c>
      <c r="L2390" s="342">
        <v>0</v>
      </c>
      <c r="M2390" s="340" t="s">
        <v>256</v>
      </c>
      <c r="N2390" s="342">
        <v>0</v>
      </c>
      <c r="O2390" s="342">
        <v>0</v>
      </c>
      <c r="P2390" s="342">
        <v>0</v>
      </c>
      <c r="Q2390" s="342">
        <v>0</v>
      </c>
      <c r="S2390">
        <f t="shared" si="285"/>
        <v>1</v>
      </c>
    </row>
    <row r="2391" spans="1:19" ht="16" x14ac:dyDescent="0.2">
      <c r="A2391" s="342" t="s">
        <v>196</v>
      </c>
      <c r="B2391" s="345">
        <v>4</v>
      </c>
      <c r="C2391" s="442" t="str">
        <f t="shared" si="282"/>
        <v>BS2.4</v>
      </c>
      <c r="D2391" s="345">
        <v>2</v>
      </c>
      <c r="E2391" s="443">
        <v>44152</v>
      </c>
      <c r="F2391" s="366" t="s">
        <v>129</v>
      </c>
      <c r="G2391" s="444">
        <f>INDEX([1]CAPS!$A:$A,MATCH(F:F,[1]CAPS!$H:$H,0))</f>
        <v>5532</v>
      </c>
      <c r="H2391" s="416"/>
      <c r="I2391" s="341"/>
      <c r="J2391" s="412"/>
      <c r="K2391" s="342">
        <v>25</v>
      </c>
      <c r="L2391" s="342">
        <v>0</v>
      </c>
      <c r="M2391" s="340" t="s">
        <v>256</v>
      </c>
      <c r="N2391" s="342">
        <v>0</v>
      </c>
      <c r="O2391" s="344" t="s">
        <v>256</v>
      </c>
      <c r="P2391" s="342" t="s">
        <v>256</v>
      </c>
      <c r="Q2391" s="342" t="s">
        <v>256</v>
      </c>
      <c r="S2391">
        <f t="shared" ref="S2391:S2392" si="287">SUM(J2391:K2391)</f>
        <v>25</v>
      </c>
    </row>
    <row r="2392" spans="1:19" ht="16" x14ac:dyDescent="0.2">
      <c r="A2392" s="342" t="s">
        <v>196</v>
      </c>
      <c r="B2392" s="345">
        <v>4</v>
      </c>
      <c r="C2392" s="442" t="str">
        <f t="shared" si="282"/>
        <v>BS2.4</v>
      </c>
      <c r="D2392" s="345">
        <v>2</v>
      </c>
      <c r="E2392" s="443">
        <v>44152</v>
      </c>
      <c r="F2392" s="366" t="s">
        <v>159</v>
      </c>
      <c r="G2392" s="444">
        <f>INDEX([1]CAPS!$A:$A,MATCH(F:F,[1]CAPS!$H:$H,0))</f>
        <v>7138</v>
      </c>
      <c r="H2392" s="416"/>
      <c r="I2392" s="341"/>
      <c r="J2392" s="412"/>
      <c r="K2392" s="342">
        <v>2</v>
      </c>
      <c r="L2392" s="342">
        <v>0</v>
      </c>
      <c r="M2392" s="340" t="s">
        <v>256</v>
      </c>
      <c r="N2392" s="342">
        <v>0</v>
      </c>
      <c r="O2392" s="344" t="s">
        <v>256</v>
      </c>
      <c r="P2392" s="342" t="s">
        <v>256</v>
      </c>
      <c r="Q2392" s="342" t="s">
        <v>256</v>
      </c>
      <c r="S2392">
        <f t="shared" si="287"/>
        <v>2</v>
      </c>
    </row>
    <row r="2393" spans="1:19" ht="32" hidden="1" x14ac:dyDescent="0.2">
      <c r="A2393" s="342" t="s">
        <v>196</v>
      </c>
      <c r="B2393" s="345">
        <v>4</v>
      </c>
      <c r="C2393" s="442" t="str">
        <f t="shared" si="282"/>
        <v>BS2.4</v>
      </c>
      <c r="D2393" s="345">
        <v>2</v>
      </c>
      <c r="E2393" s="443">
        <v>44152</v>
      </c>
      <c r="F2393" s="383" t="s">
        <v>232</v>
      </c>
      <c r="G2393" s="444">
        <f>INDEX([1]CAPS!$A:$A,MATCH(F:F,[1]CAPS!$H:$H,0))</f>
        <v>8875</v>
      </c>
      <c r="H2393" s="416"/>
      <c r="I2393" s="341"/>
      <c r="J2393" s="412"/>
      <c r="K2393" s="342">
        <v>0</v>
      </c>
      <c r="L2393" s="342">
        <v>0</v>
      </c>
      <c r="M2393" s="340" t="s">
        <v>256</v>
      </c>
      <c r="N2393" s="342">
        <v>0</v>
      </c>
      <c r="O2393" s="344">
        <v>1</v>
      </c>
      <c r="P2393" s="342">
        <v>0</v>
      </c>
      <c r="Q2393" s="342">
        <v>0</v>
      </c>
      <c r="S2393">
        <f t="shared" si="285"/>
        <v>1</v>
      </c>
    </row>
    <row r="2394" spans="1:19" ht="32" x14ac:dyDescent="0.2">
      <c r="A2394" s="342" t="s">
        <v>196</v>
      </c>
      <c r="B2394" s="345">
        <v>4</v>
      </c>
      <c r="C2394" s="442" t="str">
        <f t="shared" si="282"/>
        <v>BS2.4</v>
      </c>
      <c r="D2394" s="345">
        <v>2</v>
      </c>
      <c r="E2394" s="443">
        <v>44152</v>
      </c>
      <c r="F2394" s="366" t="s">
        <v>141</v>
      </c>
      <c r="G2394" s="444">
        <f>INDEX([1]CAPS!$A:$A,MATCH(F:F,[1]CAPS!$H:$H,0))</f>
        <v>2445</v>
      </c>
      <c r="H2394" s="416"/>
      <c r="I2394" s="341"/>
      <c r="J2394" s="412"/>
      <c r="K2394" s="342">
        <v>3</v>
      </c>
      <c r="L2394" s="342">
        <v>0</v>
      </c>
      <c r="M2394" s="340" t="s">
        <v>256</v>
      </c>
      <c r="N2394" s="342">
        <v>0</v>
      </c>
      <c r="O2394" s="344" t="s">
        <v>256</v>
      </c>
      <c r="P2394" s="342" t="s">
        <v>256</v>
      </c>
      <c r="Q2394" s="342" t="s">
        <v>256</v>
      </c>
      <c r="S2394">
        <f t="shared" ref="S2394:S2395" si="288">SUM(J2394:K2394)</f>
        <v>3</v>
      </c>
    </row>
    <row r="2395" spans="1:19" ht="16" x14ac:dyDescent="0.2">
      <c r="A2395" s="342" t="s">
        <v>196</v>
      </c>
      <c r="B2395" s="345">
        <v>4</v>
      </c>
      <c r="C2395" s="442" t="str">
        <f t="shared" si="282"/>
        <v>BS2.4</v>
      </c>
      <c r="D2395" s="345">
        <v>2</v>
      </c>
      <c r="E2395" s="443">
        <v>44152</v>
      </c>
      <c r="F2395" s="366" t="s">
        <v>132</v>
      </c>
      <c r="G2395" s="444">
        <f>INDEX([1]CAPS!$A:$A,MATCH(F:F,[1]CAPS!$H:$H,0))</f>
        <v>2469</v>
      </c>
      <c r="H2395" s="416"/>
      <c r="I2395" s="341"/>
      <c r="J2395" s="412"/>
      <c r="K2395" s="342">
        <v>2</v>
      </c>
      <c r="L2395" s="342">
        <v>0</v>
      </c>
      <c r="M2395" s="340" t="s">
        <v>256</v>
      </c>
      <c r="N2395" s="342">
        <v>0</v>
      </c>
      <c r="O2395" s="344" t="s">
        <v>256</v>
      </c>
      <c r="P2395" s="342" t="s">
        <v>256</v>
      </c>
      <c r="Q2395" s="342" t="s">
        <v>256</v>
      </c>
      <c r="S2395">
        <f t="shared" si="288"/>
        <v>2</v>
      </c>
    </row>
    <row r="2396" spans="1:19" ht="16" hidden="1" x14ac:dyDescent="0.2">
      <c r="A2396" s="342" t="s">
        <v>196</v>
      </c>
      <c r="B2396" s="345">
        <v>4</v>
      </c>
      <c r="C2396" s="442" t="str">
        <f t="shared" si="282"/>
        <v>BS2.4</v>
      </c>
      <c r="D2396" s="345">
        <v>2</v>
      </c>
      <c r="E2396" s="443">
        <v>44152</v>
      </c>
      <c r="F2396" s="366" t="s">
        <v>158</v>
      </c>
      <c r="G2396" s="444">
        <f>INDEX([1]CAPS!$A:$A,MATCH(F:F,[1]CAPS!$H:$H,0))</f>
        <v>2987</v>
      </c>
      <c r="H2396" s="416"/>
      <c r="I2396" s="341"/>
      <c r="J2396" s="341"/>
      <c r="K2396" s="342">
        <v>0</v>
      </c>
      <c r="L2396" s="342">
        <v>0</v>
      </c>
      <c r="M2396" s="340" t="s">
        <v>256</v>
      </c>
      <c r="N2396" s="342">
        <v>0</v>
      </c>
      <c r="O2396" s="342">
        <v>1</v>
      </c>
      <c r="P2396" s="342">
        <v>0</v>
      </c>
      <c r="Q2396" s="342">
        <v>0</v>
      </c>
      <c r="S2396">
        <f t="shared" si="285"/>
        <v>1</v>
      </c>
    </row>
    <row r="2397" spans="1:19" ht="16" hidden="1" x14ac:dyDescent="0.2">
      <c r="A2397" s="342" t="s">
        <v>196</v>
      </c>
      <c r="B2397" s="345">
        <v>4</v>
      </c>
      <c r="C2397" s="442" t="str">
        <f t="shared" si="282"/>
        <v>BS2.4</v>
      </c>
      <c r="D2397" s="345">
        <v>2</v>
      </c>
      <c r="E2397" s="443">
        <v>44152</v>
      </c>
      <c r="F2397" s="366" t="s">
        <v>157</v>
      </c>
      <c r="G2397" s="444">
        <f>INDEX([1]CAPS!$A:$A,MATCH(F:F,[1]CAPS!$H:$H,0))</f>
        <v>2654</v>
      </c>
      <c r="H2397" s="416"/>
      <c r="I2397" s="341"/>
      <c r="J2397" s="341"/>
      <c r="K2397" s="342">
        <v>0</v>
      </c>
      <c r="L2397" s="342">
        <v>0</v>
      </c>
      <c r="M2397" s="340" t="s">
        <v>256</v>
      </c>
      <c r="N2397" s="342">
        <v>0</v>
      </c>
      <c r="O2397" s="344">
        <v>4</v>
      </c>
      <c r="P2397" s="342">
        <v>0</v>
      </c>
      <c r="Q2397" s="342">
        <v>0</v>
      </c>
      <c r="S2397">
        <f t="shared" si="285"/>
        <v>4</v>
      </c>
    </row>
    <row r="2398" spans="1:19" ht="16" hidden="1" x14ac:dyDescent="0.2">
      <c r="A2398" s="342" t="s">
        <v>196</v>
      </c>
      <c r="B2398" s="345">
        <v>4</v>
      </c>
      <c r="C2398" s="442" t="str">
        <f t="shared" si="282"/>
        <v>BS2.4</v>
      </c>
      <c r="D2398" s="345">
        <v>2</v>
      </c>
      <c r="E2398" s="443">
        <v>44152</v>
      </c>
      <c r="F2398" s="383" t="s">
        <v>228</v>
      </c>
      <c r="G2398" s="444">
        <f>INDEX([1]CAPS!$A:$A,MATCH(F:F,[1]CAPS!$H:$H,0))</f>
        <v>7993</v>
      </c>
      <c r="H2398" s="416"/>
      <c r="I2398" s="341"/>
      <c r="J2398" s="412"/>
      <c r="K2398" s="342">
        <v>0</v>
      </c>
      <c r="L2398" s="342">
        <v>0</v>
      </c>
      <c r="M2398" s="340" t="s">
        <v>256</v>
      </c>
      <c r="N2398" s="342">
        <v>0</v>
      </c>
      <c r="O2398" s="342">
        <v>16</v>
      </c>
      <c r="P2398" s="342">
        <v>0</v>
      </c>
      <c r="Q2398" s="342">
        <v>0</v>
      </c>
      <c r="S2398">
        <f t="shared" si="285"/>
        <v>16</v>
      </c>
    </row>
    <row r="2399" spans="1:19" ht="16" hidden="1" x14ac:dyDescent="0.2">
      <c r="A2399" s="342" t="s">
        <v>196</v>
      </c>
      <c r="B2399" s="345">
        <v>4</v>
      </c>
      <c r="C2399" s="442" t="str">
        <f t="shared" si="282"/>
        <v>BS2.4</v>
      </c>
      <c r="D2399" s="345">
        <v>2</v>
      </c>
      <c r="E2399" s="443">
        <v>44152</v>
      </c>
      <c r="F2399" s="366" t="s">
        <v>139</v>
      </c>
      <c r="G2399" s="444">
        <f>INDEX([1]CAPS!$A:$A,MATCH(F:F,[1]CAPS!$H:$H,0))</f>
        <v>6325</v>
      </c>
      <c r="H2399" s="416"/>
      <c r="I2399" s="341"/>
      <c r="J2399" s="412"/>
      <c r="K2399" s="342">
        <v>10</v>
      </c>
      <c r="L2399" s="342">
        <v>0</v>
      </c>
      <c r="M2399" s="340" t="s">
        <v>256</v>
      </c>
      <c r="N2399" s="342">
        <v>7</v>
      </c>
      <c r="O2399" s="344" t="s">
        <v>256</v>
      </c>
      <c r="P2399" s="342" t="s">
        <v>256</v>
      </c>
      <c r="Q2399" s="342" t="s">
        <v>256</v>
      </c>
      <c r="S2399">
        <f>SUM(J2399:K2399)</f>
        <v>10</v>
      </c>
    </row>
    <row r="2400" spans="1:19" ht="16" hidden="1" x14ac:dyDescent="0.2">
      <c r="A2400" s="342" t="s">
        <v>196</v>
      </c>
      <c r="B2400" s="345">
        <v>5</v>
      </c>
      <c r="C2400" s="442" t="str">
        <f t="shared" si="282"/>
        <v>BS2.5</v>
      </c>
      <c r="D2400" s="345">
        <v>2</v>
      </c>
      <c r="E2400" s="443">
        <v>44152</v>
      </c>
      <c r="F2400" s="366" t="s">
        <v>229</v>
      </c>
      <c r="G2400" s="444">
        <f>INDEX([1]CAPS!$A:$A,MATCH(F:F,[1]CAPS!$H:$H,0))</f>
        <v>3997</v>
      </c>
      <c r="H2400" s="416"/>
      <c r="I2400" s="341"/>
      <c r="J2400" s="341"/>
      <c r="K2400" s="342">
        <v>0</v>
      </c>
      <c r="L2400" s="342">
        <v>0</v>
      </c>
      <c r="M2400" s="340" t="s">
        <v>256</v>
      </c>
      <c r="N2400" s="342">
        <v>0</v>
      </c>
      <c r="O2400" s="344">
        <v>2</v>
      </c>
      <c r="P2400" s="342">
        <v>0</v>
      </c>
      <c r="Q2400" s="342">
        <v>0</v>
      </c>
      <c r="S2400">
        <f t="shared" si="285"/>
        <v>2</v>
      </c>
    </row>
    <row r="2401" spans="1:19" ht="16" hidden="1" x14ac:dyDescent="0.2">
      <c r="A2401" s="342" t="s">
        <v>196</v>
      </c>
      <c r="B2401" s="345">
        <v>5</v>
      </c>
      <c r="C2401" s="442" t="str">
        <f t="shared" si="282"/>
        <v>BS2.5</v>
      </c>
      <c r="D2401" s="345">
        <v>2</v>
      </c>
      <c r="E2401" s="443">
        <v>44152</v>
      </c>
      <c r="F2401" s="366" t="s">
        <v>131</v>
      </c>
      <c r="G2401" s="444">
        <f>INDEX([1]CAPS!$A:$A,MATCH(F:F,[1]CAPS!$H:$H,0))</f>
        <v>2557</v>
      </c>
      <c r="H2401" s="416"/>
      <c r="I2401" s="341"/>
      <c r="J2401" s="412"/>
      <c r="K2401" s="342">
        <v>1</v>
      </c>
      <c r="L2401" s="342">
        <v>0</v>
      </c>
      <c r="M2401" s="340" t="s">
        <v>256</v>
      </c>
      <c r="N2401" s="342">
        <v>0</v>
      </c>
      <c r="O2401" s="342">
        <v>0</v>
      </c>
      <c r="P2401" s="342">
        <v>0</v>
      </c>
      <c r="Q2401" s="342">
        <v>0</v>
      </c>
      <c r="S2401">
        <f t="shared" si="285"/>
        <v>1</v>
      </c>
    </row>
    <row r="2402" spans="1:19" ht="16" x14ac:dyDescent="0.2">
      <c r="A2402" s="342" t="s">
        <v>196</v>
      </c>
      <c r="B2402" s="345">
        <v>5</v>
      </c>
      <c r="C2402" s="442" t="str">
        <f t="shared" si="282"/>
        <v>BS2.5</v>
      </c>
      <c r="D2402" s="345">
        <v>2</v>
      </c>
      <c r="E2402" s="443">
        <v>44152</v>
      </c>
      <c r="F2402" s="366" t="s">
        <v>129</v>
      </c>
      <c r="G2402" s="444">
        <f>INDEX([1]CAPS!$A:$A,MATCH(F:F,[1]CAPS!$H:$H,0))</f>
        <v>5532</v>
      </c>
      <c r="H2402" s="416"/>
      <c r="I2402" s="341"/>
      <c r="J2402" s="412"/>
      <c r="K2402" s="342">
        <v>25</v>
      </c>
      <c r="L2402" s="342">
        <v>0</v>
      </c>
      <c r="M2402" s="340" t="s">
        <v>256</v>
      </c>
      <c r="N2402" s="342">
        <v>0</v>
      </c>
      <c r="O2402" s="344" t="s">
        <v>256</v>
      </c>
      <c r="P2402" s="342" t="s">
        <v>256</v>
      </c>
      <c r="Q2402" s="342" t="s">
        <v>256</v>
      </c>
      <c r="S2402">
        <f t="shared" ref="S2402:S2403" si="289">SUM(J2402:K2402)</f>
        <v>25</v>
      </c>
    </row>
    <row r="2403" spans="1:19" ht="16" x14ac:dyDescent="0.2">
      <c r="A2403" s="342" t="s">
        <v>196</v>
      </c>
      <c r="B2403" s="345">
        <v>5</v>
      </c>
      <c r="C2403" s="442" t="str">
        <f t="shared" si="282"/>
        <v>BS2.5</v>
      </c>
      <c r="D2403" s="345">
        <v>2</v>
      </c>
      <c r="E2403" s="443">
        <v>44152</v>
      </c>
      <c r="F2403" s="366" t="s">
        <v>159</v>
      </c>
      <c r="G2403" s="444">
        <f>INDEX([1]CAPS!$A:$A,MATCH(F:F,[1]CAPS!$H:$H,0))</f>
        <v>7138</v>
      </c>
      <c r="H2403" s="416"/>
      <c r="I2403" s="341"/>
      <c r="J2403" s="412"/>
      <c r="K2403" s="342">
        <v>15</v>
      </c>
      <c r="L2403" s="342">
        <v>0</v>
      </c>
      <c r="M2403" s="340" t="s">
        <v>256</v>
      </c>
      <c r="N2403" s="342">
        <v>0</v>
      </c>
      <c r="O2403" s="344" t="s">
        <v>256</v>
      </c>
      <c r="P2403" s="342" t="s">
        <v>256</v>
      </c>
      <c r="Q2403" s="342" t="s">
        <v>256</v>
      </c>
      <c r="S2403">
        <f t="shared" si="289"/>
        <v>15</v>
      </c>
    </row>
    <row r="2404" spans="1:19" ht="32" hidden="1" x14ac:dyDescent="0.2">
      <c r="A2404" s="342" t="s">
        <v>196</v>
      </c>
      <c r="B2404" s="345">
        <v>5</v>
      </c>
      <c r="C2404" s="442" t="str">
        <f t="shared" si="282"/>
        <v>BS2.5</v>
      </c>
      <c r="D2404" s="345">
        <v>2</v>
      </c>
      <c r="E2404" s="443">
        <v>44152</v>
      </c>
      <c r="F2404" s="383" t="s">
        <v>232</v>
      </c>
      <c r="G2404" s="444">
        <f>INDEX([1]CAPS!$A:$A,MATCH(F:F,[1]CAPS!$H:$H,0))</f>
        <v>8875</v>
      </c>
      <c r="H2404" s="416"/>
      <c r="I2404" s="341"/>
      <c r="J2404" s="412"/>
      <c r="K2404" s="342">
        <v>0</v>
      </c>
      <c r="L2404" s="342">
        <v>0</v>
      </c>
      <c r="M2404" s="340" t="s">
        <v>256</v>
      </c>
      <c r="N2404" s="342">
        <v>0</v>
      </c>
      <c r="O2404" s="344">
        <v>1</v>
      </c>
      <c r="P2404" s="342">
        <v>0</v>
      </c>
      <c r="Q2404" s="342">
        <v>0</v>
      </c>
      <c r="S2404">
        <f t="shared" si="285"/>
        <v>1</v>
      </c>
    </row>
    <row r="2405" spans="1:19" ht="32" x14ac:dyDescent="0.2">
      <c r="A2405" s="342" t="s">
        <v>196</v>
      </c>
      <c r="B2405" s="345">
        <v>5</v>
      </c>
      <c r="C2405" s="442" t="str">
        <f t="shared" si="282"/>
        <v>BS2.5</v>
      </c>
      <c r="D2405" s="345">
        <v>2</v>
      </c>
      <c r="E2405" s="443">
        <v>44152</v>
      </c>
      <c r="F2405" s="366" t="s">
        <v>141</v>
      </c>
      <c r="G2405" s="444">
        <f>INDEX([1]CAPS!$A:$A,MATCH(F:F,[1]CAPS!$H:$H,0))</f>
        <v>2445</v>
      </c>
      <c r="H2405" s="416"/>
      <c r="I2405" s="341"/>
      <c r="J2405" s="412"/>
      <c r="K2405" s="342">
        <v>4</v>
      </c>
      <c r="L2405" s="342">
        <v>0</v>
      </c>
      <c r="M2405" s="340" t="s">
        <v>256</v>
      </c>
      <c r="N2405" s="342">
        <v>0</v>
      </c>
      <c r="O2405" s="344" t="s">
        <v>256</v>
      </c>
      <c r="P2405" s="342" t="s">
        <v>256</v>
      </c>
      <c r="Q2405" s="342" t="s">
        <v>256</v>
      </c>
      <c r="S2405">
        <f>SUM(J2405:K2405)</f>
        <v>4</v>
      </c>
    </row>
    <row r="2406" spans="1:19" ht="32" hidden="1" x14ac:dyDescent="0.2">
      <c r="A2406" s="342" t="s">
        <v>196</v>
      </c>
      <c r="B2406" s="345">
        <v>5</v>
      </c>
      <c r="C2406" s="442" t="str">
        <f t="shared" si="282"/>
        <v>BS2.5</v>
      </c>
      <c r="D2406" s="345">
        <v>2</v>
      </c>
      <c r="E2406" s="443">
        <v>44152</v>
      </c>
      <c r="F2406" s="366" t="s">
        <v>135</v>
      </c>
      <c r="G2406" s="444">
        <f>INDEX([1]CAPS!$A:$A,MATCH(F:F,[1]CAPS!$H:$H,0))</f>
        <v>7766</v>
      </c>
      <c r="H2406" s="416"/>
      <c r="I2406" s="341"/>
      <c r="J2406" s="412"/>
      <c r="K2406" s="342">
        <v>1</v>
      </c>
      <c r="L2406" s="342">
        <v>1</v>
      </c>
      <c r="M2406" s="340" t="s">
        <v>256</v>
      </c>
      <c r="N2406" s="342">
        <v>0</v>
      </c>
      <c r="O2406" s="344">
        <v>0</v>
      </c>
      <c r="P2406" s="342">
        <v>0</v>
      </c>
      <c r="Q2406" s="342">
        <v>0</v>
      </c>
      <c r="S2406">
        <f t="shared" si="285"/>
        <v>1</v>
      </c>
    </row>
    <row r="2407" spans="1:19" ht="16" hidden="1" x14ac:dyDescent="0.2">
      <c r="A2407" s="342" t="s">
        <v>196</v>
      </c>
      <c r="B2407" s="345">
        <v>5</v>
      </c>
      <c r="C2407" s="442" t="str">
        <f t="shared" si="282"/>
        <v>BS2.5</v>
      </c>
      <c r="D2407" s="345">
        <v>2</v>
      </c>
      <c r="E2407" s="443">
        <v>44152</v>
      </c>
      <c r="F2407" s="366" t="s">
        <v>157</v>
      </c>
      <c r="G2407" s="444">
        <f>INDEX([1]CAPS!$A:$A,MATCH(F:F,[1]CAPS!$H:$H,0))</f>
        <v>2654</v>
      </c>
      <c r="H2407" s="416"/>
      <c r="I2407" s="341"/>
      <c r="J2407" s="341"/>
      <c r="K2407" s="342">
        <v>0</v>
      </c>
      <c r="L2407" s="342">
        <v>0</v>
      </c>
      <c r="M2407" s="340" t="s">
        <v>256</v>
      </c>
      <c r="N2407" s="342">
        <v>0</v>
      </c>
      <c r="O2407" s="344">
        <v>2</v>
      </c>
      <c r="P2407" s="342">
        <v>0</v>
      </c>
      <c r="Q2407" s="342">
        <v>0</v>
      </c>
      <c r="S2407">
        <f t="shared" si="285"/>
        <v>2</v>
      </c>
    </row>
    <row r="2408" spans="1:19" ht="16" x14ac:dyDescent="0.2">
      <c r="A2408" s="342" t="s">
        <v>196</v>
      </c>
      <c r="B2408" s="345">
        <v>5</v>
      </c>
      <c r="C2408" s="442" t="str">
        <f t="shared" si="282"/>
        <v>BS2.5</v>
      </c>
      <c r="D2408" s="345">
        <v>2</v>
      </c>
      <c r="E2408" s="443">
        <v>44152</v>
      </c>
      <c r="F2408" s="366" t="s">
        <v>228</v>
      </c>
      <c r="G2408" s="444">
        <f>INDEX([1]CAPS!$A:$A,MATCH(F:F,[1]CAPS!$H:$H,0))</f>
        <v>7993</v>
      </c>
      <c r="H2408" s="416"/>
      <c r="I2408" s="341"/>
      <c r="J2408" s="341"/>
      <c r="K2408" s="342">
        <v>3</v>
      </c>
      <c r="L2408" s="342">
        <v>0</v>
      </c>
      <c r="M2408" s="340" t="s">
        <v>256</v>
      </c>
      <c r="N2408" s="342">
        <v>0</v>
      </c>
      <c r="O2408" s="344" t="s">
        <v>256</v>
      </c>
      <c r="P2408" s="342" t="s">
        <v>256</v>
      </c>
      <c r="Q2408" s="342" t="s">
        <v>256</v>
      </c>
      <c r="S2408">
        <f>SUM(J2408:K2408)</f>
        <v>3</v>
      </c>
    </row>
    <row r="2409" spans="1:19" ht="16" hidden="1" x14ac:dyDescent="0.2">
      <c r="A2409" s="342" t="s">
        <v>196</v>
      </c>
      <c r="B2409" s="345">
        <v>5</v>
      </c>
      <c r="C2409" s="442" t="str">
        <f t="shared" si="282"/>
        <v>BS2.5</v>
      </c>
      <c r="D2409" s="345">
        <v>2</v>
      </c>
      <c r="E2409" s="443">
        <v>44152</v>
      </c>
      <c r="F2409" s="366" t="s">
        <v>139</v>
      </c>
      <c r="G2409" s="444">
        <f>INDEX([1]CAPS!$A:$A,MATCH(F:F,[1]CAPS!$H:$H,0))</f>
        <v>6325</v>
      </c>
      <c r="H2409" s="416"/>
      <c r="I2409" s="341"/>
      <c r="J2409" s="412"/>
      <c r="K2409" s="342">
        <v>6</v>
      </c>
      <c r="L2409" s="342">
        <v>0</v>
      </c>
      <c r="M2409" s="340" t="s">
        <v>256</v>
      </c>
      <c r="N2409" s="342">
        <v>6</v>
      </c>
      <c r="O2409" s="342" t="s">
        <v>256</v>
      </c>
      <c r="P2409" s="342" t="s">
        <v>256</v>
      </c>
      <c r="Q2409" s="342" t="s">
        <v>256</v>
      </c>
      <c r="S2409">
        <f>SUM(J2409:K2409)</f>
        <v>6</v>
      </c>
    </row>
    <row r="2410" spans="1:19" ht="16" hidden="1" x14ac:dyDescent="0.2">
      <c r="A2410" s="342" t="s">
        <v>196</v>
      </c>
      <c r="B2410" s="345">
        <v>6</v>
      </c>
      <c r="C2410" s="442" t="str">
        <f t="shared" si="282"/>
        <v>BS2.6</v>
      </c>
      <c r="D2410" s="345">
        <v>2</v>
      </c>
      <c r="E2410" s="443">
        <v>44152</v>
      </c>
      <c r="F2410" s="366" t="s">
        <v>229</v>
      </c>
      <c r="G2410" s="444">
        <f>INDEX([1]CAPS!$A:$A,MATCH(F:F,[1]CAPS!$H:$H,0))</f>
        <v>3997</v>
      </c>
      <c r="H2410" s="416"/>
      <c r="I2410" s="341"/>
      <c r="J2410" s="412"/>
      <c r="K2410" s="342">
        <v>2</v>
      </c>
      <c r="L2410" s="342">
        <v>0</v>
      </c>
      <c r="M2410" s="340" t="s">
        <v>256</v>
      </c>
      <c r="N2410" s="342">
        <v>0</v>
      </c>
      <c r="O2410" s="344">
        <v>0</v>
      </c>
      <c r="P2410" s="342">
        <v>0</v>
      </c>
      <c r="Q2410" s="342">
        <v>0</v>
      </c>
      <c r="S2410">
        <f t="shared" si="285"/>
        <v>2</v>
      </c>
    </row>
    <row r="2411" spans="1:19" ht="16" x14ac:dyDescent="0.2">
      <c r="A2411" s="342" t="s">
        <v>196</v>
      </c>
      <c r="B2411" s="345">
        <v>6</v>
      </c>
      <c r="C2411" s="442" t="str">
        <f t="shared" si="282"/>
        <v>BS2.6</v>
      </c>
      <c r="D2411" s="345">
        <v>2</v>
      </c>
      <c r="E2411" s="443">
        <v>44152</v>
      </c>
      <c r="F2411" s="366" t="s">
        <v>129</v>
      </c>
      <c r="G2411" s="444">
        <f>INDEX([1]CAPS!$A:$A,MATCH(F:F,[1]CAPS!$H:$H,0))</f>
        <v>5532</v>
      </c>
      <c r="H2411" s="416"/>
      <c r="I2411" s="341"/>
      <c r="J2411" s="412"/>
      <c r="K2411" s="342">
        <v>12</v>
      </c>
      <c r="L2411" s="342">
        <v>0</v>
      </c>
      <c r="M2411" s="340" t="s">
        <v>256</v>
      </c>
      <c r="N2411" s="342">
        <v>0</v>
      </c>
      <c r="O2411" s="344" t="s">
        <v>256</v>
      </c>
      <c r="P2411" s="342" t="s">
        <v>256</v>
      </c>
      <c r="Q2411" s="342" t="s">
        <v>256</v>
      </c>
      <c r="S2411">
        <f>SUM(J2411:K2411)</f>
        <v>12</v>
      </c>
    </row>
    <row r="2412" spans="1:19" ht="16" hidden="1" x14ac:dyDescent="0.2">
      <c r="A2412" s="342" t="s">
        <v>196</v>
      </c>
      <c r="B2412" s="345">
        <v>6</v>
      </c>
      <c r="C2412" s="442" t="str">
        <f t="shared" si="282"/>
        <v>BS2.6</v>
      </c>
      <c r="D2412" s="345">
        <v>2</v>
      </c>
      <c r="E2412" s="443">
        <v>44152</v>
      </c>
      <c r="F2412" s="383" t="s">
        <v>715</v>
      </c>
      <c r="G2412" s="444" t="str">
        <f>INDEX([1]CAPS!$A:$A,MATCH(F:F,[1]CAPS!$H:$H,0))</f>
        <v>EUCA</v>
      </c>
      <c r="H2412" s="416"/>
      <c r="I2412" s="341"/>
      <c r="J2412" s="341"/>
      <c r="K2412" s="342">
        <v>0</v>
      </c>
      <c r="L2412" s="342">
        <v>0</v>
      </c>
      <c r="M2412" s="340" t="s">
        <v>256</v>
      </c>
      <c r="N2412" s="342">
        <v>0</v>
      </c>
      <c r="O2412" s="344">
        <v>1</v>
      </c>
      <c r="P2412" s="342">
        <v>0</v>
      </c>
      <c r="Q2412" s="342">
        <v>0</v>
      </c>
      <c r="R2412" t="s">
        <v>629</v>
      </c>
      <c r="S2412">
        <f t="shared" si="285"/>
        <v>1</v>
      </c>
    </row>
    <row r="2413" spans="1:19" ht="16" x14ac:dyDescent="0.2">
      <c r="A2413" s="342" t="s">
        <v>196</v>
      </c>
      <c r="B2413" s="345">
        <v>6</v>
      </c>
      <c r="C2413" s="442" t="str">
        <f t="shared" si="282"/>
        <v>BS2.6</v>
      </c>
      <c r="D2413" s="345">
        <v>2</v>
      </c>
      <c r="E2413" s="443">
        <v>44152</v>
      </c>
      <c r="F2413" s="366" t="s">
        <v>159</v>
      </c>
      <c r="G2413" s="444">
        <f>INDEX([1]CAPS!$A:$A,MATCH(F:F,[1]CAPS!$H:$H,0))</f>
        <v>7138</v>
      </c>
      <c r="H2413" s="416"/>
      <c r="I2413" s="341"/>
      <c r="J2413" s="412"/>
      <c r="K2413" s="342">
        <v>6</v>
      </c>
      <c r="L2413" s="342">
        <v>0</v>
      </c>
      <c r="M2413" s="340" t="s">
        <v>256</v>
      </c>
      <c r="N2413" s="342">
        <v>0</v>
      </c>
      <c r="O2413" s="344" t="s">
        <v>256</v>
      </c>
      <c r="P2413" s="342" t="s">
        <v>256</v>
      </c>
      <c r="Q2413" s="342" t="s">
        <v>256</v>
      </c>
      <c r="S2413">
        <f t="shared" ref="S2413:S2415" si="290">SUM(J2413:K2413)</f>
        <v>6</v>
      </c>
    </row>
    <row r="2414" spans="1:19" ht="32" x14ac:dyDescent="0.2">
      <c r="A2414" s="342" t="s">
        <v>196</v>
      </c>
      <c r="B2414" s="345">
        <v>6</v>
      </c>
      <c r="C2414" s="442" t="str">
        <f t="shared" si="282"/>
        <v>BS2.6</v>
      </c>
      <c r="D2414" s="345">
        <v>2</v>
      </c>
      <c r="E2414" s="443">
        <v>44152</v>
      </c>
      <c r="F2414" s="366" t="s">
        <v>141</v>
      </c>
      <c r="G2414" s="444">
        <f>INDEX([1]CAPS!$A:$A,MATCH(F:F,[1]CAPS!$H:$H,0))</f>
        <v>2445</v>
      </c>
      <c r="H2414" s="416"/>
      <c r="I2414" s="341"/>
      <c r="J2414" s="412"/>
      <c r="K2414" s="342">
        <v>5</v>
      </c>
      <c r="L2414" s="342">
        <v>0</v>
      </c>
      <c r="M2414" s="340" t="s">
        <v>256</v>
      </c>
      <c r="N2414" s="342">
        <v>0</v>
      </c>
      <c r="O2414" s="342" t="s">
        <v>256</v>
      </c>
      <c r="P2414" s="342" t="s">
        <v>256</v>
      </c>
      <c r="Q2414" s="342" t="s">
        <v>256</v>
      </c>
      <c r="S2414">
        <f t="shared" si="290"/>
        <v>5</v>
      </c>
    </row>
    <row r="2415" spans="1:19" ht="16" x14ac:dyDescent="0.2">
      <c r="A2415" s="342" t="s">
        <v>196</v>
      </c>
      <c r="B2415" s="345">
        <v>6</v>
      </c>
      <c r="C2415" s="442" t="str">
        <f t="shared" si="282"/>
        <v>BS2.6</v>
      </c>
      <c r="D2415" s="345">
        <v>2</v>
      </c>
      <c r="E2415" s="443">
        <v>44152</v>
      </c>
      <c r="F2415" s="366" t="s">
        <v>132</v>
      </c>
      <c r="G2415" s="444">
        <f>INDEX([1]CAPS!$A:$A,MATCH(F:F,[1]CAPS!$H:$H,0))</f>
        <v>2469</v>
      </c>
      <c r="H2415" s="416"/>
      <c r="I2415" s="341"/>
      <c r="J2415" s="412"/>
      <c r="K2415" s="342">
        <v>3</v>
      </c>
      <c r="L2415" s="342">
        <v>0</v>
      </c>
      <c r="M2415" s="340" t="s">
        <v>256</v>
      </c>
      <c r="N2415" s="342">
        <v>0</v>
      </c>
      <c r="O2415" s="344" t="s">
        <v>256</v>
      </c>
      <c r="P2415" s="342" t="s">
        <v>256</v>
      </c>
      <c r="Q2415" s="342" t="s">
        <v>256</v>
      </c>
      <c r="S2415">
        <f t="shared" si="290"/>
        <v>3</v>
      </c>
    </row>
    <row r="2416" spans="1:19" ht="32" hidden="1" x14ac:dyDescent="0.2">
      <c r="A2416" s="342" t="s">
        <v>196</v>
      </c>
      <c r="B2416" s="345">
        <v>6</v>
      </c>
      <c r="C2416" s="442" t="str">
        <f t="shared" si="282"/>
        <v>BS2.6</v>
      </c>
      <c r="D2416" s="345">
        <v>2</v>
      </c>
      <c r="E2416" s="443">
        <v>44152</v>
      </c>
      <c r="F2416" s="366" t="s">
        <v>135</v>
      </c>
      <c r="G2416" s="444">
        <f>INDEX([1]CAPS!$A:$A,MATCH(F:F,[1]CAPS!$H:$H,0))</f>
        <v>7766</v>
      </c>
      <c r="H2416" s="416"/>
      <c r="I2416" s="341"/>
      <c r="J2416" s="412"/>
      <c r="K2416" s="342">
        <v>1</v>
      </c>
      <c r="L2416" s="342">
        <v>0</v>
      </c>
      <c r="M2416" s="340" t="s">
        <v>256</v>
      </c>
      <c r="N2416" s="342">
        <v>0</v>
      </c>
      <c r="O2416" s="344">
        <v>0</v>
      </c>
      <c r="P2416" s="342">
        <v>0</v>
      </c>
      <c r="Q2416" s="342">
        <v>0</v>
      </c>
      <c r="S2416">
        <f t="shared" si="285"/>
        <v>1</v>
      </c>
    </row>
    <row r="2417" spans="1:19" ht="16" hidden="1" x14ac:dyDescent="0.2">
      <c r="A2417" s="342" t="s">
        <v>196</v>
      </c>
      <c r="B2417" s="345">
        <v>6</v>
      </c>
      <c r="C2417" s="442" t="str">
        <f t="shared" si="282"/>
        <v>BS2.6</v>
      </c>
      <c r="D2417" s="345">
        <v>2</v>
      </c>
      <c r="E2417" s="443">
        <v>44152</v>
      </c>
      <c r="F2417" s="366" t="s">
        <v>157</v>
      </c>
      <c r="G2417" s="444">
        <f>INDEX([1]CAPS!$A:$A,MATCH(F:F,[1]CAPS!$H:$H,0))</f>
        <v>2654</v>
      </c>
      <c r="H2417" s="416"/>
      <c r="I2417" s="341"/>
      <c r="J2417" s="341"/>
      <c r="K2417" s="342">
        <v>0</v>
      </c>
      <c r="L2417" s="342">
        <v>0</v>
      </c>
      <c r="M2417" s="340" t="s">
        <v>256</v>
      </c>
      <c r="N2417" s="342">
        <v>0</v>
      </c>
      <c r="O2417" s="344">
        <v>5</v>
      </c>
      <c r="P2417" s="342">
        <v>0</v>
      </c>
      <c r="Q2417" s="342">
        <v>0</v>
      </c>
      <c r="S2417">
        <f t="shared" si="285"/>
        <v>5</v>
      </c>
    </row>
    <row r="2418" spans="1:19" ht="16" hidden="1" x14ac:dyDescent="0.2">
      <c r="A2418" s="342" t="s">
        <v>196</v>
      </c>
      <c r="B2418" s="345">
        <v>6</v>
      </c>
      <c r="C2418" s="442" t="str">
        <f t="shared" si="282"/>
        <v>BS2.6</v>
      </c>
      <c r="D2418" s="345">
        <v>2</v>
      </c>
      <c r="E2418" s="443">
        <v>44152</v>
      </c>
      <c r="F2418" s="366" t="s">
        <v>139</v>
      </c>
      <c r="G2418" s="444">
        <f>INDEX([1]CAPS!$A:$A,MATCH(F:F,[1]CAPS!$H:$H,0))</f>
        <v>6325</v>
      </c>
      <c r="H2418" s="416"/>
      <c r="I2418" s="341"/>
      <c r="J2418" s="412"/>
      <c r="K2418" s="342">
        <v>8</v>
      </c>
      <c r="L2418" s="342">
        <v>0</v>
      </c>
      <c r="M2418" s="340" t="s">
        <v>256</v>
      </c>
      <c r="N2418" s="342">
        <v>4</v>
      </c>
      <c r="O2418" s="342" t="s">
        <v>256</v>
      </c>
      <c r="P2418" s="342" t="s">
        <v>256</v>
      </c>
      <c r="Q2418" s="342" t="s">
        <v>256</v>
      </c>
      <c r="S2418">
        <f>SUM(J2418:K2418)</f>
        <v>8</v>
      </c>
    </row>
    <row r="2419" spans="1:19" ht="16" hidden="1" x14ac:dyDescent="0.2">
      <c r="A2419" s="342" t="s">
        <v>196</v>
      </c>
      <c r="B2419" s="345">
        <v>7</v>
      </c>
      <c r="C2419" s="442" t="str">
        <f t="shared" si="282"/>
        <v>BS2.7</v>
      </c>
      <c r="D2419" s="345">
        <v>2</v>
      </c>
      <c r="E2419" s="443">
        <v>44152</v>
      </c>
      <c r="F2419" s="366" t="s">
        <v>229</v>
      </c>
      <c r="G2419" s="444">
        <f>INDEX([1]CAPS!$A:$A,MATCH(F:F,[1]CAPS!$H:$H,0))</f>
        <v>3997</v>
      </c>
      <c r="H2419" s="416"/>
      <c r="I2419" s="341"/>
      <c r="J2419" s="412"/>
      <c r="K2419" s="342">
        <v>1</v>
      </c>
      <c r="L2419" s="342">
        <v>0</v>
      </c>
      <c r="M2419" s="340" t="s">
        <v>256</v>
      </c>
      <c r="N2419" s="342">
        <v>0</v>
      </c>
      <c r="O2419" s="344">
        <v>1</v>
      </c>
      <c r="P2419" s="342">
        <v>0</v>
      </c>
      <c r="Q2419" s="342">
        <v>0</v>
      </c>
      <c r="S2419">
        <f t="shared" si="285"/>
        <v>2</v>
      </c>
    </row>
    <row r="2420" spans="1:19" ht="16" x14ac:dyDescent="0.2">
      <c r="A2420" s="342" t="s">
        <v>196</v>
      </c>
      <c r="B2420" s="345">
        <v>7</v>
      </c>
      <c r="C2420" s="442" t="str">
        <f t="shared" si="282"/>
        <v>BS2.7</v>
      </c>
      <c r="D2420" s="345">
        <v>2</v>
      </c>
      <c r="E2420" s="443">
        <v>44152</v>
      </c>
      <c r="F2420" s="366" t="s">
        <v>129</v>
      </c>
      <c r="G2420" s="444">
        <f>INDEX([1]CAPS!$A:$A,MATCH(F:F,[1]CAPS!$H:$H,0))</f>
        <v>5532</v>
      </c>
      <c r="H2420" s="416"/>
      <c r="I2420" s="341"/>
      <c r="J2420" s="412"/>
      <c r="K2420" s="342">
        <v>8</v>
      </c>
      <c r="L2420" s="342">
        <v>0</v>
      </c>
      <c r="M2420" s="340" t="s">
        <v>256</v>
      </c>
      <c r="N2420" s="342">
        <v>0</v>
      </c>
      <c r="O2420" s="344" t="s">
        <v>256</v>
      </c>
      <c r="P2420" s="342" t="s">
        <v>256</v>
      </c>
      <c r="Q2420" s="342" t="s">
        <v>256</v>
      </c>
      <c r="S2420">
        <f t="shared" ref="S2420:S2423" si="291">SUM(J2420:K2420)</f>
        <v>8</v>
      </c>
    </row>
    <row r="2421" spans="1:19" ht="16" x14ac:dyDescent="0.2">
      <c r="A2421" s="342" t="s">
        <v>196</v>
      </c>
      <c r="B2421" s="345">
        <v>7</v>
      </c>
      <c r="C2421" s="442" t="str">
        <f t="shared" si="282"/>
        <v>BS2.7</v>
      </c>
      <c r="D2421" s="345">
        <v>2</v>
      </c>
      <c r="E2421" s="443">
        <v>44152</v>
      </c>
      <c r="F2421" s="366" t="s">
        <v>159</v>
      </c>
      <c r="G2421" s="444">
        <f>INDEX([1]CAPS!$A:$A,MATCH(F:F,[1]CAPS!$H:$H,0))</f>
        <v>7138</v>
      </c>
      <c r="H2421" s="416"/>
      <c r="I2421" s="341"/>
      <c r="J2421" s="412"/>
      <c r="K2421" s="342">
        <v>6</v>
      </c>
      <c r="L2421" s="342">
        <v>0</v>
      </c>
      <c r="M2421" s="340" t="s">
        <v>256</v>
      </c>
      <c r="N2421" s="342">
        <v>0</v>
      </c>
      <c r="O2421" s="342" t="s">
        <v>256</v>
      </c>
      <c r="P2421" s="342" t="s">
        <v>256</v>
      </c>
      <c r="Q2421" s="342" t="s">
        <v>256</v>
      </c>
      <c r="S2421">
        <f t="shared" si="291"/>
        <v>6</v>
      </c>
    </row>
    <row r="2422" spans="1:19" ht="32" x14ac:dyDescent="0.2">
      <c r="A2422" s="342" t="s">
        <v>196</v>
      </c>
      <c r="B2422" s="345">
        <v>7</v>
      </c>
      <c r="C2422" s="442" t="str">
        <f t="shared" si="282"/>
        <v>BS2.7</v>
      </c>
      <c r="D2422" s="345">
        <v>2</v>
      </c>
      <c r="E2422" s="443">
        <v>44152</v>
      </c>
      <c r="F2422" s="366" t="s">
        <v>141</v>
      </c>
      <c r="G2422" s="444">
        <f>INDEX([1]CAPS!$A:$A,MATCH(F:F,[1]CAPS!$H:$H,0))</f>
        <v>2445</v>
      </c>
      <c r="H2422" s="416"/>
      <c r="I2422" s="341"/>
      <c r="J2422" s="412"/>
      <c r="K2422" s="342">
        <v>5</v>
      </c>
      <c r="L2422" s="342">
        <v>0</v>
      </c>
      <c r="M2422" s="340" t="s">
        <v>256</v>
      </c>
      <c r="N2422" s="342">
        <v>0</v>
      </c>
      <c r="O2422" s="344" t="s">
        <v>256</v>
      </c>
      <c r="P2422" s="342" t="s">
        <v>256</v>
      </c>
      <c r="Q2422" s="342" t="s">
        <v>256</v>
      </c>
      <c r="S2422">
        <f t="shared" si="291"/>
        <v>5</v>
      </c>
    </row>
    <row r="2423" spans="1:19" ht="16" x14ac:dyDescent="0.2">
      <c r="A2423" s="342" t="s">
        <v>196</v>
      </c>
      <c r="B2423" s="345">
        <v>7</v>
      </c>
      <c r="C2423" s="442" t="str">
        <f t="shared" si="282"/>
        <v>BS2.7</v>
      </c>
      <c r="D2423" s="345">
        <v>2</v>
      </c>
      <c r="E2423" s="443">
        <v>44152</v>
      </c>
      <c r="F2423" s="366" t="s">
        <v>132</v>
      </c>
      <c r="G2423" s="444">
        <f>INDEX([1]CAPS!$A:$A,MATCH(F:F,[1]CAPS!$H:$H,0))</f>
        <v>2469</v>
      </c>
      <c r="H2423" s="416"/>
      <c r="I2423" s="341"/>
      <c r="J2423" s="412"/>
      <c r="K2423" s="342">
        <v>1</v>
      </c>
      <c r="L2423" s="342">
        <v>0</v>
      </c>
      <c r="M2423" s="340" t="s">
        <v>256</v>
      </c>
      <c r="N2423" s="342">
        <v>0</v>
      </c>
      <c r="O2423" s="344" t="s">
        <v>256</v>
      </c>
      <c r="P2423" s="342" t="s">
        <v>256</v>
      </c>
      <c r="Q2423" s="342" t="s">
        <v>256</v>
      </c>
      <c r="S2423">
        <f t="shared" si="291"/>
        <v>1</v>
      </c>
    </row>
    <row r="2424" spans="1:19" ht="16" hidden="1" x14ac:dyDescent="0.2">
      <c r="A2424" s="342" t="s">
        <v>196</v>
      </c>
      <c r="B2424" s="345">
        <v>7</v>
      </c>
      <c r="C2424" s="442" t="str">
        <f t="shared" si="282"/>
        <v>BS2.7</v>
      </c>
      <c r="D2424" s="345">
        <v>2</v>
      </c>
      <c r="E2424" s="443">
        <v>44152</v>
      </c>
      <c r="F2424" s="366" t="s">
        <v>139</v>
      </c>
      <c r="G2424" s="444">
        <f>INDEX([1]CAPS!$A:$A,MATCH(F:F,[1]CAPS!$H:$H,0))</f>
        <v>6325</v>
      </c>
      <c r="H2424" s="416"/>
      <c r="I2424" s="341"/>
      <c r="J2424" s="412"/>
      <c r="K2424" s="342">
        <v>14</v>
      </c>
      <c r="L2424" s="342">
        <v>0</v>
      </c>
      <c r="M2424" s="340" t="s">
        <v>256</v>
      </c>
      <c r="N2424" s="342">
        <v>10</v>
      </c>
      <c r="O2424" s="342" t="s">
        <v>256</v>
      </c>
      <c r="P2424" s="342" t="s">
        <v>256</v>
      </c>
      <c r="Q2424" s="342" t="s">
        <v>256</v>
      </c>
      <c r="S2424">
        <f>SUM(J2424:K2424)</f>
        <v>14</v>
      </c>
    </row>
    <row r="2425" spans="1:19" ht="16" hidden="1" x14ac:dyDescent="0.2">
      <c r="A2425" s="342" t="s">
        <v>196</v>
      </c>
      <c r="B2425" s="345">
        <v>8</v>
      </c>
      <c r="C2425" s="442" t="str">
        <f t="shared" si="282"/>
        <v>BS2.8</v>
      </c>
      <c r="D2425" s="345">
        <v>2</v>
      </c>
      <c r="E2425" s="443">
        <v>44152</v>
      </c>
      <c r="F2425" s="366" t="s">
        <v>229</v>
      </c>
      <c r="G2425" s="444">
        <f>INDEX([1]CAPS!$A:$A,MATCH(F:F,[1]CAPS!$H:$H,0))</f>
        <v>3997</v>
      </c>
      <c r="H2425" s="416"/>
      <c r="I2425" s="341"/>
      <c r="J2425" s="341"/>
      <c r="K2425" s="342">
        <v>3</v>
      </c>
      <c r="L2425" s="342">
        <v>0</v>
      </c>
      <c r="M2425" s="340" t="s">
        <v>256</v>
      </c>
      <c r="N2425" s="342">
        <v>0</v>
      </c>
      <c r="O2425" s="342">
        <v>0</v>
      </c>
      <c r="P2425" s="342">
        <v>0</v>
      </c>
      <c r="Q2425" s="342">
        <v>0</v>
      </c>
      <c r="S2425">
        <f t="shared" si="285"/>
        <v>3</v>
      </c>
    </row>
    <row r="2426" spans="1:19" ht="16" hidden="1" x14ac:dyDescent="0.2">
      <c r="A2426" s="342" t="s">
        <v>196</v>
      </c>
      <c r="B2426" s="345">
        <v>8</v>
      </c>
      <c r="C2426" s="442" t="str">
        <f t="shared" si="282"/>
        <v>BS2.8</v>
      </c>
      <c r="D2426" s="345">
        <v>2</v>
      </c>
      <c r="E2426" s="443">
        <v>44152</v>
      </c>
      <c r="F2426" s="366" t="s">
        <v>131</v>
      </c>
      <c r="G2426" s="444">
        <f>INDEX([1]CAPS!$A:$A,MATCH(F:F,[1]CAPS!$H:$H,0))</f>
        <v>2557</v>
      </c>
      <c r="H2426" s="416"/>
      <c r="I2426" s="341"/>
      <c r="J2426" s="412"/>
      <c r="K2426" s="342">
        <v>2</v>
      </c>
      <c r="L2426" s="342">
        <v>0</v>
      </c>
      <c r="M2426" s="340" t="s">
        <v>256</v>
      </c>
      <c r="N2426" s="342">
        <v>0</v>
      </c>
      <c r="O2426" s="344">
        <v>0</v>
      </c>
      <c r="P2426" s="342">
        <v>0</v>
      </c>
      <c r="Q2426" s="342">
        <v>0</v>
      </c>
      <c r="S2426">
        <f t="shared" si="285"/>
        <v>2</v>
      </c>
    </row>
    <row r="2427" spans="1:19" ht="16" x14ac:dyDescent="0.2">
      <c r="A2427" s="342" t="s">
        <v>196</v>
      </c>
      <c r="B2427" s="345">
        <v>8</v>
      </c>
      <c r="C2427" s="442" t="str">
        <f t="shared" ref="C2427:C2490" si="292">CONCATENATE(A2427,".",B2427)</f>
        <v>BS2.8</v>
      </c>
      <c r="D2427" s="345">
        <v>2</v>
      </c>
      <c r="E2427" s="443">
        <v>44152</v>
      </c>
      <c r="F2427" s="366" t="s">
        <v>129</v>
      </c>
      <c r="G2427" s="444">
        <f>INDEX([1]CAPS!$A:$A,MATCH(F:F,[1]CAPS!$H:$H,0))</f>
        <v>5532</v>
      </c>
      <c r="H2427" s="416"/>
      <c r="I2427" s="341"/>
      <c r="J2427" s="412"/>
      <c r="K2427" s="342">
        <v>6</v>
      </c>
      <c r="L2427" s="342">
        <v>0</v>
      </c>
      <c r="M2427" s="340" t="s">
        <v>256</v>
      </c>
      <c r="N2427" s="342">
        <v>0</v>
      </c>
      <c r="O2427" s="344" t="s">
        <v>256</v>
      </c>
      <c r="P2427" s="342" t="s">
        <v>256</v>
      </c>
      <c r="Q2427" s="342" t="s">
        <v>256</v>
      </c>
      <c r="S2427">
        <f t="shared" ref="S2427:S2428" si="293">SUM(J2427:K2427)</f>
        <v>6</v>
      </c>
    </row>
    <row r="2428" spans="1:19" ht="16" x14ac:dyDescent="0.2">
      <c r="A2428" s="342" t="s">
        <v>196</v>
      </c>
      <c r="B2428" s="345">
        <v>8</v>
      </c>
      <c r="C2428" s="442" t="str">
        <f t="shared" si="292"/>
        <v>BS2.8</v>
      </c>
      <c r="D2428" s="345">
        <v>2</v>
      </c>
      <c r="E2428" s="443">
        <v>44152</v>
      </c>
      <c r="F2428" s="366" t="s">
        <v>159</v>
      </c>
      <c r="G2428" s="444">
        <f>INDEX([1]CAPS!$A:$A,MATCH(F:F,[1]CAPS!$H:$H,0))</f>
        <v>7138</v>
      </c>
      <c r="H2428" s="416"/>
      <c r="I2428" s="341"/>
      <c r="J2428" s="412"/>
      <c r="K2428" s="342">
        <v>2</v>
      </c>
      <c r="L2428" s="342">
        <v>0</v>
      </c>
      <c r="M2428" s="340" t="s">
        <v>256</v>
      </c>
      <c r="N2428" s="342">
        <v>0</v>
      </c>
      <c r="O2428" s="344" t="s">
        <v>256</v>
      </c>
      <c r="P2428" s="342" t="s">
        <v>256</v>
      </c>
      <c r="Q2428" s="342" t="s">
        <v>256</v>
      </c>
      <c r="S2428">
        <f t="shared" si="293"/>
        <v>2</v>
      </c>
    </row>
    <row r="2429" spans="1:19" ht="32" hidden="1" x14ac:dyDescent="0.2">
      <c r="A2429" s="342" t="s">
        <v>196</v>
      </c>
      <c r="B2429" s="345">
        <v>8</v>
      </c>
      <c r="C2429" s="442" t="str">
        <f t="shared" si="292"/>
        <v>BS2.8</v>
      </c>
      <c r="D2429" s="345">
        <v>2</v>
      </c>
      <c r="E2429" s="443">
        <v>44152</v>
      </c>
      <c r="F2429" s="383" t="s">
        <v>232</v>
      </c>
      <c r="G2429" s="444">
        <f>INDEX([1]CAPS!$A:$A,MATCH(F:F,[1]CAPS!$H:$H,0))</f>
        <v>8875</v>
      </c>
      <c r="H2429" s="416"/>
      <c r="I2429" s="341"/>
      <c r="J2429" s="341"/>
      <c r="K2429" s="342">
        <v>0</v>
      </c>
      <c r="L2429" s="342">
        <v>0</v>
      </c>
      <c r="M2429" s="340" t="s">
        <v>256</v>
      </c>
      <c r="N2429" s="342">
        <v>0</v>
      </c>
      <c r="O2429" s="344">
        <v>2</v>
      </c>
      <c r="P2429" s="342">
        <v>0</v>
      </c>
      <c r="Q2429" s="342">
        <v>0</v>
      </c>
      <c r="S2429">
        <f t="shared" si="285"/>
        <v>2</v>
      </c>
    </row>
    <row r="2430" spans="1:19" ht="32" x14ac:dyDescent="0.2">
      <c r="A2430" s="342" t="s">
        <v>196</v>
      </c>
      <c r="B2430" s="345">
        <v>8</v>
      </c>
      <c r="C2430" s="442" t="str">
        <f t="shared" si="292"/>
        <v>BS2.8</v>
      </c>
      <c r="D2430" s="345">
        <v>2</v>
      </c>
      <c r="E2430" s="443">
        <v>44152</v>
      </c>
      <c r="F2430" s="366" t="s">
        <v>141</v>
      </c>
      <c r="G2430" s="444">
        <f>INDEX([1]CAPS!$A:$A,MATCH(F:F,[1]CAPS!$H:$H,0))</f>
        <v>2445</v>
      </c>
      <c r="H2430" s="416"/>
      <c r="I2430" s="341"/>
      <c r="J2430" s="412"/>
      <c r="K2430" s="342">
        <v>3</v>
      </c>
      <c r="L2430" s="342">
        <v>0</v>
      </c>
      <c r="M2430" s="340" t="s">
        <v>256</v>
      </c>
      <c r="N2430" s="342">
        <v>0</v>
      </c>
      <c r="O2430" s="344" t="s">
        <v>256</v>
      </c>
      <c r="P2430" s="342" t="s">
        <v>256</v>
      </c>
      <c r="Q2430" s="342" t="s">
        <v>256</v>
      </c>
      <c r="S2430">
        <f t="shared" ref="S2430:S2431" si="294">SUM(J2430:K2430)</f>
        <v>3</v>
      </c>
    </row>
    <row r="2431" spans="1:19" ht="16" x14ac:dyDescent="0.2">
      <c r="A2431" s="342" t="s">
        <v>196</v>
      </c>
      <c r="B2431" s="345">
        <v>8</v>
      </c>
      <c r="C2431" s="442" t="str">
        <f t="shared" si="292"/>
        <v>BS2.8</v>
      </c>
      <c r="D2431" s="345">
        <v>2</v>
      </c>
      <c r="E2431" s="443">
        <v>44152</v>
      </c>
      <c r="F2431" s="366" t="s">
        <v>132</v>
      </c>
      <c r="G2431" s="444">
        <f>INDEX([1]CAPS!$A:$A,MATCH(F:F,[1]CAPS!$H:$H,0))</f>
        <v>2469</v>
      </c>
      <c r="H2431" s="416"/>
      <c r="I2431" s="341"/>
      <c r="J2431" s="341"/>
      <c r="K2431" s="342">
        <v>3</v>
      </c>
      <c r="L2431" s="342">
        <v>0</v>
      </c>
      <c r="M2431" s="340" t="s">
        <v>256</v>
      </c>
      <c r="N2431" s="342">
        <v>0</v>
      </c>
      <c r="O2431" s="344" t="s">
        <v>256</v>
      </c>
      <c r="P2431" s="342" t="s">
        <v>256</v>
      </c>
      <c r="Q2431" s="342" t="s">
        <v>256</v>
      </c>
      <c r="S2431">
        <f t="shared" si="294"/>
        <v>3</v>
      </c>
    </row>
    <row r="2432" spans="1:19" ht="16" hidden="1" x14ac:dyDescent="0.2">
      <c r="A2432" s="342" t="s">
        <v>196</v>
      </c>
      <c r="B2432" s="345">
        <v>8</v>
      </c>
      <c r="C2432" s="442" t="str">
        <f t="shared" si="292"/>
        <v>BS2.8</v>
      </c>
      <c r="D2432" s="345">
        <v>2</v>
      </c>
      <c r="E2432" s="443">
        <v>44152</v>
      </c>
      <c r="F2432" s="366" t="s">
        <v>157</v>
      </c>
      <c r="G2432" s="444">
        <f>INDEX([1]CAPS!$A:$A,MATCH(F:F,[1]CAPS!$H:$H,0))</f>
        <v>2654</v>
      </c>
      <c r="H2432" s="416"/>
      <c r="I2432" s="341"/>
      <c r="J2432" s="341"/>
      <c r="K2432" s="342">
        <v>0</v>
      </c>
      <c r="L2432" s="342">
        <v>0</v>
      </c>
      <c r="M2432" s="340" t="s">
        <v>256</v>
      </c>
      <c r="N2432" s="342">
        <v>0</v>
      </c>
      <c r="O2432" s="344">
        <v>1</v>
      </c>
      <c r="P2432" s="342">
        <v>0</v>
      </c>
      <c r="Q2432" s="342">
        <v>0</v>
      </c>
      <c r="S2432">
        <f t="shared" si="285"/>
        <v>1</v>
      </c>
    </row>
    <row r="2433" spans="1:19" ht="16" hidden="1" x14ac:dyDescent="0.2">
      <c r="A2433" s="342" t="s">
        <v>196</v>
      </c>
      <c r="B2433" s="345">
        <v>8</v>
      </c>
      <c r="C2433" s="442" t="str">
        <f t="shared" si="292"/>
        <v>BS2.8</v>
      </c>
      <c r="D2433" s="345">
        <v>2</v>
      </c>
      <c r="E2433" s="443">
        <v>44152</v>
      </c>
      <c r="F2433" s="366" t="s">
        <v>139</v>
      </c>
      <c r="G2433" s="444">
        <f>INDEX([1]CAPS!$A:$A,MATCH(F:F,[1]CAPS!$H:$H,0))</f>
        <v>6325</v>
      </c>
      <c r="H2433" s="416"/>
      <c r="I2433" s="341"/>
      <c r="J2433" s="412"/>
      <c r="K2433" s="342">
        <v>11</v>
      </c>
      <c r="L2433" s="342">
        <v>0</v>
      </c>
      <c r="M2433" s="340" t="s">
        <v>256</v>
      </c>
      <c r="N2433" s="342">
        <v>8</v>
      </c>
      <c r="O2433" s="342" t="s">
        <v>256</v>
      </c>
      <c r="P2433" s="342" t="s">
        <v>256</v>
      </c>
      <c r="Q2433" s="342" t="s">
        <v>256</v>
      </c>
      <c r="S2433">
        <f>SUM(J2433:K2433)</f>
        <v>11</v>
      </c>
    </row>
    <row r="2434" spans="1:19" ht="16" hidden="1" x14ac:dyDescent="0.2">
      <c r="A2434" s="342" t="s">
        <v>196</v>
      </c>
      <c r="B2434" s="345">
        <v>9</v>
      </c>
      <c r="C2434" s="442" t="str">
        <f t="shared" si="292"/>
        <v>BS2.9</v>
      </c>
      <c r="D2434" s="345">
        <v>2</v>
      </c>
      <c r="E2434" s="443">
        <v>44152</v>
      </c>
      <c r="F2434" s="366" t="s">
        <v>229</v>
      </c>
      <c r="G2434" s="444">
        <f>INDEX([1]CAPS!$A:$A,MATCH(F:F,[1]CAPS!$H:$H,0))</f>
        <v>3997</v>
      </c>
      <c r="H2434" s="416"/>
      <c r="I2434" s="341"/>
      <c r="J2434" s="412"/>
      <c r="K2434" s="342">
        <v>3</v>
      </c>
      <c r="L2434" s="342">
        <v>0</v>
      </c>
      <c r="M2434" s="340" t="s">
        <v>256</v>
      </c>
      <c r="N2434" s="342">
        <v>0</v>
      </c>
      <c r="O2434" s="342">
        <v>0</v>
      </c>
      <c r="P2434" s="342">
        <v>0</v>
      </c>
      <c r="Q2434" s="342">
        <v>0</v>
      </c>
      <c r="S2434">
        <f t="shared" si="285"/>
        <v>3</v>
      </c>
    </row>
    <row r="2435" spans="1:19" ht="16" x14ac:dyDescent="0.2">
      <c r="A2435" s="342" t="s">
        <v>196</v>
      </c>
      <c r="B2435" s="345">
        <v>9</v>
      </c>
      <c r="C2435" s="442" t="str">
        <f t="shared" si="292"/>
        <v>BS2.9</v>
      </c>
      <c r="D2435" s="345">
        <v>2</v>
      </c>
      <c r="E2435" s="443">
        <v>44152</v>
      </c>
      <c r="F2435" s="366" t="s">
        <v>129</v>
      </c>
      <c r="G2435" s="444">
        <f>INDEX([1]CAPS!$A:$A,MATCH(F:F,[1]CAPS!$H:$H,0))</f>
        <v>5532</v>
      </c>
      <c r="H2435" s="416"/>
      <c r="I2435" s="341"/>
      <c r="J2435" s="412"/>
      <c r="K2435" s="342">
        <v>5</v>
      </c>
      <c r="L2435" s="342">
        <v>0</v>
      </c>
      <c r="M2435" s="340" t="s">
        <v>256</v>
      </c>
      <c r="N2435" s="342">
        <v>0</v>
      </c>
      <c r="O2435" s="344" t="s">
        <v>256</v>
      </c>
      <c r="P2435" s="342" t="s">
        <v>256</v>
      </c>
      <c r="Q2435" s="342" t="s">
        <v>256</v>
      </c>
      <c r="S2435">
        <f t="shared" ref="S2435:S2437" si="295">SUM(J2435:K2435)</f>
        <v>5</v>
      </c>
    </row>
    <row r="2436" spans="1:19" ht="32" x14ac:dyDescent="0.2">
      <c r="A2436" s="342" t="s">
        <v>196</v>
      </c>
      <c r="B2436" s="345">
        <v>9</v>
      </c>
      <c r="C2436" s="442" t="str">
        <f t="shared" si="292"/>
        <v>BS2.9</v>
      </c>
      <c r="D2436" s="345">
        <v>2</v>
      </c>
      <c r="E2436" s="443">
        <v>44152</v>
      </c>
      <c r="F2436" s="366" t="s">
        <v>141</v>
      </c>
      <c r="G2436" s="444">
        <f>INDEX([1]CAPS!$A:$A,MATCH(F:F,[1]CAPS!$H:$H,0))</f>
        <v>2445</v>
      </c>
      <c r="H2436" s="416"/>
      <c r="I2436" s="341"/>
      <c r="J2436" s="412"/>
      <c r="K2436" s="342">
        <v>1</v>
      </c>
      <c r="L2436" s="342">
        <v>0</v>
      </c>
      <c r="M2436" s="340" t="s">
        <v>256</v>
      </c>
      <c r="N2436" s="342">
        <v>0</v>
      </c>
      <c r="O2436" s="342" t="s">
        <v>256</v>
      </c>
      <c r="P2436" s="342" t="s">
        <v>256</v>
      </c>
      <c r="Q2436" s="342" t="s">
        <v>256</v>
      </c>
      <c r="S2436">
        <f t="shared" si="295"/>
        <v>1</v>
      </c>
    </row>
    <row r="2437" spans="1:19" ht="16" x14ac:dyDescent="0.2">
      <c r="A2437" s="342" t="s">
        <v>196</v>
      </c>
      <c r="B2437" s="345">
        <v>9</v>
      </c>
      <c r="C2437" s="442" t="str">
        <f t="shared" si="292"/>
        <v>BS2.9</v>
      </c>
      <c r="D2437" s="345">
        <v>2</v>
      </c>
      <c r="E2437" s="443">
        <v>44152</v>
      </c>
      <c r="F2437" s="366" t="s">
        <v>132</v>
      </c>
      <c r="G2437" s="444">
        <f>INDEX([1]CAPS!$A:$A,MATCH(F:F,[1]CAPS!$H:$H,0))</f>
        <v>2469</v>
      </c>
      <c r="H2437" s="416"/>
      <c r="I2437" s="341"/>
      <c r="J2437" s="412"/>
      <c r="K2437" s="342">
        <v>4</v>
      </c>
      <c r="L2437" s="342">
        <v>0</v>
      </c>
      <c r="M2437" s="340" t="s">
        <v>256</v>
      </c>
      <c r="N2437" s="342">
        <v>0</v>
      </c>
      <c r="O2437" s="344" t="s">
        <v>256</v>
      </c>
      <c r="P2437" s="342" t="s">
        <v>256</v>
      </c>
      <c r="Q2437" s="342" t="s">
        <v>256</v>
      </c>
      <c r="S2437">
        <f t="shared" si="295"/>
        <v>4</v>
      </c>
    </row>
    <row r="2438" spans="1:19" ht="16" hidden="1" x14ac:dyDescent="0.2">
      <c r="A2438" s="342" t="s">
        <v>196</v>
      </c>
      <c r="B2438" s="345">
        <v>9</v>
      </c>
      <c r="C2438" s="442" t="str">
        <f t="shared" si="292"/>
        <v>BS2.9</v>
      </c>
      <c r="D2438" s="345">
        <v>2</v>
      </c>
      <c r="E2438" s="443">
        <v>44152</v>
      </c>
      <c r="F2438" s="366" t="s">
        <v>158</v>
      </c>
      <c r="G2438" s="444">
        <f>INDEX([1]CAPS!$A:$A,MATCH(F:F,[1]CAPS!$H:$H,0))</f>
        <v>2987</v>
      </c>
      <c r="H2438" s="416"/>
      <c r="I2438" s="341"/>
      <c r="J2438" s="412"/>
      <c r="K2438" s="342">
        <v>2</v>
      </c>
      <c r="L2438" s="342">
        <v>0</v>
      </c>
      <c r="M2438" s="340" t="s">
        <v>256</v>
      </c>
      <c r="N2438" s="342">
        <v>0</v>
      </c>
      <c r="O2438" s="344">
        <v>0</v>
      </c>
      <c r="P2438" s="342">
        <v>0</v>
      </c>
      <c r="Q2438" s="342">
        <v>0</v>
      </c>
      <c r="S2438">
        <f t="shared" si="285"/>
        <v>2</v>
      </c>
    </row>
    <row r="2439" spans="1:19" ht="16" x14ac:dyDescent="0.2">
      <c r="A2439" s="342" t="s">
        <v>196</v>
      </c>
      <c r="B2439" s="345">
        <v>9</v>
      </c>
      <c r="C2439" s="442" t="str">
        <f t="shared" si="292"/>
        <v>BS2.9</v>
      </c>
      <c r="D2439" s="345">
        <v>2</v>
      </c>
      <c r="E2439" s="443">
        <v>44152</v>
      </c>
      <c r="F2439" s="366" t="s">
        <v>185</v>
      </c>
      <c r="G2439" s="444">
        <f>INDEX([1]CAPS!$A:$A,MATCH(F:F,[1]CAPS!$H:$H,0))</f>
        <v>2516</v>
      </c>
      <c r="H2439" s="416"/>
      <c r="I2439" s="341"/>
      <c r="J2439" s="412"/>
      <c r="K2439" s="342">
        <v>3</v>
      </c>
      <c r="L2439" s="342">
        <v>0</v>
      </c>
      <c r="M2439" s="340" t="s">
        <v>256</v>
      </c>
      <c r="N2439" s="342">
        <v>0</v>
      </c>
      <c r="O2439" s="344" t="s">
        <v>256</v>
      </c>
      <c r="P2439" s="342" t="s">
        <v>256</v>
      </c>
      <c r="Q2439" s="342" t="s">
        <v>256</v>
      </c>
      <c r="S2439">
        <f>SUM(J2439:K2439)</f>
        <v>3</v>
      </c>
    </row>
    <row r="2440" spans="1:19" ht="16" hidden="1" x14ac:dyDescent="0.2">
      <c r="A2440" s="342" t="s">
        <v>196</v>
      </c>
      <c r="B2440" s="345">
        <v>9</v>
      </c>
      <c r="C2440" s="442" t="str">
        <f t="shared" si="292"/>
        <v>BS2.9</v>
      </c>
      <c r="D2440" s="345">
        <v>2</v>
      </c>
      <c r="E2440" s="443">
        <v>44152</v>
      </c>
      <c r="F2440" s="366" t="s">
        <v>139</v>
      </c>
      <c r="G2440" s="444">
        <f>INDEX([1]CAPS!$A:$A,MATCH(F:F,[1]CAPS!$H:$H,0))</f>
        <v>6325</v>
      </c>
      <c r="H2440" s="416"/>
      <c r="I2440" s="341"/>
      <c r="J2440" s="412"/>
      <c r="K2440" s="342">
        <v>16</v>
      </c>
      <c r="L2440" s="342">
        <v>0</v>
      </c>
      <c r="M2440" s="340" t="s">
        <v>256</v>
      </c>
      <c r="N2440" s="342">
        <v>8</v>
      </c>
      <c r="O2440" s="344" t="s">
        <v>256</v>
      </c>
      <c r="P2440" s="342" t="s">
        <v>256</v>
      </c>
      <c r="Q2440" s="342" t="s">
        <v>256</v>
      </c>
      <c r="S2440">
        <f>SUM(J2440:K2440)</f>
        <v>16</v>
      </c>
    </row>
    <row r="2441" spans="1:19" ht="16" hidden="1" x14ac:dyDescent="0.2">
      <c r="A2441" s="342" t="s">
        <v>196</v>
      </c>
      <c r="B2441" s="345">
        <v>10</v>
      </c>
      <c r="C2441" s="442" t="str">
        <f t="shared" si="292"/>
        <v>BS2.10</v>
      </c>
      <c r="D2441" s="345">
        <v>2</v>
      </c>
      <c r="E2441" s="443">
        <v>44152</v>
      </c>
      <c r="F2441" s="345" t="s">
        <v>229</v>
      </c>
      <c r="G2441" s="444">
        <f>INDEX([1]CAPS!$A:$A,MATCH(F:F,[1]CAPS!$H:$H,0))</f>
        <v>3997</v>
      </c>
      <c r="H2441" s="416"/>
      <c r="I2441" s="366"/>
      <c r="J2441" s="345"/>
      <c r="K2441" s="343">
        <v>1</v>
      </c>
      <c r="L2441" s="342">
        <v>0</v>
      </c>
      <c r="M2441" s="340" t="s">
        <v>256</v>
      </c>
      <c r="N2441" s="342">
        <v>0</v>
      </c>
      <c r="O2441" s="342">
        <v>0</v>
      </c>
      <c r="P2441" s="342">
        <v>0</v>
      </c>
      <c r="Q2441" s="342">
        <v>0</v>
      </c>
      <c r="S2441">
        <f t="shared" si="285"/>
        <v>1</v>
      </c>
    </row>
    <row r="2442" spans="1:19" ht="16" hidden="1" x14ac:dyDescent="0.2">
      <c r="A2442" s="342" t="s">
        <v>196</v>
      </c>
      <c r="B2442" s="345">
        <v>10</v>
      </c>
      <c r="C2442" s="442" t="str">
        <f t="shared" si="292"/>
        <v>BS2.10</v>
      </c>
      <c r="D2442" s="345">
        <v>2</v>
      </c>
      <c r="E2442" s="443">
        <v>44152</v>
      </c>
      <c r="F2442" s="345" t="s">
        <v>131</v>
      </c>
      <c r="G2442" s="444">
        <f>INDEX([1]CAPS!$A:$A,MATCH(F:F,[1]CAPS!$H:$H,0))</f>
        <v>2557</v>
      </c>
      <c r="H2442" s="416"/>
      <c r="I2442" s="366"/>
      <c r="J2442" s="345"/>
      <c r="K2442" s="343">
        <v>0</v>
      </c>
      <c r="L2442" s="342">
        <v>0</v>
      </c>
      <c r="M2442" s="340" t="s">
        <v>256</v>
      </c>
      <c r="N2442" s="342">
        <v>0</v>
      </c>
      <c r="O2442" s="342">
        <v>1</v>
      </c>
      <c r="P2442" s="342">
        <v>0</v>
      </c>
      <c r="Q2442" s="342">
        <v>0</v>
      </c>
      <c r="S2442">
        <f t="shared" si="285"/>
        <v>1</v>
      </c>
    </row>
    <row r="2443" spans="1:19" ht="16" hidden="1" x14ac:dyDescent="0.2">
      <c r="A2443" s="342" t="s">
        <v>196</v>
      </c>
      <c r="B2443" s="345">
        <v>10</v>
      </c>
      <c r="C2443" s="442" t="str">
        <f t="shared" si="292"/>
        <v>BS2.10</v>
      </c>
      <c r="D2443" s="345">
        <v>2</v>
      </c>
      <c r="E2443" s="443">
        <v>44152</v>
      </c>
      <c r="F2443" s="382" t="s">
        <v>231</v>
      </c>
      <c r="G2443" s="444">
        <f>INDEX([1]CAPS!$A:$A,MATCH(F:F,[1]CAPS!$H:$H,0))</f>
        <v>2561</v>
      </c>
      <c r="H2443" s="416"/>
      <c r="I2443" s="366"/>
      <c r="J2443" s="342"/>
      <c r="K2443" s="343">
        <v>0</v>
      </c>
      <c r="L2443" s="342">
        <v>0</v>
      </c>
      <c r="M2443" s="340" t="s">
        <v>256</v>
      </c>
      <c r="N2443" s="342">
        <v>0</v>
      </c>
      <c r="O2443" s="342">
        <v>9</v>
      </c>
      <c r="P2443" s="342">
        <v>0</v>
      </c>
      <c r="Q2443" s="342">
        <v>0</v>
      </c>
      <c r="S2443">
        <f t="shared" ref="S2443:S2504" si="296">SUM(J2443:K2443)+O2443</f>
        <v>9</v>
      </c>
    </row>
    <row r="2444" spans="1:19" ht="16" x14ac:dyDescent="0.2">
      <c r="A2444" s="342" t="s">
        <v>196</v>
      </c>
      <c r="B2444" s="345">
        <v>10</v>
      </c>
      <c r="C2444" s="442" t="str">
        <f t="shared" si="292"/>
        <v>BS2.10</v>
      </c>
      <c r="D2444" s="345">
        <v>2</v>
      </c>
      <c r="E2444" s="443">
        <v>44152</v>
      </c>
      <c r="F2444" s="345" t="s">
        <v>129</v>
      </c>
      <c r="G2444" s="444">
        <f>INDEX([1]CAPS!$A:$A,MATCH(F:F,[1]CAPS!$H:$H,0))</f>
        <v>5532</v>
      </c>
      <c r="H2444" s="416"/>
      <c r="I2444" s="366"/>
      <c r="J2444" s="342"/>
      <c r="K2444" s="343">
        <v>16</v>
      </c>
      <c r="L2444" s="342">
        <v>0</v>
      </c>
      <c r="M2444" s="340" t="s">
        <v>256</v>
      </c>
      <c r="N2444" s="342">
        <v>0</v>
      </c>
      <c r="O2444" s="344" t="s">
        <v>256</v>
      </c>
      <c r="P2444" s="342" t="s">
        <v>256</v>
      </c>
      <c r="Q2444" s="342" t="s">
        <v>256</v>
      </c>
      <c r="S2444">
        <f>SUM(J2444:K2444)</f>
        <v>16</v>
      </c>
    </row>
    <row r="2445" spans="1:19" ht="32" hidden="1" x14ac:dyDescent="0.2">
      <c r="A2445" s="342" t="s">
        <v>196</v>
      </c>
      <c r="B2445" s="345">
        <v>10</v>
      </c>
      <c r="C2445" s="442" t="str">
        <f t="shared" si="292"/>
        <v>BS2.10</v>
      </c>
      <c r="D2445" s="345">
        <v>2</v>
      </c>
      <c r="E2445" s="443">
        <v>44152</v>
      </c>
      <c r="F2445" s="382" t="s">
        <v>232</v>
      </c>
      <c r="G2445" s="444">
        <f>INDEX([1]CAPS!$A:$A,MATCH(F:F,[1]CAPS!$H:$H,0))</f>
        <v>8875</v>
      </c>
      <c r="H2445" s="416"/>
      <c r="I2445" s="366"/>
      <c r="J2445" s="345"/>
      <c r="K2445" s="343">
        <v>0</v>
      </c>
      <c r="L2445" s="342">
        <v>0</v>
      </c>
      <c r="M2445" s="340" t="s">
        <v>256</v>
      </c>
      <c r="N2445" s="342">
        <v>0</v>
      </c>
      <c r="O2445" s="342">
        <v>1</v>
      </c>
      <c r="P2445" s="342">
        <v>0</v>
      </c>
      <c r="Q2445" s="342">
        <v>0</v>
      </c>
      <c r="S2445">
        <f t="shared" si="296"/>
        <v>1</v>
      </c>
    </row>
    <row r="2446" spans="1:19" ht="32" x14ac:dyDescent="0.2">
      <c r="A2446" s="342" t="s">
        <v>196</v>
      </c>
      <c r="B2446" s="345">
        <v>10</v>
      </c>
      <c r="C2446" s="442" t="str">
        <f t="shared" si="292"/>
        <v>BS2.10</v>
      </c>
      <c r="D2446" s="345">
        <v>2</v>
      </c>
      <c r="E2446" s="443">
        <v>44152</v>
      </c>
      <c r="F2446" s="345" t="s">
        <v>141</v>
      </c>
      <c r="G2446" s="444">
        <f>INDEX([1]CAPS!$A:$A,MATCH(F:F,[1]CAPS!$H:$H,0))</f>
        <v>2445</v>
      </c>
      <c r="H2446" s="416"/>
      <c r="I2446" s="366"/>
      <c r="J2446" s="342"/>
      <c r="K2446" s="343">
        <v>2</v>
      </c>
      <c r="L2446" s="342">
        <v>0</v>
      </c>
      <c r="M2446" s="340" t="s">
        <v>256</v>
      </c>
      <c r="N2446" s="342">
        <v>0</v>
      </c>
      <c r="O2446" s="342" t="s">
        <v>256</v>
      </c>
      <c r="P2446" s="342" t="s">
        <v>256</v>
      </c>
      <c r="Q2446" s="342" t="s">
        <v>256</v>
      </c>
      <c r="S2446">
        <f>SUM(J2446:K2446)</f>
        <v>2</v>
      </c>
    </row>
    <row r="2447" spans="1:19" ht="16" hidden="1" x14ac:dyDescent="0.2">
      <c r="A2447" s="342" t="s">
        <v>196</v>
      </c>
      <c r="B2447" s="345">
        <v>10</v>
      </c>
      <c r="C2447" s="442" t="str">
        <f t="shared" si="292"/>
        <v>BS2.10</v>
      </c>
      <c r="D2447" s="345">
        <v>2</v>
      </c>
      <c r="E2447" s="443">
        <v>44152</v>
      </c>
      <c r="F2447" s="484" t="s">
        <v>477</v>
      </c>
      <c r="G2447" s="444">
        <f>INDEX([1]CAPS!$A:$A,MATCH(F:F,[1]CAPS!$H:$H,0))</f>
        <v>5043</v>
      </c>
      <c r="H2447" s="416" t="s">
        <v>234</v>
      </c>
      <c r="I2447" s="366" t="s">
        <v>238</v>
      </c>
      <c r="J2447" s="345"/>
      <c r="K2447" s="343">
        <v>3</v>
      </c>
      <c r="L2447" s="342">
        <v>0</v>
      </c>
      <c r="M2447" s="340" t="s">
        <v>256</v>
      </c>
      <c r="N2447" s="342">
        <v>1</v>
      </c>
      <c r="O2447" s="342">
        <v>0</v>
      </c>
      <c r="P2447" s="342">
        <v>0</v>
      </c>
      <c r="Q2447" s="342">
        <v>0</v>
      </c>
      <c r="R2447" t="s">
        <v>819</v>
      </c>
      <c r="S2447">
        <f t="shared" si="296"/>
        <v>3</v>
      </c>
    </row>
    <row r="2448" spans="1:19" ht="16" hidden="1" x14ac:dyDescent="0.2">
      <c r="A2448" s="342" t="s">
        <v>196</v>
      </c>
      <c r="B2448" s="345">
        <v>10</v>
      </c>
      <c r="C2448" s="442" t="str">
        <f t="shared" si="292"/>
        <v>BS2.10</v>
      </c>
      <c r="D2448" s="345">
        <v>2</v>
      </c>
      <c r="E2448" s="443">
        <v>44152</v>
      </c>
      <c r="F2448" s="345" t="s">
        <v>158</v>
      </c>
      <c r="G2448" s="444">
        <f>INDEX([1]CAPS!$A:$A,MATCH(F:F,[1]CAPS!$H:$H,0))</f>
        <v>2987</v>
      </c>
      <c r="H2448" s="416"/>
      <c r="I2448" s="366"/>
      <c r="J2448" s="342"/>
      <c r="K2448" s="343">
        <v>31</v>
      </c>
      <c r="L2448" s="342">
        <v>0</v>
      </c>
      <c r="M2448" s="340" t="s">
        <v>256</v>
      </c>
      <c r="N2448" s="342">
        <v>0</v>
      </c>
      <c r="O2448" s="342">
        <v>0</v>
      </c>
      <c r="P2448" s="342">
        <v>0</v>
      </c>
      <c r="Q2448" s="342">
        <v>0</v>
      </c>
      <c r="S2448">
        <f t="shared" si="296"/>
        <v>31</v>
      </c>
    </row>
    <row r="2449" spans="1:19" ht="16" hidden="1" x14ac:dyDescent="0.2">
      <c r="A2449" s="342" t="s">
        <v>196</v>
      </c>
      <c r="B2449" s="345">
        <v>10</v>
      </c>
      <c r="C2449" s="442" t="str">
        <f t="shared" si="292"/>
        <v>BS2.10</v>
      </c>
      <c r="D2449" s="345">
        <v>2</v>
      </c>
      <c r="E2449" s="443">
        <v>44152</v>
      </c>
      <c r="F2449" s="345" t="s">
        <v>157</v>
      </c>
      <c r="G2449" s="444">
        <f>INDEX([1]CAPS!$A:$A,MATCH(F:F,[1]CAPS!$H:$H,0))</f>
        <v>2654</v>
      </c>
      <c r="H2449" s="416"/>
      <c r="I2449" s="366"/>
      <c r="J2449" s="345"/>
      <c r="K2449" s="343">
        <v>0</v>
      </c>
      <c r="L2449" s="342">
        <v>0</v>
      </c>
      <c r="M2449" s="340" t="s">
        <v>256</v>
      </c>
      <c r="N2449" s="342">
        <v>0</v>
      </c>
      <c r="O2449" s="344">
        <v>16</v>
      </c>
      <c r="P2449" s="342">
        <v>0</v>
      </c>
      <c r="Q2449" s="342">
        <v>0</v>
      </c>
      <c r="S2449">
        <f t="shared" si="296"/>
        <v>16</v>
      </c>
    </row>
    <row r="2450" spans="1:19" ht="16" x14ac:dyDescent="0.2">
      <c r="A2450" s="342" t="s">
        <v>196</v>
      </c>
      <c r="B2450" s="345">
        <v>10</v>
      </c>
      <c r="C2450" s="442" t="str">
        <f t="shared" si="292"/>
        <v>BS2.10</v>
      </c>
      <c r="D2450" s="345">
        <v>2</v>
      </c>
      <c r="E2450" s="443">
        <v>44152</v>
      </c>
      <c r="F2450" s="345" t="s">
        <v>228</v>
      </c>
      <c r="G2450" s="444">
        <f>INDEX([1]CAPS!$A:$A,MATCH(F:F,[1]CAPS!$H:$H,0))</f>
        <v>7993</v>
      </c>
      <c r="H2450" s="416"/>
      <c r="I2450" s="366"/>
      <c r="J2450" s="345"/>
      <c r="K2450" s="343">
        <v>1</v>
      </c>
      <c r="L2450" s="342">
        <v>0</v>
      </c>
      <c r="M2450" s="340" t="s">
        <v>256</v>
      </c>
      <c r="N2450" s="342">
        <v>0</v>
      </c>
      <c r="O2450" s="342" t="s">
        <v>256</v>
      </c>
      <c r="P2450" s="342" t="s">
        <v>256</v>
      </c>
      <c r="Q2450" s="342" t="s">
        <v>256</v>
      </c>
      <c r="S2450">
        <f>SUM(J2450:K2450)</f>
        <v>1</v>
      </c>
    </row>
    <row r="2451" spans="1:19" ht="16" hidden="1" x14ac:dyDescent="0.2">
      <c r="A2451" s="342" t="s">
        <v>196</v>
      </c>
      <c r="B2451" s="345">
        <v>10</v>
      </c>
      <c r="C2451" s="442" t="str">
        <f t="shared" si="292"/>
        <v>BS2.10</v>
      </c>
      <c r="D2451" s="345">
        <v>2</v>
      </c>
      <c r="E2451" s="443">
        <v>44152</v>
      </c>
      <c r="F2451" s="345" t="s">
        <v>139</v>
      </c>
      <c r="G2451" s="444">
        <f>INDEX([1]CAPS!$A:$A,MATCH(F:F,[1]CAPS!$H:$H,0))</f>
        <v>6325</v>
      </c>
      <c r="H2451" s="416"/>
      <c r="I2451" s="366"/>
      <c r="J2451" s="342"/>
      <c r="K2451" s="343">
        <v>6</v>
      </c>
      <c r="L2451" s="342">
        <v>0</v>
      </c>
      <c r="M2451" s="340" t="s">
        <v>256</v>
      </c>
      <c r="N2451" s="342">
        <v>3</v>
      </c>
      <c r="O2451" s="342" t="s">
        <v>256</v>
      </c>
      <c r="P2451" s="342" t="s">
        <v>256</v>
      </c>
      <c r="Q2451" s="342" t="s">
        <v>256</v>
      </c>
      <c r="S2451">
        <f>SUM(J2451:K2451)</f>
        <v>6</v>
      </c>
    </row>
    <row r="2452" spans="1:19" ht="16" hidden="1" x14ac:dyDescent="0.2">
      <c r="A2452" s="342" t="s">
        <v>196</v>
      </c>
      <c r="B2452" s="345">
        <v>11</v>
      </c>
      <c r="C2452" s="442" t="str">
        <f t="shared" si="292"/>
        <v>BS2.11</v>
      </c>
      <c r="D2452" s="345">
        <v>2</v>
      </c>
      <c r="E2452" s="443">
        <v>44152</v>
      </c>
      <c r="F2452" s="345" t="s">
        <v>229</v>
      </c>
      <c r="G2452" s="444">
        <f>INDEX([1]CAPS!$A:$A,MATCH(F:F,[1]CAPS!$H:$H,0))</f>
        <v>3997</v>
      </c>
      <c r="H2452" s="416"/>
      <c r="I2452" s="366"/>
      <c r="J2452" s="342"/>
      <c r="K2452" s="343">
        <v>3</v>
      </c>
      <c r="L2452" s="342">
        <v>0</v>
      </c>
      <c r="M2452" s="340" t="s">
        <v>256</v>
      </c>
      <c r="N2452" s="342">
        <v>0</v>
      </c>
      <c r="O2452" s="342">
        <v>0</v>
      </c>
      <c r="P2452" s="342">
        <v>0</v>
      </c>
      <c r="Q2452" s="342">
        <v>0</v>
      </c>
      <c r="S2452">
        <f t="shared" si="296"/>
        <v>3</v>
      </c>
    </row>
    <row r="2453" spans="1:19" ht="16" hidden="1" x14ac:dyDescent="0.2">
      <c r="A2453" s="342" t="s">
        <v>196</v>
      </c>
      <c r="B2453" s="345">
        <v>11</v>
      </c>
      <c r="C2453" s="442" t="str">
        <f t="shared" si="292"/>
        <v>BS2.11</v>
      </c>
      <c r="D2453" s="345">
        <v>2</v>
      </c>
      <c r="E2453" s="443">
        <v>44152</v>
      </c>
      <c r="F2453" s="345" t="s">
        <v>131</v>
      </c>
      <c r="G2453" s="444">
        <f>INDEX([1]CAPS!$A:$A,MATCH(F:F,[1]CAPS!$H:$H,0))</f>
        <v>2557</v>
      </c>
      <c r="H2453" s="416"/>
      <c r="I2453" s="366"/>
      <c r="J2453" s="342"/>
      <c r="K2453" s="343">
        <v>5</v>
      </c>
      <c r="L2453" s="342">
        <v>0</v>
      </c>
      <c r="M2453" s="340" t="s">
        <v>256</v>
      </c>
      <c r="N2453" s="342">
        <v>0</v>
      </c>
      <c r="O2453" s="342">
        <v>0</v>
      </c>
      <c r="P2453" s="342">
        <v>0</v>
      </c>
      <c r="Q2453" s="342">
        <v>0</v>
      </c>
      <c r="S2453">
        <f t="shared" si="296"/>
        <v>5</v>
      </c>
    </row>
    <row r="2454" spans="1:19" ht="16" x14ac:dyDescent="0.2">
      <c r="A2454" s="342" t="s">
        <v>196</v>
      </c>
      <c r="B2454" s="345">
        <v>11</v>
      </c>
      <c r="C2454" s="442" t="str">
        <f t="shared" si="292"/>
        <v>BS2.11</v>
      </c>
      <c r="D2454" s="345">
        <v>2</v>
      </c>
      <c r="E2454" s="443">
        <v>44152</v>
      </c>
      <c r="F2454" s="345" t="s">
        <v>129</v>
      </c>
      <c r="G2454" s="444">
        <f>INDEX([1]CAPS!$A:$A,MATCH(F:F,[1]CAPS!$H:$H,0))</f>
        <v>5532</v>
      </c>
      <c r="H2454" s="416"/>
      <c r="I2454" s="366"/>
      <c r="J2454" s="342"/>
      <c r="K2454" s="343">
        <v>20</v>
      </c>
      <c r="L2454" s="342">
        <v>0</v>
      </c>
      <c r="M2454" s="340" t="s">
        <v>256</v>
      </c>
      <c r="N2454" s="342">
        <v>0</v>
      </c>
      <c r="O2454" s="342" t="s">
        <v>256</v>
      </c>
      <c r="P2454" s="342" t="s">
        <v>256</v>
      </c>
      <c r="Q2454" s="342" t="s">
        <v>256</v>
      </c>
      <c r="S2454">
        <f>SUM(J2454:K2454)</f>
        <v>20</v>
      </c>
    </row>
    <row r="2455" spans="1:19" ht="16" hidden="1" x14ac:dyDescent="0.2">
      <c r="A2455" s="342" t="s">
        <v>196</v>
      </c>
      <c r="B2455" s="345">
        <v>11</v>
      </c>
      <c r="C2455" s="442" t="str">
        <f t="shared" si="292"/>
        <v>BS2.11</v>
      </c>
      <c r="D2455" s="345">
        <v>2</v>
      </c>
      <c r="E2455" s="443">
        <v>44152</v>
      </c>
      <c r="F2455" s="345" t="s">
        <v>159</v>
      </c>
      <c r="G2455" s="444">
        <f>INDEX([1]CAPS!$A:$A,MATCH(F:F,[1]CAPS!$H:$H,0))</f>
        <v>7138</v>
      </c>
      <c r="H2455" s="416"/>
      <c r="I2455" s="366"/>
      <c r="J2455" s="345"/>
      <c r="K2455" s="343">
        <v>0</v>
      </c>
      <c r="L2455" s="342">
        <v>0</v>
      </c>
      <c r="M2455" s="340" t="s">
        <v>256</v>
      </c>
      <c r="N2455" s="342">
        <v>0</v>
      </c>
      <c r="O2455" s="342">
        <v>2</v>
      </c>
      <c r="P2455" s="342">
        <v>0</v>
      </c>
      <c r="Q2455" s="342">
        <v>0</v>
      </c>
      <c r="S2455">
        <f t="shared" si="296"/>
        <v>2</v>
      </c>
    </row>
    <row r="2456" spans="1:19" ht="32" x14ac:dyDescent="0.2">
      <c r="A2456" s="342" t="s">
        <v>196</v>
      </c>
      <c r="B2456" s="345">
        <v>11</v>
      </c>
      <c r="C2456" s="442" t="str">
        <f t="shared" si="292"/>
        <v>BS2.11</v>
      </c>
      <c r="D2456" s="345">
        <v>2</v>
      </c>
      <c r="E2456" s="443">
        <v>44152</v>
      </c>
      <c r="F2456" s="345" t="s">
        <v>141</v>
      </c>
      <c r="G2456" s="444">
        <f>INDEX([1]CAPS!$A:$A,MATCH(F:F,[1]CAPS!$H:$H,0))</f>
        <v>2445</v>
      </c>
      <c r="H2456" s="367"/>
      <c r="I2456" s="345"/>
      <c r="J2456" s="342"/>
      <c r="K2456" s="343">
        <v>3</v>
      </c>
      <c r="L2456" s="342">
        <v>0</v>
      </c>
      <c r="M2456" s="340" t="s">
        <v>256</v>
      </c>
      <c r="N2456" s="342">
        <v>0</v>
      </c>
      <c r="O2456" s="342" t="s">
        <v>256</v>
      </c>
      <c r="P2456" s="342" t="s">
        <v>256</v>
      </c>
      <c r="Q2456" s="342" t="s">
        <v>256</v>
      </c>
      <c r="S2456">
        <f t="shared" ref="S2456:S2458" si="297">SUM(J2456:K2456)</f>
        <v>3</v>
      </c>
    </row>
    <row r="2457" spans="1:19" ht="16" x14ac:dyDescent="0.2">
      <c r="A2457" s="342" t="s">
        <v>196</v>
      </c>
      <c r="B2457" s="345">
        <v>11</v>
      </c>
      <c r="C2457" s="442" t="str">
        <f t="shared" si="292"/>
        <v>BS2.11</v>
      </c>
      <c r="D2457" s="345">
        <v>2</v>
      </c>
      <c r="E2457" s="443">
        <v>44152</v>
      </c>
      <c r="F2457" s="345" t="s">
        <v>132</v>
      </c>
      <c r="G2457" s="444">
        <f>INDEX([1]CAPS!$A:$A,MATCH(F:F,[1]CAPS!$H:$H,0))</f>
        <v>2469</v>
      </c>
      <c r="H2457" s="416"/>
      <c r="I2457" s="345"/>
      <c r="J2457" s="342"/>
      <c r="K2457" s="343">
        <v>2</v>
      </c>
      <c r="L2457" s="342">
        <v>0</v>
      </c>
      <c r="M2457" s="340" t="s">
        <v>256</v>
      </c>
      <c r="N2457" s="342">
        <v>0</v>
      </c>
      <c r="O2457" s="344" t="s">
        <v>256</v>
      </c>
      <c r="P2457" s="342" t="s">
        <v>256</v>
      </c>
      <c r="Q2457" s="342" t="s">
        <v>256</v>
      </c>
      <c r="S2457">
        <f t="shared" si="297"/>
        <v>2</v>
      </c>
    </row>
    <row r="2458" spans="1:19" ht="16" x14ac:dyDescent="0.2">
      <c r="A2458" s="342" t="s">
        <v>196</v>
      </c>
      <c r="B2458" s="345">
        <v>11</v>
      </c>
      <c r="C2458" s="442" t="str">
        <f t="shared" si="292"/>
        <v>BS2.11</v>
      </c>
      <c r="D2458" s="345">
        <v>2</v>
      </c>
      <c r="E2458" s="443">
        <v>44152</v>
      </c>
      <c r="F2458" s="393" t="s">
        <v>477</v>
      </c>
      <c r="G2458" s="444">
        <f>INDEX([1]CAPS!$A:$A,MATCH(F:F,[1]CAPS!$H:$H,0))</f>
        <v>5043</v>
      </c>
      <c r="H2458" s="416" t="s">
        <v>234</v>
      </c>
      <c r="I2458" s="341" t="s">
        <v>238</v>
      </c>
      <c r="J2458" s="345"/>
      <c r="K2458" s="343">
        <v>1</v>
      </c>
      <c r="L2458" s="342">
        <v>0</v>
      </c>
      <c r="M2458" s="340" t="s">
        <v>256</v>
      </c>
      <c r="N2458" s="342">
        <v>0</v>
      </c>
      <c r="O2458" s="344" t="s">
        <v>256</v>
      </c>
      <c r="P2458" s="342" t="s">
        <v>256</v>
      </c>
      <c r="Q2458" s="342" t="s">
        <v>256</v>
      </c>
      <c r="R2458" t="s">
        <v>819</v>
      </c>
      <c r="S2458">
        <f t="shared" si="297"/>
        <v>1</v>
      </c>
    </row>
    <row r="2459" spans="1:19" ht="16" hidden="1" x14ac:dyDescent="0.2">
      <c r="A2459" s="342" t="s">
        <v>196</v>
      </c>
      <c r="B2459" s="345">
        <v>11</v>
      </c>
      <c r="C2459" s="442" t="str">
        <f t="shared" si="292"/>
        <v>BS2.11</v>
      </c>
      <c r="D2459" s="345">
        <v>2</v>
      </c>
      <c r="E2459" s="443">
        <v>44152</v>
      </c>
      <c r="F2459" s="366" t="s">
        <v>158</v>
      </c>
      <c r="G2459" s="444">
        <f>INDEX([1]CAPS!$A:$A,MATCH(F:F,[1]CAPS!$H:$H,0))</f>
        <v>2987</v>
      </c>
      <c r="H2459" s="416"/>
      <c r="I2459" s="341"/>
      <c r="J2459" s="342"/>
      <c r="K2459" s="343">
        <v>9</v>
      </c>
      <c r="L2459" s="342">
        <v>0</v>
      </c>
      <c r="M2459" s="340" t="s">
        <v>256</v>
      </c>
      <c r="N2459" s="342">
        <v>0</v>
      </c>
      <c r="O2459" s="344">
        <v>0</v>
      </c>
      <c r="P2459" s="342">
        <v>0</v>
      </c>
      <c r="Q2459" s="342">
        <v>0</v>
      </c>
      <c r="S2459">
        <f t="shared" si="296"/>
        <v>9</v>
      </c>
    </row>
    <row r="2460" spans="1:19" ht="16" hidden="1" x14ac:dyDescent="0.2">
      <c r="A2460" s="342" t="s">
        <v>196</v>
      </c>
      <c r="B2460" s="345">
        <v>11</v>
      </c>
      <c r="C2460" s="442" t="str">
        <f t="shared" si="292"/>
        <v>BS2.11</v>
      </c>
      <c r="D2460" s="345">
        <v>2</v>
      </c>
      <c r="E2460" s="443">
        <v>44152</v>
      </c>
      <c r="F2460" s="366" t="s">
        <v>157</v>
      </c>
      <c r="G2460" s="444">
        <f>INDEX([1]CAPS!$A:$A,MATCH(F:F,[1]CAPS!$H:$H,0))</f>
        <v>2654</v>
      </c>
      <c r="H2460" s="416"/>
      <c r="I2460" s="341"/>
      <c r="J2460" s="345"/>
      <c r="K2460" s="343">
        <v>0</v>
      </c>
      <c r="L2460" s="342">
        <v>0</v>
      </c>
      <c r="M2460" s="340" t="s">
        <v>256</v>
      </c>
      <c r="N2460" s="342">
        <v>0</v>
      </c>
      <c r="O2460" s="342">
        <v>3</v>
      </c>
      <c r="P2460" s="342">
        <v>0</v>
      </c>
      <c r="Q2460" s="342">
        <v>0</v>
      </c>
      <c r="S2460">
        <f t="shared" si="296"/>
        <v>3</v>
      </c>
    </row>
    <row r="2461" spans="1:19" ht="16" hidden="1" x14ac:dyDescent="0.2">
      <c r="A2461" s="342" t="s">
        <v>196</v>
      </c>
      <c r="B2461" s="345">
        <v>11</v>
      </c>
      <c r="C2461" s="442" t="str">
        <f t="shared" si="292"/>
        <v>BS2.11</v>
      </c>
      <c r="D2461" s="345">
        <v>2</v>
      </c>
      <c r="E2461" s="443">
        <v>44152</v>
      </c>
      <c r="F2461" s="366" t="s">
        <v>139</v>
      </c>
      <c r="G2461" s="444">
        <f>INDEX([1]CAPS!$A:$A,MATCH(F:F,[1]CAPS!$H:$H,0))</f>
        <v>6325</v>
      </c>
      <c r="H2461" s="416"/>
      <c r="I2461" s="341"/>
      <c r="J2461" s="342"/>
      <c r="K2461" s="343">
        <v>9</v>
      </c>
      <c r="L2461" s="342">
        <v>0</v>
      </c>
      <c r="M2461" s="340" t="s">
        <v>256</v>
      </c>
      <c r="N2461" s="342">
        <v>4</v>
      </c>
      <c r="O2461" s="342" t="s">
        <v>256</v>
      </c>
      <c r="P2461" s="342" t="s">
        <v>256</v>
      </c>
      <c r="Q2461" s="342" t="s">
        <v>256</v>
      </c>
      <c r="S2461">
        <f>SUM(J2461:K2461)</f>
        <v>9</v>
      </c>
    </row>
    <row r="2462" spans="1:19" ht="16" hidden="1" x14ac:dyDescent="0.2">
      <c r="A2462" s="342" t="s">
        <v>196</v>
      </c>
      <c r="B2462" s="345">
        <v>12</v>
      </c>
      <c r="C2462" s="442" t="str">
        <f t="shared" si="292"/>
        <v>BS2.12</v>
      </c>
      <c r="D2462" s="345">
        <v>2</v>
      </c>
      <c r="E2462" s="443">
        <v>44152</v>
      </c>
      <c r="F2462" s="366" t="s">
        <v>229</v>
      </c>
      <c r="G2462" s="444">
        <f>INDEX([1]CAPS!$A:$A,MATCH(F:F,[1]CAPS!$H:$H,0))</f>
        <v>3997</v>
      </c>
      <c r="H2462" s="416"/>
      <c r="I2462" s="341"/>
      <c r="J2462" s="345"/>
      <c r="K2462" s="343">
        <v>3</v>
      </c>
      <c r="L2462" s="342">
        <v>0</v>
      </c>
      <c r="M2462" s="340" t="s">
        <v>256</v>
      </c>
      <c r="N2462" s="342">
        <v>0</v>
      </c>
      <c r="O2462" s="342">
        <v>1</v>
      </c>
      <c r="P2462" s="342">
        <v>0</v>
      </c>
      <c r="Q2462" s="342">
        <v>0</v>
      </c>
      <c r="S2462">
        <f t="shared" si="296"/>
        <v>4</v>
      </c>
    </row>
    <row r="2463" spans="1:19" ht="16" hidden="1" x14ac:dyDescent="0.2">
      <c r="A2463" s="342" t="s">
        <v>196</v>
      </c>
      <c r="B2463" s="345">
        <v>12</v>
      </c>
      <c r="C2463" s="442" t="str">
        <f t="shared" si="292"/>
        <v>BS2.12</v>
      </c>
      <c r="D2463" s="345">
        <v>2</v>
      </c>
      <c r="E2463" s="443">
        <v>44152</v>
      </c>
      <c r="F2463" s="366" t="s">
        <v>131</v>
      </c>
      <c r="G2463" s="444">
        <f>INDEX([1]CAPS!$A:$A,MATCH(F:F,[1]CAPS!$H:$H,0))</f>
        <v>2557</v>
      </c>
      <c r="H2463" s="416"/>
      <c r="I2463" s="341"/>
      <c r="J2463" s="342"/>
      <c r="K2463" s="343">
        <v>1</v>
      </c>
      <c r="L2463" s="342">
        <v>0</v>
      </c>
      <c r="M2463" s="340" t="s">
        <v>256</v>
      </c>
      <c r="N2463" s="342">
        <v>0</v>
      </c>
      <c r="O2463" s="342">
        <v>0</v>
      </c>
      <c r="P2463" s="342">
        <v>0</v>
      </c>
      <c r="Q2463" s="342">
        <v>0</v>
      </c>
      <c r="S2463">
        <f t="shared" si="296"/>
        <v>1</v>
      </c>
    </row>
    <row r="2464" spans="1:19" ht="16" x14ac:dyDescent="0.2">
      <c r="A2464" s="342" t="s">
        <v>196</v>
      </c>
      <c r="B2464" s="345">
        <v>12</v>
      </c>
      <c r="C2464" s="442" t="str">
        <f t="shared" si="292"/>
        <v>BS2.12</v>
      </c>
      <c r="D2464" s="345">
        <v>2</v>
      </c>
      <c r="E2464" s="443">
        <v>44152</v>
      </c>
      <c r="F2464" s="366" t="s">
        <v>129</v>
      </c>
      <c r="G2464" s="444">
        <f>INDEX([1]CAPS!$A:$A,MATCH(F:F,[1]CAPS!$H:$H,0))</f>
        <v>5532</v>
      </c>
      <c r="H2464" s="416"/>
      <c r="I2464" s="341"/>
      <c r="J2464" s="342"/>
      <c r="K2464" s="343">
        <v>25</v>
      </c>
      <c r="L2464" s="342">
        <v>0</v>
      </c>
      <c r="M2464" s="340" t="s">
        <v>256</v>
      </c>
      <c r="N2464" s="342">
        <v>0</v>
      </c>
      <c r="O2464" s="344" t="s">
        <v>256</v>
      </c>
      <c r="P2464" s="342" t="s">
        <v>256</v>
      </c>
      <c r="Q2464" s="342" t="s">
        <v>256</v>
      </c>
      <c r="S2464">
        <f t="shared" ref="S2464:S2467" si="298">SUM(J2464:K2464)</f>
        <v>25</v>
      </c>
    </row>
    <row r="2465" spans="1:19" ht="16" x14ac:dyDescent="0.2">
      <c r="A2465" s="342" t="s">
        <v>196</v>
      </c>
      <c r="B2465" s="345">
        <v>12</v>
      </c>
      <c r="C2465" s="442" t="str">
        <f t="shared" si="292"/>
        <v>BS2.12</v>
      </c>
      <c r="D2465" s="345">
        <v>2</v>
      </c>
      <c r="E2465" s="443">
        <v>44152</v>
      </c>
      <c r="F2465" s="366" t="s">
        <v>159</v>
      </c>
      <c r="G2465" s="444">
        <f>INDEX([1]CAPS!$A:$A,MATCH(F:F,[1]CAPS!$H:$H,0))</f>
        <v>7138</v>
      </c>
      <c r="H2465" s="416"/>
      <c r="I2465" s="341"/>
      <c r="J2465" s="342"/>
      <c r="K2465" s="343">
        <v>8</v>
      </c>
      <c r="L2465" s="342">
        <v>0</v>
      </c>
      <c r="M2465" s="340" t="s">
        <v>256</v>
      </c>
      <c r="N2465" s="342">
        <v>0</v>
      </c>
      <c r="O2465" s="342" t="s">
        <v>256</v>
      </c>
      <c r="P2465" s="342" t="s">
        <v>256</v>
      </c>
      <c r="Q2465" s="342" t="s">
        <v>256</v>
      </c>
      <c r="S2465">
        <f t="shared" si="298"/>
        <v>8</v>
      </c>
    </row>
    <row r="2466" spans="1:19" ht="32" x14ac:dyDescent="0.2">
      <c r="A2466" s="342" t="s">
        <v>196</v>
      </c>
      <c r="B2466" s="345">
        <v>12</v>
      </c>
      <c r="C2466" s="442" t="str">
        <f t="shared" si="292"/>
        <v>BS2.12</v>
      </c>
      <c r="D2466" s="345">
        <v>2</v>
      </c>
      <c r="E2466" s="443">
        <v>44152</v>
      </c>
      <c r="F2466" s="366" t="s">
        <v>141</v>
      </c>
      <c r="G2466" s="444">
        <f>INDEX([1]CAPS!$A:$A,MATCH(F:F,[1]CAPS!$H:$H,0))</f>
        <v>2445</v>
      </c>
      <c r="H2466" s="416"/>
      <c r="I2466" s="341"/>
      <c r="J2466" s="342"/>
      <c r="K2466" s="343">
        <v>5</v>
      </c>
      <c r="L2466" s="342">
        <v>0</v>
      </c>
      <c r="M2466" s="340" t="s">
        <v>256</v>
      </c>
      <c r="N2466" s="342">
        <v>0</v>
      </c>
      <c r="O2466" s="342" t="s">
        <v>256</v>
      </c>
      <c r="P2466" s="342" t="s">
        <v>256</v>
      </c>
      <c r="Q2466" s="342" t="s">
        <v>256</v>
      </c>
      <c r="S2466">
        <f t="shared" si="298"/>
        <v>5</v>
      </c>
    </row>
    <row r="2467" spans="1:19" ht="16" x14ac:dyDescent="0.2">
      <c r="A2467" s="342" t="s">
        <v>196</v>
      </c>
      <c r="B2467" s="345">
        <v>12</v>
      </c>
      <c r="C2467" s="442" t="str">
        <f t="shared" si="292"/>
        <v>BS2.12</v>
      </c>
      <c r="D2467" s="345">
        <v>2</v>
      </c>
      <c r="E2467" s="443">
        <v>44152</v>
      </c>
      <c r="F2467" s="366" t="s">
        <v>132</v>
      </c>
      <c r="G2467" s="444">
        <f>INDEX([1]CAPS!$A:$A,MATCH(F:F,[1]CAPS!$H:$H,0))</f>
        <v>2469</v>
      </c>
      <c r="H2467" s="416"/>
      <c r="I2467" s="341"/>
      <c r="J2467" s="342"/>
      <c r="K2467" s="343">
        <v>7</v>
      </c>
      <c r="L2467" s="342">
        <v>0</v>
      </c>
      <c r="M2467" s="340" t="s">
        <v>256</v>
      </c>
      <c r="N2467" s="342">
        <v>0</v>
      </c>
      <c r="O2467" s="342" t="s">
        <v>256</v>
      </c>
      <c r="P2467" s="342" t="s">
        <v>256</v>
      </c>
      <c r="Q2467" s="342" t="s">
        <v>256</v>
      </c>
      <c r="S2467">
        <f t="shared" si="298"/>
        <v>7</v>
      </c>
    </row>
    <row r="2468" spans="1:19" ht="32" hidden="1" x14ac:dyDescent="0.2">
      <c r="A2468" s="342" t="s">
        <v>196</v>
      </c>
      <c r="B2468" s="345">
        <v>12</v>
      </c>
      <c r="C2468" s="442" t="str">
        <f t="shared" si="292"/>
        <v>BS2.12</v>
      </c>
      <c r="D2468" s="345">
        <v>2</v>
      </c>
      <c r="E2468" s="443">
        <v>44152</v>
      </c>
      <c r="F2468" s="366" t="s">
        <v>135</v>
      </c>
      <c r="G2468" s="444">
        <f>INDEX([1]CAPS!$A:$A,MATCH(F:F,[1]CAPS!$H:$H,0))</f>
        <v>7766</v>
      </c>
      <c r="H2468" s="416"/>
      <c r="I2468" s="341"/>
      <c r="J2468" s="342"/>
      <c r="K2468" s="343">
        <v>1</v>
      </c>
      <c r="L2468" s="342">
        <v>0</v>
      </c>
      <c r="M2468" s="340" t="s">
        <v>256</v>
      </c>
      <c r="N2468" s="342">
        <v>0</v>
      </c>
      <c r="O2468" s="342">
        <v>0</v>
      </c>
      <c r="P2468" s="342">
        <v>0</v>
      </c>
      <c r="Q2468" s="342">
        <v>0</v>
      </c>
      <c r="S2468">
        <f t="shared" si="296"/>
        <v>1</v>
      </c>
    </row>
    <row r="2469" spans="1:19" ht="16" hidden="1" x14ac:dyDescent="0.2">
      <c r="A2469" s="342" t="s">
        <v>196</v>
      </c>
      <c r="B2469" s="345">
        <v>12</v>
      </c>
      <c r="C2469" s="442" t="str">
        <f t="shared" si="292"/>
        <v>BS2.12</v>
      </c>
      <c r="D2469" s="345">
        <v>2</v>
      </c>
      <c r="E2469" s="443">
        <v>44152</v>
      </c>
      <c r="F2469" s="366" t="s">
        <v>158</v>
      </c>
      <c r="G2469" s="444">
        <f>INDEX([1]CAPS!$A:$A,MATCH(F:F,[1]CAPS!$H:$H,0))</f>
        <v>2987</v>
      </c>
      <c r="H2469" s="416"/>
      <c r="I2469" s="341"/>
      <c r="J2469" s="342"/>
      <c r="K2469" s="343">
        <v>4</v>
      </c>
      <c r="L2469" s="342">
        <v>0</v>
      </c>
      <c r="M2469" s="340" t="s">
        <v>256</v>
      </c>
      <c r="N2469" s="342">
        <v>0</v>
      </c>
      <c r="O2469" s="342">
        <v>0</v>
      </c>
      <c r="P2469" s="342">
        <v>0</v>
      </c>
      <c r="Q2469" s="342">
        <v>0</v>
      </c>
      <c r="S2469">
        <f t="shared" si="296"/>
        <v>4</v>
      </c>
    </row>
    <row r="2470" spans="1:19" ht="16" hidden="1" x14ac:dyDescent="0.2">
      <c r="A2470" s="342" t="s">
        <v>196</v>
      </c>
      <c r="B2470" s="345">
        <v>12</v>
      </c>
      <c r="C2470" s="442" t="str">
        <f t="shared" si="292"/>
        <v>BS2.12</v>
      </c>
      <c r="D2470" s="345">
        <v>2</v>
      </c>
      <c r="E2470" s="443">
        <v>44152</v>
      </c>
      <c r="F2470" s="366" t="s">
        <v>157</v>
      </c>
      <c r="G2470" s="444">
        <f>INDEX([1]CAPS!$A:$A,MATCH(F:F,[1]CAPS!$H:$H,0))</f>
        <v>2654</v>
      </c>
      <c r="H2470" s="416"/>
      <c r="I2470" s="341"/>
      <c r="J2470" s="345"/>
      <c r="K2470" s="343">
        <v>4</v>
      </c>
      <c r="L2470" s="342">
        <v>0</v>
      </c>
      <c r="M2470" s="340" t="s">
        <v>256</v>
      </c>
      <c r="N2470" s="342">
        <v>0</v>
      </c>
      <c r="O2470" s="342">
        <v>0</v>
      </c>
      <c r="P2470" s="342">
        <v>0</v>
      </c>
      <c r="Q2470" s="342">
        <v>0</v>
      </c>
      <c r="S2470">
        <f t="shared" si="296"/>
        <v>4</v>
      </c>
    </row>
    <row r="2471" spans="1:19" ht="16" hidden="1" x14ac:dyDescent="0.2">
      <c r="A2471" s="342" t="s">
        <v>196</v>
      </c>
      <c r="B2471" s="345">
        <v>12</v>
      </c>
      <c r="C2471" s="442" t="str">
        <f t="shared" si="292"/>
        <v>BS2.12</v>
      </c>
      <c r="D2471" s="345">
        <v>2</v>
      </c>
      <c r="E2471" s="443">
        <v>44152</v>
      </c>
      <c r="F2471" s="366" t="s">
        <v>139</v>
      </c>
      <c r="G2471" s="444">
        <f>INDEX([1]CAPS!$A:$A,MATCH(F:F,[1]CAPS!$H:$H,0))</f>
        <v>6325</v>
      </c>
      <c r="H2471" s="416"/>
      <c r="I2471" s="341"/>
      <c r="J2471" s="342"/>
      <c r="K2471" s="343">
        <v>9</v>
      </c>
      <c r="L2471" s="342">
        <v>0</v>
      </c>
      <c r="M2471" s="340" t="s">
        <v>256</v>
      </c>
      <c r="N2471" s="342">
        <v>5</v>
      </c>
      <c r="O2471" s="342" t="s">
        <v>256</v>
      </c>
      <c r="P2471" s="342" t="s">
        <v>256</v>
      </c>
      <c r="Q2471" s="342" t="s">
        <v>256</v>
      </c>
      <c r="S2471">
        <f>SUM(J2471:K2471)</f>
        <v>9</v>
      </c>
    </row>
    <row r="2472" spans="1:19" ht="16" x14ac:dyDescent="0.2">
      <c r="A2472" s="342" t="s">
        <v>196</v>
      </c>
      <c r="B2472" s="345">
        <v>13</v>
      </c>
      <c r="C2472" s="442" t="str">
        <f t="shared" si="292"/>
        <v>BS2.13</v>
      </c>
      <c r="D2472" s="345">
        <v>2</v>
      </c>
      <c r="E2472" s="443">
        <v>44152</v>
      </c>
      <c r="F2472" s="366" t="s">
        <v>134</v>
      </c>
      <c r="G2472" s="444">
        <f>INDEX([1]CAPS!$A:$A,MATCH(F:F,[1]CAPS!$H:$H,0))</f>
        <v>2302</v>
      </c>
      <c r="H2472" s="416"/>
      <c r="I2472" s="341"/>
      <c r="J2472" s="345"/>
      <c r="K2472" s="343">
        <v>2</v>
      </c>
      <c r="L2472" s="342">
        <v>0</v>
      </c>
      <c r="M2472" s="340" t="s">
        <v>256</v>
      </c>
      <c r="N2472" s="342">
        <v>0</v>
      </c>
      <c r="O2472" s="342" t="s">
        <v>256</v>
      </c>
      <c r="P2472" s="342" t="s">
        <v>256</v>
      </c>
      <c r="Q2472" s="342" t="s">
        <v>256</v>
      </c>
      <c r="S2472">
        <f>SUM(J2472:K2472)</f>
        <v>2</v>
      </c>
    </row>
    <row r="2473" spans="1:19" ht="16" hidden="1" x14ac:dyDescent="0.2">
      <c r="A2473" s="342" t="s">
        <v>196</v>
      </c>
      <c r="B2473" s="345">
        <v>13</v>
      </c>
      <c r="C2473" s="442" t="str">
        <f t="shared" si="292"/>
        <v>BS2.13</v>
      </c>
      <c r="D2473" s="345">
        <v>2</v>
      </c>
      <c r="E2473" s="443">
        <v>44152</v>
      </c>
      <c r="F2473" s="366" t="s">
        <v>131</v>
      </c>
      <c r="G2473" s="444">
        <f>INDEX([1]CAPS!$A:$A,MATCH(F:F,[1]CAPS!$H:$H,0))</f>
        <v>2557</v>
      </c>
      <c r="H2473" s="416"/>
      <c r="I2473" s="341"/>
      <c r="J2473" s="342"/>
      <c r="K2473" s="343">
        <v>1</v>
      </c>
      <c r="L2473" s="342">
        <v>0</v>
      </c>
      <c r="M2473" s="340" t="s">
        <v>256</v>
      </c>
      <c r="N2473" s="342">
        <v>0</v>
      </c>
      <c r="O2473" s="342">
        <v>0</v>
      </c>
      <c r="P2473" s="342">
        <v>0</v>
      </c>
      <c r="Q2473" s="342">
        <v>0</v>
      </c>
      <c r="S2473">
        <f t="shared" si="296"/>
        <v>1</v>
      </c>
    </row>
    <row r="2474" spans="1:19" ht="16" x14ac:dyDescent="0.2">
      <c r="A2474" s="342" t="s">
        <v>196</v>
      </c>
      <c r="B2474" s="345">
        <v>13</v>
      </c>
      <c r="C2474" s="442" t="str">
        <f t="shared" si="292"/>
        <v>BS2.13</v>
      </c>
      <c r="D2474" s="345">
        <v>2</v>
      </c>
      <c r="E2474" s="443">
        <v>44152</v>
      </c>
      <c r="F2474" s="366" t="s">
        <v>129</v>
      </c>
      <c r="G2474" s="444">
        <f>INDEX([1]CAPS!$A:$A,MATCH(F:F,[1]CAPS!$H:$H,0))</f>
        <v>5532</v>
      </c>
      <c r="H2474" s="416"/>
      <c r="I2474" s="341"/>
      <c r="J2474" s="342"/>
      <c r="K2474" s="343">
        <v>12</v>
      </c>
      <c r="L2474" s="342">
        <v>0</v>
      </c>
      <c r="M2474" s="340" t="s">
        <v>256</v>
      </c>
      <c r="N2474" s="342">
        <v>0</v>
      </c>
      <c r="O2474" s="342" t="s">
        <v>256</v>
      </c>
      <c r="P2474" s="342" t="s">
        <v>256</v>
      </c>
      <c r="Q2474" s="342" t="s">
        <v>256</v>
      </c>
      <c r="S2474">
        <f>SUM(J2474:K2474)</f>
        <v>12</v>
      </c>
    </row>
    <row r="2475" spans="1:19" ht="16" hidden="1" x14ac:dyDescent="0.2">
      <c r="A2475" s="342" t="s">
        <v>196</v>
      </c>
      <c r="B2475" s="345">
        <v>13</v>
      </c>
      <c r="C2475" s="442" t="str">
        <f t="shared" si="292"/>
        <v>BS2.13</v>
      </c>
      <c r="D2475" s="345">
        <v>2</v>
      </c>
      <c r="E2475" s="443">
        <v>44152</v>
      </c>
      <c r="F2475" s="366" t="s">
        <v>159</v>
      </c>
      <c r="G2475" s="444">
        <f>INDEX([1]CAPS!$A:$A,MATCH(F:F,[1]CAPS!$H:$H,0))</f>
        <v>7138</v>
      </c>
      <c r="H2475" s="416"/>
      <c r="I2475" s="341"/>
      <c r="J2475" s="345"/>
      <c r="K2475" s="343">
        <v>0</v>
      </c>
      <c r="L2475" s="342">
        <v>0</v>
      </c>
      <c r="M2475" s="340" t="s">
        <v>256</v>
      </c>
      <c r="N2475" s="342">
        <v>0</v>
      </c>
      <c r="O2475" s="342">
        <v>6</v>
      </c>
      <c r="P2475" s="342">
        <v>0</v>
      </c>
      <c r="Q2475" s="342">
        <v>0</v>
      </c>
      <c r="S2475">
        <f t="shared" si="296"/>
        <v>6</v>
      </c>
    </row>
    <row r="2476" spans="1:19" ht="32" x14ac:dyDescent="0.2">
      <c r="A2476" s="342" t="s">
        <v>196</v>
      </c>
      <c r="B2476" s="345">
        <v>13</v>
      </c>
      <c r="C2476" s="442" t="str">
        <f t="shared" si="292"/>
        <v>BS2.13</v>
      </c>
      <c r="D2476" s="345">
        <v>2</v>
      </c>
      <c r="E2476" s="443">
        <v>44152</v>
      </c>
      <c r="F2476" s="366" t="s">
        <v>141</v>
      </c>
      <c r="G2476" s="444">
        <f>INDEX([1]CAPS!$A:$A,MATCH(F:F,[1]CAPS!$H:$H,0))</f>
        <v>2445</v>
      </c>
      <c r="H2476" s="416"/>
      <c r="I2476" s="341"/>
      <c r="J2476" s="342"/>
      <c r="K2476" s="343">
        <v>2</v>
      </c>
      <c r="L2476" s="342">
        <v>0</v>
      </c>
      <c r="M2476" s="340" t="s">
        <v>256</v>
      </c>
      <c r="N2476" s="342">
        <v>0</v>
      </c>
      <c r="O2476" s="342" t="s">
        <v>256</v>
      </c>
      <c r="P2476" s="342" t="s">
        <v>256</v>
      </c>
      <c r="Q2476" s="342" t="s">
        <v>256</v>
      </c>
      <c r="S2476">
        <f>SUM(J2476:K2476)</f>
        <v>2</v>
      </c>
    </row>
    <row r="2477" spans="1:19" ht="16" hidden="1" x14ac:dyDescent="0.2">
      <c r="A2477" s="342" t="s">
        <v>196</v>
      </c>
      <c r="B2477" s="345">
        <v>13</v>
      </c>
      <c r="C2477" s="442" t="str">
        <f t="shared" si="292"/>
        <v>BS2.13</v>
      </c>
      <c r="D2477" s="345">
        <v>2</v>
      </c>
      <c r="E2477" s="443">
        <v>44152</v>
      </c>
      <c r="F2477" s="366" t="s">
        <v>132</v>
      </c>
      <c r="G2477" s="444">
        <f>INDEX([1]CAPS!$A:$A,MATCH(F:F,[1]CAPS!$H:$H,0))</f>
        <v>2469</v>
      </c>
      <c r="H2477" s="416"/>
      <c r="I2477" s="341"/>
      <c r="J2477" s="342"/>
      <c r="K2477" s="343">
        <v>8</v>
      </c>
      <c r="L2477" s="342">
        <v>0</v>
      </c>
      <c r="M2477" s="340" t="s">
        <v>256</v>
      </c>
      <c r="N2477" s="342">
        <v>0</v>
      </c>
      <c r="O2477" s="342">
        <v>4</v>
      </c>
      <c r="P2477" s="342">
        <v>0</v>
      </c>
      <c r="Q2477" s="342">
        <v>0</v>
      </c>
      <c r="S2477">
        <f t="shared" si="296"/>
        <v>12</v>
      </c>
    </row>
    <row r="2478" spans="1:19" ht="16" x14ac:dyDescent="0.2">
      <c r="A2478" s="342" t="s">
        <v>196</v>
      </c>
      <c r="B2478" s="345">
        <v>13</v>
      </c>
      <c r="C2478" s="442" t="str">
        <f t="shared" si="292"/>
        <v>BS2.13</v>
      </c>
      <c r="D2478" s="345">
        <v>2</v>
      </c>
      <c r="E2478" s="443">
        <v>44152</v>
      </c>
      <c r="F2478" s="393" t="s">
        <v>477</v>
      </c>
      <c r="G2478" s="444">
        <f>INDEX([1]CAPS!$A:$A,MATCH(F:F,[1]CAPS!$H:$H,0))</f>
        <v>5043</v>
      </c>
      <c r="H2478" s="416" t="s">
        <v>234</v>
      </c>
      <c r="I2478" s="341" t="s">
        <v>238</v>
      </c>
      <c r="J2478" s="345"/>
      <c r="K2478" s="343">
        <v>3</v>
      </c>
      <c r="L2478" s="342">
        <v>0</v>
      </c>
      <c r="M2478" s="340" t="s">
        <v>256</v>
      </c>
      <c r="N2478" s="342">
        <v>0</v>
      </c>
      <c r="O2478" s="342" t="s">
        <v>256</v>
      </c>
      <c r="P2478" s="342" t="s">
        <v>256</v>
      </c>
      <c r="Q2478" s="342" t="s">
        <v>256</v>
      </c>
      <c r="R2478" t="s">
        <v>819</v>
      </c>
      <c r="S2478">
        <f>SUM(J2478:K2478)</f>
        <v>3</v>
      </c>
    </row>
    <row r="2479" spans="1:19" ht="16" hidden="1" x14ac:dyDescent="0.2">
      <c r="A2479" s="342" t="s">
        <v>196</v>
      </c>
      <c r="B2479" s="345">
        <v>13</v>
      </c>
      <c r="C2479" s="442" t="str">
        <f t="shared" si="292"/>
        <v>BS2.13</v>
      </c>
      <c r="D2479" s="345">
        <v>2</v>
      </c>
      <c r="E2479" s="443">
        <v>44152</v>
      </c>
      <c r="F2479" s="366" t="s">
        <v>158</v>
      </c>
      <c r="G2479" s="444">
        <f>INDEX([1]CAPS!$A:$A,MATCH(F:F,[1]CAPS!$H:$H,0))</f>
        <v>2987</v>
      </c>
      <c r="H2479" s="416"/>
      <c r="I2479" s="341"/>
      <c r="J2479" s="342"/>
      <c r="K2479" s="343">
        <v>40</v>
      </c>
      <c r="L2479" s="342">
        <v>0</v>
      </c>
      <c r="M2479" s="340" t="s">
        <v>256</v>
      </c>
      <c r="N2479" s="342">
        <v>0</v>
      </c>
      <c r="O2479" s="344">
        <v>0</v>
      </c>
      <c r="P2479" s="342">
        <v>0</v>
      </c>
      <c r="Q2479" s="342">
        <v>0</v>
      </c>
      <c r="S2479">
        <f t="shared" si="296"/>
        <v>40</v>
      </c>
    </row>
    <row r="2480" spans="1:19" ht="16" hidden="1" x14ac:dyDescent="0.2">
      <c r="A2480" s="342" t="s">
        <v>196</v>
      </c>
      <c r="B2480" s="345">
        <v>13</v>
      </c>
      <c r="C2480" s="442" t="str">
        <f t="shared" si="292"/>
        <v>BS2.13</v>
      </c>
      <c r="D2480" s="345">
        <v>2</v>
      </c>
      <c r="E2480" s="443">
        <v>44152</v>
      </c>
      <c r="F2480" s="366" t="s">
        <v>157</v>
      </c>
      <c r="G2480" s="444">
        <f>INDEX([1]CAPS!$A:$A,MATCH(F:F,[1]CAPS!$H:$H,0))</f>
        <v>2654</v>
      </c>
      <c r="H2480" s="416"/>
      <c r="I2480" s="341"/>
      <c r="J2480" s="345"/>
      <c r="K2480" s="343">
        <v>0</v>
      </c>
      <c r="L2480" s="342">
        <v>0</v>
      </c>
      <c r="M2480" s="340" t="s">
        <v>256</v>
      </c>
      <c r="N2480" s="342">
        <v>0</v>
      </c>
      <c r="O2480" s="342">
        <v>9</v>
      </c>
      <c r="P2480" s="342">
        <v>0</v>
      </c>
      <c r="Q2480" s="342">
        <v>0</v>
      </c>
      <c r="S2480">
        <f t="shared" si="296"/>
        <v>9</v>
      </c>
    </row>
    <row r="2481" spans="1:19" ht="16" x14ac:dyDescent="0.2">
      <c r="A2481" s="342" t="s">
        <v>196</v>
      </c>
      <c r="B2481" s="345">
        <v>13</v>
      </c>
      <c r="C2481" s="442" t="str">
        <f t="shared" si="292"/>
        <v>BS2.13</v>
      </c>
      <c r="D2481" s="345">
        <v>2</v>
      </c>
      <c r="E2481" s="443">
        <v>44152</v>
      </c>
      <c r="F2481" s="366" t="s">
        <v>556</v>
      </c>
      <c r="G2481" s="444">
        <f>INDEX([1]CAPS!$A:$A,MATCH(F:F,[1]CAPS!$H:$H,0))</f>
        <v>4604</v>
      </c>
      <c r="H2481" s="416"/>
      <c r="I2481" s="341"/>
      <c r="J2481" s="345"/>
      <c r="K2481" s="343">
        <v>1</v>
      </c>
      <c r="L2481" s="342">
        <v>0</v>
      </c>
      <c r="M2481" s="340" t="s">
        <v>256</v>
      </c>
      <c r="N2481" s="342">
        <v>0</v>
      </c>
      <c r="O2481" s="342" t="s">
        <v>256</v>
      </c>
      <c r="P2481" s="342" t="s">
        <v>256</v>
      </c>
      <c r="Q2481" s="342" t="s">
        <v>256</v>
      </c>
      <c r="S2481">
        <f>SUM(J2481:K2481)</f>
        <v>1</v>
      </c>
    </row>
    <row r="2482" spans="1:19" ht="16" hidden="1" x14ac:dyDescent="0.2">
      <c r="A2482" s="342" t="s">
        <v>196</v>
      </c>
      <c r="B2482" s="345">
        <v>13</v>
      </c>
      <c r="C2482" s="442" t="str">
        <f t="shared" si="292"/>
        <v>BS2.13</v>
      </c>
      <c r="D2482" s="345">
        <v>2</v>
      </c>
      <c r="E2482" s="443">
        <v>44152</v>
      </c>
      <c r="F2482" s="366" t="s">
        <v>139</v>
      </c>
      <c r="G2482" s="444">
        <f>INDEX([1]CAPS!$A:$A,MATCH(F:F,[1]CAPS!$H:$H,0))</f>
        <v>6325</v>
      </c>
      <c r="H2482" s="416"/>
      <c r="I2482" s="341"/>
      <c r="J2482" s="342"/>
      <c r="K2482" s="343">
        <v>8</v>
      </c>
      <c r="L2482" s="342">
        <v>0</v>
      </c>
      <c r="M2482" s="340" t="s">
        <v>256</v>
      </c>
      <c r="N2482" s="342">
        <v>0</v>
      </c>
      <c r="O2482" s="342" t="s">
        <v>256</v>
      </c>
      <c r="P2482" s="342" t="s">
        <v>256</v>
      </c>
      <c r="Q2482" s="342" t="s">
        <v>256</v>
      </c>
      <c r="S2482">
        <f>SUM(J2482:K2482)</f>
        <v>8</v>
      </c>
    </row>
    <row r="2483" spans="1:19" ht="16" hidden="1" x14ac:dyDescent="0.2">
      <c r="A2483" s="342" t="s">
        <v>196</v>
      </c>
      <c r="B2483" s="345">
        <v>14</v>
      </c>
      <c r="C2483" s="442" t="str">
        <f t="shared" si="292"/>
        <v>BS2.14</v>
      </c>
      <c r="D2483" s="345">
        <v>2</v>
      </c>
      <c r="E2483" s="443">
        <v>44152</v>
      </c>
      <c r="F2483" s="366" t="s">
        <v>229</v>
      </c>
      <c r="G2483" s="444">
        <f>INDEX([1]CAPS!$A:$A,MATCH(F:F,[1]CAPS!$H:$H,0))</f>
        <v>3997</v>
      </c>
      <c r="H2483" s="416"/>
      <c r="I2483" s="341"/>
      <c r="J2483" s="342"/>
      <c r="K2483" s="343">
        <v>7</v>
      </c>
      <c r="L2483" s="342">
        <v>0</v>
      </c>
      <c r="M2483" s="340" t="s">
        <v>256</v>
      </c>
      <c r="N2483" s="342">
        <v>0</v>
      </c>
      <c r="O2483" s="342">
        <v>1</v>
      </c>
      <c r="P2483" s="342">
        <v>0</v>
      </c>
      <c r="Q2483" s="342">
        <v>0</v>
      </c>
      <c r="S2483">
        <f t="shared" si="296"/>
        <v>8</v>
      </c>
    </row>
    <row r="2484" spans="1:19" ht="16" hidden="1" x14ac:dyDescent="0.2">
      <c r="A2484" s="342" t="s">
        <v>196</v>
      </c>
      <c r="B2484" s="345">
        <v>14</v>
      </c>
      <c r="C2484" s="442" t="str">
        <f t="shared" si="292"/>
        <v>BS2.14</v>
      </c>
      <c r="D2484" s="345">
        <v>2</v>
      </c>
      <c r="E2484" s="443">
        <v>44152</v>
      </c>
      <c r="F2484" s="366" t="s">
        <v>131</v>
      </c>
      <c r="G2484" s="444">
        <f>INDEX([1]CAPS!$A:$A,MATCH(F:F,[1]CAPS!$H:$H,0))</f>
        <v>2557</v>
      </c>
      <c r="H2484" s="416"/>
      <c r="I2484" s="341"/>
      <c r="J2484" s="342"/>
      <c r="K2484" s="343">
        <v>3</v>
      </c>
      <c r="L2484" s="342">
        <v>0</v>
      </c>
      <c r="M2484" s="340" t="s">
        <v>256</v>
      </c>
      <c r="N2484" s="342">
        <v>0</v>
      </c>
      <c r="O2484" s="342">
        <v>0</v>
      </c>
      <c r="P2484" s="342">
        <v>0</v>
      </c>
      <c r="Q2484" s="342">
        <v>0</v>
      </c>
      <c r="S2484">
        <f t="shared" si="296"/>
        <v>3</v>
      </c>
    </row>
    <row r="2485" spans="1:19" ht="16" x14ac:dyDescent="0.2">
      <c r="A2485" s="342" t="s">
        <v>196</v>
      </c>
      <c r="B2485" s="345">
        <v>14</v>
      </c>
      <c r="C2485" s="442" t="str">
        <f t="shared" si="292"/>
        <v>BS2.14</v>
      </c>
      <c r="D2485" s="345">
        <v>2</v>
      </c>
      <c r="E2485" s="443">
        <v>44152</v>
      </c>
      <c r="F2485" s="366" t="s">
        <v>129</v>
      </c>
      <c r="G2485" s="444">
        <f>INDEX([1]CAPS!$A:$A,MATCH(F:F,[1]CAPS!$H:$H,0))</f>
        <v>5532</v>
      </c>
      <c r="H2485" s="416"/>
      <c r="I2485" s="341"/>
      <c r="J2485" s="342"/>
      <c r="K2485" s="343">
        <v>11</v>
      </c>
      <c r="L2485" s="342">
        <v>0</v>
      </c>
      <c r="M2485" s="340" t="s">
        <v>256</v>
      </c>
      <c r="N2485" s="342">
        <v>0</v>
      </c>
      <c r="O2485" s="342" t="s">
        <v>256</v>
      </c>
      <c r="P2485" s="342" t="s">
        <v>256</v>
      </c>
      <c r="Q2485" s="342" t="s">
        <v>256</v>
      </c>
      <c r="S2485">
        <f>SUM(J2485:K2485)</f>
        <v>11</v>
      </c>
    </row>
    <row r="2486" spans="1:19" ht="32" hidden="1" x14ac:dyDescent="0.2">
      <c r="A2486" s="342" t="s">
        <v>196</v>
      </c>
      <c r="B2486" s="345">
        <v>14</v>
      </c>
      <c r="C2486" s="442" t="str">
        <f t="shared" si="292"/>
        <v>BS2.14</v>
      </c>
      <c r="D2486" s="345">
        <v>2</v>
      </c>
      <c r="E2486" s="443">
        <v>44152</v>
      </c>
      <c r="F2486" s="383" t="s">
        <v>232</v>
      </c>
      <c r="G2486" s="444">
        <f>INDEX([1]CAPS!$A:$A,MATCH(F:F,[1]CAPS!$H:$H,0))</f>
        <v>8875</v>
      </c>
      <c r="H2486" s="416"/>
      <c r="I2486" s="341"/>
      <c r="J2486" s="342"/>
      <c r="K2486" s="343">
        <v>0</v>
      </c>
      <c r="L2486" s="342">
        <v>0</v>
      </c>
      <c r="M2486" s="340" t="s">
        <v>256</v>
      </c>
      <c r="N2486" s="342">
        <v>0</v>
      </c>
      <c r="O2486" s="342">
        <v>4</v>
      </c>
      <c r="P2486" s="342">
        <v>0</v>
      </c>
      <c r="Q2486" s="342">
        <v>0</v>
      </c>
      <c r="S2486">
        <f t="shared" si="296"/>
        <v>4</v>
      </c>
    </row>
    <row r="2487" spans="1:19" ht="32" x14ac:dyDescent="0.2">
      <c r="A2487" s="342" t="s">
        <v>196</v>
      </c>
      <c r="B2487" s="345">
        <v>14</v>
      </c>
      <c r="C2487" s="442" t="str">
        <f t="shared" si="292"/>
        <v>BS2.14</v>
      </c>
      <c r="D2487" s="345">
        <v>2</v>
      </c>
      <c r="E2487" s="443">
        <v>44152</v>
      </c>
      <c r="F2487" s="366" t="s">
        <v>141</v>
      </c>
      <c r="G2487" s="444">
        <f>INDEX([1]CAPS!$A:$A,MATCH(F:F,[1]CAPS!$H:$H,0))</f>
        <v>2445</v>
      </c>
      <c r="H2487" s="416"/>
      <c r="I2487" s="341"/>
      <c r="J2487" s="342"/>
      <c r="K2487" s="343">
        <v>4</v>
      </c>
      <c r="L2487" s="342">
        <v>0</v>
      </c>
      <c r="M2487" s="340" t="s">
        <v>256</v>
      </c>
      <c r="N2487" s="342">
        <v>2</v>
      </c>
      <c r="O2487" s="342" t="s">
        <v>256</v>
      </c>
      <c r="P2487" s="342" t="s">
        <v>256</v>
      </c>
      <c r="Q2487" s="342" t="s">
        <v>256</v>
      </c>
      <c r="S2487">
        <f t="shared" ref="S2487:S2488" si="299">SUM(J2487:K2487)</f>
        <v>4</v>
      </c>
    </row>
    <row r="2488" spans="1:19" ht="16" x14ac:dyDescent="0.2">
      <c r="A2488" s="342" t="s">
        <v>196</v>
      </c>
      <c r="B2488" s="345">
        <v>14</v>
      </c>
      <c r="C2488" s="442" t="str">
        <f t="shared" si="292"/>
        <v>BS2.14</v>
      </c>
      <c r="D2488" s="345">
        <v>2</v>
      </c>
      <c r="E2488" s="443">
        <v>44152</v>
      </c>
      <c r="F2488" s="366" t="s">
        <v>132</v>
      </c>
      <c r="G2488" s="444">
        <f>INDEX([1]CAPS!$A:$A,MATCH(F:F,[1]CAPS!$H:$H,0))</f>
        <v>2469</v>
      </c>
      <c r="H2488" s="416"/>
      <c r="I2488" s="341"/>
      <c r="J2488" s="342"/>
      <c r="K2488" s="343">
        <v>5</v>
      </c>
      <c r="L2488" s="342">
        <v>0</v>
      </c>
      <c r="M2488" s="340" t="s">
        <v>256</v>
      </c>
      <c r="N2488" s="342">
        <v>0</v>
      </c>
      <c r="O2488" s="342" t="s">
        <v>256</v>
      </c>
      <c r="P2488" s="342" t="s">
        <v>256</v>
      </c>
      <c r="Q2488" s="342" t="s">
        <v>256</v>
      </c>
      <c r="S2488">
        <f t="shared" si="299"/>
        <v>5</v>
      </c>
    </row>
    <row r="2489" spans="1:19" ht="32" hidden="1" x14ac:dyDescent="0.2">
      <c r="A2489" s="342" t="s">
        <v>196</v>
      </c>
      <c r="B2489" s="345">
        <v>14</v>
      </c>
      <c r="C2489" s="442" t="str">
        <f t="shared" si="292"/>
        <v>BS2.14</v>
      </c>
      <c r="D2489" s="345">
        <v>2</v>
      </c>
      <c r="E2489" s="443">
        <v>44152</v>
      </c>
      <c r="F2489" s="366" t="s">
        <v>135</v>
      </c>
      <c r="G2489" s="444">
        <f>INDEX([1]CAPS!$A:$A,MATCH(F:F,[1]CAPS!$H:$H,0))</f>
        <v>7766</v>
      </c>
      <c r="H2489" s="416"/>
      <c r="I2489" s="341"/>
      <c r="J2489" s="342"/>
      <c r="K2489" s="343">
        <v>0</v>
      </c>
      <c r="L2489" s="342">
        <v>1</v>
      </c>
      <c r="M2489" s="340" t="s">
        <v>256</v>
      </c>
      <c r="N2489" s="342">
        <v>0</v>
      </c>
      <c r="O2489" s="342">
        <v>0</v>
      </c>
      <c r="P2489" s="342">
        <v>0</v>
      </c>
      <c r="Q2489" s="342">
        <v>0</v>
      </c>
      <c r="S2489">
        <f t="shared" si="296"/>
        <v>0</v>
      </c>
    </row>
    <row r="2490" spans="1:19" ht="16" hidden="1" x14ac:dyDescent="0.2">
      <c r="A2490" s="342" t="s">
        <v>196</v>
      </c>
      <c r="B2490" s="345">
        <v>14</v>
      </c>
      <c r="C2490" s="442" t="str">
        <f t="shared" si="292"/>
        <v>BS2.14</v>
      </c>
      <c r="D2490" s="345">
        <v>2</v>
      </c>
      <c r="E2490" s="443">
        <v>44152</v>
      </c>
      <c r="F2490" s="366" t="s">
        <v>158</v>
      </c>
      <c r="G2490" s="444">
        <f>INDEX([1]CAPS!$A:$A,MATCH(F:F,[1]CAPS!$H:$H,0))</f>
        <v>2987</v>
      </c>
      <c r="H2490" s="416"/>
      <c r="I2490" s="341"/>
      <c r="J2490" s="342"/>
      <c r="K2490" s="343">
        <v>13</v>
      </c>
      <c r="L2490" s="342">
        <v>0</v>
      </c>
      <c r="M2490" s="340" t="s">
        <v>256</v>
      </c>
      <c r="N2490" s="342">
        <v>0</v>
      </c>
      <c r="O2490" s="342">
        <v>0</v>
      </c>
      <c r="P2490" s="342">
        <v>0</v>
      </c>
      <c r="Q2490" s="342">
        <v>0</v>
      </c>
      <c r="S2490">
        <f t="shared" si="296"/>
        <v>13</v>
      </c>
    </row>
    <row r="2491" spans="1:19" ht="16" hidden="1" x14ac:dyDescent="0.2">
      <c r="A2491" s="342" t="s">
        <v>196</v>
      </c>
      <c r="B2491" s="345">
        <v>14</v>
      </c>
      <c r="C2491" s="442" t="str">
        <f t="shared" ref="C2491:C2554" si="300">CONCATENATE(A2491,".",B2491)</f>
        <v>BS2.14</v>
      </c>
      <c r="D2491" s="345">
        <v>2</v>
      </c>
      <c r="E2491" s="443">
        <v>44152</v>
      </c>
      <c r="F2491" s="366" t="s">
        <v>157</v>
      </c>
      <c r="G2491" s="444">
        <f>INDEX([1]CAPS!$A:$A,MATCH(F:F,[1]CAPS!$H:$H,0))</f>
        <v>2654</v>
      </c>
      <c r="H2491" s="416"/>
      <c r="I2491" s="341"/>
      <c r="J2491" s="345"/>
      <c r="K2491" s="343">
        <v>0</v>
      </c>
      <c r="L2491" s="342">
        <v>0</v>
      </c>
      <c r="M2491" s="340" t="s">
        <v>256</v>
      </c>
      <c r="N2491" s="342">
        <v>0</v>
      </c>
      <c r="O2491" s="342">
        <v>1</v>
      </c>
      <c r="P2491" s="342">
        <v>0</v>
      </c>
      <c r="Q2491" s="342">
        <v>0</v>
      </c>
      <c r="S2491">
        <f t="shared" si="296"/>
        <v>1</v>
      </c>
    </row>
    <row r="2492" spans="1:19" ht="16" hidden="1" x14ac:dyDescent="0.2">
      <c r="A2492" s="342" t="s">
        <v>196</v>
      </c>
      <c r="B2492" s="345">
        <v>14</v>
      </c>
      <c r="C2492" s="442" t="str">
        <f t="shared" si="300"/>
        <v>BS2.14</v>
      </c>
      <c r="D2492" s="345">
        <v>2</v>
      </c>
      <c r="E2492" s="443">
        <v>44152</v>
      </c>
      <c r="F2492" s="366" t="s">
        <v>139</v>
      </c>
      <c r="G2492" s="444">
        <f>INDEX([1]CAPS!$A:$A,MATCH(F:F,[1]CAPS!$H:$H,0))</f>
        <v>6325</v>
      </c>
      <c r="H2492" s="416"/>
      <c r="I2492" s="341"/>
      <c r="J2492" s="342"/>
      <c r="K2492" s="343">
        <v>7</v>
      </c>
      <c r="L2492" s="342">
        <v>0</v>
      </c>
      <c r="M2492" s="340" t="s">
        <v>256</v>
      </c>
      <c r="N2492" s="342">
        <v>3</v>
      </c>
      <c r="O2492" s="342" t="s">
        <v>256</v>
      </c>
      <c r="P2492" s="342" t="s">
        <v>256</v>
      </c>
      <c r="Q2492" s="342" t="s">
        <v>256</v>
      </c>
      <c r="S2492">
        <f>SUM(J2492:K2492)</f>
        <v>7</v>
      </c>
    </row>
    <row r="2493" spans="1:19" ht="16" hidden="1" x14ac:dyDescent="0.2">
      <c r="A2493" s="342" t="s">
        <v>196</v>
      </c>
      <c r="B2493" s="345">
        <v>15</v>
      </c>
      <c r="C2493" s="442" t="str">
        <f t="shared" si="300"/>
        <v>BS2.15</v>
      </c>
      <c r="D2493" s="345">
        <v>2</v>
      </c>
      <c r="E2493" s="443">
        <v>44152</v>
      </c>
      <c r="F2493" s="366" t="s">
        <v>229</v>
      </c>
      <c r="G2493" s="444">
        <f>INDEX([1]CAPS!$A:$A,MATCH(F:F,[1]CAPS!$H:$H,0))</f>
        <v>3997</v>
      </c>
      <c r="H2493" s="416"/>
      <c r="I2493" s="341"/>
      <c r="J2493" s="342"/>
      <c r="K2493" s="343">
        <v>2</v>
      </c>
      <c r="L2493" s="342">
        <v>0</v>
      </c>
      <c r="M2493" s="340" t="s">
        <v>256</v>
      </c>
      <c r="N2493" s="342">
        <v>0</v>
      </c>
      <c r="O2493" s="342">
        <v>1</v>
      </c>
      <c r="P2493" s="342">
        <v>0</v>
      </c>
      <c r="Q2493" s="342">
        <v>0</v>
      </c>
      <c r="S2493">
        <f t="shared" si="296"/>
        <v>3</v>
      </c>
    </row>
    <row r="2494" spans="1:19" ht="16" hidden="1" x14ac:dyDescent="0.2">
      <c r="A2494" s="342" t="s">
        <v>196</v>
      </c>
      <c r="B2494" s="345">
        <v>15</v>
      </c>
      <c r="C2494" s="442" t="str">
        <f t="shared" si="300"/>
        <v>BS2.15</v>
      </c>
      <c r="D2494" s="345">
        <v>2</v>
      </c>
      <c r="E2494" s="443">
        <v>44152</v>
      </c>
      <c r="F2494" s="366" t="s">
        <v>131</v>
      </c>
      <c r="G2494" s="444">
        <f>INDEX([1]CAPS!$A:$A,MATCH(F:F,[1]CAPS!$H:$H,0))</f>
        <v>2557</v>
      </c>
      <c r="H2494" s="416"/>
      <c r="I2494" s="341"/>
      <c r="J2494" s="342"/>
      <c r="K2494" s="343">
        <v>7</v>
      </c>
      <c r="L2494" s="342">
        <v>0</v>
      </c>
      <c r="M2494" s="340" t="s">
        <v>256</v>
      </c>
      <c r="N2494" s="342">
        <v>0</v>
      </c>
      <c r="O2494" s="342">
        <v>0</v>
      </c>
      <c r="P2494" s="342">
        <v>0</v>
      </c>
      <c r="Q2494" s="342">
        <v>0</v>
      </c>
      <c r="S2494">
        <f t="shared" si="296"/>
        <v>7</v>
      </c>
    </row>
    <row r="2495" spans="1:19" ht="16" x14ac:dyDescent="0.2">
      <c r="A2495" s="342" t="s">
        <v>196</v>
      </c>
      <c r="B2495" s="345">
        <v>15</v>
      </c>
      <c r="C2495" s="442" t="str">
        <f t="shared" si="300"/>
        <v>BS2.15</v>
      </c>
      <c r="D2495" s="345">
        <v>2</v>
      </c>
      <c r="E2495" s="443">
        <v>44152</v>
      </c>
      <c r="F2495" s="366" t="s">
        <v>129</v>
      </c>
      <c r="G2495" s="444">
        <f>INDEX([1]CAPS!$A:$A,MATCH(F:F,[1]CAPS!$H:$H,0))</f>
        <v>5532</v>
      </c>
      <c r="H2495" s="416"/>
      <c r="I2495" s="341"/>
      <c r="J2495" s="342"/>
      <c r="K2495" s="343">
        <v>7</v>
      </c>
      <c r="L2495" s="342">
        <v>0</v>
      </c>
      <c r="M2495" s="340" t="s">
        <v>256</v>
      </c>
      <c r="N2495" s="342">
        <v>0</v>
      </c>
      <c r="O2495" s="342" t="s">
        <v>256</v>
      </c>
      <c r="P2495" s="342" t="s">
        <v>256</v>
      </c>
      <c r="Q2495" s="342" t="s">
        <v>256</v>
      </c>
      <c r="S2495">
        <f t="shared" ref="S2495:S2498" si="301">SUM(J2495:K2495)</f>
        <v>7</v>
      </c>
    </row>
    <row r="2496" spans="1:19" ht="16" x14ac:dyDescent="0.2">
      <c r="A2496" s="342" t="s">
        <v>196</v>
      </c>
      <c r="B2496" s="345">
        <v>15</v>
      </c>
      <c r="C2496" s="442" t="str">
        <f t="shared" si="300"/>
        <v>BS2.15</v>
      </c>
      <c r="D2496" s="345">
        <v>2</v>
      </c>
      <c r="E2496" s="443">
        <v>44152</v>
      </c>
      <c r="F2496" s="366" t="s">
        <v>159</v>
      </c>
      <c r="G2496" s="444">
        <f>INDEX([1]CAPS!$A:$A,MATCH(F:F,[1]CAPS!$H:$H,0))</f>
        <v>7138</v>
      </c>
      <c r="H2496" s="416"/>
      <c r="I2496" s="341"/>
      <c r="J2496" s="342"/>
      <c r="K2496" s="343">
        <v>5</v>
      </c>
      <c r="L2496" s="342">
        <v>0</v>
      </c>
      <c r="M2496" s="340" t="s">
        <v>256</v>
      </c>
      <c r="N2496" s="342">
        <v>0</v>
      </c>
      <c r="O2496" s="342" t="s">
        <v>256</v>
      </c>
      <c r="P2496" s="342" t="s">
        <v>256</v>
      </c>
      <c r="Q2496" s="342" t="s">
        <v>256</v>
      </c>
      <c r="S2496">
        <f t="shared" si="301"/>
        <v>5</v>
      </c>
    </row>
    <row r="2497" spans="1:19" ht="32" x14ac:dyDescent="0.2">
      <c r="A2497" s="342" t="s">
        <v>196</v>
      </c>
      <c r="B2497" s="345">
        <v>15</v>
      </c>
      <c r="C2497" s="442" t="str">
        <f t="shared" si="300"/>
        <v>BS2.15</v>
      </c>
      <c r="D2497" s="345">
        <v>2</v>
      </c>
      <c r="E2497" s="443">
        <v>44152</v>
      </c>
      <c r="F2497" s="366" t="s">
        <v>141</v>
      </c>
      <c r="G2497" s="444">
        <f>INDEX([1]CAPS!$A:$A,MATCH(F:F,[1]CAPS!$H:$H,0))</f>
        <v>2445</v>
      </c>
      <c r="H2497" s="416"/>
      <c r="I2497" s="341"/>
      <c r="J2497" s="342"/>
      <c r="K2497" s="343">
        <v>4</v>
      </c>
      <c r="L2497" s="342">
        <v>0</v>
      </c>
      <c r="M2497" s="340" t="s">
        <v>256</v>
      </c>
      <c r="N2497" s="342">
        <v>0</v>
      </c>
      <c r="O2497" s="344" t="s">
        <v>256</v>
      </c>
      <c r="P2497" s="342" t="s">
        <v>256</v>
      </c>
      <c r="Q2497" s="342" t="s">
        <v>256</v>
      </c>
      <c r="S2497">
        <f t="shared" si="301"/>
        <v>4</v>
      </c>
    </row>
    <row r="2498" spans="1:19" ht="16" x14ac:dyDescent="0.2">
      <c r="A2498" s="342" t="s">
        <v>196</v>
      </c>
      <c r="B2498" s="345">
        <v>15</v>
      </c>
      <c r="C2498" s="442" t="str">
        <f t="shared" si="300"/>
        <v>BS2.15</v>
      </c>
      <c r="D2498" s="345">
        <v>2</v>
      </c>
      <c r="E2498" s="443">
        <v>44152</v>
      </c>
      <c r="F2498" s="366" t="s">
        <v>132</v>
      </c>
      <c r="G2498" s="444">
        <f>INDEX([1]CAPS!$A:$A,MATCH(F:F,[1]CAPS!$H:$H,0))</f>
        <v>2469</v>
      </c>
      <c r="H2498" s="416"/>
      <c r="I2498" s="341"/>
      <c r="J2498" s="342"/>
      <c r="K2498" s="343">
        <v>10</v>
      </c>
      <c r="L2498" s="342">
        <v>0</v>
      </c>
      <c r="M2498" s="340" t="s">
        <v>256</v>
      </c>
      <c r="N2498" s="342">
        <v>0</v>
      </c>
      <c r="O2498" s="342" t="s">
        <v>256</v>
      </c>
      <c r="P2498" s="342" t="s">
        <v>256</v>
      </c>
      <c r="Q2498" s="342" t="s">
        <v>256</v>
      </c>
      <c r="S2498">
        <f t="shared" si="301"/>
        <v>10</v>
      </c>
    </row>
    <row r="2499" spans="1:19" ht="16" hidden="1" x14ac:dyDescent="0.2">
      <c r="A2499" s="342" t="s">
        <v>196</v>
      </c>
      <c r="B2499" s="345">
        <v>15</v>
      </c>
      <c r="C2499" s="442" t="str">
        <f t="shared" si="300"/>
        <v>BS2.15</v>
      </c>
      <c r="D2499" s="345">
        <v>2</v>
      </c>
      <c r="E2499" s="443">
        <v>44152</v>
      </c>
      <c r="F2499" s="366" t="s">
        <v>158</v>
      </c>
      <c r="G2499" s="444">
        <f>INDEX([1]CAPS!$A:$A,MATCH(F:F,[1]CAPS!$H:$H,0))</f>
        <v>2987</v>
      </c>
      <c r="H2499" s="416"/>
      <c r="I2499" s="341"/>
      <c r="J2499" s="342"/>
      <c r="K2499" s="343">
        <v>2</v>
      </c>
      <c r="L2499" s="342">
        <v>0</v>
      </c>
      <c r="M2499" s="340" t="s">
        <v>256</v>
      </c>
      <c r="N2499" s="342">
        <v>0</v>
      </c>
      <c r="O2499" s="342">
        <v>0</v>
      </c>
      <c r="P2499" s="342">
        <v>0</v>
      </c>
      <c r="Q2499" s="342">
        <v>0</v>
      </c>
      <c r="S2499">
        <f t="shared" si="296"/>
        <v>2</v>
      </c>
    </row>
    <row r="2500" spans="1:19" ht="16" hidden="1" x14ac:dyDescent="0.2">
      <c r="A2500" s="342" t="s">
        <v>196</v>
      </c>
      <c r="B2500" s="345">
        <v>15</v>
      </c>
      <c r="C2500" s="442" t="str">
        <f t="shared" si="300"/>
        <v>BS2.15</v>
      </c>
      <c r="D2500" s="345">
        <v>2</v>
      </c>
      <c r="E2500" s="443">
        <v>44152</v>
      </c>
      <c r="F2500" s="366" t="s">
        <v>157</v>
      </c>
      <c r="G2500" s="444">
        <f>INDEX([1]CAPS!$A:$A,MATCH(F:F,[1]CAPS!$H:$H,0))</f>
        <v>2654</v>
      </c>
      <c r="H2500" s="416"/>
      <c r="I2500" s="341"/>
      <c r="J2500" s="345"/>
      <c r="K2500" s="343">
        <v>0</v>
      </c>
      <c r="L2500" s="342">
        <v>0</v>
      </c>
      <c r="M2500" s="340" t="s">
        <v>256</v>
      </c>
      <c r="N2500" s="342">
        <v>0</v>
      </c>
      <c r="O2500" s="342">
        <v>4</v>
      </c>
      <c r="P2500" s="342">
        <v>0</v>
      </c>
      <c r="Q2500" s="342">
        <v>0</v>
      </c>
      <c r="S2500">
        <f t="shared" si="296"/>
        <v>4</v>
      </c>
    </row>
    <row r="2501" spans="1:19" ht="16" x14ac:dyDescent="0.2">
      <c r="A2501" s="342" t="s">
        <v>196</v>
      </c>
      <c r="B2501" s="345">
        <v>15</v>
      </c>
      <c r="C2501" s="442" t="str">
        <f t="shared" si="300"/>
        <v>BS2.15</v>
      </c>
      <c r="D2501" s="345">
        <v>2</v>
      </c>
      <c r="E2501" s="443">
        <v>44152</v>
      </c>
      <c r="F2501" s="383" t="s">
        <v>228</v>
      </c>
      <c r="G2501" s="444">
        <f>INDEX([1]CAPS!$A:$A,MATCH(F:F,[1]CAPS!$H:$H,0))</f>
        <v>7993</v>
      </c>
      <c r="H2501" s="416"/>
      <c r="I2501" s="341"/>
      <c r="J2501" s="342"/>
      <c r="K2501" s="343">
        <v>15</v>
      </c>
      <c r="L2501" s="342">
        <v>0</v>
      </c>
      <c r="M2501" s="340" t="s">
        <v>256</v>
      </c>
      <c r="N2501" s="342">
        <v>0</v>
      </c>
      <c r="O2501" s="342" t="s">
        <v>256</v>
      </c>
      <c r="P2501" s="342" t="s">
        <v>256</v>
      </c>
      <c r="Q2501" s="342" t="s">
        <v>256</v>
      </c>
      <c r="S2501">
        <f>SUM(J2501:K2501)</f>
        <v>15</v>
      </c>
    </row>
    <row r="2502" spans="1:19" ht="16" hidden="1" x14ac:dyDescent="0.2">
      <c r="A2502" s="342" t="s">
        <v>196</v>
      </c>
      <c r="B2502" s="345">
        <v>15</v>
      </c>
      <c r="C2502" s="442" t="str">
        <f t="shared" si="300"/>
        <v>BS2.15</v>
      </c>
      <c r="D2502" s="345">
        <v>2</v>
      </c>
      <c r="E2502" s="443">
        <v>44152</v>
      </c>
      <c r="F2502" s="366" t="s">
        <v>139</v>
      </c>
      <c r="G2502" s="444">
        <f>INDEX([1]CAPS!$A:$A,MATCH(F:F,[1]CAPS!$H:$H,0))</f>
        <v>6325</v>
      </c>
      <c r="H2502" s="416"/>
      <c r="I2502" s="341"/>
      <c r="J2502" s="342"/>
      <c r="K2502" s="343">
        <v>5</v>
      </c>
      <c r="L2502" s="342">
        <v>0</v>
      </c>
      <c r="M2502" s="340" t="s">
        <v>256</v>
      </c>
      <c r="N2502" s="342">
        <v>3</v>
      </c>
      <c r="O2502" s="342" t="s">
        <v>256</v>
      </c>
      <c r="P2502" s="342" t="s">
        <v>256</v>
      </c>
      <c r="Q2502" s="342" t="s">
        <v>256</v>
      </c>
      <c r="S2502">
        <f>SUM(J2502:K2502)</f>
        <v>5</v>
      </c>
    </row>
    <row r="2503" spans="1:19" ht="16" hidden="1" x14ac:dyDescent="0.2">
      <c r="A2503" s="342" t="s">
        <v>196</v>
      </c>
      <c r="B2503" s="345">
        <v>16</v>
      </c>
      <c r="C2503" s="442" t="str">
        <f t="shared" si="300"/>
        <v>BS2.16</v>
      </c>
      <c r="D2503" s="345">
        <v>2</v>
      </c>
      <c r="E2503" s="443">
        <v>44152</v>
      </c>
      <c r="F2503" s="366" t="s">
        <v>229</v>
      </c>
      <c r="G2503" s="444">
        <f>INDEX([1]CAPS!$A:$A,MATCH(F:F,[1]CAPS!$H:$H,0))</f>
        <v>3997</v>
      </c>
      <c r="H2503" s="416"/>
      <c r="I2503" s="341"/>
      <c r="J2503" s="342"/>
      <c r="K2503" s="343">
        <v>2</v>
      </c>
      <c r="L2503" s="342">
        <v>0</v>
      </c>
      <c r="M2503" s="340" t="s">
        <v>256</v>
      </c>
      <c r="N2503" s="342">
        <v>0</v>
      </c>
      <c r="O2503" s="342">
        <v>0</v>
      </c>
      <c r="P2503" s="342">
        <v>0</v>
      </c>
      <c r="Q2503" s="342">
        <v>0</v>
      </c>
      <c r="S2503">
        <f t="shared" si="296"/>
        <v>2</v>
      </c>
    </row>
    <row r="2504" spans="1:19" ht="16" hidden="1" x14ac:dyDescent="0.2">
      <c r="A2504" s="342" t="s">
        <v>196</v>
      </c>
      <c r="B2504" s="345">
        <v>16</v>
      </c>
      <c r="C2504" s="442" t="str">
        <f t="shared" si="300"/>
        <v>BS2.16</v>
      </c>
      <c r="D2504" s="345">
        <v>2</v>
      </c>
      <c r="E2504" s="443">
        <v>44152</v>
      </c>
      <c r="F2504" s="366" t="s">
        <v>131</v>
      </c>
      <c r="G2504" s="444">
        <f>INDEX([1]CAPS!$A:$A,MATCH(F:F,[1]CAPS!$H:$H,0))</f>
        <v>2557</v>
      </c>
      <c r="H2504" s="416"/>
      <c r="I2504" s="341"/>
      <c r="J2504" s="345"/>
      <c r="K2504" s="343">
        <v>0</v>
      </c>
      <c r="L2504" s="342">
        <v>0</v>
      </c>
      <c r="M2504" s="340" t="s">
        <v>256</v>
      </c>
      <c r="N2504" s="342">
        <v>0</v>
      </c>
      <c r="O2504" s="342">
        <v>1</v>
      </c>
      <c r="P2504" s="342">
        <v>0</v>
      </c>
      <c r="Q2504" s="342">
        <v>0</v>
      </c>
      <c r="S2504">
        <f t="shared" si="296"/>
        <v>1</v>
      </c>
    </row>
    <row r="2505" spans="1:19" ht="16" x14ac:dyDescent="0.2">
      <c r="A2505" s="342" t="s">
        <v>196</v>
      </c>
      <c r="B2505" s="345">
        <v>16</v>
      </c>
      <c r="C2505" s="442" t="str">
        <f t="shared" si="300"/>
        <v>BS2.16</v>
      </c>
      <c r="D2505" s="345">
        <v>2</v>
      </c>
      <c r="E2505" s="443">
        <v>44152</v>
      </c>
      <c r="F2505" s="366" t="s">
        <v>129</v>
      </c>
      <c r="G2505" s="444">
        <f>INDEX([1]CAPS!$A:$A,MATCH(F:F,[1]CAPS!$H:$H,0))</f>
        <v>5532</v>
      </c>
      <c r="H2505" s="416"/>
      <c r="I2505" s="341"/>
      <c r="J2505" s="342"/>
      <c r="K2505" s="343">
        <v>4</v>
      </c>
      <c r="L2505" s="342">
        <v>0</v>
      </c>
      <c r="M2505" s="340" t="s">
        <v>256</v>
      </c>
      <c r="N2505" s="342">
        <v>0</v>
      </c>
      <c r="O2505" s="342" t="s">
        <v>256</v>
      </c>
      <c r="P2505" s="342" t="s">
        <v>256</v>
      </c>
      <c r="Q2505" s="342" t="s">
        <v>256</v>
      </c>
      <c r="S2505">
        <f t="shared" ref="S2505:S2506" si="302">SUM(J2505:K2505)</f>
        <v>4</v>
      </c>
    </row>
    <row r="2506" spans="1:19" ht="16" x14ac:dyDescent="0.2">
      <c r="A2506" s="342" t="s">
        <v>196</v>
      </c>
      <c r="B2506" s="345">
        <v>16</v>
      </c>
      <c r="C2506" s="442" t="str">
        <f t="shared" si="300"/>
        <v>BS2.16</v>
      </c>
      <c r="D2506" s="345">
        <v>2</v>
      </c>
      <c r="E2506" s="443">
        <v>44152</v>
      </c>
      <c r="F2506" s="366" t="s">
        <v>159</v>
      </c>
      <c r="G2506" s="444">
        <f>INDEX([1]CAPS!$A:$A,MATCH(F:F,[1]CAPS!$H:$H,0))</f>
        <v>7138</v>
      </c>
      <c r="H2506" s="416"/>
      <c r="I2506" s="341"/>
      <c r="J2506" s="342"/>
      <c r="K2506" s="343">
        <v>8</v>
      </c>
      <c r="L2506" s="342">
        <v>0</v>
      </c>
      <c r="M2506" s="340" t="s">
        <v>256</v>
      </c>
      <c r="N2506" s="342">
        <v>0</v>
      </c>
      <c r="O2506" s="342" t="s">
        <v>256</v>
      </c>
      <c r="P2506" s="342" t="s">
        <v>256</v>
      </c>
      <c r="Q2506" s="342" t="s">
        <v>256</v>
      </c>
      <c r="S2506">
        <f t="shared" si="302"/>
        <v>8</v>
      </c>
    </row>
    <row r="2507" spans="1:19" ht="32" hidden="1" x14ac:dyDescent="0.2">
      <c r="A2507" s="342" t="s">
        <v>196</v>
      </c>
      <c r="B2507" s="345">
        <v>16</v>
      </c>
      <c r="C2507" s="442" t="str">
        <f t="shared" si="300"/>
        <v>BS2.16</v>
      </c>
      <c r="D2507" s="345">
        <v>2</v>
      </c>
      <c r="E2507" s="443">
        <v>44152</v>
      </c>
      <c r="F2507" s="383" t="s">
        <v>232</v>
      </c>
      <c r="G2507" s="444">
        <f>INDEX([1]CAPS!$A:$A,MATCH(F:F,[1]CAPS!$H:$H,0))</f>
        <v>8875</v>
      </c>
      <c r="H2507" s="416"/>
      <c r="I2507" s="341"/>
      <c r="J2507" s="345"/>
      <c r="K2507" s="343">
        <v>0</v>
      </c>
      <c r="L2507" s="342">
        <v>0</v>
      </c>
      <c r="M2507" s="340" t="s">
        <v>256</v>
      </c>
      <c r="N2507" s="342">
        <v>0</v>
      </c>
      <c r="O2507" s="342">
        <v>1</v>
      </c>
      <c r="P2507" s="342">
        <v>0</v>
      </c>
      <c r="Q2507" s="342">
        <v>0</v>
      </c>
      <c r="S2507">
        <f t="shared" ref="S2507:S2568" si="303">SUM(J2507:K2507)+O2507</f>
        <v>1</v>
      </c>
    </row>
    <row r="2508" spans="1:19" ht="32" x14ac:dyDescent="0.2">
      <c r="A2508" s="342" t="s">
        <v>196</v>
      </c>
      <c r="B2508" s="345">
        <v>16</v>
      </c>
      <c r="C2508" s="442" t="str">
        <f t="shared" si="300"/>
        <v>BS2.16</v>
      </c>
      <c r="D2508" s="345">
        <v>2</v>
      </c>
      <c r="E2508" s="443">
        <v>44152</v>
      </c>
      <c r="F2508" s="366" t="s">
        <v>141</v>
      </c>
      <c r="G2508" s="444">
        <f>INDEX([1]CAPS!$A:$A,MATCH(F:F,[1]CAPS!$H:$H,0))</f>
        <v>2445</v>
      </c>
      <c r="H2508" s="416"/>
      <c r="I2508" s="341"/>
      <c r="J2508" s="342"/>
      <c r="K2508" s="343">
        <v>3</v>
      </c>
      <c r="L2508" s="342">
        <v>0</v>
      </c>
      <c r="M2508" s="340" t="s">
        <v>256</v>
      </c>
      <c r="N2508" s="342">
        <v>0</v>
      </c>
      <c r="O2508" s="342" t="s">
        <v>256</v>
      </c>
      <c r="P2508" s="342" t="s">
        <v>256</v>
      </c>
      <c r="Q2508" s="342" t="s">
        <v>256</v>
      </c>
      <c r="S2508">
        <f t="shared" ref="S2508:S2509" si="304">SUM(J2508:K2508)</f>
        <v>3</v>
      </c>
    </row>
    <row r="2509" spans="1:19" ht="16" x14ac:dyDescent="0.2">
      <c r="A2509" s="342" t="s">
        <v>196</v>
      </c>
      <c r="B2509" s="345">
        <v>16</v>
      </c>
      <c r="C2509" s="442" t="str">
        <f t="shared" si="300"/>
        <v>BS2.16</v>
      </c>
      <c r="D2509" s="345">
        <v>2</v>
      </c>
      <c r="E2509" s="443">
        <v>44152</v>
      </c>
      <c r="F2509" s="366" t="s">
        <v>132</v>
      </c>
      <c r="G2509" s="444">
        <f>INDEX([1]CAPS!$A:$A,MATCH(F:F,[1]CAPS!$H:$H,0))</f>
        <v>2469</v>
      </c>
      <c r="H2509" s="416"/>
      <c r="I2509" s="341"/>
      <c r="J2509" s="342"/>
      <c r="K2509" s="343">
        <v>7</v>
      </c>
      <c r="L2509" s="342">
        <v>0</v>
      </c>
      <c r="M2509" s="340" t="s">
        <v>256</v>
      </c>
      <c r="N2509" s="342">
        <v>0</v>
      </c>
      <c r="O2509" s="342" t="s">
        <v>256</v>
      </c>
      <c r="P2509" s="342" t="s">
        <v>256</v>
      </c>
      <c r="Q2509" s="342" t="s">
        <v>256</v>
      </c>
      <c r="S2509">
        <f t="shared" si="304"/>
        <v>7</v>
      </c>
    </row>
    <row r="2510" spans="1:19" ht="32" hidden="1" x14ac:dyDescent="0.2">
      <c r="A2510" s="342" t="s">
        <v>196</v>
      </c>
      <c r="B2510" s="345">
        <v>16</v>
      </c>
      <c r="C2510" s="442" t="str">
        <f t="shared" si="300"/>
        <v>BS2.16</v>
      </c>
      <c r="D2510" s="345">
        <v>2</v>
      </c>
      <c r="E2510" s="443">
        <v>44152</v>
      </c>
      <c r="F2510" s="366" t="s">
        <v>135</v>
      </c>
      <c r="G2510" s="444">
        <f>INDEX([1]CAPS!$A:$A,MATCH(F:F,[1]CAPS!$H:$H,0))</f>
        <v>7766</v>
      </c>
      <c r="H2510" s="416"/>
      <c r="I2510" s="341"/>
      <c r="J2510" s="342"/>
      <c r="K2510" s="343">
        <v>0</v>
      </c>
      <c r="L2510" s="342">
        <v>1</v>
      </c>
      <c r="M2510" s="340" t="s">
        <v>256</v>
      </c>
      <c r="N2510" s="342">
        <v>0</v>
      </c>
      <c r="O2510" s="342">
        <v>0</v>
      </c>
      <c r="P2510" s="342">
        <v>0</v>
      </c>
      <c r="Q2510" s="342">
        <v>0</v>
      </c>
      <c r="S2510">
        <f t="shared" si="303"/>
        <v>0</v>
      </c>
    </row>
    <row r="2511" spans="1:19" ht="16" hidden="1" x14ac:dyDescent="0.2">
      <c r="A2511" s="342" t="s">
        <v>196</v>
      </c>
      <c r="B2511" s="345">
        <v>16</v>
      </c>
      <c r="C2511" s="442" t="str">
        <f t="shared" si="300"/>
        <v>BS2.16</v>
      </c>
      <c r="D2511" s="345">
        <v>2</v>
      </c>
      <c r="E2511" s="443">
        <v>44152</v>
      </c>
      <c r="F2511" s="366" t="s">
        <v>157</v>
      </c>
      <c r="G2511" s="444">
        <f>INDEX([1]CAPS!$A:$A,MATCH(F:F,[1]CAPS!$H:$H,0))</f>
        <v>2654</v>
      </c>
      <c r="H2511" s="416"/>
      <c r="I2511" s="341"/>
      <c r="J2511" s="345"/>
      <c r="K2511" s="343">
        <v>0</v>
      </c>
      <c r="L2511" s="342">
        <v>0</v>
      </c>
      <c r="M2511" s="340" t="s">
        <v>256</v>
      </c>
      <c r="N2511" s="342">
        <v>0</v>
      </c>
      <c r="O2511" s="342">
        <v>4</v>
      </c>
      <c r="P2511" s="342">
        <v>0</v>
      </c>
      <c r="Q2511" s="342">
        <v>0</v>
      </c>
      <c r="S2511">
        <f t="shared" si="303"/>
        <v>4</v>
      </c>
    </row>
    <row r="2512" spans="1:19" ht="16" x14ac:dyDescent="0.2">
      <c r="A2512" s="342" t="s">
        <v>196</v>
      </c>
      <c r="B2512" s="345">
        <v>16</v>
      </c>
      <c r="C2512" s="442" t="str">
        <f t="shared" si="300"/>
        <v>BS2.16</v>
      </c>
      <c r="D2512" s="345">
        <v>2</v>
      </c>
      <c r="E2512" s="443">
        <v>44152</v>
      </c>
      <c r="F2512" s="383" t="s">
        <v>228</v>
      </c>
      <c r="G2512" s="444">
        <f>INDEX([1]CAPS!$A:$A,MATCH(F:F,[1]CAPS!$H:$H,0))</f>
        <v>7993</v>
      </c>
      <c r="H2512" s="416"/>
      <c r="I2512" s="341"/>
      <c r="J2512" s="342"/>
      <c r="K2512" s="343">
        <v>2</v>
      </c>
      <c r="L2512" s="342">
        <v>0</v>
      </c>
      <c r="M2512" s="340" t="s">
        <v>256</v>
      </c>
      <c r="N2512" s="342">
        <v>0</v>
      </c>
      <c r="O2512" s="342" t="s">
        <v>256</v>
      </c>
      <c r="P2512" s="342" t="s">
        <v>256</v>
      </c>
      <c r="Q2512" s="342" t="s">
        <v>256</v>
      </c>
      <c r="S2512">
        <f>SUM(J2512:K2512)</f>
        <v>2</v>
      </c>
    </row>
    <row r="2513" spans="1:19" ht="16" hidden="1" x14ac:dyDescent="0.2">
      <c r="A2513" s="342" t="s">
        <v>196</v>
      </c>
      <c r="B2513" s="345">
        <v>16</v>
      </c>
      <c r="C2513" s="442" t="str">
        <f t="shared" si="300"/>
        <v>BS2.16</v>
      </c>
      <c r="D2513" s="345">
        <v>2</v>
      </c>
      <c r="E2513" s="443">
        <v>44152</v>
      </c>
      <c r="F2513" s="366" t="s">
        <v>139</v>
      </c>
      <c r="G2513" s="444">
        <f>INDEX([1]CAPS!$A:$A,MATCH(F:F,[1]CAPS!$H:$H,0))</f>
        <v>6325</v>
      </c>
      <c r="H2513" s="416"/>
      <c r="I2513" s="341"/>
      <c r="J2513" s="342"/>
      <c r="K2513" s="343">
        <v>8</v>
      </c>
      <c r="L2513" s="342">
        <v>0</v>
      </c>
      <c r="M2513" s="340" t="s">
        <v>256</v>
      </c>
      <c r="N2513" s="342">
        <v>6</v>
      </c>
      <c r="O2513" s="344" t="s">
        <v>256</v>
      </c>
      <c r="P2513" s="342" t="s">
        <v>256</v>
      </c>
      <c r="Q2513" s="342" t="s">
        <v>256</v>
      </c>
      <c r="S2513">
        <f>SUM(J2513:K2513)</f>
        <v>8</v>
      </c>
    </row>
    <row r="2514" spans="1:19" ht="16" hidden="1" x14ac:dyDescent="0.2">
      <c r="A2514" s="342" t="s">
        <v>196</v>
      </c>
      <c r="B2514" s="345">
        <v>17</v>
      </c>
      <c r="C2514" s="442" t="str">
        <f t="shared" si="300"/>
        <v>BS2.17</v>
      </c>
      <c r="D2514" s="345">
        <v>2</v>
      </c>
      <c r="E2514" s="443">
        <v>44152</v>
      </c>
      <c r="F2514" s="366" t="s">
        <v>229</v>
      </c>
      <c r="G2514" s="444">
        <f>INDEX([1]CAPS!$A:$A,MATCH(F:F,[1]CAPS!$H:$H,0))</f>
        <v>3997</v>
      </c>
      <c r="H2514" s="416"/>
      <c r="I2514" s="341"/>
      <c r="J2514" s="345"/>
      <c r="K2514" s="343">
        <v>0</v>
      </c>
      <c r="L2514" s="342">
        <v>0</v>
      </c>
      <c r="M2514" s="340" t="s">
        <v>256</v>
      </c>
      <c r="N2514" s="342">
        <v>0</v>
      </c>
      <c r="O2514" s="342">
        <v>1</v>
      </c>
      <c r="P2514" s="342">
        <v>0</v>
      </c>
      <c r="Q2514" s="342">
        <v>0</v>
      </c>
      <c r="S2514">
        <f t="shared" si="303"/>
        <v>1</v>
      </c>
    </row>
    <row r="2515" spans="1:19" ht="16" hidden="1" x14ac:dyDescent="0.2">
      <c r="A2515" s="342" t="s">
        <v>196</v>
      </c>
      <c r="B2515" s="345">
        <v>17</v>
      </c>
      <c r="C2515" s="442" t="str">
        <f t="shared" si="300"/>
        <v>BS2.17</v>
      </c>
      <c r="D2515" s="345">
        <v>2</v>
      </c>
      <c r="E2515" s="443">
        <v>44152</v>
      </c>
      <c r="F2515" s="366" t="s">
        <v>129</v>
      </c>
      <c r="G2515" s="444">
        <f>INDEX([1]CAPS!$A:$A,MATCH(F:F,[1]CAPS!$H:$H,0))</f>
        <v>5532</v>
      </c>
      <c r="H2515" s="416"/>
      <c r="I2515" s="341"/>
      <c r="J2515" s="342"/>
      <c r="K2515" s="343">
        <v>3</v>
      </c>
      <c r="L2515" s="342">
        <v>0</v>
      </c>
      <c r="M2515" s="340" t="s">
        <v>256</v>
      </c>
      <c r="N2515" s="342">
        <v>0</v>
      </c>
      <c r="O2515" s="342">
        <v>0</v>
      </c>
      <c r="P2515" s="342">
        <v>0</v>
      </c>
      <c r="Q2515" s="342">
        <v>0</v>
      </c>
      <c r="S2515">
        <f t="shared" si="303"/>
        <v>3</v>
      </c>
    </row>
    <row r="2516" spans="1:19" ht="16" x14ac:dyDescent="0.2">
      <c r="A2516" s="342" t="s">
        <v>196</v>
      </c>
      <c r="B2516" s="345">
        <v>17</v>
      </c>
      <c r="C2516" s="442" t="str">
        <f t="shared" si="300"/>
        <v>BS2.17</v>
      </c>
      <c r="D2516" s="345">
        <v>2</v>
      </c>
      <c r="E2516" s="443">
        <v>44152</v>
      </c>
      <c r="F2516" s="366" t="s">
        <v>159</v>
      </c>
      <c r="G2516" s="444">
        <f>INDEX([1]CAPS!$A:$A,MATCH(F:F,[1]CAPS!$H:$H,0))</f>
        <v>7138</v>
      </c>
      <c r="H2516" s="416"/>
      <c r="I2516" s="341"/>
      <c r="J2516" s="342"/>
      <c r="K2516" s="343">
        <v>13</v>
      </c>
      <c r="L2516" s="342">
        <v>0</v>
      </c>
      <c r="M2516" s="340" t="s">
        <v>256</v>
      </c>
      <c r="N2516" s="342">
        <v>0</v>
      </c>
      <c r="O2516" s="342" t="s">
        <v>256</v>
      </c>
      <c r="P2516" s="342" t="s">
        <v>256</v>
      </c>
      <c r="Q2516" s="342" t="s">
        <v>256</v>
      </c>
      <c r="S2516">
        <f t="shared" ref="S2516:S2518" si="305">SUM(J2516:K2516)</f>
        <v>13</v>
      </c>
    </row>
    <row r="2517" spans="1:19" ht="32" x14ac:dyDescent="0.2">
      <c r="A2517" s="342" t="s">
        <v>196</v>
      </c>
      <c r="B2517" s="345">
        <v>17</v>
      </c>
      <c r="C2517" s="442" t="str">
        <f t="shared" si="300"/>
        <v>BS2.17</v>
      </c>
      <c r="D2517" s="345">
        <v>2</v>
      </c>
      <c r="E2517" s="443">
        <v>44152</v>
      </c>
      <c r="F2517" s="366" t="s">
        <v>141</v>
      </c>
      <c r="G2517" s="444">
        <f>INDEX([1]CAPS!$A:$A,MATCH(F:F,[1]CAPS!$H:$H,0))</f>
        <v>2445</v>
      </c>
      <c r="H2517" s="416"/>
      <c r="I2517" s="341"/>
      <c r="J2517" s="342"/>
      <c r="K2517" s="343">
        <v>3</v>
      </c>
      <c r="L2517" s="342">
        <v>0</v>
      </c>
      <c r="M2517" s="340" t="s">
        <v>256</v>
      </c>
      <c r="N2517" s="342">
        <v>0</v>
      </c>
      <c r="O2517" s="342" t="s">
        <v>256</v>
      </c>
      <c r="P2517" s="342" t="s">
        <v>256</v>
      </c>
      <c r="Q2517" s="342" t="s">
        <v>256</v>
      </c>
      <c r="S2517">
        <f t="shared" si="305"/>
        <v>3</v>
      </c>
    </row>
    <row r="2518" spans="1:19" ht="16" x14ac:dyDescent="0.2">
      <c r="A2518" s="342" t="s">
        <v>196</v>
      </c>
      <c r="B2518" s="345">
        <v>17</v>
      </c>
      <c r="C2518" s="442" t="str">
        <f t="shared" si="300"/>
        <v>BS2.17</v>
      </c>
      <c r="D2518" s="345">
        <v>2</v>
      </c>
      <c r="E2518" s="443">
        <v>44152</v>
      </c>
      <c r="F2518" s="366" t="s">
        <v>132</v>
      </c>
      <c r="G2518" s="444">
        <f>INDEX([1]CAPS!$A:$A,MATCH(F:F,[1]CAPS!$H:$H,0))</f>
        <v>2469</v>
      </c>
      <c r="H2518" s="416"/>
      <c r="I2518" s="341"/>
      <c r="J2518" s="342"/>
      <c r="K2518" s="343">
        <v>10</v>
      </c>
      <c r="L2518" s="342">
        <v>0</v>
      </c>
      <c r="M2518" s="340" t="s">
        <v>256</v>
      </c>
      <c r="N2518" s="342">
        <v>0</v>
      </c>
      <c r="O2518" s="342" t="s">
        <v>256</v>
      </c>
      <c r="P2518" s="342" t="s">
        <v>256</v>
      </c>
      <c r="Q2518" s="342" t="s">
        <v>256</v>
      </c>
      <c r="S2518">
        <f t="shared" si="305"/>
        <v>10</v>
      </c>
    </row>
    <row r="2519" spans="1:19" ht="16" hidden="1" x14ac:dyDescent="0.2">
      <c r="A2519" s="342" t="s">
        <v>196</v>
      </c>
      <c r="B2519" s="345">
        <v>17</v>
      </c>
      <c r="C2519" s="442" t="str">
        <f t="shared" si="300"/>
        <v>BS2.17</v>
      </c>
      <c r="D2519" s="345">
        <v>2</v>
      </c>
      <c r="E2519" s="443">
        <v>44152</v>
      </c>
      <c r="F2519" s="366" t="s">
        <v>157</v>
      </c>
      <c r="G2519" s="444">
        <f>INDEX([1]CAPS!$A:$A,MATCH(F:F,[1]CAPS!$H:$H,0))</f>
        <v>2654</v>
      </c>
      <c r="H2519" s="416"/>
      <c r="I2519" s="341"/>
      <c r="J2519" s="345"/>
      <c r="K2519" s="343">
        <v>0</v>
      </c>
      <c r="L2519" s="342">
        <v>0</v>
      </c>
      <c r="M2519" s="340" t="s">
        <v>256</v>
      </c>
      <c r="N2519" s="342">
        <v>0</v>
      </c>
      <c r="O2519" s="342">
        <v>3</v>
      </c>
      <c r="P2519" s="342">
        <v>0</v>
      </c>
      <c r="Q2519" s="342">
        <v>0</v>
      </c>
      <c r="S2519">
        <f t="shared" si="303"/>
        <v>3</v>
      </c>
    </row>
    <row r="2520" spans="1:19" ht="16" hidden="1" x14ac:dyDescent="0.2">
      <c r="A2520" s="342" t="s">
        <v>196</v>
      </c>
      <c r="B2520" s="345">
        <v>18</v>
      </c>
      <c r="C2520" s="442" t="str">
        <f t="shared" si="300"/>
        <v>BS2.18</v>
      </c>
      <c r="D2520" s="345">
        <v>2</v>
      </c>
      <c r="E2520" s="443">
        <v>44152</v>
      </c>
      <c r="F2520" s="366" t="s">
        <v>229</v>
      </c>
      <c r="G2520" s="444">
        <f>INDEX([1]CAPS!$A:$A,MATCH(F:F,[1]CAPS!$H:$H,0))</f>
        <v>3997</v>
      </c>
      <c r="H2520" s="416"/>
      <c r="I2520" s="341"/>
      <c r="J2520" s="342"/>
      <c r="K2520" s="343">
        <v>1</v>
      </c>
      <c r="L2520" s="342">
        <v>0</v>
      </c>
      <c r="M2520" s="340" t="s">
        <v>256</v>
      </c>
      <c r="N2520" s="342">
        <v>0</v>
      </c>
      <c r="O2520" s="342">
        <v>12</v>
      </c>
      <c r="P2520" s="342">
        <v>0</v>
      </c>
      <c r="Q2520" s="342">
        <v>0</v>
      </c>
      <c r="S2520">
        <f t="shared" si="303"/>
        <v>13</v>
      </c>
    </row>
    <row r="2521" spans="1:19" ht="16" x14ac:dyDescent="0.2">
      <c r="A2521" s="342" t="s">
        <v>196</v>
      </c>
      <c r="B2521" s="345">
        <v>18</v>
      </c>
      <c r="C2521" s="442" t="str">
        <f t="shared" si="300"/>
        <v>BS2.18</v>
      </c>
      <c r="D2521" s="345">
        <v>2</v>
      </c>
      <c r="E2521" s="443">
        <v>44152</v>
      </c>
      <c r="F2521" s="366" t="s">
        <v>134</v>
      </c>
      <c r="G2521" s="444">
        <f>INDEX([1]CAPS!$A:$A,MATCH(F:F,[1]CAPS!$H:$H,0))</f>
        <v>2302</v>
      </c>
      <c r="H2521" s="416"/>
      <c r="I2521" s="341"/>
      <c r="J2521" s="345"/>
      <c r="K2521" s="343">
        <v>1</v>
      </c>
      <c r="L2521" s="342">
        <v>0</v>
      </c>
      <c r="M2521" s="340" t="s">
        <v>256</v>
      </c>
      <c r="N2521" s="342">
        <v>0</v>
      </c>
      <c r="O2521" s="342" t="s">
        <v>256</v>
      </c>
      <c r="P2521" s="342" t="s">
        <v>256</v>
      </c>
      <c r="Q2521" s="342" t="s">
        <v>256</v>
      </c>
      <c r="S2521">
        <f>SUM(J2521:K2521)</f>
        <v>1</v>
      </c>
    </row>
    <row r="2522" spans="1:19" ht="16" hidden="1" x14ac:dyDescent="0.2">
      <c r="A2522" s="342" t="s">
        <v>196</v>
      </c>
      <c r="B2522" s="345">
        <v>18</v>
      </c>
      <c r="C2522" s="442" t="str">
        <f t="shared" si="300"/>
        <v>BS2.18</v>
      </c>
      <c r="D2522" s="345">
        <v>2</v>
      </c>
      <c r="E2522" s="443">
        <v>44152</v>
      </c>
      <c r="F2522" s="366" t="s">
        <v>131</v>
      </c>
      <c r="G2522" s="444">
        <f>INDEX([1]CAPS!$A:$A,MATCH(F:F,[1]CAPS!$H:$H,0))</f>
        <v>2557</v>
      </c>
      <c r="H2522" s="416"/>
      <c r="I2522" s="341"/>
      <c r="J2522" s="345"/>
      <c r="K2522" s="343">
        <v>0</v>
      </c>
      <c r="L2522" s="342">
        <v>0</v>
      </c>
      <c r="M2522" s="340" t="s">
        <v>256</v>
      </c>
      <c r="N2522" s="342">
        <v>0</v>
      </c>
      <c r="O2522" s="344">
        <v>1</v>
      </c>
      <c r="P2522" s="342">
        <v>0</v>
      </c>
      <c r="Q2522" s="342">
        <v>0</v>
      </c>
      <c r="S2522">
        <f t="shared" si="303"/>
        <v>1</v>
      </c>
    </row>
    <row r="2523" spans="1:19" ht="16" x14ac:dyDescent="0.2">
      <c r="A2523" s="342" t="s">
        <v>196</v>
      </c>
      <c r="B2523" s="345">
        <v>18</v>
      </c>
      <c r="C2523" s="442" t="str">
        <f t="shared" si="300"/>
        <v>BS2.18</v>
      </c>
      <c r="D2523" s="345">
        <v>2</v>
      </c>
      <c r="E2523" s="443">
        <v>44152</v>
      </c>
      <c r="F2523" s="366" t="s">
        <v>129</v>
      </c>
      <c r="G2523" s="444">
        <f>INDEX([1]CAPS!$A:$A,MATCH(F:F,[1]CAPS!$H:$H,0))</f>
        <v>5532</v>
      </c>
      <c r="H2523" s="416"/>
      <c r="I2523" s="341"/>
      <c r="J2523" s="345"/>
      <c r="K2523" s="343">
        <v>9</v>
      </c>
      <c r="L2523" s="342">
        <v>0</v>
      </c>
      <c r="M2523" s="340" t="s">
        <v>256</v>
      </c>
      <c r="N2523" s="342">
        <v>0</v>
      </c>
      <c r="O2523" s="342" t="s">
        <v>256</v>
      </c>
      <c r="P2523" s="342" t="s">
        <v>256</v>
      </c>
      <c r="Q2523" s="342" t="s">
        <v>256</v>
      </c>
      <c r="S2523">
        <f t="shared" ref="S2523:S2527" si="306">SUM(J2523:K2523)</f>
        <v>9</v>
      </c>
    </row>
    <row r="2524" spans="1:19" ht="16" x14ac:dyDescent="0.2">
      <c r="A2524" s="342" t="s">
        <v>196</v>
      </c>
      <c r="B2524" s="345">
        <v>18</v>
      </c>
      <c r="C2524" s="442" t="str">
        <f t="shared" si="300"/>
        <v>BS2.18</v>
      </c>
      <c r="D2524" s="345">
        <v>2</v>
      </c>
      <c r="E2524" s="443">
        <v>44152</v>
      </c>
      <c r="F2524" s="366" t="s">
        <v>159</v>
      </c>
      <c r="G2524" s="444">
        <f>INDEX([1]CAPS!$A:$A,MATCH(F:F,[1]CAPS!$H:$H,0))</f>
        <v>7138</v>
      </c>
      <c r="H2524" s="416"/>
      <c r="I2524" s="341"/>
      <c r="J2524" s="342"/>
      <c r="K2524" s="343">
        <v>12</v>
      </c>
      <c r="L2524" s="342">
        <v>0</v>
      </c>
      <c r="M2524" s="340" t="s">
        <v>256</v>
      </c>
      <c r="N2524" s="342">
        <v>0</v>
      </c>
      <c r="O2524" s="344" t="s">
        <v>256</v>
      </c>
      <c r="P2524" s="342" t="s">
        <v>256</v>
      </c>
      <c r="Q2524" s="342" t="s">
        <v>256</v>
      </c>
      <c r="S2524">
        <f t="shared" si="306"/>
        <v>12</v>
      </c>
    </row>
    <row r="2525" spans="1:19" ht="32" x14ac:dyDescent="0.2">
      <c r="A2525" s="342" t="s">
        <v>196</v>
      </c>
      <c r="B2525" s="345">
        <v>18</v>
      </c>
      <c r="C2525" s="442" t="str">
        <f t="shared" si="300"/>
        <v>BS2.18</v>
      </c>
      <c r="D2525" s="345">
        <v>2</v>
      </c>
      <c r="E2525" s="443">
        <v>44152</v>
      </c>
      <c r="F2525" s="366" t="s">
        <v>141</v>
      </c>
      <c r="G2525" s="444">
        <f>INDEX([1]CAPS!$A:$A,MATCH(F:F,[1]CAPS!$H:$H,0))</f>
        <v>2445</v>
      </c>
      <c r="H2525" s="416"/>
      <c r="I2525" s="341"/>
      <c r="J2525" s="342"/>
      <c r="K2525" s="343">
        <v>1</v>
      </c>
      <c r="L2525" s="342">
        <v>0</v>
      </c>
      <c r="M2525" s="340" t="s">
        <v>256</v>
      </c>
      <c r="N2525" s="342">
        <v>0</v>
      </c>
      <c r="O2525" s="342" t="s">
        <v>256</v>
      </c>
      <c r="P2525" s="342" t="s">
        <v>256</v>
      </c>
      <c r="Q2525" s="342" t="s">
        <v>256</v>
      </c>
      <c r="S2525">
        <f t="shared" si="306"/>
        <v>1</v>
      </c>
    </row>
    <row r="2526" spans="1:19" ht="16" x14ac:dyDescent="0.2">
      <c r="A2526" s="342" t="s">
        <v>196</v>
      </c>
      <c r="B2526" s="345">
        <v>18</v>
      </c>
      <c r="C2526" s="442" t="str">
        <f t="shared" si="300"/>
        <v>BS2.18</v>
      </c>
      <c r="D2526" s="345">
        <v>2</v>
      </c>
      <c r="E2526" s="443">
        <v>44152</v>
      </c>
      <c r="F2526" s="366" t="s">
        <v>132</v>
      </c>
      <c r="G2526" s="444">
        <f>INDEX([1]CAPS!$A:$A,MATCH(F:F,[1]CAPS!$H:$H,0))</f>
        <v>2469</v>
      </c>
      <c r="H2526" s="416"/>
      <c r="I2526" s="341"/>
      <c r="J2526" s="342"/>
      <c r="K2526" s="343">
        <v>7</v>
      </c>
      <c r="L2526" s="342">
        <v>0</v>
      </c>
      <c r="M2526" s="340" t="s">
        <v>256</v>
      </c>
      <c r="N2526" s="342">
        <v>0</v>
      </c>
      <c r="O2526" s="342" t="s">
        <v>256</v>
      </c>
      <c r="P2526" s="342" t="s">
        <v>256</v>
      </c>
      <c r="Q2526" s="342" t="s">
        <v>256</v>
      </c>
      <c r="S2526">
        <f t="shared" si="306"/>
        <v>7</v>
      </c>
    </row>
    <row r="2527" spans="1:19" ht="16" x14ac:dyDescent="0.2">
      <c r="A2527" s="342" t="s">
        <v>196</v>
      </c>
      <c r="B2527" s="345">
        <v>18</v>
      </c>
      <c r="C2527" s="442" t="str">
        <f t="shared" si="300"/>
        <v>BS2.18</v>
      </c>
      <c r="D2527" s="345">
        <v>2</v>
      </c>
      <c r="E2527" s="443">
        <v>44152</v>
      </c>
      <c r="F2527" s="393" t="s">
        <v>477</v>
      </c>
      <c r="G2527" s="444">
        <f>INDEX([1]CAPS!$A:$A,MATCH(F:F,[1]CAPS!$H:$H,0))</f>
        <v>5043</v>
      </c>
      <c r="H2527" s="416" t="s">
        <v>234</v>
      </c>
      <c r="I2527" s="341" t="s">
        <v>238</v>
      </c>
      <c r="J2527" s="345"/>
      <c r="K2527" s="343">
        <v>1</v>
      </c>
      <c r="L2527" s="342">
        <v>0</v>
      </c>
      <c r="M2527" s="340" t="s">
        <v>256</v>
      </c>
      <c r="N2527" s="342">
        <v>0</v>
      </c>
      <c r="O2527" s="342" t="s">
        <v>256</v>
      </c>
      <c r="P2527" s="342" t="s">
        <v>256</v>
      </c>
      <c r="Q2527" s="342" t="s">
        <v>256</v>
      </c>
      <c r="R2527" t="s">
        <v>819</v>
      </c>
      <c r="S2527">
        <f t="shared" si="306"/>
        <v>1</v>
      </c>
    </row>
    <row r="2528" spans="1:19" ht="16" hidden="1" x14ac:dyDescent="0.2">
      <c r="A2528" s="342" t="s">
        <v>196</v>
      </c>
      <c r="B2528" s="345">
        <v>18</v>
      </c>
      <c r="C2528" s="442" t="str">
        <f t="shared" si="300"/>
        <v>BS2.18</v>
      </c>
      <c r="D2528" s="345">
        <v>2</v>
      </c>
      <c r="E2528" s="443">
        <v>44152</v>
      </c>
      <c r="F2528" s="366" t="s">
        <v>157</v>
      </c>
      <c r="G2528" s="444">
        <f>INDEX([1]CAPS!$A:$A,MATCH(F:F,[1]CAPS!$H:$H,0))</f>
        <v>2654</v>
      </c>
      <c r="H2528" s="416"/>
      <c r="I2528" s="341"/>
      <c r="J2528" s="345"/>
      <c r="K2528" s="343">
        <v>0</v>
      </c>
      <c r="L2528" s="342">
        <v>0</v>
      </c>
      <c r="M2528" s="340" t="s">
        <v>256</v>
      </c>
      <c r="N2528" s="342">
        <v>0</v>
      </c>
      <c r="O2528" s="342">
        <v>1</v>
      </c>
      <c r="P2528" s="342">
        <v>0</v>
      </c>
      <c r="Q2528" s="342">
        <v>0</v>
      </c>
      <c r="S2528">
        <f t="shared" si="303"/>
        <v>1</v>
      </c>
    </row>
    <row r="2529" spans="1:19" ht="16" hidden="1" x14ac:dyDescent="0.2">
      <c r="A2529" s="342" t="s">
        <v>196</v>
      </c>
      <c r="B2529" s="345">
        <v>18</v>
      </c>
      <c r="C2529" s="442" t="str">
        <f t="shared" si="300"/>
        <v>BS2.18</v>
      </c>
      <c r="D2529" s="345">
        <v>2</v>
      </c>
      <c r="E2529" s="443">
        <v>44152</v>
      </c>
      <c r="F2529" s="366" t="s">
        <v>139</v>
      </c>
      <c r="G2529" s="444">
        <f>INDEX([1]CAPS!$A:$A,MATCH(F:F,[1]CAPS!$H:$H,0))</f>
        <v>6325</v>
      </c>
      <c r="H2529" s="416"/>
      <c r="I2529" s="341"/>
      <c r="J2529" s="342"/>
      <c r="K2529" s="343">
        <v>1</v>
      </c>
      <c r="L2529" s="342">
        <v>0</v>
      </c>
      <c r="M2529" s="340" t="s">
        <v>256</v>
      </c>
      <c r="N2529" s="342">
        <v>0</v>
      </c>
      <c r="O2529" s="342" t="s">
        <v>256</v>
      </c>
      <c r="P2529" s="342" t="s">
        <v>256</v>
      </c>
      <c r="Q2529" s="342" t="s">
        <v>256</v>
      </c>
      <c r="S2529">
        <f>SUM(J2529:K2529)</f>
        <v>1</v>
      </c>
    </row>
    <row r="2530" spans="1:19" ht="16" hidden="1" x14ac:dyDescent="0.2">
      <c r="A2530" s="342" t="s">
        <v>196</v>
      </c>
      <c r="B2530" s="345">
        <v>19</v>
      </c>
      <c r="C2530" s="442" t="str">
        <f t="shared" si="300"/>
        <v>BS2.19</v>
      </c>
      <c r="D2530" s="345">
        <v>2</v>
      </c>
      <c r="E2530" s="443">
        <v>44152</v>
      </c>
      <c r="F2530" s="366" t="s">
        <v>229</v>
      </c>
      <c r="G2530" s="444">
        <f>INDEX([1]CAPS!$A:$A,MATCH(F:F,[1]CAPS!$H:$H,0))</f>
        <v>3997</v>
      </c>
      <c r="H2530" s="416"/>
      <c r="I2530" s="341"/>
      <c r="J2530" s="345"/>
      <c r="K2530" s="343">
        <v>2</v>
      </c>
      <c r="L2530" s="342">
        <v>0</v>
      </c>
      <c r="M2530" s="340" t="s">
        <v>256</v>
      </c>
      <c r="N2530" s="342">
        <v>0</v>
      </c>
      <c r="O2530" s="342">
        <v>7</v>
      </c>
      <c r="P2530" s="342">
        <v>0</v>
      </c>
      <c r="Q2530" s="342">
        <v>0</v>
      </c>
      <c r="S2530">
        <f t="shared" si="303"/>
        <v>9</v>
      </c>
    </row>
    <row r="2531" spans="1:19" ht="16" x14ac:dyDescent="0.2">
      <c r="A2531" s="342" t="s">
        <v>196</v>
      </c>
      <c r="B2531" s="345">
        <v>19</v>
      </c>
      <c r="C2531" s="442" t="str">
        <f t="shared" si="300"/>
        <v>BS2.19</v>
      </c>
      <c r="D2531" s="345">
        <v>2</v>
      </c>
      <c r="E2531" s="443">
        <v>44152</v>
      </c>
      <c r="F2531" s="366" t="s">
        <v>129</v>
      </c>
      <c r="G2531" s="444">
        <f>INDEX([1]CAPS!$A:$A,MATCH(F:F,[1]CAPS!$H:$H,0))</f>
        <v>5532</v>
      </c>
      <c r="H2531" s="416"/>
      <c r="I2531" s="341"/>
      <c r="J2531" s="345"/>
      <c r="K2531" s="343">
        <v>2</v>
      </c>
      <c r="L2531" s="342">
        <v>0</v>
      </c>
      <c r="M2531" s="340" t="s">
        <v>256</v>
      </c>
      <c r="N2531" s="342">
        <v>0</v>
      </c>
      <c r="O2531" s="344" t="s">
        <v>256</v>
      </c>
      <c r="P2531" s="342" t="s">
        <v>256</v>
      </c>
      <c r="Q2531" s="342" t="s">
        <v>256</v>
      </c>
      <c r="S2531">
        <f t="shared" ref="S2531:S2534" si="307">SUM(J2531:K2531)</f>
        <v>2</v>
      </c>
    </row>
    <row r="2532" spans="1:19" ht="16" x14ac:dyDescent="0.2">
      <c r="A2532" s="342" t="s">
        <v>196</v>
      </c>
      <c r="B2532" s="345">
        <v>19</v>
      </c>
      <c r="C2532" s="442" t="str">
        <f t="shared" si="300"/>
        <v>BS2.19</v>
      </c>
      <c r="D2532" s="345">
        <v>2</v>
      </c>
      <c r="E2532" s="443">
        <v>44152</v>
      </c>
      <c r="F2532" s="366" t="s">
        <v>159</v>
      </c>
      <c r="G2532" s="444">
        <f>INDEX([1]CAPS!$A:$A,MATCH(F:F,[1]CAPS!$H:$H,0))</f>
        <v>7138</v>
      </c>
      <c r="H2532" s="416"/>
      <c r="I2532" s="341"/>
      <c r="J2532" s="345"/>
      <c r="K2532" s="343">
        <v>25</v>
      </c>
      <c r="L2532" s="342">
        <v>0</v>
      </c>
      <c r="M2532" s="340" t="s">
        <v>256</v>
      </c>
      <c r="N2532" s="342">
        <v>0</v>
      </c>
      <c r="O2532" s="342" t="s">
        <v>256</v>
      </c>
      <c r="P2532" s="342" t="s">
        <v>256</v>
      </c>
      <c r="Q2532" s="342" t="s">
        <v>256</v>
      </c>
      <c r="S2532">
        <f t="shared" si="307"/>
        <v>25</v>
      </c>
    </row>
    <row r="2533" spans="1:19" ht="32" x14ac:dyDescent="0.2">
      <c r="A2533" s="342" t="s">
        <v>196</v>
      </c>
      <c r="B2533" s="345">
        <v>19</v>
      </c>
      <c r="C2533" s="442" t="str">
        <f t="shared" si="300"/>
        <v>BS2.19</v>
      </c>
      <c r="D2533" s="345">
        <v>2</v>
      </c>
      <c r="E2533" s="443">
        <v>44152</v>
      </c>
      <c r="F2533" s="366" t="s">
        <v>141</v>
      </c>
      <c r="G2533" s="444">
        <f>INDEX([1]CAPS!$A:$A,MATCH(F:F,[1]CAPS!$H:$H,0))</f>
        <v>2445</v>
      </c>
      <c r="H2533" s="416"/>
      <c r="I2533" s="341"/>
      <c r="J2533" s="345"/>
      <c r="K2533" s="343">
        <v>8</v>
      </c>
      <c r="L2533" s="342">
        <v>0</v>
      </c>
      <c r="M2533" s="340" t="s">
        <v>256</v>
      </c>
      <c r="N2533" s="342">
        <v>0</v>
      </c>
      <c r="O2533" s="342" t="s">
        <v>256</v>
      </c>
      <c r="P2533" s="342" t="s">
        <v>256</v>
      </c>
      <c r="Q2533" s="342" t="s">
        <v>256</v>
      </c>
      <c r="S2533">
        <f t="shared" si="307"/>
        <v>8</v>
      </c>
    </row>
    <row r="2534" spans="1:19" ht="16" x14ac:dyDescent="0.2">
      <c r="A2534" s="342" t="s">
        <v>196</v>
      </c>
      <c r="B2534" s="345">
        <v>19</v>
      </c>
      <c r="C2534" s="442" t="str">
        <f t="shared" si="300"/>
        <v>BS2.19</v>
      </c>
      <c r="D2534" s="345">
        <v>2</v>
      </c>
      <c r="E2534" s="443">
        <v>44152</v>
      </c>
      <c r="F2534" s="366" t="s">
        <v>132</v>
      </c>
      <c r="G2534" s="444">
        <f>INDEX([1]CAPS!$A:$A,MATCH(F:F,[1]CAPS!$H:$H,0))</f>
        <v>2469</v>
      </c>
      <c r="H2534" s="416"/>
      <c r="I2534" s="341"/>
      <c r="J2534" s="345"/>
      <c r="K2534" s="343">
        <v>7</v>
      </c>
      <c r="L2534" s="342">
        <v>0</v>
      </c>
      <c r="M2534" s="340" t="s">
        <v>256</v>
      </c>
      <c r="N2534" s="342">
        <v>0</v>
      </c>
      <c r="O2534" s="342" t="s">
        <v>256</v>
      </c>
      <c r="P2534" s="342" t="s">
        <v>256</v>
      </c>
      <c r="Q2534" s="342" t="s">
        <v>256</v>
      </c>
      <c r="S2534">
        <f t="shared" si="307"/>
        <v>7</v>
      </c>
    </row>
    <row r="2535" spans="1:19" ht="16" hidden="1" x14ac:dyDescent="0.2">
      <c r="A2535" s="342" t="s">
        <v>196</v>
      </c>
      <c r="B2535" s="345">
        <v>19</v>
      </c>
      <c r="C2535" s="442" t="str">
        <f t="shared" si="300"/>
        <v>BS2.19</v>
      </c>
      <c r="D2535" s="345">
        <v>2</v>
      </c>
      <c r="E2535" s="443">
        <v>44152</v>
      </c>
      <c r="F2535" s="366" t="s">
        <v>157</v>
      </c>
      <c r="G2535" s="444">
        <f>INDEX([1]CAPS!$A:$A,MATCH(F:F,[1]CAPS!$H:$H,0))</f>
        <v>2654</v>
      </c>
      <c r="H2535" s="416"/>
      <c r="I2535" s="341"/>
      <c r="J2535" s="345"/>
      <c r="K2535" s="343">
        <v>0</v>
      </c>
      <c r="L2535" s="342">
        <v>0</v>
      </c>
      <c r="M2535" s="340" t="s">
        <v>256</v>
      </c>
      <c r="N2535" s="342">
        <v>0</v>
      </c>
      <c r="O2535" s="342">
        <v>1</v>
      </c>
      <c r="P2535" s="342">
        <v>0</v>
      </c>
      <c r="Q2535" s="342">
        <v>0</v>
      </c>
      <c r="S2535">
        <f t="shared" si="303"/>
        <v>1</v>
      </c>
    </row>
    <row r="2536" spans="1:19" ht="16" x14ac:dyDescent="0.2">
      <c r="A2536" s="342" t="s">
        <v>196</v>
      </c>
      <c r="B2536" s="345">
        <v>19</v>
      </c>
      <c r="C2536" s="442" t="str">
        <f t="shared" si="300"/>
        <v>BS2.19</v>
      </c>
      <c r="D2536" s="345">
        <v>2</v>
      </c>
      <c r="E2536" s="443">
        <v>44152</v>
      </c>
      <c r="F2536" s="383" t="s">
        <v>228</v>
      </c>
      <c r="G2536" s="444">
        <f>INDEX([1]CAPS!$A:$A,MATCH(F:F,[1]CAPS!$H:$H,0))</f>
        <v>7993</v>
      </c>
      <c r="H2536" s="416"/>
      <c r="I2536" s="341"/>
      <c r="J2536" s="345"/>
      <c r="K2536" s="343">
        <v>7</v>
      </c>
      <c r="L2536" s="342">
        <v>0</v>
      </c>
      <c r="M2536" s="340" t="s">
        <v>256</v>
      </c>
      <c r="N2536" s="342">
        <v>0</v>
      </c>
      <c r="O2536" s="342" t="s">
        <v>256</v>
      </c>
      <c r="P2536" s="342" t="s">
        <v>256</v>
      </c>
      <c r="Q2536" s="342" t="s">
        <v>256</v>
      </c>
      <c r="S2536">
        <f>SUM(J2536:K2536)</f>
        <v>7</v>
      </c>
    </row>
    <row r="2537" spans="1:19" ht="16" hidden="1" x14ac:dyDescent="0.2">
      <c r="A2537" s="342" t="s">
        <v>196</v>
      </c>
      <c r="B2537" s="345">
        <v>19</v>
      </c>
      <c r="C2537" s="442" t="str">
        <f t="shared" si="300"/>
        <v>BS2.19</v>
      </c>
      <c r="D2537" s="345">
        <v>2</v>
      </c>
      <c r="E2537" s="443">
        <v>44152</v>
      </c>
      <c r="F2537" s="366" t="s">
        <v>139</v>
      </c>
      <c r="G2537" s="444">
        <f>INDEX([1]CAPS!$A:$A,MATCH(F:F,[1]CAPS!$H:$H,0))</f>
        <v>6325</v>
      </c>
      <c r="H2537" s="416"/>
      <c r="I2537" s="341"/>
      <c r="J2537" s="345"/>
      <c r="K2537" s="343">
        <v>2</v>
      </c>
      <c r="L2537" s="342">
        <v>0</v>
      </c>
      <c r="M2537" s="340" t="s">
        <v>256</v>
      </c>
      <c r="N2537" s="342">
        <v>2</v>
      </c>
      <c r="O2537" s="342" t="s">
        <v>256</v>
      </c>
      <c r="P2537" s="342" t="s">
        <v>256</v>
      </c>
      <c r="Q2537" s="342" t="s">
        <v>256</v>
      </c>
      <c r="S2537">
        <f>SUM(J2537:K2537)</f>
        <v>2</v>
      </c>
    </row>
    <row r="2538" spans="1:19" ht="16" hidden="1" x14ac:dyDescent="0.2">
      <c r="A2538" s="342" t="s">
        <v>196</v>
      </c>
      <c r="B2538" s="345">
        <v>20</v>
      </c>
      <c r="C2538" s="442" t="str">
        <f t="shared" si="300"/>
        <v>BS2.20</v>
      </c>
      <c r="D2538" s="345">
        <v>2</v>
      </c>
      <c r="E2538" s="443">
        <v>44152</v>
      </c>
      <c r="F2538" s="366" t="s">
        <v>229</v>
      </c>
      <c r="G2538" s="444">
        <f>INDEX([1]CAPS!$A:$A,MATCH(F:F,[1]CAPS!$H:$H,0))</f>
        <v>3997</v>
      </c>
      <c r="H2538" s="416"/>
      <c r="I2538" s="341"/>
      <c r="J2538" s="345"/>
      <c r="K2538" s="343">
        <v>0</v>
      </c>
      <c r="L2538" s="342">
        <v>0</v>
      </c>
      <c r="M2538" s="340" t="s">
        <v>256</v>
      </c>
      <c r="N2538" s="342">
        <v>0</v>
      </c>
      <c r="O2538" s="342">
        <v>5</v>
      </c>
      <c r="P2538" s="342">
        <v>0</v>
      </c>
      <c r="Q2538" s="342">
        <v>0</v>
      </c>
      <c r="S2538">
        <f t="shared" si="303"/>
        <v>5</v>
      </c>
    </row>
    <row r="2539" spans="1:19" ht="16" hidden="1" x14ac:dyDescent="0.2">
      <c r="A2539" s="342" t="s">
        <v>196</v>
      </c>
      <c r="B2539" s="345">
        <v>20</v>
      </c>
      <c r="C2539" s="442" t="str">
        <f t="shared" si="300"/>
        <v>BS2.20</v>
      </c>
      <c r="D2539" s="345">
        <v>2</v>
      </c>
      <c r="E2539" s="443">
        <v>44152</v>
      </c>
      <c r="F2539" s="366" t="s">
        <v>131</v>
      </c>
      <c r="G2539" s="444">
        <f>INDEX([1]CAPS!$A:$A,MATCH(F:F,[1]CAPS!$H:$H,0))</f>
        <v>2557</v>
      </c>
      <c r="H2539" s="416"/>
      <c r="I2539" s="341"/>
      <c r="J2539" s="345"/>
      <c r="K2539" s="343">
        <v>2</v>
      </c>
      <c r="L2539" s="342">
        <v>0</v>
      </c>
      <c r="M2539" s="340" t="s">
        <v>256</v>
      </c>
      <c r="N2539" s="342">
        <v>0</v>
      </c>
      <c r="O2539" s="342">
        <v>0</v>
      </c>
      <c r="P2539" s="342">
        <v>0</v>
      </c>
      <c r="Q2539" s="342">
        <v>0</v>
      </c>
      <c r="S2539">
        <f t="shared" si="303"/>
        <v>2</v>
      </c>
    </row>
    <row r="2540" spans="1:19" ht="16" x14ac:dyDescent="0.2">
      <c r="A2540" s="342" t="s">
        <v>196</v>
      </c>
      <c r="B2540" s="345">
        <v>20</v>
      </c>
      <c r="C2540" s="442" t="str">
        <f t="shared" si="300"/>
        <v>BS2.20</v>
      </c>
      <c r="D2540" s="345">
        <v>2</v>
      </c>
      <c r="E2540" s="443">
        <v>44152</v>
      </c>
      <c r="F2540" s="366" t="s">
        <v>129</v>
      </c>
      <c r="G2540" s="444">
        <f>INDEX([1]CAPS!$A:$A,MATCH(F:F,[1]CAPS!$H:$H,0))</f>
        <v>5532</v>
      </c>
      <c r="H2540" s="416"/>
      <c r="I2540" s="341"/>
      <c r="J2540" s="345"/>
      <c r="K2540" s="343">
        <v>12</v>
      </c>
      <c r="L2540" s="342">
        <v>0</v>
      </c>
      <c r="M2540" s="340" t="s">
        <v>256</v>
      </c>
      <c r="N2540" s="342">
        <v>0</v>
      </c>
      <c r="O2540" s="342" t="s">
        <v>256</v>
      </c>
      <c r="P2540" s="342" t="s">
        <v>256</v>
      </c>
      <c r="Q2540" s="342" t="s">
        <v>256</v>
      </c>
      <c r="S2540">
        <f t="shared" ref="S2540:S2541" si="308">SUM(J2540:K2540)</f>
        <v>12</v>
      </c>
    </row>
    <row r="2541" spans="1:19" ht="16" x14ac:dyDescent="0.2">
      <c r="A2541" s="342" t="s">
        <v>196</v>
      </c>
      <c r="B2541" s="345">
        <v>20</v>
      </c>
      <c r="C2541" s="442" t="str">
        <f t="shared" si="300"/>
        <v>BS2.20</v>
      </c>
      <c r="D2541" s="345">
        <v>2</v>
      </c>
      <c r="E2541" s="443">
        <v>44152</v>
      </c>
      <c r="F2541" s="366" t="s">
        <v>159</v>
      </c>
      <c r="G2541" s="444">
        <f>INDEX([1]CAPS!$A:$A,MATCH(F:F,[1]CAPS!$H:$H,0))</f>
        <v>7138</v>
      </c>
      <c r="H2541" s="416"/>
      <c r="I2541" s="341"/>
      <c r="J2541" s="345"/>
      <c r="K2541" s="343">
        <v>20</v>
      </c>
      <c r="L2541" s="342">
        <v>0</v>
      </c>
      <c r="M2541" s="340" t="s">
        <v>256</v>
      </c>
      <c r="N2541" s="342">
        <v>0</v>
      </c>
      <c r="O2541" s="342" t="s">
        <v>256</v>
      </c>
      <c r="P2541" s="342" t="s">
        <v>256</v>
      </c>
      <c r="Q2541" s="342" t="s">
        <v>256</v>
      </c>
      <c r="S2541">
        <f t="shared" si="308"/>
        <v>20</v>
      </c>
    </row>
    <row r="2542" spans="1:19" ht="32" hidden="1" x14ac:dyDescent="0.2">
      <c r="A2542" s="342" t="s">
        <v>196</v>
      </c>
      <c r="B2542" s="345">
        <v>20</v>
      </c>
      <c r="C2542" s="442" t="str">
        <f t="shared" si="300"/>
        <v>BS2.20</v>
      </c>
      <c r="D2542" s="345">
        <v>2</v>
      </c>
      <c r="E2542" s="443">
        <v>44152</v>
      </c>
      <c r="F2542" s="383" t="s">
        <v>232</v>
      </c>
      <c r="G2542" s="444">
        <f>INDEX([1]CAPS!$A:$A,MATCH(F:F,[1]CAPS!$H:$H,0))</f>
        <v>8875</v>
      </c>
      <c r="H2542" s="416"/>
      <c r="I2542" s="341"/>
      <c r="J2542" s="345"/>
      <c r="K2542" s="343">
        <v>0</v>
      </c>
      <c r="L2542" s="342">
        <v>0</v>
      </c>
      <c r="M2542" s="340" t="s">
        <v>256</v>
      </c>
      <c r="N2542" s="342">
        <v>0</v>
      </c>
      <c r="O2542" s="342">
        <v>1</v>
      </c>
      <c r="P2542" s="342">
        <v>0</v>
      </c>
      <c r="Q2542" s="342">
        <v>0</v>
      </c>
      <c r="S2542">
        <f t="shared" si="303"/>
        <v>1</v>
      </c>
    </row>
    <row r="2543" spans="1:19" ht="32" x14ac:dyDescent="0.2">
      <c r="A2543" s="342" t="s">
        <v>196</v>
      </c>
      <c r="B2543" s="345">
        <v>20</v>
      </c>
      <c r="C2543" s="442" t="str">
        <f t="shared" si="300"/>
        <v>BS2.20</v>
      </c>
      <c r="D2543" s="345">
        <v>2</v>
      </c>
      <c r="E2543" s="443">
        <v>44152</v>
      </c>
      <c r="F2543" s="366" t="s">
        <v>141</v>
      </c>
      <c r="G2543" s="444">
        <f>INDEX([1]CAPS!$A:$A,MATCH(F:F,[1]CAPS!$H:$H,0))</f>
        <v>2445</v>
      </c>
      <c r="H2543" s="416"/>
      <c r="I2543" s="341"/>
      <c r="J2543" s="345"/>
      <c r="K2543" s="343">
        <v>3</v>
      </c>
      <c r="L2543" s="342">
        <v>0</v>
      </c>
      <c r="M2543" s="340" t="s">
        <v>256</v>
      </c>
      <c r="N2543" s="342">
        <v>0</v>
      </c>
      <c r="O2543" s="342" t="s">
        <v>256</v>
      </c>
      <c r="P2543" s="342" t="s">
        <v>256</v>
      </c>
      <c r="Q2543" s="342" t="s">
        <v>256</v>
      </c>
      <c r="S2543">
        <f t="shared" ref="S2543:S2544" si="309">SUM(J2543:K2543)</f>
        <v>3</v>
      </c>
    </row>
    <row r="2544" spans="1:19" ht="16" x14ac:dyDescent="0.2">
      <c r="A2544" s="342" t="s">
        <v>196</v>
      </c>
      <c r="B2544" s="345">
        <v>20</v>
      </c>
      <c r="C2544" s="442" t="str">
        <f t="shared" si="300"/>
        <v>BS2.20</v>
      </c>
      <c r="D2544" s="345">
        <v>2</v>
      </c>
      <c r="E2544" s="443">
        <v>44152</v>
      </c>
      <c r="F2544" s="366" t="s">
        <v>132</v>
      </c>
      <c r="G2544" s="444">
        <f>INDEX([1]CAPS!$A:$A,MATCH(F:F,[1]CAPS!$H:$H,0))</f>
        <v>2469</v>
      </c>
      <c r="H2544" s="416"/>
      <c r="I2544" s="341"/>
      <c r="J2544" s="345"/>
      <c r="K2544" s="343">
        <v>8</v>
      </c>
      <c r="L2544" s="342">
        <v>0</v>
      </c>
      <c r="M2544" s="340" t="s">
        <v>256</v>
      </c>
      <c r="N2544" s="342">
        <v>0</v>
      </c>
      <c r="O2544" s="344" t="s">
        <v>256</v>
      </c>
      <c r="P2544" s="342" t="s">
        <v>256</v>
      </c>
      <c r="Q2544" s="342" t="s">
        <v>256</v>
      </c>
      <c r="S2544">
        <f t="shared" si="309"/>
        <v>8</v>
      </c>
    </row>
    <row r="2545" spans="1:19" ht="16" hidden="1" x14ac:dyDescent="0.2">
      <c r="A2545" s="342" t="s">
        <v>196</v>
      </c>
      <c r="B2545" s="345">
        <v>20</v>
      </c>
      <c r="C2545" s="442" t="str">
        <f t="shared" si="300"/>
        <v>BS2.20</v>
      </c>
      <c r="D2545" s="345">
        <v>2</v>
      </c>
      <c r="E2545" s="443">
        <v>44152</v>
      </c>
      <c r="F2545" s="366" t="s">
        <v>157</v>
      </c>
      <c r="G2545" s="444">
        <f>INDEX([1]CAPS!$A:$A,MATCH(F:F,[1]CAPS!$H:$H,0))</f>
        <v>2654</v>
      </c>
      <c r="H2545" s="416"/>
      <c r="I2545" s="341"/>
      <c r="J2545" s="341"/>
      <c r="K2545" s="342">
        <v>0</v>
      </c>
      <c r="L2545" s="342">
        <v>0</v>
      </c>
      <c r="M2545" s="340" t="s">
        <v>256</v>
      </c>
      <c r="N2545" s="342">
        <v>0</v>
      </c>
      <c r="O2545" s="342">
        <v>1</v>
      </c>
      <c r="P2545" s="342">
        <v>0</v>
      </c>
      <c r="Q2545" s="342">
        <v>0</v>
      </c>
      <c r="S2545">
        <f t="shared" si="303"/>
        <v>1</v>
      </c>
    </row>
    <row r="2546" spans="1:19" ht="16" x14ac:dyDescent="0.2">
      <c r="A2546" s="342" t="s">
        <v>196</v>
      </c>
      <c r="B2546" s="345">
        <v>20</v>
      </c>
      <c r="C2546" s="442" t="str">
        <f t="shared" si="300"/>
        <v>BS2.20</v>
      </c>
      <c r="D2546" s="345">
        <v>2</v>
      </c>
      <c r="E2546" s="443">
        <v>44152</v>
      </c>
      <c r="F2546" s="383" t="s">
        <v>228</v>
      </c>
      <c r="G2546" s="444">
        <f>INDEX([1]CAPS!$A:$A,MATCH(F:F,[1]CAPS!$H:$H,0))</f>
        <v>7993</v>
      </c>
      <c r="H2546" s="416"/>
      <c r="I2546" s="341"/>
      <c r="J2546" s="341"/>
      <c r="K2546" s="342">
        <v>6</v>
      </c>
      <c r="L2546" s="342">
        <v>0</v>
      </c>
      <c r="M2546" s="340" t="s">
        <v>256</v>
      </c>
      <c r="N2546" s="342">
        <v>0</v>
      </c>
      <c r="O2546" s="342" t="s">
        <v>256</v>
      </c>
      <c r="P2546" s="342" t="s">
        <v>256</v>
      </c>
      <c r="Q2546" s="342" t="s">
        <v>256</v>
      </c>
      <c r="S2546">
        <f>SUM(J2546:K2546)</f>
        <v>6</v>
      </c>
    </row>
    <row r="2547" spans="1:19" ht="16" hidden="1" x14ac:dyDescent="0.2">
      <c r="A2547" s="342" t="s">
        <v>196</v>
      </c>
      <c r="B2547" s="345">
        <v>20</v>
      </c>
      <c r="C2547" s="442" t="str">
        <f t="shared" si="300"/>
        <v>BS2.20</v>
      </c>
      <c r="D2547" s="345">
        <v>2</v>
      </c>
      <c r="E2547" s="443">
        <v>44152</v>
      </c>
      <c r="F2547" s="366" t="s">
        <v>139</v>
      </c>
      <c r="G2547" s="444">
        <f>INDEX([1]CAPS!$A:$A,MATCH(F:F,[1]CAPS!$H:$H,0))</f>
        <v>6325</v>
      </c>
      <c r="H2547" s="416"/>
      <c r="I2547" s="341"/>
      <c r="J2547" s="341"/>
      <c r="K2547" s="342">
        <v>3</v>
      </c>
      <c r="L2547" s="342">
        <v>0</v>
      </c>
      <c r="M2547" s="340" t="s">
        <v>256</v>
      </c>
      <c r="N2547" s="342">
        <v>3</v>
      </c>
      <c r="O2547" s="342" t="s">
        <v>256</v>
      </c>
      <c r="P2547" s="342" t="s">
        <v>256</v>
      </c>
      <c r="Q2547" s="342" t="s">
        <v>256</v>
      </c>
      <c r="S2547">
        <f>SUM(J2547:K2547)</f>
        <v>3</v>
      </c>
    </row>
    <row r="2548" spans="1:19" ht="32" hidden="1" x14ac:dyDescent="0.2">
      <c r="A2548" s="481" t="s">
        <v>307</v>
      </c>
      <c r="B2548" s="345">
        <v>1</v>
      </c>
      <c r="C2548" s="415" t="str">
        <f t="shared" si="300"/>
        <v>MW1.1</v>
      </c>
      <c r="D2548" s="416">
        <v>2</v>
      </c>
      <c r="E2548" s="482">
        <v>44151</v>
      </c>
      <c r="F2548" s="345" t="s">
        <v>157</v>
      </c>
      <c r="G2548" s="444">
        <f>INDEX([1]CAPS!$A:$A,MATCH(F:F,[1]CAPS!$H:$H,0))</f>
        <v>2654</v>
      </c>
      <c r="H2548" s="414" t="s">
        <v>237</v>
      </c>
      <c r="I2548" s="383" t="s">
        <v>239</v>
      </c>
      <c r="J2548" s="340" t="s">
        <v>276</v>
      </c>
      <c r="K2548" s="340">
        <v>0</v>
      </c>
      <c r="L2548" s="340">
        <v>0</v>
      </c>
      <c r="M2548" s="340" t="s">
        <v>276</v>
      </c>
      <c r="N2548" s="340">
        <v>0</v>
      </c>
      <c r="O2548" s="340">
        <v>14</v>
      </c>
      <c r="P2548" s="340">
        <v>0</v>
      </c>
      <c r="Q2548" s="340">
        <v>0</v>
      </c>
      <c r="S2548">
        <f t="shared" si="303"/>
        <v>14</v>
      </c>
    </row>
    <row r="2549" spans="1:19" ht="32" hidden="1" x14ac:dyDescent="0.2">
      <c r="A2549" s="481" t="s">
        <v>307</v>
      </c>
      <c r="B2549" s="345">
        <v>1</v>
      </c>
      <c r="C2549" s="415" t="str">
        <f t="shared" si="300"/>
        <v>MW1.1</v>
      </c>
      <c r="D2549" s="416">
        <v>2</v>
      </c>
      <c r="E2549" s="482">
        <v>44151</v>
      </c>
      <c r="F2549" s="345" t="s">
        <v>158</v>
      </c>
      <c r="G2549" s="444">
        <f>INDEX([1]CAPS!$A:$A,MATCH(F:F,[1]CAPS!$H:$H,0))</f>
        <v>2987</v>
      </c>
      <c r="H2549" s="414" t="s">
        <v>235</v>
      </c>
      <c r="I2549" s="382" t="s">
        <v>239</v>
      </c>
      <c r="J2549" s="340" t="s">
        <v>276</v>
      </c>
      <c r="K2549" s="340">
        <v>42</v>
      </c>
      <c r="L2549" s="340">
        <v>0</v>
      </c>
      <c r="M2549" s="340" t="s">
        <v>276</v>
      </c>
      <c r="N2549" s="340">
        <v>0</v>
      </c>
      <c r="O2549" s="340">
        <v>0</v>
      </c>
      <c r="P2549" s="340">
        <v>0</v>
      </c>
      <c r="Q2549" s="340">
        <v>0</v>
      </c>
      <c r="S2549">
        <f t="shared" si="303"/>
        <v>42</v>
      </c>
    </row>
    <row r="2550" spans="1:19" ht="32" hidden="1" x14ac:dyDescent="0.2">
      <c r="A2550" s="481" t="s">
        <v>307</v>
      </c>
      <c r="B2550" s="345">
        <v>1</v>
      </c>
      <c r="C2550" s="415" t="str">
        <f t="shared" si="300"/>
        <v>MW1.1</v>
      </c>
      <c r="D2550" s="416">
        <v>2</v>
      </c>
      <c r="E2550" s="482">
        <v>44151</v>
      </c>
      <c r="F2550" s="345" t="s">
        <v>229</v>
      </c>
      <c r="G2550" s="444">
        <f>INDEX([1]CAPS!$A:$A,MATCH(F:F,[1]CAPS!$H:$H,0))</f>
        <v>3997</v>
      </c>
      <c r="H2550" s="414" t="s">
        <v>236</v>
      </c>
      <c r="I2550" s="382" t="s">
        <v>239</v>
      </c>
      <c r="J2550" s="340" t="s">
        <v>276</v>
      </c>
      <c r="K2550" s="340">
        <v>0</v>
      </c>
      <c r="L2550" s="340">
        <v>9</v>
      </c>
      <c r="M2550" s="340" t="s">
        <v>276</v>
      </c>
      <c r="N2550" s="340">
        <v>0</v>
      </c>
      <c r="O2550" s="340">
        <v>35</v>
      </c>
      <c r="P2550" s="340">
        <v>0</v>
      </c>
      <c r="Q2550" s="340">
        <v>0</v>
      </c>
      <c r="S2550">
        <f t="shared" si="303"/>
        <v>35</v>
      </c>
    </row>
    <row r="2551" spans="1:19" ht="32" hidden="1" x14ac:dyDescent="0.2">
      <c r="A2551" s="481" t="s">
        <v>307</v>
      </c>
      <c r="B2551" s="345">
        <v>1</v>
      </c>
      <c r="C2551" s="415" t="str">
        <f t="shared" si="300"/>
        <v>MW1.1</v>
      </c>
      <c r="D2551" s="416">
        <v>2</v>
      </c>
      <c r="E2551" s="482">
        <v>44151</v>
      </c>
      <c r="F2551" s="345" t="s">
        <v>128</v>
      </c>
      <c r="G2551" s="444">
        <f>INDEX([1]CAPS!$A:$A,MATCH(F:F,[1]CAPS!$H:$H,0))</f>
        <v>3243</v>
      </c>
      <c r="H2551" s="414" t="s">
        <v>237</v>
      </c>
      <c r="I2551" s="382" t="s">
        <v>239</v>
      </c>
      <c r="J2551" s="340" t="s">
        <v>276</v>
      </c>
      <c r="K2551" s="340">
        <v>0</v>
      </c>
      <c r="L2551" s="340">
        <v>0</v>
      </c>
      <c r="M2551" s="340" t="s">
        <v>276</v>
      </c>
      <c r="N2551" s="340">
        <v>0</v>
      </c>
      <c r="O2551" s="340">
        <v>27</v>
      </c>
      <c r="P2551" s="340">
        <v>0</v>
      </c>
      <c r="Q2551" s="340">
        <v>0</v>
      </c>
      <c r="S2551">
        <f t="shared" si="303"/>
        <v>27</v>
      </c>
    </row>
    <row r="2552" spans="1:19" ht="16" hidden="1" x14ac:dyDescent="0.2">
      <c r="A2552" s="481" t="s">
        <v>307</v>
      </c>
      <c r="B2552" s="345">
        <v>1</v>
      </c>
      <c r="C2552" s="415" t="str">
        <f t="shared" si="300"/>
        <v>MW1.1</v>
      </c>
      <c r="D2552" s="416">
        <v>2</v>
      </c>
      <c r="E2552" s="482">
        <v>44151</v>
      </c>
      <c r="F2552" s="345" t="s">
        <v>131</v>
      </c>
      <c r="G2552" s="444">
        <f>INDEX([1]CAPS!$A:$A,MATCH(F:F,[1]CAPS!$H:$H,0))</f>
        <v>2557</v>
      </c>
      <c r="H2552" s="414" t="s">
        <v>233</v>
      </c>
      <c r="I2552" s="382" t="s">
        <v>240</v>
      </c>
      <c r="J2552" s="340" t="s">
        <v>276</v>
      </c>
      <c r="K2552" s="340">
        <v>3</v>
      </c>
      <c r="L2552" s="340">
        <v>0</v>
      </c>
      <c r="M2552" s="340" t="s">
        <v>276</v>
      </c>
      <c r="N2552" s="340">
        <v>0</v>
      </c>
      <c r="O2552" s="340">
        <v>0</v>
      </c>
      <c r="P2552" s="340">
        <v>0</v>
      </c>
      <c r="Q2552" s="340">
        <v>0</v>
      </c>
      <c r="S2552">
        <f t="shared" si="303"/>
        <v>3</v>
      </c>
    </row>
    <row r="2553" spans="1:19" ht="16" x14ac:dyDescent="0.2">
      <c r="A2553" s="481" t="s">
        <v>307</v>
      </c>
      <c r="B2553" s="345">
        <v>1</v>
      </c>
      <c r="C2553" s="415" t="str">
        <f t="shared" si="300"/>
        <v>MW1.1</v>
      </c>
      <c r="D2553" s="416">
        <v>2</v>
      </c>
      <c r="E2553" s="482">
        <v>44151</v>
      </c>
      <c r="F2553" s="345" t="s">
        <v>159</v>
      </c>
      <c r="G2553" s="444">
        <f>INDEX([1]CAPS!$A:$A,MATCH(F:F,[1]CAPS!$H:$H,0))</f>
        <v>7138</v>
      </c>
      <c r="H2553" s="414" t="s">
        <v>233</v>
      </c>
      <c r="I2553" s="382" t="s">
        <v>240</v>
      </c>
      <c r="J2553" s="340" t="s">
        <v>276</v>
      </c>
      <c r="K2553" s="340">
        <v>14</v>
      </c>
      <c r="L2553" s="340">
        <v>0</v>
      </c>
      <c r="M2553" s="340" t="s">
        <v>276</v>
      </c>
      <c r="N2553" s="340">
        <v>0</v>
      </c>
      <c r="O2553" s="340" t="s">
        <v>276</v>
      </c>
      <c r="P2553" s="340" t="s">
        <v>276</v>
      </c>
      <c r="Q2553" s="340" t="s">
        <v>276</v>
      </c>
      <c r="S2553">
        <f t="shared" ref="S2553:S2554" si="310">SUM(J2553:K2553)</f>
        <v>14</v>
      </c>
    </row>
    <row r="2554" spans="1:19" ht="16" x14ac:dyDescent="0.2">
      <c r="A2554" s="481" t="s">
        <v>307</v>
      </c>
      <c r="B2554" s="345">
        <v>1</v>
      </c>
      <c r="C2554" s="415" t="str">
        <f t="shared" si="300"/>
        <v>MW1.1</v>
      </c>
      <c r="D2554" s="416">
        <v>2</v>
      </c>
      <c r="E2554" s="482">
        <v>44151</v>
      </c>
      <c r="F2554" s="345" t="s">
        <v>228</v>
      </c>
      <c r="G2554" s="444">
        <f>INDEX([1]CAPS!$A:$A,MATCH(F:F,[1]CAPS!$H:$H,0))</f>
        <v>7993</v>
      </c>
      <c r="H2554" s="414" t="s">
        <v>233</v>
      </c>
      <c r="I2554" s="382" t="s">
        <v>238</v>
      </c>
      <c r="J2554" s="340" t="s">
        <v>276</v>
      </c>
      <c r="K2554" s="340">
        <v>13</v>
      </c>
      <c r="L2554" s="340">
        <v>0</v>
      </c>
      <c r="M2554" s="340" t="s">
        <v>276</v>
      </c>
      <c r="N2554" s="340">
        <v>0</v>
      </c>
      <c r="O2554" s="340" t="s">
        <v>276</v>
      </c>
      <c r="P2554" s="340" t="s">
        <v>276</v>
      </c>
      <c r="Q2554" s="340" t="s">
        <v>276</v>
      </c>
      <c r="S2554">
        <f t="shared" si="310"/>
        <v>13</v>
      </c>
    </row>
    <row r="2555" spans="1:19" ht="32" hidden="1" x14ac:dyDescent="0.2">
      <c r="A2555" s="481" t="s">
        <v>307</v>
      </c>
      <c r="B2555" s="345">
        <v>1</v>
      </c>
      <c r="C2555" s="415" t="str">
        <f t="shared" ref="C2555:C2618" si="311">CONCATENATE(A2555,".",B2555)</f>
        <v>MW1.1</v>
      </c>
      <c r="D2555" s="416">
        <v>2</v>
      </c>
      <c r="E2555" s="482">
        <v>44151</v>
      </c>
      <c r="F2555" s="345" t="s">
        <v>141</v>
      </c>
      <c r="G2555" s="444">
        <f>INDEX([1]CAPS!$A:$A,MATCH(F:F,[1]CAPS!$H:$H,0))</f>
        <v>2445</v>
      </c>
      <c r="H2555" s="414" t="s">
        <v>234</v>
      </c>
      <c r="I2555" s="382" t="s">
        <v>238</v>
      </c>
      <c r="J2555" s="340" t="s">
        <v>276</v>
      </c>
      <c r="K2555" s="451">
        <v>2</v>
      </c>
      <c r="L2555" s="451">
        <v>0</v>
      </c>
      <c r="M2555" s="340" t="s">
        <v>276</v>
      </c>
      <c r="N2555" s="340">
        <v>0</v>
      </c>
      <c r="O2555" s="340">
        <v>0</v>
      </c>
      <c r="P2555" s="340">
        <v>0</v>
      </c>
      <c r="Q2555" s="340">
        <v>0</v>
      </c>
      <c r="S2555">
        <f t="shared" si="303"/>
        <v>2</v>
      </c>
    </row>
    <row r="2556" spans="1:19" ht="16" hidden="1" x14ac:dyDescent="0.2">
      <c r="A2556" s="481" t="s">
        <v>307</v>
      </c>
      <c r="B2556" s="345">
        <v>1</v>
      </c>
      <c r="C2556" s="415" t="str">
        <f t="shared" si="311"/>
        <v>MW1.1</v>
      </c>
      <c r="D2556" s="416">
        <v>2</v>
      </c>
      <c r="E2556" s="482">
        <v>44151</v>
      </c>
      <c r="F2556" s="345" t="s">
        <v>132</v>
      </c>
      <c r="G2556" s="444">
        <f>INDEX([1]CAPS!$A:$A,MATCH(F:F,[1]CAPS!$H:$H,0))</f>
        <v>2469</v>
      </c>
      <c r="H2556" s="414" t="s">
        <v>233</v>
      </c>
      <c r="I2556" s="382" t="s">
        <v>238</v>
      </c>
      <c r="J2556" s="340" t="s">
        <v>276</v>
      </c>
      <c r="K2556" s="451">
        <v>2</v>
      </c>
      <c r="L2556" s="451">
        <v>0</v>
      </c>
      <c r="M2556" s="340" t="s">
        <v>276</v>
      </c>
      <c r="N2556" s="340">
        <v>0</v>
      </c>
      <c r="O2556" s="340">
        <v>0</v>
      </c>
      <c r="P2556" s="340">
        <v>0</v>
      </c>
      <c r="Q2556" s="340">
        <v>0</v>
      </c>
      <c r="S2556">
        <f t="shared" si="303"/>
        <v>2</v>
      </c>
    </row>
    <row r="2557" spans="1:19" ht="16" x14ac:dyDescent="0.2">
      <c r="A2557" s="481" t="s">
        <v>307</v>
      </c>
      <c r="B2557" s="345">
        <v>1</v>
      </c>
      <c r="C2557" s="415" t="str">
        <f t="shared" si="311"/>
        <v>MW1.1</v>
      </c>
      <c r="D2557" s="416">
        <v>2</v>
      </c>
      <c r="E2557" s="482">
        <v>44151</v>
      </c>
      <c r="F2557" s="345" t="s">
        <v>129</v>
      </c>
      <c r="G2557" s="444">
        <f>INDEX([1]CAPS!$A:$A,MATCH(F:F,[1]CAPS!$H:$H,0))</f>
        <v>5532</v>
      </c>
      <c r="H2557" s="414" t="s">
        <v>233</v>
      </c>
      <c r="I2557" s="382" t="s">
        <v>238</v>
      </c>
      <c r="J2557" s="340" t="s">
        <v>276</v>
      </c>
      <c r="K2557" s="451">
        <v>18</v>
      </c>
      <c r="L2557" s="451">
        <v>0</v>
      </c>
      <c r="M2557" s="340" t="s">
        <v>276</v>
      </c>
      <c r="N2557" s="340">
        <v>0</v>
      </c>
      <c r="O2557" s="340" t="s">
        <v>276</v>
      </c>
      <c r="P2557" s="340" t="s">
        <v>276</v>
      </c>
      <c r="Q2557" s="340" t="s">
        <v>276</v>
      </c>
      <c r="S2557">
        <f>SUM(J2557:K2557)</f>
        <v>18</v>
      </c>
    </row>
    <row r="2558" spans="1:19" ht="16" hidden="1" x14ac:dyDescent="0.2">
      <c r="A2558" s="481" t="s">
        <v>307</v>
      </c>
      <c r="B2558" s="345">
        <v>1</v>
      </c>
      <c r="C2558" s="415" t="str">
        <f t="shared" si="311"/>
        <v>MW1.1</v>
      </c>
      <c r="D2558" s="416">
        <v>2</v>
      </c>
      <c r="E2558" s="482">
        <v>44151</v>
      </c>
      <c r="F2558" s="345" t="s">
        <v>160</v>
      </c>
      <c r="G2558" s="444">
        <f>INDEX([1]CAPS!$A:$A,MATCH(F:F,[1]CAPS!$H:$H,0))</f>
        <v>2503</v>
      </c>
      <c r="H2558" s="414" t="s">
        <v>234</v>
      </c>
      <c r="I2558" s="382" t="s">
        <v>238</v>
      </c>
      <c r="J2558" s="340" t="s">
        <v>276</v>
      </c>
      <c r="K2558" s="340">
        <v>3</v>
      </c>
      <c r="L2558" s="340">
        <v>0</v>
      </c>
      <c r="M2558" s="340" t="s">
        <v>276</v>
      </c>
      <c r="N2558" s="340">
        <v>0</v>
      </c>
      <c r="O2558" s="340">
        <v>0</v>
      </c>
      <c r="P2558" s="340">
        <v>0</v>
      </c>
      <c r="Q2558" s="340">
        <v>0</v>
      </c>
      <c r="S2558">
        <f t="shared" si="303"/>
        <v>3</v>
      </c>
    </row>
    <row r="2559" spans="1:19" ht="16" hidden="1" x14ac:dyDescent="0.2">
      <c r="A2559" s="481" t="s">
        <v>307</v>
      </c>
      <c r="B2559" s="345">
        <v>1</v>
      </c>
      <c r="C2559" s="415" t="str">
        <f t="shared" si="311"/>
        <v>MW1.1</v>
      </c>
      <c r="D2559" s="416">
        <v>2</v>
      </c>
      <c r="E2559" s="482">
        <v>44151</v>
      </c>
      <c r="F2559" s="345" t="s">
        <v>128</v>
      </c>
      <c r="G2559" s="444">
        <f>INDEX([1]CAPS!$A:$A,MATCH(F:F,[1]CAPS!$H:$H,0))</f>
        <v>3243</v>
      </c>
      <c r="H2559" s="414"/>
      <c r="I2559" s="382"/>
      <c r="J2559" s="340" t="s">
        <v>276</v>
      </c>
      <c r="K2559" s="340">
        <v>2</v>
      </c>
      <c r="L2559" s="340">
        <v>0</v>
      </c>
      <c r="M2559" s="340" t="s">
        <v>276</v>
      </c>
      <c r="N2559" s="340">
        <v>0</v>
      </c>
      <c r="O2559" s="340">
        <v>27</v>
      </c>
      <c r="P2559" s="340">
        <v>0</v>
      </c>
      <c r="Q2559" s="340">
        <v>0</v>
      </c>
      <c r="S2559">
        <f t="shared" si="303"/>
        <v>29</v>
      </c>
    </row>
    <row r="2560" spans="1:19" ht="16" hidden="1" x14ac:dyDescent="0.2">
      <c r="A2560" s="481" t="s">
        <v>307</v>
      </c>
      <c r="B2560" s="345">
        <v>1</v>
      </c>
      <c r="C2560" s="415" t="str">
        <f t="shared" si="311"/>
        <v>MW1.1</v>
      </c>
      <c r="D2560" s="416">
        <v>2</v>
      </c>
      <c r="E2560" s="482">
        <v>44151</v>
      </c>
      <c r="F2560" s="345" t="s">
        <v>161</v>
      </c>
      <c r="G2560" s="444">
        <f>INDEX([1]CAPS!$A:$A,MATCH(F:F,[1]CAPS!$H:$H,0))</f>
        <v>2603</v>
      </c>
      <c r="H2560" s="414"/>
      <c r="I2560" s="382"/>
      <c r="J2560" s="340" t="s">
        <v>276</v>
      </c>
      <c r="K2560" s="340">
        <v>0</v>
      </c>
      <c r="L2560" s="340">
        <v>0</v>
      </c>
      <c r="M2560" s="340" t="s">
        <v>276</v>
      </c>
      <c r="N2560" s="340">
        <v>0</v>
      </c>
      <c r="O2560" s="340">
        <v>35</v>
      </c>
      <c r="P2560" s="340">
        <v>0</v>
      </c>
      <c r="Q2560" s="340">
        <v>0</v>
      </c>
      <c r="S2560">
        <f t="shared" si="303"/>
        <v>35</v>
      </c>
    </row>
    <row r="2561" spans="1:19" ht="32" hidden="1" x14ac:dyDescent="0.2">
      <c r="A2561" s="481" t="s">
        <v>307</v>
      </c>
      <c r="B2561" s="345">
        <v>1</v>
      </c>
      <c r="C2561" s="415" t="str">
        <f t="shared" si="311"/>
        <v>MW1.1</v>
      </c>
      <c r="D2561" s="416">
        <v>2</v>
      </c>
      <c r="E2561" s="482">
        <v>44151</v>
      </c>
      <c r="F2561" s="345" t="s">
        <v>135</v>
      </c>
      <c r="G2561" s="444">
        <f>INDEX([1]CAPS!$A:$A,MATCH(F:F,[1]CAPS!$H:$H,0))</f>
        <v>7766</v>
      </c>
      <c r="H2561" s="414"/>
      <c r="I2561" s="382"/>
      <c r="J2561" s="340" t="s">
        <v>276</v>
      </c>
      <c r="K2561" s="340">
        <v>0</v>
      </c>
      <c r="L2561" s="340">
        <v>0</v>
      </c>
      <c r="M2561" s="340" t="s">
        <v>276</v>
      </c>
      <c r="N2561" s="340">
        <v>0</v>
      </c>
      <c r="O2561" s="340">
        <v>1</v>
      </c>
      <c r="P2561" s="340">
        <v>0</v>
      </c>
      <c r="Q2561" s="340">
        <v>0</v>
      </c>
      <c r="S2561">
        <f t="shared" si="303"/>
        <v>1</v>
      </c>
    </row>
    <row r="2562" spans="1:19" ht="32" hidden="1" x14ac:dyDescent="0.2">
      <c r="A2562" s="481" t="s">
        <v>307</v>
      </c>
      <c r="B2562" s="345">
        <v>2</v>
      </c>
      <c r="C2562" s="415" t="str">
        <f t="shared" si="311"/>
        <v>MW1.2</v>
      </c>
      <c r="D2562" s="416">
        <v>2</v>
      </c>
      <c r="E2562" s="482">
        <v>44151</v>
      </c>
      <c r="F2562" s="345" t="s">
        <v>158</v>
      </c>
      <c r="G2562" s="444">
        <f>INDEX([1]CAPS!$A:$A,MATCH(F:F,[1]CAPS!$H:$H,0))</f>
        <v>2987</v>
      </c>
      <c r="H2562" s="414" t="s">
        <v>235</v>
      </c>
      <c r="I2562" s="382" t="s">
        <v>239</v>
      </c>
      <c r="J2562" s="340" t="s">
        <v>276</v>
      </c>
      <c r="K2562" s="340">
        <v>10</v>
      </c>
      <c r="L2562" s="340">
        <v>0</v>
      </c>
      <c r="M2562" s="340" t="s">
        <v>276</v>
      </c>
      <c r="N2562" s="340">
        <v>0</v>
      </c>
      <c r="O2562" s="340">
        <v>0</v>
      </c>
      <c r="P2562" s="340">
        <v>0</v>
      </c>
      <c r="Q2562" s="340">
        <v>0</v>
      </c>
      <c r="S2562">
        <f t="shared" si="303"/>
        <v>10</v>
      </c>
    </row>
    <row r="2563" spans="1:19" ht="32" hidden="1" x14ac:dyDescent="0.2">
      <c r="A2563" s="481" t="s">
        <v>307</v>
      </c>
      <c r="B2563" s="345">
        <v>2</v>
      </c>
      <c r="C2563" s="415" t="str">
        <f t="shared" si="311"/>
        <v>MW1.2</v>
      </c>
      <c r="D2563" s="416">
        <v>2</v>
      </c>
      <c r="E2563" s="482">
        <v>44151</v>
      </c>
      <c r="F2563" s="345" t="s">
        <v>229</v>
      </c>
      <c r="G2563" s="444">
        <f>INDEX([1]CAPS!$A:$A,MATCH(F:F,[1]CAPS!$H:$H,0))</f>
        <v>3997</v>
      </c>
      <c r="H2563" s="414" t="s">
        <v>236</v>
      </c>
      <c r="I2563" s="383" t="s">
        <v>239</v>
      </c>
      <c r="J2563" s="340" t="s">
        <v>276</v>
      </c>
      <c r="K2563" s="340">
        <v>7</v>
      </c>
      <c r="L2563" s="340">
        <v>0</v>
      </c>
      <c r="M2563" s="340" t="s">
        <v>276</v>
      </c>
      <c r="N2563" s="340">
        <v>0</v>
      </c>
      <c r="O2563" s="340">
        <v>26</v>
      </c>
      <c r="P2563" s="340">
        <v>0</v>
      </c>
      <c r="Q2563" s="340">
        <v>0</v>
      </c>
      <c r="S2563">
        <f t="shared" si="303"/>
        <v>33</v>
      </c>
    </row>
    <row r="2564" spans="1:19" ht="32" hidden="1" x14ac:dyDescent="0.2">
      <c r="A2564" s="481" t="s">
        <v>307</v>
      </c>
      <c r="B2564" s="345">
        <v>2</v>
      </c>
      <c r="C2564" s="415" t="str">
        <f t="shared" si="311"/>
        <v>MW1.2</v>
      </c>
      <c r="D2564" s="416">
        <v>2</v>
      </c>
      <c r="E2564" s="482">
        <v>44151</v>
      </c>
      <c r="F2564" s="345" t="s">
        <v>161</v>
      </c>
      <c r="G2564" s="444">
        <f>INDEX([1]CAPS!$A:$A,MATCH(F:F,[1]CAPS!$H:$H,0))</f>
        <v>2603</v>
      </c>
      <c r="H2564" s="414" t="s">
        <v>235</v>
      </c>
      <c r="I2564" s="383" t="s">
        <v>239</v>
      </c>
      <c r="J2564" s="340" t="s">
        <v>276</v>
      </c>
      <c r="K2564" s="340">
        <v>0</v>
      </c>
      <c r="L2564" s="340">
        <v>0</v>
      </c>
      <c r="M2564" s="340" t="s">
        <v>276</v>
      </c>
      <c r="N2564" s="340">
        <v>0</v>
      </c>
      <c r="O2564" s="340">
        <v>10</v>
      </c>
      <c r="P2564" s="340">
        <v>0</v>
      </c>
      <c r="Q2564" s="340">
        <v>0</v>
      </c>
      <c r="S2564">
        <f t="shared" si="303"/>
        <v>10</v>
      </c>
    </row>
    <row r="2565" spans="1:19" ht="16" x14ac:dyDescent="0.2">
      <c r="A2565" s="481" t="s">
        <v>307</v>
      </c>
      <c r="B2565" s="345">
        <v>2</v>
      </c>
      <c r="C2565" s="415" t="str">
        <f t="shared" si="311"/>
        <v>MW1.2</v>
      </c>
      <c r="D2565" s="416">
        <v>2</v>
      </c>
      <c r="E2565" s="482">
        <v>44151</v>
      </c>
      <c r="F2565" s="345" t="s">
        <v>159</v>
      </c>
      <c r="G2565" s="444">
        <f>INDEX([1]CAPS!$A:$A,MATCH(F:F,[1]CAPS!$H:$H,0))</f>
        <v>7138</v>
      </c>
      <c r="H2565" s="414" t="s">
        <v>233</v>
      </c>
      <c r="I2565" s="383" t="s">
        <v>240</v>
      </c>
      <c r="J2565" s="340" t="s">
        <v>276</v>
      </c>
      <c r="K2565" s="340">
        <v>11</v>
      </c>
      <c r="L2565" s="340">
        <v>0</v>
      </c>
      <c r="M2565" s="340" t="s">
        <v>276</v>
      </c>
      <c r="N2565" s="340">
        <v>0</v>
      </c>
      <c r="O2565" s="340" t="s">
        <v>276</v>
      </c>
      <c r="P2565" s="340" t="s">
        <v>276</v>
      </c>
      <c r="Q2565" s="340" t="s">
        <v>276</v>
      </c>
      <c r="S2565">
        <f>SUM(J2565:K2565)</f>
        <v>11</v>
      </c>
    </row>
    <row r="2566" spans="1:19" ht="32" hidden="1" x14ac:dyDescent="0.2">
      <c r="A2566" s="481" t="s">
        <v>307</v>
      </c>
      <c r="B2566" s="345">
        <v>2</v>
      </c>
      <c r="C2566" s="415" t="str">
        <f t="shared" si="311"/>
        <v>MW1.2</v>
      </c>
      <c r="D2566" s="416">
        <v>2</v>
      </c>
      <c r="E2566" s="482">
        <v>44151</v>
      </c>
      <c r="F2566" s="345" t="s">
        <v>141</v>
      </c>
      <c r="G2566" s="444">
        <f>INDEX([1]CAPS!$A:$A,MATCH(F:F,[1]CAPS!$H:$H,0))</f>
        <v>2445</v>
      </c>
      <c r="H2566" s="414" t="s">
        <v>234</v>
      </c>
      <c r="I2566" s="383" t="s">
        <v>238</v>
      </c>
      <c r="J2566" s="340" t="s">
        <v>276</v>
      </c>
      <c r="K2566" s="340">
        <v>2</v>
      </c>
      <c r="L2566" s="340">
        <v>0</v>
      </c>
      <c r="M2566" s="340" t="s">
        <v>276</v>
      </c>
      <c r="N2566" s="340">
        <v>0</v>
      </c>
      <c r="O2566" s="340">
        <v>0</v>
      </c>
      <c r="P2566" s="340">
        <v>0</v>
      </c>
      <c r="Q2566" s="340">
        <v>0</v>
      </c>
      <c r="S2566">
        <f t="shared" si="303"/>
        <v>2</v>
      </c>
    </row>
    <row r="2567" spans="1:19" ht="16" hidden="1" x14ac:dyDescent="0.2">
      <c r="A2567" s="481" t="s">
        <v>307</v>
      </c>
      <c r="B2567" s="345">
        <v>2</v>
      </c>
      <c r="C2567" s="415" t="str">
        <f t="shared" si="311"/>
        <v>MW1.2</v>
      </c>
      <c r="D2567" s="416">
        <v>2</v>
      </c>
      <c r="E2567" s="482">
        <v>44151</v>
      </c>
      <c r="F2567" s="345" t="s">
        <v>132</v>
      </c>
      <c r="G2567" s="444">
        <f>INDEX([1]CAPS!$A:$A,MATCH(F:F,[1]CAPS!$H:$H,0))</f>
        <v>2469</v>
      </c>
      <c r="H2567" s="414" t="s">
        <v>233</v>
      </c>
      <c r="I2567" s="383" t="s">
        <v>238</v>
      </c>
      <c r="J2567" s="340" t="s">
        <v>276</v>
      </c>
      <c r="K2567" s="340">
        <v>2</v>
      </c>
      <c r="L2567" s="340">
        <v>0</v>
      </c>
      <c r="M2567" s="340" t="s">
        <v>276</v>
      </c>
      <c r="N2567" s="340">
        <v>0</v>
      </c>
      <c r="O2567" s="340">
        <v>0</v>
      </c>
      <c r="P2567" s="340">
        <v>0</v>
      </c>
      <c r="Q2567" s="340">
        <v>0</v>
      </c>
      <c r="S2567">
        <f t="shared" si="303"/>
        <v>2</v>
      </c>
    </row>
    <row r="2568" spans="1:19" ht="16" hidden="1" x14ac:dyDescent="0.2">
      <c r="A2568" s="481" t="s">
        <v>307</v>
      </c>
      <c r="B2568" s="345">
        <v>2</v>
      </c>
      <c r="C2568" s="415" t="str">
        <f t="shared" si="311"/>
        <v>MW1.2</v>
      </c>
      <c r="D2568" s="416">
        <v>2</v>
      </c>
      <c r="E2568" s="482">
        <v>44151</v>
      </c>
      <c r="F2568" s="345" t="s">
        <v>162</v>
      </c>
      <c r="G2568" s="444">
        <f>INDEX([1]CAPS!$A:$A,MATCH(F:F,[1]CAPS!$H:$H,0))</f>
        <v>6324</v>
      </c>
      <c r="H2568" s="414" t="s">
        <v>234</v>
      </c>
      <c r="I2568" s="383" t="s">
        <v>238</v>
      </c>
      <c r="J2568" s="340" t="s">
        <v>276</v>
      </c>
      <c r="K2568" s="340">
        <v>5</v>
      </c>
      <c r="L2568" s="340">
        <v>0</v>
      </c>
      <c r="M2568" s="340" t="s">
        <v>276</v>
      </c>
      <c r="N2568" s="340">
        <v>0</v>
      </c>
      <c r="O2568" s="340">
        <v>0</v>
      </c>
      <c r="P2568" s="340">
        <v>0</v>
      </c>
      <c r="Q2568" s="340">
        <v>0</v>
      </c>
      <c r="S2568">
        <f t="shared" si="303"/>
        <v>5</v>
      </c>
    </row>
    <row r="2569" spans="1:19" ht="16" x14ac:dyDescent="0.2">
      <c r="A2569" s="481" t="s">
        <v>307</v>
      </c>
      <c r="B2569" s="345">
        <v>2</v>
      </c>
      <c r="C2569" s="415" t="str">
        <f t="shared" si="311"/>
        <v>MW1.2</v>
      </c>
      <c r="D2569" s="416">
        <v>2</v>
      </c>
      <c r="E2569" s="482">
        <v>44151</v>
      </c>
      <c r="F2569" s="345" t="s">
        <v>129</v>
      </c>
      <c r="G2569" s="444">
        <f>INDEX([1]CAPS!$A:$A,MATCH(F:F,[1]CAPS!$H:$H,0))</f>
        <v>5532</v>
      </c>
      <c r="H2569" s="414" t="s">
        <v>233</v>
      </c>
      <c r="I2569" s="383" t="s">
        <v>238</v>
      </c>
      <c r="J2569" s="340" t="s">
        <v>276</v>
      </c>
      <c r="K2569" s="340">
        <v>20</v>
      </c>
      <c r="L2569" s="340">
        <v>0</v>
      </c>
      <c r="M2569" s="340" t="s">
        <v>276</v>
      </c>
      <c r="N2569" s="340">
        <v>0</v>
      </c>
      <c r="O2569" s="340" t="s">
        <v>276</v>
      </c>
      <c r="P2569" s="340" t="s">
        <v>276</v>
      </c>
      <c r="Q2569" s="340" t="s">
        <v>276</v>
      </c>
      <c r="S2569">
        <f t="shared" ref="S2569:S2570" si="312">SUM(J2569:K2569)</f>
        <v>20</v>
      </c>
    </row>
    <row r="2570" spans="1:19" ht="16" x14ac:dyDescent="0.2">
      <c r="A2570" s="481" t="s">
        <v>307</v>
      </c>
      <c r="B2570" s="345">
        <v>2</v>
      </c>
      <c r="C2570" s="415" t="str">
        <f t="shared" si="311"/>
        <v>MW1.2</v>
      </c>
      <c r="D2570" s="416">
        <v>2</v>
      </c>
      <c r="E2570" s="482">
        <v>44151</v>
      </c>
      <c r="F2570" s="345" t="s">
        <v>127</v>
      </c>
      <c r="G2570" s="444">
        <f>INDEX([1]CAPS!$A:$A,MATCH(F:F,[1]CAPS!$H:$H,0))</f>
        <v>10605</v>
      </c>
      <c r="H2570" s="414" t="s">
        <v>233</v>
      </c>
      <c r="I2570" s="383" t="s">
        <v>238</v>
      </c>
      <c r="J2570" s="340" t="s">
        <v>276</v>
      </c>
      <c r="K2570" s="340">
        <v>2</v>
      </c>
      <c r="L2570" s="340">
        <v>0</v>
      </c>
      <c r="M2570" s="340" t="s">
        <v>276</v>
      </c>
      <c r="N2570" s="340">
        <v>0</v>
      </c>
      <c r="O2570" s="340" t="s">
        <v>276</v>
      </c>
      <c r="P2570" s="340" t="s">
        <v>276</v>
      </c>
      <c r="Q2570" s="340" t="s">
        <v>276</v>
      </c>
      <c r="S2570">
        <f t="shared" si="312"/>
        <v>2</v>
      </c>
    </row>
    <row r="2571" spans="1:19" ht="16" hidden="1" x14ac:dyDescent="0.2">
      <c r="A2571" s="481" t="s">
        <v>307</v>
      </c>
      <c r="B2571" s="345">
        <v>2</v>
      </c>
      <c r="C2571" s="415" t="str">
        <f t="shared" si="311"/>
        <v>MW1.2</v>
      </c>
      <c r="D2571" s="416">
        <v>2</v>
      </c>
      <c r="E2571" s="482">
        <v>44151</v>
      </c>
      <c r="F2571" s="345" t="s">
        <v>157</v>
      </c>
      <c r="G2571" s="444">
        <f>INDEX([1]CAPS!$A:$A,MATCH(F:F,[1]CAPS!$H:$H,0))</f>
        <v>2654</v>
      </c>
      <c r="H2571" s="414"/>
      <c r="I2571" s="383"/>
      <c r="J2571" s="340" t="s">
        <v>276</v>
      </c>
      <c r="K2571" s="340">
        <v>0</v>
      </c>
      <c r="L2571" s="340">
        <v>0</v>
      </c>
      <c r="M2571" s="340" t="s">
        <v>276</v>
      </c>
      <c r="N2571" s="340">
        <v>0</v>
      </c>
      <c r="O2571" s="340">
        <v>3</v>
      </c>
      <c r="P2571" s="340">
        <v>0</v>
      </c>
      <c r="Q2571" s="340">
        <v>0</v>
      </c>
      <c r="S2571">
        <f t="shared" ref="S2571:S2634" si="313">SUM(J2571:K2571)+O2571</f>
        <v>3</v>
      </c>
    </row>
    <row r="2572" spans="1:19" ht="16" hidden="1" x14ac:dyDescent="0.2">
      <c r="A2572" s="481" t="s">
        <v>307</v>
      </c>
      <c r="B2572" s="345">
        <v>2</v>
      </c>
      <c r="C2572" s="415" t="str">
        <f t="shared" si="311"/>
        <v>MW1.2</v>
      </c>
      <c r="D2572" s="416">
        <v>2</v>
      </c>
      <c r="E2572" s="482">
        <v>44151</v>
      </c>
      <c r="F2572" s="345" t="s">
        <v>560</v>
      </c>
      <c r="G2572" s="444">
        <f>INDEX([1]CAPS!$A:$A,MATCH(F:F,[1]CAPS!$H:$H,0))</f>
        <v>2451</v>
      </c>
      <c r="H2572" s="414"/>
      <c r="I2572" s="383"/>
      <c r="J2572" s="340" t="s">
        <v>276</v>
      </c>
      <c r="K2572" s="340">
        <v>0</v>
      </c>
      <c r="L2572" s="340">
        <v>0</v>
      </c>
      <c r="M2572" s="340" t="s">
        <v>276</v>
      </c>
      <c r="N2572" s="340">
        <v>0</v>
      </c>
      <c r="O2572" s="340">
        <v>0</v>
      </c>
      <c r="P2572" s="340">
        <v>0</v>
      </c>
      <c r="Q2572" s="340">
        <v>0</v>
      </c>
      <c r="S2572">
        <f t="shared" si="313"/>
        <v>0</v>
      </c>
    </row>
    <row r="2573" spans="1:19" ht="32" hidden="1" x14ac:dyDescent="0.2">
      <c r="A2573" s="481" t="s">
        <v>307</v>
      </c>
      <c r="B2573" s="345">
        <v>3</v>
      </c>
      <c r="C2573" s="415" t="str">
        <f t="shared" si="311"/>
        <v>MW1.3</v>
      </c>
      <c r="D2573" s="416">
        <v>2</v>
      </c>
      <c r="E2573" s="482">
        <v>44151</v>
      </c>
      <c r="F2573" s="345" t="s">
        <v>158</v>
      </c>
      <c r="G2573" s="444">
        <f>INDEX([1]CAPS!$A:$A,MATCH(F:F,[1]CAPS!$H:$H,0))</f>
        <v>2987</v>
      </c>
      <c r="H2573" s="367" t="s">
        <v>235</v>
      </c>
      <c r="I2573" s="382" t="s">
        <v>239</v>
      </c>
      <c r="J2573" s="340" t="s">
        <v>276</v>
      </c>
      <c r="K2573" s="340">
        <v>15</v>
      </c>
      <c r="L2573" s="340">
        <v>0</v>
      </c>
      <c r="M2573" s="340" t="s">
        <v>276</v>
      </c>
      <c r="N2573" s="340">
        <v>0</v>
      </c>
      <c r="O2573" s="340">
        <v>0</v>
      </c>
      <c r="P2573" s="340">
        <v>0</v>
      </c>
      <c r="Q2573" s="340">
        <v>0</v>
      </c>
      <c r="S2573">
        <f t="shared" si="313"/>
        <v>15</v>
      </c>
    </row>
    <row r="2574" spans="1:19" ht="32" hidden="1" x14ac:dyDescent="0.2">
      <c r="A2574" s="481" t="s">
        <v>307</v>
      </c>
      <c r="B2574" s="345">
        <v>3</v>
      </c>
      <c r="C2574" s="415" t="str">
        <f t="shared" si="311"/>
        <v>MW1.3</v>
      </c>
      <c r="D2574" s="416">
        <v>2</v>
      </c>
      <c r="E2574" s="482">
        <v>44151</v>
      </c>
      <c r="F2574" s="345" t="s">
        <v>229</v>
      </c>
      <c r="G2574" s="444">
        <f>INDEX([1]CAPS!$A:$A,MATCH(F:F,[1]CAPS!$H:$H,0))</f>
        <v>3997</v>
      </c>
      <c r="H2574" s="414" t="s">
        <v>236</v>
      </c>
      <c r="I2574" s="382" t="s">
        <v>239</v>
      </c>
      <c r="J2574" s="340" t="s">
        <v>276</v>
      </c>
      <c r="K2574" s="340">
        <v>3</v>
      </c>
      <c r="L2574" s="340">
        <v>0</v>
      </c>
      <c r="M2574" s="340" t="s">
        <v>276</v>
      </c>
      <c r="N2574" s="340">
        <v>0</v>
      </c>
      <c r="O2574" s="340">
        <v>95</v>
      </c>
      <c r="P2574" s="340">
        <v>0</v>
      </c>
      <c r="Q2574" s="340">
        <v>0</v>
      </c>
      <c r="S2574">
        <f t="shared" si="313"/>
        <v>98</v>
      </c>
    </row>
    <row r="2575" spans="1:19" ht="32" hidden="1" x14ac:dyDescent="0.2">
      <c r="A2575" s="481" t="s">
        <v>307</v>
      </c>
      <c r="B2575" s="345">
        <v>3</v>
      </c>
      <c r="C2575" s="415" t="str">
        <f t="shared" si="311"/>
        <v>MW1.3</v>
      </c>
      <c r="D2575" s="416">
        <v>2</v>
      </c>
      <c r="E2575" s="482">
        <v>44151</v>
      </c>
      <c r="F2575" s="366" t="s">
        <v>135</v>
      </c>
      <c r="G2575" s="444">
        <f>INDEX([1]CAPS!$A:$A,MATCH(F:F,[1]CAPS!$H:$H,0))</f>
        <v>7766</v>
      </c>
      <c r="H2575" s="414" t="s">
        <v>236</v>
      </c>
      <c r="I2575" s="389" t="s">
        <v>242</v>
      </c>
      <c r="J2575" s="340" t="s">
        <v>276</v>
      </c>
      <c r="K2575" s="340">
        <v>0</v>
      </c>
      <c r="L2575" s="340">
        <v>0</v>
      </c>
      <c r="M2575" s="340" t="s">
        <v>276</v>
      </c>
      <c r="N2575" s="340">
        <v>0</v>
      </c>
      <c r="O2575" s="340">
        <v>1</v>
      </c>
      <c r="P2575" s="340">
        <v>0</v>
      </c>
      <c r="Q2575" s="340">
        <v>0</v>
      </c>
      <c r="S2575">
        <f t="shared" si="313"/>
        <v>1</v>
      </c>
    </row>
    <row r="2576" spans="1:19" ht="16" x14ac:dyDescent="0.2">
      <c r="A2576" s="481" t="s">
        <v>307</v>
      </c>
      <c r="B2576" s="345">
        <v>3</v>
      </c>
      <c r="C2576" s="415" t="str">
        <f t="shared" si="311"/>
        <v>MW1.3</v>
      </c>
      <c r="D2576" s="416">
        <v>2</v>
      </c>
      <c r="E2576" s="482">
        <v>44151</v>
      </c>
      <c r="F2576" s="366" t="s">
        <v>228</v>
      </c>
      <c r="G2576" s="444">
        <f>INDEX([1]CAPS!$A:$A,MATCH(F:F,[1]CAPS!$H:$H,0))</f>
        <v>7993</v>
      </c>
      <c r="H2576" s="414" t="s">
        <v>233</v>
      </c>
      <c r="I2576" s="389" t="s">
        <v>238</v>
      </c>
      <c r="J2576" s="340" t="s">
        <v>276</v>
      </c>
      <c r="K2576" s="340">
        <v>7</v>
      </c>
      <c r="L2576" s="340">
        <v>0</v>
      </c>
      <c r="M2576" s="340" t="s">
        <v>276</v>
      </c>
      <c r="N2576" s="340">
        <v>0</v>
      </c>
      <c r="O2576" s="340" t="s">
        <v>276</v>
      </c>
      <c r="P2576" s="340" t="s">
        <v>276</v>
      </c>
      <c r="Q2576" s="340" t="s">
        <v>276</v>
      </c>
      <c r="S2576">
        <f t="shared" ref="S2576:S2577" si="314">SUM(J2576:K2576)</f>
        <v>7</v>
      </c>
    </row>
    <row r="2577" spans="1:19" ht="16" x14ac:dyDescent="0.2">
      <c r="A2577" s="481" t="s">
        <v>307</v>
      </c>
      <c r="B2577" s="345">
        <v>3</v>
      </c>
      <c r="C2577" s="415" t="str">
        <f t="shared" si="311"/>
        <v>MW1.3</v>
      </c>
      <c r="D2577" s="416">
        <v>2</v>
      </c>
      <c r="E2577" s="482">
        <v>44151</v>
      </c>
      <c r="F2577" s="366" t="s">
        <v>159</v>
      </c>
      <c r="G2577" s="444">
        <f>INDEX([1]CAPS!$A:$A,MATCH(F:F,[1]CAPS!$H:$H,0))</f>
        <v>7138</v>
      </c>
      <c r="H2577" s="414" t="s">
        <v>233</v>
      </c>
      <c r="I2577" s="389" t="s">
        <v>240</v>
      </c>
      <c r="J2577" s="340" t="s">
        <v>276</v>
      </c>
      <c r="K2577" s="340">
        <v>8</v>
      </c>
      <c r="L2577" s="340">
        <v>0</v>
      </c>
      <c r="M2577" s="340">
        <v>1</v>
      </c>
      <c r="N2577" s="340">
        <v>0</v>
      </c>
      <c r="O2577" s="340" t="s">
        <v>276</v>
      </c>
      <c r="P2577" s="340" t="s">
        <v>276</v>
      </c>
      <c r="Q2577" s="340" t="s">
        <v>276</v>
      </c>
      <c r="S2577">
        <f t="shared" si="314"/>
        <v>8</v>
      </c>
    </row>
    <row r="2578" spans="1:19" ht="32" hidden="1" x14ac:dyDescent="0.2">
      <c r="A2578" s="481" t="s">
        <v>307</v>
      </c>
      <c r="B2578" s="345">
        <v>3</v>
      </c>
      <c r="C2578" s="415" t="str">
        <f t="shared" si="311"/>
        <v>MW1.3</v>
      </c>
      <c r="D2578" s="416">
        <v>2</v>
      </c>
      <c r="E2578" s="482">
        <v>44151</v>
      </c>
      <c r="F2578" s="366" t="s">
        <v>157</v>
      </c>
      <c r="G2578" s="444">
        <f>INDEX([1]CAPS!$A:$A,MATCH(F:F,[1]CAPS!$H:$H,0))</f>
        <v>2654</v>
      </c>
      <c r="H2578" s="414" t="s">
        <v>237</v>
      </c>
      <c r="I2578" s="389" t="s">
        <v>239</v>
      </c>
      <c r="J2578" s="340" t="s">
        <v>276</v>
      </c>
      <c r="K2578" s="340">
        <v>0</v>
      </c>
      <c r="L2578" s="340">
        <v>0</v>
      </c>
      <c r="M2578" s="340" t="s">
        <v>276</v>
      </c>
      <c r="N2578" s="340">
        <v>0</v>
      </c>
      <c r="O2578" s="340">
        <v>5</v>
      </c>
      <c r="P2578" s="340">
        <v>0</v>
      </c>
      <c r="Q2578" s="340">
        <v>0</v>
      </c>
      <c r="S2578">
        <f t="shared" si="313"/>
        <v>5</v>
      </c>
    </row>
    <row r="2579" spans="1:19" ht="16" x14ac:dyDescent="0.2">
      <c r="A2579" s="481" t="s">
        <v>307</v>
      </c>
      <c r="B2579" s="345">
        <v>3</v>
      </c>
      <c r="C2579" s="415" t="str">
        <f t="shared" si="311"/>
        <v>MW1.3</v>
      </c>
      <c r="D2579" s="416">
        <v>2</v>
      </c>
      <c r="E2579" s="482">
        <v>44151</v>
      </c>
      <c r="F2579" s="366" t="s">
        <v>129</v>
      </c>
      <c r="G2579" s="444">
        <f>INDEX([1]CAPS!$A:$A,MATCH(F:F,[1]CAPS!$H:$H,0))</f>
        <v>5532</v>
      </c>
      <c r="H2579" s="414" t="s">
        <v>233</v>
      </c>
      <c r="I2579" s="389" t="s">
        <v>238</v>
      </c>
      <c r="J2579" s="340" t="s">
        <v>276</v>
      </c>
      <c r="K2579" s="340">
        <v>19</v>
      </c>
      <c r="L2579" s="340">
        <v>0</v>
      </c>
      <c r="M2579" s="340" t="s">
        <v>276</v>
      </c>
      <c r="N2579" s="340">
        <v>0</v>
      </c>
      <c r="O2579" s="340" t="s">
        <v>276</v>
      </c>
      <c r="P2579" s="340" t="s">
        <v>276</v>
      </c>
      <c r="Q2579" s="340" t="s">
        <v>276</v>
      </c>
      <c r="S2579">
        <f t="shared" ref="S2579:S2581" si="315">SUM(J2579:K2579)</f>
        <v>19</v>
      </c>
    </row>
    <row r="2580" spans="1:19" ht="16" x14ac:dyDescent="0.2">
      <c r="A2580" s="481" t="s">
        <v>307</v>
      </c>
      <c r="B2580" s="345">
        <v>3</v>
      </c>
      <c r="C2580" s="415" t="str">
        <f t="shared" si="311"/>
        <v>MW1.3</v>
      </c>
      <c r="D2580" s="416">
        <v>2</v>
      </c>
      <c r="E2580" s="482">
        <v>44151</v>
      </c>
      <c r="F2580" s="366" t="s">
        <v>127</v>
      </c>
      <c r="G2580" s="444">
        <f>INDEX([1]CAPS!$A:$A,MATCH(F:F,[1]CAPS!$H:$H,0))</f>
        <v>10605</v>
      </c>
      <c r="H2580" s="414" t="s">
        <v>233</v>
      </c>
      <c r="I2580" s="389" t="s">
        <v>238</v>
      </c>
      <c r="J2580" s="340" t="s">
        <v>276</v>
      </c>
      <c r="K2580" s="340">
        <v>4</v>
      </c>
      <c r="L2580" s="340">
        <v>0</v>
      </c>
      <c r="M2580" s="340" t="s">
        <v>276</v>
      </c>
      <c r="N2580" s="340">
        <v>0</v>
      </c>
      <c r="O2580" s="340" t="s">
        <v>276</v>
      </c>
      <c r="P2580" s="340" t="s">
        <v>276</v>
      </c>
      <c r="Q2580" s="340" t="s">
        <v>276</v>
      </c>
      <c r="S2580">
        <f t="shared" si="315"/>
        <v>4</v>
      </c>
    </row>
    <row r="2581" spans="1:19" ht="16" x14ac:dyDescent="0.2">
      <c r="A2581" s="481" t="s">
        <v>307</v>
      </c>
      <c r="B2581" s="345">
        <v>3</v>
      </c>
      <c r="C2581" s="415" t="str">
        <f t="shared" si="311"/>
        <v>MW1.3</v>
      </c>
      <c r="D2581" s="416">
        <v>2</v>
      </c>
      <c r="E2581" s="482">
        <v>44151</v>
      </c>
      <c r="F2581" s="366" t="s">
        <v>163</v>
      </c>
      <c r="G2581" s="444">
        <f>INDEX([1]CAPS!$A:$A,MATCH(F:F,[1]CAPS!$H:$H,0))</f>
        <v>2294</v>
      </c>
      <c r="H2581" s="414" t="s">
        <v>233</v>
      </c>
      <c r="I2581" s="389" t="s">
        <v>238</v>
      </c>
      <c r="J2581" s="340" t="s">
        <v>276</v>
      </c>
      <c r="K2581" s="340">
        <v>5</v>
      </c>
      <c r="L2581" s="340">
        <v>0</v>
      </c>
      <c r="M2581" s="340" t="s">
        <v>276</v>
      </c>
      <c r="N2581" s="340">
        <v>0</v>
      </c>
      <c r="O2581" s="340" t="s">
        <v>276</v>
      </c>
      <c r="P2581" s="340" t="s">
        <v>276</v>
      </c>
      <c r="Q2581" s="340" t="s">
        <v>276</v>
      </c>
      <c r="S2581">
        <f t="shared" si="315"/>
        <v>5</v>
      </c>
    </row>
    <row r="2582" spans="1:19" ht="32" hidden="1" x14ac:dyDescent="0.2">
      <c r="A2582" s="481" t="s">
        <v>307</v>
      </c>
      <c r="B2582" s="345">
        <v>3</v>
      </c>
      <c r="C2582" s="415" t="str">
        <f t="shared" si="311"/>
        <v>MW1.3</v>
      </c>
      <c r="D2582" s="416">
        <v>2</v>
      </c>
      <c r="E2582" s="482">
        <v>44151</v>
      </c>
      <c r="F2582" s="366" t="s">
        <v>161</v>
      </c>
      <c r="G2582" s="444">
        <f>INDEX([1]CAPS!$A:$A,MATCH(F:F,[1]CAPS!$H:$H,0))</f>
        <v>2603</v>
      </c>
      <c r="H2582" s="414" t="s">
        <v>235</v>
      </c>
      <c r="I2582" s="389" t="s">
        <v>239</v>
      </c>
      <c r="J2582" s="340" t="s">
        <v>276</v>
      </c>
      <c r="K2582" s="340">
        <v>1</v>
      </c>
      <c r="L2582" s="340">
        <v>0</v>
      </c>
      <c r="M2582" s="340" t="s">
        <v>276</v>
      </c>
      <c r="N2582" s="340">
        <v>0</v>
      </c>
      <c r="O2582" s="340">
        <v>20</v>
      </c>
      <c r="P2582" s="340">
        <v>0</v>
      </c>
      <c r="Q2582" s="340">
        <v>0</v>
      </c>
      <c r="S2582">
        <f t="shared" si="313"/>
        <v>21</v>
      </c>
    </row>
    <row r="2583" spans="1:19" ht="16" hidden="1" x14ac:dyDescent="0.2">
      <c r="A2583" s="481" t="s">
        <v>307</v>
      </c>
      <c r="B2583" s="345">
        <v>3</v>
      </c>
      <c r="C2583" s="415" t="str">
        <f t="shared" si="311"/>
        <v>MW1.3</v>
      </c>
      <c r="D2583" s="416">
        <v>2</v>
      </c>
      <c r="E2583" s="482">
        <v>44151</v>
      </c>
      <c r="F2583" s="366" t="s">
        <v>137</v>
      </c>
      <c r="G2583" s="444">
        <f>INDEX([1]CAPS!$A:$A,MATCH(F:F,[1]CAPS!$H:$H,0))</f>
        <v>1609</v>
      </c>
      <c r="H2583" s="414" t="s">
        <v>235</v>
      </c>
      <c r="I2583" s="389" t="s">
        <v>238</v>
      </c>
      <c r="J2583" s="340" t="s">
        <v>276</v>
      </c>
      <c r="K2583" s="451">
        <v>2</v>
      </c>
      <c r="L2583" s="340">
        <v>0</v>
      </c>
      <c r="M2583" s="340" t="s">
        <v>276</v>
      </c>
      <c r="N2583" s="340">
        <v>0</v>
      </c>
      <c r="O2583" s="451">
        <v>0</v>
      </c>
      <c r="P2583" s="340">
        <v>0</v>
      </c>
      <c r="Q2583" s="340">
        <v>0</v>
      </c>
      <c r="R2583" s="129" t="s">
        <v>771</v>
      </c>
      <c r="S2583">
        <f t="shared" si="313"/>
        <v>2</v>
      </c>
    </row>
    <row r="2584" spans="1:19" ht="32" hidden="1" x14ac:dyDescent="0.2">
      <c r="A2584" s="481" t="s">
        <v>307</v>
      </c>
      <c r="B2584" s="345">
        <v>3</v>
      </c>
      <c r="C2584" s="415" t="str">
        <f t="shared" si="311"/>
        <v>MW1.3</v>
      </c>
      <c r="D2584" s="416">
        <v>2</v>
      </c>
      <c r="E2584" s="482">
        <v>44151</v>
      </c>
      <c r="F2584" s="366" t="s">
        <v>128</v>
      </c>
      <c r="G2584" s="444">
        <f>INDEX([1]CAPS!$A:$A,MATCH(F:F,[1]CAPS!$H:$H,0))</f>
        <v>3243</v>
      </c>
      <c r="H2584" s="414" t="s">
        <v>237</v>
      </c>
      <c r="I2584" s="389" t="s">
        <v>239</v>
      </c>
      <c r="J2584" s="340" t="s">
        <v>276</v>
      </c>
      <c r="K2584" s="340">
        <v>0</v>
      </c>
      <c r="L2584" s="340">
        <v>0</v>
      </c>
      <c r="M2584" s="340" t="s">
        <v>276</v>
      </c>
      <c r="N2584" s="340">
        <v>0</v>
      </c>
      <c r="O2584" s="340">
        <v>2</v>
      </c>
      <c r="P2584" s="340">
        <v>0</v>
      </c>
      <c r="Q2584" s="340">
        <v>0</v>
      </c>
      <c r="S2584">
        <f t="shared" si="313"/>
        <v>2</v>
      </c>
    </row>
    <row r="2585" spans="1:19" ht="16" hidden="1" x14ac:dyDescent="0.2">
      <c r="A2585" s="481" t="s">
        <v>307</v>
      </c>
      <c r="B2585" s="345">
        <v>3</v>
      </c>
      <c r="C2585" s="415" t="str">
        <f t="shared" si="311"/>
        <v>MW1.3</v>
      </c>
      <c r="D2585" s="416">
        <v>2</v>
      </c>
      <c r="E2585" s="482">
        <v>44151</v>
      </c>
      <c r="F2585" s="366" t="s">
        <v>132</v>
      </c>
      <c r="G2585" s="444">
        <f>INDEX([1]CAPS!$A:$A,MATCH(F:F,[1]CAPS!$H:$H,0))</f>
        <v>2469</v>
      </c>
      <c r="H2585" s="414"/>
      <c r="I2585" s="389"/>
      <c r="J2585" s="340" t="s">
        <v>276</v>
      </c>
      <c r="K2585" s="340">
        <v>5</v>
      </c>
      <c r="L2585" s="340">
        <v>0</v>
      </c>
      <c r="M2585" s="340" t="s">
        <v>276</v>
      </c>
      <c r="N2585" s="340">
        <v>0</v>
      </c>
      <c r="O2585" s="340">
        <v>0</v>
      </c>
      <c r="P2585" s="340">
        <v>0</v>
      </c>
      <c r="Q2585" s="340">
        <v>0</v>
      </c>
      <c r="S2585">
        <f t="shared" si="313"/>
        <v>5</v>
      </c>
    </row>
    <row r="2586" spans="1:19" ht="16" x14ac:dyDescent="0.2">
      <c r="A2586" s="481" t="s">
        <v>307</v>
      </c>
      <c r="B2586" s="345">
        <v>3</v>
      </c>
      <c r="C2586" s="415" t="str">
        <f t="shared" si="311"/>
        <v>MW1.3</v>
      </c>
      <c r="D2586" s="416">
        <v>2</v>
      </c>
      <c r="E2586" s="482">
        <v>44151</v>
      </c>
      <c r="F2586" s="393" t="s">
        <v>687</v>
      </c>
      <c r="G2586" s="444">
        <f>INDEX([1]CAPS!$A:$A,MATCH(F:F,[1]CAPS!$H:$H,0))</f>
        <v>5535</v>
      </c>
      <c r="H2586" s="414"/>
      <c r="I2586" s="389"/>
      <c r="J2586" s="340" t="s">
        <v>276</v>
      </c>
      <c r="K2586" s="340">
        <v>1</v>
      </c>
      <c r="L2586" s="340">
        <v>0</v>
      </c>
      <c r="M2586" s="340" t="s">
        <v>276</v>
      </c>
      <c r="N2586" s="340">
        <v>1</v>
      </c>
      <c r="O2586" s="340" t="s">
        <v>276</v>
      </c>
      <c r="P2586" s="340" t="s">
        <v>276</v>
      </c>
      <c r="Q2586" s="340" t="s">
        <v>276</v>
      </c>
      <c r="R2586" t="s">
        <v>846</v>
      </c>
      <c r="S2586">
        <f>SUM(J2586:K2586)</f>
        <v>1</v>
      </c>
    </row>
    <row r="2587" spans="1:19" ht="16" hidden="1" x14ac:dyDescent="0.2">
      <c r="A2587" s="481" t="s">
        <v>307</v>
      </c>
      <c r="B2587" s="345">
        <v>3</v>
      </c>
      <c r="C2587" s="415" t="str">
        <f t="shared" si="311"/>
        <v>MW1.3</v>
      </c>
      <c r="D2587" s="416">
        <v>2</v>
      </c>
      <c r="E2587" s="482">
        <v>44151</v>
      </c>
      <c r="F2587" s="366" t="s">
        <v>139</v>
      </c>
      <c r="G2587" s="444">
        <f>INDEX([1]CAPS!$A:$A,MATCH(F:F,[1]CAPS!$H:$H,0))</f>
        <v>6325</v>
      </c>
      <c r="H2587" s="414"/>
      <c r="I2587" s="389"/>
      <c r="J2587" s="340" t="s">
        <v>276</v>
      </c>
      <c r="K2587" s="340">
        <v>1</v>
      </c>
      <c r="L2587" s="340">
        <v>0</v>
      </c>
      <c r="M2587" s="340" t="s">
        <v>276</v>
      </c>
      <c r="N2587" s="340">
        <v>1</v>
      </c>
      <c r="O2587" s="340">
        <v>0</v>
      </c>
      <c r="P2587" s="340">
        <v>0</v>
      </c>
      <c r="Q2587" s="340">
        <v>0</v>
      </c>
      <c r="S2587">
        <f t="shared" si="313"/>
        <v>1</v>
      </c>
    </row>
    <row r="2588" spans="1:19" ht="32" hidden="1" x14ac:dyDescent="0.2">
      <c r="A2588" s="481" t="s">
        <v>307</v>
      </c>
      <c r="B2588" s="345">
        <v>4</v>
      </c>
      <c r="C2588" s="415" t="str">
        <f t="shared" si="311"/>
        <v>MW1.4</v>
      </c>
      <c r="D2588" s="416">
        <v>2</v>
      </c>
      <c r="E2588" s="482">
        <v>44151</v>
      </c>
      <c r="F2588" s="366" t="s">
        <v>157</v>
      </c>
      <c r="G2588" s="444">
        <f>INDEX([1]CAPS!$A:$A,MATCH(F:F,[1]CAPS!$H:$H,0))</f>
        <v>2654</v>
      </c>
      <c r="H2588" s="414" t="s">
        <v>237</v>
      </c>
      <c r="I2588" s="389" t="s">
        <v>239</v>
      </c>
      <c r="J2588" s="340" t="s">
        <v>276</v>
      </c>
      <c r="K2588" s="340">
        <v>0</v>
      </c>
      <c r="L2588" s="340">
        <v>0</v>
      </c>
      <c r="M2588" s="340" t="s">
        <v>276</v>
      </c>
      <c r="N2588" s="340">
        <v>0</v>
      </c>
      <c r="O2588" s="340">
        <v>4</v>
      </c>
      <c r="P2588" s="340">
        <v>0</v>
      </c>
      <c r="Q2588" s="340">
        <v>0</v>
      </c>
      <c r="S2588">
        <f t="shared" si="313"/>
        <v>4</v>
      </c>
    </row>
    <row r="2589" spans="1:19" ht="32" hidden="1" x14ac:dyDescent="0.2">
      <c r="A2589" s="481" t="s">
        <v>307</v>
      </c>
      <c r="B2589" s="345">
        <v>4</v>
      </c>
      <c r="C2589" s="415" t="str">
        <f t="shared" si="311"/>
        <v>MW1.4</v>
      </c>
      <c r="D2589" s="416">
        <v>2</v>
      </c>
      <c r="E2589" s="482">
        <v>44151</v>
      </c>
      <c r="F2589" s="366" t="s">
        <v>158</v>
      </c>
      <c r="G2589" s="444">
        <f>INDEX([1]CAPS!$A:$A,MATCH(F:F,[1]CAPS!$H:$H,0))</f>
        <v>2987</v>
      </c>
      <c r="H2589" s="414" t="s">
        <v>235</v>
      </c>
      <c r="I2589" s="389" t="s">
        <v>239</v>
      </c>
      <c r="J2589" s="340" t="s">
        <v>276</v>
      </c>
      <c r="K2589" s="340">
        <v>55</v>
      </c>
      <c r="L2589" s="340">
        <v>0</v>
      </c>
      <c r="M2589" s="340" t="s">
        <v>276</v>
      </c>
      <c r="N2589" s="340">
        <v>0</v>
      </c>
      <c r="O2589" s="340">
        <v>0</v>
      </c>
      <c r="P2589" s="340">
        <v>0</v>
      </c>
      <c r="Q2589" s="340">
        <v>0</v>
      </c>
      <c r="S2589">
        <f t="shared" si="313"/>
        <v>55</v>
      </c>
    </row>
    <row r="2590" spans="1:19" ht="32" hidden="1" x14ac:dyDescent="0.2">
      <c r="A2590" s="481" t="s">
        <v>307</v>
      </c>
      <c r="B2590" s="345">
        <v>4</v>
      </c>
      <c r="C2590" s="415" t="str">
        <f t="shared" si="311"/>
        <v>MW1.4</v>
      </c>
      <c r="D2590" s="416">
        <v>2</v>
      </c>
      <c r="E2590" s="482">
        <v>44151</v>
      </c>
      <c r="F2590" s="366" t="s">
        <v>135</v>
      </c>
      <c r="G2590" s="444">
        <f>INDEX([1]CAPS!$A:$A,MATCH(F:F,[1]CAPS!$H:$H,0))</f>
        <v>7766</v>
      </c>
      <c r="H2590" s="414" t="s">
        <v>236</v>
      </c>
      <c r="I2590" s="389" t="s">
        <v>242</v>
      </c>
      <c r="J2590" s="340" t="s">
        <v>276</v>
      </c>
      <c r="K2590" s="340">
        <v>1</v>
      </c>
      <c r="L2590" s="340">
        <v>0</v>
      </c>
      <c r="M2590" s="340" t="s">
        <v>276</v>
      </c>
      <c r="N2590" s="340">
        <v>0</v>
      </c>
      <c r="O2590" s="340">
        <v>0</v>
      </c>
      <c r="P2590" s="340">
        <v>0</v>
      </c>
      <c r="Q2590" s="340">
        <v>0</v>
      </c>
      <c r="S2590">
        <f t="shared" si="313"/>
        <v>1</v>
      </c>
    </row>
    <row r="2591" spans="1:19" ht="32" hidden="1" x14ac:dyDescent="0.2">
      <c r="A2591" s="481" t="s">
        <v>307</v>
      </c>
      <c r="B2591" s="345">
        <v>4</v>
      </c>
      <c r="C2591" s="415" t="str">
        <f t="shared" si="311"/>
        <v>MW1.4</v>
      </c>
      <c r="D2591" s="416">
        <v>2</v>
      </c>
      <c r="E2591" s="482">
        <v>44151</v>
      </c>
      <c r="F2591" s="366" t="s">
        <v>161</v>
      </c>
      <c r="G2591" s="444">
        <f>INDEX([1]CAPS!$A:$A,MATCH(F:F,[1]CAPS!$H:$H,0))</f>
        <v>2603</v>
      </c>
      <c r="H2591" s="414" t="s">
        <v>235</v>
      </c>
      <c r="I2591" s="389" t="s">
        <v>239</v>
      </c>
      <c r="J2591" s="340" t="s">
        <v>276</v>
      </c>
      <c r="K2591" s="340">
        <v>4</v>
      </c>
      <c r="L2591" s="340">
        <v>0</v>
      </c>
      <c r="M2591" s="340" t="s">
        <v>276</v>
      </c>
      <c r="N2591" s="340">
        <v>0</v>
      </c>
      <c r="O2591" s="340">
        <v>0</v>
      </c>
      <c r="P2591" s="340">
        <v>0</v>
      </c>
      <c r="Q2591" s="340">
        <v>0</v>
      </c>
      <c r="S2591">
        <f t="shared" si="313"/>
        <v>4</v>
      </c>
    </row>
    <row r="2592" spans="1:19" ht="16" x14ac:dyDescent="0.2">
      <c r="A2592" s="481" t="s">
        <v>307</v>
      </c>
      <c r="B2592" s="345">
        <v>4</v>
      </c>
      <c r="C2592" s="415" t="str">
        <f t="shared" si="311"/>
        <v>MW1.4</v>
      </c>
      <c r="D2592" s="416">
        <v>2</v>
      </c>
      <c r="E2592" s="482">
        <v>44151</v>
      </c>
      <c r="F2592" s="366" t="s">
        <v>159</v>
      </c>
      <c r="G2592" s="444">
        <f>INDEX([1]CAPS!$A:$A,MATCH(F:F,[1]CAPS!$H:$H,0))</f>
        <v>7138</v>
      </c>
      <c r="H2592" s="414" t="s">
        <v>233</v>
      </c>
      <c r="I2592" s="389" t="s">
        <v>240</v>
      </c>
      <c r="J2592" s="340" t="s">
        <v>276</v>
      </c>
      <c r="K2592" s="340">
        <v>5</v>
      </c>
      <c r="L2592" s="340">
        <v>0</v>
      </c>
      <c r="M2592" s="340" t="s">
        <v>276</v>
      </c>
      <c r="N2592" s="340">
        <v>0</v>
      </c>
      <c r="O2592" s="340" t="s">
        <v>276</v>
      </c>
      <c r="P2592" s="340" t="s">
        <v>276</v>
      </c>
      <c r="Q2592" s="340" t="s">
        <v>276</v>
      </c>
      <c r="S2592">
        <f t="shared" ref="S2592:S2594" si="316">SUM(J2592:K2592)</f>
        <v>5</v>
      </c>
    </row>
    <row r="2593" spans="1:19" ht="16" x14ac:dyDescent="0.2">
      <c r="A2593" s="481" t="s">
        <v>307</v>
      </c>
      <c r="B2593" s="345">
        <v>4</v>
      </c>
      <c r="C2593" s="415" t="str">
        <f t="shared" si="311"/>
        <v>MW1.4</v>
      </c>
      <c r="D2593" s="416">
        <v>2</v>
      </c>
      <c r="E2593" s="482">
        <v>44151</v>
      </c>
      <c r="F2593" s="366" t="s">
        <v>228</v>
      </c>
      <c r="G2593" s="444">
        <f>INDEX([1]CAPS!$A:$A,MATCH(F:F,[1]CAPS!$H:$H,0))</f>
        <v>7993</v>
      </c>
      <c r="H2593" s="414" t="s">
        <v>233</v>
      </c>
      <c r="I2593" s="389" t="s">
        <v>238</v>
      </c>
      <c r="J2593" s="340" t="s">
        <v>276</v>
      </c>
      <c r="K2593" s="340">
        <v>25</v>
      </c>
      <c r="L2593" s="340">
        <v>0</v>
      </c>
      <c r="M2593" s="340" t="s">
        <v>276</v>
      </c>
      <c r="N2593" s="340">
        <v>0</v>
      </c>
      <c r="O2593" s="340" t="s">
        <v>276</v>
      </c>
      <c r="P2593" s="340" t="s">
        <v>276</v>
      </c>
      <c r="Q2593" s="340" t="s">
        <v>276</v>
      </c>
      <c r="S2593">
        <f t="shared" si="316"/>
        <v>25</v>
      </c>
    </row>
    <row r="2594" spans="1:19" ht="16" x14ac:dyDescent="0.2">
      <c r="A2594" s="481" t="s">
        <v>307</v>
      </c>
      <c r="B2594" s="345">
        <v>4</v>
      </c>
      <c r="C2594" s="415" t="str">
        <f t="shared" si="311"/>
        <v>MW1.4</v>
      </c>
      <c r="D2594" s="416">
        <v>2</v>
      </c>
      <c r="E2594" s="482">
        <v>44151</v>
      </c>
      <c r="F2594" s="366" t="s">
        <v>129</v>
      </c>
      <c r="G2594" s="444">
        <f>INDEX([1]CAPS!$A:$A,MATCH(F:F,[1]CAPS!$H:$H,0))</f>
        <v>5532</v>
      </c>
      <c r="H2594" s="414" t="s">
        <v>233</v>
      </c>
      <c r="I2594" s="389" t="s">
        <v>238</v>
      </c>
      <c r="J2594" s="340" t="s">
        <v>276</v>
      </c>
      <c r="K2594" s="340">
        <v>25</v>
      </c>
      <c r="L2594" s="340">
        <v>0</v>
      </c>
      <c r="M2594" s="340" t="s">
        <v>276</v>
      </c>
      <c r="N2594" s="340">
        <v>0</v>
      </c>
      <c r="O2594" s="340" t="s">
        <v>276</v>
      </c>
      <c r="P2594" s="340" t="s">
        <v>276</v>
      </c>
      <c r="Q2594" s="340" t="s">
        <v>276</v>
      </c>
      <c r="S2594">
        <f t="shared" si="316"/>
        <v>25</v>
      </c>
    </row>
    <row r="2595" spans="1:19" ht="16" hidden="1" x14ac:dyDescent="0.2">
      <c r="A2595" s="481" t="s">
        <v>307</v>
      </c>
      <c r="B2595" s="345">
        <v>4</v>
      </c>
      <c r="C2595" s="415" t="str">
        <f t="shared" si="311"/>
        <v>MW1.4</v>
      </c>
      <c r="D2595" s="416">
        <v>2</v>
      </c>
      <c r="E2595" s="482">
        <v>44151</v>
      </c>
      <c r="F2595" s="366" t="s">
        <v>160</v>
      </c>
      <c r="G2595" s="444">
        <f>INDEX([1]CAPS!$A:$A,MATCH(F:F,[1]CAPS!$H:$H,0))</f>
        <v>2503</v>
      </c>
      <c r="H2595" s="414" t="s">
        <v>234</v>
      </c>
      <c r="I2595" s="389" t="s">
        <v>238</v>
      </c>
      <c r="J2595" s="340" t="s">
        <v>276</v>
      </c>
      <c r="K2595" s="340">
        <v>2</v>
      </c>
      <c r="L2595" s="340">
        <v>0</v>
      </c>
      <c r="M2595" s="340" t="s">
        <v>276</v>
      </c>
      <c r="N2595" s="340">
        <v>0</v>
      </c>
      <c r="O2595" s="340">
        <v>0</v>
      </c>
      <c r="P2595" s="340">
        <v>0</v>
      </c>
      <c r="Q2595" s="340">
        <v>0</v>
      </c>
      <c r="S2595">
        <f t="shared" si="313"/>
        <v>2</v>
      </c>
    </row>
    <row r="2596" spans="1:19" ht="32" hidden="1" x14ac:dyDescent="0.2">
      <c r="A2596" s="481" t="s">
        <v>307</v>
      </c>
      <c r="B2596" s="345">
        <v>4</v>
      </c>
      <c r="C2596" s="415" t="str">
        <f t="shared" si="311"/>
        <v>MW1.4</v>
      </c>
      <c r="D2596" s="416">
        <v>2</v>
      </c>
      <c r="E2596" s="482">
        <v>44151</v>
      </c>
      <c r="F2596" s="366" t="s">
        <v>141</v>
      </c>
      <c r="G2596" s="444">
        <f>INDEX([1]CAPS!$A:$A,MATCH(F:F,[1]CAPS!$H:$H,0))</f>
        <v>2445</v>
      </c>
      <c r="H2596" s="414" t="s">
        <v>234</v>
      </c>
      <c r="I2596" s="389" t="s">
        <v>238</v>
      </c>
      <c r="J2596" s="340" t="s">
        <v>276</v>
      </c>
      <c r="K2596" s="340">
        <v>1</v>
      </c>
      <c r="L2596" s="340">
        <v>0</v>
      </c>
      <c r="M2596" s="340" t="s">
        <v>276</v>
      </c>
      <c r="N2596" s="340">
        <v>0</v>
      </c>
      <c r="O2596" s="340">
        <v>0</v>
      </c>
      <c r="P2596" s="340">
        <v>0</v>
      </c>
      <c r="Q2596" s="340">
        <v>0</v>
      </c>
      <c r="S2596">
        <f t="shared" si="313"/>
        <v>1</v>
      </c>
    </row>
    <row r="2597" spans="1:19" ht="16" hidden="1" x14ac:dyDescent="0.2">
      <c r="A2597" s="481" t="s">
        <v>307</v>
      </c>
      <c r="B2597" s="345">
        <v>4</v>
      </c>
      <c r="C2597" s="415" t="str">
        <f t="shared" si="311"/>
        <v>MW1.4</v>
      </c>
      <c r="D2597" s="416">
        <v>2</v>
      </c>
      <c r="E2597" s="482">
        <v>44151</v>
      </c>
      <c r="F2597" s="366" t="s">
        <v>132</v>
      </c>
      <c r="G2597" s="444">
        <f>INDEX([1]CAPS!$A:$A,MATCH(F:F,[1]CAPS!$H:$H,0))</f>
        <v>2469</v>
      </c>
      <c r="H2597" s="414" t="s">
        <v>233</v>
      </c>
      <c r="I2597" s="389" t="s">
        <v>238</v>
      </c>
      <c r="J2597" s="340" t="s">
        <v>276</v>
      </c>
      <c r="K2597" s="340">
        <v>6</v>
      </c>
      <c r="L2597" s="340">
        <v>0</v>
      </c>
      <c r="M2597" s="340" t="s">
        <v>276</v>
      </c>
      <c r="N2597" s="340">
        <v>0</v>
      </c>
      <c r="O2597" s="340">
        <v>0</v>
      </c>
      <c r="P2597" s="340">
        <v>0</v>
      </c>
      <c r="Q2597" s="340">
        <v>0</v>
      </c>
      <c r="S2597">
        <f t="shared" si="313"/>
        <v>6</v>
      </c>
    </row>
    <row r="2598" spans="1:19" ht="16" hidden="1" x14ac:dyDescent="0.2">
      <c r="A2598" s="481" t="s">
        <v>307</v>
      </c>
      <c r="B2598" s="345">
        <v>4</v>
      </c>
      <c r="C2598" s="415" t="str">
        <f t="shared" si="311"/>
        <v>MW1.4</v>
      </c>
      <c r="D2598" s="416">
        <v>2</v>
      </c>
      <c r="E2598" s="482">
        <v>44151</v>
      </c>
      <c r="F2598" s="366" t="s">
        <v>139</v>
      </c>
      <c r="G2598" s="444">
        <f>INDEX([1]CAPS!$A:$A,MATCH(F:F,[1]CAPS!$H:$H,0))</f>
        <v>6325</v>
      </c>
      <c r="H2598" s="414" t="s">
        <v>234</v>
      </c>
      <c r="I2598" s="389" t="s">
        <v>238</v>
      </c>
      <c r="J2598" s="340" t="s">
        <v>276</v>
      </c>
      <c r="K2598" s="340">
        <v>6</v>
      </c>
      <c r="L2598" s="340">
        <v>0</v>
      </c>
      <c r="M2598" s="340" t="s">
        <v>276</v>
      </c>
      <c r="N2598" s="340">
        <v>2</v>
      </c>
      <c r="O2598" s="340">
        <v>0</v>
      </c>
      <c r="P2598" s="340">
        <v>0</v>
      </c>
      <c r="Q2598" s="340">
        <v>0</v>
      </c>
      <c r="S2598">
        <f t="shared" si="313"/>
        <v>6</v>
      </c>
    </row>
    <row r="2599" spans="1:19" ht="16" hidden="1" x14ac:dyDescent="0.2">
      <c r="A2599" s="481" t="s">
        <v>307</v>
      </c>
      <c r="B2599" s="345">
        <v>4</v>
      </c>
      <c r="C2599" s="415" t="str">
        <f t="shared" si="311"/>
        <v>MW1.4</v>
      </c>
      <c r="D2599" s="416">
        <v>2</v>
      </c>
      <c r="E2599" s="482">
        <v>44151</v>
      </c>
      <c r="F2599" s="366" t="s">
        <v>308</v>
      </c>
      <c r="G2599" s="444">
        <f>INDEX([1]CAPS!$A:$A,MATCH(F:F,[1]CAPS!$H:$H,0))</f>
        <v>4122</v>
      </c>
      <c r="H2599" s="414" t="s">
        <v>276</v>
      </c>
      <c r="I2599" s="389" t="s">
        <v>242</v>
      </c>
      <c r="J2599" s="340" t="s">
        <v>276</v>
      </c>
      <c r="K2599" s="340">
        <v>0</v>
      </c>
      <c r="L2599" s="340">
        <v>0</v>
      </c>
      <c r="M2599" s="340" t="s">
        <v>276</v>
      </c>
      <c r="N2599" s="340">
        <v>0</v>
      </c>
      <c r="O2599" s="340">
        <v>1</v>
      </c>
      <c r="P2599" s="340">
        <v>0</v>
      </c>
      <c r="Q2599" s="340">
        <v>0</v>
      </c>
      <c r="R2599" t="s">
        <v>770</v>
      </c>
      <c r="S2599">
        <f t="shared" si="313"/>
        <v>1</v>
      </c>
    </row>
    <row r="2600" spans="1:19" ht="16" x14ac:dyDescent="0.2">
      <c r="A2600" s="481" t="s">
        <v>307</v>
      </c>
      <c r="B2600" s="345">
        <v>4</v>
      </c>
      <c r="C2600" s="415" t="str">
        <f t="shared" si="311"/>
        <v>MW1.4</v>
      </c>
      <c r="D2600" s="416">
        <v>2</v>
      </c>
      <c r="E2600" s="482">
        <v>44151</v>
      </c>
      <c r="F2600" s="366" t="s">
        <v>127</v>
      </c>
      <c r="G2600" s="444">
        <f>INDEX([1]CAPS!$A:$A,MATCH(F:F,[1]CAPS!$H:$H,0))</f>
        <v>10605</v>
      </c>
      <c r="H2600" s="414" t="s">
        <v>233</v>
      </c>
      <c r="I2600" s="389" t="s">
        <v>238</v>
      </c>
      <c r="J2600" s="340" t="s">
        <v>276</v>
      </c>
      <c r="K2600" s="340">
        <v>1</v>
      </c>
      <c r="L2600" s="340">
        <v>0</v>
      </c>
      <c r="M2600" s="340" t="s">
        <v>276</v>
      </c>
      <c r="N2600" s="340">
        <v>0</v>
      </c>
      <c r="O2600" s="340" t="s">
        <v>276</v>
      </c>
      <c r="P2600" s="340" t="s">
        <v>276</v>
      </c>
      <c r="Q2600" s="340" t="s">
        <v>276</v>
      </c>
      <c r="S2600">
        <f>SUM(J2600:K2600)</f>
        <v>1</v>
      </c>
    </row>
    <row r="2601" spans="1:19" ht="16" hidden="1" x14ac:dyDescent="0.2">
      <c r="A2601" s="481" t="s">
        <v>307</v>
      </c>
      <c r="B2601" s="345">
        <v>4</v>
      </c>
      <c r="C2601" s="415" t="str">
        <f t="shared" si="311"/>
        <v>MW1.4</v>
      </c>
      <c r="D2601" s="416">
        <v>2</v>
      </c>
      <c r="E2601" s="482">
        <v>44151</v>
      </c>
      <c r="F2601" s="366" t="s">
        <v>772</v>
      </c>
      <c r="G2601" s="444">
        <f>INDEX([1]CAPS!$A:$A,MATCH(F:F,[1]CAPS!$H:$H,0))</f>
        <v>3997</v>
      </c>
      <c r="H2601" s="414"/>
      <c r="I2601" s="389"/>
      <c r="J2601" s="340" t="s">
        <v>276</v>
      </c>
      <c r="K2601" s="340">
        <v>4</v>
      </c>
      <c r="L2601" s="340">
        <v>0</v>
      </c>
      <c r="M2601" s="340" t="s">
        <v>276</v>
      </c>
      <c r="N2601" s="340">
        <v>0</v>
      </c>
      <c r="O2601" s="340">
        <v>26</v>
      </c>
      <c r="P2601" s="340">
        <v>0</v>
      </c>
      <c r="Q2601" s="340">
        <v>0</v>
      </c>
      <c r="S2601">
        <f t="shared" si="313"/>
        <v>30</v>
      </c>
    </row>
    <row r="2602" spans="1:19" ht="32" hidden="1" x14ac:dyDescent="0.2">
      <c r="A2602" s="481" t="s">
        <v>307</v>
      </c>
      <c r="B2602" s="345">
        <v>5</v>
      </c>
      <c r="C2602" s="415" t="str">
        <f t="shared" si="311"/>
        <v>MW1.5</v>
      </c>
      <c r="D2602" s="416">
        <v>2</v>
      </c>
      <c r="E2602" s="482">
        <v>44151</v>
      </c>
      <c r="F2602" s="366" t="s">
        <v>141</v>
      </c>
      <c r="G2602" s="444">
        <f>INDEX([1]CAPS!$A:$A,MATCH(F:F,[1]CAPS!$H:$H,0))</f>
        <v>2445</v>
      </c>
      <c r="H2602" s="414" t="s">
        <v>234</v>
      </c>
      <c r="I2602" s="389" t="s">
        <v>238</v>
      </c>
      <c r="J2602" s="340" t="s">
        <v>276</v>
      </c>
      <c r="K2602" s="340">
        <v>2</v>
      </c>
      <c r="L2602" s="340">
        <v>0</v>
      </c>
      <c r="M2602" s="340" t="s">
        <v>276</v>
      </c>
      <c r="N2602" s="340">
        <v>0</v>
      </c>
      <c r="O2602" s="340">
        <v>0</v>
      </c>
      <c r="P2602" s="340">
        <v>0</v>
      </c>
      <c r="Q2602" s="340">
        <v>0</v>
      </c>
      <c r="S2602">
        <f t="shared" si="313"/>
        <v>2</v>
      </c>
    </row>
    <row r="2603" spans="1:19" ht="16" hidden="1" x14ac:dyDescent="0.2">
      <c r="A2603" s="481" t="s">
        <v>307</v>
      </c>
      <c r="B2603" s="345">
        <v>5</v>
      </c>
      <c r="C2603" s="415" t="str">
        <f t="shared" si="311"/>
        <v>MW1.5</v>
      </c>
      <c r="D2603" s="416">
        <v>2</v>
      </c>
      <c r="E2603" s="482">
        <v>44151</v>
      </c>
      <c r="F2603" s="366" t="s">
        <v>132</v>
      </c>
      <c r="G2603" s="444">
        <f>INDEX([1]CAPS!$A:$A,MATCH(F:F,[1]CAPS!$H:$H,0))</f>
        <v>2469</v>
      </c>
      <c r="H2603" s="414" t="s">
        <v>233</v>
      </c>
      <c r="I2603" s="389" t="s">
        <v>238</v>
      </c>
      <c r="J2603" s="340" t="s">
        <v>276</v>
      </c>
      <c r="K2603" s="340">
        <v>5</v>
      </c>
      <c r="L2603" s="340">
        <v>0</v>
      </c>
      <c r="M2603" s="340" t="s">
        <v>276</v>
      </c>
      <c r="N2603" s="340">
        <v>0</v>
      </c>
      <c r="O2603" s="340">
        <v>0</v>
      </c>
      <c r="P2603" s="340">
        <v>0</v>
      </c>
      <c r="Q2603" s="340">
        <v>0</v>
      </c>
      <c r="S2603">
        <f t="shared" si="313"/>
        <v>5</v>
      </c>
    </row>
    <row r="2604" spans="1:19" ht="16" x14ac:dyDescent="0.2">
      <c r="A2604" s="481" t="s">
        <v>307</v>
      </c>
      <c r="B2604" s="345">
        <v>5</v>
      </c>
      <c r="C2604" s="415" t="str">
        <f t="shared" si="311"/>
        <v>MW1.5</v>
      </c>
      <c r="D2604" s="416">
        <v>2</v>
      </c>
      <c r="E2604" s="482">
        <v>44151</v>
      </c>
      <c r="F2604" s="366" t="s">
        <v>159</v>
      </c>
      <c r="G2604" s="444">
        <f>INDEX([1]CAPS!$A:$A,MATCH(F:F,[1]CAPS!$H:$H,0))</f>
        <v>7138</v>
      </c>
      <c r="H2604" s="414" t="s">
        <v>233</v>
      </c>
      <c r="I2604" s="389" t="s">
        <v>240</v>
      </c>
      <c r="J2604" s="340" t="s">
        <v>276</v>
      </c>
      <c r="K2604" s="340">
        <v>20</v>
      </c>
      <c r="L2604" s="340">
        <v>0</v>
      </c>
      <c r="M2604" s="340" t="s">
        <v>276</v>
      </c>
      <c r="N2604" s="340">
        <v>0</v>
      </c>
      <c r="O2604" s="340" t="s">
        <v>276</v>
      </c>
      <c r="P2604" s="340" t="s">
        <v>276</v>
      </c>
      <c r="Q2604" s="340" t="s">
        <v>276</v>
      </c>
      <c r="S2604">
        <f>SUM(J2604:K2604)</f>
        <v>20</v>
      </c>
    </row>
    <row r="2605" spans="1:19" ht="32" hidden="1" x14ac:dyDescent="0.2">
      <c r="A2605" s="481" t="s">
        <v>307</v>
      </c>
      <c r="B2605" s="345">
        <v>5</v>
      </c>
      <c r="C2605" s="415" t="str">
        <f t="shared" si="311"/>
        <v>MW1.5</v>
      </c>
      <c r="D2605" s="416">
        <v>2</v>
      </c>
      <c r="E2605" s="482">
        <v>44151</v>
      </c>
      <c r="F2605" s="366" t="s">
        <v>158</v>
      </c>
      <c r="G2605" s="444">
        <f>INDEX([1]CAPS!$A:$A,MATCH(F:F,[1]CAPS!$H:$H,0))</f>
        <v>2987</v>
      </c>
      <c r="H2605" s="414" t="s">
        <v>235</v>
      </c>
      <c r="I2605" s="389" t="s">
        <v>239</v>
      </c>
      <c r="J2605" s="340" t="s">
        <v>276</v>
      </c>
      <c r="K2605" s="340">
        <v>8</v>
      </c>
      <c r="L2605" s="340">
        <v>0</v>
      </c>
      <c r="M2605" s="340" t="s">
        <v>276</v>
      </c>
      <c r="N2605" s="340">
        <v>0</v>
      </c>
      <c r="O2605" s="340">
        <v>0</v>
      </c>
      <c r="P2605" s="340">
        <v>0</v>
      </c>
      <c r="Q2605" s="340">
        <v>0</v>
      </c>
      <c r="S2605">
        <f t="shared" si="313"/>
        <v>8</v>
      </c>
    </row>
    <row r="2606" spans="1:19" ht="32" hidden="1" x14ac:dyDescent="0.2">
      <c r="A2606" s="481" t="s">
        <v>307</v>
      </c>
      <c r="B2606" s="345">
        <v>5</v>
      </c>
      <c r="C2606" s="415" t="str">
        <f t="shared" si="311"/>
        <v>MW1.5</v>
      </c>
      <c r="D2606" s="416">
        <v>2</v>
      </c>
      <c r="E2606" s="482">
        <v>44151</v>
      </c>
      <c r="F2606" s="366" t="s">
        <v>232</v>
      </c>
      <c r="G2606" s="444">
        <f>INDEX([1]CAPS!$A:$A,MATCH(F:F,[1]CAPS!$H:$H,0))</f>
        <v>8875</v>
      </c>
      <c r="H2606" s="414" t="s">
        <v>236</v>
      </c>
      <c r="I2606" s="389" t="s">
        <v>239</v>
      </c>
      <c r="J2606" s="340" t="s">
        <v>276</v>
      </c>
      <c r="K2606" s="340">
        <v>0</v>
      </c>
      <c r="L2606" s="340">
        <v>0</v>
      </c>
      <c r="M2606" s="340" t="s">
        <v>276</v>
      </c>
      <c r="N2606" s="340">
        <v>0</v>
      </c>
      <c r="O2606" s="340">
        <v>2</v>
      </c>
      <c r="P2606" s="340">
        <v>0</v>
      </c>
      <c r="Q2606" s="340">
        <v>0</v>
      </c>
      <c r="S2606">
        <f t="shared" si="313"/>
        <v>2</v>
      </c>
    </row>
    <row r="2607" spans="1:19" ht="16" x14ac:dyDescent="0.2">
      <c r="A2607" s="481" t="s">
        <v>307</v>
      </c>
      <c r="B2607" s="345">
        <v>5</v>
      </c>
      <c r="C2607" s="415" t="str">
        <f t="shared" si="311"/>
        <v>MW1.5</v>
      </c>
      <c r="D2607" s="416">
        <v>2</v>
      </c>
      <c r="E2607" s="482">
        <v>44151</v>
      </c>
      <c r="F2607" s="366" t="s">
        <v>228</v>
      </c>
      <c r="G2607" s="444">
        <f>INDEX([1]CAPS!$A:$A,MATCH(F:F,[1]CAPS!$H:$H,0))</f>
        <v>7993</v>
      </c>
      <c r="H2607" s="414" t="s">
        <v>233</v>
      </c>
      <c r="I2607" s="389" t="s">
        <v>238</v>
      </c>
      <c r="J2607" s="340" t="s">
        <v>276</v>
      </c>
      <c r="K2607" s="340">
        <v>18</v>
      </c>
      <c r="L2607" s="340">
        <v>0</v>
      </c>
      <c r="M2607" s="340" t="s">
        <v>276</v>
      </c>
      <c r="N2607" s="340">
        <v>0</v>
      </c>
      <c r="O2607" s="340" t="s">
        <v>276</v>
      </c>
      <c r="P2607" s="340" t="s">
        <v>276</v>
      </c>
      <c r="Q2607" s="340" t="s">
        <v>276</v>
      </c>
      <c r="S2607">
        <f>SUM(J2607:K2607)</f>
        <v>18</v>
      </c>
    </row>
    <row r="2608" spans="1:19" ht="32" hidden="1" x14ac:dyDescent="0.2">
      <c r="A2608" s="481" t="s">
        <v>307</v>
      </c>
      <c r="B2608" s="345">
        <v>5</v>
      </c>
      <c r="C2608" s="415" t="str">
        <f t="shared" si="311"/>
        <v>MW1.5</v>
      </c>
      <c r="D2608" s="416">
        <v>2</v>
      </c>
      <c r="E2608" s="482">
        <v>44151</v>
      </c>
      <c r="F2608" s="366" t="s">
        <v>161</v>
      </c>
      <c r="G2608" s="444">
        <f>INDEX([1]CAPS!$A:$A,MATCH(F:F,[1]CAPS!$H:$H,0))</f>
        <v>2603</v>
      </c>
      <c r="H2608" s="414" t="s">
        <v>235</v>
      </c>
      <c r="I2608" s="389" t="s">
        <v>239</v>
      </c>
      <c r="J2608" s="340" t="s">
        <v>276</v>
      </c>
      <c r="K2608" s="340">
        <v>2</v>
      </c>
      <c r="L2608" s="340">
        <v>0</v>
      </c>
      <c r="M2608" s="340" t="s">
        <v>276</v>
      </c>
      <c r="N2608" s="340">
        <v>0</v>
      </c>
      <c r="O2608" s="340">
        <v>8</v>
      </c>
      <c r="P2608" s="340">
        <v>0</v>
      </c>
      <c r="Q2608" s="340">
        <v>0</v>
      </c>
      <c r="S2608">
        <f t="shared" si="313"/>
        <v>10</v>
      </c>
    </row>
    <row r="2609" spans="1:19" ht="16" hidden="1" x14ac:dyDescent="0.2">
      <c r="A2609" s="481" t="s">
        <v>307</v>
      </c>
      <c r="B2609" s="345">
        <v>5</v>
      </c>
      <c r="C2609" s="415" t="str">
        <f t="shared" si="311"/>
        <v>MW1.5</v>
      </c>
      <c r="D2609" s="416">
        <v>2</v>
      </c>
      <c r="E2609" s="482">
        <v>44151</v>
      </c>
      <c r="F2609" s="366" t="s">
        <v>137</v>
      </c>
      <c r="G2609" s="444">
        <f>INDEX([1]CAPS!$A:$A,MATCH(F:F,[1]CAPS!$H:$H,0))</f>
        <v>1609</v>
      </c>
      <c r="H2609" s="414" t="s">
        <v>235</v>
      </c>
      <c r="I2609" s="389" t="s">
        <v>238</v>
      </c>
      <c r="J2609" s="340" t="s">
        <v>276</v>
      </c>
      <c r="K2609" s="340">
        <v>0</v>
      </c>
      <c r="L2609" s="340">
        <v>0</v>
      </c>
      <c r="M2609" s="340" t="s">
        <v>276</v>
      </c>
      <c r="N2609" s="340">
        <v>0</v>
      </c>
      <c r="O2609" s="340">
        <v>1</v>
      </c>
      <c r="P2609" s="340">
        <v>0</v>
      </c>
      <c r="Q2609" s="340">
        <v>0</v>
      </c>
      <c r="S2609">
        <f t="shared" si="313"/>
        <v>1</v>
      </c>
    </row>
    <row r="2610" spans="1:19" ht="16" x14ac:dyDescent="0.2">
      <c r="A2610" s="481" t="s">
        <v>307</v>
      </c>
      <c r="B2610" s="345">
        <v>5</v>
      </c>
      <c r="C2610" s="415" t="str">
        <f t="shared" si="311"/>
        <v>MW1.5</v>
      </c>
      <c r="D2610" s="416">
        <v>2</v>
      </c>
      <c r="E2610" s="482">
        <v>44151</v>
      </c>
      <c r="F2610" s="366" t="s">
        <v>127</v>
      </c>
      <c r="G2610" s="444">
        <f>INDEX([1]CAPS!$A:$A,MATCH(F:F,[1]CAPS!$H:$H,0))</f>
        <v>10605</v>
      </c>
      <c r="H2610" s="414" t="s">
        <v>233</v>
      </c>
      <c r="I2610" s="389" t="s">
        <v>238</v>
      </c>
      <c r="J2610" s="340" t="s">
        <v>276</v>
      </c>
      <c r="K2610" s="340">
        <v>20</v>
      </c>
      <c r="L2610" s="340">
        <v>0</v>
      </c>
      <c r="M2610" s="340" t="s">
        <v>276</v>
      </c>
      <c r="N2610" s="340">
        <v>0</v>
      </c>
      <c r="O2610" s="340" t="s">
        <v>276</v>
      </c>
      <c r="P2610" s="340" t="s">
        <v>276</v>
      </c>
      <c r="Q2610" s="340" t="s">
        <v>276</v>
      </c>
      <c r="S2610">
        <f t="shared" ref="S2610:S2611" si="317">SUM(J2610:K2610)</f>
        <v>20</v>
      </c>
    </row>
    <row r="2611" spans="1:19" ht="16" x14ac:dyDescent="0.2">
      <c r="A2611" s="481" t="s">
        <v>307</v>
      </c>
      <c r="B2611" s="345">
        <v>5</v>
      </c>
      <c r="C2611" s="415" t="str">
        <f t="shared" si="311"/>
        <v>MW1.5</v>
      </c>
      <c r="D2611" s="416">
        <v>2</v>
      </c>
      <c r="E2611" s="482">
        <v>44151</v>
      </c>
      <c r="F2611" s="366" t="s">
        <v>129</v>
      </c>
      <c r="G2611" s="444">
        <f>INDEX([1]CAPS!$A:$A,MATCH(F:F,[1]CAPS!$H:$H,0))</f>
        <v>5532</v>
      </c>
      <c r="H2611" s="414" t="s">
        <v>233</v>
      </c>
      <c r="I2611" s="389" t="s">
        <v>238</v>
      </c>
      <c r="J2611" s="340" t="s">
        <v>276</v>
      </c>
      <c r="K2611" s="340">
        <v>18</v>
      </c>
      <c r="L2611" s="340">
        <v>0</v>
      </c>
      <c r="M2611" s="340" t="s">
        <v>276</v>
      </c>
      <c r="N2611" s="340">
        <v>0</v>
      </c>
      <c r="O2611" s="340" t="s">
        <v>276</v>
      </c>
      <c r="P2611" s="340" t="s">
        <v>276</v>
      </c>
      <c r="Q2611" s="340" t="s">
        <v>276</v>
      </c>
      <c r="S2611">
        <f t="shared" si="317"/>
        <v>18</v>
      </c>
    </row>
    <row r="2612" spans="1:19" ht="16" hidden="1" x14ac:dyDescent="0.2">
      <c r="A2612" s="481" t="s">
        <v>307</v>
      </c>
      <c r="B2612" s="345">
        <v>5</v>
      </c>
      <c r="C2612" s="415" t="str">
        <f t="shared" si="311"/>
        <v>MW1.5</v>
      </c>
      <c r="D2612" s="416">
        <v>2</v>
      </c>
      <c r="E2612" s="482">
        <v>44151</v>
      </c>
      <c r="F2612" s="366" t="s">
        <v>131</v>
      </c>
      <c r="G2612" s="444">
        <f>INDEX([1]CAPS!$A:$A,MATCH(F:F,[1]CAPS!$H:$H,0))</f>
        <v>2557</v>
      </c>
      <c r="H2612" s="414" t="s">
        <v>233</v>
      </c>
      <c r="I2612" s="389" t="s">
        <v>240</v>
      </c>
      <c r="J2612" s="340" t="s">
        <v>276</v>
      </c>
      <c r="K2612" s="340">
        <v>1</v>
      </c>
      <c r="L2612" s="340">
        <v>0</v>
      </c>
      <c r="M2612" s="340" t="s">
        <v>276</v>
      </c>
      <c r="N2612" s="340">
        <v>0</v>
      </c>
      <c r="O2612" s="340">
        <v>0</v>
      </c>
      <c r="P2612" s="340">
        <v>0</v>
      </c>
      <c r="Q2612" s="340">
        <v>0</v>
      </c>
      <c r="S2612">
        <f t="shared" si="313"/>
        <v>1</v>
      </c>
    </row>
    <row r="2613" spans="1:19" ht="16" hidden="1" x14ac:dyDescent="0.2">
      <c r="A2613" s="481" t="s">
        <v>307</v>
      </c>
      <c r="B2613" s="345">
        <v>5</v>
      </c>
      <c r="C2613" s="415" t="str">
        <f t="shared" si="311"/>
        <v>MW1.5</v>
      </c>
      <c r="D2613" s="416">
        <v>2</v>
      </c>
      <c r="E2613" s="482">
        <v>44151</v>
      </c>
      <c r="F2613" s="366" t="s">
        <v>157</v>
      </c>
      <c r="G2613" s="444">
        <f>INDEX([1]CAPS!$A:$A,MATCH(F:F,[1]CAPS!$H:$H,0))</f>
        <v>2654</v>
      </c>
      <c r="H2613" s="414"/>
      <c r="I2613" s="389"/>
      <c r="J2613" s="340" t="s">
        <v>276</v>
      </c>
      <c r="K2613" s="340">
        <v>0</v>
      </c>
      <c r="L2613" s="340">
        <v>0</v>
      </c>
      <c r="M2613" s="340" t="s">
        <v>276</v>
      </c>
      <c r="N2613" s="340">
        <v>0</v>
      </c>
      <c r="O2613" s="340">
        <v>7</v>
      </c>
      <c r="P2613" s="340">
        <v>0</v>
      </c>
      <c r="Q2613" s="340">
        <v>0</v>
      </c>
      <c r="S2613">
        <f t="shared" si="313"/>
        <v>7</v>
      </c>
    </row>
    <row r="2614" spans="1:19" ht="32" hidden="1" x14ac:dyDescent="0.2">
      <c r="A2614" s="481" t="s">
        <v>307</v>
      </c>
      <c r="B2614" s="345">
        <v>6</v>
      </c>
      <c r="C2614" s="415" t="str">
        <f t="shared" si="311"/>
        <v>MW1.6</v>
      </c>
      <c r="D2614" s="416">
        <v>2</v>
      </c>
      <c r="E2614" s="482">
        <v>44151</v>
      </c>
      <c r="F2614" s="366" t="s">
        <v>141</v>
      </c>
      <c r="G2614" s="444">
        <f>INDEX([1]CAPS!$A:$A,MATCH(F:F,[1]CAPS!$H:$H,0))</f>
        <v>2445</v>
      </c>
      <c r="H2614" s="414" t="s">
        <v>234</v>
      </c>
      <c r="I2614" s="389" t="s">
        <v>238</v>
      </c>
      <c r="J2614" s="340" t="s">
        <v>276</v>
      </c>
      <c r="K2614" s="340">
        <v>2</v>
      </c>
      <c r="L2614" s="340">
        <v>0</v>
      </c>
      <c r="M2614" s="340" t="s">
        <v>276</v>
      </c>
      <c r="N2614" s="340">
        <v>0</v>
      </c>
      <c r="O2614" s="340">
        <v>0</v>
      </c>
      <c r="P2614" s="340">
        <v>0</v>
      </c>
      <c r="Q2614" s="340">
        <v>0</v>
      </c>
      <c r="S2614">
        <f t="shared" si="313"/>
        <v>2</v>
      </c>
    </row>
    <row r="2615" spans="1:19" ht="16" hidden="1" x14ac:dyDescent="0.2">
      <c r="A2615" s="481" t="s">
        <v>307</v>
      </c>
      <c r="B2615" s="345">
        <v>6</v>
      </c>
      <c r="C2615" s="415" t="str">
        <f t="shared" si="311"/>
        <v>MW1.6</v>
      </c>
      <c r="D2615" s="416">
        <v>2</v>
      </c>
      <c r="E2615" s="482">
        <v>44151</v>
      </c>
      <c r="F2615" s="366" t="s">
        <v>132</v>
      </c>
      <c r="G2615" s="444">
        <f>INDEX([1]CAPS!$A:$A,MATCH(F:F,[1]CAPS!$H:$H,0))</f>
        <v>2469</v>
      </c>
      <c r="H2615" s="414" t="s">
        <v>233</v>
      </c>
      <c r="I2615" s="389" t="s">
        <v>238</v>
      </c>
      <c r="J2615" s="340" t="s">
        <v>276</v>
      </c>
      <c r="K2615" s="340">
        <v>4</v>
      </c>
      <c r="L2615" s="340">
        <v>0</v>
      </c>
      <c r="M2615" s="340" t="s">
        <v>276</v>
      </c>
      <c r="N2615" s="340">
        <v>0</v>
      </c>
      <c r="O2615" s="340">
        <v>0</v>
      </c>
      <c r="P2615" s="340">
        <v>0</v>
      </c>
      <c r="Q2615" s="340">
        <v>0</v>
      </c>
      <c r="S2615">
        <f t="shared" si="313"/>
        <v>4</v>
      </c>
    </row>
    <row r="2616" spans="1:19" ht="16" hidden="1" x14ac:dyDescent="0.2">
      <c r="A2616" s="481" t="s">
        <v>307</v>
      </c>
      <c r="B2616" s="345">
        <v>6</v>
      </c>
      <c r="C2616" s="415" t="str">
        <f t="shared" si="311"/>
        <v>MW1.6</v>
      </c>
      <c r="D2616" s="416">
        <v>2</v>
      </c>
      <c r="E2616" s="482">
        <v>44151</v>
      </c>
      <c r="F2616" s="366" t="s">
        <v>131</v>
      </c>
      <c r="G2616" s="444">
        <f>INDEX([1]CAPS!$A:$A,MATCH(F:F,[1]CAPS!$H:$H,0))</f>
        <v>2557</v>
      </c>
      <c r="H2616" s="414" t="s">
        <v>233</v>
      </c>
      <c r="I2616" s="389" t="s">
        <v>240</v>
      </c>
      <c r="J2616" s="340" t="s">
        <v>276</v>
      </c>
      <c r="K2616" s="340">
        <v>5</v>
      </c>
      <c r="L2616" s="340">
        <v>0</v>
      </c>
      <c r="M2616" s="340" t="s">
        <v>276</v>
      </c>
      <c r="N2616" s="340">
        <v>0</v>
      </c>
      <c r="O2616" s="340">
        <v>0</v>
      </c>
      <c r="P2616" s="340">
        <v>0</v>
      </c>
      <c r="Q2616" s="340">
        <v>0</v>
      </c>
      <c r="S2616">
        <f t="shared" si="313"/>
        <v>5</v>
      </c>
    </row>
    <row r="2617" spans="1:19" ht="32" hidden="1" x14ac:dyDescent="0.2">
      <c r="A2617" s="481" t="s">
        <v>307</v>
      </c>
      <c r="B2617" s="345">
        <v>6</v>
      </c>
      <c r="C2617" s="415" t="str">
        <f t="shared" si="311"/>
        <v>MW1.6</v>
      </c>
      <c r="D2617" s="416">
        <v>2</v>
      </c>
      <c r="E2617" s="482">
        <v>44151</v>
      </c>
      <c r="F2617" s="366" t="s">
        <v>229</v>
      </c>
      <c r="G2617" s="444">
        <f>INDEX([1]CAPS!$A:$A,MATCH(F:F,[1]CAPS!$H:$H,0))</f>
        <v>3997</v>
      </c>
      <c r="H2617" s="414" t="s">
        <v>236</v>
      </c>
      <c r="I2617" s="389" t="s">
        <v>239</v>
      </c>
      <c r="J2617" s="340" t="s">
        <v>276</v>
      </c>
      <c r="K2617" s="340">
        <v>5</v>
      </c>
      <c r="L2617" s="340">
        <v>0</v>
      </c>
      <c r="M2617" s="340" t="s">
        <v>276</v>
      </c>
      <c r="N2617" s="340">
        <v>0</v>
      </c>
      <c r="O2617" s="340">
        <v>75</v>
      </c>
      <c r="P2617" s="340">
        <v>0</v>
      </c>
      <c r="Q2617" s="340">
        <v>0</v>
      </c>
      <c r="S2617">
        <f t="shared" si="313"/>
        <v>80</v>
      </c>
    </row>
    <row r="2618" spans="1:19" ht="32" x14ac:dyDescent="0.2">
      <c r="A2618" s="481" t="s">
        <v>307</v>
      </c>
      <c r="B2618" s="345">
        <v>6</v>
      </c>
      <c r="C2618" s="415" t="str">
        <f t="shared" si="311"/>
        <v>MW1.6</v>
      </c>
      <c r="D2618" s="416">
        <v>2</v>
      </c>
      <c r="E2618" s="482">
        <v>44151</v>
      </c>
      <c r="F2618" s="366" t="s">
        <v>129</v>
      </c>
      <c r="G2618" s="444">
        <f>INDEX([1]CAPS!$A:$A,MATCH(F:F,[1]CAPS!$H:$H,0))</f>
        <v>5532</v>
      </c>
      <c r="H2618" s="414" t="s">
        <v>233</v>
      </c>
      <c r="I2618" s="389" t="s">
        <v>239</v>
      </c>
      <c r="J2618" s="340" t="s">
        <v>276</v>
      </c>
      <c r="K2618" s="340">
        <v>18</v>
      </c>
      <c r="L2618" s="340">
        <v>0</v>
      </c>
      <c r="M2618" s="340" t="s">
        <v>276</v>
      </c>
      <c r="N2618" s="340">
        <v>0</v>
      </c>
      <c r="O2618" s="340" t="s">
        <v>276</v>
      </c>
      <c r="P2618" s="340" t="s">
        <v>276</v>
      </c>
      <c r="Q2618" s="340" t="s">
        <v>276</v>
      </c>
      <c r="S2618">
        <f>SUM(J2618:K2618)</f>
        <v>18</v>
      </c>
    </row>
    <row r="2619" spans="1:19" ht="32" hidden="1" x14ac:dyDescent="0.2">
      <c r="A2619" s="481" t="s">
        <v>307</v>
      </c>
      <c r="B2619" s="345">
        <v>6</v>
      </c>
      <c r="C2619" s="415" t="str">
        <f t="shared" ref="C2619:C2682" si="318">CONCATENATE(A2619,".",B2619)</f>
        <v>MW1.6</v>
      </c>
      <c r="D2619" s="416">
        <v>2</v>
      </c>
      <c r="E2619" s="482">
        <v>44151</v>
      </c>
      <c r="F2619" s="366" t="s">
        <v>158</v>
      </c>
      <c r="G2619" s="444">
        <f>INDEX([1]CAPS!$A:$A,MATCH(F:F,[1]CAPS!$H:$H,0))</f>
        <v>2987</v>
      </c>
      <c r="H2619" s="414" t="s">
        <v>235</v>
      </c>
      <c r="I2619" s="389" t="s">
        <v>239</v>
      </c>
      <c r="J2619" s="340" t="s">
        <v>276</v>
      </c>
      <c r="K2619" s="340">
        <v>16</v>
      </c>
      <c r="L2619" s="340">
        <v>0</v>
      </c>
      <c r="M2619" s="340" t="s">
        <v>276</v>
      </c>
      <c r="N2619" s="340">
        <v>0</v>
      </c>
      <c r="O2619" s="340">
        <v>0</v>
      </c>
      <c r="P2619" s="340">
        <v>0</v>
      </c>
      <c r="Q2619" s="340">
        <v>0</v>
      </c>
      <c r="S2619">
        <f t="shared" si="313"/>
        <v>16</v>
      </c>
    </row>
    <row r="2620" spans="1:19" ht="16" x14ac:dyDescent="0.2">
      <c r="A2620" s="481" t="s">
        <v>307</v>
      </c>
      <c r="B2620" s="345">
        <v>6</v>
      </c>
      <c r="C2620" s="415" t="str">
        <f t="shared" si="318"/>
        <v>MW1.6</v>
      </c>
      <c r="D2620" s="416">
        <v>2</v>
      </c>
      <c r="E2620" s="482">
        <v>44151</v>
      </c>
      <c r="F2620" s="366" t="s">
        <v>159</v>
      </c>
      <c r="G2620" s="444">
        <f>INDEX([1]CAPS!$A:$A,MATCH(F:F,[1]CAPS!$H:$H,0))</f>
        <v>7138</v>
      </c>
      <c r="H2620" s="414" t="s">
        <v>233</v>
      </c>
      <c r="I2620" s="389" t="s">
        <v>240</v>
      </c>
      <c r="J2620" s="340" t="s">
        <v>276</v>
      </c>
      <c r="K2620" s="340">
        <v>23</v>
      </c>
      <c r="L2620" s="340">
        <v>0</v>
      </c>
      <c r="M2620" s="340" t="s">
        <v>276</v>
      </c>
      <c r="N2620" s="340">
        <v>0</v>
      </c>
      <c r="O2620" s="340" t="s">
        <v>276</v>
      </c>
      <c r="P2620" s="340" t="s">
        <v>276</v>
      </c>
      <c r="Q2620" s="340" t="s">
        <v>276</v>
      </c>
      <c r="S2620">
        <f>SUM(J2620:K2620)</f>
        <v>23</v>
      </c>
    </row>
    <row r="2621" spans="1:19" ht="32" hidden="1" x14ac:dyDescent="0.2">
      <c r="A2621" s="481" t="s">
        <v>307</v>
      </c>
      <c r="B2621" s="345">
        <v>6</v>
      </c>
      <c r="C2621" s="415" t="str">
        <f t="shared" si="318"/>
        <v>MW1.6</v>
      </c>
      <c r="D2621" s="416">
        <v>2</v>
      </c>
      <c r="E2621" s="482">
        <v>44151</v>
      </c>
      <c r="F2621" s="366" t="s">
        <v>161</v>
      </c>
      <c r="G2621" s="444">
        <f>INDEX([1]CAPS!$A:$A,MATCH(F:F,[1]CAPS!$H:$H,0))</f>
        <v>2603</v>
      </c>
      <c r="H2621" s="414" t="s">
        <v>235</v>
      </c>
      <c r="I2621" s="389" t="s">
        <v>239</v>
      </c>
      <c r="J2621" s="340" t="s">
        <v>276</v>
      </c>
      <c r="K2621" s="340">
        <v>2</v>
      </c>
      <c r="L2621" s="340">
        <v>0</v>
      </c>
      <c r="M2621" s="340" t="s">
        <v>276</v>
      </c>
      <c r="N2621" s="340">
        <v>0</v>
      </c>
      <c r="O2621" s="340">
        <v>23</v>
      </c>
      <c r="P2621" s="340">
        <v>0</v>
      </c>
      <c r="Q2621" s="340">
        <v>0</v>
      </c>
      <c r="S2621">
        <f t="shared" si="313"/>
        <v>25</v>
      </c>
    </row>
    <row r="2622" spans="1:19" ht="32" hidden="1" x14ac:dyDescent="0.2">
      <c r="A2622" s="481" t="s">
        <v>307</v>
      </c>
      <c r="B2622" s="345">
        <v>6</v>
      </c>
      <c r="C2622" s="415" t="str">
        <f t="shared" si="318"/>
        <v>MW1.6</v>
      </c>
      <c r="D2622" s="416">
        <v>2</v>
      </c>
      <c r="E2622" s="482">
        <v>44151</v>
      </c>
      <c r="F2622" s="366" t="s">
        <v>232</v>
      </c>
      <c r="G2622" s="444">
        <f>INDEX([1]CAPS!$A:$A,MATCH(F:F,[1]CAPS!$H:$H,0))</f>
        <v>8875</v>
      </c>
      <c r="H2622" s="414" t="s">
        <v>236</v>
      </c>
      <c r="I2622" s="389" t="s">
        <v>239</v>
      </c>
      <c r="J2622" s="340" t="s">
        <v>276</v>
      </c>
      <c r="K2622" s="340">
        <v>0</v>
      </c>
      <c r="L2622" s="340">
        <v>0</v>
      </c>
      <c r="M2622" s="340" t="s">
        <v>276</v>
      </c>
      <c r="N2622" s="340">
        <v>0</v>
      </c>
      <c r="O2622" s="340">
        <v>2</v>
      </c>
      <c r="P2622" s="340">
        <v>0</v>
      </c>
      <c r="Q2622" s="340">
        <v>0</v>
      </c>
      <c r="S2622">
        <f t="shared" si="313"/>
        <v>2</v>
      </c>
    </row>
    <row r="2623" spans="1:19" ht="16" x14ac:dyDescent="0.2">
      <c r="A2623" s="481" t="s">
        <v>307</v>
      </c>
      <c r="B2623" s="345">
        <v>6</v>
      </c>
      <c r="C2623" s="415" t="str">
        <f t="shared" si="318"/>
        <v>MW1.6</v>
      </c>
      <c r="D2623" s="416">
        <v>2</v>
      </c>
      <c r="E2623" s="482">
        <v>44151</v>
      </c>
      <c r="F2623" s="366" t="s">
        <v>228</v>
      </c>
      <c r="G2623" s="444">
        <f>INDEX([1]CAPS!$A:$A,MATCH(F:F,[1]CAPS!$H:$H,0))</f>
        <v>7993</v>
      </c>
      <c r="H2623" s="414" t="s">
        <v>233</v>
      </c>
      <c r="I2623" s="389" t="s">
        <v>238</v>
      </c>
      <c r="J2623" s="340" t="s">
        <v>276</v>
      </c>
      <c r="K2623" s="340">
        <v>4</v>
      </c>
      <c r="L2623" s="340">
        <v>0</v>
      </c>
      <c r="M2623" s="340" t="s">
        <v>276</v>
      </c>
      <c r="N2623" s="340">
        <v>0</v>
      </c>
      <c r="O2623" s="340" t="s">
        <v>276</v>
      </c>
      <c r="P2623" s="340" t="s">
        <v>276</v>
      </c>
      <c r="Q2623" s="340" t="s">
        <v>276</v>
      </c>
      <c r="S2623">
        <f>SUM(J2623:K2623)</f>
        <v>4</v>
      </c>
    </row>
    <row r="2624" spans="1:19" ht="16" hidden="1" x14ac:dyDescent="0.2">
      <c r="A2624" s="481" t="s">
        <v>307</v>
      </c>
      <c r="B2624" s="345">
        <v>6</v>
      </c>
      <c r="C2624" s="415" t="str">
        <f t="shared" si="318"/>
        <v>MW1.6</v>
      </c>
      <c r="D2624" s="416">
        <v>2</v>
      </c>
      <c r="E2624" s="482">
        <v>44151</v>
      </c>
      <c r="F2624" s="366" t="s">
        <v>139</v>
      </c>
      <c r="G2624" s="444">
        <f>INDEX([1]CAPS!$A:$A,MATCH(F:F,[1]CAPS!$H:$H,0))</f>
        <v>6325</v>
      </c>
      <c r="H2624" s="414" t="s">
        <v>234</v>
      </c>
      <c r="I2624" s="389" t="s">
        <v>238</v>
      </c>
      <c r="J2624" s="340" t="s">
        <v>276</v>
      </c>
      <c r="K2624" s="340">
        <v>3</v>
      </c>
      <c r="L2624" s="340">
        <v>0</v>
      </c>
      <c r="M2624" s="340" t="s">
        <v>276</v>
      </c>
      <c r="N2624" s="340">
        <v>3</v>
      </c>
      <c r="O2624" s="340">
        <v>0</v>
      </c>
      <c r="P2624" s="340">
        <v>0</v>
      </c>
      <c r="Q2624" s="340">
        <v>0</v>
      </c>
      <c r="S2624">
        <f t="shared" si="313"/>
        <v>3</v>
      </c>
    </row>
    <row r="2625" spans="1:19" ht="16" hidden="1" x14ac:dyDescent="0.2">
      <c r="A2625" s="481" t="s">
        <v>307</v>
      </c>
      <c r="B2625" s="345">
        <v>6</v>
      </c>
      <c r="C2625" s="415" t="str">
        <f t="shared" si="318"/>
        <v>MW1.6</v>
      </c>
      <c r="D2625" s="416">
        <v>2</v>
      </c>
      <c r="E2625" s="482">
        <v>44151</v>
      </c>
      <c r="F2625" s="366" t="s">
        <v>137</v>
      </c>
      <c r="G2625" s="444">
        <f>INDEX([1]CAPS!$A:$A,MATCH(F:F,[1]CAPS!$H:$H,0))</f>
        <v>1609</v>
      </c>
      <c r="H2625" s="414"/>
      <c r="I2625" s="389"/>
      <c r="J2625" s="340" t="s">
        <v>276</v>
      </c>
      <c r="K2625" s="340">
        <v>0</v>
      </c>
      <c r="L2625" s="340">
        <v>0</v>
      </c>
      <c r="M2625" s="340" t="s">
        <v>276</v>
      </c>
      <c r="N2625" s="340">
        <v>0</v>
      </c>
      <c r="O2625" s="340">
        <v>2</v>
      </c>
      <c r="P2625" s="340">
        <v>0</v>
      </c>
      <c r="Q2625" s="340">
        <v>0</v>
      </c>
      <c r="S2625">
        <f t="shared" si="313"/>
        <v>2</v>
      </c>
    </row>
    <row r="2626" spans="1:19" ht="16" hidden="1" x14ac:dyDescent="0.2">
      <c r="A2626" s="481" t="s">
        <v>307</v>
      </c>
      <c r="B2626" s="345">
        <v>6</v>
      </c>
      <c r="C2626" s="415" t="str">
        <f t="shared" si="318"/>
        <v>MW1.6</v>
      </c>
      <c r="D2626" s="416">
        <v>2</v>
      </c>
      <c r="E2626" s="482">
        <v>44151</v>
      </c>
      <c r="F2626" s="366" t="s">
        <v>160</v>
      </c>
      <c r="G2626" s="444">
        <f>INDEX([1]CAPS!$A:$A,MATCH(F:F,[1]CAPS!$H:$H,0))</f>
        <v>2503</v>
      </c>
      <c r="H2626" s="414"/>
      <c r="I2626" s="389"/>
      <c r="J2626" s="340" t="s">
        <v>276</v>
      </c>
      <c r="K2626" s="340">
        <v>0</v>
      </c>
      <c r="L2626" s="340">
        <v>0</v>
      </c>
      <c r="M2626" s="340" t="s">
        <v>276</v>
      </c>
      <c r="N2626" s="340">
        <v>0</v>
      </c>
      <c r="O2626" s="340">
        <v>1</v>
      </c>
      <c r="P2626" s="340">
        <v>0</v>
      </c>
      <c r="Q2626" s="340">
        <v>0</v>
      </c>
      <c r="S2626">
        <f t="shared" si="313"/>
        <v>1</v>
      </c>
    </row>
    <row r="2627" spans="1:19" ht="32" hidden="1" x14ac:dyDescent="0.2">
      <c r="A2627" s="481" t="s">
        <v>307</v>
      </c>
      <c r="B2627" s="345">
        <v>6</v>
      </c>
      <c r="C2627" s="415" t="str">
        <f t="shared" si="318"/>
        <v>MW1.6</v>
      </c>
      <c r="D2627" s="416">
        <v>2</v>
      </c>
      <c r="E2627" s="482">
        <v>44151</v>
      </c>
      <c r="F2627" s="366" t="s">
        <v>135</v>
      </c>
      <c r="G2627" s="444">
        <f>INDEX([1]CAPS!$A:$A,MATCH(F:F,[1]CAPS!$H:$H,0))</f>
        <v>7766</v>
      </c>
      <c r="H2627" s="414"/>
      <c r="I2627" s="389"/>
      <c r="J2627" s="340" t="s">
        <v>276</v>
      </c>
      <c r="K2627" s="340">
        <v>0</v>
      </c>
      <c r="L2627" s="340">
        <v>0</v>
      </c>
      <c r="M2627" s="340" t="s">
        <v>276</v>
      </c>
      <c r="N2627" s="340">
        <v>0</v>
      </c>
      <c r="O2627" s="340">
        <v>1</v>
      </c>
      <c r="P2627" s="340">
        <v>0</v>
      </c>
      <c r="Q2627" s="340">
        <v>0</v>
      </c>
      <c r="S2627">
        <f t="shared" si="313"/>
        <v>1</v>
      </c>
    </row>
    <row r="2628" spans="1:19" ht="32" hidden="1" x14ac:dyDescent="0.2">
      <c r="A2628" s="481" t="s">
        <v>307</v>
      </c>
      <c r="B2628" s="345">
        <v>7</v>
      </c>
      <c r="C2628" s="415" t="str">
        <f t="shared" si="318"/>
        <v>MW1.7</v>
      </c>
      <c r="D2628" s="416">
        <v>2</v>
      </c>
      <c r="E2628" s="482">
        <v>44151</v>
      </c>
      <c r="F2628" s="366" t="s">
        <v>158</v>
      </c>
      <c r="G2628" s="444">
        <f>INDEX([1]CAPS!$A:$A,MATCH(F:F,[1]CAPS!$H:$H,0))</f>
        <v>2987</v>
      </c>
      <c r="H2628" s="414" t="s">
        <v>235</v>
      </c>
      <c r="I2628" s="389" t="s">
        <v>239</v>
      </c>
      <c r="J2628" s="340" t="s">
        <v>276</v>
      </c>
      <c r="K2628" s="340">
        <v>90</v>
      </c>
      <c r="L2628" s="340">
        <v>0</v>
      </c>
      <c r="M2628" s="340" t="s">
        <v>276</v>
      </c>
      <c r="N2628" s="340">
        <v>0</v>
      </c>
      <c r="O2628" s="340">
        <v>0</v>
      </c>
      <c r="P2628" s="340">
        <v>0</v>
      </c>
      <c r="Q2628" s="340">
        <v>0</v>
      </c>
      <c r="S2628">
        <f t="shared" si="313"/>
        <v>90</v>
      </c>
    </row>
    <row r="2629" spans="1:19" ht="16" hidden="1" x14ac:dyDescent="0.2">
      <c r="A2629" s="481" t="s">
        <v>307</v>
      </c>
      <c r="B2629" s="345">
        <v>7</v>
      </c>
      <c r="C2629" s="415" t="str">
        <f t="shared" si="318"/>
        <v>MW1.7</v>
      </c>
      <c r="D2629" s="416">
        <v>2</v>
      </c>
      <c r="E2629" s="482">
        <v>44151</v>
      </c>
      <c r="F2629" s="366" t="s">
        <v>599</v>
      </c>
      <c r="G2629" s="444">
        <f>INDEX([1]CAPS!$A:$A,MATCH(F:F,[1]CAPS!$H:$H,0))</f>
        <v>4604</v>
      </c>
      <c r="H2629" s="414" t="s">
        <v>270</v>
      </c>
      <c r="I2629" s="389" t="s">
        <v>240</v>
      </c>
      <c r="J2629" s="340" t="s">
        <v>276</v>
      </c>
      <c r="K2629" s="340">
        <v>32</v>
      </c>
      <c r="L2629" s="340">
        <v>0</v>
      </c>
      <c r="M2629" s="340" t="s">
        <v>276</v>
      </c>
      <c r="N2629" s="340">
        <v>6</v>
      </c>
      <c r="O2629" s="340">
        <v>0</v>
      </c>
      <c r="P2629" s="340">
        <v>0</v>
      </c>
      <c r="Q2629" s="340">
        <v>0</v>
      </c>
      <c r="S2629">
        <f t="shared" si="313"/>
        <v>32</v>
      </c>
    </row>
    <row r="2630" spans="1:19" ht="16" x14ac:dyDescent="0.2">
      <c r="A2630" s="481" t="s">
        <v>307</v>
      </c>
      <c r="B2630" s="345">
        <v>7</v>
      </c>
      <c r="C2630" s="415" t="str">
        <f t="shared" si="318"/>
        <v>MW1.7</v>
      </c>
      <c r="D2630" s="416">
        <v>2</v>
      </c>
      <c r="E2630" s="482">
        <v>44151</v>
      </c>
      <c r="F2630" s="366" t="s">
        <v>159</v>
      </c>
      <c r="G2630" s="444">
        <f>INDEX([1]CAPS!$A:$A,MATCH(F:F,[1]CAPS!$H:$H,0))</f>
        <v>7138</v>
      </c>
      <c r="H2630" s="414" t="s">
        <v>233</v>
      </c>
      <c r="I2630" s="389" t="s">
        <v>240</v>
      </c>
      <c r="J2630" s="340" t="s">
        <v>276</v>
      </c>
      <c r="K2630" s="340">
        <v>24</v>
      </c>
      <c r="L2630" s="340">
        <v>0</v>
      </c>
      <c r="M2630" s="340" t="s">
        <v>276</v>
      </c>
      <c r="N2630" s="340">
        <v>0</v>
      </c>
      <c r="O2630" s="340" t="s">
        <v>276</v>
      </c>
      <c r="P2630" s="340" t="s">
        <v>276</v>
      </c>
      <c r="Q2630" s="340" t="s">
        <v>276</v>
      </c>
      <c r="S2630">
        <f>SUM(J2630:K2630)</f>
        <v>24</v>
      </c>
    </row>
    <row r="2631" spans="1:19" ht="16" hidden="1" x14ac:dyDescent="0.2">
      <c r="A2631" s="481" t="s">
        <v>307</v>
      </c>
      <c r="B2631" s="345">
        <v>7</v>
      </c>
      <c r="C2631" s="415" t="str">
        <f t="shared" si="318"/>
        <v>MW1.7</v>
      </c>
      <c r="D2631" s="416">
        <v>2</v>
      </c>
      <c r="E2631" s="482">
        <v>44151</v>
      </c>
      <c r="F2631" s="366" t="s">
        <v>139</v>
      </c>
      <c r="G2631" s="444">
        <f>INDEX([1]CAPS!$A:$A,MATCH(F:F,[1]CAPS!$H:$H,0))</f>
        <v>6325</v>
      </c>
      <c r="H2631" s="414" t="s">
        <v>234</v>
      </c>
      <c r="I2631" s="389" t="s">
        <v>238</v>
      </c>
      <c r="J2631" s="340" t="s">
        <v>276</v>
      </c>
      <c r="K2631" s="340">
        <v>2</v>
      </c>
      <c r="L2631" s="340">
        <v>0</v>
      </c>
      <c r="M2631" s="340" t="s">
        <v>276</v>
      </c>
      <c r="N2631" s="340">
        <v>2</v>
      </c>
      <c r="O2631" s="340">
        <v>0</v>
      </c>
      <c r="P2631" s="340">
        <v>0</v>
      </c>
      <c r="Q2631" s="340">
        <v>0</v>
      </c>
      <c r="S2631">
        <f t="shared" si="313"/>
        <v>2</v>
      </c>
    </row>
    <row r="2632" spans="1:19" ht="32" hidden="1" x14ac:dyDescent="0.2">
      <c r="A2632" s="481" t="s">
        <v>307</v>
      </c>
      <c r="B2632" s="345">
        <v>7</v>
      </c>
      <c r="C2632" s="415" t="str">
        <f t="shared" si="318"/>
        <v>MW1.7</v>
      </c>
      <c r="D2632" s="416">
        <v>2</v>
      </c>
      <c r="E2632" s="482">
        <v>44151</v>
      </c>
      <c r="F2632" s="366" t="s">
        <v>157</v>
      </c>
      <c r="G2632" s="444">
        <f>INDEX([1]CAPS!$A:$A,MATCH(F:F,[1]CAPS!$H:$H,0))</f>
        <v>2654</v>
      </c>
      <c r="H2632" s="414" t="s">
        <v>237</v>
      </c>
      <c r="I2632" s="389" t="s">
        <v>239</v>
      </c>
      <c r="J2632" s="340" t="s">
        <v>276</v>
      </c>
      <c r="K2632" s="340">
        <v>0</v>
      </c>
      <c r="L2632" s="340">
        <v>0</v>
      </c>
      <c r="M2632" s="340" t="s">
        <v>276</v>
      </c>
      <c r="N2632" s="340">
        <v>0</v>
      </c>
      <c r="O2632" s="340">
        <v>11</v>
      </c>
      <c r="P2632" s="340">
        <v>0</v>
      </c>
      <c r="Q2632" s="340">
        <v>0</v>
      </c>
      <c r="S2632">
        <f t="shared" si="313"/>
        <v>11</v>
      </c>
    </row>
    <row r="2633" spans="1:19" ht="32" hidden="1" x14ac:dyDescent="0.2">
      <c r="A2633" s="481" t="s">
        <v>307</v>
      </c>
      <c r="B2633" s="345">
        <v>7</v>
      </c>
      <c r="C2633" s="415" t="str">
        <f t="shared" si="318"/>
        <v>MW1.7</v>
      </c>
      <c r="D2633" s="416">
        <v>2</v>
      </c>
      <c r="E2633" s="482">
        <v>44151</v>
      </c>
      <c r="F2633" s="366" t="s">
        <v>229</v>
      </c>
      <c r="G2633" s="444">
        <f>INDEX([1]CAPS!$A:$A,MATCH(F:F,[1]CAPS!$H:$H,0))</f>
        <v>3997</v>
      </c>
      <c r="H2633" s="414" t="s">
        <v>236</v>
      </c>
      <c r="I2633" s="389" t="s">
        <v>239</v>
      </c>
      <c r="J2633" s="340" t="s">
        <v>276</v>
      </c>
      <c r="K2633" s="340">
        <v>1</v>
      </c>
      <c r="L2633" s="340">
        <v>0</v>
      </c>
      <c r="M2633" s="340" t="s">
        <v>276</v>
      </c>
      <c r="N2633" s="340">
        <v>0</v>
      </c>
      <c r="O2633" s="340">
        <v>180</v>
      </c>
      <c r="P2633" s="340">
        <v>0</v>
      </c>
      <c r="Q2633" s="340">
        <v>0</v>
      </c>
      <c r="S2633">
        <f t="shared" si="313"/>
        <v>181</v>
      </c>
    </row>
    <row r="2634" spans="1:19" ht="32" hidden="1" x14ac:dyDescent="0.2">
      <c r="A2634" s="481" t="s">
        <v>307</v>
      </c>
      <c r="B2634" s="345">
        <v>7</v>
      </c>
      <c r="C2634" s="415" t="str">
        <f t="shared" si="318"/>
        <v>MW1.7</v>
      </c>
      <c r="D2634" s="416">
        <v>2</v>
      </c>
      <c r="E2634" s="482">
        <v>44151</v>
      </c>
      <c r="F2634" s="366" t="s">
        <v>141</v>
      </c>
      <c r="G2634" s="444">
        <f>INDEX([1]CAPS!$A:$A,MATCH(F:F,[1]CAPS!$H:$H,0))</f>
        <v>2445</v>
      </c>
      <c r="H2634" s="414" t="s">
        <v>234</v>
      </c>
      <c r="I2634" s="410" t="s">
        <v>238</v>
      </c>
      <c r="J2634" s="340" t="s">
        <v>276</v>
      </c>
      <c r="K2634" s="340">
        <v>1</v>
      </c>
      <c r="L2634" s="340">
        <v>0</v>
      </c>
      <c r="M2634" s="340" t="s">
        <v>276</v>
      </c>
      <c r="N2634" s="340">
        <v>0</v>
      </c>
      <c r="O2634" s="340">
        <v>0</v>
      </c>
      <c r="P2634" s="340">
        <v>0</v>
      </c>
      <c r="Q2634" s="340">
        <v>0</v>
      </c>
      <c r="S2634">
        <f t="shared" si="313"/>
        <v>1</v>
      </c>
    </row>
    <row r="2635" spans="1:19" ht="16" x14ac:dyDescent="0.2">
      <c r="A2635" s="481" t="s">
        <v>307</v>
      </c>
      <c r="B2635" s="345">
        <v>7</v>
      </c>
      <c r="C2635" s="415" t="str">
        <f t="shared" si="318"/>
        <v>MW1.7</v>
      </c>
      <c r="D2635" s="416">
        <v>2</v>
      </c>
      <c r="E2635" s="482">
        <v>44151</v>
      </c>
      <c r="F2635" s="366" t="s">
        <v>129</v>
      </c>
      <c r="G2635" s="444">
        <f>INDEX([1]CAPS!$A:$A,MATCH(F:F,[1]CAPS!$H:$H,0))</f>
        <v>5532</v>
      </c>
      <c r="H2635" s="414" t="s">
        <v>233</v>
      </c>
      <c r="I2635" s="410" t="s">
        <v>238</v>
      </c>
      <c r="J2635" s="340" t="s">
        <v>276</v>
      </c>
      <c r="K2635" s="340">
        <v>27</v>
      </c>
      <c r="L2635" s="340">
        <v>0</v>
      </c>
      <c r="M2635" s="340" t="s">
        <v>276</v>
      </c>
      <c r="N2635" s="340">
        <v>0</v>
      </c>
      <c r="O2635" s="340" t="s">
        <v>276</v>
      </c>
      <c r="P2635" s="340" t="s">
        <v>276</v>
      </c>
      <c r="Q2635" s="340" t="s">
        <v>276</v>
      </c>
      <c r="S2635">
        <f t="shared" ref="S2635:S2637" si="319">SUM(J2635:K2635)</f>
        <v>27</v>
      </c>
    </row>
    <row r="2636" spans="1:19" ht="16" x14ac:dyDescent="0.2">
      <c r="A2636" s="481" t="s">
        <v>307</v>
      </c>
      <c r="B2636" s="345">
        <v>7</v>
      </c>
      <c r="C2636" s="415" t="str">
        <f t="shared" si="318"/>
        <v>MW1.7</v>
      </c>
      <c r="D2636" s="416">
        <v>2</v>
      </c>
      <c r="E2636" s="482">
        <v>44151</v>
      </c>
      <c r="F2636" s="366" t="s">
        <v>127</v>
      </c>
      <c r="G2636" s="444">
        <f>INDEX([1]CAPS!$A:$A,MATCH(F:F,[1]CAPS!$H:$H,0))</f>
        <v>10605</v>
      </c>
      <c r="H2636" s="414" t="s">
        <v>233</v>
      </c>
      <c r="I2636" s="410" t="s">
        <v>238</v>
      </c>
      <c r="J2636" s="340" t="s">
        <v>276</v>
      </c>
      <c r="K2636" s="340">
        <v>9</v>
      </c>
      <c r="L2636" s="340">
        <v>0</v>
      </c>
      <c r="M2636" s="340" t="s">
        <v>276</v>
      </c>
      <c r="N2636" s="340">
        <v>0</v>
      </c>
      <c r="O2636" s="340" t="s">
        <v>276</v>
      </c>
      <c r="P2636" s="340" t="s">
        <v>276</v>
      </c>
      <c r="Q2636" s="340" t="s">
        <v>276</v>
      </c>
      <c r="S2636">
        <f t="shared" si="319"/>
        <v>9</v>
      </c>
    </row>
    <row r="2637" spans="1:19" ht="16" x14ac:dyDescent="0.2">
      <c r="A2637" s="481" t="s">
        <v>307</v>
      </c>
      <c r="B2637" s="345">
        <v>7</v>
      </c>
      <c r="C2637" s="415" t="str">
        <f t="shared" si="318"/>
        <v>MW1.7</v>
      </c>
      <c r="D2637" s="416">
        <v>2</v>
      </c>
      <c r="E2637" s="482">
        <v>44151</v>
      </c>
      <c r="F2637" s="366" t="s">
        <v>228</v>
      </c>
      <c r="G2637" s="444">
        <f>INDEX([1]CAPS!$A:$A,MATCH(F:F,[1]CAPS!$H:$H,0))</f>
        <v>7993</v>
      </c>
      <c r="H2637" s="414" t="s">
        <v>233</v>
      </c>
      <c r="I2637" s="410" t="s">
        <v>238</v>
      </c>
      <c r="J2637" s="340" t="s">
        <v>276</v>
      </c>
      <c r="K2637" s="340">
        <v>16</v>
      </c>
      <c r="L2637" s="340">
        <v>0</v>
      </c>
      <c r="M2637" s="340" t="s">
        <v>276</v>
      </c>
      <c r="N2637" s="340">
        <v>0</v>
      </c>
      <c r="O2637" s="340" t="s">
        <v>276</v>
      </c>
      <c r="P2637" s="340" t="s">
        <v>276</v>
      </c>
      <c r="Q2637" s="340" t="s">
        <v>276</v>
      </c>
      <c r="S2637">
        <f t="shared" si="319"/>
        <v>16</v>
      </c>
    </row>
    <row r="2638" spans="1:19" ht="16" hidden="1" x14ac:dyDescent="0.2">
      <c r="A2638" s="481" t="s">
        <v>307</v>
      </c>
      <c r="B2638" s="345">
        <v>7</v>
      </c>
      <c r="C2638" s="415" t="str">
        <f t="shared" si="318"/>
        <v>MW1.7</v>
      </c>
      <c r="D2638" s="416">
        <v>2</v>
      </c>
      <c r="E2638" s="482">
        <v>44151</v>
      </c>
      <c r="F2638" s="366" t="s">
        <v>162</v>
      </c>
      <c r="G2638" s="444">
        <f>INDEX([1]CAPS!$A:$A,MATCH(F:F,[1]CAPS!$H:$H,0))</f>
        <v>6324</v>
      </c>
      <c r="H2638" s="414" t="s">
        <v>234</v>
      </c>
      <c r="I2638" s="410" t="s">
        <v>238</v>
      </c>
      <c r="J2638" s="340" t="s">
        <v>276</v>
      </c>
      <c r="K2638" s="340">
        <v>1</v>
      </c>
      <c r="L2638" s="340">
        <v>0</v>
      </c>
      <c r="M2638" s="340" t="s">
        <v>276</v>
      </c>
      <c r="N2638" s="340">
        <v>0</v>
      </c>
      <c r="O2638" s="340">
        <v>0</v>
      </c>
      <c r="P2638" s="340">
        <v>0</v>
      </c>
      <c r="Q2638" s="340">
        <v>0</v>
      </c>
      <c r="S2638">
        <f t="shared" ref="S2638:S2698" si="320">SUM(J2638:K2638)+O2638</f>
        <v>1</v>
      </c>
    </row>
    <row r="2639" spans="1:19" ht="16" hidden="1" x14ac:dyDescent="0.2">
      <c r="A2639" s="481" t="s">
        <v>307</v>
      </c>
      <c r="B2639" s="345">
        <v>7</v>
      </c>
      <c r="C2639" s="415" t="str">
        <f t="shared" si="318"/>
        <v>MW1.7</v>
      </c>
      <c r="D2639" s="416">
        <v>2</v>
      </c>
      <c r="E2639" s="482">
        <v>44151</v>
      </c>
      <c r="F2639" s="366" t="s">
        <v>128</v>
      </c>
      <c r="G2639" s="444">
        <f>INDEX([1]CAPS!$A:$A,MATCH(F:F,[1]CAPS!$H:$H,0))</f>
        <v>3243</v>
      </c>
      <c r="H2639" s="414"/>
      <c r="I2639" s="389"/>
      <c r="J2639" s="340" t="s">
        <v>276</v>
      </c>
      <c r="K2639" s="340">
        <v>0</v>
      </c>
      <c r="L2639" s="340">
        <v>0</v>
      </c>
      <c r="M2639" s="340" t="s">
        <v>276</v>
      </c>
      <c r="N2639" s="340">
        <v>0</v>
      </c>
      <c r="O2639" s="340">
        <v>3</v>
      </c>
      <c r="P2639" s="340">
        <v>0</v>
      </c>
      <c r="Q2639" s="340">
        <v>0</v>
      </c>
      <c r="S2639">
        <f t="shared" si="320"/>
        <v>3</v>
      </c>
    </row>
    <row r="2640" spans="1:19" ht="32" hidden="1" x14ac:dyDescent="0.2">
      <c r="A2640" s="481" t="s">
        <v>307</v>
      </c>
      <c r="B2640" s="345">
        <v>7</v>
      </c>
      <c r="C2640" s="415" t="str">
        <f t="shared" si="318"/>
        <v>MW1.7</v>
      </c>
      <c r="D2640" s="416">
        <v>2</v>
      </c>
      <c r="E2640" s="482">
        <v>44151</v>
      </c>
      <c r="F2640" s="393" t="s">
        <v>298</v>
      </c>
      <c r="G2640" s="444">
        <f>INDEX([1]CAPS!$A:$A,MATCH(F:F,[1]CAPS!$H:$H,0))</f>
        <v>2602</v>
      </c>
      <c r="H2640" s="414" t="s">
        <v>237</v>
      </c>
      <c r="I2640" s="389" t="s">
        <v>239</v>
      </c>
      <c r="J2640" s="340" t="s">
        <v>276</v>
      </c>
      <c r="K2640" s="340">
        <v>0</v>
      </c>
      <c r="L2640" s="340">
        <v>0</v>
      </c>
      <c r="M2640" s="340" t="s">
        <v>276</v>
      </c>
      <c r="N2640" s="340">
        <v>0</v>
      </c>
      <c r="O2640" s="340">
        <v>70</v>
      </c>
      <c r="P2640" s="340">
        <v>0</v>
      </c>
      <c r="Q2640" s="340">
        <v>0</v>
      </c>
      <c r="S2640">
        <f t="shared" si="320"/>
        <v>70</v>
      </c>
    </row>
    <row r="2641" spans="1:19" ht="16" hidden="1" x14ac:dyDescent="0.2">
      <c r="A2641" s="481" t="s">
        <v>307</v>
      </c>
      <c r="B2641" s="345">
        <v>8</v>
      </c>
      <c r="C2641" s="415" t="str">
        <f t="shared" si="318"/>
        <v>MW1.8</v>
      </c>
      <c r="D2641" s="416">
        <v>2</v>
      </c>
      <c r="E2641" s="482">
        <v>44151</v>
      </c>
      <c r="F2641" s="366" t="s">
        <v>158</v>
      </c>
      <c r="G2641" s="444">
        <f>INDEX([1]CAPS!$A:$A,MATCH(F:F,[1]CAPS!$H:$H,0))</f>
        <v>2987</v>
      </c>
      <c r="H2641" s="414" t="s">
        <v>235</v>
      </c>
      <c r="I2641" s="410" t="s">
        <v>239</v>
      </c>
      <c r="J2641" s="340" t="s">
        <v>276</v>
      </c>
      <c r="K2641" s="340">
        <v>45</v>
      </c>
      <c r="L2641" s="340">
        <v>0</v>
      </c>
      <c r="M2641" s="340" t="s">
        <v>276</v>
      </c>
      <c r="N2641" s="340">
        <v>0</v>
      </c>
      <c r="O2641" s="340">
        <v>0</v>
      </c>
      <c r="P2641" s="340">
        <v>0</v>
      </c>
      <c r="Q2641" s="340">
        <v>0</v>
      </c>
      <c r="S2641">
        <f t="shared" si="320"/>
        <v>45</v>
      </c>
    </row>
    <row r="2642" spans="1:19" ht="16" hidden="1" x14ac:dyDescent="0.2">
      <c r="A2642" s="481" t="s">
        <v>307</v>
      </c>
      <c r="B2642" s="345">
        <v>8</v>
      </c>
      <c r="C2642" s="415" t="str">
        <f t="shared" si="318"/>
        <v>MW1.8</v>
      </c>
      <c r="D2642" s="416">
        <v>2</v>
      </c>
      <c r="E2642" s="482">
        <v>44151</v>
      </c>
      <c r="F2642" s="366" t="s">
        <v>229</v>
      </c>
      <c r="G2642" s="444">
        <f>INDEX([1]CAPS!$A:$A,MATCH(F:F,[1]CAPS!$H:$H,0))</f>
        <v>3997</v>
      </c>
      <c r="H2642" s="414" t="s">
        <v>236</v>
      </c>
      <c r="I2642" s="410" t="s">
        <v>239</v>
      </c>
      <c r="J2642" s="340" t="s">
        <v>276</v>
      </c>
      <c r="K2642" s="340">
        <v>11</v>
      </c>
      <c r="L2642" s="340">
        <v>0</v>
      </c>
      <c r="M2642" s="340" t="s">
        <v>276</v>
      </c>
      <c r="N2642" s="340">
        <v>0</v>
      </c>
      <c r="O2642" s="340">
        <v>40</v>
      </c>
      <c r="P2642" s="340">
        <v>0</v>
      </c>
      <c r="Q2642" s="340">
        <v>0</v>
      </c>
      <c r="S2642">
        <f t="shared" si="320"/>
        <v>51</v>
      </c>
    </row>
    <row r="2643" spans="1:19" ht="16" hidden="1" x14ac:dyDescent="0.2">
      <c r="A2643" s="481" t="s">
        <v>307</v>
      </c>
      <c r="B2643" s="345">
        <v>8</v>
      </c>
      <c r="C2643" s="415" t="str">
        <f t="shared" si="318"/>
        <v>MW1.8</v>
      </c>
      <c r="D2643" s="416">
        <v>2</v>
      </c>
      <c r="E2643" s="482">
        <v>44151</v>
      </c>
      <c r="F2643" s="366" t="s">
        <v>161</v>
      </c>
      <c r="G2643" s="444">
        <f>INDEX([1]CAPS!$A:$A,MATCH(F:F,[1]CAPS!$H:$H,0))</f>
        <v>2603</v>
      </c>
      <c r="H2643" s="414" t="s">
        <v>235</v>
      </c>
      <c r="I2643" s="410" t="s">
        <v>239</v>
      </c>
      <c r="J2643" s="340" t="s">
        <v>276</v>
      </c>
      <c r="K2643" s="340">
        <v>1</v>
      </c>
      <c r="L2643" s="340">
        <v>0</v>
      </c>
      <c r="M2643" s="340" t="s">
        <v>276</v>
      </c>
      <c r="N2643" s="340">
        <v>0</v>
      </c>
      <c r="O2643" s="340">
        <v>17</v>
      </c>
      <c r="P2643" s="340">
        <v>0</v>
      </c>
      <c r="Q2643" s="340">
        <v>0</v>
      </c>
      <c r="S2643">
        <f t="shared" si="320"/>
        <v>18</v>
      </c>
    </row>
    <row r="2644" spans="1:19" ht="16" hidden="1" x14ac:dyDescent="0.2">
      <c r="A2644" s="481" t="s">
        <v>307</v>
      </c>
      <c r="B2644" s="345">
        <v>8</v>
      </c>
      <c r="C2644" s="415" t="str">
        <f t="shared" si="318"/>
        <v>MW1.8</v>
      </c>
      <c r="D2644" s="416">
        <v>2</v>
      </c>
      <c r="E2644" s="482">
        <v>44151</v>
      </c>
      <c r="F2644" s="366" t="s">
        <v>139</v>
      </c>
      <c r="G2644" s="444">
        <f>INDEX([1]CAPS!$A:$A,MATCH(F:F,[1]CAPS!$H:$H,0))</f>
        <v>6325</v>
      </c>
      <c r="H2644" s="414" t="s">
        <v>234</v>
      </c>
      <c r="I2644" s="410" t="s">
        <v>238</v>
      </c>
      <c r="J2644" s="340" t="s">
        <v>276</v>
      </c>
      <c r="K2644" s="340">
        <v>4</v>
      </c>
      <c r="L2644" s="340">
        <v>0</v>
      </c>
      <c r="M2644" s="340" t="s">
        <v>276</v>
      </c>
      <c r="N2644" s="340">
        <v>2</v>
      </c>
      <c r="O2644" s="340">
        <v>0</v>
      </c>
      <c r="P2644" s="340">
        <v>0</v>
      </c>
      <c r="Q2644" s="340">
        <v>0</v>
      </c>
      <c r="S2644">
        <f t="shared" si="320"/>
        <v>4</v>
      </c>
    </row>
    <row r="2645" spans="1:19" ht="16" x14ac:dyDescent="0.2">
      <c r="A2645" s="481" t="s">
        <v>307</v>
      </c>
      <c r="B2645" s="345">
        <v>8</v>
      </c>
      <c r="C2645" s="415" t="str">
        <f t="shared" si="318"/>
        <v>MW1.8</v>
      </c>
      <c r="D2645" s="416">
        <v>2</v>
      </c>
      <c r="E2645" s="482">
        <v>44151</v>
      </c>
      <c r="F2645" s="366" t="s">
        <v>228</v>
      </c>
      <c r="G2645" s="444">
        <f>INDEX([1]CAPS!$A:$A,MATCH(F:F,[1]CAPS!$H:$H,0))</f>
        <v>7993</v>
      </c>
      <c r="H2645" s="414" t="s">
        <v>233</v>
      </c>
      <c r="I2645" s="410" t="s">
        <v>238</v>
      </c>
      <c r="J2645" s="340" t="s">
        <v>276</v>
      </c>
      <c r="K2645" s="340">
        <v>18</v>
      </c>
      <c r="L2645" s="340">
        <v>0</v>
      </c>
      <c r="M2645" s="340" t="s">
        <v>276</v>
      </c>
      <c r="N2645" s="340">
        <v>0</v>
      </c>
      <c r="O2645" s="340" t="s">
        <v>276</v>
      </c>
      <c r="P2645" s="340" t="s">
        <v>276</v>
      </c>
      <c r="Q2645" s="340" t="s">
        <v>276</v>
      </c>
      <c r="S2645">
        <f t="shared" ref="S2645:S2648" si="321">SUM(J2645:K2645)</f>
        <v>18</v>
      </c>
    </row>
    <row r="2646" spans="1:19" ht="16" x14ac:dyDescent="0.2">
      <c r="A2646" s="481" t="s">
        <v>307</v>
      </c>
      <c r="B2646" s="345">
        <v>8</v>
      </c>
      <c r="C2646" s="415" t="str">
        <f t="shared" si="318"/>
        <v>MW1.8</v>
      </c>
      <c r="D2646" s="416">
        <v>2</v>
      </c>
      <c r="E2646" s="482">
        <v>44151</v>
      </c>
      <c r="F2646" s="366" t="s">
        <v>127</v>
      </c>
      <c r="G2646" s="444">
        <f>INDEX([1]CAPS!$A:$A,MATCH(F:F,[1]CAPS!$H:$H,0))</f>
        <v>10605</v>
      </c>
      <c r="H2646" s="414" t="s">
        <v>233</v>
      </c>
      <c r="I2646" s="410" t="s">
        <v>238</v>
      </c>
      <c r="J2646" s="340" t="s">
        <v>276</v>
      </c>
      <c r="K2646" s="340">
        <v>8</v>
      </c>
      <c r="L2646" s="340">
        <v>0</v>
      </c>
      <c r="M2646" s="340" t="s">
        <v>276</v>
      </c>
      <c r="N2646" s="340">
        <v>0</v>
      </c>
      <c r="O2646" s="340" t="s">
        <v>276</v>
      </c>
      <c r="P2646" s="340" t="s">
        <v>276</v>
      </c>
      <c r="Q2646" s="340" t="s">
        <v>276</v>
      </c>
      <c r="S2646">
        <f t="shared" si="321"/>
        <v>8</v>
      </c>
    </row>
    <row r="2647" spans="1:19" ht="16" x14ac:dyDescent="0.2">
      <c r="A2647" s="481" t="s">
        <v>307</v>
      </c>
      <c r="B2647" s="345">
        <v>8</v>
      </c>
      <c r="C2647" s="415" t="str">
        <f t="shared" si="318"/>
        <v>MW1.8</v>
      </c>
      <c r="D2647" s="416">
        <v>2</v>
      </c>
      <c r="E2647" s="482">
        <v>44151</v>
      </c>
      <c r="F2647" s="366" t="s">
        <v>129</v>
      </c>
      <c r="G2647" s="444">
        <f>INDEX([1]CAPS!$A:$A,MATCH(F:F,[1]CAPS!$H:$H,0))</f>
        <v>5532</v>
      </c>
      <c r="H2647" s="414" t="s">
        <v>233</v>
      </c>
      <c r="I2647" s="410" t="s">
        <v>238</v>
      </c>
      <c r="J2647" s="340" t="s">
        <v>276</v>
      </c>
      <c r="K2647" s="340">
        <v>6</v>
      </c>
      <c r="L2647" s="340">
        <v>0</v>
      </c>
      <c r="M2647" s="340" t="s">
        <v>276</v>
      </c>
      <c r="N2647" s="340">
        <v>0</v>
      </c>
      <c r="O2647" s="340" t="s">
        <v>276</v>
      </c>
      <c r="P2647" s="340" t="s">
        <v>276</v>
      </c>
      <c r="Q2647" s="340" t="s">
        <v>276</v>
      </c>
      <c r="S2647">
        <f t="shared" si="321"/>
        <v>6</v>
      </c>
    </row>
    <row r="2648" spans="1:19" ht="16" x14ac:dyDescent="0.2">
      <c r="A2648" s="481" t="s">
        <v>307</v>
      </c>
      <c r="B2648" s="345">
        <v>8</v>
      </c>
      <c r="C2648" s="415" t="str">
        <f t="shared" si="318"/>
        <v>MW1.8</v>
      </c>
      <c r="D2648" s="416">
        <v>2</v>
      </c>
      <c r="E2648" s="482">
        <v>44151</v>
      </c>
      <c r="F2648" s="366" t="s">
        <v>159</v>
      </c>
      <c r="G2648" s="444">
        <f>INDEX([1]CAPS!$A:$A,MATCH(F:F,[1]CAPS!$H:$H,0))</f>
        <v>7138</v>
      </c>
      <c r="H2648" s="414" t="s">
        <v>233</v>
      </c>
      <c r="I2648" s="410" t="s">
        <v>240</v>
      </c>
      <c r="J2648" s="340" t="s">
        <v>276</v>
      </c>
      <c r="K2648" s="340">
        <v>3</v>
      </c>
      <c r="L2648" s="340">
        <v>0</v>
      </c>
      <c r="M2648" s="340" t="s">
        <v>276</v>
      </c>
      <c r="N2648" s="340">
        <v>0</v>
      </c>
      <c r="O2648" s="340" t="s">
        <v>276</v>
      </c>
      <c r="P2648" s="340" t="s">
        <v>276</v>
      </c>
      <c r="Q2648" s="340" t="s">
        <v>276</v>
      </c>
      <c r="S2648">
        <f t="shared" si="321"/>
        <v>3</v>
      </c>
    </row>
    <row r="2649" spans="1:19" ht="16" hidden="1" x14ac:dyDescent="0.2">
      <c r="A2649" s="481" t="s">
        <v>307</v>
      </c>
      <c r="B2649" s="345">
        <v>8</v>
      </c>
      <c r="C2649" s="415" t="str">
        <f t="shared" si="318"/>
        <v>MW1.8</v>
      </c>
      <c r="D2649" s="416">
        <v>2</v>
      </c>
      <c r="E2649" s="482">
        <v>44151</v>
      </c>
      <c r="F2649" s="366" t="s">
        <v>160</v>
      </c>
      <c r="G2649" s="444">
        <f>INDEX([1]CAPS!$A:$A,MATCH(F:F,[1]CAPS!$H:$H,0))</f>
        <v>2503</v>
      </c>
      <c r="H2649" s="414" t="s">
        <v>234</v>
      </c>
      <c r="I2649" s="410" t="s">
        <v>238</v>
      </c>
      <c r="J2649" s="340" t="s">
        <v>276</v>
      </c>
      <c r="K2649" s="340">
        <v>6</v>
      </c>
      <c r="L2649" s="340">
        <v>0</v>
      </c>
      <c r="M2649" s="340" t="s">
        <v>276</v>
      </c>
      <c r="N2649" s="340">
        <v>0</v>
      </c>
      <c r="O2649" s="340">
        <v>0</v>
      </c>
      <c r="P2649" s="340">
        <v>0</v>
      </c>
      <c r="Q2649" s="340">
        <v>0</v>
      </c>
      <c r="S2649">
        <f t="shared" si="320"/>
        <v>6</v>
      </c>
    </row>
    <row r="2650" spans="1:19" ht="16" x14ac:dyDescent="0.2">
      <c r="A2650" s="481" t="s">
        <v>307</v>
      </c>
      <c r="B2650" s="345">
        <v>8</v>
      </c>
      <c r="C2650" s="415" t="str">
        <f t="shared" si="318"/>
        <v>MW1.8</v>
      </c>
      <c r="D2650" s="416">
        <v>2</v>
      </c>
      <c r="E2650" s="482">
        <v>44151</v>
      </c>
      <c r="F2650" s="366" t="s">
        <v>309</v>
      </c>
      <c r="G2650" s="444">
        <f>INDEX([1]CAPS!$A:$A,MATCH(F:F,[1]CAPS!$H:$H,0))</f>
        <v>9293</v>
      </c>
      <c r="H2650" s="414" t="s">
        <v>233</v>
      </c>
      <c r="I2650" s="410" t="s">
        <v>240</v>
      </c>
      <c r="J2650" s="340" t="s">
        <v>276</v>
      </c>
      <c r="K2650" s="340">
        <v>4</v>
      </c>
      <c r="L2650" s="340">
        <v>0</v>
      </c>
      <c r="M2650" s="340" t="s">
        <v>276</v>
      </c>
      <c r="N2650" s="340">
        <v>0</v>
      </c>
      <c r="O2650" s="340" t="s">
        <v>276</v>
      </c>
      <c r="P2650" s="340" t="s">
        <v>276</v>
      </c>
      <c r="Q2650" s="340" t="s">
        <v>276</v>
      </c>
      <c r="S2650">
        <f>SUM(J2650:K2650)</f>
        <v>4</v>
      </c>
    </row>
    <row r="2651" spans="1:19" ht="16" hidden="1" x14ac:dyDescent="0.2">
      <c r="A2651" s="481" t="s">
        <v>307</v>
      </c>
      <c r="B2651" s="345">
        <v>8</v>
      </c>
      <c r="C2651" s="415" t="str">
        <f t="shared" si="318"/>
        <v>MW1.8</v>
      </c>
      <c r="D2651" s="416">
        <v>2</v>
      </c>
      <c r="E2651" s="482">
        <v>44151</v>
      </c>
      <c r="F2651" s="366" t="s">
        <v>128</v>
      </c>
      <c r="G2651" s="444">
        <f>INDEX([1]CAPS!$A:$A,MATCH(F:F,[1]CAPS!$H:$H,0))</f>
        <v>3243</v>
      </c>
      <c r="H2651" s="414" t="s">
        <v>237</v>
      </c>
      <c r="I2651" s="410" t="s">
        <v>239</v>
      </c>
      <c r="J2651" s="340" t="s">
        <v>276</v>
      </c>
      <c r="K2651" s="340">
        <v>2</v>
      </c>
      <c r="L2651" s="340">
        <v>0</v>
      </c>
      <c r="M2651" s="340" t="s">
        <v>276</v>
      </c>
      <c r="N2651" s="340">
        <v>0</v>
      </c>
      <c r="O2651" s="340">
        <v>0</v>
      </c>
      <c r="P2651" s="340">
        <v>0</v>
      </c>
      <c r="Q2651" s="340">
        <v>0</v>
      </c>
      <c r="S2651">
        <f t="shared" si="320"/>
        <v>2</v>
      </c>
    </row>
    <row r="2652" spans="1:19" ht="32" hidden="1" x14ac:dyDescent="0.2">
      <c r="A2652" s="481" t="s">
        <v>307</v>
      </c>
      <c r="B2652" s="345">
        <v>8</v>
      </c>
      <c r="C2652" s="415" t="str">
        <f t="shared" si="318"/>
        <v>MW1.8</v>
      </c>
      <c r="D2652" s="416">
        <v>2</v>
      </c>
      <c r="E2652" s="482">
        <v>44151</v>
      </c>
      <c r="F2652" s="366" t="s">
        <v>141</v>
      </c>
      <c r="G2652" s="444">
        <f>INDEX([1]CAPS!$A:$A,MATCH(F:F,[1]CAPS!$H:$H,0))</f>
        <v>2445</v>
      </c>
      <c r="H2652" s="414" t="s">
        <v>234</v>
      </c>
      <c r="I2652" s="410" t="s">
        <v>238</v>
      </c>
      <c r="J2652" s="340" t="s">
        <v>276</v>
      </c>
      <c r="K2652" s="340">
        <v>2</v>
      </c>
      <c r="L2652" s="340">
        <v>0</v>
      </c>
      <c r="M2652" s="340" t="s">
        <v>276</v>
      </c>
      <c r="N2652" s="340">
        <v>0</v>
      </c>
      <c r="O2652" s="340">
        <v>0</v>
      </c>
      <c r="P2652" s="340">
        <v>0</v>
      </c>
      <c r="Q2652" s="340">
        <v>0</v>
      </c>
      <c r="S2652">
        <f t="shared" si="320"/>
        <v>2</v>
      </c>
    </row>
    <row r="2653" spans="1:19" ht="16" hidden="1" x14ac:dyDescent="0.2">
      <c r="A2653" s="481" t="s">
        <v>307</v>
      </c>
      <c r="B2653" s="345">
        <v>8</v>
      </c>
      <c r="C2653" s="415" t="str">
        <f t="shared" si="318"/>
        <v>MW1.8</v>
      </c>
      <c r="D2653" s="416">
        <v>2</v>
      </c>
      <c r="E2653" s="482">
        <v>44151</v>
      </c>
      <c r="F2653" s="366" t="s">
        <v>131</v>
      </c>
      <c r="G2653" s="444">
        <f>INDEX([1]CAPS!$A:$A,MATCH(F:F,[1]CAPS!$H:$H,0))</f>
        <v>2557</v>
      </c>
      <c r="H2653" s="414" t="s">
        <v>233</v>
      </c>
      <c r="I2653" s="410" t="s">
        <v>240</v>
      </c>
      <c r="J2653" s="340" t="s">
        <v>276</v>
      </c>
      <c r="K2653" s="340">
        <v>1</v>
      </c>
      <c r="L2653" s="340">
        <v>0</v>
      </c>
      <c r="M2653" s="340" t="s">
        <v>276</v>
      </c>
      <c r="N2653" s="340">
        <v>0</v>
      </c>
      <c r="O2653" s="340">
        <v>0</v>
      </c>
      <c r="P2653" s="340">
        <v>0</v>
      </c>
      <c r="Q2653" s="340">
        <v>0</v>
      </c>
      <c r="S2653">
        <f t="shared" si="320"/>
        <v>1</v>
      </c>
    </row>
    <row r="2654" spans="1:19" ht="16" hidden="1" x14ac:dyDescent="0.2">
      <c r="A2654" s="481" t="s">
        <v>307</v>
      </c>
      <c r="B2654" s="345">
        <v>8</v>
      </c>
      <c r="C2654" s="415" t="str">
        <f t="shared" si="318"/>
        <v>MW1.8</v>
      </c>
      <c r="D2654" s="416">
        <v>2</v>
      </c>
      <c r="E2654" s="482">
        <v>44151</v>
      </c>
      <c r="F2654" s="366" t="s">
        <v>157</v>
      </c>
      <c r="G2654" s="444">
        <f>INDEX([1]CAPS!$A:$A,MATCH(F:F,[1]CAPS!$H:$H,0))</f>
        <v>2654</v>
      </c>
      <c r="H2654" s="414" t="s">
        <v>237</v>
      </c>
      <c r="I2654" s="410" t="s">
        <v>239</v>
      </c>
      <c r="J2654" s="340" t="s">
        <v>276</v>
      </c>
      <c r="K2654" s="340">
        <v>0</v>
      </c>
      <c r="L2654" s="340">
        <v>0</v>
      </c>
      <c r="M2654" s="340" t="s">
        <v>276</v>
      </c>
      <c r="N2654" s="340">
        <v>0</v>
      </c>
      <c r="O2654" s="340">
        <v>6</v>
      </c>
      <c r="P2654" s="340">
        <v>0</v>
      </c>
      <c r="Q2654" s="340">
        <v>0</v>
      </c>
      <c r="S2654">
        <f t="shared" si="320"/>
        <v>6</v>
      </c>
    </row>
    <row r="2655" spans="1:19" ht="16" hidden="1" x14ac:dyDescent="0.2">
      <c r="A2655" s="481" t="s">
        <v>307</v>
      </c>
      <c r="B2655" s="345">
        <v>8</v>
      </c>
      <c r="C2655" s="415" t="str">
        <f t="shared" si="318"/>
        <v>MW1.8</v>
      </c>
      <c r="D2655" s="416">
        <v>2</v>
      </c>
      <c r="E2655" s="482">
        <v>44151</v>
      </c>
      <c r="F2655" s="366" t="s">
        <v>556</v>
      </c>
      <c r="G2655" s="444">
        <f>INDEX([1]CAPS!$A:$A,MATCH(F:F,[1]CAPS!$H:$H,0))</f>
        <v>4604</v>
      </c>
      <c r="H2655" s="414"/>
      <c r="I2655" s="389"/>
      <c r="J2655" s="340" t="s">
        <v>276</v>
      </c>
      <c r="K2655" s="340">
        <v>3</v>
      </c>
      <c r="L2655" s="340">
        <v>0</v>
      </c>
      <c r="M2655" s="340" t="s">
        <v>276</v>
      </c>
      <c r="N2655" s="340">
        <v>0</v>
      </c>
      <c r="O2655" s="340">
        <v>0</v>
      </c>
      <c r="P2655" s="340">
        <v>0</v>
      </c>
      <c r="Q2655" s="340">
        <v>0</v>
      </c>
      <c r="S2655">
        <f t="shared" si="320"/>
        <v>3</v>
      </c>
    </row>
    <row r="2656" spans="1:19" ht="32" hidden="1" x14ac:dyDescent="0.2">
      <c r="A2656" s="481" t="s">
        <v>307</v>
      </c>
      <c r="B2656" s="345">
        <v>8</v>
      </c>
      <c r="C2656" s="415" t="str">
        <f t="shared" si="318"/>
        <v>MW1.8</v>
      </c>
      <c r="D2656" s="416">
        <v>2</v>
      </c>
      <c r="E2656" s="482">
        <v>44151</v>
      </c>
      <c r="F2656" s="393" t="s">
        <v>298</v>
      </c>
      <c r="G2656" s="444">
        <f>INDEX([1]CAPS!$A:$A,MATCH(F:F,[1]CAPS!$H:$H,0))</f>
        <v>2602</v>
      </c>
      <c r="H2656" s="414" t="s">
        <v>237</v>
      </c>
      <c r="I2656" s="389" t="s">
        <v>239</v>
      </c>
      <c r="J2656" s="340" t="s">
        <v>276</v>
      </c>
      <c r="K2656" s="340">
        <v>0</v>
      </c>
      <c r="L2656" s="340">
        <v>0</v>
      </c>
      <c r="M2656" s="340" t="s">
        <v>276</v>
      </c>
      <c r="N2656" s="340">
        <v>0</v>
      </c>
      <c r="O2656" s="340">
        <v>120</v>
      </c>
      <c r="P2656" s="340">
        <v>0</v>
      </c>
      <c r="Q2656" s="340">
        <v>0</v>
      </c>
      <c r="S2656">
        <f t="shared" si="320"/>
        <v>120</v>
      </c>
    </row>
    <row r="2657" spans="1:19" ht="16" hidden="1" x14ac:dyDescent="0.2">
      <c r="A2657" s="481" t="s">
        <v>307</v>
      </c>
      <c r="B2657" s="345">
        <v>9</v>
      </c>
      <c r="C2657" s="415" t="str">
        <f t="shared" si="318"/>
        <v>MW1.9</v>
      </c>
      <c r="D2657" s="416">
        <v>2</v>
      </c>
      <c r="E2657" s="482">
        <v>44151</v>
      </c>
      <c r="F2657" s="366" t="s">
        <v>158</v>
      </c>
      <c r="G2657" s="444">
        <f>INDEX([1]CAPS!$A:$A,MATCH(F:F,[1]CAPS!$H:$H,0))</f>
        <v>2987</v>
      </c>
      <c r="H2657" s="414" t="s">
        <v>235</v>
      </c>
      <c r="I2657" s="410" t="s">
        <v>239</v>
      </c>
      <c r="J2657" s="340" t="s">
        <v>276</v>
      </c>
      <c r="K2657" s="340">
        <v>36</v>
      </c>
      <c r="L2657" s="340">
        <v>0</v>
      </c>
      <c r="M2657" s="340" t="s">
        <v>276</v>
      </c>
      <c r="N2657" s="340">
        <v>0</v>
      </c>
      <c r="O2657" s="340">
        <v>0</v>
      </c>
      <c r="P2657" s="340">
        <v>0</v>
      </c>
      <c r="Q2657" s="340">
        <v>0</v>
      </c>
      <c r="S2657">
        <f t="shared" si="320"/>
        <v>36</v>
      </c>
    </row>
    <row r="2658" spans="1:19" ht="16" hidden="1" x14ac:dyDescent="0.2">
      <c r="A2658" s="481" t="s">
        <v>307</v>
      </c>
      <c r="B2658" s="345">
        <v>9</v>
      </c>
      <c r="C2658" s="415" t="str">
        <f t="shared" si="318"/>
        <v>MW1.9</v>
      </c>
      <c r="D2658" s="416">
        <v>2</v>
      </c>
      <c r="E2658" s="482">
        <v>44151</v>
      </c>
      <c r="F2658" s="366" t="s">
        <v>142</v>
      </c>
      <c r="G2658" s="444">
        <f>INDEX([1]CAPS!$A:$A,MATCH(F:F,[1]CAPS!$H:$H,0))</f>
        <v>5344</v>
      </c>
      <c r="H2658" s="414" t="s">
        <v>237</v>
      </c>
      <c r="I2658" s="410" t="s">
        <v>242</v>
      </c>
      <c r="J2658" s="340" t="s">
        <v>276</v>
      </c>
      <c r="K2658" s="340">
        <v>0</v>
      </c>
      <c r="L2658" s="340">
        <v>0</v>
      </c>
      <c r="M2658" s="340">
        <v>1</v>
      </c>
      <c r="N2658" s="340">
        <v>0</v>
      </c>
      <c r="O2658" s="340">
        <v>3</v>
      </c>
      <c r="P2658" s="340">
        <v>0</v>
      </c>
      <c r="Q2658" s="340">
        <v>0</v>
      </c>
      <c r="S2658">
        <f t="shared" si="320"/>
        <v>3</v>
      </c>
    </row>
    <row r="2659" spans="1:19" ht="16" x14ac:dyDescent="0.2">
      <c r="A2659" s="481" t="s">
        <v>307</v>
      </c>
      <c r="B2659" s="345">
        <v>9</v>
      </c>
      <c r="C2659" s="415" t="str">
        <f t="shared" si="318"/>
        <v>MW1.9</v>
      </c>
      <c r="D2659" s="416">
        <v>2</v>
      </c>
      <c r="E2659" s="482">
        <v>44151</v>
      </c>
      <c r="F2659" s="366" t="s">
        <v>228</v>
      </c>
      <c r="G2659" s="444">
        <f>INDEX([1]CAPS!$A:$A,MATCH(F:F,[1]CAPS!$H:$H,0))</f>
        <v>7993</v>
      </c>
      <c r="H2659" s="414" t="s">
        <v>233</v>
      </c>
      <c r="I2659" s="410" t="s">
        <v>238</v>
      </c>
      <c r="J2659" s="340" t="s">
        <v>276</v>
      </c>
      <c r="K2659" s="340">
        <v>30</v>
      </c>
      <c r="L2659" s="340">
        <v>0</v>
      </c>
      <c r="M2659" s="340" t="s">
        <v>276</v>
      </c>
      <c r="N2659" s="340">
        <v>0</v>
      </c>
      <c r="O2659" s="340" t="s">
        <v>276</v>
      </c>
      <c r="P2659" s="340" t="s">
        <v>276</v>
      </c>
      <c r="Q2659" s="340" t="s">
        <v>276</v>
      </c>
      <c r="S2659">
        <f t="shared" ref="S2659:S2660" si="322">SUM(J2659:K2659)</f>
        <v>30</v>
      </c>
    </row>
    <row r="2660" spans="1:19" ht="16" x14ac:dyDescent="0.2">
      <c r="A2660" s="481" t="s">
        <v>307</v>
      </c>
      <c r="B2660" s="345">
        <v>9</v>
      </c>
      <c r="C2660" s="415" t="str">
        <f t="shared" si="318"/>
        <v>MW1.9</v>
      </c>
      <c r="D2660" s="416">
        <v>2</v>
      </c>
      <c r="E2660" s="482">
        <v>44151</v>
      </c>
      <c r="F2660" s="366" t="s">
        <v>129</v>
      </c>
      <c r="G2660" s="444">
        <f>INDEX([1]CAPS!$A:$A,MATCH(F:F,[1]CAPS!$H:$H,0))</f>
        <v>5532</v>
      </c>
      <c r="H2660" s="414" t="s">
        <v>233</v>
      </c>
      <c r="I2660" s="410" t="s">
        <v>238</v>
      </c>
      <c r="J2660" s="340" t="s">
        <v>276</v>
      </c>
      <c r="K2660" s="340">
        <v>10</v>
      </c>
      <c r="L2660" s="340">
        <v>0</v>
      </c>
      <c r="M2660" s="340" t="s">
        <v>276</v>
      </c>
      <c r="N2660" s="340">
        <v>0</v>
      </c>
      <c r="O2660" s="340" t="s">
        <v>276</v>
      </c>
      <c r="P2660" s="340" t="s">
        <v>276</v>
      </c>
      <c r="Q2660" s="340" t="s">
        <v>276</v>
      </c>
      <c r="S2660">
        <f t="shared" si="322"/>
        <v>10</v>
      </c>
    </row>
    <row r="2661" spans="1:19" ht="16" hidden="1" x14ac:dyDescent="0.2">
      <c r="A2661" s="481" t="s">
        <v>307</v>
      </c>
      <c r="B2661" s="345">
        <v>9</v>
      </c>
      <c r="C2661" s="415" t="str">
        <f t="shared" si="318"/>
        <v>MW1.9</v>
      </c>
      <c r="D2661" s="416">
        <v>2</v>
      </c>
      <c r="E2661" s="482">
        <v>44151</v>
      </c>
      <c r="F2661" s="366" t="s">
        <v>132</v>
      </c>
      <c r="G2661" s="444">
        <f>INDEX([1]CAPS!$A:$A,MATCH(F:F,[1]CAPS!$H:$H,0))</f>
        <v>2469</v>
      </c>
      <c r="H2661" s="414" t="s">
        <v>233</v>
      </c>
      <c r="I2661" s="410" t="s">
        <v>238</v>
      </c>
      <c r="J2661" s="340" t="s">
        <v>276</v>
      </c>
      <c r="K2661" s="340">
        <v>4</v>
      </c>
      <c r="L2661" s="340">
        <v>0</v>
      </c>
      <c r="M2661" s="340" t="s">
        <v>276</v>
      </c>
      <c r="N2661" s="340">
        <v>0</v>
      </c>
      <c r="O2661" s="340">
        <v>0</v>
      </c>
      <c r="P2661" s="340">
        <v>0</v>
      </c>
      <c r="Q2661" s="340">
        <v>0</v>
      </c>
      <c r="S2661">
        <f t="shared" si="320"/>
        <v>4</v>
      </c>
    </row>
    <row r="2662" spans="1:19" ht="16" hidden="1" x14ac:dyDescent="0.2">
      <c r="A2662" s="481" t="s">
        <v>307</v>
      </c>
      <c r="B2662" s="345">
        <v>9</v>
      </c>
      <c r="C2662" s="415" t="str">
        <f t="shared" si="318"/>
        <v>MW1.9</v>
      </c>
      <c r="D2662" s="416">
        <v>2</v>
      </c>
      <c r="E2662" s="482">
        <v>44151</v>
      </c>
      <c r="F2662" s="366" t="s">
        <v>229</v>
      </c>
      <c r="G2662" s="444">
        <f>INDEX([1]CAPS!$A:$A,MATCH(F:F,[1]CAPS!$H:$H,0))</f>
        <v>3997</v>
      </c>
      <c r="H2662" s="414" t="s">
        <v>236</v>
      </c>
      <c r="I2662" s="410" t="s">
        <v>239</v>
      </c>
      <c r="J2662" s="340" t="s">
        <v>276</v>
      </c>
      <c r="K2662" s="340">
        <v>3</v>
      </c>
      <c r="L2662" s="340">
        <v>0</v>
      </c>
      <c r="M2662" s="340" t="s">
        <v>276</v>
      </c>
      <c r="N2662" s="340">
        <v>0</v>
      </c>
      <c r="O2662" s="340">
        <v>0</v>
      </c>
      <c r="P2662" s="340">
        <v>0</v>
      </c>
      <c r="Q2662" s="340">
        <v>0</v>
      </c>
      <c r="S2662">
        <f t="shared" si="320"/>
        <v>3</v>
      </c>
    </row>
    <row r="2663" spans="1:19" ht="16" x14ac:dyDescent="0.2">
      <c r="A2663" s="481" t="s">
        <v>307</v>
      </c>
      <c r="B2663" s="345">
        <v>9</v>
      </c>
      <c r="C2663" s="415" t="str">
        <f t="shared" si="318"/>
        <v>MW1.9</v>
      </c>
      <c r="D2663" s="416">
        <v>2</v>
      </c>
      <c r="E2663" s="482">
        <v>44151</v>
      </c>
      <c r="F2663" s="366" t="s">
        <v>159</v>
      </c>
      <c r="G2663" s="444">
        <f>INDEX([1]CAPS!$A:$A,MATCH(F:F,[1]CAPS!$H:$H,0))</f>
        <v>7138</v>
      </c>
      <c r="H2663" s="414" t="s">
        <v>233</v>
      </c>
      <c r="I2663" s="410" t="s">
        <v>240</v>
      </c>
      <c r="J2663" s="340" t="s">
        <v>276</v>
      </c>
      <c r="K2663" s="340">
        <v>2</v>
      </c>
      <c r="L2663" s="340">
        <v>0</v>
      </c>
      <c r="M2663" s="340" t="s">
        <v>276</v>
      </c>
      <c r="N2663" s="340">
        <v>0</v>
      </c>
      <c r="O2663" s="340" t="s">
        <v>276</v>
      </c>
      <c r="P2663" s="340" t="s">
        <v>276</v>
      </c>
      <c r="Q2663" s="340" t="s">
        <v>276</v>
      </c>
      <c r="S2663">
        <f>SUM(J2663:K2663)</f>
        <v>2</v>
      </c>
    </row>
    <row r="2664" spans="1:19" ht="16" hidden="1" x14ac:dyDescent="0.2">
      <c r="A2664" s="481" t="s">
        <v>307</v>
      </c>
      <c r="B2664" s="345">
        <v>9</v>
      </c>
      <c r="C2664" s="415" t="str">
        <f t="shared" si="318"/>
        <v>MW1.9</v>
      </c>
      <c r="D2664" s="416">
        <v>2</v>
      </c>
      <c r="E2664" s="482">
        <v>44151</v>
      </c>
      <c r="F2664" s="366" t="s">
        <v>128</v>
      </c>
      <c r="G2664" s="444">
        <f>INDEX([1]CAPS!$A:$A,MATCH(F:F,[1]CAPS!$H:$H,0))</f>
        <v>3243</v>
      </c>
      <c r="H2664" s="414"/>
      <c r="I2664" s="389"/>
      <c r="J2664" s="340" t="s">
        <v>276</v>
      </c>
      <c r="K2664" s="340">
        <v>0</v>
      </c>
      <c r="L2664" s="340">
        <v>0</v>
      </c>
      <c r="M2664" s="340" t="s">
        <v>276</v>
      </c>
      <c r="N2664" s="340">
        <v>0</v>
      </c>
      <c r="O2664" s="340">
        <v>1</v>
      </c>
      <c r="P2664" s="340">
        <v>0</v>
      </c>
      <c r="Q2664" s="340">
        <v>0</v>
      </c>
      <c r="S2664">
        <f t="shared" si="320"/>
        <v>1</v>
      </c>
    </row>
    <row r="2665" spans="1:19" ht="32" hidden="1" x14ac:dyDescent="0.2">
      <c r="A2665" s="481" t="s">
        <v>307</v>
      </c>
      <c r="B2665" s="345">
        <v>9</v>
      </c>
      <c r="C2665" s="415" t="str">
        <f t="shared" si="318"/>
        <v>MW1.9</v>
      </c>
      <c r="D2665" s="416">
        <v>2</v>
      </c>
      <c r="E2665" s="482">
        <v>44151</v>
      </c>
      <c r="F2665" s="393" t="s">
        <v>298</v>
      </c>
      <c r="G2665" s="444">
        <f>INDEX([1]CAPS!$A:$A,MATCH(F:F,[1]CAPS!$H:$H,0))</f>
        <v>2602</v>
      </c>
      <c r="H2665" s="414" t="s">
        <v>237</v>
      </c>
      <c r="I2665" s="389" t="s">
        <v>239</v>
      </c>
      <c r="J2665" s="340" t="s">
        <v>276</v>
      </c>
      <c r="K2665" s="340">
        <v>0</v>
      </c>
      <c r="L2665" s="340">
        <v>0</v>
      </c>
      <c r="M2665" s="340" t="s">
        <v>276</v>
      </c>
      <c r="N2665" s="340">
        <v>0</v>
      </c>
      <c r="O2665" s="340">
        <v>250</v>
      </c>
      <c r="P2665" s="340">
        <v>0</v>
      </c>
      <c r="Q2665" s="340">
        <v>0</v>
      </c>
      <c r="S2665">
        <f t="shared" si="320"/>
        <v>250</v>
      </c>
    </row>
    <row r="2666" spans="1:19" ht="16" hidden="1" x14ac:dyDescent="0.2">
      <c r="A2666" s="481" t="s">
        <v>307</v>
      </c>
      <c r="B2666" s="345">
        <v>9</v>
      </c>
      <c r="C2666" s="415" t="str">
        <f t="shared" si="318"/>
        <v>MW1.9</v>
      </c>
      <c r="D2666" s="416">
        <v>2</v>
      </c>
      <c r="E2666" s="482">
        <v>44151</v>
      </c>
      <c r="F2666" s="366" t="s">
        <v>160</v>
      </c>
      <c r="G2666" s="444">
        <f>INDEX([1]CAPS!$A:$A,MATCH(F:F,[1]CAPS!$H:$H,0))</f>
        <v>2503</v>
      </c>
      <c r="H2666" s="414"/>
      <c r="I2666" s="389"/>
      <c r="J2666" s="340" t="s">
        <v>276</v>
      </c>
      <c r="K2666" s="340">
        <v>6</v>
      </c>
      <c r="L2666" s="340">
        <v>0</v>
      </c>
      <c r="M2666" s="340" t="s">
        <v>276</v>
      </c>
      <c r="N2666" s="340">
        <v>0</v>
      </c>
      <c r="O2666" s="340">
        <v>0</v>
      </c>
      <c r="P2666" s="340">
        <v>0</v>
      </c>
      <c r="Q2666" s="340">
        <v>0</v>
      </c>
      <c r="S2666">
        <f t="shared" si="320"/>
        <v>6</v>
      </c>
    </row>
    <row r="2667" spans="1:19" ht="16" hidden="1" x14ac:dyDescent="0.2">
      <c r="A2667" s="481" t="s">
        <v>307</v>
      </c>
      <c r="B2667" s="345">
        <v>10</v>
      </c>
      <c r="C2667" s="415" t="str">
        <f t="shared" si="318"/>
        <v>MW1.10</v>
      </c>
      <c r="D2667" s="416">
        <v>2</v>
      </c>
      <c r="E2667" s="482">
        <v>44151</v>
      </c>
      <c r="F2667" s="366" t="s">
        <v>229</v>
      </c>
      <c r="G2667" s="444">
        <f>INDEX([1]CAPS!$A:$A,MATCH(F:F,[1]CAPS!$H:$H,0))</f>
        <v>3997</v>
      </c>
      <c r="H2667" s="414" t="s">
        <v>236</v>
      </c>
      <c r="I2667" s="410" t="s">
        <v>239</v>
      </c>
      <c r="J2667" s="340" t="s">
        <v>276</v>
      </c>
      <c r="K2667" s="340">
        <v>5</v>
      </c>
      <c r="L2667" s="340">
        <v>0</v>
      </c>
      <c r="M2667" s="340" t="s">
        <v>276</v>
      </c>
      <c r="N2667" s="340">
        <v>0</v>
      </c>
      <c r="O2667" s="340">
        <v>80</v>
      </c>
      <c r="P2667" s="340">
        <v>0</v>
      </c>
      <c r="Q2667" s="340">
        <v>0</v>
      </c>
      <c r="S2667">
        <f t="shared" si="320"/>
        <v>85</v>
      </c>
    </row>
    <row r="2668" spans="1:19" ht="16" hidden="1" x14ac:dyDescent="0.2">
      <c r="A2668" s="481" t="s">
        <v>307</v>
      </c>
      <c r="B2668" s="345">
        <v>10</v>
      </c>
      <c r="C2668" s="415" t="str">
        <f t="shared" si="318"/>
        <v>MW1.10</v>
      </c>
      <c r="D2668" s="416">
        <v>2</v>
      </c>
      <c r="E2668" s="482">
        <v>44151</v>
      </c>
      <c r="F2668" s="366" t="s">
        <v>132</v>
      </c>
      <c r="G2668" s="444">
        <f>INDEX([1]CAPS!$A:$A,MATCH(F:F,[1]CAPS!$H:$H,0))</f>
        <v>2469</v>
      </c>
      <c r="H2668" s="414" t="s">
        <v>233</v>
      </c>
      <c r="I2668" s="410" t="s">
        <v>238</v>
      </c>
      <c r="J2668" s="340" t="s">
        <v>276</v>
      </c>
      <c r="K2668" s="340">
        <v>5</v>
      </c>
      <c r="L2668" s="340">
        <v>0</v>
      </c>
      <c r="M2668" s="340" t="s">
        <v>276</v>
      </c>
      <c r="N2668" s="340">
        <v>0</v>
      </c>
      <c r="O2668" s="340">
        <v>0</v>
      </c>
      <c r="P2668" s="340">
        <v>0</v>
      </c>
      <c r="Q2668" s="340">
        <v>0</v>
      </c>
      <c r="S2668">
        <f t="shared" si="320"/>
        <v>5</v>
      </c>
    </row>
    <row r="2669" spans="1:19" ht="16" hidden="1" x14ac:dyDescent="0.2">
      <c r="A2669" s="481" t="s">
        <v>307</v>
      </c>
      <c r="B2669" s="345">
        <v>10</v>
      </c>
      <c r="C2669" s="415" t="str">
        <f t="shared" si="318"/>
        <v>MW1.10</v>
      </c>
      <c r="D2669" s="416">
        <v>2</v>
      </c>
      <c r="E2669" s="482">
        <v>44151</v>
      </c>
      <c r="F2669" s="366" t="s">
        <v>166</v>
      </c>
      <c r="G2669" s="444">
        <f>INDEX([1]CAPS!$A:$A,MATCH(F:F,[1]CAPS!$H:$H,0))</f>
        <v>6182</v>
      </c>
      <c r="H2669" s="414" t="s">
        <v>235</v>
      </c>
      <c r="I2669" s="410" t="s">
        <v>239</v>
      </c>
      <c r="J2669" s="340" t="s">
        <v>276</v>
      </c>
      <c r="K2669" s="340">
        <v>1</v>
      </c>
      <c r="L2669" s="340">
        <v>0</v>
      </c>
      <c r="M2669" s="340" t="s">
        <v>276</v>
      </c>
      <c r="N2669" s="340">
        <v>0</v>
      </c>
      <c r="O2669" s="340">
        <v>3</v>
      </c>
      <c r="P2669" s="340">
        <v>0</v>
      </c>
      <c r="Q2669" s="340">
        <v>0</v>
      </c>
      <c r="S2669">
        <f t="shared" si="320"/>
        <v>4</v>
      </c>
    </row>
    <row r="2670" spans="1:19" ht="16" hidden="1" x14ac:dyDescent="0.2">
      <c r="A2670" s="481" t="s">
        <v>307</v>
      </c>
      <c r="B2670" s="345">
        <v>10</v>
      </c>
      <c r="C2670" s="415" t="str">
        <f t="shared" si="318"/>
        <v>MW1.10</v>
      </c>
      <c r="D2670" s="416">
        <v>2</v>
      </c>
      <c r="E2670" s="482">
        <v>44151</v>
      </c>
      <c r="F2670" s="366" t="s">
        <v>161</v>
      </c>
      <c r="G2670" s="444">
        <f>INDEX([1]CAPS!$A:$A,MATCH(F:F,[1]CAPS!$H:$H,0))</f>
        <v>2603</v>
      </c>
      <c r="H2670" s="414" t="s">
        <v>235</v>
      </c>
      <c r="I2670" s="410" t="s">
        <v>239</v>
      </c>
      <c r="J2670" s="340" t="s">
        <v>276</v>
      </c>
      <c r="K2670" s="340">
        <v>3</v>
      </c>
      <c r="L2670" s="340">
        <v>0</v>
      </c>
      <c r="M2670" s="340" t="s">
        <v>276</v>
      </c>
      <c r="N2670" s="340">
        <v>0</v>
      </c>
      <c r="O2670" s="340">
        <v>0</v>
      </c>
      <c r="P2670" s="340">
        <v>0</v>
      </c>
      <c r="Q2670" s="340">
        <v>0</v>
      </c>
      <c r="S2670">
        <f t="shared" si="320"/>
        <v>3</v>
      </c>
    </row>
    <row r="2671" spans="1:19" ht="16" x14ac:dyDescent="0.2">
      <c r="A2671" s="481" t="s">
        <v>307</v>
      </c>
      <c r="B2671" s="345">
        <v>10</v>
      </c>
      <c r="C2671" s="415" t="str">
        <f t="shared" si="318"/>
        <v>MW1.10</v>
      </c>
      <c r="D2671" s="416">
        <v>2</v>
      </c>
      <c r="E2671" s="482">
        <v>44151</v>
      </c>
      <c r="F2671" s="366" t="s">
        <v>159</v>
      </c>
      <c r="G2671" s="444">
        <f>INDEX([1]CAPS!$A:$A,MATCH(F:F,[1]CAPS!$H:$H,0))</f>
        <v>7138</v>
      </c>
      <c r="H2671" s="414" t="s">
        <v>233</v>
      </c>
      <c r="I2671" s="410" t="s">
        <v>240</v>
      </c>
      <c r="J2671" s="340" t="s">
        <v>276</v>
      </c>
      <c r="K2671" s="340">
        <v>19</v>
      </c>
      <c r="L2671" s="340">
        <v>0</v>
      </c>
      <c r="M2671" s="340" t="s">
        <v>276</v>
      </c>
      <c r="N2671" s="340">
        <v>0</v>
      </c>
      <c r="O2671" s="340" t="s">
        <v>276</v>
      </c>
      <c r="P2671" s="340" t="s">
        <v>276</v>
      </c>
      <c r="Q2671" s="340" t="s">
        <v>276</v>
      </c>
      <c r="S2671">
        <f>SUM(J2671:K2671)</f>
        <v>19</v>
      </c>
    </row>
    <row r="2672" spans="1:19" ht="32" hidden="1" x14ac:dyDescent="0.2">
      <c r="A2672" s="481" t="s">
        <v>307</v>
      </c>
      <c r="B2672" s="345">
        <v>10</v>
      </c>
      <c r="C2672" s="415" t="str">
        <f t="shared" si="318"/>
        <v>MW1.10</v>
      </c>
      <c r="D2672" s="416">
        <v>2</v>
      </c>
      <c r="E2672" s="482">
        <v>44151</v>
      </c>
      <c r="F2672" s="366" t="s">
        <v>232</v>
      </c>
      <c r="G2672" s="444">
        <f>INDEX([1]CAPS!$A:$A,MATCH(F:F,[1]CAPS!$H:$H,0))</f>
        <v>8875</v>
      </c>
      <c r="H2672" s="414" t="s">
        <v>236</v>
      </c>
      <c r="I2672" s="410" t="s">
        <v>239</v>
      </c>
      <c r="J2672" s="340" t="s">
        <v>276</v>
      </c>
      <c r="K2672" s="340">
        <v>0</v>
      </c>
      <c r="L2672" s="340">
        <v>0</v>
      </c>
      <c r="M2672" s="340" t="s">
        <v>276</v>
      </c>
      <c r="N2672" s="340">
        <v>0</v>
      </c>
      <c r="O2672" s="340">
        <v>2</v>
      </c>
      <c r="P2672" s="340">
        <v>0</v>
      </c>
      <c r="Q2672" s="340">
        <v>0</v>
      </c>
      <c r="S2672">
        <f t="shared" si="320"/>
        <v>2</v>
      </c>
    </row>
    <row r="2673" spans="1:19" ht="16" x14ac:dyDescent="0.2">
      <c r="A2673" s="481" t="s">
        <v>307</v>
      </c>
      <c r="B2673" s="345">
        <v>10</v>
      </c>
      <c r="C2673" s="415" t="str">
        <f t="shared" si="318"/>
        <v>MW1.10</v>
      </c>
      <c r="D2673" s="416">
        <v>2</v>
      </c>
      <c r="E2673" s="482">
        <v>44151</v>
      </c>
      <c r="F2673" s="366" t="s">
        <v>228</v>
      </c>
      <c r="G2673" s="444">
        <f>INDEX([1]CAPS!$A:$A,MATCH(F:F,[1]CAPS!$H:$H,0))</f>
        <v>7993</v>
      </c>
      <c r="H2673" s="414" t="s">
        <v>233</v>
      </c>
      <c r="I2673" s="410" t="s">
        <v>238</v>
      </c>
      <c r="J2673" s="340" t="s">
        <v>276</v>
      </c>
      <c r="K2673" s="340">
        <v>12</v>
      </c>
      <c r="L2673" s="340">
        <v>0</v>
      </c>
      <c r="M2673" s="340" t="s">
        <v>276</v>
      </c>
      <c r="N2673" s="340">
        <v>0</v>
      </c>
      <c r="O2673" s="340" t="s">
        <v>276</v>
      </c>
      <c r="P2673" s="340" t="s">
        <v>276</v>
      </c>
      <c r="Q2673" s="340" t="s">
        <v>276</v>
      </c>
      <c r="S2673">
        <f>SUM(J2673:K2673)</f>
        <v>12</v>
      </c>
    </row>
    <row r="2674" spans="1:19" ht="16" hidden="1" x14ac:dyDescent="0.2">
      <c r="A2674" s="481" t="s">
        <v>307</v>
      </c>
      <c r="B2674" s="345">
        <v>10</v>
      </c>
      <c r="C2674" s="415" t="str">
        <f t="shared" si="318"/>
        <v>MW1.10</v>
      </c>
      <c r="D2674" s="416">
        <v>2</v>
      </c>
      <c r="E2674" s="482">
        <v>44151</v>
      </c>
      <c r="F2674" s="366" t="s">
        <v>773</v>
      </c>
      <c r="G2674" s="444">
        <f>INDEX([1]CAPS!$A:$A,MATCH(F:F,[1]CAPS!$H:$H,0))</f>
        <v>2503</v>
      </c>
      <c r="H2674" s="414" t="s">
        <v>234</v>
      </c>
      <c r="I2674" s="410" t="s">
        <v>238</v>
      </c>
      <c r="J2674" s="340" t="s">
        <v>276</v>
      </c>
      <c r="K2674" s="340">
        <v>0</v>
      </c>
      <c r="L2674" s="340">
        <v>0</v>
      </c>
      <c r="M2674" s="340" t="s">
        <v>276</v>
      </c>
      <c r="N2674" s="340">
        <v>0</v>
      </c>
      <c r="O2674" s="340">
        <v>0</v>
      </c>
      <c r="P2674" s="340">
        <v>0</v>
      </c>
      <c r="Q2674" s="340">
        <v>0</v>
      </c>
      <c r="S2674">
        <f t="shared" si="320"/>
        <v>0</v>
      </c>
    </row>
    <row r="2675" spans="1:19" ht="16" hidden="1" x14ac:dyDescent="0.2">
      <c r="A2675" s="481" t="s">
        <v>307</v>
      </c>
      <c r="B2675" s="345">
        <v>10</v>
      </c>
      <c r="C2675" s="415" t="str">
        <f t="shared" si="318"/>
        <v>MW1.10</v>
      </c>
      <c r="D2675" s="416">
        <v>2</v>
      </c>
      <c r="E2675" s="482">
        <v>44151</v>
      </c>
      <c r="F2675" s="366" t="s">
        <v>158</v>
      </c>
      <c r="G2675" s="444">
        <f>INDEX([1]CAPS!$A:$A,MATCH(F:F,[1]CAPS!$H:$H,0))</f>
        <v>2987</v>
      </c>
      <c r="H2675" s="414" t="s">
        <v>235</v>
      </c>
      <c r="I2675" s="410" t="s">
        <v>239</v>
      </c>
      <c r="J2675" s="340" t="s">
        <v>276</v>
      </c>
      <c r="K2675" s="340">
        <v>8</v>
      </c>
      <c r="L2675" s="340">
        <v>0</v>
      </c>
      <c r="M2675" s="340" t="s">
        <v>276</v>
      </c>
      <c r="N2675" s="340">
        <v>0</v>
      </c>
      <c r="O2675" s="340">
        <v>0</v>
      </c>
      <c r="P2675" s="340">
        <v>0</v>
      </c>
      <c r="Q2675" s="340">
        <v>0</v>
      </c>
      <c r="S2675">
        <f t="shared" si="320"/>
        <v>8</v>
      </c>
    </row>
    <row r="2676" spans="1:19" ht="16" x14ac:dyDescent="0.2">
      <c r="A2676" s="481" t="s">
        <v>307</v>
      </c>
      <c r="B2676" s="345">
        <v>10</v>
      </c>
      <c r="C2676" s="415" t="str">
        <f t="shared" si="318"/>
        <v>MW1.10</v>
      </c>
      <c r="D2676" s="416">
        <v>2</v>
      </c>
      <c r="E2676" s="482">
        <v>44151</v>
      </c>
      <c r="F2676" s="366" t="s">
        <v>129</v>
      </c>
      <c r="G2676" s="444">
        <f>INDEX([1]CAPS!$A:$A,MATCH(F:F,[1]CAPS!$H:$H,0))</f>
        <v>5532</v>
      </c>
      <c r="H2676" s="414" t="s">
        <v>233</v>
      </c>
      <c r="I2676" s="410" t="s">
        <v>238</v>
      </c>
      <c r="J2676" s="340" t="s">
        <v>276</v>
      </c>
      <c r="K2676" s="340">
        <v>20</v>
      </c>
      <c r="L2676" s="340">
        <v>0</v>
      </c>
      <c r="M2676" s="340" t="s">
        <v>276</v>
      </c>
      <c r="N2676" s="340">
        <v>0</v>
      </c>
      <c r="O2676" s="340" t="s">
        <v>276</v>
      </c>
      <c r="P2676" s="340" t="s">
        <v>276</v>
      </c>
      <c r="Q2676" s="340" t="s">
        <v>276</v>
      </c>
      <c r="S2676">
        <f t="shared" ref="S2676:S2677" si="323">SUM(J2676:K2676)</f>
        <v>20</v>
      </c>
    </row>
    <row r="2677" spans="1:19" ht="16" x14ac:dyDescent="0.2">
      <c r="A2677" s="481" t="s">
        <v>307</v>
      </c>
      <c r="B2677" s="345">
        <v>10</v>
      </c>
      <c r="C2677" s="415" t="str">
        <f t="shared" si="318"/>
        <v>MW1.10</v>
      </c>
      <c r="D2677" s="416">
        <v>2</v>
      </c>
      <c r="E2677" s="482">
        <v>44151</v>
      </c>
      <c r="F2677" s="366" t="s">
        <v>127</v>
      </c>
      <c r="G2677" s="444">
        <f>INDEX([1]CAPS!$A:$A,MATCH(F:F,[1]CAPS!$H:$H,0))</f>
        <v>10605</v>
      </c>
      <c r="H2677" s="414" t="s">
        <v>233</v>
      </c>
      <c r="I2677" s="410" t="s">
        <v>238</v>
      </c>
      <c r="J2677" s="340" t="s">
        <v>276</v>
      </c>
      <c r="K2677" s="340">
        <v>2</v>
      </c>
      <c r="L2677" s="340">
        <v>0</v>
      </c>
      <c r="M2677" s="340" t="s">
        <v>276</v>
      </c>
      <c r="N2677" s="340">
        <v>0</v>
      </c>
      <c r="O2677" s="340" t="s">
        <v>276</v>
      </c>
      <c r="P2677" s="340" t="s">
        <v>276</v>
      </c>
      <c r="Q2677" s="340" t="s">
        <v>276</v>
      </c>
      <c r="S2677">
        <f t="shared" si="323"/>
        <v>2</v>
      </c>
    </row>
    <row r="2678" spans="1:19" ht="32" hidden="1" x14ac:dyDescent="0.2">
      <c r="A2678" s="481" t="s">
        <v>307</v>
      </c>
      <c r="B2678" s="345">
        <v>10</v>
      </c>
      <c r="C2678" s="415" t="str">
        <f t="shared" si="318"/>
        <v>MW1.10</v>
      </c>
      <c r="D2678" s="416">
        <v>2</v>
      </c>
      <c r="E2678" s="482">
        <v>44151</v>
      </c>
      <c r="F2678" s="393" t="s">
        <v>298</v>
      </c>
      <c r="G2678" s="444">
        <f>INDEX([1]CAPS!$A:$A,MATCH(F:F,[1]CAPS!$H:$H,0))</f>
        <v>2602</v>
      </c>
      <c r="H2678" s="414" t="s">
        <v>237</v>
      </c>
      <c r="I2678" s="389" t="s">
        <v>239</v>
      </c>
      <c r="J2678" s="340" t="s">
        <v>276</v>
      </c>
      <c r="K2678" s="340">
        <v>0</v>
      </c>
      <c r="L2678" s="340">
        <v>0</v>
      </c>
      <c r="M2678" s="340" t="s">
        <v>276</v>
      </c>
      <c r="N2678" s="340">
        <v>0</v>
      </c>
      <c r="O2678" s="340">
        <v>120</v>
      </c>
      <c r="P2678" s="340">
        <v>0</v>
      </c>
      <c r="Q2678" s="340">
        <v>0</v>
      </c>
      <c r="S2678">
        <f t="shared" si="320"/>
        <v>120</v>
      </c>
    </row>
    <row r="2679" spans="1:19" ht="16" hidden="1" x14ac:dyDescent="0.2">
      <c r="A2679" s="481" t="s">
        <v>307</v>
      </c>
      <c r="B2679" s="345">
        <v>10</v>
      </c>
      <c r="C2679" s="415" t="str">
        <f t="shared" si="318"/>
        <v>MW1.10</v>
      </c>
      <c r="D2679" s="416">
        <v>2</v>
      </c>
      <c r="E2679" s="482">
        <v>44151</v>
      </c>
      <c r="F2679" s="366" t="s">
        <v>157</v>
      </c>
      <c r="G2679" s="444">
        <f>INDEX([1]CAPS!$A:$A,MATCH(F:F,[1]CAPS!$H:$H,0))</f>
        <v>2654</v>
      </c>
      <c r="H2679" s="414"/>
      <c r="I2679" s="389"/>
      <c r="J2679" s="340" t="s">
        <v>276</v>
      </c>
      <c r="K2679" s="340">
        <v>0</v>
      </c>
      <c r="L2679" s="340">
        <v>0</v>
      </c>
      <c r="M2679" s="340" t="s">
        <v>276</v>
      </c>
      <c r="N2679" s="340">
        <v>0</v>
      </c>
      <c r="O2679" s="340">
        <v>2</v>
      </c>
      <c r="P2679" s="340">
        <v>0</v>
      </c>
      <c r="Q2679" s="340">
        <v>0</v>
      </c>
      <c r="S2679">
        <f t="shared" si="320"/>
        <v>2</v>
      </c>
    </row>
    <row r="2680" spans="1:19" ht="16" hidden="1" x14ac:dyDescent="0.2">
      <c r="A2680" s="481" t="s">
        <v>307</v>
      </c>
      <c r="B2680" s="345">
        <v>11</v>
      </c>
      <c r="C2680" s="415" t="str">
        <f t="shared" si="318"/>
        <v>MW1.11</v>
      </c>
      <c r="D2680" s="416">
        <v>2</v>
      </c>
      <c r="E2680" s="482">
        <v>44151</v>
      </c>
      <c r="F2680" s="366" t="s">
        <v>229</v>
      </c>
      <c r="G2680" s="444">
        <f>INDEX([1]CAPS!$A:$A,MATCH(F:F,[1]CAPS!$H:$H,0))</f>
        <v>3997</v>
      </c>
      <c r="H2680" s="414" t="s">
        <v>236</v>
      </c>
      <c r="I2680" s="410" t="s">
        <v>239</v>
      </c>
      <c r="J2680" s="340" t="s">
        <v>276</v>
      </c>
      <c r="K2680" s="340">
        <v>6</v>
      </c>
      <c r="L2680" s="340">
        <v>0</v>
      </c>
      <c r="M2680" s="340" t="s">
        <v>276</v>
      </c>
      <c r="N2680" s="340">
        <v>0</v>
      </c>
      <c r="O2680" s="340">
        <v>25</v>
      </c>
      <c r="P2680" s="340">
        <v>0</v>
      </c>
      <c r="Q2680" s="340">
        <v>0</v>
      </c>
      <c r="S2680">
        <f t="shared" si="320"/>
        <v>31</v>
      </c>
    </row>
    <row r="2681" spans="1:19" ht="16" hidden="1" x14ac:dyDescent="0.2">
      <c r="A2681" s="481" t="s">
        <v>307</v>
      </c>
      <c r="B2681" s="345">
        <v>11</v>
      </c>
      <c r="C2681" s="415" t="str">
        <f t="shared" si="318"/>
        <v>MW1.11</v>
      </c>
      <c r="D2681" s="416">
        <v>2</v>
      </c>
      <c r="E2681" s="482">
        <v>44151</v>
      </c>
      <c r="F2681" s="366" t="s">
        <v>132</v>
      </c>
      <c r="G2681" s="444">
        <f>INDEX([1]CAPS!$A:$A,MATCH(F:F,[1]CAPS!$H:$H,0))</f>
        <v>2469</v>
      </c>
      <c r="H2681" s="414" t="s">
        <v>233</v>
      </c>
      <c r="I2681" s="410" t="s">
        <v>238</v>
      </c>
      <c r="J2681" s="340" t="s">
        <v>276</v>
      </c>
      <c r="K2681" s="340">
        <v>4</v>
      </c>
      <c r="L2681" s="340">
        <v>0</v>
      </c>
      <c r="M2681" s="340" t="s">
        <v>276</v>
      </c>
      <c r="N2681" s="340">
        <v>0</v>
      </c>
      <c r="O2681" s="340">
        <v>0</v>
      </c>
      <c r="P2681" s="340">
        <v>0</v>
      </c>
      <c r="Q2681" s="340">
        <v>0</v>
      </c>
      <c r="S2681">
        <f t="shared" si="320"/>
        <v>4</v>
      </c>
    </row>
    <row r="2682" spans="1:19" ht="16" hidden="1" x14ac:dyDescent="0.2">
      <c r="A2682" s="481" t="s">
        <v>307</v>
      </c>
      <c r="B2682" s="345">
        <v>11</v>
      </c>
      <c r="C2682" s="415" t="str">
        <f t="shared" si="318"/>
        <v>MW1.11</v>
      </c>
      <c r="D2682" s="416">
        <v>2</v>
      </c>
      <c r="E2682" s="482">
        <v>44151</v>
      </c>
      <c r="F2682" s="366" t="s">
        <v>139</v>
      </c>
      <c r="G2682" s="444">
        <f>INDEX([1]CAPS!$A:$A,MATCH(F:F,[1]CAPS!$H:$H,0))</f>
        <v>6325</v>
      </c>
      <c r="H2682" s="414" t="s">
        <v>234</v>
      </c>
      <c r="I2682" s="410" t="s">
        <v>238</v>
      </c>
      <c r="J2682" s="340" t="s">
        <v>276</v>
      </c>
      <c r="K2682" s="340">
        <v>7</v>
      </c>
      <c r="L2682" s="340">
        <v>0</v>
      </c>
      <c r="M2682" s="340" t="s">
        <v>276</v>
      </c>
      <c r="N2682" s="340">
        <v>3</v>
      </c>
      <c r="O2682" s="340">
        <v>0</v>
      </c>
      <c r="P2682" s="340">
        <v>0</v>
      </c>
      <c r="Q2682" s="340">
        <v>0</v>
      </c>
      <c r="S2682">
        <f t="shared" si="320"/>
        <v>7</v>
      </c>
    </row>
    <row r="2683" spans="1:19" ht="16" hidden="1" x14ac:dyDescent="0.2">
      <c r="A2683" s="481" t="s">
        <v>307</v>
      </c>
      <c r="B2683" s="345">
        <v>11</v>
      </c>
      <c r="C2683" s="415" t="str">
        <f t="shared" ref="C2683:C2746" si="324">CONCATENATE(A2683,".",B2683)</f>
        <v>MW1.11</v>
      </c>
      <c r="D2683" s="416">
        <v>2</v>
      </c>
      <c r="E2683" s="482">
        <v>44151</v>
      </c>
      <c r="F2683" s="366" t="s">
        <v>142</v>
      </c>
      <c r="G2683" s="444">
        <f>INDEX([1]CAPS!$A:$A,MATCH(F:F,[1]CAPS!$H:$H,0))</f>
        <v>5344</v>
      </c>
      <c r="H2683" s="414" t="s">
        <v>237</v>
      </c>
      <c r="I2683" s="410" t="s">
        <v>242</v>
      </c>
      <c r="J2683" s="340" t="s">
        <v>276</v>
      </c>
      <c r="K2683" s="340">
        <v>0</v>
      </c>
      <c r="L2683" s="340">
        <v>0</v>
      </c>
      <c r="M2683" s="340" t="s">
        <v>276</v>
      </c>
      <c r="N2683" s="340">
        <v>0</v>
      </c>
      <c r="O2683" s="340">
        <v>2</v>
      </c>
      <c r="P2683" s="340">
        <v>0</v>
      </c>
      <c r="Q2683" s="340">
        <v>0</v>
      </c>
      <c r="S2683">
        <f t="shared" si="320"/>
        <v>2</v>
      </c>
    </row>
    <row r="2684" spans="1:19" ht="16" x14ac:dyDescent="0.2">
      <c r="A2684" s="481" t="s">
        <v>307</v>
      </c>
      <c r="B2684" s="345">
        <v>11</v>
      </c>
      <c r="C2684" s="415" t="str">
        <f t="shared" si="324"/>
        <v>MW1.11</v>
      </c>
      <c r="D2684" s="416">
        <v>2</v>
      </c>
      <c r="E2684" s="482">
        <v>44151</v>
      </c>
      <c r="F2684" s="366" t="s">
        <v>228</v>
      </c>
      <c r="G2684" s="444">
        <f>INDEX([1]CAPS!$A:$A,MATCH(F:F,[1]CAPS!$H:$H,0))</f>
        <v>7993</v>
      </c>
      <c r="H2684" s="414" t="s">
        <v>233</v>
      </c>
      <c r="I2684" s="410" t="s">
        <v>238</v>
      </c>
      <c r="J2684" s="340" t="s">
        <v>276</v>
      </c>
      <c r="K2684" s="340">
        <v>30</v>
      </c>
      <c r="L2684" s="340">
        <v>0</v>
      </c>
      <c r="M2684" s="340" t="s">
        <v>276</v>
      </c>
      <c r="N2684" s="340">
        <v>0</v>
      </c>
      <c r="O2684" s="340" t="s">
        <v>276</v>
      </c>
      <c r="P2684" s="340" t="s">
        <v>276</v>
      </c>
      <c r="Q2684" s="340" t="s">
        <v>276</v>
      </c>
      <c r="S2684">
        <f>SUM(J2684:K2684)</f>
        <v>30</v>
      </c>
    </row>
    <row r="2685" spans="1:19" ht="16" hidden="1" x14ac:dyDescent="0.2">
      <c r="A2685" s="481" t="s">
        <v>307</v>
      </c>
      <c r="B2685" s="345">
        <v>11</v>
      </c>
      <c r="C2685" s="415" t="str">
        <f t="shared" si="324"/>
        <v>MW1.11</v>
      </c>
      <c r="D2685" s="416">
        <v>2</v>
      </c>
      <c r="E2685" s="482">
        <v>44151</v>
      </c>
      <c r="F2685" s="366" t="s">
        <v>158</v>
      </c>
      <c r="G2685" s="444">
        <f>INDEX([1]CAPS!$A:$A,MATCH(F:F,[1]CAPS!$H:$H,0))</f>
        <v>2987</v>
      </c>
      <c r="H2685" s="414" t="s">
        <v>235</v>
      </c>
      <c r="I2685" s="410" t="s">
        <v>239</v>
      </c>
      <c r="J2685" s="340" t="s">
        <v>276</v>
      </c>
      <c r="K2685" s="340">
        <v>7</v>
      </c>
      <c r="L2685" s="340">
        <v>0</v>
      </c>
      <c r="M2685" s="340" t="s">
        <v>276</v>
      </c>
      <c r="N2685" s="340">
        <v>0</v>
      </c>
      <c r="O2685" s="340">
        <v>0</v>
      </c>
      <c r="P2685" s="340">
        <v>0</v>
      </c>
      <c r="Q2685" s="340">
        <v>0</v>
      </c>
      <c r="S2685">
        <f t="shared" si="320"/>
        <v>7</v>
      </c>
    </row>
    <row r="2686" spans="1:19" ht="16" hidden="1" x14ac:dyDescent="0.2">
      <c r="A2686" s="481" t="s">
        <v>307</v>
      </c>
      <c r="B2686" s="345">
        <v>11</v>
      </c>
      <c r="C2686" s="415" t="str">
        <f t="shared" si="324"/>
        <v>MW1.11</v>
      </c>
      <c r="D2686" s="416">
        <v>2</v>
      </c>
      <c r="E2686" s="482">
        <v>44151</v>
      </c>
      <c r="F2686" s="366" t="s">
        <v>161</v>
      </c>
      <c r="G2686" s="444">
        <f>INDEX([1]CAPS!$A:$A,MATCH(F:F,[1]CAPS!$H:$H,0))</f>
        <v>2603</v>
      </c>
      <c r="H2686" s="414" t="s">
        <v>235</v>
      </c>
      <c r="I2686" s="410" t="s">
        <v>239</v>
      </c>
      <c r="J2686" s="340" t="s">
        <v>276</v>
      </c>
      <c r="K2686" s="340">
        <v>1</v>
      </c>
      <c r="L2686" s="340">
        <v>0</v>
      </c>
      <c r="M2686" s="340" t="s">
        <v>276</v>
      </c>
      <c r="N2686" s="340">
        <v>0</v>
      </c>
      <c r="O2686" s="340">
        <v>0</v>
      </c>
      <c r="P2686" s="340">
        <v>0</v>
      </c>
      <c r="Q2686" s="340">
        <v>0</v>
      </c>
      <c r="S2686">
        <f t="shared" si="320"/>
        <v>1</v>
      </c>
    </row>
    <row r="2687" spans="1:19" ht="16" x14ac:dyDescent="0.2">
      <c r="A2687" s="481" t="s">
        <v>307</v>
      </c>
      <c r="B2687" s="345">
        <v>11</v>
      </c>
      <c r="C2687" s="415" t="str">
        <f t="shared" si="324"/>
        <v>MW1.11</v>
      </c>
      <c r="D2687" s="416">
        <v>2</v>
      </c>
      <c r="E2687" s="482">
        <v>44151</v>
      </c>
      <c r="F2687" s="366" t="s">
        <v>159</v>
      </c>
      <c r="G2687" s="444">
        <f>INDEX([1]CAPS!$A:$A,MATCH(F:F,[1]CAPS!$H:$H,0))</f>
        <v>7138</v>
      </c>
      <c r="H2687" s="414" t="s">
        <v>233</v>
      </c>
      <c r="I2687" s="410" t="s">
        <v>240</v>
      </c>
      <c r="J2687" s="340" t="s">
        <v>276</v>
      </c>
      <c r="K2687" s="340">
        <v>20</v>
      </c>
      <c r="L2687" s="340">
        <v>0</v>
      </c>
      <c r="M2687" s="340" t="s">
        <v>276</v>
      </c>
      <c r="N2687" s="340">
        <v>0</v>
      </c>
      <c r="O2687" s="340" t="s">
        <v>276</v>
      </c>
      <c r="P2687" s="340" t="s">
        <v>276</v>
      </c>
      <c r="Q2687" s="340" t="s">
        <v>276</v>
      </c>
      <c r="S2687">
        <f>SUM(J2687:K2687)</f>
        <v>20</v>
      </c>
    </row>
    <row r="2688" spans="1:19" ht="16" hidden="1" x14ac:dyDescent="0.2">
      <c r="A2688" s="481" t="s">
        <v>307</v>
      </c>
      <c r="B2688" s="345">
        <v>11</v>
      </c>
      <c r="C2688" s="415" t="str">
        <f t="shared" si="324"/>
        <v>MW1.11</v>
      </c>
      <c r="D2688" s="416">
        <v>2</v>
      </c>
      <c r="E2688" s="482">
        <v>44151</v>
      </c>
      <c r="F2688" s="366" t="s">
        <v>131</v>
      </c>
      <c r="G2688" s="444">
        <f>INDEX([1]CAPS!$A:$A,MATCH(F:F,[1]CAPS!$H:$H,0))</f>
        <v>2557</v>
      </c>
      <c r="H2688" s="414" t="s">
        <v>233</v>
      </c>
      <c r="I2688" s="410" t="s">
        <v>240</v>
      </c>
      <c r="J2688" s="340" t="s">
        <v>276</v>
      </c>
      <c r="K2688" s="340">
        <v>22</v>
      </c>
      <c r="L2688" s="340">
        <v>0</v>
      </c>
      <c r="M2688" s="340" t="s">
        <v>276</v>
      </c>
      <c r="N2688" s="340">
        <v>0</v>
      </c>
      <c r="O2688" s="340">
        <v>0</v>
      </c>
      <c r="P2688" s="340">
        <v>0</v>
      </c>
      <c r="Q2688" s="340">
        <v>0</v>
      </c>
      <c r="S2688">
        <f t="shared" si="320"/>
        <v>22</v>
      </c>
    </row>
    <row r="2689" spans="1:19" ht="16" hidden="1" x14ac:dyDescent="0.2">
      <c r="A2689" s="481" t="s">
        <v>307</v>
      </c>
      <c r="B2689" s="345">
        <v>11</v>
      </c>
      <c r="C2689" s="415" t="str">
        <f t="shared" si="324"/>
        <v>MW1.11</v>
      </c>
      <c r="D2689" s="416">
        <v>2</v>
      </c>
      <c r="E2689" s="482">
        <v>44151</v>
      </c>
      <c r="F2689" s="366" t="s">
        <v>773</v>
      </c>
      <c r="G2689" s="444">
        <f>INDEX([1]CAPS!$A:$A,MATCH(F:F,[1]CAPS!$H:$H,0))</f>
        <v>2503</v>
      </c>
      <c r="H2689" s="414" t="s">
        <v>234</v>
      </c>
      <c r="I2689" s="410" t="s">
        <v>238</v>
      </c>
      <c r="J2689" s="340" t="s">
        <v>276</v>
      </c>
      <c r="K2689" s="340">
        <v>1</v>
      </c>
      <c r="L2689" s="340">
        <v>0</v>
      </c>
      <c r="M2689" s="340" t="s">
        <v>276</v>
      </c>
      <c r="N2689" s="340">
        <v>0</v>
      </c>
      <c r="O2689" s="340">
        <v>0</v>
      </c>
      <c r="P2689" s="340">
        <v>0</v>
      </c>
      <c r="Q2689" s="340">
        <v>0</v>
      </c>
      <c r="S2689">
        <f t="shared" si="320"/>
        <v>1</v>
      </c>
    </row>
    <row r="2690" spans="1:19" ht="16" x14ac:dyDescent="0.2">
      <c r="A2690" s="481" t="s">
        <v>307</v>
      </c>
      <c r="B2690" s="345">
        <v>11</v>
      </c>
      <c r="C2690" s="415" t="str">
        <f t="shared" si="324"/>
        <v>MW1.11</v>
      </c>
      <c r="D2690" s="416">
        <v>2</v>
      </c>
      <c r="E2690" s="482">
        <v>44151</v>
      </c>
      <c r="F2690" s="366" t="s">
        <v>127</v>
      </c>
      <c r="G2690" s="444">
        <f>INDEX([1]CAPS!$A:$A,MATCH(F:F,[1]CAPS!$H:$H,0))</f>
        <v>10605</v>
      </c>
      <c r="H2690" s="414" t="s">
        <v>233</v>
      </c>
      <c r="I2690" s="410" t="s">
        <v>238</v>
      </c>
      <c r="J2690" s="340" t="s">
        <v>276</v>
      </c>
      <c r="K2690" s="340">
        <v>2</v>
      </c>
      <c r="L2690" s="340">
        <v>0</v>
      </c>
      <c r="M2690" s="340" t="s">
        <v>276</v>
      </c>
      <c r="N2690" s="340">
        <v>0</v>
      </c>
      <c r="O2690" s="340" t="s">
        <v>276</v>
      </c>
      <c r="P2690" s="340" t="s">
        <v>276</v>
      </c>
      <c r="Q2690" s="340" t="s">
        <v>276</v>
      </c>
      <c r="S2690">
        <f>SUM(J2690:K2690)</f>
        <v>2</v>
      </c>
    </row>
    <row r="2691" spans="1:19" ht="16" hidden="1" x14ac:dyDescent="0.2">
      <c r="A2691" s="481" t="s">
        <v>307</v>
      </c>
      <c r="B2691" s="345">
        <v>11</v>
      </c>
      <c r="C2691" s="415" t="str">
        <f t="shared" si="324"/>
        <v>MW1.11</v>
      </c>
      <c r="D2691" s="416">
        <v>2</v>
      </c>
      <c r="E2691" s="482">
        <v>44151</v>
      </c>
      <c r="F2691" s="366" t="s">
        <v>157</v>
      </c>
      <c r="G2691" s="444">
        <f>INDEX([1]CAPS!$A:$A,MATCH(F:F,[1]CAPS!$H:$H,0))</f>
        <v>2654</v>
      </c>
      <c r="H2691" s="414"/>
      <c r="I2691" s="389"/>
      <c r="J2691" s="340" t="s">
        <v>276</v>
      </c>
      <c r="K2691" s="340">
        <v>0</v>
      </c>
      <c r="L2691" s="340">
        <v>0</v>
      </c>
      <c r="M2691" s="340" t="s">
        <v>276</v>
      </c>
      <c r="N2691" s="340">
        <v>0</v>
      </c>
      <c r="O2691" s="340">
        <v>1</v>
      </c>
      <c r="P2691" s="340">
        <v>0</v>
      </c>
      <c r="Q2691" s="340">
        <v>0</v>
      </c>
      <c r="S2691">
        <f t="shared" si="320"/>
        <v>1</v>
      </c>
    </row>
    <row r="2692" spans="1:19" ht="32" hidden="1" x14ac:dyDescent="0.2">
      <c r="A2692" s="481" t="s">
        <v>307</v>
      </c>
      <c r="B2692" s="345">
        <v>11</v>
      </c>
      <c r="C2692" s="415" t="str">
        <f t="shared" si="324"/>
        <v>MW1.11</v>
      </c>
      <c r="D2692" s="416">
        <v>2</v>
      </c>
      <c r="E2692" s="482">
        <v>44151</v>
      </c>
      <c r="F2692" s="393" t="s">
        <v>298</v>
      </c>
      <c r="G2692" s="444">
        <f>INDEX([1]CAPS!$A:$A,MATCH(F:F,[1]CAPS!$H:$H,0))</f>
        <v>2602</v>
      </c>
      <c r="H2692" s="414" t="s">
        <v>237</v>
      </c>
      <c r="I2692" s="389" t="s">
        <v>239</v>
      </c>
      <c r="J2692" s="340" t="s">
        <v>276</v>
      </c>
      <c r="K2692" s="340">
        <v>0</v>
      </c>
      <c r="L2692" s="340">
        <v>0</v>
      </c>
      <c r="M2692" s="340" t="s">
        <v>276</v>
      </c>
      <c r="N2692" s="340">
        <v>0</v>
      </c>
      <c r="O2692" s="340">
        <v>200</v>
      </c>
      <c r="P2692" s="340">
        <v>0</v>
      </c>
      <c r="Q2692" s="340">
        <v>0</v>
      </c>
      <c r="S2692">
        <f t="shared" si="320"/>
        <v>200</v>
      </c>
    </row>
    <row r="2693" spans="1:19" ht="16" hidden="1" x14ac:dyDescent="0.2">
      <c r="A2693" s="481" t="s">
        <v>307</v>
      </c>
      <c r="B2693" s="345">
        <v>11</v>
      </c>
      <c r="C2693" s="415" t="str">
        <f t="shared" si="324"/>
        <v>MW1.11</v>
      </c>
      <c r="D2693" s="416">
        <v>2</v>
      </c>
      <c r="E2693" s="482">
        <v>44151</v>
      </c>
      <c r="F2693" s="366" t="s">
        <v>128</v>
      </c>
      <c r="G2693" s="444">
        <f>INDEX([1]CAPS!$A:$A,MATCH(F:F,[1]CAPS!$H:$H,0))</f>
        <v>3243</v>
      </c>
      <c r="H2693" s="414"/>
      <c r="I2693" s="389"/>
      <c r="J2693" s="340" t="s">
        <v>276</v>
      </c>
      <c r="K2693" s="340">
        <v>0</v>
      </c>
      <c r="L2693" s="340">
        <v>0</v>
      </c>
      <c r="M2693" s="340" t="s">
        <v>276</v>
      </c>
      <c r="N2693" s="340">
        <v>0</v>
      </c>
      <c r="O2693" s="340">
        <v>1</v>
      </c>
      <c r="P2693" s="340">
        <v>0</v>
      </c>
      <c r="Q2693" s="340">
        <v>0</v>
      </c>
      <c r="S2693">
        <f t="shared" si="320"/>
        <v>1</v>
      </c>
    </row>
    <row r="2694" spans="1:19" ht="16" x14ac:dyDescent="0.2">
      <c r="A2694" s="481" t="s">
        <v>307</v>
      </c>
      <c r="B2694" s="345">
        <v>11</v>
      </c>
      <c r="C2694" s="415" t="str">
        <f t="shared" si="324"/>
        <v>MW1.11</v>
      </c>
      <c r="D2694" s="416">
        <v>2</v>
      </c>
      <c r="E2694" s="482">
        <v>44151</v>
      </c>
      <c r="F2694" s="366" t="s">
        <v>129</v>
      </c>
      <c r="G2694" s="444">
        <f>INDEX([1]CAPS!$A:$A,MATCH(F:F,[1]CAPS!$H:$H,0))</f>
        <v>5532</v>
      </c>
      <c r="H2694" s="414"/>
      <c r="I2694" s="389"/>
      <c r="J2694" s="340" t="s">
        <v>276</v>
      </c>
      <c r="K2694" s="340">
        <v>14</v>
      </c>
      <c r="L2694" s="340">
        <v>0</v>
      </c>
      <c r="M2694" s="340" t="s">
        <v>276</v>
      </c>
      <c r="N2694" s="340">
        <v>0</v>
      </c>
      <c r="O2694" s="340" t="s">
        <v>276</v>
      </c>
      <c r="P2694" s="340" t="s">
        <v>276</v>
      </c>
      <c r="Q2694" s="340" t="s">
        <v>276</v>
      </c>
      <c r="S2694">
        <f>SUM(J2694:K2694)</f>
        <v>14</v>
      </c>
    </row>
    <row r="2695" spans="1:19" ht="16" hidden="1" x14ac:dyDescent="0.2">
      <c r="A2695" s="481" t="s">
        <v>307</v>
      </c>
      <c r="B2695" s="345">
        <v>12</v>
      </c>
      <c r="C2695" s="415" t="str">
        <f t="shared" si="324"/>
        <v>MW1.12</v>
      </c>
      <c r="D2695" s="416">
        <v>2</v>
      </c>
      <c r="E2695" s="482">
        <v>44151</v>
      </c>
      <c r="F2695" s="366" t="s">
        <v>229</v>
      </c>
      <c r="G2695" s="444">
        <f>INDEX([1]CAPS!$A:$A,MATCH(F:F,[1]CAPS!$H:$H,0))</f>
        <v>3997</v>
      </c>
      <c r="H2695" s="414" t="s">
        <v>236</v>
      </c>
      <c r="I2695" s="410" t="s">
        <v>239</v>
      </c>
      <c r="J2695" s="340" t="s">
        <v>276</v>
      </c>
      <c r="K2695" s="340">
        <v>9</v>
      </c>
      <c r="L2695" s="340">
        <v>0</v>
      </c>
      <c r="M2695" s="340" t="s">
        <v>276</v>
      </c>
      <c r="N2695" s="340">
        <v>0</v>
      </c>
      <c r="O2695" s="340">
        <v>20</v>
      </c>
      <c r="P2695" s="340">
        <v>0</v>
      </c>
      <c r="Q2695" s="340">
        <v>0</v>
      </c>
      <c r="S2695">
        <f t="shared" si="320"/>
        <v>29</v>
      </c>
    </row>
    <row r="2696" spans="1:19" ht="16" hidden="1" x14ac:dyDescent="0.2">
      <c r="A2696" s="481" t="s">
        <v>307</v>
      </c>
      <c r="B2696" s="345">
        <v>12</v>
      </c>
      <c r="C2696" s="415" t="str">
        <f t="shared" si="324"/>
        <v>MW1.12</v>
      </c>
      <c r="D2696" s="416">
        <v>2</v>
      </c>
      <c r="E2696" s="482">
        <v>44151</v>
      </c>
      <c r="F2696" s="366" t="s">
        <v>161</v>
      </c>
      <c r="G2696" s="444">
        <f>INDEX([1]CAPS!$A:$A,MATCH(F:F,[1]CAPS!$H:$H,0))</f>
        <v>2603</v>
      </c>
      <c r="H2696" s="414" t="s">
        <v>235</v>
      </c>
      <c r="I2696" s="410" t="s">
        <v>239</v>
      </c>
      <c r="J2696" s="340" t="s">
        <v>276</v>
      </c>
      <c r="K2696" s="340">
        <v>1</v>
      </c>
      <c r="L2696" s="340">
        <v>0</v>
      </c>
      <c r="M2696" s="340" t="s">
        <v>276</v>
      </c>
      <c r="N2696" s="340">
        <v>0</v>
      </c>
      <c r="O2696" s="340">
        <v>0</v>
      </c>
      <c r="P2696" s="340">
        <v>0</v>
      </c>
      <c r="Q2696" s="340">
        <v>0</v>
      </c>
      <c r="S2696">
        <f t="shared" si="320"/>
        <v>1</v>
      </c>
    </row>
    <row r="2697" spans="1:19" ht="16" hidden="1" x14ac:dyDescent="0.2">
      <c r="A2697" s="481" t="s">
        <v>307</v>
      </c>
      <c r="B2697" s="345">
        <v>12</v>
      </c>
      <c r="C2697" s="415" t="str">
        <f t="shared" si="324"/>
        <v>MW1.12</v>
      </c>
      <c r="D2697" s="416">
        <v>2</v>
      </c>
      <c r="E2697" s="482">
        <v>44151</v>
      </c>
      <c r="F2697" s="366" t="s">
        <v>139</v>
      </c>
      <c r="G2697" s="444">
        <f>INDEX([1]CAPS!$A:$A,MATCH(F:F,[1]CAPS!$H:$H,0))</f>
        <v>6325</v>
      </c>
      <c r="H2697" s="414" t="s">
        <v>234</v>
      </c>
      <c r="I2697" s="410" t="s">
        <v>238</v>
      </c>
      <c r="J2697" s="340" t="s">
        <v>276</v>
      </c>
      <c r="K2697" s="340">
        <v>3</v>
      </c>
      <c r="L2697" s="340">
        <v>0</v>
      </c>
      <c r="M2697" s="340" t="s">
        <v>276</v>
      </c>
      <c r="N2697" s="340">
        <v>2</v>
      </c>
      <c r="O2697" s="340">
        <v>0</v>
      </c>
      <c r="P2697" s="340">
        <v>0</v>
      </c>
      <c r="Q2697" s="340">
        <v>0</v>
      </c>
      <c r="S2697">
        <f t="shared" si="320"/>
        <v>3</v>
      </c>
    </row>
    <row r="2698" spans="1:19" ht="16" hidden="1" x14ac:dyDescent="0.2">
      <c r="A2698" s="481" t="s">
        <v>307</v>
      </c>
      <c r="B2698" s="345">
        <v>12</v>
      </c>
      <c r="C2698" s="415" t="str">
        <f t="shared" si="324"/>
        <v>MW1.12</v>
      </c>
      <c r="D2698" s="416">
        <v>2</v>
      </c>
      <c r="E2698" s="482">
        <v>44151</v>
      </c>
      <c r="F2698" s="366" t="s">
        <v>158</v>
      </c>
      <c r="G2698" s="444">
        <f>INDEX([1]CAPS!$A:$A,MATCH(F:F,[1]CAPS!$H:$H,0))</f>
        <v>2987</v>
      </c>
      <c r="H2698" s="414" t="s">
        <v>235</v>
      </c>
      <c r="I2698" s="410" t="s">
        <v>239</v>
      </c>
      <c r="J2698" s="340" t="s">
        <v>276</v>
      </c>
      <c r="K2698" s="340">
        <v>10</v>
      </c>
      <c r="L2698" s="340">
        <v>0</v>
      </c>
      <c r="M2698" s="340" t="s">
        <v>276</v>
      </c>
      <c r="N2698" s="340">
        <v>0</v>
      </c>
      <c r="O2698" s="340">
        <v>0</v>
      </c>
      <c r="P2698" s="340">
        <v>0</v>
      </c>
      <c r="Q2698" s="340">
        <v>0</v>
      </c>
      <c r="S2698">
        <f t="shared" si="320"/>
        <v>10</v>
      </c>
    </row>
    <row r="2699" spans="1:19" ht="16" hidden="1" x14ac:dyDescent="0.2">
      <c r="A2699" s="481" t="s">
        <v>307</v>
      </c>
      <c r="B2699" s="345">
        <v>12</v>
      </c>
      <c r="C2699" s="415" t="str">
        <f t="shared" si="324"/>
        <v>MW1.12</v>
      </c>
      <c r="D2699" s="416">
        <v>2</v>
      </c>
      <c r="E2699" s="482">
        <v>44151</v>
      </c>
      <c r="F2699" s="366" t="s">
        <v>131</v>
      </c>
      <c r="G2699" s="444">
        <f>INDEX([1]CAPS!$A:$A,MATCH(F:F,[1]CAPS!$H:$H,0))</f>
        <v>2557</v>
      </c>
      <c r="H2699" s="414" t="s">
        <v>233</v>
      </c>
      <c r="I2699" s="410" t="s">
        <v>240</v>
      </c>
      <c r="J2699" s="340" t="s">
        <v>276</v>
      </c>
      <c r="K2699" s="340">
        <v>30</v>
      </c>
      <c r="L2699" s="340">
        <v>0</v>
      </c>
      <c r="M2699" s="340" t="s">
        <v>276</v>
      </c>
      <c r="N2699" s="340">
        <v>0</v>
      </c>
      <c r="O2699" s="340">
        <v>0</v>
      </c>
      <c r="P2699" s="340">
        <v>0</v>
      </c>
      <c r="Q2699" s="340">
        <v>0</v>
      </c>
      <c r="S2699">
        <f t="shared" ref="S2699:S2762" si="325">SUM(J2699:K2699)+O2699</f>
        <v>30</v>
      </c>
    </row>
    <row r="2700" spans="1:19" ht="16" x14ac:dyDescent="0.2">
      <c r="A2700" s="481" t="s">
        <v>307</v>
      </c>
      <c r="B2700" s="345">
        <v>12</v>
      </c>
      <c r="C2700" s="415" t="str">
        <f t="shared" si="324"/>
        <v>MW1.12</v>
      </c>
      <c r="D2700" s="416">
        <v>2</v>
      </c>
      <c r="E2700" s="482">
        <v>44151</v>
      </c>
      <c r="F2700" s="366" t="s">
        <v>159</v>
      </c>
      <c r="G2700" s="444">
        <f>INDEX([1]CAPS!$A:$A,MATCH(F:F,[1]CAPS!$H:$H,0))</f>
        <v>7138</v>
      </c>
      <c r="H2700" s="414" t="s">
        <v>233</v>
      </c>
      <c r="I2700" s="410" t="s">
        <v>240</v>
      </c>
      <c r="J2700" s="340" t="s">
        <v>276</v>
      </c>
      <c r="K2700" s="340">
        <v>8</v>
      </c>
      <c r="L2700" s="340">
        <v>0</v>
      </c>
      <c r="M2700" s="340" t="s">
        <v>276</v>
      </c>
      <c r="N2700" s="340">
        <v>0</v>
      </c>
      <c r="O2700" s="340" t="s">
        <v>276</v>
      </c>
      <c r="P2700" s="340" t="s">
        <v>276</v>
      </c>
      <c r="Q2700" s="340" t="s">
        <v>276</v>
      </c>
      <c r="S2700">
        <f t="shared" ref="S2700:S2702" si="326">SUM(J2700:K2700)</f>
        <v>8</v>
      </c>
    </row>
    <row r="2701" spans="1:19" ht="16" x14ac:dyDescent="0.2">
      <c r="A2701" s="481" t="s">
        <v>307</v>
      </c>
      <c r="B2701" s="345">
        <v>12</v>
      </c>
      <c r="C2701" s="415" t="str">
        <f t="shared" si="324"/>
        <v>MW1.12</v>
      </c>
      <c r="D2701" s="416">
        <v>2</v>
      </c>
      <c r="E2701" s="482">
        <v>44151</v>
      </c>
      <c r="F2701" s="366" t="s">
        <v>129</v>
      </c>
      <c r="G2701" s="444">
        <f>INDEX([1]CAPS!$A:$A,MATCH(F:F,[1]CAPS!$H:$H,0))</f>
        <v>5532</v>
      </c>
      <c r="H2701" s="414" t="s">
        <v>233</v>
      </c>
      <c r="I2701" s="410" t="s">
        <v>238</v>
      </c>
      <c r="J2701" s="340" t="s">
        <v>276</v>
      </c>
      <c r="K2701" s="340">
        <v>15</v>
      </c>
      <c r="L2701" s="340">
        <v>0</v>
      </c>
      <c r="M2701" s="340" t="s">
        <v>276</v>
      </c>
      <c r="N2701" s="340">
        <v>0</v>
      </c>
      <c r="O2701" s="340" t="s">
        <v>276</v>
      </c>
      <c r="P2701" s="340" t="s">
        <v>276</v>
      </c>
      <c r="Q2701" s="340" t="s">
        <v>276</v>
      </c>
      <c r="S2701">
        <f t="shared" si="326"/>
        <v>15</v>
      </c>
    </row>
    <row r="2702" spans="1:19" ht="16" x14ac:dyDescent="0.2">
      <c r="A2702" s="481" t="s">
        <v>307</v>
      </c>
      <c r="B2702" s="345">
        <v>12</v>
      </c>
      <c r="C2702" s="415" t="str">
        <f t="shared" si="324"/>
        <v>MW1.12</v>
      </c>
      <c r="D2702" s="416">
        <v>2</v>
      </c>
      <c r="E2702" s="482">
        <v>44151</v>
      </c>
      <c r="F2702" s="366" t="s">
        <v>228</v>
      </c>
      <c r="G2702" s="444">
        <f>INDEX([1]CAPS!$A:$A,MATCH(F:F,[1]CAPS!$H:$H,0))</f>
        <v>7993</v>
      </c>
      <c r="H2702" s="414" t="s">
        <v>233</v>
      </c>
      <c r="I2702" s="410" t="s">
        <v>238</v>
      </c>
      <c r="J2702" s="340" t="s">
        <v>276</v>
      </c>
      <c r="K2702" s="340">
        <v>12</v>
      </c>
      <c r="L2702" s="340">
        <v>0</v>
      </c>
      <c r="M2702" s="340" t="s">
        <v>276</v>
      </c>
      <c r="N2702" s="340">
        <v>0</v>
      </c>
      <c r="O2702" s="340" t="s">
        <v>276</v>
      </c>
      <c r="P2702" s="340" t="s">
        <v>276</v>
      </c>
      <c r="Q2702" s="340" t="s">
        <v>276</v>
      </c>
      <c r="S2702">
        <f t="shared" si="326"/>
        <v>12</v>
      </c>
    </row>
    <row r="2703" spans="1:19" ht="16" hidden="1" x14ac:dyDescent="0.2">
      <c r="A2703" s="481" t="s">
        <v>307</v>
      </c>
      <c r="B2703" s="345">
        <v>12</v>
      </c>
      <c r="C2703" s="415" t="str">
        <f t="shared" si="324"/>
        <v>MW1.12</v>
      </c>
      <c r="D2703" s="416">
        <v>2</v>
      </c>
      <c r="E2703" s="482">
        <v>44151</v>
      </c>
      <c r="F2703" s="366" t="s">
        <v>132</v>
      </c>
      <c r="G2703" s="444">
        <f>INDEX([1]CAPS!$A:$A,MATCH(F:F,[1]CAPS!$H:$H,0))</f>
        <v>2469</v>
      </c>
      <c r="H2703" s="414" t="s">
        <v>233</v>
      </c>
      <c r="I2703" s="410" t="s">
        <v>238</v>
      </c>
      <c r="J2703" s="340" t="s">
        <v>276</v>
      </c>
      <c r="K2703" s="340">
        <v>3</v>
      </c>
      <c r="L2703" s="340">
        <v>0</v>
      </c>
      <c r="M2703" s="340" t="s">
        <v>276</v>
      </c>
      <c r="N2703" s="340">
        <v>0</v>
      </c>
      <c r="O2703" s="340">
        <v>0</v>
      </c>
      <c r="P2703" s="340">
        <v>0</v>
      </c>
      <c r="Q2703" s="340">
        <v>0</v>
      </c>
      <c r="S2703">
        <f t="shared" si="325"/>
        <v>3</v>
      </c>
    </row>
    <row r="2704" spans="1:19" ht="16" hidden="1" x14ac:dyDescent="0.2">
      <c r="A2704" s="481" t="s">
        <v>307</v>
      </c>
      <c r="B2704" s="345">
        <v>12</v>
      </c>
      <c r="C2704" s="415" t="str">
        <f t="shared" si="324"/>
        <v>MW1.12</v>
      </c>
      <c r="D2704" s="416">
        <v>2</v>
      </c>
      <c r="E2704" s="482">
        <v>44151</v>
      </c>
      <c r="F2704" s="366" t="s">
        <v>157</v>
      </c>
      <c r="G2704" s="444">
        <f>INDEX([1]CAPS!$A:$A,MATCH(F:F,[1]CAPS!$H:$H,0))</f>
        <v>2654</v>
      </c>
      <c r="H2704" s="414"/>
      <c r="I2704" s="389"/>
      <c r="J2704" s="340" t="s">
        <v>276</v>
      </c>
      <c r="K2704" s="340">
        <v>0</v>
      </c>
      <c r="L2704" s="340">
        <v>0</v>
      </c>
      <c r="M2704" s="340" t="s">
        <v>276</v>
      </c>
      <c r="N2704" s="340">
        <v>0</v>
      </c>
      <c r="O2704" s="340">
        <v>12</v>
      </c>
      <c r="P2704" s="340">
        <v>0</v>
      </c>
      <c r="Q2704" s="340">
        <v>0</v>
      </c>
      <c r="S2704">
        <f t="shared" si="325"/>
        <v>12</v>
      </c>
    </row>
    <row r="2705" spans="1:19" ht="32" hidden="1" x14ac:dyDescent="0.2">
      <c r="A2705" s="481" t="s">
        <v>307</v>
      </c>
      <c r="B2705" s="345">
        <v>12</v>
      </c>
      <c r="C2705" s="415" t="str">
        <f t="shared" si="324"/>
        <v>MW1.12</v>
      </c>
      <c r="D2705" s="416">
        <v>2</v>
      </c>
      <c r="E2705" s="482">
        <v>44151</v>
      </c>
      <c r="F2705" s="393" t="s">
        <v>298</v>
      </c>
      <c r="G2705" s="444">
        <f>INDEX([1]CAPS!$A:$A,MATCH(F:F,[1]CAPS!$H:$H,0))</f>
        <v>2602</v>
      </c>
      <c r="H2705" s="414" t="s">
        <v>237</v>
      </c>
      <c r="I2705" s="389" t="s">
        <v>239</v>
      </c>
      <c r="J2705" s="340" t="s">
        <v>276</v>
      </c>
      <c r="K2705" s="340">
        <v>0</v>
      </c>
      <c r="L2705" s="340">
        <v>0</v>
      </c>
      <c r="M2705" s="340" t="s">
        <v>276</v>
      </c>
      <c r="N2705" s="340">
        <v>0</v>
      </c>
      <c r="O2705" s="340">
        <v>250</v>
      </c>
      <c r="P2705" s="340">
        <v>0</v>
      </c>
      <c r="Q2705" s="340">
        <v>0</v>
      </c>
      <c r="S2705">
        <f t="shared" si="325"/>
        <v>250</v>
      </c>
    </row>
    <row r="2706" spans="1:19" ht="16" x14ac:dyDescent="0.2">
      <c r="A2706" s="481" t="s">
        <v>307</v>
      </c>
      <c r="B2706" s="345">
        <v>12</v>
      </c>
      <c r="C2706" s="415" t="str">
        <f t="shared" si="324"/>
        <v>MW1.12</v>
      </c>
      <c r="D2706" s="416">
        <v>2</v>
      </c>
      <c r="E2706" s="482">
        <v>44151</v>
      </c>
      <c r="F2706" s="366" t="s">
        <v>127</v>
      </c>
      <c r="G2706" s="444">
        <f>INDEX([1]CAPS!$A:$A,MATCH(F:F,[1]CAPS!$H:$H,0))</f>
        <v>10605</v>
      </c>
      <c r="H2706" s="414"/>
      <c r="I2706" s="389"/>
      <c r="J2706" s="340" t="s">
        <v>276</v>
      </c>
      <c r="K2706" s="340">
        <v>2</v>
      </c>
      <c r="L2706" s="340">
        <v>0</v>
      </c>
      <c r="M2706" s="340" t="s">
        <v>276</v>
      </c>
      <c r="N2706" s="340">
        <v>0</v>
      </c>
      <c r="O2706" s="340" t="s">
        <v>276</v>
      </c>
      <c r="P2706" s="340" t="s">
        <v>276</v>
      </c>
      <c r="Q2706" s="340" t="s">
        <v>276</v>
      </c>
      <c r="S2706">
        <f>SUM(J2706:K2706)</f>
        <v>2</v>
      </c>
    </row>
    <row r="2707" spans="1:19" ht="16" hidden="1" x14ac:dyDescent="0.2">
      <c r="A2707" s="481" t="s">
        <v>307</v>
      </c>
      <c r="B2707" s="345">
        <v>13</v>
      </c>
      <c r="C2707" s="415" t="str">
        <f t="shared" si="324"/>
        <v>MW1.13</v>
      </c>
      <c r="D2707" s="416">
        <v>2</v>
      </c>
      <c r="E2707" s="482">
        <v>44151</v>
      </c>
      <c r="F2707" s="366" t="s">
        <v>132</v>
      </c>
      <c r="G2707" s="444">
        <f>INDEX([1]CAPS!$A:$A,MATCH(F:F,[1]CAPS!$H:$H,0))</f>
        <v>2469</v>
      </c>
      <c r="H2707" s="414" t="s">
        <v>233</v>
      </c>
      <c r="I2707" s="410" t="s">
        <v>238</v>
      </c>
      <c r="J2707" s="340" t="s">
        <v>276</v>
      </c>
      <c r="K2707" s="340">
        <v>6</v>
      </c>
      <c r="L2707" s="340">
        <v>0</v>
      </c>
      <c r="M2707" s="340" t="s">
        <v>276</v>
      </c>
      <c r="N2707" s="340">
        <v>0</v>
      </c>
      <c r="O2707" s="340">
        <v>0</v>
      </c>
      <c r="P2707" s="340">
        <v>0</v>
      </c>
      <c r="Q2707" s="340">
        <v>0</v>
      </c>
      <c r="S2707">
        <f t="shared" si="325"/>
        <v>6</v>
      </c>
    </row>
    <row r="2708" spans="1:19" ht="16" hidden="1" x14ac:dyDescent="0.2">
      <c r="A2708" s="481" t="s">
        <v>307</v>
      </c>
      <c r="B2708" s="345">
        <v>13</v>
      </c>
      <c r="C2708" s="415" t="str">
        <f t="shared" si="324"/>
        <v>MW1.13</v>
      </c>
      <c r="D2708" s="416">
        <v>2</v>
      </c>
      <c r="E2708" s="482">
        <v>44151</v>
      </c>
      <c r="F2708" s="366" t="s">
        <v>229</v>
      </c>
      <c r="G2708" s="444">
        <f>INDEX([1]CAPS!$A:$A,MATCH(F:F,[1]CAPS!$H:$H,0))</f>
        <v>3997</v>
      </c>
      <c r="H2708" s="414" t="s">
        <v>236</v>
      </c>
      <c r="I2708" s="410" t="s">
        <v>239</v>
      </c>
      <c r="J2708" s="340" t="s">
        <v>276</v>
      </c>
      <c r="K2708" s="340">
        <v>4</v>
      </c>
      <c r="L2708" s="340">
        <v>0</v>
      </c>
      <c r="M2708" s="340" t="s">
        <v>276</v>
      </c>
      <c r="N2708" s="340">
        <v>0</v>
      </c>
      <c r="O2708" s="340">
        <v>0</v>
      </c>
      <c r="P2708" s="340">
        <v>0</v>
      </c>
      <c r="Q2708" s="340">
        <v>0</v>
      </c>
      <c r="S2708">
        <f t="shared" si="325"/>
        <v>4</v>
      </c>
    </row>
    <row r="2709" spans="1:19" ht="16" x14ac:dyDescent="0.2">
      <c r="A2709" s="481" t="s">
        <v>307</v>
      </c>
      <c r="B2709" s="345">
        <v>13</v>
      </c>
      <c r="C2709" s="415" t="str">
        <f t="shared" si="324"/>
        <v>MW1.13</v>
      </c>
      <c r="D2709" s="416">
        <v>2</v>
      </c>
      <c r="E2709" s="482">
        <v>44151</v>
      </c>
      <c r="F2709" s="366" t="s">
        <v>129</v>
      </c>
      <c r="G2709" s="444">
        <f>INDEX([1]CAPS!$A:$A,MATCH(F:F,[1]CAPS!$H:$H,0))</f>
        <v>5532</v>
      </c>
      <c r="H2709" s="414" t="s">
        <v>233</v>
      </c>
      <c r="I2709" s="410" t="s">
        <v>238</v>
      </c>
      <c r="J2709" s="340" t="s">
        <v>276</v>
      </c>
      <c r="K2709" s="340">
        <v>15</v>
      </c>
      <c r="L2709" s="340">
        <v>0</v>
      </c>
      <c r="M2709" s="340" t="s">
        <v>276</v>
      </c>
      <c r="N2709" s="340">
        <v>0</v>
      </c>
      <c r="O2709" s="340" t="s">
        <v>276</v>
      </c>
      <c r="P2709" s="340" t="s">
        <v>276</v>
      </c>
      <c r="Q2709" s="340" t="s">
        <v>276</v>
      </c>
      <c r="S2709">
        <f t="shared" ref="S2709:S2711" si="327">SUM(J2709:K2709)</f>
        <v>15</v>
      </c>
    </row>
    <row r="2710" spans="1:19" ht="16" x14ac:dyDescent="0.2">
      <c r="A2710" s="481" t="s">
        <v>307</v>
      </c>
      <c r="B2710" s="345">
        <v>13</v>
      </c>
      <c r="C2710" s="415" t="str">
        <f t="shared" si="324"/>
        <v>MW1.13</v>
      </c>
      <c r="D2710" s="416">
        <v>2</v>
      </c>
      <c r="E2710" s="482">
        <v>44151</v>
      </c>
      <c r="F2710" s="366" t="s">
        <v>228</v>
      </c>
      <c r="G2710" s="444">
        <f>INDEX([1]CAPS!$A:$A,MATCH(F:F,[1]CAPS!$H:$H,0))</f>
        <v>7993</v>
      </c>
      <c r="H2710" s="414" t="s">
        <v>233</v>
      </c>
      <c r="I2710" s="410" t="s">
        <v>238</v>
      </c>
      <c r="J2710" s="340" t="s">
        <v>276</v>
      </c>
      <c r="K2710" s="340">
        <v>15</v>
      </c>
      <c r="L2710" s="340">
        <v>0</v>
      </c>
      <c r="M2710" s="340" t="s">
        <v>276</v>
      </c>
      <c r="N2710" s="340">
        <v>0</v>
      </c>
      <c r="O2710" s="340" t="s">
        <v>276</v>
      </c>
      <c r="P2710" s="340" t="s">
        <v>276</v>
      </c>
      <c r="Q2710" s="340" t="s">
        <v>276</v>
      </c>
      <c r="S2710">
        <f t="shared" si="327"/>
        <v>15</v>
      </c>
    </row>
    <row r="2711" spans="1:19" ht="16" x14ac:dyDescent="0.2">
      <c r="A2711" s="481" t="s">
        <v>307</v>
      </c>
      <c r="B2711" s="345">
        <v>13</v>
      </c>
      <c r="C2711" s="415" t="str">
        <f t="shared" si="324"/>
        <v>MW1.13</v>
      </c>
      <c r="D2711" s="416">
        <v>2</v>
      </c>
      <c r="E2711" s="482">
        <v>44151</v>
      </c>
      <c r="F2711" s="366" t="s">
        <v>127</v>
      </c>
      <c r="G2711" s="444">
        <f>INDEX([1]CAPS!$A:$A,MATCH(F:F,[1]CAPS!$H:$H,0))</f>
        <v>10605</v>
      </c>
      <c r="H2711" s="414" t="s">
        <v>233</v>
      </c>
      <c r="I2711" s="410" t="s">
        <v>238</v>
      </c>
      <c r="J2711" s="340" t="s">
        <v>276</v>
      </c>
      <c r="K2711" s="340">
        <v>3</v>
      </c>
      <c r="L2711" s="340">
        <v>0</v>
      </c>
      <c r="M2711" s="340" t="s">
        <v>276</v>
      </c>
      <c r="N2711" s="340">
        <v>0</v>
      </c>
      <c r="O2711" s="340" t="s">
        <v>276</v>
      </c>
      <c r="P2711" s="340" t="s">
        <v>276</v>
      </c>
      <c r="Q2711" s="340" t="s">
        <v>276</v>
      </c>
      <c r="S2711">
        <f t="shared" si="327"/>
        <v>3</v>
      </c>
    </row>
    <row r="2712" spans="1:19" ht="16" hidden="1" x14ac:dyDescent="0.2">
      <c r="A2712" s="481" t="s">
        <v>307</v>
      </c>
      <c r="B2712" s="345">
        <v>13</v>
      </c>
      <c r="C2712" s="415" t="str">
        <f t="shared" si="324"/>
        <v>MW1.13</v>
      </c>
      <c r="D2712" s="416">
        <v>2</v>
      </c>
      <c r="E2712" s="482">
        <v>44151</v>
      </c>
      <c r="F2712" s="366" t="s">
        <v>139</v>
      </c>
      <c r="G2712" s="444">
        <f>INDEX([1]CAPS!$A:$A,MATCH(F:F,[1]CAPS!$H:$H,0))</f>
        <v>6325</v>
      </c>
      <c r="H2712" s="414" t="s">
        <v>234</v>
      </c>
      <c r="I2712" s="410" t="s">
        <v>238</v>
      </c>
      <c r="J2712" s="340" t="s">
        <v>276</v>
      </c>
      <c r="K2712" s="340">
        <v>3</v>
      </c>
      <c r="L2712" s="340">
        <v>0</v>
      </c>
      <c r="M2712" s="340" t="s">
        <v>276</v>
      </c>
      <c r="N2712" s="340">
        <v>0</v>
      </c>
      <c r="O2712" s="340">
        <v>0</v>
      </c>
      <c r="P2712" s="340">
        <v>0</v>
      </c>
      <c r="Q2712" s="340">
        <v>0</v>
      </c>
      <c r="S2712">
        <f t="shared" si="325"/>
        <v>3</v>
      </c>
    </row>
    <row r="2713" spans="1:19" ht="16" hidden="1" x14ac:dyDescent="0.2">
      <c r="A2713" s="481" t="s">
        <v>307</v>
      </c>
      <c r="B2713" s="345">
        <v>13</v>
      </c>
      <c r="C2713" s="415" t="str">
        <f t="shared" si="324"/>
        <v>MW1.13</v>
      </c>
      <c r="D2713" s="416">
        <v>2</v>
      </c>
      <c r="E2713" s="482">
        <v>44151</v>
      </c>
      <c r="F2713" s="366" t="s">
        <v>131</v>
      </c>
      <c r="G2713" s="444">
        <f>INDEX([1]CAPS!$A:$A,MATCH(F:F,[1]CAPS!$H:$H,0))</f>
        <v>2557</v>
      </c>
      <c r="H2713" s="414" t="s">
        <v>233</v>
      </c>
      <c r="I2713" s="410" t="s">
        <v>240</v>
      </c>
      <c r="J2713" s="340" t="s">
        <v>276</v>
      </c>
      <c r="K2713" s="340">
        <v>20</v>
      </c>
      <c r="L2713" s="340">
        <v>0</v>
      </c>
      <c r="M2713" s="340" t="s">
        <v>276</v>
      </c>
      <c r="N2713" s="340">
        <v>0</v>
      </c>
      <c r="O2713" s="340">
        <v>0</v>
      </c>
      <c r="P2713" s="340">
        <v>0</v>
      </c>
      <c r="Q2713" s="340">
        <v>0</v>
      </c>
      <c r="S2713">
        <f t="shared" si="325"/>
        <v>20</v>
      </c>
    </row>
    <row r="2714" spans="1:19" ht="16" x14ac:dyDescent="0.2">
      <c r="A2714" s="481" t="s">
        <v>307</v>
      </c>
      <c r="B2714" s="345">
        <v>13</v>
      </c>
      <c r="C2714" s="415" t="str">
        <f t="shared" si="324"/>
        <v>MW1.13</v>
      </c>
      <c r="D2714" s="416">
        <v>2</v>
      </c>
      <c r="E2714" s="482">
        <v>44151</v>
      </c>
      <c r="F2714" s="366" t="s">
        <v>159</v>
      </c>
      <c r="G2714" s="444">
        <f>INDEX([1]CAPS!$A:$A,MATCH(F:F,[1]CAPS!$H:$H,0))</f>
        <v>7138</v>
      </c>
      <c r="H2714" s="414" t="s">
        <v>233</v>
      </c>
      <c r="I2714" s="410" t="s">
        <v>240</v>
      </c>
      <c r="J2714" s="340" t="s">
        <v>276</v>
      </c>
      <c r="K2714" s="340">
        <v>1</v>
      </c>
      <c r="L2714" s="340">
        <v>0</v>
      </c>
      <c r="M2714" s="340" t="s">
        <v>276</v>
      </c>
      <c r="N2714" s="340">
        <v>0</v>
      </c>
      <c r="O2714" s="340" t="s">
        <v>276</v>
      </c>
      <c r="P2714" s="340" t="s">
        <v>276</v>
      </c>
      <c r="Q2714" s="340" t="s">
        <v>276</v>
      </c>
      <c r="S2714">
        <f>SUM(J2714:K2714)</f>
        <v>1</v>
      </c>
    </row>
    <row r="2715" spans="1:19" ht="16" hidden="1" x14ac:dyDescent="0.2">
      <c r="A2715" s="481" t="s">
        <v>307</v>
      </c>
      <c r="B2715" s="345">
        <v>13</v>
      </c>
      <c r="C2715" s="415" t="str">
        <f t="shared" si="324"/>
        <v>MW1.13</v>
      </c>
      <c r="D2715" s="416">
        <v>2</v>
      </c>
      <c r="E2715" s="482">
        <v>44151</v>
      </c>
      <c r="F2715" s="366" t="s">
        <v>157</v>
      </c>
      <c r="G2715" s="444">
        <f>INDEX([1]CAPS!$A:$A,MATCH(F:F,[1]CAPS!$H:$H,0))</f>
        <v>2654</v>
      </c>
      <c r="H2715" s="414"/>
      <c r="I2715" s="389"/>
      <c r="J2715" s="340" t="s">
        <v>276</v>
      </c>
      <c r="K2715" s="340">
        <v>0</v>
      </c>
      <c r="L2715" s="340">
        <v>0</v>
      </c>
      <c r="M2715" s="340" t="s">
        <v>276</v>
      </c>
      <c r="N2715" s="340">
        <v>0</v>
      </c>
      <c r="O2715" s="340">
        <v>30</v>
      </c>
      <c r="P2715" s="340">
        <v>0</v>
      </c>
      <c r="Q2715" s="340">
        <v>0</v>
      </c>
      <c r="S2715">
        <f t="shared" si="325"/>
        <v>30</v>
      </c>
    </row>
    <row r="2716" spans="1:19" ht="16" hidden="1" x14ac:dyDescent="0.2">
      <c r="A2716" s="481" t="s">
        <v>307</v>
      </c>
      <c r="B2716" s="345">
        <v>13</v>
      </c>
      <c r="C2716" s="415" t="str">
        <f t="shared" si="324"/>
        <v>MW1.13</v>
      </c>
      <c r="D2716" s="416">
        <v>2</v>
      </c>
      <c r="E2716" s="482">
        <v>44151</v>
      </c>
      <c r="F2716" s="366" t="s">
        <v>158</v>
      </c>
      <c r="G2716" s="444">
        <f>INDEX([1]CAPS!$A:$A,MATCH(F:F,[1]CAPS!$H:$H,0))</f>
        <v>2987</v>
      </c>
      <c r="H2716" s="414"/>
      <c r="I2716" s="389"/>
      <c r="J2716" s="340" t="s">
        <v>276</v>
      </c>
      <c r="K2716" s="340">
        <v>1</v>
      </c>
      <c r="L2716" s="340">
        <v>0</v>
      </c>
      <c r="M2716" s="340" t="s">
        <v>276</v>
      </c>
      <c r="N2716" s="340">
        <v>0</v>
      </c>
      <c r="O2716" s="340">
        <v>0</v>
      </c>
      <c r="P2716" s="340">
        <v>0</v>
      </c>
      <c r="Q2716" s="340">
        <v>0</v>
      </c>
      <c r="S2716">
        <f t="shared" si="325"/>
        <v>1</v>
      </c>
    </row>
    <row r="2717" spans="1:19" ht="32" hidden="1" x14ac:dyDescent="0.2">
      <c r="A2717" s="481" t="s">
        <v>307</v>
      </c>
      <c r="B2717" s="345">
        <v>13</v>
      </c>
      <c r="C2717" s="415" t="str">
        <f t="shared" si="324"/>
        <v>MW1.13</v>
      </c>
      <c r="D2717" s="416">
        <v>2</v>
      </c>
      <c r="E2717" s="482">
        <v>44151</v>
      </c>
      <c r="F2717" s="393" t="s">
        <v>298</v>
      </c>
      <c r="G2717" s="444">
        <f>INDEX([1]CAPS!$A:$A,MATCH(F:F,[1]CAPS!$H:$H,0))</f>
        <v>2602</v>
      </c>
      <c r="H2717" s="414" t="s">
        <v>237</v>
      </c>
      <c r="I2717" s="389" t="s">
        <v>239</v>
      </c>
      <c r="J2717" s="340" t="s">
        <v>276</v>
      </c>
      <c r="K2717" s="340">
        <v>0</v>
      </c>
      <c r="L2717" s="340">
        <v>0</v>
      </c>
      <c r="M2717" s="340" t="s">
        <v>276</v>
      </c>
      <c r="N2717" s="340">
        <v>0</v>
      </c>
      <c r="O2717" s="340">
        <v>280</v>
      </c>
      <c r="P2717" s="340">
        <v>0</v>
      </c>
      <c r="Q2717" s="340">
        <v>0</v>
      </c>
      <c r="S2717">
        <f t="shared" si="325"/>
        <v>280</v>
      </c>
    </row>
    <row r="2718" spans="1:19" ht="16" hidden="1" x14ac:dyDescent="0.2">
      <c r="A2718" s="481" t="s">
        <v>307</v>
      </c>
      <c r="B2718" s="345">
        <v>14</v>
      </c>
      <c r="C2718" s="415" t="str">
        <f t="shared" si="324"/>
        <v>MW1.14</v>
      </c>
      <c r="D2718" s="416">
        <v>2</v>
      </c>
      <c r="E2718" s="482">
        <v>44151</v>
      </c>
      <c r="F2718" s="366" t="s">
        <v>229</v>
      </c>
      <c r="G2718" s="444">
        <f>INDEX([1]CAPS!$A:$A,MATCH(F:F,[1]CAPS!$H:$H,0))</f>
        <v>3997</v>
      </c>
      <c r="H2718" s="414" t="s">
        <v>236</v>
      </c>
      <c r="I2718" s="410" t="s">
        <v>239</v>
      </c>
      <c r="J2718" s="340" t="s">
        <v>276</v>
      </c>
      <c r="K2718" s="340">
        <v>3</v>
      </c>
      <c r="L2718" s="340">
        <v>0</v>
      </c>
      <c r="M2718" s="340" t="s">
        <v>276</v>
      </c>
      <c r="N2718" s="340">
        <v>0</v>
      </c>
      <c r="O2718" s="340">
        <v>0</v>
      </c>
      <c r="P2718" s="340">
        <v>0</v>
      </c>
      <c r="Q2718" s="340">
        <v>0</v>
      </c>
      <c r="S2718">
        <f t="shared" si="325"/>
        <v>3</v>
      </c>
    </row>
    <row r="2719" spans="1:19" ht="16" hidden="1" x14ac:dyDescent="0.2">
      <c r="A2719" s="481" t="s">
        <v>307</v>
      </c>
      <c r="B2719" s="345">
        <v>14</v>
      </c>
      <c r="C2719" s="415" t="str">
        <f t="shared" si="324"/>
        <v>MW1.14</v>
      </c>
      <c r="D2719" s="416">
        <v>2</v>
      </c>
      <c r="E2719" s="482">
        <v>44151</v>
      </c>
      <c r="F2719" s="366" t="s">
        <v>132</v>
      </c>
      <c r="G2719" s="444">
        <f>INDEX([1]CAPS!$A:$A,MATCH(F:F,[1]CAPS!$H:$H,0))</f>
        <v>2469</v>
      </c>
      <c r="H2719" s="414" t="s">
        <v>233</v>
      </c>
      <c r="I2719" s="410" t="s">
        <v>238</v>
      </c>
      <c r="J2719" s="340" t="s">
        <v>276</v>
      </c>
      <c r="K2719" s="340">
        <v>5</v>
      </c>
      <c r="L2719" s="340">
        <v>0</v>
      </c>
      <c r="M2719" s="340" t="s">
        <v>276</v>
      </c>
      <c r="N2719" s="340">
        <v>0</v>
      </c>
      <c r="O2719" s="340">
        <v>0</v>
      </c>
      <c r="P2719" s="340">
        <v>0</v>
      </c>
      <c r="Q2719" s="340">
        <v>0</v>
      </c>
      <c r="S2719">
        <f t="shared" si="325"/>
        <v>5</v>
      </c>
    </row>
    <row r="2720" spans="1:19" ht="32" hidden="1" x14ac:dyDescent="0.2">
      <c r="A2720" s="481" t="s">
        <v>307</v>
      </c>
      <c r="B2720" s="345">
        <v>14</v>
      </c>
      <c r="C2720" s="415" t="str">
        <f t="shared" si="324"/>
        <v>MW1.14</v>
      </c>
      <c r="D2720" s="416">
        <v>2</v>
      </c>
      <c r="E2720" s="482">
        <v>44151</v>
      </c>
      <c r="F2720" s="366" t="s">
        <v>141</v>
      </c>
      <c r="G2720" s="444">
        <f>INDEX([1]CAPS!$A:$A,MATCH(F:F,[1]CAPS!$H:$H,0))</f>
        <v>2445</v>
      </c>
      <c r="H2720" s="414" t="s">
        <v>234</v>
      </c>
      <c r="I2720" s="410" t="s">
        <v>238</v>
      </c>
      <c r="J2720" s="340" t="s">
        <v>276</v>
      </c>
      <c r="K2720" s="340">
        <v>5</v>
      </c>
      <c r="L2720" s="340">
        <v>0</v>
      </c>
      <c r="M2720" s="340" t="s">
        <v>276</v>
      </c>
      <c r="N2720" s="340">
        <v>0</v>
      </c>
      <c r="O2720" s="340">
        <v>1</v>
      </c>
      <c r="P2720" s="340">
        <v>0</v>
      </c>
      <c r="Q2720" s="340">
        <v>0</v>
      </c>
      <c r="S2720">
        <f t="shared" si="325"/>
        <v>6</v>
      </c>
    </row>
    <row r="2721" spans="1:19" ht="16" hidden="1" x14ac:dyDescent="0.2">
      <c r="A2721" s="481" t="s">
        <v>307</v>
      </c>
      <c r="B2721" s="345">
        <v>14</v>
      </c>
      <c r="C2721" s="415" t="str">
        <f t="shared" si="324"/>
        <v>MW1.14</v>
      </c>
      <c r="D2721" s="416">
        <v>2</v>
      </c>
      <c r="E2721" s="482">
        <v>44151</v>
      </c>
      <c r="F2721" s="366" t="s">
        <v>157</v>
      </c>
      <c r="G2721" s="444">
        <f>INDEX([1]CAPS!$A:$A,MATCH(F:F,[1]CAPS!$H:$H,0))</f>
        <v>2654</v>
      </c>
      <c r="H2721" s="414" t="s">
        <v>237</v>
      </c>
      <c r="I2721" s="410" t="s">
        <v>239</v>
      </c>
      <c r="J2721" s="340" t="s">
        <v>276</v>
      </c>
      <c r="K2721" s="340">
        <v>0</v>
      </c>
      <c r="L2721" s="340">
        <v>0</v>
      </c>
      <c r="M2721" s="340" t="s">
        <v>276</v>
      </c>
      <c r="N2721" s="340">
        <v>0</v>
      </c>
      <c r="O2721" s="340">
        <v>45</v>
      </c>
      <c r="P2721" s="340">
        <v>0</v>
      </c>
      <c r="Q2721" s="340">
        <v>0</v>
      </c>
      <c r="S2721">
        <f t="shared" si="325"/>
        <v>45</v>
      </c>
    </row>
    <row r="2722" spans="1:19" ht="16" hidden="1" x14ac:dyDescent="0.2">
      <c r="A2722" s="481" t="s">
        <v>307</v>
      </c>
      <c r="B2722" s="345">
        <v>14</v>
      </c>
      <c r="C2722" s="415" t="str">
        <f t="shared" si="324"/>
        <v>MW1.14</v>
      </c>
      <c r="D2722" s="416">
        <v>2</v>
      </c>
      <c r="E2722" s="482">
        <v>44151</v>
      </c>
      <c r="F2722" s="366" t="s">
        <v>139</v>
      </c>
      <c r="G2722" s="444">
        <f>INDEX([1]CAPS!$A:$A,MATCH(F:F,[1]CAPS!$H:$H,0))</f>
        <v>6325</v>
      </c>
      <c r="H2722" s="414" t="s">
        <v>234</v>
      </c>
      <c r="I2722" s="410" t="s">
        <v>238</v>
      </c>
      <c r="J2722" s="340" t="s">
        <v>276</v>
      </c>
      <c r="K2722" s="340">
        <v>2</v>
      </c>
      <c r="L2722" s="340">
        <v>0</v>
      </c>
      <c r="M2722" s="340" t="s">
        <v>276</v>
      </c>
      <c r="N2722" s="340">
        <v>0</v>
      </c>
      <c r="O2722" s="340">
        <v>0</v>
      </c>
      <c r="P2722" s="340">
        <v>0</v>
      </c>
      <c r="Q2722" s="340">
        <v>0</v>
      </c>
      <c r="S2722">
        <f t="shared" si="325"/>
        <v>2</v>
      </c>
    </row>
    <row r="2723" spans="1:19" ht="16" x14ac:dyDescent="0.2">
      <c r="A2723" s="481" t="s">
        <v>307</v>
      </c>
      <c r="B2723" s="345">
        <v>14</v>
      </c>
      <c r="C2723" s="415" t="str">
        <f t="shared" si="324"/>
        <v>MW1.14</v>
      </c>
      <c r="D2723" s="416">
        <v>2</v>
      </c>
      <c r="E2723" s="482">
        <v>44151</v>
      </c>
      <c r="F2723" s="366" t="s">
        <v>129</v>
      </c>
      <c r="G2723" s="444">
        <f>INDEX([1]CAPS!$A:$A,MATCH(F:F,[1]CAPS!$H:$H,0))</f>
        <v>5532</v>
      </c>
      <c r="H2723" s="414" t="s">
        <v>233</v>
      </c>
      <c r="I2723" s="410" t="s">
        <v>238</v>
      </c>
      <c r="J2723" s="340" t="s">
        <v>276</v>
      </c>
      <c r="K2723" s="340">
        <v>15</v>
      </c>
      <c r="L2723" s="340">
        <v>0</v>
      </c>
      <c r="M2723" s="340" t="s">
        <v>276</v>
      </c>
      <c r="N2723" s="340">
        <v>0</v>
      </c>
      <c r="O2723" s="340" t="s">
        <v>276</v>
      </c>
      <c r="P2723" s="340" t="s">
        <v>276</v>
      </c>
      <c r="Q2723" s="340" t="s">
        <v>276</v>
      </c>
      <c r="S2723">
        <f t="shared" ref="S2723:S2724" si="328">SUM(J2723:K2723)</f>
        <v>15</v>
      </c>
    </row>
    <row r="2724" spans="1:19" ht="16" x14ac:dyDescent="0.2">
      <c r="A2724" s="481" t="s">
        <v>307</v>
      </c>
      <c r="B2724" s="345">
        <v>14</v>
      </c>
      <c r="C2724" s="415" t="str">
        <f t="shared" si="324"/>
        <v>MW1.14</v>
      </c>
      <c r="D2724" s="416">
        <v>2</v>
      </c>
      <c r="E2724" s="482">
        <v>44151</v>
      </c>
      <c r="F2724" s="366" t="s">
        <v>127</v>
      </c>
      <c r="G2724" s="444">
        <f>INDEX([1]CAPS!$A:$A,MATCH(F:F,[1]CAPS!$H:$H,0))</f>
        <v>10605</v>
      </c>
      <c r="H2724" s="414" t="s">
        <v>233</v>
      </c>
      <c r="I2724" s="410" t="s">
        <v>238</v>
      </c>
      <c r="J2724" s="340" t="s">
        <v>276</v>
      </c>
      <c r="K2724" s="340">
        <v>3</v>
      </c>
      <c r="L2724" s="340">
        <v>0</v>
      </c>
      <c r="M2724" s="340" t="s">
        <v>276</v>
      </c>
      <c r="N2724" s="340">
        <v>0</v>
      </c>
      <c r="O2724" s="340" t="s">
        <v>276</v>
      </c>
      <c r="P2724" s="340" t="s">
        <v>276</v>
      </c>
      <c r="Q2724" s="340" t="s">
        <v>276</v>
      </c>
      <c r="S2724">
        <f t="shared" si="328"/>
        <v>3</v>
      </c>
    </row>
    <row r="2725" spans="1:19" ht="16" hidden="1" x14ac:dyDescent="0.2">
      <c r="A2725" s="481" t="s">
        <v>307</v>
      </c>
      <c r="B2725" s="345">
        <v>14</v>
      </c>
      <c r="C2725" s="415" t="str">
        <f t="shared" si="324"/>
        <v>MW1.14</v>
      </c>
      <c r="D2725" s="416">
        <v>2</v>
      </c>
      <c r="E2725" s="482">
        <v>44151</v>
      </c>
      <c r="F2725" s="366" t="s">
        <v>131</v>
      </c>
      <c r="G2725" s="444">
        <f>INDEX([1]CAPS!$A:$A,MATCH(F:F,[1]CAPS!$H:$H,0))</f>
        <v>2557</v>
      </c>
      <c r="H2725" s="414" t="s">
        <v>233</v>
      </c>
      <c r="I2725" s="410" t="s">
        <v>240</v>
      </c>
      <c r="J2725" s="340" t="s">
        <v>276</v>
      </c>
      <c r="K2725" s="340">
        <v>22</v>
      </c>
      <c r="L2725" s="340">
        <v>0</v>
      </c>
      <c r="M2725" s="340" t="s">
        <v>276</v>
      </c>
      <c r="N2725" s="340">
        <v>0</v>
      </c>
      <c r="O2725" s="340">
        <v>0</v>
      </c>
      <c r="P2725" s="340">
        <v>0</v>
      </c>
      <c r="Q2725" s="340">
        <v>0</v>
      </c>
      <c r="S2725">
        <f t="shared" si="325"/>
        <v>22</v>
      </c>
    </row>
    <row r="2726" spans="1:19" ht="16" x14ac:dyDescent="0.2">
      <c r="A2726" s="481" t="s">
        <v>307</v>
      </c>
      <c r="B2726" s="345">
        <v>14</v>
      </c>
      <c r="C2726" s="415" t="str">
        <f t="shared" si="324"/>
        <v>MW1.14</v>
      </c>
      <c r="D2726" s="416">
        <v>2</v>
      </c>
      <c r="E2726" s="482">
        <v>44151</v>
      </c>
      <c r="F2726" s="366" t="s">
        <v>159</v>
      </c>
      <c r="G2726" s="444">
        <f>INDEX([1]CAPS!$A:$A,MATCH(F:F,[1]CAPS!$H:$H,0))</f>
        <v>7138</v>
      </c>
      <c r="H2726" s="414" t="s">
        <v>233</v>
      </c>
      <c r="I2726" s="410" t="s">
        <v>240</v>
      </c>
      <c r="J2726" s="340" t="s">
        <v>276</v>
      </c>
      <c r="K2726" s="340">
        <v>6</v>
      </c>
      <c r="L2726" s="340">
        <v>0</v>
      </c>
      <c r="M2726" s="340" t="s">
        <v>276</v>
      </c>
      <c r="N2726" s="340">
        <v>0</v>
      </c>
      <c r="O2726" s="340" t="s">
        <v>276</v>
      </c>
      <c r="P2726" s="340" t="s">
        <v>276</v>
      </c>
      <c r="Q2726" s="340" t="s">
        <v>276</v>
      </c>
      <c r="S2726">
        <f>SUM(J2726:K2726)</f>
        <v>6</v>
      </c>
    </row>
    <row r="2727" spans="1:19" ht="16" hidden="1" x14ac:dyDescent="0.2">
      <c r="A2727" s="481" t="s">
        <v>307</v>
      </c>
      <c r="B2727" s="345">
        <v>14</v>
      </c>
      <c r="C2727" s="415" t="str">
        <f t="shared" si="324"/>
        <v>MW1.14</v>
      </c>
      <c r="D2727" s="416">
        <v>2</v>
      </c>
      <c r="E2727" s="482">
        <v>44151</v>
      </c>
      <c r="F2727" s="366" t="s">
        <v>158</v>
      </c>
      <c r="G2727" s="444">
        <f>INDEX([1]CAPS!$A:$A,MATCH(F:F,[1]CAPS!$H:$H,0))</f>
        <v>2987</v>
      </c>
      <c r="H2727" s="414"/>
      <c r="I2727" s="389"/>
      <c r="J2727" s="340" t="s">
        <v>276</v>
      </c>
      <c r="K2727" s="340">
        <v>6</v>
      </c>
      <c r="L2727" s="340">
        <v>0</v>
      </c>
      <c r="M2727" s="340" t="s">
        <v>276</v>
      </c>
      <c r="N2727" s="340">
        <v>0</v>
      </c>
      <c r="O2727" s="340">
        <v>0</v>
      </c>
      <c r="P2727" s="340">
        <v>0</v>
      </c>
      <c r="Q2727" s="340">
        <v>0</v>
      </c>
      <c r="S2727">
        <f t="shared" si="325"/>
        <v>6</v>
      </c>
    </row>
    <row r="2728" spans="1:19" ht="32" hidden="1" x14ac:dyDescent="0.2">
      <c r="A2728" s="481" t="s">
        <v>307</v>
      </c>
      <c r="B2728" s="345">
        <v>14</v>
      </c>
      <c r="C2728" s="415" t="str">
        <f t="shared" si="324"/>
        <v>MW1.14</v>
      </c>
      <c r="D2728" s="416">
        <v>2</v>
      </c>
      <c r="E2728" s="482">
        <v>44151</v>
      </c>
      <c r="F2728" s="393" t="s">
        <v>298</v>
      </c>
      <c r="G2728" s="444">
        <f>INDEX([1]CAPS!$A:$A,MATCH(F:F,[1]CAPS!$H:$H,0))</f>
        <v>2602</v>
      </c>
      <c r="H2728" s="414" t="s">
        <v>237</v>
      </c>
      <c r="I2728" s="389" t="s">
        <v>239</v>
      </c>
      <c r="J2728" s="340" t="s">
        <v>276</v>
      </c>
      <c r="K2728" s="340">
        <v>0</v>
      </c>
      <c r="L2728" s="340">
        <v>0</v>
      </c>
      <c r="M2728" s="340" t="s">
        <v>276</v>
      </c>
      <c r="N2728" s="340">
        <v>0</v>
      </c>
      <c r="O2728" s="340">
        <v>300</v>
      </c>
      <c r="P2728" s="340">
        <v>0</v>
      </c>
      <c r="Q2728" s="340">
        <v>0</v>
      </c>
      <c r="S2728">
        <f t="shared" si="325"/>
        <v>300</v>
      </c>
    </row>
    <row r="2729" spans="1:19" ht="16" hidden="1" x14ac:dyDescent="0.2">
      <c r="A2729" s="481" t="s">
        <v>307</v>
      </c>
      <c r="B2729" s="345">
        <v>14</v>
      </c>
      <c r="C2729" s="415" t="str">
        <f t="shared" si="324"/>
        <v>MW1.14</v>
      </c>
      <c r="D2729" s="416">
        <v>2</v>
      </c>
      <c r="E2729" s="482">
        <v>44151</v>
      </c>
      <c r="F2729" s="366" t="s">
        <v>126</v>
      </c>
      <c r="G2729" s="444">
        <f>INDEX([1]CAPS!$A:$A,MATCH(F:F,[1]CAPS!$H:$H,0))</f>
        <v>7943</v>
      </c>
      <c r="H2729" s="414"/>
      <c r="I2729" s="389"/>
      <c r="J2729" s="340" t="s">
        <v>276</v>
      </c>
      <c r="K2729" s="340">
        <v>0</v>
      </c>
      <c r="L2729" s="340">
        <v>0</v>
      </c>
      <c r="M2729" s="340" t="s">
        <v>276</v>
      </c>
      <c r="N2729" s="340">
        <v>0</v>
      </c>
      <c r="O2729" s="340">
        <v>1</v>
      </c>
      <c r="P2729" s="340">
        <v>0</v>
      </c>
      <c r="Q2729" s="340">
        <v>0</v>
      </c>
      <c r="S2729">
        <f t="shared" si="325"/>
        <v>1</v>
      </c>
    </row>
    <row r="2730" spans="1:19" ht="16" x14ac:dyDescent="0.2">
      <c r="A2730" s="481" t="s">
        <v>307</v>
      </c>
      <c r="B2730" s="345">
        <v>14</v>
      </c>
      <c r="C2730" s="415" t="str">
        <f t="shared" si="324"/>
        <v>MW1.14</v>
      </c>
      <c r="D2730" s="416">
        <v>2</v>
      </c>
      <c r="E2730" s="482">
        <v>44151</v>
      </c>
      <c r="F2730" s="366" t="s">
        <v>228</v>
      </c>
      <c r="G2730" s="444">
        <f>INDEX([1]CAPS!$A:$A,MATCH(F:F,[1]CAPS!$H:$H,0))</f>
        <v>7993</v>
      </c>
      <c r="H2730" s="414"/>
      <c r="I2730" s="389"/>
      <c r="J2730" s="340" t="s">
        <v>276</v>
      </c>
      <c r="K2730" s="340">
        <v>12</v>
      </c>
      <c r="L2730" s="340">
        <v>0</v>
      </c>
      <c r="M2730" s="340" t="s">
        <v>276</v>
      </c>
      <c r="N2730" s="340">
        <v>0</v>
      </c>
      <c r="O2730" s="340" t="s">
        <v>276</v>
      </c>
      <c r="P2730" s="340" t="s">
        <v>276</v>
      </c>
      <c r="Q2730" s="340" t="s">
        <v>276</v>
      </c>
      <c r="S2730">
        <f>SUM(J2730:K2730)</f>
        <v>12</v>
      </c>
    </row>
    <row r="2731" spans="1:19" ht="16" hidden="1" x14ac:dyDescent="0.2">
      <c r="A2731" s="481" t="s">
        <v>307</v>
      </c>
      <c r="B2731" s="345">
        <v>14</v>
      </c>
      <c r="C2731" s="415" t="str">
        <f t="shared" si="324"/>
        <v>MW1.14</v>
      </c>
      <c r="D2731" s="416">
        <v>2</v>
      </c>
      <c r="E2731" s="482">
        <v>44151</v>
      </c>
      <c r="F2731" s="366" t="s">
        <v>160</v>
      </c>
      <c r="G2731" s="444">
        <f>INDEX([1]CAPS!$A:$A,MATCH(F:F,[1]CAPS!$H:$H,0))</f>
        <v>2503</v>
      </c>
      <c r="H2731" s="414"/>
      <c r="I2731" s="389"/>
      <c r="J2731" s="340" t="s">
        <v>276</v>
      </c>
      <c r="K2731" s="340">
        <v>4</v>
      </c>
      <c r="L2731" s="340">
        <v>0</v>
      </c>
      <c r="M2731" s="340" t="s">
        <v>276</v>
      </c>
      <c r="N2731" s="340">
        <v>0</v>
      </c>
      <c r="O2731" s="340">
        <v>0</v>
      </c>
      <c r="P2731" s="340">
        <v>0</v>
      </c>
      <c r="Q2731" s="340">
        <v>0</v>
      </c>
      <c r="S2731">
        <f t="shared" si="325"/>
        <v>4</v>
      </c>
    </row>
    <row r="2732" spans="1:19" ht="16" hidden="1" x14ac:dyDescent="0.2">
      <c r="A2732" s="481" t="s">
        <v>307</v>
      </c>
      <c r="B2732" s="345">
        <v>15</v>
      </c>
      <c r="C2732" s="415" t="str">
        <f t="shared" si="324"/>
        <v>MW1.15</v>
      </c>
      <c r="D2732" s="416">
        <v>2</v>
      </c>
      <c r="E2732" s="482">
        <v>44151</v>
      </c>
      <c r="F2732" s="366" t="s">
        <v>132</v>
      </c>
      <c r="G2732" s="444">
        <f>INDEX([1]CAPS!$A:$A,MATCH(F:F,[1]CAPS!$H:$H,0))</f>
        <v>2469</v>
      </c>
      <c r="H2732" s="414" t="s">
        <v>233</v>
      </c>
      <c r="I2732" s="410" t="s">
        <v>238</v>
      </c>
      <c r="J2732" s="340" t="s">
        <v>276</v>
      </c>
      <c r="K2732" s="340">
        <v>3</v>
      </c>
      <c r="L2732" s="340">
        <v>0</v>
      </c>
      <c r="M2732" s="340" t="s">
        <v>276</v>
      </c>
      <c r="N2732" s="340">
        <v>0</v>
      </c>
      <c r="O2732" s="340">
        <v>0</v>
      </c>
      <c r="P2732" s="340">
        <v>0</v>
      </c>
      <c r="Q2732" s="340">
        <v>0</v>
      </c>
      <c r="S2732">
        <f t="shared" si="325"/>
        <v>3</v>
      </c>
    </row>
    <row r="2733" spans="1:19" ht="16" hidden="1" x14ac:dyDescent="0.2">
      <c r="A2733" s="481" t="s">
        <v>307</v>
      </c>
      <c r="B2733" s="345">
        <v>15</v>
      </c>
      <c r="C2733" s="415" t="str">
        <f t="shared" si="324"/>
        <v>MW1.15</v>
      </c>
      <c r="D2733" s="416">
        <v>2</v>
      </c>
      <c r="E2733" s="482">
        <v>44151</v>
      </c>
      <c r="F2733" s="366" t="s">
        <v>229</v>
      </c>
      <c r="G2733" s="444">
        <f>INDEX([1]CAPS!$A:$A,MATCH(F:F,[1]CAPS!$H:$H,0))</f>
        <v>3997</v>
      </c>
      <c r="H2733" s="414" t="s">
        <v>236</v>
      </c>
      <c r="I2733" s="410" t="s">
        <v>239</v>
      </c>
      <c r="J2733" s="340" t="s">
        <v>276</v>
      </c>
      <c r="K2733" s="340">
        <v>12</v>
      </c>
      <c r="L2733" s="340">
        <v>0</v>
      </c>
      <c r="M2733" s="340" t="s">
        <v>276</v>
      </c>
      <c r="N2733" s="340">
        <v>0</v>
      </c>
      <c r="O2733" s="340">
        <v>40</v>
      </c>
      <c r="P2733" s="340">
        <v>0</v>
      </c>
      <c r="Q2733" s="340">
        <v>0</v>
      </c>
      <c r="S2733">
        <f t="shared" si="325"/>
        <v>52</v>
      </c>
    </row>
    <row r="2734" spans="1:19" ht="16" hidden="1" x14ac:dyDescent="0.2">
      <c r="A2734" s="481" t="s">
        <v>307</v>
      </c>
      <c r="B2734" s="345">
        <v>15</v>
      </c>
      <c r="C2734" s="415" t="str">
        <f t="shared" si="324"/>
        <v>MW1.15</v>
      </c>
      <c r="D2734" s="416">
        <v>2</v>
      </c>
      <c r="E2734" s="482">
        <v>44151</v>
      </c>
      <c r="F2734" s="366" t="s">
        <v>139</v>
      </c>
      <c r="G2734" s="444">
        <f>INDEX([1]CAPS!$A:$A,MATCH(F:F,[1]CAPS!$H:$H,0))</f>
        <v>6325</v>
      </c>
      <c r="H2734" s="414" t="s">
        <v>234</v>
      </c>
      <c r="I2734" s="410" t="s">
        <v>238</v>
      </c>
      <c r="J2734" s="340" t="s">
        <v>276</v>
      </c>
      <c r="K2734" s="340">
        <v>6</v>
      </c>
      <c r="L2734" s="340">
        <v>0</v>
      </c>
      <c r="M2734" s="340" t="s">
        <v>276</v>
      </c>
      <c r="N2734" s="340">
        <v>1</v>
      </c>
      <c r="O2734" s="340">
        <v>0</v>
      </c>
      <c r="P2734" s="340">
        <v>0</v>
      </c>
      <c r="Q2734" s="340">
        <v>0</v>
      </c>
      <c r="S2734">
        <f t="shared" si="325"/>
        <v>6</v>
      </c>
    </row>
    <row r="2735" spans="1:19" ht="32" hidden="1" x14ac:dyDescent="0.2">
      <c r="A2735" s="481" t="s">
        <v>307</v>
      </c>
      <c r="B2735" s="345">
        <v>15</v>
      </c>
      <c r="C2735" s="415" t="str">
        <f t="shared" si="324"/>
        <v>MW1.15</v>
      </c>
      <c r="D2735" s="416">
        <v>2</v>
      </c>
      <c r="E2735" s="482">
        <v>44151</v>
      </c>
      <c r="F2735" s="366" t="s">
        <v>135</v>
      </c>
      <c r="G2735" s="444">
        <f>INDEX([1]CAPS!$A:$A,MATCH(F:F,[1]CAPS!$H:$H,0))</f>
        <v>7766</v>
      </c>
      <c r="H2735" s="414" t="s">
        <v>236</v>
      </c>
      <c r="I2735" s="410" t="s">
        <v>242</v>
      </c>
      <c r="J2735" s="340" t="s">
        <v>276</v>
      </c>
      <c r="K2735" s="340">
        <v>1</v>
      </c>
      <c r="L2735" s="340">
        <v>0</v>
      </c>
      <c r="M2735" s="340" t="s">
        <v>276</v>
      </c>
      <c r="N2735" s="340">
        <v>0</v>
      </c>
      <c r="O2735" s="340">
        <v>0</v>
      </c>
      <c r="P2735" s="340">
        <v>0</v>
      </c>
      <c r="Q2735" s="340">
        <v>0</v>
      </c>
      <c r="S2735">
        <f t="shared" si="325"/>
        <v>1</v>
      </c>
    </row>
    <row r="2736" spans="1:19" ht="16" x14ac:dyDescent="0.2">
      <c r="A2736" s="481" t="s">
        <v>307</v>
      </c>
      <c r="B2736" s="345">
        <v>15</v>
      </c>
      <c r="C2736" s="415" t="str">
        <f t="shared" si="324"/>
        <v>MW1.15</v>
      </c>
      <c r="D2736" s="416">
        <v>2</v>
      </c>
      <c r="E2736" s="482">
        <v>44151</v>
      </c>
      <c r="F2736" s="366" t="s">
        <v>129</v>
      </c>
      <c r="G2736" s="444">
        <f>INDEX([1]CAPS!$A:$A,MATCH(F:F,[1]CAPS!$H:$H,0))</f>
        <v>5532</v>
      </c>
      <c r="H2736" s="414" t="s">
        <v>233</v>
      </c>
      <c r="I2736" s="410" t="s">
        <v>238</v>
      </c>
      <c r="J2736" s="340" t="s">
        <v>276</v>
      </c>
      <c r="K2736" s="340">
        <v>26</v>
      </c>
      <c r="L2736" s="340">
        <v>0</v>
      </c>
      <c r="M2736" s="340" t="s">
        <v>276</v>
      </c>
      <c r="N2736" s="340">
        <v>0</v>
      </c>
      <c r="O2736" s="340" t="s">
        <v>276</v>
      </c>
      <c r="P2736" s="340" t="s">
        <v>276</v>
      </c>
      <c r="Q2736" s="340" t="s">
        <v>276</v>
      </c>
      <c r="S2736">
        <f>SUM(J2736:K2736)</f>
        <v>26</v>
      </c>
    </row>
    <row r="2737" spans="1:19" ht="16" hidden="1" x14ac:dyDescent="0.2">
      <c r="A2737" s="481" t="s">
        <v>307</v>
      </c>
      <c r="B2737" s="345">
        <v>15</v>
      </c>
      <c r="C2737" s="415" t="str">
        <f t="shared" si="324"/>
        <v>MW1.15</v>
      </c>
      <c r="D2737" s="416">
        <v>2</v>
      </c>
      <c r="E2737" s="482">
        <v>44151</v>
      </c>
      <c r="F2737" s="366" t="s">
        <v>157</v>
      </c>
      <c r="G2737" s="444">
        <f>INDEX([1]CAPS!$A:$A,MATCH(F:F,[1]CAPS!$H:$H,0))</f>
        <v>2654</v>
      </c>
      <c r="H2737" s="414" t="s">
        <v>237</v>
      </c>
      <c r="I2737" s="410" t="s">
        <v>239</v>
      </c>
      <c r="J2737" s="340" t="s">
        <v>276</v>
      </c>
      <c r="K2737" s="340">
        <v>0</v>
      </c>
      <c r="L2737" s="340">
        <v>0</v>
      </c>
      <c r="M2737" s="340" t="s">
        <v>276</v>
      </c>
      <c r="N2737" s="340">
        <v>0</v>
      </c>
      <c r="O2737" s="340">
        <v>11</v>
      </c>
      <c r="P2737" s="340">
        <v>0</v>
      </c>
      <c r="Q2737" s="340">
        <v>0</v>
      </c>
      <c r="S2737">
        <f t="shared" si="325"/>
        <v>11</v>
      </c>
    </row>
    <row r="2738" spans="1:19" ht="16" hidden="1" x14ac:dyDescent="0.2">
      <c r="A2738" s="481" t="s">
        <v>307</v>
      </c>
      <c r="B2738" s="345">
        <v>15</v>
      </c>
      <c r="C2738" s="415" t="str">
        <f t="shared" si="324"/>
        <v>MW1.15</v>
      </c>
      <c r="D2738" s="416">
        <v>2</v>
      </c>
      <c r="E2738" s="482">
        <v>44151</v>
      </c>
      <c r="F2738" s="366" t="s">
        <v>131</v>
      </c>
      <c r="G2738" s="444">
        <f>INDEX([1]CAPS!$A:$A,MATCH(F:F,[1]CAPS!$H:$H,0))</f>
        <v>2557</v>
      </c>
      <c r="H2738" s="414" t="s">
        <v>233</v>
      </c>
      <c r="I2738" s="410" t="s">
        <v>240</v>
      </c>
      <c r="J2738" s="340" t="s">
        <v>276</v>
      </c>
      <c r="K2738" s="340">
        <v>6</v>
      </c>
      <c r="L2738" s="340">
        <v>0</v>
      </c>
      <c r="M2738" s="340" t="s">
        <v>276</v>
      </c>
      <c r="N2738" s="340">
        <v>0</v>
      </c>
      <c r="O2738" s="340">
        <v>0</v>
      </c>
      <c r="P2738" s="340">
        <v>0</v>
      </c>
      <c r="Q2738" s="340">
        <v>0</v>
      </c>
      <c r="S2738">
        <f t="shared" si="325"/>
        <v>6</v>
      </c>
    </row>
    <row r="2739" spans="1:19" ht="32" hidden="1" x14ac:dyDescent="0.2">
      <c r="A2739" s="481" t="s">
        <v>307</v>
      </c>
      <c r="B2739" s="345">
        <v>15</v>
      </c>
      <c r="C2739" s="415" t="str">
        <f t="shared" si="324"/>
        <v>MW1.15</v>
      </c>
      <c r="D2739" s="416">
        <v>2</v>
      </c>
      <c r="E2739" s="482">
        <v>44151</v>
      </c>
      <c r="F2739" s="366" t="s">
        <v>141</v>
      </c>
      <c r="G2739" s="444">
        <f>INDEX([1]CAPS!$A:$A,MATCH(F:F,[1]CAPS!$H:$H,0))</f>
        <v>2445</v>
      </c>
      <c r="H2739" s="414" t="s">
        <v>234</v>
      </c>
      <c r="I2739" s="410" t="s">
        <v>238</v>
      </c>
      <c r="J2739" s="340" t="s">
        <v>276</v>
      </c>
      <c r="K2739" s="340">
        <v>1</v>
      </c>
      <c r="L2739" s="340">
        <v>0</v>
      </c>
      <c r="M2739" s="340" t="s">
        <v>276</v>
      </c>
      <c r="N2739" s="340">
        <v>0</v>
      </c>
      <c r="O2739" s="340">
        <v>0</v>
      </c>
      <c r="P2739" s="340">
        <v>0</v>
      </c>
      <c r="Q2739" s="340">
        <v>0</v>
      </c>
      <c r="S2739">
        <f t="shared" si="325"/>
        <v>1</v>
      </c>
    </row>
    <row r="2740" spans="1:19" ht="16" hidden="1" x14ac:dyDescent="0.2">
      <c r="A2740" s="481" t="s">
        <v>307</v>
      </c>
      <c r="B2740" s="345">
        <v>15</v>
      </c>
      <c r="C2740" s="415" t="str">
        <f t="shared" si="324"/>
        <v>MW1.15</v>
      </c>
      <c r="D2740" s="416">
        <v>2</v>
      </c>
      <c r="E2740" s="482">
        <v>44151</v>
      </c>
      <c r="F2740" s="366" t="s">
        <v>162</v>
      </c>
      <c r="G2740" s="444">
        <f>INDEX([1]CAPS!$A:$A,MATCH(F:F,[1]CAPS!$H:$H,0))</f>
        <v>6324</v>
      </c>
      <c r="H2740" s="414" t="s">
        <v>234</v>
      </c>
      <c r="I2740" s="410" t="s">
        <v>238</v>
      </c>
      <c r="J2740" s="340" t="s">
        <v>276</v>
      </c>
      <c r="K2740" s="340">
        <v>1</v>
      </c>
      <c r="L2740" s="340">
        <v>0</v>
      </c>
      <c r="M2740" s="340" t="s">
        <v>276</v>
      </c>
      <c r="N2740" s="340">
        <v>0</v>
      </c>
      <c r="O2740" s="340">
        <v>0</v>
      </c>
      <c r="P2740" s="340">
        <v>0</v>
      </c>
      <c r="Q2740" s="340">
        <v>0</v>
      </c>
      <c r="S2740">
        <f t="shared" si="325"/>
        <v>1</v>
      </c>
    </row>
    <row r="2741" spans="1:19" ht="16" x14ac:dyDescent="0.2">
      <c r="A2741" s="481" t="s">
        <v>307</v>
      </c>
      <c r="B2741" s="345">
        <v>15</v>
      </c>
      <c r="C2741" s="415" t="str">
        <f t="shared" si="324"/>
        <v>MW1.15</v>
      </c>
      <c r="D2741" s="416">
        <v>2</v>
      </c>
      <c r="E2741" s="482">
        <v>44151</v>
      </c>
      <c r="F2741" s="366" t="s">
        <v>159</v>
      </c>
      <c r="G2741" s="444">
        <f>INDEX([1]CAPS!$A:$A,MATCH(F:F,[1]CAPS!$H:$H,0))</f>
        <v>7138</v>
      </c>
      <c r="H2741" s="414" t="s">
        <v>233</v>
      </c>
      <c r="I2741" s="410" t="s">
        <v>240</v>
      </c>
      <c r="J2741" s="340" t="s">
        <v>276</v>
      </c>
      <c r="K2741" s="340">
        <v>8</v>
      </c>
      <c r="L2741" s="340">
        <v>0</v>
      </c>
      <c r="M2741" s="340" t="s">
        <v>276</v>
      </c>
      <c r="N2741" s="340">
        <v>0</v>
      </c>
      <c r="O2741" s="340" t="s">
        <v>276</v>
      </c>
      <c r="P2741" s="340" t="s">
        <v>276</v>
      </c>
      <c r="Q2741" s="340" t="s">
        <v>276</v>
      </c>
      <c r="S2741">
        <f t="shared" ref="S2741:S2743" si="329">SUM(J2741:K2741)</f>
        <v>8</v>
      </c>
    </row>
    <row r="2742" spans="1:19" ht="16" x14ac:dyDescent="0.2">
      <c r="A2742" s="481" t="s">
        <v>307</v>
      </c>
      <c r="B2742" s="345">
        <v>15</v>
      </c>
      <c r="C2742" s="415" t="str">
        <f t="shared" si="324"/>
        <v>MW1.15</v>
      </c>
      <c r="D2742" s="416">
        <v>2</v>
      </c>
      <c r="E2742" s="482">
        <v>44151</v>
      </c>
      <c r="F2742" s="366" t="s">
        <v>228</v>
      </c>
      <c r="G2742" s="444">
        <f>INDEX([1]CAPS!$A:$A,MATCH(F:F,[1]CAPS!$H:$H,0))</f>
        <v>7993</v>
      </c>
      <c r="H2742" s="414" t="s">
        <v>233</v>
      </c>
      <c r="I2742" s="410" t="s">
        <v>238</v>
      </c>
      <c r="J2742" s="340" t="s">
        <v>276</v>
      </c>
      <c r="K2742" s="340">
        <v>3</v>
      </c>
      <c r="L2742" s="340">
        <v>0</v>
      </c>
      <c r="M2742" s="340" t="s">
        <v>276</v>
      </c>
      <c r="N2742" s="340">
        <v>0</v>
      </c>
      <c r="O2742" s="340" t="s">
        <v>276</v>
      </c>
      <c r="P2742" s="340" t="s">
        <v>276</v>
      </c>
      <c r="Q2742" s="340" t="s">
        <v>276</v>
      </c>
      <c r="S2742">
        <f t="shared" si="329"/>
        <v>3</v>
      </c>
    </row>
    <row r="2743" spans="1:19" ht="16" x14ac:dyDescent="0.2">
      <c r="A2743" s="481" t="s">
        <v>307</v>
      </c>
      <c r="B2743" s="345">
        <v>15</v>
      </c>
      <c r="C2743" s="415" t="str">
        <f t="shared" si="324"/>
        <v>MW1.15</v>
      </c>
      <c r="D2743" s="416">
        <v>2</v>
      </c>
      <c r="E2743" s="482">
        <v>44151</v>
      </c>
      <c r="F2743" s="366" t="s">
        <v>127</v>
      </c>
      <c r="G2743" s="444">
        <f>INDEX([1]CAPS!$A:$A,MATCH(F:F,[1]CAPS!$H:$H,0))</f>
        <v>10605</v>
      </c>
      <c r="H2743" s="414" t="s">
        <v>233</v>
      </c>
      <c r="I2743" s="410" t="s">
        <v>238</v>
      </c>
      <c r="J2743" s="340" t="s">
        <v>276</v>
      </c>
      <c r="K2743" s="340">
        <v>5</v>
      </c>
      <c r="L2743" s="340">
        <v>0</v>
      </c>
      <c r="M2743" s="340" t="s">
        <v>276</v>
      </c>
      <c r="N2743" s="340">
        <v>0</v>
      </c>
      <c r="O2743" s="340" t="s">
        <v>276</v>
      </c>
      <c r="P2743" s="340" t="s">
        <v>276</v>
      </c>
      <c r="Q2743" s="340" t="s">
        <v>276</v>
      </c>
      <c r="S2743">
        <f t="shared" si="329"/>
        <v>5</v>
      </c>
    </row>
    <row r="2744" spans="1:19" ht="32" hidden="1" x14ac:dyDescent="0.2">
      <c r="A2744" s="481" t="s">
        <v>307</v>
      </c>
      <c r="B2744" s="345">
        <v>15</v>
      </c>
      <c r="C2744" s="415" t="str">
        <f t="shared" si="324"/>
        <v>MW1.15</v>
      </c>
      <c r="D2744" s="416">
        <v>2</v>
      </c>
      <c r="E2744" s="482">
        <v>44151</v>
      </c>
      <c r="F2744" s="393" t="s">
        <v>298</v>
      </c>
      <c r="G2744" s="444">
        <f>INDEX([1]CAPS!$A:$A,MATCH(F:F,[1]CAPS!$H:$H,0))</f>
        <v>2602</v>
      </c>
      <c r="H2744" s="414" t="s">
        <v>237</v>
      </c>
      <c r="I2744" s="389" t="s">
        <v>239</v>
      </c>
      <c r="J2744" s="340" t="s">
        <v>276</v>
      </c>
      <c r="K2744" s="340">
        <v>0</v>
      </c>
      <c r="L2744" s="340">
        <v>0</v>
      </c>
      <c r="M2744" s="340" t="s">
        <v>276</v>
      </c>
      <c r="N2744" s="340">
        <v>0</v>
      </c>
      <c r="O2744" s="340">
        <v>320</v>
      </c>
      <c r="P2744" s="340">
        <v>0</v>
      </c>
      <c r="Q2744" s="340">
        <v>0</v>
      </c>
      <c r="S2744">
        <f t="shared" si="325"/>
        <v>320</v>
      </c>
    </row>
    <row r="2745" spans="1:19" ht="16" hidden="1" x14ac:dyDescent="0.2">
      <c r="A2745" s="481" t="s">
        <v>307</v>
      </c>
      <c r="B2745" s="345">
        <v>15</v>
      </c>
      <c r="C2745" s="415" t="str">
        <f t="shared" si="324"/>
        <v>MW1.15</v>
      </c>
      <c r="D2745" s="416">
        <v>2</v>
      </c>
      <c r="E2745" s="482">
        <v>44151</v>
      </c>
      <c r="F2745" s="366" t="s">
        <v>160</v>
      </c>
      <c r="G2745" s="444">
        <f>INDEX([1]CAPS!$A:$A,MATCH(F:F,[1]CAPS!$H:$H,0))</f>
        <v>2503</v>
      </c>
      <c r="H2745" s="414"/>
      <c r="I2745" s="389"/>
      <c r="J2745" s="340" t="s">
        <v>276</v>
      </c>
      <c r="K2745" s="340">
        <v>19</v>
      </c>
      <c r="L2745" s="340">
        <v>0</v>
      </c>
      <c r="M2745" s="340" t="s">
        <v>276</v>
      </c>
      <c r="N2745" s="340">
        <v>0</v>
      </c>
      <c r="O2745" s="340">
        <v>0</v>
      </c>
      <c r="P2745" s="340">
        <v>0</v>
      </c>
      <c r="Q2745" s="340">
        <v>0</v>
      </c>
      <c r="S2745">
        <f t="shared" si="325"/>
        <v>19</v>
      </c>
    </row>
    <row r="2746" spans="1:19" ht="16" hidden="1" x14ac:dyDescent="0.2">
      <c r="A2746" s="481" t="s">
        <v>307</v>
      </c>
      <c r="B2746" s="345">
        <v>16</v>
      </c>
      <c r="C2746" s="415" t="str">
        <f t="shared" si="324"/>
        <v>MW1.16</v>
      </c>
      <c r="D2746" s="416">
        <v>2</v>
      </c>
      <c r="E2746" s="482">
        <v>44151</v>
      </c>
      <c r="F2746" s="366" t="s">
        <v>132</v>
      </c>
      <c r="G2746" s="444">
        <f>INDEX([1]CAPS!$A:$A,MATCH(F:F,[1]CAPS!$H:$H,0))</f>
        <v>2469</v>
      </c>
      <c r="H2746" s="414" t="s">
        <v>233</v>
      </c>
      <c r="I2746" s="410" t="s">
        <v>238</v>
      </c>
      <c r="J2746" s="340" t="s">
        <v>276</v>
      </c>
      <c r="K2746" s="340">
        <v>4</v>
      </c>
      <c r="L2746" s="340">
        <v>0</v>
      </c>
      <c r="M2746" s="340" t="s">
        <v>276</v>
      </c>
      <c r="N2746" s="340">
        <v>0</v>
      </c>
      <c r="O2746" s="340">
        <v>0</v>
      </c>
      <c r="P2746" s="340">
        <v>0</v>
      </c>
      <c r="Q2746" s="340">
        <v>0</v>
      </c>
      <c r="S2746">
        <f t="shared" si="325"/>
        <v>4</v>
      </c>
    </row>
    <row r="2747" spans="1:19" ht="16" hidden="1" x14ac:dyDescent="0.2">
      <c r="A2747" s="481" t="s">
        <v>307</v>
      </c>
      <c r="B2747" s="345">
        <v>16</v>
      </c>
      <c r="C2747" s="415" t="str">
        <f t="shared" ref="C2747:C2810" si="330">CONCATENATE(A2747,".",B2747)</f>
        <v>MW1.16</v>
      </c>
      <c r="D2747" s="416">
        <v>2</v>
      </c>
      <c r="E2747" s="482">
        <v>44151</v>
      </c>
      <c r="F2747" s="366" t="s">
        <v>229</v>
      </c>
      <c r="G2747" s="444">
        <f>INDEX([1]CAPS!$A:$A,MATCH(F:F,[1]CAPS!$H:$H,0))</f>
        <v>3997</v>
      </c>
      <c r="H2747" s="414" t="s">
        <v>236</v>
      </c>
      <c r="I2747" s="410" t="s">
        <v>239</v>
      </c>
      <c r="J2747" s="340" t="s">
        <v>276</v>
      </c>
      <c r="K2747" s="340">
        <v>6</v>
      </c>
      <c r="L2747" s="340">
        <v>0</v>
      </c>
      <c r="M2747" s="340" t="s">
        <v>276</v>
      </c>
      <c r="N2747" s="340">
        <v>0</v>
      </c>
      <c r="O2747" s="340">
        <v>30</v>
      </c>
      <c r="P2747" s="340">
        <v>0</v>
      </c>
      <c r="Q2747" s="340">
        <v>0</v>
      </c>
      <c r="S2747">
        <f t="shared" si="325"/>
        <v>36</v>
      </c>
    </row>
    <row r="2748" spans="1:19" ht="32" hidden="1" x14ac:dyDescent="0.2">
      <c r="A2748" s="481" t="s">
        <v>307</v>
      </c>
      <c r="B2748" s="345">
        <v>16</v>
      </c>
      <c r="C2748" s="415" t="str">
        <f t="shared" si="330"/>
        <v>MW1.16</v>
      </c>
      <c r="D2748" s="416">
        <v>2</v>
      </c>
      <c r="E2748" s="482">
        <v>44151</v>
      </c>
      <c r="F2748" s="366" t="s">
        <v>135</v>
      </c>
      <c r="G2748" s="444">
        <f>INDEX([1]CAPS!$A:$A,MATCH(F:F,[1]CAPS!$H:$H,0))</f>
        <v>7766</v>
      </c>
      <c r="H2748" s="414" t="s">
        <v>236</v>
      </c>
      <c r="I2748" s="410" t="s">
        <v>242</v>
      </c>
      <c r="J2748" s="340" t="s">
        <v>276</v>
      </c>
      <c r="K2748" s="340">
        <v>2</v>
      </c>
      <c r="L2748" s="340">
        <v>0</v>
      </c>
      <c r="M2748" s="340" t="s">
        <v>276</v>
      </c>
      <c r="N2748" s="340">
        <v>0</v>
      </c>
      <c r="O2748" s="340">
        <v>0</v>
      </c>
      <c r="P2748" s="340">
        <v>0</v>
      </c>
      <c r="Q2748" s="340">
        <v>0</v>
      </c>
      <c r="S2748">
        <f t="shared" si="325"/>
        <v>2</v>
      </c>
    </row>
    <row r="2749" spans="1:19" ht="16" x14ac:dyDescent="0.2">
      <c r="A2749" s="481" t="s">
        <v>307</v>
      </c>
      <c r="B2749" s="345">
        <v>16</v>
      </c>
      <c r="C2749" s="415" t="str">
        <f t="shared" si="330"/>
        <v>MW1.16</v>
      </c>
      <c r="D2749" s="416">
        <v>2</v>
      </c>
      <c r="E2749" s="482">
        <v>44151</v>
      </c>
      <c r="F2749" s="366" t="s">
        <v>129</v>
      </c>
      <c r="G2749" s="444">
        <f>INDEX([1]CAPS!$A:$A,MATCH(F:F,[1]CAPS!$H:$H,0))</f>
        <v>5532</v>
      </c>
      <c r="H2749" s="414" t="s">
        <v>233</v>
      </c>
      <c r="I2749" s="410" t="s">
        <v>238</v>
      </c>
      <c r="J2749" s="340" t="s">
        <v>276</v>
      </c>
      <c r="K2749" s="340">
        <v>17</v>
      </c>
      <c r="L2749" s="340">
        <v>0</v>
      </c>
      <c r="M2749" s="340" t="s">
        <v>276</v>
      </c>
      <c r="N2749" s="340">
        <v>0</v>
      </c>
      <c r="O2749" s="340" t="s">
        <v>276</v>
      </c>
      <c r="P2749" s="340" t="s">
        <v>276</v>
      </c>
      <c r="Q2749" s="340" t="s">
        <v>276</v>
      </c>
      <c r="S2749">
        <f>SUM(J2749:K2749)</f>
        <v>17</v>
      </c>
    </row>
    <row r="2750" spans="1:19" ht="16" hidden="1" x14ac:dyDescent="0.2">
      <c r="A2750" s="481" t="s">
        <v>307</v>
      </c>
      <c r="B2750" s="345">
        <v>16</v>
      </c>
      <c r="C2750" s="415" t="str">
        <f t="shared" si="330"/>
        <v>MW1.16</v>
      </c>
      <c r="D2750" s="416">
        <v>2</v>
      </c>
      <c r="E2750" s="482">
        <v>44151</v>
      </c>
      <c r="F2750" s="366" t="s">
        <v>136</v>
      </c>
      <c r="G2750" s="444">
        <f>INDEX([1]CAPS!$A:$A,MATCH(F:F,[1]CAPS!$H:$H,0))</f>
        <v>2499</v>
      </c>
      <c r="H2750" s="414" t="s">
        <v>234</v>
      </c>
      <c r="I2750" s="410" t="s">
        <v>238</v>
      </c>
      <c r="J2750" s="340" t="s">
        <v>276</v>
      </c>
      <c r="K2750" s="340">
        <v>13</v>
      </c>
      <c r="L2750" s="340">
        <v>0</v>
      </c>
      <c r="M2750" s="340" t="s">
        <v>276</v>
      </c>
      <c r="N2750" s="340">
        <v>0</v>
      </c>
      <c r="O2750" s="340">
        <v>0</v>
      </c>
      <c r="P2750" s="340">
        <v>0</v>
      </c>
      <c r="Q2750" s="340">
        <v>0</v>
      </c>
      <c r="S2750">
        <f t="shared" si="325"/>
        <v>13</v>
      </c>
    </row>
    <row r="2751" spans="1:19" ht="16" x14ac:dyDescent="0.2">
      <c r="A2751" s="481" t="s">
        <v>307</v>
      </c>
      <c r="B2751" s="345">
        <v>16</v>
      </c>
      <c r="C2751" s="415" t="str">
        <f t="shared" si="330"/>
        <v>MW1.16</v>
      </c>
      <c r="D2751" s="416">
        <v>2</v>
      </c>
      <c r="E2751" s="482">
        <v>44151</v>
      </c>
      <c r="F2751" s="366" t="s">
        <v>127</v>
      </c>
      <c r="G2751" s="444">
        <f>INDEX([1]CAPS!$A:$A,MATCH(F:F,[1]CAPS!$H:$H,0))</f>
        <v>10605</v>
      </c>
      <c r="H2751" s="414" t="s">
        <v>233</v>
      </c>
      <c r="I2751" s="410" t="s">
        <v>238</v>
      </c>
      <c r="J2751" s="340" t="s">
        <v>276</v>
      </c>
      <c r="K2751" s="340">
        <v>1</v>
      </c>
      <c r="L2751" s="340">
        <v>0</v>
      </c>
      <c r="M2751" s="340" t="s">
        <v>276</v>
      </c>
      <c r="N2751" s="340">
        <v>0</v>
      </c>
      <c r="O2751" s="340" t="s">
        <v>276</v>
      </c>
      <c r="P2751" s="340" t="s">
        <v>276</v>
      </c>
      <c r="Q2751" s="340" t="s">
        <v>276</v>
      </c>
      <c r="S2751">
        <f>SUM(J2751:K2751)</f>
        <v>1</v>
      </c>
    </row>
    <row r="2752" spans="1:19" ht="16" hidden="1" x14ac:dyDescent="0.2">
      <c r="A2752" s="481" t="s">
        <v>307</v>
      </c>
      <c r="B2752" s="345">
        <v>16</v>
      </c>
      <c r="C2752" s="415" t="str">
        <f t="shared" si="330"/>
        <v>MW1.16</v>
      </c>
      <c r="D2752" s="416">
        <v>2</v>
      </c>
      <c r="E2752" s="482">
        <v>44151</v>
      </c>
      <c r="F2752" s="366" t="s">
        <v>131</v>
      </c>
      <c r="G2752" s="444">
        <f>INDEX([1]CAPS!$A:$A,MATCH(F:F,[1]CAPS!$H:$H,0))</f>
        <v>2557</v>
      </c>
      <c r="H2752" s="414" t="s">
        <v>233</v>
      </c>
      <c r="I2752" s="410" t="s">
        <v>240</v>
      </c>
      <c r="J2752" s="340" t="s">
        <v>276</v>
      </c>
      <c r="K2752" s="340">
        <v>46</v>
      </c>
      <c r="L2752" s="340">
        <v>0</v>
      </c>
      <c r="M2752" s="340" t="s">
        <v>276</v>
      </c>
      <c r="N2752" s="340">
        <v>0</v>
      </c>
      <c r="O2752" s="340">
        <v>0</v>
      </c>
      <c r="P2752" s="340">
        <v>0</v>
      </c>
      <c r="Q2752" s="340">
        <v>0</v>
      </c>
      <c r="S2752">
        <f t="shared" si="325"/>
        <v>46</v>
      </c>
    </row>
    <row r="2753" spans="1:19" ht="16" hidden="1" x14ac:dyDescent="0.2">
      <c r="A2753" s="481" t="s">
        <v>307</v>
      </c>
      <c r="B2753" s="345">
        <v>16</v>
      </c>
      <c r="C2753" s="415" t="str">
        <f t="shared" si="330"/>
        <v>MW1.16</v>
      </c>
      <c r="D2753" s="416">
        <v>2</v>
      </c>
      <c r="E2753" s="482">
        <v>44151</v>
      </c>
      <c r="F2753" s="366" t="s">
        <v>162</v>
      </c>
      <c r="G2753" s="444">
        <f>INDEX([1]CAPS!$A:$A,MATCH(F:F,[1]CAPS!$H:$H,0))</f>
        <v>6324</v>
      </c>
      <c r="H2753" s="414" t="s">
        <v>234</v>
      </c>
      <c r="I2753" s="410" t="s">
        <v>238</v>
      </c>
      <c r="J2753" s="340" t="s">
        <v>276</v>
      </c>
      <c r="K2753" s="340">
        <v>1</v>
      </c>
      <c r="L2753" s="340">
        <v>0</v>
      </c>
      <c r="M2753" s="340" t="s">
        <v>276</v>
      </c>
      <c r="N2753" s="340">
        <v>0</v>
      </c>
      <c r="O2753" s="340">
        <v>0</v>
      </c>
      <c r="P2753" s="340">
        <v>0</v>
      </c>
      <c r="Q2753" s="340">
        <v>0</v>
      </c>
      <c r="S2753">
        <f t="shared" si="325"/>
        <v>1</v>
      </c>
    </row>
    <row r="2754" spans="1:19" ht="16" x14ac:dyDescent="0.2">
      <c r="A2754" s="481" t="s">
        <v>307</v>
      </c>
      <c r="B2754" s="345">
        <v>16</v>
      </c>
      <c r="C2754" s="415" t="str">
        <f t="shared" si="330"/>
        <v>MW1.16</v>
      </c>
      <c r="D2754" s="416">
        <v>2</v>
      </c>
      <c r="E2754" s="482">
        <v>44151</v>
      </c>
      <c r="F2754" s="366" t="s">
        <v>159</v>
      </c>
      <c r="G2754" s="444">
        <f>INDEX([1]CAPS!$A:$A,MATCH(F:F,[1]CAPS!$H:$H,0))</f>
        <v>7138</v>
      </c>
      <c r="H2754" s="414" t="s">
        <v>233</v>
      </c>
      <c r="I2754" s="410" t="s">
        <v>240</v>
      </c>
      <c r="J2754" s="340" t="s">
        <v>276</v>
      </c>
      <c r="K2754" s="340">
        <v>15</v>
      </c>
      <c r="L2754" s="340">
        <v>0</v>
      </c>
      <c r="M2754" s="340" t="s">
        <v>276</v>
      </c>
      <c r="N2754" s="340">
        <v>0</v>
      </c>
      <c r="O2754" s="340" t="s">
        <v>276</v>
      </c>
      <c r="P2754" s="340" t="s">
        <v>276</v>
      </c>
      <c r="Q2754" s="340" t="s">
        <v>276</v>
      </c>
      <c r="S2754">
        <f t="shared" ref="S2754:S2755" si="331">SUM(J2754:K2754)</f>
        <v>15</v>
      </c>
    </row>
    <row r="2755" spans="1:19" ht="16" x14ac:dyDescent="0.2">
      <c r="A2755" s="481" t="s">
        <v>307</v>
      </c>
      <c r="B2755" s="345">
        <v>16</v>
      </c>
      <c r="C2755" s="415" t="str">
        <f t="shared" si="330"/>
        <v>MW1.16</v>
      </c>
      <c r="D2755" s="416">
        <v>2</v>
      </c>
      <c r="E2755" s="482">
        <v>44151</v>
      </c>
      <c r="F2755" s="366" t="s">
        <v>228</v>
      </c>
      <c r="G2755" s="444">
        <f>INDEX([1]CAPS!$A:$A,MATCH(F:F,[1]CAPS!$H:$H,0))</f>
        <v>7993</v>
      </c>
      <c r="H2755" s="414" t="s">
        <v>233</v>
      </c>
      <c r="I2755" s="410" t="s">
        <v>238</v>
      </c>
      <c r="J2755" s="340" t="s">
        <v>276</v>
      </c>
      <c r="K2755" s="340">
        <v>4</v>
      </c>
      <c r="L2755" s="340">
        <v>0</v>
      </c>
      <c r="M2755" s="340" t="s">
        <v>276</v>
      </c>
      <c r="N2755" s="340">
        <v>0</v>
      </c>
      <c r="O2755" s="340" t="s">
        <v>276</v>
      </c>
      <c r="P2755" s="340" t="s">
        <v>276</v>
      </c>
      <c r="Q2755" s="340" t="s">
        <v>276</v>
      </c>
      <c r="S2755">
        <f t="shared" si="331"/>
        <v>4</v>
      </c>
    </row>
    <row r="2756" spans="1:19" ht="16" hidden="1" x14ac:dyDescent="0.2">
      <c r="A2756" s="481" t="s">
        <v>307</v>
      </c>
      <c r="B2756" s="345">
        <v>16</v>
      </c>
      <c r="C2756" s="415" t="str">
        <f t="shared" si="330"/>
        <v>MW1.16</v>
      </c>
      <c r="D2756" s="416">
        <v>2</v>
      </c>
      <c r="E2756" s="482">
        <v>44151</v>
      </c>
      <c r="F2756" s="366" t="s">
        <v>139</v>
      </c>
      <c r="G2756" s="444">
        <f>INDEX([1]CAPS!$A:$A,MATCH(F:F,[1]CAPS!$H:$H,0))</f>
        <v>6325</v>
      </c>
      <c r="H2756" s="414"/>
      <c r="I2756" s="389"/>
      <c r="J2756" s="340" t="s">
        <v>276</v>
      </c>
      <c r="K2756" s="340">
        <v>2</v>
      </c>
      <c r="L2756" s="340">
        <v>0</v>
      </c>
      <c r="M2756" s="340" t="s">
        <v>276</v>
      </c>
      <c r="N2756" s="340">
        <v>2</v>
      </c>
      <c r="O2756" s="340">
        <v>0</v>
      </c>
      <c r="P2756" s="340">
        <v>0</v>
      </c>
      <c r="Q2756" s="340">
        <v>0</v>
      </c>
      <c r="S2756">
        <f t="shared" si="325"/>
        <v>2</v>
      </c>
    </row>
    <row r="2757" spans="1:19" ht="16" hidden="1" x14ac:dyDescent="0.2">
      <c r="A2757" s="481" t="s">
        <v>307</v>
      </c>
      <c r="B2757" s="345">
        <v>16</v>
      </c>
      <c r="C2757" s="415" t="str">
        <f t="shared" si="330"/>
        <v>MW1.16</v>
      </c>
      <c r="D2757" s="416">
        <v>2</v>
      </c>
      <c r="E2757" s="482">
        <v>44151</v>
      </c>
      <c r="F2757" s="366" t="s">
        <v>157</v>
      </c>
      <c r="G2757" s="444">
        <f>INDEX([1]CAPS!$A:$A,MATCH(F:F,[1]CAPS!$H:$H,0))</f>
        <v>2654</v>
      </c>
      <c r="H2757" s="414"/>
      <c r="I2757" s="389"/>
      <c r="J2757" s="340" t="s">
        <v>276</v>
      </c>
      <c r="K2757" s="340">
        <v>0</v>
      </c>
      <c r="L2757" s="340">
        <v>0</v>
      </c>
      <c r="M2757" s="340" t="s">
        <v>276</v>
      </c>
      <c r="N2757" s="340">
        <v>0</v>
      </c>
      <c r="O2757" s="340">
        <v>17</v>
      </c>
      <c r="P2757" s="340">
        <v>0</v>
      </c>
      <c r="Q2757" s="340">
        <v>0</v>
      </c>
      <c r="S2757">
        <f t="shared" si="325"/>
        <v>17</v>
      </c>
    </row>
    <row r="2758" spans="1:19" ht="32" hidden="1" x14ac:dyDescent="0.2">
      <c r="A2758" s="481" t="s">
        <v>307</v>
      </c>
      <c r="B2758" s="345">
        <v>16</v>
      </c>
      <c r="C2758" s="415" t="str">
        <f t="shared" si="330"/>
        <v>MW1.16</v>
      </c>
      <c r="D2758" s="416">
        <v>2</v>
      </c>
      <c r="E2758" s="482">
        <v>44151</v>
      </c>
      <c r="F2758" s="393" t="s">
        <v>298</v>
      </c>
      <c r="G2758" s="444">
        <f>INDEX([1]CAPS!$A:$A,MATCH(F:F,[1]CAPS!$H:$H,0))</f>
        <v>2602</v>
      </c>
      <c r="H2758" s="414" t="s">
        <v>237</v>
      </c>
      <c r="I2758" s="389" t="s">
        <v>239</v>
      </c>
      <c r="J2758" s="340" t="s">
        <v>276</v>
      </c>
      <c r="K2758" s="340">
        <v>0</v>
      </c>
      <c r="L2758" s="340">
        <v>0</v>
      </c>
      <c r="M2758" s="340" t="s">
        <v>276</v>
      </c>
      <c r="N2758" s="340">
        <v>0</v>
      </c>
      <c r="O2758" s="340">
        <v>260</v>
      </c>
      <c r="P2758" s="340">
        <v>0</v>
      </c>
      <c r="Q2758" s="340">
        <v>0</v>
      </c>
      <c r="S2758">
        <f t="shared" si="325"/>
        <v>260</v>
      </c>
    </row>
    <row r="2759" spans="1:19" ht="16" hidden="1" x14ac:dyDescent="0.2">
      <c r="A2759" s="481" t="s">
        <v>307</v>
      </c>
      <c r="B2759" s="345">
        <v>16</v>
      </c>
      <c r="C2759" s="415" t="str">
        <f t="shared" si="330"/>
        <v>MW1.16</v>
      </c>
      <c r="D2759" s="416">
        <v>2</v>
      </c>
      <c r="E2759" s="482">
        <v>44151</v>
      </c>
      <c r="F2759" s="366" t="s">
        <v>161</v>
      </c>
      <c r="G2759" s="444">
        <f>INDEX([1]CAPS!$A:$A,MATCH(F:F,[1]CAPS!$H:$H,0))</f>
        <v>2603</v>
      </c>
      <c r="H2759" s="414"/>
      <c r="I2759" s="389"/>
      <c r="J2759" s="340" t="s">
        <v>276</v>
      </c>
      <c r="K2759" s="340">
        <v>1</v>
      </c>
      <c r="L2759" s="340">
        <v>0</v>
      </c>
      <c r="M2759" s="340" t="s">
        <v>276</v>
      </c>
      <c r="N2759" s="340">
        <v>0</v>
      </c>
      <c r="O2759" s="340">
        <v>0</v>
      </c>
      <c r="P2759" s="340">
        <v>0</v>
      </c>
      <c r="Q2759" s="340">
        <v>0</v>
      </c>
      <c r="S2759">
        <f t="shared" si="325"/>
        <v>1</v>
      </c>
    </row>
    <row r="2760" spans="1:19" ht="16" hidden="1" x14ac:dyDescent="0.2">
      <c r="A2760" s="481" t="s">
        <v>307</v>
      </c>
      <c r="B2760" s="345">
        <v>17</v>
      </c>
      <c r="C2760" s="415" t="str">
        <f t="shared" si="330"/>
        <v>MW1.17</v>
      </c>
      <c r="D2760" s="416">
        <v>2</v>
      </c>
      <c r="E2760" s="482">
        <v>44151</v>
      </c>
      <c r="F2760" s="366" t="s">
        <v>132</v>
      </c>
      <c r="G2760" s="444">
        <f>INDEX([1]CAPS!$A:$A,MATCH(F:F,[1]CAPS!$H:$H,0))</f>
        <v>2469</v>
      </c>
      <c r="H2760" s="414" t="s">
        <v>233</v>
      </c>
      <c r="I2760" s="410" t="s">
        <v>238</v>
      </c>
      <c r="J2760" s="340" t="s">
        <v>276</v>
      </c>
      <c r="K2760" s="340">
        <v>7</v>
      </c>
      <c r="L2760" s="340">
        <v>0</v>
      </c>
      <c r="M2760" s="340" t="s">
        <v>276</v>
      </c>
      <c r="N2760" s="340">
        <v>0</v>
      </c>
      <c r="O2760" s="340">
        <v>0</v>
      </c>
      <c r="P2760" s="340">
        <v>0</v>
      </c>
      <c r="Q2760" s="340">
        <v>0</v>
      </c>
      <c r="S2760">
        <f t="shared" si="325"/>
        <v>7</v>
      </c>
    </row>
    <row r="2761" spans="1:19" ht="32" hidden="1" x14ac:dyDescent="0.2">
      <c r="A2761" s="481" t="s">
        <v>307</v>
      </c>
      <c r="B2761" s="345">
        <v>17</v>
      </c>
      <c r="C2761" s="415" t="str">
        <f t="shared" si="330"/>
        <v>MW1.17</v>
      </c>
      <c r="D2761" s="416">
        <v>2</v>
      </c>
      <c r="E2761" s="482">
        <v>44151</v>
      </c>
      <c r="F2761" s="366" t="s">
        <v>141</v>
      </c>
      <c r="G2761" s="444">
        <f>INDEX([1]CAPS!$A:$A,MATCH(F:F,[1]CAPS!$H:$H,0))</f>
        <v>2445</v>
      </c>
      <c r="H2761" s="414" t="s">
        <v>234</v>
      </c>
      <c r="I2761" s="410" t="s">
        <v>238</v>
      </c>
      <c r="J2761" s="340" t="s">
        <v>276</v>
      </c>
      <c r="K2761" s="340">
        <v>1</v>
      </c>
      <c r="L2761" s="340">
        <v>0</v>
      </c>
      <c r="M2761" s="340" t="s">
        <v>276</v>
      </c>
      <c r="N2761" s="340">
        <v>0</v>
      </c>
      <c r="O2761" s="340">
        <v>0</v>
      </c>
      <c r="P2761" s="340">
        <v>0</v>
      </c>
      <c r="Q2761" s="340">
        <v>0</v>
      </c>
      <c r="S2761">
        <f t="shared" si="325"/>
        <v>1</v>
      </c>
    </row>
    <row r="2762" spans="1:19" ht="16" hidden="1" x14ac:dyDescent="0.2">
      <c r="A2762" s="481" t="s">
        <v>307</v>
      </c>
      <c r="B2762" s="345">
        <v>17</v>
      </c>
      <c r="C2762" s="415" t="str">
        <f t="shared" si="330"/>
        <v>MW1.17</v>
      </c>
      <c r="D2762" s="416">
        <v>2</v>
      </c>
      <c r="E2762" s="482">
        <v>44151</v>
      </c>
      <c r="F2762" s="366" t="s">
        <v>139</v>
      </c>
      <c r="G2762" s="444">
        <f>INDEX([1]CAPS!$A:$A,MATCH(F:F,[1]CAPS!$H:$H,0))</f>
        <v>6325</v>
      </c>
      <c r="H2762" s="414" t="s">
        <v>234</v>
      </c>
      <c r="I2762" s="410" t="s">
        <v>238</v>
      </c>
      <c r="J2762" s="340" t="s">
        <v>276</v>
      </c>
      <c r="K2762" s="340">
        <v>3</v>
      </c>
      <c r="L2762" s="340">
        <v>0</v>
      </c>
      <c r="M2762" s="340" t="s">
        <v>276</v>
      </c>
      <c r="N2762" s="340">
        <v>2</v>
      </c>
      <c r="O2762" s="340">
        <v>0</v>
      </c>
      <c r="P2762" s="340">
        <v>0</v>
      </c>
      <c r="Q2762" s="340">
        <v>0</v>
      </c>
      <c r="S2762">
        <f t="shared" si="325"/>
        <v>3</v>
      </c>
    </row>
    <row r="2763" spans="1:19" ht="16" hidden="1" x14ac:dyDescent="0.2">
      <c r="A2763" s="481" t="s">
        <v>307</v>
      </c>
      <c r="B2763" s="345">
        <v>17</v>
      </c>
      <c r="C2763" s="415" t="str">
        <f t="shared" si="330"/>
        <v>MW1.17</v>
      </c>
      <c r="D2763" s="416">
        <v>2</v>
      </c>
      <c r="E2763" s="482">
        <v>44151</v>
      </c>
      <c r="F2763" s="366" t="s">
        <v>229</v>
      </c>
      <c r="G2763" s="444">
        <f>INDEX([1]CAPS!$A:$A,MATCH(F:F,[1]CAPS!$H:$H,0))</f>
        <v>3997</v>
      </c>
      <c r="H2763" s="414" t="s">
        <v>236</v>
      </c>
      <c r="I2763" s="410" t="s">
        <v>239</v>
      </c>
      <c r="J2763" s="340" t="s">
        <v>276</v>
      </c>
      <c r="K2763" s="340">
        <v>10</v>
      </c>
      <c r="L2763" s="340">
        <v>0</v>
      </c>
      <c r="M2763" s="340" t="s">
        <v>276</v>
      </c>
      <c r="N2763" s="340">
        <v>0</v>
      </c>
      <c r="O2763" s="340">
        <v>10</v>
      </c>
      <c r="P2763" s="340">
        <v>0</v>
      </c>
      <c r="Q2763" s="340">
        <v>0</v>
      </c>
      <c r="S2763">
        <f t="shared" ref="S2763:S2825" si="332">SUM(J2763:K2763)+O2763</f>
        <v>20</v>
      </c>
    </row>
    <row r="2764" spans="1:19" ht="16" x14ac:dyDescent="0.2">
      <c r="A2764" s="481" t="s">
        <v>307</v>
      </c>
      <c r="B2764" s="345">
        <v>17</v>
      </c>
      <c r="C2764" s="415" t="str">
        <f t="shared" si="330"/>
        <v>MW1.17</v>
      </c>
      <c r="D2764" s="416">
        <v>2</v>
      </c>
      <c r="E2764" s="482">
        <v>44151</v>
      </c>
      <c r="F2764" s="366" t="s">
        <v>129</v>
      </c>
      <c r="G2764" s="444">
        <f>INDEX([1]CAPS!$A:$A,MATCH(F:F,[1]CAPS!$H:$H,0))</f>
        <v>5532</v>
      </c>
      <c r="H2764" s="414" t="s">
        <v>233</v>
      </c>
      <c r="I2764" s="410" t="s">
        <v>238</v>
      </c>
      <c r="J2764" s="340" t="s">
        <v>276</v>
      </c>
      <c r="K2764" s="340">
        <v>29</v>
      </c>
      <c r="L2764" s="340">
        <v>0</v>
      </c>
      <c r="M2764" s="340" t="s">
        <v>276</v>
      </c>
      <c r="N2764" s="340">
        <v>0</v>
      </c>
      <c r="O2764" s="340" t="s">
        <v>276</v>
      </c>
      <c r="P2764" s="340" t="s">
        <v>276</v>
      </c>
      <c r="Q2764" s="340" t="s">
        <v>276</v>
      </c>
      <c r="S2764">
        <f>SUM(J2764:K2764)</f>
        <v>29</v>
      </c>
    </row>
    <row r="2765" spans="1:19" ht="16" hidden="1" x14ac:dyDescent="0.2">
      <c r="A2765" s="481" t="s">
        <v>307</v>
      </c>
      <c r="B2765" s="345">
        <v>17</v>
      </c>
      <c r="C2765" s="415" t="str">
        <f t="shared" si="330"/>
        <v>MW1.17</v>
      </c>
      <c r="D2765" s="416">
        <v>2</v>
      </c>
      <c r="E2765" s="482">
        <v>44151</v>
      </c>
      <c r="F2765" s="366" t="s">
        <v>158</v>
      </c>
      <c r="G2765" s="444">
        <f>INDEX([1]CAPS!$A:$A,MATCH(F:F,[1]CAPS!$H:$H,0))</f>
        <v>2987</v>
      </c>
      <c r="H2765" s="414" t="s">
        <v>235</v>
      </c>
      <c r="I2765" s="410" t="s">
        <v>239</v>
      </c>
      <c r="J2765" s="340" t="s">
        <v>276</v>
      </c>
      <c r="K2765" s="340">
        <v>5</v>
      </c>
      <c r="L2765" s="340">
        <v>0</v>
      </c>
      <c r="M2765" s="340" t="s">
        <v>276</v>
      </c>
      <c r="N2765" s="340">
        <v>0</v>
      </c>
      <c r="O2765" s="340">
        <v>0</v>
      </c>
      <c r="P2765" s="340">
        <v>0</v>
      </c>
      <c r="Q2765" s="340">
        <v>0</v>
      </c>
      <c r="S2765">
        <f t="shared" si="332"/>
        <v>5</v>
      </c>
    </row>
    <row r="2766" spans="1:19" ht="16" hidden="1" x14ac:dyDescent="0.2">
      <c r="A2766" s="481" t="s">
        <v>307</v>
      </c>
      <c r="B2766" s="345">
        <v>17</v>
      </c>
      <c r="C2766" s="415" t="str">
        <f t="shared" si="330"/>
        <v>MW1.17</v>
      </c>
      <c r="D2766" s="416">
        <v>2</v>
      </c>
      <c r="E2766" s="482">
        <v>44151</v>
      </c>
      <c r="F2766" s="366" t="s">
        <v>161</v>
      </c>
      <c r="G2766" s="444">
        <f>INDEX([1]CAPS!$A:$A,MATCH(F:F,[1]CAPS!$H:$H,0))</f>
        <v>2603</v>
      </c>
      <c r="H2766" s="414" t="s">
        <v>235</v>
      </c>
      <c r="I2766" s="410" t="s">
        <v>239</v>
      </c>
      <c r="J2766" s="340" t="s">
        <v>276</v>
      </c>
      <c r="K2766" s="340">
        <v>7</v>
      </c>
      <c r="L2766" s="340">
        <v>0</v>
      </c>
      <c r="M2766" s="340" t="s">
        <v>276</v>
      </c>
      <c r="N2766" s="340">
        <v>0</v>
      </c>
      <c r="O2766" s="340">
        <v>0</v>
      </c>
      <c r="P2766" s="340">
        <v>0</v>
      </c>
      <c r="Q2766" s="340">
        <v>0</v>
      </c>
      <c r="S2766">
        <f t="shared" si="332"/>
        <v>7</v>
      </c>
    </row>
    <row r="2767" spans="1:19" ht="16" hidden="1" x14ac:dyDescent="0.2">
      <c r="A2767" s="481" t="s">
        <v>307</v>
      </c>
      <c r="B2767" s="345">
        <v>17</v>
      </c>
      <c r="C2767" s="415" t="str">
        <f t="shared" si="330"/>
        <v>MW1.17</v>
      </c>
      <c r="D2767" s="416">
        <v>2</v>
      </c>
      <c r="E2767" s="482">
        <v>44151</v>
      </c>
      <c r="F2767" s="366" t="s">
        <v>131</v>
      </c>
      <c r="G2767" s="444">
        <f>INDEX([1]CAPS!$A:$A,MATCH(F:F,[1]CAPS!$H:$H,0))</f>
        <v>2557</v>
      </c>
      <c r="H2767" s="414" t="s">
        <v>233</v>
      </c>
      <c r="I2767" s="410" t="s">
        <v>240</v>
      </c>
      <c r="J2767" s="340" t="s">
        <v>276</v>
      </c>
      <c r="K2767" s="340">
        <v>83</v>
      </c>
      <c r="L2767" s="340">
        <v>0</v>
      </c>
      <c r="M2767" s="340" t="s">
        <v>276</v>
      </c>
      <c r="N2767" s="340">
        <v>0</v>
      </c>
      <c r="O2767" s="340">
        <v>0</v>
      </c>
      <c r="P2767" s="340">
        <v>0</v>
      </c>
      <c r="Q2767" s="340">
        <v>0</v>
      </c>
      <c r="S2767">
        <f t="shared" si="332"/>
        <v>83</v>
      </c>
    </row>
    <row r="2768" spans="1:19" ht="16" x14ac:dyDescent="0.2">
      <c r="A2768" s="481" t="s">
        <v>307</v>
      </c>
      <c r="B2768" s="345">
        <v>17</v>
      </c>
      <c r="C2768" s="415" t="str">
        <f t="shared" si="330"/>
        <v>MW1.17</v>
      </c>
      <c r="D2768" s="416">
        <v>2</v>
      </c>
      <c r="E2768" s="482">
        <v>44151</v>
      </c>
      <c r="F2768" s="366" t="s">
        <v>228</v>
      </c>
      <c r="G2768" s="444">
        <f>INDEX([1]CAPS!$A:$A,MATCH(F:F,[1]CAPS!$H:$H,0))</f>
        <v>7993</v>
      </c>
      <c r="H2768" s="414" t="s">
        <v>233</v>
      </c>
      <c r="I2768" s="410" t="s">
        <v>238</v>
      </c>
      <c r="J2768" s="340" t="s">
        <v>276</v>
      </c>
      <c r="K2768" s="340">
        <v>4</v>
      </c>
      <c r="L2768" s="340">
        <v>0</v>
      </c>
      <c r="M2768" s="340" t="s">
        <v>276</v>
      </c>
      <c r="N2768" s="340">
        <v>0</v>
      </c>
      <c r="O2768" s="340" t="s">
        <v>276</v>
      </c>
      <c r="P2768" s="340" t="s">
        <v>276</v>
      </c>
      <c r="Q2768" s="340" t="s">
        <v>276</v>
      </c>
      <c r="S2768">
        <f t="shared" ref="S2768:S2769" si="333">SUM(J2768:K2768)</f>
        <v>4</v>
      </c>
    </row>
    <row r="2769" spans="1:19" ht="16" x14ac:dyDescent="0.2">
      <c r="A2769" s="481" t="s">
        <v>307</v>
      </c>
      <c r="B2769" s="345">
        <v>17</v>
      </c>
      <c r="C2769" s="415" t="str">
        <f t="shared" si="330"/>
        <v>MW1.17</v>
      </c>
      <c r="D2769" s="416">
        <v>2</v>
      </c>
      <c r="E2769" s="482">
        <v>44151</v>
      </c>
      <c r="F2769" s="366" t="s">
        <v>159</v>
      </c>
      <c r="G2769" s="444">
        <f>INDEX([1]CAPS!$A:$A,MATCH(F:F,[1]CAPS!$H:$H,0))</f>
        <v>7138</v>
      </c>
      <c r="H2769" s="414" t="s">
        <v>233</v>
      </c>
      <c r="I2769" s="410" t="s">
        <v>240</v>
      </c>
      <c r="J2769" s="340" t="s">
        <v>276</v>
      </c>
      <c r="K2769" s="340">
        <v>26</v>
      </c>
      <c r="L2769" s="340">
        <v>0</v>
      </c>
      <c r="M2769" s="340" t="s">
        <v>276</v>
      </c>
      <c r="N2769" s="340">
        <v>0</v>
      </c>
      <c r="O2769" s="340" t="s">
        <v>276</v>
      </c>
      <c r="P2769" s="340" t="s">
        <v>276</v>
      </c>
      <c r="Q2769" s="340" t="s">
        <v>276</v>
      </c>
      <c r="S2769">
        <f t="shared" si="333"/>
        <v>26</v>
      </c>
    </row>
    <row r="2770" spans="1:19" ht="16" hidden="1" x14ac:dyDescent="0.2">
      <c r="A2770" s="481" t="s">
        <v>307</v>
      </c>
      <c r="B2770" s="345">
        <v>17</v>
      </c>
      <c r="C2770" s="415" t="str">
        <f t="shared" si="330"/>
        <v>MW1.17</v>
      </c>
      <c r="D2770" s="416">
        <v>2</v>
      </c>
      <c r="E2770" s="482">
        <v>44151</v>
      </c>
      <c r="F2770" s="366" t="s">
        <v>162</v>
      </c>
      <c r="G2770" s="444">
        <f>INDEX([1]CAPS!$A:$A,MATCH(F:F,[1]CAPS!$H:$H,0))</f>
        <v>6324</v>
      </c>
      <c r="H2770" s="414" t="s">
        <v>234</v>
      </c>
      <c r="I2770" s="410" t="s">
        <v>238</v>
      </c>
      <c r="J2770" s="340" t="s">
        <v>276</v>
      </c>
      <c r="K2770" s="340">
        <v>2</v>
      </c>
      <c r="L2770" s="340">
        <v>0</v>
      </c>
      <c r="M2770" s="340" t="s">
        <v>276</v>
      </c>
      <c r="N2770" s="340">
        <v>0</v>
      </c>
      <c r="O2770" s="340">
        <v>0</v>
      </c>
      <c r="P2770" s="340">
        <v>0</v>
      </c>
      <c r="Q2770" s="340">
        <v>0</v>
      </c>
      <c r="S2770">
        <f t="shared" si="332"/>
        <v>2</v>
      </c>
    </row>
    <row r="2771" spans="1:19" ht="32" hidden="1" x14ac:dyDescent="0.2">
      <c r="A2771" s="481" t="s">
        <v>307</v>
      </c>
      <c r="B2771" s="345">
        <v>17</v>
      </c>
      <c r="C2771" s="415" t="str">
        <f t="shared" si="330"/>
        <v>MW1.17</v>
      </c>
      <c r="D2771" s="416">
        <v>2</v>
      </c>
      <c r="E2771" s="482">
        <v>44151</v>
      </c>
      <c r="F2771" s="366" t="s">
        <v>135</v>
      </c>
      <c r="G2771" s="444">
        <f>INDEX([1]CAPS!$A:$A,MATCH(F:F,[1]CAPS!$H:$H,0))</f>
        <v>7766</v>
      </c>
      <c r="H2771" s="414" t="s">
        <v>236</v>
      </c>
      <c r="I2771" s="410" t="s">
        <v>242</v>
      </c>
      <c r="J2771" s="340" t="s">
        <v>276</v>
      </c>
      <c r="K2771" s="340">
        <v>1</v>
      </c>
      <c r="L2771" s="340">
        <v>0</v>
      </c>
      <c r="M2771" s="340" t="s">
        <v>276</v>
      </c>
      <c r="N2771" s="340">
        <v>0</v>
      </c>
      <c r="O2771" s="340">
        <v>0</v>
      </c>
      <c r="P2771" s="340">
        <v>0</v>
      </c>
      <c r="Q2771" s="340">
        <v>0</v>
      </c>
      <c r="S2771">
        <f t="shared" si="332"/>
        <v>1</v>
      </c>
    </row>
    <row r="2772" spans="1:19" ht="16" hidden="1" x14ac:dyDescent="0.2">
      <c r="A2772" s="481" t="s">
        <v>307</v>
      </c>
      <c r="B2772" s="345">
        <v>17</v>
      </c>
      <c r="C2772" s="415" t="str">
        <f t="shared" si="330"/>
        <v>MW1.17</v>
      </c>
      <c r="D2772" s="416">
        <v>2</v>
      </c>
      <c r="E2772" s="482">
        <v>44151</v>
      </c>
      <c r="F2772" s="366" t="s">
        <v>157</v>
      </c>
      <c r="G2772" s="444">
        <f>INDEX([1]CAPS!$A:$A,MATCH(F:F,[1]CAPS!$H:$H,0))</f>
        <v>2654</v>
      </c>
      <c r="H2772" s="414"/>
      <c r="I2772" s="389"/>
      <c r="J2772" s="340" t="s">
        <v>276</v>
      </c>
      <c r="K2772" s="340">
        <v>0</v>
      </c>
      <c r="L2772" s="340">
        <v>1</v>
      </c>
      <c r="M2772" s="340" t="s">
        <v>276</v>
      </c>
      <c r="N2772" s="340">
        <v>0</v>
      </c>
      <c r="O2772" s="340">
        <v>71</v>
      </c>
      <c r="P2772" s="340">
        <v>0</v>
      </c>
      <c r="Q2772" s="340">
        <v>0</v>
      </c>
      <c r="S2772">
        <f t="shared" si="332"/>
        <v>71</v>
      </c>
    </row>
    <row r="2773" spans="1:19" ht="32" hidden="1" x14ac:dyDescent="0.2">
      <c r="A2773" s="481" t="s">
        <v>307</v>
      </c>
      <c r="B2773" s="345">
        <v>17</v>
      </c>
      <c r="C2773" s="415" t="str">
        <f t="shared" si="330"/>
        <v>MW1.17</v>
      </c>
      <c r="D2773" s="416">
        <v>2</v>
      </c>
      <c r="E2773" s="482">
        <v>44151</v>
      </c>
      <c r="F2773" s="393" t="s">
        <v>298</v>
      </c>
      <c r="G2773" s="444">
        <f>INDEX([1]CAPS!$A:$A,MATCH(F:F,[1]CAPS!$H:$H,0))</f>
        <v>2602</v>
      </c>
      <c r="H2773" s="414" t="s">
        <v>237</v>
      </c>
      <c r="I2773" s="389" t="s">
        <v>239</v>
      </c>
      <c r="J2773" s="340" t="s">
        <v>276</v>
      </c>
      <c r="K2773" s="340">
        <v>0</v>
      </c>
      <c r="L2773" s="340">
        <v>0</v>
      </c>
      <c r="M2773" s="340" t="s">
        <v>276</v>
      </c>
      <c r="N2773" s="340">
        <v>0</v>
      </c>
      <c r="O2773" s="340">
        <v>500</v>
      </c>
      <c r="P2773" s="340">
        <v>0</v>
      </c>
      <c r="Q2773" s="340">
        <v>0</v>
      </c>
      <c r="S2773">
        <f t="shared" si="332"/>
        <v>500</v>
      </c>
    </row>
    <row r="2774" spans="1:19" ht="16" x14ac:dyDescent="0.2">
      <c r="A2774" s="481" t="s">
        <v>307</v>
      </c>
      <c r="B2774" s="345">
        <v>17</v>
      </c>
      <c r="C2774" s="415" t="str">
        <f t="shared" si="330"/>
        <v>MW1.17</v>
      </c>
      <c r="D2774" s="416">
        <v>2</v>
      </c>
      <c r="E2774" s="482">
        <v>44151</v>
      </c>
      <c r="F2774" s="366" t="s">
        <v>134</v>
      </c>
      <c r="G2774" s="444">
        <f>INDEX([1]CAPS!$A:$A,MATCH(F:F,[1]CAPS!$H:$H,0))</f>
        <v>2302</v>
      </c>
      <c r="H2774" s="414" t="s">
        <v>233</v>
      </c>
      <c r="I2774" s="389" t="s">
        <v>238</v>
      </c>
      <c r="J2774" s="340" t="s">
        <v>276</v>
      </c>
      <c r="K2774" s="340">
        <v>2</v>
      </c>
      <c r="L2774" s="340">
        <v>0</v>
      </c>
      <c r="M2774" s="340" t="s">
        <v>276</v>
      </c>
      <c r="N2774" s="340">
        <v>0</v>
      </c>
      <c r="O2774" s="340" t="s">
        <v>276</v>
      </c>
      <c r="P2774" s="340" t="s">
        <v>276</v>
      </c>
      <c r="Q2774" s="340" t="s">
        <v>276</v>
      </c>
      <c r="S2774">
        <f>SUM(J2774:K2774)</f>
        <v>2</v>
      </c>
    </row>
    <row r="2775" spans="1:19" ht="16" hidden="1" x14ac:dyDescent="0.2">
      <c r="A2775" s="481" t="s">
        <v>307</v>
      </c>
      <c r="B2775" s="345">
        <v>18</v>
      </c>
      <c r="C2775" s="415" t="str">
        <f t="shared" si="330"/>
        <v>MW1.18</v>
      </c>
      <c r="D2775" s="416">
        <v>2</v>
      </c>
      <c r="E2775" s="482">
        <v>44151</v>
      </c>
      <c r="F2775" s="366" t="s">
        <v>132</v>
      </c>
      <c r="G2775" s="444">
        <f>INDEX([1]CAPS!$A:$A,MATCH(F:F,[1]CAPS!$H:$H,0))</f>
        <v>2469</v>
      </c>
      <c r="H2775" s="414" t="s">
        <v>233</v>
      </c>
      <c r="I2775" s="410" t="s">
        <v>238</v>
      </c>
      <c r="J2775" s="340" t="s">
        <v>276</v>
      </c>
      <c r="K2775" s="340">
        <v>6</v>
      </c>
      <c r="L2775" s="340">
        <v>0</v>
      </c>
      <c r="M2775" s="340" t="s">
        <v>276</v>
      </c>
      <c r="N2775" s="340">
        <v>0</v>
      </c>
      <c r="O2775" s="340">
        <v>0</v>
      </c>
      <c r="P2775" s="340">
        <v>0</v>
      </c>
      <c r="Q2775" s="340">
        <v>0</v>
      </c>
      <c r="S2775">
        <f t="shared" si="332"/>
        <v>6</v>
      </c>
    </row>
    <row r="2776" spans="1:19" ht="16" hidden="1" x14ac:dyDescent="0.2">
      <c r="A2776" s="481" t="s">
        <v>307</v>
      </c>
      <c r="B2776" s="345">
        <v>18</v>
      </c>
      <c r="C2776" s="415" t="str">
        <f t="shared" si="330"/>
        <v>MW1.18</v>
      </c>
      <c r="D2776" s="416">
        <v>2</v>
      </c>
      <c r="E2776" s="482">
        <v>44151</v>
      </c>
      <c r="F2776" s="366" t="s">
        <v>229</v>
      </c>
      <c r="G2776" s="444">
        <f>INDEX([1]CAPS!$A:$A,MATCH(F:F,[1]CAPS!$H:$H,0))</f>
        <v>3997</v>
      </c>
      <c r="H2776" s="414" t="s">
        <v>236</v>
      </c>
      <c r="I2776" s="410" t="s">
        <v>239</v>
      </c>
      <c r="J2776" s="340" t="s">
        <v>276</v>
      </c>
      <c r="K2776" s="340">
        <v>6</v>
      </c>
      <c r="L2776" s="340">
        <v>0</v>
      </c>
      <c r="M2776" s="340" t="s">
        <v>276</v>
      </c>
      <c r="N2776" s="340">
        <v>0</v>
      </c>
      <c r="O2776" s="340">
        <v>27</v>
      </c>
      <c r="P2776" s="340">
        <v>0</v>
      </c>
      <c r="Q2776" s="340">
        <v>0</v>
      </c>
      <c r="S2776">
        <f t="shared" si="332"/>
        <v>33</v>
      </c>
    </row>
    <row r="2777" spans="1:19" ht="16" x14ac:dyDescent="0.2">
      <c r="A2777" s="481" t="s">
        <v>307</v>
      </c>
      <c r="B2777" s="345">
        <v>18</v>
      </c>
      <c r="C2777" s="415" t="str">
        <f t="shared" si="330"/>
        <v>MW1.18</v>
      </c>
      <c r="D2777" s="416">
        <v>2</v>
      </c>
      <c r="E2777" s="482">
        <v>44151</v>
      </c>
      <c r="F2777" s="366" t="s">
        <v>129</v>
      </c>
      <c r="G2777" s="444">
        <f>INDEX([1]CAPS!$A:$A,MATCH(F:F,[1]CAPS!$H:$H,0))</f>
        <v>5532</v>
      </c>
      <c r="H2777" s="414" t="s">
        <v>233</v>
      </c>
      <c r="I2777" s="410" t="s">
        <v>238</v>
      </c>
      <c r="J2777" s="340" t="s">
        <v>276</v>
      </c>
      <c r="K2777" s="340">
        <v>18</v>
      </c>
      <c r="L2777" s="340">
        <v>0</v>
      </c>
      <c r="M2777" s="340" t="s">
        <v>276</v>
      </c>
      <c r="N2777" s="340">
        <v>0</v>
      </c>
      <c r="O2777" s="340" t="s">
        <v>276</v>
      </c>
      <c r="P2777" s="340" t="s">
        <v>276</v>
      </c>
      <c r="Q2777" s="340" t="s">
        <v>276</v>
      </c>
      <c r="S2777">
        <f>SUM(J2777:K2777)</f>
        <v>18</v>
      </c>
    </row>
    <row r="2778" spans="1:19" ht="16" hidden="1" x14ac:dyDescent="0.2">
      <c r="A2778" s="481" t="s">
        <v>307</v>
      </c>
      <c r="B2778" s="345">
        <v>18</v>
      </c>
      <c r="C2778" s="415" t="str">
        <f t="shared" si="330"/>
        <v>MW1.18</v>
      </c>
      <c r="D2778" s="416">
        <v>2</v>
      </c>
      <c r="E2778" s="482">
        <v>44151</v>
      </c>
      <c r="F2778" s="366" t="s">
        <v>139</v>
      </c>
      <c r="G2778" s="444">
        <f>INDEX([1]CAPS!$A:$A,MATCH(F:F,[1]CAPS!$H:$H,0))</f>
        <v>6325</v>
      </c>
      <c r="H2778" s="414" t="s">
        <v>234</v>
      </c>
      <c r="I2778" s="410" t="s">
        <v>238</v>
      </c>
      <c r="J2778" s="340" t="s">
        <v>276</v>
      </c>
      <c r="K2778" s="340">
        <v>3</v>
      </c>
      <c r="L2778" s="340">
        <v>0</v>
      </c>
      <c r="M2778" s="340" t="s">
        <v>276</v>
      </c>
      <c r="N2778" s="340">
        <v>1</v>
      </c>
      <c r="O2778" s="340">
        <v>0</v>
      </c>
      <c r="P2778" s="340">
        <v>0</v>
      </c>
      <c r="Q2778" s="340">
        <v>0</v>
      </c>
      <c r="S2778">
        <f t="shared" si="332"/>
        <v>3</v>
      </c>
    </row>
    <row r="2779" spans="1:19" ht="16" x14ac:dyDescent="0.2">
      <c r="A2779" s="481" t="s">
        <v>307</v>
      </c>
      <c r="B2779" s="345">
        <v>18</v>
      </c>
      <c r="C2779" s="415" t="str">
        <f t="shared" si="330"/>
        <v>MW1.18</v>
      </c>
      <c r="D2779" s="416">
        <v>2</v>
      </c>
      <c r="E2779" s="482">
        <v>44151</v>
      </c>
      <c r="F2779" s="366" t="s">
        <v>127</v>
      </c>
      <c r="G2779" s="444">
        <f>INDEX([1]CAPS!$A:$A,MATCH(F:F,[1]CAPS!$H:$H,0))</f>
        <v>10605</v>
      </c>
      <c r="H2779" s="414" t="s">
        <v>233</v>
      </c>
      <c r="I2779" s="410" t="s">
        <v>238</v>
      </c>
      <c r="J2779" s="340" t="s">
        <v>276</v>
      </c>
      <c r="K2779" s="340">
        <v>8</v>
      </c>
      <c r="L2779" s="340">
        <v>0</v>
      </c>
      <c r="M2779" s="340" t="s">
        <v>276</v>
      </c>
      <c r="N2779" s="340">
        <v>0</v>
      </c>
      <c r="O2779" s="340" t="s">
        <v>276</v>
      </c>
      <c r="P2779" s="340" t="s">
        <v>276</v>
      </c>
      <c r="Q2779" s="340" t="s">
        <v>276</v>
      </c>
      <c r="S2779">
        <f>SUM(J2779:K2779)</f>
        <v>8</v>
      </c>
    </row>
    <row r="2780" spans="1:19" ht="16" hidden="1" x14ac:dyDescent="0.2">
      <c r="A2780" s="481" t="s">
        <v>307</v>
      </c>
      <c r="B2780" s="345">
        <v>18</v>
      </c>
      <c r="C2780" s="415" t="str">
        <f t="shared" si="330"/>
        <v>MW1.18</v>
      </c>
      <c r="D2780" s="416">
        <v>2</v>
      </c>
      <c r="E2780" s="482">
        <v>44151</v>
      </c>
      <c r="F2780" s="366" t="s">
        <v>131</v>
      </c>
      <c r="G2780" s="444">
        <f>INDEX([1]CAPS!$A:$A,MATCH(F:F,[1]CAPS!$H:$H,0))</f>
        <v>2557</v>
      </c>
      <c r="H2780" s="414" t="s">
        <v>233</v>
      </c>
      <c r="I2780" s="410" t="s">
        <v>240</v>
      </c>
      <c r="J2780" s="340" t="s">
        <v>276</v>
      </c>
      <c r="K2780" s="340">
        <v>5</v>
      </c>
      <c r="L2780" s="340">
        <v>0</v>
      </c>
      <c r="M2780" s="340" t="s">
        <v>276</v>
      </c>
      <c r="N2780" s="340">
        <v>0</v>
      </c>
      <c r="O2780" s="340">
        <v>0</v>
      </c>
      <c r="P2780" s="340">
        <v>0</v>
      </c>
      <c r="Q2780" s="340">
        <v>0</v>
      </c>
      <c r="S2780">
        <f t="shared" si="332"/>
        <v>5</v>
      </c>
    </row>
    <row r="2781" spans="1:19" ht="32" hidden="1" x14ac:dyDescent="0.2">
      <c r="A2781" s="481" t="s">
        <v>307</v>
      </c>
      <c r="B2781" s="345">
        <v>18</v>
      </c>
      <c r="C2781" s="415" t="str">
        <f t="shared" si="330"/>
        <v>MW1.18</v>
      </c>
      <c r="D2781" s="416">
        <v>2</v>
      </c>
      <c r="E2781" s="482">
        <v>44151</v>
      </c>
      <c r="F2781" s="366" t="s">
        <v>135</v>
      </c>
      <c r="G2781" s="444">
        <f>INDEX([1]CAPS!$A:$A,MATCH(F:F,[1]CAPS!$H:$H,0))</f>
        <v>7766</v>
      </c>
      <c r="H2781" s="414" t="s">
        <v>236</v>
      </c>
      <c r="I2781" s="410" t="s">
        <v>242</v>
      </c>
      <c r="J2781" s="340" t="s">
        <v>276</v>
      </c>
      <c r="K2781" s="340">
        <v>2</v>
      </c>
      <c r="L2781" s="340">
        <v>0</v>
      </c>
      <c r="M2781" s="340" t="s">
        <v>276</v>
      </c>
      <c r="N2781" s="340">
        <v>0</v>
      </c>
      <c r="O2781" s="340">
        <v>0</v>
      </c>
      <c r="P2781" s="340">
        <v>0</v>
      </c>
      <c r="Q2781" s="340">
        <v>0</v>
      </c>
      <c r="S2781">
        <f t="shared" si="332"/>
        <v>2</v>
      </c>
    </row>
    <row r="2782" spans="1:19" ht="16" x14ac:dyDescent="0.2">
      <c r="A2782" s="481" t="s">
        <v>307</v>
      </c>
      <c r="B2782" s="345">
        <v>18</v>
      </c>
      <c r="C2782" s="415" t="str">
        <f t="shared" si="330"/>
        <v>MW1.18</v>
      </c>
      <c r="D2782" s="416">
        <v>2</v>
      </c>
      <c r="E2782" s="482">
        <v>44151</v>
      </c>
      <c r="F2782" s="366" t="s">
        <v>159</v>
      </c>
      <c r="G2782" s="444">
        <f>INDEX([1]CAPS!$A:$A,MATCH(F:F,[1]CAPS!$H:$H,0))</f>
        <v>7138</v>
      </c>
      <c r="H2782" s="414" t="s">
        <v>233</v>
      </c>
      <c r="I2782" s="410" t="s">
        <v>240</v>
      </c>
      <c r="J2782" s="340" t="s">
        <v>276</v>
      </c>
      <c r="K2782" s="340">
        <v>12</v>
      </c>
      <c r="L2782" s="340">
        <v>0</v>
      </c>
      <c r="M2782" s="340" t="s">
        <v>276</v>
      </c>
      <c r="N2782" s="340">
        <v>0</v>
      </c>
      <c r="O2782" s="340" t="s">
        <v>276</v>
      </c>
      <c r="P2782" s="340" t="s">
        <v>276</v>
      </c>
      <c r="Q2782" s="340" t="s">
        <v>276</v>
      </c>
      <c r="S2782">
        <f>SUM(J2782:K2782)</f>
        <v>12</v>
      </c>
    </row>
    <row r="2783" spans="1:19" ht="16" hidden="1" x14ac:dyDescent="0.2">
      <c r="A2783" s="481" t="s">
        <v>307</v>
      </c>
      <c r="B2783" s="345">
        <v>18</v>
      </c>
      <c r="C2783" s="415" t="str">
        <f t="shared" si="330"/>
        <v>MW1.18</v>
      </c>
      <c r="D2783" s="416">
        <v>2</v>
      </c>
      <c r="E2783" s="482">
        <v>44151</v>
      </c>
      <c r="F2783" s="366" t="s">
        <v>773</v>
      </c>
      <c r="G2783" s="444">
        <f>INDEX([1]CAPS!$A:$A,MATCH(F:F,[1]CAPS!$H:$H,0))</f>
        <v>2503</v>
      </c>
      <c r="H2783" s="414" t="s">
        <v>234</v>
      </c>
      <c r="I2783" s="410" t="s">
        <v>238</v>
      </c>
      <c r="J2783" s="340" t="s">
        <v>276</v>
      </c>
      <c r="K2783" s="340">
        <v>13</v>
      </c>
      <c r="L2783" s="340">
        <v>0</v>
      </c>
      <c r="M2783" s="340" t="s">
        <v>276</v>
      </c>
      <c r="N2783" s="340">
        <v>0</v>
      </c>
      <c r="O2783" s="340">
        <v>0</v>
      </c>
      <c r="P2783" s="340">
        <v>0</v>
      </c>
      <c r="Q2783" s="340">
        <v>0</v>
      </c>
      <c r="S2783">
        <f t="shared" si="332"/>
        <v>13</v>
      </c>
    </row>
    <row r="2784" spans="1:19" ht="16" x14ac:dyDescent="0.2">
      <c r="A2784" s="481" t="s">
        <v>307</v>
      </c>
      <c r="B2784" s="345">
        <v>18</v>
      </c>
      <c r="C2784" s="415" t="str">
        <f t="shared" si="330"/>
        <v>MW1.18</v>
      </c>
      <c r="D2784" s="416">
        <v>2</v>
      </c>
      <c r="E2784" s="482">
        <v>44151</v>
      </c>
      <c r="F2784" s="366" t="s">
        <v>228</v>
      </c>
      <c r="G2784" s="444">
        <f>INDEX([1]CAPS!$A:$A,MATCH(F:F,[1]CAPS!$H:$H,0))</f>
        <v>7993</v>
      </c>
      <c r="H2784" s="414" t="s">
        <v>233</v>
      </c>
      <c r="I2784" s="410" t="s">
        <v>238</v>
      </c>
      <c r="J2784" s="340" t="s">
        <v>276</v>
      </c>
      <c r="K2784" s="340">
        <v>4</v>
      </c>
      <c r="L2784" s="340">
        <v>0</v>
      </c>
      <c r="M2784" s="340" t="s">
        <v>276</v>
      </c>
      <c r="N2784" s="340">
        <v>0</v>
      </c>
      <c r="O2784" s="340" t="s">
        <v>276</v>
      </c>
      <c r="P2784" s="340" t="s">
        <v>276</v>
      </c>
      <c r="Q2784" s="340" t="s">
        <v>276</v>
      </c>
      <c r="S2784">
        <f>SUM(J2784:K2784)</f>
        <v>4</v>
      </c>
    </row>
    <row r="2785" spans="1:19" ht="16" hidden="1" x14ac:dyDescent="0.2">
      <c r="A2785" s="481" t="s">
        <v>307</v>
      </c>
      <c r="B2785" s="345">
        <v>18</v>
      </c>
      <c r="C2785" s="415" t="str">
        <f t="shared" si="330"/>
        <v>MW1.18</v>
      </c>
      <c r="D2785" s="416">
        <v>2</v>
      </c>
      <c r="E2785" s="482">
        <v>44151</v>
      </c>
      <c r="F2785" s="366" t="s">
        <v>157</v>
      </c>
      <c r="G2785" s="444">
        <f>INDEX([1]CAPS!$A:$A,MATCH(F:F,[1]CAPS!$H:$H,0))</f>
        <v>2654</v>
      </c>
      <c r="H2785" s="414"/>
      <c r="I2785" s="389"/>
      <c r="J2785" s="340" t="s">
        <v>276</v>
      </c>
      <c r="K2785" s="340">
        <v>0</v>
      </c>
      <c r="L2785" s="340">
        <v>0</v>
      </c>
      <c r="M2785" s="340" t="s">
        <v>276</v>
      </c>
      <c r="N2785" s="340">
        <v>0</v>
      </c>
      <c r="O2785" s="340">
        <v>8</v>
      </c>
      <c r="P2785" s="340">
        <v>0</v>
      </c>
      <c r="Q2785" s="340">
        <v>0</v>
      </c>
      <c r="S2785">
        <f t="shared" si="332"/>
        <v>8</v>
      </c>
    </row>
    <row r="2786" spans="1:19" ht="16" hidden="1" x14ac:dyDescent="0.2">
      <c r="A2786" s="481" t="s">
        <v>307</v>
      </c>
      <c r="B2786" s="345">
        <v>18</v>
      </c>
      <c r="C2786" s="415" t="str">
        <f t="shared" si="330"/>
        <v>MW1.18</v>
      </c>
      <c r="D2786" s="416">
        <v>2</v>
      </c>
      <c r="E2786" s="482">
        <v>44151</v>
      </c>
      <c r="F2786" s="366" t="s">
        <v>158</v>
      </c>
      <c r="G2786" s="444">
        <f>INDEX([1]CAPS!$A:$A,MATCH(F:F,[1]CAPS!$H:$H,0))</f>
        <v>2987</v>
      </c>
      <c r="H2786" s="414"/>
      <c r="I2786" s="389"/>
      <c r="J2786" s="340" t="s">
        <v>276</v>
      </c>
      <c r="K2786" s="340">
        <v>0</v>
      </c>
      <c r="L2786" s="340">
        <v>0</v>
      </c>
      <c r="M2786" s="340" t="s">
        <v>276</v>
      </c>
      <c r="N2786" s="340">
        <v>0</v>
      </c>
      <c r="O2786" s="340">
        <v>6</v>
      </c>
      <c r="P2786" s="340">
        <v>0</v>
      </c>
      <c r="Q2786" s="340">
        <v>0</v>
      </c>
      <c r="S2786">
        <f t="shared" si="332"/>
        <v>6</v>
      </c>
    </row>
    <row r="2787" spans="1:19" ht="32" hidden="1" x14ac:dyDescent="0.2">
      <c r="A2787" s="481" t="s">
        <v>307</v>
      </c>
      <c r="B2787" s="345">
        <v>18</v>
      </c>
      <c r="C2787" s="415" t="str">
        <f t="shared" si="330"/>
        <v>MW1.18</v>
      </c>
      <c r="D2787" s="416">
        <v>2</v>
      </c>
      <c r="E2787" s="482">
        <v>44151</v>
      </c>
      <c r="F2787" s="393" t="s">
        <v>298</v>
      </c>
      <c r="G2787" s="444">
        <f>INDEX([1]CAPS!$A:$A,MATCH(F:F,[1]CAPS!$H:$H,0))</f>
        <v>2602</v>
      </c>
      <c r="H2787" s="414" t="s">
        <v>237</v>
      </c>
      <c r="I2787" s="389" t="s">
        <v>239</v>
      </c>
      <c r="J2787" s="340" t="s">
        <v>276</v>
      </c>
      <c r="K2787" s="340">
        <v>0</v>
      </c>
      <c r="L2787" s="340">
        <v>0</v>
      </c>
      <c r="M2787" s="340" t="s">
        <v>276</v>
      </c>
      <c r="N2787" s="340">
        <v>0</v>
      </c>
      <c r="O2787" s="340">
        <v>230</v>
      </c>
      <c r="P2787" s="340">
        <v>0</v>
      </c>
      <c r="Q2787" s="340">
        <v>0</v>
      </c>
      <c r="S2787">
        <f t="shared" si="332"/>
        <v>230</v>
      </c>
    </row>
    <row r="2788" spans="1:19" ht="16" hidden="1" x14ac:dyDescent="0.2">
      <c r="A2788" s="481" t="s">
        <v>307</v>
      </c>
      <c r="B2788" s="345">
        <v>19</v>
      </c>
      <c r="C2788" s="415" t="str">
        <f t="shared" si="330"/>
        <v>MW1.19</v>
      </c>
      <c r="D2788" s="416">
        <v>2</v>
      </c>
      <c r="E2788" s="482">
        <v>44151</v>
      </c>
      <c r="F2788" s="366" t="s">
        <v>132</v>
      </c>
      <c r="G2788" s="444">
        <f>INDEX([1]CAPS!$A:$A,MATCH(F:F,[1]CAPS!$H:$H,0))</f>
        <v>2469</v>
      </c>
      <c r="H2788" s="414" t="s">
        <v>233</v>
      </c>
      <c r="I2788" s="410" t="s">
        <v>238</v>
      </c>
      <c r="J2788" s="340" t="s">
        <v>276</v>
      </c>
      <c r="K2788" s="340">
        <v>4</v>
      </c>
      <c r="L2788" s="340">
        <v>0</v>
      </c>
      <c r="M2788" s="340" t="s">
        <v>276</v>
      </c>
      <c r="N2788" s="340">
        <v>0</v>
      </c>
      <c r="O2788" s="340">
        <v>0</v>
      </c>
      <c r="P2788" s="340">
        <v>0</v>
      </c>
      <c r="Q2788" s="340">
        <v>0</v>
      </c>
      <c r="S2788">
        <f t="shared" si="332"/>
        <v>4</v>
      </c>
    </row>
    <row r="2789" spans="1:19" ht="16" hidden="1" x14ac:dyDescent="0.2">
      <c r="A2789" s="481" t="s">
        <v>307</v>
      </c>
      <c r="B2789" s="345">
        <v>19</v>
      </c>
      <c r="C2789" s="415" t="str">
        <f t="shared" si="330"/>
        <v>MW1.19</v>
      </c>
      <c r="D2789" s="416">
        <v>2</v>
      </c>
      <c r="E2789" s="482">
        <v>44151</v>
      </c>
      <c r="F2789" s="366" t="s">
        <v>229</v>
      </c>
      <c r="G2789" s="444">
        <f>INDEX([1]CAPS!$A:$A,MATCH(F:F,[1]CAPS!$H:$H,0))</f>
        <v>3997</v>
      </c>
      <c r="H2789" s="414" t="s">
        <v>236</v>
      </c>
      <c r="I2789" s="410" t="s">
        <v>239</v>
      </c>
      <c r="J2789" s="340" t="s">
        <v>276</v>
      </c>
      <c r="K2789" s="340">
        <v>3</v>
      </c>
      <c r="L2789" s="340">
        <v>0</v>
      </c>
      <c r="M2789" s="340" t="s">
        <v>276</v>
      </c>
      <c r="N2789" s="340">
        <v>0</v>
      </c>
      <c r="O2789" s="340">
        <v>16</v>
      </c>
      <c r="P2789" s="340">
        <v>0</v>
      </c>
      <c r="Q2789" s="340">
        <v>0</v>
      </c>
      <c r="S2789">
        <f t="shared" si="332"/>
        <v>19</v>
      </c>
    </row>
    <row r="2790" spans="1:19" ht="16" hidden="1" x14ac:dyDescent="0.2">
      <c r="A2790" s="481" t="s">
        <v>307</v>
      </c>
      <c r="B2790" s="345">
        <v>19</v>
      </c>
      <c r="C2790" s="415" t="str">
        <f t="shared" si="330"/>
        <v>MW1.19</v>
      </c>
      <c r="D2790" s="416">
        <v>2</v>
      </c>
      <c r="E2790" s="482">
        <v>44151</v>
      </c>
      <c r="F2790" s="366" t="s">
        <v>139</v>
      </c>
      <c r="G2790" s="444">
        <f>INDEX([1]CAPS!$A:$A,MATCH(F:F,[1]CAPS!$H:$H,0))</f>
        <v>6325</v>
      </c>
      <c r="H2790" s="414" t="s">
        <v>234</v>
      </c>
      <c r="I2790" s="410" t="s">
        <v>238</v>
      </c>
      <c r="J2790" s="340" t="s">
        <v>276</v>
      </c>
      <c r="K2790" s="340">
        <v>2</v>
      </c>
      <c r="L2790" s="340">
        <v>0</v>
      </c>
      <c r="M2790" s="340" t="s">
        <v>276</v>
      </c>
      <c r="N2790" s="340">
        <v>0</v>
      </c>
      <c r="O2790" s="340">
        <v>0</v>
      </c>
      <c r="P2790" s="340">
        <v>0</v>
      </c>
      <c r="Q2790" s="340">
        <v>0</v>
      </c>
      <c r="S2790">
        <f t="shared" si="332"/>
        <v>2</v>
      </c>
    </row>
    <row r="2791" spans="1:19" ht="16" x14ac:dyDescent="0.2">
      <c r="A2791" s="481" t="s">
        <v>307</v>
      </c>
      <c r="B2791" s="345">
        <v>19</v>
      </c>
      <c r="C2791" s="415" t="str">
        <f t="shared" si="330"/>
        <v>MW1.19</v>
      </c>
      <c r="D2791" s="416">
        <v>2</v>
      </c>
      <c r="E2791" s="482">
        <v>44151</v>
      </c>
      <c r="F2791" s="366" t="s">
        <v>129</v>
      </c>
      <c r="G2791" s="444">
        <f>INDEX([1]CAPS!$A:$A,MATCH(F:F,[1]CAPS!$H:$H,0))</f>
        <v>5532</v>
      </c>
      <c r="H2791" s="414" t="s">
        <v>233</v>
      </c>
      <c r="I2791" s="410" t="s">
        <v>238</v>
      </c>
      <c r="J2791" s="340" t="s">
        <v>276</v>
      </c>
      <c r="K2791" s="340">
        <v>24</v>
      </c>
      <c r="L2791" s="340">
        <v>0</v>
      </c>
      <c r="M2791" s="340" t="s">
        <v>276</v>
      </c>
      <c r="N2791" s="340">
        <v>0</v>
      </c>
      <c r="O2791" s="340" t="s">
        <v>276</v>
      </c>
      <c r="P2791" s="340" t="s">
        <v>276</v>
      </c>
      <c r="Q2791" s="340" t="s">
        <v>276</v>
      </c>
      <c r="S2791">
        <f>SUM(J2791:K2791)</f>
        <v>24</v>
      </c>
    </row>
    <row r="2792" spans="1:19" ht="16" hidden="1" x14ac:dyDescent="0.2">
      <c r="A2792" s="481" t="s">
        <v>307</v>
      </c>
      <c r="B2792" s="345">
        <v>19</v>
      </c>
      <c r="C2792" s="415" t="str">
        <f t="shared" si="330"/>
        <v>MW1.19</v>
      </c>
      <c r="D2792" s="416">
        <v>2</v>
      </c>
      <c r="E2792" s="482">
        <v>44151</v>
      </c>
      <c r="F2792" s="366" t="s">
        <v>137</v>
      </c>
      <c r="G2792" s="444">
        <f>INDEX([1]CAPS!$A:$A,MATCH(F:F,[1]CAPS!$H:$H,0))</f>
        <v>1609</v>
      </c>
      <c r="H2792" s="414" t="s">
        <v>235</v>
      </c>
      <c r="I2792" s="410" t="s">
        <v>238</v>
      </c>
      <c r="J2792" s="340" t="s">
        <v>276</v>
      </c>
      <c r="K2792" s="340">
        <v>0</v>
      </c>
      <c r="L2792" s="340">
        <v>0</v>
      </c>
      <c r="M2792" s="340" t="s">
        <v>276</v>
      </c>
      <c r="N2792" s="340">
        <v>0</v>
      </c>
      <c r="O2792" s="340">
        <v>1</v>
      </c>
      <c r="P2792" s="340">
        <v>0</v>
      </c>
      <c r="Q2792" s="340">
        <v>0</v>
      </c>
      <c r="S2792">
        <f t="shared" si="332"/>
        <v>1</v>
      </c>
    </row>
    <row r="2793" spans="1:19" ht="16" hidden="1" x14ac:dyDescent="0.2">
      <c r="A2793" s="481" t="s">
        <v>307</v>
      </c>
      <c r="B2793" s="345">
        <v>19</v>
      </c>
      <c r="C2793" s="415" t="str">
        <f t="shared" si="330"/>
        <v>MW1.19</v>
      </c>
      <c r="D2793" s="416">
        <v>2</v>
      </c>
      <c r="E2793" s="482">
        <v>44151</v>
      </c>
      <c r="F2793" s="366" t="s">
        <v>161</v>
      </c>
      <c r="G2793" s="444">
        <f>INDEX([1]CAPS!$A:$A,MATCH(F:F,[1]CAPS!$H:$H,0))</f>
        <v>2603</v>
      </c>
      <c r="H2793" s="414" t="s">
        <v>235</v>
      </c>
      <c r="I2793" s="410" t="s">
        <v>239</v>
      </c>
      <c r="J2793" s="340" t="s">
        <v>276</v>
      </c>
      <c r="K2793" s="340">
        <v>2</v>
      </c>
      <c r="L2793" s="340">
        <v>0</v>
      </c>
      <c r="M2793" s="340" t="s">
        <v>276</v>
      </c>
      <c r="N2793" s="340">
        <v>0</v>
      </c>
      <c r="O2793" s="340">
        <v>0</v>
      </c>
      <c r="P2793" s="340">
        <v>0</v>
      </c>
      <c r="Q2793" s="340">
        <v>0</v>
      </c>
      <c r="S2793">
        <f t="shared" si="332"/>
        <v>2</v>
      </c>
    </row>
    <row r="2794" spans="1:19" ht="16" x14ac:dyDescent="0.2">
      <c r="A2794" s="481" t="s">
        <v>307</v>
      </c>
      <c r="B2794" s="345">
        <v>19</v>
      </c>
      <c r="C2794" s="415" t="str">
        <f t="shared" si="330"/>
        <v>MW1.19</v>
      </c>
      <c r="D2794" s="416">
        <v>2</v>
      </c>
      <c r="E2794" s="482">
        <v>44151</v>
      </c>
      <c r="F2794" s="366" t="s">
        <v>159</v>
      </c>
      <c r="G2794" s="444">
        <f>INDEX([1]CAPS!$A:$A,MATCH(F:F,[1]CAPS!$H:$H,0))</f>
        <v>7138</v>
      </c>
      <c r="H2794" s="414" t="s">
        <v>233</v>
      </c>
      <c r="I2794" s="410" t="s">
        <v>240</v>
      </c>
      <c r="J2794" s="340" t="s">
        <v>276</v>
      </c>
      <c r="K2794" s="340">
        <v>28</v>
      </c>
      <c r="L2794" s="340">
        <v>0</v>
      </c>
      <c r="M2794" s="340" t="s">
        <v>276</v>
      </c>
      <c r="N2794" s="340">
        <v>0</v>
      </c>
      <c r="O2794" s="340" t="s">
        <v>276</v>
      </c>
      <c r="P2794" s="340" t="s">
        <v>276</v>
      </c>
      <c r="Q2794" s="340" t="s">
        <v>276</v>
      </c>
      <c r="S2794">
        <f t="shared" ref="S2794:S2795" si="334">SUM(J2794:K2794)</f>
        <v>28</v>
      </c>
    </row>
    <row r="2795" spans="1:19" ht="16" x14ac:dyDescent="0.2">
      <c r="A2795" s="481" t="s">
        <v>307</v>
      </c>
      <c r="B2795" s="345">
        <v>19</v>
      </c>
      <c r="C2795" s="415" t="str">
        <f t="shared" si="330"/>
        <v>MW1.19</v>
      </c>
      <c r="D2795" s="416">
        <v>2</v>
      </c>
      <c r="E2795" s="482">
        <v>44151</v>
      </c>
      <c r="F2795" s="366" t="s">
        <v>127</v>
      </c>
      <c r="G2795" s="444">
        <f>INDEX([1]CAPS!$A:$A,MATCH(F:F,[1]CAPS!$H:$H,0))</f>
        <v>10605</v>
      </c>
      <c r="H2795" s="414" t="s">
        <v>233</v>
      </c>
      <c r="I2795" s="410" t="s">
        <v>238</v>
      </c>
      <c r="J2795" s="340" t="s">
        <v>276</v>
      </c>
      <c r="K2795" s="340">
        <v>21</v>
      </c>
      <c r="L2795" s="340">
        <v>0</v>
      </c>
      <c r="M2795" s="340" t="s">
        <v>276</v>
      </c>
      <c r="N2795" s="340">
        <v>0</v>
      </c>
      <c r="O2795" s="340" t="s">
        <v>276</v>
      </c>
      <c r="P2795" s="340" t="s">
        <v>276</v>
      </c>
      <c r="Q2795" s="340" t="s">
        <v>276</v>
      </c>
      <c r="S2795">
        <f t="shared" si="334"/>
        <v>21</v>
      </c>
    </row>
    <row r="2796" spans="1:19" ht="16" hidden="1" x14ac:dyDescent="0.2">
      <c r="A2796" s="481" t="s">
        <v>307</v>
      </c>
      <c r="B2796" s="345">
        <v>19</v>
      </c>
      <c r="C2796" s="415" t="str">
        <f t="shared" si="330"/>
        <v>MW1.19</v>
      </c>
      <c r="D2796" s="416">
        <v>2</v>
      </c>
      <c r="E2796" s="482">
        <v>44151</v>
      </c>
      <c r="F2796" s="366" t="s">
        <v>773</v>
      </c>
      <c r="G2796" s="444">
        <f>INDEX([1]CAPS!$A:$A,MATCH(F:F,[1]CAPS!$H:$H,0))</f>
        <v>2503</v>
      </c>
      <c r="H2796" s="414" t="s">
        <v>234</v>
      </c>
      <c r="I2796" s="410" t="s">
        <v>238</v>
      </c>
      <c r="J2796" s="340" t="s">
        <v>276</v>
      </c>
      <c r="K2796" s="340">
        <v>7</v>
      </c>
      <c r="L2796" s="340">
        <v>0</v>
      </c>
      <c r="M2796" s="340" t="s">
        <v>276</v>
      </c>
      <c r="N2796" s="340">
        <v>0</v>
      </c>
      <c r="O2796" s="340">
        <v>0</v>
      </c>
      <c r="P2796" s="340">
        <v>0</v>
      </c>
      <c r="Q2796" s="340">
        <v>0</v>
      </c>
      <c r="S2796">
        <f t="shared" si="332"/>
        <v>7</v>
      </c>
    </row>
    <row r="2797" spans="1:19" ht="16" hidden="1" x14ac:dyDescent="0.2">
      <c r="A2797" s="481" t="s">
        <v>307</v>
      </c>
      <c r="B2797" s="345">
        <v>19</v>
      </c>
      <c r="C2797" s="415" t="str">
        <f t="shared" si="330"/>
        <v>MW1.19</v>
      </c>
      <c r="D2797" s="416">
        <v>2</v>
      </c>
      <c r="E2797" s="482">
        <v>44151</v>
      </c>
      <c r="F2797" s="344" t="s">
        <v>232</v>
      </c>
      <c r="G2797" s="444">
        <f>INDEX([1]CAPS!$A:$A,MATCH(F:F,[1]CAPS!$H:$H,0))</f>
        <v>8875</v>
      </c>
      <c r="H2797" s="414"/>
      <c r="I2797" s="389"/>
      <c r="J2797" s="340" t="s">
        <v>276</v>
      </c>
      <c r="K2797" s="340">
        <v>0</v>
      </c>
      <c r="L2797" s="340">
        <v>0</v>
      </c>
      <c r="M2797" s="340" t="s">
        <v>276</v>
      </c>
      <c r="N2797" s="340">
        <v>0</v>
      </c>
      <c r="O2797" s="340">
        <v>1</v>
      </c>
      <c r="P2797" s="340">
        <v>0</v>
      </c>
      <c r="Q2797" s="340">
        <v>0</v>
      </c>
      <c r="S2797">
        <f t="shared" si="332"/>
        <v>1</v>
      </c>
    </row>
    <row r="2798" spans="1:19" ht="16" hidden="1" x14ac:dyDescent="0.2">
      <c r="A2798" s="481" t="s">
        <v>307</v>
      </c>
      <c r="B2798" s="345">
        <v>19</v>
      </c>
      <c r="C2798" s="415" t="str">
        <f t="shared" si="330"/>
        <v>MW1.19</v>
      </c>
      <c r="D2798" s="416">
        <v>2</v>
      </c>
      <c r="E2798" s="482">
        <v>44151</v>
      </c>
      <c r="F2798" s="366" t="s">
        <v>157</v>
      </c>
      <c r="G2798" s="444">
        <f>INDEX([1]CAPS!$A:$A,MATCH(F:F,[1]CAPS!$H:$H,0))</f>
        <v>2654</v>
      </c>
      <c r="H2798" s="414"/>
      <c r="I2798" s="389"/>
      <c r="J2798" s="340" t="s">
        <v>276</v>
      </c>
      <c r="K2798" s="340">
        <v>0</v>
      </c>
      <c r="L2798" s="340">
        <v>0</v>
      </c>
      <c r="M2798" s="340" t="s">
        <v>276</v>
      </c>
      <c r="N2798" s="340">
        <v>0</v>
      </c>
      <c r="O2798" s="340">
        <v>25</v>
      </c>
      <c r="P2798" s="340">
        <v>0</v>
      </c>
      <c r="Q2798" s="340">
        <v>0</v>
      </c>
      <c r="S2798">
        <f t="shared" si="332"/>
        <v>25</v>
      </c>
    </row>
    <row r="2799" spans="1:19" ht="32" hidden="1" x14ac:dyDescent="0.2">
      <c r="A2799" s="481" t="s">
        <v>307</v>
      </c>
      <c r="B2799" s="345">
        <v>19</v>
      </c>
      <c r="C2799" s="415" t="str">
        <f t="shared" si="330"/>
        <v>MW1.19</v>
      </c>
      <c r="D2799" s="416">
        <v>2</v>
      </c>
      <c r="E2799" s="482">
        <v>44151</v>
      </c>
      <c r="F2799" s="393" t="s">
        <v>298</v>
      </c>
      <c r="G2799" s="444">
        <f>INDEX([1]CAPS!$A:$A,MATCH(F:F,[1]CAPS!$H:$H,0))</f>
        <v>2602</v>
      </c>
      <c r="H2799" s="414" t="s">
        <v>237</v>
      </c>
      <c r="I2799" s="389" t="s">
        <v>239</v>
      </c>
      <c r="J2799" s="340" t="s">
        <v>276</v>
      </c>
      <c r="K2799" s="340">
        <v>0</v>
      </c>
      <c r="L2799" s="340">
        <v>0</v>
      </c>
      <c r="M2799" s="340" t="s">
        <v>276</v>
      </c>
      <c r="N2799" s="340">
        <v>0</v>
      </c>
      <c r="O2799" s="340">
        <v>290</v>
      </c>
      <c r="P2799" s="340">
        <v>0</v>
      </c>
      <c r="Q2799" s="340">
        <v>0</v>
      </c>
      <c r="S2799">
        <f t="shared" si="332"/>
        <v>290</v>
      </c>
    </row>
    <row r="2800" spans="1:19" ht="16" x14ac:dyDescent="0.2">
      <c r="A2800" s="481" t="s">
        <v>307</v>
      </c>
      <c r="B2800" s="345">
        <v>19</v>
      </c>
      <c r="C2800" s="415" t="str">
        <f t="shared" si="330"/>
        <v>MW1.19</v>
      </c>
      <c r="D2800" s="416">
        <v>2</v>
      </c>
      <c r="E2800" s="482">
        <v>44151</v>
      </c>
      <c r="F2800" s="366" t="s">
        <v>228</v>
      </c>
      <c r="G2800" s="444">
        <f>INDEX([1]CAPS!$A:$A,MATCH(F:F,[1]CAPS!$H:$H,0))</f>
        <v>7993</v>
      </c>
      <c r="H2800" s="414"/>
      <c r="I2800" s="389"/>
      <c r="J2800" s="340" t="s">
        <v>276</v>
      </c>
      <c r="K2800" s="340">
        <v>7</v>
      </c>
      <c r="L2800" s="340">
        <v>0</v>
      </c>
      <c r="M2800" s="340" t="s">
        <v>276</v>
      </c>
      <c r="N2800" s="340">
        <v>0</v>
      </c>
      <c r="O2800" s="340" t="s">
        <v>276</v>
      </c>
      <c r="P2800" s="340" t="s">
        <v>276</v>
      </c>
      <c r="Q2800" s="340" t="s">
        <v>276</v>
      </c>
      <c r="S2800">
        <f>SUM(J2800:K2800)</f>
        <v>7</v>
      </c>
    </row>
    <row r="2801" spans="1:19" ht="16" hidden="1" x14ac:dyDescent="0.2">
      <c r="A2801" s="481" t="s">
        <v>307</v>
      </c>
      <c r="B2801" s="345">
        <v>20</v>
      </c>
      <c r="C2801" s="415" t="str">
        <f t="shared" si="330"/>
        <v>MW1.20</v>
      </c>
      <c r="D2801" s="416">
        <v>2</v>
      </c>
      <c r="E2801" s="482">
        <v>44151</v>
      </c>
      <c r="F2801" s="366" t="s">
        <v>132</v>
      </c>
      <c r="G2801" s="444">
        <f>INDEX([1]CAPS!$A:$A,MATCH(F:F,[1]CAPS!$H:$H,0))</f>
        <v>2469</v>
      </c>
      <c r="H2801" s="414" t="s">
        <v>233</v>
      </c>
      <c r="I2801" s="410" t="s">
        <v>238</v>
      </c>
      <c r="J2801" s="340" t="s">
        <v>276</v>
      </c>
      <c r="K2801" s="340">
        <v>9</v>
      </c>
      <c r="L2801" s="340">
        <v>0</v>
      </c>
      <c r="M2801" s="340" t="s">
        <v>276</v>
      </c>
      <c r="N2801" s="340">
        <v>0</v>
      </c>
      <c r="O2801" s="340">
        <v>0</v>
      </c>
      <c r="P2801" s="340">
        <v>0</v>
      </c>
      <c r="Q2801" s="340">
        <v>0</v>
      </c>
      <c r="S2801">
        <f t="shared" si="332"/>
        <v>9</v>
      </c>
    </row>
    <row r="2802" spans="1:19" ht="16" hidden="1" x14ac:dyDescent="0.2">
      <c r="A2802" s="481" t="s">
        <v>307</v>
      </c>
      <c r="B2802" s="345">
        <v>20</v>
      </c>
      <c r="C2802" s="415" t="str">
        <f t="shared" si="330"/>
        <v>MW1.20</v>
      </c>
      <c r="D2802" s="416">
        <v>2</v>
      </c>
      <c r="E2802" s="482">
        <v>44151</v>
      </c>
      <c r="F2802" s="366" t="s">
        <v>229</v>
      </c>
      <c r="G2802" s="444">
        <f>INDEX([1]CAPS!$A:$A,MATCH(F:F,[1]CAPS!$H:$H,0))</f>
        <v>3997</v>
      </c>
      <c r="H2802" s="414" t="s">
        <v>236</v>
      </c>
      <c r="I2802" s="410" t="s">
        <v>239</v>
      </c>
      <c r="J2802" s="340" t="s">
        <v>276</v>
      </c>
      <c r="K2802" s="340">
        <v>6</v>
      </c>
      <c r="L2802" s="340">
        <v>0</v>
      </c>
      <c r="M2802" s="340" t="s">
        <v>276</v>
      </c>
      <c r="N2802" s="340">
        <v>0</v>
      </c>
      <c r="O2802" s="340">
        <v>27</v>
      </c>
      <c r="P2802" s="340">
        <v>0</v>
      </c>
      <c r="Q2802" s="340">
        <v>0</v>
      </c>
      <c r="S2802">
        <f t="shared" si="332"/>
        <v>33</v>
      </c>
    </row>
    <row r="2803" spans="1:19" ht="16" x14ac:dyDescent="0.2">
      <c r="A2803" s="481" t="s">
        <v>307</v>
      </c>
      <c r="B2803" s="345">
        <v>20</v>
      </c>
      <c r="C2803" s="415" t="str">
        <f t="shared" si="330"/>
        <v>MW1.20</v>
      </c>
      <c r="D2803" s="416">
        <v>2</v>
      </c>
      <c r="E2803" s="482">
        <v>44151</v>
      </c>
      <c r="F2803" s="366" t="s">
        <v>129</v>
      </c>
      <c r="G2803" s="444">
        <f>INDEX([1]CAPS!$A:$A,MATCH(F:F,[1]CAPS!$H:$H,0))</f>
        <v>5532</v>
      </c>
      <c r="H2803" s="414" t="s">
        <v>233</v>
      </c>
      <c r="I2803" s="410" t="s">
        <v>238</v>
      </c>
      <c r="J2803" s="340" t="s">
        <v>276</v>
      </c>
      <c r="K2803" s="340">
        <v>20</v>
      </c>
      <c r="L2803" s="340">
        <v>0</v>
      </c>
      <c r="M2803" s="340" t="s">
        <v>276</v>
      </c>
      <c r="N2803" s="340">
        <v>0</v>
      </c>
      <c r="O2803" s="340" t="s">
        <v>276</v>
      </c>
      <c r="P2803" s="340" t="s">
        <v>276</v>
      </c>
      <c r="Q2803" s="340" t="s">
        <v>276</v>
      </c>
      <c r="S2803">
        <f t="shared" ref="S2803:S2804" si="335">SUM(J2803:K2803)</f>
        <v>20</v>
      </c>
    </row>
    <row r="2804" spans="1:19" ht="16" x14ac:dyDescent="0.2">
      <c r="A2804" s="481" t="s">
        <v>307</v>
      </c>
      <c r="B2804" s="345">
        <v>20</v>
      </c>
      <c r="C2804" s="415" t="str">
        <f t="shared" si="330"/>
        <v>MW1.20</v>
      </c>
      <c r="D2804" s="416">
        <v>2</v>
      </c>
      <c r="E2804" s="482">
        <v>44151</v>
      </c>
      <c r="F2804" s="366" t="s">
        <v>127</v>
      </c>
      <c r="G2804" s="444">
        <f>INDEX([1]CAPS!$A:$A,MATCH(F:F,[1]CAPS!$H:$H,0))</f>
        <v>10605</v>
      </c>
      <c r="H2804" s="414" t="s">
        <v>233</v>
      </c>
      <c r="I2804" s="410" t="s">
        <v>238</v>
      </c>
      <c r="J2804" s="340" t="s">
        <v>276</v>
      </c>
      <c r="K2804" s="340">
        <v>18</v>
      </c>
      <c r="L2804" s="340">
        <v>0</v>
      </c>
      <c r="M2804" s="340" t="s">
        <v>276</v>
      </c>
      <c r="N2804" s="340">
        <v>0</v>
      </c>
      <c r="O2804" s="340" t="s">
        <v>276</v>
      </c>
      <c r="P2804" s="340" t="s">
        <v>276</v>
      </c>
      <c r="Q2804" s="340" t="s">
        <v>276</v>
      </c>
      <c r="S2804">
        <f t="shared" si="335"/>
        <v>18</v>
      </c>
    </row>
    <row r="2805" spans="1:19" ht="16" hidden="1" x14ac:dyDescent="0.2">
      <c r="A2805" s="481" t="s">
        <v>307</v>
      </c>
      <c r="B2805" s="345">
        <v>20</v>
      </c>
      <c r="C2805" s="415" t="str">
        <f t="shared" si="330"/>
        <v>MW1.20</v>
      </c>
      <c r="D2805" s="416">
        <v>2</v>
      </c>
      <c r="E2805" s="482">
        <v>44151</v>
      </c>
      <c r="F2805" s="366" t="s">
        <v>773</v>
      </c>
      <c r="G2805" s="444">
        <f>INDEX([1]CAPS!$A:$A,MATCH(F:F,[1]CAPS!$H:$H,0))</f>
        <v>2503</v>
      </c>
      <c r="H2805" s="414" t="s">
        <v>234</v>
      </c>
      <c r="I2805" s="410" t="s">
        <v>238</v>
      </c>
      <c r="J2805" s="340" t="s">
        <v>276</v>
      </c>
      <c r="K2805" s="340">
        <v>6</v>
      </c>
      <c r="L2805" s="340">
        <v>0</v>
      </c>
      <c r="M2805" s="340" t="s">
        <v>276</v>
      </c>
      <c r="N2805" s="340">
        <v>0</v>
      </c>
      <c r="O2805" s="340">
        <v>0</v>
      </c>
      <c r="P2805" s="340">
        <v>0</v>
      </c>
      <c r="Q2805" s="340">
        <v>0</v>
      </c>
      <c r="S2805">
        <f t="shared" si="332"/>
        <v>6</v>
      </c>
    </row>
    <row r="2806" spans="1:19" ht="16" hidden="1" x14ac:dyDescent="0.2">
      <c r="A2806" s="481" t="s">
        <v>307</v>
      </c>
      <c r="B2806" s="345">
        <v>20</v>
      </c>
      <c r="C2806" s="415" t="str">
        <f t="shared" si="330"/>
        <v>MW1.20</v>
      </c>
      <c r="D2806" s="416">
        <v>2</v>
      </c>
      <c r="E2806" s="482">
        <v>44151</v>
      </c>
      <c r="F2806" s="344" t="s">
        <v>232</v>
      </c>
      <c r="G2806" s="444">
        <f>INDEX([1]CAPS!$A:$A,MATCH(F:F,[1]CAPS!$H:$H,0))</f>
        <v>8875</v>
      </c>
      <c r="H2806" s="414"/>
      <c r="I2806" s="389"/>
      <c r="J2806" s="340" t="s">
        <v>276</v>
      </c>
      <c r="K2806" s="340">
        <v>0</v>
      </c>
      <c r="L2806" s="340">
        <v>0</v>
      </c>
      <c r="M2806" s="340" t="s">
        <v>276</v>
      </c>
      <c r="N2806" s="340">
        <v>0</v>
      </c>
      <c r="O2806" s="340">
        <v>1</v>
      </c>
      <c r="P2806" s="340">
        <v>0</v>
      </c>
      <c r="Q2806" s="340">
        <v>0</v>
      </c>
      <c r="S2806">
        <f t="shared" si="332"/>
        <v>1</v>
      </c>
    </row>
    <row r="2807" spans="1:19" ht="16" hidden="1" x14ac:dyDescent="0.2">
      <c r="A2807" s="481" t="s">
        <v>307</v>
      </c>
      <c r="B2807" s="345">
        <v>20</v>
      </c>
      <c r="C2807" s="415" t="str">
        <f t="shared" si="330"/>
        <v>MW1.20</v>
      </c>
      <c r="D2807" s="416">
        <v>2</v>
      </c>
      <c r="E2807" s="482">
        <v>44151</v>
      </c>
      <c r="F2807" s="366" t="s">
        <v>139</v>
      </c>
      <c r="G2807" s="444">
        <f>INDEX([1]CAPS!$A:$A,MATCH(F:F,[1]CAPS!$H:$H,0))</f>
        <v>6325</v>
      </c>
      <c r="H2807" s="414"/>
      <c r="I2807" s="389"/>
      <c r="J2807" s="340" t="s">
        <v>276</v>
      </c>
      <c r="K2807" s="340">
        <v>1</v>
      </c>
      <c r="L2807" s="340">
        <v>0</v>
      </c>
      <c r="M2807" s="340" t="s">
        <v>276</v>
      </c>
      <c r="N2807" s="340">
        <v>0</v>
      </c>
      <c r="O2807" s="340">
        <v>0</v>
      </c>
      <c r="P2807" s="340">
        <v>0</v>
      </c>
      <c r="Q2807" s="340">
        <v>0</v>
      </c>
      <c r="S2807">
        <f t="shared" si="332"/>
        <v>1</v>
      </c>
    </row>
    <row r="2808" spans="1:19" ht="16" x14ac:dyDescent="0.2">
      <c r="A2808" s="481" t="s">
        <v>307</v>
      </c>
      <c r="B2808" s="345">
        <v>20</v>
      </c>
      <c r="C2808" s="415" t="str">
        <f t="shared" si="330"/>
        <v>MW1.20</v>
      </c>
      <c r="D2808" s="416">
        <v>2</v>
      </c>
      <c r="E2808" s="482">
        <v>44151</v>
      </c>
      <c r="F2808" s="366" t="s">
        <v>134</v>
      </c>
      <c r="G2808" s="444">
        <f>INDEX([1]CAPS!$A:$A,MATCH(F:F,[1]CAPS!$H:$H,0))</f>
        <v>2302</v>
      </c>
      <c r="H2808" s="414" t="s">
        <v>233</v>
      </c>
      <c r="I2808" s="389" t="s">
        <v>238</v>
      </c>
      <c r="J2808" s="340" t="s">
        <v>276</v>
      </c>
      <c r="K2808" s="340">
        <v>2</v>
      </c>
      <c r="L2808" s="340">
        <v>0</v>
      </c>
      <c r="M2808" s="340" t="s">
        <v>276</v>
      </c>
      <c r="N2808" s="340">
        <v>0</v>
      </c>
      <c r="O2808" s="340" t="s">
        <v>276</v>
      </c>
      <c r="P2808" s="340" t="s">
        <v>276</v>
      </c>
      <c r="Q2808" s="340" t="s">
        <v>276</v>
      </c>
      <c r="S2808">
        <f>SUM(J2808:K2808)</f>
        <v>2</v>
      </c>
    </row>
    <row r="2809" spans="1:19" ht="16" hidden="1" x14ac:dyDescent="0.2">
      <c r="A2809" s="481" t="s">
        <v>307</v>
      </c>
      <c r="B2809" s="345">
        <v>20</v>
      </c>
      <c r="C2809" s="415" t="str">
        <f t="shared" si="330"/>
        <v>MW1.20</v>
      </c>
      <c r="D2809" s="416">
        <v>2</v>
      </c>
      <c r="E2809" s="482">
        <v>44151</v>
      </c>
      <c r="F2809" s="366" t="s">
        <v>157</v>
      </c>
      <c r="G2809" s="444">
        <f>INDEX([1]CAPS!$A:$A,MATCH(F:F,[1]CAPS!$H:$H,0))</f>
        <v>2654</v>
      </c>
      <c r="H2809" s="414"/>
      <c r="I2809" s="389"/>
      <c r="J2809" s="340" t="s">
        <v>276</v>
      </c>
      <c r="K2809" s="340">
        <v>0</v>
      </c>
      <c r="L2809" s="340">
        <v>0</v>
      </c>
      <c r="M2809" s="340" t="s">
        <v>276</v>
      </c>
      <c r="N2809" s="340">
        <v>0</v>
      </c>
      <c r="O2809" s="340">
        <v>55</v>
      </c>
      <c r="P2809" s="340">
        <v>0</v>
      </c>
      <c r="Q2809" s="340">
        <v>0</v>
      </c>
      <c r="S2809">
        <f t="shared" si="332"/>
        <v>55</v>
      </c>
    </row>
    <row r="2810" spans="1:19" ht="16" hidden="1" x14ac:dyDescent="0.2">
      <c r="A2810" s="481" t="s">
        <v>307</v>
      </c>
      <c r="B2810" s="345">
        <v>20</v>
      </c>
      <c r="C2810" s="415" t="str">
        <f t="shared" si="330"/>
        <v>MW1.20</v>
      </c>
      <c r="D2810" s="416">
        <v>2</v>
      </c>
      <c r="E2810" s="482">
        <v>44151</v>
      </c>
      <c r="F2810" s="366" t="s">
        <v>556</v>
      </c>
      <c r="G2810" s="444">
        <f>INDEX([1]CAPS!$A:$A,MATCH(F:F,[1]CAPS!$H:$H,0))</f>
        <v>4604</v>
      </c>
      <c r="H2810" s="414"/>
      <c r="I2810" s="389"/>
      <c r="J2810" s="340" t="s">
        <v>276</v>
      </c>
      <c r="K2810" s="340">
        <v>2</v>
      </c>
      <c r="L2810" s="340">
        <v>0</v>
      </c>
      <c r="M2810" s="340" t="s">
        <v>276</v>
      </c>
      <c r="N2810" s="340">
        <v>0</v>
      </c>
      <c r="O2810" s="340">
        <v>0</v>
      </c>
      <c r="P2810" s="340">
        <v>0</v>
      </c>
      <c r="Q2810" s="340">
        <v>0</v>
      </c>
      <c r="S2810">
        <f t="shared" si="332"/>
        <v>2</v>
      </c>
    </row>
    <row r="2811" spans="1:19" ht="32" hidden="1" x14ac:dyDescent="0.2">
      <c r="A2811" s="481" t="s">
        <v>307</v>
      </c>
      <c r="B2811" s="345">
        <v>20</v>
      </c>
      <c r="C2811" s="415" t="str">
        <f t="shared" ref="C2811" si="336">CONCATENATE(A2811,".",B2811)</f>
        <v>MW1.20</v>
      </c>
      <c r="D2811" s="416">
        <v>2</v>
      </c>
      <c r="E2811" s="482">
        <v>44151</v>
      </c>
      <c r="F2811" s="393" t="s">
        <v>298</v>
      </c>
      <c r="G2811" s="444">
        <f>INDEX([1]CAPS!$A:$A,MATCH(F:F,[1]CAPS!$H:$H,0))</f>
        <v>2602</v>
      </c>
      <c r="H2811" s="414" t="s">
        <v>237</v>
      </c>
      <c r="I2811" s="389" t="s">
        <v>239</v>
      </c>
      <c r="J2811" s="340" t="s">
        <v>276</v>
      </c>
      <c r="K2811" s="340">
        <v>0</v>
      </c>
      <c r="L2811" s="340">
        <v>0</v>
      </c>
      <c r="M2811" s="340" t="s">
        <v>276</v>
      </c>
      <c r="N2811" s="340">
        <v>0</v>
      </c>
      <c r="O2811" s="340">
        <v>220</v>
      </c>
      <c r="P2811" s="340">
        <v>0</v>
      </c>
      <c r="Q2811" s="340">
        <v>0</v>
      </c>
      <c r="S2811">
        <f t="shared" si="332"/>
        <v>220</v>
      </c>
    </row>
    <row r="2812" spans="1:19" ht="16" hidden="1" x14ac:dyDescent="0.2">
      <c r="A2812" s="481" t="s">
        <v>301</v>
      </c>
      <c r="B2812" s="345">
        <v>1</v>
      </c>
      <c r="C2812" s="415" t="str">
        <f t="shared" ref="C2812:C2816" si="337">CONCATENATE(A2812,".",B2812)</f>
        <v>MW2.1</v>
      </c>
      <c r="D2812" s="416">
        <v>2</v>
      </c>
      <c r="E2812" s="482">
        <v>44151</v>
      </c>
      <c r="F2812" s="345" t="s">
        <v>126</v>
      </c>
      <c r="G2812" s="444">
        <f>INDEX([1]CAPS!$A:$A,MATCH(F:F,[1]CAPS!$H:$H,0))</f>
        <v>7943</v>
      </c>
      <c r="H2812" s="414" t="s">
        <v>236</v>
      </c>
      <c r="I2812" s="383" t="s">
        <v>242</v>
      </c>
      <c r="J2812" s="340" t="s">
        <v>276</v>
      </c>
      <c r="K2812" s="340">
        <v>3</v>
      </c>
      <c r="L2812" s="340">
        <v>0</v>
      </c>
      <c r="M2812" s="340" t="s">
        <v>276</v>
      </c>
      <c r="N2812" s="340">
        <v>0</v>
      </c>
      <c r="O2812" s="340">
        <v>0</v>
      </c>
      <c r="P2812" s="340">
        <v>0</v>
      </c>
      <c r="Q2812" s="340">
        <v>0</v>
      </c>
      <c r="S2812">
        <f t="shared" si="332"/>
        <v>3</v>
      </c>
    </row>
    <row r="2813" spans="1:19" ht="32" hidden="1" x14ac:dyDescent="0.2">
      <c r="A2813" s="481" t="s">
        <v>301</v>
      </c>
      <c r="B2813" s="345">
        <v>1</v>
      </c>
      <c r="C2813" s="415" t="str">
        <f t="shared" si="337"/>
        <v>MW2.1</v>
      </c>
      <c r="D2813" s="416">
        <v>2</v>
      </c>
      <c r="E2813" s="482">
        <v>44151</v>
      </c>
      <c r="F2813" s="382" t="s">
        <v>232</v>
      </c>
      <c r="G2813" s="444">
        <f>INDEX([1]CAPS!$A:$A,MATCH(F:F,[1]CAPS!$H:$H,0))</f>
        <v>8875</v>
      </c>
      <c r="H2813" s="414" t="s">
        <v>236</v>
      </c>
      <c r="I2813" s="383" t="s">
        <v>239</v>
      </c>
      <c r="J2813" s="340" t="s">
        <v>276</v>
      </c>
      <c r="K2813" s="340">
        <v>1</v>
      </c>
      <c r="L2813" s="340">
        <v>0</v>
      </c>
      <c r="M2813" s="340" t="s">
        <v>276</v>
      </c>
      <c r="N2813" s="340">
        <v>0</v>
      </c>
      <c r="O2813" s="340">
        <v>0</v>
      </c>
      <c r="P2813" s="340">
        <v>0</v>
      </c>
      <c r="Q2813" s="340">
        <v>0</v>
      </c>
      <c r="S2813">
        <f t="shared" si="332"/>
        <v>1</v>
      </c>
    </row>
    <row r="2814" spans="1:19" ht="16" x14ac:dyDescent="0.2">
      <c r="A2814" s="481" t="s">
        <v>301</v>
      </c>
      <c r="B2814" s="345">
        <v>1</v>
      </c>
      <c r="C2814" s="415" t="str">
        <f t="shared" si="337"/>
        <v>MW2.1</v>
      </c>
      <c r="D2814" s="416">
        <v>2</v>
      </c>
      <c r="E2814" s="482">
        <v>44151</v>
      </c>
      <c r="F2814" s="484" t="s">
        <v>159</v>
      </c>
      <c r="G2814" s="444">
        <f>INDEX([1]CAPS!$A:$A,MATCH(F:F,[1]CAPS!$H:$H,0))</f>
        <v>7138</v>
      </c>
      <c r="H2814" s="414" t="s">
        <v>233</v>
      </c>
      <c r="I2814" s="383" t="s">
        <v>240</v>
      </c>
      <c r="J2814" s="340" t="s">
        <v>276</v>
      </c>
      <c r="K2814" s="340">
        <v>1</v>
      </c>
      <c r="L2814" s="340">
        <v>0</v>
      </c>
      <c r="M2814" s="340" t="s">
        <v>276</v>
      </c>
      <c r="N2814" s="340">
        <v>0</v>
      </c>
      <c r="O2814" s="340" t="s">
        <v>276</v>
      </c>
      <c r="P2814" s="340" t="s">
        <v>276</v>
      </c>
      <c r="Q2814" s="340" t="s">
        <v>276</v>
      </c>
      <c r="S2814">
        <f t="shared" ref="S2814:S2815" si="338">SUM(J2814:K2814)</f>
        <v>1</v>
      </c>
    </row>
    <row r="2815" spans="1:19" ht="16" x14ac:dyDescent="0.2">
      <c r="A2815" s="481" t="s">
        <v>301</v>
      </c>
      <c r="B2815" s="345">
        <v>1</v>
      </c>
      <c r="C2815" s="415" t="str">
        <f t="shared" si="337"/>
        <v>MW2.1</v>
      </c>
      <c r="D2815" s="416">
        <v>2</v>
      </c>
      <c r="E2815" s="482">
        <v>44151</v>
      </c>
      <c r="F2815" s="345" t="s">
        <v>127</v>
      </c>
      <c r="G2815" s="444">
        <f>INDEX([1]CAPS!$A:$A,MATCH(F:F,[1]CAPS!$H:$H,0))</f>
        <v>10605</v>
      </c>
      <c r="H2815" s="414" t="s">
        <v>233</v>
      </c>
      <c r="I2815" s="383" t="s">
        <v>238</v>
      </c>
      <c r="J2815" s="340" t="s">
        <v>276</v>
      </c>
      <c r="K2815" s="340">
        <v>3</v>
      </c>
      <c r="L2815" s="340">
        <v>0</v>
      </c>
      <c r="M2815" s="340" t="s">
        <v>276</v>
      </c>
      <c r="N2815" s="340">
        <v>0</v>
      </c>
      <c r="O2815" s="340" t="s">
        <v>276</v>
      </c>
      <c r="P2815" s="340" t="s">
        <v>276</v>
      </c>
      <c r="Q2815" s="340" t="s">
        <v>276</v>
      </c>
      <c r="S2815">
        <f t="shared" si="338"/>
        <v>3</v>
      </c>
    </row>
    <row r="2816" spans="1:19" ht="32" hidden="1" x14ac:dyDescent="0.2">
      <c r="A2816" s="481" t="s">
        <v>301</v>
      </c>
      <c r="B2816" s="345">
        <v>1</v>
      </c>
      <c r="C2816" s="415" t="str">
        <f t="shared" si="337"/>
        <v>MW2.1</v>
      </c>
      <c r="D2816" s="416">
        <v>2</v>
      </c>
      <c r="E2816" s="482">
        <v>44151</v>
      </c>
      <c r="F2816" s="345" t="s">
        <v>128</v>
      </c>
      <c r="G2816" s="444">
        <f>INDEX([1]CAPS!$A:$A,MATCH(F:F,[1]CAPS!$H:$H,0))</f>
        <v>3243</v>
      </c>
      <c r="H2816" s="414" t="s">
        <v>237</v>
      </c>
      <c r="I2816" s="383" t="s">
        <v>239</v>
      </c>
      <c r="J2816" s="340" t="s">
        <v>276</v>
      </c>
      <c r="K2816" s="340">
        <v>0</v>
      </c>
      <c r="L2816" s="340">
        <v>0</v>
      </c>
      <c r="M2816" s="340" t="s">
        <v>276</v>
      </c>
      <c r="N2816" s="340">
        <v>0</v>
      </c>
      <c r="O2816" s="340">
        <v>5</v>
      </c>
      <c r="P2816" s="340">
        <v>0</v>
      </c>
      <c r="Q2816" s="340">
        <v>0</v>
      </c>
      <c r="S2816">
        <f t="shared" si="332"/>
        <v>5</v>
      </c>
    </row>
    <row r="2817" spans="1:19" ht="16" hidden="1" x14ac:dyDescent="0.2">
      <c r="A2817" s="481" t="s">
        <v>301</v>
      </c>
      <c r="B2817" s="345">
        <v>1</v>
      </c>
      <c r="C2817" s="415" t="str">
        <f t="shared" ref="C2817:C2880" si="339">CONCATENATE(A2817,".",B2817)</f>
        <v>MW2.1</v>
      </c>
      <c r="D2817" s="416">
        <v>2</v>
      </c>
      <c r="E2817" s="482">
        <v>44151</v>
      </c>
      <c r="F2817" s="345" t="s">
        <v>129</v>
      </c>
      <c r="G2817" s="444">
        <f>INDEX([1]CAPS!$A:$A,MATCH(F:F,[1]CAPS!$H:$H,0))</f>
        <v>5532</v>
      </c>
      <c r="H2817" s="414" t="s">
        <v>233</v>
      </c>
      <c r="I2817" s="383" t="s">
        <v>238</v>
      </c>
      <c r="J2817" s="340" t="s">
        <v>276</v>
      </c>
      <c r="K2817" s="340">
        <v>8</v>
      </c>
      <c r="L2817" s="340">
        <v>0</v>
      </c>
      <c r="M2817" s="340" t="s">
        <v>276</v>
      </c>
      <c r="N2817" s="340">
        <v>0</v>
      </c>
      <c r="O2817" s="340">
        <v>0</v>
      </c>
      <c r="P2817" s="340">
        <v>0</v>
      </c>
      <c r="Q2817" s="340">
        <v>0</v>
      </c>
      <c r="S2817">
        <f t="shared" si="332"/>
        <v>8</v>
      </c>
    </row>
    <row r="2818" spans="1:19" ht="16" hidden="1" x14ac:dyDescent="0.2">
      <c r="A2818" s="481" t="s">
        <v>301</v>
      </c>
      <c r="B2818" s="345">
        <v>2</v>
      </c>
      <c r="C2818" s="415" t="str">
        <f t="shared" si="339"/>
        <v>MW2.2</v>
      </c>
      <c r="D2818" s="416">
        <v>2</v>
      </c>
      <c r="E2818" s="482">
        <v>44151</v>
      </c>
      <c r="F2818" s="345" t="s">
        <v>126</v>
      </c>
      <c r="G2818" s="444">
        <f>INDEX([1]CAPS!$A:$A,MATCH(F:F,[1]CAPS!$H:$H,0))</f>
        <v>7943</v>
      </c>
      <c r="H2818" s="414" t="s">
        <v>236</v>
      </c>
      <c r="I2818" s="383" t="s">
        <v>242</v>
      </c>
      <c r="J2818" s="340" t="s">
        <v>276</v>
      </c>
      <c r="K2818" s="340">
        <v>1</v>
      </c>
      <c r="L2818" s="340">
        <v>0</v>
      </c>
      <c r="M2818" s="340" t="s">
        <v>276</v>
      </c>
      <c r="N2818" s="340">
        <v>0</v>
      </c>
      <c r="O2818" s="340">
        <v>0</v>
      </c>
      <c r="P2818" s="340">
        <v>0</v>
      </c>
      <c r="Q2818" s="340">
        <v>0</v>
      </c>
      <c r="S2818">
        <f t="shared" si="332"/>
        <v>1</v>
      </c>
    </row>
    <row r="2819" spans="1:19" ht="32" hidden="1" x14ac:dyDescent="0.2">
      <c r="A2819" s="481" t="s">
        <v>301</v>
      </c>
      <c r="B2819" s="345">
        <v>2</v>
      </c>
      <c r="C2819" s="415" t="str">
        <f t="shared" si="339"/>
        <v>MW2.2</v>
      </c>
      <c r="D2819" s="416">
        <v>2</v>
      </c>
      <c r="E2819" s="482">
        <v>44151</v>
      </c>
      <c r="F2819" s="390" t="s">
        <v>232</v>
      </c>
      <c r="G2819" s="444">
        <f>INDEX([1]CAPS!$A:$A,MATCH(F:F,[1]CAPS!$H:$H,0))</f>
        <v>8875</v>
      </c>
      <c r="H2819" s="414" t="s">
        <v>236</v>
      </c>
      <c r="I2819" s="383" t="s">
        <v>239</v>
      </c>
      <c r="J2819" s="340" t="s">
        <v>276</v>
      </c>
      <c r="K2819" s="340">
        <v>3</v>
      </c>
      <c r="L2819" s="340">
        <v>0</v>
      </c>
      <c r="M2819" s="340" t="s">
        <v>276</v>
      </c>
      <c r="N2819" s="340">
        <v>0</v>
      </c>
      <c r="O2819" s="340">
        <v>2</v>
      </c>
      <c r="P2819" s="340">
        <v>0</v>
      </c>
      <c r="Q2819" s="340">
        <v>0</v>
      </c>
      <c r="S2819">
        <f t="shared" si="332"/>
        <v>5</v>
      </c>
    </row>
    <row r="2820" spans="1:19" ht="16" hidden="1" x14ac:dyDescent="0.2">
      <c r="A2820" s="481" t="s">
        <v>301</v>
      </c>
      <c r="B2820" s="345">
        <v>2</v>
      </c>
      <c r="C2820" s="415" t="str">
        <f t="shared" si="339"/>
        <v>MW2.2</v>
      </c>
      <c r="D2820" s="416">
        <v>2</v>
      </c>
      <c r="E2820" s="482">
        <v>44151</v>
      </c>
      <c r="F2820" s="382" t="s">
        <v>132</v>
      </c>
      <c r="G2820" s="444">
        <f>INDEX([1]CAPS!$A:$A,MATCH(F:F,[1]CAPS!$H:$H,0))</f>
        <v>2469</v>
      </c>
      <c r="H2820" s="414" t="s">
        <v>233</v>
      </c>
      <c r="I2820" s="383" t="s">
        <v>238</v>
      </c>
      <c r="J2820" s="340" t="s">
        <v>276</v>
      </c>
      <c r="K2820" s="340">
        <v>7</v>
      </c>
      <c r="L2820" s="340">
        <v>0</v>
      </c>
      <c r="M2820" s="340" t="s">
        <v>276</v>
      </c>
      <c r="N2820" s="340">
        <v>0</v>
      </c>
      <c r="O2820" s="340">
        <v>0</v>
      </c>
      <c r="P2820" s="340">
        <v>0</v>
      </c>
      <c r="Q2820" s="340">
        <v>0</v>
      </c>
      <c r="S2820">
        <f t="shared" si="332"/>
        <v>7</v>
      </c>
    </row>
    <row r="2821" spans="1:19" ht="16" hidden="1" x14ac:dyDescent="0.2">
      <c r="A2821" s="481" t="s">
        <v>301</v>
      </c>
      <c r="B2821" s="345">
        <v>2</v>
      </c>
      <c r="C2821" s="415" t="str">
        <f t="shared" si="339"/>
        <v>MW2.2</v>
      </c>
      <c r="D2821" s="416">
        <v>2</v>
      </c>
      <c r="E2821" s="482">
        <v>44151</v>
      </c>
      <c r="F2821" s="382" t="s">
        <v>129</v>
      </c>
      <c r="G2821" s="444">
        <f>INDEX([1]CAPS!$A:$A,MATCH(F:F,[1]CAPS!$H:$H,0))</f>
        <v>5532</v>
      </c>
      <c r="H2821" s="414" t="s">
        <v>233</v>
      </c>
      <c r="I2821" s="383" t="s">
        <v>238</v>
      </c>
      <c r="J2821" s="340" t="s">
        <v>276</v>
      </c>
      <c r="K2821" s="340">
        <v>4</v>
      </c>
      <c r="L2821" s="340">
        <v>0</v>
      </c>
      <c r="M2821" s="340" t="s">
        <v>276</v>
      </c>
      <c r="N2821" s="340">
        <v>0</v>
      </c>
      <c r="O2821" s="340">
        <v>0</v>
      </c>
      <c r="P2821" s="340">
        <v>0</v>
      </c>
      <c r="Q2821" s="340">
        <v>0</v>
      </c>
      <c r="S2821">
        <f t="shared" si="332"/>
        <v>4</v>
      </c>
    </row>
    <row r="2822" spans="1:19" ht="32" hidden="1" x14ac:dyDescent="0.2">
      <c r="A2822" s="481" t="s">
        <v>301</v>
      </c>
      <c r="B2822" s="345">
        <v>2</v>
      </c>
      <c r="C2822" s="415" t="str">
        <f t="shared" si="339"/>
        <v>MW2.2</v>
      </c>
      <c r="D2822" s="416">
        <v>2</v>
      </c>
      <c r="E2822" s="482">
        <v>44151</v>
      </c>
      <c r="F2822" s="382" t="s">
        <v>229</v>
      </c>
      <c r="G2822" s="444">
        <f>INDEX([1]CAPS!$A:$A,MATCH(F:F,[1]CAPS!$H:$H,0))</f>
        <v>3997</v>
      </c>
      <c r="H2822" s="414" t="s">
        <v>236</v>
      </c>
      <c r="I2822" s="383" t="s">
        <v>239</v>
      </c>
      <c r="J2822" s="340" t="s">
        <v>276</v>
      </c>
      <c r="K2822" s="340">
        <v>1</v>
      </c>
      <c r="L2822" s="340">
        <v>0</v>
      </c>
      <c r="M2822" s="340" t="s">
        <v>276</v>
      </c>
      <c r="N2822" s="340">
        <v>0</v>
      </c>
      <c r="O2822" s="340">
        <v>0</v>
      </c>
      <c r="P2822" s="340">
        <v>0</v>
      </c>
      <c r="Q2822" s="340">
        <v>0</v>
      </c>
      <c r="S2822">
        <f t="shared" si="332"/>
        <v>1</v>
      </c>
    </row>
    <row r="2823" spans="1:19" ht="32" hidden="1" x14ac:dyDescent="0.2">
      <c r="A2823" s="481" t="s">
        <v>301</v>
      </c>
      <c r="B2823" s="345">
        <v>2</v>
      </c>
      <c r="C2823" s="415" t="str">
        <f t="shared" si="339"/>
        <v>MW2.2</v>
      </c>
      <c r="D2823" s="416">
        <v>2</v>
      </c>
      <c r="E2823" s="482">
        <v>44151</v>
      </c>
      <c r="F2823" s="382" t="s">
        <v>128</v>
      </c>
      <c r="G2823" s="444">
        <f>INDEX([1]CAPS!$A:$A,MATCH(F:F,[1]CAPS!$H:$H,0))</f>
        <v>3243</v>
      </c>
      <c r="H2823" s="414" t="s">
        <v>237</v>
      </c>
      <c r="I2823" s="383" t="s">
        <v>239</v>
      </c>
      <c r="J2823" s="340" t="s">
        <v>276</v>
      </c>
      <c r="K2823" s="340">
        <v>0</v>
      </c>
      <c r="L2823" s="340">
        <v>0</v>
      </c>
      <c r="M2823" s="340" t="s">
        <v>276</v>
      </c>
      <c r="N2823" s="451">
        <v>0</v>
      </c>
      <c r="O2823" s="340">
        <v>10</v>
      </c>
      <c r="P2823" s="340">
        <v>0</v>
      </c>
      <c r="Q2823" s="451">
        <v>8</v>
      </c>
      <c r="S2823">
        <f t="shared" si="332"/>
        <v>10</v>
      </c>
    </row>
    <row r="2824" spans="1:19" ht="16" x14ac:dyDescent="0.2">
      <c r="A2824" s="481" t="s">
        <v>301</v>
      </c>
      <c r="B2824" s="345">
        <v>2</v>
      </c>
      <c r="C2824" s="415" t="str">
        <f t="shared" si="339"/>
        <v>MW2.2</v>
      </c>
      <c r="D2824" s="416">
        <v>2</v>
      </c>
      <c r="E2824" s="482">
        <v>44151</v>
      </c>
      <c r="F2824" s="382" t="s">
        <v>134</v>
      </c>
      <c r="G2824" s="444">
        <f>INDEX([1]CAPS!$A:$A,MATCH(F:F,[1]CAPS!$H:$H,0))</f>
        <v>2302</v>
      </c>
      <c r="H2824" s="414" t="s">
        <v>233</v>
      </c>
      <c r="I2824" s="383" t="s">
        <v>238</v>
      </c>
      <c r="J2824" s="340" t="s">
        <v>276</v>
      </c>
      <c r="K2824" s="340">
        <v>7</v>
      </c>
      <c r="L2824" s="340">
        <v>0</v>
      </c>
      <c r="M2824" s="340" t="s">
        <v>276</v>
      </c>
      <c r="N2824" s="340">
        <v>0</v>
      </c>
      <c r="O2824" s="340" t="s">
        <v>276</v>
      </c>
      <c r="P2824" s="340" t="s">
        <v>276</v>
      </c>
      <c r="Q2824" s="340" t="s">
        <v>276</v>
      </c>
      <c r="S2824">
        <f>SUM(J2824:K2824)</f>
        <v>7</v>
      </c>
    </row>
    <row r="2825" spans="1:19" ht="32" hidden="1" x14ac:dyDescent="0.2">
      <c r="A2825" s="481" t="s">
        <v>301</v>
      </c>
      <c r="B2825" s="345">
        <v>2</v>
      </c>
      <c r="C2825" s="415" t="str">
        <f t="shared" si="339"/>
        <v>MW2.2</v>
      </c>
      <c r="D2825" s="416">
        <v>2</v>
      </c>
      <c r="E2825" s="482">
        <v>44151</v>
      </c>
      <c r="F2825" s="382" t="s">
        <v>135</v>
      </c>
      <c r="G2825" s="444">
        <f>INDEX([1]CAPS!$A:$A,MATCH(F:F,[1]CAPS!$H:$H,0))</f>
        <v>7766</v>
      </c>
      <c r="H2825" s="414" t="s">
        <v>236</v>
      </c>
      <c r="I2825" s="383" t="s">
        <v>242</v>
      </c>
      <c r="J2825" s="340" t="s">
        <v>276</v>
      </c>
      <c r="K2825" s="340">
        <v>1</v>
      </c>
      <c r="L2825" s="340">
        <v>0</v>
      </c>
      <c r="M2825" s="340" t="s">
        <v>276</v>
      </c>
      <c r="N2825" s="340">
        <v>0</v>
      </c>
      <c r="O2825" s="340">
        <v>0</v>
      </c>
      <c r="P2825" s="340">
        <v>0</v>
      </c>
      <c r="Q2825" s="340">
        <v>0</v>
      </c>
      <c r="S2825">
        <f t="shared" si="332"/>
        <v>1</v>
      </c>
    </row>
    <row r="2826" spans="1:19" ht="16" x14ac:dyDescent="0.2">
      <c r="A2826" s="481" t="s">
        <v>301</v>
      </c>
      <c r="B2826" s="345">
        <v>2</v>
      </c>
      <c r="C2826" s="415" t="str">
        <f t="shared" si="339"/>
        <v>MW2.2</v>
      </c>
      <c r="D2826" s="416">
        <v>2</v>
      </c>
      <c r="E2826" s="482">
        <v>44151</v>
      </c>
      <c r="F2826" s="390" t="s">
        <v>159</v>
      </c>
      <c r="G2826" s="444">
        <f>INDEX([1]CAPS!$A:$A,MATCH(F:F,[1]CAPS!$H:$H,0))</f>
        <v>7138</v>
      </c>
      <c r="H2826" s="414" t="s">
        <v>233</v>
      </c>
      <c r="I2826" s="383" t="s">
        <v>240</v>
      </c>
      <c r="J2826" s="340" t="s">
        <v>276</v>
      </c>
      <c r="K2826" s="340">
        <v>1</v>
      </c>
      <c r="L2826" s="340">
        <v>0</v>
      </c>
      <c r="M2826" s="340" t="s">
        <v>276</v>
      </c>
      <c r="N2826" s="340">
        <v>0</v>
      </c>
      <c r="O2826" s="340" t="s">
        <v>276</v>
      </c>
      <c r="P2826" s="340" t="s">
        <v>276</v>
      </c>
      <c r="Q2826" s="340" t="s">
        <v>276</v>
      </c>
      <c r="S2826">
        <f>SUM(J2826:K2826)</f>
        <v>1</v>
      </c>
    </row>
    <row r="2827" spans="1:19" ht="32" hidden="1" x14ac:dyDescent="0.2">
      <c r="A2827" s="481" t="s">
        <v>301</v>
      </c>
      <c r="B2827" s="345">
        <v>3</v>
      </c>
      <c r="C2827" s="415" t="str">
        <f t="shared" si="339"/>
        <v>MW2.3</v>
      </c>
      <c r="D2827" s="416">
        <v>2</v>
      </c>
      <c r="E2827" s="482">
        <v>44151</v>
      </c>
      <c r="F2827" s="382" t="s">
        <v>135</v>
      </c>
      <c r="G2827" s="444">
        <f>INDEX([1]CAPS!$A:$A,MATCH(F:F,[1]CAPS!$H:$H,0))</f>
        <v>7766</v>
      </c>
      <c r="H2827" s="414" t="s">
        <v>236</v>
      </c>
      <c r="I2827" s="383" t="s">
        <v>242</v>
      </c>
      <c r="J2827" s="340" t="s">
        <v>276</v>
      </c>
      <c r="K2827" s="340">
        <v>2</v>
      </c>
      <c r="L2827" s="340">
        <v>0</v>
      </c>
      <c r="M2827" s="340" t="s">
        <v>276</v>
      </c>
      <c r="N2827" s="340">
        <v>0</v>
      </c>
      <c r="O2827" s="340">
        <v>0</v>
      </c>
      <c r="P2827" s="340">
        <v>0</v>
      </c>
      <c r="Q2827" s="340">
        <v>0</v>
      </c>
      <c r="S2827">
        <f t="shared" ref="S2827:S2889" si="340">SUM(J2827:K2827)+O2827</f>
        <v>2</v>
      </c>
    </row>
    <row r="2828" spans="1:19" ht="16" hidden="1" x14ac:dyDescent="0.2">
      <c r="A2828" s="481" t="s">
        <v>301</v>
      </c>
      <c r="B2828" s="345">
        <v>3</v>
      </c>
      <c r="C2828" s="415" t="str">
        <f t="shared" si="339"/>
        <v>MW2.3</v>
      </c>
      <c r="D2828" s="416">
        <v>2</v>
      </c>
      <c r="E2828" s="482">
        <v>44151</v>
      </c>
      <c r="F2828" s="382" t="s">
        <v>132</v>
      </c>
      <c r="G2828" s="444">
        <f>INDEX([1]CAPS!$A:$A,MATCH(F:F,[1]CAPS!$H:$H,0))</f>
        <v>2469</v>
      </c>
      <c r="H2828" s="414" t="s">
        <v>233</v>
      </c>
      <c r="I2828" s="383" t="s">
        <v>238</v>
      </c>
      <c r="J2828" s="340" t="s">
        <v>276</v>
      </c>
      <c r="K2828" s="340">
        <v>2</v>
      </c>
      <c r="L2828" s="340">
        <v>0</v>
      </c>
      <c r="M2828" s="340" t="s">
        <v>276</v>
      </c>
      <c r="N2828" s="340">
        <v>0</v>
      </c>
      <c r="O2828" s="340">
        <v>0</v>
      </c>
      <c r="P2828" s="340">
        <v>0</v>
      </c>
      <c r="Q2828" s="340">
        <v>0</v>
      </c>
      <c r="S2828">
        <f t="shared" si="340"/>
        <v>2</v>
      </c>
    </row>
    <row r="2829" spans="1:19" ht="32" hidden="1" x14ac:dyDescent="0.2">
      <c r="A2829" s="481" t="s">
        <v>301</v>
      </c>
      <c r="B2829" s="345">
        <v>4</v>
      </c>
      <c r="C2829" s="415" t="str">
        <f t="shared" si="339"/>
        <v>MW2.4</v>
      </c>
      <c r="D2829" s="416">
        <v>2</v>
      </c>
      <c r="E2829" s="482">
        <v>44151</v>
      </c>
      <c r="F2829" s="390" t="s">
        <v>232</v>
      </c>
      <c r="G2829" s="444">
        <f>INDEX([1]CAPS!$A:$A,MATCH(F:F,[1]CAPS!$H:$H,0))</f>
        <v>8875</v>
      </c>
      <c r="H2829" s="414" t="s">
        <v>236</v>
      </c>
      <c r="I2829" s="383" t="s">
        <v>239</v>
      </c>
      <c r="J2829" s="340" t="s">
        <v>276</v>
      </c>
      <c r="K2829" s="340">
        <v>1</v>
      </c>
      <c r="L2829" s="340">
        <v>0</v>
      </c>
      <c r="M2829" s="340" t="s">
        <v>276</v>
      </c>
      <c r="N2829" s="340">
        <v>0</v>
      </c>
      <c r="O2829" s="340">
        <v>0</v>
      </c>
      <c r="P2829" s="340">
        <v>0</v>
      </c>
      <c r="Q2829" s="340">
        <v>0</v>
      </c>
      <c r="S2829">
        <f t="shared" si="340"/>
        <v>1</v>
      </c>
    </row>
    <row r="2830" spans="1:19" ht="16" hidden="1" x14ac:dyDescent="0.2">
      <c r="A2830" s="481" t="s">
        <v>301</v>
      </c>
      <c r="B2830" s="345">
        <v>4</v>
      </c>
      <c r="C2830" s="415" t="str">
        <f t="shared" si="339"/>
        <v>MW2.4</v>
      </c>
      <c r="D2830" s="416">
        <v>2</v>
      </c>
      <c r="E2830" s="482">
        <v>44151</v>
      </c>
      <c r="F2830" s="382" t="s">
        <v>126</v>
      </c>
      <c r="G2830" s="444">
        <f>INDEX([1]CAPS!$A:$A,MATCH(F:F,[1]CAPS!$H:$H,0))</f>
        <v>7943</v>
      </c>
      <c r="H2830" s="414" t="s">
        <v>236</v>
      </c>
      <c r="I2830" s="383" t="s">
        <v>242</v>
      </c>
      <c r="J2830" s="340" t="s">
        <v>276</v>
      </c>
      <c r="K2830" s="340">
        <v>5</v>
      </c>
      <c r="L2830" s="340">
        <v>1</v>
      </c>
      <c r="M2830" s="340" t="s">
        <v>276</v>
      </c>
      <c r="N2830" s="340">
        <v>0</v>
      </c>
      <c r="O2830" s="340">
        <v>0</v>
      </c>
      <c r="P2830" s="340">
        <v>0</v>
      </c>
      <c r="Q2830" s="340">
        <v>0</v>
      </c>
      <c r="S2830">
        <f t="shared" si="340"/>
        <v>5</v>
      </c>
    </row>
    <row r="2831" spans="1:19" ht="32" hidden="1" x14ac:dyDescent="0.2">
      <c r="A2831" s="481" t="s">
        <v>301</v>
      </c>
      <c r="B2831" s="345">
        <v>4</v>
      </c>
      <c r="C2831" s="415" t="str">
        <f t="shared" si="339"/>
        <v>MW2.4</v>
      </c>
      <c r="D2831" s="416">
        <v>2</v>
      </c>
      <c r="E2831" s="482">
        <v>44151</v>
      </c>
      <c r="F2831" s="382" t="s">
        <v>229</v>
      </c>
      <c r="G2831" s="444">
        <f>INDEX([1]CAPS!$A:$A,MATCH(F:F,[1]CAPS!$H:$H,0))</f>
        <v>3997</v>
      </c>
      <c r="H2831" s="414" t="s">
        <v>236</v>
      </c>
      <c r="I2831" s="383" t="s">
        <v>239</v>
      </c>
      <c r="J2831" s="340" t="s">
        <v>276</v>
      </c>
      <c r="K2831" s="340">
        <v>1</v>
      </c>
      <c r="L2831" s="340">
        <v>0</v>
      </c>
      <c r="M2831" s="340" t="s">
        <v>276</v>
      </c>
      <c r="N2831" s="340">
        <v>0</v>
      </c>
      <c r="O2831" s="340">
        <v>0</v>
      </c>
      <c r="P2831" s="340">
        <v>0</v>
      </c>
      <c r="Q2831" s="340">
        <v>0</v>
      </c>
      <c r="S2831">
        <f t="shared" si="340"/>
        <v>1</v>
      </c>
    </row>
    <row r="2832" spans="1:19" ht="32" hidden="1" x14ac:dyDescent="0.2">
      <c r="A2832" s="481" t="s">
        <v>301</v>
      </c>
      <c r="B2832" s="345">
        <v>4</v>
      </c>
      <c r="C2832" s="415" t="str">
        <f t="shared" si="339"/>
        <v>MW2.4</v>
      </c>
      <c r="D2832" s="416">
        <v>2</v>
      </c>
      <c r="E2832" s="482">
        <v>44151</v>
      </c>
      <c r="F2832" s="382" t="s">
        <v>128</v>
      </c>
      <c r="G2832" s="444">
        <f>INDEX([1]CAPS!$A:$A,MATCH(F:F,[1]CAPS!$H:$H,0))</f>
        <v>3243</v>
      </c>
      <c r="H2832" s="414" t="s">
        <v>237</v>
      </c>
      <c r="I2832" s="383" t="s">
        <v>239</v>
      </c>
      <c r="J2832" s="340" t="s">
        <v>276</v>
      </c>
      <c r="K2832" s="340">
        <v>0</v>
      </c>
      <c r="L2832" s="340">
        <v>0</v>
      </c>
      <c r="M2832" s="340" t="s">
        <v>276</v>
      </c>
      <c r="N2832" s="340">
        <v>0</v>
      </c>
      <c r="O2832" s="340">
        <v>2</v>
      </c>
      <c r="P2832" s="340">
        <v>0</v>
      </c>
      <c r="Q2832" s="340">
        <v>0</v>
      </c>
      <c r="S2832">
        <f t="shared" si="340"/>
        <v>2</v>
      </c>
    </row>
    <row r="2833" spans="1:19" ht="16" x14ac:dyDescent="0.2">
      <c r="A2833" s="481" t="s">
        <v>301</v>
      </c>
      <c r="B2833" s="345">
        <v>4</v>
      </c>
      <c r="C2833" s="415" t="str">
        <f t="shared" si="339"/>
        <v>MW2.4</v>
      </c>
      <c r="D2833" s="416">
        <v>2</v>
      </c>
      <c r="E2833" s="482">
        <v>44151</v>
      </c>
      <c r="F2833" s="383" t="s">
        <v>134</v>
      </c>
      <c r="G2833" s="444">
        <f>INDEX([1]CAPS!$A:$A,MATCH(F:F,[1]CAPS!$H:$H,0))</f>
        <v>2302</v>
      </c>
      <c r="H2833" s="414" t="s">
        <v>233</v>
      </c>
      <c r="I2833" s="389" t="s">
        <v>238</v>
      </c>
      <c r="J2833" s="340" t="s">
        <v>276</v>
      </c>
      <c r="K2833" s="340">
        <v>6</v>
      </c>
      <c r="L2833" s="340">
        <v>0</v>
      </c>
      <c r="M2833" s="340" t="s">
        <v>276</v>
      </c>
      <c r="N2833" s="340">
        <v>0</v>
      </c>
      <c r="O2833" s="340" t="s">
        <v>276</v>
      </c>
      <c r="P2833" s="340" t="s">
        <v>276</v>
      </c>
      <c r="Q2833" s="340" t="s">
        <v>276</v>
      </c>
      <c r="S2833">
        <f>SUM(J2833:K2833)</f>
        <v>6</v>
      </c>
    </row>
    <row r="2834" spans="1:19" ht="16" hidden="1" x14ac:dyDescent="0.2">
      <c r="A2834" s="481" t="s">
        <v>301</v>
      </c>
      <c r="B2834" s="345">
        <v>5</v>
      </c>
      <c r="C2834" s="415" t="str">
        <f t="shared" si="339"/>
        <v>MW2.5</v>
      </c>
      <c r="D2834" s="416">
        <v>2</v>
      </c>
      <c r="E2834" s="482">
        <v>44151</v>
      </c>
      <c r="F2834" s="383" t="s">
        <v>126</v>
      </c>
      <c r="G2834" s="444">
        <f>INDEX([1]CAPS!$A:$A,MATCH(F:F,[1]CAPS!$H:$H,0))</f>
        <v>7943</v>
      </c>
      <c r="H2834" s="414" t="s">
        <v>236</v>
      </c>
      <c r="I2834" s="389" t="s">
        <v>242</v>
      </c>
      <c r="J2834" s="340" t="s">
        <v>276</v>
      </c>
      <c r="K2834" s="340">
        <v>5</v>
      </c>
      <c r="L2834" s="340">
        <v>0</v>
      </c>
      <c r="M2834" s="340" t="s">
        <v>276</v>
      </c>
      <c r="N2834" s="340">
        <v>0</v>
      </c>
      <c r="O2834" s="340">
        <v>0</v>
      </c>
      <c r="P2834" s="340">
        <v>0</v>
      </c>
      <c r="Q2834" s="340">
        <v>0</v>
      </c>
      <c r="S2834">
        <f t="shared" si="340"/>
        <v>5</v>
      </c>
    </row>
    <row r="2835" spans="1:19" ht="16" x14ac:dyDescent="0.2">
      <c r="A2835" s="481" t="s">
        <v>301</v>
      </c>
      <c r="B2835" s="345">
        <v>5</v>
      </c>
      <c r="C2835" s="415" t="str">
        <f t="shared" si="339"/>
        <v>MW2.5</v>
      </c>
      <c r="D2835" s="416">
        <v>2</v>
      </c>
      <c r="E2835" s="482">
        <v>44151</v>
      </c>
      <c r="F2835" s="383" t="s">
        <v>134</v>
      </c>
      <c r="G2835" s="444">
        <f>INDEX([1]CAPS!$A:$A,MATCH(F:F,[1]CAPS!$H:$H,0))</f>
        <v>2302</v>
      </c>
      <c r="H2835" s="414" t="s">
        <v>233</v>
      </c>
      <c r="I2835" s="389" t="s">
        <v>238</v>
      </c>
      <c r="J2835" s="340" t="s">
        <v>276</v>
      </c>
      <c r="K2835" s="340">
        <v>16</v>
      </c>
      <c r="L2835" s="340">
        <v>0</v>
      </c>
      <c r="M2835" s="340" t="s">
        <v>276</v>
      </c>
      <c r="N2835" s="340">
        <v>0</v>
      </c>
      <c r="O2835" s="340" t="s">
        <v>276</v>
      </c>
      <c r="P2835" s="340" t="s">
        <v>276</v>
      </c>
      <c r="Q2835" s="340" t="s">
        <v>276</v>
      </c>
      <c r="S2835">
        <f t="shared" ref="S2835:S2838" si="341">SUM(J2835:K2835)</f>
        <v>16</v>
      </c>
    </row>
    <row r="2836" spans="1:19" ht="16" x14ac:dyDescent="0.2">
      <c r="A2836" s="481" t="s">
        <v>301</v>
      </c>
      <c r="B2836" s="345">
        <v>6</v>
      </c>
      <c r="C2836" s="415" t="str">
        <f t="shared" si="339"/>
        <v>MW2.6</v>
      </c>
      <c r="D2836" s="416">
        <v>2</v>
      </c>
      <c r="E2836" s="482">
        <v>44151</v>
      </c>
      <c r="F2836" s="383" t="s">
        <v>134</v>
      </c>
      <c r="G2836" s="444">
        <f>INDEX([1]CAPS!$A:$A,MATCH(F:F,[1]CAPS!$H:$H,0))</f>
        <v>2302</v>
      </c>
      <c r="H2836" s="414" t="s">
        <v>233</v>
      </c>
      <c r="I2836" s="389" t="s">
        <v>238</v>
      </c>
      <c r="J2836" s="340" t="s">
        <v>276</v>
      </c>
      <c r="K2836" s="340">
        <v>8</v>
      </c>
      <c r="L2836" s="340">
        <v>0</v>
      </c>
      <c r="M2836" s="340" t="s">
        <v>276</v>
      </c>
      <c r="N2836" s="340">
        <v>0</v>
      </c>
      <c r="O2836" s="340" t="s">
        <v>276</v>
      </c>
      <c r="P2836" s="340" t="s">
        <v>276</v>
      </c>
      <c r="Q2836" s="340" t="s">
        <v>276</v>
      </c>
      <c r="S2836">
        <f t="shared" si="341"/>
        <v>8</v>
      </c>
    </row>
    <row r="2837" spans="1:19" ht="16" x14ac:dyDescent="0.2">
      <c r="A2837" s="481" t="s">
        <v>301</v>
      </c>
      <c r="B2837" s="345">
        <v>6</v>
      </c>
      <c r="C2837" s="415" t="str">
        <f t="shared" si="339"/>
        <v>MW2.6</v>
      </c>
      <c r="D2837" s="416">
        <v>2</v>
      </c>
      <c r="E2837" s="482">
        <v>44151</v>
      </c>
      <c r="F2837" s="392" t="s">
        <v>159</v>
      </c>
      <c r="G2837" s="444">
        <f>INDEX([1]CAPS!$A:$A,MATCH(F:F,[1]CAPS!$H:$H,0))</f>
        <v>7138</v>
      </c>
      <c r="H2837" s="414" t="s">
        <v>233</v>
      </c>
      <c r="I2837" s="389" t="s">
        <v>240</v>
      </c>
      <c r="J2837" s="340" t="s">
        <v>276</v>
      </c>
      <c r="K2837" s="340">
        <v>1</v>
      </c>
      <c r="L2837" s="340">
        <v>0</v>
      </c>
      <c r="M2837" s="340" t="s">
        <v>276</v>
      </c>
      <c r="N2837" s="340">
        <v>0</v>
      </c>
      <c r="O2837" s="340" t="s">
        <v>276</v>
      </c>
      <c r="P2837" s="340" t="s">
        <v>276</v>
      </c>
      <c r="Q2837" s="340" t="s">
        <v>276</v>
      </c>
      <c r="S2837">
        <f t="shared" si="341"/>
        <v>1</v>
      </c>
    </row>
    <row r="2838" spans="1:19" ht="16" x14ac:dyDescent="0.2">
      <c r="A2838" s="481" t="s">
        <v>301</v>
      </c>
      <c r="B2838" s="345">
        <v>6</v>
      </c>
      <c r="C2838" s="415" t="str">
        <f t="shared" si="339"/>
        <v>MW2.6</v>
      </c>
      <c r="D2838" s="416">
        <v>2</v>
      </c>
      <c r="E2838" s="482">
        <v>44151</v>
      </c>
      <c r="F2838" s="383" t="s">
        <v>127</v>
      </c>
      <c r="G2838" s="444">
        <f>INDEX([1]CAPS!$A:$A,MATCH(F:F,[1]CAPS!$H:$H,0))</f>
        <v>10605</v>
      </c>
      <c r="H2838" s="414" t="s">
        <v>233</v>
      </c>
      <c r="I2838" s="389" t="s">
        <v>238</v>
      </c>
      <c r="J2838" s="340" t="s">
        <v>276</v>
      </c>
      <c r="K2838" s="340">
        <v>1</v>
      </c>
      <c r="L2838" s="340">
        <v>0</v>
      </c>
      <c r="M2838" s="340" t="s">
        <v>276</v>
      </c>
      <c r="N2838" s="340">
        <v>0</v>
      </c>
      <c r="O2838" s="340" t="s">
        <v>276</v>
      </c>
      <c r="P2838" s="340" t="s">
        <v>276</v>
      </c>
      <c r="Q2838" s="340" t="s">
        <v>276</v>
      </c>
      <c r="S2838">
        <f t="shared" si="341"/>
        <v>1</v>
      </c>
    </row>
    <row r="2839" spans="1:19" ht="16" hidden="1" x14ac:dyDescent="0.2">
      <c r="A2839" s="481" t="s">
        <v>301</v>
      </c>
      <c r="B2839" s="345">
        <v>6</v>
      </c>
      <c r="C2839" s="415" t="str">
        <f t="shared" si="339"/>
        <v>MW2.6</v>
      </c>
      <c r="D2839" s="416">
        <v>2</v>
      </c>
      <c r="E2839" s="482">
        <v>44151</v>
      </c>
      <c r="F2839" s="383" t="s">
        <v>129</v>
      </c>
      <c r="G2839" s="444">
        <f>INDEX([1]CAPS!$A:$A,MATCH(F:F,[1]CAPS!$H:$H,0))</f>
        <v>5532</v>
      </c>
      <c r="H2839" s="414" t="s">
        <v>233</v>
      </c>
      <c r="I2839" s="389" t="s">
        <v>238</v>
      </c>
      <c r="J2839" s="340" t="s">
        <v>276</v>
      </c>
      <c r="K2839" s="340">
        <v>1</v>
      </c>
      <c r="L2839" s="340">
        <v>0</v>
      </c>
      <c r="M2839" s="340" t="s">
        <v>276</v>
      </c>
      <c r="N2839" s="340">
        <v>0</v>
      </c>
      <c r="O2839" s="340">
        <v>0</v>
      </c>
      <c r="P2839" s="340">
        <v>0</v>
      </c>
      <c r="Q2839" s="340">
        <v>0</v>
      </c>
      <c r="S2839">
        <f t="shared" si="340"/>
        <v>1</v>
      </c>
    </row>
    <row r="2840" spans="1:19" ht="32" hidden="1" x14ac:dyDescent="0.2">
      <c r="A2840" s="481" t="s">
        <v>301</v>
      </c>
      <c r="B2840" s="345">
        <v>6</v>
      </c>
      <c r="C2840" s="415" t="str">
        <f t="shared" si="339"/>
        <v>MW2.6</v>
      </c>
      <c r="D2840" s="416">
        <v>2</v>
      </c>
      <c r="E2840" s="482">
        <v>44151</v>
      </c>
      <c r="F2840" s="366" t="s">
        <v>158</v>
      </c>
      <c r="G2840" s="444">
        <f>INDEX([1]CAPS!$A:$A,MATCH(F:F,[1]CAPS!$H:$H,0))</f>
        <v>2987</v>
      </c>
      <c r="H2840" s="414" t="s">
        <v>235</v>
      </c>
      <c r="I2840" s="389" t="s">
        <v>239</v>
      </c>
      <c r="J2840" s="340" t="s">
        <v>276</v>
      </c>
      <c r="K2840" s="340">
        <v>1</v>
      </c>
      <c r="L2840" s="340">
        <v>0</v>
      </c>
      <c r="M2840" s="340" t="s">
        <v>276</v>
      </c>
      <c r="N2840" s="340">
        <v>0</v>
      </c>
      <c r="O2840" s="340">
        <v>0</v>
      </c>
      <c r="P2840" s="340">
        <v>0</v>
      </c>
      <c r="Q2840" s="340">
        <v>0</v>
      </c>
      <c r="S2840">
        <f t="shared" si="340"/>
        <v>1</v>
      </c>
    </row>
    <row r="2841" spans="1:19" ht="32" hidden="1" x14ac:dyDescent="0.2">
      <c r="A2841" s="481" t="s">
        <v>301</v>
      </c>
      <c r="B2841" s="345">
        <v>7</v>
      </c>
      <c r="C2841" s="415" t="str">
        <f t="shared" si="339"/>
        <v>MW2.7</v>
      </c>
      <c r="D2841" s="416">
        <v>2</v>
      </c>
      <c r="E2841" s="482">
        <v>44151</v>
      </c>
      <c r="F2841" s="383" t="s">
        <v>135</v>
      </c>
      <c r="G2841" s="444">
        <f>INDEX([1]CAPS!$A:$A,MATCH(F:F,[1]CAPS!$H:$H,0))</f>
        <v>7766</v>
      </c>
      <c r="H2841" s="414" t="s">
        <v>236</v>
      </c>
      <c r="I2841" s="389" t="s">
        <v>242</v>
      </c>
      <c r="J2841" s="340" t="s">
        <v>276</v>
      </c>
      <c r="K2841" s="340">
        <v>1</v>
      </c>
      <c r="L2841" s="340">
        <v>0</v>
      </c>
      <c r="M2841" s="340" t="s">
        <v>276</v>
      </c>
      <c r="N2841" s="340">
        <v>0</v>
      </c>
      <c r="O2841" s="340">
        <v>0</v>
      </c>
      <c r="P2841" s="340">
        <v>0</v>
      </c>
      <c r="Q2841" s="340">
        <v>0</v>
      </c>
      <c r="S2841">
        <f t="shared" si="340"/>
        <v>1</v>
      </c>
    </row>
    <row r="2842" spans="1:19" ht="32" hidden="1" x14ac:dyDescent="0.2">
      <c r="A2842" s="481" t="s">
        <v>301</v>
      </c>
      <c r="B2842" s="345">
        <v>7</v>
      </c>
      <c r="C2842" s="415" t="str">
        <f t="shared" si="339"/>
        <v>MW2.7</v>
      </c>
      <c r="D2842" s="416">
        <v>2</v>
      </c>
      <c r="E2842" s="482">
        <v>44151</v>
      </c>
      <c r="F2842" s="392" t="s">
        <v>232</v>
      </c>
      <c r="G2842" s="444">
        <f>INDEX([1]CAPS!$A:$A,MATCH(F:F,[1]CAPS!$H:$H,0))</f>
        <v>8875</v>
      </c>
      <c r="H2842" s="414" t="s">
        <v>236</v>
      </c>
      <c r="I2842" s="389" t="s">
        <v>239</v>
      </c>
      <c r="J2842" s="340" t="s">
        <v>276</v>
      </c>
      <c r="K2842" s="340">
        <v>3</v>
      </c>
      <c r="L2842" s="340">
        <v>0</v>
      </c>
      <c r="M2842" s="340" t="s">
        <v>276</v>
      </c>
      <c r="N2842" s="340">
        <v>0</v>
      </c>
      <c r="O2842" s="340">
        <v>0</v>
      </c>
      <c r="P2842" s="340">
        <v>0</v>
      </c>
      <c r="Q2842" s="340">
        <v>0</v>
      </c>
      <c r="S2842">
        <f t="shared" si="340"/>
        <v>3</v>
      </c>
    </row>
    <row r="2843" spans="1:19" ht="32" hidden="1" x14ac:dyDescent="0.2">
      <c r="A2843" s="481" t="s">
        <v>301</v>
      </c>
      <c r="B2843" s="345">
        <v>7</v>
      </c>
      <c r="C2843" s="415" t="str">
        <f t="shared" si="339"/>
        <v>MW2.7</v>
      </c>
      <c r="D2843" s="416">
        <v>2</v>
      </c>
      <c r="E2843" s="482">
        <v>44151</v>
      </c>
      <c r="F2843" s="383" t="s">
        <v>229</v>
      </c>
      <c r="G2843" s="444">
        <f>INDEX([1]CAPS!$A:$A,MATCH(F:F,[1]CAPS!$H:$H,0))</f>
        <v>3997</v>
      </c>
      <c r="H2843" s="414" t="s">
        <v>236</v>
      </c>
      <c r="I2843" s="389" t="s">
        <v>239</v>
      </c>
      <c r="J2843" s="340" t="s">
        <v>276</v>
      </c>
      <c r="K2843" s="340">
        <v>2</v>
      </c>
      <c r="L2843" s="340">
        <v>0</v>
      </c>
      <c r="M2843" s="340" t="s">
        <v>276</v>
      </c>
      <c r="N2843" s="340">
        <v>0</v>
      </c>
      <c r="O2843" s="340">
        <v>0</v>
      </c>
      <c r="P2843" s="340">
        <v>0</v>
      </c>
      <c r="Q2843" s="340">
        <v>0</v>
      </c>
      <c r="S2843">
        <f t="shared" si="340"/>
        <v>2</v>
      </c>
    </row>
    <row r="2844" spans="1:19" ht="16" x14ac:dyDescent="0.2">
      <c r="A2844" s="481" t="s">
        <v>301</v>
      </c>
      <c r="B2844" s="345">
        <v>7</v>
      </c>
      <c r="C2844" s="415" t="str">
        <f t="shared" si="339"/>
        <v>MW2.7</v>
      </c>
      <c r="D2844" s="416">
        <v>2</v>
      </c>
      <c r="E2844" s="482">
        <v>44151</v>
      </c>
      <c r="F2844" s="392" t="s">
        <v>159</v>
      </c>
      <c r="G2844" s="444">
        <f>INDEX([1]CAPS!$A:$A,MATCH(F:F,[1]CAPS!$H:$H,0))</f>
        <v>7138</v>
      </c>
      <c r="H2844" s="414" t="s">
        <v>233</v>
      </c>
      <c r="I2844" s="389" t="s">
        <v>240</v>
      </c>
      <c r="J2844" s="340" t="s">
        <v>276</v>
      </c>
      <c r="K2844" s="340">
        <v>4</v>
      </c>
      <c r="L2844" s="340">
        <v>0</v>
      </c>
      <c r="M2844" s="340" t="s">
        <v>276</v>
      </c>
      <c r="N2844" s="340">
        <v>0</v>
      </c>
      <c r="O2844" s="340" t="s">
        <v>276</v>
      </c>
      <c r="P2844" s="340" t="s">
        <v>276</v>
      </c>
      <c r="Q2844" s="340" t="s">
        <v>276</v>
      </c>
      <c r="S2844">
        <f>SUM(J2844:K2844)</f>
        <v>4</v>
      </c>
    </row>
    <row r="2845" spans="1:19" ht="16" hidden="1" x14ac:dyDescent="0.2">
      <c r="A2845" s="481" t="s">
        <v>301</v>
      </c>
      <c r="B2845" s="345">
        <v>7</v>
      </c>
      <c r="C2845" s="415" t="str">
        <f t="shared" si="339"/>
        <v>MW2.7</v>
      </c>
      <c r="D2845" s="416">
        <v>2</v>
      </c>
      <c r="E2845" s="482">
        <v>44151</v>
      </c>
      <c r="F2845" s="383" t="s">
        <v>131</v>
      </c>
      <c r="G2845" s="444">
        <f>INDEX([1]CAPS!$A:$A,MATCH(F:F,[1]CAPS!$H:$H,0))</f>
        <v>2557</v>
      </c>
      <c r="H2845" s="414" t="s">
        <v>233</v>
      </c>
      <c r="I2845" s="389" t="s">
        <v>240</v>
      </c>
      <c r="J2845" s="340" t="s">
        <v>276</v>
      </c>
      <c r="K2845" s="340">
        <v>8</v>
      </c>
      <c r="L2845" s="340">
        <v>0</v>
      </c>
      <c r="M2845" s="340" t="s">
        <v>276</v>
      </c>
      <c r="N2845" s="340">
        <v>0</v>
      </c>
      <c r="O2845" s="340">
        <v>0</v>
      </c>
      <c r="P2845" s="340">
        <v>0</v>
      </c>
      <c r="Q2845" s="340">
        <v>0</v>
      </c>
      <c r="S2845">
        <f t="shared" si="340"/>
        <v>8</v>
      </c>
    </row>
    <row r="2846" spans="1:19" ht="32" hidden="1" x14ac:dyDescent="0.2">
      <c r="A2846" s="481" t="s">
        <v>301</v>
      </c>
      <c r="B2846" s="345">
        <v>7</v>
      </c>
      <c r="C2846" s="415" t="str">
        <f t="shared" si="339"/>
        <v>MW2.7</v>
      </c>
      <c r="D2846" s="416">
        <v>2</v>
      </c>
      <c r="E2846" s="482">
        <v>44151</v>
      </c>
      <c r="F2846" s="383" t="s">
        <v>128</v>
      </c>
      <c r="G2846" s="444">
        <f>INDEX([1]CAPS!$A:$A,MATCH(F:F,[1]CAPS!$H:$H,0))</f>
        <v>3243</v>
      </c>
      <c r="H2846" s="414" t="s">
        <v>237</v>
      </c>
      <c r="I2846" s="389" t="s">
        <v>239</v>
      </c>
      <c r="J2846" s="340" t="s">
        <v>276</v>
      </c>
      <c r="K2846" s="340">
        <v>0</v>
      </c>
      <c r="L2846" s="340">
        <v>0</v>
      </c>
      <c r="M2846" s="340" t="s">
        <v>276</v>
      </c>
      <c r="N2846" s="340">
        <v>0</v>
      </c>
      <c r="O2846" s="340">
        <v>4</v>
      </c>
      <c r="P2846" s="340">
        <v>0</v>
      </c>
      <c r="Q2846" s="340">
        <v>0</v>
      </c>
      <c r="S2846">
        <f t="shared" si="340"/>
        <v>4</v>
      </c>
    </row>
    <row r="2847" spans="1:19" ht="16" hidden="1" x14ac:dyDescent="0.2">
      <c r="A2847" s="481" t="s">
        <v>301</v>
      </c>
      <c r="B2847" s="345">
        <v>7</v>
      </c>
      <c r="C2847" s="415" t="str">
        <f t="shared" si="339"/>
        <v>MW2.7</v>
      </c>
      <c r="D2847" s="416">
        <v>2</v>
      </c>
      <c r="E2847" s="482">
        <v>44151</v>
      </c>
      <c r="F2847" s="383" t="s">
        <v>129</v>
      </c>
      <c r="G2847" s="444">
        <f>INDEX([1]CAPS!$A:$A,MATCH(F:F,[1]CAPS!$H:$H,0))</f>
        <v>5532</v>
      </c>
      <c r="H2847" s="414" t="s">
        <v>233</v>
      </c>
      <c r="I2847" s="389" t="s">
        <v>238</v>
      </c>
      <c r="J2847" s="340" t="s">
        <v>276</v>
      </c>
      <c r="K2847" s="340">
        <v>13</v>
      </c>
      <c r="L2847" s="340">
        <v>0</v>
      </c>
      <c r="M2847" s="340" t="s">
        <v>276</v>
      </c>
      <c r="N2847" s="340">
        <v>0</v>
      </c>
      <c r="O2847" s="340">
        <v>0</v>
      </c>
      <c r="P2847" s="340">
        <v>0</v>
      </c>
      <c r="Q2847" s="340">
        <v>0</v>
      </c>
      <c r="S2847">
        <f t="shared" si="340"/>
        <v>13</v>
      </c>
    </row>
    <row r="2848" spans="1:19" ht="16" hidden="1" x14ac:dyDescent="0.2">
      <c r="A2848" s="481" t="s">
        <v>301</v>
      </c>
      <c r="B2848" s="345">
        <v>7</v>
      </c>
      <c r="C2848" s="415" t="str">
        <f t="shared" si="339"/>
        <v>MW2.7</v>
      </c>
      <c r="D2848" s="416">
        <v>2</v>
      </c>
      <c r="E2848" s="482">
        <v>44151</v>
      </c>
      <c r="F2848" s="383" t="s">
        <v>132</v>
      </c>
      <c r="G2848" s="444">
        <f>INDEX([1]CAPS!$A:$A,MATCH(F:F,[1]CAPS!$H:$H,0))</f>
        <v>2469</v>
      </c>
      <c r="H2848" s="414" t="s">
        <v>233</v>
      </c>
      <c r="I2848" s="389" t="s">
        <v>238</v>
      </c>
      <c r="J2848" s="340" t="s">
        <v>276</v>
      </c>
      <c r="K2848" s="340">
        <v>1</v>
      </c>
      <c r="L2848" s="340">
        <v>0</v>
      </c>
      <c r="M2848" s="340" t="s">
        <v>276</v>
      </c>
      <c r="N2848" s="340">
        <v>0</v>
      </c>
      <c r="O2848" s="340">
        <v>0</v>
      </c>
      <c r="P2848" s="340">
        <v>0</v>
      </c>
      <c r="Q2848" s="340">
        <v>0</v>
      </c>
      <c r="S2848">
        <f t="shared" si="340"/>
        <v>1</v>
      </c>
    </row>
    <row r="2849" spans="1:19" ht="16" x14ac:dyDescent="0.2">
      <c r="A2849" s="481" t="s">
        <v>301</v>
      </c>
      <c r="B2849" s="345">
        <v>7</v>
      </c>
      <c r="C2849" s="415" t="str">
        <f t="shared" si="339"/>
        <v>MW2.7</v>
      </c>
      <c r="D2849" s="416">
        <v>2</v>
      </c>
      <c r="E2849" s="482">
        <v>44151</v>
      </c>
      <c r="F2849" s="383" t="s">
        <v>134</v>
      </c>
      <c r="G2849" s="444">
        <f>INDEX([1]CAPS!$A:$A,MATCH(F:F,[1]CAPS!$H:$H,0))</f>
        <v>2302</v>
      </c>
      <c r="H2849" s="414" t="s">
        <v>233</v>
      </c>
      <c r="I2849" s="389" t="s">
        <v>238</v>
      </c>
      <c r="J2849" s="340" t="s">
        <v>276</v>
      </c>
      <c r="K2849" s="340">
        <v>12</v>
      </c>
      <c r="L2849" s="340">
        <v>0</v>
      </c>
      <c r="M2849" s="340" t="s">
        <v>276</v>
      </c>
      <c r="N2849" s="340">
        <v>0</v>
      </c>
      <c r="O2849" s="340" t="s">
        <v>276</v>
      </c>
      <c r="P2849" s="340" t="s">
        <v>276</v>
      </c>
      <c r="Q2849" s="340" t="s">
        <v>276</v>
      </c>
      <c r="S2849">
        <f t="shared" ref="S2849:S2850" si="342">SUM(J2849:K2849)</f>
        <v>12</v>
      </c>
    </row>
    <row r="2850" spans="1:19" ht="16" x14ac:dyDescent="0.2">
      <c r="A2850" s="481" t="s">
        <v>301</v>
      </c>
      <c r="B2850" s="345">
        <v>8</v>
      </c>
      <c r="C2850" s="415" t="str">
        <f t="shared" si="339"/>
        <v>MW2.8</v>
      </c>
      <c r="D2850" s="416">
        <v>2</v>
      </c>
      <c r="E2850" s="482">
        <v>44151</v>
      </c>
      <c r="F2850" s="383" t="s">
        <v>134</v>
      </c>
      <c r="G2850" s="444">
        <f>INDEX([1]CAPS!$A:$A,MATCH(F:F,[1]CAPS!$H:$H,0))</f>
        <v>2302</v>
      </c>
      <c r="H2850" s="414" t="s">
        <v>233</v>
      </c>
      <c r="I2850" s="389" t="s">
        <v>238</v>
      </c>
      <c r="J2850" s="340" t="s">
        <v>276</v>
      </c>
      <c r="K2850" s="340">
        <v>12</v>
      </c>
      <c r="L2850" s="340">
        <v>0</v>
      </c>
      <c r="M2850" s="340" t="s">
        <v>276</v>
      </c>
      <c r="N2850" s="340">
        <v>0</v>
      </c>
      <c r="O2850" s="340" t="s">
        <v>276</v>
      </c>
      <c r="P2850" s="340" t="s">
        <v>276</v>
      </c>
      <c r="Q2850" s="340" t="s">
        <v>276</v>
      </c>
      <c r="S2850">
        <f t="shared" si="342"/>
        <v>12</v>
      </c>
    </row>
    <row r="2851" spans="1:19" ht="16" hidden="1" x14ac:dyDescent="0.2">
      <c r="A2851" s="481" t="s">
        <v>301</v>
      </c>
      <c r="B2851" s="345">
        <v>8</v>
      </c>
      <c r="C2851" s="415" t="str">
        <f t="shared" si="339"/>
        <v>MW2.8</v>
      </c>
      <c r="D2851" s="416">
        <v>2</v>
      </c>
      <c r="E2851" s="482">
        <v>44151</v>
      </c>
      <c r="F2851" s="383" t="s">
        <v>129</v>
      </c>
      <c r="G2851" s="444">
        <f>INDEX([1]CAPS!$A:$A,MATCH(F:F,[1]CAPS!$H:$H,0))</f>
        <v>5532</v>
      </c>
      <c r="H2851" s="414" t="s">
        <v>233</v>
      </c>
      <c r="I2851" s="389" t="s">
        <v>238</v>
      </c>
      <c r="J2851" s="340" t="s">
        <v>276</v>
      </c>
      <c r="K2851" s="340">
        <v>1</v>
      </c>
      <c r="L2851" s="340">
        <v>0</v>
      </c>
      <c r="M2851" s="340" t="s">
        <v>276</v>
      </c>
      <c r="N2851" s="340">
        <v>0</v>
      </c>
      <c r="O2851" s="340">
        <v>0</v>
      </c>
      <c r="P2851" s="340">
        <v>0</v>
      </c>
      <c r="Q2851" s="340">
        <v>0</v>
      </c>
      <c r="S2851">
        <f t="shared" si="340"/>
        <v>1</v>
      </c>
    </row>
    <row r="2852" spans="1:19" ht="32" hidden="1" x14ac:dyDescent="0.2">
      <c r="A2852" s="481" t="s">
        <v>301</v>
      </c>
      <c r="B2852" s="345">
        <v>8</v>
      </c>
      <c r="C2852" s="415" t="str">
        <f t="shared" si="339"/>
        <v>MW2.8</v>
      </c>
      <c r="D2852" s="416">
        <v>2</v>
      </c>
      <c r="E2852" s="482">
        <v>44151</v>
      </c>
      <c r="F2852" s="383" t="s">
        <v>135</v>
      </c>
      <c r="G2852" s="444">
        <f>INDEX([1]CAPS!$A:$A,MATCH(F:F,[1]CAPS!$H:$H,0))</f>
        <v>7766</v>
      </c>
      <c r="H2852" s="414" t="s">
        <v>236</v>
      </c>
      <c r="I2852" s="389" t="s">
        <v>242</v>
      </c>
      <c r="J2852" s="340" t="s">
        <v>276</v>
      </c>
      <c r="K2852" s="340">
        <v>1</v>
      </c>
      <c r="L2852" s="340">
        <v>0</v>
      </c>
      <c r="M2852" s="340" t="s">
        <v>276</v>
      </c>
      <c r="N2852" s="340">
        <v>0</v>
      </c>
      <c r="O2852" s="340">
        <v>1</v>
      </c>
      <c r="P2852" s="340">
        <v>0</v>
      </c>
      <c r="Q2852" s="340">
        <v>0</v>
      </c>
      <c r="S2852">
        <f t="shared" si="340"/>
        <v>2</v>
      </c>
    </row>
    <row r="2853" spans="1:19" ht="32" hidden="1" x14ac:dyDescent="0.2">
      <c r="A2853" s="481" t="s">
        <v>301</v>
      </c>
      <c r="B2853" s="345">
        <v>8</v>
      </c>
      <c r="C2853" s="415" t="str">
        <f t="shared" si="339"/>
        <v>MW2.8</v>
      </c>
      <c r="D2853" s="416">
        <v>2</v>
      </c>
      <c r="E2853" s="482">
        <v>44151</v>
      </c>
      <c r="F2853" s="383" t="s">
        <v>229</v>
      </c>
      <c r="G2853" s="444">
        <f>INDEX([1]CAPS!$A:$A,MATCH(F:F,[1]CAPS!$H:$H,0))</f>
        <v>3997</v>
      </c>
      <c r="H2853" s="414" t="s">
        <v>236</v>
      </c>
      <c r="I2853" s="389" t="s">
        <v>239</v>
      </c>
      <c r="J2853" s="340" t="s">
        <v>276</v>
      </c>
      <c r="K2853" s="340">
        <v>4</v>
      </c>
      <c r="L2853" s="340">
        <v>0</v>
      </c>
      <c r="M2853" s="340" t="s">
        <v>276</v>
      </c>
      <c r="N2853" s="340">
        <v>0</v>
      </c>
      <c r="O2853" s="340">
        <v>0</v>
      </c>
      <c r="P2853" s="340">
        <v>0</v>
      </c>
      <c r="Q2853" s="340">
        <v>0</v>
      </c>
      <c r="S2853">
        <f t="shared" si="340"/>
        <v>4</v>
      </c>
    </row>
    <row r="2854" spans="1:19" ht="16" x14ac:dyDescent="0.2">
      <c r="A2854" s="481" t="s">
        <v>301</v>
      </c>
      <c r="B2854" s="345">
        <v>9</v>
      </c>
      <c r="C2854" s="415" t="str">
        <f t="shared" si="339"/>
        <v>MW2.9</v>
      </c>
      <c r="D2854" s="416">
        <v>2</v>
      </c>
      <c r="E2854" s="482">
        <v>44151</v>
      </c>
      <c r="F2854" s="383" t="s">
        <v>134</v>
      </c>
      <c r="G2854" s="444">
        <f>INDEX([1]CAPS!$A:$A,MATCH(F:F,[1]CAPS!$H:$H,0))</f>
        <v>2302</v>
      </c>
      <c r="H2854" s="414" t="s">
        <v>233</v>
      </c>
      <c r="I2854" s="389" t="s">
        <v>238</v>
      </c>
      <c r="J2854" s="340" t="s">
        <v>276</v>
      </c>
      <c r="K2854" s="340">
        <v>15</v>
      </c>
      <c r="L2854" s="340">
        <v>0</v>
      </c>
      <c r="M2854" s="340" t="s">
        <v>276</v>
      </c>
      <c r="N2854" s="340">
        <v>0</v>
      </c>
      <c r="O2854" s="340" t="s">
        <v>276</v>
      </c>
      <c r="P2854" s="340" t="s">
        <v>276</v>
      </c>
      <c r="Q2854" s="340" t="s">
        <v>276</v>
      </c>
      <c r="S2854">
        <f t="shared" ref="S2854:S2855" si="343">SUM(J2854:K2854)</f>
        <v>15</v>
      </c>
    </row>
    <row r="2855" spans="1:19" ht="16" x14ac:dyDescent="0.2">
      <c r="A2855" s="481" t="s">
        <v>301</v>
      </c>
      <c r="B2855" s="345">
        <v>9</v>
      </c>
      <c r="C2855" s="415" t="str">
        <f t="shared" si="339"/>
        <v>MW2.9</v>
      </c>
      <c r="D2855" s="416">
        <v>2</v>
      </c>
      <c r="E2855" s="482">
        <v>44151</v>
      </c>
      <c r="F2855" s="383" t="s">
        <v>127</v>
      </c>
      <c r="G2855" s="444">
        <f>INDEX([1]CAPS!$A:$A,MATCH(F:F,[1]CAPS!$H:$H,0))</f>
        <v>10605</v>
      </c>
      <c r="H2855" s="414" t="s">
        <v>233</v>
      </c>
      <c r="I2855" s="389" t="s">
        <v>238</v>
      </c>
      <c r="J2855" s="340" t="s">
        <v>276</v>
      </c>
      <c r="K2855" s="340">
        <v>6</v>
      </c>
      <c r="L2855" s="340">
        <v>0</v>
      </c>
      <c r="M2855" s="340" t="s">
        <v>276</v>
      </c>
      <c r="N2855" s="340">
        <v>0</v>
      </c>
      <c r="O2855" s="340" t="s">
        <v>276</v>
      </c>
      <c r="P2855" s="340" t="s">
        <v>276</v>
      </c>
      <c r="Q2855" s="340" t="s">
        <v>276</v>
      </c>
      <c r="S2855">
        <f t="shared" si="343"/>
        <v>6</v>
      </c>
    </row>
    <row r="2856" spans="1:19" ht="16" hidden="1" x14ac:dyDescent="0.2">
      <c r="A2856" s="481" t="s">
        <v>301</v>
      </c>
      <c r="B2856" s="345">
        <v>9</v>
      </c>
      <c r="C2856" s="415" t="str">
        <f t="shared" si="339"/>
        <v>MW2.9</v>
      </c>
      <c r="D2856" s="416">
        <v>2</v>
      </c>
      <c r="E2856" s="482">
        <v>44151</v>
      </c>
      <c r="F2856" s="383" t="s">
        <v>129</v>
      </c>
      <c r="G2856" s="444">
        <f>INDEX([1]CAPS!$A:$A,MATCH(F:F,[1]CAPS!$H:$H,0))</f>
        <v>5532</v>
      </c>
      <c r="H2856" s="414" t="s">
        <v>233</v>
      </c>
      <c r="I2856" s="389" t="s">
        <v>238</v>
      </c>
      <c r="J2856" s="340" t="s">
        <v>276</v>
      </c>
      <c r="K2856" s="340">
        <v>3</v>
      </c>
      <c r="L2856" s="340">
        <v>0</v>
      </c>
      <c r="M2856" s="340" t="s">
        <v>276</v>
      </c>
      <c r="N2856" s="340">
        <v>0</v>
      </c>
      <c r="O2856" s="340">
        <v>0</v>
      </c>
      <c r="P2856" s="340">
        <v>0</v>
      </c>
      <c r="Q2856" s="340">
        <v>0</v>
      </c>
      <c r="S2856">
        <f t="shared" si="340"/>
        <v>3</v>
      </c>
    </row>
    <row r="2857" spans="1:19" ht="16" x14ac:dyDescent="0.2">
      <c r="A2857" s="481" t="s">
        <v>301</v>
      </c>
      <c r="B2857" s="345">
        <v>9</v>
      </c>
      <c r="C2857" s="415" t="str">
        <f t="shared" si="339"/>
        <v>MW2.9</v>
      </c>
      <c r="D2857" s="416">
        <v>2</v>
      </c>
      <c r="E2857" s="482">
        <v>44151</v>
      </c>
      <c r="F2857" s="392" t="s">
        <v>159</v>
      </c>
      <c r="G2857" s="444">
        <f>INDEX([1]CAPS!$A:$A,MATCH(F:F,[1]CAPS!$H:$H,0))</f>
        <v>7138</v>
      </c>
      <c r="H2857" s="414" t="s">
        <v>233</v>
      </c>
      <c r="I2857" s="389" t="s">
        <v>240</v>
      </c>
      <c r="J2857" s="340" t="s">
        <v>276</v>
      </c>
      <c r="K2857" s="340">
        <v>8</v>
      </c>
      <c r="L2857" s="340">
        <v>0</v>
      </c>
      <c r="M2857" s="340" t="s">
        <v>276</v>
      </c>
      <c r="N2857" s="340">
        <v>0</v>
      </c>
      <c r="O2857" s="340" t="s">
        <v>276</v>
      </c>
      <c r="P2857" s="340" t="s">
        <v>276</v>
      </c>
      <c r="Q2857" s="340" t="s">
        <v>276</v>
      </c>
      <c r="S2857">
        <f t="shared" ref="S2857:S2858" si="344">SUM(J2857:K2857)</f>
        <v>8</v>
      </c>
    </row>
    <row r="2858" spans="1:19" ht="16" x14ac:dyDescent="0.2">
      <c r="A2858" s="481" t="s">
        <v>301</v>
      </c>
      <c r="B2858" s="345">
        <v>10</v>
      </c>
      <c r="C2858" s="415" t="str">
        <f t="shared" si="339"/>
        <v>MW2.10</v>
      </c>
      <c r="D2858" s="416">
        <v>2</v>
      </c>
      <c r="E2858" s="482">
        <v>44151</v>
      </c>
      <c r="F2858" s="383" t="s">
        <v>134</v>
      </c>
      <c r="G2858" s="444">
        <f>INDEX([1]CAPS!$A:$A,MATCH(F:F,[1]CAPS!$H:$H,0))</f>
        <v>2302</v>
      </c>
      <c r="H2858" s="414" t="s">
        <v>233</v>
      </c>
      <c r="I2858" s="389" t="s">
        <v>238</v>
      </c>
      <c r="J2858" s="340" t="s">
        <v>276</v>
      </c>
      <c r="K2858" s="340">
        <v>16</v>
      </c>
      <c r="L2858" s="340">
        <v>0</v>
      </c>
      <c r="M2858" s="340" t="s">
        <v>276</v>
      </c>
      <c r="N2858" s="340">
        <v>0</v>
      </c>
      <c r="O2858" s="340" t="s">
        <v>276</v>
      </c>
      <c r="P2858" s="340" t="s">
        <v>276</v>
      </c>
      <c r="Q2858" s="340" t="s">
        <v>276</v>
      </c>
      <c r="S2858">
        <f t="shared" si="344"/>
        <v>16</v>
      </c>
    </row>
    <row r="2859" spans="1:19" ht="32" hidden="1" x14ac:dyDescent="0.2">
      <c r="A2859" s="481" t="s">
        <v>301</v>
      </c>
      <c r="B2859" s="345">
        <v>10</v>
      </c>
      <c r="C2859" s="415" t="str">
        <f t="shared" si="339"/>
        <v>MW2.10</v>
      </c>
      <c r="D2859" s="416">
        <v>2</v>
      </c>
      <c r="E2859" s="482">
        <v>44151</v>
      </c>
      <c r="F2859" s="383" t="s">
        <v>135</v>
      </c>
      <c r="G2859" s="444">
        <f>INDEX([1]CAPS!$A:$A,MATCH(F:F,[1]CAPS!$H:$H,0))</f>
        <v>7766</v>
      </c>
      <c r="H2859" s="414" t="s">
        <v>236</v>
      </c>
      <c r="I2859" s="389" t="s">
        <v>242</v>
      </c>
      <c r="J2859" s="340" t="s">
        <v>276</v>
      </c>
      <c r="K2859" s="340">
        <v>2</v>
      </c>
      <c r="L2859" s="340">
        <v>0</v>
      </c>
      <c r="M2859" s="340" t="s">
        <v>276</v>
      </c>
      <c r="N2859" s="340">
        <v>0</v>
      </c>
      <c r="O2859" s="340">
        <v>0</v>
      </c>
      <c r="P2859" s="340">
        <v>0</v>
      </c>
      <c r="Q2859" s="340">
        <v>0</v>
      </c>
      <c r="S2859">
        <f t="shared" si="340"/>
        <v>2</v>
      </c>
    </row>
    <row r="2860" spans="1:19" ht="32" hidden="1" x14ac:dyDescent="0.2">
      <c r="A2860" s="481" t="s">
        <v>301</v>
      </c>
      <c r="B2860" s="345">
        <v>10</v>
      </c>
      <c r="C2860" s="415" t="str">
        <f t="shared" si="339"/>
        <v>MW2.10</v>
      </c>
      <c r="D2860" s="416">
        <v>2</v>
      </c>
      <c r="E2860" s="482">
        <v>44151</v>
      </c>
      <c r="F2860" s="392" t="s">
        <v>232</v>
      </c>
      <c r="G2860" s="444">
        <f>INDEX([1]CAPS!$A:$A,MATCH(F:F,[1]CAPS!$H:$H,0))</f>
        <v>8875</v>
      </c>
      <c r="H2860" s="414" t="s">
        <v>236</v>
      </c>
      <c r="I2860" s="389" t="s">
        <v>239</v>
      </c>
      <c r="J2860" s="340" t="s">
        <v>276</v>
      </c>
      <c r="K2860" s="340">
        <v>2</v>
      </c>
      <c r="L2860" s="340">
        <v>0</v>
      </c>
      <c r="M2860" s="340" t="s">
        <v>276</v>
      </c>
      <c r="N2860" s="340">
        <v>0</v>
      </c>
      <c r="O2860" s="340">
        <v>1</v>
      </c>
      <c r="P2860" s="340">
        <v>0</v>
      </c>
      <c r="Q2860" s="340">
        <v>0</v>
      </c>
      <c r="S2860">
        <f t="shared" si="340"/>
        <v>3</v>
      </c>
    </row>
    <row r="2861" spans="1:19" ht="32" hidden="1" x14ac:dyDescent="0.2">
      <c r="A2861" s="481" t="s">
        <v>301</v>
      </c>
      <c r="B2861" s="345">
        <v>10</v>
      </c>
      <c r="C2861" s="415" t="str">
        <f t="shared" si="339"/>
        <v>MW2.10</v>
      </c>
      <c r="D2861" s="416">
        <v>2</v>
      </c>
      <c r="E2861" s="482">
        <v>44151</v>
      </c>
      <c r="F2861" s="383" t="s">
        <v>129</v>
      </c>
      <c r="G2861" s="444">
        <f>INDEX([1]CAPS!$A:$A,MATCH(F:F,[1]CAPS!$H:$H,0))</f>
        <v>5532</v>
      </c>
      <c r="H2861" s="414" t="s">
        <v>233</v>
      </c>
      <c r="I2861" s="389" t="s">
        <v>239</v>
      </c>
      <c r="J2861" s="340" t="s">
        <v>276</v>
      </c>
      <c r="K2861" s="340">
        <v>5</v>
      </c>
      <c r="L2861" s="340">
        <v>0</v>
      </c>
      <c r="M2861" s="340" t="s">
        <v>276</v>
      </c>
      <c r="N2861" s="340">
        <v>0</v>
      </c>
      <c r="O2861" s="340">
        <v>0</v>
      </c>
      <c r="P2861" s="340">
        <v>0</v>
      </c>
      <c r="Q2861" s="340">
        <v>0</v>
      </c>
      <c r="S2861">
        <f t="shared" si="340"/>
        <v>5</v>
      </c>
    </row>
    <row r="2862" spans="1:19" ht="32" hidden="1" x14ac:dyDescent="0.2">
      <c r="A2862" s="481" t="s">
        <v>301</v>
      </c>
      <c r="B2862" s="345">
        <v>10</v>
      </c>
      <c r="C2862" s="415" t="str">
        <f t="shared" si="339"/>
        <v>MW2.10</v>
      </c>
      <c r="D2862" s="416">
        <v>2</v>
      </c>
      <c r="E2862" s="482">
        <v>44151</v>
      </c>
      <c r="F2862" s="383" t="s">
        <v>229</v>
      </c>
      <c r="G2862" s="444">
        <f>INDEX([1]CAPS!$A:$A,MATCH(F:F,[1]CAPS!$H:$H,0))</f>
        <v>3997</v>
      </c>
      <c r="H2862" s="414" t="s">
        <v>233</v>
      </c>
      <c r="I2862" s="389" t="s">
        <v>239</v>
      </c>
      <c r="J2862" s="340" t="s">
        <v>276</v>
      </c>
      <c r="K2862" s="340">
        <v>1</v>
      </c>
      <c r="L2862" s="340">
        <v>0</v>
      </c>
      <c r="M2862" s="340" t="s">
        <v>276</v>
      </c>
      <c r="N2862" s="340">
        <v>0</v>
      </c>
      <c r="O2862" s="340">
        <v>0</v>
      </c>
      <c r="P2862" s="340">
        <v>0</v>
      </c>
      <c r="Q2862" s="340">
        <v>0</v>
      </c>
      <c r="S2862">
        <f t="shared" si="340"/>
        <v>1</v>
      </c>
    </row>
    <row r="2863" spans="1:19" ht="16" x14ac:dyDescent="0.2">
      <c r="A2863" s="481" t="s">
        <v>301</v>
      </c>
      <c r="B2863" s="345">
        <v>10</v>
      </c>
      <c r="C2863" s="415" t="str">
        <f t="shared" si="339"/>
        <v>MW2.10</v>
      </c>
      <c r="D2863" s="416">
        <v>2</v>
      </c>
      <c r="E2863" s="482">
        <v>44151</v>
      </c>
      <c r="F2863" s="392" t="s">
        <v>159</v>
      </c>
      <c r="G2863" s="444">
        <f>INDEX([1]CAPS!$A:$A,MATCH(F:F,[1]CAPS!$H:$H,0))</f>
        <v>7138</v>
      </c>
      <c r="H2863" s="414" t="s">
        <v>233</v>
      </c>
      <c r="I2863" s="389" t="s">
        <v>240</v>
      </c>
      <c r="J2863" s="340" t="s">
        <v>276</v>
      </c>
      <c r="K2863" s="340">
        <v>4</v>
      </c>
      <c r="L2863" s="340">
        <v>0</v>
      </c>
      <c r="M2863" s="340" t="s">
        <v>276</v>
      </c>
      <c r="N2863" s="340">
        <v>0</v>
      </c>
      <c r="O2863" s="340" t="s">
        <v>276</v>
      </c>
      <c r="P2863" s="340" t="s">
        <v>276</v>
      </c>
      <c r="Q2863" s="340" t="s">
        <v>276</v>
      </c>
      <c r="S2863">
        <f t="shared" ref="S2863:S2864" si="345">SUM(J2863:K2863)</f>
        <v>4</v>
      </c>
    </row>
    <row r="2864" spans="1:19" ht="16" x14ac:dyDescent="0.2">
      <c r="A2864" s="481" t="s">
        <v>301</v>
      </c>
      <c r="B2864" s="345">
        <v>11</v>
      </c>
      <c r="C2864" s="415" t="str">
        <f t="shared" si="339"/>
        <v>MW2.11</v>
      </c>
      <c r="D2864" s="416">
        <v>2</v>
      </c>
      <c r="E2864" s="482">
        <v>44151</v>
      </c>
      <c r="F2864" s="383" t="s">
        <v>134</v>
      </c>
      <c r="G2864" s="444">
        <f>INDEX([1]CAPS!$A:$A,MATCH(F:F,[1]CAPS!$H:$H,0))</f>
        <v>2302</v>
      </c>
      <c r="H2864" s="414" t="s">
        <v>233</v>
      </c>
      <c r="I2864" s="389" t="s">
        <v>238</v>
      </c>
      <c r="J2864" s="340" t="s">
        <v>276</v>
      </c>
      <c r="K2864" s="340">
        <v>6</v>
      </c>
      <c r="L2864" s="340">
        <v>0</v>
      </c>
      <c r="M2864" s="340" t="s">
        <v>276</v>
      </c>
      <c r="N2864" s="340">
        <v>0</v>
      </c>
      <c r="O2864" s="340" t="s">
        <v>276</v>
      </c>
      <c r="P2864" s="340" t="s">
        <v>276</v>
      </c>
      <c r="Q2864" s="340" t="s">
        <v>276</v>
      </c>
      <c r="S2864">
        <f t="shared" si="345"/>
        <v>6</v>
      </c>
    </row>
    <row r="2865" spans="1:19" ht="16" hidden="1" x14ac:dyDescent="0.2">
      <c r="A2865" s="481" t="s">
        <v>301</v>
      </c>
      <c r="B2865" s="345">
        <v>11</v>
      </c>
      <c r="C2865" s="415" t="str">
        <f t="shared" si="339"/>
        <v>MW2.11</v>
      </c>
      <c r="D2865" s="416">
        <v>2</v>
      </c>
      <c r="E2865" s="482">
        <v>44151</v>
      </c>
      <c r="F2865" s="383" t="s">
        <v>132</v>
      </c>
      <c r="G2865" s="444">
        <f>INDEX([1]CAPS!$A:$A,MATCH(F:F,[1]CAPS!$H:$H,0))</f>
        <v>2469</v>
      </c>
      <c r="H2865" s="414" t="s">
        <v>233</v>
      </c>
      <c r="I2865" s="389" t="s">
        <v>238</v>
      </c>
      <c r="J2865" s="340" t="s">
        <v>276</v>
      </c>
      <c r="K2865" s="340">
        <v>4</v>
      </c>
      <c r="L2865" s="340">
        <v>0</v>
      </c>
      <c r="M2865" s="340" t="s">
        <v>276</v>
      </c>
      <c r="N2865" s="340">
        <v>0</v>
      </c>
      <c r="O2865" s="340">
        <v>0</v>
      </c>
      <c r="P2865" s="340">
        <v>0</v>
      </c>
      <c r="Q2865" s="340">
        <v>0</v>
      </c>
      <c r="S2865">
        <f t="shared" si="340"/>
        <v>4</v>
      </c>
    </row>
    <row r="2866" spans="1:19" ht="16" hidden="1" x14ac:dyDescent="0.2">
      <c r="A2866" s="481" t="s">
        <v>301</v>
      </c>
      <c r="B2866" s="345">
        <v>11</v>
      </c>
      <c r="C2866" s="415" t="str">
        <f t="shared" si="339"/>
        <v>MW2.11</v>
      </c>
      <c r="D2866" s="416">
        <v>2</v>
      </c>
      <c r="E2866" s="482">
        <v>44151</v>
      </c>
      <c r="F2866" s="383" t="s">
        <v>129</v>
      </c>
      <c r="G2866" s="444">
        <f>INDEX([1]CAPS!$A:$A,MATCH(F:F,[1]CAPS!$H:$H,0))</f>
        <v>5532</v>
      </c>
      <c r="H2866" s="414" t="s">
        <v>233</v>
      </c>
      <c r="I2866" s="389" t="s">
        <v>238</v>
      </c>
      <c r="J2866" s="340" t="s">
        <v>276</v>
      </c>
      <c r="K2866" s="340">
        <v>9</v>
      </c>
      <c r="L2866" s="340">
        <v>0</v>
      </c>
      <c r="M2866" s="340" t="s">
        <v>276</v>
      </c>
      <c r="N2866" s="340">
        <v>0</v>
      </c>
      <c r="O2866" s="340">
        <v>0</v>
      </c>
      <c r="P2866" s="340">
        <v>0</v>
      </c>
      <c r="Q2866" s="340">
        <v>0</v>
      </c>
      <c r="S2866">
        <f t="shared" si="340"/>
        <v>9</v>
      </c>
    </row>
    <row r="2867" spans="1:19" ht="16" x14ac:dyDescent="0.2">
      <c r="A2867" s="481" t="s">
        <v>301</v>
      </c>
      <c r="B2867" s="345">
        <v>11</v>
      </c>
      <c r="C2867" s="415" t="str">
        <f t="shared" si="339"/>
        <v>MW2.11</v>
      </c>
      <c r="D2867" s="416">
        <v>2</v>
      </c>
      <c r="E2867" s="482">
        <v>44151</v>
      </c>
      <c r="F2867" s="392" t="s">
        <v>159</v>
      </c>
      <c r="G2867" s="444">
        <f>INDEX([1]CAPS!$A:$A,MATCH(F:F,[1]CAPS!$H:$H,0))</f>
        <v>7138</v>
      </c>
      <c r="H2867" s="414" t="s">
        <v>233</v>
      </c>
      <c r="I2867" s="389" t="s">
        <v>240</v>
      </c>
      <c r="J2867" s="340" t="s">
        <v>276</v>
      </c>
      <c r="K2867" s="340">
        <v>1</v>
      </c>
      <c r="L2867" s="340">
        <v>0</v>
      </c>
      <c r="M2867" s="340" t="s">
        <v>276</v>
      </c>
      <c r="N2867" s="340">
        <v>0</v>
      </c>
      <c r="O2867" s="340" t="s">
        <v>276</v>
      </c>
      <c r="P2867" s="340" t="s">
        <v>276</v>
      </c>
      <c r="Q2867" s="340" t="s">
        <v>276</v>
      </c>
      <c r="S2867">
        <f>SUM(J2867:K2867)</f>
        <v>1</v>
      </c>
    </row>
    <row r="2868" spans="1:19" ht="16" hidden="1" x14ac:dyDescent="0.2">
      <c r="A2868" s="481" t="s">
        <v>301</v>
      </c>
      <c r="B2868" s="345">
        <v>11</v>
      </c>
      <c r="C2868" s="415" t="str">
        <f t="shared" si="339"/>
        <v>MW2.11</v>
      </c>
      <c r="D2868" s="416">
        <v>2</v>
      </c>
      <c r="E2868" s="482">
        <v>44151</v>
      </c>
      <c r="F2868" s="383" t="s">
        <v>139</v>
      </c>
      <c r="G2868" s="444">
        <f>INDEX([1]CAPS!$A:$A,MATCH(F:F,[1]CAPS!$H:$H,0))</f>
        <v>6325</v>
      </c>
      <c r="H2868" s="414" t="s">
        <v>234</v>
      </c>
      <c r="I2868" s="389" t="s">
        <v>238</v>
      </c>
      <c r="J2868" s="340" t="s">
        <v>276</v>
      </c>
      <c r="K2868" s="340">
        <v>2</v>
      </c>
      <c r="L2868" s="340">
        <v>0</v>
      </c>
      <c r="M2868" s="340" t="s">
        <v>276</v>
      </c>
      <c r="N2868" s="340">
        <v>2</v>
      </c>
      <c r="O2868" s="340" t="s">
        <v>276</v>
      </c>
      <c r="P2868" s="340" t="s">
        <v>276</v>
      </c>
      <c r="Q2868" s="340" t="s">
        <v>276</v>
      </c>
      <c r="S2868">
        <f>SUM(J2868:K2868)</f>
        <v>2</v>
      </c>
    </row>
    <row r="2869" spans="1:19" ht="32" hidden="1" x14ac:dyDescent="0.2">
      <c r="A2869" s="481" t="s">
        <v>301</v>
      </c>
      <c r="B2869" s="345">
        <v>11</v>
      </c>
      <c r="C2869" s="415" t="str">
        <f t="shared" si="339"/>
        <v>MW2.11</v>
      </c>
      <c r="D2869" s="416">
        <v>2</v>
      </c>
      <c r="E2869" s="482">
        <v>44151</v>
      </c>
      <c r="F2869" s="383" t="s">
        <v>128</v>
      </c>
      <c r="G2869" s="444">
        <f>INDEX([1]CAPS!$A:$A,MATCH(F:F,[1]CAPS!$H:$H,0))</f>
        <v>3243</v>
      </c>
      <c r="H2869" s="414" t="s">
        <v>237</v>
      </c>
      <c r="I2869" s="389" t="s">
        <v>239</v>
      </c>
      <c r="J2869" s="340" t="s">
        <v>276</v>
      </c>
      <c r="K2869" s="340">
        <v>0</v>
      </c>
      <c r="L2869" s="340">
        <v>0</v>
      </c>
      <c r="M2869" s="340" t="s">
        <v>276</v>
      </c>
      <c r="N2869" s="340">
        <v>0</v>
      </c>
      <c r="O2869" s="340">
        <v>4</v>
      </c>
      <c r="P2869" s="340">
        <v>0</v>
      </c>
      <c r="Q2869" s="340">
        <v>0</v>
      </c>
      <c r="S2869">
        <f t="shared" si="340"/>
        <v>4</v>
      </c>
    </row>
    <row r="2870" spans="1:19" ht="32" hidden="1" x14ac:dyDescent="0.2">
      <c r="A2870" s="481" t="s">
        <v>301</v>
      </c>
      <c r="B2870" s="345">
        <v>11</v>
      </c>
      <c r="C2870" s="415" t="str">
        <f t="shared" si="339"/>
        <v>MW2.11</v>
      </c>
      <c r="D2870" s="416">
        <v>2</v>
      </c>
      <c r="E2870" s="482">
        <v>44151</v>
      </c>
      <c r="F2870" s="383" t="s">
        <v>135</v>
      </c>
      <c r="G2870" s="444">
        <f>INDEX([1]CAPS!$A:$A,MATCH(F:F,[1]CAPS!$H:$H,0))</f>
        <v>7766</v>
      </c>
      <c r="H2870" s="414" t="s">
        <v>236</v>
      </c>
      <c r="I2870" s="389" t="s">
        <v>242</v>
      </c>
      <c r="J2870" s="340" t="s">
        <v>276</v>
      </c>
      <c r="K2870" s="340">
        <v>1</v>
      </c>
      <c r="L2870" s="340">
        <v>0</v>
      </c>
      <c r="M2870" s="340" t="s">
        <v>276</v>
      </c>
      <c r="N2870" s="340">
        <v>0</v>
      </c>
      <c r="O2870" s="340">
        <v>8</v>
      </c>
      <c r="P2870" s="340">
        <v>0</v>
      </c>
      <c r="Q2870" s="340">
        <v>0</v>
      </c>
      <c r="S2870">
        <f t="shared" si="340"/>
        <v>9</v>
      </c>
    </row>
    <row r="2871" spans="1:19" ht="16" hidden="1" x14ac:dyDescent="0.2">
      <c r="A2871" s="481" t="s">
        <v>301</v>
      </c>
      <c r="B2871" s="345">
        <v>12</v>
      </c>
      <c r="C2871" s="415" t="str">
        <f t="shared" si="339"/>
        <v>MW2.12</v>
      </c>
      <c r="D2871" s="416">
        <v>2</v>
      </c>
      <c r="E2871" s="482">
        <v>44151</v>
      </c>
      <c r="F2871" s="383" t="s">
        <v>132</v>
      </c>
      <c r="G2871" s="444">
        <f>INDEX([1]CAPS!$A:$A,MATCH(F:F,[1]CAPS!$H:$H,0))</f>
        <v>2469</v>
      </c>
      <c r="H2871" s="414" t="s">
        <v>233</v>
      </c>
      <c r="I2871" s="389" t="s">
        <v>238</v>
      </c>
      <c r="J2871" s="340" t="s">
        <v>276</v>
      </c>
      <c r="K2871" s="340">
        <v>3</v>
      </c>
      <c r="L2871" s="340">
        <v>0</v>
      </c>
      <c r="M2871" s="340" t="s">
        <v>276</v>
      </c>
      <c r="N2871" s="340">
        <v>0</v>
      </c>
      <c r="O2871" s="340">
        <v>0</v>
      </c>
      <c r="P2871" s="340">
        <v>0</v>
      </c>
      <c r="Q2871" s="340">
        <v>0</v>
      </c>
      <c r="S2871">
        <f t="shared" si="340"/>
        <v>3</v>
      </c>
    </row>
    <row r="2872" spans="1:19" ht="16" hidden="1" x14ac:dyDescent="0.2">
      <c r="A2872" s="481" t="s">
        <v>301</v>
      </c>
      <c r="B2872" s="345">
        <v>12</v>
      </c>
      <c r="C2872" s="415" t="str">
        <f t="shared" si="339"/>
        <v>MW2.12</v>
      </c>
      <c r="D2872" s="416">
        <v>2</v>
      </c>
      <c r="E2872" s="482">
        <v>44151</v>
      </c>
      <c r="F2872" s="383" t="s">
        <v>139</v>
      </c>
      <c r="G2872" s="444">
        <f>INDEX([1]CAPS!$A:$A,MATCH(F:F,[1]CAPS!$H:$H,0))</f>
        <v>6325</v>
      </c>
      <c r="H2872" s="414" t="s">
        <v>234</v>
      </c>
      <c r="I2872" s="389" t="s">
        <v>238</v>
      </c>
      <c r="J2872" s="340" t="s">
        <v>276</v>
      </c>
      <c r="K2872" s="340">
        <v>1</v>
      </c>
      <c r="L2872" s="340">
        <v>0</v>
      </c>
      <c r="M2872" s="340" t="s">
        <v>276</v>
      </c>
      <c r="N2872" s="340">
        <v>0</v>
      </c>
      <c r="O2872" s="340" t="s">
        <v>276</v>
      </c>
      <c r="P2872" s="340" t="s">
        <v>276</v>
      </c>
      <c r="Q2872" s="340" t="s">
        <v>276</v>
      </c>
      <c r="S2872">
        <f>SUM(J2872:K2872)</f>
        <v>1</v>
      </c>
    </row>
    <row r="2873" spans="1:19" ht="16" hidden="1" x14ac:dyDescent="0.2">
      <c r="A2873" s="481" t="s">
        <v>301</v>
      </c>
      <c r="B2873" s="345">
        <v>12</v>
      </c>
      <c r="C2873" s="415" t="str">
        <f t="shared" si="339"/>
        <v>MW2.12</v>
      </c>
      <c r="D2873" s="416">
        <v>2</v>
      </c>
      <c r="E2873" s="482">
        <v>44151</v>
      </c>
      <c r="F2873" s="383" t="s">
        <v>129</v>
      </c>
      <c r="G2873" s="444">
        <f>INDEX([1]CAPS!$A:$A,MATCH(F:F,[1]CAPS!$H:$H,0))</f>
        <v>5532</v>
      </c>
      <c r="H2873" s="414" t="s">
        <v>233</v>
      </c>
      <c r="I2873" s="389" t="s">
        <v>238</v>
      </c>
      <c r="J2873" s="340" t="s">
        <v>276</v>
      </c>
      <c r="K2873" s="340">
        <v>6</v>
      </c>
      <c r="L2873" s="340">
        <v>0</v>
      </c>
      <c r="M2873" s="340" t="s">
        <v>276</v>
      </c>
      <c r="N2873" s="340">
        <v>0</v>
      </c>
      <c r="O2873" s="340">
        <v>0</v>
      </c>
      <c r="P2873" s="340">
        <v>0</v>
      </c>
      <c r="Q2873" s="340">
        <v>0</v>
      </c>
      <c r="S2873">
        <f t="shared" si="340"/>
        <v>6</v>
      </c>
    </row>
    <row r="2874" spans="1:19" ht="16" x14ac:dyDescent="0.2">
      <c r="A2874" s="481" t="s">
        <v>301</v>
      </c>
      <c r="B2874" s="345">
        <v>12</v>
      </c>
      <c r="C2874" s="415" t="str">
        <f t="shared" si="339"/>
        <v>MW2.12</v>
      </c>
      <c r="D2874" s="416">
        <v>2</v>
      </c>
      <c r="E2874" s="482">
        <v>44151</v>
      </c>
      <c r="F2874" s="392" t="s">
        <v>159</v>
      </c>
      <c r="G2874" s="444">
        <f>INDEX([1]CAPS!$A:$A,MATCH(F:F,[1]CAPS!$H:$H,0))</f>
        <v>7138</v>
      </c>
      <c r="H2874" s="414" t="s">
        <v>233</v>
      </c>
      <c r="I2874" s="389" t="s">
        <v>240</v>
      </c>
      <c r="J2874" s="340" t="s">
        <v>276</v>
      </c>
      <c r="K2874" s="340">
        <v>2</v>
      </c>
      <c r="L2874" s="340">
        <v>0</v>
      </c>
      <c r="M2874" s="340" t="s">
        <v>276</v>
      </c>
      <c r="N2874" s="340">
        <v>0</v>
      </c>
      <c r="O2874" s="340" t="s">
        <v>276</v>
      </c>
      <c r="P2874" s="340" t="s">
        <v>276</v>
      </c>
      <c r="Q2874" s="340" t="s">
        <v>276</v>
      </c>
      <c r="S2874">
        <f>SUM(J2874:K2874)</f>
        <v>2</v>
      </c>
    </row>
    <row r="2875" spans="1:19" ht="32" hidden="1" x14ac:dyDescent="0.2">
      <c r="A2875" s="481" t="s">
        <v>301</v>
      </c>
      <c r="B2875" s="345">
        <v>12</v>
      </c>
      <c r="C2875" s="415" t="str">
        <f t="shared" si="339"/>
        <v>MW2.12</v>
      </c>
      <c r="D2875" s="416">
        <v>2</v>
      </c>
      <c r="E2875" s="482">
        <v>44151</v>
      </c>
      <c r="F2875" s="383" t="s">
        <v>229</v>
      </c>
      <c r="G2875" s="444">
        <f>INDEX([1]CAPS!$A:$A,MATCH(F:F,[1]CAPS!$H:$H,0))</f>
        <v>3997</v>
      </c>
      <c r="H2875" s="414" t="s">
        <v>236</v>
      </c>
      <c r="I2875" s="389" t="s">
        <v>239</v>
      </c>
      <c r="J2875" s="340" t="s">
        <v>276</v>
      </c>
      <c r="K2875" s="340">
        <v>2</v>
      </c>
      <c r="L2875" s="340">
        <v>0</v>
      </c>
      <c r="M2875" s="340" t="s">
        <v>276</v>
      </c>
      <c r="N2875" s="340">
        <v>0</v>
      </c>
      <c r="O2875" s="340">
        <v>0</v>
      </c>
      <c r="P2875" s="340">
        <v>0</v>
      </c>
      <c r="Q2875" s="340">
        <v>0</v>
      </c>
      <c r="S2875">
        <f t="shared" si="340"/>
        <v>2</v>
      </c>
    </row>
    <row r="2876" spans="1:19" ht="16" hidden="1" x14ac:dyDescent="0.2">
      <c r="A2876" s="481" t="s">
        <v>301</v>
      </c>
      <c r="B2876" s="345">
        <v>12</v>
      </c>
      <c r="C2876" s="415" t="str">
        <f t="shared" si="339"/>
        <v>MW2.12</v>
      </c>
      <c r="D2876" s="416">
        <v>2</v>
      </c>
      <c r="E2876" s="482">
        <v>44151</v>
      </c>
      <c r="F2876" s="383" t="s">
        <v>137</v>
      </c>
      <c r="G2876" s="444">
        <f>INDEX([1]CAPS!$A:$A,MATCH(F:F,[1]CAPS!$H:$H,0))</f>
        <v>1609</v>
      </c>
      <c r="H2876" s="414" t="s">
        <v>235</v>
      </c>
      <c r="I2876" s="410" t="s">
        <v>238</v>
      </c>
      <c r="J2876" s="340" t="s">
        <v>276</v>
      </c>
      <c r="K2876" s="340">
        <v>1</v>
      </c>
      <c r="L2876" s="340">
        <v>0</v>
      </c>
      <c r="M2876" s="340" t="s">
        <v>276</v>
      </c>
      <c r="N2876" s="340">
        <v>0</v>
      </c>
      <c r="O2876" s="340">
        <v>0</v>
      </c>
      <c r="P2876" s="340">
        <v>0</v>
      </c>
      <c r="Q2876" s="340">
        <v>0</v>
      </c>
      <c r="S2876">
        <f t="shared" si="340"/>
        <v>1</v>
      </c>
    </row>
    <row r="2877" spans="1:19" ht="16" hidden="1" x14ac:dyDescent="0.2">
      <c r="A2877" s="481" t="s">
        <v>301</v>
      </c>
      <c r="B2877" s="345">
        <v>13</v>
      </c>
      <c r="C2877" s="415" t="str">
        <f t="shared" si="339"/>
        <v>MW2.13</v>
      </c>
      <c r="D2877" s="416">
        <v>2</v>
      </c>
      <c r="E2877" s="482">
        <v>44151</v>
      </c>
      <c r="F2877" s="383" t="s">
        <v>132</v>
      </c>
      <c r="G2877" s="444">
        <f>INDEX([1]CAPS!$A:$A,MATCH(F:F,[1]CAPS!$H:$H,0))</f>
        <v>2469</v>
      </c>
      <c r="H2877" s="414" t="s">
        <v>233</v>
      </c>
      <c r="I2877" s="410" t="s">
        <v>238</v>
      </c>
      <c r="J2877" s="340" t="s">
        <v>276</v>
      </c>
      <c r="K2877" s="340">
        <v>1</v>
      </c>
      <c r="L2877" s="340">
        <v>0</v>
      </c>
      <c r="M2877" s="340" t="s">
        <v>276</v>
      </c>
      <c r="N2877" s="340">
        <v>0</v>
      </c>
      <c r="O2877" s="340">
        <v>0</v>
      </c>
      <c r="P2877" s="340">
        <v>0</v>
      </c>
      <c r="Q2877" s="340">
        <v>0</v>
      </c>
      <c r="S2877">
        <f t="shared" si="340"/>
        <v>1</v>
      </c>
    </row>
    <row r="2878" spans="1:19" ht="32" x14ac:dyDescent="0.2">
      <c r="A2878" s="481" t="s">
        <v>301</v>
      </c>
      <c r="B2878" s="345">
        <v>13</v>
      </c>
      <c r="C2878" s="415" t="str">
        <f t="shared" si="339"/>
        <v>MW2.13</v>
      </c>
      <c r="D2878" s="416">
        <v>2</v>
      </c>
      <c r="E2878" s="482">
        <v>44151</v>
      </c>
      <c r="F2878" s="383" t="s">
        <v>141</v>
      </c>
      <c r="G2878" s="444">
        <f>INDEX([1]CAPS!$A:$A,MATCH(F:F,[1]CAPS!$H:$H,0))</f>
        <v>2445</v>
      </c>
      <c r="H2878" s="414" t="s">
        <v>234</v>
      </c>
      <c r="I2878" s="410" t="s">
        <v>238</v>
      </c>
      <c r="J2878" s="340" t="s">
        <v>276</v>
      </c>
      <c r="K2878" s="340">
        <v>1</v>
      </c>
      <c r="L2878" s="340">
        <v>0</v>
      </c>
      <c r="M2878" s="340" t="s">
        <v>276</v>
      </c>
      <c r="N2878" s="340">
        <v>0</v>
      </c>
      <c r="O2878" s="340" t="s">
        <v>276</v>
      </c>
      <c r="P2878" s="340" t="s">
        <v>276</v>
      </c>
      <c r="Q2878" s="340" t="s">
        <v>276</v>
      </c>
      <c r="S2878">
        <f>SUM(J2878:K2878)</f>
        <v>1</v>
      </c>
    </row>
    <row r="2879" spans="1:19" ht="16" hidden="1" x14ac:dyDescent="0.2">
      <c r="A2879" s="481" t="s">
        <v>301</v>
      </c>
      <c r="B2879" s="345">
        <v>13</v>
      </c>
      <c r="C2879" s="415" t="str">
        <f t="shared" si="339"/>
        <v>MW2.13</v>
      </c>
      <c r="D2879" s="416">
        <v>2</v>
      </c>
      <c r="E2879" s="482">
        <v>44151</v>
      </c>
      <c r="F2879" s="383" t="s">
        <v>229</v>
      </c>
      <c r="G2879" s="444">
        <f>INDEX([1]CAPS!$A:$A,MATCH(F:F,[1]CAPS!$H:$H,0))</f>
        <v>3997</v>
      </c>
      <c r="H2879" s="414" t="s">
        <v>236</v>
      </c>
      <c r="I2879" s="410" t="s">
        <v>239</v>
      </c>
      <c r="J2879" s="340" t="s">
        <v>276</v>
      </c>
      <c r="K2879" s="340">
        <v>3</v>
      </c>
      <c r="L2879" s="340">
        <v>0</v>
      </c>
      <c r="M2879" s="340" t="s">
        <v>276</v>
      </c>
      <c r="N2879" s="340">
        <v>0</v>
      </c>
      <c r="O2879" s="340">
        <v>0</v>
      </c>
      <c r="P2879" s="340">
        <v>0</v>
      </c>
      <c r="Q2879" s="340">
        <v>0</v>
      </c>
      <c r="S2879">
        <f t="shared" si="340"/>
        <v>3</v>
      </c>
    </row>
    <row r="2880" spans="1:19" ht="32" hidden="1" x14ac:dyDescent="0.2">
      <c r="A2880" s="481" t="s">
        <v>301</v>
      </c>
      <c r="B2880" s="345">
        <v>13</v>
      </c>
      <c r="C2880" s="415" t="str">
        <f t="shared" si="339"/>
        <v>MW2.13</v>
      </c>
      <c r="D2880" s="416">
        <v>2</v>
      </c>
      <c r="E2880" s="482">
        <v>44151</v>
      </c>
      <c r="F2880" s="392" t="s">
        <v>232</v>
      </c>
      <c r="G2880" s="444">
        <f>INDEX([1]CAPS!$A:$A,MATCH(F:F,[1]CAPS!$H:$H,0))</f>
        <v>8875</v>
      </c>
      <c r="H2880" s="414" t="s">
        <v>236</v>
      </c>
      <c r="I2880" s="410" t="s">
        <v>239</v>
      </c>
      <c r="J2880" s="340" t="s">
        <v>276</v>
      </c>
      <c r="K2880" s="340">
        <v>2</v>
      </c>
      <c r="L2880" s="340">
        <v>0</v>
      </c>
      <c r="M2880" s="340" t="s">
        <v>276</v>
      </c>
      <c r="N2880" s="340">
        <v>0</v>
      </c>
      <c r="O2880" s="340">
        <v>1</v>
      </c>
      <c r="P2880" s="340">
        <v>0</v>
      </c>
      <c r="Q2880" s="340">
        <v>0</v>
      </c>
      <c r="S2880">
        <f t="shared" si="340"/>
        <v>3</v>
      </c>
    </row>
    <row r="2881" spans="1:19" ht="16" x14ac:dyDescent="0.2">
      <c r="A2881" s="481" t="s">
        <v>301</v>
      </c>
      <c r="B2881" s="345">
        <v>13</v>
      </c>
      <c r="C2881" s="415" t="str">
        <f t="shared" ref="C2881:C2944" si="346">CONCATENATE(A2881,".",B2881)</f>
        <v>MW2.13</v>
      </c>
      <c r="D2881" s="416">
        <v>2</v>
      </c>
      <c r="E2881" s="482">
        <v>44151</v>
      </c>
      <c r="F2881" s="392" t="s">
        <v>159</v>
      </c>
      <c r="G2881" s="444">
        <f>INDEX([1]CAPS!$A:$A,MATCH(F:F,[1]CAPS!$H:$H,0))</f>
        <v>7138</v>
      </c>
      <c r="H2881" s="414" t="s">
        <v>233</v>
      </c>
      <c r="I2881" s="410" t="s">
        <v>240</v>
      </c>
      <c r="J2881" s="340" t="s">
        <v>276</v>
      </c>
      <c r="K2881" s="340">
        <v>9</v>
      </c>
      <c r="L2881" s="340">
        <v>0</v>
      </c>
      <c r="M2881" s="340" t="s">
        <v>276</v>
      </c>
      <c r="N2881" s="340">
        <v>0</v>
      </c>
      <c r="O2881" s="340" t="s">
        <v>276</v>
      </c>
      <c r="P2881" s="340" t="s">
        <v>276</v>
      </c>
      <c r="Q2881" s="340" t="s">
        <v>276</v>
      </c>
      <c r="S2881">
        <f t="shared" ref="S2881:S2882" si="347">SUM(J2881:K2881)</f>
        <v>9</v>
      </c>
    </row>
    <row r="2882" spans="1:19" ht="16" x14ac:dyDescent="0.2">
      <c r="A2882" s="481" t="s">
        <v>301</v>
      </c>
      <c r="B2882" s="345">
        <v>13</v>
      </c>
      <c r="C2882" s="415" t="str">
        <f t="shared" si="346"/>
        <v>MW2.13</v>
      </c>
      <c r="D2882" s="416">
        <v>2</v>
      </c>
      <c r="E2882" s="482">
        <v>44151</v>
      </c>
      <c r="F2882" s="383" t="s">
        <v>228</v>
      </c>
      <c r="G2882" s="444">
        <f>INDEX([1]CAPS!$A:$A,MATCH(F:F,[1]CAPS!$H:$H,0))</f>
        <v>7993</v>
      </c>
      <c r="H2882" s="414" t="s">
        <v>233</v>
      </c>
      <c r="I2882" s="410" t="s">
        <v>238</v>
      </c>
      <c r="J2882" s="340" t="s">
        <v>276</v>
      </c>
      <c r="K2882" s="340">
        <v>1</v>
      </c>
      <c r="L2882" s="340">
        <v>0</v>
      </c>
      <c r="M2882" s="340" t="s">
        <v>276</v>
      </c>
      <c r="N2882" s="340">
        <v>0</v>
      </c>
      <c r="O2882" s="340" t="s">
        <v>276</v>
      </c>
      <c r="P2882" s="340" t="s">
        <v>276</v>
      </c>
      <c r="Q2882" s="340" t="s">
        <v>276</v>
      </c>
      <c r="S2882">
        <f t="shared" si="347"/>
        <v>1</v>
      </c>
    </row>
    <row r="2883" spans="1:19" ht="32" hidden="1" x14ac:dyDescent="0.2">
      <c r="A2883" s="481" t="s">
        <v>301</v>
      </c>
      <c r="B2883" s="345">
        <v>13</v>
      </c>
      <c r="C2883" s="415" t="str">
        <f t="shared" si="346"/>
        <v>MW2.13</v>
      </c>
      <c r="D2883" s="416">
        <v>2</v>
      </c>
      <c r="E2883" s="482">
        <v>44151</v>
      </c>
      <c r="F2883" s="383" t="s">
        <v>135</v>
      </c>
      <c r="G2883" s="444">
        <f>INDEX([1]CAPS!$A:$A,MATCH(F:F,[1]CAPS!$H:$H,0))</f>
        <v>7766</v>
      </c>
      <c r="H2883" s="414" t="s">
        <v>236</v>
      </c>
      <c r="I2883" s="410" t="s">
        <v>242</v>
      </c>
      <c r="J2883" s="340" t="s">
        <v>276</v>
      </c>
      <c r="K2883" s="340">
        <v>0</v>
      </c>
      <c r="L2883" s="340">
        <v>0</v>
      </c>
      <c r="M2883" s="340" t="s">
        <v>276</v>
      </c>
      <c r="N2883" s="340">
        <v>0</v>
      </c>
      <c r="O2883" s="340">
        <v>12</v>
      </c>
      <c r="P2883" s="340">
        <v>0</v>
      </c>
      <c r="Q2883" s="340">
        <v>0</v>
      </c>
      <c r="S2883">
        <f t="shared" si="340"/>
        <v>12</v>
      </c>
    </row>
    <row r="2884" spans="1:19" ht="32" hidden="1" x14ac:dyDescent="0.2">
      <c r="A2884" s="481" t="s">
        <v>301</v>
      </c>
      <c r="B2884" s="345">
        <v>14</v>
      </c>
      <c r="C2884" s="415" t="str">
        <f t="shared" si="346"/>
        <v>MW2.14</v>
      </c>
      <c r="D2884" s="416">
        <v>2</v>
      </c>
      <c r="E2884" s="482">
        <v>44151</v>
      </c>
      <c r="F2884" s="392" t="s">
        <v>232</v>
      </c>
      <c r="G2884" s="444">
        <f>INDEX([1]CAPS!$A:$A,MATCH(F:F,[1]CAPS!$H:$H,0))</f>
        <v>8875</v>
      </c>
      <c r="H2884" s="414" t="s">
        <v>236</v>
      </c>
      <c r="I2884" s="410" t="s">
        <v>239</v>
      </c>
      <c r="J2884" s="340" t="s">
        <v>276</v>
      </c>
      <c r="K2884" s="340">
        <v>3</v>
      </c>
      <c r="L2884" s="340">
        <v>0</v>
      </c>
      <c r="M2884" s="340" t="s">
        <v>276</v>
      </c>
      <c r="N2884" s="340">
        <v>0</v>
      </c>
      <c r="O2884" s="340">
        <v>0</v>
      </c>
      <c r="P2884" s="340">
        <v>0</v>
      </c>
      <c r="Q2884" s="340">
        <v>0</v>
      </c>
      <c r="S2884">
        <f t="shared" si="340"/>
        <v>3</v>
      </c>
    </row>
    <row r="2885" spans="1:19" ht="16" hidden="1" x14ac:dyDescent="0.2">
      <c r="A2885" s="481" t="s">
        <v>301</v>
      </c>
      <c r="B2885" s="345">
        <v>14</v>
      </c>
      <c r="C2885" s="415" t="str">
        <f t="shared" si="346"/>
        <v>MW2.14</v>
      </c>
      <c r="D2885" s="416">
        <v>2</v>
      </c>
      <c r="E2885" s="482">
        <v>44151</v>
      </c>
      <c r="F2885" s="383" t="s">
        <v>229</v>
      </c>
      <c r="G2885" s="444">
        <f>INDEX([1]CAPS!$A:$A,MATCH(F:F,[1]CAPS!$H:$H,0))</f>
        <v>3997</v>
      </c>
      <c r="H2885" s="414" t="s">
        <v>236</v>
      </c>
      <c r="I2885" s="410" t="s">
        <v>239</v>
      </c>
      <c r="J2885" s="340" t="s">
        <v>276</v>
      </c>
      <c r="K2885" s="340">
        <v>7</v>
      </c>
      <c r="L2885" s="340">
        <v>0</v>
      </c>
      <c r="M2885" s="340" t="s">
        <v>276</v>
      </c>
      <c r="N2885" s="340">
        <v>0</v>
      </c>
      <c r="O2885" s="340">
        <v>0</v>
      </c>
      <c r="P2885" s="340">
        <v>0</v>
      </c>
      <c r="Q2885" s="340">
        <v>0</v>
      </c>
      <c r="S2885">
        <f t="shared" si="340"/>
        <v>7</v>
      </c>
    </row>
    <row r="2886" spans="1:19" ht="16" x14ac:dyDescent="0.2">
      <c r="A2886" s="481" t="s">
        <v>301</v>
      </c>
      <c r="B2886" s="345">
        <v>14</v>
      </c>
      <c r="C2886" s="415" t="str">
        <f t="shared" si="346"/>
        <v>MW2.14</v>
      </c>
      <c r="D2886" s="416">
        <v>2</v>
      </c>
      <c r="E2886" s="482">
        <v>44151</v>
      </c>
      <c r="F2886" s="392" t="s">
        <v>159</v>
      </c>
      <c r="G2886" s="444">
        <f>INDEX([1]CAPS!$A:$A,MATCH(F:F,[1]CAPS!$H:$H,0))</f>
        <v>7138</v>
      </c>
      <c r="H2886" s="414" t="s">
        <v>233</v>
      </c>
      <c r="I2886" s="410" t="s">
        <v>240</v>
      </c>
      <c r="J2886" s="340" t="s">
        <v>276</v>
      </c>
      <c r="K2886" s="340">
        <v>2</v>
      </c>
      <c r="L2886" s="340">
        <v>0</v>
      </c>
      <c r="M2886" s="340" t="s">
        <v>276</v>
      </c>
      <c r="N2886" s="340">
        <v>0</v>
      </c>
      <c r="O2886" s="340" t="s">
        <v>276</v>
      </c>
      <c r="P2886" s="340" t="s">
        <v>276</v>
      </c>
      <c r="Q2886" s="340" t="s">
        <v>276</v>
      </c>
      <c r="S2886">
        <f t="shared" ref="S2886:S2887" si="348">SUM(J2886:K2886)</f>
        <v>2</v>
      </c>
    </row>
    <row r="2887" spans="1:19" ht="16" x14ac:dyDescent="0.2">
      <c r="A2887" s="481" t="s">
        <v>301</v>
      </c>
      <c r="B2887" s="345">
        <v>14</v>
      </c>
      <c r="C2887" s="415" t="str">
        <f t="shared" si="346"/>
        <v>MW2.14</v>
      </c>
      <c r="D2887" s="416">
        <v>2</v>
      </c>
      <c r="E2887" s="482">
        <v>44151</v>
      </c>
      <c r="F2887" s="383" t="s">
        <v>134</v>
      </c>
      <c r="G2887" s="444">
        <f>INDEX([1]CAPS!$A:$A,MATCH(F:F,[1]CAPS!$H:$H,0))</f>
        <v>2302</v>
      </c>
      <c r="H2887" s="414" t="s">
        <v>233</v>
      </c>
      <c r="I2887" s="410" t="s">
        <v>238</v>
      </c>
      <c r="J2887" s="340" t="s">
        <v>276</v>
      </c>
      <c r="K2887" s="340">
        <v>18</v>
      </c>
      <c r="L2887" s="340">
        <v>0</v>
      </c>
      <c r="M2887" s="340" t="s">
        <v>276</v>
      </c>
      <c r="N2887" s="340">
        <v>0</v>
      </c>
      <c r="O2887" s="340" t="s">
        <v>276</v>
      </c>
      <c r="P2887" s="340" t="s">
        <v>276</v>
      </c>
      <c r="Q2887" s="340" t="s">
        <v>276</v>
      </c>
      <c r="S2887">
        <f t="shared" si="348"/>
        <v>18</v>
      </c>
    </row>
    <row r="2888" spans="1:19" ht="16" hidden="1" x14ac:dyDescent="0.2">
      <c r="A2888" s="481" t="s">
        <v>301</v>
      </c>
      <c r="B2888" s="345">
        <v>14</v>
      </c>
      <c r="C2888" s="415" t="str">
        <f t="shared" si="346"/>
        <v>MW2.14</v>
      </c>
      <c r="D2888" s="416">
        <v>2</v>
      </c>
      <c r="E2888" s="482">
        <v>44151</v>
      </c>
      <c r="F2888" s="383" t="s">
        <v>129</v>
      </c>
      <c r="G2888" s="444">
        <f>INDEX([1]CAPS!$A:$A,MATCH(F:F,[1]CAPS!$H:$H,0))</f>
        <v>5532</v>
      </c>
      <c r="H2888" s="414" t="s">
        <v>233</v>
      </c>
      <c r="I2888" s="410" t="s">
        <v>238</v>
      </c>
      <c r="J2888" s="340" t="s">
        <v>276</v>
      </c>
      <c r="K2888" s="340">
        <v>5</v>
      </c>
      <c r="L2888" s="340">
        <v>0</v>
      </c>
      <c r="M2888" s="340" t="s">
        <v>276</v>
      </c>
      <c r="N2888" s="340">
        <v>0</v>
      </c>
      <c r="O2888" s="340">
        <v>0</v>
      </c>
      <c r="P2888" s="340">
        <v>0</v>
      </c>
      <c r="Q2888" s="340">
        <v>0</v>
      </c>
      <c r="S2888">
        <f t="shared" si="340"/>
        <v>5</v>
      </c>
    </row>
    <row r="2889" spans="1:19" ht="32" hidden="1" x14ac:dyDescent="0.2">
      <c r="A2889" s="481" t="s">
        <v>301</v>
      </c>
      <c r="B2889" s="345">
        <v>14</v>
      </c>
      <c r="C2889" s="415" t="str">
        <f t="shared" si="346"/>
        <v>MW2.14</v>
      </c>
      <c r="D2889" s="416">
        <v>2</v>
      </c>
      <c r="E2889" s="482">
        <v>44151</v>
      </c>
      <c r="F2889" s="383" t="s">
        <v>135</v>
      </c>
      <c r="G2889" s="444">
        <f>INDEX([1]CAPS!$A:$A,MATCH(F:F,[1]CAPS!$H:$H,0))</f>
        <v>7766</v>
      </c>
      <c r="H2889" s="414" t="s">
        <v>236</v>
      </c>
      <c r="I2889" s="410" t="s">
        <v>242</v>
      </c>
      <c r="J2889" s="340" t="s">
        <v>276</v>
      </c>
      <c r="K2889" s="340">
        <v>0</v>
      </c>
      <c r="L2889" s="340">
        <v>0</v>
      </c>
      <c r="M2889" s="340" t="s">
        <v>276</v>
      </c>
      <c r="N2889" s="340">
        <v>0</v>
      </c>
      <c r="O2889" s="340">
        <v>5</v>
      </c>
      <c r="P2889" s="340">
        <v>0</v>
      </c>
      <c r="Q2889" s="340">
        <v>0</v>
      </c>
      <c r="S2889">
        <f t="shared" si="340"/>
        <v>5</v>
      </c>
    </row>
    <row r="2890" spans="1:19" ht="16" x14ac:dyDescent="0.2">
      <c r="A2890" s="481" t="s">
        <v>301</v>
      </c>
      <c r="B2890" s="345">
        <v>15</v>
      </c>
      <c r="C2890" s="415" t="str">
        <f t="shared" si="346"/>
        <v>MW2.15</v>
      </c>
      <c r="D2890" s="416">
        <v>2</v>
      </c>
      <c r="E2890" s="482">
        <v>44151</v>
      </c>
      <c r="F2890" s="383" t="s">
        <v>134</v>
      </c>
      <c r="G2890" s="444">
        <f>INDEX([1]CAPS!$A:$A,MATCH(F:F,[1]CAPS!$H:$H,0))</f>
        <v>2302</v>
      </c>
      <c r="H2890" s="414" t="s">
        <v>233</v>
      </c>
      <c r="I2890" s="410" t="s">
        <v>238</v>
      </c>
      <c r="J2890" s="340" t="s">
        <v>276</v>
      </c>
      <c r="K2890" s="340">
        <v>23</v>
      </c>
      <c r="L2890" s="340">
        <v>0</v>
      </c>
      <c r="M2890" s="340" t="s">
        <v>276</v>
      </c>
      <c r="N2890" s="340">
        <v>8</v>
      </c>
      <c r="O2890" s="340" t="s">
        <v>276</v>
      </c>
      <c r="P2890" s="340" t="s">
        <v>276</v>
      </c>
      <c r="Q2890" s="340" t="s">
        <v>276</v>
      </c>
      <c r="S2890">
        <f>SUM(J2890:K2890)</f>
        <v>23</v>
      </c>
    </row>
    <row r="2891" spans="1:19" ht="16" hidden="1" x14ac:dyDescent="0.2">
      <c r="A2891" s="481" t="s">
        <v>301</v>
      </c>
      <c r="B2891" s="345">
        <v>15</v>
      </c>
      <c r="C2891" s="415" t="str">
        <f t="shared" si="346"/>
        <v>MW2.15</v>
      </c>
      <c r="D2891" s="416">
        <v>2</v>
      </c>
      <c r="E2891" s="482">
        <v>44151</v>
      </c>
      <c r="F2891" s="383" t="s">
        <v>129</v>
      </c>
      <c r="G2891" s="444">
        <f>INDEX([1]CAPS!$A:$A,MATCH(F:F,[1]CAPS!$H:$H,0))</f>
        <v>5532</v>
      </c>
      <c r="H2891" s="414" t="s">
        <v>233</v>
      </c>
      <c r="I2891" s="410" t="s">
        <v>238</v>
      </c>
      <c r="J2891" s="340" t="s">
        <v>276</v>
      </c>
      <c r="K2891" s="340">
        <v>3</v>
      </c>
      <c r="L2891" s="340">
        <v>0</v>
      </c>
      <c r="M2891" s="340" t="s">
        <v>276</v>
      </c>
      <c r="N2891" s="340">
        <v>0</v>
      </c>
      <c r="O2891" s="340">
        <v>0</v>
      </c>
      <c r="P2891" s="340">
        <v>0</v>
      </c>
      <c r="Q2891" s="340">
        <v>0</v>
      </c>
      <c r="S2891">
        <f t="shared" ref="S2891:S2954" si="349">SUM(J2891:K2891)+O2891</f>
        <v>3</v>
      </c>
    </row>
    <row r="2892" spans="1:19" ht="32" hidden="1" x14ac:dyDescent="0.2">
      <c r="A2892" s="481" t="s">
        <v>301</v>
      </c>
      <c r="B2892" s="345">
        <v>15</v>
      </c>
      <c r="C2892" s="415" t="str">
        <f t="shared" si="346"/>
        <v>MW2.15</v>
      </c>
      <c r="D2892" s="416">
        <v>2</v>
      </c>
      <c r="E2892" s="482">
        <v>44151</v>
      </c>
      <c r="F2892" s="383" t="s">
        <v>135</v>
      </c>
      <c r="G2892" s="444">
        <f>INDEX([1]CAPS!$A:$A,MATCH(F:F,[1]CAPS!$H:$H,0))</f>
        <v>7766</v>
      </c>
      <c r="H2892" s="414" t="s">
        <v>236</v>
      </c>
      <c r="I2892" s="410" t="s">
        <v>242</v>
      </c>
      <c r="J2892" s="340" t="s">
        <v>276</v>
      </c>
      <c r="K2892" s="340">
        <v>2</v>
      </c>
      <c r="L2892" s="340">
        <v>0</v>
      </c>
      <c r="M2892" s="340" t="s">
        <v>276</v>
      </c>
      <c r="N2892" s="340">
        <v>0</v>
      </c>
      <c r="O2892" s="340">
        <v>20</v>
      </c>
      <c r="P2892" s="340">
        <v>0</v>
      </c>
      <c r="Q2892" s="340">
        <v>0</v>
      </c>
      <c r="S2892">
        <f t="shared" si="349"/>
        <v>22</v>
      </c>
    </row>
    <row r="2893" spans="1:19" ht="16" x14ac:dyDescent="0.2">
      <c r="A2893" s="481" t="s">
        <v>301</v>
      </c>
      <c r="B2893" s="345">
        <v>15</v>
      </c>
      <c r="C2893" s="415" t="str">
        <f t="shared" si="346"/>
        <v>MW2.15</v>
      </c>
      <c r="D2893" s="416">
        <v>2</v>
      </c>
      <c r="E2893" s="482">
        <v>44151</v>
      </c>
      <c r="F2893" s="392" t="s">
        <v>159</v>
      </c>
      <c r="G2893" s="444">
        <f>INDEX([1]CAPS!$A:$A,MATCH(F:F,[1]CAPS!$H:$H,0))</f>
        <v>7138</v>
      </c>
      <c r="H2893" s="414" t="s">
        <v>233</v>
      </c>
      <c r="I2893" s="410" t="s">
        <v>240</v>
      </c>
      <c r="J2893" s="340" t="s">
        <v>276</v>
      </c>
      <c r="K2893" s="340">
        <v>3</v>
      </c>
      <c r="L2893" s="340">
        <v>0</v>
      </c>
      <c r="M2893" s="340" t="s">
        <v>276</v>
      </c>
      <c r="N2893" s="340">
        <v>0</v>
      </c>
      <c r="O2893" s="340" t="s">
        <v>276</v>
      </c>
      <c r="P2893" s="340" t="s">
        <v>276</v>
      </c>
      <c r="Q2893" s="340" t="s">
        <v>276</v>
      </c>
      <c r="S2893">
        <f t="shared" ref="S2893:S2894" si="350">SUM(J2893:K2893)</f>
        <v>3</v>
      </c>
    </row>
    <row r="2894" spans="1:19" ht="16" x14ac:dyDescent="0.2">
      <c r="A2894" s="481" t="s">
        <v>301</v>
      </c>
      <c r="B2894" s="345">
        <v>16</v>
      </c>
      <c r="C2894" s="415" t="str">
        <f t="shared" si="346"/>
        <v>MW2.16</v>
      </c>
      <c r="D2894" s="416">
        <v>2</v>
      </c>
      <c r="E2894" s="482">
        <v>44151</v>
      </c>
      <c r="F2894" s="383" t="s">
        <v>134</v>
      </c>
      <c r="G2894" s="444">
        <f>INDEX([1]CAPS!$A:$A,MATCH(F:F,[1]CAPS!$H:$H,0))</f>
        <v>2302</v>
      </c>
      <c r="H2894" s="414" t="s">
        <v>233</v>
      </c>
      <c r="I2894" s="410" t="s">
        <v>238</v>
      </c>
      <c r="J2894" s="340" t="s">
        <v>276</v>
      </c>
      <c r="K2894" s="340">
        <v>10</v>
      </c>
      <c r="L2894" s="340">
        <v>0</v>
      </c>
      <c r="M2894" s="340" t="s">
        <v>276</v>
      </c>
      <c r="N2894" s="340">
        <v>0</v>
      </c>
      <c r="O2894" s="340" t="s">
        <v>276</v>
      </c>
      <c r="P2894" s="340" t="s">
        <v>276</v>
      </c>
      <c r="Q2894" s="340" t="s">
        <v>276</v>
      </c>
      <c r="S2894">
        <f t="shared" si="350"/>
        <v>10</v>
      </c>
    </row>
    <row r="2895" spans="1:19" ht="32" hidden="1" x14ac:dyDescent="0.2">
      <c r="A2895" s="481" t="s">
        <v>301</v>
      </c>
      <c r="B2895" s="345">
        <v>16</v>
      </c>
      <c r="C2895" s="415" t="str">
        <f t="shared" si="346"/>
        <v>MW2.16</v>
      </c>
      <c r="D2895" s="416">
        <v>2</v>
      </c>
      <c r="E2895" s="482">
        <v>44151</v>
      </c>
      <c r="F2895" s="392" t="s">
        <v>232</v>
      </c>
      <c r="G2895" s="444">
        <f>INDEX([1]CAPS!$A:$A,MATCH(F:F,[1]CAPS!$H:$H,0))</f>
        <v>8875</v>
      </c>
      <c r="H2895" s="414" t="s">
        <v>236</v>
      </c>
      <c r="I2895" s="410" t="s">
        <v>239</v>
      </c>
      <c r="J2895" s="340" t="s">
        <v>276</v>
      </c>
      <c r="K2895" s="340">
        <v>2</v>
      </c>
      <c r="L2895" s="340">
        <v>0</v>
      </c>
      <c r="M2895" s="340" t="s">
        <v>276</v>
      </c>
      <c r="N2895" s="340">
        <v>0</v>
      </c>
      <c r="O2895" s="340">
        <v>0</v>
      </c>
      <c r="P2895" s="340">
        <v>0</v>
      </c>
      <c r="Q2895" s="340">
        <v>0</v>
      </c>
      <c r="S2895">
        <f t="shared" si="349"/>
        <v>2</v>
      </c>
    </row>
    <row r="2896" spans="1:19" ht="16" hidden="1" x14ac:dyDescent="0.2">
      <c r="A2896" s="481" t="s">
        <v>301</v>
      </c>
      <c r="B2896" s="345">
        <v>16</v>
      </c>
      <c r="C2896" s="415" t="str">
        <f t="shared" si="346"/>
        <v>MW2.16</v>
      </c>
      <c r="D2896" s="416">
        <v>2</v>
      </c>
      <c r="E2896" s="482">
        <v>44151</v>
      </c>
      <c r="F2896" s="383" t="s">
        <v>229</v>
      </c>
      <c r="G2896" s="444">
        <f>INDEX([1]CAPS!$A:$A,MATCH(F:F,[1]CAPS!$H:$H,0))</f>
        <v>3997</v>
      </c>
      <c r="H2896" s="414" t="s">
        <v>236</v>
      </c>
      <c r="I2896" s="410" t="s">
        <v>239</v>
      </c>
      <c r="J2896" s="340" t="s">
        <v>276</v>
      </c>
      <c r="K2896" s="340">
        <v>1</v>
      </c>
      <c r="L2896" s="340">
        <v>0</v>
      </c>
      <c r="M2896" s="340" t="s">
        <v>276</v>
      </c>
      <c r="N2896" s="340">
        <v>0</v>
      </c>
      <c r="O2896" s="340"/>
      <c r="P2896" s="340"/>
      <c r="Q2896" s="340"/>
      <c r="S2896">
        <f t="shared" si="349"/>
        <v>1</v>
      </c>
    </row>
    <row r="2897" spans="1:19" ht="16" x14ac:dyDescent="0.2">
      <c r="A2897" s="481" t="s">
        <v>301</v>
      </c>
      <c r="B2897" s="345">
        <v>16</v>
      </c>
      <c r="C2897" s="415" t="str">
        <f t="shared" si="346"/>
        <v>MW2.16</v>
      </c>
      <c r="D2897" s="416">
        <v>2</v>
      </c>
      <c r="E2897" s="482">
        <v>44151</v>
      </c>
      <c r="F2897" s="392" t="s">
        <v>159</v>
      </c>
      <c r="G2897" s="444">
        <f>INDEX([1]CAPS!$A:$A,MATCH(F:F,[1]CAPS!$H:$H,0))</f>
        <v>7138</v>
      </c>
      <c r="H2897" s="414" t="s">
        <v>233</v>
      </c>
      <c r="I2897" s="410" t="s">
        <v>240</v>
      </c>
      <c r="J2897" s="340" t="s">
        <v>276</v>
      </c>
      <c r="K2897" s="340">
        <v>4</v>
      </c>
      <c r="L2897" s="340">
        <v>0</v>
      </c>
      <c r="M2897" s="340" t="s">
        <v>276</v>
      </c>
      <c r="N2897" s="340">
        <v>0</v>
      </c>
      <c r="O2897" s="340" t="s">
        <v>276</v>
      </c>
      <c r="P2897" s="340" t="s">
        <v>276</v>
      </c>
      <c r="Q2897" s="340" t="s">
        <v>276</v>
      </c>
      <c r="S2897">
        <f>SUM(J2897:K2897)</f>
        <v>4</v>
      </c>
    </row>
    <row r="2898" spans="1:19" ht="16" hidden="1" x14ac:dyDescent="0.2">
      <c r="A2898" s="481" t="s">
        <v>301</v>
      </c>
      <c r="B2898" s="345">
        <v>16</v>
      </c>
      <c r="C2898" s="415" t="str">
        <f t="shared" si="346"/>
        <v>MW2.16</v>
      </c>
      <c r="D2898" s="416">
        <v>2</v>
      </c>
      <c r="E2898" s="482">
        <v>44151</v>
      </c>
      <c r="F2898" s="383" t="s">
        <v>129</v>
      </c>
      <c r="G2898" s="444">
        <f>INDEX([1]CAPS!$A:$A,MATCH(F:F,[1]CAPS!$H:$H,0))</f>
        <v>5532</v>
      </c>
      <c r="H2898" s="414" t="s">
        <v>233</v>
      </c>
      <c r="I2898" s="410" t="s">
        <v>238</v>
      </c>
      <c r="J2898" s="340" t="s">
        <v>276</v>
      </c>
      <c r="K2898" s="340">
        <v>9</v>
      </c>
      <c r="L2898" s="340">
        <v>0</v>
      </c>
      <c r="M2898" s="340" t="s">
        <v>276</v>
      </c>
      <c r="N2898" s="340">
        <v>0</v>
      </c>
      <c r="O2898" s="340">
        <v>0</v>
      </c>
      <c r="P2898" s="340">
        <v>0</v>
      </c>
      <c r="Q2898" s="340">
        <v>0</v>
      </c>
      <c r="S2898">
        <f t="shared" si="349"/>
        <v>9</v>
      </c>
    </row>
    <row r="2899" spans="1:19" ht="32" hidden="1" x14ac:dyDescent="0.2">
      <c r="A2899" s="481" t="s">
        <v>301</v>
      </c>
      <c r="B2899" s="345">
        <v>16</v>
      </c>
      <c r="C2899" s="415" t="str">
        <f t="shared" si="346"/>
        <v>MW2.16</v>
      </c>
      <c r="D2899" s="416">
        <v>2</v>
      </c>
      <c r="E2899" s="482">
        <v>44151</v>
      </c>
      <c r="F2899" s="383" t="s">
        <v>135</v>
      </c>
      <c r="G2899" s="444">
        <f>INDEX([1]CAPS!$A:$A,MATCH(F:F,[1]CAPS!$H:$H,0))</f>
        <v>7766</v>
      </c>
      <c r="H2899" s="414" t="s">
        <v>236</v>
      </c>
      <c r="I2899" s="410" t="s">
        <v>242</v>
      </c>
      <c r="J2899" s="340" t="s">
        <v>276</v>
      </c>
      <c r="K2899" s="340">
        <v>5</v>
      </c>
      <c r="L2899" s="340">
        <v>0</v>
      </c>
      <c r="M2899" s="340" t="s">
        <v>276</v>
      </c>
      <c r="N2899" s="340">
        <v>0</v>
      </c>
      <c r="O2899" s="340">
        <v>20</v>
      </c>
      <c r="P2899" s="340">
        <v>0</v>
      </c>
      <c r="Q2899" s="340">
        <v>0</v>
      </c>
      <c r="S2899">
        <f t="shared" si="349"/>
        <v>25</v>
      </c>
    </row>
    <row r="2900" spans="1:19" ht="32" hidden="1" x14ac:dyDescent="0.2">
      <c r="A2900" s="481" t="s">
        <v>301</v>
      </c>
      <c r="B2900" s="345">
        <v>17</v>
      </c>
      <c r="C2900" s="415" t="str">
        <f t="shared" si="346"/>
        <v>MW2.17</v>
      </c>
      <c r="D2900" s="416">
        <v>2</v>
      </c>
      <c r="E2900" s="482">
        <v>44151</v>
      </c>
      <c r="F2900" s="383" t="s">
        <v>135</v>
      </c>
      <c r="G2900" s="444">
        <f>INDEX([1]CAPS!$A:$A,MATCH(F:F,[1]CAPS!$H:$H,0))</f>
        <v>7766</v>
      </c>
      <c r="H2900" s="414" t="s">
        <v>236</v>
      </c>
      <c r="I2900" s="410" t="s">
        <v>242</v>
      </c>
      <c r="J2900" s="340" t="s">
        <v>276</v>
      </c>
      <c r="K2900" s="340">
        <v>3</v>
      </c>
      <c r="L2900" s="340">
        <v>0</v>
      </c>
      <c r="M2900" s="340" t="s">
        <v>276</v>
      </c>
      <c r="N2900" s="340">
        <v>0</v>
      </c>
      <c r="O2900" s="340">
        <v>15</v>
      </c>
      <c r="P2900" s="340">
        <v>0</v>
      </c>
      <c r="Q2900" s="340">
        <v>0</v>
      </c>
      <c r="S2900">
        <f t="shared" si="349"/>
        <v>18</v>
      </c>
    </row>
    <row r="2901" spans="1:19" ht="16" x14ac:dyDescent="0.2">
      <c r="A2901" s="481" t="s">
        <v>301</v>
      </c>
      <c r="B2901" s="345">
        <v>17</v>
      </c>
      <c r="C2901" s="415" t="str">
        <f t="shared" si="346"/>
        <v>MW2.17</v>
      </c>
      <c r="D2901" s="416">
        <v>2</v>
      </c>
      <c r="E2901" s="482">
        <v>44151</v>
      </c>
      <c r="F2901" s="383" t="s">
        <v>134</v>
      </c>
      <c r="G2901" s="444">
        <f>INDEX([1]CAPS!$A:$A,MATCH(F:F,[1]CAPS!$H:$H,0))</f>
        <v>2302</v>
      </c>
      <c r="H2901" s="414" t="s">
        <v>233</v>
      </c>
      <c r="I2901" s="410" t="s">
        <v>238</v>
      </c>
      <c r="J2901" s="340" t="s">
        <v>276</v>
      </c>
      <c r="K2901" s="340">
        <v>20</v>
      </c>
      <c r="L2901" s="340">
        <v>0</v>
      </c>
      <c r="M2901" s="340" t="s">
        <v>276</v>
      </c>
      <c r="N2901" s="340">
        <v>1</v>
      </c>
      <c r="O2901" s="340" t="s">
        <v>276</v>
      </c>
      <c r="P2901" s="340" t="s">
        <v>276</v>
      </c>
      <c r="Q2901" s="340" t="s">
        <v>276</v>
      </c>
      <c r="S2901">
        <f>SUM(J2901:K2901)</f>
        <v>20</v>
      </c>
    </row>
    <row r="2902" spans="1:19" ht="16" hidden="1" x14ac:dyDescent="0.2">
      <c r="A2902" s="481" t="s">
        <v>301</v>
      </c>
      <c r="B2902" s="345">
        <v>17</v>
      </c>
      <c r="C2902" s="415" t="str">
        <f t="shared" si="346"/>
        <v>MW2.17</v>
      </c>
      <c r="D2902" s="416">
        <v>2</v>
      </c>
      <c r="E2902" s="482">
        <v>44151</v>
      </c>
      <c r="F2902" s="383" t="s">
        <v>129</v>
      </c>
      <c r="G2902" s="444">
        <f>INDEX([1]CAPS!$A:$A,MATCH(F:F,[1]CAPS!$H:$H,0))</f>
        <v>5532</v>
      </c>
      <c r="H2902" s="414" t="s">
        <v>233</v>
      </c>
      <c r="I2902" s="410" t="s">
        <v>238</v>
      </c>
      <c r="J2902" s="340" t="s">
        <v>276</v>
      </c>
      <c r="K2902" s="340">
        <v>3</v>
      </c>
      <c r="L2902" s="340">
        <v>0</v>
      </c>
      <c r="M2902" s="340" t="s">
        <v>276</v>
      </c>
      <c r="N2902" s="340">
        <v>0</v>
      </c>
      <c r="O2902" s="340">
        <v>0</v>
      </c>
      <c r="P2902" s="340">
        <v>0</v>
      </c>
      <c r="Q2902" s="340">
        <v>0</v>
      </c>
      <c r="S2902">
        <f t="shared" si="349"/>
        <v>3</v>
      </c>
    </row>
    <row r="2903" spans="1:19" ht="16" x14ac:dyDescent="0.2">
      <c r="A2903" s="481" t="s">
        <v>301</v>
      </c>
      <c r="B2903" s="345">
        <v>17</v>
      </c>
      <c r="C2903" s="415" t="str">
        <f t="shared" si="346"/>
        <v>MW2.17</v>
      </c>
      <c r="D2903" s="416">
        <v>2</v>
      </c>
      <c r="E2903" s="482">
        <v>44151</v>
      </c>
      <c r="F2903" s="392" t="s">
        <v>159</v>
      </c>
      <c r="G2903" s="444">
        <f>INDEX([1]CAPS!$A:$A,MATCH(F:F,[1]CAPS!$H:$H,0))</f>
        <v>7138</v>
      </c>
      <c r="H2903" s="414" t="s">
        <v>233</v>
      </c>
      <c r="I2903" s="410" t="s">
        <v>240</v>
      </c>
      <c r="J2903" s="340" t="s">
        <v>276</v>
      </c>
      <c r="K2903" s="340">
        <v>8</v>
      </c>
      <c r="L2903" s="340">
        <v>0</v>
      </c>
      <c r="M2903" s="340" t="s">
        <v>276</v>
      </c>
      <c r="N2903" s="340">
        <v>0</v>
      </c>
      <c r="O2903" s="340" t="s">
        <v>276</v>
      </c>
      <c r="P2903" s="340" t="s">
        <v>276</v>
      </c>
      <c r="Q2903" s="340" t="s">
        <v>276</v>
      </c>
      <c r="S2903">
        <f>SUM(J2903:K2903)</f>
        <v>8</v>
      </c>
    </row>
    <row r="2904" spans="1:19" ht="16" hidden="1" x14ac:dyDescent="0.2">
      <c r="A2904" s="481" t="s">
        <v>301</v>
      </c>
      <c r="B2904" s="345">
        <v>17</v>
      </c>
      <c r="C2904" s="415" t="str">
        <f t="shared" si="346"/>
        <v>MW2.17</v>
      </c>
      <c r="D2904" s="416">
        <v>2</v>
      </c>
      <c r="E2904" s="482">
        <v>44151</v>
      </c>
      <c r="F2904" s="383" t="s">
        <v>229</v>
      </c>
      <c r="G2904" s="444">
        <f>INDEX([1]CAPS!$A:$A,MATCH(F:F,[1]CAPS!$H:$H,0))</f>
        <v>3997</v>
      </c>
      <c r="H2904" s="414" t="s">
        <v>236</v>
      </c>
      <c r="I2904" s="410" t="s">
        <v>239</v>
      </c>
      <c r="J2904" s="340" t="s">
        <v>276</v>
      </c>
      <c r="K2904" s="340">
        <v>2</v>
      </c>
      <c r="L2904" s="340">
        <v>0</v>
      </c>
      <c r="M2904" s="340" t="s">
        <v>276</v>
      </c>
      <c r="N2904" s="340">
        <v>0</v>
      </c>
      <c r="O2904" s="340">
        <v>0</v>
      </c>
      <c r="P2904" s="340">
        <v>0</v>
      </c>
      <c r="Q2904" s="340">
        <v>0</v>
      </c>
      <c r="S2904">
        <f t="shared" si="349"/>
        <v>2</v>
      </c>
    </row>
    <row r="2905" spans="1:19" ht="32" hidden="1" x14ac:dyDescent="0.2">
      <c r="A2905" s="481" t="s">
        <v>301</v>
      </c>
      <c r="B2905" s="345">
        <v>18</v>
      </c>
      <c r="C2905" s="415" t="str">
        <f t="shared" si="346"/>
        <v>MW2.18</v>
      </c>
      <c r="D2905" s="416">
        <v>2</v>
      </c>
      <c r="E2905" s="482">
        <v>44151</v>
      </c>
      <c r="F2905" s="383" t="s">
        <v>135</v>
      </c>
      <c r="G2905" s="444">
        <f>INDEX([1]CAPS!$A:$A,MATCH(F:F,[1]CAPS!$H:$H,0))</f>
        <v>7766</v>
      </c>
      <c r="H2905" s="414" t="s">
        <v>236</v>
      </c>
      <c r="I2905" s="410" t="s">
        <v>242</v>
      </c>
      <c r="J2905" s="340" t="s">
        <v>276</v>
      </c>
      <c r="K2905" s="340">
        <v>5</v>
      </c>
      <c r="L2905" s="340">
        <v>0</v>
      </c>
      <c r="M2905" s="340" t="s">
        <v>276</v>
      </c>
      <c r="N2905" s="340">
        <v>0</v>
      </c>
      <c r="O2905" s="340">
        <v>30</v>
      </c>
      <c r="P2905" s="340">
        <v>0</v>
      </c>
      <c r="Q2905" s="340">
        <v>0</v>
      </c>
      <c r="S2905">
        <f t="shared" si="349"/>
        <v>35</v>
      </c>
    </row>
    <row r="2906" spans="1:19" ht="16" x14ac:dyDescent="0.2">
      <c r="A2906" s="481" t="s">
        <v>301</v>
      </c>
      <c r="B2906" s="345">
        <v>18</v>
      </c>
      <c r="C2906" s="415" t="str">
        <f t="shared" si="346"/>
        <v>MW2.18</v>
      </c>
      <c r="D2906" s="416">
        <v>2</v>
      </c>
      <c r="E2906" s="482">
        <v>44151</v>
      </c>
      <c r="F2906" s="383" t="s">
        <v>134</v>
      </c>
      <c r="G2906" s="444">
        <f>INDEX([1]CAPS!$A:$A,MATCH(F:F,[1]CAPS!$H:$H,0))</f>
        <v>2302</v>
      </c>
      <c r="H2906" s="414" t="s">
        <v>233</v>
      </c>
      <c r="I2906" s="410" t="s">
        <v>238</v>
      </c>
      <c r="J2906" s="340" t="s">
        <v>276</v>
      </c>
      <c r="K2906" s="340">
        <v>16</v>
      </c>
      <c r="L2906" s="340">
        <v>0</v>
      </c>
      <c r="M2906" s="340" t="s">
        <v>276</v>
      </c>
      <c r="N2906" s="340">
        <v>0</v>
      </c>
      <c r="O2906" s="340" t="s">
        <v>276</v>
      </c>
      <c r="P2906" s="340" t="s">
        <v>276</v>
      </c>
      <c r="Q2906" s="340" t="s">
        <v>276</v>
      </c>
      <c r="S2906">
        <f>SUM(J2906:K2906)</f>
        <v>16</v>
      </c>
    </row>
    <row r="2907" spans="1:19" ht="16" hidden="1" x14ac:dyDescent="0.2">
      <c r="A2907" s="481" t="s">
        <v>301</v>
      </c>
      <c r="B2907" s="345">
        <v>18</v>
      </c>
      <c r="C2907" s="415" t="str">
        <f t="shared" si="346"/>
        <v>MW2.18</v>
      </c>
      <c r="D2907" s="416">
        <v>2</v>
      </c>
      <c r="E2907" s="482">
        <v>44151</v>
      </c>
      <c r="F2907" s="383" t="s">
        <v>129</v>
      </c>
      <c r="G2907" s="444">
        <f>INDEX([1]CAPS!$A:$A,MATCH(F:F,[1]CAPS!$H:$H,0))</f>
        <v>5532</v>
      </c>
      <c r="H2907" s="414" t="s">
        <v>233</v>
      </c>
      <c r="I2907" s="410" t="s">
        <v>238</v>
      </c>
      <c r="J2907" s="340" t="s">
        <v>276</v>
      </c>
      <c r="K2907" s="340">
        <v>8</v>
      </c>
      <c r="L2907" s="340">
        <v>0</v>
      </c>
      <c r="M2907" s="340" t="s">
        <v>276</v>
      </c>
      <c r="N2907" s="340">
        <v>0</v>
      </c>
      <c r="O2907" s="340">
        <v>0</v>
      </c>
      <c r="P2907" s="340">
        <v>0</v>
      </c>
      <c r="Q2907" s="340">
        <v>0</v>
      </c>
      <c r="S2907">
        <f t="shared" si="349"/>
        <v>8</v>
      </c>
    </row>
    <row r="2908" spans="1:19" ht="16" x14ac:dyDescent="0.2">
      <c r="A2908" s="481" t="s">
        <v>301</v>
      </c>
      <c r="B2908" s="345">
        <v>18</v>
      </c>
      <c r="C2908" s="415" t="str">
        <f t="shared" si="346"/>
        <v>MW2.18</v>
      </c>
      <c r="D2908" s="416">
        <v>2</v>
      </c>
      <c r="E2908" s="482">
        <v>44151</v>
      </c>
      <c r="F2908" s="392" t="s">
        <v>159</v>
      </c>
      <c r="G2908" s="444">
        <f>INDEX([1]CAPS!$A:$A,MATCH(F:F,[1]CAPS!$H:$H,0))</f>
        <v>7138</v>
      </c>
      <c r="H2908" s="414" t="s">
        <v>233</v>
      </c>
      <c r="I2908" s="410" t="s">
        <v>240</v>
      </c>
      <c r="J2908" s="340" t="s">
        <v>276</v>
      </c>
      <c r="K2908" s="340">
        <v>1</v>
      </c>
      <c r="L2908" s="340">
        <v>0</v>
      </c>
      <c r="M2908" s="340" t="s">
        <v>276</v>
      </c>
      <c r="N2908" s="340">
        <v>0</v>
      </c>
      <c r="O2908" s="340" t="s">
        <v>276</v>
      </c>
      <c r="P2908" s="340" t="s">
        <v>276</v>
      </c>
      <c r="Q2908" s="340" t="s">
        <v>276</v>
      </c>
      <c r="S2908">
        <f t="shared" ref="S2908:S2910" si="351">SUM(J2908:K2908)</f>
        <v>1</v>
      </c>
    </row>
    <row r="2909" spans="1:19" ht="16" x14ac:dyDescent="0.2">
      <c r="A2909" s="481" t="s">
        <v>301</v>
      </c>
      <c r="B2909" s="345">
        <v>18</v>
      </c>
      <c r="C2909" s="415" t="str">
        <f t="shared" si="346"/>
        <v>MW2.18</v>
      </c>
      <c r="D2909" s="416">
        <v>2</v>
      </c>
      <c r="E2909" s="482">
        <v>44151</v>
      </c>
      <c r="F2909" s="383" t="s">
        <v>143</v>
      </c>
      <c r="G2909" s="444">
        <f>INDEX([1]CAPS!$A:$A,MATCH(F:F,[1]CAPS!$H:$H,0))</f>
        <v>3507</v>
      </c>
      <c r="H2909" s="414" t="s">
        <v>270</v>
      </c>
      <c r="I2909" s="410" t="s">
        <v>240</v>
      </c>
      <c r="J2909" s="340" t="s">
        <v>276</v>
      </c>
      <c r="K2909" s="340">
        <v>9</v>
      </c>
      <c r="L2909" s="340">
        <v>0</v>
      </c>
      <c r="M2909" s="340" t="s">
        <v>276</v>
      </c>
      <c r="N2909" s="340">
        <v>9</v>
      </c>
      <c r="O2909" s="340" t="s">
        <v>276</v>
      </c>
      <c r="P2909" s="340" t="s">
        <v>276</v>
      </c>
      <c r="Q2909" s="340" t="s">
        <v>276</v>
      </c>
      <c r="S2909">
        <f t="shared" si="351"/>
        <v>9</v>
      </c>
    </row>
    <row r="2910" spans="1:19" ht="16" x14ac:dyDescent="0.2">
      <c r="A2910" s="481" t="s">
        <v>301</v>
      </c>
      <c r="B2910" s="345">
        <v>19</v>
      </c>
      <c r="C2910" s="415" t="str">
        <f t="shared" si="346"/>
        <v>MW2.19</v>
      </c>
      <c r="D2910" s="416">
        <v>2</v>
      </c>
      <c r="E2910" s="482">
        <v>44151</v>
      </c>
      <c r="F2910" s="383" t="s">
        <v>134</v>
      </c>
      <c r="G2910" s="444">
        <f>INDEX([1]CAPS!$A:$A,MATCH(F:F,[1]CAPS!$H:$H,0))</f>
        <v>2302</v>
      </c>
      <c r="H2910" s="414" t="s">
        <v>233</v>
      </c>
      <c r="I2910" s="410" t="s">
        <v>238</v>
      </c>
      <c r="J2910" s="340" t="s">
        <v>276</v>
      </c>
      <c r="K2910" s="340">
        <v>25</v>
      </c>
      <c r="L2910" s="340">
        <v>0</v>
      </c>
      <c r="M2910" s="340" t="s">
        <v>276</v>
      </c>
      <c r="N2910" s="340">
        <v>3</v>
      </c>
      <c r="O2910" s="340" t="s">
        <v>276</v>
      </c>
      <c r="P2910" s="340" t="s">
        <v>276</v>
      </c>
      <c r="Q2910" s="340" t="s">
        <v>276</v>
      </c>
      <c r="S2910">
        <f t="shared" si="351"/>
        <v>25</v>
      </c>
    </row>
    <row r="2911" spans="1:19" ht="16" hidden="1" x14ac:dyDescent="0.2">
      <c r="A2911" s="481" t="s">
        <v>301</v>
      </c>
      <c r="B2911" s="345">
        <v>19</v>
      </c>
      <c r="C2911" s="415" t="str">
        <f t="shared" si="346"/>
        <v>MW2.19</v>
      </c>
      <c r="D2911" s="416">
        <v>2</v>
      </c>
      <c r="E2911" s="482">
        <v>44151</v>
      </c>
      <c r="F2911" s="383" t="s">
        <v>129</v>
      </c>
      <c r="G2911" s="444">
        <f>INDEX([1]CAPS!$A:$A,MATCH(F:F,[1]CAPS!$H:$H,0))</f>
        <v>5532</v>
      </c>
      <c r="H2911" s="414" t="s">
        <v>233</v>
      </c>
      <c r="I2911" s="410" t="s">
        <v>238</v>
      </c>
      <c r="J2911" s="340" t="s">
        <v>276</v>
      </c>
      <c r="K2911" s="340">
        <v>2</v>
      </c>
      <c r="L2911" s="340">
        <v>0</v>
      </c>
      <c r="M2911" s="340" t="s">
        <v>276</v>
      </c>
      <c r="N2911" s="340">
        <v>0</v>
      </c>
      <c r="O2911" s="340">
        <v>0</v>
      </c>
      <c r="P2911" s="340">
        <v>0</v>
      </c>
      <c r="Q2911" s="340">
        <v>0</v>
      </c>
      <c r="S2911">
        <f t="shared" si="349"/>
        <v>2</v>
      </c>
    </row>
    <row r="2912" spans="1:19" ht="16" hidden="1" x14ac:dyDescent="0.2">
      <c r="A2912" s="481" t="s">
        <v>301</v>
      </c>
      <c r="B2912" s="345">
        <v>19</v>
      </c>
      <c r="C2912" s="415" t="str">
        <f t="shared" si="346"/>
        <v>MW2.19</v>
      </c>
      <c r="D2912" s="416">
        <v>2</v>
      </c>
      <c r="E2912" s="482">
        <v>44151</v>
      </c>
      <c r="F2912" s="383" t="s">
        <v>229</v>
      </c>
      <c r="G2912" s="444">
        <f>INDEX([1]CAPS!$A:$A,MATCH(F:F,[1]CAPS!$H:$H,0))</f>
        <v>3997</v>
      </c>
      <c r="H2912" s="414" t="s">
        <v>236</v>
      </c>
      <c r="I2912" s="410" t="s">
        <v>239</v>
      </c>
      <c r="J2912" s="340" t="s">
        <v>276</v>
      </c>
      <c r="K2912" s="340">
        <v>1</v>
      </c>
      <c r="L2912" s="340">
        <v>0</v>
      </c>
      <c r="M2912" s="340" t="s">
        <v>276</v>
      </c>
      <c r="N2912" s="340">
        <v>0</v>
      </c>
      <c r="O2912" s="340">
        <v>0</v>
      </c>
      <c r="P2912" s="340">
        <v>0</v>
      </c>
      <c r="Q2912" s="340">
        <v>0</v>
      </c>
      <c r="S2912">
        <f t="shared" si="349"/>
        <v>1</v>
      </c>
    </row>
    <row r="2913" spans="1:19" ht="16" x14ac:dyDescent="0.2">
      <c r="A2913" s="481" t="s">
        <v>301</v>
      </c>
      <c r="B2913" s="345">
        <v>20</v>
      </c>
      <c r="C2913" s="415" t="str">
        <f t="shared" si="346"/>
        <v>MW2.20</v>
      </c>
      <c r="D2913" s="416">
        <v>2</v>
      </c>
      <c r="E2913" s="482">
        <v>44151</v>
      </c>
      <c r="F2913" s="383" t="s">
        <v>134</v>
      </c>
      <c r="G2913" s="444">
        <f>INDEX([1]CAPS!$A:$A,MATCH(F:F,[1]CAPS!$H:$H,0))</f>
        <v>2302</v>
      </c>
      <c r="H2913" s="414" t="s">
        <v>233</v>
      </c>
      <c r="I2913" s="410" t="s">
        <v>238</v>
      </c>
      <c r="J2913" s="340" t="s">
        <v>276</v>
      </c>
      <c r="K2913" s="340">
        <v>14</v>
      </c>
      <c r="L2913" s="340">
        <v>0</v>
      </c>
      <c r="M2913" s="340" t="s">
        <v>276</v>
      </c>
      <c r="N2913" s="340">
        <v>0</v>
      </c>
      <c r="O2913" s="340" t="s">
        <v>276</v>
      </c>
      <c r="P2913" s="340" t="s">
        <v>276</v>
      </c>
      <c r="Q2913" s="340" t="s">
        <v>276</v>
      </c>
      <c r="S2913">
        <f>SUM(J2913:K2913)</f>
        <v>14</v>
      </c>
    </row>
    <row r="2914" spans="1:19" ht="16" hidden="1" x14ac:dyDescent="0.2">
      <c r="A2914" s="481" t="s">
        <v>301</v>
      </c>
      <c r="B2914" s="345">
        <v>20</v>
      </c>
      <c r="C2914" s="415" t="str">
        <f t="shared" si="346"/>
        <v>MW2.20</v>
      </c>
      <c r="D2914" s="416">
        <v>2</v>
      </c>
      <c r="E2914" s="482">
        <v>44151</v>
      </c>
      <c r="F2914" s="383" t="s">
        <v>129</v>
      </c>
      <c r="G2914" s="444">
        <f>INDEX([1]CAPS!$A:$A,MATCH(F:F,[1]CAPS!$H:$H,0))</f>
        <v>5532</v>
      </c>
      <c r="H2914" s="414" t="s">
        <v>233</v>
      </c>
      <c r="I2914" s="410" t="s">
        <v>238</v>
      </c>
      <c r="J2914" s="340" t="s">
        <v>276</v>
      </c>
      <c r="K2914" s="340">
        <v>1</v>
      </c>
      <c r="L2914" s="340">
        <v>0</v>
      </c>
      <c r="M2914" s="340" t="s">
        <v>276</v>
      </c>
      <c r="N2914" s="340">
        <v>0</v>
      </c>
      <c r="O2914" s="340">
        <v>0</v>
      </c>
      <c r="P2914" s="340">
        <v>0</v>
      </c>
      <c r="Q2914" s="340">
        <v>0</v>
      </c>
      <c r="S2914">
        <f t="shared" si="349"/>
        <v>1</v>
      </c>
    </row>
    <row r="2915" spans="1:19" ht="32" hidden="1" x14ac:dyDescent="0.2">
      <c r="A2915" s="481" t="s">
        <v>301</v>
      </c>
      <c r="B2915" s="345">
        <v>1</v>
      </c>
      <c r="C2915" s="415" t="str">
        <f t="shared" si="346"/>
        <v>MW2.1</v>
      </c>
      <c r="D2915" s="416">
        <v>2</v>
      </c>
      <c r="E2915" s="482">
        <v>44151</v>
      </c>
      <c r="F2915" s="366" t="s">
        <v>135</v>
      </c>
      <c r="G2915" s="444">
        <f>INDEX([1]CAPS!$A:$A,MATCH(F:F,[1]CAPS!$H:$H,0))</f>
        <v>7766</v>
      </c>
      <c r="H2915" s="414" t="s">
        <v>236</v>
      </c>
      <c r="I2915" s="341" t="s">
        <v>242</v>
      </c>
      <c r="J2915" s="340" t="s">
        <v>276</v>
      </c>
      <c r="K2915" s="340">
        <v>1</v>
      </c>
      <c r="L2915" s="340">
        <v>0</v>
      </c>
      <c r="M2915" s="340" t="s">
        <v>276</v>
      </c>
      <c r="N2915" s="340">
        <v>0</v>
      </c>
      <c r="O2915" s="340">
        <v>0</v>
      </c>
      <c r="P2915" s="340">
        <v>0</v>
      </c>
      <c r="Q2915" s="340">
        <v>0</v>
      </c>
      <c r="S2915">
        <f t="shared" si="349"/>
        <v>1</v>
      </c>
    </row>
    <row r="2916" spans="1:19" ht="16" x14ac:dyDescent="0.2">
      <c r="A2916" s="481" t="s">
        <v>301</v>
      </c>
      <c r="B2916" s="345">
        <v>1</v>
      </c>
      <c r="C2916" s="415" t="str">
        <f t="shared" si="346"/>
        <v>MW2.1</v>
      </c>
      <c r="D2916" s="416">
        <v>2</v>
      </c>
      <c r="E2916" s="482">
        <v>44151</v>
      </c>
      <c r="F2916" s="366" t="s">
        <v>134</v>
      </c>
      <c r="G2916" s="444">
        <f>INDEX([1]CAPS!$A:$A,MATCH(F:F,[1]CAPS!$H:$H,0))</f>
        <v>2302</v>
      </c>
      <c r="H2916" s="414"/>
      <c r="I2916" s="341"/>
      <c r="J2916" s="340" t="s">
        <v>276</v>
      </c>
      <c r="K2916" s="340">
        <v>10</v>
      </c>
      <c r="L2916" s="340">
        <v>0</v>
      </c>
      <c r="M2916" s="340" t="s">
        <v>276</v>
      </c>
      <c r="N2916" s="340">
        <v>0</v>
      </c>
      <c r="O2916" s="340" t="s">
        <v>276</v>
      </c>
      <c r="P2916" s="340" t="s">
        <v>276</v>
      </c>
      <c r="Q2916" s="340" t="s">
        <v>276</v>
      </c>
      <c r="S2916">
        <f>SUM(J2916:K2916)</f>
        <v>10</v>
      </c>
    </row>
    <row r="2917" spans="1:19" ht="16" hidden="1" x14ac:dyDescent="0.2">
      <c r="A2917" s="481" t="s">
        <v>301</v>
      </c>
      <c r="B2917" s="345">
        <v>1</v>
      </c>
      <c r="C2917" s="415" t="str">
        <f t="shared" si="346"/>
        <v>MW2.1</v>
      </c>
      <c r="D2917" s="416">
        <v>2</v>
      </c>
      <c r="E2917" s="482">
        <v>44151</v>
      </c>
      <c r="F2917" s="366" t="s">
        <v>502</v>
      </c>
      <c r="G2917" s="444">
        <f>INDEX([1]CAPS!$A:$A,MATCH(F:F,[1]CAPS!$H:$H,0))</f>
        <v>11903</v>
      </c>
      <c r="H2917" s="414"/>
      <c r="I2917" s="341"/>
      <c r="J2917" s="340" t="s">
        <v>276</v>
      </c>
      <c r="K2917" s="340">
        <v>20</v>
      </c>
      <c r="L2917" s="340">
        <v>0</v>
      </c>
      <c r="M2917" s="340" t="s">
        <v>276</v>
      </c>
      <c r="N2917" s="340">
        <v>2</v>
      </c>
      <c r="O2917" s="340">
        <v>0</v>
      </c>
      <c r="P2917" s="340">
        <v>0</v>
      </c>
      <c r="Q2917" s="340">
        <v>0</v>
      </c>
      <c r="S2917">
        <f t="shared" si="349"/>
        <v>20</v>
      </c>
    </row>
    <row r="2918" spans="1:19" ht="16" hidden="1" x14ac:dyDescent="0.2">
      <c r="A2918" s="481" t="s">
        <v>301</v>
      </c>
      <c r="B2918" s="345">
        <v>1</v>
      </c>
      <c r="C2918" s="415" t="str">
        <f t="shared" si="346"/>
        <v>MW2.1</v>
      </c>
      <c r="D2918" s="416">
        <v>2</v>
      </c>
      <c r="E2918" s="482">
        <v>44151</v>
      </c>
      <c r="F2918" s="366" t="s">
        <v>158</v>
      </c>
      <c r="G2918" s="444">
        <f>INDEX([1]CAPS!$A:$A,MATCH(F:F,[1]CAPS!$H:$H,0))</f>
        <v>2987</v>
      </c>
      <c r="H2918" s="414"/>
      <c r="I2918" s="341"/>
      <c r="J2918" s="340" t="s">
        <v>276</v>
      </c>
      <c r="K2918" s="340">
        <v>20</v>
      </c>
      <c r="L2918" s="340">
        <v>0</v>
      </c>
      <c r="M2918" s="340" t="s">
        <v>276</v>
      </c>
      <c r="N2918" s="340">
        <v>0</v>
      </c>
      <c r="O2918" s="340">
        <v>0</v>
      </c>
      <c r="P2918" s="340">
        <v>0</v>
      </c>
      <c r="Q2918" s="340">
        <v>0</v>
      </c>
      <c r="S2918">
        <f t="shared" si="349"/>
        <v>20</v>
      </c>
    </row>
    <row r="2919" spans="1:19" ht="16" hidden="1" x14ac:dyDescent="0.2">
      <c r="A2919" s="481" t="s">
        <v>301</v>
      </c>
      <c r="B2919" s="345">
        <v>1</v>
      </c>
      <c r="C2919" s="415" t="str">
        <f t="shared" si="346"/>
        <v>MW2.1</v>
      </c>
      <c r="D2919" s="416">
        <v>2</v>
      </c>
      <c r="E2919" s="482">
        <v>44151</v>
      </c>
      <c r="F2919" s="366" t="s">
        <v>161</v>
      </c>
      <c r="G2919" s="444">
        <f>INDEX([1]CAPS!$A:$A,MATCH(F:F,[1]CAPS!$H:$H,0))</f>
        <v>2603</v>
      </c>
      <c r="H2919" s="414"/>
      <c r="I2919" s="341"/>
      <c r="J2919" s="340" t="s">
        <v>276</v>
      </c>
      <c r="K2919" s="340">
        <v>2</v>
      </c>
      <c r="L2919" s="340">
        <v>0</v>
      </c>
      <c r="M2919" s="340" t="s">
        <v>276</v>
      </c>
      <c r="N2919" s="340">
        <v>0</v>
      </c>
      <c r="O2919" s="340">
        <v>0</v>
      </c>
      <c r="P2919" s="340">
        <v>0</v>
      </c>
      <c r="Q2919" s="340">
        <v>0</v>
      </c>
      <c r="S2919">
        <f t="shared" si="349"/>
        <v>2</v>
      </c>
    </row>
    <row r="2920" spans="1:19" ht="16" hidden="1" x14ac:dyDescent="0.2">
      <c r="A2920" s="481" t="s">
        <v>301</v>
      </c>
      <c r="B2920" s="345">
        <v>1</v>
      </c>
      <c r="C2920" s="415" t="str">
        <f t="shared" si="346"/>
        <v>MW2.1</v>
      </c>
      <c r="D2920" s="416">
        <v>2</v>
      </c>
      <c r="E2920" s="482">
        <v>44151</v>
      </c>
      <c r="F2920" s="366" t="s">
        <v>479</v>
      </c>
      <c r="G2920" s="444">
        <f>INDEX([1]CAPS!$A:$A,MATCH(F:F,[1]CAPS!$H:$H,0))</f>
        <v>11190</v>
      </c>
      <c r="H2920" s="414"/>
      <c r="I2920" s="341"/>
      <c r="J2920" s="340" t="s">
        <v>276</v>
      </c>
      <c r="K2920" s="340">
        <v>1</v>
      </c>
      <c r="L2920" s="340">
        <v>0</v>
      </c>
      <c r="M2920" s="340" t="s">
        <v>276</v>
      </c>
      <c r="N2920" s="340">
        <v>1</v>
      </c>
      <c r="O2920" s="340">
        <v>0</v>
      </c>
      <c r="P2920" s="340">
        <v>0</v>
      </c>
      <c r="Q2920" s="340">
        <v>0</v>
      </c>
      <c r="S2920">
        <f t="shared" si="349"/>
        <v>1</v>
      </c>
    </row>
    <row r="2921" spans="1:19" ht="16" hidden="1" x14ac:dyDescent="0.2">
      <c r="A2921" s="481" t="s">
        <v>301</v>
      </c>
      <c r="B2921" s="345">
        <v>1</v>
      </c>
      <c r="C2921" s="415" t="str">
        <f t="shared" si="346"/>
        <v>MW2.1</v>
      </c>
      <c r="D2921" s="416">
        <v>2</v>
      </c>
      <c r="E2921" s="482">
        <v>44151</v>
      </c>
      <c r="F2921" s="366" t="s">
        <v>850</v>
      </c>
      <c r="G2921" s="444">
        <f>INDEX([1]CAPS!$A:$A,MATCH(F:F,[1]CAPS!$H:$H,0))</f>
        <v>9822</v>
      </c>
      <c r="H2921" s="414"/>
      <c r="I2921" s="341"/>
      <c r="J2921" s="340" t="s">
        <v>276</v>
      </c>
      <c r="K2921" s="340">
        <v>1</v>
      </c>
      <c r="L2921" s="340">
        <v>0</v>
      </c>
      <c r="M2921" s="340" t="s">
        <v>276</v>
      </c>
      <c r="N2921" s="340">
        <v>0</v>
      </c>
      <c r="O2921" s="340">
        <v>0</v>
      </c>
      <c r="P2921" s="340">
        <v>0</v>
      </c>
      <c r="Q2921" s="340">
        <v>0</v>
      </c>
      <c r="R2921" t="s">
        <v>847</v>
      </c>
      <c r="S2921">
        <f t="shared" si="349"/>
        <v>1</v>
      </c>
    </row>
    <row r="2922" spans="1:19" ht="16" hidden="1" x14ac:dyDescent="0.2">
      <c r="A2922" s="481" t="s">
        <v>301</v>
      </c>
      <c r="B2922" s="345">
        <v>2</v>
      </c>
      <c r="C2922" s="415" t="str">
        <f t="shared" si="346"/>
        <v>MW2.2</v>
      </c>
      <c r="D2922" s="416">
        <v>2</v>
      </c>
      <c r="E2922" s="482">
        <v>44151</v>
      </c>
      <c r="F2922" s="366" t="s">
        <v>161</v>
      </c>
      <c r="G2922" s="444">
        <f>INDEX([1]CAPS!$A:$A,MATCH(F:F,[1]CAPS!$H:$H,0))</f>
        <v>2603</v>
      </c>
      <c r="H2922" s="414"/>
      <c r="I2922" s="341"/>
      <c r="J2922" s="340" t="s">
        <v>276</v>
      </c>
      <c r="K2922" s="340">
        <v>0</v>
      </c>
      <c r="L2922" s="340">
        <v>0</v>
      </c>
      <c r="M2922" s="340" t="s">
        <v>276</v>
      </c>
      <c r="N2922" s="340">
        <v>0</v>
      </c>
      <c r="O2922" s="340">
        <v>2</v>
      </c>
      <c r="P2922" s="340">
        <v>0</v>
      </c>
      <c r="Q2922" s="340">
        <v>0</v>
      </c>
      <c r="S2922">
        <f t="shared" si="349"/>
        <v>2</v>
      </c>
    </row>
    <row r="2923" spans="1:19" ht="16" hidden="1" x14ac:dyDescent="0.2">
      <c r="A2923" s="481" t="s">
        <v>301</v>
      </c>
      <c r="B2923" s="345">
        <v>2</v>
      </c>
      <c r="C2923" s="415" t="str">
        <f t="shared" si="346"/>
        <v>MW2.2</v>
      </c>
      <c r="D2923" s="416">
        <v>2</v>
      </c>
      <c r="E2923" s="482">
        <v>44151</v>
      </c>
      <c r="F2923" s="366" t="s">
        <v>502</v>
      </c>
      <c r="G2923" s="444">
        <f>INDEX([1]CAPS!$A:$A,MATCH(F:F,[1]CAPS!$H:$H,0))</f>
        <v>11903</v>
      </c>
      <c r="H2923" s="414"/>
      <c r="I2923" s="341"/>
      <c r="J2923" s="340" t="s">
        <v>276</v>
      </c>
      <c r="K2923" s="340">
        <v>10</v>
      </c>
      <c r="L2923" s="340">
        <v>0</v>
      </c>
      <c r="M2923" s="340" t="s">
        <v>276</v>
      </c>
      <c r="N2923" s="340">
        <v>3</v>
      </c>
      <c r="O2923" s="340">
        <v>0</v>
      </c>
      <c r="P2923" s="340">
        <v>0</v>
      </c>
      <c r="Q2923" s="340">
        <v>0</v>
      </c>
      <c r="S2923">
        <f t="shared" si="349"/>
        <v>10</v>
      </c>
    </row>
    <row r="2924" spans="1:19" ht="16" hidden="1" x14ac:dyDescent="0.2">
      <c r="A2924" s="481" t="s">
        <v>301</v>
      </c>
      <c r="B2924" s="345">
        <v>2</v>
      </c>
      <c r="C2924" s="415" t="str">
        <f t="shared" si="346"/>
        <v>MW2.2</v>
      </c>
      <c r="D2924" s="416">
        <v>2</v>
      </c>
      <c r="E2924" s="482">
        <v>44151</v>
      </c>
      <c r="F2924" s="366" t="s">
        <v>137</v>
      </c>
      <c r="G2924" s="444">
        <f>INDEX([1]CAPS!$A:$A,MATCH(F:F,[1]CAPS!$H:$H,0))</f>
        <v>1609</v>
      </c>
      <c r="H2924" s="414"/>
      <c r="I2924" s="341"/>
      <c r="J2924" s="340" t="s">
        <v>276</v>
      </c>
      <c r="K2924" s="340">
        <v>0</v>
      </c>
      <c r="L2924" s="340">
        <v>0</v>
      </c>
      <c r="M2924" s="340" t="s">
        <v>276</v>
      </c>
      <c r="N2924" s="340">
        <v>0</v>
      </c>
      <c r="O2924" s="340">
        <v>1</v>
      </c>
      <c r="P2924" s="340">
        <v>0</v>
      </c>
      <c r="Q2924" s="340">
        <v>0</v>
      </c>
      <c r="S2924">
        <f t="shared" si="349"/>
        <v>1</v>
      </c>
    </row>
    <row r="2925" spans="1:19" ht="16" hidden="1" x14ac:dyDescent="0.2">
      <c r="A2925" s="481" t="s">
        <v>301</v>
      </c>
      <c r="B2925" s="345">
        <v>2</v>
      </c>
      <c r="C2925" s="415" t="str">
        <f t="shared" si="346"/>
        <v>MW2.2</v>
      </c>
      <c r="D2925" s="416">
        <v>2</v>
      </c>
      <c r="E2925" s="482">
        <v>44151</v>
      </c>
      <c r="F2925" s="366" t="s">
        <v>158</v>
      </c>
      <c r="G2925" s="444">
        <f>INDEX([1]CAPS!$A:$A,MATCH(F:F,[1]CAPS!$H:$H,0))</f>
        <v>2987</v>
      </c>
      <c r="H2925" s="414"/>
      <c r="I2925" s="341"/>
      <c r="J2925" s="340" t="s">
        <v>276</v>
      </c>
      <c r="K2925" s="340">
        <v>1</v>
      </c>
      <c r="L2925" s="340">
        <v>0</v>
      </c>
      <c r="M2925" s="340" t="s">
        <v>276</v>
      </c>
      <c r="N2925" s="340">
        <v>0</v>
      </c>
      <c r="O2925" s="340">
        <v>0</v>
      </c>
      <c r="P2925" s="340">
        <v>0</v>
      </c>
      <c r="Q2925" s="340">
        <v>0</v>
      </c>
      <c r="S2925">
        <f t="shared" si="349"/>
        <v>1</v>
      </c>
    </row>
    <row r="2926" spans="1:19" ht="16" x14ac:dyDescent="0.2">
      <c r="A2926" s="481" t="s">
        <v>301</v>
      </c>
      <c r="B2926" s="345">
        <v>2</v>
      </c>
      <c r="C2926" s="415" t="str">
        <f t="shared" si="346"/>
        <v>MW2.2</v>
      </c>
      <c r="D2926" s="416">
        <v>2</v>
      </c>
      <c r="E2926" s="482">
        <v>44151</v>
      </c>
      <c r="F2926" s="366" t="s">
        <v>127</v>
      </c>
      <c r="G2926" s="444">
        <f>INDEX([1]CAPS!$A:$A,MATCH(F:F,[1]CAPS!$H:$H,0))</f>
        <v>10605</v>
      </c>
      <c r="H2926" s="414"/>
      <c r="I2926" s="341"/>
      <c r="J2926" s="340" t="s">
        <v>276</v>
      </c>
      <c r="K2926" s="340">
        <v>1</v>
      </c>
      <c r="L2926" s="340">
        <v>0</v>
      </c>
      <c r="M2926" s="340" t="s">
        <v>276</v>
      </c>
      <c r="N2926" s="340">
        <v>0</v>
      </c>
      <c r="O2926" s="340" t="s">
        <v>276</v>
      </c>
      <c r="P2926" s="340" t="s">
        <v>276</v>
      </c>
      <c r="Q2926" s="340" t="s">
        <v>276</v>
      </c>
      <c r="S2926">
        <f>SUM(J2926:K2926)</f>
        <v>1</v>
      </c>
    </row>
    <row r="2927" spans="1:19" ht="16" hidden="1" x14ac:dyDescent="0.2">
      <c r="A2927" s="481" t="s">
        <v>301</v>
      </c>
      <c r="B2927" s="345">
        <v>2</v>
      </c>
      <c r="C2927" s="415" t="str">
        <f t="shared" si="346"/>
        <v>MW2.2</v>
      </c>
      <c r="D2927" s="416">
        <v>2</v>
      </c>
      <c r="E2927" s="482">
        <v>44151</v>
      </c>
      <c r="F2927" s="366" t="s">
        <v>479</v>
      </c>
      <c r="G2927" s="444">
        <f>INDEX([1]CAPS!$A:$A,MATCH(F:F,[1]CAPS!$H:$H,0))</f>
        <v>11190</v>
      </c>
      <c r="H2927" s="414"/>
      <c r="I2927" s="341"/>
      <c r="J2927" s="340" t="s">
        <v>276</v>
      </c>
      <c r="K2927" s="340">
        <v>4</v>
      </c>
      <c r="L2927" s="340">
        <v>0</v>
      </c>
      <c r="M2927" s="340" t="s">
        <v>276</v>
      </c>
      <c r="N2927" s="340">
        <v>4</v>
      </c>
      <c r="O2927" s="340">
        <v>0</v>
      </c>
      <c r="P2927" s="340">
        <v>0</v>
      </c>
      <c r="Q2927" s="340">
        <v>0</v>
      </c>
      <c r="S2927">
        <f t="shared" si="349"/>
        <v>4</v>
      </c>
    </row>
    <row r="2928" spans="1:19" ht="16" hidden="1" x14ac:dyDescent="0.2">
      <c r="A2928" s="481" t="s">
        <v>301</v>
      </c>
      <c r="B2928" s="345">
        <v>2</v>
      </c>
      <c r="C2928" s="415" t="str">
        <f t="shared" si="346"/>
        <v>MW2.2</v>
      </c>
      <c r="D2928" s="416">
        <v>2</v>
      </c>
      <c r="E2928" s="482">
        <v>44151</v>
      </c>
      <c r="F2928" s="366" t="s">
        <v>849</v>
      </c>
      <c r="G2928" s="444">
        <f>INDEX([1]CAPS!$A:$A,MATCH(F:F,[1]CAPS!$H:$H,0))</f>
        <v>2451</v>
      </c>
      <c r="H2928" s="414"/>
      <c r="I2928" s="341"/>
      <c r="J2928" s="340" t="s">
        <v>276</v>
      </c>
      <c r="K2928" s="340">
        <v>1</v>
      </c>
      <c r="L2928" s="340">
        <v>0</v>
      </c>
      <c r="M2928" s="340" t="s">
        <v>276</v>
      </c>
      <c r="N2928" s="340">
        <v>1</v>
      </c>
      <c r="O2928" s="340">
        <v>0</v>
      </c>
      <c r="P2928" s="340">
        <v>0</v>
      </c>
      <c r="Q2928" s="340">
        <v>0</v>
      </c>
      <c r="R2928" t="s">
        <v>847</v>
      </c>
      <c r="S2928">
        <f t="shared" si="349"/>
        <v>1</v>
      </c>
    </row>
    <row r="2929" spans="1:19" ht="16" hidden="1" x14ac:dyDescent="0.2">
      <c r="A2929" s="481" t="s">
        <v>301</v>
      </c>
      <c r="B2929" s="345">
        <v>3</v>
      </c>
      <c r="C2929" s="415" t="str">
        <f t="shared" si="346"/>
        <v>MW2.3</v>
      </c>
      <c r="D2929" s="416">
        <v>2</v>
      </c>
      <c r="E2929" s="482">
        <v>44151</v>
      </c>
      <c r="F2929" s="366" t="s">
        <v>502</v>
      </c>
      <c r="G2929" s="444">
        <f>INDEX([1]CAPS!$A:$A,MATCH(F:F,[1]CAPS!$H:$H,0))</f>
        <v>11903</v>
      </c>
      <c r="H2929" s="414"/>
      <c r="I2929" s="341"/>
      <c r="J2929" s="340" t="s">
        <v>276</v>
      </c>
      <c r="K2929" s="340">
        <v>30</v>
      </c>
      <c r="L2929" s="340">
        <v>0</v>
      </c>
      <c r="M2929" s="340" t="s">
        <v>276</v>
      </c>
      <c r="N2929" s="340">
        <v>0</v>
      </c>
      <c r="O2929" s="340">
        <v>0</v>
      </c>
      <c r="P2929" s="340">
        <v>0</v>
      </c>
      <c r="Q2929" s="340">
        <v>0</v>
      </c>
      <c r="S2929">
        <f t="shared" si="349"/>
        <v>30</v>
      </c>
    </row>
    <row r="2930" spans="1:19" ht="16" hidden="1" x14ac:dyDescent="0.2">
      <c r="A2930" s="481" t="s">
        <v>301</v>
      </c>
      <c r="B2930" s="345">
        <v>3</v>
      </c>
      <c r="C2930" s="415" t="str">
        <f t="shared" si="346"/>
        <v>MW2.3</v>
      </c>
      <c r="D2930" s="416">
        <v>2</v>
      </c>
      <c r="E2930" s="482">
        <v>44151</v>
      </c>
      <c r="F2930" s="366" t="s">
        <v>849</v>
      </c>
      <c r="G2930" s="444">
        <f>INDEX([1]CAPS!$A:$A,MATCH(F:F,[1]CAPS!$H:$H,0))</f>
        <v>2451</v>
      </c>
      <c r="H2930" s="414"/>
      <c r="I2930" s="341"/>
      <c r="J2930" s="340" t="s">
        <v>276</v>
      </c>
      <c r="K2930" s="340">
        <v>1</v>
      </c>
      <c r="L2930" s="340">
        <v>0</v>
      </c>
      <c r="M2930" s="340" t="s">
        <v>276</v>
      </c>
      <c r="N2930" s="340">
        <v>0</v>
      </c>
      <c r="O2930" s="340">
        <v>0</v>
      </c>
      <c r="P2930" s="340">
        <v>0</v>
      </c>
      <c r="Q2930" s="340">
        <v>0</v>
      </c>
      <c r="R2930" t="s">
        <v>847</v>
      </c>
      <c r="S2930">
        <f t="shared" si="349"/>
        <v>1</v>
      </c>
    </row>
    <row r="2931" spans="1:19" ht="32" hidden="1" x14ac:dyDescent="0.2">
      <c r="A2931" s="481" t="s">
        <v>301</v>
      </c>
      <c r="B2931" s="345">
        <v>3</v>
      </c>
      <c r="C2931" s="415" t="str">
        <f t="shared" si="346"/>
        <v>MW2.3</v>
      </c>
      <c r="D2931" s="416">
        <v>2</v>
      </c>
      <c r="E2931" s="482">
        <v>44151</v>
      </c>
      <c r="F2931" s="392" t="s">
        <v>232</v>
      </c>
      <c r="G2931" s="444">
        <f>INDEX([1]CAPS!$A:$A,MATCH(F:F,[1]CAPS!$H:$H,0))</f>
        <v>8875</v>
      </c>
      <c r="H2931" s="414" t="s">
        <v>236</v>
      </c>
      <c r="I2931" s="341" t="s">
        <v>239</v>
      </c>
      <c r="J2931" s="340" t="s">
        <v>276</v>
      </c>
      <c r="K2931" s="340">
        <v>1</v>
      </c>
      <c r="L2931" s="340">
        <v>0</v>
      </c>
      <c r="M2931" s="340" t="s">
        <v>276</v>
      </c>
      <c r="N2931" s="340">
        <v>0</v>
      </c>
      <c r="O2931" s="340">
        <v>0</v>
      </c>
      <c r="P2931" s="340">
        <v>0</v>
      </c>
      <c r="Q2931" s="340">
        <v>0</v>
      </c>
      <c r="S2931">
        <f t="shared" si="349"/>
        <v>1</v>
      </c>
    </row>
    <row r="2932" spans="1:19" ht="16" hidden="1" x14ac:dyDescent="0.2">
      <c r="A2932" s="481" t="s">
        <v>301</v>
      </c>
      <c r="B2932" s="345">
        <v>3</v>
      </c>
      <c r="C2932" s="415" t="str">
        <f t="shared" si="346"/>
        <v>MW2.3</v>
      </c>
      <c r="D2932" s="416">
        <v>2</v>
      </c>
      <c r="E2932" s="482">
        <v>44151</v>
      </c>
      <c r="F2932" s="366" t="s">
        <v>126</v>
      </c>
      <c r="G2932" s="444">
        <f>INDEX([1]CAPS!$A:$A,MATCH(F:F,[1]CAPS!$H:$H,0))</f>
        <v>7943</v>
      </c>
      <c r="H2932" s="414"/>
      <c r="I2932" s="341"/>
      <c r="J2932" s="340" t="s">
        <v>276</v>
      </c>
      <c r="K2932" s="340">
        <v>3</v>
      </c>
      <c r="L2932" s="340">
        <v>0</v>
      </c>
      <c r="M2932" s="340" t="s">
        <v>276</v>
      </c>
      <c r="N2932" s="340">
        <v>0</v>
      </c>
      <c r="O2932" s="340">
        <v>0</v>
      </c>
      <c r="P2932" s="340">
        <v>0</v>
      </c>
      <c r="Q2932" s="340">
        <v>0</v>
      </c>
      <c r="S2932">
        <f t="shared" si="349"/>
        <v>3</v>
      </c>
    </row>
    <row r="2933" spans="1:19" ht="16" hidden="1" x14ac:dyDescent="0.2">
      <c r="A2933" s="481" t="s">
        <v>301</v>
      </c>
      <c r="B2933" s="345">
        <v>3</v>
      </c>
      <c r="C2933" s="415" t="str">
        <f t="shared" si="346"/>
        <v>MW2.3</v>
      </c>
      <c r="D2933" s="416">
        <v>2</v>
      </c>
      <c r="E2933" s="482">
        <v>44151</v>
      </c>
      <c r="F2933" s="366" t="s">
        <v>850</v>
      </c>
      <c r="G2933" s="444">
        <f>INDEX([1]CAPS!$A:$A,MATCH(F:F,[1]CAPS!$H:$H,0))</f>
        <v>9822</v>
      </c>
      <c r="H2933" s="414"/>
      <c r="I2933" s="341"/>
      <c r="J2933" s="340" t="s">
        <v>276</v>
      </c>
      <c r="K2933" s="340">
        <v>2</v>
      </c>
      <c r="L2933" s="340">
        <v>0</v>
      </c>
      <c r="M2933" s="340" t="s">
        <v>276</v>
      </c>
      <c r="N2933" s="340">
        <v>0</v>
      </c>
      <c r="O2933" s="340">
        <v>0</v>
      </c>
      <c r="P2933" s="340">
        <v>0</v>
      </c>
      <c r="Q2933" s="340">
        <v>0</v>
      </c>
      <c r="R2933" t="s">
        <v>847</v>
      </c>
      <c r="S2933">
        <f t="shared" si="349"/>
        <v>2</v>
      </c>
    </row>
    <row r="2934" spans="1:19" ht="16" hidden="1" x14ac:dyDescent="0.2">
      <c r="A2934" s="481" t="s">
        <v>301</v>
      </c>
      <c r="B2934" s="345">
        <v>4</v>
      </c>
      <c r="C2934" s="415" t="str">
        <f t="shared" si="346"/>
        <v>MW2.4</v>
      </c>
      <c r="D2934" s="416">
        <v>2</v>
      </c>
      <c r="E2934" s="482">
        <v>44151</v>
      </c>
      <c r="F2934" s="366" t="s">
        <v>502</v>
      </c>
      <c r="G2934" s="444">
        <f>INDEX([1]CAPS!$A:$A,MATCH(F:F,[1]CAPS!$H:$H,0))</f>
        <v>11903</v>
      </c>
      <c r="H2934" s="414"/>
      <c r="I2934" s="341"/>
      <c r="J2934" s="340" t="s">
        <v>276</v>
      </c>
      <c r="K2934" s="340">
        <v>6</v>
      </c>
      <c r="L2934" s="340">
        <v>0</v>
      </c>
      <c r="M2934" s="340" t="s">
        <v>276</v>
      </c>
      <c r="N2934" s="340">
        <v>0</v>
      </c>
      <c r="O2934" s="340">
        <v>0</v>
      </c>
      <c r="P2934" s="340">
        <v>0</v>
      </c>
      <c r="Q2934" s="340">
        <v>0</v>
      </c>
      <c r="S2934">
        <f t="shared" si="349"/>
        <v>6</v>
      </c>
    </row>
    <row r="2935" spans="1:19" ht="16" hidden="1" x14ac:dyDescent="0.2">
      <c r="A2935" s="481" t="s">
        <v>301</v>
      </c>
      <c r="B2935" s="345">
        <v>4</v>
      </c>
      <c r="C2935" s="415" t="str">
        <f t="shared" si="346"/>
        <v>MW2.4</v>
      </c>
      <c r="D2935" s="416">
        <v>2</v>
      </c>
      <c r="E2935" s="482">
        <v>44151</v>
      </c>
      <c r="F2935" s="366" t="s">
        <v>479</v>
      </c>
      <c r="G2935" s="444">
        <f>INDEX([1]CAPS!$A:$A,MATCH(F:F,[1]CAPS!$H:$H,0))</f>
        <v>11190</v>
      </c>
      <c r="H2935" s="414"/>
      <c r="I2935" s="341"/>
      <c r="J2935" s="340" t="s">
        <v>276</v>
      </c>
      <c r="K2935" s="340">
        <v>2</v>
      </c>
      <c r="L2935" s="340">
        <v>0</v>
      </c>
      <c r="M2935" s="340" t="s">
        <v>276</v>
      </c>
      <c r="N2935" s="340">
        <v>2</v>
      </c>
      <c r="O2935" s="340">
        <v>0</v>
      </c>
      <c r="P2935" s="340">
        <v>0</v>
      </c>
      <c r="Q2935" s="340">
        <v>0</v>
      </c>
      <c r="S2935">
        <f t="shared" si="349"/>
        <v>2</v>
      </c>
    </row>
    <row r="2936" spans="1:19" ht="16" hidden="1" x14ac:dyDescent="0.2">
      <c r="A2936" s="481" t="s">
        <v>301</v>
      </c>
      <c r="B2936" s="345">
        <v>4</v>
      </c>
      <c r="C2936" s="415" t="str">
        <f t="shared" si="346"/>
        <v>MW2.4</v>
      </c>
      <c r="D2936" s="416">
        <v>2</v>
      </c>
      <c r="E2936" s="482">
        <v>44151</v>
      </c>
      <c r="F2936" s="366" t="s">
        <v>849</v>
      </c>
      <c r="G2936" s="444">
        <f>INDEX([1]CAPS!$A:$A,MATCH(F:F,[1]CAPS!$H:$H,0))</f>
        <v>2451</v>
      </c>
      <c r="H2936" s="414"/>
      <c r="I2936" s="341"/>
      <c r="J2936" s="340" t="s">
        <v>276</v>
      </c>
      <c r="K2936" s="340">
        <v>1</v>
      </c>
      <c r="L2936" s="340">
        <v>0</v>
      </c>
      <c r="M2936" s="340" t="s">
        <v>276</v>
      </c>
      <c r="N2936" s="340">
        <v>0</v>
      </c>
      <c r="O2936" s="340">
        <v>0</v>
      </c>
      <c r="P2936" s="340">
        <v>0</v>
      </c>
      <c r="Q2936" s="340">
        <v>0</v>
      </c>
      <c r="R2936" t="s">
        <v>847</v>
      </c>
      <c r="S2936">
        <f t="shared" si="349"/>
        <v>1</v>
      </c>
    </row>
    <row r="2937" spans="1:19" ht="16" hidden="1" x14ac:dyDescent="0.2">
      <c r="A2937" s="481" t="s">
        <v>301</v>
      </c>
      <c r="B2937" s="345">
        <v>5</v>
      </c>
      <c r="C2937" s="415" t="str">
        <f t="shared" si="346"/>
        <v>MW2.5</v>
      </c>
      <c r="D2937" s="416">
        <v>2</v>
      </c>
      <c r="E2937" s="482">
        <v>44151</v>
      </c>
      <c r="F2937" s="366" t="s">
        <v>502</v>
      </c>
      <c r="G2937" s="444">
        <f>INDEX([1]CAPS!$A:$A,MATCH(F:F,[1]CAPS!$H:$H,0))</f>
        <v>11903</v>
      </c>
      <c r="H2937" s="414"/>
      <c r="I2937" s="341"/>
      <c r="J2937" s="340" t="s">
        <v>276</v>
      </c>
      <c r="K2937" s="340">
        <v>2</v>
      </c>
      <c r="L2937" s="340">
        <v>0</v>
      </c>
      <c r="M2937" s="340" t="s">
        <v>276</v>
      </c>
      <c r="N2937" s="340">
        <v>0</v>
      </c>
      <c r="O2937" s="340">
        <v>0</v>
      </c>
      <c r="P2937" s="340">
        <v>0</v>
      </c>
      <c r="Q2937" s="340">
        <v>0</v>
      </c>
      <c r="S2937">
        <f t="shared" si="349"/>
        <v>2</v>
      </c>
    </row>
    <row r="2938" spans="1:19" ht="16" hidden="1" x14ac:dyDescent="0.2">
      <c r="A2938" s="481" t="s">
        <v>301</v>
      </c>
      <c r="B2938" s="345">
        <v>5</v>
      </c>
      <c r="C2938" s="415" t="str">
        <f t="shared" si="346"/>
        <v>MW2.5</v>
      </c>
      <c r="D2938" s="416">
        <v>2</v>
      </c>
      <c r="E2938" s="482">
        <v>44151</v>
      </c>
      <c r="F2938" s="366" t="s">
        <v>129</v>
      </c>
      <c r="G2938" s="444">
        <f>INDEX([1]CAPS!$A:$A,MATCH(F:F,[1]CAPS!$H:$H,0))</f>
        <v>5532</v>
      </c>
      <c r="H2938" s="414"/>
      <c r="I2938" s="341"/>
      <c r="J2938" s="340" t="s">
        <v>276</v>
      </c>
      <c r="K2938" s="340">
        <v>1</v>
      </c>
      <c r="L2938" s="340">
        <v>0</v>
      </c>
      <c r="M2938" s="340" t="s">
        <v>276</v>
      </c>
      <c r="N2938" s="340">
        <v>0</v>
      </c>
      <c r="O2938" s="340">
        <v>0</v>
      </c>
      <c r="P2938" s="340">
        <v>0</v>
      </c>
      <c r="Q2938" s="340">
        <v>0</v>
      </c>
      <c r="S2938">
        <f t="shared" si="349"/>
        <v>1</v>
      </c>
    </row>
    <row r="2939" spans="1:19" ht="16" hidden="1" x14ac:dyDescent="0.2">
      <c r="A2939" s="481" t="s">
        <v>301</v>
      </c>
      <c r="B2939" s="345">
        <v>5</v>
      </c>
      <c r="C2939" s="415" t="str">
        <f t="shared" si="346"/>
        <v>MW2.5</v>
      </c>
      <c r="D2939" s="416">
        <v>2</v>
      </c>
      <c r="E2939" s="482">
        <v>44151</v>
      </c>
      <c r="F2939" s="366" t="s">
        <v>849</v>
      </c>
      <c r="G2939" s="444">
        <f>INDEX([1]CAPS!$A:$A,MATCH(F:F,[1]CAPS!$H:$H,0))</f>
        <v>2451</v>
      </c>
      <c r="H2939" s="414"/>
      <c r="I2939" s="341"/>
      <c r="J2939" s="340" t="s">
        <v>276</v>
      </c>
      <c r="K2939" s="340">
        <v>1</v>
      </c>
      <c r="L2939" s="340">
        <v>0</v>
      </c>
      <c r="M2939" s="340" t="s">
        <v>276</v>
      </c>
      <c r="N2939" s="340">
        <v>0</v>
      </c>
      <c r="O2939" s="340">
        <v>0</v>
      </c>
      <c r="P2939" s="340">
        <v>0</v>
      </c>
      <c r="Q2939" s="340">
        <v>0</v>
      </c>
      <c r="R2939" t="s">
        <v>847</v>
      </c>
      <c r="S2939">
        <f t="shared" si="349"/>
        <v>1</v>
      </c>
    </row>
    <row r="2940" spans="1:19" ht="16" hidden="1" x14ac:dyDescent="0.2">
      <c r="A2940" s="481" t="s">
        <v>301</v>
      </c>
      <c r="B2940" s="345">
        <v>6</v>
      </c>
      <c r="C2940" s="415" t="str">
        <f t="shared" si="346"/>
        <v>MW2.6</v>
      </c>
      <c r="D2940" s="416">
        <v>2</v>
      </c>
      <c r="E2940" s="482">
        <v>44151</v>
      </c>
      <c r="F2940" s="366" t="s">
        <v>502</v>
      </c>
      <c r="G2940" s="444">
        <f>INDEX([1]CAPS!$A:$A,MATCH(F:F,[1]CAPS!$H:$H,0))</f>
        <v>11903</v>
      </c>
      <c r="H2940" s="414"/>
      <c r="I2940" s="341"/>
      <c r="J2940" s="340" t="s">
        <v>276</v>
      </c>
      <c r="K2940" s="340">
        <v>12</v>
      </c>
      <c r="L2940" s="340">
        <v>0</v>
      </c>
      <c r="M2940" s="340" t="s">
        <v>276</v>
      </c>
      <c r="N2940" s="340">
        <v>0</v>
      </c>
      <c r="O2940" s="340">
        <v>0</v>
      </c>
      <c r="P2940" s="340">
        <v>0</v>
      </c>
      <c r="Q2940" s="340">
        <v>0</v>
      </c>
      <c r="S2940">
        <f t="shared" si="349"/>
        <v>12</v>
      </c>
    </row>
    <row r="2941" spans="1:19" ht="32" hidden="1" x14ac:dyDescent="0.2">
      <c r="A2941" s="481" t="s">
        <v>301</v>
      </c>
      <c r="B2941" s="345">
        <v>6</v>
      </c>
      <c r="C2941" s="415" t="str">
        <f t="shared" si="346"/>
        <v>MW2.6</v>
      </c>
      <c r="D2941" s="416">
        <v>2</v>
      </c>
      <c r="E2941" s="482">
        <v>44151</v>
      </c>
      <c r="F2941" s="392" t="s">
        <v>232</v>
      </c>
      <c r="G2941" s="444">
        <f>INDEX([1]CAPS!$A:$A,MATCH(F:F,[1]CAPS!$H:$H,0))</f>
        <v>8875</v>
      </c>
      <c r="H2941" s="414" t="s">
        <v>236</v>
      </c>
      <c r="I2941" s="341" t="s">
        <v>239</v>
      </c>
      <c r="J2941" s="340" t="s">
        <v>276</v>
      </c>
      <c r="K2941" s="340">
        <v>3</v>
      </c>
      <c r="L2941" s="340">
        <v>0</v>
      </c>
      <c r="M2941" s="340" t="s">
        <v>276</v>
      </c>
      <c r="N2941" s="340">
        <v>0</v>
      </c>
      <c r="O2941" s="340">
        <v>0</v>
      </c>
      <c r="P2941" s="340">
        <v>0</v>
      </c>
      <c r="Q2941" s="340">
        <v>0</v>
      </c>
      <c r="S2941">
        <f t="shared" si="349"/>
        <v>3</v>
      </c>
    </row>
    <row r="2942" spans="1:19" ht="16" hidden="1" x14ac:dyDescent="0.2">
      <c r="A2942" s="481" t="s">
        <v>301</v>
      </c>
      <c r="B2942" s="345">
        <v>6</v>
      </c>
      <c r="C2942" s="415" t="str">
        <f t="shared" si="346"/>
        <v>MW2.6</v>
      </c>
      <c r="D2942" s="416">
        <v>2</v>
      </c>
      <c r="E2942" s="482">
        <v>44151</v>
      </c>
      <c r="F2942" s="366" t="s">
        <v>126</v>
      </c>
      <c r="G2942" s="444">
        <f>INDEX([1]CAPS!$A:$A,MATCH(F:F,[1]CAPS!$H:$H,0))</f>
        <v>7943</v>
      </c>
      <c r="H2942" s="414"/>
      <c r="I2942" s="341"/>
      <c r="J2942" s="340" t="s">
        <v>276</v>
      </c>
      <c r="K2942" s="340">
        <v>0</v>
      </c>
      <c r="L2942" s="340">
        <v>0</v>
      </c>
      <c r="M2942" s="340">
        <v>1</v>
      </c>
      <c r="N2942" s="340">
        <v>0</v>
      </c>
      <c r="O2942" s="340">
        <v>0</v>
      </c>
      <c r="P2942" s="340">
        <v>0</v>
      </c>
      <c r="Q2942" s="340">
        <v>0</v>
      </c>
      <c r="S2942">
        <f t="shared" si="349"/>
        <v>0</v>
      </c>
    </row>
    <row r="2943" spans="1:19" ht="16" hidden="1" x14ac:dyDescent="0.2">
      <c r="A2943" s="481" t="s">
        <v>301</v>
      </c>
      <c r="B2943" s="345">
        <v>6</v>
      </c>
      <c r="C2943" s="415" t="str">
        <f t="shared" si="346"/>
        <v>MW2.6</v>
      </c>
      <c r="D2943" s="416">
        <v>2</v>
      </c>
      <c r="E2943" s="482">
        <v>44151</v>
      </c>
      <c r="F2943" s="366" t="s">
        <v>128</v>
      </c>
      <c r="G2943" s="444">
        <f>INDEX([1]CAPS!$A:$A,MATCH(F:F,[1]CAPS!$H:$H,0))</f>
        <v>3243</v>
      </c>
      <c r="H2943" s="414"/>
      <c r="I2943" s="341"/>
      <c r="J2943" s="340" t="s">
        <v>276</v>
      </c>
      <c r="K2943" s="340">
        <v>2</v>
      </c>
      <c r="L2943" s="340">
        <v>0</v>
      </c>
      <c r="M2943" s="340" t="s">
        <v>276</v>
      </c>
      <c r="N2943" s="340">
        <v>0</v>
      </c>
      <c r="O2943" s="340">
        <v>0</v>
      </c>
      <c r="P2943" s="340">
        <v>0</v>
      </c>
      <c r="Q2943" s="340">
        <v>0</v>
      </c>
      <c r="S2943">
        <f t="shared" si="349"/>
        <v>2</v>
      </c>
    </row>
    <row r="2944" spans="1:19" ht="16" hidden="1" x14ac:dyDescent="0.2">
      <c r="A2944" s="481" t="s">
        <v>301</v>
      </c>
      <c r="B2944" s="345">
        <v>6</v>
      </c>
      <c r="C2944" s="415" t="str">
        <f t="shared" si="346"/>
        <v>MW2.6</v>
      </c>
      <c r="D2944" s="416">
        <v>2</v>
      </c>
      <c r="E2944" s="482">
        <v>44151</v>
      </c>
      <c r="F2944" s="366" t="s">
        <v>479</v>
      </c>
      <c r="G2944" s="444">
        <f>INDEX([1]CAPS!$A:$A,MATCH(F:F,[1]CAPS!$H:$H,0))</f>
        <v>11190</v>
      </c>
      <c r="H2944" s="414"/>
      <c r="I2944" s="341"/>
      <c r="J2944" s="340" t="s">
        <v>276</v>
      </c>
      <c r="K2944" s="340">
        <v>1</v>
      </c>
      <c r="L2944" s="340">
        <v>0</v>
      </c>
      <c r="M2944" s="340" t="s">
        <v>276</v>
      </c>
      <c r="N2944" s="340">
        <v>1</v>
      </c>
      <c r="O2944" s="340">
        <v>0</v>
      </c>
      <c r="P2944" s="340">
        <v>0</v>
      </c>
      <c r="Q2944" s="340">
        <v>0</v>
      </c>
      <c r="S2944">
        <f t="shared" si="349"/>
        <v>1</v>
      </c>
    </row>
    <row r="2945" spans="1:19" ht="16" hidden="1" x14ac:dyDescent="0.2">
      <c r="A2945" s="481" t="s">
        <v>301</v>
      </c>
      <c r="B2945" s="345">
        <v>6</v>
      </c>
      <c r="C2945" s="415" t="str">
        <f t="shared" ref="C2945:C2991" si="352">CONCATENATE(A2945,".",B2945)</f>
        <v>MW2.6</v>
      </c>
      <c r="D2945" s="416">
        <v>2</v>
      </c>
      <c r="E2945" s="482">
        <v>44151</v>
      </c>
      <c r="F2945" s="366" t="s">
        <v>849</v>
      </c>
      <c r="G2945" s="444">
        <f>INDEX([1]CAPS!$A:$A,MATCH(F:F,[1]CAPS!$H:$H,0))</f>
        <v>2451</v>
      </c>
      <c r="H2945" s="414"/>
      <c r="I2945" s="341"/>
      <c r="J2945" s="340" t="s">
        <v>276</v>
      </c>
      <c r="K2945" s="340">
        <v>1</v>
      </c>
      <c r="L2945" s="340">
        <v>0</v>
      </c>
      <c r="M2945" s="340" t="s">
        <v>276</v>
      </c>
      <c r="N2945" s="340">
        <v>0</v>
      </c>
      <c r="O2945" s="340">
        <v>0</v>
      </c>
      <c r="P2945" s="340">
        <v>0</v>
      </c>
      <c r="Q2945" s="340">
        <v>0</v>
      </c>
      <c r="R2945" t="s">
        <v>847</v>
      </c>
      <c r="S2945">
        <f t="shared" si="349"/>
        <v>1</v>
      </c>
    </row>
    <row r="2946" spans="1:19" ht="16" x14ac:dyDescent="0.2">
      <c r="A2946" s="481" t="s">
        <v>301</v>
      </c>
      <c r="B2946" s="345">
        <v>6</v>
      </c>
      <c r="C2946" s="415" t="str">
        <f t="shared" si="352"/>
        <v>MW2.6</v>
      </c>
      <c r="D2946" s="416">
        <v>2</v>
      </c>
      <c r="E2946" s="482">
        <v>44151</v>
      </c>
      <c r="F2946" s="383" t="s">
        <v>228</v>
      </c>
      <c r="G2946" s="444">
        <f>INDEX([1]CAPS!$A:$A,MATCH(F:F,[1]CAPS!$H:$H,0))</f>
        <v>7993</v>
      </c>
      <c r="H2946" s="414"/>
      <c r="I2946" s="341"/>
      <c r="J2946" s="340" t="s">
        <v>276</v>
      </c>
      <c r="K2946" s="340">
        <v>1</v>
      </c>
      <c r="L2946" s="340">
        <v>0</v>
      </c>
      <c r="M2946" s="340" t="s">
        <v>276</v>
      </c>
      <c r="N2946" s="340">
        <v>0</v>
      </c>
      <c r="O2946" s="340" t="s">
        <v>276</v>
      </c>
      <c r="P2946" s="340" t="s">
        <v>276</v>
      </c>
      <c r="Q2946" s="340" t="s">
        <v>276</v>
      </c>
      <c r="S2946">
        <f>SUM(J2946:K2946)</f>
        <v>1</v>
      </c>
    </row>
    <row r="2947" spans="1:19" ht="16" hidden="1" x14ac:dyDescent="0.2">
      <c r="A2947" s="481" t="s">
        <v>301</v>
      </c>
      <c r="B2947" s="345">
        <v>6</v>
      </c>
      <c r="C2947" s="415" t="str">
        <f t="shared" si="352"/>
        <v>MW2.6</v>
      </c>
      <c r="D2947" s="416">
        <v>2</v>
      </c>
      <c r="E2947" s="482">
        <v>44151</v>
      </c>
      <c r="F2947" s="366" t="s">
        <v>131</v>
      </c>
      <c r="G2947" s="444">
        <f>INDEX([1]CAPS!$A:$A,MATCH(F:F,[1]CAPS!$H:$H,0))</f>
        <v>2557</v>
      </c>
      <c r="H2947" s="414"/>
      <c r="I2947" s="341"/>
      <c r="J2947" s="340" t="s">
        <v>276</v>
      </c>
      <c r="K2947" s="340">
        <v>1</v>
      </c>
      <c r="L2947" s="340">
        <v>0</v>
      </c>
      <c r="M2947" s="340" t="s">
        <v>276</v>
      </c>
      <c r="N2947" s="340">
        <v>0</v>
      </c>
      <c r="O2947" s="340">
        <v>0</v>
      </c>
      <c r="P2947" s="340">
        <v>0</v>
      </c>
      <c r="Q2947" s="340">
        <v>0</v>
      </c>
      <c r="S2947">
        <f t="shared" si="349"/>
        <v>1</v>
      </c>
    </row>
    <row r="2948" spans="1:19" ht="16" hidden="1" x14ac:dyDescent="0.2">
      <c r="A2948" s="481" t="s">
        <v>301</v>
      </c>
      <c r="B2948" s="345">
        <v>7</v>
      </c>
      <c r="C2948" s="415" t="str">
        <f t="shared" si="352"/>
        <v>MW2.7</v>
      </c>
      <c r="D2948" s="416">
        <v>2</v>
      </c>
      <c r="E2948" s="482">
        <v>44151</v>
      </c>
      <c r="F2948" s="366" t="s">
        <v>502</v>
      </c>
      <c r="G2948" s="444">
        <f>INDEX([1]CAPS!$A:$A,MATCH(F:F,[1]CAPS!$H:$H,0))</f>
        <v>11903</v>
      </c>
      <c r="H2948" s="414"/>
      <c r="I2948" s="341"/>
      <c r="J2948" s="340" t="s">
        <v>276</v>
      </c>
      <c r="K2948" s="340">
        <v>10</v>
      </c>
      <c r="L2948" s="340">
        <v>0</v>
      </c>
      <c r="M2948" s="340" t="s">
        <v>276</v>
      </c>
      <c r="N2948" s="340">
        <v>1</v>
      </c>
      <c r="O2948" s="340">
        <v>0</v>
      </c>
      <c r="P2948" s="340">
        <v>0</v>
      </c>
      <c r="Q2948" s="340">
        <v>0</v>
      </c>
      <c r="S2948">
        <f t="shared" si="349"/>
        <v>10</v>
      </c>
    </row>
    <row r="2949" spans="1:19" ht="16" hidden="1" x14ac:dyDescent="0.2">
      <c r="A2949" s="481" t="s">
        <v>301</v>
      </c>
      <c r="B2949" s="345">
        <v>7</v>
      </c>
      <c r="C2949" s="415" t="str">
        <f t="shared" si="352"/>
        <v>MW2.7</v>
      </c>
      <c r="D2949" s="416">
        <v>2</v>
      </c>
      <c r="E2949" s="482">
        <v>44151</v>
      </c>
      <c r="F2949" s="366" t="s">
        <v>850</v>
      </c>
      <c r="G2949" s="444">
        <f>INDEX([1]CAPS!$A:$A,MATCH(F:F,[1]CAPS!$H:$H,0))</f>
        <v>9822</v>
      </c>
      <c r="H2949" s="414"/>
      <c r="I2949" s="341"/>
      <c r="J2949" s="340" t="s">
        <v>276</v>
      </c>
      <c r="K2949" s="340">
        <v>1</v>
      </c>
      <c r="L2949" s="340">
        <v>0</v>
      </c>
      <c r="M2949" s="340" t="s">
        <v>276</v>
      </c>
      <c r="N2949" s="340">
        <v>0</v>
      </c>
      <c r="O2949" s="340">
        <v>0</v>
      </c>
      <c r="P2949" s="340">
        <v>0</v>
      </c>
      <c r="Q2949" s="340">
        <v>0</v>
      </c>
      <c r="R2949" t="s">
        <v>847</v>
      </c>
      <c r="S2949">
        <f t="shared" si="349"/>
        <v>1</v>
      </c>
    </row>
    <row r="2950" spans="1:19" ht="16" hidden="1" x14ac:dyDescent="0.2">
      <c r="A2950" s="481" t="s">
        <v>301</v>
      </c>
      <c r="B2950" s="345">
        <v>7</v>
      </c>
      <c r="C2950" s="415" t="str">
        <f t="shared" si="352"/>
        <v>MW2.7</v>
      </c>
      <c r="D2950" s="416">
        <v>2</v>
      </c>
      <c r="E2950" s="482">
        <v>44151</v>
      </c>
      <c r="F2950" s="366" t="s">
        <v>161</v>
      </c>
      <c r="G2950" s="444">
        <f>INDEX([1]CAPS!$A:$A,MATCH(F:F,[1]CAPS!$H:$H,0))</f>
        <v>2603</v>
      </c>
      <c r="H2950" s="414"/>
      <c r="I2950" s="341"/>
      <c r="J2950" s="340" t="s">
        <v>276</v>
      </c>
      <c r="K2950" s="340">
        <v>0</v>
      </c>
      <c r="L2950" s="340">
        <v>0</v>
      </c>
      <c r="M2950" s="340" t="s">
        <v>276</v>
      </c>
      <c r="N2950" s="340">
        <v>0</v>
      </c>
      <c r="O2950" s="340">
        <v>2</v>
      </c>
      <c r="P2950" s="340">
        <v>0</v>
      </c>
      <c r="Q2950" s="340">
        <v>0</v>
      </c>
      <c r="S2950">
        <f t="shared" si="349"/>
        <v>2</v>
      </c>
    </row>
    <row r="2951" spans="1:19" ht="16" x14ac:dyDescent="0.2">
      <c r="A2951" s="481" t="s">
        <v>301</v>
      </c>
      <c r="B2951" s="345">
        <v>7</v>
      </c>
      <c r="C2951" s="415" t="str">
        <f t="shared" si="352"/>
        <v>MW2.7</v>
      </c>
      <c r="D2951" s="416">
        <v>2</v>
      </c>
      <c r="E2951" s="482">
        <v>44151</v>
      </c>
      <c r="F2951" s="383" t="s">
        <v>228</v>
      </c>
      <c r="G2951" s="444">
        <f>INDEX([1]CAPS!$A:$A,MATCH(F:F,[1]CAPS!$H:$H,0))</f>
        <v>7993</v>
      </c>
      <c r="H2951" s="414"/>
      <c r="I2951" s="341"/>
      <c r="J2951" s="340" t="s">
        <v>276</v>
      </c>
      <c r="K2951" s="340">
        <v>2</v>
      </c>
      <c r="L2951" s="340">
        <v>0</v>
      </c>
      <c r="M2951" s="340" t="s">
        <v>276</v>
      </c>
      <c r="N2951" s="340">
        <v>0</v>
      </c>
      <c r="O2951" s="340" t="s">
        <v>276</v>
      </c>
      <c r="P2951" s="340" t="s">
        <v>276</v>
      </c>
      <c r="Q2951" s="340" t="s">
        <v>276</v>
      </c>
      <c r="S2951">
        <f>SUM(J2951:K2951)</f>
        <v>2</v>
      </c>
    </row>
    <row r="2952" spans="1:19" ht="16" hidden="1" x14ac:dyDescent="0.2">
      <c r="A2952" s="481" t="s">
        <v>301</v>
      </c>
      <c r="B2952" s="345">
        <v>8</v>
      </c>
      <c r="C2952" s="415" t="str">
        <f t="shared" si="352"/>
        <v>MW2.8</v>
      </c>
      <c r="D2952" s="416">
        <v>2</v>
      </c>
      <c r="E2952" s="482">
        <v>44151</v>
      </c>
      <c r="F2952" s="366" t="s">
        <v>502</v>
      </c>
      <c r="G2952" s="444">
        <f>INDEX([1]CAPS!$A:$A,MATCH(F:F,[1]CAPS!$H:$H,0))</f>
        <v>11903</v>
      </c>
      <c r="H2952" s="414"/>
      <c r="I2952" s="341"/>
      <c r="J2952" s="340" t="s">
        <v>276</v>
      </c>
      <c r="K2952" s="340">
        <v>16</v>
      </c>
      <c r="L2952" s="340">
        <v>0</v>
      </c>
      <c r="M2952" s="340" t="s">
        <v>276</v>
      </c>
      <c r="N2952" s="340">
        <v>0</v>
      </c>
      <c r="O2952" s="340">
        <v>0</v>
      </c>
      <c r="P2952" s="340">
        <v>0</v>
      </c>
      <c r="Q2952" s="340">
        <v>0</v>
      </c>
      <c r="S2952">
        <f t="shared" si="349"/>
        <v>16</v>
      </c>
    </row>
    <row r="2953" spans="1:19" ht="16" hidden="1" x14ac:dyDescent="0.2">
      <c r="A2953" s="481" t="s">
        <v>301</v>
      </c>
      <c r="B2953" s="345">
        <v>8</v>
      </c>
      <c r="C2953" s="415" t="str">
        <f t="shared" si="352"/>
        <v>MW2.8</v>
      </c>
      <c r="D2953" s="416">
        <v>2</v>
      </c>
      <c r="E2953" s="482">
        <v>44151</v>
      </c>
      <c r="F2953" s="366" t="s">
        <v>850</v>
      </c>
      <c r="G2953" s="444">
        <f>INDEX([1]CAPS!$A:$A,MATCH(F:F,[1]CAPS!$H:$H,0))</f>
        <v>9822</v>
      </c>
      <c r="H2953" s="414"/>
      <c r="I2953" s="341"/>
      <c r="J2953" s="340" t="s">
        <v>276</v>
      </c>
      <c r="K2953" s="340">
        <v>5</v>
      </c>
      <c r="L2953" s="340">
        <v>0</v>
      </c>
      <c r="M2953" s="340" t="s">
        <v>276</v>
      </c>
      <c r="N2953" s="340">
        <v>0</v>
      </c>
      <c r="O2953" s="340">
        <v>0</v>
      </c>
      <c r="P2953" s="340">
        <v>0</v>
      </c>
      <c r="Q2953" s="340">
        <v>0</v>
      </c>
      <c r="R2953" t="s">
        <v>847</v>
      </c>
      <c r="S2953">
        <f t="shared" si="349"/>
        <v>5</v>
      </c>
    </row>
    <row r="2954" spans="1:19" ht="16" hidden="1" x14ac:dyDescent="0.2">
      <c r="A2954" s="481" t="s">
        <v>301</v>
      </c>
      <c r="B2954" s="345">
        <v>8</v>
      </c>
      <c r="C2954" s="415" t="str">
        <f t="shared" si="352"/>
        <v>MW2.8</v>
      </c>
      <c r="D2954" s="416">
        <v>2</v>
      </c>
      <c r="E2954" s="482">
        <v>44151</v>
      </c>
      <c r="F2954" s="366" t="s">
        <v>849</v>
      </c>
      <c r="G2954" s="444">
        <f>INDEX([1]CAPS!$A:$A,MATCH(F:F,[1]CAPS!$H:$H,0))</f>
        <v>2451</v>
      </c>
      <c r="H2954" s="414"/>
      <c r="I2954" s="341"/>
      <c r="J2954" s="340" t="s">
        <v>276</v>
      </c>
      <c r="K2954" s="340">
        <v>2</v>
      </c>
      <c r="L2954" s="340">
        <v>0</v>
      </c>
      <c r="M2954" s="340" t="s">
        <v>276</v>
      </c>
      <c r="N2954" s="340">
        <v>0</v>
      </c>
      <c r="O2954" s="340">
        <v>0</v>
      </c>
      <c r="P2954" s="340">
        <v>0</v>
      </c>
      <c r="Q2954" s="340">
        <v>0</v>
      </c>
      <c r="R2954" t="s">
        <v>847</v>
      </c>
      <c r="S2954">
        <f t="shared" si="349"/>
        <v>2</v>
      </c>
    </row>
    <row r="2955" spans="1:19" ht="16" hidden="1" x14ac:dyDescent="0.2">
      <c r="A2955" s="481" t="s">
        <v>301</v>
      </c>
      <c r="B2955" s="345">
        <v>9</v>
      </c>
      <c r="C2955" s="415" t="str">
        <f t="shared" si="352"/>
        <v>MW2.9</v>
      </c>
      <c r="D2955" s="416">
        <v>2</v>
      </c>
      <c r="E2955" s="482">
        <v>44151</v>
      </c>
      <c r="F2955" s="366" t="s">
        <v>502</v>
      </c>
      <c r="G2955" s="444">
        <f>INDEX([1]CAPS!$A:$A,MATCH(F:F,[1]CAPS!$H:$H,0))</f>
        <v>11903</v>
      </c>
      <c r="H2955" s="414"/>
      <c r="I2955" s="341"/>
      <c r="J2955" s="340" t="s">
        <v>276</v>
      </c>
      <c r="K2955" s="340">
        <v>13</v>
      </c>
      <c r="L2955" s="340">
        <v>0</v>
      </c>
      <c r="M2955" s="340" t="s">
        <v>276</v>
      </c>
      <c r="N2955" s="340">
        <v>0</v>
      </c>
      <c r="O2955" s="340">
        <v>0</v>
      </c>
      <c r="P2955" s="340">
        <v>0</v>
      </c>
      <c r="Q2955" s="340">
        <v>0</v>
      </c>
      <c r="S2955">
        <f t="shared" ref="S2955:S3018" si="353">SUM(J2955:K2955)+O2955</f>
        <v>13</v>
      </c>
    </row>
    <row r="2956" spans="1:19" ht="32" hidden="1" x14ac:dyDescent="0.2">
      <c r="A2956" s="481" t="s">
        <v>301</v>
      </c>
      <c r="B2956" s="345">
        <v>9</v>
      </c>
      <c r="C2956" s="415" t="str">
        <f t="shared" si="352"/>
        <v>MW2.9</v>
      </c>
      <c r="D2956" s="416">
        <v>2</v>
      </c>
      <c r="E2956" s="482">
        <v>44151</v>
      </c>
      <c r="F2956" s="366" t="s">
        <v>135</v>
      </c>
      <c r="G2956" s="444">
        <f>INDEX([1]CAPS!$A:$A,MATCH(F:F,[1]CAPS!$H:$H,0))</f>
        <v>7766</v>
      </c>
      <c r="H2956" s="414" t="s">
        <v>236</v>
      </c>
      <c r="I2956" s="341" t="s">
        <v>242</v>
      </c>
      <c r="J2956" s="340" t="s">
        <v>276</v>
      </c>
      <c r="K2956" s="340">
        <v>1</v>
      </c>
      <c r="L2956" s="340">
        <v>0</v>
      </c>
      <c r="M2956" s="340" t="s">
        <v>276</v>
      </c>
      <c r="N2956" s="340">
        <v>0</v>
      </c>
      <c r="O2956" s="340">
        <v>0</v>
      </c>
      <c r="P2956" s="340">
        <v>0</v>
      </c>
      <c r="Q2956" s="340">
        <v>0</v>
      </c>
      <c r="S2956">
        <f t="shared" si="353"/>
        <v>1</v>
      </c>
    </row>
    <row r="2957" spans="1:19" ht="16" hidden="1" x14ac:dyDescent="0.2">
      <c r="A2957" s="481" t="s">
        <v>301</v>
      </c>
      <c r="B2957" s="345">
        <v>10</v>
      </c>
      <c r="C2957" s="415" t="str">
        <f t="shared" si="352"/>
        <v>MW2.10</v>
      </c>
      <c r="D2957" s="416">
        <v>2</v>
      </c>
      <c r="E2957" s="482">
        <v>44151</v>
      </c>
      <c r="F2957" s="366" t="s">
        <v>502</v>
      </c>
      <c r="G2957" s="444">
        <f>INDEX([1]CAPS!$A:$A,MATCH(F:F,[1]CAPS!$H:$H,0))</f>
        <v>11903</v>
      </c>
      <c r="H2957" s="414"/>
      <c r="I2957" s="341"/>
      <c r="J2957" s="340" t="s">
        <v>276</v>
      </c>
      <c r="K2957" s="340">
        <v>20</v>
      </c>
      <c r="L2957" s="340">
        <v>0</v>
      </c>
      <c r="M2957" s="340" t="s">
        <v>276</v>
      </c>
      <c r="N2957" s="340">
        <v>0</v>
      </c>
      <c r="O2957" s="340">
        <v>0</v>
      </c>
      <c r="P2957" s="340">
        <v>0</v>
      </c>
      <c r="Q2957" s="340">
        <v>0</v>
      </c>
      <c r="S2957">
        <f t="shared" si="353"/>
        <v>20</v>
      </c>
    </row>
    <row r="2958" spans="1:19" ht="16" hidden="1" x14ac:dyDescent="0.2">
      <c r="A2958" s="481" t="s">
        <v>301</v>
      </c>
      <c r="B2958" s="345">
        <v>10</v>
      </c>
      <c r="C2958" s="415" t="str">
        <f t="shared" si="352"/>
        <v>MW2.10</v>
      </c>
      <c r="D2958" s="416">
        <v>2</v>
      </c>
      <c r="E2958" s="482">
        <v>44151</v>
      </c>
      <c r="F2958" s="366" t="s">
        <v>850</v>
      </c>
      <c r="G2958" s="444">
        <f>INDEX([1]CAPS!$A:$A,MATCH(F:F,[1]CAPS!$H:$H,0))</f>
        <v>9822</v>
      </c>
      <c r="H2958" s="414"/>
      <c r="I2958" s="341"/>
      <c r="J2958" s="340" t="s">
        <v>276</v>
      </c>
      <c r="K2958" s="340">
        <v>1</v>
      </c>
      <c r="L2958" s="340">
        <v>0</v>
      </c>
      <c r="M2958" s="340" t="s">
        <v>276</v>
      </c>
      <c r="N2958" s="340">
        <v>0</v>
      </c>
      <c r="O2958" s="340">
        <v>0</v>
      </c>
      <c r="P2958" s="340">
        <v>0</v>
      </c>
      <c r="Q2958" s="340">
        <v>0</v>
      </c>
      <c r="R2958" t="s">
        <v>847</v>
      </c>
      <c r="S2958">
        <f t="shared" si="353"/>
        <v>1</v>
      </c>
    </row>
    <row r="2959" spans="1:19" ht="16" hidden="1" x14ac:dyDescent="0.2">
      <c r="A2959" s="481" t="s">
        <v>301</v>
      </c>
      <c r="B2959" s="345">
        <v>11</v>
      </c>
      <c r="C2959" s="415" t="str">
        <f t="shared" si="352"/>
        <v>MW2.11</v>
      </c>
      <c r="D2959" s="416">
        <v>2</v>
      </c>
      <c r="E2959" s="482">
        <v>44151</v>
      </c>
      <c r="F2959" s="366" t="s">
        <v>502</v>
      </c>
      <c r="G2959" s="444">
        <f>INDEX([1]CAPS!$A:$A,MATCH(F:F,[1]CAPS!$H:$H,0))</f>
        <v>11903</v>
      </c>
      <c r="H2959" s="414"/>
      <c r="I2959" s="341"/>
      <c r="J2959" s="340" t="s">
        <v>276</v>
      </c>
      <c r="K2959" s="340">
        <v>11</v>
      </c>
      <c r="L2959" s="340">
        <v>0</v>
      </c>
      <c r="M2959" s="340" t="s">
        <v>276</v>
      </c>
      <c r="N2959" s="340">
        <v>0</v>
      </c>
      <c r="O2959" s="340">
        <v>0</v>
      </c>
      <c r="P2959" s="340">
        <v>0</v>
      </c>
      <c r="Q2959" s="340">
        <v>0</v>
      </c>
      <c r="S2959">
        <f t="shared" si="353"/>
        <v>11</v>
      </c>
    </row>
    <row r="2960" spans="1:19" ht="16" hidden="1" x14ac:dyDescent="0.2">
      <c r="A2960" s="481" t="s">
        <v>301</v>
      </c>
      <c r="B2960" s="345">
        <v>11</v>
      </c>
      <c r="C2960" s="415" t="str">
        <f t="shared" si="352"/>
        <v>MW2.11</v>
      </c>
      <c r="D2960" s="416">
        <v>2</v>
      </c>
      <c r="E2960" s="482">
        <v>44151</v>
      </c>
      <c r="F2960" s="366" t="s">
        <v>161</v>
      </c>
      <c r="G2960" s="444">
        <f>INDEX([1]CAPS!$A:$A,MATCH(F:F,[1]CAPS!$H:$H,0))</f>
        <v>2603</v>
      </c>
      <c r="H2960" s="414"/>
      <c r="I2960" s="341"/>
      <c r="J2960" s="340" t="s">
        <v>276</v>
      </c>
      <c r="K2960" s="340">
        <v>2</v>
      </c>
      <c r="L2960" s="340">
        <v>0</v>
      </c>
      <c r="M2960" s="340" t="s">
        <v>276</v>
      </c>
      <c r="N2960" s="340">
        <v>0</v>
      </c>
      <c r="O2960" s="340">
        <v>0</v>
      </c>
      <c r="P2960" s="340">
        <v>0</v>
      </c>
      <c r="Q2960" s="340">
        <v>0</v>
      </c>
      <c r="S2960">
        <f t="shared" si="353"/>
        <v>2</v>
      </c>
    </row>
    <row r="2961" spans="1:19" ht="16" hidden="1" x14ac:dyDescent="0.2">
      <c r="A2961" s="481" t="s">
        <v>301</v>
      </c>
      <c r="B2961" s="345">
        <v>11</v>
      </c>
      <c r="C2961" s="415" t="str">
        <f t="shared" si="352"/>
        <v>MW2.11</v>
      </c>
      <c r="D2961" s="416">
        <v>2</v>
      </c>
      <c r="E2961" s="482">
        <v>44151</v>
      </c>
      <c r="F2961" s="366" t="s">
        <v>158</v>
      </c>
      <c r="G2961" s="444">
        <f>INDEX([1]CAPS!$A:$A,MATCH(F:F,[1]CAPS!$H:$H,0))</f>
        <v>2987</v>
      </c>
      <c r="H2961" s="414"/>
      <c r="I2961" s="341"/>
      <c r="J2961" s="340" t="s">
        <v>276</v>
      </c>
      <c r="K2961" s="340">
        <v>1</v>
      </c>
      <c r="L2961" s="340">
        <v>0</v>
      </c>
      <c r="M2961" s="340" t="s">
        <v>276</v>
      </c>
      <c r="N2961" s="340">
        <v>0</v>
      </c>
      <c r="O2961" s="340">
        <v>0</v>
      </c>
      <c r="P2961" s="340">
        <v>0</v>
      </c>
      <c r="Q2961" s="340">
        <v>0</v>
      </c>
      <c r="S2961">
        <f t="shared" si="353"/>
        <v>1</v>
      </c>
    </row>
    <row r="2962" spans="1:19" ht="16" hidden="1" x14ac:dyDescent="0.2">
      <c r="A2962" s="481" t="s">
        <v>301</v>
      </c>
      <c r="B2962" s="345">
        <v>11</v>
      </c>
      <c r="C2962" s="415" t="str">
        <f t="shared" si="352"/>
        <v>MW2.11</v>
      </c>
      <c r="D2962" s="416">
        <v>2</v>
      </c>
      <c r="E2962" s="482">
        <v>44151</v>
      </c>
      <c r="F2962" s="366" t="s">
        <v>850</v>
      </c>
      <c r="G2962" s="444">
        <f>INDEX([1]CAPS!$A:$A,MATCH(F:F,[1]CAPS!$H:$H,0))</f>
        <v>9822</v>
      </c>
      <c r="H2962" s="414"/>
      <c r="I2962" s="341"/>
      <c r="J2962" s="340" t="s">
        <v>276</v>
      </c>
      <c r="K2962" s="340">
        <v>1</v>
      </c>
      <c r="L2962" s="340">
        <v>0</v>
      </c>
      <c r="M2962" s="340" t="s">
        <v>276</v>
      </c>
      <c r="N2962" s="340">
        <v>0</v>
      </c>
      <c r="O2962" s="340">
        <v>0</v>
      </c>
      <c r="P2962" s="340">
        <v>0</v>
      </c>
      <c r="Q2962" s="340">
        <v>0</v>
      </c>
      <c r="R2962" t="s">
        <v>847</v>
      </c>
      <c r="S2962">
        <f t="shared" si="353"/>
        <v>1</v>
      </c>
    </row>
    <row r="2963" spans="1:19" ht="16" hidden="1" x14ac:dyDescent="0.2">
      <c r="A2963" s="481" t="s">
        <v>301</v>
      </c>
      <c r="B2963" s="345">
        <v>12</v>
      </c>
      <c r="C2963" s="415" t="str">
        <f t="shared" si="352"/>
        <v>MW2.12</v>
      </c>
      <c r="D2963" s="416">
        <v>2</v>
      </c>
      <c r="E2963" s="482">
        <v>44151</v>
      </c>
      <c r="F2963" s="366" t="s">
        <v>502</v>
      </c>
      <c r="G2963" s="444">
        <f>INDEX([1]CAPS!$A:$A,MATCH(F:F,[1]CAPS!$H:$H,0))</f>
        <v>11903</v>
      </c>
      <c r="H2963" s="414"/>
      <c r="I2963" s="341"/>
      <c r="J2963" s="340" t="s">
        <v>276</v>
      </c>
      <c r="K2963" s="340">
        <v>11</v>
      </c>
      <c r="L2963" s="340">
        <v>0</v>
      </c>
      <c r="M2963" s="340" t="s">
        <v>276</v>
      </c>
      <c r="N2963" s="340">
        <v>0</v>
      </c>
      <c r="O2963" s="340">
        <v>0</v>
      </c>
      <c r="P2963" s="340">
        <v>0</v>
      </c>
      <c r="Q2963" s="340">
        <v>0</v>
      </c>
      <c r="S2963">
        <f t="shared" si="353"/>
        <v>11</v>
      </c>
    </row>
    <row r="2964" spans="1:19" ht="16" hidden="1" x14ac:dyDescent="0.2">
      <c r="A2964" s="481" t="s">
        <v>301</v>
      </c>
      <c r="B2964" s="345">
        <v>12</v>
      </c>
      <c r="C2964" s="415" t="str">
        <f t="shared" si="352"/>
        <v>MW2.12</v>
      </c>
      <c r="D2964" s="416">
        <v>2</v>
      </c>
      <c r="E2964" s="482">
        <v>44151</v>
      </c>
      <c r="F2964" s="366" t="s">
        <v>158</v>
      </c>
      <c r="G2964" s="444">
        <f>INDEX([1]CAPS!$A:$A,MATCH(F:F,[1]CAPS!$H:$H,0))</f>
        <v>2987</v>
      </c>
      <c r="H2964" s="414"/>
      <c r="I2964" s="341"/>
      <c r="J2964" s="340" t="s">
        <v>276</v>
      </c>
      <c r="K2964" s="340">
        <v>3</v>
      </c>
      <c r="L2964" s="340">
        <v>0</v>
      </c>
      <c r="M2964" s="340" t="s">
        <v>276</v>
      </c>
      <c r="N2964" s="340">
        <v>0</v>
      </c>
      <c r="O2964" s="340">
        <v>0</v>
      </c>
      <c r="P2964" s="340">
        <v>0</v>
      </c>
      <c r="Q2964" s="340">
        <v>0</v>
      </c>
      <c r="S2964">
        <f t="shared" si="353"/>
        <v>3</v>
      </c>
    </row>
    <row r="2965" spans="1:19" ht="32" hidden="1" x14ac:dyDescent="0.2">
      <c r="A2965" s="481" t="s">
        <v>301</v>
      </c>
      <c r="B2965" s="345">
        <v>12</v>
      </c>
      <c r="C2965" s="415" t="str">
        <f t="shared" si="352"/>
        <v>MW2.12</v>
      </c>
      <c r="D2965" s="416">
        <v>2</v>
      </c>
      <c r="E2965" s="482">
        <v>44151</v>
      </c>
      <c r="F2965" s="392" t="s">
        <v>232</v>
      </c>
      <c r="G2965" s="444">
        <f>INDEX([1]CAPS!$A:$A,MATCH(F:F,[1]CAPS!$H:$H,0))</f>
        <v>8875</v>
      </c>
      <c r="H2965" s="414" t="s">
        <v>236</v>
      </c>
      <c r="I2965" s="341" t="s">
        <v>239</v>
      </c>
      <c r="J2965" s="340" t="s">
        <v>276</v>
      </c>
      <c r="K2965" s="340">
        <v>1</v>
      </c>
      <c r="L2965" s="340">
        <v>0</v>
      </c>
      <c r="M2965" s="340" t="s">
        <v>276</v>
      </c>
      <c r="N2965" s="340">
        <v>0</v>
      </c>
      <c r="O2965" s="340">
        <v>0</v>
      </c>
      <c r="P2965" s="340">
        <v>0</v>
      </c>
      <c r="Q2965" s="340">
        <v>0</v>
      </c>
      <c r="S2965">
        <f t="shared" si="353"/>
        <v>1</v>
      </c>
    </row>
    <row r="2966" spans="1:19" ht="16" hidden="1" x14ac:dyDescent="0.2">
      <c r="A2966" s="481" t="s">
        <v>301</v>
      </c>
      <c r="B2966" s="345">
        <v>12</v>
      </c>
      <c r="C2966" s="415" t="str">
        <f t="shared" si="352"/>
        <v>MW2.12</v>
      </c>
      <c r="D2966" s="416">
        <v>2</v>
      </c>
      <c r="E2966" s="482">
        <v>44151</v>
      </c>
      <c r="F2966" s="486" t="s">
        <v>781</v>
      </c>
      <c r="G2966" s="444">
        <f>INDEX([1]CAPS!$A:$A,MATCH(F:F,[1]CAPS!$H:$H,0))</f>
        <v>1928</v>
      </c>
      <c r="H2966" s="414"/>
      <c r="I2966" s="341"/>
      <c r="J2966" s="340" t="s">
        <v>276</v>
      </c>
      <c r="K2966" s="340">
        <v>1</v>
      </c>
      <c r="L2966" s="340">
        <v>0</v>
      </c>
      <c r="M2966" s="340" t="s">
        <v>276</v>
      </c>
      <c r="N2966" s="340">
        <v>0</v>
      </c>
      <c r="O2966" s="340">
        <v>0</v>
      </c>
      <c r="P2966" s="340">
        <v>0</v>
      </c>
      <c r="Q2966" s="340">
        <v>0</v>
      </c>
      <c r="S2966">
        <f t="shared" si="353"/>
        <v>1</v>
      </c>
    </row>
    <row r="2967" spans="1:19" ht="16" hidden="1" x14ac:dyDescent="0.2">
      <c r="A2967" s="481" t="s">
        <v>301</v>
      </c>
      <c r="B2967" s="345">
        <v>12</v>
      </c>
      <c r="C2967" s="415" t="str">
        <f t="shared" si="352"/>
        <v>MW2.12</v>
      </c>
      <c r="D2967" s="416">
        <v>2</v>
      </c>
      <c r="E2967" s="482">
        <v>44151</v>
      </c>
      <c r="F2967" s="366" t="s">
        <v>850</v>
      </c>
      <c r="G2967" s="444">
        <f>INDEX([1]CAPS!$A:$A,MATCH(F:F,[1]CAPS!$H:$H,0))</f>
        <v>9822</v>
      </c>
      <c r="H2967" s="414"/>
      <c r="I2967" s="341"/>
      <c r="J2967" s="340" t="s">
        <v>276</v>
      </c>
      <c r="K2967" s="340">
        <v>3</v>
      </c>
      <c r="L2967" s="340">
        <v>0</v>
      </c>
      <c r="M2967" s="340" t="s">
        <v>276</v>
      </c>
      <c r="N2967" s="340">
        <v>0</v>
      </c>
      <c r="O2967" s="340">
        <v>0</v>
      </c>
      <c r="P2967" s="340">
        <v>0</v>
      </c>
      <c r="Q2967" s="340">
        <v>0</v>
      </c>
      <c r="R2967" t="s">
        <v>847</v>
      </c>
      <c r="S2967">
        <f t="shared" si="353"/>
        <v>3</v>
      </c>
    </row>
    <row r="2968" spans="1:19" ht="16" hidden="1" x14ac:dyDescent="0.2">
      <c r="A2968" s="481" t="s">
        <v>301</v>
      </c>
      <c r="B2968" s="345">
        <v>12</v>
      </c>
      <c r="C2968" s="415" t="str">
        <f t="shared" si="352"/>
        <v>MW2.12</v>
      </c>
      <c r="D2968" s="416">
        <v>2</v>
      </c>
      <c r="E2968" s="482">
        <v>44151</v>
      </c>
      <c r="F2968" s="366" t="s">
        <v>129</v>
      </c>
      <c r="G2968" s="444">
        <f>INDEX([1]CAPS!$A:$A,MATCH(F:F,[1]CAPS!$H:$H,0))</f>
        <v>5532</v>
      </c>
      <c r="H2968" s="414"/>
      <c r="I2968" s="341"/>
      <c r="J2968" s="340" t="s">
        <v>276</v>
      </c>
      <c r="K2968" s="340">
        <v>7</v>
      </c>
      <c r="L2968" s="340">
        <v>0</v>
      </c>
      <c r="M2968" s="340" t="s">
        <v>276</v>
      </c>
      <c r="N2968" s="340">
        <v>0</v>
      </c>
      <c r="O2968" s="340">
        <v>0</v>
      </c>
      <c r="P2968" s="340">
        <v>0</v>
      </c>
      <c r="Q2968" s="340">
        <v>0</v>
      </c>
      <c r="S2968">
        <f t="shared" si="353"/>
        <v>7</v>
      </c>
    </row>
    <row r="2969" spans="1:19" ht="16" hidden="1" x14ac:dyDescent="0.2">
      <c r="A2969" s="481" t="s">
        <v>301</v>
      </c>
      <c r="B2969" s="345">
        <v>12</v>
      </c>
      <c r="C2969" s="415" t="str">
        <f t="shared" si="352"/>
        <v>MW2.12</v>
      </c>
      <c r="D2969" s="416">
        <v>2</v>
      </c>
      <c r="E2969" s="482">
        <v>44151</v>
      </c>
      <c r="F2969" s="366" t="s">
        <v>502</v>
      </c>
      <c r="G2969" s="444">
        <f>INDEX([1]CAPS!$A:$A,MATCH(F:F,[1]CAPS!$H:$H,0))</f>
        <v>11903</v>
      </c>
      <c r="H2969" s="414"/>
      <c r="I2969" s="341"/>
      <c r="J2969" s="340" t="s">
        <v>276</v>
      </c>
      <c r="K2969" s="340">
        <v>6</v>
      </c>
      <c r="L2969" s="340">
        <v>0</v>
      </c>
      <c r="M2969" s="340" t="s">
        <v>276</v>
      </c>
      <c r="N2969" s="340">
        <v>0</v>
      </c>
      <c r="O2969" s="340">
        <v>0</v>
      </c>
      <c r="P2969" s="340">
        <v>0</v>
      </c>
      <c r="Q2969" s="340">
        <v>0</v>
      </c>
      <c r="S2969">
        <f t="shared" si="353"/>
        <v>6</v>
      </c>
    </row>
    <row r="2970" spans="1:19" ht="16" x14ac:dyDescent="0.2">
      <c r="A2970" s="481" t="s">
        <v>301</v>
      </c>
      <c r="B2970" s="345">
        <v>12</v>
      </c>
      <c r="C2970" s="415" t="str">
        <f t="shared" si="352"/>
        <v>MW2.12</v>
      </c>
      <c r="D2970" s="416">
        <v>2</v>
      </c>
      <c r="E2970" s="482">
        <v>44151</v>
      </c>
      <c r="F2970" s="366" t="s">
        <v>134</v>
      </c>
      <c r="G2970" s="444">
        <f>INDEX([1]CAPS!$A:$A,MATCH(F:F,[1]CAPS!$H:$H,0))</f>
        <v>2302</v>
      </c>
      <c r="H2970" s="414"/>
      <c r="I2970" s="341"/>
      <c r="J2970" s="340" t="s">
        <v>276</v>
      </c>
      <c r="K2970" s="340">
        <v>12</v>
      </c>
      <c r="L2970" s="340">
        <v>0</v>
      </c>
      <c r="M2970" s="340" t="s">
        <v>276</v>
      </c>
      <c r="N2970" s="340">
        <v>0</v>
      </c>
      <c r="O2970" s="340" t="s">
        <v>276</v>
      </c>
      <c r="P2970" s="340" t="s">
        <v>276</v>
      </c>
      <c r="Q2970" s="340" t="s">
        <v>276</v>
      </c>
      <c r="S2970">
        <f>SUM(J2970:K2970)</f>
        <v>12</v>
      </c>
    </row>
    <row r="2971" spans="1:19" ht="16" hidden="1" x14ac:dyDescent="0.2">
      <c r="A2971" s="481" t="s">
        <v>301</v>
      </c>
      <c r="B2971" s="345">
        <v>13</v>
      </c>
      <c r="C2971" s="415" t="str">
        <f t="shared" si="352"/>
        <v>MW2.13</v>
      </c>
      <c r="D2971" s="416">
        <v>2</v>
      </c>
      <c r="E2971" s="482">
        <v>44151</v>
      </c>
      <c r="F2971" s="366" t="s">
        <v>161</v>
      </c>
      <c r="G2971" s="444">
        <f>INDEX([1]CAPS!$A:$A,MATCH(F:F,[1]CAPS!$H:$H,0))</f>
        <v>2603</v>
      </c>
      <c r="H2971" s="414"/>
      <c r="I2971" s="341"/>
      <c r="J2971" s="340" t="s">
        <v>276</v>
      </c>
      <c r="K2971" s="340">
        <v>0</v>
      </c>
      <c r="L2971" s="340">
        <v>0</v>
      </c>
      <c r="M2971" s="340" t="s">
        <v>276</v>
      </c>
      <c r="N2971" s="340">
        <v>0</v>
      </c>
      <c r="O2971" s="340">
        <v>5</v>
      </c>
      <c r="P2971" s="340">
        <v>0</v>
      </c>
      <c r="Q2971" s="340">
        <v>0</v>
      </c>
      <c r="S2971">
        <f t="shared" si="353"/>
        <v>5</v>
      </c>
    </row>
    <row r="2972" spans="1:19" ht="16" hidden="1" x14ac:dyDescent="0.2">
      <c r="A2972" s="481" t="s">
        <v>301</v>
      </c>
      <c r="B2972" s="345">
        <v>13</v>
      </c>
      <c r="C2972" s="415" t="str">
        <f t="shared" si="352"/>
        <v>MW2.13</v>
      </c>
      <c r="D2972" s="416">
        <v>2</v>
      </c>
      <c r="E2972" s="482">
        <v>44151</v>
      </c>
      <c r="F2972" s="366" t="s">
        <v>849</v>
      </c>
      <c r="G2972" s="444">
        <f>INDEX([1]CAPS!$A:$A,MATCH(F:F,[1]CAPS!$H:$H,0))</f>
        <v>2451</v>
      </c>
      <c r="H2972" s="414"/>
      <c r="I2972" s="341"/>
      <c r="J2972" s="340" t="s">
        <v>276</v>
      </c>
      <c r="K2972" s="340">
        <v>3</v>
      </c>
      <c r="L2972" s="340">
        <v>0</v>
      </c>
      <c r="M2972" s="340" t="s">
        <v>276</v>
      </c>
      <c r="N2972" s="340">
        <v>0</v>
      </c>
      <c r="O2972" s="340">
        <v>0</v>
      </c>
      <c r="P2972" s="340">
        <v>0</v>
      </c>
      <c r="Q2972" s="340">
        <v>0</v>
      </c>
      <c r="R2972" t="s">
        <v>847</v>
      </c>
      <c r="S2972">
        <f t="shared" si="353"/>
        <v>3</v>
      </c>
    </row>
    <row r="2973" spans="1:19" ht="16" hidden="1" x14ac:dyDescent="0.2">
      <c r="A2973" s="481" t="s">
        <v>301</v>
      </c>
      <c r="B2973" s="345">
        <v>14</v>
      </c>
      <c r="C2973" s="415" t="str">
        <f t="shared" si="352"/>
        <v>MW2.14</v>
      </c>
      <c r="D2973" s="416">
        <v>2</v>
      </c>
      <c r="E2973" s="482">
        <v>44151</v>
      </c>
      <c r="F2973" s="366" t="s">
        <v>502</v>
      </c>
      <c r="G2973" s="444">
        <f>INDEX([1]CAPS!$A:$A,MATCH(F:F,[1]CAPS!$H:$H,0))</f>
        <v>11903</v>
      </c>
      <c r="H2973" s="414"/>
      <c r="I2973" s="341"/>
      <c r="J2973" s="340" t="s">
        <v>276</v>
      </c>
      <c r="K2973" s="340">
        <v>5</v>
      </c>
      <c r="L2973" s="340">
        <v>0</v>
      </c>
      <c r="M2973" s="340" t="s">
        <v>276</v>
      </c>
      <c r="N2973" s="340">
        <v>0</v>
      </c>
      <c r="O2973" s="340">
        <v>0</v>
      </c>
      <c r="P2973" s="340">
        <v>0</v>
      </c>
      <c r="Q2973" s="340">
        <v>0</v>
      </c>
      <c r="S2973">
        <f t="shared" si="353"/>
        <v>5</v>
      </c>
    </row>
    <row r="2974" spans="1:19" ht="16" hidden="1" x14ac:dyDescent="0.2">
      <c r="A2974" s="481" t="s">
        <v>301</v>
      </c>
      <c r="B2974" s="345">
        <v>14</v>
      </c>
      <c r="C2974" s="415" t="str">
        <f t="shared" si="352"/>
        <v>MW2.14</v>
      </c>
      <c r="D2974" s="416">
        <v>2</v>
      </c>
      <c r="E2974" s="482">
        <v>44151</v>
      </c>
      <c r="F2974" s="366" t="s">
        <v>161</v>
      </c>
      <c r="G2974" s="444">
        <f>INDEX([1]CAPS!$A:$A,MATCH(F:F,[1]CAPS!$H:$H,0))</f>
        <v>2603</v>
      </c>
      <c r="H2974" s="414"/>
      <c r="I2974" s="341"/>
      <c r="J2974" s="340" t="s">
        <v>276</v>
      </c>
      <c r="K2974" s="340">
        <v>0</v>
      </c>
      <c r="L2974" s="340">
        <v>0</v>
      </c>
      <c r="M2974" s="340" t="s">
        <v>276</v>
      </c>
      <c r="N2974" s="340">
        <v>0</v>
      </c>
      <c r="O2974" s="340">
        <v>1</v>
      </c>
      <c r="P2974" s="340">
        <v>0</v>
      </c>
      <c r="Q2974" s="340">
        <v>0</v>
      </c>
      <c r="S2974">
        <f t="shared" si="353"/>
        <v>1</v>
      </c>
    </row>
    <row r="2975" spans="1:19" ht="16" hidden="1" x14ac:dyDescent="0.2">
      <c r="A2975" s="481" t="s">
        <v>301</v>
      </c>
      <c r="B2975" s="345">
        <v>14</v>
      </c>
      <c r="C2975" s="415" t="str">
        <f t="shared" si="352"/>
        <v>MW2.14</v>
      </c>
      <c r="D2975" s="416">
        <v>2</v>
      </c>
      <c r="E2975" s="482">
        <v>44151</v>
      </c>
      <c r="F2975" s="366" t="s">
        <v>849</v>
      </c>
      <c r="G2975" s="444">
        <f>INDEX([1]CAPS!$A:$A,MATCH(F:F,[1]CAPS!$H:$H,0))</f>
        <v>2451</v>
      </c>
      <c r="H2975" s="414"/>
      <c r="I2975" s="341"/>
      <c r="J2975" s="340" t="s">
        <v>276</v>
      </c>
      <c r="K2975" s="340">
        <v>2</v>
      </c>
      <c r="L2975" s="340">
        <v>0</v>
      </c>
      <c r="M2975" s="340" t="s">
        <v>276</v>
      </c>
      <c r="N2975" s="340">
        <v>0</v>
      </c>
      <c r="O2975" s="340">
        <v>0</v>
      </c>
      <c r="P2975" s="340">
        <v>0</v>
      </c>
      <c r="Q2975" s="340">
        <v>0</v>
      </c>
      <c r="R2975" t="s">
        <v>847</v>
      </c>
      <c r="S2975">
        <f t="shared" si="353"/>
        <v>2</v>
      </c>
    </row>
    <row r="2976" spans="1:19" ht="32" hidden="1" x14ac:dyDescent="0.2">
      <c r="A2976" s="481" t="s">
        <v>301</v>
      </c>
      <c r="B2976" s="345">
        <v>15</v>
      </c>
      <c r="C2976" s="415" t="str">
        <f t="shared" si="352"/>
        <v>MW2.15</v>
      </c>
      <c r="D2976" s="416">
        <v>2</v>
      </c>
      <c r="E2976" s="482">
        <v>44151</v>
      </c>
      <c r="F2976" s="392" t="s">
        <v>232</v>
      </c>
      <c r="G2976" s="444">
        <f>INDEX([1]CAPS!$A:$A,MATCH(F:F,[1]CAPS!$H:$H,0))</f>
        <v>8875</v>
      </c>
      <c r="H2976" s="414" t="s">
        <v>236</v>
      </c>
      <c r="I2976" s="341" t="s">
        <v>239</v>
      </c>
      <c r="J2976" s="340" t="s">
        <v>276</v>
      </c>
      <c r="K2976" s="340">
        <v>1</v>
      </c>
      <c r="L2976" s="340">
        <v>0</v>
      </c>
      <c r="M2976" s="340" t="s">
        <v>276</v>
      </c>
      <c r="N2976" s="340">
        <v>0</v>
      </c>
      <c r="O2976" s="340">
        <v>0</v>
      </c>
      <c r="P2976" s="340">
        <v>0</v>
      </c>
      <c r="Q2976" s="340">
        <v>0</v>
      </c>
      <c r="S2976">
        <f t="shared" si="353"/>
        <v>1</v>
      </c>
    </row>
    <row r="2977" spans="1:19" ht="16" hidden="1" x14ac:dyDescent="0.2">
      <c r="A2977" s="481" t="s">
        <v>301</v>
      </c>
      <c r="B2977" s="345">
        <v>15</v>
      </c>
      <c r="C2977" s="415" t="str">
        <f t="shared" si="352"/>
        <v>MW2.15</v>
      </c>
      <c r="D2977" s="416">
        <v>2</v>
      </c>
      <c r="E2977" s="482">
        <v>44151</v>
      </c>
      <c r="F2977" s="366" t="s">
        <v>229</v>
      </c>
      <c r="G2977" s="444">
        <f>INDEX([1]CAPS!$A:$A,MATCH(F:F,[1]CAPS!$H:$H,0))</f>
        <v>3997</v>
      </c>
      <c r="H2977" s="414"/>
      <c r="I2977" s="341"/>
      <c r="J2977" s="340" t="s">
        <v>276</v>
      </c>
      <c r="K2977" s="340">
        <v>1</v>
      </c>
      <c r="L2977" s="340">
        <v>0</v>
      </c>
      <c r="M2977" s="340" t="s">
        <v>276</v>
      </c>
      <c r="N2977" s="340">
        <v>0</v>
      </c>
      <c r="O2977" s="340">
        <v>0</v>
      </c>
      <c r="P2977" s="340">
        <v>0</v>
      </c>
      <c r="Q2977" s="340">
        <v>0</v>
      </c>
      <c r="S2977">
        <f t="shared" si="353"/>
        <v>1</v>
      </c>
    </row>
    <row r="2978" spans="1:19" ht="16" hidden="1" x14ac:dyDescent="0.2">
      <c r="A2978" s="481" t="s">
        <v>301</v>
      </c>
      <c r="B2978" s="345">
        <v>15</v>
      </c>
      <c r="C2978" s="415" t="str">
        <f t="shared" si="352"/>
        <v>MW2.15</v>
      </c>
      <c r="D2978" s="416">
        <v>2</v>
      </c>
      <c r="E2978" s="482">
        <v>44151</v>
      </c>
      <c r="F2978" s="366" t="s">
        <v>849</v>
      </c>
      <c r="G2978" s="444">
        <f>INDEX([1]CAPS!$A:$A,MATCH(F:F,[1]CAPS!$H:$H,0))</f>
        <v>2451</v>
      </c>
      <c r="H2978" s="414"/>
      <c r="I2978" s="341"/>
      <c r="J2978" s="340" t="s">
        <v>276</v>
      </c>
      <c r="K2978" s="340">
        <v>2</v>
      </c>
      <c r="L2978" s="340">
        <v>0</v>
      </c>
      <c r="M2978" s="340" t="s">
        <v>276</v>
      </c>
      <c r="N2978" s="340">
        <v>0</v>
      </c>
      <c r="O2978" s="340">
        <v>0</v>
      </c>
      <c r="P2978" s="340">
        <v>0</v>
      </c>
      <c r="Q2978" s="340">
        <v>0</v>
      </c>
      <c r="R2978" t="s">
        <v>847</v>
      </c>
      <c r="S2978">
        <f t="shared" si="353"/>
        <v>2</v>
      </c>
    </row>
    <row r="2979" spans="1:19" ht="16" hidden="1" x14ac:dyDescent="0.2">
      <c r="A2979" s="481" t="s">
        <v>301</v>
      </c>
      <c r="B2979" s="345">
        <v>16</v>
      </c>
      <c r="C2979" s="415" t="str">
        <f t="shared" si="352"/>
        <v>MW2.16</v>
      </c>
      <c r="D2979" s="416">
        <v>2</v>
      </c>
      <c r="E2979" s="482">
        <v>44151</v>
      </c>
      <c r="F2979" s="366" t="s">
        <v>502</v>
      </c>
      <c r="G2979" s="444">
        <f>INDEX([1]CAPS!$A:$A,MATCH(F:F,[1]CAPS!$H:$H,0))</f>
        <v>11903</v>
      </c>
      <c r="H2979" s="414"/>
      <c r="I2979" s="341"/>
      <c r="J2979" s="340" t="s">
        <v>276</v>
      </c>
      <c r="K2979" s="340">
        <v>5</v>
      </c>
      <c r="L2979" s="340">
        <v>0</v>
      </c>
      <c r="M2979" s="340" t="s">
        <v>276</v>
      </c>
      <c r="N2979" s="340">
        <v>0</v>
      </c>
      <c r="O2979" s="340">
        <v>0</v>
      </c>
      <c r="P2979" s="340">
        <v>0</v>
      </c>
      <c r="Q2979" s="340">
        <v>0</v>
      </c>
      <c r="S2979">
        <f t="shared" si="353"/>
        <v>5</v>
      </c>
    </row>
    <row r="2980" spans="1:19" ht="16" hidden="1" x14ac:dyDescent="0.2">
      <c r="A2980" s="481" t="s">
        <v>301</v>
      </c>
      <c r="B2980" s="345">
        <v>16</v>
      </c>
      <c r="C2980" s="415" t="str">
        <f t="shared" si="352"/>
        <v>MW2.16</v>
      </c>
      <c r="D2980" s="416">
        <v>2</v>
      </c>
      <c r="E2980" s="482">
        <v>44151</v>
      </c>
      <c r="F2980" s="366" t="s">
        <v>849</v>
      </c>
      <c r="G2980" s="444">
        <f>INDEX([1]CAPS!$A:$A,MATCH(F:F,[1]CAPS!$H:$H,0))</f>
        <v>2451</v>
      </c>
      <c r="H2980" s="414"/>
      <c r="I2980" s="341"/>
      <c r="J2980" s="340" t="s">
        <v>276</v>
      </c>
      <c r="K2980" s="340">
        <v>1</v>
      </c>
      <c r="L2980" s="340">
        <v>0</v>
      </c>
      <c r="M2980" s="340" t="s">
        <v>276</v>
      </c>
      <c r="N2980" s="340">
        <v>0</v>
      </c>
      <c r="O2980" s="340">
        <v>0</v>
      </c>
      <c r="P2980" s="340">
        <v>0</v>
      </c>
      <c r="Q2980" s="340">
        <v>0</v>
      </c>
      <c r="R2980" t="s">
        <v>847</v>
      </c>
      <c r="S2980">
        <f t="shared" si="353"/>
        <v>1</v>
      </c>
    </row>
    <row r="2981" spans="1:19" ht="16" x14ac:dyDescent="0.2">
      <c r="A2981" s="481" t="s">
        <v>301</v>
      </c>
      <c r="B2981" s="345">
        <v>16</v>
      </c>
      <c r="C2981" s="415" t="str">
        <f t="shared" si="352"/>
        <v>MW2.16</v>
      </c>
      <c r="D2981" s="416">
        <v>2</v>
      </c>
      <c r="E2981" s="482">
        <v>44151</v>
      </c>
      <c r="F2981" s="366" t="s">
        <v>143</v>
      </c>
      <c r="G2981" s="444">
        <f>INDEX([1]CAPS!$A:$A,MATCH(F:F,[1]CAPS!$H:$H,0))</f>
        <v>3507</v>
      </c>
      <c r="H2981" s="414"/>
      <c r="I2981" s="341"/>
      <c r="J2981" s="340" t="s">
        <v>276</v>
      </c>
      <c r="K2981" s="340">
        <v>7</v>
      </c>
      <c r="L2981" s="340">
        <v>0</v>
      </c>
      <c r="M2981" s="340" t="s">
        <v>276</v>
      </c>
      <c r="N2981" s="340">
        <v>7</v>
      </c>
      <c r="O2981" s="340" t="s">
        <v>276</v>
      </c>
      <c r="P2981" s="340" t="s">
        <v>276</v>
      </c>
      <c r="Q2981" s="340" t="s">
        <v>276</v>
      </c>
      <c r="S2981">
        <f>SUM(J2981:K2981)</f>
        <v>7</v>
      </c>
    </row>
    <row r="2982" spans="1:19" ht="16" hidden="1" x14ac:dyDescent="0.2">
      <c r="A2982" s="481" t="s">
        <v>301</v>
      </c>
      <c r="B2982" s="345">
        <v>17</v>
      </c>
      <c r="C2982" s="415" t="str">
        <f t="shared" si="352"/>
        <v>MW2.17</v>
      </c>
      <c r="D2982" s="416">
        <v>2</v>
      </c>
      <c r="E2982" s="482">
        <v>44151</v>
      </c>
      <c r="F2982" s="366" t="s">
        <v>502</v>
      </c>
      <c r="G2982" s="444">
        <f>INDEX([1]CAPS!$A:$A,MATCH(F:F,[1]CAPS!$H:$H,0))</f>
        <v>11903</v>
      </c>
      <c r="H2982" s="414"/>
      <c r="I2982" s="341"/>
      <c r="J2982" s="340" t="s">
        <v>276</v>
      </c>
      <c r="K2982" s="340">
        <v>7</v>
      </c>
      <c r="L2982" s="340">
        <v>0</v>
      </c>
      <c r="M2982" s="340" t="s">
        <v>276</v>
      </c>
      <c r="N2982" s="340">
        <v>0</v>
      </c>
      <c r="O2982" s="340">
        <v>0</v>
      </c>
      <c r="P2982" s="340">
        <v>0</v>
      </c>
      <c r="Q2982" s="340">
        <v>0</v>
      </c>
      <c r="S2982">
        <f t="shared" si="353"/>
        <v>7</v>
      </c>
    </row>
    <row r="2983" spans="1:19" ht="16" hidden="1" x14ac:dyDescent="0.2">
      <c r="A2983" s="481" t="s">
        <v>301</v>
      </c>
      <c r="B2983" s="345">
        <v>17</v>
      </c>
      <c r="C2983" s="415" t="str">
        <f t="shared" si="352"/>
        <v>MW2.17</v>
      </c>
      <c r="D2983" s="416">
        <v>2</v>
      </c>
      <c r="E2983" s="482">
        <v>44151</v>
      </c>
      <c r="F2983" s="366" t="s">
        <v>849</v>
      </c>
      <c r="G2983" s="444">
        <f>INDEX([1]CAPS!$A:$A,MATCH(F:F,[1]CAPS!$H:$H,0))</f>
        <v>2451</v>
      </c>
      <c r="H2983" s="414"/>
      <c r="I2983" s="341"/>
      <c r="J2983" s="340" t="s">
        <v>276</v>
      </c>
      <c r="K2983" s="340">
        <v>8</v>
      </c>
      <c r="L2983" s="340">
        <v>0</v>
      </c>
      <c r="M2983" s="340" t="s">
        <v>276</v>
      </c>
      <c r="N2983" s="340">
        <v>0</v>
      </c>
      <c r="O2983" s="340">
        <v>0</v>
      </c>
      <c r="P2983" s="340">
        <v>0</v>
      </c>
      <c r="Q2983" s="340">
        <v>0</v>
      </c>
      <c r="R2983" t="s">
        <v>847</v>
      </c>
      <c r="S2983">
        <f t="shared" si="353"/>
        <v>8</v>
      </c>
    </row>
    <row r="2984" spans="1:19" ht="32" hidden="1" x14ac:dyDescent="0.2">
      <c r="A2984" s="481" t="s">
        <v>301</v>
      </c>
      <c r="B2984" s="345">
        <v>17</v>
      </c>
      <c r="C2984" s="415" t="str">
        <f t="shared" si="352"/>
        <v>MW2.17</v>
      </c>
      <c r="D2984" s="416">
        <v>2</v>
      </c>
      <c r="E2984" s="482">
        <v>44151</v>
      </c>
      <c r="F2984" s="392" t="s">
        <v>232</v>
      </c>
      <c r="G2984" s="444">
        <f>INDEX([1]CAPS!$A:$A,MATCH(F:F,[1]CAPS!$H:$H,0))</f>
        <v>8875</v>
      </c>
      <c r="H2984" s="414" t="s">
        <v>236</v>
      </c>
      <c r="I2984" s="341" t="s">
        <v>239</v>
      </c>
      <c r="J2984" s="340" t="s">
        <v>276</v>
      </c>
      <c r="K2984" s="340">
        <v>0</v>
      </c>
      <c r="L2984" s="340">
        <v>0</v>
      </c>
      <c r="M2984" s="340" t="s">
        <v>276</v>
      </c>
      <c r="N2984" s="340">
        <v>0</v>
      </c>
      <c r="O2984" s="340">
        <v>1</v>
      </c>
      <c r="P2984" s="340">
        <v>0</v>
      </c>
      <c r="Q2984" s="340">
        <v>0</v>
      </c>
      <c r="S2984">
        <f t="shared" si="353"/>
        <v>1</v>
      </c>
    </row>
    <row r="2985" spans="1:19" ht="16" hidden="1" x14ac:dyDescent="0.2">
      <c r="A2985" s="481" t="s">
        <v>301</v>
      </c>
      <c r="B2985" s="345">
        <v>18</v>
      </c>
      <c r="C2985" s="415" t="str">
        <f t="shared" si="352"/>
        <v>MW2.18</v>
      </c>
      <c r="D2985" s="416">
        <v>2</v>
      </c>
      <c r="E2985" s="482">
        <v>44151</v>
      </c>
      <c r="F2985" s="366" t="s">
        <v>502</v>
      </c>
      <c r="G2985" s="444">
        <f>INDEX([1]CAPS!$A:$A,MATCH(F:F,[1]CAPS!$H:$H,0))</f>
        <v>11903</v>
      </c>
      <c r="H2985" s="414"/>
      <c r="I2985" s="341"/>
      <c r="J2985" s="340" t="s">
        <v>276</v>
      </c>
      <c r="K2985" s="340">
        <v>8</v>
      </c>
      <c r="L2985" s="340">
        <v>0</v>
      </c>
      <c r="M2985" s="340" t="s">
        <v>276</v>
      </c>
      <c r="N2985" s="340">
        <v>0</v>
      </c>
      <c r="O2985" s="340">
        <v>0</v>
      </c>
      <c r="P2985" s="340">
        <v>0</v>
      </c>
      <c r="Q2985" s="340">
        <v>0</v>
      </c>
      <c r="S2985">
        <f t="shared" si="353"/>
        <v>8</v>
      </c>
    </row>
    <row r="2986" spans="1:19" ht="16" hidden="1" x14ac:dyDescent="0.2">
      <c r="A2986" s="481" t="s">
        <v>301</v>
      </c>
      <c r="B2986" s="345">
        <v>18</v>
      </c>
      <c r="C2986" s="415" t="str">
        <f t="shared" si="352"/>
        <v>MW2.18</v>
      </c>
      <c r="D2986" s="416">
        <v>2</v>
      </c>
      <c r="E2986" s="482">
        <v>44151</v>
      </c>
      <c r="F2986" s="366" t="s">
        <v>849</v>
      </c>
      <c r="G2986" s="444">
        <f>INDEX([1]CAPS!$A:$A,MATCH(F:F,[1]CAPS!$H:$H,0))</f>
        <v>2451</v>
      </c>
      <c r="H2986" s="414"/>
      <c r="I2986" s="341"/>
      <c r="J2986" s="340" t="s">
        <v>276</v>
      </c>
      <c r="K2986" s="340">
        <v>3</v>
      </c>
      <c r="L2986" s="340">
        <v>0</v>
      </c>
      <c r="M2986" s="340" t="s">
        <v>276</v>
      </c>
      <c r="N2986" s="340">
        <v>0</v>
      </c>
      <c r="O2986" s="340">
        <v>0</v>
      </c>
      <c r="P2986" s="340">
        <v>0</v>
      </c>
      <c r="Q2986" s="340">
        <v>0</v>
      </c>
      <c r="R2986" t="s">
        <v>847</v>
      </c>
      <c r="S2986">
        <f t="shared" si="353"/>
        <v>3</v>
      </c>
    </row>
    <row r="2987" spans="1:19" ht="16" hidden="1" x14ac:dyDescent="0.2">
      <c r="A2987" s="481" t="s">
        <v>301</v>
      </c>
      <c r="B2987" s="345">
        <v>19</v>
      </c>
      <c r="C2987" s="415" t="str">
        <f t="shared" si="352"/>
        <v>MW2.19</v>
      </c>
      <c r="D2987" s="416">
        <v>2</v>
      </c>
      <c r="E2987" s="482">
        <v>44151</v>
      </c>
      <c r="F2987" s="366" t="s">
        <v>502</v>
      </c>
      <c r="G2987" s="444">
        <f>INDEX([1]CAPS!$A:$A,MATCH(F:F,[1]CAPS!$H:$H,0))</f>
        <v>11903</v>
      </c>
      <c r="H2987" s="414"/>
      <c r="I2987" s="341"/>
      <c r="J2987" s="340" t="s">
        <v>276</v>
      </c>
      <c r="K2987" s="340">
        <v>4</v>
      </c>
      <c r="L2987" s="340">
        <v>0</v>
      </c>
      <c r="M2987" s="340" t="s">
        <v>276</v>
      </c>
      <c r="N2987" s="340">
        <v>0</v>
      </c>
      <c r="O2987" s="340">
        <v>0</v>
      </c>
      <c r="P2987" s="340">
        <v>0</v>
      </c>
      <c r="Q2987" s="340">
        <v>0</v>
      </c>
      <c r="S2987">
        <f t="shared" si="353"/>
        <v>4</v>
      </c>
    </row>
    <row r="2988" spans="1:19" ht="16" x14ac:dyDescent="0.2">
      <c r="A2988" s="481" t="s">
        <v>301</v>
      </c>
      <c r="B2988" s="345">
        <v>19</v>
      </c>
      <c r="C2988" s="415" t="str">
        <f t="shared" si="352"/>
        <v>MW2.19</v>
      </c>
      <c r="D2988" s="416">
        <v>2</v>
      </c>
      <c r="E2988" s="482">
        <v>44151</v>
      </c>
      <c r="F2988" s="366" t="s">
        <v>143</v>
      </c>
      <c r="G2988" s="444">
        <f>INDEX([1]CAPS!$A:$A,MATCH(F:F,[1]CAPS!$H:$H,0))</f>
        <v>3507</v>
      </c>
      <c r="H2988" s="414"/>
      <c r="I2988" s="341"/>
      <c r="J2988" s="340" t="s">
        <v>276</v>
      </c>
      <c r="K2988" s="340">
        <v>3</v>
      </c>
      <c r="L2988" s="340">
        <v>0</v>
      </c>
      <c r="M2988" s="340" t="s">
        <v>276</v>
      </c>
      <c r="N2988" s="340">
        <v>3</v>
      </c>
      <c r="O2988" s="340" t="s">
        <v>276</v>
      </c>
      <c r="P2988" s="340" t="s">
        <v>276</v>
      </c>
      <c r="Q2988" s="340" t="s">
        <v>276</v>
      </c>
      <c r="S2988">
        <f>SUM(J2988:K2988)</f>
        <v>3</v>
      </c>
    </row>
    <row r="2989" spans="1:19" ht="16" hidden="1" x14ac:dyDescent="0.2">
      <c r="A2989" s="481" t="s">
        <v>301</v>
      </c>
      <c r="B2989" s="345">
        <v>19</v>
      </c>
      <c r="C2989" s="415" t="str">
        <f t="shared" si="352"/>
        <v>MW2.19</v>
      </c>
      <c r="D2989" s="416">
        <v>2</v>
      </c>
      <c r="E2989" s="482">
        <v>44151</v>
      </c>
      <c r="F2989" s="366" t="s">
        <v>849</v>
      </c>
      <c r="G2989" s="444">
        <f>INDEX([1]CAPS!$A:$A,MATCH(F:F,[1]CAPS!$H:$H,0))</f>
        <v>2451</v>
      </c>
      <c r="H2989" s="414"/>
      <c r="I2989" s="341"/>
      <c r="J2989" s="340" t="s">
        <v>276</v>
      </c>
      <c r="K2989" s="340">
        <v>10</v>
      </c>
      <c r="L2989" s="340">
        <v>0</v>
      </c>
      <c r="M2989" s="340" t="s">
        <v>276</v>
      </c>
      <c r="N2989" s="340">
        <v>3</v>
      </c>
      <c r="O2989" s="340">
        <v>0</v>
      </c>
      <c r="P2989" s="340">
        <v>0</v>
      </c>
      <c r="Q2989" s="340">
        <v>0</v>
      </c>
      <c r="R2989" t="s">
        <v>847</v>
      </c>
      <c r="S2989">
        <f t="shared" si="353"/>
        <v>10</v>
      </c>
    </row>
    <row r="2990" spans="1:19" ht="16" hidden="1" x14ac:dyDescent="0.2">
      <c r="A2990" s="481" t="s">
        <v>301</v>
      </c>
      <c r="B2990" s="345">
        <v>20</v>
      </c>
      <c r="C2990" s="415" t="str">
        <f t="shared" si="352"/>
        <v>MW2.20</v>
      </c>
      <c r="D2990" s="416">
        <v>2</v>
      </c>
      <c r="E2990" s="482">
        <v>44151</v>
      </c>
      <c r="F2990" s="366" t="s">
        <v>849</v>
      </c>
      <c r="G2990" s="444">
        <f>INDEX([1]CAPS!$A:$A,MATCH(F:F,[1]CAPS!$H:$H,0))</f>
        <v>2451</v>
      </c>
      <c r="H2990" s="414"/>
      <c r="I2990" s="341"/>
      <c r="J2990" s="340" t="s">
        <v>276</v>
      </c>
      <c r="K2990" s="340">
        <v>1</v>
      </c>
      <c r="L2990" s="340">
        <v>0</v>
      </c>
      <c r="M2990" s="340" t="s">
        <v>276</v>
      </c>
      <c r="N2990" s="340">
        <v>0</v>
      </c>
      <c r="O2990" s="340">
        <v>0</v>
      </c>
      <c r="P2990" s="340">
        <v>0</v>
      </c>
      <c r="Q2990" s="340">
        <v>0</v>
      </c>
      <c r="R2990" t="s">
        <v>847</v>
      </c>
      <c r="S2990">
        <f t="shared" si="353"/>
        <v>1</v>
      </c>
    </row>
    <row r="2991" spans="1:19" ht="32" hidden="1" x14ac:dyDescent="0.2">
      <c r="A2991" s="481" t="s">
        <v>301</v>
      </c>
      <c r="B2991" s="345">
        <v>20</v>
      </c>
      <c r="C2991" s="415" t="str">
        <f t="shared" si="352"/>
        <v>MW2.20</v>
      </c>
      <c r="D2991" s="416">
        <v>2</v>
      </c>
      <c r="E2991" s="482">
        <v>44151</v>
      </c>
      <c r="F2991" s="366" t="s">
        <v>502</v>
      </c>
      <c r="G2991" s="444">
        <f>INDEX([1]CAPS!$A:$A,MATCH(F:F,[1]CAPS!$H:$H,0))</f>
        <v>11903</v>
      </c>
      <c r="H2991" s="414" t="s">
        <v>237</v>
      </c>
      <c r="I2991" s="341" t="s">
        <v>239</v>
      </c>
      <c r="J2991" s="340" t="s">
        <v>276</v>
      </c>
      <c r="K2991" s="340">
        <v>6</v>
      </c>
      <c r="L2991" s="340">
        <v>0</v>
      </c>
      <c r="M2991" s="340" t="s">
        <v>276</v>
      </c>
      <c r="N2991" s="340">
        <v>0</v>
      </c>
      <c r="O2991" s="340">
        <v>0</v>
      </c>
      <c r="P2991" s="340">
        <v>0</v>
      </c>
      <c r="Q2991" s="340">
        <v>0</v>
      </c>
      <c r="S2991">
        <f t="shared" si="353"/>
        <v>6</v>
      </c>
    </row>
    <row r="2992" spans="1:19" ht="16" hidden="1" x14ac:dyDescent="0.2">
      <c r="A2992" s="481" t="s">
        <v>320</v>
      </c>
      <c r="B2992" s="345">
        <v>1</v>
      </c>
      <c r="C2992" s="415" t="str">
        <f t="shared" ref="C2992" si="354">CONCATENATE(A2992,".",B2992)</f>
        <v>HV1.1</v>
      </c>
      <c r="D2992" s="416">
        <v>2</v>
      </c>
      <c r="E2992" s="482">
        <v>44160</v>
      </c>
      <c r="F2992" s="382" t="s">
        <v>132</v>
      </c>
      <c r="G2992" s="444">
        <f>INDEX([1]CAPS!$A:$A,MATCH(F:F,[1]CAPS!$H:$H,0))</f>
        <v>2469</v>
      </c>
      <c r="H2992" s="414" t="s">
        <v>233</v>
      </c>
      <c r="I2992" s="344" t="s">
        <v>238</v>
      </c>
      <c r="J2992" s="340" t="s">
        <v>276</v>
      </c>
      <c r="K2992" s="340">
        <v>6</v>
      </c>
      <c r="L2992" s="340">
        <v>0</v>
      </c>
      <c r="M2992" s="340" t="s">
        <v>276</v>
      </c>
      <c r="N2992" s="340">
        <v>1</v>
      </c>
      <c r="O2992" s="340">
        <v>0</v>
      </c>
      <c r="P2992" s="340">
        <v>0</v>
      </c>
      <c r="Q2992" s="340">
        <v>0</v>
      </c>
      <c r="S2992">
        <f t="shared" si="353"/>
        <v>6</v>
      </c>
    </row>
    <row r="2993" spans="1:19" ht="32" hidden="1" x14ac:dyDescent="0.2">
      <c r="A2993" s="481" t="s">
        <v>320</v>
      </c>
      <c r="B2993" s="345">
        <v>1</v>
      </c>
      <c r="C2993" s="415" t="str">
        <f t="shared" ref="C2993:C3056" si="355">CONCATENATE(A2993,".",B2993)</f>
        <v>HV1.1</v>
      </c>
      <c r="D2993" s="416">
        <v>2</v>
      </c>
      <c r="E2993" s="482">
        <v>44160</v>
      </c>
      <c r="F2993" s="382" t="s">
        <v>141</v>
      </c>
      <c r="G2993" s="444">
        <f>INDEX([1]CAPS!$A:$A,MATCH(F:F,[1]CAPS!$H:$H,0))</f>
        <v>2445</v>
      </c>
      <c r="H2993" s="414" t="s">
        <v>234</v>
      </c>
      <c r="I2993" s="344" t="s">
        <v>238</v>
      </c>
      <c r="J2993" s="340" t="s">
        <v>276</v>
      </c>
      <c r="K2993" s="340">
        <v>3</v>
      </c>
      <c r="L2993" s="340">
        <v>0</v>
      </c>
      <c r="M2993" s="340" t="s">
        <v>276</v>
      </c>
      <c r="N2993" s="340">
        <v>0</v>
      </c>
      <c r="O2993" s="340">
        <v>0</v>
      </c>
      <c r="P2993" s="340">
        <v>0</v>
      </c>
      <c r="Q2993" s="340">
        <v>0</v>
      </c>
      <c r="S2993">
        <f t="shared" si="353"/>
        <v>3</v>
      </c>
    </row>
    <row r="2994" spans="1:19" ht="16" hidden="1" x14ac:dyDescent="0.2">
      <c r="A2994" s="481" t="s">
        <v>320</v>
      </c>
      <c r="B2994" s="345">
        <v>1</v>
      </c>
      <c r="C2994" s="415" t="str">
        <f t="shared" si="355"/>
        <v>HV1.1</v>
      </c>
      <c r="D2994" s="416">
        <v>2</v>
      </c>
      <c r="E2994" s="482">
        <v>44160</v>
      </c>
      <c r="F2994" s="382" t="s">
        <v>131</v>
      </c>
      <c r="G2994" s="444">
        <f>INDEX([1]CAPS!$A:$A,MATCH(F:F,[1]CAPS!$H:$H,0))</f>
        <v>2557</v>
      </c>
      <c r="H2994" s="414" t="s">
        <v>233</v>
      </c>
      <c r="I2994" s="344" t="s">
        <v>240</v>
      </c>
      <c r="J2994" s="340" t="s">
        <v>276</v>
      </c>
      <c r="K2994" s="340">
        <v>19</v>
      </c>
      <c r="L2994" s="340">
        <v>0</v>
      </c>
      <c r="M2994" s="340" t="s">
        <v>276</v>
      </c>
      <c r="N2994" s="340">
        <v>0</v>
      </c>
      <c r="O2994" s="340">
        <v>0</v>
      </c>
      <c r="P2994" s="340">
        <v>0</v>
      </c>
      <c r="Q2994" s="340">
        <v>0</v>
      </c>
      <c r="S2994">
        <f t="shared" si="353"/>
        <v>19</v>
      </c>
    </row>
    <row r="2995" spans="1:19" ht="32" hidden="1" x14ac:dyDescent="0.2">
      <c r="A2995" s="481" t="s">
        <v>320</v>
      </c>
      <c r="B2995" s="345">
        <v>1</v>
      </c>
      <c r="C2995" s="415" t="str">
        <f t="shared" si="355"/>
        <v>HV1.1</v>
      </c>
      <c r="D2995" s="416">
        <v>2</v>
      </c>
      <c r="E2995" s="482">
        <v>44160</v>
      </c>
      <c r="F2995" s="382" t="s">
        <v>232</v>
      </c>
      <c r="G2995" s="444">
        <f>INDEX([1]CAPS!$A:$A,MATCH(F:F,[1]CAPS!$H:$H,0))</f>
        <v>8875</v>
      </c>
      <c r="H2995" s="414" t="s">
        <v>236</v>
      </c>
      <c r="I2995" s="344" t="s">
        <v>239</v>
      </c>
      <c r="J2995" s="340" t="s">
        <v>276</v>
      </c>
      <c r="K2995" s="340">
        <v>2</v>
      </c>
      <c r="L2995" s="340">
        <v>0</v>
      </c>
      <c r="M2995" s="340" t="s">
        <v>276</v>
      </c>
      <c r="N2995" s="340">
        <v>0</v>
      </c>
      <c r="O2995" s="340">
        <v>9</v>
      </c>
      <c r="P2995" s="340">
        <v>0</v>
      </c>
      <c r="Q2995" s="340">
        <v>0</v>
      </c>
      <c r="S2995">
        <f t="shared" si="353"/>
        <v>11</v>
      </c>
    </row>
    <row r="2996" spans="1:19" ht="16" x14ac:dyDescent="0.2">
      <c r="A2996" s="481" t="s">
        <v>320</v>
      </c>
      <c r="B2996" s="345">
        <v>1</v>
      </c>
      <c r="C2996" s="415" t="str">
        <f t="shared" si="355"/>
        <v>HV1.1</v>
      </c>
      <c r="D2996" s="416">
        <v>2</v>
      </c>
      <c r="E2996" s="482">
        <v>44160</v>
      </c>
      <c r="F2996" s="382" t="s">
        <v>129</v>
      </c>
      <c r="G2996" s="444">
        <f>INDEX([1]CAPS!$A:$A,MATCH(F:F,[1]CAPS!$H:$H,0))</f>
        <v>5532</v>
      </c>
      <c r="H2996" s="414" t="s">
        <v>233</v>
      </c>
      <c r="I2996" s="344" t="s">
        <v>238</v>
      </c>
      <c r="J2996" s="340" t="s">
        <v>276</v>
      </c>
      <c r="K2996" s="340">
        <v>12</v>
      </c>
      <c r="L2996" s="340">
        <v>0</v>
      </c>
      <c r="M2996" s="340" t="s">
        <v>276</v>
      </c>
      <c r="N2996" s="340">
        <v>0</v>
      </c>
      <c r="O2996" s="340" t="s">
        <v>276</v>
      </c>
      <c r="P2996" s="340" t="s">
        <v>276</v>
      </c>
      <c r="Q2996" s="340" t="s">
        <v>276</v>
      </c>
      <c r="S2996">
        <f>SUM(J2996:K2996)</f>
        <v>12</v>
      </c>
    </row>
    <row r="2997" spans="1:19" ht="16" hidden="1" x14ac:dyDescent="0.2">
      <c r="A2997" s="481" t="s">
        <v>320</v>
      </c>
      <c r="B2997" s="345">
        <v>1</v>
      </c>
      <c r="C2997" s="415" t="str">
        <f t="shared" si="355"/>
        <v>HV1.1</v>
      </c>
      <c r="D2997" s="416">
        <v>2</v>
      </c>
      <c r="E2997" s="482">
        <v>44160</v>
      </c>
      <c r="F2997" s="390" t="s">
        <v>139</v>
      </c>
      <c r="G2997" s="444">
        <f>INDEX([1]CAPS!$A:$A,MATCH(F:F,[1]CAPS!$H:$H,0))</f>
        <v>6325</v>
      </c>
      <c r="H2997" s="414" t="s">
        <v>234</v>
      </c>
      <c r="I2997" s="344" t="s">
        <v>238</v>
      </c>
      <c r="J2997" s="340" t="s">
        <v>276</v>
      </c>
      <c r="K2997" s="340">
        <v>3</v>
      </c>
      <c r="L2997" s="340">
        <v>0</v>
      </c>
      <c r="M2997" s="340" t="s">
        <v>276</v>
      </c>
      <c r="N2997" s="340">
        <v>3</v>
      </c>
      <c r="O2997" s="340">
        <v>0</v>
      </c>
      <c r="P2997" s="340">
        <v>0</v>
      </c>
      <c r="Q2997" s="340">
        <v>0</v>
      </c>
      <c r="S2997">
        <f t="shared" si="353"/>
        <v>3</v>
      </c>
    </row>
    <row r="2998" spans="1:19" ht="16" hidden="1" x14ac:dyDescent="0.2">
      <c r="A2998" s="481" t="s">
        <v>320</v>
      </c>
      <c r="B2998" s="345">
        <v>1</v>
      </c>
      <c r="C2998" s="415" t="str">
        <f t="shared" si="355"/>
        <v>HV1.1</v>
      </c>
      <c r="D2998" s="416">
        <v>2</v>
      </c>
      <c r="E2998" s="482">
        <v>44160</v>
      </c>
      <c r="F2998" s="382" t="s">
        <v>128</v>
      </c>
      <c r="G2998" s="444">
        <f>INDEX([1]CAPS!$A:$A,MATCH(F:F,[1]CAPS!$H:$H,0))</f>
        <v>3243</v>
      </c>
      <c r="H2998" s="414" t="s">
        <v>237</v>
      </c>
      <c r="I2998" s="344" t="s">
        <v>239</v>
      </c>
      <c r="J2998" s="340" t="s">
        <v>276</v>
      </c>
      <c r="K2998" s="340">
        <v>0</v>
      </c>
      <c r="L2998" s="340">
        <v>0</v>
      </c>
      <c r="M2998" s="340" t="s">
        <v>276</v>
      </c>
      <c r="N2998" s="340"/>
      <c r="O2998" s="340">
        <v>33</v>
      </c>
      <c r="P2998" s="340"/>
      <c r="Q2998" s="340">
        <v>10</v>
      </c>
      <c r="S2998">
        <f t="shared" si="353"/>
        <v>33</v>
      </c>
    </row>
    <row r="2999" spans="1:19" ht="16" hidden="1" x14ac:dyDescent="0.2">
      <c r="A2999" s="481" t="s">
        <v>320</v>
      </c>
      <c r="B2999" s="345">
        <v>1</v>
      </c>
      <c r="C2999" s="415" t="str">
        <f t="shared" si="355"/>
        <v>HV1.1</v>
      </c>
      <c r="D2999" s="416">
        <v>2</v>
      </c>
      <c r="E2999" s="482">
        <v>44160</v>
      </c>
      <c r="F2999" s="382" t="s">
        <v>229</v>
      </c>
      <c r="G2999" s="444">
        <f>INDEX([1]CAPS!$A:$A,MATCH(F:F,[1]CAPS!$H:$H,0))</f>
        <v>3997</v>
      </c>
      <c r="H2999" s="414" t="s">
        <v>236</v>
      </c>
      <c r="I2999" s="344" t="s">
        <v>239</v>
      </c>
      <c r="J2999" s="340" t="s">
        <v>276</v>
      </c>
      <c r="K2999" s="340">
        <v>3</v>
      </c>
      <c r="L2999" s="340">
        <v>0</v>
      </c>
      <c r="M2999" s="340" t="s">
        <v>276</v>
      </c>
      <c r="N2999" s="340">
        <v>0</v>
      </c>
      <c r="O2999" s="340">
        <v>2</v>
      </c>
      <c r="P2999" s="340">
        <v>0</v>
      </c>
      <c r="Q2999" s="340">
        <v>0</v>
      </c>
      <c r="S2999">
        <f t="shared" si="353"/>
        <v>5</v>
      </c>
    </row>
    <row r="3000" spans="1:19" ht="16" x14ac:dyDescent="0.2">
      <c r="A3000" s="481" t="s">
        <v>320</v>
      </c>
      <c r="B3000" s="345">
        <v>1</v>
      </c>
      <c r="C3000" s="415" t="str">
        <f t="shared" si="355"/>
        <v>HV1.1</v>
      </c>
      <c r="D3000" s="416">
        <v>2</v>
      </c>
      <c r="E3000" s="482">
        <v>44160</v>
      </c>
      <c r="F3000" s="382" t="s">
        <v>185</v>
      </c>
      <c r="G3000" s="444">
        <f>INDEX([1]CAPS!$A:$A,MATCH(F:F,[1]CAPS!$H:$H,0))</f>
        <v>2516</v>
      </c>
      <c r="H3000" s="414" t="s">
        <v>234</v>
      </c>
      <c r="I3000" s="344" t="s">
        <v>238</v>
      </c>
      <c r="J3000" s="340" t="s">
        <v>276</v>
      </c>
      <c r="K3000" s="340">
        <v>4</v>
      </c>
      <c r="L3000" s="340">
        <v>0</v>
      </c>
      <c r="M3000" s="340" t="s">
        <v>276</v>
      </c>
      <c r="N3000" s="340"/>
      <c r="O3000" s="340" t="s">
        <v>276</v>
      </c>
      <c r="P3000" s="340" t="s">
        <v>276</v>
      </c>
      <c r="Q3000" s="340" t="s">
        <v>276</v>
      </c>
      <c r="S3000">
        <f>SUM(J3000:K3000)</f>
        <v>4</v>
      </c>
    </row>
    <row r="3001" spans="1:19" ht="16" hidden="1" x14ac:dyDescent="0.2">
      <c r="A3001" s="481" t="s">
        <v>320</v>
      </c>
      <c r="B3001" s="345">
        <v>1</v>
      </c>
      <c r="C3001" s="415" t="str">
        <f t="shared" si="355"/>
        <v>HV1.1</v>
      </c>
      <c r="D3001" s="416">
        <v>2</v>
      </c>
      <c r="E3001" s="482">
        <v>44160</v>
      </c>
      <c r="F3001" s="382" t="s">
        <v>318</v>
      </c>
      <c r="G3001" s="444">
        <f>INDEX([1]CAPS!$A:$A,MATCH(F:F,[1]CAPS!$H:$H,0))</f>
        <v>5255</v>
      </c>
      <c r="H3001" s="414" t="s">
        <v>235</v>
      </c>
      <c r="I3001" s="344" t="s">
        <v>239</v>
      </c>
      <c r="J3001" s="340" t="s">
        <v>276</v>
      </c>
      <c r="K3001" s="340">
        <v>0</v>
      </c>
      <c r="L3001" s="340">
        <v>0</v>
      </c>
      <c r="M3001" s="340" t="s">
        <v>276</v>
      </c>
      <c r="N3001" s="340"/>
      <c r="O3001" s="340">
        <v>1</v>
      </c>
      <c r="P3001" s="340">
        <v>0</v>
      </c>
      <c r="Q3001" s="340">
        <v>0</v>
      </c>
      <c r="S3001">
        <f t="shared" si="353"/>
        <v>1</v>
      </c>
    </row>
    <row r="3002" spans="1:19" ht="16" hidden="1" x14ac:dyDescent="0.2">
      <c r="A3002" s="481" t="s">
        <v>320</v>
      </c>
      <c r="B3002" s="345">
        <v>1</v>
      </c>
      <c r="C3002" s="415" t="str">
        <f t="shared" si="355"/>
        <v>HV1.1</v>
      </c>
      <c r="D3002" s="416">
        <v>2</v>
      </c>
      <c r="E3002" s="482">
        <v>44160</v>
      </c>
      <c r="F3002" s="382" t="s">
        <v>275</v>
      </c>
      <c r="G3002" s="444">
        <f>INDEX([1]CAPS!$A:$A,MATCH(F:F,[1]CAPS!$H:$H,0))</f>
        <v>3300</v>
      </c>
      <c r="H3002" s="414" t="s">
        <v>234</v>
      </c>
      <c r="I3002" s="344" t="s">
        <v>238</v>
      </c>
      <c r="J3002" s="340" t="s">
        <v>276</v>
      </c>
      <c r="K3002" s="340">
        <v>1</v>
      </c>
      <c r="L3002" s="340">
        <v>0</v>
      </c>
      <c r="M3002" s="340" t="s">
        <v>276</v>
      </c>
      <c r="N3002" s="340">
        <v>1</v>
      </c>
      <c r="O3002" s="340">
        <v>0</v>
      </c>
      <c r="P3002" s="340">
        <v>0</v>
      </c>
      <c r="Q3002" s="340">
        <v>0</v>
      </c>
      <c r="S3002">
        <f t="shared" si="353"/>
        <v>1</v>
      </c>
    </row>
    <row r="3003" spans="1:19" ht="32" hidden="1" x14ac:dyDescent="0.2">
      <c r="A3003" s="481" t="s">
        <v>320</v>
      </c>
      <c r="B3003" s="345">
        <v>1</v>
      </c>
      <c r="C3003" s="415" t="str">
        <f t="shared" si="355"/>
        <v>HV1.1</v>
      </c>
      <c r="D3003" s="416">
        <v>2</v>
      </c>
      <c r="E3003" s="482">
        <v>44160</v>
      </c>
      <c r="F3003" s="382" t="s">
        <v>135</v>
      </c>
      <c r="G3003" s="444">
        <f>INDEX([1]CAPS!$A:$A,MATCH(F:F,[1]CAPS!$H:$H,0))</f>
        <v>7766</v>
      </c>
      <c r="H3003" s="413" t="s">
        <v>236</v>
      </c>
      <c r="I3003" s="344" t="s">
        <v>242</v>
      </c>
      <c r="J3003" s="340" t="s">
        <v>276</v>
      </c>
      <c r="K3003" s="340">
        <v>0</v>
      </c>
      <c r="L3003" s="340">
        <v>0</v>
      </c>
      <c r="M3003" s="340" t="s">
        <v>276</v>
      </c>
      <c r="N3003" s="340"/>
      <c r="O3003" s="340">
        <v>6</v>
      </c>
      <c r="P3003" s="340">
        <v>0</v>
      </c>
      <c r="Q3003" s="340">
        <v>0</v>
      </c>
      <c r="S3003">
        <f t="shared" si="353"/>
        <v>6</v>
      </c>
    </row>
    <row r="3004" spans="1:19" ht="16" x14ac:dyDescent="0.2">
      <c r="A3004" s="481" t="s">
        <v>320</v>
      </c>
      <c r="B3004" s="345">
        <v>1</v>
      </c>
      <c r="C3004" s="415" t="str">
        <f t="shared" si="355"/>
        <v>HV1.1</v>
      </c>
      <c r="D3004" s="416">
        <v>2</v>
      </c>
      <c r="E3004" s="482">
        <v>44160</v>
      </c>
      <c r="F3004" s="382" t="s">
        <v>162</v>
      </c>
      <c r="G3004" s="444">
        <f>INDEX([1]CAPS!$A:$A,MATCH(F:F,[1]CAPS!$H:$H,0))</f>
        <v>6324</v>
      </c>
      <c r="H3004" s="414" t="s">
        <v>234</v>
      </c>
      <c r="I3004" s="344" t="s">
        <v>238</v>
      </c>
      <c r="J3004" s="340" t="s">
        <v>276</v>
      </c>
      <c r="K3004" s="340">
        <v>1</v>
      </c>
      <c r="L3004" s="340">
        <v>0</v>
      </c>
      <c r="M3004" s="340" t="s">
        <v>276</v>
      </c>
      <c r="N3004" s="340">
        <v>0</v>
      </c>
      <c r="O3004" s="340" t="s">
        <v>276</v>
      </c>
      <c r="P3004" s="340" t="s">
        <v>276</v>
      </c>
      <c r="Q3004" s="340" t="s">
        <v>276</v>
      </c>
      <c r="S3004">
        <f>SUM(J3004:K3004)</f>
        <v>1</v>
      </c>
    </row>
    <row r="3005" spans="1:19" ht="16" hidden="1" x14ac:dyDescent="0.2">
      <c r="A3005" s="481" t="s">
        <v>320</v>
      </c>
      <c r="B3005" s="345">
        <v>1</v>
      </c>
      <c r="C3005" s="415" t="str">
        <f t="shared" si="355"/>
        <v>HV1.1</v>
      </c>
      <c r="D3005" s="416">
        <v>2</v>
      </c>
      <c r="E3005" s="482">
        <v>44160</v>
      </c>
      <c r="F3005" s="382" t="s">
        <v>166</v>
      </c>
      <c r="G3005" s="444">
        <f>INDEX([1]CAPS!$A:$A,MATCH(F:F,[1]CAPS!$H:$H,0))</f>
        <v>6182</v>
      </c>
      <c r="H3005" s="414" t="s">
        <v>237</v>
      </c>
      <c r="I3005" s="344" t="s">
        <v>239</v>
      </c>
      <c r="J3005" s="340" t="s">
        <v>276</v>
      </c>
      <c r="K3005" s="340">
        <v>0</v>
      </c>
      <c r="L3005" s="340">
        <v>0</v>
      </c>
      <c r="M3005" s="340" t="s">
        <v>276</v>
      </c>
      <c r="N3005" s="340"/>
      <c r="O3005" s="340">
        <v>6</v>
      </c>
      <c r="P3005" s="340">
        <v>0</v>
      </c>
      <c r="Q3005" s="340">
        <v>0</v>
      </c>
      <c r="S3005">
        <f t="shared" si="353"/>
        <v>6</v>
      </c>
    </row>
    <row r="3006" spans="1:19" ht="16" hidden="1" x14ac:dyDescent="0.2">
      <c r="A3006" s="481" t="s">
        <v>320</v>
      </c>
      <c r="B3006" s="345">
        <v>1</v>
      </c>
      <c r="C3006" s="415" t="str">
        <f t="shared" si="355"/>
        <v>HV1.1</v>
      </c>
      <c r="D3006" s="416">
        <v>2</v>
      </c>
      <c r="E3006" s="482">
        <v>44160</v>
      </c>
      <c r="F3006" s="382" t="s">
        <v>157</v>
      </c>
      <c r="G3006" s="444">
        <f>INDEX([1]CAPS!$A:$A,MATCH(F:F,[1]CAPS!$H:$H,0))</f>
        <v>2654</v>
      </c>
      <c r="H3006" s="414" t="s">
        <v>237</v>
      </c>
      <c r="I3006" s="344" t="s">
        <v>239</v>
      </c>
      <c r="J3006" s="340" t="s">
        <v>276</v>
      </c>
      <c r="K3006" s="340">
        <v>0</v>
      </c>
      <c r="L3006" s="340">
        <v>0</v>
      </c>
      <c r="M3006" s="340" t="s">
        <v>276</v>
      </c>
      <c r="N3006" s="340"/>
      <c r="O3006" s="340">
        <v>2</v>
      </c>
      <c r="P3006" s="340">
        <v>0</v>
      </c>
      <c r="Q3006" s="340">
        <v>0</v>
      </c>
      <c r="S3006">
        <f t="shared" si="353"/>
        <v>2</v>
      </c>
    </row>
    <row r="3007" spans="1:19" ht="16" hidden="1" x14ac:dyDescent="0.2">
      <c r="A3007" s="481" t="s">
        <v>320</v>
      </c>
      <c r="B3007" s="345">
        <v>1</v>
      </c>
      <c r="C3007" s="415" t="str">
        <f t="shared" si="355"/>
        <v>HV1.1</v>
      </c>
      <c r="D3007" s="416">
        <v>2</v>
      </c>
      <c r="E3007" s="482">
        <v>44160</v>
      </c>
      <c r="F3007" s="382" t="s">
        <v>298</v>
      </c>
      <c r="G3007" s="444">
        <f>INDEX([1]CAPS!$A:$A,MATCH(F:F,[1]CAPS!$H:$H,0))</f>
        <v>2602</v>
      </c>
      <c r="H3007" s="414" t="s">
        <v>237</v>
      </c>
      <c r="I3007" s="344" t="s">
        <v>239</v>
      </c>
      <c r="J3007" s="340" t="s">
        <v>276</v>
      </c>
      <c r="K3007" s="340">
        <v>0</v>
      </c>
      <c r="L3007" s="340">
        <v>0</v>
      </c>
      <c r="M3007" s="340" t="s">
        <v>276</v>
      </c>
      <c r="N3007" s="340"/>
      <c r="O3007" s="340">
        <v>1</v>
      </c>
      <c r="P3007" s="340">
        <v>0</v>
      </c>
      <c r="Q3007" s="340">
        <v>0</v>
      </c>
      <c r="S3007">
        <f t="shared" si="353"/>
        <v>1</v>
      </c>
    </row>
    <row r="3008" spans="1:19" ht="16" x14ac:dyDescent="0.2">
      <c r="A3008" s="481" t="s">
        <v>320</v>
      </c>
      <c r="B3008" s="345">
        <v>1</v>
      </c>
      <c r="C3008" s="415" t="str">
        <f t="shared" si="355"/>
        <v>HV1.1</v>
      </c>
      <c r="D3008" s="416">
        <v>2</v>
      </c>
      <c r="E3008" s="482">
        <v>44160</v>
      </c>
      <c r="F3008" s="382" t="s">
        <v>159</v>
      </c>
      <c r="G3008" s="444">
        <f>INDEX([1]CAPS!$A:$A,MATCH(F:F,[1]CAPS!$H:$H,0))</f>
        <v>7138</v>
      </c>
      <c r="H3008" s="414" t="s">
        <v>233</v>
      </c>
      <c r="I3008" s="344" t="s">
        <v>240</v>
      </c>
      <c r="J3008" s="340" t="s">
        <v>276</v>
      </c>
      <c r="K3008" s="340">
        <v>2</v>
      </c>
      <c r="L3008" s="340">
        <v>0</v>
      </c>
      <c r="M3008" s="340" t="s">
        <v>276</v>
      </c>
      <c r="N3008" s="340">
        <v>0</v>
      </c>
      <c r="O3008" s="340" t="s">
        <v>276</v>
      </c>
      <c r="P3008" s="340" t="s">
        <v>276</v>
      </c>
      <c r="Q3008" s="340" t="s">
        <v>276</v>
      </c>
      <c r="S3008">
        <f>SUM(J3008:K3008)</f>
        <v>2</v>
      </c>
    </row>
    <row r="3009" spans="1:19" ht="16" hidden="1" x14ac:dyDescent="0.2">
      <c r="A3009" s="481" t="s">
        <v>320</v>
      </c>
      <c r="B3009" s="345">
        <v>1</v>
      </c>
      <c r="C3009" s="415" t="str">
        <f t="shared" si="355"/>
        <v>HV1.1</v>
      </c>
      <c r="D3009" s="416">
        <v>2</v>
      </c>
      <c r="E3009" s="482">
        <v>44160</v>
      </c>
      <c r="F3009" s="382" t="s">
        <v>477</v>
      </c>
      <c r="G3009" s="444">
        <f>INDEX([1]CAPS!$A:$A,MATCH(F:F,[1]CAPS!$H:$H,0))</f>
        <v>5043</v>
      </c>
      <c r="H3009" s="414" t="s">
        <v>234</v>
      </c>
      <c r="I3009" s="344" t="s">
        <v>238</v>
      </c>
      <c r="J3009" s="340" t="s">
        <v>276</v>
      </c>
      <c r="K3009" s="340">
        <v>0</v>
      </c>
      <c r="L3009" s="340">
        <v>0</v>
      </c>
      <c r="M3009" s="340" t="s">
        <v>276</v>
      </c>
      <c r="N3009" s="340"/>
      <c r="O3009" s="340">
        <v>1</v>
      </c>
      <c r="P3009" s="340">
        <v>0</v>
      </c>
      <c r="Q3009" s="340">
        <v>0</v>
      </c>
      <c r="S3009">
        <f t="shared" si="353"/>
        <v>1</v>
      </c>
    </row>
    <row r="3010" spans="1:19" ht="16" hidden="1" x14ac:dyDescent="0.2">
      <c r="A3010" s="481" t="s">
        <v>320</v>
      </c>
      <c r="B3010" s="345">
        <v>2</v>
      </c>
      <c r="C3010" s="415" t="str">
        <f t="shared" si="355"/>
        <v>HV1.2</v>
      </c>
      <c r="D3010" s="416">
        <v>2</v>
      </c>
      <c r="E3010" s="482">
        <v>44160</v>
      </c>
      <c r="F3010" s="382" t="s">
        <v>275</v>
      </c>
      <c r="G3010" s="444">
        <f>INDEX([1]CAPS!$A:$A,MATCH(F:F,[1]CAPS!$H:$H,0))</f>
        <v>3300</v>
      </c>
      <c r="H3010" s="414" t="s">
        <v>235</v>
      </c>
      <c r="I3010" s="344" t="s">
        <v>238</v>
      </c>
      <c r="J3010" s="340" t="s">
        <v>276</v>
      </c>
      <c r="K3010" s="340">
        <v>3</v>
      </c>
      <c r="L3010" s="340">
        <v>0</v>
      </c>
      <c r="M3010" s="340" t="s">
        <v>276</v>
      </c>
      <c r="N3010" s="340">
        <v>1</v>
      </c>
      <c r="O3010" s="340">
        <v>0</v>
      </c>
      <c r="P3010" s="340">
        <v>0</v>
      </c>
      <c r="Q3010" s="340">
        <v>0</v>
      </c>
      <c r="S3010">
        <f t="shared" si="353"/>
        <v>3</v>
      </c>
    </row>
    <row r="3011" spans="1:19" ht="16" hidden="1" x14ac:dyDescent="0.2">
      <c r="A3011" s="481" t="s">
        <v>320</v>
      </c>
      <c r="B3011" s="345">
        <v>2</v>
      </c>
      <c r="C3011" s="415" t="str">
        <f t="shared" si="355"/>
        <v>HV1.2</v>
      </c>
      <c r="D3011" s="416">
        <v>2</v>
      </c>
      <c r="E3011" s="482">
        <v>44160</v>
      </c>
      <c r="F3011" s="390" t="s">
        <v>139</v>
      </c>
      <c r="G3011" s="444">
        <f>INDEX([1]CAPS!$A:$A,MATCH(F:F,[1]CAPS!$H:$H,0))</f>
        <v>6325</v>
      </c>
      <c r="H3011" s="414" t="s">
        <v>234</v>
      </c>
      <c r="I3011" s="344" t="s">
        <v>238</v>
      </c>
      <c r="J3011" s="340" t="s">
        <v>276</v>
      </c>
      <c r="K3011" s="340">
        <v>3</v>
      </c>
      <c r="L3011" s="340">
        <v>0</v>
      </c>
      <c r="M3011" s="340" t="s">
        <v>276</v>
      </c>
      <c r="N3011" s="340">
        <v>3</v>
      </c>
      <c r="O3011" s="340">
        <v>0</v>
      </c>
      <c r="P3011" s="340">
        <v>0</v>
      </c>
      <c r="Q3011" s="340">
        <v>0</v>
      </c>
      <c r="S3011">
        <f t="shared" si="353"/>
        <v>3</v>
      </c>
    </row>
    <row r="3012" spans="1:19" ht="32" hidden="1" x14ac:dyDescent="0.2">
      <c r="A3012" s="481" t="s">
        <v>320</v>
      </c>
      <c r="B3012" s="345">
        <v>2</v>
      </c>
      <c r="C3012" s="415" t="str">
        <f t="shared" si="355"/>
        <v>HV1.2</v>
      </c>
      <c r="D3012" s="416">
        <v>2</v>
      </c>
      <c r="E3012" s="482">
        <v>44160</v>
      </c>
      <c r="F3012" s="382" t="s">
        <v>141</v>
      </c>
      <c r="G3012" s="444">
        <f>INDEX([1]CAPS!$A:$A,MATCH(F:F,[1]CAPS!$H:$H,0))</f>
        <v>2445</v>
      </c>
      <c r="H3012" s="414" t="s">
        <v>234</v>
      </c>
      <c r="I3012" s="344" t="s">
        <v>238</v>
      </c>
      <c r="J3012" s="340" t="s">
        <v>276</v>
      </c>
      <c r="K3012" s="340">
        <v>1</v>
      </c>
      <c r="L3012" s="340">
        <v>0</v>
      </c>
      <c r="M3012" s="340" t="s">
        <v>276</v>
      </c>
      <c r="N3012" s="340">
        <v>0</v>
      </c>
      <c r="O3012" s="340">
        <v>0</v>
      </c>
      <c r="P3012" s="340">
        <v>0</v>
      </c>
      <c r="Q3012" s="340">
        <v>0</v>
      </c>
      <c r="S3012">
        <f t="shared" si="353"/>
        <v>1</v>
      </c>
    </row>
    <row r="3013" spans="1:19" ht="16" hidden="1" x14ac:dyDescent="0.2">
      <c r="A3013" s="481" t="s">
        <v>320</v>
      </c>
      <c r="B3013" s="345">
        <v>2</v>
      </c>
      <c r="C3013" s="415" t="str">
        <f t="shared" si="355"/>
        <v>HV1.2</v>
      </c>
      <c r="D3013" s="416">
        <v>2</v>
      </c>
      <c r="E3013" s="482">
        <v>44160</v>
      </c>
      <c r="F3013" s="382" t="s">
        <v>132</v>
      </c>
      <c r="G3013" s="444">
        <f>INDEX([1]CAPS!$A:$A,MATCH(F:F,[1]CAPS!$H:$H,0))</f>
        <v>2469</v>
      </c>
      <c r="H3013" s="414" t="s">
        <v>233</v>
      </c>
      <c r="I3013" s="344" t="s">
        <v>238</v>
      </c>
      <c r="J3013" s="340" t="s">
        <v>276</v>
      </c>
      <c r="K3013" s="340">
        <v>6</v>
      </c>
      <c r="L3013" s="340">
        <v>0</v>
      </c>
      <c r="M3013" s="340" t="s">
        <v>276</v>
      </c>
      <c r="N3013" s="340">
        <v>2</v>
      </c>
      <c r="O3013" s="340">
        <v>0</v>
      </c>
      <c r="P3013" s="340">
        <v>0</v>
      </c>
      <c r="Q3013" s="340">
        <v>0</v>
      </c>
      <c r="S3013">
        <f t="shared" si="353"/>
        <v>6</v>
      </c>
    </row>
    <row r="3014" spans="1:19" ht="16" x14ac:dyDescent="0.2">
      <c r="A3014" s="481" t="s">
        <v>320</v>
      </c>
      <c r="B3014" s="345">
        <v>2</v>
      </c>
      <c r="C3014" s="415" t="str">
        <f t="shared" si="355"/>
        <v>HV1.2</v>
      </c>
      <c r="D3014" s="416">
        <v>2</v>
      </c>
      <c r="E3014" s="482">
        <v>44160</v>
      </c>
      <c r="F3014" s="382" t="s">
        <v>129</v>
      </c>
      <c r="G3014" s="444">
        <f>INDEX([1]CAPS!$A:$A,MATCH(F:F,[1]CAPS!$H:$H,0))</f>
        <v>5532</v>
      </c>
      <c r="H3014" s="414" t="s">
        <v>233</v>
      </c>
      <c r="I3014" s="344" t="s">
        <v>238</v>
      </c>
      <c r="J3014" s="340" t="s">
        <v>276</v>
      </c>
      <c r="K3014" s="340">
        <v>18</v>
      </c>
      <c r="L3014" s="340">
        <v>0</v>
      </c>
      <c r="M3014" s="340" t="s">
        <v>276</v>
      </c>
      <c r="N3014" s="340">
        <v>0</v>
      </c>
      <c r="O3014" s="340" t="s">
        <v>276</v>
      </c>
      <c r="P3014" s="340" t="s">
        <v>276</v>
      </c>
      <c r="Q3014" s="340" t="s">
        <v>276</v>
      </c>
      <c r="S3014">
        <f>SUM(J3014:K3014)</f>
        <v>18</v>
      </c>
    </row>
    <row r="3015" spans="1:19" ht="16" hidden="1" x14ac:dyDescent="0.2">
      <c r="A3015" s="481" t="s">
        <v>320</v>
      </c>
      <c r="B3015" s="345">
        <v>2</v>
      </c>
      <c r="C3015" s="415" t="str">
        <f t="shared" si="355"/>
        <v>HV1.2</v>
      </c>
      <c r="D3015" s="416">
        <v>2</v>
      </c>
      <c r="E3015" s="482">
        <v>44160</v>
      </c>
      <c r="F3015" s="382" t="s">
        <v>131</v>
      </c>
      <c r="G3015" s="444">
        <f>INDEX([1]CAPS!$A:$A,MATCH(F:F,[1]CAPS!$H:$H,0))</f>
        <v>2557</v>
      </c>
      <c r="H3015" s="414" t="s">
        <v>233</v>
      </c>
      <c r="I3015" s="344" t="s">
        <v>240</v>
      </c>
      <c r="J3015" s="340" t="s">
        <v>276</v>
      </c>
      <c r="K3015" s="340">
        <v>15</v>
      </c>
      <c r="L3015" s="340">
        <v>0</v>
      </c>
      <c r="M3015" s="340" t="s">
        <v>276</v>
      </c>
      <c r="N3015" s="340">
        <v>0</v>
      </c>
      <c r="O3015" s="340">
        <v>0</v>
      </c>
      <c r="P3015" s="340">
        <v>0</v>
      </c>
      <c r="Q3015" s="340">
        <v>0</v>
      </c>
      <c r="S3015">
        <f t="shared" si="353"/>
        <v>15</v>
      </c>
    </row>
    <row r="3016" spans="1:19" ht="16" x14ac:dyDescent="0.2">
      <c r="A3016" s="481" t="s">
        <v>320</v>
      </c>
      <c r="B3016" s="345">
        <v>2</v>
      </c>
      <c r="C3016" s="415" t="str">
        <f t="shared" si="355"/>
        <v>HV1.2</v>
      </c>
      <c r="D3016" s="416">
        <v>2</v>
      </c>
      <c r="E3016" s="482">
        <v>44160</v>
      </c>
      <c r="F3016" s="382" t="s">
        <v>159</v>
      </c>
      <c r="G3016" s="444">
        <f>INDEX([1]CAPS!$A:$A,MATCH(F:F,[1]CAPS!$H:$H,0))</f>
        <v>7138</v>
      </c>
      <c r="H3016" s="414" t="s">
        <v>233</v>
      </c>
      <c r="I3016" s="344" t="s">
        <v>240</v>
      </c>
      <c r="J3016" s="340" t="s">
        <v>276</v>
      </c>
      <c r="K3016" s="340">
        <v>9</v>
      </c>
      <c r="L3016" s="340">
        <v>0</v>
      </c>
      <c r="M3016" s="340" t="s">
        <v>276</v>
      </c>
      <c r="N3016" s="340">
        <v>0</v>
      </c>
      <c r="O3016" s="340" t="s">
        <v>276</v>
      </c>
      <c r="P3016" s="340" t="s">
        <v>276</v>
      </c>
      <c r="Q3016" s="340" t="s">
        <v>276</v>
      </c>
      <c r="S3016">
        <f>SUM(J3016:K3016)</f>
        <v>9</v>
      </c>
    </row>
    <row r="3017" spans="1:19" ht="32" hidden="1" x14ac:dyDescent="0.2">
      <c r="A3017" s="481" t="s">
        <v>320</v>
      </c>
      <c r="B3017" s="345">
        <v>2</v>
      </c>
      <c r="C3017" s="415" t="str">
        <f t="shared" si="355"/>
        <v>HV1.2</v>
      </c>
      <c r="D3017" s="416">
        <v>2</v>
      </c>
      <c r="E3017" s="482">
        <v>44160</v>
      </c>
      <c r="F3017" s="382" t="s">
        <v>232</v>
      </c>
      <c r="G3017" s="444">
        <f>INDEX([1]CAPS!$A:$A,MATCH(F:F,[1]CAPS!$H:$H,0))</f>
        <v>8875</v>
      </c>
      <c r="H3017" s="414" t="s">
        <v>236</v>
      </c>
      <c r="I3017" s="344" t="s">
        <v>239</v>
      </c>
      <c r="J3017" s="340" t="s">
        <v>276</v>
      </c>
      <c r="K3017" s="340">
        <v>0</v>
      </c>
      <c r="L3017" s="340">
        <v>0</v>
      </c>
      <c r="M3017" s="340" t="s">
        <v>276</v>
      </c>
      <c r="N3017" s="340"/>
      <c r="O3017" s="340">
        <v>3</v>
      </c>
      <c r="P3017" s="340">
        <v>0</v>
      </c>
      <c r="Q3017" s="340">
        <v>0</v>
      </c>
      <c r="S3017">
        <f t="shared" si="353"/>
        <v>3</v>
      </c>
    </row>
    <row r="3018" spans="1:19" ht="16" hidden="1" x14ac:dyDescent="0.2">
      <c r="A3018" s="481" t="s">
        <v>320</v>
      </c>
      <c r="B3018" s="345">
        <v>2</v>
      </c>
      <c r="C3018" s="415" t="str">
        <f t="shared" si="355"/>
        <v>HV1.2</v>
      </c>
      <c r="D3018" s="416">
        <v>2</v>
      </c>
      <c r="E3018" s="482">
        <v>44160</v>
      </c>
      <c r="F3018" s="382" t="s">
        <v>318</v>
      </c>
      <c r="G3018" s="444">
        <f>INDEX([1]CAPS!$A:$A,MATCH(F:F,[1]CAPS!$H:$H,0))</f>
        <v>5255</v>
      </c>
      <c r="H3018" s="414" t="s">
        <v>235</v>
      </c>
      <c r="I3018" s="344" t="s">
        <v>239</v>
      </c>
      <c r="J3018" s="340" t="s">
        <v>276</v>
      </c>
      <c r="K3018" s="340">
        <v>2</v>
      </c>
      <c r="L3018" s="340">
        <v>0</v>
      </c>
      <c r="M3018" s="340" t="s">
        <v>276</v>
      </c>
      <c r="N3018" s="340">
        <v>0</v>
      </c>
      <c r="O3018" s="340">
        <v>11</v>
      </c>
      <c r="P3018" s="340">
        <v>0</v>
      </c>
      <c r="Q3018" s="340">
        <v>0</v>
      </c>
      <c r="S3018">
        <f t="shared" si="353"/>
        <v>13</v>
      </c>
    </row>
    <row r="3019" spans="1:19" ht="16" hidden="1" x14ac:dyDescent="0.2">
      <c r="A3019" s="481" t="s">
        <v>320</v>
      </c>
      <c r="B3019" s="345">
        <v>2</v>
      </c>
      <c r="C3019" s="415" t="str">
        <f t="shared" si="355"/>
        <v>HV1.2</v>
      </c>
      <c r="D3019" s="416">
        <v>2</v>
      </c>
      <c r="E3019" s="482">
        <v>44160</v>
      </c>
      <c r="F3019" s="382" t="s">
        <v>229</v>
      </c>
      <c r="G3019" s="444">
        <f>INDEX([1]CAPS!$A:$A,MATCH(F:F,[1]CAPS!$H:$H,0))</f>
        <v>3997</v>
      </c>
      <c r="H3019" s="414" t="s">
        <v>236</v>
      </c>
      <c r="I3019" s="344" t="s">
        <v>239</v>
      </c>
      <c r="J3019" s="340" t="s">
        <v>276</v>
      </c>
      <c r="K3019" s="340">
        <v>4</v>
      </c>
      <c r="L3019" s="340">
        <v>0</v>
      </c>
      <c r="M3019" s="340" t="s">
        <v>276</v>
      </c>
      <c r="N3019" s="340">
        <v>0</v>
      </c>
      <c r="O3019" s="340">
        <v>22</v>
      </c>
      <c r="P3019" s="340">
        <v>0</v>
      </c>
      <c r="Q3019" s="340">
        <v>0</v>
      </c>
      <c r="S3019">
        <f t="shared" ref="S3019:S3081" si="356">SUM(J3019:K3019)+O3019</f>
        <v>26</v>
      </c>
    </row>
    <row r="3020" spans="1:19" ht="16" x14ac:dyDescent="0.2">
      <c r="A3020" s="481" t="s">
        <v>320</v>
      </c>
      <c r="B3020" s="345">
        <v>2</v>
      </c>
      <c r="C3020" s="415" t="str">
        <f t="shared" si="355"/>
        <v>HV1.2</v>
      </c>
      <c r="D3020" s="416">
        <v>2</v>
      </c>
      <c r="E3020" s="482">
        <v>44160</v>
      </c>
      <c r="F3020" s="382" t="s">
        <v>185</v>
      </c>
      <c r="G3020" s="444">
        <f>INDEX([1]CAPS!$A:$A,MATCH(F:F,[1]CAPS!$H:$H,0))</f>
        <v>2516</v>
      </c>
      <c r="H3020" s="414" t="s">
        <v>234</v>
      </c>
      <c r="I3020" s="344" t="s">
        <v>238</v>
      </c>
      <c r="J3020" s="340" t="s">
        <v>276</v>
      </c>
      <c r="K3020" s="340">
        <v>2</v>
      </c>
      <c r="L3020" s="340">
        <v>0</v>
      </c>
      <c r="M3020" s="340" t="s">
        <v>276</v>
      </c>
      <c r="N3020" s="340">
        <v>0</v>
      </c>
      <c r="O3020" s="340" t="s">
        <v>276</v>
      </c>
      <c r="P3020" s="340" t="s">
        <v>276</v>
      </c>
      <c r="Q3020" s="340" t="s">
        <v>276</v>
      </c>
      <c r="S3020">
        <f>SUM(J3020:K3020)</f>
        <v>2</v>
      </c>
    </row>
    <row r="3021" spans="1:19" ht="16" hidden="1" x14ac:dyDescent="0.2">
      <c r="A3021" s="481" t="s">
        <v>320</v>
      </c>
      <c r="B3021" s="345">
        <v>2</v>
      </c>
      <c r="C3021" s="415" t="str">
        <f t="shared" si="355"/>
        <v>HV1.2</v>
      </c>
      <c r="D3021" s="416">
        <v>2</v>
      </c>
      <c r="E3021" s="482">
        <v>44160</v>
      </c>
      <c r="F3021" s="382" t="s">
        <v>157</v>
      </c>
      <c r="G3021" s="444">
        <f>INDEX([1]CAPS!$A:$A,MATCH(F:F,[1]CAPS!$H:$H,0))</f>
        <v>2654</v>
      </c>
      <c r="H3021" s="414" t="s">
        <v>237</v>
      </c>
      <c r="I3021" s="344" t="s">
        <v>239</v>
      </c>
      <c r="J3021" s="340" t="s">
        <v>276</v>
      </c>
      <c r="K3021" s="340">
        <v>0</v>
      </c>
      <c r="L3021" s="340">
        <v>0</v>
      </c>
      <c r="M3021" s="340" t="s">
        <v>276</v>
      </c>
      <c r="N3021" s="340"/>
      <c r="O3021" s="340">
        <v>35</v>
      </c>
      <c r="P3021" s="340">
        <v>0</v>
      </c>
      <c r="Q3021" s="340">
        <v>0</v>
      </c>
      <c r="S3021">
        <f t="shared" si="356"/>
        <v>35</v>
      </c>
    </row>
    <row r="3022" spans="1:19" ht="16" hidden="1" x14ac:dyDescent="0.2">
      <c r="A3022" s="481" t="s">
        <v>320</v>
      </c>
      <c r="B3022" s="345">
        <v>2</v>
      </c>
      <c r="C3022" s="415" t="str">
        <f t="shared" si="355"/>
        <v>HV1.2</v>
      </c>
      <c r="D3022" s="416">
        <v>2</v>
      </c>
      <c r="E3022" s="482">
        <v>44160</v>
      </c>
      <c r="F3022" s="382" t="s">
        <v>128</v>
      </c>
      <c r="G3022" s="444">
        <f>INDEX([1]CAPS!$A:$A,MATCH(F:F,[1]CAPS!$H:$H,0))</f>
        <v>3243</v>
      </c>
      <c r="H3022" s="414" t="s">
        <v>237</v>
      </c>
      <c r="I3022" s="344" t="s">
        <v>239</v>
      </c>
      <c r="J3022" s="340" t="s">
        <v>276</v>
      </c>
      <c r="K3022" s="340">
        <v>0</v>
      </c>
      <c r="L3022" s="340">
        <v>0</v>
      </c>
      <c r="M3022" s="340" t="s">
        <v>276</v>
      </c>
      <c r="N3022" s="340"/>
      <c r="O3022" s="340">
        <v>18</v>
      </c>
      <c r="P3022" s="340">
        <v>0</v>
      </c>
      <c r="Q3022" s="340">
        <v>0</v>
      </c>
      <c r="S3022">
        <f t="shared" si="356"/>
        <v>18</v>
      </c>
    </row>
    <row r="3023" spans="1:19" ht="32" hidden="1" x14ac:dyDescent="0.2">
      <c r="A3023" s="481" t="s">
        <v>320</v>
      </c>
      <c r="B3023" s="345">
        <v>2</v>
      </c>
      <c r="C3023" s="415" t="str">
        <f t="shared" si="355"/>
        <v>HV1.2</v>
      </c>
      <c r="D3023" s="416">
        <v>2</v>
      </c>
      <c r="E3023" s="482">
        <v>44160</v>
      </c>
      <c r="F3023" s="382" t="s">
        <v>135</v>
      </c>
      <c r="G3023" s="444">
        <f>INDEX([1]CAPS!$A:$A,MATCH(F:F,[1]CAPS!$H:$H,0))</f>
        <v>7766</v>
      </c>
      <c r="H3023" s="414" t="s">
        <v>236</v>
      </c>
      <c r="I3023" s="344" t="s">
        <v>242</v>
      </c>
      <c r="J3023" s="340" t="s">
        <v>276</v>
      </c>
      <c r="K3023" s="340">
        <v>0</v>
      </c>
      <c r="L3023" s="340">
        <v>0</v>
      </c>
      <c r="M3023" s="340" t="s">
        <v>276</v>
      </c>
      <c r="N3023" s="340"/>
      <c r="O3023" s="340">
        <v>7</v>
      </c>
      <c r="P3023" s="340">
        <v>0</v>
      </c>
      <c r="Q3023" s="340">
        <v>0</v>
      </c>
      <c r="S3023">
        <f t="shared" si="356"/>
        <v>7</v>
      </c>
    </row>
    <row r="3024" spans="1:19" ht="16" hidden="1" x14ac:dyDescent="0.2">
      <c r="A3024" s="481" t="s">
        <v>320</v>
      </c>
      <c r="B3024" s="345">
        <v>2</v>
      </c>
      <c r="C3024" s="415" t="str">
        <f t="shared" si="355"/>
        <v>HV1.2</v>
      </c>
      <c r="D3024" s="416">
        <v>2</v>
      </c>
      <c r="E3024" s="482">
        <v>44160</v>
      </c>
      <c r="F3024" s="382" t="s">
        <v>556</v>
      </c>
      <c r="G3024" s="444">
        <f>INDEX([1]CAPS!$A:$A,MATCH(F:F,[1]CAPS!$H:$H,0))</f>
        <v>4604</v>
      </c>
      <c r="H3024" s="414" t="s">
        <v>270</v>
      </c>
      <c r="I3024" s="344" t="s">
        <v>240</v>
      </c>
      <c r="J3024" s="340" t="s">
        <v>276</v>
      </c>
      <c r="K3024" s="340">
        <v>1</v>
      </c>
      <c r="L3024" s="340">
        <v>0</v>
      </c>
      <c r="M3024" s="340" t="s">
        <v>276</v>
      </c>
      <c r="N3024" s="340">
        <v>1</v>
      </c>
      <c r="O3024" s="340">
        <v>0</v>
      </c>
      <c r="P3024" s="340">
        <v>0</v>
      </c>
      <c r="Q3024" s="340">
        <v>0</v>
      </c>
      <c r="S3024">
        <f t="shared" si="356"/>
        <v>1</v>
      </c>
    </row>
    <row r="3025" spans="1:19" ht="16" hidden="1" x14ac:dyDescent="0.2">
      <c r="A3025" s="481" t="s">
        <v>320</v>
      </c>
      <c r="B3025" s="345">
        <v>3</v>
      </c>
      <c r="C3025" s="415" t="str">
        <f t="shared" si="355"/>
        <v>HV1.3</v>
      </c>
      <c r="D3025" s="416">
        <v>2</v>
      </c>
      <c r="E3025" s="482">
        <v>44160</v>
      </c>
      <c r="F3025" s="382" t="s">
        <v>132</v>
      </c>
      <c r="G3025" s="444">
        <f>INDEX([1]CAPS!$A:$A,MATCH(F:F,[1]CAPS!$H:$H,0))</f>
        <v>2469</v>
      </c>
      <c r="H3025" s="414" t="s">
        <v>233</v>
      </c>
      <c r="I3025" s="344" t="s">
        <v>238</v>
      </c>
      <c r="J3025" s="340" t="s">
        <v>276</v>
      </c>
      <c r="K3025" s="340">
        <v>7</v>
      </c>
      <c r="L3025" s="340">
        <v>0</v>
      </c>
      <c r="M3025" s="340" t="s">
        <v>276</v>
      </c>
      <c r="N3025" s="340">
        <v>3</v>
      </c>
      <c r="O3025" s="340">
        <v>0</v>
      </c>
      <c r="P3025" s="340">
        <v>0</v>
      </c>
      <c r="Q3025" s="340">
        <v>0</v>
      </c>
      <c r="S3025">
        <f t="shared" si="356"/>
        <v>7</v>
      </c>
    </row>
    <row r="3026" spans="1:19" ht="16" hidden="1" x14ac:dyDescent="0.2">
      <c r="A3026" s="481" t="s">
        <v>320</v>
      </c>
      <c r="B3026" s="345">
        <v>3</v>
      </c>
      <c r="C3026" s="415" t="str">
        <f t="shared" si="355"/>
        <v>HV1.3</v>
      </c>
      <c r="D3026" s="416">
        <v>2</v>
      </c>
      <c r="E3026" s="482">
        <v>44160</v>
      </c>
      <c r="F3026" s="382" t="s">
        <v>275</v>
      </c>
      <c r="G3026" s="444">
        <f>INDEX([1]CAPS!$A:$A,MATCH(F:F,[1]CAPS!$H:$H,0))</f>
        <v>3300</v>
      </c>
      <c r="H3026" s="414" t="s">
        <v>235</v>
      </c>
      <c r="I3026" s="344" t="s">
        <v>238</v>
      </c>
      <c r="J3026" s="340" t="s">
        <v>276</v>
      </c>
      <c r="K3026" s="340">
        <v>2</v>
      </c>
      <c r="L3026" s="340">
        <v>0</v>
      </c>
      <c r="M3026" s="340" t="s">
        <v>276</v>
      </c>
      <c r="N3026" s="340">
        <v>1</v>
      </c>
      <c r="O3026" s="340">
        <v>0</v>
      </c>
      <c r="P3026" s="340">
        <v>0</v>
      </c>
      <c r="Q3026" s="340">
        <v>0</v>
      </c>
      <c r="S3026">
        <f t="shared" si="356"/>
        <v>2</v>
      </c>
    </row>
    <row r="3027" spans="1:19" ht="16" hidden="1" x14ac:dyDescent="0.2">
      <c r="A3027" s="481" t="s">
        <v>320</v>
      </c>
      <c r="B3027" s="345">
        <v>3</v>
      </c>
      <c r="C3027" s="415" t="str">
        <f t="shared" si="355"/>
        <v>HV1.3</v>
      </c>
      <c r="D3027" s="416">
        <v>2</v>
      </c>
      <c r="E3027" s="482">
        <v>44160</v>
      </c>
      <c r="F3027" s="382" t="s">
        <v>229</v>
      </c>
      <c r="G3027" s="444">
        <f>INDEX([1]CAPS!$A:$A,MATCH(F:F,[1]CAPS!$H:$H,0))</f>
        <v>3997</v>
      </c>
      <c r="H3027" s="414" t="s">
        <v>236</v>
      </c>
      <c r="I3027" s="342" t="s">
        <v>239</v>
      </c>
      <c r="J3027" s="340" t="s">
        <v>276</v>
      </c>
      <c r="K3027" s="340">
        <v>5</v>
      </c>
      <c r="L3027" s="340">
        <v>0</v>
      </c>
      <c r="M3027" s="340" t="s">
        <v>276</v>
      </c>
      <c r="N3027" s="340">
        <v>0</v>
      </c>
      <c r="O3027" s="340">
        <v>0</v>
      </c>
      <c r="P3027" s="340">
        <v>0</v>
      </c>
      <c r="Q3027" s="340">
        <v>0</v>
      </c>
      <c r="S3027">
        <f t="shared" si="356"/>
        <v>5</v>
      </c>
    </row>
    <row r="3028" spans="1:19" ht="16" x14ac:dyDescent="0.2">
      <c r="A3028" s="481" t="s">
        <v>320</v>
      </c>
      <c r="B3028" s="345">
        <v>3</v>
      </c>
      <c r="C3028" s="415" t="str">
        <f t="shared" si="355"/>
        <v>HV1.3</v>
      </c>
      <c r="D3028" s="416">
        <v>2</v>
      </c>
      <c r="E3028" s="482">
        <v>44160</v>
      </c>
      <c r="F3028" s="383" t="s">
        <v>129</v>
      </c>
      <c r="G3028" s="444">
        <f>INDEX([1]CAPS!$A:$A,MATCH(F:F,[1]CAPS!$H:$H,0))</f>
        <v>5532</v>
      </c>
      <c r="H3028" s="414" t="s">
        <v>233</v>
      </c>
      <c r="I3028" s="412" t="s">
        <v>238</v>
      </c>
      <c r="J3028" s="340" t="s">
        <v>276</v>
      </c>
      <c r="K3028" s="340">
        <v>16</v>
      </c>
      <c r="L3028" s="340">
        <v>0</v>
      </c>
      <c r="M3028" s="340" t="s">
        <v>276</v>
      </c>
      <c r="N3028" s="340">
        <v>0</v>
      </c>
      <c r="O3028" s="340" t="s">
        <v>276</v>
      </c>
      <c r="P3028" s="340" t="s">
        <v>276</v>
      </c>
      <c r="Q3028" s="340" t="s">
        <v>276</v>
      </c>
      <c r="S3028">
        <f>SUM(J3028:K3028)</f>
        <v>16</v>
      </c>
    </row>
    <row r="3029" spans="1:19" ht="16" hidden="1" x14ac:dyDescent="0.2">
      <c r="A3029" s="481" t="s">
        <v>320</v>
      </c>
      <c r="B3029" s="345">
        <v>3</v>
      </c>
      <c r="C3029" s="415" t="str">
        <f t="shared" si="355"/>
        <v>HV1.3</v>
      </c>
      <c r="D3029" s="416">
        <v>2</v>
      </c>
      <c r="E3029" s="482">
        <v>44160</v>
      </c>
      <c r="F3029" s="392" t="s">
        <v>139</v>
      </c>
      <c r="G3029" s="444">
        <f>INDEX([1]CAPS!$A:$A,MATCH(F:F,[1]CAPS!$H:$H,0))</f>
        <v>6325</v>
      </c>
      <c r="H3029" s="414" t="s">
        <v>234</v>
      </c>
      <c r="I3029" s="412" t="s">
        <v>238</v>
      </c>
      <c r="J3029" s="340" t="s">
        <v>276</v>
      </c>
      <c r="K3029" s="340">
        <v>1</v>
      </c>
      <c r="L3029" s="340">
        <v>0</v>
      </c>
      <c r="M3029" s="340" t="s">
        <v>276</v>
      </c>
      <c r="N3029" s="340">
        <v>0</v>
      </c>
      <c r="O3029" s="340">
        <v>0</v>
      </c>
      <c r="P3029" s="340">
        <v>0</v>
      </c>
      <c r="Q3029" s="340">
        <v>0</v>
      </c>
      <c r="S3029">
        <f t="shared" si="356"/>
        <v>1</v>
      </c>
    </row>
    <row r="3030" spans="1:19" ht="16" hidden="1" x14ac:dyDescent="0.2">
      <c r="A3030" s="481" t="s">
        <v>320</v>
      </c>
      <c r="B3030" s="345">
        <v>3</v>
      </c>
      <c r="C3030" s="415" t="str">
        <f t="shared" si="355"/>
        <v>HV1.3</v>
      </c>
      <c r="D3030" s="416">
        <v>2</v>
      </c>
      <c r="E3030" s="482">
        <v>44160</v>
      </c>
      <c r="F3030" s="382" t="s">
        <v>556</v>
      </c>
      <c r="G3030" s="444">
        <f>INDEX([1]CAPS!$A:$A,MATCH(F:F,[1]CAPS!$H:$H,0))</f>
        <v>4604</v>
      </c>
      <c r="H3030" s="367" t="s">
        <v>270</v>
      </c>
      <c r="I3030" s="342" t="s">
        <v>240</v>
      </c>
      <c r="J3030" s="340" t="s">
        <v>276</v>
      </c>
      <c r="K3030" s="340">
        <v>5</v>
      </c>
      <c r="L3030" s="340">
        <v>0</v>
      </c>
      <c r="M3030" s="340" t="s">
        <v>276</v>
      </c>
      <c r="N3030" s="340">
        <v>4</v>
      </c>
      <c r="O3030" s="340">
        <v>0</v>
      </c>
      <c r="P3030" s="340">
        <v>0</v>
      </c>
      <c r="Q3030" s="340">
        <v>0</v>
      </c>
      <c r="S3030">
        <f t="shared" si="356"/>
        <v>5</v>
      </c>
    </row>
    <row r="3031" spans="1:19" ht="32" hidden="1" x14ac:dyDescent="0.2">
      <c r="A3031" s="481" t="s">
        <v>320</v>
      </c>
      <c r="B3031" s="345">
        <v>3</v>
      </c>
      <c r="C3031" s="415" t="str">
        <f t="shared" si="355"/>
        <v>HV1.3</v>
      </c>
      <c r="D3031" s="416">
        <v>2</v>
      </c>
      <c r="E3031" s="482">
        <v>44160</v>
      </c>
      <c r="F3031" s="383" t="s">
        <v>141</v>
      </c>
      <c r="G3031" s="444">
        <f>INDEX([1]CAPS!$A:$A,MATCH(F:F,[1]CAPS!$H:$H,0))</f>
        <v>2445</v>
      </c>
      <c r="H3031" s="414" t="s">
        <v>234</v>
      </c>
      <c r="I3031" s="412" t="s">
        <v>238</v>
      </c>
      <c r="J3031" s="340" t="s">
        <v>276</v>
      </c>
      <c r="K3031" s="340">
        <v>1</v>
      </c>
      <c r="L3031" s="340">
        <v>0</v>
      </c>
      <c r="M3031" s="340" t="s">
        <v>276</v>
      </c>
      <c r="N3031" s="340">
        <v>0</v>
      </c>
      <c r="O3031" s="340">
        <v>0</v>
      </c>
      <c r="P3031" s="340">
        <v>0</v>
      </c>
      <c r="Q3031" s="340">
        <v>0</v>
      </c>
      <c r="S3031">
        <f t="shared" si="356"/>
        <v>1</v>
      </c>
    </row>
    <row r="3032" spans="1:19" ht="16" hidden="1" x14ac:dyDescent="0.2">
      <c r="A3032" s="481" t="s">
        <v>320</v>
      </c>
      <c r="B3032" s="345">
        <v>3</v>
      </c>
      <c r="C3032" s="415" t="str">
        <f t="shared" si="355"/>
        <v>HV1.3</v>
      </c>
      <c r="D3032" s="416">
        <v>2</v>
      </c>
      <c r="E3032" s="482">
        <v>44160</v>
      </c>
      <c r="F3032" s="383" t="s">
        <v>166</v>
      </c>
      <c r="G3032" s="444">
        <f>INDEX([1]CAPS!$A:$A,MATCH(F:F,[1]CAPS!$H:$H,0))</f>
        <v>6182</v>
      </c>
      <c r="H3032" s="414" t="s">
        <v>237</v>
      </c>
      <c r="I3032" s="412" t="s">
        <v>239</v>
      </c>
      <c r="J3032" s="340" t="s">
        <v>276</v>
      </c>
      <c r="K3032" s="340">
        <v>0</v>
      </c>
      <c r="L3032" s="340">
        <v>0</v>
      </c>
      <c r="M3032" s="340" t="s">
        <v>276</v>
      </c>
      <c r="N3032" s="340"/>
      <c r="O3032" s="340">
        <v>2</v>
      </c>
      <c r="P3032" s="340">
        <v>0</v>
      </c>
      <c r="Q3032" s="340">
        <v>0</v>
      </c>
      <c r="S3032">
        <f t="shared" si="356"/>
        <v>2</v>
      </c>
    </row>
    <row r="3033" spans="1:19" ht="16" hidden="1" x14ac:dyDescent="0.2">
      <c r="A3033" s="481" t="s">
        <v>320</v>
      </c>
      <c r="B3033" s="345">
        <v>3</v>
      </c>
      <c r="C3033" s="415" t="str">
        <f t="shared" si="355"/>
        <v>HV1.3</v>
      </c>
      <c r="D3033" s="416">
        <v>2</v>
      </c>
      <c r="E3033" s="482">
        <v>44160</v>
      </c>
      <c r="F3033" s="383" t="s">
        <v>157</v>
      </c>
      <c r="G3033" s="444">
        <f>INDEX([1]CAPS!$A:$A,MATCH(F:F,[1]CAPS!$H:$H,0))</f>
        <v>2654</v>
      </c>
      <c r="H3033" s="414" t="s">
        <v>237</v>
      </c>
      <c r="I3033" s="412" t="s">
        <v>239</v>
      </c>
      <c r="J3033" s="340" t="s">
        <v>276</v>
      </c>
      <c r="K3033" s="340">
        <v>0</v>
      </c>
      <c r="L3033" s="340">
        <v>0</v>
      </c>
      <c r="M3033" s="340" t="s">
        <v>276</v>
      </c>
      <c r="N3033" s="340"/>
      <c r="O3033" s="340">
        <v>2</v>
      </c>
      <c r="P3033" s="340">
        <v>0</v>
      </c>
      <c r="Q3033" s="340">
        <v>0</v>
      </c>
      <c r="S3033">
        <f t="shared" si="356"/>
        <v>2</v>
      </c>
    </row>
    <row r="3034" spans="1:19" ht="16" hidden="1" x14ac:dyDescent="0.2">
      <c r="A3034" s="481" t="s">
        <v>320</v>
      </c>
      <c r="B3034" s="345">
        <v>3</v>
      </c>
      <c r="C3034" s="415" t="str">
        <f t="shared" si="355"/>
        <v>HV1.3</v>
      </c>
      <c r="D3034" s="416">
        <v>2</v>
      </c>
      <c r="E3034" s="482">
        <v>44160</v>
      </c>
      <c r="F3034" s="383" t="s">
        <v>298</v>
      </c>
      <c r="G3034" s="444">
        <f>INDEX([1]CAPS!$A:$A,MATCH(F:F,[1]CAPS!$H:$H,0))</f>
        <v>2602</v>
      </c>
      <c r="H3034" s="414" t="s">
        <v>237</v>
      </c>
      <c r="I3034" s="412" t="s">
        <v>239</v>
      </c>
      <c r="J3034" s="340" t="s">
        <v>276</v>
      </c>
      <c r="K3034" s="340">
        <v>0</v>
      </c>
      <c r="L3034" s="340">
        <v>0</v>
      </c>
      <c r="M3034" s="340" t="s">
        <v>276</v>
      </c>
      <c r="N3034" s="340"/>
      <c r="O3034" s="340">
        <v>2</v>
      </c>
      <c r="P3034" s="340">
        <v>0</v>
      </c>
      <c r="Q3034" s="340">
        <v>0</v>
      </c>
      <c r="S3034">
        <f t="shared" si="356"/>
        <v>2</v>
      </c>
    </row>
    <row r="3035" spans="1:19" ht="16" hidden="1" x14ac:dyDescent="0.2">
      <c r="A3035" s="481" t="s">
        <v>320</v>
      </c>
      <c r="B3035" s="345">
        <v>4</v>
      </c>
      <c r="C3035" s="415" t="str">
        <f t="shared" si="355"/>
        <v>HV1.4</v>
      </c>
      <c r="D3035" s="416">
        <v>2</v>
      </c>
      <c r="E3035" s="482">
        <v>44160</v>
      </c>
      <c r="F3035" s="383" t="s">
        <v>132</v>
      </c>
      <c r="G3035" s="444">
        <f>INDEX([1]CAPS!$A:$A,MATCH(F:F,[1]CAPS!$H:$H,0))</f>
        <v>2469</v>
      </c>
      <c r="H3035" s="414" t="s">
        <v>233</v>
      </c>
      <c r="I3035" s="412" t="s">
        <v>238</v>
      </c>
      <c r="J3035" s="340" t="s">
        <v>276</v>
      </c>
      <c r="K3035" s="340">
        <v>2</v>
      </c>
      <c r="L3035" s="340">
        <v>0</v>
      </c>
      <c r="M3035" s="340" t="s">
        <v>276</v>
      </c>
      <c r="N3035" s="340">
        <v>0</v>
      </c>
      <c r="O3035" s="340">
        <v>0</v>
      </c>
      <c r="P3035" s="340">
        <v>0</v>
      </c>
      <c r="Q3035" s="340">
        <v>0</v>
      </c>
      <c r="S3035">
        <f t="shared" si="356"/>
        <v>2</v>
      </c>
    </row>
    <row r="3036" spans="1:19" ht="16" hidden="1" x14ac:dyDescent="0.2">
      <c r="A3036" s="481" t="s">
        <v>320</v>
      </c>
      <c r="B3036" s="345">
        <v>4</v>
      </c>
      <c r="C3036" s="415" t="str">
        <f t="shared" si="355"/>
        <v>HV1.4</v>
      </c>
      <c r="D3036" s="416">
        <v>2</v>
      </c>
      <c r="E3036" s="482">
        <v>44160</v>
      </c>
      <c r="F3036" s="383" t="s">
        <v>275</v>
      </c>
      <c r="G3036" s="444">
        <f>INDEX([1]CAPS!$A:$A,MATCH(F:F,[1]CAPS!$H:$H,0))</f>
        <v>3300</v>
      </c>
      <c r="H3036" s="414" t="s">
        <v>235</v>
      </c>
      <c r="I3036" s="412" t="s">
        <v>238</v>
      </c>
      <c r="J3036" s="340" t="s">
        <v>276</v>
      </c>
      <c r="K3036" s="340">
        <v>2</v>
      </c>
      <c r="L3036" s="340">
        <v>0</v>
      </c>
      <c r="M3036" s="340" t="s">
        <v>276</v>
      </c>
      <c r="N3036" s="340">
        <v>1</v>
      </c>
      <c r="O3036" s="340">
        <v>0</v>
      </c>
      <c r="P3036" s="340">
        <v>0</v>
      </c>
      <c r="Q3036" s="340">
        <v>0</v>
      </c>
      <c r="S3036">
        <f t="shared" si="356"/>
        <v>2</v>
      </c>
    </row>
    <row r="3037" spans="1:19" ht="16" hidden="1" x14ac:dyDescent="0.2">
      <c r="A3037" s="481" t="s">
        <v>320</v>
      </c>
      <c r="B3037" s="345">
        <v>4</v>
      </c>
      <c r="C3037" s="415" t="str">
        <f t="shared" si="355"/>
        <v>HV1.4</v>
      </c>
      <c r="D3037" s="416">
        <v>2</v>
      </c>
      <c r="E3037" s="482">
        <v>44160</v>
      </c>
      <c r="F3037" s="392" t="s">
        <v>139</v>
      </c>
      <c r="G3037" s="444">
        <f>INDEX([1]CAPS!$A:$A,MATCH(F:F,[1]CAPS!$H:$H,0))</f>
        <v>6325</v>
      </c>
      <c r="H3037" s="414" t="s">
        <v>234</v>
      </c>
      <c r="I3037" s="412" t="s">
        <v>238</v>
      </c>
      <c r="J3037" s="340" t="s">
        <v>276</v>
      </c>
      <c r="K3037" s="340">
        <v>3</v>
      </c>
      <c r="L3037" s="340">
        <v>0</v>
      </c>
      <c r="M3037" s="340" t="s">
        <v>276</v>
      </c>
      <c r="N3037" s="340">
        <v>2</v>
      </c>
      <c r="O3037" s="340">
        <v>0</v>
      </c>
      <c r="P3037" s="340">
        <v>0</v>
      </c>
      <c r="Q3037" s="340">
        <v>0</v>
      </c>
      <c r="S3037">
        <f t="shared" si="356"/>
        <v>3</v>
      </c>
    </row>
    <row r="3038" spans="1:19" ht="32" hidden="1" x14ac:dyDescent="0.2">
      <c r="A3038" s="481" t="s">
        <v>320</v>
      </c>
      <c r="B3038" s="345">
        <v>4</v>
      </c>
      <c r="C3038" s="415" t="str">
        <f t="shared" si="355"/>
        <v>HV1.4</v>
      </c>
      <c r="D3038" s="416">
        <v>2</v>
      </c>
      <c r="E3038" s="482">
        <v>44160</v>
      </c>
      <c r="F3038" s="383" t="s">
        <v>141</v>
      </c>
      <c r="G3038" s="444">
        <f>INDEX([1]CAPS!$A:$A,MATCH(F:F,[1]CAPS!$H:$H,0))</f>
        <v>2445</v>
      </c>
      <c r="H3038" s="414" t="s">
        <v>234</v>
      </c>
      <c r="I3038" s="412" t="s">
        <v>238</v>
      </c>
      <c r="J3038" s="340" t="s">
        <v>276</v>
      </c>
      <c r="K3038" s="340">
        <v>2</v>
      </c>
      <c r="L3038" s="340">
        <v>0</v>
      </c>
      <c r="M3038" s="340" t="s">
        <v>276</v>
      </c>
      <c r="N3038" s="340">
        <v>2</v>
      </c>
      <c r="O3038" s="340">
        <v>0</v>
      </c>
      <c r="P3038" s="340">
        <v>0</v>
      </c>
      <c r="Q3038" s="340">
        <v>0</v>
      </c>
      <c r="S3038">
        <f t="shared" si="356"/>
        <v>2</v>
      </c>
    </row>
    <row r="3039" spans="1:19" ht="16" hidden="1" x14ac:dyDescent="0.2">
      <c r="A3039" s="481" t="s">
        <v>320</v>
      </c>
      <c r="B3039" s="345">
        <v>4</v>
      </c>
      <c r="C3039" s="415" t="str">
        <f t="shared" si="355"/>
        <v>HV1.4</v>
      </c>
      <c r="D3039" s="416">
        <v>2</v>
      </c>
      <c r="E3039" s="482">
        <v>44160</v>
      </c>
      <c r="F3039" s="383" t="s">
        <v>131</v>
      </c>
      <c r="G3039" s="444">
        <f>INDEX([1]CAPS!$A:$A,MATCH(F:F,[1]CAPS!$H:$H,0))</f>
        <v>2557</v>
      </c>
      <c r="H3039" s="414" t="s">
        <v>233</v>
      </c>
      <c r="I3039" s="412" t="s">
        <v>240</v>
      </c>
      <c r="J3039" s="340" t="s">
        <v>276</v>
      </c>
      <c r="K3039" s="340">
        <v>12</v>
      </c>
      <c r="L3039" s="340">
        <v>0</v>
      </c>
      <c r="M3039" s="340" t="s">
        <v>276</v>
      </c>
      <c r="N3039" s="340">
        <v>0</v>
      </c>
      <c r="O3039" s="340">
        <v>0</v>
      </c>
      <c r="P3039" s="340">
        <v>0</v>
      </c>
      <c r="Q3039" s="340">
        <v>0</v>
      </c>
      <c r="S3039">
        <f t="shared" si="356"/>
        <v>12</v>
      </c>
    </row>
    <row r="3040" spans="1:19" ht="16" hidden="1" x14ac:dyDescent="0.2">
      <c r="A3040" s="481" t="s">
        <v>320</v>
      </c>
      <c r="B3040" s="345">
        <v>4</v>
      </c>
      <c r="C3040" s="415" t="str">
        <f t="shared" si="355"/>
        <v>HV1.4</v>
      </c>
      <c r="D3040" s="416">
        <v>2</v>
      </c>
      <c r="E3040" s="482">
        <v>44160</v>
      </c>
      <c r="F3040" s="383" t="s">
        <v>229</v>
      </c>
      <c r="G3040" s="444">
        <f>INDEX([1]CAPS!$A:$A,MATCH(F:F,[1]CAPS!$H:$H,0))</f>
        <v>3997</v>
      </c>
      <c r="H3040" s="414" t="s">
        <v>233</v>
      </c>
      <c r="I3040" s="412" t="s">
        <v>239</v>
      </c>
      <c r="J3040" s="340" t="s">
        <v>276</v>
      </c>
      <c r="K3040" s="340"/>
      <c r="L3040" s="340">
        <v>0</v>
      </c>
      <c r="M3040" s="340" t="s">
        <v>276</v>
      </c>
      <c r="N3040" s="340"/>
      <c r="O3040" s="340">
        <v>4</v>
      </c>
      <c r="P3040" s="340">
        <v>0</v>
      </c>
      <c r="Q3040" s="340">
        <v>0</v>
      </c>
      <c r="S3040">
        <f t="shared" si="356"/>
        <v>4</v>
      </c>
    </row>
    <row r="3041" spans="1:19" ht="16" x14ac:dyDescent="0.2">
      <c r="A3041" s="481" t="s">
        <v>320</v>
      </c>
      <c r="B3041" s="345">
        <v>4</v>
      </c>
      <c r="C3041" s="415" t="str">
        <f t="shared" si="355"/>
        <v>HV1.4</v>
      </c>
      <c r="D3041" s="416">
        <v>2</v>
      </c>
      <c r="E3041" s="482">
        <v>44160</v>
      </c>
      <c r="F3041" s="383" t="s">
        <v>159</v>
      </c>
      <c r="G3041" s="444">
        <f>INDEX([1]CAPS!$A:$A,MATCH(F:F,[1]CAPS!$H:$H,0))</f>
        <v>7138</v>
      </c>
      <c r="H3041" s="414" t="s">
        <v>233</v>
      </c>
      <c r="I3041" s="412" t="s">
        <v>238</v>
      </c>
      <c r="J3041" s="340" t="s">
        <v>276</v>
      </c>
      <c r="K3041" s="340">
        <v>9</v>
      </c>
      <c r="L3041" s="340">
        <v>0</v>
      </c>
      <c r="M3041" s="340" t="s">
        <v>276</v>
      </c>
      <c r="N3041" s="340"/>
      <c r="O3041" s="340" t="s">
        <v>276</v>
      </c>
      <c r="P3041" s="340" t="s">
        <v>276</v>
      </c>
      <c r="Q3041" s="340" t="s">
        <v>276</v>
      </c>
      <c r="S3041">
        <f t="shared" ref="S3041:S3042" si="357">SUM(J3041:K3041)</f>
        <v>9</v>
      </c>
    </row>
    <row r="3042" spans="1:19" ht="16" x14ac:dyDescent="0.2">
      <c r="A3042" s="481" t="s">
        <v>320</v>
      </c>
      <c r="B3042" s="345">
        <v>4</v>
      </c>
      <c r="C3042" s="415" t="str">
        <f t="shared" si="355"/>
        <v>HV1.4</v>
      </c>
      <c r="D3042" s="416">
        <v>2</v>
      </c>
      <c r="E3042" s="482">
        <v>44160</v>
      </c>
      <c r="F3042" s="383" t="s">
        <v>598</v>
      </c>
      <c r="G3042" s="444">
        <f>INDEX([1]CAPS!$A:$A,MATCH(F:F,[1]CAPS!$H:$H,0))</f>
        <v>2561</v>
      </c>
      <c r="H3042" s="414" t="s">
        <v>237</v>
      </c>
      <c r="I3042" s="412" t="s">
        <v>239</v>
      </c>
      <c r="J3042" s="340" t="s">
        <v>276</v>
      </c>
      <c r="K3042" s="340">
        <v>8</v>
      </c>
      <c r="L3042" s="340">
        <v>0</v>
      </c>
      <c r="M3042" s="340" t="s">
        <v>276</v>
      </c>
      <c r="N3042" s="340">
        <v>4</v>
      </c>
      <c r="O3042" s="340" t="s">
        <v>276</v>
      </c>
      <c r="P3042" s="340" t="s">
        <v>276</v>
      </c>
      <c r="Q3042" s="340" t="s">
        <v>276</v>
      </c>
      <c r="S3042">
        <f t="shared" si="357"/>
        <v>8</v>
      </c>
    </row>
    <row r="3043" spans="1:19" ht="16" hidden="1" x14ac:dyDescent="0.2">
      <c r="A3043" s="481" t="s">
        <v>320</v>
      </c>
      <c r="B3043" s="345">
        <v>4</v>
      </c>
      <c r="C3043" s="415" t="str">
        <f t="shared" si="355"/>
        <v>HV1.4</v>
      </c>
      <c r="D3043" s="416">
        <v>2</v>
      </c>
      <c r="E3043" s="482">
        <v>44160</v>
      </c>
      <c r="F3043" s="383" t="s">
        <v>556</v>
      </c>
      <c r="G3043" s="444">
        <f>INDEX([1]CAPS!$A:$A,MATCH(F:F,[1]CAPS!$H:$H,0))</f>
        <v>4604</v>
      </c>
      <c r="H3043" s="414" t="s">
        <v>270</v>
      </c>
      <c r="I3043" s="412" t="s">
        <v>240</v>
      </c>
      <c r="J3043" s="340" t="s">
        <v>276</v>
      </c>
      <c r="K3043" s="340">
        <v>3</v>
      </c>
      <c r="L3043" s="340">
        <v>0</v>
      </c>
      <c r="M3043" s="340" t="s">
        <v>276</v>
      </c>
      <c r="N3043" s="340">
        <v>0</v>
      </c>
      <c r="O3043" s="340">
        <v>0</v>
      </c>
      <c r="P3043" s="340">
        <v>0</v>
      </c>
      <c r="Q3043" s="340">
        <v>0</v>
      </c>
      <c r="S3043">
        <f t="shared" si="356"/>
        <v>3</v>
      </c>
    </row>
    <row r="3044" spans="1:19" ht="32" hidden="1" x14ac:dyDescent="0.2">
      <c r="A3044" s="481" t="s">
        <v>320</v>
      </c>
      <c r="B3044" s="345">
        <v>4</v>
      </c>
      <c r="C3044" s="415" t="str">
        <f t="shared" si="355"/>
        <v>HV1.4</v>
      </c>
      <c r="D3044" s="416">
        <v>2</v>
      </c>
      <c r="E3044" s="482">
        <v>44160</v>
      </c>
      <c r="F3044" s="383" t="s">
        <v>232</v>
      </c>
      <c r="G3044" s="444">
        <f>INDEX([1]CAPS!$A:$A,MATCH(F:F,[1]CAPS!$H:$H,0))</f>
        <v>8875</v>
      </c>
      <c r="H3044" s="414" t="s">
        <v>236</v>
      </c>
      <c r="I3044" s="412" t="s">
        <v>239</v>
      </c>
      <c r="J3044" s="340" t="s">
        <v>276</v>
      </c>
      <c r="K3044" s="340">
        <v>0</v>
      </c>
      <c r="L3044" s="340">
        <v>0</v>
      </c>
      <c r="M3044" s="340" t="s">
        <v>276</v>
      </c>
      <c r="N3044" s="340"/>
      <c r="O3044" s="340">
        <v>3</v>
      </c>
      <c r="P3044" s="340">
        <v>0</v>
      </c>
      <c r="Q3044" s="340">
        <v>0</v>
      </c>
      <c r="S3044">
        <f t="shared" si="356"/>
        <v>3</v>
      </c>
    </row>
    <row r="3045" spans="1:19" ht="16" hidden="1" x14ac:dyDescent="0.2">
      <c r="A3045" s="481" t="s">
        <v>320</v>
      </c>
      <c r="B3045" s="345">
        <v>4</v>
      </c>
      <c r="C3045" s="415" t="str">
        <f t="shared" si="355"/>
        <v>HV1.4</v>
      </c>
      <c r="D3045" s="416">
        <v>2</v>
      </c>
      <c r="E3045" s="482">
        <v>44160</v>
      </c>
      <c r="F3045" s="383" t="s">
        <v>774</v>
      </c>
      <c r="G3045" s="444">
        <f>INDEX([1]CAPS!$A:$A,MATCH(F:F,[1]CAPS!$H:$H,0))</f>
        <v>7664</v>
      </c>
      <c r="H3045" s="414" t="s">
        <v>235</v>
      </c>
      <c r="I3045" s="412" t="s">
        <v>238</v>
      </c>
      <c r="J3045" s="340" t="s">
        <v>276</v>
      </c>
      <c r="K3045" s="340">
        <v>1</v>
      </c>
      <c r="L3045" s="340">
        <v>0</v>
      </c>
      <c r="M3045" s="340" t="s">
        <v>276</v>
      </c>
      <c r="N3045" s="340">
        <v>1</v>
      </c>
      <c r="O3045" s="340">
        <v>1</v>
      </c>
      <c r="P3045" s="340">
        <v>0</v>
      </c>
      <c r="Q3045" s="340">
        <v>0</v>
      </c>
      <c r="S3045">
        <f t="shared" si="356"/>
        <v>2</v>
      </c>
    </row>
    <row r="3046" spans="1:19" ht="16" hidden="1" x14ac:dyDescent="0.2">
      <c r="A3046" s="481" t="s">
        <v>320</v>
      </c>
      <c r="B3046" s="345">
        <v>4</v>
      </c>
      <c r="C3046" s="415" t="str">
        <f t="shared" si="355"/>
        <v>HV1.4</v>
      </c>
      <c r="D3046" s="416">
        <v>2</v>
      </c>
      <c r="E3046" s="482">
        <v>44160</v>
      </c>
      <c r="F3046" s="383" t="s">
        <v>298</v>
      </c>
      <c r="G3046" s="444">
        <f>INDEX([1]CAPS!$A:$A,MATCH(F:F,[1]CAPS!$H:$H,0))</f>
        <v>2602</v>
      </c>
      <c r="H3046" s="414" t="s">
        <v>237</v>
      </c>
      <c r="I3046" s="412" t="s">
        <v>239</v>
      </c>
      <c r="J3046" s="340" t="s">
        <v>276</v>
      </c>
      <c r="K3046" s="340">
        <v>0</v>
      </c>
      <c r="L3046" s="340">
        <v>0</v>
      </c>
      <c r="M3046" s="340" t="s">
        <v>276</v>
      </c>
      <c r="N3046" s="340"/>
      <c r="O3046" s="340">
        <v>3</v>
      </c>
      <c r="P3046" s="340">
        <v>0</v>
      </c>
      <c r="Q3046" s="340">
        <v>0</v>
      </c>
      <c r="S3046">
        <f t="shared" si="356"/>
        <v>3</v>
      </c>
    </row>
    <row r="3047" spans="1:19" ht="16" hidden="1" x14ac:dyDescent="0.2">
      <c r="A3047" s="481" t="s">
        <v>320</v>
      </c>
      <c r="B3047" s="345">
        <v>4</v>
      </c>
      <c r="C3047" s="415" t="str">
        <f t="shared" si="355"/>
        <v>HV1.4</v>
      </c>
      <c r="D3047" s="416">
        <v>2</v>
      </c>
      <c r="E3047" s="482">
        <v>44160</v>
      </c>
      <c r="F3047" s="383" t="s">
        <v>157</v>
      </c>
      <c r="G3047" s="444">
        <f>INDEX([1]CAPS!$A:$A,MATCH(F:F,[1]CAPS!$H:$H,0))</f>
        <v>2654</v>
      </c>
      <c r="H3047" s="414" t="s">
        <v>237</v>
      </c>
      <c r="I3047" s="412" t="s">
        <v>239</v>
      </c>
      <c r="J3047" s="340" t="s">
        <v>276</v>
      </c>
      <c r="K3047" s="340">
        <v>0</v>
      </c>
      <c r="L3047" s="340">
        <v>0</v>
      </c>
      <c r="M3047" s="340" t="s">
        <v>276</v>
      </c>
      <c r="N3047" s="340"/>
      <c r="O3047" s="340">
        <v>2</v>
      </c>
      <c r="P3047" s="340">
        <v>0</v>
      </c>
      <c r="Q3047" s="340">
        <v>0</v>
      </c>
      <c r="S3047">
        <f t="shared" si="356"/>
        <v>2</v>
      </c>
    </row>
    <row r="3048" spans="1:19" ht="16" hidden="1" x14ac:dyDescent="0.2">
      <c r="A3048" s="481" t="s">
        <v>320</v>
      </c>
      <c r="B3048" s="345">
        <v>4</v>
      </c>
      <c r="C3048" s="415" t="str">
        <f t="shared" si="355"/>
        <v>HV1.4</v>
      </c>
      <c r="D3048" s="416">
        <v>2</v>
      </c>
      <c r="E3048" s="482">
        <v>44160</v>
      </c>
      <c r="F3048" s="383" t="s">
        <v>318</v>
      </c>
      <c r="G3048" s="444">
        <f>INDEX([1]CAPS!$A:$A,MATCH(F:F,[1]CAPS!$H:$H,0))</f>
        <v>5255</v>
      </c>
      <c r="H3048" s="414" t="s">
        <v>237</v>
      </c>
      <c r="I3048" s="412" t="s">
        <v>239</v>
      </c>
      <c r="J3048" s="340" t="s">
        <v>276</v>
      </c>
      <c r="K3048" s="340">
        <v>0</v>
      </c>
      <c r="L3048" s="340">
        <v>0</v>
      </c>
      <c r="M3048" s="340" t="s">
        <v>276</v>
      </c>
      <c r="N3048" s="340"/>
      <c r="O3048" s="340">
        <v>1</v>
      </c>
      <c r="P3048" s="340">
        <v>0</v>
      </c>
      <c r="Q3048" s="340">
        <v>0</v>
      </c>
      <c r="S3048">
        <f t="shared" si="356"/>
        <v>1</v>
      </c>
    </row>
    <row r="3049" spans="1:19" ht="16" hidden="1" x14ac:dyDescent="0.2">
      <c r="A3049" s="481" t="s">
        <v>320</v>
      </c>
      <c r="B3049" s="345">
        <v>4</v>
      </c>
      <c r="C3049" s="415" t="str">
        <f t="shared" si="355"/>
        <v>HV1.4</v>
      </c>
      <c r="D3049" s="416">
        <v>2</v>
      </c>
      <c r="E3049" s="482">
        <v>44160</v>
      </c>
      <c r="F3049" s="383" t="s">
        <v>134</v>
      </c>
      <c r="G3049" s="444">
        <f>INDEX([1]CAPS!$A:$A,MATCH(F:F,[1]CAPS!$H:$H,0))</f>
        <v>2302</v>
      </c>
      <c r="H3049" s="414" t="s">
        <v>233</v>
      </c>
      <c r="I3049" s="412" t="s">
        <v>238</v>
      </c>
      <c r="J3049" s="340" t="s">
        <v>276</v>
      </c>
      <c r="K3049" s="340">
        <v>0</v>
      </c>
      <c r="L3049" s="340">
        <v>0</v>
      </c>
      <c r="M3049" s="340" t="s">
        <v>276</v>
      </c>
      <c r="N3049" s="340"/>
      <c r="O3049" s="340">
        <v>1</v>
      </c>
      <c r="P3049" s="340">
        <v>0</v>
      </c>
      <c r="Q3049" s="340">
        <v>0</v>
      </c>
      <c r="S3049">
        <f t="shared" si="356"/>
        <v>1</v>
      </c>
    </row>
    <row r="3050" spans="1:19" ht="16" hidden="1" x14ac:dyDescent="0.2">
      <c r="A3050" s="481" t="s">
        <v>320</v>
      </c>
      <c r="B3050" s="345">
        <v>5</v>
      </c>
      <c r="C3050" s="415" t="str">
        <f t="shared" si="355"/>
        <v>HV1.5</v>
      </c>
      <c r="D3050" s="416">
        <v>2</v>
      </c>
      <c r="E3050" s="482">
        <v>44160</v>
      </c>
      <c r="F3050" s="383" t="s">
        <v>229</v>
      </c>
      <c r="G3050" s="444">
        <f>INDEX([1]CAPS!$A:$A,MATCH(F:F,[1]CAPS!$H:$H,0))</f>
        <v>3997</v>
      </c>
      <c r="H3050" s="414" t="s">
        <v>236</v>
      </c>
      <c r="I3050" s="412" t="s">
        <v>239</v>
      </c>
      <c r="J3050" s="340" t="s">
        <v>276</v>
      </c>
      <c r="K3050" s="340">
        <v>5</v>
      </c>
      <c r="L3050" s="340">
        <v>0</v>
      </c>
      <c r="M3050" s="340" t="s">
        <v>276</v>
      </c>
      <c r="N3050" s="340">
        <v>0</v>
      </c>
      <c r="O3050" s="340">
        <v>2</v>
      </c>
      <c r="P3050" s="340">
        <v>0</v>
      </c>
      <c r="Q3050" s="340">
        <v>0</v>
      </c>
      <c r="S3050">
        <f t="shared" si="356"/>
        <v>7</v>
      </c>
    </row>
    <row r="3051" spans="1:19" ht="32" hidden="1" x14ac:dyDescent="0.2">
      <c r="A3051" s="481" t="s">
        <v>320</v>
      </c>
      <c r="B3051" s="345">
        <v>5</v>
      </c>
      <c r="C3051" s="415" t="str">
        <f t="shared" si="355"/>
        <v>HV1.5</v>
      </c>
      <c r="D3051" s="416">
        <v>2</v>
      </c>
      <c r="E3051" s="482">
        <v>44160</v>
      </c>
      <c r="F3051" s="383" t="s">
        <v>135</v>
      </c>
      <c r="G3051" s="444">
        <f>INDEX([1]CAPS!$A:$A,MATCH(F:F,[1]CAPS!$H:$H,0))</f>
        <v>7766</v>
      </c>
      <c r="H3051" s="414" t="s">
        <v>236</v>
      </c>
      <c r="I3051" s="412" t="s">
        <v>242</v>
      </c>
      <c r="J3051" s="340" t="s">
        <v>276</v>
      </c>
      <c r="K3051" s="340">
        <v>1</v>
      </c>
      <c r="L3051" s="340">
        <v>0</v>
      </c>
      <c r="M3051" s="340" t="s">
        <v>276</v>
      </c>
      <c r="N3051" s="340">
        <v>0</v>
      </c>
      <c r="O3051" s="340">
        <v>0</v>
      </c>
      <c r="P3051" s="340">
        <v>0</v>
      </c>
      <c r="Q3051" s="340">
        <v>0</v>
      </c>
      <c r="S3051">
        <f t="shared" si="356"/>
        <v>1</v>
      </c>
    </row>
    <row r="3052" spans="1:19" ht="16" hidden="1" x14ac:dyDescent="0.2">
      <c r="A3052" s="481" t="s">
        <v>320</v>
      </c>
      <c r="B3052" s="345">
        <v>5</v>
      </c>
      <c r="C3052" s="415" t="str">
        <f t="shared" si="355"/>
        <v>HV1.5</v>
      </c>
      <c r="D3052" s="416">
        <v>2</v>
      </c>
      <c r="E3052" s="482">
        <v>44160</v>
      </c>
      <c r="F3052" s="383" t="s">
        <v>275</v>
      </c>
      <c r="G3052" s="444">
        <f>INDEX([1]CAPS!$A:$A,MATCH(F:F,[1]CAPS!$H:$H,0))</f>
        <v>3300</v>
      </c>
      <c r="H3052" s="414" t="s">
        <v>234</v>
      </c>
      <c r="I3052" s="412" t="s">
        <v>238</v>
      </c>
      <c r="J3052" s="340" t="s">
        <v>276</v>
      </c>
      <c r="K3052" s="340">
        <v>2</v>
      </c>
      <c r="L3052" s="340">
        <v>0</v>
      </c>
      <c r="M3052" s="340" t="s">
        <v>276</v>
      </c>
      <c r="N3052" s="340">
        <v>0</v>
      </c>
      <c r="O3052" s="340">
        <v>0</v>
      </c>
      <c r="P3052" s="340">
        <v>0</v>
      </c>
      <c r="Q3052" s="340">
        <v>0</v>
      </c>
      <c r="S3052">
        <f t="shared" si="356"/>
        <v>2</v>
      </c>
    </row>
    <row r="3053" spans="1:19" ht="16" hidden="1" x14ac:dyDescent="0.2">
      <c r="A3053" s="481" t="s">
        <v>320</v>
      </c>
      <c r="B3053" s="345">
        <v>5</v>
      </c>
      <c r="C3053" s="415" t="str">
        <f t="shared" si="355"/>
        <v>HV1.5</v>
      </c>
      <c r="D3053" s="416">
        <v>2</v>
      </c>
      <c r="E3053" s="482">
        <v>44160</v>
      </c>
      <c r="F3053" s="392" t="s">
        <v>139</v>
      </c>
      <c r="G3053" s="444">
        <f>INDEX([1]CAPS!$A:$A,MATCH(F:F,[1]CAPS!$H:$H,0))</f>
        <v>6325</v>
      </c>
      <c r="H3053" s="414" t="s">
        <v>234</v>
      </c>
      <c r="I3053" s="412" t="s">
        <v>238</v>
      </c>
      <c r="J3053" s="340" t="s">
        <v>276</v>
      </c>
      <c r="K3053" s="340">
        <v>5</v>
      </c>
      <c r="L3053" s="340">
        <v>0</v>
      </c>
      <c r="M3053" s="340" t="s">
        <v>276</v>
      </c>
      <c r="N3053" s="340">
        <v>2</v>
      </c>
      <c r="O3053" s="340">
        <v>0</v>
      </c>
      <c r="P3053" s="340">
        <v>0</v>
      </c>
      <c r="Q3053" s="340">
        <v>0</v>
      </c>
      <c r="S3053">
        <f t="shared" si="356"/>
        <v>5</v>
      </c>
    </row>
    <row r="3054" spans="1:19" ht="16" hidden="1" x14ac:dyDescent="0.2">
      <c r="A3054" s="481" t="s">
        <v>320</v>
      </c>
      <c r="B3054" s="345">
        <v>5</v>
      </c>
      <c r="C3054" s="415" t="str">
        <f t="shared" si="355"/>
        <v>HV1.5</v>
      </c>
      <c r="D3054" s="416">
        <v>2</v>
      </c>
      <c r="E3054" s="482">
        <v>44160</v>
      </c>
      <c r="F3054" s="383" t="s">
        <v>132</v>
      </c>
      <c r="G3054" s="444">
        <f>INDEX([1]CAPS!$A:$A,MATCH(F:F,[1]CAPS!$H:$H,0))</f>
        <v>2469</v>
      </c>
      <c r="H3054" s="414" t="s">
        <v>233</v>
      </c>
      <c r="I3054" s="412" t="s">
        <v>238</v>
      </c>
      <c r="J3054" s="340" t="s">
        <v>276</v>
      </c>
      <c r="K3054" s="340">
        <v>8</v>
      </c>
      <c r="L3054" s="340">
        <v>0</v>
      </c>
      <c r="M3054" s="340" t="s">
        <v>276</v>
      </c>
      <c r="N3054" s="340">
        <v>0</v>
      </c>
      <c r="O3054" s="340">
        <v>0</v>
      </c>
      <c r="P3054" s="340">
        <v>0</v>
      </c>
      <c r="Q3054" s="340">
        <v>0</v>
      </c>
      <c r="S3054">
        <f t="shared" si="356"/>
        <v>8</v>
      </c>
    </row>
    <row r="3055" spans="1:19" ht="16" hidden="1" x14ac:dyDescent="0.2">
      <c r="A3055" s="481" t="s">
        <v>320</v>
      </c>
      <c r="B3055" s="345">
        <v>5</v>
      </c>
      <c r="C3055" s="415" t="str">
        <f t="shared" si="355"/>
        <v>HV1.5</v>
      </c>
      <c r="D3055" s="416">
        <v>2</v>
      </c>
      <c r="E3055" s="482">
        <v>44160</v>
      </c>
      <c r="F3055" s="383" t="s">
        <v>131</v>
      </c>
      <c r="G3055" s="444">
        <f>INDEX([1]CAPS!$A:$A,MATCH(F:F,[1]CAPS!$H:$H,0))</f>
        <v>2557</v>
      </c>
      <c r="H3055" s="414" t="s">
        <v>233</v>
      </c>
      <c r="I3055" s="412" t="s">
        <v>240</v>
      </c>
      <c r="J3055" s="340" t="s">
        <v>276</v>
      </c>
      <c r="K3055" s="340">
        <v>88</v>
      </c>
      <c r="L3055" s="340">
        <v>0</v>
      </c>
      <c r="M3055" s="340" t="s">
        <v>276</v>
      </c>
      <c r="N3055" s="340">
        <v>0</v>
      </c>
      <c r="O3055" s="340">
        <v>0</v>
      </c>
      <c r="P3055" s="340">
        <v>0</v>
      </c>
      <c r="Q3055" s="340">
        <v>0</v>
      </c>
      <c r="S3055">
        <f t="shared" si="356"/>
        <v>88</v>
      </c>
    </row>
    <row r="3056" spans="1:19" ht="16" x14ac:dyDescent="0.2">
      <c r="A3056" s="481" t="s">
        <v>320</v>
      </c>
      <c r="B3056" s="345">
        <v>5</v>
      </c>
      <c r="C3056" s="415" t="str">
        <f t="shared" si="355"/>
        <v>HV1.5</v>
      </c>
      <c r="D3056" s="416">
        <v>2</v>
      </c>
      <c r="E3056" s="482">
        <v>44160</v>
      </c>
      <c r="F3056" s="383" t="s">
        <v>127</v>
      </c>
      <c r="G3056" s="444">
        <f>INDEX([1]CAPS!$A:$A,MATCH(F:F,[1]CAPS!$H:$H,0))</f>
        <v>10605</v>
      </c>
      <c r="H3056" s="414" t="s">
        <v>233</v>
      </c>
      <c r="I3056" s="412" t="s">
        <v>238</v>
      </c>
      <c r="J3056" s="340" t="s">
        <v>276</v>
      </c>
      <c r="K3056" s="340">
        <v>1</v>
      </c>
      <c r="L3056" s="340">
        <v>0</v>
      </c>
      <c r="M3056" s="340" t="s">
        <v>276</v>
      </c>
      <c r="N3056" s="340">
        <v>0</v>
      </c>
      <c r="O3056" s="340" t="s">
        <v>276</v>
      </c>
      <c r="P3056" s="340" t="s">
        <v>276</v>
      </c>
      <c r="Q3056" s="340" t="s">
        <v>276</v>
      </c>
      <c r="S3056">
        <f t="shared" ref="S3056:S3057" si="358">SUM(J3056:K3056)</f>
        <v>1</v>
      </c>
    </row>
    <row r="3057" spans="1:19" ht="16" x14ac:dyDescent="0.2">
      <c r="A3057" s="481" t="s">
        <v>320</v>
      </c>
      <c r="B3057" s="345">
        <v>5</v>
      </c>
      <c r="C3057" s="415" t="str">
        <f t="shared" ref="C3057:C3120" si="359">CONCATENATE(A3057,".",B3057)</f>
        <v>HV1.5</v>
      </c>
      <c r="D3057" s="416">
        <v>2</v>
      </c>
      <c r="E3057" s="482">
        <v>44160</v>
      </c>
      <c r="F3057" s="383" t="s">
        <v>129</v>
      </c>
      <c r="G3057" s="444">
        <f>INDEX([1]CAPS!$A:$A,MATCH(F:F,[1]CAPS!$H:$H,0))</f>
        <v>5532</v>
      </c>
      <c r="H3057" s="414" t="s">
        <v>233</v>
      </c>
      <c r="I3057" s="412" t="s">
        <v>238</v>
      </c>
      <c r="J3057" s="340" t="s">
        <v>276</v>
      </c>
      <c r="K3057" s="340">
        <v>19</v>
      </c>
      <c r="L3057" s="340">
        <v>0</v>
      </c>
      <c r="M3057" s="340" t="s">
        <v>276</v>
      </c>
      <c r="N3057" s="340">
        <v>0</v>
      </c>
      <c r="O3057" s="340" t="s">
        <v>276</v>
      </c>
      <c r="P3057" s="340" t="s">
        <v>276</v>
      </c>
      <c r="Q3057" s="340" t="s">
        <v>276</v>
      </c>
      <c r="S3057">
        <f t="shared" si="358"/>
        <v>19</v>
      </c>
    </row>
    <row r="3058" spans="1:19" ht="16" hidden="1" x14ac:dyDescent="0.2">
      <c r="A3058" s="481" t="s">
        <v>320</v>
      </c>
      <c r="B3058" s="345">
        <v>5</v>
      </c>
      <c r="C3058" s="415" t="str">
        <f t="shared" si="359"/>
        <v>HV1.5</v>
      </c>
      <c r="D3058" s="416">
        <v>2</v>
      </c>
      <c r="E3058" s="482">
        <v>44160</v>
      </c>
      <c r="F3058" s="383" t="s">
        <v>298</v>
      </c>
      <c r="G3058" s="444">
        <f>INDEX([1]CAPS!$A:$A,MATCH(F:F,[1]CAPS!$H:$H,0))</f>
        <v>2602</v>
      </c>
      <c r="H3058" s="414" t="s">
        <v>237</v>
      </c>
      <c r="I3058" s="412" t="s">
        <v>239</v>
      </c>
      <c r="J3058" s="340" t="s">
        <v>276</v>
      </c>
      <c r="K3058" s="340">
        <v>0</v>
      </c>
      <c r="L3058" s="340">
        <v>0</v>
      </c>
      <c r="M3058" s="340" t="s">
        <v>276</v>
      </c>
      <c r="N3058" s="340"/>
      <c r="O3058" s="340">
        <v>1</v>
      </c>
      <c r="P3058" s="340">
        <v>0</v>
      </c>
      <c r="Q3058" s="340">
        <v>0</v>
      </c>
      <c r="S3058">
        <f t="shared" si="356"/>
        <v>1</v>
      </c>
    </row>
    <row r="3059" spans="1:19" ht="32" hidden="1" x14ac:dyDescent="0.2">
      <c r="A3059" s="481" t="s">
        <v>320</v>
      </c>
      <c r="B3059" s="345">
        <v>5</v>
      </c>
      <c r="C3059" s="415" t="str">
        <f t="shared" si="359"/>
        <v>HV1.5</v>
      </c>
      <c r="D3059" s="416">
        <v>2</v>
      </c>
      <c r="E3059" s="482">
        <v>44160</v>
      </c>
      <c r="F3059" s="383" t="s">
        <v>141</v>
      </c>
      <c r="G3059" s="444">
        <f>INDEX([1]CAPS!$A:$A,MATCH(F:F,[1]CAPS!$H:$H,0))</f>
        <v>2445</v>
      </c>
      <c r="H3059" s="414" t="s">
        <v>234</v>
      </c>
      <c r="I3059" s="412" t="s">
        <v>238</v>
      </c>
      <c r="J3059" s="340" t="s">
        <v>276</v>
      </c>
      <c r="K3059" s="340">
        <v>1</v>
      </c>
      <c r="L3059" s="340">
        <v>0</v>
      </c>
      <c r="M3059" s="340" t="s">
        <v>276</v>
      </c>
      <c r="N3059" s="340">
        <v>0</v>
      </c>
      <c r="O3059" s="340">
        <v>0</v>
      </c>
      <c r="P3059" s="340">
        <v>0</v>
      </c>
      <c r="Q3059" s="340">
        <v>0</v>
      </c>
      <c r="S3059">
        <f t="shared" si="356"/>
        <v>1</v>
      </c>
    </row>
    <row r="3060" spans="1:19" ht="16" x14ac:dyDescent="0.2">
      <c r="A3060" s="481" t="s">
        <v>320</v>
      </c>
      <c r="B3060" s="345">
        <v>5</v>
      </c>
      <c r="C3060" s="415" t="str">
        <f t="shared" si="359"/>
        <v>HV1.5</v>
      </c>
      <c r="D3060" s="416">
        <v>2</v>
      </c>
      <c r="E3060" s="482">
        <v>44160</v>
      </c>
      <c r="F3060" s="383" t="s">
        <v>159</v>
      </c>
      <c r="G3060" s="444">
        <f>INDEX([1]CAPS!$A:$A,MATCH(F:F,[1]CAPS!$H:$H,0))</f>
        <v>7138</v>
      </c>
      <c r="H3060" s="414" t="s">
        <v>233</v>
      </c>
      <c r="I3060" s="412" t="s">
        <v>240</v>
      </c>
      <c r="J3060" s="340" t="s">
        <v>276</v>
      </c>
      <c r="K3060" s="340">
        <v>31</v>
      </c>
      <c r="L3060" s="340">
        <v>0</v>
      </c>
      <c r="M3060" s="340" t="s">
        <v>276</v>
      </c>
      <c r="N3060" s="340">
        <v>0</v>
      </c>
      <c r="O3060" s="340" t="s">
        <v>276</v>
      </c>
      <c r="P3060" s="340" t="s">
        <v>276</v>
      </c>
      <c r="Q3060" s="340" t="s">
        <v>276</v>
      </c>
      <c r="S3060">
        <f>SUM(J3060:K3060)</f>
        <v>31</v>
      </c>
    </row>
    <row r="3061" spans="1:19" ht="16" hidden="1" x14ac:dyDescent="0.2">
      <c r="A3061" s="481" t="s">
        <v>320</v>
      </c>
      <c r="B3061" s="345">
        <v>5</v>
      </c>
      <c r="C3061" s="415" t="str">
        <f t="shared" si="359"/>
        <v>HV1.5</v>
      </c>
      <c r="D3061" s="416">
        <v>2</v>
      </c>
      <c r="E3061" s="482">
        <v>44160</v>
      </c>
      <c r="F3061" s="383" t="s">
        <v>556</v>
      </c>
      <c r="G3061" s="444">
        <f>INDEX([1]CAPS!$A:$A,MATCH(F:F,[1]CAPS!$H:$H,0))</f>
        <v>4604</v>
      </c>
      <c r="H3061" s="414" t="s">
        <v>270</v>
      </c>
      <c r="I3061" s="412" t="s">
        <v>240</v>
      </c>
      <c r="J3061" s="340" t="s">
        <v>276</v>
      </c>
      <c r="K3061" s="340">
        <v>1</v>
      </c>
      <c r="L3061" s="340">
        <v>0</v>
      </c>
      <c r="M3061" s="340" t="s">
        <v>276</v>
      </c>
      <c r="N3061" s="340">
        <v>0</v>
      </c>
      <c r="O3061" s="340">
        <v>0</v>
      </c>
      <c r="P3061" s="340">
        <v>0</v>
      </c>
      <c r="Q3061" s="340">
        <v>0</v>
      </c>
      <c r="S3061">
        <f t="shared" si="356"/>
        <v>1</v>
      </c>
    </row>
    <row r="3062" spans="1:19" ht="16" hidden="1" x14ac:dyDescent="0.2">
      <c r="A3062" s="481" t="s">
        <v>320</v>
      </c>
      <c r="B3062" s="345">
        <v>5</v>
      </c>
      <c r="C3062" s="415" t="str">
        <f t="shared" si="359"/>
        <v>HV1.5</v>
      </c>
      <c r="D3062" s="416">
        <v>2</v>
      </c>
      <c r="E3062" s="482">
        <v>44160</v>
      </c>
      <c r="F3062" s="383" t="s">
        <v>157</v>
      </c>
      <c r="G3062" s="444">
        <f>INDEX([1]CAPS!$A:$A,MATCH(F:F,[1]CAPS!$H:$H,0))</f>
        <v>2654</v>
      </c>
      <c r="H3062" s="414" t="s">
        <v>237</v>
      </c>
      <c r="I3062" s="412" t="s">
        <v>239</v>
      </c>
      <c r="J3062" s="340" t="s">
        <v>276</v>
      </c>
      <c r="K3062" s="340">
        <v>0</v>
      </c>
      <c r="L3062" s="340">
        <v>0</v>
      </c>
      <c r="M3062" s="340" t="s">
        <v>276</v>
      </c>
      <c r="N3062" s="340"/>
      <c r="O3062" s="340">
        <v>7</v>
      </c>
      <c r="P3062" s="340">
        <v>0</v>
      </c>
      <c r="Q3062" s="340">
        <v>0</v>
      </c>
      <c r="S3062">
        <f t="shared" si="356"/>
        <v>7</v>
      </c>
    </row>
    <row r="3063" spans="1:19" ht="32" hidden="1" x14ac:dyDescent="0.2">
      <c r="A3063" s="481" t="s">
        <v>320</v>
      </c>
      <c r="B3063" s="345">
        <v>5</v>
      </c>
      <c r="C3063" s="415" t="str">
        <f t="shared" si="359"/>
        <v>HV1.5</v>
      </c>
      <c r="D3063" s="416">
        <v>2</v>
      </c>
      <c r="E3063" s="482">
        <v>44160</v>
      </c>
      <c r="F3063" s="383" t="s">
        <v>232</v>
      </c>
      <c r="G3063" s="444">
        <f>INDEX([1]CAPS!$A:$A,MATCH(F:F,[1]CAPS!$H:$H,0))</f>
        <v>8875</v>
      </c>
      <c r="H3063" s="414" t="s">
        <v>236</v>
      </c>
      <c r="I3063" s="412" t="s">
        <v>239</v>
      </c>
      <c r="J3063" s="340" t="s">
        <v>276</v>
      </c>
      <c r="K3063" s="340">
        <v>0</v>
      </c>
      <c r="L3063" s="340">
        <v>0</v>
      </c>
      <c r="M3063" s="340" t="s">
        <v>276</v>
      </c>
      <c r="N3063" s="340"/>
      <c r="O3063" s="340">
        <v>1</v>
      </c>
      <c r="P3063" s="340">
        <v>0</v>
      </c>
      <c r="Q3063" s="340">
        <v>0</v>
      </c>
      <c r="S3063">
        <f t="shared" si="356"/>
        <v>1</v>
      </c>
    </row>
    <row r="3064" spans="1:19" ht="16" hidden="1" x14ac:dyDescent="0.2">
      <c r="A3064" s="481" t="s">
        <v>320</v>
      </c>
      <c r="B3064" s="345">
        <v>5</v>
      </c>
      <c r="C3064" s="415" t="str">
        <f t="shared" si="359"/>
        <v>HV1.5</v>
      </c>
      <c r="D3064" s="416">
        <v>2</v>
      </c>
      <c r="E3064" s="482">
        <v>44160</v>
      </c>
      <c r="F3064" s="383" t="s">
        <v>774</v>
      </c>
      <c r="G3064" s="444">
        <f>INDEX([1]CAPS!$A:$A,MATCH(F:F,[1]CAPS!$H:$H,0))</f>
        <v>7664</v>
      </c>
      <c r="H3064" s="414" t="s">
        <v>235</v>
      </c>
      <c r="I3064" s="412" t="s">
        <v>238</v>
      </c>
      <c r="J3064" s="340" t="s">
        <v>276</v>
      </c>
      <c r="K3064" s="340">
        <v>2</v>
      </c>
      <c r="L3064" s="340">
        <v>0</v>
      </c>
      <c r="M3064" s="340" t="s">
        <v>276</v>
      </c>
      <c r="N3064" s="340">
        <v>0</v>
      </c>
      <c r="O3064" s="340">
        <v>2</v>
      </c>
      <c r="P3064" s="340">
        <v>0</v>
      </c>
      <c r="Q3064" s="340">
        <v>0</v>
      </c>
      <c r="S3064">
        <f t="shared" si="356"/>
        <v>4</v>
      </c>
    </row>
    <row r="3065" spans="1:19" ht="16" hidden="1" x14ac:dyDescent="0.2">
      <c r="A3065" s="481" t="s">
        <v>320</v>
      </c>
      <c r="B3065" s="345">
        <v>5</v>
      </c>
      <c r="C3065" s="415" t="str">
        <f t="shared" si="359"/>
        <v>HV1.5</v>
      </c>
      <c r="D3065" s="416">
        <v>2</v>
      </c>
      <c r="E3065" s="482">
        <v>44160</v>
      </c>
      <c r="F3065" s="383" t="s">
        <v>134</v>
      </c>
      <c r="G3065" s="444">
        <f>INDEX([1]CAPS!$A:$A,MATCH(F:F,[1]CAPS!$H:$H,0))</f>
        <v>2302</v>
      </c>
      <c r="H3065" s="414" t="s">
        <v>233</v>
      </c>
      <c r="I3065" s="412" t="s">
        <v>238</v>
      </c>
      <c r="J3065" s="340" t="s">
        <v>276</v>
      </c>
      <c r="K3065" s="340">
        <v>0</v>
      </c>
      <c r="L3065" s="340">
        <v>0</v>
      </c>
      <c r="M3065" s="340" t="s">
        <v>276</v>
      </c>
      <c r="N3065" s="340">
        <v>0</v>
      </c>
      <c r="O3065" s="340">
        <v>1</v>
      </c>
      <c r="P3065" s="340">
        <v>0</v>
      </c>
      <c r="Q3065" s="340">
        <v>0</v>
      </c>
      <c r="S3065">
        <f t="shared" si="356"/>
        <v>1</v>
      </c>
    </row>
    <row r="3066" spans="1:19" ht="16" hidden="1" x14ac:dyDescent="0.2">
      <c r="A3066" s="481" t="s">
        <v>320</v>
      </c>
      <c r="B3066" s="345">
        <v>6</v>
      </c>
      <c r="C3066" s="415" t="str">
        <f t="shared" si="359"/>
        <v>HV1.6</v>
      </c>
      <c r="D3066" s="416">
        <v>2</v>
      </c>
      <c r="E3066" s="482">
        <v>44160</v>
      </c>
      <c r="F3066" s="392" t="s">
        <v>139</v>
      </c>
      <c r="G3066" s="444">
        <f>INDEX([1]CAPS!$A:$A,MATCH(F:F,[1]CAPS!$H:$H,0))</f>
        <v>6325</v>
      </c>
      <c r="H3066" s="414" t="s">
        <v>234</v>
      </c>
      <c r="I3066" s="412" t="s">
        <v>238</v>
      </c>
      <c r="J3066" s="340" t="s">
        <v>276</v>
      </c>
      <c r="K3066" s="340">
        <v>4</v>
      </c>
      <c r="L3066" s="340">
        <v>0</v>
      </c>
      <c r="M3066" s="340" t="s">
        <v>276</v>
      </c>
      <c r="N3066" s="340">
        <v>1</v>
      </c>
      <c r="O3066" s="340">
        <v>0</v>
      </c>
      <c r="P3066" s="340">
        <v>0</v>
      </c>
      <c r="Q3066" s="340">
        <v>0</v>
      </c>
      <c r="S3066">
        <f t="shared" si="356"/>
        <v>4</v>
      </c>
    </row>
    <row r="3067" spans="1:19" ht="16" hidden="1" x14ac:dyDescent="0.2">
      <c r="A3067" s="481" t="s">
        <v>320</v>
      </c>
      <c r="B3067" s="345">
        <v>6</v>
      </c>
      <c r="C3067" s="415" t="str">
        <f t="shared" si="359"/>
        <v>HV1.6</v>
      </c>
      <c r="D3067" s="416">
        <v>2</v>
      </c>
      <c r="E3067" s="482">
        <v>44160</v>
      </c>
      <c r="F3067" s="383" t="s">
        <v>132</v>
      </c>
      <c r="G3067" s="444">
        <f>INDEX([1]CAPS!$A:$A,MATCH(F:F,[1]CAPS!$H:$H,0))</f>
        <v>2469</v>
      </c>
      <c r="H3067" s="414" t="s">
        <v>233</v>
      </c>
      <c r="I3067" s="412" t="s">
        <v>238</v>
      </c>
      <c r="J3067" s="340" t="s">
        <v>276</v>
      </c>
      <c r="K3067" s="340">
        <v>2</v>
      </c>
      <c r="L3067" s="340">
        <v>0</v>
      </c>
      <c r="M3067" s="340" t="s">
        <v>276</v>
      </c>
      <c r="N3067" s="340">
        <v>1</v>
      </c>
      <c r="O3067" s="340">
        <v>0</v>
      </c>
      <c r="P3067" s="340">
        <v>0</v>
      </c>
      <c r="Q3067" s="340">
        <v>0</v>
      </c>
      <c r="S3067">
        <f t="shared" si="356"/>
        <v>2</v>
      </c>
    </row>
    <row r="3068" spans="1:19" ht="16" hidden="1" x14ac:dyDescent="0.2">
      <c r="A3068" s="481" t="s">
        <v>320</v>
      </c>
      <c r="B3068" s="345">
        <v>6</v>
      </c>
      <c r="C3068" s="415" t="str">
        <f t="shared" si="359"/>
        <v>HV1.6</v>
      </c>
      <c r="D3068" s="416">
        <v>2</v>
      </c>
      <c r="E3068" s="482">
        <v>44160</v>
      </c>
      <c r="F3068" s="383" t="s">
        <v>131</v>
      </c>
      <c r="G3068" s="444">
        <f>INDEX([1]CAPS!$A:$A,MATCH(F:F,[1]CAPS!$H:$H,0))</f>
        <v>2557</v>
      </c>
      <c r="H3068" s="414" t="s">
        <v>233</v>
      </c>
      <c r="I3068" s="412" t="s">
        <v>240</v>
      </c>
      <c r="J3068" s="340" t="s">
        <v>276</v>
      </c>
      <c r="K3068" s="340">
        <v>21</v>
      </c>
      <c r="L3068" s="340">
        <v>0</v>
      </c>
      <c r="M3068" s="340" t="s">
        <v>276</v>
      </c>
      <c r="N3068" s="340">
        <v>1</v>
      </c>
      <c r="O3068" s="340">
        <v>0</v>
      </c>
      <c r="P3068" s="340">
        <v>0</v>
      </c>
      <c r="Q3068" s="340">
        <v>0</v>
      </c>
      <c r="S3068">
        <f t="shared" si="356"/>
        <v>21</v>
      </c>
    </row>
    <row r="3069" spans="1:19" ht="16" hidden="1" x14ac:dyDescent="0.2">
      <c r="A3069" s="481" t="s">
        <v>320</v>
      </c>
      <c r="B3069" s="345">
        <v>6</v>
      </c>
      <c r="C3069" s="415" t="str">
        <f t="shared" si="359"/>
        <v>HV1.6</v>
      </c>
      <c r="D3069" s="416">
        <v>2</v>
      </c>
      <c r="E3069" s="482">
        <v>44160</v>
      </c>
      <c r="F3069" s="383" t="s">
        <v>229</v>
      </c>
      <c r="G3069" s="444">
        <f>INDEX([1]CAPS!$A:$A,MATCH(F:F,[1]CAPS!$H:$H,0))</f>
        <v>3997</v>
      </c>
      <c r="H3069" s="414" t="s">
        <v>236</v>
      </c>
      <c r="I3069" s="412" t="s">
        <v>239</v>
      </c>
      <c r="J3069" s="340" t="s">
        <v>276</v>
      </c>
      <c r="K3069" s="340">
        <v>3</v>
      </c>
      <c r="L3069" s="340">
        <v>0</v>
      </c>
      <c r="M3069" s="340" t="s">
        <v>276</v>
      </c>
      <c r="N3069" s="340">
        <v>0</v>
      </c>
      <c r="O3069" s="340">
        <v>3</v>
      </c>
      <c r="P3069" s="340">
        <v>0</v>
      </c>
      <c r="Q3069" s="340">
        <v>0</v>
      </c>
      <c r="S3069">
        <f t="shared" si="356"/>
        <v>6</v>
      </c>
    </row>
    <row r="3070" spans="1:19" ht="16" x14ac:dyDescent="0.2">
      <c r="A3070" s="481" t="s">
        <v>320</v>
      </c>
      <c r="B3070" s="345">
        <v>6</v>
      </c>
      <c r="C3070" s="415" t="str">
        <f t="shared" si="359"/>
        <v>HV1.6</v>
      </c>
      <c r="D3070" s="416">
        <v>2</v>
      </c>
      <c r="E3070" s="482">
        <v>44160</v>
      </c>
      <c r="F3070" s="383" t="s">
        <v>129</v>
      </c>
      <c r="G3070" s="444">
        <f>INDEX([1]CAPS!$A:$A,MATCH(F:F,[1]CAPS!$H:$H,0))</f>
        <v>5532</v>
      </c>
      <c r="H3070" s="414" t="s">
        <v>233</v>
      </c>
      <c r="I3070" s="412" t="s">
        <v>238</v>
      </c>
      <c r="J3070" s="340" t="s">
        <v>276</v>
      </c>
      <c r="K3070" s="340">
        <v>16</v>
      </c>
      <c r="L3070" s="340">
        <v>0</v>
      </c>
      <c r="M3070" s="340" t="s">
        <v>276</v>
      </c>
      <c r="N3070" s="340">
        <v>0</v>
      </c>
      <c r="O3070" s="340" t="s">
        <v>276</v>
      </c>
      <c r="P3070" s="340" t="s">
        <v>276</v>
      </c>
      <c r="Q3070" s="340" t="s">
        <v>276</v>
      </c>
      <c r="S3070">
        <f t="shared" ref="S3070:S3071" si="360">SUM(J3070:K3070)</f>
        <v>16</v>
      </c>
    </row>
    <row r="3071" spans="1:19" ht="16" x14ac:dyDescent="0.2">
      <c r="A3071" s="481" t="s">
        <v>320</v>
      </c>
      <c r="B3071" s="345">
        <v>6</v>
      </c>
      <c r="C3071" s="415" t="str">
        <f t="shared" si="359"/>
        <v>HV1.6</v>
      </c>
      <c r="D3071" s="416">
        <v>2</v>
      </c>
      <c r="E3071" s="482">
        <v>44160</v>
      </c>
      <c r="F3071" s="383" t="s">
        <v>159</v>
      </c>
      <c r="G3071" s="444">
        <f>INDEX([1]CAPS!$A:$A,MATCH(F:F,[1]CAPS!$H:$H,0))</f>
        <v>7138</v>
      </c>
      <c r="H3071" s="414" t="s">
        <v>233</v>
      </c>
      <c r="I3071" s="412" t="s">
        <v>240</v>
      </c>
      <c r="J3071" s="340" t="s">
        <v>276</v>
      </c>
      <c r="K3071" s="340">
        <v>11</v>
      </c>
      <c r="L3071" s="340">
        <v>0</v>
      </c>
      <c r="M3071" s="340" t="s">
        <v>276</v>
      </c>
      <c r="N3071" s="340">
        <v>0</v>
      </c>
      <c r="O3071" s="340" t="s">
        <v>276</v>
      </c>
      <c r="P3071" s="340" t="s">
        <v>276</v>
      </c>
      <c r="Q3071" s="340" t="s">
        <v>276</v>
      </c>
      <c r="S3071">
        <f t="shared" si="360"/>
        <v>11</v>
      </c>
    </row>
    <row r="3072" spans="1:19" ht="16" hidden="1" x14ac:dyDescent="0.2">
      <c r="A3072" s="481" t="s">
        <v>320</v>
      </c>
      <c r="B3072" s="345">
        <v>6</v>
      </c>
      <c r="C3072" s="415" t="str">
        <f t="shared" si="359"/>
        <v>HV1.6</v>
      </c>
      <c r="D3072" s="416">
        <v>2</v>
      </c>
      <c r="E3072" s="482">
        <v>44160</v>
      </c>
      <c r="F3072" s="383" t="s">
        <v>128</v>
      </c>
      <c r="G3072" s="444">
        <f>INDEX([1]CAPS!$A:$A,MATCH(F:F,[1]CAPS!$H:$H,0))</f>
        <v>3243</v>
      </c>
      <c r="H3072" s="414" t="s">
        <v>237</v>
      </c>
      <c r="I3072" s="412" t="s">
        <v>239</v>
      </c>
      <c r="J3072" s="340" t="s">
        <v>276</v>
      </c>
      <c r="K3072" s="340">
        <v>0</v>
      </c>
      <c r="L3072" s="340">
        <v>0</v>
      </c>
      <c r="M3072" s="340" t="s">
        <v>276</v>
      </c>
      <c r="N3072" s="340">
        <v>0</v>
      </c>
      <c r="O3072" s="340">
        <v>43</v>
      </c>
      <c r="P3072" s="340">
        <v>0</v>
      </c>
      <c r="Q3072" s="340">
        <v>0</v>
      </c>
      <c r="S3072">
        <f t="shared" si="356"/>
        <v>43</v>
      </c>
    </row>
    <row r="3073" spans="1:19" ht="16" hidden="1" x14ac:dyDescent="0.2">
      <c r="A3073" s="481" t="s">
        <v>320</v>
      </c>
      <c r="B3073" s="345">
        <v>6</v>
      </c>
      <c r="C3073" s="415" t="str">
        <f t="shared" si="359"/>
        <v>HV1.6</v>
      </c>
      <c r="D3073" s="416">
        <v>2</v>
      </c>
      <c r="E3073" s="482">
        <v>44160</v>
      </c>
      <c r="F3073" s="383" t="s">
        <v>134</v>
      </c>
      <c r="G3073" s="444">
        <f>INDEX([1]CAPS!$A:$A,MATCH(F:F,[1]CAPS!$H:$H,0))</f>
        <v>2302</v>
      </c>
      <c r="H3073" s="414" t="s">
        <v>233</v>
      </c>
      <c r="I3073" s="412" t="s">
        <v>238</v>
      </c>
      <c r="J3073" s="340" t="s">
        <v>276</v>
      </c>
      <c r="K3073" s="340">
        <v>0</v>
      </c>
      <c r="L3073" s="340">
        <v>0</v>
      </c>
      <c r="M3073" s="340" t="s">
        <v>276</v>
      </c>
      <c r="N3073" s="340">
        <v>0</v>
      </c>
      <c r="O3073" s="340">
        <v>2</v>
      </c>
      <c r="P3073" s="340">
        <v>0</v>
      </c>
      <c r="Q3073" s="340">
        <v>0</v>
      </c>
      <c r="S3073">
        <f t="shared" si="356"/>
        <v>2</v>
      </c>
    </row>
    <row r="3074" spans="1:19" ht="16" hidden="1" x14ac:dyDescent="0.2">
      <c r="A3074" s="481" t="s">
        <v>320</v>
      </c>
      <c r="B3074" s="345">
        <v>6</v>
      </c>
      <c r="C3074" s="415" t="str">
        <f t="shared" si="359"/>
        <v>HV1.6</v>
      </c>
      <c r="D3074" s="416">
        <v>2</v>
      </c>
      <c r="E3074" s="482">
        <v>44160</v>
      </c>
      <c r="F3074" s="383" t="s">
        <v>774</v>
      </c>
      <c r="G3074" s="444">
        <f>INDEX([1]CAPS!$A:$A,MATCH(F:F,[1]CAPS!$H:$H,0))</f>
        <v>7664</v>
      </c>
      <c r="H3074" s="414" t="s">
        <v>235</v>
      </c>
      <c r="I3074" s="412" t="s">
        <v>238</v>
      </c>
      <c r="J3074" s="340" t="s">
        <v>276</v>
      </c>
      <c r="K3074" s="340">
        <v>0</v>
      </c>
      <c r="L3074" s="340">
        <v>0</v>
      </c>
      <c r="M3074" s="340" t="s">
        <v>276</v>
      </c>
      <c r="N3074" s="340">
        <v>0</v>
      </c>
      <c r="O3074" s="340">
        <v>2</v>
      </c>
      <c r="P3074" s="340">
        <v>0</v>
      </c>
      <c r="Q3074" s="340">
        <v>0</v>
      </c>
      <c r="S3074">
        <f t="shared" si="356"/>
        <v>2</v>
      </c>
    </row>
    <row r="3075" spans="1:19" ht="16" hidden="1" x14ac:dyDescent="0.2">
      <c r="A3075" s="481" t="s">
        <v>320</v>
      </c>
      <c r="B3075" s="345">
        <v>6</v>
      </c>
      <c r="C3075" s="415" t="str">
        <f t="shared" si="359"/>
        <v>HV1.6</v>
      </c>
      <c r="D3075" s="416">
        <v>2</v>
      </c>
      <c r="E3075" s="482">
        <v>44160</v>
      </c>
      <c r="F3075" s="383" t="s">
        <v>275</v>
      </c>
      <c r="G3075" s="444">
        <f>INDEX([1]CAPS!$A:$A,MATCH(F:F,[1]CAPS!$H:$H,0))</f>
        <v>3300</v>
      </c>
      <c r="H3075" s="414" t="s">
        <v>235</v>
      </c>
      <c r="I3075" s="412" t="s">
        <v>238</v>
      </c>
      <c r="J3075" s="340" t="s">
        <v>276</v>
      </c>
      <c r="K3075" s="340">
        <v>0</v>
      </c>
      <c r="L3075" s="340">
        <v>0</v>
      </c>
      <c r="M3075" s="340" t="s">
        <v>276</v>
      </c>
      <c r="N3075" s="340">
        <v>0</v>
      </c>
      <c r="O3075" s="340">
        <v>1</v>
      </c>
      <c r="P3075" s="340">
        <v>0</v>
      </c>
      <c r="Q3075" s="340">
        <v>0</v>
      </c>
      <c r="S3075">
        <f t="shared" si="356"/>
        <v>1</v>
      </c>
    </row>
    <row r="3076" spans="1:19" ht="16" hidden="1" x14ac:dyDescent="0.2">
      <c r="A3076" s="481" t="s">
        <v>320</v>
      </c>
      <c r="B3076" s="345">
        <v>7</v>
      </c>
      <c r="C3076" s="415" t="str">
        <f t="shared" si="359"/>
        <v>HV1.7</v>
      </c>
      <c r="D3076" s="416">
        <v>2</v>
      </c>
      <c r="E3076" s="482">
        <v>44160</v>
      </c>
      <c r="F3076" s="383" t="s">
        <v>229</v>
      </c>
      <c r="G3076" s="444">
        <f>INDEX([1]CAPS!$A:$A,MATCH(F:F,[1]CAPS!$H:$H,0))</f>
        <v>3997</v>
      </c>
      <c r="H3076" s="414" t="s">
        <v>236</v>
      </c>
      <c r="I3076" s="412" t="s">
        <v>239</v>
      </c>
      <c r="J3076" s="340" t="s">
        <v>276</v>
      </c>
      <c r="K3076" s="340">
        <v>2</v>
      </c>
      <c r="L3076" s="340">
        <v>0</v>
      </c>
      <c r="M3076" s="340" t="s">
        <v>276</v>
      </c>
      <c r="N3076" s="340">
        <v>0</v>
      </c>
      <c r="O3076" s="340">
        <v>3</v>
      </c>
      <c r="P3076" s="340">
        <v>0</v>
      </c>
      <c r="Q3076" s="340">
        <v>0</v>
      </c>
      <c r="S3076">
        <f t="shared" si="356"/>
        <v>5</v>
      </c>
    </row>
    <row r="3077" spans="1:19" ht="16" x14ac:dyDescent="0.2">
      <c r="A3077" s="481" t="s">
        <v>320</v>
      </c>
      <c r="B3077" s="345">
        <v>7</v>
      </c>
      <c r="C3077" s="415" t="str">
        <f t="shared" si="359"/>
        <v>HV1.7</v>
      </c>
      <c r="D3077" s="416">
        <v>2</v>
      </c>
      <c r="E3077" s="482">
        <v>44160</v>
      </c>
      <c r="F3077" s="383" t="s">
        <v>185</v>
      </c>
      <c r="G3077" s="444">
        <f>INDEX([1]CAPS!$A:$A,MATCH(F:F,[1]CAPS!$H:$H,0))</f>
        <v>2516</v>
      </c>
      <c r="H3077" s="414" t="s">
        <v>234</v>
      </c>
      <c r="I3077" s="412" t="s">
        <v>238</v>
      </c>
      <c r="J3077" s="340" t="s">
        <v>276</v>
      </c>
      <c r="K3077" s="340">
        <v>5</v>
      </c>
      <c r="L3077" s="340">
        <v>0</v>
      </c>
      <c r="M3077" s="340" t="s">
        <v>276</v>
      </c>
      <c r="N3077" s="340">
        <v>0</v>
      </c>
      <c r="O3077" s="340" t="s">
        <v>276</v>
      </c>
      <c r="P3077" s="340" t="s">
        <v>276</v>
      </c>
      <c r="Q3077" s="340" t="s">
        <v>276</v>
      </c>
      <c r="S3077">
        <f>SUM(J3077:K3077)</f>
        <v>5</v>
      </c>
    </row>
    <row r="3078" spans="1:19" ht="16" hidden="1" x14ac:dyDescent="0.2">
      <c r="A3078" s="481" t="s">
        <v>320</v>
      </c>
      <c r="B3078" s="345">
        <v>7</v>
      </c>
      <c r="C3078" s="415" t="str">
        <f t="shared" si="359"/>
        <v>HV1.7</v>
      </c>
      <c r="D3078" s="416">
        <v>2</v>
      </c>
      <c r="E3078" s="482">
        <v>44160</v>
      </c>
      <c r="F3078" s="383" t="s">
        <v>131</v>
      </c>
      <c r="G3078" s="444">
        <f>INDEX([1]CAPS!$A:$A,MATCH(F:F,[1]CAPS!$H:$H,0))</f>
        <v>2557</v>
      </c>
      <c r="H3078" s="414" t="s">
        <v>233</v>
      </c>
      <c r="I3078" s="412" t="s">
        <v>240</v>
      </c>
      <c r="J3078" s="340" t="s">
        <v>276</v>
      </c>
      <c r="K3078" s="340">
        <v>25</v>
      </c>
      <c r="L3078" s="340">
        <v>0</v>
      </c>
      <c r="M3078" s="340" t="s">
        <v>276</v>
      </c>
      <c r="N3078" s="340">
        <v>4</v>
      </c>
      <c r="O3078" s="340">
        <v>0</v>
      </c>
      <c r="P3078" s="340">
        <v>0</v>
      </c>
      <c r="Q3078" s="340">
        <v>0</v>
      </c>
      <c r="S3078">
        <f t="shared" si="356"/>
        <v>25</v>
      </c>
    </row>
    <row r="3079" spans="1:19" ht="16" hidden="1" x14ac:dyDescent="0.2">
      <c r="A3079" s="481" t="s">
        <v>320</v>
      </c>
      <c r="B3079" s="345">
        <v>7</v>
      </c>
      <c r="C3079" s="415" t="str">
        <f t="shared" si="359"/>
        <v>HV1.7</v>
      </c>
      <c r="D3079" s="416">
        <v>2</v>
      </c>
      <c r="E3079" s="482">
        <v>44160</v>
      </c>
      <c r="F3079" s="383" t="s">
        <v>128</v>
      </c>
      <c r="G3079" s="444">
        <f>INDEX([1]CAPS!$A:$A,MATCH(F:F,[1]CAPS!$H:$H,0))</f>
        <v>3243</v>
      </c>
      <c r="H3079" s="414" t="s">
        <v>237</v>
      </c>
      <c r="I3079" s="412" t="s">
        <v>239</v>
      </c>
      <c r="J3079" s="340" t="s">
        <v>276</v>
      </c>
      <c r="K3079" s="340">
        <v>0</v>
      </c>
      <c r="L3079" s="340">
        <v>0</v>
      </c>
      <c r="M3079" s="340" t="s">
        <v>276</v>
      </c>
      <c r="N3079" s="340">
        <v>0</v>
      </c>
      <c r="O3079" s="340">
        <v>110</v>
      </c>
      <c r="P3079" s="340">
        <v>0</v>
      </c>
      <c r="Q3079" s="340">
        <v>8</v>
      </c>
      <c r="S3079">
        <f t="shared" si="356"/>
        <v>110</v>
      </c>
    </row>
    <row r="3080" spans="1:19" ht="16" x14ac:dyDescent="0.2">
      <c r="A3080" s="481" t="s">
        <v>320</v>
      </c>
      <c r="B3080" s="345">
        <v>7</v>
      </c>
      <c r="C3080" s="415" t="str">
        <f t="shared" si="359"/>
        <v>HV1.7</v>
      </c>
      <c r="D3080" s="416">
        <v>2</v>
      </c>
      <c r="E3080" s="482">
        <v>44160</v>
      </c>
      <c r="F3080" s="383" t="s">
        <v>129</v>
      </c>
      <c r="G3080" s="444">
        <f>INDEX([1]CAPS!$A:$A,MATCH(F:F,[1]CAPS!$H:$H,0))</f>
        <v>5532</v>
      </c>
      <c r="H3080" s="414" t="s">
        <v>233</v>
      </c>
      <c r="I3080" s="412" t="s">
        <v>238</v>
      </c>
      <c r="J3080" s="340" t="s">
        <v>276</v>
      </c>
      <c r="K3080" s="340">
        <v>5</v>
      </c>
      <c r="L3080" s="340">
        <v>0</v>
      </c>
      <c r="M3080" s="340" t="s">
        <v>276</v>
      </c>
      <c r="N3080" s="340">
        <v>0</v>
      </c>
      <c r="O3080" s="340" t="s">
        <v>276</v>
      </c>
      <c r="P3080" s="340" t="s">
        <v>276</v>
      </c>
      <c r="Q3080" s="340" t="s">
        <v>276</v>
      </c>
      <c r="S3080">
        <f>SUM(J3080:K3080)</f>
        <v>5</v>
      </c>
    </row>
    <row r="3081" spans="1:19" ht="32" hidden="1" x14ac:dyDescent="0.2">
      <c r="A3081" s="481" t="s">
        <v>320</v>
      </c>
      <c r="B3081" s="345">
        <v>7</v>
      </c>
      <c r="C3081" s="415" t="str">
        <f t="shared" si="359"/>
        <v>HV1.7</v>
      </c>
      <c r="D3081" s="416">
        <v>2</v>
      </c>
      <c r="E3081" s="482">
        <v>44160</v>
      </c>
      <c r="F3081" s="383" t="s">
        <v>232</v>
      </c>
      <c r="G3081" s="444">
        <f>INDEX([1]CAPS!$A:$A,MATCH(F:F,[1]CAPS!$H:$H,0))</f>
        <v>8875</v>
      </c>
      <c r="H3081" s="414" t="s">
        <v>236</v>
      </c>
      <c r="I3081" s="412" t="s">
        <v>239</v>
      </c>
      <c r="J3081" s="340" t="s">
        <v>276</v>
      </c>
      <c r="K3081" s="340">
        <v>1</v>
      </c>
      <c r="L3081" s="340">
        <v>0</v>
      </c>
      <c r="M3081" s="340" t="s">
        <v>276</v>
      </c>
      <c r="N3081" s="340">
        <v>0</v>
      </c>
      <c r="O3081" s="340">
        <v>20</v>
      </c>
      <c r="P3081" s="340">
        <v>0</v>
      </c>
      <c r="Q3081" s="340">
        <v>0</v>
      </c>
      <c r="S3081">
        <f t="shared" si="356"/>
        <v>21</v>
      </c>
    </row>
    <row r="3082" spans="1:19" ht="16" x14ac:dyDescent="0.2">
      <c r="A3082" s="481" t="s">
        <v>320</v>
      </c>
      <c r="B3082" s="345">
        <v>7</v>
      </c>
      <c r="C3082" s="415" t="str">
        <f t="shared" si="359"/>
        <v>HV1.7</v>
      </c>
      <c r="D3082" s="416">
        <v>2</v>
      </c>
      <c r="E3082" s="482">
        <v>44160</v>
      </c>
      <c r="F3082" s="383" t="s">
        <v>598</v>
      </c>
      <c r="G3082" s="444">
        <f>INDEX([1]CAPS!$A:$A,MATCH(F:F,[1]CAPS!$H:$H,0))</f>
        <v>2561</v>
      </c>
      <c r="H3082" s="414" t="s">
        <v>270</v>
      </c>
      <c r="I3082" s="412" t="s">
        <v>240</v>
      </c>
      <c r="J3082" s="340" t="s">
        <v>276</v>
      </c>
      <c r="K3082" s="340">
        <v>21</v>
      </c>
      <c r="L3082" s="340">
        <v>0</v>
      </c>
      <c r="M3082" s="340" t="s">
        <v>276</v>
      </c>
      <c r="N3082" s="340">
        <v>0</v>
      </c>
      <c r="O3082" s="340" t="s">
        <v>276</v>
      </c>
      <c r="P3082" s="340" t="s">
        <v>276</v>
      </c>
      <c r="Q3082" s="340" t="s">
        <v>276</v>
      </c>
      <c r="S3082">
        <f>SUM(J3082:K3082)</f>
        <v>21</v>
      </c>
    </row>
    <row r="3083" spans="1:19" ht="16" hidden="1" x14ac:dyDescent="0.2">
      <c r="A3083" s="481" t="s">
        <v>320</v>
      </c>
      <c r="B3083" s="345">
        <v>7</v>
      </c>
      <c r="C3083" s="415" t="str">
        <f t="shared" si="359"/>
        <v>HV1.7</v>
      </c>
      <c r="D3083" s="416">
        <v>2</v>
      </c>
      <c r="E3083" s="482">
        <v>44160</v>
      </c>
      <c r="F3083" s="383" t="s">
        <v>166</v>
      </c>
      <c r="G3083" s="444">
        <f>INDEX([1]CAPS!$A:$A,MATCH(F:F,[1]CAPS!$H:$H,0))</f>
        <v>6182</v>
      </c>
      <c r="H3083" s="414" t="s">
        <v>237</v>
      </c>
      <c r="I3083" s="412" t="s">
        <v>239</v>
      </c>
      <c r="J3083" s="340" t="s">
        <v>276</v>
      </c>
      <c r="K3083" s="340">
        <v>0</v>
      </c>
      <c r="L3083" s="340">
        <v>0</v>
      </c>
      <c r="M3083" s="340" t="s">
        <v>276</v>
      </c>
      <c r="N3083" s="340">
        <v>0</v>
      </c>
      <c r="O3083" s="340">
        <v>4</v>
      </c>
      <c r="P3083" s="340">
        <v>0</v>
      </c>
      <c r="Q3083" s="340">
        <v>0</v>
      </c>
      <c r="S3083">
        <f t="shared" ref="S3083:S3146" si="361">SUM(J3083:K3083)+O3083</f>
        <v>4</v>
      </c>
    </row>
    <row r="3084" spans="1:19" ht="16" hidden="1" x14ac:dyDescent="0.2">
      <c r="A3084" s="481" t="s">
        <v>320</v>
      </c>
      <c r="B3084" s="345">
        <v>7</v>
      </c>
      <c r="C3084" s="415" t="str">
        <f t="shared" si="359"/>
        <v>HV1.7</v>
      </c>
      <c r="D3084" s="416">
        <v>2</v>
      </c>
      <c r="E3084" s="482">
        <v>44160</v>
      </c>
      <c r="F3084" s="383" t="s">
        <v>157</v>
      </c>
      <c r="G3084" s="444">
        <f>INDEX([1]CAPS!$A:$A,MATCH(F:F,[1]CAPS!$H:$H,0))</f>
        <v>2654</v>
      </c>
      <c r="H3084" s="414" t="s">
        <v>237</v>
      </c>
      <c r="I3084" s="412" t="s">
        <v>239</v>
      </c>
      <c r="J3084" s="340" t="s">
        <v>276</v>
      </c>
      <c r="K3084" s="340">
        <v>0</v>
      </c>
      <c r="L3084" s="340">
        <v>0</v>
      </c>
      <c r="M3084" s="340" t="s">
        <v>276</v>
      </c>
      <c r="N3084" s="340">
        <v>0</v>
      </c>
      <c r="O3084" s="340">
        <v>2</v>
      </c>
      <c r="P3084" s="340">
        <v>0</v>
      </c>
      <c r="Q3084" s="340">
        <v>0</v>
      </c>
      <c r="S3084">
        <f t="shared" si="361"/>
        <v>2</v>
      </c>
    </row>
    <row r="3085" spans="1:19" ht="16" hidden="1" x14ac:dyDescent="0.2">
      <c r="A3085" s="481" t="s">
        <v>320</v>
      </c>
      <c r="B3085" s="345">
        <v>7</v>
      </c>
      <c r="C3085" s="415" t="str">
        <f t="shared" si="359"/>
        <v>HV1.7</v>
      </c>
      <c r="D3085" s="416">
        <v>2</v>
      </c>
      <c r="E3085" s="482">
        <v>44160</v>
      </c>
      <c r="F3085" s="383" t="s">
        <v>275</v>
      </c>
      <c r="G3085" s="444">
        <f>INDEX([1]CAPS!$A:$A,MATCH(F:F,[1]CAPS!$H:$H,0))</f>
        <v>3300</v>
      </c>
      <c r="H3085" s="414" t="s">
        <v>235</v>
      </c>
      <c r="I3085" s="412" t="s">
        <v>238</v>
      </c>
      <c r="J3085" s="340" t="s">
        <v>276</v>
      </c>
      <c r="K3085" s="340">
        <v>1</v>
      </c>
      <c r="L3085" s="340">
        <v>0</v>
      </c>
      <c r="M3085" s="340" t="s">
        <v>276</v>
      </c>
      <c r="N3085" s="340">
        <v>0</v>
      </c>
      <c r="O3085" s="340">
        <v>0</v>
      </c>
      <c r="P3085" s="340">
        <v>0</v>
      </c>
      <c r="Q3085" s="340">
        <v>0</v>
      </c>
      <c r="S3085">
        <f t="shared" si="361"/>
        <v>1</v>
      </c>
    </row>
    <row r="3086" spans="1:19" ht="16" hidden="1" x14ac:dyDescent="0.2">
      <c r="A3086" s="481" t="s">
        <v>320</v>
      </c>
      <c r="B3086" s="345">
        <v>7</v>
      </c>
      <c r="C3086" s="415" t="str">
        <f t="shared" si="359"/>
        <v>HV1.7</v>
      </c>
      <c r="D3086" s="416">
        <v>2</v>
      </c>
      <c r="E3086" s="482">
        <v>44160</v>
      </c>
      <c r="F3086" s="383" t="s">
        <v>560</v>
      </c>
      <c r="G3086" s="444">
        <f>INDEX([1]CAPS!$A:$A,MATCH(F:F,[1]CAPS!$H:$H,0))</f>
        <v>2451</v>
      </c>
      <c r="H3086" s="414" t="s">
        <v>237</v>
      </c>
      <c r="I3086" s="412" t="s">
        <v>238</v>
      </c>
      <c r="J3086" s="340" t="s">
        <v>276</v>
      </c>
      <c r="K3086" s="340">
        <v>0</v>
      </c>
      <c r="L3086" s="340">
        <v>0</v>
      </c>
      <c r="M3086" s="340" t="s">
        <v>276</v>
      </c>
      <c r="N3086" s="340">
        <v>0</v>
      </c>
      <c r="O3086" s="340">
        <v>4</v>
      </c>
      <c r="P3086" s="340">
        <v>0</v>
      </c>
      <c r="Q3086" s="340">
        <v>4</v>
      </c>
      <c r="S3086">
        <f t="shared" si="361"/>
        <v>4</v>
      </c>
    </row>
    <row r="3087" spans="1:19" ht="16" hidden="1" x14ac:dyDescent="0.2">
      <c r="A3087" s="481" t="s">
        <v>320</v>
      </c>
      <c r="B3087" s="345">
        <v>7</v>
      </c>
      <c r="C3087" s="415" t="str">
        <f t="shared" si="359"/>
        <v>HV1.7</v>
      </c>
      <c r="D3087" s="416">
        <v>2</v>
      </c>
      <c r="E3087" s="482">
        <v>44160</v>
      </c>
      <c r="F3087" s="383" t="s">
        <v>477</v>
      </c>
      <c r="G3087" s="444">
        <f>INDEX([1]CAPS!$A:$A,MATCH(F:F,[1]CAPS!$H:$H,0))</f>
        <v>5043</v>
      </c>
      <c r="H3087" s="414" t="s">
        <v>234</v>
      </c>
      <c r="I3087" s="412" t="s">
        <v>238</v>
      </c>
      <c r="J3087" s="340" t="s">
        <v>276</v>
      </c>
      <c r="K3087" s="340">
        <v>0</v>
      </c>
      <c r="L3087" s="340">
        <v>0</v>
      </c>
      <c r="M3087" s="340" t="s">
        <v>276</v>
      </c>
      <c r="N3087" s="340">
        <v>0</v>
      </c>
      <c r="O3087" s="340">
        <v>2</v>
      </c>
      <c r="P3087" s="340">
        <v>0</v>
      </c>
      <c r="Q3087" s="340">
        <v>0</v>
      </c>
      <c r="S3087">
        <f t="shared" si="361"/>
        <v>2</v>
      </c>
    </row>
    <row r="3088" spans="1:19" ht="16" x14ac:dyDescent="0.2">
      <c r="A3088" s="481" t="s">
        <v>320</v>
      </c>
      <c r="B3088" s="345">
        <v>7</v>
      </c>
      <c r="C3088" s="415" t="str">
        <f t="shared" si="359"/>
        <v>HV1.7</v>
      </c>
      <c r="D3088" s="416">
        <v>2</v>
      </c>
      <c r="E3088" s="482">
        <v>44160</v>
      </c>
      <c r="F3088" s="383" t="s">
        <v>143</v>
      </c>
      <c r="G3088" s="444">
        <f>INDEX([1]CAPS!$A:$A,MATCH(F:F,[1]CAPS!$H:$H,0))</f>
        <v>3507</v>
      </c>
      <c r="H3088" s="414" t="s">
        <v>270</v>
      </c>
      <c r="I3088" s="412" t="s">
        <v>238</v>
      </c>
      <c r="J3088" s="340" t="s">
        <v>276</v>
      </c>
      <c r="K3088" s="340">
        <v>9</v>
      </c>
      <c r="L3088" s="340">
        <v>0</v>
      </c>
      <c r="M3088" s="340" t="s">
        <v>276</v>
      </c>
      <c r="N3088" s="340">
        <v>9</v>
      </c>
      <c r="O3088" s="340" t="s">
        <v>276</v>
      </c>
      <c r="P3088" s="340" t="s">
        <v>276</v>
      </c>
      <c r="Q3088" s="340" t="s">
        <v>276</v>
      </c>
      <c r="S3088">
        <f t="shared" ref="S3088:S3089" si="362">SUM(J3088:K3088)</f>
        <v>9</v>
      </c>
    </row>
    <row r="3089" spans="1:19" ht="16" x14ac:dyDescent="0.2">
      <c r="A3089" s="481" t="s">
        <v>320</v>
      </c>
      <c r="B3089" s="345">
        <v>7</v>
      </c>
      <c r="C3089" s="415" t="str">
        <f t="shared" si="359"/>
        <v>HV1.7</v>
      </c>
      <c r="D3089" s="416">
        <v>2</v>
      </c>
      <c r="E3089" s="482">
        <v>44160</v>
      </c>
      <c r="F3089" s="383" t="s">
        <v>127</v>
      </c>
      <c r="G3089" s="444">
        <f>INDEX([1]CAPS!$A:$A,MATCH(F:F,[1]CAPS!$H:$H,0))</f>
        <v>10605</v>
      </c>
      <c r="H3089" s="414" t="s">
        <v>233</v>
      </c>
      <c r="I3089" s="412" t="s">
        <v>238</v>
      </c>
      <c r="J3089" s="340" t="s">
        <v>276</v>
      </c>
      <c r="K3089" s="340">
        <v>2</v>
      </c>
      <c r="L3089" s="340">
        <v>0</v>
      </c>
      <c r="M3089" s="340" t="s">
        <v>276</v>
      </c>
      <c r="N3089" s="340">
        <v>0</v>
      </c>
      <c r="O3089" s="340" t="s">
        <v>276</v>
      </c>
      <c r="P3089" s="340" t="s">
        <v>276</v>
      </c>
      <c r="Q3089" s="340" t="s">
        <v>276</v>
      </c>
      <c r="S3089">
        <f t="shared" si="362"/>
        <v>2</v>
      </c>
    </row>
    <row r="3090" spans="1:19" ht="16" hidden="1" x14ac:dyDescent="0.2">
      <c r="A3090" s="481" t="s">
        <v>320</v>
      </c>
      <c r="B3090" s="345">
        <v>7</v>
      </c>
      <c r="C3090" s="415" t="str">
        <f t="shared" si="359"/>
        <v>HV1.7</v>
      </c>
      <c r="D3090" s="416">
        <v>2</v>
      </c>
      <c r="E3090" s="482">
        <v>44160</v>
      </c>
      <c r="F3090" s="383" t="s">
        <v>132</v>
      </c>
      <c r="G3090" s="444">
        <f>INDEX([1]CAPS!$A:$A,MATCH(F:F,[1]CAPS!$H:$H,0))</f>
        <v>2469</v>
      </c>
      <c r="H3090" s="414" t="s">
        <v>233</v>
      </c>
      <c r="I3090" s="412" t="s">
        <v>238</v>
      </c>
      <c r="J3090" s="340" t="s">
        <v>276</v>
      </c>
      <c r="K3090" s="340">
        <v>0</v>
      </c>
      <c r="L3090" s="340">
        <v>0</v>
      </c>
      <c r="M3090" s="340" t="s">
        <v>276</v>
      </c>
      <c r="N3090" s="340">
        <v>0</v>
      </c>
      <c r="O3090" s="340">
        <v>1</v>
      </c>
      <c r="P3090" s="340">
        <v>0</v>
      </c>
      <c r="Q3090" s="340">
        <v>0</v>
      </c>
      <c r="S3090">
        <f t="shared" si="361"/>
        <v>1</v>
      </c>
    </row>
    <row r="3091" spans="1:19" ht="32" hidden="1" x14ac:dyDescent="0.2">
      <c r="A3091" s="481" t="s">
        <v>320</v>
      </c>
      <c r="B3091" s="345">
        <v>8</v>
      </c>
      <c r="C3091" s="415" t="str">
        <f t="shared" si="359"/>
        <v>HV1.8</v>
      </c>
      <c r="D3091" s="416">
        <v>2</v>
      </c>
      <c r="E3091" s="482">
        <v>44160</v>
      </c>
      <c r="F3091" s="383" t="s">
        <v>141</v>
      </c>
      <c r="G3091" s="444">
        <f>INDEX([1]CAPS!$A:$A,MATCH(F:F,[1]CAPS!$H:$H,0))</f>
        <v>2445</v>
      </c>
      <c r="H3091" s="414" t="s">
        <v>234</v>
      </c>
      <c r="I3091" s="412" t="s">
        <v>238</v>
      </c>
      <c r="J3091" s="340" t="s">
        <v>276</v>
      </c>
      <c r="K3091" s="340">
        <v>1</v>
      </c>
      <c r="L3091" s="340">
        <v>0</v>
      </c>
      <c r="M3091" s="340" t="s">
        <v>276</v>
      </c>
      <c r="N3091" s="340">
        <v>0</v>
      </c>
      <c r="O3091" s="340">
        <v>0</v>
      </c>
      <c r="P3091" s="340">
        <v>0</v>
      </c>
      <c r="Q3091" s="340">
        <v>0</v>
      </c>
      <c r="S3091">
        <f t="shared" si="361"/>
        <v>1</v>
      </c>
    </row>
    <row r="3092" spans="1:19" ht="16" x14ac:dyDescent="0.2">
      <c r="A3092" s="481" t="s">
        <v>320</v>
      </c>
      <c r="B3092" s="345">
        <v>8</v>
      </c>
      <c r="C3092" s="415" t="str">
        <f t="shared" si="359"/>
        <v>HV1.8</v>
      </c>
      <c r="D3092" s="416">
        <v>2</v>
      </c>
      <c r="E3092" s="482">
        <v>44160</v>
      </c>
      <c r="F3092" s="383" t="s">
        <v>185</v>
      </c>
      <c r="G3092" s="444">
        <f>INDEX([1]CAPS!$A:$A,MATCH(F:F,[1]CAPS!$H:$H,0))</f>
        <v>2516</v>
      </c>
      <c r="H3092" s="414" t="s">
        <v>234</v>
      </c>
      <c r="I3092" s="412" t="s">
        <v>238</v>
      </c>
      <c r="J3092" s="340" t="s">
        <v>276</v>
      </c>
      <c r="K3092" s="340">
        <v>18</v>
      </c>
      <c r="L3092" s="340">
        <v>0</v>
      </c>
      <c r="M3092" s="340" t="s">
        <v>276</v>
      </c>
      <c r="N3092" s="340">
        <v>0</v>
      </c>
      <c r="O3092" s="340" t="s">
        <v>276</v>
      </c>
      <c r="P3092" s="340" t="s">
        <v>276</v>
      </c>
      <c r="Q3092" s="340" t="s">
        <v>276</v>
      </c>
      <c r="S3092">
        <f>SUM(J3092:K3092)</f>
        <v>18</v>
      </c>
    </row>
    <row r="3093" spans="1:19" ht="16" hidden="1" x14ac:dyDescent="0.2">
      <c r="A3093" s="481" t="s">
        <v>320</v>
      </c>
      <c r="B3093" s="345">
        <v>8</v>
      </c>
      <c r="C3093" s="415" t="str">
        <f t="shared" si="359"/>
        <v>HV1.8</v>
      </c>
      <c r="D3093" s="416">
        <v>2</v>
      </c>
      <c r="E3093" s="482">
        <v>44160</v>
      </c>
      <c r="F3093" s="383" t="s">
        <v>128</v>
      </c>
      <c r="G3093" s="444">
        <f>INDEX([1]CAPS!$A:$A,MATCH(F:F,[1]CAPS!$H:$H,0))</f>
        <v>3243</v>
      </c>
      <c r="H3093" s="414" t="s">
        <v>237</v>
      </c>
      <c r="I3093" s="412" t="s">
        <v>239</v>
      </c>
      <c r="J3093" s="340" t="s">
        <v>276</v>
      </c>
      <c r="K3093" s="340">
        <v>0</v>
      </c>
      <c r="L3093" s="340">
        <v>0</v>
      </c>
      <c r="M3093" s="340" t="s">
        <v>276</v>
      </c>
      <c r="N3093" s="340">
        <v>0</v>
      </c>
      <c r="O3093" s="340">
        <v>105</v>
      </c>
      <c r="P3093" s="340">
        <v>0</v>
      </c>
      <c r="Q3093" s="340">
        <v>18</v>
      </c>
      <c r="S3093">
        <f t="shared" si="361"/>
        <v>105</v>
      </c>
    </row>
    <row r="3094" spans="1:19" ht="16" hidden="1" x14ac:dyDescent="0.2">
      <c r="A3094" s="481" t="s">
        <v>320</v>
      </c>
      <c r="B3094" s="345">
        <v>8</v>
      </c>
      <c r="C3094" s="415" t="str">
        <f t="shared" si="359"/>
        <v>HV1.8</v>
      </c>
      <c r="D3094" s="416">
        <v>2</v>
      </c>
      <c r="E3094" s="482">
        <v>44160</v>
      </c>
      <c r="F3094" s="383" t="s">
        <v>229</v>
      </c>
      <c r="G3094" s="444">
        <f>INDEX([1]CAPS!$A:$A,MATCH(F:F,[1]CAPS!$H:$H,0))</f>
        <v>3997</v>
      </c>
      <c r="H3094" s="414" t="s">
        <v>236</v>
      </c>
      <c r="I3094" s="412" t="s">
        <v>239</v>
      </c>
      <c r="J3094" s="340" t="s">
        <v>276</v>
      </c>
      <c r="K3094" s="340">
        <v>7</v>
      </c>
      <c r="L3094" s="340">
        <v>0</v>
      </c>
      <c r="M3094" s="340" t="s">
        <v>276</v>
      </c>
      <c r="N3094" s="340">
        <v>0</v>
      </c>
      <c r="O3094" s="340">
        <v>3</v>
      </c>
      <c r="P3094" s="340">
        <v>0</v>
      </c>
      <c r="Q3094" s="340">
        <v>0</v>
      </c>
      <c r="S3094">
        <f t="shared" si="361"/>
        <v>10</v>
      </c>
    </row>
    <row r="3095" spans="1:19" ht="32" hidden="1" x14ac:dyDescent="0.2">
      <c r="A3095" s="481" t="s">
        <v>320</v>
      </c>
      <c r="B3095" s="345">
        <v>8</v>
      </c>
      <c r="C3095" s="415" t="str">
        <f t="shared" si="359"/>
        <v>HV1.8</v>
      </c>
      <c r="D3095" s="416">
        <v>2</v>
      </c>
      <c r="E3095" s="482">
        <v>44160</v>
      </c>
      <c r="F3095" s="383" t="s">
        <v>135</v>
      </c>
      <c r="G3095" s="444">
        <f>INDEX([1]CAPS!$A:$A,MATCH(F:F,[1]CAPS!$H:$H,0))</f>
        <v>7766</v>
      </c>
      <c r="H3095" s="414" t="s">
        <v>236</v>
      </c>
      <c r="I3095" s="412" t="s">
        <v>242</v>
      </c>
      <c r="J3095" s="340" t="s">
        <v>276</v>
      </c>
      <c r="K3095" s="340">
        <v>1</v>
      </c>
      <c r="L3095" s="340">
        <v>0</v>
      </c>
      <c r="M3095" s="340" t="s">
        <v>276</v>
      </c>
      <c r="N3095" s="340">
        <v>0</v>
      </c>
      <c r="O3095" s="340">
        <v>3</v>
      </c>
      <c r="P3095" s="340">
        <v>0</v>
      </c>
      <c r="Q3095" s="340">
        <v>0</v>
      </c>
      <c r="S3095">
        <f t="shared" si="361"/>
        <v>4</v>
      </c>
    </row>
    <row r="3096" spans="1:19" ht="16" hidden="1" x14ac:dyDescent="0.2">
      <c r="A3096" s="481" t="s">
        <v>320</v>
      </c>
      <c r="B3096" s="345">
        <v>8</v>
      </c>
      <c r="C3096" s="415" t="str">
        <f t="shared" si="359"/>
        <v>HV1.8</v>
      </c>
      <c r="D3096" s="416">
        <v>2</v>
      </c>
      <c r="E3096" s="482">
        <v>44160</v>
      </c>
      <c r="F3096" s="383" t="s">
        <v>166</v>
      </c>
      <c r="G3096" s="444">
        <f>INDEX([1]CAPS!$A:$A,MATCH(F:F,[1]CAPS!$H:$H,0))</f>
        <v>6182</v>
      </c>
      <c r="H3096" s="414" t="s">
        <v>237</v>
      </c>
      <c r="I3096" s="412" t="s">
        <v>239</v>
      </c>
      <c r="J3096" s="340" t="s">
        <v>276</v>
      </c>
      <c r="K3096" s="340">
        <v>1</v>
      </c>
      <c r="L3096" s="340">
        <v>0</v>
      </c>
      <c r="M3096" s="340" t="s">
        <v>276</v>
      </c>
      <c r="N3096" s="340">
        <v>0</v>
      </c>
      <c r="O3096" s="340">
        <v>0</v>
      </c>
      <c r="P3096" s="340">
        <v>0</v>
      </c>
      <c r="Q3096" s="340">
        <v>0</v>
      </c>
      <c r="S3096">
        <f t="shared" si="361"/>
        <v>1</v>
      </c>
    </row>
    <row r="3097" spans="1:19" ht="32" hidden="1" x14ac:dyDescent="0.2">
      <c r="A3097" s="481" t="s">
        <v>320</v>
      </c>
      <c r="B3097" s="345">
        <v>8</v>
      </c>
      <c r="C3097" s="415" t="str">
        <f t="shared" si="359"/>
        <v>HV1.8</v>
      </c>
      <c r="D3097" s="416">
        <v>2</v>
      </c>
      <c r="E3097" s="482">
        <v>44160</v>
      </c>
      <c r="F3097" s="383" t="s">
        <v>232</v>
      </c>
      <c r="G3097" s="444">
        <f>INDEX([1]CAPS!$A:$A,MATCH(F:F,[1]CAPS!$H:$H,0))</f>
        <v>8875</v>
      </c>
      <c r="H3097" s="414" t="s">
        <v>236</v>
      </c>
      <c r="I3097" s="412" t="s">
        <v>239</v>
      </c>
      <c r="J3097" s="340" t="s">
        <v>276</v>
      </c>
      <c r="K3097" s="340">
        <v>0</v>
      </c>
      <c r="L3097" s="340">
        <v>0</v>
      </c>
      <c r="M3097" s="340" t="s">
        <v>276</v>
      </c>
      <c r="N3097" s="340">
        <v>0</v>
      </c>
      <c r="O3097" s="340">
        <v>1</v>
      </c>
      <c r="P3097" s="340">
        <v>0</v>
      </c>
      <c r="Q3097" s="340">
        <v>0</v>
      </c>
      <c r="S3097">
        <f t="shared" si="361"/>
        <v>1</v>
      </c>
    </row>
    <row r="3098" spans="1:19" ht="16" hidden="1" x14ac:dyDescent="0.2">
      <c r="A3098" s="481" t="s">
        <v>320</v>
      </c>
      <c r="B3098" s="345">
        <v>8</v>
      </c>
      <c r="C3098" s="415" t="str">
        <f t="shared" si="359"/>
        <v>HV1.8</v>
      </c>
      <c r="D3098" s="416">
        <v>2</v>
      </c>
      <c r="E3098" s="482">
        <v>44160</v>
      </c>
      <c r="F3098" s="383" t="s">
        <v>318</v>
      </c>
      <c r="G3098" s="444">
        <f>INDEX([1]CAPS!$A:$A,MATCH(F:F,[1]CAPS!$H:$H,0))</f>
        <v>5255</v>
      </c>
      <c r="H3098" s="414" t="s">
        <v>237</v>
      </c>
      <c r="I3098" s="412" t="s">
        <v>239</v>
      </c>
      <c r="J3098" s="340" t="s">
        <v>276</v>
      </c>
      <c r="K3098" s="340">
        <v>0</v>
      </c>
      <c r="L3098" s="340">
        <v>0</v>
      </c>
      <c r="M3098" s="340" t="s">
        <v>276</v>
      </c>
      <c r="N3098" s="340"/>
      <c r="O3098" s="340">
        <v>3</v>
      </c>
      <c r="P3098" s="340">
        <v>0</v>
      </c>
      <c r="Q3098" s="340">
        <v>0</v>
      </c>
      <c r="S3098">
        <f t="shared" si="361"/>
        <v>3</v>
      </c>
    </row>
    <row r="3099" spans="1:19" ht="16" hidden="1" x14ac:dyDescent="0.2">
      <c r="A3099" s="481" t="s">
        <v>320</v>
      </c>
      <c r="B3099" s="345">
        <v>8</v>
      </c>
      <c r="C3099" s="415" t="str">
        <f t="shared" si="359"/>
        <v>HV1.8</v>
      </c>
      <c r="D3099" s="416">
        <v>2</v>
      </c>
      <c r="E3099" s="482">
        <v>44160</v>
      </c>
      <c r="F3099" s="383" t="s">
        <v>275</v>
      </c>
      <c r="G3099" s="444">
        <f>INDEX([1]CAPS!$A:$A,MATCH(F:F,[1]CAPS!$H:$H,0))</f>
        <v>3300</v>
      </c>
      <c r="H3099" s="414" t="s">
        <v>235</v>
      </c>
      <c r="I3099" s="412" t="s">
        <v>238</v>
      </c>
      <c r="J3099" s="340" t="s">
        <v>276</v>
      </c>
      <c r="K3099" s="340">
        <v>1</v>
      </c>
      <c r="L3099" s="340">
        <v>0</v>
      </c>
      <c r="M3099" s="340" t="s">
        <v>276</v>
      </c>
      <c r="N3099" s="340">
        <v>0</v>
      </c>
      <c r="O3099" s="340">
        <v>5</v>
      </c>
      <c r="P3099" s="340">
        <v>0</v>
      </c>
      <c r="Q3099" s="340">
        <v>0</v>
      </c>
      <c r="S3099">
        <f t="shared" si="361"/>
        <v>6</v>
      </c>
    </row>
    <row r="3100" spans="1:19" ht="16" hidden="1" x14ac:dyDescent="0.2">
      <c r="A3100" s="481" t="s">
        <v>320</v>
      </c>
      <c r="B3100" s="345">
        <v>8</v>
      </c>
      <c r="C3100" s="415" t="str">
        <f t="shared" si="359"/>
        <v>HV1.8</v>
      </c>
      <c r="D3100" s="416">
        <v>2</v>
      </c>
      <c r="E3100" s="482">
        <v>44160</v>
      </c>
      <c r="F3100" s="383" t="s">
        <v>131</v>
      </c>
      <c r="G3100" s="444">
        <f>INDEX([1]CAPS!$A:$A,MATCH(F:F,[1]CAPS!$H:$H,0))</f>
        <v>2557</v>
      </c>
      <c r="H3100" s="414" t="s">
        <v>233</v>
      </c>
      <c r="I3100" s="412" t="s">
        <v>240</v>
      </c>
      <c r="J3100" s="340" t="s">
        <v>276</v>
      </c>
      <c r="K3100" s="340">
        <v>37</v>
      </c>
      <c r="L3100" s="340">
        <v>0</v>
      </c>
      <c r="M3100" s="340" t="s">
        <v>276</v>
      </c>
      <c r="N3100" s="340">
        <v>0</v>
      </c>
      <c r="O3100" s="340">
        <v>0</v>
      </c>
      <c r="P3100" s="340">
        <v>0</v>
      </c>
      <c r="Q3100" s="340">
        <v>0</v>
      </c>
      <c r="S3100">
        <f t="shared" si="361"/>
        <v>37</v>
      </c>
    </row>
    <row r="3101" spans="1:19" ht="16" x14ac:dyDescent="0.2">
      <c r="A3101" s="481" t="s">
        <v>320</v>
      </c>
      <c r="B3101" s="345">
        <v>8</v>
      </c>
      <c r="C3101" s="415" t="str">
        <f t="shared" si="359"/>
        <v>HV1.8</v>
      </c>
      <c r="D3101" s="416">
        <v>2</v>
      </c>
      <c r="E3101" s="482">
        <v>44160</v>
      </c>
      <c r="F3101" s="383" t="s">
        <v>598</v>
      </c>
      <c r="G3101" s="444">
        <f>INDEX([1]CAPS!$A:$A,MATCH(F:F,[1]CAPS!$H:$H,0))</f>
        <v>2561</v>
      </c>
      <c r="H3101" s="414" t="s">
        <v>270</v>
      </c>
      <c r="I3101" s="412" t="s">
        <v>240</v>
      </c>
      <c r="J3101" s="340" t="s">
        <v>276</v>
      </c>
      <c r="K3101" s="340">
        <v>32</v>
      </c>
      <c r="L3101" s="340">
        <v>0</v>
      </c>
      <c r="M3101" s="340" t="s">
        <v>276</v>
      </c>
      <c r="N3101" s="340">
        <v>16</v>
      </c>
      <c r="O3101" s="340" t="s">
        <v>276</v>
      </c>
      <c r="P3101" s="340" t="s">
        <v>276</v>
      </c>
      <c r="Q3101" s="340" t="s">
        <v>276</v>
      </c>
      <c r="S3101">
        <f>SUM(J3101:K3101)</f>
        <v>32</v>
      </c>
    </row>
    <row r="3102" spans="1:19" ht="16" hidden="1" x14ac:dyDescent="0.2">
      <c r="A3102" s="481" t="s">
        <v>320</v>
      </c>
      <c r="B3102" s="345">
        <v>8</v>
      </c>
      <c r="C3102" s="415" t="str">
        <f t="shared" si="359"/>
        <v>HV1.8</v>
      </c>
      <c r="D3102" s="416">
        <v>2</v>
      </c>
      <c r="E3102" s="482">
        <v>44160</v>
      </c>
      <c r="F3102" s="383" t="s">
        <v>477</v>
      </c>
      <c r="G3102" s="444">
        <f>INDEX([1]CAPS!$A:$A,MATCH(F:F,[1]CAPS!$H:$H,0))</f>
        <v>5043</v>
      </c>
      <c r="H3102" s="414" t="s">
        <v>234</v>
      </c>
      <c r="I3102" s="412" t="s">
        <v>238</v>
      </c>
      <c r="J3102" s="340" t="s">
        <v>276</v>
      </c>
      <c r="K3102" s="340">
        <v>0</v>
      </c>
      <c r="L3102" s="340">
        <v>0</v>
      </c>
      <c r="M3102" s="340" t="s">
        <v>276</v>
      </c>
      <c r="N3102" s="340">
        <v>0</v>
      </c>
      <c r="O3102" s="340">
        <v>2</v>
      </c>
      <c r="P3102" s="340">
        <v>0</v>
      </c>
      <c r="Q3102" s="340">
        <v>0</v>
      </c>
      <c r="S3102">
        <f t="shared" si="361"/>
        <v>2</v>
      </c>
    </row>
    <row r="3103" spans="1:19" ht="16" x14ac:dyDescent="0.2">
      <c r="A3103" s="481" t="s">
        <v>320</v>
      </c>
      <c r="B3103" s="345">
        <v>8</v>
      </c>
      <c r="C3103" s="415" t="str">
        <f t="shared" si="359"/>
        <v>HV1.8</v>
      </c>
      <c r="D3103" s="416">
        <v>2</v>
      </c>
      <c r="E3103" s="482">
        <v>44160</v>
      </c>
      <c r="F3103" s="383" t="s">
        <v>228</v>
      </c>
      <c r="G3103" s="444">
        <f>INDEX([1]CAPS!$A:$A,MATCH(F:F,[1]CAPS!$H:$H,0))</f>
        <v>7993</v>
      </c>
      <c r="H3103" s="414" t="s">
        <v>234</v>
      </c>
      <c r="I3103" s="412" t="s">
        <v>238</v>
      </c>
      <c r="J3103" s="340" t="s">
        <v>276</v>
      </c>
      <c r="K3103" s="340">
        <v>1</v>
      </c>
      <c r="L3103" s="340">
        <v>0</v>
      </c>
      <c r="M3103" s="340" t="s">
        <v>276</v>
      </c>
      <c r="N3103" s="340">
        <v>0</v>
      </c>
      <c r="O3103" s="340" t="s">
        <v>276</v>
      </c>
      <c r="P3103" s="340" t="s">
        <v>276</v>
      </c>
      <c r="Q3103" s="340" t="s">
        <v>276</v>
      </c>
      <c r="S3103">
        <f>SUM(J3103:K3103)</f>
        <v>1</v>
      </c>
    </row>
    <row r="3104" spans="1:19" ht="16" hidden="1" x14ac:dyDescent="0.2">
      <c r="A3104" s="481" t="s">
        <v>320</v>
      </c>
      <c r="B3104" s="345">
        <v>8</v>
      </c>
      <c r="C3104" s="415" t="str">
        <f t="shared" si="359"/>
        <v>HV1.8</v>
      </c>
      <c r="D3104" s="416">
        <v>2</v>
      </c>
      <c r="E3104" s="482">
        <v>44160</v>
      </c>
      <c r="F3104" s="383" t="s">
        <v>161</v>
      </c>
      <c r="G3104" s="444">
        <f>INDEX([1]CAPS!$A:$A,MATCH(F:F,[1]CAPS!$H:$H,0))</f>
        <v>2603</v>
      </c>
      <c r="H3104" s="414" t="s">
        <v>235</v>
      </c>
      <c r="I3104" s="412" t="s">
        <v>239</v>
      </c>
      <c r="J3104" s="340" t="s">
        <v>276</v>
      </c>
      <c r="K3104" s="340">
        <v>0</v>
      </c>
      <c r="L3104" s="340">
        <v>0</v>
      </c>
      <c r="M3104" s="340" t="s">
        <v>276</v>
      </c>
      <c r="N3104" s="340">
        <v>0</v>
      </c>
      <c r="O3104" s="340">
        <v>6</v>
      </c>
      <c r="P3104" s="340">
        <v>0</v>
      </c>
      <c r="Q3104" s="340">
        <v>0</v>
      </c>
      <c r="S3104">
        <f t="shared" si="361"/>
        <v>6</v>
      </c>
    </row>
    <row r="3105" spans="1:19" ht="16" hidden="1" x14ac:dyDescent="0.2">
      <c r="A3105" s="481" t="s">
        <v>320</v>
      </c>
      <c r="B3105" s="345">
        <v>8</v>
      </c>
      <c r="C3105" s="415" t="str">
        <f t="shared" si="359"/>
        <v>HV1.8</v>
      </c>
      <c r="D3105" s="416">
        <v>2</v>
      </c>
      <c r="E3105" s="482">
        <v>44160</v>
      </c>
      <c r="F3105" s="383" t="s">
        <v>132</v>
      </c>
      <c r="G3105" s="444">
        <f>INDEX([1]CAPS!$A:$A,MATCH(F:F,[1]CAPS!$H:$H,0))</f>
        <v>2469</v>
      </c>
      <c r="H3105" s="414" t="s">
        <v>233</v>
      </c>
      <c r="I3105" s="412" t="s">
        <v>238</v>
      </c>
      <c r="J3105" s="340" t="s">
        <v>276</v>
      </c>
      <c r="K3105" s="340">
        <v>0</v>
      </c>
      <c r="L3105" s="340">
        <v>0</v>
      </c>
      <c r="M3105" s="340" t="s">
        <v>276</v>
      </c>
      <c r="N3105" s="340">
        <v>0</v>
      </c>
      <c r="O3105" s="340">
        <v>1</v>
      </c>
      <c r="P3105" s="340">
        <v>0</v>
      </c>
      <c r="Q3105" s="340">
        <v>0</v>
      </c>
      <c r="S3105">
        <f t="shared" si="361"/>
        <v>1</v>
      </c>
    </row>
    <row r="3106" spans="1:19" ht="32" hidden="1" x14ac:dyDescent="0.2">
      <c r="A3106" s="481" t="s">
        <v>320</v>
      </c>
      <c r="B3106" s="345">
        <v>9</v>
      </c>
      <c r="C3106" s="415" t="str">
        <f t="shared" si="359"/>
        <v>HV1.9</v>
      </c>
      <c r="D3106" s="416">
        <v>2</v>
      </c>
      <c r="E3106" s="482">
        <v>44160</v>
      </c>
      <c r="F3106" s="383" t="s">
        <v>135</v>
      </c>
      <c r="G3106" s="444">
        <f>INDEX([1]CAPS!$A:$A,MATCH(F:F,[1]CAPS!$H:$H,0))</f>
        <v>7766</v>
      </c>
      <c r="H3106" s="414" t="s">
        <v>236</v>
      </c>
      <c r="I3106" s="412" t="s">
        <v>242</v>
      </c>
      <c r="J3106" s="340" t="s">
        <v>276</v>
      </c>
      <c r="K3106" s="340">
        <v>3</v>
      </c>
      <c r="L3106" s="340">
        <v>0</v>
      </c>
      <c r="M3106" s="340" t="s">
        <v>276</v>
      </c>
      <c r="N3106" s="340">
        <v>0</v>
      </c>
      <c r="O3106" s="340">
        <v>0</v>
      </c>
      <c r="P3106" s="340">
        <v>0</v>
      </c>
      <c r="Q3106" s="340">
        <v>0</v>
      </c>
      <c r="S3106">
        <f t="shared" si="361"/>
        <v>3</v>
      </c>
    </row>
    <row r="3107" spans="1:19" ht="32" hidden="1" x14ac:dyDescent="0.2">
      <c r="A3107" s="481" t="s">
        <v>320</v>
      </c>
      <c r="B3107" s="345">
        <v>9</v>
      </c>
      <c r="C3107" s="415" t="str">
        <f t="shared" si="359"/>
        <v>HV1.9</v>
      </c>
      <c r="D3107" s="416">
        <v>2</v>
      </c>
      <c r="E3107" s="482">
        <v>44160</v>
      </c>
      <c r="F3107" s="383" t="s">
        <v>141</v>
      </c>
      <c r="G3107" s="444">
        <f>INDEX([1]CAPS!$A:$A,MATCH(F:F,[1]CAPS!$H:$H,0))</f>
        <v>2445</v>
      </c>
      <c r="H3107" s="414" t="s">
        <v>234</v>
      </c>
      <c r="I3107" s="412" t="s">
        <v>238</v>
      </c>
      <c r="J3107" s="340" t="s">
        <v>276</v>
      </c>
      <c r="K3107" s="340">
        <v>3</v>
      </c>
      <c r="L3107" s="340">
        <v>0</v>
      </c>
      <c r="M3107" s="340" t="s">
        <v>276</v>
      </c>
      <c r="N3107" s="340">
        <v>0</v>
      </c>
      <c r="O3107" s="340">
        <v>0</v>
      </c>
      <c r="P3107" s="340">
        <v>0</v>
      </c>
      <c r="Q3107" s="340">
        <v>0</v>
      </c>
      <c r="S3107">
        <f t="shared" si="361"/>
        <v>3</v>
      </c>
    </row>
    <row r="3108" spans="1:19" ht="16" hidden="1" x14ac:dyDescent="0.2">
      <c r="A3108" s="481" t="s">
        <v>320</v>
      </c>
      <c r="B3108" s="345">
        <v>9</v>
      </c>
      <c r="C3108" s="415" t="str">
        <f t="shared" si="359"/>
        <v>HV1.9</v>
      </c>
      <c r="D3108" s="416">
        <v>2</v>
      </c>
      <c r="E3108" s="482">
        <v>44160</v>
      </c>
      <c r="F3108" s="392" t="s">
        <v>139</v>
      </c>
      <c r="G3108" s="444">
        <f>INDEX([1]CAPS!$A:$A,MATCH(F:F,[1]CAPS!$H:$H,0))</f>
        <v>6325</v>
      </c>
      <c r="H3108" s="414" t="s">
        <v>234</v>
      </c>
      <c r="I3108" s="412" t="s">
        <v>238</v>
      </c>
      <c r="J3108" s="340" t="s">
        <v>276</v>
      </c>
      <c r="K3108" s="340">
        <v>3</v>
      </c>
      <c r="L3108" s="340">
        <v>0</v>
      </c>
      <c r="M3108" s="340" t="s">
        <v>276</v>
      </c>
      <c r="N3108" s="340">
        <v>3</v>
      </c>
      <c r="O3108" s="340">
        <v>0</v>
      </c>
      <c r="P3108" s="340">
        <v>0</v>
      </c>
      <c r="Q3108" s="340">
        <v>0</v>
      </c>
      <c r="S3108">
        <f t="shared" si="361"/>
        <v>3</v>
      </c>
    </row>
    <row r="3109" spans="1:19" ht="16" hidden="1" x14ac:dyDescent="0.2">
      <c r="A3109" s="481" t="s">
        <v>320</v>
      </c>
      <c r="B3109" s="345">
        <v>9</v>
      </c>
      <c r="C3109" s="415" t="str">
        <f t="shared" si="359"/>
        <v>HV1.9</v>
      </c>
      <c r="D3109" s="416">
        <v>2</v>
      </c>
      <c r="E3109" s="482">
        <v>44160</v>
      </c>
      <c r="F3109" s="383" t="s">
        <v>131</v>
      </c>
      <c r="G3109" s="444">
        <f>INDEX([1]CAPS!$A:$A,MATCH(F:F,[1]CAPS!$H:$H,0))</f>
        <v>2557</v>
      </c>
      <c r="H3109" s="414" t="s">
        <v>233</v>
      </c>
      <c r="I3109" s="412" t="s">
        <v>240</v>
      </c>
      <c r="J3109" s="340" t="s">
        <v>276</v>
      </c>
      <c r="K3109" s="340">
        <v>54</v>
      </c>
      <c r="L3109" s="340">
        <v>0</v>
      </c>
      <c r="M3109" s="340" t="s">
        <v>276</v>
      </c>
      <c r="N3109" s="340">
        <v>1</v>
      </c>
      <c r="O3109" s="340">
        <v>0</v>
      </c>
      <c r="P3109" s="340">
        <v>0</v>
      </c>
      <c r="Q3109" s="340">
        <v>0</v>
      </c>
      <c r="S3109">
        <f t="shared" si="361"/>
        <v>54</v>
      </c>
    </row>
    <row r="3110" spans="1:19" ht="16" hidden="1" x14ac:dyDescent="0.2">
      <c r="A3110" s="481" t="s">
        <v>320</v>
      </c>
      <c r="B3110" s="345">
        <v>9</v>
      </c>
      <c r="C3110" s="415" t="str">
        <f t="shared" si="359"/>
        <v>HV1.9</v>
      </c>
      <c r="D3110" s="416">
        <v>2</v>
      </c>
      <c r="E3110" s="482">
        <v>44160</v>
      </c>
      <c r="F3110" s="383" t="s">
        <v>230</v>
      </c>
      <c r="G3110" s="444">
        <f>INDEX([1]CAPS!$A:$A,MATCH(F:F,[1]CAPS!$H:$H,0))</f>
        <v>1377</v>
      </c>
      <c r="H3110" s="414" t="s">
        <v>270</v>
      </c>
      <c r="I3110" s="412" t="s">
        <v>238</v>
      </c>
      <c r="J3110" s="340" t="s">
        <v>276</v>
      </c>
      <c r="K3110" s="340">
        <v>1</v>
      </c>
      <c r="L3110" s="340">
        <v>0</v>
      </c>
      <c r="M3110" s="340" t="s">
        <v>276</v>
      </c>
      <c r="N3110" s="340">
        <v>1</v>
      </c>
      <c r="O3110" s="340">
        <v>1</v>
      </c>
      <c r="P3110" s="340">
        <v>0</v>
      </c>
      <c r="Q3110" s="340">
        <v>0</v>
      </c>
      <c r="S3110">
        <f t="shared" si="361"/>
        <v>2</v>
      </c>
    </row>
    <row r="3111" spans="1:19" ht="16" hidden="1" x14ac:dyDescent="0.2">
      <c r="A3111" s="481" t="s">
        <v>320</v>
      </c>
      <c r="B3111" s="345">
        <v>9</v>
      </c>
      <c r="C3111" s="415" t="str">
        <f t="shared" si="359"/>
        <v>HV1.9</v>
      </c>
      <c r="D3111" s="416">
        <v>2</v>
      </c>
      <c r="E3111" s="482">
        <v>44160</v>
      </c>
      <c r="F3111" s="383" t="s">
        <v>229</v>
      </c>
      <c r="G3111" s="444">
        <f>INDEX([1]CAPS!$A:$A,MATCH(F:F,[1]CAPS!$H:$H,0))</f>
        <v>3997</v>
      </c>
      <c r="H3111" s="414" t="s">
        <v>236</v>
      </c>
      <c r="I3111" s="412" t="s">
        <v>239</v>
      </c>
      <c r="J3111" s="340" t="s">
        <v>276</v>
      </c>
      <c r="K3111" s="340">
        <v>10</v>
      </c>
      <c r="L3111" s="340">
        <v>0</v>
      </c>
      <c r="M3111" s="340" t="s">
        <v>276</v>
      </c>
      <c r="N3111" s="340">
        <v>0</v>
      </c>
      <c r="O3111" s="340">
        <v>0</v>
      </c>
      <c r="P3111" s="340">
        <v>0</v>
      </c>
      <c r="Q3111" s="340">
        <v>0</v>
      </c>
      <c r="S3111">
        <f t="shared" si="361"/>
        <v>10</v>
      </c>
    </row>
    <row r="3112" spans="1:19" ht="16" x14ac:dyDescent="0.2">
      <c r="A3112" s="481" t="s">
        <v>320</v>
      </c>
      <c r="B3112" s="345">
        <v>9</v>
      </c>
      <c r="C3112" s="415" t="str">
        <f t="shared" si="359"/>
        <v>HV1.9</v>
      </c>
      <c r="D3112" s="416">
        <v>2</v>
      </c>
      <c r="E3112" s="482">
        <v>44160</v>
      </c>
      <c r="F3112" s="383" t="s">
        <v>129</v>
      </c>
      <c r="G3112" s="444">
        <f>INDEX([1]CAPS!$A:$A,MATCH(F:F,[1]CAPS!$H:$H,0))</f>
        <v>5532</v>
      </c>
      <c r="H3112" s="414" t="s">
        <v>233</v>
      </c>
      <c r="I3112" s="412" t="s">
        <v>238</v>
      </c>
      <c r="J3112" s="340" t="s">
        <v>276</v>
      </c>
      <c r="K3112" s="340">
        <v>11</v>
      </c>
      <c r="L3112" s="340">
        <v>0</v>
      </c>
      <c r="M3112" s="340" t="s">
        <v>276</v>
      </c>
      <c r="N3112" s="340">
        <v>0</v>
      </c>
      <c r="O3112" s="340" t="s">
        <v>276</v>
      </c>
      <c r="P3112" s="340" t="s">
        <v>276</v>
      </c>
      <c r="Q3112" s="340" t="s">
        <v>276</v>
      </c>
      <c r="S3112">
        <f t="shared" ref="S3112:S3114" si="363">SUM(J3112:K3112)</f>
        <v>11</v>
      </c>
    </row>
    <row r="3113" spans="1:19" ht="16" x14ac:dyDescent="0.2">
      <c r="A3113" s="481" t="s">
        <v>320</v>
      </c>
      <c r="B3113" s="345">
        <v>9</v>
      </c>
      <c r="C3113" s="415" t="str">
        <f t="shared" si="359"/>
        <v>HV1.9</v>
      </c>
      <c r="D3113" s="416">
        <v>2</v>
      </c>
      <c r="E3113" s="482">
        <v>44160</v>
      </c>
      <c r="F3113" s="383" t="s">
        <v>185</v>
      </c>
      <c r="G3113" s="444">
        <f>INDEX([1]CAPS!$A:$A,MATCH(F:F,[1]CAPS!$H:$H,0))</f>
        <v>2516</v>
      </c>
      <c r="H3113" s="414" t="s">
        <v>234</v>
      </c>
      <c r="I3113" s="412" t="s">
        <v>238</v>
      </c>
      <c r="J3113" s="340" t="s">
        <v>276</v>
      </c>
      <c r="K3113" s="340">
        <v>2</v>
      </c>
      <c r="L3113" s="340">
        <v>0</v>
      </c>
      <c r="M3113" s="340" t="s">
        <v>276</v>
      </c>
      <c r="N3113" s="340">
        <v>0</v>
      </c>
      <c r="O3113" s="340" t="s">
        <v>276</v>
      </c>
      <c r="P3113" s="340" t="s">
        <v>276</v>
      </c>
      <c r="Q3113" s="340" t="s">
        <v>276</v>
      </c>
      <c r="S3113">
        <f t="shared" si="363"/>
        <v>2</v>
      </c>
    </row>
    <row r="3114" spans="1:19" ht="16" x14ac:dyDescent="0.2">
      <c r="A3114" s="481" t="s">
        <v>320</v>
      </c>
      <c r="B3114" s="345">
        <v>9</v>
      </c>
      <c r="C3114" s="415" t="str">
        <f t="shared" si="359"/>
        <v>HV1.9</v>
      </c>
      <c r="D3114" s="416">
        <v>2</v>
      </c>
      <c r="E3114" s="482">
        <v>44160</v>
      </c>
      <c r="F3114" s="383" t="s">
        <v>127</v>
      </c>
      <c r="G3114" s="444">
        <f>INDEX([1]CAPS!$A:$A,MATCH(F:F,[1]CAPS!$H:$H,0))</f>
        <v>10605</v>
      </c>
      <c r="H3114" s="414" t="s">
        <v>233</v>
      </c>
      <c r="I3114" s="412" t="s">
        <v>238</v>
      </c>
      <c r="J3114" s="340" t="s">
        <v>276</v>
      </c>
      <c r="K3114" s="340">
        <v>3</v>
      </c>
      <c r="L3114" s="340">
        <v>0</v>
      </c>
      <c r="M3114" s="340" t="s">
        <v>276</v>
      </c>
      <c r="N3114" s="340">
        <v>0</v>
      </c>
      <c r="O3114" s="340" t="s">
        <v>276</v>
      </c>
      <c r="P3114" s="340" t="s">
        <v>276</v>
      </c>
      <c r="Q3114" s="340" t="s">
        <v>276</v>
      </c>
      <c r="S3114">
        <f t="shared" si="363"/>
        <v>3</v>
      </c>
    </row>
    <row r="3115" spans="1:19" ht="16" hidden="1" x14ac:dyDescent="0.2">
      <c r="A3115" s="481" t="s">
        <v>320</v>
      </c>
      <c r="B3115" s="345">
        <v>9</v>
      </c>
      <c r="C3115" s="415" t="str">
        <f t="shared" si="359"/>
        <v>HV1.9</v>
      </c>
      <c r="D3115" s="416">
        <v>2</v>
      </c>
      <c r="E3115" s="482">
        <v>44160</v>
      </c>
      <c r="F3115" s="383" t="s">
        <v>275</v>
      </c>
      <c r="G3115" s="444">
        <f>INDEX([1]CAPS!$A:$A,MATCH(F:F,[1]CAPS!$H:$H,0))</f>
        <v>3300</v>
      </c>
      <c r="H3115" s="414" t="s">
        <v>235</v>
      </c>
      <c r="I3115" s="412" t="s">
        <v>238</v>
      </c>
      <c r="J3115" s="340" t="s">
        <v>276</v>
      </c>
      <c r="K3115" s="340">
        <v>1</v>
      </c>
      <c r="L3115" s="340">
        <v>0</v>
      </c>
      <c r="M3115" s="340" t="s">
        <v>276</v>
      </c>
      <c r="N3115" s="340">
        <v>0</v>
      </c>
      <c r="O3115" s="340">
        <v>0</v>
      </c>
      <c r="P3115" s="340">
        <v>0</v>
      </c>
      <c r="Q3115" s="340">
        <v>0</v>
      </c>
      <c r="S3115">
        <f t="shared" si="361"/>
        <v>1</v>
      </c>
    </row>
    <row r="3116" spans="1:19" ht="16" hidden="1" x14ac:dyDescent="0.2">
      <c r="A3116" s="481" t="s">
        <v>320</v>
      </c>
      <c r="B3116" s="345">
        <v>9</v>
      </c>
      <c r="C3116" s="415" t="str">
        <f t="shared" si="359"/>
        <v>HV1.9</v>
      </c>
      <c r="D3116" s="416">
        <v>2</v>
      </c>
      <c r="E3116" s="482">
        <v>44160</v>
      </c>
      <c r="F3116" s="383" t="s">
        <v>318</v>
      </c>
      <c r="G3116" s="444">
        <f>INDEX([1]CAPS!$A:$A,MATCH(F:F,[1]CAPS!$H:$H,0))</f>
        <v>5255</v>
      </c>
      <c r="H3116" s="414" t="s">
        <v>235</v>
      </c>
      <c r="I3116" s="412" t="s">
        <v>239</v>
      </c>
      <c r="J3116" s="340" t="s">
        <v>276</v>
      </c>
      <c r="K3116" s="340">
        <v>1</v>
      </c>
      <c r="L3116" s="340">
        <v>0</v>
      </c>
      <c r="M3116" s="340" t="s">
        <v>276</v>
      </c>
      <c r="N3116" s="340">
        <v>0</v>
      </c>
      <c r="O3116" s="340">
        <v>0</v>
      </c>
      <c r="P3116" s="340">
        <v>0</v>
      </c>
      <c r="Q3116" s="340">
        <v>0</v>
      </c>
      <c r="S3116">
        <f t="shared" si="361"/>
        <v>1</v>
      </c>
    </row>
    <row r="3117" spans="1:19" ht="16" hidden="1" x14ac:dyDescent="0.2">
      <c r="A3117" s="481" t="s">
        <v>320</v>
      </c>
      <c r="B3117" s="345">
        <v>9</v>
      </c>
      <c r="C3117" s="415" t="str">
        <f t="shared" si="359"/>
        <v>HV1.9</v>
      </c>
      <c r="D3117" s="416">
        <v>2</v>
      </c>
      <c r="E3117" s="482">
        <v>44160</v>
      </c>
      <c r="F3117" s="383" t="s">
        <v>477</v>
      </c>
      <c r="G3117" s="444">
        <f>INDEX([1]CAPS!$A:$A,MATCH(F:F,[1]CAPS!$H:$H,0))</f>
        <v>5043</v>
      </c>
      <c r="H3117" s="413" t="s">
        <v>234</v>
      </c>
      <c r="I3117" s="412" t="s">
        <v>238</v>
      </c>
      <c r="J3117" s="340" t="s">
        <v>276</v>
      </c>
      <c r="K3117" s="340">
        <v>0</v>
      </c>
      <c r="L3117" s="340">
        <v>0</v>
      </c>
      <c r="M3117" s="340" t="s">
        <v>276</v>
      </c>
      <c r="N3117" s="340">
        <v>0</v>
      </c>
      <c r="O3117" s="340">
        <v>1</v>
      </c>
      <c r="P3117" s="340">
        <v>0</v>
      </c>
      <c r="Q3117" s="340">
        <v>0</v>
      </c>
      <c r="S3117">
        <f t="shared" si="361"/>
        <v>1</v>
      </c>
    </row>
    <row r="3118" spans="1:19" ht="16" hidden="1" x14ac:dyDescent="0.2">
      <c r="A3118" s="481" t="s">
        <v>320</v>
      </c>
      <c r="B3118" s="345">
        <v>9</v>
      </c>
      <c r="C3118" s="415" t="str">
        <f t="shared" si="359"/>
        <v>HV1.9</v>
      </c>
      <c r="D3118" s="416">
        <v>2</v>
      </c>
      <c r="E3118" s="482">
        <v>44160</v>
      </c>
      <c r="F3118" s="383" t="s">
        <v>128</v>
      </c>
      <c r="G3118" s="444">
        <f>INDEX([1]CAPS!$A:$A,MATCH(F:F,[1]CAPS!$H:$H,0))</f>
        <v>3243</v>
      </c>
      <c r="H3118" s="414" t="s">
        <v>237</v>
      </c>
      <c r="I3118" s="412" t="s">
        <v>239</v>
      </c>
      <c r="J3118" s="340" t="s">
        <v>276</v>
      </c>
      <c r="K3118" s="340">
        <v>0</v>
      </c>
      <c r="L3118" s="340">
        <v>0</v>
      </c>
      <c r="M3118" s="340" t="s">
        <v>276</v>
      </c>
      <c r="N3118" s="340"/>
      <c r="O3118" s="340">
        <v>65</v>
      </c>
      <c r="P3118" s="340">
        <v>0</v>
      </c>
      <c r="Q3118" s="340">
        <v>0</v>
      </c>
      <c r="S3118">
        <f t="shared" si="361"/>
        <v>65</v>
      </c>
    </row>
    <row r="3119" spans="1:19" ht="16" hidden="1" x14ac:dyDescent="0.2">
      <c r="A3119" s="481" t="s">
        <v>320</v>
      </c>
      <c r="B3119" s="345">
        <v>9</v>
      </c>
      <c r="C3119" s="415" t="str">
        <f t="shared" si="359"/>
        <v>HV1.9</v>
      </c>
      <c r="D3119" s="416">
        <v>2</v>
      </c>
      <c r="E3119" s="482">
        <v>44160</v>
      </c>
      <c r="F3119" s="383" t="s">
        <v>161</v>
      </c>
      <c r="G3119" s="444">
        <f>INDEX([1]CAPS!$A:$A,MATCH(F:F,[1]CAPS!$H:$H,0))</f>
        <v>2603</v>
      </c>
      <c r="H3119" s="414" t="s">
        <v>235</v>
      </c>
      <c r="I3119" s="412" t="s">
        <v>239</v>
      </c>
      <c r="J3119" s="340" t="s">
        <v>276</v>
      </c>
      <c r="K3119" s="340">
        <v>1</v>
      </c>
      <c r="L3119" s="340">
        <v>0</v>
      </c>
      <c r="M3119" s="340" t="s">
        <v>276</v>
      </c>
      <c r="N3119" s="340">
        <v>0</v>
      </c>
      <c r="O3119" s="340"/>
      <c r="P3119" s="340">
        <v>0</v>
      </c>
      <c r="Q3119" s="340"/>
      <c r="S3119">
        <f t="shared" si="361"/>
        <v>1</v>
      </c>
    </row>
    <row r="3120" spans="1:19" ht="16" hidden="1" x14ac:dyDescent="0.2">
      <c r="A3120" s="481" t="s">
        <v>320</v>
      </c>
      <c r="B3120" s="345">
        <v>9</v>
      </c>
      <c r="C3120" s="415" t="str">
        <f t="shared" si="359"/>
        <v>HV1.9</v>
      </c>
      <c r="D3120" s="416">
        <v>2</v>
      </c>
      <c r="E3120" s="482">
        <v>44160</v>
      </c>
      <c r="F3120" s="383" t="s">
        <v>273</v>
      </c>
      <c r="G3120" s="444">
        <f>INDEX([1]CAPS!$A:$A,MATCH(F:F,[1]CAPS!$H:$H,0))</f>
        <v>2501</v>
      </c>
      <c r="H3120" s="414" t="s">
        <v>235</v>
      </c>
      <c r="I3120" s="412" t="s">
        <v>238</v>
      </c>
      <c r="J3120" s="340" t="s">
        <v>276</v>
      </c>
      <c r="K3120" s="340">
        <v>0</v>
      </c>
      <c r="L3120" s="340">
        <v>0</v>
      </c>
      <c r="M3120" s="340" t="s">
        <v>276</v>
      </c>
      <c r="N3120" s="340">
        <v>0</v>
      </c>
      <c r="O3120" s="340">
        <v>11</v>
      </c>
      <c r="P3120" s="340">
        <v>0</v>
      </c>
      <c r="Q3120" s="340">
        <v>0</v>
      </c>
      <c r="S3120">
        <f t="shared" si="361"/>
        <v>11</v>
      </c>
    </row>
    <row r="3121" spans="1:19" ht="16" hidden="1" x14ac:dyDescent="0.2">
      <c r="A3121" s="481" t="s">
        <v>320</v>
      </c>
      <c r="B3121" s="345">
        <v>9</v>
      </c>
      <c r="C3121" s="415" t="str">
        <f t="shared" ref="C3121:C3184" si="364">CONCATENATE(A3121,".",B3121)</f>
        <v>HV1.9</v>
      </c>
      <c r="D3121" s="416">
        <v>2</v>
      </c>
      <c r="E3121" s="482">
        <v>44160</v>
      </c>
      <c r="F3121" s="383" t="s">
        <v>166</v>
      </c>
      <c r="G3121" s="444">
        <f>INDEX([1]CAPS!$A:$A,MATCH(F:F,[1]CAPS!$H:$H,0))</f>
        <v>6182</v>
      </c>
      <c r="H3121" s="414" t="s">
        <v>237</v>
      </c>
      <c r="I3121" s="412" t="s">
        <v>239</v>
      </c>
      <c r="J3121" s="340" t="s">
        <v>276</v>
      </c>
      <c r="K3121" s="340">
        <v>0</v>
      </c>
      <c r="L3121" s="340">
        <v>0</v>
      </c>
      <c r="M3121" s="340" t="s">
        <v>276</v>
      </c>
      <c r="N3121" s="340"/>
      <c r="O3121" s="340">
        <v>1</v>
      </c>
      <c r="P3121" s="340">
        <v>0</v>
      </c>
      <c r="Q3121" s="340">
        <v>0</v>
      </c>
      <c r="S3121">
        <f t="shared" si="361"/>
        <v>1</v>
      </c>
    </row>
    <row r="3122" spans="1:19" ht="16" hidden="1" x14ac:dyDescent="0.2">
      <c r="A3122" s="481" t="s">
        <v>320</v>
      </c>
      <c r="B3122" s="345">
        <v>10</v>
      </c>
      <c r="C3122" s="415" t="str">
        <f t="shared" si="364"/>
        <v>HV1.10</v>
      </c>
      <c r="D3122" s="416">
        <v>2</v>
      </c>
      <c r="E3122" s="482">
        <v>44160</v>
      </c>
      <c r="F3122" s="383" t="s">
        <v>275</v>
      </c>
      <c r="G3122" s="444">
        <f>INDEX([1]CAPS!$A:$A,MATCH(F:F,[1]CAPS!$H:$H,0))</f>
        <v>3300</v>
      </c>
      <c r="H3122" s="414" t="s">
        <v>235</v>
      </c>
      <c r="I3122" s="412" t="s">
        <v>238</v>
      </c>
      <c r="J3122" s="340" t="s">
        <v>276</v>
      </c>
      <c r="K3122" s="340">
        <v>2</v>
      </c>
      <c r="L3122" s="340">
        <v>0</v>
      </c>
      <c r="M3122" s="340" t="s">
        <v>276</v>
      </c>
      <c r="N3122" s="340">
        <v>1</v>
      </c>
      <c r="O3122" s="340">
        <v>2</v>
      </c>
      <c r="P3122" s="340">
        <v>0</v>
      </c>
      <c r="Q3122" s="340">
        <v>0</v>
      </c>
      <c r="S3122">
        <f t="shared" si="361"/>
        <v>4</v>
      </c>
    </row>
    <row r="3123" spans="1:19" ht="32" hidden="1" x14ac:dyDescent="0.2">
      <c r="A3123" s="481" t="s">
        <v>320</v>
      </c>
      <c r="B3123" s="345">
        <v>10</v>
      </c>
      <c r="C3123" s="415" t="str">
        <f t="shared" si="364"/>
        <v>HV1.10</v>
      </c>
      <c r="D3123" s="416">
        <v>2</v>
      </c>
      <c r="E3123" s="482">
        <v>44160</v>
      </c>
      <c r="F3123" s="383" t="s">
        <v>141</v>
      </c>
      <c r="G3123" s="444">
        <f>INDEX([1]CAPS!$A:$A,MATCH(F:F,[1]CAPS!$H:$H,0))</f>
        <v>2445</v>
      </c>
      <c r="H3123" s="414" t="s">
        <v>234</v>
      </c>
      <c r="I3123" s="412" t="s">
        <v>238</v>
      </c>
      <c r="J3123" s="340" t="s">
        <v>276</v>
      </c>
      <c r="K3123" s="340">
        <v>1</v>
      </c>
      <c r="L3123" s="340">
        <v>0</v>
      </c>
      <c r="M3123" s="340">
        <v>1</v>
      </c>
      <c r="N3123" s="340">
        <v>0</v>
      </c>
      <c r="O3123" s="340">
        <v>0</v>
      </c>
      <c r="P3123" s="340">
        <v>0</v>
      </c>
      <c r="Q3123" s="340">
        <v>0</v>
      </c>
      <c r="S3123">
        <f t="shared" si="361"/>
        <v>1</v>
      </c>
    </row>
    <row r="3124" spans="1:19" ht="16" hidden="1" x14ac:dyDescent="0.2">
      <c r="A3124" s="481" t="s">
        <v>320</v>
      </c>
      <c r="B3124" s="345">
        <v>10</v>
      </c>
      <c r="C3124" s="415" t="str">
        <f t="shared" si="364"/>
        <v>HV1.10</v>
      </c>
      <c r="D3124" s="416">
        <v>2</v>
      </c>
      <c r="E3124" s="482">
        <v>44160</v>
      </c>
      <c r="F3124" s="392" t="s">
        <v>139</v>
      </c>
      <c r="G3124" s="444">
        <f>INDEX([1]CAPS!$A:$A,MATCH(F:F,[1]CAPS!$H:$H,0))</f>
        <v>6325</v>
      </c>
      <c r="H3124" s="414" t="s">
        <v>234</v>
      </c>
      <c r="I3124" s="412" t="s">
        <v>238</v>
      </c>
      <c r="J3124" s="340" t="s">
        <v>276</v>
      </c>
      <c r="K3124" s="340">
        <v>1</v>
      </c>
      <c r="L3124" s="340">
        <v>0</v>
      </c>
      <c r="M3124" s="340" t="s">
        <v>276</v>
      </c>
      <c r="N3124" s="340">
        <v>1</v>
      </c>
      <c r="O3124" s="340">
        <v>0</v>
      </c>
      <c r="P3124" s="340">
        <v>0</v>
      </c>
      <c r="Q3124" s="340">
        <v>0</v>
      </c>
      <c r="S3124">
        <f t="shared" si="361"/>
        <v>1</v>
      </c>
    </row>
    <row r="3125" spans="1:19" ht="16" hidden="1" x14ac:dyDescent="0.2">
      <c r="A3125" s="481" t="s">
        <v>320</v>
      </c>
      <c r="B3125" s="345">
        <v>10</v>
      </c>
      <c r="C3125" s="415" t="str">
        <f t="shared" si="364"/>
        <v>HV1.10</v>
      </c>
      <c r="D3125" s="416">
        <v>2</v>
      </c>
      <c r="E3125" s="482">
        <v>44160</v>
      </c>
      <c r="F3125" s="383" t="s">
        <v>229</v>
      </c>
      <c r="G3125" s="444">
        <f>INDEX([1]CAPS!$A:$A,MATCH(F:F,[1]CAPS!$H:$H,0))</f>
        <v>3997</v>
      </c>
      <c r="H3125" s="414" t="s">
        <v>236</v>
      </c>
      <c r="I3125" s="412" t="s">
        <v>239</v>
      </c>
      <c r="J3125" s="340" t="s">
        <v>276</v>
      </c>
      <c r="K3125" s="340">
        <v>1</v>
      </c>
      <c r="L3125" s="340">
        <v>0</v>
      </c>
      <c r="M3125" s="340" t="s">
        <v>276</v>
      </c>
      <c r="N3125" s="340">
        <v>0</v>
      </c>
      <c r="O3125" s="340">
        <v>0</v>
      </c>
      <c r="P3125" s="340">
        <v>0</v>
      </c>
      <c r="Q3125" s="340">
        <v>0</v>
      </c>
      <c r="S3125">
        <f t="shared" si="361"/>
        <v>1</v>
      </c>
    </row>
    <row r="3126" spans="1:19" ht="32" hidden="1" x14ac:dyDescent="0.2">
      <c r="A3126" s="481" t="s">
        <v>320</v>
      </c>
      <c r="B3126" s="345">
        <v>10</v>
      </c>
      <c r="C3126" s="415" t="str">
        <f t="shared" si="364"/>
        <v>HV1.10</v>
      </c>
      <c r="D3126" s="416">
        <v>2</v>
      </c>
      <c r="E3126" s="482">
        <v>44160</v>
      </c>
      <c r="F3126" s="383" t="s">
        <v>135</v>
      </c>
      <c r="G3126" s="444">
        <f>INDEX([1]CAPS!$A:$A,MATCH(F:F,[1]CAPS!$H:$H,0))</f>
        <v>7766</v>
      </c>
      <c r="H3126" s="414" t="s">
        <v>236</v>
      </c>
      <c r="I3126" s="412" t="s">
        <v>242</v>
      </c>
      <c r="J3126" s="340" t="s">
        <v>276</v>
      </c>
      <c r="K3126" s="340">
        <v>1</v>
      </c>
      <c r="L3126" s="340">
        <v>0</v>
      </c>
      <c r="M3126" s="340" t="s">
        <v>276</v>
      </c>
      <c r="N3126" s="340">
        <v>0</v>
      </c>
      <c r="O3126" s="340">
        <v>0</v>
      </c>
      <c r="P3126" s="340">
        <v>0</v>
      </c>
      <c r="Q3126" s="340">
        <v>0</v>
      </c>
      <c r="S3126">
        <f t="shared" si="361"/>
        <v>1</v>
      </c>
    </row>
    <row r="3127" spans="1:19" ht="16" hidden="1" x14ac:dyDescent="0.2">
      <c r="A3127" s="481" t="s">
        <v>320</v>
      </c>
      <c r="B3127" s="345">
        <v>10</v>
      </c>
      <c r="C3127" s="415" t="str">
        <f t="shared" si="364"/>
        <v>HV1.10</v>
      </c>
      <c r="D3127" s="416">
        <v>2</v>
      </c>
      <c r="E3127" s="482">
        <v>44160</v>
      </c>
      <c r="F3127" s="383" t="s">
        <v>318</v>
      </c>
      <c r="G3127" s="444">
        <f>INDEX([1]CAPS!$A:$A,MATCH(F:F,[1]CAPS!$H:$H,0))</f>
        <v>5255</v>
      </c>
      <c r="H3127" s="414" t="s">
        <v>235</v>
      </c>
      <c r="I3127" s="412" t="s">
        <v>239</v>
      </c>
      <c r="J3127" s="340" t="s">
        <v>276</v>
      </c>
      <c r="K3127" s="340">
        <v>1</v>
      </c>
      <c r="L3127" s="340">
        <v>0</v>
      </c>
      <c r="M3127" s="340" t="s">
        <v>276</v>
      </c>
      <c r="N3127" s="340">
        <v>0</v>
      </c>
      <c r="O3127" s="340">
        <v>0</v>
      </c>
      <c r="P3127" s="340">
        <v>0</v>
      </c>
      <c r="Q3127" s="340">
        <v>0</v>
      </c>
      <c r="S3127">
        <f t="shared" si="361"/>
        <v>1</v>
      </c>
    </row>
    <row r="3128" spans="1:19" ht="16" hidden="1" x14ac:dyDescent="0.2">
      <c r="A3128" s="481" t="s">
        <v>320</v>
      </c>
      <c r="B3128" s="345">
        <v>10</v>
      </c>
      <c r="C3128" s="415" t="str">
        <f t="shared" si="364"/>
        <v>HV1.10</v>
      </c>
      <c r="D3128" s="416">
        <v>2</v>
      </c>
      <c r="E3128" s="482">
        <v>44160</v>
      </c>
      <c r="F3128" s="383" t="s">
        <v>131</v>
      </c>
      <c r="G3128" s="444">
        <f>INDEX([1]CAPS!$A:$A,MATCH(F:F,[1]CAPS!$H:$H,0))</f>
        <v>2557</v>
      </c>
      <c r="H3128" s="414" t="s">
        <v>233</v>
      </c>
      <c r="I3128" s="412" t="s">
        <v>240</v>
      </c>
      <c r="J3128" s="340" t="s">
        <v>276</v>
      </c>
      <c r="K3128" s="340">
        <v>23</v>
      </c>
      <c r="L3128" s="340">
        <v>0</v>
      </c>
      <c r="M3128" s="340" t="s">
        <v>276</v>
      </c>
      <c r="N3128" s="340">
        <v>2</v>
      </c>
      <c r="O3128" s="340">
        <v>0</v>
      </c>
      <c r="P3128" s="340">
        <v>0</v>
      </c>
      <c r="Q3128" s="340">
        <v>0</v>
      </c>
      <c r="S3128">
        <f t="shared" si="361"/>
        <v>23</v>
      </c>
    </row>
    <row r="3129" spans="1:19" ht="16" hidden="1" x14ac:dyDescent="0.2">
      <c r="A3129" s="481" t="s">
        <v>320</v>
      </c>
      <c r="B3129" s="345">
        <v>10</v>
      </c>
      <c r="C3129" s="415" t="str">
        <f t="shared" si="364"/>
        <v>HV1.10</v>
      </c>
      <c r="D3129" s="416">
        <v>2</v>
      </c>
      <c r="E3129" s="482">
        <v>44160</v>
      </c>
      <c r="F3129" s="383" t="s">
        <v>161</v>
      </c>
      <c r="G3129" s="444">
        <f>INDEX([1]CAPS!$A:$A,MATCH(F:F,[1]CAPS!$H:$H,0))</f>
        <v>2603</v>
      </c>
      <c r="H3129" s="414" t="s">
        <v>235</v>
      </c>
      <c r="I3129" s="412" t="s">
        <v>239</v>
      </c>
      <c r="J3129" s="340" t="s">
        <v>276</v>
      </c>
      <c r="K3129" s="340">
        <v>1</v>
      </c>
      <c r="L3129" s="340">
        <v>0</v>
      </c>
      <c r="M3129" s="340" t="s">
        <v>276</v>
      </c>
      <c r="N3129" s="340">
        <v>0</v>
      </c>
      <c r="O3129" s="340">
        <v>0</v>
      </c>
      <c r="P3129" s="340">
        <v>0</v>
      </c>
      <c r="Q3129" s="340">
        <v>0</v>
      </c>
      <c r="S3129">
        <f t="shared" si="361"/>
        <v>1</v>
      </c>
    </row>
    <row r="3130" spans="1:19" ht="16" hidden="1" x14ac:dyDescent="0.2">
      <c r="A3130" s="481" t="s">
        <v>320</v>
      </c>
      <c r="B3130" s="345">
        <v>10</v>
      </c>
      <c r="C3130" s="415" t="str">
        <f t="shared" si="364"/>
        <v>HV1.10</v>
      </c>
      <c r="D3130" s="416">
        <v>2</v>
      </c>
      <c r="E3130" s="482">
        <v>44160</v>
      </c>
      <c r="F3130" s="383" t="s">
        <v>556</v>
      </c>
      <c r="G3130" s="444">
        <f>INDEX([1]CAPS!$A:$A,MATCH(F:F,[1]CAPS!$H:$H,0))</f>
        <v>4604</v>
      </c>
      <c r="H3130" s="414" t="s">
        <v>270</v>
      </c>
      <c r="I3130" s="412" t="s">
        <v>240</v>
      </c>
      <c r="J3130" s="340" t="s">
        <v>276</v>
      </c>
      <c r="K3130" s="340">
        <v>5</v>
      </c>
      <c r="L3130" s="340">
        <v>0</v>
      </c>
      <c r="M3130" s="340" t="s">
        <v>276</v>
      </c>
      <c r="N3130" s="340">
        <v>2</v>
      </c>
      <c r="O3130" s="340">
        <v>0</v>
      </c>
      <c r="P3130" s="340">
        <v>0</v>
      </c>
      <c r="Q3130" s="340">
        <v>0</v>
      </c>
      <c r="S3130">
        <f t="shared" si="361"/>
        <v>5</v>
      </c>
    </row>
    <row r="3131" spans="1:19" ht="16" hidden="1" x14ac:dyDescent="0.2">
      <c r="A3131" s="481" t="s">
        <v>320</v>
      </c>
      <c r="B3131" s="345">
        <v>10</v>
      </c>
      <c r="C3131" s="415" t="str">
        <f t="shared" si="364"/>
        <v>HV1.10</v>
      </c>
      <c r="D3131" s="416">
        <v>2</v>
      </c>
      <c r="E3131" s="482">
        <v>44160</v>
      </c>
      <c r="F3131" s="383" t="s">
        <v>128</v>
      </c>
      <c r="G3131" s="444">
        <f>INDEX([1]CAPS!$A:$A,MATCH(F:F,[1]CAPS!$H:$H,0))</f>
        <v>3243</v>
      </c>
      <c r="H3131" s="414" t="s">
        <v>237</v>
      </c>
      <c r="I3131" s="412" t="s">
        <v>239</v>
      </c>
      <c r="J3131" s="340" t="s">
        <v>276</v>
      </c>
      <c r="K3131" s="340">
        <v>0</v>
      </c>
      <c r="L3131" s="340">
        <v>0</v>
      </c>
      <c r="M3131" s="340" t="s">
        <v>276</v>
      </c>
      <c r="N3131" s="340"/>
      <c r="O3131" s="340">
        <v>1</v>
      </c>
      <c r="P3131" s="340">
        <v>0</v>
      </c>
      <c r="Q3131" s="340">
        <v>0</v>
      </c>
      <c r="S3131">
        <f t="shared" si="361"/>
        <v>1</v>
      </c>
    </row>
    <row r="3132" spans="1:19" ht="16" hidden="1" x14ac:dyDescent="0.2">
      <c r="A3132" s="481" t="s">
        <v>320</v>
      </c>
      <c r="B3132" s="345">
        <v>10</v>
      </c>
      <c r="C3132" s="415" t="str">
        <f t="shared" si="364"/>
        <v>HV1.10</v>
      </c>
      <c r="D3132" s="416">
        <v>2</v>
      </c>
      <c r="E3132" s="482">
        <v>44160</v>
      </c>
      <c r="F3132" s="383" t="s">
        <v>273</v>
      </c>
      <c r="G3132" s="444">
        <f>INDEX([1]CAPS!$A:$A,MATCH(F:F,[1]CAPS!$H:$H,0))</f>
        <v>2501</v>
      </c>
      <c r="H3132" s="414" t="s">
        <v>234</v>
      </c>
      <c r="I3132" s="412" t="s">
        <v>238</v>
      </c>
      <c r="J3132" s="340" t="s">
        <v>276</v>
      </c>
      <c r="K3132" s="340">
        <v>7</v>
      </c>
      <c r="L3132" s="340">
        <v>0</v>
      </c>
      <c r="M3132" s="340" t="s">
        <v>276</v>
      </c>
      <c r="N3132" s="340">
        <v>0</v>
      </c>
      <c r="O3132" s="340">
        <v>0</v>
      </c>
      <c r="P3132" s="340">
        <v>0</v>
      </c>
      <c r="Q3132" s="340">
        <v>0</v>
      </c>
      <c r="S3132">
        <f t="shared" si="361"/>
        <v>7</v>
      </c>
    </row>
    <row r="3133" spans="1:19" ht="16" x14ac:dyDescent="0.2">
      <c r="A3133" s="481" t="s">
        <v>320</v>
      </c>
      <c r="B3133" s="345">
        <v>10</v>
      </c>
      <c r="C3133" s="415" t="str">
        <f t="shared" si="364"/>
        <v>HV1.10</v>
      </c>
      <c r="D3133" s="416">
        <v>2</v>
      </c>
      <c r="E3133" s="482">
        <v>44160</v>
      </c>
      <c r="F3133" s="383" t="s">
        <v>129</v>
      </c>
      <c r="G3133" s="444">
        <f>INDEX([1]CAPS!$A:$A,MATCH(F:F,[1]CAPS!$H:$H,0))</f>
        <v>5532</v>
      </c>
      <c r="H3133" s="414" t="s">
        <v>233</v>
      </c>
      <c r="I3133" s="412" t="s">
        <v>238</v>
      </c>
      <c r="J3133" s="340" t="s">
        <v>276</v>
      </c>
      <c r="K3133" s="340">
        <v>5</v>
      </c>
      <c r="L3133" s="340">
        <v>0</v>
      </c>
      <c r="M3133" s="340" t="s">
        <v>276</v>
      </c>
      <c r="N3133" s="340">
        <v>0</v>
      </c>
      <c r="O3133" s="340" t="s">
        <v>276</v>
      </c>
      <c r="P3133" s="340" t="s">
        <v>276</v>
      </c>
      <c r="Q3133" s="340" t="s">
        <v>276</v>
      </c>
      <c r="S3133">
        <f>SUM(J3133:K3133)</f>
        <v>5</v>
      </c>
    </row>
    <row r="3134" spans="1:19" ht="16" hidden="1" x14ac:dyDescent="0.2">
      <c r="A3134" s="481" t="s">
        <v>320</v>
      </c>
      <c r="B3134" s="345">
        <v>10</v>
      </c>
      <c r="C3134" s="415" t="str">
        <f t="shared" si="364"/>
        <v>HV1.10</v>
      </c>
      <c r="D3134" s="416">
        <v>2</v>
      </c>
      <c r="E3134" s="482">
        <v>44160</v>
      </c>
      <c r="F3134" s="383" t="s">
        <v>157</v>
      </c>
      <c r="G3134" s="444">
        <f>INDEX([1]CAPS!$A:$A,MATCH(F:F,[1]CAPS!$H:$H,0))</f>
        <v>2654</v>
      </c>
      <c r="H3134" s="414" t="s">
        <v>237</v>
      </c>
      <c r="I3134" s="412" t="s">
        <v>239</v>
      </c>
      <c r="J3134" s="340" t="s">
        <v>276</v>
      </c>
      <c r="K3134" s="340">
        <v>0</v>
      </c>
      <c r="L3134" s="340">
        <v>0</v>
      </c>
      <c r="M3134" s="340" t="s">
        <v>276</v>
      </c>
      <c r="N3134" s="340">
        <v>0</v>
      </c>
      <c r="O3134" s="340">
        <v>1</v>
      </c>
      <c r="P3134" s="340">
        <v>0</v>
      </c>
      <c r="Q3134" s="340">
        <v>0</v>
      </c>
      <c r="S3134">
        <f t="shared" si="361"/>
        <v>1</v>
      </c>
    </row>
    <row r="3135" spans="1:19" ht="16" hidden="1" x14ac:dyDescent="0.2">
      <c r="A3135" s="481" t="s">
        <v>320</v>
      </c>
      <c r="B3135" s="345">
        <v>11</v>
      </c>
      <c r="C3135" s="415" t="str">
        <f t="shared" si="364"/>
        <v>HV1.11</v>
      </c>
      <c r="D3135" s="416">
        <v>2</v>
      </c>
      <c r="E3135" s="482">
        <v>44160</v>
      </c>
      <c r="F3135" s="383" t="s">
        <v>229</v>
      </c>
      <c r="G3135" s="444">
        <f>INDEX([1]CAPS!$A:$A,MATCH(F:F,[1]CAPS!$H:$H,0))</f>
        <v>3997</v>
      </c>
      <c r="H3135" s="414" t="s">
        <v>236</v>
      </c>
      <c r="I3135" s="412" t="s">
        <v>239</v>
      </c>
      <c r="J3135" s="340" t="s">
        <v>276</v>
      </c>
      <c r="K3135" s="340">
        <v>3</v>
      </c>
      <c r="L3135" s="340">
        <v>0</v>
      </c>
      <c r="M3135" s="340" t="s">
        <v>276</v>
      </c>
      <c r="N3135" s="340">
        <v>0</v>
      </c>
      <c r="O3135" s="340">
        <v>0</v>
      </c>
      <c r="P3135" s="340">
        <v>0</v>
      </c>
      <c r="Q3135" s="340">
        <v>0</v>
      </c>
      <c r="S3135">
        <f t="shared" si="361"/>
        <v>3</v>
      </c>
    </row>
    <row r="3136" spans="1:19" ht="16" hidden="1" x14ac:dyDescent="0.2">
      <c r="A3136" s="481" t="s">
        <v>320</v>
      </c>
      <c r="B3136" s="345">
        <v>11</v>
      </c>
      <c r="C3136" s="415" t="str">
        <f t="shared" si="364"/>
        <v>HV1.11</v>
      </c>
      <c r="D3136" s="416">
        <v>2</v>
      </c>
      <c r="E3136" s="482">
        <v>44160</v>
      </c>
      <c r="F3136" s="392" t="s">
        <v>139</v>
      </c>
      <c r="G3136" s="444">
        <f>INDEX([1]CAPS!$A:$A,MATCH(F:F,[1]CAPS!$H:$H,0))</f>
        <v>6325</v>
      </c>
      <c r="H3136" s="414" t="s">
        <v>234</v>
      </c>
      <c r="I3136" s="412" t="s">
        <v>238</v>
      </c>
      <c r="J3136" s="340" t="s">
        <v>276</v>
      </c>
      <c r="K3136" s="340">
        <v>2</v>
      </c>
      <c r="L3136" s="340">
        <v>0</v>
      </c>
      <c r="M3136" s="340" t="s">
        <v>276</v>
      </c>
      <c r="N3136" s="340">
        <v>1</v>
      </c>
      <c r="O3136" s="340">
        <v>0</v>
      </c>
      <c r="P3136" s="340">
        <v>0</v>
      </c>
      <c r="Q3136" s="340">
        <v>0</v>
      </c>
      <c r="S3136">
        <f t="shared" si="361"/>
        <v>2</v>
      </c>
    </row>
    <row r="3137" spans="1:19" ht="16" hidden="1" x14ac:dyDescent="0.2">
      <c r="A3137" s="481" t="s">
        <v>320</v>
      </c>
      <c r="B3137" s="345">
        <v>11</v>
      </c>
      <c r="C3137" s="415" t="str">
        <f t="shared" si="364"/>
        <v>HV1.11</v>
      </c>
      <c r="D3137" s="416">
        <v>2</v>
      </c>
      <c r="E3137" s="482">
        <v>44160</v>
      </c>
      <c r="F3137" s="383" t="s">
        <v>131</v>
      </c>
      <c r="G3137" s="444">
        <f>INDEX([1]CAPS!$A:$A,MATCH(F:F,[1]CAPS!$H:$H,0))</f>
        <v>2557</v>
      </c>
      <c r="H3137" s="414" t="s">
        <v>233</v>
      </c>
      <c r="I3137" s="412" t="s">
        <v>240</v>
      </c>
      <c r="J3137" s="340" t="s">
        <v>276</v>
      </c>
      <c r="K3137" s="340">
        <v>12</v>
      </c>
      <c r="L3137" s="340">
        <v>0</v>
      </c>
      <c r="M3137" s="340" t="s">
        <v>276</v>
      </c>
      <c r="N3137" s="340">
        <v>0</v>
      </c>
      <c r="O3137" s="340">
        <v>0</v>
      </c>
      <c r="P3137" s="340">
        <v>0</v>
      </c>
      <c r="Q3137" s="340">
        <v>0</v>
      </c>
      <c r="S3137">
        <f t="shared" si="361"/>
        <v>12</v>
      </c>
    </row>
    <row r="3138" spans="1:19" ht="16" x14ac:dyDescent="0.2">
      <c r="A3138" s="481" t="s">
        <v>320</v>
      </c>
      <c r="B3138" s="345">
        <v>11</v>
      </c>
      <c r="C3138" s="415" t="str">
        <f t="shared" si="364"/>
        <v>HV1.11</v>
      </c>
      <c r="D3138" s="416">
        <v>2</v>
      </c>
      <c r="E3138" s="482">
        <v>44160</v>
      </c>
      <c r="F3138" s="383" t="s">
        <v>129</v>
      </c>
      <c r="G3138" s="444">
        <f>INDEX([1]CAPS!$A:$A,MATCH(F:F,[1]CAPS!$H:$H,0))</f>
        <v>5532</v>
      </c>
      <c r="H3138" s="414" t="s">
        <v>233</v>
      </c>
      <c r="I3138" s="412" t="s">
        <v>238</v>
      </c>
      <c r="J3138" s="340" t="s">
        <v>276</v>
      </c>
      <c r="K3138" s="340">
        <v>4</v>
      </c>
      <c r="L3138" s="340">
        <v>0</v>
      </c>
      <c r="M3138" s="340" t="s">
        <v>276</v>
      </c>
      <c r="N3138" s="340">
        <v>0</v>
      </c>
      <c r="O3138" s="340" t="s">
        <v>276</v>
      </c>
      <c r="P3138" s="340" t="s">
        <v>276</v>
      </c>
      <c r="Q3138" s="340" t="s">
        <v>276</v>
      </c>
      <c r="S3138">
        <f>SUM(J3138:K3138)</f>
        <v>4</v>
      </c>
    </row>
    <row r="3139" spans="1:19" ht="16" hidden="1" x14ac:dyDescent="0.2">
      <c r="A3139" s="481" t="s">
        <v>320</v>
      </c>
      <c r="B3139" s="345">
        <v>11</v>
      </c>
      <c r="C3139" s="415" t="str">
        <f t="shared" si="364"/>
        <v>HV1.11</v>
      </c>
      <c r="D3139" s="416">
        <v>2</v>
      </c>
      <c r="E3139" s="482">
        <v>44160</v>
      </c>
      <c r="F3139" s="383" t="s">
        <v>556</v>
      </c>
      <c r="G3139" s="444">
        <f>INDEX([1]CAPS!$A:$A,MATCH(F:F,[1]CAPS!$H:$H,0))</f>
        <v>4604</v>
      </c>
      <c r="H3139" s="414" t="s">
        <v>270</v>
      </c>
      <c r="I3139" s="412" t="s">
        <v>240</v>
      </c>
      <c r="J3139" s="340" t="s">
        <v>276</v>
      </c>
      <c r="K3139" s="340">
        <v>1</v>
      </c>
      <c r="L3139" s="340">
        <v>0</v>
      </c>
      <c r="M3139" s="340" t="s">
        <v>276</v>
      </c>
      <c r="N3139" s="340">
        <v>0</v>
      </c>
      <c r="O3139" s="340">
        <v>0</v>
      </c>
      <c r="P3139" s="340">
        <v>0</v>
      </c>
      <c r="Q3139" s="340">
        <v>0</v>
      </c>
      <c r="S3139">
        <f t="shared" si="361"/>
        <v>1</v>
      </c>
    </row>
    <row r="3140" spans="1:19" ht="16" x14ac:dyDescent="0.2">
      <c r="A3140" s="481" t="s">
        <v>320</v>
      </c>
      <c r="B3140" s="345">
        <v>11</v>
      </c>
      <c r="C3140" s="415" t="str">
        <f t="shared" si="364"/>
        <v>HV1.11</v>
      </c>
      <c r="D3140" s="416">
        <v>2</v>
      </c>
      <c r="E3140" s="482">
        <v>44160</v>
      </c>
      <c r="F3140" s="383" t="s">
        <v>159</v>
      </c>
      <c r="G3140" s="444">
        <f>INDEX([1]CAPS!$A:$A,MATCH(F:F,[1]CAPS!$H:$H,0))</f>
        <v>7138</v>
      </c>
      <c r="H3140" s="414" t="s">
        <v>233</v>
      </c>
      <c r="I3140" s="412" t="s">
        <v>240</v>
      </c>
      <c r="J3140" s="340" t="s">
        <v>276</v>
      </c>
      <c r="K3140" s="340">
        <v>2</v>
      </c>
      <c r="L3140" s="340">
        <v>0</v>
      </c>
      <c r="M3140" s="340" t="s">
        <v>276</v>
      </c>
      <c r="N3140" s="340">
        <v>0</v>
      </c>
      <c r="O3140" s="340" t="s">
        <v>276</v>
      </c>
      <c r="P3140" s="340" t="s">
        <v>276</v>
      </c>
      <c r="Q3140" s="340" t="s">
        <v>276</v>
      </c>
      <c r="S3140">
        <f>SUM(J3140:K3140)</f>
        <v>2</v>
      </c>
    </row>
    <row r="3141" spans="1:19" ht="32" hidden="1" x14ac:dyDescent="0.2">
      <c r="A3141" s="481" t="s">
        <v>320</v>
      </c>
      <c r="B3141" s="345">
        <v>12</v>
      </c>
      <c r="C3141" s="415" t="str">
        <f t="shared" si="364"/>
        <v>HV1.12</v>
      </c>
      <c r="D3141" s="416">
        <v>2</v>
      </c>
      <c r="E3141" s="482">
        <v>44160</v>
      </c>
      <c r="F3141" s="383" t="s">
        <v>141</v>
      </c>
      <c r="G3141" s="444">
        <f>INDEX([1]CAPS!$A:$A,MATCH(F:F,[1]CAPS!$H:$H,0))</f>
        <v>2445</v>
      </c>
      <c r="H3141" s="414" t="s">
        <v>234</v>
      </c>
      <c r="I3141" s="412" t="s">
        <v>238</v>
      </c>
      <c r="J3141" s="340" t="s">
        <v>276</v>
      </c>
      <c r="K3141" s="340">
        <v>5</v>
      </c>
      <c r="L3141" s="340">
        <v>0</v>
      </c>
      <c r="M3141" s="340" t="s">
        <v>276</v>
      </c>
      <c r="N3141" s="340">
        <v>0</v>
      </c>
      <c r="O3141" s="340">
        <v>0</v>
      </c>
      <c r="P3141" s="340">
        <v>0</v>
      </c>
      <c r="Q3141" s="340">
        <v>0</v>
      </c>
      <c r="S3141">
        <f t="shared" si="361"/>
        <v>5</v>
      </c>
    </row>
    <row r="3142" spans="1:19" ht="16" hidden="1" x14ac:dyDescent="0.2">
      <c r="A3142" s="481" t="s">
        <v>320</v>
      </c>
      <c r="B3142" s="345">
        <v>12</v>
      </c>
      <c r="C3142" s="415" t="str">
        <f t="shared" si="364"/>
        <v>HV1.12</v>
      </c>
      <c r="D3142" s="416">
        <v>2</v>
      </c>
      <c r="E3142" s="482">
        <v>44160</v>
      </c>
      <c r="F3142" s="392" t="s">
        <v>139</v>
      </c>
      <c r="G3142" s="444">
        <f>INDEX([1]CAPS!$A:$A,MATCH(F:F,[1]CAPS!$H:$H,0))</f>
        <v>6325</v>
      </c>
      <c r="H3142" s="414" t="s">
        <v>234</v>
      </c>
      <c r="I3142" s="412" t="s">
        <v>238</v>
      </c>
      <c r="J3142" s="340" t="s">
        <v>276</v>
      </c>
      <c r="K3142" s="340">
        <v>4</v>
      </c>
      <c r="L3142" s="340">
        <v>0</v>
      </c>
      <c r="M3142" s="340" t="s">
        <v>276</v>
      </c>
      <c r="N3142" s="340">
        <v>4</v>
      </c>
      <c r="O3142" s="340">
        <v>0</v>
      </c>
      <c r="P3142" s="340">
        <v>0</v>
      </c>
      <c r="Q3142" s="340">
        <v>0</v>
      </c>
      <c r="S3142">
        <f t="shared" si="361"/>
        <v>4</v>
      </c>
    </row>
    <row r="3143" spans="1:19" ht="16" hidden="1" x14ac:dyDescent="0.2">
      <c r="A3143" s="481" t="s">
        <v>320</v>
      </c>
      <c r="B3143" s="345">
        <v>12</v>
      </c>
      <c r="C3143" s="415" t="str">
        <f t="shared" si="364"/>
        <v>HV1.12</v>
      </c>
      <c r="D3143" s="416">
        <v>2</v>
      </c>
      <c r="E3143" s="482">
        <v>44160</v>
      </c>
      <c r="F3143" s="383" t="s">
        <v>131</v>
      </c>
      <c r="G3143" s="444">
        <f>INDEX([1]CAPS!$A:$A,MATCH(F:F,[1]CAPS!$H:$H,0))</f>
        <v>2557</v>
      </c>
      <c r="H3143" s="414" t="s">
        <v>233</v>
      </c>
      <c r="I3143" s="412" t="s">
        <v>240</v>
      </c>
      <c r="J3143" s="340" t="s">
        <v>276</v>
      </c>
      <c r="K3143" s="340">
        <v>8</v>
      </c>
      <c r="L3143" s="340">
        <v>0</v>
      </c>
      <c r="M3143" s="340" t="s">
        <v>276</v>
      </c>
      <c r="N3143" s="340">
        <v>0</v>
      </c>
      <c r="O3143" s="340">
        <v>0</v>
      </c>
      <c r="P3143" s="340">
        <v>0</v>
      </c>
      <c r="Q3143" s="340">
        <v>0</v>
      </c>
      <c r="S3143">
        <f t="shared" si="361"/>
        <v>8</v>
      </c>
    </row>
    <row r="3144" spans="1:19" ht="16" x14ac:dyDescent="0.2">
      <c r="A3144" s="481" t="s">
        <v>320</v>
      </c>
      <c r="B3144" s="345">
        <v>12</v>
      </c>
      <c r="C3144" s="415" t="str">
        <f t="shared" si="364"/>
        <v>HV1.12</v>
      </c>
      <c r="D3144" s="416">
        <v>2</v>
      </c>
      <c r="E3144" s="482">
        <v>44160</v>
      </c>
      <c r="F3144" s="383" t="s">
        <v>129</v>
      </c>
      <c r="G3144" s="444">
        <f>INDEX([1]CAPS!$A:$A,MATCH(F:F,[1]CAPS!$H:$H,0))</f>
        <v>5532</v>
      </c>
      <c r="H3144" s="414" t="s">
        <v>233</v>
      </c>
      <c r="I3144" s="412" t="s">
        <v>238</v>
      </c>
      <c r="J3144" s="340" t="s">
        <v>276</v>
      </c>
      <c r="K3144" s="340">
        <v>16</v>
      </c>
      <c r="L3144" s="340">
        <v>0</v>
      </c>
      <c r="M3144" s="340" t="s">
        <v>276</v>
      </c>
      <c r="N3144" s="340">
        <v>0</v>
      </c>
      <c r="O3144" s="340" t="s">
        <v>276</v>
      </c>
      <c r="P3144" s="340" t="s">
        <v>276</v>
      </c>
      <c r="Q3144" s="340" t="s">
        <v>276</v>
      </c>
      <c r="S3144">
        <f>SUM(J3144:K3144)</f>
        <v>16</v>
      </c>
    </row>
    <row r="3145" spans="1:19" ht="16" hidden="1" x14ac:dyDescent="0.2">
      <c r="A3145" s="481" t="s">
        <v>320</v>
      </c>
      <c r="B3145" s="345">
        <v>12</v>
      </c>
      <c r="C3145" s="415" t="str">
        <f t="shared" si="364"/>
        <v>HV1.12</v>
      </c>
      <c r="D3145" s="416">
        <v>2</v>
      </c>
      <c r="E3145" s="482">
        <v>44160</v>
      </c>
      <c r="F3145" s="383" t="s">
        <v>318</v>
      </c>
      <c r="G3145" s="444">
        <f>INDEX([1]CAPS!$A:$A,MATCH(F:F,[1]CAPS!$H:$H,0))</f>
        <v>5255</v>
      </c>
      <c r="H3145" s="414" t="s">
        <v>235</v>
      </c>
      <c r="I3145" s="412" t="s">
        <v>239</v>
      </c>
      <c r="J3145" s="340" t="s">
        <v>276</v>
      </c>
      <c r="K3145" s="340">
        <v>1</v>
      </c>
      <c r="L3145" s="340">
        <v>0</v>
      </c>
      <c r="M3145" s="340" t="s">
        <v>276</v>
      </c>
      <c r="N3145" s="340">
        <v>0</v>
      </c>
      <c r="O3145" s="340">
        <v>1</v>
      </c>
      <c r="P3145" s="340">
        <v>0</v>
      </c>
      <c r="Q3145" s="340">
        <v>0</v>
      </c>
      <c r="S3145">
        <f t="shared" si="361"/>
        <v>2</v>
      </c>
    </row>
    <row r="3146" spans="1:19" ht="16" hidden="1" x14ac:dyDescent="0.2">
      <c r="A3146" s="481" t="s">
        <v>320</v>
      </c>
      <c r="B3146" s="345">
        <v>12</v>
      </c>
      <c r="C3146" s="415" t="str">
        <f t="shared" si="364"/>
        <v>HV1.12</v>
      </c>
      <c r="D3146" s="416">
        <v>2</v>
      </c>
      <c r="E3146" s="482">
        <v>44160</v>
      </c>
      <c r="F3146" s="383" t="s">
        <v>229</v>
      </c>
      <c r="G3146" s="444">
        <f>INDEX([1]CAPS!$A:$A,MATCH(F:F,[1]CAPS!$H:$H,0))</f>
        <v>3997</v>
      </c>
      <c r="H3146" s="413" t="s">
        <v>236</v>
      </c>
      <c r="I3146" s="412" t="s">
        <v>239</v>
      </c>
      <c r="J3146" s="340" t="s">
        <v>276</v>
      </c>
      <c r="K3146" s="340">
        <v>1</v>
      </c>
      <c r="L3146" s="340">
        <v>0</v>
      </c>
      <c r="M3146" s="340" t="s">
        <v>276</v>
      </c>
      <c r="N3146" s="340">
        <v>0</v>
      </c>
      <c r="O3146" s="340">
        <v>0</v>
      </c>
      <c r="P3146" s="340">
        <v>0</v>
      </c>
      <c r="Q3146" s="340">
        <v>0</v>
      </c>
      <c r="S3146">
        <f t="shared" si="361"/>
        <v>1</v>
      </c>
    </row>
    <row r="3147" spans="1:19" ht="16" x14ac:dyDescent="0.2">
      <c r="A3147" s="481" t="s">
        <v>320</v>
      </c>
      <c r="B3147" s="345">
        <v>12</v>
      </c>
      <c r="C3147" s="415" t="str">
        <f t="shared" si="364"/>
        <v>HV1.12</v>
      </c>
      <c r="D3147" s="416">
        <v>2</v>
      </c>
      <c r="E3147" s="482">
        <v>44160</v>
      </c>
      <c r="F3147" s="383" t="s">
        <v>159</v>
      </c>
      <c r="G3147" s="444">
        <f>INDEX([1]CAPS!$A:$A,MATCH(F:F,[1]CAPS!$H:$H,0))</f>
        <v>7138</v>
      </c>
      <c r="H3147" s="413" t="s">
        <v>236</v>
      </c>
      <c r="I3147" s="412" t="s">
        <v>242</v>
      </c>
      <c r="J3147" s="340" t="s">
        <v>276</v>
      </c>
      <c r="K3147" s="340">
        <v>10</v>
      </c>
      <c r="L3147" s="340">
        <v>0</v>
      </c>
      <c r="M3147" s="340" t="s">
        <v>276</v>
      </c>
      <c r="N3147" s="340">
        <v>0</v>
      </c>
      <c r="O3147" s="340" t="s">
        <v>276</v>
      </c>
      <c r="P3147" s="340" t="s">
        <v>276</v>
      </c>
      <c r="Q3147" s="340" t="s">
        <v>276</v>
      </c>
      <c r="S3147">
        <f>SUM(J3147:K3147)</f>
        <v>10</v>
      </c>
    </row>
    <row r="3148" spans="1:19" ht="16" hidden="1" x14ac:dyDescent="0.2">
      <c r="A3148" s="481" t="s">
        <v>320</v>
      </c>
      <c r="B3148" s="345">
        <v>12</v>
      </c>
      <c r="C3148" s="415" t="str">
        <f t="shared" si="364"/>
        <v>HV1.12</v>
      </c>
      <c r="D3148" s="416">
        <v>2</v>
      </c>
      <c r="E3148" s="482">
        <v>44160</v>
      </c>
      <c r="F3148" s="383" t="s">
        <v>166</v>
      </c>
      <c r="G3148" s="444">
        <f>INDEX([1]CAPS!$A:$A,MATCH(F:F,[1]CAPS!$H:$H,0))</f>
        <v>6182</v>
      </c>
      <c r="H3148" s="413" t="s">
        <v>237</v>
      </c>
      <c r="I3148" s="412" t="s">
        <v>239</v>
      </c>
      <c r="J3148" s="340" t="s">
        <v>276</v>
      </c>
      <c r="K3148" s="340">
        <v>0</v>
      </c>
      <c r="L3148" s="340">
        <v>0</v>
      </c>
      <c r="M3148" s="340" t="s">
        <v>276</v>
      </c>
      <c r="N3148" s="340">
        <v>0</v>
      </c>
      <c r="O3148" s="340">
        <v>1</v>
      </c>
      <c r="P3148" s="340">
        <v>0</v>
      </c>
      <c r="Q3148" s="340">
        <v>0</v>
      </c>
      <c r="S3148">
        <f t="shared" ref="S3148:S3210" si="365">SUM(J3148:K3148)+O3148</f>
        <v>1</v>
      </c>
    </row>
    <row r="3149" spans="1:19" ht="16" hidden="1" x14ac:dyDescent="0.2">
      <c r="A3149" s="481" t="s">
        <v>320</v>
      </c>
      <c r="B3149" s="345">
        <v>12</v>
      </c>
      <c r="C3149" s="415" t="str">
        <f t="shared" si="364"/>
        <v>HV1.12</v>
      </c>
      <c r="D3149" s="416">
        <v>2</v>
      </c>
      <c r="E3149" s="482">
        <v>44160</v>
      </c>
      <c r="F3149" s="383" t="s">
        <v>482</v>
      </c>
      <c r="G3149" s="444">
        <f>INDEX([1]CAPS!$A:$A,MATCH(F:F,[1]CAPS!$H:$H,0))</f>
        <v>3596</v>
      </c>
      <c r="H3149" s="413" t="s">
        <v>237</v>
      </c>
      <c r="I3149" s="412" t="s">
        <v>239</v>
      </c>
      <c r="J3149" s="340" t="s">
        <v>276</v>
      </c>
      <c r="K3149" s="340">
        <v>0</v>
      </c>
      <c r="L3149" s="340">
        <v>0</v>
      </c>
      <c r="M3149" s="340" t="s">
        <v>276</v>
      </c>
      <c r="N3149" s="340">
        <v>0</v>
      </c>
      <c r="O3149" s="340">
        <v>1</v>
      </c>
      <c r="P3149" s="340">
        <v>0</v>
      </c>
      <c r="Q3149" s="340">
        <v>0</v>
      </c>
      <c r="S3149">
        <f t="shared" si="365"/>
        <v>1</v>
      </c>
    </row>
    <row r="3150" spans="1:19" ht="32" hidden="1" x14ac:dyDescent="0.2">
      <c r="A3150" s="481" t="s">
        <v>320</v>
      </c>
      <c r="B3150" s="345">
        <v>13</v>
      </c>
      <c r="C3150" s="415" t="str">
        <f t="shared" si="364"/>
        <v>HV1.13</v>
      </c>
      <c r="D3150" s="416">
        <v>2</v>
      </c>
      <c r="E3150" s="482">
        <v>44160</v>
      </c>
      <c r="F3150" s="383" t="s">
        <v>141</v>
      </c>
      <c r="G3150" s="444">
        <f>INDEX([1]CAPS!$A:$A,MATCH(F:F,[1]CAPS!$H:$H,0))</f>
        <v>2445</v>
      </c>
      <c r="H3150" s="414" t="s">
        <v>234</v>
      </c>
      <c r="I3150" s="412" t="s">
        <v>238</v>
      </c>
      <c r="J3150" s="340" t="s">
        <v>276</v>
      </c>
      <c r="K3150" s="340">
        <v>3</v>
      </c>
      <c r="L3150" s="340">
        <v>0</v>
      </c>
      <c r="M3150" s="340" t="s">
        <v>276</v>
      </c>
      <c r="N3150" s="340">
        <v>0</v>
      </c>
      <c r="O3150" s="340">
        <v>0</v>
      </c>
      <c r="P3150" s="340">
        <v>0</v>
      </c>
      <c r="Q3150" s="340">
        <v>0</v>
      </c>
      <c r="S3150">
        <f t="shared" si="365"/>
        <v>3</v>
      </c>
    </row>
    <row r="3151" spans="1:19" ht="16" hidden="1" x14ac:dyDescent="0.2">
      <c r="A3151" s="481" t="s">
        <v>320</v>
      </c>
      <c r="B3151" s="345">
        <v>13</v>
      </c>
      <c r="C3151" s="415" t="str">
        <f t="shared" si="364"/>
        <v>HV1.13</v>
      </c>
      <c r="D3151" s="416">
        <v>2</v>
      </c>
      <c r="E3151" s="482">
        <v>44160</v>
      </c>
      <c r="F3151" s="392" t="s">
        <v>139</v>
      </c>
      <c r="G3151" s="444">
        <f>INDEX([1]CAPS!$A:$A,MATCH(F:F,[1]CAPS!$H:$H,0))</f>
        <v>6325</v>
      </c>
      <c r="H3151" s="414" t="s">
        <v>234</v>
      </c>
      <c r="I3151" s="412" t="s">
        <v>238</v>
      </c>
      <c r="J3151" s="340" t="s">
        <v>276</v>
      </c>
      <c r="K3151" s="340">
        <v>6</v>
      </c>
      <c r="L3151" s="340">
        <v>0</v>
      </c>
      <c r="M3151" s="340" t="s">
        <v>276</v>
      </c>
      <c r="N3151" s="340">
        <v>6</v>
      </c>
      <c r="O3151" s="340">
        <v>0</v>
      </c>
      <c r="P3151" s="340">
        <v>0</v>
      </c>
      <c r="Q3151" s="340">
        <v>0</v>
      </c>
      <c r="S3151">
        <f t="shared" si="365"/>
        <v>6</v>
      </c>
    </row>
    <row r="3152" spans="1:19" ht="16" hidden="1" x14ac:dyDescent="0.2">
      <c r="A3152" s="481" t="s">
        <v>320</v>
      </c>
      <c r="B3152" s="345">
        <v>13</v>
      </c>
      <c r="C3152" s="415" t="str">
        <f t="shared" si="364"/>
        <v>HV1.13</v>
      </c>
      <c r="D3152" s="416">
        <v>2</v>
      </c>
      <c r="E3152" s="482">
        <v>44160</v>
      </c>
      <c r="F3152" s="383" t="s">
        <v>275</v>
      </c>
      <c r="G3152" s="444">
        <f>INDEX([1]CAPS!$A:$A,MATCH(F:F,[1]CAPS!$H:$H,0))</f>
        <v>3300</v>
      </c>
      <c r="H3152" s="414" t="s">
        <v>235</v>
      </c>
      <c r="I3152" s="412" t="s">
        <v>238</v>
      </c>
      <c r="J3152" s="340" t="s">
        <v>276</v>
      </c>
      <c r="K3152" s="340">
        <v>1</v>
      </c>
      <c r="L3152" s="340">
        <v>0</v>
      </c>
      <c r="M3152" s="340" t="s">
        <v>276</v>
      </c>
      <c r="N3152" s="340">
        <v>0</v>
      </c>
      <c r="O3152" s="340">
        <v>0</v>
      </c>
      <c r="P3152" s="340">
        <v>0</v>
      </c>
      <c r="Q3152" s="340">
        <v>0</v>
      </c>
      <c r="S3152">
        <f t="shared" si="365"/>
        <v>1</v>
      </c>
    </row>
    <row r="3153" spans="1:19" ht="16" hidden="1" x14ac:dyDescent="0.2">
      <c r="A3153" s="481" t="s">
        <v>320</v>
      </c>
      <c r="B3153" s="345">
        <v>13</v>
      </c>
      <c r="C3153" s="415" t="str">
        <f t="shared" si="364"/>
        <v>HV1.13</v>
      </c>
      <c r="D3153" s="416">
        <v>2</v>
      </c>
      <c r="E3153" s="482">
        <v>44160</v>
      </c>
      <c r="F3153" s="383" t="s">
        <v>131</v>
      </c>
      <c r="G3153" s="444">
        <f>INDEX([1]CAPS!$A:$A,MATCH(F:F,[1]CAPS!$H:$H,0))</f>
        <v>2557</v>
      </c>
      <c r="H3153" s="414" t="s">
        <v>233</v>
      </c>
      <c r="I3153" s="412" t="s">
        <v>240</v>
      </c>
      <c r="J3153" s="340" t="s">
        <v>276</v>
      </c>
      <c r="K3153" s="340">
        <v>17</v>
      </c>
      <c r="L3153" s="340">
        <v>0</v>
      </c>
      <c r="M3153" s="340" t="s">
        <v>276</v>
      </c>
      <c r="N3153" s="340">
        <v>0</v>
      </c>
      <c r="O3153" s="340">
        <v>0</v>
      </c>
      <c r="P3153" s="340">
        <v>0</v>
      </c>
      <c r="Q3153" s="340">
        <v>0</v>
      </c>
      <c r="S3153">
        <f t="shared" si="365"/>
        <v>17</v>
      </c>
    </row>
    <row r="3154" spans="1:19" ht="16" x14ac:dyDescent="0.2">
      <c r="A3154" s="481" t="s">
        <v>320</v>
      </c>
      <c r="B3154" s="345">
        <v>13</v>
      </c>
      <c r="C3154" s="415" t="str">
        <f t="shared" si="364"/>
        <v>HV1.13</v>
      </c>
      <c r="D3154" s="416">
        <v>2</v>
      </c>
      <c r="E3154" s="482">
        <v>44160</v>
      </c>
      <c r="F3154" s="383" t="s">
        <v>129</v>
      </c>
      <c r="G3154" s="444">
        <f>INDEX([1]CAPS!$A:$A,MATCH(F:F,[1]CAPS!$H:$H,0))</f>
        <v>5532</v>
      </c>
      <c r="H3154" s="414" t="s">
        <v>233</v>
      </c>
      <c r="I3154" s="412" t="s">
        <v>238</v>
      </c>
      <c r="J3154" s="340" t="s">
        <v>276</v>
      </c>
      <c r="K3154" s="340">
        <v>5</v>
      </c>
      <c r="L3154" s="340">
        <v>0</v>
      </c>
      <c r="M3154" s="340" t="s">
        <v>276</v>
      </c>
      <c r="N3154" s="340">
        <v>0</v>
      </c>
      <c r="O3154" s="340" t="s">
        <v>276</v>
      </c>
      <c r="P3154" s="340" t="s">
        <v>276</v>
      </c>
      <c r="Q3154" s="340" t="s">
        <v>276</v>
      </c>
      <c r="S3154">
        <f>SUM(J3154:K3154)</f>
        <v>5</v>
      </c>
    </row>
    <row r="3155" spans="1:19" ht="16" hidden="1" x14ac:dyDescent="0.2">
      <c r="A3155" s="481" t="s">
        <v>320</v>
      </c>
      <c r="B3155" s="345">
        <v>13</v>
      </c>
      <c r="C3155" s="415" t="str">
        <f t="shared" si="364"/>
        <v>HV1.13</v>
      </c>
      <c r="D3155" s="416">
        <v>2</v>
      </c>
      <c r="E3155" s="482">
        <v>44160</v>
      </c>
      <c r="F3155" s="383" t="s">
        <v>229</v>
      </c>
      <c r="G3155" s="444">
        <f>INDEX([1]CAPS!$A:$A,MATCH(F:F,[1]CAPS!$H:$H,0))</f>
        <v>3997</v>
      </c>
      <c r="H3155" s="414" t="s">
        <v>236</v>
      </c>
      <c r="I3155" s="412" t="s">
        <v>239</v>
      </c>
      <c r="J3155" s="340" t="s">
        <v>276</v>
      </c>
      <c r="K3155" s="340">
        <v>3</v>
      </c>
      <c r="L3155" s="340">
        <v>0</v>
      </c>
      <c r="M3155" s="340" t="s">
        <v>276</v>
      </c>
      <c r="N3155" s="340">
        <v>0</v>
      </c>
      <c r="O3155" s="340">
        <v>0</v>
      </c>
      <c r="P3155" s="340">
        <v>0</v>
      </c>
      <c r="Q3155" s="340">
        <v>0</v>
      </c>
      <c r="S3155">
        <f t="shared" si="365"/>
        <v>3</v>
      </c>
    </row>
    <row r="3156" spans="1:19" ht="16" x14ac:dyDescent="0.2">
      <c r="A3156" s="481" t="s">
        <v>320</v>
      </c>
      <c r="B3156" s="345">
        <v>13</v>
      </c>
      <c r="C3156" s="415" t="str">
        <f t="shared" si="364"/>
        <v>HV1.13</v>
      </c>
      <c r="D3156" s="416">
        <v>2</v>
      </c>
      <c r="E3156" s="482">
        <v>44160</v>
      </c>
      <c r="F3156" s="383" t="s">
        <v>185</v>
      </c>
      <c r="G3156" s="444">
        <f>INDEX([1]CAPS!$A:$A,MATCH(F:F,[1]CAPS!$H:$H,0))</f>
        <v>2516</v>
      </c>
      <c r="H3156" s="414" t="s">
        <v>234</v>
      </c>
      <c r="I3156" s="412" t="s">
        <v>238</v>
      </c>
      <c r="J3156" s="340" t="s">
        <v>276</v>
      </c>
      <c r="K3156" s="340">
        <v>1</v>
      </c>
      <c r="L3156" s="340">
        <v>0</v>
      </c>
      <c r="M3156" s="340" t="s">
        <v>276</v>
      </c>
      <c r="N3156" s="340">
        <v>0</v>
      </c>
      <c r="O3156" s="340" t="s">
        <v>276</v>
      </c>
      <c r="P3156" s="340" t="s">
        <v>276</v>
      </c>
      <c r="Q3156" s="340" t="s">
        <v>276</v>
      </c>
      <c r="S3156">
        <f>SUM(J3156:K3156)</f>
        <v>1</v>
      </c>
    </row>
    <row r="3157" spans="1:19" ht="16" hidden="1" x14ac:dyDescent="0.2">
      <c r="A3157" s="481" t="s">
        <v>320</v>
      </c>
      <c r="B3157" s="345">
        <v>13</v>
      </c>
      <c r="C3157" s="415" t="str">
        <f t="shared" si="364"/>
        <v>HV1.13</v>
      </c>
      <c r="D3157" s="416">
        <v>2</v>
      </c>
      <c r="E3157" s="482">
        <v>44160</v>
      </c>
      <c r="F3157" s="383" t="s">
        <v>166</v>
      </c>
      <c r="G3157" s="444">
        <f>INDEX([1]CAPS!$A:$A,MATCH(F:F,[1]CAPS!$H:$H,0))</f>
        <v>6182</v>
      </c>
      <c r="H3157" s="414" t="s">
        <v>237</v>
      </c>
      <c r="I3157" s="412" t="s">
        <v>239</v>
      </c>
      <c r="J3157" s="340" t="s">
        <v>276</v>
      </c>
      <c r="K3157" s="340">
        <v>0</v>
      </c>
      <c r="L3157" s="340">
        <v>0</v>
      </c>
      <c r="M3157" s="340" t="s">
        <v>276</v>
      </c>
      <c r="N3157" s="340">
        <v>0</v>
      </c>
      <c r="O3157" s="340">
        <v>1</v>
      </c>
      <c r="P3157" s="340">
        <v>0</v>
      </c>
      <c r="Q3157" s="340">
        <v>0</v>
      </c>
      <c r="S3157">
        <f t="shared" si="365"/>
        <v>1</v>
      </c>
    </row>
    <row r="3158" spans="1:19" ht="32" hidden="1" x14ac:dyDescent="0.2">
      <c r="A3158" s="481" t="s">
        <v>320</v>
      </c>
      <c r="B3158" s="345">
        <v>14</v>
      </c>
      <c r="C3158" s="415" t="str">
        <f t="shared" si="364"/>
        <v>HV1.14</v>
      </c>
      <c r="D3158" s="416">
        <v>2</v>
      </c>
      <c r="E3158" s="482">
        <v>44160</v>
      </c>
      <c r="F3158" s="383" t="s">
        <v>141</v>
      </c>
      <c r="G3158" s="444">
        <f>INDEX([1]CAPS!$A:$A,MATCH(F:F,[1]CAPS!$H:$H,0))</f>
        <v>2445</v>
      </c>
      <c r="H3158" s="414" t="s">
        <v>234</v>
      </c>
      <c r="I3158" s="412" t="s">
        <v>238</v>
      </c>
      <c r="J3158" s="340" t="s">
        <v>276</v>
      </c>
      <c r="K3158" s="340">
        <v>1</v>
      </c>
      <c r="L3158" s="340">
        <v>1</v>
      </c>
      <c r="M3158" s="340" t="s">
        <v>276</v>
      </c>
      <c r="N3158" s="340">
        <v>0</v>
      </c>
      <c r="O3158" s="340">
        <v>0</v>
      </c>
      <c r="P3158" s="340">
        <v>0</v>
      </c>
      <c r="Q3158" s="340">
        <v>0</v>
      </c>
      <c r="S3158">
        <f t="shared" si="365"/>
        <v>1</v>
      </c>
    </row>
    <row r="3159" spans="1:19" ht="16" hidden="1" x14ac:dyDescent="0.2">
      <c r="A3159" s="481" t="s">
        <v>320</v>
      </c>
      <c r="B3159" s="345">
        <v>14</v>
      </c>
      <c r="C3159" s="415" t="str">
        <f t="shared" si="364"/>
        <v>HV1.14</v>
      </c>
      <c r="D3159" s="416">
        <v>2</v>
      </c>
      <c r="E3159" s="482">
        <v>44160</v>
      </c>
      <c r="F3159" s="392" t="s">
        <v>139</v>
      </c>
      <c r="G3159" s="444">
        <f>INDEX([1]CAPS!$A:$A,MATCH(F:F,[1]CAPS!$H:$H,0))</f>
        <v>6325</v>
      </c>
      <c r="H3159" s="414" t="s">
        <v>234</v>
      </c>
      <c r="I3159" s="412" t="s">
        <v>238</v>
      </c>
      <c r="J3159" s="340" t="s">
        <v>276</v>
      </c>
      <c r="K3159" s="340">
        <v>3</v>
      </c>
      <c r="L3159" s="340">
        <v>0</v>
      </c>
      <c r="M3159" s="340" t="s">
        <v>276</v>
      </c>
      <c r="N3159" s="340">
        <v>0</v>
      </c>
      <c r="O3159" s="340">
        <v>0</v>
      </c>
      <c r="P3159" s="340">
        <v>0</v>
      </c>
      <c r="Q3159" s="340">
        <v>0</v>
      </c>
      <c r="S3159">
        <f t="shared" si="365"/>
        <v>3</v>
      </c>
    </row>
    <row r="3160" spans="1:19" ht="16" hidden="1" x14ac:dyDescent="0.2">
      <c r="A3160" s="481" t="s">
        <v>320</v>
      </c>
      <c r="B3160" s="345">
        <v>14</v>
      </c>
      <c r="C3160" s="415" t="str">
        <f t="shared" si="364"/>
        <v>HV1.14</v>
      </c>
      <c r="D3160" s="416">
        <v>2</v>
      </c>
      <c r="E3160" s="482">
        <v>44160</v>
      </c>
      <c r="F3160" s="383" t="s">
        <v>131</v>
      </c>
      <c r="G3160" s="444">
        <f>INDEX([1]CAPS!$A:$A,MATCH(F:F,[1]CAPS!$H:$H,0))</f>
        <v>2557</v>
      </c>
      <c r="H3160" s="414" t="s">
        <v>233</v>
      </c>
      <c r="I3160" s="412" t="s">
        <v>240</v>
      </c>
      <c r="J3160" s="340" t="s">
        <v>276</v>
      </c>
      <c r="K3160" s="340">
        <v>1</v>
      </c>
      <c r="L3160" s="340">
        <v>0</v>
      </c>
      <c r="M3160" s="340" t="s">
        <v>276</v>
      </c>
      <c r="N3160" s="340">
        <v>0</v>
      </c>
      <c r="O3160" s="340">
        <v>0</v>
      </c>
      <c r="P3160" s="340">
        <v>0</v>
      </c>
      <c r="Q3160" s="340">
        <v>0</v>
      </c>
      <c r="S3160">
        <f t="shared" si="365"/>
        <v>1</v>
      </c>
    </row>
    <row r="3161" spans="1:19" ht="16" x14ac:dyDescent="0.2">
      <c r="A3161" s="481" t="s">
        <v>320</v>
      </c>
      <c r="B3161" s="345">
        <v>14</v>
      </c>
      <c r="C3161" s="415" t="str">
        <f t="shared" si="364"/>
        <v>HV1.14</v>
      </c>
      <c r="D3161" s="416">
        <v>2</v>
      </c>
      <c r="E3161" s="482">
        <v>44160</v>
      </c>
      <c r="F3161" s="383" t="s">
        <v>129</v>
      </c>
      <c r="G3161" s="444">
        <f>INDEX([1]CAPS!$A:$A,MATCH(F:F,[1]CAPS!$H:$H,0))</f>
        <v>5532</v>
      </c>
      <c r="H3161" s="414" t="s">
        <v>233</v>
      </c>
      <c r="I3161" s="412" t="s">
        <v>238</v>
      </c>
      <c r="J3161" s="340" t="s">
        <v>276</v>
      </c>
      <c r="K3161" s="340">
        <v>4</v>
      </c>
      <c r="L3161" s="340">
        <v>0</v>
      </c>
      <c r="M3161" s="340" t="s">
        <v>276</v>
      </c>
      <c r="N3161" s="340">
        <v>0</v>
      </c>
      <c r="O3161" s="340" t="s">
        <v>276</v>
      </c>
      <c r="P3161" s="340" t="s">
        <v>276</v>
      </c>
      <c r="Q3161" s="340" t="s">
        <v>276</v>
      </c>
      <c r="S3161">
        <f t="shared" ref="S3161:S3162" si="366">SUM(J3161:K3161)</f>
        <v>4</v>
      </c>
    </row>
    <row r="3162" spans="1:19" ht="16" x14ac:dyDescent="0.2">
      <c r="A3162" s="481" t="s">
        <v>320</v>
      </c>
      <c r="B3162" s="345">
        <v>14</v>
      </c>
      <c r="C3162" s="415" t="str">
        <f t="shared" si="364"/>
        <v>HV1.14</v>
      </c>
      <c r="D3162" s="416">
        <v>2</v>
      </c>
      <c r="E3162" s="482">
        <v>44160</v>
      </c>
      <c r="F3162" s="383" t="s">
        <v>185</v>
      </c>
      <c r="G3162" s="444">
        <f>INDEX([1]CAPS!$A:$A,MATCH(F:F,[1]CAPS!$H:$H,0))</f>
        <v>2516</v>
      </c>
      <c r="H3162" s="414" t="s">
        <v>234</v>
      </c>
      <c r="I3162" s="412" t="s">
        <v>238</v>
      </c>
      <c r="J3162" s="340" t="s">
        <v>276</v>
      </c>
      <c r="K3162" s="340">
        <v>4</v>
      </c>
      <c r="L3162" s="340">
        <v>0</v>
      </c>
      <c r="M3162" s="340" t="s">
        <v>276</v>
      </c>
      <c r="N3162" s="340">
        <v>0</v>
      </c>
      <c r="O3162" s="340" t="s">
        <v>276</v>
      </c>
      <c r="P3162" s="340" t="s">
        <v>276</v>
      </c>
      <c r="Q3162" s="340" t="s">
        <v>276</v>
      </c>
      <c r="S3162">
        <f t="shared" si="366"/>
        <v>4</v>
      </c>
    </row>
    <row r="3163" spans="1:19" ht="32" hidden="1" x14ac:dyDescent="0.2">
      <c r="A3163" s="481" t="s">
        <v>320</v>
      </c>
      <c r="B3163" s="345">
        <v>15</v>
      </c>
      <c r="C3163" s="415" t="str">
        <f t="shared" si="364"/>
        <v>HV1.15</v>
      </c>
      <c r="D3163" s="416">
        <v>2</v>
      </c>
      <c r="E3163" s="482">
        <v>44160</v>
      </c>
      <c r="F3163" s="383" t="s">
        <v>141</v>
      </c>
      <c r="G3163" s="444">
        <f>INDEX([1]CAPS!$A:$A,MATCH(F:F,[1]CAPS!$H:$H,0))</f>
        <v>2445</v>
      </c>
      <c r="H3163" s="413" t="s">
        <v>234</v>
      </c>
      <c r="I3163" s="412" t="s">
        <v>238</v>
      </c>
      <c r="J3163" s="340" t="s">
        <v>276</v>
      </c>
      <c r="K3163" s="340">
        <v>2</v>
      </c>
      <c r="L3163" s="340">
        <v>0</v>
      </c>
      <c r="M3163" s="340" t="s">
        <v>276</v>
      </c>
      <c r="N3163" s="340">
        <v>0</v>
      </c>
      <c r="O3163" s="340">
        <v>0</v>
      </c>
      <c r="P3163" s="340">
        <v>0</v>
      </c>
      <c r="Q3163" s="340">
        <v>0</v>
      </c>
      <c r="S3163">
        <f t="shared" si="365"/>
        <v>2</v>
      </c>
    </row>
    <row r="3164" spans="1:19" ht="16" hidden="1" x14ac:dyDescent="0.2">
      <c r="A3164" s="481" t="s">
        <v>320</v>
      </c>
      <c r="B3164" s="345">
        <v>15</v>
      </c>
      <c r="C3164" s="415" t="str">
        <f t="shared" si="364"/>
        <v>HV1.15</v>
      </c>
      <c r="D3164" s="416">
        <v>2</v>
      </c>
      <c r="E3164" s="482">
        <v>44160</v>
      </c>
      <c r="F3164" s="392" t="s">
        <v>139</v>
      </c>
      <c r="G3164" s="444">
        <f>INDEX([1]CAPS!$A:$A,MATCH(F:F,[1]CAPS!$H:$H,0))</f>
        <v>6325</v>
      </c>
      <c r="H3164" s="413" t="s">
        <v>234</v>
      </c>
      <c r="I3164" s="412" t="s">
        <v>238</v>
      </c>
      <c r="J3164" s="340" t="s">
        <v>276</v>
      </c>
      <c r="K3164" s="340">
        <v>3</v>
      </c>
      <c r="L3164" s="340">
        <v>0</v>
      </c>
      <c r="M3164" s="340" t="s">
        <v>276</v>
      </c>
      <c r="N3164" s="340">
        <v>1</v>
      </c>
      <c r="O3164" s="340">
        <v>0</v>
      </c>
      <c r="P3164" s="340">
        <v>0</v>
      </c>
      <c r="Q3164" s="340">
        <v>0</v>
      </c>
      <c r="S3164">
        <f t="shared" si="365"/>
        <v>3</v>
      </c>
    </row>
    <row r="3165" spans="1:19" ht="16" x14ac:dyDescent="0.2">
      <c r="A3165" s="481" t="s">
        <v>320</v>
      </c>
      <c r="B3165" s="345">
        <v>15</v>
      </c>
      <c r="C3165" s="415" t="str">
        <f t="shared" si="364"/>
        <v>HV1.15</v>
      </c>
      <c r="D3165" s="416">
        <v>2</v>
      </c>
      <c r="E3165" s="482">
        <v>44160</v>
      </c>
      <c r="F3165" s="383" t="s">
        <v>159</v>
      </c>
      <c r="G3165" s="444">
        <f>INDEX([1]CAPS!$A:$A,MATCH(F:F,[1]CAPS!$H:$H,0))</f>
        <v>7138</v>
      </c>
      <c r="H3165" s="413" t="s">
        <v>233</v>
      </c>
      <c r="I3165" s="412" t="s">
        <v>240</v>
      </c>
      <c r="J3165" s="340" t="s">
        <v>276</v>
      </c>
      <c r="K3165" s="340">
        <v>7</v>
      </c>
      <c r="L3165" s="340">
        <v>0</v>
      </c>
      <c r="M3165" s="340" t="s">
        <v>276</v>
      </c>
      <c r="N3165" s="340">
        <v>0</v>
      </c>
      <c r="O3165" s="340" t="s">
        <v>276</v>
      </c>
      <c r="P3165" s="340" t="s">
        <v>276</v>
      </c>
      <c r="Q3165" s="340" t="s">
        <v>276</v>
      </c>
      <c r="S3165">
        <f>SUM(J3165:K3165)</f>
        <v>7</v>
      </c>
    </row>
    <row r="3166" spans="1:19" ht="16" hidden="1" x14ac:dyDescent="0.2">
      <c r="A3166" s="481" t="s">
        <v>320</v>
      </c>
      <c r="B3166" s="345">
        <v>15</v>
      </c>
      <c r="C3166" s="415" t="str">
        <f t="shared" si="364"/>
        <v>HV1.15</v>
      </c>
      <c r="D3166" s="416">
        <v>2</v>
      </c>
      <c r="E3166" s="482">
        <v>44160</v>
      </c>
      <c r="F3166" s="383" t="s">
        <v>131</v>
      </c>
      <c r="G3166" s="444">
        <f>INDEX([1]CAPS!$A:$A,MATCH(F:F,[1]CAPS!$H:$H,0))</f>
        <v>2557</v>
      </c>
      <c r="H3166" s="413" t="s">
        <v>233</v>
      </c>
      <c r="I3166" s="412" t="s">
        <v>240</v>
      </c>
      <c r="J3166" s="340" t="s">
        <v>276</v>
      </c>
      <c r="K3166" s="340">
        <v>7</v>
      </c>
      <c r="L3166" s="340">
        <v>0</v>
      </c>
      <c r="M3166" s="340" t="s">
        <v>276</v>
      </c>
      <c r="N3166" s="340">
        <v>0</v>
      </c>
      <c r="O3166" s="340">
        <v>0</v>
      </c>
      <c r="P3166" s="340">
        <v>0</v>
      </c>
      <c r="Q3166" s="340">
        <v>0</v>
      </c>
      <c r="S3166">
        <f t="shared" si="365"/>
        <v>7</v>
      </c>
    </row>
    <row r="3167" spans="1:19" ht="32" hidden="1" x14ac:dyDescent="0.2">
      <c r="A3167" s="481" t="s">
        <v>320</v>
      </c>
      <c r="B3167" s="345">
        <v>16</v>
      </c>
      <c r="C3167" s="415" t="str">
        <f t="shared" si="364"/>
        <v>HV1.16</v>
      </c>
      <c r="D3167" s="416">
        <v>2</v>
      </c>
      <c r="E3167" s="482">
        <v>44160</v>
      </c>
      <c r="F3167" s="383" t="s">
        <v>141</v>
      </c>
      <c r="G3167" s="444">
        <f>INDEX([1]CAPS!$A:$A,MATCH(F:F,[1]CAPS!$H:$H,0))</f>
        <v>2445</v>
      </c>
      <c r="H3167" s="413" t="s">
        <v>234</v>
      </c>
      <c r="I3167" s="412" t="s">
        <v>238</v>
      </c>
      <c r="J3167" s="340" t="s">
        <v>276</v>
      </c>
      <c r="K3167" s="340">
        <v>1</v>
      </c>
      <c r="L3167" s="340">
        <v>0</v>
      </c>
      <c r="M3167" s="340" t="s">
        <v>276</v>
      </c>
      <c r="N3167" s="340">
        <v>0</v>
      </c>
      <c r="O3167" s="340">
        <v>0</v>
      </c>
      <c r="P3167" s="340">
        <v>0</v>
      </c>
      <c r="Q3167" s="340">
        <v>0</v>
      </c>
      <c r="S3167">
        <f t="shared" si="365"/>
        <v>1</v>
      </c>
    </row>
    <row r="3168" spans="1:19" ht="16" hidden="1" x14ac:dyDescent="0.2">
      <c r="A3168" s="481" t="s">
        <v>320</v>
      </c>
      <c r="B3168" s="345">
        <v>16</v>
      </c>
      <c r="C3168" s="415" t="str">
        <f t="shared" si="364"/>
        <v>HV1.16</v>
      </c>
      <c r="D3168" s="416">
        <v>2</v>
      </c>
      <c r="E3168" s="482">
        <v>44160</v>
      </c>
      <c r="F3168" s="383" t="s">
        <v>131</v>
      </c>
      <c r="G3168" s="444">
        <f>INDEX([1]CAPS!$A:$A,MATCH(F:F,[1]CAPS!$H:$H,0))</f>
        <v>2557</v>
      </c>
      <c r="H3168" s="413" t="s">
        <v>233</v>
      </c>
      <c r="I3168" s="412" t="s">
        <v>240</v>
      </c>
      <c r="J3168" s="340" t="s">
        <v>276</v>
      </c>
      <c r="K3168" s="340">
        <v>5</v>
      </c>
      <c r="L3168" s="340">
        <v>0</v>
      </c>
      <c r="M3168" s="340" t="s">
        <v>276</v>
      </c>
      <c r="N3168" s="340">
        <v>2</v>
      </c>
      <c r="O3168" s="340">
        <v>0</v>
      </c>
      <c r="P3168" s="340">
        <v>0</v>
      </c>
      <c r="Q3168" s="340">
        <v>0</v>
      </c>
      <c r="S3168">
        <f t="shared" si="365"/>
        <v>5</v>
      </c>
    </row>
    <row r="3169" spans="1:19" ht="16" x14ac:dyDescent="0.2">
      <c r="A3169" s="481" t="s">
        <v>320</v>
      </c>
      <c r="B3169" s="345">
        <v>16</v>
      </c>
      <c r="C3169" s="415" t="str">
        <f t="shared" si="364"/>
        <v>HV1.16</v>
      </c>
      <c r="D3169" s="416">
        <v>2</v>
      </c>
      <c r="E3169" s="482">
        <v>44160</v>
      </c>
      <c r="F3169" s="383" t="s">
        <v>129</v>
      </c>
      <c r="G3169" s="444">
        <f>INDEX([1]CAPS!$A:$A,MATCH(F:F,[1]CAPS!$H:$H,0))</f>
        <v>5532</v>
      </c>
      <c r="H3169" s="413" t="s">
        <v>233</v>
      </c>
      <c r="I3169" s="412" t="s">
        <v>238</v>
      </c>
      <c r="J3169" s="340" t="s">
        <v>276</v>
      </c>
      <c r="K3169" s="340">
        <v>1</v>
      </c>
      <c r="L3169" s="340">
        <v>0</v>
      </c>
      <c r="M3169" s="340" t="s">
        <v>276</v>
      </c>
      <c r="N3169" s="340">
        <v>0</v>
      </c>
      <c r="O3169" s="340" t="s">
        <v>276</v>
      </c>
      <c r="P3169" s="340" t="s">
        <v>276</v>
      </c>
      <c r="Q3169" s="340" t="s">
        <v>276</v>
      </c>
      <c r="S3169">
        <f>SUM(J3169:K3169)</f>
        <v>1</v>
      </c>
    </row>
    <row r="3170" spans="1:19" ht="16" hidden="1" x14ac:dyDescent="0.2">
      <c r="A3170" s="481" t="s">
        <v>320</v>
      </c>
      <c r="B3170" s="345">
        <v>16</v>
      </c>
      <c r="C3170" s="415" t="str">
        <f t="shared" si="364"/>
        <v>HV1.16</v>
      </c>
      <c r="D3170" s="416">
        <v>2</v>
      </c>
      <c r="E3170" s="482">
        <v>44160</v>
      </c>
      <c r="F3170" s="383" t="s">
        <v>128</v>
      </c>
      <c r="G3170" s="444">
        <f>INDEX([1]CAPS!$A:$A,MATCH(F:F,[1]CAPS!$H:$H,0))</f>
        <v>3243</v>
      </c>
      <c r="H3170" s="413" t="s">
        <v>237</v>
      </c>
      <c r="I3170" s="412" t="s">
        <v>239</v>
      </c>
      <c r="J3170" s="340" t="s">
        <v>276</v>
      </c>
      <c r="K3170" s="340">
        <v>0</v>
      </c>
      <c r="L3170" s="340">
        <v>0</v>
      </c>
      <c r="M3170" s="340" t="s">
        <v>276</v>
      </c>
      <c r="N3170" s="340">
        <v>0</v>
      </c>
      <c r="O3170" s="340">
        <v>1</v>
      </c>
      <c r="P3170" s="340">
        <v>0</v>
      </c>
      <c r="Q3170" s="340">
        <v>0</v>
      </c>
      <c r="S3170">
        <f t="shared" si="365"/>
        <v>1</v>
      </c>
    </row>
    <row r="3171" spans="1:19" ht="16" hidden="1" x14ac:dyDescent="0.2">
      <c r="A3171" s="481" t="s">
        <v>320</v>
      </c>
      <c r="B3171" s="345">
        <v>16</v>
      </c>
      <c r="C3171" s="415" t="str">
        <f t="shared" si="364"/>
        <v>HV1.16</v>
      </c>
      <c r="D3171" s="416">
        <v>2</v>
      </c>
      <c r="E3171" s="482">
        <v>44160</v>
      </c>
      <c r="F3171" s="383" t="s">
        <v>556</v>
      </c>
      <c r="G3171" s="444">
        <f>INDEX([1]CAPS!$A:$A,MATCH(F:F,[1]CAPS!$H:$H,0))</f>
        <v>4604</v>
      </c>
      <c r="H3171" s="413" t="s">
        <v>270</v>
      </c>
      <c r="I3171" s="412" t="s">
        <v>240</v>
      </c>
      <c r="J3171" s="340" t="s">
        <v>276</v>
      </c>
      <c r="K3171" s="340">
        <v>6</v>
      </c>
      <c r="L3171" s="340">
        <v>0</v>
      </c>
      <c r="M3171" s="340" t="s">
        <v>276</v>
      </c>
      <c r="N3171" s="340">
        <v>2</v>
      </c>
      <c r="O3171" s="340">
        <v>0</v>
      </c>
      <c r="P3171" s="340">
        <v>0</v>
      </c>
      <c r="Q3171" s="340">
        <v>0</v>
      </c>
      <c r="S3171">
        <f t="shared" si="365"/>
        <v>6</v>
      </c>
    </row>
    <row r="3172" spans="1:19" ht="32" hidden="1" x14ac:dyDescent="0.2">
      <c r="A3172" s="481" t="s">
        <v>320</v>
      </c>
      <c r="B3172" s="345">
        <v>16</v>
      </c>
      <c r="C3172" s="415" t="str">
        <f t="shared" si="364"/>
        <v>HV1.16</v>
      </c>
      <c r="D3172" s="416">
        <v>2</v>
      </c>
      <c r="E3172" s="482">
        <v>44160</v>
      </c>
      <c r="F3172" s="383" t="s">
        <v>232</v>
      </c>
      <c r="G3172" s="444">
        <f>INDEX([1]CAPS!$A:$A,MATCH(F:F,[1]CAPS!$H:$H,0))</f>
        <v>8875</v>
      </c>
      <c r="H3172" s="413" t="s">
        <v>236</v>
      </c>
      <c r="I3172" s="412" t="s">
        <v>239</v>
      </c>
      <c r="J3172" s="340" t="s">
        <v>276</v>
      </c>
      <c r="K3172" s="340">
        <v>0</v>
      </c>
      <c r="L3172" s="340">
        <v>0</v>
      </c>
      <c r="M3172" s="340" t="s">
        <v>276</v>
      </c>
      <c r="N3172" s="340">
        <v>0</v>
      </c>
      <c r="O3172" s="340">
        <v>1</v>
      </c>
      <c r="P3172" s="340">
        <v>0</v>
      </c>
      <c r="Q3172" s="340">
        <v>0</v>
      </c>
      <c r="S3172">
        <f t="shared" si="365"/>
        <v>1</v>
      </c>
    </row>
    <row r="3173" spans="1:19" ht="32" hidden="1" x14ac:dyDescent="0.2">
      <c r="A3173" s="481" t="s">
        <v>320</v>
      </c>
      <c r="B3173" s="345">
        <v>17</v>
      </c>
      <c r="C3173" s="415" t="str">
        <f t="shared" si="364"/>
        <v>HV1.17</v>
      </c>
      <c r="D3173" s="416">
        <v>2</v>
      </c>
      <c r="E3173" s="482">
        <v>44160</v>
      </c>
      <c r="F3173" s="383" t="s">
        <v>232</v>
      </c>
      <c r="G3173" s="444">
        <f>INDEX([1]CAPS!$A:$A,MATCH(F:F,[1]CAPS!$H:$H,0))</f>
        <v>8875</v>
      </c>
      <c r="H3173" s="413" t="s">
        <v>236</v>
      </c>
      <c r="I3173" s="412" t="s">
        <v>239</v>
      </c>
      <c r="J3173" s="340" t="s">
        <v>276</v>
      </c>
      <c r="K3173" s="340">
        <v>1</v>
      </c>
      <c r="L3173" s="340">
        <v>0</v>
      </c>
      <c r="M3173" s="340" t="s">
        <v>276</v>
      </c>
      <c r="N3173" s="340">
        <v>0</v>
      </c>
      <c r="O3173" s="340">
        <v>0</v>
      </c>
      <c r="P3173" s="340">
        <v>0</v>
      </c>
      <c r="Q3173" s="340">
        <v>0</v>
      </c>
      <c r="S3173">
        <f t="shared" si="365"/>
        <v>1</v>
      </c>
    </row>
    <row r="3174" spans="1:19" ht="16" hidden="1" x14ac:dyDescent="0.2">
      <c r="A3174" s="481" t="s">
        <v>320</v>
      </c>
      <c r="B3174" s="345">
        <v>17</v>
      </c>
      <c r="C3174" s="415" t="str">
        <f t="shared" si="364"/>
        <v>HV1.17</v>
      </c>
      <c r="D3174" s="416">
        <v>2</v>
      </c>
      <c r="E3174" s="482">
        <v>44160</v>
      </c>
      <c r="F3174" s="383" t="s">
        <v>131</v>
      </c>
      <c r="G3174" s="444">
        <f>INDEX([1]CAPS!$A:$A,MATCH(F:F,[1]CAPS!$H:$H,0))</f>
        <v>2557</v>
      </c>
      <c r="H3174" s="413" t="s">
        <v>233</v>
      </c>
      <c r="I3174" s="412" t="s">
        <v>240</v>
      </c>
      <c r="J3174" s="340" t="s">
        <v>276</v>
      </c>
      <c r="K3174" s="340">
        <v>21</v>
      </c>
      <c r="L3174" s="340">
        <v>0</v>
      </c>
      <c r="M3174" s="340" t="s">
        <v>276</v>
      </c>
      <c r="N3174" s="340">
        <v>0</v>
      </c>
      <c r="O3174" s="340">
        <v>0</v>
      </c>
      <c r="P3174" s="340">
        <v>0</v>
      </c>
      <c r="Q3174" s="340">
        <v>0</v>
      </c>
      <c r="S3174">
        <f t="shared" si="365"/>
        <v>21</v>
      </c>
    </row>
    <row r="3175" spans="1:19" ht="16" x14ac:dyDescent="0.2">
      <c r="A3175" s="481" t="s">
        <v>320</v>
      </c>
      <c r="B3175" s="345">
        <v>17</v>
      </c>
      <c r="C3175" s="415" t="str">
        <f t="shared" si="364"/>
        <v>HV1.17</v>
      </c>
      <c r="D3175" s="416">
        <v>2</v>
      </c>
      <c r="E3175" s="482">
        <v>44160</v>
      </c>
      <c r="F3175" s="383" t="s">
        <v>129</v>
      </c>
      <c r="G3175" s="444">
        <f>INDEX([1]CAPS!$A:$A,MATCH(F:F,[1]CAPS!$H:$H,0))</f>
        <v>5532</v>
      </c>
      <c r="H3175" s="413" t="s">
        <v>233</v>
      </c>
      <c r="I3175" s="412" t="s">
        <v>238</v>
      </c>
      <c r="J3175" s="340" t="s">
        <v>276</v>
      </c>
      <c r="K3175" s="340">
        <v>5</v>
      </c>
      <c r="L3175" s="340">
        <v>1</v>
      </c>
      <c r="M3175" s="340" t="s">
        <v>276</v>
      </c>
      <c r="N3175" s="340">
        <v>0</v>
      </c>
      <c r="O3175" s="340" t="s">
        <v>276</v>
      </c>
      <c r="P3175" s="340" t="s">
        <v>276</v>
      </c>
      <c r="Q3175" s="340" t="s">
        <v>276</v>
      </c>
      <c r="S3175">
        <f>SUM(J3175:K3175)</f>
        <v>5</v>
      </c>
    </row>
    <row r="3176" spans="1:19" ht="32" hidden="1" x14ac:dyDescent="0.2">
      <c r="A3176" s="481" t="s">
        <v>320</v>
      </c>
      <c r="B3176" s="345">
        <v>18</v>
      </c>
      <c r="C3176" s="415" t="str">
        <f t="shared" si="364"/>
        <v>HV1.18</v>
      </c>
      <c r="D3176" s="416">
        <v>2</v>
      </c>
      <c r="E3176" s="482">
        <v>44160</v>
      </c>
      <c r="F3176" s="383" t="s">
        <v>141</v>
      </c>
      <c r="G3176" s="444">
        <f>INDEX([1]CAPS!$A:$A,MATCH(F:F,[1]CAPS!$H:$H,0))</f>
        <v>2445</v>
      </c>
      <c r="H3176" s="414" t="s">
        <v>234</v>
      </c>
      <c r="I3176" s="412" t="s">
        <v>238</v>
      </c>
      <c r="J3176" s="340" t="s">
        <v>276</v>
      </c>
      <c r="K3176" s="340">
        <v>2</v>
      </c>
      <c r="L3176" s="340">
        <v>0</v>
      </c>
      <c r="M3176" s="340" t="s">
        <v>276</v>
      </c>
      <c r="N3176" s="340">
        <v>0</v>
      </c>
      <c r="O3176" s="340">
        <v>0</v>
      </c>
      <c r="P3176" s="340">
        <v>0</v>
      </c>
      <c r="Q3176" s="340">
        <v>0</v>
      </c>
      <c r="S3176">
        <f t="shared" si="365"/>
        <v>2</v>
      </c>
    </row>
    <row r="3177" spans="1:19" ht="16" hidden="1" x14ac:dyDescent="0.2">
      <c r="A3177" s="481" t="s">
        <v>320</v>
      </c>
      <c r="B3177" s="345">
        <v>18</v>
      </c>
      <c r="C3177" s="415" t="str">
        <f t="shared" si="364"/>
        <v>HV1.18</v>
      </c>
      <c r="D3177" s="416">
        <v>2</v>
      </c>
      <c r="E3177" s="482">
        <v>44160</v>
      </c>
      <c r="F3177" s="383" t="s">
        <v>134</v>
      </c>
      <c r="G3177" s="444">
        <f>INDEX([1]CAPS!$A:$A,MATCH(F:F,[1]CAPS!$H:$H,0))</f>
        <v>2302</v>
      </c>
      <c r="H3177" s="414" t="s">
        <v>233</v>
      </c>
      <c r="I3177" s="412" t="s">
        <v>238</v>
      </c>
      <c r="J3177" s="340" t="s">
        <v>276</v>
      </c>
      <c r="K3177" s="340">
        <v>1</v>
      </c>
      <c r="L3177" s="340">
        <v>0</v>
      </c>
      <c r="M3177" s="340" t="s">
        <v>276</v>
      </c>
      <c r="N3177" s="340">
        <v>0</v>
      </c>
      <c r="O3177" s="340">
        <v>0</v>
      </c>
      <c r="P3177" s="340">
        <v>0</v>
      </c>
      <c r="Q3177" s="340">
        <v>0</v>
      </c>
      <c r="S3177">
        <f t="shared" si="365"/>
        <v>1</v>
      </c>
    </row>
    <row r="3178" spans="1:19" ht="16" x14ac:dyDescent="0.2">
      <c r="A3178" s="481" t="s">
        <v>320</v>
      </c>
      <c r="B3178" s="345">
        <v>18</v>
      </c>
      <c r="C3178" s="415" t="str">
        <f t="shared" si="364"/>
        <v>HV1.18</v>
      </c>
      <c r="D3178" s="416">
        <v>2</v>
      </c>
      <c r="E3178" s="482">
        <v>44160</v>
      </c>
      <c r="F3178" s="383" t="s">
        <v>129</v>
      </c>
      <c r="G3178" s="444">
        <f>INDEX([1]CAPS!$A:$A,MATCH(F:F,[1]CAPS!$H:$H,0))</f>
        <v>5532</v>
      </c>
      <c r="H3178" s="414" t="s">
        <v>233</v>
      </c>
      <c r="I3178" s="412" t="s">
        <v>238</v>
      </c>
      <c r="J3178" s="340" t="s">
        <v>276</v>
      </c>
      <c r="K3178" s="340">
        <v>5</v>
      </c>
      <c r="L3178" s="340">
        <v>0</v>
      </c>
      <c r="M3178" s="340" t="s">
        <v>276</v>
      </c>
      <c r="N3178" s="340">
        <v>0</v>
      </c>
      <c r="O3178" s="340" t="s">
        <v>276</v>
      </c>
      <c r="P3178" s="340" t="s">
        <v>276</v>
      </c>
      <c r="Q3178" s="340" t="s">
        <v>276</v>
      </c>
      <c r="S3178">
        <f>SUM(J3178:K3178)</f>
        <v>5</v>
      </c>
    </row>
    <row r="3179" spans="1:19" ht="16" hidden="1" x14ac:dyDescent="0.2">
      <c r="A3179" s="481" t="s">
        <v>320</v>
      </c>
      <c r="B3179" s="345">
        <v>18</v>
      </c>
      <c r="C3179" s="415" t="str">
        <f t="shared" si="364"/>
        <v>HV1.18</v>
      </c>
      <c r="D3179" s="416">
        <v>2</v>
      </c>
      <c r="E3179" s="482">
        <v>44160</v>
      </c>
      <c r="F3179" s="383" t="s">
        <v>142</v>
      </c>
      <c r="G3179" s="444">
        <f>INDEX([1]CAPS!$A:$A,MATCH(F:F,[1]CAPS!$H:$H,0))</f>
        <v>5344</v>
      </c>
      <c r="H3179" s="414" t="s">
        <v>237</v>
      </c>
      <c r="I3179" s="412" t="s">
        <v>242</v>
      </c>
      <c r="J3179" s="340" t="s">
        <v>276</v>
      </c>
      <c r="K3179" s="340">
        <v>0</v>
      </c>
      <c r="L3179" s="340">
        <v>0</v>
      </c>
      <c r="M3179" s="340" t="s">
        <v>276</v>
      </c>
      <c r="N3179" s="340">
        <v>0</v>
      </c>
      <c r="O3179" s="340">
        <v>1</v>
      </c>
      <c r="P3179" s="340">
        <v>0</v>
      </c>
      <c r="Q3179" s="340">
        <v>0</v>
      </c>
      <c r="S3179">
        <f t="shared" si="365"/>
        <v>1</v>
      </c>
    </row>
    <row r="3180" spans="1:19" ht="16" hidden="1" x14ac:dyDescent="0.2">
      <c r="A3180" s="481" t="s">
        <v>320</v>
      </c>
      <c r="B3180" s="345">
        <v>18</v>
      </c>
      <c r="C3180" s="415" t="str">
        <f t="shared" si="364"/>
        <v>HV1.18</v>
      </c>
      <c r="D3180" s="416">
        <v>2</v>
      </c>
      <c r="E3180" s="482">
        <v>44160</v>
      </c>
      <c r="F3180" s="383" t="s">
        <v>230</v>
      </c>
      <c r="G3180" s="444">
        <f>INDEX([1]CAPS!$A:$A,MATCH(F:F,[1]CAPS!$H:$H,0))</f>
        <v>1377</v>
      </c>
      <c r="H3180" s="414" t="s">
        <v>270</v>
      </c>
      <c r="I3180" s="412" t="s">
        <v>239</v>
      </c>
      <c r="J3180" s="340" t="s">
        <v>276</v>
      </c>
      <c r="K3180" s="340">
        <v>0</v>
      </c>
      <c r="L3180" s="340">
        <v>0</v>
      </c>
      <c r="M3180" s="340" t="s">
        <v>276</v>
      </c>
      <c r="N3180" s="340">
        <v>0</v>
      </c>
      <c r="O3180" s="340">
        <v>1</v>
      </c>
      <c r="P3180" s="340">
        <v>0</v>
      </c>
      <c r="Q3180" s="340">
        <v>0</v>
      </c>
      <c r="S3180">
        <f t="shared" si="365"/>
        <v>1</v>
      </c>
    </row>
    <row r="3181" spans="1:19" ht="32" hidden="1" x14ac:dyDescent="0.2">
      <c r="A3181" s="481" t="s">
        <v>320</v>
      </c>
      <c r="B3181" s="345">
        <v>18</v>
      </c>
      <c r="C3181" s="415" t="str">
        <f t="shared" si="364"/>
        <v>HV1.18</v>
      </c>
      <c r="D3181" s="416">
        <v>2</v>
      </c>
      <c r="E3181" s="482">
        <v>44160</v>
      </c>
      <c r="F3181" s="383" t="s">
        <v>135</v>
      </c>
      <c r="G3181" s="444">
        <f>INDEX([1]CAPS!$A:$A,MATCH(F:F,[1]CAPS!$H:$H,0))</f>
        <v>7766</v>
      </c>
      <c r="H3181" s="414" t="s">
        <v>236</v>
      </c>
      <c r="I3181" s="412" t="s">
        <v>242</v>
      </c>
      <c r="J3181" s="340" t="s">
        <v>276</v>
      </c>
      <c r="K3181" s="340">
        <v>0</v>
      </c>
      <c r="L3181" s="340">
        <v>0</v>
      </c>
      <c r="M3181" s="340" t="s">
        <v>276</v>
      </c>
      <c r="N3181" s="340">
        <v>0</v>
      </c>
      <c r="O3181" s="340">
        <v>2</v>
      </c>
      <c r="P3181" s="340">
        <v>0</v>
      </c>
      <c r="Q3181" s="340">
        <v>0</v>
      </c>
      <c r="S3181">
        <f t="shared" si="365"/>
        <v>2</v>
      </c>
    </row>
    <row r="3182" spans="1:19" ht="32" hidden="1" x14ac:dyDescent="0.2">
      <c r="A3182" s="481" t="s">
        <v>320</v>
      </c>
      <c r="B3182" s="345">
        <v>18</v>
      </c>
      <c r="C3182" s="415" t="str">
        <f t="shared" si="364"/>
        <v>HV1.18</v>
      </c>
      <c r="D3182" s="416">
        <v>2</v>
      </c>
      <c r="E3182" s="482">
        <v>44160</v>
      </c>
      <c r="F3182" s="383" t="s">
        <v>232</v>
      </c>
      <c r="G3182" s="444">
        <f>INDEX([1]CAPS!$A:$A,MATCH(F:F,[1]CAPS!$H:$H,0))</f>
        <v>8875</v>
      </c>
      <c r="H3182" s="414" t="s">
        <v>236</v>
      </c>
      <c r="I3182" s="412" t="s">
        <v>239</v>
      </c>
      <c r="J3182" s="340" t="s">
        <v>276</v>
      </c>
      <c r="K3182" s="340">
        <v>0</v>
      </c>
      <c r="L3182" s="340">
        <v>0</v>
      </c>
      <c r="M3182" s="340" t="s">
        <v>276</v>
      </c>
      <c r="N3182" s="340">
        <v>0</v>
      </c>
      <c r="O3182" s="340">
        <v>1</v>
      </c>
      <c r="P3182" s="340">
        <v>0</v>
      </c>
      <c r="Q3182" s="340">
        <v>0</v>
      </c>
      <c r="S3182">
        <f t="shared" si="365"/>
        <v>1</v>
      </c>
    </row>
    <row r="3183" spans="1:19" ht="16" hidden="1" x14ac:dyDescent="0.2">
      <c r="A3183" s="481" t="s">
        <v>320</v>
      </c>
      <c r="B3183" s="345">
        <v>18</v>
      </c>
      <c r="C3183" s="415" t="str">
        <f t="shared" si="364"/>
        <v>HV1.18</v>
      </c>
      <c r="D3183" s="416">
        <v>2</v>
      </c>
      <c r="E3183" s="482">
        <v>44160</v>
      </c>
      <c r="F3183" s="383" t="s">
        <v>128</v>
      </c>
      <c r="G3183" s="444">
        <f>INDEX([1]CAPS!$A:$A,MATCH(F:F,[1]CAPS!$H:$H,0))</f>
        <v>3243</v>
      </c>
      <c r="H3183" s="414" t="s">
        <v>237</v>
      </c>
      <c r="I3183" s="412" t="s">
        <v>239</v>
      </c>
      <c r="J3183" s="340" t="s">
        <v>276</v>
      </c>
      <c r="K3183" s="340">
        <v>0</v>
      </c>
      <c r="L3183" s="340">
        <v>0</v>
      </c>
      <c r="M3183" s="340" t="s">
        <v>276</v>
      </c>
      <c r="N3183" s="340">
        <v>0</v>
      </c>
      <c r="O3183" s="340">
        <v>5</v>
      </c>
      <c r="P3183" s="340">
        <v>0</v>
      </c>
      <c r="Q3183" s="340">
        <v>0</v>
      </c>
      <c r="S3183">
        <f t="shared" si="365"/>
        <v>5</v>
      </c>
    </row>
    <row r="3184" spans="1:19" ht="32" hidden="1" x14ac:dyDescent="0.2">
      <c r="A3184" s="481" t="s">
        <v>320</v>
      </c>
      <c r="B3184" s="345">
        <v>19</v>
      </c>
      <c r="C3184" s="415" t="str">
        <f t="shared" si="364"/>
        <v>HV1.19</v>
      </c>
      <c r="D3184" s="416">
        <v>2</v>
      </c>
      <c r="E3184" s="482">
        <v>44160</v>
      </c>
      <c r="F3184" s="383" t="s">
        <v>141</v>
      </c>
      <c r="G3184" s="444">
        <f>INDEX([1]CAPS!$A:$A,MATCH(F:F,[1]CAPS!$H:$H,0))</f>
        <v>2445</v>
      </c>
      <c r="H3184" s="414" t="s">
        <v>234</v>
      </c>
      <c r="I3184" s="412" t="s">
        <v>238</v>
      </c>
      <c r="J3184" s="340" t="s">
        <v>276</v>
      </c>
      <c r="K3184" s="340">
        <v>0</v>
      </c>
      <c r="L3184" s="340">
        <v>2</v>
      </c>
      <c r="M3184" s="340" t="s">
        <v>276</v>
      </c>
      <c r="N3184" s="340">
        <v>0</v>
      </c>
      <c r="O3184" s="340">
        <v>0</v>
      </c>
      <c r="P3184" s="340">
        <v>0</v>
      </c>
      <c r="Q3184" s="340">
        <v>0</v>
      </c>
      <c r="S3184">
        <f t="shared" si="365"/>
        <v>0</v>
      </c>
    </row>
    <row r="3185" spans="1:19" ht="16" hidden="1" x14ac:dyDescent="0.2">
      <c r="A3185" s="481" t="s">
        <v>320</v>
      </c>
      <c r="B3185" s="345">
        <v>19</v>
      </c>
      <c r="C3185" s="415" t="str">
        <f t="shared" ref="C3185:C3194" si="367">CONCATENATE(A3185,".",B3185)</f>
        <v>HV1.19</v>
      </c>
      <c r="D3185" s="416">
        <v>2</v>
      </c>
      <c r="E3185" s="482">
        <v>44160</v>
      </c>
      <c r="F3185" s="383" t="s">
        <v>128</v>
      </c>
      <c r="G3185" s="444">
        <f>INDEX([1]CAPS!$A:$A,MATCH(F:F,[1]CAPS!$H:$H,0))</f>
        <v>3243</v>
      </c>
      <c r="H3185" s="414" t="s">
        <v>237</v>
      </c>
      <c r="I3185" s="412" t="s">
        <v>239</v>
      </c>
      <c r="J3185" s="340" t="s">
        <v>276</v>
      </c>
      <c r="K3185" s="340">
        <v>0</v>
      </c>
      <c r="L3185" s="340">
        <v>0</v>
      </c>
      <c r="M3185" s="340" t="s">
        <v>276</v>
      </c>
      <c r="N3185" s="340">
        <v>0</v>
      </c>
      <c r="O3185" s="340">
        <v>1</v>
      </c>
      <c r="P3185" s="340">
        <v>0</v>
      </c>
      <c r="Q3185" s="340">
        <v>0</v>
      </c>
      <c r="S3185">
        <f t="shared" si="365"/>
        <v>1</v>
      </c>
    </row>
    <row r="3186" spans="1:19" ht="32" hidden="1" x14ac:dyDescent="0.2">
      <c r="A3186" s="481" t="s">
        <v>320</v>
      </c>
      <c r="B3186" s="345">
        <v>19</v>
      </c>
      <c r="C3186" s="415" t="str">
        <f t="shared" si="367"/>
        <v>HV1.19</v>
      </c>
      <c r="D3186" s="416">
        <v>2</v>
      </c>
      <c r="E3186" s="482">
        <v>44160</v>
      </c>
      <c r="F3186" s="383" t="s">
        <v>135</v>
      </c>
      <c r="G3186" s="444">
        <f>INDEX([1]CAPS!$A:$A,MATCH(F:F,[1]CAPS!$H:$H,0))</f>
        <v>7766</v>
      </c>
      <c r="H3186" s="414" t="s">
        <v>236</v>
      </c>
      <c r="I3186" s="412" t="s">
        <v>242</v>
      </c>
      <c r="J3186" s="340" t="s">
        <v>276</v>
      </c>
      <c r="K3186" s="340">
        <v>0</v>
      </c>
      <c r="L3186" s="340">
        <v>0</v>
      </c>
      <c r="M3186" s="340" t="s">
        <v>276</v>
      </c>
      <c r="N3186" s="340">
        <v>0</v>
      </c>
      <c r="O3186" s="340">
        <v>1</v>
      </c>
      <c r="P3186" s="340">
        <v>0</v>
      </c>
      <c r="Q3186" s="340">
        <v>0</v>
      </c>
      <c r="S3186">
        <f t="shared" si="365"/>
        <v>1</v>
      </c>
    </row>
    <row r="3187" spans="1:19" ht="16" hidden="1" x14ac:dyDescent="0.2">
      <c r="A3187" s="481" t="s">
        <v>320</v>
      </c>
      <c r="B3187" s="345">
        <v>19</v>
      </c>
      <c r="C3187" s="415" t="str">
        <f t="shared" si="367"/>
        <v>HV1.19</v>
      </c>
      <c r="D3187" s="416">
        <v>2</v>
      </c>
      <c r="E3187" s="482">
        <v>44160</v>
      </c>
      <c r="F3187" s="383" t="s">
        <v>132</v>
      </c>
      <c r="G3187" s="444">
        <f>INDEX([1]CAPS!$A:$A,MATCH(F:F,[1]CAPS!$H:$H,0))</f>
        <v>2469</v>
      </c>
      <c r="H3187" s="414" t="s">
        <v>233</v>
      </c>
      <c r="I3187" s="412" t="s">
        <v>238</v>
      </c>
      <c r="J3187" s="340" t="s">
        <v>276</v>
      </c>
      <c r="K3187" s="340">
        <v>1</v>
      </c>
      <c r="L3187" s="340">
        <v>0</v>
      </c>
      <c r="M3187" s="340" t="s">
        <v>276</v>
      </c>
      <c r="N3187" s="340">
        <v>0</v>
      </c>
      <c r="O3187" s="340">
        <v>0</v>
      </c>
      <c r="P3187" s="340">
        <v>0</v>
      </c>
      <c r="Q3187" s="340">
        <v>0</v>
      </c>
      <c r="S3187">
        <f t="shared" si="365"/>
        <v>1</v>
      </c>
    </row>
    <row r="3188" spans="1:19" ht="32" hidden="1" x14ac:dyDescent="0.2">
      <c r="A3188" s="481" t="s">
        <v>320</v>
      </c>
      <c r="B3188" s="345">
        <v>19</v>
      </c>
      <c r="C3188" s="415" t="str">
        <f t="shared" si="367"/>
        <v>HV1.19</v>
      </c>
      <c r="D3188" s="416">
        <v>2</v>
      </c>
      <c r="E3188" s="482">
        <v>44160</v>
      </c>
      <c r="F3188" s="383" t="s">
        <v>232</v>
      </c>
      <c r="G3188" s="444">
        <f>INDEX([1]CAPS!$A:$A,MATCH(F:F,[1]CAPS!$H:$H,0))</f>
        <v>8875</v>
      </c>
      <c r="H3188" s="414" t="s">
        <v>236</v>
      </c>
      <c r="I3188" s="412" t="s">
        <v>239</v>
      </c>
      <c r="J3188" s="340" t="s">
        <v>276</v>
      </c>
      <c r="K3188" s="340">
        <v>0</v>
      </c>
      <c r="L3188" s="340">
        <v>0</v>
      </c>
      <c r="M3188" s="340" t="s">
        <v>276</v>
      </c>
      <c r="N3188" s="340">
        <v>0</v>
      </c>
      <c r="O3188" s="340">
        <v>1</v>
      </c>
      <c r="P3188" s="340">
        <v>0</v>
      </c>
      <c r="Q3188" s="340">
        <v>0</v>
      </c>
      <c r="S3188">
        <f t="shared" si="365"/>
        <v>1</v>
      </c>
    </row>
    <row r="3189" spans="1:19" ht="16" hidden="1" x14ac:dyDescent="0.2">
      <c r="A3189" s="481" t="s">
        <v>320</v>
      </c>
      <c r="B3189" s="345">
        <v>20</v>
      </c>
      <c r="C3189" s="415" t="str">
        <f t="shared" si="367"/>
        <v>HV1.20</v>
      </c>
      <c r="D3189" s="416">
        <v>2</v>
      </c>
      <c r="E3189" s="482">
        <v>44160</v>
      </c>
      <c r="F3189" s="392" t="s">
        <v>139</v>
      </c>
      <c r="G3189" s="444">
        <f>INDEX([1]CAPS!$A:$A,MATCH(F:F,[1]CAPS!$H:$H,0))</f>
        <v>6325</v>
      </c>
      <c r="H3189" s="414" t="s">
        <v>234</v>
      </c>
      <c r="I3189" s="412" t="s">
        <v>238</v>
      </c>
      <c r="J3189" s="340" t="s">
        <v>276</v>
      </c>
      <c r="K3189" s="340">
        <v>0</v>
      </c>
      <c r="L3189" s="340">
        <v>2</v>
      </c>
      <c r="M3189" s="340" t="s">
        <v>276</v>
      </c>
      <c r="N3189" s="340">
        <v>0</v>
      </c>
      <c r="O3189" s="340">
        <v>0</v>
      </c>
      <c r="P3189" s="340">
        <v>0</v>
      </c>
      <c r="Q3189" s="340">
        <v>0</v>
      </c>
      <c r="S3189">
        <f t="shared" si="365"/>
        <v>0</v>
      </c>
    </row>
    <row r="3190" spans="1:19" ht="16" hidden="1" x14ac:dyDescent="0.2">
      <c r="A3190" s="481" t="s">
        <v>320</v>
      </c>
      <c r="B3190" s="345">
        <v>20</v>
      </c>
      <c r="C3190" s="415" t="str">
        <f t="shared" si="367"/>
        <v>HV1.20</v>
      </c>
      <c r="D3190" s="416">
        <v>2</v>
      </c>
      <c r="E3190" s="482">
        <v>44160</v>
      </c>
      <c r="F3190" s="383" t="s">
        <v>132</v>
      </c>
      <c r="G3190" s="444">
        <f>INDEX([1]CAPS!$A:$A,MATCH(F:F,[1]CAPS!$H:$H,0))</f>
        <v>2469</v>
      </c>
      <c r="H3190" s="414" t="s">
        <v>233</v>
      </c>
      <c r="I3190" s="412" t="s">
        <v>238</v>
      </c>
      <c r="J3190" s="340" t="s">
        <v>276</v>
      </c>
      <c r="K3190" s="340">
        <v>2</v>
      </c>
      <c r="L3190" s="340">
        <v>0</v>
      </c>
      <c r="M3190" s="340" t="s">
        <v>276</v>
      </c>
      <c r="N3190" s="340">
        <v>0</v>
      </c>
      <c r="O3190" s="340">
        <v>0</v>
      </c>
      <c r="P3190" s="340">
        <v>0</v>
      </c>
      <c r="Q3190" s="340">
        <v>0</v>
      </c>
      <c r="S3190">
        <f t="shared" si="365"/>
        <v>2</v>
      </c>
    </row>
    <row r="3191" spans="1:19" ht="16" hidden="1" x14ac:dyDescent="0.2">
      <c r="A3191" s="481" t="s">
        <v>320</v>
      </c>
      <c r="B3191" s="345">
        <v>20</v>
      </c>
      <c r="C3191" s="415" t="str">
        <f t="shared" si="367"/>
        <v>HV1.20</v>
      </c>
      <c r="D3191" s="416">
        <v>2</v>
      </c>
      <c r="E3191" s="482">
        <v>44160</v>
      </c>
      <c r="F3191" s="383" t="s">
        <v>134</v>
      </c>
      <c r="G3191" s="444">
        <f>INDEX([1]CAPS!$A:$A,MATCH(F:F,[1]CAPS!$H:$H,0))</f>
        <v>2302</v>
      </c>
      <c r="H3191" s="414" t="s">
        <v>233</v>
      </c>
      <c r="I3191" s="412" t="s">
        <v>238</v>
      </c>
      <c r="J3191" s="340" t="s">
        <v>276</v>
      </c>
      <c r="K3191" s="340">
        <v>1</v>
      </c>
      <c r="L3191" s="340">
        <v>1</v>
      </c>
      <c r="M3191" s="340" t="s">
        <v>276</v>
      </c>
      <c r="N3191" s="340">
        <v>0</v>
      </c>
      <c r="O3191" s="340">
        <v>0</v>
      </c>
      <c r="P3191" s="340">
        <v>0</v>
      </c>
      <c r="Q3191" s="340">
        <v>0</v>
      </c>
      <c r="S3191">
        <f t="shared" si="365"/>
        <v>1</v>
      </c>
    </row>
    <row r="3192" spans="1:19" ht="32" hidden="1" x14ac:dyDescent="0.2">
      <c r="A3192" s="481" t="s">
        <v>320</v>
      </c>
      <c r="B3192" s="345">
        <v>20</v>
      </c>
      <c r="C3192" s="415" t="str">
        <f t="shared" si="367"/>
        <v>HV1.20</v>
      </c>
      <c r="D3192" s="416">
        <v>2</v>
      </c>
      <c r="E3192" s="482">
        <v>44160</v>
      </c>
      <c r="F3192" s="383" t="s">
        <v>232</v>
      </c>
      <c r="G3192" s="444">
        <f>INDEX([1]CAPS!$A:$A,MATCH(F:F,[1]CAPS!$H:$H,0))</f>
        <v>8875</v>
      </c>
      <c r="H3192" s="414" t="s">
        <v>236</v>
      </c>
      <c r="I3192" s="412" t="s">
        <v>239</v>
      </c>
      <c r="J3192" s="340" t="s">
        <v>276</v>
      </c>
      <c r="K3192" s="340"/>
      <c r="L3192" s="340">
        <v>0</v>
      </c>
      <c r="M3192" s="340" t="s">
        <v>276</v>
      </c>
      <c r="N3192" s="340">
        <v>0</v>
      </c>
      <c r="O3192" s="340">
        <v>3</v>
      </c>
      <c r="P3192" s="340">
        <v>0</v>
      </c>
      <c r="Q3192" s="340">
        <v>0</v>
      </c>
      <c r="S3192">
        <f t="shared" si="365"/>
        <v>3</v>
      </c>
    </row>
    <row r="3193" spans="1:19" ht="16" hidden="1" x14ac:dyDescent="0.2">
      <c r="A3193" s="481" t="s">
        <v>320</v>
      </c>
      <c r="B3193" s="345">
        <v>20</v>
      </c>
      <c r="C3193" s="415" t="str">
        <f t="shared" si="367"/>
        <v>HV1.20</v>
      </c>
      <c r="D3193" s="416">
        <v>2</v>
      </c>
      <c r="E3193" s="482">
        <v>44160</v>
      </c>
      <c r="F3193" s="383" t="s">
        <v>229</v>
      </c>
      <c r="G3193" s="444">
        <f>INDEX([1]CAPS!$A:$A,MATCH(F:F,[1]CAPS!$H:$H,0))</f>
        <v>3997</v>
      </c>
      <c r="H3193" s="414" t="s">
        <v>236</v>
      </c>
      <c r="I3193" s="412" t="s">
        <v>239</v>
      </c>
      <c r="J3193" s="340" t="s">
        <v>276</v>
      </c>
      <c r="K3193" s="340">
        <v>0</v>
      </c>
      <c r="L3193" s="340">
        <v>0</v>
      </c>
      <c r="M3193" s="340" t="s">
        <v>276</v>
      </c>
      <c r="N3193" s="340">
        <v>0</v>
      </c>
      <c r="O3193" s="340">
        <v>8</v>
      </c>
      <c r="P3193" s="340">
        <v>0</v>
      </c>
      <c r="Q3193" s="340">
        <v>0</v>
      </c>
      <c r="S3193">
        <f t="shared" si="365"/>
        <v>8</v>
      </c>
    </row>
    <row r="3194" spans="1:19" ht="16" x14ac:dyDescent="0.2">
      <c r="A3194" s="481" t="s">
        <v>320</v>
      </c>
      <c r="B3194" s="345">
        <v>20</v>
      </c>
      <c r="C3194" s="415" t="str">
        <f t="shared" si="367"/>
        <v>HV1.20</v>
      </c>
      <c r="D3194" s="416">
        <v>2</v>
      </c>
      <c r="E3194" s="482">
        <v>44160</v>
      </c>
      <c r="F3194" s="366" t="s">
        <v>162</v>
      </c>
      <c r="G3194" s="444">
        <f>INDEX([1]CAPS!$A:$A,MATCH(F:F,[1]CAPS!$H:$H,0))</f>
        <v>6324</v>
      </c>
      <c r="H3194" s="414" t="s">
        <v>234</v>
      </c>
      <c r="I3194" s="412" t="s">
        <v>238</v>
      </c>
      <c r="J3194" s="340" t="s">
        <v>276</v>
      </c>
      <c r="K3194" s="417">
        <v>1</v>
      </c>
      <c r="L3194" s="340">
        <v>0</v>
      </c>
      <c r="M3194" s="340" t="s">
        <v>276</v>
      </c>
      <c r="N3194" s="418">
        <v>0</v>
      </c>
      <c r="O3194" s="340" t="s">
        <v>276</v>
      </c>
      <c r="P3194" s="340" t="s">
        <v>276</v>
      </c>
      <c r="Q3194" s="340" t="s">
        <v>276</v>
      </c>
      <c r="S3194">
        <f>SUM(J3194:K3194)</f>
        <v>1</v>
      </c>
    </row>
    <row r="3195" spans="1:19" ht="32" hidden="1" x14ac:dyDescent="0.2">
      <c r="A3195" s="481" t="s">
        <v>326</v>
      </c>
      <c r="B3195" s="345">
        <v>1</v>
      </c>
      <c r="C3195" s="415" t="str">
        <f t="shared" ref="C3195:C3199" si="368">CONCATENATE(A3195,".",B3195)</f>
        <v>HV2.1</v>
      </c>
      <c r="D3195" s="416">
        <v>2</v>
      </c>
      <c r="E3195" s="482">
        <v>44160</v>
      </c>
      <c r="F3195" s="382" t="s">
        <v>135</v>
      </c>
      <c r="G3195" s="444">
        <f>INDEX([1]CAPS!$A:$A,MATCH(F:F,[1]CAPS!$H:$H,0))</f>
        <v>7766</v>
      </c>
      <c r="H3195" s="414" t="s">
        <v>236</v>
      </c>
      <c r="I3195" s="383" t="s">
        <v>242</v>
      </c>
      <c r="J3195" s="340" t="s">
        <v>276</v>
      </c>
      <c r="K3195" s="340">
        <v>4</v>
      </c>
      <c r="L3195" s="340">
        <v>0</v>
      </c>
      <c r="M3195" s="340">
        <v>2</v>
      </c>
      <c r="N3195" s="340">
        <v>0</v>
      </c>
      <c r="O3195" s="340">
        <v>2</v>
      </c>
      <c r="P3195" s="340">
        <v>0</v>
      </c>
      <c r="Q3195" s="340">
        <v>0</v>
      </c>
      <c r="S3195">
        <f t="shared" si="365"/>
        <v>6</v>
      </c>
    </row>
    <row r="3196" spans="1:19" ht="32" hidden="1" x14ac:dyDescent="0.2">
      <c r="A3196" s="481" t="s">
        <v>326</v>
      </c>
      <c r="B3196" s="345">
        <v>1</v>
      </c>
      <c r="C3196" s="415" t="str">
        <f t="shared" si="368"/>
        <v>HV2.1</v>
      </c>
      <c r="D3196" s="416">
        <v>2</v>
      </c>
      <c r="E3196" s="482">
        <v>44160</v>
      </c>
      <c r="F3196" s="382" t="s">
        <v>232</v>
      </c>
      <c r="G3196" s="444">
        <f>INDEX([1]CAPS!$A:$A,MATCH(F:F,[1]CAPS!$H:$H,0))</f>
        <v>8875</v>
      </c>
      <c r="H3196" s="414" t="s">
        <v>236</v>
      </c>
      <c r="I3196" s="383" t="s">
        <v>239</v>
      </c>
      <c r="J3196" s="340" t="s">
        <v>276</v>
      </c>
      <c r="K3196" s="340">
        <v>2</v>
      </c>
      <c r="L3196" s="340">
        <v>0</v>
      </c>
      <c r="M3196" s="340">
        <v>1</v>
      </c>
      <c r="N3196" s="340">
        <v>0</v>
      </c>
      <c r="O3196" s="340">
        <v>2</v>
      </c>
      <c r="P3196" s="340">
        <v>0</v>
      </c>
      <c r="Q3196" s="340">
        <v>0</v>
      </c>
      <c r="S3196">
        <f t="shared" si="365"/>
        <v>4</v>
      </c>
    </row>
    <row r="3197" spans="1:19" ht="32" hidden="1" x14ac:dyDescent="0.2">
      <c r="A3197" s="481" t="s">
        <v>326</v>
      </c>
      <c r="B3197" s="345">
        <v>1</v>
      </c>
      <c r="C3197" s="415" t="str">
        <f t="shared" si="368"/>
        <v>HV2.1</v>
      </c>
      <c r="D3197" s="416">
        <v>2</v>
      </c>
      <c r="E3197" s="482">
        <v>44160</v>
      </c>
      <c r="F3197" s="382" t="s">
        <v>318</v>
      </c>
      <c r="G3197" s="444">
        <f>INDEX([1]CAPS!$A:$A,MATCH(F:F,[1]CAPS!$H:$H,0))</f>
        <v>5255</v>
      </c>
      <c r="H3197" s="414" t="s">
        <v>235</v>
      </c>
      <c r="I3197" s="383" t="s">
        <v>239</v>
      </c>
      <c r="J3197" s="340" t="s">
        <v>276</v>
      </c>
      <c r="K3197" s="340">
        <v>6</v>
      </c>
      <c r="L3197" s="340">
        <v>0</v>
      </c>
      <c r="M3197" s="340" t="s">
        <v>276</v>
      </c>
      <c r="N3197" s="340">
        <v>0</v>
      </c>
      <c r="O3197" s="340">
        <v>0</v>
      </c>
      <c r="P3197" s="340">
        <v>0</v>
      </c>
      <c r="Q3197" s="340">
        <v>0</v>
      </c>
      <c r="S3197">
        <f t="shared" si="365"/>
        <v>6</v>
      </c>
    </row>
    <row r="3198" spans="1:19" ht="32" hidden="1" x14ac:dyDescent="0.2">
      <c r="A3198" s="481" t="s">
        <v>326</v>
      </c>
      <c r="B3198" s="345">
        <v>1</v>
      </c>
      <c r="C3198" s="415" t="str">
        <f t="shared" si="368"/>
        <v>HV2.1</v>
      </c>
      <c r="D3198" s="416">
        <v>2</v>
      </c>
      <c r="E3198" s="482">
        <v>44160</v>
      </c>
      <c r="F3198" s="382" t="s">
        <v>128</v>
      </c>
      <c r="G3198" s="444">
        <f>INDEX([1]CAPS!$A:$A,MATCH(F:F,[1]CAPS!$H:$H,0))</f>
        <v>3243</v>
      </c>
      <c r="H3198" s="414" t="s">
        <v>237</v>
      </c>
      <c r="I3198" s="383" t="s">
        <v>239</v>
      </c>
      <c r="J3198" s="340" t="s">
        <v>276</v>
      </c>
      <c r="K3198" s="340">
        <v>0</v>
      </c>
      <c r="L3198" s="340">
        <v>0</v>
      </c>
      <c r="M3198" s="340" t="s">
        <v>276</v>
      </c>
      <c r="N3198" s="340">
        <v>0</v>
      </c>
      <c r="O3198" s="340">
        <v>122</v>
      </c>
      <c r="P3198" s="340">
        <v>0</v>
      </c>
      <c r="Q3198" s="340">
        <v>15</v>
      </c>
      <c r="S3198">
        <f t="shared" si="365"/>
        <v>122</v>
      </c>
    </row>
    <row r="3199" spans="1:19" ht="32" hidden="1" x14ac:dyDescent="0.2">
      <c r="A3199" s="481" t="s">
        <v>326</v>
      </c>
      <c r="B3199" s="345">
        <v>1</v>
      </c>
      <c r="C3199" s="415" t="str">
        <f t="shared" si="368"/>
        <v>HV2.1</v>
      </c>
      <c r="D3199" s="416">
        <v>2</v>
      </c>
      <c r="E3199" s="482">
        <v>44160</v>
      </c>
      <c r="F3199" s="382" t="s">
        <v>157</v>
      </c>
      <c r="G3199" s="444">
        <f>INDEX([1]CAPS!$A:$A,MATCH(F:F,[1]CAPS!$H:$H,0))</f>
        <v>2654</v>
      </c>
      <c r="H3199" s="414" t="s">
        <v>237</v>
      </c>
      <c r="I3199" s="383" t="s">
        <v>239</v>
      </c>
      <c r="J3199" s="340" t="s">
        <v>276</v>
      </c>
      <c r="K3199" s="340">
        <v>0</v>
      </c>
      <c r="L3199" s="340">
        <v>0</v>
      </c>
      <c r="M3199" s="340" t="s">
        <v>276</v>
      </c>
      <c r="N3199" s="340">
        <v>0</v>
      </c>
      <c r="O3199" s="340">
        <v>9</v>
      </c>
      <c r="P3199" s="340">
        <v>0</v>
      </c>
      <c r="Q3199" s="340">
        <v>0</v>
      </c>
      <c r="S3199">
        <f t="shared" si="365"/>
        <v>9</v>
      </c>
    </row>
    <row r="3200" spans="1:19" ht="16" hidden="1" x14ac:dyDescent="0.2">
      <c r="A3200" s="481" t="s">
        <v>326</v>
      </c>
      <c r="B3200" s="345">
        <v>1</v>
      </c>
      <c r="C3200" s="415" t="str">
        <f t="shared" ref="C3200:C3263" si="369">CONCATENATE(A3200,".",B3200)</f>
        <v>HV2.1</v>
      </c>
      <c r="D3200" s="416">
        <v>2</v>
      </c>
      <c r="E3200" s="482">
        <v>44160</v>
      </c>
      <c r="F3200" s="382" t="s">
        <v>159</v>
      </c>
      <c r="G3200" s="444">
        <f>INDEX([1]CAPS!$A:$A,MATCH(F:F,[1]CAPS!$H:$H,0))</f>
        <v>7138</v>
      </c>
      <c r="H3200" s="414" t="s">
        <v>233</v>
      </c>
      <c r="I3200" s="383" t="s">
        <v>240</v>
      </c>
      <c r="J3200" s="340" t="s">
        <v>276</v>
      </c>
      <c r="K3200" s="340">
        <v>24</v>
      </c>
      <c r="L3200" s="340">
        <v>0</v>
      </c>
      <c r="M3200" s="340" t="s">
        <v>276</v>
      </c>
      <c r="N3200" s="340">
        <v>0</v>
      </c>
      <c r="O3200" s="340">
        <v>0</v>
      </c>
      <c r="P3200" s="340">
        <v>0</v>
      </c>
      <c r="Q3200" s="340">
        <v>0</v>
      </c>
      <c r="S3200">
        <f t="shared" si="365"/>
        <v>24</v>
      </c>
    </row>
    <row r="3201" spans="1:19" ht="16" hidden="1" x14ac:dyDescent="0.2">
      <c r="A3201" s="481" t="s">
        <v>326</v>
      </c>
      <c r="B3201" s="345">
        <v>1</v>
      </c>
      <c r="C3201" s="415" t="str">
        <f t="shared" si="369"/>
        <v>HV2.1</v>
      </c>
      <c r="D3201" s="416">
        <v>2</v>
      </c>
      <c r="E3201" s="482">
        <v>44160</v>
      </c>
      <c r="F3201" s="382" t="s">
        <v>134</v>
      </c>
      <c r="G3201" s="444">
        <f>INDEX([1]CAPS!$A:$A,MATCH(F:F,[1]CAPS!$H:$H,0))</f>
        <v>2302</v>
      </c>
      <c r="H3201" s="414" t="s">
        <v>233</v>
      </c>
      <c r="I3201" s="383" t="s">
        <v>238</v>
      </c>
      <c r="J3201" s="340" t="s">
        <v>276</v>
      </c>
      <c r="K3201" s="340">
        <v>35</v>
      </c>
      <c r="L3201" s="340">
        <v>0</v>
      </c>
      <c r="M3201" s="340" t="s">
        <v>276</v>
      </c>
      <c r="N3201" s="340">
        <v>19</v>
      </c>
      <c r="O3201" s="340">
        <v>0</v>
      </c>
      <c r="P3201" s="340">
        <v>0</v>
      </c>
      <c r="Q3201" s="340">
        <v>0</v>
      </c>
      <c r="S3201">
        <f t="shared" si="365"/>
        <v>35</v>
      </c>
    </row>
    <row r="3202" spans="1:19" ht="16" x14ac:dyDescent="0.2">
      <c r="A3202" s="481" t="s">
        <v>326</v>
      </c>
      <c r="B3202" s="345">
        <v>1</v>
      </c>
      <c r="C3202" s="415" t="str">
        <f t="shared" si="369"/>
        <v>HV2.1</v>
      </c>
      <c r="D3202" s="416">
        <v>2</v>
      </c>
      <c r="E3202" s="482">
        <v>44160</v>
      </c>
      <c r="F3202" s="382" t="s">
        <v>127</v>
      </c>
      <c r="G3202" s="444">
        <f>INDEX([1]CAPS!$A:$A,MATCH(F:F,[1]CAPS!$H:$H,0))</f>
        <v>10605</v>
      </c>
      <c r="H3202" s="414" t="s">
        <v>233</v>
      </c>
      <c r="I3202" s="383" t="s">
        <v>238</v>
      </c>
      <c r="J3202" s="340" t="s">
        <v>276</v>
      </c>
      <c r="K3202" s="340">
        <v>8</v>
      </c>
      <c r="L3202" s="340">
        <v>0</v>
      </c>
      <c r="M3202" s="340" t="s">
        <v>276</v>
      </c>
      <c r="N3202" s="340">
        <v>0</v>
      </c>
      <c r="O3202" s="17" t="s">
        <v>276</v>
      </c>
      <c r="P3202" s="17" t="s">
        <v>276</v>
      </c>
      <c r="Q3202" s="17" t="s">
        <v>276</v>
      </c>
      <c r="S3202">
        <f t="shared" ref="S3202:S3203" si="370">SUM(J3202:K3202)</f>
        <v>8</v>
      </c>
    </row>
    <row r="3203" spans="1:19" ht="16" x14ac:dyDescent="0.2">
      <c r="A3203" s="481" t="s">
        <v>326</v>
      </c>
      <c r="B3203" s="345">
        <v>1</v>
      </c>
      <c r="C3203" s="415" t="str">
        <f t="shared" si="369"/>
        <v>HV2.1</v>
      </c>
      <c r="D3203" s="416">
        <v>2</v>
      </c>
      <c r="E3203" s="482">
        <v>44160</v>
      </c>
      <c r="F3203" s="382" t="s">
        <v>129</v>
      </c>
      <c r="G3203" s="444">
        <f>INDEX([1]CAPS!$A:$A,MATCH(F:F,[1]CAPS!$H:$H,0))</f>
        <v>5532</v>
      </c>
      <c r="H3203" s="414" t="s">
        <v>233</v>
      </c>
      <c r="I3203" s="383" t="s">
        <v>238</v>
      </c>
      <c r="J3203" s="340" t="s">
        <v>276</v>
      </c>
      <c r="K3203" s="340">
        <v>7</v>
      </c>
      <c r="L3203" s="340">
        <v>0</v>
      </c>
      <c r="M3203" s="340" t="s">
        <v>276</v>
      </c>
      <c r="N3203" s="340">
        <v>0</v>
      </c>
      <c r="O3203" s="17" t="s">
        <v>276</v>
      </c>
      <c r="P3203" s="17" t="s">
        <v>276</v>
      </c>
      <c r="Q3203" s="17" t="s">
        <v>276</v>
      </c>
      <c r="S3203">
        <f t="shared" si="370"/>
        <v>7</v>
      </c>
    </row>
    <row r="3204" spans="1:19" ht="16" hidden="1" x14ac:dyDescent="0.2">
      <c r="A3204" s="481" t="s">
        <v>326</v>
      </c>
      <c r="B3204" s="345">
        <v>1</v>
      </c>
      <c r="C3204" s="415" t="str">
        <f t="shared" si="369"/>
        <v>HV2.1</v>
      </c>
      <c r="D3204" s="416">
        <v>2</v>
      </c>
      <c r="E3204" s="482">
        <v>44160</v>
      </c>
      <c r="F3204" s="390" t="s">
        <v>682</v>
      </c>
      <c r="G3204" s="444">
        <f>INDEX([1]CAPS!$A:$A,MATCH(F:F,[1]CAPS!$H:$H,0))</f>
        <v>10361</v>
      </c>
      <c r="H3204" s="425" t="s">
        <v>234</v>
      </c>
      <c r="I3204" s="383" t="s">
        <v>238</v>
      </c>
      <c r="J3204" s="340" t="s">
        <v>276</v>
      </c>
      <c r="K3204" s="340">
        <v>3</v>
      </c>
      <c r="L3204" s="340">
        <v>0</v>
      </c>
      <c r="M3204" s="340" t="s">
        <v>276</v>
      </c>
      <c r="N3204" s="340">
        <v>3</v>
      </c>
      <c r="O3204" s="340">
        <v>9</v>
      </c>
      <c r="P3204" s="340">
        <v>0</v>
      </c>
      <c r="Q3204" s="340">
        <v>0</v>
      </c>
      <c r="R3204" s="129" t="s">
        <v>659</v>
      </c>
      <c r="S3204">
        <f t="shared" si="365"/>
        <v>12</v>
      </c>
    </row>
    <row r="3205" spans="1:19" ht="16" hidden="1" x14ac:dyDescent="0.2">
      <c r="A3205" s="481" t="s">
        <v>326</v>
      </c>
      <c r="B3205" s="345">
        <v>1</v>
      </c>
      <c r="C3205" s="415" t="str">
        <f t="shared" si="369"/>
        <v>HV2.1</v>
      </c>
      <c r="D3205" s="416">
        <v>2</v>
      </c>
      <c r="E3205" s="482">
        <v>44160</v>
      </c>
      <c r="F3205" s="390" t="s">
        <v>560</v>
      </c>
      <c r="G3205" s="444">
        <f>INDEX([1]CAPS!$A:$A,MATCH(F:F,[1]CAPS!$H:$H,0))</f>
        <v>2451</v>
      </c>
      <c r="H3205" s="414" t="s">
        <v>237</v>
      </c>
      <c r="I3205" s="383" t="s">
        <v>238</v>
      </c>
      <c r="J3205" s="340" t="s">
        <v>276</v>
      </c>
      <c r="K3205" s="340">
        <v>0</v>
      </c>
      <c r="L3205" s="340">
        <v>0</v>
      </c>
      <c r="M3205" s="340" t="s">
        <v>276</v>
      </c>
      <c r="N3205" s="340">
        <v>0</v>
      </c>
      <c r="O3205" s="340">
        <v>1</v>
      </c>
      <c r="P3205" s="340">
        <v>0</v>
      </c>
      <c r="Q3205" s="340">
        <v>1</v>
      </c>
      <c r="S3205">
        <f t="shared" si="365"/>
        <v>1</v>
      </c>
    </row>
    <row r="3206" spans="1:19" ht="32" hidden="1" x14ac:dyDescent="0.2">
      <c r="A3206" s="481" t="s">
        <v>326</v>
      </c>
      <c r="B3206" s="345">
        <v>1</v>
      </c>
      <c r="C3206" s="415" t="str">
        <f t="shared" si="369"/>
        <v>HV2.1</v>
      </c>
      <c r="D3206" s="416">
        <v>2</v>
      </c>
      <c r="E3206" s="482">
        <v>44160</v>
      </c>
      <c r="F3206" s="382" t="s">
        <v>161</v>
      </c>
      <c r="G3206" s="444">
        <f>INDEX([1]CAPS!$A:$A,MATCH(F:F,[1]CAPS!$H:$H,0))</f>
        <v>2603</v>
      </c>
      <c r="H3206" s="414" t="s">
        <v>235</v>
      </c>
      <c r="I3206" s="383" t="s">
        <v>239</v>
      </c>
      <c r="J3206" s="340" t="s">
        <v>276</v>
      </c>
      <c r="K3206" s="340">
        <v>0</v>
      </c>
      <c r="L3206" s="340">
        <v>0</v>
      </c>
      <c r="M3206" s="340" t="s">
        <v>276</v>
      </c>
      <c r="N3206" s="340">
        <v>0</v>
      </c>
      <c r="O3206" s="340">
        <v>6</v>
      </c>
      <c r="P3206" s="340">
        <v>0</v>
      </c>
      <c r="Q3206" s="340">
        <v>0</v>
      </c>
      <c r="S3206">
        <f t="shared" si="365"/>
        <v>6</v>
      </c>
    </row>
    <row r="3207" spans="1:19" ht="32" hidden="1" x14ac:dyDescent="0.2">
      <c r="A3207" s="481" t="s">
        <v>326</v>
      </c>
      <c r="B3207" s="345">
        <v>1</v>
      </c>
      <c r="C3207" s="415" t="str">
        <f t="shared" si="369"/>
        <v>HV2.1</v>
      </c>
      <c r="D3207" s="416">
        <v>2</v>
      </c>
      <c r="E3207" s="482">
        <v>44160</v>
      </c>
      <c r="F3207" s="382" t="s">
        <v>229</v>
      </c>
      <c r="G3207" s="444">
        <f>INDEX([1]CAPS!$A:$A,MATCH(F:F,[1]CAPS!$H:$H,0))</f>
        <v>3997</v>
      </c>
      <c r="H3207" s="414" t="s">
        <v>235</v>
      </c>
      <c r="I3207" s="383" t="s">
        <v>239</v>
      </c>
      <c r="J3207" s="340" t="s">
        <v>276</v>
      </c>
      <c r="K3207" s="340">
        <v>1</v>
      </c>
      <c r="L3207" s="340">
        <v>0</v>
      </c>
      <c r="M3207" s="340" t="s">
        <v>276</v>
      </c>
      <c r="N3207" s="340">
        <v>0</v>
      </c>
      <c r="O3207" s="340">
        <v>0</v>
      </c>
      <c r="P3207" s="340">
        <v>0</v>
      </c>
      <c r="Q3207" s="340">
        <v>0</v>
      </c>
      <c r="S3207">
        <f t="shared" si="365"/>
        <v>1</v>
      </c>
    </row>
    <row r="3208" spans="1:19" ht="16" hidden="1" x14ac:dyDescent="0.2">
      <c r="A3208" s="481" t="s">
        <v>326</v>
      </c>
      <c r="B3208" s="345">
        <v>1</v>
      </c>
      <c r="C3208" s="415" t="str">
        <f t="shared" si="369"/>
        <v>HV2.1</v>
      </c>
      <c r="D3208" s="416">
        <v>2</v>
      </c>
      <c r="E3208" s="482">
        <v>44160</v>
      </c>
      <c r="F3208" s="382" t="s">
        <v>1051</v>
      </c>
      <c r="G3208" s="444">
        <f>INDEX([1]CAPS!$A:$A,MATCH(F:F,[1]CAPS!$H:$H,0))</f>
        <v>2408</v>
      </c>
      <c r="H3208" s="414" t="s">
        <v>233</v>
      </c>
      <c r="I3208" s="383" t="s">
        <v>238</v>
      </c>
      <c r="J3208" s="340" t="s">
        <v>276</v>
      </c>
      <c r="K3208" s="340">
        <v>5</v>
      </c>
      <c r="L3208" s="340">
        <v>0</v>
      </c>
      <c r="M3208" s="340" t="s">
        <v>276</v>
      </c>
      <c r="N3208" s="340">
        <v>5</v>
      </c>
      <c r="O3208" s="340">
        <v>0</v>
      </c>
      <c r="P3208" s="340">
        <v>0</v>
      </c>
      <c r="Q3208" s="340">
        <v>0</v>
      </c>
      <c r="S3208">
        <f t="shared" si="365"/>
        <v>5</v>
      </c>
    </row>
    <row r="3209" spans="1:19" ht="16" hidden="1" x14ac:dyDescent="0.2">
      <c r="A3209" s="481" t="s">
        <v>326</v>
      </c>
      <c r="B3209" s="345">
        <v>1</v>
      </c>
      <c r="C3209" s="415" t="str">
        <f t="shared" si="369"/>
        <v>HV2.1</v>
      </c>
      <c r="D3209" s="416">
        <v>2</v>
      </c>
      <c r="E3209" s="482">
        <v>44160</v>
      </c>
      <c r="F3209" s="382" t="s">
        <v>502</v>
      </c>
      <c r="G3209" s="444">
        <f>INDEX([1]CAPS!$A:$A,MATCH(F:F,[1]CAPS!$H:$H,0))</f>
        <v>11903</v>
      </c>
      <c r="H3209" s="414" t="s">
        <v>237</v>
      </c>
      <c r="I3209" s="383" t="s">
        <v>238</v>
      </c>
      <c r="J3209" s="340" t="s">
        <v>276</v>
      </c>
      <c r="K3209" s="340">
        <v>0</v>
      </c>
      <c r="L3209" s="340">
        <v>0</v>
      </c>
      <c r="M3209" s="340" t="s">
        <v>276</v>
      </c>
      <c r="N3209" s="340">
        <v>0</v>
      </c>
      <c r="O3209" s="340">
        <v>7</v>
      </c>
      <c r="P3209" s="340">
        <v>0</v>
      </c>
      <c r="Q3209" s="340">
        <v>0</v>
      </c>
      <c r="S3209">
        <f t="shared" si="365"/>
        <v>7</v>
      </c>
    </row>
    <row r="3210" spans="1:19" ht="32" hidden="1" x14ac:dyDescent="0.2">
      <c r="A3210" s="481" t="s">
        <v>326</v>
      </c>
      <c r="B3210" s="345">
        <v>2</v>
      </c>
      <c r="C3210" s="415" t="str">
        <f t="shared" si="369"/>
        <v>HV2.2</v>
      </c>
      <c r="D3210" s="416">
        <v>2</v>
      </c>
      <c r="E3210" s="482">
        <v>44160</v>
      </c>
      <c r="F3210" s="382" t="s">
        <v>135</v>
      </c>
      <c r="G3210" s="444">
        <f>INDEX([1]CAPS!$A:$A,MATCH(F:F,[1]CAPS!$H:$H,0))</f>
        <v>7766</v>
      </c>
      <c r="H3210" s="414" t="s">
        <v>236</v>
      </c>
      <c r="I3210" s="383" t="s">
        <v>242</v>
      </c>
      <c r="J3210" s="340" t="s">
        <v>276</v>
      </c>
      <c r="K3210" s="340">
        <v>6</v>
      </c>
      <c r="L3210" s="340">
        <v>0</v>
      </c>
      <c r="M3210" s="340" t="s">
        <v>276</v>
      </c>
      <c r="N3210" s="340">
        <v>0</v>
      </c>
      <c r="O3210" s="340">
        <v>7</v>
      </c>
      <c r="P3210" s="340">
        <v>0</v>
      </c>
      <c r="Q3210" s="340">
        <v>0</v>
      </c>
      <c r="S3210">
        <f t="shared" si="365"/>
        <v>13</v>
      </c>
    </row>
    <row r="3211" spans="1:19" ht="32" hidden="1" x14ac:dyDescent="0.2">
      <c r="A3211" s="481" t="s">
        <v>326</v>
      </c>
      <c r="B3211" s="345">
        <v>2</v>
      </c>
      <c r="C3211" s="415" t="str">
        <f t="shared" si="369"/>
        <v>HV2.2</v>
      </c>
      <c r="D3211" s="416">
        <v>2</v>
      </c>
      <c r="E3211" s="482">
        <v>44160</v>
      </c>
      <c r="F3211" s="382" t="s">
        <v>157</v>
      </c>
      <c r="G3211" s="444">
        <f>INDEX([1]CAPS!$A:$A,MATCH(F:F,[1]CAPS!$H:$H,0))</f>
        <v>2654</v>
      </c>
      <c r="H3211" s="414" t="s">
        <v>237</v>
      </c>
      <c r="I3211" s="383" t="s">
        <v>239</v>
      </c>
      <c r="J3211" s="340" t="s">
        <v>276</v>
      </c>
      <c r="K3211" s="340">
        <v>0</v>
      </c>
      <c r="L3211" s="340">
        <v>0</v>
      </c>
      <c r="M3211" s="340" t="s">
        <v>276</v>
      </c>
      <c r="N3211" s="340">
        <v>0</v>
      </c>
      <c r="O3211" s="340">
        <v>21</v>
      </c>
      <c r="P3211" s="340">
        <v>0</v>
      </c>
      <c r="Q3211" s="340">
        <v>0</v>
      </c>
      <c r="S3211">
        <f t="shared" ref="S3211:S3274" si="371">SUM(J3211:K3211)+O3211</f>
        <v>21</v>
      </c>
    </row>
    <row r="3212" spans="1:19" ht="32" hidden="1" x14ac:dyDescent="0.2">
      <c r="A3212" s="481" t="s">
        <v>326</v>
      </c>
      <c r="B3212" s="345">
        <v>2</v>
      </c>
      <c r="C3212" s="415" t="str">
        <f t="shared" si="369"/>
        <v>HV2.2</v>
      </c>
      <c r="D3212" s="416">
        <v>2</v>
      </c>
      <c r="E3212" s="482">
        <v>44160</v>
      </c>
      <c r="F3212" s="382" t="s">
        <v>232</v>
      </c>
      <c r="G3212" s="444">
        <f>INDEX([1]CAPS!$A:$A,MATCH(F:F,[1]CAPS!$H:$H,0))</f>
        <v>8875</v>
      </c>
      <c r="H3212" s="414" t="s">
        <v>236</v>
      </c>
      <c r="I3212" s="383" t="s">
        <v>239</v>
      </c>
      <c r="J3212" s="340" t="s">
        <v>276</v>
      </c>
      <c r="K3212" s="340">
        <v>3</v>
      </c>
      <c r="L3212" s="340">
        <v>0</v>
      </c>
      <c r="M3212" s="340" t="s">
        <v>276</v>
      </c>
      <c r="N3212" s="340">
        <v>0</v>
      </c>
      <c r="O3212" s="340">
        <v>3</v>
      </c>
      <c r="P3212" s="340">
        <v>0</v>
      </c>
      <c r="Q3212" s="340">
        <v>0</v>
      </c>
      <c r="S3212">
        <f t="shared" si="371"/>
        <v>6</v>
      </c>
    </row>
    <row r="3213" spans="1:19" ht="32" hidden="1" x14ac:dyDescent="0.2">
      <c r="A3213" s="481" t="s">
        <v>326</v>
      </c>
      <c r="B3213" s="345">
        <v>2</v>
      </c>
      <c r="C3213" s="415" t="str">
        <f t="shared" si="369"/>
        <v>HV2.2</v>
      </c>
      <c r="D3213" s="416">
        <v>2</v>
      </c>
      <c r="E3213" s="482">
        <v>44160</v>
      </c>
      <c r="F3213" s="382" t="s">
        <v>161</v>
      </c>
      <c r="G3213" s="444">
        <f>INDEX([1]CAPS!$A:$A,MATCH(F:F,[1]CAPS!$H:$H,0))</f>
        <v>2603</v>
      </c>
      <c r="H3213" s="414" t="s">
        <v>235</v>
      </c>
      <c r="I3213" s="383" t="s">
        <v>239</v>
      </c>
      <c r="J3213" s="340" t="s">
        <v>276</v>
      </c>
      <c r="K3213" s="340">
        <v>0</v>
      </c>
      <c r="L3213" s="340">
        <v>0</v>
      </c>
      <c r="M3213" s="340" t="s">
        <v>276</v>
      </c>
      <c r="N3213" s="340">
        <v>0</v>
      </c>
      <c r="O3213" s="340">
        <v>10</v>
      </c>
      <c r="P3213" s="340">
        <v>0</v>
      </c>
      <c r="Q3213" s="340">
        <v>0</v>
      </c>
      <c r="S3213">
        <f t="shared" si="371"/>
        <v>10</v>
      </c>
    </row>
    <row r="3214" spans="1:19" ht="32" hidden="1" x14ac:dyDescent="0.2">
      <c r="A3214" s="481" t="s">
        <v>326</v>
      </c>
      <c r="B3214" s="345">
        <v>2</v>
      </c>
      <c r="C3214" s="415" t="str">
        <f t="shared" si="369"/>
        <v>HV2.2</v>
      </c>
      <c r="D3214" s="416">
        <v>2</v>
      </c>
      <c r="E3214" s="482">
        <v>44160</v>
      </c>
      <c r="F3214" s="382" t="s">
        <v>318</v>
      </c>
      <c r="G3214" s="444">
        <f>INDEX([1]CAPS!$A:$A,MATCH(F:F,[1]CAPS!$H:$H,0))</f>
        <v>5255</v>
      </c>
      <c r="H3214" s="414" t="s">
        <v>235</v>
      </c>
      <c r="I3214" s="383" t="s">
        <v>239</v>
      </c>
      <c r="J3214" s="340" t="s">
        <v>276</v>
      </c>
      <c r="K3214" s="340">
        <v>2</v>
      </c>
      <c r="L3214" s="340">
        <v>0</v>
      </c>
      <c r="M3214" s="340" t="s">
        <v>276</v>
      </c>
      <c r="N3214" s="340">
        <v>0</v>
      </c>
      <c r="O3214" s="340">
        <v>4</v>
      </c>
      <c r="P3214" s="340">
        <v>0</v>
      </c>
      <c r="Q3214" s="340">
        <v>0</v>
      </c>
      <c r="S3214">
        <f t="shared" si="371"/>
        <v>6</v>
      </c>
    </row>
    <row r="3215" spans="1:19" ht="32" hidden="1" x14ac:dyDescent="0.2">
      <c r="A3215" s="481" t="s">
        <v>326</v>
      </c>
      <c r="B3215" s="345">
        <v>2</v>
      </c>
      <c r="C3215" s="415" t="str">
        <f t="shared" si="369"/>
        <v>HV2.2</v>
      </c>
      <c r="D3215" s="416">
        <v>2</v>
      </c>
      <c r="E3215" s="482">
        <v>44160</v>
      </c>
      <c r="F3215" s="382" t="s">
        <v>128</v>
      </c>
      <c r="G3215" s="444">
        <f>INDEX([1]CAPS!$A:$A,MATCH(F:F,[1]CAPS!$H:$H,0))</f>
        <v>3243</v>
      </c>
      <c r="H3215" s="414" t="s">
        <v>237</v>
      </c>
      <c r="I3215" s="383" t="s">
        <v>239</v>
      </c>
      <c r="J3215" s="340" t="s">
        <v>276</v>
      </c>
      <c r="K3215" s="340">
        <v>0</v>
      </c>
      <c r="L3215" s="340">
        <v>0</v>
      </c>
      <c r="M3215" s="340" t="s">
        <v>276</v>
      </c>
      <c r="N3215" s="340">
        <v>0</v>
      </c>
      <c r="O3215" s="340">
        <v>22</v>
      </c>
      <c r="P3215" s="340">
        <v>0</v>
      </c>
      <c r="Q3215" s="340">
        <v>0</v>
      </c>
      <c r="S3215">
        <f t="shared" si="371"/>
        <v>22</v>
      </c>
    </row>
    <row r="3216" spans="1:19" ht="32" hidden="1" x14ac:dyDescent="0.2">
      <c r="A3216" s="481" t="s">
        <v>326</v>
      </c>
      <c r="B3216" s="345">
        <v>2</v>
      </c>
      <c r="C3216" s="415" t="str">
        <f t="shared" si="369"/>
        <v>HV2.2</v>
      </c>
      <c r="D3216" s="416">
        <v>2</v>
      </c>
      <c r="E3216" s="482">
        <v>44160</v>
      </c>
      <c r="F3216" s="382" t="s">
        <v>229</v>
      </c>
      <c r="G3216" s="444">
        <f>INDEX([1]CAPS!$A:$A,MATCH(F:F,[1]CAPS!$H:$H,0))</f>
        <v>3997</v>
      </c>
      <c r="H3216" s="414" t="s">
        <v>236</v>
      </c>
      <c r="I3216" s="383" t="s">
        <v>239</v>
      </c>
      <c r="J3216" s="340" t="s">
        <v>276</v>
      </c>
      <c r="K3216" s="340">
        <v>2</v>
      </c>
      <c r="L3216" s="340">
        <v>0</v>
      </c>
      <c r="M3216" s="340" t="s">
        <v>276</v>
      </c>
      <c r="N3216" s="340">
        <v>0</v>
      </c>
      <c r="O3216" s="340">
        <v>0</v>
      </c>
      <c r="P3216" s="340">
        <v>0</v>
      </c>
      <c r="Q3216" s="340">
        <v>0</v>
      </c>
      <c r="S3216">
        <f t="shared" si="371"/>
        <v>2</v>
      </c>
    </row>
    <row r="3217" spans="1:19" ht="16" hidden="1" x14ac:dyDescent="0.2">
      <c r="A3217" s="481" t="s">
        <v>326</v>
      </c>
      <c r="B3217" s="345">
        <v>2</v>
      </c>
      <c r="C3217" s="415" t="str">
        <f t="shared" si="369"/>
        <v>HV2.2</v>
      </c>
      <c r="D3217" s="416">
        <v>2</v>
      </c>
      <c r="E3217" s="482">
        <v>44160</v>
      </c>
      <c r="F3217" s="382" t="s">
        <v>159</v>
      </c>
      <c r="G3217" s="444">
        <f>INDEX([1]CAPS!$A:$A,MATCH(F:F,[1]CAPS!$H:$H,0))</f>
        <v>7138</v>
      </c>
      <c r="H3217" s="414" t="s">
        <v>233</v>
      </c>
      <c r="I3217" s="383" t="s">
        <v>240</v>
      </c>
      <c r="J3217" s="340" t="s">
        <v>276</v>
      </c>
      <c r="K3217" s="340">
        <v>65</v>
      </c>
      <c r="L3217" s="340">
        <v>0</v>
      </c>
      <c r="M3217" s="340" t="s">
        <v>276</v>
      </c>
      <c r="N3217" s="340">
        <v>0</v>
      </c>
      <c r="O3217" s="340">
        <v>0</v>
      </c>
      <c r="P3217" s="340">
        <v>0</v>
      </c>
      <c r="Q3217" s="340">
        <v>0</v>
      </c>
      <c r="S3217">
        <f t="shared" si="371"/>
        <v>65</v>
      </c>
    </row>
    <row r="3218" spans="1:19" ht="16" x14ac:dyDescent="0.2">
      <c r="A3218" s="481" t="s">
        <v>326</v>
      </c>
      <c r="B3218" s="345">
        <v>2</v>
      </c>
      <c r="C3218" s="415" t="str">
        <f t="shared" si="369"/>
        <v>HV2.2</v>
      </c>
      <c r="D3218" s="416">
        <v>2</v>
      </c>
      <c r="E3218" s="482">
        <v>44160</v>
      </c>
      <c r="F3218" s="382" t="s">
        <v>129</v>
      </c>
      <c r="G3218" s="444">
        <f>INDEX([1]CAPS!$A:$A,MATCH(F:F,[1]CAPS!$H:$H,0))</f>
        <v>5532</v>
      </c>
      <c r="H3218" s="414" t="s">
        <v>233</v>
      </c>
      <c r="I3218" s="383" t="s">
        <v>238</v>
      </c>
      <c r="J3218" s="340" t="s">
        <v>276</v>
      </c>
      <c r="K3218" s="340">
        <v>19</v>
      </c>
      <c r="L3218" s="340">
        <v>0</v>
      </c>
      <c r="M3218" s="340" t="s">
        <v>276</v>
      </c>
      <c r="N3218" s="340">
        <v>0</v>
      </c>
      <c r="O3218" s="340" t="s">
        <v>276</v>
      </c>
      <c r="P3218" s="340" t="s">
        <v>276</v>
      </c>
      <c r="Q3218" s="340" t="s">
        <v>276</v>
      </c>
      <c r="S3218">
        <f>SUM(J3218:K3218)</f>
        <v>19</v>
      </c>
    </row>
    <row r="3219" spans="1:19" ht="16" hidden="1" x14ac:dyDescent="0.2">
      <c r="A3219" s="481" t="s">
        <v>326</v>
      </c>
      <c r="B3219" s="345">
        <v>2</v>
      </c>
      <c r="C3219" s="415" t="str">
        <f t="shared" si="369"/>
        <v>HV2.2</v>
      </c>
      <c r="D3219" s="416">
        <v>2</v>
      </c>
      <c r="E3219" s="482">
        <v>44160</v>
      </c>
      <c r="F3219" s="382" t="s">
        <v>134</v>
      </c>
      <c r="G3219" s="444">
        <f>INDEX([1]CAPS!$A:$A,MATCH(F:F,[1]CAPS!$H:$H,0))</f>
        <v>2302</v>
      </c>
      <c r="H3219" s="414" t="s">
        <v>233</v>
      </c>
      <c r="I3219" s="383" t="s">
        <v>238</v>
      </c>
      <c r="J3219" s="340" t="s">
        <v>276</v>
      </c>
      <c r="K3219" s="340">
        <v>60</v>
      </c>
      <c r="L3219" s="340">
        <v>0</v>
      </c>
      <c r="M3219" s="340" t="s">
        <v>276</v>
      </c>
      <c r="N3219" s="340">
        <v>15</v>
      </c>
      <c r="O3219" s="340">
        <v>0</v>
      </c>
      <c r="P3219" s="340">
        <v>0</v>
      </c>
      <c r="Q3219" s="340">
        <v>0</v>
      </c>
      <c r="S3219">
        <f t="shared" si="371"/>
        <v>60</v>
      </c>
    </row>
    <row r="3220" spans="1:19" ht="16" x14ac:dyDescent="0.2">
      <c r="A3220" s="481" t="s">
        <v>326</v>
      </c>
      <c r="B3220" s="345">
        <v>2</v>
      </c>
      <c r="C3220" s="415" t="str">
        <f t="shared" si="369"/>
        <v>HV2.2</v>
      </c>
      <c r="D3220" s="416">
        <v>2</v>
      </c>
      <c r="E3220" s="482">
        <v>44160</v>
      </c>
      <c r="F3220" s="390" t="s">
        <v>682</v>
      </c>
      <c r="G3220" s="444">
        <f>INDEX([1]CAPS!$A:$A,MATCH(F:F,[1]CAPS!$H:$H,0))</f>
        <v>10361</v>
      </c>
      <c r="H3220" s="425" t="s">
        <v>234</v>
      </c>
      <c r="I3220" s="383" t="s">
        <v>238</v>
      </c>
      <c r="J3220" s="340" t="s">
        <v>276</v>
      </c>
      <c r="K3220" s="340">
        <v>3</v>
      </c>
      <c r="L3220" s="340">
        <v>0</v>
      </c>
      <c r="M3220" s="340" t="s">
        <v>276</v>
      </c>
      <c r="N3220" s="340">
        <v>0</v>
      </c>
      <c r="O3220" s="340" t="s">
        <v>276</v>
      </c>
      <c r="P3220" s="340" t="s">
        <v>276</v>
      </c>
      <c r="Q3220" s="340" t="s">
        <v>276</v>
      </c>
      <c r="S3220">
        <f t="shared" ref="S3220:S3221" si="372">SUM(J3220:K3220)</f>
        <v>3</v>
      </c>
    </row>
    <row r="3221" spans="1:19" ht="16" x14ac:dyDescent="0.2">
      <c r="A3221" s="481" t="s">
        <v>326</v>
      </c>
      <c r="B3221" s="345">
        <v>2</v>
      </c>
      <c r="C3221" s="415" t="str">
        <f t="shared" si="369"/>
        <v>HV2.2</v>
      </c>
      <c r="D3221" s="416">
        <v>2</v>
      </c>
      <c r="E3221" s="482">
        <v>44160</v>
      </c>
      <c r="F3221" s="382" t="s">
        <v>551</v>
      </c>
      <c r="G3221" s="444">
        <f>INDEX([1]CAPS!$A:$A,MATCH(F:F,[1]CAPS!$H:$H,0))</f>
        <v>2322</v>
      </c>
      <c r="H3221" s="414" t="s">
        <v>233</v>
      </c>
      <c r="I3221" s="383" t="s">
        <v>238</v>
      </c>
      <c r="J3221" s="340" t="s">
        <v>276</v>
      </c>
      <c r="K3221" s="340">
        <v>7</v>
      </c>
      <c r="L3221" s="340">
        <v>0</v>
      </c>
      <c r="M3221" s="340" t="s">
        <v>276</v>
      </c>
      <c r="N3221" s="340">
        <v>3</v>
      </c>
      <c r="O3221" s="340" t="s">
        <v>276</v>
      </c>
      <c r="P3221" s="340" t="s">
        <v>276</v>
      </c>
      <c r="Q3221" s="340" t="s">
        <v>276</v>
      </c>
      <c r="S3221">
        <f t="shared" si="372"/>
        <v>7</v>
      </c>
    </row>
    <row r="3222" spans="1:19" ht="16" hidden="1" x14ac:dyDescent="0.2">
      <c r="A3222" s="481" t="s">
        <v>326</v>
      </c>
      <c r="B3222" s="345">
        <v>2</v>
      </c>
      <c r="C3222" s="415" t="str">
        <f t="shared" si="369"/>
        <v>HV2.2</v>
      </c>
      <c r="D3222" s="416">
        <v>2</v>
      </c>
      <c r="E3222" s="482">
        <v>44160</v>
      </c>
      <c r="F3222" s="390" t="s">
        <v>560</v>
      </c>
      <c r="G3222" s="444">
        <f>INDEX([1]CAPS!$A:$A,MATCH(F:F,[1]CAPS!$H:$H,0))</f>
        <v>2451</v>
      </c>
      <c r="H3222" s="367" t="s">
        <v>276</v>
      </c>
      <c r="I3222" s="382" t="s">
        <v>238</v>
      </c>
      <c r="J3222" s="340" t="s">
        <v>276</v>
      </c>
      <c r="K3222" s="340">
        <v>0</v>
      </c>
      <c r="L3222" s="340">
        <v>0</v>
      </c>
      <c r="M3222" s="340" t="s">
        <v>276</v>
      </c>
      <c r="N3222" s="340">
        <v>0</v>
      </c>
      <c r="O3222" s="340">
        <v>1</v>
      </c>
      <c r="P3222" s="340">
        <v>0</v>
      </c>
      <c r="Q3222" s="340">
        <v>0</v>
      </c>
      <c r="S3222">
        <f t="shared" si="371"/>
        <v>1</v>
      </c>
    </row>
    <row r="3223" spans="1:19" ht="16" x14ac:dyDescent="0.2">
      <c r="A3223" s="481" t="s">
        <v>326</v>
      </c>
      <c r="B3223" s="345">
        <v>2</v>
      </c>
      <c r="C3223" s="415" t="str">
        <f t="shared" si="369"/>
        <v>HV2.2</v>
      </c>
      <c r="D3223" s="416">
        <v>2</v>
      </c>
      <c r="E3223" s="482">
        <v>44160</v>
      </c>
      <c r="F3223" s="382" t="s">
        <v>127</v>
      </c>
      <c r="G3223" s="444">
        <f>INDEX([1]CAPS!$A:$A,MATCH(F:F,[1]CAPS!$H:$H,0))</f>
        <v>10605</v>
      </c>
      <c r="H3223" s="414" t="s">
        <v>233</v>
      </c>
      <c r="I3223" s="382" t="s">
        <v>238</v>
      </c>
      <c r="J3223" s="340" t="s">
        <v>276</v>
      </c>
      <c r="K3223" s="340">
        <v>2</v>
      </c>
      <c r="L3223" s="340">
        <v>0</v>
      </c>
      <c r="M3223" s="340" t="s">
        <v>276</v>
      </c>
      <c r="N3223" s="340">
        <v>0</v>
      </c>
      <c r="O3223" s="340" t="s">
        <v>276</v>
      </c>
      <c r="P3223" s="340" t="s">
        <v>276</v>
      </c>
      <c r="Q3223" s="340" t="s">
        <v>276</v>
      </c>
      <c r="S3223">
        <f>SUM(J3223:K3223)</f>
        <v>2</v>
      </c>
    </row>
    <row r="3224" spans="1:19" ht="16" hidden="1" x14ac:dyDescent="0.2">
      <c r="A3224" s="481" t="s">
        <v>326</v>
      </c>
      <c r="B3224" s="345">
        <v>2</v>
      </c>
      <c r="C3224" s="415" t="str">
        <f t="shared" si="369"/>
        <v>HV2.2</v>
      </c>
      <c r="D3224" s="416">
        <v>2</v>
      </c>
      <c r="E3224" s="482">
        <v>44160</v>
      </c>
      <c r="F3224" s="383" t="s">
        <v>502</v>
      </c>
      <c r="G3224" s="444">
        <f>INDEX([1]CAPS!$A:$A,MATCH(F:F,[1]CAPS!$H:$H,0))</f>
        <v>11903</v>
      </c>
      <c r="H3224" s="413" t="s">
        <v>237</v>
      </c>
      <c r="I3224" s="389" t="s">
        <v>238</v>
      </c>
      <c r="J3224" s="340" t="s">
        <v>276</v>
      </c>
      <c r="K3224" s="340">
        <v>0</v>
      </c>
      <c r="L3224" s="340">
        <v>0</v>
      </c>
      <c r="M3224" s="340" t="s">
        <v>276</v>
      </c>
      <c r="N3224" s="340">
        <v>0</v>
      </c>
      <c r="O3224" s="340">
        <v>16</v>
      </c>
      <c r="P3224" s="340">
        <v>0</v>
      </c>
      <c r="Q3224" s="340">
        <v>0</v>
      </c>
      <c r="S3224">
        <f t="shared" si="371"/>
        <v>16</v>
      </c>
    </row>
    <row r="3225" spans="1:19" ht="16" hidden="1" x14ac:dyDescent="0.2">
      <c r="A3225" s="481" t="s">
        <v>326</v>
      </c>
      <c r="B3225" s="345">
        <v>2</v>
      </c>
      <c r="C3225" s="415" t="str">
        <f t="shared" si="369"/>
        <v>HV2.2</v>
      </c>
      <c r="D3225" s="416">
        <v>2</v>
      </c>
      <c r="E3225" s="482">
        <v>44160</v>
      </c>
      <c r="F3225" s="383" t="s">
        <v>547</v>
      </c>
      <c r="G3225" s="444">
        <f>INDEX([1]CAPS!$A:$A,MATCH(F:F,[1]CAPS!$H:$H,0))</f>
        <v>5657</v>
      </c>
      <c r="H3225" s="414" t="s">
        <v>233</v>
      </c>
      <c r="I3225" s="389" t="s">
        <v>238</v>
      </c>
      <c r="J3225" s="340" t="s">
        <v>276</v>
      </c>
      <c r="K3225" s="340">
        <v>7</v>
      </c>
      <c r="L3225" s="340">
        <v>0</v>
      </c>
      <c r="M3225" s="340" t="s">
        <v>276</v>
      </c>
      <c r="N3225" s="340">
        <v>0</v>
      </c>
      <c r="O3225" s="340">
        <v>0</v>
      </c>
      <c r="P3225" s="340">
        <v>0</v>
      </c>
      <c r="Q3225" s="340">
        <v>0</v>
      </c>
      <c r="S3225">
        <f t="shared" si="371"/>
        <v>7</v>
      </c>
    </row>
    <row r="3226" spans="1:19" ht="16" hidden="1" x14ac:dyDescent="0.2">
      <c r="A3226" s="481" t="s">
        <v>326</v>
      </c>
      <c r="B3226" s="345">
        <v>2</v>
      </c>
      <c r="C3226" s="415" t="str">
        <f t="shared" si="369"/>
        <v>HV2.2</v>
      </c>
      <c r="D3226" s="416">
        <v>2</v>
      </c>
      <c r="E3226" s="482">
        <v>44160</v>
      </c>
      <c r="F3226" s="382" t="s">
        <v>1051</v>
      </c>
      <c r="G3226" s="444">
        <f>INDEX([1]CAPS!$A:$A,MATCH(F:F,[1]CAPS!$H:$H,0))</f>
        <v>2408</v>
      </c>
      <c r="H3226" s="414" t="s">
        <v>233</v>
      </c>
      <c r="I3226" s="389" t="s">
        <v>238</v>
      </c>
      <c r="J3226" s="340" t="s">
        <v>276</v>
      </c>
      <c r="K3226" s="340">
        <v>2</v>
      </c>
      <c r="L3226" s="340">
        <v>0</v>
      </c>
      <c r="M3226" s="340" t="s">
        <v>276</v>
      </c>
      <c r="N3226" s="340">
        <v>0</v>
      </c>
      <c r="O3226" s="340">
        <v>0</v>
      </c>
      <c r="P3226" s="340">
        <v>0</v>
      </c>
      <c r="Q3226" s="340">
        <v>0</v>
      </c>
      <c r="S3226">
        <f t="shared" si="371"/>
        <v>2</v>
      </c>
    </row>
    <row r="3227" spans="1:19" ht="16" hidden="1" x14ac:dyDescent="0.2">
      <c r="A3227" s="481" t="s">
        <v>326</v>
      </c>
      <c r="B3227" s="345">
        <v>2</v>
      </c>
      <c r="C3227" s="415" t="str">
        <f t="shared" si="369"/>
        <v>HV2.2</v>
      </c>
      <c r="D3227" s="416">
        <v>2</v>
      </c>
      <c r="E3227" s="482">
        <v>44160</v>
      </c>
      <c r="F3227" s="383" t="s">
        <v>143</v>
      </c>
      <c r="G3227" s="444">
        <f>INDEX([1]CAPS!$A:$A,MATCH(F:F,[1]CAPS!$H:$H,0))</f>
        <v>3507</v>
      </c>
      <c r="H3227" s="414" t="s">
        <v>270</v>
      </c>
      <c r="I3227" s="389" t="s">
        <v>238</v>
      </c>
      <c r="J3227" s="340" t="s">
        <v>276</v>
      </c>
      <c r="K3227" s="340">
        <v>0</v>
      </c>
      <c r="L3227" s="340">
        <v>0</v>
      </c>
      <c r="M3227" s="340" t="s">
        <v>276</v>
      </c>
      <c r="N3227" s="340">
        <v>0</v>
      </c>
      <c r="O3227" s="340">
        <v>3</v>
      </c>
      <c r="P3227" s="340">
        <v>0</v>
      </c>
      <c r="Q3227" s="340">
        <v>0</v>
      </c>
      <c r="S3227">
        <f t="shared" si="371"/>
        <v>3</v>
      </c>
    </row>
    <row r="3228" spans="1:19" ht="32" hidden="1" x14ac:dyDescent="0.2">
      <c r="A3228" s="481" t="s">
        <v>326</v>
      </c>
      <c r="B3228" s="345">
        <v>3</v>
      </c>
      <c r="C3228" s="415" t="str">
        <f t="shared" si="369"/>
        <v>HV2.3</v>
      </c>
      <c r="D3228" s="416">
        <v>2</v>
      </c>
      <c r="E3228" s="482">
        <v>44160</v>
      </c>
      <c r="F3228" s="383" t="s">
        <v>135</v>
      </c>
      <c r="G3228" s="444">
        <f>INDEX([1]CAPS!$A:$A,MATCH(F:F,[1]CAPS!$H:$H,0))</f>
        <v>7766</v>
      </c>
      <c r="H3228" s="414" t="s">
        <v>236</v>
      </c>
      <c r="I3228" s="389" t="s">
        <v>242</v>
      </c>
      <c r="J3228" s="340" t="s">
        <v>276</v>
      </c>
      <c r="K3228" s="340">
        <v>5</v>
      </c>
      <c r="L3228" s="340">
        <v>0</v>
      </c>
      <c r="M3228" s="340" t="s">
        <v>276</v>
      </c>
      <c r="N3228" s="340">
        <v>0</v>
      </c>
      <c r="O3228" s="340">
        <v>4</v>
      </c>
      <c r="P3228" s="340">
        <v>0</v>
      </c>
      <c r="Q3228" s="340">
        <v>0</v>
      </c>
      <c r="S3228">
        <f t="shared" si="371"/>
        <v>9</v>
      </c>
    </row>
    <row r="3229" spans="1:19" ht="32" hidden="1" x14ac:dyDescent="0.2">
      <c r="A3229" s="481" t="s">
        <v>326</v>
      </c>
      <c r="B3229" s="345">
        <v>3</v>
      </c>
      <c r="C3229" s="415" t="str">
        <f t="shared" si="369"/>
        <v>HV2.3</v>
      </c>
      <c r="D3229" s="416">
        <v>2</v>
      </c>
      <c r="E3229" s="482">
        <v>44160</v>
      </c>
      <c r="F3229" s="383" t="s">
        <v>232</v>
      </c>
      <c r="G3229" s="444">
        <f>INDEX([1]CAPS!$A:$A,MATCH(F:F,[1]CAPS!$H:$H,0))</f>
        <v>8875</v>
      </c>
      <c r="H3229" s="414" t="s">
        <v>236</v>
      </c>
      <c r="I3229" s="389" t="s">
        <v>239</v>
      </c>
      <c r="J3229" s="340" t="s">
        <v>276</v>
      </c>
      <c r="K3229" s="340">
        <v>1</v>
      </c>
      <c r="L3229" s="340">
        <v>0</v>
      </c>
      <c r="M3229" s="340" t="s">
        <v>276</v>
      </c>
      <c r="N3229" s="340">
        <v>0</v>
      </c>
      <c r="O3229" s="340">
        <v>0</v>
      </c>
      <c r="P3229" s="340">
        <v>0</v>
      </c>
      <c r="Q3229" s="340">
        <v>0</v>
      </c>
      <c r="S3229">
        <f t="shared" si="371"/>
        <v>1</v>
      </c>
    </row>
    <row r="3230" spans="1:19" ht="32" hidden="1" x14ac:dyDescent="0.2">
      <c r="A3230" s="481" t="s">
        <v>326</v>
      </c>
      <c r="B3230" s="345">
        <v>3</v>
      </c>
      <c r="C3230" s="415" t="str">
        <f t="shared" si="369"/>
        <v>HV2.3</v>
      </c>
      <c r="D3230" s="416">
        <v>2</v>
      </c>
      <c r="E3230" s="482">
        <v>44160</v>
      </c>
      <c r="F3230" s="383" t="s">
        <v>157</v>
      </c>
      <c r="G3230" s="444">
        <f>INDEX([1]CAPS!$A:$A,MATCH(F:F,[1]CAPS!$H:$H,0))</f>
        <v>2654</v>
      </c>
      <c r="H3230" s="414" t="s">
        <v>237</v>
      </c>
      <c r="I3230" s="389" t="s">
        <v>239</v>
      </c>
      <c r="J3230" s="340" t="s">
        <v>276</v>
      </c>
      <c r="K3230" s="340">
        <v>0</v>
      </c>
      <c r="L3230" s="340">
        <v>0</v>
      </c>
      <c r="M3230" s="340" t="s">
        <v>276</v>
      </c>
      <c r="N3230" s="340">
        <v>0</v>
      </c>
      <c r="O3230" s="340">
        <v>14</v>
      </c>
      <c r="P3230" s="340">
        <v>0</v>
      </c>
      <c r="Q3230" s="340">
        <v>0</v>
      </c>
      <c r="S3230">
        <f t="shared" si="371"/>
        <v>14</v>
      </c>
    </row>
    <row r="3231" spans="1:19" ht="16" hidden="1" x14ac:dyDescent="0.2">
      <c r="A3231" s="481" t="s">
        <v>326</v>
      </c>
      <c r="B3231" s="345">
        <v>3</v>
      </c>
      <c r="C3231" s="415" t="str">
        <f t="shared" si="369"/>
        <v>HV2.3</v>
      </c>
      <c r="D3231" s="416">
        <v>2</v>
      </c>
      <c r="E3231" s="482">
        <v>44160</v>
      </c>
      <c r="F3231" s="383" t="s">
        <v>159</v>
      </c>
      <c r="G3231" s="444">
        <f>INDEX([1]CAPS!$A:$A,MATCH(F:F,[1]CAPS!$H:$H,0))</f>
        <v>7138</v>
      </c>
      <c r="H3231" s="414" t="s">
        <v>233</v>
      </c>
      <c r="I3231" s="389" t="s">
        <v>240</v>
      </c>
      <c r="J3231" s="340" t="s">
        <v>276</v>
      </c>
      <c r="K3231" s="340">
        <v>29</v>
      </c>
      <c r="L3231" s="340">
        <v>0</v>
      </c>
      <c r="M3231" s="340" t="s">
        <v>276</v>
      </c>
      <c r="N3231" s="340">
        <v>0</v>
      </c>
      <c r="O3231" s="340">
        <v>0</v>
      </c>
      <c r="P3231" s="340">
        <v>0</v>
      </c>
      <c r="Q3231" s="340">
        <v>0</v>
      </c>
      <c r="S3231">
        <f t="shared" si="371"/>
        <v>29</v>
      </c>
    </row>
    <row r="3232" spans="1:19" ht="32" hidden="1" x14ac:dyDescent="0.2">
      <c r="A3232" s="481" t="s">
        <v>326</v>
      </c>
      <c r="B3232" s="345">
        <v>3</v>
      </c>
      <c r="C3232" s="415" t="str">
        <f t="shared" si="369"/>
        <v>HV2.3</v>
      </c>
      <c r="D3232" s="416">
        <v>2</v>
      </c>
      <c r="E3232" s="482">
        <v>44160</v>
      </c>
      <c r="F3232" s="383" t="s">
        <v>161</v>
      </c>
      <c r="G3232" s="444">
        <f>INDEX([1]CAPS!$A:$A,MATCH(F:F,[1]CAPS!$H:$H,0))</f>
        <v>2603</v>
      </c>
      <c r="H3232" s="414" t="s">
        <v>235</v>
      </c>
      <c r="I3232" s="389" t="s">
        <v>239</v>
      </c>
      <c r="J3232" s="340" t="s">
        <v>276</v>
      </c>
      <c r="K3232" s="340">
        <v>1</v>
      </c>
      <c r="L3232" s="340">
        <v>0</v>
      </c>
      <c r="M3232" s="340" t="s">
        <v>276</v>
      </c>
      <c r="N3232" s="340">
        <v>0</v>
      </c>
      <c r="O3232" s="340">
        <v>48</v>
      </c>
      <c r="P3232" s="340">
        <v>0</v>
      </c>
      <c r="Q3232" s="340">
        <v>0</v>
      </c>
      <c r="S3232">
        <f t="shared" si="371"/>
        <v>49</v>
      </c>
    </row>
    <row r="3233" spans="1:19" ht="16" hidden="1" x14ac:dyDescent="0.2">
      <c r="A3233" s="481" t="s">
        <v>326</v>
      </c>
      <c r="B3233" s="345">
        <v>3</v>
      </c>
      <c r="C3233" s="415" t="str">
        <f t="shared" si="369"/>
        <v>HV2.3</v>
      </c>
      <c r="D3233" s="416">
        <v>2</v>
      </c>
      <c r="E3233" s="482">
        <v>44160</v>
      </c>
      <c r="F3233" s="383" t="s">
        <v>131</v>
      </c>
      <c r="G3233" s="444">
        <f>INDEX([1]CAPS!$A:$A,MATCH(F:F,[1]CAPS!$H:$H,0))</f>
        <v>2557</v>
      </c>
      <c r="H3233" s="414" t="s">
        <v>233</v>
      </c>
      <c r="I3233" s="389" t="s">
        <v>240</v>
      </c>
      <c r="J3233" s="340" t="s">
        <v>276</v>
      </c>
      <c r="K3233" s="340">
        <v>1</v>
      </c>
      <c r="L3233" s="340">
        <v>0</v>
      </c>
      <c r="M3233" s="340" t="s">
        <v>276</v>
      </c>
      <c r="N3233" s="340">
        <v>0</v>
      </c>
      <c r="O3233" s="340">
        <v>0</v>
      </c>
      <c r="P3233" s="340">
        <v>0</v>
      </c>
      <c r="Q3233" s="340">
        <v>0</v>
      </c>
      <c r="S3233">
        <f t="shared" si="371"/>
        <v>1</v>
      </c>
    </row>
    <row r="3234" spans="1:19" ht="16" hidden="1" x14ac:dyDescent="0.2">
      <c r="A3234" s="481" t="s">
        <v>326</v>
      </c>
      <c r="B3234" s="345">
        <v>3</v>
      </c>
      <c r="C3234" s="415" t="str">
        <f t="shared" si="369"/>
        <v>HV2.3</v>
      </c>
      <c r="D3234" s="416">
        <v>2</v>
      </c>
      <c r="E3234" s="482">
        <v>44160</v>
      </c>
      <c r="F3234" s="383" t="s">
        <v>134</v>
      </c>
      <c r="G3234" s="444">
        <f>INDEX([1]CAPS!$A:$A,MATCH(F:F,[1]CAPS!$H:$H,0))</f>
        <v>2302</v>
      </c>
      <c r="H3234" s="414" t="s">
        <v>233</v>
      </c>
      <c r="I3234" s="389" t="s">
        <v>238</v>
      </c>
      <c r="J3234" s="340" t="s">
        <v>276</v>
      </c>
      <c r="K3234" s="340">
        <v>58</v>
      </c>
      <c r="L3234" s="340">
        <v>0</v>
      </c>
      <c r="M3234" s="340" t="s">
        <v>276</v>
      </c>
      <c r="N3234" s="340">
        <v>30</v>
      </c>
      <c r="O3234" s="340">
        <v>0</v>
      </c>
      <c r="P3234" s="340">
        <v>0</v>
      </c>
      <c r="Q3234" s="340">
        <v>0</v>
      </c>
      <c r="S3234">
        <f t="shared" si="371"/>
        <v>58</v>
      </c>
    </row>
    <row r="3235" spans="1:19" ht="16" x14ac:dyDescent="0.2">
      <c r="A3235" s="481" t="s">
        <v>326</v>
      </c>
      <c r="B3235" s="345">
        <v>3</v>
      </c>
      <c r="C3235" s="415" t="str">
        <f t="shared" si="369"/>
        <v>HV2.3</v>
      </c>
      <c r="D3235" s="416">
        <v>2</v>
      </c>
      <c r="E3235" s="482">
        <v>44160</v>
      </c>
      <c r="F3235" s="383" t="s">
        <v>551</v>
      </c>
      <c r="G3235" s="444">
        <f>INDEX([1]CAPS!$A:$A,MATCH(F:F,[1]CAPS!$H:$H,0))</f>
        <v>2322</v>
      </c>
      <c r="H3235" s="414" t="s">
        <v>233</v>
      </c>
      <c r="I3235" s="389" t="s">
        <v>238</v>
      </c>
      <c r="J3235" s="340" t="s">
        <v>276</v>
      </c>
      <c r="K3235" s="340">
        <v>5</v>
      </c>
      <c r="L3235" s="340">
        <v>0</v>
      </c>
      <c r="M3235" s="340" t="s">
        <v>276</v>
      </c>
      <c r="N3235" s="340">
        <v>2</v>
      </c>
      <c r="O3235" s="340" t="s">
        <v>276</v>
      </c>
      <c r="P3235" s="340" t="s">
        <v>276</v>
      </c>
      <c r="Q3235" s="340" t="s">
        <v>276</v>
      </c>
      <c r="S3235">
        <f t="shared" ref="S3235:S3237" si="373">SUM(J3235:K3235)</f>
        <v>5</v>
      </c>
    </row>
    <row r="3236" spans="1:19" ht="16" x14ac:dyDescent="0.2">
      <c r="A3236" s="481" t="s">
        <v>326</v>
      </c>
      <c r="B3236" s="345">
        <v>3</v>
      </c>
      <c r="C3236" s="415" t="str">
        <f t="shared" si="369"/>
        <v>HV2.3</v>
      </c>
      <c r="D3236" s="416">
        <v>2</v>
      </c>
      <c r="E3236" s="482">
        <v>44160</v>
      </c>
      <c r="F3236" s="392" t="s">
        <v>682</v>
      </c>
      <c r="G3236" s="444">
        <f>INDEX([1]CAPS!$A:$A,MATCH(F:F,[1]CAPS!$H:$H,0))</f>
        <v>10361</v>
      </c>
      <c r="H3236" s="425" t="s">
        <v>234</v>
      </c>
      <c r="I3236" s="389" t="s">
        <v>238</v>
      </c>
      <c r="J3236" s="340" t="s">
        <v>276</v>
      </c>
      <c r="K3236" s="340">
        <v>2</v>
      </c>
      <c r="L3236" s="340">
        <v>0</v>
      </c>
      <c r="M3236" s="340" t="s">
        <v>276</v>
      </c>
      <c r="N3236" s="340">
        <v>2</v>
      </c>
      <c r="O3236" s="340" t="s">
        <v>276</v>
      </c>
      <c r="P3236" s="340" t="s">
        <v>276</v>
      </c>
      <c r="Q3236" s="340" t="s">
        <v>276</v>
      </c>
      <c r="R3236" t="s">
        <v>841</v>
      </c>
      <c r="S3236">
        <f t="shared" si="373"/>
        <v>2</v>
      </c>
    </row>
    <row r="3237" spans="1:19" ht="16" x14ac:dyDescent="0.2">
      <c r="A3237" s="481" t="s">
        <v>326</v>
      </c>
      <c r="B3237" s="345">
        <v>3</v>
      </c>
      <c r="C3237" s="415" t="str">
        <f t="shared" si="369"/>
        <v>HV2.3</v>
      </c>
      <c r="D3237" s="416">
        <v>2</v>
      </c>
      <c r="E3237" s="482">
        <v>44160</v>
      </c>
      <c r="F3237" s="383" t="s">
        <v>129</v>
      </c>
      <c r="G3237" s="444">
        <f>INDEX([1]CAPS!$A:$A,MATCH(F:F,[1]CAPS!$H:$H,0))</f>
        <v>5532</v>
      </c>
      <c r="H3237" s="414" t="s">
        <v>233</v>
      </c>
      <c r="I3237" s="389" t="s">
        <v>238</v>
      </c>
      <c r="J3237" s="340" t="s">
        <v>276</v>
      </c>
      <c r="K3237" s="340">
        <v>12</v>
      </c>
      <c r="L3237" s="340">
        <v>0</v>
      </c>
      <c r="M3237" s="340" t="s">
        <v>276</v>
      </c>
      <c r="N3237" s="340">
        <v>0</v>
      </c>
      <c r="O3237" s="340" t="s">
        <v>276</v>
      </c>
      <c r="P3237" s="340" t="s">
        <v>276</v>
      </c>
      <c r="Q3237" s="340" t="s">
        <v>276</v>
      </c>
      <c r="S3237">
        <f t="shared" si="373"/>
        <v>12</v>
      </c>
    </row>
    <row r="3238" spans="1:19" ht="16" hidden="1" x14ac:dyDescent="0.2">
      <c r="A3238" s="481" t="s">
        <v>326</v>
      </c>
      <c r="B3238" s="345">
        <v>3</v>
      </c>
      <c r="C3238" s="415" t="str">
        <f t="shared" si="369"/>
        <v>HV2.3</v>
      </c>
      <c r="D3238" s="416">
        <v>2</v>
      </c>
      <c r="E3238" s="482">
        <v>44160</v>
      </c>
      <c r="F3238" s="392" t="s">
        <v>560</v>
      </c>
      <c r="G3238" s="444">
        <f>INDEX([1]CAPS!$A:$A,MATCH(F:F,[1]CAPS!$H:$H,0))</f>
        <v>2451</v>
      </c>
      <c r="H3238" s="414" t="s">
        <v>237</v>
      </c>
      <c r="I3238" s="389" t="s">
        <v>238</v>
      </c>
      <c r="J3238" s="340" t="s">
        <v>276</v>
      </c>
      <c r="K3238" s="340">
        <v>0</v>
      </c>
      <c r="L3238" s="340">
        <v>0</v>
      </c>
      <c r="M3238" s="340" t="s">
        <v>276</v>
      </c>
      <c r="N3238" s="340">
        <v>0</v>
      </c>
      <c r="O3238" s="340">
        <v>1</v>
      </c>
      <c r="P3238" s="340">
        <v>0</v>
      </c>
      <c r="Q3238" s="340">
        <v>0</v>
      </c>
      <c r="S3238">
        <f t="shared" si="371"/>
        <v>1</v>
      </c>
    </row>
    <row r="3239" spans="1:19" ht="32" hidden="1" x14ac:dyDescent="0.2">
      <c r="A3239" s="481" t="s">
        <v>326</v>
      </c>
      <c r="B3239" s="345">
        <v>3</v>
      </c>
      <c r="C3239" s="415" t="str">
        <f t="shared" si="369"/>
        <v>HV2.3</v>
      </c>
      <c r="D3239" s="416">
        <v>2</v>
      </c>
      <c r="E3239" s="482">
        <v>44160</v>
      </c>
      <c r="F3239" s="383" t="s">
        <v>318</v>
      </c>
      <c r="G3239" s="444">
        <f>INDEX([1]CAPS!$A:$A,MATCH(F:F,[1]CAPS!$H:$H,0))</f>
        <v>5255</v>
      </c>
      <c r="H3239" s="414" t="s">
        <v>237</v>
      </c>
      <c r="I3239" s="389" t="s">
        <v>239</v>
      </c>
      <c r="J3239" s="340" t="s">
        <v>276</v>
      </c>
      <c r="K3239" s="340">
        <v>0</v>
      </c>
      <c r="L3239" s="340">
        <v>0</v>
      </c>
      <c r="M3239" s="340" t="s">
        <v>276</v>
      </c>
      <c r="N3239" s="340">
        <v>0</v>
      </c>
      <c r="O3239" s="340">
        <v>5</v>
      </c>
      <c r="P3239" s="340">
        <v>0</v>
      </c>
      <c r="Q3239" s="340">
        <v>0</v>
      </c>
      <c r="S3239">
        <f t="shared" si="371"/>
        <v>5</v>
      </c>
    </row>
    <row r="3240" spans="1:19" ht="16" hidden="1" x14ac:dyDescent="0.2">
      <c r="A3240" s="481" t="s">
        <v>326</v>
      </c>
      <c r="B3240" s="345">
        <v>3</v>
      </c>
      <c r="C3240" s="415" t="str">
        <f t="shared" si="369"/>
        <v>HV2.3</v>
      </c>
      <c r="D3240" s="416">
        <v>2</v>
      </c>
      <c r="E3240" s="482">
        <v>44160</v>
      </c>
      <c r="F3240" s="392" t="s">
        <v>502</v>
      </c>
      <c r="G3240" s="444">
        <f>INDEX([1]CAPS!$A:$A,MATCH(F:F,[1]CAPS!$H:$H,0))</f>
        <v>11903</v>
      </c>
      <c r="H3240" s="414" t="s">
        <v>237</v>
      </c>
      <c r="I3240" s="389" t="s">
        <v>238</v>
      </c>
      <c r="J3240" s="340" t="s">
        <v>276</v>
      </c>
      <c r="K3240" s="340">
        <v>0</v>
      </c>
      <c r="L3240" s="340">
        <v>0</v>
      </c>
      <c r="M3240" s="340" t="s">
        <v>276</v>
      </c>
      <c r="N3240" s="340">
        <v>0</v>
      </c>
      <c r="O3240" s="340">
        <v>15</v>
      </c>
      <c r="P3240" s="340">
        <v>0</v>
      </c>
      <c r="Q3240" s="340">
        <v>2</v>
      </c>
      <c r="R3240" t="s">
        <v>684</v>
      </c>
      <c r="S3240">
        <f t="shared" si="371"/>
        <v>15</v>
      </c>
    </row>
    <row r="3241" spans="1:19" ht="16" hidden="1" x14ac:dyDescent="0.2">
      <c r="A3241" s="481" t="s">
        <v>326</v>
      </c>
      <c r="B3241" s="345">
        <v>3</v>
      </c>
      <c r="C3241" s="415" t="str">
        <f t="shared" si="369"/>
        <v>HV2.3</v>
      </c>
      <c r="D3241" s="416">
        <v>2</v>
      </c>
      <c r="E3241" s="482">
        <v>44160</v>
      </c>
      <c r="F3241" s="395" t="s">
        <v>126</v>
      </c>
      <c r="G3241" s="444">
        <f>INDEX([1]CAPS!$A:$A,MATCH(F:F,[1]CAPS!$H:$H,0))</f>
        <v>7943</v>
      </c>
      <c r="H3241" s="414" t="s">
        <v>236</v>
      </c>
      <c r="I3241" s="389" t="s">
        <v>242</v>
      </c>
      <c r="J3241" s="340" t="s">
        <v>276</v>
      </c>
      <c r="K3241" s="340">
        <v>1</v>
      </c>
      <c r="L3241" s="340">
        <v>0</v>
      </c>
      <c r="M3241" s="340" t="s">
        <v>276</v>
      </c>
      <c r="N3241" s="340">
        <v>0</v>
      </c>
      <c r="O3241" s="340">
        <v>0</v>
      </c>
      <c r="P3241" s="340">
        <v>0</v>
      </c>
      <c r="Q3241" s="340">
        <v>0</v>
      </c>
      <c r="S3241">
        <f t="shared" si="371"/>
        <v>1</v>
      </c>
    </row>
    <row r="3242" spans="1:19" ht="16" hidden="1" x14ac:dyDescent="0.2">
      <c r="A3242" s="481" t="s">
        <v>326</v>
      </c>
      <c r="B3242" s="345">
        <v>3</v>
      </c>
      <c r="C3242" s="415" t="str">
        <f t="shared" si="369"/>
        <v>HV2.3</v>
      </c>
      <c r="D3242" s="416">
        <v>2</v>
      </c>
      <c r="E3242" s="482">
        <v>44160</v>
      </c>
      <c r="F3242" s="382" t="s">
        <v>1051</v>
      </c>
      <c r="G3242" s="444">
        <f>INDEX([1]CAPS!$A:$A,MATCH(F:F,[1]CAPS!$H:$H,0))</f>
        <v>2408</v>
      </c>
      <c r="H3242" s="414" t="s">
        <v>233</v>
      </c>
      <c r="I3242" s="389" t="s">
        <v>238</v>
      </c>
      <c r="J3242" s="340" t="s">
        <v>276</v>
      </c>
      <c r="K3242" s="340">
        <v>3</v>
      </c>
      <c r="L3242" s="340">
        <v>0</v>
      </c>
      <c r="M3242" s="340" t="s">
        <v>276</v>
      </c>
      <c r="N3242" s="340">
        <v>3</v>
      </c>
      <c r="O3242" s="340">
        <v>0</v>
      </c>
      <c r="P3242" s="340">
        <v>0</v>
      </c>
      <c r="Q3242" s="340">
        <v>0</v>
      </c>
      <c r="S3242">
        <f t="shared" si="371"/>
        <v>3</v>
      </c>
    </row>
    <row r="3243" spans="1:19" ht="16" hidden="1" x14ac:dyDescent="0.2">
      <c r="A3243" s="481" t="s">
        <v>326</v>
      </c>
      <c r="B3243" s="345">
        <v>3</v>
      </c>
      <c r="C3243" s="415" t="str">
        <f t="shared" si="369"/>
        <v>HV2.3</v>
      </c>
      <c r="D3243" s="416">
        <v>2</v>
      </c>
      <c r="E3243" s="482">
        <v>44160</v>
      </c>
      <c r="F3243" s="395" t="s">
        <v>128</v>
      </c>
      <c r="G3243" s="444">
        <f>INDEX([1]CAPS!$A:$A,MATCH(F:F,[1]CAPS!$H:$H,0))</f>
        <v>3243</v>
      </c>
      <c r="H3243" s="414" t="s">
        <v>270</v>
      </c>
      <c r="I3243" s="389" t="s">
        <v>238</v>
      </c>
      <c r="J3243" s="340" t="s">
        <v>276</v>
      </c>
      <c r="K3243" s="340">
        <v>0</v>
      </c>
      <c r="L3243" s="340">
        <v>0</v>
      </c>
      <c r="M3243" s="340" t="s">
        <v>276</v>
      </c>
      <c r="N3243" s="340">
        <v>0</v>
      </c>
      <c r="O3243" s="340">
        <v>3</v>
      </c>
      <c r="P3243" s="340">
        <v>0</v>
      </c>
      <c r="Q3243" s="340">
        <v>0</v>
      </c>
      <c r="S3243">
        <f t="shared" si="371"/>
        <v>3</v>
      </c>
    </row>
    <row r="3244" spans="1:19" ht="32" hidden="1" x14ac:dyDescent="0.2">
      <c r="A3244" s="481" t="s">
        <v>326</v>
      </c>
      <c r="B3244" s="345">
        <v>4</v>
      </c>
      <c r="C3244" s="415" t="str">
        <f t="shared" si="369"/>
        <v>HV2.4</v>
      </c>
      <c r="D3244" s="416">
        <v>2</v>
      </c>
      <c r="E3244" s="482">
        <v>44160</v>
      </c>
      <c r="F3244" s="383" t="s">
        <v>135</v>
      </c>
      <c r="G3244" s="444">
        <f>INDEX([1]CAPS!$A:$A,MATCH(F:F,[1]CAPS!$H:$H,0))</f>
        <v>7766</v>
      </c>
      <c r="H3244" s="414" t="s">
        <v>236</v>
      </c>
      <c r="I3244" s="389" t="s">
        <v>242</v>
      </c>
      <c r="J3244" s="340" t="s">
        <v>276</v>
      </c>
      <c r="K3244" s="340">
        <v>13</v>
      </c>
      <c r="L3244" s="340">
        <v>0</v>
      </c>
      <c r="M3244" s="340" t="s">
        <v>276</v>
      </c>
      <c r="N3244" s="340">
        <v>0</v>
      </c>
      <c r="O3244" s="340">
        <v>0</v>
      </c>
      <c r="P3244" s="340">
        <v>0</v>
      </c>
      <c r="Q3244" s="340">
        <v>0</v>
      </c>
      <c r="S3244">
        <f t="shared" si="371"/>
        <v>13</v>
      </c>
    </row>
    <row r="3245" spans="1:19" ht="32" hidden="1" x14ac:dyDescent="0.2">
      <c r="A3245" s="481" t="s">
        <v>326</v>
      </c>
      <c r="B3245" s="345">
        <v>4</v>
      </c>
      <c r="C3245" s="415" t="str">
        <f t="shared" si="369"/>
        <v>HV2.4</v>
      </c>
      <c r="D3245" s="416">
        <v>2</v>
      </c>
      <c r="E3245" s="482">
        <v>44160</v>
      </c>
      <c r="F3245" s="383" t="s">
        <v>232</v>
      </c>
      <c r="G3245" s="444">
        <f>INDEX([1]CAPS!$A:$A,MATCH(F:F,[1]CAPS!$H:$H,0))</f>
        <v>8875</v>
      </c>
      <c r="H3245" s="414" t="s">
        <v>236</v>
      </c>
      <c r="I3245" s="389" t="s">
        <v>239</v>
      </c>
      <c r="J3245" s="340" t="s">
        <v>276</v>
      </c>
      <c r="K3245" s="340">
        <v>1</v>
      </c>
      <c r="L3245" s="340">
        <v>0</v>
      </c>
      <c r="M3245" s="340" t="s">
        <v>276</v>
      </c>
      <c r="N3245" s="340">
        <v>0</v>
      </c>
      <c r="O3245" s="340">
        <v>3</v>
      </c>
      <c r="P3245" s="340">
        <v>0</v>
      </c>
      <c r="Q3245" s="340">
        <v>0</v>
      </c>
      <c r="S3245">
        <f t="shared" si="371"/>
        <v>4</v>
      </c>
    </row>
    <row r="3246" spans="1:19" ht="32" hidden="1" x14ac:dyDescent="0.2">
      <c r="A3246" s="481" t="s">
        <v>326</v>
      </c>
      <c r="B3246" s="345">
        <v>4</v>
      </c>
      <c r="C3246" s="415" t="str">
        <f t="shared" si="369"/>
        <v>HV2.4</v>
      </c>
      <c r="D3246" s="416">
        <v>2</v>
      </c>
      <c r="E3246" s="482">
        <v>44160</v>
      </c>
      <c r="F3246" s="383" t="s">
        <v>229</v>
      </c>
      <c r="G3246" s="444">
        <f>INDEX([1]CAPS!$A:$A,MATCH(F:F,[1]CAPS!$H:$H,0))</f>
        <v>3997</v>
      </c>
      <c r="H3246" s="414" t="s">
        <v>236</v>
      </c>
      <c r="I3246" s="389" t="s">
        <v>239</v>
      </c>
      <c r="J3246" s="340" t="s">
        <v>276</v>
      </c>
      <c r="K3246" s="340">
        <v>3</v>
      </c>
      <c r="L3246" s="340">
        <v>0</v>
      </c>
      <c r="M3246" s="340" t="s">
        <v>276</v>
      </c>
      <c r="N3246" s="340">
        <v>0</v>
      </c>
      <c r="O3246" s="340">
        <v>12</v>
      </c>
      <c r="P3246" s="340">
        <v>0</v>
      </c>
      <c r="Q3246" s="340">
        <v>0</v>
      </c>
      <c r="S3246">
        <f t="shared" si="371"/>
        <v>15</v>
      </c>
    </row>
    <row r="3247" spans="1:19" ht="16" hidden="1" x14ac:dyDescent="0.2">
      <c r="A3247" s="481" t="s">
        <v>326</v>
      </c>
      <c r="B3247" s="345">
        <v>4</v>
      </c>
      <c r="C3247" s="415" t="str">
        <f t="shared" si="369"/>
        <v>HV2.4</v>
      </c>
      <c r="D3247" s="416">
        <v>2</v>
      </c>
      <c r="E3247" s="482">
        <v>44160</v>
      </c>
      <c r="F3247" s="392" t="s">
        <v>502</v>
      </c>
      <c r="G3247" s="444">
        <f>INDEX([1]CAPS!$A:$A,MATCH(F:F,[1]CAPS!$H:$H,0))</f>
        <v>11903</v>
      </c>
      <c r="H3247" s="414" t="s">
        <v>237</v>
      </c>
      <c r="I3247" s="389" t="s">
        <v>238</v>
      </c>
      <c r="J3247" s="340" t="s">
        <v>276</v>
      </c>
      <c r="K3247" s="340">
        <v>0</v>
      </c>
      <c r="L3247" s="340">
        <v>0</v>
      </c>
      <c r="M3247" s="340" t="s">
        <v>276</v>
      </c>
      <c r="N3247" s="340">
        <v>0</v>
      </c>
      <c r="O3247" s="340">
        <v>1</v>
      </c>
      <c r="P3247" s="340">
        <v>0</v>
      </c>
      <c r="Q3247" s="340">
        <v>0</v>
      </c>
      <c r="R3247" t="s">
        <v>684</v>
      </c>
      <c r="S3247">
        <f t="shared" si="371"/>
        <v>1</v>
      </c>
    </row>
    <row r="3248" spans="1:19" ht="32" hidden="1" x14ac:dyDescent="0.2">
      <c r="A3248" s="481" t="s">
        <v>326</v>
      </c>
      <c r="B3248" s="345">
        <v>4</v>
      </c>
      <c r="C3248" s="415" t="str">
        <f t="shared" si="369"/>
        <v>HV2.4</v>
      </c>
      <c r="D3248" s="416">
        <v>2</v>
      </c>
      <c r="E3248" s="482">
        <v>44160</v>
      </c>
      <c r="F3248" s="383" t="s">
        <v>128</v>
      </c>
      <c r="G3248" s="444">
        <f>INDEX([1]CAPS!$A:$A,MATCH(F:F,[1]CAPS!$H:$H,0))</f>
        <v>3243</v>
      </c>
      <c r="H3248" s="414" t="s">
        <v>237</v>
      </c>
      <c r="I3248" s="389" t="s">
        <v>239</v>
      </c>
      <c r="J3248" s="340" t="s">
        <v>276</v>
      </c>
      <c r="K3248" s="340">
        <v>0</v>
      </c>
      <c r="L3248" s="340">
        <v>0</v>
      </c>
      <c r="M3248" s="340" t="s">
        <v>276</v>
      </c>
      <c r="N3248" s="340">
        <v>0</v>
      </c>
      <c r="O3248" s="340">
        <v>39</v>
      </c>
      <c r="P3248" s="340">
        <v>0</v>
      </c>
      <c r="Q3248" s="340">
        <v>5</v>
      </c>
      <c r="S3248">
        <f t="shared" si="371"/>
        <v>39</v>
      </c>
    </row>
    <row r="3249" spans="1:19" ht="16" hidden="1" x14ac:dyDescent="0.2">
      <c r="A3249" s="481" t="s">
        <v>326</v>
      </c>
      <c r="B3249" s="345">
        <v>4</v>
      </c>
      <c r="C3249" s="415" t="str">
        <f t="shared" si="369"/>
        <v>HV2.4</v>
      </c>
      <c r="D3249" s="416">
        <v>2</v>
      </c>
      <c r="E3249" s="482">
        <v>44160</v>
      </c>
      <c r="F3249" s="383" t="s">
        <v>134</v>
      </c>
      <c r="G3249" s="444">
        <f>INDEX([1]CAPS!$A:$A,MATCH(F:F,[1]CAPS!$H:$H,0))</f>
        <v>2302</v>
      </c>
      <c r="H3249" s="414" t="s">
        <v>233</v>
      </c>
      <c r="I3249" s="389" t="s">
        <v>238</v>
      </c>
      <c r="J3249" s="340" t="s">
        <v>276</v>
      </c>
      <c r="K3249" s="340">
        <v>45</v>
      </c>
      <c r="L3249" s="340">
        <v>0</v>
      </c>
      <c r="M3249" s="340" t="s">
        <v>276</v>
      </c>
      <c r="N3249" s="340">
        <v>23</v>
      </c>
      <c r="O3249" s="340">
        <v>0</v>
      </c>
      <c r="P3249" s="340">
        <v>0</v>
      </c>
      <c r="Q3249" s="340">
        <v>0</v>
      </c>
      <c r="S3249">
        <f t="shared" si="371"/>
        <v>45</v>
      </c>
    </row>
    <row r="3250" spans="1:19" ht="16" x14ac:dyDescent="0.2">
      <c r="A3250" s="481" t="s">
        <v>326</v>
      </c>
      <c r="B3250" s="345">
        <v>4</v>
      </c>
      <c r="C3250" s="415" t="str">
        <f t="shared" si="369"/>
        <v>HV2.4</v>
      </c>
      <c r="D3250" s="416">
        <v>2</v>
      </c>
      <c r="E3250" s="482">
        <v>44160</v>
      </c>
      <c r="F3250" s="383" t="s">
        <v>129</v>
      </c>
      <c r="G3250" s="444">
        <f>INDEX([1]CAPS!$A:$A,MATCH(F:F,[1]CAPS!$H:$H,0))</f>
        <v>5532</v>
      </c>
      <c r="H3250" s="414" t="s">
        <v>233</v>
      </c>
      <c r="I3250" s="389" t="s">
        <v>238</v>
      </c>
      <c r="J3250" s="340" t="s">
        <v>276</v>
      </c>
      <c r="K3250" s="340">
        <v>20</v>
      </c>
      <c r="L3250" s="340">
        <v>0</v>
      </c>
      <c r="M3250" s="340" t="s">
        <v>276</v>
      </c>
      <c r="N3250" s="340">
        <v>0</v>
      </c>
      <c r="O3250" s="340" t="s">
        <v>276</v>
      </c>
      <c r="P3250" s="340" t="s">
        <v>276</v>
      </c>
      <c r="Q3250" s="340" t="s">
        <v>276</v>
      </c>
      <c r="S3250">
        <f t="shared" ref="S3250:S3251" si="374">SUM(J3250:K3250)</f>
        <v>20</v>
      </c>
    </row>
    <row r="3251" spans="1:19" ht="16" x14ac:dyDescent="0.2">
      <c r="A3251" s="481" t="s">
        <v>326</v>
      </c>
      <c r="B3251" s="345">
        <v>4</v>
      </c>
      <c r="C3251" s="415" t="str">
        <f t="shared" si="369"/>
        <v>HV2.4</v>
      </c>
      <c r="D3251" s="416">
        <v>2</v>
      </c>
      <c r="E3251" s="482">
        <v>44160</v>
      </c>
      <c r="F3251" s="392" t="s">
        <v>682</v>
      </c>
      <c r="G3251" s="444">
        <f>INDEX([1]CAPS!$A:$A,MATCH(F:F,[1]CAPS!$H:$H,0))</f>
        <v>10361</v>
      </c>
      <c r="H3251" s="425" t="s">
        <v>234</v>
      </c>
      <c r="I3251" s="389" t="s">
        <v>238</v>
      </c>
      <c r="J3251" s="340" t="s">
        <v>276</v>
      </c>
      <c r="K3251" s="340">
        <v>6</v>
      </c>
      <c r="L3251" s="340">
        <v>0</v>
      </c>
      <c r="M3251" s="340" t="s">
        <v>276</v>
      </c>
      <c r="N3251" s="340">
        <v>1</v>
      </c>
      <c r="O3251" s="340" t="s">
        <v>276</v>
      </c>
      <c r="P3251" s="340" t="s">
        <v>276</v>
      </c>
      <c r="Q3251" s="340" t="s">
        <v>276</v>
      </c>
      <c r="S3251">
        <f t="shared" si="374"/>
        <v>6</v>
      </c>
    </row>
    <row r="3252" spans="1:19" ht="16" hidden="1" x14ac:dyDescent="0.2">
      <c r="A3252" s="481" t="s">
        <v>326</v>
      </c>
      <c r="B3252" s="345">
        <v>4</v>
      </c>
      <c r="C3252" s="415" t="str">
        <f t="shared" si="369"/>
        <v>HV2.4</v>
      </c>
      <c r="D3252" s="416">
        <v>2</v>
      </c>
      <c r="E3252" s="482">
        <v>44160</v>
      </c>
      <c r="F3252" s="383" t="s">
        <v>159</v>
      </c>
      <c r="G3252" s="444">
        <f>INDEX([1]CAPS!$A:$A,MATCH(F:F,[1]CAPS!$H:$H,0))</f>
        <v>7138</v>
      </c>
      <c r="H3252" s="414" t="s">
        <v>233</v>
      </c>
      <c r="I3252" s="389" t="s">
        <v>240</v>
      </c>
      <c r="J3252" s="340" t="s">
        <v>276</v>
      </c>
      <c r="K3252" s="340">
        <v>24</v>
      </c>
      <c r="L3252" s="340">
        <v>0</v>
      </c>
      <c r="M3252" s="340" t="s">
        <v>276</v>
      </c>
      <c r="N3252" s="340">
        <v>0</v>
      </c>
      <c r="O3252" s="340">
        <v>0</v>
      </c>
      <c r="P3252" s="340">
        <v>0</v>
      </c>
      <c r="Q3252" s="340">
        <v>0</v>
      </c>
      <c r="S3252">
        <f t="shared" si="371"/>
        <v>24</v>
      </c>
    </row>
    <row r="3253" spans="1:19" ht="32" hidden="1" x14ac:dyDescent="0.2">
      <c r="A3253" s="481" t="s">
        <v>326</v>
      </c>
      <c r="B3253" s="345">
        <v>4</v>
      </c>
      <c r="C3253" s="415" t="str">
        <f t="shared" si="369"/>
        <v>HV2.4</v>
      </c>
      <c r="D3253" s="416">
        <v>2</v>
      </c>
      <c r="E3253" s="482">
        <v>44160</v>
      </c>
      <c r="F3253" s="383" t="s">
        <v>157</v>
      </c>
      <c r="G3253" s="444">
        <f>INDEX([1]CAPS!$A:$A,MATCH(F:F,[1]CAPS!$H:$H,0))</f>
        <v>2654</v>
      </c>
      <c r="H3253" s="414" t="s">
        <v>237</v>
      </c>
      <c r="I3253" s="389" t="s">
        <v>239</v>
      </c>
      <c r="J3253" s="340" t="s">
        <v>276</v>
      </c>
      <c r="K3253" s="340">
        <v>0</v>
      </c>
      <c r="L3253" s="340">
        <v>0</v>
      </c>
      <c r="M3253" s="340" t="s">
        <v>276</v>
      </c>
      <c r="N3253" s="340">
        <v>0</v>
      </c>
      <c r="O3253" s="340">
        <v>2</v>
      </c>
      <c r="P3253" s="340">
        <v>0</v>
      </c>
      <c r="Q3253" s="340">
        <v>0</v>
      </c>
      <c r="S3253">
        <f t="shared" si="371"/>
        <v>2</v>
      </c>
    </row>
    <row r="3254" spans="1:19" ht="32" hidden="1" x14ac:dyDescent="0.2">
      <c r="A3254" s="481" t="s">
        <v>326</v>
      </c>
      <c r="B3254" s="345">
        <v>4</v>
      </c>
      <c r="C3254" s="415" t="str">
        <f t="shared" si="369"/>
        <v>HV2.4</v>
      </c>
      <c r="D3254" s="416">
        <v>2</v>
      </c>
      <c r="E3254" s="482">
        <v>44160</v>
      </c>
      <c r="F3254" s="383" t="s">
        <v>318</v>
      </c>
      <c r="G3254" s="444">
        <f>INDEX([1]CAPS!$A:$A,MATCH(F:F,[1]CAPS!$H:$H,0))</f>
        <v>5255</v>
      </c>
      <c r="H3254" s="414" t="s">
        <v>237</v>
      </c>
      <c r="I3254" s="389" t="s">
        <v>239</v>
      </c>
      <c r="J3254" s="340" t="s">
        <v>276</v>
      </c>
      <c r="K3254" s="340">
        <v>0</v>
      </c>
      <c r="L3254" s="340">
        <v>0</v>
      </c>
      <c r="M3254" s="340" t="s">
        <v>276</v>
      </c>
      <c r="N3254" s="340">
        <v>0</v>
      </c>
      <c r="O3254" s="340">
        <v>5</v>
      </c>
      <c r="P3254" s="340">
        <v>0</v>
      </c>
      <c r="Q3254" s="340">
        <v>0</v>
      </c>
      <c r="S3254">
        <f t="shared" si="371"/>
        <v>5</v>
      </c>
    </row>
    <row r="3255" spans="1:19" ht="32" hidden="1" x14ac:dyDescent="0.2">
      <c r="A3255" s="481" t="s">
        <v>326</v>
      </c>
      <c r="B3255" s="345">
        <v>4</v>
      </c>
      <c r="C3255" s="415" t="str">
        <f t="shared" si="369"/>
        <v>HV2.4</v>
      </c>
      <c r="D3255" s="416">
        <v>2</v>
      </c>
      <c r="E3255" s="482">
        <v>44160</v>
      </c>
      <c r="F3255" s="383" t="s">
        <v>161</v>
      </c>
      <c r="G3255" s="444">
        <f>INDEX([1]CAPS!$A:$A,MATCH(F:F,[1]CAPS!$H:$H,0))</f>
        <v>2603</v>
      </c>
      <c r="H3255" s="414" t="s">
        <v>235</v>
      </c>
      <c r="I3255" s="389" t="s">
        <v>239</v>
      </c>
      <c r="J3255" s="340" t="s">
        <v>276</v>
      </c>
      <c r="K3255" s="340">
        <v>0</v>
      </c>
      <c r="L3255" s="340">
        <v>0</v>
      </c>
      <c r="M3255" s="340" t="s">
        <v>276</v>
      </c>
      <c r="N3255" s="340">
        <v>0</v>
      </c>
      <c r="O3255" s="340">
        <v>15</v>
      </c>
      <c r="P3255" s="340">
        <v>0</v>
      </c>
      <c r="Q3255" s="340">
        <v>0</v>
      </c>
      <c r="S3255">
        <f t="shared" si="371"/>
        <v>15</v>
      </c>
    </row>
    <row r="3256" spans="1:19" ht="16" x14ac:dyDescent="0.2">
      <c r="A3256" s="481" t="s">
        <v>326</v>
      </c>
      <c r="B3256" s="345">
        <v>4</v>
      </c>
      <c r="C3256" s="415" t="str">
        <f t="shared" si="369"/>
        <v>HV2.4</v>
      </c>
      <c r="D3256" s="416">
        <v>2</v>
      </c>
      <c r="E3256" s="482">
        <v>44160</v>
      </c>
      <c r="F3256" s="383" t="s">
        <v>551</v>
      </c>
      <c r="G3256" s="444">
        <f>INDEX([1]CAPS!$A:$A,MATCH(F:F,[1]CAPS!$H:$H,0))</f>
        <v>2322</v>
      </c>
      <c r="H3256" s="414" t="s">
        <v>233</v>
      </c>
      <c r="I3256" s="389" t="s">
        <v>238</v>
      </c>
      <c r="J3256" s="340" t="s">
        <v>276</v>
      </c>
      <c r="K3256" s="340">
        <v>1</v>
      </c>
      <c r="L3256" s="340">
        <v>0</v>
      </c>
      <c r="M3256" s="340" t="s">
        <v>276</v>
      </c>
      <c r="N3256" s="340">
        <v>0</v>
      </c>
      <c r="O3256" s="340" t="s">
        <v>276</v>
      </c>
      <c r="P3256" s="340" t="s">
        <v>276</v>
      </c>
      <c r="Q3256" s="340" t="s">
        <v>276</v>
      </c>
      <c r="S3256">
        <f t="shared" ref="S3256:S3257" si="375">SUM(J3256:K3256)</f>
        <v>1</v>
      </c>
    </row>
    <row r="3257" spans="1:19" ht="16" x14ac:dyDescent="0.2">
      <c r="A3257" s="481" t="s">
        <v>326</v>
      </c>
      <c r="B3257" s="345">
        <v>4</v>
      </c>
      <c r="C3257" s="415" t="str">
        <f t="shared" si="369"/>
        <v>HV2.4</v>
      </c>
      <c r="D3257" s="416">
        <v>2</v>
      </c>
      <c r="E3257" s="482">
        <v>44160</v>
      </c>
      <c r="F3257" s="382" t="s">
        <v>1051</v>
      </c>
      <c r="G3257" s="444">
        <f>INDEX([1]CAPS!$A:$A,MATCH(F:F,[1]CAPS!$H:$H,0))</f>
        <v>2408</v>
      </c>
      <c r="H3257" s="414" t="s">
        <v>233</v>
      </c>
      <c r="I3257" s="389" t="s">
        <v>238</v>
      </c>
      <c r="J3257" s="340" t="s">
        <v>276</v>
      </c>
      <c r="K3257" s="340">
        <v>17</v>
      </c>
      <c r="L3257" s="340">
        <v>0</v>
      </c>
      <c r="M3257" s="340" t="s">
        <v>276</v>
      </c>
      <c r="N3257" s="340">
        <v>17</v>
      </c>
      <c r="O3257" s="340" t="s">
        <v>276</v>
      </c>
      <c r="P3257" s="340" t="s">
        <v>276</v>
      </c>
      <c r="Q3257" s="340" t="s">
        <v>276</v>
      </c>
      <c r="S3257">
        <f t="shared" si="375"/>
        <v>17</v>
      </c>
    </row>
    <row r="3258" spans="1:19" ht="16" hidden="1" x14ac:dyDescent="0.2">
      <c r="A3258" s="481" t="s">
        <v>326</v>
      </c>
      <c r="B3258" s="345">
        <v>4</v>
      </c>
      <c r="C3258" s="415" t="str">
        <f t="shared" si="369"/>
        <v>HV2.4</v>
      </c>
      <c r="D3258" s="416">
        <v>2</v>
      </c>
      <c r="E3258" s="482">
        <v>44160</v>
      </c>
      <c r="F3258" s="383" t="s">
        <v>560</v>
      </c>
      <c r="G3258" s="444">
        <f>INDEX([1]CAPS!$A:$A,MATCH(F:F,[1]CAPS!$H:$H,0))</f>
        <v>2451</v>
      </c>
      <c r="H3258" s="414" t="s">
        <v>237</v>
      </c>
      <c r="I3258" s="389" t="s">
        <v>238</v>
      </c>
      <c r="J3258" s="340" t="s">
        <v>276</v>
      </c>
      <c r="K3258" s="340">
        <v>0</v>
      </c>
      <c r="L3258" s="340">
        <v>0</v>
      </c>
      <c r="M3258" s="340" t="s">
        <v>276</v>
      </c>
      <c r="N3258" s="340">
        <v>0</v>
      </c>
      <c r="O3258" s="340">
        <v>2</v>
      </c>
      <c r="P3258" s="340">
        <v>0</v>
      </c>
      <c r="Q3258" s="340">
        <v>1</v>
      </c>
      <c r="S3258">
        <f t="shared" si="371"/>
        <v>2</v>
      </c>
    </row>
    <row r="3259" spans="1:19" ht="32" hidden="1" x14ac:dyDescent="0.2">
      <c r="A3259" s="481" t="s">
        <v>326</v>
      </c>
      <c r="B3259" s="345">
        <v>5</v>
      </c>
      <c r="C3259" s="415" t="str">
        <f t="shared" si="369"/>
        <v>HV2.5</v>
      </c>
      <c r="D3259" s="416">
        <v>2</v>
      </c>
      <c r="E3259" s="482">
        <v>44160</v>
      </c>
      <c r="F3259" s="383" t="s">
        <v>135</v>
      </c>
      <c r="G3259" s="444">
        <f>INDEX([1]CAPS!$A:$A,MATCH(F:F,[1]CAPS!$H:$H,0))</f>
        <v>7766</v>
      </c>
      <c r="H3259" s="414" t="s">
        <v>236</v>
      </c>
      <c r="I3259" s="389" t="s">
        <v>242</v>
      </c>
      <c r="J3259" s="340" t="s">
        <v>276</v>
      </c>
      <c r="K3259" s="340">
        <v>5</v>
      </c>
      <c r="L3259" s="340">
        <v>0</v>
      </c>
      <c r="M3259" s="340" t="s">
        <v>276</v>
      </c>
      <c r="N3259" s="340">
        <v>0</v>
      </c>
      <c r="O3259" s="340">
        <v>0</v>
      </c>
      <c r="P3259" s="340">
        <v>0</v>
      </c>
      <c r="Q3259" s="340">
        <v>0</v>
      </c>
      <c r="S3259">
        <f t="shared" si="371"/>
        <v>5</v>
      </c>
    </row>
    <row r="3260" spans="1:19" ht="32" hidden="1" x14ac:dyDescent="0.2">
      <c r="A3260" s="481" t="s">
        <v>326</v>
      </c>
      <c r="B3260" s="345">
        <v>5</v>
      </c>
      <c r="C3260" s="415" t="str">
        <f t="shared" si="369"/>
        <v>HV2.5</v>
      </c>
      <c r="D3260" s="416">
        <v>2</v>
      </c>
      <c r="E3260" s="482">
        <v>44160</v>
      </c>
      <c r="F3260" s="383" t="s">
        <v>232</v>
      </c>
      <c r="G3260" s="444">
        <f>INDEX([1]CAPS!$A:$A,MATCH(F:F,[1]CAPS!$H:$H,0))</f>
        <v>8875</v>
      </c>
      <c r="H3260" s="414" t="s">
        <v>236</v>
      </c>
      <c r="I3260" s="389" t="s">
        <v>239</v>
      </c>
      <c r="J3260" s="340" t="s">
        <v>276</v>
      </c>
      <c r="K3260" s="340">
        <v>4</v>
      </c>
      <c r="L3260" s="340">
        <v>0</v>
      </c>
      <c r="M3260" s="340" t="s">
        <v>276</v>
      </c>
      <c r="N3260" s="340">
        <v>0</v>
      </c>
      <c r="O3260" s="340">
        <v>7</v>
      </c>
      <c r="P3260" s="340">
        <v>0</v>
      </c>
      <c r="Q3260" s="340">
        <v>0</v>
      </c>
      <c r="S3260">
        <f t="shared" si="371"/>
        <v>11</v>
      </c>
    </row>
    <row r="3261" spans="1:19" ht="32" hidden="1" x14ac:dyDescent="0.2">
      <c r="A3261" s="481" t="s">
        <v>326</v>
      </c>
      <c r="B3261" s="345">
        <v>5</v>
      </c>
      <c r="C3261" s="415" t="str">
        <f t="shared" si="369"/>
        <v>HV2.5</v>
      </c>
      <c r="D3261" s="416">
        <v>2</v>
      </c>
      <c r="E3261" s="482">
        <v>44160</v>
      </c>
      <c r="F3261" s="383" t="s">
        <v>318</v>
      </c>
      <c r="G3261" s="444">
        <f>INDEX([1]CAPS!$A:$A,MATCH(F:F,[1]CAPS!$H:$H,0))</f>
        <v>5255</v>
      </c>
      <c r="H3261" s="414" t="s">
        <v>235</v>
      </c>
      <c r="I3261" s="389" t="s">
        <v>239</v>
      </c>
      <c r="J3261" s="340" t="s">
        <v>276</v>
      </c>
      <c r="K3261" s="451">
        <v>2</v>
      </c>
      <c r="L3261" s="340">
        <v>0</v>
      </c>
      <c r="M3261" s="340" t="s">
        <v>276</v>
      </c>
      <c r="N3261" s="340">
        <v>0</v>
      </c>
      <c r="O3261" s="451">
        <v>4</v>
      </c>
      <c r="P3261" s="340">
        <v>0</v>
      </c>
      <c r="Q3261" s="340">
        <v>0</v>
      </c>
      <c r="R3261" t="s">
        <v>842</v>
      </c>
      <c r="S3261">
        <f t="shared" si="371"/>
        <v>6</v>
      </c>
    </row>
    <row r="3262" spans="1:19" ht="32" hidden="1" x14ac:dyDescent="0.2">
      <c r="A3262" s="481" t="s">
        <v>326</v>
      </c>
      <c r="B3262" s="345">
        <v>5</v>
      </c>
      <c r="C3262" s="415" t="str">
        <f t="shared" si="369"/>
        <v>HV2.5</v>
      </c>
      <c r="D3262" s="416">
        <v>2</v>
      </c>
      <c r="E3262" s="482">
        <v>44160</v>
      </c>
      <c r="F3262" s="383" t="s">
        <v>229</v>
      </c>
      <c r="G3262" s="444">
        <f>INDEX([1]CAPS!$A:$A,MATCH(F:F,[1]CAPS!$H:$H,0))</f>
        <v>3997</v>
      </c>
      <c r="H3262" s="414" t="s">
        <v>236</v>
      </c>
      <c r="I3262" s="389" t="s">
        <v>239</v>
      </c>
      <c r="J3262" s="340" t="s">
        <v>276</v>
      </c>
      <c r="K3262" s="340">
        <v>9</v>
      </c>
      <c r="L3262" s="340">
        <v>0</v>
      </c>
      <c r="M3262" s="340" t="s">
        <v>276</v>
      </c>
      <c r="N3262" s="340">
        <v>0</v>
      </c>
      <c r="O3262" s="340">
        <v>10</v>
      </c>
      <c r="P3262" s="340">
        <v>0</v>
      </c>
      <c r="Q3262" s="340">
        <v>0</v>
      </c>
      <c r="S3262">
        <f t="shared" si="371"/>
        <v>19</v>
      </c>
    </row>
    <row r="3263" spans="1:19" ht="16" x14ac:dyDescent="0.2">
      <c r="A3263" s="481" t="s">
        <v>326</v>
      </c>
      <c r="B3263" s="345">
        <v>5</v>
      </c>
      <c r="C3263" s="415" t="str">
        <f t="shared" si="369"/>
        <v>HV2.5</v>
      </c>
      <c r="D3263" s="416">
        <v>2</v>
      </c>
      <c r="E3263" s="482">
        <v>44160</v>
      </c>
      <c r="F3263" s="383" t="s">
        <v>159</v>
      </c>
      <c r="G3263" s="444">
        <f>INDEX([1]CAPS!$A:$A,MATCH(F:F,[1]CAPS!$H:$H,0))</f>
        <v>7138</v>
      </c>
      <c r="H3263" s="414" t="s">
        <v>233</v>
      </c>
      <c r="I3263" s="389" t="s">
        <v>240</v>
      </c>
      <c r="J3263" s="340" t="s">
        <v>276</v>
      </c>
      <c r="K3263" s="340">
        <v>23</v>
      </c>
      <c r="L3263" s="340">
        <v>0</v>
      </c>
      <c r="M3263" s="340" t="s">
        <v>276</v>
      </c>
      <c r="N3263" s="340">
        <v>0</v>
      </c>
      <c r="O3263" s="340" t="s">
        <v>276</v>
      </c>
      <c r="P3263" s="340" t="s">
        <v>276</v>
      </c>
      <c r="Q3263" s="340" t="s">
        <v>276</v>
      </c>
      <c r="S3263">
        <f>SUM(J3263:K3263)</f>
        <v>23</v>
      </c>
    </row>
    <row r="3264" spans="1:19" ht="16" hidden="1" x14ac:dyDescent="0.2">
      <c r="A3264" s="481" t="s">
        <v>326</v>
      </c>
      <c r="B3264" s="345">
        <v>5</v>
      </c>
      <c r="C3264" s="415" t="str">
        <f t="shared" ref="C3264:C3327" si="376">CONCATENATE(A3264,".",B3264)</f>
        <v>HV2.5</v>
      </c>
      <c r="D3264" s="416">
        <v>2</v>
      </c>
      <c r="E3264" s="482">
        <v>44160</v>
      </c>
      <c r="F3264" s="383" t="s">
        <v>134</v>
      </c>
      <c r="G3264" s="444">
        <f>INDEX([1]CAPS!$A:$A,MATCH(F:F,[1]CAPS!$H:$H,0))</f>
        <v>2302</v>
      </c>
      <c r="H3264" s="414" t="s">
        <v>233</v>
      </c>
      <c r="I3264" s="389" t="s">
        <v>238</v>
      </c>
      <c r="J3264" s="340" t="s">
        <v>276</v>
      </c>
      <c r="K3264" s="340">
        <v>47</v>
      </c>
      <c r="L3264" s="340">
        <v>0</v>
      </c>
      <c r="M3264" s="340" t="s">
        <v>276</v>
      </c>
      <c r="N3264" s="340">
        <v>25</v>
      </c>
      <c r="O3264" s="340">
        <v>0</v>
      </c>
      <c r="P3264" s="340">
        <v>0</v>
      </c>
      <c r="Q3264" s="340">
        <v>0</v>
      </c>
      <c r="S3264">
        <f t="shared" si="371"/>
        <v>47</v>
      </c>
    </row>
    <row r="3265" spans="1:19" ht="16" x14ac:dyDescent="0.2">
      <c r="A3265" s="481" t="s">
        <v>326</v>
      </c>
      <c r="B3265" s="345">
        <v>5</v>
      </c>
      <c r="C3265" s="415" t="str">
        <f t="shared" si="376"/>
        <v>HV2.5</v>
      </c>
      <c r="D3265" s="416">
        <v>2</v>
      </c>
      <c r="E3265" s="482">
        <v>44160</v>
      </c>
      <c r="F3265" s="392" t="s">
        <v>682</v>
      </c>
      <c r="G3265" s="444">
        <f>INDEX([1]CAPS!$A:$A,MATCH(F:F,[1]CAPS!$H:$H,0))</f>
        <v>10361</v>
      </c>
      <c r="H3265" s="425" t="s">
        <v>234</v>
      </c>
      <c r="I3265" s="389" t="s">
        <v>238</v>
      </c>
      <c r="J3265" s="340" t="s">
        <v>276</v>
      </c>
      <c r="K3265" s="340">
        <v>9</v>
      </c>
      <c r="L3265" s="340">
        <v>0</v>
      </c>
      <c r="M3265" s="340" t="s">
        <v>276</v>
      </c>
      <c r="N3265" s="340">
        <v>1</v>
      </c>
      <c r="O3265" s="340" t="s">
        <v>276</v>
      </c>
      <c r="P3265" s="340" t="s">
        <v>276</v>
      </c>
      <c r="Q3265" s="340" t="s">
        <v>276</v>
      </c>
      <c r="R3265" t="s">
        <v>659</v>
      </c>
      <c r="S3265">
        <f t="shared" ref="S3265:S3267" si="377">SUM(J3265:K3265)</f>
        <v>9</v>
      </c>
    </row>
    <row r="3266" spans="1:19" ht="16" x14ac:dyDescent="0.2">
      <c r="A3266" s="481" t="s">
        <v>326</v>
      </c>
      <c r="B3266" s="345">
        <v>5</v>
      </c>
      <c r="C3266" s="415" t="str">
        <f t="shared" si="376"/>
        <v>HV2.5</v>
      </c>
      <c r="D3266" s="416">
        <v>2</v>
      </c>
      <c r="E3266" s="482">
        <v>44160</v>
      </c>
      <c r="F3266" s="383" t="s">
        <v>129</v>
      </c>
      <c r="G3266" s="444">
        <f>INDEX([1]CAPS!$A:$A,MATCH(F:F,[1]CAPS!$H:$H,0))</f>
        <v>5532</v>
      </c>
      <c r="H3266" s="414" t="s">
        <v>233</v>
      </c>
      <c r="I3266" s="389" t="s">
        <v>238</v>
      </c>
      <c r="J3266" s="340" t="s">
        <v>276</v>
      </c>
      <c r="K3266" s="340">
        <v>10</v>
      </c>
      <c r="L3266" s="340">
        <v>0</v>
      </c>
      <c r="M3266" s="340" t="s">
        <v>276</v>
      </c>
      <c r="N3266" s="340">
        <v>0</v>
      </c>
      <c r="O3266" s="340" t="s">
        <v>276</v>
      </c>
      <c r="P3266" s="340" t="s">
        <v>276</v>
      </c>
      <c r="Q3266" s="340" t="s">
        <v>276</v>
      </c>
      <c r="S3266">
        <f t="shared" si="377"/>
        <v>10</v>
      </c>
    </row>
    <row r="3267" spans="1:19" ht="16" x14ac:dyDescent="0.2">
      <c r="A3267" s="481" t="s">
        <v>326</v>
      </c>
      <c r="B3267" s="345">
        <v>5</v>
      </c>
      <c r="C3267" s="415" t="str">
        <f t="shared" si="376"/>
        <v>HV2.5</v>
      </c>
      <c r="D3267" s="416">
        <v>2</v>
      </c>
      <c r="E3267" s="482">
        <v>44160</v>
      </c>
      <c r="F3267" s="383" t="s">
        <v>551</v>
      </c>
      <c r="G3267" s="444">
        <f>INDEX([1]CAPS!$A:$A,MATCH(F:F,[1]CAPS!$H:$H,0))</f>
        <v>2322</v>
      </c>
      <c r="H3267" s="414" t="s">
        <v>233</v>
      </c>
      <c r="I3267" s="389" t="s">
        <v>238</v>
      </c>
      <c r="J3267" s="340" t="s">
        <v>276</v>
      </c>
      <c r="K3267" s="340">
        <v>4</v>
      </c>
      <c r="L3267" s="340">
        <v>0</v>
      </c>
      <c r="M3267" s="340" t="s">
        <v>276</v>
      </c>
      <c r="N3267" s="340">
        <v>0</v>
      </c>
      <c r="O3267" s="340" t="s">
        <v>276</v>
      </c>
      <c r="P3267" s="340" t="s">
        <v>276</v>
      </c>
      <c r="Q3267" s="340" t="s">
        <v>276</v>
      </c>
      <c r="S3267">
        <f t="shared" si="377"/>
        <v>4</v>
      </c>
    </row>
    <row r="3268" spans="1:19" ht="32" hidden="1" x14ac:dyDescent="0.2">
      <c r="A3268" s="481" t="s">
        <v>326</v>
      </c>
      <c r="B3268" s="345">
        <v>5</v>
      </c>
      <c r="C3268" s="415" t="str">
        <f t="shared" si="376"/>
        <v>HV2.5</v>
      </c>
      <c r="D3268" s="416">
        <v>2</v>
      </c>
      <c r="E3268" s="482">
        <v>44160</v>
      </c>
      <c r="F3268" s="383" t="s">
        <v>157</v>
      </c>
      <c r="G3268" s="444">
        <f>INDEX([1]CAPS!$A:$A,MATCH(F:F,[1]CAPS!$H:$H,0))</f>
        <v>2654</v>
      </c>
      <c r="H3268" s="414" t="s">
        <v>237</v>
      </c>
      <c r="I3268" s="389" t="s">
        <v>239</v>
      </c>
      <c r="J3268" s="340" t="s">
        <v>276</v>
      </c>
      <c r="K3268" s="340">
        <v>0</v>
      </c>
      <c r="L3268" s="340">
        <v>0</v>
      </c>
      <c r="M3268" s="340" t="s">
        <v>276</v>
      </c>
      <c r="N3268" s="340">
        <v>0</v>
      </c>
      <c r="O3268" s="340">
        <v>5</v>
      </c>
      <c r="P3268" s="340">
        <v>0</v>
      </c>
      <c r="Q3268" s="340">
        <v>0</v>
      </c>
      <c r="S3268">
        <f t="shared" si="371"/>
        <v>5</v>
      </c>
    </row>
    <row r="3269" spans="1:19" ht="32" hidden="1" x14ac:dyDescent="0.2">
      <c r="A3269" s="481" t="s">
        <v>326</v>
      </c>
      <c r="B3269" s="345">
        <v>5</v>
      </c>
      <c r="C3269" s="415" t="str">
        <f t="shared" si="376"/>
        <v>HV2.5</v>
      </c>
      <c r="D3269" s="416">
        <v>2</v>
      </c>
      <c r="E3269" s="482">
        <v>44160</v>
      </c>
      <c r="F3269" s="383" t="s">
        <v>161</v>
      </c>
      <c r="G3269" s="444">
        <f>INDEX([1]CAPS!$A:$A,MATCH(F:F,[1]CAPS!$H:$H,0))</f>
        <v>2603</v>
      </c>
      <c r="H3269" s="414" t="s">
        <v>235</v>
      </c>
      <c r="I3269" s="389" t="s">
        <v>239</v>
      </c>
      <c r="J3269" s="340" t="s">
        <v>276</v>
      </c>
      <c r="K3269" s="340">
        <v>0</v>
      </c>
      <c r="L3269" s="340">
        <v>0</v>
      </c>
      <c r="M3269" s="340" t="s">
        <v>276</v>
      </c>
      <c r="N3269" s="340">
        <v>0</v>
      </c>
      <c r="O3269" s="340">
        <v>21</v>
      </c>
      <c r="P3269" s="340">
        <v>0</v>
      </c>
      <c r="Q3269" s="340">
        <v>0</v>
      </c>
      <c r="S3269">
        <f t="shared" si="371"/>
        <v>21</v>
      </c>
    </row>
    <row r="3270" spans="1:19" ht="32" hidden="1" x14ac:dyDescent="0.2">
      <c r="A3270" s="481" t="s">
        <v>326</v>
      </c>
      <c r="B3270" s="345">
        <v>5</v>
      </c>
      <c r="C3270" s="415" t="str">
        <f t="shared" si="376"/>
        <v>HV2.5</v>
      </c>
      <c r="D3270" s="416">
        <v>2</v>
      </c>
      <c r="E3270" s="482">
        <v>44160</v>
      </c>
      <c r="F3270" s="383" t="s">
        <v>128</v>
      </c>
      <c r="G3270" s="444">
        <f>INDEX([1]CAPS!$A:$A,MATCH(F:F,[1]CAPS!$H:$H,0))</f>
        <v>3243</v>
      </c>
      <c r="H3270" s="414" t="s">
        <v>237</v>
      </c>
      <c r="I3270" s="389" t="s">
        <v>239</v>
      </c>
      <c r="J3270" s="340" t="s">
        <v>276</v>
      </c>
      <c r="K3270" s="340">
        <v>0</v>
      </c>
      <c r="L3270" s="340">
        <v>0</v>
      </c>
      <c r="M3270" s="340" t="s">
        <v>276</v>
      </c>
      <c r="N3270" s="340">
        <v>0</v>
      </c>
      <c r="O3270" s="340">
        <v>9</v>
      </c>
      <c r="P3270" s="340">
        <v>0</v>
      </c>
      <c r="Q3270" s="340">
        <v>0</v>
      </c>
      <c r="S3270">
        <f t="shared" si="371"/>
        <v>9</v>
      </c>
    </row>
    <row r="3271" spans="1:19" ht="16" hidden="1" x14ac:dyDescent="0.2">
      <c r="A3271" s="481" t="s">
        <v>326</v>
      </c>
      <c r="B3271" s="345">
        <v>5</v>
      </c>
      <c r="C3271" s="415" t="str">
        <f t="shared" si="376"/>
        <v>HV2.5</v>
      </c>
      <c r="D3271" s="416">
        <v>2</v>
      </c>
      <c r="E3271" s="482">
        <v>44160</v>
      </c>
      <c r="F3271" s="382" t="s">
        <v>1051</v>
      </c>
      <c r="G3271" s="444">
        <f>INDEX([1]CAPS!$A:$A,MATCH(F:F,[1]CAPS!$H:$H,0))</f>
        <v>2408</v>
      </c>
      <c r="H3271" s="414" t="s">
        <v>233</v>
      </c>
      <c r="I3271" s="389" t="s">
        <v>238</v>
      </c>
      <c r="J3271" s="340" t="s">
        <v>276</v>
      </c>
      <c r="K3271" s="340">
        <v>14</v>
      </c>
      <c r="L3271" s="340">
        <v>0</v>
      </c>
      <c r="M3271" s="340" t="s">
        <v>276</v>
      </c>
      <c r="N3271" s="340">
        <v>14</v>
      </c>
      <c r="O3271" s="340">
        <v>0</v>
      </c>
      <c r="P3271" s="340">
        <v>0</v>
      </c>
      <c r="Q3271" s="340">
        <v>0</v>
      </c>
      <c r="S3271">
        <f t="shared" si="371"/>
        <v>14</v>
      </c>
    </row>
    <row r="3272" spans="1:19" ht="32" hidden="1" x14ac:dyDescent="0.2">
      <c r="A3272" s="481" t="s">
        <v>326</v>
      </c>
      <c r="B3272" s="345">
        <v>6</v>
      </c>
      <c r="C3272" s="415" t="str">
        <f t="shared" si="376"/>
        <v>HV2.6</v>
      </c>
      <c r="D3272" s="416">
        <v>2</v>
      </c>
      <c r="E3272" s="482">
        <v>44160</v>
      </c>
      <c r="F3272" s="383" t="s">
        <v>135</v>
      </c>
      <c r="G3272" s="444">
        <f>INDEX([1]CAPS!$A:$A,MATCH(F:F,[1]CAPS!$H:$H,0))</f>
        <v>7766</v>
      </c>
      <c r="H3272" s="414" t="s">
        <v>236</v>
      </c>
      <c r="I3272" s="389" t="s">
        <v>242</v>
      </c>
      <c r="J3272" s="340" t="s">
        <v>276</v>
      </c>
      <c r="K3272" s="340">
        <v>3</v>
      </c>
      <c r="L3272" s="340">
        <v>0</v>
      </c>
      <c r="M3272" s="340" t="s">
        <v>276</v>
      </c>
      <c r="N3272" s="340">
        <v>0</v>
      </c>
      <c r="O3272" s="340">
        <v>8</v>
      </c>
      <c r="P3272" s="340">
        <v>0</v>
      </c>
      <c r="Q3272" s="340">
        <v>0</v>
      </c>
      <c r="S3272">
        <f t="shared" si="371"/>
        <v>11</v>
      </c>
    </row>
    <row r="3273" spans="1:19" ht="32" hidden="1" x14ac:dyDescent="0.2">
      <c r="A3273" s="481" t="s">
        <v>326</v>
      </c>
      <c r="B3273" s="345">
        <v>6</v>
      </c>
      <c r="C3273" s="415" t="str">
        <f t="shared" si="376"/>
        <v>HV2.6</v>
      </c>
      <c r="D3273" s="416">
        <v>2</v>
      </c>
      <c r="E3273" s="482">
        <v>44160</v>
      </c>
      <c r="F3273" s="383" t="s">
        <v>232</v>
      </c>
      <c r="G3273" s="444">
        <f>INDEX([1]CAPS!$A:$A,MATCH(F:F,[1]CAPS!$H:$H,0))</f>
        <v>8875</v>
      </c>
      <c r="H3273" s="414" t="s">
        <v>236</v>
      </c>
      <c r="I3273" s="389" t="s">
        <v>239</v>
      </c>
      <c r="J3273" s="340" t="s">
        <v>276</v>
      </c>
      <c r="K3273" s="340">
        <v>1</v>
      </c>
      <c r="L3273" s="340">
        <v>0</v>
      </c>
      <c r="M3273" s="340" t="s">
        <v>276</v>
      </c>
      <c r="N3273" s="340">
        <v>0</v>
      </c>
      <c r="O3273" s="340">
        <v>19</v>
      </c>
      <c r="P3273" s="340">
        <v>0</v>
      </c>
      <c r="Q3273" s="340">
        <v>0</v>
      </c>
      <c r="S3273">
        <f t="shared" si="371"/>
        <v>20</v>
      </c>
    </row>
    <row r="3274" spans="1:19" ht="32" hidden="1" x14ac:dyDescent="0.2">
      <c r="A3274" s="481" t="s">
        <v>326</v>
      </c>
      <c r="B3274" s="345">
        <v>6</v>
      </c>
      <c r="C3274" s="415" t="str">
        <f t="shared" si="376"/>
        <v>HV2.6</v>
      </c>
      <c r="D3274" s="416">
        <v>2</v>
      </c>
      <c r="E3274" s="482">
        <v>44160</v>
      </c>
      <c r="F3274" s="383" t="s">
        <v>161</v>
      </c>
      <c r="G3274" s="444">
        <f>INDEX([1]CAPS!$A:$A,MATCH(F:F,[1]CAPS!$H:$H,0))</f>
        <v>2603</v>
      </c>
      <c r="H3274" s="414" t="s">
        <v>235</v>
      </c>
      <c r="I3274" s="389" t="s">
        <v>239</v>
      </c>
      <c r="J3274" s="340" t="s">
        <v>276</v>
      </c>
      <c r="K3274" s="340">
        <v>0</v>
      </c>
      <c r="L3274" s="340">
        <v>0</v>
      </c>
      <c r="M3274" s="340" t="s">
        <v>276</v>
      </c>
      <c r="N3274" s="340">
        <v>0</v>
      </c>
      <c r="O3274" s="340">
        <v>12</v>
      </c>
      <c r="P3274" s="340">
        <v>0</v>
      </c>
      <c r="Q3274" s="340">
        <v>0</v>
      </c>
      <c r="S3274">
        <f t="shared" si="371"/>
        <v>12</v>
      </c>
    </row>
    <row r="3275" spans="1:19" ht="32" hidden="1" x14ac:dyDescent="0.2">
      <c r="A3275" s="481" t="s">
        <v>326</v>
      </c>
      <c r="B3275" s="345">
        <v>6</v>
      </c>
      <c r="C3275" s="415" t="str">
        <f t="shared" si="376"/>
        <v>HV2.6</v>
      </c>
      <c r="D3275" s="416">
        <v>2</v>
      </c>
      <c r="E3275" s="482">
        <v>44160</v>
      </c>
      <c r="F3275" s="383" t="s">
        <v>229</v>
      </c>
      <c r="G3275" s="444">
        <f>INDEX([1]CAPS!$A:$A,MATCH(F:F,[1]CAPS!$H:$H,0))</f>
        <v>3997</v>
      </c>
      <c r="H3275" s="414" t="s">
        <v>236</v>
      </c>
      <c r="I3275" s="389" t="s">
        <v>239</v>
      </c>
      <c r="J3275" s="340" t="s">
        <v>276</v>
      </c>
      <c r="K3275" s="340">
        <v>0</v>
      </c>
      <c r="L3275" s="340">
        <v>0</v>
      </c>
      <c r="M3275" s="340" t="s">
        <v>276</v>
      </c>
      <c r="N3275" s="340">
        <v>0</v>
      </c>
      <c r="O3275" s="340">
        <v>3</v>
      </c>
      <c r="P3275" s="340">
        <v>0</v>
      </c>
      <c r="Q3275" s="340">
        <v>0</v>
      </c>
      <c r="S3275">
        <f t="shared" ref="S3275:S3338" si="378">SUM(J3275:K3275)+O3275</f>
        <v>3</v>
      </c>
    </row>
    <row r="3276" spans="1:19" ht="16" hidden="1" x14ac:dyDescent="0.2">
      <c r="A3276" s="481" t="s">
        <v>326</v>
      </c>
      <c r="B3276" s="345">
        <v>6</v>
      </c>
      <c r="C3276" s="415" t="str">
        <f t="shared" si="376"/>
        <v>HV2.6</v>
      </c>
      <c r="D3276" s="416">
        <v>2</v>
      </c>
      <c r="E3276" s="482">
        <v>44160</v>
      </c>
      <c r="F3276" s="392" t="s">
        <v>560</v>
      </c>
      <c r="G3276" s="444">
        <f>INDEX([1]CAPS!$A:$A,MATCH(F:F,[1]CAPS!$H:$H,0))</f>
        <v>2451</v>
      </c>
      <c r="H3276" s="414" t="s">
        <v>237</v>
      </c>
      <c r="I3276" s="389" t="s">
        <v>238</v>
      </c>
      <c r="J3276" s="340" t="s">
        <v>276</v>
      </c>
      <c r="K3276" s="340">
        <v>0</v>
      </c>
      <c r="L3276" s="340">
        <v>0</v>
      </c>
      <c r="M3276" s="340" t="s">
        <v>276</v>
      </c>
      <c r="N3276" s="340">
        <v>0</v>
      </c>
      <c r="O3276" s="340">
        <v>4</v>
      </c>
      <c r="P3276" s="340">
        <v>0</v>
      </c>
      <c r="Q3276" s="340">
        <v>0</v>
      </c>
      <c r="S3276">
        <f t="shared" si="378"/>
        <v>4</v>
      </c>
    </row>
    <row r="3277" spans="1:19" ht="16" x14ac:dyDescent="0.2">
      <c r="A3277" s="481" t="s">
        <v>326</v>
      </c>
      <c r="B3277" s="345">
        <v>6</v>
      </c>
      <c r="C3277" s="415" t="str">
        <f t="shared" si="376"/>
        <v>HV2.6</v>
      </c>
      <c r="D3277" s="416">
        <v>2</v>
      </c>
      <c r="E3277" s="482">
        <v>44160</v>
      </c>
      <c r="F3277" s="383" t="s">
        <v>129</v>
      </c>
      <c r="G3277" s="444">
        <f>INDEX([1]CAPS!$A:$A,MATCH(F:F,[1]CAPS!$H:$H,0))</f>
        <v>5532</v>
      </c>
      <c r="H3277" s="414" t="s">
        <v>233</v>
      </c>
      <c r="I3277" s="389" t="s">
        <v>238</v>
      </c>
      <c r="J3277" s="340" t="s">
        <v>276</v>
      </c>
      <c r="K3277" s="340">
        <v>18</v>
      </c>
      <c r="L3277" s="340">
        <v>0</v>
      </c>
      <c r="M3277" s="340" t="s">
        <v>276</v>
      </c>
      <c r="N3277" s="340">
        <v>0</v>
      </c>
      <c r="O3277" s="340" t="s">
        <v>276</v>
      </c>
      <c r="P3277" s="340" t="s">
        <v>276</v>
      </c>
      <c r="Q3277" s="340" t="s">
        <v>276</v>
      </c>
      <c r="S3277">
        <f t="shared" ref="S3277:S3279" si="379">SUM(J3277:K3277)</f>
        <v>18</v>
      </c>
    </row>
    <row r="3278" spans="1:19" ht="16" x14ac:dyDescent="0.2">
      <c r="A3278" s="481" t="s">
        <v>326</v>
      </c>
      <c r="B3278" s="345">
        <v>6</v>
      </c>
      <c r="C3278" s="415" t="str">
        <f t="shared" si="376"/>
        <v>HV2.6</v>
      </c>
      <c r="D3278" s="416">
        <v>2</v>
      </c>
      <c r="E3278" s="482">
        <v>44160</v>
      </c>
      <c r="F3278" s="392" t="s">
        <v>682</v>
      </c>
      <c r="G3278" s="444">
        <f>INDEX([1]CAPS!$A:$A,MATCH(F:F,[1]CAPS!$H:$H,0))</f>
        <v>10361</v>
      </c>
      <c r="H3278" s="425" t="s">
        <v>234</v>
      </c>
      <c r="I3278" s="389" t="s">
        <v>238</v>
      </c>
      <c r="J3278" s="340" t="s">
        <v>276</v>
      </c>
      <c r="K3278" s="340">
        <v>14</v>
      </c>
      <c r="L3278" s="340">
        <v>0</v>
      </c>
      <c r="M3278" s="340" t="s">
        <v>276</v>
      </c>
      <c r="N3278" s="340">
        <v>0</v>
      </c>
      <c r="O3278" s="340" t="s">
        <v>276</v>
      </c>
      <c r="P3278" s="340" t="s">
        <v>276</v>
      </c>
      <c r="Q3278" s="340" t="s">
        <v>276</v>
      </c>
      <c r="R3278" t="s">
        <v>843</v>
      </c>
      <c r="S3278">
        <f t="shared" si="379"/>
        <v>14</v>
      </c>
    </row>
    <row r="3279" spans="1:19" ht="16" x14ac:dyDescent="0.2">
      <c r="A3279" s="481" t="s">
        <v>326</v>
      </c>
      <c r="B3279" s="345">
        <v>6</v>
      </c>
      <c r="C3279" s="415" t="str">
        <f t="shared" si="376"/>
        <v>HV2.6</v>
      </c>
      <c r="D3279" s="416">
        <v>2</v>
      </c>
      <c r="E3279" s="482">
        <v>44160</v>
      </c>
      <c r="F3279" s="383" t="s">
        <v>127</v>
      </c>
      <c r="G3279" s="444">
        <f>INDEX([1]CAPS!$A:$A,MATCH(F:F,[1]CAPS!$H:$H,0))</f>
        <v>10605</v>
      </c>
      <c r="H3279" s="414" t="s">
        <v>233</v>
      </c>
      <c r="I3279" s="389" t="s">
        <v>238</v>
      </c>
      <c r="J3279" s="340" t="s">
        <v>276</v>
      </c>
      <c r="K3279" s="340">
        <v>8</v>
      </c>
      <c r="L3279" s="340">
        <v>0</v>
      </c>
      <c r="M3279" s="340" t="s">
        <v>276</v>
      </c>
      <c r="N3279" s="340">
        <v>0</v>
      </c>
      <c r="O3279" s="340" t="s">
        <v>276</v>
      </c>
      <c r="P3279" s="340" t="s">
        <v>276</v>
      </c>
      <c r="Q3279" s="340" t="s">
        <v>276</v>
      </c>
      <c r="S3279">
        <f t="shared" si="379"/>
        <v>8</v>
      </c>
    </row>
    <row r="3280" spans="1:19" ht="16" hidden="1" x14ac:dyDescent="0.2">
      <c r="A3280" s="481" t="s">
        <v>326</v>
      </c>
      <c r="B3280" s="345">
        <v>6</v>
      </c>
      <c r="C3280" s="415" t="str">
        <f t="shared" si="376"/>
        <v>HV2.6</v>
      </c>
      <c r="D3280" s="416">
        <v>2</v>
      </c>
      <c r="E3280" s="482">
        <v>44160</v>
      </c>
      <c r="F3280" s="383" t="s">
        <v>134</v>
      </c>
      <c r="G3280" s="444">
        <f>INDEX([1]CAPS!$A:$A,MATCH(F:F,[1]CAPS!$H:$H,0))</f>
        <v>2302</v>
      </c>
      <c r="H3280" s="414" t="s">
        <v>233</v>
      </c>
      <c r="I3280" s="389" t="s">
        <v>238</v>
      </c>
      <c r="J3280" s="340" t="s">
        <v>276</v>
      </c>
      <c r="K3280" s="340">
        <v>52</v>
      </c>
      <c r="L3280" s="340">
        <v>0</v>
      </c>
      <c r="M3280" s="340" t="s">
        <v>276</v>
      </c>
      <c r="N3280" s="340">
        <v>9</v>
      </c>
      <c r="O3280" s="340">
        <v>0</v>
      </c>
      <c r="P3280" s="340">
        <v>0</v>
      </c>
      <c r="Q3280" s="340">
        <v>0</v>
      </c>
      <c r="S3280">
        <f t="shared" si="378"/>
        <v>52</v>
      </c>
    </row>
    <row r="3281" spans="1:19" ht="16" x14ac:dyDescent="0.2">
      <c r="A3281" s="481" t="s">
        <v>326</v>
      </c>
      <c r="B3281" s="345">
        <v>6</v>
      </c>
      <c r="C3281" s="415" t="str">
        <f t="shared" si="376"/>
        <v>HV2.6</v>
      </c>
      <c r="D3281" s="416">
        <v>2</v>
      </c>
      <c r="E3281" s="482">
        <v>44160</v>
      </c>
      <c r="F3281" s="383" t="s">
        <v>159</v>
      </c>
      <c r="G3281" s="444">
        <f>INDEX([1]CAPS!$A:$A,MATCH(F:F,[1]CAPS!$H:$H,0))</f>
        <v>7138</v>
      </c>
      <c r="H3281" s="414" t="s">
        <v>233</v>
      </c>
      <c r="I3281" s="389" t="s">
        <v>240</v>
      </c>
      <c r="J3281" s="340" t="s">
        <v>276</v>
      </c>
      <c r="K3281" s="340">
        <v>58</v>
      </c>
      <c r="L3281" s="340">
        <v>0</v>
      </c>
      <c r="M3281" s="340" t="s">
        <v>276</v>
      </c>
      <c r="N3281" s="340">
        <v>0</v>
      </c>
      <c r="O3281" s="340" t="s">
        <v>276</v>
      </c>
      <c r="P3281" s="340" t="s">
        <v>276</v>
      </c>
      <c r="Q3281" s="340" t="s">
        <v>276</v>
      </c>
      <c r="S3281">
        <f>SUM(J3281:K3281)</f>
        <v>58</v>
      </c>
    </row>
    <row r="3282" spans="1:19" ht="32" hidden="1" x14ac:dyDescent="0.2">
      <c r="A3282" s="481" t="s">
        <v>326</v>
      </c>
      <c r="B3282" s="345">
        <v>6</v>
      </c>
      <c r="C3282" s="415" t="str">
        <f t="shared" si="376"/>
        <v>HV2.6</v>
      </c>
      <c r="D3282" s="416">
        <v>2</v>
      </c>
      <c r="E3282" s="482">
        <v>44160</v>
      </c>
      <c r="F3282" s="383" t="s">
        <v>318</v>
      </c>
      <c r="G3282" s="444">
        <f>INDEX([1]CAPS!$A:$A,MATCH(F:F,[1]CAPS!$H:$H,0))</f>
        <v>5255</v>
      </c>
      <c r="H3282" s="414" t="s">
        <v>235</v>
      </c>
      <c r="I3282" s="389" t="s">
        <v>239</v>
      </c>
      <c r="J3282" s="340" t="s">
        <v>276</v>
      </c>
      <c r="K3282" s="340">
        <v>0</v>
      </c>
      <c r="L3282" s="340">
        <v>0</v>
      </c>
      <c r="M3282" s="340" t="s">
        <v>276</v>
      </c>
      <c r="N3282" s="340">
        <v>0</v>
      </c>
      <c r="O3282" s="340">
        <v>8</v>
      </c>
      <c r="P3282" s="340">
        <v>0</v>
      </c>
      <c r="Q3282" s="340">
        <v>0</v>
      </c>
      <c r="S3282">
        <f t="shared" si="378"/>
        <v>8</v>
      </c>
    </row>
    <row r="3283" spans="1:19" ht="32" hidden="1" x14ac:dyDescent="0.2">
      <c r="A3283" s="481" t="s">
        <v>326</v>
      </c>
      <c r="B3283" s="345">
        <v>6</v>
      </c>
      <c r="C3283" s="415" t="str">
        <f t="shared" si="376"/>
        <v>HV2.6</v>
      </c>
      <c r="D3283" s="416">
        <v>2</v>
      </c>
      <c r="E3283" s="482">
        <v>44160</v>
      </c>
      <c r="F3283" s="383" t="s">
        <v>128</v>
      </c>
      <c r="G3283" s="444">
        <f>INDEX([1]CAPS!$A:$A,MATCH(F:F,[1]CAPS!$H:$H,0))</f>
        <v>3243</v>
      </c>
      <c r="H3283" s="414" t="s">
        <v>237</v>
      </c>
      <c r="I3283" s="389" t="s">
        <v>239</v>
      </c>
      <c r="J3283" s="340" t="s">
        <v>276</v>
      </c>
      <c r="K3283" s="340">
        <v>0</v>
      </c>
      <c r="L3283" s="340">
        <v>0</v>
      </c>
      <c r="M3283" s="340" t="s">
        <v>276</v>
      </c>
      <c r="N3283" s="340">
        <v>0</v>
      </c>
      <c r="O3283" s="340">
        <v>88</v>
      </c>
      <c r="P3283" s="340">
        <v>0</v>
      </c>
      <c r="Q3283" s="340">
        <v>2</v>
      </c>
      <c r="S3283">
        <f t="shared" si="378"/>
        <v>88</v>
      </c>
    </row>
    <row r="3284" spans="1:19" ht="32" hidden="1" x14ac:dyDescent="0.2">
      <c r="A3284" s="481" t="s">
        <v>326</v>
      </c>
      <c r="B3284" s="345">
        <v>6</v>
      </c>
      <c r="C3284" s="415" t="str">
        <f t="shared" si="376"/>
        <v>HV2.6</v>
      </c>
      <c r="D3284" s="416">
        <v>2</v>
      </c>
      <c r="E3284" s="482">
        <v>44160</v>
      </c>
      <c r="F3284" s="383" t="s">
        <v>157</v>
      </c>
      <c r="G3284" s="444">
        <f>INDEX([1]CAPS!$A:$A,MATCH(F:F,[1]CAPS!$H:$H,0))</f>
        <v>2654</v>
      </c>
      <c r="H3284" s="414" t="s">
        <v>237</v>
      </c>
      <c r="I3284" s="389" t="s">
        <v>239</v>
      </c>
      <c r="J3284" s="340" t="s">
        <v>276</v>
      </c>
      <c r="K3284" s="340">
        <v>0</v>
      </c>
      <c r="L3284" s="340">
        <v>0</v>
      </c>
      <c r="M3284" s="340" t="s">
        <v>276</v>
      </c>
      <c r="N3284" s="340">
        <v>0</v>
      </c>
      <c r="O3284" s="340">
        <v>7</v>
      </c>
      <c r="P3284" s="340">
        <v>0</v>
      </c>
      <c r="Q3284" s="340">
        <v>0</v>
      </c>
      <c r="S3284">
        <f t="shared" si="378"/>
        <v>7</v>
      </c>
    </row>
    <row r="3285" spans="1:19" ht="32" hidden="1" x14ac:dyDescent="0.2">
      <c r="A3285" s="481" t="s">
        <v>326</v>
      </c>
      <c r="B3285" s="345">
        <v>7</v>
      </c>
      <c r="C3285" s="415" t="str">
        <f t="shared" si="376"/>
        <v>HV2.7</v>
      </c>
      <c r="D3285" s="416">
        <v>2</v>
      </c>
      <c r="E3285" s="482">
        <v>44160</v>
      </c>
      <c r="F3285" s="383" t="s">
        <v>135</v>
      </c>
      <c r="G3285" s="444">
        <f>INDEX([1]CAPS!$A:$A,MATCH(F:F,[1]CAPS!$H:$H,0))</f>
        <v>7766</v>
      </c>
      <c r="H3285" s="414" t="s">
        <v>236</v>
      </c>
      <c r="I3285" s="389" t="s">
        <v>242</v>
      </c>
      <c r="J3285" s="340" t="s">
        <v>276</v>
      </c>
      <c r="K3285" s="340">
        <v>5</v>
      </c>
      <c r="L3285" s="340">
        <v>0</v>
      </c>
      <c r="M3285" s="340" t="s">
        <v>276</v>
      </c>
      <c r="N3285" s="340">
        <v>0</v>
      </c>
      <c r="O3285" s="340">
        <v>22</v>
      </c>
      <c r="P3285" s="340">
        <v>0</v>
      </c>
      <c r="Q3285" s="340">
        <v>0</v>
      </c>
      <c r="S3285">
        <f t="shared" si="378"/>
        <v>27</v>
      </c>
    </row>
    <row r="3286" spans="1:19" ht="32" hidden="1" x14ac:dyDescent="0.2">
      <c r="A3286" s="481" t="s">
        <v>326</v>
      </c>
      <c r="B3286" s="345">
        <v>7</v>
      </c>
      <c r="C3286" s="415" t="str">
        <f t="shared" si="376"/>
        <v>HV2.7</v>
      </c>
      <c r="D3286" s="416">
        <v>2</v>
      </c>
      <c r="E3286" s="482">
        <v>44160</v>
      </c>
      <c r="F3286" s="383" t="s">
        <v>229</v>
      </c>
      <c r="G3286" s="444">
        <f>INDEX([1]CAPS!$A:$A,MATCH(F:F,[1]CAPS!$H:$H,0))</f>
        <v>3997</v>
      </c>
      <c r="H3286" s="414" t="s">
        <v>236</v>
      </c>
      <c r="I3286" s="389" t="s">
        <v>239</v>
      </c>
      <c r="J3286" s="340" t="s">
        <v>276</v>
      </c>
      <c r="K3286" s="340">
        <v>8</v>
      </c>
      <c r="L3286" s="340">
        <v>0</v>
      </c>
      <c r="M3286" s="340" t="s">
        <v>276</v>
      </c>
      <c r="N3286" s="340">
        <v>0</v>
      </c>
      <c r="O3286" s="340">
        <v>0</v>
      </c>
      <c r="P3286" s="340">
        <v>0</v>
      </c>
      <c r="Q3286" s="340">
        <v>0</v>
      </c>
      <c r="S3286">
        <f t="shared" si="378"/>
        <v>8</v>
      </c>
    </row>
    <row r="3287" spans="1:19" ht="32" hidden="1" x14ac:dyDescent="0.2">
      <c r="A3287" s="481" t="s">
        <v>326</v>
      </c>
      <c r="B3287" s="345">
        <v>7</v>
      </c>
      <c r="C3287" s="415" t="str">
        <f t="shared" si="376"/>
        <v>HV2.7</v>
      </c>
      <c r="D3287" s="416">
        <v>2</v>
      </c>
      <c r="E3287" s="482">
        <v>44160</v>
      </c>
      <c r="F3287" s="383" t="s">
        <v>318</v>
      </c>
      <c r="G3287" s="444">
        <f>INDEX([1]CAPS!$A:$A,MATCH(F:F,[1]CAPS!$H:$H,0))</f>
        <v>5255</v>
      </c>
      <c r="H3287" s="414" t="s">
        <v>235</v>
      </c>
      <c r="I3287" s="389" t="s">
        <v>239</v>
      </c>
      <c r="J3287" s="340" t="s">
        <v>276</v>
      </c>
      <c r="K3287" s="340">
        <v>1</v>
      </c>
      <c r="L3287" s="340">
        <v>0</v>
      </c>
      <c r="M3287" s="340" t="s">
        <v>276</v>
      </c>
      <c r="N3287" s="340">
        <v>0</v>
      </c>
      <c r="O3287" s="340">
        <v>6</v>
      </c>
      <c r="P3287" s="340">
        <v>0</v>
      </c>
      <c r="Q3287" s="340">
        <v>0</v>
      </c>
      <c r="S3287">
        <f t="shared" si="378"/>
        <v>7</v>
      </c>
    </row>
    <row r="3288" spans="1:19" ht="32" hidden="1" x14ac:dyDescent="0.2">
      <c r="A3288" s="481" t="s">
        <v>326</v>
      </c>
      <c r="B3288" s="345">
        <v>7</v>
      </c>
      <c r="C3288" s="415" t="str">
        <f t="shared" si="376"/>
        <v>HV2.7</v>
      </c>
      <c r="D3288" s="416">
        <v>2</v>
      </c>
      <c r="E3288" s="482">
        <v>44160</v>
      </c>
      <c r="F3288" s="383" t="s">
        <v>232</v>
      </c>
      <c r="G3288" s="444">
        <f>INDEX([1]CAPS!$A:$A,MATCH(F:F,[1]CAPS!$H:$H,0))</f>
        <v>8875</v>
      </c>
      <c r="H3288" s="414" t="s">
        <v>236</v>
      </c>
      <c r="I3288" s="389" t="s">
        <v>239</v>
      </c>
      <c r="J3288" s="340" t="s">
        <v>276</v>
      </c>
      <c r="K3288" s="340">
        <v>2</v>
      </c>
      <c r="L3288" s="340">
        <v>0</v>
      </c>
      <c r="M3288" s="340" t="s">
        <v>276</v>
      </c>
      <c r="N3288" s="340">
        <v>0</v>
      </c>
      <c r="O3288" s="340">
        <v>16</v>
      </c>
      <c r="P3288" s="340">
        <v>0</v>
      </c>
      <c r="Q3288" s="340">
        <v>0</v>
      </c>
      <c r="S3288">
        <f t="shared" si="378"/>
        <v>18</v>
      </c>
    </row>
    <row r="3289" spans="1:19" ht="16" hidden="1" x14ac:dyDescent="0.2">
      <c r="A3289" s="481" t="s">
        <v>326</v>
      </c>
      <c r="B3289" s="345">
        <v>7</v>
      </c>
      <c r="C3289" s="415" t="str">
        <f t="shared" si="376"/>
        <v>HV2.7</v>
      </c>
      <c r="D3289" s="416">
        <v>2</v>
      </c>
      <c r="E3289" s="482">
        <v>44160</v>
      </c>
      <c r="F3289" s="383" t="s">
        <v>161</v>
      </c>
      <c r="G3289" s="444">
        <f>INDEX([1]CAPS!$A:$A,MATCH(F:F,[1]CAPS!$H:$H,0))</f>
        <v>2603</v>
      </c>
      <c r="H3289" s="414" t="s">
        <v>235</v>
      </c>
      <c r="I3289" s="410" t="s">
        <v>239</v>
      </c>
      <c r="J3289" s="340" t="s">
        <v>276</v>
      </c>
      <c r="K3289" s="340">
        <v>1</v>
      </c>
      <c r="L3289" s="340">
        <v>0</v>
      </c>
      <c r="M3289" s="340" t="s">
        <v>276</v>
      </c>
      <c r="N3289" s="340">
        <v>0</v>
      </c>
      <c r="O3289" s="340">
        <v>29</v>
      </c>
      <c r="P3289" s="340">
        <v>0</v>
      </c>
      <c r="Q3289" s="340">
        <v>0</v>
      </c>
      <c r="S3289">
        <f t="shared" si="378"/>
        <v>30</v>
      </c>
    </row>
    <row r="3290" spans="1:19" ht="16" x14ac:dyDescent="0.2">
      <c r="A3290" s="481" t="s">
        <v>326</v>
      </c>
      <c r="B3290" s="345">
        <v>7</v>
      </c>
      <c r="C3290" s="415" t="str">
        <f t="shared" si="376"/>
        <v>HV2.7</v>
      </c>
      <c r="D3290" s="416">
        <v>2</v>
      </c>
      <c r="E3290" s="482">
        <v>44160</v>
      </c>
      <c r="F3290" s="383" t="s">
        <v>159</v>
      </c>
      <c r="G3290" s="444">
        <f>INDEX([1]CAPS!$A:$A,MATCH(F:F,[1]CAPS!$H:$H,0))</f>
        <v>7138</v>
      </c>
      <c r="H3290" s="414" t="s">
        <v>233</v>
      </c>
      <c r="I3290" s="410" t="s">
        <v>240</v>
      </c>
      <c r="J3290" s="340" t="s">
        <v>276</v>
      </c>
      <c r="K3290" s="340">
        <v>69</v>
      </c>
      <c r="L3290" s="340">
        <v>0</v>
      </c>
      <c r="M3290" s="340" t="s">
        <v>276</v>
      </c>
      <c r="N3290" s="340">
        <v>0</v>
      </c>
      <c r="O3290" s="340" t="s">
        <v>276</v>
      </c>
      <c r="P3290" s="340" t="s">
        <v>276</v>
      </c>
      <c r="Q3290" s="340" t="s">
        <v>276</v>
      </c>
      <c r="S3290">
        <f>SUM(J3290:K3290)</f>
        <v>69</v>
      </c>
    </row>
    <row r="3291" spans="1:19" ht="16" hidden="1" x14ac:dyDescent="0.2">
      <c r="A3291" s="481" t="s">
        <v>326</v>
      </c>
      <c r="B3291" s="345">
        <v>7</v>
      </c>
      <c r="C3291" s="415" t="str">
        <f t="shared" si="376"/>
        <v>HV2.7</v>
      </c>
      <c r="D3291" s="416">
        <v>2</v>
      </c>
      <c r="E3291" s="482">
        <v>44160</v>
      </c>
      <c r="F3291" s="383" t="s">
        <v>128</v>
      </c>
      <c r="G3291" s="444">
        <f>INDEX([1]CAPS!$A:$A,MATCH(F:F,[1]CAPS!$H:$H,0))</f>
        <v>3243</v>
      </c>
      <c r="H3291" s="414" t="s">
        <v>237</v>
      </c>
      <c r="I3291" s="410" t="s">
        <v>239</v>
      </c>
      <c r="J3291" s="340" t="s">
        <v>276</v>
      </c>
      <c r="K3291" s="340">
        <v>0</v>
      </c>
      <c r="L3291" s="340">
        <v>0</v>
      </c>
      <c r="M3291" s="340" t="s">
        <v>276</v>
      </c>
      <c r="N3291" s="340">
        <v>0</v>
      </c>
      <c r="O3291" s="340">
        <v>65</v>
      </c>
      <c r="P3291" s="340">
        <v>0</v>
      </c>
      <c r="Q3291" s="340">
        <v>35</v>
      </c>
      <c r="S3291">
        <f t="shared" si="378"/>
        <v>65</v>
      </c>
    </row>
    <row r="3292" spans="1:19" ht="16" x14ac:dyDescent="0.2">
      <c r="A3292" s="481" t="s">
        <v>326</v>
      </c>
      <c r="B3292" s="345">
        <v>7</v>
      </c>
      <c r="C3292" s="415" t="str">
        <f t="shared" si="376"/>
        <v>HV2.7</v>
      </c>
      <c r="D3292" s="416">
        <v>2</v>
      </c>
      <c r="E3292" s="482">
        <v>44160</v>
      </c>
      <c r="F3292" s="392" t="s">
        <v>682</v>
      </c>
      <c r="G3292" s="444">
        <f>INDEX([1]CAPS!$A:$A,MATCH(F:F,[1]CAPS!$H:$H,0))</f>
        <v>10361</v>
      </c>
      <c r="H3292" s="425" t="s">
        <v>234</v>
      </c>
      <c r="I3292" s="410" t="s">
        <v>238</v>
      </c>
      <c r="J3292" s="340" t="s">
        <v>276</v>
      </c>
      <c r="K3292" s="340">
        <v>12</v>
      </c>
      <c r="L3292" s="340">
        <v>0</v>
      </c>
      <c r="M3292" s="340" t="s">
        <v>276</v>
      </c>
      <c r="N3292" s="340">
        <v>0</v>
      </c>
      <c r="O3292" s="340" t="s">
        <v>276</v>
      </c>
      <c r="P3292" s="340" t="s">
        <v>276</v>
      </c>
      <c r="Q3292" s="340" t="s">
        <v>276</v>
      </c>
      <c r="R3292" t="s">
        <v>659</v>
      </c>
      <c r="S3292">
        <f>SUM(J3292:K3292)</f>
        <v>12</v>
      </c>
    </row>
    <row r="3293" spans="1:19" ht="16" hidden="1" x14ac:dyDescent="0.2">
      <c r="A3293" s="481" t="s">
        <v>326</v>
      </c>
      <c r="B3293" s="345">
        <v>7</v>
      </c>
      <c r="C3293" s="415" t="str">
        <f t="shared" si="376"/>
        <v>HV2.7</v>
      </c>
      <c r="D3293" s="416">
        <v>2</v>
      </c>
      <c r="E3293" s="482">
        <v>44160</v>
      </c>
      <c r="F3293" s="392" t="s">
        <v>560</v>
      </c>
      <c r="G3293" s="444">
        <f>INDEX([1]CAPS!$A:$A,MATCH(F:F,[1]CAPS!$H:$H,0))</f>
        <v>2451</v>
      </c>
      <c r="H3293" s="506" t="s">
        <v>276</v>
      </c>
      <c r="I3293" s="410" t="s">
        <v>238</v>
      </c>
      <c r="J3293" s="340" t="s">
        <v>276</v>
      </c>
      <c r="K3293" s="340">
        <v>0</v>
      </c>
      <c r="L3293" s="340">
        <v>0</v>
      </c>
      <c r="M3293" s="340" t="s">
        <v>276</v>
      </c>
      <c r="N3293" s="340">
        <v>0</v>
      </c>
      <c r="O3293" s="340">
        <v>14</v>
      </c>
      <c r="P3293" s="340">
        <v>0</v>
      </c>
      <c r="Q3293" s="340">
        <v>1</v>
      </c>
      <c r="S3293">
        <f t="shared" si="378"/>
        <v>14</v>
      </c>
    </row>
    <row r="3294" spans="1:19" ht="16" hidden="1" x14ac:dyDescent="0.2">
      <c r="A3294" s="481" t="s">
        <v>326</v>
      </c>
      <c r="B3294" s="345">
        <v>7</v>
      </c>
      <c r="C3294" s="415" t="str">
        <f t="shared" si="376"/>
        <v>HV2.7</v>
      </c>
      <c r="D3294" s="416">
        <v>2</v>
      </c>
      <c r="E3294" s="482">
        <v>44160</v>
      </c>
      <c r="F3294" s="392" t="s">
        <v>502</v>
      </c>
      <c r="G3294" s="444">
        <f>INDEX([1]CAPS!$A:$A,MATCH(F:F,[1]CAPS!$H:$H,0))</f>
        <v>11903</v>
      </c>
      <c r="H3294" s="506" t="s">
        <v>276</v>
      </c>
      <c r="I3294" s="410" t="s">
        <v>238</v>
      </c>
      <c r="J3294" s="340" t="s">
        <v>276</v>
      </c>
      <c r="K3294" s="340">
        <v>0</v>
      </c>
      <c r="L3294" s="340">
        <v>0</v>
      </c>
      <c r="M3294" s="340" t="s">
        <v>276</v>
      </c>
      <c r="N3294" s="340">
        <v>0</v>
      </c>
      <c r="O3294" s="340">
        <v>4</v>
      </c>
      <c r="P3294" s="340">
        <v>0</v>
      </c>
      <c r="Q3294" s="340">
        <v>0</v>
      </c>
      <c r="R3294" t="s">
        <v>684</v>
      </c>
      <c r="S3294">
        <f t="shared" si="378"/>
        <v>4</v>
      </c>
    </row>
    <row r="3295" spans="1:19" ht="16" hidden="1" x14ac:dyDescent="0.2">
      <c r="A3295" s="481" t="s">
        <v>326</v>
      </c>
      <c r="B3295" s="345">
        <v>7</v>
      </c>
      <c r="C3295" s="415" t="str">
        <f t="shared" si="376"/>
        <v>HV2.7</v>
      </c>
      <c r="D3295" s="416">
        <v>2</v>
      </c>
      <c r="E3295" s="482">
        <v>44160</v>
      </c>
      <c r="F3295" s="383" t="s">
        <v>134</v>
      </c>
      <c r="G3295" s="444">
        <f>INDEX([1]CAPS!$A:$A,MATCH(F:F,[1]CAPS!$H:$H,0))</f>
        <v>2302</v>
      </c>
      <c r="H3295" s="414" t="s">
        <v>233</v>
      </c>
      <c r="I3295" s="410" t="s">
        <v>238</v>
      </c>
      <c r="J3295" s="340" t="s">
        <v>276</v>
      </c>
      <c r="K3295" s="340">
        <v>36</v>
      </c>
      <c r="L3295" s="340">
        <v>0</v>
      </c>
      <c r="M3295" s="340" t="s">
        <v>276</v>
      </c>
      <c r="N3295" s="340">
        <v>2</v>
      </c>
      <c r="O3295" s="340">
        <v>0</v>
      </c>
      <c r="P3295" s="340">
        <v>0</v>
      </c>
      <c r="Q3295" s="340">
        <v>0</v>
      </c>
      <c r="S3295">
        <f t="shared" si="378"/>
        <v>36</v>
      </c>
    </row>
    <row r="3296" spans="1:19" ht="16" x14ac:dyDescent="0.2">
      <c r="A3296" s="481" t="s">
        <v>326</v>
      </c>
      <c r="B3296" s="345">
        <v>7</v>
      </c>
      <c r="C3296" s="415" t="str">
        <f t="shared" si="376"/>
        <v>HV2.7</v>
      </c>
      <c r="D3296" s="416">
        <v>2</v>
      </c>
      <c r="E3296" s="482">
        <v>44160</v>
      </c>
      <c r="F3296" s="383" t="s">
        <v>127</v>
      </c>
      <c r="G3296" s="444">
        <f>INDEX([1]CAPS!$A:$A,MATCH(F:F,[1]CAPS!$H:$H,0))</f>
        <v>10605</v>
      </c>
      <c r="H3296" s="414" t="s">
        <v>233</v>
      </c>
      <c r="I3296" s="410" t="s">
        <v>238</v>
      </c>
      <c r="J3296" s="340" t="s">
        <v>276</v>
      </c>
      <c r="K3296" s="340">
        <v>16</v>
      </c>
      <c r="L3296" s="340">
        <v>0</v>
      </c>
      <c r="M3296" s="340" t="s">
        <v>276</v>
      </c>
      <c r="N3296" s="340">
        <v>0</v>
      </c>
      <c r="O3296" s="340" t="s">
        <v>276</v>
      </c>
      <c r="P3296" s="340" t="s">
        <v>276</v>
      </c>
      <c r="Q3296" s="340" t="s">
        <v>276</v>
      </c>
      <c r="S3296">
        <f t="shared" ref="S3296:S3297" si="380">SUM(J3296:K3296)</f>
        <v>16</v>
      </c>
    </row>
    <row r="3297" spans="1:19" ht="16" x14ac:dyDescent="0.2">
      <c r="A3297" s="481" t="s">
        <v>326</v>
      </c>
      <c r="B3297" s="345">
        <v>7</v>
      </c>
      <c r="C3297" s="415" t="str">
        <f t="shared" si="376"/>
        <v>HV2.7</v>
      </c>
      <c r="D3297" s="416">
        <v>2</v>
      </c>
      <c r="E3297" s="482">
        <v>44160</v>
      </c>
      <c r="F3297" s="383" t="s">
        <v>129</v>
      </c>
      <c r="G3297" s="444">
        <f>INDEX([1]CAPS!$A:$A,MATCH(F:F,[1]CAPS!$H:$H,0))</f>
        <v>5532</v>
      </c>
      <c r="H3297" s="414" t="s">
        <v>233</v>
      </c>
      <c r="I3297" s="410" t="s">
        <v>238</v>
      </c>
      <c r="J3297" s="340" t="s">
        <v>276</v>
      </c>
      <c r="K3297" s="340">
        <v>8</v>
      </c>
      <c r="L3297" s="340">
        <v>0</v>
      </c>
      <c r="M3297" s="340" t="s">
        <v>276</v>
      </c>
      <c r="N3297" s="340">
        <v>0</v>
      </c>
      <c r="O3297" s="340" t="s">
        <v>276</v>
      </c>
      <c r="P3297" s="340" t="s">
        <v>276</v>
      </c>
      <c r="Q3297" s="340" t="s">
        <v>276</v>
      </c>
      <c r="S3297">
        <f t="shared" si="380"/>
        <v>8</v>
      </c>
    </row>
    <row r="3298" spans="1:19" ht="32" hidden="1" x14ac:dyDescent="0.2">
      <c r="A3298" s="481" t="s">
        <v>326</v>
      </c>
      <c r="B3298" s="345">
        <v>7</v>
      </c>
      <c r="C3298" s="415" t="str">
        <f t="shared" si="376"/>
        <v>HV2.7</v>
      </c>
      <c r="D3298" s="416">
        <v>2</v>
      </c>
      <c r="E3298" s="482">
        <v>44160</v>
      </c>
      <c r="F3298" s="383" t="s">
        <v>141</v>
      </c>
      <c r="G3298" s="444">
        <f>INDEX([1]CAPS!$A:$A,MATCH(F:F,[1]CAPS!$H:$H,0))</f>
        <v>2445</v>
      </c>
      <c r="H3298" s="414" t="s">
        <v>234</v>
      </c>
      <c r="I3298" s="410" t="s">
        <v>238</v>
      </c>
      <c r="J3298" s="340" t="s">
        <v>276</v>
      </c>
      <c r="K3298" s="340">
        <v>1</v>
      </c>
      <c r="L3298" s="340">
        <v>0</v>
      </c>
      <c r="M3298" s="340" t="s">
        <v>276</v>
      </c>
      <c r="N3298" s="340">
        <v>0</v>
      </c>
      <c r="O3298" s="340">
        <v>0</v>
      </c>
      <c r="P3298" s="340">
        <v>0</v>
      </c>
      <c r="Q3298" s="340">
        <v>0</v>
      </c>
      <c r="S3298">
        <f t="shared" si="378"/>
        <v>1</v>
      </c>
    </row>
    <row r="3299" spans="1:19" ht="16" hidden="1" x14ac:dyDescent="0.2">
      <c r="A3299" s="481" t="s">
        <v>326</v>
      </c>
      <c r="B3299" s="345">
        <v>7</v>
      </c>
      <c r="C3299" s="415" t="str">
        <f t="shared" si="376"/>
        <v>HV2.7</v>
      </c>
      <c r="D3299" s="416">
        <v>2</v>
      </c>
      <c r="E3299" s="482">
        <v>44160</v>
      </c>
      <c r="F3299" s="383" t="s">
        <v>157</v>
      </c>
      <c r="G3299" s="444">
        <f>INDEX([1]CAPS!$A:$A,MATCH(F:F,[1]CAPS!$H:$H,0))</f>
        <v>2654</v>
      </c>
      <c r="H3299" s="414" t="s">
        <v>237</v>
      </c>
      <c r="I3299" s="410" t="s">
        <v>239</v>
      </c>
      <c r="J3299" s="340" t="s">
        <v>276</v>
      </c>
      <c r="K3299" s="340">
        <v>0</v>
      </c>
      <c r="L3299" s="340">
        <v>0</v>
      </c>
      <c r="M3299" s="340" t="s">
        <v>276</v>
      </c>
      <c r="N3299" s="340">
        <v>0</v>
      </c>
      <c r="O3299" s="340">
        <v>20</v>
      </c>
      <c r="P3299" s="340">
        <v>5</v>
      </c>
      <c r="Q3299" s="340">
        <v>0</v>
      </c>
      <c r="S3299">
        <f t="shared" si="378"/>
        <v>20</v>
      </c>
    </row>
    <row r="3300" spans="1:19" ht="32" hidden="1" x14ac:dyDescent="0.2">
      <c r="A3300" s="481" t="s">
        <v>326</v>
      </c>
      <c r="B3300" s="345">
        <v>8</v>
      </c>
      <c r="C3300" s="415" t="str">
        <f t="shared" si="376"/>
        <v>HV2.8</v>
      </c>
      <c r="D3300" s="416">
        <v>2</v>
      </c>
      <c r="E3300" s="482">
        <v>44160</v>
      </c>
      <c r="F3300" s="383" t="s">
        <v>135</v>
      </c>
      <c r="G3300" s="444">
        <f>INDEX([1]CAPS!$A:$A,MATCH(F:F,[1]CAPS!$H:$H,0))</f>
        <v>7766</v>
      </c>
      <c r="H3300" s="414" t="s">
        <v>236</v>
      </c>
      <c r="I3300" s="410" t="s">
        <v>242</v>
      </c>
      <c r="J3300" s="340" t="s">
        <v>276</v>
      </c>
      <c r="K3300" s="340">
        <v>1</v>
      </c>
      <c r="L3300" s="340">
        <v>0</v>
      </c>
      <c r="M3300" s="340" t="s">
        <v>276</v>
      </c>
      <c r="N3300" s="340">
        <v>0</v>
      </c>
      <c r="O3300" s="340">
        <v>6</v>
      </c>
      <c r="P3300" s="340">
        <v>0</v>
      </c>
      <c r="Q3300" s="340">
        <v>0</v>
      </c>
      <c r="S3300">
        <f t="shared" si="378"/>
        <v>7</v>
      </c>
    </row>
    <row r="3301" spans="1:19" ht="16" hidden="1" x14ac:dyDescent="0.2">
      <c r="A3301" s="481" t="s">
        <v>326</v>
      </c>
      <c r="B3301" s="345">
        <v>8</v>
      </c>
      <c r="C3301" s="415" t="str">
        <f t="shared" si="376"/>
        <v>HV2.8</v>
      </c>
      <c r="D3301" s="416">
        <v>2</v>
      </c>
      <c r="E3301" s="482">
        <v>44160</v>
      </c>
      <c r="F3301" s="383" t="s">
        <v>229</v>
      </c>
      <c r="G3301" s="444">
        <f>INDEX([1]CAPS!$A:$A,MATCH(F:F,[1]CAPS!$H:$H,0))</f>
        <v>3997</v>
      </c>
      <c r="H3301" s="414" t="s">
        <v>236</v>
      </c>
      <c r="I3301" s="410" t="s">
        <v>239</v>
      </c>
      <c r="J3301" s="340" t="s">
        <v>276</v>
      </c>
      <c r="K3301" s="340">
        <v>1</v>
      </c>
      <c r="L3301" s="340">
        <v>0</v>
      </c>
      <c r="M3301" s="340" t="s">
        <v>276</v>
      </c>
      <c r="N3301" s="340">
        <v>0</v>
      </c>
      <c r="O3301" s="340">
        <v>15</v>
      </c>
      <c r="P3301" s="340">
        <v>0</v>
      </c>
      <c r="Q3301" s="340">
        <v>0</v>
      </c>
      <c r="S3301">
        <f t="shared" si="378"/>
        <v>16</v>
      </c>
    </row>
    <row r="3302" spans="1:19" ht="32" hidden="1" x14ac:dyDescent="0.2">
      <c r="A3302" s="481" t="s">
        <v>326</v>
      </c>
      <c r="B3302" s="345">
        <v>8</v>
      </c>
      <c r="C3302" s="415" t="str">
        <f t="shared" si="376"/>
        <v>HV2.8</v>
      </c>
      <c r="D3302" s="416">
        <v>2</v>
      </c>
      <c r="E3302" s="482">
        <v>44160</v>
      </c>
      <c r="F3302" s="383" t="s">
        <v>232</v>
      </c>
      <c r="G3302" s="444">
        <f>INDEX([1]CAPS!$A:$A,MATCH(F:F,[1]CAPS!$H:$H,0))</f>
        <v>8875</v>
      </c>
      <c r="H3302" s="414" t="s">
        <v>236</v>
      </c>
      <c r="I3302" s="410" t="s">
        <v>239</v>
      </c>
      <c r="J3302" s="340" t="s">
        <v>276</v>
      </c>
      <c r="K3302" s="340">
        <v>2</v>
      </c>
      <c r="L3302" s="340">
        <v>0</v>
      </c>
      <c r="M3302" s="340" t="s">
        <v>276</v>
      </c>
      <c r="N3302" s="340">
        <v>0</v>
      </c>
      <c r="O3302" s="340">
        <v>6</v>
      </c>
      <c r="P3302" s="340">
        <v>0</v>
      </c>
      <c r="Q3302" s="340">
        <v>0</v>
      </c>
      <c r="S3302">
        <f t="shared" si="378"/>
        <v>8</v>
      </c>
    </row>
    <row r="3303" spans="1:19" ht="16" hidden="1" x14ac:dyDescent="0.2">
      <c r="A3303" s="481" t="s">
        <v>326</v>
      </c>
      <c r="B3303" s="345">
        <v>8</v>
      </c>
      <c r="C3303" s="415" t="str">
        <f t="shared" si="376"/>
        <v>HV2.8</v>
      </c>
      <c r="D3303" s="416">
        <v>2</v>
      </c>
      <c r="E3303" s="482">
        <v>44160</v>
      </c>
      <c r="F3303" s="383" t="s">
        <v>318</v>
      </c>
      <c r="G3303" s="444">
        <f>INDEX([1]CAPS!$A:$A,MATCH(F:F,[1]CAPS!$H:$H,0))</f>
        <v>5255</v>
      </c>
      <c r="H3303" s="414" t="s">
        <v>235</v>
      </c>
      <c r="I3303" s="410" t="s">
        <v>239</v>
      </c>
      <c r="J3303" s="340" t="s">
        <v>276</v>
      </c>
      <c r="K3303" s="340">
        <v>5</v>
      </c>
      <c r="L3303" s="340">
        <v>0</v>
      </c>
      <c r="M3303" s="340" t="s">
        <v>276</v>
      </c>
      <c r="N3303" s="340">
        <v>0</v>
      </c>
      <c r="O3303" s="340">
        <v>6</v>
      </c>
      <c r="P3303" s="340">
        <v>0</v>
      </c>
      <c r="Q3303" s="340">
        <v>0</v>
      </c>
      <c r="S3303">
        <f t="shared" si="378"/>
        <v>11</v>
      </c>
    </row>
    <row r="3304" spans="1:19" ht="16" hidden="1" x14ac:dyDescent="0.2">
      <c r="A3304" s="481" t="s">
        <v>326</v>
      </c>
      <c r="B3304" s="345">
        <v>8</v>
      </c>
      <c r="C3304" s="415" t="str">
        <f t="shared" si="376"/>
        <v>HV2.8</v>
      </c>
      <c r="D3304" s="416">
        <v>2</v>
      </c>
      <c r="E3304" s="482">
        <v>44160</v>
      </c>
      <c r="F3304" s="383" t="s">
        <v>166</v>
      </c>
      <c r="G3304" s="444">
        <f>INDEX([1]CAPS!$A:$A,MATCH(F:F,[1]CAPS!$H:$H,0))</f>
        <v>6182</v>
      </c>
      <c r="H3304" s="414" t="s">
        <v>237</v>
      </c>
      <c r="I3304" s="410" t="s">
        <v>239</v>
      </c>
      <c r="J3304" s="340" t="s">
        <v>276</v>
      </c>
      <c r="K3304" s="340">
        <v>0</v>
      </c>
      <c r="L3304" s="340">
        <v>0</v>
      </c>
      <c r="M3304" s="340" t="s">
        <v>276</v>
      </c>
      <c r="N3304" s="340">
        <v>0</v>
      </c>
      <c r="O3304" s="340">
        <v>3</v>
      </c>
      <c r="P3304" s="340">
        <v>0</v>
      </c>
      <c r="Q3304" s="340">
        <v>1</v>
      </c>
      <c r="S3304">
        <f t="shared" si="378"/>
        <v>3</v>
      </c>
    </row>
    <row r="3305" spans="1:19" ht="16" hidden="1" x14ac:dyDescent="0.2">
      <c r="A3305" s="481" t="s">
        <v>326</v>
      </c>
      <c r="B3305" s="345">
        <v>8</v>
      </c>
      <c r="C3305" s="415" t="str">
        <f t="shared" si="376"/>
        <v>HV2.8</v>
      </c>
      <c r="D3305" s="416">
        <v>2</v>
      </c>
      <c r="E3305" s="482">
        <v>44160</v>
      </c>
      <c r="F3305" s="383" t="s">
        <v>128</v>
      </c>
      <c r="G3305" s="444">
        <f>INDEX([1]CAPS!$A:$A,MATCH(F:F,[1]CAPS!$H:$H,0))</f>
        <v>3243</v>
      </c>
      <c r="H3305" s="414" t="s">
        <v>237</v>
      </c>
      <c r="I3305" s="410" t="s">
        <v>239</v>
      </c>
      <c r="J3305" s="340" t="s">
        <v>276</v>
      </c>
      <c r="K3305" s="340">
        <v>0</v>
      </c>
      <c r="L3305" s="340">
        <v>0</v>
      </c>
      <c r="M3305" s="340" t="s">
        <v>276</v>
      </c>
      <c r="N3305" s="340">
        <v>0</v>
      </c>
      <c r="O3305" s="340">
        <v>130</v>
      </c>
      <c r="P3305" s="340">
        <v>0</v>
      </c>
      <c r="Q3305" s="340">
        <v>85</v>
      </c>
      <c r="S3305">
        <f t="shared" si="378"/>
        <v>130</v>
      </c>
    </row>
    <row r="3306" spans="1:19" ht="16" hidden="1" x14ac:dyDescent="0.2">
      <c r="A3306" s="481" t="s">
        <v>326</v>
      </c>
      <c r="B3306" s="345">
        <v>8</v>
      </c>
      <c r="C3306" s="415" t="str">
        <f t="shared" si="376"/>
        <v>HV2.8</v>
      </c>
      <c r="D3306" s="416">
        <v>2</v>
      </c>
      <c r="E3306" s="482">
        <v>44160</v>
      </c>
      <c r="F3306" s="392" t="s">
        <v>682</v>
      </c>
      <c r="G3306" s="444">
        <f>INDEX([1]CAPS!$A:$A,MATCH(F:F,[1]CAPS!$H:$H,0))</f>
        <v>10361</v>
      </c>
      <c r="H3306" s="425" t="s">
        <v>234</v>
      </c>
      <c r="I3306" s="410" t="s">
        <v>238</v>
      </c>
      <c r="J3306" s="340" t="s">
        <v>276</v>
      </c>
      <c r="K3306" s="340">
        <v>22</v>
      </c>
      <c r="L3306" s="340">
        <v>0</v>
      </c>
      <c r="M3306" s="340" t="s">
        <v>276</v>
      </c>
      <c r="N3306" s="340">
        <v>0</v>
      </c>
      <c r="O3306" s="340">
        <v>0</v>
      </c>
      <c r="P3306" s="340">
        <v>0</v>
      </c>
      <c r="Q3306" s="340">
        <v>0</v>
      </c>
      <c r="R3306" t="s">
        <v>659</v>
      </c>
      <c r="S3306">
        <f t="shared" si="378"/>
        <v>22</v>
      </c>
    </row>
    <row r="3307" spans="1:19" ht="16" hidden="1" x14ac:dyDescent="0.2">
      <c r="A3307" s="481" t="s">
        <v>326</v>
      </c>
      <c r="B3307" s="345">
        <v>8</v>
      </c>
      <c r="C3307" s="415" t="str">
        <f t="shared" si="376"/>
        <v>HV2.8</v>
      </c>
      <c r="D3307" s="416">
        <v>2</v>
      </c>
      <c r="E3307" s="482">
        <v>44160</v>
      </c>
      <c r="F3307" s="383" t="s">
        <v>161</v>
      </c>
      <c r="G3307" s="444">
        <f>INDEX([1]CAPS!$A:$A,MATCH(F:F,[1]CAPS!$H:$H,0))</f>
        <v>2603</v>
      </c>
      <c r="H3307" s="414" t="s">
        <v>235</v>
      </c>
      <c r="I3307" s="410" t="s">
        <v>239</v>
      </c>
      <c r="J3307" s="340" t="s">
        <v>276</v>
      </c>
      <c r="K3307" s="340">
        <v>1</v>
      </c>
      <c r="L3307" s="340">
        <v>0</v>
      </c>
      <c r="M3307" s="340" t="s">
        <v>276</v>
      </c>
      <c r="N3307" s="340">
        <v>0</v>
      </c>
      <c r="O3307" s="340">
        <v>7</v>
      </c>
      <c r="P3307" s="340">
        <v>0</v>
      </c>
      <c r="Q3307" s="340">
        <v>0</v>
      </c>
      <c r="S3307">
        <f t="shared" si="378"/>
        <v>8</v>
      </c>
    </row>
    <row r="3308" spans="1:19" ht="16" x14ac:dyDescent="0.2">
      <c r="A3308" s="481" t="s">
        <v>326</v>
      </c>
      <c r="B3308" s="345">
        <v>8</v>
      </c>
      <c r="C3308" s="415" t="str">
        <f t="shared" si="376"/>
        <v>HV2.8</v>
      </c>
      <c r="D3308" s="416">
        <v>2</v>
      </c>
      <c r="E3308" s="482">
        <v>44160</v>
      </c>
      <c r="F3308" s="383" t="s">
        <v>159</v>
      </c>
      <c r="G3308" s="444">
        <f>INDEX([1]CAPS!$A:$A,MATCH(F:F,[1]CAPS!$H:$H,0))</f>
        <v>7138</v>
      </c>
      <c r="H3308" s="414" t="s">
        <v>233</v>
      </c>
      <c r="I3308" s="410" t="s">
        <v>240</v>
      </c>
      <c r="J3308" s="340" t="s">
        <v>276</v>
      </c>
      <c r="K3308" s="340">
        <v>120</v>
      </c>
      <c r="L3308" s="340">
        <v>0</v>
      </c>
      <c r="M3308" s="340" t="s">
        <v>276</v>
      </c>
      <c r="N3308" s="340">
        <v>0</v>
      </c>
      <c r="O3308" s="340" t="s">
        <v>276</v>
      </c>
      <c r="P3308" s="340" t="s">
        <v>276</v>
      </c>
      <c r="Q3308" s="340" t="s">
        <v>276</v>
      </c>
      <c r="S3308">
        <f t="shared" ref="S3308:S3310" si="381">SUM(J3308:K3308)</f>
        <v>120</v>
      </c>
    </row>
    <row r="3309" spans="1:19" ht="16" x14ac:dyDescent="0.2">
      <c r="A3309" s="481" t="s">
        <v>326</v>
      </c>
      <c r="B3309" s="345">
        <v>8</v>
      </c>
      <c r="C3309" s="415" t="str">
        <f t="shared" si="376"/>
        <v>HV2.8</v>
      </c>
      <c r="D3309" s="416">
        <v>2</v>
      </c>
      <c r="E3309" s="482">
        <v>44160</v>
      </c>
      <c r="F3309" s="383" t="s">
        <v>129</v>
      </c>
      <c r="G3309" s="444">
        <f>INDEX([1]CAPS!$A:$A,MATCH(F:F,[1]CAPS!$H:$H,0))</f>
        <v>5532</v>
      </c>
      <c r="H3309" s="414" t="s">
        <v>233</v>
      </c>
      <c r="I3309" s="410" t="s">
        <v>238</v>
      </c>
      <c r="J3309" s="340" t="s">
        <v>276</v>
      </c>
      <c r="K3309" s="340">
        <v>21</v>
      </c>
      <c r="L3309" s="340">
        <v>0</v>
      </c>
      <c r="M3309" s="340" t="s">
        <v>276</v>
      </c>
      <c r="N3309" s="340">
        <v>0</v>
      </c>
      <c r="O3309" s="340" t="s">
        <v>276</v>
      </c>
      <c r="P3309" s="340" t="s">
        <v>276</v>
      </c>
      <c r="Q3309" s="340" t="s">
        <v>276</v>
      </c>
      <c r="S3309">
        <f t="shared" si="381"/>
        <v>21</v>
      </c>
    </row>
    <row r="3310" spans="1:19" ht="16" x14ac:dyDescent="0.2">
      <c r="A3310" s="481" t="s">
        <v>326</v>
      </c>
      <c r="B3310" s="345">
        <v>8</v>
      </c>
      <c r="C3310" s="415" t="str">
        <f t="shared" si="376"/>
        <v>HV2.8</v>
      </c>
      <c r="D3310" s="416">
        <v>2</v>
      </c>
      <c r="E3310" s="482">
        <v>44160</v>
      </c>
      <c r="F3310" s="383" t="s">
        <v>127</v>
      </c>
      <c r="G3310" s="444">
        <f>INDEX([1]CAPS!$A:$A,MATCH(F:F,[1]CAPS!$H:$H,0))</f>
        <v>10605</v>
      </c>
      <c r="H3310" s="414" t="s">
        <v>233</v>
      </c>
      <c r="I3310" s="410" t="s">
        <v>238</v>
      </c>
      <c r="J3310" s="340" t="s">
        <v>276</v>
      </c>
      <c r="K3310" s="340">
        <v>18</v>
      </c>
      <c r="L3310" s="340">
        <v>0</v>
      </c>
      <c r="M3310" s="340" t="s">
        <v>276</v>
      </c>
      <c r="N3310" s="340">
        <v>0</v>
      </c>
      <c r="O3310" s="340" t="s">
        <v>276</v>
      </c>
      <c r="P3310" s="340" t="s">
        <v>276</v>
      </c>
      <c r="Q3310" s="340" t="s">
        <v>276</v>
      </c>
      <c r="S3310">
        <f t="shared" si="381"/>
        <v>18</v>
      </c>
    </row>
    <row r="3311" spans="1:19" ht="16" hidden="1" x14ac:dyDescent="0.2">
      <c r="A3311" s="481" t="s">
        <v>326</v>
      </c>
      <c r="B3311" s="345">
        <v>8</v>
      </c>
      <c r="C3311" s="415" t="str">
        <f t="shared" si="376"/>
        <v>HV2.8</v>
      </c>
      <c r="D3311" s="416">
        <v>2</v>
      </c>
      <c r="E3311" s="482">
        <v>44160</v>
      </c>
      <c r="F3311" s="383" t="s">
        <v>134</v>
      </c>
      <c r="G3311" s="444">
        <f>INDEX([1]CAPS!$A:$A,MATCH(F:F,[1]CAPS!$H:$H,0))</f>
        <v>2302</v>
      </c>
      <c r="H3311" s="414" t="s">
        <v>233</v>
      </c>
      <c r="I3311" s="410" t="s">
        <v>238</v>
      </c>
      <c r="J3311" s="340" t="s">
        <v>276</v>
      </c>
      <c r="K3311" s="340">
        <v>32</v>
      </c>
      <c r="L3311" s="340">
        <v>0</v>
      </c>
      <c r="M3311" s="340" t="s">
        <v>276</v>
      </c>
      <c r="N3311" s="340">
        <v>9</v>
      </c>
      <c r="O3311" s="340">
        <v>0</v>
      </c>
      <c r="P3311" s="340">
        <v>0</v>
      </c>
      <c r="Q3311" s="340">
        <v>0</v>
      </c>
      <c r="S3311">
        <f t="shared" si="378"/>
        <v>32</v>
      </c>
    </row>
    <row r="3312" spans="1:19" ht="16" hidden="1" x14ac:dyDescent="0.2">
      <c r="A3312" s="481" t="s">
        <v>326</v>
      </c>
      <c r="B3312" s="345">
        <v>8</v>
      </c>
      <c r="C3312" s="415" t="str">
        <f t="shared" si="376"/>
        <v>HV2.8</v>
      </c>
      <c r="D3312" s="416">
        <v>2</v>
      </c>
      <c r="E3312" s="482">
        <v>44160</v>
      </c>
      <c r="F3312" s="383" t="s">
        <v>139</v>
      </c>
      <c r="G3312" s="444">
        <f>INDEX([1]CAPS!$A:$A,MATCH(F:F,[1]CAPS!$H:$H,0))</f>
        <v>6325</v>
      </c>
      <c r="H3312" s="414" t="s">
        <v>234</v>
      </c>
      <c r="I3312" s="410" t="s">
        <v>238</v>
      </c>
      <c r="J3312" s="340" t="s">
        <v>276</v>
      </c>
      <c r="K3312" s="340">
        <v>1</v>
      </c>
      <c r="L3312" s="340">
        <v>0</v>
      </c>
      <c r="M3312" s="340" t="s">
        <v>276</v>
      </c>
      <c r="N3312" s="340">
        <v>0</v>
      </c>
      <c r="O3312" s="340">
        <v>0</v>
      </c>
      <c r="P3312" s="340">
        <v>0</v>
      </c>
      <c r="Q3312" s="340">
        <v>0</v>
      </c>
      <c r="S3312">
        <f t="shared" si="378"/>
        <v>1</v>
      </c>
    </row>
    <row r="3313" spans="1:19" ht="16" hidden="1" x14ac:dyDescent="0.2">
      <c r="A3313" s="481" t="s">
        <v>326</v>
      </c>
      <c r="B3313" s="345">
        <v>8</v>
      </c>
      <c r="C3313" s="415" t="str">
        <f t="shared" si="376"/>
        <v>HV2.8</v>
      </c>
      <c r="D3313" s="416">
        <v>2</v>
      </c>
      <c r="E3313" s="482">
        <v>44160</v>
      </c>
      <c r="F3313" s="383" t="s">
        <v>157</v>
      </c>
      <c r="G3313" s="444">
        <f>INDEX([1]CAPS!$A:$A,MATCH(F:F,[1]CAPS!$H:$H,0))</f>
        <v>2654</v>
      </c>
      <c r="H3313" s="414" t="s">
        <v>237</v>
      </c>
      <c r="I3313" s="410" t="s">
        <v>239</v>
      </c>
      <c r="J3313" s="340" t="s">
        <v>276</v>
      </c>
      <c r="K3313" s="340">
        <v>0</v>
      </c>
      <c r="L3313" s="340">
        <v>0</v>
      </c>
      <c r="M3313" s="340" t="s">
        <v>276</v>
      </c>
      <c r="N3313" s="340">
        <v>0</v>
      </c>
      <c r="O3313" s="340">
        <v>16</v>
      </c>
      <c r="P3313" s="340">
        <v>1</v>
      </c>
      <c r="Q3313" s="340">
        <v>0</v>
      </c>
      <c r="S3313">
        <f t="shared" si="378"/>
        <v>16</v>
      </c>
    </row>
    <row r="3314" spans="1:19" ht="32" hidden="1" x14ac:dyDescent="0.2">
      <c r="A3314" s="481" t="s">
        <v>326</v>
      </c>
      <c r="B3314" s="345">
        <v>9</v>
      </c>
      <c r="C3314" s="415" t="str">
        <f t="shared" si="376"/>
        <v>HV2.9</v>
      </c>
      <c r="D3314" s="416">
        <v>2</v>
      </c>
      <c r="E3314" s="482">
        <v>44160</v>
      </c>
      <c r="F3314" s="383" t="s">
        <v>135</v>
      </c>
      <c r="G3314" s="444">
        <f>INDEX([1]CAPS!$A:$A,MATCH(F:F,[1]CAPS!$H:$H,0))</f>
        <v>7766</v>
      </c>
      <c r="H3314" s="414" t="s">
        <v>236</v>
      </c>
      <c r="I3314" s="410" t="s">
        <v>242</v>
      </c>
      <c r="J3314" s="340" t="s">
        <v>276</v>
      </c>
      <c r="K3314" s="340">
        <v>1</v>
      </c>
      <c r="L3314" s="340">
        <v>0</v>
      </c>
      <c r="M3314" s="340" t="s">
        <v>276</v>
      </c>
      <c r="N3314" s="340">
        <v>0</v>
      </c>
      <c r="O3314" s="340">
        <v>8</v>
      </c>
      <c r="P3314" s="340">
        <v>0</v>
      </c>
      <c r="Q3314" s="340">
        <v>0</v>
      </c>
      <c r="S3314">
        <f t="shared" si="378"/>
        <v>9</v>
      </c>
    </row>
    <row r="3315" spans="1:19" ht="16" hidden="1" x14ac:dyDescent="0.2">
      <c r="A3315" s="481" t="s">
        <v>326</v>
      </c>
      <c r="B3315" s="345">
        <v>9</v>
      </c>
      <c r="C3315" s="415" t="str">
        <f t="shared" si="376"/>
        <v>HV2.9</v>
      </c>
      <c r="D3315" s="416">
        <v>2</v>
      </c>
      <c r="E3315" s="482">
        <v>44160</v>
      </c>
      <c r="F3315" s="383" t="s">
        <v>128</v>
      </c>
      <c r="G3315" s="444">
        <f>INDEX([1]CAPS!$A:$A,MATCH(F:F,[1]CAPS!$H:$H,0))</f>
        <v>3243</v>
      </c>
      <c r="H3315" s="414" t="s">
        <v>237</v>
      </c>
      <c r="I3315" s="410" t="s">
        <v>239</v>
      </c>
      <c r="J3315" s="340" t="s">
        <v>276</v>
      </c>
      <c r="K3315" s="340">
        <v>0</v>
      </c>
      <c r="L3315" s="340">
        <v>0</v>
      </c>
      <c r="M3315" s="340" t="s">
        <v>276</v>
      </c>
      <c r="N3315" s="340">
        <v>0</v>
      </c>
      <c r="O3315" s="340">
        <v>140</v>
      </c>
      <c r="P3315" s="340">
        <v>0</v>
      </c>
      <c r="Q3315" s="340">
        <v>70</v>
      </c>
      <c r="S3315">
        <f t="shared" si="378"/>
        <v>140</v>
      </c>
    </row>
    <row r="3316" spans="1:19" ht="16" hidden="1" x14ac:dyDescent="0.2">
      <c r="A3316" s="481" t="s">
        <v>326</v>
      </c>
      <c r="B3316" s="345">
        <v>9</v>
      </c>
      <c r="C3316" s="415" t="str">
        <f t="shared" si="376"/>
        <v>HV2.9</v>
      </c>
      <c r="D3316" s="416">
        <v>2</v>
      </c>
      <c r="E3316" s="482">
        <v>44160</v>
      </c>
      <c r="F3316" s="392" t="s">
        <v>682</v>
      </c>
      <c r="G3316" s="444">
        <f>INDEX([1]CAPS!$A:$A,MATCH(F:F,[1]CAPS!$H:$H,0))</f>
        <v>10361</v>
      </c>
      <c r="H3316" s="425" t="s">
        <v>234</v>
      </c>
      <c r="I3316" s="410" t="s">
        <v>238</v>
      </c>
      <c r="J3316" s="340" t="s">
        <v>276</v>
      </c>
      <c r="K3316" s="340">
        <v>41</v>
      </c>
      <c r="L3316" s="340">
        <v>0</v>
      </c>
      <c r="M3316" s="340" t="s">
        <v>276</v>
      </c>
      <c r="N3316" s="340">
        <v>0</v>
      </c>
      <c r="O3316" s="340">
        <v>0</v>
      </c>
      <c r="P3316" s="340">
        <v>0</v>
      </c>
      <c r="Q3316" s="340">
        <v>0</v>
      </c>
      <c r="R3316" t="s">
        <v>659</v>
      </c>
      <c r="S3316">
        <f t="shared" si="378"/>
        <v>41</v>
      </c>
    </row>
    <row r="3317" spans="1:19" ht="16" hidden="1" x14ac:dyDescent="0.2">
      <c r="A3317" s="481" t="s">
        <v>326</v>
      </c>
      <c r="B3317" s="345">
        <v>9</v>
      </c>
      <c r="C3317" s="415" t="str">
        <f t="shared" si="376"/>
        <v>HV2.9</v>
      </c>
      <c r="D3317" s="416">
        <v>2</v>
      </c>
      <c r="E3317" s="482">
        <v>44160</v>
      </c>
      <c r="F3317" s="392" t="s">
        <v>477</v>
      </c>
      <c r="G3317" s="444">
        <f>INDEX([1]CAPS!$A:$A,MATCH(F:F,[1]CAPS!$H:$H,0))</f>
        <v>5043</v>
      </c>
      <c r="H3317" s="414" t="s">
        <v>234</v>
      </c>
      <c r="I3317" s="410" t="s">
        <v>238</v>
      </c>
      <c r="J3317" s="340" t="s">
        <v>276</v>
      </c>
      <c r="K3317" s="340">
        <v>1</v>
      </c>
      <c r="L3317" s="340">
        <v>0</v>
      </c>
      <c r="M3317" s="340" t="s">
        <v>276</v>
      </c>
      <c r="N3317" s="340">
        <v>0</v>
      </c>
      <c r="O3317" s="340">
        <v>0</v>
      </c>
      <c r="P3317" s="340">
        <v>0</v>
      </c>
      <c r="Q3317" s="340">
        <v>0</v>
      </c>
      <c r="R3317" s="420" t="s">
        <v>568</v>
      </c>
      <c r="S3317">
        <f t="shared" si="378"/>
        <v>1</v>
      </c>
    </row>
    <row r="3318" spans="1:19" ht="16" hidden="1" x14ac:dyDescent="0.2">
      <c r="A3318" s="481" t="s">
        <v>326</v>
      </c>
      <c r="B3318" s="345">
        <v>9</v>
      </c>
      <c r="C3318" s="415" t="str">
        <f t="shared" si="376"/>
        <v>HV2.9</v>
      </c>
      <c r="D3318" s="416">
        <v>2</v>
      </c>
      <c r="E3318" s="482">
        <v>44160</v>
      </c>
      <c r="F3318" s="383" t="s">
        <v>134</v>
      </c>
      <c r="G3318" s="444">
        <f>INDEX([1]CAPS!$A:$A,MATCH(F:F,[1]CAPS!$H:$H,0))</f>
        <v>2302</v>
      </c>
      <c r="H3318" s="414" t="s">
        <v>233</v>
      </c>
      <c r="I3318" s="410" t="s">
        <v>238</v>
      </c>
      <c r="J3318" s="340" t="s">
        <v>276</v>
      </c>
      <c r="K3318" s="340">
        <v>35</v>
      </c>
      <c r="L3318" s="340">
        <v>0</v>
      </c>
      <c r="M3318" s="340" t="s">
        <v>276</v>
      </c>
      <c r="N3318" s="340">
        <v>22</v>
      </c>
      <c r="O3318" s="340">
        <v>0</v>
      </c>
      <c r="P3318" s="340">
        <v>0</v>
      </c>
      <c r="Q3318" s="340">
        <v>0</v>
      </c>
      <c r="S3318">
        <f t="shared" si="378"/>
        <v>35</v>
      </c>
    </row>
    <row r="3319" spans="1:19" ht="16" x14ac:dyDescent="0.2">
      <c r="A3319" s="481" t="s">
        <v>326</v>
      </c>
      <c r="B3319" s="345">
        <v>9</v>
      </c>
      <c r="C3319" s="415" t="str">
        <f t="shared" si="376"/>
        <v>HV2.9</v>
      </c>
      <c r="D3319" s="416">
        <v>2</v>
      </c>
      <c r="E3319" s="482">
        <v>44160</v>
      </c>
      <c r="F3319" s="383" t="s">
        <v>159</v>
      </c>
      <c r="G3319" s="444">
        <f>INDEX([1]CAPS!$A:$A,MATCH(F:F,[1]CAPS!$H:$H,0))</f>
        <v>7138</v>
      </c>
      <c r="H3319" s="414" t="s">
        <v>233</v>
      </c>
      <c r="I3319" s="410" t="s">
        <v>240</v>
      </c>
      <c r="J3319" s="340" t="s">
        <v>276</v>
      </c>
      <c r="K3319" s="340">
        <v>80</v>
      </c>
      <c r="L3319" s="340">
        <v>0</v>
      </c>
      <c r="M3319" s="340" t="s">
        <v>276</v>
      </c>
      <c r="N3319" s="340">
        <v>0</v>
      </c>
      <c r="O3319" s="340" t="s">
        <v>276</v>
      </c>
      <c r="P3319" s="340" t="s">
        <v>276</v>
      </c>
      <c r="Q3319" s="340" t="s">
        <v>276</v>
      </c>
      <c r="S3319">
        <f t="shared" ref="S3319:S3321" si="382">SUM(J3319:K3319)</f>
        <v>80</v>
      </c>
    </row>
    <row r="3320" spans="1:19" ht="16" x14ac:dyDescent="0.2">
      <c r="A3320" s="481" t="s">
        <v>326</v>
      </c>
      <c r="B3320" s="345">
        <v>9</v>
      </c>
      <c r="C3320" s="415" t="str">
        <f t="shared" si="376"/>
        <v>HV2.9</v>
      </c>
      <c r="D3320" s="416">
        <v>2</v>
      </c>
      <c r="E3320" s="482">
        <v>44160</v>
      </c>
      <c r="F3320" s="383" t="s">
        <v>129</v>
      </c>
      <c r="G3320" s="444">
        <f>INDEX([1]CAPS!$A:$A,MATCH(F:F,[1]CAPS!$H:$H,0))</f>
        <v>5532</v>
      </c>
      <c r="H3320" s="414" t="s">
        <v>233</v>
      </c>
      <c r="I3320" s="410" t="s">
        <v>238</v>
      </c>
      <c r="J3320" s="340" t="s">
        <v>276</v>
      </c>
      <c r="K3320" s="340">
        <v>19</v>
      </c>
      <c r="L3320" s="340">
        <v>0</v>
      </c>
      <c r="M3320" s="340" t="s">
        <v>276</v>
      </c>
      <c r="N3320" s="340">
        <v>0</v>
      </c>
      <c r="O3320" s="340" t="s">
        <v>276</v>
      </c>
      <c r="P3320" s="340" t="s">
        <v>276</v>
      </c>
      <c r="Q3320" s="340" t="s">
        <v>276</v>
      </c>
      <c r="S3320">
        <f t="shared" si="382"/>
        <v>19</v>
      </c>
    </row>
    <row r="3321" spans="1:19" ht="16" x14ac:dyDescent="0.2">
      <c r="A3321" s="481" t="s">
        <v>326</v>
      </c>
      <c r="B3321" s="345">
        <v>9</v>
      </c>
      <c r="C3321" s="415" t="str">
        <f t="shared" si="376"/>
        <v>HV2.9</v>
      </c>
      <c r="D3321" s="416">
        <v>2</v>
      </c>
      <c r="E3321" s="482">
        <v>44160</v>
      </c>
      <c r="F3321" s="383" t="s">
        <v>127</v>
      </c>
      <c r="G3321" s="444">
        <f>INDEX([1]CAPS!$A:$A,MATCH(F:F,[1]CAPS!$H:$H,0))</f>
        <v>10605</v>
      </c>
      <c r="H3321" s="414" t="s">
        <v>233</v>
      </c>
      <c r="I3321" s="410" t="s">
        <v>238</v>
      </c>
      <c r="J3321" s="340" t="s">
        <v>276</v>
      </c>
      <c r="K3321" s="340">
        <v>4</v>
      </c>
      <c r="L3321" s="340">
        <v>0</v>
      </c>
      <c r="M3321" s="340" t="s">
        <v>276</v>
      </c>
      <c r="N3321" s="340">
        <v>0</v>
      </c>
      <c r="O3321" s="340" t="s">
        <v>276</v>
      </c>
      <c r="P3321" s="340" t="s">
        <v>276</v>
      </c>
      <c r="Q3321" s="340" t="s">
        <v>276</v>
      </c>
      <c r="S3321">
        <f t="shared" si="382"/>
        <v>4</v>
      </c>
    </row>
    <row r="3322" spans="1:19" ht="16" hidden="1" x14ac:dyDescent="0.2">
      <c r="A3322" s="481" t="s">
        <v>326</v>
      </c>
      <c r="B3322" s="345">
        <v>9</v>
      </c>
      <c r="C3322" s="415" t="str">
        <f t="shared" si="376"/>
        <v>HV2.9</v>
      </c>
      <c r="D3322" s="416">
        <v>2</v>
      </c>
      <c r="E3322" s="482">
        <v>44160</v>
      </c>
      <c r="F3322" s="383" t="s">
        <v>139</v>
      </c>
      <c r="G3322" s="444">
        <f>INDEX([1]CAPS!$A:$A,MATCH(F:F,[1]CAPS!$H:$H,0))</f>
        <v>6325</v>
      </c>
      <c r="H3322" s="414" t="s">
        <v>234</v>
      </c>
      <c r="I3322" s="410" t="s">
        <v>238</v>
      </c>
      <c r="J3322" s="340" t="s">
        <v>276</v>
      </c>
      <c r="K3322" s="340">
        <v>1</v>
      </c>
      <c r="L3322" s="340">
        <v>0</v>
      </c>
      <c r="M3322" s="340" t="s">
        <v>276</v>
      </c>
      <c r="N3322" s="340">
        <v>0</v>
      </c>
      <c r="O3322" s="340">
        <v>0</v>
      </c>
      <c r="P3322" s="340">
        <v>0</v>
      </c>
      <c r="Q3322" s="340">
        <v>0</v>
      </c>
      <c r="S3322">
        <f t="shared" si="378"/>
        <v>1</v>
      </c>
    </row>
    <row r="3323" spans="1:19" ht="32" hidden="1" x14ac:dyDescent="0.2">
      <c r="A3323" s="481" t="s">
        <v>326</v>
      </c>
      <c r="B3323" s="345">
        <v>9</v>
      </c>
      <c r="C3323" s="415" t="str">
        <f t="shared" si="376"/>
        <v>HV2.9</v>
      </c>
      <c r="D3323" s="416">
        <v>2</v>
      </c>
      <c r="E3323" s="482">
        <v>44160</v>
      </c>
      <c r="F3323" s="383" t="s">
        <v>232</v>
      </c>
      <c r="G3323" s="444">
        <f>INDEX([1]CAPS!$A:$A,MATCH(F:F,[1]CAPS!$H:$H,0))</f>
        <v>8875</v>
      </c>
      <c r="H3323" s="414" t="s">
        <v>236</v>
      </c>
      <c r="I3323" s="410" t="s">
        <v>239</v>
      </c>
      <c r="J3323" s="340" t="s">
        <v>276</v>
      </c>
      <c r="K3323" s="340">
        <v>0</v>
      </c>
      <c r="L3323" s="340">
        <v>0</v>
      </c>
      <c r="M3323" s="340" t="s">
        <v>276</v>
      </c>
      <c r="N3323" s="340">
        <v>0</v>
      </c>
      <c r="O3323" s="340">
        <v>1</v>
      </c>
      <c r="P3323" s="340">
        <v>0</v>
      </c>
      <c r="Q3323" s="340">
        <v>0</v>
      </c>
      <c r="S3323">
        <f t="shared" si="378"/>
        <v>1</v>
      </c>
    </row>
    <row r="3324" spans="1:19" ht="16" hidden="1" x14ac:dyDescent="0.2">
      <c r="A3324" s="481" t="s">
        <v>326</v>
      </c>
      <c r="B3324" s="345">
        <v>9</v>
      </c>
      <c r="C3324" s="415" t="str">
        <f t="shared" si="376"/>
        <v>HV2.9</v>
      </c>
      <c r="D3324" s="416">
        <v>2</v>
      </c>
      <c r="E3324" s="482">
        <v>44160</v>
      </c>
      <c r="F3324" s="383" t="s">
        <v>229</v>
      </c>
      <c r="G3324" s="444">
        <f>INDEX([1]CAPS!$A:$A,MATCH(F:F,[1]CAPS!$H:$H,0))</f>
        <v>3997</v>
      </c>
      <c r="H3324" s="414" t="s">
        <v>235</v>
      </c>
      <c r="I3324" s="410" t="s">
        <v>239</v>
      </c>
      <c r="J3324" s="340" t="s">
        <v>276</v>
      </c>
      <c r="K3324" s="340">
        <v>1</v>
      </c>
      <c r="L3324" s="340">
        <v>0</v>
      </c>
      <c r="M3324" s="340" t="s">
        <v>276</v>
      </c>
      <c r="N3324" s="340">
        <v>0</v>
      </c>
      <c r="O3324" s="340">
        <v>34</v>
      </c>
      <c r="P3324" s="340">
        <v>0</v>
      </c>
      <c r="Q3324" s="340">
        <v>0</v>
      </c>
      <c r="S3324">
        <f t="shared" si="378"/>
        <v>35</v>
      </c>
    </row>
    <row r="3325" spans="1:19" ht="16" hidden="1" x14ac:dyDescent="0.2">
      <c r="A3325" s="481" t="s">
        <v>326</v>
      </c>
      <c r="B3325" s="345">
        <v>9</v>
      </c>
      <c r="C3325" s="415" t="str">
        <f t="shared" si="376"/>
        <v>HV2.9</v>
      </c>
      <c r="D3325" s="416">
        <v>2</v>
      </c>
      <c r="E3325" s="482">
        <v>44160</v>
      </c>
      <c r="F3325" s="383" t="s">
        <v>161</v>
      </c>
      <c r="G3325" s="444">
        <f>INDEX([1]CAPS!$A:$A,MATCH(F:F,[1]CAPS!$H:$H,0))</f>
        <v>2603</v>
      </c>
      <c r="H3325" s="414" t="s">
        <v>235</v>
      </c>
      <c r="I3325" s="410" t="s">
        <v>239</v>
      </c>
      <c r="J3325" s="340" t="s">
        <v>276</v>
      </c>
      <c r="K3325" s="340">
        <v>1</v>
      </c>
      <c r="L3325" s="340">
        <v>0</v>
      </c>
      <c r="M3325" s="340" t="s">
        <v>276</v>
      </c>
      <c r="N3325" s="340">
        <v>0</v>
      </c>
      <c r="O3325" s="340">
        <v>12</v>
      </c>
      <c r="P3325" s="340">
        <v>0</v>
      </c>
      <c r="Q3325" s="340">
        <v>0</v>
      </c>
      <c r="S3325">
        <f t="shared" si="378"/>
        <v>13</v>
      </c>
    </row>
    <row r="3326" spans="1:19" ht="16" hidden="1" x14ac:dyDescent="0.2">
      <c r="A3326" s="481" t="s">
        <v>326</v>
      </c>
      <c r="B3326" s="345">
        <v>9</v>
      </c>
      <c r="C3326" s="415" t="str">
        <f t="shared" si="376"/>
        <v>HV2.9</v>
      </c>
      <c r="D3326" s="416">
        <v>2</v>
      </c>
      <c r="E3326" s="482">
        <v>44160</v>
      </c>
      <c r="F3326" s="383" t="s">
        <v>298</v>
      </c>
      <c r="G3326" s="444">
        <f>INDEX([1]CAPS!$A:$A,MATCH(F:F,[1]CAPS!$H:$H,0))</f>
        <v>2602</v>
      </c>
      <c r="H3326" s="414" t="s">
        <v>237</v>
      </c>
      <c r="I3326" s="410" t="s">
        <v>239</v>
      </c>
      <c r="J3326" s="340" t="s">
        <v>276</v>
      </c>
      <c r="K3326" s="340">
        <v>0</v>
      </c>
      <c r="L3326" s="340">
        <v>0</v>
      </c>
      <c r="M3326" s="340" t="s">
        <v>276</v>
      </c>
      <c r="N3326" s="340">
        <v>0</v>
      </c>
      <c r="O3326" s="340">
        <v>3</v>
      </c>
      <c r="P3326" s="340">
        <v>0</v>
      </c>
      <c r="Q3326" s="340">
        <v>0</v>
      </c>
      <c r="S3326">
        <f t="shared" si="378"/>
        <v>3</v>
      </c>
    </row>
    <row r="3327" spans="1:19" ht="16" hidden="1" x14ac:dyDescent="0.2">
      <c r="A3327" s="481" t="s">
        <v>326</v>
      </c>
      <c r="B3327" s="345">
        <v>9</v>
      </c>
      <c r="C3327" s="415" t="str">
        <f t="shared" si="376"/>
        <v>HV2.9</v>
      </c>
      <c r="D3327" s="416">
        <v>2</v>
      </c>
      <c r="E3327" s="482">
        <v>44160</v>
      </c>
      <c r="F3327" s="383" t="s">
        <v>318</v>
      </c>
      <c r="G3327" s="444">
        <f>INDEX([1]CAPS!$A:$A,MATCH(F:F,[1]CAPS!$H:$H,0))</f>
        <v>5255</v>
      </c>
      <c r="H3327" s="414" t="s">
        <v>237</v>
      </c>
      <c r="I3327" s="410" t="s">
        <v>239</v>
      </c>
      <c r="J3327" s="340" t="s">
        <v>276</v>
      </c>
      <c r="K3327" s="340">
        <v>0</v>
      </c>
      <c r="L3327" s="340">
        <v>0</v>
      </c>
      <c r="M3327" s="340" t="s">
        <v>276</v>
      </c>
      <c r="N3327" s="340">
        <v>0</v>
      </c>
      <c r="O3327" s="340">
        <v>6</v>
      </c>
      <c r="P3327" s="340">
        <v>0</v>
      </c>
      <c r="Q3327" s="340">
        <v>0</v>
      </c>
      <c r="S3327">
        <f t="shared" si="378"/>
        <v>6</v>
      </c>
    </row>
    <row r="3328" spans="1:19" ht="16" x14ac:dyDescent="0.2">
      <c r="A3328" s="481" t="s">
        <v>326</v>
      </c>
      <c r="B3328" s="345">
        <v>9</v>
      </c>
      <c r="C3328" s="415" t="str">
        <f t="shared" ref="C3328:C3391" si="383">CONCATENATE(A3328,".",B3328)</f>
        <v>HV2.9</v>
      </c>
      <c r="D3328" s="416">
        <v>2</v>
      </c>
      <c r="E3328" s="482">
        <v>44160</v>
      </c>
      <c r="F3328" s="382" t="s">
        <v>1051</v>
      </c>
      <c r="G3328" s="444">
        <f>INDEX([1]CAPS!$A:$A,MATCH(F:F,[1]CAPS!$H:$H,0))</f>
        <v>2408</v>
      </c>
      <c r="H3328" s="414" t="s">
        <v>233</v>
      </c>
      <c r="I3328" s="410" t="s">
        <v>238</v>
      </c>
      <c r="J3328" s="340" t="s">
        <v>276</v>
      </c>
      <c r="K3328" s="340">
        <v>2</v>
      </c>
      <c r="L3328" s="340">
        <v>0</v>
      </c>
      <c r="M3328" s="340" t="s">
        <v>276</v>
      </c>
      <c r="N3328" s="340">
        <v>0</v>
      </c>
      <c r="O3328" s="340" t="s">
        <v>276</v>
      </c>
      <c r="P3328" s="340" t="s">
        <v>276</v>
      </c>
      <c r="Q3328" s="340" t="s">
        <v>276</v>
      </c>
      <c r="S3328">
        <f>SUM(J3328:K3328)</f>
        <v>2</v>
      </c>
    </row>
    <row r="3329" spans="1:19" ht="32" hidden="1" x14ac:dyDescent="0.2">
      <c r="A3329" s="481" t="s">
        <v>326</v>
      </c>
      <c r="B3329" s="345">
        <v>10</v>
      </c>
      <c r="C3329" s="415" t="str">
        <f t="shared" si="383"/>
        <v>HV2.10</v>
      </c>
      <c r="D3329" s="416">
        <v>2</v>
      </c>
      <c r="E3329" s="482">
        <v>44160</v>
      </c>
      <c r="F3329" s="383" t="s">
        <v>232</v>
      </c>
      <c r="G3329" s="444">
        <f>INDEX([1]CAPS!$A:$A,MATCH(F:F,[1]CAPS!$H:$H,0))</f>
        <v>8875</v>
      </c>
      <c r="H3329" s="414" t="s">
        <v>236</v>
      </c>
      <c r="I3329" s="410" t="s">
        <v>239</v>
      </c>
      <c r="J3329" s="340" t="s">
        <v>276</v>
      </c>
      <c r="K3329" s="340">
        <v>1</v>
      </c>
      <c r="L3329" s="340">
        <v>0</v>
      </c>
      <c r="M3329" s="340" t="s">
        <v>276</v>
      </c>
      <c r="N3329" s="340">
        <v>0</v>
      </c>
      <c r="O3329" s="340">
        <v>1</v>
      </c>
      <c r="P3329" s="340">
        <v>0</v>
      </c>
      <c r="Q3329" s="340">
        <v>0</v>
      </c>
      <c r="S3329">
        <f t="shared" si="378"/>
        <v>2</v>
      </c>
    </row>
    <row r="3330" spans="1:19" ht="16" x14ac:dyDescent="0.2">
      <c r="A3330" s="481" t="s">
        <v>326</v>
      </c>
      <c r="B3330" s="345">
        <v>10</v>
      </c>
      <c r="C3330" s="415" t="str">
        <f t="shared" si="383"/>
        <v>HV2.10</v>
      </c>
      <c r="D3330" s="416">
        <v>2</v>
      </c>
      <c r="E3330" s="482">
        <v>44160</v>
      </c>
      <c r="F3330" s="392" t="s">
        <v>687</v>
      </c>
      <c r="G3330" s="444">
        <f>INDEX([1]CAPS!$A:$A,MATCH(F:F,[1]CAPS!$H:$H,0))</f>
        <v>5535</v>
      </c>
      <c r="H3330" s="414" t="s">
        <v>234</v>
      </c>
      <c r="I3330" s="410" t="s">
        <v>238</v>
      </c>
      <c r="J3330" s="340" t="s">
        <v>276</v>
      </c>
      <c r="K3330" s="340">
        <v>5</v>
      </c>
      <c r="L3330" s="340">
        <v>0</v>
      </c>
      <c r="M3330" s="340" t="s">
        <v>276</v>
      </c>
      <c r="N3330" s="340">
        <v>0</v>
      </c>
      <c r="O3330" s="340" t="s">
        <v>276</v>
      </c>
      <c r="P3330" s="340" t="s">
        <v>276</v>
      </c>
      <c r="Q3330" s="340" t="s">
        <v>276</v>
      </c>
      <c r="R3330" s="303" t="s">
        <v>844</v>
      </c>
      <c r="S3330">
        <f>SUM(J3330:K3330)</f>
        <v>5</v>
      </c>
    </row>
    <row r="3331" spans="1:19" ht="16" hidden="1" x14ac:dyDescent="0.2">
      <c r="A3331" s="481" t="s">
        <v>326</v>
      </c>
      <c r="B3331" s="345">
        <v>10</v>
      </c>
      <c r="C3331" s="415" t="str">
        <f t="shared" si="383"/>
        <v>HV2.10</v>
      </c>
      <c r="D3331" s="416">
        <v>2</v>
      </c>
      <c r="E3331" s="482">
        <v>44160</v>
      </c>
      <c r="F3331" s="383" t="s">
        <v>159</v>
      </c>
      <c r="G3331" s="444">
        <f>INDEX([1]CAPS!$A:$A,MATCH(F:F,[1]CAPS!$H:$H,0))</f>
        <v>7138</v>
      </c>
      <c r="H3331" s="414" t="s">
        <v>233</v>
      </c>
      <c r="I3331" s="410" t="s">
        <v>240</v>
      </c>
      <c r="J3331" s="340" t="s">
        <v>276</v>
      </c>
      <c r="K3331" s="340">
        <v>10</v>
      </c>
      <c r="L3331" s="340">
        <v>0</v>
      </c>
      <c r="M3331" s="340" t="s">
        <v>276</v>
      </c>
      <c r="N3331" s="340">
        <v>0</v>
      </c>
      <c r="O3331" s="340"/>
      <c r="P3331" s="340"/>
      <c r="Q3331" s="340"/>
      <c r="S3331">
        <f t="shared" si="378"/>
        <v>10</v>
      </c>
    </row>
    <row r="3332" spans="1:19" ht="16" hidden="1" x14ac:dyDescent="0.2">
      <c r="A3332" s="481" t="s">
        <v>326</v>
      </c>
      <c r="B3332" s="345">
        <v>10</v>
      </c>
      <c r="C3332" s="415" t="str">
        <f t="shared" si="383"/>
        <v>HV2.10</v>
      </c>
      <c r="D3332" s="416">
        <v>2</v>
      </c>
      <c r="E3332" s="482">
        <v>44160</v>
      </c>
      <c r="F3332" s="383" t="s">
        <v>128</v>
      </c>
      <c r="G3332" s="444">
        <f>INDEX([1]CAPS!$A:$A,MATCH(F:F,[1]CAPS!$H:$H,0))</f>
        <v>3243</v>
      </c>
      <c r="H3332" s="414" t="s">
        <v>237</v>
      </c>
      <c r="I3332" s="410" t="s">
        <v>239</v>
      </c>
      <c r="J3332" s="340" t="s">
        <v>276</v>
      </c>
      <c r="K3332" s="340">
        <v>0</v>
      </c>
      <c r="L3332" s="340">
        <v>0</v>
      </c>
      <c r="M3332" s="340" t="s">
        <v>276</v>
      </c>
      <c r="N3332" s="340">
        <v>0</v>
      </c>
      <c r="O3332" s="340">
        <v>60</v>
      </c>
      <c r="P3332" s="340">
        <v>0</v>
      </c>
      <c r="Q3332" s="340">
        <v>30</v>
      </c>
      <c r="S3332">
        <f t="shared" si="378"/>
        <v>60</v>
      </c>
    </row>
    <row r="3333" spans="1:19" ht="16" x14ac:dyDescent="0.2">
      <c r="A3333" s="481" t="s">
        <v>326</v>
      </c>
      <c r="B3333" s="345">
        <v>10</v>
      </c>
      <c r="C3333" s="415" t="str">
        <f t="shared" si="383"/>
        <v>HV2.10</v>
      </c>
      <c r="D3333" s="416">
        <v>2</v>
      </c>
      <c r="E3333" s="482">
        <v>44160</v>
      </c>
      <c r="F3333" s="383" t="s">
        <v>129</v>
      </c>
      <c r="G3333" s="444">
        <f>INDEX([1]CAPS!$A:$A,MATCH(F:F,[1]CAPS!$H:$H,0))</f>
        <v>5532</v>
      </c>
      <c r="H3333" s="414" t="s">
        <v>233</v>
      </c>
      <c r="I3333" s="410" t="s">
        <v>238</v>
      </c>
      <c r="J3333" s="340" t="s">
        <v>276</v>
      </c>
      <c r="K3333" s="340">
        <v>8</v>
      </c>
      <c r="L3333" s="340">
        <v>0</v>
      </c>
      <c r="M3333" s="340" t="s">
        <v>276</v>
      </c>
      <c r="N3333" s="340">
        <v>0</v>
      </c>
      <c r="O3333" s="340" t="s">
        <v>276</v>
      </c>
      <c r="P3333" s="340" t="s">
        <v>276</v>
      </c>
      <c r="Q3333" s="340" t="s">
        <v>276</v>
      </c>
      <c r="S3333">
        <f>SUM(J3333:K3333)</f>
        <v>8</v>
      </c>
    </row>
    <row r="3334" spans="1:19" ht="16" hidden="1" x14ac:dyDescent="0.2">
      <c r="A3334" s="481" t="s">
        <v>326</v>
      </c>
      <c r="B3334" s="345">
        <v>10</v>
      </c>
      <c r="C3334" s="415" t="str">
        <f t="shared" si="383"/>
        <v>HV2.10</v>
      </c>
      <c r="D3334" s="416">
        <v>2</v>
      </c>
      <c r="E3334" s="482">
        <v>44160</v>
      </c>
      <c r="F3334" s="392" t="s">
        <v>477</v>
      </c>
      <c r="G3334" s="444">
        <f>INDEX([1]CAPS!$A:$A,MATCH(F:F,[1]CAPS!$H:$H,0))</f>
        <v>5043</v>
      </c>
      <c r="H3334" s="414" t="s">
        <v>234</v>
      </c>
      <c r="I3334" s="410" t="s">
        <v>238</v>
      </c>
      <c r="J3334" s="340" t="s">
        <v>276</v>
      </c>
      <c r="K3334" s="340">
        <v>5</v>
      </c>
      <c r="L3334" s="340">
        <v>0</v>
      </c>
      <c r="M3334" s="340" t="s">
        <v>276</v>
      </c>
      <c r="N3334" s="340">
        <v>4</v>
      </c>
      <c r="O3334" s="340">
        <v>0</v>
      </c>
      <c r="P3334" s="340">
        <v>0</v>
      </c>
      <c r="Q3334" s="340">
        <v>0</v>
      </c>
      <c r="R3334" s="420" t="s">
        <v>568</v>
      </c>
      <c r="S3334">
        <f t="shared" si="378"/>
        <v>5</v>
      </c>
    </row>
    <row r="3335" spans="1:19" ht="16" x14ac:dyDescent="0.2">
      <c r="A3335" s="481" t="s">
        <v>326</v>
      </c>
      <c r="B3335" s="345">
        <v>10</v>
      </c>
      <c r="C3335" s="415" t="str">
        <f t="shared" si="383"/>
        <v>HV2.10</v>
      </c>
      <c r="D3335" s="416">
        <v>2</v>
      </c>
      <c r="E3335" s="482">
        <v>44160</v>
      </c>
      <c r="F3335" s="392" t="s">
        <v>682</v>
      </c>
      <c r="G3335" s="444">
        <f>INDEX([1]CAPS!$A:$A,MATCH(F:F,[1]CAPS!$H:$H,0))</f>
        <v>10361</v>
      </c>
      <c r="H3335" s="425" t="s">
        <v>234</v>
      </c>
      <c r="I3335" s="410" t="s">
        <v>238</v>
      </c>
      <c r="J3335" s="340" t="s">
        <v>276</v>
      </c>
      <c r="K3335" s="340">
        <v>3</v>
      </c>
      <c r="L3335" s="340">
        <v>0</v>
      </c>
      <c r="M3335" s="340" t="s">
        <v>276</v>
      </c>
      <c r="N3335" s="340">
        <v>0</v>
      </c>
      <c r="O3335" s="340" t="s">
        <v>276</v>
      </c>
      <c r="P3335" s="340" t="s">
        <v>276</v>
      </c>
      <c r="Q3335" s="340" t="s">
        <v>276</v>
      </c>
      <c r="R3335" t="s">
        <v>659</v>
      </c>
      <c r="S3335">
        <f>SUM(J3335:K3335)</f>
        <v>3</v>
      </c>
    </row>
    <row r="3336" spans="1:19" ht="16" hidden="1" x14ac:dyDescent="0.2">
      <c r="A3336" s="481" t="s">
        <v>326</v>
      </c>
      <c r="B3336" s="345">
        <v>10</v>
      </c>
      <c r="C3336" s="415" t="str">
        <f t="shared" si="383"/>
        <v>HV2.10</v>
      </c>
      <c r="D3336" s="416">
        <v>2</v>
      </c>
      <c r="E3336" s="482">
        <v>44160</v>
      </c>
      <c r="F3336" s="383" t="s">
        <v>134</v>
      </c>
      <c r="G3336" s="444">
        <f>INDEX([1]CAPS!$A:$A,MATCH(F:F,[1]CAPS!$H:$H,0))</f>
        <v>2302</v>
      </c>
      <c r="H3336" s="414" t="s">
        <v>233</v>
      </c>
      <c r="I3336" s="410" t="s">
        <v>238</v>
      </c>
      <c r="J3336" s="340" t="s">
        <v>276</v>
      </c>
      <c r="K3336" s="340">
        <v>20</v>
      </c>
      <c r="L3336" s="340">
        <v>0</v>
      </c>
      <c r="M3336" s="340" t="s">
        <v>276</v>
      </c>
      <c r="N3336" s="340">
        <v>17</v>
      </c>
      <c r="O3336" s="340">
        <v>0</v>
      </c>
      <c r="P3336" s="340">
        <v>0</v>
      </c>
      <c r="Q3336" s="340">
        <v>0</v>
      </c>
      <c r="S3336">
        <f t="shared" si="378"/>
        <v>20</v>
      </c>
    </row>
    <row r="3337" spans="1:19" ht="16" hidden="1" x14ac:dyDescent="0.2">
      <c r="A3337" s="481" t="s">
        <v>326</v>
      </c>
      <c r="B3337" s="345">
        <v>10</v>
      </c>
      <c r="C3337" s="415" t="str">
        <f t="shared" si="383"/>
        <v>HV2.10</v>
      </c>
      <c r="D3337" s="416">
        <v>2</v>
      </c>
      <c r="E3337" s="482">
        <v>44160</v>
      </c>
      <c r="F3337" s="383" t="s">
        <v>132</v>
      </c>
      <c r="G3337" s="444">
        <f>INDEX([1]CAPS!$A:$A,MATCH(F:F,[1]CAPS!$H:$H,0))</f>
        <v>2469</v>
      </c>
      <c r="H3337" s="414" t="s">
        <v>233</v>
      </c>
      <c r="I3337" s="410" t="s">
        <v>238</v>
      </c>
      <c r="J3337" s="340" t="s">
        <v>276</v>
      </c>
      <c r="K3337" s="340">
        <v>1</v>
      </c>
      <c r="L3337" s="340">
        <v>0</v>
      </c>
      <c r="M3337" s="340" t="s">
        <v>276</v>
      </c>
      <c r="N3337" s="340">
        <v>0</v>
      </c>
      <c r="O3337" s="340">
        <v>0</v>
      </c>
      <c r="P3337" s="340">
        <v>0</v>
      </c>
      <c r="Q3337" s="340">
        <v>0</v>
      </c>
      <c r="S3337">
        <f t="shared" si="378"/>
        <v>1</v>
      </c>
    </row>
    <row r="3338" spans="1:19" ht="16" hidden="1" x14ac:dyDescent="0.2">
      <c r="A3338" s="481" t="s">
        <v>326</v>
      </c>
      <c r="B3338" s="345">
        <v>10</v>
      </c>
      <c r="C3338" s="415" t="str">
        <f t="shared" si="383"/>
        <v>HV2.10</v>
      </c>
      <c r="D3338" s="416">
        <v>2</v>
      </c>
      <c r="E3338" s="482">
        <v>44160</v>
      </c>
      <c r="F3338" s="383" t="s">
        <v>161</v>
      </c>
      <c r="G3338" s="444">
        <f>INDEX([1]CAPS!$A:$A,MATCH(F:F,[1]CAPS!$H:$H,0))</f>
        <v>2603</v>
      </c>
      <c r="H3338" s="414" t="s">
        <v>235</v>
      </c>
      <c r="I3338" s="410" t="s">
        <v>239</v>
      </c>
      <c r="J3338" s="340" t="s">
        <v>276</v>
      </c>
      <c r="K3338" s="340">
        <v>0</v>
      </c>
      <c r="L3338" s="340">
        <v>0</v>
      </c>
      <c r="M3338" s="340" t="s">
        <v>276</v>
      </c>
      <c r="N3338" s="340">
        <v>0</v>
      </c>
      <c r="O3338" s="340">
        <v>3</v>
      </c>
      <c r="P3338" s="340">
        <v>0</v>
      </c>
      <c r="Q3338" s="340">
        <v>0</v>
      </c>
      <c r="S3338">
        <f t="shared" si="378"/>
        <v>3</v>
      </c>
    </row>
    <row r="3339" spans="1:19" ht="16" hidden="1" x14ac:dyDescent="0.2">
      <c r="A3339" s="481" t="s">
        <v>326</v>
      </c>
      <c r="B3339" s="345">
        <v>10</v>
      </c>
      <c r="C3339" s="415" t="str">
        <f t="shared" si="383"/>
        <v>HV2.10</v>
      </c>
      <c r="D3339" s="416">
        <v>2</v>
      </c>
      <c r="E3339" s="482">
        <v>44160</v>
      </c>
      <c r="F3339" s="383" t="s">
        <v>318</v>
      </c>
      <c r="G3339" s="444">
        <f>INDEX([1]CAPS!$A:$A,MATCH(F:F,[1]CAPS!$H:$H,0))</f>
        <v>5255</v>
      </c>
      <c r="H3339" s="414" t="s">
        <v>237</v>
      </c>
      <c r="I3339" s="410" t="s">
        <v>239</v>
      </c>
      <c r="J3339" s="340" t="s">
        <v>276</v>
      </c>
      <c r="K3339" s="340">
        <v>0</v>
      </c>
      <c r="L3339" s="340">
        <v>0</v>
      </c>
      <c r="M3339" s="340" t="s">
        <v>276</v>
      </c>
      <c r="N3339" s="340">
        <v>0</v>
      </c>
      <c r="O3339" s="340">
        <v>3</v>
      </c>
      <c r="P3339" s="340">
        <v>0</v>
      </c>
      <c r="Q3339" s="340">
        <v>0</v>
      </c>
      <c r="S3339">
        <f t="shared" ref="S3339:S3402" si="384">SUM(J3339:K3339)+O3339</f>
        <v>3</v>
      </c>
    </row>
    <row r="3340" spans="1:19" ht="16" hidden="1" x14ac:dyDescent="0.2">
      <c r="A3340" s="481" t="s">
        <v>326</v>
      </c>
      <c r="B3340" s="345">
        <v>10</v>
      </c>
      <c r="C3340" s="415" t="str">
        <f t="shared" si="383"/>
        <v>HV2.10</v>
      </c>
      <c r="D3340" s="416">
        <v>2</v>
      </c>
      <c r="E3340" s="482">
        <v>44160</v>
      </c>
      <c r="F3340" s="383" t="s">
        <v>229</v>
      </c>
      <c r="G3340" s="444">
        <f>INDEX([1]CAPS!$A:$A,MATCH(F:F,[1]CAPS!$H:$H,0))</f>
        <v>3997</v>
      </c>
      <c r="H3340" s="414" t="s">
        <v>235</v>
      </c>
      <c r="I3340" s="410" t="s">
        <v>239</v>
      </c>
      <c r="J3340" s="340" t="s">
        <v>276</v>
      </c>
      <c r="K3340" s="340">
        <v>0</v>
      </c>
      <c r="L3340" s="340">
        <v>0</v>
      </c>
      <c r="M3340" s="340" t="s">
        <v>276</v>
      </c>
      <c r="N3340" s="340">
        <v>0</v>
      </c>
      <c r="O3340" s="340">
        <v>6</v>
      </c>
      <c r="P3340" s="340">
        <v>0</v>
      </c>
      <c r="Q3340" s="340">
        <v>0</v>
      </c>
      <c r="S3340">
        <f t="shared" si="384"/>
        <v>6</v>
      </c>
    </row>
    <row r="3341" spans="1:19" ht="16" x14ac:dyDescent="0.2">
      <c r="A3341" s="481" t="s">
        <v>326</v>
      </c>
      <c r="B3341" s="345">
        <v>10</v>
      </c>
      <c r="C3341" s="415" t="str">
        <f t="shared" si="383"/>
        <v>HV2.10</v>
      </c>
      <c r="D3341" s="416">
        <v>2</v>
      </c>
      <c r="E3341" s="482">
        <v>44160</v>
      </c>
      <c r="F3341" s="382" t="s">
        <v>1051</v>
      </c>
      <c r="G3341" s="444">
        <f>INDEX([1]CAPS!$A:$A,MATCH(F:F,[1]CAPS!$H:$H,0))</f>
        <v>2408</v>
      </c>
      <c r="H3341" s="414" t="s">
        <v>233</v>
      </c>
      <c r="I3341" s="410" t="s">
        <v>238</v>
      </c>
      <c r="J3341" s="340" t="s">
        <v>276</v>
      </c>
      <c r="K3341" s="340">
        <v>4</v>
      </c>
      <c r="L3341" s="340">
        <v>0</v>
      </c>
      <c r="M3341" s="340" t="s">
        <v>276</v>
      </c>
      <c r="N3341" s="340">
        <v>4</v>
      </c>
      <c r="O3341" s="340" t="s">
        <v>276</v>
      </c>
      <c r="P3341" s="340" t="s">
        <v>276</v>
      </c>
      <c r="Q3341" s="340" t="s">
        <v>276</v>
      </c>
      <c r="S3341">
        <f t="shared" ref="S3341:S3342" si="385">SUM(J3341:K3341)</f>
        <v>4</v>
      </c>
    </row>
    <row r="3342" spans="1:19" ht="16" x14ac:dyDescent="0.2">
      <c r="A3342" s="481" t="s">
        <v>326</v>
      </c>
      <c r="B3342" s="345">
        <v>10</v>
      </c>
      <c r="C3342" s="415" t="str">
        <f t="shared" si="383"/>
        <v>HV2.10</v>
      </c>
      <c r="D3342" s="416">
        <v>2</v>
      </c>
      <c r="E3342" s="482">
        <v>44160</v>
      </c>
      <c r="F3342" s="383" t="s">
        <v>687</v>
      </c>
      <c r="G3342" s="444">
        <f>INDEX([1]CAPS!$A:$A,MATCH(F:F,[1]CAPS!$H:$H,0))</f>
        <v>5535</v>
      </c>
      <c r="H3342" s="425" t="s">
        <v>234</v>
      </c>
      <c r="I3342" s="410" t="s">
        <v>238</v>
      </c>
      <c r="J3342" s="340" t="s">
        <v>276</v>
      </c>
      <c r="K3342" s="340">
        <v>3</v>
      </c>
      <c r="L3342" s="340">
        <v>0</v>
      </c>
      <c r="M3342" s="340" t="s">
        <v>276</v>
      </c>
      <c r="N3342" s="340">
        <v>3</v>
      </c>
      <c r="O3342" s="340" t="s">
        <v>276</v>
      </c>
      <c r="P3342" s="340" t="s">
        <v>276</v>
      </c>
      <c r="Q3342" s="340" t="s">
        <v>276</v>
      </c>
      <c r="R3342" s="303"/>
      <c r="S3342">
        <f t="shared" si="385"/>
        <v>3</v>
      </c>
    </row>
    <row r="3343" spans="1:19" ht="16" hidden="1" x14ac:dyDescent="0.2">
      <c r="A3343" s="481" t="s">
        <v>326</v>
      </c>
      <c r="B3343" s="345">
        <v>11</v>
      </c>
      <c r="C3343" s="415" t="str">
        <f t="shared" si="383"/>
        <v>HV2.11</v>
      </c>
      <c r="D3343" s="416">
        <v>2</v>
      </c>
      <c r="E3343" s="482">
        <v>44160</v>
      </c>
      <c r="F3343" s="383" t="s">
        <v>229</v>
      </c>
      <c r="G3343" s="444">
        <f>INDEX([1]CAPS!$A:$A,MATCH(F:F,[1]CAPS!$H:$H,0))</f>
        <v>3997</v>
      </c>
      <c r="H3343" s="414" t="s">
        <v>236</v>
      </c>
      <c r="I3343" s="410" t="s">
        <v>239</v>
      </c>
      <c r="J3343" s="340" t="s">
        <v>276</v>
      </c>
      <c r="K3343" s="340">
        <v>5</v>
      </c>
      <c r="L3343" s="340">
        <v>0</v>
      </c>
      <c r="M3343" s="340" t="s">
        <v>276</v>
      </c>
      <c r="N3343" s="340">
        <v>0</v>
      </c>
      <c r="O3343" s="340">
        <v>0</v>
      </c>
      <c r="P3343" s="340">
        <v>0</v>
      </c>
      <c r="Q3343" s="340">
        <v>0</v>
      </c>
      <c r="S3343">
        <f t="shared" si="384"/>
        <v>5</v>
      </c>
    </row>
    <row r="3344" spans="1:19" ht="32" hidden="1" x14ac:dyDescent="0.2">
      <c r="A3344" s="481" t="s">
        <v>326</v>
      </c>
      <c r="B3344" s="345">
        <v>11</v>
      </c>
      <c r="C3344" s="415" t="str">
        <f t="shared" si="383"/>
        <v>HV2.11</v>
      </c>
      <c r="D3344" s="416">
        <v>2</v>
      </c>
      <c r="E3344" s="482">
        <v>44160</v>
      </c>
      <c r="F3344" s="383" t="s">
        <v>135</v>
      </c>
      <c r="G3344" s="444">
        <f>INDEX([1]CAPS!$A:$A,MATCH(F:F,[1]CAPS!$H:$H,0))</f>
        <v>7766</v>
      </c>
      <c r="H3344" s="414" t="s">
        <v>236</v>
      </c>
      <c r="I3344" s="410" t="s">
        <v>242</v>
      </c>
      <c r="J3344" s="340" t="s">
        <v>276</v>
      </c>
      <c r="K3344" s="340">
        <v>0</v>
      </c>
      <c r="L3344" s="340">
        <v>0</v>
      </c>
      <c r="M3344" s="340" t="s">
        <v>276</v>
      </c>
      <c r="N3344" s="340">
        <v>0</v>
      </c>
      <c r="O3344" s="340">
        <v>10</v>
      </c>
      <c r="P3344" s="340">
        <v>0</v>
      </c>
      <c r="Q3344" s="340">
        <v>0</v>
      </c>
      <c r="S3344">
        <f t="shared" si="384"/>
        <v>10</v>
      </c>
    </row>
    <row r="3345" spans="1:19" ht="16" hidden="1" x14ac:dyDescent="0.2">
      <c r="A3345" s="481" t="s">
        <v>326</v>
      </c>
      <c r="B3345" s="345">
        <v>11</v>
      </c>
      <c r="C3345" s="415" t="str">
        <f t="shared" si="383"/>
        <v>HV2.11</v>
      </c>
      <c r="D3345" s="416">
        <v>2</v>
      </c>
      <c r="E3345" s="482">
        <v>44160</v>
      </c>
      <c r="F3345" s="383" t="s">
        <v>128</v>
      </c>
      <c r="G3345" s="444">
        <f>INDEX([1]CAPS!$A:$A,MATCH(F:F,[1]CAPS!$H:$H,0))</f>
        <v>3243</v>
      </c>
      <c r="H3345" s="414" t="s">
        <v>237</v>
      </c>
      <c r="I3345" s="410" t="s">
        <v>239</v>
      </c>
      <c r="J3345" s="340" t="s">
        <v>276</v>
      </c>
      <c r="K3345" s="340">
        <v>0</v>
      </c>
      <c r="L3345" s="340">
        <v>0</v>
      </c>
      <c r="M3345" s="340" t="s">
        <v>276</v>
      </c>
      <c r="N3345" s="340">
        <v>0</v>
      </c>
      <c r="O3345" s="340">
        <v>50</v>
      </c>
      <c r="P3345" s="340">
        <v>0</v>
      </c>
      <c r="Q3345" s="340">
        <v>30</v>
      </c>
      <c r="S3345">
        <f t="shared" si="384"/>
        <v>50</v>
      </c>
    </row>
    <row r="3346" spans="1:19" ht="16" hidden="1" x14ac:dyDescent="0.2">
      <c r="A3346" s="481" t="s">
        <v>326</v>
      </c>
      <c r="B3346" s="345">
        <v>11</v>
      </c>
      <c r="C3346" s="415" t="str">
        <f t="shared" si="383"/>
        <v>HV2.11</v>
      </c>
      <c r="D3346" s="416">
        <v>2</v>
      </c>
      <c r="E3346" s="482">
        <v>44160</v>
      </c>
      <c r="F3346" s="383" t="s">
        <v>134</v>
      </c>
      <c r="G3346" s="444">
        <f>INDEX([1]CAPS!$A:$A,MATCH(F:F,[1]CAPS!$H:$H,0))</f>
        <v>2302</v>
      </c>
      <c r="H3346" s="414" t="s">
        <v>233</v>
      </c>
      <c r="I3346" s="410" t="s">
        <v>238</v>
      </c>
      <c r="J3346" s="340" t="s">
        <v>276</v>
      </c>
      <c r="K3346" s="340">
        <v>60</v>
      </c>
      <c r="L3346" s="340">
        <v>0</v>
      </c>
      <c r="M3346" s="340" t="s">
        <v>276</v>
      </c>
      <c r="N3346" s="340">
        <v>35</v>
      </c>
      <c r="O3346" s="340">
        <v>0</v>
      </c>
      <c r="P3346" s="340">
        <v>0</v>
      </c>
      <c r="Q3346" s="340">
        <v>0</v>
      </c>
      <c r="S3346">
        <f t="shared" si="384"/>
        <v>60</v>
      </c>
    </row>
    <row r="3347" spans="1:19" ht="16" x14ac:dyDescent="0.2">
      <c r="A3347" s="481" t="s">
        <v>326</v>
      </c>
      <c r="B3347" s="345">
        <v>11</v>
      </c>
      <c r="C3347" s="415" t="str">
        <f t="shared" si="383"/>
        <v>HV2.11</v>
      </c>
      <c r="D3347" s="416">
        <v>2</v>
      </c>
      <c r="E3347" s="482">
        <v>44160</v>
      </c>
      <c r="F3347" s="392" t="s">
        <v>687</v>
      </c>
      <c r="G3347" s="444">
        <f>INDEX([1]CAPS!$A:$A,MATCH(F:F,[1]CAPS!$H:$H,0))</f>
        <v>5535</v>
      </c>
      <c r="H3347" s="414" t="s">
        <v>234</v>
      </c>
      <c r="I3347" s="410" t="s">
        <v>238</v>
      </c>
      <c r="J3347" s="340" t="s">
        <v>276</v>
      </c>
      <c r="K3347" s="340">
        <v>4</v>
      </c>
      <c r="L3347" s="340">
        <v>0</v>
      </c>
      <c r="M3347" s="340" t="s">
        <v>276</v>
      </c>
      <c r="N3347" s="340">
        <v>0</v>
      </c>
      <c r="O3347" s="340" t="s">
        <v>276</v>
      </c>
      <c r="P3347" s="340" t="s">
        <v>276</v>
      </c>
      <c r="Q3347" s="340" t="s">
        <v>276</v>
      </c>
      <c r="R3347" s="303" t="s">
        <v>844</v>
      </c>
      <c r="S3347">
        <f t="shared" ref="S3347:S3348" si="386">SUM(J3347:K3347)</f>
        <v>4</v>
      </c>
    </row>
    <row r="3348" spans="1:19" ht="16" x14ac:dyDescent="0.2">
      <c r="A3348" s="481" t="s">
        <v>326</v>
      </c>
      <c r="B3348" s="345">
        <v>11</v>
      </c>
      <c r="C3348" s="415" t="str">
        <f t="shared" si="383"/>
        <v>HV2.11</v>
      </c>
      <c r="D3348" s="416">
        <v>2</v>
      </c>
      <c r="E3348" s="482">
        <v>44160</v>
      </c>
      <c r="F3348" s="392" t="s">
        <v>682</v>
      </c>
      <c r="G3348" s="444">
        <f>INDEX([1]CAPS!$A:$A,MATCH(F:F,[1]CAPS!$H:$H,0))</f>
        <v>10361</v>
      </c>
      <c r="H3348" s="425" t="s">
        <v>234</v>
      </c>
      <c r="I3348" s="410" t="s">
        <v>238</v>
      </c>
      <c r="J3348" s="340" t="s">
        <v>276</v>
      </c>
      <c r="K3348" s="340">
        <v>10</v>
      </c>
      <c r="L3348" s="340">
        <v>0</v>
      </c>
      <c r="M3348" s="340" t="s">
        <v>276</v>
      </c>
      <c r="N3348" s="340">
        <v>1</v>
      </c>
      <c r="O3348" s="340" t="s">
        <v>276</v>
      </c>
      <c r="P3348" s="340" t="s">
        <v>276</v>
      </c>
      <c r="Q3348" s="340" t="s">
        <v>276</v>
      </c>
      <c r="R3348" t="s">
        <v>843</v>
      </c>
      <c r="S3348">
        <f t="shared" si="386"/>
        <v>10</v>
      </c>
    </row>
    <row r="3349" spans="1:19" ht="16" hidden="1" x14ac:dyDescent="0.2">
      <c r="A3349" s="481" t="s">
        <v>326</v>
      </c>
      <c r="B3349" s="345">
        <v>11</v>
      </c>
      <c r="C3349" s="415" t="str">
        <f t="shared" si="383"/>
        <v>HV2.11</v>
      </c>
      <c r="D3349" s="416">
        <v>2</v>
      </c>
      <c r="E3349" s="482">
        <v>44160</v>
      </c>
      <c r="F3349" s="392" t="s">
        <v>560</v>
      </c>
      <c r="G3349" s="444">
        <f>INDEX([1]CAPS!$A:$A,MATCH(F:F,[1]CAPS!$H:$H,0))</f>
        <v>2451</v>
      </c>
      <c r="H3349" s="414" t="s">
        <v>237</v>
      </c>
      <c r="I3349" s="410" t="s">
        <v>238</v>
      </c>
      <c r="J3349" s="340" t="s">
        <v>276</v>
      </c>
      <c r="K3349" s="451">
        <v>0</v>
      </c>
      <c r="L3349" s="340">
        <v>0</v>
      </c>
      <c r="M3349" s="340" t="s">
        <v>276</v>
      </c>
      <c r="N3349" s="340">
        <v>0</v>
      </c>
      <c r="O3349" s="451">
        <v>5</v>
      </c>
      <c r="P3349" s="340">
        <v>0</v>
      </c>
      <c r="Q3349" s="340">
        <v>0</v>
      </c>
      <c r="S3349">
        <f t="shared" si="384"/>
        <v>5</v>
      </c>
    </row>
    <row r="3350" spans="1:19" ht="16" x14ac:dyDescent="0.2">
      <c r="A3350" s="481" t="s">
        <v>326</v>
      </c>
      <c r="B3350" s="345">
        <v>11</v>
      </c>
      <c r="C3350" s="415" t="str">
        <f t="shared" si="383"/>
        <v>HV2.11</v>
      </c>
      <c r="D3350" s="416">
        <v>2</v>
      </c>
      <c r="E3350" s="482">
        <v>44160</v>
      </c>
      <c r="F3350" s="383" t="s">
        <v>129</v>
      </c>
      <c r="G3350" s="444">
        <f>INDEX([1]CAPS!$A:$A,MATCH(F:F,[1]CAPS!$H:$H,0))</f>
        <v>5532</v>
      </c>
      <c r="H3350" s="414" t="s">
        <v>233</v>
      </c>
      <c r="I3350" s="410" t="s">
        <v>238</v>
      </c>
      <c r="J3350" s="340" t="s">
        <v>276</v>
      </c>
      <c r="K3350" s="340">
        <v>4</v>
      </c>
      <c r="L3350" s="340">
        <v>0</v>
      </c>
      <c r="M3350" s="340" t="s">
        <v>276</v>
      </c>
      <c r="N3350" s="340">
        <v>0</v>
      </c>
      <c r="O3350" s="340" t="s">
        <v>276</v>
      </c>
      <c r="P3350" s="340" t="s">
        <v>276</v>
      </c>
      <c r="Q3350" s="340" t="s">
        <v>276</v>
      </c>
      <c r="S3350">
        <f>SUM(J3350:K3350)</f>
        <v>4</v>
      </c>
    </row>
    <row r="3351" spans="1:19" ht="16" hidden="1" x14ac:dyDescent="0.2">
      <c r="A3351" s="481" t="s">
        <v>326</v>
      </c>
      <c r="B3351" s="345">
        <v>11</v>
      </c>
      <c r="C3351" s="415" t="str">
        <f t="shared" si="383"/>
        <v>HV2.11</v>
      </c>
      <c r="D3351" s="416">
        <v>2</v>
      </c>
      <c r="E3351" s="482">
        <v>44160</v>
      </c>
      <c r="F3351" s="383" t="s">
        <v>502</v>
      </c>
      <c r="G3351" s="444">
        <f>INDEX([1]CAPS!$A:$A,MATCH(F:F,[1]CAPS!$H:$H,0))</f>
        <v>11903</v>
      </c>
      <c r="H3351" s="414" t="s">
        <v>237</v>
      </c>
      <c r="I3351" s="410" t="s">
        <v>238</v>
      </c>
      <c r="J3351" s="340" t="s">
        <v>276</v>
      </c>
      <c r="K3351" s="340">
        <v>0</v>
      </c>
      <c r="L3351" s="340">
        <v>0</v>
      </c>
      <c r="M3351" s="340" t="s">
        <v>276</v>
      </c>
      <c r="N3351" s="340">
        <v>0</v>
      </c>
      <c r="O3351" s="340">
        <v>1</v>
      </c>
      <c r="P3351" s="340">
        <v>0</v>
      </c>
      <c r="Q3351" s="340">
        <v>0</v>
      </c>
      <c r="S3351">
        <f t="shared" si="384"/>
        <v>1</v>
      </c>
    </row>
    <row r="3352" spans="1:19" ht="16" hidden="1" x14ac:dyDescent="0.2">
      <c r="A3352" s="481" t="s">
        <v>326</v>
      </c>
      <c r="B3352" s="345">
        <v>11</v>
      </c>
      <c r="C3352" s="415" t="str">
        <f t="shared" si="383"/>
        <v>HV2.11</v>
      </c>
      <c r="D3352" s="416">
        <v>2</v>
      </c>
      <c r="E3352" s="482">
        <v>44160</v>
      </c>
      <c r="F3352" s="383" t="s">
        <v>132</v>
      </c>
      <c r="G3352" s="444">
        <f>INDEX([1]CAPS!$A:$A,MATCH(F:F,[1]CAPS!$H:$H,0))</f>
        <v>2469</v>
      </c>
      <c r="H3352" s="414" t="s">
        <v>233</v>
      </c>
      <c r="I3352" s="410" t="s">
        <v>238</v>
      </c>
      <c r="J3352" s="340" t="s">
        <v>276</v>
      </c>
      <c r="K3352" s="340">
        <v>0</v>
      </c>
      <c r="L3352" s="340">
        <v>0</v>
      </c>
      <c r="M3352" s="340" t="s">
        <v>276</v>
      </c>
      <c r="N3352" s="340">
        <v>0</v>
      </c>
      <c r="O3352" s="340">
        <v>1</v>
      </c>
      <c r="P3352" s="340">
        <v>0</v>
      </c>
      <c r="Q3352" s="340">
        <v>0</v>
      </c>
      <c r="S3352">
        <f t="shared" si="384"/>
        <v>1</v>
      </c>
    </row>
    <row r="3353" spans="1:19" ht="16" x14ac:dyDescent="0.2">
      <c r="A3353" s="481" t="s">
        <v>326</v>
      </c>
      <c r="B3353" s="345">
        <v>11</v>
      </c>
      <c r="C3353" s="415" t="str">
        <f t="shared" si="383"/>
        <v>HV2.11</v>
      </c>
      <c r="D3353" s="416">
        <v>2</v>
      </c>
      <c r="E3353" s="482">
        <v>44160</v>
      </c>
      <c r="F3353" s="382" t="s">
        <v>1051</v>
      </c>
      <c r="G3353" s="444">
        <f>INDEX([1]CAPS!$A:$A,MATCH(F:F,[1]CAPS!$H:$H,0))</f>
        <v>2408</v>
      </c>
      <c r="H3353" s="414" t="s">
        <v>233</v>
      </c>
      <c r="I3353" s="410" t="s">
        <v>238</v>
      </c>
      <c r="J3353" s="340" t="s">
        <v>276</v>
      </c>
      <c r="K3353" s="340">
        <v>1</v>
      </c>
      <c r="L3353" s="340">
        <v>0</v>
      </c>
      <c r="M3353" s="340" t="s">
        <v>276</v>
      </c>
      <c r="N3353" s="340">
        <v>0</v>
      </c>
      <c r="O3353" s="340" t="s">
        <v>276</v>
      </c>
      <c r="P3353" s="340" t="s">
        <v>276</v>
      </c>
      <c r="Q3353" s="340" t="s">
        <v>276</v>
      </c>
      <c r="S3353">
        <f>SUM(J3353:K3353)</f>
        <v>1</v>
      </c>
    </row>
    <row r="3354" spans="1:19" ht="16" hidden="1" x14ac:dyDescent="0.2">
      <c r="A3354" s="481" t="s">
        <v>326</v>
      </c>
      <c r="B3354" s="345">
        <v>11</v>
      </c>
      <c r="C3354" s="415" t="str">
        <f t="shared" si="383"/>
        <v>HV2.11</v>
      </c>
      <c r="D3354" s="416">
        <v>2</v>
      </c>
      <c r="E3354" s="482">
        <v>44160</v>
      </c>
      <c r="F3354" s="383" t="s">
        <v>318</v>
      </c>
      <c r="G3354" s="444">
        <f>INDEX([1]CAPS!$A:$A,MATCH(F:F,[1]CAPS!$H:$H,0))</f>
        <v>5255</v>
      </c>
      <c r="H3354" s="414" t="s">
        <v>237</v>
      </c>
      <c r="I3354" s="410" t="s">
        <v>239</v>
      </c>
      <c r="J3354" s="340" t="s">
        <v>276</v>
      </c>
      <c r="K3354" s="340">
        <v>0</v>
      </c>
      <c r="L3354" s="340">
        <v>0</v>
      </c>
      <c r="M3354" s="340" t="s">
        <v>276</v>
      </c>
      <c r="N3354" s="340">
        <v>0</v>
      </c>
      <c r="O3354" s="340">
        <v>4</v>
      </c>
      <c r="P3354" s="340">
        <v>0</v>
      </c>
      <c r="Q3354" s="340">
        <v>0</v>
      </c>
      <c r="S3354">
        <f t="shared" si="384"/>
        <v>4</v>
      </c>
    </row>
    <row r="3355" spans="1:19" ht="16" hidden="1" x14ac:dyDescent="0.2">
      <c r="A3355" s="481" t="s">
        <v>326</v>
      </c>
      <c r="B3355" s="345">
        <v>12</v>
      </c>
      <c r="C3355" s="415" t="str">
        <f t="shared" si="383"/>
        <v>HV2.12</v>
      </c>
      <c r="D3355" s="416">
        <v>2</v>
      </c>
      <c r="E3355" s="482">
        <v>44160</v>
      </c>
      <c r="F3355" s="383" t="s">
        <v>139</v>
      </c>
      <c r="G3355" s="444">
        <f>INDEX([1]CAPS!$A:$A,MATCH(F:F,[1]CAPS!$H:$H,0))</f>
        <v>6325</v>
      </c>
      <c r="H3355" s="414" t="s">
        <v>234</v>
      </c>
      <c r="I3355" s="410" t="s">
        <v>238</v>
      </c>
      <c r="J3355" s="340" t="s">
        <v>276</v>
      </c>
      <c r="K3355" s="340">
        <v>2</v>
      </c>
      <c r="L3355" s="340">
        <v>0</v>
      </c>
      <c r="M3355" s="340" t="s">
        <v>276</v>
      </c>
      <c r="N3355" s="340">
        <v>2</v>
      </c>
      <c r="O3355" s="340">
        <v>0</v>
      </c>
      <c r="P3355" s="340">
        <v>0</v>
      </c>
      <c r="Q3355" s="340">
        <v>0</v>
      </c>
      <c r="S3355">
        <f t="shared" si="384"/>
        <v>2</v>
      </c>
    </row>
    <row r="3356" spans="1:19" ht="16" x14ac:dyDescent="0.2">
      <c r="A3356" s="481" t="s">
        <v>326</v>
      </c>
      <c r="B3356" s="345">
        <v>12</v>
      </c>
      <c r="C3356" s="415" t="str">
        <f t="shared" si="383"/>
        <v>HV2.12</v>
      </c>
      <c r="D3356" s="416">
        <v>2</v>
      </c>
      <c r="E3356" s="482">
        <v>44160</v>
      </c>
      <c r="F3356" s="392" t="s">
        <v>687</v>
      </c>
      <c r="G3356" s="444">
        <f>INDEX([1]CAPS!$A:$A,MATCH(F:F,[1]CAPS!$H:$H,0))</f>
        <v>5535</v>
      </c>
      <c r="H3356" s="414" t="s">
        <v>234</v>
      </c>
      <c r="I3356" s="410" t="s">
        <v>238</v>
      </c>
      <c r="J3356" s="340" t="s">
        <v>276</v>
      </c>
      <c r="K3356" s="340">
        <v>4</v>
      </c>
      <c r="L3356" s="340">
        <v>0</v>
      </c>
      <c r="M3356" s="340" t="s">
        <v>276</v>
      </c>
      <c r="N3356" s="340">
        <v>0</v>
      </c>
      <c r="O3356" s="340" t="s">
        <v>276</v>
      </c>
      <c r="P3356" s="340" t="s">
        <v>276</v>
      </c>
      <c r="Q3356" s="340" t="s">
        <v>276</v>
      </c>
      <c r="R3356" s="303" t="s">
        <v>844</v>
      </c>
      <c r="S3356">
        <f>SUM(J3356:K3356)</f>
        <v>4</v>
      </c>
    </row>
    <row r="3357" spans="1:19" ht="16" hidden="1" x14ac:dyDescent="0.2">
      <c r="A3357" s="481" t="s">
        <v>326</v>
      </c>
      <c r="B3357" s="345">
        <v>12</v>
      </c>
      <c r="C3357" s="415" t="str">
        <f t="shared" si="383"/>
        <v>HV2.12</v>
      </c>
      <c r="D3357" s="416">
        <v>2</v>
      </c>
      <c r="E3357" s="482">
        <v>44160</v>
      </c>
      <c r="F3357" s="383" t="s">
        <v>131</v>
      </c>
      <c r="G3357" s="444">
        <f>INDEX([1]CAPS!$A:$A,MATCH(F:F,[1]CAPS!$H:$H,0))</f>
        <v>2557</v>
      </c>
      <c r="H3357" s="414" t="s">
        <v>233</v>
      </c>
      <c r="I3357" s="410" t="s">
        <v>240</v>
      </c>
      <c r="J3357" s="340" t="s">
        <v>276</v>
      </c>
      <c r="K3357" s="340">
        <v>5</v>
      </c>
      <c r="L3357" s="340">
        <v>0</v>
      </c>
      <c r="M3357" s="340" t="s">
        <v>276</v>
      </c>
      <c r="N3357" s="340">
        <v>0</v>
      </c>
      <c r="O3357" s="340">
        <v>0</v>
      </c>
      <c r="P3357" s="340">
        <v>0</v>
      </c>
      <c r="Q3357" s="340">
        <v>0</v>
      </c>
      <c r="S3357">
        <f t="shared" si="384"/>
        <v>5</v>
      </c>
    </row>
    <row r="3358" spans="1:19" ht="16" hidden="1" x14ac:dyDescent="0.2">
      <c r="A3358" s="481" t="s">
        <v>326</v>
      </c>
      <c r="B3358" s="345">
        <v>12</v>
      </c>
      <c r="C3358" s="415" t="str">
        <f t="shared" si="383"/>
        <v>HV2.12</v>
      </c>
      <c r="D3358" s="416">
        <v>2</v>
      </c>
      <c r="E3358" s="482">
        <v>44160</v>
      </c>
      <c r="F3358" s="383" t="s">
        <v>230</v>
      </c>
      <c r="G3358" s="444">
        <f>INDEX([1]CAPS!$A:$A,MATCH(F:F,[1]CAPS!$H:$H,0))</f>
        <v>1377</v>
      </c>
      <c r="H3358" s="414" t="s">
        <v>233</v>
      </c>
      <c r="I3358" s="410" t="s">
        <v>238</v>
      </c>
      <c r="J3358" s="340" t="s">
        <v>276</v>
      </c>
      <c r="K3358" s="340">
        <v>8</v>
      </c>
      <c r="L3358" s="340">
        <v>0</v>
      </c>
      <c r="M3358" s="340" t="s">
        <v>276</v>
      </c>
      <c r="N3358" s="340">
        <v>0</v>
      </c>
      <c r="O3358" s="340">
        <v>0</v>
      </c>
      <c r="P3358" s="340">
        <v>0</v>
      </c>
      <c r="Q3358" s="340">
        <v>0</v>
      </c>
      <c r="S3358">
        <f t="shared" si="384"/>
        <v>8</v>
      </c>
    </row>
    <row r="3359" spans="1:19" ht="16" x14ac:dyDescent="0.2">
      <c r="A3359" s="481" t="s">
        <v>326</v>
      </c>
      <c r="B3359" s="345">
        <v>12</v>
      </c>
      <c r="C3359" s="415" t="str">
        <f t="shared" si="383"/>
        <v>HV2.12</v>
      </c>
      <c r="D3359" s="416">
        <v>2</v>
      </c>
      <c r="E3359" s="482">
        <v>44160</v>
      </c>
      <c r="F3359" s="383" t="s">
        <v>129</v>
      </c>
      <c r="G3359" s="444">
        <f>INDEX([1]CAPS!$A:$A,MATCH(F:F,[1]CAPS!$H:$H,0))</f>
        <v>5532</v>
      </c>
      <c r="H3359" s="414" t="s">
        <v>233</v>
      </c>
      <c r="I3359" s="410" t="s">
        <v>238</v>
      </c>
      <c r="J3359" s="340" t="s">
        <v>276</v>
      </c>
      <c r="K3359" s="340">
        <v>17</v>
      </c>
      <c r="L3359" s="340">
        <v>0</v>
      </c>
      <c r="M3359" s="340" t="s">
        <v>276</v>
      </c>
      <c r="N3359" s="340">
        <v>0</v>
      </c>
      <c r="O3359" s="340" t="s">
        <v>276</v>
      </c>
      <c r="P3359" s="340" t="s">
        <v>276</v>
      </c>
      <c r="Q3359" s="340" t="s">
        <v>276</v>
      </c>
      <c r="S3359">
        <f t="shared" ref="S3359:S3360" si="387">SUM(J3359:K3359)</f>
        <v>17</v>
      </c>
    </row>
    <row r="3360" spans="1:19" ht="16" x14ac:dyDescent="0.2">
      <c r="A3360" s="481" t="s">
        <v>326</v>
      </c>
      <c r="B3360" s="345">
        <v>12</v>
      </c>
      <c r="C3360" s="415" t="str">
        <f t="shared" si="383"/>
        <v>HV2.12</v>
      </c>
      <c r="D3360" s="416">
        <v>2</v>
      </c>
      <c r="E3360" s="482">
        <v>44160</v>
      </c>
      <c r="F3360" s="392" t="s">
        <v>682</v>
      </c>
      <c r="G3360" s="444">
        <f>INDEX([1]CAPS!$A:$A,MATCH(F:F,[1]CAPS!$H:$H,0))</f>
        <v>10361</v>
      </c>
      <c r="H3360" s="425" t="s">
        <v>234</v>
      </c>
      <c r="I3360" s="410" t="s">
        <v>238</v>
      </c>
      <c r="J3360" s="340" t="s">
        <v>276</v>
      </c>
      <c r="K3360" s="340">
        <v>6</v>
      </c>
      <c r="L3360" s="340">
        <v>0</v>
      </c>
      <c r="M3360" s="340" t="s">
        <v>276</v>
      </c>
      <c r="N3360" s="340">
        <v>0</v>
      </c>
      <c r="O3360" s="340" t="s">
        <v>276</v>
      </c>
      <c r="P3360" s="340" t="s">
        <v>276</v>
      </c>
      <c r="Q3360" s="340" t="s">
        <v>276</v>
      </c>
      <c r="R3360" t="s">
        <v>843</v>
      </c>
      <c r="S3360">
        <f t="shared" si="387"/>
        <v>6</v>
      </c>
    </row>
    <row r="3361" spans="1:19" ht="16" hidden="1" x14ac:dyDescent="0.2">
      <c r="A3361" s="481" t="s">
        <v>326</v>
      </c>
      <c r="B3361" s="345">
        <v>12</v>
      </c>
      <c r="C3361" s="415" t="str">
        <f t="shared" si="383"/>
        <v>HV2.12</v>
      </c>
      <c r="D3361" s="416">
        <v>2</v>
      </c>
      <c r="E3361" s="482">
        <v>44160</v>
      </c>
      <c r="F3361" s="383" t="s">
        <v>229</v>
      </c>
      <c r="G3361" s="444">
        <f>INDEX([1]CAPS!$A:$A,MATCH(F:F,[1]CAPS!$H:$H,0))</f>
        <v>3997</v>
      </c>
      <c r="H3361" s="414" t="s">
        <v>236</v>
      </c>
      <c r="I3361" s="410" t="s">
        <v>239</v>
      </c>
      <c r="J3361" s="340" t="s">
        <v>276</v>
      </c>
      <c r="K3361" s="340">
        <v>0</v>
      </c>
      <c r="L3361" s="340">
        <v>0</v>
      </c>
      <c r="M3361" s="340" t="s">
        <v>276</v>
      </c>
      <c r="N3361" s="340">
        <v>0</v>
      </c>
      <c r="O3361" s="340">
        <v>3</v>
      </c>
      <c r="P3361" s="340">
        <v>0</v>
      </c>
      <c r="Q3361" s="340">
        <v>0</v>
      </c>
      <c r="S3361">
        <f t="shared" si="384"/>
        <v>3</v>
      </c>
    </row>
    <row r="3362" spans="1:19" ht="16" hidden="1" x14ac:dyDescent="0.2">
      <c r="A3362" s="481" t="s">
        <v>326</v>
      </c>
      <c r="B3362" s="345">
        <v>12</v>
      </c>
      <c r="C3362" s="415" t="str">
        <f t="shared" si="383"/>
        <v>HV2.12</v>
      </c>
      <c r="D3362" s="416">
        <v>2</v>
      </c>
      <c r="E3362" s="482">
        <v>44160</v>
      </c>
      <c r="F3362" s="383" t="s">
        <v>134</v>
      </c>
      <c r="G3362" s="444">
        <f>INDEX([1]CAPS!$A:$A,MATCH(F:F,[1]CAPS!$H:$H,0))</f>
        <v>2302</v>
      </c>
      <c r="H3362" s="414" t="s">
        <v>233</v>
      </c>
      <c r="I3362" s="410" t="s">
        <v>238</v>
      </c>
      <c r="J3362" s="340" t="s">
        <v>276</v>
      </c>
      <c r="K3362" s="340">
        <v>25</v>
      </c>
      <c r="L3362" s="340">
        <v>0</v>
      </c>
      <c r="M3362" s="340" t="s">
        <v>276</v>
      </c>
      <c r="N3362" s="340">
        <v>13</v>
      </c>
      <c r="O3362" s="340">
        <v>0</v>
      </c>
      <c r="P3362" s="340">
        <v>0</v>
      </c>
      <c r="Q3362" s="340">
        <v>0</v>
      </c>
      <c r="S3362">
        <f t="shared" si="384"/>
        <v>25</v>
      </c>
    </row>
    <row r="3363" spans="1:19" ht="16" hidden="1" x14ac:dyDescent="0.2">
      <c r="A3363" s="481" t="s">
        <v>326</v>
      </c>
      <c r="B3363" s="345">
        <v>12</v>
      </c>
      <c r="C3363" s="415" t="str">
        <f t="shared" si="383"/>
        <v>HV2.12</v>
      </c>
      <c r="D3363" s="416">
        <v>2</v>
      </c>
      <c r="E3363" s="482">
        <v>44160</v>
      </c>
      <c r="F3363" s="383" t="s">
        <v>128</v>
      </c>
      <c r="G3363" s="444">
        <f>INDEX([1]CAPS!$A:$A,MATCH(F:F,[1]CAPS!$H:$H,0))</f>
        <v>3243</v>
      </c>
      <c r="H3363" s="414" t="s">
        <v>237</v>
      </c>
      <c r="I3363" s="410" t="s">
        <v>239</v>
      </c>
      <c r="J3363" s="340" t="s">
        <v>276</v>
      </c>
      <c r="K3363" s="340">
        <v>0</v>
      </c>
      <c r="L3363" s="340">
        <v>0</v>
      </c>
      <c r="M3363" s="340" t="s">
        <v>276</v>
      </c>
      <c r="N3363" s="340">
        <v>0</v>
      </c>
      <c r="O3363" s="340">
        <v>35</v>
      </c>
      <c r="P3363" s="340">
        <v>0</v>
      </c>
      <c r="Q3363" s="340">
        <v>22</v>
      </c>
      <c r="S3363">
        <f t="shared" si="384"/>
        <v>35</v>
      </c>
    </row>
    <row r="3364" spans="1:19" ht="16" hidden="1" x14ac:dyDescent="0.2">
      <c r="A3364" s="481" t="s">
        <v>326</v>
      </c>
      <c r="B3364" s="345">
        <v>12</v>
      </c>
      <c r="C3364" s="415" t="str">
        <f t="shared" si="383"/>
        <v>HV2.12</v>
      </c>
      <c r="D3364" s="416">
        <v>2</v>
      </c>
      <c r="E3364" s="482">
        <v>44160</v>
      </c>
      <c r="F3364" s="383" t="s">
        <v>159</v>
      </c>
      <c r="G3364" s="444">
        <f>INDEX([1]CAPS!$A:$A,MATCH(F:F,[1]CAPS!$H:$H,0))</f>
        <v>7138</v>
      </c>
      <c r="H3364" s="414" t="s">
        <v>233</v>
      </c>
      <c r="I3364" s="410" t="s">
        <v>240</v>
      </c>
      <c r="J3364" s="340" t="s">
        <v>276</v>
      </c>
      <c r="K3364" s="340">
        <v>3</v>
      </c>
      <c r="L3364" s="340">
        <v>0</v>
      </c>
      <c r="M3364" s="340" t="s">
        <v>276</v>
      </c>
      <c r="N3364" s="340">
        <v>0</v>
      </c>
      <c r="O3364" s="340">
        <v>0</v>
      </c>
      <c r="P3364" s="340">
        <v>0</v>
      </c>
      <c r="Q3364" s="340">
        <v>0</v>
      </c>
      <c r="S3364">
        <f t="shared" si="384"/>
        <v>3</v>
      </c>
    </row>
    <row r="3365" spans="1:19" ht="16" hidden="1" x14ac:dyDescent="0.2">
      <c r="A3365" s="481" t="s">
        <v>326</v>
      </c>
      <c r="B3365" s="345">
        <v>12</v>
      </c>
      <c r="C3365" s="415" t="str">
        <f t="shared" si="383"/>
        <v>HV2.12</v>
      </c>
      <c r="D3365" s="416">
        <v>2</v>
      </c>
      <c r="E3365" s="482">
        <v>44160</v>
      </c>
      <c r="F3365" s="383" t="s">
        <v>132</v>
      </c>
      <c r="G3365" s="444">
        <f>INDEX([1]CAPS!$A:$A,MATCH(F:F,[1]CAPS!$H:$H,0))</f>
        <v>2469</v>
      </c>
      <c r="H3365" s="414" t="s">
        <v>233</v>
      </c>
      <c r="I3365" s="410" t="s">
        <v>238</v>
      </c>
      <c r="J3365" s="340" t="s">
        <v>276</v>
      </c>
      <c r="K3365" s="340">
        <v>10</v>
      </c>
      <c r="L3365" s="340">
        <v>0</v>
      </c>
      <c r="M3365" s="340" t="s">
        <v>276</v>
      </c>
      <c r="N3365" s="340">
        <v>4</v>
      </c>
      <c r="O3365" s="340">
        <v>0</v>
      </c>
      <c r="P3365" s="340">
        <v>0</v>
      </c>
      <c r="Q3365" s="340">
        <v>0</v>
      </c>
      <c r="S3365">
        <f t="shared" si="384"/>
        <v>10</v>
      </c>
    </row>
    <row r="3366" spans="1:19" ht="16" hidden="1" x14ac:dyDescent="0.2">
      <c r="A3366" s="481" t="s">
        <v>326</v>
      </c>
      <c r="B3366" s="345">
        <v>12</v>
      </c>
      <c r="C3366" s="415" t="str">
        <f t="shared" si="383"/>
        <v>HV2.12</v>
      </c>
      <c r="D3366" s="416">
        <v>2</v>
      </c>
      <c r="E3366" s="482">
        <v>44160</v>
      </c>
      <c r="F3366" s="383" t="s">
        <v>161</v>
      </c>
      <c r="G3366" s="444">
        <f>INDEX([1]CAPS!$A:$A,MATCH(F:F,[1]CAPS!$H:$H,0))</f>
        <v>2603</v>
      </c>
      <c r="H3366" s="414" t="s">
        <v>235</v>
      </c>
      <c r="I3366" s="410" t="s">
        <v>239</v>
      </c>
      <c r="J3366" s="340" t="s">
        <v>276</v>
      </c>
      <c r="K3366" s="340">
        <v>0</v>
      </c>
      <c r="L3366" s="340">
        <v>0</v>
      </c>
      <c r="M3366" s="340" t="s">
        <v>276</v>
      </c>
      <c r="N3366" s="340">
        <v>0</v>
      </c>
      <c r="O3366" s="340">
        <v>2</v>
      </c>
      <c r="P3366" s="340">
        <v>0</v>
      </c>
      <c r="Q3366" s="340">
        <v>0</v>
      </c>
      <c r="S3366">
        <f t="shared" si="384"/>
        <v>2</v>
      </c>
    </row>
    <row r="3367" spans="1:19" ht="16" hidden="1" x14ac:dyDescent="0.2">
      <c r="A3367" s="481" t="s">
        <v>326</v>
      </c>
      <c r="B3367" s="345">
        <v>13</v>
      </c>
      <c r="C3367" s="415" t="str">
        <f t="shared" si="383"/>
        <v>HV2.13</v>
      </c>
      <c r="D3367" s="416">
        <v>2</v>
      </c>
      <c r="E3367" s="482">
        <v>44160</v>
      </c>
      <c r="F3367" s="383" t="s">
        <v>132</v>
      </c>
      <c r="G3367" s="444">
        <f>INDEX([1]CAPS!$A:$A,MATCH(F:F,[1]CAPS!$H:$H,0))</f>
        <v>2469</v>
      </c>
      <c r="H3367" s="414" t="s">
        <v>233</v>
      </c>
      <c r="I3367" s="410" t="s">
        <v>238</v>
      </c>
      <c r="J3367" s="340" t="s">
        <v>276</v>
      </c>
      <c r="K3367" s="340">
        <v>5</v>
      </c>
      <c r="L3367" s="340">
        <v>0</v>
      </c>
      <c r="M3367" s="340" t="s">
        <v>276</v>
      </c>
      <c r="N3367" s="340">
        <v>4</v>
      </c>
      <c r="O3367" s="340">
        <v>0</v>
      </c>
      <c r="P3367" s="340">
        <v>0</v>
      </c>
      <c r="Q3367" s="340">
        <v>0</v>
      </c>
      <c r="S3367">
        <f t="shared" si="384"/>
        <v>5</v>
      </c>
    </row>
    <row r="3368" spans="1:19" ht="16" hidden="1" x14ac:dyDescent="0.2">
      <c r="A3368" s="481" t="s">
        <v>326</v>
      </c>
      <c r="B3368" s="345">
        <v>13</v>
      </c>
      <c r="C3368" s="415" t="str">
        <f t="shared" si="383"/>
        <v>HV2.13</v>
      </c>
      <c r="D3368" s="416">
        <v>2</v>
      </c>
      <c r="E3368" s="482">
        <v>44160</v>
      </c>
      <c r="F3368" s="383" t="s">
        <v>139</v>
      </c>
      <c r="G3368" s="444">
        <f>INDEX([1]CAPS!$A:$A,MATCH(F:F,[1]CAPS!$H:$H,0))</f>
        <v>6325</v>
      </c>
      <c r="H3368" s="414" t="s">
        <v>234</v>
      </c>
      <c r="I3368" s="410" t="s">
        <v>238</v>
      </c>
      <c r="J3368" s="340" t="s">
        <v>276</v>
      </c>
      <c r="K3368" s="340">
        <v>4</v>
      </c>
      <c r="L3368" s="340">
        <v>0</v>
      </c>
      <c r="M3368" s="340" t="s">
        <v>276</v>
      </c>
      <c r="N3368" s="340">
        <v>3</v>
      </c>
      <c r="O3368" s="340">
        <v>0</v>
      </c>
      <c r="P3368" s="340">
        <v>0</v>
      </c>
      <c r="Q3368" s="340">
        <v>0</v>
      </c>
      <c r="S3368">
        <f t="shared" si="384"/>
        <v>4</v>
      </c>
    </row>
    <row r="3369" spans="1:19" ht="16" x14ac:dyDescent="0.2">
      <c r="A3369" s="481" t="s">
        <v>326</v>
      </c>
      <c r="B3369" s="345">
        <v>13</v>
      </c>
      <c r="C3369" s="415" t="str">
        <f t="shared" si="383"/>
        <v>HV2.13</v>
      </c>
      <c r="D3369" s="416">
        <v>2</v>
      </c>
      <c r="E3369" s="482">
        <v>44160</v>
      </c>
      <c r="F3369" s="383" t="s">
        <v>129</v>
      </c>
      <c r="G3369" s="444">
        <f>INDEX([1]CAPS!$A:$A,MATCH(F:F,[1]CAPS!$H:$H,0))</f>
        <v>5532</v>
      </c>
      <c r="H3369" s="414" t="s">
        <v>233</v>
      </c>
      <c r="I3369" s="410" t="s">
        <v>238</v>
      </c>
      <c r="J3369" s="340" t="s">
        <v>276</v>
      </c>
      <c r="K3369" s="340">
        <v>10</v>
      </c>
      <c r="L3369" s="340">
        <v>0</v>
      </c>
      <c r="M3369" s="340" t="s">
        <v>276</v>
      </c>
      <c r="N3369" s="340">
        <v>0</v>
      </c>
      <c r="O3369" s="340" t="s">
        <v>276</v>
      </c>
      <c r="P3369" s="340" t="s">
        <v>276</v>
      </c>
      <c r="Q3369" s="340" t="s">
        <v>276</v>
      </c>
      <c r="S3369">
        <f t="shared" ref="S3369:S3370" si="388">SUM(J3369:K3369)</f>
        <v>10</v>
      </c>
    </row>
    <row r="3370" spans="1:19" ht="16" x14ac:dyDescent="0.2">
      <c r="A3370" s="481" t="s">
        <v>326</v>
      </c>
      <c r="B3370" s="345">
        <v>13</v>
      </c>
      <c r="C3370" s="415" t="str">
        <f t="shared" si="383"/>
        <v>HV2.13</v>
      </c>
      <c r="D3370" s="416">
        <v>2</v>
      </c>
      <c r="E3370" s="482">
        <v>44160</v>
      </c>
      <c r="F3370" s="392" t="s">
        <v>687</v>
      </c>
      <c r="G3370" s="444">
        <f>INDEX([1]CAPS!$A:$A,MATCH(F:F,[1]CAPS!$H:$H,0))</f>
        <v>5535</v>
      </c>
      <c r="H3370" s="414" t="s">
        <v>234</v>
      </c>
      <c r="I3370" s="410" t="s">
        <v>238</v>
      </c>
      <c r="J3370" s="340" t="s">
        <v>276</v>
      </c>
      <c r="K3370" s="340">
        <v>5</v>
      </c>
      <c r="L3370" s="340">
        <v>0</v>
      </c>
      <c r="M3370" s="340" t="s">
        <v>276</v>
      </c>
      <c r="N3370" s="340">
        <v>0</v>
      </c>
      <c r="O3370" s="340" t="s">
        <v>276</v>
      </c>
      <c r="P3370" s="340" t="s">
        <v>276</v>
      </c>
      <c r="Q3370" s="340" t="s">
        <v>276</v>
      </c>
      <c r="R3370" s="303" t="s">
        <v>844</v>
      </c>
      <c r="S3370">
        <f t="shared" si="388"/>
        <v>5</v>
      </c>
    </row>
    <row r="3371" spans="1:19" ht="16" hidden="1" x14ac:dyDescent="0.2">
      <c r="A3371" s="481" t="s">
        <v>326</v>
      </c>
      <c r="B3371" s="345">
        <v>13</v>
      </c>
      <c r="C3371" s="415" t="str">
        <f t="shared" si="383"/>
        <v>HV2.13</v>
      </c>
      <c r="D3371" s="416">
        <v>2</v>
      </c>
      <c r="E3371" s="482">
        <v>44160</v>
      </c>
      <c r="F3371" s="383" t="s">
        <v>128</v>
      </c>
      <c r="G3371" s="444">
        <f>INDEX([1]CAPS!$A:$A,MATCH(F:F,[1]CAPS!$H:$H,0))</f>
        <v>3243</v>
      </c>
      <c r="H3371" s="414" t="s">
        <v>237</v>
      </c>
      <c r="I3371" s="410" t="s">
        <v>239</v>
      </c>
      <c r="J3371" s="340" t="s">
        <v>276</v>
      </c>
      <c r="K3371" s="340">
        <v>0</v>
      </c>
      <c r="L3371" s="340">
        <v>0</v>
      </c>
      <c r="M3371" s="340" t="s">
        <v>276</v>
      </c>
      <c r="N3371" s="340">
        <v>0</v>
      </c>
      <c r="O3371" s="340">
        <v>8</v>
      </c>
      <c r="P3371" s="340">
        <v>0</v>
      </c>
      <c r="Q3371" s="340">
        <v>2</v>
      </c>
      <c r="S3371">
        <f t="shared" si="384"/>
        <v>8</v>
      </c>
    </row>
    <row r="3372" spans="1:19" ht="16" hidden="1" x14ac:dyDescent="0.2">
      <c r="A3372" s="481" t="s">
        <v>326</v>
      </c>
      <c r="B3372" s="345">
        <v>13</v>
      </c>
      <c r="C3372" s="415" t="str">
        <f t="shared" si="383"/>
        <v>HV2.13</v>
      </c>
      <c r="D3372" s="416">
        <v>2</v>
      </c>
      <c r="E3372" s="482">
        <v>44160</v>
      </c>
      <c r="F3372" s="383" t="s">
        <v>230</v>
      </c>
      <c r="G3372" s="444">
        <f>INDEX([1]CAPS!$A:$A,MATCH(F:F,[1]CAPS!$H:$H,0))</f>
        <v>1377</v>
      </c>
      <c r="H3372" s="414" t="s">
        <v>233</v>
      </c>
      <c r="I3372" s="410" t="s">
        <v>238</v>
      </c>
      <c r="J3372" s="340" t="s">
        <v>276</v>
      </c>
      <c r="K3372" s="340">
        <v>28</v>
      </c>
      <c r="L3372" s="340">
        <v>0</v>
      </c>
      <c r="M3372" s="340" t="s">
        <v>276</v>
      </c>
      <c r="N3372" s="340">
        <v>26</v>
      </c>
      <c r="O3372" s="340">
        <v>0</v>
      </c>
      <c r="P3372" s="340">
        <v>0</v>
      </c>
      <c r="Q3372" s="340">
        <v>0</v>
      </c>
      <c r="S3372">
        <f t="shared" si="384"/>
        <v>28</v>
      </c>
    </row>
    <row r="3373" spans="1:19" ht="16" hidden="1" x14ac:dyDescent="0.2">
      <c r="A3373" s="481" t="s">
        <v>326</v>
      </c>
      <c r="B3373" s="345">
        <v>13</v>
      </c>
      <c r="C3373" s="415" t="str">
        <f t="shared" si="383"/>
        <v>HV2.13</v>
      </c>
      <c r="D3373" s="416">
        <v>2</v>
      </c>
      <c r="E3373" s="482">
        <v>44160</v>
      </c>
      <c r="F3373" s="383" t="s">
        <v>131</v>
      </c>
      <c r="G3373" s="444">
        <f>INDEX([1]CAPS!$A:$A,MATCH(F:F,[1]CAPS!$H:$H,0))</f>
        <v>2557</v>
      </c>
      <c r="H3373" s="414" t="s">
        <v>233</v>
      </c>
      <c r="I3373" s="410" t="s">
        <v>240</v>
      </c>
      <c r="J3373" s="340" t="s">
        <v>276</v>
      </c>
      <c r="K3373" s="340">
        <v>3</v>
      </c>
      <c r="L3373" s="340">
        <v>0</v>
      </c>
      <c r="M3373" s="340" t="s">
        <v>276</v>
      </c>
      <c r="N3373" s="340">
        <v>0</v>
      </c>
      <c r="O3373" s="340">
        <v>0</v>
      </c>
      <c r="P3373" s="340">
        <v>0</v>
      </c>
      <c r="Q3373" s="340">
        <v>0</v>
      </c>
      <c r="S3373">
        <f t="shared" si="384"/>
        <v>3</v>
      </c>
    </row>
    <row r="3374" spans="1:19" ht="16" hidden="1" x14ac:dyDescent="0.2">
      <c r="A3374" s="481" t="s">
        <v>326</v>
      </c>
      <c r="B3374" s="345">
        <v>13</v>
      </c>
      <c r="C3374" s="415" t="str">
        <f t="shared" si="383"/>
        <v>HV2.13</v>
      </c>
      <c r="D3374" s="416">
        <v>2</v>
      </c>
      <c r="E3374" s="482">
        <v>44160</v>
      </c>
      <c r="F3374" s="383" t="s">
        <v>134</v>
      </c>
      <c r="G3374" s="444">
        <f>INDEX([1]CAPS!$A:$A,MATCH(F:F,[1]CAPS!$H:$H,0))</f>
        <v>2302</v>
      </c>
      <c r="H3374" s="414" t="s">
        <v>233</v>
      </c>
      <c r="I3374" s="410" t="s">
        <v>238</v>
      </c>
      <c r="J3374" s="340" t="s">
        <v>276</v>
      </c>
      <c r="K3374" s="340">
        <v>5</v>
      </c>
      <c r="L3374" s="340">
        <v>0</v>
      </c>
      <c r="M3374" s="340" t="s">
        <v>276</v>
      </c>
      <c r="N3374" s="340">
        <v>1</v>
      </c>
      <c r="O3374" s="340">
        <v>0</v>
      </c>
      <c r="P3374" s="340">
        <v>0</v>
      </c>
      <c r="Q3374" s="340">
        <v>0</v>
      </c>
      <c r="S3374">
        <f t="shared" si="384"/>
        <v>5</v>
      </c>
    </row>
    <row r="3375" spans="1:19" ht="16" hidden="1" x14ac:dyDescent="0.2">
      <c r="A3375" s="481" t="s">
        <v>326</v>
      </c>
      <c r="B3375" s="345">
        <v>13</v>
      </c>
      <c r="C3375" s="415" t="str">
        <f t="shared" si="383"/>
        <v>HV2.13</v>
      </c>
      <c r="D3375" s="416">
        <v>2</v>
      </c>
      <c r="E3375" s="482">
        <v>44160</v>
      </c>
      <c r="F3375" s="383" t="s">
        <v>157</v>
      </c>
      <c r="G3375" s="444">
        <f>INDEX([1]CAPS!$A:$A,MATCH(F:F,[1]CAPS!$H:$H,0))</f>
        <v>2654</v>
      </c>
      <c r="H3375" s="414" t="s">
        <v>237</v>
      </c>
      <c r="I3375" s="410" t="s">
        <v>239</v>
      </c>
      <c r="J3375" s="340" t="s">
        <v>276</v>
      </c>
      <c r="K3375" s="340">
        <v>0</v>
      </c>
      <c r="L3375" s="340">
        <v>0</v>
      </c>
      <c r="M3375" s="340" t="s">
        <v>276</v>
      </c>
      <c r="N3375" s="340">
        <v>0</v>
      </c>
      <c r="O3375" s="340">
        <v>3</v>
      </c>
      <c r="P3375" s="340">
        <v>0</v>
      </c>
      <c r="Q3375" s="340">
        <v>0</v>
      </c>
      <c r="S3375">
        <f t="shared" si="384"/>
        <v>3</v>
      </c>
    </row>
    <row r="3376" spans="1:19" ht="16" hidden="1" x14ac:dyDescent="0.2">
      <c r="A3376" s="481" t="s">
        <v>326</v>
      </c>
      <c r="B3376" s="345">
        <v>13</v>
      </c>
      <c r="C3376" s="415" t="str">
        <f t="shared" si="383"/>
        <v>HV2.13</v>
      </c>
      <c r="D3376" s="416">
        <v>2</v>
      </c>
      <c r="E3376" s="482">
        <v>44160</v>
      </c>
      <c r="F3376" s="383" t="s">
        <v>161</v>
      </c>
      <c r="G3376" s="444">
        <f>INDEX([1]CAPS!$A:$A,MATCH(F:F,[1]CAPS!$H:$H,0))</f>
        <v>2603</v>
      </c>
      <c r="H3376" s="414" t="s">
        <v>235</v>
      </c>
      <c r="I3376" s="410" t="s">
        <v>239</v>
      </c>
      <c r="J3376" s="340" t="s">
        <v>276</v>
      </c>
      <c r="K3376" s="340">
        <v>0</v>
      </c>
      <c r="L3376" s="340">
        <v>0</v>
      </c>
      <c r="M3376" s="340" t="s">
        <v>276</v>
      </c>
      <c r="N3376" s="340">
        <v>0</v>
      </c>
      <c r="O3376" s="340">
        <v>4</v>
      </c>
      <c r="P3376" s="340">
        <v>0</v>
      </c>
      <c r="Q3376" s="340">
        <v>0</v>
      </c>
      <c r="S3376">
        <f t="shared" si="384"/>
        <v>4</v>
      </c>
    </row>
    <row r="3377" spans="1:19" ht="32" hidden="1" x14ac:dyDescent="0.2">
      <c r="A3377" s="481" t="s">
        <v>326</v>
      </c>
      <c r="B3377" s="345">
        <v>13</v>
      </c>
      <c r="C3377" s="415" t="str">
        <f t="shared" si="383"/>
        <v>HV2.13</v>
      </c>
      <c r="D3377" s="416">
        <v>2</v>
      </c>
      <c r="E3377" s="482">
        <v>44160</v>
      </c>
      <c r="F3377" s="383" t="s">
        <v>135</v>
      </c>
      <c r="G3377" s="444">
        <f>INDEX([1]CAPS!$A:$A,MATCH(F:F,[1]CAPS!$H:$H,0))</f>
        <v>7766</v>
      </c>
      <c r="H3377" s="414" t="s">
        <v>236</v>
      </c>
      <c r="I3377" s="410" t="s">
        <v>242</v>
      </c>
      <c r="J3377" s="340" t="s">
        <v>276</v>
      </c>
      <c r="K3377" s="340">
        <v>0</v>
      </c>
      <c r="L3377" s="340">
        <v>0</v>
      </c>
      <c r="M3377" s="340" t="s">
        <v>276</v>
      </c>
      <c r="N3377" s="340">
        <v>0</v>
      </c>
      <c r="O3377" s="340">
        <v>4</v>
      </c>
      <c r="P3377" s="340">
        <v>0</v>
      </c>
      <c r="Q3377" s="340">
        <v>0</v>
      </c>
      <c r="S3377">
        <f t="shared" si="384"/>
        <v>4</v>
      </c>
    </row>
    <row r="3378" spans="1:19" ht="16" hidden="1" x14ac:dyDescent="0.2">
      <c r="A3378" s="481" t="s">
        <v>326</v>
      </c>
      <c r="B3378" s="345">
        <v>13</v>
      </c>
      <c r="C3378" s="415" t="str">
        <f t="shared" si="383"/>
        <v>HV2.13</v>
      </c>
      <c r="D3378" s="416">
        <v>2</v>
      </c>
      <c r="E3378" s="482">
        <v>44160</v>
      </c>
      <c r="F3378" s="383" t="s">
        <v>229</v>
      </c>
      <c r="G3378" s="444">
        <f>INDEX([1]CAPS!$A:$A,MATCH(F:F,[1]CAPS!$H:$H,0))</f>
        <v>3997</v>
      </c>
      <c r="H3378" s="414" t="s">
        <v>235</v>
      </c>
      <c r="I3378" s="410" t="s">
        <v>239</v>
      </c>
      <c r="J3378" s="340" t="s">
        <v>276</v>
      </c>
      <c r="K3378" s="340">
        <v>0</v>
      </c>
      <c r="L3378" s="340">
        <v>0</v>
      </c>
      <c r="M3378" s="340" t="s">
        <v>276</v>
      </c>
      <c r="N3378" s="340">
        <v>0</v>
      </c>
      <c r="O3378" s="340">
        <v>3</v>
      </c>
      <c r="P3378" s="340">
        <v>0</v>
      </c>
      <c r="Q3378" s="340">
        <v>0</v>
      </c>
      <c r="S3378">
        <f t="shared" si="384"/>
        <v>3</v>
      </c>
    </row>
    <row r="3379" spans="1:19" ht="16" hidden="1" x14ac:dyDescent="0.2">
      <c r="A3379" s="481" t="s">
        <v>326</v>
      </c>
      <c r="B3379" s="345">
        <v>14</v>
      </c>
      <c r="C3379" s="415" t="str">
        <f t="shared" si="383"/>
        <v>HV2.14</v>
      </c>
      <c r="D3379" s="416">
        <v>2</v>
      </c>
      <c r="E3379" s="482">
        <v>44160</v>
      </c>
      <c r="F3379" s="383" t="s">
        <v>229</v>
      </c>
      <c r="G3379" s="444">
        <f>INDEX([1]CAPS!$A:$A,MATCH(F:F,[1]CAPS!$H:$H,0))</f>
        <v>3997</v>
      </c>
      <c r="H3379" s="414" t="s">
        <v>236</v>
      </c>
      <c r="I3379" s="410" t="s">
        <v>239</v>
      </c>
      <c r="J3379" s="340" t="s">
        <v>276</v>
      </c>
      <c r="K3379" s="340">
        <v>3</v>
      </c>
      <c r="L3379" s="340">
        <v>0</v>
      </c>
      <c r="M3379" s="340" t="s">
        <v>276</v>
      </c>
      <c r="N3379" s="340">
        <v>0</v>
      </c>
      <c r="O3379" s="340">
        <v>12</v>
      </c>
      <c r="P3379" s="340">
        <v>0</v>
      </c>
      <c r="Q3379" s="340">
        <v>0</v>
      </c>
      <c r="S3379">
        <f t="shared" si="384"/>
        <v>15</v>
      </c>
    </row>
    <row r="3380" spans="1:19" ht="32" hidden="1" x14ac:dyDescent="0.2">
      <c r="A3380" s="481" t="s">
        <v>326</v>
      </c>
      <c r="B3380" s="345">
        <v>14</v>
      </c>
      <c r="C3380" s="415" t="str">
        <f t="shared" si="383"/>
        <v>HV2.14</v>
      </c>
      <c r="D3380" s="416">
        <v>2</v>
      </c>
      <c r="E3380" s="482">
        <v>44160</v>
      </c>
      <c r="F3380" s="383" t="s">
        <v>141</v>
      </c>
      <c r="G3380" s="444">
        <f>INDEX([1]CAPS!$A:$A,MATCH(F:F,[1]CAPS!$H:$H,0))</f>
        <v>2445</v>
      </c>
      <c r="H3380" s="414" t="s">
        <v>234</v>
      </c>
      <c r="I3380" s="410" t="s">
        <v>238</v>
      </c>
      <c r="J3380" s="340" t="s">
        <v>276</v>
      </c>
      <c r="K3380" s="340">
        <v>2</v>
      </c>
      <c r="L3380" s="340">
        <v>0</v>
      </c>
      <c r="M3380" s="340" t="s">
        <v>276</v>
      </c>
      <c r="N3380" s="340">
        <v>0</v>
      </c>
      <c r="O3380" s="340">
        <v>0</v>
      </c>
      <c r="P3380" s="340">
        <v>0</v>
      </c>
      <c r="Q3380" s="340">
        <v>0</v>
      </c>
      <c r="S3380">
        <f t="shared" si="384"/>
        <v>2</v>
      </c>
    </row>
    <row r="3381" spans="1:19" ht="16" hidden="1" x14ac:dyDescent="0.2">
      <c r="A3381" s="481" t="s">
        <v>326</v>
      </c>
      <c r="B3381" s="345">
        <v>14</v>
      </c>
      <c r="C3381" s="415" t="str">
        <f t="shared" si="383"/>
        <v>HV2.14</v>
      </c>
      <c r="D3381" s="416">
        <v>2</v>
      </c>
      <c r="E3381" s="482">
        <v>44160</v>
      </c>
      <c r="F3381" s="383" t="s">
        <v>139</v>
      </c>
      <c r="G3381" s="444">
        <f>INDEX([1]CAPS!$A:$A,MATCH(F:F,[1]CAPS!$H:$H,0))</f>
        <v>6325</v>
      </c>
      <c r="H3381" s="414" t="s">
        <v>234</v>
      </c>
      <c r="I3381" s="410" t="s">
        <v>238</v>
      </c>
      <c r="J3381" s="340" t="s">
        <v>276</v>
      </c>
      <c r="K3381" s="340">
        <v>4</v>
      </c>
      <c r="L3381" s="340">
        <v>0</v>
      </c>
      <c r="M3381" s="340" t="s">
        <v>276</v>
      </c>
      <c r="N3381" s="340">
        <v>4</v>
      </c>
      <c r="O3381" s="340">
        <v>0</v>
      </c>
      <c r="P3381" s="340">
        <v>0</v>
      </c>
      <c r="Q3381" s="340">
        <v>0</v>
      </c>
      <c r="S3381">
        <f t="shared" si="384"/>
        <v>4</v>
      </c>
    </row>
    <row r="3382" spans="1:19" ht="16" x14ac:dyDescent="0.2">
      <c r="A3382" s="481" t="s">
        <v>326</v>
      </c>
      <c r="B3382" s="345">
        <v>14</v>
      </c>
      <c r="C3382" s="415" t="str">
        <f t="shared" si="383"/>
        <v>HV2.14</v>
      </c>
      <c r="D3382" s="416">
        <v>2</v>
      </c>
      <c r="E3382" s="482">
        <v>44160</v>
      </c>
      <c r="F3382" s="383" t="s">
        <v>129</v>
      </c>
      <c r="G3382" s="444">
        <f>INDEX([1]CAPS!$A:$A,MATCH(F:F,[1]CAPS!$H:$H,0))</f>
        <v>5532</v>
      </c>
      <c r="H3382" s="414" t="s">
        <v>233</v>
      </c>
      <c r="I3382" s="410" t="s">
        <v>238</v>
      </c>
      <c r="J3382" s="340" t="s">
        <v>276</v>
      </c>
      <c r="K3382" s="340">
        <v>19</v>
      </c>
      <c r="L3382" s="340">
        <v>0</v>
      </c>
      <c r="M3382" s="340" t="s">
        <v>276</v>
      </c>
      <c r="N3382" s="340">
        <v>0</v>
      </c>
      <c r="O3382" s="340" t="s">
        <v>276</v>
      </c>
      <c r="P3382" s="340" t="s">
        <v>276</v>
      </c>
      <c r="Q3382" s="340" t="s">
        <v>276</v>
      </c>
      <c r="S3382">
        <f>SUM(J3382:K3382)</f>
        <v>19</v>
      </c>
    </row>
    <row r="3383" spans="1:19" ht="16" hidden="1" x14ac:dyDescent="0.2">
      <c r="A3383" s="481" t="s">
        <v>326</v>
      </c>
      <c r="B3383" s="345">
        <v>14</v>
      </c>
      <c r="C3383" s="415" t="str">
        <f t="shared" si="383"/>
        <v>HV2.14</v>
      </c>
      <c r="D3383" s="416">
        <v>2</v>
      </c>
      <c r="E3383" s="482">
        <v>44160</v>
      </c>
      <c r="F3383" s="383" t="s">
        <v>131</v>
      </c>
      <c r="G3383" s="444">
        <f>INDEX([1]CAPS!$A:$A,MATCH(F:F,[1]CAPS!$H:$H,0))</f>
        <v>2557</v>
      </c>
      <c r="H3383" s="414" t="s">
        <v>233</v>
      </c>
      <c r="I3383" s="410" t="s">
        <v>240</v>
      </c>
      <c r="J3383" s="340" t="s">
        <v>276</v>
      </c>
      <c r="K3383" s="340">
        <v>13</v>
      </c>
      <c r="L3383" s="340">
        <v>0</v>
      </c>
      <c r="M3383" s="340" t="s">
        <v>276</v>
      </c>
      <c r="N3383" s="340">
        <v>0</v>
      </c>
      <c r="O3383" s="340">
        <v>0</v>
      </c>
      <c r="P3383" s="340">
        <v>0</v>
      </c>
      <c r="Q3383" s="340">
        <v>0</v>
      </c>
      <c r="S3383">
        <f t="shared" si="384"/>
        <v>13</v>
      </c>
    </row>
    <row r="3384" spans="1:19" ht="16" hidden="1" x14ac:dyDescent="0.2">
      <c r="A3384" s="481" t="s">
        <v>326</v>
      </c>
      <c r="B3384" s="345">
        <v>14</v>
      </c>
      <c r="C3384" s="415" t="str">
        <f t="shared" si="383"/>
        <v>HV2.14</v>
      </c>
      <c r="D3384" s="416">
        <v>2</v>
      </c>
      <c r="E3384" s="482">
        <v>44160</v>
      </c>
      <c r="F3384" s="383" t="s">
        <v>128</v>
      </c>
      <c r="G3384" s="444">
        <f>INDEX([1]CAPS!$A:$A,MATCH(F:F,[1]CAPS!$H:$H,0))</f>
        <v>3243</v>
      </c>
      <c r="H3384" s="414" t="s">
        <v>237</v>
      </c>
      <c r="I3384" s="410" t="s">
        <v>239</v>
      </c>
      <c r="J3384" s="340" t="s">
        <v>276</v>
      </c>
      <c r="K3384" s="340">
        <v>0</v>
      </c>
      <c r="L3384" s="340">
        <v>0</v>
      </c>
      <c r="M3384" s="340" t="s">
        <v>276</v>
      </c>
      <c r="N3384" s="340">
        <v>0</v>
      </c>
      <c r="O3384" s="340">
        <v>16</v>
      </c>
      <c r="P3384" s="340">
        <v>0</v>
      </c>
      <c r="Q3384" s="340">
        <v>0</v>
      </c>
      <c r="S3384">
        <f t="shared" si="384"/>
        <v>16</v>
      </c>
    </row>
    <row r="3385" spans="1:19" ht="16" x14ac:dyDescent="0.2">
      <c r="A3385" s="481" t="s">
        <v>326</v>
      </c>
      <c r="B3385" s="345">
        <v>14</v>
      </c>
      <c r="C3385" s="415" t="str">
        <f t="shared" si="383"/>
        <v>HV2.14</v>
      </c>
      <c r="D3385" s="416">
        <v>2</v>
      </c>
      <c r="E3385" s="482">
        <v>44160</v>
      </c>
      <c r="F3385" s="383" t="s">
        <v>159</v>
      </c>
      <c r="G3385" s="444">
        <f>INDEX([1]CAPS!$A:$A,MATCH(F:F,[1]CAPS!$H:$H,0))</f>
        <v>7138</v>
      </c>
      <c r="H3385" s="414" t="s">
        <v>233</v>
      </c>
      <c r="I3385" s="410" t="s">
        <v>240</v>
      </c>
      <c r="J3385" s="340" t="s">
        <v>276</v>
      </c>
      <c r="K3385" s="340">
        <v>30</v>
      </c>
      <c r="L3385" s="340">
        <v>0</v>
      </c>
      <c r="M3385" s="340" t="s">
        <v>276</v>
      </c>
      <c r="N3385" s="340">
        <v>0</v>
      </c>
      <c r="O3385" s="340" t="s">
        <v>276</v>
      </c>
      <c r="P3385" s="340" t="s">
        <v>276</v>
      </c>
      <c r="Q3385" s="340" t="s">
        <v>276</v>
      </c>
      <c r="S3385">
        <f>SUM(J3385:K3385)</f>
        <v>30</v>
      </c>
    </row>
    <row r="3386" spans="1:19" ht="16" hidden="1" x14ac:dyDescent="0.2">
      <c r="A3386" s="481" t="s">
        <v>326</v>
      </c>
      <c r="B3386" s="345">
        <v>14</v>
      </c>
      <c r="C3386" s="415" t="str">
        <f t="shared" si="383"/>
        <v>HV2.14</v>
      </c>
      <c r="D3386" s="416">
        <v>2</v>
      </c>
      <c r="E3386" s="482">
        <v>44160</v>
      </c>
      <c r="F3386" s="383" t="s">
        <v>230</v>
      </c>
      <c r="G3386" s="444">
        <f>INDEX([1]CAPS!$A:$A,MATCH(F:F,[1]CAPS!$H:$H,0))</f>
        <v>1377</v>
      </c>
      <c r="H3386" s="414" t="s">
        <v>233</v>
      </c>
      <c r="I3386" s="410" t="s">
        <v>238</v>
      </c>
      <c r="J3386" s="340" t="s">
        <v>276</v>
      </c>
      <c r="K3386" s="340">
        <v>5</v>
      </c>
      <c r="L3386" s="340">
        <v>0</v>
      </c>
      <c r="M3386" s="340" t="s">
        <v>276</v>
      </c>
      <c r="N3386" s="340">
        <v>4</v>
      </c>
      <c r="O3386" s="340">
        <v>1</v>
      </c>
      <c r="P3386" s="340">
        <v>0</v>
      </c>
      <c r="Q3386" s="340">
        <v>0</v>
      </c>
      <c r="S3386">
        <f t="shared" si="384"/>
        <v>6</v>
      </c>
    </row>
    <row r="3387" spans="1:19" ht="16" hidden="1" x14ac:dyDescent="0.2">
      <c r="A3387" s="481" t="s">
        <v>326</v>
      </c>
      <c r="B3387" s="345">
        <v>14</v>
      </c>
      <c r="C3387" s="415" t="str">
        <f t="shared" si="383"/>
        <v>HV2.14</v>
      </c>
      <c r="D3387" s="416">
        <v>2</v>
      </c>
      <c r="E3387" s="482">
        <v>44160</v>
      </c>
      <c r="F3387" s="383" t="s">
        <v>598</v>
      </c>
      <c r="G3387" s="444">
        <f>INDEX([1]CAPS!$A:$A,MATCH(F:F,[1]CAPS!$H:$H,0))</f>
        <v>2561</v>
      </c>
      <c r="H3387" s="414" t="s">
        <v>270</v>
      </c>
      <c r="I3387" s="410" t="s">
        <v>240</v>
      </c>
      <c r="J3387" s="340" t="s">
        <v>276</v>
      </c>
      <c r="K3387" s="340">
        <v>0</v>
      </c>
      <c r="L3387" s="340">
        <v>0</v>
      </c>
      <c r="M3387" s="340" t="s">
        <v>276</v>
      </c>
      <c r="N3387" s="340">
        <v>0</v>
      </c>
      <c r="O3387" s="340">
        <v>1</v>
      </c>
      <c r="P3387" s="340">
        <v>0</v>
      </c>
      <c r="Q3387" s="340">
        <v>0</v>
      </c>
      <c r="S3387">
        <f t="shared" si="384"/>
        <v>1</v>
      </c>
    </row>
    <row r="3388" spans="1:19" ht="16" hidden="1" x14ac:dyDescent="0.2">
      <c r="A3388" s="481" t="s">
        <v>326</v>
      </c>
      <c r="B3388" s="345">
        <v>14</v>
      </c>
      <c r="C3388" s="415" t="str">
        <f t="shared" si="383"/>
        <v>HV2.14</v>
      </c>
      <c r="D3388" s="416">
        <v>2</v>
      </c>
      <c r="E3388" s="482">
        <v>44160</v>
      </c>
      <c r="F3388" s="383" t="s">
        <v>161</v>
      </c>
      <c r="G3388" s="444">
        <f>INDEX([1]CAPS!$A:$A,MATCH(F:F,[1]CAPS!$H:$H,0))</f>
        <v>2603</v>
      </c>
      <c r="H3388" s="414" t="s">
        <v>235</v>
      </c>
      <c r="I3388" s="410" t="s">
        <v>239</v>
      </c>
      <c r="J3388" s="340" t="s">
        <v>276</v>
      </c>
      <c r="K3388" s="340">
        <v>0</v>
      </c>
      <c r="L3388" s="340">
        <v>0</v>
      </c>
      <c r="M3388" s="340" t="s">
        <v>276</v>
      </c>
      <c r="N3388" s="340">
        <v>0</v>
      </c>
      <c r="O3388" s="340">
        <v>105</v>
      </c>
      <c r="P3388" s="340">
        <v>0</v>
      </c>
      <c r="Q3388" s="340">
        <v>0</v>
      </c>
      <c r="S3388">
        <f t="shared" si="384"/>
        <v>105</v>
      </c>
    </row>
    <row r="3389" spans="1:19" ht="16" hidden="1" x14ac:dyDescent="0.2">
      <c r="A3389" s="481" t="s">
        <v>326</v>
      </c>
      <c r="B3389" s="345">
        <v>14</v>
      </c>
      <c r="C3389" s="415" t="str">
        <f t="shared" si="383"/>
        <v>HV2.14</v>
      </c>
      <c r="D3389" s="416">
        <v>2</v>
      </c>
      <c r="E3389" s="482">
        <v>44160</v>
      </c>
      <c r="F3389" s="383" t="s">
        <v>157</v>
      </c>
      <c r="G3389" s="444">
        <f>INDEX([1]CAPS!$A:$A,MATCH(F:F,[1]CAPS!$H:$H,0))</f>
        <v>2654</v>
      </c>
      <c r="H3389" s="414" t="s">
        <v>237</v>
      </c>
      <c r="I3389" s="410" t="s">
        <v>239</v>
      </c>
      <c r="J3389" s="340" t="s">
        <v>276</v>
      </c>
      <c r="K3389" s="340">
        <v>0</v>
      </c>
      <c r="L3389" s="340">
        <v>0</v>
      </c>
      <c r="M3389" s="340" t="s">
        <v>276</v>
      </c>
      <c r="N3389" s="340">
        <v>0</v>
      </c>
      <c r="O3389" s="340">
        <v>4</v>
      </c>
      <c r="P3389" s="340">
        <v>0</v>
      </c>
      <c r="Q3389" s="340">
        <v>0</v>
      </c>
      <c r="S3389">
        <f t="shared" si="384"/>
        <v>4</v>
      </c>
    </row>
    <row r="3390" spans="1:19" ht="32" hidden="1" x14ac:dyDescent="0.2">
      <c r="A3390" s="481" t="s">
        <v>326</v>
      </c>
      <c r="B3390" s="345">
        <v>14</v>
      </c>
      <c r="C3390" s="415" t="str">
        <f t="shared" si="383"/>
        <v>HV2.14</v>
      </c>
      <c r="D3390" s="416">
        <v>2</v>
      </c>
      <c r="E3390" s="482">
        <v>44160</v>
      </c>
      <c r="F3390" s="383" t="s">
        <v>135</v>
      </c>
      <c r="G3390" s="444">
        <f>INDEX([1]CAPS!$A:$A,MATCH(F:F,[1]CAPS!$H:$H,0))</f>
        <v>7766</v>
      </c>
      <c r="H3390" s="414" t="s">
        <v>236</v>
      </c>
      <c r="I3390" s="410" t="s">
        <v>242</v>
      </c>
      <c r="J3390" s="340" t="s">
        <v>276</v>
      </c>
      <c r="K3390" s="340">
        <v>0</v>
      </c>
      <c r="L3390" s="340">
        <v>0</v>
      </c>
      <c r="M3390" s="340" t="s">
        <v>276</v>
      </c>
      <c r="N3390" s="340">
        <v>0</v>
      </c>
      <c r="O3390" s="340">
        <v>1</v>
      </c>
      <c r="P3390" s="340">
        <v>0</v>
      </c>
      <c r="Q3390" s="340">
        <v>0</v>
      </c>
      <c r="S3390">
        <f t="shared" si="384"/>
        <v>1</v>
      </c>
    </row>
    <row r="3391" spans="1:19" ht="16" hidden="1" x14ac:dyDescent="0.2">
      <c r="A3391" s="481" t="s">
        <v>326</v>
      </c>
      <c r="B3391" s="345">
        <v>14</v>
      </c>
      <c r="C3391" s="415" t="str">
        <f t="shared" si="383"/>
        <v>HV2.14</v>
      </c>
      <c r="D3391" s="416">
        <v>2</v>
      </c>
      <c r="E3391" s="482">
        <v>44160</v>
      </c>
      <c r="F3391" s="383" t="s">
        <v>482</v>
      </c>
      <c r="G3391" s="444">
        <f>INDEX([1]CAPS!$A:$A,MATCH(F:F,[1]CAPS!$H:$H,0))</f>
        <v>3596</v>
      </c>
      <c r="H3391" s="414" t="s">
        <v>237</v>
      </c>
      <c r="I3391" s="410" t="s">
        <v>239</v>
      </c>
      <c r="J3391" s="340" t="s">
        <v>276</v>
      </c>
      <c r="K3391" s="340">
        <v>0</v>
      </c>
      <c r="L3391" s="340">
        <v>0</v>
      </c>
      <c r="M3391" s="340" t="s">
        <v>276</v>
      </c>
      <c r="N3391" s="340">
        <v>0</v>
      </c>
      <c r="O3391" s="340">
        <v>5</v>
      </c>
      <c r="P3391" s="340">
        <v>0</v>
      </c>
      <c r="Q3391" s="340">
        <v>0</v>
      </c>
      <c r="S3391">
        <f t="shared" si="384"/>
        <v>5</v>
      </c>
    </row>
    <row r="3392" spans="1:19" ht="16" hidden="1" x14ac:dyDescent="0.2">
      <c r="A3392" s="481" t="s">
        <v>326</v>
      </c>
      <c r="B3392" s="345">
        <v>15</v>
      </c>
      <c r="C3392" s="415" t="str">
        <f t="shared" ref="C3392:C3455" si="389">CONCATENATE(A3392,".",B3392)</f>
        <v>HV2.15</v>
      </c>
      <c r="D3392" s="416">
        <v>2</v>
      </c>
      <c r="E3392" s="482">
        <v>44160</v>
      </c>
      <c r="F3392" s="383" t="s">
        <v>132</v>
      </c>
      <c r="G3392" s="444">
        <f>INDEX([1]CAPS!$A:$A,MATCH(F:F,[1]CAPS!$H:$H,0))</f>
        <v>2469</v>
      </c>
      <c r="H3392" s="414" t="s">
        <v>233</v>
      </c>
      <c r="I3392" s="410" t="s">
        <v>238</v>
      </c>
      <c r="J3392" s="340" t="s">
        <v>276</v>
      </c>
      <c r="K3392" s="340">
        <v>3</v>
      </c>
      <c r="L3392" s="340">
        <v>0</v>
      </c>
      <c r="M3392" s="340" t="s">
        <v>276</v>
      </c>
      <c r="N3392" s="340">
        <v>3</v>
      </c>
      <c r="O3392" s="340">
        <v>0</v>
      </c>
      <c r="P3392" s="340">
        <v>0</v>
      </c>
      <c r="Q3392" s="340">
        <v>0</v>
      </c>
      <c r="S3392">
        <f t="shared" si="384"/>
        <v>3</v>
      </c>
    </row>
    <row r="3393" spans="1:19" ht="32" hidden="1" x14ac:dyDescent="0.2">
      <c r="A3393" s="481" t="s">
        <v>326</v>
      </c>
      <c r="B3393" s="345">
        <v>15</v>
      </c>
      <c r="C3393" s="415" t="str">
        <f t="shared" si="389"/>
        <v>HV2.15</v>
      </c>
      <c r="D3393" s="416">
        <v>2</v>
      </c>
      <c r="E3393" s="482">
        <v>44160</v>
      </c>
      <c r="F3393" s="383" t="s">
        <v>141</v>
      </c>
      <c r="G3393" s="444">
        <f>INDEX([1]CAPS!$A:$A,MATCH(F:F,[1]CAPS!$H:$H,0))</f>
        <v>2445</v>
      </c>
      <c r="H3393" s="414" t="s">
        <v>234</v>
      </c>
      <c r="I3393" s="410" t="s">
        <v>238</v>
      </c>
      <c r="J3393" s="340" t="s">
        <v>276</v>
      </c>
      <c r="K3393" s="340">
        <v>1</v>
      </c>
      <c r="L3393" s="340">
        <v>0</v>
      </c>
      <c r="M3393" s="340" t="s">
        <v>276</v>
      </c>
      <c r="N3393" s="340">
        <v>0</v>
      </c>
      <c r="O3393" s="340">
        <v>0</v>
      </c>
      <c r="P3393" s="340">
        <v>0</v>
      </c>
      <c r="Q3393" s="340">
        <v>0</v>
      </c>
      <c r="S3393">
        <f t="shared" si="384"/>
        <v>1</v>
      </c>
    </row>
    <row r="3394" spans="1:19" ht="16" hidden="1" x14ac:dyDescent="0.2">
      <c r="A3394" s="481" t="s">
        <v>326</v>
      </c>
      <c r="B3394" s="345">
        <v>15</v>
      </c>
      <c r="C3394" s="415" t="str">
        <f t="shared" si="389"/>
        <v>HV2.15</v>
      </c>
      <c r="D3394" s="416">
        <v>2</v>
      </c>
      <c r="E3394" s="482">
        <v>44160</v>
      </c>
      <c r="F3394" s="383" t="s">
        <v>139</v>
      </c>
      <c r="G3394" s="444">
        <f>INDEX([1]CAPS!$A:$A,MATCH(F:F,[1]CAPS!$H:$H,0))</f>
        <v>6325</v>
      </c>
      <c r="H3394" s="414" t="s">
        <v>234</v>
      </c>
      <c r="I3394" s="410" t="s">
        <v>238</v>
      </c>
      <c r="J3394" s="340" t="s">
        <v>276</v>
      </c>
      <c r="K3394" s="340">
        <v>2</v>
      </c>
      <c r="L3394" s="340">
        <v>0</v>
      </c>
      <c r="M3394" s="340" t="s">
        <v>276</v>
      </c>
      <c r="N3394" s="340">
        <v>2</v>
      </c>
      <c r="O3394" s="340">
        <v>0</v>
      </c>
      <c r="P3394" s="340">
        <v>0</v>
      </c>
      <c r="Q3394" s="340">
        <v>0</v>
      </c>
      <c r="S3394">
        <f t="shared" si="384"/>
        <v>2</v>
      </c>
    </row>
    <row r="3395" spans="1:19" ht="16" hidden="1" x14ac:dyDescent="0.2">
      <c r="A3395" s="481" t="s">
        <v>326</v>
      </c>
      <c r="B3395" s="345">
        <v>15</v>
      </c>
      <c r="C3395" s="415" t="str">
        <f t="shared" si="389"/>
        <v>HV2.15</v>
      </c>
      <c r="D3395" s="416">
        <v>2</v>
      </c>
      <c r="E3395" s="482">
        <v>44160</v>
      </c>
      <c r="F3395" s="392" t="s">
        <v>477</v>
      </c>
      <c r="G3395" s="444">
        <f>INDEX([1]CAPS!$A:$A,MATCH(F:F,[1]CAPS!$H:$H,0))</f>
        <v>5043</v>
      </c>
      <c r="H3395" s="414" t="s">
        <v>234</v>
      </c>
      <c r="I3395" s="410" t="s">
        <v>238</v>
      </c>
      <c r="J3395" s="340" t="s">
        <v>276</v>
      </c>
      <c r="K3395" s="340">
        <v>1</v>
      </c>
      <c r="L3395" s="340">
        <v>0</v>
      </c>
      <c r="M3395" s="340" t="s">
        <v>276</v>
      </c>
      <c r="N3395" s="340">
        <v>0</v>
      </c>
      <c r="O3395" s="340">
        <v>0</v>
      </c>
      <c r="P3395" s="340">
        <v>0</v>
      </c>
      <c r="Q3395" s="340">
        <v>0</v>
      </c>
      <c r="R3395" s="420" t="s">
        <v>568</v>
      </c>
      <c r="S3395">
        <f t="shared" si="384"/>
        <v>1</v>
      </c>
    </row>
    <row r="3396" spans="1:19" ht="16" hidden="1" x14ac:dyDescent="0.2">
      <c r="A3396" s="481" t="s">
        <v>326</v>
      </c>
      <c r="B3396" s="345">
        <v>15</v>
      </c>
      <c r="C3396" s="415" t="str">
        <f t="shared" si="389"/>
        <v>HV2.15</v>
      </c>
      <c r="D3396" s="416">
        <v>2</v>
      </c>
      <c r="E3396" s="482">
        <v>44160</v>
      </c>
      <c r="F3396" s="383" t="s">
        <v>131</v>
      </c>
      <c r="G3396" s="444">
        <f>INDEX([1]CAPS!$A:$A,MATCH(F:F,[1]CAPS!$H:$H,0))</f>
        <v>2557</v>
      </c>
      <c r="H3396" s="414" t="s">
        <v>233</v>
      </c>
      <c r="I3396" s="410" t="s">
        <v>240</v>
      </c>
      <c r="J3396" s="340" t="s">
        <v>276</v>
      </c>
      <c r="K3396" s="340">
        <v>20</v>
      </c>
      <c r="L3396" s="340">
        <v>0</v>
      </c>
      <c r="M3396" s="340" t="s">
        <v>276</v>
      </c>
      <c r="N3396" s="340">
        <v>0</v>
      </c>
      <c r="O3396" s="340">
        <v>0</v>
      </c>
      <c r="P3396" s="340">
        <v>0</v>
      </c>
      <c r="Q3396" s="340">
        <v>0</v>
      </c>
      <c r="S3396">
        <f t="shared" si="384"/>
        <v>20</v>
      </c>
    </row>
    <row r="3397" spans="1:19" ht="16" hidden="1" x14ac:dyDescent="0.2">
      <c r="A3397" s="481" t="s">
        <v>326</v>
      </c>
      <c r="B3397" s="345">
        <v>15</v>
      </c>
      <c r="C3397" s="415" t="str">
        <f t="shared" si="389"/>
        <v>HV2.15</v>
      </c>
      <c r="D3397" s="416">
        <v>2</v>
      </c>
      <c r="E3397" s="482">
        <v>44160</v>
      </c>
      <c r="F3397" s="383" t="s">
        <v>230</v>
      </c>
      <c r="G3397" s="444">
        <f>INDEX([1]CAPS!$A:$A,MATCH(F:F,[1]CAPS!$H:$H,0))</f>
        <v>1377</v>
      </c>
      <c r="H3397" s="414" t="s">
        <v>233</v>
      </c>
      <c r="I3397" s="410" t="s">
        <v>238</v>
      </c>
      <c r="J3397" s="340" t="s">
        <v>276</v>
      </c>
      <c r="K3397" s="340">
        <v>5</v>
      </c>
      <c r="L3397" s="340">
        <v>0</v>
      </c>
      <c r="M3397" s="340" t="s">
        <v>276</v>
      </c>
      <c r="N3397" s="340">
        <v>0</v>
      </c>
      <c r="O3397" s="340">
        <v>0</v>
      </c>
      <c r="P3397" s="340">
        <v>0</v>
      </c>
      <c r="Q3397" s="340">
        <v>0</v>
      </c>
      <c r="S3397">
        <f t="shared" si="384"/>
        <v>5</v>
      </c>
    </row>
    <row r="3398" spans="1:19" ht="16" x14ac:dyDescent="0.2">
      <c r="A3398" s="481" t="s">
        <v>326</v>
      </c>
      <c r="B3398" s="345">
        <v>15</v>
      </c>
      <c r="C3398" s="415" t="str">
        <f t="shared" si="389"/>
        <v>HV2.15</v>
      </c>
      <c r="D3398" s="416">
        <v>2</v>
      </c>
      <c r="E3398" s="482">
        <v>44160</v>
      </c>
      <c r="F3398" s="383" t="s">
        <v>159</v>
      </c>
      <c r="G3398" s="444">
        <f>INDEX([1]CAPS!$A:$A,MATCH(F:F,[1]CAPS!$H:$H,0))</f>
        <v>7138</v>
      </c>
      <c r="H3398" s="414" t="s">
        <v>233</v>
      </c>
      <c r="I3398" s="410" t="s">
        <v>240</v>
      </c>
      <c r="J3398" s="340" t="s">
        <v>276</v>
      </c>
      <c r="K3398" s="340">
        <v>60</v>
      </c>
      <c r="L3398" s="340">
        <v>0</v>
      </c>
      <c r="M3398" s="340" t="s">
        <v>276</v>
      </c>
      <c r="N3398" s="340">
        <v>0</v>
      </c>
      <c r="O3398" s="340" t="s">
        <v>276</v>
      </c>
      <c r="P3398" s="340" t="s">
        <v>276</v>
      </c>
      <c r="Q3398" s="340" t="s">
        <v>276</v>
      </c>
      <c r="S3398">
        <f t="shared" ref="S3398:S3399" si="390">SUM(J3398:K3398)</f>
        <v>60</v>
      </c>
    </row>
    <row r="3399" spans="1:19" ht="16" x14ac:dyDescent="0.2">
      <c r="A3399" s="481" t="s">
        <v>326</v>
      </c>
      <c r="B3399" s="345">
        <v>15</v>
      </c>
      <c r="C3399" s="415" t="str">
        <f t="shared" si="389"/>
        <v>HV2.15</v>
      </c>
      <c r="D3399" s="416">
        <v>2</v>
      </c>
      <c r="E3399" s="482">
        <v>44160</v>
      </c>
      <c r="F3399" s="383" t="s">
        <v>129</v>
      </c>
      <c r="G3399" s="444">
        <f>INDEX([1]CAPS!$A:$A,MATCH(F:F,[1]CAPS!$H:$H,0))</f>
        <v>5532</v>
      </c>
      <c r="H3399" s="414" t="s">
        <v>233</v>
      </c>
      <c r="I3399" s="410" t="s">
        <v>238</v>
      </c>
      <c r="J3399" s="340" t="s">
        <v>276</v>
      </c>
      <c r="K3399" s="340">
        <v>23</v>
      </c>
      <c r="L3399" s="340">
        <v>0</v>
      </c>
      <c r="M3399" s="340" t="s">
        <v>276</v>
      </c>
      <c r="N3399" s="340">
        <v>0</v>
      </c>
      <c r="O3399" s="340" t="s">
        <v>276</v>
      </c>
      <c r="P3399" s="340" t="s">
        <v>276</v>
      </c>
      <c r="Q3399" s="340" t="s">
        <v>276</v>
      </c>
      <c r="S3399">
        <f t="shared" si="390"/>
        <v>23</v>
      </c>
    </row>
    <row r="3400" spans="1:19" ht="16" hidden="1" x14ac:dyDescent="0.2">
      <c r="A3400" s="481" t="s">
        <v>326</v>
      </c>
      <c r="B3400" s="345">
        <v>15</v>
      </c>
      <c r="C3400" s="415" t="str">
        <f t="shared" si="389"/>
        <v>HV2.15</v>
      </c>
      <c r="D3400" s="416">
        <v>2</v>
      </c>
      <c r="E3400" s="482">
        <v>44160</v>
      </c>
      <c r="F3400" s="383" t="s">
        <v>229</v>
      </c>
      <c r="G3400" s="444">
        <f>INDEX([1]CAPS!$A:$A,MATCH(F:F,[1]CAPS!$H:$H,0))</f>
        <v>3997</v>
      </c>
      <c r="H3400" s="414" t="s">
        <v>235</v>
      </c>
      <c r="I3400" s="410" t="s">
        <v>239</v>
      </c>
      <c r="J3400" s="340" t="s">
        <v>276</v>
      </c>
      <c r="K3400" s="340">
        <v>0</v>
      </c>
      <c r="L3400" s="340">
        <v>0</v>
      </c>
      <c r="M3400" s="340" t="s">
        <v>276</v>
      </c>
      <c r="N3400" s="340">
        <v>0</v>
      </c>
      <c r="O3400" s="340">
        <v>15</v>
      </c>
      <c r="P3400" s="340">
        <v>0</v>
      </c>
      <c r="Q3400" s="340">
        <v>0</v>
      </c>
      <c r="S3400">
        <f t="shared" si="384"/>
        <v>15</v>
      </c>
    </row>
    <row r="3401" spans="1:19" ht="16" hidden="1" x14ac:dyDescent="0.2">
      <c r="A3401" s="481" t="s">
        <v>326</v>
      </c>
      <c r="B3401" s="345">
        <v>15</v>
      </c>
      <c r="C3401" s="415" t="str">
        <f t="shared" si="389"/>
        <v>HV2.15</v>
      </c>
      <c r="D3401" s="416">
        <v>2</v>
      </c>
      <c r="E3401" s="482">
        <v>44160</v>
      </c>
      <c r="F3401" s="383" t="s">
        <v>161</v>
      </c>
      <c r="G3401" s="444">
        <f>INDEX([1]CAPS!$A:$A,MATCH(F:F,[1]CAPS!$H:$H,0))</f>
        <v>2603</v>
      </c>
      <c r="H3401" s="414" t="s">
        <v>235</v>
      </c>
      <c r="I3401" s="410" t="s">
        <v>239</v>
      </c>
      <c r="J3401" s="340" t="s">
        <v>276</v>
      </c>
      <c r="K3401" s="340">
        <v>0</v>
      </c>
      <c r="L3401" s="340">
        <v>0</v>
      </c>
      <c r="M3401" s="340" t="s">
        <v>276</v>
      </c>
      <c r="N3401" s="340">
        <v>0</v>
      </c>
      <c r="O3401" s="340">
        <v>65</v>
      </c>
      <c r="P3401" s="340">
        <v>3</v>
      </c>
      <c r="Q3401" s="340">
        <v>0</v>
      </c>
      <c r="S3401">
        <f t="shared" si="384"/>
        <v>65</v>
      </c>
    </row>
    <row r="3402" spans="1:19" ht="16" hidden="1" x14ac:dyDescent="0.2">
      <c r="A3402" s="481" t="s">
        <v>326</v>
      </c>
      <c r="B3402" s="345">
        <v>15</v>
      </c>
      <c r="C3402" s="415" t="str">
        <f t="shared" si="389"/>
        <v>HV2.15</v>
      </c>
      <c r="D3402" s="416">
        <v>2</v>
      </c>
      <c r="E3402" s="482">
        <v>44160</v>
      </c>
      <c r="F3402" s="383" t="s">
        <v>157</v>
      </c>
      <c r="G3402" s="444">
        <f>INDEX([1]CAPS!$A:$A,MATCH(F:F,[1]CAPS!$H:$H,0))</f>
        <v>2654</v>
      </c>
      <c r="H3402" s="414" t="s">
        <v>237</v>
      </c>
      <c r="I3402" s="410" t="s">
        <v>239</v>
      </c>
      <c r="J3402" s="340" t="s">
        <v>276</v>
      </c>
      <c r="K3402" s="340">
        <v>0</v>
      </c>
      <c r="L3402" s="340">
        <v>0</v>
      </c>
      <c r="M3402" s="340" t="s">
        <v>276</v>
      </c>
      <c r="N3402" s="340">
        <v>0</v>
      </c>
      <c r="O3402" s="340">
        <v>6</v>
      </c>
      <c r="P3402" s="340">
        <v>0</v>
      </c>
      <c r="Q3402" s="340">
        <v>0</v>
      </c>
      <c r="S3402">
        <f t="shared" si="384"/>
        <v>6</v>
      </c>
    </row>
    <row r="3403" spans="1:19" ht="16" hidden="1" x14ac:dyDescent="0.2">
      <c r="A3403" s="481" t="s">
        <v>326</v>
      </c>
      <c r="B3403" s="345">
        <v>15</v>
      </c>
      <c r="C3403" s="415" t="str">
        <f t="shared" si="389"/>
        <v>HV2.15</v>
      </c>
      <c r="D3403" s="416">
        <v>2</v>
      </c>
      <c r="E3403" s="482">
        <v>44160</v>
      </c>
      <c r="F3403" s="383" t="s">
        <v>682</v>
      </c>
      <c r="G3403" s="444">
        <f>INDEX([1]CAPS!$A:$A,MATCH(F:F,[1]CAPS!$H:$H,0))</f>
        <v>10361</v>
      </c>
      <c r="H3403" s="414" t="s">
        <v>234</v>
      </c>
      <c r="I3403" s="410" t="s">
        <v>238</v>
      </c>
      <c r="J3403" s="340" t="s">
        <v>276</v>
      </c>
      <c r="K3403" s="340">
        <v>0</v>
      </c>
      <c r="L3403" s="340">
        <v>0</v>
      </c>
      <c r="M3403" s="340" t="s">
        <v>276</v>
      </c>
      <c r="N3403" s="340">
        <v>0</v>
      </c>
      <c r="O3403" s="340">
        <v>3</v>
      </c>
      <c r="P3403" s="340">
        <v>0</v>
      </c>
      <c r="Q3403" s="340">
        <v>0</v>
      </c>
      <c r="S3403">
        <f t="shared" ref="S3403:S3466" si="391">SUM(J3403:K3403)+O3403</f>
        <v>3</v>
      </c>
    </row>
    <row r="3404" spans="1:19" ht="32" hidden="1" x14ac:dyDescent="0.2">
      <c r="A3404" s="481" t="s">
        <v>326</v>
      </c>
      <c r="B3404" s="345">
        <v>16</v>
      </c>
      <c r="C3404" s="415" t="str">
        <f t="shared" si="389"/>
        <v>HV2.16</v>
      </c>
      <c r="D3404" s="416">
        <v>2</v>
      </c>
      <c r="E3404" s="482">
        <v>44160</v>
      </c>
      <c r="F3404" s="383" t="s">
        <v>141</v>
      </c>
      <c r="G3404" s="444">
        <f>INDEX([1]CAPS!$A:$A,MATCH(F:F,[1]CAPS!$H:$H,0))</f>
        <v>2445</v>
      </c>
      <c r="H3404" s="414" t="s">
        <v>234</v>
      </c>
      <c r="I3404" s="410" t="s">
        <v>238</v>
      </c>
      <c r="J3404" s="340" t="s">
        <v>276</v>
      </c>
      <c r="K3404" s="340">
        <v>1</v>
      </c>
      <c r="L3404" s="340">
        <v>0</v>
      </c>
      <c r="M3404" s="340" t="s">
        <v>276</v>
      </c>
      <c r="N3404" s="340">
        <v>0</v>
      </c>
      <c r="O3404" s="340">
        <v>0</v>
      </c>
      <c r="P3404" s="340">
        <v>0</v>
      </c>
      <c r="Q3404" s="340">
        <v>0</v>
      </c>
      <c r="S3404">
        <f t="shared" si="391"/>
        <v>1</v>
      </c>
    </row>
    <row r="3405" spans="1:19" ht="16" hidden="1" x14ac:dyDescent="0.2">
      <c r="A3405" s="481" t="s">
        <v>326</v>
      </c>
      <c r="B3405" s="345">
        <v>16</v>
      </c>
      <c r="C3405" s="415" t="str">
        <f t="shared" si="389"/>
        <v>HV2.16</v>
      </c>
      <c r="D3405" s="416">
        <v>2</v>
      </c>
      <c r="E3405" s="482">
        <v>44160</v>
      </c>
      <c r="F3405" s="383" t="s">
        <v>139</v>
      </c>
      <c r="G3405" s="444">
        <f>INDEX([1]CAPS!$A:$A,MATCH(F:F,[1]CAPS!$H:$H,0))</f>
        <v>6325</v>
      </c>
      <c r="H3405" s="414" t="s">
        <v>234</v>
      </c>
      <c r="I3405" s="410" t="s">
        <v>238</v>
      </c>
      <c r="J3405" s="340" t="s">
        <v>276</v>
      </c>
      <c r="K3405" s="340">
        <v>1</v>
      </c>
      <c r="L3405" s="340">
        <v>0</v>
      </c>
      <c r="M3405" s="340" t="s">
        <v>276</v>
      </c>
      <c r="N3405" s="340">
        <v>1</v>
      </c>
      <c r="O3405" s="340">
        <v>0</v>
      </c>
      <c r="P3405" s="340">
        <v>0</v>
      </c>
      <c r="Q3405" s="340">
        <v>0</v>
      </c>
      <c r="S3405">
        <f t="shared" si="391"/>
        <v>1</v>
      </c>
    </row>
    <row r="3406" spans="1:19" ht="16" hidden="1" x14ac:dyDescent="0.2">
      <c r="A3406" s="481" t="s">
        <v>326</v>
      </c>
      <c r="B3406" s="345">
        <v>16</v>
      </c>
      <c r="C3406" s="415" t="str">
        <f t="shared" si="389"/>
        <v>HV2.16</v>
      </c>
      <c r="D3406" s="416">
        <v>2</v>
      </c>
      <c r="E3406" s="482">
        <v>44160</v>
      </c>
      <c r="F3406" s="383" t="s">
        <v>132</v>
      </c>
      <c r="G3406" s="444">
        <f>INDEX([1]CAPS!$A:$A,MATCH(F:F,[1]CAPS!$H:$H,0))</f>
        <v>2469</v>
      </c>
      <c r="H3406" s="414" t="s">
        <v>233</v>
      </c>
      <c r="I3406" s="410" t="s">
        <v>238</v>
      </c>
      <c r="J3406" s="340" t="s">
        <v>276</v>
      </c>
      <c r="K3406" s="340">
        <v>3</v>
      </c>
      <c r="L3406" s="340">
        <v>0</v>
      </c>
      <c r="M3406" s="340" t="s">
        <v>276</v>
      </c>
      <c r="N3406" s="340">
        <v>2</v>
      </c>
      <c r="O3406" s="340">
        <v>0</v>
      </c>
      <c r="P3406" s="340">
        <v>0</v>
      </c>
      <c r="Q3406" s="340">
        <v>0</v>
      </c>
      <c r="S3406">
        <f t="shared" si="391"/>
        <v>3</v>
      </c>
    </row>
    <row r="3407" spans="1:19" ht="32" hidden="1" x14ac:dyDescent="0.2">
      <c r="A3407" s="481" t="s">
        <v>326</v>
      </c>
      <c r="B3407" s="345">
        <v>16</v>
      </c>
      <c r="C3407" s="415" t="str">
        <f t="shared" si="389"/>
        <v>HV2.16</v>
      </c>
      <c r="D3407" s="416">
        <v>2</v>
      </c>
      <c r="E3407" s="482">
        <v>44160</v>
      </c>
      <c r="F3407" s="383" t="s">
        <v>232</v>
      </c>
      <c r="G3407" s="444">
        <f>INDEX([1]CAPS!$A:$A,MATCH(F:F,[1]CAPS!$H:$H,0))</f>
        <v>8875</v>
      </c>
      <c r="H3407" s="414" t="s">
        <v>236</v>
      </c>
      <c r="I3407" s="410" t="s">
        <v>239</v>
      </c>
      <c r="J3407" s="340" t="s">
        <v>276</v>
      </c>
      <c r="K3407" s="340">
        <v>2</v>
      </c>
      <c r="L3407" s="340">
        <v>0</v>
      </c>
      <c r="M3407" s="340" t="s">
        <v>276</v>
      </c>
      <c r="N3407" s="340">
        <v>0</v>
      </c>
      <c r="O3407" s="340">
        <v>0</v>
      </c>
      <c r="P3407" s="340">
        <v>0</v>
      </c>
      <c r="Q3407" s="340">
        <v>0</v>
      </c>
      <c r="S3407">
        <f t="shared" si="391"/>
        <v>2</v>
      </c>
    </row>
    <row r="3408" spans="1:19" ht="16" hidden="1" x14ac:dyDescent="0.2">
      <c r="A3408" s="481" t="s">
        <v>326</v>
      </c>
      <c r="B3408" s="345">
        <v>16</v>
      </c>
      <c r="C3408" s="415" t="str">
        <f t="shared" si="389"/>
        <v>HV2.16</v>
      </c>
      <c r="D3408" s="416">
        <v>2</v>
      </c>
      <c r="E3408" s="482">
        <v>44160</v>
      </c>
      <c r="F3408" s="383" t="s">
        <v>230</v>
      </c>
      <c r="G3408" s="444">
        <f>INDEX([1]CAPS!$A:$A,MATCH(F:F,[1]CAPS!$H:$H,0))</f>
        <v>1377</v>
      </c>
      <c r="H3408" s="414" t="s">
        <v>233</v>
      </c>
      <c r="I3408" s="410" t="s">
        <v>238</v>
      </c>
      <c r="J3408" s="340" t="s">
        <v>276</v>
      </c>
      <c r="K3408" s="340">
        <v>4</v>
      </c>
      <c r="L3408" s="340">
        <v>0</v>
      </c>
      <c r="M3408" s="340" t="s">
        <v>276</v>
      </c>
      <c r="N3408" s="340">
        <v>3</v>
      </c>
      <c r="O3408" s="340">
        <v>2</v>
      </c>
      <c r="P3408" s="340">
        <v>0</v>
      </c>
      <c r="Q3408" s="340">
        <v>0</v>
      </c>
      <c r="S3408">
        <f t="shared" si="391"/>
        <v>6</v>
      </c>
    </row>
    <row r="3409" spans="1:19" ht="16" hidden="1" x14ac:dyDescent="0.2">
      <c r="A3409" s="481" t="s">
        <v>326</v>
      </c>
      <c r="B3409" s="345">
        <v>16</v>
      </c>
      <c r="C3409" s="415" t="str">
        <f t="shared" si="389"/>
        <v>HV2.16</v>
      </c>
      <c r="D3409" s="416">
        <v>2</v>
      </c>
      <c r="E3409" s="482">
        <v>44160</v>
      </c>
      <c r="F3409" s="383" t="s">
        <v>229</v>
      </c>
      <c r="G3409" s="444">
        <f>INDEX([1]CAPS!$A:$A,MATCH(F:F,[1]CAPS!$H:$H,0))</f>
        <v>3997</v>
      </c>
      <c r="H3409" s="414" t="s">
        <v>236</v>
      </c>
      <c r="I3409" s="410" t="s">
        <v>239</v>
      </c>
      <c r="J3409" s="340" t="s">
        <v>276</v>
      </c>
      <c r="K3409" s="340">
        <v>4</v>
      </c>
      <c r="L3409" s="340">
        <v>0</v>
      </c>
      <c r="M3409" s="340" t="s">
        <v>276</v>
      </c>
      <c r="N3409" s="340">
        <v>0</v>
      </c>
      <c r="O3409" s="340">
        <v>25</v>
      </c>
      <c r="P3409" s="340">
        <v>0</v>
      </c>
      <c r="Q3409" s="340">
        <v>0</v>
      </c>
      <c r="S3409">
        <f t="shared" si="391"/>
        <v>29</v>
      </c>
    </row>
    <row r="3410" spans="1:19" ht="16" x14ac:dyDescent="0.2">
      <c r="A3410" s="481" t="s">
        <v>326</v>
      </c>
      <c r="B3410" s="345">
        <v>16</v>
      </c>
      <c r="C3410" s="415" t="str">
        <f t="shared" si="389"/>
        <v>HV2.16</v>
      </c>
      <c r="D3410" s="416">
        <v>2</v>
      </c>
      <c r="E3410" s="482">
        <v>44160</v>
      </c>
      <c r="F3410" s="392" t="s">
        <v>687</v>
      </c>
      <c r="G3410" s="444">
        <f>INDEX([1]CAPS!$A:$A,MATCH(F:F,[1]CAPS!$H:$H,0))</f>
        <v>5535</v>
      </c>
      <c r="H3410" s="414" t="s">
        <v>234</v>
      </c>
      <c r="I3410" s="410" t="s">
        <v>238</v>
      </c>
      <c r="J3410" s="340" t="s">
        <v>276</v>
      </c>
      <c r="K3410" s="340">
        <v>7</v>
      </c>
      <c r="L3410" s="340">
        <v>0</v>
      </c>
      <c r="M3410" s="340" t="s">
        <v>276</v>
      </c>
      <c r="N3410" s="340">
        <v>0</v>
      </c>
      <c r="O3410" s="340" t="s">
        <v>276</v>
      </c>
      <c r="P3410" s="340" t="s">
        <v>276</v>
      </c>
      <c r="Q3410" s="340" t="s">
        <v>276</v>
      </c>
      <c r="R3410" s="303" t="s">
        <v>844</v>
      </c>
      <c r="S3410">
        <f t="shared" ref="S3410:S3411" si="392">SUM(J3410:K3410)</f>
        <v>7</v>
      </c>
    </row>
    <row r="3411" spans="1:19" ht="16" x14ac:dyDescent="0.2">
      <c r="A3411" s="481" t="s">
        <v>326</v>
      </c>
      <c r="B3411" s="345">
        <v>16</v>
      </c>
      <c r="C3411" s="415" t="str">
        <f t="shared" si="389"/>
        <v>HV2.16</v>
      </c>
      <c r="D3411" s="416">
        <v>2</v>
      </c>
      <c r="E3411" s="482">
        <v>44160</v>
      </c>
      <c r="F3411" s="383" t="s">
        <v>159</v>
      </c>
      <c r="G3411" s="444">
        <f>INDEX([1]CAPS!$A:$A,MATCH(F:F,[1]CAPS!$H:$H,0))</f>
        <v>7138</v>
      </c>
      <c r="H3411" s="414" t="s">
        <v>233</v>
      </c>
      <c r="I3411" s="410" t="s">
        <v>240</v>
      </c>
      <c r="J3411" s="340" t="s">
        <v>276</v>
      </c>
      <c r="K3411" s="340">
        <v>25</v>
      </c>
      <c r="L3411" s="340">
        <v>0</v>
      </c>
      <c r="M3411" s="340" t="s">
        <v>276</v>
      </c>
      <c r="N3411" s="340">
        <v>0</v>
      </c>
      <c r="O3411" s="340" t="s">
        <v>276</v>
      </c>
      <c r="P3411" s="340" t="s">
        <v>276</v>
      </c>
      <c r="Q3411" s="340" t="s">
        <v>276</v>
      </c>
      <c r="S3411">
        <f t="shared" si="392"/>
        <v>25</v>
      </c>
    </row>
    <row r="3412" spans="1:19" ht="16" hidden="1" x14ac:dyDescent="0.2">
      <c r="A3412" s="481" t="s">
        <v>326</v>
      </c>
      <c r="B3412" s="345">
        <v>16</v>
      </c>
      <c r="C3412" s="415" t="str">
        <f t="shared" si="389"/>
        <v>HV2.16</v>
      </c>
      <c r="D3412" s="416">
        <v>2</v>
      </c>
      <c r="E3412" s="482">
        <v>44160</v>
      </c>
      <c r="F3412" s="383" t="s">
        <v>318</v>
      </c>
      <c r="G3412" s="444">
        <f>INDEX([1]CAPS!$A:$A,MATCH(F:F,[1]CAPS!$H:$H,0))</f>
        <v>5255</v>
      </c>
      <c r="H3412" s="414" t="s">
        <v>235</v>
      </c>
      <c r="I3412" s="410" t="s">
        <v>239</v>
      </c>
      <c r="J3412" s="340" t="s">
        <v>276</v>
      </c>
      <c r="K3412" s="340">
        <v>0</v>
      </c>
      <c r="L3412" s="340">
        <v>0</v>
      </c>
      <c r="M3412" s="340" t="s">
        <v>276</v>
      </c>
      <c r="N3412" s="340">
        <v>0</v>
      </c>
      <c r="O3412" s="340">
        <v>1</v>
      </c>
      <c r="P3412" s="340">
        <v>0</v>
      </c>
      <c r="Q3412" s="340">
        <v>0</v>
      </c>
      <c r="S3412">
        <f t="shared" si="391"/>
        <v>1</v>
      </c>
    </row>
    <row r="3413" spans="1:19" ht="16" hidden="1" x14ac:dyDescent="0.2">
      <c r="A3413" s="481" t="s">
        <v>326</v>
      </c>
      <c r="B3413" s="345">
        <v>16</v>
      </c>
      <c r="C3413" s="415" t="str">
        <f t="shared" si="389"/>
        <v>HV2.16</v>
      </c>
      <c r="D3413" s="416">
        <v>2</v>
      </c>
      <c r="E3413" s="482">
        <v>44160</v>
      </c>
      <c r="F3413" s="392" t="s">
        <v>477</v>
      </c>
      <c r="G3413" s="444">
        <f>INDEX([1]CAPS!$A:$A,MATCH(F:F,[1]CAPS!$H:$H,0))</f>
        <v>5043</v>
      </c>
      <c r="H3413" s="414" t="s">
        <v>234</v>
      </c>
      <c r="I3413" s="410" t="s">
        <v>238</v>
      </c>
      <c r="J3413" s="340" t="s">
        <v>276</v>
      </c>
      <c r="K3413" s="340">
        <v>5</v>
      </c>
      <c r="L3413" s="340">
        <v>0</v>
      </c>
      <c r="M3413" s="340" t="s">
        <v>276</v>
      </c>
      <c r="N3413" s="340">
        <v>0</v>
      </c>
      <c r="O3413" s="340">
        <v>0</v>
      </c>
      <c r="P3413" s="340">
        <v>0</v>
      </c>
      <c r="Q3413" s="340">
        <v>0</v>
      </c>
      <c r="R3413" s="420" t="s">
        <v>568</v>
      </c>
      <c r="S3413">
        <f t="shared" si="391"/>
        <v>5</v>
      </c>
    </row>
    <row r="3414" spans="1:19" ht="16" hidden="1" x14ac:dyDescent="0.2">
      <c r="A3414" s="481" t="s">
        <v>326</v>
      </c>
      <c r="B3414" s="345">
        <v>16</v>
      </c>
      <c r="C3414" s="415" t="str">
        <f t="shared" si="389"/>
        <v>HV2.16</v>
      </c>
      <c r="D3414" s="416">
        <v>2</v>
      </c>
      <c r="E3414" s="482">
        <v>44160</v>
      </c>
      <c r="F3414" s="395" t="s">
        <v>157</v>
      </c>
      <c r="G3414" s="444">
        <f>INDEX([1]CAPS!$A:$A,MATCH(F:F,[1]CAPS!$H:$H,0))</f>
        <v>2654</v>
      </c>
      <c r="H3414" s="414" t="s">
        <v>237</v>
      </c>
      <c r="I3414" s="410" t="s">
        <v>239</v>
      </c>
      <c r="J3414" s="340" t="s">
        <v>276</v>
      </c>
      <c r="K3414" s="340">
        <v>0</v>
      </c>
      <c r="L3414" s="340">
        <v>0</v>
      </c>
      <c r="M3414" s="340" t="s">
        <v>276</v>
      </c>
      <c r="N3414" s="340">
        <v>0</v>
      </c>
      <c r="O3414" s="340">
        <v>19</v>
      </c>
      <c r="P3414" s="340">
        <v>4</v>
      </c>
      <c r="Q3414" s="340">
        <v>0</v>
      </c>
      <c r="R3414" s="421"/>
      <c r="S3414">
        <f t="shared" si="391"/>
        <v>19</v>
      </c>
    </row>
    <row r="3415" spans="1:19" ht="16" hidden="1" x14ac:dyDescent="0.2">
      <c r="A3415" s="481" t="s">
        <v>326</v>
      </c>
      <c r="B3415" s="345">
        <v>16</v>
      </c>
      <c r="C3415" s="415" t="str">
        <f t="shared" si="389"/>
        <v>HV2.16</v>
      </c>
      <c r="D3415" s="416">
        <v>2</v>
      </c>
      <c r="E3415" s="482">
        <v>44160</v>
      </c>
      <c r="F3415" s="395" t="s">
        <v>161</v>
      </c>
      <c r="G3415" s="444">
        <f>INDEX([1]CAPS!$A:$A,MATCH(F:F,[1]CAPS!$H:$H,0))</f>
        <v>2603</v>
      </c>
      <c r="H3415" s="414" t="s">
        <v>235</v>
      </c>
      <c r="I3415" s="410" t="s">
        <v>239</v>
      </c>
      <c r="J3415" s="340" t="s">
        <v>276</v>
      </c>
      <c r="K3415" s="340">
        <v>0</v>
      </c>
      <c r="L3415" s="340">
        <v>0</v>
      </c>
      <c r="M3415" s="340" t="s">
        <v>276</v>
      </c>
      <c r="N3415" s="340">
        <v>0</v>
      </c>
      <c r="O3415" s="340">
        <v>9</v>
      </c>
      <c r="P3415" s="340">
        <v>0</v>
      </c>
      <c r="Q3415" s="340">
        <v>0</v>
      </c>
      <c r="R3415" s="421"/>
      <c r="S3415">
        <f t="shared" si="391"/>
        <v>9</v>
      </c>
    </row>
    <row r="3416" spans="1:19" ht="16" hidden="1" x14ac:dyDescent="0.2">
      <c r="A3416" s="481" t="s">
        <v>326</v>
      </c>
      <c r="B3416" s="345">
        <v>16</v>
      </c>
      <c r="C3416" s="415" t="str">
        <f t="shared" si="389"/>
        <v>HV2.16</v>
      </c>
      <c r="D3416" s="416">
        <v>2</v>
      </c>
      <c r="E3416" s="482">
        <v>44160</v>
      </c>
      <c r="F3416" s="395" t="s">
        <v>298</v>
      </c>
      <c r="G3416" s="444">
        <f>INDEX([1]CAPS!$A:$A,MATCH(F:F,[1]CAPS!$H:$H,0))</f>
        <v>2602</v>
      </c>
      <c r="H3416" s="414" t="s">
        <v>237</v>
      </c>
      <c r="I3416" s="410" t="s">
        <v>239</v>
      </c>
      <c r="J3416" s="340" t="s">
        <v>276</v>
      </c>
      <c r="K3416" s="340">
        <v>0</v>
      </c>
      <c r="L3416" s="340">
        <v>0</v>
      </c>
      <c r="M3416" s="340" t="s">
        <v>276</v>
      </c>
      <c r="N3416" s="340">
        <v>0</v>
      </c>
      <c r="O3416" s="340">
        <v>1</v>
      </c>
      <c r="P3416" s="340">
        <v>0</v>
      </c>
      <c r="Q3416" s="340">
        <v>0</v>
      </c>
      <c r="R3416" s="421"/>
      <c r="S3416">
        <f t="shared" si="391"/>
        <v>1</v>
      </c>
    </row>
    <row r="3417" spans="1:19" ht="16" hidden="1" x14ac:dyDescent="0.2">
      <c r="A3417" s="481" t="s">
        <v>326</v>
      </c>
      <c r="B3417" s="345">
        <v>16</v>
      </c>
      <c r="C3417" s="415" t="str">
        <f t="shared" si="389"/>
        <v>HV2.16</v>
      </c>
      <c r="D3417" s="416">
        <v>2</v>
      </c>
      <c r="E3417" s="482">
        <v>44160</v>
      </c>
      <c r="F3417" s="395" t="s">
        <v>229</v>
      </c>
      <c r="G3417" s="444">
        <f>INDEX([1]CAPS!$A:$A,MATCH(F:F,[1]CAPS!$H:$H,0))</f>
        <v>3997</v>
      </c>
      <c r="H3417" s="414" t="s">
        <v>235</v>
      </c>
      <c r="I3417" s="410" t="s">
        <v>239</v>
      </c>
      <c r="J3417" s="340" t="s">
        <v>276</v>
      </c>
      <c r="K3417" s="340">
        <v>0</v>
      </c>
      <c r="L3417" s="340">
        <v>0</v>
      </c>
      <c r="M3417" s="340" t="s">
        <v>276</v>
      </c>
      <c r="N3417" s="340">
        <v>0</v>
      </c>
      <c r="O3417" s="340">
        <v>12</v>
      </c>
      <c r="P3417" s="340">
        <v>0</v>
      </c>
      <c r="Q3417" s="340">
        <v>0</v>
      </c>
      <c r="R3417" s="421"/>
      <c r="S3417">
        <f t="shared" si="391"/>
        <v>12</v>
      </c>
    </row>
    <row r="3418" spans="1:19" ht="16" hidden="1" x14ac:dyDescent="0.2">
      <c r="A3418" s="481" t="s">
        <v>326</v>
      </c>
      <c r="B3418" s="345">
        <v>16</v>
      </c>
      <c r="C3418" s="415" t="str">
        <f t="shared" si="389"/>
        <v>HV2.16</v>
      </c>
      <c r="D3418" s="416">
        <v>2</v>
      </c>
      <c r="E3418" s="482">
        <v>44160</v>
      </c>
      <c r="F3418" s="395" t="s">
        <v>143</v>
      </c>
      <c r="G3418" s="444">
        <f>INDEX([1]CAPS!$A:$A,MATCH(F:F,[1]CAPS!$H:$H,0))</f>
        <v>3507</v>
      </c>
      <c r="H3418" s="414" t="s">
        <v>270</v>
      </c>
      <c r="I3418" s="410" t="s">
        <v>238</v>
      </c>
      <c r="J3418" s="340" t="s">
        <v>276</v>
      </c>
      <c r="K3418" s="340">
        <v>0</v>
      </c>
      <c r="L3418" s="340">
        <v>0</v>
      </c>
      <c r="M3418" s="340" t="s">
        <v>276</v>
      </c>
      <c r="N3418" s="340">
        <v>0</v>
      </c>
      <c r="O3418" s="340">
        <v>2</v>
      </c>
      <c r="P3418" s="340">
        <v>0</v>
      </c>
      <c r="Q3418" s="340">
        <v>2</v>
      </c>
      <c r="R3418" s="421"/>
      <c r="S3418">
        <f t="shared" si="391"/>
        <v>2</v>
      </c>
    </row>
    <row r="3419" spans="1:19" ht="16" hidden="1" x14ac:dyDescent="0.2">
      <c r="A3419" s="481" t="s">
        <v>326</v>
      </c>
      <c r="B3419" s="345">
        <v>16</v>
      </c>
      <c r="C3419" s="415" t="str">
        <f t="shared" si="389"/>
        <v>HV2.16</v>
      </c>
      <c r="D3419" s="416">
        <v>2</v>
      </c>
      <c r="E3419" s="482">
        <v>44160</v>
      </c>
      <c r="F3419" s="395" t="s">
        <v>556</v>
      </c>
      <c r="G3419" s="444">
        <f>INDEX([1]CAPS!$A:$A,MATCH(F:F,[1]CAPS!$H:$H,0))</f>
        <v>4604</v>
      </c>
      <c r="H3419" s="414" t="s">
        <v>270</v>
      </c>
      <c r="I3419" s="410" t="s">
        <v>240</v>
      </c>
      <c r="J3419" s="340" t="s">
        <v>276</v>
      </c>
      <c r="K3419" s="451">
        <v>1</v>
      </c>
      <c r="L3419" s="340">
        <v>0</v>
      </c>
      <c r="M3419" s="340" t="s">
        <v>276</v>
      </c>
      <c r="N3419" s="340">
        <v>0</v>
      </c>
      <c r="O3419" s="451">
        <v>0</v>
      </c>
      <c r="P3419" s="340">
        <v>0</v>
      </c>
      <c r="Q3419" s="340">
        <v>0</v>
      </c>
      <c r="R3419" s="421"/>
      <c r="S3419">
        <f t="shared" si="391"/>
        <v>1</v>
      </c>
    </row>
    <row r="3420" spans="1:19" ht="16" hidden="1" x14ac:dyDescent="0.2">
      <c r="A3420" s="481" t="s">
        <v>326</v>
      </c>
      <c r="B3420" s="345">
        <v>16</v>
      </c>
      <c r="C3420" s="415" t="str">
        <f t="shared" si="389"/>
        <v>HV2.16</v>
      </c>
      <c r="D3420" s="416">
        <v>2</v>
      </c>
      <c r="E3420" s="482">
        <v>44160</v>
      </c>
      <c r="F3420" s="395" t="s">
        <v>129</v>
      </c>
      <c r="G3420" s="444">
        <f>INDEX([1]CAPS!$A:$A,MATCH(F:F,[1]CAPS!$H:$H,0))</f>
        <v>5532</v>
      </c>
      <c r="H3420" s="414" t="s">
        <v>233</v>
      </c>
      <c r="I3420" s="410" t="s">
        <v>238</v>
      </c>
      <c r="J3420" s="340" t="s">
        <v>276</v>
      </c>
      <c r="K3420" s="340">
        <v>0</v>
      </c>
      <c r="L3420" s="340">
        <v>0</v>
      </c>
      <c r="M3420" s="340" t="s">
        <v>276</v>
      </c>
      <c r="N3420" s="340">
        <v>0</v>
      </c>
      <c r="O3420" s="340">
        <v>16</v>
      </c>
      <c r="P3420" s="340">
        <v>0</v>
      </c>
      <c r="Q3420" s="340">
        <v>0</v>
      </c>
      <c r="R3420" s="421"/>
      <c r="S3420">
        <f t="shared" si="391"/>
        <v>16</v>
      </c>
    </row>
    <row r="3421" spans="1:19" ht="32" hidden="1" x14ac:dyDescent="0.2">
      <c r="A3421" s="481" t="s">
        <v>326</v>
      </c>
      <c r="B3421" s="345">
        <v>17</v>
      </c>
      <c r="C3421" s="415" t="str">
        <f t="shared" si="389"/>
        <v>HV2.17</v>
      </c>
      <c r="D3421" s="416">
        <v>2</v>
      </c>
      <c r="E3421" s="482">
        <v>44160</v>
      </c>
      <c r="F3421" s="383" t="s">
        <v>141</v>
      </c>
      <c r="G3421" s="444">
        <f>INDEX([1]CAPS!$A:$A,MATCH(F:F,[1]CAPS!$H:$H,0))</f>
        <v>2445</v>
      </c>
      <c r="H3421" s="414" t="s">
        <v>234</v>
      </c>
      <c r="I3421" s="410" t="s">
        <v>238</v>
      </c>
      <c r="J3421" s="340" t="s">
        <v>276</v>
      </c>
      <c r="K3421" s="340">
        <v>3</v>
      </c>
      <c r="L3421" s="340">
        <v>0</v>
      </c>
      <c r="M3421" s="340" t="s">
        <v>276</v>
      </c>
      <c r="N3421" s="340">
        <v>0</v>
      </c>
      <c r="O3421" s="340">
        <v>0</v>
      </c>
      <c r="P3421" s="340">
        <v>0</v>
      </c>
      <c r="Q3421" s="340">
        <v>0</v>
      </c>
      <c r="S3421">
        <f t="shared" si="391"/>
        <v>3</v>
      </c>
    </row>
    <row r="3422" spans="1:19" ht="16" hidden="1" x14ac:dyDescent="0.2">
      <c r="A3422" s="481" t="s">
        <v>326</v>
      </c>
      <c r="B3422" s="345">
        <v>17</v>
      </c>
      <c r="C3422" s="415" t="str">
        <f t="shared" si="389"/>
        <v>HV2.17</v>
      </c>
      <c r="D3422" s="416">
        <v>2</v>
      </c>
      <c r="E3422" s="482">
        <v>44160</v>
      </c>
      <c r="F3422" s="383" t="s">
        <v>229</v>
      </c>
      <c r="G3422" s="444">
        <f>INDEX([1]CAPS!$A:$A,MATCH(F:F,[1]CAPS!$H:$H,0))</f>
        <v>3997</v>
      </c>
      <c r="H3422" s="414" t="s">
        <v>236</v>
      </c>
      <c r="I3422" s="410" t="s">
        <v>239</v>
      </c>
      <c r="J3422" s="340" t="s">
        <v>276</v>
      </c>
      <c r="K3422" s="340">
        <v>4</v>
      </c>
      <c r="L3422" s="340">
        <v>0</v>
      </c>
      <c r="M3422" s="340" t="s">
        <v>276</v>
      </c>
      <c r="N3422" s="340">
        <v>0</v>
      </c>
      <c r="O3422" s="340">
        <v>37</v>
      </c>
      <c r="P3422" s="340">
        <v>0</v>
      </c>
      <c r="Q3422" s="340">
        <v>0</v>
      </c>
      <c r="S3422">
        <f t="shared" si="391"/>
        <v>41</v>
      </c>
    </row>
    <row r="3423" spans="1:19" ht="16" hidden="1" x14ac:dyDescent="0.2">
      <c r="A3423" s="481" t="s">
        <v>326</v>
      </c>
      <c r="B3423" s="345">
        <v>17</v>
      </c>
      <c r="C3423" s="415" t="str">
        <f t="shared" si="389"/>
        <v>HV2.17</v>
      </c>
      <c r="D3423" s="416">
        <v>2</v>
      </c>
      <c r="E3423" s="482">
        <v>44160</v>
      </c>
      <c r="F3423" s="392" t="s">
        <v>565</v>
      </c>
      <c r="G3423" s="444">
        <f>INDEX([1]CAPS!$A:$A,MATCH(F:F,[1]CAPS!$H:$H,0))</f>
        <v>7664</v>
      </c>
      <c r="H3423" s="414" t="s">
        <v>234</v>
      </c>
      <c r="I3423" s="410" t="s">
        <v>238</v>
      </c>
      <c r="J3423" s="340" t="s">
        <v>276</v>
      </c>
      <c r="K3423" s="340">
        <v>4</v>
      </c>
      <c r="L3423" s="340">
        <v>0</v>
      </c>
      <c r="M3423" s="340" t="s">
        <v>276</v>
      </c>
      <c r="N3423" s="340">
        <v>0</v>
      </c>
      <c r="O3423" s="340">
        <v>3</v>
      </c>
      <c r="P3423" s="340">
        <v>0</v>
      </c>
      <c r="Q3423" s="340">
        <v>0</v>
      </c>
      <c r="R3423" t="s">
        <v>688</v>
      </c>
      <c r="S3423">
        <f t="shared" si="391"/>
        <v>7</v>
      </c>
    </row>
    <row r="3424" spans="1:19" ht="16" hidden="1" x14ac:dyDescent="0.2">
      <c r="A3424" s="481" t="s">
        <v>326</v>
      </c>
      <c r="B3424" s="345">
        <v>17</v>
      </c>
      <c r="C3424" s="415" t="str">
        <f t="shared" si="389"/>
        <v>HV2.17</v>
      </c>
      <c r="D3424" s="416">
        <v>2</v>
      </c>
      <c r="E3424" s="482">
        <v>44160</v>
      </c>
      <c r="F3424" s="383" t="s">
        <v>230</v>
      </c>
      <c r="G3424" s="444">
        <f>INDEX([1]CAPS!$A:$A,MATCH(F:F,[1]CAPS!$H:$H,0))</f>
        <v>1377</v>
      </c>
      <c r="H3424" s="414" t="s">
        <v>233</v>
      </c>
      <c r="I3424" s="410" t="s">
        <v>238</v>
      </c>
      <c r="J3424" s="340" t="s">
        <v>276</v>
      </c>
      <c r="K3424" s="340">
        <v>14</v>
      </c>
      <c r="L3424" s="340">
        <v>0</v>
      </c>
      <c r="M3424" s="340" t="s">
        <v>276</v>
      </c>
      <c r="N3424" s="340">
        <v>10</v>
      </c>
      <c r="O3424" s="340">
        <v>2</v>
      </c>
      <c r="P3424" s="340">
        <v>0</v>
      </c>
      <c r="Q3424" s="340">
        <v>0</v>
      </c>
      <c r="S3424">
        <f t="shared" si="391"/>
        <v>16</v>
      </c>
    </row>
    <row r="3425" spans="1:19" ht="16" hidden="1" x14ac:dyDescent="0.2">
      <c r="A3425" s="481" t="s">
        <v>326</v>
      </c>
      <c r="B3425" s="345">
        <v>17</v>
      </c>
      <c r="C3425" s="415" t="str">
        <f t="shared" si="389"/>
        <v>HV2.17</v>
      </c>
      <c r="D3425" s="416">
        <v>2</v>
      </c>
      <c r="E3425" s="482">
        <v>44160</v>
      </c>
      <c r="F3425" s="383" t="s">
        <v>139</v>
      </c>
      <c r="G3425" s="444">
        <f>INDEX([1]CAPS!$A:$A,MATCH(F:F,[1]CAPS!$H:$H,0))</f>
        <v>6325</v>
      </c>
      <c r="H3425" s="414" t="s">
        <v>234</v>
      </c>
      <c r="I3425" s="410" t="s">
        <v>238</v>
      </c>
      <c r="J3425" s="340" t="s">
        <v>276</v>
      </c>
      <c r="K3425" s="340">
        <v>2</v>
      </c>
      <c r="L3425" s="340">
        <v>0</v>
      </c>
      <c r="M3425" s="340" t="s">
        <v>276</v>
      </c>
      <c r="N3425" s="340">
        <v>2</v>
      </c>
      <c r="O3425" s="340">
        <v>0</v>
      </c>
      <c r="P3425" s="340">
        <v>0</v>
      </c>
      <c r="Q3425" s="340">
        <v>0</v>
      </c>
      <c r="S3425">
        <f t="shared" si="391"/>
        <v>2</v>
      </c>
    </row>
    <row r="3426" spans="1:19" ht="16" x14ac:dyDescent="0.2">
      <c r="A3426" s="481" t="s">
        <v>326</v>
      </c>
      <c r="B3426" s="345">
        <v>17</v>
      </c>
      <c r="C3426" s="415" t="str">
        <f t="shared" si="389"/>
        <v>HV2.17</v>
      </c>
      <c r="D3426" s="416">
        <v>2</v>
      </c>
      <c r="E3426" s="482">
        <v>44160</v>
      </c>
      <c r="F3426" s="383" t="s">
        <v>129</v>
      </c>
      <c r="G3426" s="444">
        <f>INDEX([1]CAPS!$A:$A,MATCH(F:F,[1]CAPS!$H:$H,0))</f>
        <v>5532</v>
      </c>
      <c r="H3426" s="414" t="s">
        <v>233</v>
      </c>
      <c r="I3426" s="410" t="s">
        <v>238</v>
      </c>
      <c r="J3426" s="340" t="s">
        <v>276</v>
      </c>
      <c r="K3426" s="340">
        <v>13</v>
      </c>
      <c r="L3426" s="340">
        <v>0</v>
      </c>
      <c r="M3426" s="340" t="s">
        <v>276</v>
      </c>
      <c r="N3426" s="340">
        <v>0</v>
      </c>
      <c r="O3426" s="340" t="s">
        <v>276</v>
      </c>
      <c r="P3426" s="340" t="s">
        <v>276</v>
      </c>
      <c r="Q3426" s="340" t="s">
        <v>276</v>
      </c>
      <c r="S3426">
        <f>SUM(J3426:K3426)</f>
        <v>13</v>
      </c>
    </row>
    <row r="3427" spans="1:19" ht="32" hidden="1" x14ac:dyDescent="0.2">
      <c r="A3427" s="481" t="s">
        <v>326</v>
      </c>
      <c r="B3427" s="345">
        <v>17</v>
      </c>
      <c r="C3427" s="415" t="str">
        <f t="shared" si="389"/>
        <v>HV2.17</v>
      </c>
      <c r="D3427" s="416">
        <v>2</v>
      </c>
      <c r="E3427" s="482">
        <v>44160</v>
      </c>
      <c r="F3427" s="383" t="s">
        <v>232</v>
      </c>
      <c r="G3427" s="444">
        <f>INDEX([1]CAPS!$A:$A,MATCH(F:F,[1]CAPS!$H:$H,0))</f>
        <v>8875</v>
      </c>
      <c r="H3427" s="414" t="s">
        <v>236</v>
      </c>
      <c r="I3427" s="410" t="s">
        <v>239</v>
      </c>
      <c r="J3427" s="340" t="s">
        <v>276</v>
      </c>
      <c r="K3427" s="340">
        <v>0</v>
      </c>
      <c r="L3427" s="340">
        <v>0</v>
      </c>
      <c r="M3427" s="340" t="s">
        <v>276</v>
      </c>
      <c r="N3427" s="340">
        <v>0</v>
      </c>
      <c r="O3427" s="340">
        <v>7</v>
      </c>
      <c r="P3427" s="340">
        <v>0</v>
      </c>
      <c r="Q3427" s="340">
        <v>0</v>
      </c>
      <c r="S3427">
        <f t="shared" si="391"/>
        <v>7</v>
      </c>
    </row>
    <row r="3428" spans="1:19" ht="16" x14ac:dyDescent="0.2">
      <c r="A3428" s="481" t="s">
        <v>326</v>
      </c>
      <c r="B3428" s="345">
        <v>17</v>
      </c>
      <c r="C3428" s="415" t="str">
        <f t="shared" si="389"/>
        <v>HV2.17</v>
      </c>
      <c r="D3428" s="416">
        <v>2</v>
      </c>
      <c r="E3428" s="482">
        <v>44160</v>
      </c>
      <c r="F3428" s="383" t="s">
        <v>159</v>
      </c>
      <c r="G3428" s="444">
        <f>INDEX([1]CAPS!$A:$A,MATCH(F:F,[1]CAPS!$H:$H,0))</f>
        <v>7138</v>
      </c>
      <c r="H3428" s="413" t="s">
        <v>233</v>
      </c>
      <c r="I3428" s="410" t="s">
        <v>240</v>
      </c>
      <c r="J3428" s="340" t="s">
        <v>276</v>
      </c>
      <c r="K3428" s="340">
        <v>24</v>
      </c>
      <c r="L3428" s="340">
        <v>0</v>
      </c>
      <c r="M3428" s="340" t="s">
        <v>276</v>
      </c>
      <c r="N3428" s="340">
        <v>0</v>
      </c>
      <c r="O3428" s="340" t="s">
        <v>276</v>
      </c>
      <c r="P3428" s="340" t="s">
        <v>276</v>
      </c>
      <c r="Q3428" s="340" t="s">
        <v>276</v>
      </c>
      <c r="S3428">
        <f>SUM(J3428:K3428)</f>
        <v>24</v>
      </c>
    </row>
    <row r="3429" spans="1:19" ht="16" hidden="1" x14ac:dyDescent="0.2">
      <c r="A3429" s="481" t="s">
        <v>326</v>
      </c>
      <c r="B3429" s="345">
        <v>17</v>
      </c>
      <c r="C3429" s="415" t="str">
        <f t="shared" si="389"/>
        <v>HV2.17</v>
      </c>
      <c r="D3429" s="416">
        <v>2</v>
      </c>
      <c r="E3429" s="482">
        <v>44160</v>
      </c>
      <c r="F3429" s="383" t="s">
        <v>556</v>
      </c>
      <c r="G3429" s="444">
        <f>INDEX([1]CAPS!$A:$A,MATCH(F:F,[1]CAPS!$H:$H,0))</f>
        <v>4604</v>
      </c>
      <c r="H3429" s="414" t="s">
        <v>270</v>
      </c>
      <c r="I3429" s="410" t="s">
        <v>240</v>
      </c>
      <c r="J3429" s="340" t="s">
        <v>276</v>
      </c>
      <c r="K3429" s="340">
        <v>4</v>
      </c>
      <c r="L3429" s="340">
        <v>0</v>
      </c>
      <c r="M3429" s="340" t="s">
        <v>276</v>
      </c>
      <c r="N3429" s="340">
        <v>1</v>
      </c>
      <c r="O3429" s="340">
        <v>0</v>
      </c>
      <c r="P3429" s="340">
        <v>0</v>
      </c>
      <c r="Q3429" s="340">
        <v>0</v>
      </c>
      <c r="S3429">
        <f t="shared" si="391"/>
        <v>4</v>
      </c>
    </row>
    <row r="3430" spans="1:19" ht="16" hidden="1" x14ac:dyDescent="0.2">
      <c r="A3430" s="481" t="s">
        <v>326</v>
      </c>
      <c r="B3430" s="345">
        <v>17</v>
      </c>
      <c r="C3430" s="415" t="str">
        <f t="shared" si="389"/>
        <v>HV2.17</v>
      </c>
      <c r="D3430" s="416">
        <v>2</v>
      </c>
      <c r="E3430" s="482">
        <v>44160</v>
      </c>
      <c r="F3430" s="383" t="s">
        <v>157</v>
      </c>
      <c r="G3430" s="444">
        <f>INDEX([1]CAPS!$A:$A,MATCH(F:F,[1]CAPS!$H:$H,0))</f>
        <v>2654</v>
      </c>
      <c r="H3430" s="414" t="s">
        <v>237</v>
      </c>
      <c r="I3430" s="410" t="s">
        <v>239</v>
      </c>
      <c r="J3430" s="340" t="s">
        <v>276</v>
      </c>
      <c r="K3430" s="340">
        <v>0</v>
      </c>
      <c r="L3430" s="340">
        <v>0</v>
      </c>
      <c r="M3430" s="340" t="s">
        <v>276</v>
      </c>
      <c r="N3430" s="340">
        <v>0</v>
      </c>
      <c r="O3430" s="340">
        <v>12</v>
      </c>
      <c r="P3430" s="340">
        <v>10</v>
      </c>
      <c r="Q3430" s="340">
        <v>0</v>
      </c>
      <c r="S3430">
        <f t="shared" si="391"/>
        <v>12</v>
      </c>
    </row>
    <row r="3431" spans="1:19" ht="32" hidden="1" x14ac:dyDescent="0.2">
      <c r="A3431" s="481" t="s">
        <v>326</v>
      </c>
      <c r="B3431" s="345">
        <v>17</v>
      </c>
      <c r="C3431" s="415" t="str">
        <f t="shared" si="389"/>
        <v>HV2.17</v>
      </c>
      <c r="D3431" s="416">
        <v>2</v>
      </c>
      <c r="E3431" s="482">
        <v>44160</v>
      </c>
      <c r="F3431" s="383" t="s">
        <v>135</v>
      </c>
      <c r="G3431" s="444">
        <f>INDEX([1]CAPS!$A:$A,MATCH(F:F,[1]CAPS!$H:$H,0))</f>
        <v>7766</v>
      </c>
      <c r="H3431" s="414" t="s">
        <v>236</v>
      </c>
      <c r="I3431" s="410" t="s">
        <v>242</v>
      </c>
      <c r="J3431" s="340" t="s">
        <v>276</v>
      </c>
      <c r="K3431" s="340">
        <v>0</v>
      </c>
      <c r="L3431" s="340">
        <v>0</v>
      </c>
      <c r="M3431" s="340" t="s">
        <v>276</v>
      </c>
      <c r="N3431" s="340">
        <v>0</v>
      </c>
      <c r="O3431" s="340">
        <v>0</v>
      </c>
      <c r="P3431" s="340">
        <v>0</v>
      </c>
      <c r="Q3431" s="340">
        <v>0</v>
      </c>
      <c r="S3431">
        <f t="shared" si="391"/>
        <v>0</v>
      </c>
    </row>
    <row r="3432" spans="1:19" ht="16" hidden="1" x14ac:dyDescent="0.2">
      <c r="A3432" s="481" t="s">
        <v>326</v>
      </c>
      <c r="B3432" s="345">
        <v>17</v>
      </c>
      <c r="C3432" s="415" t="str">
        <f t="shared" si="389"/>
        <v>HV2.17</v>
      </c>
      <c r="D3432" s="416">
        <v>2</v>
      </c>
      <c r="E3432" s="482">
        <v>44160</v>
      </c>
      <c r="F3432" s="383" t="s">
        <v>161</v>
      </c>
      <c r="G3432" s="444">
        <f>INDEX([1]CAPS!$A:$A,MATCH(F:F,[1]CAPS!$H:$H,0))</f>
        <v>2603</v>
      </c>
      <c r="H3432" s="414" t="s">
        <v>235</v>
      </c>
      <c r="I3432" s="410" t="s">
        <v>239</v>
      </c>
      <c r="J3432" s="340" t="s">
        <v>276</v>
      </c>
      <c r="K3432" s="340">
        <v>0</v>
      </c>
      <c r="L3432" s="340">
        <v>0</v>
      </c>
      <c r="M3432" s="340" t="s">
        <v>276</v>
      </c>
      <c r="N3432" s="340">
        <v>0</v>
      </c>
      <c r="O3432" s="340">
        <v>26</v>
      </c>
      <c r="P3432" s="340">
        <v>0</v>
      </c>
      <c r="Q3432" s="340">
        <v>0</v>
      </c>
      <c r="S3432">
        <f t="shared" si="391"/>
        <v>26</v>
      </c>
    </row>
    <row r="3433" spans="1:19" ht="16" hidden="1" x14ac:dyDescent="0.2">
      <c r="A3433" s="481" t="s">
        <v>326</v>
      </c>
      <c r="B3433" s="345">
        <v>17</v>
      </c>
      <c r="C3433" s="415" t="str">
        <f t="shared" si="389"/>
        <v>HV2.17</v>
      </c>
      <c r="D3433" s="416">
        <v>2</v>
      </c>
      <c r="E3433" s="482">
        <v>44160</v>
      </c>
      <c r="F3433" s="383" t="s">
        <v>128</v>
      </c>
      <c r="G3433" s="444">
        <f>INDEX([1]CAPS!$A:$A,MATCH(F:F,[1]CAPS!$H:$H,0))</f>
        <v>3243</v>
      </c>
      <c r="H3433" s="414" t="s">
        <v>237</v>
      </c>
      <c r="I3433" s="410" t="s">
        <v>239</v>
      </c>
      <c r="J3433" s="340" t="s">
        <v>276</v>
      </c>
      <c r="K3433" s="340">
        <v>0</v>
      </c>
      <c r="L3433" s="340">
        <v>0</v>
      </c>
      <c r="M3433" s="340" t="s">
        <v>276</v>
      </c>
      <c r="N3433" s="340">
        <v>0</v>
      </c>
      <c r="O3433" s="340">
        <v>3</v>
      </c>
      <c r="P3433" s="340">
        <v>0</v>
      </c>
      <c r="Q3433" s="340">
        <v>0</v>
      </c>
      <c r="S3433">
        <f t="shared" si="391"/>
        <v>3</v>
      </c>
    </row>
    <row r="3434" spans="1:19" ht="32" hidden="1" x14ac:dyDescent="0.2">
      <c r="A3434" s="481" t="s">
        <v>326</v>
      </c>
      <c r="B3434" s="345">
        <v>18</v>
      </c>
      <c r="C3434" s="415" t="str">
        <f t="shared" si="389"/>
        <v>HV2.18</v>
      </c>
      <c r="D3434" s="416">
        <v>2</v>
      </c>
      <c r="E3434" s="482">
        <v>44160</v>
      </c>
      <c r="F3434" s="383" t="s">
        <v>141</v>
      </c>
      <c r="G3434" s="444">
        <f>INDEX([1]CAPS!$A:$A,MATCH(F:F,[1]CAPS!$H:$H,0))</f>
        <v>2445</v>
      </c>
      <c r="H3434" s="414" t="s">
        <v>234</v>
      </c>
      <c r="I3434" s="410" t="s">
        <v>238</v>
      </c>
      <c r="J3434" s="340" t="s">
        <v>276</v>
      </c>
      <c r="K3434" s="340">
        <v>4</v>
      </c>
      <c r="L3434" s="340">
        <v>0</v>
      </c>
      <c r="M3434" s="340" t="s">
        <v>276</v>
      </c>
      <c r="N3434" s="340">
        <v>0</v>
      </c>
      <c r="O3434" s="340">
        <v>0</v>
      </c>
      <c r="P3434" s="340">
        <v>0</v>
      </c>
      <c r="Q3434" s="340">
        <v>0</v>
      </c>
      <c r="S3434">
        <f t="shared" si="391"/>
        <v>4</v>
      </c>
    </row>
    <row r="3435" spans="1:19" ht="16" hidden="1" x14ac:dyDescent="0.2">
      <c r="A3435" s="481" t="s">
        <v>326</v>
      </c>
      <c r="B3435" s="345">
        <v>18</v>
      </c>
      <c r="C3435" s="415" t="str">
        <f t="shared" si="389"/>
        <v>HV2.18</v>
      </c>
      <c r="D3435" s="416">
        <v>2</v>
      </c>
      <c r="E3435" s="482">
        <v>44160</v>
      </c>
      <c r="F3435" s="383" t="s">
        <v>139</v>
      </c>
      <c r="G3435" s="444">
        <f>INDEX([1]CAPS!$A:$A,MATCH(F:F,[1]CAPS!$H:$H,0))</f>
        <v>6325</v>
      </c>
      <c r="H3435" s="414" t="s">
        <v>234</v>
      </c>
      <c r="I3435" s="410" t="s">
        <v>238</v>
      </c>
      <c r="J3435" s="340" t="s">
        <v>276</v>
      </c>
      <c r="K3435" s="340">
        <v>5</v>
      </c>
      <c r="L3435" s="340">
        <v>0</v>
      </c>
      <c r="M3435" s="340" t="s">
        <v>276</v>
      </c>
      <c r="N3435" s="340">
        <v>5</v>
      </c>
      <c r="O3435" s="340">
        <v>0</v>
      </c>
      <c r="P3435" s="340">
        <v>0</v>
      </c>
      <c r="Q3435" s="340">
        <v>0</v>
      </c>
      <c r="S3435">
        <f t="shared" si="391"/>
        <v>5</v>
      </c>
    </row>
    <row r="3436" spans="1:19" ht="16" hidden="1" x14ac:dyDescent="0.2">
      <c r="A3436" s="481" t="s">
        <v>326</v>
      </c>
      <c r="B3436" s="345">
        <v>18</v>
      </c>
      <c r="C3436" s="415" t="str">
        <f t="shared" si="389"/>
        <v>HV2.18</v>
      </c>
      <c r="D3436" s="416">
        <v>2</v>
      </c>
      <c r="E3436" s="482">
        <v>44160</v>
      </c>
      <c r="F3436" s="383" t="s">
        <v>131</v>
      </c>
      <c r="G3436" s="444">
        <f>INDEX([1]CAPS!$A:$A,MATCH(F:F,[1]CAPS!$H:$H,0))</f>
        <v>2557</v>
      </c>
      <c r="H3436" s="414" t="s">
        <v>233</v>
      </c>
      <c r="I3436" s="410" t="s">
        <v>240</v>
      </c>
      <c r="J3436" s="340" t="s">
        <v>276</v>
      </c>
      <c r="K3436" s="340">
        <v>6</v>
      </c>
      <c r="L3436" s="340">
        <v>0</v>
      </c>
      <c r="M3436" s="340" t="s">
        <v>276</v>
      </c>
      <c r="N3436" s="340">
        <v>0</v>
      </c>
      <c r="O3436" s="340">
        <v>0</v>
      </c>
      <c r="P3436" s="340">
        <v>0</v>
      </c>
      <c r="Q3436" s="340">
        <v>0</v>
      </c>
      <c r="S3436">
        <f t="shared" si="391"/>
        <v>6</v>
      </c>
    </row>
    <row r="3437" spans="1:19" ht="16" x14ac:dyDescent="0.2">
      <c r="A3437" s="481" t="s">
        <v>326</v>
      </c>
      <c r="B3437" s="345">
        <v>18</v>
      </c>
      <c r="C3437" s="415" t="str">
        <f t="shared" si="389"/>
        <v>HV2.18</v>
      </c>
      <c r="D3437" s="416">
        <v>2</v>
      </c>
      <c r="E3437" s="482">
        <v>44160</v>
      </c>
      <c r="F3437" s="383" t="s">
        <v>129</v>
      </c>
      <c r="G3437" s="444">
        <f>INDEX([1]CAPS!$A:$A,MATCH(F:F,[1]CAPS!$H:$H,0))</f>
        <v>5532</v>
      </c>
      <c r="H3437" s="414" t="s">
        <v>233</v>
      </c>
      <c r="I3437" s="410" t="s">
        <v>238</v>
      </c>
      <c r="J3437" s="340" t="s">
        <v>276</v>
      </c>
      <c r="K3437" s="340">
        <v>20</v>
      </c>
      <c r="L3437" s="340">
        <v>0</v>
      </c>
      <c r="M3437" s="340" t="s">
        <v>276</v>
      </c>
      <c r="N3437" s="340">
        <v>0</v>
      </c>
      <c r="O3437" s="340" t="s">
        <v>276</v>
      </c>
      <c r="P3437" s="340" t="s">
        <v>276</v>
      </c>
      <c r="Q3437" s="340" t="s">
        <v>276</v>
      </c>
      <c r="S3437">
        <f>SUM(J3437:K3437)</f>
        <v>20</v>
      </c>
    </row>
    <row r="3438" spans="1:19" ht="16" hidden="1" x14ac:dyDescent="0.2">
      <c r="A3438" s="481" t="s">
        <v>326</v>
      </c>
      <c r="B3438" s="345">
        <v>18</v>
      </c>
      <c r="C3438" s="415" t="str">
        <f t="shared" si="389"/>
        <v>HV2.18</v>
      </c>
      <c r="D3438" s="416">
        <v>2</v>
      </c>
      <c r="E3438" s="482">
        <v>44160</v>
      </c>
      <c r="F3438" s="383" t="s">
        <v>230</v>
      </c>
      <c r="G3438" s="444">
        <f>INDEX([1]CAPS!$A:$A,MATCH(F:F,[1]CAPS!$H:$H,0))</f>
        <v>1377</v>
      </c>
      <c r="H3438" s="414" t="s">
        <v>233</v>
      </c>
      <c r="I3438" s="410" t="s">
        <v>238</v>
      </c>
      <c r="J3438" s="340" t="s">
        <v>276</v>
      </c>
      <c r="K3438" s="340">
        <v>1</v>
      </c>
      <c r="L3438" s="340">
        <v>0</v>
      </c>
      <c r="M3438" s="340" t="s">
        <v>276</v>
      </c>
      <c r="N3438" s="340">
        <v>1</v>
      </c>
      <c r="O3438" s="340">
        <v>0</v>
      </c>
      <c r="P3438" s="340">
        <v>0</v>
      </c>
      <c r="Q3438" s="340">
        <v>0</v>
      </c>
      <c r="S3438">
        <f t="shared" si="391"/>
        <v>1</v>
      </c>
    </row>
    <row r="3439" spans="1:19" ht="16" hidden="1" x14ac:dyDescent="0.2">
      <c r="A3439" s="481" t="s">
        <v>326</v>
      </c>
      <c r="B3439" s="345">
        <v>18</v>
      </c>
      <c r="C3439" s="415" t="str">
        <f t="shared" si="389"/>
        <v>HV2.18</v>
      </c>
      <c r="D3439" s="416">
        <v>2</v>
      </c>
      <c r="E3439" s="482">
        <v>44160</v>
      </c>
      <c r="F3439" s="383" t="s">
        <v>131</v>
      </c>
      <c r="G3439" s="444">
        <f>INDEX([1]CAPS!$A:$A,MATCH(F:F,[1]CAPS!$H:$H,0))</f>
        <v>2557</v>
      </c>
      <c r="H3439" s="414" t="s">
        <v>233</v>
      </c>
      <c r="I3439" s="410" t="s">
        <v>240</v>
      </c>
      <c r="J3439" s="340" t="s">
        <v>276</v>
      </c>
      <c r="K3439" s="340">
        <v>1</v>
      </c>
      <c r="L3439" s="340">
        <v>0</v>
      </c>
      <c r="M3439" s="340" t="s">
        <v>276</v>
      </c>
      <c r="N3439" s="340">
        <v>1</v>
      </c>
      <c r="O3439" s="340">
        <v>0</v>
      </c>
      <c r="P3439" s="340">
        <v>0</v>
      </c>
      <c r="Q3439" s="340">
        <v>0</v>
      </c>
      <c r="R3439" t="s">
        <v>845</v>
      </c>
      <c r="S3439">
        <f t="shared" si="391"/>
        <v>1</v>
      </c>
    </row>
    <row r="3440" spans="1:19" ht="16" hidden="1" x14ac:dyDescent="0.2">
      <c r="A3440" s="481" t="s">
        <v>326</v>
      </c>
      <c r="B3440" s="345">
        <v>18</v>
      </c>
      <c r="C3440" s="415" t="str">
        <f t="shared" si="389"/>
        <v>HV2.18</v>
      </c>
      <c r="D3440" s="416">
        <v>2</v>
      </c>
      <c r="E3440" s="482">
        <v>44160</v>
      </c>
      <c r="F3440" s="383" t="s">
        <v>229</v>
      </c>
      <c r="G3440" s="444">
        <f>INDEX([1]CAPS!$A:$A,MATCH(F:F,[1]CAPS!$H:$H,0))</f>
        <v>3997</v>
      </c>
      <c r="H3440" s="414" t="s">
        <v>236</v>
      </c>
      <c r="I3440" s="410" t="s">
        <v>239</v>
      </c>
      <c r="J3440" s="340" t="s">
        <v>276</v>
      </c>
      <c r="K3440" s="340">
        <v>3</v>
      </c>
      <c r="L3440" s="340">
        <v>0</v>
      </c>
      <c r="M3440" s="340" t="s">
        <v>276</v>
      </c>
      <c r="N3440" s="340">
        <v>0</v>
      </c>
      <c r="O3440" s="340">
        <v>22</v>
      </c>
      <c r="P3440" s="340">
        <v>0</v>
      </c>
      <c r="Q3440" s="340">
        <v>0</v>
      </c>
      <c r="S3440">
        <f t="shared" si="391"/>
        <v>25</v>
      </c>
    </row>
    <row r="3441" spans="1:19" ht="16" hidden="1" x14ac:dyDescent="0.2">
      <c r="A3441" s="481" t="s">
        <v>326</v>
      </c>
      <c r="B3441" s="345">
        <v>18</v>
      </c>
      <c r="C3441" s="415" t="str">
        <f t="shared" si="389"/>
        <v>HV2.18</v>
      </c>
      <c r="D3441" s="416">
        <v>2</v>
      </c>
      <c r="E3441" s="482">
        <v>44160</v>
      </c>
      <c r="F3441" s="383" t="s">
        <v>128</v>
      </c>
      <c r="G3441" s="444">
        <f>INDEX([1]CAPS!$A:$A,MATCH(F:F,[1]CAPS!$H:$H,0))</f>
        <v>3243</v>
      </c>
      <c r="H3441" s="414" t="s">
        <v>237</v>
      </c>
      <c r="I3441" s="410" t="s">
        <v>239</v>
      </c>
      <c r="J3441" s="340" t="s">
        <v>276</v>
      </c>
      <c r="K3441" s="340">
        <v>0</v>
      </c>
      <c r="L3441" s="340">
        <v>0</v>
      </c>
      <c r="M3441" s="340" t="s">
        <v>276</v>
      </c>
      <c r="N3441" s="340">
        <v>0</v>
      </c>
      <c r="O3441" s="340">
        <v>7</v>
      </c>
      <c r="P3441" s="340">
        <v>0</v>
      </c>
      <c r="Q3441" s="340">
        <v>0</v>
      </c>
      <c r="S3441">
        <f t="shared" si="391"/>
        <v>7</v>
      </c>
    </row>
    <row r="3442" spans="1:19" ht="16" hidden="1" x14ac:dyDescent="0.2">
      <c r="A3442" s="481" t="s">
        <v>326</v>
      </c>
      <c r="B3442" s="345">
        <v>18</v>
      </c>
      <c r="C3442" s="415" t="str">
        <f t="shared" si="389"/>
        <v>HV2.18</v>
      </c>
      <c r="D3442" s="416">
        <v>2</v>
      </c>
      <c r="E3442" s="482">
        <v>44160</v>
      </c>
      <c r="F3442" s="383" t="s">
        <v>556</v>
      </c>
      <c r="G3442" s="444">
        <f>INDEX([1]CAPS!$A:$A,MATCH(F:F,[1]CAPS!$H:$H,0))</f>
        <v>4604</v>
      </c>
      <c r="H3442" s="414" t="s">
        <v>270</v>
      </c>
      <c r="I3442" s="410" t="s">
        <v>240</v>
      </c>
      <c r="J3442" s="340" t="s">
        <v>276</v>
      </c>
      <c r="K3442" s="340">
        <v>1</v>
      </c>
      <c r="L3442" s="340">
        <v>0</v>
      </c>
      <c r="M3442" s="340" t="s">
        <v>276</v>
      </c>
      <c r="N3442" s="340">
        <v>1</v>
      </c>
      <c r="O3442" s="340">
        <v>0</v>
      </c>
      <c r="P3442" s="340">
        <v>0</v>
      </c>
      <c r="Q3442" s="340">
        <v>0</v>
      </c>
      <c r="S3442">
        <f t="shared" si="391"/>
        <v>1</v>
      </c>
    </row>
    <row r="3443" spans="1:19" ht="16" hidden="1" x14ac:dyDescent="0.2">
      <c r="A3443" s="481" t="s">
        <v>326</v>
      </c>
      <c r="B3443" s="345">
        <v>18</v>
      </c>
      <c r="C3443" s="415" t="str">
        <f t="shared" si="389"/>
        <v>HV2.18</v>
      </c>
      <c r="D3443" s="416">
        <v>2</v>
      </c>
      <c r="E3443" s="482">
        <v>44160</v>
      </c>
      <c r="F3443" s="383" t="s">
        <v>157</v>
      </c>
      <c r="G3443" s="444">
        <f>INDEX([1]CAPS!$A:$A,MATCH(F:F,[1]CAPS!$H:$H,0))</f>
        <v>2654</v>
      </c>
      <c r="H3443" s="414" t="s">
        <v>237</v>
      </c>
      <c r="I3443" s="410" t="s">
        <v>239</v>
      </c>
      <c r="J3443" s="340" t="s">
        <v>276</v>
      </c>
      <c r="K3443" s="340">
        <v>0</v>
      </c>
      <c r="L3443" s="340">
        <v>0</v>
      </c>
      <c r="M3443" s="340" t="s">
        <v>276</v>
      </c>
      <c r="N3443" s="340">
        <v>0</v>
      </c>
      <c r="O3443" s="340">
        <v>7</v>
      </c>
      <c r="P3443" s="340">
        <v>1</v>
      </c>
      <c r="Q3443" s="340">
        <v>0</v>
      </c>
      <c r="S3443">
        <f t="shared" si="391"/>
        <v>7</v>
      </c>
    </row>
    <row r="3444" spans="1:19" ht="16" hidden="1" x14ac:dyDescent="0.2">
      <c r="A3444" s="481" t="s">
        <v>326</v>
      </c>
      <c r="B3444" s="345">
        <v>18</v>
      </c>
      <c r="C3444" s="415" t="str">
        <f t="shared" si="389"/>
        <v>HV2.18</v>
      </c>
      <c r="D3444" s="416">
        <v>2</v>
      </c>
      <c r="E3444" s="482">
        <v>44160</v>
      </c>
      <c r="F3444" s="383" t="s">
        <v>161</v>
      </c>
      <c r="G3444" s="444">
        <f>INDEX([1]CAPS!$A:$A,MATCH(F:F,[1]CAPS!$H:$H,0))</f>
        <v>2603</v>
      </c>
      <c r="H3444" s="414" t="s">
        <v>235</v>
      </c>
      <c r="I3444" s="410" t="s">
        <v>239</v>
      </c>
      <c r="J3444" s="340" t="s">
        <v>276</v>
      </c>
      <c r="K3444" s="340">
        <v>0</v>
      </c>
      <c r="L3444" s="340">
        <v>0</v>
      </c>
      <c r="M3444" s="340" t="s">
        <v>276</v>
      </c>
      <c r="N3444" s="340">
        <v>0</v>
      </c>
      <c r="O3444" s="340">
        <v>3</v>
      </c>
      <c r="P3444" s="340">
        <v>0</v>
      </c>
      <c r="Q3444" s="340">
        <v>0</v>
      </c>
      <c r="S3444">
        <f t="shared" si="391"/>
        <v>3</v>
      </c>
    </row>
    <row r="3445" spans="1:19" ht="16" hidden="1" x14ac:dyDescent="0.2">
      <c r="A3445" s="481" t="s">
        <v>326</v>
      </c>
      <c r="B3445" s="345">
        <v>18</v>
      </c>
      <c r="C3445" s="415" t="str">
        <f t="shared" si="389"/>
        <v>HV2.18</v>
      </c>
      <c r="D3445" s="416">
        <v>2</v>
      </c>
      <c r="E3445" s="482">
        <v>44160</v>
      </c>
      <c r="F3445" s="383" t="s">
        <v>298</v>
      </c>
      <c r="G3445" s="444">
        <f>INDEX([1]CAPS!$A:$A,MATCH(F:F,[1]CAPS!$H:$H,0))</f>
        <v>2602</v>
      </c>
      <c r="H3445" s="414" t="s">
        <v>237</v>
      </c>
      <c r="I3445" s="410" t="s">
        <v>239</v>
      </c>
      <c r="J3445" s="340" t="s">
        <v>276</v>
      </c>
      <c r="K3445" s="340">
        <v>0</v>
      </c>
      <c r="L3445" s="340">
        <v>0</v>
      </c>
      <c r="M3445" s="340" t="s">
        <v>276</v>
      </c>
      <c r="N3445" s="340">
        <v>0</v>
      </c>
      <c r="O3445" s="340">
        <v>5</v>
      </c>
      <c r="P3445" s="340">
        <v>0</v>
      </c>
      <c r="Q3445" s="340">
        <v>0</v>
      </c>
      <c r="S3445">
        <f t="shared" si="391"/>
        <v>5</v>
      </c>
    </row>
    <row r="3446" spans="1:19" ht="16" hidden="1" x14ac:dyDescent="0.2">
      <c r="A3446" s="481" t="s">
        <v>326</v>
      </c>
      <c r="B3446" s="345">
        <v>18</v>
      </c>
      <c r="C3446" s="415" t="str">
        <f t="shared" si="389"/>
        <v>HV2.18</v>
      </c>
      <c r="D3446" s="416">
        <v>2</v>
      </c>
      <c r="E3446" s="482">
        <v>44160</v>
      </c>
      <c r="F3446" s="383" t="s">
        <v>775</v>
      </c>
      <c r="G3446" s="444">
        <f>INDEX([1]CAPS!$A:$A,MATCH(F:F,[1]CAPS!$H:$H,0))</f>
        <v>7664</v>
      </c>
      <c r="H3446" s="414" t="s">
        <v>234</v>
      </c>
      <c r="I3446" s="410" t="s">
        <v>238</v>
      </c>
      <c r="J3446" s="340" t="s">
        <v>276</v>
      </c>
      <c r="K3446" s="340">
        <v>1</v>
      </c>
      <c r="L3446" s="340">
        <v>0</v>
      </c>
      <c r="M3446" s="340" t="s">
        <v>276</v>
      </c>
      <c r="N3446" s="340">
        <v>0</v>
      </c>
      <c r="O3446" s="340">
        <v>0</v>
      </c>
      <c r="P3446" s="340">
        <v>0</v>
      </c>
      <c r="Q3446" s="340">
        <v>0</v>
      </c>
      <c r="S3446">
        <f t="shared" si="391"/>
        <v>1</v>
      </c>
    </row>
    <row r="3447" spans="1:19" ht="16" x14ac:dyDescent="0.2">
      <c r="A3447" s="481" t="s">
        <v>326</v>
      </c>
      <c r="B3447" s="345">
        <v>18</v>
      </c>
      <c r="C3447" s="415" t="str">
        <f t="shared" si="389"/>
        <v>HV2.18</v>
      </c>
      <c r="D3447" s="416">
        <v>2</v>
      </c>
      <c r="E3447" s="482">
        <v>44160</v>
      </c>
      <c r="F3447" s="392" t="s">
        <v>687</v>
      </c>
      <c r="G3447" s="444">
        <f>INDEX([1]CAPS!$A:$A,MATCH(F:F,[1]CAPS!$H:$H,0))</f>
        <v>5535</v>
      </c>
      <c r="H3447" s="414" t="s">
        <v>234</v>
      </c>
      <c r="I3447" s="410" t="s">
        <v>238</v>
      </c>
      <c r="J3447" s="340" t="s">
        <v>276</v>
      </c>
      <c r="K3447" s="340">
        <v>2</v>
      </c>
      <c r="L3447" s="340">
        <v>0</v>
      </c>
      <c r="M3447" s="340" t="s">
        <v>276</v>
      </c>
      <c r="N3447" s="340">
        <v>0</v>
      </c>
      <c r="O3447" s="340" t="s">
        <v>276</v>
      </c>
      <c r="P3447" s="340" t="s">
        <v>276</v>
      </c>
      <c r="Q3447" s="340" t="s">
        <v>276</v>
      </c>
      <c r="R3447" s="303" t="s">
        <v>844</v>
      </c>
      <c r="S3447">
        <f t="shared" ref="S3447:S3448" si="393">SUM(J3447:K3447)</f>
        <v>2</v>
      </c>
    </row>
    <row r="3448" spans="1:19" ht="16" x14ac:dyDescent="0.2">
      <c r="A3448" s="481" t="s">
        <v>326</v>
      </c>
      <c r="B3448" s="345">
        <v>18</v>
      </c>
      <c r="C3448" s="415" t="str">
        <f t="shared" si="389"/>
        <v>HV2.18</v>
      </c>
      <c r="D3448" s="416">
        <v>2</v>
      </c>
      <c r="E3448" s="482">
        <v>44160</v>
      </c>
      <c r="F3448" s="383" t="s">
        <v>159</v>
      </c>
      <c r="G3448" s="444">
        <f>INDEX([1]CAPS!$A:$A,MATCH(F:F,[1]CAPS!$H:$H,0))</f>
        <v>7138</v>
      </c>
      <c r="H3448" s="414" t="s">
        <v>233</v>
      </c>
      <c r="I3448" s="410" t="s">
        <v>240</v>
      </c>
      <c r="J3448" s="340" t="s">
        <v>276</v>
      </c>
      <c r="K3448" s="340">
        <v>2</v>
      </c>
      <c r="L3448" s="340">
        <v>0</v>
      </c>
      <c r="M3448" s="340" t="s">
        <v>276</v>
      </c>
      <c r="N3448" s="340">
        <v>0</v>
      </c>
      <c r="O3448" s="340" t="s">
        <v>276</v>
      </c>
      <c r="P3448" s="340" t="s">
        <v>276</v>
      </c>
      <c r="Q3448" s="340" t="s">
        <v>276</v>
      </c>
      <c r="S3448">
        <f t="shared" si="393"/>
        <v>2</v>
      </c>
    </row>
    <row r="3449" spans="1:19" ht="32" hidden="1" x14ac:dyDescent="0.2">
      <c r="A3449" s="481" t="s">
        <v>326</v>
      </c>
      <c r="B3449" s="345">
        <v>19</v>
      </c>
      <c r="C3449" s="415" t="str">
        <f t="shared" si="389"/>
        <v>HV2.19</v>
      </c>
      <c r="D3449" s="416">
        <v>2</v>
      </c>
      <c r="E3449" s="482">
        <v>44160</v>
      </c>
      <c r="F3449" s="383" t="s">
        <v>141</v>
      </c>
      <c r="G3449" s="444">
        <f>INDEX([1]CAPS!$A:$A,MATCH(F:F,[1]CAPS!$H:$H,0))</f>
        <v>2445</v>
      </c>
      <c r="H3449" s="414" t="s">
        <v>234</v>
      </c>
      <c r="I3449" s="410" t="s">
        <v>239</v>
      </c>
      <c r="J3449" s="340" t="s">
        <v>276</v>
      </c>
      <c r="K3449" s="340">
        <v>1</v>
      </c>
      <c r="L3449" s="340">
        <v>0</v>
      </c>
      <c r="M3449" s="340" t="s">
        <v>276</v>
      </c>
      <c r="N3449" s="340">
        <v>0</v>
      </c>
      <c r="O3449" s="340">
        <v>0</v>
      </c>
      <c r="P3449" s="340">
        <v>0</v>
      </c>
      <c r="Q3449" s="340">
        <v>0</v>
      </c>
      <c r="S3449">
        <f t="shared" si="391"/>
        <v>1</v>
      </c>
    </row>
    <row r="3450" spans="1:19" ht="16" hidden="1" x14ac:dyDescent="0.2">
      <c r="A3450" s="481" t="s">
        <v>326</v>
      </c>
      <c r="B3450" s="345">
        <v>19</v>
      </c>
      <c r="C3450" s="415" t="str">
        <f t="shared" si="389"/>
        <v>HV2.19</v>
      </c>
      <c r="D3450" s="416">
        <v>2</v>
      </c>
      <c r="E3450" s="482">
        <v>44160</v>
      </c>
      <c r="F3450" s="383" t="s">
        <v>139</v>
      </c>
      <c r="G3450" s="444">
        <f>INDEX([1]CAPS!$A:$A,MATCH(F:F,[1]CAPS!$H:$H,0))</f>
        <v>6325</v>
      </c>
      <c r="H3450" s="414" t="s">
        <v>234</v>
      </c>
      <c r="I3450" s="410" t="s">
        <v>238</v>
      </c>
      <c r="J3450" s="340" t="s">
        <v>276</v>
      </c>
      <c r="K3450" s="340">
        <v>4</v>
      </c>
      <c r="L3450" s="340">
        <v>0</v>
      </c>
      <c r="M3450" s="340" t="s">
        <v>276</v>
      </c>
      <c r="N3450" s="340">
        <v>4</v>
      </c>
      <c r="O3450" s="340">
        <v>0</v>
      </c>
      <c r="P3450" s="340">
        <v>0</v>
      </c>
      <c r="Q3450" s="340">
        <v>0</v>
      </c>
      <c r="S3450">
        <f t="shared" si="391"/>
        <v>4</v>
      </c>
    </row>
    <row r="3451" spans="1:19" ht="16" hidden="1" x14ac:dyDescent="0.2">
      <c r="A3451" s="481" t="s">
        <v>326</v>
      </c>
      <c r="B3451" s="345">
        <v>19</v>
      </c>
      <c r="C3451" s="415" t="str">
        <f t="shared" si="389"/>
        <v>HV2.19</v>
      </c>
      <c r="D3451" s="416">
        <v>2</v>
      </c>
      <c r="E3451" s="482">
        <v>44160</v>
      </c>
      <c r="F3451" s="383" t="s">
        <v>229</v>
      </c>
      <c r="G3451" s="444">
        <f>INDEX([1]CAPS!$A:$A,MATCH(F:F,[1]CAPS!$H:$H,0))</f>
        <v>3997</v>
      </c>
      <c r="H3451" s="414" t="s">
        <v>236</v>
      </c>
      <c r="I3451" s="410" t="s">
        <v>239</v>
      </c>
      <c r="J3451" s="340" t="s">
        <v>276</v>
      </c>
      <c r="K3451" s="340">
        <v>2</v>
      </c>
      <c r="L3451" s="340">
        <v>0</v>
      </c>
      <c r="M3451" s="340" t="s">
        <v>276</v>
      </c>
      <c r="N3451" s="340">
        <v>0</v>
      </c>
      <c r="O3451" s="340">
        <v>12</v>
      </c>
      <c r="P3451" s="340">
        <v>0</v>
      </c>
      <c r="Q3451" s="340">
        <v>0</v>
      </c>
      <c r="S3451">
        <f t="shared" si="391"/>
        <v>14</v>
      </c>
    </row>
    <row r="3452" spans="1:19" ht="16" x14ac:dyDescent="0.2">
      <c r="A3452" s="481" t="s">
        <v>326</v>
      </c>
      <c r="B3452" s="345">
        <v>19</v>
      </c>
      <c r="C3452" s="415" t="str">
        <f t="shared" si="389"/>
        <v>HV2.19</v>
      </c>
      <c r="D3452" s="416">
        <v>2</v>
      </c>
      <c r="E3452" s="482">
        <v>44160</v>
      </c>
      <c r="F3452" s="383" t="s">
        <v>129</v>
      </c>
      <c r="G3452" s="444">
        <f>INDEX([1]CAPS!$A:$A,MATCH(F:F,[1]CAPS!$H:$H,0))</f>
        <v>5532</v>
      </c>
      <c r="H3452" s="414" t="s">
        <v>233</v>
      </c>
      <c r="I3452" s="410" t="s">
        <v>238</v>
      </c>
      <c r="J3452" s="340" t="s">
        <v>276</v>
      </c>
      <c r="K3452" s="340">
        <v>20</v>
      </c>
      <c r="L3452" s="340">
        <v>0</v>
      </c>
      <c r="M3452" s="340" t="s">
        <v>276</v>
      </c>
      <c r="N3452" s="340">
        <v>0</v>
      </c>
      <c r="O3452" s="340" t="s">
        <v>276</v>
      </c>
      <c r="P3452" s="340" t="s">
        <v>276</v>
      </c>
      <c r="Q3452" s="340" t="s">
        <v>276</v>
      </c>
      <c r="S3452">
        <f>SUM(J3452:K3452)</f>
        <v>20</v>
      </c>
    </row>
    <row r="3453" spans="1:19" ht="16" hidden="1" x14ac:dyDescent="0.2">
      <c r="A3453" s="481" t="s">
        <v>326</v>
      </c>
      <c r="B3453" s="345">
        <v>19</v>
      </c>
      <c r="C3453" s="415" t="str">
        <f t="shared" si="389"/>
        <v>HV2.19</v>
      </c>
      <c r="D3453" s="416">
        <v>2</v>
      </c>
      <c r="E3453" s="482">
        <v>44160</v>
      </c>
      <c r="F3453" s="383" t="s">
        <v>128</v>
      </c>
      <c r="G3453" s="444">
        <f>INDEX([1]CAPS!$A:$A,MATCH(F:F,[1]CAPS!$H:$H,0))</f>
        <v>3243</v>
      </c>
      <c r="H3453" s="414" t="s">
        <v>237</v>
      </c>
      <c r="I3453" s="410" t="s">
        <v>239</v>
      </c>
      <c r="J3453" s="340" t="s">
        <v>276</v>
      </c>
      <c r="K3453" s="340">
        <v>0</v>
      </c>
      <c r="L3453" s="340">
        <v>0</v>
      </c>
      <c r="M3453" s="340" t="s">
        <v>276</v>
      </c>
      <c r="N3453" s="340">
        <v>0</v>
      </c>
      <c r="O3453" s="340">
        <v>5</v>
      </c>
      <c r="P3453" s="340">
        <v>0</v>
      </c>
      <c r="Q3453" s="340">
        <v>0</v>
      </c>
      <c r="S3453">
        <f t="shared" si="391"/>
        <v>5</v>
      </c>
    </row>
    <row r="3454" spans="1:19" ht="16" x14ac:dyDescent="0.2">
      <c r="A3454" s="481" t="s">
        <v>326</v>
      </c>
      <c r="B3454" s="345">
        <v>19</v>
      </c>
      <c r="C3454" s="415" t="str">
        <f t="shared" si="389"/>
        <v>HV2.19</v>
      </c>
      <c r="D3454" s="416">
        <v>2</v>
      </c>
      <c r="E3454" s="482">
        <v>44160</v>
      </c>
      <c r="F3454" s="383" t="s">
        <v>159</v>
      </c>
      <c r="G3454" s="444">
        <f>INDEX([1]CAPS!$A:$A,MATCH(F:F,[1]CAPS!$H:$H,0))</f>
        <v>7138</v>
      </c>
      <c r="H3454" s="414" t="s">
        <v>233</v>
      </c>
      <c r="I3454" s="410" t="s">
        <v>240</v>
      </c>
      <c r="J3454" s="340" t="s">
        <v>276</v>
      </c>
      <c r="K3454" s="340">
        <v>11</v>
      </c>
      <c r="L3454" s="340">
        <v>0</v>
      </c>
      <c r="M3454" s="340" t="s">
        <v>276</v>
      </c>
      <c r="N3454" s="340">
        <v>0</v>
      </c>
      <c r="O3454" s="340" t="s">
        <v>276</v>
      </c>
      <c r="P3454" s="340" t="s">
        <v>276</v>
      </c>
      <c r="Q3454" s="340" t="s">
        <v>276</v>
      </c>
      <c r="S3454">
        <f>SUM(J3454:K3454)</f>
        <v>11</v>
      </c>
    </row>
    <row r="3455" spans="1:19" ht="16" hidden="1" x14ac:dyDescent="0.2">
      <c r="A3455" s="481" t="s">
        <v>326</v>
      </c>
      <c r="B3455" s="345">
        <v>19</v>
      </c>
      <c r="C3455" s="415" t="str">
        <f t="shared" si="389"/>
        <v>HV2.19</v>
      </c>
      <c r="D3455" s="416">
        <v>2</v>
      </c>
      <c r="E3455" s="482">
        <v>44160</v>
      </c>
      <c r="F3455" s="383" t="s">
        <v>157</v>
      </c>
      <c r="G3455" s="444">
        <f>INDEX([1]CAPS!$A:$A,MATCH(F:F,[1]CAPS!$H:$H,0))</f>
        <v>2654</v>
      </c>
      <c r="H3455" s="414" t="s">
        <v>237</v>
      </c>
      <c r="I3455" s="410" t="s">
        <v>239</v>
      </c>
      <c r="J3455" s="340" t="s">
        <v>276</v>
      </c>
      <c r="K3455" s="340">
        <v>0</v>
      </c>
      <c r="L3455" s="340">
        <v>0</v>
      </c>
      <c r="M3455" s="340" t="s">
        <v>276</v>
      </c>
      <c r="N3455" s="340">
        <v>0</v>
      </c>
      <c r="O3455" s="340">
        <v>42</v>
      </c>
      <c r="P3455" s="340">
        <v>1</v>
      </c>
      <c r="Q3455" s="340">
        <v>0</v>
      </c>
      <c r="S3455">
        <f t="shared" si="391"/>
        <v>42</v>
      </c>
    </row>
    <row r="3456" spans="1:19" ht="16" hidden="1" x14ac:dyDescent="0.2">
      <c r="A3456" s="481" t="s">
        <v>326</v>
      </c>
      <c r="B3456" s="345">
        <v>19</v>
      </c>
      <c r="C3456" s="415" t="str">
        <f t="shared" ref="C3456:C3467" si="394">CONCATENATE(A3456,".",B3456)</f>
        <v>HV2.19</v>
      </c>
      <c r="D3456" s="416">
        <v>2</v>
      </c>
      <c r="E3456" s="482">
        <v>44160</v>
      </c>
      <c r="F3456" s="383" t="s">
        <v>298</v>
      </c>
      <c r="G3456" s="444">
        <f>INDEX([1]CAPS!$A:$A,MATCH(F:F,[1]CAPS!$H:$H,0))</f>
        <v>2602</v>
      </c>
      <c r="H3456" s="414" t="s">
        <v>237</v>
      </c>
      <c r="I3456" s="410" t="s">
        <v>239</v>
      </c>
      <c r="J3456" s="340" t="s">
        <v>276</v>
      </c>
      <c r="K3456" s="340">
        <v>0</v>
      </c>
      <c r="L3456" s="340">
        <v>0</v>
      </c>
      <c r="M3456" s="340" t="s">
        <v>276</v>
      </c>
      <c r="N3456" s="340">
        <v>0</v>
      </c>
      <c r="O3456" s="340">
        <v>20</v>
      </c>
      <c r="P3456" s="340">
        <v>0</v>
      </c>
      <c r="Q3456" s="340">
        <v>0</v>
      </c>
      <c r="S3456">
        <f t="shared" si="391"/>
        <v>20</v>
      </c>
    </row>
    <row r="3457" spans="1:19" ht="32" hidden="1" x14ac:dyDescent="0.2">
      <c r="A3457" s="481" t="s">
        <v>326</v>
      </c>
      <c r="B3457" s="345">
        <v>19</v>
      </c>
      <c r="C3457" s="415" t="str">
        <f t="shared" si="394"/>
        <v>HV2.19</v>
      </c>
      <c r="D3457" s="416">
        <v>2</v>
      </c>
      <c r="E3457" s="482">
        <v>44160</v>
      </c>
      <c r="F3457" s="383" t="s">
        <v>230</v>
      </c>
      <c r="G3457" s="444">
        <f>INDEX([1]CAPS!$A:$A,MATCH(F:F,[1]CAPS!$H:$H,0))</f>
        <v>1377</v>
      </c>
      <c r="H3457" s="414" t="s">
        <v>690</v>
      </c>
      <c r="I3457" s="410" t="s">
        <v>238</v>
      </c>
      <c r="J3457" s="340" t="s">
        <v>276</v>
      </c>
      <c r="K3457" s="340">
        <v>1</v>
      </c>
      <c r="L3457" s="340">
        <v>0</v>
      </c>
      <c r="M3457" s="340" t="s">
        <v>276</v>
      </c>
      <c r="N3457" s="340">
        <v>1</v>
      </c>
      <c r="O3457" s="340">
        <v>0</v>
      </c>
      <c r="P3457" s="340">
        <v>0</v>
      </c>
      <c r="Q3457" s="340">
        <v>0</v>
      </c>
      <c r="S3457">
        <f t="shared" si="391"/>
        <v>1</v>
      </c>
    </row>
    <row r="3458" spans="1:19" ht="32" hidden="1" x14ac:dyDescent="0.2">
      <c r="A3458" s="481" t="s">
        <v>326</v>
      </c>
      <c r="B3458" s="345">
        <v>20</v>
      </c>
      <c r="C3458" s="415" t="str">
        <f t="shared" si="394"/>
        <v>HV2.20</v>
      </c>
      <c r="D3458" s="416">
        <v>2</v>
      </c>
      <c r="E3458" s="482">
        <v>44160</v>
      </c>
      <c r="F3458" s="383" t="s">
        <v>141</v>
      </c>
      <c r="G3458" s="444">
        <f>INDEX([1]CAPS!$A:$A,MATCH(F:F,[1]CAPS!$H:$H,0))</f>
        <v>2445</v>
      </c>
      <c r="H3458" s="414" t="s">
        <v>234</v>
      </c>
      <c r="I3458" s="410" t="s">
        <v>239</v>
      </c>
      <c r="J3458" s="340" t="s">
        <v>276</v>
      </c>
      <c r="K3458" s="340">
        <v>4</v>
      </c>
      <c r="L3458" s="340">
        <v>0</v>
      </c>
      <c r="M3458" s="340" t="s">
        <v>276</v>
      </c>
      <c r="N3458" s="340">
        <v>0</v>
      </c>
      <c r="O3458" s="340">
        <v>0</v>
      </c>
      <c r="P3458" s="340">
        <v>0</v>
      </c>
      <c r="Q3458" s="340">
        <v>0</v>
      </c>
      <c r="S3458">
        <f t="shared" si="391"/>
        <v>4</v>
      </c>
    </row>
    <row r="3459" spans="1:19" ht="16" hidden="1" x14ac:dyDescent="0.2">
      <c r="A3459" s="481" t="s">
        <v>326</v>
      </c>
      <c r="B3459" s="345">
        <v>20</v>
      </c>
      <c r="C3459" s="415" t="str">
        <f t="shared" si="394"/>
        <v>HV2.20</v>
      </c>
      <c r="D3459" s="416">
        <v>2</v>
      </c>
      <c r="E3459" s="482">
        <v>44160</v>
      </c>
      <c r="F3459" s="383" t="s">
        <v>139</v>
      </c>
      <c r="G3459" s="444">
        <f>INDEX([1]CAPS!$A:$A,MATCH(F:F,[1]CAPS!$H:$H,0))</f>
        <v>6325</v>
      </c>
      <c r="H3459" s="414" t="s">
        <v>234</v>
      </c>
      <c r="I3459" s="410" t="s">
        <v>239</v>
      </c>
      <c r="J3459" s="340" t="s">
        <v>276</v>
      </c>
      <c r="K3459" s="340">
        <v>5</v>
      </c>
      <c r="L3459" s="340">
        <v>0</v>
      </c>
      <c r="M3459" s="340" t="s">
        <v>276</v>
      </c>
      <c r="N3459" s="340">
        <v>5</v>
      </c>
      <c r="O3459" s="340">
        <v>0</v>
      </c>
      <c r="P3459" s="340">
        <v>0</v>
      </c>
      <c r="Q3459" s="340">
        <v>0</v>
      </c>
      <c r="S3459">
        <f t="shared" si="391"/>
        <v>5</v>
      </c>
    </row>
    <row r="3460" spans="1:19" ht="16" x14ac:dyDescent="0.2">
      <c r="A3460" s="481" t="s">
        <v>326</v>
      </c>
      <c r="B3460" s="345">
        <v>20</v>
      </c>
      <c r="C3460" s="415" t="str">
        <f t="shared" si="394"/>
        <v>HV2.20</v>
      </c>
      <c r="D3460" s="416">
        <v>2</v>
      </c>
      <c r="E3460" s="482">
        <v>44160</v>
      </c>
      <c r="F3460" s="383" t="s">
        <v>159</v>
      </c>
      <c r="G3460" s="444">
        <f>INDEX([1]CAPS!$A:$A,MATCH(F:F,[1]CAPS!$H:$H,0))</f>
        <v>7138</v>
      </c>
      <c r="H3460" s="414" t="s">
        <v>233</v>
      </c>
      <c r="I3460" s="410" t="s">
        <v>240</v>
      </c>
      <c r="J3460" s="340" t="s">
        <v>276</v>
      </c>
      <c r="K3460" s="340">
        <v>35</v>
      </c>
      <c r="L3460" s="340">
        <v>0</v>
      </c>
      <c r="M3460" s="340" t="s">
        <v>276</v>
      </c>
      <c r="N3460" s="340">
        <v>0</v>
      </c>
      <c r="O3460" s="340" t="s">
        <v>276</v>
      </c>
      <c r="P3460" s="340" t="s">
        <v>276</v>
      </c>
      <c r="Q3460" s="340" t="s">
        <v>276</v>
      </c>
      <c r="S3460">
        <f>SUM(J3460:K3460)</f>
        <v>35</v>
      </c>
    </row>
    <row r="3461" spans="1:19" ht="16" hidden="1" x14ac:dyDescent="0.2">
      <c r="A3461" s="481" t="s">
        <v>326</v>
      </c>
      <c r="B3461" s="345">
        <v>20</v>
      </c>
      <c r="C3461" s="415" t="str">
        <f t="shared" si="394"/>
        <v>HV2.20</v>
      </c>
      <c r="D3461" s="416">
        <v>2</v>
      </c>
      <c r="E3461" s="482">
        <v>44160</v>
      </c>
      <c r="F3461" s="383" t="s">
        <v>229</v>
      </c>
      <c r="G3461" s="444">
        <f>INDEX([1]CAPS!$A:$A,MATCH(F:F,[1]CAPS!$H:$H,0))</f>
        <v>3997</v>
      </c>
      <c r="H3461" s="414" t="s">
        <v>236</v>
      </c>
      <c r="I3461" s="410" t="s">
        <v>239</v>
      </c>
      <c r="J3461" s="340" t="s">
        <v>276</v>
      </c>
      <c r="K3461" s="340">
        <v>3</v>
      </c>
      <c r="L3461" s="340">
        <v>0</v>
      </c>
      <c r="M3461" s="340" t="s">
        <v>276</v>
      </c>
      <c r="N3461" s="340">
        <v>0</v>
      </c>
      <c r="O3461" s="340">
        <v>5</v>
      </c>
      <c r="P3461" s="340">
        <v>0</v>
      </c>
      <c r="Q3461" s="340">
        <v>0</v>
      </c>
      <c r="S3461">
        <f t="shared" si="391"/>
        <v>8</v>
      </c>
    </row>
    <row r="3462" spans="1:19" ht="16" hidden="1" x14ac:dyDescent="0.2">
      <c r="A3462" s="481" t="s">
        <v>326</v>
      </c>
      <c r="B3462" s="345">
        <v>20</v>
      </c>
      <c r="C3462" s="415" t="str">
        <f t="shared" si="394"/>
        <v>HV2.20</v>
      </c>
      <c r="D3462" s="416">
        <v>2</v>
      </c>
      <c r="E3462" s="482">
        <v>44160</v>
      </c>
      <c r="F3462" s="383" t="s">
        <v>131</v>
      </c>
      <c r="G3462" s="444">
        <f>INDEX([1]CAPS!$A:$A,MATCH(F:F,[1]CAPS!$H:$H,0))</f>
        <v>2557</v>
      </c>
      <c r="H3462" s="414" t="s">
        <v>233</v>
      </c>
      <c r="I3462" s="410" t="s">
        <v>240</v>
      </c>
      <c r="J3462" s="340" t="s">
        <v>276</v>
      </c>
      <c r="K3462" s="340">
        <v>9</v>
      </c>
      <c r="L3462" s="340">
        <v>0</v>
      </c>
      <c r="M3462" s="340" t="s">
        <v>276</v>
      </c>
      <c r="N3462" s="340">
        <v>0</v>
      </c>
      <c r="O3462" s="340">
        <v>0</v>
      </c>
      <c r="P3462" s="340">
        <v>0</v>
      </c>
      <c r="Q3462" s="340">
        <v>0</v>
      </c>
      <c r="S3462">
        <f t="shared" si="391"/>
        <v>9</v>
      </c>
    </row>
    <row r="3463" spans="1:19" ht="16" x14ac:dyDescent="0.2">
      <c r="A3463" s="481" t="s">
        <v>326</v>
      </c>
      <c r="B3463" s="345">
        <v>20</v>
      </c>
      <c r="C3463" s="415" t="str">
        <f t="shared" si="394"/>
        <v>HV2.20</v>
      </c>
      <c r="D3463" s="416">
        <v>2</v>
      </c>
      <c r="E3463" s="482">
        <v>44160</v>
      </c>
      <c r="F3463" s="383" t="s">
        <v>129</v>
      </c>
      <c r="G3463" s="444">
        <f>INDEX([1]CAPS!$A:$A,MATCH(F:F,[1]CAPS!$H:$H,0))</f>
        <v>5532</v>
      </c>
      <c r="H3463" s="414" t="s">
        <v>233</v>
      </c>
      <c r="I3463" s="410" t="s">
        <v>239</v>
      </c>
      <c r="J3463" s="340" t="s">
        <v>276</v>
      </c>
      <c r="K3463" s="340">
        <v>18</v>
      </c>
      <c r="L3463" s="340">
        <v>0</v>
      </c>
      <c r="M3463" s="340" t="s">
        <v>276</v>
      </c>
      <c r="N3463" s="340">
        <v>0</v>
      </c>
      <c r="O3463" s="340" t="s">
        <v>276</v>
      </c>
      <c r="P3463" s="340" t="s">
        <v>276</v>
      </c>
      <c r="Q3463" s="340" t="s">
        <v>276</v>
      </c>
      <c r="S3463">
        <f>SUM(J3463:K3463)</f>
        <v>18</v>
      </c>
    </row>
    <row r="3464" spans="1:19" ht="16" hidden="1" x14ac:dyDescent="0.2">
      <c r="A3464" s="481" t="s">
        <v>326</v>
      </c>
      <c r="B3464" s="345">
        <v>20</v>
      </c>
      <c r="C3464" s="415" t="str">
        <f t="shared" si="394"/>
        <v>HV2.20</v>
      </c>
      <c r="D3464" s="416">
        <v>2</v>
      </c>
      <c r="E3464" s="482">
        <v>44160</v>
      </c>
      <c r="F3464" s="383" t="s">
        <v>128</v>
      </c>
      <c r="G3464" s="444">
        <f>INDEX([1]CAPS!$A:$A,MATCH(F:F,[1]CAPS!$H:$H,0))</f>
        <v>3243</v>
      </c>
      <c r="H3464" s="414" t="s">
        <v>237</v>
      </c>
      <c r="I3464" s="410" t="s">
        <v>239</v>
      </c>
      <c r="J3464" s="340" t="s">
        <v>276</v>
      </c>
      <c r="K3464" s="340">
        <v>0</v>
      </c>
      <c r="L3464" s="340">
        <v>0</v>
      </c>
      <c r="M3464" s="340" t="s">
        <v>276</v>
      </c>
      <c r="N3464" s="340">
        <v>0</v>
      </c>
      <c r="O3464" s="340">
        <v>4</v>
      </c>
      <c r="P3464" s="340">
        <v>0</v>
      </c>
      <c r="Q3464" s="340">
        <v>2</v>
      </c>
      <c r="S3464">
        <f t="shared" si="391"/>
        <v>4</v>
      </c>
    </row>
    <row r="3465" spans="1:19" ht="16" hidden="1" x14ac:dyDescent="0.2">
      <c r="A3465" s="481" t="s">
        <v>326</v>
      </c>
      <c r="B3465" s="345">
        <v>20</v>
      </c>
      <c r="C3465" s="415" t="str">
        <f t="shared" si="394"/>
        <v>HV2.20</v>
      </c>
      <c r="D3465" s="416">
        <v>2</v>
      </c>
      <c r="E3465" s="482">
        <v>44160</v>
      </c>
      <c r="F3465" s="366" t="s">
        <v>157</v>
      </c>
      <c r="G3465" s="444">
        <f>INDEX([1]CAPS!$A:$A,MATCH(F:F,[1]CAPS!$H:$H,0))</f>
        <v>2654</v>
      </c>
      <c r="H3465" s="413" t="s">
        <v>237</v>
      </c>
      <c r="I3465" s="412" t="s">
        <v>239</v>
      </c>
      <c r="J3465" s="340" t="s">
        <v>276</v>
      </c>
      <c r="K3465" s="340">
        <v>0</v>
      </c>
      <c r="L3465" s="340">
        <v>0</v>
      </c>
      <c r="M3465" s="340" t="s">
        <v>276</v>
      </c>
      <c r="N3465" s="340">
        <v>0</v>
      </c>
      <c r="O3465" s="344">
        <v>30</v>
      </c>
      <c r="P3465" s="342">
        <v>2</v>
      </c>
      <c r="Q3465" s="342">
        <v>0</v>
      </c>
      <c r="S3465">
        <f t="shared" si="391"/>
        <v>30</v>
      </c>
    </row>
    <row r="3466" spans="1:19" ht="16" hidden="1" x14ac:dyDescent="0.2">
      <c r="A3466" s="481" t="s">
        <v>326</v>
      </c>
      <c r="B3466" s="345">
        <v>20</v>
      </c>
      <c r="C3466" s="415" t="str">
        <f t="shared" si="394"/>
        <v>HV2.20</v>
      </c>
      <c r="D3466" s="416">
        <v>2</v>
      </c>
      <c r="E3466" s="482">
        <v>44160</v>
      </c>
      <c r="F3466" s="366" t="s">
        <v>298</v>
      </c>
      <c r="G3466" s="444">
        <f>INDEX([1]CAPS!$A:$A,MATCH(F:F,[1]CAPS!$H:$H,0))</f>
        <v>2602</v>
      </c>
      <c r="H3466" s="413" t="s">
        <v>237</v>
      </c>
      <c r="I3466" s="412" t="s">
        <v>239</v>
      </c>
      <c r="J3466" s="340" t="s">
        <v>276</v>
      </c>
      <c r="K3466" s="340">
        <v>0</v>
      </c>
      <c r="L3466" s="340">
        <v>0</v>
      </c>
      <c r="M3466" s="340" t="s">
        <v>276</v>
      </c>
      <c r="N3466" s="340">
        <v>0</v>
      </c>
      <c r="O3466" s="344">
        <v>64</v>
      </c>
      <c r="P3466" s="342">
        <v>0</v>
      </c>
      <c r="Q3466" s="342">
        <v>0</v>
      </c>
      <c r="S3466">
        <f t="shared" si="391"/>
        <v>64</v>
      </c>
    </row>
    <row r="3467" spans="1:19" ht="16" hidden="1" x14ac:dyDescent="0.2">
      <c r="A3467" s="481" t="s">
        <v>326</v>
      </c>
      <c r="B3467" s="345">
        <v>20</v>
      </c>
      <c r="C3467" s="415" t="str">
        <f t="shared" si="394"/>
        <v>HV2.20</v>
      </c>
      <c r="D3467" s="416">
        <v>2</v>
      </c>
      <c r="E3467" s="482">
        <v>44160</v>
      </c>
      <c r="F3467" s="366" t="s">
        <v>775</v>
      </c>
      <c r="G3467" s="444">
        <f>INDEX([1]CAPS!$A:$A,MATCH(F:F,[1]CAPS!$H:$H,0))</f>
        <v>7664</v>
      </c>
      <c r="H3467" s="413" t="s">
        <v>234</v>
      </c>
      <c r="I3467" s="412" t="s">
        <v>238</v>
      </c>
      <c r="J3467" s="340" t="s">
        <v>276</v>
      </c>
      <c r="K3467" s="340">
        <v>0</v>
      </c>
      <c r="L3467" s="340">
        <v>0</v>
      </c>
      <c r="M3467" s="340" t="s">
        <v>276</v>
      </c>
      <c r="N3467" s="340">
        <v>0</v>
      </c>
      <c r="O3467" s="344">
        <v>2</v>
      </c>
      <c r="P3467" s="342">
        <v>0</v>
      </c>
      <c r="Q3467" s="342">
        <v>0</v>
      </c>
      <c r="R3467" t="s">
        <v>691</v>
      </c>
      <c r="S3467">
        <f t="shared" ref="S3467:S3530" si="395">SUM(J3467:K3467)+O3467</f>
        <v>2</v>
      </c>
    </row>
    <row r="3468" spans="1:19" ht="16" hidden="1" x14ac:dyDescent="0.2">
      <c r="A3468" s="481" t="s">
        <v>339</v>
      </c>
      <c r="B3468" s="345">
        <v>1</v>
      </c>
      <c r="C3468" s="387" t="str">
        <f t="shared" ref="C3468:C3531" si="396">CONCATENATE(A3468,".",B3468)</f>
        <v>SS1.1</v>
      </c>
      <c r="D3468" s="416">
        <v>2</v>
      </c>
      <c r="E3468" s="485">
        <v>44151</v>
      </c>
      <c r="F3468" s="382" t="s">
        <v>139</v>
      </c>
      <c r="G3468" s="444">
        <f>INDEX([1]CAPS!$A:$A,MATCH(F:F,[1]CAPS!$H:$H,0))</f>
        <v>6325</v>
      </c>
      <c r="H3468" s="386" t="s">
        <v>234</v>
      </c>
      <c r="I3468" s="383" t="s">
        <v>238</v>
      </c>
      <c r="J3468" s="340" t="s">
        <v>276</v>
      </c>
      <c r="K3468" s="340">
        <v>4</v>
      </c>
      <c r="L3468" s="340">
        <v>0</v>
      </c>
      <c r="M3468" s="340" t="s">
        <v>276</v>
      </c>
      <c r="N3468" s="340">
        <v>1</v>
      </c>
      <c r="O3468" s="340">
        <v>0</v>
      </c>
      <c r="P3468" s="340">
        <v>0</v>
      </c>
      <c r="Q3468" s="340">
        <v>0</v>
      </c>
      <c r="S3468">
        <f t="shared" si="395"/>
        <v>4</v>
      </c>
    </row>
    <row r="3469" spans="1:19" ht="16" x14ac:dyDescent="0.2">
      <c r="A3469" s="481" t="s">
        <v>339</v>
      </c>
      <c r="B3469" s="345">
        <v>1</v>
      </c>
      <c r="C3469" s="387" t="str">
        <f t="shared" si="396"/>
        <v>SS1.1</v>
      </c>
      <c r="D3469" s="416">
        <v>2</v>
      </c>
      <c r="E3469" s="485">
        <v>44151</v>
      </c>
      <c r="F3469" s="382" t="s">
        <v>127</v>
      </c>
      <c r="G3469" s="444">
        <f>INDEX([1]CAPS!$A:$A,MATCH(F:F,[1]CAPS!$H:$H,0))</f>
        <v>10605</v>
      </c>
      <c r="H3469" s="386" t="s">
        <v>233</v>
      </c>
      <c r="I3469" s="383" t="s">
        <v>238</v>
      </c>
      <c r="J3469" s="340" t="s">
        <v>276</v>
      </c>
      <c r="K3469" s="340">
        <v>5</v>
      </c>
      <c r="L3469" s="340">
        <v>0</v>
      </c>
      <c r="M3469" s="340" t="s">
        <v>276</v>
      </c>
      <c r="N3469" s="340">
        <v>0</v>
      </c>
      <c r="O3469" s="340" t="s">
        <v>276</v>
      </c>
      <c r="P3469" s="340" t="s">
        <v>276</v>
      </c>
      <c r="Q3469" s="340" t="s">
        <v>276</v>
      </c>
      <c r="S3469">
        <f>SUM(J3469:K3469)</f>
        <v>5</v>
      </c>
    </row>
    <row r="3470" spans="1:19" ht="32" hidden="1" x14ac:dyDescent="0.2">
      <c r="A3470" s="481" t="s">
        <v>339</v>
      </c>
      <c r="B3470" s="345">
        <v>1</v>
      </c>
      <c r="C3470" s="387" t="str">
        <f t="shared" si="396"/>
        <v>SS1.1</v>
      </c>
      <c r="D3470" s="416">
        <v>2</v>
      </c>
      <c r="E3470" s="485">
        <v>44151</v>
      </c>
      <c r="F3470" s="382" t="s">
        <v>135</v>
      </c>
      <c r="G3470" s="444">
        <f>INDEX([1]CAPS!$A:$A,MATCH(F:F,[1]CAPS!$H:$H,0))</f>
        <v>7766</v>
      </c>
      <c r="H3470" s="386" t="s">
        <v>236</v>
      </c>
      <c r="I3470" s="383" t="s">
        <v>242</v>
      </c>
      <c r="J3470" s="340" t="s">
        <v>276</v>
      </c>
      <c r="K3470" s="340">
        <v>3</v>
      </c>
      <c r="L3470" s="340">
        <v>0</v>
      </c>
      <c r="M3470" s="340" t="s">
        <v>276</v>
      </c>
      <c r="N3470" s="340">
        <v>0</v>
      </c>
      <c r="O3470" s="340">
        <v>1</v>
      </c>
      <c r="P3470" s="340">
        <v>0</v>
      </c>
      <c r="Q3470" s="340">
        <v>0</v>
      </c>
      <c r="S3470">
        <f t="shared" si="395"/>
        <v>4</v>
      </c>
    </row>
    <row r="3471" spans="1:19" ht="32" hidden="1" x14ac:dyDescent="0.2">
      <c r="A3471" s="481" t="s">
        <v>339</v>
      </c>
      <c r="B3471" s="345">
        <v>1</v>
      </c>
      <c r="C3471" s="387" t="str">
        <f t="shared" si="396"/>
        <v>SS1.1</v>
      </c>
      <c r="D3471" s="416">
        <v>2</v>
      </c>
      <c r="E3471" s="485">
        <v>44151</v>
      </c>
      <c r="F3471" s="382" t="s">
        <v>348</v>
      </c>
      <c r="G3471" s="444">
        <f>INDEX([1]CAPS!$A:$A,MATCH(F:F,[1]CAPS!$H:$H,0))</f>
        <v>4000</v>
      </c>
      <c r="H3471" s="386" t="s">
        <v>236</v>
      </c>
      <c r="I3471" s="383" t="s">
        <v>239</v>
      </c>
      <c r="J3471" s="340" t="s">
        <v>276</v>
      </c>
      <c r="K3471" s="340">
        <v>4</v>
      </c>
      <c r="L3471" s="340">
        <v>0</v>
      </c>
      <c r="M3471" s="340" t="s">
        <v>276</v>
      </c>
      <c r="N3471" s="340">
        <v>0</v>
      </c>
      <c r="O3471" s="340">
        <v>20</v>
      </c>
      <c r="P3471" s="340">
        <v>8</v>
      </c>
      <c r="Q3471" s="340">
        <v>0</v>
      </c>
      <c r="S3471">
        <f t="shared" si="395"/>
        <v>24</v>
      </c>
    </row>
    <row r="3472" spans="1:19" ht="16" hidden="1" x14ac:dyDescent="0.2">
      <c r="A3472" s="481" t="s">
        <v>339</v>
      </c>
      <c r="B3472" s="345">
        <v>1</v>
      </c>
      <c r="C3472" s="387" t="str">
        <f t="shared" si="396"/>
        <v>SS1.1</v>
      </c>
      <c r="D3472" s="416">
        <v>2</v>
      </c>
      <c r="E3472" s="485">
        <v>44151</v>
      </c>
      <c r="F3472" s="382" t="s">
        <v>134</v>
      </c>
      <c r="G3472" s="444">
        <f>INDEX([1]CAPS!$A:$A,MATCH(F:F,[1]CAPS!$H:$H,0))</f>
        <v>2302</v>
      </c>
      <c r="H3472" s="386" t="s">
        <v>233</v>
      </c>
      <c r="I3472" s="383" t="s">
        <v>238</v>
      </c>
      <c r="J3472" s="340" t="s">
        <v>276</v>
      </c>
      <c r="K3472" s="340">
        <v>21</v>
      </c>
      <c r="L3472" s="340">
        <v>0</v>
      </c>
      <c r="M3472" s="340" t="s">
        <v>276</v>
      </c>
      <c r="N3472" s="340">
        <v>0</v>
      </c>
      <c r="O3472" s="340">
        <v>0</v>
      </c>
      <c r="P3472" s="340">
        <v>0</v>
      </c>
      <c r="Q3472" s="340">
        <v>0</v>
      </c>
      <c r="S3472">
        <f t="shared" si="395"/>
        <v>21</v>
      </c>
    </row>
    <row r="3473" spans="1:19" ht="16" x14ac:dyDescent="0.2">
      <c r="A3473" s="481" t="s">
        <v>339</v>
      </c>
      <c r="B3473" s="345">
        <v>1</v>
      </c>
      <c r="C3473" s="387" t="str">
        <f t="shared" si="396"/>
        <v>SS1.1</v>
      </c>
      <c r="D3473" s="416">
        <v>2</v>
      </c>
      <c r="E3473" s="485">
        <v>44151</v>
      </c>
      <c r="F3473" s="382" t="s">
        <v>159</v>
      </c>
      <c r="G3473" s="444">
        <f>INDEX([1]CAPS!$A:$A,MATCH(F:F,[1]CAPS!$H:$H,0))</f>
        <v>7138</v>
      </c>
      <c r="H3473" s="386" t="s">
        <v>233</v>
      </c>
      <c r="I3473" s="383" t="s">
        <v>240</v>
      </c>
      <c r="J3473" s="340" t="s">
        <v>276</v>
      </c>
      <c r="K3473" s="340">
        <v>1</v>
      </c>
      <c r="L3473" s="340">
        <v>0</v>
      </c>
      <c r="M3473" s="340" t="s">
        <v>276</v>
      </c>
      <c r="N3473" s="340">
        <v>0</v>
      </c>
      <c r="O3473" s="340" t="s">
        <v>276</v>
      </c>
      <c r="P3473" s="340" t="s">
        <v>276</v>
      </c>
      <c r="Q3473" s="340" t="s">
        <v>276</v>
      </c>
      <c r="S3473">
        <f>SUM(J3473:K3473)</f>
        <v>1</v>
      </c>
    </row>
    <row r="3474" spans="1:19" ht="16" hidden="1" x14ac:dyDescent="0.2">
      <c r="A3474" s="481" t="s">
        <v>339</v>
      </c>
      <c r="B3474" s="345">
        <v>1</v>
      </c>
      <c r="C3474" s="387" t="str">
        <f t="shared" si="396"/>
        <v>SS1.1</v>
      </c>
      <c r="D3474" s="416">
        <v>2</v>
      </c>
      <c r="E3474" s="485">
        <v>44151</v>
      </c>
      <c r="F3474" s="345" t="s">
        <v>128</v>
      </c>
      <c r="G3474" s="444">
        <f>INDEX([1]CAPS!$A:$A,MATCH(F:F,[1]CAPS!$H:$H,0))</f>
        <v>3243</v>
      </c>
      <c r="H3474" s="414"/>
      <c r="I3474" s="366"/>
      <c r="J3474" s="340" t="s">
        <v>276</v>
      </c>
      <c r="K3474" s="340">
        <v>0</v>
      </c>
      <c r="L3474" s="340">
        <v>0</v>
      </c>
      <c r="M3474" s="340" t="s">
        <v>276</v>
      </c>
      <c r="N3474" s="340">
        <v>0</v>
      </c>
      <c r="O3474" s="340">
        <v>8</v>
      </c>
      <c r="P3474" s="340">
        <v>0</v>
      </c>
      <c r="Q3474" s="340">
        <v>0</v>
      </c>
      <c r="S3474">
        <f t="shared" si="395"/>
        <v>8</v>
      </c>
    </row>
    <row r="3475" spans="1:19" ht="16" x14ac:dyDescent="0.2">
      <c r="A3475" s="481" t="s">
        <v>339</v>
      </c>
      <c r="B3475" s="345">
        <v>2</v>
      </c>
      <c r="C3475" s="387" t="str">
        <f t="shared" si="396"/>
        <v>SS1.2</v>
      </c>
      <c r="D3475" s="416">
        <v>2</v>
      </c>
      <c r="E3475" s="485">
        <v>44151</v>
      </c>
      <c r="F3475" s="382" t="s">
        <v>127</v>
      </c>
      <c r="G3475" s="444">
        <f>INDEX([1]CAPS!$A:$A,MATCH(F:F,[1]CAPS!$H:$H,0))</f>
        <v>10605</v>
      </c>
      <c r="H3475" s="386" t="s">
        <v>233</v>
      </c>
      <c r="I3475" s="383" t="s">
        <v>238</v>
      </c>
      <c r="J3475" s="340" t="s">
        <v>276</v>
      </c>
      <c r="K3475" s="340">
        <v>3</v>
      </c>
      <c r="L3475" s="340">
        <v>0</v>
      </c>
      <c r="M3475" s="340" t="s">
        <v>276</v>
      </c>
      <c r="N3475" s="340">
        <v>0</v>
      </c>
      <c r="O3475" s="340" t="s">
        <v>276</v>
      </c>
      <c r="P3475" s="340" t="s">
        <v>276</v>
      </c>
      <c r="Q3475" s="340" t="s">
        <v>276</v>
      </c>
      <c r="S3475">
        <f>SUM(J3475:K3475)</f>
        <v>3</v>
      </c>
    </row>
    <row r="3476" spans="1:19" ht="16" hidden="1" x14ac:dyDescent="0.2">
      <c r="A3476" s="481" t="s">
        <v>339</v>
      </c>
      <c r="B3476" s="342">
        <v>1</v>
      </c>
      <c r="C3476" s="387" t="str">
        <f t="shared" si="396"/>
        <v>SS1.1</v>
      </c>
      <c r="D3476" s="416">
        <v>2</v>
      </c>
      <c r="E3476" s="485">
        <v>44151</v>
      </c>
      <c r="F3476" s="342" t="s">
        <v>232</v>
      </c>
      <c r="G3476" s="444">
        <f>INDEX([1]CAPS!$A:$A,MATCH(F:F,[1]CAPS!$H:$H,0))</f>
        <v>8875</v>
      </c>
      <c r="H3476" s="413"/>
      <c r="I3476" s="344"/>
      <c r="J3476" s="340" t="s">
        <v>276</v>
      </c>
      <c r="K3476" s="340">
        <v>0</v>
      </c>
      <c r="L3476" s="340">
        <v>0</v>
      </c>
      <c r="M3476" s="340" t="s">
        <v>276</v>
      </c>
      <c r="N3476" s="340">
        <v>0</v>
      </c>
      <c r="O3476" s="340">
        <v>2</v>
      </c>
      <c r="P3476" s="340">
        <v>0</v>
      </c>
      <c r="Q3476" s="340">
        <v>0</v>
      </c>
      <c r="S3476">
        <f t="shared" si="395"/>
        <v>2</v>
      </c>
    </row>
    <row r="3477" spans="1:19" ht="16" hidden="1" x14ac:dyDescent="0.2">
      <c r="A3477" s="481" t="s">
        <v>339</v>
      </c>
      <c r="B3477" s="345">
        <v>1</v>
      </c>
      <c r="C3477" s="387" t="str">
        <f t="shared" si="396"/>
        <v>SS1.1</v>
      </c>
      <c r="D3477" s="416">
        <v>2</v>
      </c>
      <c r="E3477" s="485">
        <v>44151</v>
      </c>
      <c r="F3477" s="345" t="s">
        <v>502</v>
      </c>
      <c r="G3477" s="444">
        <f>INDEX([1]CAPS!$A:$A,MATCH(F:F,[1]CAPS!$H:$H,0))</f>
        <v>11903</v>
      </c>
      <c r="H3477" s="414"/>
      <c r="I3477" s="366"/>
      <c r="J3477" s="340" t="s">
        <v>276</v>
      </c>
      <c r="K3477" s="340">
        <v>0</v>
      </c>
      <c r="L3477" s="340">
        <v>0</v>
      </c>
      <c r="M3477" s="340" t="s">
        <v>276</v>
      </c>
      <c r="N3477" s="340">
        <v>0</v>
      </c>
      <c r="O3477" s="340">
        <v>3</v>
      </c>
      <c r="P3477" s="340">
        <v>0</v>
      </c>
      <c r="Q3477" s="340">
        <v>0</v>
      </c>
      <c r="S3477">
        <f t="shared" si="395"/>
        <v>3</v>
      </c>
    </row>
    <row r="3478" spans="1:19" ht="16" hidden="1" x14ac:dyDescent="0.2">
      <c r="A3478" s="481" t="s">
        <v>339</v>
      </c>
      <c r="B3478" s="345">
        <v>1</v>
      </c>
      <c r="C3478" s="387" t="str">
        <f t="shared" si="396"/>
        <v>SS1.1</v>
      </c>
      <c r="D3478" s="416">
        <v>2</v>
      </c>
      <c r="E3478" s="485">
        <v>44151</v>
      </c>
      <c r="F3478" s="345" t="s">
        <v>849</v>
      </c>
      <c r="G3478" s="444">
        <f>INDEX([1]CAPS!$A:$A,MATCH(F:F,[1]CAPS!$H:$H,0))</f>
        <v>2451</v>
      </c>
      <c r="H3478" s="414"/>
      <c r="I3478" s="366"/>
      <c r="J3478" s="340" t="s">
        <v>276</v>
      </c>
      <c r="K3478" s="340">
        <v>0</v>
      </c>
      <c r="L3478" s="340">
        <v>0</v>
      </c>
      <c r="M3478" s="340" t="s">
        <v>276</v>
      </c>
      <c r="N3478" s="340">
        <v>0</v>
      </c>
      <c r="O3478" s="340">
        <v>30</v>
      </c>
      <c r="P3478" s="340">
        <v>0</v>
      </c>
      <c r="Q3478" s="340">
        <v>0</v>
      </c>
      <c r="R3478" t="s">
        <v>866</v>
      </c>
      <c r="S3478">
        <f t="shared" si="395"/>
        <v>30</v>
      </c>
    </row>
    <row r="3479" spans="1:19" ht="16" x14ac:dyDescent="0.2">
      <c r="A3479" s="481" t="s">
        <v>339</v>
      </c>
      <c r="B3479" s="345">
        <v>2</v>
      </c>
      <c r="C3479" s="387" t="str">
        <f t="shared" si="396"/>
        <v>SS1.2</v>
      </c>
      <c r="D3479" s="416">
        <v>2</v>
      </c>
      <c r="E3479" s="485">
        <v>44151</v>
      </c>
      <c r="F3479" s="382" t="s">
        <v>159</v>
      </c>
      <c r="G3479" s="444">
        <f>INDEX([1]CAPS!$A:$A,MATCH(F:F,[1]CAPS!$H:$H,0))</f>
        <v>7138</v>
      </c>
      <c r="H3479" s="386" t="s">
        <v>233</v>
      </c>
      <c r="I3479" s="383" t="s">
        <v>240</v>
      </c>
      <c r="J3479" s="340" t="s">
        <v>276</v>
      </c>
      <c r="K3479" s="340">
        <v>2</v>
      </c>
      <c r="L3479" s="340">
        <v>0</v>
      </c>
      <c r="M3479" s="340" t="s">
        <v>276</v>
      </c>
      <c r="N3479" s="340">
        <v>0</v>
      </c>
      <c r="O3479" s="340" t="s">
        <v>276</v>
      </c>
      <c r="P3479" s="340" t="s">
        <v>276</v>
      </c>
      <c r="Q3479" s="340" t="s">
        <v>276</v>
      </c>
      <c r="S3479">
        <f>SUM(J3479:K3479)</f>
        <v>2</v>
      </c>
    </row>
    <row r="3480" spans="1:19" ht="16" hidden="1" x14ac:dyDescent="0.2">
      <c r="A3480" s="481" t="s">
        <v>339</v>
      </c>
      <c r="B3480" s="345">
        <v>1</v>
      </c>
      <c r="C3480" s="387" t="str">
        <f t="shared" si="396"/>
        <v>SS1.1</v>
      </c>
      <c r="D3480" s="416">
        <v>2</v>
      </c>
      <c r="E3480" s="485">
        <v>44151</v>
      </c>
      <c r="F3480" s="345" t="s">
        <v>161</v>
      </c>
      <c r="G3480" s="444">
        <f>INDEX([1]CAPS!$A:$A,MATCH(F:F,[1]CAPS!$H:$H,0))</f>
        <v>2603</v>
      </c>
      <c r="H3480" s="414"/>
      <c r="I3480" s="366"/>
      <c r="J3480" s="340" t="s">
        <v>276</v>
      </c>
      <c r="K3480" s="340">
        <v>0</v>
      </c>
      <c r="L3480" s="340">
        <v>0</v>
      </c>
      <c r="M3480" s="340" t="s">
        <v>276</v>
      </c>
      <c r="N3480" s="340">
        <v>0</v>
      </c>
      <c r="O3480" s="340">
        <v>20</v>
      </c>
      <c r="P3480" s="340">
        <v>10</v>
      </c>
      <c r="Q3480" s="340">
        <v>0</v>
      </c>
      <c r="S3480">
        <f t="shared" si="395"/>
        <v>20</v>
      </c>
    </row>
    <row r="3481" spans="1:19" ht="16" hidden="1" x14ac:dyDescent="0.2">
      <c r="A3481" s="481" t="s">
        <v>339</v>
      </c>
      <c r="B3481" s="345">
        <v>2</v>
      </c>
      <c r="C3481" s="387" t="str">
        <f t="shared" si="396"/>
        <v>SS1.2</v>
      </c>
      <c r="D3481" s="416">
        <v>2</v>
      </c>
      <c r="E3481" s="485">
        <v>44151</v>
      </c>
      <c r="F3481" s="382" t="s">
        <v>139</v>
      </c>
      <c r="G3481" s="444">
        <f>INDEX([1]CAPS!$A:$A,MATCH(F:F,[1]CAPS!$H:$H,0))</f>
        <v>6325</v>
      </c>
      <c r="H3481" s="386" t="s">
        <v>234</v>
      </c>
      <c r="I3481" s="383" t="s">
        <v>238</v>
      </c>
      <c r="J3481" s="340" t="s">
        <v>276</v>
      </c>
      <c r="K3481" s="340">
        <v>3</v>
      </c>
      <c r="L3481" s="340">
        <v>0</v>
      </c>
      <c r="M3481" s="340" t="s">
        <v>276</v>
      </c>
      <c r="N3481" s="340">
        <v>3</v>
      </c>
      <c r="O3481" s="340">
        <v>0</v>
      </c>
      <c r="P3481" s="340">
        <v>0</v>
      </c>
      <c r="Q3481" s="340">
        <v>0</v>
      </c>
      <c r="S3481">
        <f t="shared" si="395"/>
        <v>3</v>
      </c>
    </row>
    <row r="3482" spans="1:19" ht="32" hidden="1" x14ac:dyDescent="0.2">
      <c r="A3482" s="481" t="s">
        <v>339</v>
      </c>
      <c r="B3482" s="345">
        <v>2</v>
      </c>
      <c r="C3482" s="387" t="str">
        <f t="shared" si="396"/>
        <v>SS1.2</v>
      </c>
      <c r="D3482" s="416">
        <v>2</v>
      </c>
      <c r="E3482" s="485">
        <v>44151</v>
      </c>
      <c r="F3482" s="382" t="s">
        <v>135</v>
      </c>
      <c r="G3482" s="444">
        <f>INDEX([1]CAPS!$A:$A,MATCH(F:F,[1]CAPS!$H:$H,0))</f>
        <v>7766</v>
      </c>
      <c r="H3482" s="386" t="s">
        <v>236</v>
      </c>
      <c r="I3482" s="383" t="s">
        <v>242</v>
      </c>
      <c r="J3482" s="340" t="s">
        <v>276</v>
      </c>
      <c r="K3482" s="340">
        <v>3</v>
      </c>
      <c r="L3482" s="340">
        <v>0</v>
      </c>
      <c r="M3482" s="340" t="s">
        <v>276</v>
      </c>
      <c r="N3482" s="340">
        <v>0</v>
      </c>
      <c r="O3482" s="340">
        <v>0</v>
      </c>
      <c r="P3482" s="340">
        <v>0</v>
      </c>
      <c r="Q3482" s="340">
        <v>0</v>
      </c>
      <c r="S3482">
        <f t="shared" si="395"/>
        <v>3</v>
      </c>
    </row>
    <row r="3483" spans="1:19" ht="16" x14ac:dyDescent="0.2">
      <c r="A3483" s="481" t="s">
        <v>339</v>
      </c>
      <c r="B3483" s="345">
        <v>3</v>
      </c>
      <c r="C3483" s="387" t="str">
        <f t="shared" si="396"/>
        <v>SS1.3</v>
      </c>
      <c r="D3483" s="416">
        <v>2</v>
      </c>
      <c r="E3483" s="485">
        <v>44151</v>
      </c>
      <c r="F3483" s="382" t="s">
        <v>127</v>
      </c>
      <c r="G3483" s="444">
        <f>INDEX([1]CAPS!$A:$A,MATCH(F:F,[1]CAPS!$H:$H,0))</f>
        <v>10605</v>
      </c>
      <c r="H3483" s="386" t="s">
        <v>233</v>
      </c>
      <c r="I3483" s="383" t="s">
        <v>238</v>
      </c>
      <c r="J3483" s="340" t="s">
        <v>276</v>
      </c>
      <c r="K3483" s="340">
        <v>5</v>
      </c>
      <c r="L3483" s="340">
        <v>0</v>
      </c>
      <c r="M3483" s="340" t="s">
        <v>276</v>
      </c>
      <c r="N3483" s="340">
        <v>0</v>
      </c>
      <c r="O3483" s="340" t="s">
        <v>276</v>
      </c>
      <c r="P3483" s="340" t="s">
        <v>276</v>
      </c>
      <c r="Q3483" s="340" t="s">
        <v>276</v>
      </c>
      <c r="S3483">
        <f>SUM(J3483:K3483)</f>
        <v>5</v>
      </c>
    </row>
    <row r="3484" spans="1:19" ht="32" hidden="1" x14ac:dyDescent="0.2">
      <c r="A3484" s="481" t="s">
        <v>339</v>
      </c>
      <c r="B3484" s="345">
        <v>2</v>
      </c>
      <c r="C3484" s="387" t="str">
        <f t="shared" si="396"/>
        <v>SS1.2</v>
      </c>
      <c r="D3484" s="416">
        <v>2</v>
      </c>
      <c r="E3484" s="485">
        <v>44151</v>
      </c>
      <c r="F3484" s="382" t="s">
        <v>348</v>
      </c>
      <c r="G3484" s="444">
        <f>INDEX([1]CAPS!$A:$A,MATCH(F:F,[1]CAPS!$H:$H,0))</f>
        <v>4000</v>
      </c>
      <c r="H3484" s="386" t="s">
        <v>236</v>
      </c>
      <c r="I3484" s="383" t="s">
        <v>239</v>
      </c>
      <c r="J3484" s="340" t="s">
        <v>276</v>
      </c>
      <c r="K3484" s="340">
        <v>3</v>
      </c>
      <c r="L3484" s="340">
        <v>0</v>
      </c>
      <c r="M3484" s="340" t="s">
        <v>276</v>
      </c>
      <c r="N3484" s="340">
        <v>0</v>
      </c>
      <c r="O3484" s="340">
        <v>4</v>
      </c>
      <c r="P3484" s="340">
        <v>0</v>
      </c>
      <c r="Q3484" s="340">
        <v>0</v>
      </c>
      <c r="S3484">
        <f t="shared" si="395"/>
        <v>7</v>
      </c>
    </row>
    <row r="3485" spans="1:19" ht="16" hidden="1" x14ac:dyDescent="0.2">
      <c r="A3485" s="481" t="s">
        <v>339</v>
      </c>
      <c r="B3485" s="345">
        <v>2</v>
      </c>
      <c r="C3485" s="387" t="str">
        <f t="shared" si="396"/>
        <v>SS1.2</v>
      </c>
      <c r="D3485" s="416">
        <v>2</v>
      </c>
      <c r="E3485" s="485">
        <v>44151</v>
      </c>
      <c r="F3485" s="382" t="s">
        <v>134</v>
      </c>
      <c r="G3485" s="444">
        <f>INDEX([1]CAPS!$A:$A,MATCH(F:F,[1]CAPS!$H:$H,0))</f>
        <v>2302</v>
      </c>
      <c r="H3485" s="386" t="s">
        <v>233</v>
      </c>
      <c r="I3485" s="383" t="s">
        <v>238</v>
      </c>
      <c r="J3485" s="340" t="s">
        <v>276</v>
      </c>
      <c r="K3485" s="340">
        <v>12</v>
      </c>
      <c r="L3485" s="340">
        <v>0</v>
      </c>
      <c r="M3485" s="340" t="s">
        <v>276</v>
      </c>
      <c r="N3485" s="340">
        <v>0</v>
      </c>
      <c r="O3485" s="340">
        <v>0</v>
      </c>
      <c r="P3485" s="340">
        <v>0</v>
      </c>
      <c r="Q3485" s="340">
        <v>0</v>
      </c>
      <c r="S3485">
        <f t="shared" si="395"/>
        <v>12</v>
      </c>
    </row>
    <row r="3486" spans="1:19" ht="16" hidden="1" x14ac:dyDescent="0.2">
      <c r="A3486" s="481" t="s">
        <v>339</v>
      </c>
      <c r="B3486" s="345">
        <v>2</v>
      </c>
      <c r="C3486" s="387" t="str">
        <f t="shared" si="396"/>
        <v>SS1.2</v>
      </c>
      <c r="D3486" s="416">
        <v>2</v>
      </c>
      <c r="E3486" s="485">
        <v>44151</v>
      </c>
      <c r="F3486" s="342" t="s">
        <v>232</v>
      </c>
      <c r="G3486" s="444">
        <f>INDEX([1]CAPS!$A:$A,MATCH(F:F,[1]CAPS!$H:$H,0))</f>
        <v>8875</v>
      </c>
      <c r="H3486" s="414"/>
      <c r="I3486" s="366"/>
      <c r="J3486" s="340" t="s">
        <v>276</v>
      </c>
      <c r="K3486" s="449">
        <v>0</v>
      </c>
      <c r="L3486" s="340">
        <v>0</v>
      </c>
      <c r="M3486" s="340" t="s">
        <v>276</v>
      </c>
      <c r="N3486" s="340">
        <v>0</v>
      </c>
      <c r="O3486" s="340">
        <v>5</v>
      </c>
      <c r="P3486" s="340">
        <v>0</v>
      </c>
      <c r="Q3486" s="340">
        <v>0</v>
      </c>
      <c r="S3486">
        <f t="shared" si="395"/>
        <v>5</v>
      </c>
    </row>
    <row r="3487" spans="1:19" ht="16" hidden="1" x14ac:dyDescent="0.2">
      <c r="A3487" s="481" t="s">
        <v>339</v>
      </c>
      <c r="B3487" s="345">
        <v>2</v>
      </c>
      <c r="C3487" s="387" t="str">
        <f t="shared" si="396"/>
        <v>SS1.2</v>
      </c>
      <c r="D3487" s="416">
        <v>2</v>
      </c>
      <c r="E3487" s="485">
        <v>44151</v>
      </c>
      <c r="F3487" s="345" t="s">
        <v>128</v>
      </c>
      <c r="G3487" s="444">
        <f>INDEX([1]CAPS!$A:$A,MATCH(F:F,[1]CAPS!$H:$H,0))</f>
        <v>3243</v>
      </c>
      <c r="H3487" s="414"/>
      <c r="I3487" s="366"/>
      <c r="J3487" s="340" t="s">
        <v>276</v>
      </c>
      <c r="K3487" s="340">
        <v>0</v>
      </c>
      <c r="L3487" s="340">
        <v>0</v>
      </c>
      <c r="M3487" s="340" t="s">
        <v>276</v>
      </c>
      <c r="N3487" s="340">
        <v>0</v>
      </c>
      <c r="O3487" s="340">
        <v>2</v>
      </c>
      <c r="P3487" s="340">
        <v>0</v>
      </c>
      <c r="Q3487" s="340">
        <v>0</v>
      </c>
      <c r="S3487">
        <f t="shared" si="395"/>
        <v>2</v>
      </c>
    </row>
    <row r="3488" spans="1:19" ht="16" hidden="1" x14ac:dyDescent="0.2">
      <c r="A3488" s="481" t="s">
        <v>339</v>
      </c>
      <c r="B3488" s="345">
        <v>2</v>
      </c>
      <c r="C3488" s="387" t="str">
        <f t="shared" si="396"/>
        <v>SS1.2</v>
      </c>
      <c r="D3488" s="416">
        <v>2</v>
      </c>
      <c r="E3488" s="485">
        <v>44151</v>
      </c>
      <c r="F3488" s="345" t="s">
        <v>230</v>
      </c>
      <c r="G3488" s="444">
        <f>INDEX([1]CAPS!$A:$A,MATCH(F:F,[1]CAPS!$H:$H,0))</f>
        <v>1377</v>
      </c>
      <c r="H3488" s="414"/>
      <c r="I3488" s="366"/>
      <c r="J3488" s="340" t="s">
        <v>276</v>
      </c>
      <c r="K3488" s="340">
        <v>1</v>
      </c>
      <c r="L3488" s="340">
        <v>0</v>
      </c>
      <c r="M3488" s="340" t="s">
        <v>276</v>
      </c>
      <c r="N3488" s="340">
        <v>0</v>
      </c>
      <c r="O3488" s="340">
        <v>0</v>
      </c>
      <c r="P3488" s="340">
        <v>0</v>
      </c>
      <c r="Q3488" s="340">
        <v>0</v>
      </c>
      <c r="S3488">
        <f t="shared" si="395"/>
        <v>1</v>
      </c>
    </row>
    <row r="3489" spans="1:19" ht="16" x14ac:dyDescent="0.2">
      <c r="A3489" s="481" t="s">
        <v>339</v>
      </c>
      <c r="B3489" s="345">
        <v>3</v>
      </c>
      <c r="C3489" s="387" t="str">
        <f t="shared" si="396"/>
        <v>SS1.3</v>
      </c>
      <c r="D3489" s="416">
        <v>2</v>
      </c>
      <c r="E3489" s="485">
        <v>44151</v>
      </c>
      <c r="F3489" s="382" t="s">
        <v>129</v>
      </c>
      <c r="G3489" s="444">
        <f>INDEX([1]CAPS!$A:$A,MATCH(F:F,[1]CAPS!$H:$H,0))</f>
        <v>5532</v>
      </c>
      <c r="H3489" s="386" t="s">
        <v>233</v>
      </c>
      <c r="I3489" s="383" t="s">
        <v>238</v>
      </c>
      <c r="J3489" s="340" t="s">
        <v>276</v>
      </c>
      <c r="K3489" s="340">
        <v>9</v>
      </c>
      <c r="L3489" s="340">
        <v>0</v>
      </c>
      <c r="M3489" s="340">
        <v>2</v>
      </c>
      <c r="N3489" s="340">
        <v>0</v>
      </c>
      <c r="O3489" s="340" t="s">
        <v>276</v>
      </c>
      <c r="P3489" s="340" t="s">
        <v>276</v>
      </c>
      <c r="Q3489" s="340" t="s">
        <v>276</v>
      </c>
      <c r="S3489">
        <f>SUM(J3489:K3489)</f>
        <v>9</v>
      </c>
    </row>
    <row r="3490" spans="1:19" ht="16" hidden="1" x14ac:dyDescent="0.2">
      <c r="A3490" s="481" t="s">
        <v>339</v>
      </c>
      <c r="B3490" s="345">
        <v>2</v>
      </c>
      <c r="C3490" s="387" t="str">
        <f t="shared" si="396"/>
        <v>SS1.2</v>
      </c>
      <c r="D3490" s="416">
        <v>2</v>
      </c>
      <c r="E3490" s="485">
        <v>44151</v>
      </c>
      <c r="F3490" s="345" t="s">
        <v>131</v>
      </c>
      <c r="G3490" s="444">
        <f>INDEX([1]CAPS!$A:$A,MATCH(F:F,[1]CAPS!$H:$H,0))</f>
        <v>2557</v>
      </c>
      <c r="H3490" s="414"/>
      <c r="I3490" s="366"/>
      <c r="J3490" s="340" t="s">
        <v>276</v>
      </c>
      <c r="K3490" s="340">
        <v>3</v>
      </c>
      <c r="L3490" s="340">
        <v>0</v>
      </c>
      <c r="M3490" s="340" t="s">
        <v>276</v>
      </c>
      <c r="N3490" s="340">
        <v>0</v>
      </c>
      <c r="O3490" s="340">
        <v>0</v>
      </c>
      <c r="P3490" s="340">
        <v>0</v>
      </c>
      <c r="Q3490" s="340">
        <v>0</v>
      </c>
      <c r="S3490">
        <f t="shared" si="395"/>
        <v>3</v>
      </c>
    </row>
    <row r="3491" spans="1:19" ht="16" hidden="1" x14ac:dyDescent="0.2">
      <c r="A3491" s="481" t="s">
        <v>339</v>
      </c>
      <c r="B3491" s="345">
        <v>2</v>
      </c>
      <c r="C3491" s="387" t="str">
        <f t="shared" si="396"/>
        <v>SS1.2</v>
      </c>
      <c r="D3491" s="416">
        <v>2</v>
      </c>
      <c r="E3491" s="485">
        <v>44151</v>
      </c>
      <c r="F3491" s="345" t="s">
        <v>161</v>
      </c>
      <c r="G3491" s="444">
        <f>INDEX([1]CAPS!$A:$A,MATCH(F:F,[1]CAPS!$H:$H,0))</f>
        <v>2603</v>
      </c>
      <c r="H3491" s="367"/>
      <c r="I3491" s="345"/>
      <c r="J3491" s="340" t="s">
        <v>276</v>
      </c>
      <c r="K3491" s="340">
        <v>2</v>
      </c>
      <c r="L3491" s="340">
        <v>0</v>
      </c>
      <c r="M3491" s="340" t="s">
        <v>276</v>
      </c>
      <c r="N3491" s="340">
        <v>0</v>
      </c>
      <c r="O3491" s="340">
        <v>0</v>
      </c>
      <c r="P3491" s="340">
        <v>0</v>
      </c>
      <c r="Q3491" s="340">
        <v>0</v>
      </c>
      <c r="S3491">
        <f t="shared" si="395"/>
        <v>2</v>
      </c>
    </row>
    <row r="3492" spans="1:19" ht="16" hidden="1" x14ac:dyDescent="0.2">
      <c r="A3492" s="481" t="s">
        <v>339</v>
      </c>
      <c r="B3492" s="345">
        <v>3</v>
      </c>
      <c r="C3492" s="387" t="str">
        <f t="shared" si="396"/>
        <v>SS1.3</v>
      </c>
      <c r="D3492" s="416">
        <v>2</v>
      </c>
      <c r="E3492" s="485">
        <v>44151</v>
      </c>
      <c r="F3492" s="382" t="s">
        <v>139</v>
      </c>
      <c r="G3492" s="444">
        <f>INDEX([1]CAPS!$A:$A,MATCH(F:F,[1]CAPS!$H:$H,0))</f>
        <v>6325</v>
      </c>
      <c r="H3492" s="386" t="s">
        <v>234</v>
      </c>
      <c r="I3492" s="382" t="s">
        <v>238</v>
      </c>
      <c r="J3492" s="340" t="s">
        <v>276</v>
      </c>
      <c r="K3492" s="340">
        <v>1</v>
      </c>
      <c r="L3492" s="340">
        <v>0</v>
      </c>
      <c r="M3492" s="340" t="s">
        <v>276</v>
      </c>
      <c r="N3492" s="340">
        <v>1</v>
      </c>
      <c r="O3492" s="340">
        <v>0</v>
      </c>
      <c r="P3492" s="340">
        <v>0</v>
      </c>
      <c r="Q3492" s="340">
        <v>0</v>
      </c>
      <c r="S3492">
        <f t="shared" si="395"/>
        <v>1</v>
      </c>
    </row>
    <row r="3493" spans="1:19" ht="16" hidden="1" x14ac:dyDescent="0.2">
      <c r="A3493" s="481" t="s">
        <v>339</v>
      </c>
      <c r="B3493" s="345">
        <v>3</v>
      </c>
      <c r="C3493" s="387" t="str">
        <f t="shared" si="396"/>
        <v>SS1.3</v>
      </c>
      <c r="D3493" s="416">
        <v>2</v>
      </c>
      <c r="E3493" s="485">
        <v>44151</v>
      </c>
      <c r="F3493" s="382" t="s">
        <v>134</v>
      </c>
      <c r="G3493" s="444">
        <f>INDEX([1]CAPS!$A:$A,MATCH(F:F,[1]CAPS!$H:$H,0))</f>
        <v>2302</v>
      </c>
      <c r="H3493" s="386" t="s">
        <v>233</v>
      </c>
      <c r="I3493" s="382" t="s">
        <v>238</v>
      </c>
      <c r="J3493" s="340" t="s">
        <v>276</v>
      </c>
      <c r="K3493" s="340">
        <v>23</v>
      </c>
      <c r="L3493" s="340">
        <v>0</v>
      </c>
      <c r="M3493" s="340" t="s">
        <v>276</v>
      </c>
      <c r="N3493" s="340">
        <v>0</v>
      </c>
      <c r="O3493" s="340">
        <v>0</v>
      </c>
      <c r="P3493" s="340">
        <v>0</v>
      </c>
      <c r="Q3493" s="340">
        <v>0</v>
      </c>
      <c r="S3493">
        <f t="shared" si="395"/>
        <v>23</v>
      </c>
    </row>
    <row r="3494" spans="1:19" ht="16" hidden="1" x14ac:dyDescent="0.2">
      <c r="A3494" s="481" t="s">
        <v>339</v>
      </c>
      <c r="B3494" s="345">
        <v>3</v>
      </c>
      <c r="C3494" s="387" t="str">
        <f t="shared" si="396"/>
        <v>SS1.3</v>
      </c>
      <c r="D3494" s="416">
        <v>2</v>
      </c>
      <c r="E3494" s="485">
        <v>44151</v>
      </c>
      <c r="F3494" s="382" t="s">
        <v>275</v>
      </c>
      <c r="G3494" s="444">
        <f>INDEX([1]CAPS!$A:$A,MATCH(F:F,[1]CAPS!$H:$H,0))</f>
        <v>3300</v>
      </c>
      <c r="H3494" s="386" t="s">
        <v>234</v>
      </c>
      <c r="I3494" s="382" t="s">
        <v>238</v>
      </c>
      <c r="J3494" s="340" t="s">
        <v>276</v>
      </c>
      <c r="K3494" s="340">
        <v>4</v>
      </c>
      <c r="L3494" s="340">
        <v>0</v>
      </c>
      <c r="M3494" s="340" t="s">
        <v>276</v>
      </c>
      <c r="N3494" s="340">
        <v>0</v>
      </c>
      <c r="O3494" s="340">
        <v>0</v>
      </c>
      <c r="P3494" s="340">
        <v>0</v>
      </c>
      <c r="Q3494" s="340">
        <v>0</v>
      </c>
      <c r="S3494">
        <f t="shared" si="395"/>
        <v>4</v>
      </c>
    </row>
    <row r="3495" spans="1:19" ht="32" hidden="1" x14ac:dyDescent="0.2">
      <c r="A3495" s="481" t="s">
        <v>339</v>
      </c>
      <c r="B3495" s="345">
        <v>3</v>
      </c>
      <c r="C3495" s="387" t="str">
        <f t="shared" si="396"/>
        <v>SS1.3</v>
      </c>
      <c r="D3495" s="416">
        <v>2</v>
      </c>
      <c r="E3495" s="485">
        <v>44151</v>
      </c>
      <c r="F3495" s="382" t="s">
        <v>135</v>
      </c>
      <c r="G3495" s="444">
        <f>INDEX([1]CAPS!$A:$A,MATCH(F:F,[1]CAPS!$H:$H,0))</f>
        <v>7766</v>
      </c>
      <c r="H3495" s="386" t="s">
        <v>236</v>
      </c>
      <c r="I3495" s="382" t="s">
        <v>242</v>
      </c>
      <c r="J3495" s="340" t="s">
        <v>276</v>
      </c>
      <c r="K3495" s="340">
        <v>2</v>
      </c>
      <c r="L3495" s="340">
        <v>0</v>
      </c>
      <c r="M3495" s="340" t="s">
        <v>276</v>
      </c>
      <c r="N3495" s="340">
        <v>0</v>
      </c>
      <c r="O3495" s="340">
        <v>0</v>
      </c>
      <c r="P3495" s="340">
        <v>0</v>
      </c>
      <c r="Q3495" s="340">
        <v>0</v>
      </c>
      <c r="S3495">
        <f t="shared" si="395"/>
        <v>2</v>
      </c>
    </row>
    <row r="3496" spans="1:19" ht="32" hidden="1" x14ac:dyDescent="0.2">
      <c r="A3496" s="481" t="s">
        <v>339</v>
      </c>
      <c r="B3496" s="345">
        <v>3</v>
      </c>
      <c r="C3496" s="387" t="str">
        <f t="shared" si="396"/>
        <v>SS1.3</v>
      </c>
      <c r="D3496" s="416">
        <v>2</v>
      </c>
      <c r="E3496" s="485">
        <v>44151</v>
      </c>
      <c r="F3496" s="383" t="s">
        <v>232</v>
      </c>
      <c r="G3496" s="444">
        <f>INDEX([1]CAPS!$A:$A,MATCH(F:F,[1]CAPS!$H:$H,0))</f>
        <v>8875</v>
      </c>
      <c r="H3496" s="386" t="s">
        <v>236</v>
      </c>
      <c r="I3496" s="389" t="s">
        <v>239</v>
      </c>
      <c r="J3496" s="340" t="s">
        <v>276</v>
      </c>
      <c r="K3496" s="340">
        <v>1</v>
      </c>
      <c r="L3496" s="340">
        <v>0</v>
      </c>
      <c r="M3496" s="340" t="s">
        <v>276</v>
      </c>
      <c r="N3496" s="340">
        <v>0</v>
      </c>
      <c r="O3496" s="340">
        <v>1</v>
      </c>
      <c r="P3496" s="340">
        <v>0</v>
      </c>
      <c r="Q3496" s="340">
        <v>0</v>
      </c>
      <c r="S3496">
        <f t="shared" si="395"/>
        <v>2</v>
      </c>
    </row>
    <row r="3497" spans="1:19" ht="16" x14ac:dyDescent="0.2">
      <c r="A3497" s="481" t="s">
        <v>339</v>
      </c>
      <c r="B3497" s="345">
        <v>4</v>
      </c>
      <c r="C3497" s="387" t="str">
        <f t="shared" si="396"/>
        <v>SS1.4</v>
      </c>
      <c r="D3497" s="416">
        <v>2</v>
      </c>
      <c r="E3497" s="485">
        <v>44151</v>
      </c>
      <c r="F3497" s="383" t="s">
        <v>127</v>
      </c>
      <c r="G3497" s="444">
        <f>INDEX([1]CAPS!$A:$A,MATCH(F:F,[1]CAPS!$H:$H,0))</f>
        <v>10605</v>
      </c>
      <c r="H3497" s="386" t="s">
        <v>233</v>
      </c>
      <c r="I3497" s="389" t="s">
        <v>238</v>
      </c>
      <c r="J3497" s="340" t="s">
        <v>276</v>
      </c>
      <c r="K3497" s="340">
        <v>4</v>
      </c>
      <c r="L3497" s="340">
        <v>0</v>
      </c>
      <c r="M3497" s="340" t="s">
        <v>276</v>
      </c>
      <c r="N3497" s="340">
        <v>0</v>
      </c>
      <c r="O3497" s="340" t="s">
        <v>276</v>
      </c>
      <c r="P3497" s="340" t="s">
        <v>276</v>
      </c>
      <c r="Q3497" s="340" t="s">
        <v>276</v>
      </c>
      <c r="S3497">
        <f>SUM(J3497:K3497)</f>
        <v>4</v>
      </c>
    </row>
    <row r="3498" spans="1:19" ht="32" hidden="1" x14ac:dyDescent="0.2">
      <c r="A3498" s="481" t="s">
        <v>339</v>
      </c>
      <c r="B3498" s="345">
        <v>3</v>
      </c>
      <c r="C3498" s="387" t="str">
        <f t="shared" si="396"/>
        <v>SS1.3</v>
      </c>
      <c r="D3498" s="416">
        <v>2</v>
      </c>
      <c r="E3498" s="485">
        <v>44151</v>
      </c>
      <c r="F3498" s="383" t="s">
        <v>348</v>
      </c>
      <c r="G3498" s="444">
        <f>INDEX([1]CAPS!$A:$A,MATCH(F:F,[1]CAPS!$H:$H,0))</f>
        <v>4000</v>
      </c>
      <c r="H3498" s="386" t="s">
        <v>236</v>
      </c>
      <c r="I3498" s="389" t="s">
        <v>239</v>
      </c>
      <c r="J3498" s="340" t="s">
        <v>276</v>
      </c>
      <c r="K3498" s="340">
        <v>2</v>
      </c>
      <c r="L3498" s="340">
        <v>0</v>
      </c>
      <c r="M3498" s="340" t="s">
        <v>276</v>
      </c>
      <c r="N3498" s="340">
        <v>0</v>
      </c>
      <c r="O3498" s="340">
        <v>0</v>
      </c>
      <c r="P3498" s="340">
        <v>0</v>
      </c>
      <c r="Q3498" s="340">
        <v>0</v>
      </c>
      <c r="S3498">
        <f t="shared" si="395"/>
        <v>2</v>
      </c>
    </row>
    <row r="3499" spans="1:19" ht="16" x14ac:dyDescent="0.2">
      <c r="A3499" s="481" t="s">
        <v>339</v>
      </c>
      <c r="B3499" s="345">
        <v>4</v>
      </c>
      <c r="C3499" s="387" t="str">
        <f t="shared" si="396"/>
        <v>SS1.4</v>
      </c>
      <c r="D3499" s="416">
        <v>2</v>
      </c>
      <c r="E3499" s="485">
        <v>44151</v>
      </c>
      <c r="F3499" s="383" t="s">
        <v>129</v>
      </c>
      <c r="G3499" s="444">
        <f>INDEX([1]CAPS!$A:$A,MATCH(F:F,[1]CAPS!$H:$H,0))</f>
        <v>5532</v>
      </c>
      <c r="H3499" s="386" t="s">
        <v>233</v>
      </c>
      <c r="I3499" s="389" t="s">
        <v>238</v>
      </c>
      <c r="J3499" s="340" t="s">
        <v>276</v>
      </c>
      <c r="K3499" s="340">
        <v>30</v>
      </c>
      <c r="L3499" s="340">
        <v>0</v>
      </c>
      <c r="M3499" s="340">
        <v>3</v>
      </c>
      <c r="N3499" s="340">
        <v>0</v>
      </c>
      <c r="O3499" s="340" t="s">
        <v>276</v>
      </c>
      <c r="P3499" s="340" t="s">
        <v>276</v>
      </c>
      <c r="Q3499" s="340" t="s">
        <v>276</v>
      </c>
      <c r="S3499">
        <f>SUM(J3499:K3499)</f>
        <v>30</v>
      </c>
    </row>
    <row r="3500" spans="1:19" ht="16" hidden="1" x14ac:dyDescent="0.2">
      <c r="A3500" s="481" t="s">
        <v>339</v>
      </c>
      <c r="B3500" s="345">
        <v>3</v>
      </c>
      <c r="C3500" s="387" t="str">
        <f t="shared" si="396"/>
        <v>SS1.3</v>
      </c>
      <c r="D3500" s="416">
        <v>2</v>
      </c>
      <c r="E3500" s="485">
        <v>44151</v>
      </c>
      <c r="F3500" s="383" t="s">
        <v>230</v>
      </c>
      <c r="G3500" s="444">
        <f>INDEX([1]CAPS!$A:$A,MATCH(F:F,[1]CAPS!$H:$H,0))</f>
        <v>1377</v>
      </c>
      <c r="H3500" s="386" t="s">
        <v>233</v>
      </c>
      <c r="I3500" s="389" t="s">
        <v>238</v>
      </c>
      <c r="J3500" s="340" t="s">
        <v>276</v>
      </c>
      <c r="K3500" s="340">
        <v>7</v>
      </c>
      <c r="L3500" s="340">
        <v>0</v>
      </c>
      <c r="M3500" s="340" t="s">
        <v>276</v>
      </c>
      <c r="N3500" s="340">
        <v>3</v>
      </c>
      <c r="O3500" s="340">
        <v>0</v>
      </c>
      <c r="P3500" s="340">
        <v>0</v>
      </c>
      <c r="Q3500" s="340">
        <v>0</v>
      </c>
      <c r="S3500">
        <f t="shared" si="395"/>
        <v>7</v>
      </c>
    </row>
    <row r="3501" spans="1:19" ht="16" hidden="1" x14ac:dyDescent="0.2">
      <c r="A3501" s="481" t="s">
        <v>339</v>
      </c>
      <c r="B3501" s="345">
        <v>3</v>
      </c>
      <c r="C3501" s="387" t="str">
        <f t="shared" si="396"/>
        <v>SS1.3</v>
      </c>
      <c r="D3501" s="416">
        <v>2</v>
      </c>
      <c r="E3501" s="485">
        <v>44151</v>
      </c>
      <c r="F3501" s="383" t="s">
        <v>131</v>
      </c>
      <c r="G3501" s="444">
        <f>INDEX([1]CAPS!$A:$A,MATCH(F:F,[1]CAPS!$H:$H,0))</f>
        <v>2557</v>
      </c>
      <c r="H3501" s="386" t="s">
        <v>233</v>
      </c>
      <c r="I3501" s="389" t="s">
        <v>240</v>
      </c>
      <c r="J3501" s="340" t="s">
        <v>276</v>
      </c>
      <c r="K3501" s="340">
        <v>10</v>
      </c>
      <c r="L3501" s="340">
        <v>0</v>
      </c>
      <c r="M3501" s="340" t="s">
        <v>276</v>
      </c>
      <c r="N3501" s="340">
        <v>0</v>
      </c>
      <c r="O3501" s="340">
        <v>0</v>
      </c>
      <c r="P3501" s="340">
        <v>0</v>
      </c>
      <c r="Q3501" s="340">
        <v>0</v>
      </c>
      <c r="S3501">
        <f t="shared" si="395"/>
        <v>10</v>
      </c>
    </row>
    <row r="3502" spans="1:19" ht="16" hidden="1" x14ac:dyDescent="0.2">
      <c r="A3502" s="481" t="s">
        <v>339</v>
      </c>
      <c r="B3502" s="345">
        <v>3</v>
      </c>
      <c r="C3502" s="387" t="str">
        <f t="shared" si="396"/>
        <v>SS1.3</v>
      </c>
      <c r="D3502" s="416">
        <v>2</v>
      </c>
      <c r="E3502" s="485">
        <v>44151</v>
      </c>
      <c r="F3502" s="366" t="s">
        <v>131</v>
      </c>
      <c r="G3502" s="444">
        <f>INDEX([1]CAPS!$A:$A,MATCH(F:F,[1]CAPS!$H:$H,0))</f>
        <v>2557</v>
      </c>
      <c r="H3502" s="414"/>
      <c r="I3502" s="341"/>
      <c r="J3502" s="340" t="s">
        <v>276</v>
      </c>
      <c r="K3502" s="340">
        <v>7</v>
      </c>
      <c r="L3502" s="340">
        <v>0</v>
      </c>
      <c r="M3502" s="340" t="s">
        <v>276</v>
      </c>
      <c r="N3502" s="340">
        <v>0</v>
      </c>
      <c r="O3502" s="340">
        <v>0</v>
      </c>
      <c r="P3502" s="340">
        <v>0</v>
      </c>
      <c r="Q3502" s="340">
        <v>0</v>
      </c>
      <c r="S3502">
        <f t="shared" si="395"/>
        <v>7</v>
      </c>
    </row>
    <row r="3503" spans="1:19" ht="16" hidden="1" x14ac:dyDescent="0.2">
      <c r="A3503" s="481" t="s">
        <v>339</v>
      </c>
      <c r="B3503" s="345">
        <v>3</v>
      </c>
      <c r="C3503" s="387" t="str">
        <f t="shared" si="396"/>
        <v>SS1.3</v>
      </c>
      <c r="D3503" s="416">
        <v>2</v>
      </c>
      <c r="E3503" s="485">
        <v>44151</v>
      </c>
      <c r="F3503" s="366" t="s">
        <v>477</v>
      </c>
      <c r="G3503" s="444">
        <f>INDEX([1]CAPS!$A:$A,MATCH(F:F,[1]CAPS!$H:$H,0))</f>
        <v>5043</v>
      </c>
      <c r="H3503" s="414"/>
      <c r="I3503" s="341"/>
      <c r="J3503" s="340" t="s">
        <v>276</v>
      </c>
      <c r="K3503" s="340">
        <v>0</v>
      </c>
      <c r="L3503" s="340">
        <v>0</v>
      </c>
      <c r="M3503" s="340" t="s">
        <v>276</v>
      </c>
      <c r="N3503" s="340">
        <v>0</v>
      </c>
      <c r="O3503" s="340">
        <v>1</v>
      </c>
      <c r="P3503" s="340">
        <v>0</v>
      </c>
      <c r="Q3503" s="340">
        <v>1</v>
      </c>
      <c r="S3503">
        <f t="shared" si="395"/>
        <v>1</v>
      </c>
    </row>
    <row r="3504" spans="1:19" ht="16" x14ac:dyDescent="0.2">
      <c r="A3504" s="481" t="s">
        <v>339</v>
      </c>
      <c r="B3504" s="345">
        <v>5</v>
      </c>
      <c r="C3504" s="387" t="str">
        <f t="shared" si="396"/>
        <v>SS1.5</v>
      </c>
      <c r="D3504" s="416">
        <v>2</v>
      </c>
      <c r="E3504" s="485">
        <v>44151</v>
      </c>
      <c r="F3504" s="383" t="s">
        <v>127</v>
      </c>
      <c r="G3504" s="444">
        <f>INDEX([1]CAPS!$A:$A,MATCH(F:F,[1]CAPS!$H:$H,0))</f>
        <v>10605</v>
      </c>
      <c r="H3504" s="386" t="s">
        <v>233</v>
      </c>
      <c r="I3504" s="389" t="s">
        <v>238</v>
      </c>
      <c r="J3504" s="340" t="s">
        <v>276</v>
      </c>
      <c r="K3504" s="340">
        <v>7</v>
      </c>
      <c r="L3504" s="340">
        <v>0</v>
      </c>
      <c r="M3504" s="340" t="s">
        <v>276</v>
      </c>
      <c r="N3504" s="340">
        <v>0</v>
      </c>
      <c r="O3504" s="340" t="s">
        <v>276</v>
      </c>
      <c r="P3504" s="340" t="s">
        <v>276</v>
      </c>
      <c r="Q3504" s="340" t="s">
        <v>276</v>
      </c>
      <c r="S3504">
        <f>SUM(J3504:K3504)</f>
        <v>7</v>
      </c>
    </row>
    <row r="3505" spans="1:19" ht="16" hidden="1" x14ac:dyDescent="0.2">
      <c r="A3505" s="481" t="s">
        <v>339</v>
      </c>
      <c r="B3505" s="345">
        <v>4</v>
      </c>
      <c r="C3505" s="387" t="str">
        <f t="shared" si="396"/>
        <v>SS1.4</v>
      </c>
      <c r="D3505" s="416">
        <v>2</v>
      </c>
      <c r="E3505" s="485">
        <v>44151</v>
      </c>
      <c r="F3505" s="383" t="s">
        <v>131</v>
      </c>
      <c r="G3505" s="444">
        <f>INDEX([1]CAPS!$A:$A,MATCH(F:F,[1]CAPS!$H:$H,0))</f>
        <v>2557</v>
      </c>
      <c r="H3505" s="386" t="s">
        <v>233</v>
      </c>
      <c r="I3505" s="389" t="s">
        <v>240</v>
      </c>
      <c r="J3505" s="340" t="s">
        <v>276</v>
      </c>
      <c r="K3505" s="340">
        <v>90</v>
      </c>
      <c r="L3505" s="340">
        <v>0</v>
      </c>
      <c r="M3505" s="340" t="s">
        <v>276</v>
      </c>
      <c r="N3505" s="340">
        <v>0</v>
      </c>
      <c r="O3505" s="340">
        <v>0</v>
      </c>
      <c r="P3505" s="340">
        <v>0</v>
      </c>
      <c r="Q3505" s="340">
        <v>0</v>
      </c>
      <c r="S3505">
        <f t="shared" si="395"/>
        <v>90</v>
      </c>
    </row>
    <row r="3506" spans="1:19" ht="32" hidden="1" x14ac:dyDescent="0.2">
      <c r="A3506" s="481" t="s">
        <v>339</v>
      </c>
      <c r="B3506" s="345">
        <v>4</v>
      </c>
      <c r="C3506" s="387" t="str">
        <f t="shared" si="396"/>
        <v>SS1.4</v>
      </c>
      <c r="D3506" s="416">
        <v>2</v>
      </c>
      <c r="E3506" s="485">
        <v>44151</v>
      </c>
      <c r="F3506" s="383" t="s">
        <v>232</v>
      </c>
      <c r="G3506" s="444">
        <f>INDEX([1]CAPS!$A:$A,MATCH(F:F,[1]CAPS!$H:$H,0))</f>
        <v>8875</v>
      </c>
      <c r="H3506" s="386" t="s">
        <v>236</v>
      </c>
      <c r="I3506" s="389" t="s">
        <v>239</v>
      </c>
      <c r="J3506" s="340" t="s">
        <v>276</v>
      </c>
      <c r="K3506" s="340">
        <v>1</v>
      </c>
      <c r="L3506" s="340">
        <v>0</v>
      </c>
      <c r="M3506" s="340" t="s">
        <v>276</v>
      </c>
      <c r="N3506" s="340">
        <v>0</v>
      </c>
      <c r="O3506" s="340">
        <v>9</v>
      </c>
      <c r="P3506" s="340">
        <v>0</v>
      </c>
      <c r="Q3506" s="340">
        <v>0</v>
      </c>
      <c r="S3506">
        <f t="shared" si="395"/>
        <v>10</v>
      </c>
    </row>
    <row r="3507" spans="1:19" ht="16" x14ac:dyDescent="0.2">
      <c r="A3507" s="481" t="s">
        <v>339</v>
      </c>
      <c r="B3507" s="345">
        <v>5</v>
      </c>
      <c r="C3507" s="387" t="str">
        <f t="shared" si="396"/>
        <v>SS1.5</v>
      </c>
      <c r="D3507" s="416">
        <v>2</v>
      </c>
      <c r="E3507" s="485">
        <v>44151</v>
      </c>
      <c r="F3507" s="383" t="s">
        <v>129</v>
      </c>
      <c r="G3507" s="444">
        <f>INDEX([1]CAPS!$A:$A,MATCH(F:F,[1]CAPS!$H:$H,0))</f>
        <v>5532</v>
      </c>
      <c r="H3507" s="386" t="s">
        <v>233</v>
      </c>
      <c r="I3507" s="389" t="s">
        <v>238</v>
      </c>
      <c r="J3507" s="340" t="s">
        <v>276</v>
      </c>
      <c r="K3507" s="340">
        <v>17</v>
      </c>
      <c r="L3507" s="340">
        <v>0</v>
      </c>
      <c r="M3507" s="340">
        <v>1</v>
      </c>
      <c r="N3507" s="340">
        <v>0</v>
      </c>
      <c r="O3507" s="340" t="s">
        <v>276</v>
      </c>
      <c r="P3507" s="340" t="s">
        <v>276</v>
      </c>
      <c r="Q3507" s="340" t="s">
        <v>276</v>
      </c>
      <c r="S3507">
        <f>SUM(J3507:K3507)</f>
        <v>17</v>
      </c>
    </row>
    <row r="3508" spans="1:19" ht="16" hidden="1" x14ac:dyDescent="0.2">
      <c r="A3508" s="481" t="s">
        <v>339</v>
      </c>
      <c r="B3508" s="345">
        <v>4</v>
      </c>
      <c r="C3508" s="387" t="str">
        <f t="shared" si="396"/>
        <v>SS1.4</v>
      </c>
      <c r="D3508" s="416">
        <v>2</v>
      </c>
      <c r="E3508" s="485">
        <v>44151</v>
      </c>
      <c r="F3508" s="383" t="s">
        <v>275</v>
      </c>
      <c r="G3508" s="444">
        <f>INDEX([1]CAPS!$A:$A,MATCH(F:F,[1]CAPS!$H:$H,0))</f>
        <v>3300</v>
      </c>
      <c r="H3508" s="386" t="s">
        <v>234</v>
      </c>
      <c r="I3508" s="389" t="s">
        <v>238</v>
      </c>
      <c r="J3508" s="340" t="s">
        <v>276</v>
      </c>
      <c r="K3508" s="340">
        <v>5</v>
      </c>
      <c r="L3508" s="340">
        <v>0</v>
      </c>
      <c r="M3508" s="340" t="s">
        <v>276</v>
      </c>
      <c r="N3508" s="340">
        <v>0</v>
      </c>
      <c r="O3508" s="340">
        <v>0</v>
      </c>
      <c r="P3508" s="340">
        <v>0</v>
      </c>
      <c r="Q3508" s="340">
        <v>0</v>
      </c>
      <c r="S3508">
        <f t="shared" si="395"/>
        <v>5</v>
      </c>
    </row>
    <row r="3509" spans="1:19" ht="32" hidden="1" x14ac:dyDescent="0.2">
      <c r="A3509" s="481" t="s">
        <v>339</v>
      </c>
      <c r="B3509" s="345">
        <v>4</v>
      </c>
      <c r="C3509" s="387" t="str">
        <f t="shared" si="396"/>
        <v>SS1.4</v>
      </c>
      <c r="D3509" s="416">
        <v>2</v>
      </c>
      <c r="E3509" s="485">
        <v>44151</v>
      </c>
      <c r="F3509" s="383" t="s">
        <v>135</v>
      </c>
      <c r="G3509" s="444">
        <f>INDEX([1]CAPS!$A:$A,MATCH(F:F,[1]CAPS!$H:$H,0))</f>
        <v>7766</v>
      </c>
      <c r="H3509" s="386" t="s">
        <v>236</v>
      </c>
      <c r="I3509" s="389" t="s">
        <v>242</v>
      </c>
      <c r="J3509" s="340" t="s">
        <v>276</v>
      </c>
      <c r="K3509" s="340">
        <v>2</v>
      </c>
      <c r="L3509" s="340">
        <v>0</v>
      </c>
      <c r="M3509" s="340" t="s">
        <v>276</v>
      </c>
      <c r="N3509" s="340">
        <v>0</v>
      </c>
      <c r="O3509" s="340">
        <v>0</v>
      </c>
      <c r="P3509" s="340">
        <v>0</v>
      </c>
      <c r="Q3509" s="340">
        <v>0</v>
      </c>
      <c r="S3509">
        <f t="shared" si="395"/>
        <v>2</v>
      </c>
    </row>
    <row r="3510" spans="1:19" ht="32" x14ac:dyDescent="0.2">
      <c r="A3510" s="481" t="s">
        <v>339</v>
      </c>
      <c r="B3510" s="345">
        <v>4</v>
      </c>
      <c r="C3510" s="387" t="str">
        <f t="shared" si="396"/>
        <v>SS1.4</v>
      </c>
      <c r="D3510" s="416">
        <v>2</v>
      </c>
      <c r="E3510" s="485">
        <v>44151</v>
      </c>
      <c r="F3510" s="383" t="s">
        <v>161</v>
      </c>
      <c r="G3510" s="444">
        <f>INDEX([1]CAPS!$A:$A,MATCH(F:F,[1]CAPS!$H:$H,0))</f>
        <v>2603</v>
      </c>
      <c r="H3510" s="386" t="s">
        <v>235</v>
      </c>
      <c r="I3510" s="389" t="s">
        <v>239</v>
      </c>
      <c r="J3510" s="340" t="s">
        <v>276</v>
      </c>
      <c r="K3510" s="340">
        <v>2</v>
      </c>
      <c r="L3510" s="340">
        <v>0</v>
      </c>
      <c r="M3510" s="340" t="s">
        <v>276</v>
      </c>
      <c r="N3510" s="340">
        <v>0</v>
      </c>
      <c r="O3510" s="340" t="s">
        <v>276</v>
      </c>
      <c r="P3510" s="340" t="s">
        <v>276</v>
      </c>
      <c r="Q3510" s="340" t="s">
        <v>276</v>
      </c>
      <c r="S3510">
        <f t="shared" ref="S3510:S3512" si="397">SUM(J3510:K3510)</f>
        <v>2</v>
      </c>
    </row>
    <row r="3511" spans="1:19" ht="16" x14ac:dyDescent="0.2">
      <c r="A3511" s="481" t="s">
        <v>339</v>
      </c>
      <c r="B3511" s="345">
        <v>6</v>
      </c>
      <c r="C3511" s="387" t="str">
        <f t="shared" si="396"/>
        <v>SS1.6</v>
      </c>
      <c r="D3511" s="416">
        <v>2</v>
      </c>
      <c r="E3511" s="485">
        <v>44151</v>
      </c>
      <c r="F3511" s="383" t="s">
        <v>127</v>
      </c>
      <c r="G3511" s="444">
        <f>INDEX([1]CAPS!$A:$A,MATCH(F:F,[1]CAPS!$H:$H,0))</f>
        <v>10605</v>
      </c>
      <c r="H3511" s="386" t="s">
        <v>233</v>
      </c>
      <c r="I3511" s="389" t="s">
        <v>238</v>
      </c>
      <c r="J3511" s="340" t="s">
        <v>276</v>
      </c>
      <c r="K3511" s="340">
        <v>5</v>
      </c>
      <c r="L3511" s="340">
        <v>0</v>
      </c>
      <c r="M3511" s="340" t="s">
        <v>276</v>
      </c>
      <c r="N3511" s="340">
        <v>0</v>
      </c>
      <c r="O3511" s="340" t="s">
        <v>276</v>
      </c>
      <c r="P3511" s="340" t="s">
        <v>276</v>
      </c>
      <c r="Q3511" s="340" t="s">
        <v>276</v>
      </c>
      <c r="S3511">
        <f t="shared" si="397"/>
        <v>5</v>
      </c>
    </row>
    <row r="3512" spans="1:19" ht="16" x14ac:dyDescent="0.2">
      <c r="A3512" s="481" t="s">
        <v>339</v>
      </c>
      <c r="B3512" s="345">
        <v>6</v>
      </c>
      <c r="C3512" s="387" t="str">
        <f t="shared" si="396"/>
        <v>SS1.6</v>
      </c>
      <c r="D3512" s="416">
        <v>2</v>
      </c>
      <c r="E3512" s="485">
        <v>44151</v>
      </c>
      <c r="F3512" s="383" t="s">
        <v>129</v>
      </c>
      <c r="G3512" s="444">
        <f>INDEX([1]CAPS!$A:$A,MATCH(F:F,[1]CAPS!$H:$H,0))</f>
        <v>5532</v>
      </c>
      <c r="H3512" s="386" t="s">
        <v>233</v>
      </c>
      <c r="I3512" s="389" t="s">
        <v>238</v>
      </c>
      <c r="J3512" s="340" t="s">
        <v>276</v>
      </c>
      <c r="K3512" s="340">
        <v>25</v>
      </c>
      <c r="L3512" s="340">
        <v>0</v>
      </c>
      <c r="M3512" s="340">
        <v>2</v>
      </c>
      <c r="N3512" s="340">
        <v>0</v>
      </c>
      <c r="O3512" s="340" t="s">
        <v>276</v>
      </c>
      <c r="P3512" s="340" t="s">
        <v>276</v>
      </c>
      <c r="Q3512" s="340" t="s">
        <v>276</v>
      </c>
      <c r="S3512">
        <f t="shared" si="397"/>
        <v>25</v>
      </c>
    </row>
    <row r="3513" spans="1:19" ht="32" hidden="1" x14ac:dyDescent="0.2">
      <c r="A3513" s="481" t="s">
        <v>339</v>
      </c>
      <c r="B3513" s="345">
        <v>4</v>
      </c>
      <c r="C3513" s="387" t="str">
        <f t="shared" si="396"/>
        <v>SS1.4</v>
      </c>
      <c r="D3513" s="416">
        <v>2</v>
      </c>
      <c r="E3513" s="485">
        <v>44151</v>
      </c>
      <c r="F3513" s="383" t="s">
        <v>348</v>
      </c>
      <c r="G3513" s="444">
        <f>INDEX([1]CAPS!$A:$A,MATCH(F:F,[1]CAPS!$H:$H,0))</f>
        <v>4000</v>
      </c>
      <c r="H3513" s="386" t="s">
        <v>236</v>
      </c>
      <c r="I3513" s="389" t="s">
        <v>239</v>
      </c>
      <c r="J3513" s="340" t="s">
        <v>276</v>
      </c>
      <c r="K3513" s="340">
        <v>12</v>
      </c>
      <c r="L3513" s="340">
        <v>0</v>
      </c>
      <c r="M3513" s="340" t="s">
        <v>276</v>
      </c>
      <c r="N3513" s="340">
        <v>0</v>
      </c>
      <c r="O3513" s="340">
        <v>0</v>
      </c>
      <c r="P3513" s="340">
        <v>0</v>
      </c>
      <c r="Q3513" s="340">
        <v>0</v>
      </c>
      <c r="S3513">
        <f t="shared" si="395"/>
        <v>12</v>
      </c>
    </row>
    <row r="3514" spans="1:19" ht="16" hidden="1" x14ac:dyDescent="0.2">
      <c r="A3514" s="481" t="s">
        <v>339</v>
      </c>
      <c r="B3514" s="345">
        <v>4</v>
      </c>
      <c r="C3514" s="387" t="str">
        <f t="shared" si="396"/>
        <v>SS1.4</v>
      </c>
      <c r="D3514" s="416">
        <v>2</v>
      </c>
      <c r="E3514" s="485">
        <v>44151</v>
      </c>
      <c r="F3514" s="383" t="s">
        <v>230</v>
      </c>
      <c r="G3514" s="444">
        <f>INDEX([1]CAPS!$A:$A,MATCH(F:F,[1]CAPS!$H:$H,0))</f>
        <v>1377</v>
      </c>
      <c r="H3514" s="386" t="s">
        <v>233</v>
      </c>
      <c r="I3514" s="389" t="s">
        <v>238</v>
      </c>
      <c r="J3514" s="340" t="s">
        <v>276</v>
      </c>
      <c r="K3514" s="340">
        <v>35</v>
      </c>
      <c r="L3514" s="340">
        <v>0</v>
      </c>
      <c r="M3514" s="340" t="s">
        <v>276</v>
      </c>
      <c r="N3514" s="340">
        <v>12</v>
      </c>
      <c r="O3514" s="340">
        <v>0</v>
      </c>
      <c r="P3514" s="340">
        <v>0</v>
      </c>
      <c r="Q3514" s="340">
        <v>0</v>
      </c>
      <c r="S3514">
        <f t="shared" si="395"/>
        <v>35</v>
      </c>
    </row>
    <row r="3515" spans="1:19" ht="16" hidden="1" x14ac:dyDescent="0.2">
      <c r="A3515" s="481" t="s">
        <v>339</v>
      </c>
      <c r="B3515" s="345">
        <v>4</v>
      </c>
      <c r="C3515" s="387" t="str">
        <f t="shared" si="396"/>
        <v>SS1.4</v>
      </c>
      <c r="D3515" s="416">
        <v>2</v>
      </c>
      <c r="E3515" s="485">
        <v>44151</v>
      </c>
      <c r="F3515" s="383" t="s">
        <v>134</v>
      </c>
      <c r="G3515" s="444">
        <f>INDEX([1]CAPS!$A:$A,MATCH(F:F,[1]CAPS!$H:$H,0))</f>
        <v>2302</v>
      </c>
      <c r="H3515" s="386" t="s">
        <v>233</v>
      </c>
      <c r="I3515" s="389" t="s">
        <v>238</v>
      </c>
      <c r="J3515" s="340" t="s">
        <v>276</v>
      </c>
      <c r="K3515" s="340">
        <v>9</v>
      </c>
      <c r="L3515" s="340">
        <v>0</v>
      </c>
      <c r="M3515" s="340" t="s">
        <v>276</v>
      </c>
      <c r="N3515" s="340">
        <v>0</v>
      </c>
      <c r="O3515" s="340">
        <v>0</v>
      </c>
      <c r="P3515" s="340">
        <v>0</v>
      </c>
      <c r="Q3515" s="340">
        <v>0</v>
      </c>
      <c r="S3515">
        <f t="shared" si="395"/>
        <v>9</v>
      </c>
    </row>
    <row r="3516" spans="1:19" ht="16" hidden="1" x14ac:dyDescent="0.2">
      <c r="A3516" s="481" t="s">
        <v>339</v>
      </c>
      <c r="B3516" s="345">
        <v>4</v>
      </c>
      <c r="C3516" s="387" t="str">
        <f t="shared" si="396"/>
        <v>SS1.4</v>
      </c>
      <c r="D3516" s="416">
        <v>2</v>
      </c>
      <c r="E3516" s="485">
        <v>44151</v>
      </c>
      <c r="F3516" s="366" t="s">
        <v>556</v>
      </c>
      <c r="G3516" s="444">
        <f>INDEX([1]CAPS!$A:$A,MATCH(F:F,[1]CAPS!$H:$H,0))</f>
        <v>4604</v>
      </c>
      <c r="H3516" s="414"/>
      <c r="I3516" s="341"/>
      <c r="J3516" s="340" t="s">
        <v>276</v>
      </c>
      <c r="K3516" s="340">
        <v>1</v>
      </c>
      <c r="L3516" s="340">
        <v>0</v>
      </c>
      <c r="M3516" s="340" t="s">
        <v>276</v>
      </c>
      <c r="N3516" s="340">
        <v>0</v>
      </c>
      <c r="O3516" s="340">
        <v>2</v>
      </c>
      <c r="P3516" s="340">
        <v>0</v>
      </c>
      <c r="Q3516" s="340">
        <v>0</v>
      </c>
      <c r="S3516">
        <f t="shared" si="395"/>
        <v>3</v>
      </c>
    </row>
    <row r="3517" spans="1:19" ht="16" hidden="1" x14ac:dyDescent="0.2">
      <c r="A3517" s="481" t="s">
        <v>339</v>
      </c>
      <c r="B3517" s="345">
        <v>4</v>
      </c>
      <c r="C3517" s="387" t="str">
        <f t="shared" si="396"/>
        <v>SS1.4</v>
      </c>
      <c r="D3517" s="416">
        <v>2</v>
      </c>
      <c r="E3517" s="485">
        <v>44151</v>
      </c>
      <c r="F3517" s="366" t="s">
        <v>139</v>
      </c>
      <c r="G3517" s="444">
        <f>INDEX([1]CAPS!$A:$A,MATCH(F:F,[1]CAPS!$H:$H,0))</f>
        <v>6325</v>
      </c>
      <c r="H3517" s="414"/>
      <c r="I3517" s="341"/>
      <c r="J3517" s="340" t="s">
        <v>276</v>
      </c>
      <c r="K3517" s="340">
        <v>1</v>
      </c>
      <c r="L3517" s="340">
        <v>0</v>
      </c>
      <c r="M3517" s="340" t="s">
        <v>276</v>
      </c>
      <c r="N3517" s="340">
        <v>0</v>
      </c>
      <c r="O3517" s="340">
        <v>0</v>
      </c>
      <c r="P3517" s="340">
        <v>0</v>
      </c>
      <c r="Q3517" s="340">
        <v>0</v>
      </c>
      <c r="S3517">
        <f t="shared" si="395"/>
        <v>1</v>
      </c>
    </row>
    <row r="3518" spans="1:19" ht="32" hidden="1" x14ac:dyDescent="0.2">
      <c r="A3518" s="481" t="s">
        <v>339</v>
      </c>
      <c r="B3518" s="345">
        <v>4</v>
      </c>
      <c r="C3518" s="387" t="str">
        <f t="shared" si="396"/>
        <v>SS1.4</v>
      </c>
      <c r="D3518" s="416">
        <v>2</v>
      </c>
      <c r="E3518" s="485">
        <v>44151</v>
      </c>
      <c r="F3518" s="366" t="s">
        <v>867</v>
      </c>
      <c r="G3518" s="444">
        <f>INDEX([1]CAPS!$A:$A,MATCH(F:F,[1]CAPS!$H:$H,0))</f>
        <v>4232</v>
      </c>
      <c r="H3518" s="414"/>
      <c r="I3518" s="341"/>
      <c r="J3518" s="340" t="s">
        <v>276</v>
      </c>
      <c r="K3518" s="340">
        <v>1</v>
      </c>
      <c r="L3518" s="340">
        <v>0</v>
      </c>
      <c r="M3518" s="340" t="s">
        <v>276</v>
      </c>
      <c r="N3518" s="340">
        <v>0</v>
      </c>
      <c r="O3518" s="340">
        <v>0</v>
      </c>
      <c r="P3518" s="340">
        <v>0</v>
      </c>
      <c r="Q3518" s="340">
        <v>0</v>
      </c>
      <c r="R3518" t="s">
        <v>868</v>
      </c>
      <c r="S3518">
        <f t="shared" si="395"/>
        <v>1</v>
      </c>
    </row>
    <row r="3519" spans="1:19" ht="16" hidden="1" x14ac:dyDescent="0.2">
      <c r="A3519" s="481" t="s">
        <v>339</v>
      </c>
      <c r="B3519" s="345">
        <v>5</v>
      </c>
      <c r="C3519" s="387" t="str">
        <f t="shared" si="396"/>
        <v>SS1.5</v>
      </c>
      <c r="D3519" s="416">
        <v>2</v>
      </c>
      <c r="E3519" s="485">
        <v>44151</v>
      </c>
      <c r="F3519" s="383" t="s">
        <v>131</v>
      </c>
      <c r="G3519" s="444">
        <f>INDEX([1]CAPS!$A:$A,MATCH(F:F,[1]CAPS!$H:$H,0))</f>
        <v>2557</v>
      </c>
      <c r="H3519" s="386" t="s">
        <v>233</v>
      </c>
      <c r="I3519" s="389" t="s">
        <v>240</v>
      </c>
      <c r="J3519" s="340" t="s">
        <v>276</v>
      </c>
      <c r="K3519" s="340">
        <v>24</v>
      </c>
      <c r="L3519" s="340">
        <v>0</v>
      </c>
      <c r="M3519" s="340" t="s">
        <v>276</v>
      </c>
      <c r="N3519" s="340">
        <v>0</v>
      </c>
      <c r="O3519" s="340">
        <v>0</v>
      </c>
      <c r="P3519" s="340">
        <v>0</v>
      </c>
      <c r="Q3519" s="340">
        <v>0</v>
      </c>
      <c r="S3519">
        <f t="shared" si="395"/>
        <v>24</v>
      </c>
    </row>
    <row r="3520" spans="1:19" ht="16" hidden="1" x14ac:dyDescent="0.2">
      <c r="A3520" s="481" t="s">
        <v>339</v>
      </c>
      <c r="B3520" s="345">
        <v>5</v>
      </c>
      <c r="C3520" s="387" t="str">
        <f t="shared" si="396"/>
        <v>SS1.5</v>
      </c>
      <c r="D3520" s="416">
        <v>2</v>
      </c>
      <c r="E3520" s="485">
        <v>44151</v>
      </c>
      <c r="F3520" s="383" t="s">
        <v>230</v>
      </c>
      <c r="G3520" s="444">
        <f>INDEX([1]CAPS!$A:$A,MATCH(F:F,[1]CAPS!$H:$H,0))</f>
        <v>1377</v>
      </c>
      <c r="H3520" s="386" t="s">
        <v>233</v>
      </c>
      <c r="I3520" s="389" t="s">
        <v>238</v>
      </c>
      <c r="J3520" s="340" t="s">
        <v>276</v>
      </c>
      <c r="K3520" s="340">
        <v>33</v>
      </c>
      <c r="L3520" s="340">
        <v>0</v>
      </c>
      <c r="M3520" s="340" t="s">
        <v>276</v>
      </c>
      <c r="N3520" s="340">
        <v>3</v>
      </c>
      <c r="O3520" s="340">
        <v>0</v>
      </c>
      <c r="P3520" s="340">
        <v>0</v>
      </c>
      <c r="Q3520" s="340">
        <v>0</v>
      </c>
      <c r="S3520">
        <f t="shared" si="395"/>
        <v>33</v>
      </c>
    </row>
    <row r="3521" spans="1:19" ht="16" hidden="1" x14ac:dyDescent="0.2">
      <c r="A3521" s="481" t="s">
        <v>339</v>
      </c>
      <c r="B3521" s="345">
        <v>5</v>
      </c>
      <c r="C3521" s="387" t="str">
        <f t="shared" si="396"/>
        <v>SS1.5</v>
      </c>
      <c r="D3521" s="416">
        <v>2</v>
      </c>
      <c r="E3521" s="485">
        <v>44151</v>
      </c>
      <c r="F3521" s="528" t="s">
        <v>687</v>
      </c>
      <c r="G3521" s="444">
        <f>INDEX([1]CAPS!$A:$A,MATCH(F:F,[1]CAPS!$H:$H,0))</f>
        <v>5535</v>
      </c>
      <c r="H3521" s="386" t="s">
        <v>234</v>
      </c>
      <c r="I3521" s="389" t="s">
        <v>238</v>
      </c>
      <c r="J3521" s="340" t="s">
        <v>276</v>
      </c>
      <c r="K3521" s="340">
        <v>3</v>
      </c>
      <c r="L3521" s="340">
        <v>0</v>
      </c>
      <c r="M3521" s="340" t="s">
        <v>276</v>
      </c>
      <c r="N3521" s="340">
        <v>0</v>
      </c>
      <c r="O3521" s="340">
        <v>0</v>
      </c>
      <c r="P3521" s="340">
        <v>0</v>
      </c>
      <c r="Q3521" s="340">
        <v>0</v>
      </c>
      <c r="R3521" t="s">
        <v>870</v>
      </c>
      <c r="S3521">
        <f t="shared" si="395"/>
        <v>3</v>
      </c>
    </row>
    <row r="3522" spans="1:19" ht="16" hidden="1" x14ac:dyDescent="0.2">
      <c r="A3522" s="481" t="s">
        <v>339</v>
      </c>
      <c r="B3522" s="345">
        <v>5</v>
      </c>
      <c r="C3522" s="387" t="str">
        <f t="shared" si="396"/>
        <v>SS1.5</v>
      </c>
      <c r="D3522" s="416">
        <v>2</v>
      </c>
      <c r="E3522" s="485">
        <v>44151</v>
      </c>
      <c r="F3522" s="383" t="s">
        <v>275</v>
      </c>
      <c r="G3522" s="444">
        <f>INDEX([1]CAPS!$A:$A,MATCH(F:F,[1]CAPS!$H:$H,0))</f>
        <v>3300</v>
      </c>
      <c r="H3522" s="386" t="s">
        <v>234</v>
      </c>
      <c r="I3522" s="389" t="s">
        <v>238</v>
      </c>
      <c r="J3522" s="340" t="s">
        <v>276</v>
      </c>
      <c r="K3522" s="340">
        <v>3</v>
      </c>
      <c r="L3522" s="340">
        <v>0</v>
      </c>
      <c r="M3522" s="340" t="s">
        <v>276</v>
      </c>
      <c r="N3522" s="340">
        <v>0</v>
      </c>
      <c r="O3522" s="340">
        <v>0</v>
      </c>
      <c r="P3522" s="340">
        <v>0</v>
      </c>
      <c r="Q3522" s="340">
        <v>0</v>
      </c>
      <c r="S3522">
        <f t="shared" si="395"/>
        <v>3</v>
      </c>
    </row>
    <row r="3523" spans="1:19" ht="16" hidden="1" x14ac:dyDescent="0.2">
      <c r="A3523" s="481" t="s">
        <v>339</v>
      </c>
      <c r="B3523" s="345">
        <v>5</v>
      </c>
      <c r="C3523" s="387" t="str">
        <f t="shared" si="396"/>
        <v>SS1.5</v>
      </c>
      <c r="D3523" s="416">
        <v>2</v>
      </c>
      <c r="E3523" s="485">
        <v>44151</v>
      </c>
      <c r="F3523" s="383" t="s">
        <v>139</v>
      </c>
      <c r="G3523" s="444">
        <f>INDEX([1]CAPS!$A:$A,MATCH(F:F,[1]CAPS!$H:$H,0))</f>
        <v>6325</v>
      </c>
      <c r="H3523" s="386" t="s">
        <v>234</v>
      </c>
      <c r="I3523" s="389" t="s">
        <v>238</v>
      </c>
      <c r="J3523" s="340" t="s">
        <v>276</v>
      </c>
      <c r="K3523" s="340">
        <v>2</v>
      </c>
      <c r="L3523" s="340">
        <v>0</v>
      </c>
      <c r="M3523" s="340" t="s">
        <v>276</v>
      </c>
      <c r="N3523" s="340">
        <v>1</v>
      </c>
      <c r="O3523" s="340">
        <v>0</v>
      </c>
      <c r="P3523" s="340">
        <v>0</v>
      </c>
      <c r="Q3523" s="340">
        <v>0</v>
      </c>
      <c r="S3523">
        <f t="shared" si="395"/>
        <v>2</v>
      </c>
    </row>
    <row r="3524" spans="1:19" ht="16" x14ac:dyDescent="0.2">
      <c r="A3524" s="481" t="s">
        <v>339</v>
      </c>
      <c r="B3524" s="345">
        <v>7</v>
      </c>
      <c r="C3524" s="387" t="str">
        <f t="shared" si="396"/>
        <v>SS1.7</v>
      </c>
      <c r="D3524" s="416">
        <v>2</v>
      </c>
      <c r="E3524" s="485">
        <v>44151</v>
      </c>
      <c r="F3524" s="383" t="s">
        <v>127</v>
      </c>
      <c r="G3524" s="444">
        <f>INDEX([1]CAPS!$A:$A,MATCH(F:F,[1]CAPS!$H:$H,0))</f>
        <v>10605</v>
      </c>
      <c r="H3524" s="386" t="s">
        <v>233</v>
      </c>
      <c r="I3524" s="389" t="s">
        <v>238</v>
      </c>
      <c r="J3524" s="340" t="s">
        <v>276</v>
      </c>
      <c r="K3524" s="340">
        <v>7</v>
      </c>
      <c r="L3524" s="340">
        <v>0</v>
      </c>
      <c r="M3524" s="340" t="s">
        <v>276</v>
      </c>
      <c r="N3524" s="340">
        <v>0</v>
      </c>
      <c r="O3524" s="340" t="s">
        <v>276</v>
      </c>
      <c r="P3524" s="340" t="s">
        <v>276</v>
      </c>
      <c r="Q3524" s="340" t="s">
        <v>276</v>
      </c>
      <c r="S3524">
        <f t="shared" ref="S3524:S3525" si="398">SUM(J3524:K3524)</f>
        <v>7</v>
      </c>
    </row>
    <row r="3525" spans="1:19" ht="16" x14ac:dyDescent="0.2">
      <c r="A3525" s="481" t="s">
        <v>339</v>
      </c>
      <c r="B3525" s="345">
        <v>7</v>
      </c>
      <c r="C3525" s="387" t="str">
        <f t="shared" si="396"/>
        <v>SS1.7</v>
      </c>
      <c r="D3525" s="416">
        <v>2</v>
      </c>
      <c r="E3525" s="485">
        <v>44151</v>
      </c>
      <c r="F3525" s="383" t="s">
        <v>129</v>
      </c>
      <c r="G3525" s="444">
        <f>INDEX([1]CAPS!$A:$A,MATCH(F:F,[1]CAPS!$H:$H,0))</f>
        <v>5532</v>
      </c>
      <c r="H3525" s="386" t="s">
        <v>233</v>
      </c>
      <c r="I3525" s="389" t="s">
        <v>238</v>
      </c>
      <c r="J3525" s="340" t="s">
        <v>276</v>
      </c>
      <c r="K3525" s="340">
        <v>25</v>
      </c>
      <c r="L3525" s="340">
        <v>0</v>
      </c>
      <c r="M3525" s="340" t="s">
        <v>276</v>
      </c>
      <c r="N3525" s="340">
        <v>0</v>
      </c>
      <c r="O3525" s="340" t="s">
        <v>276</v>
      </c>
      <c r="P3525" s="340" t="s">
        <v>276</v>
      </c>
      <c r="Q3525" s="340" t="s">
        <v>276</v>
      </c>
      <c r="S3525">
        <f t="shared" si="398"/>
        <v>25</v>
      </c>
    </row>
    <row r="3526" spans="1:19" ht="32" hidden="1" x14ac:dyDescent="0.2">
      <c r="A3526" s="481" t="s">
        <v>339</v>
      </c>
      <c r="B3526" s="345">
        <v>5</v>
      </c>
      <c r="C3526" s="387" t="str">
        <f t="shared" si="396"/>
        <v>SS1.5</v>
      </c>
      <c r="D3526" s="416">
        <v>2</v>
      </c>
      <c r="E3526" s="485">
        <v>44151</v>
      </c>
      <c r="F3526" s="383" t="s">
        <v>348</v>
      </c>
      <c r="G3526" s="444">
        <f>INDEX([1]CAPS!$A:$A,MATCH(F:F,[1]CAPS!$H:$H,0))</f>
        <v>4000</v>
      </c>
      <c r="H3526" s="386" t="s">
        <v>236</v>
      </c>
      <c r="I3526" s="389" t="s">
        <v>239</v>
      </c>
      <c r="J3526" s="340" t="s">
        <v>276</v>
      </c>
      <c r="K3526" s="340">
        <v>3</v>
      </c>
      <c r="L3526" s="340">
        <v>0</v>
      </c>
      <c r="M3526" s="340" t="s">
        <v>276</v>
      </c>
      <c r="N3526" s="340">
        <v>0</v>
      </c>
      <c r="O3526" s="340">
        <v>0</v>
      </c>
      <c r="P3526" s="340">
        <v>0</v>
      </c>
      <c r="Q3526" s="340">
        <v>0</v>
      </c>
      <c r="S3526">
        <f t="shared" si="395"/>
        <v>3</v>
      </c>
    </row>
    <row r="3527" spans="1:19" ht="32" hidden="1" x14ac:dyDescent="0.2">
      <c r="A3527" s="481" t="s">
        <v>339</v>
      </c>
      <c r="B3527" s="345">
        <v>5</v>
      </c>
      <c r="C3527" s="387" t="str">
        <f t="shared" si="396"/>
        <v>SS1.5</v>
      </c>
      <c r="D3527" s="416">
        <v>2</v>
      </c>
      <c r="E3527" s="485">
        <v>44151</v>
      </c>
      <c r="F3527" s="383" t="s">
        <v>232</v>
      </c>
      <c r="G3527" s="444">
        <f>INDEX([1]CAPS!$A:$A,MATCH(F:F,[1]CAPS!$H:$H,0))</f>
        <v>8875</v>
      </c>
      <c r="H3527" s="386" t="s">
        <v>236</v>
      </c>
      <c r="I3527" s="389" t="s">
        <v>239</v>
      </c>
      <c r="J3527" s="340" t="s">
        <v>276</v>
      </c>
      <c r="K3527" s="340">
        <v>1</v>
      </c>
      <c r="L3527" s="340">
        <v>0</v>
      </c>
      <c r="M3527" s="340" t="s">
        <v>276</v>
      </c>
      <c r="N3527" s="340">
        <v>0</v>
      </c>
      <c r="O3527" s="340">
        <v>24</v>
      </c>
      <c r="P3527" s="340">
        <v>0</v>
      </c>
      <c r="Q3527" s="340">
        <v>0</v>
      </c>
      <c r="S3527">
        <f t="shared" si="395"/>
        <v>25</v>
      </c>
    </row>
    <row r="3528" spans="1:19" ht="16" hidden="1" x14ac:dyDescent="0.2">
      <c r="A3528" s="481" t="s">
        <v>339</v>
      </c>
      <c r="B3528" s="345">
        <v>5</v>
      </c>
      <c r="C3528" s="387" t="str">
        <f t="shared" si="396"/>
        <v>SS1.5</v>
      </c>
      <c r="D3528" s="416">
        <v>2</v>
      </c>
      <c r="E3528" s="485">
        <v>44151</v>
      </c>
      <c r="F3528" s="366" t="s">
        <v>556</v>
      </c>
      <c r="G3528" s="444">
        <f>INDEX([1]CAPS!$A:$A,MATCH(F:F,[1]CAPS!$H:$H,0))</f>
        <v>4604</v>
      </c>
      <c r="H3528" s="414"/>
      <c r="I3528" s="341"/>
      <c r="J3528" s="340" t="s">
        <v>276</v>
      </c>
      <c r="K3528" s="340">
        <v>4</v>
      </c>
      <c r="L3528" s="340">
        <v>0</v>
      </c>
      <c r="M3528" s="340" t="s">
        <v>276</v>
      </c>
      <c r="N3528" s="340">
        <v>0</v>
      </c>
      <c r="O3528" s="340">
        <v>0</v>
      </c>
      <c r="P3528" s="340">
        <v>0</v>
      </c>
      <c r="Q3528" s="340">
        <v>0</v>
      </c>
      <c r="S3528">
        <f t="shared" si="395"/>
        <v>4</v>
      </c>
    </row>
    <row r="3529" spans="1:19" ht="16" x14ac:dyDescent="0.2">
      <c r="A3529" s="481" t="s">
        <v>339</v>
      </c>
      <c r="B3529" s="345">
        <v>8</v>
      </c>
      <c r="C3529" s="387" t="str">
        <f t="shared" si="396"/>
        <v>SS1.8</v>
      </c>
      <c r="D3529" s="416">
        <v>2</v>
      </c>
      <c r="E3529" s="485">
        <v>44151</v>
      </c>
      <c r="F3529" s="383" t="s">
        <v>127</v>
      </c>
      <c r="G3529" s="444">
        <f>INDEX([1]CAPS!$A:$A,MATCH(F:F,[1]CAPS!$H:$H,0))</f>
        <v>10605</v>
      </c>
      <c r="H3529" s="386" t="s">
        <v>233</v>
      </c>
      <c r="I3529" s="389" t="s">
        <v>238</v>
      </c>
      <c r="J3529" s="340" t="s">
        <v>276</v>
      </c>
      <c r="K3529" s="340">
        <v>5</v>
      </c>
      <c r="L3529" s="340">
        <v>0</v>
      </c>
      <c r="M3529" s="340" t="s">
        <v>276</v>
      </c>
      <c r="N3529" s="340">
        <v>0</v>
      </c>
      <c r="O3529" s="340" t="s">
        <v>276</v>
      </c>
      <c r="P3529" s="340" t="s">
        <v>276</v>
      </c>
      <c r="Q3529" s="340" t="s">
        <v>276</v>
      </c>
      <c r="S3529">
        <f>SUM(J3529:K3529)</f>
        <v>5</v>
      </c>
    </row>
    <row r="3530" spans="1:19" ht="16" hidden="1" x14ac:dyDescent="0.2">
      <c r="A3530" s="481" t="s">
        <v>339</v>
      </c>
      <c r="B3530" s="345">
        <v>5</v>
      </c>
      <c r="C3530" s="387" t="str">
        <f t="shared" si="396"/>
        <v>SS1.5</v>
      </c>
      <c r="D3530" s="416">
        <v>2</v>
      </c>
      <c r="E3530" s="485">
        <v>44151</v>
      </c>
      <c r="F3530" s="366" t="s">
        <v>166</v>
      </c>
      <c r="G3530" s="444">
        <f>INDEX([1]CAPS!$A:$A,MATCH(F:F,[1]CAPS!$H:$H,0))</f>
        <v>6182</v>
      </c>
      <c r="H3530" s="414"/>
      <c r="I3530" s="341"/>
      <c r="J3530" s="340" t="s">
        <v>276</v>
      </c>
      <c r="K3530" s="340">
        <v>1</v>
      </c>
      <c r="L3530" s="340">
        <v>0</v>
      </c>
      <c r="M3530" s="340" t="s">
        <v>276</v>
      </c>
      <c r="N3530" s="340">
        <v>0</v>
      </c>
      <c r="O3530" s="340">
        <v>0</v>
      </c>
      <c r="P3530" s="340">
        <v>0</v>
      </c>
      <c r="Q3530" s="340">
        <v>0</v>
      </c>
      <c r="S3530">
        <f t="shared" si="395"/>
        <v>1</v>
      </c>
    </row>
    <row r="3531" spans="1:19" ht="16" hidden="1" x14ac:dyDescent="0.2">
      <c r="A3531" s="481" t="s">
        <v>339</v>
      </c>
      <c r="B3531" s="345">
        <v>5</v>
      </c>
      <c r="C3531" s="387" t="str">
        <f t="shared" si="396"/>
        <v>SS1.5</v>
      </c>
      <c r="D3531" s="416">
        <v>2</v>
      </c>
      <c r="E3531" s="485">
        <v>44151</v>
      </c>
      <c r="F3531" s="366" t="s">
        <v>134</v>
      </c>
      <c r="G3531" s="444">
        <f>INDEX([1]CAPS!$A:$A,MATCH(F:F,[1]CAPS!$H:$H,0))</f>
        <v>2302</v>
      </c>
      <c r="H3531" s="414"/>
      <c r="I3531" s="341"/>
      <c r="J3531" s="340" t="s">
        <v>276</v>
      </c>
      <c r="K3531" s="340">
        <v>0</v>
      </c>
      <c r="L3531" s="340">
        <v>0</v>
      </c>
      <c r="M3531" s="340" t="s">
        <v>276</v>
      </c>
      <c r="N3531" s="340">
        <v>0</v>
      </c>
      <c r="O3531" s="340">
        <v>1</v>
      </c>
      <c r="P3531" s="340">
        <v>0</v>
      </c>
      <c r="Q3531" s="340">
        <v>0</v>
      </c>
      <c r="S3531">
        <f t="shared" ref="S3531:S3593" si="399">SUM(J3531:K3531)+O3531</f>
        <v>1</v>
      </c>
    </row>
    <row r="3532" spans="1:19" ht="16" x14ac:dyDescent="0.2">
      <c r="A3532" s="481" t="s">
        <v>339</v>
      </c>
      <c r="B3532" s="345">
        <v>8</v>
      </c>
      <c r="C3532" s="387" t="str">
        <f t="shared" ref="C3532:C3595" si="400">CONCATENATE(A3532,".",B3532)</f>
        <v>SS1.8</v>
      </c>
      <c r="D3532" s="416">
        <v>2</v>
      </c>
      <c r="E3532" s="485">
        <v>44151</v>
      </c>
      <c r="F3532" s="383" t="s">
        <v>129</v>
      </c>
      <c r="G3532" s="444">
        <f>INDEX([1]CAPS!$A:$A,MATCH(F:F,[1]CAPS!$H:$H,0))</f>
        <v>5532</v>
      </c>
      <c r="H3532" s="386" t="s">
        <v>233</v>
      </c>
      <c r="I3532" s="389" t="s">
        <v>238</v>
      </c>
      <c r="J3532" s="340" t="s">
        <v>276</v>
      </c>
      <c r="K3532" s="340">
        <v>25</v>
      </c>
      <c r="L3532" s="340">
        <v>0</v>
      </c>
      <c r="M3532" s="340" t="s">
        <v>276</v>
      </c>
      <c r="N3532" s="340">
        <v>0</v>
      </c>
      <c r="O3532" s="340" t="s">
        <v>276</v>
      </c>
      <c r="P3532" s="340" t="s">
        <v>276</v>
      </c>
      <c r="Q3532" s="340" t="s">
        <v>276</v>
      </c>
      <c r="S3532">
        <f>SUM(J3532:K3532)</f>
        <v>25</v>
      </c>
    </row>
    <row r="3533" spans="1:19" ht="16" hidden="1" x14ac:dyDescent="0.2">
      <c r="A3533" s="481" t="s">
        <v>339</v>
      </c>
      <c r="B3533" s="345">
        <v>5</v>
      </c>
      <c r="C3533" s="387" t="str">
        <f t="shared" si="400"/>
        <v>SS1.5</v>
      </c>
      <c r="D3533" s="416">
        <v>2</v>
      </c>
      <c r="E3533" s="485">
        <v>44151</v>
      </c>
      <c r="F3533" s="366" t="s">
        <v>128</v>
      </c>
      <c r="G3533" s="444">
        <f>INDEX([1]CAPS!$A:$A,MATCH(F:F,[1]CAPS!$H:$H,0))</f>
        <v>3243</v>
      </c>
      <c r="H3533" s="414"/>
      <c r="I3533" s="341"/>
      <c r="J3533" s="340" t="s">
        <v>276</v>
      </c>
      <c r="K3533" s="340">
        <v>1</v>
      </c>
      <c r="L3533" s="340">
        <v>0</v>
      </c>
      <c r="M3533" s="340" t="s">
        <v>276</v>
      </c>
      <c r="N3533" s="340">
        <v>0</v>
      </c>
      <c r="O3533" s="340">
        <v>2</v>
      </c>
      <c r="P3533" s="340">
        <v>0</v>
      </c>
      <c r="Q3533" s="340">
        <v>0</v>
      </c>
      <c r="S3533">
        <f t="shared" si="399"/>
        <v>3</v>
      </c>
    </row>
    <row r="3534" spans="1:19" ht="16" hidden="1" x14ac:dyDescent="0.2">
      <c r="A3534" s="481" t="s">
        <v>339</v>
      </c>
      <c r="B3534" s="345">
        <v>6</v>
      </c>
      <c r="C3534" s="387" t="str">
        <f t="shared" si="400"/>
        <v>SS1.6</v>
      </c>
      <c r="D3534" s="416">
        <v>2</v>
      </c>
      <c r="E3534" s="485">
        <v>44151</v>
      </c>
      <c r="F3534" s="383" t="s">
        <v>275</v>
      </c>
      <c r="G3534" s="444">
        <f>INDEX([1]CAPS!$A:$A,MATCH(F:F,[1]CAPS!$H:$H,0))</f>
        <v>3300</v>
      </c>
      <c r="H3534" s="386" t="s">
        <v>234</v>
      </c>
      <c r="I3534" s="389" t="s">
        <v>238</v>
      </c>
      <c r="J3534" s="340" t="s">
        <v>276</v>
      </c>
      <c r="K3534" s="340">
        <v>7</v>
      </c>
      <c r="L3534" s="340">
        <v>0</v>
      </c>
      <c r="M3534" s="340" t="s">
        <v>276</v>
      </c>
      <c r="N3534" s="340">
        <v>2</v>
      </c>
      <c r="O3534" s="340">
        <v>0</v>
      </c>
      <c r="P3534" s="340">
        <v>0</v>
      </c>
      <c r="Q3534" s="340">
        <v>0</v>
      </c>
      <c r="S3534">
        <f t="shared" si="399"/>
        <v>7</v>
      </c>
    </row>
    <row r="3535" spans="1:19" ht="32" hidden="1" x14ac:dyDescent="0.2">
      <c r="A3535" s="481" t="s">
        <v>339</v>
      </c>
      <c r="B3535" s="345">
        <v>6</v>
      </c>
      <c r="C3535" s="387" t="str">
        <f t="shared" si="400"/>
        <v>SS1.6</v>
      </c>
      <c r="D3535" s="416">
        <v>2</v>
      </c>
      <c r="E3535" s="485">
        <v>44151</v>
      </c>
      <c r="F3535" s="383" t="s">
        <v>348</v>
      </c>
      <c r="G3535" s="444">
        <f>INDEX([1]CAPS!$A:$A,MATCH(F:F,[1]CAPS!$H:$H,0))</f>
        <v>4000</v>
      </c>
      <c r="H3535" s="386" t="s">
        <v>236</v>
      </c>
      <c r="I3535" s="389" t="s">
        <v>239</v>
      </c>
      <c r="J3535" s="340" t="s">
        <v>276</v>
      </c>
      <c r="K3535" s="340">
        <v>14</v>
      </c>
      <c r="L3535" s="340">
        <v>0</v>
      </c>
      <c r="M3535" s="340" t="s">
        <v>276</v>
      </c>
      <c r="N3535" s="340">
        <v>0</v>
      </c>
      <c r="O3535" s="340">
        <v>0</v>
      </c>
      <c r="P3535" s="340">
        <v>0</v>
      </c>
      <c r="Q3535" s="340">
        <v>0</v>
      </c>
      <c r="S3535">
        <f t="shared" si="399"/>
        <v>14</v>
      </c>
    </row>
    <row r="3536" spans="1:19" ht="32" hidden="1" x14ac:dyDescent="0.2">
      <c r="A3536" s="481" t="s">
        <v>339</v>
      </c>
      <c r="B3536" s="345">
        <v>6</v>
      </c>
      <c r="C3536" s="387" t="str">
        <f t="shared" si="400"/>
        <v>SS1.6</v>
      </c>
      <c r="D3536" s="416">
        <v>2</v>
      </c>
      <c r="E3536" s="485">
        <v>44151</v>
      </c>
      <c r="F3536" s="383" t="s">
        <v>232</v>
      </c>
      <c r="G3536" s="444">
        <f>INDEX([1]CAPS!$A:$A,MATCH(F:F,[1]CAPS!$H:$H,0))</f>
        <v>8875</v>
      </c>
      <c r="H3536" s="386" t="s">
        <v>236</v>
      </c>
      <c r="I3536" s="389" t="s">
        <v>239</v>
      </c>
      <c r="J3536" s="340" t="s">
        <v>276</v>
      </c>
      <c r="K3536" s="340">
        <v>1</v>
      </c>
      <c r="L3536" s="340">
        <v>0</v>
      </c>
      <c r="M3536" s="340" t="s">
        <v>276</v>
      </c>
      <c r="N3536" s="340">
        <v>0</v>
      </c>
      <c r="O3536" s="340">
        <v>8</v>
      </c>
      <c r="P3536" s="340">
        <v>0</v>
      </c>
      <c r="Q3536" s="340">
        <v>0</v>
      </c>
      <c r="S3536">
        <f t="shared" si="399"/>
        <v>9</v>
      </c>
    </row>
    <row r="3537" spans="1:19" ht="16" hidden="1" x14ac:dyDescent="0.2">
      <c r="A3537" s="481" t="s">
        <v>339</v>
      </c>
      <c r="B3537" s="345">
        <v>6</v>
      </c>
      <c r="C3537" s="387" t="str">
        <f t="shared" si="400"/>
        <v>SS1.6</v>
      </c>
      <c r="D3537" s="416">
        <v>2</v>
      </c>
      <c r="E3537" s="485">
        <v>44151</v>
      </c>
      <c r="F3537" s="383" t="s">
        <v>230</v>
      </c>
      <c r="G3537" s="444">
        <f>INDEX([1]CAPS!$A:$A,MATCH(F:F,[1]CAPS!$H:$H,0))</f>
        <v>1377</v>
      </c>
      <c r="H3537" s="386" t="s">
        <v>233</v>
      </c>
      <c r="I3537" s="389" t="s">
        <v>238</v>
      </c>
      <c r="J3537" s="340" t="s">
        <v>276</v>
      </c>
      <c r="K3537" s="340">
        <v>13</v>
      </c>
      <c r="L3537" s="340">
        <v>0</v>
      </c>
      <c r="M3537" s="340" t="s">
        <v>276</v>
      </c>
      <c r="N3537" s="340">
        <v>5</v>
      </c>
      <c r="O3537" s="340">
        <v>0</v>
      </c>
      <c r="P3537" s="340">
        <v>0</v>
      </c>
      <c r="Q3537" s="340">
        <v>0</v>
      </c>
      <c r="S3537">
        <f t="shared" si="399"/>
        <v>13</v>
      </c>
    </row>
    <row r="3538" spans="1:19" ht="16" x14ac:dyDescent="0.2">
      <c r="A3538" s="481" t="s">
        <v>339</v>
      </c>
      <c r="B3538" s="345">
        <v>9</v>
      </c>
      <c r="C3538" s="387" t="str">
        <f t="shared" si="400"/>
        <v>SS1.9</v>
      </c>
      <c r="D3538" s="416">
        <v>2</v>
      </c>
      <c r="E3538" s="485">
        <v>44151</v>
      </c>
      <c r="F3538" s="383" t="s">
        <v>129</v>
      </c>
      <c r="G3538" s="444">
        <f>INDEX([1]CAPS!$A:$A,MATCH(F:F,[1]CAPS!$H:$H,0))</f>
        <v>5532</v>
      </c>
      <c r="H3538" s="386" t="s">
        <v>233</v>
      </c>
      <c r="I3538" s="389" t="s">
        <v>238</v>
      </c>
      <c r="J3538" s="340" t="s">
        <v>276</v>
      </c>
      <c r="K3538" s="340">
        <v>20</v>
      </c>
      <c r="L3538" s="340">
        <v>0</v>
      </c>
      <c r="M3538" s="340" t="s">
        <v>276</v>
      </c>
      <c r="N3538" s="340">
        <v>0</v>
      </c>
      <c r="O3538" s="340" t="s">
        <v>276</v>
      </c>
      <c r="P3538" s="340" t="s">
        <v>276</v>
      </c>
      <c r="Q3538" s="340" t="s">
        <v>276</v>
      </c>
      <c r="S3538">
        <f>SUM(J3538:K3538)</f>
        <v>20</v>
      </c>
    </row>
    <row r="3539" spans="1:19" ht="16" hidden="1" x14ac:dyDescent="0.2">
      <c r="A3539" s="481" t="s">
        <v>339</v>
      </c>
      <c r="B3539" s="345">
        <v>6</v>
      </c>
      <c r="C3539" s="387" t="str">
        <f t="shared" si="400"/>
        <v>SS1.6</v>
      </c>
      <c r="D3539" s="416">
        <v>2</v>
      </c>
      <c r="E3539" s="485">
        <v>44151</v>
      </c>
      <c r="F3539" s="383" t="s">
        <v>131</v>
      </c>
      <c r="G3539" s="444">
        <f>INDEX([1]CAPS!$A:$A,MATCH(F:F,[1]CAPS!$H:$H,0))</f>
        <v>2557</v>
      </c>
      <c r="H3539" s="386" t="s">
        <v>233</v>
      </c>
      <c r="I3539" s="389" t="s">
        <v>240</v>
      </c>
      <c r="J3539" s="340" t="s">
        <v>276</v>
      </c>
      <c r="K3539" s="340">
        <v>6</v>
      </c>
      <c r="L3539" s="340">
        <v>0</v>
      </c>
      <c r="M3539" s="340" t="s">
        <v>276</v>
      </c>
      <c r="N3539" s="340">
        <v>0</v>
      </c>
      <c r="O3539" s="340">
        <v>0</v>
      </c>
      <c r="P3539" s="340">
        <v>0</v>
      </c>
      <c r="Q3539" s="340">
        <v>0</v>
      </c>
      <c r="S3539">
        <f t="shared" si="399"/>
        <v>6</v>
      </c>
    </row>
    <row r="3540" spans="1:19" ht="16" hidden="1" x14ac:dyDescent="0.2">
      <c r="A3540" s="481" t="s">
        <v>339</v>
      </c>
      <c r="B3540" s="345">
        <v>6</v>
      </c>
      <c r="C3540" s="387" t="str">
        <f t="shared" si="400"/>
        <v>SS1.6</v>
      </c>
      <c r="D3540" s="416">
        <v>2</v>
      </c>
      <c r="E3540" s="485">
        <v>44151</v>
      </c>
      <c r="F3540" s="383" t="s">
        <v>139</v>
      </c>
      <c r="G3540" s="444">
        <f>INDEX([1]CAPS!$A:$A,MATCH(F:F,[1]CAPS!$H:$H,0))</f>
        <v>6325</v>
      </c>
      <c r="H3540" s="386" t="s">
        <v>234</v>
      </c>
      <c r="I3540" s="389" t="s">
        <v>238</v>
      </c>
      <c r="J3540" s="340" t="s">
        <v>276</v>
      </c>
      <c r="K3540" s="340">
        <v>3</v>
      </c>
      <c r="L3540" s="340">
        <v>0</v>
      </c>
      <c r="M3540" s="340" t="s">
        <v>276</v>
      </c>
      <c r="N3540" s="340">
        <v>3</v>
      </c>
      <c r="O3540" s="340">
        <v>0</v>
      </c>
      <c r="P3540" s="340">
        <v>0</v>
      </c>
      <c r="Q3540" s="340">
        <v>0</v>
      </c>
      <c r="S3540">
        <f t="shared" si="399"/>
        <v>3</v>
      </c>
    </row>
    <row r="3541" spans="1:19" ht="32" hidden="1" x14ac:dyDescent="0.2">
      <c r="A3541" s="481" t="s">
        <v>339</v>
      </c>
      <c r="B3541" s="345">
        <v>6</v>
      </c>
      <c r="C3541" s="387" t="str">
        <f t="shared" si="400"/>
        <v>SS1.6</v>
      </c>
      <c r="D3541" s="416">
        <v>2</v>
      </c>
      <c r="E3541" s="485">
        <v>44151</v>
      </c>
      <c r="F3541" s="383" t="s">
        <v>161</v>
      </c>
      <c r="G3541" s="444">
        <f>INDEX([1]CAPS!$A:$A,MATCH(F:F,[1]CAPS!$H:$H,0))</f>
        <v>2603</v>
      </c>
      <c r="H3541" s="386" t="s">
        <v>235</v>
      </c>
      <c r="I3541" s="389" t="s">
        <v>239</v>
      </c>
      <c r="J3541" s="340" t="s">
        <v>276</v>
      </c>
      <c r="K3541" s="340">
        <v>2</v>
      </c>
      <c r="L3541" s="340">
        <v>0</v>
      </c>
      <c r="M3541" s="340" t="s">
        <v>276</v>
      </c>
      <c r="N3541" s="340">
        <v>0</v>
      </c>
      <c r="O3541" s="340">
        <v>0</v>
      </c>
      <c r="P3541" s="340">
        <v>0</v>
      </c>
      <c r="Q3541" s="340">
        <v>0</v>
      </c>
      <c r="S3541">
        <f t="shared" si="399"/>
        <v>2</v>
      </c>
    </row>
    <row r="3542" spans="1:19" ht="16" hidden="1" x14ac:dyDescent="0.2">
      <c r="A3542" s="481" t="s">
        <v>339</v>
      </c>
      <c r="B3542" s="345">
        <v>6</v>
      </c>
      <c r="C3542" s="387" t="str">
        <f t="shared" si="400"/>
        <v>SS1.6</v>
      </c>
      <c r="D3542" s="416">
        <v>2</v>
      </c>
      <c r="E3542" s="485">
        <v>44151</v>
      </c>
      <c r="F3542" s="366" t="s">
        <v>132</v>
      </c>
      <c r="G3542" s="444">
        <f>INDEX([1]CAPS!$A:$A,MATCH(F:F,[1]CAPS!$H:$H,0))</f>
        <v>2469</v>
      </c>
      <c r="H3542" s="414"/>
      <c r="I3542" s="341"/>
      <c r="J3542" s="340" t="s">
        <v>276</v>
      </c>
      <c r="K3542" s="340">
        <v>1</v>
      </c>
      <c r="L3542" s="340">
        <v>0</v>
      </c>
      <c r="M3542" s="340" t="s">
        <v>276</v>
      </c>
      <c r="N3542" s="340">
        <v>0</v>
      </c>
      <c r="O3542" s="340">
        <v>0</v>
      </c>
      <c r="P3542" s="340">
        <v>0</v>
      </c>
      <c r="Q3542" s="340">
        <v>0</v>
      </c>
      <c r="S3542">
        <f t="shared" si="399"/>
        <v>1</v>
      </c>
    </row>
    <row r="3543" spans="1:19" ht="16" hidden="1" x14ac:dyDescent="0.2">
      <c r="A3543" s="481" t="s">
        <v>339</v>
      </c>
      <c r="B3543" s="345">
        <v>6</v>
      </c>
      <c r="C3543" s="387" t="str">
        <f t="shared" si="400"/>
        <v>SS1.6</v>
      </c>
      <c r="D3543" s="416">
        <v>2</v>
      </c>
      <c r="E3543" s="485">
        <v>44151</v>
      </c>
      <c r="F3543" s="528" t="s">
        <v>687</v>
      </c>
      <c r="G3543" s="444">
        <f>INDEX([1]CAPS!$A:$A,MATCH(F:F,[1]CAPS!$H:$H,0))</f>
        <v>5535</v>
      </c>
      <c r="H3543" s="414"/>
      <c r="I3543" s="341"/>
      <c r="J3543" s="340" t="s">
        <v>276</v>
      </c>
      <c r="K3543" s="340">
        <v>1</v>
      </c>
      <c r="L3543" s="340">
        <v>0</v>
      </c>
      <c r="M3543" s="340" t="s">
        <v>276</v>
      </c>
      <c r="N3543" s="340">
        <v>0</v>
      </c>
      <c r="O3543" s="340">
        <v>0</v>
      </c>
      <c r="P3543" s="340">
        <v>0</v>
      </c>
      <c r="Q3543" s="340">
        <v>0</v>
      </c>
      <c r="R3543" t="s">
        <v>871</v>
      </c>
      <c r="S3543">
        <f t="shared" si="399"/>
        <v>1</v>
      </c>
    </row>
    <row r="3544" spans="1:19" ht="16" hidden="1" x14ac:dyDescent="0.2">
      <c r="A3544" s="481" t="s">
        <v>339</v>
      </c>
      <c r="B3544" s="345">
        <v>7</v>
      </c>
      <c r="C3544" s="387" t="str">
        <f t="shared" si="400"/>
        <v>SS1.7</v>
      </c>
      <c r="D3544" s="416">
        <v>2</v>
      </c>
      <c r="E3544" s="485">
        <v>44151</v>
      </c>
      <c r="F3544" s="383" t="s">
        <v>275</v>
      </c>
      <c r="G3544" s="444">
        <f>INDEX([1]CAPS!$A:$A,MATCH(F:F,[1]CAPS!$H:$H,0))</f>
        <v>3300</v>
      </c>
      <c r="H3544" s="386" t="s">
        <v>234</v>
      </c>
      <c r="I3544" s="389" t="s">
        <v>238</v>
      </c>
      <c r="J3544" s="340" t="s">
        <v>276</v>
      </c>
      <c r="K3544" s="340">
        <v>7</v>
      </c>
      <c r="L3544" s="340">
        <v>0</v>
      </c>
      <c r="M3544" s="340" t="s">
        <v>276</v>
      </c>
      <c r="N3544" s="340">
        <v>1</v>
      </c>
      <c r="O3544" s="340">
        <v>0</v>
      </c>
      <c r="P3544" s="340">
        <v>0</v>
      </c>
      <c r="Q3544" s="340">
        <v>0</v>
      </c>
      <c r="S3544">
        <f t="shared" si="399"/>
        <v>7</v>
      </c>
    </row>
    <row r="3545" spans="1:19" ht="16" hidden="1" x14ac:dyDescent="0.2">
      <c r="A3545" s="481" t="s">
        <v>339</v>
      </c>
      <c r="B3545" s="345">
        <v>7</v>
      </c>
      <c r="C3545" s="387" t="str">
        <f t="shared" si="400"/>
        <v>SS1.7</v>
      </c>
      <c r="D3545" s="416">
        <v>2</v>
      </c>
      <c r="E3545" s="485">
        <v>44151</v>
      </c>
      <c r="F3545" s="383" t="s">
        <v>132</v>
      </c>
      <c r="G3545" s="444">
        <f>INDEX([1]CAPS!$A:$A,MATCH(F:F,[1]CAPS!$H:$H,0))</f>
        <v>2469</v>
      </c>
      <c r="H3545" s="386" t="s">
        <v>233</v>
      </c>
      <c r="I3545" s="389" t="s">
        <v>238</v>
      </c>
      <c r="J3545" s="340" t="s">
        <v>276</v>
      </c>
      <c r="K3545" s="340">
        <v>4</v>
      </c>
      <c r="L3545" s="340">
        <v>0</v>
      </c>
      <c r="M3545" s="340" t="s">
        <v>276</v>
      </c>
      <c r="N3545" s="340">
        <v>0</v>
      </c>
      <c r="O3545" s="340">
        <v>0</v>
      </c>
      <c r="P3545" s="340">
        <v>0</v>
      </c>
      <c r="Q3545" s="340">
        <v>0</v>
      </c>
      <c r="S3545">
        <f t="shared" si="399"/>
        <v>4</v>
      </c>
    </row>
    <row r="3546" spans="1:19" ht="32" hidden="1" x14ac:dyDescent="0.2">
      <c r="A3546" s="481" t="s">
        <v>339</v>
      </c>
      <c r="B3546" s="345">
        <v>7</v>
      </c>
      <c r="C3546" s="387" t="str">
        <f t="shared" si="400"/>
        <v>SS1.7</v>
      </c>
      <c r="D3546" s="416">
        <v>2</v>
      </c>
      <c r="E3546" s="485">
        <v>44151</v>
      </c>
      <c r="F3546" s="383" t="s">
        <v>348</v>
      </c>
      <c r="G3546" s="444">
        <f>INDEX([1]CAPS!$A:$A,MATCH(F:F,[1]CAPS!$H:$H,0))</f>
        <v>4000</v>
      </c>
      <c r="H3546" s="386" t="s">
        <v>236</v>
      </c>
      <c r="I3546" s="389" t="s">
        <v>239</v>
      </c>
      <c r="J3546" s="340" t="s">
        <v>276</v>
      </c>
      <c r="K3546" s="340">
        <v>11</v>
      </c>
      <c r="L3546" s="340">
        <v>0</v>
      </c>
      <c r="M3546" s="340" t="s">
        <v>276</v>
      </c>
      <c r="N3546" s="340">
        <v>0</v>
      </c>
      <c r="O3546" s="340">
        <v>0</v>
      </c>
      <c r="P3546" s="340">
        <v>0</v>
      </c>
      <c r="Q3546" s="340">
        <v>0</v>
      </c>
      <c r="S3546">
        <f t="shared" si="399"/>
        <v>11</v>
      </c>
    </row>
    <row r="3547" spans="1:19" ht="16" x14ac:dyDescent="0.2">
      <c r="A3547" s="481" t="s">
        <v>339</v>
      </c>
      <c r="B3547" s="345">
        <v>10</v>
      </c>
      <c r="C3547" s="387" t="str">
        <f t="shared" si="400"/>
        <v>SS1.10</v>
      </c>
      <c r="D3547" s="416">
        <v>2</v>
      </c>
      <c r="E3547" s="485">
        <v>44151</v>
      </c>
      <c r="F3547" s="383" t="s">
        <v>127</v>
      </c>
      <c r="G3547" s="444">
        <f>INDEX([1]CAPS!$A:$A,MATCH(F:F,[1]CAPS!$H:$H,0))</f>
        <v>10605</v>
      </c>
      <c r="H3547" s="386" t="s">
        <v>233</v>
      </c>
      <c r="I3547" s="410" t="s">
        <v>238</v>
      </c>
      <c r="J3547" s="340" t="s">
        <v>276</v>
      </c>
      <c r="K3547" s="340">
        <v>5</v>
      </c>
      <c r="L3547" s="340">
        <v>0</v>
      </c>
      <c r="M3547" s="340" t="s">
        <v>276</v>
      </c>
      <c r="N3547" s="340">
        <v>0</v>
      </c>
      <c r="O3547" s="340" t="s">
        <v>276</v>
      </c>
      <c r="P3547" s="340" t="s">
        <v>276</v>
      </c>
      <c r="Q3547" s="340" t="s">
        <v>276</v>
      </c>
      <c r="S3547">
        <f>SUM(J3547:K3547)</f>
        <v>5</v>
      </c>
    </row>
    <row r="3548" spans="1:19" ht="16" hidden="1" x14ac:dyDescent="0.2">
      <c r="A3548" s="481" t="s">
        <v>339</v>
      </c>
      <c r="B3548" s="345">
        <v>7</v>
      </c>
      <c r="C3548" s="387" t="str">
        <f t="shared" si="400"/>
        <v>SS1.7</v>
      </c>
      <c r="D3548" s="416">
        <v>2</v>
      </c>
      <c r="E3548" s="485">
        <v>44151</v>
      </c>
      <c r="F3548" s="528" t="s">
        <v>687</v>
      </c>
      <c r="G3548" s="444">
        <f>INDEX([1]CAPS!$A:$A,MATCH(F:F,[1]CAPS!$H:$H,0))</f>
        <v>5535</v>
      </c>
      <c r="H3548" s="386" t="s">
        <v>234</v>
      </c>
      <c r="I3548" s="389" t="s">
        <v>238</v>
      </c>
      <c r="J3548" s="340" t="s">
        <v>276</v>
      </c>
      <c r="K3548" s="340">
        <v>3</v>
      </c>
      <c r="L3548" s="340">
        <v>0</v>
      </c>
      <c r="M3548" s="340" t="s">
        <v>276</v>
      </c>
      <c r="N3548" s="340">
        <v>0</v>
      </c>
      <c r="O3548" s="340">
        <v>0</v>
      </c>
      <c r="P3548" s="340">
        <v>0</v>
      </c>
      <c r="Q3548" s="340">
        <v>0</v>
      </c>
      <c r="R3548" t="s">
        <v>870</v>
      </c>
      <c r="S3548">
        <f t="shared" si="399"/>
        <v>3</v>
      </c>
    </row>
    <row r="3549" spans="1:19" ht="16" x14ac:dyDescent="0.2">
      <c r="A3549" s="481" t="s">
        <v>339</v>
      </c>
      <c r="B3549" s="345">
        <v>10</v>
      </c>
      <c r="C3549" s="387" t="str">
        <f t="shared" si="400"/>
        <v>SS1.10</v>
      </c>
      <c r="D3549" s="416">
        <v>2</v>
      </c>
      <c r="E3549" s="485">
        <v>44151</v>
      </c>
      <c r="F3549" s="383" t="s">
        <v>129</v>
      </c>
      <c r="G3549" s="444">
        <f>INDEX([1]CAPS!$A:$A,MATCH(F:F,[1]CAPS!$H:$H,0))</f>
        <v>5532</v>
      </c>
      <c r="H3549" s="386" t="s">
        <v>233</v>
      </c>
      <c r="I3549" s="410" t="s">
        <v>238</v>
      </c>
      <c r="J3549" s="340" t="s">
        <v>276</v>
      </c>
      <c r="K3549" s="340">
        <v>22</v>
      </c>
      <c r="L3549" s="340">
        <v>0</v>
      </c>
      <c r="M3549" s="340">
        <v>1</v>
      </c>
      <c r="N3549" s="340">
        <v>0</v>
      </c>
      <c r="O3549" s="340" t="s">
        <v>276</v>
      </c>
      <c r="P3549" s="340" t="s">
        <v>276</v>
      </c>
      <c r="Q3549" s="340" t="s">
        <v>276</v>
      </c>
      <c r="S3549">
        <f>SUM(J3549:K3549)</f>
        <v>22</v>
      </c>
    </row>
    <row r="3550" spans="1:19" ht="16" hidden="1" x14ac:dyDescent="0.2">
      <c r="A3550" s="481" t="s">
        <v>339</v>
      </c>
      <c r="B3550" s="345">
        <v>7</v>
      </c>
      <c r="C3550" s="387" t="str">
        <f t="shared" si="400"/>
        <v>SS1.7</v>
      </c>
      <c r="D3550" s="416">
        <v>2</v>
      </c>
      <c r="E3550" s="485">
        <v>44151</v>
      </c>
      <c r="F3550" s="383" t="s">
        <v>131</v>
      </c>
      <c r="G3550" s="444">
        <f>INDEX([1]CAPS!$A:$A,MATCH(F:F,[1]CAPS!$H:$H,0))</f>
        <v>2557</v>
      </c>
      <c r="H3550" s="386" t="s">
        <v>233</v>
      </c>
      <c r="I3550" s="389" t="s">
        <v>240</v>
      </c>
      <c r="J3550" s="340" t="s">
        <v>276</v>
      </c>
      <c r="K3550" s="340">
        <v>8</v>
      </c>
      <c r="L3550" s="340">
        <v>0</v>
      </c>
      <c r="M3550" s="340" t="s">
        <v>276</v>
      </c>
      <c r="N3550" s="340">
        <v>0</v>
      </c>
      <c r="O3550" s="340">
        <v>0</v>
      </c>
      <c r="P3550" s="340">
        <v>0</v>
      </c>
      <c r="Q3550" s="340">
        <v>0</v>
      </c>
      <c r="S3550">
        <f t="shared" si="399"/>
        <v>8</v>
      </c>
    </row>
    <row r="3551" spans="1:19" ht="32" hidden="1" x14ac:dyDescent="0.2">
      <c r="A3551" s="481" t="s">
        <v>339</v>
      </c>
      <c r="B3551" s="345">
        <v>7</v>
      </c>
      <c r="C3551" s="387" t="str">
        <f t="shared" si="400"/>
        <v>SS1.7</v>
      </c>
      <c r="D3551" s="416">
        <v>2</v>
      </c>
      <c r="E3551" s="485">
        <v>44151</v>
      </c>
      <c r="F3551" s="383" t="s">
        <v>135</v>
      </c>
      <c r="G3551" s="444">
        <f>INDEX([1]CAPS!$A:$A,MATCH(F:F,[1]CAPS!$H:$H,0))</f>
        <v>7766</v>
      </c>
      <c r="H3551" s="386" t="s">
        <v>236</v>
      </c>
      <c r="I3551" s="389" t="s">
        <v>242</v>
      </c>
      <c r="J3551" s="340" t="s">
        <v>276</v>
      </c>
      <c r="K3551" s="340">
        <v>2</v>
      </c>
      <c r="L3551" s="340">
        <v>0</v>
      </c>
      <c r="M3551" s="340" t="s">
        <v>276</v>
      </c>
      <c r="N3551" s="340">
        <v>0</v>
      </c>
      <c r="O3551" s="340">
        <v>0</v>
      </c>
      <c r="P3551" s="340">
        <v>0</v>
      </c>
      <c r="Q3551" s="340">
        <v>0</v>
      </c>
      <c r="S3551">
        <f t="shared" si="399"/>
        <v>2</v>
      </c>
    </row>
    <row r="3552" spans="1:19" ht="16" hidden="1" x14ac:dyDescent="0.2">
      <c r="A3552" s="481" t="s">
        <v>339</v>
      </c>
      <c r="B3552" s="345">
        <v>7</v>
      </c>
      <c r="C3552" s="387" t="str">
        <f t="shared" si="400"/>
        <v>SS1.7</v>
      </c>
      <c r="D3552" s="416">
        <v>2</v>
      </c>
      <c r="E3552" s="485">
        <v>44151</v>
      </c>
      <c r="F3552" s="383" t="s">
        <v>230</v>
      </c>
      <c r="G3552" s="444">
        <f>INDEX([1]CAPS!$A:$A,MATCH(F:F,[1]CAPS!$H:$H,0))</f>
        <v>1377</v>
      </c>
      <c r="H3552" s="386" t="s">
        <v>233</v>
      </c>
      <c r="I3552" s="389" t="s">
        <v>238</v>
      </c>
      <c r="J3552" s="340" t="s">
        <v>276</v>
      </c>
      <c r="K3552" s="340">
        <v>6</v>
      </c>
      <c r="L3552" s="340">
        <v>0</v>
      </c>
      <c r="M3552" s="340" t="s">
        <v>276</v>
      </c>
      <c r="N3552" s="340">
        <v>1</v>
      </c>
      <c r="O3552" s="340">
        <v>0</v>
      </c>
      <c r="P3552" s="340">
        <v>0</v>
      </c>
      <c r="Q3552" s="340">
        <v>0</v>
      </c>
      <c r="S3552">
        <f t="shared" si="399"/>
        <v>6</v>
      </c>
    </row>
    <row r="3553" spans="1:19" ht="16" x14ac:dyDescent="0.2">
      <c r="A3553" s="481" t="s">
        <v>339</v>
      </c>
      <c r="B3553" s="345">
        <v>11</v>
      </c>
      <c r="C3553" s="387" t="str">
        <f t="shared" si="400"/>
        <v>SS1.11</v>
      </c>
      <c r="D3553" s="416">
        <v>2</v>
      </c>
      <c r="E3553" s="485">
        <v>44151</v>
      </c>
      <c r="F3553" s="383" t="s">
        <v>129</v>
      </c>
      <c r="G3553" s="444">
        <f>INDEX([1]CAPS!$A:$A,MATCH(F:F,[1]CAPS!$H:$H,0))</f>
        <v>5532</v>
      </c>
      <c r="H3553" s="386" t="s">
        <v>233</v>
      </c>
      <c r="I3553" s="410" t="s">
        <v>238</v>
      </c>
      <c r="J3553" s="340" t="s">
        <v>276</v>
      </c>
      <c r="K3553" s="340">
        <v>17</v>
      </c>
      <c r="L3553" s="340">
        <v>0</v>
      </c>
      <c r="M3553" s="340" t="s">
        <v>276</v>
      </c>
      <c r="N3553" s="340">
        <v>0</v>
      </c>
      <c r="O3553" s="340" t="s">
        <v>276</v>
      </c>
      <c r="P3553" s="340" t="s">
        <v>276</v>
      </c>
      <c r="Q3553" s="340" t="s">
        <v>276</v>
      </c>
      <c r="S3553">
        <f t="shared" ref="S3553:S3554" si="401">SUM(J3553:K3553)</f>
        <v>17</v>
      </c>
    </row>
    <row r="3554" spans="1:19" ht="16" x14ac:dyDescent="0.2">
      <c r="A3554" s="481" t="s">
        <v>339</v>
      </c>
      <c r="B3554" s="345">
        <v>11</v>
      </c>
      <c r="C3554" s="387" t="str">
        <f t="shared" si="400"/>
        <v>SS1.11</v>
      </c>
      <c r="D3554" s="416">
        <v>2</v>
      </c>
      <c r="E3554" s="485">
        <v>44151</v>
      </c>
      <c r="F3554" s="383" t="s">
        <v>127</v>
      </c>
      <c r="G3554" s="444">
        <f>INDEX([1]CAPS!$A:$A,MATCH(F:F,[1]CAPS!$H:$H,0))</f>
        <v>10605</v>
      </c>
      <c r="H3554" s="386" t="s">
        <v>233</v>
      </c>
      <c r="I3554" s="410" t="s">
        <v>238</v>
      </c>
      <c r="J3554" s="340" t="s">
        <v>276</v>
      </c>
      <c r="K3554" s="340">
        <v>2</v>
      </c>
      <c r="L3554" s="340">
        <v>0</v>
      </c>
      <c r="M3554" s="340" t="s">
        <v>276</v>
      </c>
      <c r="N3554" s="340">
        <v>0</v>
      </c>
      <c r="O3554" s="340" t="s">
        <v>276</v>
      </c>
      <c r="P3554" s="340" t="s">
        <v>276</v>
      </c>
      <c r="Q3554" s="340" t="s">
        <v>276</v>
      </c>
      <c r="S3554">
        <f t="shared" si="401"/>
        <v>2</v>
      </c>
    </row>
    <row r="3555" spans="1:19" ht="16" hidden="1" x14ac:dyDescent="0.2">
      <c r="A3555" s="481" t="s">
        <v>339</v>
      </c>
      <c r="B3555" s="345">
        <v>7</v>
      </c>
      <c r="C3555" s="387" t="str">
        <f t="shared" si="400"/>
        <v>SS1.7</v>
      </c>
      <c r="D3555" s="416">
        <v>2</v>
      </c>
      <c r="E3555" s="485">
        <v>44151</v>
      </c>
      <c r="F3555" s="366" t="s">
        <v>139</v>
      </c>
      <c r="G3555" s="444">
        <f>INDEX([1]CAPS!$A:$A,MATCH(F:F,[1]CAPS!$H:$H,0))</f>
        <v>6325</v>
      </c>
      <c r="H3555" s="414"/>
      <c r="I3555" s="341"/>
      <c r="J3555" s="340" t="s">
        <v>276</v>
      </c>
      <c r="K3555" s="340">
        <v>1</v>
      </c>
      <c r="L3555" s="340">
        <v>0</v>
      </c>
      <c r="M3555" s="340" t="s">
        <v>276</v>
      </c>
      <c r="N3555" s="340">
        <v>1</v>
      </c>
      <c r="O3555" s="340">
        <v>0</v>
      </c>
      <c r="P3555" s="340">
        <v>0</v>
      </c>
      <c r="Q3555" s="340">
        <v>0</v>
      </c>
      <c r="S3555">
        <f t="shared" si="399"/>
        <v>1</v>
      </c>
    </row>
    <row r="3556" spans="1:19" ht="16" hidden="1" x14ac:dyDescent="0.2">
      <c r="A3556" s="481" t="s">
        <v>339</v>
      </c>
      <c r="B3556" s="345">
        <v>7</v>
      </c>
      <c r="C3556" s="387" t="str">
        <f t="shared" si="400"/>
        <v>SS1.7</v>
      </c>
      <c r="D3556" s="416">
        <v>2</v>
      </c>
      <c r="E3556" s="485">
        <v>44151</v>
      </c>
      <c r="F3556" s="344" t="s">
        <v>232</v>
      </c>
      <c r="G3556" s="444">
        <f>INDEX([1]CAPS!$A:$A,MATCH(F:F,[1]CAPS!$H:$H,0))</f>
        <v>8875</v>
      </c>
      <c r="H3556" s="414"/>
      <c r="I3556" s="341"/>
      <c r="J3556" s="340" t="s">
        <v>276</v>
      </c>
      <c r="K3556" s="340">
        <v>0</v>
      </c>
      <c r="L3556" s="340">
        <v>0</v>
      </c>
      <c r="M3556" s="340" t="s">
        <v>276</v>
      </c>
      <c r="N3556" s="340">
        <v>0</v>
      </c>
      <c r="O3556" s="340">
        <v>1</v>
      </c>
      <c r="P3556" s="340">
        <v>0</v>
      </c>
      <c r="Q3556" s="340">
        <v>0</v>
      </c>
      <c r="S3556">
        <f t="shared" si="399"/>
        <v>1</v>
      </c>
    </row>
    <row r="3557" spans="1:19" ht="16" hidden="1" x14ac:dyDescent="0.2">
      <c r="A3557" s="481" t="s">
        <v>339</v>
      </c>
      <c r="B3557" s="345">
        <v>8</v>
      </c>
      <c r="C3557" s="387" t="str">
        <f t="shared" si="400"/>
        <v>SS1.8</v>
      </c>
      <c r="D3557" s="416">
        <v>2</v>
      </c>
      <c r="E3557" s="485">
        <v>44151</v>
      </c>
      <c r="F3557" s="383" t="s">
        <v>139</v>
      </c>
      <c r="G3557" s="444">
        <f>INDEX([1]CAPS!$A:$A,MATCH(F:F,[1]CAPS!$H:$H,0))</f>
        <v>6325</v>
      </c>
      <c r="H3557" s="386" t="s">
        <v>234</v>
      </c>
      <c r="I3557" s="389" t="s">
        <v>238</v>
      </c>
      <c r="J3557" s="340" t="s">
        <v>276</v>
      </c>
      <c r="K3557" s="340">
        <v>1</v>
      </c>
      <c r="L3557" s="340">
        <v>0</v>
      </c>
      <c r="M3557" s="340" t="s">
        <v>276</v>
      </c>
      <c r="N3557" s="340">
        <v>0</v>
      </c>
      <c r="O3557" s="340">
        <v>0</v>
      </c>
      <c r="P3557" s="340">
        <v>0</v>
      </c>
      <c r="Q3557" s="340">
        <v>0</v>
      </c>
      <c r="S3557">
        <f t="shared" si="399"/>
        <v>1</v>
      </c>
    </row>
    <row r="3558" spans="1:19" ht="16" hidden="1" x14ac:dyDescent="0.2">
      <c r="A3558" s="481" t="s">
        <v>339</v>
      </c>
      <c r="B3558" s="345">
        <v>8</v>
      </c>
      <c r="C3558" s="387" t="str">
        <f t="shared" si="400"/>
        <v>SS1.8</v>
      </c>
      <c r="D3558" s="416">
        <v>2</v>
      </c>
      <c r="E3558" s="485">
        <v>44151</v>
      </c>
      <c r="F3558" s="383" t="s">
        <v>275</v>
      </c>
      <c r="G3558" s="444">
        <f>INDEX([1]CAPS!$A:$A,MATCH(F:F,[1]CAPS!$H:$H,0))</f>
        <v>3300</v>
      </c>
      <c r="H3558" s="386" t="s">
        <v>234</v>
      </c>
      <c r="I3558" s="389" t="s">
        <v>238</v>
      </c>
      <c r="J3558" s="340" t="s">
        <v>276</v>
      </c>
      <c r="K3558" s="340">
        <v>8</v>
      </c>
      <c r="L3558" s="340">
        <v>0</v>
      </c>
      <c r="M3558" s="340" t="s">
        <v>276</v>
      </c>
      <c r="N3558" s="340">
        <v>2</v>
      </c>
      <c r="O3558" s="340">
        <v>0</v>
      </c>
      <c r="P3558" s="340">
        <v>0</v>
      </c>
      <c r="Q3558" s="340">
        <v>0</v>
      </c>
      <c r="S3558">
        <f t="shared" si="399"/>
        <v>8</v>
      </c>
    </row>
    <row r="3559" spans="1:19" ht="16" x14ac:dyDescent="0.2">
      <c r="A3559" s="481" t="s">
        <v>339</v>
      </c>
      <c r="B3559" s="345">
        <v>12</v>
      </c>
      <c r="C3559" s="387" t="str">
        <f t="shared" si="400"/>
        <v>SS1.12</v>
      </c>
      <c r="D3559" s="416">
        <v>2</v>
      </c>
      <c r="E3559" s="485">
        <v>44151</v>
      </c>
      <c r="F3559" s="383" t="s">
        <v>129</v>
      </c>
      <c r="G3559" s="444">
        <f>INDEX([1]CAPS!$A:$A,MATCH(F:F,[1]CAPS!$H:$H,0))</f>
        <v>5532</v>
      </c>
      <c r="H3559" s="386" t="s">
        <v>233</v>
      </c>
      <c r="I3559" s="410" t="s">
        <v>238</v>
      </c>
      <c r="J3559" s="340" t="s">
        <v>276</v>
      </c>
      <c r="K3559" s="340">
        <v>16</v>
      </c>
      <c r="L3559" s="340">
        <v>1</v>
      </c>
      <c r="M3559" s="340" t="s">
        <v>276</v>
      </c>
      <c r="N3559" s="340">
        <v>0</v>
      </c>
      <c r="O3559" s="340" t="s">
        <v>276</v>
      </c>
      <c r="P3559" s="340" t="s">
        <v>276</v>
      </c>
      <c r="Q3559" s="340" t="s">
        <v>276</v>
      </c>
      <c r="S3559">
        <f t="shared" ref="S3559:S3560" si="402">SUM(J3559:K3559)</f>
        <v>16</v>
      </c>
    </row>
    <row r="3560" spans="1:19" ht="16" x14ac:dyDescent="0.2">
      <c r="A3560" s="481" t="s">
        <v>339</v>
      </c>
      <c r="B3560" s="345">
        <v>12</v>
      </c>
      <c r="C3560" s="387" t="str">
        <f t="shared" si="400"/>
        <v>SS1.12</v>
      </c>
      <c r="D3560" s="416">
        <v>2</v>
      </c>
      <c r="E3560" s="485">
        <v>44151</v>
      </c>
      <c r="F3560" s="383" t="s">
        <v>127</v>
      </c>
      <c r="G3560" s="444">
        <f>INDEX([1]CAPS!$A:$A,MATCH(F:F,[1]CAPS!$H:$H,0))</f>
        <v>10605</v>
      </c>
      <c r="H3560" s="386" t="s">
        <v>233</v>
      </c>
      <c r="I3560" s="410" t="s">
        <v>238</v>
      </c>
      <c r="J3560" s="340" t="s">
        <v>276</v>
      </c>
      <c r="K3560" s="340">
        <v>1</v>
      </c>
      <c r="L3560" s="340">
        <v>0</v>
      </c>
      <c r="M3560" s="340" t="s">
        <v>276</v>
      </c>
      <c r="N3560" s="340">
        <v>0</v>
      </c>
      <c r="O3560" s="340" t="s">
        <v>276</v>
      </c>
      <c r="P3560" s="340" t="s">
        <v>276</v>
      </c>
      <c r="Q3560" s="340" t="s">
        <v>276</v>
      </c>
      <c r="S3560">
        <f t="shared" si="402"/>
        <v>1</v>
      </c>
    </row>
    <row r="3561" spans="1:19" ht="32" hidden="1" x14ac:dyDescent="0.2">
      <c r="A3561" s="481" t="s">
        <v>339</v>
      </c>
      <c r="B3561" s="345">
        <v>8</v>
      </c>
      <c r="C3561" s="387" t="str">
        <f t="shared" si="400"/>
        <v>SS1.8</v>
      </c>
      <c r="D3561" s="416">
        <v>2</v>
      </c>
      <c r="E3561" s="485">
        <v>44151</v>
      </c>
      <c r="F3561" s="383" t="s">
        <v>135</v>
      </c>
      <c r="G3561" s="444">
        <f>INDEX([1]CAPS!$A:$A,MATCH(F:F,[1]CAPS!$H:$H,0))</f>
        <v>7766</v>
      </c>
      <c r="H3561" s="386" t="s">
        <v>236</v>
      </c>
      <c r="I3561" s="389" t="s">
        <v>242</v>
      </c>
      <c r="J3561" s="340" t="s">
        <v>276</v>
      </c>
      <c r="K3561" s="340">
        <v>5</v>
      </c>
      <c r="L3561" s="340">
        <v>0</v>
      </c>
      <c r="M3561" s="340" t="s">
        <v>276</v>
      </c>
      <c r="N3561" s="340">
        <v>0</v>
      </c>
      <c r="O3561" s="340">
        <v>0</v>
      </c>
      <c r="P3561" s="340">
        <v>0</v>
      </c>
      <c r="Q3561" s="340">
        <v>0</v>
      </c>
      <c r="S3561">
        <f t="shared" si="399"/>
        <v>5</v>
      </c>
    </row>
    <row r="3562" spans="1:19" ht="32" hidden="1" x14ac:dyDescent="0.2">
      <c r="A3562" s="481" t="s">
        <v>339</v>
      </c>
      <c r="B3562" s="345">
        <v>8</v>
      </c>
      <c r="C3562" s="387" t="str">
        <f t="shared" si="400"/>
        <v>SS1.8</v>
      </c>
      <c r="D3562" s="416">
        <v>2</v>
      </c>
      <c r="E3562" s="485">
        <v>44151</v>
      </c>
      <c r="F3562" s="383" t="s">
        <v>348</v>
      </c>
      <c r="G3562" s="444">
        <f>INDEX([1]CAPS!$A:$A,MATCH(F:F,[1]CAPS!$H:$H,0))</f>
        <v>4000</v>
      </c>
      <c r="H3562" s="386" t="s">
        <v>236</v>
      </c>
      <c r="I3562" s="389" t="s">
        <v>239</v>
      </c>
      <c r="J3562" s="340" t="s">
        <v>276</v>
      </c>
      <c r="K3562" s="340">
        <v>8</v>
      </c>
      <c r="L3562" s="340">
        <v>0</v>
      </c>
      <c r="M3562" s="340" t="s">
        <v>276</v>
      </c>
      <c r="N3562" s="340">
        <v>0</v>
      </c>
      <c r="O3562" s="340">
        <v>0</v>
      </c>
      <c r="P3562" s="340">
        <v>0</v>
      </c>
      <c r="Q3562" s="340">
        <v>0</v>
      </c>
      <c r="S3562">
        <f t="shared" si="399"/>
        <v>8</v>
      </c>
    </row>
    <row r="3563" spans="1:19" ht="32" hidden="1" x14ac:dyDescent="0.2">
      <c r="A3563" s="481" t="s">
        <v>339</v>
      </c>
      <c r="B3563" s="345">
        <v>8</v>
      </c>
      <c r="C3563" s="387" t="str">
        <f t="shared" si="400"/>
        <v>SS1.8</v>
      </c>
      <c r="D3563" s="416">
        <v>2</v>
      </c>
      <c r="E3563" s="485">
        <v>44151</v>
      </c>
      <c r="F3563" s="383" t="s">
        <v>161</v>
      </c>
      <c r="G3563" s="444">
        <f>INDEX([1]CAPS!$A:$A,MATCH(F:F,[1]CAPS!$H:$H,0))</f>
        <v>2603</v>
      </c>
      <c r="H3563" s="386" t="s">
        <v>235</v>
      </c>
      <c r="I3563" s="389" t="s">
        <v>239</v>
      </c>
      <c r="J3563" s="340" t="s">
        <v>276</v>
      </c>
      <c r="K3563" s="340">
        <v>1</v>
      </c>
      <c r="L3563" s="340">
        <v>0</v>
      </c>
      <c r="M3563" s="340" t="s">
        <v>276</v>
      </c>
      <c r="N3563" s="340">
        <v>0</v>
      </c>
      <c r="O3563" s="340">
        <v>0</v>
      </c>
      <c r="P3563" s="340">
        <v>0</v>
      </c>
      <c r="Q3563" s="340">
        <v>0</v>
      </c>
      <c r="S3563">
        <f t="shared" si="399"/>
        <v>1</v>
      </c>
    </row>
    <row r="3564" spans="1:19" ht="32" hidden="1" x14ac:dyDescent="0.2">
      <c r="A3564" s="481" t="s">
        <v>339</v>
      </c>
      <c r="B3564" s="345">
        <v>8</v>
      </c>
      <c r="C3564" s="387" t="str">
        <f t="shared" si="400"/>
        <v>SS1.8</v>
      </c>
      <c r="D3564" s="416">
        <v>2</v>
      </c>
      <c r="E3564" s="485">
        <v>44151</v>
      </c>
      <c r="F3564" s="383" t="s">
        <v>232</v>
      </c>
      <c r="G3564" s="444">
        <f>INDEX([1]CAPS!$A:$A,MATCH(F:F,[1]CAPS!$H:$H,0))</f>
        <v>8875</v>
      </c>
      <c r="H3564" s="386" t="s">
        <v>236</v>
      </c>
      <c r="I3564" s="389" t="s">
        <v>239</v>
      </c>
      <c r="J3564" s="340" t="s">
        <v>276</v>
      </c>
      <c r="K3564" s="340">
        <v>0</v>
      </c>
      <c r="L3564" s="340">
        <v>0</v>
      </c>
      <c r="M3564" s="340" t="s">
        <v>276</v>
      </c>
      <c r="N3564" s="340">
        <v>0</v>
      </c>
      <c r="O3564" s="340">
        <v>1</v>
      </c>
      <c r="P3564" s="340">
        <v>0</v>
      </c>
      <c r="Q3564" s="340">
        <v>0</v>
      </c>
      <c r="S3564">
        <f t="shared" si="399"/>
        <v>1</v>
      </c>
    </row>
    <row r="3565" spans="1:19" ht="16" hidden="1" x14ac:dyDescent="0.2">
      <c r="A3565" s="481" t="s">
        <v>339</v>
      </c>
      <c r="B3565" s="345">
        <v>8</v>
      </c>
      <c r="C3565" s="387" t="str">
        <f t="shared" si="400"/>
        <v>SS1.8</v>
      </c>
      <c r="D3565" s="416">
        <v>2</v>
      </c>
      <c r="E3565" s="485">
        <v>44151</v>
      </c>
      <c r="F3565" s="366" t="s">
        <v>230</v>
      </c>
      <c r="G3565" s="444">
        <f>INDEX([1]CAPS!$A:$A,MATCH(F:F,[1]CAPS!$H:$H,0))</f>
        <v>1377</v>
      </c>
      <c r="H3565" s="414"/>
      <c r="I3565" s="341"/>
      <c r="J3565" s="340" t="s">
        <v>276</v>
      </c>
      <c r="K3565" s="340">
        <v>0</v>
      </c>
      <c r="L3565" s="340">
        <v>0</v>
      </c>
      <c r="M3565" s="340" t="s">
        <v>276</v>
      </c>
      <c r="N3565" s="340">
        <v>0</v>
      </c>
      <c r="O3565" s="340">
        <v>1</v>
      </c>
      <c r="P3565" s="340">
        <v>0</v>
      </c>
      <c r="Q3565" s="340">
        <v>0</v>
      </c>
      <c r="S3565">
        <f t="shared" si="399"/>
        <v>1</v>
      </c>
    </row>
    <row r="3566" spans="1:19" ht="16" x14ac:dyDescent="0.2">
      <c r="A3566" s="481" t="s">
        <v>339</v>
      </c>
      <c r="B3566" s="345">
        <v>13</v>
      </c>
      <c r="C3566" s="387" t="str">
        <f t="shared" si="400"/>
        <v>SS1.13</v>
      </c>
      <c r="D3566" s="416">
        <v>2</v>
      </c>
      <c r="E3566" s="485">
        <v>44151</v>
      </c>
      <c r="F3566" s="383" t="s">
        <v>129</v>
      </c>
      <c r="G3566" s="444">
        <f>INDEX([1]CAPS!$A:$A,MATCH(F:F,[1]CAPS!$H:$H,0))</f>
        <v>5532</v>
      </c>
      <c r="H3566" s="386" t="s">
        <v>233</v>
      </c>
      <c r="I3566" s="410" t="s">
        <v>238</v>
      </c>
      <c r="J3566" s="340" t="s">
        <v>276</v>
      </c>
      <c r="K3566" s="340">
        <v>20</v>
      </c>
      <c r="L3566" s="340">
        <v>0</v>
      </c>
      <c r="M3566" s="340" t="s">
        <v>276</v>
      </c>
      <c r="N3566" s="340">
        <v>0</v>
      </c>
      <c r="O3566" s="340" t="s">
        <v>276</v>
      </c>
      <c r="P3566" s="340" t="s">
        <v>276</v>
      </c>
      <c r="Q3566" s="340" t="s">
        <v>276</v>
      </c>
      <c r="S3566">
        <f t="shared" ref="S3566:S3567" si="403">SUM(J3566:K3566)</f>
        <v>20</v>
      </c>
    </row>
    <row r="3567" spans="1:19" ht="16" x14ac:dyDescent="0.2">
      <c r="A3567" s="481" t="s">
        <v>339</v>
      </c>
      <c r="B3567" s="345">
        <v>13</v>
      </c>
      <c r="C3567" s="387" t="str">
        <f t="shared" si="400"/>
        <v>SS1.13</v>
      </c>
      <c r="D3567" s="416">
        <v>2</v>
      </c>
      <c r="E3567" s="485">
        <v>44151</v>
      </c>
      <c r="F3567" s="383" t="s">
        <v>127</v>
      </c>
      <c r="G3567" s="444">
        <f>INDEX([1]CAPS!$A:$A,MATCH(F:F,[1]CAPS!$H:$H,0))</f>
        <v>10605</v>
      </c>
      <c r="H3567" s="386" t="s">
        <v>233</v>
      </c>
      <c r="I3567" s="410" t="s">
        <v>238</v>
      </c>
      <c r="J3567" s="340" t="s">
        <v>276</v>
      </c>
      <c r="K3567" s="340">
        <v>4</v>
      </c>
      <c r="L3567" s="340">
        <v>0</v>
      </c>
      <c r="M3567" s="340" t="s">
        <v>276</v>
      </c>
      <c r="N3567" s="340">
        <v>0</v>
      </c>
      <c r="O3567" s="340" t="s">
        <v>276</v>
      </c>
      <c r="P3567" s="340" t="s">
        <v>276</v>
      </c>
      <c r="Q3567" s="340" t="s">
        <v>276</v>
      </c>
      <c r="S3567">
        <f t="shared" si="403"/>
        <v>4</v>
      </c>
    </row>
    <row r="3568" spans="1:19" ht="16" hidden="1" x14ac:dyDescent="0.2">
      <c r="A3568" s="481" t="s">
        <v>339</v>
      </c>
      <c r="B3568" s="345">
        <v>8</v>
      </c>
      <c r="C3568" s="387" t="str">
        <f t="shared" si="400"/>
        <v>SS1.8</v>
      </c>
      <c r="D3568" s="416">
        <v>2</v>
      </c>
      <c r="E3568" s="485">
        <v>44151</v>
      </c>
      <c r="F3568" s="528" t="s">
        <v>687</v>
      </c>
      <c r="G3568" s="444">
        <f>INDEX([1]CAPS!$A:$A,MATCH(F:F,[1]CAPS!$H:$H,0))</f>
        <v>5535</v>
      </c>
      <c r="H3568" s="414"/>
      <c r="I3568" s="341"/>
      <c r="J3568" s="340" t="s">
        <v>276</v>
      </c>
      <c r="K3568" s="340">
        <v>3</v>
      </c>
      <c r="L3568" s="340">
        <v>0</v>
      </c>
      <c r="M3568" s="340" t="s">
        <v>276</v>
      </c>
      <c r="N3568" s="340">
        <v>0</v>
      </c>
      <c r="O3568" s="340">
        <v>0</v>
      </c>
      <c r="P3568" s="340">
        <v>0</v>
      </c>
      <c r="Q3568" s="340">
        <v>0</v>
      </c>
      <c r="R3568" s="419" t="s">
        <v>869</v>
      </c>
      <c r="S3568">
        <f t="shared" si="399"/>
        <v>3</v>
      </c>
    </row>
    <row r="3569" spans="1:19" ht="16" hidden="1" x14ac:dyDescent="0.2">
      <c r="A3569" s="481" t="s">
        <v>339</v>
      </c>
      <c r="B3569" s="345">
        <v>9</v>
      </c>
      <c r="C3569" s="387" t="str">
        <f t="shared" si="400"/>
        <v>SS1.9</v>
      </c>
      <c r="D3569" s="416">
        <v>2</v>
      </c>
      <c r="E3569" s="485">
        <v>44151</v>
      </c>
      <c r="F3569" s="383" t="s">
        <v>139</v>
      </c>
      <c r="G3569" s="444">
        <f>INDEX([1]CAPS!$A:$A,MATCH(F:F,[1]CAPS!$H:$H,0))</f>
        <v>6325</v>
      </c>
      <c r="H3569" s="386" t="s">
        <v>234</v>
      </c>
      <c r="I3569" s="389" t="s">
        <v>238</v>
      </c>
      <c r="J3569" s="340" t="s">
        <v>276</v>
      </c>
      <c r="K3569" s="340">
        <v>3</v>
      </c>
      <c r="L3569" s="340">
        <v>0</v>
      </c>
      <c r="M3569" s="340" t="s">
        <v>276</v>
      </c>
      <c r="N3569" s="340">
        <v>3</v>
      </c>
      <c r="O3569" s="340">
        <v>0</v>
      </c>
      <c r="P3569" s="340">
        <v>0</v>
      </c>
      <c r="Q3569" s="340">
        <v>0</v>
      </c>
      <c r="S3569">
        <f t="shared" si="399"/>
        <v>3</v>
      </c>
    </row>
    <row r="3570" spans="1:19" ht="16" hidden="1" x14ac:dyDescent="0.2">
      <c r="A3570" s="481" t="s">
        <v>339</v>
      </c>
      <c r="B3570" s="345">
        <v>9</v>
      </c>
      <c r="C3570" s="387" t="str">
        <f t="shared" si="400"/>
        <v>SS1.9</v>
      </c>
      <c r="D3570" s="416">
        <v>2</v>
      </c>
      <c r="E3570" s="485">
        <v>44151</v>
      </c>
      <c r="F3570" s="383" t="s">
        <v>275</v>
      </c>
      <c r="G3570" s="444">
        <f>INDEX([1]CAPS!$A:$A,MATCH(F:F,[1]CAPS!$H:$H,0))</f>
        <v>3300</v>
      </c>
      <c r="H3570" s="386" t="s">
        <v>234</v>
      </c>
      <c r="I3570" s="389" t="s">
        <v>238</v>
      </c>
      <c r="J3570" s="340" t="s">
        <v>276</v>
      </c>
      <c r="K3570" s="340">
        <v>7</v>
      </c>
      <c r="L3570" s="340">
        <v>0</v>
      </c>
      <c r="M3570" s="340" t="s">
        <v>276</v>
      </c>
      <c r="N3570" s="340">
        <v>2</v>
      </c>
      <c r="O3570" s="340">
        <v>0</v>
      </c>
      <c r="P3570" s="340">
        <v>0</v>
      </c>
      <c r="Q3570" s="340">
        <v>0</v>
      </c>
      <c r="S3570">
        <f t="shared" si="399"/>
        <v>7</v>
      </c>
    </row>
    <row r="3571" spans="1:19" ht="16" hidden="1" x14ac:dyDescent="0.2">
      <c r="A3571" s="481" t="s">
        <v>339</v>
      </c>
      <c r="B3571" s="345">
        <v>9</v>
      </c>
      <c r="C3571" s="387" t="str">
        <f t="shared" si="400"/>
        <v>SS1.9</v>
      </c>
      <c r="D3571" s="416">
        <v>2</v>
      </c>
      <c r="E3571" s="485">
        <v>44151</v>
      </c>
      <c r="F3571" s="528" t="s">
        <v>687</v>
      </c>
      <c r="G3571" s="444">
        <f>INDEX([1]CAPS!$A:$A,MATCH(F:F,[1]CAPS!$H:$H,0))</f>
        <v>5535</v>
      </c>
      <c r="H3571" s="386" t="s">
        <v>234</v>
      </c>
      <c r="I3571" s="389" t="s">
        <v>238</v>
      </c>
      <c r="J3571" s="340" t="s">
        <v>276</v>
      </c>
      <c r="K3571" s="340">
        <v>2</v>
      </c>
      <c r="L3571" s="340">
        <v>0</v>
      </c>
      <c r="M3571" s="340" t="s">
        <v>276</v>
      </c>
      <c r="N3571" s="340">
        <v>0</v>
      </c>
      <c r="O3571" s="340">
        <v>0</v>
      </c>
      <c r="P3571" s="340">
        <v>0</v>
      </c>
      <c r="Q3571" s="340">
        <v>0</v>
      </c>
      <c r="R3571" t="s">
        <v>871</v>
      </c>
      <c r="S3571">
        <f t="shared" si="399"/>
        <v>2</v>
      </c>
    </row>
    <row r="3572" spans="1:19" ht="16" x14ac:dyDescent="0.2">
      <c r="A3572" s="481" t="s">
        <v>339</v>
      </c>
      <c r="B3572" s="345">
        <v>14</v>
      </c>
      <c r="C3572" s="387" t="str">
        <f t="shared" si="400"/>
        <v>SS1.14</v>
      </c>
      <c r="D3572" s="416">
        <v>2</v>
      </c>
      <c r="E3572" s="485">
        <v>44151</v>
      </c>
      <c r="F3572" s="383" t="s">
        <v>129</v>
      </c>
      <c r="G3572" s="444">
        <f>INDEX([1]CAPS!$A:$A,MATCH(F:F,[1]CAPS!$H:$H,0))</f>
        <v>5532</v>
      </c>
      <c r="H3572" s="386" t="s">
        <v>233</v>
      </c>
      <c r="I3572" s="410" t="s">
        <v>238</v>
      </c>
      <c r="J3572" s="340" t="s">
        <v>276</v>
      </c>
      <c r="K3572" s="340">
        <v>8</v>
      </c>
      <c r="L3572" s="340">
        <v>0</v>
      </c>
      <c r="M3572" s="340" t="s">
        <v>276</v>
      </c>
      <c r="N3572" s="340">
        <v>0</v>
      </c>
      <c r="O3572" s="340" t="s">
        <v>276</v>
      </c>
      <c r="P3572" s="340" t="s">
        <v>276</v>
      </c>
      <c r="Q3572" s="340" t="s">
        <v>276</v>
      </c>
      <c r="S3572">
        <f>SUM(J3572:K3572)</f>
        <v>8</v>
      </c>
    </row>
    <row r="3573" spans="1:19" ht="32" hidden="1" x14ac:dyDescent="0.2">
      <c r="A3573" s="481" t="s">
        <v>339</v>
      </c>
      <c r="B3573" s="345">
        <v>9</v>
      </c>
      <c r="C3573" s="387" t="str">
        <f t="shared" si="400"/>
        <v>SS1.9</v>
      </c>
      <c r="D3573" s="416">
        <v>2</v>
      </c>
      <c r="E3573" s="485">
        <v>44151</v>
      </c>
      <c r="F3573" s="383" t="s">
        <v>135</v>
      </c>
      <c r="G3573" s="444">
        <f>INDEX([1]CAPS!$A:$A,MATCH(F:F,[1]CAPS!$H:$H,0))</f>
        <v>7766</v>
      </c>
      <c r="H3573" s="386" t="s">
        <v>236</v>
      </c>
      <c r="I3573" s="389" t="s">
        <v>242</v>
      </c>
      <c r="J3573" s="340" t="s">
        <v>276</v>
      </c>
      <c r="K3573" s="340">
        <v>4</v>
      </c>
      <c r="L3573" s="340">
        <v>1</v>
      </c>
      <c r="M3573" s="340" t="s">
        <v>276</v>
      </c>
      <c r="N3573" s="340">
        <v>0</v>
      </c>
      <c r="O3573" s="340">
        <v>0</v>
      </c>
      <c r="P3573" s="340">
        <v>0</v>
      </c>
      <c r="Q3573" s="340">
        <v>0</v>
      </c>
      <c r="S3573">
        <f t="shared" si="399"/>
        <v>4</v>
      </c>
    </row>
    <row r="3574" spans="1:19" ht="16" x14ac:dyDescent="0.2">
      <c r="A3574" s="481" t="s">
        <v>339</v>
      </c>
      <c r="B3574" s="345">
        <v>14</v>
      </c>
      <c r="C3574" s="387" t="str">
        <f t="shared" si="400"/>
        <v>SS1.14</v>
      </c>
      <c r="D3574" s="416">
        <v>2</v>
      </c>
      <c r="E3574" s="485">
        <v>44151</v>
      </c>
      <c r="F3574" s="383" t="s">
        <v>127</v>
      </c>
      <c r="G3574" s="444">
        <f>INDEX([1]CAPS!$A:$A,MATCH(F:F,[1]CAPS!$H:$H,0))</f>
        <v>10605</v>
      </c>
      <c r="H3574" s="386" t="s">
        <v>233</v>
      </c>
      <c r="I3574" s="410" t="s">
        <v>238</v>
      </c>
      <c r="J3574" s="340" t="s">
        <v>276</v>
      </c>
      <c r="K3574" s="340">
        <v>8</v>
      </c>
      <c r="L3574" s="340">
        <v>0</v>
      </c>
      <c r="M3574" s="340" t="s">
        <v>276</v>
      </c>
      <c r="N3574" s="340">
        <v>0</v>
      </c>
      <c r="O3574" s="340" t="s">
        <v>276</v>
      </c>
      <c r="P3574" s="340" t="s">
        <v>276</v>
      </c>
      <c r="Q3574" s="340" t="s">
        <v>276</v>
      </c>
      <c r="S3574">
        <f>SUM(J3574:K3574)</f>
        <v>8</v>
      </c>
    </row>
    <row r="3575" spans="1:19" ht="32" hidden="1" x14ac:dyDescent="0.2">
      <c r="A3575" s="481" t="s">
        <v>339</v>
      </c>
      <c r="B3575" s="345">
        <v>9</v>
      </c>
      <c r="C3575" s="387" t="str">
        <f t="shared" si="400"/>
        <v>SS1.9</v>
      </c>
      <c r="D3575" s="416">
        <v>2</v>
      </c>
      <c r="E3575" s="485">
        <v>44151</v>
      </c>
      <c r="F3575" s="383" t="s">
        <v>348</v>
      </c>
      <c r="G3575" s="444">
        <f>INDEX([1]CAPS!$A:$A,MATCH(F:F,[1]CAPS!$H:$H,0))</f>
        <v>4000</v>
      </c>
      <c r="H3575" s="386" t="s">
        <v>236</v>
      </c>
      <c r="I3575" s="389" t="s">
        <v>239</v>
      </c>
      <c r="J3575" s="340" t="s">
        <v>276</v>
      </c>
      <c r="K3575" s="340">
        <v>3</v>
      </c>
      <c r="L3575" s="340">
        <v>0</v>
      </c>
      <c r="M3575" s="340" t="s">
        <v>276</v>
      </c>
      <c r="N3575" s="340">
        <v>0</v>
      </c>
      <c r="O3575" s="340">
        <v>0</v>
      </c>
      <c r="P3575" s="340">
        <v>0</v>
      </c>
      <c r="Q3575" s="340">
        <v>0</v>
      </c>
      <c r="S3575">
        <f t="shared" si="399"/>
        <v>3</v>
      </c>
    </row>
    <row r="3576" spans="1:19" ht="16" hidden="1" x14ac:dyDescent="0.2">
      <c r="A3576" s="481" t="s">
        <v>339</v>
      </c>
      <c r="B3576" s="345">
        <v>9</v>
      </c>
      <c r="C3576" s="387" t="str">
        <f t="shared" si="400"/>
        <v>SS1.9</v>
      </c>
      <c r="D3576" s="416">
        <v>2</v>
      </c>
      <c r="E3576" s="485">
        <v>44151</v>
      </c>
      <c r="F3576" s="383" t="s">
        <v>230</v>
      </c>
      <c r="G3576" s="444">
        <f>INDEX([1]CAPS!$A:$A,MATCH(F:F,[1]CAPS!$H:$H,0))</f>
        <v>1377</v>
      </c>
      <c r="H3576" s="386" t="s">
        <v>233</v>
      </c>
      <c r="I3576" s="410" t="s">
        <v>238</v>
      </c>
      <c r="J3576" s="340" t="s">
        <v>276</v>
      </c>
      <c r="K3576" s="340">
        <v>4</v>
      </c>
      <c r="L3576" s="340">
        <v>0</v>
      </c>
      <c r="M3576" s="340" t="s">
        <v>276</v>
      </c>
      <c r="N3576" s="340">
        <v>4</v>
      </c>
      <c r="O3576" s="340">
        <v>0</v>
      </c>
      <c r="P3576" s="340">
        <v>0</v>
      </c>
      <c r="Q3576" s="340">
        <v>0</v>
      </c>
      <c r="S3576">
        <f t="shared" si="399"/>
        <v>4</v>
      </c>
    </row>
    <row r="3577" spans="1:19" ht="14.5" hidden="1" customHeight="1" x14ac:dyDescent="0.2">
      <c r="A3577" s="481" t="s">
        <v>339</v>
      </c>
      <c r="B3577" s="345">
        <v>9</v>
      </c>
      <c r="C3577" s="387" t="str">
        <f t="shared" si="400"/>
        <v>SS1.9</v>
      </c>
      <c r="D3577" s="416">
        <v>2</v>
      </c>
      <c r="E3577" s="485">
        <v>44151</v>
      </c>
      <c r="F3577" s="383" t="s">
        <v>232</v>
      </c>
      <c r="G3577" s="444">
        <f>INDEX([1]CAPS!$A:$A,MATCH(F:F,[1]CAPS!$H:$H,0))</f>
        <v>8875</v>
      </c>
      <c r="H3577" s="386" t="s">
        <v>236</v>
      </c>
      <c r="I3577" s="410" t="s">
        <v>239</v>
      </c>
      <c r="J3577" s="340" t="s">
        <v>276</v>
      </c>
      <c r="K3577" s="340">
        <v>0</v>
      </c>
      <c r="L3577" s="340">
        <v>0</v>
      </c>
      <c r="M3577" s="340" t="s">
        <v>276</v>
      </c>
      <c r="N3577" s="340">
        <v>0</v>
      </c>
      <c r="O3577" s="340">
        <v>4</v>
      </c>
      <c r="P3577" s="340">
        <v>0</v>
      </c>
      <c r="Q3577" s="340">
        <v>0</v>
      </c>
      <c r="S3577">
        <f t="shared" si="399"/>
        <v>4</v>
      </c>
    </row>
    <row r="3578" spans="1:19" ht="32" hidden="1" x14ac:dyDescent="0.2">
      <c r="A3578" s="481" t="s">
        <v>339</v>
      </c>
      <c r="B3578" s="345">
        <v>10</v>
      </c>
      <c r="C3578" s="387" t="str">
        <f t="shared" si="400"/>
        <v>SS1.10</v>
      </c>
      <c r="D3578" s="416">
        <v>2</v>
      </c>
      <c r="E3578" s="485">
        <v>44151</v>
      </c>
      <c r="F3578" s="383" t="s">
        <v>232</v>
      </c>
      <c r="G3578" s="444">
        <f>INDEX([1]CAPS!$A:$A,MATCH(F:F,[1]CAPS!$H:$H,0))</f>
        <v>8875</v>
      </c>
      <c r="H3578" s="386" t="s">
        <v>236</v>
      </c>
      <c r="I3578" s="410" t="s">
        <v>239</v>
      </c>
      <c r="J3578" s="340" t="s">
        <v>276</v>
      </c>
      <c r="K3578" s="340">
        <v>0</v>
      </c>
      <c r="L3578" s="340">
        <v>0</v>
      </c>
      <c r="M3578" s="340" t="s">
        <v>276</v>
      </c>
      <c r="N3578" s="340">
        <v>0</v>
      </c>
      <c r="O3578" s="340">
        <v>3</v>
      </c>
      <c r="P3578" s="340">
        <v>0</v>
      </c>
      <c r="Q3578" s="340">
        <v>0</v>
      </c>
      <c r="S3578">
        <f t="shared" si="399"/>
        <v>3</v>
      </c>
    </row>
    <row r="3579" spans="1:19" ht="16" x14ac:dyDescent="0.2">
      <c r="A3579" s="481" t="s">
        <v>339</v>
      </c>
      <c r="B3579" s="345">
        <v>15</v>
      </c>
      <c r="C3579" s="387" t="str">
        <f t="shared" si="400"/>
        <v>SS1.15</v>
      </c>
      <c r="D3579" s="416">
        <v>2</v>
      </c>
      <c r="E3579" s="485">
        <v>44151</v>
      </c>
      <c r="F3579" s="383" t="s">
        <v>129</v>
      </c>
      <c r="G3579" s="444">
        <f>INDEX([1]CAPS!$A:$A,MATCH(F:F,[1]CAPS!$H:$H,0))</f>
        <v>5532</v>
      </c>
      <c r="H3579" s="386" t="s">
        <v>233</v>
      </c>
      <c r="I3579" s="410" t="s">
        <v>238</v>
      </c>
      <c r="J3579" s="340" t="s">
        <v>276</v>
      </c>
      <c r="K3579" s="340">
        <v>15</v>
      </c>
      <c r="L3579" s="340">
        <v>0</v>
      </c>
      <c r="M3579" s="340" t="s">
        <v>276</v>
      </c>
      <c r="N3579" s="340">
        <v>0</v>
      </c>
      <c r="O3579" s="340" t="s">
        <v>276</v>
      </c>
      <c r="P3579" s="340" t="s">
        <v>276</v>
      </c>
      <c r="Q3579" s="340" t="s">
        <v>276</v>
      </c>
      <c r="S3579">
        <f t="shared" ref="S3579:S3580" si="404">SUM(J3579:K3579)</f>
        <v>15</v>
      </c>
    </row>
    <row r="3580" spans="1:19" ht="16" x14ac:dyDescent="0.2">
      <c r="A3580" s="481" t="s">
        <v>339</v>
      </c>
      <c r="B3580" s="345">
        <v>15</v>
      </c>
      <c r="C3580" s="387" t="str">
        <f t="shared" si="400"/>
        <v>SS1.15</v>
      </c>
      <c r="D3580" s="416">
        <v>2</v>
      </c>
      <c r="E3580" s="485">
        <v>44151</v>
      </c>
      <c r="F3580" s="383" t="s">
        <v>127</v>
      </c>
      <c r="G3580" s="444">
        <f>INDEX([1]CAPS!$A:$A,MATCH(F:F,[1]CAPS!$H:$H,0))</f>
        <v>10605</v>
      </c>
      <c r="H3580" s="386" t="s">
        <v>233</v>
      </c>
      <c r="I3580" s="410" t="s">
        <v>238</v>
      </c>
      <c r="J3580" s="340" t="s">
        <v>276</v>
      </c>
      <c r="K3580" s="340">
        <v>9</v>
      </c>
      <c r="L3580" s="340">
        <v>0</v>
      </c>
      <c r="M3580" s="340" t="s">
        <v>276</v>
      </c>
      <c r="N3580" s="340">
        <v>0</v>
      </c>
      <c r="O3580" s="340" t="s">
        <v>276</v>
      </c>
      <c r="P3580" s="340" t="s">
        <v>276</v>
      </c>
      <c r="Q3580" s="340" t="s">
        <v>276</v>
      </c>
      <c r="S3580">
        <f t="shared" si="404"/>
        <v>9</v>
      </c>
    </row>
    <row r="3581" spans="1:19" ht="16" hidden="1" x14ac:dyDescent="0.2">
      <c r="A3581" s="481" t="s">
        <v>339</v>
      </c>
      <c r="B3581" s="345">
        <v>10</v>
      </c>
      <c r="C3581" s="387" t="str">
        <f t="shared" si="400"/>
        <v>SS1.10</v>
      </c>
      <c r="D3581" s="416">
        <v>2</v>
      </c>
      <c r="E3581" s="485">
        <v>44151</v>
      </c>
      <c r="F3581" s="383" t="s">
        <v>348</v>
      </c>
      <c r="G3581" s="444">
        <f>INDEX([1]CAPS!$A:$A,MATCH(F:F,[1]CAPS!$H:$H,0))</f>
        <v>4000</v>
      </c>
      <c r="H3581" s="386" t="s">
        <v>236</v>
      </c>
      <c r="I3581" s="410" t="s">
        <v>239</v>
      </c>
      <c r="J3581" s="340" t="s">
        <v>276</v>
      </c>
      <c r="K3581" s="340">
        <v>4</v>
      </c>
      <c r="L3581" s="340">
        <v>0</v>
      </c>
      <c r="M3581" s="340" t="s">
        <v>276</v>
      </c>
      <c r="N3581" s="340">
        <v>0</v>
      </c>
      <c r="O3581" s="340">
        <v>0</v>
      </c>
      <c r="P3581" s="340">
        <v>0</v>
      </c>
      <c r="Q3581" s="340">
        <v>0</v>
      </c>
      <c r="S3581">
        <f t="shared" si="399"/>
        <v>4</v>
      </c>
    </row>
    <row r="3582" spans="1:19" ht="32" hidden="1" x14ac:dyDescent="0.2">
      <c r="A3582" s="481" t="s">
        <v>339</v>
      </c>
      <c r="B3582" s="345">
        <v>10</v>
      </c>
      <c r="C3582" s="387" t="str">
        <f t="shared" si="400"/>
        <v>SS1.10</v>
      </c>
      <c r="D3582" s="416">
        <v>2</v>
      </c>
      <c r="E3582" s="485">
        <v>44151</v>
      </c>
      <c r="F3582" s="383" t="s">
        <v>135</v>
      </c>
      <c r="G3582" s="444">
        <f>INDEX([1]CAPS!$A:$A,MATCH(F:F,[1]CAPS!$H:$H,0))</f>
        <v>7766</v>
      </c>
      <c r="H3582" s="386" t="s">
        <v>236</v>
      </c>
      <c r="I3582" s="410" t="s">
        <v>242</v>
      </c>
      <c r="J3582" s="340" t="s">
        <v>276</v>
      </c>
      <c r="K3582" s="340">
        <v>2</v>
      </c>
      <c r="L3582" s="340">
        <v>0</v>
      </c>
      <c r="M3582" s="340" t="s">
        <v>276</v>
      </c>
      <c r="N3582" s="340"/>
      <c r="O3582" s="340">
        <v>0</v>
      </c>
      <c r="P3582" s="340">
        <v>0</v>
      </c>
      <c r="Q3582" s="340">
        <v>0</v>
      </c>
      <c r="S3582">
        <f t="shared" si="399"/>
        <v>2</v>
      </c>
    </row>
    <row r="3583" spans="1:19" ht="16" hidden="1" x14ac:dyDescent="0.2">
      <c r="A3583" s="481" t="s">
        <v>339</v>
      </c>
      <c r="B3583" s="345">
        <v>10</v>
      </c>
      <c r="C3583" s="387" t="str">
        <f t="shared" si="400"/>
        <v>SS1.10</v>
      </c>
      <c r="D3583" s="416">
        <v>2</v>
      </c>
      <c r="E3583" s="485">
        <v>44151</v>
      </c>
      <c r="F3583" s="383" t="s">
        <v>139</v>
      </c>
      <c r="G3583" s="444">
        <f>INDEX([1]CAPS!$A:$A,MATCH(F:F,[1]CAPS!$H:$H,0))</f>
        <v>6325</v>
      </c>
      <c r="H3583" s="386" t="s">
        <v>234</v>
      </c>
      <c r="I3583" s="410" t="s">
        <v>238</v>
      </c>
      <c r="J3583" s="340" t="s">
        <v>276</v>
      </c>
      <c r="K3583" s="340">
        <v>3</v>
      </c>
      <c r="L3583" s="340">
        <v>0</v>
      </c>
      <c r="M3583" s="340" t="s">
        <v>276</v>
      </c>
      <c r="N3583" s="340">
        <v>3</v>
      </c>
      <c r="O3583" s="340">
        <v>0</v>
      </c>
      <c r="P3583" s="340">
        <v>0</v>
      </c>
      <c r="Q3583" s="340">
        <v>0</v>
      </c>
      <c r="S3583">
        <f t="shared" si="399"/>
        <v>3</v>
      </c>
    </row>
    <row r="3584" spans="1:19" ht="16" x14ac:dyDescent="0.2">
      <c r="A3584" s="481" t="s">
        <v>339</v>
      </c>
      <c r="B3584" s="345">
        <v>16</v>
      </c>
      <c r="C3584" s="387" t="str">
        <f t="shared" si="400"/>
        <v>SS1.16</v>
      </c>
      <c r="D3584" s="416">
        <v>2</v>
      </c>
      <c r="E3584" s="485">
        <v>44151</v>
      </c>
      <c r="F3584" s="383" t="s">
        <v>129</v>
      </c>
      <c r="G3584" s="444">
        <f>INDEX([1]CAPS!$A:$A,MATCH(F:F,[1]CAPS!$H:$H,0))</f>
        <v>5532</v>
      </c>
      <c r="H3584" s="386" t="s">
        <v>233</v>
      </c>
      <c r="I3584" s="410" t="s">
        <v>238</v>
      </c>
      <c r="J3584" s="340" t="s">
        <v>276</v>
      </c>
      <c r="K3584" s="451">
        <v>7</v>
      </c>
      <c r="L3584" s="340">
        <v>0</v>
      </c>
      <c r="M3584" s="340" t="s">
        <v>276</v>
      </c>
      <c r="N3584" s="340">
        <v>0</v>
      </c>
      <c r="O3584" s="340" t="s">
        <v>276</v>
      </c>
      <c r="P3584" s="340" t="s">
        <v>276</v>
      </c>
      <c r="Q3584" s="340" t="s">
        <v>276</v>
      </c>
      <c r="S3584">
        <f t="shared" ref="S3584:S3585" si="405">SUM(J3584:K3584)</f>
        <v>7</v>
      </c>
    </row>
    <row r="3585" spans="1:19" ht="16" x14ac:dyDescent="0.2">
      <c r="A3585" s="481" t="s">
        <v>339</v>
      </c>
      <c r="B3585" s="345">
        <v>16</v>
      </c>
      <c r="C3585" s="387" t="str">
        <f t="shared" si="400"/>
        <v>SS1.16</v>
      </c>
      <c r="D3585" s="416">
        <v>2</v>
      </c>
      <c r="E3585" s="485">
        <v>44151</v>
      </c>
      <c r="F3585" s="383" t="s">
        <v>127</v>
      </c>
      <c r="G3585" s="444">
        <f>INDEX([1]CAPS!$A:$A,MATCH(F:F,[1]CAPS!$H:$H,0))</f>
        <v>10605</v>
      </c>
      <c r="H3585" s="386" t="s">
        <v>233</v>
      </c>
      <c r="I3585" s="410" t="s">
        <v>238</v>
      </c>
      <c r="J3585" s="340" t="s">
        <v>276</v>
      </c>
      <c r="K3585" s="451">
        <v>5</v>
      </c>
      <c r="L3585" s="340">
        <v>0</v>
      </c>
      <c r="M3585" s="340" t="s">
        <v>276</v>
      </c>
      <c r="N3585" s="340">
        <v>0</v>
      </c>
      <c r="O3585" s="340" t="s">
        <v>276</v>
      </c>
      <c r="P3585" s="340" t="s">
        <v>276</v>
      </c>
      <c r="Q3585" s="340" t="s">
        <v>276</v>
      </c>
      <c r="S3585">
        <f t="shared" si="405"/>
        <v>5</v>
      </c>
    </row>
    <row r="3586" spans="1:19" ht="16" hidden="1" x14ac:dyDescent="0.2">
      <c r="A3586" s="481" t="s">
        <v>339</v>
      </c>
      <c r="B3586" s="345">
        <v>10</v>
      </c>
      <c r="C3586" s="387" t="str">
        <f t="shared" si="400"/>
        <v>SS1.10</v>
      </c>
      <c r="D3586" s="416">
        <v>2</v>
      </c>
      <c r="E3586" s="485">
        <v>44151</v>
      </c>
      <c r="F3586" s="383" t="s">
        <v>275</v>
      </c>
      <c r="G3586" s="444">
        <f>INDEX([1]CAPS!$A:$A,MATCH(F:F,[1]CAPS!$H:$H,0))</f>
        <v>3300</v>
      </c>
      <c r="H3586" s="386" t="s">
        <v>234</v>
      </c>
      <c r="I3586" s="410" t="s">
        <v>238</v>
      </c>
      <c r="J3586" s="340" t="s">
        <v>276</v>
      </c>
      <c r="K3586" s="340">
        <v>3</v>
      </c>
      <c r="L3586" s="340">
        <v>0</v>
      </c>
      <c r="M3586" s="340" t="s">
        <v>276</v>
      </c>
      <c r="N3586" s="340">
        <v>1</v>
      </c>
      <c r="O3586" s="340">
        <v>0</v>
      </c>
      <c r="P3586" s="340">
        <v>0</v>
      </c>
      <c r="Q3586" s="340">
        <v>0</v>
      </c>
      <c r="S3586">
        <f t="shared" si="399"/>
        <v>3</v>
      </c>
    </row>
    <row r="3587" spans="1:19" ht="16" hidden="1" x14ac:dyDescent="0.2">
      <c r="A3587" s="481" t="s">
        <v>339</v>
      </c>
      <c r="B3587" s="345">
        <v>10</v>
      </c>
      <c r="C3587" s="387" t="str">
        <f t="shared" si="400"/>
        <v>SS1.10</v>
      </c>
      <c r="D3587" s="416">
        <v>2</v>
      </c>
      <c r="E3587" s="485">
        <v>44151</v>
      </c>
      <c r="F3587" s="366" t="s">
        <v>230</v>
      </c>
      <c r="G3587" s="444">
        <f>INDEX([1]CAPS!$A:$A,MATCH(F:F,[1]CAPS!$H:$H,0))</f>
        <v>1377</v>
      </c>
      <c r="H3587" s="414"/>
      <c r="I3587" s="341"/>
      <c r="J3587" s="340" t="s">
        <v>276</v>
      </c>
      <c r="K3587" s="340">
        <v>6</v>
      </c>
      <c r="L3587" s="340">
        <v>0</v>
      </c>
      <c r="M3587" s="340" t="s">
        <v>276</v>
      </c>
      <c r="N3587" s="340">
        <v>0</v>
      </c>
      <c r="O3587" s="340">
        <v>0</v>
      </c>
      <c r="P3587" s="340">
        <v>0</v>
      </c>
      <c r="Q3587" s="340">
        <v>0</v>
      </c>
      <c r="S3587">
        <f t="shared" si="399"/>
        <v>6</v>
      </c>
    </row>
    <row r="3588" spans="1:19" ht="16" hidden="1" x14ac:dyDescent="0.2">
      <c r="A3588" s="481" t="s">
        <v>339</v>
      </c>
      <c r="B3588" s="345">
        <v>11</v>
      </c>
      <c r="C3588" s="387" t="str">
        <f t="shared" si="400"/>
        <v>SS1.11</v>
      </c>
      <c r="D3588" s="416">
        <v>2</v>
      </c>
      <c r="E3588" s="485">
        <v>44151</v>
      </c>
      <c r="F3588" s="383" t="s">
        <v>139</v>
      </c>
      <c r="G3588" s="444">
        <f>INDEX([1]CAPS!$A:$A,MATCH(F:F,[1]CAPS!$H:$H,0))</f>
        <v>6325</v>
      </c>
      <c r="H3588" s="386" t="s">
        <v>234</v>
      </c>
      <c r="I3588" s="410" t="s">
        <v>238</v>
      </c>
      <c r="J3588" s="340" t="s">
        <v>276</v>
      </c>
      <c r="K3588" s="340">
        <v>2</v>
      </c>
      <c r="L3588" s="340">
        <v>0</v>
      </c>
      <c r="M3588" s="340" t="s">
        <v>276</v>
      </c>
      <c r="N3588" s="340">
        <v>1</v>
      </c>
      <c r="O3588" s="340">
        <v>0</v>
      </c>
      <c r="P3588" s="340">
        <v>0</v>
      </c>
      <c r="Q3588" s="340">
        <v>0</v>
      </c>
      <c r="S3588">
        <f t="shared" si="399"/>
        <v>2</v>
      </c>
    </row>
    <row r="3589" spans="1:19" ht="32" hidden="1" x14ac:dyDescent="0.2">
      <c r="A3589" s="481" t="s">
        <v>339</v>
      </c>
      <c r="B3589" s="345">
        <v>11</v>
      </c>
      <c r="C3589" s="387" t="str">
        <f t="shared" si="400"/>
        <v>SS1.11</v>
      </c>
      <c r="D3589" s="416">
        <v>2</v>
      </c>
      <c r="E3589" s="485">
        <v>44151</v>
      </c>
      <c r="F3589" s="383" t="s">
        <v>135</v>
      </c>
      <c r="G3589" s="444">
        <f>INDEX([1]CAPS!$A:$A,MATCH(F:F,[1]CAPS!$H:$H,0))</f>
        <v>7766</v>
      </c>
      <c r="H3589" s="386" t="s">
        <v>236</v>
      </c>
      <c r="I3589" s="410" t="s">
        <v>242</v>
      </c>
      <c r="J3589" s="340" t="s">
        <v>276</v>
      </c>
      <c r="K3589" s="340">
        <v>6</v>
      </c>
      <c r="L3589" s="340">
        <v>0</v>
      </c>
      <c r="M3589" s="340" t="s">
        <v>276</v>
      </c>
      <c r="N3589" s="340">
        <v>0</v>
      </c>
      <c r="O3589" s="340">
        <v>0</v>
      </c>
      <c r="P3589" s="340">
        <v>0</v>
      </c>
      <c r="Q3589" s="340">
        <v>0</v>
      </c>
      <c r="S3589">
        <f t="shared" si="399"/>
        <v>6</v>
      </c>
    </row>
    <row r="3590" spans="1:19" ht="16" hidden="1" x14ac:dyDescent="0.2">
      <c r="A3590" s="481" t="s">
        <v>339</v>
      </c>
      <c r="B3590" s="345">
        <v>11</v>
      </c>
      <c r="C3590" s="387" t="str">
        <f t="shared" si="400"/>
        <v>SS1.11</v>
      </c>
      <c r="D3590" s="416">
        <v>2</v>
      </c>
      <c r="E3590" s="485">
        <v>44151</v>
      </c>
      <c r="F3590" s="383" t="s">
        <v>275</v>
      </c>
      <c r="G3590" s="444">
        <f>INDEX([1]CAPS!$A:$A,MATCH(F:F,[1]CAPS!$H:$H,0))</f>
        <v>3300</v>
      </c>
      <c r="H3590" s="386" t="s">
        <v>234</v>
      </c>
      <c r="I3590" s="410" t="s">
        <v>238</v>
      </c>
      <c r="J3590" s="340" t="s">
        <v>276</v>
      </c>
      <c r="K3590" s="340">
        <v>1</v>
      </c>
      <c r="L3590" s="340">
        <v>0</v>
      </c>
      <c r="M3590" s="340" t="s">
        <v>276</v>
      </c>
      <c r="N3590" s="340">
        <v>0</v>
      </c>
      <c r="O3590" s="340">
        <v>0</v>
      </c>
      <c r="P3590" s="340">
        <v>0</v>
      </c>
      <c r="Q3590" s="340">
        <v>0</v>
      </c>
      <c r="S3590">
        <f t="shared" si="399"/>
        <v>1</v>
      </c>
    </row>
    <row r="3591" spans="1:19" ht="16" x14ac:dyDescent="0.2">
      <c r="A3591" s="481" t="s">
        <v>339</v>
      </c>
      <c r="B3591" s="345">
        <v>18</v>
      </c>
      <c r="C3591" s="387" t="str">
        <f t="shared" si="400"/>
        <v>SS1.18</v>
      </c>
      <c r="D3591" s="416">
        <v>2</v>
      </c>
      <c r="E3591" s="485">
        <v>44151</v>
      </c>
      <c r="F3591" s="383" t="s">
        <v>129</v>
      </c>
      <c r="G3591" s="444">
        <f>INDEX([1]CAPS!$A:$A,MATCH(F:F,[1]CAPS!$H:$H,0))</f>
        <v>5532</v>
      </c>
      <c r="H3591" s="386" t="s">
        <v>233</v>
      </c>
      <c r="I3591" s="410" t="s">
        <v>238</v>
      </c>
      <c r="J3591" s="340" t="s">
        <v>276</v>
      </c>
      <c r="K3591" s="340">
        <v>9</v>
      </c>
      <c r="L3591" s="340">
        <v>0</v>
      </c>
      <c r="M3591" s="340" t="s">
        <v>276</v>
      </c>
      <c r="N3591" s="340">
        <v>0</v>
      </c>
      <c r="O3591" s="340" t="s">
        <v>276</v>
      </c>
      <c r="P3591" s="340" t="s">
        <v>276</v>
      </c>
      <c r="Q3591" s="340" t="s">
        <v>276</v>
      </c>
      <c r="S3591">
        <f>SUM(J3591:K3591)</f>
        <v>9</v>
      </c>
    </row>
    <row r="3592" spans="1:19" ht="16" hidden="1" x14ac:dyDescent="0.2">
      <c r="A3592" s="481" t="s">
        <v>339</v>
      </c>
      <c r="B3592" s="345">
        <v>11</v>
      </c>
      <c r="C3592" s="387" t="str">
        <f t="shared" si="400"/>
        <v>SS1.11</v>
      </c>
      <c r="D3592" s="416">
        <v>2</v>
      </c>
      <c r="E3592" s="485">
        <v>44151</v>
      </c>
      <c r="F3592" s="528" t="s">
        <v>687</v>
      </c>
      <c r="G3592" s="444">
        <f>INDEX([1]CAPS!$A:$A,MATCH(F:F,[1]CAPS!$H:$H,0))</f>
        <v>5535</v>
      </c>
      <c r="H3592" s="386" t="s">
        <v>234</v>
      </c>
      <c r="I3592" s="410" t="s">
        <v>238</v>
      </c>
      <c r="J3592" s="340" t="s">
        <v>276</v>
      </c>
      <c r="K3592" s="340">
        <v>1</v>
      </c>
      <c r="L3592" s="340">
        <v>0</v>
      </c>
      <c r="M3592" s="340" t="s">
        <v>276</v>
      </c>
      <c r="N3592" s="340">
        <v>0</v>
      </c>
      <c r="O3592" s="340">
        <v>0</v>
      </c>
      <c r="P3592" s="340">
        <v>0</v>
      </c>
      <c r="Q3592" s="340">
        <v>0</v>
      </c>
      <c r="R3592" t="s">
        <v>871</v>
      </c>
      <c r="S3592">
        <f t="shared" si="399"/>
        <v>1</v>
      </c>
    </row>
    <row r="3593" spans="1:19" ht="16" hidden="1" x14ac:dyDescent="0.2">
      <c r="A3593" s="481" t="s">
        <v>339</v>
      </c>
      <c r="B3593" s="345">
        <v>11</v>
      </c>
      <c r="C3593" s="387" t="str">
        <f t="shared" si="400"/>
        <v>SS1.11</v>
      </c>
      <c r="D3593" s="416">
        <v>2</v>
      </c>
      <c r="E3593" s="485">
        <v>44151</v>
      </c>
      <c r="F3593" s="383" t="s">
        <v>348</v>
      </c>
      <c r="G3593" s="444">
        <f>INDEX([1]CAPS!$A:$A,MATCH(F:F,[1]CAPS!$H:$H,0))</f>
        <v>4000</v>
      </c>
      <c r="H3593" s="386" t="s">
        <v>236</v>
      </c>
      <c r="I3593" s="410" t="s">
        <v>239</v>
      </c>
      <c r="J3593" s="340" t="s">
        <v>276</v>
      </c>
      <c r="K3593" s="340">
        <v>3</v>
      </c>
      <c r="L3593" s="340">
        <v>0</v>
      </c>
      <c r="M3593" s="340" t="s">
        <v>276</v>
      </c>
      <c r="N3593" s="340">
        <v>0</v>
      </c>
      <c r="O3593" s="340">
        <v>0</v>
      </c>
      <c r="P3593" s="340">
        <v>0</v>
      </c>
      <c r="Q3593" s="340">
        <v>0</v>
      </c>
      <c r="S3593">
        <f t="shared" si="399"/>
        <v>3</v>
      </c>
    </row>
    <row r="3594" spans="1:19" ht="16" x14ac:dyDescent="0.2">
      <c r="A3594" s="481" t="s">
        <v>339</v>
      </c>
      <c r="B3594" s="345">
        <v>19</v>
      </c>
      <c r="C3594" s="387" t="str">
        <f t="shared" si="400"/>
        <v>SS1.19</v>
      </c>
      <c r="D3594" s="416">
        <v>2</v>
      </c>
      <c r="E3594" s="485">
        <v>44151</v>
      </c>
      <c r="F3594" s="383" t="s">
        <v>129</v>
      </c>
      <c r="G3594" s="444">
        <f>INDEX([1]CAPS!$A:$A,MATCH(F:F,[1]CAPS!$H:$H,0))</f>
        <v>5532</v>
      </c>
      <c r="H3594" s="386" t="s">
        <v>233</v>
      </c>
      <c r="I3594" s="410" t="s">
        <v>238</v>
      </c>
      <c r="J3594" s="340" t="s">
        <v>276</v>
      </c>
      <c r="K3594" s="340">
        <v>20</v>
      </c>
      <c r="L3594" s="340">
        <v>1</v>
      </c>
      <c r="M3594" s="340" t="s">
        <v>276</v>
      </c>
      <c r="N3594" s="340">
        <v>0</v>
      </c>
      <c r="O3594" s="340" t="s">
        <v>276</v>
      </c>
      <c r="P3594" s="340" t="s">
        <v>276</v>
      </c>
      <c r="Q3594" s="340" t="s">
        <v>276</v>
      </c>
      <c r="S3594">
        <f>SUM(J3594:K3594)</f>
        <v>20</v>
      </c>
    </row>
    <row r="3595" spans="1:19" ht="16" hidden="1" x14ac:dyDescent="0.2">
      <c r="A3595" s="481" t="s">
        <v>339</v>
      </c>
      <c r="B3595" s="345">
        <v>11</v>
      </c>
      <c r="C3595" s="387" t="str">
        <f t="shared" si="400"/>
        <v>SS1.11</v>
      </c>
      <c r="D3595" s="416">
        <v>2</v>
      </c>
      <c r="E3595" s="485">
        <v>44151</v>
      </c>
      <c r="F3595" s="344" t="s">
        <v>232</v>
      </c>
      <c r="G3595" s="444">
        <f>INDEX([1]CAPS!$A:$A,MATCH(F:F,[1]CAPS!$H:$H,0))</f>
        <v>8875</v>
      </c>
      <c r="H3595" s="414"/>
      <c r="I3595" s="341"/>
      <c r="J3595" s="340" t="s">
        <v>276</v>
      </c>
      <c r="K3595" s="340">
        <v>0</v>
      </c>
      <c r="L3595" s="340">
        <v>0</v>
      </c>
      <c r="M3595" s="340" t="s">
        <v>276</v>
      </c>
      <c r="N3595" s="340">
        <v>0</v>
      </c>
      <c r="O3595" s="340">
        <v>1</v>
      </c>
      <c r="P3595" s="340">
        <v>0</v>
      </c>
      <c r="Q3595" s="340">
        <v>0</v>
      </c>
      <c r="S3595">
        <f t="shared" ref="S3595:S3656" si="406">SUM(J3595:K3595)+O3595</f>
        <v>1</v>
      </c>
    </row>
    <row r="3596" spans="1:19" ht="16" hidden="1" x14ac:dyDescent="0.2">
      <c r="A3596" s="481" t="s">
        <v>339</v>
      </c>
      <c r="B3596" s="345">
        <v>11</v>
      </c>
      <c r="C3596" s="387" t="str">
        <f t="shared" ref="C3596:C3659" si="407">CONCATENATE(A3596,".",B3596)</f>
        <v>SS1.11</v>
      </c>
      <c r="D3596" s="416">
        <v>2</v>
      </c>
      <c r="E3596" s="485">
        <v>44151</v>
      </c>
      <c r="F3596" s="366" t="s">
        <v>230</v>
      </c>
      <c r="G3596" s="444">
        <f>INDEX([1]CAPS!$A:$A,MATCH(F:F,[1]CAPS!$H:$H,0))</f>
        <v>1377</v>
      </c>
      <c r="H3596" s="414"/>
      <c r="I3596" s="341"/>
      <c r="J3596" s="340" t="s">
        <v>276</v>
      </c>
      <c r="K3596" s="340">
        <v>0</v>
      </c>
      <c r="L3596" s="340">
        <v>0</v>
      </c>
      <c r="M3596" s="340" t="s">
        <v>276</v>
      </c>
      <c r="N3596" s="340">
        <v>1</v>
      </c>
      <c r="O3596" s="340">
        <v>0</v>
      </c>
      <c r="P3596" s="340">
        <v>0</v>
      </c>
      <c r="Q3596" s="340">
        <v>0</v>
      </c>
      <c r="S3596">
        <f t="shared" si="406"/>
        <v>0</v>
      </c>
    </row>
    <row r="3597" spans="1:19" ht="16" hidden="1" x14ac:dyDescent="0.2">
      <c r="A3597" s="481" t="s">
        <v>339</v>
      </c>
      <c r="B3597" s="345">
        <v>11</v>
      </c>
      <c r="C3597" s="387" t="str">
        <f t="shared" si="407"/>
        <v>SS1.11</v>
      </c>
      <c r="D3597" s="416">
        <v>2</v>
      </c>
      <c r="E3597" s="485">
        <v>44151</v>
      </c>
      <c r="F3597" s="366" t="s">
        <v>132</v>
      </c>
      <c r="G3597" s="444">
        <f>INDEX([1]CAPS!$A:$A,MATCH(F:F,[1]CAPS!$H:$H,0))</f>
        <v>2469</v>
      </c>
      <c r="H3597" s="414"/>
      <c r="I3597" s="341"/>
      <c r="J3597" s="340" t="s">
        <v>276</v>
      </c>
      <c r="K3597" s="340">
        <v>0</v>
      </c>
      <c r="L3597" s="340">
        <v>0</v>
      </c>
      <c r="M3597" s="340" t="s">
        <v>276</v>
      </c>
      <c r="N3597" s="340">
        <v>0</v>
      </c>
      <c r="O3597" s="340">
        <v>1</v>
      </c>
      <c r="P3597" s="340">
        <v>0</v>
      </c>
      <c r="Q3597" s="340">
        <v>0</v>
      </c>
      <c r="S3597">
        <f t="shared" si="406"/>
        <v>1</v>
      </c>
    </row>
    <row r="3598" spans="1:19" ht="16" x14ac:dyDescent="0.2">
      <c r="A3598" s="481" t="s">
        <v>339</v>
      </c>
      <c r="B3598" s="345">
        <v>20</v>
      </c>
      <c r="C3598" s="387" t="str">
        <f t="shared" si="407"/>
        <v>SS1.20</v>
      </c>
      <c r="D3598" s="416">
        <v>2</v>
      </c>
      <c r="E3598" s="485">
        <v>44151</v>
      </c>
      <c r="F3598" s="383" t="s">
        <v>127</v>
      </c>
      <c r="G3598" s="444">
        <f>INDEX([1]CAPS!$A:$A,MATCH(F:F,[1]CAPS!$H:$H,0))</f>
        <v>10605</v>
      </c>
      <c r="H3598" s="386" t="s">
        <v>233</v>
      </c>
      <c r="I3598" s="410" t="s">
        <v>238</v>
      </c>
      <c r="J3598" s="340" t="s">
        <v>276</v>
      </c>
      <c r="K3598" s="340">
        <v>3</v>
      </c>
      <c r="L3598" s="340">
        <v>0</v>
      </c>
      <c r="M3598" s="340" t="s">
        <v>276</v>
      </c>
      <c r="N3598" s="340">
        <v>0</v>
      </c>
      <c r="O3598" s="340" t="s">
        <v>276</v>
      </c>
      <c r="P3598" s="340" t="s">
        <v>276</v>
      </c>
      <c r="Q3598" s="340" t="s">
        <v>276</v>
      </c>
      <c r="S3598">
        <f>SUM(J3598:K3598)</f>
        <v>3</v>
      </c>
    </row>
    <row r="3599" spans="1:19" ht="16" hidden="1" x14ac:dyDescent="0.2">
      <c r="A3599" s="481" t="s">
        <v>339</v>
      </c>
      <c r="B3599" s="345">
        <v>12</v>
      </c>
      <c r="C3599" s="387" t="str">
        <f t="shared" si="407"/>
        <v>SS1.12</v>
      </c>
      <c r="D3599" s="416">
        <v>2</v>
      </c>
      <c r="E3599" s="485">
        <v>44151</v>
      </c>
      <c r="F3599" s="383" t="s">
        <v>134</v>
      </c>
      <c r="G3599" s="444">
        <f>INDEX([1]CAPS!$A:$A,MATCH(F:F,[1]CAPS!$H:$H,0))</f>
        <v>2302</v>
      </c>
      <c r="H3599" s="386" t="s">
        <v>233</v>
      </c>
      <c r="I3599" s="410" t="s">
        <v>238</v>
      </c>
      <c r="J3599" s="340" t="s">
        <v>276</v>
      </c>
      <c r="K3599" s="340">
        <v>7</v>
      </c>
      <c r="L3599" s="340">
        <v>0</v>
      </c>
      <c r="M3599" s="340" t="s">
        <v>276</v>
      </c>
      <c r="N3599" s="340">
        <v>0</v>
      </c>
      <c r="O3599" s="340">
        <v>0</v>
      </c>
      <c r="P3599" s="340">
        <v>0</v>
      </c>
      <c r="Q3599" s="340">
        <v>0</v>
      </c>
      <c r="S3599">
        <f t="shared" si="406"/>
        <v>7</v>
      </c>
    </row>
    <row r="3600" spans="1:19" ht="32" hidden="1" x14ac:dyDescent="0.2">
      <c r="A3600" s="481" t="s">
        <v>339</v>
      </c>
      <c r="B3600" s="345">
        <v>12</v>
      </c>
      <c r="C3600" s="387" t="str">
        <f t="shared" si="407"/>
        <v>SS1.12</v>
      </c>
      <c r="D3600" s="416">
        <v>2</v>
      </c>
      <c r="E3600" s="485">
        <v>44151</v>
      </c>
      <c r="F3600" s="383" t="s">
        <v>135</v>
      </c>
      <c r="G3600" s="444">
        <f>INDEX([1]CAPS!$A:$A,MATCH(F:F,[1]CAPS!$H:$H,0))</f>
        <v>7766</v>
      </c>
      <c r="H3600" s="386" t="s">
        <v>236</v>
      </c>
      <c r="I3600" s="410" t="s">
        <v>242</v>
      </c>
      <c r="J3600" s="340" t="s">
        <v>276</v>
      </c>
      <c r="K3600" s="340">
        <v>4</v>
      </c>
      <c r="L3600" s="340">
        <v>0</v>
      </c>
      <c r="M3600" s="340" t="s">
        <v>276</v>
      </c>
      <c r="N3600" s="340">
        <v>0</v>
      </c>
      <c r="O3600" s="340">
        <v>0</v>
      </c>
      <c r="P3600" s="340">
        <v>0</v>
      </c>
      <c r="Q3600" s="340">
        <v>0</v>
      </c>
      <c r="S3600">
        <f t="shared" si="406"/>
        <v>4</v>
      </c>
    </row>
    <row r="3601" spans="1:19" ht="16" hidden="1" x14ac:dyDescent="0.2">
      <c r="A3601" s="481" t="s">
        <v>339</v>
      </c>
      <c r="B3601" s="345">
        <v>12</v>
      </c>
      <c r="C3601" s="387" t="str">
        <f t="shared" si="407"/>
        <v>SS1.12</v>
      </c>
      <c r="D3601" s="416">
        <v>2</v>
      </c>
      <c r="E3601" s="485">
        <v>44151</v>
      </c>
      <c r="F3601" s="383" t="s">
        <v>230</v>
      </c>
      <c r="G3601" s="444">
        <f>INDEX([1]CAPS!$A:$A,MATCH(F:F,[1]CAPS!$H:$H,0))</f>
        <v>1377</v>
      </c>
      <c r="H3601" s="386" t="s">
        <v>233</v>
      </c>
      <c r="I3601" s="410" t="s">
        <v>238</v>
      </c>
      <c r="J3601" s="340" t="s">
        <v>276</v>
      </c>
      <c r="K3601" s="340">
        <v>10</v>
      </c>
      <c r="L3601" s="340">
        <v>0</v>
      </c>
      <c r="M3601" s="340" t="s">
        <v>276</v>
      </c>
      <c r="N3601" s="340">
        <v>3</v>
      </c>
      <c r="O3601" s="340">
        <v>0</v>
      </c>
      <c r="P3601" s="340">
        <v>0</v>
      </c>
      <c r="Q3601" s="340">
        <v>0</v>
      </c>
      <c r="S3601">
        <f t="shared" si="406"/>
        <v>10</v>
      </c>
    </row>
    <row r="3602" spans="1:19" ht="16" x14ac:dyDescent="0.2">
      <c r="A3602" s="481" t="s">
        <v>339</v>
      </c>
      <c r="B3602" s="345">
        <v>1</v>
      </c>
      <c r="C3602" s="387" t="str">
        <f t="shared" si="407"/>
        <v>SS1.1</v>
      </c>
      <c r="D3602" s="416">
        <v>2</v>
      </c>
      <c r="E3602" s="485">
        <v>44151</v>
      </c>
      <c r="F3602" s="366" t="s">
        <v>129</v>
      </c>
      <c r="G3602" s="444">
        <f>INDEX([1]CAPS!$A:$A,MATCH(F:F,[1]CAPS!$H:$H,0))</f>
        <v>5532</v>
      </c>
      <c r="H3602" s="414"/>
      <c r="I3602" s="341"/>
      <c r="J3602" s="340" t="s">
        <v>276</v>
      </c>
      <c r="K3602" s="340">
        <v>9</v>
      </c>
      <c r="L3602" s="340">
        <v>0</v>
      </c>
      <c r="M3602" s="340" t="s">
        <v>276</v>
      </c>
      <c r="N3602" s="340">
        <v>0</v>
      </c>
      <c r="O3602" s="340" t="s">
        <v>276</v>
      </c>
      <c r="P3602" s="340" t="s">
        <v>276</v>
      </c>
      <c r="Q3602" s="340" t="s">
        <v>276</v>
      </c>
      <c r="S3602">
        <f>SUM(J3602:K3602)</f>
        <v>9</v>
      </c>
    </row>
    <row r="3603" spans="1:19" ht="16" hidden="1" x14ac:dyDescent="0.2">
      <c r="A3603" s="481" t="s">
        <v>339</v>
      </c>
      <c r="B3603" s="345">
        <v>12</v>
      </c>
      <c r="C3603" s="387" t="str">
        <f t="shared" si="407"/>
        <v>SS1.12</v>
      </c>
      <c r="D3603" s="416">
        <v>2</v>
      </c>
      <c r="E3603" s="485">
        <v>44151</v>
      </c>
      <c r="F3603" s="383" t="s">
        <v>131</v>
      </c>
      <c r="G3603" s="444">
        <f>INDEX([1]CAPS!$A:$A,MATCH(F:F,[1]CAPS!$H:$H,0))</f>
        <v>2557</v>
      </c>
      <c r="H3603" s="386" t="s">
        <v>233</v>
      </c>
      <c r="I3603" s="410" t="s">
        <v>240</v>
      </c>
      <c r="J3603" s="340" t="s">
        <v>276</v>
      </c>
      <c r="K3603" s="340">
        <v>2</v>
      </c>
      <c r="L3603" s="340">
        <v>0</v>
      </c>
      <c r="M3603" s="340" t="s">
        <v>276</v>
      </c>
      <c r="N3603" s="340">
        <v>0</v>
      </c>
      <c r="O3603" s="340">
        <v>0</v>
      </c>
      <c r="P3603" s="340">
        <v>0</v>
      </c>
      <c r="Q3603" s="340">
        <v>0</v>
      </c>
      <c r="S3603">
        <f t="shared" si="406"/>
        <v>2</v>
      </c>
    </row>
    <row r="3604" spans="1:19" ht="16" hidden="1" x14ac:dyDescent="0.2">
      <c r="A3604" s="481" t="s">
        <v>339</v>
      </c>
      <c r="B3604" s="345">
        <v>12</v>
      </c>
      <c r="C3604" s="387" t="str">
        <f t="shared" si="407"/>
        <v>SS1.12</v>
      </c>
      <c r="D3604" s="416">
        <v>2</v>
      </c>
      <c r="E3604" s="485">
        <v>44151</v>
      </c>
      <c r="F3604" s="366" t="s">
        <v>139</v>
      </c>
      <c r="G3604" s="444">
        <f>INDEX([1]CAPS!$A:$A,MATCH(F:F,[1]CAPS!$H:$H,0))</f>
        <v>6325</v>
      </c>
      <c r="H3604" s="414"/>
      <c r="I3604" s="341"/>
      <c r="J3604" s="340" t="s">
        <v>276</v>
      </c>
      <c r="K3604" s="340">
        <v>1</v>
      </c>
      <c r="L3604" s="340">
        <v>0</v>
      </c>
      <c r="M3604" s="340">
        <v>1</v>
      </c>
      <c r="N3604" s="340">
        <v>0</v>
      </c>
      <c r="O3604" s="340">
        <v>0</v>
      </c>
      <c r="P3604" s="340">
        <v>0</v>
      </c>
      <c r="Q3604" s="340">
        <v>0</v>
      </c>
      <c r="S3604">
        <f t="shared" si="406"/>
        <v>1</v>
      </c>
    </row>
    <row r="3605" spans="1:19" ht="16" hidden="1" x14ac:dyDescent="0.2">
      <c r="A3605" s="481" t="s">
        <v>339</v>
      </c>
      <c r="B3605" s="345">
        <v>12</v>
      </c>
      <c r="C3605" s="387" t="str">
        <f t="shared" si="407"/>
        <v>SS1.12</v>
      </c>
      <c r="D3605" s="416">
        <v>2</v>
      </c>
      <c r="E3605" s="485">
        <v>44151</v>
      </c>
      <c r="F3605" s="366" t="s">
        <v>777</v>
      </c>
      <c r="G3605" s="444">
        <f>INDEX([1]CAPS!$A:$A,MATCH(F:F,[1]CAPS!$H:$H,0))</f>
        <v>11190</v>
      </c>
      <c r="H3605" s="414"/>
      <c r="I3605" s="341"/>
      <c r="J3605" s="340" t="s">
        <v>276</v>
      </c>
      <c r="K3605" s="340">
        <v>0</v>
      </c>
      <c r="L3605" s="340">
        <v>0</v>
      </c>
      <c r="M3605" s="340" t="s">
        <v>276</v>
      </c>
      <c r="N3605" s="340">
        <v>0</v>
      </c>
      <c r="O3605" s="340">
        <v>1</v>
      </c>
      <c r="P3605" s="340">
        <v>0</v>
      </c>
      <c r="Q3605" s="340">
        <v>0</v>
      </c>
      <c r="S3605">
        <f t="shared" si="406"/>
        <v>1</v>
      </c>
    </row>
    <row r="3606" spans="1:19" ht="16" hidden="1" x14ac:dyDescent="0.2">
      <c r="A3606" s="481" t="s">
        <v>339</v>
      </c>
      <c r="B3606" s="345">
        <v>13</v>
      </c>
      <c r="C3606" s="387" t="str">
        <f t="shared" si="407"/>
        <v>SS1.13</v>
      </c>
      <c r="D3606" s="416">
        <v>2</v>
      </c>
      <c r="E3606" s="485">
        <v>44151</v>
      </c>
      <c r="F3606" s="383" t="s">
        <v>348</v>
      </c>
      <c r="G3606" s="444">
        <f>INDEX([1]CAPS!$A:$A,MATCH(F:F,[1]CAPS!$H:$H,0))</f>
        <v>4000</v>
      </c>
      <c r="H3606" s="386" t="s">
        <v>236</v>
      </c>
      <c r="I3606" s="410" t="s">
        <v>239</v>
      </c>
      <c r="J3606" s="340" t="s">
        <v>276</v>
      </c>
      <c r="K3606" s="340">
        <v>3</v>
      </c>
      <c r="L3606" s="340">
        <v>0</v>
      </c>
      <c r="M3606" s="340" t="s">
        <v>276</v>
      </c>
      <c r="N3606" s="340">
        <v>0</v>
      </c>
      <c r="O3606" s="340">
        <v>0</v>
      </c>
      <c r="P3606" s="340">
        <v>0</v>
      </c>
      <c r="Q3606" s="340">
        <v>0</v>
      </c>
      <c r="R3606" s="129" t="s">
        <v>718</v>
      </c>
      <c r="S3606">
        <f t="shared" si="406"/>
        <v>3</v>
      </c>
    </row>
    <row r="3607" spans="1:19" ht="16" hidden="1" x14ac:dyDescent="0.2">
      <c r="A3607" s="481" t="s">
        <v>339</v>
      </c>
      <c r="B3607" s="345">
        <v>13</v>
      </c>
      <c r="C3607" s="387" t="str">
        <f t="shared" si="407"/>
        <v>SS1.13</v>
      </c>
      <c r="D3607" s="416">
        <v>2</v>
      </c>
      <c r="E3607" s="485">
        <v>44151</v>
      </c>
      <c r="F3607" s="383" t="s">
        <v>134</v>
      </c>
      <c r="G3607" s="444">
        <f>INDEX([1]CAPS!$A:$A,MATCH(F:F,[1]CAPS!$H:$H,0))</f>
        <v>2302</v>
      </c>
      <c r="H3607" s="386" t="s">
        <v>233</v>
      </c>
      <c r="I3607" s="410" t="s">
        <v>239</v>
      </c>
      <c r="J3607" s="340" t="s">
        <v>276</v>
      </c>
      <c r="K3607" s="340">
        <v>8</v>
      </c>
      <c r="L3607" s="340">
        <v>0</v>
      </c>
      <c r="M3607" s="340" t="s">
        <v>276</v>
      </c>
      <c r="N3607" s="340">
        <v>0</v>
      </c>
      <c r="O3607" s="340">
        <v>0</v>
      </c>
      <c r="P3607" s="340">
        <v>0</v>
      </c>
      <c r="Q3607" s="340">
        <v>0</v>
      </c>
      <c r="S3607">
        <f t="shared" si="406"/>
        <v>8</v>
      </c>
    </row>
    <row r="3608" spans="1:19" ht="16" hidden="1" x14ac:dyDescent="0.2">
      <c r="A3608" s="481" t="s">
        <v>339</v>
      </c>
      <c r="B3608" s="345">
        <v>13</v>
      </c>
      <c r="C3608" s="387" t="str">
        <f t="shared" si="407"/>
        <v>SS1.13</v>
      </c>
      <c r="D3608" s="416">
        <v>2</v>
      </c>
      <c r="E3608" s="485">
        <v>44151</v>
      </c>
      <c r="F3608" s="383" t="s">
        <v>131</v>
      </c>
      <c r="G3608" s="444">
        <f>INDEX([1]CAPS!$A:$A,MATCH(F:F,[1]CAPS!$H:$H,0))</f>
        <v>2557</v>
      </c>
      <c r="H3608" s="386" t="s">
        <v>233</v>
      </c>
      <c r="I3608" s="410" t="s">
        <v>240</v>
      </c>
      <c r="J3608" s="340" t="s">
        <v>276</v>
      </c>
      <c r="K3608" s="340">
        <v>30</v>
      </c>
      <c r="L3608" s="340">
        <v>0</v>
      </c>
      <c r="M3608" s="340" t="s">
        <v>276</v>
      </c>
      <c r="N3608" s="340">
        <v>0</v>
      </c>
      <c r="O3608" s="340">
        <v>0</v>
      </c>
      <c r="P3608" s="340">
        <v>0</v>
      </c>
      <c r="Q3608" s="340">
        <v>0</v>
      </c>
      <c r="S3608">
        <f t="shared" si="406"/>
        <v>30</v>
      </c>
    </row>
    <row r="3609" spans="1:19" ht="16" x14ac:dyDescent="0.2">
      <c r="A3609" s="481" t="s">
        <v>339</v>
      </c>
      <c r="B3609" s="345">
        <v>2</v>
      </c>
      <c r="C3609" s="387" t="str">
        <f t="shared" si="407"/>
        <v>SS1.2</v>
      </c>
      <c r="D3609" s="416">
        <v>2</v>
      </c>
      <c r="E3609" s="485">
        <v>44151</v>
      </c>
      <c r="F3609" s="366" t="s">
        <v>129</v>
      </c>
      <c r="G3609" s="444">
        <f>INDEX([1]CAPS!$A:$A,MATCH(F:F,[1]CAPS!$H:$H,0))</f>
        <v>5532</v>
      </c>
      <c r="H3609" s="414"/>
      <c r="I3609" s="341"/>
      <c r="J3609" s="340" t="s">
        <v>276</v>
      </c>
      <c r="K3609" s="340">
        <v>10</v>
      </c>
      <c r="L3609" s="340">
        <v>0</v>
      </c>
      <c r="M3609" s="340" t="s">
        <v>276</v>
      </c>
      <c r="N3609" s="340">
        <v>0</v>
      </c>
      <c r="O3609" s="340" t="s">
        <v>276</v>
      </c>
      <c r="P3609" s="340" t="s">
        <v>276</v>
      </c>
      <c r="Q3609" s="340" t="s">
        <v>276</v>
      </c>
      <c r="S3609">
        <f>SUM(J3609:K3609)</f>
        <v>10</v>
      </c>
    </row>
    <row r="3610" spans="1:19" ht="16" hidden="1" x14ac:dyDescent="0.2">
      <c r="A3610" s="481" t="s">
        <v>339</v>
      </c>
      <c r="B3610" s="345">
        <v>13</v>
      </c>
      <c r="C3610" s="387" t="str">
        <f t="shared" si="407"/>
        <v>SS1.13</v>
      </c>
      <c r="D3610" s="416">
        <v>2</v>
      </c>
      <c r="E3610" s="485">
        <v>44151</v>
      </c>
      <c r="F3610" s="383" t="s">
        <v>230</v>
      </c>
      <c r="G3610" s="444">
        <f>INDEX([1]CAPS!$A:$A,MATCH(F:F,[1]CAPS!$H:$H,0))</f>
        <v>1377</v>
      </c>
      <c r="H3610" s="386" t="s">
        <v>233</v>
      </c>
      <c r="I3610" s="410" t="s">
        <v>238</v>
      </c>
      <c r="J3610" s="340" t="s">
        <v>276</v>
      </c>
      <c r="K3610" s="340">
        <v>21</v>
      </c>
      <c r="L3610" s="340">
        <v>0</v>
      </c>
      <c r="M3610" s="340" t="s">
        <v>276</v>
      </c>
      <c r="N3610" s="340">
        <v>5</v>
      </c>
      <c r="O3610" s="340">
        <v>0</v>
      </c>
      <c r="P3610" s="340">
        <v>0</v>
      </c>
      <c r="Q3610" s="340">
        <v>0</v>
      </c>
      <c r="S3610">
        <f t="shared" si="406"/>
        <v>21</v>
      </c>
    </row>
    <row r="3611" spans="1:19" ht="32" hidden="1" x14ac:dyDescent="0.2">
      <c r="A3611" s="481" t="s">
        <v>339</v>
      </c>
      <c r="B3611" s="345">
        <v>13</v>
      </c>
      <c r="C3611" s="387" t="str">
        <f t="shared" si="407"/>
        <v>SS1.13</v>
      </c>
      <c r="D3611" s="416">
        <v>2</v>
      </c>
      <c r="E3611" s="485">
        <v>44151</v>
      </c>
      <c r="F3611" s="383" t="s">
        <v>135</v>
      </c>
      <c r="G3611" s="444">
        <f>INDEX([1]CAPS!$A:$A,MATCH(F:F,[1]CAPS!$H:$H,0))</f>
        <v>7766</v>
      </c>
      <c r="H3611" s="386" t="s">
        <v>236</v>
      </c>
      <c r="I3611" s="410" t="s">
        <v>242</v>
      </c>
      <c r="J3611" s="340" t="s">
        <v>276</v>
      </c>
      <c r="K3611" s="340">
        <v>4</v>
      </c>
      <c r="L3611" s="340">
        <v>0</v>
      </c>
      <c r="M3611" s="340" t="s">
        <v>276</v>
      </c>
      <c r="N3611" s="340">
        <v>0</v>
      </c>
      <c r="O3611" s="340">
        <v>0</v>
      </c>
      <c r="P3611" s="340">
        <v>0</v>
      </c>
      <c r="Q3611" s="340">
        <v>0</v>
      </c>
      <c r="S3611">
        <f t="shared" si="406"/>
        <v>4</v>
      </c>
    </row>
    <row r="3612" spans="1:19" ht="16" hidden="1" x14ac:dyDescent="0.2">
      <c r="A3612" s="481" t="s">
        <v>339</v>
      </c>
      <c r="B3612" s="345">
        <v>13</v>
      </c>
      <c r="C3612" s="387" t="str">
        <f t="shared" si="407"/>
        <v>SS1.13</v>
      </c>
      <c r="D3612" s="416">
        <v>2</v>
      </c>
      <c r="E3612" s="485">
        <v>44151</v>
      </c>
      <c r="F3612" s="366" t="s">
        <v>139</v>
      </c>
      <c r="G3612" s="444">
        <f>INDEX([1]CAPS!$A:$A,MATCH(F:F,[1]CAPS!$H:$H,0))</f>
        <v>6325</v>
      </c>
      <c r="H3612" s="414"/>
      <c r="I3612" s="341"/>
      <c r="J3612" s="340" t="s">
        <v>276</v>
      </c>
      <c r="K3612" s="340">
        <v>1</v>
      </c>
      <c r="L3612" s="340">
        <v>0</v>
      </c>
      <c r="M3612" s="340" t="s">
        <v>276</v>
      </c>
      <c r="N3612" s="340">
        <v>0</v>
      </c>
      <c r="O3612" s="340">
        <v>0</v>
      </c>
      <c r="P3612" s="340">
        <v>0</v>
      </c>
      <c r="Q3612" s="340">
        <v>0</v>
      </c>
      <c r="S3612">
        <f t="shared" si="406"/>
        <v>1</v>
      </c>
    </row>
    <row r="3613" spans="1:19" ht="32" hidden="1" x14ac:dyDescent="0.2">
      <c r="A3613" s="481" t="s">
        <v>339</v>
      </c>
      <c r="B3613" s="345">
        <v>14</v>
      </c>
      <c r="C3613" s="387" t="str">
        <f t="shared" si="407"/>
        <v>SS1.14</v>
      </c>
      <c r="D3613" s="416">
        <v>2</v>
      </c>
      <c r="E3613" s="485">
        <v>44151</v>
      </c>
      <c r="F3613" s="383" t="s">
        <v>135</v>
      </c>
      <c r="G3613" s="444">
        <f>INDEX([1]CAPS!$A:$A,MATCH(F:F,[1]CAPS!$H:$H,0))</f>
        <v>7766</v>
      </c>
      <c r="H3613" s="386" t="s">
        <v>236</v>
      </c>
      <c r="I3613" s="410" t="s">
        <v>242</v>
      </c>
      <c r="J3613" s="340" t="s">
        <v>276</v>
      </c>
      <c r="K3613" s="340">
        <v>1</v>
      </c>
      <c r="L3613" s="340">
        <v>0</v>
      </c>
      <c r="M3613" s="340" t="s">
        <v>276</v>
      </c>
      <c r="N3613" s="340">
        <v>0</v>
      </c>
      <c r="O3613" s="340">
        <v>0</v>
      </c>
      <c r="P3613" s="340">
        <v>0</v>
      </c>
      <c r="Q3613" s="340">
        <v>0</v>
      </c>
      <c r="S3613">
        <f t="shared" si="406"/>
        <v>1</v>
      </c>
    </row>
    <row r="3614" spans="1:19" ht="16" hidden="1" x14ac:dyDescent="0.2">
      <c r="A3614" s="481" t="s">
        <v>339</v>
      </c>
      <c r="B3614" s="345">
        <v>14</v>
      </c>
      <c r="C3614" s="387" t="str">
        <f t="shared" si="407"/>
        <v>SS1.14</v>
      </c>
      <c r="D3614" s="416">
        <v>2</v>
      </c>
      <c r="E3614" s="485">
        <v>44151</v>
      </c>
      <c r="F3614" s="383" t="s">
        <v>348</v>
      </c>
      <c r="G3614" s="444">
        <f>INDEX([1]CAPS!$A:$A,MATCH(F:F,[1]CAPS!$H:$H,0))</f>
        <v>4000</v>
      </c>
      <c r="H3614" s="386" t="s">
        <v>236</v>
      </c>
      <c r="I3614" s="410" t="s">
        <v>239</v>
      </c>
      <c r="J3614" s="340" t="s">
        <v>276</v>
      </c>
      <c r="K3614" s="340">
        <v>3</v>
      </c>
      <c r="L3614" s="340">
        <v>0</v>
      </c>
      <c r="M3614" s="340" t="s">
        <v>276</v>
      </c>
      <c r="N3614" s="340">
        <v>0</v>
      </c>
      <c r="O3614" s="340">
        <v>0</v>
      </c>
      <c r="P3614" s="340">
        <v>0</v>
      </c>
      <c r="Q3614" s="340">
        <v>0</v>
      </c>
      <c r="S3614">
        <f t="shared" si="406"/>
        <v>3</v>
      </c>
    </row>
    <row r="3615" spans="1:19" ht="16" hidden="1" x14ac:dyDescent="0.2">
      <c r="A3615" s="481" t="s">
        <v>339</v>
      </c>
      <c r="B3615" s="345">
        <v>14</v>
      </c>
      <c r="C3615" s="387" t="str">
        <f t="shared" si="407"/>
        <v>SS1.14</v>
      </c>
      <c r="D3615" s="416">
        <v>2</v>
      </c>
      <c r="E3615" s="485">
        <v>44151</v>
      </c>
      <c r="F3615" s="383" t="s">
        <v>134</v>
      </c>
      <c r="G3615" s="444">
        <f>INDEX([1]CAPS!$A:$A,MATCH(F:F,[1]CAPS!$H:$H,0))</f>
        <v>2302</v>
      </c>
      <c r="H3615" s="386" t="s">
        <v>233</v>
      </c>
      <c r="I3615" s="410" t="s">
        <v>238</v>
      </c>
      <c r="J3615" s="340" t="s">
        <v>276</v>
      </c>
      <c r="K3615" s="340">
        <v>32</v>
      </c>
      <c r="L3615" s="340">
        <v>0</v>
      </c>
      <c r="M3615" s="340" t="s">
        <v>276</v>
      </c>
      <c r="N3615" s="340">
        <v>0</v>
      </c>
      <c r="O3615" s="340">
        <v>0</v>
      </c>
      <c r="P3615" s="340">
        <v>0</v>
      </c>
      <c r="Q3615" s="340">
        <v>0</v>
      </c>
      <c r="S3615">
        <f t="shared" si="406"/>
        <v>32</v>
      </c>
    </row>
    <row r="3616" spans="1:19" ht="16" hidden="1" x14ac:dyDescent="0.2">
      <c r="A3616" s="481" t="s">
        <v>339</v>
      </c>
      <c r="B3616" s="345">
        <v>14</v>
      </c>
      <c r="C3616" s="387" t="str">
        <f t="shared" si="407"/>
        <v>SS1.14</v>
      </c>
      <c r="D3616" s="416">
        <v>2</v>
      </c>
      <c r="E3616" s="485">
        <v>44151</v>
      </c>
      <c r="F3616" s="383" t="s">
        <v>230</v>
      </c>
      <c r="G3616" s="444">
        <f>INDEX([1]CAPS!$A:$A,MATCH(F:F,[1]CAPS!$H:$H,0))</f>
        <v>1377</v>
      </c>
      <c r="H3616" s="386" t="s">
        <v>233</v>
      </c>
      <c r="I3616" s="410" t="s">
        <v>238</v>
      </c>
      <c r="J3616" s="340" t="s">
        <v>276</v>
      </c>
      <c r="K3616" s="340">
        <v>7</v>
      </c>
      <c r="L3616" s="340">
        <v>0</v>
      </c>
      <c r="M3616" s="340" t="s">
        <v>276</v>
      </c>
      <c r="N3616" s="340">
        <v>0</v>
      </c>
      <c r="O3616" s="340">
        <v>0</v>
      </c>
      <c r="P3616" s="340">
        <v>0</v>
      </c>
      <c r="Q3616" s="340">
        <v>0</v>
      </c>
      <c r="S3616">
        <f t="shared" si="406"/>
        <v>7</v>
      </c>
    </row>
    <row r="3617" spans="1:19" ht="16" hidden="1" x14ac:dyDescent="0.2">
      <c r="A3617" s="481" t="s">
        <v>339</v>
      </c>
      <c r="B3617" s="345">
        <v>14</v>
      </c>
      <c r="C3617" s="387" t="str">
        <f t="shared" si="407"/>
        <v>SS1.14</v>
      </c>
      <c r="D3617" s="416">
        <v>2</v>
      </c>
      <c r="E3617" s="485">
        <v>44151</v>
      </c>
      <c r="F3617" s="344" t="s">
        <v>232</v>
      </c>
      <c r="G3617" s="444">
        <f>INDEX([1]CAPS!$A:$A,MATCH(F:F,[1]CAPS!$H:$H,0))</f>
        <v>8875</v>
      </c>
      <c r="H3617" s="414"/>
      <c r="I3617" s="341"/>
      <c r="J3617" s="340" t="s">
        <v>276</v>
      </c>
      <c r="K3617" s="340">
        <v>0</v>
      </c>
      <c r="L3617" s="340">
        <v>0</v>
      </c>
      <c r="M3617" s="340" t="s">
        <v>276</v>
      </c>
      <c r="N3617" s="340">
        <v>0</v>
      </c>
      <c r="O3617" s="340">
        <v>20</v>
      </c>
      <c r="P3617" s="340">
        <v>0</v>
      </c>
      <c r="Q3617" s="340">
        <v>0</v>
      </c>
      <c r="S3617">
        <f t="shared" si="406"/>
        <v>20</v>
      </c>
    </row>
    <row r="3618" spans="1:19" ht="16" hidden="1" x14ac:dyDescent="0.2">
      <c r="A3618" s="481" t="s">
        <v>339</v>
      </c>
      <c r="B3618" s="345">
        <v>14</v>
      </c>
      <c r="C3618" s="387" t="str">
        <f t="shared" si="407"/>
        <v>SS1.14</v>
      </c>
      <c r="D3618" s="416">
        <v>2</v>
      </c>
      <c r="E3618" s="485">
        <v>44151</v>
      </c>
      <c r="F3618" s="366" t="s">
        <v>128</v>
      </c>
      <c r="G3618" s="444">
        <f>INDEX([1]CAPS!$A:$A,MATCH(F:F,[1]CAPS!$H:$H,0))</f>
        <v>3243</v>
      </c>
      <c r="H3618" s="414"/>
      <c r="I3618" s="341"/>
      <c r="J3618" s="340" t="s">
        <v>276</v>
      </c>
      <c r="K3618" s="340">
        <v>0</v>
      </c>
      <c r="L3618" s="340">
        <v>0</v>
      </c>
      <c r="M3618" s="340" t="s">
        <v>276</v>
      </c>
      <c r="N3618" s="340">
        <v>0</v>
      </c>
      <c r="O3618" s="340">
        <v>3</v>
      </c>
      <c r="P3618" s="340">
        <v>0</v>
      </c>
      <c r="Q3618" s="340">
        <v>0</v>
      </c>
      <c r="S3618">
        <f t="shared" si="406"/>
        <v>3</v>
      </c>
    </row>
    <row r="3619" spans="1:19" ht="32" hidden="1" x14ac:dyDescent="0.2">
      <c r="A3619" s="481" t="s">
        <v>339</v>
      </c>
      <c r="B3619" s="345">
        <v>15</v>
      </c>
      <c r="C3619" s="387" t="str">
        <f t="shared" si="407"/>
        <v>SS1.15</v>
      </c>
      <c r="D3619" s="416">
        <v>2</v>
      </c>
      <c r="E3619" s="485">
        <v>44151</v>
      </c>
      <c r="F3619" s="383" t="s">
        <v>135</v>
      </c>
      <c r="G3619" s="444">
        <f>INDEX([1]CAPS!$A:$A,MATCH(F:F,[1]CAPS!$H:$H,0))</f>
        <v>7766</v>
      </c>
      <c r="H3619" s="386" t="s">
        <v>236</v>
      </c>
      <c r="I3619" s="410" t="s">
        <v>242</v>
      </c>
      <c r="J3619" s="340" t="s">
        <v>276</v>
      </c>
      <c r="K3619" s="340">
        <v>2</v>
      </c>
      <c r="L3619" s="340">
        <v>0</v>
      </c>
      <c r="M3619" s="340" t="s">
        <v>276</v>
      </c>
      <c r="N3619" s="340">
        <v>0</v>
      </c>
      <c r="O3619" s="340">
        <v>0</v>
      </c>
      <c r="P3619" s="340">
        <v>0</v>
      </c>
      <c r="Q3619" s="340">
        <v>0</v>
      </c>
      <c r="S3619">
        <f t="shared" si="406"/>
        <v>2</v>
      </c>
    </row>
    <row r="3620" spans="1:19" ht="16" x14ac:dyDescent="0.2">
      <c r="A3620" s="481" t="s">
        <v>339</v>
      </c>
      <c r="B3620" s="345">
        <v>5</v>
      </c>
      <c r="C3620" s="387" t="str">
        <f t="shared" si="407"/>
        <v>SS1.5</v>
      </c>
      <c r="D3620" s="416">
        <v>2</v>
      </c>
      <c r="E3620" s="485">
        <v>44151</v>
      </c>
      <c r="F3620" s="366" t="s">
        <v>228</v>
      </c>
      <c r="G3620" s="444">
        <f>INDEX([1]CAPS!$A:$A,MATCH(F:F,[1]CAPS!$H:$H,0))</f>
        <v>7993</v>
      </c>
      <c r="H3620" s="414"/>
      <c r="I3620" s="341"/>
      <c r="J3620" s="340" t="s">
        <v>276</v>
      </c>
      <c r="K3620" s="340">
        <v>1</v>
      </c>
      <c r="L3620" s="340">
        <v>0</v>
      </c>
      <c r="M3620" s="340" t="s">
        <v>276</v>
      </c>
      <c r="N3620" s="340">
        <v>0</v>
      </c>
      <c r="O3620" s="340" t="s">
        <v>276</v>
      </c>
      <c r="P3620" s="340" t="s">
        <v>276</v>
      </c>
      <c r="Q3620" s="340" t="s">
        <v>276</v>
      </c>
      <c r="S3620">
        <f>SUM(J3620:K3620)</f>
        <v>1</v>
      </c>
    </row>
    <row r="3621" spans="1:19" ht="16" hidden="1" x14ac:dyDescent="0.2">
      <c r="A3621" s="481" t="s">
        <v>339</v>
      </c>
      <c r="B3621" s="345">
        <v>15</v>
      </c>
      <c r="C3621" s="387" t="str">
        <f t="shared" si="407"/>
        <v>SS1.15</v>
      </c>
      <c r="D3621" s="416">
        <v>2</v>
      </c>
      <c r="E3621" s="485">
        <v>44151</v>
      </c>
      <c r="F3621" s="406" t="s">
        <v>232</v>
      </c>
      <c r="G3621" s="444">
        <f>INDEX([1]CAPS!$A:$A,MATCH(F:F,[1]CAPS!$H:$H,0))</f>
        <v>8875</v>
      </c>
      <c r="H3621" s="386" t="s">
        <v>236</v>
      </c>
      <c r="I3621" s="410" t="s">
        <v>239</v>
      </c>
      <c r="J3621" s="340" t="s">
        <v>276</v>
      </c>
      <c r="K3621" s="340">
        <v>1</v>
      </c>
      <c r="L3621" s="340">
        <v>0</v>
      </c>
      <c r="M3621" s="340" t="s">
        <v>276</v>
      </c>
      <c r="N3621" s="340">
        <v>0</v>
      </c>
      <c r="O3621" s="340">
        <v>10</v>
      </c>
      <c r="P3621" s="340">
        <v>0</v>
      </c>
      <c r="Q3621" s="340">
        <v>0</v>
      </c>
      <c r="S3621">
        <f t="shared" si="406"/>
        <v>11</v>
      </c>
    </row>
    <row r="3622" spans="1:19" ht="16" hidden="1" x14ac:dyDescent="0.2">
      <c r="A3622" s="481" t="s">
        <v>339</v>
      </c>
      <c r="B3622" s="345">
        <v>15</v>
      </c>
      <c r="C3622" s="387" t="str">
        <f t="shared" si="407"/>
        <v>SS1.15</v>
      </c>
      <c r="D3622" s="416">
        <v>2</v>
      </c>
      <c r="E3622" s="485">
        <v>44151</v>
      </c>
      <c r="F3622" s="383" t="s">
        <v>348</v>
      </c>
      <c r="G3622" s="444">
        <f>INDEX([1]CAPS!$A:$A,MATCH(F:F,[1]CAPS!$H:$H,0))</f>
        <v>4000</v>
      </c>
      <c r="H3622" s="386" t="s">
        <v>236</v>
      </c>
      <c r="I3622" s="410" t="s">
        <v>239</v>
      </c>
      <c r="J3622" s="340" t="s">
        <v>276</v>
      </c>
      <c r="K3622" s="340">
        <v>2</v>
      </c>
      <c r="L3622" s="340">
        <v>0</v>
      </c>
      <c r="M3622" s="340" t="s">
        <v>276</v>
      </c>
      <c r="N3622" s="340">
        <v>0</v>
      </c>
      <c r="O3622" s="340">
        <v>0</v>
      </c>
      <c r="P3622" s="340">
        <v>0</v>
      </c>
      <c r="Q3622" s="340">
        <v>0</v>
      </c>
      <c r="S3622">
        <f t="shared" si="406"/>
        <v>2</v>
      </c>
    </row>
    <row r="3623" spans="1:19" ht="16" hidden="1" x14ac:dyDescent="0.2">
      <c r="A3623" s="481" t="s">
        <v>339</v>
      </c>
      <c r="B3623" s="345">
        <v>15</v>
      </c>
      <c r="C3623" s="387" t="str">
        <f t="shared" si="407"/>
        <v>SS1.15</v>
      </c>
      <c r="D3623" s="416">
        <v>2</v>
      </c>
      <c r="E3623" s="485">
        <v>44151</v>
      </c>
      <c r="F3623" s="366" t="s">
        <v>230</v>
      </c>
      <c r="G3623" s="444">
        <f>INDEX([1]CAPS!$A:$A,MATCH(F:F,[1]CAPS!$H:$H,0))</f>
        <v>1377</v>
      </c>
      <c r="H3623" s="414"/>
      <c r="I3623" s="341"/>
      <c r="J3623" s="340" t="s">
        <v>276</v>
      </c>
      <c r="K3623" s="340">
        <v>11</v>
      </c>
      <c r="L3623" s="340">
        <v>0</v>
      </c>
      <c r="M3623" s="340" t="s">
        <v>276</v>
      </c>
      <c r="N3623" s="340">
        <v>4</v>
      </c>
      <c r="O3623" s="340">
        <v>0</v>
      </c>
      <c r="P3623" s="340">
        <v>0</v>
      </c>
      <c r="Q3623" s="340">
        <v>0</v>
      </c>
      <c r="S3623">
        <f t="shared" si="406"/>
        <v>11</v>
      </c>
    </row>
    <row r="3624" spans="1:19" ht="16" hidden="1" x14ac:dyDescent="0.2">
      <c r="A3624" s="481" t="s">
        <v>339</v>
      </c>
      <c r="B3624" s="345">
        <v>15</v>
      </c>
      <c r="C3624" s="387" t="str">
        <f t="shared" si="407"/>
        <v>SS1.15</v>
      </c>
      <c r="D3624" s="416">
        <v>2</v>
      </c>
      <c r="E3624" s="485">
        <v>44151</v>
      </c>
      <c r="F3624" s="366" t="s">
        <v>134</v>
      </c>
      <c r="G3624" s="444">
        <f>INDEX([1]CAPS!$A:$A,MATCH(F:F,[1]CAPS!$H:$H,0))</f>
        <v>2302</v>
      </c>
      <c r="H3624" s="414"/>
      <c r="I3624" s="341"/>
      <c r="J3624" s="340" t="s">
        <v>276</v>
      </c>
      <c r="K3624" s="340">
        <v>6</v>
      </c>
      <c r="L3624" s="340">
        <v>0</v>
      </c>
      <c r="M3624" s="340" t="s">
        <v>276</v>
      </c>
      <c r="N3624" s="340">
        <v>0</v>
      </c>
      <c r="O3624" s="340">
        <v>0</v>
      </c>
      <c r="P3624" s="340">
        <v>0</v>
      </c>
      <c r="Q3624" s="340">
        <v>0</v>
      </c>
      <c r="S3624">
        <f t="shared" si="406"/>
        <v>6</v>
      </c>
    </row>
    <row r="3625" spans="1:19" ht="16" hidden="1" x14ac:dyDescent="0.2">
      <c r="A3625" s="481" t="s">
        <v>339</v>
      </c>
      <c r="B3625" s="345">
        <v>15</v>
      </c>
      <c r="C3625" s="387" t="str">
        <f t="shared" si="407"/>
        <v>SS1.15</v>
      </c>
      <c r="D3625" s="416">
        <v>2</v>
      </c>
      <c r="E3625" s="485">
        <v>44151</v>
      </c>
      <c r="F3625" s="528" t="s">
        <v>687</v>
      </c>
      <c r="G3625" s="444">
        <f>INDEX([1]CAPS!$A:$A,MATCH(F:F,[1]CAPS!$H:$H,0))</f>
        <v>5535</v>
      </c>
      <c r="H3625" s="414"/>
      <c r="I3625" s="341"/>
      <c r="J3625" s="340" t="s">
        <v>276</v>
      </c>
      <c r="K3625" s="340">
        <v>3</v>
      </c>
      <c r="L3625" s="340">
        <v>0</v>
      </c>
      <c r="M3625" s="340" t="s">
        <v>276</v>
      </c>
      <c r="N3625" s="340">
        <v>0</v>
      </c>
      <c r="O3625" s="340">
        <v>0</v>
      </c>
      <c r="P3625" s="340">
        <v>0</v>
      </c>
      <c r="Q3625" s="340">
        <v>0</v>
      </c>
      <c r="R3625" t="s">
        <v>871</v>
      </c>
      <c r="S3625">
        <f t="shared" si="406"/>
        <v>3</v>
      </c>
    </row>
    <row r="3626" spans="1:19" ht="32" hidden="1" x14ac:dyDescent="0.2">
      <c r="A3626" s="481" t="s">
        <v>339</v>
      </c>
      <c r="B3626" s="345">
        <v>16</v>
      </c>
      <c r="C3626" s="387" t="str">
        <f t="shared" si="407"/>
        <v>SS1.16</v>
      </c>
      <c r="D3626" s="416">
        <v>2</v>
      </c>
      <c r="E3626" s="485">
        <v>44151</v>
      </c>
      <c r="F3626" s="383" t="s">
        <v>135</v>
      </c>
      <c r="G3626" s="444">
        <f>INDEX([1]CAPS!$A:$A,MATCH(F:F,[1]CAPS!$H:$H,0))</f>
        <v>7766</v>
      </c>
      <c r="H3626" s="386" t="s">
        <v>236</v>
      </c>
      <c r="I3626" s="410" t="s">
        <v>242</v>
      </c>
      <c r="J3626" s="340" t="s">
        <v>276</v>
      </c>
      <c r="K3626" s="451">
        <v>2</v>
      </c>
      <c r="L3626" s="340">
        <v>0</v>
      </c>
      <c r="M3626" s="340" t="s">
        <v>276</v>
      </c>
      <c r="N3626" s="340">
        <v>0</v>
      </c>
      <c r="O3626" s="340">
        <v>0</v>
      </c>
      <c r="P3626" s="340">
        <v>0</v>
      </c>
      <c r="Q3626" s="340">
        <v>0</v>
      </c>
      <c r="S3626">
        <f t="shared" si="406"/>
        <v>2</v>
      </c>
    </row>
    <row r="3627" spans="1:19" ht="16" hidden="1" x14ac:dyDescent="0.2">
      <c r="A3627" s="481" t="s">
        <v>339</v>
      </c>
      <c r="B3627" s="345">
        <v>16</v>
      </c>
      <c r="C3627" s="387" t="str">
        <f t="shared" si="407"/>
        <v>SS1.16</v>
      </c>
      <c r="D3627" s="416">
        <v>2</v>
      </c>
      <c r="E3627" s="485">
        <v>44151</v>
      </c>
      <c r="F3627" s="383" t="s">
        <v>134</v>
      </c>
      <c r="G3627" s="444">
        <f>INDEX([1]CAPS!$A:$A,MATCH(F:F,[1]CAPS!$H:$H,0))</f>
        <v>2302</v>
      </c>
      <c r="H3627" s="386" t="s">
        <v>233</v>
      </c>
      <c r="I3627" s="410" t="s">
        <v>238</v>
      </c>
      <c r="J3627" s="340" t="s">
        <v>276</v>
      </c>
      <c r="K3627" s="451">
        <v>2</v>
      </c>
      <c r="L3627" s="340">
        <v>0</v>
      </c>
      <c r="M3627" s="340" t="s">
        <v>276</v>
      </c>
      <c r="N3627" s="340">
        <v>0</v>
      </c>
      <c r="O3627" s="340">
        <v>0</v>
      </c>
      <c r="P3627" s="340">
        <v>0</v>
      </c>
      <c r="Q3627" s="340">
        <v>0</v>
      </c>
      <c r="R3627" s="17"/>
      <c r="S3627">
        <f t="shared" si="406"/>
        <v>2</v>
      </c>
    </row>
    <row r="3628" spans="1:19" ht="16" hidden="1" x14ac:dyDescent="0.2">
      <c r="A3628" s="481" t="s">
        <v>339</v>
      </c>
      <c r="B3628" s="345">
        <v>16</v>
      </c>
      <c r="C3628" s="387" t="str">
        <f t="shared" si="407"/>
        <v>SS1.16</v>
      </c>
      <c r="D3628" s="416">
        <v>2</v>
      </c>
      <c r="E3628" s="485">
        <v>44151</v>
      </c>
      <c r="F3628" s="528" t="s">
        <v>687</v>
      </c>
      <c r="G3628" s="444">
        <f>INDEX([1]CAPS!$A:$A,MATCH(F:F,[1]CAPS!$H:$H,0))</f>
        <v>5535</v>
      </c>
      <c r="H3628" s="386" t="s">
        <v>234</v>
      </c>
      <c r="I3628" s="410" t="s">
        <v>238</v>
      </c>
      <c r="J3628" s="340" t="s">
        <v>276</v>
      </c>
      <c r="K3628" s="451">
        <v>2</v>
      </c>
      <c r="L3628" s="340">
        <v>0</v>
      </c>
      <c r="M3628" s="340" t="s">
        <v>276</v>
      </c>
      <c r="N3628" s="340">
        <v>0</v>
      </c>
      <c r="O3628" s="340">
        <v>0</v>
      </c>
      <c r="P3628" s="340">
        <v>0</v>
      </c>
      <c r="Q3628" s="340">
        <v>0</v>
      </c>
      <c r="R3628" t="s">
        <v>871</v>
      </c>
      <c r="S3628">
        <f t="shared" si="406"/>
        <v>2</v>
      </c>
    </row>
    <row r="3629" spans="1:19" ht="16" hidden="1" x14ac:dyDescent="0.2">
      <c r="A3629" s="481" t="s">
        <v>339</v>
      </c>
      <c r="B3629" s="345">
        <v>16</v>
      </c>
      <c r="C3629" s="387" t="str">
        <f t="shared" si="407"/>
        <v>SS1.16</v>
      </c>
      <c r="D3629" s="416">
        <v>2</v>
      </c>
      <c r="E3629" s="485">
        <v>44151</v>
      </c>
      <c r="F3629" s="383" t="s">
        <v>230</v>
      </c>
      <c r="G3629" s="444">
        <f>INDEX([1]CAPS!$A:$A,MATCH(F:F,[1]CAPS!$H:$H,0))</f>
        <v>1377</v>
      </c>
      <c r="H3629" s="386" t="s">
        <v>233</v>
      </c>
      <c r="I3629" s="410" t="s">
        <v>238</v>
      </c>
      <c r="J3629" s="340" t="s">
        <v>276</v>
      </c>
      <c r="K3629" s="451">
        <v>1</v>
      </c>
      <c r="L3629" s="340">
        <v>0</v>
      </c>
      <c r="M3629" s="340" t="s">
        <v>276</v>
      </c>
      <c r="N3629" s="340">
        <v>0</v>
      </c>
      <c r="O3629" s="340">
        <v>0</v>
      </c>
      <c r="P3629" s="340">
        <v>0</v>
      </c>
      <c r="Q3629" s="340">
        <v>0</v>
      </c>
      <c r="S3629">
        <f t="shared" si="406"/>
        <v>1</v>
      </c>
    </row>
    <row r="3630" spans="1:19" ht="16" hidden="1" x14ac:dyDescent="0.2">
      <c r="A3630" s="481" t="s">
        <v>339</v>
      </c>
      <c r="B3630" s="345">
        <v>17</v>
      </c>
      <c r="C3630" s="387" t="str">
        <f t="shared" si="407"/>
        <v>SS1.17</v>
      </c>
      <c r="D3630" s="416">
        <v>2</v>
      </c>
      <c r="E3630" s="485">
        <v>44151</v>
      </c>
      <c r="F3630" s="383" t="s">
        <v>139</v>
      </c>
      <c r="G3630" s="444">
        <f>INDEX([1]CAPS!$A:$A,MATCH(F:F,[1]CAPS!$H:$H,0))</f>
        <v>6325</v>
      </c>
      <c r="H3630" s="386" t="s">
        <v>234</v>
      </c>
      <c r="I3630" s="410" t="s">
        <v>238</v>
      </c>
      <c r="J3630" s="340" t="s">
        <v>276</v>
      </c>
      <c r="K3630" s="340">
        <v>2</v>
      </c>
      <c r="L3630" s="340">
        <v>0</v>
      </c>
      <c r="M3630" s="340" t="s">
        <v>276</v>
      </c>
      <c r="N3630" s="340">
        <v>0</v>
      </c>
      <c r="O3630" s="340">
        <v>0</v>
      </c>
      <c r="P3630" s="340">
        <v>0</v>
      </c>
      <c r="Q3630" s="340">
        <v>0</v>
      </c>
      <c r="S3630">
        <f t="shared" si="406"/>
        <v>2</v>
      </c>
    </row>
    <row r="3631" spans="1:19" ht="32" hidden="1" x14ac:dyDescent="0.2">
      <c r="A3631" s="481" t="s">
        <v>339</v>
      </c>
      <c r="B3631" s="345">
        <v>17</v>
      </c>
      <c r="C3631" s="387" t="str">
        <f t="shared" si="407"/>
        <v>SS1.17</v>
      </c>
      <c r="D3631" s="416">
        <v>2</v>
      </c>
      <c r="E3631" s="485">
        <v>44151</v>
      </c>
      <c r="F3631" s="383" t="s">
        <v>135</v>
      </c>
      <c r="G3631" s="444">
        <f>INDEX([1]CAPS!$A:$A,MATCH(F:F,[1]CAPS!$H:$H,0))</f>
        <v>7766</v>
      </c>
      <c r="H3631" s="386" t="s">
        <v>236</v>
      </c>
      <c r="I3631" s="410" t="s">
        <v>242</v>
      </c>
      <c r="J3631" s="340" t="s">
        <v>276</v>
      </c>
      <c r="K3631" s="340">
        <v>1</v>
      </c>
      <c r="L3631" s="340">
        <v>0</v>
      </c>
      <c r="M3631" s="340" t="s">
        <v>276</v>
      </c>
      <c r="N3631" s="340">
        <v>0</v>
      </c>
      <c r="O3631" s="340">
        <v>0</v>
      </c>
      <c r="P3631" s="340">
        <v>0</v>
      </c>
      <c r="Q3631" s="340">
        <v>0</v>
      </c>
      <c r="S3631">
        <f t="shared" si="406"/>
        <v>1</v>
      </c>
    </row>
    <row r="3632" spans="1:19" ht="16" hidden="1" x14ac:dyDescent="0.2">
      <c r="A3632" s="481" t="s">
        <v>339</v>
      </c>
      <c r="B3632" s="345">
        <v>17</v>
      </c>
      <c r="C3632" s="387" t="str">
        <f t="shared" si="407"/>
        <v>SS1.17</v>
      </c>
      <c r="D3632" s="416">
        <v>2</v>
      </c>
      <c r="E3632" s="485">
        <v>44151</v>
      </c>
      <c r="F3632" s="383" t="s">
        <v>348</v>
      </c>
      <c r="G3632" s="444">
        <f>INDEX([1]CAPS!$A:$A,MATCH(F:F,[1]CAPS!$H:$H,0))</f>
        <v>4000</v>
      </c>
      <c r="H3632" s="386" t="s">
        <v>236</v>
      </c>
      <c r="I3632" s="410" t="s">
        <v>239</v>
      </c>
      <c r="J3632" s="340" t="s">
        <v>276</v>
      </c>
      <c r="K3632" s="340">
        <v>1</v>
      </c>
      <c r="L3632" s="340">
        <v>0</v>
      </c>
      <c r="M3632" s="340" t="s">
        <v>276</v>
      </c>
      <c r="N3632" s="340">
        <v>0</v>
      </c>
      <c r="O3632" s="340">
        <v>1</v>
      </c>
      <c r="P3632" s="340">
        <v>0</v>
      </c>
      <c r="Q3632" s="340">
        <v>0</v>
      </c>
      <c r="S3632">
        <f t="shared" si="406"/>
        <v>2</v>
      </c>
    </row>
    <row r="3633" spans="1:19" ht="16" hidden="1" x14ac:dyDescent="0.2">
      <c r="A3633" s="481" t="s">
        <v>339</v>
      </c>
      <c r="B3633" s="345">
        <v>17</v>
      </c>
      <c r="C3633" s="387" t="str">
        <f t="shared" si="407"/>
        <v>SS1.17</v>
      </c>
      <c r="D3633" s="416">
        <v>2</v>
      </c>
      <c r="E3633" s="485">
        <v>44151</v>
      </c>
      <c r="F3633" s="366" t="s">
        <v>230</v>
      </c>
      <c r="G3633" s="444">
        <f>INDEX([1]CAPS!$A:$A,MATCH(F:F,[1]CAPS!$H:$H,0))</f>
        <v>1377</v>
      </c>
      <c r="H3633" s="414"/>
      <c r="I3633" s="341"/>
      <c r="J3633" s="340" t="s">
        <v>276</v>
      </c>
      <c r="K3633" s="340">
        <v>0</v>
      </c>
      <c r="L3633" s="340">
        <v>0</v>
      </c>
      <c r="M3633" s="340" t="s">
        <v>276</v>
      </c>
      <c r="N3633" s="340">
        <v>0</v>
      </c>
      <c r="O3633" s="340">
        <v>1</v>
      </c>
      <c r="P3633" s="340">
        <v>0</v>
      </c>
      <c r="Q3633" s="340">
        <v>1</v>
      </c>
      <c r="S3633">
        <f t="shared" si="406"/>
        <v>1</v>
      </c>
    </row>
    <row r="3634" spans="1:19" ht="16" hidden="1" x14ac:dyDescent="0.2">
      <c r="A3634" s="481" t="s">
        <v>339</v>
      </c>
      <c r="B3634" s="345">
        <v>17</v>
      </c>
      <c r="C3634" s="387" t="str">
        <f t="shared" si="407"/>
        <v>SS1.17</v>
      </c>
      <c r="D3634" s="416">
        <v>2</v>
      </c>
      <c r="E3634" s="485">
        <v>44151</v>
      </c>
      <c r="F3634" s="366" t="s">
        <v>128</v>
      </c>
      <c r="G3634" s="444">
        <f>INDEX([1]CAPS!$A:$A,MATCH(F:F,[1]CAPS!$H:$H,0))</f>
        <v>3243</v>
      </c>
      <c r="H3634" s="414"/>
      <c r="I3634" s="341"/>
      <c r="J3634" s="340" t="s">
        <v>276</v>
      </c>
      <c r="K3634" s="340">
        <v>4</v>
      </c>
      <c r="L3634" s="340">
        <v>0</v>
      </c>
      <c r="M3634" s="340" t="s">
        <v>276</v>
      </c>
      <c r="N3634" s="340">
        <v>0</v>
      </c>
      <c r="O3634" s="340">
        <v>0</v>
      </c>
      <c r="P3634" s="340">
        <v>0</v>
      </c>
      <c r="Q3634" s="340">
        <v>0</v>
      </c>
      <c r="S3634">
        <f t="shared" si="406"/>
        <v>4</v>
      </c>
    </row>
    <row r="3635" spans="1:19" ht="16" hidden="1" x14ac:dyDescent="0.2">
      <c r="A3635" s="481" t="s">
        <v>339</v>
      </c>
      <c r="B3635" s="345">
        <v>17</v>
      </c>
      <c r="C3635" s="387" t="str">
        <f t="shared" si="407"/>
        <v>SS1.17</v>
      </c>
      <c r="D3635" s="416">
        <v>2</v>
      </c>
      <c r="E3635" s="485">
        <v>44151</v>
      </c>
      <c r="F3635" s="344" t="s">
        <v>232</v>
      </c>
      <c r="G3635" s="444">
        <f>INDEX([1]CAPS!$A:$A,MATCH(F:F,[1]CAPS!$H:$H,0))</f>
        <v>8875</v>
      </c>
      <c r="H3635" s="414"/>
      <c r="I3635" s="341"/>
      <c r="J3635" s="340" t="s">
        <v>276</v>
      </c>
      <c r="K3635" s="340">
        <v>0</v>
      </c>
      <c r="L3635" s="340">
        <v>0</v>
      </c>
      <c r="M3635" s="340" t="s">
        <v>276</v>
      </c>
      <c r="N3635" s="340">
        <v>0</v>
      </c>
      <c r="O3635" s="340">
        <v>1</v>
      </c>
      <c r="P3635" s="340">
        <v>0</v>
      </c>
      <c r="Q3635" s="340">
        <v>0</v>
      </c>
      <c r="S3635">
        <f t="shared" si="406"/>
        <v>1</v>
      </c>
    </row>
    <row r="3636" spans="1:19" ht="32" hidden="1" x14ac:dyDescent="0.2">
      <c r="A3636" s="481" t="s">
        <v>339</v>
      </c>
      <c r="B3636" s="345">
        <v>18</v>
      </c>
      <c r="C3636" s="387" t="str">
        <f t="shared" si="407"/>
        <v>SS1.18</v>
      </c>
      <c r="D3636" s="416">
        <v>2</v>
      </c>
      <c r="E3636" s="485">
        <v>44151</v>
      </c>
      <c r="F3636" s="383" t="s">
        <v>232</v>
      </c>
      <c r="G3636" s="444">
        <f>INDEX([1]CAPS!$A:$A,MATCH(F:F,[1]CAPS!$H:$H,0))</f>
        <v>8875</v>
      </c>
      <c r="H3636" s="386" t="s">
        <v>236</v>
      </c>
      <c r="I3636" s="410" t="s">
        <v>239</v>
      </c>
      <c r="J3636" s="340" t="s">
        <v>276</v>
      </c>
      <c r="K3636" s="340">
        <v>0</v>
      </c>
      <c r="L3636" s="340">
        <v>0</v>
      </c>
      <c r="M3636" s="340" t="s">
        <v>276</v>
      </c>
      <c r="N3636" s="340">
        <v>0</v>
      </c>
      <c r="O3636" s="340">
        <v>23</v>
      </c>
      <c r="P3636" s="340">
        <v>0</v>
      </c>
      <c r="Q3636" s="340">
        <v>0</v>
      </c>
      <c r="S3636">
        <f t="shared" si="406"/>
        <v>23</v>
      </c>
    </row>
    <row r="3637" spans="1:19" ht="16" hidden="1" x14ac:dyDescent="0.2">
      <c r="A3637" s="481" t="s">
        <v>339</v>
      </c>
      <c r="B3637" s="345">
        <v>18</v>
      </c>
      <c r="C3637" s="387" t="str">
        <f t="shared" si="407"/>
        <v>SS1.18</v>
      </c>
      <c r="D3637" s="416">
        <v>2</v>
      </c>
      <c r="E3637" s="485">
        <v>44151</v>
      </c>
      <c r="F3637" s="366" t="s">
        <v>348</v>
      </c>
      <c r="G3637" s="444">
        <f>INDEX([1]CAPS!$A:$A,MATCH(F:F,[1]CAPS!$H:$H,0))</f>
        <v>4000</v>
      </c>
      <c r="H3637" s="414"/>
      <c r="I3637" s="341"/>
      <c r="J3637" s="340" t="s">
        <v>276</v>
      </c>
      <c r="K3637" s="340">
        <v>1</v>
      </c>
      <c r="L3637" s="340">
        <v>0</v>
      </c>
      <c r="M3637" s="340" t="s">
        <v>276</v>
      </c>
      <c r="N3637" s="340">
        <v>0</v>
      </c>
      <c r="O3637" s="340">
        <v>6</v>
      </c>
      <c r="P3637" s="340">
        <v>0</v>
      </c>
      <c r="Q3637" s="340">
        <v>0</v>
      </c>
      <c r="S3637">
        <f t="shared" si="406"/>
        <v>7</v>
      </c>
    </row>
    <row r="3638" spans="1:19" ht="16" hidden="1" x14ac:dyDescent="0.2">
      <c r="A3638" s="481" t="s">
        <v>339</v>
      </c>
      <c r="B3638" s="345">
        <v>18</v>
      </c>
      <c r="C3638" s="387" t="str">
        <f t="shared" si="407"/>
        <v>SS1.18</v>
      </c>
      <c r="D3638" s="416">
        <v>2</v>
      </c>
      <c r="E3638" s="485">
        <v>44151</v>
      </c>
      <c r="F3638" s="366" t="s">
        <v>128</v>
      </c>
      <c r="G3638" s="444">
        <f>INDEX([1]CAPS!$A:$A,MATCH(F:F,[1]CAPS!$H:$H,0))</f>
        <v>3243</v>
      </c>
      <c r="H3638" s="414"/>
      <c r="I3638" s="341"/>
      <c r="J3638" s="340" t="s">
        <v>276</v>
      </c>
      <c r="K3638" s="340">
        <v>0</v>
      </c>
      <c r="L3638" s="340">
        <v>0</v>
      </c>
      <c r="M3638" s="340" t="s">
        <v>276</v>
      </c>
      <c r="N3638" s="340">
        <v>0</v>
      </c>
      <c r="O3638" s="340">
        <v>2</v>
      </c>
      <c r="P3638" s="340">
        <v>0</v>
      </c>
      <c r="Q3638" s="340">
        <v>0</v>
      </c>
      <c r="S3638">
        <f t="shared" si="406"/>
        <v>2</v>
      </c>
    </row>
    <row r="3639" spans="1:19" ht="16" hidden="1" x14ac:dyDescent="0.2">
      <c r="A3639" s="481" t="s">
        <v>339</v>
      </c>
      <c r="B3639" s="345">
        <v>18</v>
      </c>
      <c r="C3639" s="387" t="str">
        <f t="shared" si="407"/>
        <v>SS1.18</v>
      </c>
      <c r="D3639" s="416">
        <v>2</v>
      </c>
      <c r="E3639" s="485">
        <v>44151</v>
      </c>
      <c r="F3639" s="345" t="s">
        <v>849</v>
      </c>
      <c r="G3639" s="444">
        <f>INDEX([1]CAPS!$A:$A,MATCH(F:F,[1]CAPS!$H:$H,0))</f>
        <v>2451</v>
      </c>
      <c r="H3639" s="414"/>
      <c r="I3639" s="341"/>
      <c r="J3639" s="340" t="s">
        <v>276</v>
      </c>
      <c r="K3639" s="340">
        <v>0</v>
      </c>
      <c r="L3639" s="340">
        <v>0</v>
      </c>
      <c r="M3639" s="340" t="s">
        <v>276</v>
      </c>
      <c r="N3639" s="340">
        <v>0</v>
      </c>
      <c r="O3639" s="340">
        <v>42</v>
      </c>
      <c r="P3639" s="340">
        <v>0</v>
      </c>
      <c r="Q3639" s="340">
        <v>0</v>
      </c>
      <c r="R3639" t="s">
        <v>872</v>
      </c>
      <c r="S3639">
        <f t="shared" si="406"/>
        <v>42</v>
      </c>
    </row>
    <row r="3640" spans="1:19" ht="16" hidden="1" x14ac:dyDescent="0.2">
      <c r="A3640" s="481" t="s">
        <v>339</v>
      </c>
      <c r="B3640" s="345">
        <v>19</v>
      </c>
      <c r="C3640" s="387" t="str">
        <f t="shared" si="407"/>
        <v>SS1.19</v>
      </c>
      <c r="D3640" s="416">
        <v>2</v>
      </c>
      <c r="E3640" s="485">
        <v>44151</v>
      </c>
      <c r="F3640" s="383" t="s">
        <v>348</v>
      </c>
      <c r="G3640" s="444">
        <f>INDEX([1]CAPS!$A:$A,MATCH(F:F,[1]CAPS!$H:$H,0))</f>
        <v>4000</v>
      </c>
      <c r="H3640" s="386" t="s">
        <v>236</v>
      </c>
      <c r="I3640" s="410" t="s">
        <v>239</v>
      </c>
      <c r="J3640" s="340" t="s">
        <v>276</v>
      </c>
      <c r="K3640" s="340">
        <v>5</v>
      </c>
      <c r="L3640" s="340">
        <v>0</v>
      </c>
      <c r="M3640" s="340" t="s">
        <v>276</v>
      </c>
      <c r="N3640" s="340">
        <v>0</v>
      </c>
      <c r="O3640" s="340">
        <v>0</v>
      </c>
      <c r="P3640" s="340">
        <v>0</v>
      </c>
      <c r="Q3640" s="340">
        <v>0</v>
      </c>
      <c r="S3640">
        <f t="shared" si="406"/>
        <v>5</v>
      </c>
    </row>
    <row r="3641" spans="1:19" ht="32" hidden="1" x14ac:dyDescent="0.2">
      <c r="A3641" s="481" t="s">
        <v>339</v>
      </c>
      <c r="B3641" s="345">
        <v>19</v>
      </c>
      <c r="C3641" s="387" t="str">
        <f t="shared" si="407"/>
        <v>SS1.19</v>
      </c>
      <c r="D3641" s="416">
        <v>2</v>
      </c>
      <c r="E3641" s="485">
        <v>44151</v>
      </c>
      <c r="F3641" s="383" t="s">
        <v>135</v>
      </c>
      <c r="G3641" s="444">
        <f>INDEX([1]CAPS!$A:$A,MATCH(F:F,[1]CAPS!$H:$H,0))</f>
        <v>7766</v>
      </c>
      <c r="H3641" s="386" t="s">
        <v>236</v>
      </c>
      <c r="I3641" s="410" t="s">
        <v>238</v>
      </c>
      <c r="J3641" s="340" t="s">
        <v>276</v>
      </c>
      <c r="K3641" s="340">
        <v>0</v>
      </c>
      <c r="L3641" s="340">
        <v>0</v>
      </c>
      <c r="M3641" s="340" t="s">
        <v>276</v>
      </c>
      <c r="N3641" s="340">
        <v>0</v>
      </c>
      <c r="O3641" s="340">
        <v>1</v>
      </c>
      <c r="P3641" s="340">
        <v>0</v>
      </c>
      <c r="Q3641" s="340">
        <v>0</v>
      </c>
      <c r="S3641">
        <f t="shared" si="406"/>
        <v>1</v>
      </c>
    </row>
    <row r="3642" spans="1:19" ht="16" hidden="1" x14ac:dyDescent="0.2">
      <c r="A3642" s="481" t="s">
        <v>339</v>
      </c>
      <c r="B3642" s="345">
        <v>19</v>
      </c>
      <c r="C3642" s="387" t="str">
        <f t="shared" si="407"/>
        <v>SS1.19</v>
      </c>
      <c r="D3642" s="416">
        <v>2</v>
      </c>
      <c r="E3642" s="485">
        <v>44151</v>
      </c>
      <c r="F3642" s="383" t="s">
        <v>134</v>
      </c>
      <c r="G3642" s="444">
        <f>INDEX([1]CAPS!$A:$A,MATCH(F:F,[1]CAPS!$H:$H,0))</f>
        <v>2302</v>
      </c>
      <c r="H3642" s="386" t="s">
        <v>233</v>
      </c>
      <c r="I3642" s="410" t="s">
        <v>238</v>
      </c>
      <c r="J3642" s="340" t="s">
        <v>276</v>
      </c>
      <c r="K3642" s="340">
        <v>4</v>
      </c>
      <c r="L3642" s="340">
        <v>0</v>
      </c>
      <c r="M3642" s="340" t="s">
        <v>276</v>
      </c>
      <c r="N3642" s="340">
        <v>0</v>
      </c>
      <c r="O3642" s="340">
        <v>0</v>
      </c>
      <c r="P3642" s="340">
        <v>0</v>
      </c>
      <c r="Q3642" s="340">
        <v>0</v>
      </c>
      <c r="S3642">
        <f t="shared" si="406"/>
        <v>4</v>
      </c>
    </row>
    <row r="3643" spans="1:19" ht="16" x14ac:dyDescent="0.2">
      <c r="A3643" s="481" t="s">
        <v>339</v>
      </c>
      <c r="B3643" s="345">
        <v>17</v>
      </c>
      <c r="C3643" s="387" t="str">
        <f t="shared" si="407"/>
        <v>SS1.17</v>
      </c>
      <c r="D3643" s="416">
        <v>2</v>
      </c>
      <c r="E3643" s="485">
        <v>44151</v>
      </c>
      <c r="F3643" s="366" t="s">
        <v>129</v>
      </c>
      <c r="G3643" s="444">
        <f>INDEX([1]CAPS!$A:$A,MATCH(F:F,[1]CAPS!$H:$H,0))</f>
        <v>5532</v>
      </c>
      <c r="H3643" s="414"/>
      <c r="I3643" s="341"/>
      <c r="J3643" s="340" t="s">
        <v>276</v>
      </c>
      <c r="K3643" s="340">
        <v>8</v>
      </c>
      <c r="L3643" s="340">
        <v>0</v>
      </c>
      <c r="M3643" s="340" t="s">
        <v>276</v>
      </c>
      <c r="N3643" s="340">
        <v>0</v>
      </c>
      <c r="O3643" s="340" t="s">
        <v>276</v>
      </c>
      <c r="P3643" s="340" t="s">
        <v>276</v>
      </c>
      <c r="Q3643" s="340" t="s">
        <v>276</v>
      </c>
      <c r="S3643">
        <f>SUM(J3643:K3643)</f>
        <v>8</v>
      </c>
    </row>
    <row r="3644" spans="1:19" ht="16" hidden="1" x14ac:dyDescent="0.2">
      <c r="A3644" s="481" t="s">
        <v>339</v>
      </c>
      <c r="B3644" s="345">
        <v>19</v>
      </c>
      <c r="C3644" s="387" t="str">
        <f t="shared" si="407"/>
        <v>SS1.19</v>
      </c>
      <c r="D3644" s="416">
        <v>2</v>
      </c>
      <c r="E3644" s="485">
        <v>44151</v>
      </c>
      <c r="F3644" s="344" t="s">
        <v>232</v>
      </c>
      <c r="G3644" s="444">
        <f>INDEX([1]CAPS!$A:$A,MATCH(F:F,[1]CAPS!$H:$H,0))</f>
        <v>8875</v>
      </c>
      <c r="H3644" s="414"/>
      <c r="I3644" s="341"/>
      <c r="J3644" s="340" t="s">
        <v>276</v>
      </c>
      <c r="K3644" s="340">
        <v>0</v>
      </c>
      <c r="L3644" s="340">
        <v>0</v>
      </c>
      <c r="M3644" s="340" t="s">
        <v>276</v>
      </c>
      <c r="N3644" s="340">
        <v>0</v>
      </c>
      <c r="O3644" s="340">
        <v>7</v>
      </c>
      <c r="P3644" s="340">
        <v>0</v>
      </c>
      <c r="Q3644" s="340">
        <v>0</v>
      </c>
      <c r="S3644">
        <f t="shared" si="406"/>
        <v>7</v>
      </c>
    </row>
    <row r="3645" spans="1:19" ht="16" hidden="1" x14ac:dyDescent="0.2">
      <c r="A3645" s="481" t="s">
        <v>339</v>
      </c>
      <c r="B3645" s="345">
        <v>19</v>
      </c>
      <c r="C3645" s="387" t="str">
        <f t="shared" si="407"/>
        <v>SS1.19</v>
      </c>
      <c r="D3645" s="416">
        <v>2</v>
      </c>
      <c r="E3645" s="485">
        <v>44151</v>
      </c>
      <c r="F3645" s="366" t="s">
        <v>230</v>
      </c>
      <c r="G3645" s="444">
        <f>INDEX([1]CAPS!$A:$A,MATCH(F:F,[1]CAPS!$H:$H,0))</f>
        <v>1377</v>
      </c>
      <c r="H3645" s="414"/>
      <c r="I3645" s="341"/>
      <c r="J3645" s="340" t="s">
        <v>276</v>
      </c>
      <c r="K3645" s="340">
        <v>1</v>
      </c>
      <c r="L3645" s="340">
        <v>0</v>
      </c>
      <c r="M3645" s="340" t="s">
        <v>276</v>
      </c>
      <c r="N3645" s="340">
        <v>0</v>
      </c>
      <c r="O3645" s="340">
        <v>0</v>
      </c>
      <c r="P3645" s="340">
        <v>0</v>
      </c>
      <c r="Q3645" s="340">
        <v>0</v>
      </c>
      <c r="S3645">
        <f t="shared" si="406"/>
        <v>1</v>
      </c>
    </row>
    <row r="3646" spans="1:19" ht="16" hidden="1" x14ac:dyDescent="0.2">
      <c r="A3646" s="481" t="s">
        <v>339</v>
      </c>
      <c r="B3646" s="345">
        <v>19</v>
      </c>
      <c r="C3646" s="387" t="str">
        <f t="shared" si="407"/>
        <v>SS1.19</v>
      </c>
      <c r="D3646" s="416">
        <v>2</v>
      </c>
      <c r="E3646" s="485">
        <v>44151</v>
      </c>
      <c r="F3646" s="366" t="s">
        <v>777</v>
      </c>
      <c r="G3646" s="444">
        <f>INDEX([1]CAPS!$A:$A,MATCH(F:F,[1]CAPS!$H:$H,0))</f>
        <v>11190</v>
      </c>
      <c r="H3646" s="414"/>
      <c r="I3646" s="341"/>
      <c r="J3646" s="340" t="s">
        <v>276</v>
      </c>
      <c r="K3646" s="340">
        <v>0</v>
      </c>
      <c r="L3646" s="340">
        <v>0</v>
      </c>
      <c r="M3646" s="340" t="s">
        <v>276</v>
      </c>
      <c r="N3646" s="340">
        <v>0</v>
      </c>
      <c r="O3646" s="340">
        <v>8</v>
      </c>
      <c r="P3646" s="340">
        <v>0</v>
      </c>
      <c r="Q3646" s="340">
        <v>0</v>
      </c>
      <c r="S3646">
        <f t="shared" si="406"/>
        <v>8</v>
      </c>
    </row>
    <row r="3647" spans="1:19" ht="16" hidden="1" x14ac:dyDescent="0.2">
      <c r="A3647" s="481" t="s">
        <v>339</v>
      </c>
      <c r="B3647" s="345">
        <v>19</v>
      </c>
      <c r="C3647" s="387" t="str">
        <f t="shared" si="407"/>
        <v>SS1.19</v>
      </c>
      <c r="D3647" s="416">
        <v>2</v>
      </c>
      <c r="E3647" s="485">
        <v>44151</v>
      </c>
      <c r="F3647" s="366" t="s">
        <v>502</v>
      </c>
      <c r="G3647" s="444">
        <f>INDEX([1]CAPS!$A:$A,MATCH(F:F,[1]CAPS!$H:$H,0))</f>
        <v>11903</v>
      </c>
      <c r="H3647" s="414"/>
      <c r="I3647" s="341"/>
      <c r="J3647" s="340" t="s">
        <v>276</v>
      </c>
      <c r="K3647" s="340">
        <v>0</v>
      </c>
      <c r="L3647" s="340">
        <v>0</v>
      </c>
      <c r="M3647" s="340" t="s">
        <v>276</v>
      </c>
      <c r="N3647" s="340">
        <v>0</v>
      </c>
      <c r="O3647" s="340">
        <v>3</v>
      </c>
      <c r="P3647" s="340">
        <v>0</v>
      </c>
      <c r="Q3647" s="340">
        <v>0</v>
      </c>
      <c r="S3647">
        <f t="shared" si="406"/>
        <v>3</v>
      </c>
    </row>
    <row r="3648" spans="1:19" ht="16" hidden="1" x14ac:dyDescent="0.2">
      <c r="A3648" s="481" t="s">
        <v>339</v>
      </c>
      <c r="B3648" s="345">
        <v>19</v>
      </c>
      <c r="C3648" s="387" t="str">
        <f t="shared" si="407"/>
        <v>SS1.19</v>
      </c>
      <c r="D3648" s="416">
        <v>2</v>
      </c>
      <c r="E3648" s="485">
        <v>44151</v>
      </c>
      <c r="F3648" s="345" t="s">
        <v>849</v>
      </c>
      <c r="G3648" s="444">
        <f>INDEX([1]CAPS!$A:$A,MATCH(F:F,[1]CAPS!$H:$H,0))</f>
        <v>2451</v>
      </c>
      <c r="H3648" s="414"/>
      <c r="I3648" s="341"/>
      <c r="J3648" s="340" t="s">
        <v>276</v>
      </c>
      <c r="K3648" s="340">
        <v>0</v>
      </c>
      <c r="L3648" s="340">
        <v>0</v>
      </c>
      <c r="M3648" s="340" t="s">
        <v>276</v>
      </c>
      <c r="N3648" s="340">
        <v>0</v>
      </c>
      <c r="O3648" s="340">
        <v>8</v>
      </c>
      <c r="P3648" s="340">
        <v>0</v>
      </c>
      <c r="Q3648" s="340">
        <v>0</v>
      </c>
      <c r="R3648" t="s">
        <v>872</v>
      </c>
      <c r="S3648">
        <f t="shared" si="406"/>
        <v>8</v>
      </c>
    </row>
    <row r="3649" spans="1:19" ht="32" hidden="1" x14ac:dyDescent="0.2">
      <c r="A3649" s="481" t="s">
        <v>339</v>
      </c>
      <c r="B3649" s="345">
        <v>20</v>
      </c>
      <c r="C3649" s="387" t="str">
        <f t="shared" si="407"/>
        <v>SS1.20</v>
      </c>
      <c r="D3649" s="416">
        <v>2</v>
      </c>
      <c r="E3649" s="485">
        <v>44151</v>
      </c>
      <c r="F3649" s="383" t="s">
        <v>135</v>
      </c>
      <c r="G3649" s="444">
        <f>INDEX([1]CAPS!$A:$A,MATCH(F:F,[1]CAPS!$H:$H,0))</f>
        <v>7766</v>
      </c>
      <c r="H3649" s="386" t="s">
        <v>236</v>
      </c>
      <c r="I3649" s="410" t="s">
        <v>242</v>
      </c>
      <c r="J3649" s="340" t="s">
        <v>276</v>
      </c>
      <c r="K3649" s="340">
        <v>2</v>
      </c>
      <c r="L3649" s="340">
        <v>0</v>
      </c>
      <c r="M3649" s="340" t="s">
        <v>276</v>
      </c>
      <c r="N3649" s="340">
        <v>0</v>
      </c>
      <c r="O3649" s="340">
        <v>1</v>
      </c>
      <c r="P3649" s="340">
        <v>0</v>
      </c>
      <c r="Q3649" s="340">
        <v>0</v>
      </c>
      <c r="S3649">
        <f t="shared" si="406"/>
        <v>3</v>
      </c>
    </row>
    <row r="3650" spans="1:19" ht="16" hidden="1" x14ac:dyDescent="0.2">
      <c r="A3650" s="481" t="s">
        <v>339</v>
      </c>
      <c r="B3650" s="345">
        <v>20</v>
      </c>
      <c r="C3650" s="387" t="str">
        <f t="shared" si="407"/>
        <v>SS1.20</v>
      </c>
      <c r="D3650" s="416">
        <v>2</v>
      </c>
      <c r="E3650" s="485">
        <v>44151</v>
      </c>
      <c r="F3650" s="383" t="s">
        <v>348</v>
      </c>
      <c r="G3650" s="444">
        <f>INDEX([1]CAPS!$A:$A,MATCH(F:F,[1]CAPS!$H:$H,0))</f>
        <v>4000</v>
      </c>
      <c r="H3650" s="386" t="s">
        <v>236</v>
      </c>
      <c r="I3650" s="410" t="s">
        <v>239</v>
      </c>
      <c r="J3650" s="340" t="s">
        <v>276</v>
      </c>
      <c r="K3650" s="340">
        <v>2</v>
      </c>
      <c r="L3650" s="340">
        <v>0</v>
      </c>
      <c r="M3650" s="340" t="s">
        <v>276</v>
      </c>
      <c r="N3650" s="340">
        <v>0</v>
      </c>
      <c r="O3650" s="340">
        <v>2</v>
      </c>
      <c r="P3650" s="340">
        <v>0</v>
      </c>
      <c r="Q3650" s="340">
        <v>0</v>
      </c>
      <c r="S3650">
        <f t="shared" si="406"/>
        <v>4</v>
      </c>
    </row>
    <row r="3651" spans="1:19" ht="16" hidden="1" x14ac:dyDescent="0.2">
      <c r="A3651" s="481" t="s">
        <v>339</v>
      </c>
      <c r="B3651" s="345">
        <v>20</v>
      </c>
      <c r="C3651" s="387" t="str">
        <f t="shared" si="407"/>
        <v>SS1.20</v>
      </c>
      <c r="D3651" s="416">
        <v>2</v>
      </c>
      <c r="E3651" s="485">
        <v>44151</v>
      </c>
      <c r="F3651" s="383" t="s">
        <v>134</v>
      </c>
      <c r="G3651" s="444">
        <f>INDEX([1]CAPS!$A:$A,MATCH(F:F,[1]CAPS!$H:$H,0))</f>
        <v>2302</v>
      </c>
      <c r="H3651" s="386" t="s">
        <v>233</v>
      </c>
      <c r="I3651" s="410" t="s">
        <v>238</v>
      </c>
      <c r="J3651" s="340" t="s">
        <v>276</v>
      </c>
      <c r="K3651" s="340">
        <v>4</v>
      </c>
      <c r="L3651" s="340">
        <v>0</v>
      </c>
      <c r="M3651" s="340" t="s">
        <v>276</v>
      </c>
      <c r="N3651" s="340">
        <v>0</v>
      </c>
      <c r="O3651" s="340">
        <v>0</v>
      </c>
      <c r="P3651" s="340">
        <v>0</v>
      </c>
      <c r="Q3651" s="340">
        <v>0</v>
      </c>
      <c r="S3651">
        <f t="shared" si="406"/>
        <v>4</v>
      </c>
    </row>
    <row r="3652" spans="1:19" ht="16" hidden="1" x14ac:dyDescent="0.2">
      <c r="A3652" s="481" t="s">
        <v>339</v>
      </c>
      <c r="B3652" s="345">
        <v>20</v>
      </c>
      <c r="C3652" s="387" t="str">
        <f t="shared" si="407"/>
        <v>SS1.20</v>
      </c>
      <c r="D3652" s="416">
        <v>2</v>
      </c>
      <c r="E3652" s="485">
        <v>44151</v>
      </c>
      <c r="F3652" s="344" t="s">
        <v>232</v>
      </c>
      <c r="G3652" s="444">
        <f>INDEX([1]CAPS!$A:$A,MATCH(F:F,[1]CAPS!$H:$H,0))</f>
        <v>8875</v>
      </c>
      <c r="H3652" s="414"/>
      <c r="I3652" s="341"/>
      <c r="J3652" s="340" t="s">
        <v>276</v>
      </c>
      <c r="K3652" s="340">
        <v>0</v>
      </c>
      <c r="L3652" s="340">
        <v>0</v>
      </c>
      <c r="M3652" s="340" t="s">
        <v>276</v>
      </c>
      <c r="N3652" s="340">
        <v>0</v>
      </c>
      <c r="O3652" s="340">
        <v>52</v>
      </c>
      <c r="P3652" s="340">
        <v>0</v>
      </c>
      <c r="Q3652" s="340">
        <v>1</v>
      </c>
      <c r="S3652">
        <f t="shared" si="406"/>
        <v>52</v>
      </c>
    </row>
    <row r="3653" spans="1:19" ht="16" hidden="1" x14ac:dyDescent="0.2">
      <c r="A3653" s="481" t="s">
        <v>339</v>
      </c>
      <c r="B3653" s="345">
        <v>20</v>
      </c>
      <c r="C3653" s="387" t="str">
        <f t="shared" si="407"/>
        <v>SS1.20</v>
      </c>
      <c r="D3653" s="416">
        <v>2</v>
      </c>
      <c r="E3653" s="485">
        <v>44151</v>
      </c>
      <c r="F3653" s="366" t="s">
        <v>230</v>
      </c>
      <c r="G3653" s="444">
        <f>INDEX([1]CAPS!$A:$A,MATCH(F:F,[1]CAPS!$H:$H,0))</f>
        <v>1377</v>
      </c>
      <c r="H3653" s="414"/>
      <c r="I3653" s="341"/>
      <c r="J3653" s="340" t="s">
        <v>276</v>
      </c>
      <c r="K3653" s="340">
        <v>4</v>
      </c>
      <c r="L3653" s="340">
        <v>0</v>
      </c>
      <c r="M3653" s="340" t="s">
        <v>276</v>
      </c>
      <c r="N3653" s="340">
        <v>2</v>
      </c>
      <c r="O3653" s="340">
        <v>0</v>
      </c>
      <c r="P3653" s="340">
        <v>0</v>
      </c>
      <c r="Q3653" s="340">
        <v>0</v>
      </c>
      <c r="S3653">
        <f t="shared" si="406"/>
        <v>4</v>
      </c>
    </row>
    <row r="3654" spans="1:19" ht="16" hidden="1" x14ac:dyDescent="0.2">
      <c r="A3654" s="481" t="s">
        <v>339</v>
      </c>
      <c r="B3654" s="345">
        <v>20</v>
      </c>
      <c r="C3654" s="387" t="str">
        <f t="shared" si="407"/>
        <v>SS1.20</v>
      </c>
      <c r="D3654" s="416">
        <v>2</v>
      </c>
      <c r="E3654" s="485">
        <v>44151</v>
      </c>
      <c r="F3654" s="366" t="s">
        <v>128</v>
      </c>
      <c r="G3654" s="444">
        <f>INDEX([1]CAPS!$A:$A,MATCH(F:F,[1]CAPS!$H:$H,0))</f>
        <v>3243</v>
      </c>
      <c r="H3654" s="414"/>
      <c r="I3654" s="341"/>
      <c r="J3654" s="340" t="s">
        <v>276</v>
      </c>
      <c r="K3654" s="340">
        <v>0</v>
      </c>
      <c r="L3654" s="340">
        <v>0</v>
      </c>
      <c r="M3654" s="340" t="s">
        <v>276</v>
      </c>
      <c r="N3654" s="340">
        <v>0</v>
      </c>
      <c r="O3654" s="340">
        <v>2</v>
      </c>
      <c r="P3654" s="340">
        <v>0</v>
      </c>
      <c r="Q3654" s="340">
        <v>0</v>
      </c>
      <c r="S3654">
        <f t="shared" si="406"/>
        <v>2</v>
      </c>
    </row>
    <row r="3655" spans="1:19" ht="16" hidden="1" x14ac:dyDescent="0.2">
      <c r="A3655" s="481" t="s">
        <v>339</v>
      </c>
      <c r="B3655" s="345">
        <v>20</v>
      </c>
      <c r="C3655" s="387" t="str">
        <f t="shared" si="407"/>
        <v>SS1.20</v>
      </c>
      <c r="D3655" s="416">
        <v>2</v>
      </c>
      <c r="E3655" s="485">
        <v>44151</v>
      </c>
      <c r="F3655" s="366" t="s">
        <v>161</v>
      </c>
      <c r="G3655" s="444">
        <f>INDEX([1]CAPS!$A:$A,MATCH(F:F,[1]CAPS!$H:$H,0))</f>
        <v>2603</v>
      </c>
      <c r="H3655" s="414"/>
      <c r="I3655" s="341"/>
      <c r="J3655" s="340" t="s">
        <v>276</v>
      </c>
      <c r="K3655" s="340">
        <v>0</v>
      </c>
      <c r="L3655" s="340">
        <v>0</v>
      </c>
      <c r="M3655" s="340" t="s">
        <v>276</v>
      </c>
      <c r="N3655" s="340">
        <v>0</v>
      </c>
      <c r="O3655" s="340">
        <v>1</v>
      </c>
      <c r="P3655" s="340">
        <v>0</v>
      </c>
      <c r="Q3655" s="340">
        <v>0</v>
      </c>
      <c r="S3655">
        <f t="shared" si="406"/>
        <v>1</v>
      </c>
    </row>
    <row r="3656" spans="1:19" ht="16" hidden="1" x14ac:dyDescent="0.2">
      <c r="A3656" s="481" t="s">
        <v>339</v>
      </c>
      <c r="B3656" s="345">
        <v>20</v>
      </c>
      <c r="C3656" s="387" t="str">
        <f t="shared" si="407"/>
        <v>SS1.20</v>
      </c>
      <c r="D3656" s="416">
        <v>2</v>
      </c>
      <c r="E3656" s="485">
        <v>44151</v>
      </c>
      <c r="F3656" s="345" t="s">
        <v>849</v>
      </c>
      <c r="G3656" s="444">
        <f>INDEX([1]CAPS!$A:$A,MATCH(F:F,[1]CAPS!$H:$H,0))</f>
        <v>2451</v>
      </c>
      <c r="H3656" s="414" t="s">
        <v>496</v>
      </c>
      <c r="I3656" s="341"/>
      <c r="J3656" s="340" t="s">
        <v>276</v>
      </c>
      <c r="K3656" s="340">
        <v>0</v>
      </c>
      <c r="L3656" s="340">
        <v>0</v>
      </c>
      <c r="M3656" s="340" t="s">
        <v>276</v>
      </c>
      <c r="N3656" s="340">
        <v>0</v>
      </c>
      <c r="O3656" s="340">
        <v>6</v>
      </c>
      <c r="P3656" s="340">
        <v>0</v>
      </c>
      <c r="Q3656" s="340">
        <v>0</v>
      </c>
      <c r="R3656" t="s">
        <v>873</v>
      </c>
      <c r="S3656">
        <f t="shared" si="406"/>
        <v>6</v>
      </c>
    </row>
    <row r="3657" spans="1:19" ht="16" x14ac:dyDescent="0.2">
      <c r="A3657" s="481" t="s">
        <v>357</v>
      </c>
      <c r="B3657" s="156">
        <v>1</v>
      </c>
      <c r="C3657" s="387" t="str">
        <f t="shared" si="407"/>
        <v>SS2.1</v>
      </c>
      <c r="D3657" s="416">
        <v>2</v>
      </c>
      <c r="E3657" s="485">
        <v>44151</v>
      </c>
      <c r="F3657" s="154" t="s">
        <v>127</v>
      </c>
      <c r="G3657" s="444">
        <f>INDEX([1]CAPS!$A:$A,MATCH(F:F,[1]CAPS!$H:$H,0))</f>
        <v>10605</v>
      </c>
      <c r="H3657" s="386" t="s">
        <v>233</v>
      </c>
      <c r="I3657" s="383" t="s">
        <v>238</v>
      </c>
      <c r="J3657" s="340" t="s">
        <v>276</v>
      </c>
      <c r="K3657" s="340">
        <v>8</v>
      </c>
      <c r="L3657" s="340">
        <v>0</v>
      </c>
      <c r="M3657" s="340" t="s">
        <v>276</v>
      </c>
      <c r="N3657" s="340">
        <v>0</v>
      </c>
      <c r="O3657" s="340" t="s">
        <v>276</v>
      </c>
      <c r="P3657" s="340" t="s">
        <v>276</v>
      </c>
      <c r="Q3657" s="340" t="s">
        <v>276</v>
      </c>
      <c r="S3657">
        <f t="shared" ref="S3657:S3658" si="408">SUM(J3657:K3657)</f>
        <v>8</v>
      </c>
    </row>
    <row r="3658" spans="1:19" ht="16" x14ac:dyDescent="0.2">
      <c r="A3658" s="481" t="s">
        <v>357</v>
      </c>
      <c r="B3658" s="156">
        <v>1</v>
      </c>
      <c r="C3658" s="387" t="str">
        <f t="shared" si="407"/>
        <v>SS2.1</v>
      </c>
      <c r="D3658" s="416">
        <v>2</v>
      </c>
      <c r="E3658" s="485">
        <v>44151</v>
      </c>
      <c r="F3658" s="154" t="s">
        <v>134</v>
      </c>
      <c r="G3658" s="444">
        <f>INDEX([1]CAPS!$A:$A,MATCH(F:F,[1]CAPS!$H:$H,0))</f>
        <v>2302</v>
      </c>
      <c r="H3658" s="386" t="s">
        <v>233</v>
      </c>
      <c r="I3658" s="383" t="s">
        <v>238</v>
      </c>
      <c r="J3658" s="340" t="s">
        <v>276</v>
      </c>
      <c r="K3658" s="340">
        <v>24</v>
      </c>
      <c r="L3658" s="340">
        <v>0</v>
      </c>
      <c r="M3658" s="340" t="s">
        <v>276</v>
      </c>
      <c r="N3658" s="340">
        <v>0</v>
      </c>
      <c r="O3658" s="340" t="s">
        <v>276</v>
      </c>
      <c r="P3658" s="340" t="s">
        <v>276</v>
      </c>
      <c r="Q3658" s="340" t="s">
        <v>276</v>
      </c>
      <c r="S3658">
        <f t="shared" si="408"/>
        <v>24</v>
      </c>
    </row>
    <row r="3659" spans="1:19" ht="16" hidden="1" x14ac:dyDescent="0.2">
      <c r="A3659" s="481" t="s">
        <v>357</v>
      </c>
      <c r="B3659" s="156">
        <v>1</v>
      </c>
      <c r="C3659" s="387" t="str">
        <f t="shared" si="407"/>
        <v>SS2.1</v>
      </c>
      <c r="D3659" s="416">
        <v>2</v>
      </c>
      <c r="E3659" s="485">
        <v>44151</v>
      </c>
      <c r="F3659" s="307" t="s">
        <v>547</v>
      </c>
      <c r="G3659" s="444">
        <f>INDEX([1]CAPS!$A:$A,MATCH(F:F,[1]CAPS!$H:$H,0))</f>
        <v>5657</v>
      </c>
      <c r="H3659" s="386" t="s">
        <v>276</v>
      </c>
      <c r="I3659" s="383" t="s">
        <v>238</v>
      </c>
      <c r="J3659" s="340" t="s">
        <v>276</v>
      </c>
      <c r="K3659" s="340">
        <v>1</v>
      </c>
      <c r="L3659" s="340">
        <v>0</v>
      </c>
      <c r="M3659" s="340" t="s">
        <v>276</v>
      </c>
      <c r="N3659" s="340">
        <v>1</v>
      </c>
      <c r="O3659" s="340">
        <v>0</v>
      </c>
      <c r="P3659" s="340">
        <v>0</v>
      </c>
      <c r="Q3659" s="340">
        <v>0</v>
      </c>
      <c r="S3659">
        <f t="shared" ref="S3659:S3722" si="409">SUM(J3659:K3659)+O3659</f>
        <v>1</v>
      </c>
    </row>
    <row r="3660" spans="1:19" ht="16" x14ac:dyDescent="0.2">
      <c r="A3660" s="481" t="s">
        <v>357</v>
      </c>
      <c r="B3660" s="156">
        <v>1</v>
      </c>
      <c r="C3660" s="387" t="str">
        <f t="shared" ref="C3660:C3723" si="410">CONCATENATE(A3660,".",B3660)</f>
        <v>SS2.1</v>
      </c>
      <c r="D3660" s="416">
        <v>2</v>
      </c>
      <c r="E3660" s="485">
        <v>44151</v>
      </c>
      <c r="F3660" s="154" t="s">
        <v>129</v>
      </c>
      <c r="G3660" s="444">
        <f>INDEX([1]CAPS!$A:$A,MATCH(F:F,[1]CAPS!$H:$H,0))</f>
        <v>5532</v>
      </c>
      <c r="H3660" s="386" t="s">
        <v>233</v>
      </c>
      <c r="I3660" s="383" t="s">
        <v>238</v>
      </c>
      <c r="J3660" s="340" t="s">
        <v>276</v>
      </c>
      <c r="K3660" s="340">
        <v>10</v>
      </c>
      <c r="L3660" s="340">
        <v>0</v>
      </c>
      <c r="M3660" s="340" t="s">
        <v>276</v>
      </c>
      <c r="N3660" s="340">
        <v>0</v>
      </c>
      <c r="O3660" s="340" t="s">
        <v>276</v>
      </c>
      <c r="P3660" s="340" t="s">
        <v>276</v>
      </c>
      <c r="Q3660" s="340" t="s">
        <v>276</v>
      </c>
      <c r="S3660">
        <f>SUM(J3660:K3660)</f>
        <v>10</v>
      </c>
    </row>
    <row r="3661" spans="1:19" ht="32" hidden="1" x14ac:dyDescent="0.2">
      <c r="A3661" s="481" t="s">
        <v>357</v>
      </c>
      <c r="B3661" s="156">
        <v>1</v>
      </c>
      <c r="C3661" s="387" t="str">
        <f t="shared" si="410"/>
        <v>SS2.1</v>
      </c>
      <c r="D3661" s="416">
        <v>2</v>
      </c>
      <c r="E3661" s="485">
        <v>44151</v>
      </c>
      <c r="F3661" s="154" t="s">
        <v>128</v>
      </c>
      <c r="G3661" s="444">
        <f>INDEX([1]CAPS!$A:$A,MATCH(F:F,[1]CAPS!$H:$H,0))</f>
        <v>3243</v>
      </c>
      <c r="H3661" s="386" t="s">
        <v>237</v>
      </c>
      <c r="I3661" s="383" t="s">
        <v>239</v>
      </c>
      <c r="J3661" s="340" t="s">
        <v>276</v>
      </c>
      <c r="K3661" s="451">
        <v>0</v>
      </c>
      <c r="L3661" s="340">
        <v>0</v>
      </c>
      <c r="M3661" s="340" t="s">
        <v>276</v>
      </c>
      <c r="N3661" s="340">
        <v>0</v>
      </c>
      <c r="O3661" s="451">
        <v>5</v>
      </c>
      <c r="P3661" s="340">
        <v>0</v>
      </c>
      <c r="Q3661" s="451">
        <v>1</v>
      </c>
      <c r="S3661">
        <f t="shared" si="409"/>
        <v>5</v>
      </c>
    </row>
    <row r="3662" spans="1:19" ht="16" x14ac:dyDescent="0.2">
      <c r="A3662" s="481" t="s">
        <v>357</v>
      </c>
      <c r="B3662" s="156">
        <v>1</v>
      </c>
      <c r="C3662" s="387" t="str">
        <f t="shared" si="410"/>
        <v>SS2.1</v>
      </c>
      <c r="D3662" s="416">
        <v>2</v>
      </c>
      <c r="E3662" s="485">
        <v>44151</v>
      </c>
      <c r="F3662" s="156" t="s">
        <v>551</v>
      </c>
      <c r="G3662" s="444">
        <f>INDEX([1]CAPS!$A:$A,MATCH(F:F,[1]CAPS!$H:$H,0))</f>
        <v>2322</v>
      </c>
      <c r="H3662" s="414"/>
      <c r="I3662" s="366"/>
      <c r="J3662" s="340" t="s">
        <v>276</v>
      </c>
      <c r="K3662" s="340">
        <v>9</v>
      </c>
      <c r="L3662" s="340">
        <v>0</v>
      </c>
      <c r="M3662" s="340" t="s">
        <v>276</v>
      </c>
      <c r="N3662" s="340">
        <v>4</v>
      </c>
      <c r="O3662" s="340" t="s">
        <v>276</v>
      </c>
      <c r="P3662" s="340" t="s">
        <v>276</v>
      </c>
      <c r="Q3662" s="340" t="s">
        <v>276</v>
      </c>
      <c r="S3662">
        <f>SUM(J3662:K3662)</f>
        <v>9</v>
      </c>
    </row>
    <row r="3663" spans="1:19" ht="16" hidden="1" x14ac:dyDescent="0.2">
      <c r="A3663" s="481" t="s">
        <v>357</v>
      </c>
      <c r="B3663" s="156">
        <v>1</v>
      </c>
      <c r="C3663" s="387" t="str">
        <f t="shared" si="410"/>
        <v>SS2.1</v>
      </c>
      <c r="D3663" s="416">
        <v>2</v>
      </c>
      <c r="E3663" s="485">
        <v>44151</v>
      </c>
      <c r="F3663" s="487" t="s">
        <v>560</v>
      </c>
      <c r="G3663" s="444">
        <f>INDEX([1]CAPS!$A:$A,MATCH(F:F,[1]CAPS!$H:$H,0))</f>
        <v>2451</v>
      </c>
      <c r="H3663" s="414"/>
      <c r="I3663" s="366"/>
      <c r="J3663" s="340" t="s">
        <v>276</v>
      </c>
      <c r="K3663" s="451">
        <v>0</v>
      </c>
      <c r="L3663" s="340">
        <v>0</v>
      </c>
      <c r="M3663" s="340" t="s">
        <v>276</v>
      </c>
      <c r="N3663" s="340">
        <v>0</v>
      </c>
      <c r="O3663" s="451">
        <v>13</v>
      </c>
      <c r="P3663" s="340">
        <v>0</v>
      </c>
      <c r="Q3663" s="340">
        <v>0</v>
      </c>
      <c r="S3663">
        <f t="shared" si="409"/>
        <v>13</v>
      </c>
    </row>
    <row r="3664" spans="1:19" ht="16" hidden="1" x14ac:dyDescent="0.2">
      <c r="A3664" s="481" t="s">
        <v>357</v>
      </c>
      <c r="B3664" s="156">
        <v>1</v>
      </c>
      <c r="C3664" s="387" t="str">
        <f t="shared" si="410"/>
        <v>SS2.1</v>
      </c>
      <c r="D3664" s="416">
        <v>2</v>
      </c>
      <c r="E3664" s="485">
        <v>44151</v>
      </c>
      <c r="F3664" s="156" t="s">
        <v>502</v>
      </c>
      <c r="G3664" s="444">
        <f>INDEX([1]CAPS!$A:$A,MATCH(F:F,[1]CAPS!$H:$H,0))</f>
        <v>11903</v>
      </c>
      <c r="H3664" s="414"/>
      <c r="I3664" s="366"/>
      <c r="J3664" s="340" t="s">
        <v>276</v>
      </c>
      <c r="K3664" s="451">
        <v>0</v>
      </c>
      <c r="L3664" s="340">
        <v>0</v>
      </c>
      <c r="M3664" s="340" t="s">
        <v>276</v>
      </c>
      <c r="N3664" s="340">
        <v>0</v>
      </c>
      <c r="O3664" s="451">
        <v>1</v>
      </c>
      <c r="P3664" s="340">
        <v>0</v>
      </c>
      <c r="Q3664" s="340">
        <v>0</v>
      </c>
      <c r="S3664">
        <f t="shared" si="409"/>
        <v>1</v>
      </c>
    </row>
    <row r="3665" spans="1:19" ht="32" hidden="1" x14ac:dyDescent="0.2">
      <c r="A3665" s="481" t="s">
        <v>357</v>
      </c>
      <c r="B3665" s="156">
        <v>1</v>
      </c>
      <c r="C3665" s="387" t="str">
        <f t="shared" si="410"/>
        <v>SS2.1</v>
      </c>
      <c r="D3665" s="416">
        <v>2</v>
      </c>
      <c r="E3665" s="485">
        <v>44151</v>
      </c>
      <c r="F3665" s="74" t="s">
        <v>232</v>
      </c>
      <c r="G3665" s="444">
        <f>INDEX([1]CAPS!$A:$A,MATCH(F:F,[1]CAPS!$H:$H,0))</f>
        <v>8875</v>
      </c>
      <c r="H3665" s="414"/>
      <c r="I3665" s="366"/>
      <c r="J3665" s="340" t="s">
        <v>276</v>
      </c>
      <c r="K3665" s="340">
        <v>0</v>
      </c>
      <c r="L3665" s="340">
        <v>0</v>
      </c>
      <c r="M3665" s="340" t="s">
        <v>276</v>
      </c>
      <c r="N3665" s="340">
        <v>0</v>
      </c>
      <c r="O3665" s="340">
        <v>1</v>
      </c>
      <c r="P3665" s="340">
        <v>0</v>
      </c>
      <c r="Q3665" s="340">
        <v>0</v>
      </c>
      <c r="S3665">
        <f t="shared" si="409"/>
        <v>1</v>
      </c>
    </row>
    <row r="3666" spans="1:19" ht="16" hidden="1" x14ac:dyDescent="0.2">
      <c r="A3666" s="481" t="s">
        <v>357</v>
      </c>
      <c r="B3666" s="156">
        <v>1</v>
      </c>
      <c r="C3666" s="387" t="str">
        <f t="shared" si="410"/>
        <v>SS2.1</v>
      </c>
      <c r="D3666" s="416">
        <v>2</v>
      </c>
      <c r="E3666" s="485">
        <v>44151</v>
      </c>
      <c r="F3666" s="529" t="s">
        <v>876</v>
      </c>
      <c r="G3666" s="444">
        <f>INDEX([1]CAPS!$A:$A,MATCH(F:F,[1]CAPS!$H:$H,0))</f>
        <v>3150</v>
      </c>
      <c r="H3666" s="414"/>
      <c r="I3666" s="366"/>
      <c r="J3666" s="340" t="s">
        <v>276</v>
      </c>
      <c r="K3666" s="451">
        <v>0</v>
      </c>
      <c r="L3666" s="340">
        <v>0</v>
      </c>
      <c r="M3666" s="340" t="s">
        <v>276</v>
      </c>
      <c r="N3666" s="340">
        <v>0</v>
      </c>
      <c r="O3666" s="451">
        <v>1</v>
      </c>
      <c r="P3666" s="340">
        <v>0</v>
      </c>
      <c r="Q3666" s="340">
        <v>0</v>
      </c>
      <c r="R3666" t="s">
        <v>875</v>
      </c>
      <c r="S3666">
        <f t="shared" si="409"/>
        <v>1</v>
      </c>
    </row>
    <row r="3667" spans="1:19" ht="16" hidden="1" x14ac:dyDescent="0.2">
      <c r="A3667" s="481" t="s">
        <v>357</v>
      </c>
      <c r="B3667" s="156">
        <v>1</v>
      </c>
      <c r="C3667" s="387" t="str">
        <f t="shared" si="410"/>
        <v>SS2.1</v>
      </c>
      <c r="D3667" s="416">
        <v>2</v>
      </c>
      <c r="E3667" s="485">
        <v>44151</v>
      </c>
      <c r="F3667" s="530" t="s">
        <v>967</v>
      </c>
      <c r="G3667" s="444">
        <f>INDEX([1]CAPS!$A:$A,MATCH(F:F,[1]CAPS!$H:$H,0))</f>
        <v>1844</v>
      </c>
      <c r="H3667" s="414"/>
      <c r="I3667" s="366"/>
      <c r="J3667" s="340" t="s">
        <v>276</v>
      </c>
      <c r="K3667" s="340">
        <v>0</v>
      </c>
      <c r="L3667" s="340">
        <v>0</v>
      </c>
      <c r="M3667" s="340" t="s">
        <v>276</v>
      </c>
      <c r="N3667" s="340">
        <v>0</v>
      </c>
      <c r="O3667" s="340">
        <v>1</v>
      </c>
      <c r="P3667" s="340">
        <v>0</v>
      </c>
      <c r="Q3667" s="340">
        <v>0</v>
      </c>
      <c r="R3667" t="s">
        <v>966</v>
      </c>
      <c r="S3667">
        <f t="shared" si="409"/>
        <v>1</v>
      </c>
    </row>
    <row r="3668" spans="1:19" ht="16" hidden="1" x14ac:dyDescent="0.2">
      <c r="A3668" s="481" t="s">
        <v>357</v>
      </c>
      <c r="B3668" s="156">
        <v>1</v>
      </c>
      <c r="C3668" s="387" t="str">
        <f t="shared" si="410"/>
        <v>SS2.1</v>
      </c>
      <c r="D3668" s="416">
        <v>2</v>
      </c>
      <c r="E3668" s="485">
        <v>44151</v>
      </c>
      <c r="F3668" s="529" t="s">
        <v>879</v>
      </c>
      <c r="G3668" s="444">
        <f>INDEX([1]CAPS!$A:$A,MATCH(F:F,[1]CAPS!$H:$H,0))</f>
        <v>10442</v>
      </c>
      <c r="H3668" s="414"/>
      <c r="I3668" s="366"/>
      <c r="J3668" s="340" t="s">
        <v>276</v>
      </c>
      <c r="K3668" s="340">
        <v>0</v>
      </c>
      <c r="L3668" s="340">
        <v>0</v>
      </c>
      <c r="M3668" s="340" t="s">
        <v>276</v>
      </c>
      <c r="N3668" s="340">
        <v>0</v>
      </c>
      <c r="O3668" s="340">
        <v>1</v>
      </c>
      <c r="P3668" s="340">
        <v>0</v>
      </c>
      <c r="Q3668" s="340">
        <v>0</v>
      </c>
      <c r="R3668" t="s">
        <v>880</v>
      </c>
      <c r="S3668">
        <f t="shared" si="409"/>
        <v>1</v>
      </c>
    </row>
    <row r="3669" spans="1:19" ht="16" hidden="1" x14ac:dyDescent="0.2">
      <c r="A3669" s="481" t="s">
        <v>357</v>
      </c>
      <c r="B3669" s="156">
        <v>2</v>
      </c>
      <c r="C3669" s="387" t="str">
        <f t="shared" si="410"/>
        <v>SS2.2</v>
      </c>
      <c r="D3669" s="416">
        <v>2</v>
      </c>
      <c r="E3669" s="485">
        <v>44151</v>
      </c>
      <c r="F3669" s="351" t="s">
        <v>134</v>
      </c>
      <c r="G3669" s="444">
        <f>INDEX([1]CAPS!$A:$A,MATCH(F:F,[1]CAPS!$H:$H,0))</f>
        <v>2302</v>
      </c>
      <c r="H3669" s="386" t="s">
        <v>233</v>
      </c>
      <c r="I3669" s="383" t="s">
        <v>238</v>
      </c>
      <c r="J3669" s="340" t="s">
        <v>276</v>
      </c>
      <c r="K3669" s="340">
        <v>25</v>
      </c>
      <c r="L3669" s="340">
        <v>0</v>
      </c>
      <c r="M3669" s="340" t="s">
        <v>276</v>
      </c>
      <c r="N3669" s="340">
        <v>0</v>
      </c>
      <c r="O3669" s="340">
        <v>0</v>
      </c>
      <c r="P3669" s="340">
        <v>0</v>
      </c>
      <c r="Q3669" s="340">
        <v>0</v>
      </c>
      <c r="S3669">
        <f t="shared" si="409"/>
        <v>25</v>
      </c>
    </row>
    <row r="3670" spans="1:19" ht="16" x14ac:dyDescent="0.2">
      <c r="A3670" s="481" t="s">
        <v>357</v>
      </c>
      <c r="B3670" s="156">
        <v>2</v>
      </c>
      <c r="C3670" s="387" t="str">
        <f t="shared" si="410"/>
        <v>SS2.2</v>
      </c>
      <c r="D3670" s="416">
        <v>2</v>
      </c>
      <c r="E3670" s="485">
        <v>44151</v>
      </c>
      <c r="F3670" s="154" t="s">
        <v>127</v>
      </c>
      <c r="G3670" s="444">
        <f>INDEX([1]CAPS!$A:$A,MATCH(F:F,[1]CAPS!$H:$H,0))</f>
        <v>10605</v>
      </c>
      <c r="H3670" s="386" t="s">
        <v>233</v>
      </c>
      <c r="I3670" s="383" t="s">
        <v>238</v>
      </c>
      <c r="J3670" s="340" t="s">
        <v>276</v>
      </c>
      <c r="K3670" s="340">
        <v>2</v>
      </c>
      <c r="L3670" s="340">
        <v>0</v>
      </c>
      <c r="M3670" s="340" t="s">
        <v>276</v>
      </c>
      <c r="N3670" s="340">
        <v>0</v>
      </c>
      <c r="O3670" s="340" t="s">
        <v>276</v>
      </c>
      <c r="P3670" s="340" t="s">
        <v>276</v>
      </c>
      <c r="Q3670" s="340" t="s">
        <v>276</v>
      </c>
      <c r="S3670">
        <f t="shared" ref="S3670:S3671" si="411">SUM(J3670:K3670)</f>
        <v>2</v>
      </c>
    </row>
    <row r="3671" spans="1:19" ht="16" x14ac:dyDescent="0.2">
      <c r="A3671" s="481" t="s">
        <v>357</v>
      </c>
      <c r="B3671" s="156">
        <v>2</v>
      </c>
      <c r="C3671" s="387" t="str">
        <f t="shared" si="410"/>
        <v>SS2.2</v>
      </c>
      <c r="D3671" s="416">
        <v>2</v>
      </c>
      <c r="E3671" s="485">
        <v>44151</v>
      </c>
      <c r="F3671" s="154" t="s">
        <v>129</v>
      </c>
      <c r="G3671" s="444">
        <f>INDEX([1]CAPS!$A:$A,MATCH(F:F,[1]CAPS!$H:$H,0))</f>
        <v>5532</v>
      </c>
      <c r="H3671" s="386" t="s">
        <v>233</v>
      </c>
      <c r="I3671" s="383" t="s">
        <v>238</v>
      </c>
      <c r="J3671" s="340" t="s">
        <v>276</v>
      </c>
      <c r="K3671" s="340">
        <v>10</v>
      </c>
      <c r="L3671" s="340">
        <v>0</v>
      </c>
      <c r="M3671" s="340" t="s">
        <v>276</v>
      </c>
      <c r="N3671" s="340">
        <v>0</v>
      </c>
      <c r="O3671" s="340" t="s">
        <v>276</v>
      </c>
      <c r="P3671" s="340" t="s">
        <v>276</v>
      </c>
      <c r="Q3671" s="340" t="s">
        <v>276</v>
      </c>
      <c r="S3671">
        <f t="shared" si="411"/>
        <v>10</v>
      </c>
    </row>
    <row r="3672" spans="1:19" ht="16" hidden="1" x14ac:dyDescent="0.2">
      <c r="A3672" s="481" t="s">
        <v>357</v>
      </c>
      <c r="B3672" s="156">
        <v>2</v>
      </c>
      <c r="C3672" s="387" t="str">
        <f t="shared" si="410"/>
        <v>SS2.2</v>
      </c>
      <c r="D3672" s="416">
        <v>2</v>
      </c>
      <c r="E3672" s="485">
        <v>44151</v>
      </c>
      <c r="F3672" s="307" t="s">
        <v>547</v>
      </c>
      <c r="G3672" s="444">
        <f>INDEX([1]CAPS!$A:$A,MATCH(F:F,[1]CAPS!$H:$H,0))</f>
        <v>5657</v>
      </c>
      <c r="H3672" s="386" t="s">
        <v>276</v>
      </c>
      <c r="I3672" s="383" t="s">
        <v>238</v>
      </c>
      <c r="J3672" s="340" t="s">
        <v>276</v>
      </c>
      <c r="K3672" s="340">
        <v>8</v>
      </c>
      <c r="L3672" s="340">
        <v>0</v>
      </c>
      <c r="M3672" s="340" t="s">
        <v>276</v>
      </c>
      <c r="N3672" s="340">
        <v>8</v>
      </c>
      <c r="O3672" s="340">
        <v>0</v>
      </c>
      <c r="P3672" s="340">
        <v>0</v>
      </c>
      <c r="Q3672" s="340">
        <v>0</v>
      </c>
      <c r="S3672">
        <f t="shared" si="409"/>
        <v>8</v>
      </c>
    </row>
    <row r="3673" spans="1:19" ht="16" x14ac:dyDescent="0.2">
      <c r="A3673" s="481" t="s">
        <v>357</v>
      </c>
      <c r="B3673" s="156">
        <v>2</v>
      </c>
      <c r="C3673" s="387" t="str">
        <f t="shared" si="410"/>
        <v>SS2.2</v>
      </c>
      <c r="D3673" s="416">
        <v>2</v>
      </c>
      <c r="E3673" s="485">
        <v>44151</v>
      </c>
      <c r="F3673" s="487" t="s">
        <v>551</v>
      </c>
      <c r="G3673" s="444">
        <f>INDEX([1]CAPS!$A:$A,MATCH(F:F,[1]CAPS!$H:$H,0))</f>
        <v>2322</v>
      </c>
      <c r="H3673" s="367"/>
      <c r="I3673" s="345"/>
      <c r="J3673" s="340" t="s">
        <v>276</v>
      </c>
      <c r="K3673" s="340">
        <v>6</v>
      </c>
      <c r="L3673" s="340">
        <v>0</v>
      </c>
      <c r="M3673" s="340" t="s">
        <v>276</v>
      </c>
      <c r="N3673" s="340">
        <v>2</v>
      </c>
      <c r="O3673" s="340" t="s">
        <v>276</v>
      </c>
      <c r="P3673" s="340" t="s">
        <v>276</v>
      </c>
      <c r="Q3673" s="340" t="s">
        <v>276</v>
      </c>
      <c r="S3673">
        <f t="shared" ref="S3673:S3674" si="412">SUM(J3673:K3673)</f>
        <v>6</v>
      </c>
    </row>
    <row r="3674" spans="1:19" ht="16" x14ac:dyDescent="0.2">
      <c r="A3674" s="481" t="s">
        <v>357</v>
      </c>
      <c r="B3674" s="156">
        <v>2</v>
      </c>
      <c r="C3674" s="387" t="str">
        <f t="shared" si="410"/>
        <v>SS2.2</v>
      </c>
      <c r="D3674" s="416">
        <v>2</v>
      </c>
      <c r="E3674" s="485">
        <v>44151</v>
      </c>
      <c r="F3674" s="487" t="s">
        <v>719</v>
      </c>
      <c r="G3674" s="444">
        <f>INDEX([1]CAPS!$A:$A,MATCH(F:F,[1]CAPS!$H:$H,0))</f>
        <v>2408</v>
      </c>
      <c r="H3674" s="414"/>
      <c r="I3674" s="345"/>
      <c r="J3674" s="340" t="s">
        <v>276</v>
      </c>
      <c r="K3674" s="340">
        <v>1</v>
      </c>
      <c r="L3674" s="340">
        <v>0</v>
      </c>
      <c r="M3674" s="340" t="s">
        <v>276</v>
      </c>
      <c r="N3674" s="340">
        <v>0</v>
      </c>
      <c r="O3674" s="340" t="s">
        <v>276</v>
      </c>
      <c r="P3674" s="340" t="s">
        <v>276</v>
      </c>
      <c r="Q3674" s="340" t="s">
        <v>276</v>
      </c>
      <c r="S3674">
        <f t="shared" si="412"/>
        <v>1</v>
      </c>
    </row>
    <row r="3675" spans="1:19" ht="16" hidden="1" x14ac:dyDescent="0.2">
      <c r="A3675" s="481" t="s">
        <v>357</v>
      </c>
      <c r="B3675" s="156">
        <v>2</v>
      </c>
      <c r="C3675" s="387" t="str">
        <f t="shared" si="410"/>
        <v>SS2.2</v>
      </c>
      <c r="D3675" s="416">
        <v>2</v>
      </c>
      <c r="E3675" s="485">
        <v>44151</v>
      </c>
      <c r="F3675" s="487" t="s">
        <v>889</v>
      </c>
      <c r="G3675" s="444">
        <f>INDEX([1]CAPS!$A:$A,MATCH(F:F,[1]CAPS!$H:$H,0))</f>
        <v>7914</v>
      </c>
      <c r="H3675" s="414"/>
      <c r="I3675" s="345"/>
      <c r="J3675" s="340" t="s">
        <v>276</v>
      </c>
      <c r="K3675" s="340">
        <v>0</v>
      </c>
      <c r="L3675" s="340">
        <v>0</v>
      </c>
      <c r="M3675" s="340" t="s">
        <v>276</v>
      </c>
      <c r="N3675" s="340">
        <v>0</v>
      </c>
      <c r="O3675" s="340">
        <v>1</v>
      </c>
      <c r="P3675" s="340">
        <v>0</v>
      </c>
      <c r="Q3675" s="340">
        <v>0</v>
      </c>
      <c r="R3675" t="s">
        <v>890</v>
      </c>
      <c r="S3675">
        <f t="shared" si="409"/>
        <v>1</v>
      </c>
    </row>
    <row r="3676" spans="1:19" ht="32" hidden="1" x14ac:dyDescent="0.2">
      <c r="A3676" s="481" t="s">
        <v>357</v>
      </c>
      <c r="B3676" s="156">
        <v>3</v>
      </c>
      <c r="C3676" s="387" t="str">
        <f t="shared" si="410"/>
        <v>SS2.3</v>
      </c>
      <c r="D3676" s="416">
        <v>2</v>
      </c>
      <c r="E3676" s="485">
        <v>44151</v>
      </c>
      <c r="F3676" s="351" t="s">
        <v>350</v>
      </c>
      <c r="G3676" s="444">
        <f>INDEX([1]CAPS!$A:$A,MATCH(F:F,[1]CAPS!$H:$H,0))</f>
        <v>4232</v>
      </c>
      <c r="H3676" s="386" t="s">
        <v>236</v>
      </c>
      <c r="I3676" s="389" t="s">
        <v>242</v>
      </c>
      <c r="J3676" s="340" t="s">
        <v>276</v>
      </c>
      <c r="K3676" s="340">
        <v>2</v>
      </c>
      <c r="L3676" s="340">
        <v>0</v>
      </c>
      <c r="M3676" s="340" t="s">
        <v>276</v>
      </c>
      <c r="N3676" s="340">
        <v>0</v>
      </c>
      <c r="O3676" s="340">
        <v>0</v>
      </c>
      <c r="P3676" s="340">
        <v>0</v>
      </c>
      <c r="Q3676" s="340">
        <v>0</v>
      </c>
      <c r="S3676">
        <f t="shared" si="409"/>
        <v>2</v>
      </c>
    </row>
    <row r="3677" spans="1:19" ht="16" hidden="1" x14ac:dyDescent="0.2">
      <c r="A3677" s="481" t="s">
        <v>357</v>
      </c>
      <c r="B3677" s="156">
        <v>3</v>
      </c>
      <c r="C3677" s="387" t="str">
        <f t="shared" si="410"/>
        <v>SS2.3</v>
      </c>
      <c r="D3677" s="416">
        <v>2</v>
      </c>
      <c r="E3677" s="485">
        <v>44151</v>
      </c>
      <c r="F3677" s="351" t="s">
        <v>134</v>
      </c>
      <c r="G3677" s="444">
        <f>INDEX([1]CAPS!$A:$A,MATCH(F:F,[1]CAPS!$H:$H,0))</f>
        <v>2302</v>
      </c>
      <c r="H3677" s="386" t="s">
        <v>233</v>
      </c>
      <c r="I3677" s="389" t="s">
        <v>238</v>
      </c>
      <c r="J3677" s="340" t="s">
        <v>276</v>
      </c>
      <c r="K3677" s="340">
        <v>20</v>
      </c>
      <c r="L3677" s="340">
        <v>0</v>
      </c>
      <c r="M3677" s="340" t="s">
        <v>276</v>
      </c>
      <c r="N3677" s="340">
        <v>0</v>
      </c>
      <c r="O3677" s="340">
        <v>0</v>
      </c>
      <c r="P3677" s="340">
        <v>0</v>
      </c>
      <c r="Q3677" s="340">
        <v>0</v>
      </c>
      <c r="S3677">
        <f t="shared" si="409"/>
        <v>20</v>
      </c>
    </row>
    <row r="3678" spans="1:19" ht="16" x14ac:dyDescent="0.2">
      <c r="A3678" s="481" t="s">
        <v>357</v>
      </c>
      <c r="B3678" s="156">
        <v>3</v>
      </c>
      <c r="C3678" s="387" t="str">
        <f t="shared" si="410"/>
        <v>SS2.3</v>
      </c>
      <c r="D3678" s="416">
        <v>2</v>
      </c>
      <c r="E3678" s="485">
        <v>44151</v>
      </c>
      <c r="F3678" s="351" t="s">
        <v>129</v>
      </c>
      <c r="G3678" s="444">
        <f>INDEX([1]CAPS!$A:$A,MATCH(F:F,[1]CAPS!$H:$H,0))</f>
        <v>5532</v>
      </c>
      <c r="H3678" s="386" t="s">
        <v>233</v>
      </c>
      <c r="I3678" s="389" t="s">
        <v>238</v>
      </c>
      <c r="J3678" s="340" t="s">
        <v>276</v>
      </c>
      <c r="K3678" s="340">
        <v>11</v>
      </c>
      <c r="L3678" s="340">
        <v>0</v>
      </c>
      <c r="M3678" s="340" t="s">
        <v>276</v>
      </c>
      <c r="N3678" s="340">
        <v>0</v>
      </c>
      <c r="O3678" s="340" t="s">
        <v>276</v>
      </c>
      <c r="P3678" s="340" t="s">
        <v>276</v>
      </c>
      <c r="Q3678" s="340" t="s">
        <v>276</v>
      </c>
      <c r="S3678">
        <f>SUM(J3678:K3678)</f>
        <v>11</v>
      </c>
    </row>
    <row r="3679" spans="1:19" ht="16" hidden="1" x14ac:dyDescent="0.2">
      <c r="A3679" s="481" t="s">
        <v>357</v>
      </c>
      <c r="B3679" s="156">
        <v>3</v>
      </c>
      <c r="C3679" s="387" t="str">
        <f t="shared" si="410"/>
        <v>SS2.3</v>
      </c>
      <c r="D3679" s="416">
        <v>2</v>
      </c>
      <c r="E3679" s="485">
        <v>44151</v>
      </c>
      <c r="F3679" s="307" t="s">
        <v>547</v>
      </c>
      <c r="G3679" s="444">
        <f>INDEX([1]CAPS!$A:$A,MATCH(F:F,[1]CAPS!$H:$H,0))</f>
        <v>5657</v>
      </c>
      <c r="H3679" s="386" t="s">
        <v>276</v>
      </c>
      <c r="I3679" s="389" t="s">
        <v>238</v>
      </c>
      <c r="J3679" s="340" t="s">
        <v>276</v>
      </c>
      <c r="K3679" s="340">
        <v>15</v>
      </c>
      <c r="L3679" s="340">
        <v>0</v>
      </c>
      <c r="M3679" s="340" t="s">
        <v>276</v>
      </c>
      <c r="N3679" s="340">
        <v>12</v>
      </c>
      <c r="O3679" s="340">
        <v>0</v>
      </c>
      <c r="P3679" s="340">
        <v>0</v>
      </c>
      <c r="Q3679" s="340">
        <v>0</v>
      </c>
      <c r="S3679">
        <f t="shared" si="409"/>
        <v>15</v>
      </c>
    </row>
    <row r="3680" spans="1:19" ht="16" x14ac:dyDescent="0.2">
      <c r="A3680" s="481" t="s">
        <v>357</v>
      </c>
      <c r="B3680" s="156">
        <v>3</v>
      </c>
      <c r="C3680" s="387" t="str">
        <f t="shared" si="410"/>
        <v>SS2.3</v>
      </c>
      <c r="D3680" s="416">
        <v>2</v>
      </c>
      <c r="E3680" s="485">
        <v>44151</v>
      </c>
      <c r="F3680" s="74" t="s">
        <v>127</v>
      </c>
      <c r="G3680" s="444">
        <f>INDEX([1]CAPS!$A:$A,MATCH(F:F,[1]CAPS!$H:$H,0))</f>
        <v>10605</v>
      </c>
      <c r="H3680" s="414"/>
      <c r="I3680" s="341"/>
      <c r="J3680" s="340" t="s">
        <v>276</v>
      </c>
      <c r="K3680" s="340">
        <v>1</v>
      </c>
      <c r="L3680" s="340">
        <v>0</v>
      </c>
      <c r="M3680" s="340" t="s">
        <v>276</v>
      </c>
      <c r="N3680" s="340">
        <v>0</v>
      </c>
      <c r="O3680" s="340" t="s">
        <v>276</v>
      </c>
      <c r="P3680" s="340" t="s">
        <v>276</v>
      </c>
      <c r="Q3680" s="340" t="s">
        <v>276</v>
      </c>
      <c r="S3680">
        <f t="shared" ref="S3680:S3682" si="413">SUM(J3680:K3680)</f>
        <v>1</v>
      </c>
    </row>
    <row r="3681" spans="1:19" ht="16" x14ac:dyDescent="0.2">
      <c r="A3681" s="481" t="s">
        <v>357</v>
      </c>
      <c r="B3681" s="156">
        <v>3</v>
      </c>
      <c r="C3681" s="387" t="str">
        <f t="shared" si="410"/>
        <v>SS2.3</v>
      </c>
      <c r="D3681" s="416">
        <v>2</v>
      </c>
      <c r="E3681" s="485">
        <v>44151</v>
      </c>
      <c r="F3681" s="432" t="s">
        <v>551</v>
      </c>
      <c r="G3681" s="444">
        <f>INDEX([1]CAPS!$A:$A,MATCH(F:F,[1]CAPS!$H:$H,0))</f>
        <v>2322</v>
      </c>
      <c r="H3681" s="414"/>
      <c r="I3681" s="341"/>
      <c r="J3681" s="340" t="s">
        <v>276</v>
      </c>
      <c r="K3681" s="340">
        <v>9</v>
      </c>
      <c r="L3681" s="340">
        <v>0</v>
      </c>
      <c r="M3681" s="340" t="s">
        <v>276</v>
      </c>
      <c r="N3681" s="340">
        <v>2</v>
      </c>
      <c r="O3681" s="340" t="s">
        <v>276</v>
      </c>
      <c r="P3681" s="340" t="s">
        <v>276</v>
      </c>
      <c r="Q3681" s="340" t="s">
        <v>276</v>
      </c>
      <c r="S3681">
        <f t="shared" si="413"/>
        <v>9</v>
      </c>
    </row>
    <row r="3682" spans="1:19" ht="16" x14ac:dyDescent="0.2">
      <c r="A3682" s="481" t="s">
        <v>357</v>
      </c>
      <c r="B3682" s="156">
        <v>3</v>
      </c>
      <c r="C3682" s="387" t="str">
        <f t="shared" si="410"/>
        <v>SS2.3</v>
      </c>
      <c r="D3682" s="416">
        <v>2</v>
      </c>
      <c r="E3682" s="485">
        <v>44151</v>
      </c>
      <c r="F3682" s="432" t="s">
        <v>719</v>
      </c>
      <c r="G3682" s="444">
        <f>INDEX([1]CAPS!$A:$A,MATCH(F:F,[1]CAPS!$H:$H,0))</f>
        <v>2408</v>
      </c>
      <c r="H3682" s="414"/>
      <c r="I3682" s="341"/>
      <c r="J3682" s="340" t="s">
        <v>276</v>
      </c>
      <c r="K3682" s="340">
        <v>3</v>
      </c>
      <c r="L3682" s="340">
        <v>0</v>
      </c>
      <c r="M3682" s="340" t="s">
        <v>276</v>
      </c>
      <c r="N3682" s="340">
        <v>3</v>
      </c>
      <c r="O3682" s="340" t="s">
        <v>276</v>
      </c>
      <c r="P3682" s="340" t="s">
        <v>276</v>
      </c>
      <c r="Q3682" s="340" t="s">
        <v>276</v>
      </c>
      <c r="S3682">
        <f t="shared" si="413"/>
        <v>3</v>
      </c>
    </row>
    <row r="3683" spans="1:19" ht="16" hidden="1" x14ac:dyDescent="0.2">
      <c r="A3683" s="481" t="s">
        <v>357</v>
      </c>
      <c r="B3683" s="156">
        <v>3</v>
      </c>
      <c r="C3683" s="387" t="str">
        <f t="shared" si="410"/>
        <v>SS2.3</v>
      </c>
      <c r="D3683" s="416">
        <v>2</v>
      </c>
      <c r="E3683" s="485">
        <v>44151</v>
      </c>
      <c r="F3683" s="432" t="s">
        <v>560</v>
      </c>
      <c r="G3683" s="444">
        <f>INDEX([1]CAPS!$A:$A,MATCH(F:F,[1]CAPS!$H:$H,0))</f>
        <v>2451</v>
      </c>
      <c r="H3683" s="414"/>
      <c r="I3683" s="341"/>
      <c r="J3683" s="340" t="s">
        <v>276</v>
      </c>
      <c r="K3683" s="340">
        <v>0</v>
      </c>
      <c r="L3683" s="340">
        <v>0</v>
      </c>
      <c r="M3683" s="340" t="s">
        <v>276</v>
      </c>
      <c r="N3683" s="340">
        <v>0</v>
      </c>
      <c r="O3683" s="340">
        <v>5</v>
      </c>
      <c r="P3683" s="340">
        <v>0</v>
      </c>
      <c r="Q3683" s="340">
        <v>5</v>
      </c>
      <c r="S3683">
        <f t="shared" si="409"/>
        <v>5</v>
      </c>
    </row>
    <row r="3684" spans="1:19" ht="16" hidden="1" x14ac:dyDescent="0.2">
      <c r="A3684" s="481" t="s">
        <v>357</v>
      </c>
      <c r="B3684" s="156">
        <v>3</v>
      </c>
      <c r="C3684" s="387" t="str">
        <f t="shared" si="410"/>
        <v>SS2.3</v>
      </c>
      <c r="D3684" s="416">
        <v>2</v>
      </c>
      <c r="E3684" s="485">
        <v>44151</v>
      </c>
      <c r="F3684" s="74" t="s">
        <v>128</v>
      </c>
      <c r="G3684" s="444">
        <f>INDEX([1]CAPS!$A:$A,MATCH(F:F,[1]CAPS!$H:$H,0))</f>
        <v>3243</v>
      </c>
      <c r="H3684" s="414"/>
      <c r="I3684" s="341"/>
      <c r="J3684" s="340" t="s">
        <v>276</v>
      </c>
      <c r="K3684" s="340">
        <v>0</v>
      </c>
      <c r="L3684" s="340">
        <v>0</v>
      </c>
      <c r="M3684" s="340" t="s">
        <v>276</v>
      </c>
      <c r="N3684" s="340">
        <v>0</v>
      </c>
      <c r="O3684" s="340">
        <v>2</v>
      </c>
      <c r="P3684" s="340">
        <v>0</v>
      </c>
      <c r="Q3684" s="340">
        <v>0</v>
      </c>
      <c r="S3684">
        <f t="shared" si="409"/>
        <v>2</v>
      </c>
    </row>
    <row r="3685" spans="1:19" ht="32" hidden="1" x14ac:dyDescent="0.2">
      <c r="A3685" s="481" t="s">
        <v>357</v>
      </c>
      <c r="B3685" s="156">
        <v>4</v>
      </c>
      <c r="C3685" s="387" t="str">
        <f t="shared" si="410"/>
        <v>SS2.4</v>
      </c>
      <c r="D3685" s="416">
        <v>2</v>
      </c>
      <c r="E3685" s="485">
        <v>44151</v>
      </c>
      <c r="F3685" s="351" t="s">
        <v>350</v>
      </c>
      <c r="G3685" s="444">
        <f>INDEX([1]CAPS!$A:$A,MATCH(F:F,[1]CAPS!$H:$H,0))</f>
        <v>4232</v>
      </c>
      <c r="H3685" s="386" t="s">
        <v>236</v>
      </c>
      <c r="I3685" s="389" t="s">
        <v>242</v>
      </c>
      <c r="J3685" s="340" t="s">
        <v>276</v>
      </c>
      <c r="K3685" s="340">
        <v>0</v>
      </c>
      <c r="L3685" s="340">
        <v>2</v>
      </c>
      <c r="M3685" s="340" t="s">
        <v>276</v>
      </c>
      <c r="N3685" s="340">
        <v>0</v>
      </c>
      <c r="O3685" s="340">
        <v>0</v>
      </c>
      <c r="P3685" s="340">
        <v>0</v>
      </c>
      <c r="Q3685" s="340">
        <v>0</v>
      </c>
      <c r="S3685">
        <f t="shared" si="409"/>
        <v>0</v>
      </c>
    </row>
    <row r="3686" spans="1:19" ht="16" hidden="1" x14ac:dyDescent="0.2">
      <c r="A3686" s="481" t="s">
        <v>357</v>
      </c>
      <c r="B3686" s="156">
        <v>4</v>
      </c>
      <c r="C3686" s="387" t="str">
        <f t="shared" si="410"/>
        <v>SS2.4</v>
      </c>
      <c r="D3686" s="416">
        <v>2</v>
      </c>
      <c r="E3686" s="485">
        <v>44151</v>
      </c>
      <c r="F3686" s="351" t="s">
        <v>134</v>
      </c>
      <c r="G3686" s="444">
        <f>INDEX([1]CAPS!$A:$A,MATCH(F:F,[1]CAPS!$H:$H,0))</f>
        <v>2302</v>
      </c>
      <c r="H3686" s="386" t="s">
        <v>233</v>
      </c>
      <c r="I3686" s="389" t="s">
        <v>238</v>
      </c>
      <c r="J3686" s="340" t="s">
        <v>276</v>
      </c>
      <c r="K3686" s="340">
        <v>12</v>
      </c>
      <c r="L3686" s="340">
        <v>0</v>
      </c>
      <c r="M3686" s="340" t="s">
        <v>276</v>
      </c>
      <c r="N3686" s="340">
        <v>0</v>
      </c>
      <c r="O3686" s="340">
        <v>0</v>
      </c>
      <c r="P3686" s="340">
        <v>0</v>
      </c>
      <c r="Q3686" s="340">
        <v>0</v>
      </c>
      <c r="S3686">
        <f t="shared" si="409"/>
        <v>12</v>
      </c>
    </row>
    <row r="3687" spans="1:19" ht="16" hidden="1" x14ac:dyDescent="0.2">
      <c r="A3687" s="481" t="s">
        <v>357</v>
      </c>
      <c r="B3687" s="156">
        <v>4</v>
      </c>
      <c r="C3687" s="387" t="str">
        <f t="shared" si="410"/>
        <v>SS2.4</v>
      </c>
      <c r="D3687" s="416">
        <v>2</v>
      </c>
      <c r="E3687" s="485">
        <v>44151</v>
      </c>
      <c r="F3687" s="307" t="s">
        <v>547</v>
      </c>
      <c r="G3687" s="444">
        <f>INDEX([1]CAPS!$A:$A,MATCH(F:F,[1]CAPS!$H:$H,0))</f>
        <v>5657</v>
      </c>
      <c r="H3687" s="386" t="s">
        <v>276</v>
      </c>
      <c r="I3687" s="389" t="s">
        <v>238</v>
      </c>
      <c r="J3687" s="340" t="s">
        <v>276</v>
      </c>
      <c r="K3687" s="340">
        <v>13</v>
      </c>
      <c r="L3687" s="340">
        <v>0</v>
      </c>
      <c r="M3687" s="340" t="s">
        <v>276</v>
      </c>
      <c r="N3687" s="340">
        <v>11</v>
      </c>
      <c r="O3687" s="340">
        <v>0</v>
      </c>
      <c r="P3687" s="340">
        <v>0</v>
      </c>
      <c r="Q3687" s="340">
        <v>0</v>
      </c>
      <c r="S3687">
        <f t="shared" si="409"/>
        <v>13</v>
      </c>
    </row>
    <row r="3688" spans="1:19" ht="16" x14ac:dyDescent="0.2">
      <c r="A3688" s="481" t="s">
        <v>357</v>
      </c>
      <c r="B3688" s="156">
        <v>4</v>
      </c>
      <c r="C3688" s="387" t="str">
        <f t="shared" si="410"/>
        <v>SS2.4</v>
      </c>
      <c r="D3688" s="416">
        <v>2</v>
      </c>
      <c r="E3688" s="485">
        <v>44151</v>
      </c>
      <c r="F3688" s="351" t="s">
        <v>127</v>
      </c>
      <c r="G3688" s="444">
        <f>INDEX([1]CAPS!$A:$A,MATCH(F:F,[1]CAPS!$H:$H,0))</f>
        <v>10605</v>
      </c>
      <c r="H3688" s="386" t="s">
        <v>233</v>
      </c>
      <c r="I3688" s="389" t="s">
        <v>238</v>
      </c>
      <c r="J3688" s="340" t="s">
        <v>276</v>
      </c>
      <c r="K3688" s="340">
        <v>8</v>
      </c>
      <c r="L3688" s="340">
        <v>0</v>
      </c>
      <c r="M3688" s="340" t="s">
        <v>276</v>
      </c>
      <c r="N3688" s="340">
        <v>0</v>
      </c>
      <c r="O3688" s="340" t="s">
        <v>276</v>
      </c>
      <c r="P3688" s="340" t="s">
        <v>276</v>
      </c>
      <c r="Q3688" s="340" t="s">
        <v>276</v>
      </c>
      <c r="S3688">
        <f t="shared" ref="S3688:S3690" si="414">SUM(J3688:K3688)</f>
        <v>8</v>
      </c>
    </row>
    <row r="3689" spans="1:19" ht="16" x14ac:dyDescent="0.2">
      <c r="A3689" s="481" t="s">
        <v>357</v>
      </c>
      <c r="B3689" s="156">
        <v>4</v>
      </c>
      <c r="C3689" s="387" t="str">
        <f t="shared" si="410"/>
        <v>SS2.4</v>
      </c>
      <c r="D3689" s="416">
        <v>2</v>
      </c>
      <c r="E3689" s="485">
        <v>44151</v>
      </c>
      <c r="F3689" s="351" t="s">
        <v>129</v>
      </c>
      <c r="G3689" s="444">
        <f>INDEX([1]CAPS!$A:$A,MATCH(F:F,[1]CAPS!$H:$H,0))</f>
        <v>5532</v>
      </c>
      <c r="H3689" s="386" t="s">
        <v>233</v>
      </c>
      <c r="I3689" s="389" t="s">
        <v>238</v>
      </c>
      <c r="J3689" s="340" t="s">
        <v>276</v>
      </c>
      <c r="K3689" s="340">
        <v>16</v>
      </c>
      <c r="L3689" s="340">
        <v>0</v>
      </c>
      <c r="M3689" s="340" t="s">
        <v>276</v>
      </c>
      <c r="N3689" s="340">
        <v>0</v>
      </c>
      <c r="O3689" s="340" t="s">
        <v>276</v>
      </c>
      <c r="P3689" s="340" t="s">
        <v>276</v>
      </c>
      <c r="Q3689" s="340" t="s">
        <v>276</v>
      </c>
      <c r="S3689">
        <f t="shared" si="414"/>
        <v>16</v>
      </c>
    </row>
    <row r="3690" spans="1:19" ht="16" x14ac:dyDescent="0.2">
      <c r="A3690" s="481" t="s">
        <v>357</v>
      </c>
      <c r="B3690" s="156">
        <v>4</v>
      </c>
      <c r="C3690" s="387" t="str">
        <f t="shared" si="410"/>
        <v>SS2.4</v>
      </c>
      <c r="D3690" s="416">
        <v>2</v>
      </c>
      <c r="E3690" s="485">
        <v>44151</v>
      </c>
      <c r="F3690" s="432" t="s">
        <v>551</v>
      </c>
      <c r="G3690" s="444">
        <f>INDEX([1]CAPS!$A:$A,MATCH(F:F,[1]CAPS!$H:$H,0))</f>
        <v>2322</v>
      </c>
      <c r="H3690" s="414"/>
      <c r="I3690" s="341"/>
      <c r="J3690" s="340" t="s">
        <v>276</v>
      </c>
      <c r="K3690" s="340">
        <v>4</v>
      </c>
      <c r="L3690" s="340">
        <v>0</v>
      </c>
      <c r="M3690" s="340" t="s">
        <v>276</v>
      </c>
      <c r="N3690" s="340">
        <v>4</v>
      </c>
      <c r="O3690" s="340" t="s">
        <v>276</v>
      </c>
      <c r="P3690" s="340" t="s">
        <v>276</v>
      </c>
      <c r="Q3690" s="340" t="s">
        <v>276</v>
      </c>
      <c r="S3690">
        <f t="shared" si="414"/>
        <v>4</v>
      </c>
    </row>
    <row r="3691" spans="1:19" ht="16" hidden="1" x14ac:dyDescent="0.2">
      <c r="A3691" s="481" t="s">
        <v>357</v>
      </c>
      <c r="B3691" s="156">
        <v>4</v>
      </c>
      <c r="C3691" s="387" t="str">
        <f t="shared" si="410"/>
        <v>SS2.4</v>
      </c>
      <c r="D3691" s="416">
        <v>2</v>
      </c>
      <c r="E3691" s="485">
        <v>44151</v>
      </c>
      <c r="F3691" s="74" t="s">
        <v>128</v>
      </c>
      <c r="G3691" s="444">
        <f>INDEX([1]CAPS!$A:$A,MATCH(F:F,[1]CAPS!$H:$H,0))</f>
        <v>3243</v>
      </c>
      <c r="H3691" s="414"/>
      <c r="I3691" s="341"/>
      <c r="J3691" s="340" t="s">
        <v>276</v>
      </c>
      <c r="K3691" s="340">
        <v>0</v>
      </c>
      <c r="L3691" s="340">
        <v>0</v>
      </c>
      <c r="M3691" s="340" t="s">
        <v>276</v>
      </c>
      <c r="N3691" s="340">
        <v>0</v>
      </c>
      <c r="O3691" s="340">
        <v>3</v>
      </c>
      <c r="P3691" s="340">
        <v>0</v>
      </c>
      <c r="Q3691" s="340">
        <v>0</v>
      </c>
      <c r="S3691">
        <f t="shared" si="409"/>
        <v>3</v>
      </c>
    </row>
    <row r="3692" spans="1:19" ht="32" hidden="1" x14ac:dyDescent="0.2">
      <c r="A3692" s="481" t="s">
        <v>357</v>
      </c>
      <c r="B3692" s="156">
        <v>5</v>
      </c>
      <c r="C3692" s="387" t="str">
        <f t="shared" si="410"/>
        <v>SS2.5</v>
      </c>
      <c r="D3692" s="416">
        <v>2</v>
      </c>
      <c r="E3692" s="485">
        <v>44151</v>
      </c>
      <c r="F3692" s="351" t="s">
        <v>350</v>
      </c>
      <c r="G3692" s="444">
        <f>INDEX([1]CAPS!$A:$A,MATCH(F:F,[1]CAPS!$H:$H,0))</f>
        <v>4232</v>
      </c>
      <c r="H3692" s="386" t="s">
        <v>236</v>
      </c>
      <c r="I3692" s="389" t="s">
        <v>242</v>
      </c>
      <c r="J3692" s="340" t="s">
        <v>276</v>
      </c>
      <c r="K3692" s="340">
        <v>3</v>
      </c>
      <c r="L3692" s="340">
        <v>0</v>
      </c>
      <c r="M3692" s="340" t="s">
        <v>276</v>
      </c>
      <c r="N3692" s="340">
        <v>0</v>
      </c>
      <c r="O3692" s="340">
        <v>0</v>
      </c>
      <c r="P3692" s="340">
        <v>0</v>
      </c>
      <c r="Q3692" s="340">
        <v>0</v>
      </c>
      <c r="S3692">
        <f t="shared" si="409"/>
        <v>3</v>
      </c>
    </row>
    <row r="3693" spans="1:19" ht="16" x14ac:dyDescent="0.2">
      <c r="A3693" s="481" t="s">
        <v>357</v>
      </c>
      <c r="B3693" s="156">
        <v>5</v>
      </c>
      <c r="C3693" s="387" t="str">
        <f t="shared" si="410"/>
        <v>SS2.5</v>
      </c>
      <c r="D3693" s="416">
        <v>2</v>
      </c>
      <c r="E3693" s="485">
        <v>44151</v>
      </c>
      <c r="F3693" s="351" t="s">
        <v>129</v>
      </c>
      <c r="G3693" s="444">
        <f>INDEX([1]CAPS!$A:$A,MATCH(F:F,[1]CAPS!$H:$H,0))</f>
        <v>5532</v>
      </c>
      <c r="H3693" s="386" t="s">
        <v>233</v>
      </c>
      <c r="I3693" s="389" t="s">
        <v>238</v>
      </c>
      <c r="J3693" s="340" t="s">
        <v>276</v>
      </c>
      <c r="K3693" s="340">
        <v>4</v>
      </c>
      <c r="L3693" s="340">
        <v>0</v>
      </c>
      <c r="M3693" s="340" t="s">
        <v>276</v>
      </c>
      <c r="N3693" s="340">
        <v>0</v>
      </c>
      <c r="O3693" s="340" t="s">
        <v>276</v>
      </c>
      <c r="P3693" s="340" t="s">
        <v>276</v>
      </c>
      <c r="Q3693" s="340" t="s">
        <v>276</v>
      </c>
      <c r="S3693">
        <f>SUM(J3693:K3693)</f>
        <v>4</v>
      </c>
    </row>
    <row r="3694" spans="1:19" ht="16" hidden="1" x14ac:dyDescent="0.2">
      <c r="A3694" s="481" t="s">
        <v>357</v>
      </c>
      <c r="B3694" s="156">
        <v>5</v>
      </c>
      <c r="C3694" s="387" t="str">
        <f t="shared" si="410"/>
        <v>SS2.5</v>
      </c>
      <c r="D3694" s="416">
        <v>2</v>
      </c>
      <c r="E3694" s="485">
        <v>44151</v>
      </c>
      <c r="F3694" s="351" t="s">
        <v>134</v>
      </c>
      <c r="G3694" s="444">
        <f>INDEX([1]CAPS!$A:$A,MATCH(F:F,[1]CAPS!$H:$H,0))</f>
        <v>2302</v>
      </c>
      <c r="H3694" s="386" t="s">
        <v>233</v>
      </c>
      <c r="I3694" s="389" t="s">
        <v>238</v>
      </c>
      <c r="J3694" s="340" t="s">
        <v>276</v>
      </c>
      <c r="K3694" s="340">
        <v>23</v>
      </c>
      <c r="L3694" s="340">
        <v>0</v>
      </c>
      <c r="M3694" s="340" t="s">
        <v>276</v>
      </c>
      <c r="N3694" s="340">
        <v>1</v>
      </c>
      <c r="O3694" s="340">
        <v>0</v>
      </c>
      <c r="P3694" s="340">
        <v>0</v>
      </c>
      <c r="Q3694" s="340">
        <v>0</v>
      </c>
      <c r="S3694">
        <f t="shared" si="409"/>
        <v>23</v>
      </c>
    </row>
    <row r="3695" spans="1:19" ht="16" hidden="1" x14ac:dyDescent="0.2">
      <c r="A3695" s="481" t="s">
        <v>357</v>
      </c>
      <c r="B3695" s="156">
        <v>5</v>
      </c>
      <c r="C3695" s="387" t="str">
        <f t="shared" si="410"/>
        <v>SS2.5</v>
      </c>
      <c r="D3695" s="416">
        <v>2</v>
      </c>
      <c r="E3695" s="485">
        <v>44151</v>
      </c>
      <c r="F3695" s="351" t="s">
        <v>351</v>
      </c>
      <c r="G3695" s="444">
        <f>INDEX([1]CAPS!$A:$A,MATCH(F:F,[1]CAPS!$H:$H,0))</f>
        <v>2203</v>
      </c>
      <c r="H3695" s="386" t="s">
        <v>276</v>
      </c>
      <c r="I3695" s="389" t="s">
        <v>238</v>
      </c>
      <c r="J3695" s="340" t="s">
        <v>276</v>
      </c>
      <c r="K3695" s="340">
        <v>10</v>
      </c>
      <c r="L3695" s="340">
        <v>0</v>
      </c>
      <c r="M3695" s="340" t="s">
        <v>276</v>
      </c>
      <c r="N3695" s="340">
        <v>0</v>
      </c>
      <c r="O3695" s="340">
        <v>0</v>
      </c>
      <c r="P3695" s="340">
        <v>0</v>
      </c>
      <c r="Q3695" s="340">
        <v>0</v>
      </c>
      <c r="S3695">
        <f t="shared" si="409"/>
        <v>10</v>
      </c>
    </row>
    <row r="3696" spans="1:19" ht="16" hidden="1" x14ac:dyDescent="0.2">
      <c r="A3696" s="481" t="s">
        <v>357</v>
      </c>
      <c r="B3696" s="156">
        <v>5</v>
      </c>
      <c r="C3696" s="387" t="str">
        <f t="shared" si="410"/>
        <v>SS2.5</v>
      </c>
      <c r="D3696" s="416">
        <v>2</v>
      </c>
      <c r="E3696" s="485">
        <v>44151</v>
      </c>
      <c r="F3696" s="307" t="s">
        <v>547</v>
      </c>
      <c r="G3696" s="444">
        <f>INDEX([1]CAPS!$A:$A,MATCH(F:F,[1]CAPS!$H:$H,0))</f>
        <v>5657</v>
      </c>
      <c r="H3696" s="414"/>
      <c r="I3696" s="341"/>
      <c r="J3696" s="340" t="s">
        <v>276</v>
      </c>
      <c r="K3696" s="340">
        <v>14</v>
      </c>
      <c r="L3696" s="340">
        <v>0</v>
      </c>
      <c r="M3696" s="340" t="s">
        <v>276</v>
      </c>
      <c r="N3696" s="340">
        <v>5</v>
      </c>
      <c r="O3696" s="340">
        <v>0</v>
      </c>
      <c r="P3696" s="340">
        <v>0</v>
      </c>
      <c r="Q3696" s="340">
        <v>0</v>
      </c>
      <c r="S3696">
        <f t="shared" si="409"/>
        <v>14</v>
      </c>
    </row>
    <row r="3697" spans="1:19" ht="16" hidden="1" x14ac:dyDescent="0.2">
      <c r="A3697" s="481" t="s">
        <v>357</v>
      </c>
      <c r="B3697" s="156">
        <v>5</v>
      </c>
      <c r="C3697" s="387" t="str">
        <f t="shared" si="410"/>
        <v>SS2.5</v>
      </c>
      <c r="D3697" s="416">
        <v>2</v>
      </c>
      <c r="E3697" s="485">
        <v>44151</v>
      </c>
      <c r="F3697" s="74" t="s">
        <v>502</v>
      </c>
      <c r="G3697" s="444">
        <f>INDEX([1]CAPS!$A:$A,MATCH(F:F,[1]CAPS!$H:$H,0))</f>
        <v>11903</v>
      </c>
      <c r="H3697" s="414"/>
      <c r="I3697" s="341"/>
      <c r="J3697" s="340" t="s">
        <v>276</v>
      </c>
      <c r="K3697" s="340">
        <v>0</v>
      </c>
      <c r="L3697" s="340">
        <v>0</v>
      </c>
      <c r="M3697" s="340" t="s">
        <v>276</v>
      </c>
      <c r="N3697" s="340">
        <v>0</v>
      </c>
      <c r="O3697" s="340">
        <v>4</v>
      </c>
      <c r="P3697" s="340">
        <v>0</v>
      </c>
      <c r="Q3697" s="340">
        <v>0</v>
      </c>
      <c r="S3697">
        <f t="shared" si="409"/>
        <v>4</v>
      </c>
    </row>
    <row r="3698" spans="1:19" ht="16" hidden="1" x14ac:dyDescent="0.2">
      <c r="A3698" s="481" t="s">
        <v>357</v>
      </c>
      <c r="B3698" s="156">
        <v>5</v>
      </c>
      <c r="C3698" s="387" t="str">
        <f t="shared" si="410"/>
        <v>SS2.5</v>
      </c>
      <c r="D3698" s="416">
        <v>2</v>
      </c>
      <c r="E3698" s="485">
        <v>44151</v>
      </c>
      <c r="F3698" s="74" t="s">
        <v>128</v>
      </c>
      <c r="G3698" s="444">
        <f>INDEX([1]CAPS!$A:$A,MATCH(F:F,[1]CAPS!$H:$H,0))</f>
        <v>3243</v>
      </c>
      <c r="H3698" s="414"/>
      <c r="I3698" s="341"/>
      <c r="J3698" s="340" t="s">
        <v>276</v>
      </c>
      <c r="K3698" s="451">
        <v>0</v>
      </c>
      <c r="L3698" s="340">
        <v>0</v>
      </c>
      <c r="M3698" s="340" t="s">
        <v>276</v>
      </c>
      <c r="N3698" s="340">
        <v>0</v>
      </c>
      <c r="O3698" s="451">
        <v>4</v>
      </c>
      <c r="P3698" s="340">
        <v>0</v>
      </c>
      <c r="Q3698" s="340">
        <v>0</v>
      </c>
      <c r="S3698">
        <f t="shared" si="409"/>
        <v>4</v>
      </c>
    </row>
    <row r="3699" spans="1:19" ht="16" hidden="1" x14ac:dyDescent="0.2">
      <c r="A3699" s="481" t="s">
        <v>357</v>
      </c>
      <c r="B3699" s="156">
        <v>5</v>
      </c>
      <c r="C3699" s="387" t="str">
        <f t="shared" si="410"/>
        <v>SS2.5</v>
      </c>
      <c r="D3699" s="416">
        <v>2</v>
      </c>
      <c r="E3699" s="485">
        <v>44151</v>
      </c>
      <c r="F3699" s="529" t="s">
        <v>879</v>
      </c>
      <c r="G3699" s="444">
        <f>INDEX([1]CAPS!$A:$A,MATCH(F:F,[1]CAPS!$H:$H,0))</f>
        <v>10442</v>
      </c>
      <c r="H3699" s="414"/>
      <c r="I3699" s="341"/>
      <c r="J3699" s="340" t="s">
        <v>276</v>
      </c>
      <c r="K3699" s="340">
        <v>0</v>
      </c>
      <c r="L3699" s="340">
        <v>0</v>
      </c>
      <c r="M3699" s="340" t="s">
        <v>276</v>
      </c>
      <c r="N3699" s="340">
        <v>0</v>
      </c>
      <c r="O3699" s="340">
        <v>1</v>
      </c>
      <c r="P3699" s="340">
        <v>0</v>
      </c>
      <c r="Q3699" s="340">
        <v>0</v>
      </c>
      <c r="R3699" t="s">
        <v>880</v>
      </c>
      <c r="S3699">
        <f t="shared" si="409"/>
        <v>1</v>
      </c>
    </row>
    <row r="3700" spans="1:19" ht="16" x14ac:dyDescent="0.2">
      <c r="A3700" s="481" t="s">
        <v>357</v>
      </c>
      <c r="B3700" s="156">
        <v>5</v>
      </c>
      <c r="C3700" s="387" t="str">
        <f t="shared" si="410"/>
        <v>SS2.5</v>
      </c>
      <c r="D3700" s="416">
        <v>2</v>
      </c>
      <c r="E3700" s="485">
        <v>44151</v>
      </c>
      <c r="F3700" s="432" t="s">
        <v>885</v>
      </c>
      <c r="G3700" s="444">
        <f>INDEX([1]CAPS!$A:$A,MATCH(F:F,[1]CAPS!$H:$H,0))</f>
        <v>6677</v>
      </c>
      <c r="H3700" s="414"/>
      <c r="I3700" s="341"/>
      <c r="J3700" s="340" t="s">
        <v>276</v>
      </c>
      <c r="K3700" s="340">
        <v>0</v>
      </c>
      <c r="L3700" s="340">
        <v>0</v>
      </c>
      <c r="M3700" s="340" t="s">
        <v>276</v>
      </c>
      <c r="N3700" s="340">
        <v>0</v>
      </c>
      <c r="O3700" s="340" t="s">
        <v>276</v>
      </c>
      <c r="P3700" s="340" t="s">
        <v>276</v>
      </c>
      <c r="Q3700" s="340" t="s">
        <v>276</v>
      </c>
      <c r="R3700" t="s">
        <v>881</v>
      </c>
      <c r="S3700">
        <f>SUM(J3700:K3700)</f>
        <v>0</v>
      </c>
    </row>
    <row r="3701" spans="1:19" ht="16" hidden="1" x14ac:dyDescent="0.2">
      <c r="A3701" s="481" t="s">
        <v>357</v>
      </c>
      <c r="B3701" s="156">
        <v>5</v>
      </c>
      <c r="C3701" s="387" t="str">
        <f t="shared" si="410"/>
        <v>SS2.5</v>
      </c>
      <c r="D3701" s="416">
        <v>2</v>
      </c>
      <c r="E3701" s="485">
        <v>44151</v>
      </c>
      <c r="F3701" s="432" t="s">
        <v>560</v>
      </c>
      <c r="G3701" s="444">
        <f>INDEX([1]CAPS!$A:$A,MATCH(F:F,[1]CAPS!$H:$H,0))</f>
        <v>2451</v>
      </c>
      <c r="H3701" s="414"/>
      <c r="I3701" s="341"/>
      <c r="J3701" s="340" t="s">
        <v>276</v>
      </c>
      <c r="K3701" s="451">
        <v>0</v>
      </c>
      <c r="L3701" s="340">
        <v>0</v>
      </c>
      <c r="M3701" s="340" t="s">
        <v>276</v>
      </c>
      <c r="N3701" s="340">
        <v>0</v>
      </c>
      <c r="O3701" s="451">
        <v>9</v>
      </c>
      <c r="P3701" s="340">
        <v>0</v>
      </c>
      <c r="Q3701" s="340">
        <v>0</v>
      </c>
      <c r="S3701">
        <f t="shared" si="409"/>
        <v>9</v>
      </c>
    </row>
    <row r="3702" spans="1:19" ht="16" hidden="1" x14ac:dyDescent="0.2">
      <c r="A3702" s="481" t="s">
        <v>357</v>
      </c>
      <c r="B3702" s="156">
        <v>5</v>
      </c>
      <c r="C3702" s="387" t="str">
        <f t="shared" si="410"/>
        <v>SS2.5</v>
      </c>
      <c r="D3702" s="416">
        <v>2</v>
      </c>
      <c r="E3702" s="485">
        <v>44151</v>
      </c>
      <c r="F3702" s="74" t="s">
        <v>877</v>
      </c>
      <c r="G3702" s="444">
        <f>INDEX([1]CAPS!$A:$A,MATCH(F:F,[1]CAPS!$H:$H,0))</f>
        <v>2395</v>
      </c>
      <c r="H3702" s="414"/>
      <c r="I3702" s="341"/>
      <c r="J3702" s="340" t="s">
        <v>276</v>
      </c>
      <c r="K3702" s="340">
        <v>0</v>
      </c>
      <c r="L3702" s="340">
        <v>0</v>
      </c>
      <c r="M3702" s="340" t="s">
        <v>276</v>
      </c>
      <c r="N3702" s="340">
        <v>3</v>
      </c>
      <c r="O3702" s="340">
        <v>0</v>
      </c>
      <c r="P3702" s="340">
        <v>0</v>
      </c>
      <c r="Q3702" s="340">
        <v>0</v>
      </c>
      <c r="R3702" t="s">
        <v>878</v>
      </c>
      <c r="S3702">
        <f t="shared" si="409"/>
        <v>0</v>
      </c>
    </row>
    <row r="3703" spans="1:19" ht="32" hidden="1" x14ac:dyDescent="0.2">
      <c r="A3703" s="481" t="s">
        <v>357</v>
      </c>
      <c r="B3703" s="156">
        <v>6</v>
      </c>
      <c r="C3703" s="387" t="str">
        <f t="shared" si="410"/>
        <v>SS2.6</v>
      </c>
      <c r="D3703" s="416">
        <v>2</v>
      </c>
      <c r="E3703" s="485">
        <v>44151</v>
      </c>
      <c r="F3703" s="351" t="s">
        <v>350</v>
      </c>
      <c r="G3703" s="444">
        <f>INDEX([1]CAPS!$A:$A,MATCH(F:F,[1]CAPS!$H:$H,0))</f>
        <v>4232</v>
      </c>
      <c r="H3703" s="386" t="s">
        <v>236</v>
      </c>
      <c r="I3703" s="389" t="s">
        <v>242</v>
      </c>
      <c r="J3703" s="340" t="s">
        <v>276</v>
      </c>
      <c r="K3703" s="340">
        <v>1</v>
      </c>
      <c r="L3703" s="340">
        <v>0</v>
      </c>
      <c r="M3703" s="340" t="s">
        <v>276</v>
      </c>
      <c r="N3703" s="340">
        <v>0</v>
      </c>
      <c r="O3703" s="340">
        <v>0</v>
      </c>
      <c r="P3703" s="340">
        <v>0</v>
      </c>
      <c r="Q3703" s="340">
        <v>0</v>
      </c>
      <c r="S3703">
        <f t="shared" si="409"/>
        <v>1</v>
      </c>
    </row>
    <row r="3704" spans="1:19" ht="16" hidden="1" x14ac:dyDescent="0.2">
      <c r="A3704" s="481" t="s">
        <v>357</v>
      </c>
      <c r="B3704" s="156">
        <v>6</v>
      </c>
      <c r="C3704" s="387" t="str">
        <f t="shared" si="410"/>
        <v>SS2.6</v>
      </c>
      <c r="D3704" s="416">
        <v>2</v>
      </c>
      <c r="E3704" s="485">
        <v>44151</v>
      </c>
      <c r="F3704" s="351" t="s">
        <v>134</v>
      </c>
      <c r="G3704" s="444">
        <f>INDEX([1]CAPS!$A:$A,MATCH(F:F,[1]CAPS!$H:$H,0))</f>
        <v>2302</v>
      </c>
      <c r="H3704" s="386" t="s">
        <v>233</v>
      </c>
      <c r="I3704" s="389" t="s">
        <v>238</v>
      </c>
      <c r="J3704" s="340" t="s">
        <v>276</v>
      </c>
      <c r="K3704" s="340">
        <v>9</v>
      </c>
      <c r="L3704" s="340">
        <v>0</v>
      </c>
      <c r="M3704" s="340" t="s">
        <v>276</v>
      </c>
      <c r="N3704" s="340">
        <v>0</v>
      </c>
      <c r="O3704" s="340">
        <v>0</v>
      </c>
      <c r="P3704" s="340">
        <v>0</v>
      </c>
      <c r="Q3704" s="340">
        <v>0</v>
      </c>
      <c r="S3704">
        <f t="shared" si="409"/>
        <v>9</v>
      </c>
    </row>
    <row r="3705" spans="1:19" ht="16" x14ac:dyDescent="0.2">
      <c r="A3705" s="481" t="s">
        <v>357</v>
      </c>
      <c r="B3705" s="156">
        <v>6</v>
      </c>
      <c r="C3705" s="387" t="str">
        <f t="shared" si="410"/>
        <v>SS2.6</v>
      </c>
      <c r="D3705" s="416">
        <v>2</v>
      </c>
      <c r="E3705" s="485">
        <v>44151</v>
      </c>
      <c r="F3705" s="351" t="s">
        <v>129</v>
      </c>
      <c r="G3705" s="444">
        <f>INDEX([1]CAPS!$A:$A,MATCH(F:F,[1]CAPS!$H:$H,0))</f>
        <v>5532</v>
      </c>
      <c r="H3705" s="386" t="s">
        <v>233</v>
      </c>
      <c r="I3705" s="389" t="s">
        <v>238</v>
      </c>
      <c r="J3705" s="340" t="s">
        <v>276</v>
      </c>
      <c r="K3705" s="340">
        <v>8</v>
      </c>
      <c r="L3705" s="340">
        <v>0</v>
      </c>
      <c r="M3705" s="340" t="s">
        <v>276</v>
      </c>
      <c r="N3705" s="340">
        <v>0</v>
      </c>
      <c r="O3705" s="340" t="s">
        <v>276</v>
      </c>
      <c r="P3705" s="340" t="s">
        <v>276</v>
      </c>
      <c r="Q3705" s="340" t="s">
        <v>276</v>
      </c>
      <c r="S3705">
        <f t="shared" ref="S3705:S3706" si="415">SUM(J3705:K3705)</f>
        <v>8</v>
      </c>
    </row>
    <row r="3706" spans="1:19" ht="16" x14ac:dyDescent="0.2">
      <c r="A3706" s="481" t="s">
        <v>357</v>
      </c>
      <c r="B3706" s="156">
        <v>6</v>
      </c>
      <c r="C3706" s="387" t="str">
        <f t="shared" si="410"/>
        <v>SS2.6</v>
      </c>
      <c r="D3706" s="416">
        <v>2</v>
      </c>
      <c r="E3706" s="485">
        <v>44151</v>
      </c>
      <c r="F3706" s="351" t="s">
        <v>127</v>
      </c>
      <c r="G3706" s="444">
        <f>INDEX([1]CAPS!$A:$A,MATCH(F:F,[1]CAPS!$H:$H,0))</f>
        <v>10605</v>
      </c>
      <c r="H3706" s="386" t="s">
        <v>233</v>
      </c>
      <c r="I3706" s="389" t="s">
        <v>238</v>
      </c>
      <c r="J3706" s="340" t="s">
        <v>276</v>
      </c>
      <c r="K3706" s="340">
        <v>6</v>
      </c>
      <c r="L3706" s="340">
        <v>0</v>
      </c>
      <c r="M3706" s="340" t="s">
        <v>276</v>
      </c>
      <c r="N3706" s="340">
        <v>0</v>
      </c>
      <c r="O3706" s="340" t="s">
        <v>276</v>
      </c>
      <c r="P3706" s="340" t="s">
        <v>276</v>
      </c>
      <c r="Q3706" s="340" t="s">
        <v>276</v>
      </c>
      <c r="S3706">
        <f t="shared" si="415"/>
        <v>6</v>
      </c>
    </row>
    <row r="3707" spans="1:19" ht="16" hidden="1" x14ac:dyDescent="0.2">
      <c r="A3707" s="481" t="s">
        <v>357</v>
      </c>
      <c r="B3707" s="156">
        <v>6</v>
      </c>
      <c r="C3707" s="387" t="str">
        <f t="shared" si="410"/>
        <v>SS2.6</v>
      </c>
      <c r="D3707" s="416">
        <v>2</v>
      </c>
      <c r="E3707" s="485">
        <v>44151</v>
      </c>
      <c r="F3707" s="307" t="s">
        <v>547</v>
      </c>
      <c r="G3707" s="444">
        <f>INDEX([1]CAPS!$A:$A,MATCH(F:F,[1]CAPS!$H:$H,0))</f>
        <v>5657</v>
      </c>
      <c r="H3707" s="386" t="s">
        <v>276</v>
      </c>
      <c r="I3707" s="389" t="s">
        <v>238</v>
      </c>
      <c r="J3707" s="340" t="s">
        <v>276</v>
      </c>
      <c r="K3707" s="340">
        <v>7</v>
      </c>
      <c r="L3707" s="340">
        <v>0</v>
      </c>
      <c r="M3707" s="340" t="s">
        <v>276</v>
      </c>
      <c r="N3707" s="340">
        <v>3</v>
      </c>
      <c r="O3707" s="340">
        <v>0</v>
      </c>
      <c r="P3707" s="340">
        <v>0</v>
      </c>
      <c r="Q3707" s="340">
        <v>0</v>
      </c>
      <c r="S3707">
        <f t="shared" si="409"/>
        <v>7</v>
      </c>
    </row>
    <row r="3708" spans="1:19" ht="16" x14ac:dyDescent="0.2">
      <c r="A3708" s="481" t="s">
        <v>357</v>
      </c>
      <c r="B3708" s="156">
        <v>6</v>
      </c>
      <c r="C3708" s="387" t="str">
        <f t="shared" si="410"/>
        <v>SS2.6</v>
      </c>
      <c r="D3708" s="416">
        <v>2</v>
      </c>
      <c r="E3708" s="485">
        <v>44151</v>
      </c>
      <c r="F3708" s="432" t="s">
        <v>551</v>
      </c>
      <c r="G3708" s="444">
        <f>INDEX([1]CAPS!$A:$A,MATCH(F:F,[1]CAPS!$H:$H,0))</f>
        <v>2322</v>
      </c>
      <c r="H3708" s="414"/>
      <c r="I3708" s="341"/>
      <c r="J3708" s="340" t="s">
        <v>276</v>
      </c>
      <c r="K3708" s="340">
        <v>7</v>
      </c>
      <c r="L3708" s="340">
        <v>0</v>
      </c>
      <c r="M3708" s="340" t="s">
        <v>276</v>
      </c>
      <c r="N3708" s="340">
        <v>2</v>
      </c>
      <c r="O3708" s="340" t="s">
        <v>276</v>
      </c>
      <c r="P3708" s="340" t="s">
        <v>276</v>
      </c>
      <c r="Q3708" s="340" t="s">
        <v>276</v>
      </c>
      <c r="S3708">
        <f>SUM(J3708:K3708)</f>
        <v>7</v>
      </c>
    </row>
    <row r="3709" spans="1:19" ht="16" hidden="1" x14ac:dyDescent="0.2">
      <c r="A3709" s="481" t="s">
        <v>357</v>
      </c>
      <c r="B3709" s="156">
        <v>6</v>
      </c>
      <c r="C3709" s="387" t="str">
        <f t="shared" si="410"/>
        <v>SS2.6</v>
      </c>
      <c r="D3709" s="416">
        <v>2</v>
      </c>
      <c r="E3709" s="485">
        <v>44151</v>
      </c>
      <c r="F3709" s="529" t="s">
        <v>879</v>
      </c>
      <c r="G3709" s="444">
        <f>INDEX([1]CAPS!$A:$A,MATCH(F:F,[1]CAPS!$H:$H,0))</f>
        <v>10442</v>
      </c>
      <c r="H3709" s="414"/>
      <c r="I3709" s="341"/>
      <c r="J3709" s="340" t="s">
        <v>276</v>
      </c>
      <c r="K3709" s="340">
        <v>0</v>
      </c>
      <c r="L3709" s="340">
        <v>0</v>
      </c>
      <c r="M3709" s="340" t="s">
        <v>276</v>
      </c>
      <c r="N3709" s="340">
        <v>0</v>
      </c>
      <c r="O3709" s="340">
        <v>1</v>
      </c>
      <c r="P3709" s="340">
        <v>0</v>
      </c>
      <c r="Q3709" s="340">
        <v>0</v>
      </c>
      <c r="R3709" t="s">
        <v>880</v>
      </c>
      <c r="S3709">
        <f t="shared" si="409"/>
        <v>1</v>
      </c>
    </row>
    <row r="3710" spans="1:19" ht="16" hidden="1" x14ac:dyDescent="0.2">
      <c r="A3710" s="481" t="s">
        <v>357</v>
      </c>
      <c r="B3710" s="156">
        <v>6</v>
      </c>
      <c r="C3710" s="387" t="str">
        <f t="shared" si="410"/>
        <v>SS2.6</v>
      </c>
      <c r="D3710" s="416">
        <v>2</v>
      </c>
      <c r="E3710" s="485">
        <v>44151</v>
      </c>
      <c r="F3710" s="432" t="s">
        <v>550</v>
      </c>
      <c r="G3710" s="444">
        <f>INDEX([1]CAPS!$A:$A,MATCH(F:F,[1]CAPS!$H:$H,0))</f>
        <v>1660</v>
      </c>
      <c r="H3710" s="414"/>
      <c r="I3710" s="341"/>
      <c r="J3710" s="340" t="s">
        <v>276</v>
      </c>
      <c r="K3710" s="340">
        <v>0</v>
      </c>
      <c r="L3710" s="340">
        <v>0</v>
      </c>
      <c r="M3710" s="340" t="s">
        <v>276</v>
      </c>
      <c r="N3710" s="340">
        <v>0</v>
      </c>
      <c r="O3710" s="340">
        <v>3</v>
      </c>
      <c r="P3710" s="340">
        <v>0</v>
      </c>
      <c r="Q3710" s="340">
        <v>0</v>
      </c>
      <c r="S3710">
        <f t="shared" si="409"/>
        <v>3</v>
      </c>
    </row>
    <row r="3711" spans="1:19" ht="16" hidden="1" x14ac:dyDescent="0.2">
      <c r="A3711" s="481" t="s">
        <v>357</v>
      </c>
      <c r="B3711" s="156">
        <v>6</v>
      </c>
      <c r="C3711" s="387" t="str">
        <f t="shared" si="410"/>
        <v>SS2.6</v>
      </c>
      <c r="D3711" s="416">
        <v>2</v>
      </c>
      <c r="E3711" s="485">
        <v>44151</v>
      </c>
      <c r="F3711" s="74" t="s">
        <v>348</v>
      </c>
      <c r="G3711" s="444">
        <f>INDEX([1]CAPS!$A:$A,MATCH(F:F,[1]CAPS!$H:$H,0))</f>
        <v>4000</v>
      </c>
      <c r="H3711" s="414"/>
      <c r="I3711" s="341"/>
      <c r="J3711" s="340" t="s">
        <v>276</v>
      </c>
      <c r="K3711" s="340">
        <v>1</v>
      </c>
      <c r="L3711" s="340">
        <v>0</v>
      </c>
      <c r="M3711" s="340" t="s">
        <v>276</v>
      </c>
      <c r="N3711" s="340">
        <v>0</v>
      </c>
      <c r="O3711" s="340">
        <v>0</v>
      </c>
      <c r="P3711" s="340">
        <v>0</v>
      </c>
      <c r="Q3711" s="340">
        <v>0</v>
      </c>
      <c r="S3711">
        <f t="shared" si="409"/>
        <v>1</v>
      </c>
    </row>
    <row r="3712" spans="1:19" ht="32" hidden="1" x14ac:dyDescent="0.2">
      <c r="A3712" s="481" t="s">
        <v>357</v>
      </c>
      <c r="B3712" s="156">
        <v>7</v>
      </c>
      <c r="C3712" s="387" t="str">
        <f t="shared" si="410"/>
        <v>SS2.7</v>
      </c>
      <c r="D3712" s="416">
        <v>2</v>
      </c>
      <c r="E3712" s="485">
        <v>44151</v>
      </c>
      <c r="F3712" s="351" t="s">
        <v>348</v>
      </c>
      <c r="G3712" s="444">
        <f>INDEX([1]CAPS!$A:$A,MATCH(F:F,[1]CAPS!$H:$H,0))</f>
        <v>4000</v>
      </c>
      <c r="H3712" s="386" t="s">
        <v>236</v>
      </c>
      <c r="I3712" s="389" t="s">
        <v>239</v>
      </c>
      <c r="J3712" s="340" t="s">
        <v>276</v>
      </c>
      <c r="K3712" s="340">
        <v>1</v>
      </c>
      <c r="L3712" s="340">
        <v>0</v>
      </c>
      <c r="M3712" s="340" t="s">
        <v>276</v>
      </c>
      <c r="N3712" s="340">
        <v>0</v>
      </c>
      <c r="O3712" s="340">
        <v>0</v>
      </c>
      <c r="P3712" s="340">
        <v>0</v>
      </c>
      <c r="Q3712" s="340">
        <v>0</v>
      </c>
      <c r="S3712">
        <f t="shared" si="409"/>
        <v>1</v>
      </c>
    </row>
    <row r="3713" spans="1:19" ht="16" hidden="1" x14ac:dyDescent="0.2">
      <c r="A3713" s="481" t="s">
        <v>357</v>
      </c>
      <c r="B3713" s="156">
        <v>7</v>
      </c>
      <c r="C3713" s="387" t="str">
        <f t="shared" si="410"/>
        <v>SS2.7</v>
      </c>
      <c r="D3713" s="416">
        <v>2</v>
      </c>
      <c r="E3713" s="485">
        <v>44151</v>
      </c>
      <c r="F3713" s="307" t="s">
        <v>547</v>
      </c>
      <c r="G3713" s="444">
        <f>INDEX([1]CAPS!$A:$A,MATCH(F:F,[1]CAPS!$H:$H,0))</f>
        <v>5657</v>
      </c>
      <c r="H3713" s="386" t="s">
        <v>276</v>
      </c>
      <c r="I3713" s="389" t="s">
        <v>238</v>
      </c>
      <c r="J3713" s="340" t="s">
        <v>276</v>
      </c>
      <c r="K3713" s="340">
        <v>12</v>
      </c>
      <c r="L3713" s="340">
        <v>0</v>
      </c>
      <c r="M3713" s="340" t="s">
        <v>276</v>
      </c>
      <c r="N3713" s="340">
        <v>6</v>
      </c>
      <c r="O3713" s="340">
        <v>0</v>
      </c>
      <c r="P3713" s="340">
        <v>0</v>
      </c>
      <c r="Q3713" s="340">
        <v>0</v>
      </c>
      <c r="S3713">
        <f t="shared" si="409"/>
        <v>12</v>
      </c>
    </row>
    <row r="3714" spans="1:19" ht="16" hidden="1" x14ac:dyDescent="0.2">
      <c r="A3714" s="481" t="s">
        <v>357</v>
      </c>
      <c r="B3714" s="156">
        <v>7</v>
      </c>
      <c r="C3714" s="387" t="str">
        <f t="shared" si="410"/>
        <v>SS2.7</v>
      </c>
      <c r="D3714" s="416">
        <v>2</v>
      </c>
      <c r="E3714" s="485">
        <v>44151</v>
      </c>
      <c r="F3714" s="351" t="s">
        <v>134</v>
      </c>
      <c r="G3714" s="444">
        <f>INDEX([1]CAPS!$A:$A,MATCH(F:F,[1]CAPS!$H:$H,0))</f>
        <v>2302</v>
      </c>
      <c r="H3714" s="386" t="s">
        <v>233</v>
      </c>
      <c r="I3714" s="389" t="s">
        <v>238</v>
      </c>
      <c r="J3714" s="340" t="s">
        <v>276</v>
      </c>
      <c r="K3714" s="340">
        <v>19</v>
      </c>
      <c r="L3714" s="340">
        <v>0</v>
      </c>
      <c r="M3714" s="340" t="s">
        <v>276</v>
      </c>
      <c r="N3714" s="340">
        <v>1</v>
      </c>
      <c r="O3714" s="340">
        <v>0</v>
      </c>
      <c r="P3714" s="340">
        <v>0</v>
      </c>
      <c r="Q3714" s="340">
        <v>0</v>
      </c>
      <c r="S3714">
        <f t="shared" si="409"/>
        <v>19</v>
      </c>
    </row>
    <row r="3715" spans="1:19" ht="16" x14ac:dyDescent="0.2">
      <c r="A3715" s="481" t="s">
        <v>357</v>
      </c>
      <c r="B3715" s="156">
        <v>7</v>
      </c>
      <c r="C3715" s="387" t="str">
        <f t="shared" si="410"/>
        <v>SS2.7</v>
      </c>
      <c r="D3715" s="416">
        <v>2</v>
      </c>
      <c r="E3715" s="485">
        <v>44151</v>
      </c>
      <c r="F3715" s="351" t="s">
        <v>129</v>
      </c>
      <c r="G3715" s="444">
        <f>INDEX([1]CAPS!$A:$A,MATCH(F:F,[1]CAPS!$H:$H,0))</f>
        <v>5532</v>
      </c>
      <c r="H3715" s="386" t="s">
        <v>233</v>
      </c>
      <c r="I3715" s="389" t="s">
        <v>238</v>
      </c>
      <c r="J3715" s="340" t="s">
        <v>276</v>
      </c>
      <c r="K3715" s="340">
        <v>10</v>
      </c>
      <c r="L3715" s="340">
        <v>0</v>
      </c>
      <c r="M3715" s="340" t="s">
        <v>276</v>
      </c>
      <c r="N3715" s="340">
        <v>0</v>
      </c>
      <c r="O3715" s="340" t="s">
        <v>276</v>
      </c>
      <c r="P3715" s="340" t="s">
        <v>276</v>
      </c>
      <c r="Q3715" s="340" t="s">
        <v>276</v>
      </c>
      <c r="S3715">
        <f t="shared" ref="S3715:S3717" si="416">SUM(J3715:K3715)</f>
        <v>10</v>
      </c>
    </row>
    <row r="3716" spans="1:19" ht="16" x14ac:dyDescent="0.2">
      <c r="A3716" s="481" t="s">
        <v>357</v>
      </c>
      <c r="B3716" s="156">
        <v>7</v>
      </c>
      <c r="C3716" s="387" t="str">
        <f t="shared" si="410"/>
        <v>SS2.7</v>
      </c>
      <c r="D3716" s="416">
        <v>2</v>
      </c>
      <c r="E3716" s="485">
        <v>44151</v>
      </c>
      <c r="F3716" s="351" t="s">
        <v>127</v>
      </c>
      <c r="G3716" s="444">
        <f>INDEX([1]CAPS!$A:$A,MATCH(F:F,[1]CAPS!$H:$H,0))</f>
        <v>10605</v>
      </c>
      <c r="H3716" s="386" t="s">
        <v>233</v>
      </c>
      <c r="I3716" s="389" t="s">
        <v>238</v>
      </c>
      <c r="J3716" s="340" t="s">
        <v>276</v>
      </c>
      <c r="K3716" s="340">
        <v>7</v>
      </c>
      <c r="L3716" s="340">
        <v>0</v>
      </c>
      <c r="M3716" s="340" t="s">
        <v>276</v>
      </c>
      <c r="N3716" s="340">
        <v>0</v>
      </c>
      <c r="O3716" s="340" t="s">
        <v>276</v>
      </c>
      <c r="P3716" s="340" t="s">
        <v>276</v>
      </c>
      <c r="Q3716" s="340" t="s">
        <v>276</v>
      </c>
      <c r="S3716">
        <f t="shared" si="416"/>
        <v>7</v>
      </c>
    </row>
    <row r="3717" spans="1:19" ht="16" x14ac:dyDescent="0.2">
      <c r="A3717" s="481" t="s">
        <v>357</v>
      </c>
      <c r="B3717" s="156">
        <v>7</v>
      </c>
      <c r="C3717" s="387" t="str">
        <f t="shared" si="410"/>
        <v>SS2.7</v>
      </c>
      <c r="D3717" s="416">
        <v>2</v>
      </c>
      <c r="E3717" s="485">
        <v>44151</v>
      </c>
      <c r="F3717" s="351" t="s">
        <v>228</v>
      </c>
      <c r="G3717" s="444">
        <f>INDEX([1]CAPS!$A:$A,MATCH(F:F,[1]CAPS!$H:$H,0))</f>
        <v>7993</v>
      </c>
      <c r="H3717" s="386" t="s">
        <v>233</v>
      </c>
      <c r="I3717" s="389" t="s">
        <v>238</v>
      </c>
      <c r="J3717" s="340" t="s">
        <v>276</v>
      </c>
      <c r="K3717" s="340">
        <v>1</v>
      </c>
      <c r="L3717" s="340">
        <v>0</v>
      </c>
      <c r="M3717" s="340" t="s">
        <v>276</v>
      </c>
      <c r="N3717" s="340">
        <v>0</v>
      </c>
      <c r="O3717" s="340" t="s">
        <v>276</v>
      </c>
      <c r="P3717" s="340" t="s">
        <v>276</v>
      </c>
      <c r="Q3717" s="340" t="s">
        <v>276</v>
      </c>
      <c r="S3717">
        <f t="shared" si="416"/>
        <v>1</v>
      </c>
    </row>
    <row r="3718" spans="1:19" ht="16" hidden="1" x14ac:dyDescent="0.2">
      <c r="A3718" s="481" t="s">
        <v>357</v>
      </c>
      <c r="B3718" s="156">
        <v>7</v>
      </c>
      <c r="C3718" s="387" t="str">
        <f t="shared" si="410"/>
        <v>SS2.7</v>
      </c>
      <c r="D3718" s="416">
        <v>2</v>
      </c>
      <c r="E3718" s="485">
        <v>44151</v>
      </c>
      <c r="F3718" s="432" t="s">
        <v>550</v>
      </c>
      <c r="G3718" s="444">
        <f>INDEX([1]CAPS!$A:$A,MATCH(F:F,[1]CAPS!$H:$H,0))</f>
        <v>1660</v>
      </c>
      <c r="H3718" s="414"/>
      <c r="I3718" s="341"/>
      <c r="J3718" s="340" t="s">
        <v>276</v>
      </c>
      <c r="K3718" s="340">
        <v>0</v>
      </c>
      <c r="L3718" s="340">
        <v>0</v>
      </c>
      <c r="M3718" s="340" t="s">
        <v>276</v>
      </c>
      <c r="N3718" s="340">
        <v>0</v>
      </c>
      <c r="O3718" s="340">
        <v>2</v>
      </c>
      <c r="P3718" s="340">
        <v>0</v>
      </c>
      <c r="Q3718" s="340">
        <v>0</v>
      </c>
      <c r="S3718">
        <f t="shared" si="409"/>
        <v>2</v>
      </c>
    </row>
    <row r="3719" spans="1:19" ht="16" x14ac:dyDescent="0.2">
      <c r="A3719" s="481" t="s">
        <v>357</v>
      </c>
      <c r="B3719" s="156">
        <v>7</v>
      </c>
      <c r="C3719" s="387" t="str">
        <f t="shared" si="410"/>
        <v>SS2.7</v>
      </c>
      <c r="D3719" s="416">
        <v>2</v>
      </c>
      <c r="E3719" s="485">
        <v>44151</v>
      </c>
      <c r="F3719" s="432" t="s">
        <v>551</v>
      </c>
      <c r="G3719" s="444">
        <f>INDEX([1]CAPS!$A:$A,MATCH(F:F,[1]CAPS!$H:$H,0))</f>
        <v>2322</v>
      </c>
      <c r="H3719" s="414"/>
      <c r="I3719" s="341"/>
      <c r="J3719" s="340" t="s">
        <v>276</v>
      </c>
      <c r="K3719" s="340">
        <v>6</v>
      </c>
      <c r="L3719" s="340">
        <v>0</v>
      </c>
      <c r="M3719" s="340" t="s">
        <v>276</v>
      </c>
      <c r="N3719" s="340">
        <v>4</v>
      </c>
      <c r="O3719" s="340" t="s">
        <v>276</v>
      </c>
      <c r="P3719" s="340" t="s">
        <v>276</v>
      </c>
      <c r="Q3719" s="340" t="s">
        <v>276</v>
      </c>
      <c r="S3719">
        <f>SUM(J3719:K3719)</f>
        <v>6</v>
      </c>
    </row>
    <row r="3720" spans="1:19" ht="16" hidden="1" x14ac:dyDescent="0.2">
      <c r="A3720" s="481" t="s">
        <v>357</v>
      </c>
      <c r="B3720" s="156">
        <v>7</v>
      </c>
      <c r="C3720" s="387" t="str">
        <f t="shared" si="410"/>
        <v>SS2.7</v>
      </c>
      <c r="D3720" s="416">
        <v>2</v>
      </c>
      <c r="E3720" s="485">
        <v>44151</v>
      </c>
      <c r="F3720" s="74" t="s">
        <v>128</v>
      </c>
      <c r="G3720" s="444">
        <f>INDEX([1]CAPS!$A:$A,MATCH(F:F,[1]CAPS!$H:$H,0))</f>
        <v>3243</v>
      </c>
      <c r="H3720" s="414"/>
      <c r="I3720" s="341"/>
      <c r="J3720" s="340" t="s">
        <v>276</v>
      </c>
      <c r="K3720" s="451">
        <v>0</v>
      </c>
      <c r="L3720" s="340">
        <v>0</v>
      </c>
      <c r="M3720" s="340" t="s">
        <v>276</v>
      </c>
      <c r="N3720" s="340">
        <v>0</v>
      </c>
      <c r="O3720" s="451">
        <v>5</v>
      </c>
      <c r="P3720" s="340">
        <v>0</v>
      </c>
      <c r="Q3720" s="340">
        <v>0</v>
      </c>
      <c r="S3720">
        <f t="shared" si="409"/>
        <v>5</v>
      </c>
    </row>
    <row r="3721" spans="1:19" ht="32" hidden="1" x14ac:dyDescent="0.2">
      <c r="A3721" s="481" t="s">
        <v>357</v>
      </c>
      <c r="B3721" s="156">
        <v>7</v>
      </c>
      <c r="C3721" s="387" t="str">
        <f t="shared" si="410"/>
        <v>SS2.7</v>
      </c>
      <c r="D3721" s="416">
        <v>2</v>
      </c>
      <c r="E3721" s="485">
        <v>44151</v>
      </c>
      <c r="F3721" s="432" t="s">
        <v>651</v>
      </c>
      <c r="G3721" s="444">
        <f>INDEX([1]CAPS!$A:$A,MATCH(F:F,[1]CAPS!$H:$H,0))</f>
        <v>7961</v>
      </c>
      <c r="H3721" s="414"/>
      <c r="I3721" s="341"/>
      <c r="J3721" s="340" t="s">
        <v>276</v>
      </c>
      <c r="K3721" s="340">
        <v>1</v>
      </c>
      <c r="L3721" s="340">
        <v>0</v>
      </c>
      <c r="M3721" s="340" t="s">
        <v>276</v>
      </c>
      <c r="N3721" s="340">
        <v>0</v>
      </c>
      <c r="O3721" s="340">
        <v>0</v>
      </c>
      <c r="P3721" s="340">
        <v>0</v>
      </c>
      <c r="Q3721" s="340">
        <v>0</v>
      </c>
      <c r="S3721">
        <f t="shared" si="409"/>
        <v>1</v>
      </c>
    </row>
    <row r="3722" spans="1:19" ht="32" hidden="1" x14ac:dyDescent="0.2">
      <c r="A3722" s="481" t="s">
        <v>357</v>
      </c>
      <c r="B3722" s="156">
        <v>8</v>
      </c>
      <c r="C3722" s="387" t="str">
        <f t="shared" si="410"/>
        <v>SS2.8</v>
      </c>
      <c r="D3722" s="416">
        <v>2</v>
      </c>
      <c r="E3722" s="485">
        <v>44151</v>
      </c>
      <c r="F3722" s="351" t="s">
        <v>348</v>
      </c>
      <c r="G3722" s="444">
        <f>INDEX([1]CAPS!$A:$A,MATCH(F:F,[1]CAPS!$H:$H,0))</f>
        <v>4000</v>
      </c>
      <c r="H3722" s="386" t="s">
        <v>236</v>
      </c>
      <c r="I3722" s="389" t="s">
        <v>239</v>
      </c>
      <c r="J3722" s="340" t="s">
        <v>276</v>
      </c>
      <c r="K3722" s="340">
        <v>1</v>
      </c>
      <c r="L3722" s="340">
        <v>0</v>
      </c>
      <c r="M3722" s="340" t="s">
        <v>276</v>
      </c>
      <c r="N3722" s="340">
        <v>0</v>
      </c>
      <c r="O3722" s="340">
        <v>0</v>
      </c>
      <c r="P3722" s="340">
        <v>0</v>
      </c>
      <c r="Q3722" s="340">
        <v>0</v>
      </c>
      <c r="S3722">
        <f t="shared" si="409"/>
        <v>1</v>
      </c>
    </row>
    <row r="3723" spans="1:19" ht="16" hidden="1" x14ac:dyDescent="0.2">
      <c r="A3723" s="481" t="s">
        <v>357</v>
      </c>
      <c r="B3723" s="156">
        <v>8</v>
      </c>
      <c r="C3723" s="387" t="str">
        <f t="shared" si="410"/>
        <v>SS2.8</v>
      </c>
      <c r="D3723" s="416">
        <v>2</v>
      </c>
      <c r="E3723" s="485">
        <v>44151</v>
      </c>
      <c r="F3723" s="351" t="s">
        <v>134</v>
      </c>
      <c r="G3723" s="444">
        <f>INDEX([1]CAPS!$A:$A,MATCH(F:F,[1]CAPS!$H:$H,0))</f>
        <v>2302</v>
      </c>
      <c r="H3723" s="386" t="s">
        <v>233</v>
      </c>
      <c r="I3723" s="389" t="s">
        <v>238</v>
      </c>
      <c r="J3723" s="340" t="s">
        <v>276</v>
      </c>
      <c r="K3723" s="340">
        <v>24</v>
      </c>
      <c r="L3723" s="340">
        <v>0</v>
      </c>
      <c r="M3723" s="340" t="s">
        <v>276</v>
      </c>
      <c r="N3723" s="340">
        <v>0</v>
      </c>
      <c r="O3723" s="340">
        <v>0</v>
      </c>
      <c r="P3723" s="340">
        <v>0</v>
      </c>
      <c r="Q3723" s="340">
        <v>0</v>
      </c>
      <c r="S3723">
        <f t="shared" ref="S3723:S3783" si="417">SUM(J3723:K3723)+O3723</f>
        <v>24</v>
      </c>
    </row>
    <row r="3724" spans="1:19" ht="16" x14ac:dyDescent="0.2">
      <c r="A3724" s="481" t="s">
        <v>357</v>
      </c>
      <c r="B3724" s="156">
        <v>8</v>
      </c>
      <c r="C3724" s="387" t="str">
        <f t="shared" ref="C3724:C3787" si="418">CONCATENATE(A3724,".",B3724)</f>
        <v>SS2.8</v>
      </c>
      <c r="D3724" s="416">
        <v>2</v>
      </c>
      <c r="E3724" s="485">
        <v>44151</v>
      </c>
      <c r="F3724" s="351" t="s">
        <v>129</v>
      </c>
      <c r="G3724" s="444">
        <f>INDEX([1]CAPS!$A:$A,MATCH(F:F,[1]CAPS!$H:$H,0))</f>
        <v>5532</v>
      </c>
      <c r="H3724" s="386" t="s">
        <v>233</v>
      </c>
      <c r="I3724" s="389" t="s">
        <v>238</v>
      </c>
      <c r="J3724" s="340" t="s">
        <v>276</v>
      </c>
      <c r="K3724" s="340">
        <v>9</v>
      </c>
      <c r="L3724" s="340">
        <v>0</v>
      </c>
      <c r="M3724" s="340" t="s">
        <v>276</v>
      </c>
      <c r="N3724" s="340">
        <v>0</v>
      </c>
      <c r="O3724" s="340" t="s">
        <v>276</v>
      </c>
      <c r="P3724" s="340" t="s">
        <v>276</v>
      </c>
      <c r="Q3724" s="340" t="s">
        <v>276</v>
      </c>
      <c r="S3724">
        <f t="shared" ref="S3724:S3726" si="419">SUM(J3724:K3724)</f>
        <v>9</v>
      </c>
    </row>
    <row r="3725" spans="1:19" ht="16" x14ac:dyDescent="0.2">
      <c r="A3725" s="481" t="s">
        <v>357</v>
      </c>
      <c r="B3725" s="156">
        <v>8</v>
      </c>
      <c r="C3725" s="387" t="str">
        <f t="shared" si="418"/>
        <v>SS2.8</v>
      </c>
      <c r="D3725" s="416">
        <v>2</v>
      </c>
      <c r="E3725" s="485">
        <v>44151</v>
      </c>
      <c r="F3725" s="351" t="s">
        <v>127</v>
      </c>
      <c r="G3725" s="444">
        <f>INDEX([1]CAPS!$A:$A,MATCH(F:F,[1]CAPS!$H:$H,0))</f>
        <v>10605</v>
      </c>
      <c r="H3725" s="386" t="s">
        <v>233</v>
      </c>
      <c r="I3725" s="389" t="s">
        <v>238</v>
      </c>
      <c r="J3725" s="340" t="s">
        <v>276</v>
      </c>
      <c r="K3725" s="340">
        <v>8</v>
      </c>
      <c r="L3725" s="340">
        <v>0</v>
      </c>
      <c r="M3725" s="340" t="s">
        <v>276</v>
      </c>
      <c r="N3725" s="340">
        <v>0</v>
      </c>
      <c r="O3725" s="340" t="s">
        <v>276</v>
      </c>
      <c r="P3725" s="340" t="s">
        <v>276</v>
      </c>
      <c r="Q3725" s="340" t="s">
        <v>276</v>
      </c>
      <c r="S3725">
        <f t="shared" si="419"/>
        <v>8</v>
      </c>
    </row>
    <row r="3726" spans="1:19" ht="16" x14ac:dyDescent="0.2">
      <c r="A3726" s="481" t="s">
        <v>357</v>
      </c>
      <c r="B3726" s="156">
        <v>8</v>
      </c>
      <c r="C3726" s="387" t="str">
        <f t="shared" si="418"/>
        <v>SS2.8</v>
      </c>
      <c r="D3726" s="416">
        <v>2</v>
      </c>
      <c r="E3726" s="485">
        <v>44151</v>
      </c>
      <c r="F3726" s="432" t="s">
        <v>551</v>
      </c>
      <c r="G3726" s="444">
        <f>INDEX([1]CAPS!$A:$A,MATCH(F:F,[1]CAPS!$H:$H,0))</f>
        <v>2322</v>
      </c>
      <c r="H3726" s="414"/>
      <c r="I3726" s="341"/>
      <c r="J3726" s="340" t="s">
        <v>276</v>
      </c>
      <c r="K3726" s="340">
        <v>6</v>
      </c>
      <c r="L3726" s="340">
        <v>0</v>
      </c>
      <c r="M3726" s="340" t="s">
        <v>276</v>
      </c>
      <c r="N3726" s="340">
        <v>2</v>
      </c>
      <c r="O3726" s="340" t="s">
        <v>276</v>
      </c>
      <c r="P3726" s="340" t="s">
        <v>276</v>
      </c>
      <c r="Q3726" s="340" t="s">
        <v>276</v>
      </c>
      <c r="S3726">
        <f t="shared" si="419"/>
        <v>6</v>
      </c>
    </row>
    <row r="3727" spans="1:19" ht="16" hidden="1" x14ac:dyDescent="0.2">
      <c r="A3727" s="481" t="s">
        <v>357</v>
      </c>
      <c r="B3727" s="156">
        <v>8</v>
      </c>
      <c r="C3727" s="387" t="str">
        <f t="shared" si="418"/>
        <v>SS2.8</v>
      </c>
      <c r="D3727" s="416">
        <v>2</v>
      </c>
      <c r="E3727" s="485">
        <v>44151</v>
      </c>
      <c r="F3727" s="74" t="s">
        <v>502</v>
      </c>
      <c r="G3727" s="444">
        <f>INDEX([1]CAPS!$A:$A,MATCH(F:F,[1]CAPS!$H:$H,0))</f>
        <v>11903</v>
      </c>
      <c r="H3727" s="414"/>
      <c r="I3727" s="341"/>
      <c r="J3727" s="340" t="s">
        <v>276</v>
      </c>
      <c r="K3727" s="451">
        <v>0</v>
      </c>
      <c r="L3727" s="340">
        <v>0</v>
      </c>
      <c r="M3727" s="340" t="s">
        <v>276</v>
      </c>
      <c r="N3727" s="340">
        <v>0</v>
      </c>
      <c r="O3727" s="451">
        <v>5</v>
      </c>
      <c r="P3727" s="340">
        <v>0</v>
      </c>
      <c r="Q3727" s="340">
        <v>0</v>
      </c>
      <c r="S3727">
        <f t="shared" si="417"/>
        <v>5</v>
      </c>
    </row>
    <row r="3728" spans="1:19" ht="16" hidden="1" x14ac:dyDescent="0.2">
      <c r="A3728" s="481" t="s">
        <v>357</v>
      </c>
      <c r="B3728" s="156">
        <v>8</v>
      </c>
      <c r="C3728" s="387" t="str">
        <f t="shared" si="418"/>
        <v>SS2.8</v>
      </c>
      <c r="D3728" s="416">
        <v>2</v>
      </c>
      <c r="E3728" s="485">
        <v>44151</v>
      </c>
      <c r="F3728" s="74" t="s">
        <v>128</v>
      </c>
      <c r="G3728" s="444">
        <f>INDEX([1]CAPS!$A:$A,MATCH(F:F,[1]CAPS!$H:$H,0))</f>
        <v>3243</v>
      </c>
      <c r="H3728" s="414"/>
      <c r="I3728" s="341"/>
      <c r="J3728" s="340" t="s">
        <v>276</v>
      </c>
      <c r="K3728" s="451">
        <v>0</v>
      </c>
      <c r="L3728" s="340">
        <v>0</v>
      </c>
      <c r="M3728" s="340" t="s">
        <v>276</v>
      </c>
      <c r="N3728" s="340">
        <v>0</v>
      </c>
      <c r="O3728" s="451">
        <v>8</v>
      </c>
      <c r="P3728" s="340">
        <v>0</v>
      </c>
      <c r="Q3728" s="340">
        <v>0</v>
      </c>
      <c r="S3728">
        <f t="shared" si="417"/>
        <v>8</v>
      </c>
    </row>
    <row r="3729" spans="1:19" ht="16" hidden="1" x14ac:dyDescent="0.2">
      <c r="A3729" s="481" t="s">
        <v>357</v>
      </c>
      <c r="B3729" s="156">
        <v>8</v>
      </c>
      <c r="C3729" s="387" t="str">
        <f t="shared" si="418"/>
        <v>SS2.8</v>
      </c>
      <c r="D3729" s="416">
        <v>2</v>
      </c>
      <c r="E3729" s="485">
        <v>44151</v>
      </c>
      <c r="F3729" s="432" t="s">
        <v>560</v>
      </c>
      <c r="G3729" s="444">
        <f>INDEX([1]CAPS!$A:$A,MATCH(F:F,[1]CAPS!$H:$H,0))</f>
        <v>2451</v>
      </c>
      <c r="H3729" s="414"/>
      <c r="I3729" s="341"/>
      <c r="J3729" s="340" t="s">
        <v>276</v>
      </c>
      <c r="K3729" s="451">
        <v>0</v>
      </c>
      <c r="L3729" s="340">
        <v>0</v>
      </c>
      <c r="M3729" s="340" t="s">
        <v>276</v>
      </c>
      <c r="N3729" s="340">
        <v>9</v>
      </c>
      <c r="O3729" s="451">
        <v>9</v>
      </c>
      <c r="P3729" s="340">
        <v>0</v>
      </c>
      <c r="Q3729" s="340">
        <v>0</v>
      </c>
      <c r="S3729">
        <f t="shared" si="417"/>
        <v>9</v>
      </c>
    </row>
    <row r="3730" spans="1:19" ht="16" hidden="1" x14ac:dyDescent="0.2">
      <c r="A3730" s="481" t="s">
        <v>357</v>
      </c>
      <c r="B3730" s="156">
        <v>8</v>
      </c>
      <c r="C3730" s="387" t="str">
        <f t="shared" si="418"/>
        <v>SS2.8</v>
      </c>
      <c r="D3730" s="416">
        <v>2</v>
      </c>
      <c r="E3730" s="485">
        <v>44151</v>
      </c>
      <c r="F3730" s="74" t="s">
        <v>877</v>
      </c>
      <c r="G3730" s="444">
        <f>INDEX([1]CAPS!$A:$A,MATCH(F:F,[1]CAPS!$H:$H,0))</f>
        <v>2395</v>
      </c>
      <c r="H3730" s="414"/>
      <c r="I3730" s="341"/>
      <c r="J3730" s="340" t="s">
        <v>276</v>
      </c>
      <c r="K3730" s="340">
        <v>3</v>
      </c>
      <c r="L3730" s="340">
        <v>0</v>
      </c>
      <c r="M3730" s="340" t="s">
        <v>276</v>
      </c>
      <c r="N3730" s="340">
        <v>0</v>
      </c>
      <c r="O3730" s="340">
        <v>0</v>
      </c>
      <c r="P3730" s="340">
        <v>0</v>
      </c>
      <c r="Q3730" s="340">
        <v>0</v>
      </c>
      <c r="R3730" t="s">
        <v>878</v>
      </c>
      <c r="S3730">
        <f t="shared" si="417"/>
        <v>3</v>
      </c>
    </row>
    <row r="3731" spans="1:19" ht="16" x14ac:dyDescent="0.2">
      <c r="A3731" s="481" t="s">
        <v>357</v>
      </c>
      <c r="B3731" s="156">
        <v>8</v>
      </c>
      <c r="C3731" s="387" t="str">
        <f t="shared" si="418"/>
        <v>SS2.8</v>
      </c>
      <c r="D3731" s="416">
        <v>2</v>
      </c>
      <c r="E3731" s="485">
        <v>44151</v>
      </c>
      <c r="F3731" s="432" t="s">
        <v>885</v>
      </c>
      <c r="G3731" s="444">
        <f>INDEX([1]CAPS!$A:$A,MATCH(F:F,[1]CAPS!$H:$H,0))</f>
        <v>6677</v>
      </c>
      <c r="H3731" s="414"/>
      <c r="I3731" s="341"/>
      <c r="J3731" s="340" t="s">
        <v>276</v>
      </c>
      <c r="K3731" s="340">
        <v>0</v>
      </c>
      <c r="L3731" s="340">
        <v>0</v>
      </c>
      <c r="M3731" s="340" t="s">
        <v>276</v>
      </c>
      <c r="N3731" s="340">
        <v>0</v>
      </c>
      <c r="O3731" s="340" t="s">
        <v>276</v>
      </c>
      <c r="P3731" s="340" t="s">
        <v>276</v>
      </c>
      <c r="Q3731" s="340" t="s">
        <v>276</v>
      </c>
      <c r="R3731" t="s">
        <v>881</v>
      </c>
      <c r="S3731">
        <f>SUM(J3731:K3731)</f>
        <v>0</v>
      </c>
    </row>
    <row r="3732" spans="1:19" ht="16" hidden="1" x14ac:dyDescent="0.2">
      <c r="A3732" s="481" t="s">
        <v>357</v>
      </c>
      <c r="B3732" s="156">
        <v>8</v>
      </c>
      <c r="C3732" s="387" t="str">
        <f t="shared" si="418"/>
        <v>SS2.8</v>
      </c>
      <c r="D3732" s="416">
        <v>2</v>
      </c>
      <c r="E3732" s="485">
        <v>44151</v>
      </c>
      <c r="F3732" s="432" t="s">
        <v>721</v>
      </c>
      <c r="G3732" s="444">
        <f>INDEX([1]CAPS!$A:$A,MATCH(F:F,[1]CAPS!$H:$H,0))</f>
        <v>9822</v>
      </c>
      <c r="H3732" s="414"/>
      <c r="I3732" s="341"/>
      <c r="J3732" s="340" t="s">
        <v>276</v>
      </c>
      <c r="K3732" s="451">
        <v>0</v>
      </c>
      <c r="L3732" s="340">
        <v>0</v>
      </c>
      <c r="M3732" s="340" t="s">
        <v>276</v>
      </c>
      <c r="N3732" s="340">
        <v>0</v>
      </c>
      <c r="O3732" s="451">
        <v>5</v>
      </c>
      <c r="P3732" s="340">
        <v>0</v>
      </c>
      <c r="Q3732" s="340">
        <v>0</v>
      </c>
      <c r="S3732">
        <f t="shared" si="417"/>
        <v>5</v>
      </c>
    </row>
    <row r="3733" spans="1:19" ht="16" hidden="1" x14ac:dyDescent="0.2">
      <c r="A3733" s="481" t="s">
        <v>357</v>
      </c>
      <c r="B3733" s="156">
        <v>8</v>
      </c>
      <c r="C3733" s="387" t="str">
        <f t="shared" si="418"/>
        <v>SS2.8</v>
      </c>
      <c r="D3733" s="416">
        <v>2</v>
      </c>
      <c r="E3733" s="485">
        <v>44151</v>
      </c>
      <c r="F3733" s="307" t="s">
        <v>547</v>
      </c>
      <c r="G3733" s="444">
        <f>INDEX([1]CAPS!$A:$A,MATCH(F:F,[1]CAPS!$H:$H,0))</f>
        <v>5657</v>
      </c>
      <c r="H3733" s="414"/>
      <c r="I3733" s="341"/>
      <c r="J3733" s="340" t="s">
        <v>276</v>
      </c>
      <c r="K3733" s="340">
        <v>7</v>
      </c>
      <c r="L3733" s="340">
        <v>0</v>
      </c>
      <c r="M3733" s="340" t="s">
        <v>276</v>
      </c>
      <c r="N3733" s="340">
        <v>0</v>
      </c>
      <c r="O3733" s="340">
        <v>0</v>
      </c>
      <c r="P3733" s="340">
        <v>0</v>
      </c>
      <c r="Q3733" s="340">
        <v>0</v>
      </c>
      <c r="S3733">
        <f t="shared" si="417"/>
        <v>7</v>
      </c>
    </row>
    <row r="3734" spans="1:19" ht="32" hidden="1" x14ac:dyDescent="0.2">
      <c r="A3734" s="481" t="s">
        <v>357</v>
      </c>
      <c r="B3734" s="156">
        <v>9</v>
      </c>
      <c r="C3734" s="387" t="str">
        <f t="shared" si="418"/>
        <v>SS2.9</v>
      </c>
      <c r="D3734" s="416">
        <v>2</v>
      </c>
      <c r="E3734" s="485">
        <v>44151</v>
      </c>
      <c r="F3734" s="351" t="s">
        <v>348</v>
      </c>
      <c r="G3734" s="444">
        <f>INDEX([1]CAPS!$A:$A,MATCH(F:F,[1]CAPS!$H:$H,0))</f>
        <v>4000</v>
      </c>
      <c r="H3734" s="386" t="s">
        <v>236</v>
      </c>
      <c r="I3734" s="389" t="s">
        <v>239</v>
      </c>
      <c r="J3734" s="340" t="s">
        <v>276</v>
      </c>
      <c r="K3734" s="340">
        <v>2</v>
      </c>
      <c r="L3734" s="340">
        <v>0</v>
      </c>
      <c r="M3734" s="340" t="s">
        <v>276</v>
      </c>
      <c r="N3734" s="340">
        <v>0</v>
      </c>
      <c r="O3734" s="340">
        <v>0</v>
      </c>
      <c r="P3734" s="340">
        <v>0</v>
      </c>
      <c r="Q3734" s="340">
        <v>0</v>
      </c>
      <c r="S3734">
        <f t="shared" si="417"/>
        <v>2</v>
      </c>
    </row>
    <row r="3735" spans="1:19" ht="32" hidden="1" x14ac:dyDescent="0.2">
      <c r="A3735" s="481" t="s">
        <v>357</v>
      </c>
      <c r="B3735" s="156">
        <v>9</v>
      </c>
      <c r="C3735" s="387" t="str">
        <f t="shared" si="418"/>
        <v>SS2.9</v>
      </c>
      <c r="D3735" s="416">
        <v>2</v>
      </c>
      <c r="E3735" s="485">
        <v>44151</v>
      </c>
      <c r="F3735" s="351" t="s">
        <v>350</v>
      </c>
      <c r="G3735" s="444">
        <f>INDEX([1]CAPS!$A:$A,MATCH(F:F,[1]CAPS!$H:$H,0))</f>
        <v>4232</v>
      </c>
      <c r="H3735" s="386" t="s">
        <v>236</v>
      </c>
      <c r="I3735" s="389" t="s">
        <v>242</v>
      </c>
      <c r="J3735" s="340" t="s">
        <v>276</v>
      </c>
      <c r="K3735" s="340">
        <v>1</v>
      </c>
      <c r="L3735" s="340">
        <v>0</v>
      </c>
      <c r="M3735" s="340" t="s">
        <v>276</v>
      </c>
      <c r="N3735" s="340">
        <v>0</v>
      </c>
      <c r="O3735" s="340">
        <v>0</v>
      </c>
      <c r="P3735" s="340">
        <v>0</v>
      </c>
      <c r="Q3735" s="340">
        <v>0</v>
      </c>
      <c r="S3735">
        <f t="shared" si="417"/>
        <v>1</v>
      </c>
    </row>
    <row r="3736" spans="1:19" ht="16" hidden="1" x14ac:dyDescent="0.2">
      <c r="A3736" s="481" t="s">
        <v>357</v>
      </c>
      <c r="B3736" s="156">
        <v>9</v>
      </c>
      <c r="C3736" s="387" t="str">
        <f t="shared" si="418"/>
        <v>SS2.9</v>
      </c>
      <c r="D3736" s="416">
        <v>2</v>
      </c>
      <c r="E3736" s="485">
        <v>44151</v>
      </c>
      <c r="F3736" s="307" t="s">
        <v>547</v>
      </c>
      <c r="G3736" s="444">
        <f>INDEX([1]CAPS!$A:$A,MATCH(F:F,[1]CAPS!$H:$H,0))</f>
        <v>5657</v>
      </c>
      <c r="H3736" s="386" t="s">
        <v>276</v>
      </c>
      <c r="I3736" s="389" t="s">
        <v>238</v>
      </c>
      <c r="J3736" s="340" t="s">
        <v>276</v>
      </c>
      <c r="K3736" s="340">
        <v>18</v>
      </c>
      <c r="L3736" s="340">
        <v>0</v>
      </c>
      <c r="M3736" s="340" t="s">
        <v>276</v>
      </c>
      <c r="N3736" s="340">
        <v>5</v>
      </c>
      <c r="O3736" s="340">
        <v>0</v>
      </c>
      <c r="P3736" s="340">
        <v>0</v>
      </c>
      <c r="Q3736" s="340">
        <v>0</v>
      </c>
      <c r="S3736">
        <f t="shared" si="417"/>
        <v>18</v>
      </c>
    </row>
    <row r="3737" spans="1:19" ht="16" x14ac:dyDescent="0.2">
      <c r="A3737" s="481" t="s">
        <v>357</v>
      </c>
      <c r="B3737" s="156">
        <v>9</v>
      </c>
      <c r="C3737" s="387" t="str">
        <f t="shared" si="418"/>
        <v>SS2.9</v>
      </c>
      <c r="D3737" s="416">
        <v>2</v>
      </c>
      <c r="E3737" s="485">
        <v>44151</v>
      </c>
      <c r="F3737" s="351" t="s">
        <v>127</v>
      </c>
      <c r="G3737" s="444">
        <f>INDEX([1]CAPS!$A:$A,MATCH(F:F,[1]CAPS!$H:$H,0))</f>
        <v>10605</v>
      </c>
      <c r="H3737" s="386" t="s">
        <v>233</v>
      </c>
      <c r="I3737" s="389" t="s">
        <v>238</v>
      </c>
      <c r="J3737" s="340" t="s">
        <v>276</v>
      </c>
      <c r="K3737" s="340">
        <v>6</v>
      </c>
      <c r="L3737" s="340">
        <v>0</v>
      </c>
      <c r="M3737" s="340" t="s">
        <v>276</v>
      </c>
      <c r="N3737" s="340">
        <v>0</v>
      </c>
      <c r="O3737" s="340" t="s">
        <v>276</v>
      </c>
      <c r="P3737" s="340" t="s">
        <v>276</v>
      </c>
      <c r="Q3737" s="340" t="s">
        <v>276</v>
      </c>
      <c r="S3737">
        <f>SUM(J3737:K3737)</f>
        <v>6</v>
      </c>
    </row>
    <row r="3738" spans="1:19" ht="16" hidden="1" x14ac:dyDescent="0.2">
      <c r="A3738" s="481" t="s">
        <v>357</v>
      </c>
      <c r="B3738" s="156">
        <v>9</v>
      </c>
      <c r="C3738" s="387" t="str">
        <f t="shared" si="418"/>
        <v>SS2.9</v>
      </c>
      <c r="D3738" s="416">
        <v>2</v>
      </c>
      <c r="E3738" s="485">
        <v>44151</v>
      </c>
      <c r="F3738" s="351" t="s">
        <v>134</v>
      </c>
      <c r="G3738" s="444">
        <f>INDEX([1]CAPS!$A:$A,MATCH(F:F,[1]CAPS!$H:$H,0))</f>
        <v>2302</v>
      </c>
      <c r="H3738" s="386" t="s">
        <v>233</v>
      </c>
      <c r="I3738" s="389" t="s">
        <v>238</v>
      </c>
      <c r="J3738" s="340" t="s">
        <v>276</v>
      </c>
      <c r="K3738" s="340">
        <v>28</v>
      </c>
      <c r="L3738" s="340">
        <v>0</v>
      </c>
      <c r="M3738" s="340" t="s">
        <v>276</v>
      </c>
      <c r="N3738" s="340">
        <v>0</v>
      </c>
      <c r="O3738" s="340">
        <v>0</v>
      </c>
      <c r="P3738" s="340">
        <v>0</v>
      </c>
      <c r="Q3738" s="340">
        <v>0</v>
      </c>
      <c r="S3738">
        <f t="shared" si="417"/>
        <v>28</v>
      </c>
    </row>
    <row r="3739" spans="1:19" ht="16" hidden="1" x14ac:dyDescent="0.2">
      <c r="A3739" s="481" t="s">
        <v>357</v>
      </c>
      <c r="B3739" s="156">
        <v>9</v>
      </c>
      <c r="C3739" s="387" t="str">
        <f t="shared" si="418"/>
        <v>SS2.9</v>
      </c>
      <c r="D3739" s="416">
        <v>2</v>
      </c>
      <c r="E3739" s="485">
        <v>44151</v>
      </c>
      <c r="F3739" s="351" t="s">
        <v>129</v>
      </c>
      <c r="G3739" s="444">
        <f>INDEX([1]CAPS!$A:$A,MATCH(F:F,[1]CAPS!$H:$H,0))</f>
        <v>5532</v>
      </c>
      <c r="H3739" s="386" t="s">
        <v>233</v>
      </c>
      <c r="I3739" s="389" t="s">
        <v>238</v>
      </c>
      <c r="J3739" s="340" t="s">
        <v>276</v>
      </c>
      <c r="K3739" s="340">
        <v>12</v>
      </c>
      <c r="L3739" s="340">
        <v>0</v>
      </c>
      <c r="M3739" s="340" t="s">
        <v>276</v>
      </c>
      <c r="N3739" s="340">
        <v>0</v>
      </c>
      <c r="O3739" s="340">
        <v>0</v>
      </c>
      <c r="P3739" s="340">
        <v>0</v>
      </c>
      <c r="Q3739" s="340">
        <v>0</v>
      </c>
      <c r="S3739">
        <f t="shared" si="417"/>
        <v>12</v>
      </c>
    </row>
    <row r="3740" spans="1:19" ht="16" hidden="1" x14ac:dyDescent="0.2">
      <c r="A3740" s="481" t="s">
        <v>357</v>
      </c>
      <c r="B3740" s="156">
        <v>9</v>
      </c>
      <c r="C3740" s="387" t="str">
        <f t="shared" si="418"/>
        <v>SS2.9</v>
      </c>
      <c r="D3740" s="416">
        <v>2</v>
      </c>
      <c r="E3740" s="485">
        <v>44151</v>
      </c>
      <c r="F3740" s="74" t="s">
        <v>502</v>
      </c>
      <c r="G3740" s="444">
        <f>INDEX([1]CAPS!$A:$A,MATCH(F:F,[1]CAPS!$H:$H,0))</f>
        <v>11903</v>
      </c>
      <c r="H3740" s="414"/>
      <c r="I3740" s="341"/>
      <c r="J3740" s="340" t="s">
        <v>276</v>
      </c>
      <c r="K3740" s="451">
        <v>0</v>
      </c>
      <c r="L3740" s="340">
        <v>0</v>
      </c>
      <c r="M3740" s="340" t="s">
        <v>276</v>
      </c>
      <c r="N3740" s="340">
        <v>0</v>
      </c>
      <c r="O3740" s="451">
        <v>4</v>
      </c>
      <c r="P3740" s="340">
        <v>0</v>
      </c>
      <c r="Q3740" s="340">
        <v>0</v>
      </c>
      <c r="S3740">
        <f t="shared" si="417"/>
        <v>4</v>
      </c>
    </row>
    <row r="3741" spans="1:19" ht="16" x14ac:dyDescent="0.2">
      <c r="A3741" s="481" t="s">
        <v>357</v>
      </c>
      <c r="B3741" s="156">
        <v>9</v>
      </c>
      <c r="C3741" s="387" t="str">
        <f t="shared" si="418"/>
        <v>SS2.9</v>
      </c>
      <c r="D3741" s="416">
        <v>2</v>
      </c>
      <c r="E3741" s="485">
        <v>44151</v>
      </c>
      <c r="F3741" s="432" t="s">
        <v>551</v>
      </c>
      <c r="G3741" s="444">
        <f>INDEX([1]CAPS!$A:$A,MATCH(F:F,[1]CAPS!$H:$H,0))</f>
        <v>2322</v>
      </c>
      <c r="H3741" s="414"/>
      <c r="I3741" s="341"/>
      <c r="J3741" s="340" t="s">
        <v>276</v>
      </c>
      <c r="K3741" s="340">
        <v>5</v>
      </c>
      <c r="L3741" s="340">
        <v>0</v>
      </c>
      <c r="M3741" s="340" t="s">
        <v>276</v>
      </c>
      <c r="N3741" s="340">
        <v>3</v>
      </c>
      <c r="O3741" s="340" t="s">
        <v>276</v>
      </c>
      <c r="P3741" s="340" t="s">
        <v>276</v>
      </c>
      <c r="Q3741" s="340" t="s">
        <v>276</v>
      </c>
      <c r="S3741">
        <f>SUM(J3741:K3741)</f>
        <v>5</v>
      </c>
    </row>
    <row r="3742" spans="1:19" ht="32" hidden="1" x14ac:dyDescent="0.2">
      <c r="A3742" s="481" t="s">
        <v>357</v>
      </c>
      <c r="B3742" s="156">
        <v>10</v>
      </c>
      <c r="C3742" s="387" t="str">
        <f t="shared" si="418"/>
        <v>SS2.10</v>
      </c>
      <c r="D3742" s="416">
        <v>2</v>
      </c>
      <c r="E3742" s="485">
        <v>44151</v>
      </c>
      <c r="F3742" s="351" t="s">
        <v>350</v>
      </c>
      <c r="G3742" s="444">
        <f>INDEX([1]CAPS!$A:$A,MATCH(F:F,[1]CAPS!$H:$H,0))</f>
        <v>4232</v>
      </c>
      <c r="H3742" s="386" t="s">
        <v>236</v>
      </c>
      <c r="I3742" s="389" t="s">
        <v>242</v>
      </c>
      <c r="J3742" s="340" t="s">
        <v>276</v>
      </c>
      <c r="K3742" s="340">
        <v>1</v>
      </c>
      <c r="L3742" s="340">
        <v>0</v>
      </c>
      <c r="M3742" s="340" t="s">
        <v>276</v>
      </c>
      <c r="N3742" s="340">
        <v>0</v>
      </c>
      <c r="O3742" s="340">
        <v>0</v>
      </c>
      <c r="P3742" s="340">
        <v>0</v>
      </c>
      <c r="Q3742" s="340">
        <v>0</v>
      </c>
      <c r="S3742">
        <f t="shared" si="417"/>
        <v>1</v>
      </c>
    </row>
    <row r="3743" spans="1:19" ht="16" hidden="1" x14ac:dyDescent="0.2">
      <c r="A3743" s="481" t="s">
        <v>357</v>
      </c>
      <c r="B3743" s="156">
        <v>10</v>
      </c>
      <c r="C3743" s="387" t="str">
        <f t="shared" si="418"/>
        <v>SS2.10</v>
      </c>
      <c r="D3743" s="416">
        <v>2</v>
      </c>
      <c r="E3743" s="485">
        <v>44151</v>
      </c>
      <c r="F3743" s="351" t="s">
        <v>134</v>
      </c>
      <c r="G3743" s="444">
        <f>INDEX([1]CAPS!$A:$A,MATCH(F:F,[1]CAPS!$H:$H,0))</f>
        <v>2302</v>
      </c>
      <c r="H3743" s="386" t="s">
        <v>233</v>
      </c>
      <c r="I3743" s="389" t="s">
        <v>238</v>
      </c>
      <c r="J3743" s="340" t="s">
        <v>276</v>
      </c>
      <c r="K3743" s="340">
        <v>18</v>
      </c>
      <c r="L3743" s="340">
        <v>0</v>
      </c>
      <c r="M3743" s="340" t="s">
        <v>276</v>
      </c>
      <c r="N3743" s="340">
        <v>0</v>
      </c>
      <c r="O3743" s="340">
        <v>0</v>
      </c>
      <c r="P3743" s="340">
        <v>0</v>
      </c>
      <c r="Q3743" s="340">
        <v>0</v>
      </c>
      <c r="R3743" s="9"/>
      <c r="S3743">
        <f t="shared" si="417"/>
        <v>18</v>
      </c>
    </row>
    <row r="3744" spans="1:19" ht="16" x14ac:dyDescent="0.2">
      <c r="A3744" s="481" t="s">
        <v>357</v>
      </c>
      <c r="B3744" s="156">
        <v>10</v>
      </c>
      <c r="C3744" s="387" t="str">
        <f t="shared" si="418"/>
        <v>SS2.10</v>
      </c>
      <c r="D3744" s="416">
        <v>2</v>
      </c>
      <c r="E3744" s="485">
        <v>44151</v>
      </c>
      <c r="F3744" s="351" t="s">
        <v>129</v>
      </c>
      <c r="G3744" s="444">
        <f>INDEX([1]CAPS!$A:$A,MATCH(F:F,[1]CAPS!$H:$H,0))</f>
        <v>5532</v>
      </c>
      <c r="H3744" s="386" t="s">
        <v>233</v>
      </c>
      <c r="I3744" s="389" t="s">
        <v>238</v>
      </c>
      <c r="J3744" s="340" t="s">
        <v>276</v>
      </c>
      <c r="K3744" s="340">
        <v>6</v>
      </c>
      <c r="L3744" s="340">
        <v>0</v>
      </c>
      <c r="M3744" s="340" t="s">
        <v>276</v>
      </c>
      <c r="N3744" s="340">
        <v>0</v>
      </c>
      <c r="O3744" s="340" t="s">
        <v>276</v>
      </c>
      <c r="P3744" s="340" t="s">
        <v>276</v>
      </c>
      <c r="Q3744" s="340" t="s">
        <v>276</v>
      </c>
      <c r="S3744">
        <f t="shared" ref="S3744:S3745" si="420">SUM(J3744:K3744)</f>
        <v>6</v>
      </c>
    </row>
    <row r="3745" spans="1:19" ht="16" x14ac:dyDescent="0.2">
      <c r="A3745" s="481" t="s">
        <v>357</v>
      </c>
      <c r="B3745" s="156">
        <v>10</v>
      </c>
      <c r="C3745" s="387" t="str">
        <f t="shared" si="418"/>
        <v>SS2.10</v>
      </c>
      <c r="D3745" s="416">
        <v>2</v>
      </c>
      <c r="E3745" s="485">
        <v>44151</v>
      </c>
      <c r="F3745" s="351" t="s">
        <v>127</v>
      </c>
      <c r="G3745" s="444">
        <f>INDEX([1]CAPS!$A:$A,MATCH(F:F,[1]CAPS!$H:$H,0))</f>
        <v>10605</v>
      </c>
      <c r="H3745" s="386" t="s">
        <v>233</v>
      </c>
      <c r="I3745" s="389" t="s">
        <v>238</v>
      </c>
      <c r="J3745" s="340" t="s">
        <v>276</v>
      </c>
      <c r="K3745" s="340">
        <v>4</v>
      </c>
      <c r="L3745" s="340">
        <v>0</v>
      </c>
      <c r="M3745" s="340" t="s">
        <v>276</v>
      </c>
      <c r="N3745" s="340">
        <v>0</v>
      </c>
      <c r="O3745" s="340" t="s">
        <v>276</v>
      </c>
      <c r="P3745" s="340" t="s">
        <v>276</v>
      </c>
      <c r="Q3745" s="340" t="s">
        <v>276</v>
      </c>
      <c r="S3745">
        <f t="shared" si="420"/>
        <v>4</v>
      </c>
    </row>
    <row r="3746" spans="1:19" ht="16" hidden="1" x14ac:dyDescent="0.2">
      <c r="A3746" s="481" t="s">
        <v>357</v>
      </c>
      <c r="B3746" s="156">
        <v>10</v>
      </c>
      <c r="C3746" s="387" t="str">
        <f t="shared" si="418"/>
        <v>SS2.10</v>
      </c>
      <c r="D3746" s="416">
        <v>2</v>
      </c>
      <c r="E3746" s="485">
        <v>44151</v>
      </c>
      <c r="F3746" s="351" t="s">
        <v>351</v>
      </c>
      <c r="G3746" s="444">
        <f>INDEX([1]CAPS!$A:$A,MATCH(F:F,[1]CAPS!$H:$H,0))</f>
        <v>2203</v>
      </c>
      <c r="H3746" s="386" t="s">
        <v>276</v>
      </c>
      <c r="I3746" s="389" t="s">
        <v>238</v>
      </c>
      <c r="J3746" s="340" t="s">
        <v>276</v>
      </c>
      <c r="K3746" s="340">
        <v>2</v>
      </c>
      <c r="L3746" s="340">
        <v>0</v>
      </c>
      <c r="M3746" s="340" t="s">
        <v>276</v>
      </c>
      <c r="N3746" s="340">
        <v>0</v>
      </c>
      <c r="O3746" s="340">
        <v>0</v>
      </c>
      <c r="P3746" s="340">
        <v>0</v>
      </c>
      <c r="Q3746" s="340">
        <v>0</v>
      </c>
      <c r="S3746">
        <f t="shared" si="417"/>
        <v>2</v>
      </c>
    </row>
    <row r="3747" spans="1:19" ht="16" hidden="1" x14ac:dyDescent="0.2">
      <c r="A3747" s="481" t="s">
        <v>357</v>
      </c>
      <c r="B3747" s="156">
        <v>10</v>
      </c>
      <c r="C3747" s="387" t="str">
        <f t="shared" si="418"/>
        <v>SS2.10</v>
      </c>
      <c r="D3747" s="416">
        <v>2</v>
      </c>
      <c r="E3747" s="485">
        <v>44151</v>
      </c>
      <c r="F3747" s="307" t="s">
        <v>547</v>
      </c>
      <c r="G3747" s="444">
        <f>INDEX([1]CAPS!$A:$A,MATCH(F:F,[1]CAPS!$H:$H,0))</f>
        <v>5657</v>
      </c>
      <c r="H3747" s="414"/>
      <c r="I3747" s="341"/>
      <c r="J3747" s="340" t="s">
        <v>276</v>
      </c>
      <c r="K3747" s="340">
        <v>6</v>
      </c>
      <c r="L3747" s="340">
        <v>0</v>
      </c>
      <c r="M3747" s="340" t="s">
        <v>276</v>
      </c>
      <c r="N3747" s="340">
        <v>0</v>
      </c>
      <c r="O3747" s="340">
        <v>0</v>
      </c>
      <c r="P3747" s="340">
        <v>0</v>
      </c>
      <c r="Q3747" s="340">
        <v>0</v>
      </c>
      <c r="S3747">
        <f t="shared" si="417"/>
        <v>6</v>
      </c>
    </row>
    <row r="3748" spans="1:19" ht="16" hidden="1" x14ac:dyDescent="0.2">
      <c r="A3748" s="481" t="s">
        <v>357</v>
      </c>
      <c r="B3748" s="156">
        <v>10</v>
      </c>
      <c r="C3748" s="387" t="str">
        <f t="shared" si="418"/>
        <v>SS2.10</v>
      </c>
      <c r="D3748" s="416">
        <v>2</v>
      </c>
      <c r="E3748" s="485">
        <v>44151</v>
      </c>
      <c r="F3748" s="74" t="s">
        <v>128</v>
      </c>
      <c r="G3748" s="444">
        <f>INDEX([1]CAPS!$A:$A,MATCH(F:F,[1]CAPS!$H:$H,0))</f>
        <v>3243</v>
      </c>
      <c r="H3748" s="414"/>
      <c r="I3748" s="341"/>
      <c r="J3748" s="340" t="s">
        <v>276</v>
      </c>
      <c r="K3748" s="451">
        <v>0</v>
      </c>
      <c r="L3748" s="340">
        <v>0</v>
      </c>
      <c r="M3748" s="340" t="s">
        <v>276</v>
      </c>
      <c r="N3748" s="340">
        <v>0</v>
      </c>
      <c r="O3748" s="451">
        <v>6</v>
      </c>
      <c r="P3748" s="340">
        <v>0</v>
      </c>
      <c r="Q3748" s="340">
        <v>0</v>
      </c>
      <c r="S3748">
        <f t="shared" si="417"/>
        <v>6</v>
      </c>
    </row>
    <row r="3749" spans="1:19" ht="16" hidden="1" x14ac:dyDescent="0.2">
      <c r="A3749" s="481" t="s">
        <v>357</v>
      </c>
      <c r="B3749" s="156">
        <v>10</v>
      </c>
      <c r="C3749" s="387" t="str">
        <f t="shared" si="418"/>
        <v>SS2.10</v>
      </c>
      <c r="D3749" s="416">
        <v>2</v>
      </c>
      <c r="E3749" s="485">
        <v>44151</v>
      </c>
      <c r="F3749" s="432" t="s">
        <v>550</v>
      </c>
      <c r="G3749" s="444">
        <f>INDEX([1]CAPS!$A:$A,MATCH(F:F,[1]CAPS!$H:$H,0))</f>
        <v>1660</v>
      </c>
      <c r="H3749" s="414"/>
      <c r="I3749" s="341"/>
      <c r="J3749" s="340" t="s">
        <v>276</v>
      </c>
      <c r="K3749" s="451">
        <v>0</v>
      </c>
      <c r="L3749" s="340">
        <v>0</v>
      </c>
      <c r="M3749" s="340" t="s">
        <v>276</v>
      </c>
      <c r="N3749" s="340">
        <v>0</v>
      </c>
      <c r="O3749" s="451">
        <v>3</v>
      </c>
      <c r="P3749" s="340">
        <v>0</v>
      </c>
      <c r="Q3749" s="340">
        <v>0</v>
      </c>
      <c r="R3749" t="s">
        <v>892</v>
      </c>
      <c r="S3749">
        <f t="shared" si="417"/>
        <v>3</v>
      </c>
    </row>
    <row r="3750" spans="1:19" ht="16" hidden="1" x14ac:dyDescent="0.2">
      <c r="A3750" s="481" t="s">
        <v>357</v>
      </c>
      <c r="B3750" s="156">
        <v>10</v>
      </c>
      <c r="C3750" s="387" t="str">
        <f t="shared" si="418"/>
        <v>SS2.10</v>
      </c>
      <c r="D3750" s="416">
        <v>2</v>
      </c>
      <c r="E3750" s="485">
        <v>44151</v>
      </c>
      <c r="F3750" s="432" t="s">
        <v>560</v>
      </c>
      <c r="G3750" s="444">
        <f>INDEX([1]CAPS!$A:$A,MATCH(F:F,[1]CAPS!$H:$H,0))</f>
        <v>2451</v>
      </c>
      <c r="H3750" s="414"/>
      <c r="I3750" s="341"/>
      <c r="J3750" s="340" t="s">
        <v>276</v>
      </c>
      <c r="K3750" s="451">
        <v>0</v>
      </c>
      <c r="L3750" s="340">
        <v>0</v>
      </c>
      <c r="M3750" s="340" t="s">
        <v>276</v>
      </c>
      <c r="N3750" s="451">
        <v>0</v>
      </c>
      <c r="O3750" s="451">
        <v>7</v>
      </c>
      <c r="P3750" s="340">
        <v>0</v>
      </c>
      <c r="Q3750" s="451">
        <v>7</v>
      </c>
      <c r="S3750">
        <f t="shared" si="417"/>
        <v>7</v>
      </c>
    </row>
    <row r="3751" spans="1:19" ht="16" hidden="1" x14ac:dyDescent="0.2">
      <c r="A3751" s="481" t="s">
        <v>357</v>
      </c>
      <c r="B3751" s="156">
        <v>10</v>
      </c>
      <c r="C3751" s="387" t="str">
        <f t="shared" si="418"/>
        <v>SS2.10</v>
      </c>
      <c r="D3751" s="416">
        <v>2</v>
      </c>
      <c r="E3751" s="485">
        <v>44151</v>
      </c>
      <c r="F3751" s="432" t="s">
        <v>721</v>
      </c>
      <c r="G3751" s="444">
        <f>INDEX([1]CAPS!$A:$A,MATCH(F:F,[1]CAPS!$H:$H,0))</f>
        <v>9822</v>
      </c>
      <c r="H3751" s="414"/>
      <c r="I3751" s="341"/>
      <c r="J3751" s="340" t="s">
        <v>276</v>
      </c>
      <c r="K3751" s="451">
        <v>0</v>
      </c>
      <c r="L3751" s="340">
        <v>0</v>
      </c>
      <c r="M3751" s="340" t="s">
        <v>276</v>
      </c>
      <c r="N3751" s="340">
        <v>0</v>
      </c>
      <c r="O3751" s="451">
        <v>3</v>
      </c>
      <c r="P3751" s="340">
        <v>0</v>
      </c>
      <c r="Q3751" s="340">
        <v>0</v>
      </c>
      <c r="S3751">
        <f t="shared" si="417"/>
        <v>3</v>
      </c>
    </row>
    <row r="3752" spans="1:19" ht="16" hidden="1" x14ac:dyDescent="0.2">
      <c r="A3752" s="481" t="s">
        <v>357</v>
      </c>
      <c r="B3752" s="156">
        <v>10</v>
      </c>
      <c r="C3752" s="387" t="str">
        <f t="shared" si="418"/>
        <v>SS2.10</v>
      </c>
      <c r="D3752" s="416">
        <v>2</v>
      </c>
      <c r="E3752" s="485">
        <v>44151</v>
      </c>
      <c r="F3752" s="74" t="s">
        <v>877</v>
      </c>
      <c r="G3752" s="444">
        <f>INDEX([1]CAPS!$A:$A,MATCH(F:F,[1]CAPS!$H:$H,0))</f>
        <v>2395</v>
      </c>
      <c r="H3752" s="414"/>
      <c r="I3752" s="341"/>
      <c r="J3752" s="340" t="s">
        <v>276</v>
      </c>
      <c r="K3752" s="340">
        <v>3</v>
      </c>
      <c r="L3752" s="340">
        <v>0</v>
      </c>
      <c r="M3752" s="340" t="s">
        <v>276</v>
      </c>
      <c r="N3752" s="340">
        <v>0</v>
      </c>
      <c r="O3752" s="340">
        <v>0</v>
      </c>
      <c r="P3752" s="340">
        <v>0</v>
      </c>
      <c r="Q3752" s="340">
        <v>0</v>
      </c>
      <c r="R3752" t="s">
        <v>878</v>
      </c>
      <c r="S3752">
        <f t="shared" si="417"/>
        <v>3</v>
      </c>
    </row>
    <row r="3753" spans="1:19" ht="16" hidden="1" x14ac:dyDescent="0.2">
      <c r="A3753" s="481" t="s">
        <v>357</v>
      </c>
      <c r="B3753" s="156">
        <v>10</v>
      </c>
      <c r="C3753" s="387" t="str">
        <f t="shared" si="418"/>
        <v>SS2.10</v>
      </c>
      <c r="D3753" s="416">
        <v>2</v>
      </c>
      <c r="E3753" s="485">
        <v>44151</v>
      </c>
      <c r="F3753" s="74" t="s">
        <v>502</v>
      </c>
      <c r="G3753" s="444">
        <f>INDEX([1]CAPS!$A:$A,MATCH(F:F,[1]CAPS!$H:$H,0))</f>
        <v>11903</v>
      </c>
      <c r="H3753" s="414"/>
      <c r="I3753" s="341"/>
      <c r="J3753" s="340" t="s">
        <v>276</v>
      </c>
      <c r="K3753" s="451">
        <v>0</v>
      </c>
      <c r="L3753" s="340">
        <v>0</v>
      </c>
      <c r="M3753" s="340" t="s">
        <v>276</v>
      </c>
      <c r="N3753" s="340">
        <v>0</v>
      </c>
      <c r="O3753" s="451">
        <v>3</v>
      </c>
      <c r="P3753" s="340">
        <v>0</v>
      </c>
      <c r="Q3753" s="340">
        <v>0</v>
      </c>
      <c r="S3753">
        <f t="shared" si="417"/>
        <v>3</v>
      </c>
    </row>
    <row r="3754" spans="1:19" ht="16" hidden="1" x14ac:dyDescent="0.2">
      <c r="A3754" s="481" t="s">
        <v>357</v>
      </c>
      <c r="B3754" s="156">
        <v>10</v>
      </c>
      <c r="C3754" s="387" t="str">
        <f t="shared" si="418"/>
        <v>SS2.10</v>
      </c>
      <c r="D3754" s="416">
        <v>2</v>
      </c>
      <c r="E3754" s="485">
        <v>44151</v>
      </c>
      <c r="F3754" s="529" t="s">
        <v>879</v>
      </c>
      <c r="G3754" s="444">
        <f>INDEX([1]CAPS!$A:$A,MATCH(F:F,[1]CAPS!$H:$H,0))</f>
        <v>10442</v>
      </c>
      <c r="H3754" s="414"/>
      <c r="I3754" s="341"/>
      <c r="J3754" s="340" t="s">
        <v>276</v>
      </c>
      <c r="K3754" s="340">
        <v>0</v>
      </c>
      <c r="L3754" s="340">
        <v>0</v>
      </c>
      <c r="M3754" s="340" t="s">
        <v>276</v>
      </c>
      <c r="N3754" s="340">
        <v>0</v>
      </c>
      <c r="O3754" s="340">
        <v>2</v>
      </c>
      <c r="P3754" s="340">
        <v>0</v>
      </c>
      <c r="Q3754" s="340">
        <v>0</v>
      </c>
      <c r="R3754" t="s">
        <v>880</v>
      </c>
      <c r="S3754">
        <f t="shared" si="417"/>
        <v>2</v>
      </c>
    </row>
    <row r="3755" spans="1:19" ht="16" x14ac:dyDescent="0.2">
      <c r="A3755" s="481" t="s">
        <v>357</v>
      </c>
      <c r="B3755" s="156">
        <v>10</v>
      </c>
      <c r="C3755" s="387" t="str">
        <f t="shared" si="418"/>
        <v>SS2.10</v>
      </c>
      <c r="D3755" s="416">
        <v>2</v>
      </c>
      <c r="E3755" s="485">
        <v>44151</v>
      </c>
      <c r="F3755" s="432" t="s">
        <v>719</v>
      </c>
      <c r="G3755" s="444">
        <f>INDEX([1]CAPS!$A:$A,MATCH(F:F,[1]CAPS!$H:$H,0))</f>
        <v>2408</v>
      </c>
      <c r="H3755" s="414"/>
      <c r="I3755" s="341"/>
      <c r="J3755" s="340" t="s">
        <v>276</v>
      </c>
      <c r="K3755" s="340">
        <v>2</v>
      </c>
      <c r="L3755" s="340">
        <v>0</v>
      </c>
      <c r="M3755" s="340" t="s">
        <v>276</v>
      </c>
      <c r="N3755" s="340">
        <v>2</v>
      </c>
      <c r="O3755" s="340" t="s">
        <v>276</v>
      </c>
      <c r="P3755" s="340" t="s">
        <v>276</v>
      </c>
      <c r="Q3755" s="340" t="s">
        <v>276</v>
      </c>
      <c r="S3755">
        <f>SUM(J3755:K3755)</f>
        <v>2</v>
      </c>
    </row>
    <row r="3756" spans="1:19" ht="16" hidden="1" x14ac:dyDescent="0.2">
      <c r="A3756" s="481" t="s">
        <v>357</v>
      </c>
      <c r="B3756" s="156">
        <v>11</v>
      </c>
      <c r="C3756" s="387" t="str">
        <f t="shared" si="418"/>
        <v>SS2.11</v>
      </c>
      <c r="D3756" s="416">
        <v>2</v>
      </c>
      <c r="E3756" s="485">
        <v>44151</v>
      </c>
      <c r="F3756" s="351" t="s">
        <v>134</v>
      </c>
      <c r="G3756" s="444">
        <f>INDEX([1]CAPS!$A:$A,MATCH(F:F,[1]CAPS!$H:$H,0))</f>
        <v>2302</v>
      </c>
      <c r="H3756" s="386" t="s">
        <v>233</v>
      </c>
      <c r="I3756" s="389" t="s">
        <v>238</v>
      </c>
      <c r="J3756" s="340" t="s">
        <v>276</v>
      </c>
      <c r="K3756" s="340">
        <v>21</v>
      </c>
      <c r="L3756" s="340">
        <v>0</v>
      </c>
      <c r="M3756" s="340" t="s">
        <v>276</v>
      </c>
      <c r="N3756" s="340">
        <v>0</v>
      </c>
      <c r="O3756" s="340">
        <v>0</v>
      </c>
      <c r="P3756" s="340">
        <v>0</v>
      </c>
      <c r="Q3756" s="340">
        <v>0</v>
      </c>
      <c r="S3756">
        <f t="shared" si="417"/>
        <v>21</v>
      </c>
    </row>
    <row r="3757" spans="1:19" ht="16" x14ac:dyDescent="0.2">
      <c r="A3757" s="481" t="s">
        <v>357</v>
      </c>
      <c r="B3757" s="156">
        <v>11</v>
      </c>
      <c r="C3757" s="387" t="str">
        <f t="shared" si="418"/>
        <v>SS2.11</v>
      </c>
      <c r="D3757" s="416">
        <v>2</v>
      </c>
      <c r="E3757" s="485">
        <v>44151</v>
      </c>
      <c r="F3757" s="351" t="s">
        <v>127</v>
      </c>
      <c r="G3757" s="444">
        <f>INDEX([1]CAPS!$A:$A,MATCH(F:F,[1]CAPS!$H:$H,0))</f>
        <v>10605</v>
      </c>
      <c r="H3757" s="386" t="s">
        <v>233</v>
      </c>
      <c r="I3757" s="389" t="s">
        <v>238</v>
      </c>
      <c r="J3757" s="340" t="s">
        <v>276</v>
      </c>
      <c r="K3757" s="340">
        <v>3</v>
      </c>
      <c r="L3757" s="340">
        <v>0</v>
      </c>
      <c r="M3757" s="340" t="s">
        <v>276</v>
      </c>
      <c r="N3757" s="340">
        <v>0</v>
      </c>
      <c r="O3757" s="340" t="s">
        <v>276</v>
      </c>
      <c r="P3757" s="340" t="s">
        <v>276</v>
      </c>
      <c r="Q3757" s="340" t="s">
        <v>276</v>
      </c>
      <c r="S3757">
        <f t="shared" ref="S3757:S3758" si="421">SUM(J3757:K3757)</f>
        <v>3</v>
      </c>
    </row>
    <row r="3758" spans="1:19" ht="16" x14ac:dyDescent="0.2">
      <c r="A3758" s="481" t="s">
        <v>357</v>
      </c>
      <c r="B3758" s="156">
        <v>11</v>
      </c>
      <c r="C3758" s="387" t="str">
        <f t="shared" si="418"/>
        <v>SS2.11</v>
      </c>
      <c r="D3758" s="416">
        <v>2</v>
      </c>
      <c r="E3758" s="485">
        <v>44151</v>
      </c>
      <c r="F3758" s="351" t="s">
        <v>129</v>
      </c>
      <c r="G3758" s="444">
        <f>INDEX([1]CAPS!$A:$A,MATCH(F:F,[1]CAPS!$H:$H,0))</f>
        <v>5532</v>
      </c>
      <c r="H3758" s="386" t="s">
        <v>233</v>
      </c>
      <c r="I3758" s="389" t="s">
        <v>238</v>
      </c>
      <c r="J3758" s="340" t="s">
        <v>276</v>
      </c>
      <c r="K3758" s="340">
        <v>9</v>
      </c>
      <c r="L3758" s="340">
        <v>0</v>
      </c>
      <c r="M3758" s="340" t="s">
        <v>276</v>
      </c>
      <c r="N3758" s="340">
        <v>0</v>
      </c>
      <c r="O3758" s="340" t="s">
        <v>276</v>
      </c>
      <c r="P3758" s="340" t="s">
        <v>276</v>
      </c>
      <c r="Q3758" s="340" t="s">
        <v>276</v>
      </c>
      <c r="S3758">
        <f t="shared" si="421"/>
        <v>9</v>
      </c>
    </row>
    <row r="3759" spans="1:19" ht="16" hidden="1" x14ac:dyDescent="0.2">
      <c r="A3759" s="481" t="s">
        <v>357</v>
      </c>
      <c r="B3759" s="156">
        <v>11</v>
      </c>
      <c r="C3759" s="387" t="str">
        <f t="shared" si="418"/>
        <v>SS2.11</v>
      </c>
      <c r="D3759" s="416">
        <v>2</v>
      </c>
      <c r="E3759" s="485">
        <v>44151</v>
      </c>
      <c r="F3759" s="351" t="s">
        <v>351</v>
      </c>
      <c r="G3759" s="444">
        <f>INDEX([1]CAPS!$A:$A,MATCH(F:F,[1]CAPS!$H:$H,0))</f>
        <v>2203</v>
      </c>
      <c r="H3759" s="386" t="s">
        <v>276</v>
      </c>
      <c r="I3759" s="389" t="s">
        <v>238</v>
      </c>
      <c r="J3759" s="340" t="s">
        <v>276</v>
      </c>
      <c r="K3759" s="340">
        <v>2</v>
      </c>
      <c r="L3759" s="340">
        <v>0</v>
      </c>
      <c r="M3759" s="340" t="s">
        <v>276</v>
      </c>
      <c r="N3759" s="340">
        <v>0</v>
      </c>
      <c r="O3759" s="340">
        <v>0</v>
      </c>
      <c r="P3759" s="340">
        <v>0</v>
      </c>
      <c r="Q3759" s="340">
        <v>0</v>
      </c>
      <c r="S3759">
        <f t="shared" si="417"/>
        <v>2</v>
      </c>
    </row>
    <row r="3760" spans="1:19" ht="16" hidden="1" x14ac:dyDescent="0.2">
      <c r="A3760" s="481" t="s">
        <v>357</v>
      </c>
      <c r="B3760" s="156">
        <v>11</v>
      </c>
      <c r="C3760" s="387" t="str">
        <f t="shared" si="418"/>
        <v>SS2.11</v>
      </c>
      <c r="D3760" s="416">
        <v>2</v>
      </c>
      <c r="E3760" s="485">
        <v>44151</v>
      </c>
      <c r="F3760" s="351" t="s">
        <v>228</v>
      </c>
      <c r="G3760" s="444">
        <f>INDEX([1]CAPS!$A:$A,MATCH(F:F,[1]CAPS!$H:$H,0))</f>
        <v>7993</v>
      </c>
      <c r="H3760" s="386" t="s">
        <v>233</v>
      </c>
      <c r="I3760" s="389" t="s">
        <v>238</v>
      </c>
      <c r="J3760" s="340" t="s">
        <v>276</v>
      </c>
      <c r="K3760" s="340">
        <v>3</v>
      </c>
      <c r="L3760" s="340">
        <v>0</v>
      </c>
      <c r="M3760" s="340" t="s">
        <v>276</v>
      </c>
      <c r="N3760" s="340">
        <v>0</v>
      </c>
      <c r="O3760" s="340">
        <v>0</v>
      </c>
      <c r="P3760" s="340">
        <v>0</v>
      </c>
      <c r="Q3760" s="340">
        <v>0</v>
      </c>
      <c r="S3760">
        <f t="shared" si="417"/>
        <v>3</v>
      </c>
    </row>
    <row r="3761" spans="1:19" ht="32" hidden="1" x14ac:dyDescent="0.2">
      <c r="A3761" s="481" t="s">
        <v>357</v>
      </c>
      <c r="B3761" s="156">
        <v>11</v>
      </c>
      <c r="C3761" s="387" t="str">
        <f t="shared" si="418"/>
        <v>SS2.11</v>
      </c>
      <c r="D3761" s="416">
        <v>2</v>
      </c>
      <c r="E3761" s="485">
        <v>44151</v>
      </c>
      <c r="F3761" s="352" t="s">
        <v>886</v>
      </c>
      <c r="G3761" s="444">
        <f>INDEX([1]CAPS!$A:$A,MATCH(F:F,[1]CAPS!$H:$H,0))</f>
        <v>8748</v>
      </c>
      <c r="H3761" s="386" t="s">
        <v>234</v>
      </c>
      <c r="I3761" s="389" t="s">
        <v>238</v>
      </c>
      <c r="J3761" s="340" t="s">
        <v>276</v>
      </c>
      <c r="K3761" s="340"/>
      <c r="L3761" s="340">
        <v>0</v>
      </c>
      <c r="M3761" s="340" t="s">
        <v>276</v>
      </c>
      <c r="N3761" s="340">
        <v>0</v>
      </c>
      <c r="O3761" s="340">
        <v>1</v>
      </c>
      <c r="P3761" s="340">
        <v>0</v>
      </c>
      <c r="Q3761" s="340"/>
      <c r="R3761" s="532" t="s">
        <v>880</v>
      </c>
      <c r="S3761">
        <f t="shared" si="417"/>
        <v>1</v>
      </c>
    </row>
    <row r="3762" spans="1:19" ht="16" x14ac:dyDescent="0.2">
      <c r="A3762" s="481" t="s">
        <v>357</v>
      </c>
      <c r="B3762" s="156">
        <v>11</v>
      </c>
      <c r="C3762" s="387" t="str">
        <f t="shared" si="418"/>
        <v>SS2.11</v>
      </c>
      <c r="D3762" s="416">
        <v>2</v>
      </c>
      <c r="E3762" s="485">
        <v>44151</v>
      </c>
      <c r="F3762" s="432" t="s">
        <v>551</v>
      </c>
      <c r="G3762" s="444">
        <f>INDEX([1]CAPS!$A:$A,MATCH(F:F,[1]CAPS!$H:$H,0))</f>
        <v>2322</v>
      </c>
      <c r="H3762" s="414"/>
      <c r="I3762" s="341"/>
      <c r="J3762" s="340" t="s">
        <v>276</v>
      </c>
      <c r="K3762" s="340">
        <v>2</v>
      </c>
      <c r="L3762" s="340">
        <v>0</v>
      </c>
      <c r="M3762" s="340" t="s">
        <v>276</v>
      </c>
      <c r="N3762" s="340">
        <v>0</v>
      </c>
      <c r="O3762" s="340" t="s">
        <v>276</v>
      </c>
      <c r="P3762" s="340" t="s">
        <v>276</v>
      </c>
      <c r="Q3762" s="340" t="s">
        <v>276</v>
      </c>
      <c r="S3762">
        <f>SUM(J3762:K3762)</f>
        <v>2</v>
      </c>
    </row>
    <row r="3763" spans="1:19" ht="16" hidden="1" x14ac:dyDescent="0.2">
      <c r="A3763" s="481" t="s">
        <v>357</v>
      </c>
      <c r="B3763" s="156">
        <v>11</v>
      </c>
      <c r="C3763" s="387" t="str">
        <f t="shared" si="418"/>
        <v>SS2.11</v>
      </c>
      <c r="D3763" s="416">
        <v>2</v>
      </c>
      <c r="E3763" s="485">
        <v>44151</v>
      </c>
      <c r="F3763" s="74" t="s">
        <v>128</v>
      </c>
      <c r="G3763" s="444">
        <f>INDEX([1]CAPS!$A:$A,MATCH(F:F,[1]CAPS!$H:$H,0))</f>
        <v>3243</v>
      </c>
      <c r="H3763" s="414"/>
      <c r="I3763" s="341"/>
      <c r="J3763" s="340" t="s">
        <v>276</v>
      </c>
      <c r="K3763" s="451">
        <v>0</v>
      </c>
      <c r="L3763" s="340">
        <v>0</v>
      </c>
      <c r="M3763" s="340" t="s">
        <v>276</v>
      </c>
      <c r="N3763" s="340">
        <v>0</v>
      </c>
      <c r="O3763" s="451">
        <v>9</v>
      </c>
      <c r="P3763" s="340">
        <v>0</v>
      </c>
      <c r="Q3763" s="340">
        <v>0</v>
      </c>
      <c r="S3763">
        <f t="shared" si="417"/>
        <v>9</v>
      </c>
    </row>
    <row r="3764" spans="1:19" ht="16" hidden="1" x14ac:dyDescent="0.2">
      <c r="A3764" s="481" t="s">
        <v>357</v>
      </c>
      <c r="B3764" s="156">
        <v>11</v>
      </c>
      <c r="C3764" s="387" t="str">
        <f t="shared" si="418"/>
        <v>SS2.11</v>
      </c>
      <c r="D3764" s="416">
        <v>2</v>
      </c>
      <c r="E3764" s="485">
        <v>44151</v>
      </c>
      <c r="F3764" s="307" t="s">
        <v>547</v>
      </c>
      <c r="G3764" s="444">
        <f>INDEX([1]CAPS!$A:$A,MATCH(F:F,[1]CAPS!$H:$H,0))</f>
        <v>5657</v>
      </c>
      <c r="H3764" s="414"/>
      <c r="I3764" s="341"/>
      <c r="J3764" s="340" t="s">
        <v>276</v>
      </c>
      <c r="K3764" s="340">
        <v>4</v>
      </c>
      <c r="L3764" s="340">
        <v>0</v>
      </c>
      <c r="M3764" s="340" t="s">
        <v>276</v>
      </c>
      <c r="N3764" s="340">
        <v>1</v>
      </c>
      <c r="O3764" s="340">
        <v>0</v>
      </c>
      <c r="P3764" s="340">
        <v>0</v>
      </c>
      <c r="Q3764" s="340">
        <v>0</v>
      </c>
      <c r="S3764">
        <f t="shared" si="417"/>
        <v>4</v>
      </c>
    </row>
    <row r="3765" spans="1:19" ht="16" hidden="1" x14ac:dyDescent="0.2">
      <c r="A3765" s="481" t="s">
        <v>357</v>
      </c>
      <c r="B3765" s="156">
        <v>11</v>
      </c>
      <c r="C3765" s="387" t="str">
        <f t="shared" si="418"/>
        <v>SS2.11</v>
      </c>
      <c r="D3765" s="416">
        <v>2</v>
      </c>
      <c r="E3765" s="485">
        <v>44151</v>
      </c>
      <c r="F3765" s="432" t="s">
        <v>560</v>
      </c>
      <c r="G3765" s="444">
        <f>INDEX([1]CAPS!$A:$A,MATCH(F:F,[1]CAPS!$H:$H,0))</f>
        <v>2451</v>
      </c>
      <c r="H3765" s="414"/>
      <c r="I3765" s="341"/>
      <c r="J3765" s="340" t="s">
        <v>276</v>
      </c>
      <c r="K3765" s="451">
        <v>0</v>
      </c>
      <c r="L3765" s="340">
        <v>0</v>
      </c>
      <c r="M3765" s="340" t="s">
        <v>276</v>
      </c>
      <c r="N3765" s="451">
        <v>1</v>
      </c>
      <c r="O3765" s="451">
        <v>1</v>
      </c>
      <c r="P3765" s="340">
        <v>0</v>
      </c>
      <c r="Q3765" s="451">
        <v>1</v>
      </c>
      <c r="S3765">
        <f t="shared" si="417"/>
        <v>1</v>
      </c>
    </row>
    <row r="3766" spans="1:19" ht="16" hidden="1" x14ac:dyDescent="0.2">
      <c r="A3766" s="481" t="s">
        <v>357</v>
      </c>
      <c r="B3766" s="156">
        <v>11</v>
      </c>
      <c r="C3766" s="387" t="str">
        <f t="shared" si="418"/>
        <v>SS2.11</v>
      </c>
      <c r="D3766" s="416">
        <v>2</v>
      </c>
      <c r="E3766" s="485">
        <v>44151</v>
      </c>
      <c r="F3766" s="74" t="s">
        <v>502</v>
      </c>
      <c r="G3766" s="444">
        <f>INDEX([1]CAPS!$A:$A,MATCH(F:F,[1]CAPS!$H:$H,0))</f>
        <v>11903</v>
      </c>
      <c r="H3766" s="414"/>
      <c r="I3766" s="341"/>
      <c r="J3766" s="340" t="s">
        <v>276</v>
      </c>
      <c r="K3766" s="451">
        <v>0</v>
      </c>
      <c r="L3766" s="340">
        <v>0</v>
      </c>
      <c r="M3766" s="340" t="s">
        <v>276</v>
      </c>
      <c r="N3766" s="340">
        <v>0</v>
      </c>
      <c r="O3766" s="451">
        <v>2</v>
      </c>
      <c r="P3766" s="340">
        <v>0</v>
      </c>
      <c r="Q3766" s="340">
        <v>0</v>
      </c>
      <c r="S3766">
        <f t="shared" si="417"/>
        <v>2</v>
      </c>
    </row>
    <row r="3767" spans="1:19" ht="16" hidden="1" x14ac:dyDescent="0.2">
      <c r="A3767" s="481" t="s">
        <v>357</v>
      </c>
      <c r="B3767" s="156">
        <v>11</v>
      </c>
      <c r="C3767" s="387" t="str">
        <f t="shared" si="418"/>
        <v>SS2.11</v>
      </c>
      <c r="D3767" s="416">
        <v>2</v>
      </c>
      <c r="E3767" s="485">
        <v>44151</v>
      </c>
      <c r="F3767" s="529" t="s">
        <v>879</v>
      </c>
      <c r="G3767" s="444">
        <f>INDEX([1]CAPS!$A:$A,MATCH(F:F,[1]CAPS!$H:$H,0))</f>
        <v>10442</v>
      </c>
      <c r="H3767" s="414"/>
      <c r="I3767" s="341"/>
      <c r="J3767" s="340" t="s">
        <v>276</v>
      </c>
      <c r="K3767" s="340">
        <v>0</v>
      </c>
      <c r="L3767" s="340">
        <v>0</v>
      </c>
      <c r="M3767" s="340" t="s">
        <v>276</v>
      </c>
      <c r="N3767" s="340">
        <v>0</v>
      </c>
      <c r="O3767" s="340">
        <v>1</v>
      </c>
      <c r="P3767" s="340">
        <v>0</v>
      </c>
      <c r="Q3767" s="340">
        <v>0</v>
      </c>
      <c r="R3767" t="s">
        <v>880</v>
      </c>
      <c r="S3767">
        <f t="shared" si="417"/>
        <v>1</v>
      </c>
    </row>
    <row r="3768" spans="1:19" ht="16" hidden="1" x14ac:dyDescent="0.2">
      <c r="A3768" s="481" t="s">
        <v>357</v>
      </c>
      <c r="B3768" s="156">
        <v>12</v>
      </c>
      <c r="C3768" s="387" t="str">
        <f t="shared" si="418"/>
        <v>SS2.12</v>
      </c>
      <c r="D3768" s="416">
        <v>2</v>
      </c>
      <c r="E3768" s="485">
        <v>44151</v>
      </c>
      <c r="F3768" s="351" t="s">
        <v>134</v>
      </c>
      <c r="G3768" s="444">
        <f>INDEX([1]CAPS!$A:$A,MATCH(F:F,[1]CAPS!$H:$H,0))</f>
        <v>2302</v>
      </c>
      <c r="H3768" s="386" t="s">
        <v>233</v>
      </c>
      <c r="I3768" s="410" t="s">
        <v>238</v>
      </c>
      <c r="J3768" s="340" t="s">
        <v>276</v>
      </c>
      <c r="K3768" s="340">
        <v>16</v>
      </c>
      <c r="L3768" s="340">
        <v>0</v>
      </c>
      <c r="M3768" s="340" t="s">
        <v>276</v>
      </c>
      <c r="N3768" s="340">
        <v>0</v>
      </c>
      <c r="O3768" s="340">
        <v>0</v>
      </c>
      <c r="P3768" s="340">
        <v>0</v>
      </c>
      <c r="Q3768" s="340">
        <v>0</v>
      </c>
      <c r="S3768">
        <f t="shared" si="417"/>
        <v>16</v>
      </c>
    </row>
    <row r="3769" spans="1:19" ht="16" hidden="1" x14ac:dyDescent="0.2">
      <c r="A3769" s="481" t="s">
        <v>357</v>
      </c>
      <c r="B3769" s="156">
        <v>12</v>
      </c>
      <c r="C3769" s="387" t="str">
        <f t="shared" si="418"/>
        <v>SS2.12</v>
      </c>
      <c r="D3769" s="416">
        <v>2</v>
      </c>
      <c r="E3769" s="485">
        <v>44151</v>
      </c>
      <c r="F3769" s="351" t="s">
        <v>127</v>
      </c>
      <c r="G3769" s="444">
        <f>INDEX([1]CAPS!$A:$A,MATCH(F:F,[1]CAPS!$H:$H,0))</f>
        <v>10605</v>
      </c>
      <c r="H3769" s="386" t="s">
        <v>233</v>
      </c>
      <c r="I3769" s="410" t="s">
        <v>238</v>
      </c>
      <c r="J3769" s="340" t="s">
        <v>276</v>
      </c>
      <c r="K3769" s="340">
        <v>10</v>
      </c>
      <c r="L3769" s="340">
        <v>0</v>
      </c>
      <c r="M3769" s="340" t="s">
        <v>276</v>
      </c>
      <c r="N3769" s="340">
        <v>0</v>
      </c>
      <c r="O3769" s="340">
        <v>0</v>
      </c>
      <c r="P3769" s="340">
        <v>0</v>
      </c>
      <c r="Q3769" s="340">
        <v>0</v>
      </c>
      <c r="S3769">
        <f t="shared" si="417"/>
        <v>10</v>
      </c>
    </row>
    <row r="3770" spans="1:19" ht="16" hidden="1" x14ac:dyDescent="0.2">
      <c r="A3770" s="481" t="s">
        <v>357</v>
      </c>
      <c r="B3770" s="156">
        <v>12</v>
      </c>
      <c r="C3770" s="387" t="str">
        <f t="shared" si="418"/>
        <v>SS2.12</v>
      </c>
      <c r="D3770" s="416">
        <v>2</v>
      </c>
      <c r="E3770" s="485">
        <v>44151</v>
      </c>
      <c r="F3770" s="351" t="s">
        <v>351</v>
      </c>
      <c r="G3770" s="444">
        <f>INDEX([1]CAPS!$A:$A,MATCH(F:F,[1]CAPS!$H:$H,0))</f>
        <v>2203</v>
      </c>
      <c r="H3770" s="386" t="s">
        <v>276</v>
      </c>
      <c r="I3770" s="410" t="s">
        <v>238</v>
      </c>
      <c r="J3770" s="340" t="s">
        <v>276</v>
      </c>
      <c r="K3770" s="340">
        <v>3</v>
      </c>
      <c r="L3770" s="340">
        <v>0</v>
      </c>
      <c r="M3770" s="340" t="s">
        <v>276</v>
      </c>
      <c r="N3770" s="340">
        <v>0</v>
      </c>
      <c r="O3770" s="340">
        <v>0</v>
      </c>
      <c r="P3770" s="340">
        <v>0</v>
      </c>
      <c r="Q3770" s="340">
        <v>0</v>
      </c>
      <c r="S3770">
        <f t="shared" si="417"/>
        <v>3</v>
      </c>
    </row>
    <row r="3771" spans="1:19" ht="16" hidden="1" x14ac:dyDescent="0.2">
      <c r="A3771" s="481" t="s">
        <v>357</v>
      </c>
      <c r="B3771" s="156">
        <v>12</v>
      </c>
      <c r="C3771" s="387" t="str">
        <f t="shared" si="418"/>
        <v>SS2.12</v>
      </c>
      <c r="D3771" s="416">
        <v>2</v>
      </c>
      <c r="E3771" s="485">
        <v>44151</v>
      </c>
      <c r="F3771" s="351" t="s">
        <v>129</v>
      </c>
      <c r="G3771" s="444">
        <f>INDEX([1]CAPS!$A:$A,MATCH(F:F,[1]CAPS!$H:$H,0))</f>
        <v>5532</v>
      </c>
      <c r="H3771" s="386" t="s">
        <v>233</v>
      </c>
      <c r="I3771" s="410" t="s">
        <v>238</v>
      </c>
      <c r="J3771" s="340" t="s">
        <v>276</v>
      </c>
      <c r="K3771" s="340">
        <v>9</v>
      </c>
      <c r="L3771" s="340">
        <v>0</v>
      </c>
      <c r="M3771" s="340" t="s">
        <v>276</v>
      </c>
      <c r="N3771" s="340">
        <v>0</v>
      </c>
      <c r="O3771" s="340">
        <v>0</v>
      </c>
      <c r="P3771" s="340">
        <v>0</v>
      </c>
      <c r="Q3771" s="340">
        <v>0</v>
      </c>
      <c r="S3771">
        <f t="shared" si="417"/>
        <v>9</v>
      </c>
    </row>
    <row r="3772" spans="1:19" ht="16" x14ac:dyDescent="0.2">
      <c r="A3772" s="481" t="s">
        <v>357</v>
      </c>
      <c r="B3772" s="156">
        <v>12</v>
      </c>
      <c r="C3772" s="387" t="str">
        <f t="shared" si="418"/>
        <v>SS2.12</v>
      </c>
      <c r="D3772" s="416">
        <v>2</v>
      </c>
      <c r="E3772" s="485">
        <v>44151</v>
      </c>
      <c r="F3772" s="351" t="s">
        <v>228</v>
      </c>
      <c r="G3772" s="444">
        <f>INDEX([1]CAPS!$A:$A,MATCH(F:F,[1]CAPS!$H:$H,0))</f>
        <v>7993</v>
      </c>
      <c r="H3772" s="386" t="s">
        <v>233</v>
      </c>
      <c r="I3772" s="410" t="s">
        <v>238</v>
      </c>
      <c r="J3772" s="340" t="s">
        <v>276</v>
      </c>
      <c r="K3772" s="340">
        <v>1</v>
      </c>
      <c r="L3772" s="340">
        <v>0</v>
      </c>
      <c r="M3772" s="340" t="s">
        <v>276</v>
      </c>
      <c r="N3772" s="340">
        <v>0</v>
      </c>
      <c r="O3772" s="340" t="s">
        <v>276</v>
      </c>
      <c r="P3772" s="340" t="s">
        <v>276</v>
      </c>
      <c r="Q3772" s="340" t="s">
        <v>276</v>
      </c>
      <c r="S3772">
        <f>SUM(J3772:K3772)</f>
        <v>1</v>
      </c>
    </row>
    <row r="3773" spans="1:19" ht="16" hidden="1" x14ac:dyDescent="0.2">
      <c r="A3773" s="481" t="s">
        <v>357</v>
      </c>
      <c r="B3773" s="156">
        <v>12</v>
      </c>
      <c r="C3773" s="387" t="str">
        <f t="shared" si="418"/>
        <v>SS2.12</v>
      </c>
      <c r="D3773" s="416">
        <v>2</v>
      </c>
      <c r="E3773" s="485">
        <v>44151</v>
      </c>
      <c r="F3773" s="307" t="s">
        <v>547</v>
      </c>
      <c r="G3773" s="444">
        <f>INDEX([1]CAPS!$A:$A,MATCH(F:F,[1]CAPS!$H:$H,0))</f>
        <v>5657</v>
      </c>
      <c r="H3773" s="386" t="s">
        <v>276</v>
      </c>
      <c r="I3773" s="410" t="s">
        <v>238</v>
      </c>
      <c r="J3773" s="340" t="s">
        <v>276</v>
      </c>
      <c r="K3773" s="340">
        <v>7</v>
      </c>
      <c r="L3773" s="340">
        <v>0</v>
      </c>
      <c r="M3773" s="340" t="s">
        <v>276</v>
      </c>
      <c r="N3773" s="340">
        <v>0</v>
      </c>
      <c r="O3773" s="340">
        <v>0</v>
      </c>
      <c r="P3773" s="340">
        <v>0</v>
      </c>
      <c r="Q3773" s="340">
        <v>0</v>
      </c>
      <c r="S3773">
        <f t="shared" si="417"/>
        <v>7</v>
      </c>
    </row>
    <row r="3774" spans="1:19" ht="16" hidden="1" x14ac:dyDescent="0.2">
      <c r="A3774" s="481" t="s">
        <v>357</v>
      </c>
      <c r="B3774" s="156">
        <v>12</v>
      </c>
      <c r="C3774" s="387" t="str">
        <f t="shared" si="418"/>
        <v>SS2.12</v>
      </c>
      <c r="D3774" s="416">
        <v>2</v>
      </c>
      <c r="E3774" s="485">
        <v>44151</v>
      </c>
      <c r="F3774" s="529" t="s">
        <v>879</v>
      </c>
      <c r="G3774" s="444">
        <f>INDEX([1]CAPS!$A:$A,MATCH(F:F,[1]CAPS!$H:$H,0))</f>
        <v>10442</v>
      </c>
      <c r="H3774" s="414"/>
      <c r="I3774" s="341"/>
      <c r="J3774" s="340" t="s">
        <v>276</v>
      </c>
      <c r="K3774" s="340">
        <v>0</v>
      </c>
      <c r="L3774" s="340">
        <v>0</v>
      </c>
      <c r="M3774" s="340" t="s">
        <v>276</v>
      </c>
      <c r="N3774" s="340">
        <v>0</v>
      </c>
      <c r="O3774" s="340">
        <v>1</v>
      </c>
      <c r="P3774" s="340">
        <v>0</v>
      </c>
      <c r="Q3774" s="340">
        <v>0</v>
      </c>
      <c r="R3774" t="s">
        <v>880</v>
      </c>
      <c r="S3774">
        <f t="shared" si="417"/>
        <v>1</v>
      </c>
    </row>
    <row r="3775" spans="1:19" ht="16" hidden="1" x14ac:dyDescent="0.2">
      <c r="A3775" s="481" t="s">
        <v>357</v>
      </c>
      <c r="B3775" s="156">
        <v>12</v>
      </c>
      <c r="C3775" s="387" t="str">
        <f t="shared" si="418"/>
        <v>SS2.12</v>
      </c>
      <c r="D3775" s="416">
        <v>2</v>
      </c>
      <c r="E3775" s="485">
        <v>44151</v>
      </c>
      <c r="F3775" s="487" t="s">
        <v>889</v>
      </c>
      <c r="G3775" s="444">
        <f>INDEX([1]CAPS!$A:$A,MATCH(F:F,[1]CAPS!$H:$H,0))</f>
        <v>7914</v>
      </c>
      <c r="H3775" s="414"/>
      <c r="I3775" s="341"/>
      <c r="J3775" s="340" t="s">
        <v>276</v>
      </c>
      <c r="K3775" s="451">
        <v>0</v>
      </c>
      <c r="L3775" s="340">
        <v>0</v>
      </c>
      <c r="M3775" s="340" t="s">
        <v>276</v>
      </c>
      <c r="N3775" s="340">
        <v>0</v>
      </c>
      <c r="O3775" s="451">
        <v>2</v>
      </c>
      <c r="P3775" s="340">
        <v>0</v>
      </c>
      <c r="Q3775" s="340">
        <v>0</v>
      </c>
      <c r="R3775" t="s">
        <v>891</v>
      </c>
      <c r="S3775">
        <f t="shared" si="417"/>
        <v>2</v>
      </c>
    </row>
    <row r="3776" spans="1:19" ht="16" hidden="1" x14ac:dyDescent="0.2">
      <c r="A3776" s="481" t="s">
        <v>357</v>
      </c>
      <c r="B3776" s="156">
        <v>12</v>
      </c>
      <c r="C3776" s="387" t="str">
        <f t="shared" si="418"/>
        <v>SS2.12</v>
      </c>
      <c r="D3776" s="416">
        <v>2</v>
      </c>
      <c r="E3776" s="485">
        <v>44151</v>
      </c>
      <c r="F3776" s="307" t="s">
        <v>547</v>
      </c>
      <c r="G3776" s="444">
        <f>INDEX([1]CAPS!$A:$A,MATCH(F:F,[1]CAPS!$H:$H,0))</f>
        <v>5657</v>
      </c>
      <c r="H3776" s="414"/>
      <c r="I3776" s="341"/>
      <c r="J3776" s="340" t="s">
        <v>276</v>
      </c>
      <c r="K3776" s="340">
        <v>7</v>
      </c>
      <c r="L3776" s="340">
        <v>0</v>
      </c>
      <c r="M3776" s="340" t="s">
        <v>276</v>
      </c>
      <c r="N3776" s="340">
        <v>0</v>
      </c>
      <c r="O3776" s="340">
        <v>0</v>
      </c>
      <c r="P3776" s="340">
        <v>0</v>
      </c>
      <c r="Q3776" s="340">
        <v>0</v>
      </c>
      <c r="S3776">
        <f t="shared" si="417"/>
        <v>7</v>
      </c>
    </row>
    <row r="3777" spans="1:19" ht="16" hidden="1" x14ac:dyDescent="0.2">
      <c r="A3777" s="481" t="s">
        <v>357</v>
      </c>
      <c r="B3777" s="156">
        <v>12</v>
      </c>
      <c r="C3777" s="387" t="str">
        <f t="shared" si="418"/>
        <v>SS2.12</v>
      </c>
      <c r="D3777" s="416">
        <v>2</v>
      </c>
      <c r="E3777" s="485">
        <v>44151</v>
      </c>
      <c r="F3777" s="74" t="s">
        <v>128</v>
      </c>
      <c r="G3777" s="444">
        <f>INDEX([1]CAPS!$A:$A,MATCH(F:F,[1]CAPS!$H:$H,0))</f>
        <v>3243</v>
      </c>
      <c r="H3777" s="414"/>
      <c r="I3777" s="341"/>
      <c r="J3777" s="340" t="s">
        <v>276</v>
      </c>
      <c r="K3777" s="451">
        <v>0</v>
      </c>
      <c r="L3777" s="340">
        <v>0</v>
      </c>
      <c r="M3777" s="340" t="s">
        <v>276</v>
      </c>
      <c r="N3777" s="340">
        <v>0</v>
      </c>
      <c r="O3777" s="451">
        <v>2</v>
      </c>
      <c r="P3777" s="340">
        <v>0</v>
      </c>
      <c r="Q3777" s="340">
        <v>0</v>
      </c>
      <c r="S3777">
        <f t="shared" si="417"/>
        <v>2</v>
      </c>
    </row>
    <row r="3778" spans="1:19" ht="16" hidden="1" x14ac:dyDescent="0.2">
      <c r="A3778" s="481" t="s">
        <v>357</v>
      </c>
      <c r="B3778" s="156">
        <v>12</v>
      </c>
      <c r="C3778" s="387" t="str">
        <f t="shared" si="418"/>
        <v>SS2.12</v>
      </c>
      <c r="D3778" s="416">
        <v>2</v>
      </c>
      <c r="E3778" s="485">
        <v>44151</v>
      </c>
      <c r="F3778" s="533" t="s">
        <v>888</v>
      </c>
      <c r="G3778" s="444">
        <f>INDEX([1]CAPS!$A:$A,MATCH(F:F,[1]CAPS!$H:$H,0))</f>
        <v>4877</v>
      </c>
      <c r="H3778" s="414"/>
      <c r="I3778" s="341"/>
      <c r="J3778" s="340" t="s">
        <v>276</v>
      </c>
      <c r="K3778" s="451">
        <v>0</v>
      </c>
      <c r="L3778" s="340">
        <v>0</v>
      </c>
      <c r="M3778" s="340" t="s">
        <v>276</v>
      </c>
      <c r="N3778" s="340">
        <v>0</v>
      </c>
      <c r="O3778" s="451">
        <v>3</v>
      </c>
      <c r="P3778" s="340">
        <v>0</v>
      </c>
      <c r="Q3778" s="340">
        <v>0</v>
      </c>
      <c r="R3778" t="s">
        <v>887</v>
      </c>
      <c r="S3778">
        <f t="shared" si="417"/>
        <v>3</v>
      </c>
    </row>
    <row r="3779" spans="1:19" ht="16" hidden="1" x14ac:dyDescent="0.2">
      <c r="A3779" s="481" t="s">
        <v>357</v>
      </c>
      <c r="B3779" s="156">
        <v>12</v>
      </c>
      <c r="C3779" s="387" t="str">
        <f t="shared" si="418"/>
        <v>SS2.12</v>
      </c>
      <c r="D3779" s="416">
        <v>2</v>
      </c>
      <c r="E3779" s="485">
        <v>44151</v>
      </c>
      <c r="F3779" s="74" t="s">
        <v>877</v>
      </c>
      <c r="G3779" s="444">
        <f>INDEX([1]CAPS!$A:$A,MATCH(F:F,[1]CAPS!$H:$H,0))</f>
        <v>2395</v>
      </c>
      <c r="H3779" s="414"/>
      <c r="I3779" s="341"/>
      <c r="J3779" s="340" t="s">
        <v>276</v>
      </c>
      <c r="K3779" s="340">
        <v>3</v>
      </c>
      <c r="L3779" s="340">
        <v>0</v>
      </c>
      <c r="M3779" s="340" t="s">
        <v>276</v>
      </c>
      <c r="N3779" s="340">
        <v>0</v>
      </c>
      <c r="O3779" s="340">
        <v>0</v>
      </c>
      <c r="P3779" s="340">
        <v>0</v>
      </c>
      <c r="Q3779" s="340">
        <v>0</v>
      </c>
      <c r="R3779" t="s">
        <v>878</v>
      </c>
      <c r="S3779">
        <f t="shared" si="417"/>
        <v>3</v>
      </c>
    </row>
    <row r="3780" spans="1:19" ht="32" hidden="1" x14ac:dyDescent="0.2">
      <c r="A3780" s="481" t="s">
        <v>357</v>
      </c>
      <c r="B3780" s="156">
        <v>12</v>
      </c>
      <c r="C3780" s="387" t="str">
        <f t="shared" si="418"/>
        <v>SS2.12</v>
      </c>
      <c r="D3780" s="416">
        <v>2</v>
      </c>
      <c r="E3780" s="485">
        <v>44151</v>
      </c>
      <c r="F3780" s="352" t="s">
        <v>886</v>
      </c>
      <c r="G3780" s="444">
        <f>INDEX([1]CAPS!$A:$A,MATCH(F:F,[1]CAPS!$H:$H,0))</f>
        <v>8748</v>
      </c>
      <c r="H3780" s="414"/>
      <c r="I3780" s="341"/>
      <c r="J3780" s="340" t="s">
        <v>276</v>
      </c>
      <c r="K3780" s="340">
        <v>2</v>
      </c>
      <c r="L3780" s="340">
        <v>0</v>
      </c>
      <c r="M3780" s="340" t="s">
        <v>276</v>
      </c>
      <c r="N3780" s="340">
        <v>0</v>
      </c>
      <c r="O3780" s="340">
        <v>0</v>
      </c>
      <c r="P3780" s="340">
        <v>0</v>
      </c>
      <c r="Q3780" s="340">
        <v>0</v>
      </c>
      <c r="R3780" s="532" t="s">
        <v>880</v>
      </c>
      <c r="S3780">
        <f t="shared" si="417"/>
        <v>2</v>
      </c>
    </row>
    <row r="3781" spans="1:19" ht="16" hidden="1" x14ac:dyDescent="0.2">
      <c r="A3781" s="481" t="s">
        <v>357</v>
      </c>
      <c r="B3781" s="156">
        <v>13</v>
      </c>
      <c r="C3781" s="387" t="str">
        <f t="shared" si="418"/>
        <v>SS2.13</v>
      </c>
      <c r="D3781" s="416">
        <v>2</v>
      </c>
      <c r="E3781" s="485">
        <v>44151</v>
      </c>
      <c r="F3781" s="307" t="s">
        <v>547</v>
      </c>
      <c r="G3781" s="444">
        <f>INDEX([1]CAPS!$A:$A,MATCH(F:F,[1]CAPS!$H:$H,0))</f>
        <v>5657</v>
      </c>
      <c r="H3781" s="386" t="s">
        <v>276</v>
      </c>
      <c r="I3781" s="410" t="s">
        <v>238</v>
      </c>
      <c r="J3781" s="340" t="s">
        <v>276</v>
      </c>
      <c r="K3781" s="340">
        <v>10</v>
      </c>
      <c r="L3781" s="340">
        <v>0</v>
      </c>
      <c r="M3781" s="340" t="s">
        <v>276</v>
      </c>
      <c r="N3781" s="340">
        <v>6</v>
      </c>
      <c r="O3781" s="340">
        <v>0</v>
      </c>
      <c r="P3781" s="340">
        <v>0</v>
      </c>
      <c r="Q3781" s="340">
        <v>0</v>
      </c>
      <c r="S3781">
        <f t="shared" si="417"/>
        <v>10</v>
      </c>
    </row>
    <row r="3782" spans="1:19" ht="16" hidden="1" x14ac:dyDescent="0.2">
      <c r="A3782" s="481" t="s">
        <v>357</v>
      </c>
      <c r="B3782" s="156">
        <v>13</v>
      </c>
      <c r="C3782" s="387" t="str">
        <f t="shared" si="418"/>
        <v>SS2.13</v>
      </c>
      <c r="D3782" s="416">
        <v>2</v>
      </c>
      <c r="E3782" s="485">
        <v>44151</v>
      </c>
      <c r="F3782" s="529" t="s">
        <v>876</v>
      </c>
      <c r="G3782" s="444">
        <f>INDEX([1]CAPS!$A:$A,MATCH(F:F,[1]CAPS!$H:$H,0))</f>
        <v>3150</v>
      </c>
      <c r="H3782" s="386" t="s">
        <v>270</v>
      </c>
      <c r="I3782" s="410" t="s">
        <v>239</v>
      </c>
      <c r="J3782" s="340" t="s">
        <v>276</v>
      </c>
      <c r="K3782" s="451">
        <v>0</v>
      </c>
      <c r="L3782" s="340">
        <v>0</v>
      </c>
      <c r="M3782" s="340" t="s">
        <v>276</v>
      </c>
      <c r="N3782" s="340">
        <v>0</v>
      </c>
      <c r="O3782" s="451">
        <v>1</v>
      </c>
      <c r="P3782" s="340">
        <v>0</v>
      </c>
      <c r="Q3782" s="340">
        <v>0</v>
      </c>
      <c r="R3782" t="s">
        <v>875</v>
      </c>
      <c r="S3782">
        <f t="shared" si="417"/>
        <v>1</v>
      </c>
    </row>
    <row r="3783" spans="1:19" ht="16" hidden="1" x14ac:dyDescent="0.2">
      <c r="A3783" s="481" t="s">
        <v>357</v>
      </c>
      <c r="B3783" s="156">
        <v>13</v>
      </c>
      <c r="C3783" s="387" t="str">
        <f t="shared" si="418"/>
        <v>SS2.13</v>
      </c>
      <c r="D3783" s="416">
        <v>2</v>
      </c>
      <c r="E3783" s="485">
        <v>44151</v>
      </c>
      <c r="F3783" s="351" t="s">
        <v>134</v>
      </c>
      <c r="G3783" s="444">
        <f>INDEX([1]CAPS!$A:$A,MATCH(F:F,[1]CAPS!$H:$H,0))</f>
        <v>2302</v>
      </c>
      <c r="H3783" s="386" t="s">
        <v>233</v>
      </c>
      <c r="I3783" s="410" t="s">
        <v>238</v>
      </c>
      <c r="J3783" s="340" t="s">
        <v>276</v>
      </c>
      <c r="K3783" s="340">
        <v>24</v>
      </c>
      <c r="L3783" s="340">
        <v>0</v>
      </c>
      <c r="M3783" s="340" t="s">
        <v>276</v>
      </c>
      <c r="N3783" s="340">
        <v>0</v>
      </c>
      <c r="O3783" s="340">
        <v>0</v>
      </c>
      <c r="P3783" s="340">
        <v>0</v>
      </c>
      <c r="Q3783" s="340">
        <v>0</v>
      </c>
      <c r="S3783">
        <f t="shared" si="417"/>
        <v>24</v>
      </c>
    </row>
    <row r="3784" spans="1:19" ht="16" x14ac:dyDescent="0.2">
      <c r="A3784" s="481" t="s">
        <v>357</v>
      </c>
      <c r="B3784" s="156">
        <v>13</v>
      </c>
      <c r="C3784" s="387" t="str">
        <f t="shared" si="418"/>
        <v>SS2.13</v>
      </c>
      <c r="D3784" s="416">
        <v>2</v>
      </c>
      <c r="E3784" s="485">
        <v>44151</v>
      </c>
      <c r="F3784" s="351" t="s">
        <v>129</v>
      </c>
      <c r="G3784" s="444">
        <f>INDEX([1]CAPS!$A:$A,MATCH(F:F,[1]CAPS!$H:$H,0))</f>
        <v>5532</v>
      </c>
      <c r="H3784" s="386" t="s">
        <v>233</v>
      </c>
      <c r="I3784" s="410" t="s">
        <v>238</v>
      </c>
      <c r="J3784" s="340" t="s">
        <v>276</v>
      </c>
      <c r="K3784" s="340">
        <v>12</v>
      </c>
      <c r="L3784" s="340">
        <v>0</v>
      </c>
      <c r="M3784" s="340" t="s">
        <v>276</v>
      </c>
      <c r="N3784" s="340">
        <v>0</v>
      </c>
      <c r="O3784" s="340" t="s">
        <v>276</v>
      </c>
      <c r="P3784" s="340" t="s">
        <v>276</v>
      </c>
      <c r="Q3784" s="340" t="s">
        <v>276</v>
      </c>
      <c r="S3784">
        <f t="shared" ref="S3784:S3786" si="422">SUM(J3784:K3784)</f>
        <v>12</v>
      </c>
    </row>
    <row r="3785" spans="1:19" ht="16" x14ac:dyDescent="0.2">
      <c r="A3785" s="481" t="s">
        <v>357</v>
      </c>
      <c r="B3785" s="156">
        <v>13</v>
      </c>
      <c r="C3785" s="387" t="str">
        <f t="shared" si="418"/>
        <v>SS2.13</v>
      </c>
      <c r="D3785" s="416">
        <v>2</v>
      </c>
      <c r="E3785" s="485">
        <v>44151</v>
      </c>
      <c r="F3785" s="351" t="s">
        <v>127</v>
      </c>
      <c r="G3785" s="444">
        <f>INDEX([1]CAPS!$A:$A,MATCH(F:F,[1]CAPS!$H:$H,0))</f>
        <v>10605</v>
      </c>
      <c r="H3785" s="386" t="s">
        <v>233</v>
      </c>
      <c r="I3785" s="410" t="s">
        <v>238</v>
      </c>
      <c r="J3785" s="340" t="s">
        <v>276</v>
      </c>
      <c r="K3785" s="340">
        <v>6</v>
      </c>
      <c r="L3785" s="340">
        <v>0</v>
      </c>
      <c r="M3785" s="340" t="s">
        <v>276</v>
      </c>
      <c r="N3785" s="340">
        <v>0</v>
      </c>
      <c r="O3785" s="340" t="s">
        <v>276</v>
      </c>
      <c r="P3785" s="340" t="s">
        <v>276</v>
      </c>
      <c r="Q3785" s="340" t="s">
        <v>276</v>
      </c>
      <c r="S3785">
        <f t="shared" si="422"/>
        <v>6</v>
      </c>
    </row>
    <row r="3786" spans="1:19" ht="16" x14ac:dyDescent="0.2">
      <c r="A3786" s="481" t="s">
        <v>357</v>
      </c>
      <c r="B3786" s="156">
        <v>13</v>
      </c>
      <c r="C3786" s="387" t="str">
        <f t="shared" si="418"/>
        <v>SS2.13</v>
      </c>
      <c r="D3786" s="416">
        <v>2</v>
      </c>
      <c r="E3786" s="485">
        <v>44151</v>
      </c>
      <c r="F3786" s="432" t="s">
        <v>551</v>
      </c>
      <c r="G3786" s="444">
        <f>INDEX([1]CAPS!$A:$A,MATCH(F:F,[1]CAPS!$H:$H,0))</f>
        <v>2322</v>
      </c>
      <c r="H3786" s="414"/>
      <c r="I3786" s="341"/>
      <c r="J3786" s="340" t="s">
        <v>276</v>
      </c>
      <c r="K3786" s="340">
        <v>6</v>
      </c>
      <c r="L3786" s="340">
        <v>0</v>
      </c>
      <c r="M3786" s="340" t="s">
        <v>276</v>
      </c>
      <c r="N3786" s="340">
        <v>1</v>
      </c>
      <c r="O3786" s="340" t="s">
        <v>276</v>
      </c>
      <c r="P3786" s="340" t="s">
        <v>276</v>
      </c>
      <c r="Q3786" s="340" t="s">
        <v>276</v>
      </c>
      <c r="S3786">
        <f t="shared" si="422"/>
        <v>6</v>
      </c>
    </row>
    <row r="3787" spans="1:19" ht="16" hidden="1" x14ac:dyDescent="0.2">
      <c r="A3787" s="481" t="s">
        <v>357</v>
      </c>
      <c r="B3787" s="156">
        <v>13</v>
      </c>
      <c r="C3787" s="387" t="str">
        <f t="shared" si="418"/>
        <v>SS2.13</v>
      </c>
      <c r="D3787" s="416">
        <v>2</v>
      </c>
      <c r="E3787" s="485">
        <v>44151</v>
      </c>
      <c r="F3787" s="529" t="s">
        <v>879</v>
      </c>
      <c r="G3787" s="444">
        <f>INDEX([1]CAPS!$A:$A,MATCH(F:F,[1]CAPS!$H:$H,0))</f>
        <v>10442</v>
      </c>
      <c r="H3787" s="414"/>
      <c r="I3787" s="341"/>
      <c r="J3787" s="340" t="s">
        <v>276</v>
      </c>
      <c r="K3787" s="340">
        <v>0</v>
      </c>
      <c r="L3787" s="340">
        <v>0</v>
      </c>
      <c r="M3787" s="340" t="s">
        <v>276</v>
      </c>
      <c r="N3787" s="340">
        <v>0</v>
      </c>
      <c r="O3787" s="340">
        <v>1</v>
      </c>
      <c r="P3787" s="340">
        <v>0</v>
      </c>
      <c r="Q3787" s="340">
        <v>0</v>
      </c>
      <c r="R3787" t="s">
        <v>880</v>
      </c>
      <c r="S3787">
        <f t="shared" ref="S3787:S3850" si="423">SUM(J3787:K3787)+O3787</f>
        <v>1</v>
      </c>
    </row>
    <row r="3788" spans="1:19" ht="16" hidden="1" x14ac:dyDescent="0.2">
      <c r="A3788" s="481" t="s">
        <v>357</v>
      </c>
      <c r="B3788" s="156">
        <v>13</v>
      </c>
      <c r="C3788" s="387" t="str">
        <f t="shared" ref="C3788:C3851" si="424">CONCATENATE(A3788,".",B3788)</f>
        <v>SS2.13</v>
      </c>
      <c r="D3788" s="416">
        <v>2</v>
      </c>
      <c r="E3788" s="485">
        <v>44151</v>
      </c>
      <c r="F3788" s="533" t="s">
        <v>888</v>
      </c>
      <c r="G3788" s="444">
        <f>INDEX([1]CAPS!$A:$A,MATCH(F:F,[1]CAPS!$H:$H,0))</f>
        <v>4877</v>
      </c>
      <c r="H3788" s="414"/>
      <c r="I3788" s="341"/>
      <c r="J3788" s="340" t="s">
        <v>276</v>
      </c>
      <c r="K3788" s="451">
        <v>0</v>
      </c>
      <c r="L3788" s="340">
        <v>0</v>
      </c>
      <c r="M3788" s="340" t="s">
        <v>276</v>
      </c>
      <c r="N3788" s="340">
        <v>0</v>
      </c>
      <c r="O3788" s="451">
        <v>6</v>
      </c>
      <c r="P3788" s="340">
        <v>0</v>
      </c>
      <c r="Q3788" s="340">
        <v>0</v>
      </c>
      <c r="R3788" t="s">
        <v>887</v>
      </c>
      <c r="S3788">
        <f t="shared" si="423"/>
        <v>6</v>
      </c>
    </row>
    <row r="3789" spans="1:19" ht="16" hidden="1" x14ac:dyDescent="0.2">
      <c r="A3789" s="481" t="s">
        <v>357</v>
      </c>
      <c r="B3789" s="156">
        <v>13</v>
      </c>
      <c r="C3789" s="387" t="str">
        <f t="shared" si="424"/>
        <v>SS2.13</v>
      </c>
      <c r="D3789" s="416">
        <v>2</v>
      </c>
      <c r="E3789" s="485">
        <v>44151</v>
      </c>
      <c r="F3789" s="74" t="s">
        <v>128</v>
      </c>
      <c r="G3789" s="444">
        <f>INDEX([1]CAPS!$A:$A,MATCH(F:F,[1]CAPS!$H:$H,0))</f>
        <v>3243</v>
      </c>
      <c r="H3789" s="414"/>
      <c r="I3789" s="341"/>
      <c r="J3789" s="340" t="s">
        <v>276</v>
      </c>
      <c r="K3789" s="451">
        <v>0</v>
      </c>
      <c r="L3789" s="340">
        <v>0</v>
      </c>
      <c r="M3789" s="340" t="s">
        <v>276</v>
      </c>
      <c r="N3789" s="340">
        <v>0</v>
      </c>
      <c r="O3789" s="451">
        <v>5</v>
      </c>
      <c r="P3789" s="340">
        <v>0</v>
      </c>
      <c r="Q3789" s="340">
        <v>0</v>
      </c>
      <c r="S3789">
        <f t="shared" si="423"/>
        <v>5</v>
      </c>
    </row>
    <row r="3790" spans="1:19" ht="16" hidden="1" x14ac:dyDescent="0.2">
      <c r="A3790" s="481" t="s">
        <v>357</v>
      </c>
      <c r="B3790" s="156">
        <v>13</v>
      </c>
      <c r="C3790" s="387" t="str">
        <f t="shared" si="424"/>
        <v>SS2.13</v>
      </c>
      <c r="D3790" s="416">
        <v>2</v>
      </c>
      <c r="E3790" s="485">
        <v>44151</v>
      </c>
      <c r="F3790" s="74" t="s">
        <v>351</v>
      </c>
      <c r="G3790" s="444">
        <f>INDEX([1]CAPS!$A:$A,MATCH(F:F,[1]CAPS!$H:$H,0))</f>
        <v>2203</v>
      </c>
      <c r="H3790" s="414"/>
      <c r="I3790" s="341"/>
      <c r="J3790" s="340" t="s">
        <v>276</v>
      </c>
      <c r="K3790" s="340">
        <v>4</v>
      </c>
      <c r="L3790" s="340">
        <v>0</v>
      </c>
      <c r="M3790" s="340" t="s">
        <v>276</v>
      </c>
      <c r="N3790" s="340">
        <v>0</v>
      </c>
      <c r="O3790" s="340">
        <v>0</v>
      </c>
      <c r="P3790" s="340">
        <v>0</v>
      </c>
      <c r="Q3790" s="340">
        <v>0</v>
      </c>
      <c r="S3790">
        <f t="shared" si="423"/>
        <v>4</v>
      </c>
    </row>
    <row r="3791" spans="1:19" ht="16" hidden="1" x14ac:dyDescent="0.2">
      <c r="A3791" s="481" t="s">
        <v>357</v>
      </c>
      <c r="B3791" s="156">
        <v>13</v>
      </c>
      <c r="C3791" s="387" t="str">
        <f t="shared" si="424"/>
        <v>SS2.13</v>
      </c>
      <c r="D3791" s="416">
        <v>2</v>
      </c>
      <c r="E3791" s="485">
        <v>44151</v>
      </c>
      <c r="F3791" s="74" t="s">
        <v>877</v>
      </c>
      <c r="G3791" s="444">
        <f>INDEX([1]CAPS!$A:$A,MATCH(F:F,[1]CAPS!$H:$H,0))</f>
        <v>2395</v>
      </c>
      <c r="H3791" s="414"/>
      <c r="I3791" s="341"/>
      <c r="J3791" s="340" t="s">
        <v>276</v>
      </c>
      <c r="K3791" s="340">
        <v>3</v>
      </c>
      <c r="L3791" s="340">
        <v>0</v>
      </c>
      <c r="M3791" s="340" t="s">
        <v>276</v>
      </c>
      <c r="N3791" s="340">
        <v>0</v>
      </c>
      <c r="O3791" s="340">
        <v>0</v>
      </c>
      <c r="P3791" s="340">
        <v>0</v>
      </c>
      <c r="Q3791" s="340">
        <v>0</v>
      </c>
      <c r="R3791" t="s">
        <v>878</v>
      </c>
      <c r="S3791">
        <f t="shared" si="423"/>
        <v>3</v>
      </c>
    </row>
    <row r="3792" spans="1:19" ht="16" hidden="1" x14ac:dyDescent="0.2">
      <c r="A3792" s="481" t="s">
        <v>357</v>
      </c>
      <c r="B3792" s="156">
        <v>13</v>
      </c>
      <c r="C3792" s="387" t="str">
        <f t="shared" si="424"/>
        <v>SS2.13</v>
      </c>
      <c r="D3792" s="416">
        <v>2</v>
      </c>
      <c r="E3792" s="485">
        <v>44151</v>
      </c>
      <c r="F3792" s="74" t="s">
        <v>502</v>
      </c>
      <c r="G3792" s="444">
        <f>INDEX([1]CAPS!$A:$A,MATCH(F:F,[1]CAPS!$H:$H,0))</f>
        <v>11903</v>
      </c>
      <c r="H3792" s="414"/>
      <c r="I3792" s="341"/>
      <c r="J3792" s="340" t="s">
        <v>276</v>
      </c>
      <c r="K3792" s="451">
        <v>0</v>
      </c>
      <c r="L3792" s="340">
        <v>0</v>
      </c>
      <c r="M3792" s="340" t="s">
        <v>276</v>
      </c>
      <c r="N3792" s="340">
        <v>0</v>
      </c>
      <c r="O3792" s="451">
        <v>1</v>
      </c>
      <c r="P3792" s="340">
        <v>0</v>
      </c>
      <c r="Q3792" s="340">
        <v>0</v>
      </c>
      <c r="S3792">
        <f t="shared" si="423"/>
        <v>1</v>
      </c>
    </row>
    <row r="3793" spans="1:19" ht="16" hidden="1" x14ac:dyDescent="0.2">
      <c r="A3793" s="481" t="s">
        <v>357</v>
      </c>
      <c r="B3793" s="156">
        <v>13</v>
      </c>
      <c r="C3793" s="387" t="str">
        <f t="shared" si="424"/>
        <v>SS2.13</v>
      </c>
      <c r="D3793" s="416">
        <v>2</v>
      </c>
      <c r="E3793" s="485">
        <v>44151</v>
      </c>
      <c r="F3793" s="432" t="s">
        <v>721</v>
      </c>
      <c r="G3793" s="444">
        <f>INDEX([1]CAPS!$A:$A,MATCH(F:F,[1]CAPS!$H:$H,0))</f>
        <v>9822</v>
      </c>
      <c r="H3793" s="414"/>
      <c r="I3793" s="341"/>
      <c r="J3793" s="340" t="s">
        <v>276</v>
      </c>
      <c r="K3793" s="451">
        <v>0</v>
      </c>
      <c r="L3793" s="340">
        <v>0</v>
      </c>
      <c r="M3793" s="340" t="s">
        <v>276</v>
      </c>
      <c r="N3793" s="340">
        <v>2</v>
      </c>
      <c r="O3793" s="451">
        <v>2</v>
      </c>
      <c r="P3793" s="340">
        <v>0</v>
      </c>
      <c r="Q3793" s="340">
        <v>0</v>
      </c>
      <c r="S3793">
        <f t="shared" si="423"/>
        <v>2</v>
      </c>
    </row>
    <row r="3794" spans="1:19" ht="16" hidden="1" x14ac:dyDescent="0.2">
      <c r="A3794" s="481" t="s">
        <v>357</v>
      </c>
      <c r="B3794" s="156">
        <v>13</v>
      </c>
      <c r="C3794" s="387" t="str">
        <f t="shared" si="424"/>
        <v>SS2.13</v>
      </c>
      <c r="D3794" s="416">
        <v>2</v>
      </c>
      <c r="E3794" s="485">
        <v>44151</v>
      </c>
      <c r="F3794" s="432" t="s">
        <v>560</v>
      </c>
      <c r="G3794" s="444">
        <f>INDEX([1]CAPS!$A:$A,MATCH(F:F,[1]CAPS!$H:$H,0))</f>
        <v>2451</v>
      </c>
      <c r="H3794" s="414"/>
      <c r="I3794" s="341"/>
      <c r="J3794" s="340" t="s">
        <v>276</v>
      </c>
      <c r="K3794" s="451">
        <v>0</v>
      </c>
      <c r="L3794" s="340">
        <v>0</v>
      </c>
      <c r="M3794" s="340" t="s">
        <v>276</v>
      </c>
      <c r="N3794" s="340">
        <v>2</v>
      </c>
      <c r="O3794" s="451">
        <v>2</v>
      </c>
      <c r="P3794" s="340">
        <v>0</v>
      </c>
      <c r="Q3794" s="340">
        <v>0</v>
      </c>
      <c r="S3794">
        <f t="shared" si="423"/>
        <v>2</v>
      </c>
    </row>
    <row r="3795" spans="1:19" ht="16" hidden="1" x14ac:dyDescent="0.2">
      <c r="A3795" s="481" t="s">
        <v>357</v>
      </c>
      <c r="B3795" s="156">
        <v>14</v>
      </c>
      <c r="C3795" s="387" t="str">
        <f t="shared" si="424"/>
        <v>SS2.14</v>
      </c>
      <c r="D3795" s="416">
        <v>2</v>
      </c>
      <c r="E3795" s="485">
        <v>44151</v>
      </c>
      <c r="F3795" s="307" t="s">
        <v>547</v>
      </c>
      <c r="G3795" s="444">
        <f>INDEX([1]CAPS!$A:$A,MATCH(F:F,[1]CAPS!$H:$H,0))</f>
        <v>5657</v>
      </c>
      <c r="H3795" s="386" t="s">
        <v>276</v>
      </c>
      <c r="I3795" s="410" t="s">
        <v>238</v>
      </c>
      <c r="J3795" s="340" t="s">
        <v>276</v>
      </c>
      <c r="K3795" s="340">
        <v>18</v>
      </c>
      <c r="L3795" s="340">
        <v>0</v>
      </c>
      <c r="M3795" s="340" t="s">
        <v>276</v>
      </c>
      <c r="N3795" s="340">
        <v>2</v>
      </c>
      <c r="O3795" s="340">
        <v>0</v>
      </c>
      <c r="P3795" s="340">
        <v>0</v>
      </c>
      <c r="Q3795" s="340">
        <v>0</v>
      </c>
      <c r="S3795">
        <f t="shared" si="423"/>
        <v>18</v>
      </c>
    </row>
    <row r="3796" spans="1:19" ht="16" hidden="1" x14ac:dyDescent="0.2">
      <c r="A3796" s="481" t="s">
        <v>357</v>
      </c>
      <c r="B3796" s="156">
        <v>14</v>
      </c>
      <c r="C3796" s="387" t="str">
        <f t="shared" si="424"/>
        <v>SS2.14</v>
      </c>
      <c r="D3796" s="416">
        <v>2</v>
      </c>
      <c r="E3796" s="485">
        <v>44151</v>
      </c>
      <c r="F3796" s="351" t="s">
        <v>134</v>
      </c>
      <c r="G3796" s="444">
        <f>INDEX([1]CAPS!$A:$A,MATCH(F:F,[1]CAPS!$H:$H,0))</f>
        <v>2302</v>
      </c>
      <c r="H3796" s="386" t="s">
        <v>233</v>
      </c>
      <c r="I3796" s="410" t="s">
        <v>238</v>
      </c>
      <c r="J3796" s="340" t="s">
        <v>276</v>
      </c>
      <c r="K3796" s="340">
        <v>14</v>
      </c>
      <c r="L3796" s="340">
        <v>0</v>
      </c>
      <c r="M3796" s="340" t="s">
        <v>276</v>
      </c>
      <c r="N3796" s="340">
        <v>0</v>
      </c>
      <c r="O3796" s="340">
        <v>0</v>
      </c>
      <c r="P3796" s="340">
        <v>0</v>
      </c>
      <c r="Q3796" s="340">
        <v>0</v>
      </c>
      <c r="S3796">
        <f t="shared" si="423"/>
        <v>14</v>
      </c>
    </row>
    <row r="3797" spans="1:19" ht="16" x14ac:dyDescent="0.2">
      <c r="A3797" s="481" t="s">
        <v>357</v>
      </c>
      <c r="B3797" s="156">
        <v>14</v>
      </c>
      <c r="C3797" s="387" t="str">
        <f t="shared" si="424"/>
        <v>SS2.14</v>
      </c>
      <c r="D3797" s="416">
        <v>2</v>
      </c>
      <c r="E3797" s="485">
        <v>44151</v>
      </c>
      <c r="F3797" s="351" t="s">
        <v>127</v>
      </c>
      <c r="G3797" s="444">
        <f>INDEX([1]CAPS!$A:$A,MATCH(F:F,[1]CAPS!$H:$H,0))</f>
        <v>10605</v>
      </c>
      <c r="H3797" s="386" t="s">
        <v>233</v>
      </c>
      <c r="I3797" s="410" t="s">
        <v>238</v>
      </c>
      <c r="J3797" s="340" t="s">
        <v>276</v>
      </c>
      <c r="K3797" s="340">
        <v>6</v>
      </c>
      <c r="L3797" s="340">
        <v>0</v>
      </c>
      <c r="M3797" s="340" t="s">
        <v>276</v>
      </c>
      <c r="N3797" s="340">
        <v>0</v>
      </c>
      <c r="O3797" s="340" t="s">
        <v>276</v>
      </c>
      <c r="P3797" s="340" t="s">
        <v>276</v>
      </c>
      <c r="Q3797" s="340" t="s">
        <v>276</v>
      </c>
      <c r="S3797">
        <f t="shared" ref="S3797:S3798" si="425">SUM(J3797:K3797)</f>
        <v>6</v>
      </c>
    </row>
    <row r="3798" spans="1:19" ht="16" x14ac:dyDescent="0.2">
      <c r="A3798" s="481" t="s">
        <v>357</v>
      </c>
      <c r="B3798" s="156">
        <v>14</v>
      </c>
      <c r="C3798" s="387" t="str">
        <f t="shared" si="424"/>
        <v>SS2.14</v>
      </c>
      <c r="D3798" s="416">
        <v>2</v>
      </c>
      <c r="E3798" s="485">
        <v>44151</v>
      </c>
      <c r="F3798" s="351" t="s">
        <v>129</v>
      </c>
      <c r="G3798" s="444">
        <f>INDEX([1]CAPS!$A:$A,MATCH(F:F,[1]CAPS!$H:$H,0))</f>
        <v>5532</v>
      </c>
      <c r="H3798" s="386" t="s">
        <v>233</v>
      </c>
      <c r="I3798" s="410" t="s">
        <v>238</v>
      </c>
      <c r="J3798" s="340" t="s">
        <v>276</v>
      </c>
      <c r="K3798" s="340">
        <v>1</v>
      </c>
      <c r="L3798" s="340">
        <v>0</v>
      </c>
      <c r="M3798" s="340" t="s">
        <v>276</v>
      </c>
      <c r="N3798" s="340">
        <v>0</v>
      </c>
      <c r="O3798" s="340" t="s">
        <v>276</v>
      </c>
      <c r="P3798" s="340" t="s">
        <v>276</v>
      </c>
      <c r="Q3798" s="340" t="s">
        <v>276</v>
      </c>
      <c r="S3798">
        <f t="shared" si="425"/>
        <v>1</v>
      </c>
    </row>
    <row r="3799" spans="1:19" ht="16" hidden="1" x14ac:dyDescent="0.2">
      <c r="A3799" s="481" t="s">
        <v>357</v>
      </c>
      <c r="B3799" s="156">
        <v>14</v>
      </c>
      <c r="C3799" s="387" t="str">
        <f t="shared" si="424"/>
        <v>SS2.14</v>
      </c>
      <c r="D3799" s="416">
        <v>2</v>
      </c>
      <c r="E3799" s="485">
        <v>44151</v>
      </c>
      <c r="F3799" s="74" t="s">
        <v>128</v>
      </c>
      <c r="G3799" s="444">
        <f>INDEX([1]CAPS!$A:$A,MATCH(F:F,[1]CAPS!$H:$H,0))</f>
        <v>3243</v>
      </c>
      <c r="H3799" s="414"/>
      <c r="I3799" s="341"/>
      <c r="J3799" s="340" t="s">
        <v>276</v>
      </c>
      <c r="K3799" s="451">
        <v>0</v>
      </c>
      <c r="L3799" s="340">
        <v>0</v>
      </c>
      <c r="M3799" s="340" t="s">
        <v>276</v>
      </c>
      <c r="N3799" s="340">
        <v>0</v>
      </c>
      <c r="O3799" s="451">
        <v>1</v>
      </c>
      <c r="P3799" s="340">
        <v>0</v>
      </c>
      <c r="Q3799" s="340">
        <v>0</v>
      </c>
      <c r="S3799">
        <f t="shared" si="423"/>
        <v>1</v>
      </c>
    </row>
    <row r="3800" spans="1:19" ht="16" hidden="1" x14ac:dyDescent="0.2">
      <c r="A3800" s="481" t="s">
        <v>357</v>
      </c>
      <c r="B3800" s="156">
        <v>14</v>
      </c>
      <c r="C3800" s="387" t="str">
        <f t="shared" si="424"/>
        <v>SS2.14</v>
      </c>
      <c r="D3800" s="416">
        <v>2</v>
      </c>
      <c r="E3800" s="485">
        <v>44151</v>
      </c>
      <c r="F3800" s="74" t="s">
        <v>351</v>
      </c>
      <c r="G3800" s="444">
        <f>INDEX([1]CAPS!$A:$A,MATCH(F:F,[1]CAPS!$H:$H,0))</f>
        <v>2203</v>
      </c>
      <c r="H3800" s="414"/>
      <c r="I3800" s="341"/>
      <c r="J3800" s="340" t="s">
        <v>276</v>
      </c>
      <c r="K3800" s="340">
        <v>30</v>
      </c>
      <c r="L3800" s="340">
        <v>0</v>
      </c>
      <c r="M3800" s="340" t="s">
        <v>276</v>
      </c>
      <c r="N3800" s="340">
        <v>0</v>
      </c>
      <c r="O3800" s="340">
        <v>0</v>
      </c>
      <c r="P3800" s="340">
        <v>0</v>
      </c>
      <c r="Q3800" s="340">
        <v>0</v>
      </c>
      <c r="S3800">
        <f t="shared" si="423"/>
        <v>30</v>
      </c>
    </row>
    <row r="3801" spans="1:19" ht="16" hidden="1" x14ac:dyDescent="0.2">
      <c r="A3801" s="481" t="s">
        <v>357</v>
      </c>
      <c r="B3801" s="156">
        <v>14</v>
      </c>
      <c r="C3801" s="387" t="str">
        <f t="shared" si="424"/>
        <v>SS2.14</v>
      </c>
      <c r="D3801" s="416">
        <v>2</v>
      </c>
      <c r="E3801" s="485">
        <v>44151</v>
      </c>
      <c r="F3801" s="74" t="s">
        <v>502</v>
      </c>
      <c r="G3801" s="444">
        <f>INDEX([1]CAPS!$A:$A,MATCH(F:F,[1]CAPS!$H:$H,0))</f>
        <v>11903</v>
      </c>
      <c r="H3801" s="414"/>
      <c r="I3801" s="341"/>
      <c r="J3801" s="340" t="s">
        <v>276</v>
      </c>
      <c r="K3801" s="451">
        <v>0</v>
      </c>
      <c r="L3801" s="340">
        <v>0</v>
      </c>
      <c r="M3801" s="340" t="s">
        <v>276</v>
      </c>
      <c r="N3801" s="340">
        <v>0</v>
      </c>
      <c r="O3801" s="451">
        <v>2</v>
      </c>
      <c r="P3801" s="340">
        <v>0</v>
      </c>
      <c r="Q3801" s="340">
        <v>0</v>
      </c>
      <c r="S3801">
        <f t="shared" si="423"/>
        <v>2</v>
      </c>
    </row>
    <row r="3802" spans="1:19" ht="16" hidden="1" x14ac:dyDescent="0.2">
      <c r="A3802" s="481" t="s">
        <v>357</v>
      </c>
      <c r="B3802" s="156">
        <v>14</v>
      </c>
      <c r="C3802" s="387" t="str">
        <f t="shared" si="424"/>
        <v>SS2.14</v>
      </c>
      <c r="D3802" s="416">
        <v>2</v>
      </c>
      <c r="E3802" s="485">
        <v>44151</v>
      </c>
      <c r="F3802" s="487" t="s">
        <v>889</v>
      </c>
      <c r="G3802" s="444">
        <f>INDEX([1]CAPS!$A:$A,MATCH(F:F,[1]CAPS!$H:$H,0))</f>
        <v>7914</v>
      </c>
      <c r="H3802" s="414"/>
      <c r="I3802" s="341"/>
      <c r="J3802" s="340" t="s">
        <v>276</v>
      </c>
      <c r="K3802" s="451">
        <v>0</v>
      </c>
      <c r="L3802" s="340">
        <v>0</v>
      </c>
      <c r="M3802" s="340" t="s">
        <v>276</v>
      </c>
      <c r="N3802" s="340">
        <v>0</v>
      </c>
      <c r="O3802" s="451">
        <v>3</v>
      </c>
      <c r="P3802" s="340">
        <v>0</v>
      </c>
      <c r="Q3802" s="340">
        <v>0</v>
      </c>
      <c r="R3802" t="s">
        <v>891</v>
      </c>
      <c r="S3802">
        <f t="shared" si="423"/>
        <v>3</v>
      </c>
    </row>
    <row r="3803" spans="1:19" ht="16" hidden="1" x14ac:dyDescent="0.2">
      <c r="A3803" s="481" t="s">
        <v>357</v>
      </c>
      <c r="B3803" s="156">
        <v>14</v>
      </c>
      <c r="C3803" s="387" t="str">
        <f t="shared" si="424"/>
        <v>SS2.14</v>
      </c>
      <c r="D3803" s="416">
        <v>2</v>
      </c>
      <c r="E3803" s="485">
        <v>44151</v>
      </c>
      <c r="F3803" s="432" t="s">
        <v>560</v>
      </c>
      <c r="G3803" s="444">
        <f>INDEX([1]CAPS!$A:$A,MATCH(F:F,[1]CAPS!$H:$H,0))</f>
        <v>2451</v>
      </c>
      <c r="H3803" s="414"/>
      <c r="I3803" s="341"/>
      <c r="J3803" s="340" t="s">
        <v>276</v>
      </c>
      <c r="K3803" s="451">
        <v>0</v>
      </c>
      <c r="L3803" s="340">
        <v>0</v>
      </c>
      <c r="M3803" s="340" t="s">
        <v>276</v>
      </c>
      <c r="N3803" s="340">
        <v>0</v>
      </c>
      <c r="O3803" s="451">
        <v>6</v>
      </c>
      <c r="P3803" s="340">
        <v>0</v>
      </c>
      <c r="Q3803" s="340">
        <v>0</v>
      </c>
      <c r="S3803">
        <f t="shared" si="423"/>
        <v>6</v>
      </c>
    </row>
    <row r="3804" spans="1:19" ht="16" hidden="1" x14ac:dyDescent="0.2">
      <c r="A3804" s="481" t="s">
        <v>357</v>
      </c>
      <c r="B3804" s="156">
        <v>14</v>
      </c>
      <c r="C3804" s="387" t="str">
        <f t="shared" si="424"/>
        <v>SS2.14</v>
      </c>
      <c r="D3804" s="416">
        <v>2</v>
      </c>
      <c r="E3804" s="485">
        <v>44151</v>
      </c>
      <c r="F3804" s="529" t="s">
        <v>876</v>
      </c>
      <c r="G3804" s="444">
        <f>INDEX([1]CAPS!$A:$A,MATCH(F:F,[1]CAPS!$H:$H,0))</f>
        <v>3150</v>
      </c>
      <c r="H3804" s="414"/>
      <c r="I3804" s="341"/>
      <c r="J3804" s="340" t="s">
        <v>276</v>
      </c>
      <c r="K3804" s="451">
        <v>0</v>
      </c>
      <c r="L3804" s="340">
        <v>0</v>
      </c>
      <c r="M3804" s="340" t="s">
        <v>276</v>
      </c>
      <c r="N3804" s="340">
        <v>0</v>
      </c>
      <c r="O3804" s="451">
        <v>1</v>
      </c>
      <c r="P3804" s="340">
        <v>0</v>
      </c>
      <c r="Q3804" s="340">
        <v>0</v>
      </c>
      <c r="R3804" t="s">
        <v>875</v>
      </c>
      <c r="S3804">
        <f t="shared" si="423"/>
        <v>1</v>
      </c>
    </row>
    <row r="3805" spans="1:19" ht="32" hidden="1" x14ac:dyDescent="0.2">
      <c r="A3805" s="481" t="s">
        <v>357</v>
      </c>
      <c r="B3805" s="156">
        <v>14</v>
      </c>
      <c r="C3805" s="387" t="str">
        <f t="shared" si="424"/>
        <v>SS2.14</v>
      </c>
      <c r="D3805" s="416">
        <v>2</v>
      </c>
      <c r="E3805" s="485">
        <v>44151</v>
      </c>
      <c r="F3805" s="432" t="s">
        <v>651</v>
      </c>
      <c r="G3805" s="444">
        <f>INDEX([1]CAPS!$A:$A,MATCH(F:F,[1]CAPS!$H:$H,0))</f>
        <v>7961</v>
      </c>
      <c r="H3805" s="414"/>
      <c r="I3805" s="341"/>
      <c r="J3805" s="340" t="s">
        <v>276</v>
      </c>
      <c r="K3805" s="340">
        <v>2</v>
      </c>
      <c r="L3805" s="340">
        <v>0</v>
      </c>
      <c r="M3805" s="340" t="s">
        <v>276</v>
      </c>
      <c r="N3805" s="340">
        <v>0</v>
      </c>
      <c r="O3805" s="340">
        <v>0</v>
      </c>
      <c r="P3805" s="340">
        <v>0</v>
      </c>
      <c r="Q3805" s="340">
        <v>0</v>
      </c>
      <c r="S3805">
        <f t="shared" si="423"/>
        <v>2</v>
      </c>
    </row>
    <row r="3806" spans="1:19" ht="16" hidden="1" x14ac:dyDescent="0.2">
      <c r="A3806" s="481" t="s">
        <v>357</v>
      </c>
      <c r="B3806" s="156">
        <v>14</v>
      </c>
      <c r="C3806" s="387" t="str">
        <f t="shared" si="424"/>
        <v>SS2.14</v>
      </c>
      <c r="D3806" s="416">
        <v>2</v>
      </c>
      <c r="E3806" s="485">
        <v>44151</v>
      </c>
      <c r="F3806" s="74" t="s">
        <v>877</v>
      </c>
      <c r="G3806" s="444">
        <f>INDEX([1]CAPS!$A:$A,MATCH(F:F,[1]CAPS!$H:$H,0))</f>
        <v>2395</v>
      </c>
      <c r="H3806" s="414"/>
      <c r="I3806" s="341"/>
      <c r="J3806" s="340" t="s">
        <v>276</v>
      </c>
      <c r="K3806" s="340">
        <v>10</v>
      </c>
      <c r="L3806" s="340">
        <v>0</v>
      </c>
      <c r="M3806" s="340" t="s">
        <v>276</v>
      </c>
      <c r="N3806" s="340">
        <v>0</v>
      </c>
      <c r="O3806" s="340">
        <v>0</v>
      </c>
      <c r="P3806" s="340">
        <v>0</v>
      </c>
      <c r="Q3806" s="340">
        <v>0</v>
      </c>
      <c r="R3806" t="s">
        <v>878</v>
      </c>
      <c r="S3806">
        <f t="shared" si="423"/>
        <v>10</v>
      </c>
    </row>
    <row r="3807" spans="1:19" ht="16" x14ac:dyDescent="0.2">
      <c r="A3807" s="481" t="s">
        <v>357</v>
      </c>
      <c r="B3807" s="156">
        <v>14</v>
      </c>
      <c r="C3807" s="387" t="str">
        <f t="shared" si="424"/>
        <v>SS2.14</v>
      </c>
      <c r="D3807" s="416">
        <v>2</v>
      </c>
      <c r="E3807" s="485">
        <v>44151</v>
      </c>
      <c r="F3807" s="432" t="s">
        <v>883</v>
      </c>
      <c r="G3807" s="444">
        <f>INDEX([1]CAPS!$A:$A,MATCH(F:F,[1]CAPS!$H:$H,0))</f>
        <v>6677</v>
      </c>
      <c r="H3807" s="414"/>
      <c r="I3807" s="341"/>
      <c r="J3807" s="340" t="s">
        <v>276</v>
      </c>
      <c r="K3807" s="340">
        <v>2</v>
      </c>
      <c r="L3807" s="340">
        <v>0</v>
      </c>
      <c r="M3807" s="340" t="s">
        <v>276</v>
      </c>
      <c r="N3807" s="340">
        <v>0</v>
      </c>
      <c r="O3807" s="340" t="s">
        <v>276</v>
      </c>
      <c r="P3807" s="340" t="s">
        <v>276</v>
      </c>
      <c r="Q3807" s="340" t="s">
        <v>276</v>
      </c>
      <c r="R3807" t="s">
        <v>881</v>
      </c>
      <c r="S3807">
        <f t="shared" ref="S3807:S3808" si="426">SUM(J3807:K3807)</f>
        <v>2</v>
      </c>
    </row>
    <row r="3808" spans="1:19" ht="16" x14ac:dyDescent="0.2">
      <c r="A3808" s="481" t="s">
        <v>357</v>
      </c>
      <c r="B3808" s="156">
        <v>14</v>
      </c>
      <c r="C3808" s="387" t="str">
        <f t="shared" si="424"/>
        <v>SS2.14</v>
      </c>
      <c r="D3808" s="416">
        <v>2</v>
      </c>
      <c r="E3808" s="485">
        <v>44151</v>
      </c>
      <c r="F3808" s="432" t="s">
        <v>551</v>
      </c>
      <c r="G3808" s="444">
        <f>INDEX([1]CAPS!$A:$A,MATCH(F:F,[1]CAPS!$H:$H,0))</f>
        <v>2322</v>
      </c>
      <c r="H3808" s="414"/>
      <c r="I3808" s="341"/>
      <c r="J3808" s="340" t="s">
        <v>276</v>
      </c>
      <c r="K3808" s="340">
        <v>6</v>
      </c>
      <c r="L3808" s="340">
        <v>0</v>
      </c>
      <c r="M3808" s="340" t="s">
        <v>276</v>
      </c>
      <c r="N3808" s="340">
        <v>6</v>
      </c>
      <c r="O3808" s="340" t="s">
        <v>276</v>
      </c>
      <c r="P3808" s="340" t="s">
        <v>276</v>
      </c>
      <c r="Q3808" s="340" t="s">
        <v>276</v>
      </c>
      <c r="S3808">
        <f t="shared" si="426"/>
        <v>6</v>
      </c>
    </row>
    <row r="3809" spans="1:19" ht="16" hidden="1" x14ac:dyDescent="0.2">
      <c r="A3809" s="481" t="s">
        <v>357</v>
      </c>
      <c r="B3809" s="156">
        <v>14</v>
      </c>
      <c r="C3809" s="387" t="str">
        <f t="shared" si="424"/>
        <v>SS2.14</v>
      </c>
      <c r="D3809" s="416">
        <v>2</v>
      </c>
      <c r="E3809" s="485">
        <v>44151</v>
      </c>
      <c r="F3809" s="533" t="s">
        <v>888</v>
      </c>
      <c r="G3809" s="444">
        <f>INDEX([1]CAPS!$A:$A,MATCH(F:F,[1]CAPS!$H:$H,0))</f>
        <v>4877</v>
      </c>
      <c r="H3809" s="414"/>
      <c r="I3809" s="341"/>
      <c r="J3809" s="340" t="s">
        <v>276</v>
      </c>
      <c r="K3809" s="451">
        <v>0</v>
      </c>
      <c r="L3809" s="340">
        <v>0</v>
      </c>
      <c r="M3809" s="340" t="s">
        <v>276</v>
      </c>
      <c r="N3809" s="340">
        <v>0</v>
      </c>
      <c r="O3809" s="451">
        <v>15</v>
      </c>
      <c r="P3809" s="340">
        <v>0</v>
      </c>
      <c r="Q3809" s="340">
        <v>0</v>
      </c>
      <c r="R3809" t="s">
        <v>887</v>
      </c>
      <c r="S3809">
        <f t="shared" si="423"/>
        <v>15</v>
      </c>
    </row>
    <row r="3810" spans="1:19" ht="32" hidden="1" x14ac:dyDescent="0.2">
      <c r="A3810" s="481" t="s">
        <v>357</v>
      </c>
      <c r="B3810" s="156">
        <v>14</v>
      </c>
      <c r="C3810" s="387" t="str">
        <f t="shared" si="424"/>
        <v>SS2.14</v>
      </c>
      <c r="D3810" s="416">
        <v>2</v>
      </c>
      <c r="E3810" s="485">
        <v>44151</v>
      </c>
      <c r="F3810" s="352" t="s">
        <v>886</v>
      </c>
      <c r="G3810" s="444">
        <f>INDEX([1]CAPS!$A:$A,MATCH(F:F,[1]CAPS!$H:$H,0))</f>
        <v>8748</v>
      </c>
      <c r="H3810" s="414"/>
      <c r="I3810" s="341"/>
      <c r="J3810" s="340" t="s">
        <v>276</v>
      </c>
      <c r="K3810" s="340">
        <v>4</v>
      </c>
      <c r="L3810" s="340">
        <v>0</v>
      </c>
      <c r="M3810" s="340" t="s">
        <v>276</v>
      </c>
      <c r="N3810" s="340">
        <v>0</v>
      </c>
      <c r="O3810" s="340">
        <v>0</v>
      </c>
      <c r="P3810" s="340">
        <v>0</v>
      </c>
      <c r="Q3810" s="340">
        <v>0</v>
      </c>
      <c r="R3810" s="532" t="s">
        <v>880</v>
      </c>
      <c r="S3810">
        <f t="shared" si="423"/>
        <v>4</v>
      </c>
    </row>
    <row r="3811" spans="1:19" ht="32" hidden="1" x14ac:dyDescent="0.2">
      <c r="A3811" s="481" t="s">
        <v>357</v>
      </c>
      <c r="B3811" s="156">
        <v>14</v>
      </c>
      <c r="C3811" s="387" t="str">
        <f t="shared" si="424"/>
        <v>SS2.14</v>
      </c>
      <c r="D3811" s="416">
        <v>2</v>
      </c>
      <c r="E3811" s="485">
        <v>44151</v>
      </c>
      <c r="F3811" s="74" t="s">
        <v>350</v>
      </c>
      <c r="G3811" s="444">
        <f>INDEX([1]CAPS!$A:$A,MATCH(F:F,[1]CAPS!$H:$H,0))</f>
        <v>4232</v>
      </c>
      <c r="H3811" s="414"/>
      <c r="I3811" s="341"/>
      <c r="J3811" s="340" t="s">
        <v>276</v>
      </c>
      <c r="K3811" s="340">
        <v>0</v>
      </c>
      <c r="L3811" s="340">
        <v>0</v>
      </c>
      <c r="M3811" s="340" t="s">
        <v>276</v>
      </c>
      <c r="N3811" s="340">
        <v>0</v>
      </c>
      <c r="O3811" s="340">
        <v>1</v>
      </c>
      <c r="P3811" s="340">
        <v>0</v>
      </c>
      <c r="Q3811" s="340">
        <v>0</v>
      </c>
      <c r="S3811">
        <f t="shared" si="423"/>
        <v>1</v>
      </c>
    </row>
    <row r="3812" spans="1:19" ht="32" hidden="1" x14ac:dyDescent="0.2">
      <c r="A3812" s="481" t="s">
        <v>357</v>
      </c>
      <c r="B3812" s="156">
        <v>15</v>
      </c>
      <c r="C3812" s="387" t="str">
        <f t="shared" si="424"/>
        <v>SS2.15</v>
      </c>
      <c r="D3812" s="416">
        <v>2</v>
      </c>
      <c r="E3812" s="485">
        <v>44151</v>
      </c>
      <c r="F3812" s="351" t="s">
        <v>350</v>
      </c>
      <c r="G3812" s="444">
        <f>INDEX([1]CAPS!$A:$A,MATCH(F:F,[1]CAPS!$H:$H,0))</f>
        <v>4232</v>
      </c>
      <c r="H3812" s="386" t="s">
        <v>236</v>
      </c>
      <c r="I3812" s="410" t="s">
        <v>242</v>
      </c>
      <c r="J3812" s="340" t="s">
        <v>276</v>
      </c>
      <c r="K3812" s="340">
        <v>2</v>
      </c>
      <c r="L3812" s="340">
        <v>0</v>
      </c>
      <c r="M3812" s="340" t="s">
        <v>276</v>
      </c>
      <c r="N3812" s="340">
        <v>0</v>
      </c>
      <c r="O3812" s="340">
        <v>0</v>
      </c>
      <c r="P3812" s="340">
        <v>0</v>
      </c>
      <c r="Q3812" s="340">
        <v>0</v>
      </c>
      <c r="S3812">
        <f t="shared" si="423"/>
        <v>2</v>
      </c>
    </row>
    <row r="3813" spans="1:19" ht="16" hidden="1" x14ac:dyDescent="0.2">
      <c r="A3813" s="481" t="s">
        <v>357</v>
      </c>
      <c r="B3813" s="156">
        <v>15</v>
      </c>
      <c r="C3813" s="387" t="str">
        <f t="shared" si="424"/>
        <v>SS2.15</v>
      </c>
      <c r="D3813" s="416">
        <v>2</v>
      </c>
      <c r="E3813" s="485">
        <v>44151</v>
      </c>
      <c r="F3813" s="351" t="s">
        <v>134</v>
      </c>
      <c r="G3813" s="444">
        <f>INDEX([1]CAPS!$A:$A,MATCH(F:F,[1]CAPS!$H:$H,0))</f>
        <v>2302</v>
      </c>
      <c r="H3813" s="386" t="s">
        <v>233</v>
      </c>
      <c r="I3813" s="410" t="s">
        <v>238</v>
      </c>
      <c r="J3813" s="340" t="s">
        <v>276</v>
      </c>
      <c r="K3813" s="340">
        <v>19</v>
      </c>
      <c r="L3813" s="340">
        <v>0</v>
      </c>
      <c r="M3813" s="340" t="s">
        <v>276</v>
      </c>
      <c r="N3813" s="340">
        <v>0</v>
      </c>
      <c r="O3813" s="340">
        <v>0</v>
      </c>
      <c r="P3813" s="340">
        <v>0</v>
      </c>
      <c r="Q3813" s="340">
        <v>0</v>
      </c>
      <c r="S3813">
        <f t="shared" si="423"/>
        <v>19</v>
      </c>
    </row>
    <row r="3814" spans="1:19" ht="16" x14ac:dyDescent="0.2">
      <c r="A3814" s="481" t="s">
        <v>357</v>
      </c>
      <c r="B3814" s="156">
        <v>15</v>
      </c>
      <c r="C3814" s="387" t="str">
        <f t="shared" si="424"/>
        <v>SS2.15</v>
      </c>
      <c r="D3814" s="416">
        <v>2</v>
      </c>
      <c r="E3814" s="485">
        <v>44151</v>
      </c>
      <c r="F3814" s="351" t="s">
        <v>129</v>
      </c>
      <c r="G3814" s="444">
        <f>INDEX([1]CAPS!$A:$A,MATCH(F:F,[1]CAPS!$H:$H,0))</f>
        <v>5532</v>
      </c>
      <c r="H3814" s="386" t="s">
        <v>233</v>
      </c>
      <c r="I3814" s="410" t="s">
        <v>238</v>
      </c>
      <c r="J3814" s="340" t="s">
        <v>276</v>
      </c>
      <c r="K3814" s="340">
        <v>8</v>
      </c>
      <c r="L3814" s="340">
        <v>0</v>
      </c>
      <c r="M3814" s="340" t="s">
        <v>276</v>
      </c>
      <c r="N3814" s="340">
        <v>0</v>
      </c>
      <c r="O3814" s="340" t="s">
        <v>276</v>
      </c>
      <c r="P3814" s="340" t="s">
        <v>276</v>
      </c>
      <c r="Q3814" s="340" t="s">
        <v>276</v>
      </c>
      <c r="S3814">
        <f t="shared" ref="S3814:S3815" si="427">SUM(J3814:K3814)</f>
        <v>8</v>
      </c>
    </row>
    <row r="3815" spans="1:19" ht="16" x14ac:dyDescent="0.2">
      <c r="A3815" s="481" t="s">
        <v>357</v>
      </c>
      <c r="B3815" s="156">
        <v>15</v>
      </c>
      <c r="C3815" s="387" t="str">
        <f t="shared" si="424"/>
        <v>SS2.15</v>
      </c>
      <c r="D3815" s="416">
        <v>2</v>
      </c>
      <c r="E3815" s="485">
        <v>44151</v>
      </c>
      <c r="F3815" s="351" t="s">
        <v>127</v>
      </c>
      <c r="G3815" s="444">
        <f>INDEX([1]CAPS!$A:$A,MATCH(F:F,[1]CAPS!$H:$H,0))</f>
        <v>10605</v>
      </c>
      <c r="H3815" s="386" t="s">
        <v>233</v>
      </c>
      <c r="I3815" s="410" t="s">
        <v>238</v>
      </c>
      <c r="J3815" s="340" t="s">
        <v>276</v>
      </c>
      <c r="K3815" s="340">
        <v>6</v>
      </c>
      <c r="L3815" s="340">
        <v>0</v>
      </c>
      <c r="M3815" s="340" t="s">
        <v>276</v>
      </c>
      <c r="N3815" s="340">
        <v>0</v>
      </c>
      <c r="O3815" s="340" t="s">
        <v>276</v>
      </c>
      <c r="P3815" s="340" t="s">
        <v>276</v>
      </c>
      <c r="Q3815" s="340" t="s">
        <v>276</v>
      </c>
      <c r="S3815">
        <f t="shared" si="427"/>
        <v>6</v>
      </c>
    </row>
    <row r="3816" spans="1:19" ht="16" hidden="1" x14ac:dyDescent="0.2">
      <c r="A3816" s="481" t="s">
        <v>357</v>
      </c>
      <c r="B3816" s="156">
        <v>15</v>
      </c>
      <c r="C3816" s="387" t="str">
        <f t="shared" si="424"/>
        <v>SS2.15</v>
      </c>
      <c r="D3816" s="416">
        <v>2</v>
      </c>
      <c r="E3816" s="485">
        <v>44151</v>
      </c>
      <c r="F3816" s="307" t="s">
        <v>547</v>
      </c>
      <c r="G3816" s="444">
        <f>INDEX([1]CAPS!$A:$A,MATCH(F:F,[1]CAPS!$H:$H,0))</f>
        <v>5657</v>
      </c>
      <c r="H3816" s="414"/>
      <c r="I3816" s="341"/>
      <c r="J3816" s="340" t="s">
        <v>276</v>
      </c>
      <c r="K3816" s="340">
        <v>8</v>
      </c>
      <c r="L3816" s="340">
        <v>0</v>
      </c>
      <c r="M3816" s="340" t="s">
        <v>276</v>
      </c>
      <c r="N3816" s="340">
        <v>1</v>
      </c>
      <c r="O3816" s="340">
        <v>0</v>
      </c>
      <c r="P3816" s="340">
        <v>0</v>
      </c>
      <c r="Q3816" s="340">
        <v>0</v>
      </c>
      <c r="S3816">
        <f t="shared" si="423"/>
        <v>8</v>
      </c>
    </row>
    <row r="3817" spans="1:19" ht="16" hidden="1" x14ac:dyDescent="0.2">
      <c r="A3817" s="481" t="s">
        <v>357</v>
      </c>
      <c r="B3817" s="156">
        <v>15</v>
      </c>
      <c r="C3817" s="387" t="str">
        <f t="shared" si="424"/>
        <v>SS2.15</v>
      </c>
      <c r="D3817" s="416">
        <v>2</v>
      </c>
      <c r="E3817" s="485">
        <v>44151</v>
      </c>
      <c r="F3817" s="74" t="s">
        <v>128</v>
      </c>
      <c r="G3817" s="444">
        <f>INDEX([1]CAPS!$A:$A,MATCH(F:F,[1]CAPS!$H:$H,0))</f>
        <v>3243</v>
      </c>
      <c r="H3817" s="414"/>
      <c r="I3817" s="341"/>
      <c r="J3817" s="340" t="s">
        <v>276</v>
      </c>
      <c r="K3817" s="451">
        <v>0</v>
      </c>
      <c r="L3817" s="340">
        <v>0</v>
      </c>
      <c r="M3817" s="340" t="s">
        <v>276</v>
      </c>
      <c r="N3817" s="340">
        <v>0</v>
      </c>
      <c r="O3817" s="451">
        <v>1</v>
      </c>
      <c r="P3817" s="340">
        <v>0</v>
      </c>
      <c r="Q3817" s="340">
        <v>0</v>
      </c>
      <c r="S3817">
        <f t="shared" si="423"/>
        <v>1</v>
      </c>
    </row>
    <row r="3818" spans="1:19" ht="16" hidden="1" x14ac:dyDescent="0.2">
      <c r="A3818" s="481" t="s">
        <v>357</v>
      </c>
      <c r="B3818" s="156">
        <v>15</v>
      </c>
      <c r="C3818" s="387" t="str">
        <f t="shared" si="424"/>
        <v>SS2.15</v>
      </c>
      <c r="D3818" s="416">
        <v>2</v>
      </c>
      <c r="E3818" s="485">
        <v>44151</v>
      </c>
      <c r="F3818" s="74" t="s">
        <v>351</v>
      </c>
      <c r="G3818" s="444">
        <f>INDEX([1]CAPS!$A:$A,MATCH(F:F,[1]CAPS!$H:$H,0))</f>
        <v>2203</v>
      </c>
      <c r="H3818" s="414"/>
      <c r="I3818" s="341"/>
      <c r="J3818" s="340" t="s">
        <v>276</v>
      </c>
      <c r="K3818" s="340">
        <v>5</v>
      </c>
      <c r="L3818" s="340">
        <v>0</v>
      </c>
      <c r="M3818" s="340" t="s">
        <v>276</v>
      </c>
      <c r="N3818" s="340">
        <v>0</v>
      </c>
      <c r="O3818" s="340">
        <v>0</v>
      </c>
      <c r="P3818" s="340">
        <v>0</v>
      </c>
      <c r="Q3818" s="340">
        <v>0</v>
      </c>
      <c r="S3818">
        <f t="shared" si="423"/>
        <v>5</v>
      </c>
    </row>
    <row r="3819" spans="1:19" ht="32" hidden="1" x14ac:dyDescent="0.2">
      <c r="A3819" s="481" t="s">
        <v>357</v>
      </c>
      <c r="B3819" s="156">
        <v>15</v>
      </c>
      <c r="C3819" s="387" t="str">
        <f t="shared" si="424"/>
        <v>SS2.15</v>
      </c>
      <c r="D3819" s="416">
        <v>2</v>
      </c>
      <c r="E3819" s="485">
        <v>44151</v>
      </c>
      <c r="F3819" s="432" t="s">
        <v>651</v>
      </c>
      <c r="G3819" s="444">
        <f>INDEX([1]CAPS!$A:$A,MATCH(F:F,[1]CAPS!$H:$H,0))</f>
        <v>7961</v>
      </c>
      <c r="H3819" s="414"/>
      <c r="I3819" s="341"/>
      <c r="J3819" s="340" t="s">
        <v>276</v>
      </c>
      <c r="K3819" s="340">
        <v>3</v>
      </c>
      <c r="L3819" s="340">
        <v>0</v>
      </c>
      <c r="M3819" s="340" t="s">
        <v>276</v>
      </c>
      <c r="N3819" s="340">
        <v>0</v>
      </c>
      <c r="O3819" s="340">
        <v>0</v>
      </c>
      <c r="P3819" s="340">
        <v>0</v>
      </c>
      <c r="Q3819" s="340">
        <v>0</v>
      </c>
      <c r="S3819">
        <f t="shared" si="423"/>
        <v>3</v>
      </c>
    </row>
    <row r="3820" spans="1:19" ht="16" hidden="1" x14ac:dyDescent="0.2">
      <c r="A3820" s="481" t="s">
        <v>357</v>
      </c>
      <c r="B3820" s="156">
        <v>15</v>
      </c>
      <c r="C3820" s="387" t="str">
        <f t="shared" si="424"/>
        <v>SS2.15</v>
      </c>
      <c r="D3820" s="416">
        <v>2</v>
      </c>
      <c r="E3820" s="485">
        <v>44151</v>
      </c>
      <c r="F3820" s="432" t="s">
        <v>550</v>
      </c>
      <c r="G3820" s="444">
        <f>INDEX([1]CAPS!$A:$A,MATCH(F:F,[1]CAPS!$H:$H,0))</f>
        <v>1660</v>
      </c>
      <c r="H3820" s="414"/>
      <c r="I3820" s="341"/>
      <c r="J3820" s="340" t="s">
        <v>276</v>
      </c>
      <c r="K3820" s="451">
        <v>0</v>
      </c>
      <c r="L3820" s="340">
        <v>0</v>
      </c>
      <c r="M3820" s="340" t="s">
        <v>276</v>
      </c>
      <c r="N3820" s="340">
        <v>0</v>
      </c>
      <c r="O3820" s="451">
        <v>2</v>
      </c>
      <c r="P3820" s="340">
        <v>0</v>
      </c>
      <c r="Q3820" s="340">
        <v>0</v>
      </c>
      <c r="R3820" t="s">
        <v>893</v>
      </c>
      <c r="S3820">
        <f t="shared" si="423"/>
        <v>2</v>
      </c>
    </row>
    <row r="3821" spans="1:19" ht="16" hidden="1" x14ac:dyDescent="0.2">
      <c r="A3821" s="481" t="s">
        <v>357</v>
      </c>
      <c r="B3821" s="156">
        <v>15</v>
      </c>
      <c r="C3821" s="387" t="str">
        <f t="shared" si="424"/>
        <v>SS2.15</v>
      </c>
      <c r="D3821" s="416">
        <v>2</v>
      </c>
      <c r="E3821" s="485">
        <v>44151</v>
      </c>
      <c r="F3821" s="533" t="s">
        <v>888</v>
      </c>
      <c r="G3821" s="444">
        <f>INDEX([1]CAPS!$A:$A,MATCH(F:F,[1]CAPS!$H:$H,0))</f>
        <v>4877</v>
      </c>
      <c r="H3821" s="414"/>
      <c r="I3821" s="341"/>
      <c r="J3821" s="340" t="s">
        <v>276</v>
      </c>
      <c r="K3821" s="451">
        <v>0</v>
      </c>
      <c r="L3821" s="340">
        <v>0</v>
      </c>
      <c r="M3821" s="340" t="s">
        <v>276</v>
      </c>
      <c r="N3821" s="340">
        <v>0</v>
      </c>
      <c r="O3821" s="451">
        <v>5</v>
      </c>
      <c r="P3821" s="340">
        <v>0</v>
      </c>
      <c r="Q3821" s="340">
        <v>0</v>
      </c>
      <c r="R3821" t="s">
        <v>887</v>
      </c>
      <c r="S3821">
        <f t="shared" si="423"/>
        <v>5</v>
      </c>
    </row>
    <row r="3822" spans="1:19" ht="16" x14ac:dyDescent="0.2">
      <c r="A3822" s="481" t="s">
        <v>357</v>
      </c>
      <c r="B3822" s="156">
        <v>15</v>
      </c>
      <c r="C3822" s="387" t="str">
        <f t="shared" si="424"/>
        <v>SS2.15</v>
      </c>
      <c r="D3822" s="416">
        <v>2</v>
      </c>
      <c r="E3822" s="485">
        <v>44151</v>
      </c>
      <c r="F3822" s="432" t="s">
        <v>551</v>
      </c>
      <c r="G3822" s="444">
        <f>INDEX([1]CAPS!$A:$A,MATCH(F:F,[1]CAPS!$H:$H,0))</f>
        <v>2322</v>
      </c>
      <c r="H3822" s="414"/>
      <c r="I3822" s="341"/>
      <c r="J3822" s="340" t="s">
        <v>276</v>
      </c>
      <c r="K3822" s="340">
        <v>7</v>
      </c>
      <c r="L3822" s="340">
        <v>0</v>
      </c>
      <c r="M3822" s="340" t="s">
        <v>276</v>
      </c>
      <c r="N3822" s="340">
        <v>7</v>
      </c>
      <c r="O3822" s="340" t="s">
        <v>276</v>
      </c>
      <c r="P3822" s="340" t="s">
        <v>276</v>
      </c>
      <c r="Q3822" s="340" t="s">
        <v>276</v>
      </c>
      <c r="S3822">
        <f>SUM(J3822:K3822)</f>
        <v>7</v>
      </c>
    </row>
    <row r="3823" spans="1:19" ht="32" hidden="1" x14ac:dyDescent="0.2">
      <c r="A3823" s="481" t="s">
        <v>357</v>
      </c>
      <c r="B3823" s="156">
        <v>15</v>
      </c>
      <c r="C3823" s="387" t="str">
        <f t="shared" si="424"/>
        <v>SS2.15</v>
      </c>
      <c r="D3823" s="416">
        <v>2</v>
      </c>
      <c r="E3823" s="485">
        <v>44151</v>
      </c>
      <c r="F3823" s="74" t="s">
        <v>232</v>
      </c>
      <c r="G3823" s="444">
        <f>INDEX([1]CAPS!$A:$A,MATCH(F:F,[1]CAPS!$H:$H,0))</f>
        <v>8875</v>
      </c>
      <c r="H3823" s="414"/>
      <c r="I3823" s="341"/>
      <c r="J3823" s="340" t="s">
        <v>276</v>
      </c>
      <c r="K3823" s="340">
        <v>0</v>
      </c>
      <c r="L3823" s="340">
        <v>0</v>
      </c>
      <c r="M3823" s="340" t="s">
        <v>276</v>
      </c>
      <c r="N3823" s="340">
        <v>0</v>
      </c>
      <c r="O3823" s="340">
        <v>1</v>
      </c>
      <c r="P3823" s="340">
        <v>0</v>
      </c>
      <c r="Q3823" s="340">
        <v>0</v>
      </c>
      <c r="S3823">
        <f t="shared" si="423"/>
        <v>1</v>
      </c>
    </row>
    <row r="3824" spans="1:19" ht="32" hidden="1" x14ac:dyDescent="0.2">
      <c r="A3824" s="481" t="s">
        <v>357</v>
      </c>
      <c r="B3824" s="156">
        <v>15</v>
      </c>
      <c r="C3824" s="387" t="str">
        <f t="shared" si="424"/>
        <v>SS2.15</v>
      </c>
      <c r="D3824" s="416">
        <v>2</v>
      </c>
      <c r="E3824" s="485">
        <v>44151</v>
      </c>
      <c r="F3824" s="352" t="s">
        <v>886</v>
      </c>
      <c r="G3824" s="444">
        <f>INDEX([1]CAPS!$A:$A,MATCH(F:F,[1]CAPS!$H:$H,0))</f>
        <v>8748</v>
      </c>
      <c r="H3824" s="414"/>
      <c r="I3824" s="341"/>
      <c r="J3824" s="340" t="s">
        <v>276</v>
      </c>
      <c r="K3824" s="340">
        <v>3</v>
      </c>
      <c r="L3824" s="340">
        <v>0</v>
      </c>
      <c r="M3824" s="340" t="s">
        <v>276</v>
      </c>
      <c r="N3824" s="340">
        <v>0</v>
      </c>
      <c r="O3824" s="340">
        <v>0</v>
      </c>
      <c r="P3824" s="340">
        <v>0</v>
      </c>
      <c r="Q3824" s="340">
        <v>0</v>
      </c>
      <c r="R3824" s="532" t="s">
        <v>880</v>
      </c>
      <c r="S3824">
        <f t="shared" si="423"/>
        <v>3</v>
      </c>
    </row>
    <row r="3825" spans="1:19" ht="16" hidden="1" x14ac:dyDescent="0.2">
      <c r="A3825" s="481" t="s">
        <v>357</v>
      </c>
      <c r="B3825" s="156">
        <v>15</v>
      </c>
      <c r="C3825" s="387" t="str">
        <f t="shared" si="424"/>
        <v>SS2.15</v>
      </c>
      <c r="D3825" s="416">
        <v>2</v>
      </c>
      <c r="E3825" s="485">
        <v>44151</v>
      </c>
      <c r="F3825" s="432" t="s">
        <v>560</v>
      </c>
      <c r="G3825" s="444">
        <f>INDEX([1]CAPS!$A:$A,MATCH(F:F,[1]CAPS!$H:$H,0))</f>
        <v>2451</v>
      </c>
      <c r="H3825" s="414"/>
      <c r="I3825" s="341"/>
      <c r="J3825" s="340" t="s">
        <v>276</v>
      </c>
      <c r="K3825" s="451">
        <v>0</v>
      </c>
      <c r="L3825" s="340">
        <v>0</v>
      </c>
      <c r="M3825" s="340" t="s">
        <v>276</v>
      </c>
      <c r="N3825" s="340">
        <v>0</v>
      </c>
      <c r="O3825" s="451">
        <v>4</v>
      </c>
      <c r="P3825" s="340">
        <v>0</v>
      </c>
      <c r="Q3825" s="340">
        <v>0</v>
      </c>
      <c r="S3825">
        <f t="shared" si="423"/>
        <v>4</v>
      </c>
    </row>
    <row r="3826" spans="1:19" ht="16" hidden="1" x14ac:dyDescent="0.2">
      <c r="A3826" s="481" t="s">
        <v>357</v>
      </c>
      <c r="B3826" s="156">
        <v>16</v>
      </c>
      <c r="C3826" s="387" t="str">
        <f t="shared" si="424"/>
        <v>SS2.16</v>
      </c>
      <c r="D3826" s="416">
        <v>2</v>
      </c>
      <c r="E3826" s="485">
        <v>44151</v>
      </c>
      <c r="F3826" s="351" t="s">
        <v>348</v>
      </c>
      <c r="G3826" s="444">
        <f>INDEX([1]CAPS!$A:$A,MATCH(F:F,[1]CAPS!$H:$H,0))</f>
        <v>4000</v>
      </c>
      <c r="H3826" s="386" t="s">
        <v>236</v>
      </c>
      <c r="I3826" s="410" t="s">
        <v>239</v>
      </c>
      <c r="J3826" s="340" t="s">
        <v>276</v>
      </c>
      <c r="K3826" s="340">
        <v>1</v>
      </c>
      <c r="L3826" s="340">
        <v>0</v>
      </c>
      <c r="M3826" s="340" t="s">
        <v>276</v>
      </c>
      <c r="N3826" s="340">
        <v>0</v>
      </c>
      <c r="O3826" s="340">
        <v>0</v>
      </c>
      <c r="P3826" s="340">
        <v>0</v>
      </c>
      <c r="Q3826" s="340">
        <v>0</v>
      </c>
      <c r="S3826">
        <f t="shared" si="423"/>
        <v>1</v>
      </c>
    </row>
    <row r="3827" spans="1:19" ht="32" hidden="1" x14ac:dyDescent="0.2">
      <c r="A3827" s="481" t="s">
        <v>357</v>
      </c>
      <c r="B3827" s="156">
        <v>16</v>
      </c>
      <c r="C3827" s="387" t="str">
        <f t="shared" si="424"/>
        <v>SS2.16</v>
      </c>
      <c r="D3827" s="416">
        <v>2</v>
      </c>
      <c r="E3827" s="485">
        <v>44151</v>
      </c>
      <c r="F3827" s="351" t="s">
        <v>350</v>
      </c>
      <c r="G3827" s="444">
        <f>INDEX([1]CAPS!$A:$A,MATCH(F:F,[1]CAPS!$H:$H,0))</f>
        <v>4232</v>
      </c>
      <c r="H3827" s="386" t="s">
        <v>236</v>
      </c>
      <c r="I3827" s="410" t="s">
        <v>242</v>
      </c>
      <c r="J3827" s="340" t="s">
        <v>276</v>
      </c>
      <c r="K3827" s="340">
        <v>1</v>
      </c>
      <c r="L3827" s="340">
        <v>0</v>
      </c>
      <c r="M3827" s="340" t="s">
        <v>276</v>
      </c>
      <c r="N3827" s="340">
        <v>0</v>
      </c>
      <c r="O3827" s="340">
        <v>3</v>
      </c>
      <c r="P3827" s="340">
        <v>0</v>
      </c>
      <c r="Q3827" s="340">
        <v>0</v>
      </c>
      <c r="S3827">
        <f t="shared" si="423"/>
        <v>4</v>
      </c>
    </row>
    <row r="3828" spans="1:19" ht="16" hidden="1" x14ac:dyDescent="0.2">
      <c r="A3828" s="481" t="s">
        <v>357</v>
      </c>
      <c r="B3828" s="156">
        <v>16</v>
      </c>
      <c r="C3828" s="387" t="str">
        <f t="shared" si="424"/>
        <v>SS2.16</v>
      </c>
      <c r="D3828" s="416">
        <v>2</v>
      </c>
      <c r="E3828" s="485">
        <v>44151</v>
      </c>
      <c r="F3828" s="351" t="s">
        <v>134</v>
      </c>
      <c r="G3828" s="444">
        <f>INDEX([1]CAPS!$A:$A,MATCH(F:F,[1]CAPS!$H:$H,0))</f>
        <v>2302</v>
      </c>
      <c r="H3828" s="386" t="s">
        <v>233</v>
      </c>
      <c r="I3828" s="410" t="s">
        <v>238</v>
      </c>
      <c r="J3828" s="340" t="s">
        <v>276</v>
      </c>
      <c r="K3828" s="340">
        <v>17</v>
      </c>
      <c r="L3828" s="340">
        <v>0</v>
      </c>
      <c r="M3828" s="340" t="s">
        <v>276</v>
      </c>
      <c r="N3828" s="340">
        <v>0</v>
      </c>
      <c r="O3828" s="340"/>
      <c r="P3828" s="340"/>
      <c r="Q3828" s="340"/>
      <c r="S3828">
        <f t="shared" si="423"/>
        <v>17</v>
      </c>
    </row>
    <row r="3829" spans="1:19" ht="16" x14ac:dyDescent="0.2">
      <c r="A3829" s="481" t="s">
        <v>357</v>
      </c>
      <c r="B3829" s="156">
        <v>16</v>
      </c>
      <c r="C3829" s="387" t="str">
        <f t="shared" si="424"/>
        <v>SS2.16</v>
      </c>
      <c r="D3829" s="416">
        <v>2</v>
      </c>
      <c r="E3829" s="485">
        <v>44151</v>
      </c>
      <c r="F3829" s="351" t="s">
        <v>127</v>
      </c>
      <c r="G3829" s="444">
        <f>INDEX([1]CAPS!$A:$A,MATCH(F:F,[1]CAPS!$H:$H,0))</f>
        <v>10605</v>
      </c>
      <c r="H3829" s="386" t="s">
        <v>233</v>
      </c>
      <c r="I3829" s="410" t="s">
        <v>238</v>
      </c>
      <c r="J3829" s="340" t="s">
        <v>276</v>
      </c>
      <c r="K3829" s="340">
        <v>3</v>
      </c>
      <c r="L3829" s="340">
        <v>0</v>
      </c>
      <c r="M3829" s="340" t="s">
        <v>276</v>
      </c>
      <c r="N3829" s="340">
        <v>0</v>
      </c>
      <c r="O3829" s="340" t="s">
        <v>276</v>
      </c>
      <c r="P3829" s="340" t="s">
        <v>276</v>
      </c>
      <c r="Q3829" s="340" t="s">
        <v>276</v>
      </c>
      <c r="S3829">
        <f t="shared" ref="S3829:S3830" si="428">SUM(J3829:K3829)</f>
        <v>3</v>
      </c>
    </row>
    <row r="3830" spans="1:19" ht="16" x14ac:dyDescent="0.2">
      <c r="A3830" s="481" t="s">
        <v>357</v>
      </c>
      <c r="B3830" s="156">
        <v>16</v>
      </c>
      <c r="C3830" s="387" t="str">
        <f t="shared" si="424"/>
        <v>SS2.16</v>
      </c>
      <c r="D3830" s="416">
        <v>2</v>
      </c>
      <c r="E3830" s="485">
        <v>44151</v>
      </c>
      <c r="F3830" s="351" t="s">
        <v>129</v>
      </c>
      <c r="G3830" s="444">
        <f>INDEX([1]CAPS!$A:$A,MATCH(F:F,[1]CAPS!$H:$H,0))</f>
        <v>5532</v>
      </c>
      <c r="H3830" s="386" t="s">
        <v>233</v>
      </c>
      <c r="I3830" s="410" t="s">
        <v>238</v>
      </c>
      <c r="J3830" s="340" t="s">
        <v>276</v>
      </c>
      <c r="K3830" s="340">
        <v>8</v>
      </c>
      <c r="L3830" s="340">
        <v>0</v>
      </c>
      <c r="M3830" s="340" t="s">
        <v>276</v>
      </c>
      <c r="N3830" s="340">
        <v>0</v>
      </c>
      <c r="O3830" s="340" t="s">
        <v>276</v>
      </c>
      <c r="P3830" s="340" t="s">
        <v>276</v>
      </c>
      <c r="Q3830" s="340" t="s">
        <v>276</v>
      </c>
      <c r="S3830">
        <f t="shared" si="428"/>
        <v>8</v>
      </c>
    </row>
    <row r="3831" spans="1:19" ht="16" hidden="1" x14ac:dyDescent="0.2">
      <c r="A3831" s="481" t="s">
        <v>357</v>
      </c>
      <c r="B3831" s="156">
        <v>16</v>
      </c>
      <c r="C3831" s="387" t="str">
        <f t="shared" si="424"/>
        <v>SS2.16</v>
      </c>
      <c r="D3831" s="416">
        <v>2</v>
      </c>
      <c r="E3831" s="485">
        <v>44151</v>
      </c>
      <c r="F3831" s="74" t="s">
        <v>502</v>
      </c>
      <c r="G3831" s="444">
        <f>INDEX([1]CAPS!$A:$A,MATCH(F:F,[1]CAPS!$H:$H,0))</f>
        <v>11903</v>
      </c>
      <c r="H3831" s="414"/>
      <c r="I3831" s="341"/>
      <c r="J3831" s="340" t="s">
        <v>276</v>
      </c>
      <c r="K3831" s="451">
        <v>0</v>
      </c>
      <c r="L3831" s="340">
        <v>0</v>
      </c>
      <c r="M3831" s="340" t="s">
        <v>276</v>
      </c>
      <c r="N3831" s="340">
        <v>0</v>
      </c>
      <c r="O3831" s="451">
        <v>4</v>
      </c>
      <c r="P3831" s="340">
        <v>0</v>
      </c>
      <c r="Q3831" s="340">
        <v>0</v>
      </c>
      <c r="S3831">
        <f t="shared" si="423"/>
        <v>4</v>
      </c>
    </row>
    <row r="3832" spans="1:19" ht="16" hidden="1" x14ac:dyDescent="0.2">
      <c r="A3832" s="481" t="s">
        <v>357</v>
      </c>
      <c r="B3832" s="156">
        <v>16</v>
      </c>
      <c r="C3832" s="387" t="str">
        <f t="shared" si="424"/>
        <v>SS2.16</v>
      </c>
      <c r="D3832" s="416">
        <v>2</v>
      </c>
      <c r="E3832" s="485">
        <v>44151</v>
      </c>
      <c r="F3832" s="432" t="s">
        <v>560</v>
      </c>
      <c r="G3832" s="444">
        <f>INDEX([1]CAPS!$A:$A,MATCH(F:F,[1]CAPS!$H:$H,0))</f>
        <v>2451</v>
      </c>
      <c r="H3832" s="414"/>
      <c r="I3832" s="341"/>
      <c r="J3832" s="340" t="s">
        <v>276</v>
      </c>
      <c r="K3832" s="451">
        <v>0</v>
      </c>
      <c r="L3832" s="340">
        <v>0</v>
      </c>
      <c r="M3832" s="340" t="s">
        <v>276</v>
      </c>
      <c r="N3832" s="340">
        <v>0</v>
      </c>
      <c r="O3832" s="451">
        <v>3</v>
      </c>
      <c r="P3832" s="340">
        <v>0</v>
      </c>
      <c r="Q3832" s="340">
        <v>0</v>
      </c>
      <c r="S3832">
        <f t="shared" si="423"/>
        <v>3</v>
      </c>
    </row>
    <row r="3833" spans="1:19" ht="16" x14ac:dyDescent="0.2">
      <c r="A3833" s="481" t="s">
        <v>357</v>
      </c>
      <c r="B3833" s="156">
        <v>16</v>
      </c>
      <c r="C3833" s="387" t="str">
        <f t="shared" si="424"/>
        <v>SS2.16</v>
      </c>
      <c r="D3833" s="416">
        <v>2</v>
      </c>
      <c r="E3833" s="485">
        <v>44151</v>
      </c>
      <c r="F3833" s="432" t="s">
        <v>551</v>
      </c>
      <c r="G3833" s="444">
        <f>INDEX([1]CAPS!$A:$A,MATCH(F:F,[1]CAPS!$H:$H,0))</f>
        <v>2322</v>
      </c>
      <c r="H3833" s="414"/>
      <c r="I3833" s="341"/>
      <c r="J3833" s="340" t="s">
        <v>276</v>
      </c>
      <c r="K3833" s="340">
        <v>1</v>
      </c>
      <c r="L3833" s="340">
        <v>0</v>
      </c>
      <c r="M3833" s="340" t="s">
        <v>276</v>
      </c>
      <c r="N3833" s="340">
        <v>0</v>
      </c>
      <c r="O3833" s="340" t="s">
        <v>276</v>
      </c>
      <c r="P3833" s="340" t="s">
        <v>276</v>
      </c>
      <c r="Q3833" s="340" t="s">
        <v>276</v>
      </c>
      <c r="S3833">
        <f>SUM(J3833:K3833)</f>
        <v>1</v>
      </c>
    </row>
    <row r="3834" spans="1:19" ht="16" hidden="1" x14ac:dyDescent="0.2">
      <c r="A3834" s="481" t="s">
        <v>357</v>
      </c>
      <c r="B3834" s="156">
        <v>16</v>
      </c>
      <c r="C3834" s="387" t="str">
        <f t="shared" si="424"/>
        <v>SS2.16</v>
      </c>
      <c r="D3834" s="416">
        <v>2</v>
      </c>
      <c r="E3834" s="485">
        <v>44151</v>
      </c>
      <c r="F3834" s="533" t="s">
        <v>888</v>
      </c>
      <c r="G3834" s="444">
        <f>INDEX([1]CAPS!$A:$A,MATCH(F:F,[1]CAPS!$H:$H,0))</f>
        <v>4877</v>
      </c>
      <c r="H3834" s="414"/>
      <c r="I3834" s="341"/>
      <c r="J3834" s="340" t="s">
        <v>276</v>
      </c>
      <c r="K3834" s="451">
        <v>0</v>
      </c>
      <c r="L3834" s="340">
        <v>0</v>
      </c>
      <c r="M3834" s="340" t="s">
        <v>276</v>
      </c>
      <c r="N3834" s="340">
        <v>0</v>
      </c>
      <c r="O3834" s="451">
        <v>2</v>
      </c>
      <c r="P3834" s="340">
        <v>0</v>
      </c>
      <c r="Q3834" s="340">
        <v>0</v>
      </c>
      <c r="R3834" t="s">
        <v>887</v>
      </c>
      <c r="S3834">
        <f t="shared" si="423"/>
        <v>2</v>
      </c>
    </row>
    <row r="3835" spans="1:19" ht="16" hidden="1" x14ac:dyDescent="0.2">
      <c r="A3835" s="481" t="s">
        <v>357</v>
      </c>
      <c r="B3835" s="156">
        <v>16</v>
      </c>
      <c r="C3835" s="387" t="str">
        <f t="shared" si="424"/>
        <v>SS2.16</v>
      </c>
      <c r="D3835" s="416">
        <v>2</v>
      </c>
      <c r="E3835" s="485">
        <v>44151</v>
      </c>
      <c r="F3835" s="432" t="s">
        <v>550</v>
      </c>
      <c r="G3835" s="444">
        <f>INDEX([1]CAPS!$A:$A,MATCH(F:F,[1]CAPS!$H:$H,0))</f>
        <v>1660</v>
      </c>
      <c r="H3835" s="414"/>
      <c r="I3835" s="341"/>
      <c r="J3835" s="340" t="s">
        <v>276</v>
      </c>
      <c r="K3835" s="451">
        <v>0</v>
      </c>
      <c r="L3835" s="340">
        <v>0</v>
      </c>
      <c r="M3835" s="340" t="s">
        <v>276</v>
      </c>
      <c r="N3835" s="340">
        <v>0</v>
      </c>
      <c r="O3835" s="451">
        <v>1</v>
      </c>
      <c r="P3835" s="340">
        <v>0</v>
      </c>
      <c r="Q3835" s="340">
        <v>0</v>
      </c>
      <c r="R3835" t="s">
        <v>893</v>
      </c>
      <c r="S3835">
        <f t="shared" si="423"/>
        <v>1</v>
      </c>
    </row>
    <row r="3836" spans="1:19" ht="16" hidden="1" x14ac:dyDescent="0.2">
      <c r="A3836" s="481" t="s">
        <v>357</v>
      </c>
      <c r="B3836" s="156">
        <v>16</v>
      </c>
      <c r="C3836" s="387" t="str">
        <f t="shared" si="424"/>
        <v>SS2.16</v>
      </c>
      <c r="D3836" s="416">
        <v>2</v>
      </c>
      <c r="E3836" s="485">
        <v>44151</v>
      </c>
      <c r="F3836" s="432" t="s">
        <v>721</v>
      </c>
      <c r="G3836" s="444">
        <f>INDEX([1]CAPS!$A:$A,MATCH(F:F,[1]CAPS!$H:$H,0))</f>
        <v>9822</v>
      </c>
      <c r="H3836" s="414"/>
      <c r="I3836" s="341"/>
      <c r="J3836" s="340" t="s">
        <v>276</v>
      </c>
      <c r="K3836" s="451">
        <v>0</v>
      </c>
      <c r="L3836" s="340">
        <v>0</v>
      </c>
      <c r="M3836" s="340" t="s">
        <v>276</v>
      </c>
      <c r="N3836" s="340">
        <v>0</v>
      </c>
      <c r="O3836" s="451">
        <v>4</v>
      </c>
      <c r="P3836" s="340">
        <v>0</v>
      </c>
      <c r="Q3836" s="340">
        <v>0</v>
      </c>
      <c r="S3836">
        <f t="shared" si="423"/>
        <v>4</v>
      </c>
    </row>
    <row r="3837" spans="1:19" ht="32" hidden="1" x14ac:dyDescent="0.2">
      <c r="A3837" s="481" t="s">
        <v>357</v>
      </c>
      <c r="B3837" s="156">
        <v>17</v>
      </c>
      <c r="C3837" s="387" t="str">
        <f t="shared" si="424"/>
        <v>SS2.17</v>
      </c>
      <c r="D3837" s="416">
        <v>2</v>
      </c>
      <c r="E3837" s="485">
        <v>44151</v>
      </c>
      <c r="F3837" s="351" t="s">
        <v>350</v>
      </c>
      <c r="G3837" s="444">
        <f>INDEX([1]CAPS!$A:$A,MATCH(F:F,[1]CAPS!$H:$H,0))</f>
        <v>4232</v>
      </c>
      <c r="H3837" s="386" t="s">
        <v>236</v>
      </c>
      <c r="I3837" s="410" t="s">
        <v>242</v>
      </c>
      <c r="J3837" s="340" t="s">
        <v>276</v>
      </c>
      <c r="K3837" s="340">
        <v>1</v>
      </c>
      <c r="L3837" s="340">
        <v>0</v>
      </c>
      <c r="M3837" s="340" t="s">
        <v>276</v>
      </c>
      <c r="N3837" s="340">
        <v>0</v>
      </c>
      <c r="O3837" s="340">
        <v>1</v>
      </c>
      <c r="P3837" s="340">
        <v>0</v>
      </c>
      <c r="Q3837" s="340">
        <v>0</v>
      </c>
      <c r="S3837">
        <f t="shared" si="423"/>
        <v>2</v>
      </c>
    </row>
    <row r="3838" spans="1:19" ht="16" hidden="1" x14ac:dyDescent="0.2">
      <c r="A3838" s="481" t="s">
        <v>357</v>
      </c>
      <c r="B3838" s="156">
        <v>17</v>
      </c>
      <c r="C3838" s="387" t="str">
        <f t="shared" si="424"/>
        <v>SS2.17</v>
      </c>
      <c r="D3838" s="416">
        <v>2</v>
      </c>
      <c r="E3838" s="485">
        <v>44151</v>
      </c>
      <c r="F3838" s="351" t="s">
        <v>134</v>
      </c>
      <c r="G3838" s="444">
        <f>INDEX([1]CAPS!$A:$A,MATCH(F:F,[1]CAPS!$H:$H,0))</f>
        <v>2302</v>
      </c>
      <c r="H3838" s="386" t="s">
        <v>233</v>
      </c>
      <c r="I3838" s="410" t="s">
        <v>238</v>
      </c>
      <c r="J3838" s="340" t="s">
        <v>276</v>
      </c>
      <c r="K3838" s="340">
        <v>16</v>
      </c>
      <c r="L3838" s="340">
        <v>0</v>
      </c>
      <c r="M3838" s="340" t="s">
        <v>276</v>
      </c>
      <c r="N3838" s="340">
        <v>0</v>
      </c>
      <c r="O3838" s="340">
        <v>0</v>
      </c>
      <c r="P3838" s="340">
        <v>0</v>
      </c>
      <c r="Q3838" s="340">
        <v>0</v>
      </c>
      <c r="S3838">
        <f t="shared" si="423"/>
        <v>16</v>
      </c>
    </row>
    <row r="3839" spans="1:19" ht="16" x14ac:dyDescent="0.2">
      <c r="A3839" s="481" t="s">
        <v>357</v>
      </c>
      <c r="B3839" s="156">
        <v>17</v>
      </c>
      <c r="C3839" s="387" t="str">
        <f t="shared" si="424"/>
        <v>SS2.17</v>
      </c>
      <c r="D3839" s="416">
        <v>2</v>
      </c>
      <c r="E3839" s="485">
        <v>44151</v>
      </c>
      <c r="F3839" s="351" t="s">
        <v>129</v>
      </c>
      <c r="G3839" s="444">
        <f>INDEX([1]CAPS!$A:$A,MATCH(F:F,[1]CAPS!$H:$H,0))</f>
        <v>5532</v>
      </c>
      <c r="H3839" s="386" t="s">
        <v>233</v>
      </c>
      <c r="I3839" s="410" t="s">
        <v>238</v>
      </c>
      <c r="J3839" s="340" t="s">
        <v>276</v>
      </c>
      <c r="K3839" s="340">
        <v>6</v>
      </c>
      <c r="L3839" s="340">
        <v>0</v>
      </c>
      <c r="M3839" s="340" t="s">
        <v>276</v>
      </c>
      <c r="N3839" s="340">
        <v>0</v>
      </c>
      <c r="O3839" s="340" t="s">
        <v>276</v>
      </c>
      <c r="P3839" s="340" t="s">
        <v>276</v>
      </c>
      <c r="Q3839" s="340" t="s">
        <v>276</v>
      </c>
      <c r="S3839">
        <f t="shared" ref="S3839:S3840" si="429">SUM(J3839:K3839)</f>
        <v>6</v>
      </c>
    </row>
    <row r="3840" spans="1:19" ht="16" x14ac:dyDescent="0.2">
      <c r="A3840" s="481" t="s">
        <v>357</v>
      </c>
      <c r="B3840" s="156">
        <v>17</v>
      </c>
      <c r="C3840" s="387" t="str">
        <f t="shared" si="424"/>
        <v>SS2.17</v>
      </c>
      <c r="D3840" s="416">
        <v>2</v>
      </c>
      <c r="E3840" s="485">
        <v>44151</v>
      </c>
      <c r="F3840" s="351" t="s">
        <v>127</v>
      </c>
      <c r="G3840" s="444">
        <f>INDEX([1]CAPS!$A:$A,MATCH(F:F,[1]CAPS!$H:$H,0))</f>
        <v>10605</v>
      </c>
      <c r="H3840" s="386" t="s">
        <v>233</v>
      </c>
      <c r="I3840" s="410" t="s">
        <v>238</v>
      </c>
      <c r="J3840" s="340" t="s">
        <v>276</v>
      </c>
      <c r="K3840" s="340">
        <v>5</v>
      </c>
      <c r="L3840" s="340">
        <v>0</v>
      </c>
      <c r="M3840" s="340" t="s">
        <v>276</v>
      </c>
      <c r="N3840" s="340">
        <v>0</v>
      </c>
      <c r="O3840" s="340" t="s">
        <v>276</v>
      </c>
      <c r="P3840" s="340" t="s">
        <v>276</v>
      </c>
      <c r="Q3840" s="340" t="s">
        <v>276</v>
      </c>
      <c r="S3840">
        <f t="shared" si="429"/>
        <v>5</v>
      </c>
    </row>
    <row r="3841" spans="1:19" ht="16" hidden="1" x14ac:dyDescent="0.2">
      <c r="A3841" s="481" t="s">
        <v>357</v>
      </c>
      <c r="B3841" s="156">
        <v>17</v>
      </c>
      <c r="C3841" s="387" t="str">
        <f t="shared" si="424"/>
        <v>SS2.17</v>
      </c>
      <c r="D3841" s="416">
        <v>2</v>
      </c>
      <c r="E3841" s="485">
        <v>44151</v>
      </c>
      <c r="F3841" s="432" t="s">
        <v>721</v>
      </c>
      <c r="G3841" s="444">
        <f>INDEX([1]CAPS!$A:$A,MATCH(F:F,[1]CAPS!$H:$H,0))</f>
        <v>9822</v>
      </c>
      <c r="H3841" s="414"/>
      <c r="I3841" s="341"/>
      <c r="J3841" s="340" t="s">
        <v>276</v>
      </c>
      <c r="K3841" s="451">
        <v>0</v>
      </c>
      <c r="L3841" s="340">
        <v>0</v>
      </c>
      <c r="M3841" s="340" t="s">
        <v>276</v>
      </c>
      <c r="N3841" s="340">
        <v>0</v>
      </c>
      <c r="O3841" s="451">
        <v>14</v>
      </c>
      <c r="P3841" s="340">
        <v>0</v>
      </c>
      <c r="Q3841" s="340">
        <v>0</v>
      </c>
      <c r="S3841">
        <f t="shared" si="423"/>
        <v>14</v>
      </c>
    </row>
    <row r="3842" spans="1:19" ht="16" hidden="1" x14ac:dyDescent="0.2">
      <c r="A3842" s="481" t="s">
        <v>357</v>
      </c>
      <c r="B3842" s="156">
        <v>17</v>
      </c>
      <c r="C3842" s="387" t="str">
        <f t="shared" si="424"/>
        <v>SS2.17</v>
      </c>
      <c r="D3842" s="416">
        <v>2</v>
      </c>
      <c r="E3842" s="485">
        <v>44151</v>
      </c>
      <c r="F3842" s="432" t="s">
        <v>560</v>
      </c>
      <c r="G3842" s="444">
        <f>INDEX([1]CAPS!$A:$A,MATCH(F:F,[1]CAPS!$H:$H,0))</f>
        <v>2451</v>
      </c>
      <c r="H3842" s="414"/>
      <c r="I3842" s="341"/>
      <c r="J3842" s="340" t="s">
        <v>276</v>
      </c>
      <c r="K3842" s="451">
        <v>0</v>
      </c>
      <c r="L3842" s="340">
        <v>0</v>
      </c>
      <c r="M3842" s="340" t="s">
        <v>276</v>
      </c>
      <c r="N3842" s="340">
        <v>0</v>
      </c>
      <c r="O3842" s="451">
        <v>3</v>
      </c>
      <c r="P3842" s="340">
        <v>0</v>
      </c>
      <c r="Q3842" s="340">
        <v>0</v>
      </c>
      <c r="S3842">
        <f t="shared" si="423"/>
        <v>3</v>
      </c>
    </row>
    <row r="3843" spans="1:19" ht="16" hidden="1" x14ac:dyDescent="0.2">
      <c r="A3843" s="481" t="s">
        <v>357</v>
      </c>
      <c r="B3843" s="156">
        <v>17</v>
      </c>
      <c r="C3843" s="387" t="str">
        <f t="shared" si="424"/>
        <v>SS2.17</v>
      </c>
      <c r="D3843" s="416">
        <v>2</v>
      </c>
      <c r="E3843" s="485">
        <v>44151</v>
      </c>
      <c r="F3843" s="432" t="s">
        <v>780</v>
      </c>
      <c r="G3843" s="444">
        <f>INDEX([1]CAPS!$A:$A,MATCH(F:F,[1]CAPS!$H:$H,0))</f>
        <v>1660</v>
      </c>
      <c r="H3843" s="414"/>
      <c r="I3843" s="341"/>
      <c r="J3843" s="340" t="s">
        <v>276</v>
      </c>
      <c r="K3843" s="451">
        <v>0</v>
      </c>
      <c r="L3843" s="340">
        <v>0</v>
      </c>
      <c r="M3843" s="340" t="s">
        <v>276</v>
      </c>
      <c r="N3843" s="340">
        <v>0</v>
      </c>
      <c r="O3843" s="451">
        <v>3</v>
      </c>
      <c r="P3843" s="340">
        <v>0</v>
      </c>
      <c r="Q3843" s="340">
        <v>0</v>
      </c>
      <c r="R3843" t="s">
        <v>893</v>
      </c>
      <c r="S3843">
        <f t="shared" si="423"/>
        <v>3</v>
      </c>
    </row>
    <row r="3844" spans="1:19" ht="16" hidden="1" x14ac:dyDescent="0.2">
      <c r="A3844" s="481" t="s">
        <v>357</v>
      </c>
      <c r="B3844" s="156">
        <v>17</v>
      </c>
      <c r="C3844" s="387" t="str">
        <f t="shared" si="424"/>
        <v>SS2.17</v>
      </c>
      <c r="D3844" s="416">
        <v>2</v>
      </c>
      <c r="E3844" s="485">
        <v>44151</v>
      </c>
      <c r="F3844" s="74" t="s">
        <v>128</v>
      </c>
      <c r="G3844" s="444">
        <f>INDEX([1]CAPS!$A:$A,MATCH(F:F,[1]CAPS!$H:$H,0))</f>
        <v>3243</v>
      </c>
      <c r="H3844" s="414"/>
      <c r="I3844" s="341"/>
      <c r="J3844" s="340" t="s">
        <v>276</v>
      </c>
      <c r="K3844" s="451">
        <v>0</v>
      </c>
      <c r="L3844" s="340">
        <v>0</v>
      </c>
      <c r="M3844" s="340" t="s">
        <v>276</v>
      </c>
      <c r="N3844" s="340">
        <v>0</v>
      </c>
      <c r="O3844" s="451">
        <v>9</v>
      </c>
      <c r="P3844" s="340">
        <v>0</v>
      </c>
      <c r="Q3844" s="340">
        <v>0</v>
      </c>
      <c r="S3844">
        <f t="shared" si="423"/>
        <v>9</v>
      </c>
    </row>
    <row r="3845" spans="1:19" ht="16" hidden="1" x14ac:dyDescent="0.2">
      <c r="A3845" s="481" t="s">
        <v>357</v>
      </c>
      <c r="B3845" s="156">
        <v>17</v>
      </c>
      <c r="C3845" s="387" t="str">
        <f t="shared" si="424"/>
        <v>SS2.17</v>
      </c>
      <c r="D3845" s="416">
        <v>2</v>
      </c>
      <c r="E3845" s="485">
        <v>44151</v>
      </c>
      <c r="F3845" s="74" t="s">
        <v>351</v>
      </c>
      <c r="G3845" s="444">
        <f>INDEX([1]CAPS!$A:$A,MATCH(F:F,[1]CAPS!$H:$H,0))</f>
        <v>2203</v>
      </c>
      <c r="H3845" s="414"/>
      <c r="I3845" s="341"/>
      <c r="J3845" s="340" t="s">
        <v>276</v>
      </c>
      <c r="K3845" s="340">
        <v>1</v>
      </c>
      <c r="L3845" s="340">
        <v>0</v>
      </c>
      <c r="M3845" s="340" t="s">
        <v>276</v>
      </c>
      <c r="N3845" s="340">
        <v>0</v>
      </c>
      <c r="O3845" s="340">
        <v>0</v>
      </c>
      <c r="P3845" s="340">
        <v>0</v>
      </c>
      <c r="Q3845" s="340">
        <v>0</v>
      </c>
      <c r="S3845">
        <f t="shared" si="423"/>
        <v>1</v>
      </c>
    </row>
    <row r="3846" spans="1:19" ht="16" hidden="1" x14ac:dyDescent="0.2">
      <c r="A3846" s="481" t="s">
        <v>357</v>
      </c>
      <c r="B3846" s="156">
        <v>17</v>
      </c>
      <c r="C3846" s="387" t="str">
        <f t="shared" si="424"/>
        <v>SS2.17</v>
      </c>
      <c r="D3846" s="416">
        <v>2</v>
      </c>
      <c r="E3846" s="485">
        <v>44151</v>
      </c>
      <c r="F3846" s="533" t="s">
        <v>888</v>
      </c>
      <c r="G3846" s="444">
        <f>INDEX([1]CAPS!$A:$A,MATCH(F:F,[1]CAPS!$H:$H,0))</f>
        <v>4877</v>
      </c>
      <c r="H3846" s="414"/>
      <c r="I3846" s="341"/>
      <c r="J3846" s="340" t="s">
        <v>276</v>
      </c>
      <c r="K3846" s="451">
        <v>0</v>
      </c>
      <c r="L3846" s="340">
        <v>0</v>
      </c>
      <c r="M3846" s="340" t="s">
        <v>276</v>
      </c>
      <c r="N3846" s="340">
        <v>0</v>
      </c>
      <c r="O3846" s="451">
        <v>2</v>
      </c>
      <c r="P3846" s="340">
        <v>0</v>
      </c>
      <c r="Q3846" s="340">
        <v>0</v>
      </c>
      <c r="R3846" t="s">
        <v>887</v>
      </c>
      <c r="S3846">
        <f t="shared" si="423"/>
        <v>2</v>
      </c>
    </row>
    <row r="3847" spans="1:19" ht="16" hidden="1" x14ac:dyDescent="0.2">
      <c r="A3847" s="481" t="s">
        <v>357</v>
      </c>
      <c r="B3847" s="156">
        <v>17</v>
      </c>
      <c r="C3847" s="387" t="str">
        <f t="shared" si="424"/>
        <v>SS2.17</v>
      </c>
      <c r="D3847" s="416">
        <v>2</v>
      </c>
      <c r="E3847" s="485">
        <v>44151</v>
      </c>
      <c r="F3847" s="74" t="s">
        <v>777</v>
      </c>
      <c r="G3847" s="444">
        <f>INDEX([1]CAPS!$A:$A,MATCH(F:F,[1]CAPS!$H:$H,0))</f>
        <v>11190</v>
      </c>
      <c r="H3847" s="414"/>
      <c r="I3847" s="341"/>
      <c r="J3847" s="340" t="s">
        <v>276</v>
      </c>
      <c r="K3847" s="451">
        <v>0</v>
      </c>
      <c r="L3847" s="340">
        <v>0</v>
      </c>
      <c r="M3847" s="340" t="s">
        <v>276</v>
      </c>
      <c r="N3847" s="340">
        <v>0</v>
      </c>
      <c r="O3847" s="451">
        <v>1</v>
      </c>
      <c r="P3847" s="340">
        <v>0</v>
      </c>
      <c r="Q3847" s="340">
        <v>0</v>
      </c>
      <c r="S3847">
        <f t="shared" si="423"/>
        <v>1</v>
      </c>
    </row>
    <row r="3848" spans="1:19" ht="16" x14ac:dyDescent="0.2">
      <c r="A3848" s="481" t="s">
        <v>357</v>
      </c>
      <c r="B3848" s="156">
        <v>17</v>
      </c>
      <c r="C3848" s="387" t="str">
        <f t="shared" si="424"/>
        <v>SS2.17</v>
      </c>
      <c r="D3848" s="416">
        <v>2</v>
      </c>
      <c r="E3848" s="485">
        <v>44151</v>
      </c>
      <c r="F3848" s="432" t="s">
        <v>551</v>
      </c>
      <c r="G3848" s="444">
        <f>INDEX([1]CAPS!$A:$A,MATCH(F:F,[1]CAPS!$H:$H,0))</f>
        <v>2322</v>
      </c>
      <c r="H3848" s="414"/>
      <c r="I3848" s="341"/>
      <c r="J3848" s="340" t="s">
        <v>276</v>
      </c>
      <c r="K3848" s="340">
        <v>4</v>
      </c>
      <c r="L3848" s="340">
        <v>0</v>
      </c>
      <c r="M3848" s="340" t="s">
        <v>276</v>
      </c>
      <c r="N3848" s="340">
        <v>1</v>
      </c>
      <c r="O3848" s="340" t="s">
        <v>276</v>
      </c>
      <c r="P3848" s="340" t="s">
        <v>276</v>
      </c>
      <c r="Q3848" s="340" t="s">
        <v>276</v>
      </c>
      <c r="S3848">
        <f>SUM(J3848:K3848)</f>
        <v>4</v>
      </c>
    </row>
    <row r="3849" spans="1:19" ht="32" hidden="1" x14ac:dyDescent="0.2">
      <c r="A3849" s="481" t="s">
        <v>357</v>
      </c>
      <c r="B3849" s="156">
        <v>18</v>
      </c>
      <c r="C3849" s="387" t="str">
        <f t="shared" si="424"/>
        <v>SS2.18</v>
      </c>
      <c r="D3849" s="416">
        <v>2</v>
      </c>
      <c r="E3849" s="485">
        <v>44151</v>
      </c>
      <c r="F3849" s="351" t="s">
        <v>350</v>
      </c>
      <c r="G3849" s="444">
        <f>INDEX([1]CAPS!$A:$A,MATCH(F:F,[1]CAPS!$H:$H,0))</f>
        <v>4232</v>
      </c>
      <c r="H3849" s="386" t="s">
        <v>236</v>
      </c>
      <c r="I3849" s="410" t="s">
        <v>242</v>
      </c>
      <c r="J3849" s="340" t="s">
        <v>276</v>
      </c>
      <c r="K3849" s="340">
        <v>1</v>
      </c>
      <c r="L3849" s="340">
        <v>0</v>
      </c>
      <c r="M3849" s="340" t="s">
        <v>276</v>
      </c>
      <c r="N3849" s="340">
        <v>0</v>
      </c>
      <c r="O3849" s="340">
        <v>0</v>
      </c>
      <c r="P3849" s="340">
        <v>0</v>
      </c>
      <c r="Q3849" s="340">
        <v>0</v>
      </c>
      <c r="S3849">
        <f t="shared" si="423"/>
        <v>1</v>
      </c>
    </row>
    <row r="3850" spans="1:19" ht="16" hidden="1" x14ac:dyDescent="0.2">
      <c r="A3850" s="481" t="s">
        <v>357</v>
      </c>
      <c r="B3850" s="156">
        <v>18</v>
      </c>
      <c r="C3850" s="387" t="str">
        <f t="shared" si="424"/>
        <v>SS2.18</v>
      </c>
      <c r="D3850" s="416">
        <v>2</v>
      </c>
      <c r="E3850" s="485">
        <v>44151</v>
      </c>
      <c r="F3850" s="351" t="s">
        <v>134</v>
      </c>
      <c r="G3850" s="444">
        <f>INDEX([1]CAPS!$A:$A,MATCH(F:F,[1]CAPS!$H:$H,0))</f>
        <v>2302</v>
      </c>
      <c r="H3850" s="386" t="s">
        <v>233</v>
      </c>
      <c r="I3850" s="410" t="s">
        <v>238</v>
      </c>
      <c r="J3850" s="340" t="s">
        <v>276</v>
      </c>
      <c r="K3850" s="340">
        <v>13</v>
      </c>
      <c r="L3850" s="340">
        <v>0</v>
      </c>
      <c r="M3850" s="340" t="s">
        <v>276</v>
      </c>
      <c r="N3850" s="340">
        <v>0</v>
      </c>
      <c r="O3850" s="340">
        <v>0</v>
      </c>
      <c r="P3850" s="340">
        <v>0</v>
      </c>
      <c r="Q3850" s="340">
        <v>0</v>
      </c>
      <c r="S3850">
        <f t="shared" si="423"/>
        <v>13</v>
      </c>
    </row>
    <row r="3851" spans="1:19" ht="16" x14ac:dyDescent="0.2">
      <c r="A3851" s="481" t="s">
        <v>357</v>
      </c>
      <c r="B3851" s="156">
        <v>18</v>
      </c>
      <c r="C3851" s="387" t="str">
        <f t="shared" si="424"/>
        <v>SS2.18</v>
      </c>
      <c r="D3851" s="416">
        <v>2</v>
      </c>
      <c r="E3851" s="485">
        <v>44151</v>
      </c>
      <c r="F3851" s="351" t="s">
        <v>127</v>
      </c>
      <c r="G3851" s="444">
        <f>INDEX([1]CAPS!$A:$A,MATCH(F:F,[1]CAPS!$H:$H,0))</f>
        <v>10605</v>
      </c>
      <c r="H3851" s="386" t="s">
        <v>233</v>
      </c>
      <c r="I3851" s="410" t="s">
        <v>238</v>
      </c>
      <c r="J3851" s="340" t="s">
        <v>276</v>
      </c>
      <c r="K3851" s="340">
        <v>5</v>
      </c>
      <c r="L3851" s="340">
        <v>0</v>
      </c>
      <c r="M3851" s="340" t="s">
        <v>276</v>
      </c>
      <c r="N3851" s="340">
        <v>0</v>
      </c>
      <c r="O3851" s="340" t="s">
        <v>276</v>
      </c>
      <c r="P3851" s="340" t="s">
        <v>276</v>
      </c>
      <c r="Q3851" s="340" t="s">
        <v>276</v>
      </c>
      <c r="S3851">
        <f t="shared" ref="S3851:S3852" si="430">SUM(J3851:K3851)</f>
        <v>5</v>
      </c>
    </row>
    <row r="3852" spans="1:19" ht="16" x14ac:dyDescent="0.2">
      <c r="A3852" s="481" t="s">
        <v>357</v>
      </c>
      <c r="B3852" s="156">
        <v>18</v>
      </c>
      <c r="C3852" s="387" t="str">
        <f t="shared" ref="C3852:C3880" si="431">CONCATENATE(A3852,".",B3852)</f>
        <v>SS2.18</v>
      </c>
      <c r="D3852" s="416">
        <v>2</v>
      </c>
      <c r="E3852" s="485">
        <v>44151</v>
      </c>
      <c r="F3852" s="351" t="s">
        <v>129</v>
      </c>
      <c r="G3852" s="444">
        <f>INDEX([1]CAPS!$A:$A,MATCH(F:F,[1]CAPS!$H:$H,0))</f>
        <v>5532</v>
      </c>
      <c r="H3852" s="386" t="s">
        <v>233</v>
      </c>
      <c r="I3852" s="410" t="s">
        <v>238</v>
      </c>
      <c r="J3852" s="340" t="s">
        <v>276</v>
      </c>
      <c r="K3852" s="340">
        <v>9</v>
      </c>
      <c r="L3852" s="340">
        <v>0</v>
      </c>
      <c r="M3852" s="340" t="s">
        <v>276</v>
      </c>
      <c r="N3852" s="340">
        <v>0</v>
      </c>
      <c r="O3852" s="340" t="s">
        <v>276</v>
      </c>
      <c r="P3852" s="340" t="s">
        <v>276</v>
      </c>
      <c r="Q3852" s="340" t="s">
        <v>276</v>
      </c>
      <c r="S3852">
        <f t="shared" si="430"/>
        <v>9</v>
      </c>
    </row>
    <row r="3853" spans="1:19" ht="16" hidden="1" x14ac:dyDescent="0.2">
      <c r="A3853" s="481" t="s">
        <v>357</v>
      </c>
      <c r="B3853" s="156">
        <v>18</v>
      </c>
      <c r="C3853" s="387" t="str">
        <f t="shared" si="431"/>
        <v>SS2.18</v>
      </c>
      <c r="D3853" s="416">
        <v>2</v>
      </c>
      <c r="E3853" s="485">
        <v>44151</v>
      </c>
      <c r="F3853" s="487" t="s">
        <v>889</v>
      </c>
      <c r="G3853" s="444">
        <f>INDEX([1]CAPS!$A:$A,MATCH(F:F,[1]CAPS!$H:$H,0))</f>
        <v>7914</v>
      </c>
      <c r="H3853" s="386" t="s">
        <v>237</v>
      </c>
      <c r="I3853" s="410" t="s">
        <v>239</v>
      </c>
      <c r="J3853" s="340" t="s">
        <v>276</v>
      </c>
      <c r="K3853" s="451">
        <v>0</v>
      </c>
      <c r="L3853" s="340">
        <v>0</v>
      </c>
      <c r="M3853" s="340" t="s">
        <v>276</v>
      </c>
      <c r="N3853" s="340">
        <v>0</v>
      </c>
      <c r="O3853" s="451">
        <v>7</v>
      </c>
      <c r="P3853" s="340">
        <v>0</v>
      </c>
      <c r="Q3853" s="340">
        <v>0</v>
      </c>
      <c r="R3853" t="s">
        <v>891</v>
      </c>
      <c r="S3853">
        <f t="shared" ref="S3853:S3914" si="432">SUM(J3853:K3853)+O3853</f>
        <v>7</v>
      </c>
    </row>
    <row r="3854" spans="1:19" ht="16" hidden="1" x14ac:dyDescent="0.2">
      <c r="A3854" s="481" t="s">
        <v>357</v>
      </c>
      <c r="B3854" s="156">
        <v>18</v>
      </c>
      <c r="C3854" s="387" t="str">
        <f t="shared" si="431"/>
        <v>SS2.18</v>
      </c>
      <c r="D3854" s="416">
        <v>2</v>
      </c>
      <c r="E3854" s="485">
        <v>44151</v>
      </c>
      <c r="F3854" s="74" t="s">
        <v>128</v>
      </c>
      <c r="G3854" s="444">
        <f>INDEX([1]CAPS!$A:$A,MATCH(F:F,[1]CAPS!$H:$H,0))</f>
        <v>3243</v>
      </c>
      <c r="H3854" s="414"/>
      <c r="I3854" s="341"/>
      <c r="J3854" s="340" t="s">
        <v>276</v>
      </c>
      <c r="K3854" s="451">
        <v>0</v>
      </c>
      <c r="L3854" s="340">
        <v>0</v>
      </c>
      <c r="M3854" s="340" t="s">
        <v>276</v>
      </c>
      <c r="N3854" s="340">
        <v>0</v>
      </c>
      <c r="O3854" s="451">
        <v>4</v>
      </c>
      <c r="P3854" s="340">
        <v>0</v>
      </c>
      <c r="Q3854" s="340">
        <v>0</v>
      </c>
      <c r="S3854">
        <f t="shared" si="432"/>
        <v>4</v>
      </c>
    </row>
    <row r="3855" spans="1:19" ht="16" hidden="1" x14ac:dyDescent="0.2">
      <c r="A3855" s="481" t="s">
        <v>357</v>
      </c>
      <c r="B3855" s="156">
        <v>18</v>
      </c>
      <c r="C3855" s="387" t="str">
        <f t="shared" si="431"/>
        <v>SS2.18</v>
      </c>
      <c r="D3855" s="416">
        <v>2</v>
      </c>
      <c r="E3855" s="485">
        <v>44151</v>
      </c>
      <c r="F3855" s="74" t="s">
        <v>351</v>
      </c>
      <c r="G3855" s="444">
        <f>INDEX([1]CAPS!$A:$A,MATCH(F:F,[1]CAPS!$H:$H,0))</f>
        <v>2203</v>
      </c>
      <c r="H3855" s="414"/>
      <c r="I3855" s="341"/>
      <c r="J3855" s="340" t="s">
        <v>276</v>
      </c>
      <c r="K3855" s="340">
        <v>1</v>
      </c>
      <c r="L3855" s="340">
        <v>0</v>
      </c>
      <c r="M3855" s="340" t="s">
        <v>276</v>
      </c>
      <c r="N3855" s="340">
        <v>0</v>
      </c>
      <c r="O3855" s="340">
        <v>0</v>
      </c>
      <c r="P3855" s="340">
        <v>0</v>
      </c>
      <c r="Q3855" s="340">
        <v>0</v>
      </c>
      <c r="S3855">
        <f t="shared" si="432"/>
        <v>1</v>
      </c>
    </row>
    <row r="3856" spans="1:19" ht="16" hidden="1" x14ac:dyDescent="0.2">
      <c r="A3856" s="481" t="s">
        <v>357</v>
      </c>
      <c r="B3856" s="156">
        <v>18</v>
      </c>
      <c r="C3856" s="387" t="str">
        <f t="shared" si="431"/>
        <v>SS2.18</v>
      </c>
      <c r="D3856" s="416">
        <v>2</v>
      </c>
      <c r="E3856" s="485">
        <v>44151</v>
      </c>
      <c r="F3856" s="533" t="s">
        <v>888</v>
      </c>
      <c r="G3856" s="444">
        <f>INDEX([1]CAPS!$A:$A,MATCH(F:F,[1]CAPS!$H:$H,0))</f>
        <v>4877</v>
      </c>
      <c r="H3856" s="414"/>
      <c r="I3856" s="341"/>
      <c r="J3856" s="340" t="s">
        <v>276</v>
      </c>
      <c r="K3856" s="451">
        <v>0</v>
      </c>
      <c r="L3856" s="340">
        <v>0</v>
      </c>
      <c r="M3856" s="340" t="s">
        <v>276</v>
      </c>
      <c r="N3856" s="340">
        <v>0</v>
      </c>
      <c r="O3856" s="451">
        <v>1</v>
      </c>
      <c r="P3856" s="340">
        <v>0</v>
      </c>
      <c r="Q3856" s="340">
        <v>0</v>
      </c>
      <c r="R3856" t="s">
        <v>887</v>
      </c>
      <c r="S3856">
        <f t="shared" si="432"/>
        <v>1</v>
      </c>
    </row>
    <row r="3857" spans="1:19" ht="16" hidden="1" x14ac:dyDescent="0.2">
      <c r="A3857" s="481" t="s">
        <v>357</v>
      </c>
      <c r="B3857" s="156">
        <v>18</v>
      </c>
      <c r="C3857" s="387" t="str">
        <f t="shared" si="431"/>
        <v>SS2.18</v>
      </c>
      <c r="D3857" s="416">
        <v>2</v>
      </c>
      <c r="E3857" s="485">
        <v>44151</v>
      </c>
      <c r="F3857" s="432" t="s">
        <v>965</v>
      </c>
      <c r="G3857" s="444">
        <f>INDEX([1]CAPS!$A:$A,MATCH(F:F,[1]CAPS!$H:$H,0))</f>
        <v>6404</v>
      </c>
      <c r="H3857" s="414"/>
      <c r="I3857" s="341"/>
      <c r="J3857" s="340" t="s">
        <v>276</v>
      </c>
      <c r="K3857" s="451">
        <v>0</v>
      </c>
      <c r="L3857" s="340">
        <v>0</v>
      </c>
      <c r="M3857" s="340" t="s">
        <v>276</v>
      </c>
      <c r="N3857" s="340">
        <v>0</v>
      </c>
      <c r="O3857" s="451">
        <v>1</v>
      </c>
      <c r="P3857" s="340">
        <v>0</v>
      </c>
      <c r="Q3857" s="340">
        <v>0</v>
      </c>
      <c r="S3857">
        <f t="shared" si="432"/>
        <v>1</v>
      </c>
    </row>
    <row r="3858" spans="1:19" ht="16" hidden="1" x14ac:dyDescent="0.2">
      <c r="A3858" s="481" t="s">
        <v>357</v>
      </c>
      <c r="B3858" s="156">
        <v>18</v>
      </c>
      <c r="C3858" s="387" t="str">
        <f t="shared" si="431"/>
        <v>SS2.18</v>
      </c>
      <c r="D3858" s="416">
        <v>2</v>
      </c>
      <c r="E3858" s="485">
        <v>44151</v>
      </c>
      <c r="F3858" s="74" t="s">
        <v>502</v>
      </c>
      <c r="G3858" s="444">
        <f>INDEX([1]CAPS!$A:$A,MATCH(F:F,[1]CAPS!$H:$H,0))</f>
        <v>11903</v>
      </c>
      <c r="H3858" s="414"/>
      <c r="I3858" s="341"/>
      <c r="J3858" s="340" t="s">
        <v>276</v>
      </c>
      <c r="K3858" s="451">
        <v>0</v>
      </c>
      <c r="L3858" s="340">
        <v>0</v>
      </c>
      <c r="M3858" s="340" t="s">
        <v>276</v>
      </c>
      <c r="N3858" s="340">
        <v>0</v>
      </c>
      <c r="O3858" s="451">
        <v>2</v>
      </c>
      <c r="P3858" s="340">
        <v>0</v>
      </c>
      <c r="Q3858" s="340">
        <v>0</v>
      </c>
      <c r="S3858">
        <f t="shared" si="432"/>
        <v>2</v>
      </c>
    </row>
    <row r="3859" spans="1:19" ht="16" x14ac:dyDescent="0.2">
      <c r="A3859" s="481" t="s">
        <v>357</v>
      </c>
      <c r="B3859" s="156">
        <v>18</v>
      </c>
      <c r="C3859" s="387" t="str">
        <f t="shared" si="431"/>
        <v>SS2.18</v>
      </c>
      <c r="D3859" s="416">
        <v>2</v>
      </c>
      <c r="E3859" s="485">
        <v>44151</v>
      </c>
      <c r="F3859" s="432" t="s">
        <v>551</v>
      </c>
      <c r="G3859" s="444">
        <f>INDEX([1]CAPS!$A:$A,MATCH(F:F,[1]CAPS!$H:$H,0))</f>
        <v>2322</v>
      </c>
      <c r="H3859" s="414"/>
      <c r="I3859" s="341"/>
      <c r="J3859" s="340" t="s">
        <v>276</v>
      </c>
      <c r="K3859" s="340">
        <v>3</v>
      </c>
      <c r="L3859" s="340">
        <v>0</v>
      </c>
      <c r="M3859" s="340" t="s">
        <v>276</v>
      </c>
      <c r="N3859" s="340">
        <v>0</v>
      </c>
      <c r="O3859" s="340" t="s">
        <v>276</v>
      </c>
      <c r="P3859" s="340" t="s">
        <v>276</v>
      </c>
      <c r="Q3859" s="340" t="s">
        <v>276</v>
      </c>
      <c r="S3859">
        <f>SUM(J3859:K3859)</f>
        <v>3</v>
      </c>
    </row>
    <row r="3860" spans="1:19" ht="32" hidden="1" x14ac:dyDescent="0.2">
      <c r="A3860" s="481" t="s">
        <v>357</v>
      </c>
      <c r="B3860" s="156">
        <v>19</v>
      </c>
      <c r="C3860" s="387" t="str">
        <f t="shared" si="431"/>
        <v>SS2.19</v>
      </c>
      <c r="D3860" s="416">
        <v>2</v>
      </c>
      <c r="E3860" s="485">
        <v>44151</v>
      </c>
      <c r="F3860" s="351" t="s">
        <v>350</v>
      </c>
      <c r="G3860" s="444">
        <f>INDEX([1]CAPS!$A:$A,MATCH(F:F,[1]CAPS!$H:$H,0))</f>
        <v>4232</v>
      </c>
      <c r="H3860" s="386" t="s">
        <v>236</v>
      </c>
      <c r="I3860" s="410" t="s">
        <v>242</v>
      </c>
      <c r="J3860" s="340" t="s">
        <v>276</v>
      </c>
      <c r="K3860" s="340">
        <v>1</v>
      </c>
      <c r="L3860" s="340">
        <v>0</v>
      </c>
      <c r="M3860" s="340" t="s">
        <v>276</v>
      </c>
      <c r="N3860" s="340">
        <v>0</v>
      </c>
      <c r="O3860" s="340">
        <v>0</v>
      </c>
      <c r="P3860" s="340">
        <v>0</v>
      </c>
      <c r="Q3860" s="340">
        <v>0</v>
      </c>
      <c r="S3860">
        <f t="shared" si="432"/>
        <v>1</v>
      </c>
    </row>
    <row r="3861" spans="1:19" ht="16" hidden="1" x14ac:dyDescent="0.2">
      <c r="A3861" s="481" t="s">
        <v>357</v>
      </c>
      <c r="B3861" s="156">
        <v>19</v>
      </c>
      <c r="C3861" s="387" t="str">
        <f t="shared" si="431"/>
        <v>SS2.19</v>
      </c>
      <c r="D3861" s="416">
        <v>2</v>
      </c>
      <c r="E3861" s="485">
        <v>44151</v>
      </c>
      <c r="F3861" s="351" t="s">
        <v>134</v>
      </c>
      <c r="G3861" s="444">
        <f>INDEX([1]CAPS!$A:$A,MATCH(F:F,[1]CAPS!$H:$H,0))</f>
        <v>2302</v>
      </c>
      <c r="H3861" s="386" t="s">
        <v>233</v>
      </c>
      <c r="I3861" s="410" t="s">
        <v>238</v>
      </c>
      <c r="J3861" s="340" t="s">
        <v>276</v>
      </c>
      <c r="K3861" s="340">
        <v>8</v>
      </c>
      <c r="L3861" s="340">
        <v>0</v>
      </c>
      <c r="M3861" s="340" t="s">
        <v>276</v>
      </c>
      <c r="N3861" s="340">
        <v>0</v>
      </c>
      <c r="O3861" s="340">
        <v>0</v>
      </c>
      <c r="P3861" s="340">
        <v>0</v>
      </c>
      <c r="Q3861" s="340">
        <v>0</v>
      </c>
      <c r="S3861">
        <f t="shared" si="432"/>
        <v>8</v>
      </c>
    </row>
    <row r="3862" spans="1:19" ht="16" x14ac:dyDescent="0.2">
      <c r="A3862" s="481" t="s">
        <v>357</v>
      </c>
      <c r="B3862" s="156">
        <v>19</v>
      </c>
      <c r="C3862" s="387" t="str">
        <f t="shared" si="431"/>
        <v>SS2.19</v>
      </c>
      <c r="D3862" s="416">
        <v>2</v>
      </c>
      <c r="E3862" s="485">
        <v>44151</v>
      </c>
      <c r="F3862" s="351" t="s">
        <v>127</v>
      </c>
      <c r="G3862" s="444">
        <f>INDEX([1]CAPS!$A:$A,MATCH(F:F,[1]CAPS!$H:$H,0))</f>
        <v>10605</v>
      </c>
      <c r="H3862" s="386" t="s">
        <v>233</v>
      </c>
      <c r="I3862" s="410" t="s">
        <v>238</v>
      </c>
      <c r="J3862" s="340" t="s">
        <v>276</v>
      </c>
      <c r="K3862" s="340">
        <v>4</v>
      </c>
      <c r="L3862" s="340">
        <v>0</v>
      </c>
      <c r="M3862" s="340" t="s">
        <v>276</v>
      </c>
      <c r="N3862" s="340">
        <v>0</v>
      </c>
      <c r="O3862" s="340" t="s">
        <v>276</v>
      </c>
      <c r="P3862" s="340" t="s">
        <v>276</v>
      </c>
      <c r="Q3862" s="340" t="s">
        <v>276</v>
      </c>
      <c r="S3862">
        <f t="shared" ref="S3862:S3864" si="433">SUM(J3862:K3862)</f>
        <v>4</v>
      </c>
    </row>
    <row r="3863" spans="1:19" ht="16" x14ac:dyDescent="0.2">
      <c r="A3863" s="481" t="s">
        <v>357</v>
      </c>
      <c r="B3863" s="156">
        <v>19</v>
      </c>
      <c r="C3863" s="387" t="str">
        <f t="shared" si="431"/>
        <v>SS2.19</v>
      </c>
      <c r="D3863" s="416">
        <v>2</v>
      </c>
      <c r="E3863" s="485">
        <v>44151</v>
      </c>
      <c r="F3863" s="351" t="s">
        <v>129</v>
      </c>
      <c r="G3863" s="444">
        <f>INDEX([1]CAPS!$A:$A,MATCH(F:F,[1]CAPS!$H:$H,0))</f>
        <v>5532</v>
      </c>
      <c r="H3863" s="386" t="s">
        <v>233</v>
      </c>
      <c r="I3863" s="410" t="s">
        <v>238</v>
      </c>
      <c r="J3863" s="340" t="s">
        <v>276</v>
      </c>
      <c r="K3863" s="340">
        <v>7</v>
      </c>
      <c r="L3863" s="340">
        <v>0</v>
      </c>
      <c r="M3863" s="340" t="s">
        <v>276</v>
      </c>
      <c r="N3863" s="340">
        <v>0</v>
      </c>
      <c r="O3863" s="340" t="s">
        <v>276</v>
      </c>
      <c r="P3863" s="340" t="s">
        <v>276</v>
      </c>
      <c r="Q3863" s="340" t="s">
        <v>276</v>
      </c>
      <c r="S3863">
        <f t="shared" si="433"/>
        <v>7</v>
      </c>
    </row>
    <row r="3864" spans="1:19" ht="16" x14ac:dyDescent="0.2">
      <c r="A3864" s="481" t="s">
        <v>357</v>
      </c>
      <c r="B3864" s="156">
        <v>19</v>
      </c>
      <c r="C3864" s="387" t="str">
        <f t="shared" si="431"/>
        <v>SS2.19</v>
      </c>
      <c r="D3864" s="416">
        <v>2</v>
      </c>
      <c r="E3864" s="485">
        <v>44151</v>
      </c>
      <c r="F3864" s="432" t="s">
        <v>551</v>
      </c>
      <c r="G3864" s="444">
        <f>INDEX([1]CAPS!$A:$A,MATCH(F:F,[1]CAPS!$H:$H,0))</f>
        <v>2322</v>
      </c>
      <c r="H3864" s="414"/>
      <c r="I3864" s="341"/>
      <c r="J3864" s="340" t="s">
        <v>276</v>
      </c>
      <c r="K3864" s="340">
        <v>7</v>
      </c>
      <c r="L3864" s="340">
        <v>0</v>
      </c>
      <c r="M3864" s="340" t="s">
        <v>276</v>
      </c>
      <c r="N3864" s="340">
        <v>0</v>
      </c>
      <c r="O3864" s="340" t="s">
        <v>276</v>
      </c>
      <c r="P3864" s="340" t="s">
        <v>276</v>
      </c>
      <c r="Q3864" s="340" t="s">
        <v>276</v>
      </c>
      <c r="S3864">
        <f t="shared" si="433"/>
        <v>7</v>
      </c>
    </row>
    <row r="3865" spans="1:19" ht="16" hidden="1" x14ac:dyDescent="0.2">
      <c r="A3865" s="481" t="s">
        <v>357</v>
      </c>
      <c r="B3865" s="156">
        <v>19</v>
      </c>
      <c r="C3865" s="387" t="str">
        <f t="shared" si="431"/>
        <v>SS2.19</v>
      </c>
      <c r="D3865" s="416">
        <v>2</v>
      </c>
      <c r="E3865" s="485">
        <v>44151</v>
      </c>
      <c r="F3865" s="74" t="s">
        <v>777</v>
      </c>
      <c r="G3865" s="444">
        <f>INDEX([1]CAPS!$A:$A,MATCH(F:F,[1]CAPS!$H:$H,0))</f>
        <v>11190</v>
      </c>
      <c r="H3865" s="414"/>
      <c r="I3865" s="341"/>
      <c r="J3865" s="340" t="s">
        <v>276</v>
      </c>
      <c r="K3865" s="451">
        <v>0</v>
      </c>
      <c r="L3865" s="340">
        <v>0</v>
      </c>
      <c r="M3865" s="340" t="s">
        <v>276</v>
      </c>
      <c r="N3865" s="340">
        <v>0</v>
      </c>
      <c r="O3865" s="451">
        <v>8</v>
      </c>
      <c r="P3865" s="340">
        <v>0</v>
      </c>
      <c r="Q3865" s="340">
        <v>0</v>
      </c>
      <c r="S3865">
        <f t="shared" si="432"/>
        <v>8</v>
      </c>
    </row>
    <row r="3866" spans="1:19" ht="16" hidden="1" x14ac:dyDescent="0.2">
      <c r="A3866" s="481" t="s">
        <v>357</v>
      </c>
      <c r="B3866" s="156">
        <v>19</v>
      </c>
      <c r="C3866" s="387" t="str">
        <f t="shared" si="431"/>
        <v>SS2.19</v>
      </c>
      <c r="D3866" s="416">
        <v>2</v>
      </c>
      <c r="E3866" s="485">
        <v>44151</v>
      </c>
      <c r="F3866" s="74" t="s">
        <v>128</v>
      </c>
      <c r="G3866" s="444">
        <f>INDEX([1]CAPS!$A:$A,MATCH(F:F,[1]CAPS!$H:$H,0))</f>
        <v>3243</v>
      </c>
      <c r="H3866" s="414"/>
      <c r="I3866" s="341"/>
      <c r="J3866" s="340" t="s">
        <v>276</v>
      </c>
      <c r="K3866" s="451">
        <v>0</v>
      </c>
      <c r="L3866" s="340">
        <v>0</v>
      </c>
      <c r="M3866" s="340" t="s">
        <v>276</v>
      </c>
      <c r="N3866" s="340">
        <v>0</v>
      </c>
      <c r="O3866" s="451">
        <v>4</v>
      </c>
      <c r="P3866" s="340">
        <v>0</v>
      </c>
      <c r="Q3866" s="340">
        <v>0</v>
      </c>
      <c r="S3866">
        <f t="shared" si="432"/>
        <v>4</v>
      </c>
    </row>
    <row r="3867" spans="1:19" ht="16" hidden="1" x14ac:dyDescent="0.2">
      <c r="A3867" s="481" t="s">
        <v>357</v>
      </c>
      <c r="B3867" s="156">
        <v>19</v>
      </c>
      <c r="C3867" s="387" t="str">
        <f t="shared" si="431"/>
        <v>SS2.19</v>
      </c>
      <c r="D3867" s="416">
        <v>2</v>
      </c>
      <c r="E3867" s="485">
        <v>44151</v>
      </c>
      <c r="F3867" s="432" t="s">
        <v>547</v>
      </c>
      <c r="G3867" s="444">
        <f>INDEX([1]CAPS!$A:$A,MATCH(F:F,[1]CAPS!$H:$H,0))</f>
        <v>5657</v>
      </c>
      <c r="H3867" s="414"/>
      <c r="I3867" s="341"/>
      <c r="J3867" s="340" t="s">
        <v>276</v>
      </c>
      <c r="K3867" s="340">
        <v>1</v>
      </c>
      <c r="L3867" s="340">
        <v>0</v>
      </c>
      <c r="M3867" s="340" t="s">
        <v>276</v>
      </c>
      <c r="N3867" s="340">
        <v>0</v>
      </c>
      <c r="O3867" s="340">
        <v>0</v>
      </c>
      <c r="P3867" s="340">
        <v>0</v>
      </c>
      <c r="Q3867" s="340">
        <v>0</v>
      </c>
      <c r="S3867">
        <f t="shared" si="432"/>
        <v>1</v>
      </c>
    </row>
    <row r="3868" spans="1:19" ht="16" hidden="1" x14ac:dyDescent="0.2">
      <c r="A3868" s="481" t="s">
        <v>357</v>
      </c>
      <c r="B3868" s="156">
        <v>19</v>
      </c>
      <c r="C3868" s="387" t="str">
        <f t="shared" si="431"/>
        <v>SS2.19</v>
      </c>
      <c r="D3868" s="416">
        <v>2</v>
      </c>
      <c r="E3868" s="485">
        <v>44151</v>
      </c>
      <c r="F3868" s="487" t="s">
        <v>889</v>
      </c>
      <c r="G3868" s="444">
        <f>INDEX([1]CAPS!$A:$A,MATCH(F:F,[1]CAPS!$H:$H,0))</f>
        <v>7914</v>
      </c>
      <c r="H3868" s="414"/>
      <c r="I3868" s="341"/>
      <c r="J3868" s="340" t="s">
        <v>276</v>
      </c>
      <c r="K3868" s="451">
        <v>0</v>
      </c>
      <c r="L3868" s="340">
        <v>0</v>
      </c>
      <c r="M3868" s="340" t="s">
        <v>276</v>
      </c>
      <c r="N3868" s="340">
        <v>0</v>
      </c>
      <c r="O3868" s="451">
        <v>1</v>
      </c>
      <c r="P3868" s="340">
        <v>0</v>
      </c>
      <c r="Q3868" s="340">
        <v>0</v>
      </c>
      <c r="R3868" t="s">
        <v>891</v>
      </c>
      <c r="S3868">
        <f t="shared" si="432"/>
        <v>1</v>
      </c>
    </row>
    <row r="3869" spans="1:19" ht="16" hidden="1" x14ac:dyDescent="0.2">
      <c r="A3869" s="481" t="s">
        <v>357</v>
      </c>
      <c r="B3869" s="156">
        <v>19</v>
      </c>
      <c r="C3869" s="387" t="str">
        <f t="shared" si="431"/>
        <v>SS2.19</v>
      </c>
      <c r="D3869" s="416">
        <v>2</v>
      </c>
      <c r="E3869" s="485">
        <v>44151</v>
      </c>
      <c r="F3869" s="307" t="s">
        <v>547</v>
      </c>
      <c r="G3869" s="444">
        <f>INDEX([1]CAPS!$A:$A,MATCH(F:F,[1]CAPS!$H:$H,0))</f>
        <v>5657</v>
      </c>
      <c r="H3869" s="414"/>
      <c r="I3869" s="341"/>
      <c r="J3869" s="340" t="s">
        <v>276</v>
      </c>
      <c r="K3869" s="340">
        <v>4</v>
      </c>
      <c r="L3869" s="340">
        <v>0</v>
      </c>
      <c r="M3869" s="340" t="s">
        <v>276</v>
      </c>
      <c r="N3869" s="340">
        <v>0</v>
      </c>
      <c r="O3869" s="340">
        <v>0</v>
      </c>
      <c r="P3869" s="340">
        <v>0</v>
      </c>
      <c r="Q3869" s="340">
        <v>0</v>
      </c>
      <c r="R3869" t="s">
        <v>778</v>
      </c>
      <c r="S3869">
        <f t="shared" si="432"/>
        <v>4</v>
      </c>
    </row>
    <row r="3870" spans="1:19" ht="16" hidden="1" x14ac:dyDescent="0.2">
      <c r="A3870" s="481" t="s">
        <v>357</v>
      </c>
      <c r="B3870" s="156">
        <v>20</v>
      </c>
      <c r="C3870" s="387" t="str">
        <f t="shared" si="431"/>
        <v>SS2.20</v>
      </c>
      <c r="D3870" s="416">
        <v>2</v>
      </c>
      <c r="E3870" s="485">
        <v>44151</v>
      </c>
      <c r="F3870" s="351" t="s">
        <v>134</v>
      </c>
      <c r="G3870" s="444">
        <f>INDEX([1]CAPS!$A:$A,MATCH(F:F,[1]CAPS!$H:$H,0))</f>
        <v>2302</v>
      </c>
      <c r="H3870" s="386" t="s">
        <v>233</v>
      </c>
      <c r="I3870" s="410" t="s">
        <v>238</v>
      </c>
      <c r="J3870" s="340" t="s">
        <v>276</v>
      </c>
      <c r="K3870" s="340">
        <v>7</v>
      </c>
      <c r="L3870" s="340">
        <v>0</v>
      </c>
      <c r="M3870" s="340" t="s">
        <v>276</v>
      </c>
      <c r="N3870" s="340">
        <v>0</v>
      </c>
      <c r="O3870" s="340">
        <v>0</v>
      </c>
      <c r="P3870" s="340">
        <v>0</v>
      </c>
      <c r="Q3870" s="340">
        <v>0</v>
      </c>
      <c r="S3870">
        <f t="shared" si="432"/>
        <v>7</v>
      </c>
    </row>
    <row r="3871" spans="1:19" ht="16" x14ac:dyDescent="0.2">
      <c r="A3871" s="481" t="s">
        <v>357</v>
      </c>
      <c r="B3871" s="156">
        <v>20</v>
      </c>
      <c r="C3871" s="387" t="str">
        <f t="shared" si="431"/>
        <v>SS2.20</v>
      </c>
      <c r="D3871" s="416">
        <v>2</v>
      </c>
      <c r="E3871" s="485">
        <v>44151</v>
      </c>
      <c r="F3871" s="351" t="s">
        <v>129</v>
      </c>
      <c r="G3871" s="444">
        <f>INDEX([1]CAPS!$A:$A,MATCH(F:F,[1]CAPS!$H:$H,0))</f>
        <v>5532</v>
      </c>
      <c r="H3871" s="386" t="s">
        <v>233</v>
      </c>
      <c r="I3871" s="410" t="s">
        <v>238</v>
      </c>
      <c r="J3871" s="340" t="s">
        <v>276</v>
      </c>
      <c r="K3871" s="340">
        <v>5</v>
      </c>
      <c r="L3871" s="340">
        <v>0</v>
      </c>
      <c r="M3871" s="340" t="s">
        <v>276</v>
      </c>
      <c r="N3871" s="340">
        <v>0</v>
      </c>
      <c r="O3871" s="340" t="s">
        <v>276</v>
      </c>
      <c r="P3871" s="340" t="s">
        <v>276</v>
      </c>
      <c r="Q3871" s="340" t="s">
        <v>276</v>
      </c>
      <c r="S3871">
        <f>SUM(J3871:K3871)</f>
        <v>5</v>
      </c>
    </row>
    <row r="3872" spans="1:19" ht="16" hidden="1" x14ac:dyDescent="0.2">
      <c r="A3872" s="481" t="s">
        <v>357</v>
      </c>
      <c r="B3872" s="156">
        <v>20</v>
      </c>
      <c r="C3872" s="387" t="str">
        <f t="shared" si="431"/>
        <v>SS2.20</v>
      </c>
      <c r="D3872" s="416">
        <v>2</v>
      </c>
      <c r="E3872" s="485">
        <v>44151</v>
      </c>
      <c r="F3872" s="487" t="s">
        <v>889</v>
      </c>
      <c r="G3872" s="444">
        <f>INDEX([1]CAPS!$A:$A,MATCH(F:F,[1]CAPS!$H:$H,0))</f>
        <v>7914</v>
      </c>
      <c r="H3872" s="386" t="s">
        <v>237</v>
      </c>
      <c r="I3872" s="410" t="s">
        <v>239</v>
      </c>
      <c r="J3872" s="340" t="s">
        <v>276</v>
      </c>
      <c r="K3872" s="451">
        <v>0</v>
      </c>
      <c r="L3872" s="340">
        <v>0</v>
      </c>
      <c r="M3872" s="340" t="s">
        <v>276</v>
      </c>
      <c r="N3872" s="340">
        <v>0</v>
      </c>
      <c r="O3872" s="340">
        <v>1</v>
      </c>
      <c r="P3872" s="340">
        <v>0</v>
      </c>
      <c r="Q3872" s="340">
        <v>0</v>
      </c>
      <c r="R3872" t="s">
        <v>891</v>
      </c>
      <c r="S3872">
        <f t="shared" si="432"/>
        <v>1</v>
      </c>
    </row>
    <row r="3873" spans="1:19" ht="16" hidden="1" x14ac:dyDescent="0.2">
      <c r="A3873" s="481" t="s">
        <v>357</v>
      </c>
      <c r="B3873" s="156">
        <v>20</v>
      </c>
      <c r="C3873" s="387" t="str">
        <f t="shared" si="431"/>
        <v>SS2.20</v>
      </c>
      <c r="D3873" s="416">
        <v>2</v>
      </c>
      <c r="E3873" s="485">
        <v>44151</v>
      </c>
      <c r="F3873" s="307" t="s">
        <v>547</v>
      </c>
      <c r="G3873" s="444">
        <f>INDEX([1]CAPS!$A:$A,MATCH(F:F,[1]CAPS!$H:$H,0))</f>
        <v>5657</v>
      </c>
      <c r="H3873" s="386" t="s">
        <v>276</v>
      </c>
      <c r="I3873" s="410" t="s">
        <v>238</v>
      </c>
      <c r="J3873" s="340" t="s">
        <v>276</v>
      </c>
      <c r="K3873" s="340">
        <v>4</v>
      </c>
      <c r="L3873" s="340">
        <v>0</v>
      </c>
      <c r="M3873" s="340" t="s">
        <v>276</v>
      </c>
      <c r="N3873" s="340">
        <v>1</v>
      </c>
      <c r="O3873" s="340">
        <v>0</v>
      </c>
      <c r="P3873" s="340">
        <v>0</v>
      </c>
      <c r="Q3873" s="340">
        <v>0</v>
      </c>
      <c r="S3873">
        <f t="shared" si="432"/>
        <v>4</v>
      </c>
    </row>
    <row r="3874" spans="1:19" ht="16" x14ac:dyDescent="0.2">
      <c r="A3874" s="481" t="s">
        <v>357</v>
      </c>
      <c r="B3874" s="156">
        <v>20</v>
      </c>
      <c r="C3874" s="387" t="str">
        <f t="shared" si="431"/>
        <v>SS2.20</v>
      </c>
      <c r="D3874" s="416">
        <v>2</v>
      </c>
      <c r="E3874" s="485">
        <v>44151</v>
      </c>
      <c r="F3874" s="351" t="s">
        <v>127</v>
      </c>
      <c r="G3874" s="444">
        <f>INDEX([1]CAPS!$A:$A,MATCH(F:F,[1]CAPS!$H:$H,0))</f>
        <v>10605</v>
      </c>
      <c r="H3874" s="386" t="s">
        <v>233</v>
      </c>
      <c r="I3874" s="410" t="s">
        <v>238</v>
      </c>
      <c r="J3874" s="340" t="s">
        <v>276</v>
      </c>
      <c r="K3874" s="340">
        <v>3</v>
      </c>
      <c r="L3874" s="340">
        <v>0</v>
      </c>
      <c r="M3874" s="340" t="s">
        <v>276</v>
      </c>
      <c r="N3874" s="340">
        <v>0</v>
      </c>
      <c r="O3874" s="340" t="s">
        <v>276</v>
      </c>
      <c r="P3874" s="340" t="s">
        <v>276</v>
      </c>
      <c r="Q3874" s="340" t="s">
        <v>276</v>
      </c>
      <c r="S3874">
        <f>SUM(J3874:K3874)</f>
        <v>3</v>
      </c>
    </row>
    <row r="3875" spans="1:19" ht="32" hidden="1" x14ac:dyDescent="0.2">
      <c r="A3875" s="481" t="s">
        <v>357</v>
      </c>
      <c r="B3875" s="156">
        <v>20</v>
      </c>
      <c r="C3875" s="387" t="str">
        <f t="shared" si="431"/>
        <v>SS2.20</v>
      </c>
      <c r="D3875" s="416">
        <v>2</v>
      </c>
      <c r="E3875" s="485">
        <v>44151</v>
      </c>
      <c r="F3875" s="351" t="s">
        <v>350</v>
      </c>
      <c r="G3875" s="444">
        <f>INDEX([1]CAPS!$A:$A,MATCH(F:F,[1]CAPS!$H:$H,0))</f>
        <v>4232</v>
      </c>
      <c r="H3875" s="386" t="s">
        <v>236</v>
      </c>
      <c r="I3875" s="410" t="s">
        <v>242</v>
      </c>
      <c r="J3875" s="340" t="s">
        <v>276</v>
      </c>
      <c r="K3875" s="340">
        <v>1</v>
      </c>
      <c r="L3875" s="340">
        <v>0</v>
      </c>
      <c r="M3875" s="340">
        <v>1</v>
      </c>
      <c r="N3875" s="340">
        <v>0</v>
      </c>
      <c r="O3875" s="340">
        <v>0</v>
      </c>
      <c r="P3875" s="340">
        <v>0</v>
      </c>
      <c r="Q3875" s="340">
        <v>0</v>
      </c>
      <c r="S3875">
        <f t="shared" si="432"/>
        <v>1</v>
      </c>
    </row>
    <row r="3876" spans="1:19" ht="16" x14ac:dyDescent="0.2">
      <c r="A3876" s="481" t="s">
        <v>357</v>
      </c>
      <c r="B3876" s="156">
        <v>20</v>
      </c>
      <c r="C3876" s="387" t="str">
        <f t="shared" si="431"/>
        <v>SS2.20</v>
      </c>
      <c r="D3876" s="416">
        <v>2</v>
      </c>
      <c r="E3876" s="485">
        <v>44151</v>
      </c>
      <c r="F3876" s="432" t="s">
        <v>551</v>
      </c>
      <c r="G3876" s="444">
        <f>INDEX([1]CAPS!$A:$A,MATCH(F:F,[1]CAPS!$H:$H,0))</f>
        <v>2322</v>
      </c>
      <c r="H3876" s="414"/>
      <c r="I3876" s="341"/>
      <c r="J3876" s="340" t="s">
        <v>276</v>
      </c>
      <c r="K3876" s="340">
        <v>15</v>
      </c>
      <c r="L3876" s="340">
        <v>0</v>
      </c>
      <c r="M3876" s="340" t="s">
        <v>276</v>
      </c>
      <c r="N3876" s="340">
        <v>4</v>
      </c>
      <c r="O3876" s="340" t="s">
        <v>276</v>
      </c>
      <c r="P3876" s="340" t="s">
        <v>276</v>
      </c>
      <c r="Q3876" s="340" t="s">
        <v>276</v>
      </c>
      <c r="S3876">
        <f>SUM(J3876:K3876)</f>
        <v>15</v>
      </c>
    </row>
    <row r="3877" spans="1:19" ht="16" hidden="1" x14ac:dyDescent="0.2">
      <c r="A3877" s="481" t="s">
        <v>357</v>
      </c>
      <c r="B3877" s="156">
        <v>20</v>
      </c>
      <c r="C3877" s="387" t="str">
        <f t="shared" si="431"/>
        <v>SS2.20</v>
      </c>
      <c r="D3877" s="416">
        <v>2</v>
      </c>
      <c r="E3877" s="485">
        <v>44151</v>
      </c>
      <c r="F3877" s="74" t="s">
        <v>777</v>
      </c>
      <c r="G3877" s="444">
        <f>INDEX([1]CAPS!$A:$A,MATCH(F:F,[1]CAPS!$H:$H,0))</f>
        <v>11190</v>
      </c>
      <c r="H3877" s="414"/>
      <c r="I3877" s="341"/>
      <c r="J3877" s="340" t="s">
        <v>276</v>
      </c>
      <c r="K3877" s="451">
        <v>0</v>
      </c>
      <c r="L3877" s="340">
        <v>0</v>
      </c>
      <c r="M3877" s="340" t="s">
        <v>276</v>
      </c>
      <c r="N3877" s="340">
        <v>0</v>
      </c>
      <c r="O3877" s="451">
        <v>8</v>
      </c>
      <c r="P3877" s="340">
        <v>0</v>
      </c>
      <c r="Q3877" s="340">
        <v>0</v>
      </c>
      <c r="S3877">
        <f t="shared" si="432"/>
        <v>8</v>
      </c>
    </row>
    <row r="3878" spans="1:19" ht="16" hidden="1" x14ac:dyDescent="0.2">
      <c r="A3878" s="481" t="s">
        <v>357</v>
      </c>
      <c r="B3878" s="156">
        <v>20</v>
      </c>
      <c r="C3878" s="387" t="str">
        <f t="shared" si="431"/>
        <v>SS2.20</v>
      </c>
      <c r="D3878" s="416">
        <v>2</v>
      </c>
      <c r="E3878" s="485">
        <v>44151</v>
      </c>
      <c r="F3878" s="74" t="s">
        <v>128</v>
      </c>
      <c r="G3878" s="444">
        <f>INDEX([1]CAPS!$A:$A,MATCH(F:F,[1]CAPS!$H:$H,0))</f>
        <v>3243</v>
      </c>
      <c r="H3878" s="414"/>
      <c r="I3878" s="341"/>
      <c r="J3878" s="340" t="s">
        <v>276</v>
      </c>
      <c r="K3878" s="451">
        <v>0</v>
      </c>
      <c r="L3878" s="340">
        <v>0</v>
      </c>
      <c r="M3878" s="340" t="s">
        <v>276</v>
      </c>
      <c r="N3878" s="340">
        <v>0</v>
      </c>
      <c r="O3878" s="451">
        <v>3</v>
      </c>
      <c r="P3878" s="340">
        <v>0</v>
      </c>
      <c r="Q3878" s="340">
        <v>0</v>
      </c>
      <c r="S3878">
        <f t="shared" si="432"/>
        <v>3</v>
      </c>
    </row>
    <row r="3879" spans="1:19" ht="32" hidden="1" x14ac:dyDescent="0.2">
      <c r="A3879" s="481" t="s">
        <v>357</v>
      </c>
      <c r="B3879" s="156">
        <v>20</v>
      </c>
      <c r="C3879" s="387" t="str">
        <f t="shared" si="431"/>
        <v>SS2.20</v>
      </c>
      <c r="D3879" s="416">
        <v>2</v>
      </c>
      <c r="E3879" s="485">
        <v>44151</v>
      </c>
      <c r="F3879" s="74" t="s">
        <v>232</v>
      </c>
      <c r="G3879" s="444">
        <f>INDEX([1]CAPS!$A:$A,MATCH(F:F,[1]CAPS!$H:$H,0))</f>
        <v>8875</v>
      </c>
      <c r="H3879" s="414"/>
      <c r="I3879" s="341"/>
      <c r="J3879" s="340" t="s">
        <v>276</v>
      </c>
      <c r="K3879" s="340">
        <v>0</v>
      </c>
      <c r="L3879" s="340">
        <v>0</v>
      </c>
      <c r="M3879" s="340" t="s">
        <v>276</v>
      </c>
      <c r="N3879" s="340">
        <v>0</v>
      </c>
      <c r="O3879" s="340">
        <v>1</v>
      </c>
      <c r="P3879" s="340">
        <v>0</v>
      </c>
      <c r="Q3879" s="340">
        <v>0</v>
      </c>
      <c r="S3879">
        <f t="shared" si="432"/>
        <v>1</v>
      </c>
    </row>
    <row r="3880" spans="1:19" ht="16" hidden="1" x14ac:dyDescent="0.2">
      <c r="A3880" s="481" t="s">
        <v>566</v>
      </c>
      <c r="B3880" s="345">
        <v>1</v>
      </c>
      <c r="C3880" s="387" t="str">
        <f t="shared" si="431"/>
        <v>BUD1.1</v>
      </c>
      <c r="D3880" s="388">
        <v>2</v>
      </c>
      <c r="E3880" s="485">
        <v>44153</v>
      </c>
      <c r="F3880" s="382" t="s">
        <v>132</v>
      </c>
      <c r="G3880" s="444">
        <f>INDEX([1]CAPS!$A:$A,MATCH(F:F,[1]CAPS!$H:$H,0))</f>
        <v>2469</v>
      </c>
      <c r="H3880" s="386" t="s">
        <v>233</v>
      </c>
      <c r="I3880" s="383" t="s">
        <v>238</v>
      </c>
      <c r="J3880" s="340">
        <v>0</v>
      </c>
      <c r="K3880" s="385">
        <v>5</v>
      </c>
      <c r="L3880" s="340">
        <v>0</v>
      </c>
      <c r="M3880" s="340" t="s">
        <v>276</v>
      </c>
      <c r="N3880" s="340">
        <v>0</v>
      </c>
      <c r="O3880" s="340">
        <v>0</v>
      </c>
      <c r="P3880" s="340">
        <v>0</v>
      </c>
      <c r="Q3880" s="340">
        <v>0</v>
      </c>
      <c r="R3880" s="369"/>
      <c r="S3880">
        <f t="shared" si="432"/>
        <v>5</v>
      </c>
    </row>
    <row r="3881" spans="1:19" ht="16" hidden="1" x14ac:dyDescent="0.2">
      <c r="A3881" s="481" t="s">
        <v>566</v>
      </c>
      <c r="B3881" s="345">
        <v>1</v>
      </c>
      <c r="C3881" s="387" t="str">
        <f t="shared" ref="C3881:C3945" si="434">CONCATENATE(A3881,".",B3881)</f>
        <v>BUD1.1</v>
      </c>
      <c r="D3881" s="388">
        <v>2</v>
      </c>
      <c r="E3881" s="485">
        <v>44153</v>
      </c>
      <c r="F3881" s="382" t="s">
        <v>139</v>
      </c>
      <c r="G3881" s="444">
        <f>INDEX([1]CAPS!$A:$A,MATCH(F:F,[1]CAPS!$H:$H,0))</f>
        <v>6325</v>
      </c>
      <c r="H3881" s="386" t="s">
        <v>234</v>
      </c>
      <c r="I3881" s="383" t="s">
        <v>238</v>
      </c>
      <c r="J3881" s="340">
        <v>0</v>
      </c>
      <c r="K3881" s="355">
        <v>1</v>
      </c>
      <c r="L3881" s="340">
        <v>1</v>
      </c>
      <c r="M3881" s="340">
        <v>0</v>
      </c>
      <c r="N3881" s="340">
        <v>0</v>
      </c>
      <c r="O3881" s="340">
        <v>0</v>
      </c>
      <c r="P3881" s="340">
        <v>0</v>
      </c>
      <c r="Q3881" s="340">
        <v>0</v>
      </c>
      <c r="R3881" s="369"/>
      <c r="S3881">
        <f t="shared" si="432"/>
        <v>1</v>
      </c>
    </row>
    <row r="3882" spans="1:19" ht="32" hidden="1" x14ac:dyDescent="0.2">
      <c r="A3882" s="481" t="s">
        <v>566</v>
      </c>
      <c r="B3882" s="345">
        <v>1</v>
      </c>
      <c r="C3882" s="387" t="str">
        <f t="shared" si="434"/>
        <v>BUD1.1</v>
      </c>
      <c r="D3882" s="388">
        <v>2</v>
      </c>
      <c r="E3882" s="485">
        <v>44153</v>
      </c>
      <c r="F3882" s="382" t="s">
        <v>772</v>
      </c>
      <c r="G3882" s="444">
        <f>INDEX([1]CAPS!$A:$A,MATCH(F:F,[1]CAPS!$H:$H,0))</f>
        <v>3997</v>
      </c>
      <c r="H3882" s="386" t="s">
        <v>236</v>
      </c>
      <c r="I3882" s="383" t="s">
        <v>239</v>
      </c>
      <c r="J3882" s="340">
        <v>0</v>
      </c>
      <c r="K3882" s="355">
        <v>20</v>
      </c>
      <c r="L3882" s="340">
        <v>0</v>
      </c>
      <c r="M3882" s="340">
        <v>0</v>
      </c>
      <c r="N3882" s="340">
        <v>0</v>
      </c>
      <c r="O3882" s="354">
        <v>12</v>
      </c>
      <c r="P3882" s="340">
        <v>0</v>
      </c>
      <c r="Q3882" s="340">
        <v>0</v>
      </c>
      <c r="R3882" s="369"/>
      <c r="S3882">
        <f t="shared" si="432"/>
        <v>32</v>
      </c>
    </row>
    <row r="3883" spans="1:19" ht="32" hidden="1" x14ac:dyDescent="0.2">
      <c r="A3883" s="481" t="s">
        <v>566</v>
      </c>
      <c r="B3883" s="345">
        <v>1</v>
      </c>
      <c r="C3883" s="387" t="str">
        <f t="shared" si="434"/>
        <v>BUD1.1</v>
      </c>
      <c r="D3883" s="388">
        <v>2</v>
      </c>
      <c r="E3883" s="485">
        <v>44153</v>
      </c>
      <c r="F3883" s="382" t="s">
        <v>188</v>
      </c>
      <c r="G3883" s="444">
        <f>INDEX([1]CAPS!$A:$A,MATCH(F:F,[1]CAPS!$H:$H,0))</f>
        <v>3174</v>
      </c>
      <c r="H3883" s="386" t="s">
        <v>496</v>
      </c>
      <c r="I3883" s="383" t="s">
        <v>239</v>
      </c>
      <c r="J3883" s="340">
        <v>0</v>
      </c>
      <c r="K3883" s="355">
        <v>0</v>
      </c>
      <c r="L3883" s="340">
        <v>0</v>
      </c>
      <c r="M3883" s="340" t="s">
        <v>276</v>
      </c>
      <c r="N3883" s="340">
        <v>0</v>
      </c>
      <c r="O3883" s="354">
        <v>10</v>
      </c>
      <c r="P3883" s="340">
        <v>0</v>
      </c>
      <c r="Q3883" s="340">
        <v>0</v>
      </c>
      <c r="R3883" s="369"/>
      <c r="S3883">
        <f t="shared" si="432"/>
        <v>10</v>
      </c>
    </row>
    <row r="3884" spans="1:19" ht="16" x14ac:dyDescent="0.2">
      <c r="A3884" s="481" t="s">
        <v>566</v>
      </c>
      <c r="B3884" s="345">
        <v>1</v>
      </c>
      <c r="C3884" s="387" t="str">
        <f t="shared" si="434"/>
        <v>BUD1.1</v>
      </c>
      <c r="D3884" s="388">
        <v>2</v>
      </c>
      <c r="E3884" s="485">
        <v>44153</v>
      </c>
      <c r="F3884" s="382" t="s">
        <v>159</v>
      </c>
      <c r="G3884" s="444">
        <f>INDEX([1]CAPS!$A:$A,MATCH(F:F,[1]CAPS!$H:$H,0))</f>
        <v>7138</v>
      </c>
      <c r="H3884" s="386" t="s">
        <v>233</v>
      </c>
      <c r="I3884" s="383" t="s">
        <v>240</v>
      </c>
      <c r="J3884" s="340">
        <v>0</v>
      </c>
      <c r="K3884" s="355">
        <v>15</v>
      </c>
      <c r="L3884" s="340">
        <v>1</v>
      </c>
      <c r="M3884" s="340" t="s">
        <v>276</v>
      </c>
      <c r="N3884" s="340">
        <v>0</v>
      </c>
      <c r="O3884" s="354" t="s">
        <v>276</v>
      </c>
      <c r="P3884" s="354" t="s">
        <v>276</v>
      </c>
      <c r="Q3884" s="354" t="s">
        <v>276</v>
      </c>
      <c r="R3884" s="369"/>
      <c r="S3884">
        <f>SUM(J3884:K3884)</f>
        <v>15</v>
      </c>
    </row>
    <row r="3885" spans="1:19" ht="16" hidden="1" x14ac:dyDescent="0.2">
      <c r="A3885" s="481" t="s">
        <v>566</v>
      </c>
      <c r="B3885" s="345">
        <v>1</v>
      </c>
      <c r="C3885" s="387" t="str">
        <f t="shared" si="434"/>
        <v>BUD1.1</v>
      </c>
      <c r="D3885" s="388">
        <v>2</v>
      </c>
      <c r="E3885" s="485">
        <v>44153</v>
      </c>
      <c r="F3885" s="390" t="s">
        <v>231</v>
      </c>
      <c r="G3885" s="444">
        <f>INDEX([1]CAPS!$A:$A,MATCH(F:F,[1]CAPS!$H:$H,0))</f>
        <v>2561</v>
      </c>
      <c r="H3885" s="386" t="s">
        <v>270</v>
      </c>
      <c r="I3885" s="383" t="s">
        <v>240</v>
      </c>
      <c r="J3885" s="340">
        <v>0</v>
      </c>
      <c r="K3885" s="355">
        <v>80</v>
      </c>
      <c r="L3885" s="340">
        <v>0</v>
      </c>
      <c r="M3885" s="340" t="s">
        <v>276</v>
      </c>
      <c r="N3885" s="340">
        <v>34</v>
      </c>
      <c r="O3885" s="354">
        <v>0</v>
      </c>
      <c r="P3885" s="354">
        <v>0</v>
      </c>
      <c r="Q3885" s="354">
        <v>0</v>
      </c>
      <c r="R3885" s="369"/>
      <c r="S3885">
        <f t="shared" si="432"/>
        <v>80</v>
      </c>
    </row>
    <row r="3886" spans="1:19" ht="32" hidden="1" x14ac:dyDescent="0.2">
      <c r="A3886" s="481" t="s">
        <v>566</v>
      </c>
      <c r="B3886" s="345">
        <v>1</v>
      </c>
      <c r="C3886" s="387" t="str">
        <f t="shared" si="434"/>
        <v>BUD1.1</v>
      </c>
      <c r="D3886" s="388">
        <v>2</v>
      </c>
      <c r="E3886" s="485">
        <v>44153</v>
      </c>
      <c r="F3886" s="382" t="s">
        <v>166</v>
      </c>
      <c r="G3886" s="444">
        <f>INDEX([1]CAPS!$A:$A,MATCH(F:F,[1]CAPS!$H:$H,0))</f>
        <v>6182</v>
      </c>
      <c r="H3886" s="386" t="s">
        <v>237</v>
      </c>
      <c r="I3886" s="383" t="s">
        <v>239</v>
      </c>
      <c r="J3886" s="340">
        <v>0</v>
      </c>
      <c r="K3886" s="355">
        <v>0</v>
      </c>
      <c r="L3886" s="340">
        <v>0</v>
      </c>
      <c r="M3886" s="340" t="s">
        <v>276</v>
      </c>
      <c r="N3886" s="340">
        <v>0</v>
      </c>
      <c r="O3886" s="354">
        <v>6</v>
      </c>
      <c r="P3886" s="354">
        <v>0</v>
      </c>
      <c r="Q3886" s="354">
        <v>0</v>
      </c>
      <c r="R3886" s="369"/>
      <c r="S3886">
        <f t="shared" si="432"/>
        <v>6</v>
      </c>
    </row>
    <row r="3887" spans="1:19" ht="32" hidden="1" x14ac:dyDescent="0.2">
      <c r="A3887" s="481" t="s">
        <v>566</v>
      </c>
      <c r="B3887" s="345">
        <v>1</v>
      </c>
      <c r="C3887" s="387" t="str">
        <f t="shared" si="434"/>
        <v>BUD1.1</v>
      </c>
      <c r="D3887" s="388">
        <v>2</v>
      </c>
      <c r="E3887" s="485">
        <v>44153</v>
      </c>
      <c r="F3887" s="382" t="s">
        <v>128</v>
      </c>
      <c r="G3887" s="444">
        <f>INDEX([1]CAPS!$A:$A,MATCH(F:F,[1]CAPS!$H:$H,0))</f>
        <v>3243</v>
      </c>
      <c r="H3887" s="386" t="s">
        <v>237</v>
      </c>
      <c r="I3887" s="383" t="s">
        <v>239</v>
      </c>
      <c r="J3887" s="340">
        <v>0</v>
      </c>
      <c r="K3887" s="355">
        <v>0</v>
      </c>
      <c r="L3887" s="340">
        <v>0</v>
      </c>
      <c r="M3887" s="340" t="s">
        <v>276</v>
      </c>
      <c r="N3887" s="340">
        <v>0</v>
      </c>
      <c r="O3887" s="354">
        <v>64</v>
      </c>
      <c r="P3887" s="354">
        <v>0</v>
      </c>
      <c r="Q3887" s="354">
        <v>0</v>
      </c>
      <c r="R3887" s="369"/>
      <c r="S3887">
        <f t="shared" si="432"/>
        <v>64</v>
      </c>
    </row>
    <row r="3888" spans="1:19" ht="16" hidden="1" x14ac:dyDescent="0.2">
      <c r="A3888" s="481" t="s">
        <v>566</v>
      </c>
      <c r="B3888" s="345">
        <v>1</v>
      </c>
      <c r="C3888" s="387" t="str">
        <f t="shared" si="434"/>
        <v>BUD1.1</v>
      </c>
      <c r="D3888" s="388">
        <v>2</v>
      </c>
      <c r="E3888" s="485">
        <v>44153</v>
      </c>
      <c r="F3888" s="382" t="s">
        <v>319</v>
      </c>
      <c r="G3888" s="444">
        <f>INDEX([1]CAPS!$A:$A,MATCH(F:F,[1]CAPS!$H:$H,0))</f>
        <v>3567</v>
      </c>
      <c r="H3888" s="386" t="s">
        <v>234</v>
      </c>
      <c r="I3888" s="383" t="s">
        <v>238</v>
      </c>
      <c r="J3888" s="340">
        <v>0</v>
      </c>
      <c r="K3888" s="355">
        <v>4</v>
      </c>
      <c r="L3888" s="340">
        <v>0</v>
      </c>
      <c r="M3888" s="340" t="s">
        <v>276</v>
      </c>
      <c r="N3888" s="340">
        <v>2</v>
      </c>
      <c r="O3888" s="354">
        <v>86</v>
      </c>
      <c r="P3888" s="354">
        <v>0</v>
      </c>
      <c r="Q3888" s="354">
        <v>0</v>
      </c>
      <c r="R3888" s="369"/>
      <c r="S3888">
        <f t="shared" si="432"/>
        <v>90</v>
      </c>
    </row>
    <row r="3889" spans="1:19" ht="16" x14ac:dyDescent="0.2">
      <c r="A3889" s="481" t="s">
        <v>566</v>
      </c>
      <c r="B3889" s="345">
        <v>1</v>
      </c>
      <c r="C3889" s="387" t="str">
        <f t="shared" si="434"/>
        <v>BUD1.1</v>
      </c>
      <c r="D3889" s="388">
        <v>2</v>
      </c>
      <c r="E3889" s="485">
        <v>44153</v>
      </c>
      <c r="F3889" s="382" t="s">
        <v>127</v>
      </c>
      <c r="G3889" s="444">
        <f>INDEX([1]CAPS!$A:$A,MATCH(F:F,[1]CAPS!$H:$H,0))</f>
        <v>10605</v>
      </c>
      <c r="H3889" s="386" t="s">
        <v>233</v>
      </c>
      <c r="I3889" s="383" t="s">
        <v>238</v>
      </c>
      <c r="J3889" s="340">
        <v>0</v>
      </c>
      <c r="K3889" s="355">
        <v>12</v>
      </c>
      <c r="L3889" s="340">
        <v>0</v>
      </c>
      <c r="M3889" s="340" t="s">
        <v>276</v>
      </c>
      <c r="N3889" s="340">
        <v>0</v>
      </c>
      <c r="O3889" s="354" t="s">
        <v>276</v>
      </c>
      <c r="P3889" s="354" t="s">
        <v>276</v>
      </c>
      <c r="Q3889" s="354" t="s">
        <v>276</v>
      </c>
      <c r="R3889" s="369"/>
      <c r="S3889">
        <f>SUM(J3889:K3889)</f>
        <v>12</v>
      </c>
    </row>
    <row r="3890" spans="1:19" ht="16" hidden="1" x14ac:dyDescent="0.2">
      <c r="A3890" s="481" t="s">
        <v>566</v>
      </c>
      <c r="B3890" s="345">
        <v>1</v>
      </c>
      <c r="C3890" s="387" t="str">
        <f t="shared" si="434"/>
        <v>BUD1.1</v>
      </c>
      <c r="D3890" s="388">
        <v>2</v>
      </c>
      <c r="E3890" s="485">
        <v>44153</v>
      </c>
      <c r="F3890" s="382" t="s">
        <v>189</v>
      </c>
      <c r="G3890" s="444">
        <f>INDEX([1]CAPS!$A:$A,MATCH(F:F,[1]CAPS!$H:$H,0))</f>
        <v>5541</v>
      </c>
      <c r="H3890" s="386" t="s">
        <v>233</v>
      </c>
      <c r="I3890" s="383" t="s">
        <v>238</v>
      </c>
      <c r="J3890" s="340">
        <v>0</v>
      </c>
      <c r="K3890" s="355">
        <v>18</v>
      </c>
      <c r="L3890" s="340">
        <v>0</v>
      </c>
      <c r="M3890" s="340" t="s">
        <v>276</v>
      </c>
      <c r="N3890" s="340">
        <v>0</v>
      </c>
      <c r="O3890" s="340">
        <v>0</v>
      </c>
      <c r="P3890" s="340">
        <v>0</v>
      </c>
      <c r="Q3890" s="340">
        <v>0</v>
      </c>
      <c r="R3890" s="369"/>
      <c r="S3890">
        <f t="shared" si="432"/>
        <v>18</v>
      </c>
    </row>
    <row r="3891" spans="1:19" ht="32" hidden="1" x14ac:dyDescent="0.2">
      <c r="A3891" s="481" t="s">
        <v>566</v>
      </c>
      <c r="B3891" s="345">
        <v>1</v>
      </c>
      <c r="C3891" s="387" t="str">
        <f t="shared" si="434"/>
        <v>BUD1.1</v>
      </c>
      <c r="D3891" s="388">
        <v>2</v>
      </c>
      <c r="E3891" s="485">
        <v>44153</v>
      </c>
      <c r="F3891" s="382" t="s">
        <v>297</v>
      </c>
      <c r="G3891" s="444">
        <f>INDEX([1]CAPS!$A:$A,MATCH(F:F,[1]CAPS!$H:$H,0))</f>
        <v>6322</v>
      </c>
      <c r="H3891" s="386" t="s">
        <v>234</v>
      </c>
      <c r="I3891" s="383" t="s">
        <v>239</v>
      </c>
      <c r="J3891" s="340">
        <v>0</v>
      </c>
      <c r="K3891" s="355">
        <v>0</v>
      </c>
      <c r="L3891" s="340">
        <v>0</v>
      </c>
      <c r="M3891" s="340" t="s">
        <v>276</v>
      </c>
      <c r="N3891" s="340">
        <v>0</v>
      </c>
      <c r="O3891" s="354">
        <v>3</v>
      </c>
      <c r="P3891" s="340">
        <v>0</v>
      </c>
      <c r="Q3891" s="340">
        <v>2</v>
      </c>
      <c r="R3891" s="369"/>
      <c r="S3891">
        <f t="shared" si="432"/>
        <v>3</v>
      </c>
    </row>
    <row r="3892" spans="1:19" ht="16" hidden="1" x14ac:dyDescent="0.2">
      <c r="A3892" s="481" t="s">
        <v>566</v>
      </c>
      <c r="B3892" s="345">
        <v>1</v>
      </c>
      <c r="C3892" s="387" t="str">
        <f t="shared" si="434"/>
        <v>BUD1.1</v>
      </c>
      <c r="D3892" s="388">
        <v>2</v>
      </c>
      <c r="E3892" s="485">
        <v>44153</v>
      </c>
      <c r="F3892" s="382" t="s">
        <v>565</v>
      </c>
      <c r="G3892" s="444">
        <f>INDEX([1]CAPS!$A:$A,MATCH(F:F,[1]CAPS!$H:$H,0))</f>
        <v>7664</v>
      </c>
      <c r="H3892" s="386" t="s">
        <v>234</v>
      </c>
      <c r="I3892" s="383" t="s">
        <v>238</v>
      </c>
      <c r="J3892" s="340">
        <v>0</v>
      </c>
      <c r="K3892" s="355">
        <v>15</v>
      </c>
      <c r="L3892" s="340">
        <v>0</v>
      </c>
      <c r="M3892" s="340" t="s">
        <v>276</v>
      </c>
      <c r="N3892" s="340">
        <v>0</v>
      </c>
      <c r="O3892" s="340">
        <v>0</v>
      </c>
      <c r="P3892" s="340">
        <v>0</v>
      </c>
      <c r="Q3892" s="340">
        <v>0</v>
      </c>
      <c r="R3892" s="369"/>
      <c r="S3892">
        <f t="shared" si="432"/>
        <v>15</v>
      </c>
    </row>
    <row r="3893" spans="1:19" ht="16" hidden="1" x14ac:dyDescent="0.2">
      <c r="A3893" s="481" t="s">
        <v>566</v>
      </c>
      <c r="B3893" s="345">
        <v>1</v>
      </c>
      <c r="C3893" s="387" t="str">
        <f t="shared" si="434"/>
        <v>BUD1.1</v>
      </c>
      <c r="D3893" s="388">
        <v>2</v>
      </c>
      <c r="E3893" s="485">
        <v>44153</v>
      </c>
      <c r="F3893" s="382" t="s">
        <v>275</v>
      </c>
      <c r="G3893" s="444">
        <f>INDEX([1]CAPS!$A:$A,MATCH(F:F,[1]CAPS!$H:$H,0))</f>
        <v>3300</v>
      </c>
      <c r="H3893" s="386" t="s">
        <v>234</v>
      </c>
      <c r="I3893" s="383" t="s">
        <v>238</v>
      </c>
      <c r="J3893" s="340">
        <v>0</v>
      </c>
      <c r="K3893" s="355">
        <v>1</v>
      </c>
      <c r="L3893" s="340">
        <v>0</v>
      </c>
      <c r="M3893" s="340">
        <v>0</v>
      </c>
      <c r="N3893" s="340">
        <v>0</v>
      </c>
      <c r="O3893" s="340">
        <v>0</v>
      </c>
      <c r="P3893" s="340">
        <v>0</v>
      </c>
      <c r="Q3893" s="340">
        <v>0</v>
      </c>
      <c r="R3893" s="369"/>
      <c r="S3893">
        <f t="shared" si="432"/>
        <v>1</v>
      </c>
    </row>
    <row r="3894" spans="1:19" ht="32" hidden="1" x14ac:dyDescent="0.2">
      <c r="A3894" s="481" t="s">
        <v>566</v>
      </c>
      <c r="B3894" s="345">
        <v>2</v>
      </c>
      <c r="C3894" s="387" t="str">
        <f t="shared" si="434"/>
        <v>BUD1.2</v>
      </c>
      <c r="D3894" s="388">
        <v>2</v>
      </c>
      <c r="E3894" s="485">
        <v>44153</v>
      </c>
      <c r="F3894" s="382" t="s">
        <v>135</v>
      </c>
      <c r="G3894" s="444">
        <f>INDEX([1]CAPS!$A:$A,MATCH(F:F,[1]CAPS!$H:$H,0))</f>
        <v>7766</v>
      </c>
      <c r="H3894" s="386" t="s">
        <v>236</v>
      </c>
      <c r="I3894" s="383" t="s">
        <v>242</v>
      </c>
      <c r="J3894" s="340">
        <v>0</v>
      </c>
      <c r="K3894" s="355">
        <v>2</v>
      </c>
      <c r="L3894" s="340">
        <v>0</v>
      </c>
      <c r="M3894" s="340">
        <v>0</v>
      </c>
      <c r="N3894" s="340">
        <v>0</v>
      </c>
      <c r="O3894" s="340">
        <v>0</v>
      </c>
      <c r="P3894" s="340">
        <v>0</v>
      </c>
      <c r="Q3894" s="340">
        <v>0</v>
      </c>
      <c r="R3894" s="369"/>
      <c r="S3894">
        <f t="shared" si="432"/>
        <v>2</v>
      </c>
    </row>
    <row r="3895" spans="1:19" ht="16" hidden="1" x14ac:dyDescent="0.2">
      <c r="A3895" s="481" t="s">
        <v>566</v>
      </c>
      <c r="B3895" s="345">
        <v>2</v>
      </c>
      <c r="C3895" s="387" t="str">
        <f t="shared" si="434"/>
        <v>BUD1.2</v>
      </c>
      <c r="D3895" s="388">
        <v>2</v>
      </c>
      <c r="E3895" s="485">
        <v>44153</v>
      </c>
      <c r="F3895" s="382" t="s">
        <v>132</v>
      </c>
      <c r="G3895" s="444">
        <f>INDEX([1]CAPS!$A:$A,MATCH(F:F,[1]CAPS!$H:$H,0))</f>
        <v>2469</v>
      </c>
      <c r="H3895" s="386" t="s">
        <v>233</v>
      </c>
      <c r="I3895" s="383" t="s">
        <v>238</v>
      </c>
      <c r="J3895" s="340">
        <v>0</v>
      </c>
      <c r="K3895" s="355">
        <v>10</v>
      </c>
      <c r="L3895" s="340">
        <v>0</v>
      </c>
      <c r="M3895" s="340" t="s">
        <v>276</v>
      </c>
      <c r="N3895" s="340">
        <v>0</v>
      </c>
      <c r="O3895" s="340">
        <v>0</v>
      </c>
      <c r="P3895" s="340">
        <v>0</v>
      </c>
      <c r="Q3895" s="340">
        <v>0</v>
      </c>
      <c r="R3895" s="369"/>
      <c r="S3895">
        <f t="shared" si="432"/>
        <v>10</v>
      </c>
    </row>
    <row r="3896" spans="1:19" ht="32" hidden="1" x14ac:dyDescent="0.2">
      <c r="A3896" s="481" t="s">
        <v>566</v>
      </c>
      <c r="B3896" s="345">
        <v>2</v>
      </c>
      <c r="C3896" s="387" t="str">
        <f t="shared" si="434"/>
        <v>BUD1.2</v>
      </c>
      <c r="D3896" s="388">
        <v>2</v>
      </c>
      <c r="E3896" s="485">
        <v>44153</v>
      </c>
      <c r="F3896" s="382" t="s">
        <v>772</v>
      </c>
      <c r="G3896" s="444">
        <f>INDEX([1]CAPS!$A:$A,MATCH(F:F,[1]CAPS!$H:$H,0))</f>
        <v>3997</v>
      </c>
      <c r="H3896" s="386" t="s">
        <v>236</v>
      </c>
      <c r="I3896" s="383" t="s">
        <v>239</v>
      </c>
      <c r="J3896" s="340">
        <v>0</v>
      </c>
      <c r="K3896" s="355">
        <v>25</v>
      </c>
      <c r="L3896" s="340">
        <v>0</v>
      </c>
      <c r="M3896" s="340">
        <v>0</v>
      </c>
      <c r="N3896" s="340">
        <v>0</v>
      </c>
      <c r="O3896" s="354">
        <v>8</v>
      </c>
      <c r="P3896" s="340">
        <v>0</v>
      </c>
      <c r="Q3896" s="340">
        <v>0</v>
      </c>
      <c r="R3896" s="369"/>
      <c r="S3896">
        <f t="shared" si="432"/>
        <v>33</v>
      </c>
    </row>
    <row r="3897" spans="1:19" ht="32" hidden="1" x14ac:dyDescent="0.2">
      <c r="A3897" s="481" t="s">
        <v>566</v>
      </c>
      <c r="B3897" s="345">
        <v>2</v>
      </c>
      <c r="C3897" s="387" t="str">
        <f t="shared" si="434"/>
        <v>BUD1.2</v>
      </c>
      <c r="D3897" s="388">
        <v>2</v>
      </c>
      <c r="E3897" s="485">
        <v>44153</v>
      </c>
      <c r="F3897" s="382" t="s">
        <v>188</v>
      </c>
      <c r="G3897" s="444">
        <f>INDEX([1]CAPS!$A:$A,MATCH(F:F,[1]CAPS!$H:$H,0))</f>
        <v>3174</v>
      </c>
      <c r="H3897" s="386" t="s">
        <v>496</v>
      </c>
      <c r="I3897" s="383" t="s">
        <v>239</v>
      </c>
      <c r="J3897" s="340">
        <v>0</v>
      </c>
      <c r="K3897" s="355">
        <v>0</v>
      </c>
      <c r="L3897" s="340">
        <v>0</v>
      </c>
      <c r="M3897" s="340" t="s">
        <v>276</v>
      </c>
      <c r="N3897" s="340">
        <v>0</v>
      </c>
      <c r="O3897" s="354">
        <v>8</v>
      </c>
      <c r="P3897" s="340">
        <v>0</v>
      </c>
      <c r="Q3897" s="340">
        <v>0</v>
      </c>
      <c r="R3897" s="369"/>
      <c r="S3897">
        <f t="shared" si="432"/>
        <v>8</v>
      </c>
    </row>
    <row r="3898" spans="1:19" ht="32" hidden="1" x14ac:dyDescent="0.2">
      <c r="A3898" s="481" t="s">
        <v>566</v>
      </c>
      <c r="B3898" s="345">
        <v>2</v>
      </c>
      <c r="C3898" s="387" t="str">
        <f t="shared" si="434"/>
        <v>BUD1.2</v>
      </c>
      <c r="D3898" s="388">
        <v>2</v>
      </c>
      <c r="E3898" s="485">
        <v>44153</v>
      </c>
      <c r="F3898" s="382" t="s">
        <v>128</v>
      </c>
      <c r="G3898" s="444">
        <f>INDEX([1]CAPS!$A:$A,MATCH(F:F,[1]CAPS!$H:$H,0))</f>
        <v>3243</v>
      </c>
      <c r="H3898" s="386" t="s">
        <v>237</v>
      </c>
      <c r="I3898" s="383" t="s">
        <v>239</v>
      </c>
      <c r="J3898" s="340">
        <v>0</v>
      </c>
      <c r="K3898" s="355">
        <v>0</v>
      </c>
      <c r="L3898" s="340">
        <v>0</v>
      </c>
      <c r="M3898" s="340" t="s">
        <v>276</v>
      </c>
      <c r="N3898" s="340">
        <v>0</v>
      </c>
      <c r="O3898" s="354">
        <v>14</v>
      </c>
      <c r="P3898" s="340">
        <v>0</v>
      </c>
      <c r="Q3898" s="340">
        <v>0</v>
      </c>
      <c r="R3898" s="369"/>
      <c r="S3898">
        <f t="shared" si="432"/>
        <v>14</v>
      </c>
    </row>
    <row r="3899" spans="1:19" ht="16" hidden="1" x14ac:dyDescent="0.2">
      <c r="A3899" s="481" t="s">
        <v>566</v>
      </c>
      <c r="B3899" s="345">
        <v>2</v>
      </c>
      <c r="C3899" s="387" t="str">
        <f t="shared" si="434"/>
        <v>BUD1.2</v>
      </c>
      <c r="D3899" s="388">
        <v>2</v>
      </c>
      <c r="E3899" s="485">
        <v>44153</v>
      </c>
      <c r="F3899" s="390" t="s">
        <v>231</v>
      </c>
      <c r="G3899" s="444">
        <f>INDEX([1]CAPS!$A:$A,MATCH(F:F,[1]CAPS!$H:$H,0))</f>
        <v>2561</v>
      </c>
      <c r="H3899" s="386" t="s">
        <v>270</v>
      </c>
      <c r="I3899" s="383" t="s">
        <v>240</v>
      </c>
      <c r="J3899" s="340">
        <v>0</v>
      </c>
      <c r="K3899" s="355">
        <v>24</v>
      </c>
      <c r="L3899" s="340">
        <v>0</v>
      </c>
      <c r="M3899" s="340" t="s">
        <v>276</v>
      </c>
      <c r="N3899" s="340">
        <v>13</v>
      </c>
      <c r="O3899" s="354">
        <v>0</v>
      </c>
      <c r="P3899" s="340">
        <v>0</v>
      </c>
      <c r="Q3899" s="340">
        <v>0</v>
      </c>
      <c r="R3899" s="369"/>
      <c r="S3899">
        <f t="shared" si="432"/>
        <v>24</v>
      </c>
    </row>
    <row r="3900" spans="1:19" ht="32" hidden="1" x14ac:dyDescent="0.2">
      <c r="A3900" s="481" t="s">
        <v>566</v>
      </c>
      <c r="B3900" s="345">
        <v>2</v>
      </c>
      <c r="C3900" s="387" t="str">
        <f t="shared" si="434"/>
        <v>BUD1.2</v>
      </c>
      <c r="D3900" s="388">
        <v>2</v>
      </c>
      <c r="E3900" s="485">
        <v>44153</v>
      </c>
      <c r="F3900" s="382" t="s">
        <v>166</v>
      </c>
      <c r="G3900" s="444">
        <f>INDEX([1]CAPS!$A:$A,MATCH(F:F,[1]CAPS!$H:$H,0))</f>
        <v>6182</v>
      </c>
      <c r="H3900" s="386" t="s">
        <v>237</v>
      </c>
      <c r="I3900" s="383" t="s">
        <v>239</v>
      </c>
      <c r="J3900" s="340">
        <v>0</v>
      </c>
      <c r="K3900" s="355">
        <v>0</v>
      </c>
      <c r="L3900" s="340">
        <v>0</v>
      </c>
      <c r="M3900" s="340" t="s">
        <v>276</v>
      </c>
      <c r="N3900" s="340">
        <v>0</v>
      </c>
      <c r="O3900" s="354">
        <v>5</v>
      </c>
      <c r="P3900" s="340">
        <v>0</v>
      </c>
      <c r="Q3900" s="340">
        <v>0</v>
      </c>
      <c r="R3900" s="369"/>
      <c r="S3900">
        <f t="shared" si="432"/>
        <v>5</v>
      </c>
    </row>
    <row r="3901" spans="1:19" ht="32" hidden="1" x14ac:dyDescent="0.2">
      <c r="A3901" s="481" t="s">
        <v>566</v>
      </c>
      <c r="B3901" s="345">
        <v>2</v>
      </c>
      <c r="C3901" s="387" t="str">
        <f t="shared" si="434"/>
        <v>BUD1.2</v>
      </c>
      <c r="D3901" s="388">
        <v>2</v>
      </c>
      <c r="E3901" s="485">
        <v>44153</v>
      </c>
      <c r="F3901" s="382" t="s">
        <v>297</v>
      </c>
      <c r="G3901" s="444">
        <f>INDEX([1]CAPS!$A:$A,MATCH(F:F,[1]CAPS!$H:$H,0))</f>
        <v>6322</v>
      </c>
      <c r="H3901" s="386" t="s">
        <v>234</v>
      </c>
      <c r="I3901" s="383" t="s">
        <v>239</v>
      </c>
      <c r="J3901" s="340">
        <v>0</v>
      </c>
      <c r="K3901" s="355">
        <v>5</v>
      </c>
      <c r="L3901" s="340">
        <v>0</v>
      </c>
      <c r="M3901" s="340" t="s">
        <v>276</v>
      </c>
      <c r="N3901" s="340">
        <v>3</v>
      </c>
      <c r="O3901" s="354">
        <v>1</v>
      </c>
      <c r="P3901" s="340">
        <v>0</v>
      </c>
      <c r="Q3901" s="340">
        <v>0</v>
      </c>
      <c r="R3901" s="369"/>
      <c r="S3901">
        <f t="shared" si="432"/>
        <v>6</v>
      </c>
    </row>
    <row r="3902" spans="1:19" ht="16" hidden="1" x14ac:dyDescent="0.2">
      <c r="A3902" s="481" t="s">
        <v>566</v>
      </c>
      <c r="B3902" s="345">
        <v>2</v>
      </c>
      <c r="C3902" s="387" t="str">
        <f t="shared" si="434"/>
        <v>BUD1.2</v>
      </c>
      <c r="D3902" s="388">
        <v>2</v>
      </c>
      <c r="E3902" s="485">
        <v>44153</v>
      </c>
      <c r="F3902" s="382" t="s">
        <v>319</v>
      </c>
      <c r="G3902" s="444">
        <f>INDEX([1]CAPS!$A:$A,MATCH(F:F,[1]CAPS!$H:$H,0))</f>
        <v>3567</v>
      </c>
      <c r="H3902" s="386" t="s">
        <v>234</v>
      </c>
      <c r="I3902" s="383" t="s">
        <v>238</v>
      </c>
      <c r="J3902" s="340">
        <v>0</v>
      </c>
      <c r="K3902" s="355">
        <v>7</v>
      </c>
      <c r="L3902" s="340">
        <v>0</v>
      </c>
      <c r="M3902" s="340" t="s">
        <v>276</v>
      </c>
      <c r="N3902" s="340">
        <v>4</v>
      </c>
      <c r="O3902" s="354">
        <v>0</v>
      </c>
      <c r="P3902" s="340">
        <v>0</v>
      </c>
      <c r="Q3902" s="340">
        <v>0</v>
      </c>
      <c r="R3902" s="369"/>
      <c r="S3902">
        <f t="shared" si="432"/>
        <v>7</v>
      </c>
    </row>
    <row r="3903" spans="1:19" ht="16" hidden="1" x14ac:dyDescent="0.2">
      <c r="A3903" s="481" t="s">
        <v>566</v>
      </c>
      <c r="B3903" s="345">
        <v>2</v>
      </c>
      <c r="C3903" s="387" t="str">
        <f t="shared" si="434"/>
        <v>BUD1.2</v>
      </c>
      <c r="D3903" s="388">
        <v>2</v>
      </c>
      <c r="E3903" s="485">
        <v>44153</v>
      </c>
      <c r="F3903" s="382" t="s">
        <v>189</v>
      </c>
      <c r="G3903" s="444">
        <f>INDEX([1]CAPS!$A:$A,MATCH(F:F,[1]CAPS!$H:$H,0))</f>
        <v>5541</v>
      </c>
      <c r="H3903" s="386" t="s">
        <v>233</v>
      </c>
      <c r="I3903" s="383" t="s">
        <v>238</v>
      </c>
      <c r="J3903" s="340">
        <v>0</v>
      </c>
      <c r="K3903" s="355">
        <v>35</v>
      </c>
      <c r="L3903" s="340">
        <v>0</v>
      </c>
      <c r="M3903" s="340" t="s">
        <v>276</v>
      </c>
      <c r="N3903" s="340">
        <v>0</v>
      </c>
      <c r="O3903" s="354">
        <v>0</v>
      </c>
      <c r="P3903" s="340">
        <v>0</v>
      </c>
      <c r="Q3903" s="340">
        <v>0</v>
      </c>
      <c r="R3903" s="369"/>
      <c r="S3903">
        <f t="shared" si="432"/>
        <v>35</v>
      </c>
    </row>
    <row r="3904" spans="1:19" ht="16" x14ac:dyDescent="0.2">
      <c r="A3904" s="481" t="s">
        <v>566</v>
      </c>
      <c r="B3904" s="345">
        <v>2</v>
      </c>
      <c r="C3904" s="387" t="str">
        <f t="shared" si="434"/>
        <v>BUD1.2</v>
      </c>
      <c r="D3904" s="388">
        <v>2</v>
      </c>
      <c r="E3904" s="485">
        <v>44153</v>
      </c>
      <c r="F3904" s="382" t="s">
        <v>127</v>
      </c>
      <c r="G3904" s="444">
        <f>INDEX([1]CAPS!$A:$A,MATCH(F:F,[1]CAPS!$H:$H,0))</f>
        <v>10605</v>
      </c>
      <c r="H3904" s="386" t="s">
        <v>233</v>
      </c>
      <c r="I3904" s="383" t="s">
        <v>238</v>
      </c>
      <c r="J3904" s="340">
        <v>0</v>
      </c>
      <c r="K3904" s="355">
        <v>3</v>
      </c>
      <c r="L3904" s="340">
        <v>0</v>
      </c>
      <c r="M3904" s="340" t="s">
        <v>276</v>
      </c>
      <c r="N3904" s="340">
        <v>0</v>
      </c>
      <c r="O3904" s="354" t="s">
        <v>276</v>
      </c>
      <c r="P3904" s="354" t="s">
        <v>276</v>
      </c>
      <c r="Q3904" s="354" t="s">
        <v>276</v>
      </c>
      <c r="R3904" s="369"/>
      <c r="S3904">
        <f>SUM(J3904:K3904)</f>
        <v>3</v>
      </c>
    </row>
    <row r="3905" spans="1:19" ht="16" hidden="1" x14ac:dyDescent="0.2">
      <c r="A3905" s="481" t="s">
        <v>566</v>
      </c>
      <c r="B3905" s="345">
        <v>2</v>
      </c>
      <c r="C3905" s="387" t="str">
        <f t="shared" si="434"/>
        <v>BUD1.2</v>
      </c>
      <c r="D3905" s="388">
        <v>2</v>
      </c>
      <c r="E3905" s="485">
        <v>44153</v>
      </c>
      <c r="F3905" s="382" t="s">
        <v>273</v>
      </c>
      <c r="G3905" s="444">
        <f>INDEX([1]CAPS!$A:$A,MATCH(F:F,[1]CAPS!$H:$H,0))</f>
        <v>2501</v>
      </c>
      <c r="H3905" s="407" t="s">
        <v>234</v>
      </c>
      <c r="I3905" s="382" t="s">
        <v>238</v>
      </c>
      <c r="J3905" s="340">
        <v>0</v>
      </c>
      <c r="K3905" s="340">
        <v>6</v>
      </c>
      <c r="L3905" s="340">
        <v>0</v>
      </c>
      <c r="M3905" s="340" t="s">
        <v>276</v>
      </c>
      <c r="N3905" s="340">
        <v>0</v>
      </c>
      <c r="O3905" s="340">
        <v>0</v>
      </c>
      <c r="P3905" s="340">
        <v>0</v>
      </c>
      <c r="Q3905" s="340">
        <v>0</v>
      </c>
      <c r="R3905" s="369"/>
      <c r="S3905">
        <f t="shared" si="432"/>
        <v>6</v>
      </c>
    </row>
    <row r="3906" spans="1:19" ht="16" x14ac:dyDescent="0.2">
      <c r="A3906" s="481" t="s">
        <v>566</v>
      </c>
      <c r="B3906" s="345">
        <v>2</v>
      </c>
      <c r="C3906" s="387" t="str">
        <f t="shared" si="434"/>
        <v>BUD1.2</v>
      </c>
      <c r="D3906" s="388">
        <v>2</v>
      </c>
      <c r="E3906" s="485">
        <v>44153</v>
      </c>
      <c r="F3906" s="2" t="s">
        <v>953</v>
      </c>
      <c r="G3906" s="444">
        <f>INDEX([1]CAPS!$A:$A,MATCH(F:F,[1]CAPS!$H:$H,0))</f>
        <v>9293</v>
      </c>
      <c r="H3906" s="386" t="s">
        <v>233</v>
      </c>
      <c r="I3906" s="382" t="s">
        <v>240</v>
      </c>
      <c r="J3906" s="340">
        <v>0</v>
      </c>
      <c r="K3906" s="340">
        <v>1</v>
      </c>
      <c r="L3906" s="340">
        <v>0</v>
      </c>
      <c r="M3906" s="340" t="s">
        <v>276</v>
      </c>
      <c r="N3906" s="340">
        <v>0</v>
      </c>
      <c r="O3906" s="354" t="s">
        <v>276</v>
      </c>
      <c r="P3906" s="354" t="s">
        <v>276</v>
      </c>
      <c r="Q3906" s="354" t="s">
        <v>276</v>
      </c>
      <c r="R3906" s="369"/>
      <c r="S3906">
        <f>SUM(J3906:K3906)</f>
        <v>1</v>
      </c>
    </row>
    <row r="3907" spans="1:19" ht="16" hidden="1" x14ac:dyDescent="0.2">
      <c r="A3907" s="481" t="s">
        <v>566</v>
      </c>
      <c r="B3907" s="345">
        <v>2</v>
      </c>
      <c r="C3907" s="387" t="str">
        <f t="shared" si="434"/>
        <v>BUD1.2</v>
      </c>
      <c r="D3907" s="388">
        <v>2</v>
      </c>
      <c r="E3907" s="485">
        <v>44153</v>
      </c>
      <c r="F3907" s="383" t="s">
        <v>565</v>
      </c>
      <c r="G3907" s="444">
        <f>INDEX([1]CAPS!$A:$A,MATCH(F:F,[1]CAPS!$H:$H,0))</f>
        <v>7664</v>
      </c>
      <c r="H3907" s="386" t="s">
        <v>234</v>
      </c>
      <c r="I3907" s="383" t="s">
        <v>238</v>
      </c>
      <c r="J3907" s="340">
        <v>0</v>
      </c>
      <c r="K3907" s="355">
        <v>12</v>
      </c>
      <c r="L3907" s="340">
        <v>0</v>
      </c>
      <c r="M3907" s="340" t="s">
        <v>276</v>
      </c>
      <c r="N3907" s="340">
        <v>0</v>
      </c>
      <c r="O3907" s="340">
        <v>0</v>
      </c>
      <c r="P3907" s="340">
        <v>0</v>
      </c>
      <c r="Q3907" s="340">
        <v>0</v>
      </c>
      <c r="R3907" s="369"/>
      <c r="S3907">
        <f t="shared" si="432"/>
        <v>12</v>
      </c>
    </row>
    <row r="3908" spans="1:19" ht="16" x14ac:dyDescent="0.2">
      <c r="A3908" s="481" t="s">
        <v>566</v>
      </c>
      <c r="B3908" s="345">
        <v>2</v>
      </c>
      <c r="C3908" s="387" t="str">
        <f t="shared" si="434"/>
        <v>BUD1.2</v>
      </c>
      <c r="D3908" s="388">
        <v>2</v>
      </c>
      <c r="E3908" s="485">
        <v>44153</v>
      </c>
      <c r="F3908" s="383" t="s">
        <v>159</v>
      </c>
      <c r="G3908" s="444">
        <f>INDEX([1]CAPS!$A:$A,MATCH(F:F,[1]CAPS!$H:$H,0))</f>
        <v>7138</v>
      </c>
      <c r="H3908" s="386" t="s">
        <v>233</v>
      </c>
      <c r="I3908" s="383" t="s">
        <v>240</v>
      </c>
      <c r="J3908" s="340">
        <v>0</v>
      </c>
      <c r="K3908" s="355">
        <v>6</v>
      </c>
      <c r="L3908" s="340">
        <v>0</v>
      </c>
      <c r="M3908" s="340" t="s">
        <v>276</v>
      </c>
      <c r="N3908" s="340">
        <v>0</v>
      </c>
      <c r="O3908" s="354" t="s">
        <v>276</v>
      </c>
      <c r="P3908" s="354" t="s">
        <v>276</v>
      </c>
      <c r="Q3908" s="354" t="s">
        <v>276</v>
      </c>
      <c r="R3908" s="369"/>
      <c r="S3908">
        <f>SUM(J3908:K3908)</f>
        <v>6</v>
      </c>
    </row>
    <row r="3909" spans="1:19" ht="32" hidden="1" x14ac:dyDescent="0.2">
      <c r="A3909" s="481" t="s">
        <v>566</v>
      </c>
      <c r="B3909" s="345">
        <v>3</v>
      </c>
      <c r="C3909" s="387" t="str">
        <f t="shared" si="434"/>
        <v>BUD1.3</v>
      </c>
      <c r="D3909" s="388">
        <v>2</v>
      </c>
      <c r="E3909" s="485">
        <v>44153</v>
      </c>
      <c r="F3909" s="383" t="s">
        <v>135</v>
      </c>
      <c r="G3909" s="444">
        <f>INDEX([1]CAPS!$A:$A,MATCH(F:F,[1]CAPS!$H:$H,0))</f>
        <v>7766</v>
      </c>
      <c r="H3909" s="386" t="s">
        <v>236</v>
      </c>
      <c r="I3909" s="383" t="s">
        <v>242</v>
      </c>
      <c r="J3909" s="340">
        <v>0</v>
      </c>
      <c r="K3909" s="355">
        <v>1</v>
      </c>
      <c r="L3909" s="340">
        <v>0</v>
      </c>
      <c r="M3909" s="340">
        <v>0</v>
      </c>
      <c r="N3909" s="340">
        <v>0</v>
      </c>
      <c r="O3909" s="340">
        <v>0</v>
      </c>
      <c r="P3909" s="340">
        <v>0</v>
      </c>
      <c r="Q3909" s="340">
        <v>0</v>
      </c>
      <c r="R3909" s="369"/>
      <c r="S3909">
        <f t="shared" si="432"/>
        <v>1</v>
      </c>
    </row>
    <row r="3910" spans="1:19" ht="16" hidden="1" x14ac:dyDescent="0.2">
      <c r="A3910" s="481" t="s">
        <v>566</v>
      </c>
      <c r="B3910" s="345">
        <v>3</v>
      </c>
      <c r="C3910" s="387" t="str">
        <f t="shared" si="434"/>
        <v>BUD1.3</v>
      </c>
      <c r="D3910" s="388">
        <v>2</v>
      </c>
      <c r="E3910" s="485">
        <v>44153</v>
      </c>
      <c r="F3910" s="383" t="s">
        <v>139</v>
      </c>
      <c r="G3910" s="444">
        <f>INDEX([1]CAPS!$A:$A,MATCH(F:F,[1]CAPS!$H:$H,0))</f>
        <v>6325</v>
      </c>
      <c r="H3910" s="386" t="s">
        <v>234</v>
      </c>
      <c r="I3910" s="383" t="s">
        <v>238</v>
      </c>
      <c r="J3910" s="340">
        <v>0</v>
      </c>
      <c r="K3910" s="355">
        <v>1</v>
      </c>
      <c r="L3910" s="340">
        <v>0</v>
      </c>
      <c r="M3910" s="340">
        <v>0</v>
      </c>
      <c r="N3910" s="340">
        <v>0</v>
      </c>
      <c r="O3910" s="340">
        <v>0</v>
      </c>
      <c r="P3910" s="340">
        <v>0</v>
      </c>
      <c r="Q3910" s="340">
        <v>0</v>
      </c>
      <c r="R3910" s="369"/>
      <c r="S3910">
        <f t="shared" si="432"/>
        <v>1</v>
      </c>
    </row>
    <row r="3911" spans="1:19" ht="16" hidden="1" x14ac:dyDescent="0.2">
      <c r="A3911" s="481" t="s">
        <v>566</v>
      </c>
      <c r="B3911" s="345">
        <v>3</v>
      </c>
      <c r="C3911" s="387" t="str">
        <f t="shared" si="434"/>
        <v>BUD1.3</v>
      </c>
      <c r="D3911" s="388">
        <v>2</v>
      </c>
      <c r="E3911" s="485">
        <v>44153</v>
      </c>
      <c r="F3911" s="383" t="s">
        <v>132</v>
      </c>
      <c r="G3911" s="444">
        <f>INDEX([1]CAPS!$A:$A,MATCH(F:F,[1]CAPS!$H:$H,0))</f>
        <v>2469</v>
      </c>
      <c r="H3911" s="386" t="s">
        <v>233</v>
      </c>
      <c r="I3911" s="383" t="s">
        <v>238</v>
      </c>
      <c r="J3911" s="340">
        <v>0</v>
      </c>
      <c r="K3911" s="355">
        <v>110</v>
      </c>
      <c r="L3911" s="340">
        <v>0</v>
      </c>
      <c r="M3911" s="340" t="s">
        <v>276</v>
      </c>
      <c r="N3911" s="340">
        <v>0</v>
      </c>
      <c r="O3911" s="340">
        <v>0</v>
      </c>
      <c r="P3911" s="340">
        <v>0</v>
      </c>
      <c r="Q3911" s="340">
        <v>0</v>
      </c>
      <c r="R3911" s="369"/>
      <c r="S3911">
        <f t="shared" si="432"/>
        <v>110</v>
      </c>
    </row>
    <row r="3912" spans="1:19" ht="32" hidden="1" x14ac:dyDescent="0.2">
      <c r="A3912" s="481" t="s">
        <v>566</v>
      </c>
      <c r="B3912" s="345">
        <v>3</v>
      </c>
      <c r="C3912" s="387" t="str">
        <f t="shared" si="434"/>
        <v>BUD1.3</v>
      </c>
      <c r="D3912" s="388">
        <v>2</v>
      </c>
      <c r="E3912" s="485">
        <v>44153</v>
      </c>
      <c r="F3912" s="383" t="s">
        <v>772</v>
      </c>
      <c r="G3912" s="444">
        <f>INDEX([1]CAPS!$A:$A,MATCH(F:F,[1]CAPS!$H:$H,0))</f>
        <v>3997</v>
      </c>
      <c r="H3912" s="386" t="s">
        <v>236</v>
      </c>
      <c r="I3912" s="383" t="s">
        <v>239</v>
      </c>
      <c r="J3912" s="340">
        <v>0</v>
      </c>
      <c r="K3912" s="355">
        <v>17</v>
      </c>
      <c r="L3912" s="340">
        <v>0</v>
      </c>
      <c r="M3912" s="340">
        <v>0</v>
      </c>
      <c r="N3912" s="340">
        <v>0</v>
      </c>
      <c r="O3912" s="354">
        <v>15</v>
      </c>
      <c r="P3912" s="340">
        <v>0</v>
      </c>
      <c r="Q3912" s="340">
        <v>0</v>
      </c>
      <c r="R3912" s="369"/>
      <c r="S3912">
        <f t="shared" si="432"/>
        <v>32</v>
      </c>
    </row>
    <row r="3913" spans="1:19" ht="32" hidden="1" x14ac:dyDescent="0.2">
      <c r="A3913" s="481" t="s">
        <v>566</v>
      </c>
      <c r="B3913" s="345">
        <v>3</v>
      </c>
      <c r="C3913" s="387" t="str">
        <f t="shared" si="434"/>
        <v>BUD1.3</v>
      </c>
      <c r="D3913" s="388">
        <v>2</v>
      </c>
      <c r="E3913" s="485">
        <v>44153</v>
      </c>
      <c r="F3913" s="383" t="s">
        <v>188</v>
      </c>
      <c r="G3913" s="444">
        <f>INDEX([1]CAPS!$A:$A,MATCH(F:F,[1]CAPS!$H:$H,0))</f>
        <v>3174</v>
      </c>
      <c r="H3913" s="386" t="s">
        <v>496</v>
      </c>
      <c r="I3913" s="383" t="s">
        <v>239</v>
      </c>
      <c r="J3913" s="340">
        <v>0</v>
      </c>
      <c r="K3913" s="355">
        <v>0</v>
      </c>
      <c r="L3913" s="340">
        <v>0</v>
      </c>
      <c r="M3913" s="340" t="s">
        <v>276</v>
      </c>
      <c r="N3913" s="340">
        <v>0</v>
      </c>
      <c r="O3913" s="354">
        <v>21</v>
      </c>
      <c r="P3913" s="340">
        <v>0</v>
      </c>
      <c r="Q3913" s="340">
        <v>2</v>
      </c>
      <c r="R3913" s="369"/>
      <c r="S3913">
        <f t="shared" si="432"/>
        <v>21</v>
      </c>
    </row>
    <row r="3914" spans="1:19" ht="32" hidden="1" x14ac:dyDescent="0.2">
      <c r="A3914" s="481" t="s">
        <v>566</v>
      </c>
      <c r="B3914" s="345">
        <v>3</v>
      </c>
      <c r="C3914" s="387" t="str">
        <f t="shared" si="434"/>
        <v>BUD1.3</v>
      </c>
      <c r="D3914" s="388">
        <v>2</v>
      </c>
      <c r="E3914" s="485">
        <v>44153</v>
      </c>
      <c r="F3914" s="383" t="s">
        <v>128</v>
      </c>
      <c r="G3914" s="444">
        <f>INDEX([1]CAPS!$A:$A,MATCH(F:F,[1]CAPS!$H:$H,0))</f>
        <v>3243</v>
      </c>
      <c r="H3914" s="386" t="s">
        <v>237</v>
      </c>
      <c r="I3914" s="383" t="s">
        <v>239</v>
      </c>
      <c r="J3914" s="340">
        <v>0</v>
      </c>
      <c r="K3914" s="355">
        <v>0</v>
      </c>
      <c r="L3914" s="340">
        <v>0</v>
      </c>
      <c r="M3914" s="340" t="s">
        <v>276</v>
      </c>
      <c r="N3914" s="340">
        <v>0</v>
      </c>
      <c r="O3914" s="354">
        <v>20</v>
      </c>
      <c r="P3914" s="340">
        <v>0</v>
      </c>
      <c r="Q3914" s="340">
        <v>0</v>
      </c>
      <c r="R3914" s="369"/>
      <c r="S3914">
        <f t="shared" si="432"/>
        <v>20</v>
      </c>
    </row>
    <row r="3915" spans="1:19" ht="16" x14ac:dyDescent="0.2">
      <c r="A3915" s="481" t="s">
        <v>566</v>
      </c>
      <c r="B3915" s="345">
        <v>3</v>
      </c>
      <c r="C3915" s="387" t="str">
        <f t="shared" si="434"/>
        <v>BUD1.3</v>
      </c>
      <c r="D3915" s="388">
        <v>2</v>
      </c>
      <c r="E3915" s="485">
        <v>44153</v>
      </c>
      <c r="F3915" s="2" t="s">
        <v>953</v>
      </c>
      <c r="G3915" s="444">
        <f>INDEX([1]CAPS!$A:$A,MATCH(F:F,[1]CAPS!$H:$H,0))</f>
        <v>9293</v>
      </c>
      <c r="H3915" s="386" t="s">
        <v>233</v>
      </c>
      <c r="I3915" s="382" t="s">
        <v>240</v>
      </c>
      <c r="J3915" s="340">
        <v>0</v>
      </c>
      <c r="K3915" s="355">
        <v>2</v>
      </c>
      <c r="L3915" s="340">
        <v>0</v>
      </c>
      <c r="M3915" s="340" t="s">
        <v>276</v>
      </c>
      <c r="N3915" s="340">
        <v>0</v>
      </c>
      <c r="O3915" s="354" t="s">
        <v>276</v>
      </c>
      <c r="P3915" s="354" t="s">
        <v>276</v>
      </c>
      <c r="Q3915" s="354" t="s">
        <v>276</v>
      </c>
      <c r="R3915" s="369"/>
      <c r="S3915">
        <f>SUM(J3915:K3915)</f>
        <v>2</v>
      </c>
    </row>
    <row r="3916" spans="1:19" ht="32" hidden="1" x14ac:dyDescent="0.2">
      <c r="A3916" s="481" t="s">
        <v>566</v>
      </c>
      <c r="B3916" s="345">
        <v>3</v>
      </c>
      <c r="C3916" s="387" t="str">
        <f t="shared" si="434"/>
        <v>BUD1.3</v>
      </c>
      <c r="D3916" s="388">
        <v>2</v>
      </c>
      <c r="E3916" s="485">
        <v>44153</v>
      </c>
      <c r="F3916" s="383" t="s">
        <v>166</v>
      </c>
      <c r="G3916" s="444">
        <f>INDEX([1]CAPS!$A:$A,MATCH(F:F,[1]CAPS!$H:$H,0))</f>
        <v>6182</v>
      </c>
      <c r="H3916" s="386" t="s">
        <v>237</v>
      </c>
      <c r="I3916" s="383" t="s">
        <v>239</v>
      </c>
      <c r="J3916" s="340">
        <v>0</v>
      </c>
      <c r="K3916" s="355">
        <v>0</v>
      </c>
      <c r="L3916" s="340">
        <v>0</v>
      </c>
      <c r="M3916" s="340" t="s">
        <v>276</v>
      </c>
      <c r="N3916" s="340">
        <v>0</v>
      </c>
      <c r="O3916" s="354">
        <v>6</v>
      </c>
      <c r="P3916" s="340">
        <v>0</v>
      </c>
      <c r="Q3916" s="340">
        <v>0</v>
      </c>
      <c r="R3916" s="369"/>
      <c r="S3916">
        <f t="shared" ref="S3916:S3978" si="435">SUM(J3916:K3916)+O3916</f>
        <v>6</v>
      </c>
    </row>
    <row r="3917" spans="1:19" ht="32" hidden="1" x14ac:dyDescent="0.2">
      <c r="A3917" s="481" t="s">
        <v>566</v>
      </c>
      <c r="B3917" s="345">
        <v>3</v>
      </c>
      <c r="C3917" s="387" t="str">
        <f t="shared" si="434"/>
        <v>BUD1.3</v>
      </c>
      <c r="D3917" s="388">
        <v>2</v>
      </c>
      <c r="E3917" s="485">
        <v>44153</v>
      </c>
      <c r="F3917" s="383" t="s">
        <v>161</v>
      </c>
      <c r="G3917" s="444">
        <f>INDEX([1]CAPS!$A:$A,MATCH(F:F,[1]CAPS!$H:$H,0))</f>
        <v>2603</v>
      </c>
      <c r="H3917" s="386" t="s">
        <v>235</v>
      </c>
      <c r="I3917" s="389" t="s">
        <v>239</v>
      </c>
      <c r="J3917" s="340">
        <v>0</v>
      </c>
      <c r="K3917" s="355">
        <v>0</v>
      </c>
      <c r="L3917" s="340">
        <v>0</v>
      </c>
      <c r="M3917" s="340">
        <v>0</v>
      </c>
      <c r="N3917" s="340">
        <v>0</v>
      </c>
      <c r="O3917" s="354">
        <v>2</v>
      </c>
      <c r="P3917" s="340">
        <v>0</v>
      </c>
      <c r="Q3917" s="340"/>
      <c r="R3917" s="369"/>
      <c r="S3917">
        <f t="shared" si="435"/>
        <v>2</v>
      </c>
    </row>
    <row r="3918" spans="1:19" ht="32" hidden="1" x14ac:dyDescent="0.2">
      <c r="A3918" s="481" t="s">
        <v>566</v>
      </c>
      <c r="B3918" s="345">
        <v>3</v>
      </c>
      <c r="C3918" s="387" t="str">
        <f t="shared" si="434"/>
        <v>BUD1.3</v>
      </c>
      <c r="D3918" s="388">
        <v>2</v>
      </c>
      <c r="E3918" s="485">
        <v>44153</v>
      </c>
      <c r="F3918" s="383" t="s">
        <v>484</v>
      </c>
      <c r="G3918" s="444">
        <f>INDEX([1]CAPS!$A:$A,MATCH(F:F,[1]CAPS!$H:$H,0))</f>
        <v>6157</v>
      </c>
      <c r="H3918" s="386" t="s">
        <v>495</v>
      </c>
      <c r="I3918" s="389" t="s">
        <v>239</v>
      </c>
      <c r="J3918" s="340">
        <v>0</v>
      </c>
      <c r="K3918" s="355">
        <v>1</v>
      </c>
      <c r="L3918" s="340">
        <v>0</v>
      </c>
      <c r="M3918" s="340" t="s">
        <v>276</v>
      </c>
      <c r="N3918" s="340">
        <v>0</v>
      </c>
      <c r="O3918" s="340">
        <v>0</v>
      </c>
      <c r="P3918" s="340">
        <v>0</v>
      </c>
      <c r="Q3918" s="340">
        <v>0</v>
      </c>
      <c r="R3918" s="369"/>
      <c r="S3918">
        <f t="shared" si="435"/>
        <v>1</v>
      </c>
    </row>
    <row r="3919" spans="1:19" ht="16" hidden="1" x14ac:dyDescent="0.2">
      <c r="A3919" s="481" t="s">
        <v>566</v>
      </c>
      <c r="B3919" s="345">
        <v>3</v>
      </c>
      <c r="C3919" s="387" t="str">
        <f t="shared" si="434"/>
        <v>BUD1.3</v>
      </c>
      <c r="D3919" s="388">
        <v>2</v>
      </c>
      <c r="E3919" s="485">
        <v>44153</v>
      </c>
      <c r="F3919" s="392" t="s">
        <v>231</v>
      </c>
      <c r="G3919" s="444">
        <f>INDEX([1]CAPS!$A:$A,MATCH(F:F,[1]CAPS!$H:$H,0))</f>
        <v>2561</v>
      </c>
      <c r="H3919" s="386" t="s">
        <v>270</v>
      </c>
      <c r="I3919" s="383" t="s">
        <v>240</v>
      </c>
      <c r="J3919" s="340">
        <v>0</v>
      </c>
      <c r="K3919" s="355">
        <v>72</v>
      </c>
      <c r="L3919" s="340">
        <v>0</v>
      </c>
      <c r="M3919" s="340" t="s">
        <v>276</v>
      </c>
      <c r="N3919" s="340">
        <v>40</v>
      </c>
      <c r="O3919" s="340">
        <v>0</v>
      </c>
      <c r="P3919" s="340">
        <v>0</v>
      </c>
      <c r="Q3919" s="340">
        <v>0</v>
      </c>
      <c r="R3919" s="369"/>
      <c r="S3919">
        <f t="shared" si="435"/>
        <v>72</v>
      </c>
    </row>
    <row r="3920" spans="1:19" ht="32" hidden="1" x14ac:dyDescent="0.2">
      <c r="A3920" s="481" t="s">
        <v>566</v>
      </c>
      <c r="B3920" s="345">
        <v>3</v>
      </c>
      <c r="C3920" s="387" t="str">
        <f t="shared" si="434"/>
        <v>BUD1.3</v>
      </c>
      <c r="D3920" s="388">
        <v>2</v>
      </c>
      <c r="E3920" s="485">
        <v>44153</v>
      </c>
      <c r="F3920" s="383" t="s">
        <v>297</v>
      </c>
      <c r="G3920" s="444">
        <f>INDEX([1]CAPS!$A:$A,MATCH(F:F,[1]CAPS!$H:$H,0))</f>
        <v>6322</v>
      </c>
      <c r="H3920" s="386" t="s">
        <v>234</v>
      </c>
      <c r="I3920" s="383" t="s">
        <v>239</v>
      </c>
      <c r="J3920" s="340">
        <v>0</v>
      </c>
      <c r="K3920" s="355">
        <v>1</v>
      </c>
      <c r="L3920" s="340">
        <v>0</v>
      </c>
      <c r="M3920" s="340" t="s">
        <v>276</v>
      </c>
      <c r="N3920" s="340">
        <v>1</v>
      </c>
      <c r="O3920" s="340">
        <v>0</v>
      </c>
      <c r="P3920" s="340">
        <v>0</v>
      </c>
      <c r="Q3920" s="340">
        <v>0</v>
      </c>
      <c r="R3920" s="369"/>
      <c r="S3920">
        <f t="shared" si="435"/>
        <v>1</v>
      </c>
    </row>
    <row r="3921" spans="1:32" ht="16" x14ac:dyDescent="0.2">
      <c r="A3921" s="481" t="s">
        <v>566</v>
      </c>
      <c r="B3921" s="345">
        <v>3</v>
      </c>
      <c r="C3921" s="387" t="str">
        <f t="shared" si="434"/>
        <v>BUD1.3</v>
      </c>
      <c r="D3921" s="388">
        <v>2</v>
      </c>
      <c r="E3921" s="485">
        <v>44153</v>
      </c>
      <c r="F3921" s="383" t="s">
        <v>127</v>
      </c>
      <c r="G3921" s="444">
        <f>INDEX([1]CAPS!$A:$A,MATCH(F:F,[1]CAPS!$H:$H,0))</f>
        <v>10605</v>
      </c>
      <c r="H3921" s="386" t="s">
        <v>233</v>
      </c>
      <c r="I3921" s="383" t="s">
        <v>238</v>
      </c>
      <c r="J3921" s="340">
        <v>0</v>
      </c>
      <c r="K3921" s="355">
        <v>3</v>
      </c>
      <c r="L3921" s="340">
        <v>0</v>
      </c>
      <c r="M3921" s="340" t="s">
        <v>276</v>
      </c>
      <c r="N3921" s="340">
        <v>0</v>
      </c>
      <c r="O3921" s="354" t="s">
        <v>276</v>
      </c>
      <c r="P3921" s="354" t="s">
        <v>276</v>
      </c>
      <c r="Q3921" s="354" t="s">
        <v>276</v>
      </c>
      <c r="R3921" s="369"/>
      <c r="S3921">
        <f>SUM(J3921:K3921)</f>
        <v>3</v>
      </c>
    </row>
    <row r="3922" spans="1:32" ht="16" hidden="1" x14ac:dyDescent="0.2">
      <c r="A3922" s="481" t="s">
        <v>566</v>
      </c>
      <c r="B3922" s="345">
        <v>3</v>
      </c>
      <c r="C3922" s="387" t="str">
        <f t="shared" si="434"/>
        <v>BUD1.3</v>
      </c>
      <c r="D3922" s="388">
        <v>2</v>
      </c>
      <c r="E3922" s="485">
        <v>44153</v>
      </c>
      <c r="F3922" s="383" t="s">
        <v>189</v>
      </c>
      <c r="G3922" s="444">
        <f>INDEX([1]CAPS!$A:$A,MATCH(F:F,[1]CAPS!$H:$H,0))</f>
        <v>5541</v>
      </c>
      <c r="H3922" s="386" t="s">
        <v>233</v>
      </c>
      <c r="I3922" s="383" t="s">
        <v>238</v>
      </c>
      <c r="J3922" s="340">
        <v>0</v>
      </c>
      <c r="K3922" s="355">
        <v>25</v>
      </c>
      <c r="L3922" s="340">
        <v>0</v>
      </c>
      <c r="M3922" s="340" t="s">
        <v>276</v>
      </c>
      <c r="N3922" s="340">
        <v>0</v>
      </c>
      <c r="O3922" s="354">
        <v>2</v>
      </c>
      <c r="P3922" s="340">
        <v>0</v>
      </c>
      <c r="Q3922" s="340">
        <v>0</v>
      </c>
      <c r="R3922" s="369"/>
      <c r="S3922">
        <f t="shared" si="435"/>
        <v>27</v>
      </c>
    </row>
    <row r="3923" spans="1:32" ht="16" hidden="1" x14ac:dyDescent="0.2">
      <c r="A3923" s="481" t="s">
        <v>566</v>
      </c>
      <c r="B3923" s="345">
        <v>3</v>
      </c>
      <c r="C3923" s="387" t="str">
        <f t="shared" si="434"/>
        <v>BUD1.3</v>
      </c>
      <c r="D3923" s="388">
        <v>2</v>
      </c>
      <c r="E3923" s="485">
        <v>44153</v>
      </c>
      <c r="F3923" s="383" t="s">
        <v>273</v>
      </c>
      <c r="G3923" s="444">
        <f>INDEX([1]CAPS!$A:$A,MATCH(F:F,[1]CAPS!$H:$H,0))</f>
        <v>2501</v>
      </c>
      <c r="H3923" s="407" t="s">
        <v>234</v>
      </c>
      <c r="I3923" s="382" t="s">
        <v>238</v>
      </c>
      <c r="J3923" s="340">
        <v>0</v>
      </c>
      <c r="K3923" s="355">
        <v>4</v>
      </c>
      <c r="L3923" s="340">
        <v>0</v>
      </c>
      <c r="M3923" s="340" t="s">
        <v>276</v>
      </c>
      <c r="N3923" s="340">
        <v>0</v>
      </c>
      <c r="O3923" s="340">
        <v>0</v>
      </c>
      <c r="P3923" s="340">
        <v>0</v>
      </c>
      <c r="Q3923" s="340">
        <v>0</v>
      </c>
      <c r="R3923" s="369"/>
      <c r="S3923">
        <f t="shared" si="435"/>
        <v>4</v>
      </c>
    </row>
    <row r="3924" spans="1:32" ht="16" hidden="1" x14ac:dyDescent="0.2">
      <c r="A3924" s="481" t="s">
        <v>566</v>
      </c>
      <c r="B3924" s="345">
        <v>3</v>
      </c>
      <c r="C3924" s="387" t="str">
        <f t="shared" si="434"/>
        <v>BUD1.3</v>
      </c>
      <c r="D3924" s="388">
        <v>2</v>
      </c>
      <c r="E3924" s="485">
        <v>44153</v>
      </c>
      <c r="F3924" s="382" t="s">
        <v>319</v>
      </c>
      <c r="G3924" s="444">
        <f>INDEX([1]CAPS!$A:$A,MATCH(F:F,[1]CAPS!$H:$H,0))</f>
        <v>3567</v>
      </c>
      <c r="H3924" s="386" t="s">
        <v>234</v>
      </c>
      <c r="I3924" s="383" t="s">
        <v>238</v>
      </c>
      <c r="J3924" s="340">
        <v>0</v>
      </c>
      <c r="K3924" s="355">
        <v>4</v>
      </c>
      <c r="L3924" s="340">
        <v>0</v>
      </c>
      <c r="M3924" s="340" t="s">
        <v>276</v>
      </c>
      <c r="N3924" s="340">
        <v>0</v>
      </c>
      <c r="O3924" s="354">
        <v>3</v>
      </c>
      <c r="P3924" s="340">
        <v>0</v>
      </c>
      <c r="Q3924" s="340">
        <v>0</v>
      </c>
      <c r="R3924" s="369"/>
      <c r="S3924">
        <f t="shared" si="435"/>
        <v>7</v>
      </c>
    </row>
    <row r="3925" spans="1:32" ht="16" hidden="1" x14ac:dyDescent="0.2">
      <c r="A3925" s="481" t="s">
        <v>566</v>
      </c>
      <c r="B3925" s="345">
        <v>3</v>
      </c>
      <c r="C3925" s="387" t="str">
        <f t="shared" si="434"/>
        <v>BUD1.3</v>
      </c>
      <c r="D3925" s="388">
        <v>2</v>
      </c>
      <c r="E3925" s="485">
        <v>44153</v>
      </c>
      <c r="F3925" s="383" t="s">
        <v>599</v>
      </c>
      <c r="G3925" s="444">
        <f>INDEX([1]CAPS!$A:$A,MATCH(F:F,[1]CAPS!$H:$H,0))</f>
        <v>4604</v>
      </c>
      <c r="H3925" s="386" t="s">
        <v>270</v>
      </c>
      <c r="I3925" s="389" t="s">
        <v>240</v>
      </c>
      <c r="J3925" s="340">
        <v>0</v>
      </c>
      <c r="K3925" s="355">
        <v>9</v>
      </c>
      <c r="L3925" s="340">
        <v>0</v>
      </c>
      <c r="M3925" s="340" t="s">
        <v>276</v>
      </c>
      <c r="N3925" s="340">
        <v>0</v>
      </c>
      <c r="O3925" s="354">
        <v>0</v>
      </c>
      <c r="P3925" s="340">
        <v>0</v>
      </c>
      <c r="Q3925" s="340">
        <v>0</v>
      </c>
      <c r="R3925" s="369"/>
      <c r="S3925">
        <f t="shared" si="435"/>
        <v>9</v>
      </c>
      <c r="T3925" s="516"/>
    </row>
    <row r="3926" spans="1:32" ht="16" hidden="1" x14ac:dyDescent="0.2">
      <c r="A3926" s="521" t="s">
        <v>566</v>
      </c>
      <c r="B3926" s="484">
        <v>3</v>
      </c>
      <c r="C3926" s="522" t="str">
        <f t="shared" ref="C3926" si="436">CONCATENATE(A3926,".",B3926)</f>
        <v>BUD1.3</v>
      </c>
      <c r="D3926" s="523">
        <v>2</v>
      </c>
      <c r="E3926" s="524">
        <v>44153</v>
      </c>
      <c r="F3926" s="392" t="s">
        <v>565</v>
      </c>
      <c r="G3926" s="393">
        <f>INDEX([1]CAPS!$A:$A,MATCH(F:F,[1]CAPS!$H:$H,0))</f>
        <v>7664</v>
      </c>
      <c r="H3926" s="515" t="s">
        <v>234</v>
      </c>
      <c r="I3926" s="517" t="s">
        <v>238</v>
      </c>
      <c r="J3926" s="348"/>
      <c r="K3926" s="347">
        <v>12</v>
      </c>
      <c r="L3926" s="348"/>
      <c r="M3926" s="348"/>
      <c r="N3926" s="348"/>
      <c r="O3926" s="349"/>
      <c r="P3926" s="348"/>
      <c r="Q3926" s="348"/>
      <c r="R3926" s="360" t="s">
        <v>820</v>
      </c>
      <c r="S3926">
        <f t="shared" si="435"/>
        <v>12</v>
      </c>
      <c r="T3926" s="518"/>
      <c r="U3926" s="518"/>
      <c r="V3926" s="519"/>
      <c r="W3926" s="520"/>
      <c r="X3926" s="520"/>
      <c r="Y3926" s="520"/>
      <c r="Z3926" s="520"/>
      <c r="AA3926" s="520"/>
      <c r="AB3926" s="520"/>
      <c r="AC3926" s="520"/>
      <c r="AD3926" s="520"/>
      <c r="AE3926" s="360"/>
      <c r="AF3926" s="360"/>
    </row>
    <row r="3927" spans="1:32" ht="32" hidden="1" x14ac:dyDescent="0.2">
      <c r="A3927" s="481" t="s">
        <v>566</v>
      </c>
      <c r="B3927" s="345">
        <v>4</v>
      </c>
      <c r="C3927" s="387" t="str">
        <f t="shared" si="434"/>
        <v>BUD1.4</v>
      </c>
      <c r="D3927" s="388">
        <v>2</v>
      </c>
      <c r="E3927" s="485">
        <v>44153</v>
      </c>
      <c r="F3927" s="382" t="s">
        <v>135</v>
      </c>
      <c r="G3927" s="444">
        <f>INDEX([1]CAPS!$A:$A,MATCH(F:F,[1]CAPS!$H:$H,0))</f>
        <v>7766</v>
      </c>
      <c r="H3927" s="386" t="s">
        <v>236</v>
      </c>
      <c r="I3927" s="383" t="s">
        <v>242</v>
      </c>
      <c r="J3927" s="340">
        <v>0</v>
      </c>
      <c r="K3927" s="355">
        <v>1</v>
      </c>
      <c r="L3927" s="340">
        <v>0</v>
      </c>
      <c r="M3927" s="340">
        <v>1</v>
      </c>
      <c r="N3927" s="340">
        <v>0</v>
      </c>
      <c r="O3927" s="354">
        <v>6</v>
      </c>
      <c r="P3927" s="340">
        <v>0</v>
      </c>
      <c r="Q3927" s="340">
        <v>0</v>
      </c>
      <c r="R3927" s="369"/>
      <c r="S3927">
        <f t="shared" si="435"/>
        <v>7</v>
      </c>
    </row>
    <row r="3928" spans="1:32" ht="16" hidden="1" x14ac:dyDescent="0.2">
      <c r="A3928" s="481" t="s">
        <v>566</v>
      </c>
      <c r="B3928" s="345">
        <v>4</v>
      </c>
      <c r="C3928" s="387" t="str">
        <f t="shared" si="434"/>
        <v>BUD1.4</v>
      </c>
      <c r="D3928" s="388">
        <v>2</v>
      </c>
      <c r="E3928" s="485">
        <v>44153</v>
      </c>
      <c r="F3928" s="383" t="s">
        <v>139</v>
      </c>
      <c r="G3928" s="444">
        <f>INDEX([1]CAPS!$A:$A,MATCH(F:F,[1]CAPS!$H:$H,0))</f>
        <v>6325</v>
      </c>
      <c r="H3928" s="386" t="s">
        <v>234</v>
      </c>
      <c r="I3928" s="383" t="s">
        <v>238</v>
      </c>
      <c r="J3928" s="340">
        <v>0</v>
      </c>
      <c r="K3928" s="355">
        <v>2</v>
      </c>
      <c r="L3928" s="340">
        <v>0</v>
      </c>
      <c r="M3928" s="340">
        <v>0</v>
      </c>
      <c r="N3928" s="340">
        <v>0</v>
      </c>
      <c r="O3928" s="354">
        <v>2</v>
      </c>
      <c r="P3928" s="340">
        <v>0</v>
      </c>
      <c r="Q3928" s="340">
        <v>0</v>
      </c>
      <c r="R3928" s="369"/>
      <c r="S3928">
        <f t="shared" si="435"/>
        <v>4</v>
      </c>
    </row>
    <row r="3929" spans="1:32" ht="32" hidden="1" x14ac:dyDescent="0.2">
      <c r="A3929" s="481" t="s">
        <v>566</v>
      </c>
      <c r="B3929" s="345">
        <v>4</v>
      </c>
      <c r="C3929" s="387" t="str">
        <f t="shared" si="434"/>
        <v>BUD1.4</v>
      </c>
      <c r="D3929" s="388">
        <v>2</v>
      </c>
      <c r="E3929" s="485">
        <v>44153</v>
      </c>
      <c r="F3929" s="383" t="s">
        <v>297</v>
      </c>
      <c r="G3929" s="444">
        <f>INDEX([1]CAPS!$A:$A,MATCH(F:F,[1]CAPS!$H:$H,0))</f>
        <v>6322</v>
      </c>
      <c r="H3929" s="386" t="s">
        <v>234</v>
      </c>
      <c r="I3929" s="383" t="s">
        <v>239</v>
      </c>
      <c r="J3929" s="340">
        <v>0</v>
      </c>
      <c r="K3929" s="355">
        <v>3</v>
      </c>
      <c r="L3929" s="340">
        <v>0</v>
      </c>
      <c r="M3929" s="340" t="s">
        <v>276</v>
      </c>
      <c r="N3929" s="340">
        <v>0</v>
      </c>
      <c r="O3929" s="354">
        <v>1</v>
      </c>
      <c r="P3929" s="340">
        <v>0</v>
      </c>
      <c r="Q3929" s="340">
        <v>0</v>
      </c>
      <c r="R3929" s="369"/>
      <c r="S3929">
        <f t="shared" si="435"/>
        <v>4</v>
      </c>
    </row>
    <row r="3930" spans="1:32" ht="16" x14ac:dyDescent="0.2">
      <c r="A3930" s="481" t="s">
        <v>566</v>
      </c>
      <c r="B3930" s="345">
        <v>4</v>
      </c>
      <c r="C3930" s="387" t="str">
        <f t="shared" si="434"/>
        <v>BUD1.4</v>
      </c>
      <c r="D3930" s="388">
        <v>2</v>
      </c>
      <c r="E3930" s="485">
        <v>44153</v>
      </c>
      <c r="F3930" s="366" t="s">
        <v>127</v>
      </c>
      <c r="G3930" s="444">
        <f>INDEX([1]CAPS!$A:$A,MATCH(F:F,[1]CAPS!$H:$H,0))</f>
        <v>10605</v>
      </c>
      <c r="H3930" s="386" t="s">
        <v>233</v>
      </c>
      <c r="I3930" s="383" t="s">
        <v>238</v>
      </c>
      <c r="J3930" s="340">
        <v>0</v>
      </c>
      <c r="K3930" s="343">
        <v>8</v>
      </c>
      <c r="L3930" s="340">
        <v>0</v>
      </c>
      <c r="M3930" s="340" t="s">
        <v>276</v>
      </c>
      <c r="N3930" s="340">
        <v>0</v>
      </c>
      <c r="O3930" s="354" t="s">
        <v>276</v>
      </c>
      <c r="P3930" s="354" t="s">
        <v>276</v>
      </c>
      <c r="Q3930" s="354" t="s">
        <v>276</v>
      </c>
      <c r="R3930" s="369"/>
      <c r="S3930">
        <f>SUM(J3930:K3930)</f>
        <v>8</v>
      </c>
    </row>
    <row r="3931" spans="1:32" ht="32" hidden="1" x14ac:dyDescent="0.2">
      <c r="A3931" s="481" t="s">
        <v>566</v>
      </c>
      <c r="B3931" s="345">
        <v>4</v>
      </c>
      <c r="C3931" s="387" t="str">
        <f t="shared" si="434"/>
        <v>BUD1.4</v>
      </c>
      <c r="D3931" s="388">
        <v>2</v>
      </c>
      <c r="E3931" s="485">
        <v>44153</v>
      </c>
      <c r="F3931" s="366" t="s">
        <v>166</v>
      </c>
      <c r="G3931" s="444">
        <f>INDEX([1]CAPS!$A:$A,MATCH(F:F,[1]CAPS!$H:$H,0))</f>
        <v>6182</v>
      </c>
      <c r="H3931" s="386" t="s">
        <v>237</v>
      </c>
      <c r="I3931" s="383" t="s">
        <v>239</v>
      </c>
      <c r="J3931" s="340">
        <v>0</v>
      </c>
      <c r="K3931" s="343">
        <v>1</v>
      </c>
      <c r="L3931" s="340">
        <v>0</v>
      </c>
      <c r="M3931" s="340" t="s">
        <v>276</v>
      </c>
      <c r="N3931" s="340">
        <v>0</v>
      </c>
      <c r="O3931" s="344">
        <v>9</v>
      </c>
      <c r="P3931" s="342">
        <v>0</v>
      </c>
      <c r="Q3931" s="342">
        <v>0</v>
      </c>
      <c r="R3931" s="369"/>
      <c r="S3931">
        <f t="shared" si="435"/>
        <v>10</v>
      </c>
    </row>
    <row r="3932" spans="1:32" ht="32" hidden="1" x14ac:dyDescent="0.2">
      <c r="A3932" s="481" t="s">
        <v>566</v>
      </c>
      <c r="B3932" s="345">
        <v>4</v>
      </c>
      <c r="C3932" s="387" t="str">
        <f t="shared" si="434"/>
        <v>BUD1.4</v>
      </c>
      <c r="D3932" s="388">
        <v>2</v>
      </c>
      <c r="E3932" s="485">
        <v>44153</v>
      </c>
      <c r="F3932" s="366" t="s">
        <v>772</v>
      </c>
      <c r="G3932" s="444">
        <f>INDEX([1]CAPS!$A:$A,MATCH(F:F,[1]CAPS!$H:$H,0))</f>
        <v>3997</v>
      </c>
      <c r="H3932" s="386" t="s">
        <v>236</v>
      </c>
      <c r="I3932" s="383" t="s">
        <v>239</v>
      </c>
      <c r="J3932" s="340">
        <v>0</v>
      </c>
      <c r="K3932" s="343">
        <v>6</v>
      </c>
      <c r="L3932" s="340">
        <v>0</v>
      </c>
      <c r="M3932" s="340">
        <v>0</v>
      </c>
      <c r="N3932" s="340">
        <v>0</v>
      </c>
      <c r="O3932" s="344">
        <v>12</v>
      </c>
      <c r="P3932" s="342">
        <v>0</v>
      </c>
      <c r="Q3932" s="342">
        <v>0</v>
      </c>
      <c r="R3932" s="369"/>
      <c r="S3932">
        <f t="shared" si="435"/>
        <v>18</v>
      </c>
    </row>
    <row r="3933" spans="1:32" ht="32" hidden="1" x14ac:dyDescent="0.2">
      <c r="A3933" s="481" t="s">
        <v>566</v>
      </c>
      <c r="B3933" s="345">
        <v>4</v>
      </c>
      <c r="C3933" s="387" t="str">
        <f t="shared" si="434"/>
        <v>BUD1.4</v>
      </c>
      <c r="D3933" s="388">
        <v>2</v>
      </c>
      <c r="E3933" s="485">
        <v>44153</v>
      </c>
      <c r="F3933" s="366" t="s">
        <v>188</v>
      </c>
      <c r="G3933" s="444">
        <f>INDEX([1]CAPS!$A:$A,MATCH(F:F,[1]CAPS!$H:$H,0))</f>
        <v>3174</v>
      </c>
      <c r="H3933" s="386" t="s">
        <v>496</v>
      </c>
      <c r="I3933" s="383" t="s">
        <v>239</v>
      </c>
      <c r="J3933" s="340">
        <v>0</v>
      </c>
      <c r="K3933" s="340">
        <v>0</v>
      </c>
      <c r="L3933" s="340">
        <v>0</v>
      </c>
      <c r="M3933" s="340" t="s">
        <v>276</v>
      </c>
      <c r="N3933" s="340">
        <v>0</v>
      </c>
      <c r="O3933" s="344">
        <v>12</v>
      </c>
      <c r="P3933" s="342">
        <v>0</v>
      </c>
      <c r="Q3933" s="342">
        <v>0</v>
      </c>
      <c r="R3933" s="369"/>
      <c r="S3933">
        <f t="shared" si="435"/>
        <v>12</v>
      </c>
    </row>
    <row r="3934" spans="1:32" ht="32" hidden="1" x14ac:dyDescent="0.2">
      <c r="A3934" s="481" t="s">
        <v>566</v>
      </c>
      <c r="B3934" s="345">
        <v>4</v>
      </c>
      <c r="C3934" s="387" t="str">
        <f t="shared" si="434"/>
        <v>BUD1.4</v>
      </c>
      <c r="D3934" s="388">
        <v>2</v>
      </c>
      <c r="E3934" s="485">
        <v>44153</v>
      </c>
      <c r="F3934" s="366" t="s">
        <v>128</v>
      </c>
      <c r="G3934" s="444">
        <f>INDEX([1]CAPS!$A:$A,MATCH(F:F,[1]CAPS!$H:$H,0))</f>
        <v>3243</v>
      </c>
      <c r="H3934" s="386" t="s">
        <v>237</v>
      </c>
      <c r="I3934" s="383" t="s">
        <v>239</v>
      </c>
      <c r="J3934" s="340">
        <v>0</v>
      </c>
      <c r="K3934" s="340">
        <v>0</v>
      </c>
      <c r="L3934" s="340">
        <v>0</v>
      </c>
      <c r="M3934" s="340" t="s">
        <v>276</v>
      </c>
      <c r="N3934" s="340">
        <v>0</v>
      </c>
      <c r="O3934" s="344">
        <v>41</v>
      </c>
      <c r="P3934" s="342">
        <v>0</v>
      </c>
      <c r="Q3934" s="342">
        <v>0</v>
      </c>
      <c r="R3934" s="369"/>
      <c r="S3934">
        <f t="shared" si="435"/>
        <v>41</v>
      </c>
    </row>
    <row r="3935" spans="1:32" ht="14.5" hidden="1" customHeight="1" x14ac:dyDescent="0.2">
      <c r="A3935" s="481" t="s">
        <v>566</v>
      </c>
      <c r="B3935" s="345">
        <v>4</v>
      </c>
      <c r="C3935" s="387" t="str">
        <f t="shared" si="434"/>
        <v>BUD1.4</v>
      </c>
      <c r="D3935" s="388">
        <v>2</v>
      </c>
      <c r="E3935" s="485">
        <v>44153</v>
      </c>
      <c r="F3935" s="344" t="s">
        <v>232</v>
      </c>
      <c r="G3935" s="444">
        <f>INDEX([1]CAPS!$A:$A,MATCH(F:F,[1]CAPS!$H:$H,0))</f>
        <v>8875</v>
      </c>
      <c r="H3935" s="414" t="s">
        <v>236</v>
      </c>
      <c r="I3935" s="341" t="s">
        <v>239</v>
      </c>
      <c r="J3935" s="340">
        <v>0</v>
      </c>
      <c r="K3935" s="343">
        <v>0</v>
      </c>
      <c r="L3935" s="340">
        <v>0</v>
      </c>
      <c r="M3935" s="340">
        <v>0</v>
      </c>
      <c r="N3935" s="340">
        <v>0</v>
      </c>
      <c r="O3935" s="344">
        <v>1</v>
      </c>
      <c r="P3935" s="342">
        <v>0</v>
      </c>
      <c r="Q3935" s="342">
        <v>0</v>
      </c>
      <c r="R3935" s="369"/>
      <c r="S3935">
        <f t="shared" si="435"/>
        <v>1</v>
      </c>
    </row>
    <row r="3936" spans="1:32" ht="16" hidden="1" x14ac:dyDescent="0.2">
      <c r="A3936" s="481" t="s">
        <v>566</v>
      </c>
      <c r="B3936" s="345">
        <v>4</v>
      </c>
      <c r="C3936" s="387" t="str">
        <f t="shared" si="434"/>
        <v>BUD1.4</v>
      </c>
      <c r="D3936" s="388">
        <v>2</v>
      </c>
      <c r="E3936" s="485">
        <v>44153</v>
      </c>
      <c r="F3936" s="366" t="s">
        <v>599</v>
      </c>
      <c r="G3936" s="444">
        <f>INDEX([1]CAPS!$A:$A,MATCH(F:F,[1]CAPS!$H:$H,0))</f>
        <v>4604</v>
      </c>
      <c r="H3936" s="414" t="s">
        <v>270</v>
      </c>
      <c r="I3936" s="341" t="s">
        <v>240</v>
      </c>
      <c r="J3936" s="340">
        <v>0</v>
      </c>
      <c r="K3936" s="343">
        <v>1</v>
      </c>
      <c r="L3936" s="340">
        <v>0</v>
      </c>
      <c r="M3936" s="340" t="s">
        <v>276</v>
      </c>
      <c r="N3936" s="340">
        <v>0</v>
      </c>
      <c r="O3936" s="344">
        <v>0</v>
      </c>
      <c r="P3936" s="342">
        <v>0</v>
      </c>
      <c r="Q3936" s="342">
        <v>0</v>
      </c>
      <c r="R3936" s="369"/>
      <c r="S3936">
        <f t="shared" si="435"/>
        <v>1</v>
      </c>
    </row>
    <row r="3937" spans="1:19" ht="16" hidden="1" x14ac:dyDescent="0.2">
      <c r="A3937" s="481" t="s">
        <v>566</v>
      </c>
      <c r="B3937" s="345">
        <v>4</v>
      </c>
      <c r="C3937" s="387" t="str">
        <f t="shared" si="434"/>
        <v>BUD1.4</v>
      </c>
      <c r="D3937" s="388">
        <v>2</v>
      </c>
      <c r="E3937" s="485">
        <v>44153</v>
      </c>
      <c r="F3937" s="366" t="s">
        <v>821</v>
      </c>
      <c r="G3937" s="444">
        <f>INDEX([1]CAPS!$A:$A,MATCH(F:F,[1]CAPS!$H:$H,0))</f>
        <v>5477</v>
      </c>
      <c r="H3937" s="414" t="s">
        <v>237</v>
      </c>
      <c r="I3937" s="341" t="s">
        <v>242</v>
      </c>
      <c r="J3937" s="340">
        <v>0</v>
      </c>
      <c r="K3937" s="343">
        <v>0</v>
      </c>
      <c r="L3937" s="340">
        <v>0</v>
      </c>
      <c r="M3937" s="340">
        <v>0</v>
      </c>
      <c r="N3937" s="340">
        <v>0</v>
      </c>
      <c r="O3937" s="344">
        <v>2</v>
      </c>
      <c r="P3937" s="342">
        <v>0</v>
      </c>
      <c r="Q3937" s="342">
        <v>0</v>
      </c>
      <c r="R3937" s="369" t="s">
        <v>823</v>
      </c>
      <c r="S3937">
        <f t="shared" si="435"/>
        <v>2</v>
      </c>
    </row>
    <row r="3938" spans="1:19" ht="16" x14ac:dyDescent="0.2">
      <c r="A3938" s="481" t="s">
        <v>566</v>
      </c>
      <c r="B3938" s="345">
        <v>4</v>
      </c>
      <c r="C3938" s="387" t="str">
        <f t="shared" si="434"/>
        <v>BUD1.4</v>
      </c>
      <c r="D3938" s="388">
        <v>2</v>
      </c>
      <c r="E3938" s="485">
        <v>44153</v>
      </c>
      <c r="F3938" s="2" t="s">
        <v>953</v>
      </c>
      <c r="G3938" s="444">
        <f>INDEX([1]CAPS!$A:$A,MATCH(F:F,[1]CAPS!$H:$H,0))</f>
        <v>9293</v>
      </c>
      <c r="H3938" s="386" t="s">
        <v>233</v>
      </c>
      <c r="I3938" s="382" t="s">
        <v>240</v>
      </c>
      <c r="J3938" s="340">
        <v>0</v>
      </c>
      <c r="K3938" s="343">
        <v>1</v>
      </c>
      <c r="L3938" s="340">
        <v>0</v>
      </c>
      <c r="M3938" s="340" t="s">
        <v>276</v>
      </c>
      <c r="N3938" s="340">
        <v>0</v>
      </c>
      <c r="O3938" s="354" t="s">
        <v>276</v>
      </c>
      <c r="P3938" s="354" t="s">
        <v>276</v>
      </c>
      <c r="Q3938" s="354" t="s">
        <v>276</v>
      </c>
      <c r="R3938" s="369"/>
      <c r="S3938">
        <f>SUM(J3938:K3938)</f>
        <v>1</v>
      </c>
    </row>
    <row r="3939" spans="1:19" ht="16" hidden="1" x14ac:dyDescent="0.2">
      <c r="A3939" s="481" t="s">
        <v>566</v>
      </c>
      <c r="B3939" s="345">
        <v>4</v>
      </c>
      <c r="C3939" s="387" t="str">
        <f t="shared" si="434"/>
        <v>BUD1.4</v>
      </c>
      <c r="D3939" s="388">
        <v>2</v>
      </c>
      <c r="E3939" s="485">
        <v>44153</v>
      </c>
      <c r="F3939" s="366" t="s">
        <v>189</v>
      </c>
      <c r="G3939" s="444">
        <f>INDEX([1]CAPS!$A:$A,MATCH(F:F,[1]CAPS!$H:$H,0))</f>
        <v>5541</v>
      </c>
      <c r="H3939" s="386" t="s">
        <v>233</v>
      </c>
      <c r="I3939" s="383" t="s">
        <v>238</v>
      </c>
      <c r="J3939" s="340">
        <v>0</v>
      </c>
      <c r="K3939" s="343">
        <v>18</v>
      </c>
      <c r="L3939" s="340">
        <v>0</v>
      </c>
      <c r="M3939" s="340" t="s">
        <v>276</v>
      </c>
      <c r="N3939" s="340">
        <v>0</v>
      </c>
      <c r="O3939" s="340">
        <v>0</v>
      </c>
      <c r="P3939" s="340">
        <v>0</v>
      </c>
      <c r="Q3939" s="340">
        <v>0</v>
      </c>
      <c r="R3939" s="369"/>
      <c r="S3939">
        <f t="shared" si="435"/>
        <v>18</v>
      </c>
    </row>
    <row r="3940" spans="1:19" ht="16" hidden="1" x14ac:dyDescent="0.2">
      <c r="A3940" s="481" t="s">
        <v>566</v>
      </c>
      <c r="B3940" s="345">
        <v>4</v>
      </c>
      <c r="C3940" s="387" t="str">
        <f t="shared" si="434"/>
        <v>BUD1.4</v>
      </c>
      <c r="D3940" s="388">
        <v>2</v>
      </c>
      <c r="E3940" s="485">
        <v>44153</v>
      </c>
      <c r="F3940" s="393" t="s">
        <v>231</v>
      </c>
      <c r="G3940" s="444">
        <f>INDEX([1]CAPS!$A:$A,MATCH(F:F,[1]CAPS!$H:$H,0))</f>
        <v>2561</v>
      </c>
      <c r="H3940" s="386" t="s">
        <v>270</v>
      </c>
      <c r="I3940" s="383" t="s">
        <v>240</v>
      </c>
      <c r="J3940" s="340">
        <v>0</v>
      </c>
      <c r="K3940" s="343">
        <v>10</v>
      </c>
      <c r="L3940" s="340">
        <v>0</v>
      </c>
      <c r="M3940" s="340" t="s">
        <v>276</v>
      </c>
      <c r="N3940" s="340">
        <v>0</v>
      </c>
      <c r="O3940" s="340">
        <v>0</v>
      </c>
      <c r="P3940" s="340">
        <v>0</v>
      </c>
      <c r="Q3940" s="340">
        <v>0</v>
      </c>
      <c r="R3940" s="369"/>
      <c r="S3940">
        <f t="shared" si="435"/>
        <v>10</v>
      </c>
    </row>
    <row r="3941" spans="1:19" ht="16" hidden="1" x14ac:dyDescent="0.2">
      <c r="A3941" s="481" t="s">
        <v>566</v>
      </c>
      <c r="B3941" s="345">
        <v>4</v>
      </c>
      <c r="C3941" s="387" t="str">
        <f t="shared" si="434"/>
        <v>BUD1.4</v>
      </c>
      <c r="D3941" s="388">
        <v>2</v>
      </c>
      <c r="E3941" s="485">
        <v>44153</v>
      </c>
      <c r="F3941" s="366" t="s">
        <v>319</v>
      </c>
      <c r="G3941" s="444">
        <f>INDEX([1]CAPS!$A:$A,MATCH(F:F,[1]CAPS!$H:$H,0))</f>
        <v>3567</v>
      </c>
      <c r="H3941" s="386" t="s">
        <v>234</v>
      </c>
      <c r="I3941" s="383" t="s">
        <v>238</v>
      </c>
      <c r="J3941" s="340">
        <v>0</v>
      </c>
      <c r="K3941" s="343">
        <v>4</v>
      </c>
      <c r="L3941" s="340">
        <v>0</v>
      </c>
      <c r="M3941" s="340" t="s">
        <v>276</v>
      </c>
      <c r="N3941" s="342">
        <v>3</v>
      </c>
      <c r="O3941" s="344">
        <v>4</v>
      </c>
      <c r="P3941" s="340">
        <v>0</v>
      </c>
      <c r="Q3941" s="340">
        <v>0</v>
      </c>
      <c r="R3941" s="369"/>
      <c r="S3941">
        <f t="shared" si="435"/>
        <v>8</v>
      </c>
    </row>
    <row r="3942" spans="1:19" ht="16" hidden="1" x14ac:dyDescent="0.2">
      <c r="A3942" s="481" t="s">
        <v>566</v>
      </c>
      <c r="B3942" s="345">
        <v>4</v>
      </c>
      <c r="C3942" s="387" t="str">
        <f t="shared" si="434"/>
        <v>BUD1.4</v>
      </c>
      <c r="D3942" s="388">
        <v>2</v>
      </c>
      <c r="E3942" s="485">
        <v>44153</v>
      </c>
      <c r="F3942" s="366" t="s">
        <v>273</v>
      </c>
      <c r="G3942" s="444">
        <f>INDEX([1]CAPS!$A:$A,MATCH(F:F,[1]CAPS!$H:$H,0))</f>
        <v>2501</v>
      </c>
      <c r="H3942" s="407" t="s">
        <v>234</v>
      </c>
      <c r="I3942" s="382" t="s">
        <v>238</v>
      </c>
      <c r="J3942" s="340">
        <v>0</v>
      </c>
      <c r="K3942" s="343">
        <v>4</v>
      </c>
      <c r="L3942" s="340">
        <v>0</v>
      </c>
      <c r="M3942" s="340" t="s">
        <v>276</v>
      </c>
      <c r="N3942" s="340">
        <v>0</v>
      </c>
      <c r="O3942" s="340">
        <v>0</v>
      </c>
      <c r="P3942" s="340">
        <v>0</v>
      </c>
      <c r="Q3942" s="340">
        <v>0</v>
      </c>
      <c r="R3942" s="369"/>
      <c r="S3942">
        <f t="shared" si="435"/>
        <v>4</v>
      </c>
    </row>
    <row r="3943" spans="1:19" ht="16" hidden="1" x14ac:dyDescent="0.2">
      <c r="A3943" s="481" t="s">
        <v>566</v>
      </c>
      <c r="B3943" s="345">
        <v>4</v>
      </c>
      <c r="C3943" s="387" t="str">
        <f t="shared" si="434"/>
        <v>BUD1.4</v>
      </c>
      <c r="D3943" s="388">
        <v>2</v>
      </c>
      <c r="E3943" s="485">
        <v>44153</v>
      </c>
      <c r="F3943" s="366" t="s">
        <v>565</v>
      </c>
      <c r="G3943" s="444">
        <f>INDEX([1]CAPS!$A:$A,MATCH(F:F,[1]CAPS!$H:$H,0))</f>
        <v>7664</v>
      </c>
      <c r="H3943" s="386" t="s">
        <v>234</v>
      </c>
      <c r="I3943" s="383" t="s">
        <v>238</v>
      </c>
      <c r="J3943" s="340">
        <v>0</v>
      </c>
      <c r="K3943" s="343">
        <v>7</v>
      </c>
      <c r="L3943" s="340">
        <v>0</v>
      </c>
      <c r="M3943" s="340" t="s">
        <v>276</v>
      </c>
      <c r="N3943" s="340">
        <v>0</v>
      </c>
      <c r="O3943" s="340">
        <v>0</v>
      </c>
      <c r="P3943" s="340">
        <v>0</v>
      </c>
      <c r="Q3943" s="340">
        <v>0</v>
      </c>
      <c r="R3943" s="369"/>
      <c r="S3943">
        <f t="shared" si="435"/>
        <v>7</v>
      </c>
    </row>
    <row r="3944" spans="1:19" ht="32" hidden="1" x14ac:dyDescent="0.2">
      <c r="A3944" s="481" t="s">
        <v>566</v>
      </c>
      <c r="B3944" s="345">
        <v>4</v>
      </c>
      <c r="C3944" s="387" t="str">
        <f t="shared" si="434"/>
        <v>BUD1.4</v>
      </c>
      <c r="D3944" s="388">
        <v>2</v>
      </c>
      <c r="E3944" s="485">
        <v>44153</v>
      </c>
      <c r="F3944" s="366" t="s">
        <v>484</v>
      </c>
      <c r="G3944" s="444">
        <f>INDEX([1]CAPS!$A:$A,MATCH(F:F,[1]CAPS!$H:$H,0))</f>
        <v>6157</v>
      </c>
      <c r="H3944" s="386" t="s">
        <v>495</v>
      </c>
      <c r="I3944" s="389" t="s">
        <v>239</v>
      </c>
      <c r="J3944" s="340">
        <v>0</v>
      </c>
      <c r="K3944" s="343">
        <v>0</v>
      </c>
      <c r="L3944" s="340">
        <v>0</v>
      </c>
      <c r="M3944" s="340" t="s">
        <v>276</v>
      </c>
      <c r="N3944" s="340">
        <v>0</v>
      </c>
      <c r="O3944" s="344">
        <v>2</v>
      </c>
      <c r="P3944" s="340">
        <v>0</v>
      </c>
      <c r="Q3944" s="340">
        <v>0</v>
      </c>
      <c r="R3944" s="369"/>
      <c r="S3944">
        <f t="shared" si="435"/>
        <v>2</v>
      </c>
    </row>
    <row r="3945" spans="1:19" ht="32" hidden="1" x14ac:dyDescent="0.2">
      <c r="A3945" s="481" t="s">
        <v>566</v>
      </c>
      <c r="B3945" s="345">
        <v>5</v>
      </c>
      <c r="C3945" s="387" t="str">
        <f t="shared" si="434"/>
        <v>BUD1.5</v>
      </c>
      <c r="D3945" s="388">
        <v>2</v>
      </c>
      <c r="E3945" s="485">
        <v>44153</v>
      </c>
      <c r="F3945" s="366" t="s">
        <v>135</v>
      </c>
      <c r="G3945" s="444">
        <f>INDEX([1]CAPS!$A:$A,MATCH(F:F,[1]CAPS!$H:$H,0))</f>
        <v>7766</v>
      </c>
      <c r="H3945" s="386" t="s">
        <v>236</v>
      </c>
      <c r="I3945" s="383" t="s">
        <v>242</v>
      </c>
      <c r="J3945" s="340">
        <v>0</v>
      </c>
      <c r="K3945" s="343">
        <v>3</v>
      </c>
      <c r="L3945" s="340">
        <v>0</v>
      </c>
      <c r="M3945" s="340">
        <v>0</v>
      </c>
      <c r="N3945" s="340">
        <v>0</v>
      </c>
      <c r="O3945" s="344">
        <v>0</v>
      </c>
      <c r="P3945" s="340">
        <v>0</v>
      </c>
      <c r="Q3945" s="340">
        <v>0</v>
      </c>
      <c r="R3945" s="369"/>
      <c r="S3945">
        <f t="shared" si="435"/>
        <v>3</v>
      </c>
    </row>
    <row r="3946" spans="1:19" ht="32" hidden="1" x14ac:dyDescent="0.2">
      <c r="A3946" s="481" t="s">
        <v>566</v>
      </c>
      <c r="B3946" s="345">
        <v>5</v>
      </c>
      <c r="C3946" s="387" t="str">
        <f t="shared" ref="C3946:C4009" si="437">CONCATENATE(A3946,".",B3946)</f>
        <v>BUD1.5</v>
      </c>
      <c r="D3946" s="388">
        <v>2</v>
      </c>
      <c r="E3946" s="485">
        <v>44153</v>
      </c>
      <c r="F3946" s="366" t="s">
        <v>772</v>
      </c>
      <c r="G3946" s="444">
        <f>INDEX([1]CAPS!$A:$A,MATCH(F:F,[1]CAPS!$H:$H,0))</f>
        <v>3997</v>
      </c>
      <c r="H3946" s="386" t="s">
        <v>236</v>
      </c>
      <c r="I3946" s="383" t="s">
        <v>239</v>
      </c>
      <c r="J3946" s="340">
        <v>0</v>
      </c>
      <c r="K3946" s="343">
        <v>21</v>
      </c>
      <c r="L3946" s="340">
        <v>0</v>
      </c>
      <c r="M3946" s="340">
        <v>0</v>
      </c>
      <c r="N3946" s="340">
        <v>0</v>
      </c>
      <c r="O3946" s="344">
        <v>7</v>
      </c>
      <c r="P3946" s="340">
        <v>0</v>
      </c>
      <c r="Q3946" s="340">
        <v>0</v>
      </c>
      <c r="R3946" s="369"/>
      <c r="S3946">
        <f t="shared" si="435"/>
        <v>28</v>
      </c>
    </row>
    <row r="3947" spans="1:19" ht="16" hidden="1" x14ac:dyDescent="0.2">
      <c r="A3947" s="481" t="s">
        <v>566</v>
      </c>
      <c r="B3947" s="345">
        <v>5</v>
      </c>
      <c r="C3947" s="387" t="str">
        <f t="shared" si="437"/>
        <v>BUD1.5</v>
      </c>
      <c r="D3947" s="388">
        <v>2</v>
      </c>
      <c r="E3947" s="485">
        <v>44153</v>
      </c>
      <c r="F3947" s="366" t="s">
        <v>132</v>
      </c>
      <c r="G3947" s="444">
        <f>INDEX([1]CAPS!$A:$A,MATCH(F:F,[1]CAPS!$H:$H,0))</f>
        <v>2469</v>
      </c>
      <c r="H3947" s="386" t="s">
        <v>233</v>
      </c>
      <c r="I3947" s="383" t="s">
        <v>238</v>
      </c>
      <c r="J3947" s="340">
        <v>0</v>
      </c>
      <c r="K3947" s="343">
        <v>8</v>
      </c>
      <c r="L3947" s="340">
        <v>0</v>
      </c>
      <c r="M3947" s="340" t="s">
        <v>276</v>
      </c>
      <c r="N3947" s="340">
        <v>0</v>
      </c>
      <c r="O3947" s="340">
        <v>0</v>
      </c>
      <c r="P3947" s="340">
        <v>0</v>
      </c>
      <c r="Q3947" s="340">
        <v>0</v>
      </c>
      <c r="R3947" s="369"/>
      <c r="S3947">
        <f t="shared" si="435"/>
        <v>8</v>
      </c>
    </row>
    <row r="3948" spans="1:19" ht="16" hidden="1" x14ac:dyDescent="0.2">
      <c r="A3948" s="481" t="s">
        <v>566</v>
      </c>
      <c r="B3948" s="345">
        <v>5</v>
      </c>
      <c r="C3948" s="387" t="str">
        <f t="shared" si="437"/>
        <v>BUD1.5</v>
      </c>
      <c r="D3948" s="388">
        <v>2</v>
      </c>
      <c r="E3948" s="485">
        <v>44153</v>
      </c>
      <c r="F3948" s="366" t="s">
        <v>275</v>
      </c>
      <c r="G3948" s="444">
        <f>INDEX([1]CAPS!$A:$A,MATCH(F:F,[1]CAPS!$H:$H,0))</f>
        <v>3300</v>
      </c>
      <c r="H3948" s="386" t="s">
        <v>234</v>
      </c>
      <c r="I3948" s="383" t="s">
        <v>238</v>
      </c>
      <c r="J3948" s="340">
        <v>0</v>
      </c>
      <c r="K3948" s="343">
        <v>0</v>
      </c>
      <c r="L3948" s="451">
        <v>1</v>
      </c>
      <c r="M3948" s="340">
        <v>0</v>
      </c>
      <c r="N3948" s="340">
        <v>0</v>
      </c>
      <c r="O3948" s="340">
        <v>0</v>
      </c>
      <c r="P3948" s="340">
        <v>0</v>
      </c>
      <c r="Q3948" s="340">
        <v>0</v>
      </c>
      <c r="R3948" s="369"/>
      <c r="S3948">
        <f t="shared" si="435"/>
        <v>0</v>
      </c>
    </row>
    <row r="3949" spans="1:19" ht="32" hidden="1" x14ac:dyDescent="0.2">
      <c r="A3949" s="481" t="s">
        <v>566</v>
      </c>
      <c r="B3949" s="345">
        <v>5</v>
      </c>
      <c r="C3949" s="387" t="str">
        <f t="shared" si="437"/>
        <v>BUD1.5</v>
      </c>
      <c r="D3949" s="388">
        <v>2</v>
      </c>
      <c r="E3949" s="485">
        <v>44153</v>
      </c>
      <c r="F3949" s="366" t="s">
        <v>188</v>
      </c>
      <c r="G3949" s="444">
        <f>INDEX([1]CAPS!$A:$A,MATCH(F:F,[1]CAPS!$H:$H,0))</f>
        <v>3174</v>
      </c>
      <c r="H3949" s="386" t="s">
        <v>496</v>
      </c>
      <c r="I3949" s="383" t="s">
        <v>239</v>
      </c>
      <c r="J3949" s="340">
        <v>0</v>
      </c>
      <c r="K3949" s="343">
        <v>0</v>
      </c>
      <c r="L3949" s="340">
        <v>0</v>
      </c>
      <c r="M3949" s="340" t="s">
        <v>276</v>
      </c>
      <c r="N3949" s="340">
        <v>0</v>
      </c>
      <c r="O3949" s="344">
        <v>9</v>
      </c>
      <c r="P3949" s="340">
        <v>0</v>
      </c>
      <c r="Q3949" s="340">
        <v>0</v>
      </c>
      <c r="R3949" s="369"/>
      <c r="S3949">
        <f t="shared" si="435"/>
        <v>9</v>
      </c>
    </row>
    <row r="3950" spans="1:19" ht="32" hidden="1" x14ac:dyDescent="0.2">
      <c r="A3950" s="481" t="s">
        <v>566</v>
      </c>
      <c r="B3950" s="345">
        <v>5</v>
      </c>
      <c r="C3950" s="387" t="str">
        <f t="shared" si="437"/>
        <v>BUD1.5</v>
      </c>
      <c r="D3950" s="388">
        <v>2</v>
      </c>
      <c r="E3950" s="485">
        <v>44153</v>
      </c>
      <c r="F3950" s="366" t="s">
        <v>232</v>
      </c>
      <c r="G3950" s="444">
        <f>INDEX([1]CAPS!$A:$A,MATCH(F:F,[1]CAPS!$H:$H,0))</f>
        <v>8875</v>
      </c>
      <c r="H3950" s="414" t="s">
        <v>236</v>
      </c>
      <c r="I3950" s="341" t="s">
        <v>239</v>
      </c>
      <c r="J3950" s="340">
        <v>0</v>
      </c>
      <c r="K3950" s="343">
        <v>0</v>
      </c>
      <c r="L3950" s="340">
        <v>0</v>
      </c>
      <c r="M3950" s="340">
        <v>0</v>
      </c>
      <c r="N3950" s="340">
        <v>0</v>
      </c>
      <c r="O3950" s="344">
        <v>2</v>
      </c>
      <c r="P3950" s="340">
        <v>0</v>
      </c>
      <c r="Q3950" s="340">
        <v>0</v>
      </c>
      <c r="R3950" s="369"/>
      <c r="S3950">
        <f t="shared" si="435"/>
        <v>2</v>
      </c>
    </row>
    <row r="3951" spans="1:19" ht="32" hidden="1" x14ac:dyDescent="0.2">
      <c r="A3951" s="481" t="s">
        <v>566</v>
      </c>
      <c r="B3951" s="345">
        <v>5</v>
      </c>
      <c r="C3951" s="387" t="str">
        <f t="shared" si="437"/>
        <v>BUD1.5</v>
      </c>
      <c r="D3951" s="388">
        <v>2</v>
      </c>
      <c r="E3951" s="485">
        <v>44153</v>
      </c>
      <c r="F3951" s="366" t="s">
        <v>166</v>
      </c>
      <c r="G3951" s="444">
        <f>INDEX([1]CAPS!$A:$A,MATCH(F:F,[1]CAPS!$H:$H,0))</f>
        <v>6182</v>
      </c>
      <c r="H3951" s="386" t="s">
        <v>237</v>
      </c>
      <c r="I3951" s="383" t="s">
        <v>239</v>
      </c>
      <c r="J3951" s="340">
        <v>0</v>
      </c>
      <c r="K3951" s="343">
        <v>0</v>
      </c>
      <c r="L3951" s="340">
        <v>0</v>
      </c>
      <c r="M3951" s="340" t="s">
        <v>276</v>
      </c>
      <c r="N3951" s="340">
        <v>0</v>
      </c>
      <c r="O3951" s="490">
        <v>1</v>
      </c>
      <c r="P3951" s="340">
        <v>0</v>
      </c>
      <c r="Q3951" s="340">
        <v>0</v>
      </c>
      <c r="R3951" s="369"/>
      <c r="S3951">
        <f t="shared" si="435"/>
        <v>1</v>
      </c>
    </row>
    <row r="3952" spans="1:19" ht="32" hidden="1" x14ac:dyDescent="0.2">
      <c r="A3952" s="481" t="s">
        <v>566</v>
      </c>
      <c r="B3952" s="345">
        <v>5</v>
      </c>
      <c r="C3952" s="387" t="str">
        <f t="shared" si="437"/>
        <v>BUD1.5</v>
      </c>
      <c r="D3952" s="388">
        <v>2</v>
      </c>
      <c r="E3952" s="485">
        <v>44153</v>
      </c>
      <c r="F3952" s="366" t="s">
        <v>128</v>
      </c>
      <c r="G3952" s="444">
        <f>INDEX([1]CAPS!$A:$A,MATCH(F:F,[1]CAPS!$H:$H,0))</f>
        <v>3243</v>
      </c>
      <c r="H3952" s="386" t="s">
        <v>237</v>
      </c>
      <c r="I3952" s="383" t="s">
        <v>239</v>
      </c>
      <c r="J3952" s="340">
        <v>0</v>
      </c>
      <c r="K3952" s="343">
        <v>0</v>
      </c>
      <c r="L3952" s="340">
        <v>0</v>
      </c>
      <c r="M3952" s="340" t="s">
        <v>276</v>
      </c>
      <c r="N3952" s="340">
        <v>0</v>
      </c>
      <c r="O3952" s="344">
        <v>23</v>
      </c>
      <c r="P3952" s="340">
        <v>0</v>
      </c>
      <c r="Q3952" s="340">
        <v>0</v>
      </c>
      <c r="R3952" s="369"/>
      <c r="S3952">
        <f t="shared" si="435"/>
        <v>23</v>
      </c>
    </row>
    <row r="3953" spans="1:19" ht="16" hidden="1" x14ac:dyDescent="0.2">
      <c r="A3953" s="481" t="s">
        <v>566</v>
      </c>
      <c r="B3953" s="345">
        <v>5</v>
      </c>
      <c r="C3953" s="387" t="str">
        <f t="shared" si="437"/>
        <v>BUD1.5</v>
      </c>
      <c r="D3953" s="388">
        <v>2</v>
      </c>
      <c r="E3953" s="485">
        <v>44153</v>
      </c>
      <c r="F3953" s="366" t="s">
        <v>319</v>
      </c>
      <c r="G3953" s="444">
        <f>INDEX([1]CAPS!$A:$A,MATCH(F:F,[1]CAPS!$H:$H,0))</f>
        <v>3567</v>
      </c>
      <c r="H3953" s="386" t="s">
        <v>234</v>
      </c>
      <c r="I3953" s="383" t="s">
        <v>238</v>
      </c>
      <c r="J3953" s="340">
        <v>0</v>
      </c>
      <c r="K3953" s="343">
        <v>6</v>
      </c>
      <c r="L3953" s="340">
        <v>0</v>
      </c>
      <c r="M3953" s="340" t="s">
        <v>276</v>
      </c>
      <c r="N3953" s="342">
        <v>1</v>
      </c>
      <c r="O3953" s="344">
        <v>2</v>
      </c>
      <c r="P3953" s="340">
        <v>0</v>
      </c>
      <c r="Q3953" s="340">
        <v>0</v>
      </c>
      <c r="R3953" s="369"/>
      <c r="S3953">
        <f t="shared" si="435"/>
        <v>8</v>
      </c>
    </row>
    <row r="3954" spans="1:19" ht="16" hidden="1" x14ac:dyDescent="0.2">
      <c r="A3954" s="481" t="s">
        <v>566</v>
      </c>
      <c r="B3954" s="345">
        <v>5</v>
      </c>
      <c r="C3954" s="387" t="str">
        <f t="shared" si="437"/>
        <v>BUD1.5</v>
      </c>
      <c r="D3954" s="388">
        <v>2</v>
      </c>
      <c r="E3954" s="485">
        <v>44153</v>
      </c>
      <c r="F3954" s="366" t="s">
        <v>565</v>
      </c>
      <c r="G3954" s="444">
        <f>INDEX([1]CAPS!$A:$A,MATCH(F:F,[1]CAPS!$H:$H,0))</f>
        <v>7664</v>
      </c>
      <c r="H3954" s="386" t="s">
        <v>234</v>
      </c>
      <c r="I3954" s="383" t="s">
        <v>238</v>
      </c>
      <c r="J3954" s="340">
        <v>0</v>
      </c>
      <c r="K3954" s="343">
        <v>13</v>
      </c>
      <c r="L3954" s="340">
        <v>0</v>
      </c>
      <c r="M3954" s="340" t="s">
        <v>276</v>
      </c>
      <c r="N3954" s="340">
        <v>0</v>
      </c>
      <c r="O3954" s="344">
        <v>0</v>
      </c>
      <c r="P3954" s="340">
        <v>0</v>
      </c>
      <c r="Q3954" s="340">
        <v>0</v>
      </c>
      <c r="R3954" s="369"/>
      <c r="S3954">
        <f t="shared" si="435"/>
        <v>13</v>
      </c>
    </row>
    <row r="3955" spans="1:19" ht="16" hidden="1" x14ac:dyDescent="0.2">
      <c r="A3955" s="481" t="s">
        <v>566</v>
      </c>
      <c r="B3955" s="345">
        <v>5</v>
      </c>
      <c r="C3955" s="387" t="str">
        <f t="shared" si="437"/>
        <v>BUD1.5</v>
      </c>
      <c r="D3955" s="388">
        <v>2</v>
      </c>
      <c r="E3955" s="485">
        <v>44153</v>
      </c>
      <c r="F3955" s="393" t="s">
        <v>231</v>
      </c>
      <c r="G3955" s="444">
        <f>INDEX([1]CAPS!$A:$A,MATCH(F:F,[1]CAPS!$H:$H,0))</f>
        <v>2561</v>
      </c>
      <c r="H3955" s="386" t="s">
        <v>270</v>
      </c>
      <c r="I3955" s="383" t="s">
        <v>240</v>
      </c>
      <c r="J3955" s="340">
        <v>0</v>
      </c>
      <c r="K3955" s="343">
        <v>13</v>
      </c>
      <c r="L3955" s="340">
        <v>0</v>
      </c>
      <c r="M3955" s="340" t="s">
        <v>276</v>
      </c>
      <c r="N3955" s="342">
        <v>9</v>
      </c>
      <c r="O3955" s="344"/>
      <c r="P3955" s="340">
        <v>0</v>
      </c>
      <c r="Q3955" s="340">
        <v>0</v>
      </c>
      <c r="R3955" s="369"/>
      <c r="S3955">
        <f t="shared" si="435"/>
        <v>13</v>
      </c>
    </row>
    <row r="3956" spans="1:19" ht="32" hidden="1" x14ac:dyDescent="0.2">
      <c r="A3956" s="481" t="s">
        <v>566</v>
      </c>
      <c r="B3956" s="345">
        <v>5</v>
      </c>
      <c r="C3956" s="387" t="str">
        <f t="shared" si="437"/>
        <v>BUD1.5</v>
      </c>
      <c r="D3956" s="388">
        <v>2</v>
      </c>
      <c r="E3956" s="485">
        <v>44153</v>
      </c>
      <c r="F3956" s="366" t="s">
        <v>166</v>
      </c>
      <c r="G3956" s="444">
        <f>INDEX([1]CAPS!$A:$A,MATCH(F:F,[1]CAPS!$H:$H,0))</f>
        <v>6182</v>
      </c>
      <c r="H3956" s="386" t="s">
        <v>237</v>
      </c>
      <c r="I3956" s="383" t="s">
        <v>239</v>
      </c>
      <c r="J3956" s="340">
        <v>0</v>
      </c>
      <c r="K3956" s="343">
        <v>0</v>
      </c>
      <c r="L3956" s="340">
        <v>0</v>
      </c>
      <c r="M3956" s="340" t="s">
        <v>276</v>
      </c>
      <c r="N3956" s="340">
        <v>0</v>
      </c>
      <c r="O3956" s="344">
        <v>8</v>
      </c>
      <c r="P3956" s="340">
        <v>0</v>
      </c>
      <c r="Q3956" s="340">
        <v>0</v>
      </c>
      <c r="R3956" s="369"/>
      <c r="S3956">
        <f t="shared" si="435"/>
        <v>8</v>
      </c>
    </row>
    <row r="3957" spans="1:19" ht="16" hidden="1" x14ac:dyDescent="0.2">
      <c r="A3957" s="481" t="s">
        <v>566</v>
      </c>
      <c r="B3957" s="345">
        <v>5</v>
      </c>
      <c r="C3957" s="387" t="str">
        <f t="shared" si="437"/>
        <v>BUD1.5</v>
      </c>
      <c r="D3957" s="388">
        <v>2</v>
      </c>
      <c r="E3957" s="485">
        <v>44153</v>
      </c>
      <c r="F3957" s="366" t="s">
        <v>189</v>
      </c>
      <c r="G3957" s="444">
        <f>INDEX([1]CAPS!$A:$A,MATCH(F:F,[1]CAPS!$H:$H,0))</f>
        <v>5541</v>
      </c>
      <c r="H3957" s="386" t="s">
        <v>233</v>
      </c>
      <c r="I3957" s="383" t="s">
        <v>238</v>
      </c>
      <c r="J3957" s="340">
        <v>0</v>
      </c>
      <c r="K3957" s="343">
        <v>27</v>
      </c>
      <c r="L3957" s="340">
        <v>0</v>
      </c>
      <c r="M3957" s="340" t="s">
        <v>276</v>
      </c>
      <c r="N3957" s="340">
        <v>0</v>
      </c>
      <c r="O3957" s="340">
        <v>0</v>
      </c>
      <c r="P3957" s="340">
        <v>0</v>
      </c>
      <c r="Q3957" s="340">
        <v>0</v>
      </c>
      <c r="R3957" s="369"/>
      <c r="S3957">
        <f t="shared" si="435"/>
        <v>27</v>
      </c>
    </row>
    <row r="3958" spans="1:19" ht="16" hidden="1" x14ac:dyDescent="0.2">
      <c r="A3958" s="481" t="s">
        <v>566</v>
      </c>
      <c r="B3958" s="345">
        <v>5</v>
      </c>
      <c r="C3958" s="387" t="str">
        <f t="shared" si="437"/>
        <v>BUD1.5</v>
      </c>
      <c r="D3958" s="388">
        <v>2</v>
      </c>
      <c r="E3958" s="485">
        <v>44153</v>
      </c>
      <c r="F3958" s="366" t="s">
        <v>273</v>
      </c>
      <c r="G3958" s="444">
        <f>INDEX([1]CAPS!$A:$A,MATCH(F:F,[1]CAPS!$H:$H,0))</f>
        <v>2501</v>
      </c>
      <c r="H3958" s="407" t="s">
        <v>234</v>
      </c>
      <c r="I3958" s="382" t="s">
        <v>238</v>
      </c>
      <c r="J3958" s="340">
        <v>0</v>
      </c>
      <c r="K3958" s="343">
        <v>15</v>
      </c>
      <c r="L3958" s="340">
        <v>0</v>
      </c>
      <c r="M3958" s="340" t="s">
        <v>276</v>
      </c>
      <c r="N3958" s="340">
        <v>0</v>
      </c>
      <c r="O3958" s="340">
        <v>0</v>
      </c>
      <c r="P3958" s="340">
        <v>0</v>
      </c>
      <c r="Q3958" s="340">
        <v>0</v>
      </c>
      <c r="R3958" s="369"/>
      <c r="S3958">
        <f t="shared" si="435"/>
        <v>15</v>
      </c>
    </row>
    <row r="3959" spans="1:19" ht="32" hidden="1" x14ac:dyDescent="0.2">
      <c r="A3959" s="481" t="s">
        <v>566</v>
      </c>
      <c r="B3959" s="345">
        <v>6</v>
      </c>
      <c r="C3959" s="387" t="str">
        <f t="shared" si="437"/>
        <v>BUD1.6</v>
      </c>
      <c r="D3959" s="388">
        <v>2</v>
      </c>
      <c r="E3959" s="485">
        <v>44153</v>
      </c>
      <c r="F3959" s="366" t="s">
        <v>135</v>
      </c>
      <c r="G3959" s="444">
        <f>INDEX([1]CAPS!$A:$A,MATCH(F:F,[1]CAPS!$H:$H,0))</f>
        <v>7766</v>
      </c>
      <c r="H3959" s="386" t="s">
        <v>236</v>
      </c>
      <c r="I3959" s="383" t="s">
        <v>242</v>
      </c>
      <c r="J3959" s="340">
        <v>0</v>
      </c>
      <c r="K3959" s="343">
        <v>3</v>
      </c>
      <c r="L3959" s="340">
        <v>0</v>
      </c>
      <c r="M3959" s="340">
        <v>0</v>
      </c>
      <c r="N3959" s="340">
        <v>0</v>
      </c>
      <c r="O3959" s="340">
        <v>0</v>
      </c>
      <c r="P3959" s="340">
        <v>0</v>
      </c>
      <c r="Q3959" s="340">
        <v>0</v>
      </c>
      <c r="R3959" s="369"/>
      <c r="S3959">
        <f t="shared" si="435"/>
        <v>3</v>
      </c>
    </row>
    <row r="3960" spans="1:19" ht="32" hidden="1" x14ac:dyDescent="0.2">
      <c r="A3960" s="481" t="s">
        <v>566</v>
      </c>
      <c r="B3960" s="345">
        <v>6</v>
      </c>
      <c r="C3960" s="387" t="str">
        <f t="shared" si="437"/>
        <v>BUD1.6</v>
      </c>
      <c r="D3960" s="388">
        <v>2</v>
      </c>
      <c r="E3960" s="485">
        <v>44153</v>
      </c>
      <c r="F3960" s="366" t="s">
        <v>232</v>
      </c>
      <c r="G3960" s="444">
        <f>INDEX([1]CAPS!$A:$A,MATCH(F:F,[1]CAPS!$H:$H,0))</f>
        <v>8875</v>
      </c>
      <c r="H3960" s="414" t="s">
        <v>236</v>
      </c>
      <c r="I3960" s="341" t="s">
        <v>239</v>
      </c>
      <c r="J3960" s="340">
        <v>0</v>
      </c>
      <c r="K3960" s="343">
        <v>0</v>
      </c>
      <c r="L3960" s="340">
        <v>0</v>
      </c>
      <c r="M3960" s="340">
        <v>0</v>
      </c>
      <c r="N3960" s="340">
        <v>0</v>
      </c>
      <c r="O3960" s="344">
        <v>2</v>
      </c>
      <c r="P3960" s="340">
        <v>0</v>
      </c>
      <c r="Q3960" s="340">
        <v>0</v>
      </c>
      <c r="R3960" s="369"/>
      <c r="S3960">
        <f t="shared" si="435"/>
        <v>2</v>
      </c>
    </row>
    <row r="3961" spans="1:19" ht="16" hidden="1" x14ac:dyDescent="0.2">
      <c r="A3961" s="481" t="s">
        <v>566</v>
      </c>
      <c r="B3961" s="345">
        <v>6</v>
      </c>
      <c r="C3961" s="387" t="str">
        <f t="shared" si="437"/>
        <v>BUD1.6</v>
      </c>
      <c r="D3961" s="388">
        <v>2</v>
      </c>
      <c r="E3961" s="485">
        <v>44153</v>
      </c>
      <c r="F3961" s="366" t="s">
        <v>132</v>
      </c>
      <c r="G3961" s="444">
        <f>INDEX([1]CAPS!$A:$A,MATCH(F:F,[1]CAPS!$H:$H,0))</f>
        <v>2469</v>
      </c>
      <c r="H3961" s="386" t="s">
        <v>233</v>
      </c>
      <c r="I3961" s="383" t="s">
        <v>238</v>
      </c>
      <c r="J3961" s="340">
        <v>0</v>
      </c>
      <c r="K3961" s="343">
        <v>11</v>
      </c>
      <c r="L3961" s="340">
        <v>0</v>
      </c>
      <c r="M3961" s="340" t="s">
        <v>276</v>
      </c>
      <c r="N3961" s="340">
        <v>0</v>
      </c>
      <c r="O3961" s="340">
        <v>0</v>
      </c>
      <c r="P3961" s="340">
        <v>0</v>
      </c>
      <c r="Q3961" s="340">
        <v>0</v>
      </c>
      <c r="R3961" s="369"/>
      <c r="S3961">
        <f t="shared" si="435"/>
        <v>11</v>
      </c>
    </row>
    <row r="3962" spans="1:19" ht="32" hidden="1" x14ac:dyDescent="0.2">
      <c r="A3962" s="481" t="s">
        <v>566</v>
      </c>
      <c r="B3962" s="345">
        <v>6</v>
      </c>
      <c r="C3962" s="387" t="str">
        <f t="shared" si="437"/>
        <v>BUD1.6</v>
      </c>
      <c r="D3962" s="388">
        <v>2</v>
      </c>
      <c r="E3962" s="485">
        <v>44153</v>
      </c>
      <c r="F3962" s="366" t="s">
        <v>772</v>
      </c>
      <c r="G3962" s="444">
        <f>INDEX([1]CAPS!$A:$A,MATCH(F:F,[1]CAPS!$H:$H,0))</f>
        <v>3997</v>
      </c>
      <c r="H3962" s="386" t="s">
        <v>236</v>
      </c>
      <c r="I3962" s="383" t="s">
        <v>239</v>
      </c>
      <c r="J3962" s="340">
        <v>0</v>
      </c>
      <c r="K3962" s="343">
        <v>13</v>
      </c>
      <c r="L3962" s="340">
        <v>0</v>
      </c>
      <c r="M3962" s="340">
        <v>0</v>
      </c>
      <c r="N3962" s="340">
        <v>0</v>
      </c>
      <c r="O3962" s="340">
        <v>0</v>
      </c>
      <c r="P3962" s="340">
        <v>0</v>
      </c>
      <c r="Q3962" s="340">
        <v>0</v>
      </c>
      <c r="R3962" s="369"/>
      <c r="S3962">
        <f t="shared" si="435"/>
        <v>13</v>
      </c>
    </row>
    <row r="3963" spans="1:19" ht="32" hidden="1" x14ac:dyDescent="0.2">
      <c r="A3963" s="481" t="s">
        <v>566</v>
      </c>
      <c r="B3963" s="345">
        <v>6</v>
      </c>
      <c r="C3963" s="387" t="str">
        <f t="shared" si="437"/>
        <v>BUD1.6</v>
      </c>
      <c r="D3963" s="388">
        <v>2</v>
      </c>
      <c r="E3963" s="485">
        <v>44153</v>
      </c>
      <c r="F3963" s="366" t="s">
        <v>188</v>
      </c>
      <c r="G3963" s="444">
        <f>INDEX([1]CAPS!$A:$A,MATCH(F:F,[1]CAPS!$H:$H,0))</f>
        <v>3174</v>
      </c>
      <c r="H3963" s="386" t="s">
        <v>496</v>
      </c>
      <c r="I3963" s="383" t="s">
        <v>239</v>
      </c>
      <c r="J3963" s="340">
        <v>0</v>
      </c>
      <c r="K3963" s="343">
        <v>0</v>
      </c>
      <c r="L3963" s="340">
        <v>0</v>
      </c>
      <c r="M3963" s="340" t="s">
        <v>276</v>
      </c>
      <c r="N3963" s="340">
        <v>0</v>
      </c>
      <c r="O3963" s="344">
        <v>7</v>
      </c>
      <c r="P3963" s="340">
        <v>0</v>
      </c>
      <c r="Q3963" s="342">
        <v>1</v>
      </c>
      <c r="R3963" s="369"/>
      <c r="S3963">
        <f t="shared" si="435"/>
        <v>7</v>
      </c>
    </row>
    <row r="3964" spans="1:19" ht="32" hidden="1" x14ac:dyDescent="0.2">
      <c r="A3964" s="481" t="s">
        <v>566</v>
      </c>
      <c r="B3964" s="345">
        <v>6</v>
      </c>
      <c r="C3964" s="387" t="str">
        <f t="shared" si="437"/>
        <v>BUD1.6</v>
      </c>
      <c r="D3964" s="388">
        <v>2</v>
      </c>
      <c r="E3964" s="485">
        <v>44153</v>
      </c>
      <c r="F3964" s="366" t="s">
        <v>166</v>
      </c>
      <c r="G3964" s="444">
        <f>INDEX([1]CAPS!$A:$A,MATCH(F:F,[1]CAPS!$H:$H,0))</f>
        <v>6182</v>
      </c>
      <c r="H3964" s="386" t="s">
        <v>237</v>
      </c>
      <c r="I3964" s="383" t="s">
        <v>239</v>
      </c>
      <c r="J3964" s="340">
        <v>0</v>
      </c>
      <c r="K3964" s="343">
        <v>0</v>
      </c>
      <c r="L3964" s="340">
        <v>0</v>
      </c>
      <c r="M3964" s="340" t="s">
        <v>276</v>
      </c>
      <c r="N3964" s="340">
        <v>0</v>
      </c>
      <c r="O3964" s="344">
        <v>11</v>
      </c>
      <c r="P3964" s="342">
        <v>0</v>
      </c>
      <c r="Q3964" s="342">
        <v>0</v>
      </c>
      <c r="R3964" s="369"/>
      <c r="S3964">
        <f t="shared" si="435"/>
        <v>11</v>
      </c>
    </row>
    <row r="3965" spans="1:19" ht="32" hidden="1" x14ac:dyDescent="0.2">
      <c r="A3965" s="481" t="s">
        <v>566</v>
      </c>
      <c r="B3965" s="345">
        <v>6</v>
      </c>
      <c r="C3965" s="387" t="str">
        <f t="shared" si="437"/>
        <v>BUD1.6</v>
      </c>
      <c r="D3965" s="388">
        <v>2</v>
      </c>
      <c r="E3965" s="485">
        <v>44153</v>
      </c>
      <c r="F3965" s="366" t="s">
        <v>128</v>
      </c>
      <c r="G3965" s="444">
        <f>INDEX([1]CAPS!$A:$A,MATCH(F:F,[1]CAPS!$H:$H,0))</f>
        <v>3243</v>
      </c>
      <c r="H3965" s="386" t="s">
        <v>237</v>
      </c>
      <c r="I3965" s="383" t="s">
        <v>239</v>
      </c>
      <c r="J3965" s="340">
        <v>0</v>
      </c>
      <c r="K3965" s="343">
        <v>0</v>
      </c>
      <c r="L3965" s="340">
        <v>0</v>
      </c>
      <c r="M3965" s="340" t="s">
        <v>276</v>
      </c>
      <c r="N3965" s="340">
        <v>0</v>
      </c>
      <c r="O3965" s="344">
        <v>21</v>
      </c>
      <c r="P3965" s="342">
        <v>0</v>
      </c>
      <c r="Q3965" s="342">
        <v>0</v>
      </c>
      <c r="R3965" s="369"/>
      <c r="S3965">
        <f t="shared" si="435"/>
        <v>21</v>
      </c>
    </row>
    <row r="3966" spans="1:19" ht="16" hidden="1" x14ac:dyDescent="0.2">
      <c r="A3966" s="481" t="s">
        <v>566</v>
      </c>
      <c r="B3966" s="345">
        <v>6</v>
      </c>
      <c r="C3966" s="387" t="str">
        <f t="shared" si="437"/>
        <v>BUD1.6</v>
      </c>
      <c r="D3966" s="388">
        <v>2</v>
      </c>
      <c r="E3966" s="485">
        <v>44153</v>
      </c>
      <c r="F3966" s="366" t="s">
        <v>319</v>
      </c>
      <c r="G3966" s="444">
        <f>INDEX([1]CAPS!$A:$A,MATCH(F:F,[1]CAPS!$H:$H,0))</f>
        <v>3567</v>
      </c>
      <c r="H3966" s="386" t="s">
        <v>234</v>
      </c>
      <c r="I3966" s="383" t="s">
        <v>238</v>
      </c>
      <c r="J3966" s="340">
        <v>0</v>
      </c>
      <c r="K3966" s="343">
        <v>4</v>
      </c>
      <c r="L3966" s="340">
        <v>0</v>
      </c>
      <c r="M3966" s="340" t="s">
        <v>276</v>
      </c>
      <c r="N3966" s="342">
        <v>2</v>
      </c>
      <c r="O3966" s="344">
        <v>6</v>
      </c>
      <c r="P3966" s="342">
        <v>0</v>
      </c>
      <c r="Q3966" s="342">
        <v>0</v>
      </c>
      <c r="R3966" s="369"/>
      <c r="S3966">
        <f t="shared" si="435"/>
        <v>10</v>
      </c>
    </row>
    <row r="3967" spans="1:19" ht="16" hidden="1" x14ac:dyDescent="0.2">
      <c r="A3967" s="481" t="s">
        <v>566</v>
      </c>
      <c r="B3967" s="345">
        <v>6</v>
      </c>
      <c r="C3967" s="387" t="str">
        <f t="shared" si="437"/>
        <v>BUD1.6</v>
      </c>
      <c r="D3967" s="388">
        <v>2</v>
      </c>
      <c r="E3967" s="485">
        <v>44153</v>
      </c>
      <c r="F3967" s="366" t="s">
        <v>565</v>
      </c>
      <c r="G3967" s="444">
        <f>INDEX([1]CAPS!$A:$A,MATCH(F:F,[1]CAPS!$H:$H,0))</f>
        <v>7664</v>
      </c>
      <c r="H3967" s="386" t="s">
        <v>234</v>
      </c>
      <c r="I3967" s="383" t="s">
        <v>238</v>
      </c>
      <c r="J3967" s="340">
        <v>0</v>
      </c>
      <c r="K3967" s="343">
        <v>12</v>
      </c>
      <c r="L3967" s="340">
        <v>0</v>
      </c>
      <c r="M3967" s="340" t="s">
        <v>276</v>
      </c>
      <c r="N3967" s="340">
        <v>0</v>
      </c>
      <c r="O3967" s="340">
        <v>0</v>
      </c>
      <c r="P3967" s="342">
        <v>0</v>
      </c>
      <c r="Q3967" s="342">
        <v>0</v>
      </c>
      <c r="R3967" s="369"/>
      <c r="S3967">
        <f t="shared" si="435"/>
        <v>12</v>
      </c>
    </row>
    <row r="3968" spans="1:19" ht="16" x14ac:dyDescent="0.2">
      <c r="A3968" s="481" t="s">
        <v>566</v>
      </c>
      <c r="B3968" s="345">
        <v>6</v>
      </c>
      <c r="C3968" s="387" t="str">
        <f t="shared" si="437"/>
        <v>BUD1.6</v>
      </c>
      <c r="D3968" s="388">
        <v>2</v>
      </c>
      <c r="E3968" s="485">
        <v>44153</v>
      </c>
      <c r="F3968" s="366" t="s">
        <v>127</v>
      </c>
      <c r="G3968" s="444">
        <f>INDEX([1]CAPS!$A:$A,MATCH(F:F,[1]CAPS!$H:$H,0))</f>
        <v>10605</v>
      </c>
      <c r="H3968" s="386" t="s">
        <v>233</v>
      </c>
      <c r="I3968" s="383" t="s">
        <v>238</v>
      </c>
      <c r="J3968" s="340">
        <v>0</v>
      </c>
      <c r="K3968" s="343">
        <v>7</v>
      </c>
      <c r="L3968" s="340">
        <v>0</v>
      </c>
      <c r="M3968" s="340" t="s">
        <v>276</v>
      </c>
      <c r="N3968" s="340">
        <v>0</v>
      </c>
      <c r="O3968" s="354" t="s">
        <v>276</v>
      </c>
      <c r="P3968" s="354" t="s">
        <v>276</v>
      </c>
      <c r="Q3968" s="354" t="s">
        <v>276</v>
      </c>
      <c r="R3968" s="369"/>
      <c r="S3968">
        <f>SUM(J3968:K3968)</f>
        <v>7</v>
      </c>
    </row>
    <row r="3969" spans="1:19" ht="16" hidden="1" x14ac:dyDescent="0.2">
      <c r="A3969" s="481" t="s">
        <v>566</v>
      </c>
      <c r="B3969" s="345">
        <v>6</v>
      </c>
      <c r="C3969" s="387" t="str">
        <f t="shared" si="437"/>
        <v>BUD1.6</v>
      </c>
      <c r="D3969" s="388">
        <v>2</v>
      </c>
      <c r="E3969" s="485">
        <v>44153</v>
      </c>
      <c r="F3969" s="366" t="s">
        <v>189</v>
      </c>
      <c r="G3969" s="444">
        <f>INDEX([1]CAPS!$A:$A,MATCH(F:F,[1]CAPS!$H:$H,0))</f>
        <v>5541</v>
      </c>
      <c r="H3969" s="386" t="s">
        <v>233</v>
      </c>
      <c r="I3969" s="383" t="s">
        <v>238</v>
      </c>
      <c r="J3969" s="340">
        <v>0</v>
      </c>
      <c r="K3969" s="343">
        <v>18</v>
      </c>
      <c r="L3969" s="340">
        <v>0</v>
      </c>
      <c r="M3969" s="340" t="s">
        <v>276</v>
      </c>
      <c r="N3969" s="340">
        <v>0</v>
      </c>
      <c r="O3969" s="340">
        <v>0</v>
      </c>
      <c r="P3969" s="340">
        <v>0</v>
      </c>
      <c r="Q3969" s="340">
        <v>0</v>
      </c>
      <c r="R3969" s="369"/>
      <c r="S3969">
        <f t="shared" si="435"/>
        <v>18</v>
      </c>
    </row>
    <row r="3970" spans="1:19" ht="16" x14ac:dyDescent="0.2">
      <c r="A3970" s="481" t="s">
        <v>566</v>
      </c>
      <c r="B3970" s="345">
        <v>6</v>
      </c>
      <c r="C3970" s="387" t="str">
        <f t="shared" si="437"/>
        <v>BUD1.6</v>
      </c>
      <c r="D3970" s="388">
        <v>2</v>
      </c>
      <c r="E3970" s="485">
        <v>44153</v>
      </c>
      <c r="F3970" s="366" t="s">
        <v>129</v>
      </c>
      <c r="G3970" s="444">
        <f>INDEX([1]CAPS!$A:$A,MATCH(F:F,[1]CAPS!$H:$H,0))</f>
        <v>5532</v>
      </c>
      <c r="H3970" s="414" t="s">
        <v>233</v>
      </c>
      <c r="I3970" s="341" t="s">
        <v>238</v>
      </c>
      <c r="J3970" s="340">
        <v>0</v>
      </c>
      <c r="K3970" s="343">
        <v>2</v>
      </c>
      <c r="L3970" s="340">
        <v>0</v>
      </c>
      <c r="M3970" s="340" t="s">
        <v>276</v>
      </c>
      <c r="N3970" s="340">
        <v>0</v>
      </c>
      <c r="O3970" s="354" t="s">
        <v>276</v>
      </c>
      <c r="P3970" s="354" t="s">
        <v>276</v>
      </c>
      <c r="Q3970" s="354" t="s">
        <v>276</v>
      </c>
      <c r="R3970" s="369"/>
      <c r="S3970">
        <f>SUM(J3970:K3970)</f>
        <v>2</v>
      </c>
    </row>
    <row r="3971" spans="1:19" ht="16" hidden="1" x14ac:dyDescent="0.2">
      <c r="A3971" s="481" t="s">
        <v>566</v>
      </c>
      <c r="B3971" s="345">
        <v>6</v>
      </c>
      <c r="C3971" s="387" t="str">
        <f t="shared" si="437"/>
        <v>BUD1.6</v>
      </c>
      <c r="D3971" s="388">
        <v>2</v>
      </c>
      <c r="E3971" s="485">
        <v>44153</v>
      </c>
      <c r="F3971" s="366" t="s">
        <v>273</v>
      </c>
      <c r="G3971" s="444">
        <f>INDEX([1]CAPS!$A:$A,MATCH(F:F,[1]CAPS!$H:$H,0))</f>
        <v>2501</v>
      </c>
      <c r="H3971" s="407" t="s">
        <v>234</v>
      </c>
      <c r="I3971" s="382" t="s">
        <v>238</v>
      </c>
      <c r="J3971" s="340">
        <v>0</v>
      </c>
      <c r="K3971" s="343">
        <v>10</v>
      </c>
      <c r="L3971" s="340">
        <v>0</v>
      </c>
      <c r="M3971" s="340" t="s">
        <v>276</v>
      </c>
      <c r="N3971" s="340">
        <v>0</v>
      </c>
      <c r="O3971" s="344">
        <v>0</v>
      </c>
      <c r="P3971" s="342">
        <v>0</v>
      </c>
      <c r="Q3971" s="342">
        <v>0</v>
      </c>
      <c r="R3971" s="369"/>
      <c r="S3971">
        <f t="shared" si="435"/>
        <v>10</v>
      </c>
    </row>
    <row r="3972" spans="1:19" ht="32" hidden="1" x14ac:dyDescent="0.2">
      <c r="A3972" s="481" t="s">
        <v>566</v>
      </c>
      <c r="B3972" s="345">
        <v>7</v>
      </c>
      <c r="C3972" s="387" t="str">
        <f t="shared" si="437"/>
        <v>BUD1.7</v>
      </c>
      <c r="D3972" s="388">
        <v>2</v>
      </c>
      <c r="E3972" s="485">
        <v>44153</v>
      </c>
      <c r="F3972" s="366" t="s">
        <v>135</v>
      </c>
      <c r="G3972" s="444">
        <f>INDEX([1]CAPS!$A:$A,MATCH(F:F,[1]CAPS!$H:$H,0))</f>
        <v>7766</v>
      </c>
      <c r="H3972" s="386" t="s">
        <v>236</v>
      </c>
      <c r="I3972" s="383" t="s">
        <v>242</v>
      </c>
      <c r="J3972" s="340">
        <v>0</v>
      </c>
      <c r="K3972" s="343">
        <v>2</v>
      </c>
      <c r="L3972" s="340">
        <v>0</v>
      </c>
      <c r="M3972" s="340">
        <v>0</v>
      </c>
      <c r="N3972" s="340">
        <v>0</v>
      </c>
      <c r="O3972" s="344">
        <v>4</v>
      </c>
      <c r="P3972" s="342">
        <v>0</v>
      </c>
      <c r="Q3972" s="342">
        <v>0</v>
      </c>
      <c r="R3972" s="369"/>
      <c r="S3972">
        <f t="shared" si="435"/>
        <v>6</v>
      </c>
    </row>
    <row r="3973" spans="1:19" ht="32" hidden="1" x14ac:dyDescent="0.2">
      <c r="A3973" s="481" t="s">
        <v>566</v>
      </c>
      <c r="B3973" s="345">
        <v>7</v>
      </c>
      <c r="C3973" s="387" t="str">
        <f t="shared" si="437"/>
        <v>BUD1.7</v>
      </c>
      <c r="D3973" s="388">
        <v>2</v>
      </c>
      <c r="E3973" s="485">
        <v>44153</v>
      </c>
      <c r="F3973" s="366" t="s">
        <v>232</v>
      </c>
      <c r="G3973" s="444">
        <f>INDEX([1]CAPS!$A:$A,MATCH(F:F,[1]CAPS!$H:$H,0))</f>
        <v>8875</v>
      </c>
      <c r="H3973" s="414" t="s">
        <v>236</v>
      </c>
      <c r="I3973" s="341" t="s">
        <v>239</v>
      </c>
      <c r="J3973" s="340">
        <v>0</v>
      </c>
      <c r="K3973" s="343">
        <v>0</v>
      </c>
      <c r="L3973" s="340">
        <v>0</v>
      </c>
      <c r="M3973" s="340">
        <v>0</v>
      </c>
      <c r="N3973" s="340">
        <v>0</v>
      </c>
      <c r="O3973" s="344">
        <v>2</v>
      </c>
      <c r="P3973" s="342">
        <v>0</v>
      </c>
      <c r="Q3973" s="342">
        <v>0</v>
      </c>
      <c r="R3973" s="369"/>
      <c r="S3973">
        <f t="shared" si="435"/>
        <v>2</v>
      </c>
    </row>
    <row r="3974" spans="1:19" ht="16" hidden="1" x14ac:dyDescent="0.2">
      <c r="A3974" s="481" t="s">
        <v>566</v>
      </c>
      <c r="B3974" s="345">
        <v>7</v>
      </c>
      <c r="C3974" s="387" t="str">
        <f t="shared" si="437"/>
        <v>BUD1.7</v>
      </c>
      <c r="D3974" s="388">
        <v>2</v>
      </c>
      <c r="E3974" s="485">
        <v>44153</v>
      </c>
      <c r="F3974" s="366" t="s">
        <v>132</v>
      </c>
      <c r="G3974" s="444">
        <f>INDEX([1]CAPS!$A:$A,MATCH(F:F,[1]CAPS!$H:$H,0))</f>
        <v>2469</v>
      </c>
      <c r="H3974" s="386" t="s">
        <v>233</v>
      </c>
      <c r="I3974" s="383" t="s">
        <v>238</v>
      </c>
      <c r="J3974" s="340">
        <v>0</v>
      </c>
      <c r="K3974" s="343">
        <v>9</v>
      </c>
      <c r="L3974" s="340">
        <v>0</v>
      </c>
      <c r="M3974" s="340" t="s">
        <v>276</v>
      </c>
      <c r="N3974" s="340">
        <v>0</v>
      </c>
      <c r="O3974" s="340">
        <v>0</v>
      </c>
      <c r="P3974" s="342">
        <v>0</v>
      </c>
      <c r="Q3974" s="342">
        <v>0</v>
      </c>
      <c r="R3974" s="369"/>
      <c r="S3974">
        <f t="shared" si="435"/>
        <v>9</v>
      </c>
    </row>
    <row r="3975" spans="1:19" ht="32" hidden="1" x14ac:dyDescent="0.2">
      <c r="A3975" s="481" t="s">
        <v>566</v>
      </c>
      <c r="B3975" s="345">
        <v>7</v>
      </c>
      <c r="C3975" s="387" t="str">
        <f t="shared" si="437"/>
        <v>BUD1.7</v>
      </c>
      <c r="D3975" s="388">
        <v>2</v>
      </c>
      <c r="E3975" s="485">
        <v>44153</v>
      </c>
      <c r="F3975" s="366" t="s">
        <v>772</v>
      </c>
      <c r="G3975" s="444">
        <f>INDEX([1]CAPS!$A:$A,MATCH(F:F,[1]CAPS!$H:$H,0))</f>
        <v>3997</v>
      </c>
      <c r="H3975" s="386" t="s">
        <v>236</v>
      </c>
      <c r="I3975" s="383" t="s">
        <v>239</v>
      </c>
      <c r="J3975" s="340">
        <v>0</v>
      </c>
      <c r="K3975" s="343">
        <v>8</v>
      </c>
      <c r="L3975" s="340">
        <v>0</v>
      </c>
      <c r="M3975" s="340">
        <v>0</v>
      </c>
      <c r="N3975" s="340">
        <v>0</v>
      </c>
      <c r="O3975" s="340">
        <v>0</v>
      </c>
      <c r="P3975" s="340">
        <v>0</v>
      </c>
      <c r="Q3975" s="340">
        <v>0</v>
      </c>
      <c r="R3975" s="369"/>
      <c r="S3975">
        <f t="shared" si="435"/>
        <v>8</v>
      </c>
    </row>
    <row r="3976" spans="1:19" ht="32" hidden="1" x14ac:dyDescent="0.2">
      <c r="A3976" s="481" t="s">
        <v>566</v>
      </c>
      <c r="B3976" s="345">
        <v>7</v>
      </c>
      <c r="C3976" s="387" t="str">
        <f t="shared" si="437"/>
        <v>BUD1.7</v>
      </c>
      <c r="D3976" s="388">
        <v>2</v>
      </c>
      <c r="E3976" s="485">
        <v>44153</v>
      </c>
      <c r="F3976" s="366" t="s">
        <v>166</v>
      </c>
      <c r="G3976" s="444">
        <f>INDEX([1]CAPS!$A:$A,MATCH(F:F,[1]CAPS!$H:$H,0))</f>
        <v>6182</v>
      </c>
      <c r="H3976" s="386" t="s">
        <v>237</v>
      </c>
      <c r="I3976" s="383" t="s">
        <v>239</v>
      </c>
      <c r="J3976" s="340">
        <v>0</v>
      </c>
      <c r="K3976" s="343">
        <v>0</v>
      </c>
      <c r="L3976" s="340">
        <v>0</v>
      </c>
      <c r="M3976" s="340" t="s">
        <v>276</v>
      </c>
      <c r="N3976" s="340">
        <v>0</v>
      </c>
      <c r="O3976" s="344">
        <v>14</v>
      </c>
      <c r="P3976" s="340">
        <v>0</v>
      </c>
      <c r="Q3976" s="340">
        <v>0</v>
      </c>
      <c r="R3976" s="369"/>
      <c r="S3976">
        <f t="shared" si="435"/>
        <v>14</v>
      </c>
    </row>
    <row r="3977" spans="1:19" ht="32" hidden="1" x14ac:dyDescent="0.2">
      <c r="A3977" s="481" t="s">
        <v>566</v>
      </c>
      <c r="B3977" s="345">
        <v>7</v>
      </c>
      <c r="C3977" s="387" t="str">
        <f t="shared" si="437"/>
        <v>BUD1.7</v>
      </c>
      <c r="D3977" s="388">
        <v>2</v>
      </c>
      <c r="E3977" s="485">
        <v>44153</v>
      </c>
      <c r="F3977" s="366" t="s">
        <v>188</v>
      </c>
      <c r="G3977" s="444">
        <f>INDEX([1]CAPS!$A:$A,MATCH(F:F,[1]CAPS!$H:$H,0))</f>
        <v>3174</v>
      </c>
      <c r="H3977" s="386" t="s">
        <v>496</v>
      </c>
      <c r="I3977" s="383" t="s">
        <v>239</v>
      </c>
      <c r="J3977" s="340">
        <v>0</v>
      </c>
      <c r="K3977" s="343">
        <v>6</v>
      </c>
      <c r="L3977" s="340">
        <v>0</v>
      </c>
      <c r="M3977" s="340" t="s">
        <v>276</v>
      </c>
      <c r="N3977" s="342">
        <v>1</v>
      </c>
      <c r="O3977" s="344">
        <v>0</v>
      </c>
      <c r="P3977" s="340">
        <v>0</v>
      </c>
      <c r="Q3977" s="340">
        <v>0</v>
      </c>
      <c r="R3977" s="369"/>
      <c r="S3977">
        <f t="shared" si="435"/>
        <v>6</v>
      </c>
    </row>
    <row r="3978" spans="1:19" ht="32" hidden="1" x14ac:dyDescent="0.2">
      <c r="A3978" s="481" t="s">
        <v>566</v>
      </c>
      <c r="B3978" s="345">
        <v>7</v>
      </c>
      <c r="C3978" s="387" t="str">
        <f t="shared" si="437"/>
        <v>BUD1.7</v>
      </c>
      <c r="D3978" s="388">
        <v>2</v>
      </c>
      <c r="E3978" s="485">
        <v>44153</v>
      </c>
      <c r="F3978" s="366" t="s">
        <v>128</v>
      </c>
      <c r="G3978" s="444">
        <f>INDEX([1]CAPS!$A:$A,MATCH(F:F,[1]CAPS!$H:$H,0))</f>
        <v>3243</v>
      </c>
      <c r="H3978" s="386" t="s">
        <v>237</v>
      </c>
      <c r="I3978" s="383" t="s">
        <v>239</v>
      </c>
      <c r="J3978" s="340">
        <v>0</v>
      </c>
      <c r="K3978" s="343">
        <v>0</v>
      </c>
      <c r="L3978" s="340">
        <v>0</v>
      </c>
      <c r="M3978" s="340" t="s">
        <v>276</v>
      </c>
      <c r="N3978" s="340">
        <v>0</v>
      </c>
      <c r="O3978" s="344">
        <v>26</v>
      </c>
      <c r="P3978" s="340">
        <v>0</v>
      </c>
      <c r="Q3978" s="340">
        <v>0</v>
      </c>
      <c r="R3978" s="369"/>
      <c r="S3978">
        <f t="shared" si="435"/>
        <v>26</v>
      </c>
    </row>
    <row r="3979" spans="1:19" ht="32" hidden="1" x14ac:dyDescent="0.2">
      <c r="A3979" s="481" t="s">
        <v>566</v>
      </c>
      <c r="B3979" s="345">
        <v>7</v>
      </c>
      <c r="C3979" s="387" t="str">
        <f t="shared" si="437"/>
        <v>BUD1.7</v>
      </c>
      <c r="D3979" s="388">
        <v>2</v>
      </c>
      <c r="E3979" s="485">
        <v>44153</v>
      </c>
      <c r="F3979" s="366" t="s">
        <v>484</v>
      </c>
      <c r="G3979" s="444">
        <f>INDEX([1]CAPS!$A:$A,MATCH(F:F,[1]CAPS!$H:$H,0))</f>
        <v>6157</v>
      </c>
      <c r="H3979" s="386" t="s">
        <v>495</v>
      </c>
      <c r="I3979" s="389" t="s">
        <v>239</v>
      </c>
      <c r="J3979" s="340">
        <v>0</v>
      </c>
      <c r="K3979" s="343">
        <v>0</v>
      </c>
      <c r="L3979" s="340">
        <v>0</v>
      </c>
      <c r="M3979" s="340" t="s">
        <v>276</v>
      </c>
      <c r="N3979" s="340">
        <v>0</v>
      </c>
      <c r="O3979" s="344">
        <v>1</v>
      </c>
      <c r="P3979" s="340">
        <v>0</v>
      </c>
      <c r="Q3979" s="340">
        <v>0</v>
      </c>
      <c r="R3979" s="369"/>
      <c r="S3979">
        <f t="shared" ref="S3979:S4042" si="438">SUM(J3979:K3979)+O3979</f>
        <v>1</v>
      </c>
    </row>
    <row r="3980" spans="1:19" ht="32" hidden="1" x14ac:dyDescent="0.2">
      <c r="A3980" s="481" t="s">
        <v>566</v>
      </c>
      <c r="B3980" s="345">
        <v>7</v>
      </c>
      <c r="C3980" s="387" t="str">
        <f t="shared" si="437"/>
        <v>BUD1.7</v>
      </c>
      <c r="D3980" s="388">
        <v>2</v>
      </c>
      <c r="E3980" s="485">
        <v>44153</v>
      </c>
      <c r="F3980" s="366" t="s">
        <v>482</v>
      </c>
      <c r="G3980" s="444">
        <f>INDEX([1]CAPS!$A:$A,MATCH(F:F,[1]CAPS!$H:$H,0))</f>
        <v>3596</v>
      </c>
      <c r="H3980" s="414" t="s">
        <v>237</v>
      </c>
      <c r="I3980" s="341" t="s">
        <v>239</v>
      </c>
      <c r="J3980" s="340">
        <v>0</v>
      </c>
      <c r="K3980" s="343">
        <v>0</v>
      </c>
      <c r="L3980" s="340">
        <v>0</v>
      </c>
      <c r="M3980" s="340" t="s">
        <v>276</v>
      </c>
      <c r="N3980" s="340">
        <v>0</v>
      </c>
      <c r="O3980" s="344">
        <v>1</v>
      </c>
      <c r="P3980" s="342">
        <v>0</v>
      </c>
      <c r="Q3980" s="342">
        <v>1</v>
      </c>
      <c r="R3980" s="369"/>
      <c r="S3980">
        <f t="shared" si="438"/>
        <v>1</v>
      </c>
    </row>
    <row r="3981" spans="1:19" ht="16" hidden="1" x14ac:dyDescent="0.2">
      <c r="A3981" s="481" t="s">
        <v>566</v>
      </c>
      <c r="B3981" s="345">
        <v>7</v>
      </c>
      <c r="C3981" s="387" t="str">
        <f t="shared" si="437"/>
        <v>BUD1.7</v>
      </c>
      <c r="D3981" s="388">
        <v>2</v>
      </c>
      <c r="E3981" s="485">
        <v>44153</v>
      </c>
      <c r="F3981" s="525" t="s">
        <v>228</v>
      </c>
      <c r="G3981" s="444">
        <f>INDEX([1]CAPS!$A:$A,MATCH(F:F,[1]CAPS!$H:$H,0))</f>
        <v>7993</v>
      </c>
      <c r="H3981" s="414" t="s">
        <v>234</v>
      </c>
      <c r="I3981" s="341" t="s">
        <v>238</v>
      </c>
      <c r="J3981" s="340">
        <v>0</v>
      </c>
      <c r="K3981" s="343">
        <v>14</v>
      </c>
      <c r="L3981" s="340">
        <v>0</v>
      </c>
      <c r="M3981" s="340" t="s">
        <v>276</v>
      </c>
      <c r="N3981" s="340">
        <v>0</v>
      </c>
      <c r="O3981" s="340">
        <v>0</v>
      </c>
      <c r="P3981" s="340">
        <v>0</v>
      </c>
      <c r="Q3981" s="340">
        <v>0</v>
      </c>
      <c r="R3981" s="369" t="s">
        <v>824</v>
      </c>
      <c r="S3981">
        <f t="shared" si="438"/>
        <v>14</v>
      </c>
    </row>
    <row r="3982" spans="1:19" ht="16" x14ac:dyDescent="0.2">
      <c r="A3982" s="481" t="s">
        <v>566</v>
      </c>
      <c r="B3982" s="345">
        <v>7</v>
      </c>
      <c r="C3982" s="387" t="str">
        <f t="shared" si="437"/>
        <v>BUD1.7</v>
      </c>
      <c r="D3982" s="388">
        <v>2</v>
      </c>
      <c r="E3982" s="485">
        <v>44153</v>
      </c>
      <c r="F3982" s="366" t="s">
        <v>127</v>
      </c>
      <c r="G3982" s="444">
        <f>INDEX([1]CAPS!$A:$A,MATCH(F:F,[1]CAPS!$H:$H,0))</f>
        <v>10605</v>
      </c>
      <c r="H3982" s="386" t="s">
        <v>233</v>
      </c>
      <c r="I3982" s="383" t="s">
        <v>238</v>
      </c>
      <c r="J3982" s="340">
        <v>0</v>
      </c>
      <c r="K3982" s="343">
        <v>2</v>
      </c>
      <c r="L3982" s="340">
        <v>0</v>
      </c>
      <c r="M3982" s="340" t="s">
        <v>276</v>
      </c>
      <c r="N3982" s="340">
        <v>0</v>
      </c>
      <c r="O3982" s="354" t="s">
        <v>276</v>
      </c>
      <c r="P3982" s="354" t="s">
        <v>276</v>
      </c>
      <c r="Q3982" s="354" t="s">
        <v>276</v>
      </c>
      <c r="R3982" s="369"/>
      <c r="S3982">
        <f>SUM(J3982:K3982)</f>
        <v>2</v>
      </c>
    </row>
    <row r="3983" spans="1:19" ht="16" hidden="1" x14ac:dyDescent="0.2">
      <c r="A3983" s="481" t="s">
        <v>566</v>
      </c>
      <c r="B3983" s="345">
        <v>7</v>
      </c>
      <c r="C3983" s="387" t="str">
        <f t="shared" si="437"/>
        <v>BUD1.7</v>
      </c>
      <c r="D3983" s="388">
        <v>2</v>
      </c>
      <c r="E3983" s="485">
        <v>44153</v>
      </c>
      <c r="F3983" s="366" t="s">
        <v>189</v>
      </c>
      <c r="G3983" s="444">
        <f>INDEX([1]CAPS!$A:$A,MATCH(F:F,[1]CAPS!$H:$H,0))</f>
        <v>5541</v>
      </c>
      <c r="H3983" s="386" t="s">
        <v>233</v>
      </c>
      <c r="I3983" s="383" t="s">
        <v>238</v>
      </c>
      <c r="J3983" s="340">
        <v>0</v>
      </c>
      <c r="K3983" s="343">
        <v>6</v>
      </c>
      <c r="L3983" s="340">
        <v>0</v>
      </c>
      <c r="M3983" s="340" t="s">
        <v>276</v>
      </c>
      <c r="N3983" s="340">
        <v>0</v>
      </c>
      <c r="O3983" s="344">
        <v>1</v>
      </c>
      <c r="P3983" s="342">
        <v>0</v>
      </c>
      <c r="Q3983" s="342">
        <v>0</v>
      </c>
      <c r="R3983" s="369"/>
      <c r="S3983">
        <f t="shared" si="438"/>
        <v>7</v>
      </c>
    </row>
    <row r="3984" spans="1:19" ht="16" hidden="1" x14ac:dyDescent="0.2">
      <c r="A3984" s="481" t="s">
        <v>566</v>
      </c>
      <c r="B3984" s="345">
        <v>7</v>
      </c>
      <c r="C3984" s="387" t="str">
        <f t="shared" si="437"/>
        <v>BUD1.7</v>
      </c>
      <c r="D3984" s="388">
        <v>2</v>
      </c>
      <c r="E3984" s="485">
        <v>44153</v>
      </c>
      <c r="F3984" s="366" t="s">
        <v>319</v>
      </c>
      <c r="G3984" s="444">
        <f>INDEX([1]CAPS!$A:$A,MATCH(F:F,[1]CAPS!$H:$H,0))</f>
        <v>3567</v>
      </c>
      <c r="H3984" s="386" t="s">
        <v>234</v>
      </c>
      <c r="I3984" s="383" t="s">
        <v>238</v>
      </c>
      <c r="J3984" s="340">
        <v>0</v>
      </c>
      <c r="K3984" s="343">
        <v>14</v>
      </c>
      <c r="L3984" s="340">
        <v>0</v>
      </c>
      <c r="M3984" s="340" t="s">
        <v>276</v>
      </c>
      <c r="N3984" s="340">
        <v>0</v>
      </c>
      <c r="O3984" s="344">
        <v>2</v>
      </c>
      <c r="P3984" s="342">
        <v>0</v>
      </c>
      <c r="Q3984" s="342">
        <v>0</v>
      </c>
      <c r="R3984" s="369"/>
      <c r="S3984">
        <f t="shared" si="438"/>
        <v>16</v>
      </c>
    </row>
    <row r="3985" spans="1:19" ht="16" hidden="1" x14ac:dyDescent="0.2">
      <c r="A3985" s="481" t="s">
        <v>566</v>
      </c>
      <c r="B3985" s="345">
        <v>7</v>
      </c>
      <c r="C3985" s="387" t="str">
        <f t="shared" si="437"/>
        <v>BUD1.7</v>
      </c>
      <c r="D3985" s="388">
        <v>2</v>
      </c>
      <c r="E3985" s="485">
        <v>44153</v>
      </c>
      <c r="F3985" s="366" t="s">
        <v>565</v>
      </c>
      <c r="G3985" s="444">
        <f>INDEX([1]CAPS!$A:$A,MATCH(F:F,[1]CAPS!$H:$H,0))</f>
        <v>7664</v>
      </c>
      <c r="H3985" s="386" t="s">
        <v>234</v>
      </c>
      <c r="I3985" s="383" t="s">
        <v>238</v>
      </c>
      <c r="J3985" s="340">
        <v>0</v>
      </c>
      <c r="K3985" s="343">
        <v>7</v>
      </c>
      <c r="L3985" s="340">
        <v>0</v>
      </c>
      <c r="M3985" s="340" t="s">
        <v>276</v>
      </c>
      <c r="N3985" s="340">
        <v>0</v>
      </c>
      <c r="O3985" s="340">
        <v>0</v>
      </c>
      <c r="P3985" s="340">
        <v>0</v>
      </c>
      <c r="Q3985" s="340">
        <v>0</v>
      </c>
      <c r="R3985" s="369"/>
      <c r="S3985">
        <f t="shared" si="438"/>
        <v>7</v>
      </c>
    </row>
    <row r="3986" spans="1:19" ht="16" hidden="1" x14ac:dyDescent="0.2">
      <c r="A3986" s="481" t="s">
        <v>566</v>
      </c>
      <c r="B3986" s="345">
        <v>7</v>
      </c>
      <c r="C3986" s="387" t="str">
        <f t="shared" si="437"/>
        <v>BUD1.7</v>
      </c>
      <c r="D3986" s="388">
        <v>2</v>
      </c>
      <c r="E3986" s="485">
        <v>44153</v>
      </c>
      <c r="F3986" s="393" t="s">
        <v>231</v>
      </c>
      <c r="G3986" s="444">
        <f>INDEX([1]CAPS!$A:$A,MATCH(F:F,[1]CAPS!$H:$H,0))</f>
        <v>2561</v>
      </c>
      <c r="H3986" s="386" t="s">
        <v>270</v>
      </c>
      <c r="I3986" s="383" t="s">
        <v>240</v>
      </c>
      <c r="J3986" s="340">
        <v>0</v>
      </c>
      <c r="K3986" s="343">
        <v>1</v>
      </c>
      <c r="L3986" s="340">
        <v>0</v>
      </c>
      <c r="M3986" s="340" t="s">
        <v>276</v>
      </c>
      <c r="N3986" s="342">
        <v>1</v>
      </c>
      <c r="O3986" s="340">
        <v>0</v>
      </c>
      <c r="P3986" s="340">
        <v>0</v>
      </c>
      <c r="Q3986" s="340">
        <v>0</v>
      </c>
      <c r="R3986" s="369"/>
      <c r="S3986">
        <f t="shared" si="438"/>
        <v>1</v>
      </c>
    </row>
    <row r="3987" spans="1:19" ht="32" hidden="1" x14ac:dyDescent="0.2">
      <c r="A3987" s="481" t="s">
        <v>566</v>
      </c>
      <c r="B3987" s="345">
        <v>8</v>
      </c>
      <c r="C3987" s="387" t="str">
        <f t="shared" si="437"/>
        <v>BUD1.8</v>
      </c>
      <c r="D3987" s="388">
        <v>2</v>
      </c>
      <c r="E3987" s="485">
        <v>44153</v>
      </c>
      <c r="F3987" s="366" t="s">
        <v>135</v>
      </c>
      <c r="G3987" s="444">
        <f>INDEX([1]CAPS!$A:$A,MATCH(F:F,[1]CAPS!$H:$H,0))</f>
        <v>7766</v>
      </c>
      <c r="H3987" s="386" t="s">
        <v>236</v>
      </c>
      <c r="I3987" s="383" t="s">
        <v>242</v>
      </c>
      <c r="J3987" s="340">
        <v>0</v>
      </c>
      <c r="K3987" s="343">
        <v>1</v>
      </c>
      <c r="L3987" s="340">
        <v>0</v>
      </c>
      <c r="M3987" s="342">
        <v>2</v>
      </c>
      <c r="N3987" s="340">
        <v>0</v>
      </c>
      <c r="O3987" s="340">
        <v>0</v>
      </c>
      <c r="P3987" s="340">
        <v>0</v>
      </c>
      <c r="Q3987" s="340">
        <v>0</v>
      </c>
      <c r="R3987" s="369"/>
      <c r="S3987">
        <f t="shared" si="438"/>
        <v>1</v>
      </c>
    </row>
    <row r="3988" spans="1:19" ht="16" hidden="1" x14ac:dyDescent="0.2">
      <c r="A3988" s="481" t="s">
        <v>566</v>
      </c>
      <c r="B3988" s="345">
        <v>8</v>
      </c>
      <c r="C3988" s="387" t="str">
        <f t="shared" si="437"/>
        <v>BUD1.8</v>
      </c>
      <c r="D3988" s="388">
        <v>2</v>
      </c>
      <c r="E3988" s="485">
        <v>44153</v>
      </c>
      <c r="F3988" s="366" t="s">
        <v>132</v>
      </c>
      <c r="G3988" s="444">
        <f>INDEX([1]CAPS!$A:$A,MATCH(F:F,[1]CAPS!$H:$H,0))</f>
        <v>2469</v>
      </c>
      <c r="H3988" s="386" t="s">
        <v>233</v>
      </c>
      <c r="I3988" s="383" t="s">
        <v>238</v>
      </c>
      <c r="J3988" s="340">
        <v>0</v>
      </c>
      <c r="K3988" s="343">
        <v>9</v>
      </c>
      <c r="L3988" s="340">
        <v>0</v>
      </c>
      <c r="M3988" s="340" t="s">
        <v>276</v>
      </c>
      <c r="N3988" s="340">
        <v>0</v>
      </c>
      <c r="O3988" s="340">
        <v>0</v>
      </c>
      <c r="P3988" s="340">
        <v>0</v>
      </c>
      <c r="Q3988" s="340">
        <v>0</v>
      </c>
      <c r="R3988" s="369"/>
      <c r="S3988">
        <f t="shared" si="438"/>
        <v>9</v>
      </c>
    </row>
    <row r="3989" spans="1:19" ht="32" hidden="1" x14ac:dyDescent="0.2">
      <c r="A3989" s="481" t="s">
        <v>566</v>
      </c>
      <c r="B3989" s="345">
        <v>8</v>
      </c>
      <c r="C3989" s="387" t="str">
        <f t="shared" si="437"/>
        <v>BUD1.8</v>
      </c>
      <c r="D3989" s="388">
        <v>2</v>
      </c>
      <c r="E3989" s="485">
        <v>44153</v>
      </c>
      <c r="F3989" s="366" t="s">
        <v>772</v>
      </c>
      <c r="G3989" s="444">
        <f>INDEX([1]CAPS!$A:$A,MATCH(F:F,[1]CAPS!$H:$H,0))</f>
        <v>3997</v>
      </c>
      <c r="H3989" s="386" t="s">
        <v>236</v>
      </c>
      <c r="I3989" s="383" t="s">
        <v>239</v>
      </c>
      <c r="J3989" s="340">
        <v>0</v>
      </c>
      <c r="K3989" s="343">
        <v>11</v>
      </c>
      <c r="L3989" s="340">
        <v>0</v>
      </c>
      <c r="M3989" s="340">
        <v>0</v>
      </c>
      <c r="N3989" s="340">
        <v>0</v>
      </c>
      <c r="O3989" s="340">
        <v>0</v>
      </c>
      <c r="P3989" s="340">
        <v>0</v>
      </c>
      <c r="Q3989" s="340">
        <v>0</v>
      </c>
      <c r="R3989" s="369"/>
      <c r="S3989">
        <f t="shared" si="438"/>
        <v>11</v>
      </c>
    </row>
    <row r="3990" spans="1:19" ht="32" hidden="1" x14ac:dyDescent="0.2">
      <c r="A3990" s="481" t="s">
        <v>566</v>
      </c>
      <c r="B3990" s="345">
        <v>8</v>
      </c>
      <c r="C3990" s="387" t="str">
        <f t="shared" si="437"/>
        <v>BUD1.8</v>
      </c>
      <c r="D3990" s="388">
        <v>2</v>
      </c>
      <c r="E3990" s="485">
        <v>44153</v>
      </c>
      <c r="F3990" s="366" t="s">
        <v>166</v>
      </c>
      <c r="G3990" s="444">
        <f>INDEX([1]CAPS!$A:$A,MATCH(F:F,[1]CAPS!$H:$H,0))</f>
        <v>6182</v>
      </c>
      <c r="H3990" s="386" t="s">
        <v>237</v>
      </c>
      <c r="I3990" s="383" t="s">
        <v>239</v>
      </c>
      <c r="J3990" s="340">
        <v>0</v>
      </c>
      <c r="K3990" s="343">
        <v>1</v>
      </c>
      <c r="L3990" s="340">
        <v>0</v>
      </c>
      <c r="M3990" s="340" t="s">
        <v>276</v>
      </c>
      <c r="N3990" s="340">
        <v>0</v>
      </c>
      <c r="O3990" s="342">
        <v>7</v>
      </c>
      <c r="P3990" s="340">
        <v>0</v>
      </c>
      <c r="Q3990" s="340">
        <v>0</v>
      </c>
      <c r="R3990" s="369"/>
      <c r="S3990">
        <f t="shared" si="438"/>
        <v>8</v>
      </c>
    </row>
    <row r="3991" spans="1:19" ht="32" hidden="1" x14ac:dyDescent="0.2">
      <c r="A3991" s="481" t="s">
        <v>566</v>
      </c>
      <c r="B3991" s="345">
        <v>8</v>
      </c>
      <c r="C3991" s="387" t="str">
        <f t="shared" si="437"/>
        <v>BUD1.8</v>
      </c>
      <c r="D3991" s="388">
        <v>2</v>
      </c>
      <c r="E3991" s="485">
        <v>44153</v>
      </c>
      <c r="F3991" s="393" t="s">
        <v>826</v>
      </c>
      <c r="G3991" s="444">
        <f>INDEX([1]CAPS!$A:$A,MATCH(F:F,[1]CAPS!$H:$H,0))</f>
        <v>8365</v>
      </c>
      <c r="H3991" s="526" t="s">
        <v>237</v>
      </c>
      <c r="I3991" s="341" t="s">
        <v>239</v>
      </c>
      <c r="J3991" s="340">
        <v>0</v>
      </c>
      <c r="K3991" s="343">
        <v>1</v>
      </c>
      <c r="L3991" s="340">
        <v>0</v>
      </c>
      <c r="M3991" s="340" t="s">
        <v>276</v>
      </c>
      <c r="N3991" s="340">
        <v>0</v>
      </c>
      <c r="O3991" s="342">
        <v>3</v>
      </c>
      <c r="P3991" s="340">
        <v>0</v>
      </c>
      <c r="Q3991" s="340">
        <v>0</v>
      </c>
      <c r="R3991" s="369" t="s">
        <v>827</v>
      </c>
      <c r="S3991">
        <f t="shared" si="438"/>
        <v>4</v>
      </c>
    </row>
    <row r="3992" spans="1:19" ht="32" hidden="1" x14ac:dyDescent="0.2">
      <c r="A3992" s="481" t="s">
        <v>566</v>
      </c>
      <c r="B3992" s="345">
        <v>8</v>
      </c>
      <c r="C3992" s="387" t="str">
        <f t="shared" si="437"/>
        <v>BUD1.8</v>
      </c>
      <c r="D3992" s="388">
        <v>2</v>
      </c>
      <c r="E3992" s="485">
        <v>44153</v>
      </c>
      <c r="F3992" s="366" t="s">
        <v>757</v>
      </c>
      <c r="G3992" s="444" t="e">
        <f>INDEX([1]CAPS!$A:$A,MATCH(F:F,[1]CAPS!$H:$H,0))</f>
        <v>#N/A</v>
      </c>
      <c r="H3992" s="414" t="s">
        <v>237</v>
      </c>
      <c r="I3992" s="341" t="s">
        <v>239</v>
      </c>
      <c r="J3992" s="340">
        <v>0</v>
      </c>
      <c r="K3992" s="343">
        <v>0</v>
      </c>
      <c r="L3992" s="340">
        <v>0</v>
      </c>
      <c r="M3992" s="340" t="s">
        <v>276</v>
      </c>
      <c r="N3992" s="340">
        <v>0</v>
      </c>
      <c r="O3992" s="342">
        <v>1</v>
      </c>
      <c r="P3992" s="340">
        <v>0</v>
      </c>
      <c r="Q3992" s="340">
        <v>0</v>
      </c>
      <c r="R3992" s="369"/>
      <c r="S3992">
        <f t="shared" si="438"/>
        <v>1</v>
      </c>
    </row>
    <row r="3993" spans="1:19" ht="16" hidden="1" x14ac:dyDescent="0.2">
      <c r="A3993" s="481" t="s">
        <v>566</v>
      </c>
      <c r="B3993" s="345">
        <v>8</v>
      </c>
      <c r="C3993" s="387" t="str">
        <f t="shared" si="437"/>
        <v>BUD1.8</v>
      </c>
      <c r="D3993" s="388">
        <v>2</v>
      </c>
      <c r="E3993" s="485">
        <v>44153</v>
      </c>
      <c r="F3993" s="366" t="s">
        <v>319</v>
      </c>
      <c r="G3993" s="444">
        <f>INDEX([1]CAPS!$A:$A,MATCH(F:F,[1]CAPS!$H:$H,0))</f>
        <v>3567</v>
      </c>
      <c r="H3993" s="386" t="s">
        <v>234</v>
      </c>
      <c r="I3993" s="383" t="s">
        <v>238</v>
      </c>
      <c r="J3993" s="340">
        <v>0</v>
      </c>
      <c r="K3993" s="343">
        <v>8</v>
      </c>
      <c r="L3993" s="340">
        <v>0</v>
      </c>
      <c r="M3993" s="340" t="s">
        <v>276</v>
      </c>
      <c r="N3993" s="342">
        <v>1</v>
      </c>
      <c r="O3993" s="342">
        <v>6</v>
      </c>
      <c r="P3993" s="340">
        <v>0</v>
      </c>
      <c r="Q3993" s="340">
        <v>0</v>
      </c>
      <c r="R3993" s="369"/>
      <c r="S3993">
        <f t="shared" si="438"/>
        <v>14</v>
      </c>
    </row>
    <row r="3994" spans="1:19" ht="16" x14ac:dyDescent="0.2">
      <c r="A3994" s="481" t="s">
        <v>566</v>
      </c>
      <c r="B3994" s="345">
        <v>8</v>
      </c>
      <c r="C3994" s="387" t="str">
        <f t="shared" si="437"/>
        <v>BUD1.8</v>
      </c>
      <c r="D3994" s="388">
        <v>2</v>
      </c>
      <c r="E3994" s="485">
        <v>44153</v>
      </c>
      <c r="F3994" s="366" t="s">
        <v>127</v>
      </c>
      <c r="G3994" s="444">
        <f>INDEX([1]CAPS!$A:$A,MATCH(F:F,[1]CAPS!$H:$H,0))</f>
        <v>10605</v>
      </c>
      <c r="H3994" s="386" t="s">
        <v>233</v>
      </c>
      <c r="I3994" s="383" t="s">
        <v>238</v>
      </c>
      <c r="J3994" s="340">
        <v>0</v>
      </c>
      <c r="K3994" s="343">
        <v>6</v>
      </c>
      <c r="L3994" s="340">
        <v>0</v>
      </c>
      <c r="M3994" s="340" t="s">
        <v>276</v>
      </c>
      <c r="N3994" s="340">
        <v>0</v>
      </c>
      <c r="O3994" s="354" t="s">
        <v>276</v>
      </c>
      <c r="P3994" s="354" t="s">
        <v>276</v>
      </c>
      <c r="Q3994" s="354" t="s">
        <v>276</v>
      </c>
      <c r="R3994" s="369"/>
      <c r="S3994">
        <f t="shared" ref="S3994:S3995" si="439">SUM(J3994:K3994)</f>
        <v>6</v>
      </c>
    </row>
    <row r="3995" spans="1:19" ht="16" x14ac:dyDescent="0.2">
      <c r="A3995" s="481" t="s">
        <v>566</v>
      </c>
      <c r="B3995" s="345">
        <v>8</v>
      </c>
      <c r="C3995" s="387" t="str">
        <f t="shared" si="437"/>
        <v>BUD1.8</v>
      </c>
      <c r="D3995" s="388">
        <v>2</v>
      </c>
      <c r="E3995" s="485">
        <v>44153</v>
      </c>
      <c r="F3995" s="366" t="s">
        <v>129</v>
      </c>
      <c r="G3995" s="444">
        <f>INDEX([1]CAPS!$A:$A,MATCH(F:F,[1]CAPS!$H:$H,0))</f>
        <v>5532</v>
      </c>
      <c r="H3995" s="414" t="s">
        <v>233</v>
      </c>
      <c r="I3995" s="341" t="s">
        <v>238</v>
      </c>
      <c r="J3995" s="340">
        <v>0</v>
      </c>
      <c r="K3995" s="343">
        <v>1</v>
      </c>
      <c r="L3995" s="340">
        <v>0</v>
      </c>
      <c r="M3995" s="340" t="s">
        <v>276</v>
      </c>
      <c r="N3995" s="340">
        <v>0</v>
      </c>
      <c r="O3995" s="354" t="s">
        <v>276</v>
      </c>
      <c r="P3995" s="354" t="s">
        <v>276</v>
      </c>
      <c r="Q3995" s="354" t="s">
        <v>276</v>
      </c>
      <c r="R3995" s="369"/>
      <c r="S3995">
        <f t="shared" si="439"/>
        <v>1</v>
      </c>
    </row>
    <row r="3996" spans="1:19" ht="16" hidden="1" x14ac:dyDescent="0.2">
      <c r="A3996" s="481" t="s">
        <v>566</v>
      </c>
      <c r="B3996" s="345">
        <v>8</v>
      </c>
      <c r="C3996" s="387" t="str">
        <f t="shared" si="437"/>
        <v>BUD1.8</v>
      </c>
      <c r="D3996" s="388">
        <v>2</v>
      </c>
      <c r="E3996" s="485">
        <v>44153</v>
      </c>
      <c r="F3996" s="366" t="s">
        <v>189</v>
      </c>
      <c r="G3996" s="444">
        <f>INDEX([1]CAPS!$A:$A,MATCH(F:F,[1]CAPS!$H:$H,0))</f>
        <v>5541</v>
      </c>
      <c r="H3996" s="386" t="s">
        <v>233</v>
      </c>
      <c r="I3996" s="383" t="s">
        <v>238</v>
      </c>
      <c r="J3996" s="340">
        <v>0</v>
      </c>
      <c r="K3996" s="343">
        <v>9</v>
      </c>
      <c r="L3996" s="340">
        <v>0</v>
      </c>
      <c r="M3996" s="340" t="s">
        <v>276</v>
      </c>
      <c r="N3996" s="340">
        <v>0</v>
      </c>
      <c r="O3996" s="340">
        <v>0</v>
      </c>
      <c r="P3996" s="340">
        <v>0</v>
      </c>
      <c r="Q3996" s="340">
        <v>0</v>
      </c>
      <c r="R3996" s="369"/>
      <c r="S3996">
        <f t="shared" si="438"/>
        <v>9</v>
      </c>
    </row>
    <row r="3997" spans="1:19" ht="16" hidden="1" x14ac:dyDescent="0.2">
      <c r="A3997" s="481" t="s">
        <v>566</v>
      </c>
      <c r="B3997" s="345">
        <v>8</v>
      </c>
      <c r="C3997" s="387" t="str">
        <f t="shared" si="437"/>
        <v>BUD1.8</v>
      </c>
      <c r="D3997" s="388">
        <v>2</v>
      </c>
      <c r="E3997" s="485">
        <v>44153</v>
      </c>
      <c r="F3997" s="366" t="s">
        <v>273</v>
      </c>
      <c r="G3997" s="444">
        <f>INDEX([1]CAPS!$A:$A,MATCH(F:F,[1]CAPS!$H:$H,0))</f>
        <v>2501</v>
      </c>
      <c r="H3997" s="407" t="s">
        <v>234</v>
      </c>
      <c r="I3997" s="382" t="s">
        <v>238</v>
      </c>
      <c r="J3997" s="340">
        <v>0</v>
      </c>
      <c r="K3997" s="343">
        <v>5</v>
      </c>
      <c r="L3997" s="340">
        <v>0</v>
      </c>
      <c r="M3997" s="340" t="s">
        <v>276</v>
      </c>
      <c r="N3997" s="340">
        <v>0</v>
      </c>
      <c r="O3997" s="340">
        <v>0</v>
      </c>
      <c r="P3997" s="340">
        <v>0</v>
      </c>
      <c r="Q3997" s="340">
        <v>0</v>
      </c>
      <c r="R3997" s="369" t="s">
        <v>770</v>
      </c>
      <c r="S3997">
        <f t="shared" si="438"/>
        <v>5</v>
      </c>
    </row>
    <row r="3998" spans="1:19" ht="32" hidden="1" x14ac:dyDescent="0.2">
      <c r="A3998" s="481" t="s">
        <v>566</v>
      </c>
      <c r="B3998" s="345">
        <v>8</v>
      </c>
      <c r="C3998" s="387" t="str">
        <f t="shared" si="437"/>
        <v>BUD1.8</v>
      </c>
      <c r="D3998" s="388">
        <v>2</v>
      </c>
      <c r="E3998" s="485">
        <v>44153</v>
      </c>
      <c r="F3998" s="366" t="s">
        <v>128</v>
      </c>
      <c r="G3998" s="444">
        <f>INDEX([1]CAPS!$A:$A,MATCH(F:F,[1]CAPS!$H:$H,0))</f>
        <v>3243</v>
      </c>
      <c r="H3998" s="386" t="s">
        <v>237</v>
      </c>
      <c r="I3998" s="383" t="s">
        <v>239</v>
      </c>
      <c r="J3998" s="340">
        <v>0</v>
      </c>
      <c r="K3998" s="343">
        <v>0</v>
      </c>
      <c r="L3998" s="340">
        <v>0</v>
      </c>
      <c r="M3998" s="340" t="s">
        <v>276</v>
      </c>
      <c r="N3998" s="340">
        <v>0</v>
      </c>
      <c r="O3998" s="342">
        <v>28</v>
      </c>
      <c r="P3998" s="340">
        <v>0</v>
      </c>
      <c r="Q3998" s="340">
        <v>0</v>
      </c>
      <c r="R3998" s="369"/>
      <c r="S3998">
        <f t="shared" si="438"/>
        <v>28</v>
      </c>
    </row>
    <row r="3999" spans="1:19" ht="16" x14ac:dyDescent="0.2">
      <c r="A3999" s="481" t="s">
        <v>566</v>
      </c>
      <c r="B3999" s="345">
        <v>8</v>
      </c>
      <c r="C3999" s="387" t="str">
        <f t="shared" si="437"/>
        <v>BUD1.8</v>
      </c>
      <c r="D3999" s="388">
        <v>2</v>
      </c>
      <c r="E3999" s="485">
        <v>44153</v>
      </c>
      <c r="F3999" s="366" t="s">
        <v>758</v>
      </c>
      <c r="G3999" s="444">
        <f>INDEX([1]CAPS!$A:$A,MATCH(F:F,[1]CAPS!$H:$H,0))</f>
        <v>8181</v>
      </c>
      <c r="H3999" s="414" t="s">
        <v>233</v>
      </c>
      <c r="I3999" s="341" t="s">
        <v>240</v>
      </c>
      <c r="J3999" s="340">
        <v>0</v>
      </c>
      <c r="K3999" s="343">
        <v>1</v>
      </c>
      <c r="L3999" s="340">
        <v>0</v>
      </c>
      <c r="M3999" s="340" t="s">
        <v>276</v>
      </c>
      <c r="N3999" s="340">
        <v>0</v>
      </c>
      <c r="O3999" s="354" t="s">
        <v>276</v>
      </c>
      <c r="P3999" s="354" t="s">
        <v>276</v>
      </c>
      <c r="Q3999" s="354" t="s">
        <v>276</v>
      </c>
      <c r="R3999" s="369"/>
      <c r="S3999">
        <f>SUM(J3999:K3999)</f>
        <v>1</v>
      </c>
    </row>
    <row r="4000" spans="1:19" ht="16" hidden="1" x14ac:dyDescent="0.2">
      <c r="A4000" s="481" t="s">
        <v>566</v>
      </c>
      <c r="B4000" s="345">
        <v>8</v>
      </c>
      <c r="C4000" s="387" t="str">
        <f t="shared" si="437"/>
        <v>BUD1.8</v>
      </c>
      <c r="D4000" s="388">
        <v>2</v>
      </c>
      <c r="E4000" s="485">
        <v>44153</v>
      </c>
      <c r="F4000" s="366" t="s">
        <v>565</v>
      </c>
      <c r="G4000" s="444">
        <f>INDEX([1]CAPS!$A:$A,MATCH(F:F,[1]CAPS!$H:$H,0))</f>
        <v>7664</v>
      </c>
      <c r="H4000" s="386" t="s">
        <v>234</v>
      </c>
      <c r="I4000" s="383" t="s">
        <v>238</v>
      </c>
      <c r="J4000" s="340">
        <v>0</v>
      </c>
      <c r="K4000" s="343">
        <v>3</v>
      </c>
      <c r="L4000" s="340">
        <v>0</v>
      </c>
      <c r="M4000" s="340" t="s">
        <v>276</v>
      </c>
      <c r="N4000" s="340">
        <v>0</v>
      </c>
      <c r="O4000" s="340">
        <v>0</v>
      </c>
      <c r="P4000" s="340">
        <v>0</v>
      </c>
      <c r="Q4000" s="340">
        <v>0</v>
      </c>
      <c r="R4000" s="369"/>
      <c r="S4000">
        <f t="shared" si="438"/>
        <v>3</v>
      </c>
    </row>
    <row r="4001" spans="1:19" ht="32" hidden="1" x14ac:dyDescent="0.2">
      <c r="A4001" s="481" t="s">
        <v>566</v>
      </c>
      <c r="B4001" s="345">
        <v>8</v>
      </c>
      <c r="C4001" s="387" t="str">
        <f t="shared" si="437"/>
        <v>BUD1.8</v>
      </c>
      <c r="D4001" s="388">
        <v>2</v>
      </c>
      <c r="E4001" s="485">
        <v>44153</v>
      </c>
      <c r="F4001" s="366" t="s">
        <v>297</v>
      </c>
      <c r="G4001" s="444">
        <f>INDEX([1]CAPS!$A:$A,MATCH(F:F,[1]CAPS!$H:$H,0))</f>
        <v>6322</v>
      </c>
      <c r="H4001" s="386" t="s">
        <v>234</v>
      </c>
      <c r="I4001" s="383" t="s">
        <v>239</v>
      </c>
      <c r="J4001" s="340">
        <v>0</v>
      </c>
      <c r="K4001" s="343">
        <v>1</v>
      </c>
      <c r="L4001" s="340">
        <v>0</v>
      </c>
      <c r="M4001" s="340" t="s">
        <v>276</v>
      </c>
      <c r="N4001" s="342">
        <v>1</v>
      </c>
      <c r="O4001" s="342">
        <v>2</v>
      </c>
      <c r="P4001" s="340">
        <v>0</v>
      </c>
      <c r="Q4001" s="340">
        <v>0</v>
      </c>
      <c r="R4001" s="369"/>
      <c r="S4001">
        <f t="shared" si="438"/>
        <v>3</v>
      </c>
    </row>
    <row r="4002" spans="1:19" ht="32" hidden="1" x14ac:dyDescent="0.2">
      <c r="A4002" s="481" t="s">
        <v>566</v>
      </c>
      <c r="B4002" s="345">
        <v>8</v>
      </c>
      <c r="C4002" s="387" t="str">
        <f t="shared" si="437"/>
        <v>BUD1.8</v>
      </c>
      <c r="D4002" s="388">
        <v>2</v>
      </c>
      <c r="E4002" s="485">
        <v>44153</v>
      </c>
      <c r="F4002" s="366" t="s">
        <v>188</v>
      </c>
      <c r="G4002" s="444">
        <f>INDEX([1]CAPS!$A:$A,MATCH(F:F,[1]CAPS!$H:$H,0))</f>
        <v>3174</v>
      </c>
      <c r="H4002" s="386" t="s">
        <v>496</v>
      </c>
      <c r="I4002" s="383" t="s">
        <v>239</v>
      </c>
      <c r="J4002" s="340">
        <v>0</v>
      </c>
      <c r="K4002" s="343">
        <v>0</v>
      </c>
      <c r="L4002" s="340">
        <v>0</v>
      </c>
      <c r="M4002" s="340" t="s">
        <v>276</v>
      </c>
      <c r="N4002" s="340">
        <v>0</v>
      </c>
      <c r="O4002" s="342">
        <v>3</v>
      </c>
      <c r="P4002" s="340">
        <v>0</v>
      </c>
      <c r="Q4002" s="340">
        <v>0</v>
      </c>
      <c r="R4002" s="369"/>
      <c r="S4002">
        <f t="shared" si="438"/>
        <v>3</v>
      </c>
    </row>
    <row r="4003" spans="1:19" ht="32" hidden="1" x14ac:dyDescent="0.2">
      <c r="A4003" s="481" t="s">
        <v>566</v>
      </c>
      <c r="B4003" s="345">
        <v>9</v>
      </c>
      <c r="C4003" s="387" t="str">
        <f t="shared" si="437"/>
        <v>BUD1.9</v>
      </c>
      <c r="D4003" s="388">
        <v>2</v>
      </c>
      <c r="E4003" s="485">
        <v>44153</v>
      </c>
      <c r="F4003" s="366" t="s">
        <v>232</v>
      </c>
      <c r="G4003" s="444">
        <f>INDEX([1]CAPS!$A:$A,MATCH(F:F,[1]CAPS!$H:$H,0))</f>
        <v>8875</v>
      </c>
      <c r="H4003" s="414" t="s">
        <v>236</v>
      </c>
      <c r="I4003" s="341" t="s">
        <v>239</v>
      </c>
      <c r="J4003" s="340">
        <v>0</v>
      </c>
      <c r="K4003" s="343">
        <v>1</v>
      </c>
      <c r="L4003" s="340">
        <v>0</v>
      </c>
      <c r="M4003" s="342">
        <v>1</v>
      </c>
      <c r="N4003" s="340">
        <v>0</v>
      </c>
      <c r="O4003" s="340">
        <v>0</v>
      </c>
      <c r="P4003" s="340">
        <v>0</v>
      </c>
      <c r="Q4003" s="340">
        <v>0</v>
      </c>
      <c r="R4003" s="369"/>
      <c r="S4003">
        <f t="shared" si="438"/>
        <v>1</v>
      </c>
    </row>
    <row r="4004" spans="1:19" ht="32" hidden="1" x14ac:dyDescent="0.2">
      <c r="A4004" s="481" t="s">
        <v>566</v>
      </c>
      <c r="B4004" s="345">
        <v>9</v>
      </c>
      <c r="C4004" s="387" t="str">
        <f t="shared" si="437"/>
        <v>BUD1.9</v>
      </c>
      <c r="D4004" s="388">
        <v>2</v>
      </c>
      <c r="E4004" s="485">
        <v>44153</v>
      </c>
      <c r="F4004" s="366" t="s">
        <v>135</v>
      </c>
      <c r="G4004" s="444">
        <f>INDEX([1]CAPS!$A:$A,MATCH(F:F,[1]CAPS!$H:$H,0))</f>
        <v>7766</v>
      </c>
      <c r="H4004" s="386" t="s">
        <v>236</v>
      </c>
      <c r="I4004" s="383" t="s">
        <v>242</v>
      </c>
      <c r="J4004" s="340">
        <v>0</v>
      </c>
      <c r="K4004" s="343">
        <v>2</v>
      </c>
      <c r="L4004" s="340">
        <v>0</v>
      </c>
      <c r="M4004" s="342">
        <v>5</v>
      </c>
      <c r="N4004" s="340">
        <v>0</v>
      </c>
      <c r="O4004" s="340">
        <v>0</v>
      </c>
      <c r="P4004" s="340">
        <v>0</v>
      </c>
      <c r="Q4004" s="340">
        <v>0</v>
      </c>
      <c r="R4004" s="369"/>
      <c r="S4004">
        <f t="shared" si="438"/>
        <v>2</v>
      </c>
    </row>
    <row r="4005" spans="1:19" ht="32" hidden="1" x14ac:dyDescent="0.2">
      <c r="A4005" s="481" t="s">
        <v>566</v>
      </c>
      <c r="B4005" s="345">
        <v>9</v>
      </c>
      <c r="C4005" s="387" t="str">
        <f t="shared" si="437"/>
        <v>BUD1.9</v>
      </c>
      <c r="D4005" s="388">
        <v>2</v>
      </c>
      <c r="E4005" s="485">
        <v>44153</v>
      </c>
      <c r="F4005" s="366" t="s">
        <v>772</v>
      </c>
      <c r="G4005" s="444">
        <f>INDEX([1]CAPS!$A:$A,MATCH(F:F,[1]CAPS!$H:$H,0))</f>
        <v>3997</v>
      </c>
      <c r="H4005" s="386" t="s">
        <v>236</v>
      </c>
      <c r="I4005" s="383" t="s">
        <v>239</v>
      </c>
      <c r="J4005" s="340">
        <v>0</v>
      </c>
      <c r="K4005" s="343">
        <v>6</v>
      </c>
      <c r="L4005" s="340">
        <v>0</v>
      </c>
      <c r="M4005" s="340">
        <v>0</v>
      </c>
      <c r="N4005" s="340">
        <v>0</v>
      </c>
      <c r="O4005" s="340">
        <v>0</v>
      </c>
      <c r="P4005" s="340">
        <v>0</v>
      </c>
      <c r="Q4005" s="340">
        <v>0</v>
      </c>
      <c r="R4005" s="369"/>
      <c r="S4005">
        <f t="shared" si="438"/>
        <v>6</v>
      </c>
    </row>
    <row r="4006" spans="1:19" ht="16" hidden="1" x14ac:dyDescent="0.2">
      <c r="A4006" s="481" t="s">
        <v>566</v>
      </c>
      <c r="B4006" s="345">
        <v>9</v>
      </c>
      <c r="C4006" s="387" t="str">
        <f t="shared" si="437"/>
        <v>BUD1.9</v>
      </c>
      <c r="D4006" s="388">
        <v>2</v>
      </c>
      <c r="E4006" s="485">
        <v>44153</v>
      </c>
      <c r="F4006" s="366" t="s">
        <v>132</v>
      </c>
      <c r="G4006" s="444">
        <f>INDEX([1]CAPS!$A:$A,MATCH(F:F,[1]CAPS!$H:$H,0))</f>
        <v>2469</v>
      </c>
      <c r="H4006" s="386" t="s">
        <v>233</v>
      </c>
      <c r="I4006" s="383" t="s">
        <v>238</v>
      </c>
      <c r="J4006" s="340">
        <v>0</v>
      </c>
      <c r="K4006" s="343">
        <v>6</v>
      </c>
      <c r="L4006" s="340">
        <v>0</v>
      </c>
      <c r="M4006" s="340" t="s">
        <v>276</v>
      </c>
      <c r="N4006" s="340">
        <v>0</v>
      </c>
      <c r="O4006" s="340">
        <v>0</v>
      </c>
      <c r="P4006" s="340">
        <v>0</v>
      </c>
      <c r="Q4006" s="340">
        <v>0</v>
      </c>
      <c r="R4006" s="369"/>
      <c r="S4006">
        <f t="shared" si="438"/>
        <v>6</v>
      </c>
    </row>
    <row r="4007" spans="1:19" ht="32" hidden="1" x14ac:dyDescent="0.2">
      <c r="A4007" s="481" t="s">
        <v>566</v>
      </c>
      <c r="B4007" s="345">
        <v>9</v>
      </c>
      <c r="C4007" s="387" t="str">
        <f t="shared" si="437"/>
        <v>BUD1.9</v>
      </c>
      <c r="D4007" s="388">
        <v>2</v>
      </c>
      <c r="E4007" s="485">
        <v>44153</v>
      </c>
      <c r="F4007" s="366" t="s">
        <v>188</v>
      </c>
      <c r="G4007" s="444">
        <f>INDEX([1]CAPS!$A:$A,MATCH(F:F,[1]CAPS!$H:$H,0))</f>
        <v>3174</v>
      </c>
      <c r="H4007" s="386" t="s">
        <v>496</v>
      </c>
      <c r="I4007" s="383" t="s">
        <v>239</v>
      </c>
      <c r="J4007" s="340">
        <v>0</v>
      </c>
      <c r="K4007" s="343">
        <v>4</v>
      </c>
      <c r="L4007" s="340">
        <v>0</v>
      </c>
      <c r="M4007" s="340" t="s">
        <v>276</v>
      </c>
      <c r="N4007" s="340">
        <v>0</v>
      </c>
      <c r="O4007" s="340">
        <v>0</v>
      </c>
      <c r="P4007" s="340">
        <v>0</v>
      </c>
      <c r="Q4007" s="340">
        <v>0</v>
      </c>
      <c r="R4007" s="369"/>
      <c r="S4007">
        <f t="shared" si="438"/>
        <v>4</v>
      </c>
    </row>
    <row r="4008" spans="1:19" ht="32" hidden="1" x14ac:dyDescent="0.2">
      <c r="A4008" s="481" t="s">
        <v>566</v>
      </c>
      <c r="B4008" s="345">
        <v>9</v>
      </c>
      <c r="C4008" s="387" t="str">
        <f t="shared" si="437"/>
        <v>BUD1.9</v>
      </c>
      <c r="D4008" s="388">
        <v>2</v>
      </c>
      <c r="E4008" s="485">
        <v>44153</v>
      </c>
      <c r="F4008" s="366" t="s">
        <v>128</v>
      </c>
      <c r="G4008" s="444">
        <f>INDEX([1]CAPS!$A:$A,MATCH(F:F,[1]CAPS!$H:$H,0))</f>
        <v>3243</v>
      </c>
      <c r="H4008" s="386" t="s">
        <v>237</v>
      </c>
      <c r="I4008" s="383" t="s">
        <v>239</v>
      </c>
      <c r="J4008" s="340">
        <v>0</v>
      </c>
      <c r="K4008" s="497">
        <v>0</v>
      </c>
      <c r="L4008" s="340">
        <v>0</v>
      </c>
      <c r="M4008" s="340" t="s">
        <v>276</v>
      </c>
      <c r="N4008" s="340">
        <v>0</v>
      </c>
      <c r="O4008" s="451">
        <v>27</v>
      </c>
      <c r="P4008" s="340">
        <v>0</v>
      </c>
      <c r="Q4008" s="340">
        <v>0</v>
      </c>
      <c r="R4008" s="369" t="s">
        <v>809</v>
      </c>
      <c r="S4008">
        <f t="shared" si="438"/>
        <v>27</v>
      </c>
    </row>
    <row r="4009" spans="1:19" ht="16" hidden="1" x14ac:dyDescent="0.2">
      <c r="A4009" s="481" t="s">
        <v>566</v>
      </c>
      <c r="B4009" s="345">
        <v>9</v>
      </c>
      <c r="C4009" s="387" t="str">
        <f t="shared" si="437"/>
        <v>BUD1.9</v>
      </c>
      <c r="D4009" s="388">
        <v>2</v>
      </c>
      <c r="E4009" s="485">
        <v>44153</v>
      </c>
      <c r="F4009" s="366" t="s">
        <v>319</v>
      </c>
      <c r="G4009" s="444">
        <f>INDEX([1]CAPS!$A:$A,MATCH(F:F,[1]CAPS!$H:$H,0))</f>
        <v>3567</v>
      </c>
      <c r="H4009" s="386" t="s">
        <v>234</v>
      </c>
      <c r="I4009" s="383" t="s">
        <v>238</v>
      </c>
      <c r="J4009" s="340">
        <v>0</v>
      </c>
      <c r="K4009" s="343">
        <v>23</v>
      </c>
      <c r="L4009" s="340">
        <v>0</v>
      </c>
      <c r="M4009" s="340" t="s">
        <v>276</v>
      </c>
      <c r="N4009" s="342">
        <v>4</v>
      </c>
      <c r="O4009" s="340">
        <v>0</v>
      </c>
      <c r="P4009" s="340">
        <v>0</v>
      </c>
      <c r="Q4009" s="340">
        <v>0</v>
      </c>
      <c r="R4009" s="369"/>
      <c r="S4009">
        <f t="shared" si="438"/>
        <v>23</v>
      </c>
    </row>
    <row r="4010" spans="1:19" ht="16" hidden="1" x14ac:dyDescent="0.2">
      <c r="A4010" s="481" t="s">
        <v>566</v>
      </c>
      <c r="B4010" s="345">
        <v>9</v>
      </c>
      <c r="C4010" s="387" t="str">
        <f t="shared" ref="C4010:C4073" si="440">CONCATENATE(A4010,".",B4010)</f>
        <v>BUD1.9</v>
      </c>
      <c r="D4010" s="388">
        <v>2</v>
      </c>
      <c r="E4010" s="485">
        <v>44153</v>
      </c>
      <c r="F4010" s="366" t="s">
        <v>565</v>
      </c>
      <c r="G4010" s="444">
        <f>INDEX([1]CAPS!$A:$A,MATCH(F:F,[1]CAPS!$H:$H,0))</f>
        <v>7664</v>
      </c>
      <c r="H4010" s="386" t="s">
        <v>234</v>
      </c>
      <c r="I4010" s="383" t="s">
        <v>238</v>
      </c>
      <c r="J4010" s="340">
        <v>0</v>
      </c>
      <c r="K4010" s="343">
        <v>6</v>
      </c>
      <c r="L4010" s="340">
        <v>0</v>
      </c>
      <c r="M4010" s="340" t="s">
        <v>276</v>
      </c>
      <c r="N4010" s="340">
        <v>0</v>
      </c>
      <c r="O4010" s="340">
        <v>0</v>
      </c>
      <c r="P4010" s="340">
        <v>0</v>
      </c>
      <c r="Q4010" s="340">
        <v>0</v>
      </c>
      <c r="R4010" s="369"/>
      <c r="S4010">
        <f t="shared" si="438"/>
        <v>6</v>
      </c>
    </row>
    <row r="4011" spans="1:19" ht="32" hidden="1" x14ac:dyDescent="0.2">
      <c r="A4011" s="481" t="s">
        <v>566</v>
      </c>
      <c r="B4011" s="345">
        <v>9</v>
      </c>
      <c r="C4011" s="387" t="str">
        <f t="shared" si="440"/>
        <v>BUD1.9</v>
      </c>
      <c r="D4011" s="388">
        <v>2</v>
      </c>
      <c r="E4011" s="485">
        <v>44153</v>
      </c>
      <c r="F4011" s="366" t="s">
        <v>297</v>
      </c>
      <c r="G4011" s="444">
        <f>INDEX([1]CAPS!$A:$A,MATCH(F:F,[1]CAPS!$H:$H,0))</f>
        <v>6322</v>
      </c>
      <c r="H4011" s="386" t="s">
        <v>234</v>
      </c>
      <c r="I4011" s="383" t="s">
        <v>239</v>
      </c>
      <c r="J4011" s="340">
        <v>0</v>
      </c>
      <c r="K4011" s="343">
        <v>3</v>
      </c>
      <c r="L4011" s="340">
        <v>0</v>
      </c>
      <c r="M4011" s="340" t="s">
        <v>276</v>
      </c>
      <c r="N4011" s="342">
        <v>3</v>
      </c>
      <c r="O4011" s="340">
        <v>0</v>
      </c>
      <c r="P4011" s="340">
        <v>0</v>
      </c>
      <c r="Q4011" s="340">
        <v>0</v>
      </c>
      <c r="R4011" s="369"/>
      <c r="S4011">
        <f t="shared" si="438"/>
        <v>3</v>
      </c>
    </row>
    <row r="4012" spans="1:19" ht="16" hidden="1" x14ac:dyDescent="0.2">
      <c r="A4012" s="481" t="s">
        <v>566</v>
      </c>
      <c r="B4012" s="345">
        <v>9</v>
      </c>
      <c r="C4012" s="387" t="str">
        <f t="shared" si="440"/>
        <v>BUD1.9</v>
      </c>
      <c r="D4012" s="388">
        <v>2</v>
      </c>
      <c r="E4012" s="485">
        <v>44153</v>
      </c>
      <c r="F4012" s="366" t="s">
        <v>273</v>
      </c>
      <c r="G4012" s="444">
        <f>INDEX([1]CAPS!$A:$A,MATCH(F:F,[1]CAPS!$H:$H,0))</f>
        <v>2501</v>
      </c>
      <c r="H4012" s="407" t="s">
        <v>234</v>
      </c>
      <c r="I4012" s="382" t="s">
        <v>238</v>
      </c>
      <c r="J4012" s="340">
        <v>0</v>
      </c>
      <c r="K4012" s="343">
        <v>5</v>
      </c>
      <c r="L4012" s="340">
        <v>0</v>
      </c>
      <c r="M4012" s="340" t="s">
        <v>276</v>
      </c>
      <c r="N4012" s="340">
        <v>0</v>
      </c>
      <c r="O4012" s="340">
        <v>0</v>
      </c>
      <c r="P4012" s="340">
        <v>0</v>
      </c>
      <c r="Q4012" s="340">
        <v>0</v>
      </c>
      <c r="R4012" s="369"/>
      <c r="S4012">
        <f t="shared" si="438"/>
        <v>5</v>
      </c>
    </row>
    <row r="4013" spans="1:19" ht="16" hidden="1" x14ac:dyDescent="0.2">
      <c r="A4013" s="481" t="s">
        <v>566</v>
      </c>
      <c r="B4013" s="345">
        <v>9</v>
      </c>
      <c r="C4013" s="387" t="str">
        <f t="shared" si="440"/>
        <v>BUD1.9</v>
      </c>
      <c r="D4013" s="388">
        <v>2</v>
      </c>
      <c r="E4013" s="485">
        <v>44153</v>
      </c>
      <c r="F4013" s="366" t="s">
        <v>189</v>
      </c>
      <c r="G4013" s="444">
        <f>INDEX([1]CAPS!$A:$A,MATCH(F:F,[1]CAPS!$H:$H,0))</f>
        <v>5541</v>
      </c>
      <c r="H4013" s="386" t="s">
        <v>233</v>
      </c>
      <c r="I4013" s="383" t="s">
        <v>238</v>
      </c>
      <c r="J4013" s="340">
        <v>0</v>
      </c>
      <c r="K4013" s="343">
        <v>7</v>
      </c>
      <c r="L4013" s="340">
        <v>0</v>
      </c>
      <c r="M4013" s="340" t="s">
        <v>276</v>
      </c>
      <c r="N4013" s="340">
        <v>0</v>
      </c>
      <c r="O4013" s="340">
        <v>0</v>
      </c>
      <c r="P4013" s="340">
        <v>0</v>
      </c>
      <c r="Q4013" s="340">
        <v>0</v>
      </c>
      <c r="R4013" s="369"/>
      <c r="S4013">
        <f t="shared" si="438"/>
        <v>7</v>
      </c>
    </row>
    <row r="4014" spans="1:19" ht="32" hidden="1" x14ac:dyDescent="0.2">
      <c r="A4014" s="481" t="s">
        <v>566</v>
      </c>
      <c r="B4014" s="345">
        <v>9</v>
      </c>
      <c r="C4014" s="387" t="str">
        <f t="shared" si="440"/>
        <v>BUD1.9</v>
      </c>
      <c r="D4014" s="388">
        <v>2</v>
      </c>
      <c r="E4014" s="485">
        <v>44153</v>
      </c>
      <c r="F4014" s="366" t="s">
        <v>166</v>
      </c>
      <c r="G4014" s="444">
        <f>INDEX([1]CAPS!$A:$A,MATCH(F:F,[1]CAPS!$H:$H,0))</f>
        <v>6182</v>
      </c>
      <c r="H4014" s="386" t="s">
        <v>237</v>
      </c>
      <c r="I4014" s="383" t="s">
        <v>239</v>
      </c>
      <c r="J4014" s="340">
        <v>0</v>
      </c>
      <c r="K4014" s="340">
        <v>0</v>
      </c>
      <c r="L4014" s="340">
        <v>0</v>
      </c>
      <c r="M4014" s="340" t="s">
        <v>276</v>
      </c>
      <c r="N4014" s="340">
        <v>0</v>
      </c>
      <c r="O4014" s="342">
        <v>5</v>
      </c>
      <c r="P4014" s="340">
        <v>0</v>
      </c>
      <c r="Q4014" s="340">
        <v>0</v>
      </c>
      <c r="R4014" s="369"/>
      <c r="S4014">
        <f t="shared" si="438"/>
        <v>5</v>
      </c>
    </row>
    <row r="4015" spans="1:19" ht="16" hidden="1" x14ac:dyDescent="0.2">
      <c r="A4015" s="481" t="s">
        <v>566</v>
      </c>
      <c r="B4015" s="345">
        <v>9</v>
      </c>
      <c r="C4015" s="387" t="str">
        <f t="shared" si="440"/>
        <v>BUD1.9</v>
      </c>
      <c r="D4015" s="388">
        <v>2</v>
      </c>
      <c r="E4015" s="485">
        <v>44153</v>
      </c>
      <c r="F4015" s="366" t="s">
        <v>486</v>
      </c>
      <c r="G4015" s="444">
        <f>INDEX([1]CAPS!$A:$A,MATCH(F:F,[1]CAPS!$H:$H,0))</f>
        <v>4169</v>
      </c>
      <c r="H4015" s="414" t="s">
        <v>276</v>
      </c>
      <c r="I4015" s="341" t="s">
        <v>242</v>
      </c>
      <c r="J4015" s="340">
        <v>0</v>
      </c>
      <c r="K4015" s="340">
        <v>0</v>
      </c>
      <c r="L4015" s="340">
        <v>0</v>
      </c>
      <c r="M4015" s="340">
        <v>0</v>
      </c>
      <c r="N4015" s="340">
        <v>0</v>
      </c>
      <c r="O4015" s="342">
        <v>1</v>
      </c>
      <c r="P4015" s="340">
        <v>0</v>
      </c>
      <c r="Q4015" s="340">
        <v>0</v>
      </c>
      <c r="R4015" s="369"/>
      <c r="S4015">
        <f t="shared" si="438"/>
        <v>1</v>
      </c>
    </row>
    <row r="4016" spans="1:19" ht="16" x14ac:dyDescent="0.2">
      <c r="A4016" s="481" t="s">
        <v>566</v>
      </c>
      <c r="B4016" s="345">
        <v>9</v>
      </c>
      <c r="C4016" s="387" t="str">
        <f t="shared" si="440"/>
        <v>BUD1.9</v>
      </c>
      <c r="D4016" s="388">
        <v>2</v>
      </c>
      <c r="E4016" s="485">
        <v>44153</v>
      </c>
      <c r="F4016" s="366" t="s">
        <v>127</v>
      </c>
      <c r="G4016" s="444">
        <f>INDEX([1]CAPS!$A:$A,MATCH(F:F,[1]CAPS!$H:$H,0))</f>
        <v>10605</v>
      </c>
      <c r="H4016" s="386" t="s">
        <v>233</v>
      </c>
      <c r="I4016" s="383" t="s">
        <v>238</v>
      </c>
      <c r="J4016" s="340">
        <v>0</v>
      </c>
      <c r="K4016" s="343">
        <v>7</v>
      </c>
      <c r="L4016" s="340">
        <v>0</v>
      </c>
      <c r="M4016" s="340" t="s">
        <v>276</v>
      </c>
      <c r="N4016" s="340">
        <v>0</v>
      </c>
      <c r="O4016" s="354" t="s">
        <v>276</v>
      </c>
      <c r="P4016" s="354" t="s">
        <v>276</v>
      </c>
      <c r="Q4016" s="354" t="s">
        <v>276</v>
      </c>
      <c r="R4016" s="369"/>
      <c r="S4016">
        <f>SUM(J4016:K4016)</f>
        <v>7</v>
      </c>
    </row>
    <row r="4017" spans="1:19" ht="16" hidden="1" x14ac:dyDescent="0.2">
      <c r="A4017" s="481" t="s">
        <v>566</v>
      </c>
      <c r="B4017" s="345">
        <v>10</v>
      </c>
      <c r="C4017" s="387" t="str">
        <f t="shared" si="440"/>
        <v>BUD1.10</v>
      </c>
      <c r="D4017" s="388">
        <v>2</v>
      </c>
      <c r="E4017" s="485">
        <v>44153</v>
      </c>
      <c r="F4017" s="366" t="s">
        <v>132</v>
      </c>
      <c r="G4017" s="444">
        <f>INDEX([1]CAPS!$A:$A,MATCH(F:F,[1]CAPS!$H:$H,0))</f>
        <v>2469</v>
      </c>
      <c r="H4017" s="386" t="s">
        <v>233</v>
      </c>
      <c r="I4017" s="383" t="s">
        <v>238</v>
      </c>
      <c r="J4017" s="340">
        <v>0</v>
      </c>
      <c r="K4017" s="343">
        <v>5</v>
      </c>
      <c r="L4017" s="340">
        <v>0</v>
      </c>
      <c r="M4017" s="340" t="s">
        <v>276</v>
      </c>
      <c r="N4017" s="340">
        <v>0</v>
      </c>
      <c r="O4017" s="340">
        <v>0</v>
      </c>
      <c r="P4017" s="340">
        <v>0</v>
      </c>
      <c r="Q4017" s="340">
        <v>0</v>
      </c>
      <c r="R4017" s="369"/>
      <c r="S4017">
        <f t="shared" si="438"/>
        <v>5</v>
      </c>
    </row>
    <row r="4018" spans="1:19" ht="32" hidden="1" x14ac:dyDescent="0.2">
      <c r="A4018" s="481" t="s">
        <v>566</v>
      </c>
      <c r="B4018" s="345">
        <v>10</v>
      </c>
      <c r="C4018" s="387" t="str">
        <f t="shared" si="440"/>
        <v>BUD1.10</v>
      </c>
      <c r="D4018" s="388">
        <v>2</v>
      </c>
      <c r="E4018" s="485">
        <v>44153</v>
      </c>
      <c r="F4018" s="366" t="s">
        <v>135</v>
      </c>
      <c r="G4018" s="444">
        <f>INDEX([1]CAPS!$A:$A,MATCH(F:F,[1]CAPS!$H:$H,0))</f>
        <v>7766</v>
      </c>
      <c r="H4018" s="386" t="s">
        <v>236</v>
      </c>
      <c r="I4018" s="383" t="s">
        <v>242</v>
      </c>
      <c r="J4018" s="340">
        <v>0</v>
      </c>
      <c r="K4018" s="343">
        <v>1</v>
      </c>
      <c r="L4018" s="340">
        <v>0</v>
      </c>
      <c r="M4018" s="342">
        <v>4</v>
      </c>
      <c r="N4018" s="340">
        <v>0</v>
      </c>
      <c r="O4018" s="340">
        <v>0</v>
      </c>
      <c r="P4018" s="340">
        <v>0</v>
      </c>
      <c r="Q4018" s="340">
        <v>0</v>
      </c>
      <c r="R4018" s="369"/>
      <c r="S4018">
        <f t="shared" si="438"/>
        <v>1</v>
      </c>
    </row>
    <row r="4019" spans="1:19" ht="32" hidden="1" x14ac:dyDescent="0.2">
      <c r="A4019" s="481" t="s">
        <v>566</v>
      </c>
      <c r="B4019" s="345">
        <v>10</v>
      </c>
      <c r="C4019" s="387" t="str">
        <f t="shared" si="440"/>
        <v>BUD1.10</v>
      </c>
      <c r="D4019" s="388">
        <v>2</v>
      </c>
      <c r="E4019" s="485">
        <v>44153</v>
      </c>
      <c r="F4019" s="366" t="s">
        <v>772</v>
      </c>
      <c r="G4019" s="444">
        <f>INDEX([1]CAPS!$A:$A,MATCH(F:F,[1]CAPS!$H:$H,0))</f>
        <v>3997</v>
      </c>
      <c r="H4019" s="386" t="s">
        <v>236</v>
      </c>
      <c r="I4019" s="383" t="s">
        <v>239</v>
      </c>
      <c r="J4019" s="340">
        <v>0</v>
      </c>
      <c r="K4019" s="343">
        <v>6</v>
      </c>
      <c r="L4019" s="340">
        <v>0</v>
      </c>
      <c r="M4019" s="340">
        <v>0</v>
      </c>
      <c r="N4019" s="340">
        <v>0</v>
      </c>
      <c r="O4019" s="340">
        <v>0</v>
      </c>
      <c r="P4019" s="340">
        <v>0</v>
      </c>
      <c r="Q4019" s="340">
        <v>0</v>
      </c>
      <c r="R4019" s="369"/>
      <c r="S4019">
        <f t="shared" si="438"/>
        <v>6</v>
      </c>
    </row>
    <row r="4020" spans="1:19" ht="32" hidden="1" x14ac:dyDescent="0.2">
      <c r="A4020" s="481" t="s">
        <v>566</v>
      </c>
      <c r="B4020" s="345">
        <v>10</v>
      </c>
      <c r="C4020" s="387" t="str">
        <f t="shared" si="440"/>
        <v>BUD1.10</v>
      </c>
      <c r="D4020" s="388">
        <v>2</v>
      </c>
      <c r="E4020" s="485">
        <v>44153</v>
      </c>
      <c r="F4020" s="366" t="s">
        <v>484</v>
      </c>
      <c r="G4020" s="444">
        <f>INDEX([1]CAPS!$A:$A,MATCH(F:F,[1]CAPS!$H:$H,0))</f>
        <v>6157</v>
      </c>
      <c r="H4020" s="386" t="s">
        <v>495</v>
      </c>
      <c r="I4020" s="389" t="s">
        <v>239</v>
      </c>
      <c r="J4020" s="340">
        <v>0</v>
      </c>
      <c r="K4020" s="343">
        <v>2</v>
      </c>
      <c r="L4020" s="340">
        <v>0</v>
      </c>
      <c r="M4020" s="340" t="s">
        <v>276</v>
      </c>
      <c r="N4020" s="342">
        <v>1</v>
      </c>
      <c r="O4020" s="342">
        <v>4</v>
      </c>
      <c r="P4020" s="340">
        <v>0</v>
      </c>
      <c r="Q4020" s="340">
        <v>0</v>
      </c>
      <c r="R4020" s="369"/>
      <c r="S4020">
        <f t="shared" si="438"/>
        <v>6</v>
      </c>
    </row>
    <row r="4021" spans="1:19" ht="16" hidden="1" x14ac:dyDescent="0.2">
      <c r="A4021" s="481" t="s">
        <v>566</v>
      </c>
      <c r="B4021" s="345">
        <v>10</v>
      </c>
      <c r="C4021" s="387" t="str">
        <f t="shared" si="440"/>
        <v>BUD1.10</v>
      </c>
      <c r="D4021" s="388">
        <v>2</v>
      </c>
      <c r="E4021" s="485">
        <v>44153</v>
      </c>
      <c r="F4021" s="366" t="s">
        <v>759</v>
      </c>
      <c r="G4021" s="444" t="e">
        <f>INDEX([1]CAPS!$A:$A,MATCH(F:F,[1]CAPS!$H:$H,0))</f>
        <v>#N/A</v>
      </c>
      <c r="H4021" s="414" t="s">
        <v>234</v>
      </c>
      <c r="I4021" s="341" t="s">
        <v>238</v>
      </c>
      <c r="J4021" s="340">
        <v>0</v>
      </c>
      <c r="K4021" s="343">
        <v>1</v>
      </c>
      <c r="L4021" s="340">
        <v>0</v>
      </c>
      <c r="M4021" s="340" t="s">
        <v>276</v>
      </c>
      <c r="N4021" s="340">
        <v>0</v>
      </c>
      <c r="O4021" s="342">
        <v>1</v>
      </c>
      <c r="P4021" s="340">
        <v>0</v>
      </c>
      <c r="Q4021" s="340">
        <v>0</v>
      </c>
      <c r="R4021" s="369"/>
      <c r="S4021">
        <f t="shared" si="438"/>
        <v>2</v>
      </c>
    </row>
    <row r="4022" spans="1:19" ht="32" hidden="1" x14ac:dyDescent="0.2">
      <c r="A4022" s="481" t="s">
        <v>566</v>
      </c>
      <c r="B4022" s="345">
        <v>10</v>
      </c>
      <c r="C4022" s="387" t="str">
        <f t="shared" si="440"/>
        <v>BUD1.10</v>
      </c>
      <c r="D4022" s="388">
        <v>2</v>
      </c>
      <c r="E4022" s="485">
        <v>44153</v>
      </c>
      <c r="F4022" s="366" t="s">
        <v>232</v>
      </c>
      <c r="G4022" s="444">
        <f>INDEX([1]CAPS!$A:$A,MATCH(F:F,[1]CAPS!$H:$H,0))</f>
        <v>8875</v>
      </c>
      <c r="H4022" s="414" t="s">
        <v>236</v>
      </c>
      <c r="I4022" s="341" t="s">
        <v>239</v>
      </c>
      <c r="J4022" s="340">
        <v>0</v>
      </c>
      <c r="K4022" s="343">
        <v>0</v>
      </c>
      <c r="L4022" s="340">
        <v>0</v>
      </c>
      <c r="M4022" s="340">
        <v>0</v>
      </c>
      <c r="N4022" s="340">
        <v>0</v>
      </c>
      <c r="O4022" s="342">
        <v>1</v>
      </c>
      <c r="P4022" s="340">
        <v>0</v>
      </c>
      <c r="Q4022" s="340">
        <v>0</v>
      </c>
      <c r="R4022" s="369"/>
      <c r="S4022">
        <f t="shared" si="438"/>
        <v>1</v>
      </c>
    </row>
    <row r="4023" spans="1:19" ht="16" hidden="1" x14ac:dyDescent="0.2">
      <c r="A4023" s="481" t="s">
        <v>566</v>
      </c>
      <c r="B4023" s="345">
        <v>10</v>
      </c>
      <c r="C4023" s="387" t="str">
        <f t="shared" si="440"/>
        <v>BUD1.10</v>
      </c>
      <c r="D4023" s="388">
        <v>2</v>
      </c>
      <c r="E4023" s="485">
        <v>44153</v>
      </c>
      <c r="F4023" s="366" t="s">
        <v>319</v>
      </c>
      <c r="G4023" s="444">
        <f>INDEX([1]CAPS!$A:$A,MATCH(F:F,[1]CAPS!$H:$H,0))</f>
        <v>3567</v>
      </c>
      <c r="H4023" s="386" t="s">
        <v>234</v>
      </c>
      <c r="I4023" s="383" t="s">
        <v>238</v>
      </c>
      <c r="J4023" s="340">
        <v>0</v>
      </c>
      <c r="K4023" s="343">
        <v>11</v>
      </c>
      <c r="L4023" s="340">
        <v>0</v>
      </c>
      <c r="M4023" s="340" t="s">
        <v>276</v>
      </c>
      <c r="N4023" s="342">
        <v>3</v>
      </c>
      <c r="O4023" s="344"/>
      <c r="P4023" s="340">
        <v>0</v>
      </c>
      <c r="Q4023" s="340">
        <v>0</v>
      </c>
      <c r="R4023" s="369"/>
      <c r="S4023">
        <f t="shared" si="438"/>
        <v>11</v>
      </c>
    </row>
    <row r="4024" spans="1:19" ht="16" x14ac:dyDescent="0.2">
      <c r="A4024" s="481" t="s">
        <v>566</v>
      </c>
      <c r="B4024" s="345">
        <v>10</v>
      </c>
      <c r="C4024" s="387" t="str">
        <f t="shared" si="440"/>
        <v>BUD1.10</v>
      </c>
      <c r="D4024" s="388">
        <v>2</v>
      </c>
      <c r="E4024" s="485">
        <v>44153</v>
      </c>
      <c r="F4024" s="366" t="s">
        <v>127</v>
      </c>
      <c r="G4024" s="444">
        <f>INDEX([1]CAPS!$A:$A,MATCH(F:F,[1]CAPS!$H:$H,0))</f>
        <v>10605</v>
      </c>
      <c r="H4024" s="386" t="s">
        <v>233</v>
      </c>
      <c r="I4024" s="383" t="s">
        <v>238</v>
      </c>
      <c r="J4024" s="340">
        <v>0</v>
      </c>
      <c r="K4024" s="343">
        <v>7</v>
      </c>
      <c r="L4024" s="340">
        <v>0</v>
      </c>
      <c r="M4024" s="340" t="s">
        <v>276</v>
      </c>
      <c r="N4024" s="340">
        <v>0</v>
      </c>
      <c r="O4024" s="354" t="s">
        <v>276</v>
      </c>
      <c r="P4024" s="354" t="s">
        <v>276</v>
      </c>
      <c r="Q4024" s="354" t="s">
        <v>276</v>
      </c>
      <c r="R4024" s="369"/>
      <c r="S4024">
        <f>SUM(J4024:K4024)</f>
        <v>7</v>
      </c>
    </row>
    <row r="4025" spans="1:19" ht="16" hidden="1" x14ac:dyDescent="0.2">
      <c r="A4025" s="481" t="s">
        <v>566</v>
      </c>
      <c r="B4025" s="345">
        <v>10</v>
      </c>
      <c r="C4025" s="387" t="str">
        <f t="shared" si="440"/>
        <v>BUD1.10</v>
      </c>
      <c r="D4025" s="388">
        <v>2</v>
      </c>
      <c r="E4025" s="485">
        <v>44153</v>
      </c>
      <c r="F4025" s="366" t="s">
        <v>565</v>
      </c>
      <c r="G4025" s="444">
        <f>INDEX([1]CAPS!$A:$A,MATCH(F:F,[1]CAPS!$H:$H,0))</f>
        <v>7664</v>
      </c>
      <c r="H4025" s="386" t="s">
        <v>234</v>
      </c>
      <c r="I4025" s="383" t="s">
        <v>238</v>
      </c>
      <c r="J4025" s="340">
        <v>0</v>
      </c>
      <c r="K4025" s="343">
        <v>1</v>
      </c>
      <c r="L4025" s="340">
        <v>0</v>
      </c>
      <c r="M4025" s="340" t="s">
        <v>276</v>
      </c>
      <c r="N4025" s="340">
        <v>0</v>
      </c>
      <c r="O4025" s="340">
        <v>0</v>
      </c>
      <c r="P4025" s="340">
        <v>0</v>
      </c>
      <c r="Q4025" s="340">
        <v>0</v>
      </c>
      <c r="R4025" s="369"/>
      <c r="S4025">
        <f t="shared" si="438"/>
        <v>1</v>
      </c>
    </row>
    <row r="4026" spans="1:19" ht="32" hidden="1" x14ac:dyDescent="0.2">
      <c r="A4026" s="481" t="s">
        <v>566</v>
      </c>
      <c r="B4026" s="345">
        <v>10</v>
      </c>
      <c r="C4026" s="387" t="str">
        <f t="shared" si="440"/>
        <v>BUD1.10</v>
      </c>
      <c r="D4026" s="388">
        <v>2</v>
      </c>
      <c r="E4026" s="485">
        <v>44153</v>
      </c>
      <c r="F4026" s="366" t="s">
        <v>188</v>
      </c>
      <c r="G4026" s="444">
        <f>INDEX([1]CAPS!$A:$A,MATCH(F:F,[1]CAPS!$H:$H,0))</f>
        <v>3174</v>
      </c>
      <c r="H4026" s="386" t="s">
        <v>496</v>
      </c>
      <c r="I4026" s="383" t="s">
        <v>239</v>
      </c>
      <c r="J4026" s="340">
        <v>0</v>
      </c>
      <c r="K4026" s="343">
        <v>11</v>
      </c>
      <c r="L4026" s="340">
        <v>0</v>
      </c>
      <c r="M4026" s="340" t="s">
        <v>276</v>
      </c>
      <c r="N4026" s="340">
        <v>0</v>
      </c>
      <c r="O4026" s="340">
        <v>0</v>
      </c>
      <c r="P4026" s="340">
        <v>0</v>
      </c>
      <c r="Q4026" s="340">
        <v>0</v>
      </c>
      <c r="R4026" s="369"/>
      <c r="S4026">
        <f t="shared" si="438"/>
        <v>11</v>
      </c>
    </row>
    <row r="4027" spans="1:19" ht="32" hidden="1" x14ac:dyDescent="0.2">
      <c r="A4027" s="481" t="s">
        <v>566</v>
      </c>
      <c r="B4027" s="345">
        <v>10</v>
      </c>
      <c r="C4027" s="387" t="str">
        <f t="shared" si="440"/>
        <v>BUD1.10</v>
      </c>
      <c r="D4027" s="388">
        <v>2</v>
      </c>
      <c r="E4027" s="485">
        <v>44153</v>
      </c>
      <c r="F4027" s="366" t="s">
        <v>128</v>
      </c>
      <c r="G4027" s="444">
        <f>INDEX([1]CAPS!$A:$A,MATCH(F:F,[1]CAPS!$H:$H,0))</f>
        <v>3243</v>
      </c>
      <c r="H4027" s="386" t="s">
        <v>237</v>
      </c>
      <c r="I4027" s="383" t="s">
        <v>239</v>
      </c>
      <c r="J4027" s="340">
        <v>0</v>
      </c>
      <c r="K4027" s="497">
        <v>0</v>
      </c>
      <c r="L4027" s="340">
        <v>0</v>
      </c>
      <c r="M4027" s="340" t="s">
        <v>276</v>
      </c>
      <c r="N4027" s="340">
        <v>0</v>
      </c>
      <c r="O4027" s="451">
        <v>19</v>
      </c>
      <c r="P4027" s="340">
        <v>0</v>
      </c>
      <c r="Q4027" s="340">
        <v>0</v>
      </c>
      <c r="R4027" s="369" t="s">
        <v>809</v>
      </c>
      <c r="S4027">
        <f t="shared" si="438"/>
        <v>19</v>
      </c>
    </row>
    <row r="4028" spans="1:19" ht="32" hidden="1" x14ac:dyDescent="0.2">
      <c r="A4028" s="481" t="s">
        <v>566</v>
      </c>
      <c r="B4028" s="345">
        <v>10</v>
      </c>
      <c r="C4028" s="387" t="str">
        <f t="shared" si="440"/>
        <v>BUD1.10</v>
      </c>
      <c r="D4028" s="388">
        <v>2</v>
      </c>
      <c r="E4028" s="485">
        <v>44153</v>
      </c>
      <c r="F4028" s="366" t="s">
        <v>166</v>
      </c>
      <c r="G4028" s="444">
        <f>INDEX([1]CAPS!$A:$A,MATCH(F:F,[1]CAPS!$H:$H,0))</f>
        <v>6182</v>
      </c>
      <c r="H4028" s="386" t="s">
        <v>237</v>
      </c>
      <c r="I4028" s="383" t="s">
        <v>239</v>
      </c>
      <c r="J4028" s="340">
        <v>0</v>
      </c>
      <c r="K4028" s="343">
        <v>10</v>
      </c>
      <c r="L4028" s="340">
        <v>0</v>
      </c>
      <c r="M4028" s="340" t="s">
        <v>276</v>
      </c>
      <c r="N4028" s="340">
        <v>0</v>
      </c>
      <c r="O4028" s="340">
        <v>0</v>
      </c>
      <c r="P4028" s="340">
        <v>0</v>
      </c>
      <c r="Q4028" s="340">
        <v>0</v>
      </c>
      <c r="R4028" s="369"/>
      <c r="S4028">
        <f t="shared" si="438"/>
        <v>10</v>
      </c>
    </row>
    <row r="4029" spans="1:19" ht="16" hidden="1" x14ac:dyDescent="0.2">
      <c r="A4029" s="481" t="s">
        <v>566</v>
      </c>
      <c r="B4029" s="345">
        <v>10</v>
      </c>
      <c r="C4029" s="387" t="str">
        <f t="shared" si="440"/>
        <v>BUD1.10</v>
      </c>
      <c r="D4029" s="388">
        <v>2</v>
      </c>
      <c r="E4029" s="485">
        <v>44153</v>
      </c>
      <c r="F4029" s="393" t="s">
        <v>231</v>
      </c>
      <c r="G4029" s="444">
        <f>INDEX([1]CAPS!$A:$A,MATCH(F:F,[1]CAPS!$H:$H,0))</f>
        <v>2561</v>
      </c>
      <c r="H4029" s="386" t="s">
        <v>270</v>
      </c>
      <c r="I4029" s="383" t="s">
        <v>240</v>
      </c>
      <c r="J4029" s="340">
        <v>0</v>
      </c>
      <c r="K4029" s="343">
        <v>2</v>
      </c>
      <c r="L4029" s="340">
        <v>0</v>
      </c>
      <c r="M4029" s="340" t="s">
        <v>276</v>
      </c>
      <c r="N4029" s="342">
        <v>1</v>
      </c>
      <c r="O4029" s="340">
        <v>0</v>
      </c>
      <c r="P4029" s="340">
        <v>0</v>
      </c>
      <c r="Q4029" s="340">
        <v>0</v>
      </c>
      <c r="R4029" s="369"/>
      <c r="S4029">
        <f t="shared" si="438"/>
        <v>2</v>
      </c>
    </row>
    <row r="4030" spans="1:19" ht="32" hidden="1" x14ac:dyDescent="0.2">
      <c r="A4030" s="481" t="s">
        <v>566</v>
      </c>
      <c r="B4030" s="345">
        <v>10</v>
      </c>
      <c r="C4030" s="387" t="str">
        <f t="shared" si="440"/>
        <v>BUD1.10</v>
      </c>
      <c r="D4030" s="388">
        <v>2</v>
      </c>
      <c r="E4030" s="485">
        <v>44153</v>
      </c>
      <c r="F4030" s="366" t="s">
        <v>161</v>
      </c>
      <c r="G4030" s="444">
        <f>INDEX([1]CAPS!$A:$A,MATCH(F:F,[1]CAPS!$H:$H,0))</f>
        <v>2603</v>
      </c>
      <c r="H4030" s="386" t="s">
        <v>235</v>
      </c>
      <c r="I4030" s="389" t="s">
        <v>239</v>
      </c>
      <c r="J4030" s="340">
        <v>0</v>
      </c>
      <c r="K4030" s="343">
        <v>1</v>
      </c>
      <c r="L4030" s="340">
        <v>0</v>
      </c>
      <c r="M4030" s="340">
        <v>0</v>
      </c>
      <c r="N4030" s="340">
        <v>0</v>
      </c>
      <c r="O4030" s="340">
        <v>0</v>
      </c>
      <c r="P4030" s="340">
        <v>0</v>
      </c>
      <c r="Q4030" s="340">
        <v>0</v>
      </c>
      <c r="R4030" s="369"/>
      <c r="S4030">
        <f t="shared" si="438"/>
        <v>1</v>
      </c>
    </row>
    <row r="4031" spans="1:19" ht="16" x14ac:dyDescent="0.2">
      <c r="A4031" s="481" t="s">
        <v>566</v>
      </c>
      <c r="B4031" s="345">
        <v>10</v>
      </c>
      <c r="C4031" s="387" t="str">
        <f t="shared" si="440"/>
        <v>BUD1.10</v>
      </c>
      <c r="D4031" s="388">
        <v>2</v>
      </c>
      <c r="E4031" s="485">
        <v>44153</v>
      </c>
      <c r="F4031" s="366" t="s">
        <v>758</v>
      </c>
      <c r="G4031" s="444">
        <f>INDEX([1]CAPS!$A:$A,MATCH(F:F,[1]CAPS!$H:$H,0))</f>
        <v>8181</v>
      </c>
      <c r="H4031" s="414" t="s">
        <v>233</v>
      </c>
      <c r="I4031" s="341" t="s">
        <v>240</v>
      </c>
      <c r="J4031" s="340">
        <v>0</v>
      </c>
      <c r="K4031" s="343">
        <v>3</v>
      </c>
      <c r="L4031" s="340">
        <v>0</v>
      </c>
      <c r="M4031" s="340" t="s">
        <v>276</v>
      </c>
      <c r="N4031" s="340">
        <v>0</v>
      </c>
      <c r="O4031" s="354" t="s">
        <v>276</v>
      </c>
      <c r="P4031" s="354" t="s">
        <v>276</v>
      </c>
      <c r="Q4031" s="354" t="s">
        <v>276</v>
      </c>
      <c r="R4031" s="369"/>
      <c r="S4031">
        <f>SUM(J4031:K4031)</f>
        <v>3</v>
      </c>
    </row>
    <row r="4032" spans="1:19" ht="16" hidden="1" x14ac:dyDescent="0.2">
      <c r="A4032" s="481" t="s">
        <v>566</v>
      </c>
      <c r="B4032" s="345">
        <v>10</v>
      </c>
      <c r="C4032" s="387" t="str">
        <f t="shared" si="440"/>
        <v>BUD1.10</v>
      </c>
      <c r="D4032" s="388">
        <v>2</v>
      </c>
      <c r="E4032" s="485">
        <v>44153</v>
      </c>
      <c r="F4032" s="366" t="s">
        <v>273</v>
      </c>
      <c r="G4032" s="444">
        <f>INDEX([1]CAPS!$A:$A,MATCH(F:F,[1]CAPS!$H:$H,0))</f>
        <v>2501</v>
      </c>
      <c r="H4032" s="407" t="s">
        <v>234</v>
      </c>
      <c r="I4032" s="382" t="s">
        <v>238</v>
      </c>
      <c r="J4032" s="340">
        <v>0</v>
      </c>
      <c r="K4032" s="343">
        <v>6</v>
      </c>
      <c r="L4032" s="340">
        <v>0</v>
      </c>
      <c r="M4032" s="340" t="s">
        <v>276</v>
      </c>
      <c r="N4032" s="340">
        <v>0</v>
      </c>
      <c r="O4032" s="340">
        <v>0</v>
      </c>
      <c r="P4032" s="340">
        <v>0</v>
      </c>
      <c r="Q4032" s="340">
        <v>0</v>
      </c>
      <c r="R4032" s="369"/>
      <c r="S4032">
        <f t="shared" si="438"/>
        <v>6</v>
      </c>
    </row>
    <row r="4033" spans="1:19" ht="16" hidden="1" x14ac:dyDescent="0.2">
      <c r="A4033" s="481" t="s">
        <v>566</v>
      </c>
      <c r="B4033" s="345">
        <v>10</v>
      </c>
      <c r="C4033" s="387" t="str">
        <f t="shared" si="440"/>
        <v>BUD1.10</v>
      </c>
      <c r="D4033" s="388">
        <v>2</v>
      </c>
      <c r="E4033" s="485">
        <v>44153</v>
      </c>
      <c r="F4033" s="366" t="s">
        <v>189</v>
      </c>
      <c r="G4033" s="444">
        <f>INDEX([1]CAPS!$A:$A,MATCH(F:F,[1]CAPS!$H:$H,0))</f>
        <v>5541</v>
      </c>
      <c r="H4033" s="386" t="s">
        <v>233</v>
      </c>
      <c r="I4033" s="383" t="s">
        <v>238</v>
      </c>
      <c r="J4033" s="340">
        <v>0</v>
      </c>
      <c r="K4033" s="343">
        <v>10</v>
      </c>
      <c r="L4033" s="340">
        <v>0</v>
      </c>
      <c r="M4033" s="340" t="s">
        <v>276</v>
      </c>
      <c r="N4033" s="340">
        <v>0</v>
      </c>
      <c r="O4033" s="340">
        <v>0</v>
      </c>
      <c r="P4033" s="340">
        <v>0</v>
      </c>
      <c r="Q4033" s="340">
        <v>0</v>
      </c>
      <c r="R4033" s="369"/>
      <c r="S4033">
        <f t="shared" si="438"/>
        <v>10</v>
      </c>
    </row>
    <row r="4034" spans="1:19" ht="16" x14ac:dyDescent="0.2">
      <c r="A4034" s="481" t="s">
        <v>566</v>
      </c>
      <c r="B4034" s="345">
        <v>10</v>
      </c>
      <c r="C4034" s="387" t="str">
        <f t="shared" si="440"/>
        <v>BUD1.10</v>
      </c>
      <c r="D4034" s="388">
        <v>2</v>
      </c>
      <c r="E4034" s="485">
        <v>44153</v>
      </c>
      <c r="F4034" s="366" t="s">
        <v>129</v>
      </c>
      <c r="G4034" s="444">
        <f>INDEX([1]CAPS!$A:$A,MATCH(F:F,[1]CAPS!$H:$H,0))</f>
        <v>5532</v>
      </c>
      <c r="H4034" s="414" t="s">
        <v>233</v>
      </c>
      <c r="I4034" s="341" t="s">
        <v>238</v>
      </c>
      <c r="J4034" s="340">
        <v>0</v>
      </c>
      <c r="K4034" s="343">
        <v>1</v>
      </c>
      <c r="L4034" s="340">
        <v>0</v>
      </c>
      <c r="M4034" s="340" t="s">
        <v>276</v>
      </c>
      <c r="N4034" s="340">
        <v>0</v>
      </c>
      <c r="O4034" s="354" t="s">
        <v>276</v>
      </c>
      <c r="P4034" s="354" t="s">
        <v>276</v>
      </c>
      <c r="Q4034" s="354" t="s">
        <v>276</v>
      </c>
      <c r="R4034" s="369"/>
      <c r="S4034">
        <f>SUM(J4034:K4034)</f>
        <v>1</v>
      </c>
    </row>
    <row r="4035" spans="1:19" ht="32" hidden="1" x14ac:dyDescent="0.2">
      <c r="A4035" s="481" t="s">
        <v>566</v>
      </c>
      <c r="B4035" s="345">
        <v>11</v>
      </c>
      <c r="C4035" s="387" t="str">
        <f t="shared" si="440"/>
        <v>BUD1.11</v>
      </c>
      <c r="D4035" s="388">
        <v>2</v>
      </c>
      <c r="E4035" s="485">
        <v>44153</v>
      </c>
      <c r="F4035" s="366" t="s">
        <v>161</v>
      </c>
      <c r="G4035" s="444">
        <f>INDEX([1]CAPS!$A:$A,MATCH(F:F,[1]CAPS!$H:$H,0))</f>
        <v>2603</v>
      </c>
      <c r="H4035" s="386" t="s">
        <v>235</v>
      </c>
      <c r="I4035" s="389" t="s">
        <v>239</v>
      </c>
      <c r="J4035" s="340">
        <v>0</v>
      </c>
      <c r="K4035" s="343">
        <v>0</v>
      </c>
      <c r="L4035" s="340">
        <v>0</v>
      </c>
      <c r="M4035" s="342">
        <v>3</v>
      </c>
      <c r="N4035" s="340">
        <v>0</v>
      </c>
      <c r="O4035" s="344">
        <v>4</v>
      </c>
      <c r="P4035" s="342">
        <v>0</v>
      </c>
      <c r="Q4035" s="342">
        <v>0</v>
      </c>
      <c r="R4035" s="369"/>
      <c r="S4035">
        <f t="shared" si="438"/>
        <v>4</v>
      </c>
    </row>
    <row r="4036" spans="1:19" ht="32" hidden="1" x14ac:dyDescent="0.2">
      <c r="A4036" s="481" t="s">
        <v>566</v>
      </c>
      <c r="B4036" s="345">
        <v>11</v>
      </c>
      <c r="C4036" s="387" t="str">
        <f t="shared" si="440"/>
        <v>BUD1.11</v>
      </c>
      <c r="D4036" s="388">
        <v>2</v>
      </c>
      <c r="E4036" s="485">
        <v>44153</v>
      </c>
      <c r="F4036" s="366" t="s">
        <v>135</v>
      </c>
      <c r="G4036" s="444">
        <f>INDEX([1]CAPS!$A:$A,MATCH(F:F,[1]CAPS!$H:$H,0))</f>
        <v>7766</v>
      </c>
      <c r="H4036" s="386" t="s">
        <v>236</v>
      </c>
      <c r="I4036" s="383" t="s">
        <v>242</v>
      </c>
      <c r="J4036" s="340">
        <v>0</v>
      </c>
      <c r="K4036" s="343">
        <v>1</v>
      </c>
      <c r="L4036" s="340">
        <v>0</v>
      </c>
      <c r="M4036" s="340">
        <v>0</v>
      </c>
      <c r="N4036" s="340">
        <v>0</v>
      </c>
      <c r="O4036" s="340">
        <v>0</v>
      </c>
      <c r="P4036" s="340">
        <v>0</v>
      </c>
      <c r="Q4036" s="340">
        <v>0</v>
      </c>
      <c r="R4036" s="369"/>
      <c r="S4036">
        <f t="shared" si="438"/>
        <v>1</v>
      </c>
    </row>
    <row r="4037" spans="1:19" ht="32" hidden="1" x14ac:dyDescent="0.2">
      <c r="A4037" s="481" t="s">
        <v>566</v>
      </c>
      <c r="B4037" s="345">
        <v>11</v>
      </c>
      <c r="C4037" s="387" t="str">
        <f t="shared" si="440"/>
        <v>BUD1.11</v>
      </c>
      <c r="D4037" s="388">
        <v>2</v>
      </c>
      <c r="E4037" s="485">
        <v>44153</v>
      </c>
      <c r="F4037" s="366" t="s">
        <v>772</v>
      </c>
      <c r="G4037" s="444">
        <f>INDEX([1]CAPS!$A:$A,MATCH(F:F,[1]CAPS!$H:$H,0))</f>
        <v>3997</v>
      </c>
      <c r="H4037" s="386" t="s">
        <v>236</v>
      </c>
      <c r="I4037" s="383" t="s">
        <v>239</v>
      </c>
      <c r="J4037" s="340">
        <v>0</v>
      </c>
      <c r="K4037" s="343">
        <v>8</v>
      </c>
      <c r="L4037" s="340">
        <v>0</v>
      </c>
      <c r="M4037" s="340">
        <v>0</v>
      </c>
      <c r="N4037" s="340">
        <v>0</v>
      </c>
      <c r="O4037" s="344">
        <v>8</v>
      </c>
      <c r="P4037" s="340">
        <v>0</v>
      </c>
      <c r="Q4037" s="340">
        <v>0</v>
      </c>
      <c r="R4037" s="369"/>
      <c r="S4037">
        <f t="shared" si="438"/>
        <v>16</v>
      </c>
    </row>
    <row r="4038" spans="1:19" ht="32" hidden="1" x14ac:dyDescent="0.2">
      <c r="A4038" s="481" t="s">
        <v>566</v>
      </c>
      <c r="B4038" s="345">
        <v>11</v>
      </c>
      <c r="C4038" s="387" t="str">
        <f t="shared" si="440"/>
        <v>BUD1.11</v>
      </c>
      <c r="D4038" s="388">
        <v>2</v>
      </c>
      <c r="E4038" s="485">
        <v>44153</v>
      </c>
      <c r="F4038" s="366" t="s">
        <v>188</v>
      </c>
      <c r="G4038" s="444">
        <f>INDEX([1]CAPS!$A:$A,MATCH(F:F,[1]CAPS!$H:$H,0))</f>
        <v>3174</v>
      </c>
      <c r="H4038" s="386" t="s">
        <v>496</v>
      </c>
      <c r="I4038" s="383" t="s">
        <v>239</v>
      </c>
      <c r="J4038" s="340">
        <v>0</v>
      </c>
      <c r="K4038" s="343">
        <v>8</v>
      </c>
      <c r="L4038" s="340">
        <v>0</v>
      </c>
      <c r="M4038" s="340" t="s">
        <v>276</v>
      </c>
      <c r="N4038" s="340">
        <v>0</v>
      </c>
      <c r="O4038" s="344">
        <v>0</v>
      </c>
      <c r="P4038" s="340">
        <v>0</v>
      </c>
      <c r="Q4038" s="340">
        <v>0</v>
      </c>
      <c r="R4038" s="369"/>
      <c r="S4038">
        <f t="shared" si="438"/>
        <v>8</v>
      </c>
    </row>
    <row r="4039" spans="1:19" ht="32" hidden="1" x14ac:dyDescent="0.2">
      <c r="A4039" s="481" t="s">
        <v>566</v>
      </c>
      <c r="B4039" s="345">
        <v>11</v>
      </c>
      <c r="C4039" s="387" t="str">
        <f t="shared" si="440"/>
        <v>BUD1.11</v>
      </c>
      <c r="D4039" s="388">
        <v>2</v>
      </c>
      <c r="E4039" s="485">
        <v>44153</v>
      </c>
      <c r="F4039" s="366" t="s">
        <v>232</v>
      </c>
      <c r="G4039" s="444">
        <f>INDEX([1]CAPS!$A:$A,MATCH(F:F,[1]CAPS!$H:$H,0))</f>
        <v>8875</v>
      </c>
      <c r="H4039" s="414" t="s">
        <v>236</v>
      </c>
      <c r="I4039" s="341" t="s">
        <v>239</v>
      </c>
      <c r="J4039" s="340">
        <v>0</v>
      </c>
      <c r="K4039" s="343">
        <v>1</v>
      </c>
      <c r="L4039" s="340">
        <v>0</v>
      </c>
      <c r="M4039" s="340">
        <v>0</v>
      </c>
      <c r="N4039" s="340">
        <v>0</v>
      </c>
      <c r="O4039" s="344">
        <v>3</v>
      </c>
      <c r="P4039" s="340">
        <v>0</v>
      </c>
      <c r="Q4039" s="340">
        <v>0</v>
      </c>
      <c r="R4039" s="369"/>
      <c r="S4039">
        <f t="shared" si="438"/>
        <v>4</v>
      </c>
    </row>
    <row r="4040" spans="1:19" ht="16" hidden="1" x14ac:dyDescent="0.2">
      <c r="A4040" s="481" t="s">
        <v>566</v>
      </c>
      <c r="B4040" s="345">
        <v>11</v>
      </c>
      <c r="C4040" s="387" t="str">
        <f t="shared" si="440"/>
        <v>BUD1.11</v>
      </c>
      <c r="D4040" s="388">
        <v>2</v>
      </c>
      <c r="E4040" s="485">
        <v>44153</v>
      </c>
      <c r="F4040" s="366" t="s">
        <v>132</v>
      </c>
      <c r="G4040" s="444">
        <f>INDEX([1]CAPS!$A:$A,MATCH(F:F,[1]CAPS!$H:$H,0))</f>
        <v>2469</v>
      </c>
      <c r="H4040" s="386" t="s">
        <v>233</v>
      </c>
      <c r="I4040" s="383" t="s">
        <v>238</v>
      </c>
      <c r="J4040" s="340">
        <v>0</v>
      </c>
      <c r="K4040" s="343">
        <v>6</v>
      </c>
      <c r="L4040" s="340">
        <v>0</v>
      </c>
      <c r="M4040" s="340" t="s">
        <v>276</v>
      </c>
      <c r="N4040" s="340">
        <v>0</v>
      </c>
      <c r="O4040" s="344">
        <v>0</v>
      </c>
      <c r="P4040" s="340">
        <v>0</v>
      </c>
      <c r="Q4040" s="340">
        <v>0</v>
      </c>
      <c r="R4040" s="369"/>
      <c r="S4040">
        <f t="shared" si="438"/>
        <v>6</v>
      </c>
    </row>
    <row r="4041" spans="1:19" ht="16" hidden="1" x14ac:dyDescent="0.2">
      <c r="A4041" s="481" t="s">
        <v>566</v>
      </c>
      <c r="B4041" s="345">
        <v>11</v>
      </c>
      <c r="C4041" s="387" t="str">
        <f t="shared" si="440"/>
        <v>BUD1.11</v>
      </c>
      <c r="D4041" s="388">
        <v>2</v>
      </c>
      <c r="E4041" s="485">
        <v>44153</v>
      </c>
      <c r="F4041" s="393" t="s">
        <v>231</v>
      </c>
      <c r="G4041" s="444">
        <f>INDEX([1]CAPS!$A:$A,MATCH(F:F,[1]CAPS!$H:$H,0))</f>
        <v>2561</v>
      </c>
      <c r="H4041" s="386" t="s">
        <v>270</v>
      </c>
      <c r="I4041" s="383" t="s">
        <v>240</v>
      </c>
      <c r="J4041" s="340">
        <v>0</v>
      </c>
      <c r="K4041" s="343">
        <v>30</v>
      </c>
      <c r="L4041" s="340">
        <v>0</v>
      </c>
      <c r="M4041" s="340" t="s">
        <v>276</v>
      </c>
      <c r="N4041" s="342">
        <v>9</v>
      </c>
      <c r="O4041" s="344"/>
      <c r="P4041" s="340">
        <v>0</v>
      </c>
      <c r="Q4041" s="340">
        <v>0</v>
      </c>
      <c r="R4041" s="369"/>
      <c r="S4041">
        <f t="shared" si="438"/>
        <v>30</v>
      </c>
    </row>
    <row r="4042" spans="1:19" ht="32" hidden="1" x14ac:dyDescent="0.2">
      <c r="A4042" s="481" t="s">
        <v>566</v>
      </c>
      <c r="B4042" s="345">
        <v>11</v>
      </c>
      <c r="C4042" s="387" t="str">
        <f t="shared" si="440"/>
        <v>BUD1.11</v>
      </c>
      <c r="D4042" s="388">
        <v>2</v>
      </c>
      <c r="E4042" s="485">
        <v>44153</v>
      </c>
      <c r="F4042" s="366" t="s">
        <v>128</v>
      </c>
      <c r="G4042" s="444">
        <f>INDEX([1]CAPS!$A:$A,MATCH(F:F,[1]CAPS!$H:$H,0))</f>
        <v>3243</v>
      </c>
      <c r="H4042" s="386" t="s">
        <v>237</v>
      </c>
      <c r="I4042" s="383" t="s">
        <v>239</v>
      </c>
      <c r="J4042" s="340">
        <v>0</v>
      </c>
      <c r="K4042" s="497">
        <v>0</v>
      </c>
      <c r="L4042" s="340">
        <v>0</v>
      </c>
      <c r="M4042" s="340" t="s">
        <v>276</v>
      </c>
      <c r="N4042" s="340">
        <v>0</v>
      </c>
      <c r="O4042" s="490">
        <v>40</v>
      </c>
      <c r="P4042" s="340">
        <v>0</v>
      </c>
      <c r="Q4042" s="340">
        <v>0</v>
      </c>
      <c r="R4042" s="369" t="s">
        <v>809</v>
      </c>
      <c r="S4042">
        <f t="shared" si="438"/>
        <v>40</v>
      </c>
    </row>
    <row r="4043" spans="1:19" ht="32" hidden="1" x14ac:dyDescent="0.2">
      <c r="A4043" s="481" t="s">
        <v>566</v>
      </c>
      <c r="B4043" s="345">
        <v>11</v>
      </c>
      <c r="C4043" s="387" t="str">
        <f t="shared" si="440"/>
        <v>BUD1.11</v>
      </c>
      <c r="D4043" s="388">
        <v>2</v>
      </c>
      <c r="E4043" s="485">
        <v>44153</v>
      </c>
      <c r="F4043" s="366" t="s">
        <v>482</v>
      </c>
      <c r="G4043" s="444">
        <f>INDEX([1]CAPS!$A:$A,MATCH(F:F,[1]CAPS!$H:$H,0))</f>
        <v>3596</v>
      </c>
      <c r="H4043" s="414" t="s">
        <v>237</v>
      </c>
      <c r="I4043" s="341" t="s">
        <v>239</v>
      </c>
      <c r="J4043" s="340">
        <v>0</v>
      </c>
      <c r="K4043" s="343">
        <v>0</v>
      </c>
      <c r="L4043" s="340">
        <v>0</v>
      </c>
      <c r="M4043" s="340" t="s">
        <v>276</v>
      </c>
      <c r="N4043" s="340">
        <v>0</v>
      </c>
      <c r="O4043" s="344">
        <v>2</v>
      </c>
      <c r="P4043" s="342">
        <v>0</v>
      </c>
      <c r="Q4043" s="342">
        <v>1</v>
      </c>
      <c r="R4043" s="369"/>
      <c r="S4043">
        <f t="shared" ref="S4043:S4106" si="441">SUM(J4043:K4043)+O4043</f>
        <v>2</v>
      </c>
    </row>
    <row r="4044" spans="1:19" ht="32" hidden="1" x14ac:dyDescent="0.2">
      <c r="A4044" s="481" t="s">
        <v>566</v>
      </c>
      <c r="B4044" s="345">
        <v>11</v>
      </c>
      <c r="C4044" s="387" t="str">
        <f t="shared" si="440"/>
        <v>BUD1.11</v>
      </c>
      <c r="D4044" s="388">
        <v>2</v>
      </c>
      <c r="E4044" s="485">
        <v>44153</v>
      </c>
      <c r="F4044" s="366" t="s">
        <v>166</v>
      </c>
      <c r="G4044" s="444">
        <f>INDEX([1]CAPS!$A:$A,MATCH(F:F,[1]CAPS!$H:$H,0))</f>
        <v>6182</v>
      </c>
      <c r="H4044" s="386" t="s">
        <v>237</v>
      </c>
      <c r="I4044" s="383" t="s">
        <v>239</v>
      </c>
      <c r="J4044" s="340">
        <v>0</v>
      </c>
      <c r="K4044" s="343">
        <v>0</v>
      </c>
      <c r="L4044" s="340">
        <v>0</v>
      </c>
      <c r="M4044" s="340" t="s">
        <v>276</v>
      </c>
      <c r="N4044" s="340">
        <v>0</v>
      </c>
      <c r="O4044" s="344">
        <v>7</v>
      </c>
      <c r="P4044" s="342">
        <v>0</v>
      </c>
      <c r="Q4044" s="342">
        <v>0</v>
      </c>
      <c r="R4044" s="369"/>
      <c r="S4044">
        <f t="shared" si="441"/>
        <v>7</v>
      </c>
    </row>
    <row r="4045" spans="1:19" ht="16" hidden="1" x14ac:dyDescent="0.2">
      <c r="A4045" s="481" t="s">
        <v>566</v>
      </c>
      <c r="B4045" s="345">
        <v>11</v>
      </c>
      <c r="C4045" s="387" t="str">
        <f t="shared" si="440"/>
        <v>BUD1.11</v>
      </c>
      <c r="D4045" s="388">
        <v>2</v>
      </c>
      <c r="E4045" s="485">
        <v>44153</v>
      </c>
      <c r="F4045" s="366" t="s">
        <v>319</v>
      </c>
      <c r="G4045" s="444">
        <f>INDEX([1]CAPS!$A:$A,MATCH(F:F,[1]CAPS!$H:$H,0))</f>
        <v>3567</v>
      </c>
      <c r="H4045" s="386" t="s">
        <v>234</v>
      </c>
      <c r="I4045" s="383" t="s">
        <v>238</v>
      </c>
      <c r="J4045" s="340">
        <v>0</v>
      </c>
      <c r="K4045" s="343">
        <v>23</v>
      </c>
      <c r="L4045" s="340">
        <v>0</v>
      </c>
      <c r="M4045" s="340" t="s">
        <v>276</v>
      </c>
      <c r="N4045" s="342">
        <v>4</v>
      </c>
      <c r="O4045" s="344">
        <v>3</v>
      </c>
      <c r="P4045" s="342">
        <v>0</v>
      </c>
      <c r="Q4045" s="342">
        <v>0</v>
      </c>
      <c r="R4045" s="369"/>
      <c r="S4045">
        <f t="shared" si="441"/>
        <v>26</v>
      </c>
    </row>
    <row r="4046" spans="1:19" ht="32" hidden="1" x14ac:dyDescent="0.2">
      <c r="A4046" s="481" t="s">
        <v>566</v>
      </c>
      <c r="B4046" s="345">
        <v>11</v>
      </c>
      <c r="C4046" s="387" t="str">
        <f t="shared" si="440"/>
        <v>BUD1.11</v>
      </c>
      <c r="D4046" s="388">
        <v>2</v>
      </c>
      <c r="E4046" s="485">
        <v>44153</v>
      </c>
      <c r="F4046" s="393" t="s">
        <v>826</v>
      </c>
      <c r="G4046" s="444">
        <f>INDEX([1]CAPS!$A:$A,MATCH(F:F,[1]CAPS!$H:$H,0))</f>
        <v>8365</v>
      </c>
      <c r="H4046" s="526" t="s">
        <v>237</v>
      </c>
      <c r="I4046" s="341" t="s">
        <v>239</v>
      </c>
      <c r="J4046" s="340">
        <v>0</v>
      </c>
      <c r="K4046" s="343">
        <v>0</v>
      </c>
      <c r="L4046" s="340">
        <v>0</v>
      </c>
      <c r="M4046" s="340" t="s">
        <v>276</v>
      </c>
      <c r="N4046" s="340">
        <v>0</v>
      </c>
      <c r="O4046" s="344">
        <v>1</v>
      </c>
      <c r="P4046" s="342">
        <v>0</v>
      </c>
      <c r="Q4046" s="342">
        <v>0</v>
      </c>
      <c r="R4046" s="369" t="s">
        <v>827</v>
      </c>
      <c r="S4046">
        <f t="shared" si="441"/>
        <v>1</v>
      </c>
    </row>
    <row r="4047" spans="1:19" ht="16" hidden="1" x14ac:dyDescent="0.2">
      <c r="A4047" s="481" t="s">
        <v>566</v>
      </c>
      <c r="B4047" s="345">
        <v>11</v>
      </c>
      <c r="C4047" s="387" t="str">
        <f t="shared" si="440"/>
        <v>BUD1.11</v>
      </c>
      <c r="D4047" s="388">
        <v>2</v>
      </c>
      <c r="E4047" s="485">
        <v>44153</v>
      </c>
      <c r="F4047" s="366" t="s">
        <v>189</v>
      </c>
      <c r="G4047" s="444">
        <f>INDEX([1]CAPS!$A:$A,MATCH(F:F,[1]CAPS!$H:$H,0))</f>
        <v>5541</v>
      </c>
      <c r="H4047" s="386" t="s">
        <v>233</v>
      </c>
      <c r="I4047" s="383" t="s">
        <v>238</v>
      </c>
      <c r="J4047" s="340">
        <v>0</v>
      </c>
      <c r="K4047" s="343">
        <v>42</v>
      </c>
      <c r="L4047" s="340">
        <v>0</v>
      </c>
      <c r="M4047" s="340" t="s">
        <v>276</v>
      </c>
      <c r="N4047" s="340">
        <v>0</v>
      </c>
      <c r="O4047" s="344">
        <v>0</v>
      </c>
      <c r="P4047" s="342">
        <v>0</v>
      </c>
      <c r="Q4047" s="342">
        <v>0</v>
      </c>
      <c r="R4047" s="369"/>
      <c r="S4047">
        <f t="shared" si="441"/>
        <v>42</v>
      </c>
    </row>
    <row r="4048" spans="1:19" ht="16" x14ac:dyDescent="0.2">
      <c r="A4048" s="481" t="s">
        <v>566</v>
      </c>
      <c r="B4048" s="345">
        <v>11</v>
      </c>
      <c r="C4048" s="387" t="str">
        <f t="shared" si="440"/>
        <v>BUD1.11</v>
      </c>
      <c r="D4048" s="388">
        <v>2</v>
      </c>
      <c r="E4048" s="485">
        <v>44153</v>
      </c>
      <c r="F4048" s="366" t="s">
        <v>127</v>
      </c>
      <c r="G4048" s="444">
        <f>INDEX([1]CAPS!$A:$A,MATCH(F:F,[1]CAPS!$H:$H,0))</f>
        <v>10605</v>
      </c>
      <c r="H4048" s="386" t="s">
        <v>233</v>
      </c>
      <c r="I4048" s="383" t="s">
        <v>238</v>
      </c>
      <c r="J4048" s="340">
        <v>0</v>
      </c>
      <c r="K4048" s="343">
        <v>6</v>
      </c>
      <c r="L4048" s="340">
        <v>0</v>
      </c>
      <c r="M4048" s="340" t="s">
        <v>276</v>
      </c>
      <c r="N4048" s="340">
        <v>0</v>
      </c>
      <c r="O4048" s="354" t="s">
        <v>276</v>
      </c>
      <c r="P4048" s="354" t="s">
        <v>276</v>
      </c>
      <c r="Q4048" s="354" t="s">
        <v>276</v>
      </c>
      <c r="R4048" s="369"/>
      <c r="S4048">
        <f t="shared" ref="S4048:S4049" si="442">SUM(J4048:K4048)</f>
        <v>6</v>
      </c>
    </row>
    <row r="4049" spans="1:19" ht="16" x14ac:dyDescent="0.2">
      <c r="A4049" s="481" t="s">
        <v>566</v>
      </c>
      <c r="B4049" s="345">
        <v>11</v>
      </c>
      <c r="C4049" s="387" t="str">
        <f t="shared" si="440"/>
        <v>BUD1.11</v>
      </c>
      <c r="D4049" s="388">
        <v>2</v>
      </c>
      <c r="E4049" s="485">
        <v>44153</v>
      </c>
      <c r="F4049" s="366" t="s">
        <v>758</v>
      </c>
      <c r="G4049" s="444">
        <f>INDEX([1]CAPS!$A:$A,MATCH(F:F,[1]CAPS!$H:$H,0))</f>
        <v>8181</v>
      </c>
      <c r="H4049" s="414" t="s">
        <v>233</v>
      </c>
      <c r="I4049" s="341" t="s">
        <v>240</v>
      </c>
      <c r="J4049" s="340">
        <v>0</v>
      </c>
      <c r="K4049" s="343">
        <v>2</v>
      </c>
      <c r="L4049" s="340">
        <v>0</v>
      </c>
      <c r="M4049" s="340" t="s">
        <v>276</v>
      </c>
      <c r="N4049" s="342">
        <v>1</v>
      </c>
      <c r="O4049" s="354" t="s">
        <v>276</v>
      </c>
      <c r="P4049" s="354" t="s">
        <v>276</v>
      </c>
      <c r="Q4049" s="354" t="s">
        <v>276</v>
      </c>
      <c r="R4049" s="369"/>
      <c r="S4049">
        <f t="shared" si="442"/>
        <v>2</v>
      </c>
    </row>
    <row r="4050" spans="1:19" ht="16" hidden="1" x14ac:dyDescent="0.2">
      <c r="A4050" s="481" t="s">
        <v>566</v>
      </c>
      <c r="B4050" s="345">
        <v>11</v>
      </c>
      <c r="C4050" s="387" t="str">
        <f t="shared" si="440"/>
        <v>BUD1.11</v>
      </c>
      <c r="D4050" s="388">
        <v>2</v>
      </c>
      <c r="E4050" s="485">
        <v>44153</v>
      </c>
      <c r="F4050" s="366" t="s">
        <v>273</v>
      </c>
      <c r="G4050" s="444">
        <f>INDEX([1]CAPS!$A:$A,MATCH(F:F,[1]CAPS!$H:$H,0))</f>
        <v>2501</v>
      </c>
      <c r="H4050" s="407" t="s">
        <v>234</v>
      </c>
      <c r="I4050" s="382" t="s">
        <v>238</v>
      </c>
      <c r="J4050" s="340">
        <v>0</v>
      </c>
      <c r="K4050" s="343">
        <v>1</v>
      </c>
      <c r="L4050" s="340">
        <v>0</v>
      </c>
      <c r="M4050" s="340" t="s">
        <v>276</v>
      </c>
      <c r="N4050" s="340">
        <v>0</v>
      </c>
      <c r="O4050" s="340">
        <v>0</v>
      </c>
      <c r="P4050" s="340">
        <v>0</v>
      </c>
      <c r="Q4050" s="340">
        <v>0</v>
      </c>
      <c r="R4050" s="369"/>
      <c r="S4050">
        <f t="shared" si="441"/>
        <v>1</v>
      </c>
    </row>
    <row r="4051" spans="1:19" ht="32" hidden="1" x14ac:dyDescent="0.2">
      <c r="A4051" s="481" t="s">
        <v>566</v>
      </c>
      <c r="B4051" s="345">
        <v>11</v>
      </c>
      <c r="C4051" s="387" t="str">
        <f t="shared" si="440"/>
        <v>BUD1.11</v>
      </c>
      <c r="D4051" s="388">
        <v>2</v>
      </c>
      <c r="E4051" s="485">
        <v>44153</v>
      </c>
      <c r="F4051" s="366" t="s">
        <v>297</v>
      </c>
      <c r="G4051" s="444">
        <f>INDEX([1]CAPS!$A:$A,MATCH(F:F,[1]CAPS!$H:$H,0))</f>
        <v>6322</v>
      </c>
      <c r="H4051" s="386" t="s">
        <v>234</v>
      </c>
      <c r="I4051" s="383" t="s">
        <v>239</v>
      </c>
      <c r="J4051" s="340">
        <v>0</v>
      </c>
      <c r="K4051" s="343">
        <v>1</v>
      </c>
      <c r="L4051" s="340">
        <v>0</v>
      </c>
      <c r="M4051" s="340" t="s">
        <v>276</v>
      </c>
      <c r="N4051" s="342">
        <v>1</v>
      </c>
      <c r="O4051" s="340">
        <v>0</v>
      </c>
      <c r="P4051" s="340">
        <v>0</v>
      </c>
      <c r="Q4051" s="340">
        <v>0</v>
      </c>
      <c r="R4051" s="369"/>
      <c r="S4051">
        <f t="shared" si="441"/>
        <v>1</v>
      </c>
    </row>
    <row r="4052" spans="1:19" ht="32" hidden="1" x14ac:dyDescent="0.2">
      <c r="A4052" s="481" t="s">
        <v>566</v>
      </c>
      <c r="B4052" s="345">
        <v>12</v>
      </c>
      <c r="C4052" s="387" t="str">
        <f t="shared" si="440"/>
        <v>BUD1.12</v>
      </c>
      <c r="D4052" s="388">
        <v>2</v>
      </c>
      <c r="E4052" s="485">
        <v>44153</v>
      </c>
      <c r="F4052" s="366" t="s">
        <v>135</v>
      </c>
      <c r="G4052" s="444">
        <f>INDEX([1]CAPS!$A:$A,MATCH(F:F,[1]CAPS!$H:$H,0))</f>
        <v>7766</v>
      </c>
      <c r="H4052" s="386" t="s">
        <v>236</v>
      </c>
      <c r="I4052" s="383" t="s">
        <v>242</v>
      </c>
      <c r="J4052" s="340">
        <v>0</v>
      </c>
      <c r="K4052" s="343">
        <v>1</v>
      </c>
      <c r="L4052" s="340">
        <v>0</v>
      </c>
      <c r="M4052" s="342">
        <v>3</v>
      </c>
      <c r="N4052" s="340">
        <v>0</v>
      </c>
      <c r="O4052" s="340">
        <v>0</v>
      </c>
      <c r="P4052" s="340">
        <v>0</v>
      </c>
      <c r="Q4052" s="340">
        <v>0</v>
      </c>
      <c r="R4052" s="369"/>
      <c r="S4052">
        <f t="shared" si="441"/>
        <v>1</v>
      </c>
    </row>
    <row r="4053" spans="1:19" ht="32" hidden="1" x14ac:dyDescent="0.2">
      <c r="A4053" s="481" t="s">
        <v>566</v>
      </c>
      <c r="B4053" s="345">
        <v>12</v>
      </c>
      <c r="C4053" s="387" t="str">
        <f t="shared" si="440"/>
        <v>BUD1.12</v>
      </c>
      <c r="D4053" s="388">
        <v>2</v>
      </c>
      <c r="E4053" s="485">
        <v>44153</v>
      </c>
      <c r="F4053" s="366" t="s">
        <v>161</v>
      </c>
      <c r="G4053" s="444">
        <f>INDEX([1]CAPS!$A:$A,MATCH(F:F,[1]CAPS!$H:$H,0))</f>
        <v>2603</v>
      </c>
      <c r="H4053" s="386" t="s">
        <v>235</v>
      </c>
      <c r="I4053" s="389" t="s">
        <v>239</v>
      </c>
      <c r="J4053" s="340">
        <v>0</v>
      </c>
      <c r="K4053" s="343">
        <v>0</v>
      </c>
      <c r="L4053" s="340">
        <v>0</v>
      </c>
      <c r="M4053" s="342">
        <v>3</v>
      </c>
      <c r="N4053" s="340">
        <v>0</v>
      </c>
      <c r="O4053" s="344">
        <v>20</v>
      </c>
      <c r="P4053" s="340">
        <v>0</v>
      </c>
      <c r="Q4053" s="340">
        <v>0</v>
      </c>
      <c r="R4053" s="369"/>
      <c r="S4053">
        <f t="shared" si="441"/>
        <v>20</v>
      </c>
    </row>
    <row r="4054" spans="1:19" ht="16" hidden="1" x14ac:dyDescent="0.2">
      <c r="A4054" s="481" t="s">
        <v>566</v>
      </c>
      <c r="B4054" s="345">
        <v>12</v>
      </c>
      <c r="C4054" s="387" t="str">
        <f t="shared" si="440"/>
        <v>BUD1.12</v>
      </c>
      <c r="D4054" s="388">
        <v>2</v>
      </c>
      <c r="E4054" s="485">
        <v>44153</v>
      </c>
      <c r="F4054" s="366" t="s">
        <v>132</v>
      </c>
      <c r="G4054" s="444">
        <f>INDEX([1]CAPS!$A:$A,MATCH(F:F,[1]CAPS!$H:$H,0))</f>
        <v>2469</v>
      </c>
      <c r="H4054" s="386" t="s">
        <v>233</v>
      </c>
      <c r="I4054" s="383" t="s">
        <v>238</v>
      </c>
      <c r="J4054" s="340">
        <v>0</v>
      </c>
      <c r="K4054" s="343">
        <v>5</v>
      </c>
      <c r="L4054" s="340">
        <v>0</v>
      </c>
      <c r="M4054" s="340" t="s">
        <v>276</v>
      </c>
      <c r="N4054" s="340">
        <v>0</v>
      </c>
      <c r="O4054" s="340">
        <v>0</v>
      </c>
      <c r="P4054" s="340">
        <v>0</v>
      </c>
      <c r="Q4054" s="340">
        <v>0</v>
      </c>
      <c r="R4054" s="369"/>
      <c r="S4054">
        <f t="shared" si="441"/>
        <v>5</v>
      </c>
    </row>
    <row r="4055" spans="1:19" ht="16" hidden="1" x14ac:dyDescent="0.2">
      <c r="A4055" s="481" t="s">
        <v>566</v>
      </c>
      <c r="B4055" s="345">
        <v>12</v>
      </c>
      <c r="C4055" s="387" t="str">
        <f t="shared" si="440"/>
        <v>BUD1.12</v>
      </c>
      <c r="D4055" s="388">
        <v>2</v>
      </c>
      <c r="E4055" s="485">
        <v>44153</v>
      </c>
      <c r="F4055" s="366" t="s">
        <v>139</v>
      </c>
      <c r="G4055" s="444">
        <f>INDEX([1]CAPS!$A:$A,MATCH(F:F,[1]CAPS!$H:$H,0))</f>
        <v>6325</v>
      </c>
      <c r="H4055" s="386" t="s">
        <v>234</v>
      </c>
      <c r="I4055" s="383" t="s">
        <v>238</v>
      </c>
      <c r="J4055" s="340">
        <v>0</v>
      </c>
      <c r="K4055" s="343">
        <v>1</v>
      </c>
      <c r="L4055" s="340">
        <v>0</v>
      </c>
      <c r="M4055" s="340">
        <v>0</v>
      </c>
      <c r="N4055" s="340">
        <v>0</v>
      </c>
      <c r="O4055" s="340">
        <v>0</v>
      </c>
      <c r="P4055" s="340">
        <v>0</v>
      </c>
      <c r="Q4055" s="340">
        <v>0</v>
      </c>
      <c r="R4055" s="369"/>
      <c r="S4055">
        <f t="shared" si="441"/>
        <v>1</v>
      </c>
    </row>
    <row r="4056" spans="1:19" ht="32" hidden="1" x14ac:dyDescent="0.2">
      <c r="A4056" s="481" t="s">
        <v>566</v>
      </c>
      <c r="B4056" s="345">
        <v>12</v>
      </c>
      <c r="C4056" s="387" t="str">
        <f t="shared" si="440"/>
        <v>BUD1.12</v>
      </c>
      <c r="D4056" s="388">
        <v>2</v>
      </c>
      <c r="E4056" s="485">
        <v>44153</v>
      </c>
      <c r="F4056" s="393" t="s">
        <v>826</v>
      </c>
      <c r="G4056" s="444">
        <f>INDEX([1]CAPS!$A:$A,MATCH(F:F,[1]CAPS!$H:$H,0))</f>
        <v>8365</v>
      </c>
      <c r="H4056" s="526" t="s">
        <v>237</v>
      </c>
      <c r="I4056" s="341" t="s">
        <v>239</v>
      </c>
      <c r="J4056" s="340">
        <v>0</v>
      </c>
      <c r="K4056" s="343">
        <v>0</v>
      </c>
      <c r="L4056" s="340">
        <v>0</v>
      </c>
      <c r="M4056" s="340" t="s">
        <v>276</v>
      </c>
      <c r="N4056" s="340">
        <v>0</v>
      </c>
      <c r="O4056" s="451">
        <v>4</v>
      </c>
      <c r="P4056" s="358">
        <v>0</v>
      </c>
      <c r="Q4056" s="340">
        <v>0</v>
      </c>
      <c r="R4056" s="369" t="s">
        <v>837</v>
      </c>
      <c r="S4056">
        <f t="shared" si="441"/>
        <v>4</v>
      </c>
    </row>
    <row r="4057" spans="1:19" ht="16" hidden="1" x14ac:dyDescent="0.2">
      <c r="A4057" s="481" t="s">
        <v>566</v>
      </c>
      <c r="B4057" s="345">
        <v>12</v>
      </c>
      <c r="C4057" s="387" t="str">
        <f t="shared" si="440"/>
        <v>BUD1.12</v>
      </c>
      <c r="D4057" s="388">
        <v>2</v>
      </c>
      <c r="E4057" s="485">
        <v>44153</v>
      </c>
      <c r="F4057" s="366" t="s">
        <v>190</v>
      </c>
      <c r="G4057" s="444">
        <f>INDEX([1]CAPS!$A:$A,MATCH(F:F,[1]CAPS!$H:$H,0))</f>
        <v>4947</v>
      </c>
      <c r="H4057" s="414" t="s">
        <v>234</v>
      </c>
      <c r="I4057" s="341" t="s">
        <v>238</v>
      </c>
      <c r="J4057" s="340">
        <v>0</v>
      </c>
      <c r="K4057" s="343">
        <v>0</v>
      </c>
      <c r="L4057" s="340">
        <v>0</v>
      </c>
      <c r="M4057" s="340" t="s">
        <v>276</v>
      </c>
      <c r="N4057" s="340">
        <v>0</v>
      </c>
      <c r="O4057" s="451">
        <v>1</v>
      </c>
      <c r="P4057" s="358">
        <v>0</v>
      </c>
      <c r="Q4057" s="340">
        <v>0</v>
      </c>
      <c r="R4057" s="369" t="s">
        <v>836</v>
      </c>
      <c r="S4057">
        <f t="shared" si="441"/>
        <v>1</v>
      </c>
    </row>
    <row r="4058" spans="1:19" ht="16" hidden="1" x14ac:dyDescent="0.2">
      <c r="A4058" s="481" t="s">
        <v>566</v>
      </c>
      <c r="B4058" s="345">
        <v>12</v>
      </c>
      <c r="C4058" s="387" t="str">
        <f t="shared" si="440"/>
        <v>BUD1.12</v>
      </c>
      <c r="D4058" s="388">
        <v>2</v>
      </c>
      <c r="E4058" s="485">
        <v>44153</v>
      </c>
      <c r="F4058" s="393" t="s">
        <v>231</v>
      </c>
      <c r="G4058" s="444">
        <f>INDEX([1]CAPS!$A:$A,MATCH(F:F,[1]CAPS!$H:$H,0))</f>
        <v>2561</v>
      </c>
      <c r="H4058" s="386" t="s">
        <v>270</v>
      </c>
      <c r="I4058" s="383" t="s">
        <v>240</v>
      </c>
      <c r="J4058" s="340">
        <v>0</v>
      </c>
      <c r="K4058" s="343">
        <v>41</v>
      </c>
      <c r="L4058" s="340">
        <v>0</v>
      </c>
      <c r="M4058" s="340" t="s">
        <v>276</v>
      </c>
      <c r="N4058" s="340">
        <v>0</v>
      </c>
      <c r="O4058" s="344">
        <v>13</v>
      </c>
      <c r="P4058" s="342">
        <v>0</v>
      </c>
      <c r="Q4058" s="340">
        <v>0</v>
      </c>
      <c r="R4058" s="369"/>
      <c r="S4058">
        <f t="shared" si="441"/>
        <v>54</v>
      </c>
    </row>
    <row r="4059" spans="1:19" ht="32" hidden="1" x14ac:dyDescent="0.2">
      <c r="A4059" s="481" t="s">
        <v>566</v>
      </c>
      <c r="B4059" s="345">
        <v>12</v>
      </c>
      <c r="C4059" s="387" t="str">
        <f t="shared" si="440"/>
        <v>BUD1.12</v>
      </c>
      <c r="D4059" s="388">
        <v>2</v>
      </c>
      <c r="E4059" s="485">
        <v>44153</v>
      </c>
      <c r="F4059" s="366" t="s">
        <v>166</v>
      </c>
      <c r="G4059" s="444">
        <f>INDEX([1]CAPS!$A:$A,MATCH(F:F,[1]CAPS!$H:$H,0))</f>
        <v>6182</v>
      </c>
      <c r="H4059" s="386" t="s">
        <v>237</v>
      </c>
      <c r="I4059" s="383" t="s">
        <v>239</v>
      </c>
      <c r="J4059" s="340">
        <v>0</v>
      </c>
      <c r="K4059" s="343">
        <v>0</v>
      </c>
      <c r="L4059" s="340">
        <v>0</v>
      </c>
      <c r="M4059" s="340" t="s">
        <v>276</v>
      </c>
      <c r="N4059" s="340">
        <v>0</v>
      </c>
      <c r="O4059" s="451">
        <v>27</v>
      </c>
      <c r="P4059" s="358">
        <v>0</v>
      </c>
      <c r="Q4059" s="340">
        <v>0</v>
      </c>
      <c r="R4059" s="369" t="s">
        <v>836</v>
      </c>
      <c r="S4059">
        <f t="shared" si="441"/>
        <v>27</v>
      </c>
    </row>
    <row r="4060" spans="1:19" ht="32" hidden="1" x14ac:dyDescent="0.2">
      <c r="A4060" s="481" t="s">
        <v>566</v>
      </c>
      <c r="B4060" s="345">
        <v>12</v>
      </c>
      <c r="C4060" s="387" t="str">
        <f t="shared" si="440"/>
        <v>BUD1.12</v>
      </c>
      <c r="D4060" s="388">
        <v>2</v>
      </c>
      <c r="E4060" s="485">
        <v>44153</v>
      </c>
      <c r="F4060" s="366" t="s">
        <v>128</v>
      </c>
      <c r="G4060" s="444">
        <f>INDEX([1]CAPS!$A:$A,MATCH(F:F,[1]CAPS!$H:$H,0))</f>
        <v>3243</v>
      </c>
      <c r="H4060" s="386" t="s">
        <v>237</v>
      </c>
      <c r="I4060" s="383" t="s">
        <v>239</v>
      </c>
      <c r="J4060" s="340">
        <v>0</v>
      </c>
      <c r="K4060" s="497">
        <v>0</v>
      </c>
      <c r="L4060" s="340">
        <v>0</v>
      </c>
      <c r="M4060" s="340" t="s">
        <v>276</v>
      </c>
      <c r="N4060" s="340">
        <v>0</v>
      </c>
      <c r="O4060" s="451">
        <v>83</v>
      </c>
      <c r="P4060" s="342">
        <v>0</v>
      </c>
      <c r="Q4060" s="340">
        <v>0</v>
      </c>
      <c r="R4060" s="369" t="s">
        <v>809</v>
      </c>
      <c r="S4060">
        <f t="shared" si="441"/>
        <v>83</v>
      </c>
    </row>
    <row r="4061" spans="1:19" ht="32" hidden="1" x14ac:dyDescent="0.2">
      <c r="A4061" s="481" t="s">
        <v>566</v>
      </c>
      <c r="B4061" s="345">
        <v>12</v>
      </c>
      <c r="C4061" s="387" t="str">
        <f t="shared" si="440"/>
        <v>BUD1.12</v>
      </c>
      <c r="D4061" s="388">
        <v>2</v>
      </c>
      <c r="E4061" s="485">
        <v>44153</v>
      </c>
      <c r="F4061" s="366" t="s">
        <v>482</v>
      </c>
      <c r="G4061" s="444">
        <f>INDEX([1]CAPS!$A:$A,MATCH(F:F,[1]CAPS!$H:$H,0))</f>
        <v>3596</v>
      </c>
      <c r="H4061" s="414" t="s">
        <v>237</v>
      </c>
      <c r="I4061" s="341" t="s">
        <v>239</v>
      </c>
      <c r="J4061" s="340">
        <v>0</v>
      </c>
      <c r="K4061" s="343">
        <v>1</v>
      </c>
      <c r="L4061" s="340">
        <v>0</v>
      </c>
      <c r="M4061" s="340" t="s">
        <v>276</v>
      </c>
      <c r="N4061" s="340">
        <v>0</v>
      </c>
      <c r="O4061" s="344">
        <v>1</v>
      </c>
      <c r="P4061" s="342">
        <v>0</v>
      </c>
      <c r="Q4061" s="340">
        <v>0</v>
      </c>
      <c r="R4061" s="369"/>
      <c r="S4061">
        <f t="shared" si="441"/>
        <v>2</v>
      </c>
    </row>
    <row r="4062" spans="1:19" ht="32" hidden="1" x14ac:dyDescent="0.2">
      <c r="A4062" s="481" t="s">
        <v>566</v>
      </c>
      <c r="B4062" s="345">
        <v>12</v>
      </c>
      <c r="C4062" s="387" t="str">
        <f t="shared" si="440"/>
        <v>BUD1.12</v>
      </c>
      <c r="D4062" s="388">
        <v>2</v>
      </c>
      <c r="E4062" s="485">
        <v>44153</v>
      </c>
      <c r="F4062" s="366" t="s">
        <v>772</v>
      </c>
      <c r="G4062" s="444">
        <f>INDEX([1]CAPS!$A:$A,MATCH(F:F,[1]CAPS!$H:$H,0))</f>
        <v>3997</v>
      </c>
      <c r="H4062" s="386" t="s">
        <v>236</v>
      </c>
      <c r="I4062" s="383" t="s">
        <v>239</v>
      </c>
      <c r="J4062" s="340">
        <v>0</v>
      </c>
      <c r="K4062" s="343">
        <v>3</v>
      </c>
      <c r="L4062" s="340">
        <v>0</v>
      </c>
      <c r="M4062" s="340">
        <v>0</v>
      </c>
      <c r="N4062" s="340">
        <v>0</v>
      </c>
      <c r="O4062" s="490">
        <v>11</v>
      </c>
      <c r="P4062" s="358">
        <v>0</v>
      </c>
      <c r="Q4062" s="340">
        <v>0</v>
      </c>
      <c r="R4062" s="369" t="s">
        <v>836</v>
      </c>
      <c r="S4062">
        <f t="shared" si="441"/>
        <v>14</v>
      </c>
    </row>
    <row r="4063" spans="1:19" ht="32" hidden="1" x14ac:dyDescent="0.2">
      <c r="A4063" s="481" t="s">
        <v>566</v>
      </c>
      <c r="B4063" s="345">
        <v>12</v>
      </c>
      <c r="C4063" s="387" t="str">
        <f t="shared" si="440"/>
        <v>BUD1.12</v>
      </c>
      <c r="D4063" s="388">
        <v>2</v>
      </c>
      <c r="E4063" s="485">
        <v>44153</v>
      </c>
      <c r="F4063" s="366" t="s">
        <v>297</v>
      </c>
      <c r="G4063" s="444">
        <f>INDEX([1]CAPS!$A:$A,MATCH(F:F,[1]CAPS!$H:$H,0))</f>
        <v>6322</v>
      </c>
      <c r="H4063" s="386" t="s">
        <v>234</v>
      </c>
      <c r="I4063" s="383" t="s">
        <v>239</v>
      </c>
      <c r="J4063" s="340">
        <v>0</v>
      </c>
      <c r="K4063" s="343">
        <v>1</v>
      </c>
      <c r="L4063" s="340">
        <v>0</v>
      </c>
      <c r="M4063" s="340" t="s">
        <v>276</v>
      </c>
      <c r="N4063" s="340">
        <v>1</v>
      </c>
      <c r="O4063" s="340">
        <v>0</v>
      </c>
      <c r="P4063" s="340">
        <v>0</v>
      </c>
      <c r="Q4063" s="340">
        <v>0</v>
      </c>
      <c r="R4063" s="369"/>
      <c r="S4063">
        <f t="shared" si="441"/>
        <v>1</v>
      </c>
    </row>
    <row r="4064" spans="1:19" ht="16" hidden="1" x14ac:dyDescent="0.2">
      <c r="A4064" s="481" t="s">
        <v>566</v>
      </c>
      <c r="B4064" s="345">
        <v>12</v>
      </c>
      <c r="C4064" s="387" t="str">
        <f t="shared" si="440"/>
        <v>BUD1.12</v>
      </c>
      <c r="D4064" s="388">
        <v>2</v>
      </c>
      <c r="E4064" s="485">
        <v>44153</v>
      </c>
      <c r="F4064" s="366" t="s">
        <v>273</v>
      </c>
      <c r="G4064" s="444">
        <f>INDEX([1]CAPS!$A:$A,MATCH(F:F,[1]CAPS!$H:$H,0))</f>
        <v>2501</v>
      </c>
      <c r="H4064" s="407" t="s">
        <v>234</v>
      </c>
      <c r="I4064" s="382" t="s">
        <v>238</v>
      </c>
      <c r="J4064" s="340">
        <v>0</v>
      </c>
      <c r="K4064" s="343">
        <v>11</v>
      </c>
      <c r="L4064" s="340">
        <v>0</v>
      </c>
      <c r="M4064" s="340" t="s">
        <v>276</v>
      </c>
      <c r="N4064" s="340">
        <v>0</v>
      </c>
      <c r="O4064" s="340">
        <v>0</v>
      </c>
      <c r="P4064" s="340">
        <v>0</v>
      </c>
      <c r="Q4064" s="340">
        <v>0</v>
      </c>
      <c r="R4064" s="369"/>
      <c r="S4064">
        <f t="shared" si="441"/>
        <v>11</v>
      </c>
    </row>
    <row r="4065" spans="1:19" ht="32" hidden="1" x14ac:dyDescent="0.2">
      <c r="A4065" s="481" t="s">
        <v>566</v>
      </c>
      <c r="B4065" s="345">
        <v>12</v>
      </c>
      <c r="C4065" s="387" t="str">
        <f t="shared" si="440"/>
        <v>BUD1.12</v>
      </c>
      <c r="D4065" s="388">
        <v>2</v>
      </c>
      <c r="E4065" s="485">
        <v>44153</v>
      </c>
      <c r="F4065" s="366" t="s">
        <v>188</v>
      </c>
      <c r="G4065" s="444">
        <f>INDEX([1]CAPS!$A:$A,MATCH(F:F,[1]CAPS!$H:$H,0))</f>
        <v>3174</v>
      </c>
      <c r="H4065" s="386" t="s">
        <v>496</v>
      </c>
      <c r="I4065" s="383" t="s">
        <v>239</v>
      </c>
      <c r="J4065" s="340">
        <v>0</v>
      </c>
      <c r="K4065" s="343">
        <v>7</v>
      </c>
      <c r="L4065" s="340">
        <v>0</v>
      </c>
      <c r="M4065" s="340" t="s">
        <v>276</v>
      </c>
      <c r="N4065" s="340">
        <v>0</v>
      </c>
      <c r="O4065" s="340">
        <v>0</v>
      </c>
      <c r="P4065" s="340">
        <v>0</v>
      </c>
      <c r="Q4065" s="340">
        <v>0</v>
      </c>
      <c r="R4065" s="369"/>
      <c r="S4065">
        <f t="shared" si="441"/>
        <v>7</v>
      </c>
    </row>
    <row r="4066" spans="1:19" ht="16" hidden="1" x14ac:dyDescent="0.2">
      <c r="A4066" s="481" t="s">
        <v>566</v>
      </c>
      <c r="B4066" s="345">
        <v>12</v>
      </c>
      <c r="C4066" s="387" t="str">
        <f t="shared" si="440"/>
        <v>BUD1.12</v>
      </c>
      <c r="D4066" s="388">
        <v>2</v>
      </c>
      <c r="E4066" s="485">
        <v>44153</v>
      </c>
      <c r="F4066" s="366" t="s">
        <v>189</v>
      </c>
      <c r="G4066" s="444">
        <f>INDEX([1]CAPS!$A:$A,MATCH(F:F,[1]CAPS!$H:$H,0))</f>
        <v>5541</v>
      </c>
      <c r="H4066" s="386" t="s">
        <v>233</v>
      </c>
      <c r="I4066" s="383" t="s">
        <v>238</v>
      </c>
      <c r="J4066" s="340">
        <v>0</v>
      </c>
      <c r="K4066" s="343">
        <v>51</v>
      </c>
      <c r="L4066" s="340">
        <v>0</v>
      </c>
      <c r="M4066" s="340" t="s">
        <v>276</v>
      </c>
      <c r="N4066" s="340">
        <v>0</v>
      </c>
      <c r="O4066" s="340">
        <v>0</v>
      </c>
      <c r="P4066" s="340">
        <v>0</v>
      </c>
      <c r="Q4066" s="340">
        <v>0</v>
      </c>
      <c r="R4066" s="369"/>
      <c r="S4066">
        <f t="shared" si="441"/>
        <v>51</v>
      </c>
    </row>
    <row r="4067" spans="1:19" ht="16" hidden="1" x14ac:dyDescent="0.2">
      <c r="A4067" s="481" t="s">
        <v>566</v>
      </c>
      <c r="B4067" s="345">
        <v>12</v>
      </c>
      <c r="C4067" s="387" t="str">
        <f t="shared" si="440"/>
        <v>BUD1.12</v>
      </c>
      <c r="D4067" s="388">
        <v>2</v>
      </c>
      <c r="E4067" s="485">
        <v>44153</v>
      </c>
      <c r="F4067" s="366" t="s">
        <v>319</v>
      </c>
      <c r="G4067" s="444">
        <f>INDEX([1]CAPS!$A:$A,MATCH(F:F,[1]CAPS!$H:$H,0))</f>
        <v>3567</v>
      </c>
      <c r="H4067" s="386" t="s">
        <v>234</v>
      </c>
      <c r="I4067" s="383" t="s">
        <v>238</v>
      </c>
      <c r="J4067" s="340">
        <v>0</v>
      </c>
      <c r="K4067" s="343">
        <v>23</v>
      </c>
      <c r="L4067" s="340">
        <v>0</v>
      </c>
      <c r="M4067" s="340" t="s">
        <v>276</v>
      </c>
      <c r="N4067" s="340">
        <v>0</v>
      </c>
      <c r="O4067" s="490">
        <v>2</v>
      </c>
      <c r="P4067" s="358">
        <v>0</v>
      </c>
      <c r="Q4067" s="342">
        <v>0</v>
      </c>
      <c r="R4067" s="369" t="s">
        <v>836</v>
      </c>
      <c r="S4067">
        <f t="shared" si="441"/>
        <v>25</v>
      </c>
    </row>
    <row r="4068" spans="1:19" ht="16" hidden="1" x14ac:dyDescent="0.2">
      <c r="A4068" s="481" t="s">
        <v>566</v>
      </c>
      <c r="B4068" s="345">
        <v>12</v>
      </c>
      <c r="C4068" s="387" t="str">
        <f t="shared" si="440"/>
        <v>BUD1.12</v>
      </c>
      <c r="D4068" s="388">
        <v>2</v>
      </c>
      <c r="E4068" s="485">
        <v>44153</v>
      </c>
      <c r="F4068" s="366" t="s">
        <v>275</v>
      </c>
      <c r="G4068" s="444">
        <f>INDEX([1]CAPS!$A:$A,MATCH(F:F,[1]CAPS!$H:$H,0))</f>
        <v>3300</v>
      </c>
      <c r="H4068" s="386" t="s">
        <v>234</v>
      </c>
      <c r="I4068" s="383" t="s">
        <v>238</v>
      </c>
      <c r="J4068" s="340">
        <v>0</v>
      </c>
      <c r="K4068" s="343">
        <v>1</v>
      </c>
      <c r="L4068" s="340">
        <v>0</v>
      </c>
      <c r="M4068" s="340">
        <v>0</v>
      </c>
      <c r="N4068" s="340">
        <v>0</v>
      </c>
      <c r="O4068" s="340">
        <v>0</v>
      </c>
      <c r="P4068" s="340">
        <v>0</v>
      </c>
      <c r="Q4068" s="340">
        <v>0</v>
      </c>
      <c r="R4068" s="369"/>
      <c r="S4068">
        <f t="shared" si="441"/>
        <v>1</v>
      </c>
    </row>
    <row r="4069" spans="1:19" ht="16" hidden="1" x14ac:dyDescent="0.2">
      <c r="A4069" s="481" t="s">
        <v>566</v>
      </c>
      <c r="B4069" s="345">
        <v>12</v>
      </c>
      <c r="C4069" s="387" t="str">
        <f t="shared" si="440"/>
        <v>BUD1.12</v>
      </c>
      <c r="D4069" s="388">
        <v>2</v>
      </c>
      <c r="E4069" s="485">
        <v>44153</v>
      </c>
      <c r="F4069" s="366" t="s">
        <v>565</v>
      </c>
      <c r="G4069" s="444">
        <f>INDEX([1]CAPS!$A:$A,MATCH(F:F,[1]CAPS!$H:$H,0))</f>
        <v>7664</v>
      </c>
      <c r="H4069" s="386" t="s">
        <v>234</v>
      </c>
      <c r="I4069" s="383" t="s">
        <v>238</v>
      </c>
      <c r="J4069" s="340">
        <v>0</v>
      </c>
      <c r="K4069" s="343">
        <v>3</v>
      </c>
      <c r="L4069" s="340">
        <v>0</v>
      </c>
      <c r="M4069" s="340" t="s">
        <v>276</v>
      </c>
      <c r="N4069" s="340">
        <v>0</v>
      </c>
      <c r="O4069" s="490">
        <v>1</v>
      </c>
      <c r="P4069" s="358">
        <v>0</v>
      </c>
      <c r="Q4069" s="342">
        <v>0</v>
      </c>
      <c r="R4069" s="369" t="s">
        <v>836</v>
      </c>
      <c r="S4069">
        <f t="shared" si="441"/>
        <v>4</v>
      </c>
    </row>
    <row r="4070" spans="1:19" ht="32" hidden="1" x14ac:dyDescent="0.2">
      <c r="A4070" s="481" t="s">
        <v>566</v>
      </c>
      <c r="B4070" s="345">
        <v>13</v>
      </c>
      <c r="C4070" s="387" t="str">
        <f t="shared" si="440"/>
        <v>BUD1.13</v>
      </c>
      <c r="D4070" s="388">
        <v>2</v>
      </c>
      <c r="E4070" s="485">
        <v>44153</v>
      </c>
      <c r="F4070" s="366" t="s">
        <v>135</v>
      </c>
      <c r="G4070" s="444">
        <f>INDEX([1]CAPS!$A:$A,MATCH(F:F,[1]CAPS!$H:$H,0))</f>
        <v>7766</v>
      </c>
      <c r="H4070" s="386" t="s">
        <v>236</v>
      </c>
      <c r="I4070" s="383" t="s">
        <v>242</v>
      </c>
      <c r="J4070" s="340">
        <v>0</v>
      </c>
      <c r="K4070" s="343">
        <v>8</v>
      </c>
      <c r="L4070" s="340">
        <v>0</v>
      </c>
      <c r="M4070" s="340">
        <v>0</v>
      </c>
      <c r="N4070" s="342">
        <v>1</v>
      </c>
      <c r="O4070" s="344">
        <v>0</v>
      </c>
      <c r="P4070" s="342">
        <v>0</v>
      </c>
      <c r="Q4070" s="342">
        <v>0</v>
      </c>
      <c r="R4070" s="369"/>
      <c r="S4070">
        <f t="shared" si="441"/>
        <v>8</v>
      </c>
    </row>
    <row r="4071" spans="1:19" ht="32" hidden="1" x14ac:dyDescent="0.2">
      <c r="A4071" s="481" t="s">
        <v>566</v>
      </c>
      <c r="B4071" s="345">
        <v>13</v>
      </c>
      <c r="C4071" s="387" t="str">
        <f t="shared" si="440"/>
        <v>BUD1.13</v>
      </c>
      <c r="D4071" s="388">
        <v>2</v>
      </c>
      <c r="E4071" s="485">
        <v>44153</v>
      </c>
      <c r="F4071" s="366" t="s">
        <v>232</v>
      </c>
      <c r="G4071" s="444">
        <f>INDEX([1]CAPS!$A:$A,MATCH(F:F,[1]CAPS!$H:$H,0))</f>
        <v>8875</v>
      </c>
      <c r="H4071" s="414" t="s">
        <v>236</v>
      </c>
      <c r="I4071" s="341" t="s">
        <v>239</v>
      </c>
      <c r="J4071" s="340">
        <v>0</v>
      </c>
      <c r="K4071" s="343">
        <v>0</v>
      </c>
      <c r="L4071" s="340">
        <v>0</v>
      </c>
      <c r="M4071" s="340">
        <v>0</v>
      </c>
      <c r="N4071" s="342">
        <v>1</v>
      </c>
      <c r="O4071" s="344">
        <v>0</v>
      </c>
      <c r="P4071" s="342">
        <v>0</v>
      </c>
      <c r="Q4071" s="342">
        <v>0</v>
      </c>
      <c r="R4071" s="369"/>
      <c r="S4071">
        <f t="shared" si="441"/>
        <v>0</v>
      </c>
    </row>
    <row r="4072" spans="1:19" ht="32" hidden="1" x14ac:dyDescent="0.2">
      <c r="A4072" s="481" t="s">
        <v>566</v>
      </c>
      <c r="B4072" s="345">
        <v>13</v>
      </c>
      <c r="C4072" s="387" t="str">
        <f t="shared" si="440"/>
        <v>BUD1.13</v>
      </c>
      <c r="D4072" s="388">
        <v>2</v>
      </c>
      <c r="E4072" s="485">
        <v>44153</v>
      </c>
      <c r="F4072" s="366" t="s">
        <v>161</v>
      </c>
      <c r="G4072" s="444">
        <f>INDEX([1]CAPS!$A:$A,MATCH(F:F,[1]CAPS!$H:$H,0))</f>
        <v>2603</v>
      </c>
      <c r="H4072" s="386" t="s">
        <v>235</v>
      </c>
      <c r="I4072" s="389" t="s">
        <v>239</v>
      </c>
      <c r="J4072" s="340">
        <v>0</v>
      </c>
      <c r="K4072" s="343">
        <v>0</v>
      </c>
      <c r="L4072" s="340">
        <v>0</v>
      </c>
      <c r="M4072" s="451">
        <v>2</v>
      </c>
      <c r="N4072" s="358">
        <v>0</v>
      </c>
      <c r="O4072" s="490">
        <v>2</v>
      </c>
      <c r="P4072" s="358">
        <v>0</v>
      </c>
      <c r="Q4072" s="342">
        <v>0</v>
      </c>
      <c r="R4072" s="369" t="s">
        <v>838</v>
      </c>
      <c r="S4072">
        <f t="shared" si="441"/>
        <v>2</v>
      </c>
    </row>
    <row r="4073" spans="1:19" ht="32" hidden="1" x14ac:dyDescent="0.2">
      <c r="A4073" s="481" t="s">
        <v>566</v>
      </c>
      <c r="B4073" s="345">
        <v>13</v>
      </c>
      <c r="C4073" s="387" t="str">
        <f t="shared" si="440"/>
        <v>BUD1.13</v>
      </c>
      <c r="D4073" s="388">
        <v>2</v>
      </c>
      <c r="E4073" s="485">
        <v>44153</v>
      </c>
      <c r="F4073" s="366" t="s">
        <v>772</v>
      </c>
      <c r="G4073" s="444">
        <f>INDEX([1]CAPS!$A:$A,MATCH(F:F,[1]CAPS!$H:$H,0))</f>
        <v>3997</v>
      </c>
      <c r="H4073" s="386" t="s">
        <v>236</v>
      </c>
      <c r="I4073" s="383" t="s">
        <v>239</v>
      </c>
      <c r="J4073" s="340">
        <v>0</v>
      </c>
      <c r="K4073" s="343">
        <v>13</v>
      </c>
      <c r="L4073" s="340">
        <v>0</v>
      </c>
      <c r="M4073" s="340">
        <v>0</v>
      </c>
      <c r="N4073" s="340">
        <v>0</v>
      </c>
      <c r="O4073" s="340">
        <v>0</v>
      </c>
      <c r="P4073" s="340">
        <v>0</v>
      </c>
      <c r="Q4073" s="340">
        <v>0</v>
      </c>
      <c r="R4073" s="369"/>
      <c r="S4073">
        <f t="shared" si="441"/>
        <v>13</v>
      </c>
    </row>
    <row r="4074" spans="1:19" ht="32" hidden="1" x14ac:dyDescent="0.2">
      <c r="A4074" s="481" t="s">
        <v>566</v>
      </c>
      <c r="B4074" s="345">
        <v>13</v>
      </c>
      <c r="C4074" s="387" t="str">
        <f t="shared" ref="C4074:C4137" si="443">CONCATENATE(A4074,".",B4074)</f>
        <v>BUD1.13</v>
      </c>
      <c r="D4074" s="388">
        <v>2</v>
      </c>
      <c r="E4074" s="485">
        <v>44153</v>
      </c>
      <c r="F4074" s="366" t="s">
        <v>188</v>
      </c>
      <c r="G4074" s="444">
        <f>INDEX([1]CAPS!$A:$A,MATCH(F:F,[1]CAPS!$H:$H,0))</f>
        <v>3174</v>
      </c>
      <c r="H4074" s="386" t="s">
        <v>496</v>
      </c>
      <c r="I4074" s="383" t="s">
        <v>239</v>
      </c>
      <c r="J4074" s="340">
        <v>0</v>
      </c>
      <c r="K4074" s="343">
        <v>7</v>
      </c>
      <c r="L4074" s="340">
        <v>0</v>
      </c>
      <c r="M4074" s="340" t="s">
        <v>276</v>
      </c>
      <c r="N4074" s="340">
        <v>0</v>
      </c>
      <c r="O4074" s="340">
        <v>0</v>
      </c>
      <c r="P4074" s="340">
        <v>0</v>
      </c>
      <c r="Q4074" s="340">
        <v>0</v>
      </c>
      <c r="R4074" s="369"/>
      <c r="S4074">
        <f t="shared" si="441"/>
        <v>7</v>
      </c>
    </row>
    <row r="4075" spans="1:19" ht="16" hidden="1" x14ac:dyDescent="0.2">
      <c r="A4075" s="481" t="s">
        <v>566</v>
      </c>
      <c r="B4075" s="345">
        <v>13</v>
      </c>
      <c r="C4075" s="387" t="str">
        <f t="shared" si="443"/>
        <v>BUD1.13</v>
      </c>
      <c r="D4075" s="388">
        <v>2</v>
      </c>
      <c r="E4075" s="485">
        <v>44153</v>
      </c>
      <c r="F4075" s="366" t="s">
        <v>132</v>
      </c>
      <c r="G4075" s="444">
        <f>INDEX([1]CAPS!$A:$A,MATCH(F:F,[1]CAPS!$H:$H,0))</f>
        <v>2469</v>
      </c>
      <c r="H4075" s="386" t="s">
        <v>233</v>
      </c>
      <c r="I4075" s="383" t="s">
        <v>238</v>
      </c>
      <c r="J4075" s="340">
        <v>0</v>
      </c>
      <c r="K4075" s="343">
        <v>6</v>
      </c>
      <c r="L4075" s="340">
        <v>0</v>
      </c>
      <c r="M4075" s="340" t="s">
        <v>276</v>
      </c>
      <c r="N4075" s="340">
        <v>0</v>
      </c>
      <c r="O4075" s="340">
        <v>0</v>
      </c>
      <c r="P4075" s="340">
        <v>0</v>
      </c>
      <c r="Q4075" s="340">
        <v>0</v>
      </c>
      <c r="R4075" s="369"/>
      <c r="S4075">
        <f t="shared" si="441"/>
        <v>6</v>
      </c>
    </row>
    <row r="4076" spans="1:19" ht="32" hidden="1" x14ac:dyDescent="0.2">
      <c r="A4076" s="481" t="s">
        <v>566</v>
      </c>
      <c r="B4076" s="345">
        <v>13</v>
      </c>
      <c r="C4076" s="387" t="str">
        <f t="shared" si="443"/>
        <v>BUD1.13</v>
      </c>
      <c r="D4076" s="388">
        <v>2</v>
      </c>
      <c r="E4076" s="485">
        <v>44153</v>
      </c>
      <c r="F4076" s="366" t="s">
        <v>166</v>
      </c>
      <c r="G4076" s="444">
        <f>INDEX([1]CAPS!$A:$A,MATCH(F:F,[1]CAPS!$H:$H,0))</f>
        <v>6182</v>
      </c>
      <c r="H4076" s="386" t="s">
        <v>237</v>
      </c>
      <c r="I4076" s="383" t="s">
        <v>239</v>
      </c>
      <c r="J4076" s="340">
        <v>0</v>
      </c>
      <c r="K4076" s="343">
        <v>0</v>
      </c>
      <c r="L4076" s="340">
        <v>0</v>
      </c>
      <c r="M4076" s="340" t="s">
        <v>276</v>
      </c>
      <c r="N4076" s="340">
        <v>0</v>
      </c>
      <c r="O4076" s="340">
        <v>0</v>
      </c>
      <c r="P4076" s="340">
        <v>0</v>
      </c>
      <c r="Q4076" s="340">
        <v>0</v>
      </c>
      <c r="R4076" s="369"/>
      <c r="S4076">
        <f t="shared" si="441"/>
        <v>0</v>
      </c>
    </row>
    <row r="4077" spans="1:19" ht="16" x14ac:dyDescent="0.2">
      <c r="A4077" s="481" t="s">
        <v>566</v>
      </c>
      <c r="B4077" s="345">
        <v>13</v>
      </c>
      <c r="C4077" s="387" t="str">
        <f t="shared" si="443"/>
        <v>BUD1.13</v>
      </c>
      <c r="D4077" s="388">
        <v>2</v>
      </c>
      <c r="E4077" s="485">
        <v>44153</v>
      </c>
      <c r="F4077" s="366" t="s">
        <v>127</v>
      </c>
      <c r="G4077" s="444">
        <f>INDEX([1]CAPS!$A:$A,MATCH(F:F,[1]CAPS!$H:$H,0))</f>
        <v>10605</v>
      </c>
      <c r="H4077" s="386" t="s">
        <v>233</v>
      </c>
      <c r="I4077" s="383" t="s">
        <v>238</v>
      </c>
      <c r="J4077" s="340">
        <v>0</v>
      </c>
      <c r="K4077" s="343">
        <v>7</v>
      </c>
      <c r="L4077" s="340">
        <v>0</v>
      </c>
      <c r="M4077" s="340" t="s">
        <v>276</v>
      </c>
      <c r="N4077" s="451">
        <v>1</v>
      </c>
      <c r="O4077" s="491" t="s">
        <v>276</v>
      </c>
      <c r="P4077" s="354" t="s">
        <v>276</v>
      </c>
      <c r="Q4077" s="354" t="s">
        <v>276</v>
      </c>
      <c r="R4077" s="369"/>
      <c r="S4077">
        <f>SUM(J4077:K4077)</f>
        <v>7</v>
      </c>
    </row>
    <row r="4078" spans="1:19" ht="32" hidden="1" x14ac:dyDescent="0.2">
      <c r="A4078" s="481" t="s">
        <v>566</v>
      </c>
      <c r="B4078" s="345">
        <v>13</v>
      </c>
      <c r="C4078" s="387" t="str">
        <f t="shared" si="443"/>
        <v>BUD1.13</v>
      </c>
      <c r="D4078" s="388">
        <v>2</v>
      </c>
      <c r="E4078" s="485">
        <v>44153</v>
      </c>
      <c r="F4078" s="366" t="s">
        <v>297</v>
      </c>
      <c r="G4078" s="444">
        <f>INDEX([1]CAPS!$A:$A,MATCH(F:F,[1]CAPS!$H:$H,0))</f>
        <v>6322</v>
      </c>
      <c r="H4078" s="386" t="s">
        <v>234</v>
      </c>
      <c r="I4078" s="383" t="s">
        <v>239</v>
      </c>
      <c r="J4078" s="340">
        <v>0</v>
      </c>
      <c r="K4078" s="343">
        <v>1</v>
      </c>
      <c r="L4078" s="340">
        <v>0</v>
      </c>
      <c r="M4078" s="340" t="s">
        <v>276</v>
      </c>
      <c r="N4078" s="340">
        <v>0</v>
      </c>
      <c r="O4078" s="344">
        <v>1</v>
      </c>
      <c r="P4078" s="342"/>
      <c r="Q4078" s="342">
        <v>0</v>
      </c>
      <c r="R4078" s="369"/>
      <c r="S4078">
        <f t="shared" si="441"/>
        <v>2</v>
      </c>
    </row>
    <row r="4079" spans="1:19" ht="16" x14ac:dyDescent="0.2">
      <c r="A4079" s="481" t="s">
        <v>566</v>
      </c>
      <c r="B4079" s="345">
        <v>13</v>
      </c>
      <c r="C4079" s="387" t="str">
        <f t="shared" si="443"/>
        <v>BUD1.13</v>
      </c>
      <c r="D4079" s="388">
        <v>2</v>
      </c>
      <c r="E4079" s="485">
        <v>44153</v>
      </c>
      <c r="F4079" s="2" t="s">
        <v>953</v>
      </c>
      <c r="G4079" s="444">
        <f>INDEX([1]CAPS!$A:$A,MATCH(F:F,[1]CAPS!$H:$H,0))</f>
        <v>9293</v>
      </c>
      <c r="H4079" s="414" t="s">
        <v>233</v>
      </c>
      <c r="I4079" s="341" t="s">
        <v>240</v>
      </c>
      <c r="J4079" s="340">
        <v>0</v>
      </c>
      <c r="K4079" s="343">
        <v>3</v>
      </c>
      <c r="L4079" s="340">
        <v>0</v>
      </c>
      <c r="M4079" s="340" t="s">
        <v>276</v>
      </c>
      <c r="N4079" s="340">
        <v>0</v>
      </c>
      <c r="O4079" s="354" t="s">
        <v>276</v>
      </c>
      <c r="P4079" s="354" t="s">
        <v>276</v>
      </c>
      <c r="Q4079" s="354" t="s">
        <v>276</v>
      </c>
      <c r="R4079" s="369"/>
      <c r="S4079">
        <f>SUM(J4079:K4079)</f>
        <v>3</v>
      </c>
    </row>
    <row r="4080" spans="1:19" ht="32" hidden="1" x14ac:dyDescent="0.2">
      <c r="A4080" s="481" t="s">
        <v>566</v>
      </c>
      <c r="B4080" s="345">
        <v>13</v>
      </c>
      <c r="C4080" s="387" t="str">
        <f t="shared" si="443"/>
        <v>BUD1.13</v>
      </c>
      <c r="D4080" s="388">
        <v>2</v>
      </c>
      <c r="E4080" s="485">
        <v>44153</v>
      </c>
      <c r="F4080" s="366" t="s">
        <v>484</v>
      </c>
      <c r="G4080" s="444">
        <f>INDEX([1]CAPS!$A:$A,MATCH(F:F,[1]CAPS!$H:$H,0))</f>
        <v>6157</v>
      </c>
      <c r="H4080" s="386" t="s">
        <v>495</v>
      </c>
      <c r="I4080" s="389" t="s">
        <v>239</v>
      </c>
      <c r="J4080" s="340">
        <v>0</v>
      </c>
      <c r="K4080" s="343">
        <v>0</v>
      </c>
      <c r="L4080" s="342">
        <v>0</v>
      </c>
      <c r="M4080" s="340" t="s">
        <v>276</v>
      </c>
      <c r="N4080" s="340">
        <v>0</v>
      </c>
      <c r="O4080" s="490">
        <v>8</v>
      </c>
      <c r="P4080" s="358">
        <v>0</v>
      </c>
      <c r="Q4080" s="342">
        <v>0</v>
      </c>
      <c r="R4080" s="369" t="s">
        <v>829</v>
      </c>
      <c r="S4080">
        <f t="shared" si="441"/>
        <v>8</v>
      </c>
    </row>
    <row r="4081" spans="1:19" ht="32" hidden="1" x14ac:dyDescent="0.2">
      <c r="A4081" s="481" t="s">
        <v>566</v>
      </c>
      <c r="B4081" s="345">
        <v>13</v>
      </c>
      <c r="C4081" s="387" t="str">
        <f t="shared" si="443"/>
        <v>BUD1.13</v>
      </c>
      <c r="D4081" s="388">
        <v>2</v>
      </c>
      <c r="E4081" s="485">
        <v>44153</v>
      </c>
      <c r="F4081" s="366" t="s">
        <v>754</v>
      </c>
      <c r="G4081" s="444" t="e">
        <f>INDEX([1]CAPS!$A:$A,MATCH(F:F,[1]CAPS!$H:$H,0))</f>
        <v>#N/A</v>
      </c>
      <c r="H4081" s="414" t="s">
        <v>237</v>
      </c>
      <c r="I4081" s="341" t="s">
        <v>239</v>
      </c>
      <c r="J4081" s="340">
        <v>0</v>
      </c>
      <c r="K4081" s="343">
        <v>0</v>
      </c>
      <c r="L4081" s="342">
        <v>0</v>
      </c>
      <c r="M4081" s="340" t="s">
        <v>276</v>
      </c>
      <c r="N4081" s="340">
        <v>0</v>
      </c>
      <c r="O4081" s="490">
        <v>8</v>
      </c>
      <c r="P4081" s="358">
        <v>0</v>
      </c>
      <c r="Q4081" s="342">
        <v>0</v>
      </c>
      <c r="R4081" s="369" t="s">
        <v>829</v>
      </c>
      <c r="S4081">
        <f t="shared" si="441"/>
        <v>8</v>
      </c>
    </row>
    <row r="4082" spans="1:19" ht="32" hidden="1" x14ac:dyDescent="0.2">
      <c r="A4082" s="481" t="s">
        <v>566</v>
      </c>
      <c r="B4082" s="345">
        <v>13</v>
      </c>
      <c r="C4082" s="387" t="str">
        <f t="shared" si="443"/>
        <v>BUD1.13</v>
      </c>
      <c r="D4082" s="388">
        <v>2</v>
      </c>
      <c r="E4082" s="485">
        <v>44153</v>
      </c>
      <c r="F4082" s="366" t="s">
        <v>166</v>
      </c>
      <c r="G4082" s="444">
        <f>INDEX([1]CAPS!$A:$A,MATCH(F:F,[1]CAPS!$H:$H,0))</f>
        <v>6182</v>
      </c>
      <c r="H4082" s="386" t="s">
        <v>237</v>
      </c>
      <c r="I4082" s="383" t="s">
        <v>239</v>
      </c>
      <c r="J4082" s="340">
        <v>0</v>
      </c>
      <c r="K4082" s="343">
        <v>0</v>
      </c>
      <c r="L4082" s="342">
        <v>0</v>
      </c>
      <c r="M4082" s="340" t="s">
        <v>276</v>
      </c>
      <c r="N4082" s="340">
        <v>0</v>
      </c>
      <c r="O4082" s="451">
        <v>4</v>
      </c>
      <c r="P4082" s="358">
        <v>0</v>
      </c>
      <c r="Q4082" s="342">
        <v>0</v>
      </c>
      <c r="R4082" s="369" t="s">
        <v>830</v>
      </c>
      <c r="S4082">
        <f t="shared" si="441"/>
        <v>4</v>
      </c>
    </row>
    <row r="4083" spans="1:19" ht="32" hidden="1" x14ac:dyDescent="0.2">
      <c r="A4083" s="481" t="s">
        <v>566</v>
      </c>
      <c r="B4083" s="345">
        <v>13</v>
      </c>
      <c r="C4083" s="387" t="str">
        <f t="shared" si="443"/>
        <v>BUD1.13</v>
      </c>
      <c r="D4083" s="388">
        <v>2</v>
      </c>
      <c r="E4083" s="485">
        <v>44153</v>
      </c>
      <c r="F4083" s="393" t="s">
        <v>826</v>
      </c>
      <c r="G4083" s="444">
        <f>INDEX([1]CAPS!$A:$A,MATCH(F:F,[1]CAPS!$H:$H,0))</f>
        <v>8365</v>
      </c>
      <c r="H4083" s="526" t="s">
        <v>237</v>
      </c>
      <c r="I4083" s="341" t="s">
        <v>239</v>
      </c>
      <c r="J4083" s="340">
        <v>0</v>
      </c>
      <c r="K4083" s="343">
        <v>0</v>
      </c>
      <c r="L4083" s="342">
        <v>0</v>
      </c>
      <c r="M4083" s="340" t="s">
        <v>276</v>
      </c>
      <c r="N4083" s="340">
        <v>0</v>
      </c>
      <c r="O4083" s="451">
        <v>1</v>
      </c>
      <c r="P4083" s="358">
        <v>0</v>
      </c>
      <c r="Q4083" s="342">
        <v>0</v>
      </c>
      <c r="R4083" s="369" t="s">
        <v>827</v>
      </c>
      <c r="S4083">
        <f t="shared" si="441"/>
        <v>1</v>
      </c>
    </row>
    <row r="4084" spans="1:19" ht="32" hidden="1" x14ac:dyDescent="0.2">
      <c r="A4084" s="481" t="s">
        <v>566</v>
      </c>
      <c r="B4084" s="345">
        <v>13</v>
      </c>
      <c r="C4084" s="387" t="str">
        <f t="shared" si="443"/>
        <v>BUD1.13</v>
      </c>
      <c r="D4084" s="388">
        <v>2</v>
      </c>
      <c r="E4084" s="485">
        <v>44153</v>
      </c>
      <c r="F4084" s="366" t="s">
        <v>128</v>
      </c>
      <c r="G4084" s="444">
        <f>INDEX([1]CAPS!$A:$A,MATCH(F:F,[1]CAPS!$H:$H,0))</f>
        <v>3243</v>
      </c>
      <c r="H4084" s="386" t="s">
        <v>237</v>
      </c>
      <c r="I4084" s="383" t="s">
        <v>239</v>
      </c>
      <c r="J4084" s="340">
        <v>0</v>
      </c>
      <c r="K4084" s="497">
        <v>0</v>
      </c>
      <c r="L4084" s="342">
        <v>0</v>
      </c>
      <c r="M4084" s="340" t="s">
        <v>276</v>
      </c>
      <c r="N4084" s="340">
        <v>0</v>
      </c>
      <c r="O4084" s="451">
        <v>37</v>
      </c>
      <c r="P4084" s="342">
        <v>0</v>
      </c>
      <c r="Q4084" s="342">
        <v>0</v>
      </c>
      <c r="R4084" s="369" t="s">
        <v>809</v>
      </c>
      <c r="S4084">
        <f t="shared" si="441"/>
        <v>37</v>
      </c>
    </row>
    <row r="4085" spans="1:19" ht="16" hidden="1" x14ac:dyDescent="0.2">
      <c r="A4085" s="481" t="s">
        <v>566</v>
      </c>
      <c r="B4085" s="345">
        <v>13</v>
      </c>
      <c r="C4085" s="387" t="str">
        <f t="shared" si="443"/>
        <v>BUD1.13</v>
      </c>
      <c r="D4085" s="388">
        <v>2</v>
      </c>
      <c r="E4085" s="485">
        <v>44153</v>
      </c>
      <c r="F4085" s="393" t="s">
        <v>231</v>
      </c>
      <c r="G4085" s="444">
        <f>INDEX([1]CAPS!$A:$A,MATCH(F:F,[1]CAPS!$H:$H,0))</f>
        <v>2561</v>
      </c>
      <c r="H4085" s="386" t="s">
        <v>270</v>
      </c>
      <c r="I4085" s="383" t="s">
        <v>240</v>
      </c>
      <c r="J4085" s="340">
        <v>0</v>
      </c>
      <c r="K4085" s="343">
        <v>6</v>
      </c>
      <c r="L4085" s="342">
        <v>0</v>
      </c>
      <c r="M4085" s="340" t="s">
        <v>276</v>
      </c>
      <c r="N4085" s="340">
        <v>0</v>
      </c>
      <c r="O4085" s="340">
        <v>0</v>
      </c>
      <c r="P4085" s="342">
        <v>0</v>
      </c>
      <c r="Q4085" s="342">
        <v>0</v>
      </c>
      <c r="R4085" s="369"/>
      <c r="S4085">
        <f t="shared" si="441"/>
        <v>6</v>
      </c>
    </row>
    <row r="4086" spans="1:19" ht="32" hidden="1" x14ac:dyDescent="0.2">
      <c r="A4086" s="481" t="s">
        <v>566</v>
      </c>
      <c r="B4086" s="345">
        <v>13</v>
      </c>
      <c r="C4086" s="387" t="str">
        <f t="shared" si="443"/>
        <v>BUD1.13</v>
      </c>
      <c r="D4086" s="388">
        <v>2</v>
      </c>
      <c r="E4086" s="485">
        <v>44153</v>
      </c>
      <c r="F4086" s="366" t="s">
        <v>482</v>
      </c>
      <c r="G4086" s="444">
        <f>INDEX([1]CAPS!$A:$A,MATCH(F:F,[1]CAPS!$H:$H,0))</f>
        <v>3596</v>
      </c>
      <c r="H4086" s="414" t="s">
        <v>237</v>
      </c>
      <c r="I4086" s="341" t="s">
        <v>239</v>
      </c>
      <c r="J4086" s="340">
        <v>0</v>
      </c>
      <c r="K4086" s="497">
        <v>0</v>
      </c>
      <c r="L4086" s="342">
        <v>0</v>
      </c>
      <c r="M4086" s="340" t="s">
        <v>276</v>
      </c>
      <c r="N4086" s="340">
        <v>0</v>
      </c>
      <c r="O4086" s="451">
        <v>1</v>
      </c>
      <c r="P4086" s="358">
        <v>0</v>
      </c>
      <c r="Q4086" s="342">
        <v>0</v>
      </c>
      <c r="R4086" s="369" t="s">
        <v>832</v>
      </c>
      <c r="S4086">
        <f t="shared" si="441"/>
        <v>1</v>
      </c>
    </row>
    <row r="4087" spans="1:19" ht="16" hidden="1" x14ac:dyDescent="0.2">
      <c r="A4087" s="481" t="s">
        <v>566</v>
      </c>
      <c r="B4087" s="345">
        <v>13</v>
      </c>
      <c r="C4087" s="387" t="str">
        <f t="shared" si="443"/>
        <v>BUD1.13</v>
      </c>
      <c r="D4087" s="388">
        <v>2</v>
      </c>
      <c r="E4087" s="485">
        <v>44153</v>
      </c>
      <c r="F4087" s="366" t="s">
        <v>319</v>
      </c>
      <c r="G4087" s="444">
        <f>INDEX([1]CAPS!$A:$A,MATCH(F:F,[1]CAPS!$H:$H,0))</f>
        <v>3567</v>
      </c>
      <c r="H4087" s="386" t="s">
        <v>234</v>
      </c>
      <c r="I4087" s="383" t="s">
        <v>238</v>
      </c>
      <c r="J4087" s="340">
        <v>0</v>
      </c>
      <c r="K4087" s="497">
        <v>14</v>
      </c>
      <c r="L4087" s="342">
        <v>0</v>
      </c>
      <c r="M4087" s="340" t="s">
        <v>276</v>
      </c>
      <c r="N4087" s="451">
        <v>2</v>
      </c>
      <c r="O4087" s="490">
        <v>2</v>
      </c>
      <c r="P4087" s="358">
        <v>0</v>
      </c>
      <c r="Q4087" s="342">
        <v>0</v>
      </c>
      <c r="R4087" s="369" t="s">
        <v>833</v>
      </c>
      <c r="S4087">
        <f t="shared" si="441"/>
        <v>16</v>
      </c>
    </row>
    <row r="4088" spans="1:19" ht="16" hidden="1" x14ac:dyDescent="0.2">
      <c r="A4088" s="481" t="s">
        <v>566</v>
      </c>
      <c r="B4088" s="345">
        <v>13</v>
      </c>
      <c r="C4088" s="387" t="str">
        <f t="shared" si="443"/>
        <v>BUD1.13</v>
      </c>
      <c r="D4088" s="388">
        <v>2</v>
      </c>
      <c r="E4088" s="485">
        <v>44153</v>
      </c>
      <c r="F4088" s="366" t="s">
        <v>565</v>
      </c>
      <c r="G4088" s="444">
        <f>INDEX([1]CAPS!$A:$A,MATCH(F:F,[1]CAPS!$H:$H,0))</f>
        <v>7664</v>
      </c>
      <c r="H4088" s="386" t="s">
        <v>234</v>
      </c>
      <c r="I4088" s="383" t="s">
        <v>238</v>
      </c>
      <c r="J4088" s="340">
        <v>0</v>
      </c>
      <c r="K4088" s="343">
        <v>3</v>
      </c>
      <c r="L4088" s="342">
        <v>0</v>
      </c>
      <c r="M4088" s="340" t="s">
        <v>276</v>
      </c>
      <c r="N4088" s="340">
        <v>0</v>
      </c>
      <c r="O4088" s="340">
        <v>0</v>
      </c>
      <c r="P4088" s="340">
        <v>0</v>
      </c>
      <c r="Q4088" s="340">
        <v>0</v>
      </c>
      <c r="R4088" s="369"/>
      <c r="S4088">
        <f t="shared" si="441"/>
        <v>3</v>
      </c>
    </row>
    <row r="4089" spans="1:19" ht="16" hidden="1" x14ac:dyDescent="0.2">
      <c r="A4089" s="481" t="s">
        <v>566</v>
      </c>
      <c r="B4089" s="345">
        <v>13</v>
      </c>
      <c r="C4089" s="387" t="str">
        <f t="shared" si="443"/>
        <v>BUD1.13</v>
      </c>
      <c r="D4089" s="388">
        <v>2</v>
      </c>
      <c r="E4089" s="485">
        <v>44153</v>
      </c>
      <c r="F4089" s="366" t="s">
        <v>189</v>
      </c>
      <c r="G4089" s="444">
        <f>INDEX([1]CAPS!$A:$A,MATCH(F:F,[1]CAPS!$H:$H,0))</f>
        <v>5541</v>
      </c>
      <c r="H4089" s="386" t="s">
        <v>233</v>
      </c>
      <c r="I4089" s="383" t="s">
        <v>238</v>
      </c>
      <c r="J4089" s="340">
        <v>0</v>
      </c>
      <c r="K4089" s="343">
        <v>9</v>
      </c>
      <c r="L4089" s="342">
        <v>0</v>
      </c>
      <c r="M4089" s="340" t="s">
        <v>276</v>
      </c>
      <c r="N4089" s="340">
        <v>0</v>
      </c>
      <c r="O4089" s="340">
        <v>0</v>
      </c>
      <c r="P4089" s="340">
        <v>0</v>
      </c>
      <c r="Q4089" s="340">
        <v>0</v>
      </c>
      <c r="R4089" s="369"/>
      <c r="S4089">
        <f t="shared" si="441"/>
        <v>9</v>
      </c>
    </row>
    <row r="4090" spans="1:19" ht="16" hidden="1" x14ac:dyDescent="0.2">
      <c r="A4090" s="481" t="s">
        <v>566</v>
      </c>
      <c r="B4090" s="345">
        <v>13</v>
      </c>
      <c r="C4090" s="387" t="str">
        <f t="shared" si="443"/>
        <v>BUD1.13</v>
      </c>
      <c r="D4090" s="388">
        <v>2</v>
      </c>
      <c r="E4090" s="485">
        <v>44153</v>
      </c>
      <c r="F4090" s="366" t="s">
        <v>273</v>
      </c>
      <c r="G4090" s="444">
        <f>INDEX([1]CAPS!$A:$A,MATCH(F:F,[1]CAPS!$H:$H,0))</f>
        <v>2501</v>
      </c>
      <c r="H4090" s="407" t="s">
        <v>234</v>
      </c>
      <c r="I4090" s="382" t="s">
        <v>238</v>
      </c>
      <c r="J4090" s="340">
        <v>0</v>
      </c>
      <c r="K4090" s="343">
        <v>4</v>
      </c>
      <c r="L4090" s="342">
        <v>0</v>
      </c>
      <c r="M4090" s="340" t="s">
        <v>276</v>
      </c>
      <c r="N4090" s="340">
        <v>0</v>
      </c>
      <c r="O4090" s="340">
        <v>0</v>
      </c>
      <c r="P4090" s="340">
        <v>0</v>
      </c>
      <c r="Q4090" s="340">
        <v>0</v>
      </c>
      <c r="R4090" s="369"/>
      <c r="S4090">
        <f t="shared" si="441"/>
        <v>4</v>
      </c>
    </row>
    <row r="4091" spans="1:19" ht="16" x14ac:dyDescent="0.2">
      <c r="A4091" s="481" t="s">
        <v>566</v>
      </c>
      <c r="B4091" s="345">
        <v>13</v>
      </c>
      <c r="C4091" s="387" t="str">
        <f t="shared" si="443"/>
        <v>BUD1.13</v>
      </c>
      <c r="D4091" s="388">
        <v>2</v>
      </c>
      <c r="E4091" s="485">
        <v>44153</v>
      </c>
      <c r="F4091" s="366" t="s">
        <v>129</v>
      </c>
      <c r="G4091" s="444">
        <f>INDEX([1]CAPS!$A:$A,MATCH(F:F,[1]CAPS!$H:$H,0))</f>
        <v>5532</v>
      </c>
      <c r="H4091" s="414" t="s">
        <v>233</v>
      </c>
      <c r="I4091" s="341" t="s">
        <v>238</v>
      </c>
      <c r="J4091" s="340">
        <v>0</v>
      </c>
      <c r="K4091" s="343">
        <v>3</v>
      </c>
      <c r="L4091" s="342">
        <v>0</v>
      </c>
      <c r="M4091" s="340" t="s">
        <v>276</v>
      </c>
      <c r="N4091" s="340">
        <v>0</v>
      </c>
      <c r="O4091" s="354" t="s">
        <v>276</v>
      </c>
      <c r="P4091" s="354" t="s">
        <v>276</v>
      </c>
      <c r="Q4091" s="354" t="s">
        <v>276</v>
      </c>
      <c r="R4091" s="369"/>
      <c r="S4091">
        <f>SUM(J4091:K4091)</f>
        <v>3</v>
      </c>
    </row>
    <row r="4092" spans="1:19" ht="32" hidden="1" x14ac:dyDescent="0.2">
      <c r="A4092" s="481" t="s">
        <v>566</v>
      </c>
      <c r="B4092" s="345">
        <v>14</v>
      </c>
      <c r="C4092" s="387" t="str">
        <f t="shared" si="443"/>
        <v>BUD1.14</v>
      </c>
      <c r="D4092" s="388">
        <v>2</v>
      </c>
      <c r="E4092" s="485">
        <v>44153</v>
      </c>
      <c r="F4092" s="366" t="s">
        <v>135</v>
      </c>
      <c r="G4092" s="444">
        <f>INDEX([1]CAPS!$A:$A,MATCH(F:F,[1]CAPS!$H:$H,0))</f>
        <v>7766</v>
      </c>
      <c r="H4092" s="386" t="s">
        <v>236</v>
      </c>
      <c r="I4092" s="383" t="s">
        <v>242</v>
      </c>
      <c r="J4092" s="340">
        <v>0</v>
      </c>
      <c r="K4092" s="343">
        <v>3</v>
      </c>
      <c r="L4092" s="342">
        <v>0</v>
      </c>
      <c r="M4092" s="340">
        <v>0</v>
      </c>
      <c r="N4092" s="340">
        <v>0</v>
      </c>
      <c r="O4092" s="340">
        <v>0</v>
      </c>
      <c r="P4092" s="340">
        <v>0</v>
      </c>
      <c r="Q4092" s="340">
        <v>0</v>
      </c>
      <c r="R4092" s="369"/>
      <c r="S4092">
        <f t="shared" si="441"/>
        <v>3</v>
      </c>
    </row>
    <row r="4093" spans="1:19" ht="32" hidden="1" x14ac:dyDescent="0.2">
      <c r="A4093" s="481" t="s">
        <v>566</v>
      </c>
      <c r="B4093" s="345">
        <v>14</v>
      </c>
      <c r="C4093" s="387" t="str">
        <f t="shared" si="443"/>
        <v>BUD1.14</v>
      </c>
      <c r="D4093" s="388">
        <v>2</v>
      </c>
      <c r="E4093" s="485">
        <v>44153</v>
      </c>
      <c r="F4093" s="366" t="s">
        <v>232</v>
      </c>
      <c r="G4093" s="444">
        <f>INDEX([1]CAPS!$A:$A,MATCH(F:F,[1]CAPS!$H:$H,0))</f>
        <v>8875</v>
      </c>
      <c r="H4093" s="414" t="s">
        <v>236</v>
      </c>
      <c r="I4093" s="341" t="s">
        <v>239</v>
      </c>
      <c r="J4093" s="340">
        <v>0</v>
      </c>
      <c r="K4093" s="343">
        <v>0</v>
      </c>
      <c r="L4093" s="342">
        <v>0</v>
      </c>
      <c r="M4093" s="342">
        <v>1</v>
      </c>
      <c r="N4093" s="340">
        <v>0</v>
      </c>
      <c r="O4093" s="340">
        <v>0</v>
      </c>
      <c r="P4093" s="340">
        <v>0</v>
      </c>
      <c r="Q4093" s="340">
        <v>0</v>
      </c>
      <c r="R4093" s="369"/>
      <c r="S4093">
        <f t="shared" si="441"/>
        <v>0</v>
      </c>
    </row>
    <row r="4094" spans="1:19" ht="32" hidden="1" x14ac:dyDescent="0.2">
      <c r="A4094" s="481" t="s">
        <v>566</v>
      </c>
      <c r="B4094" s="345">
        <v>14</v>
      </c>
      <c r="C4094" s="387" t="str">
        <f t="shared" si="443"/>
        <v>BUD1.14</v>
      </c>
      <c r="D4094" s="388">
        <v>2</v>
      </c>
      <c r="E4094" s="485">
        <v>44153</v>
      </c>
      <c r="F4094" s="366" t="s">
        <v>161</v>
      </c>
      <c r="G4094" s="444">
        <f>INDEX([1]CAPS!$A:$A,MATCH(F:F,[1]CAPS!$H:$H,0))</f>
        <v>2603</v>
      </c>
      <c r="H4094" s="386" t="s">
        <v>235</v>
      </c>
      <c r="I4094" s="389" t="s">
        <v>239</v>
      </c>
      <c r="J4094" s="340">
        <v>0</v>
      </c>
      <c r="K4094" s="343">
        <v>1</v>
      </c>
      <c r="L4094" s="342">
        <v>0</v>
      </c>
      <c r="M4094" s="342">
        <v>5</v>
      </c>
      <c r="N4094" s="340">
        <v>0</v>
      </c>
      <c r="O4094" s="344">
        <v>2</v>
      </c>
      <c r="P4094" s="340">
        <v>0</v>
      </c>
      <c r="Q4094" s="340">
        <v>0</v>
      </c>
      <c r="R4094" s="369"/>
      <c r="S4094">
        <f t="shared" si="441"/>
        <v>3</v>
      </c>
    </row>
    <row r="4095" spans="1:19" ht="16" hidden="1" x14ac:dyDescent="0.2">
      <c r="A4095" s="481" t="s">
        <v>566</v>
      </c>
      <c r="B4095" s="345">
        <v>14</v>
      </c>
      <c r="C4095" s="387" t="str">
        <f t="shared" si="443"/>
        <v>BUD1.14</v>
      </c>
      <c r="D4095" s="388">
        <v>2</v>
      </c>
      <c r="E4095" s="485">
        <v>44153</v>
      </c>
      <c r="F4095" s="366" t="s">
        <v>132</v>
      </c>
      <c r="G4095" s="444">
        <f>INDEX([1]CAPS!$A:$A,MATCH(F:F,[1]CAPS!$H:$H,0))</f>
        <v>2469</v>
      </c>
      <c r="H4095" s="386" t="s">
        <v>233</v>
      </c>
      <c r="I4095" s="383" t="s">
        <v>238</v>
      </c>
      <c r="J4095" s="340">
        <v>0</v>
      </c>
      <c r="K4095" s="343">
        <v>9</v>
      </c>
      <c r="L4095" s="342">
        <v>0</v>
      </c>
      <c r="M4095" s="340" t="s">
        <v>276</v>
      </c>
      <c r="N4095" s="340">
        <v>0</v>
      </c>
      <c r="O4095" s="340">
        <v>0</v>
      </c>
      <c r="P4095" s="340">
        <v>0</v>
      </c>
      <c r="Q4095" s="340">
        <v>0</v>
      </c>
      <c r="R4095" s="369"/>
      <c r="S4095">
        <f t="shared" si="441"/>
        <v>9</v>
      </c>
    </row>
    <row r="4096" spans="1:19" ht="32" hidden="1" x14ac:dyDescent="0.2">
      <c r="A4096" s="481" t="s">
        <v>566</v>
      </c>
      <c r="B4096" s="345">
        <v>14</v>
      </c>
      <c r="C4096" s="387" t="str">
        <f t="shared" si="443"/>
        <v>BUD1.14</v>
      </c>
      <c r="D4096" s="388">
        <v>2</v>
      </c>
      <c r="E4096" s="485">
        <v>44153</v>
      </c>
      <c r="F4096" s="366" t="s">
        <v>772</v>
      </c>
      <c r="G4096" s="444">
        <f>INDEX([1]CAPS!$A:$A,MATCH(F:F,[1]CAPS!$H:$H,0))</f>
        <v>3997</v>
      </c>
      <c r="H4096" s="386" t="s">
        <v>236</v>
      </c>
      <c r="I4096" s="383" t="s">
        <v>239</v>
      </c>
      <c r="J4096" s="340">
        <v>0</v>
      </c>
      <c r="K4096" s="343">
        <v>12</v>
      </c>
      <c r="L4096" s="342">
        <v>0</v>
      </c>
      <c r="M4096" s="340">
        <v>0</v>
      </c>
      <c r="N4096" s="340">
        <v>0</v>
      </c>
      <c r="O4096" s="340">
        <v>0</v>
      </c>
      <c r="P4096" s="340">
        <v>0</v>
      </c>
      <c r="Q4096" s="340">
        <v>0</v>
      </c>
      <c r="R4096" s="369"/>
      <c r="S4096">
        <f t="shared" si="441"/>
        <v>12</v>
      </c>
    </row>
    <row r="4097" spans="1:19" ht="32" hidden="1" x14ac:dyDescent="0.2">
      <c r="A4097" s="481" t="s">
        <v>566</v>
      </c>
      <c r="B4097" s="345">
        <v>14</v>
      </c>
      <c r="C4097" s="387" t="str">
        <f t="shared" si="443"/>
        <v>BUD1.14</v>
      </c>
      <c r="D4097" s="388">
        <v>2</v>
      </c>
      <c r="E4097" s="485">
        <v>44153</v>
      </c>
      <c r="F4097" s="366" t="s">
        <v>484</v>
      </c>
      <c r="G4097" s="444">
        <f>INDEX([1]CAPS!$A:$A,MATCH(F:F,[1]CAPS!$H:$H,0))</f>
        <v>6157</v>
      </c>
      <c r="H4097" s="386" t="s">
        <v>495</v>
      </c>
      <c r="I4097" s="389" t="s">
        <v>239</v>
      </c>
      <c r="J4097" s="340">
        <v>0</v>
      </c>
      <c r="K4097" s="343">
        <v>1</v>
      </c>
      <c r="L4097" s="342">
        <v>0</v>
      </c>
      <c r="M4097" s="340" t="s">
        <v>276</v>
      </c>
      <c r="N4097" s="340">
        <v>0</v>
      </c>
      <c r="O4097" s="340">
        <v>0</v>
      </c>
      <c r="P4097" s="340">
        <v>0</v>
      </c>
      <c r="Q4097" s="340">
        <v>0</v>
      </c>
      <c r="R4097" s="369"/>
      <c r="S4097">
        <f t="shared" si="441"/>
        <v>1</v>
      </c>
    </row>
    <row r="4098" spans="1:19" ht="32" hidden="1" x14ac:dyDescent="0.2">
      <c r="A4098" s="481" t="s">
        <v>566</v>
      </c>
      <c r="B4098" s="345">
        <v>14</v>
      </c>
      <c r="C4098" s="387" t="str">
        <f t="shared" si="443"/>
        <v>BUD1.14</v>
      </c>
      <c r="D4098" s="388">
        <v>2</v>
      </c>
      <c r="E4098" s="485">
        <v>44153</v>
      </c>
      <c r="F4098" s="366" t="s">
        <v>297</v>
      </c>
      <c r="G4098" s="444">
        <f>INDEX([1]CAPS!$A:$A,MATCH(F:F,[1]CAPS!$H:$H,0))</f>
        <v>6322</v>
      </c>
      <c r="H4098" s="386" t="s">
        <v>234</v>
      </c>
      <c r="I4098" s="383" t="s">
        <v>239</v>
      </c>
      <c r="J4098" s="340">
        <v>0</v>
      </c>
      <c r="K4098" s="343">
        <v>1</v>
      </c>
      <c r="L4098" s="342">
        <v>0</v>
      </c>
      <c r="M4098" s="340" t="s">
        <v>276</v>
      </c>
      <c r="N4098" s="340">
        <v>0</v>
      </c>
      <c r="O4098" s="340">
        <v>0</v>
      </c>
      <c r="P4098" s="340">
        <v>0</v>
      </c>
      <c r="Q4098" s="340">
        <v>0</v>
      </c>
      <c r="R4098" s="369"/>
      <c r="S4098">
        <f t="shared" si="441"/>
        <v>1</v>
      </c>
    </row>
    <row r="4099" spans="1:19" ht="32" hidden="1" x14ac:dyDescent="0.2">
      <c r="A4099" s="481" t="s">
        <v>566</v>
      </c>
      <c r="B4099" s="345">
        <v>14</v>
      </c>
      <c r="C4099" s="387" t="str">
        <f t="shared" si="443"/>
        <v>BUD1.14</v>
      </c>
      <c r="D4099" s="388">
        <v>2</v>
      </c>
      <c r="E4099" s="485">
        <v>44153</v>
      </c>
      <c r="F4099" s="366" t="s">
        <v>188</v>
      </c>
      <c r="G4099" s="444">
        <f>INDEX([1]CAPS!$A:$A,MATCH(F:F,[1]CAPS!$H:$H,0))</f>
        <v>3174</v>
      </c>
      <c r="H4099" s="386" t="s">
        <v>496</v>
      </c>
      <c r="I4099" s="383" t="s">
        <v>239</v>
      </c>
      <c r="J4099" s="340">
        <v>0</v>
      </c>
      <c r="K4099" s="343">
        <v>0</v>
      </c>
      <c r="L4099" s="342">
        <v>0</v>
      </c>
      <c r="M4099" s="340" t="s">
        <v>276</v>
      </c>
      <c r="N4099" s="340">
        <v>0</v>
      </c>
      <c r="O4099" s="344">
        <v>4</v>
      </c>
      <c r="P4099" s="340">
        <v>0</v>
      </c>
      <c r="Q4099" s="340">
        <v>0</v>
      </c>
      <c r="R4099" s="369"/>
      <c r="S4099">
        <f t="shared" si="441"/>
        <v>4</v>
      </c>
    </row>
    <row r="4100" spans="1:19" ht="32" hidden="1" x14ac:dyDescent="0.2">
      <c r="A4100" s="481" t="s">
        <v>566</v>
      </c>
      <c r="B4100" s="345">
        <v>14</v>
      </c>
      <c r="C4100" s="387" t="str">
        <f t="shared" si="443"/>
        <v>BUD1.14</v>
      </c>
      <c r="D4100" s="388">
        <v>2</v>
      </c>
      <c r="E4100" s="485">
        <v>44153</v>
      </c>
      <c r="F4100" s="366" t="s">
        <v>128</v>
      </c>
      <c r="G4100" s="444">
        <f>INDEX([1]CAPS!$A:$A,MATCH(F:F,[1]CAPS!$H:$H,0))</f>
        <v>3243</v>
      </c>
      <c r="H4100" s="386" t="s">
        <v>237</v>
      </c>
      <c r="I4100" s="383" t="s">
        <v>239</v>
      </c>
      <c r="J4100" s="340">
        <v>0</v>
      </c>
      <c r="K4100" s="497">
        <v>0</v>
      </c>
      <c r="L4100" s="342">
        <v>0</v>
      </c>
      <c r="M4100" s="340" t="s">
        <v>276</v>
      </c>
      <c r="N4100" s="340">
        <v>0</v>
      </c>
      <c r="O4100" s="490">
        <v>9</v>
      </c>
      <c r="P4100" s="340">
        <v>0</v>
      </c>
      <c r="Q4100" s="340">
        <v>0</v>
      </c>
      <c r="R4100" s="369" t="s">
        <v>809</v>
      </c>
      <c r="S4100">
        <f t="shared" si="441"/>
        <v>9</v>
      </c>
    </row>
    <row r="4101" spans="1:19" ht="32" hidden="1" x14ac:dyDescent="0.2">
      <c r="A4101" s="481" t="s">
        <v>566</v>
      </c>
      <c r="B4101" s="345">
        <v>14</v>
      </c>
      <c r="C4101" s="387" t="str">
        <f t="shared" si="443"/>
        <v>BUD1.14</v>
      </c>
      <c r="D4101" s="388">
        <v>2</v>
      </c>
      <c r="E4101" s="485">
        <v>44153</v>
      </c>
      <c r="F4101" s="366" t="s">
        <v>166</v>
      </c>
      <c r="G4101" s="444">
        <f>INDEX([1]CAPS!$A:$A,MATCH(F:F,[1]CAPS!$H:$H,0))</f>
        <v>6182</v>
      </c>
      <c r="H4101" s="386" t="s">
        <v>237</v>
      </c>
      <c r="I4101" s="383" t="s">
        <v>239</v>
      </c>
      <c r="J4101" s="340">
        <v>0</v>
      </c>
      <c r="K4101" s="343">
        <v>0</v>
      </c>
      <c r="L4101" s="342">
        <v>0</v>
      </c>
      <c r="M4101" s="340" t="s">
        <v>276</v>
      </c>
      <c r="N4101" s="340">
        <v>0</v>
      </c>
      <c r="O4101" s="344">
        <v>2</v>
      </c>
      <c r="P4101" s="340">
        <v>0</v>
      </c>
      <c r="Q4101" s="340">
        <v>0</v>
      </c>
      <c r="R4101" s="369"/>
      <c r="S4101">
        <f t="shared" si="441"/>
        <v>2</v>
      </c>
    </row>
    <row r="4102" spans="1:19" ht="32" hidden="1" x14ac:dyDescent="0.2">
      <c r="A4102" s="481" t="s">
        <v>566</v>
      </c>
      <c r="B4102" s="345">
        <v>14</v>
      </c>
      <c r="C4102" s="387" t="str">
        <f t="shared" si="443"/>
        <v>BUD1.14</v>
      </c>
      <c r="D4102" s="388">
        <v>2</v>
      </c>
      <c r="E4102" s="485">
        <v>44153</v>
      </c>
      <c r="F4102" s="366" t="s">
        <v>754</v>
      </c>
      <c r="G4102" s="444" t="e">
        <f>INDEX([1]CAPS!$A:$A,MATCH(F:F,[1]CAPS!$H:$H,0))</f>
        <v>#N/A</v>
      </c>
      <c r="H4102" s="414" t="s">
        <v>237</v>
      </c>
      <c r="I4102" s="341" t="s">
        <v>239</v>
      </c>
      <c r="J4102" s="340">
        <v>0</v>
      </c>
      <c r="K4102" s="343">
        <v>0</v>
      </c>
      <c r="L4102" s="342">
        <v>0</v>
      </c>
      <c r="M4102" s="340" t="s">
        <v>276</v>
      </c>
      <c r="N4102" s="340">
        <v>0</v>
      </c>
      <c r="O4102" s="344">
        <v>3</v>
      </c>
      <c r="P4102" s="340">
        <v>0</v>
      </c>
      <c r="Q4102" s="340">
        <v>0</v>
      </c>
      <c r="R4102" s="369"/>
      <c r="S4102">
        <f t="shared" si="441"/>
        <v>3</v>
      </c>
    </row>
    <row r="4103" spans="1:19" ht="16" x14ac:dyDescent="0.2">
      <c r="A4103" s="481" t="s">
        <v>566</v>
      </c>
      <c r="B4103" s="345">
        <v>14</v>
      </c>
      <c r="C4103" s="387" t="str">
        <f t="shared" si="443"/>
        <v>BUD1.14</v>
      </c>
      <c r="D4103" s="388">
        <v>2</v>
      </c>
      <c r="E4103" s="485">
        <v>44153</v>
      </c>
      <c r="F4103" s="366" t="s">
        <v>127</v>
      </c>
      <c r="G4103" s="444">
        <f>INDEX([1]CAPS!$A:$A,MATCH(F:F,[1]CAPS!$H:$H,0))</f>
        <v>10605</v>
      </c>
      <c r="H4103" s="386" t="s">
        <v>233</v>
      </c>
      <c r="I4103" s="383" t="s">
        <v>238</v>
      </c>
      <c r="J4103" s="340">
        <v>0</v>
      </c>
      <c r="K4103" s="343">
        <v>4</v>
      </c>
      <c r="L4103" s="342">
        <v>0</v>
      </c>
      <c r="M4103" s="340" t="s">
        <v>276</v>
      </c>
      <c r="N4103" s="340">
        <v>0</v>
      </c>
      <c r="O4103" s="354" t="s">
        <v>276</v>
      </c>
      <c r="P4103" s="354" t="s">
        <v>276</v>
      </c>
      <c r="Q4103" s="354" t="s">
        <v>276</v>
      </c>
      <c r="R4103" s="369"/>
      <c r="S4103">
        <f>SUM(J4103:K4103)</f>
        <v>4</v>
      </c>
    </row>
    <row r="4104" spans="1:19" ht="16" hidden="1" x14ac:dyDescent="0.2">
      <c r="A4104" s="481" t="s">
        <v>566</v>
      </c>
      <c r="B4104" s="345">
        <v>14</v>
      </c>
      <c r="C4104" s="387" t="str">
        <f t="shared" si="443"/>
        <v>BUD1.14</v>
      </c>
      <c r="D4104" s="388">
        <v>2</v>
      </c>
      <c r="E4104" s="485">
        <v>44153</v>
      </c>
      <c r="F4104" s="366" t="s">
        <v>189</v>
      </c>
      <c r="G4104" s="444">
        <f>INDEX([1]CAPS!$A:$A,MATCH(F:F,[1]CAPS!$H:$H,0))</f>
        <v>5541</v>
      </c>
      <c r="H4104" s="386" t="s">
        <v>233</v>
      </c>
      <c r="I4104" s="383" t="s">
        <v>238</v>
      </c>
      <c r="J4104" s="340">
        <v>0</v>
      </c>
      <c r="K4104" s="343">
        <v>14</v>
      </c>
      <c r="L4104" s="342">
        <v>0</v>
      </c>
      <c r="M4104" s="340" t="s">
        <v>276</v>
      </c>
      <c r="N4104" s="340">
        <v>0</v>
      </c>
      <c r="O4104" s="340">
        <v>0</v>
      </c>
      <c r="P4104" s="340">
        <v>0</v>
      </c>
      <c r="Q4104" s="340">
        <v>0</v>
      </c>
      <c r="R4104" s="369"/>
      <c r="S4104">
        <f t="shared" si="441"/>
        <v>14</v>
      </c>
    </row>
    <row r="4105" spans="1:19" ht="16" hidden="1" x14ac:dyDescent="0.2">
      <c r="A4105" s="481" t="s">
        <v>566</v>
      </c>
      <c r="B4105" s="345">
        <v>14</v>
      </c>
      <c r="C4105" s="387" t="str">
        <f t="shared" si="443"/>
        <v>BUD1.14</v>
      </c>
      <c r="D4105" s="388">
        <v>2</v>
      </c>
      <c r="E4105" s="485">
        <v>44153</v>
      </c>
      <c r="F4105" s="366" t="s">
        <v>273</v>
      </c>
      <c r="G4105" s="444">
        <f>INDEX([1]CAPS!$A:$A,MATCH(F:F,[1]CAPS!$H:$H,0))</f>
        <v>2501</v>
      </c>
      <c r="H4105" s="407" t="s">
        <v>234</v>
      </c>
      <c r="I4105" s="382" t="s">
        <v>238</v>
      </c>
      <c r="J4105" s="340">
        <v>0</v>
      </c>
      <c r="K4105" s="343">
        <v>16</v>
      </c>
      <c r="L4105" s="342">
        <v>0</v>
      </c>
      <c r="M4105" s="340" t="s">
        <v>276</v>
      </c>
      <c r="N4105" s="340">
        <v>0</v>
      </c>
      <c r="O4105" s="340">
        <v>0</v>
      </c>
      <c r="P4105" s="340">
        <v>0</v>
      </c>
      <c r="Q4105" s="340">
        <v>0</v>
      </c>
      <c r="R4105" s="369"/>
      <c r="S4105">
        <f t="shared" si="441"/>
        <v>16</v>
      </c>
    </row>
    <row r="4106" spans="1:19" ht="16" hidden="1" x14ac:dyDescent="0.2">
      <c r="A4106" s="481" t="s">
        <v>566</v>
      </c>
      <c r="B4106" s="345">
        <v>14</v>
      </c>
      <c r="C4106" s="387" t="str">
        <f t="shared" si="443"/>
        <v>BUD1.14</v>
      </c>
      <c r="D4106" s="388">
        <v>2</v>
      </c>
      <c r="E4106" s="485">
        <v>44153</v>
      </c>
      <c r="F4106" s="366" t="s">
        <v>319</v>
      </c>
      <c r="G4106" s="444">
        <f>INDEX([1]CAPS!$A:$A,MATCH(F:F,[1]CAPS!$H:$H,0))</f>
        <v>3567</v>
      </c>
      <c r="H4106" s="386" t="s">
        <v>234</v>
      </c>
      <c r="I4106" s="383" t="s">
        <v>238</v>
      </c>
      <c r="J4106" s="340">
        <v>0</v>
      </c>
      <c r="K4106" s="343">
        <v>10</v>
      </c>
      <c r="L4106" s="342">
        <v>0</v>
      </c>
      <c r="M4106" s="340" t="s">
        <v>276</v>
      </c>
      <c r="N4106" s="342">
        <v>2</v>
      </c>
      <c r="O4106" s="344">
        <v>25</v>
      </c>
      <c r="P4106" s="340">
        <v>0</v>
      </c>
      <c r="Q4106" s="340">
        <v>0</v>
      </c>
      <c r="R4106" s="369"/>
      <c r="S4106">
        <f t="shared" si="441"/>
        <v>35</v>
      </c>
    </row>
    <row r="4107" spans="1:19" ht="16" hidden="1" x14ac:dyDescent="0.2">
      <c r="A4107" s="481" t="s">
        <v>566</v>
      </c>
      <c r="B4107" s="345">
        <v>14</v>
      </c>
      <c r="C4107" s="387" t="str">
        <f t="shared" si="443"/>
        <v>BUD1.14</v>
      </c>
      <c r="D4107" s="388">
        <v>2</v>
      </c>
      <c r="E4107" s="485">
        <v>44153</v>
      </c>
      <c r="F4107" s="366" t="s">
        <v>565</v>
      </c>
      <c r="G4107" s="444">
        <f>INDEX([1]CAPS!$A:$A,MATCH(F:F,[1]CAPS!$H:$H,0))</f>
        <v>7664</v>
      </c>
      <c r="H4107" s="386" t="s">
        <v>234</v>
      </c>
      <c r="I4107" s="383" t="s">
        <v>238</v>
      </c>
      <c r="J4107" s="340">
        <v>0</v>
      </c>
      <c r="K4107" s="343">
        <v>3</v>
      </c>
      <c r="L4107" s="342">
        <v>0</v>
      </c>
      <c r="M4107" s="340" t="s">
        <v>276</v>
      </c>
      <c r="N4107" s="340">
        <v>0</v>
      </c>
      <c r="O4107" s="344"/>
      <c r="P4107" s="340">
        <v>0</v>
      </c>
      <c r="Q4107" s="340">
        <v>0</v>
      </c>
      <c r="R4107" s="369"/>
      <c r="S4107">
        <f t="shared" ref="S4107:S4170" si="444">SUM(J4107:K4107)+O4107</f>
        <v>3</v>
      </c>
    </row>
    <row r="4108" spans="1:19" ht="32" hidden="1" x14ac:dyDescent="0.2">
      <c r="A4108" s="481" t="s">
        <v>566</v>
      </c>
      <c r="B4108" s="345">
        <v>15</v>
      </c>
      <c r="C4108" s="387" t="str">
        <f t="shared" si="443"/>
        <v>BUD1.15</v>
      </c>
      <c r="D4108" s="388">
        <v>2</v>
      </c>
      <c r="E4108" s="485">
        <v>44153</v>
      </c>
      <c r="F4108" s="366" t="s">
        <v>135</v>
      </c>
      <c r="G4108" s="444">
        <f>INDEX([1]CAPS!$A:$A,MATCH(F:F,[1]CAPS!$H:$H,0))</f>
        <v>7766</v>
      </c>
      <c r="H4108" s="386" t="s">
        <v>236</v>
      </c>
      <c r="I4108" s="383" t="s">
        <v>242</v>
      </c>
      <c r="J4108" s="340">
        <v>0</v>
      </c>
      <c r="K4108" s="343">
        <v>1</v>
      </c>
      <c r="L4108" s="342">
        <v>0</v>
      </c>
      <c r="M4108" s="342">
        <v>1</v>
      </c>
      <c r="N4108" s="340">
        <v>0</v>
      </c>
      <c r="O4108" s="344"/>
      <c r="P4108" s="340">
        <v>0</v>
      </c>
      <c r="Q4108" s="340">
        <v>0</v>
      </c>
      <c r="R4108" s="369"/>
      <c r="S4108">
        <f t="shared" si="444"/>
        <v>1</v>
      </c>
    </row>
    <row r="4109" spans="1:19" ht="32" hidden="1" x14ac:dyDescent="0.2">
      <c r="A4109" s="481" t="s">
        <v>566</v>
      </c>
      <c r="B4109" s="345">
        <v>15</v>
      </c>
      <c r="C4109" s="387" t="str">
        <f t="shared" si="443"/>
        <v>BUD1.15</v>
      </c>
      <c r="D4109" s="388">
        <v>2</v>
      </c>
      <c r="E4109" s="485">
        <v>44153</v>
      </c>
      <c r="F4109" s="366" t="s">
        <v>161</v>
      </c>
      <c r="G4109" s="444">
        <f>INDEX([1]CAPS!$A:$A,MATCH(F:F,[1]CAPS!$H:$H,0))</f>
        <v>2603</v>
      </c>
      <c r="H4109" s="386" t="s">
        <v>235</v>
      </c>
      <c r="I4109" s="389" t="s">
        <v>239</v>
      </c>
      <c r="J4109" s="340">
        <v>0</v>
      </c>
      <c r="K4109" s="343">
        <v>2</v>
      </c>
      <c r="L4109" s="342">
        <v>0</v>
      </c>
      <c r="M4109" s="342">
        <v>1</v>
      </c>
      <c r="N4109" s="340">
        <v>0</v>
      </c>
      <c r="O4109" s="344">
        <v>4</v>
      </c>
      <c r="P4109" s="340">
        <v>0</v>
      </c>
      <c r="Q4109" s="340">
        <v>0</v>
      </c>
      <c r="R4109" s="369"/>
      <c r="S4109">
        <f t="shared" si="444"/>
        <v>6</v>
      </c>
    </row>
    <row r="4110" spans="1:19" ht="32" hidden="1" x14ac:dyDescent="0.2">
      <c r="A4110" s="481" t="s">
        <v>566</v>
      </c>
      <c r="B4110" s="345">
        <v>15</v>
      </c>
      <c r="C4110" s="387" t="str">
        <f t="shared" si="443"/>
        <v>BUD1.15</v>
      </c>
      <c r="D4110" s="388">
        <v>2</v>
      </c>
      <c r="E4110" s="485">
        <v>44153</v>
      </c>
      <c r="F4110" s="366" t="s">
        <v>772</v>
      </c>
      <c r="G4110" s="444">
        <f>INDEX([1]CAPS!$A:$A,MATCH(F:F,[1]CAPS!$H:$H,0))</f>
        <v>3997</v>
      </c>
      <c r="H4110" s="386" t="s">
        <v>236</v>
      </c>
      <c r="I4110" s="383" t="s">
        <v>239</v>
      </c>
      <c r="J4110" s="340">
        <v>0</v>
      </c>
      <c r="K4110" s="343">
        <v>13</v>
      </c>
      <c r="L4110" s="342">
        <v>0</v>
      </c>
      <c r="M4110" s="340">
        <v>0</v>
      </c>
      <c r="N4110" s="340">
        <v>0</v>
      </c>
      <c r="O4110" s="344"/>
      <c r="P4110" s="340">
        <v>0</v>
      </c>
      <c r="Q4110" s="340">
        <v>0</v>
      </c>
      <c r="R4110" s="369"/>
      <c r="S4110">
        <f t="shared" si="444"/>
        <v>13</v>
      </c>
    </row>
    <row r="4111" spans="1:19" ht="16" hidden="1" x14ac:dyDescent="0.2">
      <c r="A4111" s="481" t="s">
        <v>566</v>
      </c>
      <c r="B4111" s="345">
        <v>15</v>
      </c>
      <c r="C4111" s="387" t="str">
        <f t="shared" si="443"/>
        <v>BUD1.15</v>
      </c>
      <c r="D4111" s="388">
        <v>2</v>
      </c>
      <c r="E4111" s="485">
        <v>44153</v>
      </c>
      <c r="F4111" s="366" t="s">
        <v>132</v>
      </c>
      <c r="G4111" s="444">
        <f>INDEX([1]CAPS!$A:$A,MATCH(F:F,[1]CAPS!$H:$H,0))</f>
        <v>2469</v>
      </c>
      <c r="H4111" s="386" t="s">
        <v>233</v>
      </c>
      <c r="I4111" s="383" t="s">
        <v>238</v>
      </c>
      <c r="J4111" s="340">
        <v>0</v>
      </c>
      <c r="K4111" s="343">
        <v>3</v>
      </c>
      <c r="L4111" s="342">
        <v>0</v>
      </c>
      <c r="M4111" s="340" t="s">
        <v>276</v>
      </c>
      <c r="N4111" s="340">
        <v>0</v>
      </c>
      <c r="O4111" s="344"/>
      <c r="P4111" s="340">
        <v>0</v>
      </c>
      <c r="Q4111" s="340">
        <v>0</v>
      </c>
      <c r="R4111" s="369"/>
      <c r="S4111">
        <f t="shared" si="444"/>
        <v>3</v>
      </c>
    </row>
    <row r="4112" spans="1:19" ht="32" hidden="1" x14ac:dyDescent="0.2">
      <c r="A4112" s="481" t="s">
        <v>566</v>
      </c>
      <c r="B4112" s="345">
        <v>15</v>
      </c>
      <c r="C4112" s="387" t="str">
        <f t="shared" si="443"/>
        <v>BUD1.15</v>
      </c>
      <c r="D4112" s="388">
        <v>2</v>
      </c>
      <c r="E4112" s="485">
        <v>44153</v>
      </c>
      <c r="F4112" s="366" t="s">
        <v>297</v>
      </c>
      <c r="G4112" s="444">
        <f>INDEX([1]CAPS!$A:$A,MATCH(F:F,[1]CAPS!$H:$H,0))</f>
        <v>6322</v>
      </c>
      <c r="H4112" s="386" t="s">
        <v>234</v>
      </c>
      <c r="I4112" s="383" t="s">
        <v>239</v>
      </c>
      <c r="J4112" s="340">
        <v>0</v>
      </c>
      <c r="K4112" s="343">
        <v>3</v>
      </c>
      <c r="L4112" s="342">
        <v>0</v>
      </c>
      <c r="M4112" s="340" t="s">
        <v>276</v>
      </c>
      <c r="N4112" s="340">
        <v>0</v>
      </c>
      <c r="O4112" s="344"/>
      <c r="P4112" s="340">
        <v>0</v>
      </c>
      <c r="Q4112" s="340">
        <v>0</v>
      </c>
      <c r="R4112" s="369"/>
      <c r="S4112">
        <f t="shared" si="444"/>
        <v>3</v>
      </c>
    </row>
    <row r="4113" spans="1:19" ht="16" hidden="1" x14ac:dyDescent="0.2">
      <c r="A4113" s="481" t="s">
        <v>566</v>
      </c>
      <c r="B4113" s="345">
        <v>15</v>
      </c>
      <c r="C4113" s="387" t="str">
        <f t="shared" si="443"/>
        <v>BUD1.15</v>
      </c>
      <c r="D4113" s="388">
        <v>2</v>
      </c>
      <c r="E4113" s="485">
        <v>44153</v>
      </c>
      <c r="F4113" s="366" t="s">
        <v>319</v>
      </c>
      <c r="G4113" s="444">
        <f>INDEX([1]CAPS!$A:$A,MATCH(F:F,[1]CAPS!$H:$H,0))</f>
        <v>3567</v>
      </c>
      <c r="H4113" s="386" t="s">
        <v>234</v>
      </c>
      <c r="I4113" s="383" t="s">
        <v>238</v>
      </c>
      <c r="J4113" s="340">
        <v>0</v>
      </c>
      <c r="K4113" s="343">
        <v>18</v>
      </c>
      <c r="L4113" s="342">
        <v>0</v>
      </c>
      <c r="M4113" s="340" t="s">
        <v>276</v>
      </c>
      <c r="N4113" s="342">
        <v>6</v>
      </c>
      <c r="O4113" s="344">
        <v>4</v>
      </c>
      <c r="P4113" s="340">
        <v>0</v>
      </c>
      <c r="Q4113" s="340">
        <v>0</v>
      </c>
      <c r="R4113" s="369"/>
      <c r="S4113">
        <f t="shared" si="444"/>
        <v>22</v>
      </c>
    </row>
    <row r="4114" spans="1:19" ht="16" x14ac:dyDescent="0.2">
      <c r="A4114" s="481" t="s">
        <v>566</v>
      </c>
      <c r="B4114" s="345">
        <v>15</v>
      </c>
      <c r="C4114" s="387" t="str">
        <f t="shared" si="443"/>
        <v>BUD1.15</v>
      </c>
      <c r="D4114" s="388">
        <v>2</v>
      </c>
      <c r="E4114" s="485">
        <v>44153</v>
      </c>
      <c r="F4114" s="366" t="s">
        <v>127</v>
      </c>
      <c r="G4114" s="444">
        <f>INDEX([1]CAPS!$A:$A,MATCH(F:F,[1]CAPS!$H:$H,0))</f>
        <v>10605</v>
      </c>
      <c r="H4114" s="386" t="s">
        <v>233</v>
      </c>
      <c r="I4114" s="383" t="s">
        <v>238</v>
      </c>
      <c r="J4114" s="340">
        <v>0</v>
      </c>
      <c r="K4114" s="343">
        <v>7</v>
      </c>
      <c r="L4114" s="342">
        <v>0</v>
      </c>
      <c r="M4114" s="340" t="s">
        <v>276</v>
      </c>
      <c r="N4114" s="340">
        <v>0</v>
      </c>
      <c r="O4114" s="354" t="s">
        <v>276</v>
      </c>
      <c r="P4114" s="354" t="s">
        <v>276</v>
      </c>
      <c r="Q4114" s="354" t="s">
        <v>276</v>
      </c>
      <c r="R4114" s="369"/>
      <c r="S4114">
        <f>SUM(J4114:K4114)</f>
        <v>7</v>
      </c>
    </row>
    <row r="4115" spans="1:19" ht="32" hidden="1" x14ac:dyDescent="0.2">
      <c r="A4115" s="481" t="s">
        <v>566</v>
      </c>
      <c r="B4115" s="345">
        <v>15</v>
      </c>
      <c r="C4115" s="387" t="str">
        <f t="shared" si="443"/>
        <v>BUD1.15</v>
      </c>
      <c r="D4115" s="388">
        <v>2</v>
      </c>
      <c r="E4115" s="485">
        <v>44153</v>
      </c>
      <c r="F4115" s="366" t="s">
        <v>188</v>
      </c>
      <c r="G4115" s="444">
        <f>INDEX([1]CAPS!$A:$A,MATCH(F:F,[1]CAPS!$H:$H,0))</f>
        <v>3174</v>
      </c>
      <c r="H4115" s="386" t="s">
        <v>496</v>
      </c>
      <c r="I4115" s="383" t="s">
        <v>239</v>
      </c>
      <c r="J4115" s="340">
        <v>0</v>
      </c>
      <c r="K4115" s="343">
        <v>3</v>
      </c>
      <c r="L4115" s="342">
        <v>0</v>
      </c>
      <c r="M4115" s="340" t="s">
        <v>276</v>
      </c>
      <c r="N4115" s="340">
        <v>0</v>
      </c>
      <c r="O4115" s="340">
        <v>0</v>
      </c>
      <c r="P4115" s="340">
        <v>0</v>
      </c>
      <c r="Q4115" s="340">
        <v>0</v>
      </c>
      <c r="R4115" s="369"/>
      <c r="S4115">
        <f t="shared" si="444"/>
        <v>3</v>
      </c>
    </row>
    <row r="4116" spans="1:19" ht="32" hidden="1" x14ac:dyDescent="0.2">
      <c r="A4116" s="481" t="s">
        <v>566</v>
      </c>
      <c r="B4116" s="345">
        <v>15</v>
      </c>
      <c r="C4116" s="387" t="str">
        <f t="shared" si="443"/>
        <v>BUD1.15</v>
      </c>
      <c r="D4116" s="388">
        <v>2</v>
      </c>
      <c r="E4116" s="485">
        <v>44153</v>
      </c>
      <c r="F4116" s="366" t="s">
        <v>128</v>
      </c>
      <c r="G4116" s="444">
        <f>INDEX([1]CAPS!$A:$A,MATCH(F:F,[1]CAPS!$H:$H,0))</f>
        <v>3243</v>
      </c>
      <c r="H4116" s="386" t="s">
        <v>237</v>
      </c>
      <c r="I4116" s="383" t="s">
        <v>239</v>
      </c>
      <c r="J4116" s="340">
        <v>0</v>
      </c>
      <c r="K4116" s="497">
        <v>0</v>
      </c>
      <c r="L4116" s="342">
        <v>0</v>
      </c>
      <c r="M4116" s="340" t="s">
        <v>276</v>
      </c>
      <c r="N4116" s="340">
        <v>0</v>
      </c>
      <c r="O4116" s="451">
        <v>34</v>
      </c>
      <c r="P4116" s="340">
        <v>0</v>
      </c>
      <c r="Q4116" s="340">
        <v>0</v>
      </c>
      <c r="R4116" s="369" t="s">
        <v>809</v>
      </c>
      <c r="S4116">
        <f t="shared" si="444"/>
        <v>34</v>
      </c>
    </row>
    <row r="4117" spans="1:19" ht="32" hidden="1" x14ac:dyDescent="0.2">
      <c r="A4117" s="481" t="s">
        <v>566</v>
      </c>
      <c r="B4117" s="345">
        <v>15</v>
      </c>
      <c r="C4117" s="387" t="str">
        <f t="shared" si="443"/>
        <v>BUD1.15</v>
      </c>
      <c r="D4117" s="388">
        <v>2</v>
      </c>
      <c r="E4117" s="485">
        <v>44153</v>
      </c>
      <c r="F4117" s="393" t="s">
        <v>826</v>
      </c>
      <c r="G4117" s="444">
        <f>INDEX([1]CAPS!$A:$A,MATCH(F:F,[1]CAPS!$H:$H,0))</f>
        <v>8365</v>
      </c>
      <c r="H4117" s="526" t="s">
        <v>237</v>
      </c>
      <c r="I4117" s="341" t="s">
        <v>239</v>
      </c>
      <c r="J4117" s="340">
        <v>0</v>
      </c>
      <c r="K4117" s="343">
        <v>0</v>
      </c>
      <c r="L4117" s="342">
        <v>0</v>
      </c>
      <c r="M4117" s="340" t="s">
        <v>276</v>
      </c>
      <c r="N4117" s="340">
        <v>0</v>
      </c>
      <c r="O4117" s="344">
        <v>2</v>
      </c>
      <c r="P4117" s="340">
        <v>0</v>
      </c>
      <c r="Q4117" s="340">
        <v>0</v>
      </c>
      <c r="R4117" s="369" t="s">
        <v>827</v>
      </c>
      <c r="S4117">
        <f t="shared" si="444"/>
        <v>2</v>
      </c>
    </row>
    <row r="4118" spans="1:19" ht="32" hidden="1" x14ac:dyDescent="0.2">
      <c r="A4118" s="481" t="s">
        <v>566</v>
      </c>
      <c r="B4118" s="345">
        <v>15</v>
      </c>
      <c r="C4118" s="387" t="str">
        <f t="shared" si="443"/>
        <v>BUD1.15</v>
      </c>
      <c r="D4118" s="388">
        <v>2</v>
      </c>
      <c r="E4118" s="485">
        <v>44153</v>
      </c>
      <c r="F4118" s="366" t="s">
        <v>166</v>
      </c>
      <c r="G4118" s="444">
        <f>INDEX([1]CAPS!$A:$A,MATCH(F:F,[1]CAPS!$H:$H,0))</f>
        <v>6182</v>
      </c>
      <c r="H4118" s="386" t="s">
        <v>237</v>
      </c>
      <c r="I4118" s="383" t="s">
        <v>239</v>
      </c>
      <c r="J4118" s="340">
        <v>0</v>
      </c>
      <c r="K4118" s="343">
        <v>0</v>
      </c>
      <c r="L4118" s="342">
        <v>0</v>
      </c>
      <c r="M4118" s="340" t="s">
        <v>276</v>
      </c>
      <c r="N4118" s="340">
        <v>0</v>
      </c>
      <c r="O4118" s="344">
        <v>23</v>
      </c>
      <c r="P4118" s="340">
        <v>0</v>
      </c>
      <c r="Q4118" s="340">
        <v>0</v>
      </c>
      <c r="R4118" s="369"/>
      <c r="S4118">
        <f t="shared" si="444"/>
        <v>23</v>
      </c>
    </row>
    <row r="4119" spans="1:19" ht="16" hidden="1" x14ac:dyDescent="0.2">
      <c r="A4119" s="481" t="s">
        <v>566</v>
      </c>
      <c r="B4119" s="345">
        <v>15</v>
      </c>
      <c r="C4119" s="387" t="str">
        <f t="shared" si="443"/>
        <v>BUD1.15</v>
      </c>
      <c r="D4119" s="388">
        <v>2</v>
      </c>
      <c r="E4119" s="485">
        <v>44153</v>
      </c>
      <c r="F4119" s="393" t="s">
        <v>231</v>
      </c>
      <c r="G4119" s="444">
        <f>INDEX([1]CAPS!$A:$A,MATCH(F:F,[1]CAPS!$H:$H,0))</f>
        <v>2561</v>
      </c>
      <c r="H4119" s="386" t="s">
        <v>270</v>
      </c>
      <c r="I4119" s="383" t="s">
        <v>240</v>
      </c>
      <c r="J4119" s="340">
        <v>0</v>
      </c>
      <c r="K4119" s="343">
        <v>8</v>
      </c>
      <c r="L4119" s="342">
        <v>0</v>
      </c>
      <c r="M4119" s="340" t="s">
        <v>276</v>
      </c>
      <c r="N4119" s="342">
        <v>4</v>
      </c>
      <c r="O4119" s="344">
        <v>0</v>
      </c>
      <c r="P4119" s="340">
        <v>0</v>
      </c>
      <c r="Q4119" s="340">
        <v>0</v>
      </c>
      <c r="R4119" s="369"/>
      <c r="S4119">
        <f t="shared" si="444"/>
        <v>8</v>
      </c>
    </row>
    <row r="4120" spans="1:19" ht="32" hidden="1" x14ac:dyDescent="0.2">
      <c r="A4120" s="481" t="s">
        <v>566</v>
      </c>
      <c r="B4120" s="345">
        <v>15</v>
      </c>
      <c r="C4120" s="387" t="str">
        <f t="shared" si="443"/>
        <v>BUD1.15</v>
      </c>
      <c r="D4120" s="388">
        <v>2</v>
      </c>
      <c r="E4120" s="485">
        <v>44153</v>
      </c>
      <c r="F4120" s="366" t="s">
        <v>754</v>
      </c>
      <c r="G4120" s="444" t="e">
        <f>INDEX([1]CAPS!$A:$A,MATCH(F:F,[1]CAPS!$H:$H,0))</f>
        <v>#N/A</v>
      </c>
      <c r="H4120" s="414" t="s">
        <v>237</v>
      </c>
      <c r="I4120" s="341" t="s">
        <v>239</v>
      </c>
      <c r="J4120" s="340">
        <v>0</v>
      </c>
      <c r="K4120" s="343"/>
      <c r="L4120" s="342">
        <v>0</v>
      </c>
      <c r="M4120" s="340" t="s">
        <v>276</v>
      </c>
      <c r="N4120" s="340">
        <v>0</v>
      </c>
      <c r="O4120" s="344">
        <v>6</v>
      </c>
      <c r="P4120" s="340">
        <v>0</v>
      </c>
      <c r="Q4120" s="340">
        <v>0</v>
      </c>
      <c r="R4120" s="369"/>
      <c r="S4120">
        <f t="shared" si="444"/>
        <v>6</v>
      </c>
    </row>
    <row r="4121" spans="1:19" ht="16" hidden="1" x14ac:dyDescent="0.2">
      <c r="A4121" s="481" t="s">
        <v>566</v>
      </c>
      <c r="B4121" s="345">
        <v>15</v>
      </c>
      <c r="C4121" s="387" t="str">
        <f t="shared" si="443"/>
        <v>BUD1.15</v>
      </c>
      <c r="D4121" s="388">
        <v>2</v>
      </c>
      <c r="E4121" s="485">
        <v>44153</v>
      </c>
      <c r="F4121" s="366" t="s">
        <v>273</v>
      </c>
      <c r="G4121" s="444">
        <f>INDEX([1]CAPS!$A:$A,MATCH(F:F,[1]CAPS!$H:$H,0))</f>
        <v>2501</v>
      </c>
      <c r="H4121" s="407" t="s">
        <v>234</v>
      </c>
      <c r="I4121" s="382" t="s">
        <v>238</v>
      </c>
      <c r="J4121" s="340">
        <v>0</v>
      </c>
      <c r="K4121" s="343">
        <v>19</v>
      </c>
      <c r="L4121" s="342">
        <v>0</v>
      </c>
      <c r="M4121" s="340" t="s">
        <v>276</v>
      </c>
      <c r="N4121" s="340">
        <v>0</v>
      </c>
      <c r="O4121" s="340">
        <v>0</v>
      </c>
      <c r="P4121" s="340">
        <v>0</v>
      </c>
      <c r="Q4121" s="340">
        <v>0</v>
      </c>
      <c r="R4121" s="369"/>
      <c r="S4121">
        <f t="shared" si="444"/>
        <v>19</v>
      </c>
    </row>
    <row r="4122" spans="1:19" ht="16" hidden="1" x14ac:dyDescent="0.2">
      <c r="A4122" s="481" t="s">
        <v>566</v>
      </c>
      <c r="B4122" s="345">
        <v>15</v>
      </c>
      <c r="C4122" s="387" t="str">
        <f t="shared" si="443"/>
        <v>BUD1.15</v>
      </c>
      <c r="D4122" s="388">
        <v>2</v>
      </c>
      <c r="E4122" s="485">
        <v>44153</v>
      </c>
      <c r="F4122" s="366" t="s">
        <v>189</v>
      </c>
      <c r="G4122" s="444">
        <f>INDEX([1]CAPS!$A:$A,MATCH(F:F,[1]CAPS!$H:$H,0))</f>
        <v>5541</v>
      </c>
      <c r="H4122" s="386" t="s">
        <v>233</v>
      </c>
      <c r="I4122" s="383" t="s">
        <v>238</v>
      </c>
      <c r="J4122" s="340">
        <v>0</v>
      </c>
      <c r="K4122" s="343">
        <v>35</v>
      </c>
      <c r="L4122" s="342">
        <v>0</v>
      </c>
      <c r="M4122" s="340" t="s">
        <v>276</v>
      </c>
      <c r="N4122" s="340">
        <v>0</v>
      </c>
      <c r="O4122" s="340">
        <v>0</v>
      </c>
      <c r="P4122" s="340">
        <v>0</v>
      </c>
      <c r="Q4122" s="340">
        <v>0</v>
      </c>
      <c r="R4122" s="369"/>
      <c r="S4122">
        <f t="shared" si="444"/>
        <v>35</v>
      </c>
    </row>
    <row r="4123" spans="1:19" ht="16" hidden="1" x14ac:dyDescent="0.2">
      <c r="A4123" s="481" t="s">
        <v>566</v>
      </c>
      <c r="B4123" s="345">
        <v>15</v>
      </c>
      <c r="C4123" s="387" t="str">
        <f t="shared" si="443"/>
        <v>BUD1.15</v>
      </c>
      <c r="D4123" s="388">
        <v>2</v>
      </c>
      <c r="E4123" s="485">
        <v>44153</v>
      </c>
      <c r="F4123" s="366" t="s">
        <v>190</v>
      </c>
      <c r="G4123" s="444">
        <f>INDEX([1]CAPS!$A:$A,MATCH(F:F,[1]CAPS!$H:$H,0))</f>
        <v>4947</v>
      </c>
      <c r="H4123" s="414" t="s">
        <v>234</v>
      </c>
      <c r="I4123" s="341" t="s">
        <v>238</v>
      </c>
      <c r="J4123" s="340">
        <v>0</v>
      </c>
      <c r="K4123" s="343">
        <v>0</v>
      </c>
      <c r="L4123" s="342">
        <v>0</v>
      </c>
      <c r="M4123" s="340" t="s">
        <v>276</v>
      </c>
      <c r="N4123" s="340">
        <v>0</v>
      </c>
      <c r="O4123" s="344">
        <v>3</v>
      </c>
      <c r="P4123" s="340">
        <v>0</v>
      </c>
      <c r="Q4123" s="340">
        <v>0</v>
      </c>
      <c r="R4123" s="369"/>
      <c r="S4123">
        <f t="shared" si="444"/>
        <v>3</v>
      </c>
    </row>
    <row r="4124" spans="1:19" ht="32" hidden="1" x14ac:dyDescent="0.2">
      <c r="A4124" s="481" t="s">
        <v>566</v>
      </c>
      <c r="B4124" s="345">
        <v>15</v>
      </c>
      <c r="C4124" s="387" t="str">
        <f t="shared" si="443"/>
        <v>BUD1.15</v>
      </c>
      <c r="D4124" s="388">
        <v>2</v>
      </c>
      <c r="E4124" s="485">
        <v>44153</v>
      </c>
      <c r="F4124" s="366" t="s">
        <v>482</v>
      </c>
      <c r="G4124" s="444">
        <f>INDEX([1]CAPS!$A:$A,MATCH(F:F,[1]CAPS!$H:$H,0))</f>
        <v>3596</v>
      </c>
      <c r="H4124" s="414" t="s">
        <v>237</v>
      </c>
      <c r="I4124" s="341" t="s">
        <v>239</v>
      </c>
      <c r="J4124" s="340">
        <v>0</v>
      </c>
      <c r="K4124" s="343">
        <v>0</v>
      </c>
      <c r="L4124" s="342">
        <v>0</v>
      </c>
      <c r="M4124" s="340" t="s">
        <v>276</v>
      </c>
      <c r="N4124" s="340">
        <v>0</v>
      </c>
      <c r="O4124" s="344">
        <v>3</v>
      </c>
      <c r="P4124" s="342">
        <v>0</v>
      </c>
      <c r="Q4124" s="342">
        <v>1</v>
      </c>
      <c r="R4124" s="369"/>
      <c r="S4124">
        <f t="shared" si="444"/>
        <v>3</v>
      </c>
    </row>
    <row r="4125" spans="1:19" ht="32" hidden="1" x14ac:dyDescent="0.2">
      <c r="A4125" s="481" t="s">
        <v>566</v>
      </c>
      <c r="B4125" s="345">
        <v>16</v>
      </c>
      <c r="C4125" s="387" t="str">
        <f t="shared" si="443"/>
        <v>BUD1.16</v>
      </c>
      <c r="D4125" s="388">
        <v>2</v>
      </c>
      <c r="E4125" s="485">
        <v>44153</v>
      </c>
      <c r="F4125" s="366" t="s">
        <v>232</v>
      </c>
      <c r="G4125" s="444">
        <f>INDEX([1]CAPS!$A:$A,MATCH(F:F,[1]CAPS!$H:$H,0))</f>
        <v>8875</v>
      </c>
      <c r="H4125" s="414" t="s">
        <v>236</v>
      </c>
      <c r="I4125" s="341" t="s">
        <v>239</v>
      </c>
      <c r="J4125" s="340">
        <v>0</v>
      </c>
      <c r="K4125" s="343">
        <v>2</v>
      </c>
      <c r="L4125" s="342">
        <v>0</v>
      </c>
      <c r="M4125" s="340">
        <v>0</v>
      </c>
      <c r="N4125" s="340">
        <v>0</v>
      </c>
      <c r="O4125" s="344">
        <v>1</v>
      </c>
      <c r="P4125" s="342">
        <v>0</v>
      </c>
      <c r="Q4125" s="342">
        <v>0</v>
      </c>
      <c r="R4125" s="369"/>
      <c r="S4125">
        <f t="shared" si="444"/>
        <v>3</v>
      </c>
    </row>
    <row r="4126" spans="1:19" ht="16" hidden="1" x14ac:dyDescent="0.2">
      <c r="A4126" s="481" t="s">
        <v>566</v>
      </c>
      <c r="B4126" s="345">
        <v>16</v>
      </c>
      <c r="C4126" s="387" t="str">
        <f t="shared" si="443"/>
        <v>BUD1.16</v>
      </c>
      <c r="D4126" s="388">
        <v>2</v>
      </c>
      <c r="E4126" s="485">
        <v>44153</v>
      </c>
      <c r="F4126" s="366" t="s">
        <v>132</v>
      </c>
      <c r="G4126" s="444">
        <f>INDEX([1]CAPS!$A:$A,MATCH(F:F,[1]CAPS!$H:$H,0))</f>
        <v>2469</v>
      </c>
      <c r="H4126" s="386" t="s">
        <v>233</v>
      </c>
      <c r="I4126" s="383" t="s">
        <v>238</v>
      </c>
      <c r="J4126" s="340">
        <v>0</v>
      </c>
      <c r="K4126" s="343">
        <v>5</v>
      </c>
      <c r="L4126" s="342">
        <v>0</v>
      </c>
      <c r="M4126" s="340" t="s">
        <v>276</v>
      </c>
      <c r="N4126" s="340">
        <v>0</v>
      </c>
      <c r="O4126" s="340">
        <v>0</v>
      </c>
      <c r="P4126" s="340">
        <v>0</v>
      </c>
      <c r="Q4126" s="340">
        <v>0</v>
      </c>
      <c r="R4126" s="369"/>
      <c r="S4126">
        <f t="shared" si="444"/>
        <v>5</v>
      </c>
    </row>
    <row r="4127" spans="1:19" ht="32" hidden="1" x14ac:dyDescent="0.2">
      <c r="A4127" s="481" t="s">
        <v>566</v>
      </c>
      <c r="B4127" s="345">
        <v>16</v>
      </c>
      <c r="C4127" s="387" t="str">
        <f t="shared" si="443"/>
        <v>BUD1.16</v>
      </c>
      <c r="D4127" s="388">
        <v>2</v>
      </c>
      <c r="E4127" s="485">
        <v>44153</v>
      </c>
      <c r="F4127" s="366" t="s">
        <v>161</v>
      </c>
      <c r="G4127" s="444">
        <f>INDEX([1]CAPS!$A:$A,MATCH(F:F,[1]CAPS!$H:$H,0))</f>
        <v>2603</v>
      </c>
      <c r="H4127" s="386" t="s">
        <v>235</v>
      </c>
      <c r="I4127" s="389" t="s">
        <v>239</v>
      </c>
      <c r="J4127" s="340">
        <v>0</v>
      </c>
      <c r="K4127" s="343">
        <v>0</v>
      </c>
      <c r="L4127" s="342">
        <v>0</v>
      </c>
      <c r="M4127" s="342">
        <v>4</v>
      </c>
      <c r="N4127" s="340">
        <v>0</v>
      </c>
      <c r="O4127" s="344">
        <v>2</v>
      </c>
      <c r="P4127" s="340">
        <v>0</v>
      </c>
      <c r="Q4127" s="340">
        <v>0</v>
      </c>
      <c r="R4127" s="369"/>
      <c r="S4127">
        <f t="shared" si="444"/>
        <v>2</v>
      </c>
    </row>
    <row r="4128" spans="1:19" ht="32" hidden="1" x14ac:dyDescent="0.2">
      <c r="A4128" s="481" t="s">
        <v>566</v>
      </c>
      <c r="B4128" s="345">
        <v>16</v>
      </c>
      <c r="C4128" s="387" t="str">
        <f t="shared" si="443"/>
        <v>BUD1.16</v>
      </c>
      <c r="D4128" s="388">
        <v>2</v>
      </c>
      <c r="E4128" s="485">
        <v>44153</v>
      </c>
      <c r="F4128" s="366" t="s">
        <v>772</v>
      </c>
      <c r="G4128" s="444">
        <f>INDEX([1]CAPS!$A:$A,MATCH(F:F,[1]CAPS!$H:$H,0))</f>
        <v>3997</v>
      </c>
      <c r="H4128" s="386" t="s">
        <v>236</v>
      </c>
      <c r="I4128" s="383" t="s">
        <v>239</v>
      </c>
      <c r="J4128" s="340">
        <v>0</v>
      </c>
      <c r="K4128" s="343">
        <v>26</v>
      </c>
      <c r="L4128" s="342">
        <v>0</v>
      </c>
      <c r="M4128" s="340">
        <v>0</v>
      </c>
      <c r="N4128" s="340">
        <v>0</v>
      </c>
      <c r="O4128" s="344">
        <v>2</v>
      </c>
      <c r="P4128" s="340">
        <v>0</v>
      </c>
      <c r="Q4128" s="340">
        <v>0</v>
      </c>
      <c r="R4128" s="369"/>
      <c r="S4128">
        <f t="shared" si="444"/>
        <v>28</v>
      </c>
    </row>
    <row r="4129" spans="1:19" ht="32" hidden="1" x14ac:dyDescent="0.2">
      <c r="A4129" s="481" t="s">
        <v>566</v>
      </c>
      <c r="B4129" s="345">
        <v>16</v>
      </c>
      <c r="C4129" s="387" t="str">
        <f t="shared" si="443"/>
        <v>BUD1.16</v>
      </c>
      <c r="D4129" s="388">
        <v>2</v>
      </c>
      <c r="E4129" s="485">
        <v>44153</v>
      </c>
      <c r="F4129" s="366" t="s">
        <v>188</v>
      </c>
      <c r="G4129" s="444">
        <f>INDEX([1]CAPS!$A:$A,MATCH(F:F,[1]CAPS!$H:$H,0))</f>
        <v>3174</v>
      </c>
      <c r="H4129" s="386" t="s">
        <v>496</v>
      </c>
      <c r="I4129" s="383" t="s">
        <v>239</v>
      </c>
      <c r="J4129" s="340">
        <v>0</v>
      </c>
      <c r="K4129" s="343">
        <v>11</v>
      </c>
      <c r="L4129" s="342">
        <v>0</v>
      </c>
      <c r="M4129" s="340" t="s">
        <v>276</v>
      </c>
      <c r="N4129" s="340">
        <v>0</v>
      </c>
      <c r="O4129" s="340">
        <v>0</v>
      </c>
      <c r="P4129" s="340">
        <v>0</v>
      </c>
      <c r="Q4129" s="340">
        <v>0</v>
      </c>
      <c r="R4129" s="369"/>
      <c r="S4129">
        <f t="shared" si="444"/>
        <v>11</v>
      </c>
    </row>
    <row r="4130" spans="1:19" ht="32" hidden="1" x14ac:dyDescent="0.2">
      <c r="A4130" s="481" t="s">
        <v>566</v>
      </c>
      <c r="B4130" s="345">
        <v>16</v>
      </c>
      <c r="C4130" s="387" t="str">
        <f t="shared" si="443"/>
        <v>BUD1.16</v>
      </c>
      <c r="D4130" s="388">
        <v>2</v>
      </c>
      <c r="E4130" s="485">
        <v>44153</v>
      </c>
      <c r="F4130" s="366" t="s">
        <v>128</v>
      </c>
      <c r="G4130" s="444">
        <f>INDEX([1]CAPS!$A:$A,MATCH(F:F,[1]CAPS!$H:$H,0))</f>
        <v>3243</v>
      </c>
      <c r="H4130" s="386" t="s">
        <v>237</v>
      </c>
      <c r="I4130" s="383" t="s">
        <v>239</v>
      </c>
      <c r="J4130" s="340">
        <v>0</v>
      </c>
      <c r="K4130" s="497">
        <v>0</v>
      </c>
      <c r="L4130" s="342">
        <v>0</v>
      </c>
      <c r="M4130" s="340" t="s">
        <v>276</v>
      </c>
      <c r="N4130" s="340">
        <v>0</v>
      </c>
      <c r="O4130" s="451">
        <v>33</v>
      </c>
      <c r="P4130" s="340">
        <v>0</v>
      </c>
      <c r="Q4130" s="340">
        <v>0</v>
      </c>
      <c r="R4130" s="369" t="s">
        <v>809</v>
      </c>
      <c r="S4130">
        <f t="shared" si="444"/>
        <v>33</v>
      </c>
    </row>
    <row r="4131" spans="1:19" ht="16" hidden="1" x14ac:dyDescent="0.2">
      <c r="A4131" s="481" t="s">
        <v>566</v>
      </c>
      <c r="B4131" s="345">
        <v>16</v>
      </c>
      <c r="C4131" s="387" t="str">
        <f t="shared" si="443"/>
        <v>BUD1.16</v>
      </c>
      <c r="D4131" s="388">
        <v>2</v>
      </c>
      <c r="E4131" s="485">
        <v>44153</v>
      </c>
      <c r="F4131" s="393" t="s">
        <v>231</v>
      </c>
      <c r="G4131" s="444">
        <f>INDEX([1]CAPS!$A:$A,MATCH(F:F,[1]CAPS!$H:$H,0))</f>
        <v>2561</v>
      </c>
      <c r="H4131" s="386" t="s">
        <v>270</v>
      </c>
      <c r="I4131" s="383" t="s">
        <v>240</v>
      </c>
      <c r="J4131" s="340">
        <v>0</v>
      </c>
      <c r="K4131" s="343">
        <v>10</v>
      </c>
      <c r="L4131" s="342">
        <v>0</v>
      </c>
      <c r="M4131" s="340" t="s">
        <v>276</v>
      </c>
      <c r="N4131" s="342">
        <v>10</v>
      </c>
      <c r="O4131" s="340">
        <v>0</v>
      </c>
      <c r="P4131" s="340">
        <v>0</v>
      </c>
      <c r="Q4131" s="340">
        <v>0</v>
      </c>
      <c r="R4131" s="369"/>
      <c r="S4131">
        <f t="shared" si="444"/>
        <v>10</v>
      </c>
    </row>
    <row r="4132" spans="1:19" ht="32" hidden="1" x14ac:dyDescent="0.2">
      <c r="A4132" s="481" t="s">
        <v>566</v>
      </c>
      <c r="B4132" s="345">
        <v>16</v>
      </c>
      <c r="C4132" s="387" t="str">
        <f t="shared" si="443"/>
        <v>BUD1.16</v>
      </c>
      <c r="D4132" s="388">
        <v>2</v>
      </c>
      <c r="E4132" s="485">
        <v>44153</v>
      </c>
      <c r="F4132" s="366" t="s">
        <v>166</v>
      </c>
      <c r="G4132" s="444">
        <f>INDEX([1]CAPS!$A:$A,MATCH(F:F,[1]CAPS!$H:$H,0))</f>
        <v>6182</v>
      </c>
      <c r="H4132" s="386" t="s">
        <v>237</v>
      </c>
      <c r="I4132" s="383" t="s">
        <v>239</v>
      </c>
      <c r="J4132" s="340">
        <v>0</v>
      </c>
      <c r="K4132" s="343">
        <v>0</v>
      </c>
      <c r="L4132" s="342">
        <v>0</v>
      </c>
      <c r="M4132" s="340" t="s">
        <v>276</v>
      </c>
      <c r="N4132" s="340">
        <v>0</v>
      </c>
      <c r="O4132" s="344">
        <v>1</v>
      </c>
      <c r="P4132" s="340">
        <v>0</v>
      </c>
      <c r="Q4132" s="340">
        <v>0</v>
      </c>
      <c r="R4132" s="369"/>
      <c r="S4132">
        <f t="shared" si="444"/>
        <v>1</v>
      </c>
    </row>
    <row r="4133" spans="1:19" ht="32" hidden="1" x14ac:dyDescent="0.2">
      <c r="A4133" s="481" t="s">
        <v>566</v>
      </c>
      <c r="B4133" s="345">
        <v>16</v>
      </c>
      <c r="C4133" s="387" t="str">
        <f t="shared" si="443"/>
        <v>BUD1.16</v>
      </c>
      <c r="D4133" s="388">
        <v>2</v>
      </c>
      <c r="E4133" s="485">
        <v>44153</v>
      </c>
      <c r="F4133" s="366" t="s">
        <v>754</v>
      </c>
      <c r="G4133" s="444" t="e">
        <f>INDEX([1]CAPS!$A:$A,MATCH(F:F,[1]CAPS!$H:$H,0))</f>
        <v>#N/A</v>
      </c>
      <c r="H4133" s="414" t="s">
        <v>237</v>
      </c>
      <c r="I4133" s="341" t="s">
        <v>239</v>
      </c>
      <c r="J4133" s="340">
        <v>0</v>
      </c>
      <c r="K4133" s="343">
        <v>0</v>
      </c>
      <c r="L4133" s="342">
        <v>0</v>
      </c>
      <c r="M4133" s="340" t="s">
        <v>276</v>
      </c>
      <c r="N4133" s="340">
        <v>0</v>
      </c>
      <c r="O4133" s="344">
        <v>15</v>
      </c>
      <c r="P4133" s="340">
        <v>0</v>
      </c>
      <c r="Q4133" s="340">
        <v>0</v>
      </c>
      <c r="R4133" s="369"/>
      <c r="S4133">
        <f t="shared" si="444"/>
        <v>15</v>
      </c>
    </row>
    <row r="4134" spans="1:19" ht="16" hidden="1" x14ac:dyDescent="0.2">
      <c r="A4134" s="481" t="s">
        <v>566</v>
      </c>
      <c r="B4134" s="345">
        <v>16</v>
      </c>
      <c r="C4134" s="387" t="str">
        <f t="shared" si="443"/>
        <v>BUD1.16</v>
      </c>
      <c r="D4134" s="388">
        <v>2</v>
      </c>
      <c r="E4134" s="485">
        <v>44153</v>
      </c>
      <c r="F4134" s="366" t="s">
        <v>319</v>
      </c>
      <c r="G4134" s="444">
        <f>INDEX([1]CAPS!$A:$A,MATCH(F:F,[1]CAPS!$H:$H,0))</f>
        <v>3567</v>
      </c>
      <c r="H4134" s="386" t="s">
        <v>234</v>
      </c>
      <c r="I4134" s="383" t="s">
        <v>238</v>
      </c>
      <c r="J4134" s="340">
        <v>0</v>
      </c>
      <c r="K4134" s="343">
        <v>13</v>
      </c>
      <c r="L4134" s="342">
        <v>0</v>
      </c>
      <c r="M4134" s="340" t="s">
        <v>276</v>
      </c>
      <c r="N4134" s="342">
        <v>5</v>
      </c>
      <c r="O4134" s="344">
        <v>4</v>
      </c>
      <c r="P4134" s="340">
        <v>0</v>
      </c>
      <c r="Q4134" s="340">
        <v>0</v>
      </c>
      <c r="R4134" s="369"/>
      <c r="S4134">
        <f t="shared" si="444"/>
        <v>17</v>
      </c>
    </row>
    <row r="4135" spans="1:19" ht="16" hidden="1" x14ac:dyDescent="0.2">
      <c r="A4135" s="481" t="s">
        <v>566</v>
      </c>
      <c r="B4135" s="345">
        <v>16</v>
      </c>
      <c r="C4135" s="387" t="str">
        <f t="shared" si="443"/>
        <v>BUD1.16</v>
      </c>
      <c r="D4135" s="388">
        <v>2</v>
      </c>
      <c r="E4135" s="485">
        <v>44153</v>
      </c>
      <c r="F4135" s="366" t="s">
        <v>189</v>
      </c>
      <c r="G4135" s="444">
        <f>INDEX([1]CAPS!$A:$A,MATCH(F:F,[1]CAPS!$H:$H,0))</f>
        <v>5541</v>
      </c>
      <c r="H4135" s="386" t="s">
        <v>233</v>
      </c>
      <c r="I4135" s="383" t="s">
        <v>238</v>
      </c>
      <c r="J4135" s="340">
        <v>0</v>
      </c>
      <c r="K4135" s="343">
        <v>37</v>
      </c>
      <c r="L4135" s="342">
        <v>0</v>
      </c>
      <c r="M4135" s="340" t="s">
        <v>276</v>
      </c>
      <c r="N4135" s="340">
        <v>0</v>
      </c>
      <c r="O4135" s="340">
        <v>0</v>
      </c>
      <c r="P4135" s="340">
        <v>0</v>
      </c>
      <c r="Q4135" s="340">
        <v>0</v>
      </c>
      <c r="R4135" s="369"/>
      <c r="S4135">
        <f t="shared" si="444"/>
        <v>37</v>
      </c>
    </row>
    <row r="4136" spans="1:19" ht="32" hidden="1" x14ac:dyDescent="0.2">
      <c r="A4136" s="481" t="s">
        <v>566</v>
      </c>
      <c r="B4136" s="345">
        <v>16</v>
      </c>
      <c r="C4136" s="387" t="str">
        <f t="shared" si="443"/>
        <v>BUD1.16</v>
      </c>
      <c r="D4136" s="388">
        <v>2</v>
      </c>
      <c r="E4136" s="485">
        <v>44153</v>
      </c>
      <c r="F4136" s="366" t="s">
        <v>484</v>
      </c>
      <c r="G4136" s="444">
        <f>INDEX([1]CAPS!$A:$A,MATCH(F:F,[1]CAPS!$H:$H,0))</f>
        <v>6157</v>
      </c>
      <c r="H4136" s="386" t="s">
        <v>495</v>
      </c>
      <c r="I4136" s="389" t="s">
        <v>239</v>
      </c>
      <c r="J4136" s="340">
        <v>0</v>
      </c>
      <c r="K4136" s="343">
        <v>1</v>
      </c>
      <c r="L4136" s="342">
        <v>0</v>
      </c>
      <c r="M4136" s="340" t="s">
        <v>276</v>
      </c>
      <c r="N4136" s="342">
        <v>1</v>
      </c>
      <c r="O4136" s="340">
        <v>0</v>
      </c>
      <c r="P4136" s="340">
        <v>0</v>
      </c>
      <c r="Q4136" s="340">
        <v>0</v>
      </c>
      <c r="R4136" s="369"/>
      <c r="S4136">
        <f t="shared" si="444"/>
        <v>1</v>
      </c>
    </row>
    <row r="4137" spans="1:19" ht="16" hidden="1" x14ac:dyDescent="0.2">
      <c r="A4137" s="481" t="s">
        <v>566</v>
      </c>
      <c r="B4137" s="345">
        <v>16</v>
      </c>
      <c r="C4137" s="387" t="str">
        <f t="shared" si="443"/>
        <v>BUD1.16</v>
      </c>
      <c r="D4137" s="388">
        <v>2</v>
      </c>
      <c r="E4137" s="485">
        <v>44153</v>
      </c>
      <c r="F4137" s="366" t="s">
        <v>273</v>
      </c>
      <c r="G4137" s="444">
        <f>INDEX([1]CAPS!$A:$A,MATCH(F:F,[1]CAPS!$H:$H,0))</f>
        <v>2501</v>
      </c>
      <c r="H4137" s="407" t="s">
        <v>234</v>
      </c>
      <c r="I4137" s="382" t="s">
        <v>238</v>
      </c>
      <c r="J4137" s="340">
        <v>0</v>
      </c>
      <c r="K4137" s="343">
        <v>6</v>
      </c>
      <c r="L4137" s="342">
        <v>0</v>
      </c>
      <c r="M4137" s="340" t="s">
        <v>276</v>
      </c>
      <c r="N4137" s="340">
        <v>0</v>
      </c>
      <c r="O4137" s="340">
        <v>0</v>
      </c>
      <c r="P4137" s="340">
        <v>0</v>
      </c>
      <c r="Q4137" s="340">
        <v>0</v>
      </c>
      <c r="R4137" s="369"/>
      <c r="S4137">
        <f t="shared" si="444"/>
        <v>6</v>
      </c>
    </row>
    <row r="4138" spans="1:19" ht="32" hidden="1" x14ac:dyDescent="0.2">
      <c r="A4138" s="481" t="s">
        <v>566</v>
      </c>
      <c r="B4138" s="345">
        <v>17</v>
      </c>
      <c r="C4138" s="387" t="str">
        <f t="shared" ref="C4138:C4198" si="445">CONCATENATE(A4138,".",B4138)</f>
        <v>BUD1.17</v>
      </c>
      <c r="D4138" s="388">
        <v>2</v>
      </c>
      <c r="E4138" s="485">
        <v>44153</v>
      </c>
      <c r="F4138" s="366" t="s">
        <v>135</v>
      </c>
      <c r="G4138" s="444">
        <f>INDEX([1]CAPS!$A:$A,MATCH(F:F,[1]CAPS!$H:$H,0))</f>
        <v>7766</v>
      </c>
      <c r="H4138" s="386" t="s">
        <v>236</v>
      </c>
      <c r="I4138" s="383" t="s">
        <v>242</v>
      </c>
      <c r="J4138" s="340">
        <v>0</v>
      </c>
      <c r="K4138" s="343">
        <v>3</v>
      </c>
      <c r="L4138" s="342">
        <v>0</v>
      </c>
      <c r="M4138" s="342">
        <v>2</v>
      </c>
      <c r="N4138" s="340">
        <v>0</v>
      </c>
      <c r="O4138" s="344">
        <v>1</v>
      </c>
      <c r="P4138" s="340">
        <v>0</v>
      </c>
      <c r="Q4138" s="340">
        <v>0</v>
      </c>
      <c r="R4138" s="369"/>
      <c r="S4138">
        <f t="shared" si="444"/>
        <v>4</v>
      </c>
    </row>
    <row r="4139" spans="1:19" ht="16" hidden="1" x14ac:dyDescent="0.2">
      <c r="A4139" s="481" t="s">
        <v>566</v>
      </c>
      <c r="B4139" s="345">
        <v>17</v>
      </c>
      <c r="C4139" s="387" t="str">
        <f t="shared" si="445"/>
        <v>BUD1.17</v>
      </c>
      <c r="D4139" s="388">
        <v>2</v>
      </c>
      <c r="E4139" s="485">
        <v>44153</v>
      </c>
      <c r="F4139" s="366" t="s">
        <v>132</v>
      </c>
      <c r="G4139" s="444">
        <f>INDEX([1]CAPS!$A:$A,MATCH(F:F,[1]CAPS!$H:$H,0))</f>
        <v>2469</v>
      </c>
      <c r="H4139" s="386" t="s">
        <v>233</v>
      </c>
      <c r="I4139" s="383" t="s">
        <v>238</v>
      </c>
      <c r="J4139" s="340">
        <v>0</v>
      </c>
      <c r="K4139" s="343">
        <v>5</v>
      </c>
      <c r="L4139" s="342">
        <v>0</v>
      </c>
      <c r="M4139" s="340" t="s">
        <v>276</v>
      </c>
      <c r="N4139" s="340">
        <v>0</v>
      </c>
      <c r="O4139" s="340">
        <v>0</v>
      </c>
      <c r="P4139" s="340">
        <v>0</v>
      </c>
      <c r="Q4139" s="340">
        <v>0</v>
      </c>
      <c r="R4139" s="369"/>
      <c r="S4139">
        <f t="shared" si="444"/>
        <v>5</v>
      </c>
    </row>
    <row r="4140" spans="1:19" ht="32" hidden="1" x14ac:dyDescent="0.2">
      <c r="A4140" s="481" t="s">
        <v>566</v>
      </c>
      <c r="B4140" s="345">
        <v>17</v>
      </c>
      <c r="C4140" s="387" t="str">
        <f t="shared" si="445"/>
        <v>BUD1.17</v>
      </c>
      <c r="D4140" s="388">
        <v>2</v>
      </c>
      <c r="E4140" s="485">
        <v>44153</v>
      </c>
      <c r="F4140" s="366" t="s">
        <v>161</v>
      </c>
      <c r="G4140" s="444">
        <f>INDEX([1]CAPS!$A:$A,MATCH(F:F,[1]CAPS!$H:$H,0))</f>
        <v>2603</v>
      </c>
      <c r="H4140" s="386" t="s">
        <v>235</v>
      </c>
      <c r="I4140" s="389" t="s">
        <v>239</v>
      </c>
      <c r="J4140" s="340">
        <v>0</v>
      </c>
      <c r="K4140" s="343">
        <v>0</v>
      </c>
      <c r="L4140" s="342">
        <v>0</v>
      </c>
      <c r="M4140" s="342">
        <v>1</v>
      </c>
      <c r="N4140" s="340">
        <v>0</v>
      </c>
      <c r="O4140" s="340">
        <v>0</v>
      </c>
      <c r="P4140" s="340">
        <v>0</v>
      </c>
      <c r="Q4140" s="340">
        <v>0</v>
      </c>
      <c r="R4140" s="369"/>
      <c r="S4140">
        <f t="shared" si="444"/>
        <v>0</v>
      </c>
    </row>
    <row r="4141" spans="1:19" ht="32" hidden="1" x14ac:dyDescent="0.2">
      <c r="A4141" s="481" t="s">
        <v>566</v>
      </c>
      <c r="B4141" s="345">
        <v>17</v>
      </c>
      <c r="C4141" s="387" t="str">
        <f t="shared" si="445"/>
        <v>BUD1.17</v>
      </c>
      <c r="D4141" s="388">
        <v>2</v>
      </c>
      <c r="E4141" s="485">
        <v>44153</v>
      </c>
      <c r="F4141" s="366" t="s">
        <v>772</v>
      </c>
      <c r="G4141" s="444">
        <f>INDEX([1]CAPS!$A:$A,MATCH(F:F,[1]CAPS!$H:$H,0))</f>
        <v>3997</v>
      </c>
      <c r="H4141" s="386" t="s">
        <v>236</v>
      </c>
      <c r="I4141" s="383" t="s">
        <v>239</v>
      </c>
      <c r="J4141" s="340">
        <v>0</v>
      </c>
      <c r="K4141" s="343">
        <v>2</v>
      </c>
      <c r="L4141" s="342">
        <v>0</v>
      </c>
      <c r="M4141" s="340">
        <v>0</v>
      </c>
      <c r="N4141" s="340">
        <v>0</v>
      </c>
      <c r="O4141" s="344">
        <v>1</v>
      </c>
      <c r="P4141" s="340">
        <v>0</v>
      </c>
      <c r="Q4141" s="340">
        <v>0</v>
      </c>
      <c r="R4141" s="369"/>
      <c r="S4141">
        <f t="shared" si="444"/>
        <v>3</v>
      </c>
    </row>
    <row r="4142" spans="1:19" ht="32" hidden="1" x14ac:dyDescent="0.2">
      <c r="A4142" s="481" t="s">
        <v>566</v>
      </c>
      <c r="B4142" s="345">
        <v>17</v>
      </c>
      <c r="C4142" s="387" t="str">
        <f t="shared" si="445"/>
        <v>BUD1.17</v>
      </c>
      <c r="D4142" s="388">
        <v>2</v>
      </c>
      <c r="E4142" s="485">
        <v>44153</v>
      </c>
      <c r="F4142" s="366" t="s">
        <v>188</v>
      </c>
      <c r="G4142" s="444">
        <f>INDEX([1]CAPS!$A:$A,MATCH(F:F,[1]CAPS!$H:$H,0))</f>
        <v>3174</v>
      </c>
      <c r="H4142" s="386" t="s">
        <v>496</v>
      </c>
      <c r="I4142" s="383" t="s">
        <v>239</v>
      </c>
      <c r="J4142" s="340">
        <v>0</v>
      </c>
      <c r="K4142" s="343">
        <v>6</v>
      </c>
      <c r="L4142" s="342">
        <v>0</v>
      </c>
      <c r="M4142" s="340" t="s">
        <v>276</v>
      </c>
      <c r="N4142" s="342">
        <v>1</v>
      </c>
      <c r="O4142" s="344">
        <v>0</v>
      </c>
      <c r="P4142" s="340">
        <v>0</v>
      </c>
      <c r="Q4142" s="340">
        <v>0</v>
      </c>
      <c r="R4142" s="369"/>
      <c r="S4142">
        <f t="shared" si="444"/>
        <v>6</v>
      </c>
    </row>
    <row r="4143" spans="1:19" ht="32" hidden="1" x14ac:dyDescent="0.2">
      <c r="A4143" s="481" t="s">
        <v>566</v>
      </c>
      <c r="B4143" s="345">
        <v>17</v>
      </c>
      <c r="C4143" s="387" t="str">
        <f t="shared" si="445"/>
        <v>BUD1.17</v>
      </c>
      <c r="D4143" s="388">
        <v>2</v>
      </c>
      <c r="E4143" s="485">
        <v>44153</v>
      </c>
      <c r="F4143" s="366" t="s">
        <v>166</v>
      </c>
      <c r="G4143" s="444">
        <f>INDEX([1]CAPS!$A:$A,MATCH(F:F,[1]CAPS!$H:$H,0))</f>
        <v>6182</v>
      </c>
      <c r="H4143" s="386" t="s">
        <v>237</v>
      </c>
      <c r="I4143" s="383" t="s">
        <v>239</v>
      </c>
      <c r="J4143" s="340">
        <v>0</v>
      </c>
      <c r="K4143" s="343">
        <v>0</v>
      </c>
      <c r="L4143" s="342">
        <v>0</v>
      </c>
      <c r="M4143" s="340" t="s">
        <v>276</v>
      </c>
      <c r="N4143" s="340">
        <v>0</v>
      </c>
      <c r="O4143" s="344">
        <v>2</v>
      </c>
      <c r="P4143" s="340">
        <v>0</v>
      </c>
      <c r="Q4143" s="340">
        <v>0</v>
      </c>
      <c r="R4143" s="369"/>
      <c r="S4143">
        <f t="shared" si="444"/>
        <v>2</v>
      </c>
    </row>
    <row r="4144" spans="1:19" ht="32" hidden="1" x14ac:dyDescent="0.2">
      <c r="A4144" s="481" t="s">
        <v>566</v>
      </c>
      <c r="B4144" s="345">
        <v>17</v>
      </c>
      <c r="C4144" s="387" t="str">
        <f t="shared" si="445"/>
        <v>BUD1.17</v>
      </c>
      <c r="D4144" s="388">
        <v>2</v>
      </c>
      <c r="E4144" s="485">
        <v>44153</v>
      </c>
      <c r="F4144" s="366" t="s">
        <v>128</v>
      </c>
      <c r="G4144" s="444">
        <f>INDEX([1]CAPS!$A:$A,MATCH(F:F,[1]CAPS!$H:$H,0))</f>
        <v>3243</v>
      </c>
      <c r="H4144" s="386" t="s">
        <v>237</v>
      </c>
      <c r="I4144" s="383" t="s">
        <v>239</v>
      </c>
      <c r="J4144" s="340">
        <v>0</v>
      </c>
      <c r="K4144" s="497">
        <v>0</v>
      </c>
      <c r="L4144" s="342">
        <v>0</v>
      </c>
      <c r="M4144" s="340" t="s">
        <v>276</v>
      </c>
      <c r="N4144" s="340">
        <v>0</v>
      </c>
      <c r="O4144" s="490">
        <v>8</v>
      </c>
      <c r="P4144" s="340">
        <v>0</v>
      </c>
      <c r="Q4144" s="340">
        <v>0</v>
      </c>
      <c r="R4144" s="369" t="s">
        <v>809</v>
      </c>
      <c r="S4144">
        <f t="shared" si="444"/>
        <v>8</v>
      </c>
    </row>
    <row r="4145" spans="1:19" ht="32" hidden="1" x14ac:dyDescent="0.2">
      <c r="A4145" s="481" t="s">
        <v>566</v>
      </c>
      <c r="B4145" s="345">
        <v>17</v>
      </c>
      <c r="C4145" s="387" t="str">
        <f t="shared" si="445"/>
        <v>BUD1.17</v>
      </c>
      <c r="D4145" s="388">
        <v>2</v>
      </c>
      <c r="E4145" s="485">
        <v>44153</v>
      </c>
      <c r="F4145" s="366" t="s">
        <v>754</v>
      </c>
      <c r="G4145" s="444" t="e">
        <f>INDEX([1]CAPS!$A:$A,MATCH(F:F,[1]CAPS!$H:$H,0))</f>
        <v>#N/A</v>
      </c>
      <c r="H4145" s="414" t="s">
        <v>237</v>
      </c>
      <c r="I4145" s="341" t="s">
        <v>239</v>
      </c>
      <c r="J4145" s="340">
        <v>0</v>
      </c>
      <c r="K4145" s="343">
        <v>0</v>
      </c>
      <c r="L4145" s="342">
        <v>0</v>
      </c>
      <c r="M4145" s="340" t="s">
        <v>276</v>
      </c>
      <c r="N4145" s="340">
        <v>0</v>
      </c>
      <c r="O4145" s="344">
        <v>5</v>
      </c>
      <c r="P4145" s="340">
        <v>0</v>
      </c>
      <c r="Q4145" s="340">
        <v>0</v>
      </c>
      <c r="R4145" s="369"/>
      <c r="S4145">
        <f t="shared" si="444"/>
        <v>5</v>
      </c>
    </row>
    <row r="4146" spans="1:19" ht="16" x14ac:dyDescent="0.2">
      <c r="A4146" s="481" t="s">
        <v>566</v>
      </c>
      <c r="B4146" s="345">
        <v>17</v>
      </c>
      <c r="C4146" s="387" t="str">
        <f t="shared" si="445"/>
        <v>BUD1.17</v>
      </c>
      <c r="D4146" s="388">
        <v>2</v>
      </c>
      <c r="E4146" s="485">
        <v>44153</v>
      </c>
      <c r="F4146" s="366" t="s">
        <v>129</v>
      </c>
      <c r="G4146" s="444">
        <f>INDEX([1]CAPS!$A:$A,MATCH(F:F,[1]CAPS!$H:$H,0))</f>
        <v>5532</v>
      </c>
      <c r="H4146" s="414" t="s">
        <v>233</v>
      </c>
      <c r="I4146" s="341" t="s">
        <v>238</v>
      </c>
      <c r="J4146" s="340">
        <v>0</v>
      </c>
      <c r="K4146" s="343">
        <v>3</v>
      </c>
      <c r="L4146" s="342">
        <v>0</v>
      </c>
      <c r="M4146" s="340" t="s">
        <v>276</v>
      </c>
      <c r="N4146" s="340">
        <v>0</v>
      </c>
      <c r="O4146" s="354" t="s">
        <v>276</v>
      </c>
      <c r="P4146" s="354" t="s">
        <v>276</v>
      </c>
      <c r="Q4146" s="354" t="s">
        <v>276</v>
      </c>
      <c r="R4146" s="369"/>
      <c r="S4146">
        <f>SUM(J4146:K4146)</f>
        <v>3</v>
      </c>
    </row>
    <row r="4147" spans="1:19" ht="16" hidden="1" x14ac:dyDescent="0.2">
      <c r="A4147" s="481" t="s">
        <v>566</v>
      </c>
      <c r="B4147" s="345">
        <v>17</v>
      </c>
      <c r="C4147" s="387" t="str">
        <f t="shared" si="445"/>
        <v>BUD1.17</v>
      </c>
      <c r="D4147" s="388">
        <v>2</v>
      </c>
      <c r="E4147" s="485">
        <v>44153</v>
      </c>
      <c r="F4147" s="366" t="s">
        <v>273</v>
      </c>
      <c r="G4147" s="444">
        <f>INDEX([1]CAPS!$A:$A,MATCH(F:F,[1]CAPS!$H:$H,0))</f>
        <v>2501</v>
      </c>
      <c r="H4147" s="407" t="s">
        <v>234</v>
      </c>
      <c r="I4147" s="382" t="s">
        <v>238</v>
      </c>
      <c r="J4147" s="340">
        <v>0</v>
      </c>
      <c r="K4147" s="343">
        <v>19</v>
      </c>
      <c r="L4147" s="342">
        <v>0</v>
      </c>
      <c r="M4147" s="340" t="s">
        <v>276</v>
      </c>
      <c r="N4147" s="340">
        <v>0</v>
      </c>
      <c r="O4147" s="340">
        <v>0</v>
      </c>
      <c r="P4147" s="340">
        <v>0</v>
      </c>
      <c r="Q4147" s="340">
        <v>0</v>
      </c>
      <c r="R4147" s="369"/>
      <c r="S4147">
        <f t="shared" si="444"/>
        <v>19</v>
      </c>
    </row>
    <row r="4148" spans="1:19" ht="16" hidden="1" x14ac:dyDescent="0.2">
      <c r="A4148" s="481" t="s">
        <v>566</v>
      </c>
      <c r="B4148" s="345">
        <v>17</v>
      </c>
      <c r="C4148" s="387" t="str">
        <f t="shared" si="445"/>
        <v>BUD1.17</v>
      </c>
      <c r="D4148" s="388">
        <v>2</v>
      </c>
      <c r="E4148" s="485">
        <v>44153</v>
      </c>
      <c r="F4148" s="366" t="s">
        <v>189</v>
      </c>
      <c r="G4148" s="444">
        <f>INDEX([1]CAPS!$A:$A,MATCH(F:F,[1]CAPS!$H:$H,0))</f>
        <v>5541</v>
      </c>
      <c r="H4148" s="386" t="s">
        <v>233</v>
      </c>
      <c r="I4148" s="383" t="s">
        <v>238</v>
      </c>
      <c r="J4148" s="340">
        <v>0</v>
      </c>
      <c r="K4148" s="343">
        <v>7</v>
      </c>
      <c r="L4148" s="342">
        <v>0</v>
      </c>
      <c r="M4148" s="340" t="s">
        <v>276</v>
      </c>
      <c r="N4148" s="340">
        <v>0</v>
      </c>
      <c r="O4148" s="340">
        <v>0</v>
      </c>
      <c r="P4148" s="340">
        <v>0</v>
      </c>
      <c r="Q4148" s="340">
        <v>0</v>
      </c>
      <c r="R4148" s="369"/>
      <c r="S4148">
        <f t="shared" si="444"/>
        <v>7</v>
      </c>
    </row>
    <row r="4149" spans="1:19" ht="32" hidden="1" x14ac:dyDescent="0.2">
      <c r="A4149" s="481" t="s">
        <v>566</v>
      </c>
      <c r="B4149" s="345">
        <v>17</v>
      </c>
      <c r="C4149" s="387" t="str">
        <f t="shared" si="445"/>
        <v>BUD1.17</v>
      </c>
      <c r="D4149" s="388">
        <v>2</v>
      </c>
      <c r="E4149" s="485">
        <v>44153</v>
      </c>
      <c r="F4149" s="393" t="s">
        <v>826</v>
      </c>
      <c r="G4149" s="444">
        <f>INDEX([1]CAPS!$A:$A,MATCH(F:F,[1]CAPS!$H:$H,0))</f>
        <v>8365</v>
      </c>
      <c r="H4149" s="526" t="s">
        <v>237</v>
      </c>
      <c r="I4149" s="341" t="s">
        <v>239</v>
      </c>
      <c r="J4149" s="340">
        <v>0</v>
      </c>
      <c r="K4149" s="343">
        <v>0</v>
      </c>
      <c r="L4149" s="342">
        <v>0</v>
      </c>
      <c r="M4149" s="340" t="s">
        <v>276</v>
      </c>
      <c r="N4149" s="340">
        <v>0</v>
      </c>
      <c r="O4149" s="344">
        <v>4</v>
      </c>
      <c r="P4149" s="340">
        <v>0</v>
      </c>
      <c r="Q4149" s="340">
        <v>0</v>
      </c>
      <c r="R4149" s="369" t="s">
        <v>827</v>
      </c>
      <c r="S4149">
        <f t="shared" si="444"/>
        <v>4</v>
      </c>
    </row>
    <row r="4150" spans="1:19" ht="32" hidden="1" x14ac:dyDescent="0.2">
      <c r="A4150" s="481" t="s">
        <v>566</v>
      </c>
      <c r="B4150" s="345">
        <v>17</v>
      </c>
      <c r="C4150" s="387" t="str">
        <f t="shared" si="445"/>
        <v>BUD1.17</v>
      </c>
      <c r="D4150" s="388">
        <v>2</v>
      </c>
      <c r="E4150" s="485">
        <v>44153</v>
      </c>
      <c r="F4150" s="366" t="s">
        <v>232</v>
      </c>
      <c r="G4150" s="444">
        <f>INDEX([1]CAPS!$A:$A,MATCH(F:F,[1]CAPS!$H:$H,0))</f>
        <v>8875</v>
      </c>
      <c r="H4150" s="414" t="s">
        <v>236</v>
      </c>
      <c r="I4150" s="341" t="s">
        <v>239</v>
      </c>
      <c r="J4150" s="340">
        <v>0</v>
      </c>
      <c r="K4150" s="343">
        <v>0</v>
      </c>
      <c r="L4150" s="342">
        <v>0</v>
      </c>
      <c r="M4150" s="340">
        <v>0</v>
      </c>
      <c r="N4150" s="340">
        <v>0</v>
      </c>
      <c r="O4150" s="344">
        <v>1</v>
      </c>
      <c r="P4150" s="340">
        <v>0</v>
      </c>
      <c r="Q4150" s="340">
        <v>0</v>
      </c>
      <c r="R4150" s="369"/>
      <c r="S4150">
        <f t="shared" si="444"/>
        <v>1</v>
      </c>
    </row>
    <row r="4151" spans="1:19" ht="16" hidden="1" x14ac:dyDescent="0.2">
      <c r="A4151" s="481" t="s">
        <v>566</v>
      </c>
      <c r="B4151" s="345">
        <v>17</v>
      </c>
      <c r="C4151" s="387" t="str">
        <f t="shared" si="445"/>
        <v>BUD1.17</v>
      </c>
      <c r="D4151" s="388">
        <v>2</v>
      </c>
      <c r="E4151" s="485">
        <v>44153</v>
      </c>
      <c r="F4151" s="366" t="s">
        <v>319</v>
      </c>
      <c r="G4151" s="444">
        <f>INDEX([1]CAPS!$A:$A,MATCH(F:F,[1]CAPS!$H:$H,0))</f>
        <v>3567</v>
      </c>
      <c r="H4151" s="386" t="s">
        <v>234</v>
      </c>
      <c r="I4151" s="383" t="s">
        <v>238</v>
      </c>
      <c r="J4151" s="340">
        <v>0</v>
      </c>
      <c r="K4151" s="343">
        <v>3</v>
      </c>
      <c r="L4151" s="342">
        <v>0</v>
      </c>
      <c r="M4151" s="340" t="s">
        <v>276</v>
      </c>
      <c r="N4151" s="342">
        <v>1</v>
      </c>
      <c r="O4151" s="344">
        <v>3</v>
      </c>
      <c r="P4151" s="340">
        <v>0</v>
      </c>
      <c r="Q4151" s="340">
        <v>0</v>
      </c>
      <c r="R4151" s="369"/>
      <c r="S4151">
        <f t="shared" si="444"/>
        <v>6</v>
      </c>
    </row>
    <row r="4152" spans="1:19" ht="32" hidden="1" x14ac:dyDescent="0.2">
      <c r="A4152" s="481" t="s">
        <v>566</v>
      </c>
      <c r="B4152" s="345">
        <v>18</v>
      </c>
      <c r="C4152" s="387" t="str">
        <f t="shared" si="445"/>
        <v>BUD1.18</v>
      </c>
      <c r="D4152" s="388">
        <v>2</v>
      </c>
      <c r="E4152" s="485">
        <v>44153</v>
      </c>
      <c r="F4152" s="366" t="s">
        <v>135</v>
      </c>
      <c r="G4152" s="444">
        <f>INDEX([1]CAPS!$A:$A,MATCH(F:F,[1]CAPS!$H:$H,0))</f>
        <v>7766</v>
      </c>
      <c r="H4152" s="386" t="s">
        <v>236</v>
      </c>
      <c r="I4152" s="383" t="s">
        <v>242</v>
      </c>
      <c r="J4152" s="340">
        <v>0</v>
      </c>
      <c r="K4152" s="343">
        <v>2</v>
      </c>
      <c r="L4152" s="342">
        <v>0</v>
      </c>
      <c r="M4152" s="340">
        <v>0</v>
      </c>
      <c r="N4152" s="340">
        <v>0</v>
      </c>
      <c r="O4152" s="344">
        <v>1</v>
      </c>
      <c r="P4152" s="340">
        <v>0</v>
      </c>
      <c r="Q4152" s="340">
        <v>0</v>
      </c>
      <c r="R4152" s="369"/>
      <c r="S4152">
        <f t="shared" si="444"/>
        <v>3</v>
      </c>
    </row>
    <row r="4153" spans="1:19" ht="32" hidden="1" x14ac:dyDescent="0.2">
      <c r="A4153" s="481" t="s">
        <v>566</v>
      </c>
      <c r="B4153" s="345">
        <v>18</v>
      </c>
      <c r="C4153" s="387" t="str">
        <f t="shared" si="445"/>
        <v>BUD1.18</v>
      </c>
      <c r="D4153" s="388">
        <v>2</v>
      </c>
      <c r="E4153" s="485">
        <v>44153</v>
      </c>
      <c r="F4153" s="366" t="s">
        <v>161</v>
      </c>
      <c r="G4153" s="444">
        <f>INDEX([1]CAPS!$A:$A,MATCH(F:F,[1]CAPS!$H:$H,0))</f>
        <v>2603</v>
      </c>
      <c r="H4153" s="386" t="s">
        <v>235</v>
      </c>
      <c r="I4153" s="389" t="s">
        <v>239</v>
      </c>
      <c r="J4153" s="340">
        <v>0</v>
      </c>
      <c r="K4153" s="343">
        <v>1</v>
      </c>
      <c r="L4153" s="342">
        <v>0</v>
      </c>
      <c r="M4153" s="342">
        <v>1</v>
      </c>
      <c r="N4153" s="340">
        <v>0</v>
      </c>
      <c r="O4153" s="344">
        <v>4</v>
      </c>
      <c r="P4153" s="340">
        <v>0</v>
      </c>
      <c r="Q4153" s="340">
        <v>0</v>
      </c>
      <c r="R4153" s="369"/>
      <c r="S4153">
        <f t="shared" si="444"/>
        <v>5</v>
      </c>
    </row>
    <row r="4154" spans="1:19" ht="32" hidden="1" x14ac:dyDescent="0.2">
      <c r="A4154" s="481" t="s">
        <v>566</v>
      </c>
      <c r="B4154" s="345">
        <v>18</v>
      </c>
      <c r="C4154" s="387" t="str">
        <f t="shared" si="445"/>
        <v>BUD1.18</v>
      </c>
      <c r="D4154" s="388">
        <v>2</v>
      </c>
      <c r="E4154" s="485">
        <v>44153</v>
      </c>
      <c r="F4154" s="366" t="s">
        <v>232</v>
      </c>
      <c r="G4154" s="444">
        <f>INDEX([1]CAPS!$A:$A,MATCH(F:F,[1]CAPS!$H:$H,0))</f>
        <v>8875</v>
      </c>
      <c r="H4154" s="414" t="s">
        <v>236</v>
      </c>
      <c r="I4154" s="341" t="s">
        <v>239</v>
      </c>
      <c r="J4154" s="340">
        <v>0</v>
      </c>
      <c r="K4154" s="343">
        <v>0</v>
      </c>
      <c r="L4154" s="342">
        <v>0</v>
      </c>
      <c r="M4154" s="340">
        <v>0</v>
      </c>
      <c r="N4154" s="340">
        <v>0</v>
      </c>
      <c r="O4154" s="344">
        <v>7</v>
      </c>
      <c r="P4154" s="340">
        <v>0</v>
      </c>
      <c r="Q4154" s="340">
        <v>0</v>
      </c>
      <c r="R4154" s="369"/>
      <c r="S4154">
        <f t="shared" si="444"/>
        <v>7</v>
      </c>
    </row>
    <row r="4155" spans="1:19" ht="32" hidden="1" x14ac:dyDescent="0.2">
      <c r="A4155" s="481" t="s">
        <v>566</v>
      </c>
      <c r="B4155" s="345">
        <v>18</v>
      </c>
      <c r="C4155" s="387" t="str">
        <f t="shared" si="445"/>
        <v>BUD1.18</v>
      </c>
      <c r="D4155" s="388">
        <v>2</v>
      </c>
      <c r="E4155" s="485">
        <v>44153</v>
      </c>
      <c r="F4155" s="366" t="s">
        <v>772</v>
      </c>
      <c r="G4155" s="444">
        <f>INDEX([1]CAPS!$A:$A,MATCH(F:F,[1]CAPS!$H:$H,0))</f>
        <v>3997</v>
      </c>
      <c r="H4155" s="386" t="s">
        <v>236</v>
      </c>
      <c r="I4155" s="383" t="s">
        <v>239</v>
      </c>
      <c r="J4155" s="340">
        <v>0</v>
      </c>
      <c r="K4155" s="343">
        <v>5</v>
      </c>
      <c r="L4155" s="342">
        <v>0</v>
      </c>
      <c r="M4155" s="340">
        <v>0</v>
      </c>
      <c r="N4155" s="340">
        <v>0</v>
      </c>
      <c r="O4155" s="340">
        <v>0</v>
      </c>
      <c r="P4155" s="340">
        <v>0</v>
      </c>
      <c r="Q4155" s="340">
        <v>0</v>
      </c>
      <c r="R4155" s="369"/>
      <c r="S4155">
        <f t="shared" si="444"/>
        <v>5</v>
      </c>
    </row>
    <row r="4156" spans="1:19" ht="32" hidden="1" x14ac:dyDescent="0.2">
      <c r="A4156" s="481" t="s">
        <v>566</v>
      </c>
      <c r="B4156" s="345">
        <v>18</v>
      </c>
      <c r="C4156" s="387" t="str">
        <f t="shared" si="445"/>
        <v>BUD1.18</v>
      </c>
      <c r="D4156" s="388">
        <v>2</v>
      </c>
      <c r="E4156" s="485">
        <v>44153</v>
      </c>
      <c r="F4156" s="366" t="s">
        <v>188</v>
      </c>
      <c r="G4156" s="444">
        <f>INDEX([1]CAPS!$A:$A,MATCH(F:F,[1]CAPS!$H:$H,0))</f>
        <v>3174</v>
      </c>
      <c r="H4156" s="386" t="s">
        <v>496</v>
      </c>
      <c r="I4156" s="383" t="s">
        <v>239</v>
      </c>
      <c r="J4156" s="340">
        <v>0</v>
      </c>
      <c r="K4156" s="343">
        <v>9</v>
      </c>
      <c r="L4156" s="342">
        <v>0</v>
      </c>
      <c r="M4156" s="340" t="s">
        <v>276</v>
      </c>
      <c r="N4156" s="340">
        <v>0</v>
      </c>
      <c r="O4156" s="340">
        <v>0</v>
      </c>
      <c r="P4156" s="340">
        <v>0</v>
      </c>
      <c r="Q4156" s="340">
        <v>0</v>
      </c>
      <c r="R4156" s="369"/>
      <c r="S4156">
        <f t="shared" si="444"/>
        <v>9</v>
      </c>
    </row>
    <row r="4157" spans="1:19" ht="32" hidden="1" x14ac:dyDescent="0.2">
      <c r="A4157" s="481" t="s">
        <v>566</v>
      </c>
      <c r="B4157" s="345">
        <v>18</v>
      </c>
      <c r="C4157" s="387" t="str">
        <f t="shared" si="445"/>
        <v>BUD1.18</v>
      </c>
      <c r="D4157" s="388">
        <v>2</v>
      </c>
      <c r="E4157" s="485">
        <v>44153</v>
      </c>
      <c r="F4157" s="366" t="s">
        <v>128</v>
      </c>
      <c r="G4157" s="444">
        <f>INDEX([1]CAPS!$A:$A,MATCH(F:F,[1]CAPS!$H:$H,0))</f>
        <v>3243</v>
      </c>
      <c r="H4157" s="386" t="s">
        <v>237</v>
      </c>
      <c r="I4157" s="383" t="s">
        <v>239</v>
      </c>
      <c r="J4157" s="340">
        <v>0</v>
      </c>
      <c r="K4157" s="497">
        <v>0</v>
      </c>
      <c r="L4157" s="342">
        <v>0</v>
      </c>
      <c r="M4157" s="340" t="s">
        <v>276</v>
      </c>
      <c r="N4157" s="340">
        <v>0</v>
      </c>
      <c r="O4157" s="451">
        <v>28</v>
      </c>
      <c r="P4157" s="340">
        <v>0</v>
      </c>
      <c r="Q4157" s="340">
        <v>0</v>
      </c>
      <c r="R4157" s="369" t="s">
        <v>809</v>
      </c>
      <c r="S4157">
        <f t="shared" si="444"/>
        <v>28</v>
      </c>
    </row>
    <row r="4158" spans="1:19" ht="32" hidden="1" x14ac:dyDescent="0.2">
      <c r="A4158" s="481" t="s">
        <v>566</v>
      </c>
      <c r="B4158" s="345">
        <v>18</v>
      </c>
      <c r="C4158" s="387" t="str">
        <f t="shared" si="445"/>
        <v>BUD1.18</v>
      </c>
      <c r="D4158" s="388">
        <v>2</v>
      </c>
      <c r="E4158" s="485">
        <v>44153</v>
      </c>
      <c r="F4158" s="366" t="s">
        <v>754</v>
      </c>
      <c r="G4158" s="444" t="e">
        <f>INDEX([1]CAPS!$A:$A,MATCH(F:F,[1]CAPS!$H:$H,0))</f>
        <v>#N/A</v>
      </c>
      <c r="H4158" s="414" t="s">
        <v>237</v>
      </c>
      <c r="I4158" s="341" t="s">
        <v>239</v>
      </c>
      <c r="J4158" s="340">
        <v>0</v>
      </c>
      <c r="K4158" s="343">
        <v>0</v>
      </c>
      <c r="L4158" s="342">
        <v>0</v>
      </c>
      <c r="M4158" s="340" t="s">
        <v>276</v>
      </c>
      <c r="N4158" s="340">
        <v>0</v>
      </c>
      <c r="O4158" s="344">
        <v>5</v>
      </c>
      <c r="P4158" s="340">
        <v>0</v>
      </c>
      <c r="Q4158" s="340">
        <v>0</v>
      </c>
      <c r="R4158" s="369"/>
      <c r="S4158">
        <f t="shared" si="444"/>
        <v>5</v>
      </c>
    </row>
    <row r="4159" spans="1:19" ht="16" x14ac:dyDescent="0.2">
      <c r="A4159" s="481" t="s">
        <v>566</v>
      </c>
      <c r="B4159" s="345">
        <v>18</v>
      </c>
      <c r="C4159" s="387" t="str">
        <f t="shared" si="445"/>
        <v>BUD1.18</v>
      </c>
      <c r="D4159" s="388">
        <v>2</v>
      </c>
      <c r="E4159" s="485">
        <v>44153</v>
      </c>
      <c r="F4159" s="366" t="s">
        <v>129</v>
      </c>
      <c r="G4159" s="444">
        <f>INDEX([1]CAPS!$A:$A,MATCH(F:F,[1]CAPS!$H:$H,0))</f>
        <v>5532</v>
      </c>
      <c r="H4159" s="414" t="s">
        <v>233</v>
      </c>
      <c r="I4159" s="341" t="s">
        <v>238</v>
      </c>
      <c r="J4159" s="340">
        <v>0</v>
      </c>
      <c r="K4159" s="343">
        <v>1</v>
      </c>
      <c r="L4159" s="342">
        <v>0</v>
      </c>
      <c r="M4159" s="340" t="s">
        <v>276</v>
      </c>
      <c r="N4159" s="340">
        <v>0</v>
      </c>
      <c r="O4159" s="354" t="s">
        <v>276</v>
      </c>
      <c r="P4159" s="354" t="s">
        <v>276</v>
      </c>
      <c r="Q4159" s="354" t="s">
        <v>276</v>
      </c>
      <c r="R4159" s="369"/>
      <c r="S4159">
        <f>SUM(J4159:K4159)</f>
        <v>1</v>
      </c>
    </row>
    <row r="4160" spans="1:19" ht="32" hidden="1" x14ac:dyDescent="0.2">
      <c r="A4160" s="481" t="s">
        <v>566</v>
      </c>
      <c r="B4160" s="345">
        <v>18</v>
      </c>
      <c r="C4160" s="387" t="str">
        <f t="shared" si="445"/>
        <v>BUD1.18</v>
      </c>
      <c r="D4160" s="388">
        <v>2</v>
      </c>
      <c r="E4160" s="485">
        <v>44153</v>
      </c>
      <c r="F4160" s="366" t="s">
        <v>166</v>
      </c>
      <c r="G4160" s="444">
        <f>INDEX([1]CAPS!$A:$A,MATCH(F:F,[1]CAPS!$H:$H,0))</f>
        <v>6182</v>
      </c>
      <c r="H4160" s="386" t="s">
        <v>237</v>
      </c>
      <c r="I4160" s="383" t="s">
        <v>239</v>
      </c>
      <c r="J4160" s="340">
        <v>0</v>
      </c>
      <c r="K4160" s="343">
        <v>0</v>
      </c>
      <c r="L4160" s="342">
        <v>0</v>
      </c>
      <c r="M4160" s="340" t="s">
        <v>276</v>
      </c>
      <c r="N4160" s="340">
        <v>0</v>
      </c>
      <c r="O4160" s="344">
        <v>2</v>
      </c>
      <c r="P4160" s="342">
        <v>1</v>
      </c>
      <c r="Q4160" s="342"/>
      <c r="R4160" s="369"/>
      <c r="S4160">
        <f t="shared" si="444"/>
        <v>2</v>
      </c>
    </row>
    <row r="4161" spans="1:19" ht="16" hidden="1" x14ac:dyDescent="0.2">
      <c r="A4161" s="481" t="s">
        <v>566</v>
      </c>
      <c r="B4161" s="345">
        <v>18</v>
      </c>
      <c r="C4161" s="387" t="str">
        <f t="shared" si="445"/>
        <v>BUD1.18</v>
      </c>
      <c r="D4161" s="388">
        <v>2</v>
      </c>
      <c r="E4161" s="485">
        <v>44153</v>
      </c>
      <c r="F4161" s="393" t="s">
        <v>231</v>
      </c>
      <c r="G4161" s="444">
        <f>INDEX([1]CAPS!$A:$A,MATCH(F:F,[1]CAPS!$H:$H,0))</f>
        <v>2561</v>
      </c>
      <c r="H4161" s="386" t="s">
        <v>270</v>
      </c>
      <c r="I4161" s="383" t="s">
        <v>240</v>
      </c>
      <c r="J4161" s="340">
        <v>0</v>
      </c>
      <c r="K4161" s="343">
        <v>17</v>
      </c>
      <c r="L4161" s="342">
        <v>0</v>
      </c>
      <c r="M4161" s="340" t="s">
        <v>276</v>
      </c>
      <c r="N4161" s="342">
        <v>4</v>
      </c>
      <c r="O4161" s="344">
        <v>0</v>
      </c>
      <c r="P4161" s="342">
        <v>0</v>
      </c>
      <c r="Q4161" s="342">
        <v>0</v>
      </c>
      <c r="R4161" s="369"/>
      <c r="S4161">
        <f t="shared" si="444"/>
        <v>17</v>
      </c>
    </row>
    <row r="4162" spans="1:19" ht="16" hidden="1" x14ac:dyDescent="0.2">
      <c r="A4162" s="481" t="s">
        <v>566</v>
      </c>
      <c r="B4162" s="345">
        <v>18</v>
      </c>
      <c r="C4162" s="387" t="str">
        <f t="shared" si="445"/>
        <v>BUD1.18</v>
      </c>
      <c r="D4162" s="388">
        <v>2</v>
      </c>
      <c r="E4162" s="485">
        <v>44153</v>
      </c>
      <c r="F4162" s="366" t="s">
        <v>319</v>
      </c>
      <c r="G4162" s="444">
        <f>INDEX([1]CAPS!$A:$A,MATCH(F:F,[1]CAPS!$H:$H,0))</f>
        <v>3567</v>
      </c>
      <c r="H4162" s="386" t="s">
        <v>234</v>
      </c>
      <c r="I4162" s="383" t="s">
        <v>238</v>
      </c>
      <c r="J4162" s="340">
        <v>0</v>
      </c>
      <c r="K4162" s="343">
        <v>12</v>
      </c>
      <c r="L4162" s="342">
        <v>0</v>
      </c>
      <c r="M4162" s="340" t="s">
        <v>276</v>
      </c>
      <c r="N4162" s="340">
        <v>0</v>
      </c>
      <c r="O4162" s="344">
        <v>6</v>
      </c>
      <c r="P4162" s="342">
        <v>0</v>
      </c>
      <c r="Q4162" s="342">
        <v>0</v>
      </c>
      <c r="R4162" s="369"/>
      <c r="S4162">
        <f t="shared" si="444"/>
        <v>18</v>
      </c>
    </row>
    <row r="4163" spans="1:19" ht="16" hidden="1" x14ac:dyDescent="0.2">
      <c r="A4163" s="481" t="s">
        <v>566</v>
      </c>
      <c r="B4163" s="345">
        <v>18</v>
      </c>
      <c r="C4163" s="387" t="str">
        <f t="shared" si="445"/>
        <v>BUD1.18</v>
      </c>
      <c r="D4163" s="388">
        <v>2</v>
      </c>
      <c r="E4163" s="485">
        <v>44153</v>
      </c>
      <c r="F4163" s="366" t="s">
        <v>189</v>
      </c>
      <c r="G4163" s="444">
        <f>INDEX([1]CAPS!$A:$A,MATCH(F:F,[1]CAPS!$H:$H,0))</f>
        <v>5541</v>
      </c>
      <c r="H4163" s="386" t="s">
        <v>233</v>
      </c>
      <c r="I4163" s="383" t="s">
        <v>238</v>
      </c>
      <c r="J4163" s="340">
        <v>0</v>
      </c>
      <c r="K4163" s="343">
        <v>12</v>
      </c>
      <c r="L4163" s="342">
        <v>0</v>
      </c>
      <c r="M4163" s="340" t="s">
        <v>276</v>
      </c>
      <c r="N4163" s="340">
        <v>0</v>
      </c>
      <c r="O4163" s="340">
        <v>0</v>
      </c>
      <c r="P4163" s="340">
        <v>0</v>
      </c>
      <c r="Q4163" s="340">
        <v>0</v>
      </c>
      <c r="R4163" s="369"/>
      <c r="S4163">
        <f t="shared" si="444"/>
        <v>12</v>
      </c>
    </row>
    <row r="4164" spans="1:19" ht="16" x14ac:dyDescent="0.2">
      <c r="A4164" s="481" t="s">
        <v>566</v>
      </c>
      <c r="B4164" s="345">
        <v>18</v>
      </c>
      <c r="C4164" s="387" t="str">
        <f t="shared" si="445"/>
        <v>BUD1.18</v>
      </c>
      <c r="D4164" s="388">
        <v>2</v>
      </c>
      <c r="E4164" s="485">
        <v>44153</v>
      </c>
      <c r="F4164" s="366" t="s">
        <v>127</v>
      </c>
      <c r="G4164" s="444">
        <f>INDEX([1]CAPS!$A:$A,MATCH(F:F,[1]CAPS!$H:$H,0))</f>
        <v>10605</v>
      </c>
      <c r="H4164" s="386" t="s">
        <v>233</v>
      </c>
      <c r="I4164" s="383" t="s">
        <v>238</v>
      </c>
      <c r="J4164" s="340">
        <v>0</v>
      </c>
      <c r="K4164" s="343">
        <v>5</v>
      </c>
      <c r="L4164" s="342">
        <v>0</v>
      </c>
      <c r="M4164" s="340" t="s">
        <v>276</v>
      </c>
      <c r="N4164" s="340">
        <v>0</v>
      </c>
      <c r="O4164" s="354" t="s">
        <v>276</v>
      </c>
      <c r="P4164" s="354" t="s">
        <v>276</v>
      </c>
      <c r="Q4164" s="354" t="s">
        <v>276</v>
      </c>
      <c r="R4164" s="369"/>
      <c r="S4164">
        <f>SUM(J4164:K4164)</f>
        <v>5</v>
      </c>
    </row>
    <row r="4165" spans="1:19" ht="16" hidden="1" x14ac:dyDescent="0.2">
      <c r="A4165" s="481" t="s">
        <v>566</v>
      </c>
      <c r="B4165" s="345">
        <v>18</v>
      </c>
      <c r="C4165" s="387" t="str">
        <f t="shared" si="445"/>
        <v>BUD1.18</v>
      </c>
      <c r="D4165" s="388">
        <v>2</v>
      </c>
      <c r="E4165" s="485">
        <v>44153</v>
      </c>
      <c r="F4165" s="366" t="s">
        <v>273</v>
      </c>
      <c r="G4165" s="444">
        <f>INDEX([1]CAPS!$A:$A,MATCH(F:F,[1]CAPS!$H:$H,0))</f>
        <v>2501</v>
      </c>
      <c r="H4165" s="407" t="s">
        <v>234</v>
      </c>
      <c r="I4165" s="382" t="s">
        <v>238</v>
      </c>
      <c r="J4165" s="340">
        <v>0</v>
      </c>
      <c r="K4165" s="343">
        <v>4</v>
      </c>
      <c r="L4165" s="342">
        <v>0</v>
      </c>
      <c r="M4165" s="340" t="s">
        <v>276</v>
      </c>
      <c r="N4165" s="340">
        <v>0</v>
      </c>
      <c r="O4165" s="340">
        <v>0</v>
      </c>
      <c r="P4165" s="340">
        <v>0</v>
      </c>
      <c r="Q4165" s="340">
        <v>0</v>
      </c>
      <c r="R4165" s="369"/>
      <c r="S4165">
        <f t="shared" si="444"/>
        <v>4</v>
      </c>
    </row>
    <row r="4166" spans="1:19" ht="32" hidden="1" x14ac:dyDescent="0.2">
      <c r="A4166" s="481" t="s">
        <v>566</v>
      </c>
      <c r="B4166" s="345">
        <v>19</v>
      </c>
      <c r="C4166" s="387" t="str">
        <f t="shared" si="445"/>
        <v>BUD1.19</v>
      </c>
      <c r="D4166" s="388">
        <v>2</v>
      </c>
      <c r="E4166" s="485">
        <v>44153</v>
      </c>
      <c r="F4166" s="366" t="s">
        <v>135</v>
      </c>
      <c r="G4166" s="444">
        <f>INDEX([1]CAPS!$A:$A,MATCH(F:F,[1]CAPS!$H:$H,0))</f>
        <v>7766</v>
      </c>
      <c r="H4166" s="386" t="s">
        <v>236</v>
      </c>
      <c r="I4166" s="383" t="s">
        <v>242</v>
      </c>
      <c r="J4166" s="340">
        <v>0</v>
      </c>
      <c r="K4166" s="343">
        <v>1</v>
      </c>
      <c r="L4166" s="342">
        <v>0</v>
      </c>
      <c r="M4166" s="342">
        <v>2</v>
      </c>
      <c r="N4166" s="340">
        <v>0</v>
      </c>
      <c r="O4166" s="340">
        <v>0</v>
      </c>
      <c r="P4166" s="340">
        <v>0</v>
      </c>
      <c r="Q4166" s="340">
        <v>0</v>
      </c>
      <c r="R4166" s="369"/>
      <c r="S4166">
        <f t="shared" si="444"/>
        <v>1</v>
      </c>
    </row>
    <row r="4167" spans="1:19" ht="32" hidden="1" x14ac:dyDescent="0.2">
      <c r="A4167" s="481" t="s">
        <v>566</v>
      </c>
      <c r="B4167" s="345">
        <v>19</v>
      </c>
      <c r="C4167" s="387" t="str">
        <f t="shared" si="445"/>
        <v>BUD1.19</v>
      </c>
      <c r="D4167" s="388">
        <v>2</v>
      </c>
      <c r="E4167" s="485">
        <v>44153</v>
      </c>
      <c r="F4167" s="366" t="s">
        <v>232</v>
      </c>
      <c r="G4167" s="444">
        <f>INDEX([1]CAPS!$A:$A,MATCH(F:F,[1]CAPS!$H:$H,0))</f>
        <v>8875</v>
      </c>
      <c r="H4167" s="414" t="s">
        <v>236</v>
      </c>
      <c r="I4167" s="341" t="s">
        <v>239</v>
      </c>
      <c r="J4167" s="340">
        <v>0</v>
      </c>
      <c r="K4167" s="343">
        <v>0</v>
      </c>
      <c r="L4167" s="342">
        <v>0</v>
      </c>
      <c r="M4167" s="342">
        <v>2</v>
      </c>
      <c r="N4167" s="340">
        <v>0</v>
      </c>
      <c r="O4167" s="344">
        <v>2</v>
      </c>
      <c r="P4167" s="340">
        <v>0</v>
      </c>
      <c r="Q4167" s="340">
        <v>0</v>
      </c>
      <c r="R4167" s="369"/>
      <c r="S4167">
        <f t="shared" si="444"/>
        <v>2</v>
      </c>
    </row>
    <row r="4168" spans="1:19" ht="16" hidden="1" x14ac:dyDescent="0.2">
      <c r="A4168" s="481" t="s">
        <v>566</v>
      </c>
      <c r="B4168" s="345">
        <v>19</v>
      </c>
      <c r="C4168" s="387" t="str">
        <f t="shared" si="445"/>
        <v>BUD1.19</v>
      </c>
      <c r="D4168" s="388">
        <v>2</v>
      </c>
      <c r="E4168" s="485">
        <v>44153</v>
      </c>
      <c r="F4168" s="366" t="s">
        <v>132</v>
      </c>
      <c r="G4168" s="444">
        <f>INDEX([1]CAPS!$A:$A,MATCH(F:F,[1]CAPS!$H:$H,0))</f>
        <v>2469</v>
      </c>
      <c r="H4168" s="386" t="s">
        <v>233</v>
      </c>
      <c r="I4168" s="383" t="s">
        <v>238</v>
      </c>
      <c r="J4168" s="340">
        <v>0</v>
      </c>
      <c r="K4168" s="343">
        <v>6</v>
      </c>
      <c r="L4168" s="342">
        <v>0</v>
      </c>
      <c r="M4168" s="340" t="s">
        <v>276</v>
      </c>
      <c r="N4168" s="340">
        <v>0</v>
      </c>
      <c r="O4168" s="340">
        <v>0</v>
      </c>
      <c r="P4168" s="340">
        <v>0</v>
      </c>
      <c r="Q4168" s="340">
        <v>0</v>
      </c>
      <c r="R4168" s="369"/>
      <c r="S4168">
        <f t="shared" si="444"/>
        <v>6</v>
      </c>
    </row>
    <row r="4169" spans="1:19" ht="32" hidden="1" x14ac:dyDescent="0.2">
      <c r="A4169" s="481" t="s">
        <v>566</v>
      </c>
      <c r="B4169" s="345">
        <v>19</v>
      </c>
      <c r="C4169" s="387" t="str">
        <f t="shared" si="445"/>
        <v>BUD1.19</v>
      </c>
      <c r="D4169" s="388">
        <v>2</v>
      </c>
      <c r="E4169" s="485">
        <v>44153</v>
      </c>
      <c r="F4169" s="366" t="s">
        <v>772</v>
      </c>
      <c r="G4169" s="444">
        <f>INDEX([1]CAPS!$A:$A,MATCH(F:F,[1]CAPS!$H:$H,0))</f>
        <v>3997</v>
      </c>
      <c r="H4169" s="386" t="s">
        <v>236</v>
      </c>
      <c r="I4169" s="383" t="s">
        <v>239</v>
      </c>
      <c r="J4169" s="340">
        <v>0</v>
      </c>
      <c r="K4169" s="343">
        <v>16</v>
      </c>
      <c r="L4169" s="342">
        <v>0</v>
      </c>
      <c r="M4169" s="340">
        <v>0</v>
      </c>
      <c r="N4169" s="340">
        <v>0</v>
      </c>
      <c r="O4169" s="340">
        <v>0</v>
      </c>
      <c r="P4169" s="340">
        <v>0</v>
      </c>
      <c r="Q4169" s="340">
        <v>0</v>
      </c>
      <c r="R4169" s="369"/>
      <c r="S4169">
        <f t="shared" si="444"/>
        <v>16</v>
      </c>
    </row>
    <row r="4170" spans="1:19" ht="32" hidden="1" x14ac:dyDescent="0.2">
      <c r="A4170" s="481" t="s">
        <v>566</v>
      </c>
      <c r="B4170" s="345">
        <v>19</v>
      </c>
      <c r="C4170" s="387" t="str">
        <f t="shared" si="445"/>
        <v>BUD1.19</v>
      </c>
      <c r="D4170" s="388">
        <v>2</v>
      </c>
      <c r="E4170" s="485">
        <v>44153</v>
      </c>
      <c r="F4170" s="366" t="s">
        <v>482</v>
      </c>
      <c r="G4170" s="444">
        <f>INDEX([1]CAPS!$A:$A,MATCH(F:F,[1]CAPS!$H:$H,0))</f>
        <v>3596</v>
      </c>
      <c r="H4170" s="414" t="s">
        <v>237</v>
      </c>
      <c r="I4170" s="341" t="s">
        <v>239</v>
      </c>
      <c r="J4170" s="340">
        <v>0</v>
      </c>
      <c r="K4170" s="343">
        <v>1</v>
      </c>
      <c r="L4170" s="342">
        <v>0</v>
      </c>
      <c r="M4170" s="340" t="s">
        <v>276</v>
      </c>
      <c r="N4170" s="340">
        <v>0</v>
      </c>
      <c r="O4170" s="340">
        <v>0</v>
      </c>
      <c r="P4170" s="340">
        <v>0</v>
      </c>
      <c r="Q4170" s="340">
        <v>0</v>
      </c>
      <c r="R4170" s="369"/>
      <c r="S4170">
        <f t="shared" si="444"/>
        <v>1</v>
      </c>
    </row>
    <row r="4171" spans="1:19" ht="32" hidden="1" x14ac:dyDescent="0.2">
      <c r="A4171" s="481" t="s">
        <v>566</v>
      </c>
      <c r="B4171" s="345">
        <v>19</v>
      </c>
      <c r="C4171" s="387" t="str">
        <f t="shared" si="445"/>
        <v>BUD1.19</v>
      </c>
      <c r="D4171" s="388">
        <v>2</v>
      </c>
      <c r="E4171" s="485">
        <v>44153</v>
      </c>
      <c r="F4171" s="366" t="s">
        <v>128</v>
      </c>
      <c r="G4171" s="444">
        <f>INDEX([1]CAPS!$A:$A,MATCH(F:F,[1]CAPS!$H:$H,0))</f>
        <v>3243</v>
      </c>
      <c r="H4171" s="386" t="s">
        <v>237</v>
      </c>
      <c r="I4171" s="383" t="s">
        <v>239</v>
      </c>
      <c r="J4171" s="340">
        <v>0</v>
      </c>
      <c r="K4171" s="497">
        <v>0</v>
      </c>
      <c r="L4171" s="342">
        <v>0</v>
      </c>
      <c r="M4171" s="340" t="s">
        <v>276</v>
      </c>
      <c r="N4171" s="340">
        <v>0</v>
      </c>
      <c r="O4171" s="451">
        <v>45</v>
      </c>
      <c r="P4171" s="340">
        <v>0</v>
      </c>
      <c r="Q4171" s="340">
        <v>0</v>
      </c>
      <c r="R4171" s="369" t="s">
        <v>809</v>
      </c>
      <c r="S4171">
        <f t="shared" ref="S4171:S4234" si="446">SUM(J4171:K4171)+O4171</f>
        <v>45</v>
      </c>
    </row>
    <row r="4172" spans="1:19" ht="32" hidden="1" x14ac:dyDescent="0.2">
      <c r="A4172" s="481" t="s">
        <v>566</v>
      </c>
      <c r="B4172" s="345">
        <v>19</v>
      </c>
      <c r="C4172" s="387" t="str">
        <f t="shared" si="445"/>
        <v>BUD1.19</v>
      </c>
      <c r="D4172" s="388">
        <v>2</v>
      </c>
      <c r="E4172" s="485">
        <v>44153</v>
      </c>
      <c r="F4172" s="366" t="s">
        <v>188</v>
      </c>
      <c r="G4172" s="444">
        <f>INDEX([1]CAPS!$A:$A,MATCH(F:F,[1]CAPS!$H:$H,0))</f>
        <v>3174</v>
      </c>
      <c r="H4172" s="386" t="s">
        <v>496</v>
      </c>
      <c r="I4172" s="383" t="s">
        <v>239</v>
      </c>
      <c r="J4172" s="340">
        <v>0</v>
      </c>
      <c r="K4172" s="343">
        <v>4</v>
      </c>
      <c r="L4172" s="342">
        <v>0</v>
      </c>
      <c r="M4172" s="340" t="s">
        <v>276</v>
      </c>
      <c r="N4172" s="340">
        <v>0</v>
      </c>
      <c r="O4172" s="340">
        <v>0</v>
      </c>
      <c r="P4172" s="340">
        <v>0</v>
      </c>
      <c r="Q4172" s="340">
        <v>0</v>
      </c>
      <c r="R4172" s="369"/>
      <c r="S4172">
        <f t="shared" si="446"/>
        <v>4</v>
      </c>
    </row>
    <row r="4173" spans="1:19" ht="16" hidden="1" x14ac:dyDescent="0.2">
      <c r="A4173" s="481" t="s">
        <v>566</v>
      </c>
      <c r="B4173" s="345">
        <v>19</v>
      </c>
      <c r="C4173" s="387" t="str">
        <f t="shared" si="445"/>
        <v>BUD1.19</v>
      </c>
      <c r="D4173" s="388">
        <v>2</v>
      </c>
      <c r="E4173" s="485">
        <v>44153</v>
      </c>
      <c r="F4173" s="366" t="s">
        <v>319</v>
      </c>
      <c r="G4173" s="444">
        <f>INDEX([1]CAPS!$A:$A,MATCH(F:F,[1]CAPS!$H:$H,0))</f>
        <v>3567</v>
      </c>
      <c r="H4173" s="386" t="s">
        <v>234</v>
      </c>
      <c r="I4173" s="383" t="s">
        <v>238</v>
      </c>
      <c r="J4173" s="340">
        <v>0</v>
      </c>
      <c r="K4173" s="343">
        <v>21</v>
      </c>
      <c r="L4173" s="342">
        <v>0</v>
      </c>
      <c r="M4173" s="340" t="s">
        <v>276</v>
      </c>
      <c r="N4173" s="342">
        <v>3</v>
      </c>
      <c r="O4173" s="344">
        <v>5</v>
      </c>
      <c r="P4173" s="340">
        <v>0</v>
      </c>
      <c r="Q4173" s="340">
        <v>0</v>
      </c>
      <c r="R4173" s="369"/>
      <c r="S4173">
        <f t="shared" si="446"/>
        <v>26</v>
      </c>
    </row>
    <row r="4174" spans="1:19" ht="16" x14ac:dyDescent="0.2">
      <c r="A4174" s="481" t="s">
        <v>566</v>
      </c>
      <c r="B4174" s="345">
        <v>19</v>
      </c>
      <c r="C4174" s="387" t="str">
        <f t="shared" si="445"/>
        <v>BUD1.19</v>
      </c>
      <c r="D4174" s="388">
        <v>2</v>
      </c>
      <c r="E4174" s="485">
        <v>44153</v>
      </c>
      <c r="F4174" s="366" t="s">
        <v>597</v>
      </c>
      <c r="G4174" s="444">
        <f>INDEX([1]CAPS!$A:$A,MATCH(F:F,[1]CAPS!$H:$H,0))</f>
        <v>6406</v>
      </c>
      <c r="H4174" s="414" t="s">
        <v>233</v>
      </c>
      <c r="I4174" s="341" t="s">
        <v>240</v>
      </c>
      <c r="J4174" s="340">
        <v>0</v>
      </c>
      <c r="K4174" s="343">
        <v>2</v>
      </c>
      <c r="L4174" s="342">
        <v>0</v>
      </c>
      <c r="M4174" s="340" t="s">
        <v>276</v>
      </c>
      <c r="N4174" s="340">
        <v>0</v>
      </c>
      <c r="O4174" s="354" t="s">
        <v>276</v>
      </c>
      <c r="P4174" s="354" t="s">
        <v>276</v>
      </c>
      <c r="Q4174" s="354" t="s">
        <v>276</v>
      </c>
      <c r="R4174" s="369"/>
      <c r="S4174">
        <f>SUM(J4174:K4174)</f>
        <v>2</v>
      </c>
    </row>
    <row r="4175" spans="1:19" ht="16" hidden="1" x14ac:dyDescent="0.2">
      <c r="A4175" s="481" t="s">
        <v>566</v>
      </c>
      <c r="B4175" s="345">
        <v>19</v>
      </c>
      <c r="C4175" s="387" t="str">
        <f t="shared" si="445"/>
        <v>BUD1.19</v>
      </c>
      <c r="D4175" s="388">
        <v>2</v>
      </c>
      <c r="E4175" s="485">
        <v>44153</v>
      </c>
      <c r="F4175" s="366" t="s">
        <v>565</v>
      </c>
      <c r="G4175" s="444">
        <f>INDEX([1]CAPS!$A:$A,MATCH(F:F,[1]CAPS!$H:$H,0))</f>
        <v>7664</v>
      </c>
      <c r="H4175" s="386" t="s">
        <v>234</v>
      </c>
      <c r="I4175" s="383" t="s">
        <v>238</v>
      </c>
      <c r="J4175" s="340">
        <v>0</v>
      </c>
      <c r="K4175" s="343">
        <v>1</v>
      </c>
      <c r="L4175" s="342">
        <v>0</v>
      </c>
      <c r="M4175" s="340" t="s">
        <v>276</v>
      </c>
      <c r="N4175" s="340">
        <v>0</v>
      </c>
      <c r="O4175" s="340">
        <v>0</v>
      </c>
      <c r="P4175" s="340">
        <v>0</v>
      </c>
      <c r="Q4175" s="340">
        <v>0</v>
      </c>
      <c r="R4175" s="369"/>
      <c r="S4175">
        <f t="shared" si="446"/>
        <v>1</v>
      </c>
    </row>
    <row r="4176" spans="1:19" ht="16" hidden="1" x14ac:dyDescent="0.2">
      <c r="A4176" s="481" t="s">
        <v>566</v>
      </c>
      <c r="B4176" s="345">
        <v>19</v>
      </c>
      <c r="C4176" s="387" t="str">
        <f t="shared" si="445"/>
        <v>BUD1.19</v>
      </c>
      <c r="D4176" s="388">
        <v>2</v>
      </c>
      <c r="E4176" s="485">
        <v>44153</v>
      </c>
      <c r="F4176" s="366" t="s">
        <v>189</v>
      </c>
      <c r="G4176" s="444">
        <f>INDEX([1]CAPS!$A:$A,MATCH(F:F,[1]CAPS!$H:$H,0))</f>
        <v>5541</v>
      </c>
      <c r="H4176" s="386" t="s">
        <v>233</v>
      </c>
      <c r="I4176" s="383" t="s">
        <v>238</v>
      </c>
      <c r="J4176" s="340">
        <v>0</v>
      </c>
      <c r="K4176" s="343">
        <v>17</v>
      </c>
      <c r="L4176" s="342">
        <v>0</v>
      </c>
      <c r="M4176" s="340" t="s">
        <v>276</v>
      </c>
      <c r="N4176" s="340">
        <v>0</v>
      </c>
      <c r="O4176" s="340">
        <v>0</v>
      </c>
      <c r="P4176" s="340">
        <v>0</v>
      </c>
      <c r="Q4176" s="340">
        <v>0</v>
      </c>
      <c r="R4176" s="369"/>
      <c r="S4176">
        <f t="shared" si="446"/>
        <v>17</v>
      </c>
    </row>
    <row r="4177" spans="1:19" ht="16" x14ac:dyDescent="0.2">
      <c r="A4177" s="481" t="s">
        <v>566</v>
      </c>
      <c r="B4177" s="345">
        <v>19</v>
      </c>
      <c r="C4177" s="387" t="str">
        <f t="shared" si="445"/>
        <v>BUD1.19</v>
      </c>
      <c r="D4177" s="388">
        <v>2</v>
      </c>
      <c r="E4177" s="485">
        <v>44153</v>
      </c>
      <c r="F4177" s="366" t="s">
        <v>127</v>
      </c>
      <c r="G4177" s="444">
        <f>INDEX([1]CAPS!$A:$A,MATCH(F:F,[1]CAPS!$H:$H,0))</f>
        <v>10605</v>
      </c>
      <c r="H4177" s="386" t="s">
        <v>233</v>
      </c>
      <c r="I4177" s="383" t="s">
        <v>238</v>
      </c>
      <c r="J4177" s="340">
        <v>0</v>
      </c>
      <c r="K4177" s="343">
        <v>4</v>
      </c>
      <c r="L4177" s="342">
        <v>0</v>
      </c>
      <c r="M4177" s="340" t="s">
        <v>276</v>
      </c>
      <c r="N4177" s="340">
        <v>0</v>
      </c>
      <c r="O4177" s="354" t="s">
        <v>276</v>
      </c>
      <c r="P4177" s="354" t="s">
        <v>276</v>
      </c>
      <c r="Q4177" s="354" t="s">
        <v>276</v>
      </c>
      <c r="R4177" s="369"/>
      <c r="S4177">
        <f>SUM(J4177:K4177)</f>
        <v>4</v>
      </c>
    </row>
    <row r="4178" spans="1:19" ht="32" hidden="1" x14ac:dyDescent="0.2">
      <c r="A4178" s="481" t="s">
        <v>566</v>
      </c>
      <c r="B4178" s="345">
        <v>19</v>
      </c>
      <c r="C4178" s="387" t="str">
        <f t="shared" si="445"/>
        <v>BUD1.19</v>
      </c>
      <c r="D4178" s="388">
        <v>2</v>
      </c>
      <c r="E4178" s="485">
        <v>44153</v>
      </c>
      <c r="F4178" s="366" t="s">
        <v>166</v>
      </c>
      <c r="G4178" s="444">
        <f>INDEX([1]CAPS!$A:$A,MATCH(F:F,[1]CAPS!$H:$H,0))</f>
        <v>6182</v>
      </c>
      <c r="H4178" s="386" t="s">
        <v>237</v>
      </c>
      <c r="I4178" s="383" t="s">
        <v>239</v>
      </c>
      <c r="J4178" s="340">
        <v>0</v>
      </c>
      <c r="K4178" s="343">
        <v>1</v>
      </c>
      <c r="L4178" s="342">
        <v>0</v>
      </c>
      <c r="M4178" s="340" t="s">
        <v>276</v>
      </c>
      <c r="N4178" s="340">
        <v>0</v>
      </c>
      <c r="O4178" s="344">
        <v>7</v>
      </c>
      <c r="P4178" s="342">
        <v>0</v>
      </c>
      <c r="Q4178" s="342">
        <v>0</v>
      </c>
      <c r="R4178" s="369"/>
      <c r="S4178">
        <f t="shared" si="446"/>
        <v>8</v>
      </c>
    </row>
    <row r="4179" spans="1:19" ht="32" hidden="1" x14ac:dyDescent="0.2">
      <c r="A4179" s="481" t="s">
        <v>566</v>
      </c>
      <c r="B4179" s="345">
        <v>19</v>
      </c>
      <c r="C4179" s="387" t="str">
        <f t="shared" si="445"/>
        <v>BUD1.19</v>
      </c>
      <c r="D4179" s="388">
        <v>2</v>
      </c>
      <c r="E4179" s="485">
        <v>44153</v>
      </c>
      <c r="F4179" s="366" t="s">
        <v>161</v>
      </c>
      <c r="G4179" s="444">
        <f>INDEX([1]CAPS!$A:$A,MATCH(F:F,[1]CAPS!$H:$H,0))</f>
        <v>2603</v>
      </c>
      <c r="H4179" s="386" t="s">
        <v>235</v>
      </c>
      <c r="I4179" s="389" t="s">
        <v>239</v>
      </c>
      <c r="J4179" s="340">
        <v>0</v>
      </c>
      <c r="K4179" s="343">
        <v>0</v>
      </c>
      <c r="L4179" s="342">
        <v>0</v>
      </c>
      <c r="M4179" s="340">
        <v>0</v>
      </c>
      <c r="N4179" s="340">
        <v>0</v>
      </c>
      <c r="O4179" s="344">
        <v>5</v>
      </c>
      <c r="P4179" s="342">
        <v>0</v>
      </c>
      <c r="Q4179" s="342">
        <v>0</v>
      </c>
      <c r="R4179" s="369"/>
      <c r="S4179">
        <f t="shared" si="446"/>
        <v>5</v>
      </c>
    </row>
    <row r="4180" spans="1:19" ht="16" hidden="1" x14ac:dyDescent="0.2">
      <c r="A4180" s="481" t="s">
        <v>566</v>
      </c>
      <c r="B4180" s="345">
        <v>19</v>
      </c>
      <c r="C4180" s="387" t="str">
        <f t="shared" si="445"/>
        <v>BUD1.19</v>
      </c>
      <c r="D4180" s="388">
        <v>2</v>
      </c>
      <c r="E4180" s="485">
        <v>44153</v>
      </c>
      <c r="F4180" s="393" t="s">
        <v>231</v>
      </c>
      <c r="G4180" s="444">
        <f>INDEX([1]CAPS!$A:$A,MATCH(F:F,[1]CAPS!$H:$H,0))</f>
        <v>2561</v>
      </c>
      <c r="H4180" s="386" t="s">
        <v>270</v>
      </c>
      <c r="I4180" s="383" t="s">
        <v>240</v>
      </c>
      <c r="J4180" s="340">
        <v>0</v>
      </c>
      <c r="K4180" s="343">
        <v>34</v>
      </c>
      <c r="L4180" s="342">
        <v>0</v>
      </c>
      <c r="M4180" s="340" t="s">
        <v>276</v>
      </c>
      <c r="N4180" s="342">
        <v>6</v>
      </c>
      <c r="O4180" s="344">
        <v>0</v>
      </c>
      <c r="P4180" s="342">
        <v>0</v>
      </c>
      <c r="Q4180" s="342">
        <v>0</v>
      </c>
      <c r="R4180" s="369"/>
      <c r="S4180">
        <f t="shared" si="446"/>
        <v>34</v>
      </c>
    </row>
    <row r="4181" spans="1:19" ht="32" hidden="1" x14ac:dyDescent="0.2">
      <c r="A4181" s="481" t="s">
        <v>566</v>
      </c>
      <c r="B4181" s="345">
        <v>19</v>
      </c>
      <c r="C4181" s="387" t="str">
        <f t="shared" si="445"/>
        <v>BUD1.19</v>
      </c>
      <c r="D4181" s="388">
        <v>2</v>
      </c>
      <c r="E4181" s="485">
        <v>44153</v>
      </c>
      <c r="F4181" s="393" t="s">
        <v>826</v>
      </c>
      <c r="G4181" s="444">
        <f>INDEX([1]CAPS!$A:$A,MATCH(F:F,[1]CAPS!$H:$H,0))</f>
        <v>8365</v>
      </c>
      <c r="H4181" s="526" t="s">
        <v>237</v>
      </c>
      <c r="I4181" s="341" t="s">
        <v>239</v>
      </c>
      <c r="J4181" s="340">
        <v>0</v>
      </c>
      <c r="K4181" s="343">
        <v>0</v>
      </c>
      <c r="L4181" s="342">
        <v>0</v>
      </c>
      <c r="M4181" s="340" t="s">
        <v>276</v>
      </c>
      <c r="N4181" s="340">
        <v>0</v>
      </c>
      <c r="O4181" s="490">
        <v>1</v>
      </c>
      <c r="P4181" s="342">
        <v>0</v>
      </c>
      <c r="Q4181" s="342">
        <v>0</v>
      </c>
      <c r="R4181" s="369" t="s">
        <v>827</v>
      </c>
      <c r="S4181">
        <f t="shared" si="446"/>
        <v>1</v>
      </c>
    </row>
    <row r="4182" spans="1:19" ht="32" hidden="1" x14ac:dyDescent="0.2">
      <c r="A4182" s="481" t="s">
        <v>566</v>
      </c>
      <c r="B4182" s="345">
        <v>19</v>
      </c>
      <c r="C4182" s="387" t="str">
        <f t="shared" si="445"/>
        <v>BUD1.19</v>
      </c>
      <c r="D4182" s="388">
        <v>2</v>
      </c>
      <c r="E4182" s="485">
        <v>44153</v>
      </c>
      <c r="F4182" s="366" t="s">
        <v>754</v>
      </c>
      <c r="G4182" s="444" t="e">
        <f>INDEX([1]CAPS!$A:$A,MATCH(F:F,[1]CAPS!$H:$H,0))</f>
        <v>#N/A</v>
      </c>
      <c r="H4182" s="414" t="s">
        <v>237</v>
      </c>
      <c r="I4182" s="341" t="s">
        <v>239</v>
      </c>
      <c r="J4182" s="340">
        <v>0</v>
      </c>
      <c r="K4182" s="343">
        <v>0</v>
      </c>
      <c r="L4182" s="342">
        <v>0</v>
      </c>
      <c r="M4182" s="358" t="s">
        <v>276</v>
      </c>
      <c r="N4182" s="340">
        <v>0</v>
      </c>
      <c r="O4182" s="490">
        <v>2</v>
      </c>
      <c r="P4182" s="342">
        <v>0</v>
      </c>
      <c r="Q4182" s="342">
        <v>0</v>
      </c>
      <c r="R4182" s="369" t="s">
        <v>839</v>
      </c>
      <c r="S4182">
        <f t="shared" si="446"/>
        <v>2</v>
      </c>
    </row>
    <row r="4183" spans="1:19" ht="16" hidden="1" x14ac:dyDescent="0.2">
      <c r="A4183" s="481" t="s">
        <v>566</v>
      </c>
      <c r="B4183" s="345">
        <v>19</v>
      </c>
      <c r="C4183" s="387" t="str">
        <f t="shared" si="445"/>
        <v>BUD1.19</v>
      </c>
      <c r="D4183" s="388">
        <v>2</v>
      </c>
      <c r="E4183" s="485">
        <v>44153</v>
      </c>
      <c r="F4183" s="366" t="s">
        <v>273</v>
      </c>
      <c r="G4183" s="444">
        <f>INDEX([1]CAPS!$A:$A,MATCH(F:F,[1]CAPS!$H:$H,0))</f>
        <v>2501</v>
      </c>
      <c r="H4183" s="407" t="s">
        <v>234</v>
      </c>
      <c r="I4183" s="382" t="s">
        <v>238</v>
      </c>
      <c r="J4183" s="340">
        <v>0</v>
      </c>
      <c r="K4183" s="343">
        <v>5</v>
      </c>
      <c r="L4183" s="342">
        <v>0</v>
      </c>
      <c r="M4183" s="342" t="s">
        <v>276</v>
      </c>
      <c r="N4183" s="340">
        <v>0</v>
      </c>
      <c r="O4183" s="490">
        <v>0</v>
      </c>
      <c r="P4183" s="342">
        <v>0</v>
      </c>
      <c r="Q4183" s="342">
        <v>0</v>
      </c>
      <c r="R4183" s="369"/>
      <c r="S4183">
        <f t="shared" si="446"/>
        <v>5</v>
      </c>
    </row>
    <row r="4184" spans="1:19" ht="32" hidden="1" x14ac:dyDescent="0.2">
      <c r="A4184" s="481" t="s">
        <v>566</v>
      </c>
      <c r="B4184" s="345">
        <v>20</v>
      </c>
      <c r="C4184" s="387" t="str">
        <f t="shared" si="445"/>
        <v>BUD1.20</v>
      </c>
      <c r="D4184" s="388">
        <v>2</v>
      </c>
      <c r="E4184" s="485">
        <v>44153</v>
      </c>
      <c r="F4184" s="366" t="s">
        <v>135</v>
      </c>
      <c r="G4184" s="444">
        <f>INDEX([1]CAPS!$A:$A,MATCH(F:F,[1]CAPS!$H:$H,0))</f>
        <v>7766</v>
      </c>
      <c r="H4184" s="386" t="s">
        <v>236</v>
      </c>
      <c r="I4184" s="383" t="s">
        <v>242</v>
      </c>
      <c r="J4184" s="340">
        <v>0</v>
      </c>
      <c r="K4184" s="343">
        <v>2</v>
      </c>
      <c r="L4184" s="342">
        <v>0</v>
      </c>
      <c r="M4184" s="340">
        <v>0</v>
      </c>
      <c r="N4184" s="340">
        <v>0</v>
      </c>
      <c r="O4184" s="344">
        <v>0</v>
      </c>
      <c r="P4184" s="342">
        <v>0</v>
      </c>
      <c r="Q4184" s="342">
        <v>0</v>
      </c>
      <c r="R4184" s="369"/>
      <c r="S4184">
        <f t="shared" si="446"/>
        <v>2</v>
      </c>
    </row>
    <row r="4185" spans="1:19" ht="32" hidden="1" x14ac:dyDescent="0.2">
      <c r="A4185" s="481" t="s">
        <v>566</v>
      </c>
      <c r="B4185" s="345">
        <v>20</v>
      </c>
      <c r="C4185" s="387" t="str">
        <f t="shared" si="445"/>
        <v>BUD1.20</v>
      </c>
      <c r="D4185" s="388">
        <v>2</v>
      </c>
      <c r="E4185" s="485">
        <v>44153</v>
      </c>
      <c r="F4185" s="366" t="s">
        <v>161</v>
      </c>
      <c r="G4185" s="444">
        <f>INDEX([1]CAPS!$A:$A,MATCH(F:F,[1]CAPS!$H:$H,0))</f>
        <v>2603</v>
      </c>
      <c r="H4185" s="386" t="s">
        <v>235</v>
      </c>
      <c r="I4185" s="389" t="s">
        <v>239</v>
      </c>
      <c r="J4185" s="340">
        <v>0</v>
      </c>
      <c r="K4185" s="343">
        <v>2</v>
      </c>
      <c r="L4185" s="342">
        <v>0</v>
      </c>
      <c r="M4185" s="340">
        <v>0</v>
      </c>
      <c r="N4185" s="342">
        <v>3</v>
      </c>
      <c r="O4185" s="344">
        <v>0</v>
      </c>
      <c r="P4185" s="342">
        <v>0</v>
      </c>
      <c r="Q4185" s="342">
        <v>0</v>
      </c>
      <c r="R4185" s="369"/>
      <c r="S4185">
        <f t="shared" si="446"/>
        <v>2</v>
      </c>
    </row>
    <row r="4186" spans="1:19" ht="16" hidden="1" x14ac:dyDescent="0.2">
      <c r="A4186" s="481" t="s">
        <v>566</v>
      </c>
      <c r="B4186" s="345">
        <v>20</v>
      </c>
      <c r="C4186" s="387" t="str">
        <f t="shared" si="445"/>
        <v>BUD1.20</v>
      </c>
      <c r="D4186" s="388">
        <v>2</v>
      </c>
      <c r="E4186" s="485">
        <v>44153</v>
      </c>
      <c r="F4186" s="366" t="s">
        <v>132</v>
      </c>
      <c r="G4186" s="444">
        <f>INDEX([1]CAPS!$A:$A,MATCH(F:F,[1]CAPS!$H:$H,0))</f>
        <v>2469</v>
      </c>
      <c r="H4186" s="386" t="s">
        <v>233</v>
      </c>
      <c r="I4186" s="383" t="s">
        <v>238</v>
      </c>
      <c r="J4186" s="340">
        <v>0</v>
      </c>
      <c r="K4186" s="343">
        <v>8</v>
      </c>
      <c r="L4186" s="342">
        <v>0</v>
      </c>
      <c r="M4186" s="342" t="s">
        <v>276</v>
      </c>
      <c r="N4186" s="340">
        <v>0</v>
      </c>
      <c r="O4186" s="344">
        <v>0</v>
      </c>
      <c r="P4186" s="342">
        <v>0</v>
      </c>
      <c r="Q4186" s="342">
        <v>0</v>
      </c>
      <c r="R4186" s="369"/>
      <c r="S4186">
        <f t="shared" si="446"/>
        <v>8</v>
      </c>
    </row>
    <row r="4187" spans="1:19" ht="32" hidden="1" x14ac:dyDescent="0.2">
      <c r="A4187" s="481" t="s">
        <v>566</v>
      </c>
      <c r="B4187" s="345">
        <v>20</v>
      </c>
      <c r="C4187" s="387" t="str">
        <f t="shared" si="445"/>
        <v>BUD1.20</v>
      </c>
      <c r="D4187" s="388">
        <v>2</v>
      </c>
      <c r="E4187" s="485">
        <v>44153</v>
      </c>
      <c r="F4187" s="366" t="s">
        <v>772</v>
      </c>
      <c r="G4187" s="444">
        <f>INDEX([1]CAPS!$A:$A,MATCH(F:F,[1]CAPS!$H:$H,0))</f>
        <v>3997</v>
      </c>
      <c r="H4187" s="386" t="s">
        <v>236</v>
      </c>
      <c r="I4187" s="383" t="s">
        <v>239</v>
      </c>
      <c r="J4187" s="340">
        <v>0</v>
      </c>
      <c r="K4187" s="343">
        <v>6</v>
      </c>
      <c r="L4187" s="342">
        <v>0</v>
      </c>
      <c r="M4187" s="340">
        <v>0</v>
      </c>
      <c r="N4187" s="340">
        <v>0</v>
      </c>
      <c r="O4187" s="344">
        <v>0</v>
      </c>
      <c r="P4187" s="342">
        <v>0</v>
      </c>
      <c r="Q4187" s="342">
        <v>0</v>
      </c>
      <c r="R4187" s="369"/>
      <c r="S4187">
        <f t="shared" si="446"/>
        <v>6</v>
      </c>
    </row>
    <row r="4188" spans="1:19" ht="32" hidden="1" x14ac:dyDescent="0.2">
      <c r="A4188" s="481" t="s">
        <v>566</v>
      </c>
      <c r="B4188" s="345">
        <v>20</v>
      </c>
      <c r="C4188" s="387" t="str">
        <f t="shared" si="445"/>
        <v>BUD1.20</v>
      </c>
      <c r="D4188" s="388">
        <v>2</v>
      </c>
      <c r="E4188" s="485">
        <v>44153</v>
      </c>
      <c r="F4188" s="366" t="s">
        <v>297</v>
      </c>
      <c r="G4188" s="444">
        <f>INDEX([1]CAPS!$A:$A,MATCH(F:F,[1]CAPS!$H:$H,0))</f>
        <v>6322</v>
      </c>
      <c r="H4188" s="386" t="s">
        <v>234</v>
      </c>
      <c r="I4188" s="383" t="s">
        <v>239</v>
      </c>
      <c r="J4188" s="340">
        <v>0</v>
      </c>
      <c r="K4188" s="343">
        <v>3</v>
      </c>
      <c r="L4188" s="342">
        <v>0</v>
      </c>
      <c r="M4188" s="342" t="s">
        <v>276</v>
      </c>
      <c r="N4188" s="342">
        <v>3</v>
      </c>
      <c r="O4188" s="344">
        <v>0</v>
      </c>
      <c r="P4188" s="342">
        <v>0</v>
      </c>
      <c r="Q4188" s="342">
        <v>0</v>
      </c>
      <c r="R4188" s="369"/>
      <c r="S4188">
        <f t="shared" si="446"/>
        <v>3</v>
      </c>
    </row>
    <row r="4189" spans="1:19" ht="16" hidden="1" x14ac:dyDescent="0.2">
      <c r="A4189" s="481" t="s">
        <v>566</v>
      </c>
      <c r="B4189" s="345">
        <v>20</v>
      </c>
      <c r="C4189" s="387" t="str">
        <f t="shared" si="445"/>
        <v>BUD1.20</v>
      </c>
      <c r="D4189" s="388">
        <v>2</v>
      </c>
      <c r="E4189" s="485">
        <v>44153</v>
      </c>
      <c r="F4189" s="366" t="s">
        <v>275</v>
      </c>
      <c r="G4189" s="444">
        <f>INDEX([1]CAPS!$A:$A,MATCH(F:F,[1]CAPS!$H:$H,0))</f>
        <v>3300</v>
      </c>
      <c r="H4189" s="386" t="s">
        <v>234</v>
      </c>
      <c r="I4189" s="383" t="s">
        <v>238</v>
      </c>
      <c r="J4189" s="340">
        <v>0</v>
      </c>
      <c r="K4189" s="343">
        <v>1</v>
      </c>
      <c r="L4189" s="342">
        <v>0</v>
      </c>
      <c r="M4189" s="340">
        <v>0</v>
      </c>
      <c r="N4189" s="340">
        <v>0</v>
      </c>
      <c r="O4189" s="344">
        <v>0</v>
      </c>
      <c r="P4189" s="342">
        <v>0</v>
      </c>
      <c r="Q4189" s="342">
        <v>0</v>
      </c>
      <c r="R4189" s="369"/>
      <c r="S4189">
        <f t="shared" si="446"/>
        <v>1</v>
      </c>
    </row>
    <row r="4190" spans="1:19" ht="16" hidden="1" x14ac:dyDescent="0.2">
      <c r="A4190" s="481" t="s">
        <v>566</v>
      </c>
      <c r="B4190" s="345">
        <v>20</v>
      </c>
      <c r="C4190" s="387" t="str">
        <f t="shared" si="445"/>
        <v>BUD1.20</v>
      </c>
      <c r="D4190" s="388">
        <v>2</v>
      </c>
      <c r="E4190" s="485">
        <v>44153</v>
      </c>
      <c r="F4190" s="393" t="s">
        <v>231</v>
      </c>
      <c r="G4190" s="444">
        <f>INDEX([1]CAPS!$A:$A,MATCH(F:F,[1]CAPS!$H:$H,0))</f>
        <v>2561</v>
      </c>
      <c r="H4190" s="386" t="s">
        <v>270</v>
      </c>
      <c r="I4190" s="383" t="s">
        <v>240</v>
      </c>
      <c r="J4190" s="340">
        <v>0</v>
      </c>
      <c r="K4190" s="343">
        <v>10</v>
      </c>
      <c r="L4190" s="342">
        <v>0</v>
      </c>
      <c r="M4190" s="342" t="s">
        <v>276</v>
      </c>
      <c r="N4190" s="340">
        <v>0</v>
      </c>
      <c r="O4190" s="344">
        <v>0</v>
      </c>
      <c r="P4190" s="342">
        <v>0</v>
      </c>
      <c r="Q4190" s="342">
        <v>0</v>
      </c>
      <c r="R4190" s="369"/>
      <c r="S4190">
        <f t="shared" si="446"/>
        <v>10</v>
      </c>
    </row>
    <row r="4191" spans="1:19" ht="32" hidden="1" x14ac:dyDescent="0.2">
      <c r="A4191" s="481" t="s">
        <v>566</v>
      </c>
      <c r="B4191" s="345">
        <v>20</v>
      </c>
      <c r="C4191" s="387" t="str">
        <f t="shared" si="445"/>
        <v>BUD1.20</v>
      </c>
      <c r="D4191" s="388">
        <v>2</v>
      </c>
      <c r="E4191" s="485">
        <v>44153</v>
      </c>
      <c r="F4191" s="366" t="s">
        <v>188</v>
      </c>
      <c r="G4191" s="444">
        <f>INDEX([1]CAPS!$A:$A,MATCH(F:F,[1]CAPS!$H:$H,0))</f>
        <v>3174</v>
      </c>
      <c r="H4191" s="386" t="s">
        <v>496</v>
      </c>
      <c r="I4191" s="383" t="s">
        <v>239</v>
      </c>
      <c r="J4191" s="340">
        <v>0</v>
      </c>
      <c r="K4191" s="343">
        <v>6</v>
      </c>
      <c r="L4191" s="342">
        <v>0</v>
      </c>
      <c r="M4191" s="342" t="s">
        <v>276</v>
      </c>
      <c r="N4191" s="340">
        <v>0</v>
      </c>
      <c r="O4191" s="344">
        <v>0</v>
      </c>
      <c r="P4191" s="342">
        <v>0</v>
      </c>
      <c r="Q4191" s="342">
        <v>0</v>
      </c>
      <c r="R4191" s="369"/>
      <c r="S4191">
        <f t="shared" si="446"/>
        <v>6</v>
      </c>
    </row>
    <row r="4192" spans="1:19" ht="32" hidden="1" x14ac:dyDescent="0.2">
      <c r="A4192" s="481" t="s">
        <v>566</v>
      </c>
      <c r="B4192" s="345">
        <v>20</v>
      </c>
      <c r="C4192" s="387" t="str">
        <f t="shared" si="445"/>
        <v>BUD1.20</v>
      </c>
      <c r="D4192" s="388">
        <v>2</v>
      </c>
      <c r="E4192" s="485">
        <v>44153</v>
      </c>
      <c r="F4192" s="366" t="s">
        <v>166</v>
      </c>
      <c r="G4192" s="444">
        <f>INDEX([1]CAPS!$A:$A,MATCH(F:F,[1]CAPS!$H:$H,0))</f>
        <v>6182</v>
      </c>
      <c r="H4192" s="386" t="s">
        <v>237</v>
      </c>
      <c r="I4192" s="383" t="s">
        <v>239</v>
      </c>
      <c r="J4192" s="340">
        <v>0</v>
      </c>
      <c r="K4192" s="343">
        <v>0</v>
      </c>
      <c r="L4192" s="342">
        <v>0</v>
      </c>
      <c r="M4192" s="342" t="s">
        <v>276</v>
      </c>
      <c r="N4192" s="340">
        <v>0</v>
      </c>
      <c r="O4192" s="344">
        <v>8</v>
      </c>
      <c r="P4192" s="342">
        <v>0</v>
      </c>
      <c r="Q4192" s="342">
        <v>0</v>
      </c>
      <c r="R4192" s="369"/>
      <c r="S4192">
        <f t="shared" si="446"/>
        <v>8</v>
      </c>
    </row>
    <row r="4193" spans="1:19" ht="16" hidden="1" x14ac:dyDescent="0.2">
      <c r="A4193" s="481" t="s">
        <v>566</v>
      </c>
      <c r="B4193" s="345">
        <v>20</v>
      </c>
      <c r="C4193" s="387" t="str">
        <f t="shared" si="445"/>
        <v>BUD1.20</v>
      </c>
      <c r="D4193" s="388">
        <v>2</v>
      </c>
      <c r="E4193" s="485">
        <v>44153</v>
      </c>
      <c r="F4193" s="366" t="s">
        <v>319</v>
      </c>
      <c r="G4193" s="444">
        <f>INDEX([1]CAPS!$A:$A,MATCH(F:F,[1]CAPS!$H:$H,0))</f>
        <v>3567</v>
      </c>
      <c r="H4193" s="386" t="s">
        <v>234</v>
      </c>
      <c r="I4193" s="383" t="s">
        <v>238</v>
      </c>
      <c r="J4193" s="340">
        <v>0</v>
      </c>
      <c r="K4193" s="343">
        <v>27</v>
      </c>
      <c r="L4193" s="342">
        <v>0</v>
      </c>
      <c r="M4193" s="342" t="s">
        <v>276</v>
      </c>
      <c r="N4193" s="342">
        <v>5</v>
      </c>
      <c r="O4193" s="344">
        <v>5</v>
      </c>
      <c r="P4193" s="342">
        <v>0</v>
      </c>
      <c r="Q4193" s="342">
        <v>0</v>
      </c>
      <c r="R4193" s="369"/>
      <c r="S4193">
        <f t="shared" si="446"/>
        <v>32</v>
      </c>
    </row>
    <row r="4194" spans="1:19" ht="32" hidden="1" x14ac:dyDescent="0.2">
      <c r="A4194" s="481" t="s">
        <v>566</v>
      </c>
      <c r="B4194" s="345">
        <v>20</v>
      </c>
      <c r="C4194" s="387" t="str">
        <f t="shared" si="445"/>
        <v>BUD1.20</v>
      </c>
      <c r="D4194" s="388">
        <v>2</v>
      </c>
      <c r="E4194" s="485">
        <v>44153</v>
      </c>
      <c r="F4194" s="366" t="s">
        <v>128</v>
      </c>
      <c r="G4194" s="444">
        <f>INDEX([1]CAPS!$A:$A,MATCH(F:F,[1]CAPS!$H:$H,0))</f>
        <v>3243</v>
      </c>
      <c r="H4194" s="386" t="s">
        <v>237</v>
      </c>
      <c r="I4194" s="383" t="s">
        <v>239</v>
      </c>
      <c r="J4194" s="340">
        <v>0</v>
      </c>
      <c r="K4194" s="497">
        <v>0</v>
      </c>
      <c r="L4194" s="342">
        <v>0</v>
      </c>
      <c r="M4194" s="342" t="s">
        <v>276</v>
      </c>
      <c r="N4194" s="340">
        <v>0</v>
      </c>
      <c r="O4194" s="451">
        <v>100</v>
      </c>
      <c r="P4194" s="342">
        <v>0</v>
      </c>
      <c r="Q4194" s="342">
        <v>0</v>
      </c>
      <c r="R4194" s="369" t="s">
        <v>809</v>
      </c>
      <c r="S4194">
        <f t="shared" si="446"/>
        <v>100</v>
      </c>
    </row>
    <row r="4195" spans="1:19" ht="16" hidden="1" x14ac:dyDescent="0.2">
      <c r="A4195" s="481" t="s">
        <v>566</v>
      </c>
      <c r="B4195" s="345">
        <v>20</v>
      </c>
      <c r="C4195" s="387" t="str">
        <f t="shared" si="445"/>
        <v>BUD1.20</v>
      </c>
      <c r="D4195" s="388">
        <v>2</v>
      </c>
      <c r="E4195" s="485">
        <v>44153</v>
      </c>
      <c r="F4195" s="366" t="s">
        <v>189</v>
      </c>
      <c r="G4195" s="444">
        <f>INDEX([1]CAPS!$A:$A,MATCH(F:F,[1]CAPS!$H:$H,0))</f>
        <v>5541</v>
      </c>
      <c r="H4195" s="386" t="s">
        <v>233</v>
      </c>
      <c r="I4195" s="383" t="s">
        <v>238</v>
      </c>
      <c r="J4195" s="340">
        <v>0</v>
      </c>
      <c r="K4195" s="343">
        <v>33</v>
      </c>
      <c r="L4195" s="342">
        <v>0</v>
      </c>
      <c r="M4195" s="342" t="s">
        <v>276</v>
      </c>
      <c r="N4195" s="340">
        <v>0</v>
      </c>
      <c r="O4195" s="340">
        <v>0</v>
      </c>
      <c r="P4195" s="342">
        <v>0</v>
      </c>
      <c r="Q4195" s="342">
        <v>0</v>
      </c>
      <c r="R4195" s="369"/>
      <c r="S4195">
        <f t="shared" si="446"/>
        <v>33</v>
      </c>
    </row>
    <row r="4196" spans="1:19" ht="16" hidden="1" x14ac:dyDescent="0.2">
      <c r="A4196" s="481" t="s">
        <v>566</v>
      </c>
      <c r="B4196" s="345">
        <v>20</v>
      </c>
      <c r="C4196" s="387" t="str">
        <f t="shared" si="445"/>
        <v>BUD1.20</v>
      </c>
      <c r="D4196" s="388">
        <v>2</v>
      </c>
      <c r="E4196" s="485">
        <v>44153</v>
      </c>
      <c r="F4196" s="366" t="s">
        <v>565</v>
      </c>
      <c r="G4196" s="444">
        <f>INDEX([1]CAPS!$A:$A,MATCH(F:F,[1]CAPS!$H:$H,0))</f>
        <v>7664</v>
      </c>
      <c r="H4196" s="386" t="s">
        <v>234</v>
      </c>
      <c r="I4196" s="383" t="s">
        <v>238</v>
      </c>
      <c r="J4196" s="340">
        <v>0</v>
      </c>
      <c r="K4196" s="343">
        <v>1</v>
      </c>
      <c r="L4196" s="342">
        <v>0</v>
      </c>
      <c r="M4196" s="342" t="s">
        <v>276</v>
      </c>
      <c r="N4196" s="340">
        <v>0</v>
      </c>
      <c r="O4196" s="340">
        <v>0</v>
      </c>
      <c r="P4196" s="342">
        <v>0</v>
      </c>
      <c r="Q4196" s="342">
        <v>0</v>
      </c>
      <c r="R4196" s="369"/>
      <c r="S4196">
        <f t="shared" si="446"/>
        <v>1</v>
      </c>
    </row>
    <row r="4197" spans="1:19" ht="32" hidden="1" x14ac:dyDescent="0.2">
      <c r="A4197" s="481" t="s">
        <v>566</v>
      </c>
      <c r="B4197" s="345">
        <v>20</v>
      </c>
      <c r="C4197" s="387" t="str">
        <f t="shared" si="445"/>
        <v>BUD1.20</v>
      </c>
      <c r="D4197" s="388">
        <v>2</v>
      </c>
      <c r="E4197" s="485">
        <v>44153</v>
      </c>
      <c r="F4197" s="366" t="s">
        <v>754</v>
      </c>
      <c r="G4197" s="444" t="e">
        <f>INDEX([1]CAPS!$A:$A,MATCH(F:F,[1]CAPS!$H:$H,0))</f>
        <v>#N/A</v>
      </c>
      <c r="H4197" s="414" t="s">
        <v>237</v>
      </c>
      <c r="I4197" s="341" t="s">
        <v>239</v>
      </c>
      <c r="J4197" s="340">
        <v>0</v>
      </c>
      <c r="K4197" s="343">
        <v>0</v>
      </c>
      <c r="L4197" s="342">
        <v>0</v>
      </c>
      <c r="M4197" s="342" t="s">
        <v>276</v>
      </c>
      <c r="N4197" s="340">
        <v>0</v>
      </c>
      <c r="O4197" s="344">
        <v>2</v>
      </c>
      <c r="P4197" s="342">
        <v>0</v>
      </c>
      <c r="Q4197" s="342">
        <v>0</v>
      </c>
      <c r="R4197" s="369"/>
      <c r="S4197">
        <f t="shared" si="446"/>
        <v>2</v>
      </c>
    </row>
    <row r="4198" spans="1:19" ht="16" hidden="1" x14ac:dyDescent="0.2">
      <c r="A4198" s="481" t="s">
        <v>566</v>
      </c>
      <c r="B4198" s="345">
        <v>20</v>
      </c>
      <c r="C4198" s="387" t="str">
        <f t="shared" si="445"/>
        <v>BUD1.20</v>
      </c>
      <c r="D4198" s="388">
        <v>2</v>
      </c>
      <c r="E4198" s="485">
        <v>44153</v>
      </c>
      <c r="F4198" s="366" t="s">
        <v>273</v>
      </c>
      <c r="G4198" s="444">
        <f>INDEX([1]CAPS!$A:$A,MATCH(F:F,[1]CAPS!$H:$H,0))</f>
        <v>2501</v>
      </c>
      <c r="H4198" s="407" t="s">
        <v>234</v>
      </c>
      <c r="I4198" s="382" t="s">
        <v>238</v>
      </c>
      <c r="J4198" s="340">
        <v>0</v>
      </c>
      <c r="K4198" s="343">
        <v>16</v>
      </c>
      <c r="L4198" s="342">
        <v>0</v>
      </c>
      <c r="M4198" s="342" t="s">
        <v>276</v>
      </c>
      <c r="N4198" s="340">
        <v>0</v>
      </c>
      <c r="O4198" s="340">
        <v>0</v>
      </c>
      <c r="P4198" s="340">
        <v>0</v>
      </c>
      <c r="Q4198" s="340">
        <v>0</v>
      </c>
      <c r="R4198" s="369"/>
      <c r="S4198">
        <f t="shared" si="446"/>
        <v>16</v>
      </c>
    </row>
    <row r="4199" spans="1:19" ht="16" x14ac:dyDescent="0.2">
      <c r="A4199" s="481" t="s">
        <v>567</v>
      </c>
      <c r="B4199" s="345">
        <v>1</v>
      </c>
      <c r="C4199" s="387" t="str">
        <f t="shared" ref="C4199:C4262" si="447">CONCATENATE(A4199,".",B4199)</f>
        <v>BUD2.1</v>
      </c>
      <c r="D4199" s="388">
        <v>2</v>
      </c>
      <c r="E4199" s="485">
        <v>44153</v>
      </c>
      <c r="F4199" s="408" t="s">
        <v>129</v>
      </c>
      <c r="G4199" s="444">
        <f>INDEX([1]CAPS!$A:$A,MATCH(F:F,[1]CAPS!$H:$H,0))</f>
        <v>5532</v>
      </c>
      <c r="H4199" s="388" t="s">
        <v>233</v>
      </c>
      <c r="I4199" s="383" t="s">
        <v>238</v>
      </c>
      <c r="J4199" s="384">
        <v>0</v>
      </c>
      <c r="K4199" s="385">
        <v>5</v>
      </c>
      <c r="L4199" s="342">
        <v>0</v>
      </c>
      <c r="M4199" s="342" t="s">
        <v>276</v>
      </c>
      <c r="N4199" s="340">
        <v>0</v>
      </c>
      <c r="O4199" s="354" t="s">
        <v>276</v>
      </c>
      <c r="P4199" s="354" t="s">
        <v>276</v>
      </c>
      <c r="Q4199" s="354" t="s">
        <v>276</v>
      </c>
      <c r="S4199">
        <f>SUM(J4199:K4199)</f>
        <v>5</v>
      </c>
    </row>
    <row r="4200" spans="1:19" ht="16" hidden="1" x14ac:dyDescent="0.2">
      <c r="A4200" s="481" t="s">
        <v>567</v>
      </c>
      <c r="B4200" s="345">
        <v>1</v>
      </c>
      <c r="C4200" s="387" t="str">
        <f t="shared" si="447"/>
        <v>BUD2.1</v>
      </c>
      <c r="D4200" s="388">
        <v>2</v>
      </c>
      <c r="E4200" s="485">
        <v>44153</v>
      </c>
      <c r="F4200" s="408" t="s">
        <v>139</v>
      </c>
      <c r="G4200" s="444">
        <f>INDEX([1]CAPS!$A:$A,MATCH(F:F,[1]CAPS!$H:$H,0))</f>
        <v>6325</v>
      </c>
      <c r="H4200" s="388" t="s">
        <v>234</v>
      </c>
      <c r="I4200" s="383" t="s">
        <v>238</v>
      </c>
      <c r="J4200" s="384">
        <v>0</v>
      </c>
      <c r="K4200" s="355">
        <v>2</v>
      </c>
      <c r="L4200" s="342">
        <v>0</v>
      </c>
      <c r="M4200" s="340">
        <v>0</v>
      </c>
      <c r="N4200" s="340">
        <v>1</v>
      </c>
      <c r="O4200" s="354" t="s">
        <v>276</v>
      </c>
      <c r="P4200" s="354" t="s">
        <v>276</v>
      </c>
      <c r="Q4200" s="354" t="s">
        <v>276</v>
      </c>
      <c r="S4200">
        <f>SUM(J4200:K4200)</f>
        <v>2</v>
      </c>
    </row>
    <row r="4201" spans="1:19" ht="16" hidden="1" x14ac:dyDescent="0.2">
      <c r="A4201" s="481" t="s">
        <v>567</v>
      </c>
      <c r="B4201" s="345">
        <v>1</v>
      </c>
      <c r="C4201" s="387" t="str">
        <f t="shared" si="447"/>
        <v>BUD2.1</v>
      </c>
      <c r="D4201" s="388">
        <v>2</v>
      </c>
      <c r="E4201" s="485">
        <v>44153</v>
      </c>
      <c r="F4201" s="408" t="s">
        <v>135</v>
      </c>
      <c r="G4201" s="444">
        <f>INDEX([1]CAPS!$A:$A,MATCH(F:F,[1]CAPS!$H:$H,0))</f>
        <v>7766</v>
      </c>
      <c r="H4201" s="388" t="s">
        <v>236</v>
      </c>
      <c r="I4201" s="383" t="s">
        <v>242</v>
      </c>
      <c r="J4201" s="384">
        <v>0</v>
      </c>
      <c r="K4201" s="355">
        <v>1</v>
      </c>
      <c r="L4201" s="342">
        <v>0</v>
      </c>
      <c r="M4201" s="340">
        <v>0</v>
      </c>
      <c r="N4201" s="340">
        <v>0</v>
      </c>
      <c r="O4201" s="354">
        <v>12</v>
      </c>
      <c r="P4201" s="340">
        <v>0</v>
      </c>
      <c r="Q4201" s="340">
        <v>0</v>
      </c>
      <c r="S4201">
        <f t="shared" si="446"/>
        <v>13</v>
      </c>
    </row>
    <row r="4202" spans="1:19" ht="32" hidden="1" x14ac:dyDescent="0.2">
      <c r="A4202" s="481" t="s">
        <v>567</v>
      </c>
      <c r="B4202" s="345">
        <v>1</v>
      </c>
      <c r="C4202" s="387" t="str">
        <f t="shared" si="447"/>
        <v>BUD2.1</v>
      </c>
      <c r="D4202" s="388">
        <v>2</v>
      </c>
      <c r="E4202" s="485">
        <v>44153</v>
      </c>
      <c r="F4202" s="494" t="s">
        <v>229</v>
      </c>
      <c r="G4202" s="444">
        <f>INDEX([1]CAPS!$A:$A,MATCH(F:F,[1]CAPS!$H:$H,0))</f>
        <v>3997</v>
      </c>
      <c r="H4202" s="388" t="s">
        <v>974</v>
      </c>
      <c r="I4202" s="383" t="s">
        <v>239</v>
      </c>
      <c r="J4202" s="384">
        <v>0</v>
      </c>
      <c r="K4202" s="355">
        <v>9</v>
      </c>
      <c r="L4202" s="342">
        <v>0</v>
      </c>
      <c r="M4202" s="340">
        <v>0</v>
      </c>
      <c r="N4202" s="340">
        <v>0</v>
      </c>
      <c r="O4202" s="354">
        <v>2</v>
      </c>
      <c r="P4202" s="340">
        <v>0</v>
      </c>
      <c r="Q4202" s="340">
        <v>0</v>
      </c>
      <c r="S4202">
        <f t="shared" si="446"/>
        <v>11</v>
      </c>
    </row>
    <row r="4203" spans="1:19" ht="32" hidden="1" x14ac:dyDescent="0.2">
      <c r="A4203" s="481" t="s">
        <v>567</v>
      </c>
      <c r="B4203" s="345">
        <v>1</v>
      </c>
      <c r="C4203" s="387" t="str">
        <f t="shared" si="447"/>
        <v>BUD2.1</v>
      </c>
      <c r="D4203" s="388">
        <v>2</v>
      </c>
      <c r="E4203" s="485">
        <v>44153</v>
      </c>
      <c r="F4203" s="408" t="s">
        <v>157</v>
      </c>
      <c r="G4203" s="444">
        <f>INDEX([1]CAPS!$A:$A,MATCH(F:F,[1]CAPS!$H:$H,0))</f>
        <v>2654</v>
      </c>
      <c r="H4203" s="388" t="s">
        <v>237</v>
      </c>
      <c r="I4203" s="383" t="s">
        <v>239</v>
      </c>
      <c r="J4203" s="384">
        <v>0</v>
      </c>
      <c r="K4203" s="355">
        <v>0</v>
      </c>
      <c r="L4203" s="342">
        <v>0</v>
      </c>
      <c r="M4203" s="342" t="s">
        <v>276</v>
      </c>
      <c r="N4203" s="340">
        <v>0</v>
      </c>
      <c r="O4203" s="354">
        <v>16</v>
      </c>
      <c r="P4203" s="340">
        <v>0</v>
      </c>
      <c r="Q4203" s="340">
        <v>0</v>
      </c>
      <c r="S4203">
        <f t="shared" si="446"/>
        <v>16</v>
      </c>
    </row>
    <row r="4204" spans="1:19" ht="16" x14ac:dyDescent="0.2">
      <c r="A4204" s="481" t="s">
        <v>567</v>
      </c>
      <c r="B4204" s="345">
        <v>1</v>
      </c>
      <c r="C4204" s="387" t="str">
        <f t="shared" si="447"/>
        <v>BUD2.1</v>
      </c>
      <c r="D4204" s="388">
        <v>2</v>
      </c>
      <c r="E4204" s="485">
        <v>44153</v>
      </c>
      <c r="F4204" s="408" t="s">
        <v>134</v>
      </c>
      <c r="G4204" s="444">
        <f>INDEX([1]CAPS!$A:$A,MATCH(F:F,[1]CAPS!$H:$H,0))</f>
        <v>2302</v>
      </c>
      <c r="H4204" s="388" t="s">
        <v>233</v>
      </c>
      <c r="I4204" s="383" t="s">
        <v>238</v>
      </c>
      <c r="J4204" s="384">
        <v>0</v>
      </c>
      <c r="K4204" s="355">
        <v>20</v>
      </c>
      <c r="L4204" s="342">
        <v>0</v>
      </c>
      <c r="M4204" s="340" t="s">
        <v>276</v>
      </c>
      <c r="N4204" s="340">
        <v>0</v>
      </c>
      <c r="O4204" s="354" t="s">
        <v>276</v>
      </c>
      <c r="P4204" s="354" t="s">
        <v>276</v>
      </c>
      <c r="Q4204" s="354" t="s">
        <v>276</v>
      </c>
      <c r="S4204">
        <f t="shared" ref="S4204:S4206" si="448">SUM(J4204:K4204)</f>
        <v>20</v>
      </c>
    </row>
    <row r="4205" spans="1:19" ht="16" x14ac:dyDescent="0.2">
      <c r="A4205" s="481" t="s">
        <v>567</v>
      </c>
      <c r="B4205" s="345">
        <v>1</v>
      </c>
      <c r="C4205" s="387" t="str">
        <f t="shared" si="447"/>
        <v>BUD2.1</v>
      </c>
      <c r="D4205" s="388">
        <v>2</v>
      </c>
      <c r="E4205" s="485">
        <v>44153</v>
      </c>
      <c r="F4205" s="408" t="s">
        <v>228</v>
      </c>
      <c r="G4205" s="444">
        <f>INDEX([1]CAPS!$A:$A,MATCH(F:F,[1]CAPS!$H:$H,0))</f>
        <v>7993</v>
      </c>
      <c r="H4205" s="388" t="s">
        <v>233</v>
      </c>
      <c r="I4205" s="383" t="s">
        <v>238</v>
      </c>
      <c r="J4205" s="384">
        <v>0</v>
      </c>
      <c r="K4205" s="355">
        <v>2</v>
      </c>
      <c r="L4205" s="342">
        <v>0</v>
      </c>
      <c r="M4205" s="340" t="s">
        <v>276</v>
      </c>
      <c r="N4205" s="340">
        <v>0</v>
      </c>
      <c r="O4205" s="354" t="s">
        <v>276</v>
      </c>
      <c r="P4205" s="354" t="s">
        <v>276</v>
      </c>
      <c r="Q4205" s="354" t="s">
        <v>276</v>
      </c>
      <c r="S4205">
        <f t="shared" si="448"/>
        <v>2</v>
      </c>
    </row>
    <row r="4206" spans="1:19" ht="16" x14ac:dyDescent="0.2">
      <c r="A4206" s="481" t="s">
        <v>567</v>
      </c>
      <c r="B4206" s="345">
        <v>2</v>
      </c>
      <c r="C4206" s="387" t="str">
        <f t="shared" si="447"/>
        <v>BUD2.2</v>
      </c>
      <c r="D4206" s="388">
        <v>2</v>
      </c>
      <c r="E4206" s="485">
        <v>44153</v>
      </c>
      <c r="F4206" s="408" t="s">
        <v>129</v>
      </c>
      <c r="G4206" s="444">
        <f>INDEX([1]CAPS!$A:$A,MATCH(F:F,[1]CAPS!$H:$H,0))</f>
        <v>5532</v>
      </c>
      <c r="H4206" s="388" t="s">
        <v>233</v>
      </c>
      <c r="I4206" s="383" t="s">
        <v>238</v>
      </c>
      <c r="J4206" s="384">
        <v>0</v>
      </c>
      <c r="K4206" s="355">
        <v>40</v>
      </c>
      <c r="L4206" s="342">
        <v>0</v>
      </c>
      <c r="M4206" s="340" t="s">
        <v>276</v>
      </c>
      <c r="N4206" s="340">
        <v>0</v>
      </c>
      <c r="O4206" s="354" t="s">
        <v>276</v>
      </c>
      <c r="P4206" s="354" t="s">
        <v>276</v>
      </c>
      <c r="Q4206" s="354" t="s">
        <v>276</v>
      </c>
      <c r="S4206">
        <f t="shared" si="448"/>
        <v>40</v>
      </c>
    </row>
    <row r="4207" spans="1:19" ht="16" hidden="1" x14ac:dyDescent="0.2">
      <c r="A4207" s="481" t="s">
        <v>567</v>
      </c>
      <c r="B4207" s="345">
        <v>2</v>
      </c>
      <c r="C4207" s="387" t="str">
        <f t="shared" si="447"/>
        <v>BUD2.2</v>
      </c>
      <c r="D4207" s="388">
        <v>2</v>
      </c>
      <c r="E4207" s="485">
        <v>44153</v>
      </c>
      <c r="F4207" s="408" t="s">
        <v>135</v>
      </c>
      <c r="G4207" s="444">
        <f>INDEX([1]CAPS!$A:$A,MATCH(F:F,[1]CAPS!$H:$H,0))</f>
        <v>7766</v>
      </c>
      <c r="H4207" s="388" t="s">
        <v>236</v>
      </c>
      <c r="I4207" s="383" t="s">
        <v>242</v>
      </c>
      <c r="J4207" s="384">
        <v>0</v>
      </c>
      <c r="K4207" s="355">
        <v>1</v>
      </c>
      <c r="L4207" s="342">
        <v>0</v>
      </c>
      <c r="M4207" s="340">
        <v>1</v>
      </c>
      <c r="N4207" s="340">
        <v>0</v>
      </c>
      <c r="O4207" s="354">
        <v>26</v>
      </c>
      <c r="P4207" s="340">
        <v>0</v>
      </c>
      <c r="Q4207" s="340">
        <v>0</v>
      </c>
      <c r="S4207">
        <f t="shared" si="446"/>
        <v>27</v>
      </c>
    </row>
    <row r="4208" spans="1:19" ht="32" hidden="1" x14ac:dyDescent="0.2">
      <c r="A4208" s="481" t="s">
        <v>567</v>
      </c>
      <c r="B4208" s="345">
        <v>2</v>
      </c>
      <c r="C4208" s="387" t="str">
        <f t="shared" si="447"/>
        <v>BUD2.2</v>
      </c>
      <c r="D4208" s="388">
        <v>2</v>
      </c>
      <c r="E4208" s="485">
        <v>44153</v>
      </c>
      <c r="F4208" s="408" t="s">
        <v>232</v>
      </c>
      <c r="G4208" s="444">
        <f>INDEX([1]CAPS!$A:$A,MATCH(F:F,[1]CAPS!$H:$H,0))</f>
        <v>8875</v>
      </c>
      <c r="H4208" s="388" t="s">
        <v>236</v>
      </c>
      <c r="I4208" s="383" t="s">
        <v>239</v>
      </c>
      <c r="J4208" s="384">
        <v>0</v>
      </c>
      <c r="K4208" s="355">
        <v>0</v>
      </c>
      <c r="L4208" s="342">
        <v>0</v>
      </c>
      <c r="M4208" s="340">
        <v>0</v>
      </c>
      <c r="N4208" s="340">
        <v>0</v>
      </c>
      <c r="O4208" s="354">
        <v>2</v>
      </c>
      <c r="P4208" s="340">
        <v>0</v>
      </c>
      <c r="Q4208" s="340">
        <v>0</v>
      </c>
      <c r="S4208">
        <f t="shared" si="446"/>
        <v>2</v>
      </c>
    </row>
    <row r="4209" spans="1:19" ht="32" hidden="1" x14ac:dyDescent="0.2">
      <c r="A4209" s="481" t="s">
        <v>567</v>
      </c>
      <c r="B4209" s="345">
        <v>2</v>
      </c>
      <c r="C4209" s="387" t="str">
        <f t="shared" si="447"/>
        <v>BUD2.2</v>
      </c>
      <c r="D4209" s="388">
        <v>2</v>
      </c>
      <c r="E4209" s="485">
        <v>44153</v>
      </c>
      <c r="F4209" s="408" t="s">
        <v>157</v>
      </c>
      <c r="G4209" s="444">
        <f>INDEX([1]CAPS!$A:$A,MATCH(F:F,[1]CAPS!$H:$H,0))</f>
        <v>2654</v>
      </c>
      <c r="H4209" s="388" t="s">
        <v>237</v>
      </c>
      <c r="I4209" s="383" t="s">
        <v>239</v>
      </c>
      <c r="J4209" s="384">
        <v>0</v>
      </c>
      <c r="K4209" s="355">
        <v>0</v>
      </c>
      <c r="L4209" s="342">
        <v>0</v>
      </c>
      <c r="M4209" s="340" t="s">
        <v>276</v>
      </c>
      <c r="N4209" s="340">
        <v>0</v>
      </c>
      <c r="O4209" s="354">
        <v>47</v>
      </c>
      <c r="P4209" s="340">
        <v>0</v>
      </c>
      <c r="Q4209" s="340">
        <v>0</v>
      </c>
      <c r="S4209">
        <f t="shared" si="446"/>
        <v>47</v>
      </c>
    </row>
    <row r="4210" spans="1:19" ht="32" hidden="1" x14ac:dyDescent="0.2">
      <c r="A4210" s="481" t="s">
        <v>567</v>
      </c>
      <c r="B4210" s="345">
        <v>2</v>
      </c>
      <c r="C4210" s="387" t="str">
        <f t="shared" si="447"/>
        <v>BUD2.2</v>
      </c>
      <c r="D4210" s="388">
        <v>2</v>
      </c>
      <c r="E4210" s="485">
        <v>44153</v>
      </c>
      <c r="F4210" s="494" t="s">
        <v>229</v>
      </c>
      <c r="G4210" s="444">
        <f>INDEX([1]CAPS!$A:$A,MATCH(F:F,[1]CAPS!$H:$H,0))</f>
        <v>3997</v>
      </c>
      <c r="H4210" s="507" t="s">
        <v>974</v>
      </c>
      <c r="I4210" s="383" t="s">
        <v>239</v>
      </c>
      <c r="J4210" s="384">
        <v>0</v>
      </c>
      <c r="K4210" s="355">
        <v>13</v>
      </c>
      <c r="L4210" s="342">
        <v>0</v>
      </c>
      <c r="M4210" s="340">
        <v>0</v>
      </c>
      <c r="N4210" s="340">
        <v>0</v>
      </c>
      <c r="O4210" s="354">
        <v>0</v>
      </c>
      <c r="P4210" s="340">
        <v>0</v>
      </c>
      <c r="Q4210" s="340">
        <v>0</v>
      </c>
      <c r="S4210">
        <f t="shared" si="446"/>
        <v>13</v>
      </c>
    </row>
    <row r="4211" spans="1:19" ht="16" x14ac:dyDescent="0.2">
      <c r="A4211" s="481" t="s">
        <v>567</v>
      </c>
      <c r="B4211" s="345">
        <v>2</v>
      </c>
      <c r="C4211" s="387" t="str">
        <f t="shared" si="447"/>
        <v>BUD2.2</v>
      </c>
      <c r="D4211" s="388">
        <v>2</v>
      </c>
      <c r="E4211" s="485">
        <v>44153</v>
      </c>
      <c r="F4211" s="408" t="s">
        <v>134</v>
      </c>
      <c r="G4211" s="444">
        <f>INDEX([1]CAPS!$A:$A,MATCH(F:F,[1]CAPS!$H:$H,0))</f>
        <v>2302</v>
      </c>
      <c r="H4211" s="388" t="s">
        <v>233</v>
      </c>
      <c r="I4211" s="383" t="s">
        <v>238</v>
      </c>
      <c r="J4211" s="384">
        <v>0</v>
      </c>
      <c r="K4211" s="355">
        <v>20</v>
      </c>
      <c r="L4211" s="342">
        <v>0</v>
      </c>
      <c r="M4211" s="340" t="s">
        <v>276</v>
      </c>
      <c r="N4211" s="340">
        <v>0</v>
      </c>
      <c r="O4211" s="354" t="s">
        <v>276</v>
      </c>
      <c r="P4211" s="354" t="s">
        <v>276</v>
      </c>
      <c r="Q4211" s="354" t="s">
        <v>276</v>
      </c>
      <c r="S4211">
        <f>SUM(J4211:K4211)</f>
        <v>20</v>
      </c>
    </row>
    <row r="4212" spans="1:19" ht="16" hidden="1" x14ac:dyDescent="0.2">
      <c r="A4212" s="481" t="s">
        <v>567</v>
      </c>
      <c r="B4212" s="345">
        <v>2</v>
      </c>
      <c r="C4212" s="387" t="str">
        <f t="shared" si="447"/>
        <v>BUD2.2</v>
      </c>
      <c r="D4212" s="388">
        <v>2</v>
      </c>
      <c r="E4212" s="485">
        <v>44153</v>
      </c>
      <c r="F4212" s="408" t="s">
        <v>139</v>
      </c>
      <c r="G4212" s="444">
        <f>INDEX([1]CAPS!$A:$A,MATCH(F:F,[1]CAPS!$H:$H,0))</f>
        <v>6325</v>
      </c>
      <c r="H4212" s="388" t="s">
        <v>234</v>
      </c>
      <c r="I4212" s="383" t="s">
        <v>238</v>
      </c>
      <c r="J4212" s="384">
        <v>0</v>
      </c>
      <c r="K4212" s="355">
        <v>4</v>
      </c>
      <c r="L4212" s="342">
        <v>0</v>
      </c>
      <c r="M4212" s="340">
        <v>0</v>
      </c>
      <c r="N4212" s="340">
        <v>2</v>
      </c>
      <c r="O4212" s="354" t="s">
        <v>276</v>
      </c>
      <c r="P4212" s="354" t="s">
        <v>276</v>
      </c>
      <c r="Q4212" s="354" t="s">
        <v>276</v>
      </c>
      <c r="S4212">
        <f>SUM(J4212:K4212)</f>
        <v>4</v>
      </c>
    </row>
    <row r="4213" spans="1:19" ht="16" hidden="1" x14ac:dyDescent="0.2">
      <c r="A4213" s="481" t="s">
        <v>567</v>
      </c>
      <c r="B4213" s="345">
        <v>2</v>
      </c>
      <c r="C4213" s="387" t="str">
        <f t="shared" si="447"/>
        <v>BUD2.2</v>
      </c>
      <c r="D4213" s="388">
        <v>2</v>
      </c>
      <c r="E4213" s="485">
        <v>44153</v>
      </c>
      <c r="F4213" s="408" t="s">
        <v>598</v>
      </c>
      <c r="G4213" s="444">
        <f>INDEX([1]CAPS!$A:$A,MATCH(F:F,[1]CAPS!$H:$H,0))</f>
        <v>2561</v>
      </c>
      <c r="H4213" s="388" t="s">
        <v>270</v>
      </c>
      <c r="I4213" s="383" t="s">
        <v>240</v>
      </c>
      <c r="J4213" s="384">
        <v>0</v>
      </c>
      <c r="K4213" s="355">
        <v>0</v>
      </c>
      <c r="L4213" s="342">
        <v>0</v>
      </c>
      <c r="M4213" s="340" t="s">
        <v>276</v>
      </c>
      <c r="N4213" s="340">
        <v>0</v>
      </c>
      <c r="O4213" s="354">
        <v>1</v>
      </c>
      <c r="P4213" s="340">
        <v>0</v>
      </c>
      <c r="Q4213" s="340">
        <v>0</v>
      </c>
      <c r="S4213">
        <f t="shared" si="446"/>
        <v>1</v>
      </c>
    </row>
    <row r="4214" spans="1:19" ht="16" x14ac:dyDescent="0.2">
      <c r="A4214" s="481" t="s">
        <v>567</v>
      </c>
      <c r="B4214" s="345">
        <v>2</v>
      </c>
      <c r="C4214" s="387" t="str">
        <f t="shared" si="447"/>
        <v>BUD2.2</v>
      </c>
      <c r="D4214" s="388">
        <v>2</v>
      </c>
      <c r="E4214" s="485">
        <v>44153</v>
      </c>
      <c r="F4214" s="408" t="s">
        <v>228</v>
      </c>
      <c r="G4214" s="444">
        <f>INDEX([1]CAPS!$A:$A,MATCH(F:F,[1]CAPS!$H:$H,0))</f>
        <v>7993</v>
      </c>
      <c r="H4214" s="388" t="s">
        <v>233</v>
      </c>
      <c r="I4214" s="383" t="s">
        <v>238</v>
      </c>
      <c r="J4214" s="384">
        <v>0</v>
      </c>
      <c r="K4214" s="355">
        <v>3</v>
      </c>
      <c r="L4214" s="342">
        <v>0</v>
      </c>
      <c r="M4214" s="340" t="s">
        <v>276</v>
      </c>
      <c r="N4214" s="340">
        <v>0</v>
      </c>
      <c r="O4214" s="354" t="s">
        <v>276</v>
      </c>
      <c r="P4214" s="354" t="s">
        <v>276</v>
      </c>
      <c r="Q4214" s="354" t="s">
        <v>276</v>
      </c>
      <c r="S4214">
        <f>SUM(J4214:K4214)</f>
        <v>3</v>
      </c>
    </row>
    <row r="4215" spans="1:19" ht="16" hidden="1" x14ac:dyDescent="0.2">
      <c r="A4215" s="481" t="s">
        <v>567</v>
      </c>
      <c r="B4215" s="345">
        <v>3</v>
      </c>
      <c r="C4215" s="387" t="str">
        <f t="shared" si="447"/>
        <v>BUD2.3</v>
      </c>
      <c r="D4215" s="388">
        <v>2</v>
      </c>
      <c r="E4215" s="485">
        <v>44153</v>
      </c>
      <c r="F4215" s="408" t="s">
        <v>556</v>
      </c>
      <c r="G4215" s="444">
        <f>INDEX([1]CAPS!$A:$A,MATCH(F:F,[1]CAPS!$H:$H,0))</f>
        <v>4604</v>
      </c>
      <c r="H4215" s="388" t="s">
        <v>270</v>
      </c>
      <c r="I4215" s="383" t="s">
        <v>240</v>
      </c>
      <c r="J4215" s="384">
        <v>0</v>
      </c>
      <c r="K4215" s="355">
        <v>2</v>
      </c>
      <c r="L4215" s="342">
        <v>0</v>
      </c>
      <c r="M4215" s="340" t="s">
        <v>276</v>
      </c>
      <c r="N4215" s="340">
        <v>0</v>
      </c>
      <c r="O4215" s="340">
        <v>0</v>
      </c>
      <c r="P4215" s="340">
        <v>0</v>
      </c>
      <c r="Q4215" s="340">
        <v>0</v>
      </c>
      <c r="S4215">
        <f t="shared" si="446"/>
        <v>2</v>
      </c>
    </row>
    <row r="4216" spans="1:19" ht="16" x14ac:dyDescent="0.2">
      <c r="A4216" s="481" t="s">
        <v>567</v>
      </c>
      <c r="B4216" s="345">
        <v>3</v>
      </c>
      <c r="C4216" s="387" t="str">
        <f t="shared" si="447"/>
        <v>BUD2.3</v>
      </c>
      <c r="D4216" s="388">
        <v>2</v>
      </c>
      <c r="E4216" s="485">
        <v>44153</v>
      </c>
      <c r="F4216" s="408" t="s">
        <v>129</v>
      </c>
      <c r="G4216" s="444">
        <f>INDEX([1]CAPS!$A:$A,MATCH(F:F,[1]CAPS!$H:$H,0))</f>
        <v>5532</v>
      </c>
      <c r="H4216" s="388" t="s">
        <v>233</v>
      </c>
      <c r="I4216" s="383" t="s">
        <v>238</v>
      </c>
      <c r="J4216" s="384">
        <v>0</v>
      </c>
      <c r="K4216" s="355">
        <v>14</v>
      </c>
      <c r="L4216" s="342">
        <v>0</v>
      </c>
      <c r="M4216" s="340" t="s">
        <v>276</v>
      </c>
      <c r="N4216" s="340">
        <v>0</v>
      </c>
      <c r="O4216" s="354" t="s">
        <v>276</v>
      </c>
      <c r="P4216" s="354" t="s">
        <v>276</v>
      </c>
      <c r="Q4216" s="354" t="s">
        <v>276</v>
      </c>
      <c r="S4216">
        <f>SUM(J4216:K4216)</f>
        <v>14</v>
      </c>
    </row>
    <row r="4217" spans="1:19" ht="32" hidden="1" x14ac:dyDescent="0.2">
      <c r="A4217" s="481" t="s">
        <v>567</v>
      </c>
      <c r="B4217" s="345">
        <v>3</v>
      </c>
      <c r="C4217" s="387" t="str">
        <f t="shared" si="447"/>
        <v>BUD2.3</v>
      </c>
      <c r="D4217" s="388">
        <v>2</v>
      </c>
      <c r="E4217" s="485">
        <v>44153</v>
      </c>
      <c r="F4217" s="494" t="s">
        <v>229</v>
      </c>
      <c r="G4217" s="444">
        <f>INDEX([1]CAPS!$A:$A,MATCH(F:F,[1]CAPS!$H:$H,0))</f>
        <v>3997</v>
      </c>
      <c r="H4217" s="507" t="s">
        <v>974</v>
      </c>
      <c r="I4217" s="383" t="s">
        <v>239</v>
      </c>
      <c r="J4217" s="384">
        <v>0</v>
      </c>
      <c r="K4217" s="355">
        <v>17</v>
      </c>
      <c r="L4217" s="342">
        <v>0</v>
      </c>
      <c r="M4217" s="340">
        <v>0</v>
      </c>
      <c r="N4217" s="340">
        <v>0</v>
      </c>
      <c r="O4217" s="340">
        <v>0</v>
      </c>
      <c r="P4217" s="340">
        <v>0</v>
      </c>
      <c r="Q4217" s="340">
        <v>0</v>
      </c>
      <c r="S4217">
        <f t="shared" si="446"/>
        <v>17</v>
      </c>
    </row>
    <row r="4218" spans="1:19" ht="16" hidden="1" x14ac:dyDescent="0.2">
      <c r="A4218" s="481" t="s">
        <v>567</v>
      </c>
      <c r="B4218" s="345">
        <v>3</v>
      </c>
      <c r="C4218" s="387" t="str">
        <f t="shared" si="447"/>
        <v>BUD2.3</v>
      </c>
      <c r="D4218" s="388">
        <v>2</v>
      </c>
      <c r="E4218" s="485">
        <v>44153</v>
      </c>
      <c r="F4218" s="408" t="s">
        <v>139</v>
      </c>
      <c r="G4218" s="444">
        <f>INDEX([1]CAPS!$A:$A,MATCH(F:F,[1]CAPS!$H:$H,0))</f>
        <v>6325</v>
      </c>
      <c r="H4218" s="388" t="s">
        <v>234</v>
      </c>
      <c r="I4218" s="383" t="s">
        <v>238</v>
      </c>
      <c r="J4218" s="384">
        <v>0</v>
      </c>
      <c r="K4218" s="355">
        <v>9</v>
      </c>
      <c r="L4218" s="342">
        <v>0</v>
      </c>
      <c r="M4218" s="340">
        <v>0</v>
      </c>
      <c r="N4218" s="340">
        <v>4</v>
      </c>
      <c r="O4218" s="354" t="s">
        <v>276</v>
      </c>
      <c r="P4218" s="354" t="s">
        <v>276</v>
      </c>
      <c r="Q4218" s="354" t="s">
        <v>276</v>
      </c>
      <c r="S4218">
        <f>SUM(J4218:K4218)</f>
        <v>9</v>
      </c>
    </row>
    <row r="4219" spans="1:19" ht="16" hidden="1" x14ac:dyDescent="0.2">
      <c r="A4219" s="481" t="s">
        <v>567</v>
      </c>
      <c r="B4219" s="345">
        <v>3</v>
      </c>
      <c r="C4219" s="387" t="str">
        <f t="shared" si="447"/>
        <v>BUD2.3</v>
      </c>
      <c r="D4219" s="388">
        <v>2</v>
      </c>
      <c r="E4219" s="485">
        <v>44153</v>
      </c>
      <c r="F4219" s="408" t="s">
        <v>598</v>
      </c>
      <c r="G4219" s="444">
        <f>INDEX([1]CAPS!$A:$A,MATCH(F:F,[1]CAPS!$H:$H,0))</f>
        <v>2561</v>
      </c>
      <c r="H4219" s="388" t="s">
        <v>270</v>
      </c>
      <c r="I4219" s="383" t="s">
        <v>240</v>
      </c>
      <c r="J4219" s="384">
        <v>0</v>
      </c>
      <c r="K4219" s="355">
        <v>0</v>
      </c>
      <c r="L4219" s="342">
        <v>0</v>
      </c>
      <c r="M4219" s="340" t="s">
        <v>276</v>
      </c>
      <c r="N4219" s="340">
        <v>0</v>
      </c>
      <c r="O4219" s="354">
        <v>3</v>
      </c>
      <c r="P4219" s="340">
        <v>0</v>
      </c>
      <c r="Q4219" s="340">
        <v>0</v>
      </c>
      <c r="S4219">
        <f t="shared" si="446"/>
        <v>3</v>
      </c>
    </row>
    <row r="4220" spans="1:19" ht="32" hidden="1" x14ac:dyDescent="0.2">
      <c r="A4220" s="481" t="s">
        <v>567</v>
      </c>
      <c r="B4220" s="345">
        <v>3</v>
      </c>
      <c r="C4220" s="387" t="str">
        <f t="shared" si="447"/>
        <v>BUD2.3</v>
      </c>
      <c r="D4220" s="388">
        <v>2</v>
      </c>
      <c r="E4220" s="485">
        <v>44153</v>
      </c>
      <c r="F4220" s="408" t="s">
        <v>157</v>
      </c>
      <c r="G4220" s="444">
        <f>INDEX([1]CAPS!$A:$A,MATCH(F:F,[1]CAPS!$H:$H,0))</f>
        <v>2654</v>
      </c>
      <c r="H4220" s="388" t="s">
        <v>237</v>
      </c>
      <c r="I4220" s="383" t="s">
        <v>239</v>
      </c>
      <c r="J4220" s="384">
        <v>0</v>
      </c>
      <c r="K4220" s="355">
        <v>0</v>
      </c>
      <c r="L4220" s="342">
        <v>0</v>
      </c>
      <c r="M4220" s="340" t="s">
        <v>276</v>
      </c>
      <c r="N4220" s="340">
        <v>0</v>
      </c>
      <c r="O4220" s="354">
        <v>14</v>
      </c>
      <c r="P4220" s="340">
        <v>0</v>
      </c>
      <c r="Q4220" s="340">
        <v>0</v>
      </c>
      <c r="S4220">
        <f t="shared" si="446"/>
        <v>14</v>
      </c>
    </row>
    <row r="4221" spans="1:19" ht="16" hidden="1" x14ac:dyDescent="0.2">
      <c r="A4221" s="481" t="s">
        <v>567</v>
      </c>
      <c r="B4221" s="345">
        <v>3</v>
      </c>
      <c r="C4221" s="387" t="str">
        <f t="shared" si="447"/>
        <v>BUD2.3</v>
      </c>
      <c r="D4221" s="388">
        <v>2</v>
      </c>
      <c r="E4221" s="485">
        <v>44153</v>
      </c>
      <c r="F4221" s="408" t="s">
        <v>135</v>
      </c>
      <c r="G4221" s="444">
        <f>INDEX([1]CAPS!$A:$A,MATCH(F:F,[1]CAPS!$H:$H,0))</f>
        <v>7766</v>
      </c>
      <c r="H4221" s="388" t="s">
        <v>236</v>
      </c>
      <c r="I4221" s="383" t="s">
        <v>242</v>
      </c>
      <c r="J4221" s="384">
        <v>0</v>
      </c>
      <c r="K4221" s="355">
        <v>1</v>
      </c>
      <c r="L4221" s="342">
        <v>0</v>
      </c>
      <c r="M4221" s="340">
        <v>0</v>
      </c>
      <c r="N4221" s="340">
        <v>0</v>
      </c>
      <c r="O4221" s="354">
        <v>21</v>
      </c>
      <c r="P4221" s="340">
        <v>0</v>
      </c>
      <c r="Q4221" s="340">
        <v>0</v>
      </c>
      <c r="S4221">
        <f t="shared" si="446"/>
        <v>22</v>
      </c>
    </row>
    <row r="4222" spans="1:19" ht="16" x14ac:dyDescent="0.2">
      <c r="A4222" s="481" t="s">
        <v>567</v>
      </c>
      <c r="B4222" s="345">
        <v>3</v>
      </c>
      <c r="C4222" s="387" t="str">
        <f t="shared" si="447"/>
        <v>BUD2.3</v>
      </c>
      <c r="D4222" s="388">
        <v>2</v>
      </c>
      <c r="E4222" s="485">
        <v>44153</v>
      </c>
      <c r="F4222" s="408" t="s">
        <v>134</v>
      </c>
      <c r="G4222" s="444">
        <f>INDEX([1]CAPS!$A:$A,MATCH(F:F,[1]CAPS!$H:$H,0))</f>
        <v>2302</v>
      </c>
      <c r="H4222" s="388" t="s">
        <v>233</v>
      </c>
      <c r="I4222" s="383" t="s">
        <v>238</v>
      </c>
      <c r="J4222" s="384">
        <v>0</v>
      </c>
      <c r="K4222" s="355">
        <v>17</v>
      </c>
      <c r="L4222" s="342">
        <v>0</v>
      </c>
      <c r="M4222" s="340" t="s">
        <v>276</v>
      </c>
      <c r="N4222" s="340">
        <v>0</v>
      </c>
      <c r="O4222" s="354" t="s">
        <v>276</v>
      </c>
      <c r="P4222" s="354" t="s">
        <v>276</v>
      </c>
      <c r="Q4222" s="354" t="s">
        <v>276</v>
      </c>
      <c r="S4222">
        <f t="shared" ref="S4222:S4225" si="449">SUM(J4222:K4222)</f>
        <v>17</v>
      </c>
    </row>
    <row r="4223" spans="1:19" ht="16" x14ac:dyDescent="0.2">
      <c r="A4223" s="481" t="s">
        <v>567</v>
      </c>
      <c r="B4223" s="345">
        <v>3</v>
      </c>
      <c r="C4223" s="387" t="str">
        <f t="shared" si="447"/>
        <v>BUD2.3</v>
      </c>
      <c r="D4223" s="388">
        <v>2</v>
      </c>
      <c r="E4223" s="485">
        <v>44153</v>
      </c>
      <c r="F4223" s="408" t="s">
        <v>228</v>
      </c>
      <c r="G4223" s="444">
        <f>INDEX([1]CAPS!$A:$A,MATCH(F:F,[1]CAPS!$H:$H,0))</f>
        <v>7993</v>
      </c>
      <c r="H4223" s="388" t="s">
        <v>233</v>
      </c>
      <c r="I4223" s="383" t="s">
        <v>238</v>
      </c>
      <c r="J4223" s="384">
        <v>0</v>
      </c>
      <c r="K4223" s="355">
        <v>1</v>
      </c>
      <c r="L4223" s="342">
        <v>0</v>
      </c>
      <c r="M4223" s="340" t="s">
        <v>276</v>
      </c>
      <c r="N4223" s="340">
        <v>0</v>
      </c>
      <c r="O4223" s="354" t="s">
        <v>276</v>
      </c>
      <c r="P4223" s="354" t="s">
        <v>276</v>
      </c>
      <c r="Q4223" s="354" t="s">
        <v>276</v>
      </c>
      <c r="S4223">
        <f t="shared" si="449"/>
        <v>1</v>
      </c>
    </row>
    <row r="4224" spans="1:19" ht="16" x14ac:dyDescent="0.2">
      <c r="A4224" s="481" t="s">
        <v>567</v>
      </c>
      <c r="B4224" s="345">
        <v>3</v>
      </c>
      <c r="C4224" s="387" t="str">
        <f t="shared" si="447"/>
        <v>BUD2.3</v>
      </c>
      <c r="D4224" s="388">
        <v>2</v>
      </c>
      <c r="E4224" s="485">
        <v>44153</v>
      </c>
      <c r="F4224" s="494" t="s">
        <v>687</v>
      </c>
      <c r="G4224" s="444">
        <f>INDEX([1]CAPS!$A:$A,MATCH(F:F,[1]CAPS!$H:$H,0))</f>
        <v>5535</v>
      </c>
      <c r="H4224" s="407" t="s">
        <v>233</v>
      </c>
      <c r="I4224" s="382" t="s">
        <v>238</v>
      </c>
      <c r="J4224" s="384">
        <v>0</v>
      </c>
      <c r="K4224" s="340">
        <v>2</v>
      </c>
      <c r="L4224" s="342">
        <v>0</v>
      </c>
      <c r="M4224" s="340" t="s">
        <v>276</v>
      </c>
      <c r="N4224" s="340">
        <v>0</v>
      </c>
      <c r="O4224" s="354" t="s">
        <v>276</v>
      </c>
      <c r="P4224" s="354" t="s">
        <v>276</v>
      </c>
      <c r="Q4224" s="354" t="s">
        <v>276</v>
      </c>
      <c r="R4224" s="527" t="s">
        <v>840</v>
      </c>
      <c r="S4224">
        <f t="shared" si="449"/>
        <v>2</v>
      </c>
    </row>
    <row r="4225" spans="1:19" ht="16" x14ac:dyDescent="0.2">
      <c r="A4225" s="481" t="s">
        <v>567</v>
      </c>
      <c r="B4225" s="345">
        <v>4</v>
      </c>
      <c r="C4225" s="387" t="str">
        <f t="shared" si="447"/>
        <v>BUD2.4</v>
      </c>
      <c r="D4225" s="388">
        <v>2</v>
      </c>
      <c r="E4225" s="485">
        <v>44153</v>
      </c>
      <c r="F4225" s="495" t="s">
        <v>129</v>
      </c>
      <c r="G4225" s="444">
        <f>INDEX([1]CAPS!$A:$A,MATCH(F:F,[1]CAPS!$H:$H,0))</f>
        <v>5532</v>
      </c>
      <c r="H4225" s="388" t="s">
        <v>233</v>
      </c>
      <c r="I4225" s="383" t="s">
        <v>238</v>
      </c>
      <c r="J4225" s="384">
        <v>0</v>
      </c>
      <c r="K4225" s="340">
        <v>14</v>
      </c>
      <c r="L4225" s="342">
        <v>0</v>
      </c>
      <c r="M4225" s="340" t="s">
        <v>276</v>
      </c>
      <c r="N4225" s="340">
        <v>0</v>
      </c>
      <c r="O4225" s="354" t="s">
        <v>276</v>
      </c>
      <c r="P4225" s="354" t="s">
        <v>276</v>
      </c>
      <c r="Q4225" s="354" t="s">
        <v>276</v>
      </c>
      <c r="S4225">
        <f t="shared" si="449"/>
        <v>14</v>
      </c>
    </row>
    <row r="4226" spans="1:19" ht="16" hidden="1" x14ac:dyDescent="0.2">
      <c r="A4226" s="481" t="s">
        <v>567</v>
      </c>
      <c r="B4226" s="345">
        <v>4</v>
      </c>
      <c r="C4226" s="387" t="str">
        <f t="shared" si="447"/>
        <v>BUD2.4</v>
      </c>
      <c r="D4226" s="388">
        <v>2</v>
      </c>
      <c r="E4226" s="485">
        <v>44153</v>
      </c>
      <c r="F4226" s="406" t="s">
        <v>139</v>
      </c>
      <c r="G4226" s="444">
        <f>INDEX([1]CAPS!$A:$A,MATCH(F:F,[1]CAPS!$H:$H,0))</f>
        <v>6325</v>
      </c>
      <c r="H4226" s="388" t="s">
        <v>234</v>
      </c>
      <c r="I4226" s="383" t="s">
        <v>238</v>
      </c>
      <c r="J4226" s="384">
        <v>0</v>
      </c>
      <c r="K4226" s="355">
        <v>6</v>
      </c>
      <c r="L4226" s="342">
        <v>0</v>
      </c>
      <c r="M4226" s="340">
        <v>0</v>
      </c>
      <c r="N4226" s="340">
        <v>3</v>
      </c>
      <c r="O4226" s="354" t="s">
        <v>276</v>
      </c>
      <c r="P4226" s="354" t="s">
        <v>276</v>
      </c>
      <c r="Q4226" s="354" t="s">
        <v>276</v>
      </c>
      <c r="S4226">
        <f>SUM(J4226:K4226)</f>
        <v>6</v>
      </c>
    </row>
    <row r="4227" spans="1:19" ht="16" x14ac:dyDescent="0.2">
      <c r="A4227" s="481" t="s">
        <v>567</v>
      </c>
      <c r="B4227" s="345">
        <v>4</v>
      </c>
      <c r="C4227" s="387" t="str">
        <f t="shared" si="447"/>
        <v>BUD2.4</v>
      </c>
      <c r="D4227" s="388">
        <v>2</v>
      </c>
      <c r="E4227" s="485">
        <v>44153</v>
      </c>
      <c r="F4227" s="406" t="s">
        <v>134</v>
      </c>
      <c r="G4227" s="444">
        <f>INDEX([1]CAPS!$A:$A,MATCH(F:F,[1]CAPS!$H:$H,0))</f>
        <v>2302</v>
      </c>
      <c r="H4227" s="388" t="s">
        <v>233</v>
      </c>
      <c r="I4227" s="383" t="s">
        <v>238</v>
      </c>
      <c r="J4227" s="384">
        <v>0</v>
      </c>
      <c r="K4227" s="355">
        <v>15</v>
      </c>
      <c r="L4227" s="342">
        <v>0</v>
      </c>
      <c r="M4227" s="340" t="s">
        <v>276</v>
      </c>
      <c r="N4227" s="340">
        <v>0</v>
      </c>
      <c r="O4227" s="354" t="s">
        <v>276</v>
      </c>
      <c r="P4227" s="354" t="s">
        <v>276</v>
      </c>
      <c r="Q4227" s="354" t="s">
        <v>276</v>
      </c>
      <c r="S4227">
        <f>SUM(J4227:K4227)</f>
        <v>15</v>
      </c>
    </row>
    <row r="4228" spans="1:19" ht="16" hidden="1" x14ac:dyDescent="0.2">
      <c r="A4228" s="481" t="s">
        <v>567</v>
      </c>
      <c r="B4228" s="345">
        <v>4</v>
      </c>
      <c r="C4228" s="387" t="str">
        <f t="shared" si="447"/>
        <v>BUD2.4</v>
      </c>
      <c r="D4228" s="388">
        <v>2</v>
      </c>
      <c r="E4228" s="485">
        <v>44153</v>
      </c>
      <c r="F4228" s="406" t="s">
        <v>135</v>
      </c>
      <c r="G4228" s="444">
        <f>INDEX([1]CAPS!$A:$A,MATCH(F:F,[1]CAPS!$H:$H,0))</f>
        <v>7766</v>
      </c>
      <c r="H4228" s="388" t="s">
        <v>236</v>
      </c>
      <c r="I4228" s="383" t="s">
        <v>242</v>
      </c>
      <c r="J4228" s="384">
        <v>0</v>
      </c>
      <c r="K4228" s="355">
        <v>1</v>
      </c>
      <c r="L4228" s="342">
        <v>0</v>
      </c>
      <c r="M4228" s="340">
        <v>0</v>
      </c>
      <c r="N4228" s="340">
        <v>0</v>
      </c>
      <c r="O4228" s="354">
        <v>16</v>
      </c>
      <c r="P4228" s="340">
        <v>0</v>
      </c>
      <c r="Q4228" s="340">
        <v>0</v>
      </c>
      <c r="S4228">
        <f t="shared" si="446"/>
        <v>17</v>
      </c>
    </row>
    <row r="4229" spans="1:19" ht="32" hidden="1" x14ac:dyDescent="0.2">
      <c r="A4229" s="481" t="s">
        <v>567</v>
      </c>
      <c r="B4229" s="345">
        <v>4</v>
      </c>
      <c r="C4229" s="387" t="str">
        <f t="shared" si="447"/>
        <v>BUD2.4</v>
      </c>
      <c r="D4229" s="388">
        <v>2</v>
      </c>
      <c r="E4229" s="485">
        <v>44153</v>
      </c>
      <c r="F4229" s="496" t="s">
        <v>229</v>
      </c>
      <c r="G4229" s="444">
        <f>INDEX([1]CAPS!$A:$A,MATCH(F:F,[1]CAPS!$H:$H,0))</f>
        <v>3997</v>
      </c>
      <c r="H4229" s="507" t="s">
        <v>974</v>
      </c>
      <c r="I4229" s="383" t="s">
        <v>239</v>
      </c>
      <c r="J4229" s="384">
        <v>0</v>
      </c>
      <c r="K4229" s="355">
        <v>7</v>
      </c>
      <c r="L4229" s="342">
        <v>0</v>
      </c>
      <c r="M4229" s="340">
        <v>0</v>
      </c>
      <c r="N4229" s="340">
        <v>0</v>
      </c>
      <c r="O4229" s="354">
        <v>0</v>
      </c>
      <c r="P4229" s="340">
        <v>0</v>
      </c>
      <c r="Q4229" s="340">
        <v>0</v>
      </c>
      <c r="S4229">
        <f t="shared" si="446"/>
        <v>7</v>
      </c>
    </row>
    <row r="4230" spans="1:19" ht="32" hidden="1" x14ac:dyDescent="0.2">
      <c r="A4230" s="481" t="s">
        <v>567</v>
      </c>
      <c r="B4230" s="345">
        <v>4</v>
      </c>
      <c r="C4230" s="387" t="str">
        <f t="shared" si="447"/>
        <v>BUD2.4</v>
      </c>
      <c r="D4230" s="388">
        <v>2</v>
      </c>
      <c r="E4230" s="485">
        <v>44153</v>
      </c>
      <c r="F4230" s="406" t="s">
        <v>157</v>
      </c>
      <c r="G4230" s="444">
        <f>INDEX([1]CAPS!$A:$A,MATCH(F:F,[1]CAPS!$H:$H,0))</f>
        <v>2654</v>
      </c>
      <c r="H4230" s="388" t="s">
        <v>237</v>
      </c>
      <c r="I4230" s="383" t="s">
        <v>239</v>
      </c>
      <c r="J4230" s="384">
        <v>0</v>
      </c>
      <c r="K4230" s="355">
        <v>0</v>
      </c>
      <c r="L4230" s="342">
        <v>0</v>
      </c>
      <c r="M4230" s="340" t="s">
        <v>276</v>
      </c>
      <c r="N4230" s="340">
        <v>35</v>
      </c>
      <c r="O4230" s="354">
        <v>0</v>
      </c>
      <c r="P4230" s="340">
        <v>0</v>
      </c>
      <c r="Q4230" s="340">
        <v>0</v>
      </c>
      <c r="S4230">
        <f t="shared" si="446"/>
        <v>0</v>
      </c>
    </row>
    <row r="4231" spans="1:19" ht="16" x14ac:dyDescent="0.2">
      <c r="A4231" s="481" t="s">
        <v>567</v>
      </c>
      <c r="B4231" s="345">
        <v>4</v>
      </c>
      <c r="C4231" s="387" t="str">
        <f t="shared" si="447"/>
        <v>BUD2.4</v>
      </c>
      <c r="D4231" s="388">
        <v>2</v>
      </c>
      <c r="E4231" s="485">
        <v>44153</v>
      </c>
      <c r="F4231" s="494" t="s">
        <v>687</v>
      </c>
      <c r="G4231" s="444">
        <f>INDEX([1]CAPS!$A:$A,MATCH(F:F,[1]CAPS!$H:$H,0))</f>
        <v>5535</v>
      </c>
      <c r="H4231" s="407" t="s">
        <v>233</v>
      </c>
      <c r="I4231" s="382" t="s">
        <v>238</v>
      </c>
      <c r="J4231" s="384">
        <v>0</v>
      </c>
      <c r="K4231" s="498">
        <v>1</v>
      </c>
      <c r="L4231" s="342">
        <v>0</v>
      </c>
      <c r="M4231" s="340" t="s">
        <v>276</v>
      </c>
      <c r="N4231" s="340">
        <v>0</v>
      </c>
      <c r="O4231" s="354" t="s">
        <v>276</v>
      </c>
      <c r="P4231" s="354" t="s">
        <v>276</v>
      </c>
      <c r="Q4231" s="354" t="s">
        <v>276</v>
      </c>
      <c r="R4231" s="527" t="s">
        <v>840</v>
      </c>
      <c r="S4231">
        <f t="shared" ref="S4231:S4232" si="450">SUM(J4231:K4231)</f>
        <v>1</v>
      </c>
    </row>
    <row r="4232" spans="1:19" ht="16" x14ac:dyDescent="0.2">
      <c r="A4232" s="481" t="s">
        <v>567</v>
      </c>
      <c r="B4232" s="345">
        <v>5</v>
      </c>
      <c r="C4232" s="387" t="str">
        <f t="shared" si="447"/>
        <v>BUD2.5</v>
      </c>
      <c r="D4232" s="388">
        <v>2</v>
      </c>
      <c r="E4232" s="485">
        <v>44153</v>
      </c>
      <c r="F4232" s="406" t="s">
        <v>129</v>
      </c>
      <c r="G4232" s="444">
        <f>INDEX([1]CAPS!$A:$A,MATCH(F:F,[1]CAPS!$H:$H,0))</f>
        <v>5532</v>
      </c>
      <c r="H4232" s="388" t="s">
        <v>233</v>
      </c>
      <c r="I4232" s="383" t="s">
        <v>238</v>
      </c>
      <c r="J4232" s="384">
        <v>0</v>
      </c>
      <c r="K4232" s="355">
        <v>5</v>
      </c>
      <c r="L4232" s="342">
        <v>0</v>
      </c>
      <c r="M4232" s="340" t="s">
        <v>276</v>
      </c>
      <c r="N4232" s="340">
        <v>0</v>
      </c>
      <c r="O4232" s="354" t="s">
        <v>276</v>
      </c>
      <c r="P4232" s="354" t="s">
        <v>276</v>
      </c>
      <c r="Q4232" s="354" t="s">
        <v>276</v>
      </c>
      <c r="S4232">
        <f t="shared" si="450"/>
        <v>5</v>
      </c>
    </row>
    <row r="4233" spans="1:19" ht="16" hidden="1" x14ac:dyDescent="0.2">
      <c r="A4233" s="481" t="s">
        <v>567</v>
      </c>
      <c r="B4233" s="345">
        <v>5</v>
      </c>
      <c r="C4233" s="387" t="str">
        <f t="shared" si="447"/>
        <v>BUD2.5</v>
      </c>
      <c r="D4233" s="388">
        <v>2</v>
      </c>
      <c r="E4233" s="485">
        <v>44153</v>
      </c>
      <c r="F4233" s="406" t="s">
        <v>139</v>
      </c>
      <c r="G4233" s="444">
        <f>INDEX([1]CAPS!$A:$A,MATCH(F:F,[1]CAPS!$H:$H,0))</f>
        <v>6325</v>
      </c>
      <c r="H4233" s="388" t="s">
        <v>234</v>
      </c>
      <c r="I4233" s="383" t="s">
        <v>238</v>
      </c>
      <c r="J4233" s="384">
        <v>0</v>
      </c>
      <c r="K4233" s="355">
        <v>7</v>
      </c>
      <c r="L4233" s="342">
        <v>0</v>
      </c>
      <c r="M4233" s="340">
        <v>0</v>
      </c>
      <c r="N4233" s="340">
        <v>4</v>
      </c>
      <c r="O4233" s="354" t="s">
        <v>276</v>
      </c>
      <c r="P4233" s="354" t="s">
        <v>276</v>
      </c>
      <c r="Q4233" s="354" t="s">
        <v>276</v>
      </c>
      <c r="S4233">
        <f>SUM(J4233:K4233)</f>
        <v>7</v>
      </c>
    </row>
    <row r="4234" spans="1:19" ht="32" hidden="1" x14ac:dyDescent="0.2">
      <c r="A4234" s="481" t="s">
        <v>567</v>
      </c>
      <c r="B4234" s="345">
        <v>5</v>
      </c>
      <c r="C4234" s="387" t="str">
        <f t="shared" si="447"/>
        <v>BUD2.5</v>
      </c>
      <c r="D4234" s="388">
        <v>2</v>
      </c>
      <c r="E4234" s="485">
        <v>44153</v>
      </c>
      <c r="F4234" s="496" t="s">
        <v>229</v>
      </c>
      <c r="G4234" s="444">
        <f>INDEX([1]CAPS!$A:$A,MATCH(F:F,[1]CAPS!$H:$H,0))</f>
        <v>3997</v>
      </c>
      <c r="H4234" s="507" t="s">
        <v>974</v>
      </c>
      <c r="I4234" s="383" t="s">
        <v>239</v>
      </c>
      <c r="J4234" s="384">
        <v>0</v>
      </c>
      <c r="K4234" s="355">
        <v>7</v>
      </c>
      <c r="L4234" s="342">
        <v>0</v>
      </c>
      <c r="M4234" s="340">
        <v>0</v>
      </c>
      <c r="N4234" s="340">
        <v>0</v>
      </c>
      <c r="O4234" s="340">
        <v>0</v>
      </c>
      <c r="P4234" s="340">
        <v>0</v>
      </c>
      <c r="Q4234" s="340">
        <v>0</v>
      </c>
      <c r="S4234">
        <f t="shared" si="446"/>
        <v>7</v>
      </c>
    </row>
    <row r="4235" spans="1:19" ht="16" hidden="1" x14ac:dyDescent="0.2">
      <c r="A4235" s="481" t="s">
        <v>567</v>
      </c>
      <c r="B4235" s="345">
        <v>5</v>
      </c>
      <c r="C4235" s="387" t="str">
        <f t="shared" si="447"/>
        <v>BUD2.5</v>
      </c>
      <c r="D4235" s="388">
        <v>2</v>
      </c>
      <c r="E4235" s="485">
        <v>44153</v>
      </c>
      <c r="F4235" s="406" t="s">
        <v>135</v>
      </c>
      <c r="G4235" s="444">
        <f>INDEX([1]CAPS!$A:$A,MATCH(F:F,[1]CAPS!$H:$H,0))</f>
        <v>7766</v>
      </c>
      <c r="H4235" s="388" t="s">
        <v>236</v>
      </c>
      <c r="I4235" s="383" t="s">
        <v>242</v>
      </c>
      <c r="J4235" s="384">
        <v>0</v>
      </c>
      <c r="K4235" s="355">
        <v>1</v>
      </c>
      <c r="L4235" s="342">
        <v>0</v>
      </c>
      <c r="M4235" s="340">
        <v>0</v>
      </c>
      <c r="N4235" s="340">
        <v>0</v>
      </c>
      <c r="O4235" s="354">
        <v>13</v>
      </c>
      <c r="P4235" s="340">
        <v>0</v>
      </c>
      <c r="Q4235" s="340">
        <v>0</v>
      </c>
      <c r="S4235">
        <f t="shared" ref="S4235:S4298" si="451">SUM(J4235:K4235)+O4235</f>
        <v>14</v>
      </c>
    </row>
    <row r="4236" spans="1:19" ht="16" x14ac:dyDescent="0.2">
      <c r="A4236" s="481" t="s">
        <v>567</v>
      </c>
      <c r="B4236" s="345">
        <v>5</v>
      </c>
      <c r="C4236" s="387" t="str">
        <f t="shared" si="447"/>
        <v>BUD2.5</v>
      </c>
      <c r="D4236" s="388">
        <v>2</v>
      </c>
      <c r="E4236" s="485">
        <v>44153</v>
      </c>
      <c r="F4236" s="406" t="s">
        <v>159</v>
      </c>
      <c r="G4236" s="444">
        <f>INDEX([1]CAPS!$A:$A,MATCH(F:F,[1]CAPS!$H:$H,0))</f>
        <v>7138</v>
      </c>
      <c r="H4236" s="388" t="s">
        <v>233</v>
      </c>
      <c r="I4236" s="389" t="s">
        <v>240</v>
      </c>
      <c r="J4236" s="384">
        <v>0</v>
      </c>
      <c r="K4236" s="355">
        <v>10</v>
      </c>
      <c r="L4236" s="342">
        <v>0</v>
      </c>
      <c r="M4236" s="340" t="s">
        <v>276</v>
      </c>
      <c r="N4236" s="340">
        <v>0</v>
      </c>
      <c r="O4236" s="354" t="s">
        <v>276</v>
      </c>
      <c r="P4236" s="354" t="s">
        <v>276</v>
      </c>
      <c r="Q4236" s="354" t="s">
        <v>276</v>
      </c>
      <c r="S4236">
        <f>SUM(J4236:K4236)</f>
        <v>10</v>
      </c>
    </row>
    <row r="4237" spans="1:19" ht="32" hidden="1" x14ac:dyDescent="0.2">
      <c r="A4237" s="481" t="s">
        <v>567</v>
      </c>
      <c r="B4237" s="345">
        <v>5</v>
      </c>
      <c r="C4237" s="387" t="str">
        <f t="shared" si="447"/>
        <v>BUD2.5</v>
      </c>
      <c r="D4237" s="388">
        <v>2</v>
      </c>
      <c r="E4237" s="485">
        <v>44153</v>
      </c>
      <c r="F4237" s="406" t="s">
        <v>157</v>
      </c>
      <c r="G4237" s="444">
        <f>INDEX([1]CAPS!$A:$A,MATCH(F:F,[1]CAPS!$H:$H,0))</f>
        <v>2654</v>
      </c>
      <c r="H4237" s="388" t="s">
        <v>237</v>
      </c>
      <c r="I4237" s="383" t="s">
        <v>239</v>
      </c>
      <c r="J4237" s="384">
        <v>0</v>
      </c>
      <c r="K4237" s="355">
        <v>0</v>
      </c>
      <c r="L4237" s="342">
        <v>0</v>
      </c>
      <c r="M4237" s="340" t="s">
        <v>276</v>
      </c>
      <c r="N4237" s="340">
        <v>0</v>
      </c>
      <c r="O4237" s="354">
        <v>25</v>
      </c>
      <c r="P4237" s="340">
        <v>0</v>
      </c>
      <c r="Q4237" s="340">
        <v>0</v>
      </c>
      <c r="S4237">
        <f t="shared" si="451"/>
        <v>25</v>
      </c>
    </row>
    <row r="4238" spans="1:19" ht="16" x14ac:dyDescent="0.2">
      <c r="A4238" s="481" t="s">
        <v>567</v>
      </c>
      <c r="B4238" s="345">
        <v>5</v>
      </c>
      <c r="C4238" s="387" t="str">
        <f t="shared" si="447"/>
        <v>BUD2.5</v>
      </c>
      <c r="D4238" s="388">
        <v>2</v>
      </c>
      <c r="E4238" s="485">
        <v>44153</v>
      </c>
      <c r="F4238" s="406" t="s">
        <v>134</v>
      </c>
      <c r="G4238" s="444">
        <f>INDEX([1]CAPS!$A:$A,MATCH(F:F,[1]CAPS!$H:$H,0))</f>
        <v>2302</v>
      </c>
      <c r="H4238" s="388" t="s">
        <v>233</v>
      </c>
      <c r="I4238" s="383" t="s">
        <v>238</v>
      </c>
      <c r="J4238" s="384">
        <v>0</v>
      </c>
      <c r="K4238" s="355">
        <v>18</v>
      </c>
      <c r="L4238" s="342">
        <v>0</v>
      </c>
      <c r="M4238" s="340" t="s">
        <v>276</v>
      </c>
      <c r="N4238" s="340">
        <v>0</v>
      </c>
      <c r="O4238" s="354" t="s">
        <v>276</v>
      </c>
      <c r="P4238" s="354" t="s">
        <v>276</v>
      </c>
      <c r="Q4238" s="354" t="s">
        <v>276</v>
      </c>
      <c r="S4238">
        <f t="shared" ref="S4238:S4240" si="452">SUM(J4238:K4238)</f>
        <v>18</v>
      </c>
    </row>
    <row r="4239" spans="1:19" ht="16" x14ac:dyDescent="0.2">
      <c r="A4239" s="481" t="s">
        <v>567</v>
      </c>
      <c r="B4239" s="345">
        <v>5</v>
      </c>
      <c r="C4239" s="387" t="str">
        <f t="shared" si="447"/>
        <v>BUD2.5</v>
      </c>
      <c r="D4239" s="388">
        <v>2</v>
      </c>
      <c r="E4239" s="485">
        <v>44153</v>
      </c>
      <c r="F4239" s="494" t="s">
        <v>687</v>
      </c>
      <c r="G4239" s="444">
        <f>INDEX([1]CAPS!$A:$A,MATCH(F:F,[1]CAPS!$H:$H,0))</f>
        <v>5535</v>
      </c>
      <c r="H4239" s="407" t="s">
        <v>233</v>
      </c>
      <c r="I4239" s="382" t="s">
        <v>238</v>
      </c>
      <c r="J4239" s="384">
        <v>0</v>
      </c>
      <c r="K4239" s="355">
        <v>3</v>
      </c>
      <c r="L4239" s="342">
        <v>0</v>
      </c>
      <c r="M4239" s="340" t="s">
        <v>276</v>
      </c>
      <c r="N4239" s="340">
        <v>0</v>
      </c>
      <c r="O4239" s="354" t="s">
        <v>276</v>
      </c>
      <c r="P4239" s="354" t="s">
        <v>276</v>
      </c>
      <c r="Q4239" s="354" t="s">
        <v>276</v>
      </c>
      <c r="R4239" s="527" t="s">
        <v>840</v>
      </c>
      <c r="S4239">
        <f t="shared" si="452"/>
        <v>3</v>
      </c>
    </row>
    <row r="4240" spans="1:19" ht="16" x14ac:dyDescent="0.2">
      <c r="A4240" s="481" t="s">
        <v>567</v>
      </c>
      <c r="B4240" s="345">
        <v>6</v>
      </c>
      <c r="C4240" s="387" t="str">
        <f t="shared" si="447"/>
        <v>BUD2.6</v>
      </c>
      <c r="D4240" s="388">
        <v>2</v>
      </c>
      <c r="E4240" s="485">
        <v>44153</v>
      </c>
      <c r="F4240" s="406" t="s">
        <v>129</v>
      </c>
      <c r="G4240" s="444">
        <f>INDEX([1]CAPS!$A:$A,MATCH(F:F,[1]CAPS!$H:$H,0))</f>
        <v>5532</v>
      </c>
      <c r="H4240" s="388" t="s">
        <v>233</v>
      </c>
      <c r="I4240" s="383" t="s">
        <v>238</v>
      </c>
      <c r="J4240" s="384">
        <v>0</v>
      </c>
      <c r="K4240" s="355">
        <v>6</v>
      </c>
      <c r="L4240" s="342">
        <v>0</v>
      </c>
      <c r="M4240" s="340" t="s">
        <v>276</v>
      </c>
      <c r="N4240" s="340">
        <v>0</v>
      </c>
      <c r="O4240" s="354" t="s">
        <v>276</v>
      </c>
      <c r="P4240" s="354" t="s">
        <v>276</v>
      </c>
      <c r="Q4240" s="354" t="s">
        <v>276</v>
      </c>
      <c r="S4240">
        <f t="shared" si="452"/>
        <v>6</v>
      </c>
    </row>
    <row r="4241" spans="1:19" ht="16" hidden="1" x14ac:dyDescent="0.2">
      <c r="A4241" s="481" t="s">
        <v>567</v>
      </c>
      <c r="B4241" s="345">
        <v>6</v>
      </c>
      <c r="C4241" s="387" t="str">
        <f t="shared" si="447"/>
        <v>BUD2.6</v>
      </c>
      <c r="D4241" s="388">
        <v>2</v>
      </c>
      <c r="E4241" s="485">
        <v>44153</v>
      </c>
      <c r="F4241" s="406" t="s">
        <v>135</v>
      </c>
      <c r="G4241" s="444">
        <f>INDEX([1]CAPS!$A:$A,MATCH(F:F,[1]CAPS!$H:$H,0))</f>
        <v>7766</v>
      </c>
      <c r="H4241" s="388" t="s">
        <v>236</v>
      </c>
      <c r="I4241" s="383" t="s">
        <v>242</v>
      </c>
      <c r="J4241" s="384">
        <v>0</v>
      </c>
      <c r="K4241" s="355">
        <v>2</v>
      </c>
      <c r="L4241" s="342">
        <v>0</v>
      </c>
      <c r="M4241" s="340">
        <v>0</v>
      </c>
      <c r="N4241" s="340">
        <v>0</v>
      </c>
      <c r="O4241" s="354">
        <v>3</v>
      </c>
      <c r="P4241" s="340">
        <v>0</v>
      </c>
      <c r="Q4241" s="340">
        <v>0</v>
      </c>
      <c r="S4241">
        <f t="shared" si="451"/>
        <v>5</v>
      </c>
    </row>
    <row r="4242" spans="1:19" ht="32" hidden="1" x14ac:dyDescent="0.2">
      <c r="A4242" s="481" t="s">
        <v>567</v>
      </c>
      <c r="B4242" s="345">
        <v>6</v>
      </c>
      <c r="C4242" s="387" t="str">
        <f t="shared" si="447"/>
        <v>BUD2.6</v>
      </c>
      <c r="D4242" s="388">
        <v>2</v>
      </c>
      <c r="E4242" s="485">
        <v>44153</v>
      </c>
      <c r="F4242" s="494" t="s">
        <v>229</v>
      </c>
      <c r="G4242" s="444">
        <f>INDEX([1]CAPS!$A:$A,MATCH(F:F,[1]CAPS!$H:$H,0))</f>
        <v>3997</v>
      </c>
      <c r="H4242" s="507" t="s">
        <v>974</v>
      </c>
      <c r="I4242" s="383" t="s">
        <v>239</v>
      </c>
      <c r="J4242" s="384">
        <v>0</v>
      </c>
      <c r="K4242" s="355">
        <v>6</v>
      </c>
      <c r="L4242" s="342">
        <v>0</v>
      </c>
      <c r="M4242" s="340">
        <v>0</v>
      </c>
      <c r="N4242" s="340">
        <v>0</v>
      </c>
      <c r="O4242" s="340">
        <v>0</v>
      </c>
      <c r="P4242" s="340">
        <v>0</v>
      </c>
      <c r="Q4242" s="340">
        <v>0</v>
      </c>
      <c r="S4242">
        <f t="shared" si="451"/>
        <v>6</v>
      </c>
    </row>
    <row r="4243" spans="1:19" ht="16" hidden="1" x14ac:dyDescent="0.2">
      <c r="A4243" s="481" t="s">
        <v>567</v>
      </c>
      <c r="B4243" s="345">
        <v>6</v>
      </c>
      <c r="C4243" s="387" t="str">
        <f t="shared" si="447"/>
        <v>BUD2.6</v>
      </c>
      <c r="D4243" s="388">
        <v>2</v>
      </c>
      <c r="E4243" s="485">
        <v>44153</v>
      </c>
      <c r="F4243" s="406" t="s">
        <v>139</v>
      </c>
      <c r="G4243" s="444">
        <f>INDEX([1]CAPS!$A:$A,MATCH(F:F,[1]CAPS!$H:$H,0))</f>
        <v>6325</v>
      </c>
      <c r="H4243" s="388" t="s">
        <v>234</v>
      </c>
      <c r="I4243" s="383" t="s">
        <v>238</v>
      </c>
      <c r="J4243" s="384">
        <v>0</v>
      </c>
      <c r="K4243" s="355">
        <v>8</v>
      </c>
      <c r="L4243" s="342">
        <v>0</v>
      </c>
      <c r="M4243" s="340">
        <v>0</v>
      </c>
      <c r="N4243" s="340">
        <v>7</v>
      </c>
      <c r="O4243" s="354" t="s">
        <v>276</v>
      </c>
      <c r="P4243" s="354" t="s">
        <v>276</v>
      </c>
      <c r="Q4243" s="354" t="s">
        <v>276</v>
      </c>
      <c r="S4243">
        <f>SUM(J4243:K4243)</f>
        <v>8</v>
      </c>
    </row>
    <row r="4244" spans="1:19" ht="16" x14ac:dyDescent="0.2">
      <c r="A4244" s="481" t="s">
        <v>567</v>
      </c>
      <c r="B4244" s="345">
        <v>6</v>
      </c>
      <c r="C4244" s="387" t="str">
        <f t="shared" si="447"/>
        <v>BUD2.6</v>
      </c>
      <c r="D4244" s="388">
        <v>2</v>
      </c>
      <c r="E4244" s="485">
        <v>44153</v>
      </c>
      <c r="F4244" s="408" t="s">
        <v>159</v>
      </c>
      <c r="G4244" s="444">
        <f>INDEX([1]CAPS!$A:$A,MATCH(F:F,[1]CAPS!$H:$H,0))</f>
        <v>7138</v>
      </c>
      <c r="H4244" s="388" t="s">
        <v>233</v>
      </c>
      <c r="I4244" s="389" t="s">
        <v>240</v>
      </c>
      <c r="J4244" s="384">
        <v>0</v>
      </c>
      <c r="K4244" s="498">
        <v>9</v>
      </c>
      <c r="L4244" s="342">
        <v>0</v>
      </c>
      <c r="M4244" s="340" t="s">
        <v>276</v>
      </c>
      <c r="N4244" s="340">
        <v>0</v>
      </c>
      <c r="O4244" s="491" t="s">
        <v>276</v>
      </c>
      <c r="P4244" s="354" t="s">
        <v>276</v>
      </c>
      <c r="Q4244" s="354" t="s">
        <v>276</v>
      </c>
      <c r="S4244">
        <f>SUM(J4244:K4244)</f>
        <v>9</v>
      </c>
    </row>
    <row r="4245" spans="1:19" ht="32" hidden="1" x14ac:dyDescent="0.2">
      <c r="A4245" s="481" t="s">
        <v>567</v>
      </c>
      <c r="B4245" s="345">
        <v>6</v>
      </c>
      <c r="C4245" s="387" t="str">
        <f t="shared" si="447"/>
        <v>BUD2.6</v>
      </c>
      <c r="D4245" s="388">
        <v>2</v>
      </c>
      <c r="E4245" s="485">
        <v>44153</v>
      </c>
      <c r="F4245" s="406" t="s">
        <v>157</v>
      </c>
      <c r="G4245" s="444">
        <f>INDEX([1]CAPS!$A:$A,MATCH(F:F,[1]CAPS!$H:$H,0))</f>
        <v>2654</v>
      </c>
      <c r="H4245" s="388" t="s">
        <v>237</v>
      </c>
      <c r="I4245" s="383" t="s">
        <v>239</v>
      </c>
      <c r="J4245" s="384">
        <v>0</v>
      </c>
      <c r="K4245" s="355">
        <v>0</v>
      </c>
      <c r="L4245" s="342">
        <v>0</v>
      </c>
      <c r="M4245" s="340" t="s">
        <v>276</v>
      </c>
      <c r="N4245" s="340">
        <v>0</v>
      </c>
      <c r="O4245" s="354">
        <v>19</v>
      </c>
      <c r="P4245" s="340">
        <v>0</v>
      </c>
      <c r="Q4245" s="340">
        <v>0</v>
      </c>
      <c r="S4245">
        <f t="shared" si="451"/>
        <v>19</v>
      </c>
    </row>
    <row r="4246" spans="1:19" ht="16" x14ac:dyDescent="0.2">
      <c r="A4246" s="481" t="s">
        <v>567</v>
      </c>
      <c r="B4246" s="345">
        <v>6</v>
      </c>
      <c r="C4246" s="387" t="str">
        <f t="shared" si="447"/>
        <v>BUD2.6</v>
      </c>
      <c r="D4246" s="388">
        <v>2</v>
      </c>
      <c r="E4246" s="485">
        <v>44153</v>
      </c>
      <c r="F4246" s="406" t="s">
        <v>134</v>
      </c>
      <c r="G4246" s="444">
        <f>INDEX([1]CAPS!$A:$A,MATCH(F:F,[1]CAPS!$H:$H,0))</f>
        <v>2302</v>
      </c>
      <c r="H4246" s="388" t="s">
        <v>233</v>
      </c>
      <c r="I4246" s="383" t="s">
        <v>238</v>
      </c>
      <c r="J4246" s="384">
        <v>0</v>
      </c>
      <c r="K4246" s="355">
        <v>16</v>
      </c>
      <c r="L4246" s="340">
        <v>0</v>
      </c>
      <c r="M4246" s="340" t="s">
        <v>276</v>
      </c>
      <c r="N4246" s="340">
        <v>0</v>
      </c>
      <c r="O4246" s="354" t="s">
        <v>276</v>
      </c>
      <c r="P4246" s="354" t="s">
        <v>276</v>
      </c>
      <c r="Q4246" s="354" t="s">
        <v>276</v>
      </c>
      <c r="S4246">
        <f t="shared" ref="S4246:S4249" si="453">SUM(J4246:K4246)</f>
        <v>16</v>
      </c>
    </row>
    <row r="4247" spans="1:19" ht="16" x14ac:dyDescent="0.2">
      <c r="A4247" s="481" t="s">
        <v>567</v>
      </c>
      <c r="B4247" s="345">
        <v>6</v>
      </c>
      <c r="C4247" s="387" t="str">
        <f t="shared" si="447"/>
        <v>BUD2.6</v>
      </c>
      <c r="D4247" s="388">
        <v>2</v>
      </c>
      <c r="E4247" s="485">
        <v>44153</v>
      </c>
      <c r="F4247" s="494" t="s">
        <v>687</v>
      </c>
      <c r="G4247" s="444">
        <f>INDEX([1]CAPS!$A:$A,MATCH(F:F,[1]CAPS!$H:$H,0))</f>
        <v>5535</v>
      </c>
      <c r="H4247" s="407" t="s">
        <v>233</v>
      </c>
      <c r="I4247" s="382" t="s">
        <v>238</v>
      </c>
      <c r="J4247" s="384">
        <v>0</v>
      </c>
      <c r="K4247" s="343">
        <v>2</v>
      </c>
      <c r="L4247" s="340">
        <v>0</v>
      </c>
      <c r="M4247" s="340" t="s">
        <v>276</v>
      </c>
      <c r="N4247" s="340">
        <v>0</v>
      </c>
      <c r="O4247" s="354" t="s">
        <v>276</v>
      </c>
      <c r="P4247" s="354" t="s">
        <v>276</v>
      </c>
      <c r="Q4247" s="354" t="s">
        <v>276</v>
      </c>
      <c r="R4247" s="527" t="s">
        <v>840</v>
      </c>
      <c r="S4247">
        <f t="shared" si="453"/>
        <v>2</v>
      </c>
    </row>
    <row r="4248" spans="1:19" ht="16" x14ac:dyDescent="0.2">
      <c r="A4248" s="481" t="s">
        <v>567</v>
      </c>
      <c r="B4248" s="345">
        <v>7</v>
      </c>
      <c r="C4248" s="387" t="str">
        <f t="shared" si="447"/>
        <v>BUD2.7</v>
      </c>
      <c r="D4248" s="388">
        <v>2</v>
      </c>
      <c r="E4248" s="485">
        <v>44153</v>
      </c>
      <c r="F4248" s="494" t="s">
        <v>687</v>
      </c>
      <c r="G4248" s="444">
        <f>INDEX([1]CAPS!$A:$A,MATCH(F:F,[1]CAPS!$H:$H,0))</f>
        <v>5535</v>
      </c>
      <c r="H4248" s="407" t="s">
        <v>233</v>
      </c>
      <c r="I4248" s="382" t="s">
        <v>238</v>
      </c>
      <c r="J4248" s="384">
        <v>0</v>
      </c>
      <c r="K4248" s="343">
        <v>2</v>
      </c>
      <c r="L4248" s="340">
        <v>0</v>
      </c>
      <c r="M4248" s="340" t="s">
        <v>276</v>
      </c>
      <c r="N4248" s="340">
        <v>0</v>
      </c>
      <c r="O4248" s="354" t="s">
        <v>276</v>
      </c>
      <c r="P4248" s="354" t="s">
        <v>276</v>
      </c>
      <c r="Q4248" s="354" t="s">
        <v>276</v>
      </c>
      <c r="R4248" s="527" t="s">
        <v>840</v>
      </c>
      <c r="S4248">
        <f t="shared" si="453"/>
        <v>2</v>
      </c>
    </row>
    <row r="4249" spans="1:19" ht="16" x14ac:dyDescent="0.2">
      <c r="A4249" s="481" t="s">
        <v>567</v>
      </c>
      <c r="B4249" s="345">
        <v>7</v>
      </c>
      <c r="C4249" s="387" t="str">
        <f t="shared" si="447"/>
        <v>BUD2.7</v>
      </c>
      <c r="D4249" s="388">
        <v>2</v>
      </c>
      <c r="E4249" s="485">
        <v>44153</v>
      </c>
      <c r="F4249" s="344" t="s">
        <v>129</v>
      </c>
      <c r="G4249" s="444">
        <f>INDEX([1]CAPS!$A:$A,MATCH(F:F,[1]CAPS!$H:$H,0))</f>
        <v>5532</v>
      </c>
      <c r="H4249" s="388" t="s">
        <v>233</v>
      </c>
      <c r="I4249" s="383" t="s">
        <v>238</v>
      </c>
      <c r="J4249" s="384">
        <v>0</v>
      </c>
      <c r="K4249" s="343">
        <v>5</v>
      </c>
      <c r="L4249" s="340">
        <v>0</v>
      </c>
      <c r="M4249" s="340" t="s">
        <v>276</v>
      </c>
      <c r="N4249" s="340">
        <v>0</v>
      </c>
      <c r="O4249" s="354" t="s">
        <v>276</v>
      </c>
      <c r="P4249" s="354" t="s">
        <v>276</v>
      </c>
      <c r="Q4249" s="354" t="s">
        <v>276</v>
      </c>
      <c r="S4249">
        <f t="shared" si="453"/>
        <v>5</v>
      </c>
    </row>
    <row r="4250" spans="1:19" ht="16" hidden="1" x14ac:dyDescent="0.2">
      <c r="A4250" s="481" t="s">
        <v>567</v>
      </c>
      <c r="B4250" s="345">
        <v>7</v>
      </c>
      <c r="C4250" s="387" t="str">
        <f t="shared" si="447"/>
        <v>BUD2.7</v>
      </c>
      <c r="D4250" s="388">
        <v>2</v>
      </c>
      <c r="E4250" s="485">
        <v>44153</v>
      </c>
      <c r="F4250" s="344" t="s">
        <v>139</v>
      </c>
      <c r="G4250" s="444">
        <f>INDEX([1]CAPS!$A:$A,MATCH(F:F,[1]CAPS!$H:$H,0))</f>
        <v>6325</v>
      </c>
      <c r="H4250" s="388" t="s">
        <v>234</v>
      </c>
      <c r="I4250" s="383" t="s">
        <v>238</v>
      </c>
      <c r="J4250" s="384">
        <v>0</v>
      </c>
      <c r="K4250" s="343">
        <v>7</v>
      </c>
      <c r="L4250" s="340">
        <v>0</v>
      </c>
      <c r="M4250" s="340">
        <v>0</v>
      </c>
      <c r="N4250" s="342">
        <v>5</v>
      </c>
      <c r="O4250" s="354" t="s">
        <v>276</v>
      </c>
      <c r="P4250" s="354" t="s">
        <v>276</v>
      </c>
      <c r="Q4250" s="354" t="s">
        <v>276</v>
      </c>
      <c r="S4250">
        <f>SUM(J4250:K4250)</f>
        <v>7</v>
      </c>
    </row>
    <row r="4251" spans="1:19" ht="32" hidden="1" x14ac:dyDescent="0.2">
      <c r="A4251" s="481" t="s">
        <v>567</v>
      </c>
      <c r="B4251" s="345">
        <v>7</v>
      </c>
      <c r="C4251" s="387" t="str">
        <f t="shared" si="447"/>
        <v>BUD2.7</v>
      </c>
      <c r="D4251" s="388">
        <v>2</v>
      </c>
      <c r="E4251" s="485">
        <v>44153</v>
      </c>
      <c r="F4251" s="490" t="s">
        <v>229</v>
      </c>
      <c r="G4251" s="444">
        <f>INDEX([1]CAPS!$A:$A,MATCH(F:F,[1]CAPS!$H:$H,0))</f>
        <v>3997</v>
      </c>
      <c r="H4251" s="507" t="s">
        <v>974</v>
      </c>
      <c r="I4251" s="383" t="s">
        <v>239</v>
      </c>
      <c r="J4251" s="384">
        <v>0</v>
      </c>
      <c r="K4251" s="343">
        <v>7</v>
      </c>
      <c r="L4251" s="340">
        <v>0</v>
      </c>
      <c r="M4251" s="340">
        <v>0</v>
      </c>
      <c r="N4251" s="342">
        <v>0</v>
      </c>
      <c r="O4251" s="344">
        <v>0</v>
      </c>
      <c r="P4251" s="342">
        <v>0</v>
      </c>
      <c r="Q4251" s="342">
        <v>0</v>
      </c>
      <c r="S4251">
        <f t="shared" si="451"/>
        <v>7</v>
      </c>
    </row>
    <row r="4252" spans="1:19" ht="16" x14ac:dyDescent="0.2">
      <c r="A4252" s="481" t="s">
        <v>567</v>
      </c>
      <c r="B4252" s="345">
        <v>7</v>
      </c>
      <c r="C4252" s="387" t="str">
        <f t="shared" si="447"/>
        <v>BUD2.7</v>
      </c>
      <c r="D4252" s="388">
        <v>2</v>
      </c>
      <c r="E4252" s="485">
        <v>44153</v>
      </c>
      <c r="F4252" s="344" t="s">
        <v>134</v>
      </c>
      <c r="G4252" s="444">
        <f>INDEX([1]CAPS!$A:$A,MATCH(F:F,[1]CAPS!$H:$H,0))</f>
        <v>2302</v>
      </c>
      <c r="H4252" s="388" t="s">
        <v>233</v>
      </c>
      <c r="I4252" s="383" t="s">
        <v>238</v>
      </c>
      <c r="J4252" s="384">
        <v>0</v>
      </c>
      <c r="K4252" s="343">
        <v>12</v>
      </c>
      <c r="L4252" s="340">
        <v>0</v>
      </c>
      <c r="M4252" s="340" t="s">
        <v>276</v>
      </c>
      <c r="N4252" s="342">
        <v>0</v>
      </c>
      <c r="O4252" s="354" t="s">
        <v>276</v>
      </c>
      <c r="P4252" s="354" t="s">
        <v>276</v>
      </c>
      <c r="Q4252" s="354" t="s">
        <v>276</v>
      </c>
      <c r="S4252">
        <f t="shared" ref="S4252:S4253" si="454">SUM(J4252:K4252)</f>
        <v>12</v>
      </c>
    </row>
    <row r="4253" spans="1:19" ht="16" x14ac:dyDescent="0.2">
      <c r="A4253" s="481" t="s">
        <v>567</v>
      </c>
      <c r="B4253" s="345">
        <v>7</v>
      </c>
      <c r="C4253" s="387" t="str">
        <f t="shared" si="447"/>
        <v>BUD2.7</v>
      </c>
      <c r="D4253" s="388">
        <v>2</v>
      </c>
      <c r="E4253" s="485">
        <v>44153</v>
      </c>
      <c r="F4253" s="344" t="s">
        <v>159</v>
      </c>
      <c r="G4253" s="444">
        <f>INDEX([1]CAPS!$A:$A,MATCH(F:F,[1]CAPS!$H:$H,0))</f>
        <v>7138</v>
      </c>
      <c r="H4253" s="388" t="s">
        <v>233</v>
      </c>
      <c r="I4253" s="389" t="s">
        <v>240</v>
      </c>
      <c r="J4253" s="384">
        <v>0</v>
      </c>
      <c r="K4253" s="497">
        <v>5</v>
      </c>
      <c r="L4253" s="340">
        <v>0</v>
      </c>
      <c r="M4253" s="340" t="s">
        <v>276</v>
      </c>
      <c r="N4253" s="342">
        <v>0</v>
      </c>
      <c r="O4253" s="491" t="s">
        <v>276</v>
      </c>
      <c r="P4253" s="354" t="s">
        <v>276</v>
      </c>
      <c r="Q4253" s="354" t="s">
        <v>276</v>
      </c>
      <c r="S4253">
        <f t="shared" si="454"/>
        <v>5</v>
      </c>
    </row>
    <row r="4254" spans="1:19" ht="32" hidden="1" x14ac:dyDescent="0.2">
      <c r="A4254" s="481" t="s">
        <v>567</v>
      </c>
      <c r="B4254" s="345">
        <v>7</v>
      </c>
      <c r="C4254" s="387" t="str">
        <f t="shared" si="447"/>
        <v>BUD2.7</v>
      </c>
      <c r="D4254" s="388">
        <v>2</v>
      </c>
      <c r="E4254" s="485">
        <v>44153</v>
      </c>
      <c r="F4254" s="344" t="s">
        <v>157</v>
      </c>
      <c r="G4254" s="444">
        <f>INDEX([1]CAPS!$A:$A,MATCH(F:F,[1]CAPS!$H:$H,0))</f>
        <v>2654</v>
      </c>
      <c r="H4254" s="388" t="s">
        <v>237</v>
      </c>
      <c r="I4254" s="383" t="s">
        <v>239</v>
      </c>
      <c r="J4254" s="384">
        <v>0</v>
      </c>
      <c r="K4254" s="384">
        <v>0</v>
      </c>
      <c r="L4254" s="340">
        <v>0</v>
      </c>
      <c r="M4254" s="340" t="s">
        <v>276</v>
      </c>
      <c r="N4254" s="342">
        <v>0</v>
      </c>
      <c r="O4254" s="344">
        <v>5</v>
      </c>
      <c r="P4254" s="342">
        <v>0</v>
      </c>
      <c r="Q4254" s="342">
        <v>0</v>
      </c>
      <c r="S4254">
        <f t="shared" si="451"/>
        <v>5</v>
      </c>
    </row>
    <row r="4255" spans="1:19" ht="16" hidden="1" x14ac:dyDescent="0.2">
      <c r="A4255" s="481" t="s">
        <v>567</v>
      </c>
      <c r="B4255" s="345">
        <v>7</v>
      </c>
      <c r="C4255" s="387" t="str">
        <f t="shared" si="447"/>
        <v>BUD2.7</v>
      </c>
      <c r="D4255" s="388">
        <v>2</v>
      </c>
      <c r="E4255" s="485">
        <v>44153</v>
      </c>
      <c r="F4255" s="344" t="s">
        <v>135</v>
      </c>
      <c r="G4255" s="444">
        <f>INDEX([1]CAPS!$A:$A,MATCH(F:F,[1]CAPS!$H:$H,0))</f>
        <v>7766</v>
      </c>
      <c r="H4255" s="388" t="s">
        <v>236</v>
      </c>
      <c r="I4255" s="383" t="s">
        <v>242</v>
      </c>
      <c r="J4255" s="384">
        <v>0</v>
      </c>
      <c r="K4255" s="384">
        <v>0</v>
      </c>
      <c r="L4255" s="340">
        <v>0</v>
      </c>
      <c r="M4255" s="340">
        <v>0</v>
      </c>
      <c r="N4255" s="342">
        <v>0</v>
      </c>
      <c r="O4255" s="344">
        <v>5</v>
      </c>
      <c r="P4255" s="342">
        <v>0</v>
      </c>
      <c r="Q4255" s="342">
        <v>0</v>
      </c>
      <c r="S4255">
        <f t="shared" si="451"/>
        <v>5</v>
      </c>
    </row>
    <row r="4256" spans="1:19" ht="16" x14ac:dyDescent="0.2">
      <c r="A4256" s="481" t="s">
        <v>567</v>
      </c>
      <c r="B4256" s="345">
        <v>8</v>
      </c>
      <c r="C4256" s="387" t="str">
        <f t="shared" si="447"/>
        <v>BUD2.8</v>
      </c>
      <c r="D4256" s="388">
        <v>2</v>
      </c>
      <c r="E4256" s="485">
        <v>44153</v>
      </c>
      <c r="F4256" s="344" t="s">
        <v>134</v>
      </c>
      <c r="G4256" s="444">
        <f>INDEX([1]CAPS!$A:$A,MATCH(F:F,[1]CAPS!$H:$H,0))</f>
        <v>2302</v>
      </c>
      <c r="H4256" s="388" t="s">
        <v>233</v>
      </c>
      <c r="I4256" s="383" t="s">
        <v>238</v>
      </c>
      <c r="J4256" s="384">
        <v>0</v>
      </c>
      <c r="K4256" s="343">
        <v>20</v>
      </c>
      <c r="L4256" s="340">
        <v>0</v>
      </c>
      <c r="M4256" s="340" t="s">
        <v>276</v>
      </c>
      <c r="N4256" s="342">
        <v>0</v>
      </c>
      <c r="O4256" s="354" t="s">
        <v>276</v>
      </c>
      <c r="P4256" s="354" t="s">
        <v>276</v>
      </c>
      <c r="Q4256" s="354" t="s">
        <v>276</v>
      </c>
      <c r="S4256">
        <f t="shared" ref="S4256:S4257" si="455">SUM(J4256:K4256)</f>
        <v>20</v>
      </c>
    </row>
    <row r="4257" spans="1:19" ht="16" x14ac:dyDescent="0.2">
      <c r="A4257" s="481" t="s">
        <v>567</v>
      </c>
      <c r="B4257" s="345">
        <v>8</v>
      </c>
      <c r="C4257" s="387" t="str">
        <f t="shared" si="447"/>
        <v>BUD2.8</v>
      </c>
      <c r="D4257" s="388">
        <v>2</v>
      </c>
      <c r="E4257" s="485">
        <v>44153</v>
      </c>
      <c r="F4257" s="344" t="s">
        <v>129</v>
      </c>
      <c r="G4257" s="444">
        <f>INDEX([1]CAPS!$A:$A,MATCH(F:F,[1]CAPS!$H:$H,0))</f>
        <v>5532</v>
      </c>
      <c r="H4257" s="388" t="s">
        <v>233</v>
      </c>
      <c r="I4257" s="383" t="s">
        <v>238</v>
      </c>
      <c r="J4257" s="384">
        <v>0</v>
      </c>
      <c r="K4257" s="343">
        <v>4</v>
      </c>
      <c r="L4257" s="340">
        <v>0</v>
      </c>
      <c r="M4257" s="340" t="s">
        <v>276</v>
      </c>
      <c r="N4257" s="342">
        <v>0</v>
      </c>
      <c r="O4257" s="354" t="s">
        <v>276</v>
      </c>
      <c r="P4257" s="354" t="s">
        <v>276</v>
      </c>
      <c r="Q4257" s="354" t="s">
        <v>276</v>
      </c>
      <c r="S4257">
        <f t="shared" si="455"/>
        <v>4</v>
      </c>
    </row>
    <row r="4258" spans="1:19" ht="16" hidden="1" x14ac:dyDescent="0.2">
      <c r="A4258" s="481" t="s">
        <v>567</v>
      </c>
      <c r="B4258" s="345">
        <v>8</v>
      </c>
      <c r="C4258" s="387" t="str">
        <f t="shared" si="447"/>
        <v>BUD2.8</v>
      </c>
      <c r="D4258" s="388">
        <v>2</v>
      </c>
      <c r="E4258" s="485">
        <v>44153</v>
      </c>
      <c r="F4258" s="344" t="s">
        <v>139</v>
      </c>
      <c r="G4258" s="444">
        <f>INDEX([1]CAPS!$A:$A,MATCH(F:F,[1]CAPS!$H:$H,0))</f>
        <v>6325</v>
      </c>
      <c r="H4258" s="388" t="s">
        <v>234</v>
      </c>
      <c r="I4258" s="383" t="s">
        <v>238</v>
      </c>
      <c r="J4258" s="384">
        <v>0</v>
      </c>
      <c r="K4258" s="343">
        <v>3</v>
      </c>
      <c r="L4258" s="340">
        <v>0</v>
      </c>
      <c r="M4258" s="340">
        <v>0</v>
      </c>
      <c r="N4258" s="342">
        <v>1</v>
      </c>
      <c r="O4258" s="354" t="s">
        <v>276</v>
      </c>
      <c r="P4258" s="354" t="s">
        <v>276</v>
      </c>
      <c r="Q4258" s="354" t="s">
        <v>276</v>
      </c>
      <c r="S4258">
        <f>SUM(J4258:K4258)</f>
        <v>3</v>
      </c>
    </row>
    <row r="4259" spans="1:19" ht="32" hidden="1" x14ac:dyDescent="0.2">
      <c r="A4259" s="481" t="s">
        <v>567</v>
      </c>
      <c r="B4259" s="345">
        <v>8</v>
      </c>
      <c r="C4259" s="387" t="str">
        <f t="shared" si="447"/>
        <v>BUD2.8</v>
      </c>
      <c r="D4259" s="388">
        <v>2</v>
      </c>
      <c r="E4259" s="485">
        <v>44153</v>
      </c>
      <c r="F4259" s="490" t="s">
        <v>229</v>
      </c>
      <c r="G4259" s="444">
        <f>INDEX([1]CAPS!$A:$A,MATCH(F:F,[1]CAPS!$H:$H,0))</f>
        <v>3997</v>
      </c>
      <c r="H4259" s="507" t="s">
        <v>974</v>
      </c>
      <c r="I4259" s="383" t="s">
        <v>239</v>
      </c>
      <c r="J4259" s="384">
        <v>0</v>
      </c>
      <c r="K4259" s="343">
        <v>2</v>
      </c>
      <c r="L4259" s="340">
        <v>0</v>
      </c>
      <c r="M4259" s="340">
        <v>0</v>
      </c>
      <c r="N4259" s="342">
        <v>0</v>
      </c>
      <c r="O4259" s="342">
        <v>0</v>
      </c>
      <c r="P4259" s="342">
        <v>0</v>
      </c>
      <c r="Q4259" s="342">
        <v>0</v>
      </c>
      <c r="S4259">
        <f t="shared" si="451"/>
        <v>2</v>
      </c>
    </row>
    <row r="4260" spans="1:19" ht="32" hidden="1" x14ac:dyDescent="0.2">
      <c r="A4260" s="481" t="s">
        <v>567</v>
      </c>
      <c r="B4260" s="345">
        <v>8</v>
      </c>
      <c r="C4260" s="387" t="str">
        <f t="shared" si="447"/>
        <v>BUD2.8</v>
      </c>
      <c r="D4260" s="388">
        <v>2</v>
      </c>
      <c r="E4260" s="485">
        <v>44153</v>
      </c>
      <c r="F4260" s="344" t="s">
        <v>232</v>
      </c>
      <c r="G4260" s="444">
        <f>INDEX([1]CAPS!$A:$A,MATCH(F:F,[1]CAPS!$H:$H,0))</f>
        <v>8875</v>
      </c>
      <c r="H4260" s="388" t="s">
        <v>236</v>
      </c>
      <c r="I4260" s="341" t="s">
        <v>239</v>
      </c>
      <c r="J4260" s="384">
        <v>0</v>
      </c>
      <c r="K4260" s="343">
        <v>0</v>
      </c>
      <c r="L4260" s="340">
        <v>0</v>
      </c>
      <c r="M4260" s="340">
        <v>0</v>
      </c>
      <c r="N4260" s="342">
        <v>0</v>
      </c>
      <c r="O4260" s="344">
        <v>1</v>
      </c>
      <c r="P4260" s="342">
        <v>0</v>
      </c>
      <c r="Q4260" s="342">
        <v>0</v>
      </c>
      <c r="S4260">
        <f t="shared" si="451"/>
        <v>1</v>
      </c>
    </row>
    <row r="4261" spans="1:19" ht="16" x14ac:dyDescent="0.2">
      <c r="A4261" s="481" t="s">
        <v>567</v>
      </c>
      <c r="B4261" s="345">
        <v>8</v>
      </c>
      <c r="C4261" s="387" t="str">
        <f t="shared" si="447"/>
        <v>BUD2.8</v>
      </c>
      <c r="D4261" s="388">
        <v>2</v>
      </c>
      <c r="E4261" s="485">
        <v>44153</v>
      </c>
      <c r="F4261" s="344" t="s">
        <v>159</v>
      </c>
      <c r="G4261" s="444">
        <f>INDEX([1]CAPS!$A:$A,MATCH(F:F,[1]CAPS!$H:$H,0))</f>
        <v>7138</v>
      </c>
      <c r="H4261" s="388" t="s">
        <v>233</v>
      </c>
      <c r="I4261" s="389" t="s">
        <v>240</v>
      </c>
      <c r="J4261" s="384">
        <v>0</v>
      </c>
      <c r="K4261" s="343">
        <v>3</v>
      </c>
      <c r="L4261" s="340">
        <v>0</v>
      </c>
      <c r="M4261" s="340" t="s">
        <v>276</v>
      </c>
      <c r="N4261" s="342">
        <v>0</v>
      </c>
      <c r="O4261" s="354" t="s">
        <v>276</v>
      </c>
      <c r="P4261" s="354" t="s">
        <v>276</v>
      </c>
      <c r="Q4261" s="354" t="s">
        <v>276</v>
      </c>
      <c r="S4261">
        <f>SUM(J4261:K4261)</f>
        <v>3</v>
      </c>
    </row>
    <row r="4262" spans="1:19" ht="16" hidden="1" x14ac:dyDescent="0.2">
      <c r="A4262" s="481" t="s">
        <v>567</v>
      </c>
      <c r="B4262" s="345">
        <v>8</v>
      </c>
      <c r="C4262" s="387" t="str">
        <f t="shared" si="447"/>
        <v>BUD2.8</v>
      </c>
      <c r="D4262" s="388">
        <v>2</v>
      </c>
      <c r="E4262" s="485">
        <v>44153</v>
      </c>
      <c r="F4262" s="344" t="s">
        <v>135</v>
      </c>
      <c r="G4262" s="444">
        <f>INDEX([1]CAPS!$A:$A,MATCH(F:F,[1]CAPS!$H:$H,0))</f>
        <v>7766</v>
      </c>
      <c r="H4262" s="388" t="s">
        <v>236</v>
      </c>
      <c r="I4262" s="383" t="s">
        <v>242</v>
      </c>
      <c r="J4262" s="384">
        <v>0</v>
      </c>
      <c r="K4262" s="343">
        <v>0</v>
      </c>
      <c r="L4262" s="340">
        <v>0</v>
      </c>
      <c r="M4262" s="340">
        <v>0</v>
      </c>
      <c r="N4262" s="342">
        <v>0</v>
      </c>
      <c r="O4262" s="344">
        <v>9</v>
      </c>
      <c r="P4262" s="342">
        <v>0</v>
      </c>
      <c r="Q4262" s="342">
        <v>0</v>
      </c>
      <c r="S4262">
        <f t="shared" si="451"/>
        <v>9</v>
      </c>
    </row>
    <row r="4263" spans="1:19" ht="32" hidden="1" x14ac:dyDescent="0.2">
      <c r="A4263" s="481" t="s">
        <v>567</v>
      </c>
      <c r="B4263" s="345">
        <v>8</v>
      </c>
      <c r="C4263" s="387" t="str">
        <f t="shared" ref="C4263:C4326" si="456">CONCATENATE(A4263,".",B4263)</f>
        <v>BUD2.8</v>
      </c>
      <c r="D4263" s="388">
        <v>2</v>
      </c>
      <c r="E4263" s="485">
        <v>44153</v>
      </c>
      <c r="F4263" s="344" t="s">
        <v>157</v>
      </c>
      <c r="G4263" s="444">
        <f>INDEX([1]CAPS!$A:$A,MATCH(F:F,[1]CAPS!$H:$H,0))</f>
        <v>2654</v>
      </c>
      <c r="H4263" s="388" t="s">
        <v>237</v>
      </c>
      <c r="I4263" s="383" t="s">
        <v>239</v>
      </c>
      <c r="J4263" s="384">
        <v>0</v>
      </c>
      <c r="K4263" s="343">
        <v>0</v>
      </c>
      <c r="L4263" s="340">
        <v>0</v>
      </c>
      <c r="M4263" s="340" t="s">
        <v>276</v>
      </c>
      <c r="N4263" s="342">
        <v>0</v>
      </c>
      <c r="O4263" s="344">
        <v>8</v>
      </c>
      <c r="P4263" s="342">
        <v>0</v>
      </c>
      <c r="Q4263" s="342">
        <v>0</v>
      </c>
      <c r="S4263">
        <f t="shared" si="451"/>
        <v>8</v>
      </c>
    </row>
    <row r="4264" spans="1:19" ht="16" x14ac:dyDescent="0.2">
      <c r="A4264" s="481" t="s">
        <v>567</v>
      </c>
      <c r="B4264" s="345">
        <v>9</v>
      </c>
      <c r="C4264" s="387" t="str">
        <f t="shared" si="456"/>
        <v>BUD2.9</v>
      </c>
      <c r="D4264" s="388">
        <v>2</v>
      </c>
      <c r="E4264" s="485">
        <v>44153</v>
      </c>
      <c r="F4264" s="344" t="s">
        <v>129</v>
      </c>
      <c r="G4264" s="444">
        <f>INDEX([1]CAPS!$A:$A,MATCH(F:F,[1]CAPS!$H:$H,0))</f>
        <v>5532</v>
      </c>
      <c r="H4264" s="388" t="s">
        <v>233</v>
      </c>
      <c r="I4264" s="383" t="s">
        <v>238</v>
      </c>
      <c r="J4264" s="384">
        <v>0</v>
      </c>
      <c r="K4264" s="343">
        <v>2</v>
      </c>
      <c r="L4264" s="340">
        <v>0</v>
      </c>
      <c r="M4264" s="340" t="s">
        <v>276</v>
      </c>
      <c r="N4264" s="342">
        <v>0</v>
      </c>
      <c r="O4264" s="354" t="s">
        <v>276</v>
      </c>
      <c r="P4264" s="354" t="s">
        <v>276</v>
      </c>
      <c r="Q4264" s="354" t="s">
        <v>276</v>
      </c>
      <c r="S4264">
        <f>SUM(J4264:K4264)</f>
        <v>2</v>
      </c>
    </row>
    <row r="4265" spans="1:19" ht="16" hidden="1" x14ac:dyDescent="0.2">
      <c r="A4265" s="481" t="s">
        <v>567</v>
      </c>
      <c r="B4265" s="345">
        <v>9</v>
      </c>
      <c r="C4265" s="387" t="str">
        <f t="shared" si="456"/>
        <v>BUD2.9</v>
      </c>
      <c r="D4265" s="388">
        <v>2</v>
      </c>
      <c r="E4265" s="485">
        <v>44153</v>
      </c>
      <c r="F4265" s="344" t="s">
        <v>135</v>
      </c>
      <c r="G4265" s="444">
        <f>INDEX([1]CAPS!$A:$A,MATCH(F:F,[1]CAPS!$H:$H,0))</f>
        <v>7766</v>
      </c>
      <c r="H4265" s="388" t="s">
        <v>236</v>
      </c>
      <c r="I4265" s="383" t="s">
        <v>242</v>
      </c>
      <c r="J4265" s="384">
        <v>0</v>
      </c>
      <c r="K4265" s="343">
        <v>2</v>
      </c>
      <c r="L4265" s="340">
        <v>0</v>
      </c>
      <c r="M4265" s="340">
        <v>0</v>
      </c>
      <c r="N4265" s="342">
        <v>0</v>
      </c>
      <c r="O4265" s="344">
        <v>2</v>
      </c>
      <c r="P4265" s="342">
        <v>0</v>
      </c>
      <c r="Q4265" s="342">
        <v>0</v>
      </c>
      <c r="S4265">
        <f t="shared" si="451"/>
        <v>4</v>
      </c>
    </row>
    <row r="4266" spans="1:19" ht="32" hidden="1" x14ac:dyDescent="0.2">
      <c r="A4266" s="481" t="s">
        <v>567</v>
      </c>
      <c r="B4266" s="345">
        <v>9</v>
      </c>
      <c r="C4266" s="387" t="str">
        <f t="shared" si="456"/>
        <v>BUD2.9</v>
      </c>
      <c r="D4266" s="388">
        <v>2</v>
      </c>
      <c r="E4266" s="485">
        <v>44153</v>
      </c>
      <c r="F4266" s="490" t="s">
        <v>229</v>
      </c>
      <c r="G4266" s="444">
        <f>INDEX([1]CAPS!$A:$A,MATCH(F:F,[1]CAPS!$H:$H,0))</f>
        <v>3997</v>
      </c>
      <c r="H4266" s="507" t="s">
        <v>974</v>
      </c>
      <c r="I4266" s="383" t="s">
        <v>239</v>
      </c>
      <c r="J4266" s="384">
        <v>0</v>
      </c>
      <c r="K4266" s="343">
        <v>7</v>
      </c>
      <c r="L4266" s="340">
        <v>0</v>
      </c>
      <c r="M4266" s="340">
        <v>0</v>
      </c>
      <c r="N4266" s="342">
        <v>0</v>
      </c>
      <c r="O4266" s="342">
        <v>0</v>
      </c>
      <c r="P4266" s="342">
        <v>0</v>
      </c>
      <c r="Q4266" s="342">
        <v>0</v>
      </c>
      <c r="S4266">
        <f t="shared" si="451"/>
        <v>7</v>
      </c>
    </row>
    <row r="4267" spans="1:19" ht="16" hidden="1" x14ac:dyDescent="0.2">
      <c r="A4267" s="481" t="s">
        <v>567</v>
      </c>
      <c r="B4267" s="345">
        <v>9</v>
      </c>
      <c r="C4267" s="387" t="str">
        <f t="shared" si="456"/>
        <v>BUD2.9</v>
      </c>
      <c r="D4267" s="388">
        <v>2</v>
      </c>
      <c r="E4267" s="485">
        <v>44153</v>
      </c>
      <c r="F4267" s="344" t="s">
        <v>139</v>
      </c>
      <c r="G4267" s="444">
        <f>INDEX([1]CAPS!$A:$A,MATCH(F:F,[1]CAPS!$H:$H,0))</f>
        <v>6325</v>
      </c>
      <c r="H4267" s="388" t="s">
        <v>234</v>
      </c>
      <c r="I4267" s="383" t="s">
        <v>238</v>
      </c>
      <c r="J4267" s="384">
        <v>0</v>
      </c>
      <c r="K4267" s="343">
        <v>4</v>
      </c>
      <c r="L4267" s="340">
        <v>0</v>
      </c>
      <c r="M4267" s="340">
        <v>0</v>
      </c>
      <c r="N4267" s="342">
        <v>3</v>
      </c>
      <c r="O4267" s="354" t="s">
        <v>276</v>
      </c>
      <c r="P4267" s="354" t="s">
        <v>276</v>
      </c>
      <c r="Q4267" s="354" t="s">
        <v>276</v>
      </c>
      <c r="S4267">
        <f>SUM(J4267:K4267)</f>
        <v>4</v>
      </c>
    </row>
    <row r="4268" spans="1:19" ht="16" x14ac:dyDescent="0.2">
      <c r="A4268" s="481" t="s">
        <v>567</v>
      </c>
      <c r="B4268" s="345">
        <v>9</v>
      </c>
      <c r="C4268" s="387" t="str">
        <f t="shared" si="456"/>
        <v>BUD2.9</v>
      </c>
      <c r="D4268" s="388">
        <v>2</v>
      </c>
      <c r="E4268" s="485">
        <v>44153</v>
      </c>
      <c r="F4268" s="344" t="s">
        <v>134</v>
      </c>
      <c r="G4268" s="444">
        <f>INDEX([1]CAPS!$A:$A,MATCH(F:F,[1]CAPS!$H:$H,0))</f>
        <v>2302</v>
      </c>
      <c r="H4268" s="388" t="s">
        <v>233</v>
      </c>
      <c r="I4268" s="383" t="s">
        <v>238</v>
      </c>
      <c r="J4268" s="384">
        <v>0</v>
      </c>
      <c r="K4268" s="343">
        <v>10</v>
      </c>
      <c r="L4268" s="340">
        <v>0</v>
      </c>
      <c r="M4268" s="340" t="s">
        <v>276</v>
      </c>
      <c r="N4268" s="342">
        <v>0</v>
      </c>
      <c r="O4268" s="354" t="s">
        <v>276</v>
      </c>
      <c r="P4268" s="354" t="s">
        <v>276</v>
      </c>
      <c r="Q4268" s="354" t="s">
        <v>276</v>
      </c>
      <c r="S4268">
        <f t="shared" ref="S4268:S4269" si="457">SUM(J4268:K4268)</f>
        <v>10</v>
      </c>
    </row>
    <row r="4269" spans="1:19" ht="16" x14ac:dyDescent="0.2">
      <c r="A4269" s="481" t="s">
        <v>567</v>
      </c>
      <c r="B4269" s="345">
        <v>10</v>
      </c>
      <c r="C4269" s="387" t="str">
        <f t="shared" si="456"/>
        <v>BUD2.10</v>
      </c>
      <c r="D4269" s="388">
        <v>2</v>
      </c>
      <c r="E4269" s="485">
        <v>44153</v>
      </c>
      <c r="F4269" s="344" t="s">
        <v>129</v>
      </c>
      <c r="G4269" s="444">
        <f>INDEX([1]CAPS!$A:$A,MATCH(F:F,[1]CAPS!$H:$H,0))</f>
        <v>5532</v>
      </c>
      <c r="H4269" s="388" t="s">
        <v>233</v>
      </c>
      <c r="I4269" s="383" t="s">
        <v>238</v>
      </c>
      <c r="J4269" s="384">
        <v>0</v>
      </c>
      <c r="K4269" s="343">
        <v>2</v>
      </c>
      <c r="L4269" s="340">
        <v>0</v>
      </c>
      <c r="M4269" s="340" t="s">
        <v>276</v>
      </c>
      <c r="N4269" s="342">
        <v>0</v>
      </c>
      <c r="O4269" s="354" t="s">
        <v>276</v>
      </c>
      <c r="P4269" s="354" t="s">
        <v>276</v>
      </c>
      <c r="Q4269" s="354" t="s">
        <v>276</v>
      </c>
      <c r="S4269">
        <f t="shared" si="457"/>
        <v>2</v>
      </c>
    </row>
    <row r="4270" spans="1:19" ht="16" hidden="1" x14ac:dyDescent="0.2">
      <c r="A4270" s="481" t="s">
        <v>567</v>
      </c>
      <c r="B4270" s="345">
        <v>10</v>
      </c>
      <c r="C4270" s="387" t="str">
        <f t="shared" si="456"/>
        <v>BUD2.10</v>
      </c>
      <c r="D4270" s="388">
        <v>2</v>
      </c>
      <c r="E4270" s="485">
        <v>44153</v>
      </c>
      <c r="F4270" s="344" t="s">
        <v>135</v>
      </c>
      <c r="G4270" s="444">
        <f>INDEX([1]CAPS!$A:$A,MATCH(F:F,[1]CAPS!$H:$H,0))</f>
        <v>7766</v>
      </c>
      <c r="H4270" s="388" t="s">
        <v>236</v>
      </c>
      <c r="I4270" s="383" t="s">
        <v>242</v>
      </c>
      <c r="J4270" s="384">
        <v>0</v>
      </c>
      <c r="K4270" s="343">
        <v>1</v>
      </c>
      <c r="L4270" s="340">
        <v>0</v>
      </c>
      <c r="M4270" s="340">
        <v>0</v>
      </c>
      <c r="N4270" s="342">
        <v>0</v>
      </c>
      <c r="O4270" s="344">
        <v>43</v>
      </c>
      <c r="P4270" s="342">
        <v>0</v>
      </c>
      <c r="Q4270" s="342">
        <v>0</v>
      </c>
      <c r="S4270">
        <f t="shared" si="451"/>
        <v>44</v>
      </c>
    </row>
    <row r="4271" spans="1:19" ht="32" hidden="1" x14ac:dyDescent="0.2">
      <c r="A4271" s="481" t="s">
        <v>567</v>
      </c>
      <c r="B4271" s="345">
        <v>10</v>
      </c>
      <c r="C4271" s="387" t="str">
        <f t="shared" si="456"/>
        <v>BUD2.10</v>
      </c>
      <c r="D4271" s="388">
        <v>2</v>
      </c>
      <c r="E4271" s="485">
        <v>44153</v>
      </c>
      <c r="F4271" s="490" t="s">
        <v>229</v>
      </c>
      <c r="G4271" s="444">
        <f>INDEX([1]CAPS!$A:$A,MATCH(F:F,[1]CAPS!$H:$H,0))</f>
        <v>3997</v>
      </c>
      <c r="H4271" s="507" t="s">
        <v>974</v>
      </c>
      <c r="I4271" s="383" t="s">
        <v>239</v>
      </c>
      <c r="J4271" s="384">
        <v>0</v>
      </c>
      <c r="K4271" s="343">
        <v>3</v>
      </c>
      <c r="L4271" s="340">
        <v>0</v>
      </c>
      <c r="M4271" s="340">
        <v>0</v>
      </c>
      <c r="N4271" s="342">
        <v>0</v>
      </c>
      <c r="O4271" s="342">
        <v>0</v>
      </c>
      <c r="P4271" s="342">
        <v>0</v>
      </c>
      <c r="Q4271" s="342">
        <v>0</v>
      </c>
      <c r="S4271">
        <f t="shared" si="451"/>
        <v>3</v>
      </c>
    </row>
    <row r="4272" spans="1:19" ht="16" x14ac:dyDescent="0.2">
      <c r="A4272" s="481" t="s">
        <v>567</v>
      </c>
      <c r="B4272" s="345">
        <v>10</v>
      </c>
      <c r="C4272" s="387" t="str">
        <f t="shared" si="456"/>
        <v>BUD2.10</v>
      </c>
      <c r="D4272" s="388">
        <v>2</v>
      </c>
      <c r="E4272" s="485">
        <v>44153</v>
      </c>
      <c r="F4272" s="344" t="s">
        <v>134</v>
      </c>
      <c r="G4272" s="444">
        <f>INDEX([1]CAPS!$A:$A,MATCH(F:F,[1]CAPS!$H:$H,0))</f>
        <v>2302</v>
      </c>
      <c r="H4272" s="388" t="s">
        <v>233</v>
      </c>
      <c r="I4272" s="383" t="s">
        <v>238</v>
      </c>
      <c r="J4272" s="384">
        <v>0</v>
      </c>
      <c r="K4272" s="343">
        <v>22</v>
      </c>
      <c r="L4272" s="340">
        <v>0</v>
      </c>
      <c r="M4272" s="340" t="s">
        <v>276</v>
      </c>
      <c r="N4272" s="342">
        <v>1</v>
      </c>
      <c r="O4272" s="354" t="s">
        <v>276</v>
      </c>
      <c r="P4272" s="354" t="s">
        <v>276</v>
      </c>
      <c r="Q4272" s="354" t="s">
        <v>276</v>
      </c>
      <c r="S4272">
        <f>SUM(J4272:K4272)</f>
        <v>22</v>
      </c>
    </row>
    <row r="4273" spans="1:19" ht="16" hidden="1" x14ac:dyDescent="0.2">
      <c r="A4273" s="481" t="s">
        <v>567</v>
      </c>
      <c r="B4273" s="345">
        <v>10</v>
      </c>
      <c r="C4273" s="387" t="str">
        <f t="shared" si="456"/>
        <v>BUD2.10</v>
      </c>
      <c r="D4273" s="388">
        <v>2</v>
      </c>
      <c r="E4273" s="485">
        <v>44153</v>
      </c>
      <c r="F4273" s="344" t="s">
        <v>139</v>
      </c>
      <c r="G4273" s="444">
        <f>INDEX([1]CAPS!$A:$A,MATCH(F:F,[1]CAPS!$H:$H,0))</f>
        <v>6325</v>
      </c>
      <c r="H4273" s="388" t="s">
        <v>234</v>
      </c>
      <c r="I4273" s="383" t="s">
        <v>238</v>
      </c>
      <c r="J4273" s="384">
        <v>0</v>
      </c>
      <c r="K4273" s="343">
        <v>3</v>
      </c>
      <c r="L4273" s="340">
        <v>0</v>
      </c>
      <c r="M4273" s="340">
        <v>0</v>
      </c>
      <c r="N4273" s="342">
        <v>2</v>
      </c>
      <c r="O4273" s="354" t="s">
        <v>276</v>
      </c>
      <c r="P4273" s="354" t="s">
        <v>276</v>
      </c>
      <c r="Q4273" s="354" t="s">
        <v>276</v>
      </c>
      <c r="S4273">
        <f>SUM(J4273:K4273)</f>
        <v>3</v>
      </c>
    </row>
    <row r="4274" spans="1:19" ht="32" hidden="1" x14ac:dyDescent="0.2">
      <c r="A4274" s="481" t="s">
        <v>567</v>
      </c>
      <c r="B4274" s="345">
        <v>10</v>
      </c>
      <c r="C4274" s="387" t="str">
        <f t="shared" si="456"/>
        <v>BUD2.10</v>
      </c>
      <c r="D4274" s="388">
        <v>2</v>
      </c>
      <c r="E4274" s="485">
        <v>44153</v>
      </c>
      <c r="F4274" s="344" t="s">
        <v>157</v>
      </c>
      <c r="G4274" s="444">
        <f>INDEX([1]CAPS!$A:$A,MATCH(F:F,[1]CAPS!$H:$H,0))</f>
        <v>2654</v>
      </c>
      <c r="H4274" s="388" t="s">
        <v>237</v>
      </c>
      <c r="I4274" s="383" t="s">
        <v>239</v>
      </c>
      <c r="J4274" s="384">
        <v>0</v>
      </c>
      <c r="K4274" s="343">
        <v>0</v>
      </c>
      <c r="L4274" s="340">
        <v>0</v>
      </c>
      <c r="M4274" s="340" t="s">
        <v>276</v>
      </c>
      <c r="N4274" s="342">
        <v>0</v>
      </c>
      <c r="O4274" s="344">
        <v>9</v>
      </c>
      <c r="P4274" s="342">
        <v>0</v>
      </c>
      <c r="Q4274" s="342">
        <v>0</v>
      </c>
      <c r="S4274">
        <f t="shared" si="451"/>
        <v>9</v>
      </c>
    </row>
    <row r="4275" spans="1:19" ht="16" x14ac:dyDescent="0.2">
      <c r="A4275" s="481" t="s">
        <v>567</v>
      </c>
      <c r="B4275" s="345">
        <v>11</v>
      </c>
      <c r="C4275" s="387" t="str">
        <f t="shared" si="456"/>
        <v>BUD2.11</v>
      </c>
      <c r="D4275" s="388">
        <v>2</v>
      </c>
      <c r="E4275" s="485">
        <v>44153</v>
      </c>
      <c r="F4275" s="344" t="s">
        <v>129</v>
      </c>
      <c r="G4275" s="444">
        <f>INDEX([1]CAPS!$A:$A,MATCH(F:F,[1]CAPS!$H:$H,0))</f>
        <v>5532</v>
      </c>
      <c r="H4275" s="388" t="s">
        <v>233</v>
      </c>
      <c r="I4275" s="383" t="s">
        <v>238</v>
      </c>
      <c r="J4275" s="384">
        <v>0</v>
      </c>
      <c r="K4275" s="343">
        <v>9</v>
      </c>
      <c r="L4275" s="340">
        <v>0</v>
      </c>
      <c r="M4275" s="340" t="s">
        <v>276</v>
      </c>
      <c r="N4275" s="342">
        <v>0</v>
      </c>
      <c r="O4275" s="354" t="s">
        <v>276</v>
      </c>
      <c r="P4275" s="354" t="s">
        <v>276</v>
      </c>
      <c r="Q4275" s="354" t="s">
        <v>276</v>
      </c>
      <c r="S4275">
        <f t="shared" ref="S4275:S4276" si="458">SUM(J4275:K4275)</f>
        <v>9</v>
      </c>
    </row>
    <row r="4276" spans="1:19" ht="16" x14ac:dyDescent="0.2">
      <c r="A4276" s="481" t="s">
        <v>567</v>
      </c>
      <c r="B4276" s="345">
        <v>11</v>
      </c>
      <c r="C4276" s="387" t="str">
        <f t="shared" si="456"/>
        <v>BUD2.11</v>
      </c>
      <c r="D4276" s="388">
        <v>2</v>
      </c>
      <c r="E4276" s="485">
        <v>44153</v>
      </c>
      <c r="F4276" s="494" t="s">
        <v>687</v>
      </c>
      <c r="G4276" s="444">
        <f>INDEX([1]CAPS!$A:$A,MATCH(F:F,[1]CAPS!$H:$H,0))</f>
        <v>5535</v>
      </c>
      <c r="H4276" s="407" t="s">
        <v>233</v>
      </c>
      <c r="I4276" s="382" t="s">
        <v>238</v>
      </c>
      <c r="J4276" s="384">
        <v>0</v>
      </c>
      <c r="K4276" s="343">
        <v>4</v>
      </c>
      <c r="L4276" s="340">
        <v>0</v>
      </c>
      <c r="M4276" s="340" t="s">
        <v>276</v>
      </c>
      <c r="N4276" s="342">
        <v>0</v>
      </c>
      <c r="O4276" s="354" t="s">
        <v>276</v>
      </c>
      <c r="P4276" s="354" t="s">
        <v>276</v>
      </c>
      <c r="Q4276" s="354" t="s">
        <v>276</v>
      </c>
      <c r="R4276" s="527" t="s">
        <v>840</v>
      </c>
      <c r="S4276">
        <f t="shared" si="458"/>
        <v>4</v>
      </c>
    </row>
    <row r="4277" spans="1:19" ht="16" hidden="1" x14ac:dyDescent="0.2">
      <c r="A4277" s="481" t="s">
        <v>567</v>
      </c>
      <c r="B4277" s="345">
        <v>11</v>
      </c>
      <c r="C4277" s="387" t="str">
        <f t="shared" si="456"/>
        <v>BUD2.11</v>
      </c>
      <c r="D4277" s="388">
        <v>2</v>
      </c>
      <c r="E4277" s="485">
        <v>44153</v>
      </c>
      <c r="F4277" s="344" t="s">
        <v>139</v>
      </c>
      <c r="G4277" s="444">
        <f>INDEX([1]CAPS!$A:$A,MATCH(F:F,[1]CAPS!$H:$H,0))</f>
        <v>6325</v>
      </c>
      <c r="H4277" s="388" t="s">
        <v>234</v>
      </c>
      <c r="I4277" s="383" t="s">
        <v>238</v>
      </c>
      <c r="J4277" s="384">
        <v>0</v>
      </c>
      <c r="K4277" s="343">
        <v>5</v>
      </c>
      <c r="L4277" s="340">
        <v>0</v>
      </c>
      <c r="M4277" s="340">
        <v>0</v>
      </c>
      <c r="N4277" s="342">
        <v>4</v>
      </c>
      <c r="O4277" s="354" t="s">
        <v>276</v>
      </c>
      <c r="P4277" s="354" t="s">
        <v>276</v>
      </c>
      <c r="Q4277" s="354" t="s">
        <v>276</v>
      </c>
      <c r="S4277">
        <f>SUM(J4277:K4277)</f>
        <v>5</v>
      </c>
    </row>
    <row r="4278" spans="1:19" ht="16" x14ac:dyDescent="0.2">
      <c r="A4278" s="481" t="s">
        <v>567</v>
      </c>
      <c r="B4278" s="345">
        <v>11</v>
      </c>
      <c r="C4278" s="387" t="str">
        <f t="shared" si="456"/>
        <v>BUD2.11</v>
      </c>
      <c r="D4278" s="388">
        <v>2</v>
      </c>
      <c r="E4278" s="485">
        <v>44153</v>
      </c>
      <c r="F4278" s="344" t="s">
        <v>134</v>
      </c>
      <c r="G4278" s="444">
        <f>INDEX([1]CAPS!$A:$A,MATCH(F:F,[1]CAPS!$H:$H,0))</f>
        <v>2302</v>
      </c>
      <c r="H4278" s="388" t="s">
        <v>233</v>
      </c>
      <c r="I4278" s="383" t="s">
        <v>238</v>
      </c>
      <c r="J4278" s="384">
        <v>0</v>
      </c>
      <c r="K4278" s="343">
        <v>13</v>
      </c>
      <c r="L4278" s="340">
        <v>0</v>
      </c>
      <c r="M4278" s="340" t="s">
        <v>276</v>
      </c>
      <c r="N4278" s="342">
        <v>0</v>
      </c>
      <c r="O4278" s="354" t="s">
        <v>276</v>
      </c>
      <c r="P4278" s="354" t="s">
        <v>276</v>
      </c>
      <c r="Q4278" s="354" t="s">
        <v>276</v>
      </c>
      <c r="S4278">
        <f>SUM(J4278:K4278)</f>
        <v>13</v>
      </c>
    </row>
    <row r="4279" spans="1:19" ht="32" hidden="1" x14ac:dyDescent="0.2">
      <c r="A4279" s="481" t="s">
        <v>567</v>
      </c>
      <c r="B4279" s="345">
        <v>11</v>
      </c>
      <c r="C4279" s="387" t="str">
        <f t="shared" si="456"/>
        <v>BUD2.11</v>
      </c>
      <c r="D4279" s="388">
        <v>2</v>
      </c>
      <c r="E4279" s="485">
        <v>44153</v>
      </c>
      <c r="F4279" s="490" t="s">
        <v>229</v>
      </c>
      <c r="G4279" s="444">
        <f>INDEX([1]CAPS!$A:$A,MATCH(F:F,[1]CAPS!$H:$H,0))</f>
        <v>3997</v>
      </c>
      <c r="H4279" s="507" t="s">
        <v>974</v>
      </c>
      <c r="I4279" s="383" t="s">
        <v>239</v>
      </c>
      <c r="J4279" s="384">
        <v>0</v>
      </c>
      <c r="K4279" s="343">
        <v>2</v>
      </c>
      <c r="L4279" s="340">
        <v>0</v>
      </c>
      <c r="M4279" s="340">
        <v>0</v>
      </c>
      <c r="N4279" s="342">
        <v>0</v>
      </c>
      <c r="O4279" s="342">
        <v>0</v>
      </c>
      <c r="P4279" s="342">
        <v>0</v>
      </c>
      <c r="Q4279" s="342">
        <v>0</v>
      </c>
      <c r="S4279">
        <f t="shared" si="451"/>
        <v>2</v>
      </c>
    </row>
    <row r="4280" spans="1:19" ht="16" hidden="1" x14ac:dyDescent="0.2">
      <c r="A4280" s="481" t="s">
        <v>567</v>
      </c>
      <c r="B4280" s="345">
        <v>11</v>
      </c>
      <c r="C4280" s="387" t="str">
        <f t="shared" si="456"/>
        <v>BUD2.11</v>
      </c>
      <c r="D4280" s="388">
        <v>2</v>
      </c>
      <c r="E4280" s="485">
        <v>44153</v>
      </c>
      <c r="F4280" s="344" t="s">
        <v>135</v>
      </c>
      <c r="G4280" s="444">
        <f>INDEX([1]CAPS!$A:$A,MATCH(F:F,[1]CAPS!$H:$H,0))</f>
        <v>7766</v>
      </c>
      <c r="H4280" s="388" t="s">
        <v>236</v>
      </c>
      <c r="I4280" s="383" t="s">
        <v>242</v>
      </c>
      <c r="J4280" s="384">
        <v>0</v>
      </c>
      <c r="K4280" s="343">
        <v>0</v>
      </c>
      <c r="L4280" s="340">
        <v>0</v>
      </c>
      <c r="M4280" s="340">
        <v>0</v>
      </c>
      <c r="N4280" s="342">
        <v>0</v>
      </c>
      <c r="O4280" s="344">
        <v>40</v>
      </c>
      <c r="P4280" s="342">
        <v>0</v>
      </c>
      <c r="Q4280" s="342">
        <v>0</v>
      </c>
      <c r="S4280">
        <f t="shared" si="451"/>
        <v>40</v>
      </c>
    </row>
    <row r="4281" spans="1:19" ht="32" hidden="1" x14ac:dyDescent="0.2">
      <c r="A4281" s="481" t="s">
        <v>567</v>
      </c>
      <c r="B4281" s="345">
        <v>11</v>
      </c>
      <c r="C4281" s="387" t="str">
        <f t="shared" si="456"/>
        <v>BUD2.11</v>
      </c>
      <c r="D4281" s="388">
        <v>2</v>
      </c>
      <c r="E4281" s="485">
        <v>44153</v>
      </c>
      <c r="F4281" s="344" t="s">
        <v>157</v>
      </c>
      <c r="G4281" s="444">
        <f>INDEX([1]CAPS!$A:$A,MATCH(F:F,[1]CAPS!$H:$H,0))</f>
        <v>2654</v>
      </c>
      <c r="H4281" s="388" t="s">
        <v>237</v>
      </c>
      <c r="I4281" s="383" t="s">
        <v>239</v>
      </c>
      <c r="J4281" s="384">
        <v>0</v>
      </c>
      <c r="K4281" s="343">
        <v>0</v>
      </c>
      <c r="L4281" s="340">
        <v>0</v>
      </c>
      <c r="M4281" s="340" t="s">
        <v>276</v>
      </c>
      <c r="N4281" s="342">
        <v>0</v>
      </c>
      <c r="O4281" s="344">
        <v>4</v>
      </c>
      <c r="P4281" s="342">
        <v>0</v>
      </c>
      <c r="Q4281" s="342">
        <v>0</v>
      </c>
      <c r="S4281">
        <f t="shared" si="451"/>
        <v>4</v>
      </c>
    </row>
    <row r="4282" spans="1:19" ht="16" x14ac:dyDescent="0.2">
      <c r="A4282" s="481" t="s">
        <v>567</v>
      </c>
      <c r="B4282" s="345">
        <v>12</v>
      </c>
      <c r="C4282" s="387" t="str">
        <f t="shared" si="456"/>
        <v>BUD2.12</v>
      </c>
      <c r="D4282" s="388">
        <v>2</v>
      </c>
      <c r="E4282" s="485">
        <v>44153</v>
      </c>
      <c r="F4282" s="344" t="s">
        <v>129</v>
      </c>
      <c r="G4282" s="444">
        <f>INDEX([1]CAPS!$A:$A,MATCH(F:F,[1]CAPS!$H:$H,0))</f>
        <v>5532</v>
      </c>
      <c r="H4282" s="388" t="s">
        <v>233</v>
      </c>
      <c r="I4282" s="383" t="s">
        <v>238</v>
      </c>
      <c r="J4282" s="384">
        <v>0</v>
      </c>
      <c r="K4282" s="343">
        <v>7</v>
      </c>
      <c r="L4282" s="340">
        <v>0</v>
      </c>
      <c r="M4282" s="340" t="s">
        <v>276</v>
      </c>
      <c r="N4282" s="342">
        <v>0</v>
      </c>
      <c r="O4282" s="354" t="s">
        <v>276</v>
      </c>
      <c r="P4282" s="354" t="s">
        <v>276</v>
      </c>
      <c r="Q4282" s="354" t="s">
        <v>276</v>
      </c>
      <c r="S4282">
        <f>SUM(J4282:K4282)</f>
        <v>7</v>
      </c>
    </row>
    <row r="4283" spans="1:19" ht="16" hidden="1" x14ac:dyDescent="0.2">
      <c r="A4283" s="481" t="s">
        <v>567</v>
      </c>
      <c r="B4283" s="345">
        <v>12</v>
      </c>
      <c r="C4283" s="387" t="str">
        <f t="shared" si="456"/>
        <v>BUD2.12</v>
      </c>
      <c r="D4283" s="388">
        <v>2</v>
      </c>
      <c r="E4283" s="485">
        <v>44153</v>
      </c>
      <c r="F4283" s="344" t="s">
        <v>135</v>
      </c>
      <c r="G4283" s="444">
        <f>INDEX([1]CAPS!$A:$A,MATCH(F:F,[1]CAPS!$H:$H,0))</f>
        <v>7766</v>
      </c>
      <c r="H4283" s="388" t="s">
        <v>236</v>
      </c>
      <c r="I4283" s="383" t="s">
        <v>242</v>
      </c>
      <c r="J4283" s="384">
        <v>0</v>
      </c>
      <c r="K4283" s="343">
        <v>3</v>
      </c>
      <c r="L4283" s="340">
        <v>0</v>
      </c>
      <c r="M4283" s="340">
        <v>0</v>
      </c>
      <c r="N4283" s="342">
        <v>0</v>
      </c>
      <c r="O4283" s="344">
        <v>10</v>
      </c>
      <c r="P4283" s="342">
        <v>0</v>
      </c>
      <c r="Q4283" s="342">
        <v>0</v>
      </c>
      <c r="S4283">
        <f t="shared" si="451"/>
        <v>13</v>
      </c>
    </row>
    <row r="4284" spans="1:19" ht="32" hidden="1" x14ac:dyDescent="0.2">
      <c r="A4284" s="481" t="s">
        <v>567</v>
      </c>
      <c r="B4284" s="345">
        <v>12</v>
      </c>
      <c r="C4284" s="387" t="str">
        <f t="shared" si="456"/>
        <v>BUD2.12</v>
      </c>
      <c r="D4284" s="388">
        <v>2</v>
      </c>
      <c r="E4284" s="485">
        <v>44153</v>
      </c>
      <c r="F4284" s="490" t="s">
        <v>229</v>
      </c>
      <c r="G4284" s="444">
        <f>INDEX([1]CAPS!$A:$A,MATCH(F:F,[1]CAPS!$H:$H,0))</f>
        <v>3997</v>
      </c>
      <c r="H4284" s="507" t="s">
        <v>974</v>
      </c>
      <c r="I4284" s="383" t="s">
        <v>239</v>
      </c>
      <c r="J4284" s="384">
        <v>0</v>
      </c>
      <c r="K4284" s="343">
        <v>4</v>
      </c>
      <c r="L4284" s="340">
        <v>0</v>
      </c>
      <c r="M4284" s="340">
        <v>0</v>
      </c>
      <c r="N4284" s="342">
        <v>0</v>
      </c>
      <c r="O4284" s="342">
        <v>0</v>
      </c>
      <c r="P4284" s="342">
        <v>0</v>
      </c>
      <c r="Q4284" s="342">
        <v>0</v>
      </c>
      <c r="S4284">
        <f t="shared" si="451"/>
        <v>4</v>
      </c>
    </row>
    <row r="4285" spans="1:19" ht="16" x14ac:dyDescent="0.2">
      <c r="A4285" s="481" t="s">
        <v>567</v>
      </c>
      <c r="B4285" s="345">
        <v>12</v>
      </c>
      <c r="C4285" s="387" t="str">
        <f t="shared" si="456"/>
        <v>BUD2.12</v>
      </c>
      <c r="D4285" s="388">
        <v>2</v>
      </c>
      <c r="E4285" s="485">
        <v>44153</v>
      </c>
      <c r="F4285" s="344" t="s">
        <v>134</v>
      </c>
      <c r="G4285" s="444">
        <f>INDEX([1]CAPS!$A:$A,MATCH(F:F,[1]CAPS!$H:$H,0))</f>
        <v>2302</v>
      </c>
      <c r="H4285" s="388" t="s">
        <v>233</v>
      </c>
      <c r="I4285" s="383" t="s">
        <v>238</v>
      </c>
      <c r="J4285" s="384">
        <v>0</v>
      </c>
      <c r="K4285" s="343">
        <v>15</v>
      </c>
      <c r="L4285" s="340">
        <v>0</v>
      </c>
      <c r="M4285" s="340" t="s">
        <v>276</v>
      </c>
      <c r="N4285" s="342">
        <v>0</v>
      </c>
      <c r="O4285" s="354" t="s">
        <v>276</v>
      </c>
      <c r="P4285" s="354" t="s">
        <v>276</v>
      </c>
      <c r="Q4285" s="354" t="s">
        <v>276</v>
      </c>
      <c r="S4285">
        <f>SUM(J4285:K4285)</f>
        <v>15</v>
      </c>
    </row>
    <row r="4286" spans="1:19" ht="16" hidden="1" x14ac:dyDescent="0.2">
      <c r="A4286" s="481" t="s">
        <v>567</v>
      </c>
      <c r="B4286" s="345">
        <v>12</v>
      </c>
      <c r="C4286" s="387" t="str">
        <f t="shared" si="456"/>
        <v>BUD2.12</v>
      </c>
      <c r="D4286" s="388">
        <v>2</v>
      </c>
      <c r="E4286" s="485">
        <v>44153</v>
      </c>
      <c r="F4286" s="344" t="s">
        <v>142</v>
      </c>
      <c r="G4286" s="444">
        <f>INDEX([1]CAPS!$A:$A,MATCH(F:F,[1]CAPS!$H:$H,0))</f>
        <v>5344</v>
      </c>
      <c r="H4286" s="416" t="s">
        <v>237</v>
      </c>
      <c r="I4286" s="341" t="s">
        <v>242</v>
      </c>
      <c r="J4286" s="384">
        <v>0</v>
      </c>
      <c r="K4286" s="343">
        <v>0</v>
      </c>
      <c r="L4286" s="340">
        <v>0</v>
      </c>
      <c r="M4286" s="340">
        <v>0</v>
      </c>
      <c r="N4286" s="342">
        <v>0</v>
      </c>
      <c r="O4286" s="344">
        <v>1</v>
      </c>
      <c r="P4286" s="342">
        <v>0</v>
      </c>
      <c r="Q4286" s="342">
        <v>0</v>
      </c>
      <c r="S4286">
        <f t="shared" si="451"/>
        <v>1</v>
      </c>
    </row>
    <row r="4287" spans="1:19" ht="16" hidden="1" x14ac:dyDescent="0.2">
      <c r="A4287" s="481" t="s">
        <v>567</v>
      </c>
      <c r="B4287" s="345">
        <v>12</v>
      </c>
      <c r="C4287" s="387" t="str">
        <f t="shared" si="456"/>
        <v>BUD2.12</v>
      </c>
      <c r="D4287" s="388">
        <v>2</v>
      </c>
      <c r="E4287" s="485">
        <v>44153</v>
      </c>
      <c r="F4287" s="344" t="s">
        <v>139</v>
      </c>
      <c r="G4287" s="444">
        <f>INDEX([1]CAPS!$A:$A,MATCH(F:F,[1]CAPS!$H:$H,0))</f>
        <v>6325</v>
      </c>
      <c r="H4287" s="388" t="s">
        <v>234</v>
      </c>
      <c r="I4287" s="383" t="s">
        <v>238</v>
      </c>
      <c r="J4287" s="384">
        <v>0</v>
      </c>
      <c r="K4287" s="343">
        <v>2</v>
      </c>
      <c r="L4287" s="340">
        <v>0</v>
      </c>
      <c r="M4287" s="340">
        <v>0</v>
      </c>
      <c r="N4287" s="342">
        <v>0</v>
      </c>
      <c r="O4287" s="354" t="s">
        <v>276</v>
      </c>
      <c r="P4287" s="354" t="s">
        <v>276</v>
      </c>
      <c r="Q4287" s="354" t="s">
        <v>276</v>
      </c>
      <c r="S4287">
        <f>SUM(J4287:K4287)</f>
        <v>2</v>
      </c>
    </row>
    <row r="4288" spans="1:19" ht="16" x14ac:dyDescent="0.2">
      <c r="A4288" s="481" t="s">
        <v>567</v>
      </c>
      <c r="B4288" s="345">
        <v>12</v>
      </c>
      <c r="C4288" s="387" t="str">
        <f t="shared" si="456"/>
        <v>BUD2.12</v>
      </c>
      <c r="D4288" s="388">
        <v>2</v>
      </c>
      <c r="E4288" s="485">
        <v>44153</v>
      </c>
      <c r="F4288" s="344" t="s">
        <v>228</v>
      </c>
      <c r="G4288" s="444">
        <f>INDEX([1]CAPS!$A:$A,MATCH(F:F,[1]CAPS!$H:$H,0))</f>
        <v>7993</v>
      </c>
      <c r="H4288" s="388" t="s">
        <v>233</v>
      </c>
      <c r="I4288" s="383" t="s">
        <v>238</v>
      </c>
      <c r="J4288" s="384">
        <v>0</v>
      </c>
      <c r="K4288" s="343">
        <v>3</v>
      </c>
      <c r="L4288" s="340">
        <v>0</v>
      </c>
      <c r="M4288" s="340" t="s">
        <v>276</v>
      </c>
      <c r="N4288" s="342">
        <v>0</v>
      </c>
      <c r="O4288" s="354" t="s">
        <v>276</v>
      </c>
      <c r="P4288" s="354" t="s">
        <v>276</v>
      </c>
      <c r="Q4288" s="354" t="s">
        <v>276</v>
      </c>
      <c r="S4288">
        <f t="shared" ref="S4288:S4290" si="459">SUM(J4288:K4288)</f>
        <v>3</v>
      </c>
    </row>
    <row r="4289" spans="1:19" ht="16" x14ac:dyDescent="0.2">
      <c r="A4289" s="481" t="s">
        <v>567</v>
      </c>
      <c r="B4289" s="345">
        <v>12</v>
      </c>
      <c r="C4289" s="387" t="str">
        <f t="shared" si="456"/>
        <v>BUD2.12</v>
      </c>
      <c r="D4289" s="388">
        <v>2</v>
      </c>
      <c r="E4289" s="485">
        <v>44153</v>
      </c>
      <c r="F4289" s="494" t="s">
        <v>687</v>
      </c>
      <c r="G4289" s="444">
        <f>INDEX([1]CAPS!$A:$A,MATCH(F:F,[1]CAPS!$H:$H,0))</f>
        <v>5535</v>
      </c>
      <c r="H4289" s="407" t="s">
        <v>233</v>
      </c>
      <c r="I4289" s="382" t="s">
        <v>238</v>
      </c>
      <c r="J4289" s="384">
        <v>0</v>
      </c>
      <c r="K4289" s="343">
        <v>7</v>
      </c>
      <c r="L4289" s="340">
        <v>0</v>
      </c>
      <c r="M4289" s="340" t="s">
        <v>276</v>
      </c>
      <c r="N4289" s="342">
        <v>0</v>
      </c>
      <c r="O4289" s="354" t="s">
        <v>276</v>
      </c>
      <c r="P4289" s="354" t="s">
        <v>276</v>
      </c>
      <c r="Q4289" s="354" t="s">
        <v>276</v>
      </c>
      <c r="R4289" s="527" t="s">
        <v>840</v>
      </c>
      <c r="S4289">
        <f t="shared" si="459"/>
        <v>7</v>
      </c>
    </row>
    <row r="4290" spans="1:19" ht="16" x14ac:dyDescent="0.2">
      <c r="A4290" s="481" t="s">
        <v>567</v>
      </c>
      <c r="B4290" s="345">
        <v>13</v>
      </c>
      <c r="C4290" s="387" t="str">
        <f t="shared" si="456"/>
        <v>BUD2.13</v>
      </c>
      <c r="D4290" s="388">
        <v>2</v>
      </c>
      <c r="E4290" s="485">
        <v>44153</v>
      </c>
      <c r="F4290" s="344" t="s">
        <v>129</v>
      </c>
      <c r="G4290" s="444">
        <f>INDEX([1]CAPS!$A:$A,MATCH(F:F,[1]CAPS!$H:$H,0))</f>
        <v>5532</v>
      </c>
      <c r="H4290" s="388" t="s">
        <v>233</v>
      </c>
      <c r="I4290" s="383" t="s">
        <v>238</v>
      </c>
      <c r="J4290" s="384">
        <v>0</v>
      </c>
      <c r="K4290" s="343">
        <v>4</v>
      </c>
      <c r="L4290" s="340">
        <v>0</v>
      </c>
      <c r="M4290" s="340" t="s">
        <v>276</v>
      </c>
      <c r="N4290" s="342">
        <v>0</v>
      </c>
      <c r="O4290" s="354" t="s">
        <v>276</v>
      </c>
      <c r="P4290" s="354" t="s">
        <v>276</v>
      </c>
      <c r="Q4290" s="354" t="s">
        <v>276</v>
      </c>
      <c r="S4290">
        <f t="shared" si="459"/>
        <v>4</v>
      </c>
    </row>
    <row r="4291" spans="1:19" ht="16" hidden="1" x14ac:dyDescent="0.2">
      <c r="A4291" s="481" t="s">
        <v>567</v>
      </c>
      <c r="B4291" s="345">
        <v>13</v>
      </c>
      <c r="C4291" s="387" t="str">
        <f t="shared" si="456"/>
        <v>BUD2.13</v>
      </c>
      <c r="D4291" s="388">
        <v>2</v>
      </c>
      <c r="E4291" s="485">
        <v>44153</v>
      </c>
      <c r="F4291" s="344" t="s">
        <v>139</v>
      </c>
      <c r="G4291" s="444">
        <f>INDEX([1]CAPS!$A:$A,MATCH(F:F,[1]CAPS!$H:$H,0))</f>
        <v>6325</v>
      </c>
      <c r="H4291" s="388" t="s">
        <v>234</v>
      </c>
      <c r="I4291" s="383" t="s">
        <v>238</v>
      </c>
      <c r="J4291" s="384">
        <v>0</v>
      </c>
      <c r="K4291" s="343">
        <v>3</v>
      </c>
      <c r="L4291" s="340">
        <v>0</v>
      </c>
      <c r="M4291" s="340">
        <v>0</v>
      </c>
      <c r="N4291" s="342">
        <v>2</v>
      </c>
      <c r="O4291" s="354" t="s">
        <v>276</v>
      </c>
      <c r="P4291" s="354" t="s">
        <v>276</v>
      </c>
      <c r="Q4291" s="354" t="s">
        <v>276</v>
      </c>
      <c r="S4291">
        <f>SUM(J4291:K4291)</f>
        <v>3</v>
      </c>
    </row>
    <row r="4292" spans="1:19" ht="16" x14ac:dyDescent="0.2">
      <c r="A4292" s="481" t="s">
        <v>567</v>
      </c>
      <c r="B4292" s="345">
        <v>13</v>
      </c>
      <c r="C4292" s="387" t="str">
        <f t="shared" si="456"/>
        <v>BUD2.13</v>
      </c>
      <c r="D4292" s="388">
        <v>2</v>
      </c>
      <c r="E4292" s="485">
        <v>44153</v>
      </c>
      <c r="F4292" s="344" t="s">
        <v>228</v>
      </c>
      <c r="G4292" s="444">
        <f>INDEX([1]CAPS!$A:$A,MATCH(F:F,[1]CAPS!$H:$H,0))</f>
        <v>7993</v>
      </c>
      <c r="H4292" s="388" t="s">
        <v>233</v>
      </c>
      <c r="I4292" s="383" t="s">
        <v>238</v>
      </c>
      <c r="J4292" s="384">
        <v>0</v>
      </c>
      <c r="K4292" s="343">
        <v>2</v>
      </c>
      <c r="L4292" s="340">
        <v>0</v>
      </c>
      <c r="M4292" s="340" t="s">
        <v>276</v>
      </c>
      <c r="N4292" s="342">
        <v>0</v>
      </c>
      <c r="O4292" s="354" t="s">
        <v>276</v>
      </c>
      <c r="P4292" s="354" t="s">
        <v>276</v>
      </c>
      <c r="Q4292" s="354" t="s">
        <v>276</v>
      </c>
      <c r="S4292">
        <f>SUM(J4292:K4292)</f>
        <v>2</v>
      </c>
    </row>
    <row r="4293" spans="1:19" ht="16" hidden="1" x14ac:dyDescent="0.2">
      <c r="A4293" s="481" t="s">
        <v>567</v>
      </c>
      <c r="B4293" s="345">
        <v>13</v>
      </c>
      <c r="C4293" s="387" t="str">
        <f t="shared" si="456"/>
        <v>BUD2.13</v>
      </c>
      <c r="D4293" s="388">
        <v>2</v>
      </c>
      <c r="E4293" s="485">
        <v>44153</v>
      </c>
      <c r="F4293" s="344" t="s">
        <v>135</v>
      </c>
      <c r="G4293" s="444">
        <f>INDEX([1]CAPS!$A:$A,MATCH(F:F,[1]CAPS!$H:$H,0))</f>
        <v>7766</v>
      </c>
      <c r="H4293" s="388" t="s">
        <v>236</v>
      </c>
      <c r="I4293" s="383" t="s">
        <v>242</v>
      </c>
      <c r="J4293" s="384">
        <v>0</v>
      </c>
      <c r="K4293" s="343">
        <v>0</v>
      </c>
      <c r="L4293" s="340">
        <v>0</v>
      </c>
      <c r="M4293" s="340">
        <v>0</v>
      </c>
      <c r="N4293" s="342">
        <v>0</v>
      </c>
      <c r="O4293" s="344">
        <v>5</v>
      </c>
      <c r="P4293" s="342">
        <v>0</v>
      </c>
      <c r="Q4293" s="342">
        <v>0</v>
      </c>
      <c r="S4293">
        <f t="shared" si="451"/>
        <v>5</v>
      </c>
    </row>
    <row r="4294" spans="1:19" ht="16" x14ac:dyDescent="0.2">
      <c r="A4294" s="481" t="s">
        <v>567</v>
      </c>
      <c r="B4294" s="345">
        <v>13</v>
      </c>
      <c r="C4294" s="387" t="str">
        <f t="shared" si="456"/>
        <v>BUD2.13</v>
      </c>
      <c r="D4294" s="388">
        <v>2</v>
      </c>
      <c r="E4294" s="485">
        <v>44153</v>
      </c>
      <c r="F4294" s="344" t="s">
        <v>134</v>
      </c>
      <c r="G4294" s="444">
        <f>INDEX([1]CAPS!$A:$A,MATCH(F:F,[1]CAPS!$H:$H,0))</f>
        <v>2302</v>
      </c>
      <c r="H4294" s="388" t="s">
        <v>233</v>
      </c>
      <c r="I4294" s="383" t="s">
        <v>238</v>
      </c>
      <c r="J4294" s="384">
        <v>0</v>
      </c>
      <c r="K4294" s="343">
        <v>12</v>
      </c>
      <c r="L4294" s="340">
        <v>0</v>
      </c>
      <c r="M4294" s="340" t="s">
        <v>276</v>
      </c>
      <c r="N4294" s="342">
        <v>0</v>
      </c>
      <c r="O4294" s="354" t="s">
        <v>276</v>
      </c>
      <c r="P4294" s="354" t="s">
        <v>276</v>
      </c>
      <c r="Q4294" s="354" t="s">
        <v>276</v>
      </c>
      <c r="S4294">
        <f t="shared" ref="S4294:S4297" si="460">SUM(J4294:K4294)</f>
        <v>12</v>
      </c>
    </row>
    <row r="4295" spans="1:19" ht="16" x14ac:dyDescent="0.2">
      <c r="A4295" s="481" t="s">
        <v>567</v>
      </c>
      <c r="B4295" s="345">
        <v>14</v>
      </c>
      <c r="C4295" s="387" t="str">
        <f t="shared" si="456"/>
        <v>BUD2.14</v>
      </c>
      <c r="D4295" s="388">
        <v>2</v>
      </c>
      <c r="E4295" s="485">
        <v>44153</v>
      </c>
      <c r="F4295" s="344" t="s">
        <v>129</v>
      </c>
      <c r="G4295" s="444">
        <f>INDEX([1]CAPS!$A:$A,MATCH(F:F,[1]CAPS!$H:$H,0))</f>
        <v>5532</v>
      </c>
      <c r="H4295" s="388" t="s">
        <v>233</v>
      </c>
      <c r="I4295" s="383" t="s">
        <v>238</v>
      </c>
      <c r="J4295" s="384">
        <v>0</v>
      </c>
      <c r="K4295" s="343">
        <v>4</v>
      </c>
      <c r="L4295" s="340">
        <v>0</v>
      </c>
      <c r="M4295" s="340" t="s">
        <v>276</v>
      </c>
      <c r="N4295" s="342">
        <v>0</v>
      </c>
      <c r="O4295" s="354" t="s">
        <v>276</v>
      </c>
      <c r="P4295" s="354" t="s">
        <v>276</v>
      </c>
      <c r="Q4295" s="354" t="s">
        <v>276</v>
      </c>
      <c r="S4295">
        <f t="shared" si="460"/>
        <v>4</v>
      </c>
    </row>
    <row r="4296" spans="1:19" ht="16" x14ac:dyDescent="0.2">
      <c r="A4296" s="481" t="s">
        <v>567</v>
      </c>
      <c r="B4296" s="345">
        <v>14</v>
      </c>
      <c r="C4296" s="387" t="str">
        <f t="shared" si="456"/>
        <v>BUD2.14</v>
      </c>
      <c r="D4296" s="388">
        <v>2</v>
      </c>
      <c r="E4296" s="485">
        <v>44153</v>
      </c>
      <c r="F4296" s="344" t="s">
        <v>134</v>
      </c>
      <c r="G4296" s="444">
        <f>INDEX([1]CAPS!$A:$A,MATCH(F:F,[1]CAPS!$H:$H,0))</f>
        <v>2302</v>
      </c>
      <c r="H4296" s="388" t="s">
        <v>233</v>
      </c>
      <c r="I4296" s="383" t="s">
        <v>238</v>
      </c>
      <c r="J4296" s="384">
        <v>0</v>
      </c>
      <c r="K4296" s="343">
        <v>18</v>
      </c>
      <c r="L4296" s="340">
        <v>0</v>
      </c>
      <c r="M4296" s="340" t="s">
        <v>276</v>
      </c>
      <c r="N4296" s="342">
        <v>1</v>
      </c>
      <c r="O4296" s="354" t="s">
        <v>276</v>
      </c>
      <c r="P4296" s="354" t="s">
        <v>276</v>
      </c>
      <c r="Q4296" s="354" t="s">
        <v>276</v>
      </c>
      <c r="S4296">
        <f t="shared" si="460"/>
        <v>18</v>
      </c>
    </row>
    <row r="4297" spans="1:19" ht="16" x14ac:dyDescent="0.2">
      <c r="A4297" s="481" t="s">
        <v>567</v>
      </c>
      <c r="B4297" s="345">
        <v>14</v>
      </c>
      <c r="C4297" s="387" t="str">
        <f t="shared" si="456"/>
        <v>BUD2.14</v>
      </c>
      <c r="D4297" s="388">
        <v>2</v>
      </c>
      <c r="E4297" s="485">
        <v>44153</v>
      </c>
      <c r="F4297" s="494" t="s">
        <v>687</v>
      </c>
      <c r="G4297" s="444">
        <f>INDEX([1]CAPS!$A:$A,MATCH(F:F,[1]CAPS!$H:$H,0))</f>
        <v>5535</v>
      </c>
      <c r="H4297" s="407" t="s">
        <v>233</v>
      </c>
      <c r="I4297" s="382" t="s">
        <v>238</v>
      </c>
      <c r="J4297" s="384">
        <v>0</v>
      </c>
      <c r="K4297" s="343">
        <v>6</v>
      </c>
      <c r="L4297" s="340">
        <v>0</v>
      </c>
      <c r="M4297" s="340" t="s">
        <v>276</v>
      </c>
      <c r="N4297" s="342">
        <v>0</v>
      </c>
      <c r="O4297" s="354" t="s">
        <v>276</v>
      </c>
      <c r="P4297" s="354" t="s">
        <v>276</v>
      </c>
      <c r="Q4297" s="354" t="s">
        <v>276</v>
      </c>
      <c r="R4297" s="527" t="s">
        <v>840</v>
      </c>
      <c r="S4297">
        <f t="shared" si="460"/>
        <v>6</v>
      </c>
    </row>
    <row r="4298" spans="1:19" ht="32" hidden="1" x14ac:dyDescent="0.2">
      <c r="A4298" s="481" t="s">
        <v>567</v>
      </c>
      <c r="B4298" s="345">
        <v>14</v>
      </c>
      <c r="C4298" s="387" t="str">
        <f t="shared" si="456"/>
        <v>BUD2.14</v>
      </c>
      <c r="D4298" s="388">
        <v>2</v>
      </c>
      <c r="E4298" s="485">
        <v>44153</v>
      </c>
      <c r="F4298" s="490" t="s">
        <v>229</v>
      </c>
      <c r="G4298" s="444">
        <f>INDEX([1]CAPS!$A:$A,MATCH(F:F,[1]CAPS!$H:$H,0))</f>
        <v>3997</v>
      </c>
      <c r="H4298" s="507" t="s">
        <v>974</v>
      </c>
      <c r="I4298" s="383" t="s">
        <v>239</v>
      </c>
      <c r="J4298" s="384">
        <v>0</v>
      </c>
      <c r="K4298" s="343">
        <v>3</v>
      </c>
      <c r="L4298" s="340">
        <v>0</v>
      </c>
      <c r="M4298" s="340">
        <v>0</v>
      </c>
      <c r="N4298" s="342">
        <v>0</v>
      </c>
      <c r="O4298" s="342">
        <v>0</v>
      </c>
      <c r="P4298" s="342">
        <v>0</v>
      </c>
      <c r="Q4298" s="342">
        <v>0</v>
      </c>
      <c r="S4298">
        <f t="shared" si="451"/>
        <v>3</v>
      </c>
    </row>
    <row r="4299" spans="1:19" ht="16" hidden="1" x14ac:dyDescent="0.2">
      <c r="A4299" s="481" t="s">
        <v>567</v>
      </c>
      <c r="B4299" s="345">
        <v>14</v>
      </c>
      <c r="C4299" s="387" t="str">
        <f t="shared" si="456"/>
        <v>BUD2.14</v>
      </c>
      <c r="D4299" s="388">
        <v>2</v>
      </c>
      <c r="E4299" s="485">
        <v>44153</v>
      </c>
      <c r="F4299" s="344" t="s">
        <v>135</v>
      </c>
      <c r="G4299" s="444">
        <f>INDEX([1]CAPS!$A:$A,MATCH(F:F,[1]CAPS!$H:$H,0))</f>
        <v>7766</v>
      </c>
      <c r="H4299" s="388" t="s">
        <v>236</v>
      </c>
      <c r="I4299" s="383" t="s">
        <v>242</v>
      </c>
      <c r="J4299" s="384">
        <v>0</v>
      </c>
      <c r="K4299" s="343">
        <v>1</v>
      </c>
      <c r="L4299" s="340">
        <v>0</v>
      </c>
      <c r="M4299" s="340">
        <v>0</v>
      </c>
      <c r="N4299" s="342">
        <v>0</v>
      </c>
      <c r="O4299" s="344">
        <v>6</v>
      </c>
      <c r="P4299" s="342">
        <v>0</v>
      </c>
      <c r="Q4299" s="342"/>
      <c r="S4299">
        <f t="shared" ref="S4299:S4362" si="461">SUM(J4299:K4299)+O4299</f>
        <v>7</v>
      </c>
    </row>
    <row r="4300" spans="1:19" ht="16" x14ac:dyDescent="0.2">
      <c r="A4300" s="481" t="s">
        <v>567</v>
      </c>
      <c r="B4300" s="345">
        <v>15</v>
      </c>
      <c r="C4300" s="387" t="str">
        <f t="shared" si="456"/>
        <v>BUD2.15</v>
      </c>
      <c r="D4300" s="388">
        <v>2</v>
      </c>
      <c r="E4300" s="485">
        <v>44153</v>
      </c>
      <c r="F4300" s="344" t="s">
        <v>129</v>
      </c>
      <c r="G4300" s="444">
        <f>INDEX([1]CAPS!$A:$A,MATCH(F:F,[1]CAPS!$H:$H,0))</f>
        <v>5532</v>
      </c>
      <c r="H4300" s="388" t="s">
        <v>233</v>
      </c>
      <c r="I4300" s="383" t="s">
        <v>238</v>
      </c>
      <c r="J4300" s="384">
        <v>0</v>
      </c>
      <c r="K4300" s="343">
        <v>1</v>
      </c>
      <c r="L4300" s="340">
        <v>0</v>
      </c>
      <c r="M4300" s="340" t="s">
        <v>276</v>
      </c>
      <c r="N4300" s="342">
        <v>0</v>
      </c>
      <c r="O4300" s="354" t="s">
        <v>276</v>
      </c>
      <c r="P4300" s="354" t="s">
        <v>276</v>
      </c>
      <c r="Q4300" s="354" t="s">
        <v>276</v>
      </c>
      <c r="S4300">
        <f t="shared" ref="S4300:S4301" si="462">SUM(J4300:K4300)</f>
        <v>1</v>
      </c>
    </row>
    <row r="4301" spans="1:19" ht="16" x14ac:dyDescent="0.2">
      <c r="A4301" s="481" t="s">
        <v>567</v>
      </c>
      <c r="B4301" s="345">
        <v>15</v>
      </c>
      <c r="C4301" s="387" t="str">
        <f t="shared" si="456"/>
        <v>BUD2.15</v>
      </c>
      <c r="D4301" s="388">
        <v>2</v>
      </c>
      <c r="E4301" s="485">
        <v>44153</v>
      </c>
      <c r="F4301" s="344" t="s">
        <v>134</v>
      </c>
      <c r="G4301" s="444">
        <f>INDEX([1]CAPS!$A:$A,MATCH(F:F,[1]CAPS!$H:$H,0))</f>
        <v>2302</v>
      </c>
      <c r="H4301" s="388" t="s">
        <v>233</v>
      </c>
      <c r="I4301" s="383" t="s">
        <v>238</v>
      </c>
      <c r="J4301" s="384">
        <v>0</v>
      </c>
      <c r="K4301" s="343">
        <v>40</v>
      </c>
      <c r="L4301" s="340">
        <v>0</v>
      </c>
      <c r="M4301" s="340" t="s">
        <v>276</v>
      </c>
      <c r="N4301" s="342">
        <v>0</v>
      </c>
      <c r="O4301" s="354" t="s">
        <v>276</v>
      </c>
      <c r="P4301" s="354" t="s">
        <v>276</v>
      </c>
      <c r="Q4301" s="354" t="s">
        <v>276</v>
      </c>
      <c r="S4301">
        <f t="shared" si="462"/>
        <v>40</v>
      </c>
    </row>
    <row r="4302" spans="1:19" ht="16" hidden="1" x14ac:dyDescent="0.2">
      <c r="A4302" s="481" t="s">
        <v>567</v>
      </c>
      <c r="B4302" s="345">
        <v>15</v>
      </c>
      <c r="C4302" s="387" t="str">
        <f t="shared" si="456"/>
        <v>BUD2.15</v>
      </c>
      <c r="D4302" s="388">
        <v>2</v>
      </c>
      <c r="E4302" s="485">
        <v>44153</v>
      </c>
      <c r="F4302" s="344" t="s">
        <v>139</v>
      </c>
      <c r="G4302" s="444">
        <f>INDEX([1]CAPS!$A:$A,MATCH(F:F,[1]CAPS!$H:$H,0))</f>
        <v>6325</v>
      </c>
      <c r="H4302" s="388" t="s">
        <v>234</v>
      </c>
      <c r="I4302" s="383" t="s">
        <v>238</v>
      </c>
      <c r="J4302" s="384">
        <v>0</v>
      </c>
      <c r="K4302" s="343">
        <v>1</v>
      </c>
      <c r="L4302" s="340">
        <v>0</v>
      </c>
      <c r="M4302" s="340">
        <v>0</v>
      </c>
      <c r="N4302" s="342">
        <v>0</v>
      </c>
      <c r="O4302" s="354" t="s">
        <v>276</v>
      </c>
      <c r="P4302" s="354" t="s">
        <v>276</v>
      </c>
      <c r="Q4302" s="354" t="s">
        <v>276</v>
      </c>
      <c r="S4302">
        <f>SUM(J4302:K4302)</f>
        <v>1</v>
      </c>
    </row>
    <row r="4303" spans="1:19" ht="16" x14ac:dyDescent="0.2">
      <c r="A4303" s="481" t="s">
        <v>567</v>
      </c>
      <c r="B4303" s="345">
        <v>15</v>
      </c>
      <c r="C4303" s="387" t="str">
        <f t="shared" si="456"/>
        <v>BUD2.15</v>
      </c>
      <c r="D4303" s="388">
        <v>2</v>
      </c>
      <c r="E4303" s="485">
        <v>44153</v>
      </c>
      <c r="F4303" s="494" t="s">
        <v>687</v>
      </c>
      <c r="G4303" s="444">
        <f>INDEX([1]CAPS!$A:$A,MATCH(F:F,[1]CAPS!$H:$H,0))</f>
        <v>5535</v>
      </c>
      <c r="H4303" s="407" t="s">
        <v>233</v>
      </c>
      <c r="I4303" s="382" t="s">
        <v>238</v>
      </c>
      <c r="J4303" s="384">
        <v>0</v>
      </c>
      <c r="K4303" s="343">
        <v>4</v>
      </c>
      <c r="L4303" s="340">
        <v>0</v>
      </c>
      <c r="M4303" s="340" t="s">
        <v>276</v>
      </c>
      <c r="N4303" s="342">
        <v>0</v>
      </c>
      <c r="O4303" s="354" t="s">
        <v>276</v>
      </c>
      <c r="P4303" s="354" t="s">
        <v>276</v>
      </c>
      <c r="Q4303" s="354" t="s">
        <v>276</v>
      </c>
      <c r="R4303" s="527" t="s">
        <v>840</v>
      </c>
      <c r="S4303">
        <f>SUM(J4303:K4303)</f>
        <v>4</v>
      </c>
    </row>
    <row r="4304" spans="1:19" ht="32" hidden="1" x14ac:dyDescent="0.2">
      <c r="A4304" s="481" t="s">
        <v>567</v>
      </c>
      <c r="B4304" s="345">
        <v>15</v>
      </c>
      <c r="C4304" s="387" t="str">
        <f t="shared" si="456"/>
        <v>BUD2.15</v>
      </c>
      <c r="D4304" s="388">
        <v>2</v>
      </c>
      <c r="E4304" s="485">
        <v>44153</v>
      </c>
      <c r="F4304" s="344" t="s">
        <v>157</v>
      </c>
      <c r="G4304" s="444">
        <f>INDEX([1]CAPS!$A:$A,MATCH(F:F,[1]CAPS!$H:$H,0))</f>
        <v>2654</v>
      </c>
      <c r="H4304" s="388" t="s">
        <v>237</v>
      </c>
      <c r="I4304" s="383" t="s">
        <v>239</v>
      </c>
      <c r="J4304" s="384">
        <v>0</v>
      </c>
      <c r="K4304" s="384">
        <v>0</v>
      </c>
      <c r="L4304" s="340">
        <v>0</v>
      </c>
      <c r="M4304" s="340" t="s">
        <v>276</v>
      </c>
      <c r="N4304" s="342">
        <v>0</v>
      </c>
      <c r="O4304" s="344">
        <v>6</v>
      </c>
      <c r="P4304" s="342">
        <v>0</v>
      </c>
      <c r="Q4304" s="342">
        <v>0</v>
      </c>
      <c r="S4304">
        <f t="shared" si="461"/>
        <v>6</v>
      </c>
    </row>
    <row r="4305" spans="1:19" ht="16" hidden="1" x14ac:dyDescent="0.2">
      <c r="A4305" s="481" t="s">
        <v>567</v>
      </c>
      <c r="B4305" s="345">
        <v>15</v>
      </c>
      <c r="C4305" s="387" t="str">
        <f t="shared" si="456"/>
        <v>BUD2.15</v>
      </c>
      <c r="D4305" s="388">
        <v>2</v>
      </c>
      <c r="E4305" s="485">
        <v>44153</v>
      </c>
      <c r="F4305" s="344" t="s">
        <v>135</v>
      </c>
      <c r="G4305" s="444">
        <f>INDEX([1]CAPS!$A:$A,MATCH(F:F,[1]CAPS!$H:$H,0))</f>
        <v>7766</v>
      </c>
      <c r="H4305" s="388" t="s">
        <v>236</v>
      </c>
      <c r="I4305" s="383" t="s">
        <v>242</v>
      </c>
      <c r="J4305" s="384">
        <v>0</v>
      </c>
      <c r="K4305" s="384">
        <v>0</v>
      </c>
      <c r="L4305" s="340">
        <v>0</v>
      </c>
      <c r="M4305" s="340">
        <v>0</v>
      </c>
      <c r="N4305" s="342">
        <v>0</v>
      </c>
      <c r="O4305" s="344">
        <v>3</v>
      </c>
      <c r="P4305" s="342">
        <v>0</v>
      </c>
      <c r="Q4305" s="342">
        <v>0</v>
      </c>
      <c r="S4305">
        <f t="shared" si="461"/>
        <v>3</v>
      </c>
    </row>
    <row r="4306" spans="1:19" ht="16" x14ac:dyDescent="0.2">
      <c r="A4306" s="481" t="s">
        <v>567</v>
      </c>
      <c r="B4306" s="345">
        <v>16</v>
      </c>
      <c r="C4306" s="387" t="str">
        <f t="shared" si="456"/>
        <v>BUD2.16</v>
      </c>
      <c r="D4306" s="388">
        <v>2</v>
      </c>
      <c r="E4306" s="485">
        <v>44153</v>
      </c>
      <c r="F4306" s="344" t="s">
        <v>129</v>
      </c>
      <c r="G4306" s="444">
        <f>INDEX([1]CAPS!$A:$A,MATCH(F:F,[1]CAPS!$H:$H,0))</f>
        <v>5532</v>
      </c>
      <c r="H4306" s="388" t="s">
        <v>233</v>
      </c>
      <c r="I4306" s="383" t="s">
        <v>238</v>
      </c>
      <c r="J4306" s="384">
        <v>0</v>
      </c>
      <c r="K4306" s="343">
        <v>2</v>
      </c>
      <c r="L4306" s="340">
        <v>0</v>
      </c>
      <c r="M4306" s="340" t="s">
        <v>276</v>
      </c>
      <c r="N4306" s="342">
        <v>0</v>
      </c>
      <c r="O4306" s="354" t="s">
        <v>276</v>
      </c>
      <c r="P4306" s="354" t="s">
        <v>276</v>
      </c>
      <c r="Q4306" s="354" t="s">
        <v>276</v>
      </c>
      <c r="S4306">
        <f>SUM(J4306:K4306)</f>
        <v>2</v>
      </c>
    </row>
    <row r="4307" spans="1:19" ht="16" hidden="1" x14ac:dyDescent="0.2">
      <c r="A4307" s="481" t="s">
        <v>567</v>
      </c>
      <c r="B4307" s="345">
        <v>16</v>
      </c>
      <c r="C4307" s="387" t="str">
        <f t="shared" si="456"/>
        <v>BUD2.16</v>
      </c>
      <c r="D4307" s="388">
        <v>2</v>
      </c>
      <c r="E4307" s="485">
        <v>44153</v>
      </c>
      <c r="F4307" s="344" t="s">
        <v>135</v>
      </c>
      <c r="G4307" s="444">
        <f>INDEX([1]CAPS!$A:$A,MATCH(F:F,[1]CAPS!$H:$H,0))</f>
        <v>7766</v>
      </c>
      <c r="H4307" s="388" t="s">
        <v>236</v>
      </c>
      <c r="I4307" s="383" t="s">
        <v>242</v>
      </c>
      <c r="J4307" s="384">
        <v>0</v>
      </c>
      <c r="K4307" s="343">
        <v>3</v>
      </c>
      <c r="L4307" s="340">
        <v>0</v>
      </c>
      <c r="M4307" s="340">
        <v>0</v>
      </c>
      <c r="N4307" s="342">
        <v>0</v>
      </c>
      <c r="O4307" s="344">
        <v>10</v>
      </c>
      <c r="P4307" s="342">
        <v>0</v>
      </c>
      <c r="Q4307" s="342">
        <v>0</v>
      </c>
      <c r="S4307">
        <f t="shared" si="461"/>
        <v>13</v>
      </c>
    </row>
    <row r="4308" spans="1:19" ht="32" hidden="1" x14ac:dyDescent="0.2">
      <c r="A4308" s="481" t="s">
        <v>567</v>
      </c>
      <c r="B4308" s="345">
        <v>16</v>
      </c>
      <c r="C4308" s="387" t="str">
        <f t="shared" si="456"/>
        <v>BUD2.16</v>
      </c>
      <c r="D4308" s="388">
        <v>2</v>
      </c>
      <c r="E4308" s="485">
        <v>44153</v>
      </c>
      <c r="F4308" s="490" t="s">
        <v>229</v>
      </c>
      <c r="G4308" s="444">
        <f>INDEX([1]CAPS!$A:$A,MATCH(F:F,[1]CAPS!$H:$H,0))</f>
        <v>3997</v>
      </c>
      <c r="H4308" s="507" t="s">
        <v>974</v>
      </c>
      <c r="I4308" s="383" t="s">
        <v>239</v>
      </c>
      <c r="J4308" s="384">
        <v>0</v>
      </c>
      <c r="K4308" s="343">
        <v>2</v>
      </c>
      <c r="L4308" s="340">
        <v>0</v>
      </c>
      <c r="M4308" s="340">
        <v>0</v>
      </c>
      <c r="N4308" s="342">
        <v>0</v>
      </c>
      <c r="O4308" s="342">
        <v>0</v>
      </c>
      <c r="P4308" s="342">
        <v>0</v>
      </c>
      <c r="Q4308" s="342">
        <v>0</v>
      </c>
      <c r="S4308">
        <f t="shared" si="461"/>
        <v>2</v>
      </c>
    </row>
    <row r="4309" spans="1:19" ht="16" x14ac:dyDescent="0.2">
      <c r="A4309" s="481" t="s">
        <v>567</v>
      </c>
      <c r="B4309" s="345">
        <v>16</v>
      </c>
      <c r="C4309" s="387" t="str">
        <f t="shared" si="456"/>
        <v>BUD2.16</v>
      </c>
      <c r="D4309" s="388">
        <v>2</v>
      </c>
      <c r="E4309" s="485">
        <v>44153</v>
      </c>
      <c r="F4309" s="344" t="s">
        <v>134</v>
      </c>
      <c r="G4309" s="444">
        <f>INDEX([1]CAPS!$A:$A,MATCH(F:F,[1]CAPS!$H:$H,0))</f>
        <v>2302</v>
      </c>
      <c r="H4309" s="388" t="s">
        <v>233</v>
      </c>
      <c r="I4309" s="383" t="s">
        <v>238</v>
      </c>
      <c r="J4309" s="384">
        <v>0</v>
      </c>
      <c r="K4309" s="343">
        <v>22</v>
      </c>
      <c r="L4309" s="340">
        <v>0</v>
      </c>
      <c r="M4309" s="340" t="s">
        <v>276</v>
      </c>
      <c r="N4309" s="342">
        <v>0</v>
      </c>
      <c r="O4309" s="354" t="s">
        <v>276</v>
      </c>
      <c r="P4309" s="354" t="s">
        <v>276</v>
      </c>
      <c r="Q4309" s="354" t="s">
        <v>276</v>
      </c>
      <c r="S4309">
        <f>SUM(J4309:K4309)</f>
        <v>22</v>
      </c>
    </row>
    <row r="4310" spans="1:19" ht="16" hidden="1" x14ac:dyDescent="0.2">
      <c r="A4310" s="481" t="s">
        <v>567</v>
      </c>
      <c r="B4310" s="345">
        <v>16</v>
      </c>
      <c r="C4310" s="387" t="str">
        <f t="shared" si="456"/>
        <v>BUD2.16</v>
      </c>
      <c r="D4310" s="388">
        <v>2</v>
      </c>
      <c r="E4310" s="485">
        <v>44153</v>
      </c>
      <c r="F4310" s="344" t="s">
        <v>139</v>
      </c>
      <c r="G4310" s="444">
        <f>INDEX([1]CAPS!$A:$A,MATCH(F:F,[1]CAPS!$H:$H,0))</f>
        <v>6325</v>
      </c>
      <c r="H4310" s="388" t="s">
        <v>234</v>
      </c>
      <c r="I4310" s="383" t="s">
        <v>238</v>
      </c>
      <c r="J4310" s="384">
        <v>0</v>
      </c>
      <c r="K4310" s="343">
        <v>1</v>
      </c>
      <c r="L4310" s="340">
        <v>0</v>
      </c>
      <c r="M4310" s="340">
        <v>0</v>
      </c>
      <c r="N4310" s="342">
        <v>1</v>
      </c>
      <c r="O4310" s="354" t="s">
        <v>276</v>
      </c>
      <c r="P4310" s="354" t="s">
        <v>276</v>
      </c>
      <c r="Q4310" s="354" t="s">
        <v>276</v>
      </c>
      <c r="S4310">
        <f>SUM(J4310:K4310)</f>
        <v>1</v>
      </c>
    </row>
    <row r="4311" spans="1:19" ht="32" hidden="1" x14ac:dyDescent="0.2">
      <c r="A4311" s="481" t="s">
        <v>567</v>
      </c>
      <c r="B4311" s="345">
        <v>16</v>
      </c>
      <c r="C4311" s="387" t="str">
        <f t="shared" si="456"/>
        <v>BUD2.16</v>
      </c>
      <c r="D4311" s="388">
        <v>2</v>
      </c>
      <c r="E4311" s="485">
        <v>44153</v>
      </c>
      <c r="F4311" s="344" t="s">
        <v>157</v>
      </c>
      <c r="G4311" s="444">
        <f>INDEX([1]CAPS!$A:$A,MATCH(F:F,[1]CAPS!$H:$H,0))</f>
        <v>2654</v>
      </c>
      <c r="H4311" s="388" t="s">
        <v>237</v>
      </c>
      <c r="I4311" s="383" t="s">
        <v>239</v>
      </c>
      <c r="J4311" s="384">
        <v>0</v>
      </c>
      <c r="K4311" s="497">
        <v>0</v>
      </c>
      <c r="L4311" s="340">
        <v>0</v>
      </c>
      <c r="M4311" s="340" t="s">
        <v>276</v>
      </c>
      <c r="N4311" s="342">
        <v>0</v>
      </c>
      <c r="O4311" s="490">
        <v>15</v>
      </c>
      <c r="P4311" s="342">
        <v>0</v>
      </c>
      <c r="Q4311" s="342">
        <v>0</v>
      </c>
      <c r="S4311">
        <f t="shared" si="461"/>
        <v>15</v>
      </c>
    </row>
    <row r="4312" spans="1:19" ht="16" x14ac:dyDescent="0.2">
      <c r="A4312" s="481" t="s">
        <v>567</v>
      </c>
      <c r="B4312" s="345">
        <v>17</v>
      </c>
      <c r="C4312" s="387" t="str">
        <f t="shared" si="456"/>
        <v>BUD2.17</v>
      </c>
      <c r="D4312" s="388">
        <v>2</v>
      </c>
      <c r="E4312" s="485">
        <v>44153</v>
      </c>
      <c r="F4312" s="344" t="s">
        <v>129</v>
      </c>
      <c r="G4312" s="444">
        <f>INDEX([1]CAPS!$A:$A,MATCH(F:F,[1]CAPS!$H:$H,0))</f>
        <v>5532</v>
      </c>
      <c r="H4312" s="388" t="s">
        <v>233</v>
      </c>
      <c r="I4312" s="383" t="s">
        <v>238</v>
      </c>
      <c r="J4312" s="384">
        <v>0</v>
      </c>
      <c r="K4312" s="343">
        <v>4</v>
      </c>
      <c r="L4312" s="340">
        <v>0</v>
      </c>
      <c r="M4312" s="340" t="s">
        <v>276</v>
      </c>
      <c r="N4312" s="342">
        <v>0</v>
      </c>
      <c r="O4312" s="354" t="s">
        <v>276</v>
      </c>
      <c r="P4312" s="354" t="s">
        <v>276</v>
      </c>
      <c r="Q4312" s="354" t="s">
        <v>276</v>
      </c>
      <c r="S4312">
        <f>SUM(J4312:K4312)</f>
        <v>4</v>
      </c>
    </row>
    <row r="4313" spans="1:19" ht="16" hidden="1" x14ac:dyDescent="0.2">
      <c r="A4313" s="481" t="s">
        <v>567</v>
      </c>
      <c r="B4313" s="345">
        <v>17</v>
      </c>
      <c r="C4313" s="387" t="str">
        <f t="shared" si="456"/>
        <v>BUD2.17</v>
      </c>
      <c r="D4313" s="388">
        <v>2</v>
      </c>
      <c r="E4313" s="485">
        <v>44153</v>
      </c>
      <c r="F4313" s="344" t="s">
        <v>135</v>
      </c>
      <c r="G4313" s="444">
        <f>INDEX([1]CAPS!$A:$A,MATCH(F:F,[1]CAPS!$H:$H,0))</f>
        <v>7766</v>
      </c>
      <c r="H4313" s="388" t="s">
        <v>236</v>
      </c>
      <c r="I4313" s="383" t="s">
        <v>242</v>
      </c>
      <c r="J4313" s="384">
        <v>0</v>
      </c>
      <c r="K4313" s="343">
        <v>3</v>
      </c>
      <c r="L4313" s="340">
        <v>0</v>
      </c>
      <c r="M4313" s="340">
        <v>0</v>
      </c>
      <c r="N4313" s="342">
        <v>0</v>
      </c>
      <c r="O4313" s="344">
        <v>15</v>
      </c>
      <c r="P4313" s="342">
        <v>0</v>
      </c>
      <c r="Q4313" s="342">
        <v>0</v>
      </c>
      <c r="S4313">
        <f t="shared" si="461"/>
        <v>18</v>
      </c>
    </row>
    <row r="4314" spans="1:19" ht="16" x14ac:dyDescent="0.2">
      <c r="A4314" s="481" t="s">
        <v>567</v>
      </c>
      <c r="B4314" s="345">
        <v>17</v>
      </c>
      <c r="C4314" s="387" t="str">
        <f t="shared" si="456"/>
        <v>BUD2.17</v>
      </c>
      <c r="D4314" s="388">
        <v>2</v>
      </c>
      <c r="E4314" s="485">
        <v>44153</v>
      </c>
      <c r="F4314" s="344" t="s">
        <v>134</v>
      </c>
      <c r="G4314" s="444">
        <f>INDEX([1]CAPS!$A:$A,MATCH(F:F,[1]CAPS!$H:$H,0))</f>
        <v>2302</v>
      </c>
      <c r="H4314" s="388" t="s">
        <v>233</v>
      </c>
      <c r="I4314" s="383" t="s">
        <v>238</v>
      </c>
      <c r="J4314" s="384">
        <v>0</v>
      </c>
      <c r="K4314" s="343">
        <v>17</v>
      </c>
      <c r="L4314" s="340">
        <v>0</v>
      </c>
      <c r="M4314" s="340" t="s">
        <v>276</v>
      </c>
      <c r="N4314" s="342">
        <v>0</v>
      </c>
      <c r="O4314" s="354" t="s">
        <v>276</v>
      </c>
      <c r="P4314" s="354" t="s">
        <v>276</v>
      </c>
      <c r="Q4314" s="354" t="s">
        <v>276</v>
      </c>
      <c r="S4314">
        <f>SUM(J4314:K4314)</f>
        <v>17</v>
      </c>
    </row>
    <row r="4315" spans="1:19" ht="32" hidden="1" x14ac:dyDescent="0.2">
      <c r="A4315" s="481" t="s">
        <v>567</v>
      </c>
      <c r="B4315" s="345">
        <v>17</v>
      </c>
      <c r="C4315" s="387" t="str">
        <f t="shared" si="456"/>
        <v>BUD2.17</v>
      </c>
      <c r="D4315" s="388">
        <v>2</v>
      </c>
      <c r="E4315" s="485">
        <v>44153</v>
      </c>
      <c r="F4315" s="490" t="s">
        <v>229</v>
      </c>
      <c r="G4315" s="444">
        <f>INDEX([1]CAPS!$A:$A,MATCH(F:F,[1]CAPS!$H:$H,0))</f>
        <v>3997</v>
      </c>
      <c r="H4315" s="507" t="s">
        <v>974</v>
      </c>
      <c r="I4315" s="383" t="s">
        <v>239</v>
      </c>
      <c r="J4315" s="384">
        <v>0</v>
      </c>
      <c r="K4315" s="343">
        <v>2</v>
      </c>
      <c r="L4315" s="340">
        <v>0</v>
      </c>
      <c r="M4315" s="340">
        <v>0</v>
      </c>
      <c r="N4315" s="342">
        <v>0</v>
      </c>
      <c r="O4315" s="342">
        <v>0</v>
      </c>
      <c r="P4315" s="342">
        <v>0</v>
      </c>
      <c r="Q4315" s="342">
        <v>0</v>
      </c>
      <c r="S4315">
        <f t="shared" si="461"/>
        <v>2</v>
      </c>
    </row>
    <row r="4316" spans="1:19" ht="16" hidden="1" x14ac:dyDescent="0.2">
      <c r="A4316" s="481" t="s">
        <v>567</v>
      </c>
      <c r="B4316" s="345">
        <v>17</v>
      </c>
      <c r="C4316" s="387" t="str">
        <f t="shared" si="456"/>
        <v>BUD2.17</v>
      </c>
      <c r="D4316" s="388">
        <v>2</v>
      </c>
      <c r="E4316" s="485">
        <v>44153</v>
      </c>
      <c r="F4316" s="344" t="s">
        <v>139</v>
      </c>
      <c r="G4316" s="444">
        <f>INDEX([1]CAPS!$A:$A,MATCH(F:F,[1]CAPS!$H:$H,0))</f>
        <v>6325</v>
      </c>
      <c r="H4316" s="388" t="s">
        <v>234</v>
      </c>
      <c r="I4316" s="383" t="s">
        <v>238</v>
      </c>
      <c r="J4316" s="384">
        <v>0</v>
      </c>
      <c r="K4316" s="343">
        <v>1</v>
      </c>
      <c r="L4316" s="340">
        <v>0</v>
      </c>
      <c r="M4316" s="340">
        <v>0</v>
      </c>
      <c r="N4316" s="342">
        <v>1</v>
      </c>
      <c r="O4316" s="354" t="s">
        <v>276</v>
      </c>
      <c r="P4316" s="354" t="s">
        <v>276</v>
      </c>
      <c r="Q4316" s="354" t="s">
        <v>276</v>
      </c>
      <c r="S4316">
        <f>SUM(J4316:K4316)</f>
        <v>1</v>
      </c>
    </row>
    <row r="4317" spans="1:19" ht="16" x14ac:dyDescent="0.2">
      <c r="A4317" s="481" t="s">
        <v>567</v>
      </c>
      <c r="B4317" s="345">
        <v>17</v>
      </c>
      <c r="C4317" s="387" t="str">
        <f t="shared" si="456"/>
        <v>BUD2.17</v>
      </c>
      <c r="D4317" s="388">
        <v>2</v>
      </c>
      <c r="E4317" s="485">
        <v>44153</v>
      </c>
      <c r="F4317" s="494" t="s">
        <v>687</v>
      </c>
      <c r="G4317" s="444">
        <f>INDEX([1]CAPS!$A:$A,MATCH(F:F,[1]CAPS!$H:$H,0))</f>
        <v>5535</v>
      </c>
      <c r="H4317" s="407" t="s">
        <v>233</v>
      </c>
      <c r="I4317" s="382" t="s">
        <v>238</v>
      </c>
      <c r="J4317" s="384">
        <v>0</v>
      </c>
      <c r="K4317" s="343">
        <v>1</v>
      </c>
      <c r="L4317" s="340">
        <v>0</v>
      </c>
      <c r="M4317" s="340" t="s">
        <v>276</v>
      </c>
      <c r="N4317" s="342">
        <v>0</v>
      </c>
      <c r="O4317" s="354" t="s">
        <v>276</v>
      </c>
      <c r="P4317" s="354" t="s">
        <v>276</v>
      </c>
      <c r="Q4317" s="354" t="s">
        <v>276</v>
      </c>
      <c r="R4317" s="527" t="s">
        <v>840</v>
      </c>
      <c r="S4317">
        <f>SUM(J4317:K4317)</f>
        <v>1</v>
      </c>
    </row>
    <row r="4318" spans="1:19" ht="32" hidden="1" x14ac:dyDescent="0.2">
      <c r="A4318" s="481" t="s">
        <v>567</v>
      </c>
      <c r="B4318" s="345">
        <v>17</v>
      </c>
      <c r="C4318" s="387" t="str">
        <f t="shared" si="456"/>
        <v>BUD2.17</v>
      </c>
      <c r="D4318" s="388">
        <v>2</v>
      </c>
      <c r="E4318" s="485">
        <v>44153</v>
      </c>
      <c r="F4318" s="344" t="s">
        <v>157</v>
      </c>
      <c r="G4318" s="444">
        <f>INDEX([1]CAPS!$A:$A,MATCH(F:F,[1]CAPS!$H:$H,0))</f>
        <v>2654</v>
      </c>
      <c r="H4318" s="388" t="s">
        <v>237</v>
      </c>
      <c r="I4318" s="383" t="s">
        <v>239</v>
      </c>
      <c r="J4318" s="384">
        <v>0</v>
      </c>
      <c r="K4318" s="343">
        <v>0</v>
      </c>
      <c r="L4318" s="340">
        <v>0</v>
      </c>
      <c r="M4318" s="340" t="s">
        <v>276</v>
      </c>
      <c r="N4318" s="342">
        <v>0</v>
      </c>
      <c r="O4318" s="344">
        <v>10</v>
      </c>
      <c r="P4318" s="342">
        <v>0</v>
      </c>
      <c r="Q4318" s="342">
        <v>0</v>
      </c>
      <c r="S4318">
        <f t="shared" si="461"/>
        <v>10</v>
      </c>
    </row>
    <row r="4319" spans="1:19" ht="16" x14ac:dyDescent="0.2">
      <c r="A4319" s="481" t="s">
        <v>567</v>
      </c>
      <c r="B4319" s="345">
        <v>18</v>
      </c>
      <c r="C4319" s="387" t="str">
        <f t="shared" si="456"/>
        <v>BUD2.18</v>
      </c>
      <c r="D4319" s="388">
        <v>2</v>
      </c>
      <c r="E4319" s="485">
        <v>44153</v>
      </c>
      <c r="F4319" s="344" t="s">
        <v>129</v>
      </c>
      <c r="G4319" s="444">
        <f>INDEX([1]CAPS!$A:$A,MATCH(F:F,[1]CAPS!$H:$H,0))</f>
        <v>5532</v>
      </c>
      <c r="H4319" s="388" t="s">
        <v>233</v>
      </c>
      <c r="I4319" s="383" t="s">
        <v>238</v>
      </c>
      <c r="J4319" s="384">
        <v>0</v>
      </c>
      <c r="K4319" s="343">
        <v>8</v>
      </c>
      <c r="L4319" s="340">
        <v>0</v>
      </c>
      <c r="M4319" s="340" t="s">
        <v>276</v>
      </c>
      <c r="N4319" s="342">
        <v>0</v>
      </c>
      <c r="O4319" s="354" t="s">
        <v>276</v>
      </c>
      <c r="P4319" s="354" t="s">
        <v>276</v>
      </c>
      <c r="Q4319" s="354" t="s">
        <v>276</v>
      </c>
      <c r="S4319">
        <f>SUM(J4319:K4319)</f>
        <v>8</v>
      </c>
    </row>
    <row r="4320" spans="1:19" ht="16" hidden="1" x14ac:dyDescent="0.2">
      <c r="A4320" s="481" t="s">
        <v>567</v>
      </c>
      <c r="B4320" s="345">
        <v>18</v>
      </c>
      <c r="C4320" s="387" t="str">
        <f t="shared" si="456"/>
        <v>BUD2.18</v>
      </c>
      <c r="D4320" s="388">
        <v>2</v>
      </c>
      <c r="E4320" s="485">
        <v>44153</v>
      </c>
      <c r="F4320" s="344" t="s">
        <v>135</v>
      </c>
      <c r="G4320" s="444">
        <f>INDEX([1]CAPS!$A:$A,MATCH(F:F,[1]CAPS!$H:$H,0))</f>
        <v>7766</v>
      </c>
      <c r="H4320" s="388" t="s">
        <v>236</v>
      </c>
      <c r="I4320" s="383" t="s">
        <v>242</v>
      </c>
      <c r="J4320" s="384">
        <v>0</v>
      </c>
      <c r="K4320" s="343">
        <v>2</v>
      </c>
      <c r="L4320" s="340">
        <v>0</v>
      </c>
      <c r="M4320" s="340">
        <v>0</v>
      </c>
      <c r="N4320" s="342">
        <v>0</v>
      </c>
      <c r="O4320" s="344">
        <v>10</v>
      </c>
      <c r="P4320" s="342">
        <v>0</v>
      </c>
      <c r="Q4320" s="342">
        <v>0</v>
      </c>
      <c r="S4320">
        <f t="shared" si="461"/>
        <v>12</v>
      </c>
    </row>
    <row r="4321" spans="1:19" ht="32" hidden="1" x14ac:dyDescent="0.2">
      <c r="A4321" s="481" t="s">
        <v>567</v>
      </c>
      <c r="B4321" s="345">
        <v>18</v>
      </c>
      <c r="C4321" s="387" t="str">
        <f t="shared" si="456"/>
        <v>BUD2.18</v>
      </c>
      <c r="D4321" s="388">
        <v>2</v>
      </c>
      <c r="E4321" s="485">
        <v>44153</v>
      </c>
      <c r="F4321" s="490" t="s">
        <v>229</v>
      </c>
      <c r="G4321" s="444">
        <f>INDEX([1]CAPS!$A:$A,MATCH(F:F,[1]CAPS!$H:$H,0))</f>
        <v>3997</v>
      </c>
      <c r="H4321" s="507" t="s">
        <v>974</v>
      </c>
      <c r="I4321" s="383" t="s">
        <v>239</v>
      </c>
      <c r="J4321" s="384">
        <v>0</v>
      </c>
      <c r="K4321" s="343">
        <v>6</v>
      </c>
      <c r="L4321" s="340">
        <v>0</v>
      </c>
      <c r="M4321" s="340">
        <v>0</v>
      </c>
      <c r="N4321" s="342">
        <v>0</v>
      </c>
      <c r="O4321" s="342">
        <v>0</v>
      </c>
      <c r="P4321" s="342">
        <v>0</v>
      </c>
      <c r="Q4321" s="342">
        <v>0</v>
      </c>
      <c r="S4321">
        <f t="shared" si="461"/>
        <v>6</v>
      </c>
    </row>
    <row r="4322" spans="1:19" ht="16" hidden="1" x14ac:dyDescent="0.2">
      <c r="A4322" s="481" t="s">
        <v>567</v>
      </c>
      <c r="B4322" s="345">
        <v>18</v>
      </c>
      <c r="C4322" s="387" t="str">
        <f t="shared" si="456"/>
        <v>BUD2.18</v>
      </c>
      <c r="D4322" s="388">
        <v>2</v>
      </c>
      <c r="E4322" s="485">
        <v>44153</v>
      </c>
      <c r="F4322" s="344" t="s">
        <v>139</v>
      </c>
      <c r="G4322" s="444">
        <f>INDEX([1]CAPS!$A:$A,MATCH(F:F,[1]CAPS!$H:$H,0))</f>
        <v>6325</v>
      </c>
      <c r="H4322" s="388" t="s">
        <v>234</v>
      </c>
      <c r="I4322" s="383" t="s">
        <v>238</v>
      </c>
      <c r="J4322" s="384">
        <v>0</v>
      </c>
      <c r="K4322" s="343">
        <v>4</v>
      </c>
      <c r="L4322" s="340">
        <v>0</v>
      </c>
      <c r="M4322" s="340">
        <v>0</v>
      </c>
      <c r="N4322" s="358">
        <v>2</v>
      </c>
      <c r="O4322" s="490" t="s">
        <v>276</v>
      </c>
      <c r="P4322" s="354" t="s">
        <v>276</v>
      </c>
      <c r="Q4322" s="354" t="s">
        <v>276</v>
      </c>
      <c r="S4322">
        <f>SUM(J4322:K4322)</f>
        <v>4</v>
      </c>
    </row>
    <row r="4323" spans="1:19" ht="16" x14ac:dyDescent="0.2">
      <c r="A4323" s="481" t="s">
        <v>567</v>
      </c>
      <c r="B4323" s="345">
        <v>18</v>
      </c>
      <c r="C4323" s="387" t="str">
        <f t="shared" si="456"/>
        <v>BUD2.18</v>
      </c>
      <c r="D4323" s="388">
        <v>2</v>
      </c>
      <c r="E4323" s="485">
        <v>44153</v>
      </c>
      <c r="F4323" s="344" t="s">
        <v>134</v>
      </c>
      <c r="G4323" s="444">
        <f>INDEX([1]CAPS!$A:$A,MATCH(F:F,[1]CAPS!$H:$H,0))</f>
        <v>2302</v>
      </c>
      <c r="H4323" s="388" t="s">
        <v>233</v>
      </c>
      <c r="I4323" s="383" t="s">
        <v>238</v>
      </c>
      <c r="J4323" s="384">
        <v>0</v>
      </c>
      <c r="K4323" s="343">
        <v>10</v>
      </c>
      <c r="L4323" s="340">
        <v>0</v>
      </c>
      <c r="M4323" s="340" t="s">
        <v>276</v>
      </c>
      <c r="N4323" s="342">
        <v>0</v>
      </c>
      <c r="O4323" s="354" t="s">
        <v>276</v>
      </c>
      <c r="P4323" s="354" t="s">
        <v>276</v>
      </c>
      <c r="Q4323" s="354" t="s">
        <v>276</v>
      </c>
      <c r="S4323">
        <f>SUM(J4323:K4323)</f>
        <v>10</v>
      </c>
    </row>
    <row r="4324" spans="1:19" ht="32" hidden="1" x14ac:dyDescent="0.2">
      <c r="A4324" s="481" t="s">
        <v>567</v>
      </c>
      <c r="B4324" s="345">
        <v>18</v>
      </c>
      <c r="C4324" s="387" t="str">
        <f t="shared" si="456"/>
        <v>BUD2.18</v>
      </c>
      <c r="D4324" s="388">
        <v>2</v>
      </c>
      <c r="E4324" s="485">
        <v>44153</v>
      </c>
      <c r="F4324" s="344" t="s">
        <v>157</v>
      </c>
      <c r="G4324" s="444">
        <f>INDEX([1]CAPS!$A:$A,MATCH(F:F,[1]CAPS!$H:$H,0))</f>
        <v>2654</v>
      </c>
      <c r="H4324" s="388" t="s">
        <v>237</v>
      </c>
      <c r="I4324" s="383" t="s">
        <v>239</v>
      </c>
      <c r="J4324" s="384">
        <v>0</v>
      </c>
      <c r="K4324" s="343">
        <v>0</v>
      </c>
      <c r="L4324" s="340">
        <v>0</v>
      </c>
      <c r="M4324" s="340" t="s">
        <v>276</v>
      </c>
      <c r="N4324" s="342">
        <v>0</v>
      </c>
      <c r="O4324" s="344">
        <v>2</v>
      </c>
      <c r="P4324" s="342">
        <v>0</v>
      </c>
      <c r="Q4324" s="342">
        <v>0</v>
      </c>
      <c r="S4324">
        <f t="shared" si="461"/>
        <v>2</v>
      </c>
    </row>
    <row r="4325" spans="1:19" ht="16" x14ac:dyDescent="0.2">
      <c r="A4325" s="481" t="s">
        <v>567</v>
      </c>
      <c r="B4325" s="345">
        <v>18</v>
      </c>
      <c r="C4325" s="387" t="str">
        <f t="shared" si="456"/>
        <v>BUD2.18</v>
      </c>
      <c r="D4325" s="388">
        <v>2</v>
      </c>
      <c r="E4325" s="485">
        <v>44153</v>
      </c>
      <c r="F4325" s="494" t="s">
        <v>687</v>
      </c>
      <c r="G4325" s="444">
        <f>INDEX([1]CAPS!$A:$A,MATCH(F:F,[1]CAPS!$H:$H,0))</f>
        <v>5535</v>
      </c>
      <c r="H4325" s="407" t="s">
        <v>233</v>
      </c>
      <c r="I4325" s="382" t="s">
        <v>238</v>
      </c>
      <c r="J4325" s="384">
        <v>0</v>
      </c>
      <c r="K4325" s="343">
        <v>5</v>
      </c>
      <c r="L4325" s="340">
        <v>0</v>
      </c>
      <c r="M4325" s="340" t="s">
        <v>276</v>
      </c>
      <c r="N4325" s="342">
        <v>0</v>
      </c>
      <c r="O4325" s="354" t="s">
        <v>276</v>
      </c>
      <c r="P4325" s="354" t="s">
        <v>276</v>
      </c>
      <c r="Q4325" s="354" t="s">
        <v>276</v>
      </c>
      <c r="R4325" s="527" t="s">
        <v>840</v>
      </c>
      <c r="S4325">
        <f t="shared" ref="S4325:S4326" si="463">SUM(J4325:K4325)</f>
        <v>5</v>
      </c>
    </row>
    <row r="4326" spans="1:19" ht="16" x14ac:dyDescent="0.2">
      <c r="A4326" s="481" t="s">
        <v>567</v>
      </c>
      <c r="B4326" s="345">
        <v>19</v>
      </c>
      <c r="C4326" s="387" t="str">
        <f t="shared" si="456"/>
        <v>BUD2.19</v>
      </c>
      <c r="D4326" s="388">
        <v>2</v>
      </c>
      <c r="E4326" s="485">
        <v>44153</v>
      </c>
      <c r="F4326" s="344" t="s">
        <v>129</v>
      </c>
      <c r="G4326" s="444">
        <f>INDEX([1]CAPS!$A:$A,MATCH(F:F,[1]CAPS!$H:$H,0))</f>
        <v>5532</v>
      </c>
      <c r="H4326" s="388" t="s">
        <v>233</v>
      </c>
      <c r="I4326" s="383" t="s">
        <v>238</v>
      </c>
      <c r="J4326" s="384">
        <v>0</v>
      </c>
      <c r="K4326" s="343">
        <v>6</v>
      </c>
      <c r="L4326" s="340">
        <v>0</v>
      </c>
      <c r="M4326" s="340" t="s">
        <v>276</v>
      </c>
      <c r="N4326" s="342">
        <v>0</v>
      </c>
      <c r="O4326" s="354" t="s">
        <v>276</v>
      </c>
      <c r="P4326" s="354" t="s">
        <v>276</v>
      </c>
      <c r="Q4326" s="354" t="s">
        <v>276</v>
      </c>
      <c r="S4326">
        <f t="shared" si="463"/>
        <v>6</v>
      </c>
    </row>
    <row r="4327" spans="1:19" ht="16" hidden="1" x14ac:dyDescent="0.2">
      <c r="A4327" s="481" t="s">
        <v>567</v>
      </c>
      <c r="B4327" s="345">
        <v>19</v>
      </c>
      <c r="C4327" s="387" t="str">
        <f t="shared" ref="C4327:C4339" si="464">CONCATENATE(A4327,".",B4327)</f>
        <v>BUD2.19</v>
      </c>
      <c r="D4327" s="388">
        <v>2</v>
      </c>
      <c r="E4327" s="485">
        <v>44153</v>
      </c>
      <c r="F4327" s="344" t="s">
        <v>135</v>
      </c>
      <c r="G4327" s="444">
        <f>INDEX([1]CAPS!$A:$A,MATCH(F:F,[1]CAPS!$H:$H,0))</f>
        <v>7766</v>
      </c>
      <c r="H4327" s="388" t="s">
        <v>236</v>
      </c>
      <c r="I4327" s="383" t="s">
        <v>242</v>
      </c>
      <c r="J4327" s="384">
        <v>0</v>
      </c>
      <c r="K4327" s="343">
        <v>4</v>
      </c>
      <c r="L4327" s="340">
        <v>0</v>
      </c>
      <c r="M4327" s="340">
        <v>0</v>
      </c>
      <c r="N4327" s="342">
        <v>0</v>
      </c>
      <c r="O4327" s="344">
        <v>14</v>
      </c>
      <c r="P4327" s="342">
        <v>0</v>
      </c>
      <c r="Q4327" s="342">
        <v>0</v>
      </c>
      <c r="S4327">
        <f t="shared" si="461"/>
        <v>18</v>
      </c>
    </row>
    <row r="4328" spans="1:19" ht="32" hidden="1" x14ac:dyDescent="0.2">
      <c r="A4328" s="481" t="s">
        <v>567</v>
      </c>
      <c r="B4328" s="345">
        <v>19</v>
      </c>
      <c r="C4328" s="387" t="str">
        <f t="shared" si="464"/>
        <v>BUD2.19</v>
      </c>
      <c r="D4328" s="388">
        <v>2</v>
      </c>
      <c r="E4328" s="485">
        <v>44153</v>
      </c>
      <c r="F4328" s="490" t="s">
        <v>229</v>
      </c>
      <c r="G4328" s="444">
        <f>INDEX([1]CAPS!$A:$A,MATCH(F:F,[1]CAPS!$H:$H,0))</f>
        <v>3997</v>
      </c>
      <c r="H4328" s="507" t="s">
        <v>974</v>
      </c>
      <c r="I4328" s="383" t="s">
        <v>239</v>
      </c>
      <c r="J4328" s="384">
        <v>0</v>
      </c>
      <c r="K4328" s="343">
        <v>5</v>
      </c>
      <c r="L4328" s="340">
        <v>0</v>
      </c>
      <c r="M4328" s="340">
        <v>0</v>
      </c>
      <c r="N4328" s="342">
        <v>0</v>
      </c>
      <c r="O4328" s="342">
        <v>0</v>
      </c>
      <c r="P4328" s="342">
        <v>0</v>
      </c>
      <c r="Q4328" s="342">
        <v>0</v>
      </c>
      <c r="S4328">
        <f t="shared" si="461"/>
        <v>5</v>
      </c>
    </row>
    <row r="4329" spans="1:19" ht="16" hidden="1" x14ac:dyDescent="0.2">
      <c r="A4329" s="481" t="s">
        <v>567</v>
      </c>
      <c r="B4329" s="345">
        <v>19</v>
      </c>
      <c r="C4329" s="387" t="str">
        <f t="shared" si="464"/>
        <v>BUD2.19</v>
      </c>
      <c r="D4329" s="388">
        <v>2</v>
      </c>
      <c r="E4329" s="485">
        <v>44153</v>
      </c>
      <c r="F4329" s="344" t="s">
        <v>139</v>
      </c>
      <c r="G4329" s="444">
        <f>INDEX([1]CAPS!$A:$A,MATCH(F:F,[1]CAPS!$H:$H,0))</f>
        <v>6325</v>
      </c>
      <c r="H4329" s="388" t="s">
        <v>234</v>
      </c>
      <c r="I4329" s="383" t="s">
        <v>238</v>
      </c>
      <c r="J4329" s="384">
        <v>0</v>
      </c>
      <c r="K4329" s="343">
        <v>2</v>
      </c>
      <c r="L4329" s="340">
        <v>0</v>
      </c>
      <c r="M4329" s="340">
        <v>0</v>
      </c>
      <c r="N4329" s="342">
        <v>2</v>
      </c>
      <c r="O4329" s="354" t="s">
        <v>276</v>
      </c>
      <c r="P4329" s="354" t="s">
        <v>276</v>
      </c>
      <c r="Q4329" s="354" t="s">
        <v>276</v>
      </c>
      <c r="S4329">
        <f>SUM(J4329:K4329)</f>
        <v>2</v>
      </c>
    </row>
    <row r="4330" spans="1:19" ht="16" x14ac:dyDescent="0.2">
      <c r="A4330" s="481" t="s">
        <v>567</v>
      </c>
      <c r="B4330" s="345">
        <v>19</v>
      </c>
      <c r="C4330" s="387" t="str">
        <f t="shared" si="464"/>
        <v>BUD2.19</v>
      </c>
      <c r="D4330" s="388">
        <v>2</v>
      </c>
      <c r="E4330" s="485">
        <v>44153</v>
      </c>
      <c r="F4330" s="344" t="s">
        <v>134</v>
      </c>
      <c r="G4330" s="444">
        <f>INDEX([1]CAPS!$A:$A,MATCH(F:F,[1]CAPS!$H:$H,0))</f>
        <v>2302</v>
      </c>
      <c r="H4330" s="388" t="s">
        <v>233</v>
      </c>
      <c r="I4330" s="383" t="s">
        <v>238</v>
      </c>
      <c r="J4330" s="384">
        <v>0</v>
      </c>
      <c r="K4330" s="343">
        <v>6</v>
      </c>
      <c r="L4330" s="340">
        <v>0</v>
      </c>
      <c r="M4330" s="340" t="s">
        <v>276</v>
      </c>
      <c r="N4330" s="342">
        <v>0</v>
      </c>
      <c r="O4330" s="354" t="s">
        <v>276</v>
      </c>
      <c r="P4330" s="354" t="s">
        <v>276</v>
      </c>
      <c r="Q4330" s="354" t="s">
        <v>276</v>
      </c>
      <c r="S4330">
        <f>SUM(J4330:K4330)</f>
        <v>6</v>
      </c>
    </row>
    <row r="4331" spans="1:19" ht="32" hidden="1" x14ac:dyDescent="0.2">
      <c r="A4331" s="481" t="s">
        <v>567</v>
      </c>
      <c r="B4331" s="345">
        <v>19</v>
      </c>
      <c r="C4331" s="387" t="str">
        <f t="shared" si="464"/>
        <v>BUD2.19</v>
      </c>
      <c r="D4331" s="388">
        <v>2</v>
      </c>
      <c r="E4331" s="485">
        <v>44153</v>
      </c>
      <c r="F4331" s="344" t="s">
        <v>157</v>
      </c>
      <c r="G4331" s="444">
        <f>INDEX([1]CAPS!$A:$A,MATCH(F:F,[1]CAPS!$H:$H,0))</f>
        <v>2654</v>
      </c>
      <c r="H4331" s="388" t="s">
        <v>237</v>
      </c>
      <c r="I4331" s="383" t="s">
        <v>239</v>
      </c>
      <c r="J4331" s="384">
        <v>0</v>
      </c>
      <c r="K4331" s="497">
        <v>0</v>
      </c>
      <c r="L4331" s="340">
        <v>0</v>
      </c>
      <c r="M4331" s="340" t="s">
        <v>276</v>
      </c>
      <c r="N4331" s="342">
        <v>0</v>
      </c>
      <c r="O4331" s="490">
        <v>20</v>
      </c>
      <c r="P4331" s="342">
        <v>0</v>
      </c>
      <c r="Q4331" s="342">
        <v>0</v>
      </c>
      <c r="S4331">
        <f t="shared" si="461"/>
        <v>20</v>
      </c>
    </row>
    <row r="4332" spans="1:19" ht="16" x14ac:dyDescent="0.2">
      <c r="A4332" s="481" t="s">
        <v>567</v>
      </c>
      <c r="B4332" s="345">
        <v>19</v>
      </c>
      <c r="C4332" s="387" t="str">
        <f t="shared" si="464"/>
        <v>BUD2.19</v>
      </c>
      <c r="D4332" s="388">
        <v>2</v>
      </c>
      <c r="E4332" s="485">
        <v>44153</v>
      </c>
      <c r="F4332" s="494" t="s">
        <v>687</v>
      </c>
      <c r="G4332" s="444">
        <f>INDEX([1]CAPS!$A:$A,MATCH(F:F,[1]CAPS!$H:$H,0))</f>
        <v>5535</v>
      </c>
      <c r="H4332" s="407" t="s">
        <v>233</v>
      </c>
      <c r="I4332" s="382" t="s">
        <v>238</v>
      </c>
      <c r="J4332" s="384">
        <v>0</v>
      </c>
      <c r="K4332" s="343">
        <v>2</v>
      </c>
      <c r="L4332" s="340">
        <v>0</v>
      </c>
      <c r="M4332" s="340" t="s">
        <v>276</v>
      </c>
      <c r="N4332" s="342">
        <v>0</v>
      </c>
      <c r="O4332" s="354" t="s">
        <v>276</v>
      </c>
      <c r="P4332" s="354" t="s">
        <v>276</v>
      </c>
      <c r="Q4332" s="354" t="s">
        <v>276</v>
      </c>
      <c r="R4332" s="527" t="s">
        <v>840</v>
      </c>
      <c r="S4332">
        <f t="shared" ref="S4332:S4333" si="465">SUM(J4332:K4332)</f>
        <v>2</v>
      </c>
    </row>
    <row r="4333" spans="1:19" ht="16" x14ac:dyDescent="0.2">
      <c r="A4333" s="481" t="s">
        <v>567</v>
      </c>
      <c r="B4333" s="345">
        <v>20</v>
      </c>
      <c r="C4333" s="387" t="str">
        <f t="shared" si="464"/>
        <v>BUD2.20</v>
      </c>
      <c r="D4333" s="388">
        <v>2</v>
      </c>
      <c r="E4333" s="485">
        <v>44153</v>
      </c>
      <c r="F4333" s="344" t="s">
        <v>129</v>
      </c>
      <c r="G4333" s="444">
        <f>INDEX([1]CAPS!$A:$A,MATCH(F:F,[1]CAPS!$H:$H,0))</f>
        <v>5532</v>
      </c>
      <c r="H4333" s="388" t="s">
        <v>233</v>
      </c>
      <c r="I4333" s="383" t="s">
        <v>238</v>
      </c>
      <c r="J4333" s="384">
        <v>0</v>
      </c>
      <c r="K4333" s="343">
        <v>3</v>
      </c>
      <c r="L4333" s="340">
        <v>0</v>
      </c>
      <c r="M4333" s="340" t="s">
        <v>276</v>
      </c>
      <c r="N4333" s="342">
        <v>0</v>
      </c>
      <c r="O4333" s="354" t="s">
        <v>276</v>
      </c>
      <c r="P4333" s="354" t="s">
        <v>276</v>
      </c>
      <c r="Q4333" s="354" t="s">
        <v>276</v>
      </c>
      <c r="S4333">
        <f t="shared" si="465"/>
        <v>3</v>
      </c>
    </row>
    <row r="4334" spans="1:19" ht="16" hidden="1" x14ac:dyDescent="0.2">
      <c r="A4334" s="481" t="s">
        <v>567</v>
      </c>
      <c r="B4334" s="345">
        <v>20</v>
      </c>
      <c r="C4334" s="387" t="str">
        <f t="shared" si="464"/>
        <v>BUD2.20</v>
      </c>
      <c r="D4334" s="388">
        <v>2</v>
      </c>
      <c r="E4334" s="485">
        <v>44153</v>
      </c>
      <c r="F4334" s="344" t="s">
        <v>135</v>
      </c>
      <c r="G4334" s="444">
        <f>INDEX([1]CAPS!$A:$A,MATCH(F:F,[1]CAPS!$H:$H,0))</f>
        <v>7766</v>
      </c>
      <c r="H4334" s="388" t="s">
        <v>236</v>
      </c>
      <c r="I4334" s="383" t="s">
        <v>242</v>
      </c>
      <c r="J4334" s="384">
        <v>0</v>
      </c>
      <c r="K4334" s="343">
        <v>2</v>
      </c>
      <c r="L4334" s="340">
        <v>0</v>
      </c>
      <c r="M4334" s="340">
        <v>0</v>
      </c>
      <c r="N4334" s="342">
        <v>0</v>
      </c>
      <c r="O4334" s="344">
        <v>20</v>
      </c>
      <c r="P4334" s="342">
        <v>0</v>
      </c>
      <c r="Q4334" s="342">
        <v>0</v>
      </c>
      <c r="S4334">
        <f t="shared" si="461"/>
        <v>22</v>
      </c>
    </row>
    <row r="4335" spans="1:19" ht="32" hidden="1" x14ac:dyDescent="0.2">
      <c r="A4335" s="481" t="s">
        <v>567</v>
      </c>
      <c r="B4335" s="345">
        <v>20</v>
      </c>
      <c r="C4335" s="387" t="str">
        <f t="shared" si="464"/>
        <v>BUD2.20</v>
      </c>
      <c r="D4335" s="388">
        <v>2</v>
      </c>
      <c r="E4335" s="485">
        <v>44153</v>
      </c>
      <c r="F4335" s="490" t="s">
        <v>229</v>
      </c>
      <c r="G4335" s="444">
        <f>INDEX([1]CAPS!$A:$A,MATCH(F:F,[1]CAPS!$H:$H,0))</f>
        <v>3997</v>
      </c>
      <c r="H4335" s="507" t="s">
        <v>974</v>
      </c>
      <c r="I4335" s="383" t="s">
        <v>239</v>
      </c>
      <c r="J4335" s="384">
        <v>0</v>
      </c>
      <c r="K4335" s="343">
        <v>14</v>
      </c>
      <c r="L4335" s="340">
        <v>0</v>
      </c>
      <c r="M4335" s="340">
        <v>0</v>
      </c>
      <c r="N4335" s="342">
        <v>0</v>
      </c>
      <c r="O4335" s="342">
        <v>0</v>
      </c>
      <c r="P4335" s="342">
        <v>0</v>
      </c>
      <c r="Q4335" s="342">
        <v>0</v>
      </c>
      <c r="S4335">
        <f t="shared" si="461"/>
        <v>14</v>
      </c>
    </row>
    <row r="4336" spans="1:19" ht="16" x14ac:dyDescent="0.2">
      <c r="A4336" s="481" t="s">
        <v>567</v>
      </c>
      <c r="B4336" s="345">
        <v>20</v>
      </c>
      <c r="C4336" s="387" t="str">
        <f t="shared" si="464"/>
        <v>BUD2.20</v>
      </c>
      <c r="D4336" s="388">
        <v>2</v>
      </c>
      <c r="E4336" s="485">
        <v>44153</v>
      </c>
      <c r="F4336" s="344" t="s">
        <v>134</v>
      </c>
      <c r="G4336" s="444">
        <f>INDEX([1]CAPS!$A:$A,MATCH(F:F,[1]CAPS!$H:$H,0))</f>
        <v>2302</v>
      </c>
      <c r="H4336" s="388" t="s">
        <v>233</v>
      </c>
      <c r="I4336" s="383" t="s">
        <v>238</v>
      </c>
      <c r="J4336" s="384">
        <v>0</v>
      </c>
      <c r="K4336" s="343">
        <v>5</v>
      </c>
      <c r="L4336" s="340">
        <v>0</v>
      </c>
      <c r="M4336" s="340" t="s">
        <v>276</v>
      </c>
      <c r="N4336" s="342">
        <v>0</v>
      </c>
      <c r="O4336" s="354" t="s">
        <v>276</v>
      </c>
      <c r="P4336" s="354" t="s">
        <v>276</v>
      </c>
      <c r="Q4336" s="354" t="s">
        <v>276</v>
      </c>
      <c r="S4336">
        <f>SUM(J4336:K4336)</f>
        <v>5</v>
      </c>
    </row>
    <row r="4337" spans="1:19" ht="16" hidden="1" x14ac:dyDescent="0.2">
      <c r="A4337" s="481" t="s">
        <v>567</v>
      </c>
      <c r="B4337" s="345">
        <v>20</v>
      </c>
      <c r="C4337" s="387" t="str">
        <f t="shared" si="464"/>
        <v>BUD2.20</v>
      </c>
      <c r="D4337" s="388">
        <v>2</v>
      </c>
      <c r="E4337" s="485">
        <v>44153</v>
      </c>
      <c r="F4337" s="344" t="s">
        <v>139</v>
      </c>
      <c r="G4337" s="444">
        <f>INDEX([1]CAPS!$A:$A,MATCH(F:F,[1]CAPS!$H:$H,0))</f>
        <v>6325</v>
      </c>
      <c r="H4337" s="388" t="s">
        <v>234</v>
      </c>
      <c r="I4337" s="383" t="s">
        <v>238</v>
      </c>
      <c r="J4337" s="384">
        <v>0</v>
      </c>
      <c r="K4337" s="343">
        <v>4</v>
      </c>
      <c r="L4337" s="340">
        <v>0</v>
      </c>
      <c r="M4337" s="340">
        <v>0</v>
      </c>
      <c r="N4337" s="342">
        <v>0</v>
      </c>
      <c r="O4337" s="354" t="s">
        <v>276</v>
      </c>
      <c r="P4337" s="354" t="s">
        <v>276</v>
      </c>
      <c r="Q4337" s="354" t="s">
        <v>276</v>
      </c>
      <c r="S4337">
        <f>SUM(J4337:K4337)</f>
        <v>4</v>
      </c>
    </row>
    <row r="4338" spans="1:19" ht="32" hidden="1" x14ac:dyDescent="0.2">
      <c r="A4338" s="481" t="s">
        <v>567</v>
      </c>
      <c r="B4338" s="345">
        <v>20</v>
      </c>
      <c r="C4338" s="387" t="str">
        <f t="shared" si="464"/>
        <v>BUD2.20</v>
      </c>
      <c r="D4338" s="388">
        <v>2</v>
      </c>
      <c r="E4338" s="485">
        <v>44153</v>
      </c>
      <c r="F4338" s="344" t="s">
        <v>157</v>
      </c>
      <c r="G4338" s="444">
        <f>INDEX([1]CAPS!$A:$A,MATCH(F:F,[1]CAPS!$H:$H,0))</f>
        <v>2654</v>
      </c>
      <c r="H4338" s="388" t="s">
        <v>237</v>
      </c>
      <c r="I4338" s="383" t="s">
        <v>239</v>
      </c>
      <c r="J4338" s="384">
        <v>0</v>
      </c>
      <c r="K4338" s="343">
        <v>0</v>
      </c>
      <c r="L4338" s="340">
        <v>0</v>
      </c>
      <c r="M4338" s="340" t="s">
        <v>276</v>
      </c>
      <c r="N4338" s="342">
        <v>0</v>
      </c>
      <c r="O4338" s="344">
        <v>12</v>
      </c>
      <c r="P4338" s="342">
        <v>0</v>
      </c>
      <c r="Q4338" s="342">
        <v>0</v>
      </c>
      <c r="S4338">
        <f t="shared" si="461"/>
        <v>12</v>
      </c>
    </row>
    <row r="4339" spans="1:19" ht="16" x14ac:dyDescent="0.2">
      <c r="A4339" s="481" t="s">
        <v>567</v>
      </c>
      <c r="B4339" s="345">
        <v>20</v>
      </c>
      <c r="C4339" s="387" t="str">
        <f t="shared" si="464"/>
        <v>BUD2.20</v>
      </c>
      <c r="D4339" s="388">
        <v>2</v>
      </c>
      <c r="E4339" s="485">
        <v>44153</v>
      </c>
      <c r="F4339" s="494" t="s">
        <v>687</v>
      </c>
      <c r="G4339" s="444">
        <f>INDEX([1]CAPS!$A:$A,MATCH(F:F,[1]CAPS!$H:$H,0))</f>
        <v>5535</v>
      </c>
      <c r="H4339" s="407" t="s">
        <v>233</v>
      </c>
      <c r="I4339" s="382" t="s">
        <v>238</v>
      </c>
      <c r="J4339" s="384">
        <v>0</v>
      </c>
      <c r="K4339" s="343">
        <v>5</v>
      </c>
      <c r="L4339" s="340">
        <v>0</v>
      </c>
      <c r="M4339" s="340" t="s">
        <v>276</v>
      </c>
      <c r="N4339" s="342">
        <v>0</v>
      </c>
      <c r="O4339" s="354" t="s">
        <v>276</v>
      </c>
      <c r="P4339" s="354" t="s">
        <v>276</v>
      </c>
      <c r="Q4339" s="354" t="s">
        <v>276</v>
      </c>
      <c r="R4339" s="527" t="s">
        <v>840</v>
      </c>
      <c r="S4339">
        <f>SUM(J4339:K4339)</f>
        <v>5</v>
      </c>
    </row>
    <row r="4340" spans="1:19" ht="32" hidden="1" x14ac:dyDescent="0.2">
      <c r="A4340" s="481" t="s">
        <v>363</v>
      </c>
      <c r="B4340" s="156">
        <v>1</v>
      </c>
      <c r="C4340" s="387" t="str">
        <f t="shared" ref="C4340:C4371" si="466">CONCATENATE(A4340,".",B4340)</f>
        <v>GGE1.1</v>
      </c>
      <c r="D4340" s="388">
        <v>2</v>
      </c>
      <c r="E4340" s="485">
        <v>44152</v>
      </c>
      <c r="F4340" s="154" t="s">
        <v>232</v>
      </c>
      <c r="G4340" s="444">
        <f>INDEX([1]CAPS!$A:$A,MATCH(F:F,[1]CAPS!$H:$H,0))</f>
        <v>8875</v>
      </c>
      <c r="H4340" s="414" t="s">
        <v>236</v>
      </c>
      <c r="I4340" s="383" t="s">
        <v>239</v>
      </c>
      <c r="J4340" s="384">
        <v>0</v>
      </c>
      <c r="K4340" s="384">
        <v>0</v>
      </c>
      <c r="L4340" s="340">
        <v>0</v>
      </c>
      <c r="M4340" s="340" t="s">
        <v>276</v>
      </c>
      <c r="N4340" s="342">
        <v>0</v>
      </c>
      <c r="O4340" s="340">
        <v>1</v>
      </c>
      <c r="P4340" s="340">
        <v>0</v>
      </c>
      <c r="Q4340" s="340">
        <v>0</v>
      </c>
      <c r="S4340">
        <f t="shared" si="461"/>
        <v>1</v>
      </c>
    </row>
    <row r="4341" spans="1:19" ht="32" hidden="1" x14ac:dyDescent="0.2">
      <c r="A4341" s="481" t="s">
        <v>363</v>
      </c>
      <c r="B4341" s="156">
        <v>1</v>
      </c>
      <c r="C4341" s="387" t="str">
        <f t="shared" si="466"/>
        <v>GGE1.1</v>
      </c>
      <c r="D4341" s="388">
        <v>2</v>
      </c>
      <c r="E4341" s="485">
        <v>44152</v>
      </c>
      <c r="F4341" s="74" t="s">
        <v>135</v>
      </c>
      <c r="G4341" s="444">
        <f>INDEX([1]CAPS!$A:$A,MATCH(F:F,[1]CAPS!$H:$H,0))</f>
        <v>7766</v>
      </c>
      <c r="H4341" s="414" t="s">
        <v>236</v>
      </c>
      <c r="I4341" s="366" t="s">
        <v>242</v>
      </c>
      <c r="J4341" s="384">
        <v>0</v>
      </c>
      <c r="K4341" s="384">
        <v>0</v>
      </c>
      <c r="L4341" s="340">
        <v>0</v>
      </c>
      <c r="M4341" s="340" t="s">
        <v>276</v>
      </c>
      <c r="N4341" s="342">
        <v>0</v>
      </c>
      <c r="O4341" s="340">
        <v>10</v>
      </c>
      <c r="P4341" s="340">
        <v>0</v>
      </c>
      <c r="Q4341" s="340">
        <v>0</v>
      </c>
      <c r="S4341">
        <f t="shared" si="461"/>
        <v>10</v>
      </c>
    </row>
    <row r="4342" spans="1:19" ht="16" hidden="1" x14ac:dyDescent="0.2">
      <c r="A4342" s="481" t="s">
        <v>363</v>
      </c>
      <c r="B4342" s="156">
        <v>1</v>
      </c>
      <c r="C4342" s="387" t="str">
        <f t="shared" si="466"/>
        <v>GGE1.1</v>
      </c>
      <c r="D4342" s="388">
        <v>2</v>
      </c>
      <c r="E4342" s="485">
        <v>44152</v>
      </c>
      <c r="F4342" s="487" t="s">
        <v>849</v>
      </c>
      <c r="G4342" s="444">
        <f>INDEX([1]CAPS!$A:$A,MATCH(F:F,[1]CAPS!$H:$H,0))</f>
        <v>2451</v>
      </c>
      <c r="H4342" s="414" t="s">
        <v>237</v>
      </c>
      <c r="I4342" s="366"/>
      <c r="J4342" s="384">
        <v>0</v>
      </c>
      <c r="K4342" s="340">
        <v>0</v>
      </c>
      <c r="L4342" s="340">
        <v>0</v>
      </c>
      <c r="M4342" s="340" t="s">
        <v>276</v>
      </c>
      <c r="N4342" s="342">
        <v>0</v>
      </c>
      <c r="O4342" s="340">
        <v>1</v>
      </c>
      <c r="P4342" s="340">
        <v>0</v>
      </c>
      <c r="Q4342" s="340">
        <v>1</v>
      </c>
      <c r="R4342" t="s">
        <v>904</v>
      </c>
      <c r="S4342">
        <f t="shared" si="461"/>
        <v>1</v>
      </c>
    </row>
    <row r="4343" spans="1:19" ht="32" hidden="1" x14ac:dyDescent="0.2">
      <c r="A4343" s="481" t="s">
        <v>363</v>
      </c>
      <c r="B4343" s="156">
        <v>1</v>
      </c>
      <c r="C4343" s="387" t="str">
        <f t="shared" si="466"/>
        <v>GGE1.1</v>
      </c>
      <c r="D4343" s="388">
        <v>2</v>
      </c>
      <c r="E4343" s="485">
        <v>44152</v>
      </c>
      <c r="F4343" s="156" t="s">
        <v>788</v>
      </c>
      <c r="G4343" s="444">
        <f>INDEX([1]CAPS!$A:$A,MATCH(F:F,[1]CAPS!$H:$H,0))</f>
        <v>7245</v>
      </c>
      <c r="H4343" s="414" t="s">
        <v>236</v>
      </c>
      <c r="I4343" s="366"/>
      <c r="J4343" s="384">
        <v>0</v>
      </c>
      <c r="K4343" s="384">
        <v>0</v>
      </c>
      <c r="L4343" s="340">
        <v>0</v>
      </c>
      <c r="M4343" s="340" t="s">
        <v>276</v>
      </c>
      <c r="N4343" s="342">
        <v>0</v>
      </c>
      <c r="O4343" s="340">
        <v>10</v>
      </c>
      <c r="P4343" s="340">
        <v>0</v>
      </c>
      <c r="Q4343" s="340">
        <v>0</v>
      </c>
      <c r="S4343">
        <f t="shared" si="461"/>
        <v>10</v>
      </c>
    </row>
    <row r="4344" spans="1:19" ht="16" hidden="1" x14ac:dyDescent="0.2">
      <c r="A4344" s="481" t="s">
        <v>363</v>
      </c>
      <c r="B4344" s="156">
        <v>1</v>
      </c>
      <c r="C4344" s="387" t="str">
        <f t="shared" si="466"/>
        <v>GGE1.1</v>
      </c>
      <c r="D4344" s="388">
        <v>2</v>
      </c>
      <c r="E4344" s="485">
        <v>44152</v>
      </c>
      <c r="F4344" s="156" t="s">
        <v>134</v>
      </c>
      <c r="G4344" s="444">
        <f>INDEX([1]CAPS!$A:$A,MATCH(F:F,[1]CAPS!$H:$H,0))</f>
        <v>2302</v>
      </c>
      <c r="H4344" s="414" t="s">
        <v>233</v>
      </c>
      <c r="I4344" s="366"/>
      <c r="J4344" s="384">
        <v>0</v>
      </c>
      <c r="K4344" s="340">
        <v>0</v>
      </c>
      <c r="L4344" s="340">
        <v>0</v>
      </c>
      <c r="M4344" s="340" t="s">
        <v>276</v>
      </c>
      <c r="N4344" s="342">
        <v>0</v>
      </c>
      <c r="O4344" s="340">
        <v>1</v>
      </c>
      <c r="P4344" s="340">
        <v>0</v>
      </c>
      <c r="Q4344" s="340">
        <v>0</v>
      </c>
      <c r="S4344">
        <f t="shared" si="461"/>
        <v>1</v>
      </c>
    </row>
    <row r="4345" spans="1:19" ht="16" hidden="1" x14ac:dyDescent="0.2">
      <c r="A4345" s="481" t="s">
        <v>363</v>
      </c>
      <c r="B4345" s="156">
        <v>1</v>
      </c>
      <c r="C4345" s="387" t="str">
        <f t="shared" si="466"/>
        <v>GGE1.1</v>
      </c>
      <c r="D4345" s="388">
        <v>2</v>
      </c>
      <c r="E4345" s="485">
        <v>44152</v>
      </c>
      <c r="F4345" s="156" t="s">
        <v>128</v>
      </c>
      <c r="G4345" s="444">
        <f>INDEX([1]CAPS!$A:$A,MATCH(F:F,[1]CAPS!$H:$H,0))</f>
        <v>3243</v>
      </c>
      <c r="H4345" s="414" t="s">
        <v>237</v>
      </c>
      <c r="I4345" s="366"/>
      <c r="J4345" s="384">
        <v>0</v>
      </c>
      <c r="K4345" s="340">
        <v>0</v>
      </c>
      <c r="L4345" s="340">
        <v>0</v>
      </c>
      <c r="M4345" s="340" t="s">
        <v>276</v>
      </c>
      <c r="N4345" s="342">
        <v>0</v>
      </c>
      <c r="O4345" s="340">
        <v>1</v>
      </c>
      <c r="P4345" s="340">
        <v>0</v>
      </c>
      <c r="Q4345" s="340">
        <v>0</v>
      </c>
      <c r="S4345">
        <f t="shared" si="461"/>
        <v>1</v>
      </c>
    </row>
    <row r="4346" spans="1:19" ht="16" hidden="1" x14ac:dyDescent="0.2">
      <c r="A4346" s="481" t="s">
        <v>363</v>
      </c>
      <c r="B4346" s="156">
        <v>1</v>
      </c>
      <c r="C4346" s="387" t="str">
        <f t="shared" si="466"/>
        <v>GGE1.1</v>
      </c>
      <c r="D4346" s="388">
        <v>2</v>
      </c>
      <c r="E4346" s="485">
        <v>44152</v>
      </c>
      <c r="F4346" s="535" t="s">
        <v>895</v>
      </c>
      <c r="G4346" s="444">
        <f>INDEX([1]CAPS!$A:$A,MATCH(F:F,[1]CAPS!$H:$H,0))</f>
        <v>4887</v>
      </c>
      <c r="H4346" s="414" t="s">
        <v>234</v>
      </c>
      <c r="I4346" s="366" t="s">
        <v>238</v>
      </c>
      <c r="J4346" s="384">
        <v>0</v>
      </c>
      <c r="K4346" s="340">
        <v>0</v>
      </c>
      <c r="L4346" s="340">
        <v>0</v>
      </c>
      <c r="M4346" s="340" t="s">
        <v>276</v>
      </c>
      <c r="N4346" s="342">
        <v>0</v>
      </c>
      <c r="O4346" s="340">
        <v>1</v>
      </c>
      <c r="P4346" s="340">
        <v>0</v>
      </c>
      <c r="Q4346" s="340">
        <v>0</v>
      </c>
      <c r="R4346" t="s">
        <v>904</v>
      </c>
      <c r="S4346">
        <f t="shared" si="461"/>
        <v>1</v>
      </c>
    </row>
    <row r="4347" spans="1:19" ht="16" hidden="1" x14ac:dyDescent="0.2">
      <c r="A4347" s="481" t="s">
        <v>363</v>
      </c>
      <c r="B4347" s="156">
        <v>2</v>
      </c>
      <c r="C4347" s="387" t="str">
        <f t="shared" si="466"/>
        <v>GGE1.2</v>
      </c>
      <c r="D4347" s="388">
        <v>2</v>
      </c>
      <c r="E4347" s="485">
        <v>44152</v>
      </c>
      <c r="F4347" s="156" t="s">
        <v>308</v>
      </c>
      <c r="G4347" s="444">
        <f>INDEX([1]CAPS!$A:$A,MATCH(F:F,[1]CAPS!$H:$H,0))</f>
        <v>4122</v>
      </c>
      <c r="H4347" s="414" t="s">
        <v>276</v>
      </c>
      <c r="I4347" s="383" t="s">
        <v>242</v>
      </c>
      <c r="J4347" s="384">
        <v>0</v>
      </c>
      <c r="K4347" s="340">
        <v>0</v>
      </c>
      <c r="L4347" s="340">
        <v>0</v>
      </c>
      <c r="M4347" s="340" t="s">
        <v>276</v>
      </c>
      <c r="N4347" s="342">
        <v>0</v>
      </c>
      <c r="O4347" s="340">
        <v>1</v>
      </c>
      <c r="P4347" s="340">
        <v>0</v>
      </c>
      <c r="Q4347" s="340">
        <v>0</v>
      </c>
      <c r="R4347" t="s">
        <v>724</v>
      </c>
      <c r="S4347">
        <f t="shared" si="461"/>
        <v>1</v>
      </c>
    </row>
    <row r="4348" spans="1:19" ht="32" hidden="1" x14ac:dyDescent="0.2">
      <c r="A4348" s="481" t="s">
        <v>363</v>
      </c>
      <c r="B4348" s="156">
        <v>2</v>
      </c>
      <c r="C4348" s="387" t="str">
        <f t="shared" si="466"/>
        <v>GGE1.2</v>
      </c>
      <c r="D4348" s="388">
        <v>2</v>
      </c>
      <c r="E4348" s="485">
        <v>44152</v>
      </c>
      <c r="F4348" s="156" t="s">
        <v>788</v>
      </c>
      <c r="G4348" s="444">
        <f>INDEX([1]CAPS!$A:$A,MATCH(F:F,[1]CAPS!$H:$H,0))</f>
        <v>7245</v>
      </c>
      <c r="H4348" s="414" t="s">
        <v>236</v>
      </c>
      <c r="I4348" s="366"/>
      <c r="J4348" s="384">
        <v>0</v>
      </c>
      <c r="K4348" s="340">
        <v>0</v>
      </c>
      <c r="L4348" s="340">
        <v>0</v>
      </c>
      <c r="M4348" s="340" t="s">
        <v>276</v>
      </c>
      <c r="N4348" s="342">
        <v>0</v>
      </c>
      <c r="O4348" s="340">
        <v>2</v>
      </c>
      <c r="P4348" s="340">
        <v>0</v>
      </c>
      <c r="Q4348" s="340">
        <v>0</v>
      </c>
      <c r="S4348">
        <f t="shared" si="461"/>
        <v>2</v>
      </c>
    </row>
    <row r="4349" spans="1:19" ht="16" hidden="1" x14ac:dyDescent="0.2">
      <c r="A4349" s="481" t="s">
        <v>363</v>
      </c>
      <c r="B4349" s="156">
        <v>2</v>
      </c>
      <c r="C4349" s="387" t="str">
        <f t="shared" si="466"/>
        <v>GGE1.2</v>
      </c>
      <c r="D4349" s="388">
        <v>2</v>
      </c>
      <c r="E4349" s="485">
        <v>44152</v>
      </c>
      <c r="F4349" s="487" t="s">
        <v>487</v>
      </c>
      <c r="G4349" s="444" t="e">
        <f>INDEX([1]CAPS!$A:$A,MATCH(F:F,[1]CAPS!$H:$H,0))</f>
        <v>#N/A</v>
      </c>
      <c r="H4349" s="414"/>
      <c r="I4349" s="366"/>
      <c r="J4349" s="384">
        <v>0</v>
      </c>
      <c r="K4349" s="340">
        <v>0</v>
      </c>
      <c r="L4349" s="340">
        <v>0</v>
      </c>
      <c r="M4349" s="340" t="s">
        <v>276</v>
      </c>
      <c r="N4349" s="342">
        <v>0</v>
      </c>
      <c r="O4349" s="340">
        <v>1</v>
      </c>
      <c r="P4349" s="340">
        <v>0</v>
      </c>
      <c r="Q4349" s="340">
        <v>0</v>
      </c>
      <c r="S4349">
        <f t="shared" si="461"/>
        <v>1</v>
      </c>
    </row>
    <row r="4350" spans="1:19" ht="32" hidden="1" x14ac:dyDescent="0.2">
      <c r="A4350" s="481" t="s">
        <v>363</v>
      </c>
      <c r="B4350" s="156">
        <v>2</v>
      </c>
      <c r="C4350" s="387" t="str">
        <f t="shared" si="466"/>
        <v>GGE1.2</v>
      </c>
      <c r="D4350" s="388">
        <v>2</v>
      </c>
      <c r="E4350" s="485">
        <v>44152</v>
      </c>
      <c r="F4350" s="156" t="s">
        <v>135</v>
      </c>
      <c r="G4350" s="444">
        <f>INDEX([1]CAPS!$A:$A,MATCH(F:F,[1]CAPS!$H:$H,0))</f>
        <v>7766</v>
      </c>
      <c r="H4350" s="414"/>
      <c r="I4350" s="366"/>
      <c r="J4350" s="384">
        <v>0</v>
      </c>
      <c r="K4350" s="340">
        <v>0</v>
      </c>
      <c r="L4350" s="340">
        <v>0</v>
      </c>
      <c r="M4350" s="340" t="s">
        <v>276</v>
      </c>
      <c r="N4350" s="342">
        <v>0</v>
      </c>
      <c r="O4350" s="340">
        <v>6</v>
      </c>
      <c r="P4350" s="340">
        <v>0</v>
      </c>
      <c r="Q4350" s="340">
        <v>0</v>
      </c>
      <c r="S4350">
        <f t="shared" si="461"/>
        <v>6</v>
      </c>
    </row>
    <row r="4351" spans="1:19" ht="16" hidden="1" x14ac:dyDescent="0.2">
      <c r="A4351" s="481" t="s">
        <v>363</v>
      </c>
      <c r="B4351" s="156">
        <v>3</v>
      </c>
      <c r="C4351" s="387" t="str">
        <f t="shared" si="466"/>
        <v>GGE1.3</v>
      </c>
      <c r="D4351" s="388">
        <v>2</v>
      </c>
      <c r="E4351" s="485">
        <v>44152</v>
      </c>
      <c r="F4351" s="154" t="s">
        <v>134</v>
      </c>
      <c r="G4351" s="444">
        <f>INDEX([1]CAPS!$A:$A,MATCH(F:F,[1]CAPS!$H:$H,0))</f>
        <v>2302</v>
      </c>
      <c r="H4351" s="414" t="s">
        <v>233</v>
      </c>
      <c r="I4351" s="383" t="s">
        <v>238</v>
      </c>
      <c r="J4351" s="384">
        <v>0</v>
      </c>
      <c r="K4351" s="340">
        <v>3</v>
      </c>
      <c r="L4351" s="340">
        <v>0</v>
      </c>
      <c r="M4351" s="340" t="s">
        <v>276</v>
      </c>
      <c r="N4351" s="342">
        <v>0</v>
      </c>
      <c r="O4351" s="340">
        <v>1</v>
      </c>
      <c r="P4351" s="340">
        <v>0</v>
      </c>
      <c r="Q4351" s="340">
        <v>0</v>
      </c>
      <c r="S4351">
        <f t="shared" si="461"/>
        <v>4</v>
      </c>
    </row>
    <row r="4352" spans="1:19" ht="16" hidden="1" x14ac:dyDescent="0.2">
      <c r="A4352" s="481" t="s">
        <v>363</v>
      </c>
      <c r="B4352" s="156">
        <v>3</v>
      </c>
      <c r="C4352" s="387" t="str">
        <f t="shared" si="466"/>
        <v>GGE1.3</v>
      </c>
      <c r="D4352" s="388">
        <v>2</v>
      </c>
      <c r="E4352" s="485">
        <v>44152</v>
      </c>
      <c r="F4352" s="154" t="s">
        <v>797</v>
      </c>
      <c r="G4352" s="444">
        <f>INDEX([1]CAPS!$A:$A,MATCH(F:F,[1]CAPS!$H:$H,0))</f>
        <v>4145</v>
      </c>
      <c r="H4352" s="414" t="s">
        <v>276</v>
      </c>
      <c r="I4352" s="383" t="s">
        <v>242</v>
      </c>
      <c r="J4352" s="384">
        <v>0</v>
      </c>
      <c r="K4352" s="340">
        <v>0</v>
      </c>
      <c r="L4352" s="340">
        <v>0</v>
      </c>
      <c r="M4352" s="340" t="s">
        <v>276</v>
      </c>
      <c r="N4352" s="342">
        <v>0</v>
      </c>
      <c r="O4352" s="340">
        <v>1</v>
      </c>
      <c r="P4352" s="340">
        <v>0</v>
      </c>
      <c r="Q4352" s="340">
        <v>0</v>
      </c>
      <c r="R4352" t="s">
        <v>904</v>
      </c>
      <c r="S4352">
        <f t="shared" si="461"/>
        <v>1</v>
      </c>
    </row>
    <row r="4353" spans="1:19" ht="32" hidden="1" x14ac:dyDescent="0.2">
      <c r="A4353" s="481" t="s">
        <v>363</v>
      </c>
      <c r="B4353" s="156">
        <v>3</v>
      </c>
      <c r="C4353" s="387" t="str">
        <f t="shared" si="466"/>
        <v>GGE1.3</v>
      </c>
      <c r="D4353" s="388">
        <v>2</v>
      </c>
      <c r="E4353" s="485">
        <v>44152</v>
      </c>
      <c r="F4353" s="156" t="s">
        <v>135</v>
      </c>
      <c r="G4353" s="444">
        <f>INDEX([1]CAPS!$A:$A,MATCH(F:F,[1]CAPS!$H:$H,0))</f>
        <v>7766</v>
      </c>
      <c r="H4353" s="367"/>
      <c r="I4353" s="345"/>
      <c r="J4353" s="384">
        <v>0</v>
      </c>
      <c r="K4353" s="340">
        <v>0</v>
      </c>
      <c r="L4353" s="340">
        <v>0</v>
      </c>
      <c r="M4353" s="340" t="s">
        <v>276</v>
      </c>
      <c r="N4353" s="342">
        <v>0</v>
      </c>
      <c r="O4353" s="340">
        <v>24</v>
      </c>
      <c r="P4353" s="340">
        <v>0</v>
      </c>
      <c r="Q4353" s="340">
        <v>0</v>
      </c>
      <c r="S4353">
        <f t="shared" si="461"/>
        <v>24</v>
      </c>
    </row>
    <row r="4354" spans="1:19" ht="16" hidden="1" x14ac:dyDescent="0.2">
      <c r="A4354" s="481" t="s">
        <v>363</v>
      </c>
      <c r="B4354" s="156">
        <v>3</v>
      </c>
      <c r="C4354" s="387" t="str">
        <f t="shared" si="466"/>
        <v>GGE1.3</v>
      </c>
      <c r="D4354" s="388">
        <v>2</v>
      </c>
      <c r="E4354" s="485">
        <v>44152</v>
      </c>
      <c r="F4354" s="432" t="s">
        <v>971</v>
      </c>
      <c r="G4354" s="444">
        <f>INDEX([1]CAPS!$A:$A,MATCH(F:F,[1]CAPS!$H:$H,0))</f>
        <v>7653</v>
      </c>
      <c r="H4354" s="414"/>
      <c r="I4354" s="341"/>
      <c r="J4354" s="384">
        <v>0</v>
      </c>
      <c r="K4354" s="340">
        <v>15</v>
      </c>
      <c r="L4354" s="340">
        <v>0</v>
      </c>
      <c r="M4354" s="340" t="s">
        <v>276</v>
      </c>
      <c r="N4354" s="342">
        <v>0</v>
      </c>
      <c r="O4354" s="342">
        <v>0</v>
      </c>
      <c r="P4354" s="340">
        <v>0</v>
      </c>
      <c r="Q4354" s="340">
        <v>0</v>
      </c>
      <c r="R4354" t="s">
        <v>786</v>
      </c>
      <c r="S4354">
        <f t="shared" si="461"/>
        <v>15</v>
      </c>
    </row>
    <row r="4355" spans="1:19" ht="16" hidden="1" x14ac:dyDescent="0.2">
      <c r="A4355" s="481" t="s">
        <v>363</v>
      </c>
      <c r="B4355" s="156">
        <v>3</v>
      </c>
      <c r="C4355" s="387" t="str">
        <f t="shared" si="466"/>
        <v>GGE1.3</v>
      </c>
      <c r="D4355" s="388">
        <v>2</v>
      </c>
      <c r="E4355" s="485">
        <v>44152</v>
      </c>
      <c r="F4355" s="487" t="s">
        <v>849</v>
      </c>
      <c r="G4355" s="444">
        <f>INDEX([1]CAPS!$A:$A,MATCH(F:F,[1]CAPS!$H:$H,0))</f>
        <v>2451</v>
      </c>
      <c r="H4355" s="414"/>
      <c r="I4355" s="341"/>
      <c r="J4355" s="384">
        <v>0</v>
      </c>
      <c r="K4355" s="340">
        <v>0</v>
      </c>
      <c r="L4355" s="340">
        <v>0</v>
      </c>
      <c r="M4355" s="340" t="s">
        <v>276</v>
      </c>
      <c r="N4355" s="342">
        <v>0</v>
      </c>
      <c r="O4355" s="340">
        <v>1</v>
      </c>
      <c r="P4355" s="340">
        <v>0</v>
      </c>
      <c r="Q4355" s="276">
        <v>1</v>
      </c>
      <c r="R4355" t="s">
        <v>787</v>
      </c>
      <c r="S4355">
        <f t="shared" si="461"/>
        <v>1</v>
      </c>
    </row>
    <row r="4356" spans="1:19" ht="32" hidden="1" x14ac:dyDescent="0.2">
      <c r="A4356" s="481" t="s">
        <v>363</v>
      </c>
      <c r="B4356" s="156">
        <v>3</v>
      </c>
      <c r="C4356" s="387" t="str">
        <f t="shared" si="466"/>
        <v>GGE1.3</v>
      </c>
      <c r="D4356" s="388">
        <v>2</v>
      </c>
      <c r="E4356" s="485">
        <v>44152</v>
      </c>
      <c r="F4356" s="74" t="s">
        <v>788</v>
      </c>
      <c r="G4356" s="444">
        <f>INDEX([1]CAPS!$A:$A,MATCH(F:F,[1]CAPS!$H:$H,0))</f>
        <v>7245</v>
      </c>
      <c r="H4356" s="414"/>
      <c r="I4356" s="341"/>
      <c r="J4356" s="384">
        <v>0</v>
      </c>
      <c r="K4356" s="340">
        <v>0</v>
      </c>
      <c r="L4356" s="340">
        <v>0</v>
      </c>
      <c r="M4356" s="340" t="s">
        <v>276</v>
      </c>
      <c r="N4356" s="342">
        <v>0</v>
      </c>
      <c r="O4356" s="340">
        <v>1</v>
      </c>
      <c r="P4356" s="340">
        <v>0</v>
      </c>
      <c r="Q4356" s="340">
        <v>0</v>
      </c>
      <c r="S4356">
        <f t="shared" si="461"/>
        <v>1</v>
      </c>
    </row>
    <row r="4357" spans="1:19" ht="16" hidden="1" x14ac:dyDescent="0.2">
      <c r="A4357" s="481" t="s">
        <v>363</v>
      </c>
      <c r="B4357" s="156">
        <v>3</v>
      </c>
      <c r="C4357" s="387" t="str">
        <f t="shared" si="466"/>
        <v>GGE1.3</v>
      </c>
      <c r="D4357" s="388">
        <v>2</v>
      </c>
      <c r="E4357" s="485">
        <v>44152</v>
      </c>
      <c r="F4357" s="432" t="s">
        <v>879</v>
      </c>
      <c r="G4357" s="444">
        <f>INDEX([1]CAPS!$A:$A,MATCH(F:F,[1]CAPS!$H:$H,0))</f>
        <v>10442</v>
      </c>
      <c r="H4357" s="414"/>
      <c r="I4357" s="341"/>
      <c r="J4357" s="384">
        <v>0</v>
      </c>
      <c r="K4357" s="340">
        <v>0</v>
      </c>
      <c r="L4357" s="340">
        <v>0</v>
      </c>
      <c r="M4357" s="340" t="s">
        <v>276</v>
      </c>
      <c r="N4357" s="342">
        <v>0</v>
      </c>
      <c r="O4357" s="340">
        <v>1</v>
      </c>
      <c r="P4357" s="340">
        <v>0</v>
      </c>
      <c r="Q4357" s="340">
        <v>0</v>
      </c>
      <c r="S4357">
        <f t="shared" si="461"/>
        <v>1</v>
      </c>
    </row>
    <row r="4358" spans="1:19" ht="16" hidden="1" x14ac:dyDescent="0.2">
      <c r="A4358" s="481" t="s">
        <v>363</v>
      </c>
      <c r="B4358" s="156">
        <v>3</v>
      </c>
      <c r="C4358" s="387" t="str">
        <f t="shared" si="466"/>
        <v>GGE1.3</v>
      </c>
      <c r="D4358" s="388">
        <v>2</v>
      </c>
      <c r="E4358" s="485">
        <v>44152</v>
      </c>
      <c r="F4358" s="74" t="s">
        <v>502</v>
      </c>
      <c r="G4358" s="444">
        <f>INDEX([1]CAPS!$A:$A,MATCH(F:F,[1]CAPS!$H:$H,0))</f>
        <v>11903</v>
      </c>
      <c r="H4358" s="414"/>
      <c r="I4358" s="341"/>
      <c r="J4358" s="384">
        <v>0</v>
      </c>
      <c r="K4358" s="340">
        <v>0</v>
      </c>
      <c r="L4358" s="340">
        <v>0</v>
      </c>
      <c r="M4358" s="340" t="s">
        <v>276</v>
      </c>
      <c r="N4358" s="342">
        <v>0</v>
      </c>
      <c r="O4358" s="340">
        <v>3</v>
      </c>
      <c r="P4358" s="340">
        <v>0</v>
      </c>
      <c r="Q4358" s="340">
        <v>0</v>
      </c>
      <c r="S4358">
        <f t="shared" si="461"/>
        <v>3</v>
      </c>
    </row>
    <row r="4359" spans="1:19" ht="16" hidden="1" x14ac:dyDescent="0.2">
      <c r="A4359" s="481" t="s">
        <v>363</v>
      </c>
      <c r="B4359" s="156">
        <v>3</v>
      </c>
      <c r="C4359" s="387" t="str">
        <f t="shared" si="466"/>
        <v>GGE1.3</v>
      </c>
      <c r="D4359" s="388">
        <v>2</v>
      </c>
      <c r="E4359" s="485">
        <v>44152</v>
      </c>
      <c r="F4359" s="74" t="s">
        <v>128</v>
      </c>
      <c r="G4359" s="444">
        <f>INDEX([1]CAPS!$A:$A,MATCH(F:F,[1]CAPS!$H:$H,0))</f>
        <v>3243</v>
      </c>
      <c r="H4359" s="414"/>
      <c r="I4359" s="341"/>
      <c r="J4359" s="384">
        <v>0</v>
      </c>
      <c r="K4359" s="340">
        <v>0</v>
      </c>
      <c r="L4359" s="340">
        <v>0</v>
      </c>
      <c r="M4359" s="340" t="s">
        <v>276</v>
      </c>
      <c r="N4359" s="342">
        <v>0</v>
      </c>
      <c r="O4359" s="340">
        <v>1</v>
      </c>
      <c r="P4359" s="340">
        <v>0</v>
      </c>
      <c r="Q4359" s="340">
        <v>0</v>
      </c>
      <c r="S4359">
        <f t="shared" si="461"/>
        <v>1</v>
      </c>
    </row>
    <row r="4360" spans="1:19" ht="16" hidden="1" x14ac:dyDescent="0.2">
      <c r="A4360" s="481" t="s">
        <v>363</v>
      </c>
      <c r="B4360" s="156">
        <v>4</v>
      </c>
      <c r="C4360" s="387" t="str">
        <f t="shared" si="466"/>
        <v>GGE1.4</v>
      </c>
      <c r="D4360" s="388">
        <v>2</v>
      </c>
      <c r="E4360" s="485">
        <v>44152</v>
      </c>
      <c r="F4360" s="351" t="s">
        <v>134</v>
      </c>
      <c r="G4360" s="444">
        <f>INDEX([1]CAPS!$A:$A,MATCH(F:F,[1]CAPS!$H:$H,0))</f>
        <v>2302</v>
      </c>
      <c r="H4360" s="414" t="s">
        <v>233</v>
      </c>
      <c r="I4360" s="389" t="s">
        <v>238</v>
      </c>
      <c r="J4360" s="384">
        <v>0</v>
      </c>
      <c r="K4360" s="340">
        <v>4</v>
      </c>
      <c r="L4360" s="340">
        <v>0</v>
      </c>
      <c r="M4360" s="340" t="s">
        <v>276</v>
      </c>
      <c r="N4360" s="342">
        <v>0</v>
      </c>
      <c r="O4360" s="340">
        <v>0</v>
      </c>
      <c r="P4360" s="340">
        <v>0</v>
      </c>
      <c r="Q4360" s="340">
        <v>0</v>
      </c>
      <c r="S4360">
        <f t="shared" si="461"/>
        <v>4</v>
      </c>
    </row>
    <row r="4361" spans="1:19" ht="16" hidden="1" x14ac:dyDescent="0.2">
      <c r="A4361" s="481" t="s">
        <v>363</v>
      </c>
      <c r="B4361" s="156">
        <v>4</v>
      </c>
      <c r="C4361" s="387" t="str">
        <f t="shared" si="466"/>
        <v>GGE1.4</v>
      </c>
      <c r="D4361" s="388">
        <v>2</v>
      </c>
      <c r="E4361" s="485">
        <v>44152</v>
      </c>
      <c r="F4361" s="351" t="s">
        <v>185</v>
      </c>
      <c r="G4361" s="444">
        <f>INDEX([1]CAPS!$A:$A,MATCH(F:F,[1]CAPS!$H:$H,0))</f>
        <v>2516</v>
      </c>
      <c r="H4361" s="414" t="s">
        <v>234</v>
      </c>
      <c r="I4361" s="389" t="s">
        <v>238</v>
      </c>
      <c r="J4361" s="384">
        <v>0</v>
      </c>
      <c r="K4361" s="340">
        <v>4</v>
      </c>
      <c r="L4361" s="340">
        <v>0</v>
      </c>
      <c r="M4361" s="340" t="s">
        <v>276</v>
      </c>
      <c r="N4361" s="342">
        <v>0</v>
      </c>
      <c r="O4361" s="340">
        <v>0</v>
      </c>
      <c r="P4361" s="340">
        <v>0</v>
      </c>
      <c r="Q4361" s="340">
        <v>0</v>
      </c>
      <c r="S4361">
        <f t="shared" si="461"/>
        <v>4</v>
      </c>
    </row>
    <row r="4362" spans="1:19" ht="16" hidden="1" x14ac:dyDescent="0.2">
      <c r="A4362" s="481" t="s">
        <v>363</v>
      </c>
      <c r="B4362" s="156">
        <v>4</v>
      </c>
      <c r="C4362" s="387" t="str">
        <f t="shared" si="466"/>
        <v>GGE1.4</v>
      </c>
      <c r="D4362" s="388">
        <v>2</v>
      </c>
      <c r="E4362" s="485">
        <v>44152</v>
      </c>
      <c r="F4362" s="74" t="s">
        <v>308</v>
      </c>
      <c r="G4362" s="444">
        <f>INDEX([1]CAPS!$A:$A,MATCH(F:F,[1]CAPS!$H:$H,0))</f>
        <v>4122</v>
      </c>
      <c r="H4362" s="414"/>
      <c r="I4362" s="341"/>
      <c r="J4362" s="384">
        <v>0</v>
      </c>
      <c r="K4362" s="340">
        <v>0</v>
      </c>
      <c r="L4362" s="340">
        <v>0</v>
      </c>
      <c r="M4362" s="340" t="s">
        <v>276</v>
      </c>
      <c r="N4362" s="342">
        <v>0</v>
      </c>
      <c r="O4362" s="340">
        <v>1</v>
      </c>
      <c r="P4362" s="340">
        <v>0</v>
      </c>
      <c r="Q4362" s="340">
        <v>0</v>
      </c>
      <c r="R4362" t="s">
        <v>724</v>
      </c>
      <c r="S4362">
        <f t="shared" si="461"/>
        <v>1</v>
      </c>
    </row>
    <row r="4363" spans="1:19" ht="32" hidden="1" x14ac:dyDescent="0.2">
      <c r="A4363" s="481" t="s">
        <v>363</v>
      </c>
      <c r="B4363" s="156">
        <v>4</v>
      </c>
      <c r="C4363" s="387" t="str">
        <f t="shared" si="466"/>
        <v>GGE1.4</v>
      </c>
      <c r="D4363" s="388">
        <v>2</v>
      </c>
      <c r="E4363" s="485">
        <v>44152</v>
      </c>
      <c r="F4363" s="74" t="s">
        <v>135</v>
      </c>
      <c r="G4363" s="444">
        <f>INDEX([1]CAPS!$A:$A,MATCH(F:F,[1]CAPS!$H:$H,0))</f>
        <v>7766</v>
      </c>
      <c r="H4363" s="414"/>
      <c r="I4363" s="341"/>
      <c r="J4363" s="384">
        <v>0</v>
      </c>
      <c r="K4363" s="340">
        <v>0</v>
      </c>
      <c r="L4363" s="340">
        <v>0</v>
      </c>
      <c r="M4363" s="340" t="s">
        <v>276</v>
      </c>
      <c r="N4363" s="342">
        <v>0</v>
      </c>
      <c r="O4363" s="340">
        <v>17</v>
      </c>
      <c r="P4363" s="340">
        <v>0</v>
      </c>
      <c r="Q4363" s="340">
        <v>0</v>
      </c>
      <c r="S4363">
        <f t="shared" ref="S4363:S4426" si="467">SUM(J4363:K4363)+O4363</f>
        <v>17</v>
      </c>
    </row>
    <row r="4364" spans="1:19" ht="16" hidden="1" x14ac:dyDescent="0.2">
      <c r="A4364" s="481" t="s">
        <v>363</v>
      </c>
      <c r="B4364" s="156">
        <v>4</v>
      </c>
      <c r="C4364" s="387" t="str">
        <f t="shared" si="466"/>
        <v>GGE1.4</v>
      </c>
      <c r="D4364" s="388">
        <v>2</v>
      </c>
      <c r="E4364" s="485">
        <v>44152</v>
      </c>
      <c r="F4364" s="432" t="s">
        <v>879</v>
      </c>
      <c r="G4364" s="444">
        <f>INDEX([1]CAPS!$A:$A,MATCH(F:F,[1]CAPS!$H:$H,0))</f>
        <v>10442</v>
      </c>
      <c r="H4364" s="414"/>
      <c r="I4364" s="341"/>
      <c r="J4364" s="384">
        <v>0</v>
      </c>
      <c r="K4364" s="340">
        <v>0</v>
      </c>
      <c r="L4364" s="340">
        <v>0</v>
      </c>
      <c r="M4364" s="340" t="s">
        <v>276</v>
      </c>
      <c r="N4364" s="342">
        <v>0</v>
      </c>
      <c r="O4364" s="340">
        <v>1</v>
      </c>
      <c r="P4364" s="340">
        <v>0</v>
      </c>
      <c r="Q4364" s="340">
        <v>0</v>
      </c>
      <c r="R4364" t="s">
        <v>785</v>
      </c>
      <c r="S4364">
        <f t="shared" si="467"/>
        <v>1</v>
      </c>
    </row>
    <row r="4365" spans="1:19" ht="16" hidden="1" x14ac:dyDescent="0.2">
      <c r="A4365" s="481" t="s">
        <v>363</v>
      </c>
      <c r="B4365" s="156">
        <v>5</v>
      </c>
      <c r="C4365" s="387" t="str">
        <f t="shared" si="466"/>
        <v>GGE1.5</v>
      </c>
      <c r="D4365" s="388">
        <v>2</v>
      </c>
      <c r="E4365" s="485">
        <v>44152</v>
      </c>
      <c r="F4365" s="351" t="s">
        <v>134</v>
      </c>
      <c r="G4365" s="444">
        <f>INDEX([1]CAPS!$A:$A,MATCH(F:F,[1]CAPS!$H:$H,0))</f>
        <v>2302</v>
      </c>
      <c r="H4365" s="414" t="s">
        <v>233</v>
      </c>
      <c r="I4365" s="389" t="s">
        <v>238</v>
      </c>
      <c r="J4365" s="384">
        <v>0</v>
      </c>
      <c r="K4365" s="340">
        <v>3</v>
      </c>
      <c r="L4365" s="340">
        <v>0</v>
      </c>
      <c r="M4365" s="340" t="s">
        <v>276</v>
      </c>
      <c r="N4365" s="342">
        <v>0</v>
      </c>
      <c r="O4365" s="340">
        <v>0</v>
      </c>
      <c r="P4365" s="340">
        <v>0</v>
      </c>
      <c r="Q4365" s="340">
        <v>0</v>
      </c>
      <c r="S4365">
        <f t="shared" si="467"/>
        <v>3</v>
      </c>
    </row>
    <row r="4366" spans="1:19" ht="16" hidden="1" x14ac:dyDescent="0.2">
      <c r="A4366" s="481" t="s">
        <v>363</v>
      </c>
      <c r="B4366" s="156">
        <v>5</v>
      </c>
      <c r="C4366" s="387" t="str">
        <f t="shared" si="466"/>
        <v>GGE1.5</v>
      </c>
      <c r="D4366" s="388">
        <v>2</v>
      </c>
      <c r="E4366" s="485">
        <v>44152</v>
      </c>
      <c r="F4366" s="351" t="s">
        <v>185</v>
      </c>
      <c r="G4366" s="444">
        <f>INDEX([1]CAPS!$A:$A,MATCH(F:F,[1]CAPS!$H:$H,0))</f>
        <v>2516</v>
      </c>
      <c r="H4366" s="414" t="s">
        <v>234</v>
      </c>
      <c r="I4366" s="389" t="s">
        <v>238</v>
      </c>
      <c r="J4366" s="384">
        <v>0</v>
      </c>
      <c r="K4366" s="340">
        <v>1</v>
      </c>
      <c r="L4366" s="340">
        <v>0</v>
      </c>
      <c r="M4366" s="340" t="s">
        <v>276</v>
      </c>
      <c r="N4366" s="342">
        <v>0</v>
      </c>
      <c r="O4366" s="340">
        <v>0</v>
      </c>
      <c r="P4366" s="340">
        <v>0</v>
      </c>
      <c r="Q4366" s="340">
        <v>0</v>
      </c>
      <c r="S4366">
        <f t="shared" si="467"/>
        <v>1</v>
      </c>
    </row>
    <row r="4367" spans="1:19" ht="16" hidden="1" x14ac:dyDescent="0.2">
      <c r="A4367" s="481" t="s">
        <v>363</v>
      </c>
      <c r="B4367" s="156">
        <v>5</v>
      </c>
      <c r="C4367" s="387" t="str">
        <f t="shared" si="466"/>
        <v>GGE1.5</v>
      </c>
      <c r="D4367" s="388">
        <v>2</v>
      </c>
      <c r="E4367" s="485">
        <v>44152</v>
      </c>
      <c r="F4367" s="74" t="s">
        <v>485</v>
      </c>
      <c r="G4367" s="444">
        <f>INDEX([1]CAPS!$A:$A,MATCH(F:F,[1]CAPS!$H:$H,0))</f>
        <v>4058</v>
      </c>
      <c r="H4367" s="414"/>
      <c r="I4367" s="341"/>
      <c r="J4367" s="384">
        <v>0</v>
      </c>
      <c r="K4367" s="340">
        <v>0</v>
      </c>
      <c r="L4367" s="340">
        <v>0</v>
      </c>
      <c r="M4367" s="340" t="s">
        <v>276</v>
      </c>
      <c r="N4367" s="342">
        <v>0</v>
      </c>
      <c r="O4367" s="340">
        <v>1</v>
      </c>
      <c r="P4367" s="340">
        <v>0</v>
      </c>
      <c r="Q4367" s="340">
        <v>0</v>
      </c>
      <c r="S4367">
        <f t="shared" si="467"/>
        <v>1</v>
      </c>
    </row>
    <row r="4368" spans="1:19" ht="16" hidden="1" x14ac:dyDescent="0.2">
      <c r="A4368" s="481" t="s">
        <v>363</v>
      </c>
      <c r="B4368" s="156">
        <v>5</v>
      </c>
      <c r="C4368" s="387" t="str">
        <f t="shared" si="466"/>
        <v>GGE1.5</v>
      </c>
      <c r="D4368" s="388">
        <v>2</v>
      </c>
      <c r="E4368" s="485">
        <v>44152</v>
      </c>
      <c r="F4368" s="74" t="s">
        <v>499</v>
      </c>
      <c r="G4368" s="444">
        <f>INDEX([1]CAPS!$A:$A,MATCH(F:F,[1]CAPS!$H:$H,0))</f>
        <v>4145</v>
      </c>
      <c r="H4368" s="414"/>
      <c r="I4368" s="341"/>
      <c r="J4368" s="384">
        <v>0</v>
      </c>
      <c r="K4368" s="340">
        <v>0</v>
      </c>
      <c r="L4368" s="340">
        <v>0</v>
      </c>
      <c r="M4368" s="340" t="s">
        <v>276</v>
      </c>
      <c r="N4368" s="342">
        <v>0</v>
      </c>
      <c r="O4368" s="340">
        <v>2</v>
      </c>
      <c r="P4368" s="340">
        <v>0</v>
      </c>
      <c r="Q4368" s="340">
        <v>0</v>
      </c>
      <c r="S4368">
        <f t="shared" si="467"/>
        <v>2</v>
      </c>
    </row>
    <row r="4369" spans="1:19" ht="32" hidden="1" x14ac:dyDescent="0.2">
      <c r="A4369" s="481" t="s">
        <v>363</v>
      </c>
      <c r="B4369" s="156">
        <v>5</v>
      </c>
      <c r="C4369" s="387" t="str">
        <f t="shared" si="466"/>
        <v>GGE1.5</v>
      </c>
      <c r="D4369" s="388">
        <v>2</v>
      </c>
      <c r="E4369" s="485">
        <v>44152</v>
      </c>
      <c r="F4369" s="74" t="s">
        <v>135</v>
      </c>
      <c r="G4369" s="444">
        <f>INDEX([1]CAPS!$A:$A,MATCH(F:F,[1]CAPS!$H:$H,0))</f>
        <v>7766</v>
      </c>
      <c r="H4369" s="414"/>
      <c r="I4369" s="341"/>
      <c r="J4369" s="384">
        <v>0</v>
      </c>
      <c r="K4369" s="340">
        <v>0</v>
      </c>
      <c r="L4369" s="340">
        <v>0</v>
      </c>
      <c r="M4369" s="340" t="s">
        <v>276</v>
      </c>
      <c r="N4369" s="342">
        <v>0</v>
      </c>
      <c r="O4369" s="340">
        <v>23</v>
      </c>
      <c r="P4369" s="340">
        <v>0</v>
      </c>
      <c r="Q4369" s="340">
        <v>0</v>
      </c>
      <c r="S4369">
        <f t="shared" si="467"/>
        <v>23</v>
      </c>
    </row>
    <row r="4370" spans="1:19" ht="32" hidden="1" x14ac:dyDescent="0.2">
      <c r="A4370" s="481" t="s">
        <v>363</v>
      </c>
      <c r="B4370" s="156">
        <v>5</v>
      </c>
      <c r="C4370" s="387" t="str">
        <f t="shared" si="466"/>
        <v>GGE1.5</v>
      </c>
      <c r="D4370" s="388">
        <v>2</v>
      </c>
      <c r="E4370" s="485">
        <v>44152</v>
      </c>
      <c r="F4370" s="74" t="s">
        <v>187</v>
      </c>
      <c r="G4370" s="444">
        <f>INDEX([1]CAPS!$A:$A,MATCH(F:F,[1]CAPS!$H:$H,0))</f>
        <v>7970</v>
      </c>
      <c r="H4370" s="414"/>
      <c r="I4370" s="341"/>
      <c r="J4370" s="384">
        <v>0</v>
      </c>
      <c r="K4370" s="340">
        <v>0</v>
      </c>
      <c r="L4370" s="340">
        <v>0</v>
      </c>
      <c r="M4370" s="340" t="s">
        <v>276</v>
      </c>
      <c r="N4370" s="342">
        <v>0</v>
      </c>
      <c r="O4370" s="340">
        <v>1</v>
      </c>
      <c r="P4370" s="340">
        <v>0</v>
      </c>
      <c r="Q4370" s="340">
        <v>0</v>
      </c>
      <c r="S4370">
        <f t="shared" si="467"/>
        <v>1</v>
      </c>
    </row>
    <row r="4371" spans="1:19" ht="48" hidden="1" x14ac:dyDescent="0.2">
      <c r="A4371" s="481" t="s">
        <v>363</v>
      </c>
      <c r="B4371" s="156">
        <v>5</v>
      </c>
      <c r="C4371" s="387" t="str">
        <f t="shared" si="466"/>
        <v>GGE1.5</v>
      </c>
      <c r="D4371" s="388">
        <v>2</v>
      </c>
      <c r="E4371" s="485">
        <v>44152</v>
      </c>
      <c r="F4371" s="432" t="s">
        <v>903</v>
      </c>
      <c r="G4371" s="444">
        <f>INDEX([1]CAPS!$A:$A,MATCH(F:F,[1]CAPS!$H:$H,0))</f>
        <v>11086</v>
      </c>
      <c r="H4371" s="414"/>
      <c r="I4371" s="341"/>
      <c r="J4371" s="384">
        <v>0</v>
      </c>
      <c r="K4371" s="340">
        <v>0</v>
      </c>
      <c r="L4371" s="340">
        <v>0</v>
      </c>
      <c r="M4371" s="340" t="s">
        <v>276</v>
      </c>
      <c r="N4371" s="342">
        <v>0</v>
      </c>
      <c r="O4371" s="340">
        <v>1</v>
      </c>
      <c r="P4371" s="340">
        <v>0</v>
      </c>
      <c r="Q4371" s="340">
        <v>0</v>
      </c>
      <c r="R4371" t="s">
        <v>897</v>
      </c>
      <c r="S4371">
        <f t="shared" si="467"/>
        <v>1</v>
      </c>
    </row>
    <row r="4372" spans="1:19" ht="16" hidden="1" x14ac:dyDescent="0.2">
      <c r="A4372" s="481" t="s">
        <v>363</v>
      </c>
      <c r="B4372" s="156">
        <v>5</v>
      </c>
      <c r="C4372" s="387" t="str">
        <f t="shared" ref="C4372:C4403" si="468">CONCATENATE(A4372,".",B4372)</f>
        <v>GGE1.5</v>
      </c>
      <c r="D4372" s="388">
        <v>2</v>
      </c>
      <c r="E4372" s="485">
        <v>44152</v>
      </c>
      <c r="F4372" s="74" t="s">
        <v>502</v>
      </c>
      <c r="G4372" s="444">
        <f>INDEX([1]CAPS!$A:$A,MATCH(F:F,[1]CAPS!$H:$H,0))</f>
        <v>11903</v>
      </c>
      <c r="H4372" s="414"/>
      <c r="I4372" s="341"/>
      <c r="J4372" s="384">
        <v>0</v>
      </c>
      <c r="K4372" s="340">
        <v>0</v>
      </c>
      <c r="L4372" s="340">
        <v>0</v>
      </c>
      <c r="M4372" s="340" t="s">
        <v>276</v>
      </c>
      <c r="N4372" s="342">
        <v>0</v>
      </c>
      <c r="O4372" s="340">
        <v>0</v>
      </c>
      <c r="P4372" s="340">
        <v>1</v>
      </c>
      <c r="Q4372" s="340">
        <v>0</v>
      </c>
      <c r="S4372">
        <f t="shared" si="467"/>
        <v>0</v>
      </c>
    </row>
    <row r="4373" spans="1:19" ht="16" hidden="1" x14ac:dyDescent="0.2">
      <c r="A4373" s="481" t="s">
        <v>363</v>
      </c>
      <c r="B4373" s="156">
        <v>6</v>
      </c>
      <c r="C4373" s="387" t="str">
        <f t="shared" si="468"/>
        <v>GGE1.6</v>
      </c>
      <c r="D4373" s="388">
        <v>2</v>
      </c>
      <c r="E4373" s="485">
        <v>44152</v>
      </c>
      <c r="F4373" s="351" t="s">
        <v>134</v>
      </c>
      <c r="G4373" s="444">
        <f>INDEX([1]CAPS!$A:$A,MATCH(F:F,[1]CAPS!$H:$H,0))</f>
        <v>2302</v>
      </c>
      <c r="H4373" s="414" t="s">
        <v>233</v>
      </c>
      <c r="I4373" s="389" t="s">
        <v>238</v>
      </c>
      <c r="J4373" s="384">
        <v>0</v>
      </c>
      <c r="K4373" s="340">
        <v>6</v>
      </c>
      <c r="L4373" s="340">
        <v>0</v>
      </c>
      <c r="M4373" s="340" t="s">
        <v>276</v>
      </c>
      <c r="N4373" s="342">
        <v>0</v>
      </c>
      <c r="O4373" s="340">
        <v>0</v>
      </c>
      <c r="P4373" s="340">
        <v>0</v>
      </c>
      <c r="Q4373" s="340">
        <v>0</v>
      </c>
      <c r="S4373">
        <f t="shared" si="467"/>
        <v>6</v>
      </c>
    </row>
    <row r="4374" spans="1:19" ht="16" hidden="1" x14ac:dyDescent="0.2">
      <c r="A4374" s="481" t="s">
        <v>363</v>
      </c>
      <c r="B4374" s="156">
        <v>6</v>
      </c>
      <c r="C4374" s="387" t="str">
        <f t="shared" si="468"/>
        <v>GGE1.6</v>
      </c>
      <c r="D4374" s="388">
        <v>2</v>
      </c>
      <c r="E4374" s="485">
        <v>44152</v>
      </c>
      <c r="F4374" s="351" t="s">
        <v>185</v>
      </c>
      <c r="G4374" s="444">
        <f>INDEX([1]CAPS!$A:$A,MATCH(F:F,[1]CAPS!$H:$H,0))</f>
        <v>2516</v>
      </c>
      <c r="H4374" s="414" t="s">
        <v>234</v>
      </c>
      <c r="I4374" s="389" t="s">
        <v>238</v>
      </c>
      <c r="J4374" s="384">
        <v>0</v>
      </c>
      <c r="K4374" s="340">
        <v>1</v>
      </c>
      <c r="L4374" s="340">
        <v>0</v>
      </c>
      <c r="M4374" s="340" t="s">
        <v>276</v>
      </c>
      <c r="N4374" s="342">
        <v>0</v>
      </c>
      <c r="O4374" s="340">
        <v>0</v>
      </c>
      <c r="P4374" s="340">
        <v>0</v>
      </c>
      <c r="Q4374" s="340">
        <v>0</v>
      </c>
      <c r="S4374">
        <f t="shared" si="467"/>
        <v>1</v>
      </c>
    </row>
    <row r="4375" spans="1:19" ht="16" hidden="1" x14ac:dyDescent="0.2">
      <c r="A4375" s="481" t="s">
        <v>363</v>
      </c>
      <c r="B4375" s="156">
        <v>6</v>
      </c>
      <c r="C4375" s="387" t="str">
        <f t="shared" si="468"/>
        <v>GGE1.6</v>
      </c>
      <c r="D4375" s="388">
        <v>2</v>
      </c>
      <c r="E4375" s="485">
        <v>44152</v>
      </c>
      <c r="F4375" s="74" t="s">
        <v>128</v>
      </c>
      <c r="G4375" s="444">
        <f>INDEX([1]CAPS!$A:$A,MATCH(F:F,[1]CAPS!$H:$H,0))</f>
        <v>3243</v>
      </c>
      <c r="H4375" s="414"/>
      <c r="I4375" s="341"/>
      <c r="J4375" s="384">
        <v>0</v>
      </c>
      <c r="K4375" s="340">
        <v>0</v>
      </c>
      <c r="L4375" s="340">
        <v>0</v>
      </c>
      <c r="M4375" s="340" t="s">
        <v>276</v>
      </c>
      <c r="N4375" s="342">
        <v>0</v>
      </c>
      <c r="O4375" s="340">
        <v>1</v>
      </c>
      <c r="P4375" s="340">
        <v>0</v>
      </c>
      <c r="Q4375" s="340">
        <v>0</v>
      </c>
      <c r="S4375">
        <f t="shared" si="467"/>
        <v>1</v>
      </c>
    </row>
    <row r="4376" spans="1:19" ht="32" hidden="1" x14ac:dyDescent="0.2">
      <c r="A4376" s="481" t="s">
        <v>363</v>
      </c>
      <c r="B4376" s="156">
        <v>6</v>
      </c>
      <c r="C4376" s="387" t="str">
        <f t="shared" si="468"/>
        <v>GGE1.6</v>
      </c>
      <c r="D4376" s="388">
        <v>2</v>
      </c>
      <c r="E4376" s="485">
        <v>44152</v>
      </c>
      <c r="F4376" s="74" t="s">
        <v>135</v>
      </c>
      <c r="G4376" s="444">
        <f>INDEX([1]CAPS!$A:$A,MATCH(F:F,[1]CAPS!$H:$H,0))</f>
        <v>7766</v>
      </c>
      <c r="H4376" s="414"/>
      <c r="I4376" s="341"/>
      <c r="J4376" s="384">
        <v>0</v>
      </c>
      <c r="K4376" s="340">
        <v>0</v>
      </c>
      <c r="L4376" s="340">
        <v>0</v>
      </c>
      <c r="M4376" s="340" t="s">
        <v>276</v>
      </c>
      <c r="N4376" s="342">
        <v>0</v>
      </c>
      <c r="O4376" s="340">
        <v>10</v>
      </c>
      <c r="P4376" s="340">
        <v>0</v>
      </c>
      <c r="Q4376" s="340">
        <v>0</v>
      </c>
      <c r="S4376">
        <f t="shared" si="467"/>
        <v>10</v>
      </c>
    </row>
    <row r="4377" spans="1:19" ht="32" hidden="1" x14ac:dyDescent="0.2">
      <c r="A4377" s="481" t="s">
        <v>363</v>
      </c>
      <c r="B4377" s="156">
        <v>6</v>
      </c>
      <c r="C4377" s="387" t="str">
        <f t="shared" si="468"/>
        <v>GGE1.6</v>
      </c>
      <c r="D4377" s="388">
        <v>2</v>
      </c>
      <c r="E4377" s="485">
        <v>44152</v>
      </c>
      <c r="F4377" s="74" t="s">
        <v>187</v>
      </c>
      <c r="G4377" s="444">
        <f>INDEX([1]CAPS!$A:$A,MATCH(F:F,[1]CAPS!$H:$H,0))</f>
        <v>7970</v>
      </c>
      <c r="H4377" s="414"/>
      <c r="I4377" s="341"/>
      <c r="J4377" s="384">
        <v>0</v>
      </c>
      <c r="K4377" s="340">
        <v>0</v>
      </c>
      <c r="L4377" s="340">
        <v>0</v>
      </c>
      <c r="M4377" s="340" t="s">
        <v>276</v>
      </c>
      <c r="N4377" s="342">
        <v>0</v>
      </c>
      <c r="O4377" s="340">
        <v>3</v>
      </c>
      <c r="P4377" s="340">
        <v>0</v>
      </c>
      <c r="Q4377" s="340">
        <v>0</v>
      </c>
      <c r="S4377">
        <f t="shared" si="467"/>
        <v>3</v>
      </c>
    </row>
    <row r="4378" spans="1:19" ht="16" hidden="1" x14ac:dyDescent="0.2">
      <c r="A4378" s="481" t="s">
        <v>363</v>
      </c>
      <c r="B4378" s="156">
        <v>6</v>
      </c>
      <c r="C4378" s="387" t="str">
        <f t="shared" si="468"/>
        <v>GGE1.6</v>
      </c>
      <c r="D4378" s="388">
        <v>2</v>
      </c>
      <c r="E4378" s="485">
        <v>44152</v>
      </c>
      <c r="F4378" s="74" t="s">
        <v>772</v>
      </c>
      <c r="G4378" s="444">
        <f>INDEX([1]CAPS!$A:$A,MATCH(F:F,[1]CAPS!$H:$H,0))</f>
        <v>3997</v>
      </c>
      <c r="H4378" s="414"/>
      <c r="I4378" s="341"/>
      <c r="J4378" s="384">
        <v>0</v>
      </c>
      <c r="K4378" s="340">
        <v>0</v>
      </c>
      <c r="L4378" s="340">
        <v>0</v>
      </c>
      <c r="M4378" s="340" t="s">
        <v>276</v>
      </c>
      <c r="N4378" s="342">
        <v>0</v>
      </c>
      <c r="O4378" s="340">
        <v>3</v>
      </c>
      <c r="P4378" s="340">
        <v>0</v>
      </c>
      <c r="Q4378" s="340">
        <v>0</v>
      </c>
      <c r="S4378">
        <f t="shared" si="467"/>
        <v>3</v>
      </c>
    </row>
    <row r="4379" spans="1:19" ht="16" hidden="1" x14ac:dyDescent="0.2">
      <c r="A4379" s="481" t="s">
        <v>363</v>
      </c>
      <c r="B4379" s="156">
        <v>6</v>
      </c>
      <c r="C4379" s="387" t="str">
        <f t="shared" si="468"/>
        <v>GGE1.6</v>
      </c>
      <c r="D4379" s="388">
        <v>2</v>
      </c>
      <c r="E4379" s="485">
        <v>44152</v>
      </c>
      <c r="F4379" s="535" t="s">
        <v>895</v>
      </c>
      <c r="G4379" s="444">
        <f>INDEX([1]CAPS!$A:$A,MATCH(F:F,[1]CAPS!$H:$H,0))</f>
        <v>4887</v>
      </c>
      <c r="H4379" s="425" t="s">
        <v>234</v>
      </c>
      <c r="I4379" s="341" t="s">
        <v>238</v>
      </c>
      <c r="J4379" s="384">
        <v>0</v>
      </c>
      <c r="K4379" s="384">
        <v>0</v>
      </c>
      <c r="L4379" s="340">
        <v>0</v>
      </c>
      <c r="M4379" s="340" t="s">
        <v>276</v>
      </c>
      <c r="N4379" s="342">
        <v>0</v>
      </c>
      <c r="O4379" s="340">
        <v>1</v>
      </c>
      <c r="P4379" s="340">
        <v>0</v>
      </c>
      <c r="Q4379" s="340">
        <v>0</v>
      </c>
      <c r="R4379" t="s">
        <v>904</v>
      </c>
      <c r="S4379">
        <f t="shared" si="467"/>
        <v>1</v>
      </c>
    </row>
    <row r="4380" spans="1:19" ht="16" hidden="1" x14ac:dyDescent="0.2">
      <c r="A4380" s="481" t="s">
        <v>363</v>
      </c>
      <c r="B4380" s="156">
        <v>6</v>
      </c>
      <c r="C4380" s="387" t="str">
        <f t="shared" si="468"/>
        <v>GGE1.6</v>
      </c>
      <c r="D4380" s="388">
        <v>2</v>
      </c>
      <c r="E4380" s="485">
        <v>44152</v>
      </c>
      <c r="F4380" s="74" t="s">
        <v>488</v>
      </c>
      <c r="G4380" s="444">
        <f>INDEX([1]CAPS!$A:$A,MATCH(F:F,[1]CAPS!$H:$H,0))</f>
        <v>1161</v>
      </c>
      <c r="H4380" s="414"/>
      <c r="I4380" s="341"/>
      <c r="J4380" s="384">
        <v>0</v>
      </c>
      <c r="K4380" s="384">
        <v>0</v>
      </c>
      <c r="L4380" s="340">
        <v>0</v>
      </c>
      <c r="M4380" s="340" t="s">
        <v>276</v>
      </c>
      <c r="N4380" s="342">
        <v>0</v>
      </c>
      <c r="O4380" s="340">
        <v>1</v>
      </c>
      <c r="P4380" s="340">
        <v>0</v>
      </c>
      <c r="Q4380" s="340">
        <v>0</v>
      </c>
      <c r="S4380">
        <f t="shared" si="467"/>
        <v>1</v>
      </c>
    </row>
    <row r="4381" spans="1:19" ht="32" hidden="1" x14ac:dyDescent="0.2">
      <c r="A4381" s="481" t="s">
        <v>363</v>
      </c>
      <c r="B4381" s="156">
        <v>7</v>
      </c>
      <c r="C4381" s="387" t="str">
        <f t="shared" si="468"/>
        <v>GGE1.7</v>
      </c>
      <c r="D4381" s="388">
        <v>2</v>
      </c>
      <c r="E4381" s="485">
        <v>44152</v>
      </c>
      <c r="F4381" s="351" t="s">
        <v>135</v>
      </c>
      <c r="G4381" s="444">
        <f>INDEX([1]CAPS!$A:$A,MATCH(F:F,[1]CAPS!$H:$H,0))</f>
        <v>7766</v>
      </c>
      <c r="H4381" s="414" t="s">
        <v>236</v>
      </c>
      <c r="I4381" s="389" t="s">
        <v>242</v>
      </c>
      <c r="J4381" s="384">
        <v>0</v>
      </c>
      <c r="K4381" s="384">
        <v>1</v>
      </c>
      <c r="L4381" s="340">
        <v>0</v>
      </c>
      <c r="M4381" s="340" t="s">
        <v>276</v>
      </c>
      <c r="N4381" s="342">
        <v>0</v>
      </c>
      <c r="O4381" s="340">
        <v>6</v>
      </c>
      <c r="P4381" s="340">
        <v>0</v>
      </c>
      <c r="Q4381" s="340">
        <v>0</v>
      </c>
      <c r="S4381">
        <f t="shared" si="467"/>
        <v>7</v>
      </c>
    </row>
    <row r="4382" spans="1:19" ht="16" hidden="1" x14ac:dyDescent="0.2">
      <c r="A4382" s="481" t="s">
        <v>363</v>
      </c>
      <c r="B4382" s="156">
        <v>7</v>
      </c>
      <c r="C4382" s="387" t="str">
        <f t="shared" si="468"/>
        <v>GGE1.7</v>
      </c>
      <c r="D4382" s="388">
        <v>2</v>
      </c>
      <c r="E4382" s="485">
        <v>44152</v>
      </c>
      <c r="F4382" s="351" t="s">
        <v>134</v>
      </c>
      <c r="G4382" s="444">
        <f>INDEX([1]CAPS!$A:$A,MATCH(F:F,[1]CAPS!$H:$H,0))</f>
        <v>2302</v>
      </c>
      <c r="H4382" s="414" t="s">
        <v>233</v>
      </c>
      <c r="I4382" s="389" t="s">
        <v>238</v>
      </c>
      <c r="J4382" s="384">
        <v>0</v>
      </c>
      <c r="K4382" s="384">
        <v>12</v>
      </c>
      <c r="L4382" s="340">
        <v>1</v>
      </c>
      <c r="M4382" s="340" t="s">
        <v>276</v>
      </c>
      <c r="N4382" s="342">
        <v>0</v>
      </c>
      <c r="O4382" s="340">
        <v>1</v>
      </c>
      <c r="P4382" s="340">
        <v>0</v>
      </c>
      <c r="Q4382" s="340">
        <v>0</v>
      </c>
      <c r="S4382">
        <f t="shared" si="467"/>
        <v>13</v>
      </c>
    </row>
    <row r="4383" spans="1:19" ht="16" hidden="1" x14ac:dyDescent="0.2">
      <c r="A4383" s="481" t="s">
        <v>363</v>
      </c>
      <c r="B4383" s="156">
        <v>7</v>
      </c>
      <c r="C4383" s="387" t="str">
        <f t="shared" si="468"/>
        <v>GGE1.7</v>
      </c>
      <c r="D4383" s="388">
        <v>2</v>
      </c>
      <c r="E4383" s="485">
        <v>44152</v>
      </c>
      <c r="F4383" s="351" t="s">
        <v>185</v>
      </c>
      <c r="G4383" s="444">
        <f>INDEX([1]CAPS!$A:$A,MATCH(F:F,[1]CAPS!$H:$H,0))</f>
        <v>2516</v>
      </c>
      <c r="H4383" s="414" t="s">
        <v>234</v>
      </c>
      <c r="I4383" s="389" t="s">
        <v>238</v>
      </c>
      <c r="J4383" s="384">
        <v>0</v>
      </c>
      <c r="K4383" s="384">
        <v>1</v>
      </c>
      <c r="L4383" s="340">
        <v>1</v>
      </c>
      <c r="M4383" s="340" t="s">
        <v>276</v>
      </c>
      <c r="N4383" s="342">
        <v>0</v>
      </c>
      <c r="O4383" s="340">
        <v>0</v>
      </c>
      <c r="P4383" s="340">
        <v>0</v>
      </c>
      <c r="Q4383" s="340">
        <v>0</v>
      </c>
      <c r="S4383">
        <f t="shared" si="467"/>
        <v>1</v>
      </c>
    </row>
    <row r="4384" spans="1:19" ht="16" hidden="1" x14ac:dyDescent="0.2">
      <c r="A4384" s="481" t="s">
        <v>363</v>
      </c>
      <c r="B4384" s="156">
        <v>7</v>
      </c>
      <c r="C4384" s="387" t="str">
        <f t="shared" si="468"/>
        <v>GGE1.7</v>
      </c>
      <c r="D4384" s="388">
        <v>2</v>
      </c>
      <c r="E4384" s="485">
        <v>44152</v>
      </c>
      <c r="F4384" s="74" t="s">
        <v>777</v>
      </c>
      <c r="G4384" s="444">
        <f>INDEX([1]CAPS!$A:$A,MATCH(F:F,[1]CAPS!$H:$H,0))</f>
        <v>11190</v>
      </c>
      <c r="H4384" s="414"/>
      <c r="I4384" s="341"/>
      <c r="J4384" s="384">
        <v>0</v>
      </c>
      <c r="K4384" s="384">
        <v>0</v>
      </c>
      <c r="L4384" s="340">
        <v>0</v>
      </c>
      <c r="M4384" s="340" t="s">
        <v>276</v>
      </c>
      <c r="N4384" s="342">
        <v>0</v>
      </c>
      <c r="O4384" s="340">
        <v>1</v>
      </c>
      <c r="P4384" s="340">
        <v>0</v>
      </c>
      <c r="Q4384" s="340">
        <v>0</v>
      </c>
      <c r="S4384">
        <f t="shared" si="467"/>
        <v>1</v>
      </c>
    </row>
    <row r="4385" spans="1:19" ht="32" hidden="1" x14ac:dyDescent="0.2">
      <c r="A4385" s="481" t="s">
        <v>363</v>
      </c>
      <c r="B4385" s="156">
        <v>7</v>
      </c>
      <c r="C4385" s="387" t="str">
        <f t="shared" si="468"/>
        <v>GGE1.7</v>
      </c>
      <c r="D4385" s="388">
        <v>2</v>
      </c>
      <c r="E4385" s="485">
        <v>44152</v>
      </c>
      <c r="F4385" s="74" t="s">
        <v>232</v>
      </c>
      <c r="G4385" s="444">
        <f>INDEX([1]CAPS!$A:$A,MATCH(F:F,[1]CAPS!$H:$H,0))</f>
        <v>8875</v>
      </c>
      <c r="H4385" s="414"/>
      <c r="I4385" s="341"/>
      <c r="J4385" s="384">
        <v>0</v>
      </c>
      <c r="K4385" s="384">
        <v>0</v>
      </c>
      <c r="L4385" s="340">
        <v>0</v>
      </c>
      <c r="M4385" s="340" t="s">
        <v>276</v>
      </c>
      <c r="N4385" s="342">
        <v>0</v>
      </c>
      <c r="O4385" s="340">
        <v>2</v>
      </c>
      <c r="P4385" s="340">
        <v>0</v>
      </c>
      <c r="Q4385" s="340">
        <v>0</v>
      </c>
      <c r="S4385">
        <f t="shared" si="467"/>
        <v>2</v>
      </c>
    </row>
    <row r="4386" spans="1:19" ht="16" hidden="1" x14ac:dyDescent="0.2">
      <c r="A4386" s="481" t="s">
        <v>363</v>
      </c>
      <c r="B4386" s="156">
        <v>7</v>
      </c>
      <c r="C4386" s="387" t="str">
        <f t="shared" si="468"/>
        <v>GGE1.7</v>
      </c>
      <c r="D4386" s="388">
        <v>2</v>
      </c>
      <c r="E4386" s="485">
        <v>44152</v>
      </c>
      <c r="F4386" s="487" t="s">
        <v>849</v>
      </c>
      <c r="G4386" s="444">
        <f>INDEX([1]CAPS!$A:$A,MATCH(F:F,[1]CAPS!$H:$H,0))</f>
        <v>2451</v>
      </c>
      <c r="H4386" s="414"/>
      <c r="I4386" s="341"/>
      <c r="J4386" s="384">
        <v>0</v>
      </c>
      <c r="K4386" s="384">
        <v>0</v>
      </c>
      <c r="L4386" s="340">
        <v>0</v>
      </c>
      <c r="M4386" s="340" t="s">
        <v>276</v>
      </c>
      <c r="N4386" s="342">
        <v>0</v>
      </c>
      <c r="O4386" s="340">
        <v>2</v>
      </c>
      <c r="P4386" s="340">
        <v>0</v>
      </c>
      <c r="Q4386" s="340">
        <v>1</v>
      </c>
      <c r="R4386" t="s">
        <v>787</v>
      </c>
      <c r="S4386">
        <f t="shared" si="467"/>
        <v>2</v>
      </c>
    </row>
    <row r="4387" spans="1:19" ht="16" hidden="1" x14ac:dyDescent="0.2">
      <c r="A4387" s="481" t="s">
        <v>363</v>
      </c>
      <c r="B4387" s="156">
        <v>7</v>
      </c>
      <c r="C4387" s="387" t="str">
        <f t="shared" si="468"/>
        <v>GGE1.7</v>
      </c>
      <c r="D4387" s="388">
        <v>2</v>
      </c>
      <c r="E4387" s="485">
        <v>44152</v>
      </c>
      <c r="F4387" s="74" t="s">
        <v>228</v>
      </c>
      <c r="G4387" s="444">
        <f>INDEX([1]CAPS!$A:$A,MATCH(F:F,[1]CAPS!$H:$H,0))</f>
        <v>7993</v>
      </c>
      <c r="H4387" s="414"/>
      <c r="I4387" s="341"/>
      <c r="J4387" s="384">
        <v>0</v>
      </c>
      <c r="K4387" s="384">
        <v>0</v>
      </c>
      <c r="L4387" s="340">
        <v>0</v>
      </c>
      <c r="M4387" s="340" t="s">
        <v>276</v>
      </c>
      <c r="N4387" s="342">
        <v>0</v>
      </c>
      <c r="O4387" s="340">
        <v>1</v>
      </c>
      <c r="P4387" s="340">
        <v>0</v>
      </c>
      <c r="Q4387" s="340">
        <v>0</v>
      </c>
      <c r="S4387">
        <f t="shared" si="467"/>
        <v>1</v>
      </c>
    </row>
    <row r="4388" spans="1:19" ht="32" hidden="1" x14ac:dyDescent="0.2">
      <c r="A4388" s="481" t="s">
        <v>363</v>
      </c>
      <c r="B4388" s="156">
        <v>8</v>
      </c>
      <c r="C4388" s="387" t="str">
        <f t="shared" si="468"/>
        <v>GGE1.8</v>
      </c>
      <c r="D4388" s="388">
        <v>2</v>
      </c>
      <c r="E4388" s="485">
        <v>44152</v>
      </c>
      <c r="F4388" s="351" t="s">
        <v>232</v>
      </c>
      <c r="G4388" s="444">
        <f>INDEX([1]CAPS!$A:$A,MATCH(F:F,[1]CAPS!$H:$H,0))</f>
        <v>8875</v>
      </c>
      <c r="H4388" s="414" t="s">
        <v>236</v>
      </c>
      <c r="I4388" s="389" t="s">
        <v>239</v>
      </c>
      <c r="J4388" s="384">
        <v>0</v>
      </c>
      <c r="K4388" s="384">
        <v>1</v>
      </c>
      <c r="L4388" s="340">
        <v>0</v>
      </c>
      <c r="M4388" s="340" t="s">
        <v>276</v>
      </c>
      <c r="N4388" s="342">
        <v>0</v>
      </c>
      <c r="O4388" s="340">
        <v>4</v>
      </c>
      <c r="P4388" s="340">
        <v>0</v>
      </c>
      <c r="Q4388" s="340">
        <v>0</v>
      </c>
      <c r="S4388">
        <f t="shared" si="467"/>
        <v>5</v>
      </c>
    </row>
    <row r="4389" spans="1:19" ht="16" hidden="1" x14ac:dyDescent="0.2">
      <c r="A4389" s="481" t="s">
        <v>363</v>
      </c>
      <c r="B4389" s="156">
        <v>8</v>
      </c>
      <c r="C4389" s="387" t="str">
        <f t="shared" si="468"/>
        <v>GGE1.8</v>
      </c>
      <c r="D4389" s="388">
        <v>2</v>
      </c>
      <c r="E4389" s="485">
        <v>44152</v>
      </c>
      <c r="F4389" s="351" t="s">
        <v>134</v>
      </c>
      <c r="G4389" s="444">
        <f>INDEX([1]CAPS!$A:$A,MATCH(F:F,[1]CAPS!$H:$H,0))</f>
        <v>2302</v>
      </c>
      <c r="H4389" s="414" t="s">
        <v>233</v>
      </c>
      <c r="I4389" s="389" t="s">
        <v>238</v>
      </c>
      <c r="J4389" s="384">
        <v>0</v>
      </c>
      <c r="K4389" s="384">
        <v>4</v>
      </c>
      <c r="L4389" s="340">
        <v>0</v>
      </c>
      <c r="M4389" s="340" t="s">
        <v>276</v>
      </c>
      <c r="N4389" s="342">
        <v>0</v>
      </c>
      <c r="O4389" s="340">
        <v>0</v>
      </c>
      <c r="P4389" s="340">
        <v>0</v>
      </c>
      <c r="Q4389" s="340">
        <v>0</v>
      </c>
      <c r="S4389">
        <f t="shared" si="467"/>
        <v>4</v>
      </c>
    </row>
    <row r="4390" spans="1:19" ht="16" hidden="1" x14ac:dyDescent="0.2">
      <c r="A4390" s="481" t="s">
        <v>363</v>
      </c>
      <c r="B4390" s="156">
        <v>8</v>
      </c>
      <c r="C4390" s="387" t="str">
        <f t="shared" si="468"/>
        <v>GGE1.8</v>
      </c>
      <c r="D4390" s="388">
        <v>2</v>
      </c>
      <c r="E4390" s="485">
        <v>44152</v>
      </c>
      <c r="F4390" s="74" t="s">
        <v>777</v>
      </c>
      <c r="G4390" s="444">
        <f>INDEX([1]CAPS!$A:$A,MATCH(F:F,[1]CAPS!$H:$H,0))</f>
        <v>11190</v>
      </c>
      <c r="H4390" s="414"/>
      <c r="I4390" s="341"/>
      <c r="J4390" s="384">
        <v>0</v>
      </c>
      <c r="K4390" s="340">
        <v>0</v>
      </c>
      <c r="L4390" s="340">
        <v>0</v>
      </c>
      <c r="M4390" s="340" t="s">
        <v>276</v>
      </c>
      <c r="N4390" s="451">
        <v>0</v>
      </c>
      <c r="O4390" s="488">
        <v>6</v>
      </c>
      <c r="P4390" s="340">
        <v>0</v>
      </c>
      <c r="Q4390" s="451">
        <v>5</v>
      </c>
      <c r="S4390">
        <f t="shared" si="467"/>
        <v>6</v>
      </c>
    </row>
    <row r="4391" spans="1:19" ht="16" hidden="1" x14ac:dyDescent="0.2">
      <c r="A4391" s="481" t="s">
        <v>363</v>
      </c>
      <c r="B4391" s="156">
        <v>8</v>
      </c>
      <c r="C4391" s="387" t="str">
        <f t="shared" si="468"/>
        <v>GGE1.8</v>
      </c>
      <c r="D4391" s="388">
        <v>2</v>
      </c>
      <c r="E4391" s="485">
        <v>44152</v>
      </c>
      <c r="F4391" s="74" t="s">
        <v>129</v>
      </c>
      <c r="G4391" s="444">
        <f>INDEX([1]CAPS!$A:$A,MATCH(F:F,[1]CAPS!$H:$H,0))</f>
        <v>5532</v>
      </c>
      <c r="H4391" s="414"/>
      <c r="I4391" s="341"/>
      <c r="J4391" s="384">
        <v>0</v>
      </c>
      <c r="K4391" s="384">
        <v>3</v>
      </c>
      <c r="L4391" s="340">
        <v>0</v>
      </c>
      <c r="M4391" s="340" t="s">
        <v>276</v>
      </c>
      <c r="N4391" s="340">
        <v>0</v>
      </c>
      <c r="O4391" s="340">
        <v>0</v>
      </c>
      <c r="P4391" s="340">
        <v>0</v>
      </c>
      <c r="Q4391" s="340">
        <v>0</v>
      </c>
      <c r="S4391">
        <f t="shared" si="467"/>
        <v>3</v>
      </c>
    </row>
    <row r="4392" spans="1:19" ht="16" hidden="1" x14ac:dyDescent="0.2">
      <c r="A4392" s="481" t="s">
        <v>363</v>
      </c>
      <c r="B4392" s="156">
        <v>8</v>
      </c>
      <c r="C4392" s="387" t="str">
        <f t="shared" si="468"/>
        <v>GGE1.8</v>
      </c>
      <c r="D4392" s="388">
        <v>2</v>
      </c>
      <c r="E4392" s="485">
        <v>44152</v>
      </c>
      <c r="F4392" s="432" t="s">
        <v>879</v>
      </c>
      <c r="G4392" s="444">
        <f>INDEX([1]CAPS!$A:$A,MATCH(F:F,[1]CAPS!$H:$H,0))</f>
        <v>10442</v>
      </c>
      <c r="H4392" s="414"/>
      <c r="I4392" s="341"/>
      <c r="J4392" s="384">
        <v>0</v>
      </c>
      <c r="K4392" s="384">
        <v>0</v>
      </c>
      <c r="L4392" s="340">
        <v>0</v>
      </c>
      <c r="M4392" s="340" t="s">
        <v>276</v>
      </c>
      <c r="N4392" s="340">
        <v>0</v>
      </c>
      <c r="O4392" s="340">
        <v>1</v>
      </c>
      <c r="P4392" s="340">
        <v>0</v>
      </c>
      <c r="Q4392" s="340"/>
      <c r="S4392">
        <f t="shared" si="467"/>
        <v>1</v>
      </c>
    </row>
    <row r="4393" spans="1:19" ht="16" hidden="1" x14ac:dyDescent="0.2">
      <c r="A4393" s="481" t="s">
        <v>363</v>
      </c>
      <c r="B4393" s="156">
        <v>8</v>
      </c>
      <c r="C4393" s="387" t="str">
        <f t="shared" si="468"/>
        <v>GGE1.8</v>
      </c>
      <c r="D4393" s="388">
        <v>2</v>
      </c>
      <c r="E4393" s="485">
        <v>44152</v>
      </c>
      <c r="F4393" s="432" t="s">
        <v>972</v>
      </c>
      <c r="G4393" s="444" t="str">
        <f>INDEX([1]CAPS!$A:$A,MATCH(F:F,[1]CAPS!$H:$H,0))</f>
        <v>SENE</v>
      </c>
      <c r="H4393" s="414"/>
      <c r="I4393" s="341"/>
      <c r="J4393" s="384">
        <v>0</v>
      </c>
      <c r="K4393" s="384">
        <v>0</v>
      </c>
      <c r="L4393" s="340">
        <v>0</v>
      </c>
      <c r="M4393" s="340" t="s">
        <v>276</v>
      </c>
      <c r="N4393" s="451">
        <v>0</v>
      </c>
      <c r="O4393" s="340">
        <v>1</v>
      </c>
      <c r="P4393" s="340">
        <v>0</v>
      </c>
      <c r="Q4393" s="340">
        <v>1</v>
      </c>
      <c r="S4393">
        <f t="shared" si="467"/>
        <v>1</v>
      </c>
    </row>
    <row r="4394" spans="1:19" ht="32" hidden="1" x14ac:dyDescent="0.2">
      <c r="A4394" s="481" t="s">
        <v>363</v>
      </c>
      <c r="B4394" s="156">
        <v>8</v>
      </c>
      <c r="C4394" s="387" t="str">
        <f t="shared" si="468"/>
        <v>GGE1.8</v>
      </c>
      <c r="D4394" s="388">
        <v>2</v>
      </c>
      <c r="E4394" s="485">
        <v>44152</v>
      </c>
      <c r="F4394" s="74" t="s">
        <v>135</v>
      </c>
      <c r="G4394" s="444">
        <f>INDEX([1]CAPS!$A:$A,MATCH(F:F,[1]CAPS!$H:$H,0))</f>
        <v>7766</v>
      </c>
      <c r="H4394" s="414"/>
      <c r="I4394" s="341"/>
      <c r="J4394" s="384">
        <v>0</v>
      </c>
      <c r="K4394" s="384">
        <v>0</v>
      </c>
      <c r="L4394" s="340">
        <v>0</v>
      </c>
      <c r="M4394" s="340" t="s">
        <v>276</v>
      </c>
      <c r="N4394" s="340">
        <v>0</v>
      </c>
      <c r="O4394" s="340">
        <v>7</v>
      </c>
      <c r="P4394" s="340">
        <v>0</v>
      </c>
      <c r="Q4394" s="340">
        <v>0</v>
      </c>
      <c r="S4394">
        <f t="shared" si="467"/>
        <v>7</v>
      </c>
    </row>
    <row r="4395" spans="1:19" ht="32" hidden="1" x14ac:dyDescent="0.2">
      <c r="A4395" s="481" t="s">
        <v>363</v>
      </c>
      <c r="B4395" s="156">
        <v>9</v>
      </c>
      <c r="C4395" s="387" t="str">
        <f t="shared" si="468"/>
        <v>GGE1.9</v>
      </c>
      <c r="D4395" s="388">
        <v>2</v>
      </c>
      <c r="E4395" s="485">
        <v>44152</v>
      </c>
      <c r="F4395" s="351" t="s">
        <v>232</v>
      </c>
      <c r="G4395" s="444">
        <f>INDEX([1]CAPS!$A:$A,MATCH(F:F,[1]CAPS!$H:$H,0))</f>
        <v>8875</v>
      </c>
      <c r="H4395" s="414" t="s">
        <v>236</v>
      </c>
      <c r="I4395" s="389" t="s">
        <v>239</v>
      </c>
      <c r="J4395" s="384">
        <v>0</v>
      </c>
      <c r="K4395" s="384">
        <v>1</v>
      </c>
      <c r="L4395" s="340">
        <v>0</v>
      </c>
      <c r="M4395" s="340" t="s">
        <v>276</v>
      </c>
      <c r="N4395" s="342">
        <v>0</v>
      </c>
      <c r="O4395" s="340">
        <v>0</v>
      </c>
      <c r="P4395" s="340">
        <v>0</v>
      </c>
      <c r="Q4395" s="340">
        <v>0</v>
      </c>
      <c r="S4395">
        <f t="shared" si="467"/>
        <v>1</v>
      </c>
    </row>
    <row r="4396" spans="1:19" ht="32" hidden="1" x14ac:dyDescent="0.2">
      <c r="A4396" s="481" t="s">
        <v>363</v>
      </c>
      <c r="B4396" s="156">
        <v>9</v>
      </c>
      <c r="C4396" s="387" t="str">
        <f t="shared" si="468"/>
        <v>GGE1.9</v>
      </c>
      <c r="D4396" s="388">
        <v>2</v>
      </c>
      <c r="E4396" s="485">
        <v>44152</v>
      </c>
      <c r="F4396" s="351" t="s">
        <v>135</v>
      </c>
      <c r="G4396" s="444">
        <f>INDEX([1]CAPS!$A:$A,MATCH(F:F,[1]CAPS!$H:$H,0))</f>
        <v>7766</v>
      </c>
      <c r="H4396" s="414" t="s">
        <v>236</v>
      </c>
      <c r="I4396" s="389" t="s">
        <v>242</v>
      </c>
      <c r="J4396" s="384">
        <v>0</v>
      </c>
      <c r="K4396" s="384">
        <v>1</v>
      </c>
      <c r="L4396" s="340">
        <v>0</v>
      </c>
      <c r="M4396" s="340" t="s">
        <v>276</v>
      </c>
      <c r="N4396" s="342">
        <v>0</v>
      </c>
      <c r="O4396" s="340">
        <v>1</v>
      </c>
      <c r="P4396" s="340">
        <v>0</v>
      </c>
      <c r="Q4396" s="340">
        <v>0</v>
      </c>
      <c r="S4396">
        <f t="shared" si="467"/>
        <v>2</v>
      </c>
    </row>
    <row r="4397" spans="1:19" ht="16" hidden="1" x14ac:dyDescent="0.2">
      <c r="A4397" s="481" t="s">
        <v>363</v>
      </c>
      <c r="B4397" s="156">
        <v>9</v>
      </c>
      <c r="C4397" s="387" t="str">
        <f t="shared" si="468"/>
        <v>GGE1.9</v>
      </c>
      <c r="D4397" s="388">
        <v>2</v>
      </c>
      <c r="E4397" s="485">
        <v>44152</v>
      </c>
      <c r="F4397" s="351" t="s">
        <v>134</v>
      </c>
      <c r="G4397" s="444">
        <f>INDEX([1]CAPS!$A:$A,MATCH(F:F,[1]CAPS!$H:$H,0))</f>
        <v>2302</v>
      </c>
      <c r="H4397" s="414" t="s">
        <v>233</v>
      </c>
      <c r="I4397" s="389" t="s">
        <v>238</v>
      </c>
      <c r="J4397" s="384">
        <v>0</v>
      </c>
      <c r="K4397" s="384">
        <v>24</v>
      </c>
      <c r="L4397" s="340">
        <v>0</v>
      </c>
      <c r="M4397" s="340" t="s">
        <v>276</v>
      </c>
      <c r="N4397" s="342">
        <v>0</v>
      </c>
      <c r="O4397" s="340">
        <v>0</v>
      </c>
      <c r="P4397" s="340">
        <v>0</v>
      </c>
      <c r="Q4397" s="340">
        <v>0</v>
      </c>
      <c r="S4397">
        <f t="shared" si="467"/>
        <v>24</v>
      </c>
    </row>
    <row r="4398" spans="1:19" ht="16" hidden="1" x14ac:dyDescent="0.2">
      <c r="A4398" s="481" t="s">
        <v>363</v>
      </c>
      <c r="B4398" s="156">
        <v>9</v>
      </c>
      <c r="C4398" s="387" t="str">
        <f t="shared" si="468"/>
        <v>GGE1.9</v>
      </c>
      <c r="D4398" s="388">
        <v>2</v>
      </c>
      <c r="E4398" s="485">
        <v>44152</v>
      </c>
      <c r="F4398" s="351" t="s">
        <v>275</v>
      </c>
      <c r="G4398" s="444">
        <f>INDEX([1]CAPS!$A:$A,MATCH(F:F,[1]CAPS!$H:$H,0))</f>
        <v>3300</v>
      </c>
      <c r="H4398" s="414" t="s">
        <v>234</v>
      </c>
      <c r="I4398" s="389" t="s">
        <v>238</v>
      </c>
      <c r="J4398" s="384">
        <v>0</v>
      </c>
      <c r="K4398" s="384">
        <v>1</v>
      </c>
      <c r="L4398" s="340">
        <v>0</v>
      </c>
      <c r="M4398" s="340" t="s">
        <v>276</v>
      </c>
      <c r="N4398" s="342">
        <v>0</v>
      </c>
      <c r="O4398" s="340">
        <v>0</v>
      </c>
      <c r="P4398" s="340">
        <v>0</v>
      </c>
      <c r="Q4398" s="340">
        <v>0</v>
      </c>
      <c r="S4398">
        <f t="shared" si="467"/>
        <v>1</v>
      </c>
    </row>
    <row r="4399" spans="1:19" ht="16" hidden="1" x14ac:dyDescent="0.2">
      <c r="A4399" s="481" t="s">
        <v>363</v>
      </c>
      <c r="B4399" s="156">
        <v>9</v>
      </c>
      <c r="C4399" s="387" t="str">
        <f t="shared" si="468"/>
        <v>GGE1.9</v>
      </c>
      <c r="D4399" s="388">
        <v>2</v>
      </c>
      <c r="E4399" s="485">
        <v>44152</v>
      </c>
      <c r="F4399" s="351" t="s">
        <v>185</v>
      </c>
      <c r="G4399" s="444">
        <f>INDEX([1]CAPS!$A:$A,MATCH(F:F,[1]CAPS!$H:$H,0))</f>
        <v>2516</v>
      </c>
      <c r="H4399" s="414" t="s">
        <v>234</v>
      </c>
      <c r="I4399" s="389" t="s">
        <v>238</v>
      </c>
      <c r="J4399" s="384">
        <v>0</v>
      </c>
      <c r="K4399" s="384">
        <v>3</v>
      </c>
      <c r="L4399" s="340">
        <v>0</v>
      </c>
      <c r="M4399" s="340" t="s">
        <v>276</v>
      </c>
      <c r="N4399" s="342">
        <v>0</v>
      </c>
      <c r="O4399" s="340">
        <v>0</v>
      </c>
      <c r="P4399" s="340">
        <v>0</v>
      </c>
      <c r="Q4399" s="340">
        <v>0</v>
      </c>
      <c r="S4399">
        <f t="shared" si="467"/>
        <v>3</v>
      </c>
    </row>
    <row r="4400" spans="1:19" ht="16" hidden="1" x14ac:dyDescent="0.2">
      <c r="A4400" s="481" t="s">
        <v>363</v>
      </c>
      <c r="B4400" s="156">
        <v>9</v>
      </c>
      <c r="C4400" s="387" t="str">
        <f t="shared" si="468"/>
        <v>GGE1.9</v>
      </c>
      <c r="D4400" s="388">
        <v>2</v>
      </c>
      <c r="E4400" s="485">
        <v>44152</v>
      </c>
      <c r="F4400" s="74" t="s">
        <v>230</v>
      </c>
      <c r="G4400" s="444">
        <f>INDEX([1]CAPS!$A:$A,MATCH(F:F,[1]CAPS!$H:$H,0))</f>
        <v>1377</v>
      </c>
      <c r="H4400" s="414"/>
      <c r="I4400" s="341"/>
      <c r="J4400" s="384">
        <v>0</v>
      </c>
      <c r="K4400" s="384">
        <v>0</v>
      </c>
      <c r="L4400" s="340">
        <v>0</v>
      </c>
      <c r="M4400" s="340" t="s">
        <v>276</v>
      </c>
      <c r="N4400" s="451">
        <v>0</v>
      </c>
      <c r="O4400" s="340">
        <v>4</v>
      </c>
      <c r="P4400" s="340">
        <v>0</v>
      </c>
      <c r="Q4400" s="451">
        <v>2</v>
      </c>
      <c r="S4400">
        <f t="shared" si="467"/>
        <v>4</v>
      </c>
    </row>
    <row r="4401" spans="1:19" ht="16" hidden="1" x14ac:dyDescent="0.2">
      <c r="A4401" s="481" t="s">
        <v>363</v>
      </c>
      <c r="B4401" s="156">
        <v>9</v>
      </c>
      <c r="C4401" s="387" t="str">
        <f t="shared" si="468"/>
        <v>GGE1.9</v>
      </c>
      <c r="D4401" s="388">
        <v>2</v>
      </c>
      <c r="E4401" s="485">
        <v>44152</v>
      </c>
      <c r="F4401" s="74" t="s">
        <v>499</v>
      </c>
      <c r="G4401" s="444">
        <f>INDEX([1]CAPS!$A:$A,MATCH(F:F,[1]CAPS!$H:$H,0))</f>
        <v>4145</v>
      </c>
      <c r="H4401" s="414"/>
      <c r="I4401" s="341"/>
      <c r="J4401" s="384">
        <v>0</v>
      </c>
      <c r="K4401" s="384">
        <v>0</v>
      </c>
      <c r="L4401" s="340">
        <v>0</v>
      </c>
      <c r="M4401" s="340" t="s">
        <v>276</v>
      </c>
      <c r="N4401" s="340">
        <v>0</v>
      </c>
      <c r="O4401" s="340">
        <v>1</v>
      </c>
      <c r="P4401" s="340">
        <v>0</v>
      </c>
      <c r="Q4401" s="340">
        <v>0</v>
      </c>
      <c r="S4401">
        <f t="shared" si="467"/>
        <v>1</v>
      </c>
    </row>
    <row r="4402" spans="1:19" ht="16" hidden="1" x14ac:dyDescent="0.2">
      <c r="A4402" s="481" t="s">
        <v>363</v>
      </c>
      <c r="B4402" s="156">
        <v>10</v>
      </c>
      <c r="C4402" s="387" t="str">
        <f t="shared" si="468"/>
        <v>GGE1.10</v>
      </c>
      <c r="D4402" s="388">
        <v>2</v>
      </c>
      <c r="E4402" s="485">
        <v>44152</v>
      </c>
      <c r="F4402" s="351" t="s">
        <v>134</v>
      </c>
      <c r="G4402" s="444">
        <f>INDEX([1]CAPS!$A:$A,MATCH(F:F,[1]CAPS!$H:$H,0))</f>
        <v>2302</v>
      </c>
      <c r="H4402" s="414" t="s">
        <v>233</v>
      </c>
      <c r="I4402" s="389" t="s">
        <v>238</v>
      </c>
      <c r="J4402" s="384">
        <v>0</v>
      </c>
      <c r="K4402" s="384">
        <v>6</v>
      </c>
      <c r="L4402" s="340">
        <v>0</v>
      </c>
      <c r="M4402" s="340" t="s">
        <v>276</v>
      </c>
      <c r="N4402" s="342">
        <v>0</v>
      </c>
      <c r="O4402" s="340">
        <v>0</v>
      </c>
      <c r="P4402" s="340">
        <v>0</v>
      </c>
      <c r="Q4402" s="340">
        <v>0</v>
      </c>
      <c r="S4402">
        <f t="shared" si="467"/>
        <v>6</v>
      </c>
    </row>
    <row r="4403" spans="1:19" ht="32" hidden="1" x14ac:dyDescent="0.2">
      <c r="A4403" s="481" t="s">
        <v>363</v>
      </c>
      <c r="B4403" s="156">
        <v>10</v>
      </c>
      <c r="C4403" s="387" t="str">
        <f t="shared" si="468"/>
        <v>GGE1.10</v>
      </c>
      <c r="D4403" s="388">
        <v>2</v>
      </c>
      <c r="E4403" s="485">
        <v>44152</v>
      </c>
      <c r="F4403" s="351" t="s">
        <v>232</v>
      </c>
      <c r="G4403" s="444">
        <f>INDEX([1]CAPS!$A:$A,MATCH(F:F,[1]CAPS!$H:$H,0))</f>
        <v>8875</v>
      </c>
      <c r="H4403" s="414" t="s">
        <v>236</v>
      </c>
      <c r="I4403" s="389" t="s">
        <v>239</v>
      </c>
      <c r="J4403" s="384">
        <v>0</v>
      </c>
      <c r="K4403" s="384">
        <v>1</v>
      </c>
      <c r="L4403" s="340">
        <v>0</v>
      </c>
      <c r="M4403" s="340" t="s">
        <v>276</v>
      </c>
      <c r="N4403" s="342">
        <v>0</v>
      </c>
      <c r="O4403" s="340">
        <v>0</v>
      </c>
      <c r="P4403" s="340">
        <v>0</v>
      </c>
      <c r="Q4403" s="340">
        <v>0</v>
      </c>
      <c r="S4403">
        <f t="shared" si="467"/>
        <v>1</v>
      </c>
    </row>
    <row r="4404" spans="1:19" ht="16" hidden="1" x14ac:dyDescent="0.2">
      <c r="A4404" s="481" t="s">
        <v>363</v>
      </c>
      <c r="B4404" s="156">
        <v>10</v>
      </c>
      <c r="C4404" s="387" t="str">
        <f t="shared" ref="C4404:C4435" si="469">CONCATENATE(A4404,".",B4404)</f>
        <v>GGE1.10</v>
      </c>
      <c r="D4404" s="388">
        <v>2</v>
      </c>
      <c r="E4404" s="485">
        <v>44152</v>
      </c>
      <c r="F4404" s="74" t="s">
        <v>131</v>
      </c>
      <c r="G4404" s="444">
        <f>INDEX([1]CAPS!$A:$A,MATCH(F:F,[1]CAPS!$H:$H,0))</f>
        <v>2557</v>
      </c>
      <c r="H4404" s="414"/>
      <c r="I4404" s="341"/>
      <c r="J4404" s="384">
        <v>0</v>
      </c>
      <c r="K4404" s="384">
        <v>1</v>
      </c>
      <c r="L4404" s="340">
        <v>0</v>
      </c>
      <c r="M4404" s="340" t="s">
        <v>276</v>
      </c>
      <c r="N4404" s="340">
        <v>0</v>
      </c>
      <c r="O4404" s="340">
        <v>0</v>
      </c>
      <c r="P4404" s="340">
        <v>0</v>
      </c>
      <c r="Q4404" s="340">
        <v>0</v>
      </c>
      <c r="S4404">
        <f t="shared" si="467"/>
        <v>1</v>
      </c>
    </row>
    <row r="4405" spans="1:19" ht="16" hidden="1" x14ac:dyDescent="0.2">
      <c r="A4405" s="481" t="s">
        <v>363</v>
      </c>
      <c r="B4405" s="156">
        <v>10</v>
      </c>
      <c r="C4405" s="387" t="str">
        <f t="shared" si="469"/>
        <v>GGE1.10</v>
      </c>
      <c r="D4405" s="388">
        <v>2</v>
      </c>
      <c r="E4405" s="485">
        <v>44152</v>
      </c>
      <c r="F4405" s="74" t="s">
        <v>499</v>
      </c>
      <c r="G4405" s="444">
        <f>INDEX([1]CAPS!$A:$A,MATCH(F:F,[1]CAPS!$H:$H,0))</f>
        <v>4145</v>
      </c>
      <c r="H4405" s="414"/>
      <c r="I4405" s="341"/>
      <c r="J4405" s="384">
        <v>0</v>
      </c>
      <c r="K4405" s="384">
        <v>0</v>
      </c>
      <c r="L4405" s="340">
        <v>0</v>
      </c>
      <c r="M4405" s="340" t="s">
        <v>276</v>
      </c>
      <c r="N4405" s="340">
        <v>0</v>
      </c>
      <c r="O4405" s="340">
        <v>1</v>
      </c>
      <c r="P4405" s="340">
        <v>0</v>
      </c>
      <c r="Q4405" s="340">
        <v>0</v>
      </c>
      <c r="S4405">
        <f t="shared" si="467"/>
        <v>1</v>
      </c>
    </row>
    <row r="4406" spans="1:19" ht="16" hidden="1" x14ac:dyDescent="0.2">
      <c r="A4406" s="481" t="s">
        <v>363</v>
      </c>
      <c r="B4406" s="156">
        <v>10</v>
      </c>
      <c r="C4406" s="387" t="str">
        <f t="shared" si="469"/>
        <v>GGE1.10</v>
      </c>
      <c r="D4406" s="388">
        <v>2</v>
      </c>
      <c r="E4406" s="485">
        <v>44152</v>
      </c>
      <c r="F4406" s="74" t="s">
        <v>308</v>
      </c>
      <c r="G4406" s="444">
        <f>INDEX([1]CAPS!$A:$A,MATCH(F:F,[1]CAPS!$H:$H,0))</f>
        <v>4122</v>
      </c>
      <c r="H4406" s="414"/>
      <c r="I4406" s="341"/>
      <c r="J4406" s="384">
        <v>0</v>
      </c>
      <c r="K4406" s="384">
        <v>0</v>
      </c>
      <c r="L4406" s="340">
        <v>0</v>
      </c>
      <c r="M4406" s="340" t="s">
        <v>276</v>
      </c>
      <c r="N4406" s="340">
        <v>0</v>
      </c>
      <c r="O4406" s="340">
        <v>1</v>
      </c>
      <c r="P4406" s="340">
        <v>0</v>
      </c>
      <c r="Q4406" s="340">
        <v>0</v>
      </c>
      <c r="S4406">
        <f t="shared" si="467"/>
        <v>1</v>
      </c>
    </row>
    <row r="4407" spans="1:19" ht="16" hidden="1" x14ac:dyDescent="0.2">
      <c r="A4407" s="481" t="s">
        <v>363</v>
      </c>
      <c r="B4407" s="156">
        <v>11</v>
      </c>
      <c r="C4407" s="387" t="str">
        <f t="shared" si="469"/>
        <v>GGE1.11</v>
      </c>
      <c r="D4407" s="388">
        <v>2</v>
      </c>
      <c r="E4407" s="485">
        <v>44152</v>
      </c>
      <c r="F4407" s="351" t="s">
        <v>134</v>
      </c>
      <c r="G4407" s="444">
        <f>INDEX([1]CAPS!$A:$A,MATCH(F:F,[1]CAPS!$H:$H,0))</f>
        <v>2302</v>
      </c>
      <c r="H4407" s="414" t="s">
        <v>233</v>
      </c>
      <c r="I4407" s="389" t="s">
        <v>238</v>
      </c>
      <c r="J4407" s="384">
        <v>0</v>
      </c>
      <c r="K4407" s="384">
        <v>3</v>
      </c>
      <c r="L4407" s="340">
        <v>0</v>
      </c>
      <c r="M4407" s="340" t="s">
        <v>276</v>
      </c>
      <c r="N4407" s="342">
        <v>0</v>
      </c>
      <c r="O4407" s="340">
        <v>0</v>
      </c>
      <c r="P4407" s="340">
        <v>0</v>
      </c>
      <c r="Q4407" s="340">
        <v>0</v>
      </c>
      <c r="S4407">
        <f t="shared" si="467"/>
        <v>3</v>
      </c>
    </row>
    <row r="4408" spans="1:19" ht="16" hidden="1" x14ac:dyDescent="0.2">
      <c r="A4408" s="481" t="s">
        <v>363</v>
      </c>
      <c r="B4408" s="156">
        <v>11</v>
      </c>
      <c r="C4408" s="387" t="str">
        <f t="shared" si="469"/>
        <v>GGE1.11</v>
      </c>
      <c r="D4408" s="388">
        <v>2</v>
      </c>
      <c r="E4408" s="485">
        <v>44152</v>
      </c>
      <c r="F4408" s="74" t="s">
        <v>131</v>
      </c>
      <c r="G4408" s="444">
        <f>INDEX([1]CAPS!$A:$A,MATCH(F:F,[1]CAPS!$H:$H,0))</f>
        <v>2557</v>
      </c>
      <c r="H4408" s="414"/>
      <c r="I4408" s="341"/>
      <c r="J4408" s="384">
        <v>0</v>
      </c>
      <c r="K4408" s="384">
        <v>3</v>
      </c>
      <c r="L4408" s="340">
        <v>0</v>
      </c>
      <c r="M4408" s="340" t="s">
        <v>276</v>
      </c>
      <c r="N4408" s="340">
        <v>0</v>
      </c>
      <c r="O4408" s="340">
        <v>0</v>
      </c>
      <c r="P4408" s="340">
        <v>0</v>
      </c>
      <c r="Q4408" s="340">
        <v>0</v>
      </c>
      <c r="S4408">
        <f t="shared" si="467"/>
        <v>3</v>
      </c>
    </row>
    <row r="4409" spans="1:19" ht="16" hidden="1" x14ac:dyDescent="0.2">
      <c r="A4409" s="481" t="s">
        <v>363</v>
      </c>
      <c r="B4409" s="156">
        <v>11</v>
      </c>
      <c r="C4409" s="387" t="str">
        <f t="shared" si="469"/>
        <v>GGE1.11</v>
      </c>
      <c r="D4409" s="388">
        <v>2</v>
      </c>
      <c r="E4409" s="485">
        <v>44152</v>
      </c>
      <c r="F4409" s="74" t="s">
        <v>128</v>
      </c>
      <c r="G4409" s="444">
        <f>INDEX([1]CAPS!$A:$A,MATCH(F:F,[1]CAPS!$H:$H,0))</f>
        <v>3243</v>
      </c>
      <c r="H4409" s="414"/>
      <c r="I4409" s="341"/>
      <c r="J4409" s="384">
        <v>0</v>
      </c>
      <c r="K4409" s="384">
        <v>1</v>
      </c>
      <c r="L4409" s="340">
        <v>0</v>
      </c>
      <c r="M4409" s="340" t="s">
        <v>276</v>
      </c>
      <c r="N4409" s="340">
        <v>0</v>
      </c>
      <c r="O4409" s="340">
        <v>0</v>
      </c>
      <c r="P4409" s="340">
        <v>0</v>
      </c>
      <c r="Q4409" s="340">
        <v>0</v>
      </c>
      <c r="S4409">
        <f t="shared" si="467"/>
        <v>1</v>
      </c>
    </row>
    <row r="4410" spans="1:19" ht="16" hidden="1" x14ac:dyDescent="0.2">
      <c r="A4410" s="481" t="s">
        <v>363</v>
      </c>
      <c r="B4410" s="156">
        <v>12</v>
      </c>
      <c r="C4410" s="387" t="str">
        <f t="shared" si="469"/>
        <v>GGE1.12</v>
      </c>
      <c r="D4410" s="388">
        <v>2</v>
      </c>
      <c r="E4410" s="485">
        <v>44152</v>
      </c>
      <c r="F4410" s="351" t="s">
        <v>131</v>
      </c>
      <c r="G4410" s="444">
        <f>INDEX([1]CAPS!$A:$A,MATCH(F:F,[1]CAPS!$H:$H,0))</f>
        <v>2557</v>
      </c>
      <c r="H4410" s="414" t="s">
        <v>233</v>
      </c>
      <c r="I4410" s="389" t="s">
        <v>240</v>
      </c>
      <c r="J4410" s="384">
        <v>0</v>
      </c>
      <c r="K4410" s="384">
        <v>4</v>
      </c>
      <c r="L4410" s="340">
        <v>0</v>
      </c>
      <c r="M4410" s="340" t="s">
        <v>276</v>
      </c>
      <c r="N4410" s="342">
        <v>0</v>
      </c>
      <c r="O4410" s="340">
        <v>0</v>
      </c>
      <c r="P4410" s="340">
        <v>0</v>
      </c>
      <c r="Q4410" s="340">
        <v>0</v>
      </c>
      <c r="S4410">
        <f t="shared" si="467"/>
        <v>4</v>
      </c>
    </row>
    <row r="4411" spans="1:19" ht="32" hidden="1" x14ac:dyDescent="0.2">
      <c r="A4411" s="481" t="s">
        <v>363</v>
      </c>
      <c r="B4411" s="156">
        <v>12</v>
      </c>
      <c r="C4411" s="387" t="str">
        <f t="shared" si="469"/>
        <v>GGE1.12</v>
      </c>
      <c r="D4411" s="388">
        <v>2</v>
      </c>
      <c r="E4411" s="485">
        <v>44152</v>
      </c>
      <c r="F4411" s="351" t="s">
        <v>141</v>
      </c>
      <c r="G4411" s="444">
        <f>INDEX([1]CAPS!$A:$A,MATCH(F:F,[1]CAPS!$H:$H,0))</f>
        <v>2445</v>
      </c>
      <c r="H4411" s="414" t="s">
        <v>234</v>
      </c>
      <c r="I4411" s="389" t="s">
        <v>238</v>
      </c>
      <c r="J4411" s="384">
        <v>0</v>
      </c>
      <c r="K4411" s="384">
        <v>2</v>
      </c>
      <c r="L4411" s="340">
        <v>0</v>
      </c>
      <c r="M4411" s="340" t="s">
        <v>276</v>
      </c>
      <c r="N4411" s="342">
        <v>0</v>
      </c>
      <c r="O4411" s="340">
        <v>0</v>
      </c>
      <c r="P4411" s="340">
        <v>0</v>
      </c>
      <c r="Q4411" s="340">
        <v>0</v>
      </c>
      <c r="S4411">
        <f t="shared" si="467"/>
        <v>2</v>
      </c>
    </row>
    <row r="4412" spans="1:19" ht="16" hidden="1" x14ac:dyDescent="0.2">
      <c r="A4412" s="481" t="s">
        <v>363</v>
      </c>
      <c r="B4412" s="156">
        <v>12</v>
      </c>
      <c r="C4412" s="387" t="str">
        <f t="shared" si="469"/>
        <v>GGE1.12</v>
      </c>
      <c r="D4412" s="388">
        <v>2</v>
      </c>
      <c r="E4412" s="485">
        <v>44152</v>
      </c>
      <c r="F4412" s="351" t="s">
        <v>139</v>
      </c>
      <c r="G4412" s="444">
        <f>INDEX([1]CAPS!$A:$A,MATCH(F:F,[1]CAPS!$H:$H,0))</f>
        <v>6325</v>
      </c>
      <c r="H4412" s="414" t="s">
        <v>234</v>
      </c>
      <c r="I4412" s="389" t="s">
        <v>238</v>
      </c>
      <c r="J4412" s="384">
        <v>0</v>
      </c>
      <c r="K4412" s="384">
        <v>1</v>
      </c>
      <c r="L4412" s="340">
        <v>0</v>
      </c>
      <c r="M4412" s="340" t="s">
        <v>276</v>
      </c>
      <c r="N4412" s="342">
        <v>0</v>
      </c>
      <c r="O4412" s="340">
        <v>0</v>
      </c>
      <c r="P4412" s="340">
        <v>0</v>
      </c>
      <c r="Q4412" s="340">
        <v>0</v>
      </c>
      <c r="S4412">
        <f t="shared" si="467"/>
        <v>1</v>
      </c>
    </row>
    <row r="4413" spans="1:19" ht="16" hidden="1" x14ac:dyDescent="0.2">
      <c r="A4413" s="481" t="s">
        <v>363</v>
      </c>
      <c r="B4413" s="156">
        <v>12</v>
      </c>
      <c r="C4413" s="387" t="str">
        <f t="shared" si="469"/>
        <v>GGE1.12</v>
      </c>
      <c r="D4413" s="388">
        <v>2</v>
      </c>
      <c r="E4413" s="485">
        <v>44152</v>
      </c>
      <c r="F4413" s="351" t="s">
        <v>134</v>
      </c>
      <c r="G4413" s="444">
        <f>INDEX([1]CAPS!$A:$A,MATCH(F:F,[1]CAPS!$H:$H,0))</f>
        <v>2302</v>
      </c>
      <c r="H4413" s="414" t="s">
        <v>233</v>
      </c>
      <c r="I4413" s="389" t="s">
        <v>238</v>
      </c>
      <c r="J4413" s="384">
        <v>0</v>
      </c>
      <c r="K4413" s="384">
        <v>1</v>
      </c>
      <c r="L4413" s="340">
        <v>0</v>
      </c>
      <c r="M4413" s="340" t="s">
        <v>276</v>
      </c>
      <c r="N4413" s="342">
        <v>0</v>
      </c>
      <c r="O4413" s="340">
        <v>0</v>
      </c>
      <c r="P4413" s="340">
        <v>0</v>
      </c>
      <c r="Q4413" s="340">
        <v>0</v>
      </c>
      <c r="S4413">
        <f t="shared" si="467"/>
        <v>1</v>
      </c>
    </row>
    <row r="4414" spans="1:19" ht="16" hidden="1" x14ac:dyDescent="0.2">
      <c r="A4414" s="481" t="s">
        <v>363</v>
      </c>
      <c r="B4414" s="156">
        <v>13</v>
      </c>
      <c r="C4414" s="387" t="str">
        <f t="shared" si="469"/>
        <v>GGE1.13</v>
      </c>
      <c r="D4414" s="388">
        <v>2</v>
      </c>
      <c r="E4414" s="485">
        <v>44152</v>
      </c>
      <c r="F4414" s="351" t="s">
        <v>134</v>
      </c>
      <c r="G4414" s="444">
        <f>INDEX([1]CAPS!$A:$A,MATCH(F:F,[1]CAPS!$H:$H,0))</f>
        <v>2302</v>
      </c>
      <c r="H4414" s="414" t="s">
        <v>233</v>
      </c>
      <c r="I4414" s="389" t="s">
        <v>238</v>
      </c>
      <c r="J4414" s="384">
        <v>0</v>
      </c>
      <c r="K4414" s="384">
        <v>3</v>
      </c>
      <c r="L4414" s="340">
        <v>0</v>
      </c>
      <c r="M4414" s="340" t="s">
        <v>276</v>
      </c>
      <c r="N4414" s="342">
        <v>0</v>
      </c>
      <c r="O4414" s="340">
        <v>0</v>
      </c>
      <c r="P4414" s="340">
        <v>0</v>
      </c>
      <c r="Q4414" s="340">
        <v>0</v>
      </c>
      <c r="S4414">
        <f t="shared" si="467"/>
        <v>3</v>
      </c>
    </row>
    <row r="4415" spans="1:19" ht="16" hidden="1" x14ac:dyDescent="0.2">
      <c r="A4415" s="481" t="s">
        <v>363</v>
      </c>
      <c r="B4415" s="156">
        <v>13</v>
      </c>
      <c r="C4415" s="387" t="str">
        <f t="shared" si="469"/>
        <v>GGE1.13</v>
      </c>
      <c r="D4415" s="388">
        <v>2</v>
      </c>
      <c r="E4415" s="485">
        <v>44152</v>
      </c>
      <c r="F4415" s="74" t="s">
        <v>131</v>
      </c>
      <c r="G4415" s="444">
        <f>INDEX([1]CAPS!$A:$A,MATCH(F:F,[1]CAPS!$H:$H,0))</f>
        <v>2557</v>
      </c>
      <c r="H4415" s="414"/>
      <c r="I4415" s="341"/>
      <c r="J4415" s="384">
        <v>0</v>
      </c>
      <c r="K4415" s="384">
        <v>3</v>
      </c>
      <c r="L4415" s="340">
        <v>0</v>
      </c>
      <c r="M4415" s="340" t="s">
        <v>276</v>
      </c>
      <c r="N4415" s="340">
        <v>0</v>
      </c>
      <c r="O4415" s="340">
        <v>0</v>
      </c>
      <c r="P4415" s="340">
        <v>0</v>
      </c>
      <c r="Q4415" s="340">
        <v>0</v>
      </c>
      <c r="S4415">
        <f t="shared" si="467"/>
        <v>3</v>
      </c>
    </row>
    <row r="4416" spans="1:19" ht="16" hidden="1" x14ac:dyDescent="0.2">
      <c r="A4416" s="481" t="s">
        <v>363</v>
      </c>
      <c r="B4416" s="156">
        <v>14</v>
      </c>
      <c r="C4416" s="387" t="str">
        <f t="shared" si="469"/>
        <v>GGE1.14</v>
      </c>
      <c r="D4416" s="388">
        <v>2</v>
      </c>
      <c r="E4416" s="485">
        <v>44152</v>
      </c>
      <c r="F4416" s="351" t="s">
        <v>129</v>
      </c>
      <c r="G4416" s="444">
        <f>INDEX([1]CAPS!$A:$A,MATCH(F:F,[1]CAPS!$H:$H,0))</f>
        <v>5532</v>
      </c>
      <c r="H4416" s="414" t="s">
        <v>233</v>
      </c>
      <c r="I4416" s="389" t="s">
        <v>238</v>
      </c>
      <c r="J4416" s="384">
        <v>0</v>
      </c>
      <c r="K4416" s="340">
        <v>1</v>
      </c>
      <c r="L4416" s="340">
        <v>0</v>
      </c>
      <c r="M4416" s="340" t="s">
        <v>276</v>
      </c>
      <c r="N4416" s="342">
        <v>0</v>
      </c>
      <c r="O4416" s="340">
        <v>0</v>
      </c>
      <c r="P4416" s="340">
        <v>0</v>
      </c>
      <c r="Q4416" s="340">
        <v>0</v>
      </c>
      <c r="S4416">
        <f t="shared" si="467"/>
        <v>1</v>
      </c>
    </row>
    <row r="4417" spans="1:19" ht="16" hidden="1" x14ac:dyDescent="0.2">
      <c r="A4417" s="481" t="s">
        <v>363</v>
      </c>
      <c r="B4417" s="156">
        <v>14</v>
      </c>
      <c r="C4417" s="387" t="str">
        <f t="shared" si="469"/>
        <v>GGE1.14</v>
      </c>
      <c r="D4417" s="388">
        <v>2</v>
      </c>
      <c r="E4417" s="485">
        <v>44152</v>
      </c>
      <c r="F4417" s="74" t="s">
        <v>131</v>
      </c>
      <c r="G4417" s="444">
        <f>INDEX([1]CAPS!$A:$A,MATCH(F:F,[1]CAPS!$H:$H,0))</f>
        <v>2557</v>
      </c>
      <c r="H4417" s="414"/>
      <c r="I4417" s="341"/>
      <c r="J4417" s="384">
        <v>0</v>
      </c>
      <c r="K4417" s="384">
        <v>2</v>
      </c>
      <c r="L4417" s="340">
        <v>0</v>
      </c>
      <c r="M4417" s="340" t="s">
        <v>276</v>
      </c>
      <c r="N4417" s="340">
        <v>0</v>
      </c>
      <c r="O4417" s="340">
        <v>0</v>
      </c>
      <c r="P4417" s="340">
        <v>0</v>
      </c>
      <c r="Q4417" s="340">
        <v>0</v>
      </c>
      <c r="S4417">
        <f t="shared" si="467"/>
        <v>2</v>
      </c>
    </row>
    <row r="4418" spans="1:19" ht="16" hidden="1" x14ac:dyDescent="0.2">
      <c r="A4418" s="481" t="s">
        <v>363</v>
      </c>
      <c r="B4418" s="156">
        <v>14</v>
      </c>
      <c r="C4418" s="387" t="str">
        <f t="shared" si="469"/>
        <v>GGE1.14</v>
      </c>
      <c r="D4418" s="388">
        <v>2</v>
      </c>
      <c r="E4418" s="485">
        <v>44152</v>
      </c>
      <c r="F4418" s="74" t="s">
        <v>134</v>
      </c>
      <c r="G4418" s="444">
        <f>INDEX([1]CAPS!$A:$A,MATCH(F:F,[1]CAPS!$H:$H,0))</f>
        <v>2302</v>
      </c>
      <c r="H4418" s="414"/>
      <c r="I4418" s="341"/>
      <c r="J4418" s="384">
        <v>0</v>
      </c>
      <c r="K4418" s="384">
        <v>4</v>
      </c>
      <c r="L4418" s="340">
        <v>0</v>
      </c>
      <c r="M4418" s="340" t="s">
        <v>276</v>
      </c>
      <c r="N4418" s="340">
        <v>0</v>
      </c>
      <c r="O4418" s="340">
        <v>0</v>
      </c>
      <c r="P4418" s="340">
        <v>0</v>
      </c>
      <c r="Q4418" s="340">
        <v>0</v>
      </c>
      <c r="S4418">
        <f t="shared" si="467"/>
        <v>4</v>
      </c>
    </row>
    <row r="4419" spans="1:19" ht="16" hidden="1" x14ac:dyDescent="0.2">
      <c r="A4419" s="481" t="s">
        <v>363</v>
      </c>
      <c r="B4419" s="156">
        <v>15</v>
      </c>
      <c r="C4419" s="387" t="str">
        <f t="shared" si="469"/>
        <v>GGE1.15</v>
      </c>
      <c r="D4419" s="388">
        <v>2</v>
      </c>
      <c r="E4419" s="485">
        <v>44152</v>
      </c>
      <c r="F4419" s="351" t="s">
        <v>132</v>
      </c>
      <c r="G4419" s="444">
        <f>INDEX([1]CAPS!$A:$A,MATCH(F:F,[1]CAPS!$H:$H,0))</f>
        <v>2469</v>
      </c>
      <c r="H4419" s="414" t="s">
        <v>233</v>
      </c>
      <c r="I4419" s="389" t="s">
        <v>238</v>
      </c>
      <c r="J4419" s="384">
        <v>0</v>
      </c>
      <c r="K4419" s="384">
        <v>2</v>
      </c>
      <c r="L4419" s="340">
        <v>0</v>
      </c>
      <c r="M4419" s="340" t="s">
        <v>276</v>
      </c>
      <c r="N4419" s="342">
        <v>0</v>
      </c>
      <c r="O4419" s="340">
        <v>0</v>
      </c>
      <c r="P4419" s="340">
        <v>0</v>
      </c>
      <c r="Q4419" s="340">
        <v>0</v>
      </c>
      <c r="S4419">
        <f t="shared" si="467"/>
        <v>2</v>
      </c>
    </row>
    <row r="4420" spans="1:19" ht="16" hidden="1" x14ac:dyDescent="0.2">
      <c r="A4420" s="481" t="s">
        <v>363</v>
      </c>
      <c r="B4420" s="156">
        <v>15</v>
      </c>
      <c r="C4420" s="387" t="str">
        <f t="shared" si="469"/>
        <v>GGE1.15</v>
      </c>
      <c r="D4420" s="388">
        <v>2</v>
      </c>
      <c r="E4420" s="485">
        <v>44152</v>
      </c>
      <c r="F4420" s="74" t="s">
        <v>131</v>
      </c>
      <c r="G4420" s="444">
        <f>INDEX([1]CAPS!$A:$A,MATCH(F:F,[1]CAPS!$H:$H,0))</f>
        <v>2557</v>
      </c>
      <c r="H4420" s="414"/>
      <c r="I4420" s="341"/>
      <c r="J4420" s="384">
        <v>0</v>
      </c>
      <c r="K4420" s="384">
        <v>2</v>
      </c>
      <c r="L4420" s="340">
        <v>0</v>
      </c>
      <c r="M4420" s="340" t="s">
        <v>276</v>
      </c>
      <c r="N4420" s="340">
        <v>0</v>
      </c>
      <c r="O4420" s="340">
        <v>0</v>
      </c>
      <c r="P4420" s="340">
        <v>0</v>
      </c>
      <c r="Q4420" s="340">
        <v>0</v>
      </c>
      <c r="S4420">
        <f t="shared" si="467"/>
        <v>2</v>
      </c>
    </row>
    <row r="4421" spans="1:19" ht="16" hidden="1" x14ac:dyDescent="0.2">
      <c r="A4421" s="481" t="s">
        <v>363</v>
      </c>
      <c r="B4421" s="156">
        <v>16</v>
      </c>
      <c r="C4421" s="387" t="str">
        <f t="shared" si="469"/>
        <v>GGE1.16</v>
      </c>
      <c r="D4421" s="388">
        <v>2</v>
      </c>
      <c r="E4421" s="485">
        <v>44152</v>
      </c>
      <c r="F4421" s="351" t="s">
        <v>134</v>
      </c>
      <c r="G4421" s="444">
        <f>INDEX([1]CAPS!$A:$A,MATCH(F:F,[1]CAPS!$H:$H,0))</f>
        <v>2302</v>
      </c>
      <c r="H4421" s="414" t="s">
        <v>233</v>
      </c>
      <c r="I4421" s="389" t="s">
        <v>238</v>
      </c>
      <c r="J4421" s="384">
        <v>0</v>
      </c>
      <c r="K4421" s="384">
        <v>1</v>
      </c>
      <c r="L4421" s="340">
        <v>0</v>
      </c>
      <c r="M4421" s="340" t="s">
        <v>276</v>
      </c>
      <c r="N4421" s="342">
        <v>0</v>
      </c>
      <c r="O4421" s="340">
        <v>0</v>
      </c>
      <c r="P4421" s="340">
        <v>0</v>
      </c>
      <c r="Q4421" s="340">
        <v>0</v>
      </c>
      <c r="S4421">
        <f t="shared" si="467"/>
        <v>1</v>
      </c>
    </row>
    <row r="4422" spans="1:19" ht="16" hidden="1" x14ac:dyDescent="0.2">
      <c r="A4422" s="481" t="s">
        <v>363</v>
      </c>
      <c r="B4422" s="156">
        <v>16</v>
      </c>
      <c r="C4422" s="387" t="str">
        <f t="shared" si="469"/>
        <v>GGE1.16</v>
      </c>
      <c r="D4422" s="388">
        <v>2</v>
      </c>
      <c r="E4422" s="485">
        <v>44152</v>
      </c>
      <c r="F4422" s="351" t="s">
        <v>132</v>
      </c>
      <c r="G4422" s="444">
        <f>INDEX([1]CAPS!$A:$A,MATCH(F:F,[1]CAPS!$H:$H,0))</f>
        <v>2469</v>
      </c>
      <c r="H4422" s="414" t="s">
        <v>233</v>
      </c>
      <c r="I4422" s="389" t="s">
        <v>238</v>
      </c>
      <c r="J4422" s="384">
        <v>0</v>
      </c>
      <c r="K4422" s="340">
        <v>1</v>
      </c>
      <c r="L4422" s="340">
        <v>0</v>
      </c>
      <c r="M4422" s="340" t="s">
        <v>276</v>
      </c>
      <c r="N4422" s="342">
        <v>0</v>
      </c>
      <c r="O4422" s="340">
        <v>0</v>
      </c>
      <c r="P4422" s="340">
        <v>0</v>
      </c>
      <c r="Q4422" s="340">
        <v>0</v>
      </c>
      <c r="S4422">
        <f t="shared" si="467"/>
        <v>1</v>
      </c>
    </row>
    <row r="4423" spans="1:19" ht="16" hidden="1" x14ac:dyDescent="0.2">
      <c r="A4423" s="481" t="s">
        <v>363</v>
      </c>
      <c r="B4423" s="156">
        <v>16</v>
      </c>
      <c r="C4423" s="387" t="str">
        <f t="shared" si="469"/>
        <v>GGE1.16</v>
      </c>
      <c r="D4423" s="388">
        <v>2</v>
      </c>
      <c r="E4423" s="485">
        <v>44152</v>
      </c>
      <c r="F4423" s="74" t="s">
        <v>131</v>
      </c>
      <c r="G4423" s="444">
        <f>INDEX([1]CAPS!$A:$A,MATCH(F:F,[1]CAPS!$H:$H,0))</f>
        <v>2557</v>
      </c>
      <c r="H4423" s="414"/>
      <c r="I4423" s="341"/>
      <c r="J4423" s="384">
        <v>0</v>
      </c>
      <c r="K4423" s="384">
        <v>1</v>
      </c>
      <c r="L4423" s="340">
        <v>0</v>
      </c>
      <c r="M4423" s="340" t="s">
        <v>276</v>
      </c>
      <c r="N4423" s="340">
        <v>0</v>
      </c>
      <c r="O4423" s="340">
        <v>0</v>
      </c>
      <c r="P4423" s="340">
        <v>0</v>
      </c>
      <c r="Q4423" s="340">
        <v>0</v>
      </c>
      <c r="S4423">
        <f t="shared" si="467"/>
        <v>1</v>
      </c>
    </row>
    <row r="4424" spans="1:19" ht="16" hidden="1" x14ac:dyDescent="0.2">
      <c r="A4424" s="481" t="s">
        <v>363</v>
      </c>
      <c r="B4424" s="156">
        <v>17</v>
      </c>
      <c r="C4424" s="387" t="str">
        <f t="shared" si="469"/>
        <v>GGE1.17</v>
      </c>
      <c r="D4424" s="388">
        <v>2</v>
      </c>
      <c r="E4424" s="485">
        <v>44152</v>
      </c>
      <c r="F4424" s="351" t="s">
        <v>134</v>
      </c>
      <c r="G4424" s="444">
        <f>INDEX([1]CAPS!$A:$A,MATCH(F:F,[1]CAPS!$H:$H,0))</f>
        <v>2302</v>
      </c>
      <c r="H4424" s="414" t="s">
        <v>233</v>
      </c>
      <c r="I4424" s="389" t="s">
        <v>238</v>
      </c>
      <c r="J4424" s="384">
        <v>0</v>
      </c>
      <c r="K4424" s="384">
        <v>3</v>
      </c>
      <c r="L4424" s="340">
        <v>0</v>
      </c>
      <c r="M4424" s="340" t="s">
        <v>276</v>
      </c>
      <c r="N4424" s="342">
        <v>0</v>
      </c>
      <c r="O4424" s="340">
        <v>0</v>
      </c>
      <c r="P4424" s="340">
        <v>0</v>
      </c>
      <c r="Q4424" s="340">
        <v>0</v>
      </c>
      <c r="S4424">
        <f t="shared" si="467"/>
        <v>3</v>
      </c>
    </row>
    <row r="4425" spans="1:19" ht="32" hidden="1" x14ac:dyDescent="0.2">
      <c r="A4425" s="481" t="s">
        <v>363</v>
      </c>
      <c r="B4425" s="156">
        <v>17</v>
      </c>
      <c r="C4425" s="387" t="str">
        <f t="shared" si="469"/>
        <v>GGE1.17</v>
      </c>
      <c r="D4425" s="388">
        <v>2</v>
      </c>
      <c r="E4425" s="485">
        <v>44152</v>
      </c>
      <c r="F4425" s="74" t="s">
        <v>135</v>
      </c>
      <c r="G4425" s="444">
        <f>INDEX([1]CAPS!$A:$A,MATCH(F:F,[1]CAPS!$H:$H,0))</f>
        <v>7766</v>
      </c>
      <c r="H4425" s="414"/>
      <c r="I4425" s="341"/>
      <c r="J4425" s="384">
        <v>0</v>
      </c>
      <c r="K4425" s="340">
        <v>0</v>
      </c>
      <c r="L4425" s="340">
        <v>0</v>
      </c>
      <c r="M4425" s="340" t="s">
        <v>276</v>
      </c>
      <c r="N4425" s="340">
        <v>0</v>
      </c>
      <c r="O4425" s="340">
        <v>2</v>
      </c>
      <c r="P4425" s="340">
        <v>0</v>
      </c>
      <c r="Q4425" s="340">
        <v>0</v>
      </c>
      <c r="S4425">
        <f t="shared" si="467"/>
        <v>2</v>
      </c>
    </row>
    <row r="4426" spans="1:19" ht="16" hidden="1" x14ac:dyDescent="0.2">
      <c r="A4426" s="481" t="s">
        <v>363</v>
      </c>
      <c r="B4426" s="156">
        <v>18</v>
      </c>
      <c r="C4426" s="387" t="str">
        <f t="shared" si="469"/>
        <v>GGE1.18</v>
      </c>
      <c r="D4426" s="388">
        <v>2</v>
      </c>
      <c r="E4426" s="485">
        <v>44152</v>
      </c>
      <c r="F4426" s="351" t="s">
        <v>134</v>
      </c>
      <c r="G4426" s="444">
        <f>INDEX([1]CAPS!$A:$A,MATCH(F:F,[1]CAPS!$H:$H,0))</f>
        <v>2302</v>
      </c>
      <c r="H4426" s="414" t="s">
        <v>233</v>
      </c>
      <c r="I4426" s="389" t="s">
        <v>238</v>
      </c>
      <c r="J4426" s="384">
        <v>0</v>
      </c>
      <c r="K4426" s="340">
        <v>1</v>
      </c>
      <c r="L4426" s="340">
        <v>0</v>
      </c>
      <c r="M4426" s="340" t="s">
        <v>276</v>
      </c>
      <c r="N4426" s="342">
        <v>0</v>
      </c>
      <c r="O4426" s="340">
        <v>0</v>
      </c>
      <c r="P4426" s="340">
        <v>0</v>
      </c>
      <c r="Q4426" s="340">
        <v>0</v>
      </c>
      <c r="S4426">
        <f t="shared" si="467"/>
        <v>1</v>
      </c>
    </row>
    <row r="4427" spans="1:19" ht="16" hidden="1" x14ac:dyDescent="0.2">
      <c r="A4427" s="481" t="s">
        <v>363</v>
      </c>
      <c r="B4427" s="156">
        <v>18</v>
      </c>
      <c r="C4427" s="387" t="str">
        <f t="shared" si="469"/>
        <v>GGE1.18</v>
      </c>
      <c r="D4427" s="388">
        <v>2</v>
      </c>
      <c r="E4427" s="485">
        <v>44152</v>
      </c>
      <c r="F4427" s="74" t="s">
        <v>131</v>
      </c>
      <c r="G4427" s="444">
        <f>INDEX([1]CAPS!$A:$A,MATCH(F:F,[1]CAPS!$H:$H,0))</f>
        <v>2557</v>
      </c>
      <c r="H4427" s="414"/>
      <c r="I4427" s="341"/>
      <c r="J4427" s="384">
        <v>0</v>
      </c>
      <c r="K4427" s="340">
        <v>4</v>
      </c>
      <c r="L4427" s="340">
        <v>0</v>
      </c>
      <c r="M4427" s="340" t="s">
        <v>276</v>
      </c>
      <c r="N4427" s="340">
        <v>0</v>
      </c>
      <c r="O4427" s="340">
        <v>0</v>
      </c>
      <c r="P4427" s="340">
        <v>0</v>
      </c>
      <c r="Q4427" s="340">
        <v>0</v>
      </c>
      <c r="S4427">
        <f t="shared" ref="S4427:S4490" si="470">SUM(J4427:K4427)+O4427</f>
        <v>4</v>
      </c>
    </row>
    <row r="4428" spans="1:19" ht="32" hidden="1" x14ac:dyDescent="0.2">
      <c r="A4428" s="481" t="s">
        <v>363</v>
      </c>
      <c r="B4428" s="156">
        <v>19</v>
      </c>
      <c r="C4428" s="387" t="str">
        <f t="shared" si="469"/>
        <v>GGE1.19</v>
      </c>
      <c r="D4428" s="388">
        <v>2</v>
      </c>
      <c r="E4428" s="485">
        <v>44152</v>
      </c>
      <c r="F4428" s="351" t="s">
        <v>141</v>
      </c>
      <c r="G4428" s="444">
        <f>INDEX([1]CAPS!$A:$A,MATCH(F:F,[1]CAPS!$H:$H,0))</f>
        <v>2445</v>
      </c>
      <c r="H4428" s="414" t="s">
        <v>234</v>
      </c>
      <c r="I4428" s="389" t="s">
        <v>238</v>
      </c>
      <c r="J4428" s="384">
        <v>0</v>
      </c>
      <c r="K4428" s="340">
        <v>1</v>
      </c>
      <c r="L4428" s="340">
        <v>0</v>
      </c>
      <c r="M4428" s="340" t="s">
        <v>276</v>
      </c>
      <c r="N4428" s="342">
        <v>0</v>
      </c>
      <c r="O4428" s="340">
        <v>0</v>
      </c>
      <c r="P4428" s="340">
        <v>0</v>
      </c>
      <c r="Q4428" s="340">
        <v>0</v>
      </c>
      <c r="S4428">
        <f t="shared" si="470"/>
        <v>1</v>
      </c>
    </row>
    <row r="4429" spans="1:19" ht="16" hidden="1" x14ac:dyDescent="0.2">
      <c r="A4429" s="481" t="s">
        <v>363</v>
      </c>
      <c r="B4429" s="156">
        <v>19</v>
      </c>
      <c r="C4429" s="387" t="str">
        <f t="shared" si="469"/>
        <v>GGE1.19</v>
      </c>
      <c r="D4429" s="388">
        <v>2</v>
      </c>
      <c r="E4429" s="485">
        <v>44152</v>
      </c>
      <c r="F4429" s="351" t="s">
        <v>132</v>
      </c>
      <c r="G4429" s="444">
        <f>INDEX([1]CAPS!$A:$A,MATCH(F:F,[1]CAPS!$H:$H,0))</f>
        <v>2469</v>
      </c>
      <c r="H4429" s="414" t="s">
        <v>233</v>
      </c>
      <c r="I4429" s="389" t="s">
        <v>238</v>
      </c>
      <c r="J4429" s="384">
        <v>0</v>
      </c>
      <c r="K4429" s="340">
        <v>1</v>
      </c>
      <c r="L4429" s="340">
        <v>0</v>
      </c>
      <c r="M4429" s="340" t="s">
        <v>276</v>
      </c>
      <c r="N4429" s="342">
        <v>0</v>
      </c>
      <c r="O4429" s="340">
        <v>0</v>
      </c>
      <c r="P4429" s="340">
        <v>0</v>
      </c>
      <c r="Q4429" s="340">
        <v>0</v>
      </c>
      <c r="S4429">
        <f t="shared" si="470"/>
        <v>1</v>
      </c>
    </row>
    <row r="4430" spans="1:19" ht="16" hidden="1" x14ac:dyDescent="0.2">
      <c r="A4430" s="481" t="s">
        <v>363</v>
      </c>
      <c r="B4430" s="156">
        <v>19</v>
      </c>
      <c r="C4430" s="387" t="str">
        <f t="shared" si="469"/>
        <v>GGE1.19</v>
      </c>
      <c r="D4430" s="388">
        <v>2</v>
      </c>
      <c r="E4430" s="485">
        <v>44152</v>
      </c>
      <c r="F4430" s="351" t="s">
        <v>159</v>
      </c>
      <c r="G4430" s="444">
        <f>INDEX([1]CAPS!$A:$A,MATCH(F:F,[1]CAPS!$H:$H,0))</f>
        <v>7138</v>
      </c>
      <c r="H4430" s="414" t="s">
        <v>233</v>
      </c>
      <c r="I4430" s="389" t="s">
        <v>240</v>
      </c>
      <c r="J4430" s="384">
        <v>0</v>
      </c>
      <c r="K4430" s="340">
        <v>7</v>
      </c>
      <c r="L4430" s="340">
        <v>0</v>
      </c>
      <c r="M4430" s="340" t="s">
        <v>276</v>
      </c>
      <c r="N4430" s="342">
        <v>0</v>
      </c>
      <c r="O4430" s="340">
        <v>0</v>
      </c>
      <c r="P4430" s="340">
        <v>0</v>
      </c>
      <c r="Q4430" s="340">
        <v>0</v>
      </c>
      <c r="S4430">
        <f t="shared" si="470"/>
        <v>7</v>
      </c>
    </row>
    <row r="4431" spans="1:19" ht="16" hidden="1" x14ac:dyDescent="0.2">
      <c r="A4431" s="481" t="s">
        <v>363</v>
      </c>
      <c r="B4431" s="156">
        <v>19</v>
      </c>
      <c r="C4431" s="387" t="str">
        <f t="shared" si="469"/>
        <v>GGE1.19</v>
      </c>
      <c r="D4431" s="388">
        <v>2</v>
      </c>
      <c r="E4431" s="485">
        <v>44152</v>
      </c>
      <c r="F4431" s="351" t="s">
        <v>129</v>
      </c>
      <c r="G4431" s="444">
        <f>INDEX([1]CAPS!$A:$A,MATCH(F:F,[1]CAPS!$H:$H,0))</f>
        <v>5532</v>
      </c>
      <c r="H4431" s="414" t="s">
        <v>233</v>
      </c>
      <c r="I4431" s="389" t="s">
        <v>238</v>
      </c>
      <c r="J4431" s="384">
        <v>0</v>
      </c>
      <c r="K4431" s="340">
        <v>2</v>
      </c>
      <c r="L4431" s="340">
        <v>0</v>
      </c>
      <c r="M4431" s="340" t="s">
        <v>276</v>
      </c>
      <c r="N4431" s="342">
        <v>0</v>
      </c>
      <c r="O4431" s="340">
        <v>0</v>
      </c>
      <c r="P4431" s="340">
        <v>0</v>
      </c>
      <c r="Q4431" s="340">
        <v>0</v>
      </c>
      <c r="S4431">
        <f t="shared" si="470"/>
        <v>2</v>
      </c>
    </row>
    <row r="4432" spans="1:19" ht="16" hidden="1" x14ac:dyDescent="0.2">
      <c r="A4432" s="481" t="s">
        <v>363</v>
      </c>
      <c r="B4432" s="156">
        <v>20</v>
      </c>
      <c r="C4432" s="387" t="str">
        <f t="shared" si="469"/>
        <v>GGE1.20</v>
      </c>
      <c r="D4432" s="388">
        <v>2</v>
      </c>
      <c r="E4432" s="485">
        <v>44152</v>
      </c>
      <c r="F4432" s="351" t="s">
        <v>132</v>
      </c>
      <c r="G4432" s="444">
        <f>INDEX([1]CAPS!$A:$A,MATCH(F:F,[1]CAPS!$H:$H,0))</f>
        <v>2469</v>
      </c>
      <c r="H4432" s="414" t="s">
        <v>233</v>
      </c>
      <c r="I4432" s="389" t="s">
        <v>238</v>
      </c>
      <c r="J4432" s="384">
        <v>0</v>
      </c>
      <c r="K4432" s="340">
        <v>1</v>
      </c>
      <c r="L4432" s="340">
        <v>0</v>
      </c>
      <c r="M4432" s="340" t="s">
        <v>276</v>
      </c>
      <c r="N4432" s="342">
        <v>0</v>
      </c>
      <c r="O4432" s="340">
        <v>0</v>
      </c>
      <c r="P4432" s="340">
        <v>0</v>
      </c>
      <c r="Q4432" s="340">
        <v>0</v>
      </c>
      <c r="S4432">
        <f t="shared" si="470"/>
        <v>1</v>
      </c>
    </row>
    <row r="4433" spans="1:19" ht="16" hidden="1" x14ac:dyDescent="0.2">
      <c r="A4433" s="481" t="s">
        <v>363</v>
      </c>
      <c r="B4433" s="156">
        <v>20</v>
      </c>
      <c r="C4433" s="387" t="str">
        <f t="shared" si="469"/>
        <v>GGE1.20</v>
      </c>
      <c r="D4433" s="388">
        <v>2</v>
      </c>
      <c r="E4433" s="485">
        <v>44152</v>
      </c>
      <c r="F4433" s="351" t="s">
        <v>129</v>
      </c>
      <c r="G4433" s="444">
        <f>INDEX([1]CAPS!$A:$A,MATCH(F:F,[1]CAPS!$H:$H,0))</f>
        <v>5532</v>
      </c>
      <c r="H4433" s="414" t="s">
        <v>233</v>
      </c>
      <c r="I4433" s="389" t="s">
        <v>238</v>
      </c>
      <c r="J4433" s="384">
        <v>0</v>
      </c>
      <c r="K4433" s="340">
        <v>0</v>
      </c>
      <c r="L4433" s="340">
        <v>0</v>
      </c>
      <c r="M4433" s="340" t="s">
        <v>276</v>
      </c>
      <c r="N4433" s="342">
        <v>0</v>
      </c>
      <c r="O4433" s="340">
        <v>0</v>
      </c>
      <c r="P4433" s="340">
        <v>0</v>
      </c>
      <c r="Q4433" s="340">
        <v>0</v>
      </c>
      <c r="S4433">
        <f t="shared" si="470"/>
        <v>0</v>
      </c>
    </row>
    <row r="4434" spans="1:19" ht="16" hidden="1" x14ac:dyDescent="0.2">
      <c r="A4434" s="481" t="s">
        <v>363</v>
      </c>
      <c r="B4434" s="156">
        <v>20</v>
      </c>
      <c r="C4434" s="387" t="str">
        <f t="shared" si="469"/>
        <v>GGE1.20</v>
      </c>
      <c r="D4434" s="388">
        <v>2</v>
      </c>
      <c r="E4434" s="485">
        <v>44152</v>
      </c>
      <c r="F4434" s="74" t="s">
        <v>134</v>
      </c>
      <c r="G4434" s="444">
        <f>INDEX([1]CAPS!$A:$A,MATCH(F:F,[1]CAPS!$H:$H,0))</f>
        <v>2302</v>
      </c>
      <c r="H4434" s="414"/>
      <c r="I4434" s="341"/>
      <c r="J4434" s="384">
        <v>0</v>
      </c>
      <c r="K4434" s="340">
        <v>1</v>
      </c>
      <c r="L4434" s="340">
        <v>0</v>
      </c>
      <c r="M4434" s="340" t="s">
        <v>276</v>
      </c>
      <c r="N4434" s="340">
        <v>0</v>
      </c>
      <c r="O4434" s="340">
        <v>0</v>
      </c>
      <c r="P4434" s="340">
        <v>0</v>
      </c>
      <c r="Q4434" s="340">
        <v>0</v>
      </c>
      <c r="S4434">
        <f t="shared" si="470"/>
        <v>1</v>
      </c>
    </row>
    <row r="4435" spans="1:19" ht="16" hidden="1" x14ac:dyDescent="0.2">
      <c r="A4435" s="481" t="s">
        <v>368</v>
      </c>
      <c r="B4435" s="345">
        <v>1</v>
      </c>
      <c r="C4435" s="387" t="str">
        <f t="shared" si="469"/>
        <v>GGE2.1</v>
      </c>
      <c r="D4435" s="388">
        <v>2</v>
      </c>
      <c r="E4435" s="485">
        <v>44152</v>
      </c>
      <c r="F4435" s="382" t="s">
        <v>134</v>
      </c>
      <c r="G4435" s="444">
        <f>INDEX([1]CAPS!$A:$A,MATCH(F:F,[1]CAPS!$H:$H,0))</f>
        <v>2302</v>
      </c>
      <c r="H4435" s="386" t="s">
        <v>233</v>
      </c>
      <c r="I4435" s="383" t="s">
        <v>238</v>
      </c>
      <c r="J4435" s="342" t="s">
        <v>276</v>
      </c>
      <c r="K4435" s="343">
        <v>20</v>
      </c>
      <c r="L4435" s="340">
        <v>0</v>
      </c>
      <c r="M4435" s="342" t="s">
        <v>276</v>
      </c>
      <c r="N4435" s="342">
        <v>0</v>
      </c>
      <c r="O4435" s="342">
        <v>0</v>
      </c>
      <c r="P4435" s="342">
        <v>0</v>
      </c>
      <c r="Q4435" s="342">
        <v>0</v>
      </c>
      <c r="S4435">
        <f t="shared" si="470"/>
        <v>20</v>
      </c>
    </row>
    <row r="4436" spans="1:19" ht="16" x14ac:dyDescent="0.2">
      <c r="A4436" s="481" t="s">
        <v>368</v>
      </c>
      <c r="B4436" s="345">
        <v>1</v>
      </c>
      <c r="C4436" s="387" t="str">
        <f t="shared" ref="C4436:C4467" si="471">CONCATENATE(A4436,".",B4436)</f>
        <v>GGE2.1</v>
      </c>
      <c r="D4436" s="388">
        <v>2</v>
      </c>
      <c r="E4436" s="485">
        <v>44152</v>
      </c>
      <c r="F4436" s="382" t="s">
        <v>185</v>
      </c>
      <c r="G4436" s="444">
        <f>INDEX([1]CAPS!$A:$A,MATCH(F:F,[1]CAPS!$H:$H,0))</f>
        <v>2516</v>
      </c>
      <c r="H4436" s="386" t="s">
        <v>233</v>
      </c>
      <c r="I4436" s="383" t="s">
        <v>238</v>
      </c>
      <c r="J4436" s="342" t="s">
        <v>276</v>
      </c>
      <c r="K4436" s="343">
        <v>2</v>
      </c>
      <c r="L4436" s="340">
        <v>0</v>
      </c>
      <c r="M4436" s="342" t="s">
        <v>276</v>
      </c>
      <c r="N4436" s="342">
        <v>0</v>
      </c>
      <c r="O4436" s="344" t="s">
        <v>276</v>
      </c>
      <c r="P4436" s="344" t="s">
        <v>276</v>
      </c>
      <c r="Q4436" s="344" t="s">
        <v>276</v>
      </c>
      <c r="S4436">
        <f>SUM(J4436:K4436)</f>
        <v>2</v>
      </c>
    </row>
    <row r="4437" spans="1:19" ht="32" hidden="1" x14ac:dyDescent="0.2">
      <c r="A4437" s="481" t="s">
        <v>368</v>
      </c>
      <c r="B4437" s="345">
        <v>1</v>
      </c>
      <c r="C4437" s="387" t="str">
        <f t="shared" si="471"/>
        <v>GGE2.1</v>
      </c>
      <c r="D4437" s="388">
        <v>2</v>
      </c>
      <c r="E4437" s="485">
        <v>44152</v>
      </c>
      <c r="F4437" s="382" t="s">
        <v>229</v>
      </c>
      <c r="G4437" s="444">
        <f>INDEX([1]CAPS!$A:$A,MATCH(F:F,[1]CAPS!$H:$H,0))</f>
        <v>3997</v>
      </c>
      <c r="H4437" s="386" t="s">
        <v>236</v>
      </c>
      <c r="I4437" s="383" t="s">
        <v>239</v>
      </c>
      <c r="J4437" s="342" t="s">
        <v>276</v>
      </c>
      <c r="K4437" s="343">
        <v>1</v>
      </c>
      <c r="L4437" s="340">
        <v>0</v>
      </c>
      <c r="M4437" s="342" t="s">
        <v>276</v>
      </c>
      <c r="N4437" s="342">
        <v>0</v>
      </c>
      <c r="O4437" s="342">
        <v>0</v>
      </c>
      <c r="P4437" s="342">
        <v>0</v>
      </c>
      <c r="Q4437" s="342">
        <v>0</v>
      </c>
      <c r="S4437">
        <f t="shared" si="470"/>
        <v>1</v>
      </c>
    </row>
    <row r="4438" spans="1:19" ht="32" hidden="1" x14ac:dyDescent="0.2">
      <c r="A4438" s="481" t="s">
        <v>368</v>
      </c>
      <c r="B4438" s="345">
        <v>1</v>
      </c>
      <c r="C4438" s="387" t="str">
        <f t="shared" si="471"/>
        <v>GGE2.1</v>
      </c>
      <c r="D4438" s="388">
        <v>2</v>
      </c>
      <c r="E4438" s="485">
        <v>44152</v>
      </c>
      <c r="F4438" s="345" t="s">
        <v>135</v>
      </c>
      <c r="G4438" s="444">
        <f>INDEX([1]CAPS!$A:$A,MATCH(F:F,[1]CAPS!$H:$H,0))</f>
        <v>7766</v>
      </c>
      <c r="H4438" s="414"/>
      <c r="I4438" s="366"/>
      <c r="J4438" s="342" t="s">
        <v>276</v>
      </c>
      <c r="K4438" s="343">
        <v>0</v>
      </c>
      <c r="L4438" s="340">
        <v>0</v>
      </c>
      <c r="M4438" s="342" t="s">
        <v>276</v>
      </c>
      <c r="N4438" s="342">
        <v>0</v>
      </c>
      <c r="O4438" s="344">
        <v>1</v>
      </c>
      <c r="P4438" s="344">
        <v>0</v>
      </c>
      <c r="Q4438" s="344">
        <v>0</v>
      </c>
      <c r="S4438">
        <f t="shared" si="470"/>
        <v>1</v>
      </c>
    </row>
    <row r="4439" spans="1:19" ht="16" hidden="1" x14ac:dyDescent="0.2">
      <c r="A4439" s="481" t="s">
        <v>368</v>
      </c>
      <c r="B4439" s="345">
        <v>1</v>
      </c>
      <c r="C4439" s="387" t="str">
        <f t="shared" si="471"/>
        <v>GGE2.1</v>
      </c>
      <c r="D4439" s="388">
        <v>2</v>
      </c>
      <c r="E4439" s="485">
        <v>44152</v>
      </c>
      <c r="F4439" s="345" t="s">
        <v>131</v>
      </c>
      <c r="G4439" s="444">
        <f>INDEX([1]CAPS!$A:$A,MATCH(F:F,[1]CAPS!$H:$H,0))</f>
        <v>2557</v>
      </c>
      <c r="H4439" s="414"/>
      <c r="I4439" s="366"/>
      <c r="J4439" s="342" t="s">
        <v>276</v>
      </c>
      <c r="K4439" s="343">
        <v>0</v>
      </c>
      <c r="L4439" s="340">
        <v>0</v>
      </c>
      <c r="M4439" s="342" t="s">
        <v>276</v>
      </c>
      <c r="N4439" s="342">
        <v>0</v>
      </c>
      <c r="O4439" s="342">
        <v>1</v>
      </c>
      <c r="P4439" s="342">
        <v>0</v>
      </c>
      <c r="Q4439" s="342">
        <v>0</v>
      </c>
      <c r="S4439">
        <f t="shared" si="470"/>
        <v>1</v>
      </c>
    </row>
    <row r="4440" spans="1:19" ht="16" x14ac:dyDescent="0.2">
      <c r="A4440" s="481" t="s">
        <v>368</v>
      </c>
      <c r="B4440" s="345">
        <v>2</v>
      </c>
      <c r="C4440" s="387" t="str">
        <f t="shared" si="471"/>
        <v>GGE2.2</v>
      </c>
      <c r="D4440" s="388">
        <v>2</v>
      </c>
      <c r="E4440" s="485">
        <v>44152</v>
      </c>
      <c r="F4440" s="382" t="s">
        <v>185</v>
      </c>
      <c r="G4440" s="444">
        <f>INDEX([1]CAPS!$A:$A,MATCH(F:F,[1]CAPS!$H:$H,0))</f>
        <v>2516</v>
      </c>
      <c r="H4440" s="386" t="s">
        <v>234</v>
      </c>
      <c r="I4440" s="383" t="s">
        <v>238</v>
      </c>
      <c r="J4440" s="342" t="s">
        <v>276</v>
      </c>
      <c r="K4440" s="343">
        <v>1</v>
      </c>
      <c r="L4440" s="340">
        <v>0</v>
      </c>
      <c r="M4440" s="342" t="s">
        <v>276</v>
      </c>
      <c r="N4440" s="342">
        <v>0</v>
      </c>
      <c r="O4440" s="342" t="s">
        <v>276</v>
      </c>
      <c r="P4440" s="342" t="s">
        <v>276</v>
      </c>
      <c r="Q4440" s="342" t="s">
        <v>276</v>
      </c>
      <c r="S4440">
        <f>SUM(J4440:K4440)</f>
        <v>1</v>
      </c>
    </row>
    <row r="4441" spans="1:19" ht="16" hidden="1" x14ac:dyDescent="0.2">
      <c r="A4441" s="481" t="s">
        <v>368</v>
      </c>
      <c r="B4441" s="345">
        <v>2</v>
      </c>
      <c r="C4441" s="387" t="str">
        <f t="shared" si="471"/>
        <v>GGE2.2</v>
      </c>
      <c r="D4441" s="388">
        <v>2</v>
      </c>
      <c r="E4441" s="485">
        <v>44152</v>
      </c>
      <c r="F4441" s="382" t="s">
        <v>134</v>
      </c>
      <c r="G4441" s="444">
        <f>INDEX([1]CAPS!$A:$A,MATCH(F:F,[1]CAPS!$H:$H,0))</f>
        <v>2302</v>
      </c>
      <c r="H4441" s="386" t="s">
        <v>233</v>
      </c>
      <c r="I4441" s="383" t="s">
        <v>238</v>
      </c>
      <c r="J4441" s="342" t="s">
        <v>276</v>
      </c>
      <c r="K4441" s="343">
        <v>5</v>
      </c>
      <c r="L4441" s="340">
        <v>0</v>
      </c>
      <c r="M4441" s="342" t="s">
        <v>276</v>
      </c>
      <c r="N4441" s="342">
        <v>0</v>
      </c>
      <c r="O4441" s="344">
        <v>0</v>
      </c>
      <c r="P4441" s="342">
        <v>0</v>
      </c>
      <c r="Q4441" s="342">
        <v>0</v>
      </c>
      <c r="S4441">
        <f t="shared" si="470"/>
        <v>5</v>
      </c>
    </row>
    <row r="4442" spans="1:19" ht="32" hidden="1" x14ac:dyDescent="0.2">
      <c r="A4442" s="481" t="s">
        <v>368</v>
      </c>
      <c r="B4442" s="345">
        <v>2</v>
      </c>
      <c r="C4442" s="387" t="str">
        <f t="shared" si="471"/>
        <v>GGE2.2</v>
      </c>
      <c r="D4442" s="388">
        <v>2</v>
      </c>
      <c r="E4442" s="485">
        <v>44152</v>
      </c>
      <c r="F4442" s="345" t="s">
        <v>135</v>
      </c>
      <c r="G4442" s="444">
        <f>INDEX([1]CAPS!$A:$A,MATCH(F:F,[1]CAPS!$H:$H,0))</f>
        <v>7766</v>
      </c>
      <c r="H4442" s="414"/>
      <c r="I4442" s="366"/>
      <c r="J4442" s="342" t="s">
        <v>276</v>
      </c>
      <c r="K4442" s="343">
        <v>0</v>
      </c>
      <c r="L4442" s="340">
        <v>0</v>
      </c>
      <c r="M4442" s="342" t="s">
        <v>276</v>
      </c>
      <c r="N4442" s="342">
        <v>0</v>
      </c>
      <c r="O4442" s="342">
        <v>2</v>
      </c>
      <c r="P4442" s="342">
        <v>0</v>
      </c>
      <c r="Q4442" s="342">
        <v>0</v>
      </c>
      <c r="S4442">
        <f t="shared" si="470"/>
        <v>2</v>
      </c>
    </row>
    <row r="4443" spans="1:19" ht="16" hidden="1" x14ac:dyDescent="0.2">
      <c r="A4443" s="481" t="s">
        <v>368</v>
      </c>
      <c r="B4443" s="345">
        <v>3</v>
      </c>
      <c r="C4443" s="387" t="str">
        <f t="shared" si="471"/>
        <v>GGE2.3</v>
      </c>
      <c r="D4443" s="388">
        <v>2</v>
      </c>
      <c r="E4443" s="485">
        <v>44152</v>
      </c>
      <c r="F4443" s="382" t="s">
        <v>139</v>
      </c>
      <c r="G4443" s="444">
        <f>INDEX([1]CAPS!$A:$A,MATCH(F:F,[1]CAPS!$H:$H,0))</f>
        <v>6325</v>
      </c>
      <c r="H4443" s="386" t="s">
        <v>234</v>
      </c>
      <c r="I4443" s="383" t="s">
        <v>238</v>
      </c>
      <c r="J4443" s="342" t="s">
        <v>276</v>
      </c>
      <c r="K4443" s="343">
        <v>5</v>
      </c>
      <c r="L4443" s="340">
        <v>0</v>
      </c>
      <c r="M4443" s="342" t="s">
        <v>276</v>
      </c>
      <c r="N4443" s="342">
        <v>2</v>
      </c>
      <c r="O4443" s="342">
        <v>0</v>
      </c>
      <c r="P4443" s="342">
        <v>0</v>
      </c>
      <c r="Q4443" s="342">
        <v>0</v>
      </c>
      <c r="R4443" t="s">
        <v>726</v>
      </c>
      <c r="S4443">
        <f t="shared" si="470"/>
        <v>5</v>
      </c>
    </row>
    <row r="4444" spans="1:19" ht="32" hidden="1" x14ac:dyDescent="0.2">
      <c r="A4444" s="481" t="s">
        <v>368</v>
      </c>
      <c r="B4444" s="345">
        <v>3</v>
      </c>
      <c r="C4444" s="387" t="str">
        <f t="shared" si="471"/>
        <v>GGE2.3</v>
      </c>
      <c r="D4444" s="388">
        <v>2</v>
      </c>
      <c r="E4444" s="485">
        <v>44152</v>
      </c>
      <c r="F4444" s="382" t="s">
        <v>135</v>
      </c>
      <c r="G4444" s="444">
        <f>INDEX([1]CAPS!$A:$A,MATCH(F:F,[1]CAPS!$H:$H,0))</f>
        <v>7766</v>
      </c>
      <c r="H4444" s="386" t="s">
        <v>236</v>
      </c>
      <c r="I4444" s="383" t="s">
        <v>242</v>
      </c>
      <c r="J4444" s="342" t="s">
        <v>276</v>
      </c>
      <c r="K4444" s="343">
        <v>0</v>
      </c>
      <c r="L4444" s="340">
        <v>0</v>
      </c>
      <c r="M4444" s="342" t="s">
        <v>276</v>
      </c>
      <c r="N4444" s="342">
        <v>0</v>
      </c>
      <c r="O4444" s="344">
        <v>1</v>
      </c>
      <c r="P4444" s="344">
        <v>0</v>
      </c>
      <c r="Q4444" s="344">
        <v>0</v>
      </c>
      <c r="S4444">
        <f t="shared" si="470"/>
        <v>1</v>
      </c>
    </row>
    <row r="4445" spans="1:19" ht="32" hidden="1" x14ac:dyDescent="0.2">
      <c r="A4445" s="481" t="s">
        <v>368</v>
      </c>
      <c r="B4445" s="345">
        <v>3</v>
      </c>
      <c r="C4445" s="387" t="str">
        <f t="shared" si="471"/>
        <v>GGE2.3</v>
      </c>
      <c r="D4445" s="388">
        <v>2</v>
      </c>
      <c r="E4445" s="485">
        <v>44152</v>
      </c>
      <c r="F4445" s="382" t="s">
        <v>229</v>
      </c>
      <c r="G4445" s="444">
        <f>INDEX([1]CAPS!$A:$A,MATCH(F:F,[1]CAPS!$H:$H,0))</f>
        <v>3997</v>
      </c>
      <c r="H4445" s="386" t="s">
        <v>236</v>
      </c>
      <c r="I4445" s="383" t="s">
        <v>239</v>
      </c>
      <c r="J4445" s="342" t="s">
        <v>276</v>
      </c>
      <c r="K4445" s="343">
        <v>1</v>
      </c>
      <c r="L4445" s="340">
        <v>0</v>
      </c>
      <c r="M4445" s="342" t="s">
        <v>276</v>
      </c>
      <c r="N4445" s="342">
        <v>0</v>
      </c>
      <c r="O4445" s="344">
        <v>0</v>
      </c>
      <c r="P4445" s="342">
        <v>0</v>
      </c>
      <c r="Q4445" s="342">
        <v>0</v>
      </c>
      <c r="S4445">
        <f t="shared" si="470"/>
        <v>1</v>
      </c>
    </row>
    <row r="4446" spans="1:19" ht="16" hidden="1" x14ac:dyDescent="0.2">
      <c r="A4446" s="481" t="s">
        <v>368</v>
      </c>
      <c r="B4446" s="345">
        <v>3</v>
      </c>
      <c r="C4446" s="387" t="str">
        <f t="shared" si="471"/>
        <v>GGE2.3</v>
      </c>
      <c r="D4446" s="388">
        <v>2</v>
      </c>
      <c r="E4446" s="485">
        <v>44152</v>
      </c>
      <c r="F4446" s="382" t="s">
        <v>134</v>
      </c>
      <c r="G4446" s="444">
        <f>INDEX([1]CAPS!$A:$A,MATCH(F:F,[1]CAPS!$H:$H,0))</f>
        <v>2302</v>
      </c>
      <c r="H4446" s="386" t="s">
        <v>233</v>
      </c>
      <c r="I4446" s="383" t="s">
        <v>238</v>
      </c>
      <c r="J4446" s="342" t="s">
        <v>276</v>
      </c>
      <c r="K4446" s="343">
        <v>18</v>
      </c>
      <c r="L4446" s="340">
        <v>0</v>
      </c>
      <c r="M4446" s="342" t="s">
        <v>276</v>
      </c>
      <c r="N4446" s="342">
        <v>0</v>
      </c>
      <c r="O4446" s="344">
        <v>0</v>
      </c>
      <c r="P4446" s="342">
        <v>0</v>
      </c>
      <c r="Q4446" s="342">
        <v>0</v>
      </c>
      <c r="S4446">
        <f t="shared" si="470"/>
        <v>18</v>
      </c>
    </row>
    <row r="4447" spans="1:19" ht="16" x14ac:dyDescent="0.2">
      <c r="A4447" s="481" t="s">
        <v>368</v>
      </c>
      <c r="B4447" s="345">
        <v>3</v>
      </c>
      <c r="C4447" s="387" t="str">
        <f t="shared" si="471"/>
        <v>GGE2.3</v>
      </c>
      <c r="D4447" s="388">
        <v>2</v>
      </c>
      <c r="E4447" s="485">
        <v>44152</v>
      </c>
      <c r="F4447" s="382" t="s">
        <v>185</v>
      </c>
      <c r="G4447" s="444">
        <f>INDEX([1]CAPS!$A:$A,MATCH(F:F,[1]CAPS!$H:$H,0))</f>
        <v>2516</v>
      </c>
      <c r="H4447" s="386" t="s">
        <v>234</v>
      </c>
      <c r="I4447" s="383" t="s">
        <v>238</v>
      </c>
      <c r="J4447" s="342" t="s">
        <v>276</v>
      </c>
      <c r="K4447" s="343">
        <v>1</v>
      </c>
      <c r="L4447" s="340">
        <v>0</v>
      </c>
      <c r="M4447" s="342" t="s">
        <v>276</v>
      </c>
      <c r="N4447" s="342">
        <v>0</v>
      </c>
      <c r="O4447" s="344" t="s">
        <v>276</v>
      </c>
      <c r="P4447" s="342" t="s">
        <v>276</v>
      </c>
      <c r="Q4447" s="342" t="s">
        <v>276</v>
      </c>
      <c r="S4447">
        <f>SUM(J4447:K4447)</f>
        <v>1</v>
      </c>
    </row>
    <row r="4448" spans="1:19" ht="32" hidden="1" x14ac:dyDescent="0.2">
      <c r="A4448" s="481" t="s">
        <v>368</v>
      </c>
      <c r="B4448" s="345">
        <v>4</v>
      </c>
      <c r="C4448" s="387" t="str">
        <f t="shared" si="471"/>
        <v>GGE2.4</v>
      </c>
      <c r="D4448" s="388">
        <v>2</v>
      </c>
      <c r="E4448" s="485">
        <v>44152</v>
      </c>
      <c r="F4448" s="382" t="s">
        <v>135</v>
      </c>
      <c r="G4448" s="444">
        <f>INDEX([1]CAPS!$A:$A,MATCH(F:F,[1]CAPS!$H:$H,0))</f>
        <v>7766</v>
      </c>
      <c r="H4448" s="386" t="s">
        <v>236</v>
      </c>
      <c r="I4448" s="382" t="s">
        <v>242</v>
      </c>
      <c r="J4448" s="342" t="s">
        <v>276</v>
      </c>
      <c r="K4448" s="343">
        <v>0</v>
      </c>
      <c r="L4448" s="340">
        <v>0</v>
      </c>
      <c r="M4448" s="342" t="s">
        <v>276</v>
      </c>
      <c r="N4448" s="342">
        <v>0</v>
      </c>
      <c r="O4448" s="344">
        <v>1</v>
      </c>
      <c r="P4448" s="344">
        <v>0</v>
      </c>
      <c r="Q4448" s="344">
        <v>0</v>
      </c>
      <c r="S4448">
        <f t="shared" si="470"/>
        <v>1</v>
      </c>
    </row>
    <row r="4449" spans="1:19" ht="16" hidden="1" x14ac:dyDescent="0.2">
      <c r="A4449" s="481" t="s">
        <v>368</v>
      </c>
      <c r="B4449" s="345">
        <v>4</v>
      </c>
      <c r="C4449" s="387" t="str">
        <f t="shared" si="471"/>
        <v>GGE2.4</v>
      </c>
      <c r="D4449" s="388">
        <v>2</v>
      </c>
      <c r="E4449" s="485">
        <v>44152</v>
      </c>
      <c r="F4449" s="345" t="s">
        <v>134</v>
      </c>
      <c r="G4449" s="444">
        <f>INDEX([1]CAPS!$A:$A,MATCH(F:F,[1]CAPS!$H:$H,0))</f>
        <v>2302</v>
      </c>
      <c r="H4449" s="414"/>
      <c r="I4449" s="345"/>
      <c r="J4449" s="342" t="s">
        <v>276</v>
      </c>
      <c r="K4449" s="343">
        <v>2</v>
      </c>
      <c r="L4449" s="340">
        <v>0</v>
      </c>
      <c r="M4449" s="342" t="s">
        <v>276</v>
      </c>
      <c r="N4449" s="342">
        <v>0</v>
      </c>
      <c r="O4449" s="344">
        <v>0</v>
      </c>
      <c r="P4449" s="342">
        <v>0</v>
      </c>
      <c r="Q4449" s="342">
        <v>0</v>
      </c>
      <c r="S4449">
        <f t="shared" si="470"/>
        <v>2</v>
      </c>
    </row>
    <row r="4450" spans="1:19" ht="16" hidden="1" x14ac:dyDescent="0.2">
      <c r="A4450" s="481" t="s">
        <v>368</v>
      </c>
      <c r="B4450" s="345">
        <v>4</v>
      </c>
      <c r="C4450" s="387" t="str">
        <f t="shared" si="471"/>
        <v>GGE2.4</v>
      </c>
      <c r="D4450" s="388">
        <v>2</v>
      </c>
      <c r="E4450" s="485">
        <v>44152</v>
      </c>
      <c r="F4450" s="366" t="s">
        <v>131</v>
      </c>
      <c r="G4450" s="444">
        <f>INDEX([1]CAPS!$A:$A,MATCH(F:F,[1]CAPS!$H:$H,0))</f>
        <v>2557</v>
      </c>
      <c r="H4450" s="414"/>
      <c r="I4450" s="341"/>
      <c r="J4450" s="342" t="s">
        <v>276</v>
      </c>
      <c r="K4450" s="343">
        <v>1</v>
      </c>
      <c r="L4450" s="340">
        <v>0</v>
      </c>
      <c r="M4450" s="342" t="s">
        <v>276</v>
      </c>
      <c r="N4450" s="342">
        <v>0</v>
      </c>
      <c r="O4450" s="344">
        <v>0</v>
      </c>
      <c r="P4450" s="342">
        <v>0</v>
      </c>
      <c r="Q4450" s="342">
        <v>0</v>
      </c>
      <c r="S4450">
        <f t="shared" si="470"/>
        <v>1</v>
      </c>
    </row>
    <row r="4451" spans="1:19" ht="32" hidden="1" x14ac:dyDescent="0.2">
      <c r="A4451" s="481" t="s">
        <v>368</v>
      </c>
      <c r="B4451" s="345">
        <v>5</v>
      </c>
      <c r="C4451" s="387" t="str">
        <f t="shared" si="471"/>
        <v>GGE2.5</v>
      </c>
      <c r="D4451" s="388">
        <v>2</v>
      </c>
      <c r="E4451" s="485">
        <v>44152</v>
      </c>
      <c r="F4451" s="383" t="s">
        <v>135</v>
      </c>
      <c r="G4451" s="444">
        <f>INDEX([1]CAPS!$A:$A,MATCH(F:F,[1]CAPS!$H:$H,0))</f>
        <v>7766</v>
      </c>
      <c r="H4451" s="386" t="s">
        <v>236</v>
      </c>
      <c r="I4451" s="389" t="s">
        <v>242</v>
      </c>
      <c r="J4451" s="342" t="s">
        <v>276</v>
      </c>
      <c r="K4451" s="343">
        <v>0</v>
      </c>
      <c r="L4451" s="340">
        <v>0</v>
      </c>
      <c r="M4451" s="342" t="s">
        <v>276</v>
      </c>
      <c r="N4451" s="342">
        <v>0</v>
      </c>
      <c r="O4451" s="344">
        <v>6</v>
      </c>
      <c r="P4451" s="342">
        <v>0</v>
      </c>
      <c r="Q4451" s="342">
        <v>0</v>
      </c>
      <c r="S4451">
        <f t="shared" si="470"/>
        <v>6</v>
      </c>
    </row>
    <row r="4452" spans="1:19" ht="16" hidden="1" x14ac:dyDescent="0.2">
      <c r="A4452" s="481" t="s">
        <v>368</v>
      </c>
      <c r="B4452" s="345">
        <v>6</v>
      </c>
      <c r="C4452" s="387" t="str">
        <f t="shared" si="471"/>
        <v>GGE2.6</v>
      </c>
      <c r="D4452" s="388">
        <v>2</v>
      </c>
      <c r="E4452" s="485">
        <v>44152</v>
      </c>
      <c r="F4452" s="366" t="s">
        <v>499</v>
      </c>
      <c r="G4452" s="444">
        <f>INDEX([1]CAPS!$A:$A,MATCH(F:F,[1]CAPS!$H:$H,0))</f>
        <v>4145</v>
      </c>
      <c r="H4452" s="414"/>
      <c r="I4452" s="341"/>
      <c r="J4452" s="342" t="s">
        <v>276</v>
      </c>
      <c r="K4452" s="343">
        <v>0</v>
      </c>
      <c r="L4452" s="340">
        <v>0</v>
      </c>
      <c r="M4452" s="342" t="s">
        <v>276</v>
      </c>
      <c r="N4452" s="342">
        <v>0</v>
      </c>
      <c r="O4452" s="344">
        <v>1</v>
      </c>
      <c r="P4452" s="342">
        <v>0</v>
      </c>
      <c r="Q4452" s="342">
        <v>0</v>
      </c>
      <c r="R4452" t="s">
        <v>727</v>
      </c>
      <c r="S4452">
        <f t="shared" si="470"/>
        <v>1</v>
      </c>
    </row>
    <row r="4453" spans="1:19" ht="16" hidden="1" x14ac:dyDescent="0.2">
      <c r="A4453" s="481" t="s">
        <v>368</v>
      </c>
      <c r="B4453" s="345">
        <v>7</v>
      </c>
      <c r="C4453" s="387" t="str">
        <f t="shared" si="471"/>
        <v>GGE2.7</v>
      </c>
      <c r="D4453" s="388">
        <v>2</v>
      </c>
      <c r="E4453" s="485">
        <v>44152</v>
      </c>
      <c r="F4453" s="383" t="s">
        <v>134</v>
      </c>
      <c r="G4453" s="444">
        <f>INDEX([1]CAPS!$A:$A,MATCH(F:F,[1]CAPS!$H:$H,0))</f>
        <v>2302</v>
      </c>
      <c r="H4453" s="386" t="s">
        <v>233</v>
      </c>
      <c r="I4453" s="389" t="s">
        <v>238</v>
      </c>
      <c r="J4453" s="342" t="s">
        <v>276</v>
      </c>
      <c r="K4453" s="343">
        <v>3</v>
      </c>
      <c r="L4453" s="340">
        <v>0</v>
      </c>
      <c r="M4453" s="342" t="s">
        <v>276</v>
      </c>
      <c r="N4453" s="342">
        <v>0</v>
      </c>
      <c r="O4453" s="344">
        <v>0</v>
      </c>
      <c r="P4453" s="342">
        <v>0</v>
      </c>
      <c r="Q4453" s="342">
        <v>0</v>
      </c>
      <c r="S4453">
        <f t="shared" si="470"/>
        <v>3</v>
      </c>
    </row>
    <row r="4454" spans="1:19" ht="32" hidden="1" x14ac:dyDescent="0.2">
      <c r="A4454" s="481" t="s">
        <v>368</v>
      </c>
      <c r="B4454" s="345">
        <v>7</v>
      </c>
      <c r="C4454" s="387" t="str">
        <f t="shared" si="471"/>
        <v>GGE2.7</v>
      </c>
      <c r="D4454" s="388">
        <v>2</v>
      </c>
      <c r="E4454" s="485">
        <v>44152</v>
      </c>
      <c r="F4454" s="366" t="s">
        <v>790</v>
      </c>
      <c r="G4454" s="444">
        <f>INDEX([1]CAPS!$A:$A,MATCH(F:F,[1]CAPS!$H:$H,0))</f>
        <v>7961</v>
      </c>
      <c r="H4454" s="414"/>
      <c r="I4454" s="341"/>
      <c r="J4454" s="342" t="s">
        <v>276</v>
      </c>
      <c r="K4454" s="343">
        <v>0</v>
      </c>
      <c r="L4454" s="340">
        <v>0</v>
      </c>
      <c r="M4454" s="342" t="s">
        <v>276</v>
      </c>
      <c r="N4454" s="342">
        <v>0</v>
      </c>
      <c r="O4454" s="344">
        <v>1</v>
      </c>
      <c r="P4454" s="342">
        <v>0</v>
      </c>
      <c r="Q4454" s="342">
        <v>0</v>
      </c>
      <c r="S4454">
        <f t="shared" si="470"/>
        <v>1</v>
      </c>
    </row>
    <row r="4455" spans="1:19" ht="16" x14ac:dyDescent="0.2">
      <c r="A4455" s="481" t="s">
        <v>368</v>
      </c>
      <c r="B4455" s="345">
        <v>8</v>
      </c>
      <c r="C4455" s="387" t="str">
        <f t="shared" si="471"/>
        <v>GGE2.8</v>
      </c>
      <c r="D4455" s="388">
        <v>2</v>
      </c>
      <c r="E4455" s="485">
        <v>44152</v>
      </c>
      <c r="F4455" s="383" t="s">
        <v>185</v>
      </c>
      <c r="G4455" s="444">
        <f>INDEX([1]CAPS!$A:$A,MATCH(F:F,[1]CAPS!$H:$H,0))</f>
        <v>2516</v>
      </c>
      <c r="H4455" s="386" t="s">
        <v>234</v>
      </c>
      <c r="I4455" s="389" t="s">
        <v>238</v>
      </c>
      <c r="J4455" s="342" t="s">
        <v>276</v>
      </c>
      <c r="K4455" s="343">
        <v>1</v>
      </c>
      <c r="L4455" s="340">
        <v>0</v>
      </c>
      <c r="M4455" s="342" t="s">
        <v>276</v>
      </c>
      <c r="N4455" s="342">
        <v>0</v>
      </c>
      <c r="O4455" s="344" t="s">
        <v>276</v>
      </c>
      <c r="P4455" s="342" t="s">
        <v>276</v>
      </c>
      <c r="Q4455" s="342" t="s">
        <v>276</v>
      </c>
      <c r="S4455">
        <f>SUM(J4455:K4455)</f>
        <v>1</v>
      </c>
    </row>
    <row r="4456" spans="1:19" ht="32" hidden="1" x14ac:dyDescent="0.2">
      <c r="A4456" s="481" t="s">
        <v>368</v>
      </c>
      <c r="B4456" s="345">
        <v>8</v>
      </c>
      <c r="C4456" s="387" t="str">
        <f t="shared" si="471"/>
        <v>GGE2.8</v>
      </c>
      <c r="D4456" s="388">
        <v>2</v>
      </c>
      <c r="E4456" s="485">
        <v>44152</v>
      </c>
      <c r="F4456" s="383" t="s">
        <v>135</v>
      </c>
      <c r="G4456" s="444">
        <f>INDEX([1]CAPS!$A:$A,MATCH(F:F,[1]CAPS!$H:$H,0))</f>
        <v>7766</v>
      </c>
      <c r="H4456" s="386" t="s">
        <v>236</v>
      </c>
      <c r="I4456" s="389" t="s">
        <v>242</v>
      </c>
      <c r="J4456" s="342" t="s">
        <v>276</v>
      </c>
      <c r="K4456" s="343">
        <v>0</v>
      </c>
      <c r="L4456" s="340">
        <v>0</v>
      </c>
      <c r="M4456" s="342" t="s">
        <v>276</v>
      </c>
      <c r="N4456" s="342">
        <v>0</v>
      </c>
      <c r="O4456" s="344">
        <v>1</v>
      </c>
      <c r="P4456" s="342">
        <v>0</v>
      </c>
      <c r="Q4456" s="342">
        <v>0</v>
      </c>
      <c r="S4456">
        <f t="shared" si="470"/>
        <v>1</v>
      </c>
    </row>
    <row r="4457" spans="1:19" ht="16" hidden="1" x14ac:dyDescent="0.2">
      <c r="A4457" s="481" t="s">
        <v>368</v>
      </c>
      <c r="B4457" s="345">
        <v>8</v>
      </c>
      <c r="C4457" s="387" t="str">
        <f t="shared" si="471"/>
        <v>GGE2.8</v>
      </c>
      <c r="D4457" s="388">
        <v>2</v>
      </c>
      <c r="E4457" s="485">
        <v>44152</v>
      </c>
      <c r="F4457" s="366" t="s">
        <v>134</v>
      </c>
      <c r="G4457" s="444">
        <f>INDEX([1]CAPS!$A:$A,MATCH(F:F,[1]CAPS!$H:$H,0))</f>
        <v>2302</v>
      </c>
      <c r="H4457" s="414"/>
      <c r="I4457" s="341"/>
      <c r="J4457" s="342" t="s">
        <v>276</v>
      </c>
      <c r="K4457" s="343">
        <v>2</v>
      </c>
      <c r="L4457" s="340">
        <v>0</v>
      </c>
      <c r="M4457" s="342" t="s">
        <v>276</v>
      </c>
      <c r="N4457" s="342">
        <v>0</v>
      </c>
      <c r="O4457" s="344">
        <v>0</v>
      </c>
      <c r="P4457" s="342">
        <v>0</v>
      </c>
      <c r="Q4457" s="342">
        <v>0</v>
      </c>
      <c r="S4457">
        <f t="shared" si="470"/>
        <v>2</v>
      </c>
    </row>
    <row r="4458" spans="1:19" ht="16" hidden="1" x14ac:dyDescent="0.2">
      <c r="A4458" s="481" t="s">
        <v>368</v>
      </c>
      <c r="B4458" s="345">
        <v>9</v>
      </c>
      <c r="C4458" s="387" t="str">
        <f t="shared" si="471"/>
        <v>GGE2.9</v>
      </c>
      <c r="D4458" s="388">
        <v>2</v>
      </c>
      <c r="E4458" s="485">
        <v>44152</v>
      </c>
      <c r="F4458" s="383" t="s">
        <v>797</v>
      </c>
      <c r="G4458" s="444">
        <f>INDEX([1]CAPS!$A:$A,MATCH(F:F,[1]CAPS!$H:$H,0))</f>
        <v>4145</v>
      </c>
      <c r="H4458" s="386" t="s">
        <v>276</v>
      </c>
      <c r="I4458" s="389" t="s">
        <v>242</v>
      </c>
      <c r="J4458" s="342" t="s">
        <v>276</v>
      </c>
      <c r="K4458" s="343">
        <v>0</v>
      </c>
      <c r="L4458" s="340">
        <v>0</v>
      </c>
      <c r="M4458" s="342" t="s">
        <v>276</v>
      </c>
      <c r="N4458" s="342">
        <v>0</v>
      </c>
      <c r="O4458" s="342">
        <v>1</v>
      </c>
      <c r="P4458" s="342">
        <v>0</v>
      </c>
      <c r="Q4458" s="342">
        <v>0</v>
      </c>
      <c r="R4458" t="s">
        <v>823</v>
      </c>
      <c r="S4458">
        <f t="shared" si="470"/>
        <v>1</v>
      </c>
    </row>
    <row r="4459" spans="1:19" ht="16" hidden="1" x14ac:dyDescent="0.2">
      <c r="A4459" s="481" t="s">
        <v>368</v>
      </c>
      <c r="B4459" s="345">
        <v>9</v>
      </c>
      <c r="C4459" s="387" t="str">
        <f t="shared" si="471"/>
        <v>GGE2.9</v>
      </c>
      <c r="D4459" s="388">
        <v>2</v>
      </c>
      <c r="E4459" s="485">
        <v>44152</v>
      </c>
      <c r="F4459" s="366" t="s">
        <v>134</v>
      </c>
      <c r="G4459" s="444">
        <f>INDEX([1]CAPS!$A:$A,MATCH(F:F,[1]CAPS!$H:$H,0))</f>
        <v>2302</v>
      </c>
      <c r="H4459" s="414"/>
      <c r="I4459" s="341"/>
      <c r="J4459" s="342" t="s">
        <v>276</v>
      </c>
      <c r="K4459" s="343">
        <v>3</v>
      </c>
      <c r="L4459" s="340">
        <v>0</v>
      </c>
      <c r="M4459" s="342" t="s">
        <v>276</v>
      </c>
      <c r="N4459" s="342">
        <v>0</v>
      </c>
      <c r="O4459" s="342">
        <v>0</v>
      </c>
      <c r="P4459" s="342">
        <v>0</v>
      </c>
      <c r="Q4459" s="342">
        <v>0</v>
      </c>
      <c r="S4459">
        <f t="shared" si="470"/>
        <v>3</v>
      </c>
    </row>
    <row r="4460" spans="1:19" ht="32" hidden="1" x14ac:dyDescent="0.2">
      <c r="A4460" s="481" t="s">
        <v>368</v>
      </c>
      <c r="B4460" s="345">
        <v>9</v>
      </c>
      <c r="C4460" s="387" t="str">
        <f t="shared" si="471"/>
        <v>GGE2.9</v>
      </c>
      <c r="D4460" s="388">
        <v>2</v>
      </c>
      <c r="E4460" s="485">
        <v>44152</v>
      </c>
      <c r="F4460" s="366" t="s">
        <v>135</v>
      </c>
      <c r="G4460" s="444">
        <f>INDEX([1]CAPS!$A:$A,MATCH(F:F,[1]CAPS!$H:$H,0))</f>
        <v>7766</v>
      </c>
      <c r="H4460" s="414"/>
      <c r="I4460" s="341"/>
      <c r="J4460" s="342" t="s">
        <v>276</v>
      </c>
      <c r="K4460" s="343">
        <v>0</v>
      </c>
      <c r="L4460" s="340">
        <v>0</v>
      </c>
      <c r="M4460" s="342" t="s">
        <v>276</v>
      </c>
      <c r="N4460" s="342">
        <v>0</v>
      </c>
      <c r="O4460" s="344">
        <v>2</v>
      </c>
      <c r="P4460" s="342">
        <v>0</v>
      </c>
      <c r="Q4460" s="342">
        <v>0</v>
      </c>
      <c r="R4460" t="s">
        <v>789</v>
      </c>
      <c r="S4460">
        <f t="shared" si="470"/>
        <v>2</v>
      </c>
    </row>
    <row r="4461" spans="1:19" ht="32" hidden="1" x14ac:dyDescent="0.2">
      <c r="A4461" s="481" t="s">
        <v>368</v>
      </c>
      <c r="B4461" s="345">
        <v>10</v>
      </c>
      <c r="C4461" s="387" t="str">
        <f t="shared" si="471"/>
        <v>GGE2.10</v>
      </c>
      <c r="D4461" s="388">
        <v>2</v>
      </c>
      <c r="E4461" s="485">
        <v>44152</v>
      </c>
      <c r="F4461" s="383" t="s">
        <v>135</v>
      </c>
      <c r="G4461" s="444">
        <f>INDEX([1]CAPS!$A:$A,MATCH(F:F,[1]CAPS!$H:$H,0))</f>
        <v>7766</v>
      </c>
      <c r="H4461" s="386" t="s">
        <v>236</v>
      </c>
      <c r="I4461" s="389" t="s">
        <v>242</v>
      </c>
      <c r="J4461" s="342" t="s">
        <v>276</v>
      </c>
      <c r="K4461" s="343">
        <v>0</v>
      </c>
      <c r="L4461" s="340">
        <v>0</v>
      </c>
      <c r="M4461" s="342" t="s">
        <v>276</v>
      </c>
      <c r="N4461" s="342">
        <v>0</v>
      </c>
      <c r="O4461" s="344">
        <v>1</v>
      </c>
      <c r="P4461" s="342">
        <v>0</v>
      </c>
      <c r="Q4461" s="342">
        <v>0</v>
      </c>
      <c r="S4461">
        <f t="shared" si="470"/>
        <v>1</v>
      </c>
    </row>
    <row r="4462" spans="1:19" ht="16" hidden="1" x14ac:dyDescent="0.2">
      <c r="A4462" s="481" t="s">
        <v>368</v>
      </c>
      <c r="B4462" s="345">
        <v>10</v>
      </c>
      <c r="C4462" s="387" t="str">
        <f t="shared" si="471"/>
        <v>GGE2.10</v>
      </c>
      <c r="D4462" s="388">
        <v>2</v>
      </c>
      <c r="E4462" s="485">
        <v>44152</v>
      </c>
      <c r="F4462" s="366" t="s">
        <v>502</v>
      </c>
      <c r="G4462" s="444">
        <f>INDEX([1]CAPS!$A:$A,MATCH(F:F,[1]CAPS!$H:$H,0))</f>
        <v>11903</v>
      </c>
      <c r="H4462" s="414"/>
      <c r="I4462" s="341"/>
      <c r="J4462" s="342" t="s">
        <v>276</v>
      </c>
      <c r="K4462" s="343">
        <v>0</v>
      </c>
      <c r="L4462" s="340">
        <v>0</v>
      </c>
      <c r="M4462" s="358" t="s">
        <v>276</v>
      </c>
      <c r="N4462" s="342">
        <v>0</v>
      </c>
      <c r="O4462" s="490">
        <v>1</v>
      </c>
      <c r="P4462" s="342">
        <v>0</v>
      </c>
      <c r="Q4462" s="342">
        <v>0</v>
      </c>
      <c r="S4462">
        <f t="shared" si="470"/>
        <v>1</v>
      </c>
    </row>
    <row r="4463" spans="1:19" ht="16" hidden="1" x14ac:dyDescent="0.2">
      <c r="A4463" s="481" t="s">
        <v>368</v>
      </c>
      <c r="B4463" s="345">
        <v>10</v>
      </c>
      <c r="C4463" s="387" t="str">
        <f t="shared" si="471"/>
        <v>GGE2.10</v>
      </c>
      <c r="D4463" s="388">
        <v>2</v>
      </c>
      <c r="E4463" s="485">
        <v>44152</v>
      </c>
      <c r="F4463" s="366" t="s">
        <v>134</v>
      </c>
      <c r="G4463" s="444">
        <f>INDEX([1]CAPS!$A:$A,MATCH(F:F,[1]CAPS!$H:$H,0))</f>
        <v>2302</v>
      </c>
      <c r="H4463" s="414"/>
      <c r="I4463" s="341"/>
      <c r="J4463" s="342" t="s">
        <v>276</v>
      </c>
      <c r="K4463" s="343">
        <v>1</v>
      </c>
      <c r="L4463" s="340">
        <v>0</v>
      </c>
      <c r="M4463" s="342" t="s">
        <v>276</v>
      </c>
      <c r="N4463" s="342">
        <v>0</v>
      </c>
      <c r="O4463" s="344">
        <v>0</v>
      </c>
      <c r="P4463" s="342">
        <v>0</v>
      </c>
      <c r="Q4463" s="342">
        <v>0</v>
      </c>
      <c r="S4463">
        <f t="shared" si="470"/>
        <v>1</v>
      </c>
    </row>
    <row r="4464" spans="1:19" ht="16" hidden="1" x14ac:dyDescent="0.2">
      <c r="A4464" s="481" t="s">
        <v>368</v>
      </c>
      <c r="B4464" s="345">
        <v>11</v>
      </c>
      <c r="C4464" s="387" t="str">
        <f t="shared" si="471"/>
        <v>GGE2.11</v>
      </c>
      <c r="D4464" s="388">
        <v>2</v>
      </c>
      <c r="E4464" s="485">
        <v>44152</v>
      </c>
      <c r="F4464" s="383" t="s">
        <v>134</v>
      </c>
      <c r="G4464" s="444">
        <f>INDEX([1]CAPS!$A:$A,MATCH(F:F,[1]CAPS!$H:$H,0))</f>
        <v>2302</v>
      </c>
      <c r="H4464" s="386" t="s">
        <v>233</v>
      </c>
      <c r="I4464" s="389" t="s">
        <v>238</v>
      </c>
      <c r="J4464" s="342" t="s">
        <v>276</v>
      </c>
      <c r="K4464" s="343">
        <v>6</v>
      </c>
      <c r="L4464" s="340">
        <v>0</v>
      </c>
      <c r="M4464" s="342" t="s">
        <v>276</v>
      </c>
      <c r="N4464" s="342">
        <v>0</v>
      </c>
      <c r="O4464" s="344">
        <v>0</v>
      </c>
      <c r="P4464" s="342">
        <v>0</v>
      </c>
      <c r="Q4464" s="342">
        <v>0</v>
      </c>
      <c r="S4464">
        <f t="shared" si="470"/>
        <v>6</v>
      </c>
    </row>
    <row r="4465" spans="1:19" ht="32" hidden="1" x14ac:dyDescent="0.2">
      <c r="A4465" s="481" t="s">
        <v>368</v>
      </c>
      <c r="B4465" s="345">
        <v>11</v>
      </c>
      <c r="C4465" s="387" t="str">
        <f t="shared" si="471"/>
        <v>GGE2.11</v>
      </c>
      <c r="D4465" s="388">
        <v>2</v>
      </c>
      <c r="E4465" s="485">
        <v>44152</v>
      </c>
      <c r="F4465" s="383" t="s">
        <v>135</v>
      </c>
      <c r="G4465" s="444">
        <f>INDEX([1]CAPS!$A:$A,MATCH(F:F,[1]CAPS!$H:$H,0))</f>
        <v>7766</v>
      </c>
      <c r="H4465" s="386" t="s">
        <v>236</v>
      </c>
      <c r="I4465" s="389" t="s">
        <v>242</v>
      </c>
      <c r="J4465" s="342" t="s">
        <v>276</v>
      </c>
      <c r="K4465" s="343">
        <v>0</v>
      </c>
      <c r="L4465" s="340">
        <v>0</v>
      </c>
      <c r="M4465" s="342" t="s">
        <v>276</v>
      </c>
      <c r="N4465" s="342">
        <v>0</v>
      </c>
      <c r="O4465" s="344">
        <v>3</v>
      </c>
      <c r="P4465" s="342">
        <v>0</v>
      </c>
      <c r="Q4465" s="342">
        <v>0</v>
      </c>
      <c r="S4465">
        <f t="shared" si="470"/>
        <v>3</v>
      </c>
    </row>
    <row r="4466" spans="1:19" ht="16" hidden="1" x14ac:dyDescent="0.2">
      <c r="A4466" s="481" t="s">
        <v>368</v>
      </c>
      <c r="B4466" s="345">
        <v>11</v>
      </c>
      <c r="C4466" s="387" t="str">
        <f t="shared" si="471"/>
        <v>GGE2.11</v>
      </c>
      <c r="D4466" s="388">
        <v>2</v>
      </c>
      <c r="E4466" s="485">
        <v>44152</v>
      </c>
      <c r="F4466" s="366" t="s">
        <v>963</v>
      </c>
      <c r="G4466" s="444">
        <f>INDEX([1]CAPS!$A:$A,MATCH(F:F,[1]CAPS!$H:$H,0))</f>
        <v>9904</v>
      </c>
      <c r="H4466" s="414"/>
      <c r="I4466" s="341"/>
      <c r="J4466" s="342" t="s">
        <v>276</v>
      </c>
      <c r="K4466" s="343"/>
      <c r="L4466" s="340">
        <v>0</v>
      </c>
      <c r="M4466" s="342" t="s">
        <v>276</v>
      </c>
      <c r="N4466" s="358">
        <v>0</v>
      </c>
      <c r="O4466" s="342">
        <v>1</v>
      </c>
      <c r="P4466" s="342">
        <v>0</v>
      </c>
      <c r="Q4466" s="358">
        <v>1</v>
      </c>
      <c r="R4466" t="s">
        <v>964</v>
      </c>
      <c r="S4466">
        <f t="shared" si="470"/>
        <v>1</v>
      </c>
    </row>
    <row r="4467" spans="1:19" ht="32" hidden="1" x14ac:dyDescent="0.2">
      <c r="A4467" s="481" t="s">
        <v>368</v>
      </c>
      <c r="B4467" s="345">
        <v>12</v>
      </c>
      <c r="C4467" s="387" t="str">
        <f t="shared" si="471"/>
        <v>GGE2.12</v>
      </c>
      <c r="D4467" s="388">
        <v>2</v>
      </c>
      <c r="E4467" s="485">
        <v>44152</v>
      </c>
      <c r="F4467" s="383" t="s">
        <v>135</v>
      </c>
      <c r="G4467" s="444">
        <f>INDEX([1]CAPS!$A:$A,MATCH(F:F,[1]CAPS!$H:$H,0))</f>
        <v>7766</v>
      </c>
      <c r="H4467" s="386" t="s">
        <v>236</v>
      </c>
      <c r="I4467" s="389" t="s">
        <v>242</v>
      </c>
      <c r="J4467" s="342" t="s">
        <v>276</v>
      </c>
      <c r="K4467" s="343">
        <v>0</v>
      </c>
      <c r="L4467" s="340">
        <v>0</v>
      </c>
      <c r="M4467" s="342" t="s">
        <v>276</v>
      </c>
      <c r="N4467" s="342">
        <v>0</v>
      </c>
      <c r="O4467" s="342">
        <v>1</v>
      </c>
      <c r="P4467" s="342">
        <v>0</v>
      </c>
      <c r="Q4467" s="342">
        <v>0</v>
      </c>
      <c r="S4467">
        <f t="shared" si="470"/>
        <v>1</v>
      </c>
    </row>
    <row r="4468" spans="1:19" ht="16" hidden="1" x14ac:dyDescent="0.2">
      <c r="A4468" s="481" t="s">
        <v>368</v>
      </c>
      <c r="B4468" s="345">
        <v>12</v>
      </c>
      <c r="C4468" s="387" t="str">
        <f t="shared" ref="C4468:C4487" si="472">CONCATENATE(A4468,".",B4468)</f>
        <v>GGE2.12</v>
      </c>
      <c r="D4468" s="388">
        <v>2</v>
      </c>
      <c r="E4468" s="485">
        <v>44152</v>
      </c>
      <c r="F4468" s="366" t="s">
        <v>794</v>
      </c>
      <c r="G4468" s="444">
        <f>INDEX([1]CAPS!$A:$A,MATCH(F:F,[1]CAPS!$H:$H,0))</f>
        <v>7653</v>
      </c>
      <c r="H4468" s="414"/>
      <c r="I4468" s="341"/>
      <c r="J4468" s="342" t="s">
        <v>276</v>
      </c>
      <c r="K4468" s="343">
        <v>0</v>
      </c>
      <c r="L4468" s="340">
        <v>0</v>
      </c>
      <c r="M4468" s="342" t="s">
        <v>276</v>
      </c>
      <c r="N4468" s="342">
        <v>0</v>
      </c>
      <c r="O4468" s="344">
        <v>1</v>
      </c>
      <c r="P4468" s="342">
        <v>0</v>
      </c>
      <c r="Q4468" s="342">
        <v>0</v>
      </c>
      <c r="R4468" t="s">
        <v>791</v>
      </c>
      <c r="S4468">
        <f t="shared" si="470"/>
        <v>1</v>
      </c>
    </row>
    <row r="4469" spans="1:19" ht="16" hidden="1" x14ac:dyDescent="0.2">
      <c r="A4469" s="481" t="s">
        <v>368</v>
      </c>
      <c r="B4469" s="345">
        <v>12</v>
      </c>
      <c r="C4469" s="387" t="str">
        <f t="shared" si="472"/>
        <v>GGE2.12</v>
      </c>
      <c r="D4469" s="388">
        <v>2</v>
      </c>
      <c r="E4469" s="485">
        <v>44152</v>
      </c>
      <c r="F4469" s="366" t="s">
        <v>134</v>
      </c>
      <c r="G4469" s="444">
        <f>INDEX([1]CAPS!$A:$A,MATCH(F:F,[1]CAPS!$H:$H,0))</f>
        <v>2302</v>
      </c>
      <c r="H4469" s="414"/>
      <c r="I4469" s="341"/>
      <c r="J4469" s="342" t="s">
        <v>276</v>
      </c>
      <c r="K4469" s="343">
        <v>2</v>
      </c>
      <c r="L4469" s="340">
        <v>0</v>
      </c>
      <c r="M4469" s="342" t="s">
        <v>276</v>
      </c>
      <c r="N4469" s="342">
        <v>0</v>
      </c>
      <c r="O4469" s="344">
        <v>0</v>
      </c>
      <c r="P4469" s="342">
        <v>0</v>
      </c>
      <c r="Q4469" s="342">
        <v>0</v>
      </c>
      <c r="S4469">
        <f t="shared" si="470"/>
        <v>2</v>
      </c>
    </row>
    <row r="4470" spans="1:19" ht="32" hidden="1" x14ac:dyDescent="0.2">
      <c r="A4470" s="481" t="s">
        <v>368</v>
      </c>
      <c r="B4470" s="345">
        <v>13</v>
      </c>
      <c r="C4470" s="387" t="str">
        <f t="shared" si="472"/>
        <v>GGE2.13</v>
      </c>
      <c r="D4470" s="388">
        <v>2</v>
      </c>
      <c r="E4470" s="485">
        <v>44152</v>
      </c>
      <c r="F4470" s="383" t="s">
        <v>135</v>
      </c>
      <c r="G4470" s="444">
        <f>INDEX([1]CAPS!$A:$A,MATCH(F:F,[1]CAPS!$H:$H,0))</f>
        <v>7766</v>
      </c>
      <c r="H4470" s="386" t="s">
        <v>236</v>
      </c>
      <c r="I4470" s="389" t="s">
        <v>242</v>
      </c>
      <c r="J4470" s="342" t="s">
        <v>276</v>
      </c>
      <c r="K4470" s="343">
        <v>0</v>
      </c>
      <c r="L4470" s="340">
        <v>0</v>
      </c>
      <c r="M4470" s="342" t="s">
        <v>276</v>
      </c>
      <c r="N4470" s="342">
        <v>0</v>
      </c>
      <c r="O4470" s="344">
        <v>6</v>
      </c>
      <c r="P4470" s="342">
        <v>0</v>
      </c>
      <c r="Q4470" s="342">
        <v>0</v>
      </c>
      <c r="S4470">
        <f t="shared" si="470"/>
        <v>6</v>
      </c>
    </row>
    <row r="4471" spans="1:19" ht="16" hidden="1" x14ac:dyDescent="0.2">
      <c r="A4471" s="481" t="s">
        <v>368</v>
      </c>
      <c r="B4471" s="345">
        <v>13</v>
      </c>
      <c r="C4471" s="387" t="str">
        <f t="shared" si="472"/>
        <v>GGE2.13</v>
      </c>
      <c r="D4471" s="388">
        <v>2</v>
      </c>
      <c r="E4471" s="485">
        <v>44152</v>
      </c>
      <c r="F4471" s="366" t="s">
        <v>499</v>
      </c>
      <c r="G4471" s="444">
        <f>INDEX([1]CAPS!$A:$A,MATCH(F:F,[1]CAPS!$H:$H,0))</f>
        <v>4145</v>
      </c>
      <c r="H4471" s="414"/>
      <c r="I4471" s="341"/>
      <c r="J4471" s="342" t="s">
        <v>276</v>
      </c>
      <c r="K4471" s="343">
        <v>0</v>
      </c>
      <c r="L4471" s="340">
        <v>0</v>
      </c>
      <c r="M4471" s="342" t="s">
        <v>276</v>
      </c>
      <c r="N4471" s="342">
        <v>0</v>
      </c>
      <c r="O4471" s="344">
        <v>1</v>
      </c>
      <c r="P4471" s="342">
        <v>0</v>
      </c>
      <c r="Q4471" s="342">
        <v>0</v>
      </c>
      <c r="S4471">
        <f t="shared" si="470"/>
        <v>1</v>
      </c>
    </row>
    <row r="4472" spans="1:19" ht="16" hidden="1" x14ac:dyDescent="0.2">
      <c r="A4472" s="481" t="s">
        <v>368</v>
      </c>
      <c r="B4472" s="345">
        <v>14</v>
      </c>
      <c r="C4472" s="387" t="str">
        <f t="shared" si="472"/>
        <v>GGE2.14</v>
      </c>
      <c r="D4472" s="388">
        <v>2</v>
      </c>
      <c r="E4472" s="485">
        <v>44152</v>
      </c>
      <c r="F4472" s="383" t="s">
        <v>134</v>
      </c>
      <c r="G4472" s="444">
        <f>INDEX([1]CAPS!$A:$A,MATCH(F:F,[1]CAPS!$H:$H,0))</f>
        <v>2302</v>
      </c>
      <c r="H4472" s="386" t="s">
        <v>233</v>
      </c>
      <c r="I4472" s="389" t="s">
        <v>238</v>
      </c>
      <c r="J4472" s="342" t="s">
        <v>276</v>
      </c>
      <c r="K4472" s="343">
        <v>4</v>
      </c>
      <c r="L4472" s="340">
        <v>0</v>
      </c>
      <c r="M4472" s="342" t="s">
        <v>276</v>
      </c>
      <c r="N4472" s="342">
        <v>0</v>
      </c>
      <c r="O4472" s="342">
        <v>0</v>
      </c>
      <c r="P4472" s="342">
        <v>0</v>
      </c>
      <c r="Q4472" s="342">
        <v>0</v>
      </c>
      <c r="S4472">
        <f t="shared" si="470"/>
        <v>4</v>
      </c>
    </row>
    <row r="4473" spans="1:19" ht="32" hidden="1" x14ac:dyDescent="0.2">
      <c r="A4473" s="481" t="s">
        <v>368</v>
      </c>
      <c r="B4473" s="345">
        <v>15</v>
      </c>
      <c r="C4473" s="387" t="str">
        <f t="shared" si="472"/>
        <v>GGE2.15</v>
      </c>
      <c r="D4473" s="388">
        <v>2</v>
      </c>
      <c r="E4473" s="485">
        <v>44152</v>
      </c>
      <c r="F4473" s="383" t="s">
        <v>135</v>
      </c>
      <c r="G4473" s="444">
        <f>INDEX([1]CAPS!$A:$A,MATCH(F:F,[1]CAPS!$H:$H,0))</f>
        <v>7766</v>
      </c>
      <c r="H4473" s="386" t="s">
        <v>236</v>
      </c>
      <c r="I4473" s="389" t="s">
        <v>242</v>
      </c>
      <c r="J4473" s="342" t="s">
        <v>276</v>
      </c>
      <c r="K4473" s="343">
        <v>0</v>
      </c>
      <c r="L4473" s="340">
        <v>0</v>
      </c>
      <c r="M4473" s="342" t="s">
        <v>276</v>
      </c>
      <c r="N4473" s="342">
        <v>0</v>
      </c>
      <c r="O4473" s="342">
        <v>2</v>
      </c>
      <c r="P4473" s="342">
        <v>0</v>
      </c>
      <c r="Q4473" s="342">
        <v>0</v>
      </c>
      <c r="S4473">
        <f t="shared" si="470"/>
        <v>2</v>
      </c>
    </row>
    <row r="4474" spans="1:19" ht="16" hidden="1" x14ac:dyDescent="0.2">
      <c r="A4474" s="481" t="s">
        <v>368</v>
      </c>
      <c r="B4474" s="345">
        <v>15</v>
      </c>
      <c r="C4474" s="387" t="str">
        <f t="shared" si="472"/>
        <v>GGE2.15</v>
      </c>
      <c r="D4474" s="388">
        <v>2</v>
      </c>
      <c r="E4474" s="485">
        <v>44152</v>
      </c>
      <c r="F4474" s="383" t="s">
        <v>134</v>
      </c>
      <c r="G4474" s="444">
        <f>INDEX([1]CAPS!$A:$A,MATCH(F:F,[1]CAPS!$H:$H,0))</f>
        <v>2302</v>
      </c>
      <c r="H4474" s="386" t="s">
        <v>233</v>
      </c>
      <c r="I4474" s="389" t="s">
        <v>238</v>
      </c>
      <c r="J4474" s="342" t="s">
        <v>276</v>
      </c>
      <c r="K4474" s="343">
        <v>9</v>
      </c>
      <c r="L4474" s="340">
        <v>0</v>
      </c>
      <c r="M4474" s="342" t="s">
        <v>276</v>
      </c>
      <c r="N4474" s="342">
        <v>0</v>
      </c>
      <c r="O4474" s="344">
        <v>0</v>
      </c>
      <c r="P4474" s="342">
        <v>0</v>
      </c>
      <c r="Q4474" s="342">
        <v>0</v>
      </c>
      <c r="S4474">
        <f t="shared" si="470"/>
        <v>9</v>
      </c>
    </row>
    <row r="4475" spans="1:19" ht="16" hidden="1" x14ac:dyDescent="0.2">
      <c r="A4475" s="481" t="s">
        <v>368</v>
      </c>
      <c r="B4475" s="345">
        <v>16</v>
      </c>
      <c r="C4475" s="387" t="str">
        <f t="shared" si="472"/>
        <v>GGE2.16</v>
      </c>
      <c r="D4475" s="388">
        <v>2</v>
      </c>
      <c r="E4475" s="485">
        <v>44152</v>
      </c>
      <c r="F4475" s="383" t="s">
        <v>134</v>
      </c>
      <c r="G4475" s="444">
        <f>INDEX([1]CAPS!$A:$A,MATCH(F:F,[1]CAPS!$H:$H,0))</f>
        <v>2302</v>
      </c>
      <c r="H4475" s="386" t="s">
        <v>233</v>
      </c>
      <c r="I4475" s="389" t="s">
        <v>238</v>
      </c>
      <c r="J4475" s="342" t="s">
        <v>276</v>
      </c>
      <c r="K4475" s="343">
        <v>18</v>
      </c>
      <c r="L4475" s="340">
        <v>0</v>
      </c>
      <c r="M4475" s="342" t="s">
        <v>276</v>
      </c>
      <c r="N4475" s="342">
        <v>0</v>
      </c>
      <c r="O4475" s="344">
        <v>0</v>
      </c>
      <c r="P4475" s="342">
        <v>0</v>
      </c>
      <c r="Q4475" s="342">
        <v>0</v>
      </c>
      <c r="S4475">
        <f t="shared" si="470"/>
        <v>18</v>
      </c>
    </row>
    <row r="4476" spans="1:19" ht="32" hidden="1" x14ac:dyDescent="0.2">
      <c r="A4476" s="481" t="s">
        <v>368</v>
      </c>
      <c r="B4476" s="345">
        <v>16</v>
      </c>
      <c r="C4476" s="387" t="str">
        <f t="shared" si="472"/>
        <v>GGE2.16</v>
      </c>
      <c r="D4476" s="388">
        <v>2</v>
      </c>
      <c r="E4476" s="485">
        <v>44152</v>
      </c>
      <c r="F4476" s="383" t="s">
        <v>135</v>
      </c>
      <c r="G4476" s="444">
        <f>INDEX([1]CAPS!$A:$A,MATCH(F:F,[1]CAPS!$H:$H,0))</f>
        <v>7766</v>
      </c>
      <c r="H4476" s="386" t="s">
        <v>236</v>
      </c>
      <c r="I4476" s="389" t="s">
        <v>242</v>
      </c>
      <c r="J4476" s="342" t="s">
        <v>276</v>
      </c>
      <c r="K4476" s="343">
        <v>0</v>
      </c>
      <c r="L4476" s="340">
        <v>0</v>
      </c>
      <c r="M4476" s="342" t="s">
        <v>276</v>
      </c>
      <c r="N4476" s="342">
        <v>0</v>
      </c>
      <c r="O4476" s="342">
        <v>1</v>
      </c>
      <c r="P4476" s="342">
        <v>0</v>
      </c>
      <c r="Q4476" s="342">
        <v>0</v>
      </c>
      <c r="S4476">
        <f t="shared" si="470"/>
        <v>1</v>
      </c>
    </row>
    <row r="4477" spans="1:19" ht="16" hidden="1" x14ac:dyDescent="0.2">
      <c r="A4477" s="481" t="s">
        <v>368</v>
      </c>
      <c r="B4477" s="345">
        <v>17</v>
      </c>
      <c r="C4477" s="387" t="str">
        <f t="shared" si="472"/>
        <v>GGE2.17</v>
      </c>
      <c r="D4477" s="388">
        <v>2</v>
      </c>
      <c r="E4477" s="485">
        <v>44152</v>
      </c>
      <c r="F4477" s="383" t="s">
        <v>134</v>
      </c>
      <c r="G4477" s="444">
        <f>INDEX([1]CAPS!$A:$A,MATCH(F:F,[1]CAPS!$H:$H,0))</f>
        <v>2302</v>
      </c>
      <c r="H4477" s="386" t="s">
        <v>233</v>
      </c>
      <c r="I4477" s="389" t="s">
        <v>238</v>
      </c>
      <c r="J4477" s="342" t="s">
        <v>276</v>
      </c>
      <c r="K4477" s="343">
        <v>24</v>
      </c>
      <c r="L4477" s="340">
        <v>0</v>
      </c>
      <c r="M4477" s="342" t="s">
        <v>276</v>
      </c>
      <c r="N4477" s="342">
        <v>0</v>
      </c>
      <c r="O4477" s="342">
        <v>0</v>
      </c>
      <c r="P4477" s="342">
        <v>0</v>
      </c>
      <c r="Q4477" s="342">
        <v>0</v>
      </c>
      <c r="S4477">
        <f t="shared" si="470"/>
        <v>24</v>
      </c>
    </row>
    <row r="4478" spans="1:19" ht="32" hidden="1" x14ac:dyDescent="0.2">
      <c r="A4478" s="481" t="s">
        <v>368</v>
      </c>
      <c r="B4478" s="345">
        <v>17</v>
      </c>
      <c r="C4478" s="387" t="str">
        <f t="shared" si="472"/>
        <v>GGE2.17</v>
      </c>
      <c r="D4478" s="388">
        <v>2</v>
      </c>
      <c r="E4478" s="485">
        <v>44152</v>
      </c>
      <c r="F4478" s="383" t="s">
        <v>135</v>
      </c>
      <c r="G4478" s="444">
        <f>INDEX([1]CAPS!$A:$A,MATCH(F:F,[1]CAPS!$H:$H,0))</f>
        <v>7766</v>
      </c>
      <c r="H4478" s="386" t="s">
        <v>236</v>
      </c>
      <c r="I4478" s="389" t="s">
        <v>242</v>
      </c>
      <c r="J4478" s="342" t="s">
        <v>276</v>
      </c>
      <c r="K4478" s="343">
        <v>0</v>
      </c>
      <c r="L4478" s="340">
        <v>0</v>
      </c>
      <c r="M4478" s="342" t="s">
        <v>276</v>
      </c>
      <c r="N4478" s="342">
        <v>0</v>
      </c>
      <c r="O4478" s="344">
        <v>1</v>
      </c>
      <c r="P4478" s="342">
        <v>0</v>
      </c>
      <c r="Q4478" s="342">
        <v>0</v>
      </c>
      <c r="S4478">
        <f t="shared" si="470"/>
        <v>1</v>
      </c>
    </row>
    <row r="4479" spans="1:19" ht="16" hidden="1" x14ac:dyDescent="0.2">
      <c r="A4479" s="481" t="s">
        <v>368</v>
      </c>
      <c r="B4479" s="345">
        <v>17</v>
      </c>
      <c r="C4479" s="387" t="str">
        <f t="shared" si="472"/>
        <v>GGE2.17</v>
      </c>
      <c r="D4479" s="388">
        <v>2</v>
      </c>
      <c r="E4479" s="485">
        <v>44152</v>
      </c>
      <c r="F4479" s="366" t="s">
        <v>228</v>
      </c>
      <c r="G4479" s="444">
        <f>INDEX([1]CAPS!$A:$A,MATCH(F:F,[1]CAPS!$H:$H,0))</f>
        <v>7993</v>
      </c>
      <c r="H4479" s="414"/>
      <c r="I4479" s="341"/>
      <c r="J4479" s="342" t="s">
        <v>276</v>
      </c>
      <c r="K4479" s="343">
        <v>0</v>
      </c>
      <c r="L4479" s="340">
        <v>0</v>
      </c>
      <c r="M4479" s="342" t="s">
        <v>276</v>
      </c>
      <c r="N4479" s="342">
        <v>0</v>
      </c>
      <c r="O4479" s="344">
        <v>1</v>
      </c>
      <c r="P4479" s="342">
        <v>0</v>
      </c>
      <c r="Q4479" s="342">
        <v>0</v>
      </c>
      <c r="S4479">
        <f t="shared" si="470"/>
        <v>1</v>
      </c>
    </row>
    <row r="4480" spans="1:19" ht="16" hidden="1" x14ac:dyDescent="0.2">
      <c r="A4480" s="481" t="s">
        <v>368</v>
      </c>
      <c r="B4480" s="345">
        <v>18</v>
      </c>
      <c r="C4480" s="387" t="str">
        <f t="shared" si="472"/>
        <v>GGE2.18</v>
      </c>
      <c r="D4480" s="388">
        <v>2</v>
      </c>
      <c r="E4480" s="485">
        <v>44152</v>
      </c>
      <c r="F4480" s="383" t="s">
        <v>134</v>
      </c>
      <c r="G4480" s="444">
        <f>INDEX([1]CAPS!$A:$A,MATCH(F:F,[1]CAPS!$H:$H,0))</f>
        <v>2302</v>
      </c>
      <c r="H4480" s="386" t="s">
        <v>233</v>
      </c>
      <c r="I4480" s="389" t="s">
        <v>238</v>
      </c>
      <c r="J4480" s="342" t="s">
        <v>276</v>
      </c>
      <c r="K4480" s="343">
        <v>11</v>
      </c>
      <c r="L4480" s="340">
        <v>0</v>
      </c>
      <c r="M4480" s="342" t="s">
        <v>276</v>
      </c>
      <c r="N4480" s="342">
        <v>0</v>
      </c>
      <c r="O4480" s="344">
        <v>0</v>
      </c>
      <c r="P4480" s="342">
        <v>0</v>
      </c>
      <c r="Q4480" s="342">
        <v>0</v>
      </c>
      <c r="S4480">
        <f t="shared" si="470"/>
        <v>11</v>
      </c>
    </row>
    <row r="4481" spans="1:19" ht="32" hidden="1" x14ac:dyDescent="0.2">
      <c r="A4481" s="481" t="s">
        <v>368</v>
      </c>
      <c r="B4481" s="345">
        <v>18</v>
      </c>
      <c r="C4481" s="387" t="str">
        <f t="shared" si="472"/>
        <v>GGE2.18</v>
      </c>
      <c r="D4481" s="388">
        <v>2</v>
      </c>
      <c r="E4481" s="485">
        <v>44152</v>
      </c>
      <c r="F4481" s="383" t="s">
        <v>135</v>
      </c>
      <c r="G4481" s="444">
        <f>INDEX([1]CAPS!$A:$A,MATCH(F:F,[1]CAPS!$H:$H,0))</f>
        <v>7766</v>
      </c>
      <c r="H4481" s="386" t="s">
        <v>236</v>
      </c>
      <c r="I4481" s="389" t="s">
        <v>242</v>
      </c>
      <c r="J4481" s="342" t="s">
        <v>276</v>
      </c>
      <c r="K4481" s="343">
        <v>0</v>
      </c>
      <c r="L4481" s="340">
        <v>0</v>
      </c>
      <c r="M4481" s="342" t="s">
        <v>276</v>
      </c>
      <c r="N4481" s="342">
        <v>0</v>
      </c>
      <c r="O4481" s="344">
        <v>2</v>
      </c>
      <c r="P4481" s="342">
        <v>0</v>
      </c>
      <c r="Q4481" s="342">
        <v>0</v>
      </c>
      <c r="S4481">
        <f t="shared" si="470"/>
        <v>2</v>
      </c>
    </row>
    <row r="4482" spans="1:19" ht="16" hidden="1" x14ac:dyDescent="0.2">
      <c r="A4482" s="481" t="s">
        <v>368</v>
      </c>
      <c r="B4482" s="345">
        <v>18</v>
      </c>
      <c r="C4482" s="387" t="str">
        <f t="shared" si="472"/>
        <v>GGE2.18</v>
      </c>
      <c r="D4482" s="388">
        <v>2</v>
      </c>
      <c r="E4482" s="485">
        <v>44152</v>
      </c>
      <c r="F4482" s="366" t="s">
        <v>670</v>
      </c>
      <c r="G4482" s="444">
        <f>INDEX([1]CAPS!$A:$A,MATCH(F:F,[1]CAPS!$H:$H,0))</f>
        <v>2374</v>
      </c>
      <c r="H4482" s="414"/>
      <c r="I4482" s="341"/>
      <c r="J4482" s="342" t="s">
        <v>276</v>
      </c>
      <c r="K4482" s="343">
        <v>1</v>
      </c>
      <c r="L4482" s="340">
        <v>0</v>
      </c>
      <c r="M4482" s="342" t="s">
        <v>276</v>
      </c>
      <c r="N4482" s="342">
        <v>0</v>
      </c>
      <c r="O4482" s="344">
        <v>0</v>
      </c>
      <c r="P4482" s="342">
        <v>0</v>
      </c>
      <c r="Q4482" s="342">
        <v>0</v>
      </c>
      <c r="S4482">
        <f t="shared" si="470"/>
        <v>1</v>
      </c>
    </row>
    <row r="4483" spans="1:19" ht="32" hidden="1" x14ac:dyDescent="0.2">
      <c r="A4483" s="481" t="s">
        <v>368</v>
      </c>
      <c r="B4483" s="345">
        <v>19</v>
      </c>
      <c r="C4483" s="387" t="str">
        <f t="shared" si="472"/>
        <v>GGE2.19</v>
      </c>
      <c r="D4483" s="388">
        <v>2</v>
      </c>
      <c r="E4483" s="485">
        <v>44152</v>
      </c>
      <c r="F4483" s="383" t="s">
        <v>135</v>
      </c>
      <c r="G4483" s="444">
        <f>INDEX([1]CAPS!$A:$A,MATCH(F:F,[1]CAPS!$H:$H,0))</f>
        <v>7766</v>
      </c>
      <c r="H4483" s="386" t="s">
        <v>236</v>
      </c>
      <c r="I4483" s="389" t="s">
        <v>242</v>
      </c>
      <c r="J4483" s="342" t="s">
        <v>276</v>
      </c>
      <c r="K4483" s="343">
        <v>0</v>
      </c>
      <c r="L4483" s="340">
        <v>0</v>
      </c>
      <c r="M4483" s="342" t="s">
        <v>276</v>
      </c>
      <c r="N4483" s="342">
        <v>0</v>
      </c>
      <c r="O4483" s="342">
        <v>1</v>
      </c>
      <c r="P4483" s="342">
        <v>0</v>
      </c>
      <c r="Q4483" s="342">
        <v>0</v>
      </c>
      <c r="S4483">
        <f t="shared" si="470"/>
        <v>1</v>
      </c>
    </row>
    <row r="4484" spans="1:19" ht="16" hidden="1" x14ac:dyDescent="0.2">
      <c r="A4484" s="481" t="s">
        <v>368</v>
      </c>
      <c r="B4484" s="345">
        <v>19</v>
      </c>
      <c r="C4484" s="387" t="str">
        <f t="shared" si="472"/>
        <v>GGE2.19</v>
      </c>
      <c r="D4484" s="388">
        <v>2</v>
      </c>
      <c r="E4484" s="485">
        <v>44152</v>
      </c>
      <c r="F4484" s="383" t="s">
        <v>134</v>
      </c>
      <c r="G4484" s="444">
        <f>INDEX([1]CAPS!$A:$A,MATCH(F:F,[1]CAPS!$H:$H,0))</f>
        <v>2302</v>
      </c>
      <c r="H4484" s="386" t="s">
        <v>233</v>
      </c>
      <c r="I4484" s="389" t="s">
        <v>238</v>
      </c>
      <c r="J4484" s="342" t="s">
        <v>276</v>
      </c>
      <c r="K4484" s="343">
        <v>4</v>
      </c>
      <c r="L4484" s="340">
        <v>0</v>
      </c>
      <c r="M4484" s="342" t="s">
        <v>276</v>
      </c>
      <c r="N4484" s="342">
        <v>0</v>
      </c>
      <c r="O4484" s="344">
        <v>0</v>
      </c>
      <c r="P4484" s="342">
        <v>0</v>
      </c>
      <c r="Q4484" s="342">
        <v>0</v>
      </c>
      <c r="S4484">
        <f t="shared" si="470"/>
        <v>4</v>
      </c>
    </row>
    <row r="4485" spans="1:19" ht="16" hidden="1" x14ac:dyDescent="0.2">
      <c r="A4485" s="481" t="s">
        <v>368</v>
      </c>
      <c r="B4485" s="345">
        <v>19</v>
      </c>
      <c r="C4485" s="387" t="str">
        <f t="shared" si="472"/>
        <v>GGE2.19</v>
      </c>
      <c r="D4485" s="388">
        <v>2</v>
      </c>
      <c r="E4485" s="485">
        <v>44152</v>
      </c>
      <c r="F4485" s="366" t="s">
        <v>720</v>
      </c>
      <c r="G4485" s="444" t="e">
        <f>INDEX([1]CAPS!$A:$A,MATCH(F:F,[1]CAPS!$H:$H,0))</f>
        <v>#N/A</v>
      </c>
      <c r="H4485" s="414"/>
      <c r="I4485" s="341"/>
      <c r="J4485" s="342" t="s">
        <v>276</v>
      </c>
      <c r="K4485" s="343">
        <v>0</v>
      </c>
      <c r="L4485" s="340">
        <v>0</v>
      </c>
      <c r="M4485" s="342" t="s">
        <v>276</v>
      </c>
      <c r="N4485" s="342">
        <v>0</v>
      </c>
      <c r="O4485" s="344">
        <v>1</v>
      </c>
      <c r="P4485" s="342">
        <v>0</v>
      </c>
      <c r="Q4485" s="342">
        <v>0</v>
      </c>
      <c r="S4485">
        <f t="shared" si="470"/>
        <v>1</v>
      </c>
    </row>
    <row r="4486" spans="1:19" ht="16" hidden="1" x14ac:dyDescent="0.2">
      <c r="A4486" s="481" t="s">
        <v>368</v>
      </c>
      <c r="B4486" s="345">
        <v>20</v>
      </c>
      <c r="C4486" s="387" t="str">
        <f t="shared" si="472"/>
        <v>GGE2.20</v>
      </c>
      <c r="D4486" s="388">
        <v>2</v>
      </c>
      <c r="E4486" s="485">
        <v>44152</v>
      </c>
      <c r="F4486" s="383" t="s">
        <v>134</v>
      </c>
      <c r="G4486" s="444">
        <f>INDEX([1]CAPS!$A:$A,MATCH(F:F,[1]CAPS!$H:$H,0))</f>
        <v>2302</v>
      </c>
      <c r="H4486" s="386" t="s">
        <v>233</v>
      </c>
      <c r="I4486" s="389" t="s">
        <v>238</v>
      </c>
      <c r="J4486" s="342" t="s">
        <v>276</v>
      </c>
      <c r="K4486" s="343">
        <v>10</v>
      </c>
      <c r="L4486" s="340">
        <v>0</v>
      </c>
      <c r="M4486" s="342" t="s">
        <v>276</v>
      </c>
      <c r="N4486" s="342">
        <v>0</v>
      </c>
      <c r="O4486" s="344">
        <v>0</v>
      </c>
      <c r="P4486" s="342">
        <v>0</v>
      </c>
      <c r="Q4486" s="342">
        <v>0</v>
      </c>
      <c r="S4486">
        <f t="shared" si="470"/>
        <v>10</v>
      </c>
    </row>
    <row r="4487" spans="1:19" ht="32" hidden="1" x14ac:dyDescent="0.2">
      <c r="A4487" s="481" t="s">
        <v>368</v>
      </c>
      <c r="B4487" s="345">
        <v>20</v>
      </c>
      <c r="C4487" s="387" t="str">
        <f t="shared" si="472"/>
        <v>GGE2.20</v>
      </c>
      <c r="D4487" s="388">
        <v>2</v>
      </c>
      <c r="E4487" s="485">
        <v>44152</v>
      </c>
      <c r="F4487" s="383" t="s">
        <v>135</v>
      </c>
      <c r="G4487" s="444">
        <f>INDEX([1]CAPS!$A:$A,MATCH(F:F,[1]CAPS!$H:$H,0))</f>
        <v>7766</v>
      </c>
      <c r="H4487" s="386" t="s">
        <v>236</v>
      </c>
      <c r="I4487" s="389" t="s">
        <v>242</v>
      </c>
      <c r="J4487" s="342" t="s">
        <v>276</v>
      </c>
      <c r="K4487" s="343">
        <v>0</v>
      </c>
      <c r="L4487" s="340">
        <v>0</v>
      </c>
      <c r="M4487" s="342" t="s">
        <v>276</v>
      </c>
      <c r="N4487" s="342">
        <v>0</v>
      </c>
      <c r="O4487" s="344">
        <v>1</v>
      </c>
      <c r="P4487" s="342">
        <v>0</v>
      </c>
      <c r="Q4487" s="342">
        <v>0</v>
      </c>
      <c r="S4487">
        <f t="shared" si="470"/>
        <v>1</v>
      </c>
    </row>
    <row r="4488" spans="1:19" ht="16" hidden="1" x14ac:dyDescent="0.2">
      <c r="A4488" s="481" t="s">
        <v>287</v>
      </c>
      <c r="B4488" s="345">
        <v>1</v>
      </c>
      <c r="C4488" s="387" t="str">
        <f t="shared" ref="C4488:C4551" si="473">CONCATENATE(A4488,".",B4488)</f>
        <v>GGW1.1</v>
      </c>
      <c r="D4488" s="388">
        <v>2</v>
      </c>
      <c r="E4488" s="485">
        <v>44152</v>
      </c>
      <c r="F4488" s="345" t="s">
        <v>139</v>
      </c>
      <c r="G4488" s="444">
        <f>INDEX([1]CAPS!$A:$A,MATCH(F:F,[1]CAPS!$H:$H,0))</f>
        <v>6325</v>
      </c>
      <c r="H4488" s="414" t="s">
        <v>234</v>
      </c>
      <c r="I4488" s="383" t="s">
        <v>238</v>
      </c>
      <c r="J4488" s="342" t="s">
        <v>276</v>
      </c>
      <c r="K4488" s="340">
        <v>1</v>
      </c>
      <c r="L4488" s="340">
        <v>0</v>
      </c>
      <c r="M4488" s="342" t="s">
        <v>276</v>
      </c>
      <c r="N4488" s="342">
        <v>0</v>
      </c>
      <c r="O4488" s="340" t="s">
        <v>276</v>
      </c>
      <c r="P4488" s="340" t="s">
        <v>276</v>
      </c>
      <c r="Q4488" s="340" t="s">
        <v>276</v>
      </c>
      <c r="R4488" t="s">
        <v>730</v>
      </c>
      <c r="S4488">
        <f>SUM(J4488:K4488)</f>
        <v>1</v>
      </c>
    </row>
    <row r="4489" spans="1:19" ht="16" x14ac:dyDescent="0.2">
      <c r="A4489" s="481" t="s">
        <v>287</v>
      </c>
      <c r="B4489" s="345">
        <v>2</v>
      </c>
      <c r="C4489" s="387" t="str">
        <f t="shared" si="473"/>
        <v>GGW1.2</v>
      </c>
      <c r="D4489" s="388">
        <v>2</v>
      </c>
      <c r="E4489" s="485">
        <v>44152</v>
      </c>
      <c r="F4489" s="345" t="s">
        <v>132</v>
      </c>
      <c r="G4489" s="444">
        <f>INDEX([1]CAPS!$A:$A,MATCH(F:F,[1]CAPS!$H:$H,0))</f>
        <v>2469</v>
      </c>
      <c r="H4489" s="414" t="s">
        <v>233</v>
      </c>
      <c r="I4489" s="383" t="s">
        <v>238</v>
      </c>
      <c r="J4489" s="342" t="s">
        <v>276</v>
      </c>
      <c r="K4489" s="340">
        <v>1</v>
      </c>
      <c r="L4489" s="340">
        <v>0</v>
      </c>
      <c r="M4489" s="342" t="s">
        <v>276</v>
      </c>
      <c r="N4489" s="342">
        <v>0</v>
      </c>
      <c r="O4489" s="340" t="s">
        <v>276</v>
      </c>
      <c r="P4489" s="340" t="s">
        <v>276</v>
      </c>
      <c r="Q4489" s="340" t="s">
        <v>276</v>
      </c>
      <c r="S4489">
        <f>SUM(J4489:K4489)</f>
        <v>1</v>
      </c>
    </row>
    <row r="4490" spans="1:19" ht="32" hidden="1" x14ac:dyDescent="0.2">
      <c r="A4490" s="481" t="s">
        <v>287</v>
      </c>
      <c r="B4490" s="345">
        <v>3</v>
      </c>
      <c r="C4490" s="387" t="str">
        <f t="shared" si="473"/>
        <v>GGW1.3</v>
      </c>
      <c r="D4490" s="388">
        <v>2</v>
      </c>
      <c r="E4490" s="485">
        <v>44152</v>
      </c>
      <c r="F4490" s="345" t="s">
        <v>772</v>
      </c>
      <c r="G4490" s="444">
        <f>INDEX([1]CAPS!$A:$A,MATCH(F:F,[1]CAPS!$H:$H,0))</f>
        <v>3997</v>
      </c>
      <c r="H4490" s="414" t="s">
        <v>236</v>
      </c>
      <c r="I4490" s="383" t="s">
        <v>239</v>
      </c>
      <c r="J4490" s="342" t="s">
        <v>276</v>
      </c>
      <c r="K4490" s="340">
        <v>6</v>
      </c>
      <c r="L4490" s="340">
        <v>1</v>
      </c>
      <c r="M4490" s="342" t="s">
        <v>276</v>
      </c>
      <c r="N4490" s="342">
        <v>0</v>
      </c>
      <c r="O4490" s="340">
        <v>1</v>
      </c>
      <c r="P4490" s="340">
        <v>0</v>
      </c>
      <c r="Q4490" s="340">
        <v>0</v>
      </c>
      <c r="S4490">
        <f t="shared" si="470"/>
        <v>7</v>
      </c>
    </row>
    <row r="4491" spans="1:19" ht="16" hidden="1" x14ac:dyDescent="0.2">
      <c r="A4491" s="481" t="s">
        <v>287</v>
      </c>
      <c r="B4491" s="345">
        <v>3</v>
      </c>
      <c r="C4491" s="387" t="str">
        <f t="shared" si="473"/>
        <v>GGW1.3</v>
      </c>
      <c r="D4491" s="388">
        <v>2</v>
      </c>
      <c r="E4491" s="485">
        <v>44152</v>
      </c>
      <c r="F4491" s="345" t="s">
        <v>139</v>
      </c>
      <c r="G4491" s="444">
        <f>INDEX([1]CAPS!$A:$A,MATCH(F:F,[1]CAPS!$H:$H,0))</f>
        <v>6325</v>
      </c>
      <c r="H4491" s="414" t="s">
        <v>234</v>
      </c>
      <c r="I4491" s="383" t="s">
        <v>238</v>
      </c>
      <c r="J4491" s="342" t="s">
        <v>276</v>
      </c>
      <c r="K4491" s="340">
        <v>2</v>
      </c>
      <c r="L4491" s="340">
        <v>0</v>
      </c>
      <c r="M4491" s="342" t="s">
        <v>276</v>
      </c>
      <c r="N4491" s="342">
        <v>0</v>
      </c>
      <c r="O4491" s="340" t="s">
        <v>276</v>
      </c>
      <c r="P4491" s="340" t="s">
        <v>276</v>
      </c>
      <c r="Q4491" s="340" t="s">
        <v>276</v>
      </c>
      <c r="S4491">
        <f>SUM(J4491:K4491)</f>
        <v>2</v>
      </c>
    </row>
    <row r="4492" spans="1:19" ht="16" x14ac:dyDescent="0.2">
      <c r="A4492" s="481" t="s">
        <v>287</v>
      </c>
      <c r="B4492" s="345">
        <v>3</v>
      </c>
      <c r="C4492" s="387" t="str">
        <f t="shared" si="473"/>
        <v>GGW1.3</v>
      </c>
      <c r="D4492" s="388">
        <v>2</v>
      </c>
      <c r="E4492" s="485">
        <v>44152</v>
      </c>
      <c r="F4492" s="345" t="s">
        <v>132</v>
      </c>
      <c r="G4492" s="444">
        <f>INDEX([1]CAPS!$A:$A,MATCH(F:F,[1]CAPS!$H:$H,0))</f>
        <v>2469</v>
      </c>
      <c r="H4492" s="414" t="s">
        <v>233</v>
      </c>
      <c r="I4492" s="383" t="s">
        <v>238</v>
      </c>
      <c r="J4492" s="342" t="s">
        <v>276</v>
      </c>
      <c r="K4492" s="340">
        <v>1</v>
      </c>
      <c r="L4492" s="340">
        <v>0</v>
      </c>
      <c r="M4492" s="342" t="s">
        <v>276</v>
      </c>
      <c r="N4492" s="342">
        <v>0</v>
      </c>
      <c r="O4492" s="340" t="s">
        <v>276</v>
      </c>
      <c r="P4492" s="340" t="s">
        <v>276</v>
      </c>
      <c r="Q4492" s="340" t="s">
        <v>276</v>
      </c>
      <c r="S4492">
        <f t="shared" ref="S4492:S4493" si="474">SUM(J4492:K4492)</f>
        <v>1</v>
      </c>
    </row>
    <row r="4493" spans="1:19" ht="16" x14ac:dyDescent="0.2">
      <c r="A4493" s="481" t="s">
        <v>287</v>
      </c>
      <c r="B4493" s="345">
        <v>4</v>
      </c>
      <c r="C4493" s="387" t="str">
        <f t="shared" si="473"/>
        <v>GGW1.4</v>
      </c>
      <c r="D4493" s="388">
        <v>2</v>
      </c>
      <c r="E4493" s="485">
        <v>44152</v>
      </c>
      <c r="F4493" s="345" t="s">
        <v>132</v>
      </c>
      <c r="G4493" s="444">
        <f>INDEX([1]CAPS!$A:$A,MATCH(F:F,[1]CAPS!$H:$H,0))</f>
        <v>2469</v>
      </c>
      <c r="H4493" s="414" t="s">
        <v>233</v>
      </c>
      <c r="I4493" s="383" t="s">
        <v>238</v>
      </c>
      <c r="J4493" s="342" t="s">
        <v>276</v>
      </c>
      <c r="K4493" s="340">
        <v>5</v>
      </c>
      <c r="L4493" s="340">
        <v>0</v>
      </c>
      <c r="M4493" s="342" t="s">
        <v>276</v>
      </c>
      <c r="N4493" s="342">
        <v>0</v>
      </c>
      <c r="O4493" s="340" t="s">
        <v>276</v>
      </c>
      <c r="P4493" s="340" t="s">
        <v>276</v>
      </c>
      <c r="Q4493" s="340" t="s">
        <v>276</v>
      </c>
      <c r="S4493">
        <f t="shared" si="474"/>
        <v>5</v>
      </c>
    </row>
    <row r="4494" spans="1:19" ht="32" hidden="1" x14ac:dyDescent="0.2">
      <c r="A4494" s="481" t="s">
        <v>287</v>
      </c>
      <c r="B4494" s="345">
        <v>4</v>
      </c>
      <c r="C4494" s="387" t="str">
        <f t="shared" si="473"/>
        <v>GGW1.4</v>
      </c>
      <c r="D4494" s="388">
        <v>2</v>
      </c>
      <c r="E4494" s="485">
        <v>44152</v>
      </c>
      <c r="F4494" s="345" t="s">
        <v>772</v>
      </c>
      <c r="G4494" s="444">
        <f>INDEX([1]CAPS!$A:$A,MATCH(F:F,[1]CAPS!$H:$H,0))</f>
        <v>3997</v>
      </c>
      <c r="H4494" s="414" t="s">
        <v>236</v>
      </c>
      <c r="I4494" s="383" t="s">
        <v>239</v>
      </c>
      <c r="J4494" s="342" t="s">
        <v>276</v>
      </c>
      <c r="K4494" s="340">
        <v>23</v>
      </c>
      <c r="L4494" s="340">
        <v>0</v>
      </c>
      <c r="M4494" s="342" t="s">
        <v>276</v>
      </c>
      <c r="N4494" s="342">
        <v>0</v>
      </c>
      <c r="O4494" s="340">
        <v>2</v>
      </c>
      <c r="P4494" s="340">
        <v>0</v>
      </c>
      <c r="Q4494" s="340">
        <v>0</v>
      </c>
      <c r="S4494">
        <f t="shared" ref="S4494:S4553" si="475">SUM(J4494:K4494)+O4494</f>
        <v>25</v>
      </c>
    </row>
    <row r="4495" spans="1:19" ht="32" hidden="1" x14ac:dyDescent="0.2">
      <c r="A4495" s="481" t="s">
        <v>287</v>
      </c>
      <c r="B4495" s="345">
        <v>4</v>
      </c>
      <c r="C4495" s="387" t="str">
        <f t="shared" si="473"/>
        <v>GGW1.4</v>
      </c>
      <c r="D4495" s="388">
        <v>2</v>
      </c>
      <c r="E4495" s="485">
        <v>44152</v>
      </c>
      <c r="F4495" s="345" t="s">
        <v>135</v>
      </c>
      <c r="G4495" s="444">
        <f>INDEX([1]CAPS!$A:$A,MATCH(F:F,[1]CAPS!$H:$H,0))</f>
        <v>7766</v>
      </c>
      <c r="H4495" s="414" t="s">
        <v>236</v>
      </c>
      <c r="I4495" s="383" t="s">
        <v>242</v>
      </c>
      <c r="J4495" s="342" t="s">
        <v>276</v>
      </c>
      <c r="K4495" s="340">
        <v>1</v>
      </c>
      <c r="L4495" s="340">
        <v>0</v>
      </c>
      <c r="M4495" s="342" t="s">
        <v>276</v>
      </c>
      <c r="N4495" s="342">
        <v>0</v>
      </c>
      <c r="O4495" s="340">
        <v>0</v>
      </c>
      <c r="P4495" s="340">
        <v>0</v>
      </c>
      <c r="Q4495" s="340">
        <v>0</v>
      </c>
      <c r="S4495">
        <f t="shared" si="475"/>
        <v>1</v>
      </c>
    </row>
    <row r="4496" spans="1:19" ht="32" hidden="1" x14ac:dyDescent="0.2">
      <c r="A4496" s="481" t="s">
        <v>287</v>
      </c>
      <c r="B4496" s="345">
        <v>5</v>
      </c>
      <c r="C4496" s="387" t="str">
        <f t="shared" si="473"/>
        <v>GGW1.5</v>
      </c>
      <c r="D4496" s="388">
        <v>2</v>
      </c>
      <c r="E4496" s="485">
        <v>44152</v>
      </c>
      <c r="F4496" s="345" t="s">
        <v>772</v>
      </c>
      <c r="G4496" s="444">
        <f>INDEX([1]CAPS!$A:$A,MATCH(F:F,[1]CAPS!$H:$H,0))</f>
        <v>3997</v>
      </c>
      <c r="H4496" s="414" t="s">
        <v>236</v>
      </c>
      <c r="I4496" s="383" t="s">
        <v>239</v>
      </c>
      <c r="J4496" s="342" t="s">
        <v>276</v>
      </c>
      <c r="K4496" s="340">
        <v>33</v>
      </c>
      <c r="L4496" s="340">
        <v>0</v>
      </c>
      <c r="M4496" s="342" t="s">
        <v>276</v>
      </c>
      <c r="N4496" s="342">
        <v>0</v>
      </c>
      <c r="O4496" s="340">
        <v>10</v>
      </c>
      <c r="P4496" s="340">
        <v>0</v>
      </c>
      <c r="Q4496" s="340">
        <v>0</v>
      </c>
      <c r="S4496">
        <f t="shared" si="475"/>
        <v>43</v>
      </c>
    </row>
    <row r="4497" spans="1:19" ht="32" hidden="1" x14ac:dyDescent="0.2">
      <c r="A4497" s="481" t="s">
        <v>287</v>
      </c>
      <c r="B4497" s="345">
        <v>5</v>
      </c>
      <c r="C4497" s="387" t="str">
        <f t="shared" si="473"/>
        <v>GGW1.5</v>
      </c>
      <c r="D4497" s="388">
        <v>2</v>
      </c>
      <c r="E4497" s="485">
        <v>44152</v>
      </c>
      <c r="F4497" s="345" t="s">
        <v>187</v>
      </c>
      <c r="G4497" s="444">
        <f>INDEX([1]CAPS!$A:$A,MATCH(F:F,[1]CAPS!$H:$H,0))</f>
        <v>7970</v>
      </c>
      <c r="H4497" s="414" t="s">
        <v>236</v>
      </c>
      <c r="I4497" s="383" t="s">
        <v>242</v>
      </c>
      <c r="J4497" s="342" t="s">
        <v>276</v>
      </c>
      <c r="K4497" s="340">
        <v>1</v>
      </c>
      <c r="L4497" s="340">
        <v>0</v>
      </c>
      <c r="M4497" s="342" t="s">
        <v>276</v>
      </c>
      <c r="N4497" s="342">
        <v>0</v>
      </c>
      <c r="O4497" s="340">
        <v>0</v>
      </c>
      <c r="P4497" s="340">
        <v>0</v>
      </c>
      <c r="Q4497" s="340">
        <v>0</v>
      </c>
      <c r="S4497">
        <f t="shared" si="475"/>
        <v>1</v>
      </c>
    </row>
    <row r="4498" spans="1:19" ht="32" hidden="1" x14ac:dyDescent="0.2">
      <c r="A4498" s="481" t="s">
        <v>287</v>
      </c>
      <c r="B4498" s="345">
        <v>5</v>
      </c>
      <c r="C4498" s="387" t="str">
        <f t="shared" si="473"/>
        <v>GGW1.5</v>
      </c>
      <c r="D4498" s="388">
        <v>2</v>
      </c>
      <c r="E4498" s="485">
        <v>44152</v>
      </c>
      <c r="F4498" s="345" t="s">
        <v>188</v>
      </c>
      <c r="G4498" s="444">
        <f>INDEX([1]CAPS!$A:$A,MATCH(F:F,[1]CAPS!$H:$H,0))</f>
        <v>3174</v>
      </c>
      <c r="H4498" s="414" t="s">
        <v>233</v>
      </c>
      <c r="I4498" s="383" t="s">
        <v>239</v>
      </c>
      <c r="J4498" s="342" t="s">
        <v>276</v>
      </c>
      <c r="K4498" s="340">
        <v>17</v>
      </c>
      <c r="L4498" s="340">
        <v>0</v>
      </c>
      <c r="M4498" s="342" t="s">
        <v>276</v>
      </c>
      <c r="N4498" s="342">
        <v>0</v>
      </c>
      <c r="O4498" s="340"/>
      <c r="P4498" s="340">
        <v>0</v>
      </c>
      <c r="Q4498" s="340">
        <v>0</v>
      </c>
      <c r="S4498">
        <f t="shared" si="475"/>
        <v>17</v>
      </c>
    </row>
    <row r="4499" spans="1:19" ht="16" x14ac:dyDescent="0.2">
      <c r="A4499" s="481" t="s">
        <v>287</v>
      </c>
      <c r="B4499" s="345">
        <v>5</v>
      </c>
      <c r="C4499" s="387" t="str">
        <f t="shared" si="473"/>
        <v>GGW1.5</v>
      </c>
      <c r="D4499" s="388">
        <v>2</v>
      </c>
      <c r="E4499" s="485">
        <v>44152</v>
      </c>
      <c r="F4499" s="345" t="s">
        <v>127</v>
      </c>
      <c r="G4499" s="444">
        <f>INDEX([1]CAPS!$A:$A,MATCH(F:F,[1]CAPS!$H:$H,0))</f>
        <v>10605</v>
      </c>
      <c r="H4499" s="414" t="s">
        <v>233</v>
      </c>
      <c r="I4499" s="383" t="s">
        <v>238</v>
      </c>
      <c r="J4499" s="342" t="s">
        <v>276</v>
      </c>
      <c r="K4499" s="340">
        <v>3</v>
      </c>
      <c r="L4499" s="340">
        <v>0</v>
      </c>
      <c r="M4499" s="342" t="s">
        <v>276</v>
      </c>
      <c r="N4499" s="342">
        <v>0</v>
      </c>
      <c r="O4499" s="340" t="s">
        <v>276</v>
      </c>
      <c r="P4499" s="340" t="s">
        <v>276</v>
      </c>
      <c r="Q4499" s="340" t="s">
        <v>276</v>
      </c>
      <c r="S4499">
        <f>SUM(J4499:K4499)</f>
        <v>3</v>
      </c>
    </row>
    <row r="4500" spans="1:19" ht="16" hidden="1" x14ac:dyDescent="0.2">
      <c r="A4500" s="481" t="s">
        <v>287</v>
      </c>
      <c r="B4500" s="345">
        <v>5</v>
      </c>
      <c r="C4500" s="387" t="str">
        <f t="shared" si="473"/>
        <v>GGW1.5</v>
      </c>
      <c r="D4500" s="388">
        <v>2</v>
      </c>
      <c r="E4500" s="485">
        <v>44152</v>
      </c>
      <c r="F4500" s="345" t="s">
        <v>189</v>
      </c>
      <c r="G4500" s="444">
        <f>INDEX([1]CAPS!$A:$A,MATCH(F:F,[1]CAPS!$H:$H,0))</f>
        <v>5541</v>
      </c>
      <c r="H4500" s="414" t="s">
        <v>233</v>
      </c>
      <c r="I4500" s="383" t="s">
        <v>238</v>
      </c>
      <c r="J4500" s="342" t="s">
        <v>276</v>
      </c>
      <c r="K4500" s="340">
        <v>3</v>
      </c>
      <c r="L4500" s="340">
        <v>0</v>
      </c>
      <c r="M4500" s="342" t="s">
        <v>276</v>
      </c>
      <c r="N4500" s="342">
        <v>0</v>
      </c>
      <c r="O4500" s="340">
        <v>0</v>
      </c>
      <c r="P4500" s="340">
        <v>0</v>
      </c>
      <c r="Q4500" s="340">
        <v>0</v>
      </c>
      <c r="S4500">
        <f t="shared" si="475"/>
        <v>3</v>
      </c>
    </row>
    <row r="4501" spans="1:19" ht="16" hidden="1" x14ac:dyDescent="0.2">
      <c r="A4501" s="481" t="s">
        <v>287</v>
      </c>
      <c r="B4501" s="345">
        <v>5</v>
      </c>
      <c r="C4501" s="387" t="str">
        <f t="shared" si="473"/>
        <v>GGW1.5</v>
      </c>
      <c r="D4501" s="388">
        <v>2</v>
      </c>
      <c r="E4501" s="485">
        <v>44152</v>
      </c>
      <c r="F4501" s="345" t="s">
        <v>297</v>
      </c>
      <c r="G4501" s="444">
        <f>INDEX([1]CAPS!$A:$A,MATCH(F:F,[1]CAPS!$H:$H,0))</f>
        <v>6322</v>
      </c>
      <c r="H4501" s="414" t="s">
        <v>234</v>
      </c>
      <c r="I4501" s="383" t="s">
        <v>238</v>
      </c>
      <c r="J4501" s="342" t="s">
        <v>276</v>
      </c>
      <c r="K4501" s="340">
        <v>2</v>
      </c>
      <c r="L4501" s="340">
        <v>0</v>
      </c>
      <c r="M4501" s="342" t="s">
        <v>276</v>
      </c>
      <c r="N4501" s="340">
        <v>1</v>
      </c>
      <c r="O4501" s="340">
        <v>0</v>
      </c>
      <c r="P4501" s="340">
        <v>0</v>
      </c>
      <c r="Q4501" s="340">
        <v>0</v>
      </c>
      <c r="S4501">
        <f t="shared" si="475"/>
        <v>2</v>
      </c>
    </row>
    <row r="4502" spans="1:19" ht="32" hidden="1" x14ac:dyDescent="0.2">
      <c r="A4502" s="481" t="s">
        <v>287</v>
      </c>
      <c r="B4502" s="345">
        <v>6</v>
      </c>
      <c r="C4502" s="387" t="str">
        <f t="shared" si="473"/>
        <v>GGW1.6</v>
      </c>
      <c r="D4502" s="388">
        <v>2</v>
      </c>
      <c r="E4502" s="485">
        <v>44152</v>
      </c>
      <c r="F4502" s="345" t="s">
        <v>772</v>
      </c>
      <c r="G4502" s="444">
        <f>INDEX([1]CAPS!$A:$A,MATCH(F:F,[1]CAPS!$H:$H,0))</f>
        <v>3997</v>
      </c>
      <c r="H4502" s="414" t="s">
        <v>236</v>
      </c>
      <c r="I4502" s="383" t="s">
        <v>239</v>
      </c>
      <c r="J4502" s="342" t="s">
        <v>276</v>
      </c>
      <c r="K4502" s="340">
        <v>26</v>
      </c>
      <c r="L4502" s="340">
        <v>0</v>
      </c>
      <c r="M4502" s="342" t="s">
        <v>276</v>
      </c>
      <c r="N4502" s="340">
        <v>0</v>
      </c>
      <c r="O4502" s="340">
        <v>6</v>
      </c>
      <c r="P4502" s="340">
        <v>0</v>
      </c>
      <c r="Q4502" s="340">
        <v>0</v>
      </c>
      <c r="S4502">
        <f t="shared" si="475"/>
        <v>32</v>
      </c>
    </row>
    <row r="4503" spans="1:19" ht="16" x14ac:dyDescent="0.2">
      <c r="A4503" s="481" t="s">
        <v>287</v>
      </c>
      <c r="B4503" s="345">
        <v>6</v>
      </c>
      <c r="C4503" s="387" t="str">
        <f t="shared" si="473"/>
        <v>GGW1.6</v>
      </c>
      <c r="D4503" s="388">
        <v>2</v>
      </c>
      <c r="E4503" s="485">
        <v>44152</v>
      </c>
      <c r="F4503" s="345" t="s">
        <v>127</v>
      </c>
      <c r="G4503" s="444">
        <f>INDEX([1]CAPS!$A:$A,MATCH(F:F,[1]CAPS!$H:$H,0))</f>
        <v>10605</v>
      </c>
      <c r="H4503" s="414" t="s">
        <v>233</v>
      </c>
      <c r="I4503" s="383" t="s">
        <v>238</v>
      </c>
      <c r="J4503" s="342" t="s">
        <v>276</v>
      </c>
      <c r="K4503" s="340">
        <v>2</v>
      </c>
      <c r="L4503" s="340">
        <v>0</v>
      </c>
      <c r="M4503" s="342" t="s">
        <v>276</v>
      </c>
      <c r="N4503" s="340">
        <v>0</v>
      </c>
      <c r="O4503" s="340" t="s">
        <v>276</v>
      </c>
      <c r="P4503" s="340" t="s">
        <v>276</v>
      </c>
      <c r="Q4503" s="340" t="s">
        <v>276</v>
      </c>
      <c r="S4503">
        <f>SUM(J4503:K4503)</f>
        <v>2</v>
      </c>
    </row>
    <row r="4504" spans="1:19" ht="32" hidden="1" x14ac:dyDescent="0.2">
      <c r="A4504" s="481" t="s">
        <v>287</v>
      </c>
      <c r="B4504" s="345">
        <v>6</v>
      </c>
      <c r="C4504" s="387" t="str">
        <f t="shared" si="473"/>
        <v>GGW1.6</v>
      </c>
      <c r="D4504" s="388">
        <v>2</v>
      </c>
      <c r="E4504" s="485">
        <v>44152</v>
      </c>
      <c r="F4504" s="345" t="s">
        <v>188</v>
      </c>
      <c r="G4504" s="444">
        <f>INDEX([1]CAPS!$A:$A,MATCH(F:F,[1]CAPS!$H:$H,0))</f>
        <v>3174</v>
      </c>
      <c r="H4504" s="414" t="s">
        <v>233</v>
      </c>
      <c r="I4504" s="383" t="s">
        <v>239</v>
      </c>
      <c r="J4504" s="342" t="s">
        <v>276</v>
      </c>
      <c r="K4504" s="340">
        <v>26</v>
      </c>
      <c r="L4504" s="340">
        <v>0</v>
      </c>
      <c r="M4504" s="342" t="s">
        <v>276</v>
      </c>
      <c r="N4504" s="340">
        <v>0</v>
      </c>
      <c r="O4504" s="340">
        <v>3</v>
      </c>
      <c r="P4504" s="340">
        <v>0</v>
      </c>
      <c r="Q4504" s="340">
        <v>0</v>
      </c>
      <c r="S4504">
        <f t="shared" si="475"/>
        <v>29</v>
      </c>
    </row>
    <row r="4505" spans="1:19" ht="16" x14ac:dyDescent="0.2">
      <c r="A4505" s="481" t="s">
        <v>287</v>
      </c>
      <c r="B4505" s="345">
        <v>7</v>
      </c>
      <c r="C4505" s="387" t="str">
        <f t="shared" si="473"/>
        <v>GGW1.7</v>
      </c>
      <c r="D4505" s="388">
        <v>2</v>
      </c>
      <c r="E4505" s="485">
        <v>44152</v>
      </c>
      <c r="F4505" s="345" t="s">
        <v>132</v>
      </c>
      <c r="G4505" s="444">
        <f>INDEX([1]CAPS!$A:$A,MATCH(F:F,[1]CAPS!$H:$H,0))</f>
        <v>2469</v>
      </c>
      <c r="H4505" s="414" t="s">
        <v>233</v>
      </c>
      <c r="I4505" s="382" t="s">
        <v>238</v>
      </c>
      <c r="J4505" s="342" t="s">
        <v>276</v>
      </c>
      <c r="K4505" s="340">
        <v>3</v>
      </c>
      <c r="L4505" s="340">
        <v>0</v>
      </c>
      <c r="M4505" s="342" t="s">
        <v>276</v>
      </c>
      <c r="N4505" s="340">
        <v>1</v>
      </c>
      <c r="O4505" s="340" t="s">
        <v>276</v>
      </c>
      <c r="P4505" s="340" t="s">
        <v>276</v>
      </c>
      <c r="Q4505" s="340" t="s">
        <v>276</v>
      </c>
      <c r="S4505">
        <f>SUM(J4505:K4505)</f>
        <v>3</v>
      </c>
    </row>
    <row r="4506" spans="1:19" ht="32" hidden="1" x14ac:dyDescent="0.2">
      <c r="A4506" s="481" t="s">
        <v>287</v>
      </c>
      <c r="B4506" s="345">
        <v>7</v>
      </c>
      <c r="C4506" s="387" t="str">
        <f t="shared" si="473"/>
        <v>GGW1.7</v>
      </c>
      <c r="D4506" s="388">
        <v>2</v>
      </c>
      <c r="E4506" s="485">
        <v>44152</v>
      </c>
      <c r="F4506" s="366" t="s">
        <v>772</v>
      </c>
      <c r="G4506" s="444">
        <f>INDEX([1]CAPS!$A:$A,MATCH(F:F,[1]CAPS!$H:$H,0))</f>
        <v>3997</v>
      </c>
      <c r="H4506" s="414" t="s">
        <v>236</v>
      </c>
      <c r="I4506" s="383" t="s">
        <v>239</v>
      </c>
      <c r="J4506" s="342" t="s">
        <v>276</v>
      </c>
      <c r="K4506" s="340">
        <v>37</v>
      </c>
      <c r="L4506" s="340">
        <v>0</v>
      </c>
      <c r="M4506" s="342" t="s">
        <v>276</v>
      </c>
      <c r="N4506" s="340">
        <v>0</v>
      </c>
      <c r="O4506" s="340">
        <v>0</v>
      </c>
      <c r="P4506" s="340">
        <v>0</v>
      </c>
      <c r="Q4506" s="340">
        <v>0</v>
      </c>
      <c r="S4506">
        <f t="shared" si="475"/>
        <v>37</v>
      </c>
    </row>
    <row r="4507" spans="1:19" ht="16" x14ac:dyDescent="0.2">
      <c r="A4507" s="481" t="s">
        <v>287</v>
      </c>
      <c r="B4507" s="345">
        <v>7</v>
      </c>
      <c r="C4507" s="387" t="str">
        <f t="shared" si="473"/>
        <v>GGW1.7</v>
      </c>
      <c r="D4507" s="388">
        <v>2</v>
      </c>
      <c r="E4507" s="485">
        <v>44152</v>
      </c>
      <c r="F4507" s="366" t="s">
        <v>127</v>
      </c>
      <c r="G4507" s="444">
        <f>INDEX([1]CAPS!$A:$A,MATCH(F:F,[1]CAPS!$H:$H,0))</f>
        <v>10605</v>
      </c>
      <c r="H4507" s="414" t="s">
        <v>233</v>
      </c>
      <c r="I4507" s="389" t="s">
        <v>238</v>
      </c>
      <c r="J4507" s="342" t="s">
        <v>276</v>
      </c>
      <c r="K4507" s="340">
        <v>1</v>
      </c>
      <c r="L4507" s="340">
        <v>0</v>
      </c>
      <c r="M4507" s="342" t="s">
        <v>276</v>
      </c>
      <c r="N4507" s="340">
        <v>0</v>
      </c>
      <c r="O4507" s="340" t="s">
        <v>276</v>
      </c>
      <c r="P4507" s="340" t="s">
        <v>276</v>
      </c>
      <c r="Q4507" s="340" t="s">
        <v>276</v>
      </c>
      <c r="S4507">
        <f>SUM(J4507:K4507)</f>
        <v>1</v>
      </c>
    </row>
    <row r="4508" spans="1:19" ht="16" hidden="1" x14ac:dyDescent="0.2">
      <c r="A4508" s="481" t="s">
        <v>287</v>
      </c>
      <c r="B4508" s="345">
        <v>7</v>
      </c>
      <c r="C4508" s="387" t="str">
        <f t="shared" si="473"/>
        <v>GGW1.7</v>
      </c>
      <c r="D4508" s="388">
        <v>2</v>
      </c>
      <c r="E4508" s="485">
        <v>44152</v>
      </c>
      <c r="F4508" s="366" t="s">
        <v>297</v>
      </c>
      <c r="G4508" s="444">
        <f>INDEX([1]CAPS!$A:$A,MATCH(F:F,[1]CAPS!$H:$H,0))</f>
        <v>6322</v>
      </c>
      <c r="H4508" s="414" t="s">
        <v>234</v>
      </c>
      <c r="I4508" s="389" t="s">
        <v>238</v>
      </c>
      <c r="J4508" s="342" t="s">
        <v>276</v>
      </c>
      <c r="K4508" s="340"/>
      <c r="L4508" s="340">
        <v>0</v>
      </c>
      <c r="M4508" s="342" t="s">
        <v>276</v>
      </c>
      <c r="N4508" s="340">
        <v>0</v>
      </c>
      <c r="O4508" s="340">
        <v>1</v>
      </c>
      <c r="P4508" s="340">
        <v>0</v>
      </c>
      <c r="Q4508" s="340">
        <v>0</v>
      </c>
      <c r="S4508">
        <f t="shared" si="475"/>
        <v>1</v>
      </c>
    </row>
    <row r="4509" spans="1:19" ht="16" hidden="1" x14ac:dyDescent="0.2">
      <c r="A4509" s="481" t="s">
        <v>287</v>
      </c>
      <c r="B4509" s="345">
        <v>7</v>
      </c>
      <c r="C4509" s="387" t="str">
        <f t="shared" si="473"/>
        <v>GGW1.7</v>
      </c>
      <c r="D4509" s="388">
        <v>2</v>
      </c>
      <c r="E4509" s="485">
        <v>44152</v>
      </c>
      <c r="F4509" s="366" t="s">
        <v>189</v>
      </c>
      <c r="G4509" s="444">
        <f>INDEX([1]CAPS!$A:$A,MATCH(F:F,[1]CAPS!$H:$H,0))</f>
        <v>5541</v>
      </c>
      <c r="H4509" s="414" t="s">
        <v>234</v>
      </c>
      <c r="I4509" s="389" t="s">
        <v>238</v>
      </c>
      <c r="J4509" s="342" t="s">
        <v>276</v>
      </c>
      <c r="K4509" s="451">
        <f>3+17</f>
        <v>20</v>
      </c>
      <c r="L4509" s="340">
        <v>0</v>
      </c>
      <c r="M4509" s="342" t="s">
        <v>276</v>
      </c>
      <c r="N4509" s="340">
        <v>0</v>
      </c>
      <c r="O4509" s="340">
        <v>4</v>
      </c>
      <c r="P4509" s="340">
        <v>0</v>
      </c>
      <c r="Q4509" s="340">
        <v>0</v>
      </c>
      <c r="R4509" s="360" t="s">
        <v>926</v>
      </c>
      <c r="S4509">
        <f t="shared" si="475"/>
        <v>24</v>
      </c>
    </row>
    <row r="4510" spans="1:19" ht="32" hidden="1" x14ac:dyDescent="0.2">
      <c r="A4510" s="481" t="s">
        <v>287</v>
      </c>
      <c r="B4510" s="345">
        <v>7</v>
      </c>
      <c r="C4510" s="387" t="str">
        <f t="shared" si="473"/>
        <v>GGW1.7</v>
      </c>
      <c r="D4510" s="388">
        <v>2</v>
      </c>
      <c r="E4510" s="485">
        <v>44152</v>
      </c>
      <c r="F4510" s="366" t="s">
        <v>188</v>
      </c>
      <c r="G4510" s="444">
        <f>INDEX([1]CAPS!$A:$A,MATCH(F:F,[1]CAPS!$H:$H,0))</f>
        <v>3174</v>
      </c>
      <c r="H4510" s="414" t="s">
        <v>233</v>
      </c>
      <c r="I4510" s="383" t="s">
        <v>239</v>
      </c>
      <c r="J4510" s="342" t="s">
        <v>276</v>
      </c>
      <c r="K4510" s="340">
        <v>86</v>
      </c>
      <c r="L4510" s="340">
        <v>0</v>
      </c>
      <c r="M4510" s="342" t="s">
        <v>276</v>
      </c>
      <c r="N4510" s="340">
        <v>0</v>
      </c>
      <c r="O4510" s="340">
        <v>0</v>
      </c>
      <c r="P4510" s="340">
        <v>0</v>
      </c>
      <c r="Q4510" s="340">
        <v>0</v>
      </c>
      <c r="S4510">
        <f t="shared" si="475"/>
        <v>86</v>
      </c>
    </row>
    <row r="4511" spans="1:19" ht="16" hidden="1" x14ac:dyDescent="0.2">
      <c r="A4511" s="481" t="s">
        <v>287</v>
      </c>
      <c r="B4511" s="345">
        <v>8</v>
      </c>
      <c r="C4511" s="387" t="str">
        <f t="shared" si="473"/>
        <v>GGW1.8</v>
      </c>
      <c r="D4511" s="388">
        <v>2</v>
      </c>
      <c r="E4511" s="485">
        <v>44152</v>
      </c>
      <c r="F4511" s="366" t="s">
        <v>139</v>
      </c>
      <c r="G4511" s="444">
        <f>INDEX([1]CAPS!$A:$A,MATCH(F:F,[1]CAPS!$H:$H,0))</f>
        <v>6325</v>
      </c>
      <c r="H4511" s="414" t="s">
        <v>234</v>
      </c>
      <c r="I4511" s="389" t="s">
        <v>238</v>
      </c>
      <c r="J4511" s="342" t="s">
        <v>276</v>
      </c>
      <c r="K4511" s="340">
        <v>1</v>
      </c>
      <c r="L4511" s="340">
        <v>0</v>
      </c>
      <c r="M4511" s="342" t="s">
        <v>276</v>
      </c>
      <c r="N4511" s="340">
        <v>0</v>
      </c>
      <c r="O4511" s="340" t="s">
        <v>276</v>
      </c>
      <c r="P4511" s="340" t="s">
        <v>276</v>
      </c>
      <c r="Q4511" s="340" t="s">
        <v>276</v>
      </c>
      <c r="S4511">
        <f>SUM(J4511:K4511)</f>
        <v>1</v>
      </c>
    </row>
    <row r="4512" spans="1:19" ht="16" hidden="1" x14ac:dyDescent="0.2">
      <c r="A4512" s="481" t="s">
        <v>287</v>
      </c>
      <c r="B4512" s="345">
        <v>8</v>
      </c>
      <c r="C4512" s="387" t="str">
        <f t="shared" si="473"/>
        <v>GGW1.8</v>
      </c>
      <c r="D4512" s="388">
        <v>2</v>
      </c>
      <c r="E4512" s="485">
        <v>44152</v>
      </c>
      <c r="F4512" s="366" t="s">
        <v>189</v>
      </c>
      <c r="G4512" s="444">
        <f>INDEX([1]CAPS!$A:$A,MATCH(F:F,[1]CAPS!$H:$H,0))</f>
        <v>5541</v>
      </c>
      <c r="H4512" s="414" t="s">
        <v>234</v>
      </c>
      <c r="I4512" s="389" t="s">
        <v>238</v>
      </c>
      <c r="J4512" s="342" t="s">
        <v>276</v>
      </c>
      <c r="K4512" s="451">
        <f>11+6</f>
        <v>17</v>
      </c>
      <c r="L4512" s="340">
        <v>0</v>
      </c>
      <c r="M4512" s="342" t="s">
        <v>276</v>
      </c>
      <c r="N4512" s="340">
        <v>0</v>
      </c>
      <c r="O4512" s="340">
        <v>0</v>
      </c>
      <c r="P4512" s="340">
        <v>0</v>
      </c>
      <c r="Q4512" s="340">
        <v>0</v>
      </c>
      <c r="R4512" s="360" t="s">
        <v>926</v>
      </c>
      <c r="S4512">
        <f t="shared" si="475"/>
        <v>17</v>
      </c>
    </row>
    <row r="4513" spans="1:19" ht="32" hidden="1" x14ac:dyDescent="0.2">
      <c r="A4513" s="481" t="s">
        <v>287</v>
      </c>
      <c r="B4513" s="345">
        <v>8</v>
      </c>
      <c r="C4513" s="387" t="str">
        <f t="shared" si="473"/>
        <v>GGW1.8</v>
      </c>
      <c r="D4513" s="388">
        <v>2</v>
      </c>
      <c r="E4513" s="485">
        <v>44152</v>
      </c>
      <c r="F4513" s="366" t="s">
        <v>772</v>
      </c>
      <c r="G4513" s="444">
        <f>INDEX([1]CAPS!$A:$A,MATCH(F:F,[1]CAPS!$H:$H,0))</f>
        <v>3997</v>
      </c>
      <c r="H4513" s="414" t="s">
        <v>236</v>
      </c>
      <c r="I4513" s="383" t="s">
        <v>239</v>
      </c>
      <c r="J4513" s="342" t="s">
        <v>276</v>
      </c>
      <c r="K4513" s="340">
        <v>34</v>
      </c>
      <c r="L4513" s="340">
        <v>0</v>
      </c>
      <c r="M4513" s="342" t="s">
        <v>276</v>
      </c>
      <c r="N4513" s="340">
        <v>0</v>
      </c>
      <c r="O4513" s="340">
        <v>0</v>
      </c>
      <c r="P4513" s="340">
        <v>0</v>
      </c>
      <c r="Q4513" s="340">
        <v>0</v>
      </c>
      <c r="S4513">
        <f t="shared" si="475"/>
        <v>34</v>
      </c>
    </row>
    <row r="4514" spans="1:19" ht="16" x14ac:dyDescent="0.2">
      <c r="A4514" s="481" t="s">
        <v>287</v>
      </c>
      <c r="B4514" s="345">
        <v>9</v>
      </c>
      <c r="C4514" s="387" t="str">
        <f t="shared" si="473"/>
        <v>GGW1.9</v>
      </c>
      <c r="D4514" s="388">
        <v>2</v>
      </c>
      <c r="E4514" s="485">
        <v>44152</v>
      </c>
      <c r="F4514" s="366" t="s">
        <v>132</v>
      </c>
      <c r="G4514" s="444">
        <f>INDEX([1]CAPS!$A:$A,MATCH(F:F,[1]CAPS!$H:$H,0))</f>
        <v>2469</v>
      </c>
      <c r="H4514" s="414" t="s">
        <v>233</v>
      </c>
      <c r="I4514" s="389" t="s">
        <v>238</v>
      </c>
      <c r="J4514" s="342" t="s">
        <v>276</v>
      </c>
      <c r="K4514" s="340">
        <v>2</v>
      </c>
      <c r="L4514" s="340">
        <v>0</v>
      </c>
      <c r="M4514" s="342" t="s">
        <v>276</v>
      </c>
      <c r="N4514" s="340">
        <v>0</v>
      </c>
      <c r="O4514" s="340" t="s">
        <v>276</v>
      </c>
      <c r="P4514" s="340" t="s">
        <v>276</v>
      </c>
      <c r="Q4514" s="340" t="s">
        <v>276</v>
      </c>
      <c r="S4514">
        <f>SUM(J4514:K4514)</f>
        <v>2</v>
      </c>
    </row>
    <row r="4515" spans="1:19" ht="32" hidden="1" x14ac:dyDescent="0.2">
      <c r="A4515" s="481" t="s">
        <v>287</v>
      </c>
      <c r="B4515" s="345">
        <v>9</v>
      </c>
      <c r="C4515" s="387" t="str">
        <f t="shared" si="473"/>
        <v>GGW1.9</v>
      </c>
      <c r="D4515" s="388">
        <v>2</v>
      </c>
      <c r="E4515" s="485">
        <v>44152</v>
      </c>
      <c r="F4515" s="366" t="s">
        <v>772</v>
      </c>
      <c r="G4515" s="444">
        <f>INDEX([1]CAPS!$A:$A,MATCH(F:F,[1]CAPS!$H:$H,0))</f>
        <v>3997</v>
      </c>
      <c r="H4515" s="414" t="s">
        <v>236</v>
      </c>
      <c r="I4515" s="383" t="s">
        <v>239</v>
      </c>
      <c r="J4515" s="342" t="s">
        <v>276</v>
      </c>
      <c r="K4515" s="340">
        <v>43</v>
      </c>
      <c r="L4515" s="340">
        <v>0</v>
      </c>
      <c r="M4515" s="342" t="s">
        <v>276</v>
      </c>
      <c r="N4515" s="340">
        <v>0</v>
      </c>
      <c r="O4515" s="340">
        <v>3</v>
      </c>
      <c r="P4515" s="340">
        <v>0</v>
      </c>
      <c r="Q4515" s="340">
        <v>0</v>
      </c>
      <c r="S4515">
        <f t="shared" si="475"/>
        <v>46</v>
      </c>
    </row>
    <row r="4516" spans="1:19" ht="16" hidden="1" x14ac:dyDescent="0.2">
      <c r="A4516" s="481" t="s">
        <v>287</v>
      </c>
      <c r="B4516" s="345">
        <v>9</v>
      </c>
      <c r="C4516" s="387" t="str">
        <f t="shared" si="473"/>
        <v>GGW1.9</v>
      </c>
      <c r="D4516" s="388">
        <v>2</v>
      </c>
      <c r="E4516" s="485">
        <v>44152</v>
      </c>
      <c r="F4516" s="366" t="s">
        <v>189</v>
      </c>
      <c r="G4516" s="444">
        <f>INDEX([1]CAPS!$A:$A,MATCH(F:F,[1]CAPS!$H:$H,0))</f>
        <v>5541</v>
      </c>
      <c r="H4516" s="414" t="s">
        <v>234</v>
      </c>
      <c r="I4516" s="389" t="s">
        <v>238</v>
      </c>
      <c r="J4516" s="342" t="s">
        <v>276</v>
      </c>
      <c r="K4516" s="451">
        <f>25+1</f>
        <v>26</v>
      </c>
      <c r="L4516" s="340">
        <v>0</v>
      </c>
      <c r="M4516" s="340">
        <v>1</v>
      </c>
      <c r="N4516" s="340">
        <v>0</v>
      </c>
      <c r="O4516" s="340">
        <v>0</v>
      </c>
      <c r="P4516" s="340">
        <v>0</v>
      </c>
      <c r="Q4516" s="340">
        <v>0</v>
      </c>
      <c r="R4516" s="360" t="s">
        <v>926</v>
      </c>
      <c r="S4516">
        <f t="shared" si="475"/>
        <v>26</v>
      </c>
    </row>
    <row r="4517" spans="1:19" ht="32" hidden="1" x14ac:dyDescent="0.2">
      <c r="A4517" s="481" t="s">
        <v>287</v>
      </c>
      <c r="B4517" s="345">
        <v>9</v>
      </c>
      <c r="C4517" s="387" t="str">
        <f t="shared" si="473"/>
        <v>GGW1.9</v>
      </c>
      <c r="D4517" s="388">
        <v>2</v>
      </c>
      <c r="E4517" s="485">
        <v>44152</v>
      </c>
      <c r="F4517" s="366" t="s">
        <v>188</v>
      </c>
      <c r="G4517" s="444">
        <f>INDEX([1]CAPS!$A:$A,MATCH(F:F,[1]CAPS!$H:$H,0))</f>
        <v>3174</v>
      </c>
      <c r="H4517" s="414" t="s">
        <v>233</v>
      </c>
      <c r="I4517" s="383" t="s">
        <v>239</v>
      </c>
      <c r="J4517" s="342" t="s">
        <v>276</v>
      </c>
      <c r="K4517" s="340">
        <v>14</v>
      </c>
      <c r="L4517" s="340">
        <v>0</v>
      </c>
      <c r="M4517" s="340" t="s">
        <v>276</v>
      </c>
      <c r="N4517" s="340">
        <v>0</v>
      </c>
      <c r="O4517" s="340">
        <v>0</v>
      </c>
      <c r="P4517" s="340">
        <v>0</v>
      </c>
      <c r="Q4517" s="340">
        <v>0</v>
      </c>
      <c r="S4517">
        <f t="shared" si="475"/>
        <v>14</v>
      </c>
    </row>
    <row r="4518" spans="1:19" ht="32" hidden="1" x14ac:dyDescent="0.2">
      <c r="A4518" s="481" t="s">
        <v>287</v>
      </c>
      <c r="B4518" s="345">
        <v>10</v>
      </c>
      <c r="C4518" s="387" t="str">
        <f t="shared" si="473"/>
        <v>GGW1.10</v>
      </c>
      <c r="D4518" s="388">
        <v>2</v>
      </c>
      <c r="E4518" s="485">
        <v>44152</v>
      </c>
      <c r="F4518" s="366" t="s">
        <v>187</v>
      </c>
      <c r="G4518" s="444">
        <f>INDEX([1]CAPS!$A:$A,MATCH(F:F,[1]CAPS!$H:$H,0))</f>
        <v>7970</v>
      </c>
      <c r="H4518" s="414" t="s">
        <v>236</v>
      </c>
      <c r="I4518" s="389" t="s">
        <v>242</v>
      </c>
      <c r="J4518" s="342" t="s">
        <v>276</v>
      </c>
      <c r="K4518" s="340">
        <v>1</v>
      </c>
      <c r="L4518" s="340">
        <v>0</v>
      </c>
      <c r="M4518" s="340" t="s">
        <v>276</v>
      </c>
      <c r="N4518" s="340">
        <v>0</v>
      </c>
      <c r="O4518" s="340">
        <v>1</v>
      </c>
      <c r="P4518" s="340">
        <v>0</v>
      </c>
      <c r="Q4518" s="340">
        <v>0</v>
      </c>
      <c r="S4518">
        <f t="shared" si="475"/>
        <v>2</v>
      </c>
    </row>
    <row r="4519" spans="1:19" ht="32" hidden="1" x14ac:dyDescent="0.2">
      <c r="A4519" s="481" t="s">
        <v>287</v>
      </c>
      <c r="B4519" s="345">
        <v>10</v>
      </c>
      <c r="C4519" s="387" t="str">
        <f t="shared" si="473"/>
        <v>GGW1.10</v>
      </c>
      <c r="D4519" s="388">
        <v>2</v>
      </c>
      <c r="E4519" s="485">
        <v>44152</v>
      </c>
      <c r="F4519" s="366" t="s">
        <v>191</v>
      </c>
      <c r="G4519" s="444">
        <f>INDEX([1]CAPS!$A:$A,MATCH(F:F,[1]CAPS!$H:$H,0))</f>
        <v>5352</v>
      </c>
      <c r="H4519" s="414" t="s">
        <v>236</v>
      </c>
      <c r="I4519" s="383" t="s">
        <v>239</v>
      </c>
      <c r="J4519" s="342" t="s">
        <v>276</v>
      </c>
      <c r="K4519" s="340">
        <v>1</v>
      </c>
      <c r="L4519" s="340">
        <v>0</v>
      </c>
      <c r="M4519" s="340" t="s">
        <v>276</v>
      </c>
      <c r="N4519" s="340">
        <v>0</v>
      </c>
      <c r="O4519" s="340">
        <v>0</v>
      </c>
      <c r="P4519" s="340">
        <v>0</v>
      </c>
      <c r="Q4519" s="340">
        <v>0</v>
      </c>
      <c r="S4519">
        <f t="shared" si="475"/>
        <v>1</v>
      </c>
    </row>
    <row r="4520" spans="1:19" ht="16" hidden="1" x14ac:dyDescent="0.2">
      <c r="A4520" s="481" t="s">
        <v>287</v>
      </c>
      <c r="B4520" s="345">
        <v>10</v>
      </c>
      <c r="C4520" s="387" t="str">
        <f t="shared" si="473"/>
        <v>GGW1.10</v>
      </c>
      <c r="D4520" s="388">
        <v>2</v>
      </c>
      <c r="E4520" s="485">
        <v>44152</v>
      </c>
      <c r="F4520" s="366" t="s">
        <v>189</v>
      </c>
      <c r="G4520" s="444">
        <f>INDEX([1]CAPS!$A:$A,MATCH(F:F,[1]CAPS!$H:$H,0))</f>
        <v>5541</v>
      </c>
      <c r="H4520" s="414" t="s">
        <v>234</v>
      </c>
      <c r="I4520" s="389" t="s">
        <v>238</v>
      </c>
      <c r="J4520" s="342" t="s">
        <v>276</v>
      </c>
      <c r="K4520" s="340">
        <v>11</v>
      </c>
      <c r="L4520" s="340">
        <v>0</v>
      </c>
      <c r="M4520" s="340" t="s">
        <v>276</v>
      </c>
      <c r="N4520" s="340">
        <v>0</v>
      </c>
      <c r="O4520" s="340">
        <v>0</v>
      </c>
      <c r="P4520" s="340">
        <v>0</v>
      </c>
      <c r="Q4520" s="340">
        <v>0</v>
      </c>
      <c r="S4520">
        <f t="shared" si="475"/>
        <v>11</v>
      </c>
    </row>
    <row r="4521" spans="1:19" ht="16" x14ac:dyDescent="0.2">
      <c r="A4521" s="481" t="s">
        <v>287</v>
      </c>
      <c r="B4521" s="345">
        <v>10</v>
      </c>
      <c r="C4521" s="387" t="str">
        <f t="shared" si="473"/>
        <v>GGW1.10</v>
      </c>
      <c r="D4521" s="388">
        <v>2</v>
      </c>
      <c r="E4521" s="485">
        <v>44152</v>
      </c>
      <c r="F4521" s="366" t="s">
        <v>132</v>
      </c>
      <c r="G4521" s="444">
        <f>INDEX([1]CAPS!$A:$A,MATCH(F:F,[1]CAPS!$H:$H,0))</f>
        <v>2469</v>
      </c>
      <c r="H4521" s="414" t="s">
        <v>233</v>
      </c>
      <c r="I4521" s="389" t="s">
        <v>238</v>
      </c>
      <c r="J4521" s="342" t="s">
        <v>276</v>
      </c>
      <c r="K4521" s="340">
        <v>1</v>
      </c>
      <c r="L4521" s="340">
        <v>0</v>
      </c>
      <c r="M4521" s="340" t="s">
        <v>276</v>
      </c>
      <c r="N4521" s="340">
        <v>1</v>
      </c>
      <c r="O4521" s="340" t="s">
        <v>276</v>
      </c>
      <c r="P4521" s="340" t="s">
        <v>276</v>
      </c>
      <c r="Q4521" s="340" t="s">
        <v>276</v>
      </c>
      <c r="S4521">
        <f>SUM(J4521:K4521)</f>
        <v>1</v>
      </c>
    </row>
    <row r="4522" spans="1:19" ht="32" hidden="1" x14ac:dyDescent="0.2">
      <c r="A4522" s="481" t="s">
        <v>287</v>
      </c>
      <c r="B4522" s="345">
        <v>10</v>
      </c>
      <c r="C4522" s="387" t="str">
        <f t="shared" si="473"/>
        <v>GGW1.10</v>
      </c>
      <c r="D4522" s="388">
        <v>2</v>
      </c>
      <c r="E4522" s="485">
        <v>44152</v>
      </c>
      <c r="F4522" s="366" t="s">
        <v>772</v>
      </c>
      <c r="G4522" s="444">
        <f>INDEX([1]CAPS!$A:$A,MATCH(F:F,[1]CAPS!$H:$H,0))</f>
        <v>3997</v>
      </c>
      <c r="H4522" s="414" t="s">
        <v>236</v>
      </c>
      <c r="I4522" s="383" t="s">
        <v>239</v>
      </c>
      <c r="J4522" s="342" t="s">
        <v>276</v>
      </c>
      <c r="K4522" s="340">
        <v>39</v>
      </c>
      <c r="L4522" s="340">
        <v>0</v>
      </c>
      <c r="M4522" s="340" t="s">
        <v>276</v>
      </c>
      <c r="N4522" s="340">
        <v>0</v>
      </c>
      <c r="O4522" s="340">
        <v>12</v>
      </c>
      <c r="P4522" s="340">
        <v>0</v>
      </c>
      <c r="Q4522" s="340">
        <v>0</v>
      </c>
      <c r="S4522">
        <f t="shared" si="475"/>
        <v>51</v>
      </c>
    </row>
    <row r="4523" spans="1:19" ht="16" hidden="1" x14ac:dyDescent="0.2">
      <c r="A4523" s="481" t="s">
        <v>287</v>
      </c>
      <c r="B4523" s="345">
        <v>10</v>
      </c>
      <c r="C4523" s="387" t="str">
        <f t="shared" si="473"/>
        <v>GGW1.10</v>
      </c>
      <c r="D4523" s="388">
        <v>2</v>
      </c>
      <c r="E4523" s="485">
        <v>44152</v>
      </c>
      <c r="F4523" s="366" t="s">
        <v>297</v>
      </c>
      <c r="G4523" s="444">
        <f>INDEX([1]CAPS!$A:$A,MATCH(F:F,[1]CAPS!$H:$H,0))</f>
        <v>6322</v>
      </c>
      <c r="H4523" s="414" t="s">
        <v>234</v>
      </c>
      <c r="I4523" s="389" t="s">
        <v>238</v>
      </c>
      <c r="J4523" s="342" t="s">
        <v>276</v>
      </c>
      <c r="K4523" s="340">
        <v>2</v>
      </c>
      <c r="L4523" s="340">
        <v>0</v>
      </c>
      <c r="M4523" s="340" t="s">
        <v>276</v>
      </c>
      <c r="N4523" s="340">
        <v>0</v>
      </c>
      <c r="O4523" s="340">
        <v>0</v>
      </c>
      <c r="P4523" s="340">
        <v>0</v>
      </c>
      <c r="Q4523" s="340">
        <v>0</v>
      </c>
      <c r="S4523">
        <f t="shared" si="475"/>
        <v>2</v>
      </c>
    </row>
    <row r="4524" spans="1:19" ht="16" x14ac:dyDescent="0.2">
      <c r="A4524" s="481" t="s">
        <v>287</v>
      </c>
      <c r="B4524" s="345">
        <v>11</v>
      </c>
      <c r="C4524" s="387" t="str">
        <f t="shared" si="473"/>
        <v>GGW1.11</v>
      </c>
      <c r="D4524" s="388">
        <v>2</v>
      </c>
      <c r="E4524" s="485">
        <v>44152</v>
      </c>
      <c r="F4524" s="366" t="s">
        <v>132</v>
      </c>
      <c r="G4524" s="444">
        <f>INDEX([1]CAPS!$A:$A,MATCH(F:F,[1]CAPS!$H:$H,0))</f>
        <v>2469</v>
      </c>
      <c r="H4524" s="414" t="s">
        <v>233</v>
      </c>
      <c r="I4524" s="389" t="s">
        <v>238</v>
      </c>
      <c r="J4524" s="342" t="s">
        <v>276</v>
      </c>
      <c r="K4524" s="340">
        <v>1</v>
      </c>
      <c r="L4524" s="340">
        <v>0</v>
      </c>
      <c r="M4524" s="340" t="s">
        <v>276</v>
      </c>
      <c r="N4524" s="340">
        <v>0</v>
      </c>
      <c r="O4524" s="340" t="s">
        <v>276</v>
      </c>
      <c r="P4524" s="340" t="s">
        <v>276</v>
      </c>
      <c r="Q4524" s="340" t="s">
        <v>276</v>
      </c>
      <c r="S4524">
        <f>SUM(J4524:K4524)</f>
        <v>1</v>
      </c>
    </row>
    <row r="4525" spans="1:19" ht="32" hidden="1" x14ac:dyDescent="0.2">
      <c r="A4525" s="481" t="s">
        <v>287</v>
      </c>
      <c r="B4525" s="345">
        <v>11</v>
      </c>
      <c r="C4525" s="387" t="str">
        <f t="shared" si="473"/>
        <v>GGW1.11</v>
      </c>
      <c r="D4525" s="388">
        <v>2</v>
      </c>
      <c r="E4525" s="485">
        <v>44152</v>
      </c>
      <c r="F4525" s="366" t="s">
        <v>772</v>
      </c>
      <c r="G4525" s="444">
        <f>INDEX([1]CAPS!$A:$A,MATCH(F:F,[1]CAPS!$H:$H,0))</f>
        <v>3997</v>
      </c>
      <c r="H4525" s="414" t="s">
        <v>236</v>
      </c>
      <c r="I4525" s="383" t="s">
        <v>239</v>
      </c>
      <c r="J4525" s="342" t="s">
        <v>276</v>
      </c>
      <c r="K4525" s="340">
        <v>36</v>
      </c>
      <c r="L4525" s="340">
        <v>0</v>
      </c>
      <c r="M4525" s="340" t="s">
        <v>276</v>
      </c>
      <c r="N4525" s="340">
        <v>0</v>
      </c>
      <c r="O4525" s="340">
        <v>11</v>
      </c>
      <c r="P4525" s="340">
        <v>0</v>
      </c>
      <c r="Q4525" s="340">
        <v>0</v>
      </c>
      <c r="S4525">
        <f t="shared" si="475"/>
        <v>47</v>
      </c>
    </row>
    <row r="4526" spans="1:19" ht="16" hidden="1" x14ac:dyDescent="0.2">
      <c r="A4526" s="481" t="s">
        <v>287</v>
      </c>
      <c r="B4526" s="345">
        <v>11</v>
      </c>
      <c r="C4526" s="387" t="str">
        <f t="shared" si="473"/>
        <v>GGW1.11</v>
      </c>
      <c r="D4526" s="388">
        <v>2</v>
      </c>
      <c r="E4526" s="485">
        <v>44152</v>
      </c>
      <c r="F4526" s="366" t="s">
        <v>189</v>
      </c>
      <c r="G4526" s="444">
        <f>INDEX([1]CAPS!$A:$A,MATCH(F:F,[1]CAPS!$H:$H,0))</f>
        <v>5541</v>
      </c>
      <c r="H4526" s="414" t="s">
        <v>234</v>
      </c>
      <c r="I4526" s="389" t="s">
        <v>238</v>
      </c>
      <c r="J4526" s="342" t="s">
        <v>276</v>
      </c>
      <c r="K4526" s="451">
        <f>5+1</f>
        <v>6</v>
      </c>
      <c r="L4526" s="340">
        <v>0</v>
      </c>
      <c r="M4526" s="340" t="s">
        <v>276</v>
      </c>
      <c r="N4526" s="340">
        <v>0</v>
      </c>
      <c r="O4526" s="340">
        <v>0</v>
      </c>
      <c r="P4526" s="340">
        <v>0</v>
      </c>
      <c r="Q4526" s="340">
        <v>0</v>
      </c>
      <c r="R4526" s="360" t="s">
        <v>926</v>
      </c>
      <c r="S4526">
        <f t="shared" si="475"/>
        <v>6</v>
      </c>
    </row>
    <row r="4527" spans="1:19" ht="32" hidden="1" x14ac:dyDescent="0.2">
      <c r="A4527" s="481" t="s">
        <v>287</v>
      </c>
      <c r="B4527" s="345">
        <v>11</v>
      </c>
      <c r="C4527" s="387" t="str">
        <f t="shared" si="473"/>
        <v>GGW1.11</v>
      </c>
      <c r="D4527" s="388">
        <v>2</v>
      </c>
      <c r="E4527" s="485">
        <v>44152</v>
      </c>
      <c r="F4527" s="366" t="s">
        <v>188</v>
      </c>
      <c r="G4527" s="444">
        <f>INDEX([1]CAPS!$A:$A,MATCH(F:F,[1]CAPS!$H:$H,0))</f>
        <v>3174</v>
      </c>
      <c r="H4527" s="414" t="s">
        <v>233</v>
      </c>
      <c r="I4527" s="389" t="s">
        <v>239</v>
      </c>
      <c r="J4527" s="342" t="s">
        <v>276</v>
      </c>
      <c r="K4527" s="340">
        <v>5</v>
      </c>
      <c r="L4527" s="340">
        <v>0</v>
      </c>
      <c r="M4527" s="340" t="s">
        <v>276</v>
      </c>
      <c r="N4527" s="340">
        <v>0</v>
      </c>
      <c r="O4527" s="340">
        <v>0</v>
      </c>
      <c r="P4527" s="340">
        <v>0</v>
      </c>
      <c r="Q4527" s="340">
        <v>0</v>
      </c>
      <c r="S4527">
        <f t="shared" si="475"/>
        <v>5</v>
      </c>
    </row>
    <row r="4528" spans="1:19" ht="16" hidden="1" x14ac:dyDescent="0.2">
      <c r="A4528" s="481" t="s">
        <v>287</v>
      </c>
      <c r="B4528" s="345">
        <v>11</v>
      </c>
      <c r="C4528" s="387" t="str">
        <f t="shared" si="473"/>
        <v>GGW1.11</v>
      </c>
      <c r="D4528" s="388">
        <v>2</v>
      </c>
      <c r="E4528" s="485">
        <v>44152</v>
      </c>
      <c r="F4528" s="366" t="s">
        <v>297</v>
      </c>
      <c r="G4528" s="444">
        <f>INDEX([1]CAPS!$A:$A,MATCH(F:F,[1]CAPS!$H:$H,0))</f>
        <v>6322</v>
      </c>
      <c r="H4528" s="414" t="s">
        <v>234</v>
      </c>
      <c r="I4528" s="389" t="s">
        <v>238</v>
      </c>
      <c r="J4528" s="342" t="s">
        <v>276</v>
      </c>
      <c r="K4528" s="340">
        <v>1</v>
      </c>
      <c r="L4528" s="340">
        <v>0</v>
      </c>
      <c r="M4528" s="340" t="s">
        <v>276</v>
      </c>
      <c r="N4528" s="340">
        <v>0</v>
      </c>
      <c r="O4528" s="340">
        <v>0</v>
      </c>
      <c r="P4528" s="340">
        <v>0</v>
      </c>
      <c r="Q4528" s="340">
        <v>0</v>
      </c>
      <c r="S4528">
        <f t="shared" si="475"/>
        <v>1</v>
      </c>
    </row>
    <row r="4529" spans="1:19" ht="16" x14ac:dyDescent="0.2">
      <c r="A4529" s="481" t="s">
        <v>287</v>
      </c>
      <c r="B4529" s="345">
        <v>12</v>
      </c>
      <c r="C4529" s="387" t="str">
        <f t="shared" si="473"/>
        <v>GGW1.12</v>
      </c>
      <c r="D4529" s="388">
        <v>2</v>
      </c>
      <c r="E4529" s="485">
        <v>44152</v>
      </c>
      <c r="F4529" s="366" t="s">
        <v>132</v>
      </c>
      <c r="G4529" s="444">
        <f>INDEX([1]CAPS!$A:$A,MATCH(F:F,[1]CAPS!$H:$H,0))</f>
        <v>2469</v>
      </c>
      <c r="H4529" s="414" t="s">
        <v>233</v>
      </c>
      <c r="I4529" s="389" t="s">
        <v>238</v>
      </c>
      <c r="J4529" s="342" t="s">
        <v>276</v>
      </c>
      <c r="K4529" s="340">
        <v>4</v>
      </c>
      <c r="L4529" s="340">
        <v>0</v>
      </c>
      <c r="M4529" s="340" t="s">
        <v>276</v>
      </c>
      <c r="N4529" s="340">
        <v>1</v>
      </c>
      <c r="O4529" s="340" t="s">
        <v>276</v>
      </c>
      <c r="P4529" s="340" t="s">
        <v>276</v>
      </c>
      <c r="Q4529" s="340" t="s">
        <v>276</v>
      </c>
      <c r="S4529">
        <f>SUM(J4529:K4529)</f>
        <v>4</v>
      </c>
    </row>
    <row r="4530" spans="1:19" ht="32" hidden="1" x14ac:dyDescent="0.2">
      <c r="A4530" s="481" t="s">
        <v>287</v>
      </c>
      <c r="B4530" s="345">
        <v>12</v>
      </c>
      <c r="C4530" s="387" t="str">
        <f t="shared" si="473"/>
        <v>GGW1.12</v>
      </c>
      <c r="D4530" s="388">
        <v>2</v>
      </c>
      <c r="E4530" s="485">
        <v>44152</v>
      </c>
      <c r="F4530" s="366" t="s">
        <v>772</v>
      </c>
      <c r="G4530" s="444">
        <f>INDEX([1]CAPS!$A:$A,MATCH(F:F,[1]CAPS!$H:$H,0))</f>
        <v>3997</v>
      </c>
      <c r="H4530" s="414" t="s">
        <v>236</v>
      </c>
      <c r="I4530" s="383" t="s">
        <v>239</v>
      </c>
      <c r="J4530" s="342" t="s">
        <v>276</v>
      </c>
      <c r="K4530" s="340">
        <v>27</v>
      </c>
      <c r="L4530" s="340">
        <v>0</v>
      </c>
      <c r="M4530" s="340" t="s">
        <v>276</v>
      </c>
      <c r="N4530" s="340">
        <v>4</v>
      </c>
      <c r="O4530" s="340">
        <v>0</v>
      </c>
      <c r="P4530" s="340">
        <v>0</v>
      </c>
      <c r="Q4530" s="340">
        <v>0</v>
      </c>
      <c r="S4530">
        <f t="shared" si="475"/>
        <v>27</v>
      </c>
    </row>
    <row r="4531" spans="1:19" ht="32" hidden="1" x14ac:dyDescent="0.2">
      <c r="A4531" s="481" t="s">
        <v>287</v>
      </c>
      <c r="B4531" s="345">
        <v>12</v>
      </c>
      <c r="C4531" s="387" t="str">
        <f t="shared" si="473"/>
        <v>GGW1.12</v>
      </c>
      <c r="D4531" s="388">
        <v>2</v>
      </c>
      <c r="E4531" s="485">
        <v>44152</v>
      </c>
      <c r="F4531" s="366" t="s">
        <v>135</v>
      </c>
      <c r="G4531" s="444">
        <f>INDEX([1]CAPS!$A:$A,MATCH(F:F,[1]CAPS!$H:$H,0))</f>
        <v>7766</v>
      </c>
      <c r="H4531" s="414" t="s">
        <v>236</v>
      </c>
      <c r="I4531" s="389" t="s">
        <v>242</v>
      </c>
      <c r="J4531" s="342" t="s">
        <v>276</v>
      </c>
      <c r="K4531" s="340">
        <v>1</v>
      </c>
      <c r="L4531" s="340">
        <v>0</v>
      </c>
      <c r="M4531" s="340" t="s">
        <v>276</v>
      </c>
      <c r="N4531" s="340">
        <v>0</v>
      </c>
      <c r="O4531" s="340">
        <v>0</v>
      </c>
      <c r="P4531" s="340">
        <v>0</v>
      </c>
      <c r="Q4531" s="340">
        <v>0</v>
      </c>
      <c r="S4531">
        <f t="shared" si="475"/>
        <v>1</v>
      </c>
    </row>
    <row r="4532" spans="1:19" ht="32" hidden="1" x14ac:dyDescent="0.2">
      <c r="A4532" s="481" t="s">
        <v>287</v>
      </c>
      <c r="B4532" s="345">
        <v>12</v>
      </c>
      <c r="C4532" s="387" t="str">
        <f t="shared" si="473"/>
        <v>GGW1.12</v>
      </c>
      <c r="D4532" s="388">
        <v>2</v>
      </c>
      <c r="E4532" s="485">
        <v>44152</v>
      </c>
      <c r="F4532" s="366" t="s">
        <v>188</v>
      </c>
      <c r="G4532" s="444">
        <f>INDEX([1]CAPS!$A:$A,MATCH(F:F,[1]CAPS!$H:$H,0))</f>
        <v>3174</v>
      </c>
      <c r="H4532" s="414" t="s">
        <v>233</v>
      </c>
      <c r="I4532" s="383" t="s">
        <v>239</v>
      </c>
      <c r="J4532" s="342" t="s">
        <v>276</v>
      </c>
      <c r="K4532" s="340">
        <v>33</v>
      </c>
      <c r="L4532" s="340">
        <v>0</v>
      </c>
      <c r="M4532" s="340" t="s">
        <v>276</v>
      </c>
      <c r="N4532" s="340">
        <v>9</v>
      </c>
      <c r="O4532" s="340">
        <v>0</v>
      </c>
      <c r="P4532" s="340">
        <v>0</v>
      </c>
      <c r="Q4532" s="340">
        <v>0</v>
      </c>
      <c r="S4532">
        <f t="shared" si="475"/>
        <v>33</v>
      </c>
    </row>
    <row r="4533" spans="1:19" ht="32" hidden="1" x14ac:dyDescent="0.2">
      <c r="A4533" s="481" t="s">
        <v>287</v>
      </c>
      <c r="B4533" s="345">
        <v>13</v>
      </c>
      <c r="C4533" s="387" t="str">
        <f t="shared" si="473"/>
        <v>GGW1.13</v>
      </c>
      <c r="D4533" s="388">
        <v>2</v>
      </c>
      <c r="E4533" s="485">
        <v>44152</v>
      </c>
      <c r="F4533" s="366" t="s">
        <v>191</v>
      </c>
      <c r="G4533" s="444">
        <f>INDEX([1]CAPS!$A:$A,MATCH(F:F,[1]CAPS!$H:$H,0))</f>
        <v>5352</v>
      </c>
      <c r="H4533" s="414" t="s">
        <v>236</v>
      </c>
      <c r="I4533" s="383" t="s">
        <v>239</v>
      </c>
      <c r="J4533" s="342" t="s">
        <v>276</v>
      </c>
      <c r="K4533" s="340">
        <v>1</v>
      </c>
      <c r="L4533" s="340">
        <v>0</v>
      </c>
      <c r="M4533" s="340" t="s">
        <v>276</v>
      </c>
      <c r="N4533" s="340">
        <v>1</v>
      </c>
      <c r="O4533" s="340">
        <v>0</v>
      </c>
      <c r="P4533" s="340">
        <v>0</v>
      </c>
      <c r="Q4533" s="340">
        <v>0</v>
      </c>
      <c r="S4533">
        <f t="shared" si="475"/>
        <v>1</v>
      </c>
    </row>
    <row r="4534" spans="1:19" ht="16" x14ac:dyDescent="0.2">
      <c r="A4534" s="481" t="s">
        <v>287</v>
      </c>
      <c r="B4534" s="345">
        <v>13</v>
      </c>
      <c r="C4534" s="387" t="str">
        <f t="shared" si="473"/>
        <v>GGW1.13</v>
      </c>
      <c r="D4534" s="388">
        <v>2</v>
      </c>
      <c r="E4534" s="485">
        <v>44152</v>
      </c>
      <c r="F4534" s="366" t="s">
        <v>132</v>
      </c>
      <c r="G4534" s="444">
        <f>INDEX([1]CAPS!$A:$A,MATCH(F:F,[1]CAPS!$H:$H,0))</f>
        <v>2469</v>
      </c>
      <c r="H4534" s="414" t="s">
        <v>233</v>
      </c>
      <c r="I4534" s="389" t="s">
        <v>238</v>
      </c>
      <c r="J4534" s="342" t="s">
        <v>276</v>
      </c>
      <c r="K4534" s="340">
        <v>4</v>
      </c>
      <c r="L4534" s="340">
        <v>0</v>
      </c>
      <c r="M4534" s="340" t="s">
        <v>276</v>
      </c>
      <c r="N4534" s="340">
        <v>0</v>
      </c>
      <c r="O4534" s="340" t="s">
        <v>276</v>
      </c>
      <c r="P4534" s="340" t="s">
        <v>276</v>
      </c>
      <c r="Q4534" s="340" t="s">
        <v>276</v>
      </c>
      <c r="S4534">
        <f>SUM(J4534:K4534)</f>
        <v>4</v>
      </c>
    </row>
    <row r="4535" spans="1:19" ht="32" hidden="1" x14ac:dyDescent="0.2">
      <c r="A4535" s="481" t="s">
        <v>287</v>
      </c>
      <c r="B4535" s="345">
        <v>13</v>
      </c>
      <c r="C4535" s="387" t="str">
        <f t="shared" si="473"/>
        <v>GGW1.13</v>
      </c>
      <c r="D4535" s="388">
        <v>2</v>
      </c>
      <c r="E4535" s="485">
        <v>44152</v>
      </c>
      <c r="F4535" s="366" t="s">
        <v>188</v>
      </c>
      <c r="G4535" s="444">
        <f>INDEX([1]CAPS!$A:$A,MATCH(F:F,[1]CAPS!$H:$H,0))</f>
        <v>3174</v>
      </c>
      <c r="H4535" s="414" t="s">
        <v>233</v>
      </c>
      <c r="I4535" s="383" t="s">
        <v>239</v>
      </c>
      <c r="J4535" s="342" t="s">
        <v>276</v>
      </c>
      <c r="K4535" s="340">
        <v>92</v>
      </c>
      <c r="L4535" s="340">
        <v>0</v>
      </c>
      <c r="M4535" s="340" t="s">
        <v>276</v>
      </c>
      <c r="N4535" s="340">
        <v>3</v>
      </c>
      <c r="O4535" s="340">
        <v>0</v>
      </c>
      <c r="P4535" s="340">
        <v>0</v>
      </c>
      <c r="Q4535" s="340">
        <v>0</v>
      </c>
      <c r="S4535">
        <f t="shared" si="475"/>
        <v>92</v>
      </c>
    </row>
    <row r="4536" spans="1:19" ht="32" hidden="1" x14ac:dyDescent="0.2">
      <c r="A4536" s="481" t="s">
        <v>287</v>
      </c>
      <c r="B4536" s="345">
        <v>13</v>
      </c>
      <c r="C4536" s="387" t="str">
        <f t="shared" si="473"/>
        <v>GGW1.13</v>
      </c>
      <c r="D4536" s="388">
        <v>2</v>
      </c>
      <c r="E4536" s="485">
        <v>44152</v>
      </c>
      <c r="F4536" s="366" t="s">
        <v>772</v>
      </c>
      <c r="G4536" s="444">
        <f>INDEX([1]CAPS!$A:$A,MATCH(F:F,[1]CAPS!$H:$H,0))</f>
        <v>3997</v>
      </c>
      <c r="H4536" s="414" t="s">
        <v>236</v>
      </c>
      <c r="I4536" s="383" t="s">
        <v>239</v>
      </c>
      <c r="J4536" s="342" t="s">
        <v>276</v>
      </c>
      <c r="K4536" s="340">
        <v>36</v>
      </c>
      <c r="L4536" s="340">
        <v>0</v>
      </c>
      <c r="M4536" s="340" t="s">
        <v>276</v>
      </c>
      <c r="N4536" s="340">
        <v>0</v>
      </c>
      <c r="O4536" s="340">
        <v>9</v>
      </c>
      <c r="P4536" s="340">
        <v>0</v>
      </c>
      <c r="Q4536" s="340">
        <v>0</v>
      </c>
      <c r="S4536">
        <f t="shared" si="475"/>
        <v>45</v>
      </c>
    </row>
    <row r="4537" spans="1:19" ht="32" hidden="1" x14ac:dyDescent="0.2">
      <c r="A4537" s="481" t="s">
        <v>287</v>
      </c>
      <c r="B4537" s="345">
        <v>14</v>
      </c>
      <c r="C4537" s="387" t="str">
        <f t="shared" si="473"/>
        <v>GGW1.14</v>
      </c>
      <c r="D4537" s="388">
        <v>2</v>
      </c>
      <c r="E4537" s="485">
        <v>44152</v>
      </c>
      <c r="F4537" s="366" t="s">
        <v>135</v>
      </c>
      <c r="G4537" s="444">
        <f>INDEX([1]CAPS!$A:$A,MATCH(F:F,[1]CAPS!$H:$H,0))</f>
        <v>7766</v>
      </c>
      <c r="H4537" s="414" t="s">
        <v>236</v>
      </c>
      <c r="I4537" s="389" t="s">
        <v>242</v>
      </c>
      <c r="J4537" s="342" t="s">
        <v>276</v>
      </c>
      <c r="K4537" s="340">
        <v>1</v>
      </c>
      <c r="L4537" s="340">
        <v>0</v>
      </c>
      <c r="M4537" s="340" t="s">
        <v>276</v>
      </c>
      <c r="N4537" s="340">
        <v>0</v>
      </c>
      <c r="O4537" s="340">
        <v>0</v>
      </c>
      <c r="P4537" s="340">
        <v>0</v>
      </c>
      <c r="Q4537" s="340">
        <v>0</v>
      </c>
      <c r="S4537">
        <f t="shared" si="475"/>
        <v>1</v>
      </c>
    </row>
    <row r="4538" spans="1:19" ht="16" x14ac:dyDescent="0.2">
      <c r="A4538" s="481" t="s">
        <v>287</v>
      </c>
      <c r="B4538" s="345">
        <v>14</v>
      </c>
      <c r="C4538" s="387" t="str">
        <f t="shared" si="473"/>
        <v>GGW1.14</v>
      </c>
      <c r="D4538" s="388">
        <v>2</v>
      </c>
      <c r="E4538" s="485">
        <v>44152</v>
      </c>
      <c r="F4538" s="366" t="s">
        <v>132</v>
      </c>
      <c r="G4538" s="444">
        <f>INDEX([1]CAPS!$A:$A,MATCH(F:F,[1]CAPS!$H:$H,0))</f>
        <v>2469</v>
      </c>
      <c r="H4538" s="414" t="s">
        <v>233</v>
      </c>
      <c r="I4538" s="389" t="s">
        <v>238</v>
      </c>
      <c r="J4538" s="342" t="s">
        <v>276</v>
      </c>
      <c r="K4538" s="340">
        <v>5</v>
      </c>
      <c r="L4538" s="340">
        <v>0</v>
      </c>
      <c r="M4538" s="340" t="s">
        <v>276</v>
      </c>
      <c r="N4538" s="340">
        <v>0</v>
      </c>
      <c r="O4538" s="340" t="s">
        <v>276</v>
      </c>
      <c r="P4538" s="340" t="s">
        <v>276</v>
      </c>
      <c r="Q4538" s="340" t="s">
        <v>276</v>
      </c>
      <c r="S4538">
        <f>SUM(J4538:K4538)</f>
        <v>5</v>
      </c>
    </row>
    <row r="4539" spans="1:19" ht="32" hidden="1" x14ac:dyDescent="0.2">
      <c r="A4539" s="481" t="s">
        <v>287</v>
      </c>
      <c r="B4539" s="345">
        <v>14</v>
      </c>
      <c r="C4539" s="387" t="str">
        <f t="shared" si="473"/>
        <v>GGW1.14</v>
      </c>
      <c r="D4539" s="388">
        <v>2</v>
      </c>
      <c r="E4539" s="485">
        <v>44152</v>
      </c>
      <c r="F4539" s="366" t="s">
        <v>188</v>
      </c>
      <c r="G4539" s="444">
        <f>INDEX([1]CAPS!$A:$A,MATCH(F:F,[1]CAPS!$H:$H,0))</f>
        <v>3174</v>
      </c>
      <c r="H4539" s="414" t="s">
        <v>233</v>
      </c>
      <c r="I4539" s="383" t="s">
        <v>239</v>
      </c>
      <c r="J4539" s="342" t="s">
        <v>276</v>
      </c>
      <c r="K4539" s="340">
        <v>59</v>
      </c>
      <c r="L4539" s="340">
        <v>0</v>
      </c>
      <c r="M4539" s="340" t="s">
        <v>276</v>
      </c>
      <c r="N4539" s="340">
        <v>2</v>
      </c>
      <c r="O4539" s="340">
        <v>0</v>
      </c>
      <c r="P4539" s="340">
        <v>0</v>
      </c>
      <c r="Q4539" s="340">
        <v>0</v>
      </c>
      <c r="S4539">
        <f t="shared" si="475"/>
        <v>59</v>
      </c>
    </row>
    <row r="4540" spans="1:19" ht="32" hidden="1" x14ac:dyDescent="0.2">
      <c r="A4540" s="481" t="s">
        <v>287</v>
      </c>
      <c r="B4540" s="345">
        <v>14</v>
      </c>
      <c r="C4540" s="387" t="str">
        <f t="shared" si="473"/>
        <v>GGW1.14</v>
      </c>
      <c r="D4540" s="388">
        <v>2</v>
      </c>
      <c r="E4540" s="485">
        <v>44152</v>
      </c>
      <c r="F4540" s="366" t="s">
        <v>772</v>
      </c>
      <c r="G4540" s="444">
        <f>INDEX([1]CAPS!$A:$A,MATCH(F:F,[1]CAPS!$H:$H,0))</f>
        <v>3997</v>
      </c>
      <c r="H4540" s="414" t="s">
        <v>236</v>
      </c>
      <c r="I4540" s="383" t="s">
        <v>239</v>
      </c>
      <c r="J4540" s="342" t="s">
        <v>276</v>
      </c>
      <c r="K4540" s="340">
        <v>20</v>
      </c>
      <c r="L4540" s="340">
        <v>0</v>
      </c>
      <c r="M4540" s="340" t="s">
        <v>276</v>
      </c>
      <c r="N4540" s="340">
        <v>0</v>
      </c>
      <c r="O4540" s="340">
        <v>0</v>
      </c>
      <c r="P4540" s="340">
        <v>0</v>
      </c>
      <c r="Q4540" s="340">
        <v>0</v>
      </c>
      <c r="S4540">
        <f t="shared" si="475"/>
        <v>20</v>
      </c>
    </row>
    <row r="4541" spans="1:19" ht="16" hidden="1" x14ac:dyDescent="0.2">
      <c r="A4541" s="481" t="s">
        <v>287</v>
      </c>
      <c r="B4541" s="345">
        <v>14</v>
      </c>
      <c r="C4541" s="387" t="str">
        <f t="shared" si="473"/>
        <v>GGW1.14</v>
      </c>
      <c r="D4541" s="388">
        <v>2</v>
      </c>
      <c r="E4541" s="485">
        <v>44152</v>
      </c>
      <c r="F4541" s="366" t="s">
        <v>189</v>
      </c>
      <c r="G4541" s="444">
        <f>INDEX([1]CAPS!$A:$A,MATCH(F:F,[1]CAPS!$H:$H,0))</f>
        <v>5541</v>
      </c>
      <c r="H4541" s="414" t="s">
        <v>234</v>
      </c>
      <c r="I4541" s="389" t="s">
        <v>238</v>
      </c>
      <c r="J4541" s="342" t="s">
        <v>276</v>
      </c>
      <c r="K4541" s="451">
        <f>10+4</f>
        <v>14</v>
      </c>
      <c r="L4541" s="340">
        <v>0</v>
      </c>
      <c r="M4541" s="340" t="s">
        <v>276</v>
      </c>
      <c r="N4541" s="340">
        <v>0</v>
      </c>
      <c r="O4541" s="340">
        <v>0</v>
      </c>
      <c r="P4541" s="340">
        <v>0</v>
      </c>
      <c r="Q4541" s="340">
        <v>0</v>
      </c>
      <c r="R4541" s="360" t="s">
        <v>926</v>
      </c>
      <c r="S4541">
        <f t="shared" si="475"/>
        <v>14</v>
      </c>
    </row>
    <row r="4542" spans="1:19" ht="32" hidden="1" x14ac:dyDescent="0.2">
      <c r="A4542" s="481" t="s">
        <v>287</v>
      </c>
      <c r="B4542" s="345">
        <v>15</v>
      </c>
      <c r="C4542" s="387" t="str">
        <f t="shared" si="473"/>
        <v>GGW1.15</v>
      </c>
      <c r="D4542" s="388">
        <v>2</v>
      </c>
      <c r="E4542" s="485">
        <v>44152</v>
      </c>
      <c r="F4542" s="366" t="s">
        <v>772</v>
      </c>
      <c r="G4542" s="444">
        <f>INDEX([1]CAPS!$A:$A,MATCH(F:F,[1]CAPS!$H:$H,0))</f>
        <v>3997</v>
      </c>
      <c r="H4542" s="414" t="s">
        <v>236</v>
      </c>
      <c r="I4542" s="383" t="s">
        <v>239</v>
      </c>
      <c r="J4542" s="342" t="s">
        <v>276</v>
      </c>
      <c r="K4542" s="340">
        <v>37</v>
      </c>
      <c r="L4542" s="340">
        <v>0</v>
      </c>
      <c r="M4542" s="340" t="s">
        <v>276</v>
      </c>
      <c r="N4542" s="340">
        <v>0</v>
      </c>
      <c r="O4542" s="340">
        <v>7</v>
      </c>
      <c r="P4542" s="340">
        <v>0</v>
      </c>
      <c r="Q4542" s="340">
        <v>0</v>
      </c>
      <c r="S4542">
        <f t="shared" si="475"/>
        <v>44</v>
      </c>
    </row>
    <row r="4543" spans="1:19" ht="32" hidden="1" x14ac:dyDescent="0.2">
      <c r="A4543" s="481" t="s">
        <v>287</v>
      </c>
      <c r="B4543" s="345">
        <v>15</v>
      </c>
      <c r="C4543" s="387" t="str">
        <f t="shared" si="473"/>
        <v>GGW1.15</v>
      </c>
      <c r="D4543" s="388">
        <v>2</v>
      </c>
      <c r="E4543" s="485">
        <v>44152</v>
      </c>
      <c r="F4543" s="366" t="s">
        <v>135</v>
      </c>
      <c r="G4543" s="444">
        <f>INDEX([1]CAPS!$A:$A,MATCH(F:F,[1]CAPS!$H:$H,0))</f>
        <v>7766</v>
      </c>
      <c r="H4543" s="414" t="s">
        <v>236</v>
      </c>
      <c r="I4543" s="389" t="s">
        <v>242</v>
      </c>
      <c r="J4543" s="342" t="s">
        <v>276</v>
      </c>
      <c r="K4543" s="340">
        <v>4</v>
      </c>
      <c r="L4543" s="340">
        <v>0</v>
      </c>
      <c r="M4543" s="340" t="s">
        <v>276</v>
      </c>
      <c r="N4543" s="340">
        <v>0</v>
      </c>
      <c r="O4543" s="340">
        <v>0</v>
      </c>
      <c r="P4543" s="340">
        <v>0</v>
      </c>
      <c r="Q4543" s="340">
        <v>0</v>
      </c>
      <c r="S4543">
        <f t="shared" si="475"/>
        <v>4</v>
      </c>
    </row>
    <row r="4544" spans="1:19" ht="16" x14ac:dyDescent="0.2">
      <c r="A4544" s="481" t="s">
        <v>287</v>
      </c>
      <c r="B4544" s="345">
        <v>15</v>
      </c>
      <c r="C4544" s="387" t="str">
        <f t="shared" si="473"/>
        <v>GGW1.15</v>
      </c>
      <c r="D4544" s="388">
        <v>2</v>
      </c>
      <c r="E4544" s="485">
        <v>44152</v>
      </c>
      <c r="F4544" s="366" t="s">
        <v>132</v>
      </c>
      <c r="G4544" s="444">
        <f>INDEX([1]CAPS!$A:$A,MATCH(F:F,[1]CAPS!$H:$H,0))</f>
        <v>2469</v>
      </c>
      <c r="H4544" s="414" t="s">
        <v>233</v>
      </c>
      <c r="I4544" s="389" t="s">
        <v>238</v>
      </c>
      <c r="J4544" s="342" t="s">
        <v>276</v>
      </c>
      <c r="K4544" s="340">
        <v>7</v>
      </c>
      <c r="L4544" s="340">
        <v>0</v>
      </c>
      <c r="M4544" s="340" t="s">
        <v>276</v>
      </c>
      <c r="N4544" s="340">
        <v>0</v>
      </c>
      <c r="O4544" s="340" t="s">
        <v>276</v>
      </c>
      <c r="P4544" s="340" t="s">
        <v>276</v>
      </c>
      <c r="Q4544" s="340" t="s">
        <v>276</v>
      </c>
      <c r="S4544">
        <f>SUM(J4544:K4544)</f>
        <v>7</v>
      </c>
    </row>
    <row r="4545" spans="1:19" ht="16" hidden="1" x14ac:dyDescent="0.2">
      <c r="A4545" s="481" t="s">
        <v>287</v>
      </c>
      <c r="B4545" s="345">
        <v>15</v>
      </c>
      <c r="C4545" s="387" t="str">
        <f t="shared" si="473"/>
        <v>GGW1.15</v>
      </c>
      <c r="D4545" s="388">
        <v>2</v>
      </c>
      <c r="E4545" s="485">
        <v>44152</v>
      </c>
      <c r="F4545" s="366" t="s">
        <v>297</v>
      </c>
      <c r="G4545" s="444">
        <f>INDEX([1]CAPS!$A:$A,MATCH(F:F,[1]CAPS!$H:$H,0))</f>
        <v>6322</v>
      </c>
      <c r="H4545" s="414" t="s">
        <v>234</v>
      </c>
      <c r="I4545" s="389" t="s">
        <v>238</v>
      </c>
      <c r="J4545" s="342" t="s">
        <v>276</v>
      </c>
      <c r="K4545" s="340">
        <v>1</v>
      </c>
      <c r="L4545" s="340">
        <v>0</v>
      </c>
      <c r="M4545" s="340" t="s">
        <v>276</v>
      </c>
      <c r="N4545" s="340">
        <v>0</v>
      </c>
      <c r="O4545" s="340">
        <v>0</v>
      </c>
      <c r="P4545" s="340">
        <v>0</v>
      </c>
      <c r="Q4545" s="340">
        <v>0</v>
      </c>
      <c r="S4545">
        <f t="shared" si="475"/>
        <v>1</v>
      </c>
    </row>
    <row r="4546" spans="1:19" ht="16" hidden="1" x14ac:dyDescent="0.2">
      <c r="A4546" s="481" t="s">
        <v>287</v>
      </c>
      <c r="B4546" s="345">
        <v>15</v>
      </c>
      <c r="C4546" s="387" t="str">
        <f t="shared" si="473"/>
        <v>GGW1.15</v>
      </c>
      <c r="D4546" s="388">
        <v>2</v>
      </c>
      <c r="E4546" s="485">
        <v>44152</v>
      </c>
      <c r="F4546" s="366" t="s">
        <v>189</v>
      </c>
      <c r="G4546" s="444">
        <f>INDEX([1]CAPS!$A:$A,MATCH(F:F,[1]CAPS!$H:$H,0))</f>
        <v>5541</v>
      </c>
      <c r="H4546" s="414" t="s">
        <v>234</v>
      </c>
      <c r="I4546" s="389" t="s">
        <v>238</v>
      </c>
      <c r="J4546" s="342" t="s">
        <v>276</v>
      </c>
      <c r="K4546" s="451">
        <f>12+1</f>
        <v>13</v>
      </c>
      <c r="L4546" s="340">
        <v>0</v>
      </c>
      <c r="M4546" s="340" t="s">
        <v>276</v>
      </c>
      <c r="N4546" s="340">
        <v>0</v>
      </c>
      <c r="O4546" s="340">
        <v>0</v>
      </c>
      <c r="P4546" s="340">
        <v>0</v>
      </c>
      <c r="Q4546" s="340">
        <v>0</v>
      </c>
      <c r="R4546" s="360" t="s">
        <v>926</v>
      </c>
      <c r="S4546">
        <f t="shared" si="475"/>
        <v>13</v>
      </c>
    </row>
    <row r="4547" spans="1:19" ht="32" hidden="1" x14ac:dyDescent="0.2">
      <c r="A4547" s="481" t="s">
        <v>287</v>
      </c>
      <c r="B4547" s="345">
        <v>16</v>
      </c>
      <c r="C4547" s="387" t="str">
        <f t="shared" si="473"/>
        <v>GGW1.16</v>
      </c>
      <c r="D4547" s="388">
        <v>2</v>
      </c>
      <c r="E4547" s="485">
        <v>44152</v>
      </c>
      <c r="F4547" s="366" t="s">
        <v>772</v>
      </c>
      <c r="G4547" s="444">
        <f>INDEX([1]CAPS!$A:$A,MATCH(F:F,[1]CAPS!$H:$H,0))</f>
        <v>3997</v>
      </c>
      <c r="H4547" s="414" t="s">
        <v>236</v>
      </c>
      <c r="I4547" s="389" t="s">
        <v>239</v>
      </c>
      <c r="J4547" s="342" t="s">
        <v>276</v>
      </c>
      <c r="K4547" s="340">
        <v>36</v>
      </c>
      <c r="L4547" s="340">
        <v>0</v>
      </c>
      <c r="M4547" s="340" t="s">
        <v>276</v>
      </c>
      <c r="N4547" s="340">
        <v>0</v>
      </c>
      <c r="O4547" s="340">
        <v>0</v>
      </c>
      <c r="P4547" s="340">
        <v>0</v>
      </c>
      <c r="Q4547" s="340">
        <v>0</v>
      </c>
      <c r="S4547">
        <f t="shared" si="475"/>
        <v>36</v>
      </c>
    </row>
    <row r="4548" spans="1:19" ht="16" hidden="1" x14ac:dyDescent="0.2">
      <c r="A4548" s="481" t="s">
        <v>287</v>
      </c>
      <c r="B4548" s="345">
        <v>16</v>
      </c>
      <c r="C4548" s="387" t="str">
        <f t="shared" si="473"/>
        <v>GGW1.16</v>
      </c>
      <c r="D4548" s="388">
        <v>2</v>
      </c>
      <c r="E4548" s="485">
        <v>44152</v>
      </c>
      <c r="F4548" s="366" t="s">
        <v>189</v>
      </c>
      <c r="G4548" s="444">
        <f>INDEX([1]CAPS!$A:$A,MATCH(F:F,[1]CAPS!$H:$H,0))</f>
        <v>5541</v>
      </c>
      <c r="H4548" s="414" t="s">
        <v>234</v>
      </c>
      <c r="I4548" s="389" t="s">
        <v>238</v>
      </c>
      <c r="J4548" s="342" t="s">
        <v>276</v>
      </c>
      <c r="K4548" s="340">
        <v>10</v>
      </c>
      <c r="L4548" s="340">
        <v>0</v>
      </c>
      <c r="M4548" s="340" t="s">
        <v>276</v>
      </c>
      <c r="N4548" s="340">
        <v>0</v>
      </c>
      <c r="O4548" s="340">
        <v>0</v>
      </c>
      <c r="P4548" s="340">
        <v>0</v>
      </c>
      <c r="Q4548" s="340">
        <v>0</v>
      </c>
      <c r="S4548">
        <f t="shared" si="475"/>
        <v>10</v>
      </c>
    </row>
    <row r="4549" spans="1:19" ht="16" x14ac:dyDescent="0.2">
      <c r="A4549" s="481" t="s">
        <v>287</v>
      </c>
      <c r="B4549" s="345">
        <v>16</v>
      </c>
      <c r="C4549" s="387" t="str">
        <f t="shared" si="473"/>
        <v>GGW1.16</v>
      </c>
      <c r="D4549" s="388">
        <v>2</v>
      </c>
      <c r="E4549" s="485">
        <v>44152</v>
      </c>
      <c r="F4549" s="366" t="s">
        <v>132</v>
      </c>
      <c r="G4549" s="444">
        <f>INDEX([1]CAPS!$A:$A,MATCH(F:F,[1]CAPS!$H:$H,0))</f>
        <v>2469</v>
      </c>
      <c r="H4549" s="414" t="s">
        <v>233</v>
      </c>
      <c r="I4549" s="389" t="s">
        <v>238</v>
      </c>
      <c r="J4549" s="342" t="s">
        <v>276</v>
      </c>
      <c r="K4549" s="340">
        <v>8</v>
      </c>
      <c r="L4549" s="340">
        <v>0</v>
      </c>
      <c r="M4549" s="340" t="s">
        <v>276</v>
      </c>
      <c r="N4549" s="340">
        <v>0</v>
      </c>
      <c r="O4549" s="340" t="s">
        <v>276</v>
      </c>
      <c r="P4549" s="340" t="s">
        <v>276</v>
      </c>
      <c r="Q4549" s="340" t="s">
        <v>276</v>
      </c>
      <c r="S4549">
        <f>SUM(J4549:K4549)</f>
        <v>8</v>
      </c>
    </row>
    <row r="4550" spans="1:19" ht="16" hidden="1" x14ac:dyDescent="0.2">
      <c r="A4550" s="481" t="s">
        <v>287</v>
      </c>
      <c r="B4550" s="345">
        <v>16</v>
      </c>
      <c r="C4550" s="387" t="str">
        <f t="shared" si="473"/>
        <v>GGW1.16</v>
      </c>
      <c r="D4550" s="388">
        <v>2</v>
      </c>
      <c r="E4550" s="485">
        <v>44152</v>
      </c>
      <c r="F4550" s="366" t="s">
        <v>297</v>
      </c>
      <c r="G4550" s="444">
        <f>INDEX([1]CAPS!$A:$A,MATCH(F:F,[1]CAPS!$H:$H,0))</f>
        <v>6322</v>
      </c>
      <c r="H4550" s="414" t="s">
        <v>234</v>
      </c>
      <c r="I4550" s="389" t="s">
        <v>238</v>
      </c>
      <c r="J4550" s="342" t="s">
        <v>276</v>
      </c>
      <c r="K4550" s="340">
        <v>2</v>
      </c>
      <c r="L4550" s="340">
        <v>0</v>
      </c>
      <c r="M4550" s="340" t="s">
        <v>276</v>
      </c>
      <c r="N4550" s="340">
        <v>0</v>
      </c>
      <c r="O4550" s="340">
        <v>0</v>
      </c>
      <c r="P4550" s="340">
        <v>0</v>
      </c>
      <c r="Q4550" s="340">
        <v>0</v>
      </c>
      <c r="S4550">
        <f t="shared" si="475"/>
        <v>2</v>
      </c>
    </row>
    <row r="4551" spans="1:19" ht="16" hidden="1" x14ac:dyDescent="0.2">
      <c r="A4551" s="481" t="s">
        <v>287</v>
      </c>
      <c r="B4551" s="345">
        <v>16</v>
      </c>
      <c r="C4551" s="387" t="str">
        <f t="shared" si="473"/>
        <v>GGW1.16</v>
      </c>
      <c r="D4551" s="388">
        <v>2</v>
      </c>
      <c r="E4551" s="485">
        <v>44152</v>
      </c>
      <c r="F4551" s="366" t="s">
        <v>930</v>
      </c>
      <c r="G4551" s="444">
        <f>INDEX([1]CAPS!$A:$A,MATCH(F:F,[1]CAPS!$H:$H,0))</f>
        <v>6325</v>
      </c>
      <c r="H4551" s="414" t="s">
        <v>234</v>
      </c>
      <c r="I4551" s="389" t="s">
        <v>238</v>
      </c>
      <c r="J4551" s="342" t="s">
        <v>276</v>
      </c>
      <c r="K4551" s="340">
        <v>1</v>
      </c>
      <c r="L4551" s="340">
        <v>0</v>
      </c>
      <c r="M4551" s="340" t="s">
        <v>276</v>
      </c>
      <c r="N4551" s="340">
        <v>0</v>
      </c>
      <c r="O4551" s="340" t="s">
        <v>276</v>
      </c>
      <c r="P4551" s="340" t="s">
        <v>276</v>
      </c>
      <c r="Q4551" s="340" t="s">
        <v>276</v>
      </c>
      <c r="R4551" t="s">
        <v>931</v>
      </c>
      <c r="S4551">
        <f>SUM(J4551:K4551)</f>
        <v>1</v>
      </c>
    </row>
    <row r="4552" spans="1:19" ht="32" hidden="1" x14ac:dyDescent="0.2">
      <c r="A4552" s="481" t="s">
        <v>287</v>
      </c>
      <c r="B4552" s="345">
        <v>16</v>
      </c>
      <c r="C4552" s="387" t="str">
        <f t="shared" ref="C4552:C4612" si="476">CONCATENATE(A4552,".",B4552)</f>
        <v>GGW1.16</v>
      </c>
      <c r="D4552" s="388">
        <v>2</v>
      </c>
      <c r="E4552" s="485">
        <v>44152</v>
      </c>
      <c r="F4552" s="366" t="s">
        <v>188</v>
      </c>
      <c r="G4552" s="444">
        <f>INDEX([1]CAPS!$A:$A,MATCH(F:F,[1]CAPS!$H:$H,0))</f>
        <v>3174</v>
      </c>
      <c r="H4552" s="414" t="s">
        <v>233</v>
      </c>
      <c r="I4552" s="383" t="s">
        <v>239</v>
      </c>
      <c r="J4552" s="342" t="s">
        <v>276</v>
      </c>
      <c r="K4552" s="340">
        <v>59</v>
      </c>
      <c r="L4552" s="340">
        <v>0</v>
      </c>
      <c r="M4552" s="340" t="s">
        <v>276</v>
      </c>
      <c r="N4552" s="340">
        <v>1</v>
      </c>
      <c r="O4552" s="340">
        <v>0</v>
      </c>
      <c r="P4552" s="340">
        <v>0</v>
      </c>
      <c r="Q4552" s="340">
        <v>0</v>
      </c>
      <c r="S4552">
        <f t="shared" si="475"/>
        <v>59</v>
      </c>
    </row>
    <row r="4553" spans="1:19" ht="32" hidden="1" x14ac:dyDescent="0.2">
      <c r="A4553" s="481" t="s">
        <v>287</v>
      </c>
      <c r="B4553" s="345">
        <v>17</v>
      </c>
      <c r="C4553" s="387" t="str">
        <f t="shared" si="476"/>
        <v>GGW1.17</v>
      </c>
      <c r="D4553" s="388">
        <v>2</v>
      </c>
      <c r="E4553" s="485">
        <v>44152</v>
      </c>
      <c r="F4553" s="366" t="s">
        <v>187</v>
      </c>
      <c r="G4553" s="444">
        <f>INDEX([1]CAPS!$A:$A,MATCH(F:F,[1]CAPS!$H:$H,0))</f>
        <v>7970</v>
      </c>
      <c r="H4553" s="414" t="s">
        <v>236</v>
      </c>
      <c r="I4553" s="389" t="s">
        <v>242</v>
      </c>
      <c r="J4553" s="342" t="s">
        <v>276</v>
      </c>
      <c r="K4553" s="340"/>
      <c r="L4553" s="340">
        <v>1</v>
      </c>
      <c r="M4553" s="340" t="s">
        <v>276</v>
      </c>
      <c r="N4553" s="340">
        <v>0</v>
      </c>
      <c r="O4553" s="340">
        <v>1</v>
      </c>
      <c r="P4553" s="340">
        <v>0</v>
      </c>
      <c r="Q4553" s="340">
        <v>0</v>
      </c>
      <c r="S4553">
        <f t="shared" si="475"/>
        <v>1</v>
      </c>
    </row>
    <row r="4554" spans="1:19" ht="16" x14ac:dyDescent="0.2">
      <c r="A4554" s="481" t="s">
        <v>287</v>
      </c>
      <c r="B4554" s="345">
        <v>17</v>
      </c>
      <c r="C4554" s="387" t="str">
        <f t="shared" si="476"/>
        <v>GGW1.17</v>
      </c>
      <c r="D4554" s="388">
        <v>2</v>
      </c>
      <c r="E4554" s="485">
        <v>44152</v>
      </c>
      <c r="F4554" s="366" t="s">
        <v>132</v>
      </c>
      <c r="G4554" s="444">
        <f>INDEX([1]CAPS!$A:$A,MATCH(F:F,[1]CAPS!$H:$H,0))</f>
        <v>2469</v>
      </c>
      <c r="H4554" s="414" t="s">
        <v>233</v>
      </c>
      <c r="I4554" s="389" t="s">
        <v>238</v>
      </c>
      <c r="J4554" s="342" t="s">
        <v>276</v>
      </c>
      <c r="K4554" s="340">
        <v>12</v>
      </c>
      <c r="L4554" s="340">
        <v>0</v>
      </c>
      <c r="M4554" s="340" t="s">
        <v>276</v>
      </c>
      <c r="N4554" s="340">
        <v>1</v>
      </c>
      <c r="O4554" s="340" t="s">
        <v>276</v>
      </c>
      <c r="P4554" s="340" t="s">
        <v>276</v>
      </c>
      <c r="Q4554" s="340" t="s">
        <v>276</v>
      </c>
      <c r="S4554">
        <f>SUM(J4554:K4554)</f>
        <v>12</v>
      </c>
    </row>
    <row r="4555" spans="1:19" ht="32" hidden="1" x14ac:dyDescent="0.2">
      <c r="A4555" s="481" t="s">
        <v>287</v>
      </c>
      <c r="B4555" s="345">
        <v>17</v>
      </c>
      <c r="C4555" s="387" t="str">
        <f t="shared" si="476"/>
        <v>GGW1.17</v>
      </c>
      <c r="D4555" s="388">
        <v>2</v>
      </c>
      <c r="E4555" s="485">
        <v>44152</v>
      </c>
      <c r="F4555" s="366" t="s">
        <v>772</v>
      </c>
      <c r="G4555" s="444">
        <f>INDEX([1]CAPS!$A:$A,MATCH(F:F,[1]CAPS!$H:$H,0))</f>
        <v>3997</v>
      </c>
      <c r="H4555" s="414" t="s">
        <v>236</v>
      </c>
      <c r="I4555" s="383" t="s">
        <v>239</v>
      </c>
      <c r="J4555" s="342" t="s">
        <v>276</v>
      </c>
      <c r="K4555" s="340">
        <v>30</v>
      </c>
      <c r="L4555" s="340">
        <v>0</v>
      </c>
      <c r="M4555" s="340" t="s">
        <v>276</v>
      </c>
      <c r="N4555" s="340">
        <v>0</v>
      </c>
      <c r="O4555" s="340">
        <v>3</v>
      </c>
      <c r="P4555" s="340">
        <v>0</v>
      </c>
      <c r="Q4555" s="340">
        <v>0</v>
      </c>
      <c r="S4555">
        <f t="shared" ref="S4555:S4618" si="477">SUM(J4555:K4555)+O4555</f>
        <v>33</v>
      </c>
    </row>
    <row r="4556" spans="1:19" ht="16" hidden="1" x14ac:dyDescent="0.2">
      <c r="A4556" s="481" t="s">
        <v>287</v>
      </c>
      <c r="B4556" s="345">
        <v>17</v>
      </c>
      <c r="C4556" s="387" t="str">
        <f t="shared" si="476"/>
        <v>GGW1.17</v>
      </c>
      <c r="D4556" s="388">
        <v>2</v>
      </c>
      <c r="E4556" s="485">
        <v>44152</v>
      </c>
      <c r="F4556" s="366" t="s">
        <v>189</v>
      </c>
      <c r="G4556" s="444">
        <f>INDEX([1]CAPS!$A:$A,MATCH(F:F,[1]CAPS!$H:$H,0))</f>
        <v>5541</v>
      </c>
      <c r="H4556" s="414" t="s">
        <v>234</v>
      </c>
      <c r="I4556" s="389" t="s">
        <v>238</v>
      </c>
      <c r="J4556" s="342" t="s">
        <v>276</v>
      </c>
      <c r="K4556" s="340">
        <v>22</v>
      </c>
      <c r="L4556" s="340">
        <v>0</v>
      </c>
      <c r="M4556" s="340" t="s">
        <v>276</v>
      </c>
      <c r="N4556" s="340">
        <v>0</v>
      </c>
      <c r="O4556" s="340">
        <v>0</v>
      </c>
      <c r="P4556" s="340">
        <v>0</v>
      </c>
      <c r="Q4556" s="340">
        <v>0</v>
      </c>
      <c r="S4556">
        <f t="shared" si="477"/>
        <v>22</v>
      </c>
    </row>
    <row r="4557" spans="1:19" ht="32" hidden="1" x14ac:dyDescent="0.2">
      <c r="A4557" s="481" t="s">
        <v>287</v>
      </c>
      <c r="B4557" s="345">
        <v>17</v>
      </c>
      <c r="C4557" s="387" t="str">
        <f t="shared" si="476"/>
        <v>GGW1.17</v>
      </c>
      <c r="D4557" s="388">
        <v>2</v>
      </c>
      <c r="E4557" s="485">
        <v>44152</v>
      </c>
      <c r="F4557" s="366" t="s">
        <v>188</v>
      </c>
      <c r="G4557" s="444">
        <f>INDEX([1]CAPS!$A:$A,MATCH(F:F,[1]CAPS!$H:$H,0))</f>
        <v>3174</v>
      </c>
      <c r="H4557" s="414" t="s">
        <v>233</v>
      </c>
      <c r="I4557" s="389" t="s">
        <v>239</v>
      </c>
      <c r="J4557" s="342" t="s">
        <v>276</v>
      </c>
      <c r="K4557" s="340">
        <v>15</v>
      </c>
      <c r="L4557" s="340">
        <v>0</v>
      </c>
      <c r="M4557" s="340" t="s">
        <v>276</v>
      </c>
      <c r="N4557" s="340">
        <v>0</v>
      </c>
      <c r="O4557" s="340">
        <v>0</v>
      </c>
      <c r="P4557" s="340">
        <v>0</v>
      </c>
      <c r="Q4557" s="340">
        <v>0</v>
      </c>
      <c r="S4557">
        <f t="shared" si="477"/>
        <v>15</v>
      </c>
    </row>
    <row r="4558" spans="1:19" ht="16" x14ac:dyDescent="0.2">
      <c r="A4558" s="481" t="s">
        <v>287</v>
      </c>
      <c r="B4558" s="345">
        <v>18</v>
      </c>
      <c r="C4558" s="387" t="str">
        <f t="shared" si="476"/>
        <v>GGW1.18</v>
      </c>
      <c r="D4558" s="388">
        <v>2</v>
      </c>
      <c r="E4558" s="485">
        <v>44152</v>
      </c>
      <c r="F4558" s="366" t="s">
        <v>132</v>
      </c>
      <c r="G4558" s="444">
        <f>INDEX([1]CAPS!$A:$A,MATCH(F:F,[1]CAPS!$H:$H,0))</f>
        <v>2469</v>
      </c>
      <c r="H4558" s="414" t="s">
        <v>233</v>
      </c>
      <c r="I4558" s="389" t="s">
        <v>238</v>
      </c>
      <c r="J4558" s="342" t="s">
        <v>276</v>
      </c>
      <c r="K4558" s="340">
        <v>13</v>
      </c>
      <c r="L4558" s="340">
        <v>0</v>
      </c>
      <c r="M4558" s="340" t="s">
        <v>276</v>
      </c>
      <c r="N4558" s="340">
        <v>0</v>
      </c>
      <c r="O4558" s="340" t="s">
        <v>276</v>
      </c>
      <c r="P4558" s="340" t="s">
        <v>276</v>
      </c>
      <c r="Q4558" s="340" t="s">
        <v>276</v>
      </c>
      <c r="S4558">
        <f>SUM(J4558:K4558)</f>
        <v>13</v>
      </c>
    </row>
    <row r="4559" spans="1:19" ht="32" hidden="1" x14ac:dyDescent="0.2">
      <c r="A4559" s="481" t="s">
        <v>287</v>
      </c>
      <c r="B4559" s="345">
        <v>18</v>
      </c>
      <c r="C4559" s="387" t="str">
        <f t="shared" si="476"/>
        <v>GGW1.18</v>
      </c>
      <c r="D4559" s="388">
        <v>2</v>
      </c>
      <c r="E4559" s="485">
        <v>44152</v>
      </c>
      <c r="F4559" s="366" t="s">
        <v>772</v>
      </c>
      <c r="G4559" s="444">
        <f>INDEX([1]CAPS!$A:$A,MATCH(F:F,[1]CAPS!$H:$H,0))</f>
        <v>3997</v>
      </c>
      <c r="H4559" s="414" t="s">
        <v>236</v>
      </c>
      <c r="I4559" s="383" t="s">
        <v>239</v>
      </c>
      <c r="J4559" s="342" t="s">
        <v>276</v>
      </c>
      <c r="K4559" s="340">
        <v>30</v>
      </c>
      <c r="L4559" s="340">
        <v>0</v>
      </c>
      <c r="M4559" s="340" t="s">
        <v>276</v>
      </c>
      <c r="N4559" s="340">
        <v>0</v>
      </c>
      <c r="O4559" s="340">
        <v>0</v>
      </c>
      <c r="P4559" s="340">
        <v>0</v>
      </c>
      <c r="Q4559" s="340">
        <v>0</v>
      </c>
      <c r="S4559">
        <f t="shared" si="477"/>
        <v>30</v>
      </c>
    </row>
    <row r="4560" spans="1:19" ht="32" hidden="1" x14ac:dyDescent="0.2">
      <c r="A4560" s="481" t="s">
        <v>287</v>
      </c>
      <c r="B4560" s="345">
        <v>18</v>
      </c>
      <c r="C4560" s="387" t="str">
        <f t="shared" si="476"/>
        <v>GGW1.18</v>
      </c>
      <c r="D4560" s="388">
        <v>2</v>
      </c>
      <c r="E4560" s="485">
        <v>44152</v>
      </c>
      <c r="F4560" s="366" t="s">
        <v>188</v>
      </c>
      <c r="G4560" s="444">
        <f>INDEX([1]CAPS!$A:$A,MATCH(F:F,[1]CAPS!$H:$H,0))</f>
        <v>3174</v>
      </c>
      <c r="H4560" s="414" t="s">
        <v>233</v>
      </c>
      <c r="I4560" s="383" t="s">
        <v>239</v>
      </c>
      <c r="J4560" s="342" t="s">
        <v>276</v>
      </c>
      <c r="K4560" s="340">
        <v>11</v>
      </c>
      <c r="L4560" s="340">
        <v>0</v>
      </c>
      <c r="M4560" s="340" t="s">
        <v>276</v>
      </c>
      <c r="N4560" s="340">
        <v>0</v>
      </c>
      <c r="O4560" s="340">
        <v>0</v>
      </c>
      <c r="P4560" s="340">
        <v>0</v>
      </c>
      <c r="Q4560" s="340">
        <v>0</v>
      </c>
      <c r="S4560">
        <f t="shared" si="477"/>
        <v>11</v>
      </c>
    </row>
    <row r="4561" spans="1:19" ht="16" hidden="1" x14ac:dyDescent="0.2">
      <c r="A4561" s="481" t="s">
        <v>287</v>
      </c>
      <c r="B4561" s="345">
        <v>18</v>
      </c>
      <c r="C4561" s="387" t="str">
        <f t="shared" si="476"/>
        <v>GGW1.18</v>
      </c>
      <c r="D4561" s="388">
        <v>2</v>
      </c>
      <c r="E4561" s="485">
        <v>44152</v>
      </c>
      <c r="F4561" s="366" t="s">
        <v>189</v>
      </c>
      <c r="G4561" s="444">
        <f>INDEX([1]CAPS!$A:$A,MATCH(F:F,[1]CAPS!$H:$H,0))</f>
        <v>5541</v>
      </c>
      <c r="H4561" s="414" t="s">
        <v>234</v>
      </c>
      <c r="I4561" s="389" t="s">
        <v>238</v>
      </c>
      <c r="J4561" s="342" t="s">
        <v>276</v>
      </c>
      <c r="K4561" s="340">
        <v>18</v>
      </c>
      <c r="L4561" s="340">
        <v>0</v>
      </c>
      <c r="M4561" s="340" t="s">
        <v>276</v>
      </c>
      <c r="N4561" s="340">
        <v>0</v>
      </c>
      <c r="O4561" s="340">
        <v>0</v>
      </c>
      <c r="P4561" s="340">
        <v>0</v>
      </c>
      <c r="Q4561" s="340">
        <v>0</v>
      </c>
      <c r="S4561">
        <f t="shared" si="477"/>
        <v>18</v>
      </c>
    </row>
    <row r="4562" spans="1:19" ht="16" x14ac:dyDescent="0.2">
      <c r="A4562" s="481" t="s">
        <v>287</v>
      </c>
      <c r="B4562" s="345">
        <v>19</v>
      </c>
      <c r="C4562" s="387" t="str">
        <f t="shared" si="476"/>
        <v>GGW1.19</v>
      </c>
      <c r="D4562" s="388">
        <v>2</v>
      </c>
      <c r="E4562" s="485">
        <v>44152</v>
      </c>
      <c r="F4562" s="366" t="s">
        <v>132</v>
      </c>
      <c r="G4562" s="444">
        <f>INDEX([1]CAPS!$A:$A,MATCH(F:F,[1]CAPS!$H:$H,0))</f>
        <v>2469</v>
      </c>
      <c r="H4562" s="414" t="s">
        <v>233</v>
      </c>
      <c r="I4562" s="389" t="s">
        <v>238</v>
      </c>
      <c r="J4562" s="342" t="s">
        <v>276</v>
      </c>
      <c r="K4562" s="340">
        <v>20</v>
      </c>
      <c r="L4562" s="340">
        <v>0</v>
      </c>
      <c r="M4562" s="340" t="s">
        <v>276</v>
      </c>
      <c r="N4562" s="340">
        <v>6</v>
      </c>
      <c r="O4562" s="340" t="s">
        <v>276</v>
      </c>
      <c r="P4562" s="340" t="s">
        <v>276</v>
      </c>
      <c r="Q4562" s="340" t="s">
        <v>276</v>
      </c>
      <c r="S4562">
        <f>SUM(J4562:K4562)</f>
        <v>20</v>
      </c>
    </row>
    <row r="4563" spans="1:19" ht="32" hidden="1" x14ac:dyDescent="0.2">
      <c r="A4563" s="481" t="s">
        <v>287</v>
      </c>
      <c r="B4563" s="345">
        <v>19</v>
      </c>
      <c r="C4563" s="387" t="str">
        <f t="shared" si="476"/>
        <v>GGW1.19</v>
      </c>
      <c r="D4563" s="388">
        <v>2</v>
      </c>
      <c r="E4563" s="485">
        <v>44152</v>
      </c>
      <c r="F4563" s="366" t="s">
        <v>135</v>
      </c>
      <c r="G4563" s="444">
        <f>INDEX([1]CAPS!$A:$A,MATCH(F:F,[1]CAPS!$H:$H,0))</f>
        <v>7766</v>
      </c>
      <c r="H4563" s="414" t="s">
        <v>236</v>
      </c>
      <c r="I4563" s="389" t="s">
        <v>242</v>
      </c>
      <c r="J4563" s="342" t="s">
        <v>276</v>
      </c>
      <c r="K4563" s="340">
        <v>2</v>
      </c>
      <c r="L4563" s="340">
        <v>0</v>
      </c>
      <c r="M4563" s="340" t="s">
        <v>276</v>
      </c>
      <c r="N4563" s="340">
        <v>0</v>
      </c>
      <c r="O4563" s="340">
        <v>0</v>
      </c>
      <c r="P4563" s="340">
        <v>0</v>
      </c>
      <c r="Q4563" s="340">
        <v>0</v>
      </c>
      <c r="S4563">
        <f t="shared" si="477"/>
        <v>2</v>
      </c>
    </row>
    <row r="4564" spans="1:19" ht="32" hidden="1" x14ac:dyDescent="0.2">
      <c r="A4564" s="481" t="s">
        <v>287</v>
      </c>
      <c r="B4564" s="345">
        <v>19</v>
      </c>
      <c r="C4564" s="387" t="str">
        <f t="shared" si="476"/>
        <v>GGW1.19</v>
      </c>
      <c r="D4564" s="388">
        <v>2</v>
      </c>
      <c r="E4564" s="485">
        <v>44152</v>
      </c>
      <c r="F4564" s="366" t="s">
        <v>772</v>
      </c>
      <c r="G4564" s="444">
        <f>INDEX([1]CAPS!$A:$A,MATCH(F:F,[1]CAPS!$H:$H,0))</f>
        <v>3997</v>
      </c>
      <c r="H4564" s="414" t="s">
        <v>236</v>
      </c>
      <c r="I4564" s="383" t="s">
        <v>239</v>
      </c>
      <c r="J4564" s="342" t="s">
        <v>276</v>
      </c>
      <c r="K4564" s="340">
        <v>12</v>
      </c>
      <c r="L4564" s="340">
        <v>0</v>
      </c>
      <c r="M4564" s="340" t="s">
        <v>276</v>
      </c>
      <c r="N4564" s="340">
        <v>0</v>
      </c>
      <c r="O4564" s="340">
        <v>3</v>
      </c>
      <c r="P4564" s="340">
        <v>0</v>
      </c>
      <c r="Q4564" s="340">
        <v>0</v>
      </c>
      <c r="S4564">
        <f t="shared" si="477"/>
        <v>15</v>
      </c>
    </row>
    <row r="4565" spans="1:19" ht="32" hidden="1" x14ac:dyDescent="0.2">
      <c r="A4565" s="481" t="s">
        <v>287</v>
      </c>
      <c r="B4565" s="345">
        <v>19</v>
      </c>
      <c r="C4565" s="387" t="str">
        <f t="shared" si="476"/>
        <v>GGW1.19</v>
      </c>
      <c r="D4565" s="388">
        <v>2</v>
      </c>
      <c r="E4565" s="485">
        <v>44152</v>
      </c>
      <c r="F4565" s="366" t="s">
        <v>188</v>
      </c>
      <c r="G4565" s="444">
        <f>INDEX([1]CAPS!$A:$A,MATCH(F:F,[1]CAPS!$H:$H,0))</f>
        <v>3174</v>
      </c>
      <c r="H4565" s="414" t="s">
        <v>233</v>
      </c>
      <c r="I4565" s="383" t="s">
        <v>239</v>
      </c>
      <c r="J4565" s="342" t="s">
        <v>276</v>
      </c>
      <c r="K4565" s="340">
        <v>10</v>
      </c>
      <c r="L4565" s="340">
        <v>0</v>
      </c>
      <c r="M4565" s="340" t="s">
        <v>276</v>
      </c>
      <c r="N4565" s="340">
        <v>1</v>
      </c>
      <c r="O4565" s="340">
        <v>0</v>
      </c>
      <c r="P4565" s="340">
        <v>0</v>
      </c>
      <c r="Q4565" s="340">
        <v>0</v>
      </c>
      <c r="S4565">
        <f t="shared" si="477"/>
        <v>10</v>
      </c>
    </row>
    <row r="4566" spans="1:19" ht="16" hidden="1" x14ac:dyDescent="0.2">
      <c r="A4566" s="481" t="s">
        <v>287</v>
      </c>
      <c r="B4566" s="345">
        <v>19</v>
      </c>
      <c r="C4566" s="387" t="str">
        <f t="shared" si="476"/>
        <v>GGW1.19</v>
      </c>
      <c r="D4566" s="388">
        <v>2</v>
      </c>
      <c r="E4566" s="485">
        <v>44152</v>
      </c>
      <c r="F4566" s="366" t="s">
        <v>189</v>
      </c>
      <c r="G4566" s="444">
        <f>INDEX([1]CAPS!$A:$A,MATCH(F:F,[1]CAPS!$H:$H,0))</f>
        <v>5541</v>
      </c>
      <c r="H4566" s="414" t="s">
        <v>234</v>
      </c>
      <c r="I4566" s="389" t="s">
        <v>238</v>
      </c>
      <c r="J4566" s="342" t="s">
        <v>276</v>
      </c>
      <c r="K4566" s="451">
        <f>3+5</f>
        <v>8</v>
      </c>
      <c r="L4566" s="451">
        <f>0+1</f>
        <v>1</v>
      </c>
      <c r="M4566" s="340" t="s">
        <v>276</v>
      </c>
      <c r="N4566" s="340">
        <v>0</v>
      </c>
      <c r="O4566" s="340">
        <v>0</v>
      </c>
      <c r="P4566" s="340">
        <v>0</v>
      </c>
      <c r="Q4566" s="340">
        <v>0</v>
      </c>
      <c r="R4566" s="360" t="s">
        <v>926</v>
      </c>
      <c r="S4566">
        <f t="shared" si="477"/>
        <v>8</v>
      </c>
    </row>
    <row r="4567" spans="1:19" ht="16" x14ac:dyDescent="0.2">
      <c r="A4567" s="481" t="s">
        <v>287</v>
      </c>
      <c r="B4567" s="345">
        <v>20</v>
      </c>
      <c r="C4567" s="387" t="str">
        <f t="shared" si="476"/>
        <v>GGW1.20</v>
      </c>
      <c r="D4567" s="388">
        <v>2</v>
      </c>
      <c r="E4567" s="485">
        <v>44152</v>
      </c>
      <c r="F4567" s="366" t="s">
        <v>132</v>
      </c>
      <c r="G4567" s="444">
        <f>INDEX([1]CAPS!$A:$A,MATCH(F:F,[1]CAPS!$H:$H,0))</f>
        <v>2469</v>
      </c>
      <c r="H4567" s="414" t="s">
        <v>233</v>
      </c>
      <c r="I4567" s="389" t="s">
        <v>238</v>
      </c>
      <c r="J4567" s="342" t="s">
        <v>276</v>
      </c>
      <c r="K4567" s="340">
        <v>18</v>
      </c>
      <c r="L4567" s="340">
        <v>0</v>
      </c>
      <c r="M4567" s="340" t="s">
        <v>276</v>
      </c>
      <c r="N4567" s="340">
        <v>0</v>
      </c>
      <c r="O4567" s="340" t="s">
        <v>276</v>
      </c>
      <c r="P4567" s="340" t="s">
        <v>276</v>
      </c>
      <c r="Q4567" s="340" t="s">
        <v>276</v>
      </c>
      <c r="S4567">
        <f>SUM(J4567:K4567)</f>
        <v>18</v>
      </c>
    </row>
    <row r="4568" spans="1:19" ht="32" hidden="1" x14ac:dyDescent="0.2">
      <c r="A4568" s="481" t="s">
        <v>287</v>
      </c>
      <c r="B4568" s="345">
        <v>20</v>
      </c>
      <c r="C4568" s="387" t="str">
        <f t="shared" si="476"/>
        <v>GGW1.20</v>
      </c>
      <c r="D4568" s="388">
        <v>2</v>
      </c>
      <c r="E4568" s="485">
        <v>44152</v>
      </c>
      <c r="F4568" s="366" t="s">
        <v>772</v>
      </c>
      <c r="G4568" s="444">
        <f>INDEX([1]CAPS!$A:$A,MATCH(F:F,[1]CAPS!$H:$H,0))</f>
        <v>3997</v>
      </c>
      <c r="H4568" s="414" t="s">
        <v>236</v>
      </c>
      <c r="I4568" s="383" t="s">
        <v>239</v>
      </c>
      <c r="J4568" s="342" t="s">
        <v>276</v>
      </c>
      <c r="K4568" s="340">
        <v>10</v>
      </c>
      <c r="L4568" s="340">
        <v>0</v>
      </c>
      <c r="M4568" s="340" t="s">
        <v>276</v>
      </c>
      <c r="N4568" s="340">
        <v>0</v>
      </c>
      <c r="O4568" s="340">
        <v>5</v>
      </c>
      <c r="P4568" s="340">
        <v>0</v>
      </c>
      <c r="Q4568" s="340">
        <v>0</v>
      </c>
      <c r="S4568">
        <f t="shared" si="477"/>
        <v>15</v>
      </c>
    </row>
    <row r="4569" spans="1:19" ht="16" hidden="1" x14ac:dyDescent="0.2">
      <c r="A4569" s="481" t="s">
        <v>287</v>
      </c>
      <c r="B4569" s="345">
        <v>20</v>
      </c>
      <c r="C4569" s="387" t="str">
        <f t="shared" si="476"/>
        <v>GGW1.20</v>
      </c>
      <c r="D4569" s="388">
        <v>2</v>
      </c>
      <c r="E4569" s="485">
        <v>44152</v>
      </c>
      <c r="F4569" s="366" t="s">
        <v>189</v>
      </c>
      <c r="G4569" s="444">
        <f>INDEX([1]CAPS!$A:$A,MATCH(F:F,[1]CAPS!$H:$H,0))</f>
        <v>5541</v>
      </c>
      <c r="H4569" s="414" t="s">
        <v>234</v>
      </c>
      <c r="I4569" s="389" t="s">
        <v>238</v>
      </c>
      <c r="J4569" s="342" t="s">
        <v>276</v>
      </c>
      <c r="K4569" s="340">
        <v>3</v>
      </c>
      <c r="L4569" s="340">
        <v>0</v>
      </c>
      <c r="M4569" s="340" t="s">
        <v>276</v>
      </c>
      <c r="N4569" s="340">
        <v>0</v>
      </c>
      <c r="O4569" s="340">
        <v>0</v>
      </c>
      <c r="P4569" s="340">
        <v>0</v>
      </c>
      <c r="Q4569" s="340">
        <v>0</v>
      </c>
      <c r="S4569">
        <f t="shared" si="477"/>
        <v>3</v>
      </c>
    </row>
    <row r="4570" spans="1:19" ht="32" hidden="1" x14ac:dyDescent="0.2">
      <c r="A4570" s="481" t="s">
        <v>287</v>
      </c>
      <c r="B4570" s="345">
        <v>20</v>
      </c>
      <c r="C4570" s="387" t="str">
        <f t="shared" si="476"/>
        <v>GGW1.20</v>
      </c>
      <c r="D4570" s="388">
        <v>2</v>
      </c>
      <c r="E4570" s="485">
        <v>44152</v>
      </c>
      <c r="F4570" s="366" t="s">
        <v>188</v>
      </c>
      <c r="G4570" s="444">
        <f>INDEX([1]CAPS!$A:$A,MATCH(F:F,[1]CAPS!$H:$H,0))</f>
        <v>3174</v>
      </c>
      <c r="H4570" s="414" t="s">
        <v>233</v>
      </c>
      <c r="I4570" s="383" t="s">
        <v>239</v>
      </c>
      <c r="J4570" s="342" t="s">
        <v>276</v>
      </c>
      <c r="K4570" s="340">
        <v>15</v>
      </c>
      <c r="L4570" s="340">
        <v>0</v>
      </c>
      <c r="M4570" s="340" t="s">
        <v>276</v>
      </c>
      <c r="N4570" s="340">
        <v>0</v>
      </c>
      <c r="O4570" s="340">
        <v>0</v>
      </c>
      <c r="P4570" s="340">
        <v>0</v>
      </c>
      <c r="Q4570" s="340">
        <v>0</v>
      </c>
      <c r="S4570">
        <f t="shared" si="477"/>
        <v>15</v>
      </c>
    </row>
    <row r="4571" spans="1:19" ht="32" hidden="1" x14ac:dyDescent="0.2">
      <c r="A4571" s="481" t="s">
        <v>287</v>
      </c>
      <c r="B4571" s="345">
        <v>20</v>
      </c>
      <c r="C4571" s="387" t="str">
        <f t="shared" si="476"/>
        <v>GGW1.20</v>
      </c>
      <c r="D4571" s="388">
        <v>2</v>
      </c>
      <c r="E4571" s="485">
        <v>44152</v>
      </c>
      <c r="F4571" s="366" t="s">
        <v>135</v>
      </c>
      <c r="G4571" s="444">
        <f>INDEX([1]CAPS!$A:$A,MATCH(F:F,[1]CAPS!$H:$H,0))</f>
        <v>7766</v>
      </c>
      <c r="H4571" s="414" t="s">
        <v>236</v>
      </c>
      <c r="I4571" s="389" t="s">
        <v>242</v>
      </c>
      <c r="J4571" s="342" t="s">
        <v>276</v>
      </c>
      <c r="K4571" s="340">
        <v>1</v>
      </c>
      <c r="L4571" s="340">
        <v>0</v>
      </c>
      <c r="M4571" s="340" t="s">
        <v>276</v>
      </c>
      <c r="N4571" s="340">
        <v>0</v>
      </c>
      <c r="O4571" s="340">
        <v>0</v>
      </c>
      <c r="P4571" s="340">
        <v>0</v>
      </c>
      <c r="Q4571" s="340">
        <v>0</v>
      </c>
      <c r="S4571">
        <f t="shared" si="477"/>
        <v>1</v>
      </c>
    </row>
    <row r="4572" spans="1:19" ht="16" x14ac:dyDescent="0.2">
      <c r="A4572" s="481" t="s">
        <v>287</v>
      </c>
      <c r="B4572" s="345">
        <v>20</v>
      </c>
      <c r="C4572" s="387" t="str">
        <f t="shared" si="476"/>
        <v>GGW1.20</v>
      </c>
      <c r="D4572" s="388">
        <v>2</v>
      </c>
      <c r="E4572" s="485">
        <v>44152</v>
      </c>
      <c r="F4572" s="366" t="s">
        <v>127</v>
      </c>
      <c r="G4572" s="444">
        <f>INDEX([1]CAPS!$A:$A,MATCH(F:F,[1]CAPS!$H:$H,0))</f>
        <v>10605</v>
      </c>
      <c r="H4572" s="414" t="s">
        <v>233</v>
      </c>
      <c r="I4572" s="389" t="s">
        <v>238</v>
      </c>
      <c r="J4572" s="342" t="s">
        <v>276</v>
      </c>
      <c r="K4572" s="340">
        <v>1</v>
      </c>
      <c r="L4572" s="340">
        <v>0</v>
      </c>
      <c r="M4572" s="340" t="s">
        <v>276</v>
      </c>
      <c r="N4572" s="340">
        <v>0</v>
      </c>
      <c r="O4572" s="340" t="s">
        <v>276</v>
      </c>
      <c r="P4572" s="340" t="s">
        <v>276</v>
      </c>
      <c r="Q4572" s="340" t="s">
        <v>276</v>
      </c>
      <c r="S4572">
        <f>SUM(J4572:K4572)</f>
        <v>1</v>
      </c>
    </row>
    <row r="4573" spans="1:19" ht="16" hidden="1" x14ac:dyDescent="0.2">
      <c r="A4573" s="481" t="s">
        <v>287</v>
      </c>
      <c r="B4573" s="345">
        <v>1</v>
      </c>
      <c r="C4573" s="387" t="str">
        <f t="shared" si="476"/>
        <v>GGW1.1</v>
      </c>
      <c r="D4573" s="388">
        <v>2</v>
      </c>
      <c r="E4573" s="485">
        <v>44152</v>
      </c>
      <c r="F4573" s="366" t="s">
        <v>772</v>
      </c>
      <c r="G4573" s="444">
        <f>INDEX([1]CAPS!$A:$A,MATCH(F:F,[1]CAPS!$H:$H,0))</f>
        <v>3997</v>
      </c>
      <c r="H4573" s="414"/>
      <c r="I4573" s="389"/>
      <c r="J4573" s="342" t="s">
        <v>276</v>
      </c>
      <c r="K4573" s="340">
        <v>1</v>
      </c>
      <c r="L4573" s="340">
        <v>0</v>
      </c>
      <c r="M4573" s="340" t="s">
        <v>276</v>
      </c>
      <c r="N4573" s="340">
        <v>0</v>
      </c>
      <c r="O4573" s="340">
        <v>0</v>
      </c>
      <c r="P4573" s="340">
        <v>0</v>
      </c>
      <c r="Q4573" s="340">
        <v>0</v>
      </c>
      <c r="S4573">
        <f t="shared" si="477"/>
        <v>1</v>
      </c>
    </row>
    <row r="4574" spans="1:19" ht="16" hidden="1" x14ac:dyDescent="0.2">
      <c r="A4574" s="481" t="s">
        <v>287</v>
      </c>
      <c r="B4574" s="345">
        <v>2</v>
      </c>
      <c r="C4574" s="387" t="str">
        <f t="shared" si="476"/>
        <v>GGW1.2</v>
      </c>
      <c r="D4574" s="388">
        <v>2</v>
      </c>
      <c r="E4574" s="485">
        <v>44152</v>
      </c>
      <c r="F4574" s="366" t="s">
        <v>188</v>
      </c>
      <c r="G4574" s="444">
        <f>INDEX([1]CAPS!$A:$A,MATCH(F:F,[1]CAPS!$H:$H,0))</f>
        <v>3174</v>
      </c>
      <c r="H4574" s="414"/>
      <c r="I4574" s="389"/>
      <c r="J4574" s="342" t="s">
        <v>276</v>
      </c>
      <c r="K4574" s="340">
        <v>1</v>
      </c>
      <c r="L4574" s="340">
        <v>0</v>
      </c>
      <c r="M4574" s="340" t="s">
        <v>276</v>
      </c>
      <c r="N4574" s="340">
        <v>0</v>
      </c>
      <c r="O4574" s="340">
        <v>0</v>
      </c>
      <c r="P4574" s="340">
        <v>0</v>
      </c>
      <c r="Q4574" s="340">
        <v>0</v>
      </c>
      <c r="R4574" t="s">
        <v>731</v>
      </c>
      <c r="S4574">
        <f t="shared" si="477"/>
        <v>1</v>
      </c>
    </row>
    <row r="4575" spans="1:19" ht="16" x14ac:dyDescent="0.2">
      <c r="A4575" s="481" t="s">
        <v>287</v>
      </c>
      <c r="B4575" s="345">
        <v>4</v>
      </c>
      <c r="C4575" s="387" t="str">
        <f t="shared" si="476"/>
        <v>GGW1.4</v>
      </c>
      <c r="D4575" s="388">
        <v>2</v>
      </c>
      <c r="E4575" s="485">
        <v>44152</v>
      </c>
      <c r="F4575" s="393" t="s">
        <v>189</v>
      </c>
      <c r="G4575" s="444">
        <f>INDEX([1]CAPS!$A:$A,MATCH(F:F,[1]CAPS!$H:$H,0))</f>
        <v>5541</v>
      </c>
      <c r="H4575" s="414"/>
      <c r="I4575" s="389"/>
      <c r="J4575" s="342" t="s">
        <v>276</v>
      </c>
      <c r="K4575" s="340">
        <v>7</v>
      </c>
      <c r="L4575" s="340">
        <v>0</v>
      </c>
      <c r="M4575" s="340" t="s">
        <v>276</v>
      </c>
      <c r="N4575" s="340">
        <v>0</v>
      </c>
      <c r="O4575" s="340" t="s">
        <v>276</v>
      </c>
      <c r="P4575" s="340" t="s">
        <v>276</v>
      </c>
      <c r="Q4575" s="340" t="s">
        <v>276</v>
      </c>
      <c r="R4575" s="303" t="s">
        <v>927</v>
      </c>
      <c r="S4575">
        <f>SUM(J4575:K4575)</f>
        <v>7</v>
      </c>
    </row>
    <row r="4576" spans="1:19" ht="16" hidden="1" x14ac:dyDescent="0.2">
      <c r="A4576" s="481" t="s">
        <v>287</v>
      </c>
      <c r="B4576" s="345">
        <v>4</v>
      </c>
      <c r="C4576" s="387" t="str">
        <f t="shared" si="476"/>
        <v>GGW1.4</v>
      </c>
      <c r="D4576" s="388">
        <v>2</v>
      </c>
      <c r="E4576" s="485">
        <v>44152</v>
      </c>
      <c r="F4576" s="366" t="s">
        <v>188</v>
      </c>
      <c r="G4576" s="444">
        <f>INDEX([1]CAPS!$A:$A,MATCH(F:F,[1]CAPS!$H:$H,0))</f>
        <v>3174</v>
      </c>
      <c r="H4576" s="414"/>
      <c r="I4576" s="389"/>
      <c r="J4576" s="342" t="s">
        <v>276</v>
      </c>
      <c r="K4576" s="340">
        <v>3</v>
      </c>
      <c r="L4576" s="340">
        <v>0</v>
      </c>
      <c r="M4576" s="340" t="s">
        <v>276</v>
      </c>
      <c r="N4576" s="340">
        <v>0</v>
      </c>
      <c r="O4576" s="340">
        <v>0</v>
      </c>
      <c r="P4576" s="340">
        <v>0</v>
      </c>
      <c r="Q4576" s="340">
        <v>0</v>
      </c>
      <c r="S4576">
        <f t="shared" si="477"/>
        <v>3</v>
      </c>
    </row>
    <row r="4577" spans="1:19" ht="32" hidden="1" x14ac:dyDescent="0.2">
      <c r="A4577" s="481" t="s">
        <v>287</v>
      </c>
      <c r="B4577" s="345">
        <v>4</v>
      </c>
      <c r="C4577" s="387" t="str">
        <f t="shared" si="476"/>
        <v>GGW1.4</v>
      </c>
      <c r="D4577" s="388">
        <v>2</v>
      </c>
      <c r="E4577" s="485">
        <v>44152</v>
      </c>
      <c r="F4577" s="366" t="s">
        <v>232</v>
      </c>
      <c r="G4577" s="444">
        <f>INDEX([1]CAPS!$A:$A,MATCH(F:F,[1]CAPS!$H:$H,0))</f>
        <v>8875</v>
      </c>
      <c r="H4577" s="414"/>
      <c r="I4577" s="389"/>
      <c r="J4577" s="342" t="s">
        <v>276</v>
      </c>
      <c r="K4577" s="340">
        <v>0</v>
      </c>
      <c r="L4577" s="340">
        <v>0</v>
      </c>
      <c r="M4577" s="340" t="s">
        <v>276</v>
      </c>
      <c r="N4577" s="340">
        <v>0</v>
      </c>
      <c r="O4577" s="340">
        <v>1</v>
      </c>
      <c r="P4577" s="340">
        <v>0</v>
      </c>
      <c r="Q4577" s="340">
        <v>0</v>
      </c>
      <c r="S4577">
        <f t="shared" si="477"/>
        <v>1</v>
      </c>
    </row>
    <row r="4578" spans="1:19" ht="16" x14ac:dyDescent="0.2">
      <c r="A4578" s="481" t="s">
        <v>287</v>
      </c>
      <c r="B4578" s="345">
        <v>5</v>
      </c>
      <c r="C4578" s="387" t="str">
        <f t="shared" si="476"/>
        <v>GGW1.5</v>
      </c>
      <c r="D4578" s="388">
        <v>2</v>
      </c>
      <c r="E4578" s="485">
        <v>44152</v>
      </c>
      <c r="F4578" s="366" t="s">
        <v>132</v>
      </c>
      <c r="G4578" s="444">
        <f>INDEX([1]CAPS!$A:$A,MATCH(F:F,[1]CAPS!$H:$H,0))</f>
        <v>2469</v>
      </c>
      <c r="H4578" s="414"/>
      <c r="I4578" s="389"/>
      <c r="J4578" s="342" t="s">
        <v>276</v>
      </c>
      <c r="K4578" s="340">
        <v>1</v>
      </c>
      <c r="L4578" s="340">
        <v>0</v>
      </c>
      <c r="M4578" s="340" t="s">
        <v>276</v>
      </c>
      <c r="N4578" s="340">
        <v>0</v>
      </c>
      <c r="O4578" s="340" t="s">
        <v>276</v>
      </c>
      <c r="P4578" s="340" t="s">
        <v>276</v>
      </c>
      <c r="Q4578" s="340" t="s">
        <v>276</v>
      </c>
      <c r="S4578">
        <f>SUM(J4578:K4578)</f>
        <v>1</v>
      </c>
    </row>
    <row r="4579" spans="1:19" ht="16" hidden="1" x14ac:dyDescent="0.2">
      <c r="A4579" s="481" t="s">
        <v>287</v>
      </c>
      <c r="B4579" s="345">
        <v>5</v>
      </c>
      <c r="C4579" s="387" t="str">
        <f t="shared" si="476"/>
        <v>GGW1.5</v>
      </c>
      <c r="D4579" s="388">
        <v>2</v>
      </c>
      <c r="E4579" s="485">
        <v>44152</v>
      </c>
      <c r="F4579" s="366" t="s">
        <v>556</v>
      </c>
      <c r="G4579" s="444">
        <f>INDEX([1]CAPS!$A:$A,MATCH(F:F,[1]CAPS!$H:$H,0))</f>
        <v>4604</v>
      </c>
      <c r="H4579" s="414"/>
      <c r="I4579" s="389"/>
      <c r="J4579" s="342" t="s">
        <v>276</v>
      </c>
      <c r="K4579" s="340">
        <v>1</v>
      </c>
      <c r="L4579" s="340">
        <v>0</v>
      </c>
      <c r="M4579" s="340" t="s">
        <v>276</v>
      </c>
      <c r="N4579" s="340">
        <v>0</v>
      </c>
      <c r="O4579" s="340">
        <v>0</v>
      </c>
      <c r="P4579" s="340">
        <v>0</v>
      </c>
      <c r="Q4579" s="340">
        <v>0</v>
      </c>
      <c r="S4579">
        <f t="shared" si="477"/>
        <v>1</v>
      </c>
    </row>
    <row r="4580" spans="1:19" ht="16" hidden="1" x14ac:dyDescent="0.2">
      <c r="A4580" s="481" t="s">
        <v>287</v>
      </c>
      <c r="B4580" s="345">
        <v>5</v>
      </c>
      <c r="C4580" s="387" t="str">
        <f t="shared" si="476"/>
        <v>GGW1.5</v>
      </c>
      <c r="D4580" s="388">
        <v>2</v>
      </c>
      <c r="E4580" s="485">
        <v>44152</v>
      </c>
      <c r="F4580" s="366" t="s">
        <v>488</v>
      </c>
      <c r="G4580" s="444">
        <f>INDEX([1]CAPS!$A:$A,MATCH(F:F,[1]CAPS!$H:$H,0))</f>
        <v>1161</v>
      </c>
      <c r="H4580" s="414"/>
      <c r="I4580" s="389"/>
      <c r="J4580" s="342" t="s">
        <v>276</v>
      </c>
      <c r="K4580" s="340">
        <v>0</v>
      </c>
      <c r="L4580" s="340">
        <v>0</v>
      </c>
      <c r="M4580" s="340" t="s">
        <v>276</v>
      </c>
      <c r="N4580" s="340">
        <v>0</v>
      </c>
      <c r="O4580" s="340">
        <v>3</v>
      </c>
      <c r="P4580" s="340">
        <v>0</v>
      </c>
      <c r="Q4580" s="340">
        <v>0</v>
      </c>
      <c r="S4580">
        <f t="shared" si="477"/>
        <v>3</v>
      </c>
    </row>
    <row r="4581" spans="1:19" ht="16" hidden="1" x14ac:dyDescent="0.2">
      <c r="A4581" s="481" t="s">
        <v>287</v>
      </c>
      <c r="B4581" s="345">
        <v>5</v>
      </c>
      <c r="C4581" s="387" t="str">
        <f t="shared" si="476"/>
        <v>GGW1.5</v>
      </c>
      <c r="D4581" s="388">
        <v>2</v>
      </c>
      <c r="E4581" s="485">
        <v>44152</v>
      </c>
      <c r="F4581" s="366" t="s">
        <v>166</v>
      </c>
      <c r="G4581" s="444">
        <f>INDEX([1]CAPS!$A:$A,MATCH(F:F,[1]CAPS!$H:$H,0))</f>
        <v>6182</v>
      </c>
      <c r="H4581" s="414"/>
      <c r="I4581" s="389"/>
      <c r="J4581" s="342" t="s">
        <v>276</v>
      </c>
      <c r="K4581" s="340">
        <v>0</v>
      </c>
      <c r="L4581" s="340">
        <v>0</v>
      </c>
      <c r="M4581" s="340" t="s">
        <v>276</v>
      </c>
      <c r="N4581" s="340">
        <v>0</v>
      </c>
      <c r="O4581" s="340">
        <v>1</v>
      </c>
      <c r="P4581" s="340">
        <v>0</v>
      </c>
      <c r="Q4581" s="340">
        <v>0</v>
      </c>
      <c r="S4581">
        <f t="shared" si="477"/>
        <v>1</v>
      </c>
    </row>
    <row r="4582" spans="1:19" ht="32" hidden="1" x14ac:dyDescent="0.2">
      <c r="A4582" s="481" t="s">
        <v>287</v>
      </c>
      <c r="B4582" s="345">
        <v>5</v>
      </c>
      <c r="C4582" s="387" t="str">
        <f t="shared" si="476"/>
        <v>GGW1.5</v>
      </c>
      <c r="D4582" s="388">
        <v>2</v>
      </c>
      <c r="E4582" s="485">
        <v>44152</v>
      </c>
      <c r="F4582" s="366" t="s">
        <v>232</v>
      </c>
      <c r="G4582" s="444">
        <f>INDEX([1]CAPS!$A:$A,MATCH(F:F,[1]CAPS!$H:$H,0))</f>
        <v>8875</v>
      </c>
      <c r="H4582" s="414"/>
      <c r="I4582" s="389"/>
      <c r="J4582" s="342" t="s">
        <v>276</v>
      </c>
      <c r="K4582" s="340">
        <v>0</v>
      </c>
      <c r="L4582" s="340">
        <v>0</v>
      </c>
      <c r="M4582" s="340" t="s">
        <v>276</v>
      </c>
      <c r="N4582" s="340">
        <v>0</v>
      </c>
      <c r="O4582" s="451">
        <v>1</v>
      </c>
      <c r="P4582" s="340">
        <v>0</v>
      </c>
      <c r="Q4582" s="340">
        <v>0</v>
      </c>
      <c r="R4582" t="s">
        <v>732</v>
      </c>
      <c r="S4582">
        <f t="shared" si="477"/>
        <v>1</v>
      </c>
    </row>
    <row r="4583" spans="1:19" ht="16" x14ac:dyDescent="0.2">
      <c r="A4583" s="481" t="s">
        <v>287</v>
      </c>
      <c r="B4583" s="345">
        <v>6</v>
      </c>
      <c r="C4583" s="387" t="str">
        <f t="shared" si="476"/>
        <v>GGW1.6</v>
      </c>
      <c r="D4583" s="388">
        <v>2</v>
      </c>
      <c r="E4583" s="485">
        <v>44152</v>
      </c>
      <c r="F4583" s="393" t="s">
        <v>189</v>
      </c>
      <c r="G4583" s="444">
        <f>INDEX([1]CAPS!$A:$A,MATCH(F:F,[1]CAPS!$H:$H,0))</f>
        <v>5541</v>
      </c>
      <c r="H4583" s="414"/>
      <c r="I4583" s="389"/>
      <c r="J4583" s="342" t="s">
        <v>276</v>
      </c>
      <c r="K4583" s="340">
        <v>11</v>
      </c>
      <c r="L4583" s="340">
        <v>0</v>
      </c>
      <c r="M4583" s="340" t="s">
        <v>276</v>
      </c>
      <c r="N4583" s="340">
        <v>0</v>
      </c>
      <c r="O4583" s="340" t="s">
        <v>276</v>
      </c>
      <c r="P4583" s="340" t="s">
        <v>276</v>
      </c>
      <c r="Q4583" s="340" t="s">
        <v>276</v>
      </c>
      <c r="R4583" s="303" t="s">
        <v>927</v>
      </c>
      <c r="S4583">
        <f>SUM(J4583:K4583)</f>
        <v>11</v>
      </c>
    </row>
    <row r="4584" spans="1:19" ht="32" hidden="1" x14ac:dyDescent="0.2">
      <c r="A4584" s="481" t="s">
        <v>287</v>
      </c>
      <c r="B4584" s="345">
        <v>6</v>
      </c>
      <c r="C4584" s="387" t="str">
        <f t="shared" si="476"/>
        <v>GGW1.6</v>
      </c>
      <c r="D4584" s="388">
        <v>2</v>
      </c>
      <c r="E4584" s="485">
        <v>44152</v>
      </c>
      <c r="F4584" s="366" t="s">
        <v>232</v>
      </c>
      <c r="G4584" s="444">
        <f>INDEX([1]CAPS!$A:$A,MATCH(F:F,[1]CAPS!$H:$H,0))</f>
        <v>8875</v>
      </c>
      <c r="H4584" s="414"/>
      <c r="I4584" s="389"/>
      <c r="J4584" s="342" t="s">
        <v>276</v>
      </c>
      <c r="K4584" s="340">
        <v>0</v>
      </c>
      <c r="L4584" s="340">
        <v>0</v>
      </c>
      <c r="M4584" s="340" t="s">
        <v>276</v>
      </c>
      <c r="N4584" s="340">
        <v>0</v>
      </c>
      <c r="O4584" s="340">
        <v>2</v>
      </c>
      <c r="P4584" s="340">
        <v>0</v>
      </c>
      <c r="Q4584" s="340">
        <v>0</v>
      </c>
      <c r="S4584">
        <f t="shared" si="477"/>
        <v>2</v>
      </c>
    </row>
    <row r="4585" spans="1:19" ht="16" hidden="1" x14ac:dyDescent="0.2">
      <c r="A4585" s="481" t="s">
        <v>287</v>
      </c>
      <c r="B4585" s="345">
        <v>6</v>
      </c>
      <c r="C4585" s="387" t="str">
        <f t="shared" si="476"/>
        <v>GGW1.6</v>
      </c>
      <c r="D4585" s="388">
        <v>2</v>
      </c>
      <c r="E4585" s="485">
        <v>44152</v>
      </c>
      <c r="F4585" s="366" t="s">
        <v>488</v>
      </c>
      <c r="G4585" s="444">
        <f>INDEX([1]CAPS!$A:$A,MATCH(F:F,[1]CAPS!$H:$H,0))</f>
        <v>1161</v>
      </c>
      <c r="H4585" s="414"/>
      <c r="I4585" s="389"/>
      <c r="J4585" s="342" t="s">
        <v>276</v>
      </c>
      <c r="K4585" s="340">
        <v>0</v>
      </c>
      <c r="L4585" s="340">
        <v>0</v>
      </c>
      <c r="M4585" s="340" t="s">
        <v>276</v>
      </c>
      <c r="N4585" s="340">
        <v>0</v>
      </c>
      <c r="O4585" s="340">
        <v>2</v>
      </c>
      <c r="P4585" s="340">
        <v>0</v>
      </c>
      <c r="Q4585" s="340">
        <v>0</v>
      </c>
      <c r="S4585">
        <f t="shared" si="477"/>
        <v>2</v>
      </c>
    </row>
    <row r="4586" spans="1:19" ht="16" hidden="1" x14ac:dyDescent="0.2">
      <c r="A4586" s="481" t="s">
        <v>287</v>
      </c>
      <c r="B4586" s="345">
        <v>6</v>
      </c>
      <c r="C4586" s="387" t="str">
        <f t="shared" si="476"/>
        <v>GGW1.6</v>
      </c>
      <c r="D4586" s="388">
        <v>2</v>
      </c>
      <c r="E4586" s="485">
        <v>44152</v>
      </c>
      <c r="F4586" s="366" t="s">
        <v>596</v>
      </c>
      <c r="G4586" s="444">
        <f>INDEX([1]CAPS!$A:$A,MATCH(F:F,[1]CAPS!$H:$H,0))</f>
        <v>3175</v>
      </c>
      <c r="H4586" s="414"/>
      <c r="I4586" s="389"/>
      <c r="J4586" s="342" t="s">
        <v>276</v>
      </c>
      <c r="K4586" s="340">
        <v>1</v>
      </c>
      <c r="L4586" s="340">
        <v>0</v>
      </c>
      <c r="M4586" s="340" t="s">
        <v>276</v>
      </c>
      <c r="N4586" s="340">
        <v>1</v>
      </c>
      <c r="O4586" s="340">
        <v>0</v>
      </c>
      <c r="P4586" s="340">
        <v>0</v>
      </c>
      <c r="Q4586" s="340">
        <v>0</v>
      </c>
      <c r="S4586">
        <f t="shared" si="477"/>
        <v>1</v>
      </c>
    </row>
    <row r="4587" spans="1:19" ht="32" hidden="1" x14ac:dyDescent="0.2">
      <c r="A4587" s="481" t="s">
        <v>287</v>
      </c>
      <c r="B4587" s="345">
        <v>7</v>
      </c>
      <c r="C4587" s="387" t="str">
        <f t="shared" si="476"/>
        <v>GGW1.7</v>
      </c>
      <c r="D4587" s="388">
        <v>2</v>
      </c>
      <c r="E4587" s="485">
        <v>44152</v>
      </c>
      <c r="F4587" s="366" t="s">
        <v>728</v>
      </c>
      <c r="G4587" s="444">
        <f>INDEX([1]CAPS!$A:$A,MATCH(F:F,[1]CAPS!$H:$H,0))</f>
        <v>7501</v>
      </c>
      <c r="H4587" s="414"/>
      <c r="I4587" s="389"/>
      <c r="J4587" s="342" t="s">
        <v>276</v>
      </c>
      <c r="K4587" s="340">
        <v>0</v>
      </c>
      <c r="L4587" s="340">
        <v>0</v>
      </c>
      <c r="M4587" s="340" t="s">
        <v>276</v>
      </c>
      <c r="N4587" s="340">
        <v>1</v>
      </c>
      <c r="O4587" s="340">
        <v>3</v>
      </c>
      <c r="P4587" s="340">
        <v>0</v>
      </c>
      <c r="Q4587" s="340">
        <v>0</v>
      </c>
      <c r="S4587">
        <f t="shared" si="477"/>
        <v>3</v>
      </c>
    </row>
    <row r="4588" spans="1:19" ht="16" hidden="1" x14ac:dyDescent="0.2">
      <c r="A4588" s="481" t="s">
        <v>287</v>
      </c>
      <c r="B4588" s="345">
        <v>7</v>
      </c>
      <c r="C4588" s="387" t="str">
        <f t="shared" si="476"/>
        <v>GGW1.7</v>
      </c>
      <c r="D4588" s="388">
        <v>2</v>
      </c>
      <c r="E4588" s="485">
        <v>44152</v>
      </c>
      <c r="F4588" s="366" t="s">
        <v>134</v>
      </c>
      <c r="G4588" s="444">
        <f>INDEX([1]CAPS!$A:$A,MATCH(F:F,[1]CAPS!$H:$H,0))</f>
        <v>2302</v>
      </c>
      <c r="H4588" s="414"/>
      <c r="I4588" s="389"/>
      <c r="J4588" s="342" t="s">
        <v>276</v>
      </c>
      <c r="K4588" s="340">
        <v>1</v>
      </c>
      <c r="L4588" s="340">
        <v>0</v>
      </c>
      <c r="M4588" s="340" t="s">
        <v>276</v>
      </c>
      <c r="N4588" s="340">
        <v>0</v>
      </c>
      <c r="O4588" s="340"/>
      <c r="P4588" s="340">
        <v>0</v>
      </c>
      <c r="Q4588" s="340">
        <v>0</v>
      </c>
      <c r="S4588">
        <f t="shared" si="477"/>
        <v>1</v>
      </c>
    </row>
    <row r="4589" spans="1:19" ht="16" hidden="1" x14ac:dyDescent="0.2">
      <c r="A4589" s="481" t="s">
        <v>287</v>
      </c>
      <c r="B4589" s="345">
        <v>7</v>
      </c>
      <c r="C4589" s="387" t="str">
        <f t="shared" si="476"/>
        <v>GGW1.7</v>
      </c>
      <c r="D4589" s="388">
        <v>2</v>
      </c>
      <c r="E4589" s="485">
        <v>44152</v>
      </c>
      <c r="F4589" s="366" t="s">
        <v>488</v>
      </c>
      <c r="G4589" s="444">
        <f>INDEX([1]CAPS!$A:$A,MATCH(F:F,[1]CAPS!$H:$H,0))</f>
        <v>1161</v>
      </c>
      <c r="H4589" s="414"/>
      <c r="I4589" s="389"/>
      <c r="J4589" s="342" t="s">
        <v>276</v>
      </c>
      <c r="K4589" s="340">
        <v>0</v>
      </c>
      <c r="L4589" s="340">
        <v>0</v>
      </c>
      <c r="M4589" s="340" t="s">
        <v>276</v>
      </c>
      <c r="N4589" s="340">
        <v>0</v>
      </c>
      <c r="O4589" s="340">
        <v>3</v>
      </c>
      <c r="P4589" s="340">
        <v>0</v>
      </c>
      <c r="Q4589" s="340">
        <v>0</v>
      </c>
      <c r="S4589">
        <f t="shared" si="477"/>
        <v>3</v>
      </c>
    </row>
    <row r="4590" spans="1:19" ht="32" hidden="1" x14ac:dyDescent="0.2">
      <c r="A4590" s="481" t="s">
        <v>287</v>
      </c>
      <c r="B4590" s="345">
        <v>7</v>
      </c>
      <c r="C4590" s="387" t="str">
        <f t="shared" si="476"/>
        <v>GGW1.7</v>
      </c>
      <c r="D4590" s="388">
        <v>2</v>
      </c>
      <c r="E4590" s="485">
        <v>44152</v>
      </c>
      <c r="F4590" s="366" t="s">
        <v>232</v>
      </c>
      <c r="G4590" s="444">
        <f>INDEX([1]CAPS!$A:$A,MATCH(F:F,[1]CAPS!$H:$H,0))</f>
        <v>8875</v>
      </c>
      <c r="H4590" s="414"/>
      <c r="I4590" s="389"/>
      <c r="J4590" s="342" t="s">
        <v>276</v>
      </c>
      <c r="K4590" s="340">
        <v>0</v>
      </c>
      <c r="L4590" s="340">
        <v>0</v>
      </c>
      <c r="M4590" s="340" t="s">
        <v>276</v>
      </c>
      <c r="N4590" s="340">
        <v>0</v>
      </c>
      <c r="O4590" s="340">
        <v>2</v>
      </c>
      <c r="P4590" s="340">
        <v>0</v>
      </c>
      <c r="Q4590" s="340">
        <v>0</v>
      </c>
      <c r="S4590">
        <f t="shared" si="477"/>
        <v>2</v>
      </c>
    </row>
    <row r="4591" spans="1:19" ht="16" hidden="1" x14ac:dyDescent="0.2">
      <c r="A4591" s="481" t="s">
        <v>287</v>
      </c>
      <c r="B4591" s="345">
        <v>7</v>
      </c>
      <c r="C4591" s="387" t="str">
        <f t="shared" si="476"/>
        <v>GGW1.7</v>
      </c>
      <c r="D4591" s="388">
        <v>2</v>
      </c>
      <c r="E4591" s="485">
        <v>44152</v>
      </c>
      <c r="F4591" s="366" t="s">
        <v>272</v>
      </c>
      <c r="G4591" s="444">
        <f>INDEX([1]CAPS!$A:$A,MATCH(F:F,[1]CAPS!$H:$H,0))</f>
        <v>2852</v>
      </c>
      <c r="H4591" s="414"/>
      <c r="I4591" s="389"/>
      <c r="J4591" s="342" t="s">
        <v>276</v>
      </c>
      <c r="K4591" s="340">
        <v>0</v>
      </c>
      <c r="L4591" s="340">
        <v>0</v>
      </c>
      <c r="M4591" s="340" t="s">
        <v>276</v>
      </c>
      <c r="N4591" s="340">
        <v>0</v>
      </c>
      <c r="O4591" s="340">
        <v>5</v>
      </c>
      <c r="P4591" s="340">
        <v>0</v>
      </c>
      <c r="Q4591" s="340">
        <v>0</v>
      </c>
      <c r="S4591">
        <f t="shared" si="477"/>
        <v>5</v>
      </c>
    </row>
    <row r="4592" spans="1:19" ht="16" hidden="1" x14ac:dyDescent="0.2">
      <c r="A4592" s="481" t="s">
        <v>287</v>
      </c>
      <c r="B4592" s="345">
        <v>7</v>
      </c>
      <c r="C4592" s="387" t="str">
        <f t="shared" si="476"/>
        <v>GGW1.7</v>
      </c>
      <c r="D4592" s="388">
        <v>2</v>
      </c>
      <c r="E4592" s="485">
        <v>44152</v>
      </c>
      <c r="F4592" s="366" t="s">
        <v>139</v>
      </c>
      <c r="G4592" s="444">
        <f>INDEX([1]CAPS!$A:$A,MATCH(F:F,[1]CAPS!$H:$H,0))</f>
        <v>6325</v>
      </c>
      <c r="H4592" s="414"/>
      <c r="I4592" s="389"/>
      <c r="J4592" s="342" t="s">
        <v>276</v>
      </c>
      <c r="K4592" s="340">
        <v>1</v>
      </c>
      <c r="L4592" s="340">
        <v>0</v>
      </c>
      <c r="M4592" s="340" t="s">
        <v>276</v>
      </c>
      <c r="N4592" s="340">
        <v>0</v>
      </c>
      <c r="O4592" s="340" t="s">
        <v>276</v>
      </c>
      <c r="P4592" s="340" t="s">
        <v>276</v>
      </c>
      <c r="Q4592" s="340" t="s">
        <v>276</v>
      </c>
      <c r="R4592" t="s">
        <v>733</v>
      </c>
      <c r="S4592">
        <f>SUM(J4592:K4592)</f>
        <v>1</v>
      </c>
    </row>
    <row r="4593" spans="1:19" ht="16" hidden="1" x14ac:dyDescent="0.2">
      <c r="A4593" s="481" t="s">
        <v>287</v>
      </c>
      <c r="B4593" s="345">
        <v>7</v>
      </c>
      <c r="C4593" s="387" t="str">
        <f t="shared" si="476"/>
        <v>GGW1.7</v>
      </c>
      <c r="D4593" s="388">
        <v>2</v>
      </c>
      <c r="E4593" s="485">
        <v>44152</v>
      </c>
      <c r="F4593" s="366" t="s">
        <v>556</v>
      </c>
      <c r="G4593" s="444">
        <f>INDEX([1]CAPS!$A:$A,MATCH(F:F,[1]CAPS!$H:$H,0))</f>
        <v>4604</v>
      </c>
      <c r="H4593" s="414"/>
      <c r="I4593" s="389"/>
      <c r="J4593" s="342" t="s">
        <v>276</v>
      </c>
      <c r="K4593" s="340">
        <v>0</v>
      </c>
      <c r="L4593" s="340">
        <v>0</v>
      </c>
      <c r="M4593" s="340" t="s">
        <v>276</v>
      </c>
      <c r="N4593" s="340">
        <v>0</v>
      </c>
      <c r="O4593" s="340">
        <v>1</v>
      </c>
      <c r="P4593" s="340">
        <v>0</v>
      </c>
      <c r="Q4593" s="340">
        <v>0</v>
      </c>
      <c r="S4593">
        <f t="shared" si="477"/>
        <v>1</v>
      </c>
    </row>
    <row r="4594" spans="1:19" ht="16" hidden="1" x14ac:dyDescent="0.2">
      <c r="A4594" s="481" t="s">
        <v>287</v>
      </c>
      <c r="B4594" s="345">
        <v>8</v>
      </c>
      <c r="C4594" s="387" t="str">
        <f t="shared" si="476"/>
        <v>GGW1.8</v>
      </c>
      <c r="D4594" s="388">
        <v>2</v>
      </c>
      <c r="E4594" s="485">
        <v>44152</v>
      </c>
      <c r="F4594" s="366" t="s">
        <v>188</v>
      </c>
      <c r="G4594" s="444">
        <f>INDEX([1]CAPS!$A:$A,MATCH(F:F,[1]CAPS!$H:$H,0))</f>
        <v>3174</v>
      </c>
      <c r="H4594" s="414"/>
      <c r="I4594" s="389"/>
      <c r="J4594" s="342" t="s">
        <v>276</v>
      </c>
      <c r="K4594" s="340">
        <v>0</v>
      </c>
      <c r="L4594" s="340">
        <v>0</v>
      </c>
      <c r="M4594" s="340" t="s">
        <v>276</v>
      </c>
      <c r="N4594" s="340">
        <v>0</v>
      </c>
      <c r="O4594" s="340">
        <v>113</v>
      </c>
      <c r="P4594" s="340">
        <v>0</v>
      </c>
      <c r="Q4594" s="340">
        <v>0</v>
      </c>
      <c r="S4594">
        <f t="shared" si="477"/>
        <v>113</v>
      </c>
    </row>
    <row r="4595" spans="1:19" ht="16" hidden="1" x14ac:dyDescent="0.2">
      <c r="A4595" s="481" t="s">
        <v>287</v>
      </c>
      <c r="B4595" s="345">
        <v>8</v>
      </c>
      <c r="C4595" s="387" t="str">
        <f t="shared" si="476"/>
        <v>GGW1.8</v>
      </c>
      <c r="D4595" s="388">
        <v>2</v>
      </c>
      <c r="E4595" s="485">
        <v>44152</v>
      </c>
      <c r="F4595" s="366" t="s">
        <v>556</v>
      </c>
      <c r="G4595" s="444">
        <f>INDEX([1]CAPS!$A:$A,MATCH(F:F,[1]CAPS!$H:$H,0))</f>
        <v>4604</v>
      </c>
      <c r="H4595" s="414"/>
      <c r="I4595" s="389"/>
      <c r="J4595" s="342" t="s">
        <v>276</v>
      </c>
      <c r="K4595" s="340">
        <v>0</v>
      </c>
      <c r="L4595" s="340">
        <v>0</v>
      </c>
      <c r="M4595" s="340" t="s">
        <v>276</v>
      </c>
      <c r="N4595" s="340">
        <v>0</v>
      </c>
      <c r="O4595" s="340">
        <v>1</v>
      </c>
      <c r="P4595" s="340">
        <v>0</v>
      </c>
      <c r="Q4595" s="340">
        <v>0</v>
      </c>
      <c r="S4595">
        <f t="shared" si="477"/>
        <v>1</v>
      </c>
    </row>
    <row r="4596" spans="1:19" ht="16" x14ac:dyDescent="0.2">
      <c r="A4596" s="481" t="s">
        <v>287</v>
      </c>
      <c r="B4596" s="345">
        <v>8</v>
      </c>
      <c r="C4596" s="387" t="str">
        <f t="shared" si="476"/>
        <v>GGW1.8</v>
      </c>
      <c r="D4596" s="388">
        <v>2</v>
      </c>
      <c r="E4596" s="485">
        <v>44152</v>
      </c>
      <c r="F4596" s="366" t="s">
        <v>228</v>
      </c>
      <c r="G4596" s="444">
        <f>INDEX([1]CAPS!$A:$A,MATCH(F:F,[1]CAPS!$H:$H,0))</f>
        <v>7993</v>
      </c>
      <c r="H4596" s="414"/>
      <c r="I4596" s="389"/>
      <c r="J4596" s="342" t="s">
        <v>276</v>
      </c>
      <c r="K4596" s="451">
        <f>1+4</f>
        <v>5</v>
      </c>
      <c r="L4596" s="340">
        <v>0</v>
      </c>
      <c r="M4596" s="340" t="s">
        <v>276</v>
      </c>
      <c r="N4596" s="340">
        <v>0</v>
      </c>
      <c r="O4596" s="340" t="s">
        <v>276</v>
      </c>
      <c r="P4596" s="340" t="s">
        <v>276</v>
      </c>
      <c r="Q4596" s="340" t="s">
        <v>276</v>
      </c>
      <c r="R4596" t="s">
        <v>928</v>
      </c>
      <c r="S4596">
        <f>SUM(J4596:K4596)</f>
        <v>5</v>
      </c>
    </row>
    <row r="4597" spans="1:19" ht="32" hidden="1" x14ac:dyDescent="0.2">
      <c r="A4597" s="481" t="s">
        <v>287</v>
      </c>
      <c r="B4597" s="345">
        <v>8</v>
      </c>
      <c r="C4597" s="387" t="str">
        <f t="shared" si="476"/>
        <v>GGW1.8</v>
      </c>
      <c r="D4597" s="388">
        <v>2</v>
      </c>
      <c r="E4597" s="485">
        <v>44152</v>
      </c>
      <c r="F4597" s="366" t="s">
        <v>232</v>
      </c>
      <c r="G4597" s="444">
        <f>INDEX([1]CAPS!$A:$A,MATCH(F:F,[1]CAPS!$H:$H,0))</f>
        <v>8875</v>
      </c>
      <c r="H4597" s="414"/>
      <c r="I4597" s="389"/>
      <c r="J4597" s="342" t="s">
        <v>276</v>
      </c>
      <c r="K4597" s="340">
        <v>0</v>
      </c>
      <c r="L4597" s="340">
        <v>0</v>
      </c>
      <c r="M4597" s="340" t="s">
        <v>276</v>
      </c>
      <c r="N4597" s="340">
        <v>0</v>
      </c>
      <c r="O4597" s="340">
        <v>2</v>
      </c>
      <c r="P4597" s="340">
        <v>0</v>
      </c>
      <c r="Q4597" s="340">
        <v>0</v>
      </c>
      <c r="S4597">
        <f t="shared" si="477"/>
        <v>2</v>
      </c>
    </row>
    <row r="4598" spans="1:19" ht="16" hidden="1" x14ac:dyDescent="0.2">
      <c r="A4598" s="481" t="s">
        <v>287</v>
      </c>
      <c r="B4598" s="345">
        <v>8</v>
      </c>
      <c r="C4598" s="387" t="str">
        <f t="shared" si="476"/>
        <v>GGW1.8</v>
      </c>
      <c r="D4598" s="388">
        <v>2</v>
      </c>
      <c r="E4598" s="485">
        <v>44152</v>
      </c>
      <c r="F4598" s="366" t="s">
        <v>318</v>
      </c>
      <c r="G4598" s="444">
        <f>INDEX([1]CAPS!$A:$A,MATCH(F:F,[1]CAPS!$H:$H,0))</f>
        <v>5255</v>
      </c>
      <c r="H4598" s="414"/>
      <c r="I4598" s="389"/>
      <c r="J4598" s="342" t="s">
        <v>276</v>
      </c>
      <c r="K4598" s="340">
        <v>0</v>
      </c>
      <c r="L4598" s="340">
        <v>0</v>
      </c>
      <c r="M4598" s="340" t="s">
        <v>276</v>
      </c>
      <c r="N4598" s="340">
        <v>0</v>
      </c>
      <c r="O4598" s="340">
        <v>2</v>
      </c>
      <c r="P4598" s="340">
        <v>0</v>
      </c>
      <c r="Q4598" s="340">
        <v>0</v>
      </c>
      <c r="S4598">
        <f t="shared" si="477"/>
        <v>2</v>
      </c>
    </row>
    <row r="4599" spans="1:19" ht="16" hidden="1" x14ac:dyDescent="0.2">
      <c r="A4599" s="481" t="s">
        <v>287</v>
      </c>
      <c r="B4599" s="345">
        <v>8</v>
      </c>
      <c r="C4599" s="387" t="str">
        <f t="shared" si="476"/>
        <v>GGW1.8</v>
      </c>
      <c r="D4599" s="388">
        <v>2</v>
      </c>
      <c r="E4599" s="485">
        <v>44152</v>
      </c>
      <c r="F4599" s="366" t="s">
        <v>272</v>
      </c>
      <c r="G4599" s="444">
        <f>INDEX([1]CAPS!$A:$A,MATCH(F:F,[1]CAPS!$H:$H,0))</f>
        <v>2852</v>
      </c>
      <c r="H4599" s="414"/>
      <c r="I4599" s="389"/>
      <c r="J4599" s="342" t="s">
        <v>276</v>
      </c>
      <c r="K4599" s="340">
        <v>0</v>
      </c>
      <c r="L4599" s="340">
        <v>0</v>
      </c>
      <c r="M4599" s="340" t="s">
        <v>276</v>
      </c>
      <c r="N4599" s="340">
        <v>0</v>
      </c>
      <c r="O4599" s="340">
        <v>5</v>
      </c>
      <c r="P4599" s="340">
        <v>0</v>
      </c>
      <c r="Q4599" s="340">
        <v>0</v>
      </c>
      <c r="S4599">
        <f t="shared" si="477"/>
        <v>5</v>
      </c>
    </row>
    <row r="4600" spans="1:19" ht="32" hidden="1" x14ac:dyDescent="0.2">
      <c r="A4600" s="481" t="s">
        <v>287</v>
      </c>
      <c r="B4600" s="345">
        <v>8</v>
      </c>
      <c r="C4600" s="387" t="str">
        <f t="shared" si="476"/>
        <v>GGW1.8</v>
      </c>
      <c r="D4600" s="388">
        <v>2</v>
      </c>
      <c r="E4600" s="485">
        <v>44152</v>
      </c>
      <c r="F4600" s="366" t="s">
        <v>728</v>
      </c>
      <c r="G4600" s="444">
        <f>INDEX([1]CAPS!$A:$A,MATCH(F:F,[1]CAPS!$H:$H,0))</f>
        <v>7501</v>
      </c>
      <c r="H4600" s="414"/>
      <c r="I4600" s="389"/>
      <c r="J4600" s="342" t="s">
        <v>276</v>
      </c>
      <c r="K4600" s="340">
        <v>0</v>
      </c>
      <c r="L4600" s="340">
        <v>0</v>
      </c>
      <c r="M4600" s="340" t="s">
        <v>276</v>
      </c>
      <c r="N4600" s="340">
        <v>0</v>
      </c>
      <c r="O4600" s="340">
        <v>2</v>
      </c>
      <c r="P4600" s="340">
        <v>0</v>
      </c>
      <c r="Q4600" s="340">
        <v>0</v>
      </c>
      <c r="S4600">
        <f t="shared" si="477"/>
        <v>2</v>
      </c>
    </row>
    <row r="4601" spans="1:19" ht="16" x14ac:dyDescent="0.2">
      <c r="A4601" s="481" t="s">
        <v>287</v>
      </c>
      <c r="B4601" s="345">
        <v>8</v>
      </c>
      <c r="C4601" s="387" t="str">
        <f t="shared" si="476"/>
        <v>GGW1.8</v>
      </c>
      <c r="D4601" s="388">
        <v>2</v>
      </c>
      <c r="E4601" s="485">
        <v>44152</v>
      </c>
      <c r="F4601" s="366" t="s">
        <v>228</v>
      </c>
      <c r="G4601" s="444">
        <f>INDEX([1]CAPS!$A:$A,MATCH(F:F,[1]CAPS!$H:$H,0))</f>
        <v>7993</v>
      </c>
      <c r="H4601" s="414"/>
      <c r="I4601" s="389"/>
      <c r="J4601" s="342" t="s">
        <v>276</v>
      </c>
      <c r="K4601" s="340">
        <v>4</v>
      </c>
      <c r="L4601" s="340">
        <v>0</v>
      </c>
      <c r="M4601" s="340" t="s">
        <v>276</v>
      </c>
      <c r="N4601" s="340">
        <v>0</v>
      </c>
      <c r="O4601" s="340" t="s">
        <v>276</v>
      </c>
      <c r="P4601" s="340" t="s">
        <v>276</v>
      </c>
      <c r="Q4601" s="340" t="s">
        <v>276</v>
      </c>
      <c r="S4601">
        <f t="shared" ref="S4601:S4602" si="478">SUM(J4601:K4601)</f>
        <v>4</v>
      </c>
    </row>
    <row r="4602" spans="1:19" ht="16" x14ac:dyDescent="0.2">
      <c r="A4602" s="481" t="s">
        <v>287</v>
      </c>
      <c r="B4602" s="345">
        <v>8</v>
      </c>
      <c r="C4602" s="387" t="str">
        <f t="shared" si="476"/>
        <v>GGW1.8</v>
      </c>
      <c r="D4602" s="388">
        <v>2</v>
      </c>
      <c r="E4602" s="485">
        <v>44152</v>
      </c>
      <c r="F4602" s="366" t="s">
        <v>597</v>
      </c>
      <c r="G4602" s="444">
        <f>INDEX([1]CAPS!$A:$A,MATCH(F:F,[1]CAPS!$H:$H,0))</f>
        <v>6406</v>
      </c>
      <c r="H4602" s="414"/>
      <c r="I4602" s="389"/>
      <c r="J4602" s="342" t="s">
        <v>276</v>
      </c>
      <c r="K4602" s="451">
        <v>4</v>
      </c>
      <c r="L4602" s="340">
        <v>0</v>
      </c>
      <c r="M4602" s="340" t="s">
        <v>276</v>
      </c>
      <c r="N4602" s="340">
        <v>0</v>
      </c>
      <c r="O4602" s="451" t="s">
        <v>276</v>
      </c>
      <c r="P4602" s="340" t="s">
        <v>276</v>
      </c>
      <c r="Q4602" s="340" t="s">
        <v>276</v>
      </c>
      <c r="S4602">
        <f t="shared" si="478"/>
        <v>4</v>
      </c>
    </row>
    <row r="4603" spans="1:19" ht="16" hidden="1" x14ac:dyDescent="0.2">
      <c r="A4603" s="481" t="s">
        <v>287</v>
      </c>
      <c r="B4603" s="345">
        <v>8</v>
      </c>
      <c r="C4603" s="387" t="str">
        <f t="shared" si="476"/>
        <v>GGW1.8</v>
      </c>
      <c r="D4603" s="388">
        <v>2</v>
      </c>
      <c r="E4603" s="485">
        <v>44152</v>
      </c>
      <c r="F4603" s="366" t="s">
        <v>488</v>
      </c>
      <c r="G4603" s="444">
        <f>INDEX([1]CAPS!$A:$A,MATCH(F:F,[1]CAPS!$H:$H,0))</f>
        <v>1161</v>
      </c>
      <c r="H4603" s="414"/>
      <c r="I4603" s="389"/>
      <c r="J4603" s="342" t="s">
        <v>276</v>
      </c>
      <c r="K4603" s="340">
        <v>0</v>
      </c>
      <c r="L4603" s="340">
        <v>0</v>
      </c>
      <c r="M4603" s="340" t="s">
        <v>276</v>
      </c>
      <c r="N4603" s="340">
        <v>0</v>
      </c>
      <c r="O4603" s="340">
        <v>6</v>
      </c>
      <c r="P4603" s="340">
        <v>0</v>
      </c>
      <c r="Q4603" s="340">
        <v>0</v>
      </c>
      <c r="S4603">
        <f t="shared" si="477"/>
        <v>6</v>
      </c>
    </row>
    <row r="4604" spans="1:19" ht="16" hidden="1" x14ac:dyDescent="0.2">
      <c r="A4604" s="481" t="s">
        <v>287</v>
      </c>
      <c r="B4604" s="345">
        <v>9</v>
      </c>
      <c r="C4604" s="387" t="str">
        <f t="shared" si="476"/>
        <v>GGW1.9</v>
      </c>
      <c r="D4604" s="388">
        <v>2</v>
      </c>
      <c r="E4604" s="485">
        <v>44152</v>
      </c>
      <c r="F4604" s="366" t="s">
        <v>128</v>
      </c>
      <c r="G4604" s="444">
        <f>INDEX([1]CAPS!$A:$A,MATCH(F:F,[1]CAPS!$H:$H,0))</f>
        <v>3243</v>
      </c>
      <c r="H4604" s="414"/>
      <c r="I4604" s="389"/>
      <c r="J4604" s="342" t="s">
        <v>276</v>
      </c>
      <c r="K4604" s="340">
        <v>0</v>
      </c>
      <c r="L4604" s="340">
        <v>0</v>
      </c>
      <c r="M4604" s="340" t="s">
        <v>276</v>
      </c>
      <c r="N4604" s="340">
        <v>0</v>
      </c>
      <c r="O4604" s="340">
        <v>1</v>
      </c>
      <c r="P4604" s="340">
        <v>0</v>
      </c>
      <c r="Q4604" s="340">
        <v>0</v>
      </c>
      <c r="S4604">
        <f t="shared" si="477"/>
        <v>1</v>
      </c>
    </row>
    <row r="4605" spans="1:19" ht="16" hidden="1" x14ac:dyDescent="0.2">
      <c r="A4605" s="481" t="s">
        <v>287</v>
      </c>
      <c r="B4605" s="345">
        <v>9</v>
      </c>
      <c r="C4605" s="387" t="str">
        <f t="shared" si="476"/>
        <v>GGW1.9</v>
      </c>
      <c r="D4605" s="388">
        <v>2</v>
      </c>
      <c r="E4605" s="485">
        <v>44152</v>
      </c>
      <c r="F4605" s="366" t="s">
        <v>166</v>
      </c>
      <c r="G4605" s="444">
        <f>INDEX([1]CAPS!$A:$A,MATCH(F:F,[1]CAPS!$H:$H,0))</f>
        <v>6182</v>
      </c>
      <c r="H4605" s="414"/>
      <c r="I4605" s="389"/>
      <c r="J4605" s="342" t="s">
        <v>276</v>
      </c>
      <c r="K4605" s="340">
        <v>0</v>
      </c>
      <c r="L4605" s="340">
        <v>0</v>
      </c>
      <c r="M4605" s="340" t="s">
        <v>276</v>
      </c>
      <c r="N4605" s="340">
        <v>0</v>
      </c>
      <c r="O4605" s="340">
        <v>1</v>
      </c>
      <c r="P4605" s="340">
        <v>0</v>
      </c>
      <c r="Q4605" s="340">
        <v>0</v>
      </c>
      <c r="S4605">
        <f t="shared" si="477"/>
        <v>1</v>
      </c>
    </row>
    <row r="4606" spans="1:19" ht="16" hidden="1" x14ac:dyDescent="0.2">
      <c r="A4606" s="481" t="s">
        <v>287</v>
      </c>
      <c r="B4606" s="345">
        <v>9</v>
      </c>
      <c r="C4606" s="387" t="str">
        <f t="shared" si="476"/>
        <v>GGW1.9</v>
      </c>
      <c r="D4606" s="388">
        <v>2</v>
      </c>
      <c r="E4606" s="485">
        <v>44152</v>
      </c>
      <c r="F4606" s="366" t="s">
        <v>272</v>
      </c>
      <c r="G4606" s="444">
        <f>INDEX([1]CAPS!$A:$A,MATCH(F:F,[1]CAPS!$H:$H,0))</f>
        <v>2852</v>
      </c>
      <c r="H4606" s="414"/>
      <c r="I4606" s="389"/>
      <c r="J4606" s="342" t="s">
        <v>276</v>
      </c>
      <c r="K4606" s="340">
        <v>0</v>
      </c>
      <c r="L4606" s="340">
        <v>0</v>
      </c>
      <c r="M4606" s="340" t="s">
        <v>276</v>
      </c>
      <c r="N4606" s="340">
        <v>0</v>
      </c>
      <c r="O4606" s="340">
        <v>1</v>
      </c>
      <c r="P4606" s="340">
        <v>0</v>
      </c>
      <c r="Q4606" s="340">
        <v>0</v>
      </c>
      <c r="S4606">
        <f t="shared" si="477"/>
        <v>1</v>
      </c>
    </row>
    <row r="4607" spans="1:19" ht="16" hidden="1" x14ac:dyDescent="0.2">
      <c r="A4607" s="481" t="s">
        <v>287</v>
      </c>
      <c r="B4607" s="345">
        <v>9</v>
      </c>
      <c r="C4607" s="387" t="str">
        <f t="shared" si="476"/>
        <v>GGW1.9</v>
      </c>
      <c r="D4607" s="388">
        <v>2</v>
      </c>
      <c r="E4607" s="485">
        <v>44152</v>
      </c>
      <c r="F4607" s="366" t="s">
        <v>488</v>
      </c>
      <c r="G4607" s="444">
        <f>INDEX([1]CAPS!$A:$A,MATCH(F:F,[1]CAPS!$H:$H,0))</f>
        <v>1161</v>
      </c>
      <c r="H4607" s="414"/>
      <c r="I4607" s="389"/>
      <c r="J4607" s="342" t="s">
        <v>276</v>
      </c>
      <c r="K4607" s="340">
        <v>0</v>
      </c>
      <c r="L4607" s="340">
        <v>0</v>
      </c>
      <c r="M4607" s="340" t="s">
        <v>276</v>
      </c>
      <c r="N4607" s="340">
        <v>0</v>
      </c>
      <c r="O4607" s="340">
        <v>1</v>
      </c>
      <c r="P4607" s="340">
        <v>0</v>
      </c>
      <c r="Q4607" s="340">
        <v>0</v>
      </c>
      <c r="S4607">
        <f t="shared" si="477"/>
        <v>1</v>
      </c>
    </row>
    <row r="4608" spans="1:19" ht="16" x14ac:dyDescent="0.2">
      <c r="A4608" s="481" t="s">
        <v>287</v>
      </c>
      <c r="B4608" s="345">
        <v>9</v>
      </c>
      <c r="C4608" s="387" t="str">
        <f t="shared" si="476"/>
        <v>GGW1.9</v>
      </c>
      <c r="D4608" s="388">
        <v>2</v>
      </c>
      <c r="E4608" s="485">
        <v>44152</v>
      </c>
      <c r="F4608" s="366" t="s">
        <v>597</v>
      </c>
      <c r="G4608" s="444">
        <f>INDEX([1]CAPS!$A:$A,MATCH(F:F,[1]CAPS!$H:$H,0))</f>
        <v>6406</v>
      </c>
      <c r="H4608" s="414"/>
      <c r="I4608" s="389"/>
      <c r="J4608" s="342" t="s">
        <v>276</v>
      </c>
      <c r="K4608" s="451">
        <v>2</v>
      </c>
      <c r="L4608" s="340">
        <v>0</v>
      </c>
      <c r="M4608" s="340" t="s">
        <v>276</v>
      </c>
      <c r="N4608" s="340">
        <v>0</v>
      </c>
      <c r="O4608" s="451" t="s">
        <v>276</v>
      </c>
      <c r="P4608" s="340" t="s">
        <v>276</v>
      </c>
      <c r="Q4608" s="340" t="s">
        <v>276</v>
      </c>
      <c r="S4608">
        <f>SUM(J4608:K4608)</f>
        <v>2</v>
      </c>
    </row>
    <row r="4609" spans="1:19" ht="16" hidden="1" x14ac:dyDescent="0.2">
      <c r="A4609" s="481" t="s">
        <v>287</v>
      </c>
      <c r="B4609" s="345">
        <v>10</v>
      </c>
      <c r="C4609" s="387" t="str">
        <f t="shared" si="476"/>
        <v>GGW1.10</v>
      </c>
      <c r="D4609" s="388">
        <v>2</v>
      </c>
      <c r="E4609" s="485">
        <v>44152</v>
      </c>
      <c r="F4609" s="366" t="s">
        <v>139</v>
      </c>
      <c r="G4609" s="444">
        <f>INDEX([1]CAPS!$A:$A,MATCH(F:F,[1]CAPS!$H:$H,0))</f>
        <v>6325</v>
      </c>
      <c r="H4609" s="414"/>
      <c r="I4609" s="389"/>
      <c r="J4609" s="342" t="s">
        <v>276</v>
      </c>
      <c r="K4609" s="340">
        <v>1</v>
      </c>
      <c r="L4609" s="340">
        <v>0</v>
      </c>
      <c r="M4609" s="340" t="s">
        <v>276</v>
      </c>
      <c r="N4609" s="340">
        <v>0</v>
      </c>
      <c r="O4609" s="340" t="s">
        <v>276</v>
      </c>
      <c r="P4609" s="340" t="s">
        <v>276</v>
      </c>
      <c r="Q4609" s="340" t="s">
        <v>276</v>
      </c>
      <c r="S4609">
        <f>SUM(J4609:K4609)</f>
        <v>1</v>
      </c>
    </row>
    <row r="4610" spans="1:19" ht="16" hidden="1" x14ac:dyDescent="0.2">
      <c r="A4610" s="481" t="s">
        <v>287</v>
      </c>
      <c r="B4610" s="345">
        <v>10</v>
      </c>
      <c r="C4610" s="387" t="str">
        <f t="shared" si="476"/>
        <v>GGW1.10</v>
      </c>
      <c r="D4610" s="388">
        <v>2</v>
      </c>
      <c r="E4610" s="485">
        <v>44152</v>
      </c>
      <c r="F4610" s="366" t="s">
        <v>556</v>
      </c>
      <c r="G4610" s="444">
        <f>INDEX([1]CAPS!$A:$A,MATCH(F:F,[1]CAPS!$H:$H,0))</f>
        <v>4604</v>
      </c>
      <c r="H4610" s="414"/>
      <c r="I4610" s="389"/>
      <c r="J4610" s="342" t="s">
        <v>276</v>
      </c>
      <c r="K4610" s="340">
        <v>0</v>
      </c>
      <c r="L4610" s="340">
        <v>0</v>
      </c>
      <c r="M4610" s="340" t="s">
        <v>276</v>
      </c>
      <c r="N4610" s="340">
        <v>0</v>
      </c>
      <c r="O4610" s="340">
        <v>1</v>
      </c>
      <c r="P4610" s="340">
        <v>0</v>
      </c>
      <c r="Q4610" s="340">
        <v>0</v>
      </c>
      <c r="S4610">
        <f t="shared" si="477"/>
        <v>1</v>
      </c>
    </row>
    <row r="4611" spans="1:19" ht="16" hidden="1" x14ac:dyDescent="0.2">
      <c r="A4611" s="481" t="s">
        <v>287</v>
      </c>
      <c r="B4611" s="345">
        <v>10</v>
      </c>
      <c r="C4611" s="387" t="str">
        <f t="shared" si="476"/>
        <v>GGW1.10</v>
      </c>
      <c r="D4611" s="388">
        <v>2</v>
      </c>
      <c r="E4611" s="485">
        <v>44152</v>
      </c>
      <c r="F4611" s="393" t="s">
        <v>934</v>
      </c>
      <c r="G4611" s="444">
        <f>INDEX([1]CAPS!$A:$A,MATCH(F:F,[1]CAPS!$H:$H,0))</f>
        <v>5252</v>
      </c>
      <c r="H4611" s="414"/>
      <c r="I4611" s="389"/>
      <c r="J4611" s="342" t="s">
        <v>276</v>
      </c>
      <c r="K4611" s="340">
        <v>0</v>
      </c>
      <c r="L4611" s="340">
        <v>0</v>
      </c>
      <c r="M4611" s="340" t="s">
        <v>276</v>
      </c>
      <c r="N4611" s="340">
        <v>2</v>
      </c>
      <c r="O4611" s="340">
        <v>2</v>
      </c>
      <c r="P4611" s="340">
        <v>0</v>
      </c>
      <c r="Q4611" s="340">
        <v>0</v>
      </c>
      <c r="R4611" t="s">
        <v>932</v>
      </c>
      <c r="S4611">
        <f t="shared" si="477"/>
        <v>2</v>
      </c>
    </row>
    <row r="4612" spans="1:19" ht="16" hidden="1" x14ac:dyDescent="0.2">
      <c r="A4612" s="481" t="s">
        <v>287</v>
      </c>
      <c r="B4612" s="345">
        <v>10</v>
      </c>
      <c r="C4612" s="387" t="str">
        <f t="shared" si="476"/>
        <v>GGW1.10</v>
      </c>
      <c r="D4612" s="388">
        <v>2</v>
      </c>
      <c r="E4612" s="485">
        <v>44152</v>
      </c>
      <c r="F4612" s="366" t="s">
        <v>596</v>
      </c>
      <c r="G4612" s="444">
        <f>INDEX([1]CAPS!$A:$A,MATCH(F:F,[1]CAPS!$H:$H,0))</f>
        <v>3175</v>
      </c>
      <c r="H4612" s="414"/>
      <c r="I4612" s="389"/>
      <c r="J4612" s="342" t="s">
        <v>276</v>
      </c>
      <c r="K4612" s="340">
        <v>15</v>
      </c>
      <c r="L4612" s="340">
        <v>1</v>
      </c>
      <c r="M4612" s="340" t="s">
        <v>276</v>
      </c>
      <c r="N4612" s="340">
        <v>1</v>
      </c>
      <c r="O4612" s="340">
        <v>0</v>
      </c>
      <c r="P4612" s="340">
        <v>0</v>
      </c>
      <c r="Q4612" s="340">
        <v>0</v>
      </c>
      <c r="S4612">
        <f t="shared" si="477"/>
        <v>15</v>
      </c>
    </row>
    <row r="4613" spans="1:19" ht="16" hidden="1" x14ac:dyDescent="0.2">
      <c r="A4613" s="481" t="s">
        <v>287</v>
      </c>
      <c r="B4613" s="345">
        <v>10</v>
      </c>
      <c r="C4613" s="387" t="str">
        <f t="shared" ref="C4613:C4673" si="479">CONCATENATE(A4613,".",B4613)</f>
        <v>GGW1.10</v>
      </c>
      <c r="D4613" s="388">
        <v>2</v>
      </c>
      <c r="E4613" s="485">
        <v>44152</v>
      </c>
      <c r="F4613" s="366" t="s">
        <v>188</v>
      </c>
      <c r="G4613" s="444">
        <f>INDEX([1]CAPS!$A:$A,MATCH(F:F,[1]CAPS!$H:$H,0))</f>
        <v>3174</v>
      </c>
      <c r="H4613" s="414"/>
      <c r="I4613" s="389"/>
      <c r="J4613" s="342" t="s">
        <v>276</v>
      </c>
      <c r="K4613" s="340">
        <v>64</v>
      </c>
      <c r="L4613" s="340">
        <v>0</v>
      </c>
      <c r="M4613" s="340" t="s">
        <v>276</v>
      </c>
      <c r="N4613" s="340">
        <v>0</v>
      </c>
      <c r="O4613" s="340">
        <v>0</v>
      </c>
      <c r="P4613" s="340">
        <v>0</v>
      </c>
      <c r="Q4613" s="340">
        <v>0</v>
      </c>
      <c r="S4613">
        <f t="shared" si="477"/>
        <v>64</v>
      </c>
    </row>
    <row r="4614" spans="1:19" ht="16" hidden="1" x14ac:dyDescent="0.2">
      <c r="A4614" s="481" t="s">
        <v>287</v>
      </c>
      <c r="B4614" s="345">
        <v>10</v>
      </c>
      <c r="C4614" s="387" t="str">
        <f t="shared" si="479"/>
        <v>GGW1.10</v>
      </c>
      <c r="D4614" s="388">
        <v>2</v>
      </c>
      <c r="E4614" s="485">
        <v>44152</v>
      </c>
      <c r="F4614" s="366" t="s">
        <v>488</v>
      </c>
      <c r="G4614" s="444">
        <f>INDEX([1]CAPS!$A:$A,MATCH(F:F,[1]CAPS!$H:$H,0))</f>
        <v>1161</v>
      </c>
      <c r="H4614" s="414"/>
      <c r="I4614" s="389"/>
      <c r="J4614" s="342" t="s">
        <v>276</v>
      </c>
      <c r="K4614" s="340">
        <v>0</v>
      </c>
      <c r="L4614" s="340">
        <v>0</v>
      </c>
      <c r="M4614" s="340" t="s">
        <v>276</v>
      </c>
      <c r="N4614" s="340">
        <v>0</v>
      </c>
      <c r="O4614" s="340">
        <v>1</v>
      </c>
      <c r="P4614" s="340">
        <v>0</v>
      </c>
      <c r="Q4614" s="340">
        <v>0</v>
      </c>
      <c r="S4614">
        <f t="shared" si="477"/>
        <v>1</v>
      </c>
    </row>
    <row r="4615" spans="1:19" ht="16" hidden="1" x14ac:dyDescent="0.2">
      <c r="A4615" s="481" t="s">
        <v>287</v>
      </c>
      <c r="B4615" s="345">
        <v>11</v>
      </c>
      <c r="C4615" s="387" t="str">
        <f t="shared" si="479"/>
        <v>GGW1.11</v>
      </c>
      <c r="D4615" s="388">
        <v>2</v>
      </c>
      <c r="E4615" s="485">
        <v>44152</v>
      </c>
      <c r="F4615" s="366" t="s">
        <v>596</v>
      </c>
      <c r="G4615" s="444">
        <f>INDEX([1]CAPS!$A:$A,MATCH(F:F,[1]CAPS!$H:$H,0))</f>
        <v>3175</v>
      </c>
      <c r="H4615" s="414"/>
      <c r="I4615" s="389"/>
      <c r="J4615" s="342" t="s">
        <v>276</v>
      </c>
      <c r="K4615" s="340">
        <v>20</v>
      </c>
      <c r="L4615" s="340">
        <v>0</v>
      </c>
      <c r="M4615" s="340" t="s">
        <v>276</v>
      </c>
      <c r="N4615" s="340">
        <v>6</v>
      </c>
      <c r="O4615" s="340">
        <v>0</v>
      </c>
      <c r="P4615" s="340">
        <v>0</v>
      </c>
      <c r="Q4615" s="340">
        <v>0</v>
      </c>
      <c r="S4615">
        <f t="shared" si="477"/>
        <v>20</v>
      </c>
    </row>
    <row r="4616" spans="1:19" ht="16" hidden="1" x14ac:dyDescent="0.2">
      <c r="A4616" s="481" t="s">
        <v>287</v>
      </c>
      <c r="B4616" s="345">
        <v>11</v>
      </c>
      <c r="C4616" s="387" t="str">
        <f t="shared" si="479"/>
        <v>GGW1.11</v>
      </c>
      <c r="D4616" s="388">
        <v>2</v>
      </c>
      <c r="E4616" s="485">
        <v>44152</v>
      </c>
      <c r="F4616" s="366" t="s">
        <v>795</v>
      </c>
      <c r="G4616" s="444">
        <f>INDEX([1]CAPS!$A:$A,MATCH(F:F,[1]CAPS!$H:$H,0))</f>
        <v>5255</v>
      </c>
      <c r="H4616" s="414"/>
      <c r="I4616" s="389"/>
      <c r="J4616" s="342" t="s">
        <v>276</v>
      </c>
      <c r="K4616" s="340">
        <v>6</v>
      </c>
      <c r="L4616" s="340">
        <v>0</v>
      </c>
      <c r="M4616" s="340" t="s">
        <v>276</v>
      </c>
      <c r="N4616" s="340">
        <v>3</v>
      </c>
      <c r="O4616" s="340">
        <v>0</v>
      </c>
      <c r="P4616" s="340">
        <v>0</v>
      </c>
      <c r="Q4616" s="340">
        <v>0</v>
      </c>
      <c r="S4616">
        <f t="shared" si="477"/>
        <v>6</v>
      </c>
    </row>
    <row r="4617" spans="1:19" ht="16" hidden="1" x14ac:dyDescent="0.2">
      <c r="A4617" s="481" t="s">
        <v>287</v>
      </c>
      <c r="B4617" s="345">
        <v>11</v>
      </c>
      <c r="C4617" s="387" t="str">
        <f t="shared" si="479"/>
        <v>GGW1.11</v>
      </c>
      <c r="D4617" s="388">
        <v>2</v>
      </c>
      <c r="E4617" s="485">
        <v>44152</v>
      </c>
      <c r="F4617" s="366" t="s">
        <v>556</v>
      </c>
      <c r="G4617" s="444">
        <f>INDEX([1]CAPS!$A:$A,MATCH(F:F,[1]CAPS!$H:$H,0))</f>
        <v>4604</v>
      </c>
      <c r="H4617" s="414"/>
      <c r="I4617" s="389"/>
      <c r="J4617" s="342" t="s">
        <v>276</v>
      </c>
      <c r="K4617" s="340">
        <v>4</v>
      </c>
      <c r="L4617" s="340">
        <v>0</v>
      </c>
      <c r="M4617" s="340" t="s">
        <v>276</v>
      </c>
      <c r="N4617" s="340">
        <v>0</v>
      </c>
      <c r="O4617" s="340">
        <v>0</v>
      </c>
      <c r="P4617" s="340">
        <v>0</v>
      </c>
      <c r="Q4617" s="340">
        <v>0</v>
      </c>
      <c r="S4617">
        <f t="shared" si="477"/>
        <v>4</v>
      </c>
    </row>
    <row r="4618" spans="1:19" ht="16" hidden="1" x14ac:dyDescent="0.2">
      <c r="A4618" s="481" t="s">
        <v>287</v>
      </c>
      <c r="B4618" s="345">
        <v>11</v>
      </c>
      <c r="C4618" s="387" t="str">
        <f t="shared" si="479"/>
        <v>GGW1.11</v>
      </c>
      <c r="D4618" s="388">
        <v>2</v>
      </c>
      <c r="E4618" s="485">
        <v>44152</v>
      </c>
      <c r="F4618" s="366" t="s">
        <v>319</v>
      </c>
      <c r="G4618" s="444">
        <f>INDEX([1]CAPS!$A:$A,MATCH(F:F,[1]CAPS!$H:$H,0))</f>
        <v>3567</v>
      </c>
      <c r="H4618" s="414"/>
      <c r="I4618" s="389"/>
      <c r="J4618" s="342" t="s">
        <v>276</v>
      </c>
      <c r="K4618" s="340">
        <v>0</v>
      </c>
      <c r="L4618" s="340">
        <v>0</v>
      </c>
      <c r="M4618" s="340" t="s">
        <v>276</v>
      </c>
      <c r="N4618" s="340">
        <v>0</v>
      </c>
      <c r="O4618" s="340">
        <v>2</v>
      </c>
      <c r="P4618" s="340">
        <v>0</v>
      </c>
      <c r="Q4618" s="340">
        <v>0</v>
      </c>
      <c r="S4618">
        <f t="shared" si="477"/>
        <v>2</v>
      </c>
    </row>
    <row r="4619" spans="1:19" ht="16" hidden="1" x14ac:dyDescent="0.2">
      <c r="A4619" s="481" t="s">
        <v>287</v>
      </c>
      <c r="B4619" s="345">
        <v>11</v>
      </c>
      <c r="C4619" s="387" t="str">
        <f t="shared" si="479"/>
        <v>GGW1.11</v>
      </c>
      <c r="D4619" s="388">
        <v>2</v>
      </c>
      <c r="E4619" s="485">
        <v>44152</v>
      </c>
      <c r="F4619" s="366" t="s">
        <v>272</v>
      </c>
      <c r="G4619" s="444">
        <f>INDEX([1]CAPS!$A:$A,MATCH(F:F,[1]CAPS!$H:$H,0))</f>
        <v>2852</v>
      </c>
      <c r="H4619" s="414"/>
      <c r="I4619" s="389"/>
      <c r="J4619" s="342" t="s">
        <v>276</v>
      </c>
      <c r="K4619" s="340">
        <v>0</v>
      </c>
      <c r="L4619" s="340">
        <v>0</v>
      </c>
      <c r="M4619" s="340" t="s">
        <v>276</v>
      </c>
      <c r="N4619" s="340">
        <v>0</v>
      </c>
      <c r="O4619" s="340">
        <v>1</v>
      </c>
      <c r="P4619" s="340">
        <v>0</v>
      </c>
      <c r="Q4619" s="340">
        <v>0</v>
      </c>
      <c r="S4619">
        <f t="shared" ref="S4619:S4682" si="480">SUM(J4619:K4619)+O4619</f>
        <v>1</v>
      </c>
    </row>
    <row r="4620" spans="1:19" ht="16" hidden="1" x14ac:dyDescent="0.2">
      <c r="A4620" s="481" t="s">
        <v>287</v>
      </c>
      <c r="B4620" s="345">
        <v>12</v>
      </c>
      <c r="C4620" s="387" t="str">
        <f t="shared" si="479"/>
        <v>GGW1.12</v>
      </c>
      <c r="D4620" s="388">
        <v>2</v>
      </c>
      <c r="E4620" s="485">
        <v>44152</v>
      </c>
      <c r="F4620" s="366" t="s">
        <v>596</v>
      </c>
      <c r="G4620" s="444">
        <f>INDEX([1]CAPS!$A:$A,MATCH(F:F,[1]CAPS!$H:$H,0))</f>
        <v>3175</v>
      </c>
      <c r="H4620" s="414"/>
      <c r="I4620" s="389"/>
      <c r="J4620" s="342" t="s">
        <v>276</v>
      </c>
      <c r="K4620" s="340">
        <v>25</v>
      </c>
      <c r="L4620" s="340">
        <v>0</v>
      </c>
      <c r="M4620" s="340" t="s">
        <v>276</v>
      </c>
      <c r="N4620" s="340">
        <v>8</v>
      </c>
      <c r="O4620" s="340">
        <v>0</v>
      </c>
      <c r="P4620" s="340">
        <v>0</v>
      </c>
      <c r="Q4620" s="340">
        <v>0</v>
      </c>
      <c r="S4620">
        <f t="shared" si="480"/>
        <v>25</v>
      </c>
    </row>
    <row r="4621" spans="1:19" ht="32" hidden="1" x14ac:dyDescent="0.2">
      <c r="A4621" s="481" t="s">
        <v>287</v>
      </c>
      <c r="B4621" s="345">
        <v>12</v>
      </c>
      <c r="C4621" s="387" t="str">
        <f t="shared" si="479"/>
        <v>GGW1.12</v>
      </c>
      <c r="D4621" s="388">
        <v>2</v>
      </c>
      <c r="E4621" s="485">
        <v>44152</v>
      </c>
      <c r="F4621" s="366" t="s">
        <v>187</v>
      </c>
      <c r="G4621" s="444">
        <f>INDEX([1]CAPS!$A:$A,MATCH(F:F,[1]CAPS!$H:$H,0))</f>
        <v>7970</v>
      </c>
      <c r="H4621" s="414"/>
      <c r="I4621" s="389"/>
      <c r="J4621" s="342" t="s">
        <v>276</v>
      </c>
      <c r="K4621" s="340">
        <v>1</v>
      </c>
      <c r="L4621" s="340">
        <v>0</v>
      </c>
      <c r="M4621" s="340" t="s">
        <v>276</v>
      </c>
      <c r="N4621" s="340">
        <v>0</v>
      </c>
      <c r="O4621" s="340">
        <v>0</v>
      </c>
      <c r="P4621" s="340">
        <v>0</v>
      </c>
      <c r="Q4621" s="340">
        <v>0</v>
      </c>
      <c r="S4621">
        <f t="shared" si="480"/>
        <v>1</v>
      </c>
    </row>
    <row r="4622" spans="1:19" ht="16" hidden="1" x14ac:dyDescent="0.2">
      <c r="A4622" s="481" t="s">
        <v>287</v>
      </c>
      <c r="B4622" s="345">
        <v>12</v>
      </c>
      <c r="C4622" s="387" t="str">
        <f t="shared" si="479"/>
        <v>GGW1.12</v>
      </c>
      <c r="D4622" s="388">
        <v>2</v>
      </c>
      <c r="E4622" s="485">
        <v>44152</v>
      </c>
      <c r="F4622" s="366" t="s">
        <v>267</v>
      </c>
      <c r="G4622" s="444">
        <f>INDEX([1]CAPS!$A:$A,MATCH(F:F,[1]CAPS!$H:$H,0))</f>
        <v>5738</v>
      </c>
      <c r="H4622" s="414"/>
      <c r="I4622" s="389"/>
      <c r="J4622" s="342" t="s">
        <v>276</v>
      </c>
      <c r="K4622" s="340">
        <v>1</v>
      </c>
      <c r="L4622" s="340">
        <v>0</v>
      </c>
      <c r="M4622" s="340" t="s">
        <v>276</v>
      </c>
      <c r="N4622" s="340">
        <v>1</v>
      </c>
      <c r="O4622" s="340">
        <v>0</v>
      </c>
      <c r="P4622" s="340">
        <v>0</v>
      </c>
      <c r="Q4622" s="340">
        <v>0</v>
      </c>
      <c r="S4622">
        <f t="shared" si="480"/>
        <v>1</v>
      </c>
    </row>
    <row r="4623" spans="1:19" ht="16" hidden="1" x14ac:dyDescent="0.2">
      <c r="A4623" s="481" t="s">
        <v>287</v>
      </c>
      <c r="B4623" s="345">
        <v>12</v>
      </c>
      <c r="C4623" s="387" t="str">
        <f t="shared" si="479"/>
        <v>GGW1.12</v>
      </c>
      <c r="D4623" s="388">
        <v>2</v>
      </c>
      <c r="E4623" s="485">
        <v>44152</v>
      </c>
      <c r="F4623" s="366" t="s">
        <v>556</v>
      </c>
      <c r="G4623" s="444">
        <f>INDEX([1]CAPS!$A:$A,MATCH(F:F,[1]CAPS!$H:$H,0))</f>
        <v>4604</v>
      </c>
      <c r="H4623" s="414"/>
      <c r="I4623" s="389"/>
      <c r="J4623" s="342" t="s">
        <v>276</v>
      </c>
      <c r="K4623" s="340">
        <v>1</v>
      </c>
      <c r="L4623" s="340">
        <v>0</v>
      </c>
      <c r="M4623" s="340" t="s">
        <v>276</v>
      </c>
      <c r="N4623" s="340">
        <v>0</v>
      </c>
      <c r="O4623" s="340">
        <v>0</v>
      </c>
      <c r="P4623" s="340">
        <v>0</v>
      </c>
      <c r="Q4623" s="340">
        <v>0</v>
      </c>
      <c r="S4623">
        <f t="shared" si="480"/>
        <v>1</v>
      </c>
    </row>
    <row r="4624" spans="1:19" ht="16" x14ac:dyDescent="0.2">
      <c r="A4624" s="481" t="s">
        <v>287</v>
      </c>
      <c r="B4624" s="345">
        <v>12</v>
      </c>
      <c r="C4624" s="387" t="str">
        <f t="shared" si="479"/>
        <v>GGW1.12</v>
      </c>
      <c r="D4624" s="388">
        <v>2</v>
      </c>
      <c r="E4624" s="485">
        <v>44152</v>
      </c>
      <c r="F4624" s="366" t="s">
        <v>228</v>
      </c>
      <c r="G4624" s="444">
        <f>INDEX([1]CAPS!$A:$A,MATCH(F:F,[1]CAPS!$H:$H,0))</f>
        <v>7993</v>
      </c>
      <c r="H4624" s="414"/>
      <c r="I4624" s="389"/>
      <c r="J4624" s="342" t="s">
        <v>276</v>
      </c>
      <c r="K4624" s="340">
        <v>1</v>
      </c>
      <c r="L4624" s="340">
        <v>0</v>
      </c>
      <c r="M4624" s="340" t="s">
        <v>276</v>
      </c>
      <c r="N4624" s="340">
        <v>0</v>
      </c>
      <c r="O4624" s="340" t="s">
        <v>276</v>
      </c>
      <c r="P4624" s="340" t="s">
        <v>276</v>
      </c>
      <c r="Q4624" s="340" t="s">
        <v>276</v>
      </c>
      <c r="S4624">
        <f>SUM(J4624:K4624)</f>
        <v>1</v>
      </c>
    </row>
    <row r="4625" spans="1:19" ht="16" hidden="1" x14ac:dyDescent="0.2">
      <c r="A4625" s="481" t="s">
        <v>287</v>
      </c>
      <c r="B4625" s="345">
        <v>12</v>
      </c>
      <c r="C4625" s="387" t="str">
        <f t="shared" si="479"/>
        <v>GGW1.12</v>
      </c>
      <c r="D4625" s="388">
        <v>2</v>
      </c>
      <c r="E4625" s="485">
        <v>44152</v>
      </c>
      <c r="F4625" s="366" t="s">
        <v>319</v>
      </c>
      <c r="G4625" s="444">
        <f>INDEX([1]CAPS!$A:$A,MATCH(F:F,[1]CAPS!$H:$H,0))</f>
        <v>3567</v>
      </c>
      <c r="H4625" s="414"/>
      <c r="I4625" s="389"/>
      <c r="J4625" s="342" t="s">
        <v>276</v>
      </c>
      <c r="K4625" s="340">
        <v>0</v>
      </c>
      <c r="L4625" s="340">
        <v>0</v>
      </c>
      <c r="M4625" s="340" t="s">
        <v>276</v>
      </c>
      <c r="N4625" s="340">
        <v>0</v>
      </c>
      <c r="O4625" s="340">
        <v>1</v>
      </c>
      <c r="P4625" s="340">
        <v>0</v>
      </c>
      <c r="Q4625" s="340"/>
      <c r="S4625">
        <f t="shared" si="480"/>
        <v>1</v>
      </c>
    </row>
    <row r="4626" spans="1:19" ht="16" hidden="1" x14ac:dyDescent="0.2">
      <c r="A4626" s="481" t="s">
        <v>287</v>
      </c>
      <c r="B4626" s="345">
        <v>12</v>
      </c>
      <c r="C4626" s="387" t="str">
        <f t="shared" si="479"/>
        <v>GGW1.12</v>
      </c>
      <c r="D4626" s="388">
        <v>2</v>
      </c>
      <c r="E4626" s="485">
        <v>44152</v>
      </c>
      <c r="F4626" s="366" t="s">
        <v>488</v>
      </c>
      <c r="G4626" s="444">
        <f>INDEX([1]CAPS!$A:$A,MATCH(F:F,[1]CAPS!$H:$H,0))</f>
        <v>1161</v>
      </c>
      <c r="H4626" s="414"/>
      <c r="I4626" s="389"/>
      <c r="J4626" s="342" t="s">
        <v>276</v>
      </c>
      <c r="K4626" s="340">
        <v>2</v>
      </c>
      <c r="L4626" s="340">
        <v>0</v>
      </c>
      <c r="M4626" s="340" t="s">
        <v>276</v>
      </c>
      <c r="N4626" s="340">
        <v>0</v>
      </c>
      <c r="O4626" s="340">
        <v>0</v>
      </c>
      <c r="P4626" s="340">
        <v>0</v>
      </c>
      <c r="Q4626" s="340">
        <v>0</v>
      </c>
      <c r="S4626">
        <f t="shared" si="480"/>
        <v>2</v>
      </c>
    </row>
    <row r="4627" spans="1:19" ht="32" hidden="1" x14ac:dyDescent="0.2">
      <c r="A4627" s="481" t="s">
        <v>287</v>
      </c>
      <c r="B4627" s="345">
        <v>12</v>
      </c>
      <c r="C4627" s="387" t="str">
        <f t="shared" si="479"/>
        <v>GGW1.12</v>
      </c>
      <c r="D4627" s="388">
        <v>2</v>
      </c>
      <c r="E4627" s="485">
        <v>44152</v>
      </c>
      <c r="F4627" s="366" t="s">
        <v>728</v>
      </c>
      <c r="G4627" s="444">
        <f>INDEX([1]CAPS!$A:$A,MATCH(F:F,[1]CAPS!$H:$H,0))</f>
        <v>7501</v>
      </c>
      <c r="H4627" s="414"/>
      <c r="I4627" s="389"/>
      <c r="J4627" s="342" t="s">
        <v>276</v>
      </c>
      <c r="K4627" s="340">
        <v>1</v>
      </c>
      <c r="L4627" s="340">
        <v>0</v>
      </c>
      <c r="M4627" s="340" t="s">
        <v>276</v>
      </c>
      <c r="N4627" s="340">
        <v>0</v>
      </c>
      <c r="O4627" s="340">
        <v>0</v>
      </c>
      <c r="P4627" s="340">
        <v>0</v>
      </c>
      <c r="Q4627" s="340">
        <v>0</v>
      </c>
      <c r="S4627">
        <f t="shared" si="480"/>
        <v>1</v>
      </c>
    </row>
    <row r="4628" spans="1:19" ht="16" x14ac:dyDescent="0.2">
      <c r="A4628" s="481" t="s">
        <v>287</v>
      </c>
      <c r="B4628" s="345">
        <v>12</v>
      </c>
      <c r="C4628" s="387" t="str">
        <f t="shared" si="479"/>
        <v>GGW1.12</v>
      </c>
      <c r="D4628" s="388">
        <v>2</v>
      </c>
      <c r="E4628" s="485">
        <v>44152</v>
      </c>
      <c r="F4628" s="432" t="s">
        <v>228</v>
      </c>
      <c r="G4628" s="444">
        <f>INDEX([1]CAPS!$A:$A,MATCH(F:F,[1]CAPS!$H:$H,0))</f>
        <v>7993</v>
      </c>
      <c r="H4628" s="414"/>
      <c r="I4628" s="389"/>
      <c r="J4628" s="342" t="s">
        <v>276</v>
      </c>
      <c r="K4628" s="299">
        <v>2</v>
      </c>
      <c r="L4628" s="340">
        <v>0</v>
      </c>
      <c r="M4628" s="340" t="s">
        <v>276</v>
      </c>
      <c r="N4628" s="340">
        <v>0</v>
      </c>
      <c r="O4628" s="340" t="s">
        <v>276</v>
      </c>
      <c r="P4628" s="340" t="s">
        <v>276</v>
      </c>
      <c r="Q4628" s="340" t="s">
        <v>276</v>
      </c>
      <c r="R4628" t="s">
        <v>929</v>
      </c>
      <c r="S4628">
        <f>SUM(J4628:K4628)</f>
        <v>2</v>
      </c>
    </row>
    <row r="4629" spans="1:19" ht="16" hidden="1" x14ac:dyDescent="0.2">
      <c r="A4629" s="481" t="s">
        <v>287</v>
      </c>
      <c r="B4629" s="345">
        <v>13</v>
      </c>
      <c r="C4629" s="387" t="str">
        <f t="shared" si="479"/>
        <v>GGW1.13</v>
      </c>
      <c r="D4629" s="388">
        <v>2</v>
      </c>
      <c r="E4629" s="485">
        <v>44152</v>
      </c>
      <c r="F4629" s="366" t="s">
        <v>796</v>
      </c>
      <c r="G4629" s="444">
        <f>INDEX([1]CAPS!$A:$A,MATCH(F:F,[1]CAPS!$H:$H,0))</f>
        <v>5255</v>
      </c>
      <c r="H4629" s="414"/>
      <c r="I4629" s="389"/>
      <c r="J4629" s="342" t="s">
        <v>276</v>
      </c>
      <c r="K4629" s="340">
        <v>1</v>
      </c>
      <c r="L4629" s="340">
        <v>0</v>
      </c>
      <c r="M4629" s="340" t="s">
        <v>276</v>
      </c>
      <c r="N4629" s="340">
        <v>0</v>
      </c>
      <c r="O4629" s="340">
        <v>0</v>
      </c>
      <c r="P4629" s="340">
        <v>0</v>
      </c>
      <c r="Q4629" s="340">
        <v>0</v>
      </c>
      <c r="S4629">
        <f t="shared" si="480"/>
        <v>1</v>
      </c>
    </row>
    <row r="4630" spans="1:19" ht="16" hidden="1" x14ac:dyDescent="0.2">
      <c r="A4630" s="481" t="s">
        <v>287</v>
      </c>
      <c r="B4630" s="345">
        <v>13</v>
      </c>
      <c r="C4630" s="387" t="str">
        <f t="shared" si="479"/>
        <v>GGW1.13</v>
      </c>
      <c r="D4630" s="388">
        <v>2</v>
      </c>
      <c r="E4630" s="485">
        <v>44152</v>
      </c>
      <c r="F4630" s="366" t="s">
        <v>166</v>
      </c>
      <c r="G4630" s="444">
        <f>INDEX([1]CAPS!$A:$A,MATCH(F:F,[1]CAPS!$H:$H,0))</f>
        <v>6182</v>
      </c>
      <c r="H4630" s="414"/>
      <c r="I4630" s="389"/>
      <c r="J4630" s="342" t="s">
        <v>276</v>
      </c>
      <c r="K4630" s="340">
        <v>0</v>
      </c>
      <c r="L4630" s="340">
        <v>0</v>
      </c>
      <c r="M4630" s="340" t="s">
        <v>276</v>
      </c>
      <c r="N4630" s="340">
        <v>0</v>
      </c>
      <c r="O4630" s="340">
        <v>2</v>
      </c>
      <c r="P4630" s="340">
        <v>0</v>
      </c>
      <c r="Q4630" s="340">
        <v>0</v>
      </c>
      <c r="S4630">
        <f t="shared" si="480"/>
        <v>2</v>
      </c>
    </row>
    <row r="4631" spans="1:19" ht="16" hidden="1" x14ac:dyDescent="0.2">
      <c r="A4631" s="481" t="s">
        <v>287</v>
      </c>
      <c r="B4631" s="345">
        <v>13</v>
      </c>
      <c r="C4631" s="387" t="str">
        <f t="shared" si="479"/>
        <v>GGW1.13</v>
      </c>
      <c r="D4631" s="388">
        <v>2</v>
      </c>
      <c r="E4631" s="485">
        <v>44152</v>
      </c>
      <c r="F4631" s="366" t="s">
        <v>556</v>
      </c>
      <c r="G4631" s="444">
        <f>INDEX([1]CAPS!$A:$A,MATCH(F:F,[1]CAPS!$H:$H,0))</f>
        <v>4604</v>
      </c>
      <c r="H4631" s="414"/>
      <c r="I4631" s="389"/>
      <c r="J4631" s="342" t="s">
        <v>276</v>
      </c>
      <c r="K4631" s="340">
        <v>2</v>
      </c>
      <c r="L4631" s="340">
        <v>0</v>
      </c>
      <c r="M4631" s="340" t="s">
        <v>276</v>
      </c>
      <c r="N4631" s="340">
        <v>0</v>
      </c>
      <c r="O4631" s="340">
        <v>0</v>
      </c>
      <c r="P4631" s="340">
        <v>0</v>
      </c>
      <c r="Q4631" s="340">
        <v>0</v>
      </c>
      <c r="S4631">
        <f t="shared" si="480"/>
        <v>2</v>
      </c>
    </row>
    <row r="4632" spans="1:19" ht="32" hidden="1" x14ac:dyDescent="0.2">
      <c r="A4632" s="481" t="s">
        <v>287</v>
      </c>
      <c r="B4632" s="345">
        <v>13</v>
      </c>
      <c r="C4632" s="387" t="str">
        <f t="shared" si="479"/>
        <v>GGW1.13</v>
      </c>
      <c r="D4632" s="388">
        <v>2</v>
      </c>
      <c r="E4632" s="485">
        <v>44152</v>
      </c>
      <c r="F4632" s="366" t="s">
        <v>728</v>
      </c>
      <c r="G4632" s="444">
        <f>INDEX([1]CAPS!$A:$A,MATCH(F:F,[1]CAPS!$H:$H,0))</f>
        <v>7501</v>
      </c>
      <c r="H4632" s="414"/>
      <c r="I4632" s="389"/>
      <c r="J4632" s="342" t="s">
        <v>276</v>
      </c>
      <c r="K4632" s="340">
        <v>1</v>
      </c>
      <c r="L4632" s="340">
        <v>0</v>
      </c>
      <c r="M4632" s="340" t="s">
        <v>276</v>
      </c>
      <c r="N4632" s="340">
        <v>1</v>
      </c>
      <c r="O4632" s="340">
        <v>0</v>
      </c>
      <c r="P4632" s="340">
        <v>0</v>
      </c>
      <c r="Q4632" s="340">
        <v>0</v>
      </c>
      <c r="S4632">
        <f t="shared" si="480"/>
        <v>1</v>
      </c>
    </row>
    <row r="4633" spans="1:19" ht="16" hidden="1" x14ac:dyDescent="0.2">
      <c r="A4633" s="481" t="s">
        <v>287</v>
      </c>
      <c r="B4633" s="345">
        <v>13</v>
      </c>
      <c r="C4633" s="387" t="str">
        <f t="shared" si="479"/>
        <v>GGW1.13</v>
      </c>
      <c r="D4633" s="388">
        <v>2</v>
      </c>
      <c r="E4633" s="485">
        <v>44152</v>
      </c>
      <c r="F4633" s="366" t="s">
        <v>488</v>
      </c>
      <c r="G4633" s="444">
        <f>INDEX([1]CAPS!$A:$A,MATCH(F:F,[1]CAPS!$H:$H,0))</f>
        <v>1161</v>
      </c>
      <c r="H4633" s="414"/>
      <c r="I4633" s="389"/>
      <c r="J4633" s="342" t="s">
        <v>276</v>
      </c>
      <c r="K4633" s="340">
        <v>0</v>
      </c>
      <c r="L4633" s="340">
        <v>0</v>
      </c>
      <c r="M4633" s="340" t="s">
        <v>276</v>
      </c>
      <c r="N4633" s="340">
        <v>0</v>
      </c>
      <c r="O4633" s="340">
        <v>3</v>
      </c>
      <c r="P4633" s="340">
        <v>0</v>
      </c>
      <c r="Q4633" s="340">
        <v>0</v>
      </c>
      <c r="S4633">
        <f t="shared" si="480"/>
        <v>3</v>
      </c>
    </row>
    <row r="4634" spans="1:19" ht="16" hidden="1" x14ac:dyDescent="0.2">
      <c r="A4634" s="481" t="s">
        <v>287</v>
      </c>
      <c r="B4634" s="345">
        <v>13</v>
      </c>
      <c r="C4634" s="387" t="str">
        <f t="shared" si="479"/>
        <v>GGW1.13</v>
      </c>
      <c r="D4634" s="388">
        <v>2</v>
      </c>
      <c r="E4634" s="485">
        <v>44152</v>
      </c>
      <c r="F4634" s="366" t="s">
        <v>272</v>
      </c>
      <c r="G4634" s="444">
        <f>INDEX([1]CAPS!$A:$A,MATCH(F:F,[1]CAPS!$H:$H,0))</f>
        <v>2852</v>
      </c>
      <c r="H4634" s="414"/>
      <c r="I4634" s="389"/>
      <c r="J4634" s="342" t="s">
        <v>276</v>
      </c>
      <c r="K4634" s="340">
        <v>4</v>
      </c>
      <c r="L4634" s="340">
        <v>0</v>
      </c>
      <c r="M4634" s="340" t="s">
        <v>276</v>
      </c>
      <c r="N4634" s="340">
        <v>0</v>
      </c>
      <c r="O4634" s="340">
        <v>0</v>
      </c>
      <c r="P4634" s="340">
        <v>0</v>
      </c>
      <c r="Q4634" s="340">
        <v>0</v>
      </c>
      <c r="S4634">
        <f t="shared" si="480"/>
        <v>4</v>
      </c>
    </row>
    <row r="4635" spans="1:19" ht="32" hidden="1" x14ac:dyDescent="0.2">
      <c r="A4635" s="481" t="s">
        <v>287</v>
      </c>
      <c r="B4635" s="345">
        <v>13</v>
      </c>
      <c r="C4635" s="387" t="str">
        <f t="shared" si="479"/>
        <v>GGW1.13</v>
      </c>
      <c r="D4635" s="388">
        <v>2</v>
      </c>
      <c r="E4635" s="485">
        <v>44152</v>
      </c>
      <c r="F4635" s="366" t="s">
        <v>232</v>
      </c>
      <c r="G4635" s="444">
        <f>INDEX([1]CAPS!$A:$A,MATCH(F:F,[1]CAPS!$H:$H,0))</f>
        <v>8875</v>
      </c>
      <c r="H4635" s="414"/>
      <c r="I4635" s="389"/>
      <c r="J4635" s="342" t="s">
        <v>276</v>
      </c>
      <c r="K4635" s="340">
        <v>0</v>
      </c>
      <c r="L4635" s="340">
        <v>0</v>
      </c>
      <c r="M4635" s="340" t="s">
        <v>276</v>
      </c>
      <c r="N4635" s="340">
        <v>0</v>
      </c>
      <c r="O4635" s="340">
        <v>1</v>
      </c>
      <c r="P4635" s="340">
        <v>0</v>
      </c>
      <c r="Q4635" s="340">
        <v>0</v>
      </c>
      <c r="S4635">
        <f t="shared" si="480"/>
        <v>1</v>
      </c>
    </row>
    <row r="4636" spans="1:19" ht="16" hidden="1" x14ac:dyDescent="0.2">
      <c r="A4636" s="481" t="s">
        <v>287</v>
      </c>
      <c r="B4636" s="345">
        <v>13</v>
      </c>
      <c r="C4636" s="387" t="str">
        <f t="shared" si="479"/>
        <v>GGW1.13</v>
      </c>
      <c r="D4636" s="388">
        <v>2</v>
      </c>
      <c r="E4636" s="485">
        <v>44152</v>
      </c>
      <c r="F4636" s="366" t="s">
        <v>139</v>
      </c>
      <c r="G4636" s="444">
        <f>INDEX([1]CAPS!$A:$A,MATCH(F:F,[1]CAPS!$H:$H,0))</f>
        <v>6325</v>
      </c>
      <c r="H4636" s="414"/>
      <c r="I4636" s="389"/>
      <c r="J4636" s="342" t="s">
        <v>276</v>
      </c>
      <c r="K4636" s="340">
        <v>1</v>
      </c>
      <c r="L4636" s="340">
        <v>0</v>
      </c>
      <c r="M4636" s="340" t="s">
        <v>276</v>
      </c>
      <c r="N4636" s="340">
        <v>0</v>
      </c>
      <c r="O4636" s="340" t="s">
        <v>276</v>
      </c>
      <c r="P4636" s="340" t="s">
        <v>276</v>
      </c>
      <c r="Q4636" s="340" t="s">
        <v>276</v>
      </c>
      <c r="S4636">
        <f>SUM(J4636:K4636)</f>
        <v>1</v>
      </c>
    </row>
    <row r="4637" spans="1:19" ht="32" hidden="1" x14ac:dyDescent="0.2">
      <c r="A4637" s="481" t="s">
        <v>287</v>
      </c>
      <c r="B4637" s="345">
        <v>14</v>
      </c>
      <c r="C4637" s="387" t="str">
        <f t="shared" si="479"/>
        <v>GGW1.14</v>
      </c>
      <c r="D4637" s="388">
        <v>2</v>
      </c>
      <c r="E4637" s="485">
        <v>44152</v>
      </c>
      <c r="F4637" s="366" t="s">
        <v>187</v>
      </c>
      <c r="G4637" s="444">
        <f>INDEX([1]CAPS!$A:$A,MATCH(F:F,[1]CAPS!$H:$H,0))</f>
        <v>7970</v>
      </c>
      <c r="H4637" s="414"/>
      <c r="I4637" s="389"/>
      <c r="J4637" s="342" t="s">
        <v>276</v>
      </c>
      <c r="K4637" s="340">
        <v>1</v>
      </c>
      <c r="L4637" s="340">
        <v>0</v>
      </c>
      <c r="M4637" s="340" t="s">
        <v>276</v>
      </c>
      <c r="N4637" s="340">
        <v>0</v>
      </c>
      <c r="O4637" s="340">
        <v>0</v>
      </c>
      <c r="P4637" s="340">
        <v>0</v>
      </c>
      <c r="Q4637" s="340">
        <v>0</v>
      </c>
      <c r="S4637">
        <f t="shared" si="480"/>
        <v>1</v>
      </c>
    </row>
    <row r="4638" spans="1:19" ht="16" hidden="1" x14ac:dyDescent="0.2">
      <c r="A4638" s="481" t="s">
        <v>287</v>
      </c>
      <c r="B4638" s="345">
        <v>14</v>
      </c>
      <c r="C4638" s="387" t="str">
        <f t="shared" si="479"/>
        <v>GGW1.14</v>
      </c>
      <c r="D4638" s="388">
        <v>2</v>
      </c>
      <c r="E4638" s="485">
        <v>44152</v>
      </c>
      <c r="F4638" s="366" t="s">
        <v>272</v>
      </c>
      <c r="G4638" s="444">
        <f>INDEX([1]CAPS!$A:$A,MATCH(F:F,[1]CAPS!$H:$H,0))</f>
        <v>2852</v>
      </c>
      <c r="H4638" s="414"/>
      <c r="I4638" s="389"/>
      <c r="J4638" s="342" t="s">
        <v>276</v>
      </c>
      <c r="K4638" s="340">
        <v>4</v>
      </c>
      <c r="L4638" s="340">
        <v>0</v>
      </c>
      <c r="M4638" s="340" t="s">
        <v>276</v>
      </c>
      <c r="N4638" s="340">
        <v>0</v>
      </c>
      <c r="O4638" s="340">
        <v>0</v>
      </c>
      <c r="P4638" s="340">
        <v>0</v>
      </c>
      <c r="Q4638" s="340">
        <v>0</v>
      </c>
      <c r="S4638">
        <f t="shared" si="480"/>
        <v>4</v>
      </c>
    </row>
    <row r="4639" spans="1:19" ht="16" x14ac:dyDescent="0.2">
      <c r="A4639" s="481" t="s">
        <v>287</v>
      </c>
      <c r="B4639" s="345">
        <v>14</v>
      </c>
      <c r="C4639" s="387" t="str">
        <f t="shared" si="479"/>
        <v>GGW1.14</v>
      </c>
      <c r="D4639" s="388">
        <v>2</v>
      </c>
      <c r="E4639" s="485">
        <v>44152</v>
      </c>
      <c r="F4639" s="366" t="s">
        <v>597</v>
      </c>
      <c r="G4639" s="444">
        <f>INDEX([1]CAPS!$A:$A,MATCH(F:F,[1]CAPS!$H:$H,0))</f>
        <v>6406</v>
      </c>
      <c r="H4639" s="414"/>
      <c r="I4639" s="389"/>
      <c r="J4639" s="342" t="s">
        <v>276</v>
      </c>
      <c r="K4639" s="340">
        <v>1</v>
      </c>
      <c r="L4639" s="340">
        <v>0</v>
      </c>
      <c r="M4639" s="340" t="s">
        <v>276</v>
      </c>
      <c r="N4639" s="340">
        <v>0</v>
      </c>
      <c r="O4639" s="340" t="s">
        <v>276</v>
      </c>
      <c r="P4639" s="340" t="s">
        <v>276</v>
      </c>
      <c r="Q4639" s="340" t="s">
        <v>276</v>
      </c>
      <c r="S4639">
        <f>SUM(J4639:K4639)</f>
        <v>1</v>
      </c>
    </row>
    <row r="4640" spans="1:19" ht="16" hidden="1" x14ac:dyDescent="0.2">
      <c r="A4640" s="481" t="s">
        <v>287</v>
      </c>
      <c r="B4640" s="345">
        <v>14</v>
      </c>
      <c r="C4640" s="387" t="str">
        <f t="shared" si="479"/>
        <v>GGW1.14</v>
      </c>
      <c r="D4640" s="388">
        <v>2</v>
      </c>
      <c r="E4640" s="485">
        <v>44152</v>
      </c>
      <c r="F4640" s="366" t="s">
        <v>596</v>
      </c>
      <c r="G4640" s="444">
        <f>INDEX([1]CAPS!$A:$A,MATCH(F:F,[1]CAPS!$H:$H,0))</f>
        <v>3175</v>
      </c>
      <c r="H4640" s="414"/>
      <c r="I4640" s="389"/>
      <c r="J4640" s="342" t="s">
        <v>276</v>
      </c>
      <c r="K4640" s="340">
        <v>1</v>
      </c>
      <c r="L4640" s="340">
        <v>0</v>
      </c>
      <c r="M4640" s="340" t="s">
        <v>276</v>
      </c>
      <c r="N4640" s="340">
        <v>0</v>
      </c>
      <c r="O4640" s="340">
        <v>0</v>
      </c>
      <c r="P4640" s="340">
        <v>0</v>
      </c>
      <c r="Q4640" s="340">
        <v>0</v>
      </c>
      <c r="S4640">
        <f t="shared" si="480"/>
        <v>1</v>
      </c>
    </row>
    <row r="4641" spans="1:19" ht="16" hidden="1" x14ac:dyDescent="0.2">
      <c r="A4641" s="481" t="s">
        <v>287</v>
      </c>
      <c r="B4641" s="345">
        <v>14</v>
      </c>
      <c r="C4641" s="387" t="str">
        <f t="shared" si="479"/>
        <v>GGW1.14</v>
      </c>
      <c r="D4641" s="388">
        <v>2</v>
      </c>
      <c r="E4641" s="485">
        <v>44152</v>
      </c>
      <c r="F4641" s="366" t="s">
        <v>297</v>
      </c>
      <c r="G4641" s="444">
        <f>INDEX([1]CAPS!$A:$A,MATCH(F:F,[1]CAPS!$H:$H,0))</f>
        <v>6322</v>
      </c>
      <c r="H4641" s="414"/>
      <c r="I4641" s="389"/>
      <c r="J4641" s="342" t="s">
        <v>276</v>
      </c>
      <c r="K4641" s="340">
        <v>2</v>
      </c>
      <c r="L4641" s="340">
        <v>0</v>
      </c>
      <c r="M4641" s="340" t="s">
        <v>276</v>
      </c>
      <c r="N4641" s="340">
        <v>0</v>
      </c>
      <c r="O4641" s="340">
        <v>0</v>
      </c>
      <c r="P4641" s="340">
        <v>0</v>
      </c>
      <c r="Q4641" s="340">
        <v>0</v>
      </c>
      <c r="S4641">
        <f t="shared" si="480"/>
        <v>2</v>
      </c>
    </row>
    <row r="4642" spans="1:19" ht="16" hidden="1" x14ac:dyDescent="0.2">
      <c r="A4642" s="481" t="s">
        <v>287</v>
      </c>
      <c r="B4642" s="345">
        <v>14</v>
      </c>
      <c r="C4642" s="387" t="str">
        <f t="shared" si="479"/>
        <v>GGW1.14</v>
      </c>
      <c r="D4642" s="388">
        <v>2</v>
      </c>
      <c r="E4642" s="485">
        <v>44152</v>
      </c>
      <c r="F4642" s="366" t="s">
        <v>318</v>
      </c>
      <c r="G4642" s="444">
        <f>INDEX([1]CAPS!$A:$A,MATCH(F:F,[1]CAPS!$H:$H,0))</f>
        <v>5255</v>
      </c>
      <c r="H4642" s="414"/>
      <c r="I4642" s="389"/>
      <c r="J4642" s="342" t="s">
        <v>276</v>
      </c>
      <c r="K4642" s="340">
        <v>1</v>
      </c>
      <c r="L4642" s="340">
        <v>0</v>
      </c>
      <c r="M4642" s="340" t="s">
        <v>276</v>
      </c>
      <c r="N4642" s="340">
        <v>0</v>
      </c>
      <c r="O4642" s="340">
        <v>0</v>
      </c>
      <c r="P4642" s="340">
        <v>0</v>
      </c>
      <c r="Q4642" s="340">
        <v>0</v>
      </c>
      <c r="S4642">
        <f t="shared" si="480"/>
        <v>1</v>
      </c>
    </row>
    <row r="4643" spans="1:19" ht="16" hidden="1" x14ac:dyDescent="0.2">
      <c r="A4643" s="481" t="s">
        <v>287</v>
      </c>
      <c r="B4643" s="345">
        <v>14</v>
      </c>
      <c r="C4643" s="387" t="str">
        <f t="shared" si="479"/>
        <v>GGW1.14</v>
      </c>
      <c r="D4643" s="388">
        <v>2</v>
      </c>
      <c r="E4643" s="485">
        <v>44152</v>
      </c>
      <c r="F4643" s="366" t="s">
        <v>488</v>
      </c>
      <c r="G4643" s="444">
        <f>INDEX([1]CAPS!$A:$A,MATCH(F:F,[1]CAPS!$H:$H,0))</f>
        <v>1161</v>
      </c>
      <c r="H4643" s="414"/>
      <c r="I4643" s="389"/>
      <c r="J4643" s="342" t="s">
        <v>276</v>
      </c>
      <c r="K4643" s="340">
        <v>5</v>
      </c>
      <c r="L4643" s="340">
        <v>0</v>
      </c>
      <c r="M4643" s="340" t="s">
        <v>276</v>
      </c>
      <c r="N4643" s="340">
        <v>0</v>
      </c>
      <c r="O4643" s="340">
        <v>0</v>
      </c>
      <c r="P4643" s="340">
        <v>0</v>
      </c>
      <c r="Q4643" s="340">
        <v>0</v>
      </c>
      <c r="S4643">
        <f t="shared" si="480"/>
        <v>5</v>
      </c>
    </row>
    <row r="4644" spans="1:19" ht="16" hidden="1" x14ac:dyDescent="0.2">
      <c r="A4644" s="481" t="s">
        <v>287</v>
      </c>
      <c r="B4644" s="345">
        <v>14</v>
      </c>
      <c r="C4644" s="387" t="str">
        <f t="shared" si="479"/>
        <v>GGW1.14</v>
      </c>
      <c r="D4644" s="388">
        <v>2</v>
      </c>
      <c r="E4644" s="485">
        <v>44152</v>
      </c>
      <c r="F4644" s="366" t="s">
        <v>166</v>
      </c>
      <c r="G4644" s="444">
        <f>INDEX([1]CAPS!$A:$A,MATCH(F:F,[1]CAPS!$H:$H,0))</f>
        <v>6182</v>
      </c>
      <c r="H4644" s="414"/>
      <c r="I4644" s="389"/>
      <c r="J4644" s="342" t="s">
        <v>276</v>
      </c>
      <c r="K4644" s="340">
        <v>0</v>
      </c>
      <c r="L4644" s="340">
        <v>0</v>
      </c>
      <c r="M4644" s="340" t="s">
        <v>276</v>
      </c>
      <c r="N4644" s="340">
        <v>0</v>
      </c>
      <c r="O4644" s="340">
        <v>1</v>
      </c>
      <c r="P4644" s="340">
        <v>0</v>
      </c>
      <c r="Q4644" s="340">
        <v>0</v>
      </c>
      <c r="S4644">
        <f t="shared" si="480"/>
        <v>1</v>
      </c>
    </row>
    <row r="4645" spans="1:19" ht="16" x14ac:dyDescent="0.2">
      <c r="A4645" s="481" t="s">
        <v>287</v>
      </c>
      <c r="B4645" s="345">
        <v>14</v>
      </c>
      <c r="C4645" s="387" t="str">
        <f t="shared" si="479"/>
        <v>GGW1.14</v>
      </c>
      <c r="D4645" s="388">
        <v>2</v>
      </c>
      <c r="E4645" s="485">
        <v>44152</v>
      </c>
      <c r="F4645" s="366" t="s">
        <v>228</v>
      </c>
      <c r="G4645" s="444">
        <f>INDEX([1]CAPS!$A:$A,MATCH(F:F,[1]CAPS!$H:$H,0))</f>
        <v>7993</v>
      </c>
      <c r="H4645" s="414"/>
      <c r="I4645" s="389"/>
      <c r="J4645" s="342" t="s">
        <v>276</v>
      </c>
      <c r="K4645" s="340">
        <v>4</v>
      </c>
      <c r="L4645" s="340">
        <v>0</v>
      </c>
      <c r="M4645" s="340" t="s">
        <v>276</v>
      </c>
      <c r="N4645" s="340">
        <v>0</v>
      </c>
      <c r="O4645" s="340" t="s">
        <v>276</v>
      </c>
      <c r="P4645" s="340" t="s">
        <v>276</v>
      </c>
      <c r="Q4645" s="340" t="s">
        <v>276</v>
      </c>
      <c r="S4645">
        <f>SUM(J4645:K4645)</f>
        <v>4</v>
      </c>
    </row>
    <row r="4646" spans="1:19" ht="16" hidden="1" x14ac:dyDescent="0.2">
      <c r="A4646" s="481" t="s">
        <v>287</v>
      </c>
      <c r="B4646" s="345">
        <v>14</v>
      </c>
      <c r="C4646" s="387" t="str">
        <f t="shared" si="479"/>
        <v>GGW1.14</v>
      </c>
      <c r="D4646" s="388">
        <v>2</v>
      </c>
      <c r="E4646" s="485">
        <v>44152</v>
      </c>
      <c r="F4646" s="366" t="s">
        <v>319</v>
      </c>
      <c r="G4646" s="444">
        <f>INDEX([1]CAPS!$A:$A,MATCH(F:F,[1]CAPS!$H:$H,0))</f>
        <v>3567</v>
      </c>
      <c r="H4646" s="414"/>
      <c r="I4646" s="389"/>
      <c r="J4646" s="342" t="s">
        <v>276</v>
      </c>
      <c r="K4646" s="340">
        <v>0</v>
      </c>
      <c r="L4646" s="340">
        <v>0</v>
      </c>
      <c r="M4646" s="340" t="s">
        <v>276</v>
      </c>
      <c r="N4646" s="340">
        <v>0</v>
      </c>
      <c r="O4646" s="340">
        <v>1</v>
      </c>
      <c r="P4646" s="340">
        <v>0</v>
      </c>
      <c r="Q4646" s="340">
        <v>0</v>
      </c>
      <c r="S4646">
        <f t="shared" si="480"/>
        <v>1</v>
      </c>
    </row>
    <row r="4647" spans="1:19" ht="16" hidden="1" x14ac:dyDescent="0.2">
      <c r="A4647" s="481" t="s">
        <v>287</v>
      </c>
      <c r="B4647" s="345">
        <v>15</v>
      </c>
      <c r="C4647" s="387" t="str">
        <f t="shared" si="479"/>
        <v>GGW1.15</v>
      </c>
      <c r="D4647" s="388">
        <v>2</v>
      </c>
      <c r="E4647" s="485">
        <v>44152</v>
      </c>
      <c r="F4647" s="366" t="s">
        <v>188</v>
      </c>
      <c r="G4647" s="444">
        <f>INDEX([1]CAPS!$A:$A,MATCH(F:F,[1]CAPS!$H:$H,0))</f>
        <v>3174</v>
      </c>
      <c r="H4647" s="414"/>
      <c r="I4647" s="389"/>
      <c r="J4647" s="342" t="s">
        <v>276</v>
      </c>
      <c r="K4647" s="340">
        <v>67</v>
      </c>
      <c r="L4647" s="340">
        <v>0</v>
      </c>
      <c r="M4647" s="340" t="s">
        <v>276</v>
      </c>
      <c r="N4647" s="340">
        <v>0</v>
      </c>
      <c r="O4647" s="340">
        <v>0</v>
      </c>
      <c r="P4647" s="340">
        <v>0</v>
      </c>
      <c r="Q4647" s="340">
        <v>0</v>
      </c>
      <c r="S4647">
        <f t="shared" si="480"/>
        <v>67</v>
      </c>
    </row>
    <row r="4648" spans="1:19" ht="32" hidden="1" x14ac:dyDescent="0.2">
      <c r="A4648" s="481" t="s">
        <v>287</v>
      </c>
      <c r="B4648" s="345">
        <v>15</v>
      </c>
      <c r="C4648" s="387" t="str">
        <f t="shared" si="479"/>
        <v>GGW1.15</v>
      </c>
      <c r="D4648" s="388">
        <v>2</v>
      </c>
      <c r="E4648" s="485">
        <v>44152</v>
      </c>
      <c r="F4648" s="366" t="s">
        <v>728</v>
      </c>
      <c r="G4648" s="444">
        <f>INDEX([1]CAPS!$A:$A,MATCH(F:F,[1]CAPS!$H:$H,0))</f>
        <v>7501</v>
      </c>
      <c r="H4648" s="414"/>
      <c r="I4648" s="389"/>
      <c r="J4648" s="342" t="s">
        <v>276</v>
      </c>
      <c r="K4648" s="340">
        <v>2</v>
      </c>
      <c r="L4648" s="340">
        <v>0</v>
      </c>
      <c r="M4648" s="340" t="s">
        <v>276</v>
      </c>
      <c r="N4648" s="340">
        <v>1</v>
      </c>
      <c r="O4648" s="340">
        <v>0</v>
      </c>
      <c r="P4648" s="340">
        <v>0</v>
      </c>
      <c r="Q4648" s="340">
        <v>0</v>
      </c>
      <c r="S4648">
        <f t="shared" si="480"/>
        <v>2</v>
      </c>
    </row>
    <row r="4649" spans="1:19" ht="16" x14ac:dyDescent="0.2">
      <c r="A4649" s="481" t="s">
        <v>287</v>
      </c>
      <c r="B4649" s="345">
        <v>15</v>
      </c>
      <c r="C4649" s="387" t="str">
        <f t="shared" si="479"/>
        <v>GGW1.15</v>
      </c>
      <c r="D4649" s="388">
        <v>2</v>
      </c>
      <c r="E4649" s="485">
        <v>44152</v>
      </c>
      <c r="F4649" s="366" t="s">
        <v>597</v>
      </c>
      <c r="G4649" s="444">
        <f>INDEX([1]CAPS!$A:$A,MATCH(F:F,[1]CAPS!$H:$H,0))</f>
        <v>6406</v>
      </c>
      <c r="H4649" s="414"/>
      <c r="I4649" s="389"/>
      <c r="J4649" s="342" t="s">
        <v>276</v>
      </c>
      <c r="K4649" s="340">
        <v>17</v>
      </c>
      <c r="L4649" s="340">
        <v>0</v>
      </c>
      <c r="M4649" s="340" t="s">
        <v>276</v>
      </c>
      <c r="N4649" s="340">
        <v>0</v>
      </c>
      <c r="O4649" s="340" t="s">
        <v>276</v>
      </c>
      <c r="P4649" s="340" t="s">
        <v>276</v>
      </c>
      <c r="Q4649" s="340" t="s">
        <v>276</v>
      </c>
      <c r="S4649">
        <f>SUM(J4649:K4649)</f>
        <v>17</v>
      </c>
    </row>
    <row r="4650" spans="1:19" ht="16" hidden="1" x14ac:dyDescent="0.2">
      <c r="A4650" s="481" t="s">
        <v>287</v>
      </c>
      <c r="B4650" s="345">
        <v>15</v>
      </c>
      <c r="C4650" s="387" t="str">
        <f t="shared" si="479"/>
        <v>GGW1.15</v>
      </c>
      <c r="D4650" s="388">
        <v>2</v>
      </c>
      <c r="E4650" s="485">
        <v>44152</v>
      </c>
      <c r="F4650" s="366" t="s">
        <v>267</v>
      </c>
      <c r="G4650" s="444">
        <f>INDEX([1]CAPS!$A:$A,MATCH(F:F,[1]CAPS!$H:$H,0))</f>
        <v>5738</v>
      </c>
      <c r="H4650" s="414"/>
      <c r="I4650" s="389"/>
      <c r="J4650" s="342" t="s">
        <v>276</v>
      </c>
      <c r="K4650" s="340">
        <v>1</v>
      </c>
      <c r="L4650" s="340">
        <v>0</v>
      </c>
      <c r="M4650" s="340" t="s">
        <v>276</v>
      </c>
      <c r="N4650" s="340">
        <v>0</v>
      </c>
      <c r="O4650" s="340">
        <v>0</v>
      </c>
      <c r="P4650" s="340">
        <v>0</v>
      </c>
      <c r="Q4650" s="340">
        <v>0</v>
      </c>
      <c r="S4650">
        <f t="shared" si="480"/>
        <v>1</v>
      </c>
    </row>
    <row r="4651" spans="1:19" ht="16" hidden="1" x14ac:dyDescent="0.2">
      <c r="A4651" s="481" t="s">
        <v>287</v>
      </c>
      <c r="B4651" s="345">
        <v>15</v>
      </c>
      <c r="C4651" s="387" t="str">
        <f t="shared" si="479"/>
        <v>GGW1.15</v>
      </c>
      <c r="D4651" s="388">
        <v>2</v>
      </c>
      <c r="E4651" s="485">
        <v>44152</v>
      </c>
      <c r="F4651" s="366" t="s">
        <v>272</v>
      </c>
      <c r="G4651" s="444">
        <f>INDEX([1]CAPS!$A:$A,MATCH(F:F,[1]CAPS!$H:$H,0))</f>
        <v>2852</v>
      </c>
      <c r="H4651" s="414"/>
      <c r="I4651" s="389"/>
      <c r="J4651" s="342" t="s">
        <v>276</v>
      </c>
      <c r="K4651" s="340">
        <v>4</v>
      </c>
      <c r="L4651" s="340">
        <v>0</v>
      </c>
      <c r="M4651" s="340" t="s">
        <v>276</v>
      </c>
      <c r="N4651" s="340">
        <v>0</v>
      </c>
      <c r="O4651" s="340">
        <v>0</v>
      </c>
      <c r="P4651" s="340">
        <v>0</v>
      </c>
      <c r="Q4651" s="340">
        <v>0</v>
      </c>
      <c r="S4651">
        <f t="shared" si="480"/>
        <v>4</v>
      </c>
    </row>
    <row r="4652" spans="1:19" ht="16" hidden="1" x14ac:dyDescent="0.2">
      <c r="A4652" s="481" t="s">
        <v>287</v>
      </c>
      <c r="B4652" s="345">
        <v>15</v>
      </c>
      <c r="C4652" s="387" t="str">
        <f t="shared" si="479"/>
        <v>GGW1.15</v>
      </c>
      <c r="D4652" s="388">
        <v>2</v>
      </c>
      <c r="E4652" s="485">
        <v>44152</v>
      </c>
      <c r="F4652" s="366" t="s">
        <v>163</v>
      </c>
      <c r="G4652" s="444">
        <f>INDEX([1]CAPS!$A:$A,MATCH(F:F,[1]CAPS!$H:$H,0))</f>
        <v>2294</v>
      </c>
      <c r="H4652" s="414"/>
      <c r="I4652" s="389"/>
      <c r="J4652" s="342" t="s">
        <v>276</v>
      </c>
      <c r="K4652" s="340">
        <v>4</v>
      </c>
      <c r="L4652" s="340">
        <v>0</v>
      </c>
      <c r="M4652" s="340" t="s">
        <v>276</v>
      </c>
      <c r="N4652" s="340">
        <v>0</v>
      </c>
      <c r="O4652" s="340">
        <v>0</v>
      </c>
      <c r="P4652" s="340">
        <v>0</v>
      </c>
      <c r="Q4652" s="340">
        <v>0</v>
      </c>
      <c r="S4652">
        <f t="shared" si="480"/>
        <v>4</v>
      </c>
    </row>
    <row r="4653" spans="1:19" ht="32" hidden="1" x14ac:dyDescent="0.2">
      <c r="A4653" s="481" t="s">
        <v>287</v>
      </c>
      <c r="B4653" s="345">
        <v>15</v>
      </c>
      <c r="C4653" s="387" t="str">
        <f t="shared" si="479"/>
        <v>GGW1.15</v>
      </c>
      <c r="D4653" s="388">
        <v>2</v>
      </c>
      <c r="E4653" s="485">
        <v>44152</v>
      </c>
      <c r="F4653" s="366" t="s">
        <v>191</v>
      </c>
      <c r="G4653" s="444">
        <f>INDEX([1]CAPS!$A:$A,MATCH(F:F,[1]CAPS!$H:$H,0))</f>
        <v>5352</v>
      </c>
      <c r="H4653" s="414"/>
      <c r="I4653" s="389"/>
      <c r="J4653" s="342" t="s">
        <v>276</v>
      </c>
      <c r="K4653" s="340">
        <v>0</v>
      </c>
      <c r="L4653" s="340">
        <v>0</v>
      </c>
      <c r="M4653" s="340" t="s">
        <v>276</v>
      </c>
      <c r="N4653" s="340">
        <v>0</v>
      </c>
      <c r="O4653" s="340">
        <v>1</v>
      </c>
      <c r="P4653" s="340">
        <v>0</v>
      </c>
      <c r="Q4653" s="340">
        <v>0</v>
      </c>
      <c r="S4653">
        <f t="shared" si="480"/>
        <v>1</v>
      </c>
    </row>
    <row r="4654" spans="1:19" ht="16" x14ac:dyDescent="0.2">
      <c r="A4654" s="481" t="s">
        <v>287</v>
      </c>
      <c r="B4654" s="345">
        <v>16</v>
      </c>
      <c r="C4654" s="387" t="str">
        <f t="shared" si="479"/>
        <v>GGW1.16</v>
      </c>
      <c r="D4654" s="388">
        <v>2</v>
      </c>
      <c r="E4654" s="485">
        <v>44152</v>
      </c>
      <c r="F4654" s="366" t="s">
        <v>597</v>
      </c>
      <c r="G4654" s="444">
        <f>INDEX([1]CAPS!$A:$A,MATCH(F:F,[1]CAPS!$H:$H,0))</f>
        <v>6406</v>
      </c>
      <c r="H4654" s="414"/>
      <c r="I4654" s="389"/>
      <c r="J4654" s="342" t="s">
        <v>276</v>
      </c>
      <c r="K4654" s="340">
        <v>9</v>
      </c>
      <c r="L4654" s="340">
        <v>0</v>
      </c>
      <c r="M4654" s="340" t="s">
        <v>276</v>
      </c>
      <c r="N4654" s="340">
        <v>0</v>
      </c>
      <c r="O4654" s="340" t="s">
        <v>276</v>
      </c>
      <c r="P4654" s="340" t="s">
        <v>276</v>
      </c>
      <c r="Q4654" s="340" t="s">
        <v>276</v>
      </c>
      <c r="S4654">
        <f>SUM(J4654:K4654)</f>
        <v>9</v>
      </c>
    </row>
    <row r="4655" spans="1:19" ht="16" hidden="1" x14ac:dyDescent="0.2">
      <c r="A4655" s="481" t="s">
        <v>287</v>
      </c>
      <c r="B4655" s="345">
        <v>16</v>
      </c>
      <c r="C4655" s="387" t="str">
        <f t="shared" si="479"/>
        <v>GGW1.16</v>
      </c>
      <c r="D4655" s="388">
        <v>2</v>
      </c>
      <c r="E4655" s="485">
        <v>44152</v>
      </c>
      <c r="F4655" s="366" t="s">
        <v>484</v>
      </c>
      <c r="G4655" s="444">
        <f>INDEX([1]CAPS!$A:$A,MATCH(F:F,[1]CAPS!$H:$H,0))</f>
        <v>6157</v>
      </c>
      <c r="H4655" s="414"/>
      <c r="I4655" s="389"/>
      <c r="J4655" s="342" t="s">
        <v>276</v>
      </c>
      <c r="K4655" s="340">
        <v>1</v>
      </c>
      <c r="L4655" s="340">
        <v>0</v>
      </c>
      <c r="M4655" s="340" t="s">
        <v>276</v>
      </c>
      <c r="N4655" s="340">
        <v>1</v>
      </c>
      <c r="O4655" s="340">
        <v>1</v>
      </c>
      <c r="P4655" s="340">
        <v>0</v>
      </c>
      <c r="Q4655" s="340">
        <v>0</v>
      </c>
      <c r="S4655">
        <f t="shared" si="480"/>
        <v>2</v>
      </c>
    </row>
    <row r="4656" spans="1:19" ht="16" hidden="1" x14ac:dyDescent="0.2">
      <c r="A4656" s="481" t="s">
        <v>287</v>
      </c>
      <c r="B4656" s="345">
        <v>16</v>
      </c>
      <c r="C4656" s="387" t="str">
        <f t="shared" si="479"/>
        <v>GGW1.16</v>
      </c>
      <c r="D4656" s="388">
        <v>2</v>
      </c>
      <c r="E4656" s="485">
        <v>44152</v>
      </c>
      <c r="F4656" s="366" t="s">
        <v>272</v>
      </c>
      <c r="G4656" s="444">
        <f>INDEX([1]CAPS!$A:$A,MATCH(F:F,[1]CAPS!$H:$H,0))</f>
        <v>2852</v>
      </c>
      <c r="H4656" s="414"/>
      <c r="I4656" s="389"/>
      <c r="J4656" s="342" t="s">
        <v>276</v>
      </c>
      <c r="K4656" s="340">
        <v>0</v>
      </c>
      <c r="L4656" s="340">
        <v>0</v>
      </c>
      <c r="M4656" s="340" t="s">
        <v>276</v>
      </c>
      <c r="N4656" s="340">
        <v>0</v>
      </c>
      <c r="O4656" s="340">
        <v>3</v>
      </c>
      <c r="P4656" s="340">
        <v>0</v>
      </c>
      <c r="Q4656" s="340">
        <v>0</v>
      </c>
      <c r="S4656">
        <f t="shared" si="480"/>
        <v>3</v>
      </c>
    </row>
    <row r="4657" spans="1:19" ht="32" hidden="1" x14ac:dyDescent="0.2">
      <c r="A4657" s="481" t="s">
        <v>287</v>
      </c>
      <c r="B4657" s="345">
        <v>16</v>
      </c>
      <c r="C4657" s="387" t="str">
        <f t="shared" si="479"/>
        <v>GGW1.16</v>
      </c>
      <c r="D4657" s="388">
        <v>2</v>
      </c>
      <c r="E4657" s="485">
        <v>44152</v>
      </c>
      <c r="F4657" s="366" t="s">
        <v>728</v>
      </c>
      <c r="G4657" s="444">
        <f>INDEX([1]CAPS!$A:$A,MATCH(F:F,[1]CAPS!$H:$H,0))</f>
        <v>7501</v>
      </c>
      <c r="H4657" s="414"/>
      <c r="I4657" s="389"/>
      <c r="J4657" s="342" t="s">
        <v>276</v>
      </c>
      <c r="K4657" s="340">
        <v>1</v>
      </c>
      <c r="L4657" s="340">
        <v>0</v>
      </c>
      <c r="M4657" s="340" t="s">
        <v>276</v>
      </c>
      <c r="N4657" s="340">
        <v>1</v>
      </c>
      <c r="O4657" s="340">
        <v>0</v>
      </c>
      <c r="P4657" s="340">
        <v>0</v>
      </c>
      <c r="Q4657" s="340">
        <v>0</v>
      </c>
      <c r="S4657">
        <f t="shared" si="480"/>
        <v>1</v>
      </c>
    </row>
    <row r="4658" spans="1:19" ht="16" hidden="1" x14ac:dyDescent="0.2">
      <c r="A4658" s="481" t="s">
        <v>287</v>
      </c>
      <c r="B4658" s="345">
        <v>16</v>
      </c>
      <c r="C4658" s="387" t="str">
        <f t="shared" si="479"/>
        <v>GGW1.16</v>
      </c>
      <c r="D4658" s="388">
        <v>2</v>
      </c>
      <c r="E4658" s="485">
        <v>44152</v>
      </c>
      <c r="F4658" s="366" t="s">
        <v>163</v>
      </c>
      <c r="G4658" s="444">
        <f>INDEX([1]CAPS!$A:$A,MATCH(F:F,[1]CAPS!$H:$H,0))</f>
        <v>2294</v>
      </c>
      <c r="H4658" s="414"/>
      <c r="I4658" s="389"/>
      <c r="J4658" s="342" t="s">
        <v>276</v>
      </c>
      <c r="K4658" s="340">
        <v>8</v>
      </c>
      <c r="L4658" s="340">
        <v>0</v>
      </c>
      <c r="M4658" s="340" t="s">
        <v>276</v>
      </c>
      <c r="N4658" s="340">
        <v>0</v>
      </c>
      <c r="O4658" s="340">
        <v>0</v>
      </c>
      <c r="P4658" s="340">
        <v>0</v>
      </c>
      <c r="Q4658" s="340">
        <v>0</v>
      </c>
      <c r="S4658">
        <f t="shared" si="480"/>
        <v>8</v>
      </c>
    </row>
    <row r="4659" spans="1:19" ht="16" x14ac:dyDescent="0.2">
      <c r="A4659" s="481" t="s">
        <v>287</v>
      </c>
      <c r="B4659" s="345">
        <v>16</v>
      </c>
      <c r="C4659" s="387" t="str">
        <f t="shared" si="479"/>
        <v>GGW1.16</v>
      </c>
      <c r="D4659" s="388">
        <v>2</v>
      </c>
      <c r="E4659" s="485">
        <v>44152</v>
      </c>
      <c r="F4659" s="366" t="s">
        <v>129</v>
      </c>
      <c r="G4659" s="444">
        <f>INDEX([1]CAPS!$A:$A,MATCH(F:F,[1]CAPS!$H:$H,0))</f>
        <v>5532</v>
      </c>
      <c r="H4659" s="414"/>
      <c r="I4659" s="389"/>
      <c r="J4659" s="342" t="s">
        <v>276</v>
      </c>
      <c r="K4659" s="340">
        <v>3</v>
      </c>
      <c r="L4659" s="340">
        <v>0</v>
      </c>
      <c r="M4659" s="340" t="s">
        <v>276</v>
      </c>
      <c r="N4659" s="340">
        <v>0</v>
      </c>
      <c r="O4659" s="340" t="s">
        <v>276</v>
      </c>
      <c r="P4659" s="340" t="s">
        <v>276</v>
      </c>
      <c r="Q4659" s="340" t="s">
        <v>276</v>
      </c>
      <c r="S4659">
        <f t="shared" ref="S4659:S4660" si="481">SUM(J4659:K4659)</f>
        <v>3</v>
      </c>
    </row>
    <row r="4660" spans="1:19" ht="16" x14ac:dyDescent="0.2">
      <c r="A4660" s="481" t="s">
        <v>287</v>
      </c>
      <c r="B4660" s="345">
        <v>16</v>
      </c>
      <c r="C4660" s="387" t="str">
        <f t="shared" si="479"/>
        <v>GGW1.16</v>
      </c>
      <c r="D4660" s="388">
        <v>2</v>
      </c>
      <c r="E4660" s="485">
        <v>44152</v>
      </c>
      <c r="F4660" s="366" t="s">
        <v>228</v>
      </c>
      <c r="G4660" s="444">
        <f>INDEX([1]CAPS!$A:$A,MATCH(F:F,[1]CAPS!$H:$H,0))</f>
        <v>7993</v>
      </c>
      <c r="H4660" s="414"/>
      <c r="I4660" s="389"/>
      <c r="J4660" s="342" t="s">
        <v>276</v>
      </c>
      <c r="K4660" s="340">
        <v>5</v>
      </c>
      <c r="L4660" s="340">
        <v>0</v>
      </c>
      <c r="M4660" s="340" t="s">
        <v>276</v>
      </c>
      <c r="N4660" s="340">
        <v>0</v>
      </c>
      <c r="O4660" s="340" t="s">
        <v>276</v>
      </c>
      <c r="P4660" s="340" t="s">
        <v>276</v>
      </c>
      <c r="Q4660" s="340" t="s">
        <v>276</v>
      </c>
      <c r="S4660">
        <f t="shared" si="481"/>
        <v>5</v>
      </c>
    </row>
    <row r="4661" spans="1:19" ht="16" hidden="1" x14ac:dyDescent="0.2">
      <c r="A4661" s="481" t="s">
        <v>287</v>
      </c>
      <c r="B4661" s="345">
        <v>17</v>
      </c>
      <c r="C4661" s="387" t="str">
        <f t="shared" si="479"/>
        <v>GGW1.17</v>
      </c>
      <c r="D4661" s="388">
        <v>2</v>
      </c>
      <c r="E4661" s="485">
        <v>44152</v>
      </c>
      <c r="F4661" s="366" t="s">
        <v>139</v>
      </c>
      <c r="G4661" s="444">
        <f>INDEX([1]CAPS!$A:$A,MATCH(F:F,[1]CAPS!$H:$H,0))</f>
        <v>6325</v>
      </c>
      <c r="H4661" s="414"/>
      <c r="I4661" s="389"/>
      <c r="J4661" s="342" t="s">
        <v>276</v>
      </c>
      <c r="K4661" s="340">
        <v>1</v>
      </c>
      <c r="L4661" s="340">
        <v>0</v>
      </c>
      <c r="M4661" s="340" t="s">
        <v>276</v>
      </c>
      <c r="N4661" s="340">
        <v>1</v>
      </c>
      <c r="O4661" s="340" t="s">
        <v>276</v>
      </c>
      <c r="P4661" s="340" t="s">
        <v>276</v>
      </c>
      <c r="Q4661" s="340" t="s">
        <v>276</v>
      </c>
      <c r="S4661">
        <f>SUM(J4661:K4661)</f>
        <v>1</v>
      </c>
    </row>
    <row r="4662" spans="1:19" ht="16" hidden="1" x14ac:dyDescent="0.2">
      <c r="A4662" s="481" t="s">
        <v>287</v>
      </c>
      <c r="B4662" s="345">
        <v>17</v>
      </c>
      <c r="C4662" s="387" t="str">
        <f t="shared" si="479"/>
        <v>GGW1.17</v>
      </c>
      <c r="D4662" s="388">
        <v>2</v>
      </c>
      <c r="E4662" s="485">
        <v>44152</v>
      </c>
      <c r="F4662" s="366" t="s">
        <v>267</v>
      </c>
      <c r="G4662" s="444">
        <f>INDEX([1]CAPS!$A:$A,MATCH(F:F,[1]CAPS!$H:$H,0))</f>
        <v>5738</v>
      </c>
      <c r="H4662" s="414"/>
      <c r="I4662" s="389"/>
      <c r="J4662" s="342" t="s">
        <v>276</v>
      </c>
      <c r="K4662" s="340">
        <v>2</v>
      </c>
      <c r="L4662" s="340">
        <v>0</v>
      </c>
      <c r="M4662" s="340" t="s">
        <v>276</v>
      </c>
      <c r="N4662" s="340">
        <v>0</v>
      </c>
      <c r="O4662" s="340">
        <v>4</v>
      </c>
      <c r="P4662" s="340">
        <v>0</v>
      </c>
      <c r="Q4662" s="340">
        <v>0</v>
      </c>
      <c r="S4662">
        <f t="shared" si="480"/>
        <v>6</v>
      </c>
    </row>
    <row r="4663" spans="1:19" ht="16" hidden="1" x14ac:dyDescent="0.2">
      <c r="A4663" s="481" t="s">
        <v>287</v>
      </c>
      <c r="B4663" s="345">
        <v>17</v>
      </c>
      <c r="C4663" s="387" t="str">
        <f t="shared" si="479"/>
        <v>GGW1.17</v>
      </c>
      <c r="D4663" s="388">
        <v>2</v>
      </c>
      <c r="E4663" s="485">
        <v>44152</v>
      </c>
      <c r="F4663" s="366" t="s">
        <v>297</v>
      </c>
      <c r="G4663" s="444">
        <f>INDEX([1]CAPS!$A:$A,MATCH(F:F,[1]CAPS!$H:$H,0))</f>
        <v>6322</v>
      </c>
      <c r="H4663" s="414"/>
      <c r="I4663" s="389"/>
      <c r="J4663" s="342" t="s">
        <v>276</v>
      </c>
      <c r="K4663" s="340">
        <v>1</v>
      </c>
      <c r="L4663" s="340">
        <v>0</v>
      </c>
      <c r="M4663" s="340" t="s">
        <v>276</v>
      </c>
      <c r="N4663" s="340">
        <v>0</v>
      </c>
      <c r="O4663" s="340">
        <v>0</v>
      </c>
      <c r="P4663" s="340">
        <v>0</v>
      </c>
      <c r="Q4663" s="340">
        <v>0</v>
      </c>
      <c r="S4663">
        <f t="shared" si="480"/>
        <v>1</v>
      </c>
    </row>
    <row r="4664" spans="1:19" ht="32" hidden="1" x14ac:dyDescent="0.2">
      <c r="A4664" s="481" t="s">
        <v>287</v>
      </c>
      <c r="B4664" s="345">
        <v>17</v>
      </c>
      <c r="C4664" s="387" t="str">
        <f t="shared" si="479"/>
        <v>GGW1.17</v>
      </c>
      <c r="D4664" s="388">
        <v>2</v>
      </c>
      <c r="E4664" s="485">
        <v>44152</v>
      </c>
      <c r="F4664" s="366" t="s">
        <v>728</v>
      </c>
      <c r="G4664" s="444">
        <f>INDEX([1]CAPS!$A:$A,MATCH(F:F,[1]CAPS!$H:$H,0))</f>
        <v>7501</v>
      </c>
      <c r="H4664" s="414"/>
      <c r="I4664" s="389"/>
      <c r="J4664" s="342" t="s">
        <v>276</v>
      </c>
      <c r="K4664" s="340">
        <v>2</v>
      </c>
      <c r="L4664" s="340">
        <v>0</v>
      </c>
      <c r="M4664" s="340" t="s">
        <v>276</v>
      </c>
      <c r="N4664" s="340">
        <v>1</v>
      </c>
      <c r="O4664" s="340"/>
      <c r="P4664" s="340">
        <v>0</v>
      </c>
      <c r="Q4664" s="340">
        <v>0</v>
      </c>
      <c r="S4664">
        <f t="shared" si="480"/>
        <v>2</v>
      </c>
    </row>
    <row r="4665" spans="1:19" ht="16" hidden="1" x14ac:dyDescent="0.2">
      <c r="A4665" s="481" t="s">
        <v>287</v>
      </c>
      <c r="B4665" s="345">
        <v>17</v>
      </c>
      <c r="C4665" s="387" t="str">
        <f t="shared" si="479"/>
        <v>GGW1.17</v>
      </c>
      <c r="D4665" s="388">
        <v>2</v>
      </c>
      <c r="E4665" s="485">
        <v>44152</v>
      </c>
      <c r="F4665" s="366" t="s">
        <v>166</v>
      </c>
      <c r="G4665" s="444">
        <f>INDEX([1]CAPS!$A:$A,MATCH(F:F,[1]CAPS!$H:$H,0))</f>
        <v>6182</v>
      </c>
      <c r="H4665" s="414"/>
      <c r="I4665" s="389"/>
      <c r="J4665" s="342" t="s">
        <v>276</v>
      </c>
      <c r="K4665" s="340">
        <v>0</v>
      </c>
      <c r="L4665" s="340">
        <v>0</v>
      </c>
      <c r="M4665" s="340" t="s">
        <v>276</v>
      </c>
      <c r="N4665" s="340">
        <v>0</v>
      </c>
      <c r="O4665" s="340">
        <v>3</v>
      </c>
      <c r="P4665" s="340">
        <v>0</v>
      </c>
      <c r="Q4665" s="340">
        <v>0</v>
      </c>
      <c r="S4665">
        <f t="shared" si="480"/>
        <v>3</v>
      </c>
    </row>
    <row r="4666" spans="1:19" ht="16" hidden="1" x14ac:dyDescent="0.2">
      <c r="A4666" s="481" t="s">
        <v>287</v>
      </c>
      <c r="B4666" s="345">
        <v>17</v>
      </c>
      <c r="C4666" s="387" t="str">
        <f t="shared" si="479"/>
        <v>GGW1.17</v>
      </c>
      <c r="D4666" s="388">
        <v>2</v>
      </c>
      <c r="E4666" s="485">
        <v>44152</v>
      </c>
      <c r="F4666" s="366" t="s">
        <v>484</v>
      </c>
      <c r="G4666" s="444">
        <f>INDEX([1]CAPS!$A:$A,MATCH(F:F,[1]CAPS!$H:$H,0))</f>
        <v>6157</v>
      </c>
      <c r="H4666" s="414"/>
      <c r="I4666" s="389"/>
      <c r="J4666" s="342" t="s">
        <v>276</v>
      </c>
      <c r="K4666" s="340">
        <v>0</v>
      </c>
      <c r="L4666" s="340">
        <v>0</v>
      </c>
      <c r="M4666" s="340" t="s">
        <v>276</v>
      </c>
      <c r="N4666" s="340">
        <v>0</v>
      </c>
      <c r="O4666" s="340">
        <v>1</v>
      </c>
      <c r="P4666" s="340">
        <v>0</v>
      </c>
      <c r="Q4666" s="340">
        <v>0</v>
      </c>
      <c r="S4666">
        <f t="shared" si="480"/>
        <v>1</v>
      </c>
    </row>
    <row r="4667" spans="1:19" ht="16" x14ac:dyDescent="0.2">
      <c r="A4667" s="481" t="s">
        <v>287</v>
      </c>
      <c r="B4667" s="345">
        <v>17</v>
      </c>
      <c r="C4667" s="387" t="str">
        <f t="shared" si="479"/>
        <v>GGW1.17</v>
      </c>
      <c r="D4667" s="388">
        <v>2</v>
      </c>
      <c r="E4667" s="485">
        <v>44152</v>
      </c>
      <c r="F4667" s="366" t="s">
        <v>597</v>
      </c>
      <c r="G4667" s="444">
        <f>INDEX([1]CAPS!$A:$A,MATCH(F:F,[1]CAPS!$H:$H,0))</f>
        <v>6406</v>
      </c>
      <c r="H4667" s="414"/>
      <c r="I4667" s="389"/>
      <c r="J4667" s="342" t="s">
        <v>276</v>
      </c>
      <c r="K4667" s="340">
        <v>2</v>
      </c>
      <c r="L4667" s="340">
        <v>0</v>
      </c>
      <c r="M4667" s="340" t="s">
        <v>276</v>
      </c>
      <c r="N4667" s="340">
        <v>0</v>
      </c>
      <c r="O4667" s="340" t="s">
        <v>276</v>
      </c>
      <c r="P4667" s="340" t="s">
        <v>276</v>
      </c>
      <c r="Q4667" s="340" t="s">
        <v>276</v>
      </c>
      <c r="S4667">
        <f>SUM(J4667:K4667)</f>
        <v>2</v>
      </c>
    </row>
    <row r="4668" spans="1:19" ht="16" hidden="1" x14ac:dyDescent="0.2">
      <c r="A4668" s="481" t="s">
        <v>287</v>
      </c>
      <c r="B4668" s="345">
        <v>17</v>
      </c>
      <c r="C4668" s="387" t="str">
        <f t="shared" si="479"/>
        <v>GGW1.17</v>
      </c>
      <c r="D4668" s="388">
        <v>2</v>
      </c>
      <c r="E4668" s="485">
        <v>44152</v>
      </c>
      <c r="F4668" s="366" t="s">
        <v>488</v>
      </c>
      <c r="G4668" s="444">
        <f>INDEX([1]CAPS!$A:$A,MATCH(F:F,[1]CAPS!$H:$H,0))</f>
        <v>1161</v>
      </c>
      <c r="H4668" s="414"/>
      <c r="I4668" s="389"/>
      <c r="J4668" s="342" t="s">
        <v>276</v>
      </c>
      <c r="K4668" s="340">
        <v>2</v>
      </c>
      <c r="L4668" s="340">
        <v>0</v>
      </c>
      <c r="M4668" s="340" t="s">
        <v>276</v>
      </c>
      <c r="N4668" s="340">
        <v>0</v>
      </c>
      <c r="O4668" s="340">
        <v>0</v>
      </c>
      <c r="P4668" s="340">
        <v>0</v>
      </c>
      <c r="Q4668" s="340">
        <v>0</v>
      </c>
      <c r="S4668">
        <f t="shared" si="480"/>
        <v>2</v>
      </c>
    </row>
    <row r="4669" spans="1:19" ht="16" x14ac:dyDescent="0.2">
      <c r="A4669" s="481" t="s">
        <v>287</v>
      </c>
      <c r="B4669" s="345">
        <v>17</v>
      </c>
      <c r="C4669" s="387" t="str">
        <f t="shared" si="479"/>
        <v>GGW1.17</v>
      </c>
      <c r="D4669" s="388">
        <v>2</v>
      </c>
      <c r="E4669" s="485">
        <v>44152</v>
      </c>
      <c r="F4669" s="366" t="s">
        <v>129</v>
      </c>
      <c r="G4669" s="444">
        <f>INDEX([1]CAPS!$A:$A,MATCH(F:F,[1]CAPS!$H:$H,0))</f>
        <v>5532</v>
      </c>
      <c r="H4669" s="414"/>
      <c r="I4669" s="389"/>
      <c r="J4669" s="342" t="s">
        <v>276</v>
      </c>
      <c r="K4669" s="340">
        <v>1</v>
      </c>
      <c r="L4669" s="340">
        <v>0</v>
      </c>
      <c r="M4669" s="340" t="s">
        <v>276</v>
      </c>
      <c r="N4669" s="340">
        <v>0</v>
      </c>
      <c r="O4669" s="340" t="s">
        <v>276</v>
      </c>
      <c r="P4669" s="340" t="s">
        <v>276</v>
      </c>
      <c r="Q4669" s="340" t="s">
        <v>276</v>
      </c>
      <c r="S4669">
        <f t="shared" ref="S4669:S4670" si="482">SUM(J4669:K4669)</f>
        <v>1</v>
      </c>
    </row>
    <row r="4670" spans="1:19" ht="16" x14ac:dyDescent="0.2">
      <c r="A4670" s="481" t="s">
        <v>287</v>
      </c>
      <c r="B4670" s="345">
        <v>17</v>
      </c>
      <c r="C4670" s="387" t="str">
        <f t="shared" si="479"/>
        <v>GGW1.17</v>
      </c>
      <c r="D4670" s="388">
        <v>2</v>
      </c>
      <c r="E4670" s="485">
        <v>44152</v>
      </c>
      <c r="F4670" s="366" t="s">
        <v>127</v>
      </c>
      <c r="G4670" s="444">
        <f>INDEX([1]CAPS!$A:$A,MATCH(F:F,[1]CAPS!$H:$H,0))</f>
        <v>10605</v>
      </c>
      <c r="H4670" s="414"/>
      <c r="I4670" s="389"/>
      <c r="J4670" s="342" t="s">
        <v>276</v>
      </c>
      <c r="K4670" s="340">
        <v>2</v>
      </c>
      <c r="L4670" s="340">
        <v>0</v>
      </c>
      <c r="M4670" s="340" t="s">
        <v>276</v>
      </c>
      <c r="N4670" s="340">
        <v>0</v>
      </c>
      <c r="O4670" s="340" t="s">
        <v>276</v>
      </c>
      <c r="P4670" s="340" t="s">
        <v>276</v>
      </c>
      <c r="Q4670" s="340" t="s">
        <v>276</v>
      </c>
      <c r="S4670">
        <f t="shared" si="482"/>
        <v>2</v>
      </c>
    </row>
    <row r="4671" spans="1:19" ht="16" hidden="1" x14ac:dyDescent="0.2">
      <c r="A4671" s="481" t="s">
        <v>287</v>
      </c>
      <c r="B4671" s="345">
        <v>17</v>
      </c>
      <c r="C4671" s="387" t="str">
        <f t="shared" si="479"/>
        <v>GGW1.17</v>
      </c>
      <c r="D4671" s="388">
        <v>2</v>
      </c>
      <c r="E4671" s="485">
        <v>44152</v>
      </c>
      <c r="F4671" s="366" t="s">
        <v>163</v>
      </c>
      <c r="G4671" s="444">
        <f>INDEX([1]CAPS!$A:$A,MATCH(F:F,[1]CAPS!$H:$H,0))</f>
        <v>2294</v>
      </c>
      <c r="H4671" s="414"/>
      <c r="I4671" s="389"/>
      <c r="J4671" s="342" t="s">
        <v>276</v>
      </c>
      <c r="K4671" s="340">
        <v>7</v>
      </c>
      <c r="L4671" s="340">
        <v>0</v>
      </c>
      <c r="M4671" s="340" t="s">
        <v>276</v>
      </c>
      <c r="N4671" s="340">
        <v>0</v>
      </c>
      <c r="O4671" s="340">
        <v>0</v>
      </c>
      <c r="P4671" s="340">
        <v>0</v>
      </c>
      <c r="Q4671" s="340">
        <v>0</v>
      </c>
      <c r="S4671">
        <f t="shared" si="480"/>
        <v>7</v>
      </c>
    </row>
    <row r="4672" spans="1:19" ht="16" x14ac:dyDescent="0.2">
      <c r="A4672" s="481" t="s">
        <v>287</v>
      </c>
      <c r="B4672" s="345">
        <v>17</v>
      </c>
      <c r="C4672" s="387" t="str">
        <f t="shared" si="479"/>
        <v>GGW1.17</v>
      </c>
      <c r="D4672" s="388">
        <v>2</v>
      </c>
      <c r="E4672" s="485">
        <v>44152</v>
      </c>
      <c r="F4672" s="366" t="s">
        <v>228</v>
      </c>
      <c r="G4672" s="444">
        <f>INDEX([1]CAPS!$A:$A,MATCH(F:F,[1]CAPS!$H:$H,0))</f>
        <v>7993</v>
      </c>
      <c r="H4672" s="414"/>
      <c r="I4672" s="389"/>
      <c r="J4672" s="342" t="s">
        <v>276</v>
      </c>
      <c r="K4672" s="340">
        <v>2</v>
      </c>
      <c r="L4672" s="340">
        <v>0</v>
      </c>
      <c r="M4672" s="340" t="s">
        <v>276</v>
      </c>
      <c r="N4672" s="340">
        <v>0</v>
      </c>
      <c r="O4672" s="340" t="s">
        <v>276</v>
      </c>
      <c r="P4672" s="340" t="s">
        <v>276</v>
      </c>
      <c r="Q4672" s="340" t="s">
        <v>276</v>
      </c>
      <c r="S4672">
        <f>SUM(J4672:K4672)</f>
        <v>2</v>
      </c>
    </row>
    <row r="4673" spans="1:19" ht="16" hidden="1" x14ac:dyDescent="0.2">
      <c r="A4673" s="481" t="s">
        <v>287</v>
      </c>
      <c r="B4673" s="345">
        <v>18</v>
      </c>
      <c r="C4673" s="387" t="str">
        <f t="shared" si="479"/>
        <v>GGW1.18</v>
      </c>
      <c r="D4673" s="388">
        <v>2</v>
      </c>
      <c r="E4673" s="485">
        <v>44152</v>
      </c>
      <c r="F4673" s="366" t="s">
        <v>139</v>
      </c>
      <c r="G4673" s="444">
        <f>INDEX([1]CAPS!$A:$A,MATCH(F:F,[1]CAPS!$H:$H,0))</f>
        <v>6325</v>
      </c>
      <c r="H4673" s="414"/>
      <c r="I4673" s="389"/>
      <c r="J4673" s="342" t="s">
        <v>276</v>
      </c>
      <c r="K4673" s="340">
        <v>9</v>
      </c>
      <c r="L4673" s="340">
        <v>0</v>
      </c>
      <c r="M4673" s="340" t="s">
        <v>276</v>
      </c>
      <c r="N4673" s="340">
        <v>0</v>
      </c>
      <c r="O4673" s="340" t="s">
        <v>276</v>
      </c>
      <c r="P4673" s="340" t="s">
        <v>276</v>
      </c>
      <c r="Q4673" s="340" t="s">
        <v>276</v>
      </c>
      <c r="S4673">
        <f>SUM(J4673:K4673)</f>
        <v>9</v>
      </c>
    </row>
    <row r="4674" spans="1:19" ht="32" hidden="1" x14ac:dyDescent="0.2">
      <c r="A4674" s="481" t="s">
        <v>287</v>
      </c>
      <c r="B4674" s="345">
        <v>18</v>
      </c>
      <c r="C4674" s="387" t="str">
        <f t="shared" ref="C4674:C4692" si="483">CONCATENATE(A4674,".",B4674)</f>
        <v>GGW1.18</v>
      </c>
      <c r="D4674" s="388">
        <v>2</v>
      </c>
      <c r="E4674" s="485">
        <v>44152</v>
      </c>
      <c r="F4674" s="366" t="s">
        <v>728</v>
      </c>
      <c r="G4674" s="444">
        <f>INDEX([1]CAPS!$A:$A,MATCH(F:F,[1]CAPS!$H:$H,0))</f>
        <v>7501</v>
      </c>
      <c r="H4674" s="414"/>
      <c r="I4674" s="389"/>
      <c r="J4674" s="342" t="s">
        <v>276</v>
      </c>
      <c r="K4674" s="340">
        <v>2</v>
      </c>
      <c r="L4674" s="340">
        <v>0</v>
      </c>
      <c r="M4674" s="340" t="s">
        <v>276</v>
      </c>
      <c r="N4674" s="340">
        <v>2</v>
      </c>
      <c r="O4674" s="340">
        <v>0</v>
      </c>
      <c r="P4674" s="340">
        <v>0</v>
      </c>
      <c r="Q4674" s="340">
        <v>0</v>
      </c>
      <c r="S4674">
        <f t="shared" si="480"/>
        <v>2</v>
      </c>
    </row>
    <row r="4675" spans="1:19" ht="16" x14ac:dyDescent="0.2">
      <c r="A4675" s="481" t="s">
        <v>287</v>
      </c>
      <c r="B4675" s="345">
        <v>18</v>
      </c>
      <c r="C4675" s="387" t="str">
        <f t="shared" si="483"/>
        <v>GGW1.18</v>
      </c>
      <c r="D4675" s="388">
        <v>2</v>
      </c>
      <c r="E4675" s="485">
        <v>44152</v>
      </c>
      <c r="F4675" s="366" t="s">
        <v>228</v>
      </c>
      <c r="G4675" s="444">
        <f>INDEX([1]CAPS!$A:$A,MATCH(F:F,[1]CAPS!$H:$H,0))</f>
        <v>7993</v>
      </c>
      <c r="H4675" s="414"/>
      <c r="I4675" s="389"/>
      <c r="J4675" s="342" t="s">
        <v>276</v>
      </c>
      <c r="K4675" s="340">
        <v>2</v>
      </c>
      <c r="L4675" s="340">
        <v>0</v>
      </c>
      <c r="M4675" s="340" t="s">
        <v>276</v>
      </c>
      <c r="N4675" s="340">
        <v>0</v>
      </c>
      <c r="O4675" s="340" t="s">
        <v>276</v>
      </c>
      <c r="P4675" s="340" t="s">
        <v>276</v>
      </c>
      <c r="Q4675" s="340" t="s">
        <v>276</v>
      </c>
      <c r="S4675">
        <f>SUM(J4675:K4675)</f>
        <v>2</v>
      </c>
    </row>
    <row r="4676" spans="1:19" ht="16" hidden="1" x14ac:dyDescent="0.2">
      <c r="A4676" s="481" t="s">
        <v>287</v>
      </c>
      <c r="B4676" s="345">
        <v>18</v>
      </c>
      <c r="C4676" s="387" t="str">
        <f t="shared" si="483"/>
        <v>GGW1.18</v>
      </c>
      <c r="D4676" s="388">
        <v>2</v>
      </c>
      <c r="E4676" s="485">
        <v>44152</v>
      </c>
      <c r="F4676" s="366" t="s">
        <v>163</v>
      </c>
      <c r="G4676" s="444">
        <f>INDEX([1]CAPS!$A:$A,MATCH(F:F,[1]CAPS!$H:$H,0))</f>
        <v>2294</v>
      </c>
      <c r="H4676" s="414"/>
      <c r="I4676" s="389"/>
      <c r="J4676" s="342" t="s">
        <v>276</v>
      </c>
      <c r="K4676" s="340">
        <v>4</v>
      </c>
      <c r="L4676" s="340">
        <v>0</v>
      </c>
      <c r="M4676" s="340" t="s">
        <v>276</v>
      </c>
      <c r="N4676" s="340">
        <v>0</v>
      </c>
      <c r="O4676" s="340">
        <v>0</v>
      </c>
      <c r="P4676" s="340">
        <v>0</v>
      </c>
      <c r="Q4676" s="340">
        <v>0</v>
      </c>
      <c r="S4676">
        <f t="shared" si="480"/>
        <v>4</v>
      </c>
    </row>
    <row r="4677" spans="1:19" ht="16" hidden="1" x14ac:dyDescent="0.2">
      <c r="A4677" s="481" t="s">
        <v>287</v>
      </c>
      <c r="B4677" s="345">
        <v>18</v>
      </c>
      <c r="C4677" s="387" t="str">
        <f t="shared" si="483"/>
        <v>GGW1.18</v>
      </c>
      <c r="D4677" s="388">
        <v>2</v>
      </c>
      <c r="E4677" s="485">
        <v>44152</v>
      </c>
      <c r="F4677" s="366" t="s">
        <v>267</v>
      </c>
      <c r="G4677" s="444">
        <f>INDEX([1]CAPS!$A:$A,MATCH(F:F,[1]CAPS!$H:$H,0))</f>
        <v>5738</v>
      </c>
      <c r="H4677" s="414"/>
      <c r="I4677" s="389"/>
      <c r="J4677" s="342" t="s">
        <v>276</v>
      </c>
      <c r="K4677" s="340">
        <v>7</v>
      </c>
      <c r="L4677" s="340">
        <v>0</v>
      </c>
      <c r="M4677" s="340" t="s">
        <v>276</v>
      </c>
      <c r="N4677" s="340">
        <v>0</v>
      </c>
      <c r="O4677" s="340">
        <v>1</v>
      </c>
      <c r="P4677" s="340">
        <v>0</v>
      </c>
      <c r="Q4677" s="340">
        <v>0</v>
      </c>
      <c r="S4677">
        <f t="shared" si="480"/>
        <v>8</v>
      </c>
    </row>
    <row r="4678" spans="1:19" ht="16" hidden="1" x14ac:dyDescent="0.2">
      <c r="A4678" s="481" t="s">
        <v>287</v>
      </c>
      <c r="B4678" s="345">
        <v>18</v>
      </c>
      <c r="C4678" s="387" t="str">
        <f t="shared" si="483"/>
        <v>GGW1.18</v>
      </c>
      <c r="D4678" s="388">
        <v>2</v>
      </c>
      <c r="E4678" s="485">
        <v>44152</v>
      </c>
      <c r="F4678" s="366" t="s">
        <v>166</v>
      </c>
      <c r="G4678" s="444">
        <f>INDEX([1]CAPS!$A:$A,MATCH(F:F,[1]CAPS!$H:$H,0))</f>
        <v>6182</v>
      </c>
      <c r="H4678" s="414"/>
      <c r="I4678" s="389"/>
      <c r="J4678" s="342" t="s">
        <v>276</v>
      </c>
      <c r="K4678" s="340">
        <v>0</v>
      </c>
      <c r="L4678" s="340">
        <v>0</v>
      </c>
      <c r="M4678" s="340" t="s">
        <v>276</v>
      </c>
      <c r="N4678" s="340">
        <v>0</v>
      </c>
      <c r="O4678" s="340">
        <v>1</v>
      </c>
      <c r="P4678" s="340">
        <v>0</v>
      </c>
      <c r="Q4678" s="340">
        <v>0</v>
      </c>
      <c r="S4678">
        <f t="shared" si="480"/>
        <v>1</v>
      </c>
    </row>
    <row r="4679" spans="1:19" ht="16" hidden="1" x14ac:dyDescent="0.2">
      <c r="A4679" s="481" t="s">
        <v>287</v>
      </c>
      <c r="B4679" s="345">
        <v>18</v>
      </c>
      <c r="C4679" s="387" t="str">
        <f t="shared" si="483"/>
        <v>GGW1.18</v>
      </c>
      <c r="D4679" s="388">
        <v>2</v>
      </c>
      <c r="E4679" s="485">
        <v>44152</v>
      </c>
      <c r="F4679" s="366" t="s">
        <v>488</v>
      </c>
      <c r="G4679" s="444">
        <f>INDEX([1]CAPS!$A:$A,MATCH(F:F,[1]CAPS!$H:$H,0))</f>
        <v>1161</v>
      </c>
      <c r="H4679" s="414"/>
      <c r="I4679" s="389"/>
      <c r="J4679" s="342" t="s">
        <v>276</v>
      </c>
      <c r="K4679" s="340">
        <v>3</v>
      </c>
      <c r="L4679" s="340">
        <v>0</v>
      </c>
      <c r="M4679" s="340" t="s">
        <v>276</v>
      </c>
      <c r="N4679" s="340">
        <v>0</v>
      </c>
      <c r="O4679" s="340">
        <v>0</v>
      </c>
      <c r="P4679" s="340">
        <v>0</v>
      </c>
      <c r="Q4679" s="340">
        <v>0</v>
      </c>
      <c r="S4679">
        <f t="shared" si="480"/>
        <v>3</v>
      </c>
    </row>
    <row r="4680" spans="1:19" ht="16" hidden="1" x14ac:dyDescent="0.2">
      <c r="A4680" s="481" t="s">
        <v>287</v>
      </c>
      <c r="B4680" s="345">
        <v>18</v>
      </c>
      <c r="C4680" s="387" t="str">
        <f t="shared" si="483"/>
        <v>GGW1.18</v>
      </c>
      <c r="D4680" s="388">
        <v>2</v>
      </c>
      <c r="E4680" s="485">
        <v>44152</v>
      </c>
      <c r="F4680" s="366" t="s">
        <v>272</v>
      </c>
      <c r="G4680" s="444">
        <f>INDEX([1]CAPS!$A:$A,MATCH(F:F,[1]CAPS!$H:$H,0))</f>
        <v>2852</v>
      </c>
      <c r="H4680" s="414"/>
      <c r="I4680" s="389"/>
      <c r="J4680" s="342" t="s">
        <v>276</v>
      </c>
      <c r="K4680" s="340">
        <v>1</v>
      </c>
      <c r="L4680" s="340">
        <v>0</v>
      </c>
      <c r="M4680" s="340" t="s">
        <v>276</v>
      </c>
      <c r="N4680" s="340">
        <v>0</v>
      </c>
      <c r="O4680" s="340">
        <v>0</v>
      </c>
      <c r="P4680" s="340">
        <v>0</v>
      </c>
      <c r="Q4680" s="340">
        <v>0</v>
      </c>
      <c r="S4680">
        <f t="shared" si="480"/>
        <v>1</v>
      </c>
    </row>
    <row r="4681" spans="1:19" ht="16" hidden="1" x14ac:dyDescent="0.2">
      <c r="A4681" s="481" t="s">
        <v>287</v>
      </c>
      <c r="B4681" s="345">
        <v>19</v>
      </c>
      <c r="C4681" s="387" t="str">
        <f t="shared" si="483"/>
        <v>GGW1.19</v>
      </c>
      <c r="D4681" s="388">
        <v>2</v>
      </c>
      <c r="E4681" s="485">
        <v>44152</v>
      </c>
      <c r="F4681" s="366" t="s">
        <v>139</v>
      </c>
      <c r="G4681" s="444">
        <f>INDEX([1]CAPS!$A:$A,MATCH(F:F,[1]CAPS!$H:$H,0))</f>
        <v>6325</v>
      </c>
      <c r="H4681" s="414"/>
      <c r="I4681" s="389"/>
      <c r="J4681" s="342" t="s">
        <v>276</v>
      </c>
      <c r="K4681" s="340">
        <v>1</v>
      </c>
      <c r="L4681" s="340">
        <v>0</v>
      </c>
      <c r="M4681" s="340" t="s">
        <v>276</v>
      </c>
      <c r="N4681" s="340">
        <v>1</v>
      </c>
      <c r="O4681" s="340" t="s">
        <v>276</v>
      </c>
      <c r="P4681" s="340" t="s">
        <v>276</v>
      </c>
      <c r="Q4681" s="340" t="s">
        <v>276</v>
      </c>
      <c r="S4681">
        <f>SUM(J4681:K4681)</f>
        <v>1</v>
      </c>
    </row>
    <row r="4682" spans="1:19" ht="16" hidden="1" x14ac:dyDescent="0.2">
      <c r="A4682" s="481" t="s">
        <v>287</v>
      </c>
      <c r="B4682" s="345">
        <v>19</v>
      </c>
      <c r="C4682" s="387" t="str">
        <f t="shared" si="483"/>
        <v>GGW1.19</v>
      </c>
      <c r="D4682" s="388">
        <v>2</v>
      </c>
      <c r="E4682" s="485">
        <v>44152</v>
      </c>
      <c r="F4682" s="366" t="s">
        <v>166</v>
      </c>
      <c r="G4682" s="444">
        <f>INDEX([1]CAPS!$A:$A,MATCH(F:F,[1]CAPS!$H:$H,0))</f>
        <v>6182</v>
      </c>
      <c r="H4682" s="414"/>
      <c r="I4682" s="389"/>
      <c r="J4682" s="342" t="s">
        <v>276</v>
      </c>
      <c r="K4682" s="340">
        <v>0</v>
      </c>
      <c r="L4682" s="340">
        <v>0</v>
      </c>
      <c r="M4682" s="340" t="s">
        <v>276</v>
      </c>
      <c r="N4682" s="340">
        <v>0</v>
      </c>
      <c r="O4682" s="340">
        <v>2</v>
      </c>
      <c r="P4682" s="340">
        <v>0</v>
      </c>
      <c r="Q4682" s="340">
        <v>0</v>
      </c>
      <c r="S4682">
        <f t="shared" si="480"/>
        <v>2</v>
      </c>
    </row>
    <row r="4683" spans="1:19" ht="16" hidden="1" x14ac:dyDescent="0.2">
      <c r="A4683" s="481" t="s">
        <v>287</v>
      </c>
      <c r="B4683" s="345">
        <v>19</v>
      </c>
      <c r="C4683" s="387" t="str">
        <f t="shared" si="483"/>
        <v>GGW1.19</v>
      </c>
      <c r="D4683" s="388">
        <v>2</v>
      </c>
      <c r="E4683" s="485">
        <v>44152</v>
      </c>
      <c r="F4683" s="366" t="s">
        <v>163</v>
      </c>
      <c r="G4683" s="444">
        <f>INDEX([1]CAPS!$A:$A,MATCH(F:F,[1]CAPS!$H:$H,0))</f>
        <v>2294</v>
      </c>
      <c r="H4683" s="414"/>
      <c r="I4683" s="389"/>
      <c r="J4683" s="342" t="s">
        <v>276</v>
      </c>
      <c r="K4683" s="340">
        <v>4</v>
      </c>
      <c r="L4683" s="340">
        <v>0</v>
      </c>
      <c r="M4683" s="340" t="s">
        <v>276</v>
      </c>
      <c r="N4683" s="340">
        <v>0</v>
      </c>
      <c r="O4683" s="340">
        <v>0</v>
      </c>
      <c r="P4683" s="340">
        <v>0</v>
      </c>
      <c r="Q4683" s="340">
        <v>0</v>
      </c>
      <c r="S4683">
        <f t="shared" ref="S4683:S4746" si="484">SUM(J4683:K4683)+O4683</f>
        <v>4</v>
      </c>
    </row>
    <row r="4684" spans="1:19" ht="16" hidden="1" x14ac:dyDescent="0.2">
      <c r="A4684" s="481" t="s">
        <v>287</v>
      </c>
      <c r="B4684" s="345">
        <v>19</v>
      </c>
      <c r="C4684" s="387" t="str">
        <f t="shared" si="483"/>
        <v>GGW1.19</v>
      </c>
      <c r="D4684" s="388">
        <v>2</v>
      </c>
      <c r="E4684" s="485">
        <v>44152</v>
      </c>
      <c r="F4684" s="366" t="s">
        <v>267</v>
      </c>
      <c r="G4684" s="444">
        <f>INDEX([1]CAPS!$A:$A,MATCH(F:F,[1]CAPS!$H:$H,0))</f>
        <v>5738</v>
      </c>
      <c r="H4684" s="414"/>
      <c r="I4684" s="389"/>
      <c r="J4684" s="342" t="s">
        <v>276</v>
      </c>
      <c r="K4684" s="340">
        <v>1</v>
      </c>
      <c r="L4684" s="340">
        <v>0</v>
      </c>
      <c r="M4684" s="340" t="s">
        <v>276</v>
      </c>
      <c r="N4684" s="340">
        <v>0</v>
      </c>
      <c r="O4684" s="340">
        <v>0</v>
      </c>
      <c r="P4684" s="340">
        <v>0</v>
      </c>
      <c r="Q4684" s="340">
        <v>0</v>
      </c>
      <c r="S4684">
        <f t="shared" si="484"/>
        <v>1</v>
      </c>
    </row>
    <row r="4685" spans="1:19" ht="16" hidden="1" x14ac:dyDescent="0.2">
      <c r="A4685" s="481" t="s">
        <v>287</v>
      </c>
      <c r="B4685" s="345">
        <v>19</v>
      </c>
      <c r="C4685" s="387" t="str">
        <f t="shared" si="483"/>
        <v>GGW1.19</v>
      </c>
      <c r="D4685" s="388">
        <v>2</v>
      </c>
      <c r="E4685" s="485">
        <v>44152</v>
      </c>
      <c r="F4685" s="366" t="s">
        <v>319</v>
      </c>
      <c r="G4685" s="444">
        <f>INDEX([1]CAPS!$A:$A,MATCH(F:F,[1]CAPS!$H:$H,0))</f>
        <v>3567</v>
      </c>
      <c r="H4685" s="414"/>
      <c r="I4685" s="389"/>
      <c r="J4685" s="342" t="s">
        <v>276</v>
      </c>
      <c r="K4685" s="340">
        <v>0</v>
      </c>
      <c r="L4685" s="340">
        <v>0</v>
      </c>
      <c r="M4685" s="340" t="s">
        <v>276</v>
      </c>
      <c r="N4685" s="340">
        <v>0</v>
      </c>
      <c r="O4685" s="340">
        <v>2</v>
      </c>
      <c r="P4685" s="340">
        <v>0</v>
      </c>
      <c r="Q4685" s="340">
        <v>0</v>
      </c>
      <c r="S4685">
        <f t="shared" si="484"/>
        <v>2</v>
      </c>
    </row>
    <row r="4686" spans="1:19" ht="32" hidden="1" x14ac:dyDescent="0.2">
      <c r="A4686" s="481" t="s">
        <v>287</v>
      </c>
      <c r="B4686" s="345">
        <v>20</v>
      </c>
      <c r="C4686" s="387" t="str">
        <f t="shared" si="483"/>
        <v>GGW1.20</v>
      </c>
      <c r="D4686" s="388">
        <v>2</v>
      </c>
      <c r="E4686" s="485">
        <v>44152</v>
      </c>
      <c r="F4686" s="366" t="s">
        <v>187</v>
      </c>
      <c r="G4686" s="444">
        <f>INDEX([1]CAPS!$A:$A,MATCH(F:F,[1]CAPS!$H:$H,0))</f>
        <v>7970</v>
      </c>
      <c r="H4686" s="414"/>
      <c r="I4686" s="389"/>
      <c r="J4686" s="342" t="s">
        <v>276</v>
      </c>
      <c r="K4686" s="340">
        <v>0</v>
      </c>
      <c r="L4686" s="340">
        <v>0</v>
      </c>
      <c r="M4686" s="340" t="s">
        <v>276</v>
      </c>
      <c r="N4686" s="340">
        <v>0</v>
      </c>
      <c r="O4686" s="340">
        <v>1</v>
      </c>
      <c r="P4686" s="340">
        <v>0</v>
      </c>
      <c r="Q4686" s="340">
        <v>0</v>
      </c>
      <c r="S4686">
        <f t="shared" si="484"/>
        <v>1</v>
      </c>
    </row>
    <row r="4687" spans="1:19" ht="32" hidden="1" x14ac:dyDescent="0.2">
      <c r="A4687" s="481" t="s">
        <v>287</v>
      </c>
      <c r="B4687" s="345">
        <v>20</v>
      </c>
      <c r="C4687" s="387" t="str">
        <f t="shared" si="483"/>
        <v>GGW1.20</v>
      </c>
      <c r="D4687" s="388">
        <v>2</v>
      </c>
      <c r="E4687" s="485">
        <v>44152</v>
      </c>
      <c r="F4687" s="366" t="s">
        <v>728</v>
      </c>
      <c r="G4687" s="444">
        <f>INDEX([1]CAPS!$A:$A,MATCH(F:F,[1]CAPS!$H:$H,0))</f>
        <v>7501</v>
      </c>
      <c r="H4687" s="414"/>
      <c r="I4687" s="389"/>
      <c r="J4687" s="342" t="s">
        <v>276</v>
      </c>
      <c r="K4687" s="340">
        <v>0</v>
      </c>
      <c r="L4687" s="340">
        <v>0</v>
      </c>
      <c r="M4687" s="340" t="s">
        <v>276</v>
      </c>
      <c r="N4687" s="340">
        <v>0</v>
      </c>
      <c r="O4687" s="340">
        <v>2</v>
      </c>
      <c r="P4687" s="340">
        <v>0</v>
      </c>
      <c r="Q4687" s="340">
        <v>0</v>
      </c>
      <c r="S4687">
        <f t="shared" si="484"/>
        <v>2</v>
      </c>
    </row>
    <row r="4688" spans="1:19" ht="16" x14ac:dyDescent="0.2">
      <c r="A4688" s="481" t="s">
        <v>287</v>
      </c>
      <c r="B4688" s="345">
        <v>20</v>
      </c>
      <c r="C4688" s="387" t="str">
        <f t="shared" si="483"/>
        <v>GGW1.20</v>
      </c>
      <c r="D4688" s="388">
        <v>2</v>
      </c>
      <c r="E4688" s="485">
        <v>44152</v>
      </c>
      <c r="F4688" s="366" t="s">
        <v>597</v>
      </c>
      <c r="G4688" s="444">
        <f>INDEX([1]CAPS!$A:$A,MATCH(F:F,[1]CAPS!$H:$H,0))</f>
        <v>6406</v>
      </c>
      <c r="H4688" s="414"/>
      <c r="I4688" s="389"/>
      <c r="J4688" s="342" t="s">
        <v>276</v>
      </c>
      <c r="K4688" s="340">
        <v>2</v>
      </c>
      <c r="L4688" s="340">
        <v>0</v>
      </c>
      <c r="M4688" s="340" t="s">
        <v>276</v>
      </c>
      <c r="N4688" s="340">
        <v>0</v>
      </c>
      <c r="O4688" s="340" t="s">
        <v>276</v>
      </c>
      <c r="P4688" s="340" t="s">
        <v>276</v>
      </c>
      <c r="Q4688" s="340" t="s">
        <v>276</v>
      </c>
      <c r="S4688">
        <f>SUM(J4688:K4688)</f>
        <v>2</v>
      </c>
    </row>
    <row r="4689" spans="1:19" ht="16" hidden="1" x14ac:dyDescent="0.2">
      <c r="A4689" s="481" t="s">
        <v>287</v>
      </c>
      <c r="B4689" s="345">
        <v>20</v>
      </c>
      <c r="C4689" s="387" t="str">
        <f t="shared" si="483"/>
        <v>GGW1.20</v>
      </c>
      <c r="D4689" s="388">
        <v>2</v>
      </c>
      <c r="E4689" s="485">
        <v>44152</v>
      </c>
      <c r="F4689" s="366" t="s">
        <v>166</v>
      </c>
      <c r="G4689" s="444">
        <f>INDEX([1]CAPS!$A:$A,MATCH(F:F,[1]CAPS!$H:$H,0))</f>
        <v>6182</v>
      </c>
      <c r="H4689" s="414"/>
      <c r="I4689" s="389"/>
      <c r="J4689" s="342" t="s">
        <v>276</v>
      </c>
      <c r="K4689" s="340">
        <v>0</v>
      </c>
      <c r="L4689" s="340">
        <v>0</v>
      </c>
      <c r="M4689" s="340" t="s">
        <v>276</v>
      </c>
      <c r="N4689" s="340">
        <v>0</v>
      </c>
      <c r="O4689" s="340">
        <v>2</v>
      </c>
      <c r="P4689" s="340">
        <v>0</v>
      </c>
      <c r="Q4689" s="340">
        <v>0</v>
      </c>
      <c r="S4689">
        <f t="shared" si="484"/>
        <v>2</v>
      </c>
    </row>
    <row r="4690" spans="1:19" ht="16" x14ac:dyDescent="0.2">
      <c r="A4690" s="481" t="s">
        <v>287</v>
      </c>
      <c r="B4690" s="345">
        <v>20</v>
      </c>
      <c r="C4690" s="387" t="str">
        <f t="shared" si="483"/>
        <v>GGW1.20</v>
      </c>
      <c r="D4690" s="388">
        <v>2</v>
      </c>
      <c r="E4690" s="485">
        <v>44152</v>
      </c>
      <c r="F4690" s="366" t="s">
        <v>228</v>
      </c>
      <c r="G4690" s="444">
        <f>INDEX([1]CAPS!$A:$A,MATCH(F:F,[1]CAPS!$H:$H,0))</f>
        <v>7993</v>
      </c>
      <c r="H4690" s="414"/>
      <c r="I4690" s="389"/>
      <c r="J4690" s="342" t="s">
        <v>276</v>
      </c>
      <c r="K4690" s="340">
        <v>5</v>
      </c>
      <c r="L4690" s="340">
        <v>0</v>
      </c>
      <c r="M4690" s="340" t="s">
        <v>276</v>
      </c>
      <c r="N4690" s="340">
        <v>0</v>
      </c>
      <c r="O4690" s="340" t="s">
        <v>276</v>
      </c>
      <c r="P4690" s="340" t="s">
        <v>276</v>
      </c>
      <c r="Q4690" s="340" t="s">
        <v>276</v>
      </c>
      <c r="S4690">
        <f>SUM(J4690:K4690)</f>
        <v>5</v>
      </c>
    </row>
    <row r="4691" spans="1:19" ht="16" hidden="1" x14ac:dyDescent="0.2">
      <c r="A4691" s="481" t="s">
        <v>287</v>
      </c>
      <c r="B4691" s="345">
        <v>20</v>
      </c>
      <c r="C4691" s="387" t="str">
        <f t="shared" si="483"/>
        <v>GGW1.20</v>
      </c>
      <c r="D4691" s="388">
        <v>2</v>
      </c>
      <c r="E4691" s="485">
        <v>44152</v>
      </c>
      <c r="F4691" s="366" t="s">
        <v>163</v>
      </c>
      <c r="G4691" s="444">
        <f>INDEX([1]CAPS!$A:$A,MATCH(F:F,[1]CAPS!$H:$H,0))</f>
        <v>2294</v>
      </c>
      <c r="H4691" s="414"/>
      <c r="I4691" s="389"/>
      <c r="J4691" s="342" t="s">
        <v>276</v>
      </c>
      <c r="K4691" s="340">
        <v>7</v>
      </c>
      <c r="L4691" s="340">
        <v>0</v>
      </c>
      <c r="M4691" s="340" t="s">
        <v>276</v>
      </c>
      <c r="N4691" s="340">
        <v>0</v>
      </c>
      <c r="O4691" s="340">
        <v>0</v>
      </c>
      <c r="P4691" s="340">
        <v>0</v>
      </c>
      <c r="Q4691" s="340">
        <v>0</v>
      </c>
      <c r="S4691">
        <f t="shared" si="484"/>
        <v>7</v>
      </c>
    </row>
    <row r="4692" spans="1:19" ht="16" hidden="1" x14ac:dyDescent="0.2">
      <c r="A4692" s="481" t="s">
        <v>287</v>
      </c>
      <c r="B4692" s="345">
        <v>20</v>
      </c>
      <c r="C4692" s="387" t="str">
        <f t="shared" si="483"/>
        <v>GGW1.20</v>
      </c>
      <c r="D4692" s="388">
        <v>2</v>
      </c>
      <c r="E4692" s="485">
        <v>44152</v>
      </c>
      <c r="F4692" s="366" t="s">
        <v>297</v>
      </c>
      <c r="G4692" s="444">
        <f>INDEX([1]CAPS!$A:$A,MATCH(F:F,[1]CAPS!$H:$H,0))</f>
        <v>6322</v>
      </c>
      <c r="H4692" s="414"/>
      <c r="I4692" s="389"/>
      <c r="J4692" s="342" t="s">
        <v>276</v>
      </c>
      <c r="K4692" s="340">
        <v>0</v>
      </c>
      <c r="L4692" s="340">
        <v>1</v>
      </c>
      <c r="M4692" s="340" t="s">
        <v>276</v>
      </c>
      <c r="N4692" s="340">
        <v>0</v>
      </c>
      <c r="O4692" s="340">
        <v>0</v>
      </c>
      <c r="P4692" s="340">
        <v>0</v>
      </c>
      <c r="Q4692" s="340">
        <v>0</v>
      </c>
      <c r="S4692">
        <f t="shared" si="484"/>
        <v>0</v>
      </c>
    </row>
    <row r="4693" spans="1:19" ht="16" hidden="1" x14ac:dyDescent="0.2">
      <c r="A4693" s="481" t="s">
        <v>287</v>
      </c>
      <c r="B4693" s="345">
        <v>20</v>
      </c>
      <c r="C4693" s="387" t="str">
        <f t="shared" ref="C4693" si="485">CONCATENATE(A4693,".",B4693)</f>
        <v>GGW1.20</v>
      </c>
      <c r="D4693" s="388">
        <v>2</v>
      </c>
      <c r="E4693" s="485">
        <v>44152</v>
      </c>
      <c r="F4693" s="366" t="s">
        <v>488</v>
      </c>
      <c r="G4693" s="444">
        <f>INDEX([1]CAPS!$A:$A,MATCH(F:F,[1]CAPS!$H:$H,0))</f>
        <v>1161</v>
      </c>
      <c r="H4693" s="414"/>
      <c r="I4693" s="389"/>
      <c r="J4693" s="342" t="s">
        <v>276</v>
      </c>
      <c r="K4693" s="340">
        <v>1</v>
      </c>
      <c r="L4693" s="340">
        <v>0</v>
      </c>
      <c r="M4693" s="340" t="s">
        <v>276</v>
      </c>
      <c r="N4693" s="340">
        <v>0</v>
      </c>
      <c r="O4693" s="340">
        <v>0</v>
      </c>
      <c r="P4693" s="340">
        <v>0</v>
      </c>
      <c r="Q4693" s="340">
        <v>0</v>
      </c>
      <c r="S4693">
        <f t="shared" si="484"/>
        <v>1</v>
      </c>
    </row>
    <row r="4694" spans="1:19" ht="16" hidden="1" x14ac:dyDescent="0.2">
      <c r="A4694" s="481" t="s">
        <v>283</v>
      </c>
      <c r="B4694" s="345">
        <v>1</v>
      </c>
      <c r="C4694" s="387" t="str">
        <f t="shared" ref="C4694:C4733" si="486">CONCATENATE(A4694,".",B4694)</f>
        <v>GGW2.1</v>
      </c>
      <c r="D4694" s="388">
        <v>2</v>
      </c>
      <c r="E4694" s="485">
        <v>44152</v>
      </c>
      <c r="F4694" s="382" t="s">
        <v>132</v>
      </c>
      <c r="G4694" s="444">
        <f>INDEX([1]CAPS!$A:$A,MATCH(F:F,[1]CAPS!$H:$H,0))</f>
        <v>2469</v>
      </c>
      <c r="H4694" s="414" t="s">
        <v>233</v>
      </c>
      <c r="I4694" s="383" t="s">
        <v>238</v>
      </c>
      <c r="J4694" s="342" t="s">
        <v>276</v>
      </c>
      <c r="K4694" s="340">
        <v>1</v>
      </c>
      <c r="L4694" s="340">
        <v>0</v>
      </c>
      <c r="M4694" s="340" t="s">
        <v>276</v>
      </c>
      <c r="N4694" s="340">
        <v>0</v>
      </c>
      <c r="O4694" s="340">
        <v>0</v>
      </c>
      <c r="P4694" s="340">
        <v>0</v>
      </c>
      <c r="Q4694" s="340">
        <v>0</v>
      </c>
      <c r="S4694">
        <f t="shared" si="484"/>
        <v>1</v>
      </c>
    </row>
    <row r="4695" spans="1:19" ht="16" hidden="1" x14ac:dyDescent="0.2">
      <c r="A4695" s="481" t="s">
        <v>283</v>
      </c>
      <c r="B4695" s="345">
        <v>1</v>
      </c>
      <c r="C4695" s="387" t="str">
        <f t="shared" si="486"/>
        <v>GGW2.1</v>
      </c>
      <c r="D4695" s="388">
        <v>2</v>
      </c>
      <c r="E4695" s="485">
        <v>44152</v>
      </c>
      <c r="F4695" s="382" t="s">
        <v>134</v>
      </c>
      <c r="G4695" s="444">
        <f>INDEX([1]CAPS!$A:$A,MATCH(F:F,[1]CAPS!$H:$H,0))</f>
        <v>2302</v>
      </c>
      <c r="H4695" s="414" t="s">
        <v>233</v>
      </c>
      <c r="I4695" s="383" t="s">
        <v>238</v>
      </c>
      <c r="J4695" s="342" t="s">
        <v>276</v>
      </c>
      <c r="K4695" s="340">
        <v>20</v>
      </c>
      <c r="L4695" s="340">
        <v>0</v>
      </c>
      <c r="M4695" s="340" t="s">
        <v>276</v>
      </c>
      <c r="N4695" s="340">
        <v>0</v>
      </c>
      <c r="O4695" s="340">
        <v>0</v>
      </c>
      <c r="P4695" s="340">
        <v>0</v>
      </c>
      <c r="Q4695" s="340">
        <v>0</v>
      </c>
      <c r="S4695">
        <f t="shared" si="484"/>
        <v>20</v>
      </c>
    </row>
    <row r="4696" spans="1:19" ht="32" hidden="1" x14ac:dyDescent="0.2">
      <c r="A4696" s="481" t="s">
        <v>283</v>
      </c>
      <c r="B4696" s="345">
        <v>1</v>
      </c>
      <c r="C4696" s="387" t="str">
        <f t="shared" si="486"/>
        <v>GGW2.1</v>
      </c>
      <c r="D4696" s="388">
        <v>2</v>
      </c>
      <c r="E4696" s="485">
        <v>44152</v>
      </c>
      <c r="F4696" s="345" t="s">
        <v>232</v>
      </c>
      <c r="G4696" s="444">
        <f>INDEX([1]CAPS!$A:$A,MATCH(F:F,[1]CAPS!$H:$H,0))</f>
        <v>8875</v>
      </c>
      <c r="H4696" s="414"/>
      <c r="I4696" s="366"/>
      <c r="J4696" s="342" t="s">
        <v>276</v>
      </c>
      <c r="K4696" s="340">
        <v>0</v>
      </c>
      <c r="L4696" s="340">
        <v>0</v>
      </c>
      <c r="M4696" s="340" t="s">
        <v>276</v>
      </c>
      <c r="N4696" s="340">
        <v>0</v>
      </c>
      <c r="O4696" s="340">
        <v>1</v>
      </c>
      <c r="P4696" s="340">
        <v>0</v>
      </c>
      <c r="Q4696" s="340">
        <v>0</v>
      </c>
      <c r="S4696">
        <f t="shared" si="484"/>
        <v>1</v>
      </c>
    </row>
    <row r="4697" spans="1:19" ht="16" hidden="1" x14ac:dyDescent="0.2">
      <c r="A4697" s="481" t="s">
        <v>283</v>
      </c>
      <c r="B4697" s="345">
        <v>2</v>
      </c>
      <c r="C4697" s="387" t="str">
        <f t="shared" si="486"/>
        <v>GGW2.2</v>
      </c>
      <c r="D4697" s="388">
        <v>2</v>
      </c>
      <c r="E4697" s="485">
        <v>44152</v>
      </c>
      <c r="F4697" s="345" t="s">
        <v>134</v>
      </c>
      <c r="G4697" s="444">
        <f>INDEX([1]CAPS!$A:$A,MATCH(F:F,[1]CAPS!$H:$H,0))</f>
        <v>2302</v>
      </c>
      <c r="H4697" s="414"/>
      <c r="I4697" s="366"/>
      <c r="J4697" s="342" t="s">
        <v>276</v>
      </c>
      <c r="K4697" s="340">
        <v>8</v>
      </c>
      <c r="L4697" s="340">
        <v>0</v>
      </c>
      <c r="M4697" s="340" t="s">
        <v>276</v>
      </c>
      <c r="N4697" s="340">
        <v>0</v>
      </c>
      <c r="O4697" s="340">
        <v>0</v>
      </c>
      <c r="P4697" s="340">
        <v>0</v>
      </c>
      <c r="Q4697" s="340">
        <v>0</v>
      </c>
      <c r="S4697">
        <f t="shared" si="484"/>
        <v>8</v>
      </c>
    </row>
    <row r="4698" spans="1:19" ht="32" hidden="1" x14ac:dyDescent="0.2">
      <c r="A4698" s="481" t="s">
        <v>283</v>
      </c>
      <c r="B4698" s="345">
        <v>2</v>
      </c>
      <c r="C4698" s="387" t="str">
        <f t="shared" si="486"/>
        <v>GGW2.2</v>
      </c>
      <c r="D4698" s="388">
        <v>2</v>
      </c>
      <c r="E4698" s="485">
        <v>44152</v>
      </c>
      <c r="F4698" s="345" t="s">
        <v>232</v>
      </c>
      <c r="G4698" s="444">
        <f>INDEX([1]CAPS!$A:$A,MATCH(F:F,[1]CAPS!$H:$H,0))</f>
        <v>8875</v>
      </c>
      <c r="H4698" s="414"/>
      <c r="I4698" s="366"/>
      <c r="J4698" s="342" t="s">
        <v>276</v>
      </c>
      <c r="K4698" s="340">
        <v>0</v>
      </c>
      <c r="L4698" s="340">
        <v>0</v>
      </c>
      <c r="M4698" s="340" t="s">
        <v>276</v>
      </c>
      <c r="N4698" s="340">
        <v>0</v>
      </c>
      <c r="O4698" s="340">
        <v>1</v>
      </c>
      <c r="P4698" s="340">
        <v>0</v>
      </c>
      <c r="Q4698" s="340">
        <v>0</v>
      </c>
      <c r="S4698">
        <f t="shared" si="484"/>
        <v>1</v>
      </c>
    </row>
    <row r="4699" spans="1:19" ht="16" hidden="1" x14ac:dyDescent="0.2">
      <c r="A4699" s="481" t="s">
        <v>283</v>
      </c>
      <c r="B4699" s="345">
        <v>3</v>
      </c>
      <c r="C4699" s="387" t="str">
        <f t="shared" si="486"/>
        <v>GGW2.3</v>
      </c>
      <c r="D4699" s="388">
        <v>2</v>
      </c>
      <c r="E4699" s="485">
        <v>44152</v>
      </c>
      <c r="F4699" s="382" t="s">
        <v>134</v>
      </c>
      <c r="G4699" s="444">
        <f>INDEX([1]CAPS!$A:$A,MATCH(F:F,[1]CAPS!$H:$H,0))</f>
        <v>2302</v>
      </c>
      <c r="H4699" s="414" t="s">
        <v>233</v>
      </c>
      <c r="I4699" s="383" t="s">
        <v>238</v>
      </c>
      <c r="J4699" s="342" t="s">
        <v>276</v>
      </c>
      <c r="K4699" s="340">
        <v>8</v>
      </c>
      <c r="L4699" s="340">
        <v>0</v>
      </c>
      <c r="M4699" s="340" t="s">
        <v>276</v>
      </c>
      <c r="N4699" s="340">
        <v>0</v>
      </c>
      <c r="O4699" s="340">
        <v>0</v>
      </c>
      <c r="P4699" s="340">
        <v>0</v>
      </c>
      <c r="Q4699" s="340">
        <v>0</v>
      </c>
      <c r="S4699">
        <f t="shared" si="484"/>
        <v>8</v>
      </c>
    </row>
    <row r="4700" spans="1:19" ht="32" hidden="1" x14ac:dyDescent="0.2">
      <c r="A4700" s="481" t="s">
        <v>283</v>
      </c>
      <c r="B4700" s="345">
        <v>3</v>
      </c>
      <c r="C4700" s="387" t="str">
        <f t="shared" si="486"/>
        <v>GGW2.3</v>
      </c>
      <c r="D4700" s="388">
        <v>2</v>
      </c>
      <c r="E4700" s="485">
        <v>44152</v>
      </c>
      <c r="F4700" s="345" t="s">
        <v>232</v>
      </c>
      <c r="G4700" s="444">
        <f>INDEX([1]CAPS!$A:$A,MATCH(F:F,[1]CAPS!$H:$H,0))</f>
        <v>8875</v>
      </c>
      <c r="H4700" s="414"/>
      <c r="I4700" s="366"/>
      <c r="J4700" s="342" t="s">
        <v>276</v>
      </c>
      <c r="K4700" s="340">
        <v>0</v>
      </c>
      <c r="L4700" s="340">
        <v>0</v>
      </c>
      <c r="M4700" s="340" t="s">
        <v>276</v>
      </c>
      <c r="N4700" s="340">
        <v>0</v>
      </c>
      <c r="O4700" s="340">
        <v>2</v>
      </c>
      <c r="P4700" s="340">
        <v>0</v>
      </c>
      <c r="Q4700" s="340">
        <v>0</v>
      </c>
      <c r="S4700">
        <f t="shared" si="484"/>
        <v>2</v>
      </c>
    </row>
    <row r="4701" spans="1:19" ht="16" hidden="1" x14ac:dyDescent="0.2">
      <c r="A4701" s="481" t="s">
        <v>283</v>
      </c>
      <c r="B4701" s="345">
        <v>3</v>
      </c>
      <c r="C4701" s="387" t="str">
        <f t="shared" si="486"/>
        <v>GGW2.3</v>
      </c>
      <c r="D4701" s="388">
        <v>2</v>
      </c>
      <c r="E4701" s="485">
        <v>44152</v>
      </c>
      <c r="F4701" s="345" t="s">
        <v>485</v>
      </c>
      <c r="G4701" s="444">
        <f>INDEX([1]CAPS!$A:$A,MATCH(F:F,[1]CAPS!$H:$H,0))</f>
        <v>4058</v>
      </c>
      <c r="H4701" s="414"/>
      <c r="I4701" s="366"/>
      <c r="J4701" s="342" t="s">
        <v>276</v>
      </c>
      <c r="K4701" s="340">
        <v>0</v>
      </c>
      <c r="L4701" s="340">
        <v>0</v>
      </c>
      <c r="M4701" s="340" t="s">
        <v>276</v>
      </c>
      <c r="N4701" s="340">
        <v>0</v>
      </c>
      <c r="O4701" s="340">
        <v>1</v>
      </c>
      <c r="P4701" s="340">
        <v>0</v>
      </c>
      <c r="Q4701" s="340">
        <v>0</v>
      </c>
      <c r="S4701">
        <f t="shared" si="484"/>
        <v>1</v>
      </c>
    </row>
    <row r="4702" spans="1:19" ht="16" hidden="1" x14ac:dyDescent="0.2">
      <c r="A4702" s="481" t="s">
        <v>283</v>
      </c>
      <c r="B4702" s="345">
        <v>4</v>
      </c>
      <c r="C4702" s="387" t="str">
        <f t="shared" si="486"/>
        <v>GGW2.4</v>
      </c>
      <c r="D4702" s="388">
        <v>2</v>
      </c>
      <c r="E4702" s="485">
        <v>44152</v>
      </c>
      <c r="F4702" s="345" t="s">
        <v>128</v>
      </c>
      <c r="G4702" s="444">
        <f>INDEX([1]CAPS!$A:$A,MATCH(F:F,[1]CAPS!$H:$H,0))</f>
        <v>3243</v>
      </c>
      <c r="H4702" s="414"/>
      <c r="I4702" s="366"/>
      <c r="J4702" s="342" t="s">
        <v>276</v>
      </c>
      <c r="K4702" s="340">
        <v>0</v>
      </c>
      <c r="L4702" s="340">
        <v>0</v>
      </c>
      <c r="M4702" s="340" t="s">
        <v>276</v>
      </c>
      <c r="N4702" s="340">
        <v>0</v>
      </c>
      <c r="O4702" s="340">
        <v>1</v>
      </c>
      <c r="P4702" s="340">
        <v>0</v>
      </c>
      <c r="Q4702" s="340">
        <v>0</v>
      </c>
      <c r="S4702">
        <f t="shared" si="484"/>
        <v>1</v>
      </c>
    </row>
    <row r="4703" spans="1:19" ht="16" hidden="1" x14ac:dyDescent="0.2">
      <c r="A4703" s="481" t="s">
        <v>283</v>
      </c>
      <c r="B4703" s="345">
        <v>5</v>
      </c>
      <c r="C4703" s="387" t="str">
        <f t="shared" si="486"/>
        <v>GGW2.5</v>
      </c>
      <c r="D4703" s="388">
        <v>2</v>
      </c>
      <c r="E4703" s="485">
        <v>44152</v>
      </c>
      <c r="F4703" s="382" t="s">
        <v>134</v>
      </c>
      <c r="G4703" s="444">
        <f>INDEX([1]CAPS!$A:$A,MATCH(F:F,[1]CAPS!$H:$H,0))</f>
        <v>2302</v>
      </c>
      <c r="H4703" s="367" t="s">
        <v>233</v>
      </c>
      <c r="I4703" s="382" t="s">
        <v>238</v>
      </c>
      <c r="J4703" s="342" t="s">
        <v>276</v>
      </c>
      <c r="K4703" s="340">
        <v>11</v>
      </c>
      <c r="L4703" s="340">
        <v>0</v>
      </c>
      <c r="M4703" s="340" t="s">
        <v>276</v>
      </c>
      <c r="N4703" s="340">
        <v>0</v>
      </c>
      <c r="O4703" s="340">
        <v>0</v>
      </c>
      <c r="P4703" s="340">
        <v>0</v>
      </c>
      <c r="Q4703" s="340">
        <v>0</v>
      </c>
      <c r="S4703">
        <f t="shared" si="484"/>
        <v>11</v>
      </c>
    </row>
    <row r="4704" spans="1:19" ht="16" hidden="1" x14ac:dyDescent="0.2">
      <c r="A4704" s="481" t="s">
        <v>283</v>
      </c>
      <c r="B4704" s="345">
        <v>6</v>
      </c>
      <c r="C4704" s="387" t="str">
        <f t="shared" si="486"/>
        <v>GGW2.6</v>
      </c>
      <c r="D4704" s="388">
        <v>2</v>
      </c>
      <c r="E4704" s="485">
        <v>44152</v>
      </c>
      <c r="F4704" s="382" t="s">
        <v>134</v>
      </c>
      <c r="G4704" s="444">
        <f>INDEX([1]CAPS!$A:$A,MATCH(F:F,[1]CAPS!$H:$H,0))</f>
        <v>2302</v>
      </c>
      <c r="H4704" s="414" t="s">
        <v>233</v>
      </c>
      <c r="I4704" s="382" t="s">
        <v>238</v>
      </c>
      <c r="J4704" s="342" t="s">
        <v>276</v>
      </c>
      <c r="K4704" s="340">
        <v>14</v>
      </c>
      <c r="L4704" s="340">
        <v>0</v>
      </c>
      <c r="M4704" s="340" t="s">
        <v>276</v>
      </c>
      <c r="N4704" s="340">
        <v>0</v>
      </c>
      <c r="O4704" s="340">
        <v>0</v>
      </c>
      <c r="P4704" s="340">
        <v>0</v>
      </c>
      <c r="Q4704" s="340">
        <v>0</v>
      </c>
      <c r="S4704">
        <f t="shared" si="484"/>
        <v>14</v>
      </c>
    </row>
    <row r="4705" spans="1:19" ht="32" hidden="1" x14ac:dyDescent="0.2">
      <c r="A4705" s="481" t="s">
        <v>283</v>
      </c>
      <c r="B4705" s="345">
        <v>7</v>
      </c>
      <c r="C4705" s="387" t="str">
        <f t="shared" si="486"/>
        <v>GGW2.7</v>
      </c>
      <c r="D4705" s="388">
        <v>2</v>
      </c>
      <c r="E4705" s="485">
        <v>44152</v>
      </c>
      <c r="F4705" s="383" t="s">
        <v>135</v>
      </c>
      <c r="G4705" s="444">
        <f>INDEX([1]CAPS!$A:$A,MATCH(F:F,[1]CAPS!$H:$H,0))</f>
        <v>7766</v>
      </c>
      <c r="H4705" s="414" t="s">
        <v>236</v>
      </c>
      <c r="I4705" s="389" t="s">
        <v>242</v>
      </c>
      <c r="J4705" s="342" t="s">
        <v>276</v>
      </c>
      <c r="K4705" s="340">
        <v>0</v>
      </c>
      <c r="L4705" s="340">
        <v>0</v>
      </c>
      <c r="M4705" s="340" t="s">
        <v>276</v>
      </c>
      <c r="N4705" s="340">
        <v>0</v>
      </c>
      <c r="O4705" s="340">
        <v>1</v>
      </c>
      <c r="P4705" s="340">
        <v>0</v>
      </c>
      <c r="Q4705" s="340">
        <v>0</v>
      </c>
      <c r="S4705">
        <f t="shared" si="484"/>
        <v>1</v>
      </c>
    </row>
    <row r="4706" spans="1:19" ht="16" hidden="1" x14ac:dyDescent="0.2">
      <c r="A4706" s="481" t="s">
        <v>283</v>
      </c>
      <c r="B4706" s="345">
        <v>7</v>
      </c>
      <c r="C4706" s="387" t="str">
        <f t="shared" si="486"/>
        <v>GGW2.7</v>
      </c>
      <c r="D4706" s="388">
        <v>2</v>
      </c>
      <c r="E4706" s="485">
        <v>44152</v>
      </c>
      <c r="F4706" s="383" t="s">
        <v>182</v>
      </c>
      <c r="G4706" s="444" t="e">
        <f>INDEX([1]CAPS!$A:$A,MATCH(F:F,[1]CAPS!$H:$H,0))</f>
        <v>#N/A</v>
      </c>
      <c r="H4706" s="414" t="s">
        <v>276</v>
      </c>
      <c r="I4706" s="389" t="s">
        <v>276</v>
      </c>
      <c r="J4706" s="342" t="s">
        <v>276</v>
      </c>
      <c r="K4706" s="340">
        <v>0</v>
      </c>
      <c r="L4706" s="340">
        <v>0</v>
      </c>
      <c r="M4706" s="340" t="s">
        <v>276</v>
      </c>
      <c r="N4706" s="340">
        <v>0</v>
      </c>
      <c r="O4706" s="340">
        <v>1</v>
      </c>
      <c r="P4706" s="340">
        <v>0</v>
      </c>
      <c r="Q4706" s="340">
        <v>0</v>
      </c>
      <c r="S4706">
        <f t="shared" si="484"/>
        <v>1</v>
      </c>
    </row>
    <row r="4707" spans="1:19" ht="16" hidden="1" x14ac:dyDescent="0.2">
      <c r="A4707" s="481" t="s">
        <v>283</v>
      </c>
      <c r="B4707" s="345">
        <v>8</v>
      </c>
      <c r="C4707" s="387" t="str">
        <f t="shared" si="486"/>
        <v>GGW2.8</v>
      </c>
      <c r="D4707" s="388">
        <v>2</v>
      </c>
      <c r="E4707" s="485">
        <v>44152</v>
      </c>
      <c r="F4707" s="345" t="s">
        <v>134</v>
      </c>
      <c r="G4707" s="444">
        <f>INDEX([1]CAPS!$A:$A,MATCH(F:F,[1]CAPS!$H:$H,0))</f>
        <v>2302</v>
      </c>
      <c r="H4707" s="414"/>
      <c r="I4707" s="341"/>
      <c r="J4707" s="342" t="s">
        <v>276</v>
      </c>
      <c r="K4707" s="340">
        <v>1</v>
      </c>
      <c r="L4707" s="340">
        <v>0</v>
      </c>
      <c r="M4707" s="340" t="s">
        <v>276</v>
      </c>
      <c r="N4707" s="340">
        <v>0</v>
      </c>
      <c r="O4707" s="340">
        <v>0</v>
      </c>
      <c r="P4707" s="340">
        <v>0</v>
      </c>
      <c r="Q4707" s="340">
        <v>0</v>
      </c>
      <c r="S4707">
        <f t="shared" si="484"/>
        <v>1</v>
      </c>
    </row>
    <row r="4708" spans="1:19" ht="32" hidden="1" x14ac:dyDescent="0.2">
      <c r="A4708" s="481" t="s">
        <v>283</v>
      </c>
      <c r="B4708" s="345">
        <v>8</v>
      </c>
      <c r="C4708" s="387" t="str">
        <f t="shared" si="486"/>
        <v>GGW2.8</v>
      </c>
      <c r="D4708" s="388">
        <v>2</v>
      </c>
      <c r="E4708" s="485">
        <v>44152</v>
      </c>
      <c r="F4708" s="366" t="s">
        <v>135</v>
      </c>
      <c r="G4708" s="444">
        <f>INDEX([1]CAPS!$A:$A,MATCH(F:F,[1]CAPS!$H:$H,0))</f>
        <v>7766</v>
      </c>
      <c r="H4708" s="414"/>
      <c r="I4708" s="341"/>
      <c r="J4708" s="342" t="s">
        <v>276</v>
      </c>
      <c r="K4708" s="340">
        <v>0</v>
      </c>
      <c r="L4708" s="340">
        <v>0</v>
      </c>
      <c r="M4708" s="340" t="s">
        <v>276</v>
      </c>
      <c r="N4708" s="340">
        <v>0</v>
      </c>
      <c r="O4708" s="340">
        <v>1</v>
      </c>
      <c r="P4708" s="340">
        <v>0</v>
      </c>
      <c r="Q4708" s="340">
        <v>0</v>
      </c>
      <c r="S4708">
        <f t="shared" si="484"/>
        <v>1</v>
      </c>
    </row>
    <row r="4709" spans="1:19" ht="32" hidden="1" x14ac:dyDescent="0.2">
      <c r="A4709" s="481" t="s">
        <v>283</v>
      </c>
      <c r="B4709" s="345">
        <v>9</v>
      </c>
      <c r="C4709" s="387" t="str">
        <f t="shared" si="486"/>
        <v>GGW2.9</v>
      </c>
      <c r="D4709" s="388">
        <v>2</v>
      </c>
      <c r="E4709" s="485">
        <v>44152</v>
      </c>
      <c r="F4709" s="366" t="s">
        <v>232</v>
      </c>
      <c r="G4709" s="444">
        <f>INDEX([1]CAPS!$A:$A,MATCH(F:F,[1]CAPS!$H:$H,0))</f>
        <v>8875</v>
      </c>
      <c r="H4709" s="414"/>
      <c r="I4709" s="341"/>
      <c r="J4709" s="342" t="s">
        <v>276</v>
      </c>
      <c r="K4709" s="340">
        <v>0</v>
      </c>
      <c r="L4709" s="340">
        <v>0</v>
      </c>
      <c r="M4709" s="340" t="s">
        <v>276</v>
      </c>
      <c r="N4709" s="340">
        <v>0</v>
      </c>
      <c r="O4709" s="340">
        <v>1</v>
      </c>
      <c r="P4709" s="340">
        <v>0</v>
      </c>
      <c r="Q4709" s="340">
        <v>0</v>
      </c>
      <c r="S4709">
        <f t="shared" si="484"/>
        <v>1</v>
      </c>
    </row>
    <row r="4710" spans="1:19" ht="16" hidden="1" x14ac:dyDescent="0.2">
      <c r="A4710" s="481" t="s">
        <v>283</v>
      </c>
      <c r="B4710" s="345">
        <v>9</v>
      </c>
      <c r="C4710" s="387" t="str">
        <f t="shared" si="486"/>
        <v>GGW2.9</v>
      </c>
      <c r="D4710" s="388">
        <v>2</v>
      </c>
      <c r="E4710" s="485">
        <v>44152</v>
      </c>
      <c r="F4710" s="366" t="s">
        <v>128</v>
      </c>
      <c r="G4710" s="444">
        <f>INDEX([1]CAPS!$A:$A,MATCH(F:F,[1]CAPS!$H:$H,0))</f>
        <v>3243</v>
      </c>
      <c r="H4710" s="414"/>
      <c r="I4710" s="341"/>
      <c r="J4710" s="342" t="s">
        <v>276</v>
      </c>
      <c r="K4710" s="340">
        <v>0</v>
      </c>
      <c r="L4710" s="340">
        <v>0</v>
      </c>
      <c r="M4710" s="340" t="s">
        <v>276</v>
      </c>
      <c r="N4710" s="340">
        <v>0</v>
      </c>
      <c r="O4710" s="340">
        <v>1</v>
      </c>
      <c r="P4710" s="340">
        <v>0</v>
      </c>
      <c r="Q4710" s="340">
        <v>0</v>
      </c>
      <c r="S4710">
        <f t="shared" si="484"/>
        <v>1</v>
      </c>
    </row>
    <row r="4711" spans="1:19" ht="16" hidden="1" x14ac:dyDescent="0.2">
      <c r="A4711" s="481" t="s">
        <v>283</v>
      </c>
      <c r="B4711" s="345">
        <v>10</v>
      </c>
      <c r="C4711" s="387" t="str">
        <f t="shared" si="486"/>
        <v>GGW2.10</v>
      </c>
      <c r="D4711" s="388">
        <v>2</v>
      </c>
      <c r="E4711" s="485">
        <v>44152</v>
      </c>
      <c r="F4711" s="383" t="s">
        <v>900</v>
      </c>
      <c r="G4711" s="444">
        <f>INDEX([1]CAPS!$A:$A,MATCH(F:F,[1]CAPS!$H:$H,0))</f>
        <v>4122</v>
      </c>
      <c r="H4711" s="414" t="s">
        <v>276</v>
      </c>
      <c r="I4711" s="389" t="s">
        <v>242</v>
      </c>
      <c r="J4711" s="342" t="s">
        <v>276</v>
      </c>
      <c r="K4711" s="340">
        <v>0</v>
      </c>
      <c r="L4711" s="340">
        <v>0</v>
      </c>
      <c r="M4711" s="340" t="s">
        <v>276</v>
      </c>
      <c r="N4711" s="340">
        <v>0</v>
      </c>
      <c r="O4711" s="340">
        <v>1</v>
      </c>
      <c r="P4711" s="340">
        <v>0</v>
      </c>
      <c r="Q4711" s="340">
        <v>0</v>
      </c>
      <c r="R4711" t="s">
        <v>936</v>
      </c>
      <c r="S4711">
        <f t="shared" si="484"/>
        <v>1</v>
      </c>
    </row>
    <row r="4712" spans="1:19" ht="32" hidden="1" x14ac:dyDescent="0.2">
      <c r="A4712" s="481" t="s">
        <v>283</v>
      </c>
      <c r="B4712" s="345">
        <v>11</v>
      </c>
      <c r="C4712" s="387" t="str">
        <f t="shared" si="486"/>
        <v>GGW2.11</v>
      </c>
      <c r="D4712" s="388">
        <v>2</v>
      </c>
      <c r="E4712" s="485">
        <v>44152</v>
      </c>
      <c r="F4712" s="383" t="s">
        <v>232</v>
      </c>
      <c r="G4712" s="444">
        <f>INDEX([1]CAPS!$A:$A,MATCH(F:F,[1]CAPS!$H:$H,0))</f>
        <v>8875</v>
      </c>
      <c r="H4712" s="414" t="s">
        <v>236</v>
      </c>
      <c r="I4712" s="389" t="s">
        <v>239</v>
      </c>
      <c r="J4712" s="342" t="s">
        <v>276</v>
      </c>
      <c r="K4712" s="340">
        <v>0</v>
      </c>
      <c r="L4712" s="340">
        <v>0</v>
      </c>
      <c r="M4712" s="340" t="s">
        <v>276</v>
      </c>
      <c r="N4712" s="340">
        <v>0</v>
      </c>
      <c r="O4712" s="340">
        <v>1</v>
      </c>
      <c r="P4712" s="340">
        <v>0</v>
      </c>
      <c r="Q4712" s="340">
        <v>0</v>
      </c>
      <c r="S4712">
        <f t="shared" si="484"/>
        <v>1</v>
      </c>
    </row>
    <row r="4713" spans="1:19" ht="32" hidden="1" x14ac:dyDescent="0.2">
      <c r="A4713" s="481" t="s">
        <v>283</v>
      </c>
      <c r="B4713" s="345">
        <v>11</v>
      </c>
      <c r="C4713" s="387" t="str">
        <f t="shared" si="486"/>
        <v>GGW2.11</v>
      </c>
      <c r="D4713" s="388">
        <v>2</v>
      </c>
      <c r="E4713" s="485">
        <v>44152</v>
      </c>
      <c r="F4713" s="383" t="s">
        <v>135</v>
      </c>
      <c r="G4713" s="444">
        <f>INDEX([1]CAPS!$A:$A,MATCH(F:F,[1]CAPS!$H:$H,0))</f>
        <v>7766</v>
      </c>
      <c r="H4713" s="414" t="s">
        <v>236</v>
      </c>
      <c r="I4713" s="389" t="s">
        <v>242</v>
      </c>
      <c r="J4713" s="342" t="s">
        <v>276</v>
      </c>
      <c r="K4713" s="340">
        <v>0</v>
      </c>
      <c r="L4713" s="340">
        <v>0</v>
      </c>
      <c r="M4713" s="340" t="s">
        <v>276</v>
      </c>
      <c r="N4713" s="340">
        <v>0</v>
      </c>
      <c r="O4713" s="340">
        <v>1</v>
      </c>
      <c r="P4713" s="340">
        <v>0</v>
      </c>
      <c r="Q4713" s="340">
        <v>0</v>
      </c>
      <c r="S4713">
        <f t="shared" si="484"/>
        <v>1</v>
      </c>
    </row>
    <row r="4714" spans="1:19" ht="16" hidden="1" x14ac:dyDescent="0.2">
      <c r="A4714" s="481" t="s">
        <v>283</v>
      </c>
      <c r="B4714" s="345">
        <v>11</v>
      </c>
      <c r="C4714" s="387" t="str">
        <f t="shared" si="486"/>
        <v>GGW2.11</v>
      </c>
      <c r="D4714" s="388">
        <v>2</v>
      </c>
      <c r="E4714" s="485">
        <v>44152</v>
      </c>
      <c r="F4714" s="366" t="s">
        <v>308</v>
      </c>
      <c r="G4714" s="444">
        <f>INDEX([1]CAPS!$A:$A,MATCH(F:F,[1]CAPS!$H:$H,0))</f>
        <v>4122</v>
      </c>
      <c r="H4714" s="414"/>
      <c r="I4714" s="341"/>
      <c r="J4714" s="342" t="s">
        <v>276</v>
      </c>
      <c r="K4714" s="340">
        <v>0</v>
      </c>
      <c r="L4714" s="340">
        <v>0</v>
      </c>
      <c r="M4714" s="340" t="s">
        <v>276</v>
      </c>
      <c r="N4714" s="340">
        <v>0</v>
      </c>
      <c r="O4714" s="340">
        <v>1</v>
      </c>
      <c r="P4714" s="340">
        <v>0</v>
      </c>
      <c r="Q4714" s="340">
        <v>0</v>
      </c>
      <c r="S4714">
        <f t="shared" si="484"/>
        <v>1</v>
      </c>
    </row>
    <row r="4715" spans="1:19" ht="16" hidden="1" x14ac:dyDescent="0.2">
      <c r="A4715" s="481" t="s">
        <v>283</v>
      </c>
      <c r="B4715" s="345">
        <v>11</v>
      </c>
      <c r="C4715" s="387" t="str">
        <f t="shared" si="486"/>
        <v>GGW2.11</v>
      </c>
      <c r="D4715" s="388">
        <v>2</v>
      </c>
      <c r="E4715" s="485">
        <v>44152</v>
      </c>
      <c r="F4715" s="366" t="s">
        <v>734</v>
      </c>
      <c r="G4715" s="444" t="e">
        <f>INDEX([1]CAPS!$A:$A,MATCH(F:F,[1]CAPS!$H:$H,0))</f>
        <v>#N/A</v>
      </c>
      <c r="H4715" s="414"/>
      <c r="I4715" s="341"/>
      <c r="J4715" s="342" t="s">
        <v>276</v>
      </c>
      <c r="K4715" s="340">
        <v>0</v>
      </c>
      <c r="L4715" s="340">
        <v>0</v>
      </c>
      <c r="M4715" s="340" t="s">
        <v>276</v>
      </c>
      <c r="N4715" s="340">
        <v>0</v>
      </c>
      <c r="O4715" s="340">
        <v>1</v>
      </c>
      <c r="P4715" s="340">
        <v>0</v>
      </c>
      <c r="Q4715" s="340">
        <v>0</v>
      </c>
      <c r="S4715">
        <f t="shared" si="484"/>
        <v>1</v>
      </c>
    </row>
    <row r="4716" spans="1:19" ht="16" hidden="1" x14ac:dyDescent="0.2">
      <c r="A4716" s="481" t="s">
        <v>283</v>
      </c>
      <c r="B4716" s="345">
        <v>12</v>
      </c>
      <c r="C4716" s="387" t="str">
        <f t="shared" si="486"/>
        <v>GGW2.12</v>
      </c>
      <c r="D4716" s="388">
        <v>2</v>
      </c>
      <c r="E4716" s="485">
        <v>44152</v>
      </c>
      <c r="F4716" s="383" t="s">
        <v>134</v>
      </c>
      <c r="G4716" s="444">
        <f>INDEX([1]CAPS!$A:$A,MATCH(F:F,[1]CAPS!$H:$H,0))</f>
        <v>2302</v>
      </c>
      <c r="H4716" s="414" t="s">
        <v>233</v>
      </c>
      <c r="I4716" s="389" t="s">
        <v>238</v>
      </c>
      <c r="J4716" s="342" t="s">
        <v>276</v>
      </c>
      <c r="K4716" s="340">
        <v>12</v>
      </c>
      <c r="L4716" s="340">
        <v>0</v>
      </c>
      <c r="M4716" s="340" t="s">
        <v>276</v>
      </c>
      <c r="N4716" s="340">
        <v>0</v>
      </c>
      <c r="O4716" s="340">
        <v>0</v>
      </c>
      <c r="P4716" s="340">
        <v>0</v>
      </c>
      <c r="Q4716" s="340">
        <v>0</v>
      </c>
      <c r="S4716">
        <f t="shared" si="484"/>
        <v>12</v>
      </c>
    </row>
    <row r="4717" spans="1:19" ht="16" hidden="1" x14ac:dyDescent="0.2">
      <c r="A4717" s="481" t="s">
        <v>283</v>
      </c>
      <c r="B4717" s="345">
        <v>13</v>
      </c>
      <c r="C4717" s="387" t="str">
        <f t="shared" si="486"/>
        <v>GGW2.13</v>
      </c>
      <c r="D4717" s="388">
        <v>2</v>
      </c>
      <c r="E4717" s="485">
        <v>44152</v>
      </c>
      <c r="F4717" s="383" t="s">
        <v>134</v>
      </c>
      <c r="G4717" s="444">
        <f>INDEX([1]CAPS!$A:$A,MATCH(F:F,[1]CAPS!$H:$H,0))</f>
        <v>2302</v>
      </c>
      <c r="H4717" s="414" t="s">
        <v>233</v>
      </c>
      <c r="I4717" s="389" t="s">
        <v>238</v>
      </c>
      <c r="J4717" s="342" t="s">
        <v>276</v>
      </c>
      <c r="K4717" s="340">
        <v>18</v>
      </c>
      <c r="L4717" s="340">
        <v>0</v>
      </c>
      <c r="M4717" s="340" t="s">
        <v>276</v>
      </c>
      <c r="N4717" s="340">
        <v>0</v>
      </c>
      <c r="O4717" s="340">
        <v>0</v>
      </c>
      <c r="P4717" s="340">
        <v>0</v>
      </c>
      <c r="Q4717" s="340">
        <v>0</v>
      </c>
      <c r="S4717">
        <f t="shared" si="484"/>
        <v>18</v>
      </c>
    </row>
    <row r="4718" spans="1:19" ht="16" hidden="1" x14ac:dyDescent="0.2">
      <c r="A4718" s="481" t="s">
        <v>283</v>
      </c>
      <c r="B4718" s="345">
        <v>13</v>
      </c>
      <c r="C4718" s="387" t="str">
        <f t="shared" si="486"/>
        <v>GGW2.13</v>
      </c>
      <c r="D4718" s="388">
        <v>2</v>
      </c>
      <c r="E4718" s="485">
        <v>44152</v>
      </c>
      <c r="F4718" s="383" t="s">
        <v>900</v>
      </c>
      <c r="G4718" s="444">
        <f>INDEX([1]CAPS!$A:$A,MATCH(F:F,[1]CAPS!$H:$H,0))</f>
        <v>4122</v>
      </c>
      <c r="H4718" s="414" t="s">
        <v>276</v>
      </c>
      <c r="I4718" s="389" t="s">
        <v>242</v>
      </c>
      <c r="J4718" s="342" t="s">
        <v>276</v>
      </c>
      <c r="K4718" s="340">
        <v>0</v>
      </c>
      <c r="L4718" s="340">
        <v>0</v>
      </c>
      <c r="M4718" s="340" t="s">
        <v>276</v>
      </c>
      <c r="N4718" s="340">
        <v>0</v>
      </c>
      <c r="O4718" s="340">
        <v>2</v>
      </c>
      <c r="P4718" s="340">
        <v>0</v>
      </c>
      <c r="Q4718" s="340">
        <v>0</v>
      </c>
      <c r="R4718" t="s">
        <v>936</v>
      </c>
      <c r="S4718">
        <f t="shared" si="484"/>
        <v>2</v>
      </c>
    </row>
    <row r="4719" spans="1:19" ht="32" hidden="1" x14ac:dyDescent="0.2">
      <c r="A4719" s="481" t="s">
        <v>283</v>
      </c>
      <c r="B4719" s="345">
        <v>13</v>
      </c>
      <c r="C4719" s="387" t="str">
        <f t="shared" si="486"/>
        <v>GGW2.13</v>
      </c>
      <c r="D4719" s="388">
        <v>2</v>
      </c>
      <c r="E4719" s="485">
        <v>44152</v>
      </c>
      <c r="F4719" s="383" t="s">
        <v>232</v>
      </c>
      <c r="G4719" s="444">
        <f>INDEX([1]CAPS!$A:$A,MATCH(F:F,[1]CAPS!$H:$H,0))</f>
        <v>8875</v>
      </c>
      <c r="H4719" s="414" t="s">
        <v>236</v>
      </c>
      <c r="I4719" s="389" t="s">
        <v>239</v>
      </c>
      <c r="J4719" s="342" t="s">
        <v>276</v>
      </c>
      <c r="K4719" s="340">
        <v>0</v>
      </c>
      <c r="L4719" s="340">
        <v>0</v>
      </c>
      <c r="M4719" s="340" t="s">
        <v>276</v>
      </c>
      <c r="N4719" s="340">
        <v>0</v>
      </c>
      <c r="O4719" s="340">
        <v>3</v>
      </c>
      <c r="P4719" s="340">
        <v>0</v>
      </c>
      <c r="Q4719" s="340">
        <v>0</v>
      </c>
      <c r="S4719">
        <f t="shared" si="484"/>
        <v>3</v>
      </c>
    </row>
    <row r="4720" spans="1:19" ht="16" hidden="1" x14ac:dyDescent="0.2">
      <c r="A4720" s="481" t="s">
        <v>283</v>
      </c>
      <c r="B4720" s="345">
        <v>13</v>
      </c>
      <c r="C4720" s="387" t="str">
        <f t="shared" si="486"/>
        <v>GGW2.13</v>
      </c>
      <c r="D4720" s="388">
        <v>2</v>
      </c>
      <c r="E4720" s="485">
        <v>44152</v>
      </c>
      <c r="F4720" s="366" t="s">
        <v>128</v>
      </c>
      <c r="G4720" s="444">
        <f>INDEX([1]CAPS!$A:$A,MATCH(F:F,[1]CAPS!$H:$H,0))</f>
        <v>3243</v>
      </c>
      <c r="H4720" s="414"/>
      <c r="I4720" s="341"/>
      <c r="J4720" s="342" t="s">
        <v>276</v>
      </c>
      <c r="K4720" s="340">
        <v>0</v>
      </c>
      <c r="L4720" s="340">
        <v>0</v>
      </c>
      <c r="M4720" s="340" t="s">
        <v>276</v>
      </c>
      <c r="N4720" s="340">
        <v>0</v>
      </c>
      <c r="O4720" s="340">
        <v>1</v>
      </c>
      <c r="P4720" s="340">
        <v>0</v>
      </c>
      <c r="Q4720" s="340">
        <v>0</v>
      </c>
      <c r="S4720">
        <f t="shared" si="484"/>
        <v>1</v>
      </c>
    </row>
    <row r="4721" spans="1:19" ht="16" hidden="1" x14ac:dyDescent="0.2">
      <c r="A4721" s="481" t="s">
        <v>283</v>
      </c>
      <c r="B4721" s="345">
        <v>14</v>
      </c>
      <c r="C4721" s="387" t="str">
        <f t="shared" si="486"/>
        <v>GGW2.14</v>
      </c>
      <c r="D4721" s="388">
        <v>2</v>
      </c>
      <c r="E4721" s="485">
        <v>44152</v>
      </c>
      <c r="F4721" s="366" t="s">
        <v>134</v>
      </c>
      <c r="G4721" s="444">
        <f>INDEX([1]CAPS!$A:$A,MATCH(F:F,[1]CAPS!$H:$H,0))</f>
        <v>2302</v>
      </c>
      <c r="H4721" s="414"/>
      <c r="I4721" s="341"/>
      <c r="J4721" s="342" t="s">
        <v>276</v>
      </c>
      <c r="K4721" s="340">
        <v>1</v>
      </c>
      <c r="L4721" s="340">
        <v>0</v>
      </c>
      <c r="M4721" s="340" t="s">
        <v>276</v>
      </c>
      <c r="N4721" s="340">
        <v>0</v>
      </c>
      <c r="O4721" s="340">
        <v>0</v>
      </c>
      <c r="P4721" s="340">
        <v>0</v>
      </c>
      <c r="Q4721" s="340">
        <v>0</v>
      </c>
      <c r="S4721">
        <f t="shared" si="484"/>
        <v>1</v>
      </c>
    </row>
    <row r="4722" spans="1:19" ht="32" hidden="1" x14ac:dyDescent="0.2">
      <c r="A4722" s="481" t="s">
        <v>283</v>
      </c>
      <c r="B4722" s="345">
        <v>15</v>
      </c>
      <c r="C4722" s="387" t="str">
        <f t="shared" si="486"/>
        <v>GGW2.15</v>
      </c>
      <c r="D4722" s="388">
        <v>2</v>
      </c>
      <c r="E4722" s="485">
        <v>44152</v>
      </c>
      <c r="F4722" s="383" t="s">
        <v>134</v>
      </c>
      <c r="G4722" s="444">
        <f>INDEX([1]CAPS!$A:$A,MATCH(F:F,[1]CAPS!$H:$H,0))</f>
        <v>2302</v>
      </c>
      <c r="H4722" s="414" t="s">
        <v>233</v>
      </c>
      <c r="I4722" s="389" t="s">
        <v>239</v>
      </c>
      <c r="J4722" s="342" t="s">
        <v>276</v>
      </c>
      <c r="K4722" s="340">
        <v>10</v>
      </c>
      <c r="L4722" s="340">
        <v>0</v>
      </c>
      <c r="M4722" s="340" t="s">
        <v>276</v>
      </c>
      <c r="N4722" s="340">
        <v>0</v>
      </c>
      <c r="O4722" s="340">
        <v>0</v>
      </c>
      <c r="P4722" s="340">
        <v>0</v>
      </c>
      <c r="Q4722" s="340">
        <v>0</v>
      </c>
      <c r="S4722">
        <f t="shared" si="484"/>
        <v>10</v>
      </c>
    </row>
    <row r="4723" spans="1:19" ht="16" hidden="1" x14ac:dyDescent="0.2">
      <c r="A4723" s="481" t="s">
        <v>283</v>
      </c>
      <c r="B4723" s="345">
        <v>15</v>
      </c>
      <c r="C4723" s="387" t="str">
        <f t="shared" si="486"/>
        <v>GGW2.15</v>
      </c>
      <c r="D4723" s="388">
        <v>2</v>
      </c>
      <c r="E4723" s="485">
        <v>44152</v>
      </c>
      <c r="F4723" s="366" t="s">
        <v>185</v>
      </c>
      <c r="G4723" s="444">
        <f>INDEX([1]CAPS!$A:$A,MATCH(F:F,[1]CAPS!$H:$H,0))</f>
        <v>2516</v>
      </c>
      <c r="H4723" s="414"/>
      <c r="I4723" s="341"/>
      <c r="J4723" s="342" t="s">
        <v>276</v>
      </c>
      <c r="K4723" s="340">
        <v>3</v>
      </c>
      <c r="L4723" s="340">
        <v>0</v>
      </c>
      <c r="M4723" s="340" t="s">
        <v>276</v>
      </c>
      <c r="N4723" s="340">
        <v>0</v>
      </c>
      <c r="O4723" s="340">
        <v>0</v>
      </c>
      <c r="P4723" s="340">
        <v>0</v>
      </c>
      <c r="Q4723" s="340">
        <v>0</v>
      </c>
      <c r="S4723">
        <f t="shared" si="484"/>
        <v>3</v>
      </c>
    </row>
    <row r="4724" spans="1:19" ht="16" hidden="1" x14ac:dyDescent="0.2">
      <c r="A4724" s="481" t="s">
        <v>283</v>
      </c>
      <c r="B4724" s="345">
        <v>16</v>
      </c>
      <c r="C4724" s="387" t="str">
        <f t="shared" si="486"/>
        <v>GGW2.16</v>
      </c>
      <c r="D4724" s="388">
        <v>2</v>
      </c>
      <c r="E4724" s="485">
        <v>44152</v>
      </c>
      <c r="F4724" s="383" t="s">
        <v>134</v>
      </c>
      <c r="G4724" s="444">
        <f>INDEX([1]CAPS!$A:$A,MATCH(F:F,[1]CAPS!$H:$H,0))</f>
        <v>2302</v>
      </c>
      <c r="H4724" s="414" t="s">
        <v>233</v>
      </c>
      <c r="I4724" s="389" t="s">
        <v>238</v>
      </c>
      <c r="J4724" s="342" t="s">
        <v>276</v>
      </c>
      <c r="K4724" s="340">
        <v>17</v>
      </c>
      <c r="L4724" s="340">
        <v>0</v>
      </c>
      <c r="M4724" s="340" t="s">
        <v>276</v>
      </c>
      <c r="N4724" s="340">
        <v>0</v>
      </c>
      <c r="O4724" s="340">
        <v>0</v>
      </c>
      <c r="P4724" s="340">
        <v>0</v>
      </c>
      <c r="Q4724" s="340">
        <v>0</v>
      </c>
      <c r="S4724">
        <f t="shared" si="484"/>
        <v>17</v>
      </c>
    </row>
    <row r="4725" spans="1:19" ht="16" hidden="1" x14ac:dyDescent="0.2">
      <c r="A4725" s="481" t="s">
        <v>283</v>
      </c>
      <c r="B4725" s="345">
        <v>16</v>
      </c>
      <c r="C4725" s="387" t="str">
        <f t="shared" si="486"/>
        <v>GGW2.16</v>
      </c>
      <c r="D4725" s="388">
        <v>2</v>
      </c>
      <c r="E4725" s="485">
        <v>44152</v>
      </c>
      <c r="F4725" s="366" t="s">
        <v>185</v>
      </c>
      <c r="G4725" s="444">
        <f>INDEX([1]CAPS!$A:$A,MATCH(F:F,[1]CAPS!$H:$H,0))</f>
        <v>2516</v>
      </c>
      <c r="H4725" s="414"/>
      <c r="I4725" s="341"/>
      <c r="J4725" s="342" t="s">
        <v>276</v>
      </c>
      <c r="K4725" s="340">
        <v>2</v>
      </c>
      <c r="L4725" s="340">
        <v>0</v>
      </c>
      <c r="M4725" s="340" t="s">
        <v>276</v>
      </c>
      <c r="N4725" s="340">
        <v>0</v>
      </c>
      <c r="O4725" s="340">
        <v>0</v>
      </c>
      <c r="P4725" s="340">
        <v>0</v>
      </c>
      <c r="Q4725" s="340">
        <v>0</v>
      </c>
      <c r="S4725">
        <f t="shared" si="484"/>
        <v>2</v>
      </c>
    </row>
    <row r="4726" spans="1:19" ht="16" hidden="1" x14ac:dyDescent="0.2">
      <c r="A4726" s="481" t="s">
        <v>283</v>
      </c>
      <c r="B4726" s="345">
        <v>17</v>
      </c>
      <c r="C4726" s="387" t="str">
        <f t="shared" si="486"/>
        <v>GGW2.17</v>
      </c>
      <c r="D4726" s="388">
        <v>2</v>
      </c>
      <c r="E4726" s="485">
        <v>44152</v>
      </c>
      <c r="F4726" s="383" t="s">
        <v>134</v>
      </c>
      <c r="G4726" s="444">
        <f>INDEX([1]CAPS!$A:$A,MATCH(F:F,[1]CAPS!$H:$H,0))</f>
        <v>2302</v>
      </c>
      <c r="H4726" s="414" t="s">
        <v>233</v>
      </c>
      <c r="I4726" s="389" t="s">
        <v>238</v>
      </c>
      <c r="J4726" s="342" t="s">
        <v>276</v>
      </c>
      <c r="K4726" s="340">
        <v>12</v>
      </c>
      <c r="L4726" s="340">
        <v>0</v>
      </c>
      <c r="M4726" s="340" t="s">
        <v>276</v>
      </c>
      <c r="N4726" s="340">
        <v>0</v>
      </c>
      <c r="O4726" s="340">
        <v>0</v>
      </c>
      <c r="P4726" s="340">
        <v>0</v>
      </c>
      <c r="Q4726" s="340">
        <v>0</v>
      </c>
      <c r="S4726">
        <f t="shared" si="484"/>
        <v>12</v>
      </c>
    </row>
    <row r="4727" spans="1:19" ht="16" hidden="1" x14ac:dyDescent="0.2">
      <c r="A4727" s="481" t="s">
        <v>283</v>
      </c>
      <c r="B4727" s="345">
        <v>17</v>
      </c>
      <c r="C4727" s="387" t="str">
        <f t="shared" si="486"/>
        <v>GGW2.17</v>
      </c>
      <c r="D4727" s="388">
        <v>2</v>
      </c>
      <c r="E4727" s="485">
        <v>44152</v>
      </c>
      <c r="F4727" s="383" t="s">
        <v>185</v>
      </c>
      <c r="G4727" s="444">
        <f>INDEX([1]CAPS!$A:$A,MATCH(F:F,[1]CAPS!$H:$H,0))</f>
        <v>2516</v>
      </c>
      <c r="H4727" s="414" t="s">
        <v>234</v>
      </c>
      <c r="I4727" s="389" t="s">
        <v>238</v>
      </c>
      <c r="J4727" s="342" t="s">
        <v>276</v>
      </c>
      <c r="K4727" s="340">
        <v>3</v>
      </c>
      <c r="L4727" s="340">
        <v>0</v>
      </c>
      <c r="M4727" s="340" t="s">
        <v>276</v>
      </c>
      <c r="N4727" s="340">
        <v>0</v>
      </c>
      <c r="O4727" s="340">
        <v>0</v>
      </c>
      <c r="P4727" s="340">
        <v>0</v>
      </c>
      <c r="Q4727" s="340">
        <v>0</v>
      </c>
      <c r="S4727">
        <f t="shared" si="484"/>
        <v>3</v>
      </c>
    </row>
    <row r="4728" spans="1:19" ht="32" hidden="1" x14ac:dyDescent="0.2">
      <c r="A4728" s="481" t="s">
        <v>283</v>
      </c>
      <c r="B4728" s="345">
        <v>17</v>
      </c>
      <c r="C4728" s="387" t="str">
        <f t="shared" si="486"/>
        <v>GGW2.17</v>
      </c>
      <c r="D4728" s="388">
        <v>2</v>
      </c>
      <c r="E4728" s="485">
        <v>44152</v>
      </c>
      <c r="F4728" s="366" t="s">
        <v>232</v>
      </c>
      <c r="G4728" s="444">
        <f>INDEX([1]CAPS!$A:$A,MATCH(F:F,[1]CAPS!$H:$H,0))</f>
        <v>8875</v>
      </c>
      <c r="H4728" s="414"/>
      <c r="I4728" s="341"/>
      <c r="J4728" s="342" t="s">
        <v>276</v>
      </c>
      <c r="K4728" s="340">
        <v>0</v>
      </c>
      <c r="L4728" s="340">
        <v>0</v>
      </c>
      <c r="M4728" s="340" t="s">
        <v>276</v>
      </c>
      <c r="N4728" s="340">
        <v>0</v>
      </c>
      <c r="O4728" s="340">
        <v>1</v>
      </c>
      <c r="P4728" s="340">
        <v>0</v>
      </c>
      <c r="Q4728" s="340">
        <v>0</v>
      </c>
      <c r="S4728">
        <f t="shared" si="484"/>
        <v>1</v>
      </c>
    </row>
    <row r="4729" spans="1:19" ht="16" hidden="1" x14ac:dyDescent="0.2">
      <c r="A4729" s="481" t="s">
        <v>283</v>
      </c>
      <c r="B4729" s="345">
        <v>18</v>
      </c>
      <c r="C4729" s="387" t="str">
        <f t="shared" si="486"/>
        <v>GGW2.18</v>
      </c>
      <c r="D4729" s="388">
        <v>2</v>
      </c>
      <c r="E4729" s="485">
        <v>44152</v>
      </c>
      <c r="F4729" s="383" t="s">
        <v>134</v>
      </c>
      <c r="G4729" s="444">
        <f>INDEX([1]CAPS!$A:$A,MATCH(F:F,[1]CAPS!$H:$H,0))</f>
        <v>2302</v>
      </c>
      <c r="H4729" s="414" t="s">
        <v>233</v>
      </c>
      <c r="I4729" s="389" t="s">
        <v>238</v>
      </c>
      <c r="J4729" s="342" t="s">
        <v>276</v>
      </c>
      <c r="K4729" s="340">
        <v>20</v>
      </c>
      <c r="L4729" s="340">
        <v>0</v>
      </c>
      <c r="M4729" s="340" t="s">
        <v>276</v>
      </c>
      <c r="N4729" s="340">
        <v>0</v>
      </c>
      <c r="O4729" s="340">
        <v>0</v>
      </c>
      <c r="P4729" s="340">
        <v>0</v>
      </c>
      <c r="Q4729" s="340">
        <v>0</v>
      </c>
      <c r="S4729">
        <f t="shared" si="484"/>
        <v>20</v>
      </c>
    </row>
    <row r="4730" spans="1:19" ht="16" hidden="1" x14ac:dyDescent="0.2">
      <c r="A4730" s="481" t="s">
        <v>283</v>
      </c>
      <c r="B4730" s="345">
        <v>19</v>
      </c>
      <c r="C4730" s="387" t="str">
        <f t="shared" si="486"/>
        <v>GGW2.19</v>
      </c>
      <c r="D4730" s="388">
        <v>2</v>
      </c>
      <c r="E4730" s="485">
        <v>44152</v>
      </c>
      <c r="F4730" s="383" t="s">
        <v>134</v>
      </c>
      <c r="G4730" s="444">
        <f>INDEX([1]CAPS!$A:$A,MATCH(F:F,[1]CAPS!$H:$H,0))</f>
        <v>2302</v>
      </c>
      <c r="H4730" s="414" t="s">
        <v>233</v>
      </c>
      <c r="I4730" s="389" t="s">
        <v>238</v>
      </c>
      <c r="J4730" s="342" t="s">
        <v>276</v>
      </c>
      <c r="K4730" s="340">
        <v>11</v>
      </c>
      <c r="L4730" s="340">
        <v>0</v>
      </c>
      <c r="M4730" s="340" t="s">
        <v>276</v>
      </c>
      <c r="N4730" s="340">
        <v>0</v>
      </c>
      <c r="O4730" s="340">
        <v>0</v>
      </c>
      <c r="P4730" s="340">
        <v>0</v>
      </c>
      <c r="Q4730" s="340">
        <v>0</v>
      </c>
      <c r="S4730">
        <f t="shared" si="484"/>
        <v>11</v>
      </c>
    </row>
    <row r="4731" spans="1:19" ht="16" hidden="1" x14ac:dyDescent="0.2">
      <c r="A4731" s="481" t="s">
        <v>283</v>
      </c>
      <c r="B4731" s="345">
        <v>20</v>
      </c>
      <c r="C4731" s="387" t="str">
        <f t="shared" si="486"/>
        <v>GGW2.20</v>
      </c>
      <c r="D4731" s="388">
        <v>2</v>
      </c>
      <c r="E4731" s="485">
        <v>44152</v>
      </c>
      <c r="F4731" s="366" t="s">
        <v>134</v>
      </c>
      <c r="G4731" s="444">
        <f>INDEX([1]CAPS!$A:$A,MATCH(F:F,[1]CAPS!$H:$H,0))</f>
        <v>2302</v>
      </c>
      <c r="H4731" s="414" t="s">
        <v>233</v>
      </c>
      <c r="I4731" s="389" t="s">
        <v>238</v>
      </c>
      <c r="J4731" s="342" t="s">
        <v>276</v>
      </c>
      <c r="K4731" s="340">
        <v>1</v>
      </c>
      <c r="L4731" s="340">
        <v>0</v>
      </c>
      <c r="M4731" s="340" t="s">
        <v>276</v>
      </c>
      <c r="N4731" s="340">
        <v>0</v>
      </c>
      <c r="O4731" s="340">
        <v>0</v>
      </c>
      <c r="P4731" s="340">
        <v>0</v>
      </c>
      <c r="Q4731" s="340">
        <v>0</v>
      </c>
      <c r="S4731">
        <f t="shared" si="484"/>
        <v>1</v>
      </c>
    </row>
    <row r="4732" spans="1:19" ht="16" hidden="1" x14ac:dyDescent="0.2">
      <c r="A4732" s="481" t="s">
        <v>283</v>
      </c>
      <c r="B4732" s="345">
        <v>20</v>
      </c>
      <c r="C4732" s="387" t="str">
        <f t="shared" si="486"/>
        <v>GGW2.20</v>
      </c>
      <c r="D4732" s="388">
        <v>2</v>
      </c>
      <c r="E4732" s="485">
        <v>44152</v>
      </c>
      <c r="F4732" s="366" t="s">
        <v>308</v>
      </c>
      <c r="G4732" s="444">
        <f>INDEX([1]CAPS!$A:$A,MATCH(F:F,[1]CAPS!$H:$H,0))</f>
        <v>4122</v>
      </c>
      <c r="H4732" s="414" t="s">
        <v>276</v>
      </c>
      <c r="I4732" s="341" t="s">
        <v>242</v>
      </c>
      <c r="J4732" s="342" t="s">
        <v>276</v>
      </c>
      <c r="K4732" s="340">
        <v>0</v>
      </c>
      <c r="L4732" s="340">
        <v>0</v>
      </c>
      <c r="M4732" s="340" t="s">
        <v>276</v>
      </c>
      <c r="N4732" s="340">
        <v>0</v>
      </c>
      <c r="O4732" s="340">
        <v>1</v>
      </c>
      <c r="P4732" s="340">
        <v>0</v>
      </c>
      <c r="Q4732" s="340">
        <v>0</v>
      </c>
      <c r="S4732">
        <f t="shared" si="484"/>
        <v>1</v>
      </c>
    </row>
    <row r="4733" spans="1:19" ht="16" hidden="1" x14ac:dyDescent="0.2">
      <c r="A4733" s="481" t="s">
        <v>382</v>
      </c>
      <c r="B4733" s="345">
        <v>1</v>
      </c>
      <c r="C4733" s="387" t="str">
        <f t="shared" si="486"/>
        <v>CW1.1</v>
      </c>
      <c r="D4733" s="388">
        <v>2</v>
      </c>
      <c r="E4733" s="485">
        <v>44153</v>
      </c>
      <c r="F4733" s="382" t="s">
        <v>132</v>
      </c>
      <c r="G4733" s="444">
        <f>INDEX([1]CAPS!$A:$A,MATCH(F:F,[1]CAPS!$H:$H,0))</f>
        <v>2469</v>
      </c>
      <c r="H4733" s="386" t="s">
        <v>233</v>
      </c>
      <c r="I4733" s="383" t="s">
        <v>238</v>
      </c>
      <c r="J4733" s="342" t="s">
        <v>276</v>
      </c>
      <c r="K4733" s="340">
        <v>0</v>
      </c>
      <c r="L4733" s="340">
        <v>1</v>
      </c>
      <c r="M4733" s="340" t="s">
        <v>276</v>
      </c>
      <c r="N4733" s="340">
        <v>0</v>
      </c>
      <c r="O4733" s="340">
        <v>0</v>
      </c>
      <c r="P4733" s="340">
        <v>0</v>
      </c>
      <c r="Q4733" s="340">
        <v>0</v>
      </c>
      <c r="S4733">
        <f t="shared" si="484"/>
        <v>0</v>
      </c>
    </row>
    <row r="4734" spans="1:19" ht="16" hidden="1" x14ac:dyDescent="0.2">
      <c r="A4734" s="481" t="s">
        <v>382</v>
      </c>
      <c r="B4734" s="345">
        <v>1</v>
      </c>
      <c r="C4734" s="387" t="str">
        <f t="shared" ref="C4734:C4747" si="487">CONCATENATE(A4734,".",B4734)</f>
        <v>CW1.1</v>
      </c>
      <c r="D4734" s="388">
        <v>2</v>
      </c>
      <c r="E4734" s="485">
        <v>44153</v>
      </c>
      <c r="F4734" s="382" t="s">
        <v>134</v>
      </c>
      <c r="G4734" s="444">
        <f>INDEX([1]CAPS!$A:$A,MATCH(F:F,[1]CAPS!$H:$H,0))</f>
        <v>2302</v>
      </c>
      <c r="H4734" s="386" t="s">
        <v>233</v>
      </c>
      <c r="I4734" s="383" t="s">
        <v>238</v>
      </c>
      <c r="J4734" s="342" t="s">
        <v>276</v>
      </c>
      <c r="K4734" s="340">
        <v>0</v>
      </c>
      <c r="L4734" s="340">
        <v>1</v>
      </c>
      <c r="M4734" s="340" t="s">
        <v>276</v>
      </c>
      <c r="N4734" s="340">
        <v>0</v>
      </c>
      <c r="O4734" s="340">
        <v>0</v>
      </c>
      <c r="P4734" s="340">
        <v>0</v>
      </c>
      <c r="Q4734" s="340">
        <v>0</v>
      </c>
      <c r="S4734">
        <f t="shared" si="484"/>
        <v>0</v>
      </c>
    </row>
    <row r="4735" spans="1:19" ht="32" hidden="1" x14ac:dyDescent="0.2">
      <c r="A4735" s="481" t="s">
        <v>382</v>
      </c>
      <c r="B4735" s="345">
        <v>2</v>
      </c>
      <c r="C4735" s="387" t="str">
        <f t="shared" si="487"/>
        <v>CW1.2</v>
      </c>
      <c r="D4735" s="388">
        <v>2</v>
      </c>
      <c r="E4735" s="485">
        <v>44153</v>
      </c>
      <c r="F4735" s="382" t="s">
        <v>141</v>
      </c>
      <c r="G4735" s="444">
        <f>INDEX([1]CAPS!$A:$A,MATCH(F:F,[1]CAPS!$H:$H,0))</f>
        <v>2445</v>
      </c>
      <c r="H4735" s="386" t="s">
        <v>234</v>
      </c>
      <c r="I4735" s="383" t="s">
        <v>238</v>
      </c>
      <c r="J4735" s="342" t="s">
        <v>276</v>
      </c>
      <c r="K4735" s="340">
        <v>1</v>
      </c>
      <c r="L4735" s="340">
        <v>0</v>
      </c>
      <c r="M4735" s="340" t="s">
        <v>276</v>
      </c>
      <c r="N4735" s="340">
        <v>0</v>
      </c>
      <c r="O4735" s="340">
        <v>0</v>
      </c>
      <c r="P4735" s="340">
        <v>0</v>
      </c>
      <c r="Q4735" s="340">
        <v>0</v>
      </c>
      <c r="S4735">
        <f t="shared" si="484"/>
        <v>1</v>
      </c>
    </row>
    <row r="4736" spans="1:19" ht="16" hidden="1" x14ac:dyDescent="0.2">
      <c r="A4736" s="481" t="s">
        <v>382</v>
      </c>
      <c r="B4736" s="345">
        <v>3</v>
      </c>
      <c r="C4736" s="387" t="str">
        <f t="shared" si="487"/>
        <v>CW1.3</v>
      </c>
      <c r="D4736" s="388">
        <v>2</v>
      </c>
      <c r="E4736" s="485">
        <v>44153</v>
      </c>
      <c r="F4736" s="382" t="s">
        <v>139</v>
      </c>
      <c r="G4736" s="444">
        <f>INDEX([1]CAPS!$A:$A,MATCH(F:F,[1]CAPS!$H:$H,0))</f>
        <v>6325</v>
      </c>
      <c r="H4736" s="386" t="s">
        <v>234</v>
      </c>
      <c r="I4736" s="383" t="s">
        <v>238</v>
      </c>
      <c r="J4736" s="342" t="s">
        <v>276</v>
      </c>
      <c r="K4736" s="340">
        <v>1</v>
      </c>
      <c r="L4736" s="340">
        <v>0</v>
      </c>
      <c r="M4736" s="340" t="s">
        <v>276</v>
      </c>
      <c r="N4736" s="340">
        <v>1</v>
      </c>
      <c r="O4736" s="340">
        <v>0</v>
      </c>
      <c r="P4736" s="340">
        <v>0</v>
      </c>
      <c r="Q4736" s="340">
        <v>0</v>
      </c>
      <c r="S4736">
        <f t="shared" si="484"/>
        <v>1</v>
      </c>
    </row>
    <row r="4737" spans="1:19" ht="16" hidden="1" x14ac:dyDescent="0.2">
      <c r="A4737" s="481" t="s">
        <v>382</v>
      </c>
      <c r="B4737" s="345">
        <v>3</v>
      </c>
      <c r="C4737" s="387" t="str">
        <f t="shared" si="487"/>
        <v>CW1.3</v>
      </c>
      <c r="D4737" s="388">
        <v>2</v>
      </c>
      <c r="E4737" s="485">
        <v>44153</v>
      </c>
      <c r="F4737" s="382" t="s">
        <v>132</v>
      </c>
      <c r="G4737" s="444">
        <f>INDEX([1]CAPS!$A:$A,MATCH(F:F,[1]CAPS!$H:$H,0))</f>
        <v>2469</v>
      </c>
      <c r="H4737" s="386" t="s">
        <v>233</v>
      </c>
      <c r="I4737" s="383" t="s">
        <v>238</v>
      </c>
      <c r="J4737" s="342" t="s">
        <v>276</v>
      </c>
      <c r="K4737" s="340">
        <v>2</v>
      </c>
      <c r="L4737" s="340">
        <v>0</v>
      </c>
      <c r="M4737" s="340" t="s">
        <v>276</v>
      </c>
      <c r="N4737" s="340">
        <v>1</v>
      </c>
      <c r="O4737" s="340">
        <v>0</v>
      </c>
      <c r="P4737" s="340">
        <v>0</v>
      </c>
      <c r="Q4737" s="340">
        <v>0</v>
      </c>
      <c r="S4737">
        <f t="shared" si="484"/>
        <v>2</v>
      </c>
    </row>
    <row r="4738" spans="1:19" ht="32" hidden="1" x14ac:dyDescent="0.2">
      <c r="A4738" s="481" t="s">
        <v>382</v>
      </c>
      <c r="B4738" s="345">
        <v>4</v>
      </c>
      <c r="C4738" s="387" t="str">
        <f t="shared" si="487"/>
        <v>CW1.4</v>
      </c>
      <c r="D4738" s="388">
        <v>2</v>
      </c>
      <c r="E4738" s="485">
        <v>44153</v>
      </c>
      <c r="F4738" s="382" t="s">
        <v>141</v>
      </c>
      <c r="G4738" s="444">
        <f>INDEX([1]CAPS!$A:$A,MATCH(F:F,[1]CAPS!$H:$H,0))</f>
        <v>2445</v>
      </c>
      <c r="H4738" s="386" t="s">
        <v>234</v>
      </c>
      <c r="I4738" s="383" t="s">
        <v>238</v>
      </c>
      <c r="J4738" s="342" t="s">
        <v>276</v>
      </c>
      <c r="K4738" s="340">
        <v>2</v>
      </c>
      <c r="L4738" s="340">
        <v>0</v>
      </c>
      <c r="M4738" s="340" t="s">
        <v>276</v>
      </c>
      <c r="N4738" s="340">
        <v>0</v>
      </c>
      <c r="O4738" s="340">
        <v>0</v>
      </c>
      <c r="P4738" s="340">
        <v>0</v>
      </c>
      <c r="Q4738" s="340">
        <v>0</v>
      </c>
      <c r="S4738">
        <f t="shared" si="484"/>
        <v>2</v>
      </c>
    </row>
    <row r="4739" spans="1:19" ht="16" hidden="1" x14ac:dyDescent="0.2">
      <c r="A4739" s="481" t="s">
        <v>382</v>
      </c>
      <c r="B4739" s="345">
        <v>5</v>
      </c>
      <c r="C4739" s="387" t="str">
        <f t="shared" si="487"/>
        <v>CW1.5</v>
      </c>
      <c r="D4739" s="388">
        <v>2</v>
      </c>
      <c r="E4739" s="485">
        <v>44153</v>
      </c>
      <c r="F4739" s="382" t="s">
        <v>132</v>
      </c>
      <c r="G4739" s="444">
        <f>INDEX([1]CAPS!$A:$A,MATCH(F:F,[1]CAPS!$H:$H,0))</f>
        <v>2469</v>
      </c>
      <c r="H4739" s="386" t="s">
        <v>233</v>
      </c>
      <c r="I4739" s="383" t="s">
        <v>238</v>
      </c>
      <c r="J4739" s="342" t="s">
        <v>276</v>
      </c>
      <c r="K4739" s="340">
        <v>1</v>
      </c>
      <c r="L4739" s="340">
        <v>0</v>
      </c>
      <c r="M4739" s="340" t="s">
        <v>276</v>
      </c>
      <c r="N4739" s="340">
        <v>0</v>
      </c>
      <c r="O4739" s="340">
        <v>0</v>
      </c>
      <c r="P4739" s="340">
        <v>0</v>
      </c>
      <c r="Q4739" s="340">
        <v>0</v>
      </c>
      <c r="S4739">
        <f t="shared" si="484"/>
        <v>1</v>
      </c>
    </row>
    <row r="4740" spans="1:19" ht="32" hidden="1" x14ac:dyDescent="0.2">
      <c r="A4740" s="481" t="s">
        <v>382</v>
      </c>
      <c r="B4740" s="345">
        <v>6</v>
      </c>
      <c r="C4740" s="387" t="str">
        <f t="shared" si="487"/>
        <v>CW1.6</v>
      </c>
      <c r="D4740" s="388">
        <v>2</v>
      </c>
      <c r="E4740" s="485">
        <v>44153</v>
      </c>
      <c r="F4740" s="382" t="s">
        <v>141</v>
      </c>
      <c r="G4740" s="444">
        <f>INDEX([1]CAPS!$A:$A,MATCH(F:F,[1]CAPS!$H:$H,0))</f>
        <v>2445</v>
      </c>
      <c r="H4740" s="386" t="s">
        <v>234</v>
      </c>
      <c r="I4740" s="383" t="s">
        <v>238</v>
      </c>
      <c r="J4740" s="342" t="s">
        <v>276</v>
      </c>
      <c r="K4740" s="340">
        <v>1</v>
      </c>
      <c r="L4740" s="340">
        <v>0</v>
      </c>
      <c r="M4740" s="340" t="s">
        <v>276</v>
      </c>
      <c r="N4740" s="340">
        <v>0</v>
      </c>
      <c r="O4740" s="340">
        <v>0</v>
      </c>
      <c r="P4740" s="340">
        <v>0</v>
      </c>
      <c r="Q4740" s="340">
        <v>0</v>
      </c>
      <c r="S4740">
        <f t="shared" si="484"/>
        <v>1</v>
      </c>
    </row>
    <row r="4741" spans="1:19" ht="16" hidden="1" x14ac:dyDescent="0.2">
      <c r="A4741" s="481" t="s">
        <v>382</v>
      </c>
      <c r="B4741" s="345">
        <v>12</v>
      </c>
      <c r="C4741" s="387" t="str">
        <f t="shared" si="487"/>
        <v>CW1.12</v>
      </c>
      <c r="D4741" s="388">
        <v>2</v>
      </c>
      <c r="E4741" s="485">
        <v>44153</v>
      </c>
      <c r="F4741" s="383" t="s">
        <v>139</v>
      </c>
      <c r="G4741" s="444">
        <f>INDEX([1]CAPS!$A:$A,MATCH(F:F,[1]CAPS!$H:$H,0))</f>
        <v>6325</v>
      </c>
      <c r="H4741" s="386" t="s">
        <v>234</v>
      </c>
      <c r="I4741" s="389" t="s">
        <v>238</v>
      </c>
      <c r="J4741" s="342" t="s">
        <v>276</v>
      </c>
      <c r="K4741" s="340">
        <v>1</v>
      </c>
      <c r="L4741" s="340">
        <v>0</v>
      </c>
      <c r="M4741" s="340" t="s">
        <v>276</v>
      </c>
      <c r="N4741" s="340">
        <v>1</v>
      </c>
      <c r="O4741" s="340">
        <v>0</v>
      </c>
      <c r="P4741" s="340">
        <v>0</v>
      </c>
      <c r="Q4741" s="340">
        <v>0</v>
      </c>
      <c r="S4741">
        <f t="shared" si="484"/>
        <v>1</v>
      </c>
    </row>
    <row r="4742" spans="1:19" ht="16" hidden="1" x14ac:dyDescent="0.2">
      <c r="A4742" s="481" t="s">
        <v>382</v>
      </c>
      <c r="B4742" s="345">
        <v>16</v>
      </c>
      <c r="C4742" s="387" t="str">
        <f t="shared" si="487"/>
        <v>CW1.16</v>
      </c>
      <c r="D4742" s="388">
        <v>2</v>
      </c>
      <c r="E4742" s="485">
        <v>44153</v>
      </c>
      <c r="F4742" s="383" t="s">
        <v>797</v>
      </c>
      <c r="G4742" s="444">
        <f>INDEX([1]CAPS!$A:$A,MATCH(F:F,[1]CAPS!$H:$H,0))</f>
        <v>4145</v>
      </c>
      <c r="H4742" s="386" t="s">
        <v>276</v>
      </c>
      <c r="I4742" s="389" t="s">
        <v>242</v>
      </c>
      <c r="J4742" s="342" t="s">
        <v>276</v>
      </c>
      <c r="K4742" s="340">
        <v>0</v>
      </c>
      <c r="L4742" s="340">
        <v>0</v>
      </c>
      <c r="M4742" s="340" t="s">
        <v>276</v>
      </c>
      <c r="N4742" s="340">
        <v>0</v>
      </c>
      <c r="O4742" s="340">
        <v>1</v>
      </c>
      <c r="P4742" s="340">
        <v>0</v>
      </c>
      <c r="Q4742" s="340">
        <v>0</v>
      </c>
      <c r="R4742" t="s">
        <v>735</v>
      </c>
      <c r="S4742">
        <f t="shared" si="484"/>
        <v>1</v>
      </c>
    </row>
    <row r="4743" spans="1:19" ht="32" hidden="1" x14ac:dyDescent="0.2">
      <c r="A4743" s="481" t="s">
        <v>382</v>
      </c>
      <c r="B4743" s="345">
        <v>20</v>
      </c>
      <c r="C4743" s="387" t="str">
        <f t="shared" si="487"/>
        <v>CW1.20</v>
      </c>
      <c r="D4743" s="388">
        <v>2</v>
      </c>
      <c r="E4743" s="485">
        <v>44153</v>
      </c>
      <c r="F4743" s="383" t="s">
        <v>141</v>
      </c>
      <c r="G4743" s="444">
        <f>INDEX([1]CAPS!$A:$A,MATCH(F:F,[1]CAPS!$H:$H,0))</f>
        <v>2445</v>
      </c>
      <c r="H4743" s="386" t="s">
        <v>234</v>
      </c>
      <c r="I4743" s="389" t="s">
        <v>238</v>
      </c>
      <c r="J4743" s="342" t="s">
        <v>276</v>
      </c>
      <c r="K4743" s="340">
        <v>1</v>
      </c>
      <c r="L4743" s="340">
        <v>0</v>
      </c>
      <c r="M4743" s="340" t="s">
        <v>276</v>
      </c>
      <c r="N4743" s="340">
        <v>0</v>
      </c>
      <c r="O4743" s="340">
        <v>0</v>
      </c>
      <c r="P4743" s="340">
        <v>0</v>
      </c>
      <c r="Q4743" s="340">
        <v>0</v>
      </c>
      <c r="R4743" t="s">
        <v>736</v>
      </c>
      <c r="S4743">
        <f t="shared" si="484"/>
        <v>1</v>
      </c>
    </row>
    <row r="4744" spans="1:19" ht="16" hidden="1" x14ac:dyDescent="0.2">
      <c r="A4744" s="481" t="s">
        <v>382</v>
      </c>
      <c r="B4744" s="345">
        <v>1</v>
      </c>
      <c r="C4744" s="387" t="str">
        <f t="shared" si="487"/>
        <v>CW1.1</v>
      </c>
      <c r="D4744" s="388">
        <v>2</v>
      </c>
      <c r="E4744" s="485">
        <v>44153</v>
      </c>
      <c r="F4744" s="366" t="s">
        <v>499</v>
      </c>
      <c r="G4744" s="444">
        <f>INDEX([1]CAPS!$A:$A,MATCH(F:F,[1]CAPS!$H:$H,0))</f>
        <v>4145</v>
      </c>
      <c r="H4744" s="414" t="s">
        <v>276</v>
      </c>
      <c r="I4744" s="341" t="s">
        <v>242</v>
      </c>
      <c r="J4744" s="342" t="s">
        <v>276</v>
      </c>
      <c r="K4744" s="340">
        <v>0</v>
      </c>
      <c r="L4744" s="340">
        <v>0</v>
      </c>
      <c r="M4744" s="340" t="s">
        <v>276</v>
      </c>
      <c r="N4744" s="340">
        <v>0</v>
      </c>
      <c r="O4744" s="340">
        <v>1</v>
      </c>
      <c r="P4744" s="340">
        <v>0</v>
      </c>
      <c r="Q4744" s="340">
        <v>0</v>
      </c>
      <c r="S4744">
        <f t="shared" si="484"/>
        <v>1</v>
      </c>
    </row>
    <row r="4745" spans="1:19" ht="32" hidden="1" x14ac:dyDescent="0.2">
      <c r="A4745" s="481" t="s">
        <v>382</v>
      </c>
      <c r="B4745" s="345">
        <v>1</v>
      </c>
      <c r="C4745" s="387" t="str">
        <f t="shared" si="487"/>
        <v>CW1.1</v>
      </c>
      <c r="D4745" s="388">
        <v>2</v>
      </c>
      <c r="E4745" s="485">
        <v>44153</v>
      </c>
      <c r="F4745" s="366" t="s">
        <v>232</v>
      </c>
      <c r="G4745" s="444">
        <f>INDEX([1]CAPS!$A:$A,MATCH(F:F,[1]CAPS!$H:$H,0))</f>
        <v>8875</v>
      </c>
      <c r="H4745" s="414" t="s">
        <v>236</v>
      </c>
      <c r="I4745" s="341" t="s">
        <v>239</v>
      </c>
      <c r="J4745" s="342" t="s">
        <v>276</v>
      </c>
      <c r="K4745" s="340">
        <v>0</v>
      </c>
      <c r="L4745" s="340">
        <v>0</v>
      </c>
      <c r="M4745" s="340" t="s">
        <v>276</v>
      </c>
      <c r="N4745" s="340">
        <v>0</v>
      </c>
      <c r="O4745" s="340">
        <v>1</v>
      </c>
      <c r="P4745" s="340">
        <v>0</v>
      </c>
      <c r="Q4745" s="340">
        <v>0</v>
      </c>
      <c r="S4745">
        <f t="shared" si="484"/>
        <v>1</v>
      </c>
    </row>
    <row r="4746" spans="1:19" ht="16" hidden="1" x14ac:dyDescent="0.2">
      <c r="A4746" s="481" t="s">
        <v>382</v>
      </c>
      <c r="B4746" s="345">
        <v>6</v>
      </c>
      <c r="C4746" s="387" t="str">
        <f t="shared" si="487"/>
        <v>CW1.6</v>
      </c>
      <c r="D4746" s="388">
        <v>2</v>
      </c>
      <c r="E4746" s="485">
        <v>44153</v>
      </c>
      <c r="F4746" s="366" t="s">
        <v>159</v>
      </c>
      <c r="G4746" s="444">
        <f>INDEX([1]CAPS!$A:$A,MATCH(F:F,[1]CAPS!$H:$H,0))</f>
        <v>7138</v>
      </c>
      <c r="H4746" s="414" t="s">
        <v>233</v>
      </c>
      <c r="I4746" s="341" t="s">
        <v>240</v>
      </c>
      <c r="J4746" s="342" t="s">
        <v>276</v>
      </c>
      <c r="K4746" s="340">
        <v>1</v>
      </c>
      <c r="L4746" s="340">
        <v>0</v>
      </c>
      <c r="M4746" s="340" t="s">
        <v>276</v>
      </c>
      <c r="N4746" s="340">
        <v>0</v>
      </c>
      <c r="O4746" s="340">
        <v>0</v>
      </c>
      <c r="P4746" s="340">
        <v>0</v>
      </c>
      <c r="Q4746" s="340">
        <v>0</v>
      </c>
      <c r="R4746" t="s">
        <v>737</v>
      </c>
      <c r="S4746">
        <f t="shared" si="484"/>
        <v>1</v>
      </c>
    </row>
    <row r="4747" spans="1:19" ht="16" hidden="1" x14ac:dyDescent="0.2">
      <c r="A4747" s="481" t="s">
        <v>382</v>
      </c>
      <c r="B4747" s="345">
        <v>6</v>
      </c>
      <c r="C4747" s="387" t="str">
        <f t="shared" si="487"/>
        <v>CW1.6</v>
      </c>
      <c r="D4747" s="388">
        <v>2</v>
      </c>
      <c r="E4747" s="485">
        <v>44153</v>
      </c>
      <c r="F4747" s="366" t="s">
        <v>139</v>
      </c>
      <c r="G4747" s="444">
        <f>INDEX([1]CAPS!$A:$A,MATCH(F:F,[1]CAPS!$H:$H,0))</f>
        <v>6325</v>
      </c>
      <c r="H4747" s="414" t="s">
        <v>234</v>
      </c>
      <c r="I4747" s="341" t="s">
        <v>238</v>
      </c>
      <c r="J4747" s="342" t="s">
        <v>276</v>
      </c>
      <c r="K4747" s="340">
        <v>1</v>
      </c>
      <c r="L4747" s="340">
        <v>0</v>
      </c>
      <c r="M4747" s="340" t="s">
        <v>276</v>
      </c>
      <c r="N4747" s="340">
        <v>1</v>
      </c>
      <c r="O4747" s="340">
        <v>0</v>
      </c>
      <c r="P4747" s="340">
        <v>0</v>
      </c>
      <c r="Q4747" s="340">
        <v>0</v>
      </c>
      <c r="S4747">
        <f t="shared" ref="S4747:S4810" si="488">SUM(J4747:K4747)+O4747</f>
        <v>1</v>
      </c>
    </row>
    <row r="4748" spans="1:19" ht="16" hidden="1" x14ac:dyDescent="0.2">
      <c r="A4748" s="481" t="s">
        <v>382</v>
      </c>
      <c r="B4748" s="345">
        <v>8</v>
      </c>
      <c r="C4748" s="387" t="str">
        <f t="shared" ref="C4748" si="489">CONCATENATE(A4748,".",B4748)</f>
        <v>CW1.8</v>
      </c>
      <c r="D4748" s="388">
        <v>2</v>
      </c>
      <c r="E4748" s="485">
        <v>44153</v>
      </c>
      <c r="F4748" s="366" t="s">
        <v>139</v>
      </c>
      <c r="G4748" s="444">
        <f>INDEX([1]CAPS!$A:$A,MATCH(F:F,[1]CAPS!$H:$H,0))</f>
        <v>6325</v>
      </c>
      <c r="H4748" s="414" t="s">
        <v>234</v>
      </c>
      <c r="I4748" s="341" t="s">
        <v>238</v>
      </c>
      <c r="J4748" s="342" t="s">
        <v>276</v>
      </c>
      <c r="K4748" s="340">
        <v>1</v>
      </c>
      <c r="L4748" s="340">
        <v>0</v>
      </c>
      <c r="M4748" s="340" t="s">
        <v>276</v>
      </c>
      <c r="N4748" s="340">
        <v>1</v>
      </c>
      <c r="O4748" s="340">
        <v>0</v>
      </c>
      <c r="P4748" s="340">
        <v>0</v>
      </c>
      <c r="Q4748" s="340">
        <v>0</v>
      </c>
      <c r="S4748">
        <f t="shared" si="488"/>
        <v>1</v>
      </c>
    </row>
    <row r="4749" spans="1:19" ht="32" hidden="1" x14ac:dyDescent="0.2">
      <c r="A4749" s="481" t="s">
        <v>389</v>
      </c>
      <c r="B4749" s="345">
        <v>1</v>
      </c>
      <c r="C4749" s="387" t="str">
        <f t="shared" ref="C4749:C4772" si="490">CONCATENATE(A4749,".",B4749)</f>
        <v>CW2.1</v>
      </c>
      <c r="D4749" s="388">
        <v>2</v>
      </c>
      <c r="E4749" s="485">
        <v>44153</v>
      </c>
      <c r="F4749" s="382" t="s">
        <v>232</v>
      </c>
      <c r="G4749" s="444">
        <f>INDEX([1]CAPS!$A:$A,MATCH(F:F,[1]CAPS!$H:$H,0))</f>
        <v>8875</v>
      </c>
      <c r="H4749" s="386" t="s">
        <v>236</v>
      </c>
      <c r="I4749" s="383" t="s">
        <v>239</v>
      </c>
      <c r="J4749" s="342" t="s">
        <v>276</v>
      </c>
      <c r="K4749" s="342">
        <v>0</v>
      </c>
      <c r="L4749" s="340">
        <v>0</v>
      </c>
      <c r="M4749" s="340" t="s">
        <v>276</v>
      </c>
      <c r="N4749" s="342">
        <v>0</v>
      </c>
      <c r="O4749" s="342">
        <v>1</v>
      </c>
      <c r="P4749" s="340">
        <v>0</v>
      </c>
      <c r="Q4749" s="340">
        <v>0</v>
      </c>
      <c r="R4749" s="142" t="s">
        <v>738</v>
      </c>
      <c r="S4749">
        <f t="shared" si="488"/>
        <v>1</v>
      </c>
    </row>
    <row r="4750" spans="1:19" ht="16" hidden="1" x14ac:dyDescent="0.2">
      <c r="A4750" s="481" t="s">
        <v>389</v>
      </c>
      <c r="B4750" s="345">
        <v>1</v>
      </c>
      <c r="C4750" s="387" t="str">
        <f t="shared" si="490"/>
        <v>CW2.1</v>
      </c>
      <c r="D4750" s="388">
        <v>2</v>
      </c>
      <c r="E4750" s="485">
        <v>44153</v>
      </c>
      <c r="F4750" s="382" t="s">
        <v>134</v>
      </c>
      <c r="G4750" s="444">
        <f>INDEX([1]CAPS!$A:$A,MATCH(F:F,[1]CAPS!$H:$H,0))</f>
        <v>2302</v>
      </c>
      <c r="H4750" s="386" t="s">
        <v>233</v>
      </c>
      <c r="I4750" s="383" t="s">
        <v>238</v>
      </c>
      <c r="J4750" s="342" t="s">
        <v>276</v>
      </c>
      <c r="K4750" s="342">
        <v>4</v>
      </c>
      <c r="L4750" s="340">
        <v>0</v>
      </c>
      <c r="M4750" s="340" t="s">
        <v>276</v>
      </c>
      <c r="N4750" s="342">
        <v>0</v>
      </c>
      <c r="O4750" s="342">
        <v>0</v>
      </c>
      <c r="P4750" s="340">
        <v>0</v>
      </c>
      <c r="Q4750" s="340">
        <v>0</v>
      </c>
      <c r="R4750" s="142"/>
      <c r="S4750">
        <f t="shared" si="488"/>
        <v>4</v>
      </c>
    </row>
    <row r="4751" spans="1:19" ht="16" hidden="1" x14ac:dyDescent="0.2">
      <c r="A4751" s="481" t="s">
        <v>389</v>
      </c>
      <c r="B4751" s="345">
        <v>2</v>
      </c>
      <c r="C4751" s="387" t="str">
        <f t="shared" si="490"/>
        <v>CW2.2</v>
      </c>
      <c r="D4751" s="388">
        <v>2</v>
      </c>
      <c r="E4751" s="485">
        <v>44153</v>
      </c>
      <c r="F4751" s="382" t="s">
        <v>134</v>
      </c>
      <c r="G4751" s="444">
        <f>INDEX([1]CAPS!$A:$A,MATCH(F:F,[1]CAPS!$H:$H,0))</f>
        <v>2302</v>
      </c>
      <c r="H4751" s="386" t="s">
        <v>233</v>
      </c>
      <c r="I4751" s="383" t="s">
        <v>238</v>
      </c>
      <c r="J4751" s="342" t="s">
        <v>276</v>
      </c>
      <c r="K4751" s="342">
        <v>7</v>
      </c>
      <c r="L4751" s="340">
        <v>0</v>
      </c>
      <c r="M4751" s="340" t="s">
        <v>276</v>
      </c>
      <c r="N4751" s="342">
        <v>0</v>
      </c>
      <c r="O4751" s="342">
        <v>0</v>
      </c>
      <c r="P4751" s="340">
        <v>0</v>
      </c>
      <c r="Q4751" s="340">
        <v>0</v>
      </c>
      <c r="R4751" s="142"/>
      <c r="S4751">
        <f t="shared" si="488"/>
        <v>7</v>
      </c>
    </row>
    <row r="4752" spans="1:19" ht="16" hidden="1" x14ac:dyDescent="0.2">
      <c r="A4752" s="481" t="s">
        <v>389</v>
      </c>
      <c r="B4752" s="345">
        <v>3</v>
      </c>
      <c r="C4752" s="387" t="str">
        <f t="shared" si="490"/>
        <v>CW2.3</v>
      </c>
      <c r="D4752" s="388">
        <v>2</v>
      </c>
      <c r="E4752" s="485">
        <v>44153</v>
      </c>
      <c r="F4752" s="382" t="s">
        <v>134</v>
      </c>
      <c r="G4752" s="444">
        <f>INDEX([1]CAPS!$A:$A,MATCH(F:F,[1]CAPS!$H:$H,0))</f>
        <v>2302</v>
      </c>
      <c r="H4752" s="386" t="s">
        <v>233</v>
      </c>
      <c r="I4752" s="383" t="s">
        <v>238</v>
      </c>
      <c r="J4752" s="342" t="s">
        <v>276</v>
      </c>
      <c r="K4752" s="342">
        <v>6</v>
      </c>
      <c r="L4752" s="340">
        <v>0</v>
      </c>
      <c r="M4752" s="340" t="s">
        <v>276</v>
      </c>
      <c r="N4752" s="342">
        <v>0</v>
      </c>
      <c r="O4752" s="342">
        <v>0</v>
      </c>
      <c r="P4752" s="340">
        <v>0</v>
      </c>
      <c r="Q4752" s="340">
        <v>0</v>
      </c>
      <c r="R4752" s="142"/>
      <c r="S4752">
        <f t="shared" si="488"/>
        <v>6</v>
      </c>
    </row>
    <row r="4753" spans="1:19" ht="32" hidden="1" x14ac:dyDescent="0.2">
      <c r="A4753" s="481" t="s">
        <v>389</v>
      </c>
      <c r="B4753" s="345">
        <v>4</v>
      </c>
      <c r="C4753" s="387" t="str">
        <f t="shared" si="490"/>
        <v>CW2.4</v>
      </c>
      <c r="D4753" s="388">
        <v>2</v>
      </c>
      <c r="E4753" s="485">
        <v>44153</v>
      </c>
      <c r="F4753" s="382" t="s">
        <v>232</v>
      </c>
      <c r="G4753" s="444">
        <f>INDEX([1]CAPS!$A:$A,MATCH(F:F,[1]CAPS!$H:$H,0))</f>
        <v>8875</v>
      </c>
      <c r="H4753" s="386" t="s">
        <v>236</v>
      </c>
      <c r="I4753" s="383" t="s">
        <v>239</v>
      </c>
      <c r="J4753" s="342" t="s">
        <v>276</v>
      </c>
      <c r="K4753" s="342">
        <v>0</v>
      </c>
      <c r="L4753" s="340">
        <v>0</v>
      </c>
      <c r="M4753" s="340" t="s">
        <v>276</v>
      </c>
      <c r="N4753" s="342">
        <v>0</v>
      </c>
      <c r="O4753" s="342">
        <v>1</v>
      </c>
      <c r="P4753" s="340">
        <v>0</v>
      </c>
      <c r="Q4753" s="340">
        <v>0</v>
      </c>
      <c r="R4753" s="142"/>
      <c r="S4753">
        <f t="shared" si="488"/>
        <v>1</v>
      </c>
    </row>
    <row r="4754" spans="1:19" ht="16" hidden="1" x14ac:dyDescent="0.2">
      <c r="A4754" s="481" t="s">
        <v>389</v>
      </c>
      <c r="B4754" s="345">
        <v>4</v>
      </c>
      <c r="C4754" s="387" t="str">
        <f t="shared" si="490"/>
        <v>CW2.4</v>
      </c>
      <c r="D4754" s="388">
        <v>2</v>
      </c>
      <c r="E4754" s="485">
        <v>44153</v>
      </c>
      <c r="F4754" s="382" t="s">
        <v>798</v>
      </c>
      <c r="G4754" s="444">
        <f>INDEX([1]CAPS!$A:$A,MATCH(F:F,[1]CAPS!$H:$H,0))</f>
        <v>2302</v>
      </c>
      <c r="H4754" s="386" t="s">
        <v>233</v>
      </c>
      <c r="I4754" s="383" t="s">
        <v>238</v>
      </c>
      <c r="J4754" s="342" t="s">
        <v>276</v>
      </c>
      <c r="K4754" s="342">
        <v>3</v>
      </c>
      <c r="L4754" s="340">
        <v>0</v>
      </c>
      <c r="M4754" s="340" t="s">
        <v>276</v>
      </c>
      <c r="N4754" s="342">
        <v>0</v>
      </c>
      <c r="O4754" s="342">
        <v>0</v>
      </c>
      <c r="P4754" s="342">
        <v>0</v>
      </c>
      <c r="Q4754" s="342">
        <v>0</v>
      </c>
      <c r="R4754" s="142"/>
      <c r="S4754">
        <f t="shared" si="488"/>
        <v>3</v>
      </c>
    </row>
    <row r="4755" spans="1:19" ht="16" hidden="1" x14ac:dyDescent="0.2">
      <c r="A4755" s="481" t="s">
        <v>389</v>
      </c>
      <c r="B4755" s="345">
        <v>7</v>
      </c>
      <c r="C4755" s="387" t="str">
        <f t="shared" si="490"/>
        <v>CW2.7</v>
      </c>
      <c r="D4755" s="388">
        <v>2</v>
      </c>
      <c r="E4755" s="485">
        <v>44153</v>
      </c>
      <c r="F4755" s="382" t="s">
        <v>134</v>
      </c>
      <c r="G4755" s="444">
        <f>INDEX([1]CAPS!$A:$A,MATCH(F:F,[1]CAPS!$H:$H,0))</f>
        <v>2302</v>
      </c>
      <c r="H4755" s="386" t="s">
        <v>233</v>
      </c>
      <c r="I4755" s="383" t="s">
        <v>238</v>
      </c>
      <c r="J4755" s="342" t="s">
        <v>276</v>
      </c>
      <c r="K4755" s="342">
        <v>1</v>
      </c>
      <c r="L4755" s="340">
        <v>0</v>
      </c>
      <c r="M4755" s="340" t="s">
        <v>276</v>
      </c>
      <c r="N4755" s="342">
        <v>0</v>
      </c>
      <c r="O4755" s="342">
        <v>0</v>
      </c>
      <c r="P4755" s="342">
        <v>0</v>
      </c>
      <c r="Q4755" s="342">
        <v>0</v>
      </c>
      <c r="R4755" s="142"/>
      <c r="S4755">
        <f t="shared" si="488"/>
        <v>1</v>
      </c>
    </row>
    <row r="4756" spans="1:19" ht="16" hidden="1" x14ac:dyDescent="0.2">
      <c r="A4756" s="481" t="s">
        <v>389</v>
      </c>
      <c r="B4756" s="345">
        <v>7</v>
      </c>
      <c r="C4756" s="387" t="str">
        <f t="shared" si="490"/>
        <v>CW2.7</v>
      </c>
      <c r="D4756" s="388">
        <v>2</v>
      </c>
      <c r="E4756" s="485">
        <v>44153</v>
      </c>
      <c r="F4756" s="345" t="s">
        <v>159</v>
      </c>
      <c r="G4756" s="444">
        <f>INDEX([1]CAPS!$A:$A,MATCH(F:F,[1]CAPS!$H:$H,0))</f>
        <v>7138</v>
      </c>
      <c r="H4756" s="414" t="s">
        <v>233</v>
      </c>
      <c r="I4756" s="366" t="s">
        <v>240</v>
      </c>
      <c r="J4756" s="342" t="s">
        <v>276</v>
      </c>
      <c r="K4756" s="342">
        <v>1</v>
      </c>
      <c r="L4756" s="342">
        <v>0</v>
      </c>
      <c r="M4756" s="340" t="s">
        <v>276</v>
      </c>
      <c r="N4756" s="342">
        <v>0</v>
      </c>
      <c r="O4756" s="342">
        <v>0</v>
      </c>
      <c r="P4756" s="344">
        <v>0</v>
      </c>
      <c r="Q4756" s="342">
        <v>0</v>
      </c>
      <c r="R4756" s="142"/>
      <c r="S4756">
        <f t="shared" si="488"/>
        <v>1</v>
      </c>
    </row>
    <row r="4757" spans="1:19" ht="32" hidden="1" x14ac:dyDescent="0.2">
      <c r="A4757" s="481" t="s">
        <v>389</v>
      </c>
      <c r="B4757" s="345">
        <v>8</v>
      </c>
      <c r="C4757" s="387" t="str">
        <f t="shared" si="490"/>
        <v>CW2.8</v>
      </c>
      <c r="D4757" s="388">
        <v>2</v>
      </c>
      <c r="E4757" s="485">
        <v>44153</v>
      </c>
      <c r="F4757" s="382" t="s">
        <v>232</v>
      </c>
      <c r="G4757" s="444">
        <f>INDEX([1]CAPS!$A:$A,MATCH(F:F,[1]CAPS!$H:$H,0))</f>
        <v>8875</v>
      </c>
      <c r="H4757" s="407" t="s">
        <v>236</v>
      </c>
      <c r="I4757" s="382" t="s">
        <v>239</v>
      </c>
      <c r="J4757" s="342" t="s">
        <v>276</v>
      </c>
      <c r="K4757" s="342">
        <v>0</v>
      </c>
      <c r="L4757" s="340">
        <v>0</v>
      </c>
      <c r="M4757" s="340" t="s">
        <v>276</v>
      </c>
      <c r="N4757" s="342">
        <v>0</v>
      </c>
      <c r="O4757" s="342">
        <v>1</v>
      </c>
      <c r="P4757" s="344">
        <v>0</v>
      </c>
      <c r="Q4757" s="342">
        <v>0</v>
      </c>
      <c r="R4757" s="142"/>
      <c r="S4757">
        <f t="shared" si="488"/>
        <v>1</v>
      </c>
    </row>
    <row r="4758" spans="1:19" ht="16" hidden="1" x14ac:dyDescent="0.2">
      <c r="A4758" s="481" t="s">
        <v>389</v>
      </c>
      <c r="B4758" s="345">
        <v>8</v>
      </c>
      <c r="C4758" s="387" t="str">
        <f t="shared" si="490"/>
        <v>CW2.8</v>
      </c>
      <c r="D4758" s="388">
        <v>2</v>
      </c>
      <c r="E4758" s="485">
        <v>44153</v>
      </c>
      <c r="F4758" s="382" t="s">
        <v>134</v>
      </c>
      <c r="G4758" s="444">
        <f>INDEX([1]CAPS!$A:$A,MATCH(F:F,[1]CAPS!$H:$H,0))</f>
        <v>2302</v>
      </c>
      <c r="H4758" s="386" t="s">
        <v>233</v>
      </c>
      <c r="I4758" s="382" t="s">
        <v>238</v>
      </c>
      <c r="J4758" s="342" t="s">
        <v>276</v>
      </c>
      <c r="K4758" s="342">
        <v>5</v>
      </c>
      <c r="L4758" s="355">
        <v>0</v>
      </c>
      <c r="M4758" s="340" t="s">
        <v>276</v>
      </c>
      <c r="N4758" s="342">
        <v>0</v>
      </c>
      <c r="O4758" s="342">
        <v>0</v>
      </c>
      <c r="P4758" s="344">
        <v>0</v>
      </c>
      <c r="Q4758" s="342">
        <v>0</v>
      </c>
      <c r="R4758" s="142"/>
      <c r="S4758">
        <f t="shared" si="488"/>
        <v>5</v>
      </c>
    </row>
    <row r="4759" spans="1:19" ht="16" hidden="1" x14ac:dyDescent="0.2">
      <c r="A4759" s="481" t="s">
        <v>389</v>
      </c>
      <c r="B4759" s="345">
        <v>9</v>
      </c>
      <c r="C4759" s="387" t="str">
        <f t="shared" si="490"/>
        <v>CW2.9</v>
      </c>
      <c r="D4759" s="388">
        <v>2</v>
      </c>
      <c r="E4759" s="485">
        <v>44153</v>
      </c>
      <c r="F4759" s="383" t="s">
        <v>134</v>
      </c>
      <c r="G4759" s="444">
        <f>INDEX([1]CAPS!$A:$A,MATCH(F:F,[1]CAPS!$H:$H,0))</f>
        <v>2302</v>
      </c>
      <c r="H4759" s="386" t="s">
        <v>233</v>
      </c>
      <c r="I4759" s="389" t="s">
        <v>238</v>
      </c>
      <c r="J4759" s="342" t="s">
        <v>276</v>
      </c>
      <c r="K4759" s="342">
        <v>0</v>
      </c>
      <c r="L4759" s="343">
        <v>1</v>
      </c>
      <c r="M4759" s="340" t="s">
        <v>276</v>
      </c>
      <c r="N4759" s="342">
        <v>0</v>
      </c>
      <c r="O4759" s="342">
        <v>0</v>
      </c>
      <c r="P4759" s="344">
        <v>0</v>
      </c>
      <c r="Q4759" s="342">
        <v>0</v>
      </c>
      <c r="R4759" s="142"/>
      <c r="S4759">
        <f t="shared" si="488"/>
        <v>0</v>
      </c>
    </row>
    <row r="4760" spans="1:19" ht="32" hidden="1" x14ac:dyDescent="0.2">
      <c r="A4760" s="481" t="s">
        <v>389</v>
      </c>
      <c r="B4760" s="345">
        <v>10</v>
      </c>
      <c r="C4760" s="387" t="str">
        <f t="shared" si="490"/>
        <v>CW2.10</v>
      </c>
      <c r="D4760" s="388">
        <v>2</v>
      </c>
      <c r="E4760" s="485">
        <v>44153</v>
      </c>
      <c r="F4760" s="366" t="s">
        <v>772</v>
      </c>
      <c r="G4760" s="444">
        <f>INDEX([1]CAPS!$A:$A,MATCH(F:F,[1]CAPS!$H:$H,0))</f>
        <v>3997</v>
      </c>
      <c r="H4760" s="414" t="s">
        <v>236</v>
      </c>
      <c r="I4760" s="341" t="s">
        <v>239</v>
      </c>
      <c r="J4760" s="342" t="s">
        <v>276</v>
      </c>
      <c r="K4760" s="342">
        <v>1</v>
      </c>
      <c r="L4760" s="343">
        <v>0</v>
      </c>
      <c r="M4760" s="340" t="s">
        <v>276</v>
      </c>
      <c r="N4760" s="342">
        <v>0</v>
      </c>
      <c r="O4760" s="342">
        <v>0</v>
      </c>
      <c r="P4760" s="344">
        <v>0</v>
      </c>
      <c r="Q4760" s="342">
        <v>0</v>
      </c>
      <c r="R4760" s="142"/>
      <c r="S4760">
        <f t="shared" si="488"/>
        <v>1</v>
      </c>
    </row>
    <row r="4761" spans="1:19" ht="16" hidden="1" x14ac:dyDescent="0.2">
      <c r="A4761" s="481" t="s">
        <v>389</v>
      </c>
      <c r="B4761" s="345">
        <v>11</v>
      </c>
      <c r="C4761" s="387" t="str">
        <f t="shared" si="490"/>
        <v>CW2.11</v>
      </c>
      <c r="D4761" s="388">
        <v>2</v>
      </c>
      <c r="E4761" s="485">
        <v>44153</v>
      </c>
      <c r="F4761" s="383" t="s">
        <v>134</v>
      </c>
      <c r="G4761" s="444">
        <f>INDEX([1]CAPS!$A:$A,MATCH(F:F,[1]CAPS!$H:$H,0))</f>
        <v>2302</v>
      </c>
      <c r="H4761" s="386" t="s">
        <v>233</v>
      </c>
      <c r="I4761" s="389" t="s">
        <v>238</v>
      </c>
      <c r="J4761" s="342" t="s">
        <v>276</v>
      </c>
      <c r="K4761" s="342">
        <v>1</v>
      </c>
      <c r="L4761" s="343">
        <v>0</v>
      </c>
      <c r="M4761" s="340" t="s">
        <v>276</v>
      </c>
      <c r="N4761" s="342">
        <v>0</v>
      </c>
      <c r="O4761" s="342">
        <v>0</v>
      </c>
      <c r="P4761" s="344">
        <v>0</v>
      </c>
      <c r="Q4761" s="342">
        <v>0</v>
      </c>
      <c r="R4761" s="142"/>
      <c r="S4761">
        <f t="shared" si="488"/>
        <v>1</v>
      </c>
    </row>
    <row r="4762" spans="1:19" ht="16" hidden="1" x14ac:dyDescent="0.2">
      <c r="A4762" s="481" t="s">
        <v>389</v>
      </c>
      <c r="B4762" s="345">
        <v>11</v>
      </c>
      <c r="C4762" s="387" t="str">
        <f t="shared" si="490"/>
        <v>CW2.11</v>
      </c>
      <c r="D4762" s="388">
        <v>2</v>
      </c>
      <c r="E4762" s="485">
        <v>44153</v>
      </c>
      <c r="F4762" s="383" t="s">
        <v>159</v>
      </c>
      <c r="G4762" s="444">
        <f>INDEX([1]CAPS!$A:$A,MATCH(F:F,[1]CAPS!$H:$H,0))</f>
        <v>7138</v>
      </c>
      <c r="H4762" s="386" t="s">
        <v>233</v>
      </c>
      <c r="I4762" s="389" t="s">
        <v>240</v>
      </c>
      <c r="J4762" s="342" t="s">
        <v>276</v>
      </c>
      <c r="K4762" s="342">
        <v>2</v>
      </c>
      <c r="L4762" s="343">
        <v>0</v>
      </c>
      <c r="M4762" s="340" t="s">
        <v>276</v>
      </c>
      <c r="N4762" s="342">
        <v>0</v>
      </c>
      <c r="O4762" s="342">
        <v>0</v>
      </c>
      <c r="P4762" s="344">
        <v>0</v>
      </c>
      <c r="Q4762" s="342">
        <v>0</v>
      </c>
      <c r="R4762" s="142"/>
      <c r="S4762">
        <f t="shared" si="488"/>
        <v>2</v>
      </c>
    </row>
    <row r="4763" spans="1:19" ht="16" hidden="1" x14ac:dyDescent="0.2">
      <c r="A4763" s="481" t="s">
        <v>389</v>
      </c>
      <c r="B4763" s="345">
        <v>12</v>
      </c>
      <c r="C4763" s="387" t="str">
        <f t="shared" si="490"/>
        <v>CW2.12</v>
      </c>
      <c r="D4763" s="388">
        <v>2</v>
      </c>
      <c r="E4763" s="485">
        <v>44153</v>
      </c>
      <c r="F4763" s="383" t="s">
        <v>159</v>
      </c>
      <c r="G4763" s="444">
        <f>INDEX([1]CAPS!$A:$A,MATCH(F:F,[1]CAPS!$H:$H,0))</f>
        <v>7138</v>
      </c>
      <c r="H4763" s="386" t="s">
        <v>233</v>
      </c>
      <c r="I4763" s="389" t="s">
        <v>240</v>
      </c>
      <c r="J4763" s="342" t="s">
        <v>276</v>
      </c>
      <c r="K4763" s="342">
        <v>1</v>
      </c>
      <c r="L4763" s="343">
        <v>0</v>
      </c>
      <c r="M4763" s="340" t="s">
        <v>276</v>
      </c>
      <c r="N4763" s="342">
        <v>0</v>
      </c>
      <c r="O4763" s="342">
        <v>0</v>
      </c>
      <c r="P4763" s="344">
        <v>0</v>
      </c>
      <c r="Q4763" s="342">
        <v>0</v>
      </c>
      <c r="R4763" s="142"/>
      <c r="S4763">
        <f t="shared" si="488"/>
        <v>1</v>
      </c>
    </row>
    <row r="4764" spans="1:19" ht="16" hidden="1" x14ac:dyDescent="0.2">
      <c r="A4764" s="481" t="s">
        <v>389</v>
      </c>
      <c r="B4764" s="345">
        <v>12</v>
      </c>
      <c r="C4764" s="387" t="str">
        <f t="shared" si="490"/>
        <v>CW2.12</v>
      </c>
      <c r="D4764" s="388">
        <v>2</v>
      </c>
      <c r="E4764" s="485">
        <v>44153</v>
      </c>
      <c r="F4764" s="383" t="s">
        <v>134</v>
      </c>
      <c r="G4764" s="444">
        <f>INDEX([1]CAPS!$A:$A,MATCH(F:F,[1]CAPS!$H:$H,0))</f>
        <v>2302</v>
      </c>
      <c r="H4764" s="386" t="s">
        <v>233</v>
      </c>
      <c r="I4764" s="389" t="s">
        <v>238</v>
      </c>
      <c r="J4764" s="342" t="s">
        <v>276</v>
      </c>
      <c r="K4764" s="342">
        <v>3</v>
      </c>
      <c r="L4764" s="343">
        <v>0</v>
      </c>
      <c r="M4764" s="340" t="s">
        <v>276</v>
      </c>
      <c r="N4764" s="342">
        <v>0</v>
      </c>
      <c r="O4764" s="342">
        <v>0</v>
      </c>
      <c r="P4764" s="344">
        <v>0</v>
      </c>
      <c r="Q4764" s="342">
        <v>0</v>
      </c>
      <c r="R4764" s="142"/>
      <c r="S4764">
        <f t="shared" si="488"/>
        <v>3</v>
      </c>
    </row>
    <row r="4765" spans="1:19" ht="16" hidden="1" x14ac:dyDescent="0.2">
      <c r="A4765" s="481" t="s">
        <v>389</v>
      </c>
      <c r="B4765" s="345">
        <v>14</v>
      </c>
      <c r="C4765" s="387" t="str">
        <f t="shared" si="490"/>
        <v>CW2.14</v>
      </c>
      <c r="D4765" s="388">
        <v>2</v>
      </c>
      <c r="E4765" s="485">
        <v>44153</v>
      </c>
      <c r="F4765" s="383" t="s">
        <v>134</v>
      </c>
      <c r="G4765" s="444">
        <f>INDEX([1]CAPS!$A:$A,MATCH(F:F,[1]CAPS!$H:$H,0))</f>
        <v>2302</v>
      </c>
      <c r="H4765" s="386" t="s">
        <v>233</v>
      </c>
      <c r="I4765" s="389" t="s">
        <v>238</v>
      </c>
      <c r="J4765" s="342" t="s">
        <v>276</v>
      </c>
      <c r="K4765" s="342">
        <v>4</v>
      </c>
      <c r="L4765" s="343">
        <v>0</v>
      </c>
      <c r="M4765" s="340" t="s">
        <v>276</v>
      </c>
      <c r="N4765" s="342">
        <v>0</v>
      </c>
      <c r="O4765" s="342">
        <v>0</v>
      </c>
      <c r="P4765" s="344">
        <v>0</v>
      </c>
      <c r="Q4765" s="342">
        <v>0</v>
      </c>
      <c r="R4765" s="142"/>
      <c r="S4765">
        <f t="shared" si="488"/>
        <v>4</v>
      </c>
    </row>
    <row r="4766" spans="1:19" ht="16" hidden="1" x14ac:dyDescent="0.2">
      <c r="A4766" s="481" t="s">
        <v>389</v>
      </c>
      <c r="B4766" s="345">
        <v>15</v>
      </c>
      <c r="C4766" s="387" t="str">
        <f t="shared" si="490"/>
        <v>CW2.15</v>
      </c>
      <c r="D4766" s="388">
        <v>2</v>
      </c>
      <c r="E4766" s="485">
        <v>44153</v>
      </c>
      <c r="F4766" s="383" t="s">
        <v>134</v>
      </c>
      <c r="G4766" s="444">
        <f>INDEX([1]CAPS!$A:$A,MATCH(F:F,[1]CAPS!$H:$H,0))</f>
        <v>2302</v>
      </c>
      <c r="H4766" s="386" t="s">
        <v>233</v>
      </c>
      <c r="I4766" s="389" t="s">
        <v>238</v>
      </c>
      <c r="J4766" s="342" t="s">
        <v>276</v>
      </c>
      <c r="K4766" s="342">
        <v>10</v>
      </c>
      <c r="L4766" s="343">
        <v>0</v>
      </c>
      <c r="M4766" s="340" t="s">
        <v>276</v>
      </c>
      <c r="N4766" s="342">
        <v>0</v>
      </c>
      <c r="O4766" s="342">
        <v>0</v>
      </c>
      <c r="P4766" s="344">
        <v>0</v>
      </c>
      <c r="Q4766" s="342">
        <v>0</v>
      </c>
      <c r="R4766" s="142"/>
      <c r="S4766">
        <f t="shared" si="488"/>
        <v>10</v>
      </c>
    </row>
    <row r="4767" spans="1:19" ht="16" hidden="1" x14ac:dyDescent="0.2">
      <c r="A4767" s="481" t="s">
        <v>389</v>
      </c>
      <c r="B4767" s="345">
        <v>16</v>
      </c>
      <c r="C4767" s="387" t="str">
        <f t="shared" si="490"/>
        <v>CW2.16</v>
      </c>
      <c r="D4767" s="388">
        <v>2</v>
      </c>
      <c r="E4767" s="485">
        <v>44153</v>
      </c>
      <c r="F4767" s="383" t="s">
        <v>134</v>
      </c>
      <c r="G4767" s="444">
        <f>INDEX([1]CAPS!$A:$A,MATCH(F:F,[1]CAPS!$H:$H,0))</f>
        <v>2302</v>
      </c>
      <c r="H4767" s="386" t="s">
        <v>233</v>
      </c>
      <c r="I4767" s="389" t="s">
        <v>238</v>
      </c>
      <c r="J4767" s="342" t="s">
        <v>276</v>
      </c>
      <c r="K4767" s="342">
        <v>12</v>
      </c>
      <c r="L4767" s="343">
        <v>0</v>
      </c>
      <c r="M4767" s="340" t="s">
        <v>276</v>
      </c>
      <c r="N4767" s="342">
        <v>0</v>
      </c>
      <c r="O4767" s="342">
        <v>0</v>
      </c>
      <c r="P4767" s="344">
        <v>0</v>
      </c>
      <c r="Q4767" s="342">
        <v>0</v>
      </c>
      <c r="R4767" s="142"/>
      <c r="S4767">
        <f t="shared" si="488"/>
        <v>12</v>
      </c>
    </row>
    <row r="4768" spans="1:19" ht="16" hidden="1" x14ac:dyDescent="0.2">
      <c r="A4768" s="481" t="s">
        <v>389</v>
      </c>
      <c r="B4768" s="345">
        <v>17</v>
      </c>
      <c r="C4768" s="387" t="str">
        <f t="shared" si="490"/>
        <v>CW2.17</v>
      </c>
      <c r="D4768" s="388">
        <v>2</v>
      </c>
      <c r="E4768" s="485">
        <v>44153</v>
      </c>
      <c r="F4768" s="383" t="s">
        <v>134</v>
      </c>
      <c r="G4768" s="444">
        <f>INDEX([1]CAPS!$A:$A,MATCH(F:F,[1]CAPS!$H:$H,0))</f>
        <v>2302</v>
      </c>
      <c r="H4768" s="386" t="s">
        <v>233</v>
      </c>
      <c r="I4768" s="389" t="s">
        <v>238</v>
      </c>
      <c r="J4768" s="342" t="s">
        <v>276</v>
      </c>
      <c r="K4768" s="342">
        <v>5</v>
      </c>
      <c r="L4768" s="343">
        <v>0</v>
      </c>
      <c r="M4768" s="340" t="s">
        <v>276</v>
      </c>
      <c r="N4768" s="342">
        <v>0</v>
      </c>
      <c r="O4768" s="342">
        <v>0</v>
      </c>
      <c r="P4768" s="344">
        <v>0</v>
      </c>
      <c r="Q4768" s="342">
        <v>0</v>
      </c>
      <c r="R4768" s="142"/>
      <c r="S4768">
        <f t="shared" si="488"/>
        <v>5</v>
      </c>
    </row>
    <row r="4769" spans="1:19" ht="16" hidden="1" x14ac:dyDescent="0.2">
      <c r="A4769" s="481" t="s">
        <v>389</v>
      </c>
      <c r="B4769" s="345">
        <v>18</v>
      </c>
      <c r="C4769" s="387" t="str">
        <f t="shared" si="490"/>
        <v>CW2.18</v>
      </c>
      <c r="D4769" s="388">
        <v>2</v>
      </c>
      <c r="E4769" s="485">
        <v>44153</v>
      </c>
      <c r="F4769" s="383" t="s">
        <v>134</v>
      </c>
      <c r="G4769" s="444">
        <f>INDEX([1]CAPS!$A:$A,MATCH(F:F,[1]CAPS!$H:$H,0))</f>
        <v>2302</v>
      </c>
      <c r="H4769" s="386" t="s">
        <v>233</v>
      </c>
      <c r="I4769" s="389" t="s">
        <v>238</v>
      </c>
      <c r="J4769" s="342" t="s">
        <v>276</v>
      </c>
      <c r="K4769" s="342">
        <v>13</v>
      </c>
      <c r="L4769" s="343">
        <v>0</v>
      </c>
      <c r="M4769" s="340" t="s">
        <v>276</v>
      </c>
      <c r="N4769" s="342">
        <v>0</v>
      </c>
      <c r="O4769" s="342">
        <v>0</v>
      </c>
      <c r="P4769" s="344">
        <v>0</v>
      </c>
      <c r="Q4769" s="342">
        <v>0</v>
      </c>
      <c r="R4769" s="142"/>
      <c r="S4769">
        <f t="shared" si="488"/>
        <v>13</v>
      </c>
    </row>
    <row r="4770" spans="1:19" ht="16" hidden="1" x14ac:dyDescent="0.2">
      <c r="A4770" s="481" t="s">
        <v>389</v>
      </c>
      <c r="B4770" s="345">
        <v>19</v>
      </c>
      <c r="C4770" s="387" t="str">
        <f t="shared" si="490"/>
        <v>CW2.19</v>
      </c>
      <c r="D4770" s="388">
        <v>2</v>
      </c>
      <c r="E4770" s="485">
        <v>44153</v>
      </c>
      <c r="F4770" s="383" t="s">
        <v>134</v>
      </c>
      <c r="G4770" s="444">
        <f>INDEX([1]CAPS!$A:$A,MATCH(F:F,[1]CAPS!$H:$H,0))</f>
        <v>2302</v>
      </c>
      <c r="H4770" s="386" t="s">
        <v>233</v>
      </c>
      <c r="I4770" s="389" t="s">
        <v>238</v>
      </c>
      <c r="J4770" s="342" t="s">
        <v>276</v>
      </c>
      <c r="K4770" s="342">
        <v>11</v>
      </c>
      <c r="L4770" s="343">
        <v>1</v>
      </c>
      <c r="M4770" s="340" t="s">
        <v>276</v>
      </c>
      <c r="N4770" s="342">
        <v>0</v>
      </c>
      <c r="O4770" s="342">
        <v>0</v>
      </c>
      <c r="P4770" s="344">
        <v>0</v>
      </c>
      <c r="Q4770" s="342">
        <v>0</v>
      </c>
      <c r="R4770" s="142"/>
      <c r="S4770">
        <f t="shared" si="488"/>
        <v>11</v>
      </c>
    </row>
    <row r="4771" spans="1:19" ht="16" hidden="1" x14ac:dyDescent="0.2">
      <c r="A4771" s="481" t="s">
        <v>389</v>
      </c>
      <c r="B4771" s="345">
        <v>20</v>
      </c>
      <c r="C4771" s="387" t="str">
        <f t="shared" si="490"/>
        <v>CW2.20</v>
      </c>
      <c r="D4771" s="388">
        <v>2</v>
      </c>
      <c r="E4771" s="485">
        <v>44153</v>
      </c>
      <c r="F4771" s="383" t="s">
        <v>798</v>
      </c>
      <c r="G4771" s="444">
        <f>INDEX([1]CAPS!$A:$A,MATCH(F:F,[1]CAPS!$H:$H,0))</f>
        <v>2302</v>
      </c>
      <c r="H4771" s="386" t="s">
        <v>233</v>
      </c>
      <c r="I4771" s="389" t="s">
        <v>238</v>
      </c>
      <c r="J4771" s="342" t="s">
        <v>276</v>
      </c>
      <c r="K4771" s="342">
        <v>5</v>
      </c>
      <c r="L4771" s="343">
        <v>0</v>
      </c>
      <c r="M4771" s="340" t="s">
        <v>276</v>
      </c>
      <c r="N4771" s="342">
        <v>0</v>
      </c>
      <c r="O4771" s="342">
        <v>0</v>
      </c>
      <c r="P4771" s="344">
        <v>0</v>
      </c>
      <c r="Q4771" s="342">
        <v>0</v>
      </c>
      <c r="R4771" s="142"/>
      <c r="S4771">
        <f t="shared" si="488"/>
        <v>5</v>
      </c>
    </row>
    <row r="4772" spans="1:19" ht="16" hidden="1" x14ac:dyDescent="0.2">
      <c r="A4772" s="481" t="s">
        <v>473</v>
      </c>
      <c r="B4772" s="345">
        <v>1</v>
      </c>
      <c r="C4772" s="387" t="str">
        <f t="shared" si="490"/>
        <v>CC1.1</v>
      </c>
      <c r="D4772" s="388">
        <v>2</v>
      </c>
      <c r="E4772" s="504">
        <v>44161</v>
      </c>
      <c r="F4772" s="382" t="s">
        <v>267</v>
      </c>
      <c r="G4772" s="444">
        <f>INDEX([1]CAPS!$A:$A,MATCH(F:F,[1]CAPS!$H:$H,0))</f>
        <v>5738</v>
      </c>
      <c r="H4772" s="499"/>
      <c r="I4772" s="500"/>
      <c r="J4772" s="342" t="s">
        <v>276</v>
      </c>
      <c r="K4772" s="385">
        <v>1</v>
      </c>
      <c r="L4772" s="340">
        <v>0</v>
      </c>
      <c r="M4772" s="340">
        <v>0</v>
      </c>
      <c r="N4772" s="340">
        <v>0</v>
      </c>
      <c r="O4772" s="354">
        <v>0</v>
      </c>
      <c r="P4772" s="340">
        <v>0</v>
      </c>
      <c r="Q4772" s="340">
        <v>0</v>
      </c>
      <c r="R4772" s="369"/>
      <c r="S4772">
        <f t="shared" si="488"/>
        <v>1</v>
      </c>
    </row>
    <row r="4773" spans="1:19" ht="16" hidden="1" x14ac:dyDescent="0.2">
      <c r="A4773" s="481" t="s">
        <v>473</v>
      </c>
      <c r="B4773" s="399">
        <v>1</v>
      </c>
      <c r="C4773" s="387" t="str">
        <f t="shared" ref="C4773:C4836" si="491">CONCATENATE(A4773,".",B4773)</f>
        <v>CC1.1</v>
      </c>
      <c r="D4773" s="388">
        <v>2</v>
      </c>
      <c r="E4773" s="504">
        <v>44161</v>
      </c>
      <c r="F4773" s="382" t="s">
        <v>161</v>
      </c>
      <c r="G4773" s="444">
        <f>INDEX([1]CAPS!$A:$A,MATCH(F:F,[1]CAPS!$H:$H,0))</f>
        <v>2603</v>
      </c>
      <c r="H4773" s="501"/>
      <c r="I4773" s="502"/>
      <c r="J4773" s="342" t="s">
        <v>276</v>
      </c>
      <c r="K4773" s="355">
        <v>1</v>
      </c>
      <c r="L4773" s="340">
        <v>0</v>
      </c>
      <c r="M4773" s="340">
        <v>0</v>
      </c>
      <c r="N4773" s="340">
        <v>0</v>
      </c>
      <c r="O4773" s="354">
        <v>0</v>
      </c>
      <c r="P4773" s="340">
        <v>0</v>
      </c>
      <c r="Q4773" s="340">
        <v>0</v>
      </c>
      <c r="R4773" s="369"/>
      <c r="S4773">
        <f t="shared" si="488"/>
        <v>1</v>
      </c>
    </row>
    <row r="4774" spans="1:19" ht="16" hidden="1" x14ac:dyDescent="0.2">
      <c r="A4774" s="481" t="s">
        <v>473</v>
      </c>
      <c r="B4774" s="345">
        <v>1</v>
      </c>
      <c r="C4774" s="387" t="str">
        <f t="shared" si="491"/>
        <v>CC1.1</v>
      </c>
      <c r="D4774" s="388">
        <v>2</v>
      </c>
      <c r="E4774" s="504">
        <v>44161</v>
      </c>
      <c r="F4774" s="382" t="s">
        <v>348</v>
      </c>
      <c r="G4774" s="444">
        <f>INDEX([1]CAPS!$A:$A,MATCH(F:F,[1]CAPS!$H:$H,0))</f>
        <v>4000</v>
      </c>
      <c r="H4774" s="499"/>
      <c r="I4774" s="500"/>
      <c r="J4774" s="342" t="s">
        <v>276</v>
      </c>
      <c r="K4774" s="355">
        <v>8</v>
      </c>
      <c r="L4774" s="340">
        <v>0</v>
      </c>
      <c r="M4774" s="340">
        <v>0</v>
      </c>
      <c r="N4774" s="340">
        <v>0</v>
      </c>
      <c r="O4774" s="354">
        <v>0</v>
      </c>
      <c r="P4774" s="340">
        <v>0</v>
      </c>
      <c r="Q4774" s="340">
        <v>0</v>
      </c>
      <c r="R4774" s="369"/>
      <c r="S4774">
        <f t="shared" si="488"/>
        <v>8</v>
      </c>
    </row>
    <row r="4775" spans="1:19" ht="16" x14ac:dyDescent="0.2">
      <c r="A4775" s="481" t="s">
        <v>473</v>
      </c>
      <c r="B4775" s="399">
        <v>1</v>
      </c>
      <c r="C4775" s="387" t="str">
        <f t="shared" si="491"/>
        <v>CC1.1</v>
      </c>
      <c r="D4775" s="388">
        <v>2</v>
      </c>
      <c r="E4775" s="504">
        <v>44161</v>
      </c>
      <c r="F4775" s="382" t="s">
        <v>127</v>
      </c>
      <c r="G4775" s="444">
        <f>INDEX([1]CAPS!$A:$A,MATCH(F:F,[1]CAPS!$H:$H,0))</f>
        <v>10605</v>
      </c>
      <c r="H4775" s="501"/>
      <c r="I4775" s="502"/>
      <c r="J4775" s="342" t="s">
        <v>276</v>
      </c>
      <c r="K4775" s="355">
        <v>4</v>
      </c>
      <c r="L4775" s="340">
        <v>0</v>
      </c>
      <c r="M4775" s="340" t="s">
        <v>276</v>
      </c>
      <c r="N4775" s="340">
        <v>0</v>
      </c>
      <c r="O4775" s="354" t="s">
        <v>276</v>
      </c>
      <c r="P4775" s="354" t="s">
        <v>276</v>
      </c>
      <c r="Q4775" s="354" t="s">
        <v>276</v>
      </c>
      <c r="R4775" s="369"/>
      <c r="S4775">
        <f t="shared" ref="S4775:S4776" si="492">SUM(J4775:K4775)</f>
        <v>4</v>
      </c>
    </row>
    <row r="4776" spans="1:19" ht="16" x14ac:dyDescent="0.2">
      <c r="A4776" s="481" t="s">
        <v>473</v>
      </c>
      <c r="B4776" s="345">
        <v>1</v>
      </c>
      <c r="C4776" s="387" t="str">
        <f t="shared" si="491"/>
        <v>CC1.1</v>
      </c>
      <c r="D4776" s="388">
        <v>2</v>
      </c>
      <c r="E4776" s="504">
        <v>44161</v>
      </c>
      <c r="F4776" s="382" t="s">
        <v>129</v>
      </c>
      <c r="G4776" s="444">
        <f>INDEX([1]CAPS!$A:$A,MATCH(F:F,[1]CAPS!$H:$H,0))</f>
        <v>5532</v>
      </c>
      <c r="H4776" s="499"/>
      <c r="I4776" s="500"/>
      <c r="J4776" s="342" t="s">
        <v>276</v>
      </c>
      <c r="K4776" s="355">
        <v>6</v>
      </c>
      <c r="L4776" s="340">
        <v>0</v>
      </c>
      <c r="M4776" s="340" t="s">
        <v>276</v>
      </c>
      <c r="N4776" s="340">
        <v>0</v>
      </c>
      <c r="O4776" s="354" t="s">
        <v>276</v>
      </c>
      <c r="P4776" s="354" t="s">
        <v>276</v>
      </c>
      <c r="Q4776" s="354" t="s">
        <v>276</v>
      </c>
      <c r="R4776" s="369"/>
      <c r="S4776">
        <f t="shared" si="492"/>
        <v>6</v>
      </c>
    </row>
    <row r="4777" spans="1:19" ht="16" hidden="1" x14ac:dyDescent="0.2">
      <c r="A4777" s="481" t="s">
        <v>473</v>
      </c>
      <c r="B4777" s="399">
        <v>1</v>
      </c>
      <c r="C4777" s="387" t="str">
        <f t="shared" si="491"/>
        <v>CC1.1</v>
      </c>
      <c r="D4777" s="388">
        <v>2</v>
      </c>
      <c r="E4777" s="504">
        <v>44161</v>
      </c>
      <c r="F4777" s="382" t="s">
        <v>477</v>
      </c>
      <c r="G4777" s="444">
        <f>INDEX([1]CAPS!$A:$A,MATCH(F:F,[1]CAPS!$H:$H,0))</f>
        <v>5043</v>
      </c>
      <c r="H4777" s="501"/>
      <c r="I4777" s="502"/>
      <c r="J4777" s="342" t="s">
        <v>276</v>
      </c>
      <c r="K4777" s="355">
        <v>0</v>
      </c>
      <c r="L4777" s="340">
        <v>0</v>
      </c>
      <c r="M4777" s="340" t="s">
        <v>276</v>
      </c>
      <c r="N4777" s="340">
        <v>0</v>
      </c>
      <c r="O4777" s="354">
        <v>8</v>
      </c>
      <c r="P4777" s="340">
        <v>0</v>
      </c>
      <c r="Q4777" s="340">
        <v>1</v>
      </c>
      <c r="R4777" s="369"/>
      <c r="S4777">
        <f t="shared" si="488"/>
        <v>8</v>
      </c>
    </row>
    <row r="4778" spans="1:19" ht="16" x14ac:dyDescent="0.2">
      <c r="A4778" s="481" t="s">
        <v>473</v>
      </c>
      <c r="B4778" s="345">
        <v>1</v>
      </c>
      <c r="C4778" s="387" t="str">
        <f t="shared" si="491"/>
        <v>CC1.1</v>
      </c>
      <c r="D4778" s="388">
        <v>2</v>
      </c>
      <c r="E4778" s="504">
        <v>44161</v>
      </c>
      <c r="F4778" s="536" t="s">
        <v>687</v>
      </c>
      <c r="G4778" s="444">
        <f>INDEX([1]CAPS!$A:$A,MATCH(F:F,[1]CAPS!$H:$H,0))</f>
        <v>5535</v>
      </c>
      <c r="H4778" s="499"/>
      <c r="I4778" s="500"/>
      <c r="J4778" s="342" t="s">
        <v>276</v>
      </c>
      <c r="K4778" s="355">
        <v>7</v>
      </c>
      <c r="L4778" s="340">
        <v>0</v>
      </c>
      <c r="M4778" s="340" t="s">
        <v>276</v>
      </c>
      <c r="N4778" s="340">
        <v>0</v>
      </c>
      <c r="O4778" s="354" t="s">
        <v>276</v>
      </c>
      <c r="P4778" s="354" t="s">
        <v>276</v>
      </c>
      <c r="Q4778" s="354" t="s">
        <v>276</v>
      </c>
      <c r="R4778" s="369" t="s">
        <v>906</v>
      </c>
      <c r="S4778">
        <f>SUM(J4778:K4778)</f>
        <v>7</v>
      </c>
    </row>
    <row r="4779" spans="1:19" ht="16" hidden="1" x14ac:dyDescent="0.2">
      <c r="A4779" s="481" t="s">
        <v>473</v>
      </c>
      <c r="B4779" s="399">
        <v>1</v>
      </c>
      <c r="C4779" s="387" t="str">
        <f t="shared" si="491"/>
        <v>CC1.1</v>
      </c>
      <c r="D4779" s="388">
        <v>2</v>
      </c>
      <c r="E4779" s="504">
        <v>44161</v>
      </c>
      <c r="F4779" s="382" t="s">
        <v>479</v>
      </c>
      <c r="G4779" s="444">
        <f>INDEX([1]CAPS!$A:$A,MATCH(F:F,[1]CAPS!$H:$H,0))</f>
        <v>11190</v>
      </c>
      <c r="H4779" s="501"/>
      <c r="I4779" s="502"/>
      <c r="J4779" s="342" t="s">
        <v>276</v>
      </c>
      <c r="K4779" s="355">
        <v>0</v>
      </c>
      <c r="L4779" s="340">
        <v>0</v>
      </c>
      <c r="M4779" s="340" t="s">
        <v>276</v>
      </c>
      <c r="N4779" s="340">
        <v>0</v>
      </c>
      <c r="O4779" s="354">
        <v>17</v>
      </c>
      <c r="P4779" s="340">
        <v>0</v>
      </c>
      <c r="Q4779" s="340">
        <v>0</v>
      </c>
      <c r="R4779" s="369"/>
      <c r="S4779">
        <f t="shared" si="488"/>
        <v>17</v>
      </c>
    </row>
    <row r="4780" spans="1:19" ht="32" hidden="1" x14ac:dyDescent="0.2">
      <c r="A4780" s="481" t="s">
        <v>473</v>
      </c>
      <c r="B4780" s="399">
        <v>1</v>
      </c>
      <c r="C4780" s="387" t="str">
        <f t="shared" si="491"/>
        <v>CC1.1</v>
      </c>
      <c r="D4780" s="388">
        <v>2</v>
      </c>
      <c r="E4780" s="504">
        <v>44161</v>
      </c>
      <c r="F4780" s="390" t="s">
        <v>187</v>
      </c>
      <c r="G4780" s="444">
        <f>INDEX([1]CAPS!$A:$A,MATCH(F:F,[1]CAPS!$H:$H,0))</f>
        <v>7970</v>
      </c>
      <c r="H4780" s="499"/>
      <c r="I4780" s="500"/>
      <c r="J4780" s="342" t="s">
        <v>276</v>
      </c>
      <c r="K4780" s="355">
        <v>0</v>
      </c>
      <c r="L4780" s="340">
        <v>0</v>
      </c>
      <c r="M4780" s="340">
        <v>1</v>
      </c>
      <c r="N4780" s="340">
        <v>0</v>
      </c>
      <c r="O4780" s="354">
        <v>0</v>
      </c>
      <c r="P4780" s="340">
        <v>0</v>
      </c>
      <c r="Q4780" s="340">
        <v>0</v>
      </c>
      <c r="R4780" s="369" t="s">
        <v>662</v>
      </c>
      <c r="S4780">
        <f t="shared" si="488"/>
        <v>0</v>
      </c>
    </row>
    <row r="4781" spans="1:19" ht="16" hidden="1" x14ac:dyDescent="0.2">
      <c r="A4781" s="481" t="s">
        <v>473</v>
      </c>
      <c r="B4781" s="399">
        <v>2</v>
      </c>
      <c r="C4781" s="387" t="str">
        <f t="shared" si="491"/>
        <v>CC1.2</v>
      </c>
      <c r="D4781" s="388">
        <v>2</v>
      </c>
      <c r="E4781" s="504">
        <v>44161</v>
      </c>
      <c r="F4781" s="382" t="s">
        <v>267</v>
      </c>
      <c r="G4781" s="444">
        <f>INDEX([1]CAPS!$A:$A,MATCH(F:F,[1]CAPS!$H:$H,0))</f>
        <v>5738</v>
      </c>
      <c r="H4781" s="501"/>
      <c r="I4781" s="502"/>
      <c r="J4781" s="342" t="s">
        <v>276</v>
      </c>
      <c r="K4781" s="355">
        <v>7</v>
      </c>
      <c r="L4781" s="340">
        <v>0</v>
      </c>
      <c r="M4781" s="340">
        <v>0</v>
      </c>
      <c r="N4781" s="340">
        <v>0</v>
      </c>
      <c r="O4781" s="354">
        <v>0</v>
      </c>
      <c r="P4781" s="340">
        <v>0</v>
      </c>
      <c r="Q4781" s="340">
        <v>0</v>
      </c>
      <c r="R4781" s="369"/>
      <c r="S4781">
        <f t="shared" si="488"/>
        <v>7</v>
      </c>
    </row>
    <row r="4782" spans="1:19" ht="16" hidden="1" x14ac:dyDescent="0.2">
      <c r="A4782" s="481" t="s">
        <v>473</v>
      </c>
      <c r="B4782" s="399">
        <v>2</v>
      </c>
      <c r="C4782" s="387" t="str">
        <f t="shared" si="491"/>
        <v>CC1.2</v>
      </c>
      <c r="D4782" s="388">
        <v>2</v>
      </c>
      <c r="E4782" s="504">
        <v>44161</v>
      </c>
      <c r="F4782" s="382" t="s">
        <v>348</v>
      </c>
      <c r="G4782" s="444">
        <f>INDEX([1]CAPS!$A:$A,MATCH(F:F,[1]CAPS!$H:$H,0))</f>
        <v>4000</v>
      </c>
      <c r="H4782" s="499"/>
      <c r="I4782" s="500"/>
      <c r="J4782" s="342" t="s">
        <v>276</v>
      </c>
      <c r="K4782" s="355">
        <v>17</v>
      </c>
      <c r="L4782" s="340">
        <v>0</v>
      </c>
      <c r="M4782" s="340">
        <v>0</v>
      </c>
      <c r="N4782" s="340">
        <v>0</v>
      </c>
      <c r="O4782" s="354">
        <v>1</v>
      </c>
      <c r="P4782" s="340">
        <v>0</v>
      </c>
      <c r="Q4782" s="340">
        <v>0</v>
      </c>
      <c r="R4782" s="369"/>
      <c r="S4782">
        <f t="shared" si="488"/>
        <v>18</v>
      </c>
    </row>
    <row r="4783" spans="1:19" ht="16" hidden="1" x14ac:dyDescent="0.2">
      <c r="A4783" s="481" t="s">
        <v>473</v>
      </c>
      <c r="B4783" s="399">
        <v>2</v>
      </c>
      <c r="C4783" s="387" t="str">
        <f t="shared" si="491"/>
        <v>CC1.2</v>
      </c>
      <c r="D4783" s="388">
        <v>2</v>
      </c>
      <c r="E4783" s="504">
        <v>44161</v>
      </c>
      <c r="F4783" s="382" t="s">
        <v>161</v>
      </c>
      <c r="G4783" s="444">
        <f>INDEX([1]CAPS!$A:$A,MATCH(F:F,[1]CAPS!$H:$H,0))</f>
        <v>2603</v>
      </c>
      <c r="H4783" s="501"/>
      <c r="I4783" s="502"/>
      <c r="J4783" s="342" t="s">
        <v>276</v>
      </c>
      <c r="K4783" s="355">
        <v>1</v>
      </c>
      <c r="L4783" s="340">
        <v>0</v>
      </c>
      <c r="M4783" s="340">
        <v>0</v>
      </c>
      <c r="N4783" s="340">
        <v>0</v>
      </c>
      <c r="O4783" s="354">
        <v>0</v>
      </c>
      <c r="P4783" s="340">
        <v>0</v>
      </c>
      <c r="Q4783" s="340">
        <v>0</v>
      </c>
      <c r="R4783" s="369"/>
      <c r="S4783">
        <f t="shared" si="488"/>
        <v>1</v>
      </c>
    </row>
    <row r="4784" spans="1:19" ht="16" hidden="1" x14ac:dyDescent="0.2">
      <c r="A4784" s="481" t="s">
        <v>473</v>
      </c>
      <c r="B4784" s="399">
        <v>2</v>
      </c>
      <c r="C4784" s="387" t="str">
        <f t="shared" si="491"/>
        <v>CC1.2</v>
      </c>
      <c r="D4784" s="388">
        <v>2</v>
      </c>
      <c r="E4784" s="504">
        <v>44161</v>
      </c>
      <c r="F4784" s="382" t="s">
        <v>479</v>
      </c>
      <c r="G4784" s="444">
        <f>INDEX([1]CAPS!$A:$A,MATCH(F:F,[1]CAPS!$H:$H,0))</f>
        <v>11190</v>
      </c>
      <c r="H4784" s="499"/>
      <c r="I4784" s="500"/>
      <c r="J4784" s="342" t="s">
        <v>276</v>
      </c>
      <c r="K4784" s="355">
        <v>0</v>
      </c>
      <c r="L4784" s="340">
        <v>0</v>
      </c>
      <c r="M4784" s="340" t="s">
        <v>276</v>
      </c>
      <c r="N4784" s="340"/>
      <c r="O4784" s="354">
        <v>56</v>
      </c>
      <c r="P4784" s="340">
        <v>0</v>
      </c>
      <c r="Q4784" s="340">
        <v>0</v>
      </c>
      <c r="R4784" s="369"/>
      <c r="S4784">
        <f t="shared" si="488"/>
        <v>56</v>
      </c>
    </row>
    <row r="4785" spans="1:19" ht="16" x14ac:dyDescent="0.2">
      <c r="A4785" s="481" t="s">
        <v>473</v>
      </c>
      <c r="B4785" s="399">
        <v>2</v>
      </c>
      <c r="C4785" s="387" t="str">
        <f t="shared" si="491"/>
        <v>CC1.2</v>
      </c>
      <c r="D4785" s="388">
        <v>2</v>
      </c>
      <c r="E4785" s="504">
        <v>44161</v>
      </c>
      <c r="F4785" s="382" t="s">
        <v>127</v>
      </c>
      <c r="G4785" s="444">
        <f>INDEX([1]CAPS!$A:$A,MATCH(F:F,[1]CAPS!$H:$H,0))</f>
        <v>10605</v>
      </c>
      <c r="H4785" s="501"/>
      <c r="I4785" s="502"/>
      <c r="J4785" s="342" t="s">
        <v>276</v>
      </c>
      <c r="K4785" s="355">
        <v>9</v>
      </c>
      <c r="L4785" s="340">
        <v>0</v>
      </c>
      <c r="M4785" s="340" t="s">
        <v>276</v>
      </c>
      <c r="N4785" s="340">
        <v>0</v>
      </c>
      <c r="O4785" s="354" t="s">
        <v>276</v>
      </c>
      <c r="P4785" s="354" t="s">
        <v>276</v>
      </c>
      <c r="Q4785" s="354" t="s">
        <v>276</v>
      </c>
      <c r="R4785" s="369"/>
      <c r="S4785">
        <f t="shared" ref="S4785:S4786" si="493">SUM(J4785:K4785)</f>
        <v>9</v>
      </c>
    </row>
    <row r="4786" spans="1:19" ht="16" x14ac:dyDescent="0.2">
      <c r="A4786" s="481" t="s">
        <v>473</v>
      </c>
      <c r="B4786" s="399">
        <v>2</v>
      </c>
      <c r="C4786" s="387" t="str">
        <f t="shared" si="491"/>
        <v>CC1.2</v>
      </c>
      <c r="D4786" s="388">
        <v>2</v>
      </c>
      <c r="E4786" s="504">
        <v>44161</v>
      </c>
      <c r="F4786" s="382" t="s">
        <v>129</v>
      </c>
      <c r="G4786" s="444">
        <f>INDEX([1]CAPS!$A:$A,MATCH(F:F,[1]CAPS!$H:$H,0))</f>
        <v>5532</v>
      </c>
      <c r="H4786" s="499"/>
      <c r="I4786" s="500"/>
      <c r="J4786" s="342" t="s">
        <v>276</v>
      </c>
      <c r="K4786" s="355">
        <v>10</v>
      </c>
      <c r="L4786" s="340">
        <v>0</v>
      </c>
      <c r="M4786" s="340" t="s">
        <v>276</v>
      </c>
      <c r="N4786" s="340">
        <v>0</v>
      </c>
      <c r="O4786" s="354" t="s">
        <v>276</v>
      </c>
      <c r="P4786" s="354" t="s">
        <v>276</v>
      </c>
      <c r="Q4786" s="354" t="s">
        <v>276</v>
      </c>
      <c r="R4786" s="369"/>
      <c r="S4786">
        <f t="shared" si="493"/>
        <v>10</v>
      </c>
    </row>
    <row r="4787" spans="1:19" ht="16" hidden="1" x14ac:dyDescent="0.2">
      <c r="A4787" s="481" t="s">
        <v>473</v>
      </c>
      <c r="B4787" s="399">
        <v>2</v>
      </c>
      <c r="C4787" s="387" t="str">
        <f t="shared" si="491"/>
        <v>CC1.2</v>
      </c>
      <c r="D4787" s="388">
        <v>2</v>
      </c>
      <c r="E4787" s="504">
        <v>44161</v>
      </c>
      <c r="F4787" s="382" t="s">
        <v>273</v>
      </c>
      <c r="G4787" s="444">
        <f>INDEX([1]CAPS!$A:$A,MATCH(F:F,[1]CAPS!$H:$H,0))</f>
        <v>2501</v>
      </c>
      <c r="H4787" s="501"/>
      <c r="I4787" s="502"/>
      <c r="J4787" s="342" t="s">
        <v>276</v>
      </c>
      <c r="K4787" s="355">
        <v>0</v>
      </c>
      <c r="L4787" s="340">
        <v>0</v>
      </c>
      <c r="M4787" s="340" t="s">
        <v>276</v>
      </c>
      <c r="N4787" s="340"/>
      <c r="O4787" s="354">
        <v>3</v>
      </c>
      <c r="P4787" s="340">
        <v>1</v>
      </c>
      <c r="Q4787" s="340">
        <v>0</v>
      </c>
      <c r="R4787" s="537" t="s">
        <v>908</v>
      </c>
      <c r="S4787">
        <f t="shared" si="488"/>
        <v>3</v>
      </c>
    </row>
    <row r="4788" spans="1:19" ht="16" x14ac:dyDescent="0.2">
      <c r="A4788" s="481" t="s">
        <v>473</v>
      </c>
      <c r="B4788" s="399">
        <v>2</v>
      </c>
      <c r="C4788" s="387" t="str">
        <f t="shared" si="491"/>
        <v>CC1.2</v>
      </c>
      <c r="D4788" s="388">
        <v>2</v>
      </c>
      <c r="E4788" s="504">
        <v>44161</v>
      </c>
      <c r="F4788" s="536" t="s">
        <v>687</v>
      </c>
      <c r="G4788" s="444">
        <f>INDEX([1]CAPS!$A:$A,MATCH(F:F,[1]CAPS!$H:$H,0))</f>
        <v>5535</v>
      </c>
      <c r="H4788" s="499"/>
      <c r="I4788" s="500"/>
      <c r="J4788" s="342" t="s">
        <v>276</v>
      </c>
      <c r="K4788" s="355">
        <v>7</v>
      </c>
      <c r="L4788" s="340">
        <v>0</v>
      </c>
      <c r="M4788" s="340" t="s">
        <v>276</v>
      </c>
      <c r="N4788" s="340">
        <v>0</v>
      </c>
      <c r="O4788" s="354" t="s">
        <v>276</v>
      </c>
      <c r="P4788" s="354" t="s">
        <v>276</v>
      </c>
      <c r="Q4788" s="354" t="s">
        <v>276</v>
      </c>
      <c r="R4788" s="369" t="s">
        <v>906</v>
      </c>
      <c r="S4788">
        <f>SUM(J4788:K4788)</f>
        <v>7</v>
      </c>
    </row>
    <row r="4789" spans="1:19" ht="16" hidden="1" x14ac:dyDescent="0.2">
      <c r="A4789" s="481" t="s">
        <v>473</v>
      </c>
      <c r="B4789" s="399">
        <v>2</v>
      </c>
      <c r="C4789" s="387" t="str">
        <f t="shared" si="491"/>
        <v>CC1.2</v>
      </c>
      <c r="D4789" s="388">
        <v>2</v>
      </c>
      <c r="E4789" s="504">
        <v>44161</v>
      </c>
      <c r="F4789" s="382" t="s">
        <v>477</v>
      </c>
      <c r="G4789" s="444">
        <f>INDEX([1]CAPS!$A:$A,MATCH(F:F,[1]CAPS!$H:$H,0))</f>
        <v>5043</v>
      </c>
      <c r="H4789" s="501"/>
      <c r="I4789" s="502"/>
      <c r="J4789" s="342" t="s">
        <v>276</v>
      </c>
      <c r="K4789" s="355">
        <v>0</v>
      </c>
      <c r="L4789" s="340">
        <v>0</v>
      </c>
      <c r="M4789" s="340" t="s">
        <v>276</v>
      </c>
      <c r="N4789" s="340"/>
      <c r="O4789" s="354">
        <v>5</v>
      </c>
      <c r="P4789" s="340">
        <v>0</v>
      </c>
      <c r="Q4789" s="340">
        <v>0</v>
      </c>
      <c r="R4789" s="369"/>
      <c r="S4789">
        <f t="shared" si="488"/>
        <v>5</v>
      </c>
    </row>
    <row r="4790" spans="1:19" ht="16" hidden="1" x14ac:dyDescent="0.2">
      <c r="A4790" s="481" t="s">
        <v>473</v>
      </c>
      <c r="B4790" s="399">
        <v>3</v>
      </c>
      <c r="C4790" s="387" t="str">
        <f t="shared" si="491"/>
        <v>CC1.3</v>
      </c>
      <c r="D4790" s="388">
        <v>2</v>
      </c>
      <c r="E4790" s="504">
        <v>44161</v>
      </c>
      <c r="F4790" s="382" t="s">
        <v>267</v>
      </c>
      <c r="G4790" s="444">
        <f>INDEX([1]CAPS!$A:$A,MATCH(F:F,[1]CAPS!$H:$H,0))</f>
        <v>5738</v>
      </c>
      <c r="H4790" s="499"/>
      <c r="I4790" s="500"/>
      <c r="J4790" s="342" t="s">
        <v>276</v>
      </c>
      <c r="K4790" s="355">
        <v>3</v>
      </c>
      <c r="L4790" s="340">
        <v>0</v>
      </c>
      <c r="M4790" s="340">
        <v>0</v>
      </c>
      <c r="N4790" s="340">
        <v>0</v>
      </c>
      <c r="O4790" s="340">
        <v>0</v>
      </c>
      <c r="P4790" s="340">
        <v>0</v>
      </c>
      <c r="Q4790" s="340">
        <v>0</v>
      </c>
      <c r="R4790" s="369"/>
      <c r="S4790">
        <f t="shared" si="488"/>
        <v>3</v>
      </c>
    </row>
    <row r="4791" spans="1:19" ht="16" hidden="1" x14ac:dyDescent="0.2">
      <c r="A4791" s="481" t="s">
        <v>473</v>
      </c>
      <c r="B4791" s="399">
        <v>3</v>
      </c>
      <c r="C4791" s="387" t="str">
        <f t="shared" si="491"/>
        <v>CC1.3</v>
      </c>
      <c r="D4791" s="388">
        <v>2</v>
      </c>
      <c r="E4791" s="504">
        <v>44161</v>
      </c>
      <c r="F4791" s="382" t="s">
        <v>348</v>
      </c>
      <c r="G4791" s="444">
        <f>INDEX([1]CAPS!$A:$A,MATCH(F:F,[1]CAPS!$H:$H,0))</f>
        <v>4000</v>
      </c>
      <c r="H4791" s="501"/>
      <c r="I4791" s="502"/>
      <c r="J4791" s="342" t="s">
        <v>276</v>
      </c>
      <c r="K4791" s="355">
        <v>27</v>
      </c>
      <c r="L4791" s="340">
        <v>0</v>
      </c>
      <c r="M4791" s="340">
        <v>0</v>
      </c>
      <c r="N4791" s="340">
        <v>0</v>
      </c>
      <c r="O4791" s="340">
        <v>0</v>
      </c>
      <c r="P4791" s="340">
        <v>0</v>
      </c>
      <c r="Q4791" s="340">
        <v>0</v>
      </c>
      <c r="R4791" s="369"/>
      <c r="S4791">
        <f t="shared" si="488"/>
        <v>27</v>
      </c>
    </row>
    <row r="4792" spans="1:19" ht="16" hidden="1" x14ac:dyDescent="0.2">
      <c r="A4792" s="481" t="s">
        <v>473</v>
      </c>
      <c r="B4792" s="399">
        <v>3</v>
      </c>
      <c r="C4792" s="387" t="str">
        <f t="shared" si="491"/>
        <v>CC1.3</v>
      </c>
      <c r="D4792" s="388">
        <v>2</v>
      </c>
      <c r="E4792" s="504">
        <v>44161</v>
      </c>
      <c r="F4792" s="382" t="s">
        <v>161</v>
      </c>
      <c r="G4792" s="444">
        <f>INDEX([1]CAPS!$A:$A,MATCH(F:F,[1]CAPS!$H:$H,0))</f>
        <v>2603</v>
      </c>
      <c r="H4792" s="499"/>
      <c r="I4792" s="500"/>
      <c r="J4792" s="342" t="s">
        <v>276</v>
      </c>
      <c r="K4792" s="355">
        <v>1</v>
      </c>
      <c r="L4792" s="340">
        <v>0</v>
      </c>
      <c r="M4792" s="340">
        <v>0</v>
      </c>
      <c r="N4792" s="340">
        <v>0</v>
      </c>
      <c r="O4792" s="340">
        <v>0</v>
      </c>
      <c r="P4792" s="340">
        <v>0</v>
      </c>
      <c r="Q4792" s="340">
        <v>0</v>
      </c>
      <c r="R4792" s="369"/>
      <c r="S4792">
        <f t="shared" si="488"/>
        <v>1</v>
      </c>
    </row>
    <row r="4793" spans="1:19" ht="16" hidden="1" x14ac:dyDescent="0.2">
      <c r="A4793" s="481" t="s">
        <v>473</v>
      </c>
      <c r="B4793" s="399">
        <v>3</v>
      </c>
      <c r="C4793" s="387" t="str">
        <f t="shared" si="491"/>
        <v>CC1.3</v>
      </c>
      <c r="D4793" s="388">
        <v>2</v>
      </c>
      <c r="E4793" s="504">
        <v>44161</v>
      </c>
      <c r="F4793" s="382" t="s">
        <v>479</v>
      </c>
      <c r="G4793" s="444">
        <f>INDEX([1]CAPS!$A:$A,MATCH(F:F,[1]CAPS!$H:$H,0))</f>
        <v>11190</v>
      </c>
      <c r="H4793" s="501"/>
      <c r="I4793" s="502"/>
      <c r="J4793" s="342" t="s">
        <v>276</v>
      </c>
      <c r="K4793" s="355">
        <v>0</v>
      </c>
      <c r="L4793" s="340">
        <v>0</v>
      </c>
      <c r="M4793" s="340" t="s">
        <v>276</v>
      </c>
      <c r="N4793" s="340"/>
      <c r="O4793" s="354">
        <v>26</v>
      </c>
      <c r="P4793" s="340">
        <v>0</v>
      </c>
      <c r="Q4793" s="340">
        <v>0</v>
      </c>
      <c r="R4793" s="369"/>
      <c r="S4793">
        <f t="shared" si="488"/>
        <v>26</v>
      </c>
    </row>
    <row r="4794" spans="1:19" ht="16" x14ac:dyDescent="0.2">
      <c r="A4794" s="481" t="s">
        <v>473</v>
      </c>
      <c r="B4794" s="399">
        <v>3</v>
      </c>
      <c r="C4794" s="387" t="str">
        <f t="shared" si="491"/>
        <v>CC1.3</v>
      </c>
      <c r="D4794" s="388">
        <v>2</v>
      </c>
      <c r="E4794" s="504">
        <v>44161</v>
      </c>
      <c r="F4794" s="382" t="s">
        <v>127</v>
      </c>
      <c r="G4794" s="444">
        <f>INDEX([1]CAPS!$A:$A,MATCH(F:F,[1]CAPS!$H:$H,0))</f>
        <v>10605</v>
      </c>
      <c r="H4794" s="503"/>
      <c r="I4794" s="503"/>
      <c r="J4794" s="342" t="s">
        <v>276</v>
      </c>
      <c r="K4794" s="355">
        <v>16</v>
      </c>
      <c r="L4794" s="340">
        <v>0</v>
      </c>
      <c r="M4794" s="340" t="s">
        <v>276</v>
      </c>
      <c r="N4794" s="340">
        <v>0</v>
      </c>
      <c r="O4794" s="354" t="s">
        <v>276</v>
      </c>
      <c r="P4794" s="354" t="s">
        <v>276</v>
      </c>
      <c r="Q4794" s="354" t="s">
        <v>276</v>
      </c>
      <c r="R4794" s="369"/>
      <c r="S4794">
        <f t="shared" ref="S4794:S4795" si="494">SUM(J4794:K4794)</f>
        <v>16</v>
      </c>
    </row>
    <row r="4795" spans="1:19" ht="16" x14ac:dyDescent="0.2">
      <c r="A4795" s="481" t="s">
        <v>473</v>
      </c>
      <c r="B4795" s="399">
        <v>3</v>
      </c>
      <c r="C4795" s="387" t="str">
        <f t="shared" si="491"/>
        <v>CC1.3</v>
      </c>
      <c r="D4795" s="388">
        <v>2</v>
      </c>
      <c r="E4795" s="504">
        <v>44161</v>
      </c>
      <c r="F4795" s="536" t="s">
        <v>687</v>
      </c>
      <c r="G4795" s="444">
        <f>INDEX([1]CAPS!$A:$A,MATCH(F:F,[1]CAPS!$H:$H,0))</f>
        <v>5535</v>
      </c>
      <c r="H4795" s="503"/>
      <c r="I4795" s="503"/>
      <c r="J4795" s="342" t="s">
        <v>276</v>
      </c>
      <c r="K4795" s="355">
        <v>13</v>
      </c>
      <c r="L4795" s="340">
        <v>0</v>
      </c>
      <c r="M4795" s="340" t="s">
        <v>276</v>
      </c>
      <c r="N4795" s="340">
        <v>0</v>
      </c>
      <c r="O4795" s="354" t="s">
        <v>276</v>
      </c>
      <c r="P4795" s="354" t="s">
        <v>276</v>
      </c>
      <c r="Q4795" s="354" t="s">
        <v>276</v>
      </c>
      <c r="R4795" s="369" t="s">
        <v>906</v>
      </c>
      <c r="S4795">
        <f t="shared" si="494"/>
        <v>13</v>
      </c>
    </row>
    <row r="4796" spans="1:19" ht="16" hidden="1" x14ac:dyDescent="0.2">
      <c r="A4796" s="481" t="s">
        <v>473</v>
      </c>
      <c r="B4796" s="399">
        <v>3</v>
      </c>
      <c r="C4796" s="387" t="str">
        <f t="shared" si="491"/>
        <v>CC1.3</v>
      </c>
      <c r="D4796" s="388">
        <v>2</v>
      </c>
      <c r="E4796" s="504">
        <v>44161</v>
      </c>
      <c r="F4796" s="382" t="s">
        <v>477</v>
      </c>
      <c r="G4796" s="444">
        <f>INDEX([1]CAPS!$A:$A,MATCH(F:F,[1]CAPS!$H:$H,0))</f>
        <v>5043</v>
      </c>
      <c r="H4796" s="503"/>
      <c r="I4796" s="503"/>
      <c r="J4796" s="342" t="s">
        <v>276</v>
      </c>
      <c r="K4796" s="355">
        <v>2</v>
      </c>
      <c r="L4796" s="340">
        <v>0</v>
      </c>
      <c r="M4796" s="340" t="s">
        <v>276</v>
      </c>
      <c r="N4796" s="340">
        <v>0</v>
      </c>
      <c r="O4796" s="354">
        <v>2</v>
      </c>
      <c r="P4796" s="340">
        <v>0</v>
      </c>
      <c r="Q4796" s="340">
        <v>0</v>
      </c>
      <c r="R4796" s="369"/>
      <c r="S4796">
        <f t="shared" si="488"/>
        <v>4</v>
      </c>
    </row>
    <row r="4797" spans="1:19" ht="16" hidden="1" x14ac:dyDescent="0.2">
      <c r="A4797" s="481" t="s">
        <v>473</v>
      </c>
      <c r="B4797" s="399">
        <v>3</v>
      </c>
      <c r="C4797" s="387" t="str">
        <f t="shared" si="491"/>
        <v>CC1.3</v>
      </c>
      <c r="D4797" s="388">
        <v>2</v>
      </c>
      <c r="E4797" s="504">
        <v>44161</v>
      </c>
      <c r="F4797" s="382" t="s">
        <v>128</v>
      </c>
      <c r="G4797" s="444">
        <f>INDEX([1]CAPS!$A:$A,MATCH(F:F,[1]CAPS!$H:$H,0))</f>
        <v>3243</v>
      </c>
      <c r="H4797" s="503"/>
      <c r="I4797" s="503"/>
      <c r="J4797" s="342" t="s">
        <v>276</v>
      </c>
      <c r="K4797" s="355">
        <v>0</v>
      </c>
      <c r="L4797" s="340">
        <v>0</v>
      </c>
      <c r="M4797" s="340" t="s">
        <v>276</v>
      </c>
      <c r="N4797" s="340"/>
      <c r="O4797" s="354">
        <v>1</v>
      </c>
      <c r="P4797" s="340">
        <v>0</v>
      </c>
      <c r="Q4797" s="340">
        <v>0</v>
      </c>
      <c r="R4797" s="369"/>
      <c r="S4797">
        <f t="shared" si="488"/>
        <v>1</v>
      </c>
    </row>
    <row r="4798" spans="1:19" ht="16" hidden="1" x14ac:dyDescent="0.2">
      <c r="A4798" s="481" t="s">
        <v>473</v>
      </c>
      <c r="B4798" s="399">
        <v>4</v>
      </c>
      <c r="C4798" s="387" t="str">
        <f t="shared" si="491"/>
        <v>CC1.4</v>
      </c>
      <c r="D4798" s="388">
        <v>2</v>
      </c>
      <c r="E4798" s="504">
        <v>44161</v>
      </c>
      <c r="F4798" s="382" t="s">
        <v>267</v>
      </c>
      <c r="G4798" s="444">
        <f>INDEX([1]CAPS!$A:$A,MATCH(F:F,[1]CAPS!$H:$H,0))</f>
        <v>5738</v>
      </c>
      <c r="H4798" s="503"/>
      <c r="I4798" s="503"/>
      <c r="J4798" s="342" t="s">
        <v>276</v>
      </c>
      <c r="K4798" s="355">
        <v>3</v>
      </c>
      <c r="L4798" s="340">
        <v>0</v>
      </c>
      <c r="M4798" s="340">
        <v>0</v>
      </c>
      <c r="N4798" s="340">
        <v>4</v>
      </c>
      <c r="O4798" s="354">
        <v>3</v>
      </c>
      <c r="P4798" s="340">
        <v>1</v>
      </c>
      <c r="Q4798" s="340">
        <v>0</v>
      </c>
      <c r="R4798" s="369"/>
      <c r="S4798">
        <f t="shared" si="488"/>
        <v>6</v>
      </c>
    </row>
    <row r="4799" spans="1:19" ht="16" hidden="1" x14ac:dyDescent="0.2">
      <c r="A4799" s="481" t="s">
        <v>473</v>
      </c>
      <c r="B4799" s="399">
        <v>4</v>
      </c>
      <c r="C4799" s="387" t="str">
        <f t="shared" si="491"/>
        <v>CC1.4</v>
      </c>
      <c r="D4799" s="388">
        <v>2</v>
      </c>
      <c r="E4799" s="504">
        <v>44161</v>
      </c>
      <c r="F4799" s="382" t="s">
        <v>126</v>
      </c>
      <c r="G4799" s="444">
        <f>INDEX([1]CAPS!$A:$A,MATCH(F:F,[1]CAPS!$H:$H,0))</f>
        <v>7943</v>
      </c>
      <c r="H4799" s="503"/>
      <c r="I4799" s="503"/>
      <c r="J4799" s="342" t="s">
        <v>276</v>
      </c>
      <c r="K4799" s="340">
        <v>1</v>
      </c>
      <c r="L4799" s="340">
        <v>0</v>
      </c>
      <c r="M4799" s="340">
        <v>0</v>
      </c>
      <c r="N4799" s="340">
        <v>0</v>
      </c>
      <c r="O4799" s="340">
        <v>0</v>
      </c>
      <c r="P4799" s="340">
        <v>0</v>
      </c>
      <c r="Q4799" s="340">
        <v>0</v>
      </c>
      <c r="R4799" s="369"/>
      <c r="S4799">
        <f t="shared" si="488"/>
        <v>1</v>
      </c>
    </row>
    <row r="4800" spans="1:19" ht="16" hidden="1" x14ac:dyDescent="0.2">
      <c r="A4800" s="481" t="s">
        <v>473</v>
      </c>
      <c r="B4800" s="399">
        <v>4</v>
      </c>
      <c r="C4800" s="387" t="str">
        <f t="shared" si="491"/>
        <v>CC1.4</v>
      </c>
      <c r="D4800" s="388">
        <v>2</v>
      </c>
      <c r="E4800" s="504">
        <v>44161</v>
      </c>
      <c r="F4800" s="400" t="s">
        <v>480</v>
      </c>
      <c r="G4800" s="444">
        <f>INDEX([1]CAPS!$A:$A,MATCH(F:F,[1]CAPS!$H:$H,0))</f>
        <v>2599</v>
      </c>
      <c r="H4800" s="503"/>
      <c r="I4800" s="503"/>
      <c r="J4800" s="342" t="s">
        <v>276</v>
      </c>
      <c r="K4800" s="340">
        <v>1</v>
      </c>
      <c r="L4800" s="340">
        <v>0</v>
      </c>
      <c r="M4800" s="340">
        <v>0</v>
      </c>
      <c r="N4800" s="340">
        <v>0</v>
      </c>
      <c r="O4800" s="340">
        <v>0</v>
      </c>
      <c r="P4800" s="340">
        <v>0</v>
      </c>
      <c r="Q4800" s="340">
        <v>0</v>
      </c>
      <c r="R4800" s="369"/>
      <c r="S4800">
        <f t="shared" si="488"/>
        <v>1</v>
      </c>
    </row>
    <row r="4801" spans="1:19" ht="16" hidden="1" x14ac:dyDescent="0.2">
      <c r="A4801" s="481" t="s">
        <v>473</v>
      </c>
      <c r="B4801" s="399">
        <v>4</v>
      </c>
      <c r="C4801" s="387" t="str">
        <f t="shared" si="491"/>
        <v>CC1.4</v>
      </c>
      <c r="D4801" s="388">
        <v>2</v>
      </c>
      <c r="E4801" s="504">
        <v>44161</v>
      </c>
      <c r="F4801" s="383" t="s">
        <v>161</v>
      </c>
      <c r="G4801" s="444">
        <f>INDEX([1]CAPS!$A:$A,MATCH(F:F,[1]CAPS!$H:$H,0))</f>
        <v>2603</v>
      </c>
      <c r="H4801" s="503"/>
      <c r="I4801" s="503"/>
      <c r="J4801" s="342" t="s">
        <v>276</v>
      </c>
      <c r="K4801" s="355">
        <v>1</v>
      </c>
      <c r="L4801" s="340">
        <v>0</v>
      </c>
      <c r="M4801" s="340">
        <v>0</v>
      </c>
      <c r="N4801" s="340">
        <v>0</v>
      </c>
      <c r="O4801" s="340">
        <v>0</v>
      </c>
      <c r="P4801" s="340">
        <v>0</v>
      </c>
      <c r="Q4801" s="340">
        <v>0</v>
      </c>
      <c r="R4801" s="369"/>
      <c r="S4801">
        <f t="shared" si="488"/>
        <v>1</v>
      </c>
    </row>
    <row r="4802" spans="1:19" ht="16" hidden="1" x14ac:dyDescent="0.2">
      <c r="A4802" s="481" t="s">
        <v>473</v>
      </c>
      <c r="B4802" s="399">
        <v>4</v>
      </c>
      <c r="C4802" s="387" t="str">
        <f t="shared" si="491"/>
        <v>CC1.4</v>
      </c>
      <c r="D4802" s="388">
        <v>2</v>
      </c>
      <c r="E4802" s="504">
        <v>44161</v>
      </c>
      <c r="F4802" s="383" t="s">
        <v>348</v>
      </c>
      <c r="G4802" s="444">
        <f>INDEX([1]CAPS!$A:$A,MATCH(F:F,[1]CAPS!$H:$H,0))</f>
        <v>4000</v>
      </c>
      <c r="H4802" s="503"/>
      <c r="I4802" s="503"/>
      <c r="J4802" s="342" t="s">
        <v>276</v>
      </c>
      <c r="K4802" s="355">
        <v>20</v>
      </c>
      <c r="L4802" s="340">
        <v>0</v>
      </c>
      <c r="M4802" s="340">
        <v>3</v>
      </c>
      <c r="N4802" s="340">
        <v>0</v>
      </c>
      <c r="O4802" s="340">
        <v>0</v>
      </c>
      <c r="P4802" s="340">
        <v>0</v>
      </c>
      <c r="Q4802" s="340">
        <v>0</v>
      </c>
      <c r="R4802" s="369"/>
      <c r="S4802">
        <f t="shared" si="488"/>
        <v>20</v>
      </c>
    </row>
    <row r="4803" spans="1:19" ht="32" hidden="1" x14ac:dyDescent="0.2">
      <c r="A4803" s="481" t="s">
        <v>473</v>
      </c>
      <c r="B4803" s="399">
        <v>4</v>
      </c>
      <c r="C4803" s="387" t="str">
        <f t="shared" si="491"/>
        <v>CC1.4</v>
      </c>
      <c r="D4803" s="388">
        <v>2</v>
      </c>
      <c r="E4803" s="504">
        <v>44161</v>
      </c>
      <c r="F4803" s="383" t="s">
        <v>232</v>
      </c>
      <c r="G4803" s="444">
        <f>INDEX([1]CAPS!$A:$A,MATCH(F:F,[1]CAPS!$H:$H,0))</f>
        <v>8875</v>
      </c>
      <c r="H4803" s="503"/>
      <c r="I4803" s="503"/>
      <c r="J4803" s="342" t="s">
        <v>276</v>
      </c>
      <c r="K4803" s="355">
        <v>0</v>
      </c>
      <c r="L4803" s="340">
        <v>0</v>
      </c>
      <c r="M4803" s="340">
        <v>0</v>
      </c>
      <c r="N4803" s="340">
        <v>0</v>
      </c>
      <c r="O4803" s="354">
        <v>1</v>
      </c>
      <c r="P4803" s="340">
        <v>0</v>
      </c>
      <c r="Q4803" s="340">
        <v>0</v>
      </c>
      <c r="R4803" s="369"/>
      <c r="S4803">
        <f t="shared" si="488"/>
        <v>1</v>
      </c>
    </row>
    <row r="4804" spans="1:19" ht="16" hidden="1" x14ac:dyDescent="0.2">
      <c r="A4804" s="481" t="s">
        <v>473</v>
      </c>
      <c r="B4804" s="399">
        <v>4</v>
      </c>
      <c r="C4804" s="387" t="str">
        <f t="shared" si="491"/>
        <v>CC1.4</v>
      </c>
      <c r="D4804" s="388">
        <v>2</v>
      </c>
      <c r="E4804" s="504">
        <v>44161</v>
      </c>
      <c r="F4804" s="383" t="s">
        <v>479</v>
      </c>
      <c r="G4804" s="444">
        <f>INDEX([1]CAPS!$A:$A,MATCH(F:F,[1]CAPS!$H:$H,0))</f>
        <v>11190</v>
      </c>
      <c r="H4804" s="503"/>
      <c r="I4804" s="503"/>
      <c r="J4804" s="342" t="s">
        <v>276</v>
      </c>
      <c r="K4804" s="355">
        <v>0</v>
      </c>
      <c r="L4804" s="340">
        <v>0</v>
      </c>
      <c r="M4804" s="340" t="s">
        <v>276</v>
      </c>
      <c r="N4804" s="340">
        <v>0</v>
      </c>
      <c r="O4804" s="354">
        <v>18</v>
      </c>
      <c r="P4804" s="340">
        <v>0</v>
      </c>
      <c r="Q4804" s="340">
        <v>0</v>
      </c>
      <c r="R4804" s="369"/>
      <c r="S4804">
        <f t="shared" si="488"/>
        <v>18</v>
      </c>
    </row>
    <row r="4805" spans="1:19" ht="16" x14ac:dyDescent="0.2">
      <c r="A4805" s="481" t="s">
        <v>473</v>
      </c>
      <c r="B4805" s="399">
        <v>4</v>
      </c>
      <c r="C4805" s="387" t="str">
        <f t="shared" si="491"/>
        <v>CC1.4</v>
      </c>
      <c r="D4805" s="388">
        <v>2</v>
      </c>
      <c r="E4805" s="504">
        <v>44161</v>
      </c>
      <c r="F4805" s="536" t="s">
        <v>687</v>
      </c>
      <c r="G4805" s="444">
        <f>INDEX([1]CAPS!$A:$A,MATCH(F:F,[1]CAPS!$H:$H,0))</f>
        <v>5535</v>
      </c>
      <c r="H4805" s="503"/>
      <c r="I4805" s="503"/>
      <c r="J4805" s="342" t="s">
        <v>276</v>
      </c>
      <c r="K4805" s="355">
        <v>11</v>
      </c>
      <c r="L4805" s="340">
        <v>0</v>
      </c>
      <c r="M4805" s="340" t="s">
        <v>276</v>
      </c>
      <c r="N4805" s="340">
        <v>0</v>
      </c>
      <c r="O4805" s="354" t="s">
        <v>276</v>
      </c>
      <c r="P4805" s="354" t="s">
        <v>276</v>
      </c>
      <c r="Q4805" s="354" t="s">
        <v>276</v>
      </c>
      <c r="R4805" s="369" t="s">
        <v>906</v>
      </c>
      <c r="S4805">
        <f>SUM(J4805:K4805)</f>
        <v>11</v>
      </c>
    </row>
    <row r="4806" spans="1:19" ht="16" hidden="1" x14ac:dyDescent="0.2">
      <c r="A4806" s="481" t="s">
        <v>473</v>
      </c>
      <c r="B4806" s="399">
        <v>4</v>
      </c>
      <c r="C4806" s="387" t="str">
        <f t="shared" si="491"/>
        <v>CC1.4</v>
      </c>
      <c r="D4806" s="388">
        <v>2</v>
      </c>
      <c r="E4806" s="504">
        <v>44161</v>
      </c>
      <c r="F4806" s="383" t="s">
        <v>477</v>
      </c>
      <c r="G4806" s="444">
        <f>INDEX([1]CAPS!$A:$A,MATCH(F:F,[1]CAPS!$H:$H,0))</f>
        <v>5043</v>
      </c>
      <c r="H4806" s="503"/>
      <c r="I4806" s="503"/>
      <c r="J4806" s="342" t="s">
        <v>276</v>
      </c>
      <c r="K4806" s="355">
        <v>2</v>
      </c>
      <c r="L4806" s="340">
        <v>0</v>
      </c>
      <c r="M4806" s="340" t="s">
        <v>276</v>
      </c>
      <c r="N4806" s="340">
        <v>1</v>
      </c>
      <c r="O4806" s="354">
        <v>0</v>
      </c>
      <c r="P4806" s="340">
        <v>0</v>
      </c>
      <c r="Q4806" s="340">
        <v>0</v>
      </c>
      <c r="R4806" s="369"/>
      <c r="S4806">
        <f t="shared" si="488"/>
        <v>2</v>
      </c>
    </row>
    <row r="4807" spans="1:19" ht="32" hidden="1" x14ac:dyDescent="0.2">
      <c r="A4807" s="481" t="s">
        <v>473</v>
      </c>
      <c r="B4807" s="399">
        <v>4</v>
      </c>
      <c r="C4807" s="387" t="str">
        <f t="shared" si="491"/>
        <v>CC1.4</v>
      </c>
      <c r="D4807" s="388">
        <v>2</v>
      </c>
      <c r="E4807" s="504">
        <v>44161</v>
      </c>
      <c r="F4807" s="392" t="s">
        <v>481</v>
      </c>
      <c r="G4807" s="444">
        <f>INDEX([1]CAPS!$A:$A,MATCH(F:F,[1]CAPS!$H:$H,0))</f>
        <v>4230</v>
      </c>
      <c r="H4807" s="503"/>
      <c r="I4807" s="503"/>
      <c r="J4807" s="342" t="s">
        <v>276</v>
      </c>
      <c r="K4807" s="355">
        <v>0</v>
      </c>
      <c r="L4807" s="340">
        <v>0</v>
      </c>
      <c r="M4807" s="340">
        <v>0</v>
      </c>
      <c r="N4807" s="340">
        <v>0</v>
      </c>
      <c r="O4807" s="354">
        <v>2</v>
      </c>
      <c r="P4807" s="340">
        <v>0</v>
      </c>
      <c r="Q4807" s="340">
        <v>0</v>
      </c>
      <c r="R4807" s="369" t="s">
        <v>907</v>
      </c>
      <c r="S4807">
        <f t="shared" si="488"/>
        <v>2</v>
      </c>
    </row>
    <row r="4808" spans="1:19" ht="16" x14ac:dyDescent="0.2">
      <c r="A4808" s="481" t="s">
        <v>473</v>
      </c>
      <c r="B4808" s="399">
        <v>4</v>
      </c>
      <c r="C4808" s="387" t="str">
        <f t="shared" si="491"/>
        <v>CC1.4</v>
      </c>
      <c r="D4808" s="388">
        <v>2</v>
      </c>
      <c r="E4808" s="504">
        <v>44161</v>
      </c>
      <c r="F4808" s="383" t="s">
        <v>127</v>
      </c>
      <c r="G4808" s="444">
        <f>INDEX([1]CAPS!$A:$A,MATCH(F:F,[1]CAPS!$H:$H,0))</f>
        <v>10605</v>
      </c>
      <c r="H4808" s="503"/>
      <c r="I4808" s="503"/>
      <c r="J4808" s="342" t="s">
        <v>276</v>
      </c>
      <c r="K4808" s="355">
        <v>11</v>
      </c>
      <c r="L4808" s="340">
        <v>0</v>
      </c>
      <c r="M4808" s="340" t="s">
        <v>276</v>
      </c>
      <c r="N4808" s="340">
        <v>0</v>
      </c>
      <c r="O4808" s="354" t="s">
        <v>276</v>
      </c>
      <c r="P4808" s="354" t="s">
        <v>276</v>
      </c>
      <c r="Q4808" s="354" t="s">
        <v>276</v>
      </c>
      <c r="R4808" s="369"/>
      <c r="S4808">
        <f>SUM(J4808:K4808)</f>
        <v>11</v>
      </c>
    </row>
    <row r="4809" spans="1:19" ht="16" hidden="1" x14ac:dyDescent="0.2">
      <c r="A4809" s="481" t="s">
        <v>473</v>
      </c>
      <c r="B4809" s="399">
        <v>4</v>
      </c>
      <c r="C4809" s="387" t="str">
        <f t="shared" si="491"/>
        <v>CC1.4</v>
      </c>
      <c r="D4809" s="388">
        <v>2</v>
      </c>
      <c r="E4809" s="504">
        <v>44161</v>
      </c>
      <c r="F4809" s="383" t="s">
        <v>128</v>
      </c>
      <c r="G4809" s="444">
        <f>INDEX([1]CAPS!$A:$A,MATCH(F:F,[1]CAPS!$H:$H,0))</f>
        <v>3243</v>
      </c>
      <c r="H4809" s="503"/>
      <c r="I4809" s="503"/>
      <c r="J4809" s="342" t="s">
        <v>276</v>
      </c>
      <c r="K4809" s="340">
        <v>0</v>
      </c>
      <c r="L4809" s="340">
        <v>0</v>
      </c>
      <c r="M4809" s="340" t="s">
        <v>276</v>
      </c>
      <c r="N4809" s="340">
        <v>0</v>
      </c>
      <c r="O4809" s="354">
        <v>12</v>
      </c>
      <c r="P4809" s="340">
        <v>0</v>
      </c>
      <c r="Q4809" s="340">
        <v>0</v>
      </c>
      <c r="R4809" s="369"/>
      <c r="S4809">
        <f t="shared" si="488"/>
        <v>12</v>
      </c>
    </row>
    <row r="4810" spans="1:19" ht="16" hidden="1" x14ac:dyDescent="0.2">
      <c r="A4810" s="481" t="s">
        <v>473</v>
      </c>
      <c r="B4810" s="399">
        <v>4</v>
      </c>
      <c r="C4810" s="387" t="str">
        <f t="shared" si="491"/>
        <v>CC1.4</v>
      </c>
      <c r="D4810" s="388">
        <v>2</v>
      </c>
      <c r="E4810" s="504">
        <v>44161</v>
      </c>
      <c r="F4810" s="383" t="s">
        <v>754</v>
      </c>
      <c r="G4810" s="444" t="e">
        <f>INDEX([1]CAPS!$A:$A,MATCH(F:F,[1]CAPS!$H:$H,0))</f>
        <v>#N/A</v>
      </c>
      <c r="H4810" s="503"/>
      <c r="I4810" s="503"/>
      <c r="J4810" s="342" t="s">
        <v>276</v>
      </c>
      <c r="K4810" s="340">
        <v>0</v>
      </c>
      <c r="L4810" s="340">
        <v>0</v>
      </c>
      <c r="M4810" s="340">
        <v>0</v>
      </c>
      <c r="N4810" s="340">
        <v>0</v>
      </c>
      <c r="O4810" s="354">
        <v>2</v>
      </c>
      <c r="P4810" s="340">
        <v>0</v>
      </c>
      <c r="Q4810" s="340">
        <v>0</v>
      </c>
      <c r="R4810" s="369"/>
      <c r="S4810">
        <f t="shared" si="488"/>
        <v>2</v>
      </c>
    </row>
    <row r="4811" spans="1:19" ht="16" hidden="1" x14ac:dyDescent="0.2">
      <c r="A4811" s="481" t="s">
        <v>473</v>
      </c>
      <c r="B4811" s="399">
        <v>4</v>
      </c>
      <c r="C4811" s="387" t="str">
        <f t="shared" si="491"/>
        <v>CC1.4</v>
      </c>
      <c r="D4811" s="388">
        <v>2</v>
      </c>
      <c r="E4811" s="504">
        <v>44161</v>
      </c>
      <c r="F4811" s="383" t="s">
        <v>132</v>
      </c>
      <c r="G4811" s="444">
        <f>INDEX([1]CAPS!$A:$A,MATCH(F:F,[1]CAPS!$H:$H,0))</f>
        <v>2469</v>
      </c>
      <c r="H4811" s="503"/>
      <c r="I4811" s="503"/>
      <c r="J4811" s="342" t="s">
        <v>276</v>
      </c>
      <c r="K4811" s="340">
        <v>0</v>
      </c>
      <c r="L4811" s="340">
        <v>0</v>
      </c>
      <c r="M4811" s="340" t="s">
        <v>276</v>
      </c>
      <c r="N4811" s="340">
        <v>0</v>
      </c>
      <c r="O4811" s="354">
        <v>2</v>
      </c>
      <c r="P4811" s="340">
        <v>0</v>
      </c>
      <c r="Q4811" s="340">
        <v>0</v>
      </c>
      <c r="R4811" s="369"/>
      <c r="S4811">
        <f t="shared" ref="S4811:S4872" si="495">SUM(J4811:K4811)+O4811</f>
        <v>2</v>
      </c>
    </row>
    <row r="4812" spans="1:19" ht="16" hidden="1" x14ac:dyDescent="0.2">
      <c r="A4812" s="481" t="s">
        <v>473</v>
      </c>
      <c r="B4812" s="399">
        <v>4</v>
      </c>
      <c r="C4812" s="387" t="str">
        <f t="shared" si="491"/>
        <v>CC1.4</v>
      </c>
      <c r="D4812" s="388">
        <v>2</v>
      </c>
      <c r="E4812" s="504">
        <v>44161</v>
      </c>
      <c r="F4812" s="383" t="s">
        <v>273</v>
      </c>
      <c r="G4812" s="444">
        <f>INDEX([1]CAPS!$A:$A,MATCH(F:F,[1]CAPS!$H:$H,0))</f>
        <v>2501</v>
      </c>
      <c r="H4812" s="503"/>
      <c r="I4812" s="503"/>
      <c r="J4812" s="342" t="s">
        <v>276</v>
      </c>
      <c r="K4812" s="340">
        <v>0</v>
      </c>
      <c r="L4812" s="340">
        <v>0</v>
      </c>
      <c r="M4812" s="340" t="s">
        <v>276</v>
      </c>
      <c r="N4812" s="340">
        <v>0</v>
      </c>
      <c r="O4812" s="354">
        <v>1</v>
      </c>
      <c r="P4812" s="340">
        <v>0</v>
      </c>
      <c r="Q4812" s="340">
        <v>0</v>
      </c>
      <c r="R4812" s="537" t="s">
        <v>908</v>
      </c>
      <c r="S4812">
        <f t="shared" si="495"/>
        <v>1</v>
      </c>
    </row>
    <row r="4813" spans="1:19" ht="16" hidden="1" x14ac:dyDescent="0.2">
      <c r="A4813" s="481" t="s">
        <v>473</v>
      </c>
      <c r="B4813" s="399">
        <v>5</v>
      </c>
      <c r="C4813" s="387" t="str">
        <f t="shared" si="491"/>
        <v>CC1.5</v>
      </c>
      <c r="D4813" s="388">
        <v>2</v>
      </c>
      <c r="E4813" s="504">
        <v>44161</v>
      </c>
      <c r="F4813" s="383" t="s">
        <v>348</v>
      </c>
      <c r="G4813" s="444">
        <f>INDEX([1]CAPS!$A:$A,MATCH(F:F,[1]CAPS!$H:$H,0))</f>
        <v>4000</v>
      </c>
      <c r="H4813" s="503"/>
      <c r="I4813" s="503"/>
      <c r="J4813" s="342" t="s">
        <v>276</v>
      </c>
      <c r="K4813" s="355">
        <v>9</v>
      </c>
      <c r="L4813" s="340">
        <v>0</v>
      </c>
      <c r="M4813" s="340">
        <v>0</v>
      </c>
      <c r="N4813" s="340">
        <v>0</v>
      </c>
      <c r="O4813" s="340">
        <v>0</v>
      </c>
      <c r="P4813" s="340">
        <v>0</v>
      </c>
      <c r="Q4813" s="340">
        <v>0</v>
      </c>
      <c r="R4813" s="369"/>
      <c r="S4813">
        <f t="shared" si="495"/>
        <v>9</v>
      </c>
    </row>
    <row r="4814" spans="1:19" ht="16" hidden="1" x14ac:dyDescent="0.2">
      <c r="A4814" s="481" t="s">
        <v>473</v>
      </c>
      <c r="B4814" s="399">
        <v>5</v>
      </c>
      <c r="C4814" s="387" t="str">
        <f t="shared" si="491"/>
        <v>CC1.5</v>
      </c>
      <c r="D4814" s="388">
        <v>2</v>
      </c>
      <c r="E4814" s="504">
        <v>44161</v>
      </c>
      <c r="F4814" s="383" t="s">
        <v>267</v>
      </c>
      <c r="G4814" s="444">
        <f>INDEX([1]CAPS!$A:$A,MATCH(F:F,[1]CAPS!$H:$H,0))</f>
        <v>5738</v>
      </c>
      <c r="H4814" s="503"/>
      <c r="I4814" s="503"/>
      <c r="J4814" s="342" t="s">
        <v>276</v>
      </c>
      <c r="K4814" s="355">
        <v>0</v>
      </c>
      <c r="L4814" s="340">
        <v>0</v>
      </c>
      <c r="M4814" s="340">
        <v>1</v>
      </c>
      <c r="N4814" s="340">
        <v>0</v>
      </c>
      <c r="O4814" s="340">
        <v>0</v>
      </c>
      <c r="P4814" s="340">
        <v>0</v>
      </c>
      <c r="Q4814" s="340">
        <v>0</v>
      </c>
      <c r="R4814" s="369"/>
      <c r="S4814">
        <f t="shared" si="495"/>
        <v>0</v>
      </c>
    </row>
    <row r="4815" spans="1:19" ht="16" hidden="1" x14ac:dyDescent="0.2">
      <c r="A4815" s="481" t="s">
        <v>473</v>
      </c>
      <c r="B4815" s="399">
        <v>5</v>
      </c>
      <c r="C4815" s="387" t="str">
        <f t="shared" si="491"/>
        <v>CC1.5</v>
      </c>
      <c r="D4815" s="388">
        <v>2</v>
      </c>
      <c r="E4815" s="504">
        <v>44161</v>
      </c>
      <c r="F4815" s="383" t="s">
        <v>479</v>
      </c>
      <c r="G4815" s="444">
        <f>INDEX([1]CAPS!$A:$A,MATCH(F:F,[1]CAPS!$H:$H,0))</f>
        <v>11190</v>
      </c>
      <c r="H4815" s="503"/>
      <c r="I4815" s="503"/>
      <c r="J4815" s="342" t="s">
        <v>276</v>
      </c>
      <c r="K4815" s="355">
        <v>0</v>
      </c>
      <c r="L4815" s="340">
        <v>0</v>
      </c>
      <c r="M4815" s="340" t="s">
        <v>276</v>
      </c>
      <c r="N4815" s="340">
        <v>0</v>
      </c>
      <c r="O4815" s="354">
        <v>9</v>
      </c>
      <c r="P4815" s="340"/>
      <c r="Q4815" s="340">
        <v>0</v>
      </c>
      <c r="R4815" s="369"/>
      <c r="S4815">
        <f t="shared" si="495"/>
        <v>9</v>
      </c>
    </row>
    <row r="4816" spans="1:19" ht="16" hidden="1" x14ac:dyDescent="0.2">
      <c r="A4816" s="481" t="s">
        <v>473</v>
      </c>
      <c r="B4816" s="399">
        <v>5</v>
      </c>
      <c r="C4816" s="387" t="str">
        <f t="shared" si="491"/>
        <v>CC1.5</v>
      </c>
      <c r="D4816" s="388">
        <v>2</v>
      </c>
      <c r="E4816" s="504">
        <v>44161</v>
      </c>
      <c r="F4816" s="383" t="s">
        <v>273</v>
      </c>
      <c r="G4816" s="444">
        <f>INDEX([1]CAPS!$A:$A,MATCH(F:F,[1]CAPS!$H:$H,0))</f>
        <v>2501</v>
      </c>
      <c r="H4816" s="503"/>
      <c r="I4816" s="503"/>
      <c r="J4816" s="342" t="s">
        <v>276</v>
      </c>
      <c r="K4816" s="355">
        <v>0</v>
      </c>
      <c r="L4816" s="340">
        <v>0</v>
      </c>
      <c r="M4816" s="340" t="s">
        <v>276</v>
      </c>
      <c r="N4816" s="340">
        <v>0</v>
      </c>
      <c r="O4816" s="354">
        <v>9</v>
      </c>
      <c r="P4816" s="340">
        <v>1</v>
      </c>
      <c r="Q4816" s="340">
        <v>0</v>
      </c>
      <c r="R4816" s="537" t="s">
        <v>908</v>
      </c>
      <c r="S4816">
        <f t="shared" si="495"/>
        <v>9</v>
      </c>
    </row>
    <row r="4817" spans="1:19" ht="16" x14ac:dyDescent="0.2">
      <c r="A4817" s="481" t="s">
        <v>473</v>
      </c>
      <c r="B4817" s="399">
        <v>5</v>
      </c>
      <c r="C4817" s="387" t="str">
        <f t="shared" si="491"/>
        <v>CC1.5</v>
      </c>
      <c r="D4817" s="388">
        <v>2</v>
      </c>
      <c r="E4817" s="504">
        <v>44161</v>
      </c>
      <c r="F4817" s="536" t="s">
        <v>687</v>
      </c>
      <c r="G4817" s="444">
        <f>INDEX([1]CAPS!$A:$A,MATCH(F:F,[1]CAPS!$H:$H,0))</f>
        <v>5535</v>
      </c>
      <c r="H4817" s="503"/>
      <c r="I4817" s="503"/>
      <c r="J4817" s="342" t="s">
        <v>276</v>
      </c>
      <c r="K4817" s="355">
        <v>9</v>
      </c>
      <c r="L4817" s="340">
        <v>0</v>
      </c>
      <c r="M4817" s="340" t="s">
        <v>276</v>
      </c>
      <c r="N4817" s="340">
        <v>0</v>
      </c>
      <c r="O4817" s="354" t="s">
        <v>276</v>
      </c>
      <c r="P4817" s="354" t="s">
        <v>276</v>
      </c>
      <c r="Q4817" s="354" t="s">
        <v>276</v>
      </c>
      <c r="R4817" s="369" t="s">
        <v>906</v>
      </c>
      <c r="S4817">
        <f>SUM(J4817:K4817)</f>
        <v>9</v>
      </c>
    </row>
    <row r="4818" spans="1:19" ht="32" hidden="1" x14ac:dyDescent="0.2">
      <c r="A4818" s="481" t="s">
        <v>473</v>
      </c>
      <c r="B4818" s="399">
        <v>5</v>
      </c>
      <c r="C4818" s="387" t="str">
        <f t="shared" si="491"/>
        <v>CC1.5</v>
      </c>
      <c r="D4818" s="388">
        <v>2</v>
      </c>
      <c r="E4818" s="504">
        <v>44161</v>
      </c>
      <c r="F4818" s="383" t="s">
        <v>481</v>
      </c>
      <c r="G4818" s="444">
        <f>INDEX([1]CAPS!$A:$A,MATCH(F:F,[1]CAPS!$H:$H,0))</f>
        <v>4230</v>
      </c>
      <c r="H4818" s="503"/>
      <c r="I4818" s="503"/>
      <c r="J4818" s="342" t="s">
        <v>276</v>
      </c>
      <c r="K4818" s="355">
        <v>0</v>
      </c>
      <c r="L4818" s="340">
        <v>0</v>
      </c>
      <c r="M4818" s="340">
        <v>0</v>
      </c>
      <c r="N4818" s="340">
        <v>0</v>
      </c>
      <c r="O4818" s="354">
        <v>2</v>
      </c>
      <c r="P4818" s="340">
        <v>0</v>
      </c>
      <c r="Q4818" s="340">
        <v>0</v>
      </c>
      <c r="R4818" s="369"/>
      <c r="S4818">
        <f t="shared" si="495"/>
        <v>2</v>
      </c>
    </row>
    <row r="4819" spans="1:19" ht="16" hidden="1" x14ac:dyDescent="0.2">
      <c r="A4819" s="481" t="s">
        <v>473</v>
      </c>
      <c r="B4819" s="399">
        <v>5</v>
      </c>
      <c r="C4819" s="387" t="str">
        <f t="shared" si="491"/>
        <v>CC1.5</v>
      </c>
      <c r="D4819" s="388">
        <v>2</v>
      </c>
      <c r="E4819" s="504">
        <v>44161</v>
      </c>
      <c r="F4819" s="383" t="s">
        <v>126</v>
      </c>
      <c r="G4819" s="444">
        <f>INDEX([1]CAPS!$A:$A,MATCH(F:F,[1]CAPS!$H:$H,0))</f>
        <v>7943</v>
      </c>
      <c r="H4819" s="503"/>
      <c r="I4819" s="503"/>
      <c r="J4819" s="342" t="s">
        <v>276</v>
      </c>
      <c r="K4819" s="355">
        <v>0</v>
      </c>
      <c r="L4819" s="340">
        <v>0</v>
      </c>
      <c r="M4819" s="340">
        <v>0</v>
      </c>
      <c r="N4819" s="340">
        <v>0</v>
      </c>
      <c r="O4819" s="354">
        <v>4</v>
      </c>
      <c r="P4819" s="340">
        <v>0</v>
      </c>
      <c r="Q4819" s="340">
        <v>0</v>
      </c>
      <c r="R4819" s="369" t="s">
        <v>663</v>
      </c>
      <c r="S4819">
        <f t="shared" si="495"/>
        <v>4</v>
      </c>
    </row>
    <row r="4820" spans="1:19" ht="16" hidden="1" x14ac:dyDescent="0.2">
      <c r="A4820" s="481" t="s">
        <v>473</v>
      </c>
      <c r="B4820" s="399">
        <v>5</v>
      </c>
      <c r="C4820" s="387" t="str">
        <f t="shared" si="491"/>
        <v>CC1.5</v>
      </c>
      <c r="D4820" s="388">
        <v>2</v>
      </c>
      <c r="E4820" s="504">
        <v>44161</v>
      </c>
      <c r="F4820" s="383" t="s">
        <v>128</v>
      </c>
      <c r="G4820" s="444">
        <f>INDEX([1]CAPS!$A:$A,MATCH(F:F,[1]CAPS!$H:$H,0))</f>
        <v>3243</v>
      </c>
      <c r="H4820" s="503"/>
      <c r="I4820" s="503"/>
      <c r="J4820" s="342" t="s">
        <v>276</v>
      </c>
      <c r="K4820" s="355">
        <v>0</v>
      </c>
      <c r="L4820" s="340">
        <v>0</v>
      </c>
      <c r="M4820" s="340" t="s">
        <v>276</v>
      </c>
      <c r="N4820" s="340">
        <v>0</v>
      </c>
      <c r="O4820" s="354">
        <v>8</v>
      </c>
      <c r="P4820" s="340">
        <v>0</v>
      </c>
      <c r="Q4820" s="340">
        <v>0</v>
      </c>
      <c r="R4820" s="369"/>
      <c r="S4820">
        <f t="shared" si="495"/>
        <v>8</v>
      </c>
    </row>
    <row r="4821" spans="1:19" ht="16" hidden="1" x14ac:dyDescent="0.2">
      <c r="A4821" s="481" t="s">
        <v>473</v>
      </c>
      <c r="B4821" s="399">
        <v>5</v>
      </c>
      <c r="C4821" s="387" t="str">
        <f t="shared" si="491"/>
        <v>CC1.5</v>
      </c>
      <c r="D4821" s="388">
        <v>2</v>
      </c>
      <c r="E4821" s="504">
        <v>44161</v>
      </c>
      <c r="F4821" s="383" t="s">
        <v>482</v>
      </c>
      <c r="G4821" s="444">
        <f>INDEX([1]CAPS!$A:$A,MATCH(F:F,[1]CAPS!$H:$H,0))</f>
        <v>3596</v>
      </c>
      <c r="H4821" s="503"/>
      <c r="I4821" s="503"/>
      <c r="J4821" s="342" t="s">
        <v>276</v>
      </c>
      <c r="K4821" s="355">
        <v>0</v>
      </c>
      <c r="L4821" s="340">
        <v>0</v>
      </c>
      <c r="M4821" s="340">
        <v>0</v>
      </c>
      <c r="N4821" s="340">
        <v>0</v>
      </c>
      <c r="O4821" s="354">
        <v>2</v>
      </c>
      <c r="P4821" s="340">
        <v>0</v>
      </c>
      <c r="Q4821" s="340">
        <v>0</v>
      </c>
      <c r="R4821" s="369"/>
      <c r="S4821">
        <f t="shared" si="495"/>
        <v>2</v>
      </c>
    </row>
    <row r="4822" spans="1:19" ht="16" hidden="1" x14ac:dyDescent="0.2">
      <c r="A4822" s="481" t="s">
        <v>473</v>
      </c>
      <c r="B4822" s="399">
        <v>5</v>
      </c>
      <c r="C4822" s="387" t="str">
        <f t="shared" si="491"/>
        <v>CC1.5</v>
      </c>
      <c r="D4822" s="388">
        <v>2</v>
      </c>
      <c r="E4822" s="504">
        <v>44161</v>
      </c>
      <c r="F4822" s="383" t="s">
        <v>267</v>
      </c>
      <c r="G4822" s="444">
        <f>INDEX([1]CAPS!$A:$A,MATCH(F:F,[1]CAPS!$H:$H,0))</f>
        <v>5738</v>
      </c>
      <c r="H4822" s="503"/>
      <c r="I4822" s="503"/>
      <c r="J4822" s="342" t="s">
        <v>276</v>
      </c>
      <c r="K4822" s="355">
        <v>0</v>
      </c>
      <c r="L4822" s="340">
        <v>0</v>
      </c>
      <c r="M4822" s="340">
        <v>0</v>
      </c>
      <c r="N4822" s="340">
        <v>0</v>
      </c>
      <c r="O4822" s="354">
        <v>12</v>
      </c>
      <c r="P4822" s="340">
        <v>0</v>
      </c>
      <c r="Q4822" s="340">
        <v>0</v>
      </c>
      <c r="R4822" s="369"/>
      <c r="S4822">
        <f t="shared" si="495"/>
        <v>12</v>
      </c>
    </row>
    <row r="4823" spans="1:19" ht="16" hidden="1" x14ac:dyDescent="0.2">
      <c r="A4823" s="481" t="s">
        <v>473</v>
      </c>
      <c r="B4823" s="399">
        <v>5</v>
      </c>
      <c r="C4823" s="387" t="str">
        <f t="shared" si="491"/>
        <v>CC1.5</v>
      </c>
      <c r="D4823" s="388">
        <v>2</v>
      </c>
      <c r="E4823" s="504">
        <v>44161</v>
      </c>
      <c r="F4823" s="383" t="s">
        <v>754</v>
      </c>
      <c r="G4823" s="444" t="e">
        <f>INDEX([1]CAPS!$A:$A,MATCH(F:F,[1]CAPS!$H:$H,0))</f>
        <v>#N/A</v>
      </c>
      <c r="H4823" s="503"/>
      <c r="I4823" s="503"/>
      <c r="J4823" s="342" t="s">
        <v>276</v>
      </c>
      <c r="K4823" s="355">
        <v>0</v>
      </c>
      <c r="L4823" s="340">
        <v>0</v>
      </c>
      <c r="M4823" s="340">
        <v>0</v>
      </c>
      <c r="N4823" s="340">
        <v>0</v>
      </c>
      <c r="O4823" s="354">
        <v>4</v>
      </c>
      <c r="P4823" s="340">
        <v>0</v>
      </c>
      <c r="Q4823" s="340">
        <v>0</v>
      </c>
      <c r="R4823" s="369"/>
      <c r="S4823">
        <f t="shared" si="495"/>
        <v>4</v>
      </c>
    </row>
    <row r="4824" spans="1:19" ht="16" x14ac:dyDescent="0.2">
      <c r="A4824" s="481" t="s">
        <v>473</v>
      </c>
      <c r="B4824" s="399">
        <v>5</v>
      </c>
      <c r="C4824" s="387" t="str">
        <f t="shared" si="491"/>
        <v>CC1.5</v>
      </c>
      <c r="D4824" s="388">
        <v>2</v>
      </c>
      <c r="E4824" s="504">
        <v>44161</v>
      </c>
      <c r="F4824" s="383" t="s">
        <v>129</v>
      </c>
      <c r="G4824" s="444">
        <f>INDEX([1]CAPS!$A:$A,MATCH(F:F,[1]CAPS!$H:$H,0))</f>
        <v>5532</v>
      </c>
      <c r="H4824" s="503"/>
      <c r="I4824" s="503"/>
      <c r="J4824" s="342" t="s">
        <v>276</v>
      </c>
      <c r="K4824" s="355">
        <v>1</v>
      </c>
      <c r="L4824" s="340">
        <v>0</v>
      </c>
      <c r="M4824" s="340" t="s">
        <v>276</v>
      </c>
      <c r="N4824" s="340">
        <v>0</v>
      </c>
      <c r="O4824" s="354" t="s">
        <v>276</v>
      </c>
      <c r="P4824" s="354" t="s">
        <v>276</v>
      </c>
      <c r="Q4824" s="354" t="s">
        <v>276</v>
      </c>
      <c r="R4824" s="369"/>
      <c r="S4824">
        <f>SUM(J4824:K4824)</f>
        <v>1</v>
      </c>
    </row>
    <row r="4825" spans="1:19" ht="16" hidden="1" x14ac:dyDescent="0.2">
      <c r="A4825" s="481" t="s">
        <v>473</v>
      </c>
      <c r="B4825" s="399">
        <v>6</v>
      </c>
      <c r="C4825" s="387" t="str">
        <f t="shared" si="491"/>
        <v>CC1.6</v>
      </c>
      <c r="D4825" s="388">
        <v>2</v>
      </c>
      <c r="E4825" s="504">
        <v>44161</v>
      </c>
      <c r="F4825" s="383" t="s">
        <v>267</v>
      </c>
      <c r="G4825" s="444">
        <f>INDEX([1]CAPS!$A:$A,MATCH(F:F,[1]CAPS!$H:$H,0))</f>
        <v>5738</v>
      </c>
      <c r="H4825" s="503"/>
      <c r="I4825" s="503"/>
      <c r="J4825" s="342" t="s">
        <v>276</v>
      </c>
      <c r="K4825" s="355">
        <v>1</v>
      </c>
      <c r="L4825" s="340">
        <v>0</v>
      </c>
      <c r="M4825" s="340">
        <v>0</v>
      </c>
      <c r="N4825" s="340">
        <v>0</v>
      </c>
      <c r="O4825" s="354">
        <v>32</v>
      </c>
      <c r="P4825" s="340">
        <v>0</v>
      </c>
      <c r="Q4825" s="340">
        <v>0</v>
      </c>
      <c r="R4825" s="369"/>
      <c r="S4825">
        <f t="shared" si="495"/>
        <v>33</v>
      </c>
    </row>
    <row r="4826" spans="1:19" ht="16" hidden="1" x14ac:dyDescent="0.2">
      <c r="A4826" s="481" t="s">
        <v>473</v>
      </c>
      <c r="B4826" s="399">
        <v>6</v>
      </c>
      <c r="C4826" s="387" t="str">
        <f t="shared" si="491"/>
        <v>CC1.6</v>
      </c>
      <c r="D4826" s="388">
        <v>2</v>
      </c>
      <c r="E4826" s="504">
        <v>44161</v>
      </c>
      <c r="F4826" s="382" t="s">
        <v>126</v>
      </c>
      <c r="G4826" s="444">
        <f>INDEX([1]CAPS!$A:$A,MATCH(F:F,[1]CAPS!$H:$H,0))</f>
        <v>7943</v>
      </c>
      <c r="H4826" s="503"/>
      <c r="I4826" s="503"/>
      <c r="J4826" s="342" t="s">
        <v>276</v>
      </c>
      <c r="K4826" s="355">
        <v>1</v>
      </c>
      <c r="L4826" s="340">
        <v>0</v>
      </c>
      <c r="M4826" s="340">
        <v>0</v>
      </c>
      <c r="N4826" s="340">
        <v>0</v>
      </c>
      <c r="O4826" s="354">
        <v>10</v>
      </c>
      <c r="P4826" s="340">
        <v>0</v>
      </c>
      <c r="Q4826" s="340">
        <v>0</v>
      </c>
      <c r="R4826" s="369"/>
      <c r="S4826">
        <f t="shared" si="495"/>
        <v>11</v>
      </c>
    </row>
    <row r="4827" spans="1:19" ht="16" hidden="1" x14ac:dyDescent="0.2">
      <c r="A4827" s="481" t="s">
        <v>473</v>
      </c>
      <c r="B4827" s="399">
        <v>6</v>
      </c>
      <c r="C4827" s="387" t="str">
        <f t="shared" si="491"/>
        <v>CC1.6</v>
      </c>
      <c r="D4827" s="388">
        <v>2</v>
      </c>
      <c r="E4827" s="504">
        <v>44161</v>
      </c>
      <c r="F4827" s="383" t="s">
        <v>479</v>
      </c>
      <c r="G4827" s="444">
        <f>INDEX([1]CAPS!$A:$A,MATCH(F:F,[1]CAPS!$H:$H,0))</f>
        <v>11190</v>
      </c>
      <c r="H4827" s="503"/>
      <c r="I4827" s="503"/>
      <c r="J4827" s="342" t="s">
        <v>276</v>
      </c>
      <c r="K4827" s="355">
        <v>0</v>
      </c>
      <c r="L4827" s="340">
        <v>0</v>
      </c>
      <c r="M4827" s="340" t="s">
        <v>276</v>
      </c>
      <c r="N4827" s="340"/>
      <c r="O4827" s="354">
        <v>42</v>
      </c>
      <c r="P4827" s="340">
        <v>0</v>
      </c>
      <c r="Q4827" s="340">
        <v>0</v>
      </c>
      <c r="R4827" s="369"/>
      <c r="S4827">
        <f t="shared" si="495"/>
        <v>42</v>
      </c>
    </row>
    <row r="4828" spans="1:19" ht="16" hidden="1" x14ac:dyDescent="0.2">
      <c r="A4828" s="481" t="s">
        <v>473</v>
      </c>
      <c r="B4828" s="399">
        <v>6</v>
      </c>
      <c r="C4828" s="387" t="str">
        <f t="shared" si="491"/>
        <v>CC1.6</v>
      </c>
      <c r="D4828" s="388">
        <v>2</v>
      </c>
      <c r="E4828" s="504">
        <v>44161</v>
      </c>
      <c r="F4828" s="382" t="s">
        <v>348</v>
      </c>
      <c r="G4828" s="444">
        <f>INDEX([1]CAPS!$A:$A,MATCH(F:F,[1]CAPS!$H:$H,0))</f>
        <v>4000</v>
      </c>
      <c r="H4828" s="503"/>
      <c r="I4828" s="503"/>
      <c r="J4828" s="342" t="s">
        <v>276</v>
      </c>
      <c r="K4828" s="355">
        <v>8</v>
      </c>
      <c r="L4828" s="340">
        <v>0</v>
      </c>
      <c r="M4828" s="340">
        <v>1</v>
      </c>
      <c r="N4828" s="340">
        <v>0</v>
      </c>
      <c r="O4828" s="354">
        <v>0</v>
      </c>
      <c r="P4828" s="340">
        <v>0</v>
      </c>
      <c r="Q4828" s="340">
        <v>0</v>
      </c>
      <c r="R4828" s="369" t="s">
        <v>664</v>
      </c>
      <c r="S4828">
        <f t="shared" si="495"/>
        <v>8</v>
      </c>
    </row>
    <row r="4829" spans="1:19" ht="16" x14ac:dyDescent="0.2">
      <c r="A4829" s="481" t="s">
        <v>473</v>
      </c>
      <c r="B4829" s="399">
        <v>6</v>
      </c>
      <c r="C4829" s="387" t="str">
        <f t="shared" si="491"/>
        <v>CC1.6</v>
      </c>
      <c r="D4829" s="388">
        <v>2</v>
      </c>
      <c r="E4829" s="504">
        <v>44161</v>
      </c>
      <c r="F4829" s="536" t="s">
        <v>687</v>
      </c>
      <c r="G4829" s="444">
        <f>INDEX([1]CAPS!$A:$A,MATCH(F:F,[1]CAPS!$H:$H,0))</f>
        <v>5535</v>
      </c>
      <c r="H4829" s="503"/>
      <c r="I4829" s="503"/>
      <c r="J4829" s="342" t="s">
        <v>276</v>
      </c>
      <c r="K4829" s="355">
        <v>5</v>
      </c>
      <c r="L4829" s="340">
        <v>0</v>
      </c>
      <c r="M4829" s="340" t="s">
        <v>276</v>
      </c>
      <c r="N4829" s="340">
        <v>0</v>
      </c>
      <c r="O4829" s="354" t="s">
        <v>276</v>
      </c>
      <c r="P4829" s="354" t="s">
        <v>276</v>
      </c>
      <c r="Q4829" s="354" t="s">
        <v>276</v>
      </c>
      <c r="R4829" s="369" t="s">
        <v>906</v>
      </c>
      <c r="S4829">
        <f t="shared" ref="S4829:S4830" si="496">SUM(J4829:K4829)</f>
        <v>5</v>
      </c>
    </row>
    <row r="4830" spans="1:19" ht="16" x14ac:dyDescent="0.2">
      <c r="A4830" s="481" t="s">
        <v>473</v>
      </c>
      <c r="B4830" s="399">
        <v>6</v>
      </c>
      <c r="C4830" s="387" t="str">
        <f t="shared" si="491"/>
        <v>CC1.6</v>
      </c>
      <c r="D4830" s="388">
        <v>2</v>
      </c>
      <c r="E4830" s="504">
        <v>44161</v>
      </c>
      <c r="F4830" s="383" t="s">
        <v>129</v>
      </c>
      <c r="G4830" s="444">
        <f>INDEX([1]CAPS!$A:$A,MATCH(F:F,[1]CAPS!$H:$H,0))</f>
        <v>5532</v>
      </c>
      <c r="H4830" s="503"/>
      <c r="I4830" s="503"/>
      <c r="J4830" s="342" t="s">
        <v>276</v>
      </c>
      <c r="K4830" s="355">
        <v>12</v>
      </c>
      <c r="L4830" s="340">
        <v>0</v>
      </c>
      <c r="M4830" s="340" t="s">
        <v>276</v>
      </c>
      <c r="N4830" s="340">
        <v>0</v>
      </c>
      <c r="O4830" s="354" t="s">
        <v>276</v>
      </c>
      <c r="P4830" s="354" t="s">
        <v>276</v>
      </c>
      <c r="Q4830" s="354" t="s">
        <v>276</v>
      </c>
      <c r="R4830" s="369"/>
      <c r="S4830">
        <f t="shared" si="496"/>
        <v>12</v>
      </c>
    </row>
    <row r="4831" spans="1:19" ht="32" hidden="1" x14ac:dyDescent="0.2">
      <c r="A4831" s="481" t="s">
        <v>473</v>
      </c>
      <c r="B4831" s="399">
        <v>6</v>
      </c>
      <c r="C4831" s="387" t="str">
        <f t="shared" si="491"/>
        <v>CC1.6</v>
      </c>
      <c r="D4831" s="388">
        <v>2</v>
      </c>
      <c r="E4831" s="504">
        <v>44161</v>
      </c>
      <c r="F4831" s="366" t="s">
        <v>481</v>
      </c>
      <c r="G4831" s="444">
        <f>INDEX([1]CAPS!$A:$A,MATCH(F:F,[1]CAPS!$H:$H,0))</f>
        <v>4230</v>
      </c>
      <c r="H4831" s="503"/>
      <c r="I4831" s="503"/>
      <c r="J4831" s="342" t="s">
        <v>276</v>
      </c>
      <c r="K4831" s="340">
        <v>0</v>
      </c>
      <c r="L4831" s="340">
        <v>0</v>
      </c>
      <c r="M4831" s="340">
        <v>0</v>
      </c>
      <c r="N4831" s="340">
        <v>0</v>
      </c>
      <c r="O4831" s="354">
        <v>7</v>
      </c>
      <c r="P4831" s="340">
        <v>0</v>
      </c>
      <c r="Q4831" s="340">
        <v>0</v>
      </c>
      <c r="R4831" s="369"/>
      <c r="S4831">
        <f t="shared" si="495"/>
        <v>7</v>
      </c>
    </row>
    <row r="4832" spans="1:19" ht="16" hidden="1" x14ac:dyDescent="0.2">
      <c r="A4832" s="481" t="s">
        <v>473</v>
      </c>
      <c r="B4832" s="399">
        <v>6</v>
      </c>
      <c r="C4832" s="387" t="str">
        <f t="shared" si="491"/>
        <v>CC1.6</v>
      </c>
      <c r="D4832" s="388">
        <v>2</v>
      </c>
      <c r="E4832" s="504">
        <v>44161</v>
      </c>
      <c r="F4832" s="366" t="s">
        <v>273</v>
      </c>
      <c r="G4832" s="444">
        <f>INDEX([1]CAPS!$A:$A,MATCH(F:F,[1]CAPS!$H:$H,0))</f>
        <v>2501</v>
      </c>
      <c r="H4832" s="503"/>
      <c r="I4832" s="503"/>
      <c r="J4832" s="342" t="s">
        <v>276</v>
      </c>
      <c r="K4832" s="340">
        <v>0</v>
      </c>
      <c r="L4832" s="340">
        <v>0</v>
      </c>
      <c r="M4832" s="340" t="s">
        <v>276</v>
      </c>
      <c r="N4832" s="340">
        <v>0</v>
      </c>
      <c r="O4832" s="354">
        <v>9</v>
      </c>
      <c r="P4832" s="340">
        <v>0</v>
      </c>
      <c r="Q4832" s="340">
        <v>0</v>
      </c>
      <c r="R4832" s="537" t="s">
        <v>908</v>
      </c>
      <c r="S4832">
        <f t="shared" si="495"/>
        <v>9</v>
      </c>
    </row>
    <row r="4833" spans="1:19" ht="16" hidden="1" x14ac:dyDescent="0.2">
      <c r="A4833" s="481" t="s">
        <v>473</v>
      </c>
      <c r="B4833" s="399">
        <v>6</v>
      </c>
      <c r="C4833" s="387" t="str">
        <f t="shared" si="491"/>
        <v>CC1.6</v>
      </c>
      <c r="D4833" s="388">
        <v>2</v>
      </c>
      <c r="E4833" s="504">
        <v>44161</v>
      </c>
      <c r="F4833" s="366" t="s">
        <v>128</v>
      </c>
      <c r="G4833" s="444">
        <f>INDEX([1]CAPS!$A:$A,MATCH(F:F,[1]CAPS!$H:$H,0))</f>
        <v>3243</v>
      </c>
      <c r="H4833" s="503"/>
      <c r="I4833" s="503"/>
      <c r="J4833" s="342" t="s">
        <v>276</v>
      </c>
      <c r="K4833" s="340">
        <v>0</v>
      </c>
      <c r="L4833" s="340">
        <v>0</v>
      </c>
      <c r="M4833" s="340" t="s">
        <v>276</v>
      </c>
      <c r="N4833" s="340">
        <v>0</v>
      </c>
      <c r="O4833" s="354">
        <v>17</v>
      </c>
      <c r="P4833" s="340">
        <v>0</v>
      </c>
      <c r="Q4833" s="340">
        <v>0</v>
      </c>
      <c r="R4833" s="369"/>
      <c r="S4833">
        <f t="shared" si="495"/>
        <v>17</v>
      </c>
    </row>
    <row r="4834" spans="1:19" ht="16" hidden="1" x14ac:dyDescent="0.2">
      <c r="A4834" s="481" t="s">
        <v>473</v>
      </c>
      <c r="B4834" s="399">
        <v>6</v>
      </c>
      <c r="C4834" s="387" t="str">
        <f t="shared" si="491"/>
        <v>CC1.6</v>
      </c>
      <c r="D4834" s="388">
        <v>2</v>
      </c>
      <c r="E4834" s="504">
        <v>44161</v>
      </c>
      <c r="F4834" s="383" t="s">
        <v>754</v>
      </c>
      <c r="G4834" s="444" t="e">
        <f>INDEX([1]CAPS!$A:$A,MATCH(F:F,[1]CAPS!$H:$H,0))</f>
        <v>#N/A</v>
      </c>
      <c r="H4834" s="503"/>
      <c r="I4834" s="503"/>
      <c r="J4834" s="342" t="s">
        <v>276</v>
      </c>
      <c r="K4834" s="340">
        <v>0</v>
      </c>
      <c r="L4834" s="340">
        <v>0</v>
      </c>
      <c r="M4834" s="340">
        <v>0</v>
      </c>
      <c r="N4834" s="340">
        <v>0</v>
      </c>
      <c r="O4834" s="354">
        <v>4</v>
      </c>
      <c r="P4834" s="340">
        <v>0</v>
      </c>
      <c r="Q4834" s="340">
        <v>0</v>
      </c>
      <c r="R4834" s="369"/>
      <c r="S4834">
        <f t="shared" si="495"/>
        <v>4</v>
      </c>
    </row>
    <row r="4835" spans="1:19" ht="16" hidden="1" x14ac:dyDescent="0.2">
      <c r="A4835" s="481" t="s">
        <v>473</v>
      </c>
      <c r="B4835" s="399">
        <v>7</v>
      </c>
      <c r="C4835" s="387" t="str">
        <f t="shared" si="491"/>
        <v>CC1.7</v>
      </c>
      <c r="D4835" s="388">
        <v>2</v>
      </c>
      <c r="E4835" s="504">
        <v>44161</v>
      </c>
      <c r="F4835" s="366" t="s">
        <v>126</v>
      </c>
      <c r="G4835" s="444">
        <f>INDEX([1]CAPS!$A:$A,MATCH(F:F,[1]CAPS!$H:$H,0))</f>
        <v>7943</v>
      </c>
      <c r="H4835" s="503"/>
      <c r="I4835" s="503"/>
      <c r="J4835" s="342" t="s">
        <v>276</v>
      </c>
      <c r="K4835" s="355">
        <v>1</v>
      </c>
      <c r="L4835" s="340">
        <v>0</v>
      </c>
      <c r="M4835" s="340">
        <v>0</v>
      </c>
      <c r="N4835" s="340">
        <v>0</v>
      </c>
      <c r="O4835" s="354">
        <v>0</v>
      </c>
      <c r="P4835" s="340">
        <v>0</v>
      </c>
      <c r="Q4835" s="340">
        <v>0</v>
      </c>
      <c r="R4835" s="369"/>
      <c r="S4835">
        <f t="shared" si="495"/>
        <v>1</v>
      </c>
    </row>
    <row r="4836" spans="1:19" ht="16" hidden="1" x14ac:dyDescent="0.2">
      <c r="A4836" s="481" t="s">
        <v>473</v>
      </c>
      <c r="B4836" s="399">
        <v>7</v>
      </c>
      <c r="C4836" s="387" t="str">
        <f t="shared" si="491"/>
        <v>CC1.7</v>
      </c>
      <c r="D4836" s="388">
        <v>2</v>
      </c>
      <c r="E4836" s="504">
        <v>44161</v>
      </c>
      <c r="F4836" s="366" t="s">
        <v>348</v>
      </c>
      <c r="G4836" s="444">
        <f>INDEX([1]CAPS!$A:$A,MATCH(F:F,[1]CAPS!$H:$H,0))</f>
        <v>4000</v>
      </c>
      <c r="H4836" s="503"/>
      <c r="I4836" s="503"/>
      <c r="J4836" s="342" t="s">
        <v>276</v>
      </c>
      <c r="K4836" s="355">
        <v>6</v>
      </c>
      <c r="L4836" s="340">
        <v>0</v>
      </c>
      <c r="M4836" s="340">
        <v>0</v>
      </c>
      <c r="N4836" s="340">
        <v>0</v>
      </c>
      <c r="O4836" s="354">
        <v>1</v>
      </c>
      <c r="P4836" s="340">
        <v>0</v>
      </c>
      <c r="Q4836" s="340">
        <v>0</v>
      </c>
      <c r="R4836" s="369"/>
      <c r="S4836">
        <f t="shared" si="495"/>
        <v>7</v>
      </c>
    </row>
    <row r="4837" spans="1:19" ht="16" hidden="1" x14ac:dyDescent="0.2">
      <c r="A4837" s="481" t="s">
        <v>473</v>
      </c>
      <c r="B4837" s="399">
        <v>7</v>
      </c>
      <c r="C4837" s="387" t="str">
        <f t="shared" ref="C4837:C4900" si="497">CONCATENATE(A4837,".",B4837)</f>
        <v>CC1.7</v>
      </c>
      <c r="D4837" s="388">
        <v>2</v>
      </c>
      <c r="E4837" s="504">
        <v>44161</v>
      </c>
      <c r="F4837" s="366" t="s">
        <v>267</v>
      </c>
      <c r="G4837" s="444">
        <f>INDEX([1]CAPS!$A:$A,MATCH(F:F,[1]CAPS!$H:$H,0))</f>
        <v>5738</v>
      </c>
      <c r="H4837" s="503"/>
      <c r="I4837" s="503"/>
      <c r="J4837" s="342" t="s">
        <v>276</v>
      </c>
      <c r="K4837" s="355">
        <v>1</v>
      </c>
      <c r="L4837" s="340">
        <v>0</v>
      </c>
      <c r="M4837" s="340">
        <v>0</v>
      </c>
      <c r="N4837" s="340">
        <v>0</v>
      </c>
      <c r="O4837" s="354">
        <v>7</v>
      </c>
      <c r="P4837" s="340">
        <v>0</v>
      </c>
      <c r="Q4837" s="340">
        <v>0</v>
      </c>
      <c r="R4837" s="369"/>
      <c r="S4837">
        <f t="shared" si="495"/>
        <v>8</v>
      </c>
    </row>
    <row r="4838" spans="1:19" ht="16" hidden="1" x14ac:dyDescent="0.2">
      <c r="A4838" s="481" t="s">
        <v>473</v>
      </c>
      <c r="B4838" s="399">
        <v>7</v>
      </c>
      <c r="C4838" s="387" t="str">
        <f t="shared" si="497"/>
        <v>CC1.7</v>
      </c>
      <c r="D4838" s="388">
        <v>2</v>
      </c>
      <c r="E4838" s="504">
        <v>44161</v>
      </c>
      <c r="F4838" s="366" t="s">
        <v>479</v>
      </c>
      <c r="G4838" s="444">
        <f>INDEX([1]CAPS!$A:$A,MATCH(F:F,[1]CAPS!$H:$H,0))</f>
        <v>11190</v>
      </c>
      <c r="H4838" s="503"/>
      <c r="I4838" s="503"/>
      <c r="J4838" s="342" t="s">
        <v>276</v>
      </c>
      <c r="K4838" s="355">
        <v>0</v>
      </c>
      <c r="L4838" s="340">
        <v>0</v>
      </c>
      <c r="M4838" s="340" t="s">
        <v>276</v>
      </c>
      <c r="N4838" s="340"/>
      <c r="O4838" s="354">
        <v>22</v>
      </c>
      <c r="P4838" s="340">
        <v>0</v>
      </c>
      <c r="Q4838" s="340">
        <v>1</v>
      </c>
      <c r="R4838" s="369"/>
      <c r="S4838">
        <f t="shared" si="495"/>
        <v>22</v>
      </c>
    </row>
    <row r="4839" spans="1:19" ht="16" x14ac:dyDescent="0.2">
      <c r="A4839" s="481" t="s">
        <v>473</v>
      </c>
      <c r="B4839" s="399">
        <v>7</v>
      </c>
      <c r="C4839" s="387" t="str">
        <f t="shared" si="497"/>
        <v>CC1.7</v>
      </c>
      <c r="D4839" s="388">
        <v>2</v>
      </c>
      <c r="E4839" s="504">
        <v>44161</v>
      </c>
      <c r="F4839" s="536" t="s">
        <v>687</v>
      </c>
      <c r="G4839" s="444">
        <f>INDEX([1]CAPS!$A:$A,MATCH(F:F,[1]CAPS!$H:$H,0))</f>
        <v>5535</v>
      </c>
      <c r="H4839" s="503"/>
      <c r="I4839" s="503"/>
      <c r="J4839" s="342" t="s">
        <v>276</v>
      </c>
      <c r="K4839" s="355">
        <v>3</v>
      </c>
      <c r="L4839" s="340">
        <v>0</v>
      </c>
      <c r="M4839" s="340" t="s">
        <v>276</v>
      </c>
      <c r="N4839" s="340">
        <v>0</v>
      </c>
      <c r="O4839" s="354" t="s">
        <v>276</v>
      </c>
      <c r="P4839" s="354" t="s">
        <v>276</v>
      </c>
      <c r="Q4839" s="354" t="s">
        <v>276</v>
      </c>
      <c r="R4839" s="369" t="s">
        <v>906</v>
      </c>
      <c r="S4839">
        <f t="shared" ref="S4839:S4840" si="498">SUM(J4839:K4839)</f>
        <v>3</v>
      </c>
    </row>
    <row r="4840" spans="1:19" ht="16" x14ac:dyDescent="0.2">
      <c r="A4840" s="481" t="s">
        <v>473</v>
      </c>
      <c r="B4840" s="399">
        <v>7</v>
      </c>
      <c r="C4840" s="387" t="str">
        <f t="shared" si="497"/>
        <v>CC1.7</v>
      </c>
      <c r="D4840" s="388">
        <v>2</v>
      </c>
      <c r="E4840" s="504">
        <v>44161</v>
      </c>
      <c r="F4840" s="366" t="s">
        <v>129</v>
      </c>
      <c r="G4840" s="444">
        <f>INDEX([1]CAPS!$A:$A,MATCH(F:F,[1]CAPS!$H:$H,0))</f>
        <v>5532</v>
      </c>
      <c r="H4840" s="503"/>
      <c r="I4840" s="503"/>
      <c r="J4840" s="342" t="s">
        <v>276</v>
      </c>
      <c r="K4840" s="355">
        <v>11</v>
      </c>
      <c r="L4840" s="340">
        <v>0</v>
      </c>
      <c r="M4840" s="340" t="s">
        <v>276</v>
      </c>
      <c r="N4840" s="340">
        <v>0</v>
      </c>
      <c r="O4840" s="354" t="s">
        <v>276</v>
      </c>
      <c r="P4840" s="354" t="s">
        <v>276</v>
      </c>
      <c r="Q4840" s="354" t="s">
        <v>276</v>
      </c>
      <c r="R4840" s="369"/>
      <c r="S4840">
        <f t="shared" si="498"/>
        <v>11</v>
      </c>
    </row>
    <row r="4841" spans="1:19" ht="16" hidden="1" x14ac:dyDescent="0.2">
      <c r="A4841" s="481" t="s">
        <v>473</v>
      </c>
      <c r="B4841" s="399">
        <v>7</v>
      </c>
      <c r="C4841" s="387" t="str">
        <f t="shared" si="497"/>
        <v>CC1.7</v>
      </c>
      <c r="D4841" s="388">
        <v>2</v>
      </c>
      <c r="E4841" s="504">
        <v>44161</v>
      </c>
      <c r="F4841" s="366" t="s">
        <v>132</v>
      </c>
      <c r="G4841" s="444">
        <f>INDEX([1]CAPS!$A:$A,MATCH(F:F,[1]CAPS!$H:$H,0))</f>
        <v>2469</v>
      </c>
      <c r="H4841" s="503"/>
      <c r="I4841" s="503"/>
      <c r="J4841" s="342" t="s">
        <v>276</v>
      </c>
      <c r="K4841" s="355">
        <v>2</v>
      </c>
      <c r="L4841" s="340">
        <v>0</v>
      </c>
      <c r="M4841" s="340" t="s">
        <v>276</v>
      </c>
      <c r="N4841" s="340">
        <v>1</v>
      </c>
      <c r="O4841" s="354">
        <v>0</v>
      </c>
      <c r="P4841" s="340">
        <v>0</v>
      </c>
      <c r="Q4841" s="340">
        <v>0</v>
      </c>
      <c r="R4841" s="369"/>
      <c r="S4841">
        <f t="shared" si="495"/>
        <v>2</v>
      </c>
    </row>
    <row r="4842" spans="1:19" ht="16" hidden="1" x14ac:dyDescent="0.2">
      <c r="A4842" s="481" t="s">
        <v>473</v>
      </c>
      <c r="B4842" s="399">
        <v>7</v>
      </c>
      <c r="C4842" s="387" t="str">
        <f t="shared" si="497"/>
        <v>CC1.7</v>
      </c>
      <c r="D4842" s="388">
        <v>2</v>
      </c>
      <c r="E4842" s="504">
        <v>44161</v>
      </c>
      <c r="F4842" s="366" t="s">
        <v>483</v>
      </c>
      <c r="G4842" s="444" t="e">
        <f>INDEX([1]CAPS!$A:$A,MATCH(F:F,[1]CAPS!$H:$H,0))</f>
        <v>#N/A</v>
      </c>
      <c r="H4842" s="503"/>
      <c r="I4842" s="503"/>
      <c r="J4842" s="342" t="s">
        <v>276</v>
      </c>
      <c r="K4842" s="340">
        <v>0</v>
      </c>
      <c r="L4842" s="340">
        <v>0</v>
      </c>
      <c r="M4842" s="340" t="s">
        <v>276</v>
      </c>
      <c r="N4842" s="340">
        <v>0</v>
      </c>
      <c r="O4842" s="354">
        <v>1</v>
      </c>
      <c r="P4842" s="340">
        <v>0</v>
      </c>
      <c r="Q4842" s="340">
        <v>0</v>
      </c>
      <c r="R4842" s="369"/>
      <c r="S4842">
        <f t="shared" si="495"/>
        <v>1</v>
      </c>
    </row>
    <row r="4843" spans="1:19" ht="32" hidden="1" x14ac:dyDescent="0.2">
      <c r="A4843" s="481" t="s">
        <v>473</v>
      </c>
      <c r="B4843" s="399">
        <v>7</v>
      </c>
      <c r="C4843" s="387" t="str">
        <f t="shared" si="497"/>
        <v>CC1.7</v>
      </c>
      <c r="D4843" s="388">
        <v>2</v>
      </c>
      <c r="E4843" s="504">
        <v>44161</v>
      </c>
      <c r="F4843" s="366" t="s">
        <v>232</v>
      </c>
      <c r="G4843" s="444">
        <f>INDEX([1]CAPS!$A:$A,MATCH(F:F,[1]CAPS!$H:$H,0))</f>
        <v>8875</v>
      </c>
      <c r="H4843" s="503"/>
      <c r="I4843" s="503"/>
      <c r="J4843" s="342" t="s">
        <v>276</v>
      </c>
      <c r="K4843" s="340">
        <v>0</v>
      </c>
      <c r="L4843" s="340">
        <v>0</v>
      </c>
      <c r="M4843" s="340">
        <v>0</v>
      </c>
      <c r="N4843" s="340">
        <v>0</v>
      </c>
      <c r="O4843" s="354">
        <v>1</v>
      </c>
      <c r="P4843" s="340">
        <v>0</v>
      </c>
      <c r="Q4843" s="340">
        <v>0</v>
      </c>
      <c r="R4843" s="369"/>
      <c r="S4843">
        <f t="shared" si="495"/>
        <v>1</v>
      </c>
    </row>
    <row r="4844" spans="1:19" ht="16" hidden="1" x14ac:dyDescent="0.2">
      <c r="A4844" s="481" t="s">
        <v>473</v>
      </c>
      <c r="B4844" s="399">
        <v>8</v>
      </c>
      <c r="C4844" s="387" t="str">
        <f t="shared" si="497"/>
        <v>CC1.8</v>
      </c>
      <c r="D4844" s="388">
        <v>2</v>
      </c>
      <c r="E4844" s="504">
        <v>44161</v>
      </c>
      <c r="F4844" s="366" t="s">
        <v>267</v>
      </c>
      <c r="G4844" s="444">
        <f>INDEX([1]CAPS!$A:$A,MATCH(F:F,[1]CAPS!$H:$H,0))</f>
        <v>5738</v>
      </c>
      <c r="H4844" s="503"/>
      <c r="I4844" s="503"/>
      <c r="J4844" s="342" t="s">
        <v>276</v>
      </c>
      <c r="K4844" s="355">
        <v>3</v>
      </c>
      <c r="L4844" s="340">
        <v>1</v>
      </c>
      <c r="M4844" s="340">
        <v>0</v>
      </c>
      <c r="N4844" s="340">
        <v>0</v>
      </c>
      <c r="O4844" s="354">
        <v>0</v>
      </c>
      <c r="P4844" s="340">
        <v>0</v>
      </c>
      <c r="Q4844" s="340">
        <v>0</v>
      </c>
      <c r="R4844" s="369"/>
      <c r="S4844">
        <f t="shared" si="495"/>
        <v>3</v>
      </c>
    </row>
    <row r="4845" spans="1:19" ht="16" hidden="1" x14ac:dyDescent="0.2">
      <c r="A4845" s="481" t="s">
        <v>473</v>
      </c>
      <c r="B4845" s="399">
        <v>8</v>
      </c>
      <c r="C4845" s="387" t="str">
        <f t="shared" si="497"/>
        <v>CC1.8</v>
      </c>
      <c r="D4845" s="388">
        <v>2</v>
      </c>
      <c r="E4845" s="504">
        <v>44161</v>
      </c>
      <c r="F4845" s="366" t="s">
        <v>348</v>
      </c>
      <c r="G4845" s="444">
        <f>INDEX([1]CAPS!$A:$A,MATCH(F:F,[1]CAPS!$H:$H,0))</f>
        <v>4000</v>
      </c>
      <c r="H4845" s="503"/>
      <c r="I4845" s="503"/>
      <c r="J4845" s="342" t="s">
        <v>276</v>
      </c>
      <c r="K4845" s="355">
        <v>5</v>
      </c>
      <c r="L4845" s="340">
        <v>0</v>
      </c>
      <c r="M4845" s="340">
        <v>0</v>
      </c>
      <c r="N4845" s="340">
        <v>1</v>
      </c>
      <c r="O4845" s="354">
        <v>0</v>
      </c>
      <c r="P4845" s="340">
        <v>0</v>
      </c>
      <c r="Q4845" s="340">
        <v>0</v>
      </c>
      <c r="R4845" s="369"/>
      <c r="S4845">
        <f t="shared" si="495"/>
        <v>5</v>
      </c>
    </row>
    <row r="4846" spans="1:19" ht="16" hidden="1" x14ac:dyDescent="0.2">
      <c r="A4846" s="481" t="s">
        <v>473</v>
      </c>
      <c r="B4846" s="399">
        <v>8</v>
      </c>
      <c r="C4846" s="387" t="str">
        <f t="shared" si="497"/>
        <v>CC1.8</v>
      </c>
      <c r="D4846" s="388">
        <v>2</v>
      </c>
      <c r="E4846" s="504">
        <v>44161</v>
      </c>
      <c r="F4846" s="366" t="s">
        <v>479</v>
      </c>
      <c r="G4846" s="444">
        <f>INDEX([1]CAPS!$A:$A,MATCH(F:F,[1]CAPS!$H:$H,0))</f>
        <v>11190</v>
      </c>
      <c r="H4846" s="503"/>
      <c r="I4846" s="503"/>
      <c r="J4846" s="342" t="s">
        <v>276</v>
      </c>
      <c r="K4846" s="355">
        <v>0</v>
      </c>
      <c r="L4846" s="340">
        <v>0</v>
      </c>
      <c r="M4846" s="340" t="s">
        <v>276</v>
      </c>
      <c r="N4846" s="340">
        <v>0</v>
      </c>
      <c r="O4846" s="354">
        <v>19</v>
      </c>
      <c r="P4846" s="340">
        <v>0</v>
      </c>
      <c r="Q4846" s="340">
        <v>0</v>
      </c>
      <c r="R4846" s="369"/>
      <c r="S4846">
        <f t="shared" si="495"/>
        <v>19</v>
      </c>
    </row>
    <row r="4847" spans="1:19" ht="16" x14ac:dyDescent="0.2">
      <c r="A4847" s="481" t="s">
        <v>473</v>
      </c>
      <c r="B4847" s="399">
        <v>8</v>
      </c>
      <c r="C4847" s="387" t="str">
        <f t="shared" si="497"/>
        <v>CC1.8</v>
      </c>
      <c r="D4847" s="388">
        <v>2</v>
      </c>
      <c r="E4847" s="504">
        <v>44161</v>
      </c>
      <c r="F4847" s="366" t="s">
        <v>129</v>
      </c>
      <c r="G4847" s="444">
        <f>INDEX([1]CAPS!$A:$A,MATCH(F:F,[1]CAPS!$H:$H,0))</f>
        <v>5532</v>
      </c>
      <c r="H4847" s="503"/>
      <c r="I4847" s="503"/>
      <c r="J4847" s="342" t="s">
        <v>276</v>
      </c>
      <c r="K4847" s="355">
        <v>9</v>
      </c>
      <c r="L4847" s="340">
        <v>0</v>
      </c>
      <c r="M4847" s="340" t="s">
        <v>276</v>
      </c>
      <c r="N4847" s="340">
        <v>0</v>
      </c>
      <c r="O4847" s="354" t="s">
        <v>276</v>
      </c>
      <c r="P4847" s="354" t="s">
        <v>276</v>
      </c>
      <c r="Q4847" s="354" t="s">
        <v>276</v>
      </c>
      <c r="R4847" s="369"/>
      <c r="S4847">
        <f>SUM(J4847:K4847)</f>
        <v>9</v>
      </c>
    </row>
    <row r="4848" spans="1:19" ht="16" hidden="1" x14ac:dyDescent="0.2">
      <c r="A4848" s="481" t="s">
        <v>473</v>
      </c>
      <c r="B4848" s="399">
        <v>8</v>
      </c>
      <c r="C4848" s="387" t="str">
        <f t="shared" si="497"/>
        <v>CC1.8</v>
      </c>
      <c r="D4848" s="388">
        <v>2</v>
      </c>
      <c r="E4848" s="504">
        <v>44161</v>
      </c>
      <c r="F4848" s="366" t="s">
        <v>484</v>
      </c>
      <c r="G4848" s="444">
        <f>INDEX([1]CAPS!$A:$A,MATCH(F:F,[1]CAPS!$H:$H,0))</f>
        <v>6157</v>
      </c>
      <c r="H4848" s="503"/>
      <c r="I4848" s="503"/>
      <c r="J4848" s="342" t="s">
        <v>276</v>
      </c>
      <c r="K4848" s="355">
        <v>0</v>
      </c>
      <c r="L4848" s="340">
        <v>0</v>
      </c>
      <c r="M4848" s="340" t="s">
        <v>276</v>
      </c>
      <c r="N4848" s="340">
        <v>0</v>
      </c>
      <c r="O4848" s="354">
        <v>1</v>
      </c>
      <c r="P4848" s="340">
        <v>0</v>
      </c>
      <c r="Q4848" s="340">
        <v>0</v>
      </c>
      <c r="R4848" s="369" t="s">
        <v>665</v>
      </c>
      <c r="S4848">
        <f t="shared" si="495"/>
        <v>1</v>
      </c>
    </row>
    <row r="4849" spans="1:19" ht="16" hidden="1" x14ac:dyDescent="0.2">
      <c r="A4849" s="481" t="s">
        <v>473</v>
      </c>
      <c r="B4849" s="399">
        <v>8</v>
      </c>
      <c r="C4849" s="387" t="str">
        <f t="shared" si="497"/>
        <v>CC1.8</v>
      </c>
      <c r="D4849" s="388">
        <v>2</v>
      </c>
      <c r="E4849" s="504">
        <v>44161</v>
      </c>
      <c r="F4849" s="366" t="s">
        <v>483</v>
      </c>
      <c r="G4849" s="444" t="e">
        <f>INDEX([1]CAPS!$A:$A,MATCH(F:F,[1]CAPS!$H:$H,0))</f>
        <v>#N/A</v>
      </c>
      <c r="H4849" s="503"/>
      <c r="I4849" s="503"/>
      <c r="J4849" s="342" t="s">
        <v>276</v>
      </c>
      <c r="K4849" s="355">
        <v>0</v>
      </c>
      <c r="L4849" s="340">
        <v>0</v>
      </c>
      <c r="M4849" s="340" t="s">
        <v>276</v>
      </c>
      <c r="N4849" s="340">
        <v>0</v>
      </c>
      <c r="O4849" s="354">
        <v>4</v>
      </c>
      <c r="P4849" s="340">
        <v>0</v>
      </c>
      <c r="Q4849" s="340">
        <v>0</v>
      </c>
      <c r="R4849" s="369" t="s">
        <v>666</v>
      </c>
      <c r="S4849">
        <f t="shared" si="495"/>
        <v>4</v>
      </c>
    </row>
    <row r="4850" spans="1:19" ht="16" hidden="1" x14ac:dyDescent="0.2">
      <c r="A4850" s="481" t="s">
        <v>473</v>
      </c>
      <c r="B4850" s="399">
        <v>8</v>
      </c>
      <c r="C4850" s="387" t="str">
        <f t="shared" si="497"/>
        <v>CC1.8</v>
      </c>
      <c r="D4850" s="388">
        <v>2</v>
      </c>
      <c r="E4850" s="504">
        <v>44161</v>
      </c>
      <c r="F4850" s="366" t="s">
        <v>132</v>
      </c>
      <c r="G4850" s="444">
        <f>INDEX([1]CAPS!$A:$A,MATCH(F:F,[1]CAPS!$H:$H,0))</f>
        <v>2469</v>
      </c>
      <c r="H4850" s="503"/>
      <c r="I4850" s="503"/>
      <c r="J4850" s="342" t="s">
        <v>276</v>
      </c>
      <c r="K4850" s="355">
        <v>1</v>
      </c>
      <c r="L4850" s="340">
        <v>0</v>
      </c>
      <c r="M4850" s="340" t="s">
        <v>276</v>
      </c>
      <c r="N4850" s="340">
        <v>0</v>
      </c>
      <c r="O4850" s="354"/>
      <c r="P4850" s="340">
        <v>0</v>
      </c>
      <c r="Q4850" s="340">
        <v>0</v>
      </c>
      <c r="R4850" s="369"/>
      <c r="S4850">
        <f t="shared" si="495"/>
        <v>1</v>
      </c>
    </row>
    <row r="4851" spans="1:19" ht="16" hidden="1" x14ac:dyDescent="0.2">
      <c r="A4851" s="481" t="s">
        <v>473</v>
      </c>
      <c r="B4851" s="399">
        <v>8</v>
      </c>
      <c r="C4851" s="387" t="str">
        <f t="shared" si="497"/>
        <v>CC1.8</v>
      </c>
      <c r="D4851" s="388">
        <v>2</v>
      </c>
      <c r="E4851" s="504">
        <v>44161</v>
      </c>
      <c r="F4851" s="366" t="s">
        <v>139</v>
      </c>
      <c r="G4851" s="444">
        <f>INDEX([1]CAPS!$A:$A,MATCH(F:F,[1]CAPS!$H:$H,0))</f>
        <v>6325</v>
      </c>
      <c r="H4851" s="503"/>
      <c r="I4851" s="503"/>
      <c r="J4851" s="342" t="s">
        <v>276</v>
      </c>
      <c r="K4851" s="355">
        <v>1</v>
      </c>
      <c r="L4851" s="340">
        <v>0</v>
      </c>
      <c r="M4851" s="340">
        <v>0</v>
      </c>
      <c r="N4851" s="340">
        <v>1</v>
      </c>
      <c r="O4851" s="354" t="s">
        <v>276</v>
      </c>
      <c r="P4851" s="354" t="s">
        <v>276</v>
      </c>
      <c r="Q4851" s="354" t="s">
        <v>276</v>
      </c>
      <c r="R4851" s="369"/>
      <c r="S4851">
        <f>SUM(J4851:K4851)</f>
        <v>1</v>
      </c>
    </row>
    <row r="4852" spans="1:19" ht="16" hidden="1" x14ac:dyDescent="0.2">
      <c r="A4852" s="481" t="s">
        <v>473</v>
      </c>
      <c r="B4852" s="399">
        <v>8</v>
      </c>
      <c r="C4852" s="387" t="str">
        <f t="shared" si="497"/>
        <v>CC1.8</v>
      </c>
      <c r="D4852" s="388">
        <v>2</v>
      </c>
      <c r="E4852" s="504">
        <v>44161</v>
      </c>
      <c r="F4852" s="366" t="s">
        <v>273</v>
      </c>
      <c r="G4852" s="444">
        <f>INDEX([1]CAPS!$A:$A,MATCH(F:F,[1]CAPS!$H:$H,0))</f>
        <v>2501</v>
      </c>
      <c r="H4852" s="503"/>
      <c r="I4852" s="503"/>
      <c r="J4852" s="342" t="s">
        <v>276</v>
      </c>
      <c r="K4852" s="355">
        <v>0</v>
      </c>
      <c r="L4852" s="340">
        <v>0</v>
      </c>
      <c r="M4852" s="340" t="s">
        <v>276</v>
      </c>
      <c r="N4852" s="340">
        <v>0</v>
      </c>
      <c r="O4852" s="354">
        <v>2</v>
      </c>
      <c r="P4852" s="340">
        <v>0</v>
      </c>
      <c r="Q4852" s="340">
        <v>0</v>
      </c>
      <c r="R4852" s="537" t="s">
        <v>908</v>
      </c>
      <c r="S4852">
        <f t="shared" si="495"/>
        <v>2</v>
      </c>
    </row>
    <row r="4853" spans="1:19" ht="16" x14ac:dyDescent="0.2">
      <c r="A4853" s="481" t="s">
        <v>473</v>
      </c>
      <c r="B4853" s="399">
        <v>8</v>
      </c>
      <c r="C4853" s="387" t="str">
        <f t="shared" si="497"/>
        <v>CC1.8</v>
      </c>
      <c r="D4853" s="388">
        <v>2</v>
      </c>
      <c r="E4853" s="504">
        <v>44161</v>
      </c>
      <c r="F4853" s="366" t="s">
        <v>127</v>
      </c>
      <c r="G4853" s="444">
        <f>INDEX([1]CAPS!$A:$A,MATCH(F:F,[1]CAPS!$H:$H,0))</f>
        <v>10605</v>
      </c>
      <c r="H4853" s="503"/>
      <c r="I4853" s="503"/>
      <c r="J4853" s="342" t="s">
        <v>276</v>
      </c>
      <c r="K4853" s="355">
        <v>1</v>
      </c>
      <c r="L4853" s="340">
        <v>0</v>
      </c>
      <c r="M4853" s="340" t="s">
        <v>276</v>
      </c>
      <c r="N4853" s="340">
        <v>0</v>
      </c>
      <c r="O4853" s="354" t="s">
        <v>276</v>
      </c>
      <c r="P4853" s="354" t="s">
        <v>276</v>
      </c>
      <c r="Q4853" s="354" t="s">
        <v>276</v>
      </c>
      <c r="R4853" s="369"/>
      <c r="S4853">
        <f>SUM(J4853:K4853)</f>
        <v>1</v>
      </c>
    </row>
    <row r="4854" spans="1:19" ht="16" hidden="1" x14ac:dyDescent="0.2">
      <c r="A4854" s="481" t="s">
        <v>473</v>
      </c>
      <c r="B4854" s="399">
        <v>9</v>
      </c>
      <c r="C4854" s="387" t="str">
        <f t="shared" si="497"/>
        <v>CC1.9</v>
      </c>
      <c r="D4854" s="388">
        <v>2</v>
      </c>
      <c r="E4854" s="504">
        <v>44161</v>
      </c>
      <c r="F4854" s="366" t="s">
        <v>126</v>
      </c>
      <c r="G4854" s="444">
        <f>INDEX([1]CAPS!$A:$A,MATCH(F:F,[1]CAPS!$H:$H,0))</f>
        <v>7943</v>
      </c>
      <c r="H4854" s="503"/>
      <c r="I4854" s="503"/>
      <c r="J4854" s="342" t="s">
        <v>276</v>
      </c>
      <c r="K4854" s="355">
        <v>3</v>
      </c>
      <c r="L4854" s="340">
        <v>0</v>
      </c>
      <c r="M4854" s="340">
        <v>0</v>
      </c>
      <c r="N4854" s="340">
        <v>0</v>
      </c>
      <c r="O4854" s="340">
        <v>0</v>
      </c>
      <c r="P4854" s="340">
        <v>0</v>
      </c>
      <c r="Q4854" s="340">
        <v>0</v>
      </c>
      <c r="R4854" s="369"/>
      <c r="S4854">
        <f t="shared" si="495"/>
        <v>3</v>
      </c>
    </row>
    <row r="4855" spans="1:19" ht="16" hidden="1" x14ac:dyDescent="0.2">
      <c r="A4855" s="481" t="s">
        <v>473</v>
      </c>
      <c r="B4855" s="399">
        <v>9</v>
      </c>
      <c r="C4855" s="387" t="str">
        <f t="shared" si="497"/>
        <v>CC1.9</v>
      </c>
      <c r="D4855" s="388">
        <v>2</v>
      </c>
      <c r="E4855" s="504">
        <v>44161</v>
      </c>
      <c r="F4855" s="366" t="s">
        <v>267</v>
      </c>
      <c r="G4855" s="444">
        <f>INDEX([1]CAPS!$A:$A,MATCH(F:F,[1]CAPS!$H:$H,0))</f>
        <v>5738</v>
      </c>
      <c r="H4855" s="503"/>
      <c r="I4855" s="503"/>
      <c r="J4855" s="342" t="s">
        <v>276</v>
      </c>
      <c r="K4855" s="355">
        <v>1</v>
      </c>
      <c r="L4855" s="340">
        <v>0</v>
      </c>
      <c r="M4855" s="340">
        <v>0</v>
      </c>
      <c r="N4855" s="340">
        <v>0</v>
      </c>
      <c r="O4855" s="340">
        <v>0</v>
      </c>
      <c r="P4855" s="340">
        <v>0</v>
      </c>
      <c r="Q4855" s="340">
        <v>0</v>
      </c>
      <c r="R4855" s="369"/>
      <c r="S4855">
        <f t="shared" si="495"/>
        <v>1</v>
      </c>
    </row>
    <row r="4856" spans="1:19" ht="32" hidden="1" x14ac:dyDescent="0.2">
      <c r="A4856" s="481" t="s">
        <v>473</v>
      </c>
      <c r="B4856" s="399">
        <v>9</v>
      </c>
      <c r="C4856" s="387" t="str">
        <f t="shared" si="497"/>
        <v>CC1.9</v>
      </c>
      <c r="D4856" s="388">
        <v>2</v>
      </c>
      <c r="E4856" s="504">
        <v>44161</v>
      </c>
      <c r="F4856" s="366" t="s">
        <v>481</v>
      </c>
      <c r="G4856" s="444">
        <f>INDEX([1]CAPS!$A:$A,MATCH(F:F,[1]CAPS!$H:$H,0))</f>
        <v>4230</v>
      </c>
      <c r="H4856" s="503"/>
      <c r="I4856" s="503"/>
      <c r="J4856" s="342" t="s">
        <v>276</v>
      </c>
      <c r="K4856" s="355">
        <v>1</v>
      </c>
      <c r="L4856" s="340">
        <v>0</v>
      </c>
      <c r="M4856" s="340">
        <v>0</v>
      </c>
      <c r="N4856" s="340">
        <v>0</v>
      </c>
      <c r="O4856" s="340">
        <v>0</v>
      </c>
      <c r="P4856" s="340">
        <v>0</v>
      </c>
      <c r="Q4856" s="340">
        <v>0</v>
      </c>
      <c r="R4856" s="369"/>
      <c r="S4856">
        <f t="shared" si="495"/>
        <v>1</v>
      </c>
    </row>
    <row r="4857" spans="1:19" ht="16" x14ac:dyDescent="0.2">
      <c r="A4857" s="481" t="s">
        <v>473</v>
      </c>
      <c r="B4857" s="399">
        <v>9</v>
      </c>
      <c r="C4857" s="387" t="str">
        <f t="shared" si="497"/>
        <v>CC1.9</v>
      </c>
      <c r="D4857" s="388">
        <v>2</v>
      </c>
      <c r="E4857" s="504">
        <v>44161</v>
      </c>
      <c r="F4857" s="366" t="s">
        <v>129</v>
      </c>
      <c r="G4857" s="444">
        <f>INDEX([1]CAPS!$A:$A,MATCH(F:F,[1]CAPS!$H:$H,0))</f>
        <v>5532</v>
      </c>
      <c r="H4857" s="503"/>
      <c r="I4857" s="503"/>
      <c r="J4857" s="342" t="s">
        <v>276</v>
      </c>
      <c r="K4857" s="355">
        <v>8</v>
      </c>
      <c r="L4857" s="340">
        <v>0</v>
      </c>
      <c r="M4857" s="340" t="s">
        <v>276</v>
      </c>
      <c r="N4857" s="340">
        <v>0</v>
      </c>
      <c r="O4857" s="354" t="s">
        <v>276</v>
      </c>
      <c r="P4857" s="354" t="s">
        <v>276</v>
      </c>
      <c r="Q4857" s="354" t="s">
        <v>276</v>
      </c>
      <c r="R4857" s="369"/>
      <c r="S4857">
        <f t="shared" ref="S4857:S4858" si="499">SUM(J4857:K4857)</f>
        <v>8</v>
      </c>
    </row>
    <row r="4858" spans="1:19" ht="16" x14ac:dyDescent="0.2">
      <c r="A4858" s="481" t="s">
        <v>473</v>
      </c>
      <c r="B4858" s="399">
        <v>9</v>
      </c>
      <c r="C4858" s="387" t="str">
        <f t="shared" si="497"/>
        <v>CC1.9</v>
      </c>
      <c r="D4858" s="388">
        <v>2</v>
      </c>
      <c r="E4858" s="504">
        <v>44161</v>
      </c>
      <c r="F4858" s="536" t="s">
        <v>687</v>
      </c>
      <c r="G4858" s="444">
        <f>INDEX([1]CAPS!$A:$A,MATCH(F:F,[1]CAPS!$H:$H,0))</f>
        <v>5535</v>
      </c>
      <c r="H4858" s="503"/>
      <c r="I4858" s="503"/>
      <c r="J4858" s="342" t="s">
        <v>276</v>
      </c>
      <c r="K4858" s="355">
        <v>1</v>
      </c>
      <c r="L4858" s="340">
        <v>0</v>
      </c>
      <c r="M4858" s="340" t="s">
        <v>276</v>
      </c>
      <c r="N4858" s="340">
        <v>0</v>
      </c>
      <c r="O4858" s="354" t="s">
        <v>276</v>
      </c>
      <c r="P4858" s="354" t="s">
        <v>276</v>
      </c>
      <c r="Q4858" s="354" t="s">
        <v>276</v>
      </c>
      <c r="R4858" s="369" t="s">
        <v>906</v>
      </c>
      <c r="S4858">
        <f t="shared" si="499"/>
        <v>1</v>
      </c>
    </row>
    <row r="4859" spans="1:19" ht="16" hidden="1" x14ac:dyDescent="0.2">
      <c r="A4859" s="481" t="s">
        <v>473</v>
      </c>
      <c r="B4859" s="399">
        <v>9</v>
      </c>
      <c r="C4859" s="387" t="str">
        <f t="shared" si="497"/>
        <v>CC1.9</v>
      </c>
      <c r="D4859" s="388">
        <v>2</v>
      </c>
      <c r="E4859" s="504">
        <v>44161</v>
      </c>
      <c r="F4859" s="366" t="s">
        <v>479</v>
      </c>
      <c r="G4859" s="444">
        <f>INDEX([1]CAPS!$A:$A,MATCH(F:F,[1]CAPS!$H:$H,0))</f>
        <v>11190</v>
      </c>
      <c r="H4859" s="503"/>
      <c r="I4859" s="503"/>
      <c r="J4859" s="342" t="s">
        <v>276</v>
      </c>
      <c r="K4859" s="355">
        <v>0</v>
      </c>
      <c r="L4859" s="340">
        <v>0</v>
      </c>
      <c r="M4859" s="340" t="s">
        <v>276</v>
      </c>
      <c r="N4859" s="340">
        <v>0</v>
      </c>
      <c r="O4859" s="354">
        <v>18</v>
      </c>
      <c r="P4859" s="340">
        <v>0</v>
      </c>
      <c r="Q4859" s="340">
        <v>0</v>
      </c>
      <c r="R4859" s="369"/>
      <c r="S4859">
        <f t="shared" si="495"/>
        <v>18</v>
      </c>
    </row>
    <row r="4860" spans="1:19" ht="16" hidden="1" x14ac:dyDescent="0.2">
      <c r="A4860" s="481" t="s">
        <v>473</v>
      </c>
      <c r="B4860" s="399">
        <v>9</v>
      </c>
      <c r="C4860" s="387" t="str">
        <f t="shared" si="497"/>
        <v>CC1.9</v>
      </c>
      <c r="D4860" s="388">
        <v>2</v>
      </c>
      <c r="E4860" s="504">
        <v>44161</v>
      </c>
      <c r="F4860" s="366" t="s">
        <v>348</v>
      </c>
      <c r="G4860" s="444">
        <f>INDEX([1]CAPS!$A:$A,MATCH(F:F,[1]CAPS!$H:$H,0))</f>
        <v>4000</v>
      </c>
      <c r="H4860" s="503"/>
      <c r="I4860" s="503"/>
      <c r="J4860" s="342" t="s">
        <v>276</v>
      </c>
      <c r="K4860" s="355">
        <v>4</v>
      </c>
      <c r="L4860" s="340">
        <v>0</v>
      </c>
      <c r="M4860" s="340">
        <v>0</v>
      </c>
      <c r="N4860" s="340">
        <v>1</v>
      </c>
      <c r="O4860" s="354">
        <v>0</v>
      </c>
      <c r="P4860" s="340">
        <v>0</v>
      </c>
      <c r="Q4860" s="340">
        <v>0</v>
      </c>
      <c r="R4860" s="369"/>
      <c r="S4860">
        <f t="shared" si="495"/>
        <v>4</v>
      </c>
    </row>
    <row r="4861" spans="1:19" ht="16" x14ac:dyDescent="0.2">
      <c r="A4861" s="481" t="s">
        <v>473</v>
      </c>
      <c r="B4861" s="399">
        <v>9</v>
      </c>
      <c r="C4861" s="387" t="str">
        <f t="shared" si="497"/>
        <v>CC1.9</v>
      </c>
      <c r="D4861" s="388">
        <v>2</v>
      </c>
      <c r="E4861" s="504">
        <v>44161</v>
      </c>
      <c r="F4861" s="366" t="s">
        <v>127</v>
      </c>
      <c r="G4861" s="444">
        <f>INDEX([1]CAPS!$A:$A,MATCH(F:F,[1]CAPS!$H:$H,0))</f>
        <v>10605</v>
      </c>
      <c r="H4861" s="503"/>
      <c r="I4861" s="503"/>
      <c r="J4861" s="342" t="s">
        <v>276</v>
      </c>
      <c r="K4861" s="355">
        <v>4</v>
      </c>
      <c r="L4861" s="340">
        <v>0</v>
      </c>
      <c r="M4861" s="340" t="s">
        <v>276</v>
      </c>
      <c r="N4861" s="340">
        <v>0</v>
      </c>
      <c r="O4861" s="354" t="s">
        <v>276</v>
      </c>
      <c r="P4861" s="354" t="s">
        <v>276</v>
      </c>
      <c r="Q4861" s="354" t="s">
        <v>276</v>
      </c>
      <c r="R4861" s="369"/>
      <c r="S4861">
        <f>SUM(J4861:K4861)</f>
        <v>4</v>
      </c>
    </row>
    <row r="4862" spans="1:19" ht="16" hidden="1" x14ac:dyDescent="0.2">
      <c r="A4862" s="481" t="s">
        <v>473</v>
      </c>
      <c r="B4862" s="399">
        <v>10</v>
      </c>
      <c r="C4862" s="387" t="str">
        <f t="shared" si="497"/>
        <v>CC1.10</v>
      </c>
      <c r="D4862" s="388">
        <v>2</v>
      </c>
      <c r="E4862" s="504">
        <v>44161</v>
      </c>
      <c r="F4862" s="366" t="s">
        <v>132</v>
      </c>
      <c r="G4862" s="444">
        <f>INDEX([1]CAPS!$A:$A,MATCH(F:F,[1]CAPS!$H:$H,0))</f>
        <v>2469</v>
      </c>
      <c r="H4862" s="503"/>
      <c r="I4862" s="503"/>
      <c r="J4862" s="342" t="s">
        <v>276</v>
      </c>
      <c r="K4862" s="355">
        <v>3</v>
      </c>
      <c r="L4862" s="340">
        <v>0</v>
      </c>
      <c r="M4862" s="340" t="s">
        <v>276</v>
      </c>
      <c r="N4862" s="340">
        <v>0</v>
      </c>
      <c r="O4862" s="340">
        <v>0</v>
      </c>
      <c r="P4862" s="340">
        <v>0</v>
      </c>
      <c r="Q4862" s="340">
        <v>0</v>
      </c>
      <c r="R4862" s="369"/>
      <c r="S4862">
        <f t="shared" si="495"/>
        <v>3</v>
      </c>
    </row>
    <row r="4863" spans="1:19" ht="16" x14ac:dyDescent="0.2">
      <c r="A4863" s="481" t="s">
        <v>473</v>
      </c>
      <c r="B4863" s="399">
        <v>10</v>
      </c>
      <c r="C4863" s="387" t="str">
        <f t="shared" si="497"/>
        <v>CC1.10</v>
      </c>
      <c r="D4863" s="388">
        <v>2</v>
      </c>
      <c r="E4863" s="504">
        <v>44161</v>
      </c>
      <c r="F4863" s="366" t="s">
        <v>129</v>
      </c>
      <c r="G4863" s="444">
        <f>INDEX([1]CAPS!$A:$A,MATCH(F:F,[1]CAPS!$H:$H,0))</f>
        <v>5532</v>
      </c>
      <c r="H4863" s="503"/>
      <c r="I4863" s="503"/>
      <c r="J4863" s="342" t="s">
        <v>276</v>
      </c>
      <c r="K4863" s="355">
        <v>9</v>
      </c>
      <c r="L4863" s="340">
        <v>0</v>
      </c>
      <c r="M4863" s="340" t="s">
        <v>276</v>
      </c>
      <c r="N4863" s="340">
        <v>0</v>
      </c>
      <c r="O4863" s="354" t="s">
        <v>276</v>
      </c>
      <c r="P4863" s="354" t="s">
        <v>276</v>
      </c>
      <c r="Q4863" s="354" t="s">
        <v>276</v>
      </c>
      <c r="R4863" s="369"/>
      <c r="S4863">
        <f>SUM(J4863:K4863)</f>
        <v>9</v>
      </c>
    </row>
    <row r="4864" spans="1:19" ht="16" hidden="1" x14ac:dyDescent="0.2">
      <c r="A4864" s="481" t="s">
        <v>473</v>
      </c>
      <c r="B4864" s="399">
        <v>10</v>
      </c>
      <c r="C4864" s="387" t="str">
        <f t="shared" si="497"/>
        <v>CC1.10</v>
      </c>
      <c r="D4864" s="388">
        <v>2</v>
      </c>
      <c r="E4864" s="504">
        <v>44161</v>
      </c>
      <c r="F4864" s="366" t="s">
        <v>348</v>
      </c>
      <c r="G4864" s="444">
        <f>INDEX([1]CAPS!$A:$A,MATCH(F:F,[1]CAPS!$H:$H,0))</f>
        <v>4000</v>
      </c>
      <c r="H4864" s="503"/>
      <c r="I4864" s="503"/>
      <c r="J4864" s="342" t="s">
        <v>276</v>
      </c>
      <c r="K4864" s="355">
        <v>5</v>
      </c>
      <c r="L4864" s="340">
        <v>0</v>
      </c>
      <c r="M4864" s="340">
        <v>0</v>
      </c>
      <c r="N4864" s="340">
        <v>0</v>
      </c>
      <c r="O4864" s="340">
        <v>0</v>
      </c>
      <c r="P4864" s="340">
        <v>0</v>
      </c>
      <c r="Q4864" s="340">
        <v>0</v>
      </c>
      <c r="R4864" s="369"/>
      <c r="S4864">
        <f t="shared" si="495"/>
        <v>5</v>
      </c>
    </row>
    <row r="4865" spans="1:19" ht="16" hidden="1" x14ac:dyDescent="0.2">
      <c r="A4865" s="481" t="s">
        <v>473</v>
      </c>
      <c r="B4865" s="399">
        <v>10</v>
      </c>
      <c r="C4865" s="387" t="str">
        <f t="shared" si="497"/>
        <v>CC1.10</v>
      </c>
      <c r="D4865" s="388">
        <v>2</v>
      </c>
      <c r="E4865" s="504">
        <v>44161</v>
      </c>
      <c r="F4865" s="366" t="s">
        <v>267</v>
      </c>
      <c r="G4865" s="444">
        <f>INDEX([1]CAPS!$A:$A,MATCH(F:F,[1]CAPS!$H:$H,0))</f>
        <v>5738</v>
      </c>
      <c r="H4865" s="503"/>
      <c r="I4865" s="503"/>
      <c r="J4865" s="342" t="s">
        <v>276</v>
      </c>
      <c r="K4865" s="355">
        <v>1</v>
      </c>
      <c r="L4865" s="340">
        <v>0</v>
      </c>
      <c r="M4865" s="340">
        <v>0</v>
      </c>
      <c r="N4865" s="340">
        <v>0</v>
      </c>
      <c r="O4865" s="354">
        <v>13</v>
      </c>
      <c r="P4865" s="340">
        <v>0</v>
      </c>
      <c r="Q4865" s="340">
        <v>0</v>
      </c>
      <c r="R4865" s="369"/>
      <c r="S4865">
        <f t="shared" si="495"/>
        <v>14</v>
      </c>
    </row>
    <row r="4866" spans="1:19" ht="16" x14ac:dyDescent="0.2">
      <c r="A4866" s="481" t="s">
        <v>473</v>
      </c>
      <c r="B4866" s="399">
        <v>10</v>
      </c>
      <c r="C4866" s="387" t="str">
        <f t="shared" si="497"/>
        <v>CC1.10</v>
      </c>
      <c r="D4866" s="388">
        <v>2</v>
      </c>
      <c r="E4866" s="504">
        <v>44161</v>
      </c>
      <c r="F4866" s="536" t="s">
        <v>687</v>
      </c>
      <c r="G4866" s="444">
        <f>INDEX([1]CAPS!$A:$A,MATCH(F:F,[1]CAPS!$H:$H,0))</f>
        <v>5535</v>
      </c>
      <c r="H4866" s="503"/>
      <c r="I4866" s="503"/>
      <c r="J4866" s="342" t="s">
        <v>276</v>
      </c>
      <c r="K4866" s="402">
        <v>1</v>
      </c>
      <c r="L4866" s="340">
        <v>0</v>
      </c>
      <c r="M4866" s="340" t="s">
        <v>276</v>
      </c>
      <c r="N4866" s="403">
        <v>0</v>
      </c>
      <c r="O4866" s="354" t="s">
        <v>276</v>
      </c>
      <c r="P4866" s="354" t="s">
        <v>276</v>
      </c>
      <c r="Q4866" s="354" t="s">
        <v>276</v>
      </c>
      <c r="R4866" s="369" t="s">
        <v>906</v>
      </c>
      <c r="S4866">
        <f>SUM(J4866:K4866)</f>
        <v>1</v>
      </c>
    </row>
    <row r="4867" spans="1:19" ht="16" hidden="1" x14ac:dyDescent="0.2">
      <c r="A4867" s="481" t="s">
        <v>473</v>
      </c>
      <c r="B4867" s="345">
        <v>10</v>
      </c>
      <c r="C4867" s="387" t="str">
        <f t="shared" si="497"/>
        <v>CC1.10</v>
      </c>
      <c r="D4867" s="388">
        <v>2</v>
      </c>
      <c r="E4867" s="504">
        <v>44161</v>
      </c>
      <c r="F4867" s="366" t="s">
        <v>139</v>
      </c>
      <c r="G4867" s="444">
        <f>INDEX([1]CAPS!$A:$A,MATCH(F:F,[1]CAPS!$H:$H,0))</f>
        <v>6325</v>
      </c>
      <c r="H4867" s="503"/>
      <c r="I4867" s="503"/>
      <c r="J4867" s="342" t="s">
        <v>276</v>
      </c>
      <c r="K4867" s="340">
        <v>1</v>
      </c>
      <c r="L4867" s="340">
        <v>0</v>
      </c>
      <c r="M4867" s="340">
        <v>0</v>
      </c>
      <c r="N4867" s="340">
        <v>1</v>
      </c>
      <c r="O4867" s="354" t="s">
        <v>276</v>
      </c>
      <c r="P4867" s="354" t="s">
        <v>276</v>
      </c>
      <c r="Q4867" s="354" t="s">
        <v>276</v>
      </c>
      <c r="R4867" s="369"/>
      <c r="S4867">
        <f>SUM(J4867:K4867)</f>
        <v>1</v>
      </c>
    </row>
    <row r="4868" spans="1:19" ht="16" hidden="1" x14ac:dyDescent="0.2">
      <c r="A4868" s="481" t="s">
        <v>473</v>
      </c>
      <c r="B4868" s="345">
        <v>10</v>
      </c>
      <c r="C4868" s="387" t="str">
        <f t="shared" si="497"/>
        <v>CC1.10</v>
      </c>
      <c r="D4868" s="388">
        <v>2</v>
      </c>
      <c r="E4868" s="504">
        <v>44161</v>
      </c>
      <c r="F4868" s="366" t="s">
        <v>480</v>
      </c>
      <c r="G4868" s="444">
        <f>INDEX([1]CAPS!$A:$A,MATCH(F:F,[1]CAPS!$H:$H,0))</f>
        <v>2599</v>
      </c>
      <c r="H4868" s="503"/>
      <c r="I4868" s="503"/>
      <c r="J4868" s="342" t="s">
        <v>276</v>
      </c>
      <c r="K4868" s="340">
        <v>1</v>
      </c>
      <c r="L4868" s="340">
        <v>0</v>
      </c>
      <c r="M4868" s="340">
        <v>0</v>
      </c>
      <c r="N4868" s="340">
        <v>0</v>
      </c>
      <c r="O4868" s="340">
        <v>0</v>
      </c>
      <c r="P4868" s="340">
        <v>0</v>
      </c>
      <c r="Q4868" s="340">
        <v>0</v>
      </c>
      <c r="R4868" s="369"/>
      <c r="S4868">
        <f t="shared" si="495"/>
        <v>1</v>
      </c>
    </row>
    <row r="4869" spans="1:19" ht="16" hidden="1" x14ac:dyDescent="0.2">
      <c r="A4869" s="481" t="s">
        <v>473</v>
      </c>
      <c r="B4869" s="345">
        <v>10</v>
      </c>
      <c r="C4869" s="387" t="str">
        <f t="shared" si="497"/>
        <v>CC1.10</v>
      </c>
      <c r="D4869" s="388">
        <v>2</v>
      </c>
      <c r="E4869" s="504">
        <v>44161</v>
      </c>
      <c r="F4869" s="366" t="s">
        <v>479</v>
      </c>
      <c r="G4869" s="444">
        <f>INDEX([1]CAPS!$A:$A,MATCH(F:F,[1]CAPS!$H:$H,0))</f>
        <v>11190</v>
      </c>
      <c r="H4869" s="503"/>
      <c r="I4869" s="503"/>
      <c r="J4869" s="342" t="s">
        <v>276</v>
      </c>
      <c r="K4869" s="340"/>
      <c r="L4869" s="340">
        <v>0</v>
      </c>
      <c r="M4869" s="340" t="s">
        <v>276</v>
      </c>
      <c r="N4869" s="340">
        <v>0</v>
      </c>
      <c r="O4869" s="340">
        <v>8</v>
      </c>
      <c r="P4869" s="340">
        <v>0</v>
      </c>
      <c r="Q4869" s="340">
        <v>0</v>
      </c>
      <c r="R4869" s="369"/>
      <c r="S4869">
        <f t="shared" si="495"/>
        <v>8</v>
      </c>
    </row>
    <row r="4870" spans="1:19" ht="16" x14ac:dyDescent="0.2">
      <c r="A4870" s="481" t="s">
        <v>473</v>
      </c>
      <c r="B4870" s="345">
        <v>10</v>
      </c>
      <c r="C4870" s="387" t="str">
        <f t="shared" si="497"/>
        <v>CC1.10</v>
      </c>
      <c r="D4870" s="388">
        <v>2</v>
      </c>
      <c r="E4870" s="504">
        <v>44161</v>
      </c>
      <c r="F4870" s="366" t="s">
        <v>127</v>
      </c>
      <c r="G4870" s="444">
        <f>INDEX([1]CAPS!$A:$A,MATCH(F:F,[1]CAPS!$H:$H,0))</f>
        <v>10605</v>
      </c>
      <c r="H4870" s="503"/>
      <c r="I4870" s="503"/>
      <c r="J4870" s="342" t="s">
        <v>276</v>
      </c>
      <c r="K4870" s="340">
        <v>5</v>
      </c>
      <c r="L4870" s="340">
        <v>0</v>
      </c>
      <c r="M4870" s="340" t="s">
        <v>276</v>
      </c>
      <c r="N4870" s="340">
        <v>0</v>
      </c>
      <c r="O4870" s="354" t="s">
        <v>276</v>
      </c>
      <c r="P4870" s="354" t="s">
        <v>276</v>
      </c>
      <c r="Q4870" s="354" t="s">
        <v>276</v>
      </c>
      <c r="R4870" s="369"/>
      <c r="S4870">
        <f>SUM(J4870:K4870)</f>
        <v>5</v>
      </c>
    </row>
    <row r="4871" spans="1:19" ht="16" hidden="1" x14ac:dyDescent="0.2">
      <c r="A4871" s="481" t="s">
        <v>473</v>
      </c>
      <c r="B4871" s="345">
        <v>10</v>
      </c>
      <c r="C4871" s="387" t="str">
        <f t="shared" si="497"/>
        <v>CC1.10</v>
      </c>
      <c r="D4871" s="388">
        <v>2</v>
      </c>
      <c r="E4871" s="504">
        <v>44161</v>
      </c>
      <c r="F4871" s="366" t="s">
        <v>482</v>
      </c>
      <c r="G4871" s="444">
        <f>INDEX([1]CAPS!$A:$A,MATCH(F:F,[1]CAPS!$H:$H,0))</f>
        <v>3596</v>
      </c>
      <c r="H4871" s="503"/>
      <c r="I4871" s="503"/>
      <c r="J4871" s="342" t="s">
        <v>276</v>
      </c>
      <c r="K4871" s="340">
        <v>0</v>
      </c>
      <c r="L4871" s="340">
        <v>0</v>
      </c>
      <c r="M4871" s="340">
        <v>0</v>
      </c>
      <c r="N4871" s="340">
        <v>0</v>
      </c>
      <c r="O4871" s="340">
        <v>1</v>
      </c>
      <c r="P4871" s="340">
        <v>0</v>
      </c>
      <c r="Q4871" s="340">
        <v>0</v>
      </c>
      <c r="R4871" s="369"/>
      <c r="S4871">
        <f t="shared" si="495"/>
        <v>1</v>
      </c>
    </row>
    <row r="4872" spans="1:19" ht="16" hidden="1" x14ac:dyDescent="0.2">
      <c r="A4872" s="481" t="s">
        <v>473</v>
      </c>
      <c r="B4872" s="345">
        <v>11</v>
      </c>
      <c r="C4872" s="387" t="str">
        <f t="shared" si="497"/>
        <v>CC1.11</v>
      </c>
      <c r="D4872" s="388">
        <v>2</v>
      </c>
      <c r="E4872" s="504">
        <v>44161</v>
      </c>
      <c r="F4872" s="366" t="s">
        <v>132</v>
      </c>
      <c r="G4872" s="444">
        <f>INDEX([1]CAPS!$A:$A,MATCH(F:F,[1]CAPS!$H:$H,0))</f>
        <v>2469</v>
      </c>
      <c r="H4872" s="503"/>
      <c r="I4872" s="503"/>
      <c r="J4872" s="342" t="s">
        <v>276</v>
      </c>
      <c r="K4872" s="340">
        <v>3</v>
      </c>
      <c r="L4872" s="340">
        <v>0</v>
      </c>
      <c r="M4872" s="340" t="s">
        <v>276</v>
      </c>
      <c r="N4872" s="340">
        <v>0</v>
      </c>
      <c r="O4872" s="340">
        <v>0</v>
      </c>
      <c r="P4872" s="340">
        <v>0</v>
      </c>
      <c r="Q4872" s="340">
        <v>0</v>
      </c>
      <c r="R4872" s="369"/>
      <c r="S4872">
        <f t="shared" si="495"/>
        <v>3</v>
      </c>
    </row>
    <row r="4873" spans="1:19" ht="16" x14ac:dyDescent="0.2">
      <c r="A4873" s="481" t="s">
        <v>473</v>
      </c>
      <c r="B4873" s="345">
        <v>11</v>
      </c>
      <c r="C4873" s="387" t="str">
        <f t="shared" si="497"/>
        <v>CC1.11</v>
      </c>
      <c r="D4873" s="388">
        <v>2</v>
      </c>
      <c r="E4873" s="504">
        <v>44161</v>
      </c>
      <c r="F4873" s="536" t="s">
        <v>687</v>
      </c>
      <c r="G4873" s="444">
        <f>INDEX([1]CAPS!$A:$A,MATCH(F:F,[1]CAPS!$H:$H,0))</f>
        <v>5535</v>
      </c>
      <c r="H4873" s="503"/>
      <c r="I4873" s="503"/>
      <c r="J4873" s="342" t="s">
        <v>276</v>
      </c>
      <c r="K4873" s="340">
        <v>15</v>
      </c>
      <c r="L4873" s="340">
        <v>0</v>
      </c>
      <c r="M4873" s="340" t="s">
        <v>276</v>
      </c>
      <c r="N4873" s="340">
        <v>0</v>
      </c>
      <c r="O4873" s="354" t="s">
        <v>276</v>
      </c>
      <c r="P4873" s="354" t="s">
        <v>276</v>
      </c>
      <c r="Q4873" s="354" t="s">
        <v>276</v>
      </c>
      <c r="R4873" s="369" t="s">
        <v>906</v>
      </c>
      <c r="S4873">
        <f t="shared" ref="S4873:S4875" si="500">SUM(J4873:K4873)</f>
        <v>15</v>
      </c>
    </row>
    <row r="4874" spans="1:19" ht="16" x14ac:dyDescent="0.2">
      <c r="A4874" s="481" t="s">
        <v>473</v>
      </c>
      <c r="B4874" s="345">
        <v>11</v>
      </c>
      <c r="C4874" s="387" t="str">
        <f t="shared" si="497"/>
        <v>CC1.11</v>
      </c>
      <c r="D4874" s="388">
        <v>2</v>
      </c>
      <c r="E4874" s="504">
        <v>44161</v>
      </c>
      <c r="F4874" s="366" t="s">
        <v>129</v>
      </c>
      <c r="G4874" s="444">
        <f>INDEX([1]CAPS!$A:$A,MATCH(F:F,[1]CAPS!$H:$H,0))</f>
        <v>5532</v>
      </c>
      <c r="H4874" s="503"/>
      <c r="I4874" s="503"/>
      <c r="J4874" s="342" t="s">
        <v>276</v>
      </c>
      <c r="K4874" s="340">
        <v>12</v>
      </c>
      <c r="L4874" s="340">
        <v>0</v>
      </c>
      <c r="M4874" s="340" t="s">
        <v>276</v>
      </c>
      <c r="N4874" s="340">
        <v>0</v>
      </c>
      <c r="O4874" s="354" t="s">
        <v>276</v>
      </c>
      <c r="P4874" s="354" t="s">
        <v>276</v>
      </c>
      <c r="Q4874" s="354" t="s">
        <v>276</v>
      </c>
      <c r="R4874" s="369"/>
      <c r="S4874">
        <f t="shared" si="500"/>
        <v>12</v>
      </c>
    </row>
    <row r="4875" spans="1:19" ht="16" x14ac:dyDescent="0.2">
      <c r="A4875" s="481" t="s">
        <v>473</v>
      </c>
      <c r="B4875" s="345">
        <v>11</v>
      </c>
      <c r="C4875" s="387" t="str">
        <f t="shared" si="497"/>
        <v>CC1.11</v>
      </c>
      <c r="D4875" s="388">
        <v>2</v>
      </c>
      <c r="E4875" s="504">
        <v>44161</v>
      </c>
      <c r="F4875" s="366" t="s">
        <v>127</v>
      </c>
      <c r="G4875" s="444">
        <f>INDEX([1]CAPS!$A:$A,MATCH(F:F,[1]CAPS!$H:$H,0))</f>
        <v>10605</v>
      </c>
      <c r="H4875" s="503"/>
      <c r="I4875" s="503"/>
      <c r="J4875" s="342" t="s">
        <v>276</v>
      </c>
      <c r="K4875" s="340">
        <v>7</v>
      </c>
      <c r="L4875" s="340">
        <v>0</v>
      </c>
      <c r="M4875" s="340" t="s">
        <v>276</v>
      </c>
      <c r="N4875" s="340">
        <v>0</v>
      </c>
      <c r="O4875" s="354" t="s">
        <v>276</v>
      </c>
      <c r="P4875" s="354" t="s">
        <v>276</v>
      </c>
      <c r="Q4875" s="354" t="s">
        <v>276</v>
      </c>
      <c r="R4875" s="369"/>
      <c r="S4875">
        <f t="shared" si="500"/>
        <v>7</v>
      </c>
    </row>
    <row r="4876" spans="1:19" ht="16" hidden="1" x14ac:dyDescent="0.2">
      <c r="A4876" s="481" t="s">
        <v>473</v>
      </c>
      <c r="B4876" s="345">
        <v>11</v>
      </c>
      <c r="C4876" s="387" t="str">
        <f t="shared" si="497"/>
        <v>CC1.11</v>
      </c>
      <c r="D4876" s="388">
        <v>2</v>
      </c>
      <c r="E4876" s="504">
        <v>44161</v>
      </c>
      <c r="F4876" s="366" t="s">
        <v>348</v>
      </c>
      <c r="G4876" s="444">
        <f>INDEX([1]CAPS!$A:$A,MATCH(F:F,[1]CAPS!$H:$H,0))</f>
        <v>4000</v>
      </c>
      <c r="H4876" s="503"/>
      <c r="I4876" s="503"/>
      <c r="J4876" s="342" t="s">
        <v>276</v>
      </c>
      <c r="K4876" s="340">
        <v>12</v>
      </c>
      <c r="L4876" s="340">
        <v>0</v>
      </c>
      <c r="M4876" s="340">
        <v>0</v>
      </c>
      <c r="N4876" s="340">
        <v>0</v>
      </c>
      <c r="O4876" s="340">
        <v>0</v>
      </c>
      <c r="P4876" s="340">
        <v>0</v>
      </c>
      <c r="Q4876" s="340">
        <v>0</v>
      </c>
      <c r="R4876" s="369"/>
      <c r="S4876">
        <f t="shared" ref="S4876:S4938" si="501">SUM(J4876:K4876)+O4876</f>
        <v>12</v>
      </c>
    </row>
    <row r="4877" spans="1:19" ht="16" hidden="1" x14ac:dyDescent="0.2">
      <c r="A4877" s="481" t="s">
        <v>473</v>
      </c>
      <c r="B4877" s="345">
        <v>11</v>
      </c>
      <c r="C4877" s="387" t="str">
        <f t="shared" si="497"/>
        <v>CC1.11</v>
      </c>
      <c r="D4877" s="388">
        <v>2</v>
      </c>
      <c r="E4877" s="504">
        <v>44161</v>
      </c>
      <c r="F4877" s="366" t="s">
        <v>126</v>
      </c>
      <c r="G4877" s="444">
        <f>INDEX([1]CAPS!$A:$A,MATCH(F:F,[1]CAPS!$H:$H,0))</f>
        <v>7943</v>
      </c>
      <c r="H4877" s="503"/>
      <c r="I4877" s="503"/>
      <c r="J4877" s="342" t="s">
        <v>276</v>
      </c>
      <c r="K4877" s="340">
        <v>1</v>
      </c>
      <c r="L4877" s="340">
        <v>0</v>
      </c>
      <c r="M4877" s="340">
        <v>0</v>
      </c>
      <c r="N4877" s="340">
        <v>0</v>
      </c>
      <c r="O4877" s="340">
        <v>0</v>
      </c>
      <c r="P4877" s="340">
        <v>0</v>
      </c>
      <c r="Q4877" s="340">
        <v>0</v>
      </c>
      <c r="R4877" s="369"/>
      <c r="S4877">
        <f t="shared" si="501"/>
        <v>1</v>
      </c>
    </row>
    <row r="4878" spans="1:19" ht="16" hidden="1" x14ac:dyDescent="0.2">
      <c r="A4878" s="481" t="s">
        <v>473</v>
      </c>
      <c r="B4878" s="345">
        <v>11</v>
      </c>
      <c r="C4878" s="387" t="str">
        <f t="shared" si="497"/>
        <v>CC1.11</v>
      </c>
      <c r="D4878" s="388">
        <v>2</v>
      </c>
      <c r="E4878" s="504">
        <v>44161</v>
      </c>
      <c r="F4878" s="366" t="s">
        <v>267</v>
      </c>
      <c r="G4878" s="444">
        <f>INDEX([1]CAPS!$A:$A,MATCH(F:F,[1]CAPS!$H:$H,0))</f>
        <v>5738</v>
      </c>
      <c r="H4878" s="503"/>
      <c r="I4878" s="503"/>
      <c r="J4878" s="342" t="s">
        <v>276</v>
      </c>
      <c r="K4878" s="340">
        <v>1</v>
      </c>
      <c r="L4878" s="340">
        <v>0</v>
      </c>
      <c r="M4878" s="340">
        <v>0</v>
      </c>
      <c r="N4878" s="340">
        <v>0</v>
      </c>
      <c r="O4878" s="340">
        <v>6</v>
      </c>
      <c r="P4878" s="340">
        <v>0</v>
      </c>
      <c r="Q4878" s="340">
        <v>0</v>
      </c>
      <c r="R4878" s="369"/>
      <c r="S4878">
        <f t="shared" si="501"/>
        <v>7</v>
      </c>
    </row>
    <row r="4879" spans="1:19" ht="16" hidden="1" x14ac:dyDescent="0.2">
      <c r="A4879" s="481" t="s">
        <v>473</v>
      </c>
      <c r="B4879" s="345">
        <v>11</v>
      </c>
      <c r="C4879" s="387" t="str">
        <f t="shared" si="497"/>
        <v>CC1.11</v>
      </c>
      <c r="D4879" s="388">
        <v>2</v>
      </c>
      <c r="E4879" s="504">
        <v>44161</v>
      </c>
      <c r="F4879" s="366" t="s">
        <v>479</v>
      </c>
      <c r="G4879" s="444">
        <f>INDEX([1]CAPS!$A:$A,MATCH(F:F,[1]CAPS!$H:$H,0))</f>
        <v>11190</v>
      </c>
      <c r="H4879" s="503"/>
      <c r="I4879" s="503"/>
      <c r="J4879" s="342" t="s">
        <v>276</v>
      </c>
      <c r="K4879" s="340">
        <v>0</v>
      </c>
      <c r="L4879" s="340">
        <v>0</v>
      </c>
      <c r="M4879" s="340" t="s">
        <v>276</v>
      </c>
      <c r="N4879" s="340">
        <v>0</v>
      </c>
      <c r="O4879" s="340">
        <v>27</v>
      </c>
      <c r="P4879" s="340">
        <v>0</v>
      </c>
      <c r="Q4879" s="340">
        <v>0</v>
      </c>
      <c r="R4879" s="369"/>
      <c r="S4879">
        <f t="shared" si="501"/>
        <v>27</v>
      </c>
    </row>
    <row r="4880" spans="1:19" ht="16" hidden="1" x14ac:dyDescent="0.2">
      <c r="A4880" s="481" t="s">
        <v>473</v>
      </c>
      <c r="B4880" s="345">
        <v>11</v>
      </c>
      <c r="C4880" s="387" t="str">
        <f t="shared" si="497"/>
        <v>CC1.11</v>
      </c>
      <c r="D4880" s="388">
        <v>2</v>
      </c>
      <c r="E4880" s="504">
        <v>44161</v>
      </c>
      <c r="F4880" s="366" t="s">
        <v>482</v>
      </c>
      <c r="G4880" s="444">
        <f>INDEX([1]CAPS!$A:$A,MATCH(F:F,[1]CAPS!$H:$H,0))</f>
        <v>3596</v>
      </c>
      <c r="H4880" s="503"/>
      <c r="I4880" s="503"/>
      <c r="J4880" s="342" t="s">
        <v>276</v>
      </c>
      <c r="K4880" s="340">
        <v>0</v>
      </c>
      <c r="L4880" s="340">
        <v>0</v>
      </c>
      <c r="M4880" s="340">
        <v>0</v>
      </c>
      <c r="N4880" s="340">
        <v>0</v>
      </c>
      <c r="O4880" s="340">
        <v>3</v>
      </c>
      <c r="P4880" s="340">
        <v>0</v>
      </c>
      <c r="Q4880" s="340">
        <v>0</v>
      </c>
      <c r="R4880" s="369"/>
      <c r="S4880">
        <f t="shared" si="501"/>
        <v>3</v>
      </c>
    </row>
    <row r="4881" spans="1:19" ht="16" hidden="1" x14ac:dyDescent="0.2">
      <c r="A4881" s="481" t="s">
        <v>473</v>
      </c>
      <c r="B4881" s="345">
        <v>11</v>
      </c>
      <c r="C4881" s="387" t="str">
        <f t="shared" si="497"/>
        <v>CC1.11</v>
      </c>
      <c r="D4881" s="388">
        <v>2</v>
      </c>
      <c r="E4881" s="504">
        <v>44161</v>
      </c>
      <c r="F4881" s="383" t="s">
        <v>754</v>
      </c>
      <c r="G4881" s="444" t="e">
        <f>INDEX([1]CAPS!$A:$A,MATCH(F:F,[1]CAPS!$H:$H,0))</f>
        <v>#N/A</v>
      </c>
      <c r="H4881" s="503"/>
      <c r="I4881" s="503"/>
      <c r="J4881" s="342" t="s">
        <v>276</v>
      </c>
      <c r="K4881" s="340">
        <v>0</v>
      </c>
      <c r="L4881" s="340">
        <v>0</v>
      </c>
      <c r="M4881" s="340">
        <v>0</v>
      </c>
      <c r="N4881" s="340">
        <v>0</v>
      </c>
      <c r="O4881" s="340">
        <v>2</v>
      </c>
      <c r="P4881" s="340">
        <v>0</v>
      </c>
      <c r="Q4881" s="340">
        <v>0</v>
      </c>
      <c r="R4881" s="369"/>
      <c r="S4881">
        <f t="shared" si="501"/>
        <v>2</v>
      </c>
    </row>
    <row r="4882" spans="1:19" ht="16" hidden="1" x14ac:dyDescent="0.2">
      <c r="A4882" s="481" t="s">
        <v>473</v>
      </c>
      <c r="B4882" s="345">
        <v>12</v>
      </c>
      <c r="C4882" s="387" t="str">
        <f t="shared" si="497"/>
        <v>CC1.12</v>
      </c>
      <c r="D4882" s="388">
        <v>2</v>
      </c>
      <c r="E4882" s="504">
        <v>44161</v>
      </c>
      <c r="F4882" s="366" t="s">
        <v>132</v>
      </c>
      <c r="G4882" s="444">
        <f>INDEX([1]CAPS!$A:$A,MATCH(F:F,[1]CAPS!$H:$H,0))</f>
        <v>2469</v>
      </c>
      <c r="H4882" s="503"/>
      <c r="I4882" s="503"/>
      <c r="J4882" s="342" t="s">
        <v>276</v>
      </c>
      <c r="K4882" s="340">
        <v>1</v>
      </c>
      <c r="L4882" s="340">
        <v>0</v>
      </c>
      <c r="M4882" s="340" t="s">
        <v>276</v>
      </c>
      <c r="N4882" s="340">
        <v>1</v>
      </c>
      <c r="O4882" s="340">
        <v>0</v>
      </c>
      <c r="P4882" s="340">
        <v>0</v>
      </c>
      <c r="Q4882" s="340"/>
      <c r="R4882" s="369"/>
      <c r="S4882">
        <f t="shared" si="501"/>
        <v>1</v>
      </c>
    </row>
    <row r="4883" spans="1:19" ht="16" hidden="1" x14ac:dyDescent="0.2">
      <c r="A4883" s="481" t="s">
        <v>473</v>
      </c>
      <c r="B4883" s="345">
        <v>12</v>
      </c>
      <c r="C4883" s="387" t="str">
        <f t="shared" si="497"/>
        <v>CC1.12</v>
      </c>
      <c r="D4883" s="388">
        <v>2</v>
      </c>
      <c r="E4883" s="504">
        <v>44161</v>
      </c>
      <c r="F4883" s="366" t="s">
        <v>348</v>
      </c>
      <c r="G4883" s="444">
        <f>INDEX([1]CAPS!$A:$A,MATCH(F:F,[1]CAPS!$H:$H,0))</f>
        <v>4000</v>
      </c>
      <c r="H4883" s="503"/>
      <c r="I4883" s="503"/>
      <c r="J4883" s="342" t="s">
        <v>276</v>
      </c>
      <c r="K4883" s="340">
        <v>5</v>
      </c>
      <c r="L4883" s="340">
        <v>0</v>
      </c>
      <c r="M4883" s="340">
        <v>0</v>
      </c>
      <c r="N4883" s="340">
        <v>0</v>
      </c>
      <c r="O4883" s="340">
        <v>1</v>
      </c>
      <c r="P4883" s="340">
        <v>0</v>
      </c>
      <c r="Q4883" s="340">
        <v>0</v>
      </c>
      <c r="R4883" s="369"/>
      <c r="S4883">
        <f t="shared" si="501"/>
        <v>6</v>
      </c>
    </row>
    <row r="4884" spans="1:19" ht="16" hidden="1" x14ac:dyDescent="0.2">
      <c r="A4884" s="481" t="s">
        <v>473</v>
      </c>
      <c r="B4884" s="345">
        <v>12</v>
      </c>
      <c r="C4884" s="387" t="str">
        <f t="shared" si="497"/>
        <v>CC1.12</v>
      </c>
      <c r="D4884" s="388">
        <v>2</v>
      </c>
      <c r="E4884" s="504">
        <v>44161</v>
      </c>
      <c r="F4884" s="366" t="s">
        <v>267</v>
      </c>
      <c r="G4884" s="444">
        <f>INDEX([1]CAPS!$A:$A,MATCH(F:F,[1]CAPS!$H:$H,0))</f>
        <v>5738</v>
      </c>
      <c r="H4884" s="503"/>
      <c r="I4884" s="503"/>
      <c r="J4884" s="342" t="s">
        <v>276</v>
      </c>
      <c r="K4884" s="340">
        <v>3</v>
      </c>
      <c r="L4884" s="340">
        <v>0</v>
      </c>
      <c r="M4884" s="340">
        <v>0</v>
      </c>
      <c r="N4884" s="340">
        <v>0</v>
      </c>
      <c r="O4884" s="340">
        <v>26</v>
      </c>
      <c r="P4884" s="340">
        <v>1</v>
      </c>
      <c r="Q4884" s="340">
        <v>0</v>
      </c>
      <c r="R4884" s="369"/>
      <c r="S4884">
        <f t="shared" si="501"/>
        <v>29</v>
      </c>
    </row>
    <row r="4885" spans="1:19" ht="16" hidden="1" x14ac:dyDescent="0.2">
      <c r="A4885" s="481" t="s">
        <v>473</v>
      </c>
      <c r="B4885" s="345">
        <v>12</v>
      </c>
      <c r="C4885" s="387" t="str">
        <f t="shared" si="497"/>
        <v>CC1.12</v>
      </c>
      <c r="D4885" s="388">
        <v>2</v>
      </c>
      <c r="E4885" s="504">
        <v>44161</v>
      </c>
      <c r="F4885" s="366" t="s">
        <v>139</v>
      </c>
      <c r="G4885" s="444">
        <f>INDEX([1]CAPS!$A:$A,MATCH(F:F,[1]CAPS!$H:$H,0))</f>
        <v>6325</v>
      </c>
      <c r="H4885" s="503"/>
      <c r="I4885" s="503"/>
      <c r="J4885" s="342" t="s">
        <v>276</v>
      </c>
      <c r="K4885" s="340">
        <v>1</v>
      </c>
      <c r="L4885" s="340">
        <v>0</v>
      </c>
      <c r="M4885" s="340">
        <v>1</v>
      </c>
      <c r="N4885" s="340">
        <v>0</v>
      </c>
      <c r="O4885" s="354" t="s">
        <v>276</v>
      </c>
      <c r="P4885" s="354" t="s">
        <v>276</v>
      </c>
      <c r="Q4885" s="354" t="s">
        <v>276</v>
      </c>
      <c r="R4885" s="369"/>
      <c r="S4885">
        <f>SUM(J4885:K4885)</f>
        <v>1</v>
      </c>
    </row>
    <row r="4886" spans="1:19" ht="16" x14ac:dyDescent="0.2">
      <c r="A4886" s="481" t="s">
        <v>473</v>
      </c>
      <c r="B4886" s="345">
        <v>12</v>
      </c>
      <c r="C4886" s="387" t="str">
        <f t="shared" si="497"/>
        <v>CC1.12</v>
      </c>
      <c r="D4886" s="388">
        <v>2</v>
      </c>
      <c r="E4886" s="504">
        <v>44161</v>
      </c>
      <c r="F4886" s="366" t="s">
        <v>129</v>
      </c>
      <c r="G4886" s="444">
        <f>INDEX([1]CAPS!$A:$A,MATCH(F:F,[1]CAPS!$H:$H,0))</f>
        <v>5532</v>
      </c>
      <c r="H4886" s="503"/>
      <c r="I4886" s="503"/>
      <c r="J4886" s="342" t="s">
        <v>276</v>
      </c>
      <c r="K4886" s="340">
        <v>17</v>
      </c>
      <c r="L4886" s="340">
        <v>0</v>
      </c>
      <c r="M4886" s="340" t="s">
        <v>276</v>
      </c>
      <c r="N4886" s="340">
        <v>0</v>
      </c>
      <c r="O4886" s="354" t="s">
        <v>276</v>
      </c>
      <c r="P4886" s="354" t="s">
        <v>276</v>
      </c>
      <c r="Q4886" s="354" t="s">
        <v>276</v>
      </c>
      <c r="R4886" s="369"/>
      <c r="S4886">
        <f t="shared" ref="S4886:S4887" si="502">SUM(J4886:K4886)</f>
        <v>17</v>
      </c>
    </row>
    <row r="4887" spans="1:19" ht="16" x14ac:dyDescent="0.2">
      <c r="A4887" s="481" t="s">
        <v>473</v>
      </c>
      <c r="B4887" s="345">
        <v>12</v>
      </c>
      <c r="C4887" s="387" t="str">
        <f t="shared" si="497"/>
        <v>CC1.12</v>
      </c>
      <c r="D4887" s="388">
        <v>2</v>
      </c>
      <c r="E4887" s="504">
        <v>44161</v>
      </c>
      <c r="F4887" s="536" t="s">
        <v>687</v>
      </c>
      <c r="G4887" s="444">
        <f>INDEX([1]CAPS!$A:$A,MATCH(F:F,[1]CAPS!$H:$H,0))</f>
        <v>5535</v>
      </c>
      <c r="H4887" s="503"/>
      <c r="I4887" s="503"/>
      <c r="J4887" s="342" t="s">
        <v>276</v>
      </c>
      <c r="K4887" s="340">
        <v>14</v>
      </c>
      <c r="L4887" s="340">
        <v>0</v>
      </c>
      <c r="M4887" s="340" t="s">
        <v>276</v>
      </c>
      <c r="N4887" s="340">
        <v>0</v>
      </c>
      <c r="O4887" s="354" t="s">
        <v>276</v>
      </c>
      <c r="P4887" s="354" t="s">
        <v>276</v>
      </c>
      <c r="Q4887" s="354" t="s">
        <v>276</v>
      </c>
      <c r="R4887" s="369" t="s">
        <v>906</v>
      </c>
      <c r="S4887">
        <f t="shared" si="502"/>
        <v>14</v>
      </c>
    </row>
    <row r="4888" spans="1:19" ht="16" hidden="1" x14ac:dyDescent="0.2">
      <c r="A4888" s="481" t="s">
        <v>473</v>
      </c>
      <c r="B4888" s="345">
        <v>12</v>
      </c>
      <c r="C4888" s="387" t="str">
        <f t="shared" si="497"/>
        <v>CC1.12</v>
      </c>
      <c r="D4888" s="388">
        <v>2</v>
      </c>
      <c r="E4888" s="504">
        <v>44161</v>
      </c>
      <c r="F4888" s="366" t="s">
        <v>479</v>
      </c>
      <c r="G4888" s="444">
        <f>INDEX([1]CAPS!$A:$A,MATCH(F:F,[1]CAPS!$H:$H,0))</f>
        <v>11190</v>
      </c>
      <c r="H4888" s="503"/>
      <c r="I4888" s="503"/>
      <c r="J4888" s="342" t="s">
        <v>276</v>
      </c>
      <c r="K4888" s="340">
        <v>0</v>
      </c>
      <c r="L4888" s="340">
        <v>0</v>
      </c>
      <c r="M4888" s="340" t="s">
        <v>276</v>
      </c>
      <c r="N4888" s="340">
        <v>0</v>
      </c>
      <c r="O4888" s="340">
        <v>39</v>
      </c>
      <c r="P4888" s="340">
        <v>0</v>
      </c>
      <c r="Q4888" s="340">
        <v>2</v>
      </c>
      <c r="R4888" s="369"/>
      <c r="S4888">
        <f t="shared" si="501"/>
        <v>39</v>
      </c>
    </row>
    <row r="4889" spans="1:19" ht="16" hidden="1" x14ac:dyDescent="0.2">
      <c r="A4889" s="481" t="s">
        <v>473</v>
      </c>
      <c r="B4889" s="345">
        <v>12</v>
      </c>
      <c r="C4889" s="387" t="str">
        <f t="shared" si="497"/>
        <v>CC1.12</v>
      </c>
      <c r="D4889" s="388">
        <v>2</v>
      </c>
      <c r="E4889" s="504">
        <v>44161</v>
      </c>
      <c r="F4889" s="383" t="s">
        <v>754</v>
      </c>
      <c r="G4889" s="444" t="e">
        <f>INDEX([1]CAPS!$A:$A,MATCH(F:F,[1]CAPS!$H:$H,0))</f>
        <v>#N/A</v>
      </c>
      <c r="H4889" s="503"/>
      <c r="I4889" s="503"/>
      <c r="J4889" s="342" t="s">
        <v>276</v>
      </c>
      <c r="K4889" s="340">
        <v>0</v>
      </c>
      <c r="L4889" s="340">
        <v>0</v>
      </c>
      <c r="M4889" s="340">
        <v>0</v>
      </c>
      <c r="N4889" s="340">
        <v>0</v>
      </c>
      <c r="O4889" s="340">
        <v>2</v>
      </c>
      <c r="P4889" s="340">
        <v>0</v>
      </c>
      <c r="Q4889" s="340">
        <v>0</v>
      </c>
      <c r="R4889" s="369"/>
      <c r="S4889">
        <f t="shared" si="501"/>
        <v>2</v>
      </c>
    </row>
    <row r="4890" spans="1:19" ht="16" hidden="1" x14ac:dyDescent="0.2">
      <c r="A4890" s="481" t="s">
        <v>473</v>
      </c>
      <c r="B4890" s="345">
        <v>12</v>
      </c>
      <c r="C4890" s="387" t="str">
        <f t="shared" si="497"/>
        <v>CC1.12</v>
      </c>
      <c r="D4890" s="388">
        <v>2</v>
      </c>
      <c r="E4890" s="504">
        <v>44161</v>
      </c>
      <c r="F4890" s="366" t="s">
        <v>128</v>
      </c>
      <c r="G4890" s="444">
        <f>INDEX([1]CAPS!$A:$A,MATCH(F:F,[1]CAPS!$H:$H,0))</f>
        <v>3243</v>
      </c>
      <c r="H4890" s="503"/>
      <c r="I4890" s="503"/>
      <c r="J4890" s="342" t="s">
        <v>276</v>
      </c>
      <c r="K4890" s="340">
        <v>0</v>
      </c>
      <c r="L4890" s="340">
        <v>0</v>
      </c>
      <c r="M4890" s="340" t="s">
        <v>276</v>
      </c>
      <c r="N4890" s="340">
        <v>0</v>
      </c>
      <c r="O4890" s="340">
        <v>5</v>
      </c>
      <c r="P4890" s="340">
        <v>0</v>
      </c>
      <c r="Q4890" s="340">
        <v>2</v>
      </c>
      <c r="R4890" s="369"/>
      <c r="S4890">
        <f t="shared" si="501"/>
        <v>5</v>
      </c>
    </row>
    <row r="4891" spans="1:19" ht="16" hidden="1" x14ac:dyDescent="0.2">
      <c r="A4891" s="481" t="s">
        <v>473</v>
      </c>
      <c r="B4891" s="345">
        <v>12</v>
      </c>
      <c r="C4891" s="387" t="str">
        <f t="shared" si="497"/>
        <v>CC1.12</v>
      </c>
      <c r="D4891" s="388">
        <v>2</v>
      </c>
      <c r="E4891" s="504">
        <v>44161</v>
      </c>
      <c r="F4891" s="366" t="s">
        <v>909</v>
      </c>
      <c r="G4891" s="444">
        <f>INDEX([1]CAPS!$A:$A,MATCH(F:F,[1]CAPS!$H:$H,0))</f>
        <v>2599</v>
      </c>
      <c r="H4891" s="503"/>
      <c r="I4891" s="503"/>
      <c r="J4891" s="342" t="s">
        <v>276</v>
      </c>
      <c r="K4891" s="340">
        <v>1</v>
      </c>
      <c r="L4891" s="340">
        <v>0</v>
      </c>
      <c r="M4891" s="340">
        <v>0</v>
      </c>
      <c r="N4891" s="340">
        <v>0</v>
      </c>
      <c r="O4891" s="340">
        <v>0</v>
      </c>
      <c r="P4891" s="340">
        <v>0</v>
      </c>
      <c r="Q4891" s="340">
        <v>0</v>
      </c>
      <c r="R4891" s="369" t="s">
        <v>910</v>
      </c>
      <c r="S4891">
        <f t="shared" si="501"/>
        <v>1</v>
      </c>
    </row>
    <row r="4892" spans="1:19" ht="16" x14ac:dyDescent="0.2">
      <c r="A4892" s="481" t="s">
        <v>473</v>
      </c>
      <c r="B4892" s="345">
        <v>12</v>
      </c>
      <c r="C4892" s="387" t="str">
        <f t="shared" si="497"/>
        <v>CC1.12</v>
      </c>
      <c r="D4892" s="388">
        <v>2</v>
      </c>
      <c r="E4892" s="504">
        <v>44161</v>
      </c>
      <c r="F4892" s="366" t="s">
        <v>127</v>
      </c>
      <c r="G4892" s="444">
        <f>INDEX([1]CAPS!$A:$A,MATCH(F:F,[1]CAPS!$H:$H,0))</f>
        <v>10605</v>
      </c>
      <c r="H4892" s="503"/>
      <c r="I4892" s="503"/>
      <c r="J4892" s="342" t="s">
        <v>276</v>
      </c>
      <c r="K4892" s="340">
        <v>2</v>
      </c>
      <c r="L4892" s="340">
        <v>0</v>
      </c>
      <c r="M4892" s="340" t="s">
        <v>276</v>
      </c>
      <c r="N4892" s="340">
        <v>0</v>
      </c>
      <c r="O4892" s="354" t="s">
        <v>276</v>
      </c>
      <c r="P4892" s="354" t="s">
        <v>276</v>
      </c>
      <c r="Q4892" s="354" t="s">
        <v>276</v>
      </c>
      <c r="R4892" s="369"/>
      <c r="S4892">
        <f>SUM(J4892:K4892)</f>
        <v>2</v>
      </c>
    </row>
    <row r="4893" spans="1:19" ht="16" hidden="1" x14ac:dyDescent="0.2">
      <c r="A4893" s="481" t="s">
        <v>473</v>
      </c>
      <c r="B4893" s="345">
        <v>13</v>
      </c>
      <c r="C4893" s="387" t="str">
        <f t="shared" si="497"/>
        <v>CC1.13</v>
      </c>
      <c r="D4893" s="388">
        <v>2</v>
      </c>
      <c r="E4893" s="504">
        <v>44161</v>
      </c>
      <c r="F4893" s="366" t="s">
        <v>348</v>
      </c>
      <c r="G4893" s="444">
        <f>INDEX([1]CAPS!$A:$A,MATCH(F:F,[1]CAPS!$H:$H,0))</f>
        <v>4000</v>
      </c>
      <c r="H4893" s="503"/>
      <c r="I4893" s="503"/>
      <c r="J4893" s="342" t="s">
        <v>276</v>
      </c>
      <c r="K4893" s="340">
        <v>8</v>
      </c>
      <c r="L4893" s="340">
        <v>0</v>
      </c>
      <c r="M4893" s="340">
        <v>2</v>
      </c>
      <c r="N4893" s="340">
        <v>0</v>
      </c>
      <c r="O4893" s="340">
        <v>0</v>
      </c>
      <c r="P4893" s="340">
        <v>0</v>
      </c>
      <c r="Q4893" s="340">
        <v>0</v>
      </c>
      <c r="R4893" s="369"/>
      <c r="S4893">
        <f t="shared" si="501"/>
        <v>8</v>
      </c>
    </row>
    <row r="4894" spans="1:19" ht="16" x14ac:dyDescent="0.2">
      <c r="A4894" s="481" t="s">
        <v>473</v>
      </c>
      <c r="B4894" s="345">
        <v>13</v>
      </c>
      <c r="C4894" s="387" t="str">
        <f t="shared" si="497"/>
        <v>CC1.13</v>
      </c>
      <c r="D4894" s="388">
        <v>2</v>
      </c>
      <c r="E4894" s="504">
        <v>44161</v>
      </c>
      <c r="F4894" s="536" t="s">
        <v>687</v>
      </c>
      <c r="G4894" s="444">
        <f>INDEX([1]CAPS!$A:$A,MATCH(F:F,[1]CAPS!$H:$H,0))</f>
        <v>5535</v>
      </c>
      <c r="H4894" s="503"/>
      <c r="I4894" s="503"/>
      <c r="J4894" s="342" t="s">
        <v>276</v>
      </c>
      <c r="K4894" s="340">
        <v>10</v>
      </c>
      <c r="L4894" s="340">
        <v>0</v>
      </c>
      <c r="M4894" s="340" t="s">
        <v>276</v>
      </c>
      <c r="N4894" s="340">
        <v>0</v>
      </c>
      <c r="O4894" s="354" t="s">
        <v>276</v>
      </c>
      <c r="P4894" s="354" t="s">
        <v>276</v>
      </c>
      <c r="Q4894" s="354" t="s">
        <v>276</v>
      </c>
      <c r="R4894" s="369" t="s">
        <v>906</v>
      </c>
      <c r="S4894">
        <f>SUM(J4894:K4894)</f>
        <v>10</v>
      </c>
    </row>
    <row r="4895" spans="1:19" ht="16" hidden="1" x14ac:dyDescent="0.2">
      <c r="A4895" s="481" t="s">
        <v>473</v>
      </c>
      <c r="B4895" s="345">
        <v>13</v>
      </c>
      <c r="C4895" s="387" t="str">
        <f t="shared" si="497"/>
        <v>CC1.13</v>
      </c>
      <c r="D4895" s="388">
        <v>2</v>
      </c>
      <c r="E4895" s="504">
        <v>44161</v>
      </c>
      <c r="F4895" s="366" t="s">
        <v>479</v>
      </c>
      <c r="G4895" s="444">
        <f>INDEX([1]CAPS!$A:$A,MATCH(F:F,[1]CAPS!$H:$H,0))</f>
        <v>11190</v>
      </c>
      <c r="H4895" s="503"/>
      <c r="I4895" s="503"/>
      <c r="J4895" s="342" t="s">
        <v>276</v>
      </c>
      <c r="K4895" s="340">
        <v>0</v>
      </c>
      <c r="L4895" s="340">
        <v>0</v>
      </c>
      <c r="M4895" s="340" t="s">
        <v>276</v>
      </c>
      <c r="N4895" s="340">
        <v>0</v>
      </c>
      <c r="O4895" s="340">
        <v>7</v>
      </c>
      <c r="P4895" s="340">
        <v>0</v>
      </c>
      <c r="Q4895" s="340">
        <v>0</v>
      </c>
      <c r="R4895" s="369"/>
      <c r="S4895">
        <f t="shared" si="501"/>
        <v>7</v>
      </c>
    </row>
    <row r="4896" spans="1:19" ht="16" hidden="1" x14ac:dyDescent="0.2">
      <c r="A4896" s="481" t="s">
        <v>473</v>
      </c>
      <c r="B4896" s="345">
        <v>13</v>
      </c>
      <c r="C4896" s="387" t="str">
        <f t="shared" si="497"/>
        <v>CC1.13</v>
      </c>
      <c r="D4896" s="388">
        <v>2</v>
      </c>
      <c r="E4896" s="504">
        <v>44161</v>
      </c>
      <c r="F4896" s="366" t="s">
        <v>267</v>
      </c>
      <c r="G4896" s="444">
        <f>INDEX([1]CAPS!$A:$A,MATCH(F:F,[1]CAPS!$H:$H,0))</f>
        <v>5738</v>
      </c>
      <c r="H4896" s="503"/>
      <c r="I4896" s="503"/>
      <c r="J4896" s="342" t="s">
        <v>276</v>
      </c>
      <c r="K4896" s="340">
        <v>0</v>
      </c>
      <c r="L4896" s="340">
        <v>0</v>
      </c>
      <c r="M4896" s="340">
        <v>2</v>
      </c>
      <c r="N4896" s="340">
        <v>0</v>
      </c>
      <c r="O4896" s="340">
        <v>11</v>
      </c>
      <c r="P4896" s="340">
        <v>0</v>
      </c>
      <c r="Q4896" s="340">
        <v>0</v>
      </c>
      <c r="R4896" s="369"/>
      <c r="S4896">
        <f t="shared" si="501"/>
        <v>11</v>
      </c>
    </row>
    <row r="4897" spans="1:19" ht="16" hidden="1" x14ac:dyDescent="0.2">
      <c r="A4897" s="481" t="s">
        <v>473</v>
      </c>
      <c r="B4897" s="345">
        <v>13</v>
      </c>
      <c r="C4897" s="387" t="str">
        <f t="shared" si="497"/>
        <v>CC1.13</v>
      </c>
      <c r="D4897" s="388">
        <v>2</v>
      </c>
      <c r="E4897" s="504">
        <v>44161</v>
      </c>
      <c r="F4897" s="366" t="s">
        <v>273</v>
      </c>
      <c r="G4897" s="444">
        <f>INDEX([1]CAPS!$A:$A,MATCH(F:F,[1]CAPS!$H:$H,0))</f>
        <v>2501</v>
      </c>
      <c r="H4897" s="503"/>
      <c r="I4897" s="503"/>
      <c r="J4897" s="342" t="s">
        <v>276</v>
      </c>
      <c r="K4897" s="340">
        <v>0</v>
      </c>
      <c r="L4897" s="340">
        <v>0</v>
      </c>
      <c r="M4897" s="340" t="s">
        <v>276</v>
      </c>
      <c r="N4897" s="340">
        <v>0</v>
      </c>
      <c r="O4897" s="340">
        <v>6</v>
      </c>
      <c r="P4897" s="340">
        <v>0</v>
      </c>
      <c r="Q4897" s="340">
        <v>0</v>
      </c>
      <c r="R4897" s="537" t="s">
        <v>908</v>
      </c>
      <c r="S4897">
        <f t="shared" si="501"/>
        <v>6</v>
      </c>
    </row>
    <row r="4898" spans="1:19" ht="16" hidden="1" x14ac:dyDescent="0.2">
      <c r="A4898" s="481" t="s">
        <v>473</v>
      </c>
      <c r="B4898" s="345">
        <v>13</v>
      </c>
      <c r="C4898" s="387" t="str">
        <f t="shared" si="497"/>
        <v>CC1.13</v>
      </c>
      <c r="D4898" s="388">
        <v>2</v>
      </c>
      <c r="E4898" s="504">
        <v>44161</v>
      </c>
      <c r="F4898" s="366" t="s">
        <v>128</v>
      </c>
      <c r="G4898" s="444">
        <f>INDEX([1]CAPS!$A:$A,MATCH(F:F,[1]CAPS!$H:$H,0))</f>
        <v>3243</v>
      </c>
      <c r="H4898" s="503"/>
      <c r="I4898" s="503"/>
      <c r="J4898" s="342" t="s">
        <v>276</v>
      </c>
      <c r="K4898" s="340">
        <v>0</v>
      </c>
      <c r="L4898" s="340">
        <v>0</v>
      </c>
      <c r="M4898" s="340" t="s">
        <v>276</v>
      </c>
      <c r="N4898" s="340">
        <v>0</v>
      </c>
      <c r="O4898" s="340">
        <v>6</v>
      </c>
      <c r="P4898" s="340">
        <v>0</v>
      </c>
      <c r="Q4898" s="340">
        <v>0</v>
      </c>
      <c r="R4898" s="369"/>
      <c r="S4898">
        <f t="shared" si="501"/>
        <v>6</v>
      </c>
    </row>
    <row r="4899" spans="1:19" ht="16" hidden="1" x14ac:dyDescent="0.2">
      <c r="A4899" s="481" t="s">
        <v>473</v>
      </c>
      <c r="B4899" s="345">
        <v>13</v>
      </c>
      <c r="C4899" s="387" t="str">
        <f t="shared" si="497"/>
        <v>CC1.13</v>
      </c>
      <c r="D4899" s="388">
        <v>2</v>
      </c>
      <c r="E4899" s="504">
        <v>44161</v>
      </c>
      <c r="F4899" s="366" t="s">
        <v>126</v>
      </c>
      <c r="G4899" s="444">
        <f>INDEX([1]CAPS!$A:$A,MATCH(F:F,[1]CAPS!$H:$H,0))</f>
        <v>7943</v>
      </c>
      <c r="H4899" s="503"/>
      <c r="I4899" s="503"/>
      <c r="J4899" s="342" t="s">
        <v>276</v>
      </c>
      <c r="K4899" s="340">
        <v>1</v>
      </c>
      <c r="L4899" s="340">
        <v>0</v>
      </c>
      <c r="M4899" s="340">
        <v>0</v>
      </c>
      <c r="N4899" s="340">
        <v>0</v>
      </c>
      <c r="O4899" s="340">
        <v>0</v>
      </c>
      <c r="P4899" s="340">
        <v>0</v>
      </c>
      <c r="Q4899" s="340">
        <v>0</v>
      </c>
      <c r="R4899" s="369"/>
      <c r="S4899">
        <f t="shared" si="501"/>
        <v>1</v>
      </c>
    </row>
    <row r="4900" spans="1:19" ht="16" hidden="1" x14ac:dyDescent="0.2">
      <c r="A4900" s="481" t="s">
        <v>473</v>
      </c>
      <c r="B4900" s="345">
        <v>14</v>
      </c>
      <c r="C4900" s="387" t="str">
        <f t="shared" si="497"/>
        <v>CC1.14</v>
      </c>
      <c r="D4900" s="388">
        <v>2</v>
      </c>
      <c r="E4900" s="504">
        <v>44161</v>
      </c>
      <c r="F4900" s="366" t="s">
        <v>139</v>
      </c>
      <c r="G4900" s="444">
        <f>INDEX([1]CAPS!$A:$A,MATCH(F:F,[1]CAPS!$H:$H,0))</f>
        <v>6325</v>
      </c>
      <c r="H4900" s="503"/>
      <c r="I4900" s="503"/>
      <c r="J4900" s="342" t="s">
        <v>276</v>
      </c>
      <c r="K4900" s="340">
        <v>1</v>
      </c>
      <c r="L4900" s="340">
        <v>0</v>
      </c>
      <c r="M4900" s="340">
        <v>0</v>
      </c>
      <c r="N4900" s="340">
        <v>1</v>
      </c>
      <c r="O4900" s="354" t="s">
        <v>276</v>
      </c>
      <c r="P4900" s="354" t="s">
        <v>276</v>
      </c>
      <c r="Q4900" s="354" t="s">
        <v>276</v>
      </c>
      <c r="R4900" s="369"/>
      <c r="S4900">
        <f>SUM(J4900:K4900)</f>
        <v>1</v>
      </c>
    </row>
    <row r="4901" spans="1:19" ht="16" hidden="1" x14ac:dyDescent="0.2">
      <c r="A4901" s="481" t="s">
        <v>473</v>
      </c>
      <c r="B4901" s="345">
        <v>14</v>
      </c>
      <c r="C4901" s="387" t="str">
        <f t="shared" ref="C4901:C4964" si="503">CONCATENATE(A4901,".",B4901)</f>
        <v>CC1.14</v>
      </c>
      <c r="D4901" s="388">
        <v>2</v>
      </c>
      <c r="E4901" s="504">
        <v>44161</v>
      </c>
      <c r="F4901" s="366" t="s">
        <v>126</v>
      </c>
      <c r="G4901" s="444">
        <f>INDEX([1]CAPS!$A:$A,MATCH(F:F,[1]CAPS!$H:$H,0))</f>
        <v>7943</v>
      </c>
      <c r="H4901" s="503"/>
      <c r="I4901" s="503"/>
      <c r="J4901" s="342" t="s">
        <v>276</v>
      </c>
      <c r="K4901" s="340">
        <v>6</v>
      </c>
      <c r="L4901" s="340">
        <v>0</v>
      </c>
      <c r="M4901" s="340">
        <v>2</v>
      </c>
      <c r="N4901" s="340">
        <v>0</v>
      </c>
      <c r="O4901" s="340">
        <v>2</v>
      </c>
      <c r="P4901" s="340">
        <v>0</v>
      </c>
      <c r="Q4901" s="340">
        <v>0</v>
      </c>
      <c r="R4901" s="369"/>
      <c r="S4901">
        <f t="shared" si="501"/>
        <v>8</v>
      </c>
    </row>
    <row r="4902" spans="1:19" ht="16" hidden="1" x14ac:dyDescent="0.2">
      <c r="A4902" s="481" t="s">
        <v>473</v>
      </c>
      <c r="B4902" s="345">
        <v>14</v>
      </c>
      <c r="C4902" s="387" t="str">
        <f t="shared" si="503"/>
        <v>CC1.14</v>
      </c>
      <c r="D4902" s="388">
        <v>2</v>
      </c>
      <c r="E4902" s="504">
        <v>44161</v>
      </c>
      <c r="F4902" s="366" t="s">
        <v>348</v>
      </c>
      <c r="G4902" s="444">
        <f>INDEX([1]CAPS!$A:$A,MATCH(F:F,[1]CAPS!$H:$H,0))</f>
        <v>4000</v>
      </c>
      <c r="H4902" s="503"/>
      <c r="I4902" s="503"/>
      <c r="J4902" s="342" t="s">
        <v>276</v>
      </c>
      <c r="K4902" s="340">
        <v>2</v>
      </c>
      <c r="L4902" s="340">
        <v>0</v>
      </c>
      <c r="M4902" s="340">
        <v>0</v>
      </c>
      <c r="N4902" s="340">
        <v>0</v>
      </c>
      <c r="O4902" s="340">
        <v>2</v>
      </c>
      <c r="P4902" s="340">
        <v>0</v>
      </c>
      <c r="Q4902" s="340">
        <v>0</v>
      </c>
      <c r="R4902" s="369"/>
      <c r="S4902">
        <f t="shared" si="501"/>
        <v>4</v>
      </c>
    </row>
    <row r="4903" spans="1:19" ht="16" x14ac:dyDescent="0.2">
      <c r="A4903" s="481" t="s">
        <v>473</v>
      </c>
      <c r="B4903" s="345">
        <v>14</v>
      </c>
      <c r="C4903" s="387" t="str">
        <f t="shared" si="503"/>
        <v>CC1.14</v>
      </c>
      <c r="D4903" s="388">
        <v>2</v>
      </c>
      <c r="E4903" s="504">
        <v>44161</v>
      </c>
      <c r="F4903" s="536" t="s">
        <v>687</v>
      </c>
      <c r="G4903" s="444">
        <f>INDEX([1]CAPS!$A:$A,MATCH(F:F,[1]CAPS!$H:$H,0))</f>
        <v>5535</v>
      </c>
      <c r="H4903" s="503"/>
      <c r="I4903" s="503"/>
      <c r="J4903" s="342" t="s">
        <v>276</v>
      </c>
      <c r="K4903" s="340">
        <v>14</v>
      </c>
      <c r="L4903" s="340">
        <v>0</v>
      </c>
      <c r="M4903" s="340" t="s">
        <v>276</v>
      </c>
      <c r="N4903" s="340">
        <v>0</v>
      </c>
      <c r="O4903" s="354" t="s">
        <v>276</v>
      </c>
      <c r="P4903" s="354" t="s">
        <v>276</v>
      </c>
      <c r="Q4903" s="354" t="s">
        <v>276</v>
      </c>
      <c r="R4903" s="369" t="s">
        <v>906</v>
      </c>
      <c r="S4903">
        <f>SUM(J4903:K4903)</f>
        <v>14</v>
      </c>
    </row>
    <row r="4904" spans="1:19" ht="16" hidden="1" x14ac:dyDescent="0.2">
      <c r="A4904" s="481" t="s">
        <v>473</v>
      </c>
      <c r="B4904" s="345">
        <v>14</v>
      </c>
      <c r="C4904" s="387" t="str">
        <f t="shared" si="503"/>
        <v>CC1.14</v>
      </c>
      <c r="D4904" s="388">
        <v>2</v>
      </c>
      <c r="E4904" s="504">
        <v>44161</v>
      </c>
      <c r="F4904" s="366" t="s">
        <v>477</v>
      </c>
      <c r="G4904" s="444">
        <f>INDEX([1]CAPS!$A:$A,MATCH(F:F,[1]CAPS!$H:$H,0))</f>
        <v>5043</v>
      </c>
      <c r="H4904" s="503"/>
      <c r="I4904" s="503"/>
      <c r="J4904" s="342" t="s">
        <v>276</v>
      </c>
      <c r="K4904" s="340">
        <v>1</v>
      </c>
      <c r="L4904" s="340">
        <v>0</v>
      </c>
      <c r="M4904" s="340" t="s">
        <v>276</v>
      </c>
      <c r="N4904" s="340">
        <v>0</v>
      </c>
      <c r="O4904" s="340">
        <v>1</v>
      </c>
      <c r="P4904" s="340">
        <v>0</v>
      </c>
      <c r="Q4904" s="340">
        <v>0</v>
      </c>
      <c r="R4904" s="369"/>
      <c r="S4904">
        <f t="shared" si="501"/>
        <v>2</v>
      </c>
    </row>
    <row r="4905" spans="1:19" ht="16" hidden="1" x14ac:dyDescent="0.2">
      <c r="A4905" s="481" t="s">
        <v>473</v>
      </c>
      <c r="B4905" s="345">
        <v>14</v>
      </c>
      <c r="C4905" s="387" t="str">
        <f t="shared" si="503"/>
        <v>CC1.14</v>
      </c>
      <c r="D4905" s="388">
        <v>2</v>
      </c>
      <c r="E4905" s="504">
        <v>44161</v>
      </c>
      <c r="F4905" s="366" t="s">
        <v>479</v>
      </c>
      <c r="G4905" s="444">
        <f>INDEX([1]CAPS!$A:$A,MATCH(F:F,[1]CAPS!$H:$H,0))</f>
        <v>11190</v>
      </c>
      <c r="H4905" s="503"/>
      <c r="I4905" s="503"/>
      <c r="J4905" s="342" t="s">
        <v>276</v>
      </c>
      <c r="K4905" s="340">
        <v>0</v>
      </c>
      <c r="L4905" s="340">
        <v>0</v>
      </c>
      <c r="M4905" s="340" t="s">
        <v>276</v>
      </c>
      <c r="N4905" s="340">
        <v>0</v>
      </c>
      <c r="O4905" s="340">
        <v>11</v>
      </c>
      <c r="P4905" s="340">
        <v>0</v>
      </c>
      <c r="Q4905" s="340">
        <v>0</v>
      </c>
      <c r="R4905" s="369"/>
      <c r="S4905">
        <f t="shared" si="501"/>
        <v>11</v>
      </c>
    </row>
    <row r="4906" spans="1:19" ht="16" hidden="1" x14ac:dyDescent="0.2">
      <c r="A4906" s="481" t="s">
        <v>473</v>
      </c>
      <c r="B4906" s="345">
        <v>14</v>
      </c>
      <c r="C4906" s="387" t="str">
        <f t="shared" si="503"/>
        <v>CC1.14</v>
      </c>
      <c r="D4906" s="388">
        <v>2</v>
      </c>
      <c r="E4906" s="504">
        <v>44161</v>
      </c>
      <c r="F4906" s="366" t="s">
        <v>488</v>
      </c>
      <c r="G4906" s="444">
        <f>INDEX([1]CAPS!$A:$A,MATCH(F:F,[1]CAPS!$H:$H,0))</f>
        <v>1161</v>
      </c>
      <c r="H4906" s="503"/>
      <c r="I4906" s="503"/>
      <c r="J4906" s="342" t="s">
        <v>276</v>
      </c>
      <c r="K4906" s="340">
        <v>0</v>
      </c>
      <c r="L4906" s="340">
        <v>0</v>
      </c>
      <c r="M4906" s="340" t="s">
        <v>276</v>
      </c>
      <c r="N4906" s="340">
        <v>0</v>
      </c>
      <c r="O4906" s="340">
        <v>1</v>
      </c>
      <c r="P4906" s="340">
        <v>0</v>
      </c>
      <c r="Q4906" s="340">
        <v>0</v>
      </c>
      <c r="R4906" s="369"/>
      <c r="S4906">
        <f t="shared" si="501"/>
        <v>1</v>
      </c>
    </row>
    <row r="4907" spans="1:19" ht="16" hidden="1" x14ac:dyDescent="0.2">
      <c r="A4907" s="481" t="s">
        <v>473</v>
      </c>
      <c r="B4907" s="345">
        <v>14</v>
      </c>
      <c r="C4907" s="387" t="str">
        <f t="shared" si="503"/>
        <v>CC1.14</v>
      </c>
      <c r="D4907" s="388">
        <v>2</v>
      </c>
      <c r="E4907" s="504">
        <v>44161</v>
      </c>
      <c r="F4907" s="383" t="s">
        <v>754</v>
      </c>
      <c r="G4907" s="444" t="e">
        <f>INDEX([1]CAPS!$A:$A,MATCH(F:F,[1]CAPS!$H:$H,0))</f>
        <v>#N/A</v>
      </c>
      <c r="H4907" s="503"/>
      <c r="I4907" s="503"/>
      <c r="J4907" s="342" t="s">
        <v>276</v>
      </c>
      <c r="K4907" s="340">
        <v>0</v>
      </c>
      <c r="L4907" s="340">
        <v>0</v>
      </c>
      <c r="M4907" s="340">
        <v>0</v>
      </c>
      <c r="N4907" s="340">
        <v>0</v>
      </c>
      <c r="O4907" s="340">
        <v>1</v>
      </c>
      <c r="P4907" s="340">
        <v>0</v>
      </c>
      <c r="Q4907" s="340">
        <v>0</v>
      </c>
      <c r="R4907" s="369"/>
      <c r="S4907">
        <f t="shared" si="501"/>
        <v>1</v>
      </c>
    </row>
    <row r="4908" spans="1:19" ht="16" hidden="1" x14ac:dyDescent="0.2">
      <c r="A4908" s="481" t="s">
        <v>473</v>
      </c>
      <c r="B4908" s="345">
        <v>14</v>
      </c>
      <c r="C4908" s="387" t="str">
        <f t="shared" si="503"/>
        <v>CC1.14</v>
      </c>
      <c r="D4908" s="388">
        <v>2</v>
      </c>
      <c r="E4908" s="504">
        <v>44161</v>
      </c>
      <c r="F4908" s="366" t="s">
        <v>267</v>
      </c>
      <c r="G4908" s="444">
        <f>INDEX([1]CAPS!$A:$A,MATCH(F:F,[1]CAPS!$H:$H,0))</f>
        <v>5738</v>
      </c>
      <c r="H4908" s="503"/>
      <c r="I4908" s="503"/>
      <c r="J4908" s="342" t="s">
        <v>276</v>
      </c>
      <c r="K4908" s="340">
        <v>0</v>
      </c>
      <c r="L4908" s="340">
        <v>0</v>
      </c>
      <c r="M4908" s="340">
        <v>0</v>
      </c>
      <c r="N4908" s="340">
        <v>0</v>
      </c>
      <c r="O4908" s="340">
        <v>1</v>
      </c>
      <c r="P4908" s="340">
        <v>0</v>
      </c>
      <c r="Q4908" s="340">
        <v>0</v>
      </c>
      <c r="R4908" s="369"/>
      <c r="S4908">
        <f t="shared" si="501"/>
        <v>1</v>
      </c>
    </row>
    <row r="4909" spans="1:19" ht="16" hidden="1" x14ac:dyDescent="0.2">
      <c r="A4909" s="481" t="s">
        <v>473</v>
      </c>
      <c r="B4909" s="345">
        <v>14</v>
      </c>
      <c r="C4909" s="387" t="str">
        <f t="shared" si="503"/>
        <v>CC1.14</v>
      </c>
      <c r="D4909" s="388">
        <v>2</v>
      </c>
      <c r="E4909" s="504">
        <v>44161</v>
      </c>
      <c r="F4909" s="366" t="s">
        <v>128</v>
      </c>
      <c r="G4909" s="444">
        <f>INDEX([1]CAPS!$A:$A,MATCH(F:F,[1]CAPS!$H:$H,0))</f>
        <v>3243</v>
      </c>
      <c r="H4909" s="503"/>
      <c r="I4909" s="503"/>
      <c r="J4909" s="342" t="s">
        <v>276</v>
      </c>
      <c r="K4909" s="340">
        <v>0</v>
      </c>
      <c r="L4909" s="340">
        <v>0</v>
      </c>
      <c r="M4909" s="340" t="s">
        <v>276</v>
      </c>
      <c r="N4909" s="340">
        <v>0</v>
      </c>
      <c r="O4909" s="340">
        <v>1</v>
      </c>
      <c r="P4909" s="340">
        <v>0</v>
      </c>
      <c r="Q4909" s="340">
        <v>0</v>
      </c>
      <c r="R4909" s="369"/>
      <c r="S4909">
        <f t="shared" si="501"/>
        <v>1</v>
      </c>
    </row>
    <row r="4910" spans="1:19" ht="16" x14ac:dyDescent="0.2">
      <c r="A4910" s="481" t="s">
        <v>473</v>
      </c>
      <c r="B4910" s="345">
        <v>14</v>
      </c>
      <c r="C4910" s="387" t="str">
        <f t="shared" si="503"/>
        <v>CC1.14</v>
      </c>
      <c r="D4910" s="388">
        <v>2</v>
      </c>
      <c r="E4910" s="504">
        <v>44161</v>
      </c>
      <c r="F4910" s="366" t="s">
        <v>129</v>
      </c>
      <c r="G4910" s="444">
        <f>INDEX([1]CAPS!$A:$A,MATCH(F:F,[1]CAPS!$H:$H,0))</f>
        <v>5532</v>
      </c>
      <c r="H4910" s="503"/>
      <c r="I4910" s="503"/>
      <c r="J4910" s="342" t="s">
        <v>276</v>
      </c>
      <c r="K4910" s="340">
        <v>12</v>
      </c>
      <c r="L4910" s="340">
        <v>0</v>
      </c>
      <c r="M4910" s="340" t="s">
        <v>276</v>
      </c>
      <c r="N4910" s="340">
        <v>0</v>
      </c>
      <c r="O4910" s="354" t="s">
        <v>276</v>
      </c>
      <c r="P4910" s="354" t="s">
        <v>276</v>
      </c>
      <c r="Q4910" s="354" t="s">
        <v>276</v>
      </c>
      <c r="R4910" s="369"/>
      <c r="S4910">
        <f>SUM(J4910:K4910)</f>
        <v>12</v>
      </c>
    </row>
    <row r="4911" spans="1:19" ht="16" hidden="1" x14ac:dyDescent="0.2">
      <c r="A4911" s="481" t="s">
        <v>473</v>
      </c>
      <c r="B4911" s="345">
        <v>15</v>
      </c>
      <c r="C4911" s="387" t="str">
        <f t="shared" si="503"/>
        <v>CC1.15</v>
      </c>
      <c r="D4911" s="388">
        <v>2</v>
      </c>
      <c r="E4911" s="504">
        <v>44161</v>
      </c>
      <c r="F4911" s="366" t="s">
        <v>348</v>
      </c>
      <c r="G4911" s="444">
        <f>INDEX([1]CAPS!$A:$A,MATCH(F:F,[1]CAPS!$H:$H,0))</f>
        <v>4000</v>
      </c>
      <c r="H4911" s="503"/>
      <c r="I4911" s="503"/>
      <c r="J4911" s="342" t="s">
        <v>276</v>
      </c>
      <c r="K4911" s="340">
        <v>7</v>
      </c>
      <c r="L4911" s="340">
        <v>0</v>
      </c>
      <c r="M4911" s="340">
        <v>0</v>
      </c>
      <c r="N4911" s="340">
        <v>0</v>
      </c>
      <c r="O4911" s="340">
        <v>0</v>
      </c>
      <c r="P4911" s="340">
        <v>0</v>
      </c>
      <c r="Q4911" s="340">
        <v>0</v>
      </c>
      <c r="R4911" s="369"/>
      <c r="S4911">
        <f t="shared" si="501"/>
        <v>7</v>
      </c>
    </row>
    <row r="4912" spans="1:19" ht="16" x14ac:dyDescent="0.2">
      <c r="A4912" s="481" t="s">
        <v>473</v>
      </c>
      <c r="B4912" s="345">
        <v>15</v>
      </c>
      <c r="C4912" s="387" t="str">
        <f t="shared" si="503"/>
        <v>CC1.15</v>
      </c>
      <c r="D4912" s="388">
        <v>2</v>
      </c>
      <c r="E4912" s="504">
        <v>44161</v>
      </c>
      <c r="F4912" s="536" t="s">
        <v>687</v>
      </c>
      <c r="G4912" s="444">
        <f>INDEX([1]CAPS!$A:$A,MATCH(F:F,[1]CAPS!$H:$H,0))</f>
        <v>5535</v>
      </c>
      <c r="H4912" s="503"/>
      <c r="I4912" s="503"/>
      <c r="J4912" s="342" t="s">
        <v>276</v>
      </c>
      <c r="K4912" s="340">
        <v>13</v>
      </c>
      <c r="L4912" s="340">
        <v>0</v>
      </c>
      <c r="M4912" s="340" t="s">
        <v>276</v>
      </c>
      <c r="N4912" s="340">
        <v>0</v>
      </c>
      <c r="O4912" s="354" t="s">
        <v>276</v>
      </c>
      <c r="P4912" s="354" t="s">
        <v>276</v>
      </c>
      <c r="Q4912" s="354" t="s">
        <v>276</v>
      </c>
      <c r="R4912" s="369" t="s">
        <v>906</v>
      </c>
      <c r="S4912">
        <f>SUM(J4912:K4912)</f>
        <v>13</v>
      </c>
    </row>
    <row r="4913" spans="1:19" ht="16" hidden="1" x14ac:dyDescent="0.2">
      <c r="A4913" s="481" t="s">
        <v>473</v>
      </c>
      <c r="B4913" s="345">
        <v>15</v>
      </c>
      <c r="C4913" s="387" t="str">
        <f t="shared" si="503"/>
        <v>CC1.15</v>
      </c>
      <c r="D4913" s="388">
        <v>2</v>
      </c>
      <c r="E4913" s="504">
        <v>44161</v>
      </c>
      <c r="F4913" s="366" t="s">
        <v>479</v>
      </c>
      <c r="G4913" s="444">
        <f>INDEX([1]CAPS!$A:$A,MATCH(F:F,[1]CAPS!$H:$H,0))</f>
        <v>11190</v>
      </c>
      <c r="H4913" s="503"/>
      <c r="I4913" s="503"/>
      <c r="J4913" s="342" t="s">
        <v>276</v>
      </c>
      <c r="K4913" s="340">
        <v>0</v>
      </c>
      <c r="L4913" s="340">
        <v>0</v>
      </c>
      <c r="M4913" s="340" t="s">
        <v>276</v>
      </c>
      <c r="N4913" s="340">
        <v>0</v>
      </c>
      <c r="O4913" s="340">
        <v>4</v>
      </c>
      <c r="P4913" s="340"/>
      <c r="Q4913" s="340">
        <v>0</v>
      </c>
      <c r="R4913" s="369"/>
      <c r="S4913">
        <f t="shared" si="501"/>
        <v>4</v>
      </c>
    </row>
    <row r="4914" spans="1:19" ht="16" hidden="1" x14ac:dyDescent="0.2">
      <c r="A4914" s="481" t="s">
        <v>473</v>
      </c>
      <c r="B4914" s="345">
        <v>15</v>
      </c>
      <c r="C4914" s="387" t="str">
        <f t="shared" si="503"/>
        <v>CC1.15</v>
      </c>
      <c r="D4914" s="388">
        <v>2</v>
      </c>
      <c r="E4914" s="504">
        <v>44161</v>
      </c>
      <c r="F4914" s="366" t="s">
        <v>139</v>
      </c>
      <c r="G4914" s="444">
        <f>INDEX([1]CAPS!$A:$A,MATCH(F:F,[1]CAPS!$H:$H,0))</f>
        <v>6325</v>
      </c>
      <c r="H4914" s="503"/>
      <c r="I4914" s="503"/>
      <c r="J4914" s="342" t="s">
        <v>276</v>
      </c>
      <c r="K4914" s="340">
        <v>1</v>
      </c>
      <c r="L4914" s="340">
        <v>0</v>
      </c>
      <c r="M4914" s="340">
        <v>0</v>
      </c>
      <c r="N4914" s="340">
        <v>0</v>
      </c>
      <c r="O4914" s="354" t="s">
        <v>276</v>
      </c>
      <c r="P4914" s="354" t="s">
        <v>276</v>
      </c>
      <c r="Q4914" s="354" t="s">
        <v>276</v>
      </c>
      <c r="R4914" s="369"/>
      <c r="S4914">
        <f>SUM(J4914:K4914)</f>
        <v>1</v>
      </c>
    </row>
    <row r="4915" spans="1:19" ht="16" hidden="1" x14ac:dyDescent="0.2">
      <c r="A4915" s="481" t="s">
        <v>473</v>
      </c>
      <c r="B4915" s="345">
        <v>15</v>
      </c>
      <c r="C4915" s="387" t="str">
        <f t="shared" si="503"/>
        <v>CC1.15</v>
      </c>
      <c r="D4915" s="388">
        <v>2</v>
      </c>
      <c r="E4915" s="504">
        <v>44161</v>
      </c>
      <c r="F4915" s="366" t="s">
        <v>909</v>
      </c>
      <c r="G4915" s="444">
        <f>INDEX([1]CAPS!$A:$A,MATCH(F:F,[1]CAPS!$H:$H,0))</f>
        <v>2599</v>
      </c>
      <c r="H4915" s="503"/>
      <c r="I4915" s="503"/>
      <c r="J4915" s="342" t="s">
        <v>276</v>
      </c>
      <c r="K4915" s="340">
        <v>1</v>
      </c>
      <c r="L4915" s="340">
        <v>0</v>
      </c>
      <c r="M4915" s="340">
        <v>0</v>
      </c>
      <c r="N4915" s="340">
        <v>0</v>
      </c>
      <c r="O4915" s="340">
        <v>0</v>
      </c>
      <c r="P4915" s="340">
        <v>0</v>
      </c>
      <c r="Q4915" s="340">
        <v>0</v>
      </c>
      <c r="R4915" s="369" t="s">
        <v>910</v>
      </c>
      <c r="S4915">
        <f t="shared" si="501"/>
        <v>1</v>
      </c>
    </row>
    <row r="4916" spans="1:19" ht="16" hidden="1" x14ac:dyDescent="0.2">
      <c r="A4916" s="481" t="s">
        <v>473</v>
      </c>
      <c r="B4916" s="345">
        <v>15</v>
      </c>
      <c r="C4916" s="387" t="str">
        <f t="shared" si="503"/>
        <v>CC1.15</v>
      </c>
      <c r="D4916" s="388">
        <v>2</v>
      </c>
      <c r="E4916" s="504">
        <v>44161</v>
      </c>
      <c r="F4916" s="366" t="s">
        <v>483</v>
      </c>
      <c r="G4916" s="444" t="e">
        <f>INDEX([1]CAPS!$A:$A,MATCH(F:F,[1]CAPS!$H:$H,0))</f>
        <v>#N/A</v>
      </c>
      <c r="H4916" s="503"/>
      <c r="I4916" s="503"/>
      <c r="J4916" s="342" t="s">
        <v>276</v>
      </c>
      <c r="K4916" s="340">
        <v>0</v>
      </c>
      <c r="L4916" s="340">
        <v>0</v>
      </c>
      <c r="M4916" s="340" t="s">
        <v>276</v>
      </c>
      <c r="N4916" s="340">
        <v>0</v>
      </c>
      <c r="O4916" s="340">
        <v>2</v>
      </c>
      <c r="P4916" s="340">
        <v>0</v>
      </c>
      <c r="Q4916" s="340">
        <v>0</v>
      </c>
      <c r="R4916" s="369"/>
      <c r="S4916">
        <f t="shared" si="501"/>
        <v>2</v>
      </c>
    </row>
    <row r="4917" spans="1:19" ht="16" x14ac:dyDescent="0.2">
      <c r="A4917" s="481" t="s">
        <v>473</v>
      </c>
      <c r="B4917" s="345">
        <v>15</v>
      </c>
      <c r="C4917" s="387" t="str">
        <f t="shared" si="503"/>
        <v>CC1.15</v>
      </c>
      <c r="D4917" s="388">
        <v>2</v>
      </c>
      <c r="E4917" s="504">
        <v>44161</v>
      </c>
      <c r="F4917" s="366" t="s">
        <v>129</v>
      </c>
      <c r="G4917" s="444">
        <f>INDEX([1]CAPS!$A:$A,MATCH(F:F,[1]CAPS!$H:$H,0))</f>
        <v>5532</v>
      </c>
      <c r="H4917" s="503"/>
      <c r="I4917" s="503"/>
      <c r="J4917" s="342" t="s">
        <v>276</v>
      </c>
      <c r="K4917" s="340">
        <v>13</v>
      </c>
      <c r="L4917" s="340">
        <v>0</v>
      </c>
      <c r="M4917" s="340" t="s">
        <v>276</v>
      </c>
      <c r="N4917" s="340">
        <v>0</v>
      </c>
      <c r="O4917" s="354" t="s">
        <v>276</v>
      </c>
      <c r="P4917" s="354" t="s">
        <v>276</v>
      </c>
      <c r="Q4917" s="354" t="s">
        <v>276</v>
      </c>
      <c r="R4917" s="369"/>
      <c r="S4917">
        <f>SUM(J4917:K4917)</f>
        <v>13</v>
      </c>
    </row>
    <row r="4918" spans="1:19" ht="16" hidden="1" x14ac:dyDescent="0.2">
      <c r="A4918" s="481" t="s">
        <v>473</v>
      </c>
      <c r="B4918" s="345">
        <v>15</v>
      </c>
      <c r="C4918" s="387" t="str">
        <f t="shared" si="503"/>
        <v>CC1.15</v>
      </c>
      <c r="D4918" s="388">
        <v>2</v>
      </c>
      <c r="E4918" s="504">
        <v>44161</v>
      </c>
      <c r="F4918" s="366" t="s">
        <v>273</v>
      </c>
      <c r="G4918" s="444">
        <f>INDEX([1]CAPS!$A:$A,MATCH(F:F,[1]CAPS!$H:$H,0))</f>
        <v>2501</v>
      </c>
      <c r="H4918" s="503"/>
      <c r="I4918" s="503"/>
      <c r="J4918" s="342" t="s">
        <v>276</v>
      </c>
      <c r="K4918" s="340">
        <v>0</v>
      </c>
      <c r="L4918" s="340">
        <v>0</v>
      </c>
      <c r="M4918" s="340" t="s">
        <v>276</v>
      </c>
      <c r="N4918" s="340">
        <v>0</v>
      </c>
      <c r="O4918" s="340">
        <v>3</v>
      </c>
      <c r="P4918" s="340">
        <v>1</v>
      </c>
      <c r="Q4918" s="340">
        <v>0</v>
      </c>
      <c r="R4918" s="537" t="s">
        <v>908</v>
      </c>
      <c r="S4918">
        <f t="shared" si="501"/>
        <v>3</v>
      </c>
    </row>
    <row r="4919" spans="1:19" ht="16" hidden="1" x14ac:dyDescent="0.2">
      <c r="A4919" s="481" t="s">
        <v>473</v>
      </c>
      <c r="B4919" s="345">
        <v>15</v>
      </c>
      <c r="C4919" s="387" t="str">
        <f t="shared" si="503"/>
        <v>CC1.15</v>
      </c>
      <c r="D4919" s="388">
        <v>2</v>
      </c>
      <c r="E4919" s="504">
        <v>44161</v>
      </c>
      <c r="F4919" s="366" t="s">
        <v>267</v>
      </c>
      <c r="G4919" s="444">
        <f>INDEX([1]CAPS!$A:$A,MATCH(F:F,[1]CAPS!$H:$H,0))</f>
        <v>5738</v>
      </c>
      <c r="H4919" s="503"/>
      <c r="I4919" s="503"/>
      <c r="J4919" s="342" t="s">
        <v>276</v>
      </c>
      <c r="K4919" s="340">
        <v>0</v>
      </c>
      <c r="L4919" s="340">
        <v>0</v>
      </c>
      <c r="M4919" s="340">
        <v>0</v>
      </c>
      <c r="N4919" s="340">
        <v>0</v>
      </c>
      <c r="O4919" s="340">
        <v>2</v>
      </c>
      <c r="P4919" s="340">
        <v>0</v>
      </c>
      <c r="Q4919" s="340">
        <v>0</v>
      </c>
      <c r="R4919" s="369"/>
      <c r="S4919">
        <f t="shared" si="501"/>
        <v>2</v>
      </c>
    </row>
    <row r="4920" spans="1:19" ht="16" hidden="1" x14ac:dyDescent="0.2">
      <c r="A4920" s="481" t="s">
        <v>473</v>
      </c>
      <c r="B4920" s="345">
        <v>15</v>
      </c>
      <c r="C4920" s="387" t="str">
        <f t="shared" si="503"/>
        <v>CC1.15</v>
      </c>
      <c r="D4920" s="388">
        <v>2</v>
      </c>
      <c r="E4920" s="504">
        <v>44161</v>
      </c>
      <c r="F4920" s="383" t="s">
        <v>754</v>
      </c>
      <c r="G4920" s="444" t="e">
        <f>INDEX([1]CAPS!$A:$A,MATCH(F:F,[1]CAPS!$H:$H,0))</f>
        <v>#N/A</v>
      </c>
      <c r="H4920" s="503"/>
      <c r="I4920" s="503"/>
      <c r="J4920" s="342" t="s">
        <v>276</v>
      </c>
      <c r="K4920" s="340">
        <v>0</v>
      </c>
      <c r="L4920" s="340">
        <v>0</v>
      </c>
      <c r="M4920" s="340">
        <v>0</v>
      </c>
      <c r="N4920" s="340">
        <v>0</v>
      </c>
      <c r="O4920" s="340">
        <v>1</v>
      </c>
      <c r="P4920" s="340">
        <v>0</v>
      </c>
      <c r="Q4920" s="340">
        <v>0</v>
      </c>
      <c r="R4920" s="369"/>
      <c r="S4920">
        <f t="shared" si="501"/>
        <v>1</v>
      </c>
    </row>
    <row r="4921" spans="1:19" ht="16" hidden="1" x14ac:dyDescent="0.2">
      <c r="A4921" s="481" t="s">
        <v>473</v>
      </c>
      <c r="B4921" s="345">
        <v>16</v>
      </c>
      <c r="C4921" s="387" t="str">
        <f t="shared" si="503"/>
        <v>CC1.16</v>
      </c>
      <c r="D4921" s="388">
        <v>2</v>
      </c>
      <c r="E4921" s="504">
        <v>44161</v>
      </c>
      <c r="F4921" s="366" t="s">
        <v>126</v>
      </c>
      <c r="G4921" s="444">
        <f>INDEX([1]CAPS!$A:$A,MATCH(F:F,[1]CAPS!$H:$H,0))</f>
        <v>7943</v>
      </c>
      <c r="H4921" s="503"/>
      <c r="I4921" s="503"/>
      <c r="J4921" s="342" t="s">
        <v>276</v>
      </c>
      <c r="K4921" s="340">
        <v>1</v>
      </c>
      <c r="L4921" s="340">
        <v>0</v>
      </c>
      <c r="M4921" s="340">
        <v>0</v>
      </c>
      <c r="N4921" s="340">
        <v>0</v>
      </c>
      <c r="O4921" s="340">
        <v>0</v>
      </c>
      <c r="P4921" s="340">
        <v>0</v>
      </c>
      <c r="Q4921" s="340">
        <v>0</v>
      </c>
      <c r="R4921" s="369"/>
      <c r="S4921">
        <f t="shared" si="501"/>
        <v>1</v>
      </c>
    </row>
    <row r="4922" spans="1:19" ht="16" hidden="1" x14ac:dyDescent="0.2">
      <c r="A4922" s="481" t="s">
        <v>473</v>
      </c>
      <c r="B4922" s="345">
        <v>16</v>
      </c>
      <c r="C4922" s="387" t="str">
        <f t="shared" si="503"/>
        <v>CC1.16</v>
      </c>
      <c r="D4922" s="388">
        <v>2</v>
      </c>
      <c r="E4922" s="504">
        <v>44161</v>
      </c>
      <c r="F4922" s="366" t="s">
        <v>348</v>
      </c>
      <c r="G4922" s="444">
        <f>INDEX([1]CAPS!$A:$A,MATCH(F:F,[1]CAPS!$H:$H,0))</f>
        <v>4000</v>
      </c>
      <c r="H4922" s="503"/>
      <c r="I4922" s="503"/>
      <c r="J4922" s="342" t="s">
        <v>276</v>
      </c>
      <c r="K4922" s="340">
        <v>5</v>
      </c>
      <c r="L4922" s="340">
        <v>0</v>
      </c>
      <c r="M4922" s="340">
        <v>0</v>
      </c>
      <c r="N4922" s="340">
        <v>0</v>
      </c>
      <c r="O4922" s="340">
        <v>0</v>
      </c>
      <c r="P4922" s="340">
        <v>0</v>
      </c>
      <c r="Q4922" s="340">
        <v>0</v>
      </c>
      <c r="R4922" s="369"/>
      <c r="S4922">
        <f t="shared" si="501"/>
        <v>5</v>
      </c>
    </row>
    <row r="4923" spans="1:19" ht="16" hidden="1" x14ac:dyDescent="0.2">
      <c r="A4923" s="481" t="s">
        <v>473</v>
      </c>
      <c r="B4923" s="345">
        <v>16</v>
      </c>
      <c r="C4923" s="387" t="str">
        <f t="shared" si="503"/>
        <v>CC1.16</v>
      </c>
      <c r="D4923" s="388">
        <v>2</v>
      </c>
      <c r="E4923" s="504">
        <v>44161</v>
      </c>
      <c r="F4923" s="366" t="s">
        <v>480</v>
      </c>
      <c r="G4923" s="444">
        <f>INDEX([1]CAPS!$A:$A,MATCH(F:F,[1]CAPS!$H:$H,0))</f>
        <v>2599</v>
      </c>
      <c r="H4923" s="503"/>
      <c r="I4923" s="503"/>
      <c r="J4923" s="342" t="s">
        <v>276</v>
      </c>
      <c r="K4923" s="340">
        <v>1</v>
      </c>
      <c r="L4923" s="340">
        <v>0</v>
      </c>
      <c r="M4923" s="340">
        <v>0</v>
      </c>
      <c r="N4923" s="340">
        <v>0</v>
      </c>
      <c r="O4923" s="340">
        <v>0</v>
      </c>
      <c r="P4923" s="340">
        <v>0</v>
      </c>
      <c r="Q4923" s="340">
        <v>0</v>
      </c>
      <c r="R4923" s="369"/>
      <c r="S4923">
        <f t="shared" si="501"/>
        <v>1</v>
      </c>
    </row>
    <row r="4924" spans="1:19" ht="16" x14ac:dyDescent="0.2">
      <c r="A4924" s="481" t="s">
        <v>473</v>
      </c>
      <c r="B4924" s="345">
        <v>16</v>
      </c>
      <c r="C4924" s="387" t="str">
        <f t="shared" si="503"/>
        <v>CC1.16</v>
      </c>
      <c r="D4924" s="388">
        <v>2</v>
      </c>
      <c r="E4924" s="504">
        <v>44161</v>
      </c>
      <c r="F4924" s="536" t="s">
        <v>687</v>
      </c>
      <c r="G4924" s="444">
        <f>INDEX([1]CAPS!$A:$A,MATCH(F:F,[1]CAPS!$H:$H,0))</f>
        <v>5535</v>
      </c>
      <c r="H4924" s="503"/>
      <c r="I4924" s="503"/>
      <c r="J4924" s="342" t="s">
        <v>276</v>
      </c>
      <c r="K4924" s="340">
        <v>14</v>
      </c>
      <c r="L4924" s="340">
        <v>0</v>
      </c>
      <c r="M4924" s="340" t="s">
        <v>276</v>
      </c>
      <c r="N4924" s="340">
        <v>0</v>
      </c>
      <c r="O4924" s="354" t="s">
        <v>276</v>
      </c>
      <c r="P4924" s="354" t="s">
        <v>276</v>
      </c>
      <c r="Q4924" s="354" t="s">
        <v>276</v>
      </c>
      <c r="R4924" s="369" t="s">
        <v>906</v>
      </c>
      <c r="S4924">
        <f>SUM(J4924:K4924)</f>
        <v>14</v>
      </c>
    </row>
    <row r="4925" spans="1:19" ht="16" hidden="1" x14ac:dyDescent="0.2">
      <c r="A4925" s="481" t="s">
        <v>473</v>
      </c>
      <c r="B4925" s="345">
        <v>16</v>
      </c>
      <c r="C4925" s="387" t="str">
        <f t="shared" si="503"/>
        <v>CC1.16</v>
      </c>
      <c r="D4925" s="388">
        <v>2</v>
      </c>
      <c r="E4925" s="504">
        <v>44161</v>
      </c>
      <c r="F4925" s="366" t="s">
        <v>477</v>
      </c>
      <c r="G4925" s="444">
        <f>INDEX([1]CAPS!$A:$A,MATCH(F:F,[1]CAPS!$H:$H,0))</f>
        <v>5043</v>
      </c>
      <c r="H4925" s="503"/>
      <c r="I4925" s="503"/>
      <c r="J4925" s="342" t="s">
        <v>276</v>
      </c>
      <c r="K4925" s="340">
        <v>1</v>
      </c>
      <c r="L4925" s="340">
        <v>0</v>
      </c>
      <c r="M4925" s="340" t="s">
        <v>276</v>
      </c>
      <c r="N4925" s="340">
        <v>1</v>
      </c>
      <c r="O4925" s="340">
        <v>0</v>
      </c>
      <c r="P4925" s="340">
        <v>0</v>
      </c>
      <c r="Q4925" s="340">
        <v>0</v>
      </c>
      <c r="R4925" s="369"/>
      <c r="S4925">
        <f t="shared" si="501"/>
        <v>1</v>
      </c>
    </row>
    <row r="4926" spans="1:19" ht="16" hidden="1" x14ac:dyDescent="0.2">
      <c r="A4926" s="481" t="s">
        <v>473</v>
      </c>
      <c r="B4926" s="345">
        <v>16</v>
      </c>
      <c r="C4926" s="387" t="str">
        <f t="shared" si="503"/>
        <v>CC1.16</v>
      </c>
      <c r="D4926" s="388">
        <v>2</v>
      </c>
      <c r="E4926" s="504">
        <v>44161</v>
      </c>
      <c r="F4926" s="366" t="s">
        <v>479</v>
      </c>
      <c r="G4926" s="444">
        <f>INDEX([1]CAPS!$A:$A,MATCH(F:F,[1]CAPS!$H:$H,0))</f>
        <v>11190</v>
      </c>
      <c r="H4926" s="503"/>
      <c r="I4926" s="503"/>
      <c r="J4926" s="342" t="s">
        <v>276</v>
      </c>
      <c r="K4926" s="340">
        <v>0</v>
      </c>
      <c r="L4926" s="340">
        <v>0</v>
      </c>
      <c r="M4926" s="340" t="s">
        <v>276</v>
      </c>
      <c r="N4926" s="340">
        <v>0</v>
      </c>
      <c r="O4926" s="340">
        <v>3</v>
      </c>
      <c r="P4926" s="340">
        <v>0</v>
      </c>
      <c r="Q4926" s="340">
        <v>0</v>
      </c>
      <c r="R4926" s="369"/>
      <c r="S4926">
        <f t="shared" si="501"/>
        <v>3</v>
      </c>
    </row>
    <row r="4927" spans="1:19" ht="16" hidden="1" x14ac:dyDescent="0.2">
      <c r="A4927" s="481" t="s">
        <v>473</v>
      </c>
      <c r="B4927" s="345">
        <v>16</v>
      </c>
      <c r="C4927" s="387" t="str">
        <f t="shared" si="503"/>
        <v>CC1.16</v>
      </c>
      <c r="D4927" s="388">
        <v>2</v>
      </c>
      <c r="E4927" s="504">
        <v>44161</v>
      </c>
      <c r="F4927" s="366" t="s">
        <v>484</v>
      </c>
      <c r="G4927" s="444">
        <f>INDEX([1]CAPS!$A:$A,MATCH(F:F,[1]CAPS!$H:$H,0))</f>
        <v>6157</v>
      </c>
      <c r="H4927" s="503"/>
      <c r="I4927" s="503"/>
      <c r="J4927" s="342" t="s">
        <v>276</v>
      </c>
      <c r="K4927" s="340">
        <v>0</v>
      </c>
      <c r="L4927" s="340">
        <v>0</v>
      </c>
      <c r="M4927" s="340" t="s">
        <v>276</v>
      </c>
      <c r="N4927" s="340"/>
      <c r="O4927" s="340">
        <v>1</v>
      </c>
      <c r="P4927" s="340">
        <v>0</v>
      </c>
      <c r="Q4927" s="340">
        <v>0</v>
      </c>
      <c r="R4927" s="369"/>
      <c r="S4927">
        <f t="shared" si="501"/>
        <v>1</v>
      </c>
    </row>
    <row r="4928" spans="1:19" ht="16" hidden="1" x14ac:dyDescent="0.2">
      <c r="A4928" s="481" t="s">
        <v>473</v>
      </c>
      <c r="B4928" s="345">
        <v>16</v>
      </c>
      <c r="C4928" s="387" t="str">
        <f t="shared" si="503"/>
        <v>CC1.16</v>
      </c>
      <c r="D4928" s="388">
        <v>2</v>
      </c>
      <c r="E4928" s="504">
        <v>44161</v>
      </c>
      <c r="F4928" s="366" t="s">
        <v>661</v>
      </c>
      <c r="G4928" s="444">
        <f>INDEX([1]CAPS!$A:$A,MATCH(F:F,[1]CAPS!$H:$H,0))</f>
        <v>13678</v>
      </c>
      <c r="H4928" s="503"/>
      <c r="I4928" s="503"/>
      <c r="J4928" s="342" t="s">
        <v>276</v>
      </c>
      <c r="K4928" s="340">
        <v>1</v>
      </c>
      <c r="L4928" s="340">
        <v>0</v>
      </c>
      <c r="M4928" s="340">
        <v>0</v>
      </c>
      <c r="N4928" s="340">
        <v>1</v>
      </c>
      <c r="O4928" s="340">
        <v>0</v>
      </c>
      <c r="P4928" s="340">
        <v>0</v>
      </c>
      <c r="Q4928" s="340">
        <v>0</v>
      </c>
      <c r="R4928" s="369"/>
      <c r="S4928">
        <f t="shared" si="501"/>
        <v>1</v>
      </c>
    </row>
    <row r="4929" spans="1:19" ht="16" x14ac:dyDescent="0.2">
      <c r="A4929" s="481" t="s">
        <v>473</v>
      </c>
      <c r="B4929" s="345">
        <v>16</v>
      </c>
      <c r="C4929" s="387" t="str">
        <f t="shared" si="503"/>
        <v>CC1.16</v>
      </c>
      <c r="D4929" s="388">
        <v>2</v>
      </c>
      <c r="E4929" s="504">
        <v>44161</v>
      </c>
      <c r="F4929" s="366" t="s">
        <v>127</v>
      </c>
      <c r="G4929" s="444">
        <f>INDEX([1]CAPS!$A:$A,MATCH(F:F,[1]CAPS!$H:$H,0))</f>
        <v>10605</v>
      </c>
      <c r="H4929" s="503"/>
      <c r="I4929" s="503"/>
      <c r="J4929" s="342" t="s">
        <v>276</v>
      </c>
      <c r="K4929" s="340">
        <v>9</v>
      </c>
      <c r="L4929" s="340">
        <v>0</v>
      </c>
      <c r="M4929" s="340" t="s">
        <v>276</v>
      </c>
      <c r="N4929" s="340">
        <v>0</v>
      </c>
      <c r="O4929" s="354" t="s">
        <v>276</v>
      </c>
      <c r="P4929" s="354" t="s">
        <v>276</v>
      </c>
      <c r="Q4929" s="354" t="s">
        <v>276</v>
      </c>
      <c r="R4929" s="369"/>
      <c r="S4929">
        <f t="shared" ref="S4929:S4930" si="504">SUM(J4929:K4929)</f>
        <v>9</v>
      </c>
    </row>
    <row r="4930" spans="1:19" ht="16" x14ac:dyDescent="0.2">
      <c r="A4930" s="481" t="s">
        <v>473</v>
      </c>
      <c r="B4930" s="345">
        <v>16</v>
      </c>
      <c r="C4930" s="387" t="str">
        <f t="shared" si="503"/>
        <v>CC1.16</v>
      </c>
      <c r="D4930" s="388">
        <v>2</v>
      </c>
      <c r="E4930" s="504">
        <v>44161</v>
      </c>
      <c r="F4930" s="366" t="s">
        <v>129</v>
      </c>
      <c r="G4930" s="444">
        <f>INDEX([1]CAPS!$A:$A,MATCH(F:F,[1]CAPS!$H:$H,0))</f>
        <v>5532</v>
      </c>
      <c r="H4930" s="503"/>
      <c r="I4930" s="503"/>
      <c r="J4930" s="342" t="s">
        <v>276</v>
      </c>
      <c r="K4930" s="340">
        <v>19</v>
      </c>
      <c r="L4930" s="340">
        <v>0</v>
      </c>
      <c r="M4930" s="340" t="s">
        <v>276</v>
      </c>
      <c r="N4930" s="340">
        <v>0</v>
      </c>
      <c r="O4930" s="354" t="s">
        <v>276</v>
      </c>
      <c r="P4930" s="354" t="s">
        <v>276</v>
      </c>
      <c r="Q4930" s="354" t="s">
        <v>276</v>
      </c>
      <c r="R4930" s="369"/>
      <c r="S4930">
        <f t="shared" si="504"/>
        <v>19</v>
      </c>
    </row>
    <row r="4931" spans="1:19" ht="16" hidden="1" x14ac:dyDescent="0.2">
      <c r="A4931" s="481" t="s">
        <v>473</v>
      </c>
      <c r="B4931" s="345">
        <v>17</v>
      </c>
      <c r="C4931" s="387" t="str">
        <f t="shared" si="503"/>
        <v>CC1.17</v>
      </c>
      <c r="D4931" s="388">
        <v>2</v>
      </c>
      <c r="E4931" s="504">
        <v>44161</v>
      </c>
      <c r="F4931" s="366" t="s">
        <v>126</v>
      </c>
      <c r="G4931" s="444">
        <f>INDEX([1]CAPS!$A:$A,MATCH(F:F,[1]CAPS!$H:$H,0))</f>
        <v>7943</v>
      </c>
      <c r="H4931" s="503"/>
      <c r="I4931" s="503"/>
      <c r="J4931" s="342" t="s">
        <v>276</v>
      </c>
      <c r="K4931" s="340">
        <v>1</v>
      </c>
      <c r="L4931" s="340">
        <v>0</v>
      </c>
      <c r="M4931" s="340">
        <v>0</v>
      </c>
      <c r="N4931" s="340">
        <v>0</v>
      </c>
      <c r="O4931" s="340">
        <v>0</v>
      </c>
      <c r="P4931" s="340">
        <v>0</v>
      </c>
      <c r="Q4931" s="340">
        <v>0</v>
      </c>
      <c r="R4931" s="369"/>
      <c r="S4931">
        <f t="shared" si="501"/>
        <v>1</v>
      </c>
    </row>
    <row r="4932" spans="1:19" ht="16" hidden="1" x14ac:dyDescent="0.2">
      <c r="A4932" s="481" t="s">
        <v>473</v>
      </c>
      <c r="B4932" s="345">
        <v>17</v>
      </c>
      <c r="C4932" s="387" t="str">
        <f t="shared" si="503"/>
        <v>CC1.17</v>
      </c>
      <c r="D4932" s="388">
        <v>2</v>
      </c>
      <c r="E4932" s="504">
        <v>44161</v>
      </c>
      <c r="F4932" s="366" t="s">
        <v>348</v>
      </c>
      <c r="G4932" s="444">
        <f>INDEX([1]CAPS!$A:$A,MATCH(F:F,[1]CAPS!$H:$H,0))</f>
        <v>4000</v>
      </c>
      <c r="H4932" s="503"/>
      <c r="I4932" s="503"/>
      <c r="J4932" s="342" t="s">
        <v>276</v>
      </c>
      <c r="K4932" s="340">
        <v>8</v>
      </c>
      <c r="L4932" s="340">
        <v>0</v>
      </c>
      <c r="M4932" s="340">
        <v>0</v>
      </c>
      <c r="N4932" s="340">
        <v>0</v>
      </c>
      <c r="O4932" s="340">
        <v>0</v>
      </c>
      <c r="P4932" s="340">
        <v>0</v>
      </c>
      <c r="Q4932" s="340">
        <v>0</v>
      </c>
      <c r="R4932" s="369"/>
      <c r="S4932">
        <f t="shared" si="501"/>
        <v>8</v>
      </c>
    </row>
    <row r="4933" spans="1:19" ht="16" hidden="1" x14ac:dyDescent="0.2">
      <c r="A4933" s="481" t="s">
        <v>473</v>
      </c>
      <c r="B4933" s="345">
        <v>17</v>
      </c>
      <c r="C4933" s="387" t="str">
        <f t="shared" si="503"/>
        <v>CC1.17</v>
      </c>
      <c r="D4933" s="388">
        <v>2</v>
      </c>
      <c r="E4933" s="504">
        <v>44161</v>
      </c>
      <c r="F4933" s="366" t="s">
        <v>480</v>
      </c>
      <c r="G4933" s="444">
        <f>INDEX([1]CAPS!$A:$A,MATCH(F:F,[1]CAPS!$H:$H,0))</f>
        <v>2599</v>
      </c>
      <c r="H4933" s="503"/>
      <c r="I4933" s="503"/>
      <c r="J4933" s="342" t="s">
        <v>276</v>
      </c>
      <c r="K4933" s="340">
        <v>2</v>
      </c>
      <c r="L4933" s="340">
        <v>0</v>
      </c>
      <c r="M4933" s="340">
        <v>0</v>
      </c>
      <c r="N4933" s="340">
        <v>0</v>
      </c>
      <c r="O4933" s="340">
        <v>0</v>
      </c>
      <c r="P4933" s="340">
        <v>0</v>
      </c>
      <c r="Q4933" s="340">
        <v>0</v>
      </c>
      <c r="R4933" s="369"/>
      <c r="S4933">
        <f t="shared" si="501"/>
        <v>2</v>
      </c>
    </row>
    <row r="4934" spans="1:19" ht="16" x14ac:dyDescent="0.2">
      <c r="A4934" s="481" t="s">
        <v>473</v>
      </c>
      <c r="B4934" s="345">
        <v>17</v>
      </c>
      <c r="C4934" s="387" t="str">
        <f t="shared" si="503"/>
        <v>CC1.17</v>
      </c>
      <c r="D4934" s="388">
        <v>2</v>
      </c>
      <c r="E4934" s="504">
        <v>44161</v>
      </c>
      <c r="F4934" s="366" t="s">
        <v>129</v>
      </c>
      <c r="G4934" s="444">
        <f>INDEX([1]CAPS!$A:$A,MATCH(F:F,[1]CAPS!$H:$H,0))</f>
        <v>5532</v>
      </c>
      <c r="H4934" s="503"/>
      <c r="I4934" s="503"/>
      <c r="J4934" s="342" t="s">
        <v>276</v>
      </c>
      <c r="K4934" s="340">
        <v>25</v>
      </c>
      <c r="L4934" s="340">
        <v>0</v>
      </c>
      <c r="M4934" s="340" t="s">
        <v>276</v>
      </c>
      <c r="N4934" s="340">
        <v>0</v>
      </c>
      <c r="O4934" s="354" t="s">
        <v>276</v>
      </c>
      <c r="P4934" s="354" t="s">
        <v>276</v>
      </c>
      <c r="Q4934" s="354" t="s">
        <v>276</v>
      </c>
      <c r="R4934" s="369"/>
      <c r="S4934">
        <f t="shared" ref="S4934:S4935" si="505">SUM(J4934:K4934)</f>
        <v>25</v>
      </c>
    </row>
    <row r="4935" spans="1:19" ht="16" x14ac:dyDescent="0.2">
      <c r="A4935" s="481" t="s">
        <v>473</v>
      </c>
      <c r="B4935" s="345">
        <v>17</v>
      </c>
      <c r="C4935" s="387" t="str">
        <f t="shared" si="503"/>
        <v>CC1.17</v>
      </c>
      <c r="D4935" s="388">
        <v>2</v>
      </c>
      <c r="E4935" s="504">
        <v>44161</v>
      </c>
      <c r="F4935" s="536" t="s">
        <v>687</v>
      </c>
      <c r="G4935" s="444">
        <f>INDEX([1]CAPS!$A:$A,MATCH(F:F,[1]CAPS!$H:$H,0))</f>
        <v>5535</v>
      </c>
      <c r="H4935" s="503"/>
      <c r="I4935" s="503"/>
      <c r="J4935" s="342" t="s">
        <v>276</v>
      </c>
      <c r="K4935" s="340">
        <v>4</v>
      </c>
      <c r="L4935" s="340">
        <v>0</v>
      </c>
      <c r="M4935" s="340" t="s">
        <v>276</v>
      </c>
      <c r="N4935" s="340">
        <v>0</v>
      </c>
      <c r="O4935" s="354" t="s">
        <v>276</v>
      </c>
      <c r="P4935" s="354" t="s">
        <v>276</v>
      </c>
      <c r="Q4935" s="354" t="s">
        <v>276</v>
      </c>
      <c r="R4935" s="369" t="s">
        <v>906</v>
      </c>
      <c r="S4935">
        <f t="shared" si="505"/>
        <v>4</v>
      </c>
    </row>
    <row r="4936" spans="1:19" ht="16" hidden="1" x14ac:dyDescent="0.2">
      <c r="A4936" s="481" t="s">
        <v>473</v>
      </c>
      <c r="B4936" s="345">
        <v>17</v>
      </c>
      <c r="C4936" s="387" t="str">
        <f t="shared" si="503"/>
        <v>CC1.17</v>
      </c>
      <c r="D4936" s="388">
        <v>2</v>
      </c>
      <c r="E4936" s="504">
        <v>44161</v>
      </c>
      <c r="F4936" s="366" t="s">
        <v>479</v>
      </c>
      <c r="G4936" s="444">
        <f>INDEX([1]CAPS!$A:$A,MATCH(F:F,[1]CAPS!$H:$H,0))</f>
        <v>11190</v>
      </c>
      <c r="H4936" s="503"/>
      <c r="I4936" s="503"/>
      <c r="J4936" s="342" t="s">
        <v>276</v>
      </c>
      <c r="K4936" s="340">
        <v>0</v>
      </c>
      <c r="L4936" s="340">
        <v>0</v>
      </c>
      <c r="M4936" s="340" t="s">
        <v>276</v>
      </c>
      <c r="N4936" s="340">
        <v>0</v>
      </c>
      <c r="O4936" s="340">
        <v>15</v>
      </c>
      <c r="P4936" s="340">
        <v>0</v>
      </c>
      <c r="Q4936" s="340">
        <v>0</v>
      </c>
      <c r="R4936" s="369"/>
      <c r="S4936">
        <f t="shared" si="501"/>
        <v>15</v>
      </c>
    </row>
    <row r="4937" spans="1:19" ht="16" x14ac:dyDescent="0.2">
      <c r="A4937" s="481" t="s">
        <v>473</v>
      </c>
      <c r="B4937" s="345">
        <v>17</v>
      </c>
      <c r="C4937" s="387" t="str">
        <f t="shared" si="503"/>
        <v>CC1.17</v>
      </c>
      <c r="D4937" s="388">
        <v>2</v>
      </c>
      <c r="E4937" s="504">
        <v>44161</v>
      </c>
      <c r="F4937" s="366" t="s">
        <v>127</v>
      </c>
      <c r="G4937" s="444">
        <f>INDEX([1]CAPS!$A:$A,MATCH(F:F,[1]CAPS!$H:$H,0))</f>
        <v>10605</v>
      </c>
      <c r="H4937" s="503"/>
      <c r="I4937" s="503"/>
      <c r="J4937" s="342" t="s">
        <v>276</v>
      </c>
      <c r="K4937" s="340">
        <v>19</v>
      </c>
      <c r="L4937" s="340">
        <v>0</v>
      </c>
      <c r="M4937" s="340" t="s">
        <v>276</v>
      </c>
      <c r="N4937" s="340">
        <v>0</v>
      </c>
      <c r="O4937" s="354" t="s">
        <v>276</v>
      </c>
      <c r="P4937" s="354" t="s">
        <v>276</v>
      </c>
      <c r="Q4937" s="354" t="s">
        <v>276</v>
      </c>
      <c r="R4937" s="369"/>
      <c r="S4937">
        <f>SUM(J4937:K4937)</f>
        <v>19</v>
      </c>
    </row>
    <row r="4938" spans="1:19" ht="16" hidden="1" x14ac:dyDescent="0.2">
      <c r="A4938" s="481" t="s">
        <v>473</v>
      </c>
      <c r="B4938" s="345">
        <v>17</v>
      </c>
      <c r="C4938" s="387" t="str">
        <f t="shared" si="503"/>
        <v>CC1.17</v>
      </c>
      <c r="D4938" s="388">
        <v>2</v>
      </c>
      <c r="E4938" s="504">
        <v>44161</v>
      </c>
      <c r="F4938" s="393" t="s">
        <v>228</v>
      </c>
      <c r="G4938" s="444">
        <f>INDEX([1]CAPS!$A:$A,MATCH(F:F,[1]CAPS!$H:$H,0))</f>
        <v>7993</v>
      </c>
      <c r="H4938" s="503"/>
      <c r="I4938" s="503"/>
      <c r="J4938" s="342" t="s">
        <v>276</v>
      </c>
      <c r="K4938" s="340">
        <v>2</v>
      </c>
      <c r="L4938" s="340">
        <v>0</v>
      </c>
      <c r="M4938" s="340" t="s">
        <v>276</v>
      </c>
      <c r="N4938" s="340">
        <v>0</v>
      </c>
      <c r="O4938" s="340">
        <v>0</v>
      </c>
      <c r="P4938" s="340">
        <v>0</v>
      </c>
      <c r="Q4938" s="340">
        <v>0</v>
      </c>
      <c r="R4938" s="369" t="s">
        <v>912</v>
      </c>
      <c r="S4938">
        <f t="shared" si="501"/>
        <v>2</v>
      </c>
    </row>
    <row r="4939" spans="1:19" ht="16" hidden="1" x14ac:dyDescent="0.2">
      <c r="A4939" s="481" t="s">
        <v>473</v>
      </c>
      <c r="B4939" s="345">
        <v>18</v>
      </c>
      <c r="C4939" s="387" t="str">
        <f t="shared" si="503"/>
        <v>CC1.18</v>
      </c>
      <c r="D4939" s="388">
        <v>2</v>
      </c>
      <c r="E4939" s="504">
        <v>44161</v>
      </c>
      <c r="F4939" s="366" t="s">
        <v>348</v>
      </c>
      <c r="G4939" s="444">
        <f>INDEX([1]CAPS!$A:$A,MATCH(F:F,[1]CAPS!$H:$H,0))</f>
        <v>4000</v>
      </c>
      <c r="H4939" s="503"/>
      <c r="I4939" s="503"/>
      <c r="J4939" s="342" t="s">
        <v>276</v>
      </c>
      <c r="K4939" s="340">
        <v>5</v>
      </c>
      <c r="L4939" s="340">
        <v>0</v>
      </c>
      <c r="M4939" s="340">
        <v>0</v>
      </c>
      <c r="N4939" s="340">
        <v>0</v>
      </c>
      <c r="O4939" s="340">
        <v>0</v>
      </c>
      <c r="P4939" s="340">
        <v>0</v>
      </c>
      <c r="Q4939" s="340">
        <v>0</v>
      </c>
      <c r="R4939" s="369"/>
      <c r="S4939">
        <f t="shared" ref="S4939:S5002" si="506">SUM(J4939:K4939)+O4939</f>
        <v>5</v>
      </c>
    </row>
    <row r="4940" spans="1:19" ht="16" hidden="1" x14ac:dyDescent="0.2">
      <c r="A4940" s="481" t="s">
        <v>473</v>
      </c>
      <c r="B4940" s="345">
        <v>18</v>
      </c>
      <c r="C4940" s="387" t="str">
        <f t="shared" si="503"/>
        <v>CC1.18</v>
      </c>
      <c r="D4940" s="388">
        <v>2</v>
      </c>
      <c r="E4940" s="504">
        <v>44161</v>
      </c>
      <c r="F4940" s="366" t="s">
        <v>480</v>
      </c>
      <c r="G4940" s="444">
        <f>INDEX([1]CAPS!$A:$A,MATCH(F:F,[1]CAPS!$H:$H,0))</f>
        <v>2599</v>
      </c>
      <c r="H4940" s="503"/>
      <c r="I4940" s="503"/>
      <c r="J4940" s="342" t="s">
        <v>276</v>
      </c>
      <c r="K4940" s="340">
        <v>4</v>
      </c>
      <c r="L4940" s="340">
        <v>0</v>
      </c>
      <c r="M4940" s="340">
        <v>0</v>
      </c>
      <c r="N4940" s="340">
        <v>0</v>
      </c>
      <c r="O4940" s="340">
        <v>0</v>
      </c>
      <c r="P4940" s="340">
        <v>0</v>
      </c>
      <c r="Q4940" s="340">
        <v>0</v>
      </c>
      <c r="R4940" s="369"/>
      <c r="S4940">
        <f t="shared" si="506"/>
        <v>4</v>
      </c>
    </row>
    <row r="4941" spans="1:19" ht="16" hidden="1" x14ac:dyDescent="0.2">
      <c r="A4941" s="481" t="s">
        <v>473</v>
      </c>
      <c r="B4941" s="345">
        <v>18</v>
      </c>
      <c r="C4941" s="387" t="str">
        <f t="shared" si="503"/>
        <v>CC1.18</v>
      </c>
      <c r="D4941" s="388">
        <v>2</v>
      </c>
      <c r="E4941" s="504">
        <v>44161</v>
      </c>
      <c r="F4941" s="366" t="s">
        <v>139</v>
      </c>
      <c r="G4941" s="444">
        <f>INDEX([1]CAPS!$A:$A,MATCH(F:F,[1]CAPS!$H:$H,0))</f>
        <v>6325</v>
      </c>
      <c r="H4941" s="503"/>
      <c r="I4941" s="503"/>
      <c r="J4941" s="342" t="s">
        <v>276</v>
      </c>
      <c r="K4941" s="340">
        <v>1</v>
      </c>
      <c r="L4941" s="340">
        <v>0</v>
      </c>
      <c r="M4941" s="340">
        <v>0</v>
      </c>
      <c r="N4941" s="340">
        <v>0</v>
      </c>
      <c r="O4941" s="354" t="s">
        <v>276</v>
      </c>
      <c r="P4941" s="354" t="s">
        <v>276</v>
      </c>
      <c r="Q4941" s="354" t="s">
        <v>276</v>
      </c>
      <c r="R4941" s="369"/>
      <c r="S4941">
        <f>SUM(J4941:K4941)</f>
        <v>1</v>
      </c>
    </row>
    <row r="4942" spans="1:19" ht="16" hidden="1" x14ac:dyDescent="0.2">
      <c r="A4942" s="481" t="s">
        <v>473</v>
      </c>
      <c r="B4942" s="345">
        <v>18</v>
      </c>
      <c r="C4942" s="387" t="str">
        <f t="shared" si="503"/>
        <v>CC1.18</v>
      </c>
      <c r="D4942" s="388">
        <v>2</v>
      </c>
      <c r="E4942" s="504">
        <v>44161</v>
      </c>
      <c r="F4942" s="393" t="s">
        <v>228</v>
      </c>
      <c r="G4942" s="444">
        <f>INDEX([1]CAPS!$A:$A,MATCH(F:F,[1]CAPS!$H:$H,0))</f>
        <v>7993</v>
      </c>
      <c r="H4942" s="503"/>
      <c r="I4942" s="503"/>
      <c r="J4942" s="342" t="s">
        <v>276</v>
      </c>
      <c r="K4942" s="340">
        <v>0</v>
      </c>
      <c r="L4942" s="340">
        <v>0</v>
      </c>
      <c r="M4942" s="340" t="s">
        <v>276</v>
      </c>
      <c r="N4942" s="340">
        <v>0</v>
      </c>
      <c r="O4942" s="340">
        <v>14</v>
      </c>
      <c r="P4942" s="340">
        <v>0</v>
      </c>
      <c r="Q4942" s="340">
        <v>0</v>
      </c>
      <c r="R4942" s="369" t="s">
        <v>912</v>
      </c>
      <c r="S4942">
        <f t="shared" si="506"/>
        <v>14</v>
      </c>
    </row>
    <row r="4943" spans="1:19" ht="16" hidden="1" x14ac:dyDescent="0.2">
      <c r="A4943" s="481" t="s">
        <v>473</v>
      </c>
      <c r="B4943" s="345">
        <v>18</v>
      </c>
      <c r="C4943" s="387" t="str">
        <f t="shared" si="503"/>
        <v>CC1.18</v>
      </c>
      <c r="D4943" s="388">
        <v>2</v>
      </c>
      <c r="E4943" s="504">
        <v>44161</v>
      </c>
      <c r="F4943" s="366" t="s">
        <v>479</v>
      </c>
      <c r="G4943" s="444">
        <f>INDEX([1]CAPS!$A:$A,MATCH(F:F,[1]CAPS!$H:$H,0))</f>
        <v>11190</v>
      </c>
      <c r="H4943" s="503"/>
      <c r="I4943" s="503"/>
      <c r="J4943" s="342" t="s">
        <v>276</v>
      </c>
      <c r="K4943" s="340">
        <v>0</v>
      </c>
      <c r="L4943" s="340">
        <v>0</v>
      </c>
      <c r="M4943" s="340" t="s">
        <v>276</v>
      </c>
      <c r="N4943" s="340">
        <v>0</v>
      </c>
      <c r="O4943" s="340">
        <v>36</v>
      </c>
      <c r="P4943" s="340">
        <v>0</v>
      </c>
      <c r="Q4943" s="340">
        <v>0</v>
      </c>
      <c r="R4943" s="369"/>
      <c r="S4943">
        <f t="shared" si="506"/>
        <v>36</v>
      </c>
    </row>
    <row r="4944" spans="1:19" ht="16" x14ac:dyDescent="0.2">
      <c r="A4944" s="481" t="s">
        <v>473</v>
      </c>
      <c r="B4944" s="345">
        <v>18</v>
      </c>
      <c r="C4944" s="387" t="str">
        <f t="shared" si="503"/>
        <v>CC1.18</v>
      </c>
      <c r="D4944" s="388">
        <v>2</v>
      </c>
      <c r="E4944" s="504">
        <v>44161</v>
      </c>
      <c r="F4944" s="366" t="s">
        <v>127</v>
      </c>
      <c r="G4944" s="444">
        <f>INDEX([1]CAPS!$A:$A,MATCH(F:F,[1]CAPS!$H:$H,0))</f>
        <v>10605</v>
      </c>
      <c r="H4944" s="503"/>
      <c r="I4944" s="503"/>
      <c r="J4944" s="342" t="s">
        <v>276</v>
      </c>
      <c r="K4944" s="340">
        <v>8</v>
      </c>
      <c r="L4944" s="340">
        <v>0</v>
      </c>
      <c r="M4944" s="340" t="s">
        <v>276</v>
      </c>
      <c r="N4944" s="340">
        <v>0</v>
      </c>
      <c r="O4944" s="354" t="s">
        <v>276</v>
      </c>
      <c r="P4944" s="354" t="s">
        <v>276</v>
      </c>
      <c r="Q4944" s="354" t="s">
        <v>276</v>
      </c>
      <c r="R4944" s="369"/>
      <c r="S4944">
        <f t="shared" ref="S4944:S4945" si="507">SUM(J4944:K4944)</f>
        <v>8</v>
      </c>
    </row>
    <row r="4945" spans="1:19" ht="16" x14ac:dyDescent="0.2">
      <c r="A4945" s="481" t="s">
        <v>473</v>
      </c>
      <c r="B4945" s="345">
        <v>18</v>
      </c>
      <c r="C4945" s="387" t="str">
        <f t="shared" si="503"/>
        <v>CC1.18</v>
      </c>
      <c r="D4945" s="388">
        <v>2</v>
      </c>
      <c r="E4945" s="504">
        <v>44161</v>
      </c>
      <c r="F4945" s="366" t="s">
        <v>129</v>
      </c>
      <c r="G4945" s="444">
        <f>INDEX([1]CAPS!$A:$A,MATCH(F:F,[1]CAPS!$H:$H,0))</f>
        <v>5532</v>
      </c>
      <c r="H4945" s="503"/>
      <c r="I4945" s="503"/>
      <c r="J4945" s="342" t="s">
        <v>276</v>
      </c>
      <c r="K4945" s="340">
        <v>13</v>
      </c>
      <c r="L4945" s="340">
        <v>0</v>
      </c>
      <c r="M4945" s="340" t="s">
        <v>276</v>
      </c>
      <c r="N4945" s="340">
        <v>0</v>
      </c>
      <c r="O4945" s="354" t="s">
        <v>276</v>
      </c>
      <c r="P4945" s="354" t="s">
        <v>276</v>
      </c>
      <c r="Q4945" s="354" t="s">
        <v>276</v>
      </c>
      <c r="R4945" s="369"/>
      <c r="S4945">
        <f t="shared" si="507"/>
        <v>13</v>
      </c>
    </row>
    <row r="4946" spans="1:19" ht="32" hidden="1" x14ac:dyDescent="0.2">
      <c r="A4946" s="481" t="s">
        <v>473</v>
      </c>
      <c r="B4946" s="345">
        <v>18</v>
      </c>
      <c r="C4946" s="387" t="str">
        <f t="shared" si="503"/>
        <v>CC1.18</v>
      </c>
      <c r="D4946" s="388">
        <v>2</v>
      </c>
      <c r="E4946" s="504">
        <v>44161</v>
      </c>
      <c r="F4946" s="366" t="s">
        <v>232</v>
      </c>
      <c r="G4946" s="444">
        <f>INDEX([1]CAPS!$A:$A,MATCH(F:F,[1]CAPS!$H:$H,0))</f>
        <v>8875</v>
      </c>
      <c r="H4946" s="503"/>
      <c r="I4946" s="503"/>
      <c r="J4946" s="342" t="s">
        <v>276</v>
      </c>
      <c r="K4946" s="340">
        <v>0</v>
      </c>
      <c r="L4946" s="340">
        <v>0</v>
      </c>
      <c r="M4946" s="340">
        <v>0</v>
      </c>
      <c r="N4946" s="340">
        <v>0</v>
      </c>
      <c r="O4946" s="340">
        <v>1</v>
      </c>
      <c r="P4946" s="340">
        <v>0</v>
      </c>
      <c r="Q4946" s="340">
        <v>0</v>
      </c>
      <c r="R4946" s="369"/>
      <c r="S4946">
        <f t="shared" si="506"/>
        <v>1</v>
      </c>
    </row>
    <row r="4947" spans="1:19" ht="16" x14ac:dyDescent="0.2">
      <c r="A4947" s="481" t="s">
        <v>473</v>
      </c>
      <c r="B4947" s="345">
        <v>18</v>
      </c>
      <c r="C4947" s="387" t="str">
        <f t="shared" si="503"/>
        <v>CC1.18</v>
      </c>
      <c r="D4947" s="388">
        <v>2</v>
      </c>
      <c r="E4947" s="504">
        <v>44161</v>
      </c>
      <c r="F4947" s="536" t="s">
        <v>687</v>
      </c>
      <c r="G4947" s="444">
        <f>INDEX([1]CAPS!$A:$A,MATCH(F:F,[1]CAPS!$H:$H,0))</f>
        <v>5535</v>
      </c>
      <c r="H4947" s="503"/>
      <c r="I4947" s="503"/>
      <c r="J4947" s="342" t="s">
        <v>276</v>
      </c>
      <c r="K4947" s="340">
        <v>4</v>
      </c>
      <c r="L4947" s="340">
        <v>0</v>
      </c>
      <c r="M4947" s="340" t="s">
        <v>276</v>
      </c>
      <c r="N4947" s="340">
        <v>0</v>
      </c>
      <c r="O4947" s="354" t="s">
        <v>276</v>
      </c>
      <c r="P4947" s="354" t="s">
        <v>276</v>
      </c>
      <c r="Q4947" s="354" t="s">
        <v>276</v>
      </c>
      <c r="R4947" s="369" t="s">
        <v>906</v>
      </c>
      <c r="S4947">
        <f>SUM(J4947:K4947)</f>
        <v>4</v>
      </c>
    </row>
    <row r="4948" spans="1:19" ht="16" hidden="1" x14ac:dyDescent="0.2">
      <c r="A4948" s="481" t="s">
        <v>473</v>
      </c>
      <c r="B4948" s="345">
        <v>18</v>
      </c>
      <c r="C4948" s="387" t="str">
        <f t="shared" si="503"/>
        <v>CC1.18</v>
      </c>
      <c r="D4948" s="388">
        <v>2</v>
      </c>
      <c r="E4948" s="504">
        <v>44161</v>
      </c>
      <c r="F4948" s="383" t="s">
        <v>754</v>
      </c>
      <c r="G4948" s="444" t="e">
        <f>INDEX([1]CAPS!$A:$A,MATCH(F:F,[1]CAPS!$H:$H,0))</f>
        <v>#N/A</v>
      </c>
      <c r="H4948" s="503"/>
      <c r="I4948" s="503"/>
      <c r="J4948" s="342" t="s">
        <v>276</v>
      </c>
      <c r="K4948" s="340">
        <v>0</v>
      </c>
      <c r="L4948" s="340">
        <v>0</v>
      </c>
      <c r="M4948" s="340">
        <v>0</v>
      </c>
      <c r="N4948" s="340">
        <v>0</v>
      </c>
      <c r="O4948" s="340">
        <v>1</v>
      </c>
      <c r="P4948" s="340">
        <v>0</v>
      </c>
      <c r="Q4948" s="340">
        <v>0</v>
      </c>
      <c r="R4948" s="369"/>
      <c r="S4948">
        <f t="shared" si="506"/>
        <v>1</v>
      </c>
    </row>
    <row r="4949" spans="1:19" ht="16" hidden="1" x14ac:dyDescent="0.2">
      <c r="A4949" s="481" t="s">
        <v>473</v>
      </c>
      <c r="B4949" s="345">
        <v>18</v>
      </c>
      <c r="C4949" s="387" t="str">
        <f t="shared" si="503"/>
        <v>CC1.18</v>
      </c>
      <c r="D4949" s="388">
        <v>2</v>
      </c>
      <c r="E4949" s="504">
        <v>44161</v>
      </c>
      <c r="F4949" s="366" t="s">
        <v>661</v>
      </c>
      <c r="G4949" s="444">
        <f>INDEX([1]CAPS!$A:$A,MATCH(F:F,[1]CAPS!$H:$H,0))</f>
        <v>13678</v>
      </c>
      <c r="H4949" s="503"/>
      <c r="I4949" s="503"/>
      <c r="J4949" s="342" t="s">
        <v>276</v>
      </c>
      <c r="K4949" s="340">
        <v>0</v>
      </c>
      <c r="L4949" s="340">
        <v>0</v>
      </c>
      <c r="M4949" s="340">
        <v>0</v>
      </c>
      <c r="N4949" s="340">
        <v>0</v>
      </c>
      <c r="O4949" s="340">
        <v>1</v>
      </c>
      <c r="P4949" s="340">
        <v>0</v>
      </c>
      <c r="Q4949" s="340">
        <v>0</v>
      </c>
      <c r="R4949" s="369"/>
      <c r="S4949">
        <f t="shared" si="506"/>
        <v>1</v>
      </c>
    </row>
    <row r="4950" spans="1:19" ht="16" hidden="1" x14ac:dyDescent="0.2">
      <c r="A4950" s="481" t="s">
        <v>473</v>
      </c>
      <c r="B4950" s="345">
        <v>18</v>
      </c>
      <c r="C4950" s="387" t="str">
        <f t="shared" si="503"/>
        <v>CC1.18</v>
      </c>
      <c r="D4950" s="388">
        <v>2</v>
      </c>
      <c r="E4950" s="504">
        <v>44161</v>
      </c>
      <c r="F4950" s="366" t="s">
        <v>267</v>
      </c>
      <c r="G4950" s="444">
        <f>INDEX([1]CAPS!$A:$A,MATCH(F:F,[1]CAPS!$H:$H,0))</f>
        <v>5738</v>
      </c>
      <c r="H4950" s="503"/>
      <c r="I4950" s="503"/>
      <c r="J4950" s="342" t="s">
        <v>276</v>
      </c>
      <c r="K4950" s="340">
        <v>0</v>
      </c>
      <c r="L4950" s="340">
        <v>0</v>
      </c>
      <c r="M4950" s="340">
        <v>0</v>
      </c>
      <c r="N4950" s="340">
        <v>0</v>
      </c>
      <c r="O4950" s="340">
        <v>7</v>
      </c>
      <c r="P4950" s="340">
        <v>0</v>
      </c>
      <c r="Q4950" s="340">
        <v>0</v>
      </c>
      <c r="R4950" s="369"/>
      <c r="S4950">
        <f t="shared" si="506"/>
        <v>7</v>
      </c>
    </row>
    <row r="4951" spans="1:19" ht="16" hidden="1" x14ac:dyDescent="0.2">
      <c r="A4951" s="481" t="s">
        <v>473</v>
      </c>
      <c r="B4951" s="345">
        <v>18</v>
      </c>
      <c r="C4951" s="387" t="str">
        <f t="shared" si="503"/>
        <v>CC1.18</v>
      </c>
      <c r="D4951" s="388">
        <v>2</v>
      </c>
      <c r="E4951" s="504">
        <v>44161</v>
      </c>
      <c r="F4951" s="366" t="s">
        <v>273</v>
      </c>
      <c r="G4951" s="444">
        <f>INDEX([1]CAPS!$A:$A,MATCH(F:F,[1]CAPS!$H:$H,0))</f>
        <v>2501</v>
      </c>
      <c r="H4951" s="503"/>
      <c r="I4951" s="503"/>
      <c r="J4951" s="342" t="s">
        <v>276</v>
      </c>
      <c r="K4951" s="340">
        <v>0</v>
      </c>
      <c r="L4951" s="340">
        <v>0</v>
      </c>
      <c r="M4951" s="340" t="s">
        <v>276</v>
      </c>
      <c r="N4951" s="340">
        <v>0</v>
      </c>
      <c r="O4951" s="340">
        <v>1</v>
      </c>
      <c r="P4951" s="340">
        <v>0</v>
      </c>
      <c r="Q4951" s="340">
        <v>0</v>
      </c>
      <c r="R4951" s="537" t="s">
        <v>908</v>
      </c>
      <c r="S4951">
        <f t="shared" si="506"/>
        <v>1</v>
      </c>
    </row>
    <row r="4952" spans="1:19" ht="16" hidden="1" x14ac:dyDescent="0.2">
      <c r="A4952" s="481" t="s">
        <v>473</v>
      </c>
      <c r="B4952" s="345">
        <v>19</v>
      </c>
      <c r="C4952" s="387" t="str">
        <f t="shared" si="503"/>
        <v>CC1.19</v>
      </c>
      <c r="D4952" s="388">
        <v>2</v>
      </c>
      <c r="E4952" s="504">
        <v>44161</v>
      </c>
      <c r="F4952" s="366" t="s">
        <v>126</v>
      </c>
      <c r="G4952" s="444">
        <f>INDEX([1]CAPS!$A:$A,MATCH(F:F,[1]CAPS!$H:$H,0))</f>
        <v>7943</v>
      </c>
      <c r="H4952" s="503"/>
      <c r="I4952" s="503"/>
      <c r="J4952" s="342" t="s">
        <v>276</v>
      </c>
      <c r="K4952" s="340">
        <v>10</v>
      </c>
      <c r="L4952" s="340">
        <v>0</v>
      </c>
      <c r="M4952" s="340">
        <v>0</v>
      </c>
      <c r="N4952" s="340">
        <v>0</v>
      </c>
      <c r="O4952" s="340">
        <v>0</v>
      </c>
      <c r="P4952" s="340">
        <v>0</v>
      </c>
      <c r="Q4952" s="340">
        <v>0</v>
      </c>
      <c r="R4952" s="369"/>
      <c r="S4952">
        <f t="shared" si="506"/>
        <v>10</v>
      </c>
    </row>
    <row r="4953" spans="1:19" ht="16" hidden="1" x14ac:dyDescent="0.2">
      <c r="A4953" s="481" t="s">
        <v>473</v>
      </c>
      <c r="B4953" s="345">
        <v>19</v>
      </c>
      <c r="C4953" s="387" t="str">
        <f t="shared" si="503"/>
        <v>CC1.19</v>
      </c>
      <c r="D4953" s="388">
        <v>2</v>
      </c>
      <c r="E4953" s="504">
        <v>44161</v>
      </c>
      <c r="F4953" s="393" t="s">
        <v>228</v>
      </c>
      <c r="G4953" s="444">
        <f>INDEX([1]CAPS!$A:$A,MATCH(F:F,[1]CAPS!$H:$H,0))</f>
        <v>7993</v>
      </c>
      <c r="H4953" s="503"/>
      <c r="I4953" s="503"/>
      <c r="J4953" s="342" t="s">
        <v>276</v>
      </c>
      <c r="K4953" s="340">
        <v>0</v>
      </c>
      <c r="L4953" s="340">
        <v>0</v>
      </c>
      <c r="M4953" s="340" t="s">
        <v>276</v>
      </c>
      <c r="N4953" s="340">
        <v>0</v>
      </c>
      <c r="O4953" s="340">
        <v>28</v>
      </c>
      <c r="P4953" s="340">
        <v>0</v>
      </c>
      <c r="Q4953" s="340">
        <v>0</v>
      </c>
      <c r="R4953" s="369" t="s">
        <v>912</v>
      </c>
      <c r="S4953">
        <f t="shared" si="506"/>
        <v>28</v>
      </c>
    </row>
    <row r="4954" spans="1:19" ht="16" x14ac:dyDescent="0.2">
      <c r="A4954" s="481" t="s">
        <v>473</v>
      </c>
      <c r="B4954" s="345">
        <v>19</v>
      </c>
      <c r="C4954" s="387" t="str">
        <f t="shared" si="503"/>
        <v>CC1.19</v>
      </c>
      <c r="D4954" s="388">
        <v>2</v>
      </c>
      <c r="E4954" s="504">
        <v>44161</v>
      </c>
      <c r="F4954" s="366" t="s">
        <v>129</v>
      </c>
      <c r="G4954" s="444">
        <f>INDEX([1]CAPS!$A:$A,MATCH(F:F,[1]CAPS!$H:$H,0))</f>
        <v>5532</v>
      </c>
      <c r="H4954" s="503"/>
      <c r="I4954" s="503"/>
      <c r="J4954" s="342" t="s">
        <v>276</v>
      </c>
      <c r="K4954" s="340">
        <v>16</v>
      </c>
      <c r="L4954" s="340">
        <v>0</v>
      </c>
      <c r="M4954" s="340" t="s">
        <v>276</v>
      </c>
      <c r="N4954" s="340">
        <v>0</v>
      </c>
      <c r="O4954" s="354" t="s">
        <v>276</v>
      </c>
      <c r="P4954" s="354" t="s">
        <v>276</v>
      </c>
      <c r="Q4954" s="354" t="s">
        <v>276</v>
      </c>
      <c r="R4954" s="369"/>
      <c r="S4954">
        <f>SUM(J4954:K4954)</f>
        <v>16</v>
      </c>
    </row>
    <row r="4955" spans="1:19" ht="16" hidden="1" x14ac:dyDescent="0.2">
      <c r="A4955" s="481" t="s">
        <v>473</v>
      </c>
      <c r="B4955" s="345">
        <v>19</v>
      </c>
      <c r="C4955" s="387" t="str">
        <f t="shared" si="503"/>
        <v>CC1.19</v>
      </c>
      <c r="D4955" s="388">
        <v>2</v>
      </c>
      <c r="E4955" s="504">
        <v>44161</v>
      </c>
      <c r="F4955" s="366" t="s">
        <v>479</v>
      </c>
      <c r="G4955" s="444">
        <f>INDEX([1]CAPS!$A:$A,MATCH(F:F,[1]CAPS!$H:$H,0))</f>
        <v>11190</v>
      </c>
      <c r="H4955" s="503"/>
      <c r="I4955" s="503"/>
      <c r="J4955" s="342" t="s">
        <v>276</v>
      </c>
      <c r="K4955" s="340">
        <v>0</v>
      </c>
      <c r="L4955" s="340">
        <v>0</v>
      </c>
      <c r="M4955" s="340" t="s">
        <v>276</v>
      </c>
      <c r="N4955" s="340">
        <v>0</v>
      </c>
      <c r="O4955" s="340">
        <v>15</v>
      </c>
      <c r="P4955" s="340">
        <v>0</v>
      </c>
      <c r="Q4955" s="340">
        <v>0</v>
      </c>
      <c r="R4955" s="369"/>
      <c r="S4955">
        <f t="shared" si="506"/>
        <v>15</v>
      </c>
    </row>
    <row r="4956" spans="1:19" ht="16" hidden="1" x14ac:dyDescent="0.2">
      <c r="A4956" s="481" t="s">
        <v>473</v>
      </c>
      <c r="B4956" s="345">
        <v>19</v>
      </c>
      <c r="C4956" s="387" t="str">
        <f t="shared" si="503"/>
        <v>CC1.19</v>
      </c>
      <c r="D4956" s="388">
        <v>2</v>
      </c>
      <c r="E4956" s="504">
        <v>44161</v>
      </c>
      <c r="F4956" s="366" t="s">
        <v>139</v>
      </c>
      <c r="G4956" s="444">
        <f>INDEX([1]CAPS!$A:$A,MATCH(F:F,[1]CAPS!$H:$H,0))</f>
        <v>6325</v>
      </c>
      <c r="H4956" s="503"/>
      <c r="I4956" s="503"/>
      <c r="J4956" s="342" t="s">
        <v>276</v>
      </c>
      <c r="K4956" s="340">
        <v>1</v>
      </c>
      <c r="L4956" s="340">
        <v>0</v>
      </c>
      <c r="M4956" s="340">
        <v>0</v>
      </c>
      <c r="N4956" s="340">
        <v>1</v>
      </c>
      <c r="O4956" s="354" t="s">
        <v>276</v>
      </c>
      <c r="P4956" s="354" t="s">
        <v>276</v>
      </c>
      <c r="Q4956" s="354" t="s">
        <v>276</v>
      </c>
      <c r="R4956" s="369"/>
      <c r="S4956">
        <f>SUM(J4956:K4956)</f>
        <v>1</v>
      </c>
    </row>
    <row r="4957" spans="1:19" ht="16" x14ac:dyDescent="0.2">
      <c r="A4957" s="481" t="s">
        <v>473</v>
      </c>
      <c r="B4957" s="345">
        <v>19</v>
      </c>
      <c r="C4957" s="387" t="str">
        <f t="shared" si="503"/>
        <v>CC1.19</v>
      </c>
      <c r="D4957" s="388">
        <v>2</v>
      </c>
      <c r="E4957" s="504">
        <v>44161</v>
      </c>
      <c r="F4957" s="366" t="s">
        <v>127</v>
      </c>
      <c r="G4957" s="444">
        <f>INDEX([1]CAPS!$A:$A,MATCH(F:F,[1]CAPS!$H:$H,0))</f>
        <v>10605</v>
      </c>
      <c r="H4957" s="503"/>
      <c r="I4957" s="503"/>
      <c r="J4957" s="342" t="s">
        <v>276</v>
      </c>
      <c r="K4957" s="340">
        <v>10</v>
      </c>
      <c r="L4957" s="340">
        <v>0</v>
      </c>
      <c r="M4957" s="340" t="s">
        <v>276</v>
      </c>
      <c r="N4957" s="340">
        <v>0</v>
      </c>
      <c r="O4957" s="354" t="s">
        <v>276</v>
      </c>
      <c r="P4957" s="354" t="s">
        <v>276</v>
      </c>
      <c r="Q4957" s="354" t="s">
        <v>276</v>
      </c>
      <c r="R4957" s="369"/>
      <c r="S4957">
        <f>SUM(J4957:K4957)</f>
        <v>10</v>
      </c>
    </row>
    <row r="4958" spans="1:19" ht="16" hidden="1" x14ac:dyDescent="0.2">
      <c r="A4958" s="481" t="s">
        <v>473</v>
      </c>
      <c r="B4958" s="345">
        <v>19</v>
      </c>
      <c r="C4958" s="387" t="str">
        <f t="shared" si="503"/>
        <v>CC1.19</v>
      </c>
      <c r="D4958" s="388">
        <v>2</v>
      </c>
      <c r="E4958" s="504">
        <v>44161</v>
      </c>
      <c r="F4958" s="366" t="s">
        <v>267</v>
      </c>
      <c r="G4958" s="444">
        <f>INDEX([1]CAPS!$A:$A,MATCH(F:F,[1]CAPS!$H:$H,0))</f>
        <v>5738</v>
      </c>
      <c r="H4958" s="503"/>
      <c r="I4958" s="503"/>
      <c r="J4958" s="342" t="s">
        <v>276</v>
      </c>
      <c r="K4958" s="340">
        <v>0</v>
      </c>
      <c r="L4958" s="340">
        <v>0</v>
      </c>
      <c r="M4958" s="340">
        <v>0</v>
      </c>
      <c r="N4958" s="340">
        <v>0</v>
      </c>
      <c r="O4958" s="340">
        <v>1</v>
      </c>
      <c r="P4958" s="340">
        <v>0</v>
      </c>
      <c r="Q4958" s="340">
        <v>0</v>
      </c>
      <c r="R4958" s="369"/>
      <c r="S4958">
        <f t="shared" si="506"/>
        <v>1</v>
      </c>
    </row>
    <row r="4959" spans="1:19" ht="16" hidden="1" x14ac:dyDescent="0.2">
      <c r="A4959" s="481" t="s">
        <v>473</v>
      </c>
      <c r="B4959" s="345">
        <v>20</v>
      </c>
      <c r="C4959" s="387" t="str">
        <f t="shared" si="503"/>
        <v>CC1.20</v>
      </c>
      <c r="D4959" s="388">
        <v>2</v>
      </c>
      <c r="E4959" s="504">
        <v>44161</v>
      </c>
      <c r="F4959" s="366" t="s">
        <v>126</v>
      </c>
      <c r="G4959" s="444">
        <f>INDEX([1]CAPS!$A:$A,MATCH(F:F,[1]CAPS!$H:$H,0))</f>
        <v>7943</v>
      </c>
      <c r="H4959" s="503"/>
      <c r="I4959" s="503"/>
      <c r="J4959" s="342" t="s">
        <v>276</v>
      </c>
      <c r="K4959" s="340">
        <v>3</v>
      </c>
      <c r="L4959" s="340">
        <v>0</v>
      </c>
      <c r="M4959" s="340">
        <v>0</v>
      </c>
      <c r="N4959" s="340">
        <v>0</v>
      </c>
      <c r="O4959" s="340">
        <v>0</v>
      </c>
      <c r="P4959" s="340">
        <v>0</v>
      </c>
      <c r="Q4959" s="340">
        <v>0</v>
      </c>
      <c r="R4959" s="369"/>
      <c r="S4959">
        <f t="shared" si="506"/>
        <v>3</v>
      </c>
    </row>
    <row r="4960" spans="1:19" ht="16" hidden="1" x14ac:dyDescent="0.2">
      <c r="A4960" s="481" t="s">
        <v>473</v>
      </c>
      <c r="B4960" s="345">
        <v>20</v>
      </c>
      <c r="C4960" s="387" t="str">
        <f t="shared" si="503"/>
        <v>CC1.20</v>
      </c>
      <c r="D4960" s="388">
        <v>2</v>
      </c>
      <c r="E4960" s="504">
        <v>44161</v>
      </c>
      <c r="F4960" s="366" t="s">
        <v>348</v>
      </c>
      <c r="G4960" s="444">
        <f>INDEX([1]CAPS!$A:$A,MATCH(F:F,[1]CAPS!$H:$H,0))</f>
        <v>4000</v>
      </c>
      <c r="H4960" s="503"/>
      <c r="I4960" s="503"/>
      <c r="J4960" s="342" t="s">
        <v>276</v>
      </c>
      <c r="K4960" s="340">
        <v>7</v>
      </c>
      <c r="L4960" s="340">
        <v>0</v>
      </c>
      <c r="M4960" s="340">
        <v>0</v>
      </c>
      <c r="N4960" s="340">
        <v>0</v>
      </c>
      <c r="O4960" s="340">
        <v>0</v>
      </c>
      <c r="P4960" s="340">
        <v>0</v>
      </c>
      <c r="Q4960" s="340">
        <v>0</v>
      </c>
      <c r="R4960" s="369"/>
      <c r="S4960">
        <f t="shared" si="506"/>
        <v>7</v>
      </c>
    </row>
    <row r="4961" spans="1:19" ht="16" hidden="1" x14ac:dyDescent="0.2">
      <c r="A4961" s="481" t="s">
        <v>473</v>
      </c>
      <c r="B4961" s="345">
        <v>20</v>
      </c>
      <c r="C4961" s="387" t="str">
        <f t="shared" si="503"/>
        <v>CC1.20</v>
      </c>
      <c r="D4961" s="388">
        <v>2</v>
      </c>
      <c r="E4961" s="504">
        <v>44161</v>
      </c>
      <c r="F4961" s="366" t="s">
        <v>480</v>
      </c>
      <c r="G4961" s="444">
        <f>INDEX([1]CAPS!$A:$A,MATCH(F:F,[1]CAPS!$H:$H,0))</f>
        <v>2599</v>
      </c>
      <c r="H4961" s="503"/>
      <c r="I4961" s="503"/>
      <c r="J4961" s="342" t="s">
        <v>276</v>
      </c>
      <c r="K4961" s="340">
        <v>3</v>
      </c>
      <c r="L4961" s="340">
        <v>0</v>
      </c>
      <c r="M4961" s="340">
        <v>0</v>
      </c>
      <c r="N4961" s="340">
        <v>0</v>
      </c>
      <c r="O4961" s="340">
        <v>0</v>
      </c>
      <c r="P4961" s="340">
        <v>0</v>
      </c>
      <c r="Q4961" s="340">
        <v>0</v>
      </c>
      <c r="R4961" s="369"/>
      <c r="S4961">
        <f t="shared" si="506"/>
        <v>3</v>
      </c>
    </row>
    <row r="4962" spans="1:19" ht="16" hidden="1" x14ac:dyDescent="0.2">
      <c r="A4962" s="481" t="s">
        <v>473</v>
      </c>
      <c r="B4962" s="345">
        <v>20</v>
      </c>
      <c r="C4962" s="387" t="str">
        <f t="shared" si="503"/>
        <v>CC1.20</v>
      </c>
      <c r="D4962" s="388">
        <v>2</v>
      </c>
      <c r="E4962" s="504">
        <v>44161</v>
      </c>
      <c r="F4962" s="366" t="s">
        <v>484</v>
      </c>
      <c r="G4962" s="444">
        <f>INDEX([1]CAPS!$A:$A,MATCH(F:F,[1]CAPS!$H:$H,0))</f>
        <v>6157</v>
      </c>
      <c r="H4962" s="503"/>
      <c r="I4962" s="503"/>
      <c r="J4962" s="342" t="s">
        <v>276</v>
      </c>
      <c r="K4962" s="340">
        <v>0</v>
      </c>
      <c r="L4962" s="340">
        <v>0</v>
      </c>
      <c r="M4962" s="340" t="s">
        <v>276</v>
      </c>
      <c r="N4962" s="340">
        <v>0</v>
      </c>
      <c r="O4962" s="340">
        <v>20</v>
      </c>
      <c r="P4962" s="340">
        <v>0</v>
      </c>
      <c r="Q4962" s="340">
        <v>0</v>
      </c>
      <c r="R4962" s="369"/>
      <c r="S4962">
        <f t="shared" si="506"/>
        <v>20</v>
      </c>
    </row>
    <row r="4963" spans="1:19" ht="16" hidden="1" x14ac:dyDescent="0.2">
      <c r="A4963" s="481" t="s">
        <v>473</v>
      </c>
      <c r="B4963" s="345">
        <v>20</v>
      </c>
      <c r="C4963" s="387" t="str">
        <f t="shared" si="503"/>
        <v>CC1.20</v>
      </c>
      <c r="D4963" s="388">
        <v>2</v>
      </c>
      <c r="E4963" s="504">
        <v>44161</v>
      </c>
      <c r="F4963" s="366" t="s">
        <v>479</v>
      </c>
      <c r="G4963" s="444">
        <f>INDEX([1]CAPS!$A:$A,MATCH(F:F,[1]CAPS!$H:$H,0))</f>
        <v>11190</v>
      </c>
      <c r="H4963" s="503"/>
      <c r="I4963" s="503"/>
      <c r="J4963" s="342" t="s">
        <v>276</v>
      </c>
      <c r="K4963" s="340">
        <v>0</v>
      </c>
      <c r="L4963" s="340">
        <v>0</v>
      </c>
      <c r="M4963" s="340" t="s">
        <v>276</v>
      </c>
      <c r="N4963" s="340">
        <v>0</v>
      </c>
      <c r="O4963" s="340">
        <v>28</v>
      </c>
      <c r="P4963" s="340">
        <v>0</v>
      </c>
      <c r="Q4963" s="340">
        <v>0</v>
      </c>
      <c r="R4963" s="369"/>
      <c r="S4963">
        <f t="shared" si="506"/>
        <v>28</v>
      </c>
    </row>
    <row r="4964" spans="1:19" ht="16" x14ac:dyDescent="0.2">
      <c r="A4964" s="481" t="s">
        <v>473</v>
      </c>
      <c r="B4964" s="345">
        <v>20</v>
      </c>
      <c r="C4964" s="387" t="str">
        <f t="shared" si="503"/>
        <v>CC1.20</v>
      </c>
      <c r="D4964" s="388">
        <v>2</v>
      </c>
      <c r="E4964" s="504">
        <v>44161</v>
      </c>
      <c r="F4964" s="366" t="s">
        <v>129</v>
      </c>
      <c r="G4964" s="444">
        <f>INDEX([1]CAPS!$A:$A,MATCH(F:F,[1]CAPS!$H:$H,0))</f>
        <v>5532</v>
      </c>
      <c r="H4964" s="503"/>
      <c r="I4964" s="503"/>
      <c r="J4964" s="342" t="s">
        <v>276</v>
      </c>
      <c r="K4964" s="340">
        <v>23</v>
      </c>
      <c r="L4964" s="340">
        <v>0</v>
      </c>
      <c r="M4964" s="340" t="s">
        <v>276</v>
      </c>
      <c r="N4964" s="340">
        <v>0</v>
      </c>
      <c r="O4964" s="354" t="s">
        <v>276</v>
      </c>
      <c r="P4964" s="354" t="s">
        <v>276</v>
      </c>
      <c r="Q4964" s="354" t="s">
        <v>276</v>
      </c>
      <c r="R4964" s="369"/>
      <c r="S4964">
        <f>SUM(J4964:K4964)</f>
        <v>23</v>
      </c>
    </row>
    <row r="4965" spans="1:19" ht="16" hidden="1" x14ac:dyDescent="0.2">
      <c r="A4965" s="481" t="s">
        <v>473</v>
      </c>
      <c r="B4965" s="345">
        <v>20</v>
      </c>
      <c r="C4965" s="387" t="str">
        <f t="shared" ref="C4965:C4967" si="508">CONCATENATE(A4965,".",B4965)</f>
        <v>CC1.20</v>
      </c>
      <c r="D4965" s="388">
        <v>2</v>
      </c>
      <c r="E4965" s="504">
        <v>44161</v>
      </c>
      <c r="F4965" s="393" t="s">
        <v>228</v>
      </c>
      <c r="G4965" s="444">
        <f>INDEX([1]CAPS!$A:$A,MATCH(F:F,[1]CAPS!$H:$H,0))</f>
        <v>7993</v>
      </c>
      <c r="H4965" s="503"/>
      <c r="I4965" s="503"/>
      <c r="J4965" s="342" t="s">
        <v>276</v>
      </c>
      <c r="K4965" s="340">
        <v>0</v>
      </c>
      <c r="L4965" s="340">
        <v>0</v>
      </c>
      <c r="M4965" s="340" t="s">
        <v>276</v>
      </c>
      <c r="N4965" s="340">
        <v>0</v>
      </c>
      <c r="O4965" s="340">
        <v>49</v>
      </c>
      <c r="P4965" s="340">
        <v>0</v>
      </c>
      <c r="Q4965" s="340">
        <v>0</v>
      </c>
      <c r="R4965" s="369" t="s">
        <v>912</v>
      </c>
      <c r="S4965">
        <f t="shared" si="506"/>
        <v>49</v>
      </c>
    </row>
    <row r="4966" spans="1:19" ht="16" x14ac:dyDescent="0.2">
      <c r="A4966" s="481" t="s">
        <v>473</v>
      </c>
      <c r="B4966" s="345">
        <v>20</v>
      </c>
      <c r="C4966" s="387" t="str">
        <f t="shared" si="508"/>
        <v>CC1.20</v>
      </c>
      <c r="D4966" s="388">
        <v>2</v>
      </c>
      <c r="E4966" s="504">
        <v>44161</v>
      </c>
      <c r="F4966" s="401" t="s">
        <v>127</v>
      </c>
      <c r="G4966" s="444">
        <f>INDEX([1]CAPS!$A:$A,MATCH(F:F,[1]CAPS!$H:$H,0))</f>
        <v>10605</v>
      </c>
      <c r="H4966" s="503"/>
      <c r="I4966" s="503"/>
      <c r="J4966" s="342" t="s">
        <v>276</v>
      </c>
      <c r="K4966" s="402">
        <v>12</v>
      </c>
      <c r="L4966" s="340">
        <v>0</v>
      </c>
      <c r="M4966" s="340" t="s">
        <v>276</v>
      </c>
      <c r="N4966" s="403">
        <v>0</v>
      </c>
      <c r="O4966" s="354" t="s">
        <v>276</v>
      </c>
      <c r="P4966" s="354" t="s">
        <v>276</v>
      </c>
      <c r="Q4966" s="354" t="s">
        <v>276</v>
      </c>
      <c r="R4966" s="369"/>
      <c r="S4966">
        <f>SUM(J4966:K4966)</f>
        <v>12</v>
      </c>
    </row>
    <row r="4967" spans="1:19" ht="16" hidden="1" x14ac:dyDescent="0.2">
      <c r="A4967" s="481" t="s">
        <v>473</v>
      </c>
      <c r="B4967" s="345">
        <v>20</v>
      </c>
      <c r="C4967" s="387" t="str">
        <f t="shared" si="508"/>
        <v>CC1.20</v>
      </c>
      <c r="D4967" s="388">
        <v>2</v>
      </c>
      <c r="E4967" s="504">
        <v>44161</v>
      </c>
      <c r="F4967" s="401" t="s">
        <v>267</v>
      </c>
      <c r="G4967" s="444">
        <f>INDEX([1]CAPS!$A:$A,MATCH(F:F,[1]CAPS!$H:$H,0))</f>
        <v>5738</v>
      </c>
      <c r="H4967" s="503"/>
      <c r="I4967" s="503"/>
      <c r="J4967" s="342" t="s">
        <v>276</v>
      </c>
      <c r="K4967" s="402">
        <v>0</v>
      </c>
      <c r="L4967" s="340">
        <v>0</v>
      </c>
      <c r="M4967" s="403">
        <v>0</v>
      </c>
      <c r="N4967" s="403">
        <v>0</v>
      </c>
      <c r="O4967" s="404">
        <v>4</v>
      </c>
      <c r="P4967" s="403">
        <v>0</v>
      </c>
      <c r="Q4967" s="340">
        <v>0</v>
      </c>
      <c r="R4967" s="369"/>
      <c r="S4967">
        <f t="shared" si="506"/>
        <v>4</v>
      </c>
    </row>
    <row r="4968" spans="1:19" ht="43.5" hidden="1" customHeight="1" x14ac:dyDescent="0.2">
      <c r="A4968" s="481" t="s">
        <v>476</v>
      </c>
      <c r="B4968" s="345">
        <v>1</v>
      </c>
      <c r="C4968" s="387" t="str">
        <f t="shared" ref="C4968:C5031" si="509">CONCATENATE(A4968,".",B4968)</f>
        <v>CC2.1</v>
      </c>
      <c r="D4968" s="388">
        <v>2</v>
      </c>
      <c r="E4968" s="504">
        <v>44161</v>
      </c>
      <c r="F4968" s="382" t="s">
        <v>485</v>
      </c>
      <c r="G4968" s="444">
        <f>INDEX([1]CAPS!$A:$A,MATCH(F:F,[1]CAPS!$H:$H,0))</f>
        <v>4058</v>
      </c>
      <c r="H4968" s="386" t="s">
        <v>671</v>
      </c>
      <c r="I4968" s="406" t="s">
        <v>242</v>
      </c>
      <c r="J4968" s="342" t="s">
        <v>276</v>
      </c>
      <c r="K4968" s="355">
        <v>0</v>
      </c>
      <c r="L4968" s="340">
        <v>0</v>
      </c>
      <c r="M4968" s="340">
        <v>0</v>
      </c>
      <c r="N4968" s="340">
        <v>0</v>
      </c>
      <c r="O4968" s="354">
        <v>4</v>
      </c>
      <c r="P4968" s="340">
        <v>0</v>
      </c>
      <c r="Q4968" s="340">
        <v>0</v>
      </c>
      <c r="S4968">
        <f t="shared" si="506"/>
        <v>4</v>
      </c>
    </row>
    <row r="4969" spans="1:19" ht="16" hidden="1" x14ac:dyDescent="0.2">
      <c r="A4969" s="481" t="s">
        <v>476</v>
      </c>
      <c r="B4969" s="345">
        <v>1</v>
      </c>
      <c r="C4969" s="387" t="str">
        <f t="shared" si="509"/>
        <v>CC2.1</v>
      </c>
      <c r="D4969" s="388">
        <v>2</v>
      </c>
      <c r="E4969" s="504">
        <v>44161</v>
      </c>
      <c r="F4969" s="382" t="s">
        <v>126</v>
      </c>
      <c r="G4969" s="444">
        <f>INDEX([1]CAPS!$A:$A,MATCH(F:F,[1]CAPS!$H:$H,0))</f>
        <v>7943</v>
      </c>
      <c r="H4969" s="386" t="s">
        <v>236</v>
      </c>
      <c r="I4969" s="406" t="s">
        <v>242</v>
      </c>
      <c r="J4969" s="342" t="s">
        <v>276</v>
      </c>
      <c r="K4969" s="355">
        <v>0</v>
      </c>
      <c r="L4969" s="340">
        <v>0</v>
      </c>
      <c r="M4969" s="340">
        <v>0</v>
      </c>
      <c r="N4969" s="340">
        <v>0</v>
      </c>
      <c r="O4969" s="354">
        <v>7</v>
      </c>
      <c r="P4969" s="340">
        <v>0</v>
      </c>
      <c r="Q4969" s="340">
        <v>0</v>
      </c>
      <c r="S4969">
        <f t="shared" si="506"/>
        <v>7</v>
      </c>
    </row>
    <row r="4970" spans="1:19" ht="29" hidden="1" customHeight="1" x14ac:dyDescent="0.2">
      <c r="A4970" s="481" t="s">
        <v>476</v>
      </c>
      <c r="B4970" s="345">
        <v>1</v>
      </c>
      <c r="C4970" s="387" t="str">
        <f t="shared" si="509"/>
        <v>CC2.1</v>
      </c>
      <c r="D4970" s="388">
        <v>2</v>
      </c>
      <c r="E4970" s="504">
        <v>44161</v>
      </c>
      <c r="F4970" s="382" t="s">
        <v>486</v>
      </c>
      <c r="G4970" s="444">
        <f>INDEX([1]CAPS!$A:$A,MATCH(F:F,[1]CAPS!$H:$H,0))</f>
        <v>4169</v>
      </c>
      <c r="H4970" s="386" t="s">
        <v>671</v>
      </c>
      <c r="I4970" s="406" t="s">
        <v>242</v>
      </c>
      <c r="J4970" s="342" t="s">
        <v>276</v>
      </c>
      <c r="K4970" s="355">
        <v>0</v>
      </c>
      <c r="L4970" s="340">
        <v>0</v>
      </c>
      <c r="M4970" s="340">
        <v>0</v>
      </c>
      <c r="N4970" s="340">
        <v>0</v>
      </c>
      <c r="O4970" s="354">
        <v>1</v>
      </c>
      <c r="P4970" s="340">
        <v>0</v>
      </c>
      <c r="Q4970" s="340">
        <v>0</v>
      </c>
      <c r="S4970">
        <f t="shared" si="506"/>
        <v>1</v>
      </c>
    </row>
    <row r="4971" spans="1:19" ht="32" hidden="1" x14ac:dyDescent="0.2">
      <c r="A4971" s="481" t="s">
        <v>476</v>
      </c>
      <c r="B4971" s="345">
        <v>1</v>
      </c>
      <c r="C4971" s="387" t="str">
        <f t="shared" si="509"/>
        <v>CC2.1</v>
      </c>
      <c r="D4971" s="388">
        <v>2</v>
      </c>
      <c r="E4971" s="504">
        <v>44161</v>
      </c>
      <c r="F4971" s="382" t="s">
        <v>481</v>
      </c>
      <c r="G4971" s="444">
        <f>INDEX([1]CAPS!$A:$A,MATCH(F:F,[1]CAPS!$H:$H,0))</f>
        <v>4230</v>
      </c>
      <c r="H4971" s="386" t="s">
        <v>236</v>
      </c>
      <c r="I4971" s="406" t="s">
        <v>242</v>
      </c>
      <c r="J4971" s="342" t="s">
        <v>276</v>
      </c>
      <c r="K4971" s="355">
        <v>0</v>
      </c>
      <c r="L4971" s="340">
        <v>0</v>
      </c>
      <c r="M4971" s="340">
        <v>0</v>
      </c>
      <c r="N4971" s="340">
        <v>0</v>
      </c>
      <c r="O4971" s="354">
        <v>1</v>
      </c>
      <c r="P4971" s="340">
        <v>0</v>
      </c>
      <c r="Q4971" s="340">
        <v>0</v>
      </c>
      <c r="S4971">
        <f t="shared" si="506"/>
        <v>1</v>
      </c>
    </row>
    <row r="4972" spans="1:19" ht="16" hidden="1" x14ac:dyDescent="0.2">
      <c r="A4972" s="481" t="s">
        <v>476</v>
      </c>
      <c r="B4972" s="345">
        <v>1</v>
      </c>
      <c r="C4972" s="387" t="str">
        <f t="shared" si="509"/>
        <v>CC2.1</v>
      </c>
      <c r="D4972" s="388">
        <v>2</v>
      </c>
      <c r="E4972" s="504">
        <v>44161</v>
      </c>
      <c r="F4972" s="382" t="s">
        <v>487</v>
      </c>
      <c r="G4972" s="444" t="e">
        <f>INDEX([1]CAPS!$A:$A,MATCH(F:F,[1]CAPS!$H:$H,0))</f>
        <v>#N/A</v>
      </c>
      <c r="H4972" s="386" t="s">
        <v>237</v>
      </c>
      <c r="I4972" s="406" t="s">
        <v>240</v>
      </c>
      <c r="J4972" s="342" t="s">
        <v>276</v>
      </c>
      <c r="K4972" s="355">
        <v>0</v>
      </c>
      <c r="L4972" s="340">
        <v>0</v>
      </c>
      <c r="M4972" s="340" t="s">
        <v>276</v>
      </c>
      <c r="N4972" s="340" t="s">
        <v>276</v>
      </c>
      <c r="O4972" s="354">
        <v>8</v>
      </c>
      <c r="P4972" s="340">
        <v>0</v>
      </c>
      <c r="Q4972" s="340">
        <v>2</v>
      </c>
      <c r="S4972">
        <f t="shared" si="506"/>
        <v>8</v>
      </c>
    </row>
    <row r="4973" spans="1:19" ht="16" hidden="1" x14ac:dyDescent="0.2">
      <c r="A4973" s="481" t="s">
        <v>476</v>
      </c>
      <c r="B4973" s="345">
        <v>2</v>
      </c>
      <c r="C4973" s="387" t="str">
        <f t="shared" si="509"/>
        <v>CC2.2</v>
      </c>
      <c r="D4973" s="388">
        <v>2</v>
      </c>
      <c r="E4973" s="504">
        <v>44161</v>
      </c>
      <c r="F4973" s="382" t="s">
        <v>126</v>
      </c>
      <c r="G4973" s="444">
        <f>INDEX([1]CAPS!$A:$A,MATCH(F:F,[1]CAPS!$H:$H,0))</f>
        <v>7943</v>
      </c>
      <c r="H4973" s="386" t="s">
        <v>236</v>
      </c>
      <c r="I4973" s="406" t="s">
        <v>242</v>
      </c>
      <c r="J4973" s="342" t="s">
        <v>276</v>
      </c>
      <c r="K4973" s="355">
        <v>0</v>
      </c>
      <c r="L4973" s="340">
        <v>0</v>
      </c>
      <c r="M4973" s="340">
        <v>0</v>
      </c>
      <c r="N4973" s="340">
        <v>0</v>
      </c>
      <c r="O4973" s="354">
        <v>5</v>
      </c>
      <c r="P4973" s="340">
        <v>0</v>
      </c>
      <c r="Q4973" s="340">
        <v>0</v>
      </c>
      <c r="S4973">
        <f t="shared" si="506"/>
        <v>5</v>
      </c>
    </row>
    <row r="4974" spans="1:19" ht="43.5" hidden="1" customHeight="1" x14ac:dyDescent="0.2">
      <c r="A4974" s="481" t="s">
        <v>476</v>
      </c>
      <c r="B4974" s="345">
        <v>2</v>
      </c>
      <c r="C4974" s="387" t="str">
        <f t="shared" si="509"/>
        <v>CC2.2</v>
      </c>
      <c r="D4974" s="388">
        <v>2</v>
      </c>
      <c r="E4974" s="504">
        <v>44161</v>
      </c>
      <c r="F4974" s="382" t="s">
        <v>485</v>
      </c>
      <c r="G4974" s="444">
        <f>INDEX([1]CAPS!$A:$A,MATCH(F:F,[1]CAPS!$H:$H,0))</f>
        <v>4058</v>
      </c>
      <c r="H4974" s="386" t="s">
        <v>671</v>
      </c>
      <c r="I4974" s="406" t="s">
        <v>242</v>
      </c>
      <c r="J4974" s="342" t="s">
        <v>276</v>
      </c>
      <c r="K4974" s="355">
        <v>0</v>
      </c>
      <c r="L4974" s="340">
        <v>0</v>
      </c>
      <c r="M4974" s="340">
        <v>0</v>
      </c>
      <c r="N4974" s="340">
        <v>0</v>
      </c>
      <c r="O4974" s="354">
        <v>5</v>
      </c>
      <c r="P4974" s="340">
        <v>0</v>
      </c>
      <c r="Q4974" s="340">
        <v>0</v>
      </c>
      <c r="S4974">
        <f t="shared" si="506"/>
        <v>5</v>
      </c>
    </row>
    <row r="4975" spans="1:19" ht="29" hidden="1" customHeight="1" x14ac:dyDescent="0.2">
      <c r="A4975" s="481" t="s">
        <v>476</v>
      </c>
      <c r="B4975" s="345">
        <v>2</v>
      </c>
      <c r="C4975" s="387" t="str">
        <f t="shared" si="509"/>
        <v>CC2.2</v>
      </c>
      <c r="D4975" s="388">
        <v>2</v>
      </c>
      <c r="E4975" s="504">
        <v>44161</v>
      </c>
      <c r="F4975" s="382" t="s">
        <v>486</v>
      </c>
      <c r="G4975" s="444">
        <f>INDEX([1]CAPS!$A:$A,MATCH(F:F,[1]CAPS!$H:$H,0))</f>
        <v>4169</v>
      </c>
      <c r="H4975" s="386" t="s">
        <v>671</v>
      </c>
      <c r="I4975" s="406" t="s">
        <v>242</v>
      </c>
      <c r="J4975" s="342" t="s">
        <v>276</v>
      </c>
      <c r="K4975" s="355">
        <v>0</v>
      </c>
      <c r="L4975" s="340">
        <v>0</v>
      </c>
      <c r="M4975" s="340">
        <v>0</v>
      </c>
      <c r="N4975" s="340">
        <v>0</v>
      </c>
      <c r="O4975" s="354">
        <v>3</v>
      </c>
      <c r="P4975" s="340">
        <v>0</v>
      </c>
      <c r="Q4975" s="340">
        <v>0</v>
      </c>
      <c r="S4975">
        <f t="shared" si="506"/>
        <v>3</v>
      </c>
    </row>
    <row r="4976" spans="1:19" ht="32" hidden="1" x14ac:dyDescent="0.2">
      <c r="A4976" s="481" t="s">
        <v>476</v>
      </c>
      <c r="B4976" s="345">
        <v>2</v>
      </c>
      <c r="C4976" s="387" t="str">
        <f t="shared" si="509"/>
        <v>CC2.2</v>
      </c>
      <c r="D4976" s="388">
        <v>2</v>
      </c>
      <c r="E4976" s="504">
        <v>44161</v>
      </c>
      <c r="F4976" s="382" t="s">
        <v>135</v>
      </c>
      <c r="G4976" s="444">
        <f>INDEX([1]CAPS!$A:$A,MATCH(F:F,[1]CAPS!$H:$H,0))</f>
        <v>7766</v>
      </c>
      <c r="H4976" s="386" t="s">
        <v>236</v>
      </c>
      <c r="I4976" s="406" t="s">
        <v>242</v>
      </c>
      <c r="J4976" s="342" t="s">
        <v>276</v>
      </c>
      <c r="K4976" s="355">
        <v>0</v>
      </c>
      <c r="L4976" s="340">
        <v>0</v>
      </c>
      <c r="M4976" s="340">
        <v>0</v>
      </c>
      <c r="N4976" s="340">
        <v>0</v>
      </c>
      <c r="O4976" s="354">
        <v>2</v>
      </c>
      <c r="P4976" s="340">
        <v>0</v>
      </c>
      <c r="Q4976" s="340">
        <v>0</v>
      </c>
      <c r="S4976">
        <f t="shared" si="506"/>
        <v>2</v>
      </c>
    </row>
    <row r="4977" spans="1:19" ht="16" hidden="1" x14ac:dyDescent="0.2">
      <c r="A4977" s="481" t="s">
        <v>476</v>
      </c>
      <c r="B4977" s="345">
        <v>2</v>
      </c>
      <c r="C4977" s="387" t="str">
        <f t="shared" si="509"/>
        <v>CC2.2</v>
      </c>
      <c r="D4977" s="388">
        <v>2</v>
      </c>
      <c r="E4977" s="504">
        <v>44161</v>
      </c>
      <c r="F4977" s="382" t="s">
        <v>487</v>
      </c>
      <c r="G4977" s="444" t="e">
        <f>INDEX([1]CAPS!$A:$A,MATCH(F:F,[1]CAPS!$H:$H,0))</f>
        <v>#N/A</v>
      </c>
      <c r="H4977" s="386" t="s">
        <v>237</v>
      </c>
      <c r="I4977" s="406" t="s">
        <v>240</v>
      </c>
      <c r="J4977" s="342" t="s">
        <v>276</v>
      </c>
      <c r="K4977" s="355">
        <v>0</v>
      </c>
      <c r="L4977" s="340">
        <v>0</v>
      </c>
      <c r="M4977" s="340" t="s">
        <v>276</v>
      </c>
      <c r="N4977" s="340" t="s">
        <v>276</v>
      </c>
      <c r="O4977" s="354">
        <v>3</v>
      </c>
      <c r="P4977" s="340">
        <v>0</v>
      </c>
      <c r="Q4977" s="340">
        <v>1</v>
      </c>
      <c r="S4977">
        <f t="shared" si="506"/>
        <v>3</v>
      </c>
    </row>
    <row r="4978" spans="1:19" ht="16" hidden="1" x14ac:dyDescent="0.2">
      <c r="A4978" s="481" t="s">
        <v>476</v>
      </c>
      <c r="B4978" s="345">
        <v>2</v>
      </c>
      <c r="C4978" s="387" t="str">
        <f t="shared" si="509"/>
        <v>CC2.2</v>
      </c>
      <c r="D4978" s="388">
        <v>2</v>
      </c>
      <c r="E4978" s="504">
        <v>44161</v>
      </c>
      <c r="F4978" s="382" t="s">
        <v>134</v>
      </c>
      <c r="G4978" s="444">
        <f>INDEX([1]CAPS!$A:$A,MATCH(F:F,[1]CAPS!$H:$H,0))</f>
        <v>2302</v>
      </c>
      <c r="H4978" s="386" t="s">
        <v>233</v>
      </c>
      <c r="I4978" s="406" t="s">
        <v>238</v>
      </c>
      <c r="J4978" s="342" t="s">
        <v>276</v>
      </c>
      <c r="K4978" s="355">
        <v>1</v>
      </c>
      <c r="L4978" s="340">
        <v>0</v>
      </c>
      <c r="M4978" s="340">
        <v>0</v>
      </c>
      <c r="N4978" s="340">
        <v>0</v>
      </c>
      <c r="O4978" s="340">
        <v>0</v>
      </c>
      <c r="P4978" s="340">
        <v>0</v>
      </c>
      <c r="Q4978" s="340">
        <v>0</v>
      </c>
      <c r="S4978">
        <f t="shared" si="506"/>
        <v>1</v>
      </c>
    </row>
    <row r="4979" spans="1:19" ht="16" hidden="1" x14ac:dyDescent="0.2">
      <c r="A4979" s="481" t="s">
        <v>476</v>
      </c>
      <c r="B4979" s="345">
        <v>2</v>
      </c>
      <c r="C4979" s="387" t="str">
        <f t="shared" si="509"/>
        <v>CC2.2</v>
      </c>
      <c r="D4979" s="388">
        <v>2</v>
      </c>
      <c r="E4979" s="504">
        <v>44161</v>
      </c>
      <c r="F4979" s="382" t="s">
        <v>971</v>
      </c>
      <c r="G4979" s="444">
        <f>INDEX([1]CAPS!$A:$A,MATCH(F:F,[1]CAPS!$H:$H,0))</f>
        <v>7653</v>
      </c>
      <c r="H4979" s="386" t="s">
        <v>233</v>
      </c>
      <c r="I4979" s="406" t="s">
        <v>240</v>
      </c>
      <c r="J4979" s="342" t="s">
        <v>276</v>
      </c>
      <c r="K4979" s="355">
        <v>0</v>
      </c>
      <c r="L4979" s="340">
        <v>0</v>
      </c>
      <c r="M4979" s="340" t="s">
        <v>276</v>
      </c>
      <c r="N4979" s="340" t="s">
        <v>276</v>
      </c>
      <c r="O4979" s="354">
        <v>3</v>
      </c>
      <c r="P4979" s="340">
        <v>0</v>
      </c>
      <c r="Q4979" s="340">
        <v>0</v>
      </c>
      <c r="S4979">
        <f t="shared" si="506"/>
        <v>3</v>
      </c>
    </row>
    <row r="4980" spans="1:19" ht="16" hidden="1" x14ac:dyDescent="0.2">
      <c r="A4980" s="481" t="s">
        <v>476</v>
      </c>
      <c r="B4980" s="345">
        <v>3</v>
      </c>
      <c r="C4980" s="387" t="str">
        <f t="shared" si="509"/>
        <v>CC2.3</v>
      </c>
      <c r="D4980" s="388">
        <v>2</v>
      </c>
      <c r="E4980" s="504">
        <v>44161</v>
      </c>
      <c r="F4980" s="382" t="s">
        <v>126</v>
      </c>
      <c r="G4980" s="444">
        <f>INDEX([1]CAPS!$A:$A,MATCH(F:F,[1]CAPS!$H:$H,0))</f>
        <v>7943</v>
      </c>
      <c r="H4980" s="386" t="s">
        <v>236</v>
      </c>
      <c r="I4980" s="406" t="s">
        <v>242</v>
      </c>
      <c r="J4980" s="342" t="s">
        <v>276</v>
      </c>
      <c r="K4980" s="355">
        <v>0</v>
      </c>
      <c r="L4980" s="340">
        <v>0</v>
      </c>
      <c r="M4980" s="340">
        <v>0</v>
      </c>
      <c r="N4980" s="340">
        <v>0</v>
      </c>
      <c r="O4980" s="354">
        <v>8</v>
      </c>
      <c r="P4980" s="340">
        <v>0</v>
      </c>
      <c r="Q4980" s="340">
        <v>0</v>
      </c>
      <c r="S4980">
        <f t="shared" si="506"/>
        <v>8</v>
      </c>
    </row>
    <row r="4981" spans="1:19" ht="43.5" hidden="1" customHeight="1" x14ac:dyDescent="0.2">
      <c r="A4981" s="481" t="s">
        <v>476</v>
      </c>
      <c r="B4981" s="345">
        <v>3</v>
      </c>
      <c r="C4981" s="387" t="str">
        <f t="shared" si="509"/>
        <v>CC2.3</v>
      </c>
      <c r="D4981" s="388">
        <v>2</v>
      </c>
      <c r="E4981" s="504">
        <v>44161</v>
      </c>
      <c r="F4981" s="382" t="s">
        <v>485</v>
      </c>
      <c r="G4981" s="444">
        <f>INDEX([1]CAPS!$A:$A,MATCH(F:F,[1]CAPS!$H:$H,0))</f>
        <v>4058</v>
      </c>
      <c r="H4981" s="386" t="s">
        <v>671</v>
      </c>
      <c r="I4981" s="406" t="s">
        <v>242</v>
      </c>
      <c r="J4981" s="342" t="s">
        <v>276</v>
      </c>
      <c r="K4981" s="355">
        <v>0</v>
      </c>
      <c r="L4981" s="340">
        <v>0</v>
      </c>
      <c r="M4981" s="340">
        <v>0</v>
      </c>
      <c r="N4981" s="340">
        <v>0</v>
      </c>
      <c r="O4981" s="354">
        <v>9</v>
      </c>
      <c r="P4981" s="340">
        <v>0</v>
      </c>
      <c r="Q4981" s="340">
        <v>0</v>
      </c>
      <c r="S4981">
        <f t="shared" si="506"/>
        <v>9</v>
      </c>
    </row>
    <row r="4982" spans="1:19" ht="29" hidden="1" customHeight="1" x14ac:dyDescent="0.2">
      <c r="A4982" s="481" t="s">
        <v>476</v>
      </c>
      <c r="B4982" s="345">
        <v>3</v>
      </c>
      <c r="C4982" s="387" t="str">
        <f t="shared" si="509"/>
        <v>CC2.3</v>
      </c>
      <c r="D4982" s="388">
        <v>2</v>
      </c>
      <c r="E4982" s="504">
        <v>44161</v>
      </c>
      <c r="F4982" s="382" t="s">
        <v>486</v>
      </c>
      <c r="G4982" s="444">
        <f>INDEX([1]CAPS!$A:$A,MATCH(F:F,[1]CAPS!$H:$H,0))</f>
        <v>4169</v>
      </c>
      <c r="H4982" s="386" t="s">
        <v>671</v>
      </c>
      <c r="I4982" s="406" t="s">
        <v>242</v>
      </c>
      <c r="J4982" s="342" t="s">
        <v>276</v>
      </c>
      <c r="K4982" s="355">
        <v>0</v>
      </c>
      <c r="L4982" s="340">
        <v>0</v>
      </c>
      <c r="M4982" s="340">
        <v>0</v>
      </c>
      <c r="N4982" s="340">
        <v>0</v>
      </c>
      <c r="O4982" s="354">
        <v>1</v>
      </c>
      <c r="P4982" s="340">
        <v>0</v>
      </c>
      <c r="Q4982" s="340">
        <v>0</v>
      </c>
      <c r="S4982">
        <f t="shared" si="506"/>
        <v>1</v>
      </c>
    </row>
    <row r="4983" spans="1:19" ht="16" hidden="1" x14ac:dyDescent="0.2">
      <c r="A4983" s="481" t="s">
        <v>476</v>
      </c>
      <c r="B4983" s="345">
        <v>3</v>
      </c>
      <c r="C4983" s="387" t="str">
        <f t="shared" si="509"/>
        <v>CC2.3</v>
      </c>
      <c r="D4983" s="388">
        <v>2</v>
      </c>
      <c r="E4983" s="504">
        <v>44161</v>
      </c>
      <c r="F4983" s="382" t="s">
        <v>487</v>
      </c>
      <c r="G4983" s="444" t="e">
        <f>INDEX([1]CAPS!$A:$A,MATCH(F:F,[1]CAPS!$H:$H,0))</f>
        <v>#N/A</v>
      </c>
      <c r="H4983" s="386" t="s">
        <v>237</v>
      </c>
      <c r="I4983" s="406" t="s">
        <v>240</v>
      </c>
      <c r="J4983" s="342" t="s">
        <v>276</v>
      </c>
      <c r="K4983" s="355">
        <v>0</v>
      </c>
      <c r="L4983" s="340">
        <v>0</v>
      </c>
      <c r="M4983" s="340" t="s">
        <v>276</v>
      </c>
      <c r="N4983" s="340" t="s">
        <v>276</v>
      </c>
      <c r="O4983" s="354">
        <v>2</v>
      </c>
      <c r="P4983" s="340">
        <v>0</v>
      </c>
      <c r="Q4983" s="340">
        <v>0</v>
      </c>
      <c r="S4983">
        <f t="shared" si="506"/>
        <v>2</v>
      </c>
    </row>
    <row r="4984" spans="1:19" ht="43.5" hidden="1" customHeight="1" x14ac:dyDescent="0.2">
      <c r="A4984" s="481" t="s">
        <v>476</v>
      </c>
      <c r="B4984" s="345">
        <v>4</v>
      </c>
      <c r="C4984" s="387" t="str">
        <f t="shared" si="509"/>
        <v>CC2.4</v>
      </c>
      <c r="D4984" s="388">
        <v>2</v>
      </c>
      <c r="E4984" s="504">
        <v>44161</v>
      </c>
      <c r="F4984" s="382" t="s">
        <v>485</v>
      </c>
      <c r="G4984" s="444">
        <f>INDEX([1]CAPS!$A:$A,MATCH(F:F,[1]CAPS!$H:$H,0))</f>
        <v>4058</v>
      </c>
      <c r="H4984" s="386" t="s">
        <v>671</v>
      </c>
      <c r="I4984" s="406" t="s">
        <v>242</v>
      </c>
      <c r="J4984" s="342" t="s">
        <v>276</v>
      </c>
      <c r="K4984" s="355">
        <v>0</v>
      </c>
      <c r="L4984" s="340">
        <v>0</v>
      </c>
      <c r="M4984" s="340">
        <v>0</v>
      </c>
      <c r="N4984" s="340">
        <v>0</v>
      </c>
      <c r="O4984" s="354">
        <v>1</v>
      </c>
      <c r="P4984" s="340">
        <v>0</v>
      </c>
      <c r="Q4984" s="340">
        <v>0</v>
      </c>
      <c r="S4984">
        <f t="shared" si="506"/>
        <v>1</v>
      </c>
    </row>
    <row r="4985" spans="1:19" ht="16" hidden="1" x14ac:dyDescent="0.2">
      <c r="A4985" s="481" t="s">
        <v>476</v>
      </c>
      <c r="B4985" s="345">
        <v>4</v>
      </c>
      <c r="C4985" s="387" t="str">
        <f t="shared" si="509"/>
        <v>CC2.4</v>
      </c>
      <c r="D4985" s="388">
        <v>2</v>
      </c>
      <c r="E4985" s="504">
        <v>44161</v>
      </c>
      <c r="F4985" s="382" t="s">
        <v>487</v>
      </c>
      <c r="G4985" s="444" t="e">
        <f>INDEX([1]CAPS!$A:$A,MATCH(F:F,[1]CAPS!$H:$H,0))</f>
        <v>#N/A</v>
      </c>
      <c r="H4985" s="386" t="s">
        <v>237</v>
      </c>
      <c r="I4985" s="406" t="s">
        <v>240</v>
      </c>
      <c r="J4985" s="342" t="s">
        <v>276</v>
      </c>
      <c r="K4985" s="355">
        <v>0</v>
      </c>
      <c r="L4985" s="340">
        <v>0</v>
      </c>
      <c r="M4985" s="340" t="s">
        <v>276</v>
      </c>
      <c r="N4985" s="340" t="s">
        <v>276</v>
      </c>
      <c r="O4985" s="354">
        <v>4</v>
      </c>
      <c r="P4985" s="340">
        <v>0</v>
      </c>
      <c r="Q4985" s="340">
        <v>0</v>
      </c>
      <c r="S4985">
        <f t="shared" si="506"/>
        <v>4</v>
      </c>
    </row>
    <row r="4986" spans="1:19" ht="16" hidden="1" x14ac:dyDescent="0.2">
      <c r="A4986" s="481" t="s">
        <v>476</v>
      </c>
      <c r="B4986" s="345">
        <v>4</v>
      </c>
      <c r="C4986" s="387" t="str">
        <f t="shared" si="509"/>
        <v>CC2.4</v>
      </c>
      <c r="D4986" s="388">
        <v>2</v>
      </c>
      <c r="E4986" s="504">
        <v>44161</v>
      </c>
      <c r="F4986" s="382" t="s">
        <v>126</v>
      </c>
      <c r="G4986" s="444">
        <f>INDEX([1]CAPS!$A:$A,MATCH(F:F,[1]CAPS!$H:$H,0))</f>
        <v>7943</v>
      </c>
      <c r="H4986" s="386" t="s">
        <v>236</v>
      </c>
      <c r="I4986" s="406" t="s">
        <v>242</v>
      </c>
      <c r="J4986" s="342" t="s">
        <v>276</v>
      </c>
      <c r="K4986" s="355">
        <v>0</v>
      </c>
      <c r="L4986" s="340">
        <v>0</v>
      </c>
      <c r="M4986" s="340">
        <v>0</v>
      </c>
      <c r="N4986" s="340">
        <v>0</v>
      </c>
      <c r="O4986" s="354">
        <v>1</v>
      </c>
      <c r="P4986" s="340">
        <v>0</v>
      </c>
      <c r="Q4986" s="340">
        <v>0</v>
      </c>
      <c r="S4986">
        <f t="shared" si="506"/>
        <v>1</v>
      </c>
    </row>
    <row r="4987" spans="1:19" ht="32" hidden="1" x14ac:dyDescent="0.2">
      <c r="A4987" s="481" t="s">
        <v>476</v>
      </c>
      <c r="B4987" s="345">
        <v>4</v>
      </c>
      <c r="C4987" s="387" t="str">
        <f t="shared" si="509"/>
        <v>CC2.4</v>
      </c>
      <c r="D4987" s="388">
        <v>2</v>
      </c>
      <c r="E4987" s="504">
        <v>44161</v>
      </c>
      <c r="F4987" s="382" t="s">
        <v>350</v>
      </c>
      <c r="G4987" s="444">
        <f>INDEX([1]CAPS!$A:$A,MATCH(F:F,[1]CAPS!$H:$H,0))</f>
        <v>4232</v>
      </c>
      <c r="H4987" s="386" t="s">
        <v>236</v>
      </c>
      <c r="I4987" s="406" t="s">
        <v>242</v>
      </c>
      <c r="J4987" s="342" t="s">
        <v>276</v>
      </c>
      <c r="K4987" s="355">
        <v>0</v>
      </c>
      <c r="L4987" s="340">
        <v>0</v>
      </c>
      <c r="M4987" s="340">
        <v>0</v>
      </c>
      <c r="N4987" s="340">
        <v>0</v>
      </c>
      <c r="O4987" s="354">
        <v>1</v>
      </c>
      <c r="P4987" s="340">
        <v>0</v>
      </c>
      <c r="Q4987" s="340">
        <v>0</v>
      </c>
      <c r="S4987">
        <f t="shared" si="506"/>
        <v>1</v>
      </c>
    </row>
    <row r="4988" spans="1:19" ht="32" hidden="1" x14ac:dyDescent="0.2">
      <c r="A4988" s="481" t="s">
        <v>476</v>
      </c>
      <c r="B4988" s="345">
        <v>4</v>
      </c>
      <c r="C4988" s="387" t="str">
        <f t="shared" si="509"/>
        <v>CC2.4</v>
      </c>
      <c r="D4988" s="388">
        <v>2</v>
      </c>
      <c r="E4988" s="504">
        <v>44161</v>
      </c>
      <c r="F4988" s="382" t="s">
        <v>135</v>
      </c>
      <c r="G4988" s="444">
        <f>INDEX([1]CAPS!$A:$A,MATCH(F:F,[1]CAPS!$H:$H,0))</f>
        <v>7766</v>
      </c>
      <c r="H4988" s="386" t="s">
        <v>236</v>
      </c>
      <c r="I4988" s="406" t="s">
        <v>242</v>
      </c>
      <c r="J4988" s="342" t="s">
        <v>276</v>
      </c>
      <c r="K4988" s="355">
        <v>0</v>
      </c>
      <c r="L4988" s="340">
        <v>0</v>
      </c>
      <c r="M4988" s="340">
        <v>0</v>
      </c>
      <c r="N4988" s="340">
        <v>0</v>
      </c>
      <c r="O4988" s="354">
        <v>1</v>
      </c>
      <c r="P4988" s="340">
        <v>0</v>
      </c>
      <c r="Q4988" s="340">
        <v>0</v>
      </c>
      <c r="S4988">
        <f t="shared" si="506"/>
        <v>1</v>
      </c>
    </row>
    <row r="4989" spans="1:19" ht="16" hidden="1" x14ac:dyDescent="0.2">
      <c r="A4989" s="481" t="s">
        <v>476</v>
      </c>
      <c r="B4989" s="345">
        <v>4</v>
      </c>
      <c r="C4989" s="387" t="str">
        <f t="shared" si="509"/>
        <v>CC2.4</v>
      </c>
      <c r="D4989" s="388">
        <v>2</v>
      </c>
      <c r="E4989" s="504">
        <v>44161</v>
      </c>
      <c r="F4989" s="382" t="s">
        <v>547</v>
      </c>
      <c r="G4989" s="444">
        <f>INDEX([1]CAPS!$A:$A,MATCH(F:F,[1]CAPS!$H:$H,0))</f>
        <v>5657</v>
      </c>
      <c r="H4989" s="386" t="s">
        <v>496</v>
      </c>
      <c r="I4989" s="406" t="s">
        <v>238</v>
      </c>
      <c r="J4989" s="342" t="s">
        <v>276</v>
      </c>
      <c r="K4989" s="355">
        <v>0</v>
      </c>
      <c r="L4989" s="340">
        <v>0</v>
      </c>
      <c r="M4989" s="340">
        <v>0</v>
      </c>
      <c r="N4989" s="340">
        <v>0</v>
      </c>
      <c r="O4989" s="354">
        <v>1</v>
      </c>
      <c r="P4989" s="340">
        <v>0</v>
      </c>
      <c r="Q4989" s="340">
        <v>0</v>
      </c>
      <c r="R4989" s="360" t="s">
        <v>674</v>
      </c>
      <c r="S4989">
        <f t="shared" si="506"/>
        <v>1</v>
      </c>
    </row>
    <row r="4990" spans="1:19" ht="29" hidden="1" customHeight="1" x14ac:dyDescent="0.2">
      <c r="A4990" s="481" t="s">
        <v>476</v>
      </c>
      <c r="B4990" s="345">
        <v>5</v>
      </c>
      <c r="C4990" s="387" t="str">
        <f t="shared" si="509"/>
        <v>CC2.5</v>
      </c>
      <c r="D4990" s="388">
        <v>2</v>
      </c>
      <c r="E4990" s="504">
        <v>44161</v>
      </c>
      <c r="F4990" s="382" t="s">
        <v>499</v>
      </c>
      <c r="G4990" s="444">
        <f>INDEX([1]CAPS!$A:$A,MATCH(F:F,[1]CAPS!$H:$H,0))</f>
        <v>4145</v>
      </c>
      <c r="H4990" s="386" t="s">
        <v>671</v>
      </c>
      <c r="I4990" s="406" t="s">
        <v>242</v>
      </c>
      <c r="J4990" s="342" t="s">
        <v>276</v>
      </c>
      <c r="K4990" s="355">
        <v>0</v>
      </c>
      <c r="L4990" s="340">
        <v>0</v>
      </c>
      <c r="M4990" s="340">
        <v>0</v>
      </c>
      <c r="N4990" s="340">
        <v>0</v>
      </c>
      <c r="O4990" s="354">
        <v>1</v>
      </c>
      <c r="P4990" s="340">
        <v>0</v>
      </c>
      <c r="Q4990" s="340">
        <v>0</v>
      </c>
      <c r="S4990">
        <f t="shared" si="506"/>
        <v>1</v>
      </c>
    </row>
    <row r="4991" spans="1:19" ht="29" hidden="1" customHeight="1" x14ac:dyDescent="0.2">
      <c r="A4991" s="481" t="s">
        <v>476</v>
      </c>
      <c r="B4991" s="345">
        <v>5</v>
      </c>
      <c r="C4991" s="387" t="str">
        <f t="shared" si="509"/>
        <v>CC2.5</v>
      </c>
      <c r="D4991" s="388">
        <v>2</v>
      </c>
      <c r="E4991" s="504">
        <v>44161</v>
      </c>
      <c r="F4991" s="382" t="s">
        <v>486</v>
      </c>
      <c r="G4991" s="444">
        <f>INDEX([1]CAPS!$A:$A,MATCH(F:F,[1]CAPS!$H:$H,0))</f>
        <v>4169</v>
      </c>
      <c r="H4991" s="386" t="s">
        <v>671</v>
      </c>
      <c r="I4991" s="406" t="s">
        <v>242</v>
      </c>
      <c r="J4991" s="342" t="s">
        <v>276</v>
      </c>
      <c r="K4991" s="355">
        <v>0</v>
      </c>
      <c r="L4991" s="340">
        <v>0</v>
      </c>
      <c r="M4991" s="340">
        <v>0</v>
      </c>
      <c r="N4991" s="340">
        <v>0</v>
      </c>
      <c r="O4991" s="354">
        <v>1</v>
      </c>
      <c r="P4991" s="340">
        <v>0</v>
      </c>
      <c r="Q4991" s="340">
        <v>0</v>
      </c>
      <c r="S4991">
        <f t="shared" si="506"/>
        <v>1</v>
      </c>
    </row>
    <row r="4992" spans="1:19" ht="16" hidden="1" x14ac:dyDescent="0.2">
      <c r="A4992" s="481" t="s">
        <v>476</v>
      </c>
      <c r="B4992" s="345">
        <v>5</v>
      </c>
      <c r="C4992" s="387" t="str">
        <f t="shared" si="509"/>
        <v>CC2.5</v>
      </c>
      <c r="D4992" s="388">
        <v>2</v>
      </c>
      <c r="E4992" s="504">
        <v>44161</v>
      </c>
      <c r="F4992" s="382" t="s">
        <v>126</v>
      </c>
      <c r="G4992" s="444">
        <f>INDEX([1]CAPS!$A:$A,MATCH(F:F,[1]CAPS!$H:$H,0))</f>
        <v>7943</v>
      </c>
      <c r="H4992" s="386" t="s">
        <v>236</v>
      </c>
      <c r="I4992" s="406" t="s">
        <v>242</v>
      </c>
      <c r="J4992" s="342" t="s">
        <v>276</v>
      </c>
      <c r="K4992" s="355">
        <v>0</v>
      </c>
      <c r="L4992" s="340">
        <v>0</v>
      </c>
      <c r="M4992" s="340">
        <v>0</v>
      </c>
      <c r="N4992" s="340">
        <v>0</v>
      </c>
      <c r="O4992" s="354">
        <v>1</v>
      </c>
      <c r="P4992" s="340">
        <v>0</v>
      </c>
      <c r="Q4992" s="340">
        <v>0</v>
      </c>
      <c r="S4992">
        <f t="shared" si="506"/>
        <v>1</v>
      </c>
    </row>
    <row r="4993" spans="1:19" ht="16" hidden="1" x14ac:dyDescent="0.2">
      <c r="A4993" s="481" t="s">
        <v>476</v>
      </c>
      <c r="B4993" s="345">
        <v>5</v>
      </c>
      <c r="C4993" s="387" t="str">
        <f t="shared" si="509"/>
        <v>CC2.5</v>
      </c>
      <c r="D4993" s="388">
        <v>2</v>
      </c>
      <c r="E4993" s="504">
        <v>44161</v>
      </c>
      <c r="F4993" s="382" t="s">
        <v>487</v>
      </c>
      <c r="G4993" s="444" t="e">
        <f>INDEX([1]CAPS!$A:$A,MATCH(F:F,[1]CAPS!$H:$H,0))</f>
        <v>#N/A</v>
      </c>
      <c r="H4993" s="386" t="s">
        <v>237</v>
      </c>
      <c r="I4993" s="406" t="s">
        <v>240</v>
      </c>
      <c r="J4993" s="342" t="s">
        <v>276</v>
      </c>
      <c r="K4993" s="355">
        <v>0</v>
      </c>
      <c r="L4993" s="340">
        <v>0</v>
      </c>
      <c r="M4993" s="340" t="s">
        <v>276</v>
      </c>
      <c r="N4993" s="340" t="s">
        <v>276</v>
      </c>
      <c r="O4993" s="354">
        <v>1</v>
      </c>
      <c r="P4993" s="340">
        <v>0</v>
      </c>
      <c r="Q4993" s="340">
        <v>0</v>
      </c>
      <c r="S4993">
        <f t="shared" si="506"/>
        <v>1</v>
      </c>
    </row>
    <row r="4994" spans="1:19" ht="16" x14ac:dyDescent="0.2">
      <c r="A4994" s="481" t="s">
        <v>476</v>
      </c>
      <c r="B4994" s="345">
        <v>6</v>
      </c>
      <c r="C4994" s="387" t="str">
        <f t="shared" si="509"/>
        <v>CC2.6</v>
      </c>
      <c r="D4994" s="388">
        <v>2</v>
      </c>
      <c r="E4994" s="504">
        <v>44161</v>
      </c>
      <c r="F4994" s="382" t="s">
        <v>129</v>
      </c>
      <c r="G4994" s="444">
        <f>INDEX([1]CAPS!$A:$A,MATCH(F:F,[1]CAPS!$H:$H,0))</f>
        <v>5532</v>
      </c>
      <c r="H4994" s="407" t="s">
        <v>233</v>
      </c>
      <c r="I4994" s="408" t="s">
        <v>238</v>
      </c>
      <c r="J4994" s="342" t="s">
        <v>276</v>
      </c>
      <c r="K4994" s="340">
        <v>1</v>
      </c>
      <c r="L4994" s="340">
        <v>0</v>
      </c>
      <c r="M4994" s="340">
        <v>0</v>
      </c>
      <c r="N4994" s="340">
        <v>0</v>
      </c>
      <c r="O4994" s="340" t="s">
        <v>276</v>
      </c>
      <c r="P4994" s="340" t="s">
        <v>276</v>
      </c>
      <c r="Q4994" s="340" t="s">
        <v>276</v>
      </c>
      <c r="S4994">
        <f>SUM(J4994:K4994)</f>
        <v>1</v>
      </c>
    </row>
    <row r="4995" spans="1:19" ht="43.5" hidden="1" customHeight="1" x14ac:dyDescent="0.2">
      <c r="A4995" s="481" t="s">
        <v>476</v>
      </c>
      <c r="B4995" s="345">
        <v>6</v>
      </c>
      <c r="C4995" s="387" t="str">
        <f t="shared" si="509"/>
        <v>CC2.6</v>
      </c>
      <c r="D4995" s="388">
        <v>2</v>
      </c>
      <c r="E4995" s="504">
        <v>44161</v>
      </c>
      <c r="F4995" s="409" t="s">
        <v>485</v>
      </c>
      <c r="G4995" s="444">
        <f>INDEX([1]CAPS!$A:$A,MATCH(F:F,[1]CAPS!$H:$H,0))</f>
        <v>4058</v>
      </c>
      <c r="H4995" s="386" t="s">
        <v>671</v>
      </c>
      <c r="I4995" s="410" t="s">
        <v>242</v>
      </c>
      <c r="J4995" s="342" t="s">
        <v>276</v>
      </c>
      <c r="K4995" s="355">
        <v>0</v>
      </c>
      <c r="L4995" s="340">
        <v>0</v>
      </c>
      <c r="M4995" s="340">
        <v>0</v>
      </c>
      <c r="N4995" s="340">
        <v>0</v>
      </c>
      <c r="O4995" s="354">
        <v>1</v>
      </c>
      <c r="P4995" s="340">
        <v>0</v>
      </c>
      <c r="Q4995" s="340">
        <v>0</v>
      </c>
      <c r="S4995">
        <f t="shared" si="506"/>
        <v>1</v>
      </c>
    </row>
    <row r="4996" spans="1:19" ht="16" hidden="1" x14ac:dyDescent="0.2">
      <c r="A4996" s="481" t="s">
        <v>476</v>
      </c>
      <c r="B4996" s="345">
        <v>6</v>
      </c>
      <c r="C4996" s="387" t="str">
        <f t="shared" si="509"/>
        <v>CC2.6</v>
      </c>
      <c r="D4996" s="388">
        <v>2</v>
      </c>
      <c r="E4996" s="504">
        <v>44161</v>
      </c>
      <c r="F4996" s="409" t="s">
        <v>479</v>
      </c>
      <c r="G4996" s="444">
        <f>INDEX([1]CAPS!$A:$A,MATCH(F:F,[1]CAPS!$H:$H,0))</f>
        <v>11190</v>
      </c>
      <c r="H4996" s="386" t="s">
        <v>496</v>
      </c>
      <c r="I4996" s="410" t="s">
        <v>672</v>
      </c>
      <c r="J4996" s="342" t="s">
        <v>276</v>
      </c>
      <c r="K4996" s="355">
        <v>0</v>
      </c>
      <c r="L4996" s="340">
        <v>0</v>
      </c>
      <c r="M4996" s="340" t="s">
        <v>276</v>
      </c>
      <c r="N4996" s="340">
        <v>0</v>
      </c>
      <c r="O4996" s="354">
        <v>1</v>
      </c>
      <c r="P4996" s="340">
        <v>0</v>
      </c>
      <c r="Q4996" s="340">
        <v>0</v>
      </c>
      <c r="S4996">
        <f t="shared" si="506"/>
        <v>1</v>
      </c>
    </row>
    <row r="4997" spans="1:19" ht="16" hidden="1" x14ac:dyDescent="0.2">
      <c r="A4997" s="481" t="s">
        <v>476</v>
      </c>
      <c r="B4997" s="345">
        <v>6</v>
      </c>
      <c r="C4997" s="387" t="str">
        <f t="shared" si="509"/>
        <v>CC2.6</v>
      </c>
      <c r="D4997" s="388">
        <v>2</v>
      </c>
      <c r="E4997" s="504">
        <v>44161</v>
      </c>
      <c r="F4997" s="409" t="s">
        <v>126</v>
      </c>
      <c r="G4997" s="444">
        <f>INDEX([1]CAPS!$A:$A,MATCH(F:F,[1]CAPS!$H:$H,0))</f>
        <v>7943</v>
      </c>
      <c r="H4997" s="386" t="s">
        <v>236</v>
      </c>
      <c r="I4997" s="410" t="s">
        <v>242</v>
      </c>
      <c r="J4997" s="342" t="s">
        <v>276</v>
      </c>
      <c r="K4997" s="355">
        <v>0</v>
      </c>
      <c r="L4997" s="340">
        <v>0</v>
      </c>
      <c r="M4997" s="340">
        <v>0</v>
      </c>
      <c r="N4997" s="340">
        <v>0</v>
      </c>
      <c r="O4997" s="354">
        <v>4</v>
      </c>
      <c r="P4997" s="340">
        <v>0</v>
      </c>
      <c r="Q4997" s="340">
        <v>0</v>
      </c>
      <c r="S4997">
        <f t="shared" si="506"/>
        <v>4</v>
      </c>
    </row>
    <row r="4998" spans="1:19" ht="16" hidden="1" x14ac:dyDescent="0.2">
      <c r="A4998" s="481" t="s">
        <v>476</v>
      </c>
      <c r="B4998" s="345">
        <v>6</v>
      </c>
      <c r="C4998" s="387" t="str">
        <f t="shared" si="509"/>
        <v>CC2.6</v>
      </c>
      <c r="D4998" s="388">
        <v>2</v>
      </c>
      <c r="E4998" s="504">
        <v>44161</v>
      </c>
      <c r="F4998" s="409" t="s">
        <v>487</v>
      </c>
      <c r="G4998" s="444" t="e">
        <f>INDEX([1]CAPS!$A:$A,MATCH(F:F,[1]CAPS!$H:$H,0))</f>
        <v>#N/A</v>
      </c>
      <c r="H4998" s="386" t="s">
        <v>237</v>
      </c>
      <c r="I4998" s="410" t="s">
        <v>240</v>
      </c>
      <c r="J4998" s="342" t="s">
        <v>276</v>
      </c>
      <c r="K4998" s="355">
        <v>0</v>
      </c>
      <c r="L4998" s="340">
        <v>0</v>
      </c>
      <c r="M4998" s="340" t="s">
        <v>276</v>
      </c>
      <c r="N4998" s="340" t="s">
        <v>276</v>
      </c>
      <c r="O4998" s="354">
        <v>1</v>
      </c>
      <c r="P4998" s="340">
        <v>0</v>
      </c>
      <c r="Q4998" s="340">
        <v>0</v>
      </c>
      <c r="S4998">
        <f t="shared" si="506"/>
        <v>1</v>
      </c>
    </row>
    <row r="4999" spans="1:19" ht="16" x14ac:dyDescent="0.2">
      <c r="A4999" s="481" t="s">
        <v>476</v>
      </c>
      <c r="B4999" s="345">
        <v>7</v>
      </c>
      <c r="C4999" s="387" t="str">
        <f t="shared" si="509"/>
        <v>CC2.7</v>
      </c>
      <c r="D4999" s="388">
        <v>2</v>
      </c>
      <c r="E4999" s="504">
        <v>44161</v>
      </c>
      <c r="F4999" s="383" t="s">
        <v>129</v>
      </c>
      <c r="G4999" s="444">
        <f>INDEX([1]CAPS!$A:$A,MATCH(F:F,[1]CAPS!$H:$H,0))</f>
        <v>5532</v>
      </c>
      <c r="H4999" s="386" t="s">
        <v>233</v>
      </c>
      <c r="I4999" s="410" t="s">
        <v>238</v>
      </c>
      <c r="J4999" s="342" t="s">
        <v>276</v>
      </c>
      <c r="K4999" s="355">
        <v>1</v>
      </c>
      <c r="L4999" s="340">
        <v>0</v>
      </c>
      <c r="M4999" s="340">
        <v>0</v>
      </c>
      <c r="N4999" s="340">
        <v>0</v>
      </c>
      <c r="O4999" s="340" t="s">
        <v>276</v>
      </c>
      <c r="P4999" s="340" t="s">
        <v>276</v>
      </c>
      <c r="Q4999" s="340" t="s">
        <v>276</v>
      </c>
      <c r="S4999">
        <f>SUM(J4999:K4999)</f>
        <v>1</v>
      </c>
    </row>
    <row r="5000" spans="1:19" ht="16" hidden="1" x14ac:dyDescent="0.2">
      <c r="A5000" s="481" t="s">
        <v>476</v>
      </c>
      <c r="B5000" s="345">
        <v>7</v>
      </c>
      <c r="C5000" s="387" t="str">
        <f t="shared" si="509"/>
        <v>CC2.7</v>
      </c>
      <c r="D5000" s="388">
        <v>2</v>
      </c>
      <c r="E5000" s="504">
        <v>44161</v>
      </c>
      <c r="F5000" s="383" t="s">
        <v>479</v>
      </c>
      <c r="G5000" s="444">
        <f>INDEX([1]CAPS!$A:$A,MATCH(F:F,[1]CAPS!$H:$H,0))</f>
        <v>11190</v>
      </c>
      <c r="H5000" s="386" t="s">
        <v>496</v>
      </c>
      <c r="I5000" s="410" t="s">
        <v>672</v>
      </c>
      <c r="J5000" s="342" t="s">
        <v>276</v>
      </c>
      <c r="K5000" s="355">
        <v>0</v>
      </c>
      <c r="L5000" s="340">
        <v>0</v>
      </c>
      <c r="M5000" s="340" t="s">
        <v>276</v>
      </c>
      <c r="N5000" s="340">
        <v>0</v>
      </c>
      <c r="O5000" s="354">
        <v>3</v>
      </c>
      <c r="P5000" s="340">
        <v>0</v>
      </c>
      <c r="Q5000" s="340">
        <v>0</v>
      </c>
      <c r="S5000">
        <f t="shared" si="506"/>
        <v>3</v>
      </c>
    </row>
    <row r="5001" spans="1:19" ht="16" hidden="1" x14ac:dyDescent="0.2">
      <c r="A5001" s="481" t="s">
        <v>476</v>
      </c>
      <c r="B5001" s="345">
        <v>7</v>
      </c>
      <c r="C5001" s="387" t="str">
        <f t="shared" si="509"/>
        <v>CC2.7</v>
      </c>
      <c r="D5001" s="388">
        <v>2</v>
      </c>
      <c r="E5001" s="504">
        <v>44161</v>
      </c>
      <c r="F5001" s="383" t="s">
        <v>547</v>
      </c>
      <c r="G5001" s="444">
        <f>INDEX([1]CAPS!$A:$A,MATCH(F:F,[1]CAPS!$H:$H,0))</f>
        <v>5657</v>
      </c>
      <c r="H5001" s="386" t="s">
        <v>496</v>
      </c>
      <c r="I5001" s="410" t="s">
        <v>238</v>
      </c>
      <c r="J5001" s="342" t="s">
        <v>276</v>
      </c>
      <c r="K5001" s="355">
        <v>0</v>
      </c>
      <c r="L5001" s="340">
        <v>0</v>
      </c>
      <c r="M5001" s="340">
        <v>0</v>
      </c>
      <c r="N5001" s="340">
        <v>0</v>
      </c>
      <c r="O5001" s="354">
        <v>1</v>
      </c>
      <c r="P5001" s="340">
        <v>0</v>
      </c>
      <c r="Q5001" s="340">
        <v>0</v>
      </c>
      <c r="R5001" s="360" t="s">
        <v>674</v>
      </c>
      <c r="S5001">
        <f t="shared" si="506"/>
        <v>1</v>
      </c>
    </row>
    <row r="5002" spans="1:19" ht="16" hidden="1" x14ac:dyDescent="0.2">
      <c r="A5002" s="481" t="s">
        <v>476</v>
      </c>
      <c r="B5002" s="345">
        <v>7</v>
      </c>
      <c r="C5002" s="387" t="str">
        <f t="shared" si="509"/>
        <v>CC2.7</v>
      </c>
      <c r="D5002" s="388">
        <v>2</v>
      </c>
      <c r="E5002" s="504">
        <v>44161</v>
      </c>
      <c r="F5002" s="383" t="s">
        <v>128</v>
      </c>
      <c r="G5002" s="444">
        <f>INDEX([1]CAPS!$A:$A,MATCH(F:F,[1]CAPS!$H:$H,0))</f>
        <v>3243</v>
      </c>
      <c r="H5002" s="386" t="s">
        <v>237</v>
      </c>
      <c r="I5002" s="410" t="s">
        <v>672</v>
      </c>
      <c r="J5002" s="342" t="s">
        <v>276</v>
      </c>
      <c r="K5002" s="355">
        <v>0</v>
      </c>
      <c r="L5002" s="340">
        <v>0</v>
      </c>
      <c r="M5002" s="340" t="s">
        <v>276</v>
      </c>
      <c r="N5002" s="340">
        <v>0</v>
      </c>
      <c r="O5002" s="354">
        <v>2</v>
      </c>
      <c r="P5002" s="340">
        <v>0</v>
      </c>
      <c r="Q5002" s="340">
        <v>0</v>
      </c>
      <c r="S5002">
        <f t="shared" si="506"/>
        <v>2</v>
      </c>
    </row>
    <row r="5003" spans="1:19" ht="16" hidden="1" x14ac:dyDescent="0.2">
      <c r="A5003" s="481" t="s">
        <v>476</v>
      </c>
      <c r="B5003" s="345">
        <v>7</v>
      </c>
      <c r="C5003" s="387" t="str">
        <f t="shared" si="509"/>
        <v>CC2.7</v>
      </c>
      <c r="D5003" s="388">
        <v>2</v>
      </c>
      <c r="E5003" s="504">
        <v>44161</v>
      </c>
      <c r="F5003" s="383" t="s">
        <v>126</v>
      </c>
      <c r="G5003" s="444">
        <f>INDEX([1]CAPS!$A:$A,MATCH(F:F,[1]CAPS!$H:$H,0))</f>
        <v>7943</v>
      </c>
      <c r="H5003" s="386" t="s">
        <v>236</v>
      </c>
      <c r="I5003" s="410" t="s">
        <v>242</v>
      </c>
      <c r="J5003" s="342" t="s">
        <v>276</v>
      </c>
      <c r="K5003" s="355">
        <v>0</v>
      </c>
      <c r="L5003" s="340">
        <v>0</v>
      </c>
      <c r="M5003" s="340">
        <v>0</v>
      </c>
      <c r="N5003" s="340">
        <v>0</v>
      </c>
      <c r="O5003" s="354">
        <v>1</v>
      </c>
      <c r="P5003" s="340">
        <v>0</v>
      </c>
      <c r="Q5003" s="340">
        <v>0</v>
      </c>
      <c r="S5003">
        <f t="shared" ref="S5003:S5066" si="510">SUM(J5003:K5003)+O5003</f>
        <v>1</v>
      </c>
    </row>
    <row r="5004" spans="1:19" ht="16" hidden="1" x14ac:dyDescent="0.2">
      <c r="A5004" s="481" t="s">
        <v>476</v>
      </c>
      <c r="B5004" s="345">
        <v>8</v>
      </c>
      <c r="C5004" s="387" t="str">
        <f t="shared" si="509"/>
        <v>CC2.8</v>
      </c>
      <c r="D5004" s="388">
        <v>2</v>
      </c>
      <c r="E5004" s="504">
        <v>44161</v>
      </c>
      <c r="F5004" s="383" t="s">
        <v>126</v>
      </c>
      <c r="G5004" s="444">
        <f>INDEX([1]CAPS!$A:$A,MATCH(F:F,[1]CAPS!$H:$H,0))</f>
        <v>7943</v>
      </c>
      <c r="H5004" s="386" t="s">
        <v>236</v>
      </c>
      <c r="I5004" s="410" t="s">
        <v>242</v>
      </c>
      <c r="J5004" s="342" t="s">
        <v>276</v>
      </c>
      <c r="K5004" s="355">
        <v>0</v>
      </c>
      <c r="L5004" s="340">
        <v>0</v>
      </c>
      <c r="M5004" s="340">
        <v>0</v>
      </c>
      <c r="N5004" s="340">
        <v>0</v>
      </c>
      <c r="O5004" s="354">
        <v>1</v>
      </c>
      <c r="P5004" s="340">
        <v>0</v>
      </c>
      <c r="Q5004" s="340">
        <v>0</v>
      </c>
      <c r="S5004">
        <f t="shared" si="510"/>
        <v>1</v>
      </c>
    </row>
    <row r="5005" spans="1:19" ht="16" x14ac:dyDescent="0.2">
      <c r="A5005" s="481" t="s">
        <v>476</v>
      </c>
      <c r="B5005" s="345">
        <v>8</v>
      </c>
      <c r="C5005" s="387" t="str">
        <f t="shared" si="509"/>
        <v>CC2.8</v>
      </c>
      <c r="D5005" s="388">
        <v>2</v>
      </c>
      <c r="E5005" s="504">
        <v>44161</v>
      </c>
      <c r="F5005" s="383" t="s">
        <v>129</v>
      </c>
      <c r="G5005" s="444">
        <f>INDEX([1]CAPS!$A:$A,MATCH(F:F,[1]CAPS!$H:$H,0))</f>
        <v>5532</v>
      </c>
      <c r="H5005" s="386" t="s">
        <v>233</v>
      </c>
      <c r="I5005" s="410" t="s">
        <v>238</v>
      </c>
      <c r="J5005" s="342" t="s">
        <v>276</v>
      </c>
      <c r="K5005" s="355">
        <v>1</v>
      </c>
      <c r="L5005" s="340">
        <v>0</v>
      </c>
      <c r="M5005" s="340">
        <v>0</v>
      </c>
      <c r="N5005" s="340">
        <v>0</v>
      </c>
      <c r="O5005" s="340" t="s">
        <v>276</v>
      </c>
      <c r="P5005" s="340" t="s">
        <v>276</v>
      </c>
      <c r="Q5005" s="340" t="s">
        <v>276</v>
      </c>
      <c r="S5005">
        <f>SUM(J5005:K5005)</f>
        <v>1</v>
      </c>
    </row>
    <row r="5006" spans="1:19" ht="16" hidden="1" x14ac:dyDescent="0.2">
      <c r="A5006" s="481" t="s">
        <v>476</v>
      </c>
      <c r="B5006" s="345">
        <v>8</v>
      </c>
      <c r="C5006" s="387" t="str">
        <f t="shared" si="509"/>
        <v>CC2.8</v>
      </c>
      <c r="D5006" s="388">
        <v>2</v>
      </c>
      <c r="E5006" s="504">
        <v>44161</v>
      </c>
      <c r="F5006" s="383" t="s">
        <v>479</v>
      </c>
      <c r="G5006" s="444">
        <f>INDEX([1]CAPS!$A:$A,MATCH(F:F,[1]CAPS!$H:$H,0))</f>
        <v>11190</v>
      </c>
      <c r="H5006" s="386" t="s">
        <v>496</v>
      </c>
      <c r="I5006" s="410" t="s">
        <v>672</v>
      </c>
      <c r="J5006" s="342" t="s">
        <v>276</v>
      </c>
      <c r="K5006" s="355">
        <v>0</v>
      </c>
      <c r="L5006" s="340">
        <v>0</v>
      </c>
      <c r="M5006" s="340" t="s">
        <v>276</v>
      </c>
      <c r="N5006" s="340">
        <v>0</v>
      </c>
      <c r="O5006" s="354">
        <v>1</v>
      </c>
      <c r="P5006" s="340">
        <v>0</v>
      </c>
      <c r="Q5006" s="340">
        <v>0</v>
      </c>
      <c r="S5006">
        <f t="shared" si="510"/>
        <v>1</v>
      </c>
    </row>
    <row r="5007" spans="1:19" ht="16" hidden="1" x14ac:dyDescent="0.2">
      <c r="A5007" s="481" t="s">
        <v>476</v>
      </c>
      <c r="B5007" s="345">
        <v>9</v>
      </c>
      <c r="C5007" s="387" t="str">
        <f t="shared" si="509"/>
        <v>CC2.9</v>
      </c>
      <c r="D5007" s="388">
        <v>2</v>
      </c>
      <c r="E5007" s="504">
        <v>44161</v>
      </c>
      <c r="F5007" s="383" t="s">
        <v>230</v>
      </c>
      <c r="G5007" s="444">
        <f>INDEX([1]CAPS!$A:$A,MATCH(F:F,[1]CAPS!$H:$H,0))</f>
        <v>1377</v>
      </c>
      <c r="H5007" s="386" t="s">
        <v>270</v>
      </c>
      <c r="I5007" s="410" t="s">
        <v>238</v>
      </c>
      <c r="J5007" s="342" t="s">
        <v>276</v>
      </c>
      <c r="K5007" s="355">
        <v>0</v>
      </c>
      <c r="L5007" s="340">
        <v>0</v>
      </c>
      <c r="M5007" s="340" t="s">
        <v>276</v>
      </c>
      <c r="N5007" s="340">
        <v>0</v>
      </c>
      <c r="O5007" s="354">
        <v>2</v>
      </c>
      <c r="P5007" s="340">
        <v>0</v>
      </c>
      <c r="Q5007" s="340">
        <v>1</v>
      </c>
      <c r="S5007">
        <f t="shared" si="510"/>
        <v>2</v>
      </c>
    </row>
    <row r="5008" spans="1:19" ht="16" hidden="1" x14ac:dyDescent="0.2">
      <c r="A5008" s="481" t="s">
        <v>476</v>
      </c>
      <c r="B5008" s="345">
        <v>9</v>
      </c>
      <c r="C5008" s="387" t="str">
        <f t="shared" si="509"/>
        <v>CC2.9</v>
      </c>
      <c r="D5008" s="388">
        <v>2</v>
      </c>
      <c r="E5008" s="504">
        <v>44161</v>
      </c>
      <c r="F5008" s="383" t="s">
        <v>477</v>
      </c>
      <c r="G5008" s="444">
        <f>INDEX([1]CAPS!$A:$A,MATCH(F:F,[1]CAPS!$H:$H,0))</f>
        <v>5043</v>
      </c>
      <c r="H5008" s="411" t="s">
        <v>234</v>
      </c>
      <c r="I5008" s="410" t="s">
        <v>238</v>
      </c>
      <c r="J5008" s="342" t="s">
        <v>276</v>
      </c>
      <c r="K5008" s="355">
        <v>0</v>
      </c>
      <c r="L5008" s="340">
        <v>0</v>
      </c>
      <c r="M5008" s="340" t="s">
        <v>276</v>
      </c>
      <c r="N5008" s="340">
        <v>0</v>
      </c>
      <c r="O5008" s="354">
        <v>1</v>
      </c>
      <c r="P5008" s="340">
        <v>0</v>
      </c>
      <c r="Q5008" s="340">
        <v>0</v>
      </c>
      <c r="S5008">
        <f t="shared" si="510"/>
        <v>1</v>
      </c>
    </row>
    <row r="5009" spans="1:19" ht="32" hidden="1" x14ac:dyDescent="0.2">
      <c r="A5009" s="481" t="s">
        <v>476</v>
      </c>
      <c r="B5009" s="345">
        <v>10</v>
      </c>
      <c r="C5009" s="387" t="str">
        <f t="shared" si="509"/>
        <v>CC2.10</v>
      </c>
      <c r="D5009" s="388">
        <v>2</v>
      </c>
      <c r="E5009" s="504">
        <v>44161</v>
      </c>
      <c r="F5009" s="383" t="s">
        <v>651</v>
      </c>
      <c r="G5009" s="444">
        <f>INDEX([1]CAPS!$A:$A,MATCH(F:F,[1]CAPS!$H:$H,0))</f>
        <v>7961</v>
      </c>
      <c r="H5009" s="386" t="s">
        <v>496</v>
      </c>
      <c r="I5009" s="410" t="s">
        <v>238</v>
      </c>
      <c r="J5009" s="342" t="s">
        <v>276</v>
      </c>
      <c r="K5009" s="355">
        <v>0</v>
      </c>
      <c r="L5009" s="340">
        <v>0</v>
      </c>
      <c r="M5009" s="340" t="s">
        <v>276</v>
      </c>
      <c r="N5009" s="340">
        <v>0</v>
      </c>
      <c r="O5009" s="354">
        <v>3</v>
      </c>
      <c r="P5009" s="340">
        <v>0</v>
      </c>
      <c r="Q5009" s="340">
        <v>0</v>
      </c>
      <c r="S5009">
        <f t="shared" si="510"/>
        <v>3</v>
      </c>
    </row>
    <row r="5010" spans="1:19" ht="16" hidden="1" x14ac:dyDescent="0.2">
      <c r="A5010" s="481" t="s">
        <v>476</v>
      </c>
      <c r="B5010" s="345">
        <v>10</v>
      </c>
      <c r="C5010" s="387" t="str">
        <f t="shared" si="509"/>
        <v>CC2.10</v>
      </c>
      <c r="D5010" s="388">
        <v>2</v>
      </c>
      <c r="E5010" s="504">
        <v>44161</v>
      </c>
      <c r="F5010" s="383" t="s">
        <v>479</v>
      </c>
      <c r="G5010" s="444">
        <f>INDEX([1]CAPS!$A:$A,MATCH(F:F,[1]CAPS!$H:$H,0))</f>
        <v>11190</v>
      </c>
      <c r="H5010" s="386" t="s">
        <v>496</v>
      </c>
      <c r="I5010" s="410" t="s">
        <v>672</v>
      </c>
      <c r="J5010" s="342" t="s">
        <v>276</v>
      </c>
      <c r="K5010" s="355">
        <v>0</v>
      </c>
      <c r="L5010" s="340">
        <v>0</v>
      </c>
      <c r="M5010" s="340" t="s">
        <v>276</v>
      </c>
      <c r="N5010" s="340">
        <v>0</v>
      </c>
      <c r="O5010" s="354">
        <v>11</v>
      </c>
      <c r="P5010" s="340">
        <v>0</v>
      </c>
      <c r="Q5010" s="340">
        <v>0</v>
      </c>
      <c r="S5010">
        <f t="shared" si="510"/>
        <v>11</v>
      </c>
    </row>
    <row r="5011" spans="1:19" ht="16" hidden="1" x14ac:dyDescent="0.2">
      <c r="A5011" s="481" t="s">
        <v>476</v>
      </c>
      <c r="B5011" s="345">
        <v>10</v>
      </c>
      <c r="C5011" s="387" t="str">
        <f t="shared" si="509"/>
        <v>CC2.10</v>
      </c>
      <c r="D5011" s="388">
        <v>2</v>
      </c>
      <c r="E5011" s="504">
        <v>44161</v>
      </c>
      <c r="F5011" s="383" t="s">
        <v>488</v>
      </c>
      <c r="G5011" s="444">
        <f>INDEX([1]CAPS!$A:$A,MATCH(F:F,[1]CAPS!$H:$H,0))</f>
        <v>1161</v>
      </c>
      <c r="H5011" s="386" t="s">
        <v>496</v>
      </c>
      <c r="I5011" s="410" t="s">
        <v>672</v>
      </c>
      <c r="J5011" s="342" t="s">
        <v>276</v>
      </c>
      <c r="K5011" s="355">
        <v>0</v>
      </c>
      <c r="L5011" s="340">
        <v>0</v>
      </c>
      <c r="M5011" s="340" t="s">
        <v>276</v>
      </c>
      <c r="N5011" s="340">
        <v>0</v>
      </c>
      <c r="O5011" s="354">
        <v>1</v>
      </c>
      <c r="P5011" s="340">
        <v>0</v>
      </c>
      <c r="Q5011" s="340">
        <v>0</v>
      </c>
      <c r="S5011">
        <f t="shared" si="510"/>
        <v>1</v>
      </c>
    </row>
    <row r="5012" spans="1:19" ht="16" hidden="1" x14ac:dyDescent="0.2">
      <c r="A5012" s="481" t="s">
        <v>476</v>
      </c>
      <c r="B5012" s="345">
        <v>10</v>
      </c>
      <c r="C5012" s="387" t="str">
        <f t="shared" si="509"/>
        <v>CC2.10</v>
      </c>
      <c r="D5012" s="388">
        <v>2</v>
      </c>
      <c r="E5012" s="504">
        <v>44161</v>
      </c>
      <c r="F5012" s="383" t="s">
        <v>477</v>
      </c>
      <c r="G5012" s="444">
        <f>INDEX([1]CAPS!$A:$A,MATCH(F:F,[1]CAPS!$H:$H,0))</f>
        <v>5043</v>
      </c>
      <c r="H5012" s="386" t="s">
        <v>234</v>
      </c>
      <c r="I5012" s="410" t="s">
        <v>238</v>
      </c>
      <c r="J5012" s="342" t="s">
        <v>276</v>
      </c>
      <c r="K5012" s="355">
        <v>0</v>
      </c>
      <c r="L5012" s="340">
        <v>0</v>
      </c>
      <c r="M5012" s="340" t="s">
        <v>276</v>
      </c>
      <c r="N5012" s="340">
        <v>0</v>
      </c>
      <c r="O5012" s="354">
        <v>4</v>
      </c>
      <c r="P5012" s="340">
        <v>0</v>
      </c>
      <c r="Q5012" s="340">
        <v>0</v>
      </c>
      <c r="S5012">
        <f t="shared" si="510"/>
        <v>4</v>
      </c>
    </row>
    <row r="5013" spans="1:19" ht="16" hidden="1" x14ac:dyDescent="0.2">
      <c r="A5013" s="481" t="s">
        <v>476</v>
      </c>
      <c r="B5013" s="345">
        <v>10</v>
      </c>
      <c r="C5013" s="387" t="str">
        <f t="shared" si="509"/>
        <v>CC2.10</v>
      </c>
      <c r="D5013" s="388">
        <v>2</v>
      </c>
      <c r="E5013" s="504">
        <v>44161</v>
      </c>
      <c r="F5013" s="392" t="s">
        <v>669</v>
      </c>
      <c r="G5013" s="444">
        <f>INDEX([1]CAPS!$A:$A,MATCH(F:F,[1]CAPS!$H:$H,0))</f>
        <v>13838</v>
      </c>
      <c r="H5013" s="386" t="s">
        <v>496</v>
      </c>
      <c r="I5013" s="410" t="s">
        <v>238</v>
      </c>
      <c r="J5013" s="342" t="s">
        <v>276</v>
      </c>
      <c r="K5013" s="355">
        <v>0</v>
      </c>
      <c r="L5013" s="340">
        <v>0</v>
      </c>
      <c r="M5013" s="340" t="s">
        <v>276</v>
      </c>
      <c r="N5013" s="340">
        <v>0</v>
      </c>
      <c r="O5013" s="354">
        <v>7</v>
      </c>
      <c r="P5013" s="340">
        <v>0</v>
      </c>
      <c r="Q5013" s="340">
        <v>0</v>
      </c>
      <c r="R5013" s="360" t="s">
        <v>914</v>
      </c>
      <c r="S5013">
        <f t="shared" si="510"/>
        <v>7</v>
      </c>
    </row>
    <row r="5014" spans="1:19" ht="16" hidden="1" x14ac:dyDescent="0.2">
      <c r="A5014" s="481" t="s">
        <v>476</v>
      </c>
      <c r="B5014" s="345">
        <v>10</v>
      </c>
      <c r="C5014" s="387" t="str">
        <f t="shared" si="509"/>
        <v>CC2.10</v>
      </c>
      <c r="D5014" s="388">
        <v>2</v>
      </c>
      <c r="E5014" s="504">
        <v>44161</v>
      </c>
      <c r="F5014" s="395" t="s">
        <v>230</v>
      </c>
      <c r="G5014" s="444">
        <f>INDEX([1]CAPS!$A:$A,MATCH(F:F,[1]CAPS!$H:$H,0))</f>
        <v>1377</v>
      </c>
      <c r="H5014" s="386" t="s">
        <v>270</v>
      </c>
      <c r="I5014" s="410" t="s">
        <v>238</v>
      </c>
      <c r="J5014" s="342" t="s">
        <v>276</v>
      </c>
      <c r="K5014" s="355">
        <v>0</v>
      </c>
      <c r="L5014" s="340">
        <v>0</v>
      </c>
      <c r="M5014" s="340" t="s">
        <v>276</v>
      </c>
      <c r="N5014" s="340">
        <v>0</v>
      </c>
      <c r="O5014" s="354">
        <v>1</v>
      </c>
      <c r="P5014" s="340">
        <v>0</v>
      </c>
      <c r="Q5014" s="340">
        <v>0</v>
      </c>
      <c r="S5014">
        <f t="shared" si="510"/>
        <v>1</v>
      </c>
    </row>
    <row r="5015" spans="1:19" ht="16" hidden="1" x14ac:dyDescent="0.2">
      <c r="A5015" s="481" t="s">
        <v>476</v>
      </c>
      <c r="B5015" s="345">
        <v>10</v>
      </c>
      <c r="C5015" s="387" t="str">
        <f t="shared" si="509"/>
        <v>CC2.10</v>
      </c>
      <c r="D5015" s="388">
        <v>2</v>
      </c>
      <c r="E5015" s="504">
        <v>44161</v>
      </c>
      <c r="F5015" s="395" t="s">
        <v>128</v>
      </c>
      <c r="G5015" s="444">
        <f>INDEX([1]CAPS!$A:$A,MATCH(F:F,[1]CAPS!$H:$H,0))</f>
        <v>3243</v>
      </c>
      <c r="H5015" s="386" t="s">
        <v>237</v>
      </c>
      <c r="I5015" s="410" t="s">
        <v>672</v>
      </c>
      <c r="J5015" s="342" t="s">
        <v>276</v>
      </c>
      <c r="K5015" s="355">
        <v>0</v>
      </c>
      <c r="L5015" s="340">
        <v>0</v>
      </c>
      <c r="M5015" s="340" t="s">
        <v>276</v>
      </c>
      <c r="N5015" s="340">
        <v>0</v>
      </c>
      <c r="O5015" s="354">
        <v>11</v>
      </c>
      <c r="P5015" s="340">
        <v>0</v>
      </c>
      <c r="Q5015" s="340">
        <v>0</v>
      </c>
      <c r="S5015">
        <f t="shared" si="510"/>
        <v>11</v>
      </c>
    </row>
    <row r="5016" spans="1:19" ht="16" hidden="1" x14ac:dyDescent="0.2">
      <c r="A5016" s="481" t="s">
        <v>476</v>
      </c>
      <c r="B5016" s="345">
        <v>10</v>
      </c>
      <c r="C5016" s="387" t="str">
        <f t="shared" si="509"/>
        <v>CC2.10</v>
      </c>
      <c r="D5016" s="388">
        <v>2</v>
      </c>
      <c r="E5016" s="504">
        <v>44161</v>
      </c>
      <c r="F5016" s="395" t="s">
        <v>126</v>
      </c>
      <c r="G5016" s="444">
        <f>INDEX([1]CAPS!$A:$A,MATCH(F:F,[1]CAPS!$H:$H,0))</f>
        <v>7943</v>
      </c>
      <c r="H5016" s="386" t="s">
        <v>236</v>
      </c>
      <c r="I5016" s="410" t="s">
        <v>242</v>
      </c>
      <c r="J5016" s="342" t="s">
        <v>276</v>
      </c>
      <c r="K5016" s="355">
        <v>0</v>
      </c>
      <c r="L5016" s="340">
        <v>0</v>
      </c>
      <c r="M5016" s="340">
        <v>0</v>
      </c>
      <c r="N5016" s="340">
        <v>0</v>
      </c>
      <c r="O5016" s="354">
        <v>4</v>
      </c>
      <c r="P5016" s="340">
        <v>0</v>
      </c>
      <c r="Q5016" s="340">
        <v>0</v>
      </c>
      <c r="S5016">
        <f t="shared" si="510"/>
        <v>4</v>
      </c>
    </row>
    <row r="5017" spans="1:19" ht="16" hidden="1" x14ac:dyDescent="0.2">
      <c r="A5017" s="481" t="s">
        <v>476</v>
      </c>
      <c r="B5017" s="345">
        <v>10</v>
      </c>
      <c r="C5017" s="387" t="str">
        <f t="shared" si="509"/>
        <v>CC2.10</v>
      </c>
      <c r="D5017" s="388">
        <v>2</v>
      </c>
      <c r="E5017" s="504">
        <v>44161</v>
      </c>
      <c r="F5017" s="392" t="s">
        <v>560</v>
      </c>
      <c r="G5017" s="444">
        <f>INDEX([1]CAPS!$A:$A,MATCH(F:F,[1]CAPS!$H:$H,0))</f>
        <v>2451</v>
      </c>
      <c r="H5017" s="386" t="s">
        <v>237</v>
      </c>
      <c r="I5017" s="410" t="s">
        <v>238</v>
      </c>
      <c r="J5017" s="342" t="s">
        <v>276</v>
      </c>
      <c r="K5017" s="355">
        <v>0</v>
      </c>
      <c r="L5017" s="340">
        <v>0</v>
      </c>
      <c r="M5017" s="340" t="s">
        <v>276</v>
      </c>
      <c r="N5017" s="340" t="s">
        <v>276</v>
      </c>
      <c r="O5017" s="354">
        <v>1</v>
      </c>
      <c r="P5017" s="340">
        <v>0</v>
      </c>
      <c r="Q5017" s="340">
        <v>0</v>
      </c>
      <c r="R5017" t="s">
        <v>913</v>
      </c>
      <c r="S5017">
        <f t="shared" si="510"/>
        <v>1</v>
      </c>
    </row>
    <row r="5018" spans="1:19" ht="16" hidden="1" x14ac:dyDescent="0.2">
      <c r="A5018" s="481" t="s">
        <v>476</v>
      </c>
      <c r="B5018" s="345">
        <v>11</v>
      </c>
      <c r="C5018" s="387" t="str">
        <f t="shared" si="509"/>
        <v>CC2.11</v>
      </c>
      <c r="D5018" s="388">
        <v>2</v>
      </c>
      <c r="E5018" s="504">
        <v>44161</v>
      </c>
      <c r="F5018" s="383" t="s">
        <v>230</v>
      </c>
      <c r="G5018" s="444">
        <f>INDEX([1]CAPS!$A:$A,MATCH(F:F,[1]CAPS!$H:$H,0))</f>
        <v>1377</v>
      </c>
      <c r="H5018" s="386" t="s">
        <v>270</v>
      </c>
      <c r="I5018" s="410" t="s">
        <v>238</v>
      </c>
      <c r="J5018" s="342" t="s">
        <v>276</v>
      </c>
      <c r="K5018" s="355">
        <v>0</v>
      </c>
      <c r="L5018" s="340">
        <v>0</v>
      </c>
      <c r="M5018" s="340" t="s">
        <v>276</v>
      </c>
      <c r="N5018" s="340">
        <v>0</v>
      </c>
      <c r="O5018" s="354">
        <v>5</v>
      </c>
      <c r="P5018" s="340">
        <v>0</v>
      </c>
      <c r="Q5018" s="340">
        <v>0</v>
      </c>
      <c r="S5018">
        <f t="shared" si="510"/>
        <v>5</v>
      </c>
    </row>
    <row r="5019" spans="1:19" ht="16" hidden="1" x14ac:dyDescent="0.2">
      <c r="A5019" s="481" t="s">
        <v>476</v>
      </c>
      <c r="B5019" s="345">
        <v>11</v>
      </c>
      <c r="C5019" s="387" t="str">
        <f t="shared" si="509"/>
        <v>CC2.11</v>
      </c>
      <c r="D5019" s="388">
        <v>2</v>
      </c>
      <c r="E5019" s="504">
        <v>44161</v>
      </c>
      <c r="F5019" s="382" t="s">
        <v>479</v>
      </c>
      <c r="G5019" s="444">
        <f>INDEX([1]CAPS!$A:$A,MATCH(F:F,[1]CAPS!$H:$H,0))</f>
        <v>11190</v>
      </c>
      <c r="H5019" s="386" t="s">
        <v>496</v>
      </c>
      <c r="I5019" s="410" t="s">
        <v>672</v>
      </c>
      <c r="J5019" s="342" t="s">
        <v>276</v>
      </c>
      <c r="K5019" s="355">
        <v>0</v>
      </c>
      <c r="L5019" s="340">
        <v>0</v>
      </c>
      <c r="M5019" s="340" t="s">
        <v>276</v>
      </c>
      <c r="N5019" s="340">
        <v>0</v>
      </c>
      <c r="O5019" s="354">
        <v>4</v>
      </c>
      <c r="P5019" s="340">
        <v>0</v>
      </c>
      <c r="Q5019" s="340">
        <v>0</v>
      </c>
      <c r="S5019">
        <f t="shared" si="510"/>
        <v>4</v>
      </c>
    </row>
    <row r="5020" spans="1:19" ht="16" hidden="1" x14ac:dyDescent="0.2">
      <c r="A5020" s="481" t="s">
        <v>476</v>
      </c>
      <c r="B5020" s="345">
        <v>11</v>
      </c>
      <c r="C5020" s="387" t="str">
        <f t="shared" si="509"/>
        <v>CC2.11</v>
      </c>
      <c r="D5020" s="388">
        <v>2</v>
      </c>
      <c r="E5020" s="504">
        <v>44161</v>
      </c>
      <c r="F5020" s="392" t="s">
        <v>669</v>
      </c>
      <c r="G5020" s="444">
        <f>INDEX([1]CAPS!$A:$A,MATCH(F:F,[1]CAPS!$H:$H,0))</f>
        <v>13838</v>
      </c>
      <c r="H5020" s="386" t="s">
        <v>496</v>
      </c>
      <c r="I5020" s="410" t="s">
        <v>238</v>
      </c>
      <c r="J5020" s="342" t="s">
        <v>276</v>
      </c>
      <c r="K5020" s="355">
        <v>0</v>
      </c>
      <c r="L5020" s="340">
        <v>0</v>
      </c>
      <c r="M5020" s="340" t="s">
        <v>276</v>
      </c>
      <c r="N5020" s="340">
        <v>0</v>
      </c>
      <c r="O5020" s="354">
        <v>3</v>
      </c>
      <c r="P5020" s="340">
        <v>0</v>
      </c>
      <c r="Q5020" s="340">
        <v>0</v>
      </c>
      <c r="R5020" s="360" t="s">
        <v>914</v>
      </c>
      <c r="S5020">
        <f t="shared" si="510"/>
        <v>3</v>
      </c>
    </row>
    <row r="5021" spans="1:19" ht="32" hidden="1" x14ac:dyDescent="0.2">
      <c r="A5021" s="481" t="s">
        <v>476</v>
      </c>
      <c r="B5021" s="345">
        <v>11</v>
      </c>
      <c r="C5021" s="387" t="str">
        <f t="shared" si="509"/>
        <v>CC2.11</v>
      </c>
      <c r="D5021" s="388">
        <v>2</v>
      </c>
      <c r="E5021" s="504">
        <v>44161</v>
      </c>
      <c r="F5021" s="383" t="s">
        <v>232</v>
      </c>
      <c r="G5021" s="444">
        <f>INDEX([1]CAPS!$A:$A,MATCH(F:F,[1]CAPS!$H:$H,0))</f>
        <v>8875</v>
      </c>
      <c r="H5021" s="386" t="s">
        <v>236</v>
      </c>
      <c r="I5021" s="410" t="s">
        <v>672</v>
      </c>
      <c r="J5021" s="342" t="s">
        <v>276</v>
      </c>
      <c r="K5021" s="355">
        <v>0</v>
      </c>
      <c r="L5021" s="340">
        <v>0</v>
      </c>
      <c r="M5021" s="340">
        <v>0</v>
      </c>
      <c r="N5021" s="340">
        <v>0</v>
      </c>
      <c r="O5021" s="354">
        <v>19</v>
      </c>
      <c r="P5021" s="340">
        <v>0</v>
      </c>
      <c r="Q5021" s="340">
        <v>0</v>
      </c>
      <c r="S5021">
        <f t="shared" si="510"/>
        <v>19</v>
      </c>
    </row>
    <row r="5022" spans="1:19" ht="32" hidden="1" x14ac:dyDescent="0.2">
      <c r="A5022" s="481" t="s">
        <v>476</v>
      </c>
      <c r="B5022" s="345">
        <v>11</v>
      </c>
      <c r="C5022" s="387" t="str">
        <f t="shared" si="509"/>
        <v>CC2.11</v>
      </c>
      <c r="D5022" s="388">
        <v>2</v>
      </c>
      <c r="E5022" s="504">
        <v>44161</v>
      </c>
      <c r="F5022" s="383" t="s">
        <v>651</v>
      </c>
      <c r="G5022" s="444">
        <f>INDEX([1]CAPS!$A:$A,MATCH(F:F,[1]CAPS!$H:$H,0))</f>
        <v>7961</v>
      </c>
      <c r="H5022" s="386" t="s">
        <v>496</v>
      </c>
      <c r="I5022" s="410" t="s">
        <v>238</v>
      </c>
      <c r="J5022" s="342" t="s">
        <v>276</v>
      </c>
      <c r="K5022" s="355">
        <v>0</v>
      </c>
      <c r="L5022" s="340">
        <v>0</v>
      </c>
      <c r="M5022" s="340" t="s">
        <v>276</v>
      </c>
      <c r="N5022" s="340">
        <v>0</v>
      </c>
      <c r="O5022" s="354">
        <v>1</v>
      </c>
      <c r="P5022" s="340">
        <v>0</v>
      </c>
      <c r="Q5022" s="340">
        <v>0</v>
      </c>
      <c r="S5022">
        <f t="shared" si="510"/>
        <v>1</v>
      </c>
    </row>
    <row r="5023" spans="1:19" ht="16" hidden="1" x14ac:dyDescent="0.2">
      <c r="A5023" s="481" t="s">
        <v>476</v>
      </c>
      <c r="B5023" s="345">
        <v>11</v>
      </c>
      <c r="C5023" s="387" t="str">
        <f t="shared" si="509"/>
        <v>CC2.11</v>
      </c>
      <c r="D5023" s="388">
        <v>2</v>
      </c>
      <c r="E5023" s="504">
        <v>44161</v>
      </c>
      <c r="F5023" s="392" t="s">
        <v>560</v>
      </c>
      <c r="G5023" s="444">
        <f>INDEX([1]CAPS!$A:$A,MATCH(F:F,[1]CAPS!$H:$H,0))</f>
        <v>2451</v>
      </c>
      <c r="H5023" s="386" t="s">
        <v>237</v>
      </c>
      <c r="I5023" s="410" t="s">
        <v>238</v>
      </c>
      <c r="J5023" s="342" t="s">
        <v>276</v>
      </c>
      <c r="K5023" s="355">
        <v>0</v>
      </c>
      <c r="L5023" s="340">
        <v>0</v>
      </c>
      <c r="M5023" s="340" t="s">
        <v>276</v>
      </c>
      <c r="N5023" s="340" t="s">
        <v>276</v>
      </c>
      <c r="O5023" s="354">
        <v>1</v>
      </c>
      <c r="P5023" s="340">
        <v>0</v>
      </c>
      <c r="Q5023" s="340">
        <v>0</v>
      </c>
      <c r="R5023" t="s">
        <v>913</v>
      </c>
      <c r="S5023">
        <f t="shared" si="510"/>
        <v>1</v>
      </c>
    </row>
    <row r="5024" spans="1:19" ht="16" x14ac:dyDescent="0.2">
      <c r="A5024" s="481" t="s">
        <v>476</v>
      </c>
      <c r="B5024" s="345">
        <v>12</v>
      </c>
      <c r="C5024" s="387" t="str">
        <f t="shared" si="509"/>
        <v>CC2.12</v>
      </c>
      <c r="D5024" s="388">
        <v>2</v>
      </c>
      <c r="E5024" s="504">
        <v>44161</v>
      </c>
      <c r="F5024" s="383" t="s">
        <v>129</v>
      </c>
      <c r="G5024" s="444">
        <f>INDEX([1]CAPS!$A:$A,MATCH(F:F,[1]CAPS!$H:$H,0))</f>
        <v>5532</v>
      </c>
      <c r="H5024" s="386" t="s">
        <v>233</v>
      </c>
      <c r="I5024" s="410" t="s">
        <v>238</v>
      </c>
      <c r="J5024" s="342" t="s">
        <v>276</v>
      </c>
      <c r="K5024" s="355">
        <v>2</v>
      </c>
      <c r="L5024" s="340">
        <v>0</v>
      </c>
      <c r="M5024" s="340">
        <v>0</v>
      </c>
      <c r="N5024" s="340">
        <v>0</v>
      </c>
      <c r="O5024" s="354" t="s">
        <v>276</v>
      </c>
      <c r="P5024" s="354" t="s">
        <v>276</v>
      </c>
      <c r="Q5024" s="354" t="s">
        <v>276</v>
      </c>
      <c r="S5024">
        <f>SUM(J5024:K5024)</f>
        <v>2</v>
      </c>
    </row>
    <row r="5025" spans="1:19" ht="16" hidden="1" x14ac:dyDescent="0.2">
      <c r="A5025" s="481" t="s">
        <v>476</v>
      </c>
      <c r="B5025" s="345">
        <v>12</v>
      </c>
      <c r="C5025" s="387" t="str">
        <f t="shared" si="509"/>
        <v>CC2.12</v>
      </c>
      <c r="D5025" s="388">
        <v>2</v>
      </c>
      <c r="E5025" s="504">
        <v>44161</v>
      </c>
      <c r="F5025" s="383" t="s">
        <v>479</v>
      </c>
      <c r="G5025" s="444">
        <f>INDEX([1]CAPS!$A:$A,MATCH(F:F,[1]CAPS!$H:$H,0))</f>
        <v>11190</v>
      </c>
      <c r="H5025" s="414" t="s">
        <v>496</v>
      </c>
      <c r="I5025" s="412" t="s">
        <v>672</v>
      </c>
      <c r="J5025" s="342" t="s">
        <v>276</v>
      </c>
      <c r="K5025" s="355">
        <v>0</v>
      </c>
      <c r="L5025" s="340">
        <v>0</v>
      </c>
      <c r="M5025" s="340" t="s">
        <v>276</v>
      </c>
      <c r="N5025" s="340">
        <v>0</v>
      </c>
      <c r="O5025" s="354">
        <v>13</v>
      </c>
      <c r="P5025" s="340">
        <v>0</v>
      </c>
      <c r="Q5025" s="340">
        <v>0</v>
      </c>
      <c r="S5025">
        <f t="shared" si="510"/>
        <v>13</v>
      </c>
    </row>
    <row r="5026" spans="1:19" ht="16" hidden="1" x14ac:dyDescent="0.2">
      <c r="A5026" s="481" t="s">
        <v>476</v>
      </c>
      <c r="B5026" s="345">
        <v>12</v>
      </c>
      <c r="C5026" s="387" t="str">
        <f t="shared" si="509"/>
        <v>CC2.12</v>
      </c>
      <c r="D5026" s="388">
        <v>2</v>
      </c>
      <c r="E5026" s="504">
        <v>44161</v>
      </c>
      <c r="F5026" s="383" t="s">
        <v>126</v>
      </c>
      <c r="G5026" s="444">
        <f>INDEX([1]CAPS!$A:$A,MATCH(F:F,[1]CAPS!$H:$H,0))</f>
        <v>7943</v>
      </c>
      <c r="H5026" s="414" t="s">
        <v>236</v>
      </c>
      <c r="I5026" s="412" t="s">
        <v>242</v>
      </c>
      <c r="J5026" s="342" t="s">
        <v>276</v>
      </c>
      <c r="K5026" s="355">
        <v>0</v>
      </c>
      <c r="L5026" s="340">
        <v>0</v>
      </c>
      <c r="M5026" s="340">
        <v>0</v>
      </c>
      <c r="N5026" s="340">
        <v>0</v>
      </c>
      <c r="O5026" s="354">
        <v>1</v>
      </c>
      <c r="P5026" s="340">
        <v>0</v>
      </c>
      <c r="Q5026" s="340">
        <v>0</v>
      </c>
      <c r="S5026">
        <f t="shared" si="510"/>
        <v>1</v>
      </c>
    </row>
    <row r="5027" spans="1:19" ht="16" x14ac:dyDescent="0.2">
      <c r="A5027" s="481" t="s">
        <v>476</v>
      </c>
      <c r="B5027" s="345">
        <v>12</v>
      </c>
      <c r="C5027" s="387" t="str">
        <f t="shared" si="509"/>
        <v>CC2.12</v>
      </c>
      <c r="D5027" s="388">
        <v>2</v>
      </c>
      <c r="E5027" s="504">
        <v>44161</v>
      </c>
      <c r="F5027" s="383" t="s">
        <v>127</v>
      </c>
      <c r="G5027" s="444">
        <f>INDEX([1]CAPS!$A:$A,MATCH(F:F,[1]CAPS!$H:$H,0))</f>
        <v>10605</v>
      </c>
      <c r="H5027" s="414" t="s">
        <v>233</v>
      </c>
      <c r="I5027" s="412" t="s">
        <v>238</v>
      </c>
      <c r="J5027" s="342" t="s">
        <v>276</v>
      </c>
      <c r="K5027" s="355">
        <v>1</v>
      </c>
      <c r="L5027" s="340">
        <v>0</v>
      </c>
      <c r="M5027" s="340">
        <v>0</v>
      </c>
      <c r="N5027" s="340">
        <v>0</v>
      </c>
      <c r="O5027" s="354" t="s">
        <v>276</v>
      </c>
      <c r="P5027" s="354" t="s">
        <v>276</v>
      </c>
      <c r="Q5027" s="354" t="s">
        <v>276</v>
      </c>
      <c r="S5027">
        <f>SUM(J5027:K5027)</f>
        <v>1</v>
      </c>
    </row>
    <row r="5028" spans="1:19" ht="16" hidden="1" x14ac:dyDescent="0.2">
      <c r="A5028" s="481" t="s">
        <v>476</v>
      </c>
      <c r="B5028" s="345">
        <v>12</v>
      </c>
      <c r="C5028" s="387" t="str">
        <f t="shared" si="509"/>
        <v>CC2.12</v>
      </c>
      <c r="D5028" s="388">
        <v>2</v>
      </c>
      <c r="E5028" s="504">
        <v>44161</v>
      </c>
      <c r="F5028" s="392" t="s">
        <v>560</v>
      </c>
      <c r="G5028" s="444">
        <f>INDEX([1]CAPS!$A:$A,MATCH(F:F,[1]CAPS!$H:$H,0))</f>
        <v>2451</v>
      </c>
      <c r="H5028" s="414" t="s">
        <v>237</v>
      </c>
      <c r="I5028" s="412" t="s">
        <v>238</v>
      </c>
      <c r="J5028" s="342" t="s">
        <v>276</v>
      </c>
      <c r="K5028" s="355">
        <v>0</v>
      </c>
      <c r="L5028" s="340">
        <v>0</v>
      </c>
      <c r="M5028" s="340" t="s">
        <v>276</v>
      </c>
      <c r="N5028" s="340" t="s">
        <v>276</v>
      </c>
      <c r="O5028" s="354">
        <v>1</v>
      </c>
      <c r="P5028" s="340">
        <v>0</v>
      </c>
      <c r="Q5028" s="340">
        <v>0</v>
      </c>
      <c r="R5028" t="s">
        <v>913</v>
      </c>
      <c r="S5028">
        <f t="shared" si="510"/>
        <v>1</v>
      </c>
    </row>
    <row r="5029" spans="1:19" ht="16" x14ac:dyDescent="0.2">
      <c r="A5029" s="481" t="s">
        <v>476</v>
      </c>
      <c r="B5029" s="345">
        <v>13</v>
      </c>
      <c r="C5029" s="387" t="str">
        <f t="shared" si="509"/>
        <v>CC2.13</v>
      </c>
      <c r="D5029" s="388">
        <v>2</v>
      </c>
      <c r="E5029" s="504">
        <v>44161</v>
      </c>
      <c r="F5029" s="383" t="s">
        <v>129</v>
      </c>
      <c r="G5029" s="444">
        <f>INDEX([1]CAPS!$A:$A,MATCH(F:F,[1]CAPS!$H:$H,0))</f>
        <v>5532</v>
      </c>
      <c r="H5029" s="414" t="s">
        <v>233</v>
      </c>
      <c r="I5029" s="412" t="s">
        <v>238</v>
      </c>
      <c r="J5029" s="342" t="s">
        <v>276</v>
      </c>
      <c r="K5029" s="355">
        <v>16</v>
      </c>
      <c r="L5029" s="340">
        <v>0</v>
      </c>
      <c r="M5029" s="340">
        <v>0</v>
      </c>
      <c r="N5029" s="340">
        <v>0</v>
      </c>
      <c r="O5029" s="354" t="s">
        <v>276</v>
      </c>
      <c r="P5029" s="354" t="s">
        <v>276</v>
      </c>
      <c r="Q5029" s="354" t="s">
        <v>276</v>
      </c>
      <c r="S5029">
        <f>SUM(J5029:K5029)</f>
        <v>16</v>
      </c>
    </row>
    <row r="5030" spans="1:19" ht="16" hidden="1" x14ac:dyDescent="0.2">
      <c r="A5030" s="481" t="s">
        <v>476</v>
      </c>
      <c r="B5030" s="345">
        <v>13</v>
      </c>
      <c r="C5030" s="387" t="str">
        <f t="shared" si="509"/>
        <v>CC2.13</v>
      </c>
      <c r="D5030" s="388">
        <v>2</v>
      </c>
      <c r="E5030" s="504">
        <v>44161</v>
      </c>
      <c r="F5030" s="383" t="s">
        <v>479</v>
      </c>
      <c r="G5030" s="444">
        <f>INDEX([1]CAPS!$A:$A,MATCH(F:F,[1]CAPS!$H:$H,0))</f>
        <v>11190</v>
      </c>
      <c r="H5030" s="414" t="s">
        <v>496</v>
      </c>
      <c r="I5030" s="412" t="s">
        <v>672</v>
      </c>
      <c r="J5030" s="342" t="s">
        <v>276</v>
      </c>
      <c r="K5030" s="355">
        <v>0</v>
      </c>
      <c r="L5030" s="340">
        <v>0</v>
      </c>
      <c r="M5030" s="340" t="s">
        <v>276</v>
      </c>
      <c r="N5030" s="340">
        <v>0</v>
      </c>
      <c r="O5030" s="354">
        <v>14</v>
      </c>
      <c r="P5030" s="340">
        <v>0</v>
      </c>
      <c r="Q5030" s="340">
        <v>1</v>
      </c>
      <c r="S5030">
        <f t="shared" si="510"/>
        <v>14</v>
      </c>
    </row>
    <row r="5031" spans="1:19" ht="32" hidden="1" x14ac:dyDescent="0.2">
      <c r="A5031" s="481" t="s">
        <v>476</v>
      </c>
      <c r="B5031" s="345">
        <v>13</v>
      </c>
      <c r="C5031" s="387" t="str">
        <f t="shared" si="509"/>
        <v>CC2.13</v>
      </c>
      <c r="D5031" s="388">
        <v>2</v>
      </c>
      <c r="E5031" s="504">
        <v>44161</v>
      </c>
      <c r="F5031" s="383" t="s">
        <v>799</v>
      </c>
      <c r="G5031" s="444">
        <f>INDEX([1]CAPS!$A:$A,MATCH(F:F,[1]CAPS!$H:$H,0))</f>
        <v>7961</v>
      </c>
      <c r="H5031" s="414" t="s">
        <v>496</v>
      </c>
      <c r="I5031" s="412" t="s">
        <v>238</v>
      </c>
      <c r="J5031" s="342" t="s">
        <v>276</v>
      </c>
      <c r="K5031" s="355">
        <v>0</v>
      </c>
      <c r="L5031" s="340">
        <v>0</v>
      </c>
      <c r="M5031" s="340" t="s">
        <v>276</v>
      </c>
      <c r="N5031" s="340">
        <v>0</v>
      </c>
      <c r="O5031" s="354">
        <v>5</v>
      </c>
      <c r="P5031" s="340">
        <v>0</v>
      </c>
      <c r="Q5031" s="340">
        <v>0</v>
      </c>
      <c r="S5031">
        <f t="shared" si="510"/>
        <v>5</v>
      </c>
    </row>
    <row r="5032" spans="1:19" ht="16" hidden="1" x14ac:dyDescent="0.2">
      <c r="A5032" s="481" t="s">
        <v>476</v>
      </c>
      <c r="B5032" s="345">
        <v>13</v>
      </c>
      <c r="C5032" s="387" t="str">
        <f t="shared" ref="C5032:C5075" si="511">CONCATENATE(A5032,".",B5032)</f>
        <v>CC2.13</v>
      </c>
      <c r="D5032" s="388">
        <v>2</v>
      </c>
      <c r="E5032" s="504">
        <v>44161</v>
      </c>
      <c r="F5032" s="383" t="s">
        <v>348</v>
      </c>
      <c r="G5032" s="444">
        <f>INDEX([1]CAPS!$A:$A,MATCH(F:F,[1]CAPS!$H:$H,0))</f>
        <v>4000</v>
      </c>
      <c r="H5032" s="414" t="s">
        <v>235</v>
      </c>
      <c r="I5032" s="412" t="s">
        <v>672</v>
      </c>
      <c r="J5032" s="342" t="s">
        <v>276</v>
      </c>
      <c r="K5032" s="355">
        <v>1</v>
      </c>
      <c r="L5032" s="340">
        <v>0</v>
      </c>
      <c r="M5032" s="340">
        <v>0</v>
      </c>
      <c r="N5032" s="340">
        <v>0</v>
      </c>
      <c r="O5032" s="340">
        <v>0</v>
      </c>
      <c r="P5032" s="340">
        <v>0</v>
      </c>
      <c r="Q5032" s="340">
        <v>0</v>
      </c>
      <c r="S5032">
        <f t="shared" si="510"/>
        <v>1</v>
      </c>
    </row>
    <row r="5033" spans="1:19" ht="32" hidden="1" x14ac:dyDescent="0.2">
      <c r="A5033" s="481" t="s">
        <v>476</v>
      </c>
      <c r="B5033" s="345">
        <v>13</v>
      </c>
      <c r="C5033" s="387" t="str">
        <f t="shared" si="511"/>
        <v>CC2.13</v>
      </c>
      <c r="D5033" s="388">
        <v>2</v>
      </c>
      <c r="E5033" s="504">
        <v>44161</v>
      </c>
      <c r="F5033" s="383" t="s">
        <v>232</v>
      </c>
      <c r="G5033" s="444">
        <f>INDEX([1]CAPS!$A:$A,MATCH(F:F,[1]CAPS!$H:$H,0))</f>
        <v>8875</v>
      </c>
      <c r="H5033" s="414" t="s">
        <v>236</v>
      </c>
      <c r="I5033" s="412" t="s">
        <v>672</v>
      </c>
      <c r="J5033" s="342" t="s">
        <v>276</v>
      </c>
      <c r="K5033" s="355">
        <v>0</v>
      </c>
      <c r="L5033" s="340">
        <v>0</v>
      </c>
      <c r="M5033" s="340">
        <v>0</v>
      </c>
      <c r="N5033" s="340">
        <v>0</v>
      </c>
      <c r="O5033" s="354">
        <v>50</v>
      </c>
      <c r="P5033" s="340">
        <v>0</v>
      </c>
      <c r="Q5033" s="340">
        <v>0</v>
      </c>
      <c r="S5033">
        <f t="shared" si="510"/>
        <v>50</v>
      </c>
    </row>
    <row r="5034" spans="1:19" ht="16" hidden="1" x14ac:dyDescent="0.2">
      <c r="A5034" s="481" t="s">
        <v>476</v>
      </c>
      <c r="B5034" s="345">
        <v>13</v>
      </c>
      <c r="C5034" s="387" t="str">
        <f t="shared" si="511"/>
        <v>CC2.13</v>
      </c>
      <c r="D5034" s="388">
        <v>2</v>
      </c>
      <c r="E5034" s="504">
        <v>44161</v>
      </c>
      <c r="F5034" s="383" t="s">
        <v>128</v>
      </c>
      <c r="G5034" s="444">
        <f>INDEX([1]CAPS!$A:$A,MATCH(F:F,[1]CAPS!$H:$H,0))</f>
        <v>3243</v>
      </c>
      <c r="H5034" s="414" t="s">
        <v>237</v>
      </c>
      <c r="I5034" s="412" t="s">
        <v>672</v>
      </c>
      <c r="J5034" s="342" t="s">
        <v>276</v>
      </c>
      <c r="K5034" s="355">
        <v>0</v>
      </c>
      <c r="L5034" s="340">
        <v>0</v>
      </c>
      <c r="M5034" s="340" t="s">
        <v>276</v>
      </c>
      <c r="N5034" s="340">
        <v>0</v>
      </c>
      <c r="O5034" s="354">
        <v>35</v>
      </c>
      <c r="P5034" s="340">
        <v>0</v>
      </c>
      <c r="Q5034" s="340">
        <v>0</v>
      </c>
      <c r="S5034">
        <f t="shared" si="510"/>
        <v>35</v>
      </c>
    </row>
    <row r="5035" spans="1:19" ht="16" hidden="1" x14ac:dyDescent="0.2">
      <c r="A5035" s="481" t="s">
        <v>476</v>
      </c>
      <c r="B5035" s="345">
        <v>13</v>
      </c>
      <c r="C5035" s="387" t="str">
        <f t="shared" si="511"/>
        <v>CC2.13</v>
      </c>
      <c r="D5035" s="388">
        <v>2</v>
      </c>
      <c r="E5035" s="504">
        <v>44161</v>
      </c>
      <c r="F5035" s="383" t="s">
        <v>488</v>
      </c>
      <c r="G5035" s="444">
        <f>INDEX([1]CAPS!$A:$A,MATCH(F:F,[1]CAPS!$H:$H,0))</f>
        <v>1161</v>
      </c>
      <c r="H5035" s="414" t="s">
        <v>496</v>
      </c>
      <c r="I5035" s="412" t="s">
        <v>672</v>
      </c>
      <c r="J5035" s="342" t="s">
        <v>276</v>
      </c>
      <c r="K5035" s="355">
        <v>0</v>
      </c>
      <c r="L5035" s="340">
        <v>0</v>
      </c>
      <c r="M5035" s="340" t="s">
        <v>276</v>
      </c>
      <c r="N5035" s="340">
        <v>0</v>
      </c>
      <c r="O5035" s="354">
        <v>3</v>
      </c>
      <c r="P5035" s="340">
        <v>0</v>
      </c>
      <c r="Q5035" s="340">
        <v>0</v>
      </c>
      <c r="S5035">
        <f t="shared" si="510"/>
        <v>3</v>
      </c>
    </row>
    <row r="5036" spans="1:19" ht="16" hidden="1" x14ac:dyDescent="0.2">
      <c r="A5036" s="481" t="s">
        <v>476</v>
      </c>
      <c r="B5036" s="345">
        <v>14</v>
      </c>
      <c r="C5036" s="387" t="str">
        <f t="shared" si="511"/>
        <v>CC2.14</v>
      </c>
      <c r="D5036" s="388">
        <v>2</v>
      </c>
      <c r="E5036" s="504">
        <v>44161</v>
      </c>
      <c r="F5036" s="383" t="s">
        <v>126</v>
      </c>
      <c r="G5036" s="444">
        <f>INDEX([1]CAPS!$A:$A,MATCH(F:F,[1]CAPS!$H:$H,0))</f>
        <v>7943</v>
      </c>
      <c r="H5036" s="414" t="s">
        <v>236</v>
      </c>
      <c r="I5036" s="412" t="s">
        <v>242</v>
      </c>
      <c r="J5036" s="342" t="s">
        <v>276</v>
      </c>
      <c r="K5036" s="355">
        <v>3</v>
      </c>
      <c r="L5036" s="340">
        <v>0</v>
      </c>
      <c r="M5036" s="340">
        <v>0</v>
      </c>
      <c r="N5036" s="340">
        <v>0</v>
      </c>
      <c r="O5036" s="340">
        <v>0</v>
      </c>
      <c r="P5036" s="340">
        <v>0</v>
      </c>
      <c r="Q5036" s="340">
        <v>0</v>
      </c>
      <c r="S5036">
        <f t="shared" si="510"/>
        <v>3</v>
      </c>
    </row>
    <row r="5037" spans="1:19" ht="16" x14ac:dyDescent="0.2">
      <c r="A5037" s="481" t="s">
        <v>476</v>
      </c>
      <c r="B5037" s="345">
        <v>14</v>
      </c>
      <c r="C5037" s="387" t="str">
        <f t="shared" si="511"/>
        <v>CC2.14</v>
      </c>
      <c r="D5037" s="388">
        <v>2</v>
      </c>
      <c r="E5037" s="504">
        <v>44161</v>
      </c>
      <c r="F5037" s="383" t="s">
        <v>127</v>
      </c>
      <c r="G5037" s="444">
        <f>INDEX([1]CAPS!$A:$A,MATCH(F:F,[1]CAPS!$H:$H,0))</f>
        <v>10605</v>
      </c>
      <c r="H5037" s="414" t="s">
        <v>233</v>
      </c>
      <c r="I5037" s="412" t="s">
        <v>238</v>
      </c>
      <c r="J5037" s="342" t="s">
        <v>276</v>
      </c>
      <c r="K5037" s="355">
        <v>4</v>
      </c>
      <c r="L5037" s="340">
        <v>0</v>
      </c>
      <c r="M5037" s="340">
        <v>0</v>
      </c>
      <c r="N5037" s="340">
        <v>0</v>
      </c>
      <c r="O5037" s="354" t="s">
        <v>276</v>
      </c>
      <c r="P5037" s="354" t="s">
        <v>276</v>
      </c>
      <c r="Q5037" s="354" t="s">
        <v>276</v>
      </c>
      <c r="S5037">
        <f t="shared" ref="S5037:S5038" si="512">SUM(J5037:K5037)</f>
        <v>4</v>
      </c>
    </row>
    <row r="5038" spans="1:19" ht="16" x14ac:dyDescent="0.2">
      <c r="A5038" s="481" t="s">
        <v>476</v>
      </c>
      <c r="B5038" s="345">
        <v>14</v>
      </c>
      <c r="C5038" s="387" t="str">
        <f t="shared" si="511"/>
        <v>CC2.14</v>
      </c>
      <c r="D5038" s="388">
        <v>2</v>
      </c>
      <c r="E5038" s="504">
        <v>44161</v>
      </c>
      <c r="F5038" s="383" t="s">
        <v>129</v>
      </c>
      <c r="G5038" s="444">
        <f>INDEX([1]CAPS!$A:$A,MATCH(F:F,[1]CAPS!$H:$H,0))</f>
        <v>5532</v>
      </c>
      <c r="H5038" s="414" t="s">
        <v>233</v>
      </c>
      <c r="I5038" s="412" t="s">
        <v>238</v>
      </c>
      <c r="J5038" s="342" t="s">
        <v>276</v>
      </c>
      <c r="K5038" s="355">
        <v>18</v>
      </c>
      <c r="L5038" s="340">
        <v>0</v>
      </c>
      <c r="M5038" s="340">
        <v>0</v>
      </c>
      <c r="N5038" s="340">
        <v>0</v>
      </c>
      <c r="O5038" s="354" t="s">
        <v>276</v>
      </c>
      <c r="P5038" s="354" t="s">
        <v>276</v>
      </c>
      <c r="Q5038" s="354" t="s">
        <v>276</v>
      </c>
      <c r="S5038">
        <f t="shared" si="512"/>
        <v>18</v>
      </c>
    </row>
    <row r="5039" spans="1:19" ht="16" hidden="1" x14ac:dyDescent="0.2">
      <c r="A5039" s="481" t="s">
        <v>476</v>
      </c>
      <c r="B5039" s="345">
        <v>14</v>
      </c>
      <c r="C5039" s="387" t="str">
        <f t="shared" si="511"/>
        <v>CC2.14</v>
      </c>
      <c r="D5039" s="388">
        <v>2</v>
      </c>
      <c r="E5039" s="504">
        <v>44161</v>
      </c>
      <c r="F5039" s="383" t="s">
        <v>479</v>
      </c>
      <c r="G5039" s="444">
        <f>INDEX([1]CAPS!$A:$A,MATCH(F:F,[1]CAPS!$H:$H,0))</f>
        <v>11190</v>
      </c>
      <c r="H5039" s="414" t="s">
        <v>496</v>
      </c>
      <c r="I5039" s="412" t="s">
        <v>672</v>
      </c>
      <c r="J5039" s="342" t="s">
        <v>276</v>
      </c>
      <c r="K5039" s="355">
        <v>0</v>
      </c>
      <c r="L5039" s="340">
        <v>0</v>
      </c>
      <c r="M5039" s="340" t="s">
        <v>276</v>
      </c>
      <c r="N5039" s="340">
        <v>0</v>
      </c>
      <c r="O5039" s="354">
        <v>15</v>
      </c>
      <c r="P5039" s="340">
        <v>0</v>
      </c>
      <c r="Q5039" s="340">
        <v>2</v>
      </c>
      <c r="S5039">
        <f t="shared" si="510"/>
        <v>15</v>
      </c>
    </row>
    <row r="5040" spans="1:19" ht="32" hidden="1" x14ac:dyDescent="0.2">
      <c r="A5040" s="481" t="s">
        <v>476</v>
      </c>
      <c r="B5040" s="345">
        <v>14</v>
      </c>
      <c r="C5040" s="387" t="str">
        <f t="shared" si="511"/>
        <v>CC2.14</v>
      </c>
      <c r="D5040" s="388">
        <v>2</v>
      </c>
      <c r="E5040" s="504">
        <v>44161</v>
      </c>
      <c r="F5040" s="383" t="s">
        <v>799</v>
      </c>
      <c r="G5040" s="444">
        <f>INDEX([1]CAPS!$A:$A,MATCH(F:F,[1]CAPS!$H:$H,0))</f>
        <v>7961</v>
      </c>
      <c r="H5040" s="414" t="s">
        <v>496</v>
      </c>
      <c r="I5040" s="412" t="s">
        <v>238</v>
      </c>
      <c r="J5040" s="342" t="s">
        <v>276</v>
      </c>
      <c r="K5040" s="355">
        <v>0</v>
      </c>
      <c r="L5040" s="340">
        <v>0</v>
      </c>
      <c r="M5040" s="340" t="s">
        <v>276</v>
      </c>
      <c r="N5040" s="340">
        <v>0</v>
      </c>
      <c r="O5040" s="354">
        <v>2</v>
      </c>
      <c r="P5040" s="340">
        <v>0</v>
      </c>
      <c r="Q5040" s="340">
        <v>0</v>
      </c>
      <c r="S5040">
        <f t="shared" si="510"/>
        <v>2</v>
      </c>
    </row>
    <row r="5041" spans="1:19" ht="16" hidden="1" x14ac:dyDescent="0.2">
      <c r="A5041" s="481" t="s">
        <v>476</v>
      </c>
      <c r="B5041" s="345">
        <v>14</v>
      </c>
      <c r="C5041" s="387" t="str">
        <f t="shared" si="511"/>
        <v>CC2.14</v>
      </c>
      <c r="D5041" s="388">
        <v>2</v>
      </c>
      <c r="E5041" s="504">
        <v>44161</v>
      </c>
      <c r="F5041" s="383" t="s">
        <v>128</v>
      </c>
      <c r="G5041" s="444">
        <f>INDEX([1]CAPS!$A:$A,MATCH(F:F,[1]CAPS!$H:$H,0))</f>
        <v>3243</v>
      </c>
      <c r="H5041" s="414" t="s">
        <v>237</v>
      </c>
      <c r="I5041" s="412" t="s">
        <v>672</v>
      </c>
      <c r="J5041" s="342" t="s">
        <v>276</v>
      </c>
      <c r="K5041" s="355">
        <v>0</v>
      </c>
      <c r="L5041" s="340">
        <v>0</v>
      </c>
      <c r="M5041" s="340" t="s">
        <v>276</v>
      </c>
      <c r="N5041" s="340">
        <v>0</v>
      </c>
      <c r="O5041" s="354">
        <v>5</v>
      </c>
      <c r="P5041" s="340">
        <v>0</v>
      </c>
      <c r="Q5041" s="340">
        <v>0</v>
      </c>
      <c r="S5041">
        <f t="shared" si="510"/>
        <v>5</v>
      </c>
    </row>
    <row r="5042" spans="1:19" ht="32" hidden="1" x14ac:dyDescent="0.2">
      <c r="A5042" s="481" t="s">
        <v>476</v>
      </c>
      <c r="B5042" s="345">
        <v>14</v>
      </c>
      <c r="C5042" s="387" t="str">
        <f t="shared" si="511"/>
        <v>CC2.14</v>
      </c>
      <c r="D5042" s="388">
        <v>2</v>
      </c>
      <c r="E5042" s="504">
        <v>44161</v>
      </c>
      <c r="F5042" s="383" t="s">
        <v>232</v>
      </c>
      <c r="G5042" s="444">
        <f>INDEX([1]CAPS!$A:$A,MATCH(F:F,[1]CAPS!$H:$H,0))</f>
        <v>8875</v>
      </c>
      <c r="H5042" s="414" t="s">
        <v>236</v>
      </c>
      <c r="I5042" s="412" t="s">
        <v>672</v>
      </c>
      <c r="J5042" s="342" t="s">
        <v>276</v>
      </c>
      <c r="K5042" s="355">
        <v>0</v>
      </c>
      <c r="L5042" s="340">
        <v>0</v>
      </c>
      <c r="M5042" s="340">
        <v>0</v>
      </c>
      <c r="N5042" s="340">
        <v>0</v>
      </c>
      <c r="O5042" s="354">
        <v>20</v>
      </c>
      <c r="P5042" s="340">
        <v>0</v>
      </c>
      <c r="Q5042" s="340">
        <v>0</v>
      </c>
      <c r="S5042">
        <f t="shared" si="510"/>
        <v>20</v>
      </c>
    </row>
    <row r="5043" spans="1:19" ht="16" hidden="1" x14ac:dyDescent="0.2">
      <c r="A5043" s="481" t="s">
        <v>476</v>
      </c>
      <c r="B5043" s="345">
        <v>14</v>
      </c>
      <c r="C5043" s="387" t="str">
        <f t="shared" si="511"/>
        <v>CC2.14</v>
      </c>
      <c r="D5043" s="388">
        <v>2</v>
      </c>
      <c r="E5043" s="504">
        <v>44161</v>
      </c>
      <c r="F5043" s="383" t="s">
        <v>488</v>
      </c>
      <c r="G5043" s="444">
        <f>INDEX([1]CAPS!$A:$A,MATCH(F:F,[1]CAPS!$H:$H,0))</f>
        <v>1161</v>
      </c>
      <c r="H5043" s="414" t="s">
        <v>496</v>
      </c>
      <c r="I5043" s="412" t="s">
        <v>672</v>
      </c>
      <c r="J5043" s="342" t="s">
        <v>276</v>
      </c>
      <c r="K5043" s="355">
        <v>0</v>
      </c>
      <c r="L5043" s="340">
        <v>0</v>
      </c>
      <c r="M5043" s="340" t="s">
        <v>276</v>
      </c>
      <c r="N5043" s="340">
        <v>0</v>
      </c>
      <c r="O5043" s="354">
        <v>2</v>
      </c>
      <c r="P5043" s="340">
        <v>0</v>
      </c>
      <c r="Q5043" s="340">
        <v>0</v>
      </c>
      <c r="S5043">
        <f t="shared" si="510"/>
        <v>2</v>
      </c>
    </row>
    <row r="5044" spans="1:19" ht="16" hidden="1" x14ac:dyDescent="0.2">
      <c r="A5044" s="481" t="s">
        <v>476</v>
      </c>
      <c r="B5044" s="345">
        <v>14</v>
      </c>
      <c r="C5044" s="387" t="str">
        <f t="shared" si="511"/>
        <v>CC2.14</v>
      </c>
      <c r="D5044" s="388">
        <v>2</v>
      </c>
      <c r="E5044" s="504">
        <v>44161</v>
      </c>
      <c r="F5044" s="383" t="s">
        <v>958</v>
      </c>
      <c r="G5044" s="444" t="str">
        <f>INDEX([1]CAPS!$A:$A,MATCH(F:F,[1]CAPS!$H:$H,0))</f>
        <v>LUZU</v>
      </c>
      <c r="H5044" s="414" t="s">
        <v>237</v>
      </c>
      <c r="I5044" s="412" t="s">
        <v>238</v>
      </c>
      <c r="J5044" s="342" t="s">
        <v>276</v>
      </c>
      <c r="K5044" s="355">
        <v>0</v>
      </c>
      <c r="L5044" s="340">
        <v>0</v>
      </c>
      <c r="M5044" s="340" t="s">
        <v>276</v>
      </c>
      <c r="N5044" s="340">
        <v>0</v>
      </c>
      <c r="O5044" s="354">
        <v>1</v>
      </c>
      <c r="P5044" s="340">
        <v>0</v>
      </c>
      <c r="Q5044" s="340">
        <v>1</v>
      </c>
      <c r="S5044">
        <f t="shared" si="510"/>
        <v>1</v>
      </c>
    </row>
    <row r="5045" spans="1:19" ht="16" hidden="1" x14ac:dyDescent="0.2">
      <c r="A5045" s="481" t="s">
        <v>476</v>
      </c>
      <c r="B5045" s="345">
        <v>15</v>
      </c>
      <c r="C5045" s="387" t="str">
        <f t="shared" si="511"/>
        <v>CC2.15</v>
      </c>
      <c r="D5045" s="388">
        <v>2</v>
      </c>
      <c r="E5045" s="504">
        <v>44161</v>
      </c>
      <c r="F5045" s="383" t="s">
        <v>126</v>
      </c>
      <c r="G5045" s="444">
        <f>INDEX([1]CAPS!$A:$A,MATCH(F:F,[1]CAPS!$H:$H,0))</f>
        <v>7943</v>
      </c>
      <c r="H5045" s="414" t="s">
        <v>236</v>
      </c>
      <c r="I5045" s="412" t="s">
        <v>242</v>
      </c>
      <c r="J5045" s="342" t="s">
        <v>276</v>
      </c>
      <c r="K5045" s="355">
        <v>2</v>
      </c>
      <c r="L5045" s="340">
        <v>0</v>
      </c>
      <c r="M5045" s="340">
        <v>0</v>
      </c>
      <c r="N5045" s="340">
        <v>0</v>
      </c>
      <c r="O5045" s="354">
        <v>0</v>
      </c>
      <c r="P5045" s="340">
        <v>0</v>
      </c>
      <c r="Q5045" s="340">
        <v>0</v>
      </c>
      <c r="S5045">
        <f t="shared" si="510"/>
        <v>2</v>
      </c>
    </row>
    <row r="5046" spans="1:19" ht="16" x14ac:dyDescent="0.2">
      <c r="A5046" s="481" t="s">
        <v>476</v>
      </c>
      <c r="B5046" s="345">
        <v>15</v>
      </c>
      <c r="C5046" s="387" t="str">
        <f t="shared" si="511"/>
        <v>CC2.15</v>
      </c>
      <c r="D5046" s="388">
        <v>2</v>
      </c>
      <c r="E5046" s="504">
        <v>44161</v>
      </c>
      <c r="F5046" s="383" t="s">
        <v>129</v>
      </c>
      <c r="G5046" s="444">
        <f>INDEX([1]CAPS!$A:$A,MATCH(F:F,[1]CAPS!$H:$H,0))</f>
        <v>5532</v>
      </c>
      <c r="H5046" s="414" t="s">
        <v>233</v>
      </c>
      <c r="I5046" s="412" t="s">
        <v>238</v>
      </c>
      <c r="J5046" s="342" t="s">
        <v>276</v>
      </c>
      <c r="K5046" s="355">
        <v>21</v>
      </c>
      <c r="L5046" s="340">
        <v>0</v>
      </c>
      <c r="M5046" s="340">
        <v>0</v>
      </c>
      <c r="N5046" s="340">
        <v>0</v>
      </c>
      <c r="O5046" s="354" t="s">
        <v>276</v>
      </c>
      <c r="P5046" s="354" t="s">
        <v>276</v>
      </c>
      <c r="Q5046" s="354" t="s">
        <v>276</v>
      </c>
      <c r="S5046">
        <f>SUM(J5046:K5046)</f>
        <v>21</v>
      </c>
    </row>
    <row r="5047" spans="1:19" ht="16" hidden="1" x14ac:dyDescent="0.2">
      <c r="A5047" s="481" t="s">
        <v>476</v>
      </c>
      <c r="B5047" s="345">
        <v>15</v>
      </c>
      <c r="C5047" s="387" t="str">
        <f t="shared" si="511"/>
        <v>CC2.15</v>
      </c>
      <c r="D5047" s="388">
        <v>2</v>
      </c>
      <c r="E5047" s="504">
        <v>44161</v>
      </c>
      <c r="F5047" s="383" t="s">
        <v>479</v>
      </c>
      <c r="G5047" s="444">
        <f>INDEX([1]CAPS!$A:$A,MATCH(F:F,[1]CAPS!$H:$H,0))</f>
        <v>11190</v>
      </c>
      <c r="H5047" s="414" t="s">
        <v>496</v>
      </c>
      <c r="I5047" s="412" t="s">
        <v>672</v>
      </c>
      <c r="J5047" s="342" t="s">
        <v>276</v>
      </c>
      <c r="K5047" s="355">
        <v>0</v>
      </c>
      <c r="L5047" s="340">
        <v>0</v>
      </c>
      <c r="M5047" s="340" t="s">
        <v>276</v>
      </c>
      <c r="N5047" s="340">
        <v>0</v>
      </c>
      <c r="O5047" s="354">
        <v>22</v>
      </c>
      <c r="P5047" s="340">
        <v>0</v>
      </c>
      <c r="Q5047" s="340">
        <v>0</v>
      </c>
      <c r="S5047">
        <f t="shared" si="510"/>
        <v>22</v>
      </c>
    </row>
    <row r="5048" spans="1:19" ht="16" hidden="1" x14ac:dyDescent="0.2">
      <c r="A5048" s="481" t="s">
        <v>476</v>
      </c>
      <c r="B5048" s="345">
        <v>15</v>
      </c>
      <c r="C5048" s="387" t="str">
        <f t="shared" si="511"/>
        <v>CC2.15</v>
      </c>
      <c r="D5048" s="388">
        <v>2</v>
      </c>
      <c r="E5048" s="504">
        <v>44161</v>
      </c>
      <c r="F5048" s="383" t="s">
        <v>128</v>
      </c>
      <c r="G5048" s="444">
        <f>INDEX([1]CAPS!$A:$A,MATCH(F:F,[1]CAPS!$H:$H,0))</f>
        <v>3243</v>
      </c>
      <c r="H5048" s="414" t="s">
        <v>237</v>
      </c>
      <c r="I5048" s="412" t="s">
        <v>672</v>
      </c>
      <c r="J5048" s="342" t="s">
        <v>276</v>
      </c>
      <c r="K5048" s="355">
        <v>0</v>
      </c>
      <c r="L5048" s="340">
        <v>0</v>
      </c>
      <c r="M5048" s="340" t="s">
        <v>276</v>
      </c>
      <c r="N5048" s="340">
        <v>0</v>
      </c>
      <c r="O5048" s="354">
        <v>11</v>
      </c>
      <c r="P5048" s="340">
        <v>0</v>
      </c>
      <c r="Q5048" s="340">
        <v>0</v>
      </c>
      <c r="S5048">
        <f t="shared" si="510"/>
        <v>11</v>
      </c>
    </row>
    <row r="5049" spans="1:19" ht="32" hidden="1" x14ac:dyDescent="0.2">
      <c r="A5049" s="481" t="s">
        <v>476</v>
      </c>
      <c r="B5049" s="345">
        <v>15</v>
      </c>
      <c r="C5049" s="387" t="str">
        <f t="shared" si="511"/>
        <v>CC2.15</v>
      </c>
      <c r="D5049" s="388">
        <v>2</v>
      </c>
      <c r="E5049" s="504">
        <v>44161</v>
      </c>
      <c r="F5049" s="383" t="s">
        <v>799</v>
      </c>
      <c r="G5049" s="444">
        <f>INDEX([1]CAPS!$A:$A,MATCH(F:F,[1]CAPS!$H:$H,0))</f>
        <v>7961</v>
      </c>
      <c r="H5049" s="414" t="s">
        <v>496</v>
      </c>
      <c r="I5049" s="412" t="s">
        <v>238</v>
      </c>
      <c r="J5049" s="342" t="s">
        <v>276</v>
      </c>
      <c r="K5049" s="355">
        <v>0</v>
      </c>
      <c r="L5049" s="340">
        <v>0</v>
      </c>
      <c r="M5049" s="340" t="s">
        <v>276</v>
      </c>
      <c r="N5049" s="340">
        <v>0</v>
      </c>
      <c r="O5049" s="354">
        <v>1</v>
      </c>
      <c r="P5049" s="340">
        <v>0</v>
      </c>
      <c r="Q5049" s="340">
        <v>0</v>
      </c>
      <c r="S5049">
        <f t="shared" si="510"/>
        <v>1</v>
      </c>
    </row>
    <row r="5050" spans="1:19" ht="16" hidden="1" x14ac:dyDescent="0.2">
      <c r="A5050" s="481" t="s">
        <v>476</v>
      </c>
      <c r="B5050" s="345">
        <v>15</v>
      </c>
      <c r="C5050" s="387" t="str">
        <f t="shared" si="511"/>
        <v>CC2.15</v>
      </c>
      <c r="D5050" s="388">
        <v>2</v>
      </c>
      <c r="E5050" s="504">
        <v>44161</v>
      </c>
      <c r="F5050" s="383" t="s">
        <v>482</v>
      </c>
      <c r="G5050" s="444">
        <f>INDEX([1]CAPS!$A:$A,MATCH(F:F,[1]CAPS!$H:$H,0))</f>
        <v>3596</v>
      </c>
      <c r="H5050" s="414" t="s">
        <v>237</v>
      </c>
      <c r="I5050" s="412" t="s">
        <v>672</v>
      </c>
      <c r="J5050" s="342" t="s">
        <v>276</v>
      </c>
      <c r="K5050" s="355">
        <v>0</v>
      </c>
      <c r="L5050" s="340">
        <v>0</v>
      </c>
      <c r="M5050" s="340" t="s">
        <v>276</v>
      </c>
      <c r="N5050" s="340">
        <v>0</v>
      </c>
      <c r="O5050" s="354">
        <v>2</v>
      </c>
      <c r="P5050" s="340">
        <v>0</v>
      </c>
      <c r="Q5050" s="340">
        <v>0</v>
      </c>
      <c r="S5050">
        <f t="shared" si="510"/>
        <v>2</v>
      </c>
    </row>
    <row r="5051" spans="1:19" ht="32" hidden="1" x14ac:dyDescent="0.2">
      <c r="A5051" s="481" t="s">
        <v>476</v>
      </c>
      <c r="B5051" s="345">
        <v>15</v>
      </c>
      <c r="C5051" s="387" t="str">
        <f t="shared" si="511"/>
        <v>CC2.15</v>
      </c>
      <c r="D5051" s="388">
        <v>2</v>
      </c>
      <c r="E5051" s="504">
        <v>44161</v>
      </c>
      <c r="F5051" s="383" t="s">
        <v>232</v>
      </c>
      <c r="G5051" s="444">
        <f>INDEX([1]CAPS!$A:$A,MATCH(F:F,[1]CAPS!$H:$H,0))</f>
        <v>8875</v>
      </c>
      <c r="H5051" s="414" t="s">
        <v>236</v>
      </c>
      <c r="I5051" s="412" t="s">
        <v>672</v>
      </c>
      <c r="J5051" s="342" t="s">
        <v>276</v>
      </c>
      <c r="K5051" s="355">
        <v>0</v>
      </c>
      <c r="L5051" s="340">
        <v>0</v>
      </c>
      <c r="M5051" s="340">
        <v>0</v>
      </c>
      <c r="N5051" s="340">
        <v>0</v>
      </c>
      <c r="O5051" s="354">
        <v>19</v>
      </c>
      <c r="P5051" s="340">
        <v>0</v>
      </c>
      <c r="Q5051" s="340">
        <v>0</v>
      </c>
      <c r="S5051">
        <f t="shared" si="510"/>
        <v>19</v>
      </c>
    </row>
    <row r="5052" spans="1:19" ht="16" hidden="1" x14ac:dyDescent="0.2">
      <c r="A5052" s="481" t="s">
        <v>476</v>
      </c>
      <c r="B5052" s="345">
        <v>15</v>
      </c>
      <c r="C5052" s="387" t="str">
        <f t="shared" si="511"/>
        <v>CC2.15</v>
      </c>
      <c r="D5052" s="388">
        <v>2</v>
      </c>
      <c r="E5052" s="504">
        <v>44161</v>
      </c>
      <c r="F5052" s="383" t="s">
        <v>477</v>
      </c>
      <c r="G5052" s="444">
        <f>INDEX([1]CAPS!$A:$A,MATCH(F:F,[1]CAPS!$H:$H,0))</f>
        <v>5043</v>
      </c>
      <c r="H5052" s="414" t="s">
        <v>234</v>
      </c>
      <c r="I5052" s="412" t="s">
        <v>238</v>
      </c>
      <c r="J5052" s="342" t="s">
        <v>276</v>
      </c>
      <c r="K5052" s="355">
        <v>0</v>
      </c>
      <c r="L5052" s="340">
        <v>0</v>
      </c>
      <c r="M5052" s="340" t="s">
        <v>276</v>
      </c>
      <c r="N5052" s="340">
        <v>0</v>
      </c>
      <c r="O5052" s="354">
        <v>1</v>
      </c>
      <c r="P5052" s="340">
        <v>0</v>
      </c>
      <c r="Q5052" s="340">
        <v>0</v>
      </c>
      <c r="S5052">
        <f t="shared" si="510"/>
        <v>1</v>
      </c>
    </row>
    <row r="5053" spans="1:19" ht="16" x14ac:dyDescent="0.2">
      <c r="A5053" s="481" t="s">
        <v>476</v>
      </c>
      <c r="B5053" s="345">
        <v>15</v>
      </c>
      <c r="C5053" s="387" t="str">
        <f t="shared" si="511"/>
        <v>CC2.15</v>
      </c>
      <c r="D5053" s="388">
        <v>2</v>
      </c>
      <c r="E5053" s="504">
        <v>44161</v>
      </c>
      <c r="F5053" s="383" t="s">
        <v>127</v>
      </c>
      <c r="G5053" s="444">
        <f>INDEX([1]CAPS!$A:$A,MATCH(F:F,[1]CAPS!$H:$H,0))</f>
        <v>10605</v>
      </c>
      <c r="H5053" s="414" t="s">
        <v>233</v>
      </c>
      <c r="I5053" s="412" t="s">
        <v>238</v>
      </c>
      <c r="J5053" s="342" t="s">
        <v>276</v>
      </c>
      <c r="K5053" s="355">
        <v>3</v>
      </c>
      <c r="L5053" s="340">
        <v>0</v>
      </c>
      <c r="M5053" s="340">
        <v>0</v>
      </c>
      <c r="N5053" s="340">
        <v>0</v>
      </c>
      <c r="O5053" s="354" t="s">
        <v>276</v>
      </c>
      <c r="P5053" s="354" t="s">
        <v>276</v>
      </c>
      <c r="Q5053" s="354" t="s">
        <v>276</v>
      </c>
      <c r="S5053">
        <f>SUM(J5053:K5053)</f>
        <v>3</v>
      </c>
    </row>
    <row r="5054" spans="1:19" ht="16" hidden="1" x14ac:dyDescent="0.2">
      <c r="A5054" s="481" t="s">
        <v>476</v>
      </c>
      <c r="B5054" s="345">
        <v>15</v>
      </c>
      <c r="C5054" s="387" t="str">
        <f t="shared" si="511"/>
        <v>CC2.15</v>
      </c>
      <c r="D5054" s="388">
        <v>2</v>
      </c>
      <c r="E5054" s="504">
        <v>44161</v>
      </c>
      <c r="F5054" s="383" t="s">
        <v>800</v>
      </c>
      <c r="G5054" s="444">
        <f>INDEX([1]CAPS!$A:$A,MATCH(F:F,[1]CAPS!$H:$H,0))</f>
        <v>11388</v>
      </c>
      <c r="H5054" s="414" t="s">
        <v>234</v>
      </c>
      <c r="I5054" s="412" t="s">
        <v>238</v>
      </c>
      <c r="J5054" s="342" t="s">
        <v>276</v>
      </c>
      <c r="K5054" s="355">
        <v>0</v>
      </c>
      <c r="L5054" s="340">
        <v>0</v>
      </c>
      <c r="M5054" s="340" t="s">
        <v>276</v>
      </c>
      <c r="N5054" s="340">
        <v>0</v>
      </c>
      <c r="O5054" s="354">
        <v>1</v>
      </c>
      <c r="P5054" s="340">
        <v>0</v>
      </c>
      <c r="Q5054" s="340">
        <v>1</v>
      </c>
      <c r="S5054">
        <f t="shared" si="510"/>
        <v>1</v>
      </c>
    </row>
    <row r="5055" spans="1:19" ht="16" x14ac:dyDescent="0.2">
      <c r="A5055" s="481" t="s">
        <v>476</v>
      </c>
      <c r="B5055" s="345">
        <v>16</v>
      </c>
      <c r="C5055" s="387" t="str">
        <f t="shared" si="511"/>
        <v>CC2.16</v>
      </c>
      <c r="D5055" s="388">
        <v>2</v>
      </c>
      <c r="E5055" s="504">
        <v>44161</v>
      </c>
      <c r="F5055" s="383" t="s">
        <v>129</v>
      </c>
      <c r="G5055" s="444">
        <f>INDEX([1]CAPS!$A:$A,MATCH(F:F,[1]CAPS!$H:$H,0))</f>
        <v>5532</v>
      </c>
      <c r="H5055" s="414" t="s">
        <v>233</v>
      </c>
      <c r="I5055" s="412" t="s">
        <v>238</v>
      </c>
      <c r="J5055" s="342" t="s">
        <v>276</v>
      </c>
      <c r="K5055" s="355">
        <v>17</v>
      </c>
      <c r="L5055" s="340">
        <v>0</v>
      </c>
      <c r="M5055" s="340">
        <v>0</v>
      </c>
      <c r="N5055" s="340">
        <v>0</v>
      </c>
      <c r="O5055" s="354" t="s">
        <v>276</v>
      </c>
      <c r="P5055" s="354" t="s">
        <v>276</v>
      </c>
      <c r="Q5055" s="354" t="s">
        <v>276</v>
      </c>
      <c r="S5055">
        <f t="shared" ref="S5055:S5056" si="513">SUM(J5055:K5055)</f>
        <v>17</v>
      </c>
    </row>
    <row r="5056" spans="1:19" ht="16" x14ac:dyDescent="0.2">
      <c r="A5056" s="481" t="s">
        <v>476</v>
      </c>
      <c r="B5056" s="345">
        <v>16</v>
      </c>
      <c r="C5056" s="387" t="str">
        <f t="shared" si="511"/>
        <v>CC2.16</v>
      </c>
      <c r="D5056" s="388">
        <v>2</v>
      </c>
      <c r="E5056" s="504">
        <v>44161</v>
      </c>
      <c r="F5056" s="383" t="s">
        <v>127</v>
      </c>
      <c r="G5056" s="444">
        <f>INDEX([1]CAPS!$A:$A,MATCH(F:F,[1]CAPS!$H:$H,0))</f>
        <v>10605</v>
      </c>
      <c r="H5056" s="414" t="s">
        <v>233</v>
      </c>
      <c r="I5056" s="412" t="s">
        <v>238</v>
      </c>
      <c r="J5056" s="342" t="s">
        <v>276</v>
      </c>
      <c r="K5056" s="355">
        <v>5</v>
      </c>
      <c r="L5056" s="340">
        <v>0</v>
      </c>
      <c r="M5056" s="340">
        <v>0</v>
      </c>
      <c r="N5056" s="340">
        <v>0</v>
      </c>
      <c r="O5056" s="354" t="s">
        <v>276</v>
      </c>
      <c r="P5056" s="354" t="s">
        <v>276</v>
      </c>
      <c r="Q5056" s="354" t="s">
        <v>276</v>
      </c>
      <c r="S5056">
        <f t="shared" si="513"/>
        <v>5</v>
      </c>
    </row>
    <row r="5057" spans="1:19" ht="16" hidden="1" x14ac:dyDescent="0.2">
      <c r="A5057" s="481" t="s">
        <v>476</v>
      </c>
      <c r="B5057" s="345">
        <v>16</v>
      </c>
      <c r="C5057" s="387" t="str">
        <f t="shared" si="511"/>
        <v>CC2.16</v>
      </c>
      <c r="D5057" s="388">
        <v>2</v>
      </c>
      <c r="E5057" s="504">
        <v>44161</v>
      </c>
      <c r="F5057" s="383" t="s">
        <v>479</v>
      </c>
      <c r="G5057" s="444">
        <f>INDEX([1]CAPS!$A:$A,MATCH(F:F,[1]CAPS!$H:$H,0))</f>
        <v>11190</v>
      </c>
      <c r="H5057" s="414" t="s">
        <v>496</v>
      </c>
      <c r="I5057" s="412" t="s">
        <v>672</v>
      </c>
      <c r="J5057" s="342" t="s">
        <v>276</v>
      </c>
      <c r="K5057" s="355">
        <v>0</v>
      </c>
      <c r="L5057" s="340">
        <v>0</v>
      </c>
      <c r="M5057" s="340" t="s">
        <v>276</v>
      </c>
      <c r="N5057" s="340">
        <v>0</v>
      </c>
      <c r="O5057" s="354">
        <v>11</v>
      </c>
      <c r="P5057" s="340">
        <v>0</v>
      </c>
      <c r="Q5057" s="340">
        <v>5</v>
      </c>
      <c r="S5057">
        <f t="shared" si="510"/>
        <v>11</v>
      </c>
    </row>
    <row r="5058" spans="1:19" ht="32" hidden="1" x14ac:dyDescent="0.2">
      <c r="A5058" s="481" t="s">
        <v>476</v>
      </c>
      <c r="B5058" s="345">
        <v>16</v>
      </c>
      <c r="C5058" s="387" t="str">
        <f t="shared" si="511"/>
        <v>CC2.16</v>
      </c>
      <c r="D5058" s="388">
        <v>2</v>
      </c>
      <c r="E5058" s="504">
        <v>44161</v>
      </c>
      <c r="F5058" s="383" t="s">
        <v>232</v>
      </c>
      <c r="G5058" s="444">
        <f>INDEX([1]CAPS!$A:$A,MATCH(F:F,[1]CAPS!$H:$H,0))</f>
        <v>8875</v>
      </c>
      <c r="H5058" s="414" t="s">
        <v>236</v>
      </c>
      <c r="I5058" s="412" t="s">
        <v>672</v>
      </c>
      <c r="J5058" s="342" t="s">
        <v>276</v>
      </c>
      <c r="K5058" s="355">
        <v>0</v>
      </c>
      <c r="L5058" s="340">
        <v>0</v>
      </c>
      <c r="M5058" s="340">
        <v>0</v>
      </c>
      <c r="N5058" s="340">
        <v>0</v>
      </c>
      <c r="O5058" s="354">
        <v>48</v>
      </c>
      <c r="P5058" s="340">
        <v>0</v>
      </c>
      <c r="Q5058" s="340">
        <v>0</v>
      </c>
      <c r="S5058">
        <f t="shared" si="510"/>
        <v>48</v>
      </c>
    </row>
    <row r="5059" spans="1:19" ht="16" hidden="1" x14ac:dyDescent="0.2">
      <c r="A5059" s="481" t="s">
        <v>476</v>
      </c>
      <c r="B5059" s="345">
        <v>16</v>
      </c>
      <c r="C5059" s="387" t="str">
        <f t="shared" si="511"/>
        <v>CC2.16</v>
      </c>
      <c r="D5059" s="388">
        <v>2</v>
      </c>
      <c r="E5059" s="504">
        <v>44161</v>
      </c>
      <c r="F5059" s="383" t="s">
        <v>128</v>
      </c>
      <c r="G5059" s="444">
        <f>INDEX([1]CAPS!$A:$A,MATCH(F:F,[1]CAPS!$H:$H,0))</f>
        <v>3243</v>
      </c>
      <c r="H5059" s="414" t="s">
        <v>237</v>
      </c>
      <c r="I5059" s="412" t="s">
        <v>672</v>
      </c>
      <c r="J5059" s="342" t="s">
        <v>276</v>
      </c>
      <c r="K5059" s="355">
        <v>0</v>
      </c>
      <c r="L5059" s="340">
        <v>0</v>
      </c>
      <c r="M5059" s="340" t="s">
        <v>276</v>
      </c>
      <c r="N5059" s="340">
        <v>0</v>
      </c>
      <c r="O5059" s="354">
        <v>38</v>
      </c>
      <c r="P5059" s="340">
        <v>0</v>
      </c>
      <c r="Q5059" s="340">
        <v>0</v>
      </c>
      <c r="S5059">
        <f t="shared" si="510"/>
        <v>38</v>
      </c>
    </row>
    <row r="5060" spans="1:19" ht="16" hidden="1" x14ac:dyDescent="0.2">
      <c r="A5060" s="481" t="s">
        <v>476</v>
      </c>
      <c r="B5060" s="345">
        <v>16</v>
      </c>
      <c r="C5060" s="387" t="str">
        <f t="shared" si="511"/>
        <v>CC2.16</v>
      </c>
      <c r="D5060" s="388">
        <v>2</v>
      </c>
      <c r="E5060" s="504">
        <v>44161</v>
      </c>
      <c r="F5060" s="392" t="s">
        <v>558</v>
      </c>
      <c r="G5060" s="444">
        <f>INDEX([1]CAPS!$A:$A,MATCH(F:F,[1]CAPS!$H:$H,0))</f>
        <v>10442</v>
      </c>
      <c r="H5060" s="414" t="s">
        <v>237</v>
      </c>
      <c r="I5060" s="412" t="s">
        <v>238</v>
      </c>
      <c r="J5060" s="342" t="s">
        <v>276</v>
      </c>
      <c r="K5060" s="355">
        <v>0</v>
      </c>
      <c r="L5060" s="340">
        <v>0</v>
      </c>
      <c r="M5060" s="340" t="s">
        <v>276</v>
      </c>
      <c r="N5060" s="340">
        <v>0</v>
      </c>
      <c r="O5060" s="354">
        <v>1</v>
      </c>
      <c r="P5060" s="340">
        <v>0</v>
      </c>
      <c r="Q5060" s="340">
        <v>0</v>
      </c>
      <c r="S5060">
        <f t="shared" si="510"/>
        <v>1</v>
      </c>
    </row>
    <row r="5061" spans="1:19" ht="16" hidden="1" x14ac:dyDescent="0.2">
      <c r="A5061" s="481" t="s">
        <v>476</v>
      </c>
      <c r="B5061" s="345">
        <v>16</v>
      </c>
      <c r="C5061" s="387" t="str">
        <f t="shared" si="511"/>
        <v>CC2.16</v>
      </c>
      <c r="D5061" s="388">
        <v>2</v>
      </c>
      <c r="E5061" s="504">
        <v>44161</v>
      </c>
      <c r="F5061" s="392" t="s">
        <v>560</v>
      </c>
      <c r="G5061" s="444">
        <f>INDEX([1]CAPS!$A:$A,MATCH(F:F,[1]CAPS!$H:$H,0))</f>
        <v>2451</v>
      </c>
      <c r="H5061" s="414" t="s">
        <v>237</v>
      </c>
      <c r="I5061" s="412" t="s">
        <v>238</v>
      </c>
      <c r="J5061" s="342" t="s">
        <v>276</v>
      </c>
      <c r="K5061" s="355">
        <v>0</v>
      </c>
      <c r="L5061" s="340">
        <v>0</v>
      </c>
      <c r="M5061" s="340" t="s">
        <v>276</v>
      </c>
      <c r="N5061" s="340" t="s">
        <v>276</v>
      </c>
      <c r="O5061" s="354">
        <v>2</v>
      </c>
      <c r="P5061" s="340">
        <v>0</v>
      </c>
      <c r="Q5061" s="340">
        <v>0</v>
      </c>
      <c r="R5061" t="s">
        <v>913</v>
      </c>
      <c r="S5061">
        <f t="shared" si="510"/>
        <v>2</v>
      </c>
    </row>
    <row r="5062" spans="1:19" ht="16" hidden="1" x14ac:dyDescent="0.2">
      <c r="A5062" s="481" t="s">
        <v>476</v>
      </c>
      <c r="B5062" s="345">
        <v>17</v>
      </c>
      <c r="C5062" s="387" t="str">
        <f t="shared" si="511"/>
        <v>CC2.17</v>
      </c>
      <c r="D5062" s="388">
        <v>2</v>
      </c>
      <c r="E5062" s="504">
        <v>44161</v>
      </c>
      <c r="F5062" s="383" t="s">
        <v>126</v>
      </c>
      <c r="G5062" s="444">
        <f>INDEX([1]CAPS!$A:$A,MATCH(F:F,[1]CAPS!$H:$H,0))</f>
        <v>7943</v>
      </c>
      <c r="H5062" s="414" t="s">
        <v>236</v>
      </c>
      <c r="I5062" s="412" t="s">
        <v>242</v>
      </c>
      <c r="J5062" s="342" t="s">
        <v>276</v>
      </c>
      <c r="K5062" s="355">
        <v>1</v>
      </c>
      <c r="L5062" s="340">
        <v>0</v>
      </c>
      <c r="M5062" s="340">
        <v>0</v>
      </c>
      <c r="N5062" s="340">
        <v>0</v>
      </c>
      <c r="O5062" s="354">
        <v>2</v>
      </c>
      <c r="P5062" s="340">
        <v>0</v>
      </c>
      <c r="Q5062" s="340">
        <v>0</v>
      </c>
      <c r="S5062">
        <f t="shared" si="510"/>
        <v>3</v>
      </c>
    </row>
    <row r="5063" spans="1:19" ht="16" x14ac:dyDescent="0.2">
      <c r="A5063" s="481" t="s">
        <v>476</v>
      </c>
      <c r="B5063" s="345">
        <v>17</v>
      </c>
      <c r="C5063" s="387" t="str">
        <f t="shared" si="511"/>
        <v>CC2.17</v>
      </c>
      <c r="D5063" s="388">
        <v>2</v>
      </c>
      <c r="E5063" s="504">
        <v>44161</v>
      </c>
      <c r="F5063" s="383" t="s">
        <v>129</v>
      </c>
      <c r="G5063" s="444">
        <f>INDEX([1]CAPS!$A:$A,MATCH(F:F,[1]CAPS!$H:$H,0))</f>
        <v>5532</v>
      </c>
      <c r="H5063" s="414" t="s">
        <v>233</v>
      </c>
      <c r="I5063" s="412" t="s">
        <v>238</v>
      </c>
      <c r="J5063" s="342" t="s">
        <v>276</v>
      </c>
      <c r="K5063" s="355">
        <v>8</v>
      </c>
      <c r="L5063" s="340">
        <v>0</v>
      </c>
      <c r="M5063" s="340">
        <v>0</v>
      </c>
      <c r="N5063" s="340">
        <v>0</v>
      </c>
      <c r="O5063" s="354" t="s">
        <v>276</v>
      </c>
      <c r="P5063" s="354" t="s">
        <v>276</v>
      </c>
      <c r="Q5063" s="354" t="s">
        <v>276</v>
      </c>
      <c r="S5063">
        <f>SUM(J5063:K5063)</f>
        <v>8</v>
      </c>
    </row>
    <row r="5064" spans="1:19" ht="16" hidden="1" x14ac:dyDescent="0.2">
      <c r="A5064" s="481" t="s">
        <v>476</v>
      </c>
      <c r="B5064" s="345">
        <v>17</v>
      </c>
      <c r="C5064" s="387" t="str">
        <f t="shared" si="511"/>
        <v>CC2.17</v>
      </c>
      <c r="D5064" s="388">
        <v>2</v>
      </c>
      <c r="E5064" s="504">
        <v>44161</v>
      </c>
      <c r="F5064" s="383" t="s">
        <v>479</v>
      </c>
      <c r="G5064" s="444">
        <f>INDEX([1]CAPS!$A:$A,MATCH(F:F,[1]CAPS!$H:$H,0))</f>
        <v>11190</v>
      </c>
      <c r="H5064" s="414" t="s">
        <v>496</v>
      </c>
      <c r="I5064" s="412" t="s">
        <v>672</v>
      </c>
      <c r="J5064" s="342" t="s">
        <v>276</v>
      </c>
      <c r="K5064" s="355">
        <v>0</v>
      </c>
      <c r="L5064" s="340">
        <v>0</v>
      </c>
      <c r="M5064" s="340" t="s">
        <v>276</v>
      </c>
      <c r="N5064" s="340">
        <v>0</v>
      </c>
      <c r="O5064" s="354">
        <v>13</v>
      </c>
      <c r="P5064" s="340">
        <v>0</v>
      </c>
      <c r="Q5064" s="340">
        <v>0</v>
      </c>
      <c r="S5064">
        <f t="shared" si="510"/>
        <v>13</v>
      </c>
    </row>
    <row r="5065" spans="1:19" ht="16" hidden="1" x14ac:dyDescent="0.2">
      <c r="A5065" s="481" t="s">
        <v>476</v>
      </c>
      <c r="B5065" s="345">
        <v>17</v>
      </c>
      <c r="C5065" s="387" t="str">
        <f t="shared" si="511"/>
        <v>CC2.17</v>
      </c>
      <c r="D5065" s="388">
        <v>2</v>
      </c>
      <c r="E5065" s="504">
        <v>44161</v>
      </c>
      <c r="F5065" s="383" t="s">
        <v>128</v>
      </c>
      <c r="G5065" s="444">
        <f>INDEX([1]CAPS!$A:$A,MATCH(F:F,[1]CAPS!$H:$H,0))</f>
        <v>3243</v>
      </c>
      <c r="H5065" s="414" t="s">
        <v>237</v>
      </c>
      <c r="I5065" s="412" t="s">
        <v>672</v>
      </c>
      <c r="J5065" s="342" t="s">
        <v>276</v>
      </c>
      <c r="K5065" s="355">
        <v>0</v>
      </c>
      <c r="L5065" s="340">
        <v>0</v>
      </c>
      <c r="M5065" s="340" t="s">
        <v>276</v>
      </c>
      <c r="N5065" s="340" t="s">
        <v>276</v>
      </c>
      <c r="O5065" s="354">
        <v>6</v>
      </c>
      <c r="P5065" s="340">
        <v>0</v>
      </c>
      <c r="Q5065" s="340">
        <v>0</v>
      </c>
      <c r="S5065">
        <f t="shared" si="510"/>
        <v>6</v>
      </c>
    </row>
    <row r="5066" spans="1:19" ht="16" hidden="1" x14ac:dyDescent="0.2">
      <c r="A5066" s="481" t="s">
        <v>476</v>
      </c>
      <c r="B5066" s="345">
        <v>17</v>
      </c>
      <c r="C5066" s="387" t="str">
        <f t="shared" si="511"/>
        <v>CC2.17</v>
      </c>
      <c r="D5066" s="388">
        <v>2</v>
      </c>
      <c r="E5066" s="504">
        <v>44161</v>
      </c>
      <c r="F5066" s="383" t="s">
        <v>134</v>
      </c>
      <c r="G5066" s="444">
        <f>INDEX([1]CAPS!$A:$A,MATCH(F:F,[1]CAPS!$H:$H,0))</f>
        <v>2302</v>
      </c>
      <c r="H5066" s="414" t="s">
        <v>233</v>
      </c>
      <c r="I5066" s="412" t="s">
        <v>238</v>
      </c>
      <c r="J5066" s="342" t="s">
        <v>276</v>
      </c>
      <c r="K5066" s="355">
        <v>1</v>
      </c>
      <c r="L5066" s="340">
        <v>0</v>
      </c>
      <c r="M5066" s="340">
        <v>0</v>
      </c>
      <c r="N5066" s="340">
        <v>0</v>
      </c>
      <c r="O5066" s="354">
        <v>2</v>
      </c>
      <c r="P5066" s="340">
        <v>0</v>
      </c>
      <c r="Q5066" s="340">
        <v>0</v>
      </c>
      <c r="S5066">
        <f t="shared" si="510"/>
        <v>3</v>
      </c>
    </row>
    <row r="5067" spans="1:19" ht="32" hidden="1" x14ac:dyDescent="0.2">
      <c r="A5067" s="481" t="s">
        <v>476</v>
      </c>
      <c r="B5067" s="345">
        <v>17</v>
      </c>
      <c r="C5067" s="387" t="str">
        <f t="shared" si="511"/>
        <v>CC2.17</v>
      </c>
      <c r="D5067" s="388">
        <v>2</v>
      </c>
      <c r="E5067" s="504">
        <v>44161</v>
      </c>
      <c r="F5067" s="383" t="s">
        <v>232</v>
      </c>
      <c r="G5067" s="444">
        <f>INDEX([1]CAPS!$A:$A,MATCH(F:F,[1]CAPS!$H:$H,0))</f>
        <v>8875</v>
      </c>
      <c r="H5067" s="414" t="s">
        <v>236</v>
      </c>
      <c r="I5067" s="412" t="s">
        <v>672</v>
      </c>
      <c r="J5067" s="342" t="s">
        <v>276</v>
      </c>
      <c r="K5067" s="340">
        <v>0</v>
      </c>
      <c r="L5067" s="340">
        <v>0</v>
      </c>
      <c r="M5067" s="340">
        <v>0</v>
      </c>
      <c r="N5067" s="340">
        <v>0</v>
      </c>
      <c r="O5067" s="354">
        <v>13</v>
      </c>
      <c r="P5067" s="340">
        <v>0</v>
      </c>
      <c r="Q5067" s="340">
        <v>0</v>
      </c>
      <c r="S5067">
        <f t="shared" ref="S5067:S5130" si="514">SUM(J5067:K5067)+O5067</f>
        <v>13</v>
      </c>
    </row>
    <row r="5068" spans="1:19" ht="16" hidden="1" x14ac:dyDescent="0.2">
      <c r="A5068" s="481" t="s">
        <v>476</v>
      </c>
      <c r="B5068" s="345">
        <v>17</v>
      </c>
      <c r="C5068" s="387" t="str">
        <f t="shared" si="511"/>
        <v>CC2.17</v>
      </c>
      <c r="D5068" s="388">
        <v>2</v>
      </c>
      <c r="E5068" s="504">
        <v>44161</v>
      </c>
      <c r="F5068" s="392" t="s">
        <v>560</v>
      </c>
      <c r="G5068" s="444">
        <f>INDEX([1]CAPS!$A:$A,MATCH(F:F,[1]CAPS!$H:$H,0))</f>
        <v>2451</v>
      </c>
      <c r="H5068" s="414" t="s">
        <v>237</v>
      </c>
      <c r="I5068" s="412" t="s">
        <v>238</v>
      </c>
      <c r="J5068" s="342" t="s">
        <v>276</v>
      </c>
      <c r="K5068" s="340">
        <v>0</v>
      </c>
      <c r="L5068" s="340">
        <v>0</v>
      </c>
      <c r="M5068" s="340" t="s">
        <v>276</v>
      </c>
      <c r="N5068" s="340" t="s">
        <v>276</v>
      </c>
      <c r="O5068" s="354">
        <v>2</v>
      </c>
      <c r="P5068" s="340">
        <v>0</v>
      </c>
      <c r="Q5068" s="340">
        <v>0</v>
      </c>
      <c r="R5068" t="s">
        <v>913</v>
      </c>
      <c r="S5068">
        <f t="shared" si="514"/>
        <v>2</v>
      </c>
    </row>
    <row r="5069" spans="1:19" ht="32" hidden="1" x14ac:dyDescent="0.2">
      <c r="A5069" s="481" t="s">
        <v>476</v>
      </c>
      <c r="B5069" s="345">
        <v>18</v>
      </c>
      <c r="C5069" s="387" t="str">
        <f t="shared" si="511"/>
        <v>CC2.18</v>
      </c>
      <c r="D5069" s="388">
        <v>2</v>
      </c>
      <c r="E5069" s="504">
        <v>44161</v>
      </c>
      <c r="F5069" s="383" t="s">
        <v>232</v>
      </c>
      <c r="G5069" s="444">
        <f>INDEX([1]CAPS!$A:$A,MATCH(F:F,[1]CAPS!$H:$H,0))</f>
        <v>8875</v>
      </c>
      <c r="H5069" s="414" t="s">
        <v>236</v>
      </c>
      <c r="I5069" s="412" t="s">
        <v>672</v>
      </c>
      <c r="J5069" s="342" t="s">
        <v>276</v>
      </c>
      <c r="K5069" s="355">
        <v>0</v>
      </c>
      <c r="L5069" s="340">
        <v>0</v>
      </c>
      <c r="M5069" s="340">
        <v>0</v>
      </c>
      <c r="N5069" s="340">
        <v>0</v>
      </c>
      <c r="O5069" s="354">
        <v>3</v>
      </c>
      <c r="P5069" s="340">
        <v>0</v>
      </c>
      <c r="Q5069" s="340">
        <v>0</v>
      </c>
      <c r="S5069">
        <f t="shared" si="514"/>
        <v>3</v>
      </c>
    </row>
    <row r="5070" spans="1:19" ht="16" hidden="1" x14ac:dyDescent="0.2">
      <c r="A5070" s="481" t="s">
        <v>476</v>
      </c>
      <c r="B5070" s="345">
        <v>18</v>
      </c>
      <c r="C5070" s="387" t="str">
        <f t="shared" si="511"/>
        <v>CC2.18</v>
      </c>
      <c r="D5070" s="388">
        <v>2</v>
      </c>
      <c r="E5070" s="504">
        <v>44161</v>
      </c>
      <c r="F5070" s="392" t="s">
        <v>558</v>
      </c>
      <c r="G5070" s="444">
        <f>INDEX([1]CAPS!$A:$A,MATCH(F:F,[1]CAPS!$H:$H,0))</f>
        <v>10442</v>
      </c>
      <c r="H5070" s="414" t="s">
        <v>237</v>
      </c>
      <c r="I5070" s="412" t="s">
        <v>238</v>
      </c>
      <c r="J5070" s="342" t="s">
        <v>276</v>
      </c>
      <c r="K5070" s="340">
        <v>0</v>
      </c>
      <c r="L5070" s="340">
        <v>0</v>
      </c>
      <c r="M5070" s="340" t="s">
        <v>276</v>
      </c>
      <c r="N5070" s="340">
        <v>0</v>
      </c>
      <c r="O5070" s="354">
        <v>1</v>
      </c>
      <c r="P5070" s="340">
        <v>0</v>
      </c>
      <c r="Q5070" s="340">
        <v>0</v>
      </c>
      <c r="R5070" t="s">
        <v>575</v>
      </c>
      <c r="S5070">
        <f t="shared" si="514"/>
        <v>1</v>
      </c>
    </row>
    <row r="5071" spans="1:19" ht="16" hidden="1" x14ac:dyDescent="0.2">
      <c r="A5071" s="481" t="s">
        <v>476</v>
      </c>
      <c r="B5071" s="345">
        <v>18</v>
      </c>
      <c r="C5071" s="387" t="str">
        <f t="shared" si="511"/>
        <v>CC2.18</v>
      </c>
      <c r="D5071" s="388">
        <v>2</v>
      </c>
      <c r="E5071" s="504">
        <v>44161</v>
      </c>
      <c r="F5071" s="383" t="s">
        <v>128</v>
      </c>
      <c r="G5071" s="444">
        <f>INDEX([1]CAPS!$A:$A,MATCH(F:F,[1]CAPS!$H:$H,0))</f>
        <v>3243</v>
      </c>
      <c r="H5071" s="414" t="s">
        <v>237</v>
      </c>
      <c r="I5071" s="412" t="s">
        <v>672</v>
      </c>
      <c r="J5071" s="342" t="s">
        <v>276</v>
      </c>
      <c r="K5071" s="340">
        <v>0</v>
      </c>
      <c r="L5071" s="340">
        <v>0</v>
      </c>
      <c r="M5071" s="340" t="s">
        <v>276</v>
      </c>
      <c r="N5071" s="340">
        <v>0</v>
      </c>
      <c r="O5071" s="354">
        <v>1</v>
      </c>
      <c r="P5071" s="340">
        <v>0</v>
      </c>
      <c r="Q5071" s="340">
        <v>0</v>
      </c>
      <c r="S5071">
        <f t="shared" si="514"/>
        <v>1</v>
      </c>
    </row>
    <row r="5072" spans="1:19" ht="16" hidden="1" x14ac:dyDescent="0.2">
      <c r="A5072" s="481" t="s">
        <v>476</v>
      </c>
      <c r="B5072" s="345">
        <v>18</v>
      </c>
      <c r="C5072" s="387" t="str">
        <f t="shared" si="511"/>
        <v>CC2.18</v>
      </c>
      <c r="D5072" s="388">
        <v>2</v>
      </c>
      <c r="E5072" s="504">
        <v>44161</v>
      </c>
      <c r="F5072" s="392" t="s">
        <v>560</v>
      </c>
      <c r="G5072" s="444">
        <f>INDEX([1]CAPS!$A:$A,MATCH(F:F,[1]CAPS!$H:$H,0))</f>
        <v>2451</v>
      </c>
      <c r="H5072" s="414" t="s">
        <v>237</v>
      </c>
      <c r="I5072" s="412" t="s">
        <v>238</v>
      </c>
      <c r="J5072" s="342" t="s">
        <v>276</v>
      </c>
      <c r="K5072" s="340">
        <v>0</v>
      </c>
      <c r="L5072" s="340">
        <v>0</v>
      </c>
      <c r="M5072" s="340" t="s">
        <v>276</v>
      </c>
      <c r="N5072" s="340" t="s">
        <v>276</v>
      </c>
      <c r="O5072" s="354">
        <v>1</v>
      </c>
      <c r="P5072" s="340">
        <v>0</v>
      </c>
      <c r="Q5072" s="340">
        <v>0</v>
      </c>
      <c r="R5072" t="s">
        <v>913</v>
      </c>
      <c r="S5072">
        <f t="shared" si="514"/>
        <v>1</v>
      </c>
    </row>
    <row r="5073" spans="1:19" ht="32" hidden="1" x14ac:dyDescent="0.2">
      <c r="A5073" s="481" t="s">
        <v>476</v>
      </c>
      <c r="B5073" s="345">
        <v>19</v>
      </c>
      <c r="C5073" s="387" t="str">
        <f t="shared" si="511"/>
        <v>CC2.19</v>
      </c>
      <c r="D5073" s="388">
        <v>2</v>
      </c>
      <c r="E5073" s="504">
        <v>44161</v>
      </c>
      <c r="F5073" s="383" t="s">
        <v>232</v>
      </c>
      <c r="G5073" s="444">
        <f>INDEX([1]CAPS!$A:$A,MATCH(F:F,[1]CAPS!$H:$H,0))</f>
        <v>8875</v>
      </c>
      <c r="H5073" s="414" t="s">
        <v>236</v>
      </c>
      <c r="I5073" s="412" t="s">
        <v>672</v>
      </c>
      <c r="J5073" s="342" t="s">
        <v>276</v>
      </c>
      <c r="K5073" s="355">
        <v>0</v>
      </c>
      <c r="L5073" s="340">
        <v>0</v>
      </c>
      <c r="M5073" s="340">
        <v>0</v>
      </c>
      <c r="N5073" s="340">
        <v>0</v>
      </c>
      <c r="O5073" s="354">
        <v>1</v>
      </c>
      <c r="P5073" s="340">
        <v>0</v>
      </c>
      <c r="Q5073" s="340">
        <v>0</v>
      </c>
      <c r="S5073">
        <f t="shared" si="514"/>
        <v>1</v>
      </c>
    </row>
    <row r="5074" spans="1:19" ht="16" x14ac:dyDescent="0.2">
      <c r="A5074" s="481" t="s">
        <v>476</v>
      </c>
      <c r="B5074" s="345">
        <v>19</v>
      </c>
      <c r="C5074" s="387" t="str">
        <f t="shared" si="511"/>
        <v>CC2.19</v>
      </c>
      <c r="D5074" s="388">
        <v>2</v>
      </c>
      <c r="E5074" s="504">
        <v>44161</v>
      </c>
      <c r="F5074" s="383" t="s">
        <v>129</v>
      </c>
      <c r="G5074" s="444">
        <f>INDEX([1]CAPS!$A:$A,MATCH(F:F,[1]CAPS!$H:$H,0))</f>
        <v>5532</v>
      </c>
      <c r="H5074" s="414" t="s">
        <v>233</v>
      </c>
      <c r="I5074" s="412" t="s">
        <v>238</v>
      </c>
      <c r="J5074" s="342" t="s">
        <v>276</v>
      </c>
      <c r="K5074" s="355">
        <v>1</v>
      </c>
      <c r="L5074" s="340">
        <v>0</v>
      </c>
      <c r="M5074" s="340" t="s">
        <v>276</v>
      </c>
      <c r="N5074" s="340">
        <v>0</v>
      </c>
      <c r="O5074" s="354" t="s">
        <v>276</v>
      </c>
      <c r="P5074" s="354" t="s">
        <v>276</v>
      </c>
      <c r="Q5074" s="354" t="s">
        <v>276</v>
      </c>
      <c r="S5074">
        <f>SUM(J5074:K5074)</f>
        <v>1</v>
      </c>
    </row>
    <row r="5075" spans="1:19" ht="16" hidden="1" x14ac:dyDescent="0.2">
      <c r="A5075" s="481" t="s">
        <v>476</v>
      </c>
      <c r="B5075" s="345">
        <v>20</v>
      </c>
      <c r="C5075" s="387" t="str">
        <f t="shared" si="511"/>
        <v>CC2.20</v>
      </c>
      <c r="D5075" s="388">
        <v>2</v>
      </c>
      <c r="E5075" s="504">
        <v>44161</v>
      </c>
      <c r="F5075" s="383" t="s">
        <v>126</v>
      </c>
      <c r="G5075" s="444">
        <f>INDEX([1]CAPS!$A:$A,MATCH(F:F,[1]CAPS!$H:$H,0))</f>
        <v>7943</v>
      </c>
      <c r="H5075" s="414" t="s">
        <v>236</v>
      </c>
      <c r="I5075" s="412" t="s">
        <v>242</v>
      </c>
      <c r="J5075" s="342" t="s">
        <v>276</v>
      </c>
      <c r="K5075" s="355">
        <v>1</v>
      </c>
      <c r="L5075" s="340">
        <v>0</v>
      </c>
      <c r="M5075" s="340">
        <v>0</v>
      </c>
      <c r="N5075" s="340">
        <v>0</v>
      </c>
      <c r="O5075" s="340">
        <v>0</v>
      </c>
      <c r="P5075" s="340">
        <v>0</v>
      </c>
      <c r="Q5075" s="340">
        <v>0</v>
      </c>
      <c r="S5075">
        <f t="shared" si="514"/>
        <v>1</v>
      </c>
    </row>
    <row r="5076" spans="1:19" ht="16" x14ac:dyDescent="0.2">
      <c r="A5076" s="481" t="s">
        <v>490</v>
      </c>
      <c r="B5076" s="345">
        <v>1</v>
      </c>
      <c r="C5076" s="387" t="str">
        <f t="shared" ref="C5076:C5102" si="515">CONCATENATE(A5076,".",B5076)</f>
        <v>EW1.1</v>
      </c>
      <c r="D5076" s="388">
        <v>2</v>
      </c>
      <c r="E5076" s="504">
        <v>44161</v>
      </c>
      <c r="F5076" s="382" t="s">
        <v>127</v>
      </c>
      <c r="G5076" s="444">
        <f>INDEX([1]CAPS!$A:$A,MATCH(F:F,[1]CAPS!$H:$H,0))</f>
        <v>10605</v>
      </c>
      <c r="H5076" s="386"/>
      <c r="I5076" s="383"/>
      <c r="J5076" s="342" t="s">
        <v>276</v>
      </c>
      <c r="K5076" s="385">
        <v>12</v>
      </c>
      <c r="L5076" s="340">
        <v>0</v>
      </c>
      <c r="M5076" s="340" t="s">
        <v>276</v>
      </c>
      <c r="N5076" s="340">
        <v>0</v>
      </c>
      <c r="O5076" s="354" t="s">
        <v>276</v>
      </c>
      <c r="P5076" s="354" t="s">
        <v>276</v>
      </c>
      <c r="Q5076" s="354" t="s">
        <v>276</v>
      </c>
      <c r="S5076">
        <f t="shared" ref="S5076:S5078" si="516">SUM(J5076:K5076)</f>
        <v>12</v>
      </c>
    </row>
    <row r="5077" spans="1:19" ht="16" x14ac:dyDescent="0.2">
      <c r="A5077" s="481" t="s">
        <v>490</v>
      </c>
      <c r="B5077" s="345">
        <v>1</v>
      </c>
      <c r="C5077" s="387" t="str">
        <f t="shared" si="515"/>
        <v>EW1.1</v>
      </c>
      <c r="D5077" s="388">
        <v>2</v>
      </c>
      <c r="E5077" s="504">
        <v>44161</v>
      </c>
      <c r="F5077" s="382" t="s">
        <v>129</v>
      </c>
      <c r="G5077" s="444">
        <f>INDEX([1]CAPS!$A:$A,MATCH(F:F,[1]CAPS!$H:$H,0))</f>
        <v>5532</v>
      </c>
      <c r="H5077" s="386"/>
      <c r="I5077" s="383"/>
      <c r="J5077" s="342" t="s">
        <v>276</v>
      </c>
      <c r="K5077" s="355">
        <v>1</v>
      </c>
      <c r="L5077" s="340">
        <v>0</v>
      </c>
      <c r="M5077" s="340" t="s">
        <v>276</v>
      </c>
      <c r="N5077" s="340">
        <v>0</v>
      </c>
      <c r="O5077" s="354" t="s">
        <v>276</v>
      </c>
      <c r="P5077" s="354" t="s">
        <v>276</v>
      </c>
      <c r="Q5077" s="354" t="s">
        <v>276</v>
      </c>
      <c r="S5077">
        <f t="shared" si="516"/>
        <v>1</v>
      </c>
    </row>
    <row r="5078" spans="1:19" ht="16" x14ac:dyDescent="0.2">
      <c r="A5078" s="481" t="s">
        <v>490</v>
      </c>
      <c r="B5078" s="345">
        <v>1</v>
      </c>
      <c r="C5078" s="387" t="str">
        <f t="shared" si="515"/>
        <v>EW1.1</v>
      </c>
      <c r="D5078" s="388">
        <v>2</v>
      </c>
      <c r="E5078" s="504">
        <v>44161</v>
      </c>
      <c r="F5078" s="382" t="s">
        <v>159</v>
      </c>
      <c r="G5078" s="444">
        <f>INDEX([1]CAPS!$A:$A,MATCH(F:F,[1]CAPS!$H:$H,0))</f>
        <v>7138</v>
      </c>
      <c r="H5078" s="386"/>
      <c r="I5078" s="383"/>
      <c r="J5078" s="342" t="s">
        <v>276</v>
      </c>
      <c r="K5078" s="355">
        <v>4</v>
      </c>
      <c r="L5078" s="340">
        <v>0</v>
      </c>
      <c r="M5078" s="340" t="s">
        <v>276</v>
      </c>
      <c r="N5078" s="340">
        <v>0</v>
      </c>
      <c r="O5078" s="354" t="s">
        <v>276</v>
      </c>
      <c r="P5078" s="354" t="s">
        <v>276</v>
      </c>
      <c r="Q5078" s="354" t="s">
        <v>276</v>
      </c>
      <c r="S5078">
        <f t="shared" si="516"/>
        <v>4</v>
      </c>
    </row>
    <row r="5079" spans="1:19" ht="32" hidden="1" x14ac:dyDescent="0.2">
      <c r="A5079" s="481" t="s">
        <v>490</v>
      </c>
      <c r="B5079" s="345">
        <v>1</v>
      </c>
      <c r="C5079" s="387" t="str">
        <f t="shared" si="515"/>
        <v>EW1.1</v>
      </c>
      <c r="D5079" s="388">
        <v>2</v>
      </c>
      <c r="E5079" s="504">
        <v>44161</v>
      </c>
      <c r="F5079" s="382" t="s">
        <v>232</v>
      </c>
      <c r="G5079" s="444">
        <f>INDEX([1]CAPS!$A:$A,MATCH(F:F,[1]CAPS!$H:$H,0))</f>
        <v>8875</v>
      </c>
      <c r="H5079" s="386"/>
      <c r="I5079" s="383"/>
      <c r="J5079" s="342" t="s">
        <v>276</v>
      </c>
      <c r="K5079" s="355">
        <v>0</v>
      </c>
      <c r="L5079" s="340">
        <v>0</v>
      </c>
      <c r="M5079" s="340">
        <v>0</v>
      </c>
      <c r="N5079" s="340">
        <v>0</v>
      </c>
      <c r="O5079" s="354">
        <v>3</v>
      </c>
      <c r="P5079" s="340">
        <v>0</v>
      </c>
      <c r="Q5079" s="340">
        <v>0</v>
      </c>
      <c r="S5079">
        <f t="shared" si="514"/>
        <v>3</v>
      </c>
    </row>
    <row r="5080" spans="1:19" ht="16" x14ac:dyDescent="0.2">
      <c r="A5080" s="481" t="s">
        <v>490</v>
      </c>
      <c r="B5080" s="345">
        <v>2</v>
      </c>
      <c r="C5080" s="387" t="str">
        <f t="shared" si="515"/>
        <v>EW1.2</v>
      </c>
      <c r="D5080" s="388">
        <v>2</v>
      </c>
      <c r="E5080" s="504">
        <v>44161</v>
      </c>
      <c r="F5080" s="382" t="s">
        <v>127</v>
      </c>
      <c r="G5080" s="444">
        <f>INDEX([1]CAPS!$A:$A,MATCH(F:F,[1]CAPS!$H:$H,0))</f>
        <v>10605</v>
      </c>
      <c r="H5080" s="386"/>
      <c r="I5080" s="383"/>
      <c r="J5080" s="342" t="s">
        <v>276</v>
      </c>
      <c r="K5080" s="355">
        <v>5</v>
      </c>
      <c r="L5080" s="340">
        <v>0</v>
      </c>
      <c r="M5080" s="340" t="s">
        <v>276</v>
      </c>
      <c r="N5080" s="340">
        <v>0</v>
      </c>
      <c r="O5080" s="354" t="s">
        <v>276</v>
      </c>
      <c r="P5080" s="354" t="s">
        <v>276</v>
      </c>
      <c r="Q5080" s="354" t="s">
        <v>276</v>
      </c>
      <c r="S5080">
        <f t="shared" ref="S5080:S5081" si="517">SUM(J5080:K5080)</f>
        <v>5</v>
      </c>
    </row>
    <row r="5081" spans="1:19" ht="16" x14ac:dyDescent="0.2">
      <c r="A5081" s="481" t="s">
        <v>490</v>
      </c>
      <c r="B5081" s="345">
        <v>2</v>
      </c>
      <c r="C5081" s="387" t="str">
        <f t="shared" si="515"/>
        <v>EW1.2</v>
      </c>
      <c r="D5081" s="388">
        <v>2</v>
      </c>
      <c r="E5081" s="504">
        <v>44161</v>
      </c>
      <c r="F5081" s="382" t="s">
        <v>129</v>
      </c>
      <c r="G5081" s="444">
        <f>INDEX([1]CAPS!$A:$A,MATCH(F:F,[1]CAPS!$H:$H,0))</f>
        <v>5532</v>
      </c>
      <c r="H5081" s="386"/>
      <c r="I5081" s="383"/>
      <c r="J5081" s="342" t="s">
        <v>276</v>
      </c>
      <c r="K5081" s="355">
        <v>1</v>
      </c>
      <c r="L5081" s="340">
        <v>0</v>
      </c>
      <c r="M5081" s="340" t="s">
        <v>276</v>
      </c>
      <c r="N5081" s="340">
        <v>0</v>
      </c>
      <c r="O5081" s="354" t="s">
        <v>276</v>
      </c>
      <c r="P5081" s="354" t="s">
        <v>276</v>
      </c>
      <c r="Q5081" s="354" t="s">
        <v>276</v>
      </c>
      <c r="S5081">
        <f t="shared" si="517"/>
        <v>1</v>
      </c>
    </row>
    <row r="5082" spans="1:19" ht="32" hidden="1" x14ac:dyDescent="0.2">
      <c r="A5082" s="481" t="s">
        <v>490</v>
      </c>
      <c r="B5082" s="345">
        <v>2</v>
      </c>
      <c r="C5082" s="387" t="str">
        <f t="shared" si="515"/>
        <v>EW1.2</v>
      </c>
      <c r="D5082" s="388">
        <v>2</v>
      </c>
      <c r="E5082" s="504">
        <v>44161</v>
      </c>
      <c r="F5082" s="382" t="s">
        <v>232</v>
      </c>
      <c r="G5082" s="444">
        <f>INDEX([1]CAPS!$A:$A,MATCH(F:F,[1]CAPS!$H:$H,0))</f>
        <v>8875</v>
      </c>
      <c r="H5082" s="386"/>
      <c r="I5082" s="383"/>
      <c r="J5082" s="342" t="s">
        <v>276</v>
      </c>
      <c r="K5082" s="355">
        <v>0</v>
      </c>
      <c r="L5082" s="340">
        <v>0</v>
      </c>
      <c r="M5082" s="340">
        <v>0</v>
      </c>
      <c r="N5082" s="340">
        <v>0</v>
      </c>
      <c r="O5082" s="354">
        <v>4</v>
      </c>
      <c r="P5082" s="340">
        <v>0</v>
      </c>
      <c r="Q5082" s="340">
        <v>0</v>
      </c>
      <c r="S5082">
        <f t="shared" si="514"/>
        <v>4</v>
      </c>
    </row>
    <row r="5083" spans="1:19" ht="16" x14ac:dyDescent="0.2">
      <c r="A5083" s="481" t="s">
        <v>490</v>
      </c>
      <c r="B5083" s="345">
        <v>3</v>
      </c>
      <c r="C5083" s="387" t="str">
        <f t="shared" si="515"/>
        <v>EW1.3</v>
      </c>
      <c r="D5083" s="388">
        <v>2</v>
      </c>
      <c r="E5083" s="504">
        <v>44161</v>
      </c>
      <c r="F5083" s="382" t="s">
        <v>129</v>
      </c>
      <c r="G5083" s="444">
        <f>INDEX([1]CAPS!$A:$A,MATCH(F:F,[1]CAPS!$H:$H,0))</f>
        <v>5532</v>
      </c>
      <c r="H5083" s="386"/>
      <c r="I5083" s="383"/>
      <c r="J5083" s="342" t="s">
        <v>276</v>
      </c>
      <c r="K5083" s="355">
        <v>2</v>
      </c>
      <c r="L5083" s="340">
        <v>0</v>
      </c>
      <c r="M5083" s="340" t="s">
        <v>276</v>
      </c>
      <c r="N5083" s="340">
        <v>0</v>
      </c>
      <c r="O5083" s="354" t="s">
        <v>276</v>
      </c>
      <c r="P5083" s="354" t="s">
        <v>276</v>
      </c>
      <c r="Q5083" s="354" t="s">
        <v>276</v>
      </c>
      <c r="S5083">
        <f t="shared" ref="S5083:S5090" si="518">SUM(J5083:K5083)</f>
        <v>2</v>
      </c>
    </row>
    <row r="5084" spans="1:19" ht="16" x14ac:dyDescent="0.2">
      <c r="A5084" s="481" t="s">
        <v>490</v>
      </c>
      <c r="B5084" s="345">
        <v>4</v>
      </c>
      <c r="C5084" s="387" t="str">
        <f t="shared" si="515"/>
        <v>EW1.4</v>
      </c>
      <c r="D5084" s="388">
        <v>2</v>
      </c>
      <c r="E5084" s="504">
        <v>44161</v>
      </c>
      <c r="F5084" s="382" t="s">
        <v>129</v>
      </c>
      <c r="G5084" s="444">
        <f>INDEX([1]CAPS!$A:$A,MATCH(F:F,[1]CAPS!$H:$H,0))</f>
        <v>5532</v>
      </c>
      <c r="H5084" s="386"/>
      <c r="I5084" s="383"/>
      <c r="J5084" s="342" t="s">
        <v>276</v>
      </c>
      <c r="K5084" s="355">
        <v>4</v>
      </c>
      <c r="L5084" s="340">
        <v>0</v>
      </c>
      <c r="M5084" s="340" t="s">
        <v>276</v>
      </c>
      <c r="N5084" s="340">
        <v>0</v>
      </c>
      <c r="O5084" s="354" t="s">
        <v>276</v>
      </c>
      <c r="P5084" s="354" t="s">
        <v>276</v>
      </c>
      <c r="Q5084" s="354" t="s">
        <v>276</v>
      </c>
      <c r="S5084">
        <f t="shared" si="518"/>
        <v>4</v>
      </c>
    </row>
    <row r="5085" spans="1:19" ht="16" x14ac:dyDescent="0.2">
      <c r="A5085" s="481" t="s">
        <v>490</v>
      </c>
      <c r="B5085" s="345">
        <v>4</v>
      </c>
      <c r="C5085" s="387" t="str">
        <f t="shared" si="515"/>
        <v>EW1.4</v>
      </c>
      <c r="D5085" s="388">
        <v>2</v>
      </c>
      <c r="E5085" s="504">
        <v>44161</v>
      </c>
      <c r="F5085" s="382" t="s">
        <v>159</v>
      </c>
      <c r="G5085" s="444">
        <f>INDEX([1]CAPS!$A:$A,MATCH(F:F,[1]CAPS!$H:$H,0))</f>
        <v>7138</v>
      </c>
      <c r="H5085" s="386"/>
      <c r="I5085" s="383"/>
      <c r="J5085" s="342" t="s">
        <v>276</v>
      </c>
      <c r="K5085" s="355">
        <v>1</v>
      </c>
      <c r="L5085" s="340">
        <v>0</v>
      </c>
      <c r="M5085" s="340" t="s">
        <v>276</v>
      </c>
      <c r="N5085" s="340">
        <v>0</v>
      </c>
      <c r="O5085" s="354" t="s">
        <v>276</v>
      </c>
      <c r="P5085" s="354" t="s">
        <v>276</v>
      </c>
      <c r="Q5085" s="354" t="s">
        <v>276</v>
      </c>
      <c r="S5085">
        <f t="shared" si="518"/>
        <v>1</v>
      </c>
    </row>
    <row r="5086" spans="1:19" ht="16" x14ac:dyDescent="0.2">
      <c r="A5086" s="481" t="s">
        <v>490</v>
      </c>
      <c r="B5086" s="345">
        <v>5</v>
      </c>
      <c r="C5086" s="387" t="str">
        <f t="shared" si="515"/>
        <v>EW1.5</v>
      </c>
      <c r="D5086" s="388">
        <v>2</v>
      </c>
      <c r="E5086" s="504">
        <v>44161</v>
      </c>
      <c r="F5086" s="382" t="s">
        <v>129</v>
      </c>
      <c r="G5086" s="444">
        <f>INDEX([1]CAPS!$A:$A,MATCH(F:F,[1]CAPS!$H:$H,0))</f>
        <v>5532</v>
      </c>
      <c r="H5086" s="386"/>
      <c r="I5086" s="383"/>
      <c r="J5086" s="342" t="s">
        <v>276</v>
      </c>
      <c r="K5086" s="355">
        <v>6</v>
      </c>
      <c r="L5086" s="340">
        <v>0</v>
      </c>
      <c r="M5086" s="340" t="s">
        <v>276</v>
      </c>
      <c r="N5086" s="340">
        <v>0</v>
      </c>
      <c r="O5086" s="354" t="s">
        <v>276</v>
      </c>
      <c r="P5086" s="354" t="s">
        <v>276</v>
      </c>
      <c r="Q5086" s="354" t="s">
        <v>276</v>
      </c>
      <c r="S5086">
        <f t="shared" si="518"/>
        <v>6</v>
      </c>
    </row>
    <row r="5087" spans="1:19" ht="16" x14ac:dyDescent="0.2">
      <c r="A5087" s="481" t="s">
        <v>490</v>
      </c>
      <c r="B5087" s="345">
        <v>5</v>
      </c>
      <c r="C5087" s="387" t="str">
        <f t="shared" si="515"/>
        <v>EW1.5</v>
      </c>
      <c r="D5087" s="388">
        <v>2</v>
      </c>
      <c r="E5087" s="504">
        <v>44161</v>
      </c>
      <c r="F5087" s="382" t="s">
        <v>159</v>
      </c>
      <c r="G5087" s="444">
        <f>INDEX([1]CAPS!$A:$A,MATCH(F:F,[1]CAPS!$H:$H,0))</f>
        <v>7138</v>
      </c>
      <c r="H5087" s="386"/>
      <c r="I5087" s="383"/>
      <c r="J5087" s="342" t="s">
        <v>276</v>
      </c>
      <c r="K5087" s="355">
        <v>3</v>
      </c>
      <c r="L5087" s="340">
        <v>0</v>
      </c>
      <c r="M5087" s="340" t="s">
        <v>276</v>
      </c>
      <c r="N5087" s="340">
        <v>0</v>
      </c>
      <c r="O5087" s="354" t="s">
        <v>276</v>
      </c>
      <c r="P5087" s="354" t="s">
        <v>276</v>
      </c>
      <c r="Q5087" s="354" t="s">
        <v>276</v>
      </c>
      <c r="S5087">
        <f t="shared" si="518"/>
        <v>3</v>
      </c>
    </row>
    <row r="5088" spans="1:19" ht="16" x14ac:dyDescent="0.2">
      <c r="A5088" s="481" t="s">
        <v>490</v>
      </c>
      <c r="B5088" s="345">
        <v>6</v>
      </c>
      <c r="C5088" s="387" t="str">
        <f t="shared" si="515"/>
        <v>EW1.6</v>
      </c>
      <c r="D5088" s="388">
        <v>2</v>
      </c>
      <c r="E5088" s="504">
        <v>44161</v>
      </c>
      <c r="F5088" s="382" t="s">
        <v>129</v>
      </c>
      <c r="G5088" s="444">
        <f>INDEX([1]CAPS!$A:$A,MATCH(F:F,[1]CAPS!$H:$H,0))</f>
        <v>5532</v>
      </c>
      <c r="H5088" s="386"/>
      <c r="I5088" s="383"/>
      <c r="J5088" s="342" t="s">
        <v>276</v>
      </c>
      <c r="K5088" s="355">
        <v>5</v>
      </c>
      <c r="L5088" s="340">
        <v>0</v>
      </c>
      <c r="M5088" s="340" t="s">
        <v>276</v>
      </c>
      <c r="N5088" s="340">
        <v>0</v>
      </c>
      <c r="O5088" s="354" t="s">
        <v>276</v>
      </c>
      <c r="P5088" s="354" t="s">
        <v>276</v>
      </c>
      <c r="Q5088" s="354" t="s">
        <v>276</v>
      </c>
      <c r="S5088">
        <f t="shared" si="518"/>
        <v>5</v>
      </c>
    </row>
    <row r="5089" spans="1:19" ht="16" x14ac:dyDescent="0.2">
      <c r="A5089" s="481" t="s">
        <v>490</v>
      </c>
      <c r="B5089" s="345">
        <v>7</v>
      </c>
      <c r="C5089" s="387" t="str">
        <f t="shared" si="515"/>
        <v>EW1.7</v>
      </c>
      <c r="D5089" s="388">
        <v>2</v>
      </c>
      <c r="E5089" s="504">
        <v>44161</v>
      </c>
      <c r="F5089" s="382" t="s">
        <v>129</v>
      </c>
      <c r="G5089" s="444">
        <f>INDEX([1]CAPS!$A:$A,MATCH(F:F,[1]CAPS!$H:$H,0))</f>
        <v>5532</v>
      </c>
      <c r="H5089" s="386"/>
      <c r="I5089" s="383"/>
      <c r="J5089" s="342" t="s">
        <v>276</v>
      </c>
      <c r="K5089" s="355">
        <v>4</v>
      </c>
      <c r="L5089" s="340">
        <v>0</v>
      </c>
      <c r="M5089" s="340" t="s">
        <v>276</v>
      </c>
      <c r="N5089" s="340">
        <v>0</v>
      </c>
      <c r="O5089" s="354" t="s">
        <v>276</v>
      </c>
      <c r="P5089" s="354" t="s">
        <v>276</v>
      </c>
      <c r="Q5089" s="354" t="s">
        <v>276</v>
      </c>
      <c r="S5089">
        <f t="shared" si="518"/>
        <v>4</v>
      </c>
    </row>
    <row r="5090" spans="1:19" ht="16" x14ac:dyDescent="0.2">
      <c r="A5090" s="481" t="s">
        <v>490</v>
      </c>
      <c r="B5090" s="345">
        <v>7</v>
      </c>
      <c r="C5090" s="387" t="str">
        <f t="shared" si="515"/>
        <v>EW1.7</v>
      </c>
      <c r="D5090" s="388">
        <v>2</v>
      </c>
      <c r="E5090" s="504">
        <v>44161</v>
      </c>
      <c r="F5090" s="382" t="s">
        <v>159</v>
      </c>
      <c r="G5090" s="444">
        <f>INDEX([1]CAPS!$A:$A,MATCH(F:F,[1]CAPS!$H:$H,0))</f>
        <v>7138</v>
      </c>
      <c r="H5090" s="386"/>
      <c r="I5090" s="383"/>
      <c r="J5090" s="342" t="s">
        <v>276</v>
      </c>
      <c r="K5090" s="355">
        <v>6</v>
      </c>
      <c r="L5090" s="340">
        <v>0</v>
      </c>
      <c r="M5090" s="340" t="s">
        <v>276</v>
      </c>
      <c r="N5090" s="340">
        <v>0</v>
      </c>
      <c r="O5090" s="354" t="s">
        <v>276</v>
      </c>
      <c r="P5090" s="354" t="s">
        <v>276</v>
      </c>
      <c r="Q5090" s="354" t="s">
        <v>276</v>
      </c>
      <c r="S5090">
        <f t="shared" si="518"/>
        <v>6</v>
      </c>
    </row>
    <row r="5091" spans="1:19" ht="16" hidden="1" x14ac:dyDescent="0.2">
      <c r="A5091" s="481" t="s">
        <v>490</v>
      </c>
      <c r="B5091" s="345">
        <v>7</v>
      </c>
      <c r="C5091" s="387" t="str">
        <f t="shared" si="515"/>
        <v>EW1.7</v>
      </c>
      <c r="D5091" s="388">
        <v>2</v>
      </c>
      <c r="E5091" s="504">
        <v>44161</v>
      </c>
      <c r="F5091" s="382" t="s">
        <v>188</v>
      </c>
      <c r="G5091" s="444">
        <f>INDEX([1]CAPS!$A:$A,MATCH(F:F,[1]CAPS!$H:$H,0))</f>
        <v>3174</v>
      </c>
      <c r="H5091" s="386"/>
      <c r="I5091" s="383"/>
      <c r="J5091" s="342" t="s">
        <v>276</v>
      </c>
      <c r="K5091" s="355">
        <v>0</v>
      </c>
      <c r="L5091" s="340">
        <v>0</v>
      </c>
      <c r="M5091" s="340">
        <v>0</v>
      </c>
      <c r="N5091" s="340">
        <v>0</v>
      </c>
      <c r="O5091" s="340">
        <v>2</v>
      </c>
      <c r="P5091" s="340">
        <v>0</v>
      </c>
      <c r="Q5091" s="340">
        <v>0</v>
      </c>
      <c r="S5091">
        <f t="shared" si="514"/>
        <v>2</v>
      </c>
    </row>
    <row r="5092" spans="1:19" ht="16" x14ac:dyDescent="0.2">
      <c r="A5092" s="481" t="s">
        <v>490</v>
      </c>
      <c r="B5092" s="345">
        <v>8</v>
      </c>
      <c r="C5092" s="387" t="str">
        <f t="shared" si="515"/>
        <v>EW1.8</v>
      </c>
      <c r="D5092" s="388">
        <v>2</v>
      </c>
      <c r="E5092" s="504">
        <v>44161</v>
      </c>
      <c r="F5092" s="382" t="s">
        <v>129</v>
      </c>
      <c r="G5092" s="444">
        <f>INDEX([1]CAPS!$A:$A,MATCH(F:F,[1]CAPS!$H:$H,0))</f>
        <v>5532</v>
      </c>
      <c r="H5092" s="386"/>
      <c r="I5092" s="383"/>
      <c r="J5092" s="342" t="s">
        <v>276</v>
      </c>
      <c r="K5092" s="355">
        <v>4</v>
      </c>
      <c r="L5092" s="340">
        <v>0</v>
      </c>
      <c r="M5092" s="340" t="s">
        <v>276</v>
      </c>
      <c r="N5092" s="340">
        <v>0</v>
      </c>
      <c r="O5092" s="354" t="s">
        <v>276</v>
      </c>
      <c r="P5092" s="354" t="s">
        <v>276</v>
      </c>
      <c r="Q5092" s="354" t="s">
        <v>276</v>
      </c>
      <c r="S5092">
        <f t="shared" ref="S5092:S5094" si="519">SUM(J5092:K5092)</f>
        <v>4</v>
      </c>
    </row>
    <row r="5093" spans="1:19" ht="16" x14ac:dyDescent="0.2">
      <c r="A5093" s="481" t="s">
        <v>490</v>
      </c>
      <c r="B5093" s="345">
        <v>8</v>
      </c>
      <c r="C5093" s="387" t="str">
        <f t="shared" si="515"/>
        <v>EW1.8</v>
      </c>
      <c r="D5093" s="388">
        <v>2</v>
      </c>
      <c r="E5093" s="504">
        <v>44161</v>
      </c>
      <c r="F5093" s="382" t="s">
        <v>159</v>
      </c>
      <c r="G5093" s="444">
        <f>INDEX([1]CAPS!$A:$A,MATCH(F:F,[1]CAPS!$H:$H,0))</f>
        <v>7138</v>
      </c>
      <c r="H5093" s="386"/>
      <c r="I5093" s="383"/>
      <c r="J5093" s="342" t="s">
        <v>276</v>
      </c>
      <c r="K5093" s="355">
        <v>7</v>
      </c>
      <c r="L5093" s="340">
        <v>0</v>
      </c>
      <c r="M5093" s="340" t="s">
        <v>276</v>
      </c>
      <c r="N5093" s="340">
        <v>0</v>
      </c>
      <c r="O5093" s="354" t="s">
        <v>276</v>
      </c>
      <c r="P5093" s="354" t="s">
        <v>276</v>
      </c>
      <c r="Q5093" s="354" t="s">
        <v>276</v>
      </c>
      <c r="S5093">
        <f t="shared" si="519"/>
        <v>7</v>
      </c>
    </row>
    <row r="5094" spans="1:19" ht="16" x14ac:dyDescent="0.2">
      <c r="A5094" s="481" t="s">
        <v>490</v>
      </c>
      <c r="B5094" s="345">
        <v>9</v>
      </c>
      <c r="C5094" s="387" t="str">
        <f t="shared" si="515"/>
        <v>EW1.9</v>
      </c>
      <c r="D5094" s="388">
        <v>2</v>
      </c>
      <c r="E5094" s="504">
        <v>44161</v>
      </c>
      <c r="F5094" s="382" t="s">
        <v>129</v>
      </c>
      <c r="G5094" s="444">
        <f>INDEX([1]CAPS!$A:$A,MATCH(F:F,[1]CAPS!$H:$H,0))</f>
        <v>5532</v>
      </c>
      <c r="H5094" s="386"/>
      <c r="I5094" s="383"/>
      <c r="J5094" s="342" t="s">
        <v>276</v>
      </c>
      <c r="K5094" s="355">
        <v>9</v>
      </c>
      <c r="L5094" s="340">
        <v>0</v>
      </c>
      <c r="M5094" s="340" t="s">
        <v>276</v>
      </c>
      <c r="N5094" s="340">
        <v>0</v>
      </c>
      <c r="O5094" s="354" t="s">
        <v>276</v>
      </c>
      <c r="P5094" s="354" t="s">
        <v>276</v>
      </c>
      <c r="Q5094" s="354" t="s">
        <v>276</v>
      </c>
      <c r="S5094">
        <f t="shared" si="519"/>
        <v>9</v>
      </c>
    </row>
    <row r="5095" spans="1:19" ht="16" hidden="1" x14ac:dyDescent="0.2">
      <c r="A5095" s="481" t="s">
        <v>490</v>
      </c>
      <c r="B5095" s="345">
        <v>10</v>
      </c>
      <c r="C5095" s="387" t="str">
        <f t="shared" si="515"/>
        <v>EW1.10</v>
      </c>
      <c r="D5095" s="388">
        <v>2</v>
      </c>
      <c r="E5095" s="504">
        <v>44161</v>
      </c>
      <c r="F5095" s="382" t="s">
        <v>493</v>
      </c>
      <c r="G5095" s="444">
        <f>INDEX([1]CAPS!$A:$A,MATCH(F:F,[1]CAPS!$H:$H,0))</f>
        <v>6404</v>
      </c>
      <c r="H5095" s="386"/>
      <c r="I5095" s="383"/>
      <c r="J5095" s="342" t="s">
        <v>276</v>
      </c>
      <c r="K5095" s="355">
        <v>0</v>
      </c>
      <c r="L5095" s="340">
        <v>0</v>
      </c>
      <c r="M5095" s="340" t="s">
        <v>276</v>
      </c>
      <c r="N5095" s="340">
        <v>0</v>
      </c>
      <c r="O5095" s="354">
        <v>1</v>
      </c>
      <c r="P5095" s="340">
        <v>0</v>
      </c>
      <c r="Q5095" s="340">
        <v>0</v>
      </c>
      <c r="S5095">
        <f t="shared" si="514"/>
        <v>1</v>
      </c>
    </row>
    <row r="5096" spans="1:19" ht="16" x14ac:dyDescent="0.2">
      <c r="A5096" s="481" t="s">
        <v>490</v>
      </c>
      <c r="B5096" s="345">
        <v>11</v>
      </c>
      <c r="C5096" s="387" t="str">
        <f t="shared" si="515"/>
        <v>EW1.11</v>
      </c>
      <c r="D5096" s="388">
        <v>2</v>
      </c>
      <c r="E5096" s="504">
        <v>44161</v>
      </c>
      <c r="F5096" s="383" t="s">
        <v>129</v>
      </c>
      <c r="G5096" s="444">
        <f>INDEX([1]CAPS!$A:$A,MATCH(F:F,[1]CAPS!$H:$H,0))</f>
        <v>5532</v>
      </c>
      <c r="H5096" s="386"/>
      <c r="I5096" s="389"/>
      <c r="J5096" s="342" t="s">
        <v>276</v>
      </c>
      <c r="K5096" s="355">
        <v>1</v>
      </c>
      <c r="L5096" s="340">
        <v>0</v>
      </c>
      <c r="M5096" s="340" t="s">
        <v>276</v>
      </c>
      <c r="N5096" s="340">
        <v>0</v>
      </c>
      <c r="O5096" s="354" t="s">
        <v>276</v>
      </c>
      <c r="P5096" s="354" t="s">
        <v>276</v>
      </c>
      <c r="Q5096" s="354" t="s">
        <v>276</v>
      </c>
      <c r="S5096">
        <f>SUM(J5096:K5096)</f>
        <v>1</v>
      </c>
    </row>
    <row r="5097" spans="1:19" ht="16" hidden="1" x14ac:dyDescent="0.2">
      <c r="A5097" s="481" t="s">
        <v>490</v>
      </c>
      <c r="B5097" s="345">
        <v>11</v>
      </c>
      <c r="C5097" s="387" t="str">
        <f t="shared" si="515"/>
        <v>EW1.11</v>
      </c>
      <c r="D5097" s="388">
        <v>2</v>
      </c>
      <c r="E5097" s="504">
        <v>44161</v>
      </c>
      <c r="F5097" s="383" t="s">
        <v>188</v>
      </c>
      <c r="G5097" s="444">
        <f>INDEX([1]CAPS!$A:$A,MATCH(F:F,[1]CAPS!$H:$H,0))</f>
        <v>3174</v>
      </c>
      <c r="H5097" s="386"/>
      <c r="I5097" s="389"/>
      <c r="J5097" s="342" t="s">
        <v>276</v>
      </c>
      <c r="K5097" s="355">
        <v>0</v>
      </c>
      <c r="L5097" s="340">
        <v>0</v>
      </c>
      <c r="M5097" s="340">
        <v>0</v>
      </c>
      <c r="N5097" s="340">
        <v>0</v>
      </c>
      <c r="O5097" s="354">
        <v>1</v>
      </c>
      <c r="P5097" s="340">
        <v>0</v>
      </c>
      <c r="Q5097" s="340">
        <v>0</v>
      </c>
      <c r="S5097">
        <f t="shared" si="514"/>
        <v>1</v>
      </c>
    </row>
    <row r="5098" spans="1:19" ht="16" x14ac:dyDescent="0.2">
      <c r="A5098" s="481" t="s">
        <v>490</v>
      </c>
      <c r="B5098" s="345">
        <v>12</v>
      </c>
      <c r="C5098" s="387" t="str">
        <f t="shared" si="515"/>
        <v>EW1.12</v>
      </c>
      <c r="D5098" s="388">
        <v>2</v>
      </c>
      <c r="E5098" s="504">
        <v>44161</v>
      </c>
      <c r="F5098" s="383" t="s">
        <v>129</v>
      </c>
      <c r="G5098" s="444">
        <f>INDEX([1]CAPS!$A:$A,MATCH(F:F,[1]CAPS!$H:$H,0))</f>
        <v>5532</v>
      </c>
      <c r="H5098" s="386"/>
      <c r="I5098" s="389"/>
      <c r="J5098" s="342" t="s">
        <v>276</v>
      </c>
      <c r="K5098" s="355">
        <v>1</v>
      </c>
      <c r="L5098" s="340">
        <v>0</v>
      </c>
      <c r="M5098" s="340" t="s">
        <v>276</v>
      </c>
      <c r="N5098" s="340">
        <v>0</v>
      </c>
      <c r="O5098" s="354" t="s">
        <v>276</v>
      </c>
      <c r="P5098" s="354" t="s">
        <v>276</v>
      </c>
      <c r="Q5098" s="354" t="s">
        <v>276</v>
      </c>
      <c r="S5098">
        <f t="shared" ref="S5098:S5100" si="520">SUM(J5098:K5098)</f>
        <v>1</v>
      </c>
    </row>
    <row r="5099" spans="1:19" ht="16" x14ac:dyDescent="0.2">
      <c r="A5099" s="481" t="s">
        <v>490</v>
      </c>
      <c r="B5099" s="345">
        <v>13</v>
      </c>
      <c r="C5099" s="387" t="str">
        <f t="shared" si="515"/>
        <v>EW1.13</v>
      </c>
      <c r="D5099" s="388">
        <v>2</v>
      </c>
      <c r="E5099" s="504">
        <v>44161</v>
      </c>
      <c r="F5099" s="383" t="s">
        <v>129</v>
      </c>
      <c r="G5099" s="444">
        <f>INDEX([1]CAPS!$A:$A,MATCH(F:F,[1]CAPS!$H:$H,0))</f>
        <v>5532</v>
      </c>
      <c r="H5099" s="386"/>
      <c r="I5099" s="389"/>
      <c r="J5099" s="342" t="s">
        <v>276</v>
      </c>
      <c r="K5099" s="355">
        <v>4</v>
      </c>
      <c r="L5099" s="340">
        <v>0</v>
      </c>
      <c r="M5099" s="340" t="s">
        <v>276</v>
      </c>
      <c r="N5099" s="340">
        <v>0</v>
      </c>
      <c r="O5099" s="354" t="s">
        <v>276</v>
      </c>
      <c r="P5099" s="354" t="s">
        <v>276</v>
      </c>
      <c r="Q5099" s="354" t="s">
        <v>276</v>
      </c>
      <c r="S5099">
        <f t="shared" si="520"/>
        <v>4</v>
      </c>
    </row>
    <row r="5100" spans="1:19" ht="16" x14ac:dyDescent="0.2">
      <c r="A5100" s="481" t="s">
        <v>490</v>
      </c>
      <c r="B5100" s="345">
        <v>14</v>
      </c>
      <c r="C5100" s="387" t="str">
        <f t="shared" si="515"/>
        <v>EW1.14</v>
      </c>
      <c r="D5100" s="388">
        <v>2</v>
      </c>
      <c r="E5100" s="504">
        <v>44161</v>
      </c>
      <c r="F5100" s="383" t="s">
        <v>129</v>
      </c>
      <c r="G5100" s="444">
        <f>INDEX([1]CAPS!$A:$A,MATCH(F:F,[1]CAPS!$H:$H,0))</f>
        <v>5532</v>
      </c>
      <c r="H5100" s="386"/>
      <c r="I5100" s="389"/>
      <c r="J5100" s="342" t="s">
        <v>276</v>
      </c>
      <c r="K5100" s="355">
        <v>2</v>
      </c>
      <c r="L5100" s="340">
        <v>0</v>
      </c>
      <c r="M5100" s="340" t="s">
        <v>276</v>
      </c>
      <c r="N5100" s="340">
        <v>0</v>
      </c>
      <c r="O5100" s="354" t="s">
        <v>276</v>
      </c>
      <c r="P5100" s="354" t="s">
        <v>276</v>
      </c>
      <c r="Q5100" s="354" t="s">
        <v>276</v>
      </c>
      <c r="S5100">
        <f t="shared" si="520"/>
        <v>2</v>
      </c>
    </row>
    <row r="5101" spans="1:19" ht="32" hidden="1" x14ac:dyDescent="0.2">
      <c r="A5101" s="481" t="s">
        <v>490</v>
      </c>
      <c r="B5101" s="345">
        <v>14</v>
      </c>
      <c r="C5101" s="387" t="str">
        <f t="shared" si="515"/>
        <v>EW1.14</v>
      </c>
      <c r="D5101" s="388">
        <v>2</v>
      </c>
      <c r="E5101" s="504">
        <v>44161</v>
      </c>
      <c r="F5101" s="383" t="s">
        <v>232</v>
      </c>
      <c r="G5101" s="444">
        <f>INDEX([1]CAPS!$A:$A,MATCH(F:F,[1]CAPS!$H:$H,0))</f>
        <v>8875</v>
      </c>
      <c r="H5101" s="386"/>
      <c r="I5101" s="389"/>
      <c r="J5101" s="342" t="s">
        <v>276</v>
      </c>
      <c r="K5101" s="355">
        <v>0</v>
      </c>
      <c r="L5101" s="340">
        <v>0</v>
      </c>
      <c r="M5101" s="340">
        <v>0</v>
      </c>
      <c r="N5101" s="340">
        <v>0</v>
      </c>
      <c r="O5101" s="354">
        <v>1</v>
      </c>
      <c r="P5101" s="340">
        <v>0</v>
      </c>
      <c r="Q5101" s="340">
        <v>0</v>
      </c>
      <c r="S5101">
        <f t="shared" si="514"/>
        <v>1</v>
      </c>
    </row>
    <row r="5102" spans="1:19" ht="16" x14ac:dyDescent="0.2">
      <c r="A5102" s="481" t="s">
        <v>490</v>
      </c>
      <c r="B5102" s="345">
        <v>17</v>
      </c>
      <c r="C5102" s="387" t="str">
        <f t="shared" si="515"/>
        <v>EW1.17</v>
      </c>
      <c r="D5102" s="388">
        <v>2</v>
      </c>
      <c r="E5102" s="504">
        <v>44161</v>
      </c>
      <c r="F5102" s="383" t="s">
        <v>159</v>
      </c>
      <c r="G5102" s="444">
        <f>INDEX([1]CAPS!$A:$A,MATCH(F:F,[1]CAPS!$H:$H,0))</f>
        <v>7138</v>
      </c>
      <c r="H5102" s="386"/>
      <c r="I5102" s="389"/>
      <c r="J5102" s="342" t="s">
        <v>276</v>
      </c>
      <c r="K5102" s="355">
        <v>1</v>
      </c>
      <c r="L5102" s="340">
        <v>0</v>
      </c>
      <c r="M5102" s="340" t="s">
        <v>276</v>
      </c>
      <c r="N5102" s="340">
        <v>0</v>
      </c>
      <c r="O5102" s="354" t="s">
        <v>276</v>
      </c>
      <c r="P5102" s="354" t="s">
        <v>276</v>
      </c>
      <c r="Q5102" s="354" t="s">
        <v>276</v>
      </c>
      <c r="S5102">
        <f>SUM(J5102:K5102)</f>
        <v>1</v>
      </c>
    </row>
    <row r="5103" spans="1:19" ht="16" hidden="1" x14ac:dyDescent="0.2">
      <c r="A5103" s="481" t="s">
        <v>490</v>
      </c>
      <c r="B5103" s="345">
        <v>20</v>
      </c>
      <c r="C5103" s="387" t="str">
        <f t="shared" ref="C5103:C5165" si="521">CONCATENATE(A5103,".",B5103)</f>
        <v>EW1.20</v>
      </c>
      <c r="D5103" s="388">
        <v>2</v>
      </c>
      <c r="E5103" s="504">
        <v>44161</v>
      </c>
      <c r="F5103" s="383" t="s">
        <v>348</v>
      </c>
      <c r="G5103" s="444">
        <f>INDEX([1]CAPS!$A:$A,MATCH(F:F,[1]CAPS!$H:$H,0))</f>
        <v>4000</v>
      </c>
      <c r="H5103" s="386"/>
      <c r="I5103" s="389"/>
      <c r="J5103" s="342" t="s">
        <v>276</v>
      </c>
      <c r="K5103" s="355">
        <v>2</v>
      </c>
      <c r="L5103" s="340">
        <v>0</v>
      </c>
      <c r="M5103" s="340">
        <v>0</v>
      </c>
      <c r="N5103" s="340">
        <v>0</v>
      </c>
      <c r="O5103" s="340">
        <v>0</v>
      </c>
      <c r="P5103" s="340">
        <v>0</v>
      </c>
      <c r="Q5103" s="340">
        <v>0</v>
      </c>
      <c r="S5103">
        <f t="shared" si="514"/>
        <v>2</v>
      </c>
    </row>
    <row r="5104" spans="1:19" ht="32" hidden="1" x14ac:dyDescent="0.2">
      <c r="A5104" s="481" t="s">
        <v>491</v>
      </c>
      <c r="B5104" s="345">
        <v>1</v>
      </c>
      <c r="C5104" s="387" t="str">
        <f t="shared" si="521"/>
        <v>EW2.1</v>
      </c>
      <c r="D5104" s="388">
        <v>2</v>
      </c>
      <c r="E5104" s="504">
        <v>44161</v>
      </c>
      <c r="F5104" s="382" t="s">
        <v>350</v>
      </c>
      <c r="G5104" s="444">
        <f>INDEX([1]CAPS!$A:$A,MATCH(F:F,[1]CAPS!$H:$H,0))</f>
        <v>4232</v>
      </c>
      <c r="H5104" s="33"/>
      <c r="I5104" s="324"/>
      <c r="J5104" s="342" t="s">
        <v>276</v>
      </c>
      <c r="K5104" s="385">
        <v>1</v>
      </c>
      <c r="L5104" s="340">
        <v>0</v>
      </c>
      <c r="M5104" s="340" t="s">
        <v>276</v>
      </c>
      <c r="N5104" s="340">
        <v>0</v>
      </c>
      <c r="O5104" s="354">
        <v>4</v>
      </c>
      <c r="P5104" s="340">
        <v>0</v>
      </c>
      <c r="Q5104" s="340">
        <v>0</v>
      </c>
      <c r="S5104">
        <f t="shared" si="514"/>
        <v>5</v>
      </c>
    </row>
    <row r="5105" spans="1:19" ht="16" hidden="1" x14ac:dyDescent="0.2">
      <c r="A5105" s="481" t="s">
        <v>491</v>
      </c>
      <c r="B5105" s="345">
        <v>1</v>
      </c>
      <c r="C5105" s="387" t="str">
        <f t="shared" si="521"/>
        <v>EW2.1</v>
      </c>
      <c r="D5105" s="388">
        <v>2</v>
      </c>
      <c r="E5105" s="504">
        <v>44161</v>
      </c>
      <c r="F5105" s="382" t="s">
        <v>501</v>
      </c>
      <c r="G5105" s="444">
        <f>INDEX([1]CAPS!$A:$A,MATCH(F:F,[1]CAPS!$H:$H,0))</f>
        <v>1550</v>
      </c>
      <c r="H5105" s="33"/>
      <c r="I5105" s="324"/>
      <c r="J5105" s="342" t="s">
        <v>276</v>
      </c>
      <c r="K5105" s="340">
        <v>0</v>
      </c>
      <c r="L5105" s="340">
        <v>0</v>
      </c>
      <c r="M5105" s="340" t="s">
        <v>276</v>
      </c>
      <c r="N5105" s="340">
        <v>0</v>
      </c>
      <c r="O5105" s="354">
        <v>1</v>
      </c>
      <c r="P5105" s="340">
        <v>0</v>
      </c>
      <c r="Q5105" s="340">
        <v>1</v>
      </c>
      <c r="S5105">
        <f t="shared" si="514"/>
        <v>1</v>
      </c>
    </row>
    <row r="5106" spans="1:19" ht="16" hidden="1" x14ac:dyDescent="0.2">
      <c r="A5106" s="481" t="s">
        <v>491</v>
      </c>
      <c r="B5106" s="345">
        <v>1</v>
      </c>
      <c r="C5106" s="387" t="str">
        <f t="shared" si="521"/>
        <v>EW2.1</v>
      </c>
      <c r="D5106" s="388">
        <v>2</v>
      </c>
      <c r="E5106" s="504">
        <v>44161</v>
      </c>
      <c r="F5106" s="390" t="s">
        <v>558</v>
      </c>
      <c r="G5106" s="444">
        <f>INDEX([1]CAPS!$A:$A,MATCH(F:F,[1]CAPS!$H:$H,0))</f>
        <v>10442</v>
      </c>
      <c r="H5106" s="33"/>
      <c r="I5106" s="324"/>
      <c r="J5106" s="342" t="s">
        <v>276</v>
      </c>
      <c r="K5106" s="340">
        <v>0</v>
      </c>
      <c r="L5106" s="340">
        <v>0</v>
      </c>
      <c r="M5106" s="340" t="s">
        <v>276</v>
      </c>
      <c r="N5106" s="340">
        <v>0</v>
      </c>
      <c r="O5106" s="354">
        <v>1</v>
      </c>
      <c r="P5106" s="340">
        <v>0</v>
      </c>
      <c r="Q5106" s="340">
        <v>0</v>
      </c>
      <c r="S5106">
        <f t="shared" si="514"/>
        <v>1</v>
      </c>
    </row>
    <row r="5107" spans="1:19" ht="16" hidden="1" x14ac:dyDescent="0.2">
      <c r="A5107" s="481" t="s">
        <v>491</v>
      </c>
      <c r="B5107" s="345">
        <v>1</v>
      </c>
      <c r="C5107" s="387" t="str">
        <f t="shared" si="521"/>
        <v>EW2.1</v>
      </c>
      <c r="D5107" s="388">
        <v>2</v>
      </c>
      <c r="E5107" s="504">
        <v>44161</v>
      </c>
      <c r="F5107" s="390" t="s">
        <v>571</v>
      </c>
      <c r="G5107" s="444">
        <f>INDEX([1]CAPS!$A:$A,MATCH(F:F,[1]CAPS!$H:$H,0))</f>
        <v>11388</v>
      </c>
      <c r="H5107" s="33"/>
      <c r="I5107" s="324"/>
      <c r="J5107" s="342" t="s">
        <v>276</v>
      </c>
      <c r="K5107" s="340">
        <v>0</v>
      </c>
      <c r="L5107" s="340">
        <v>0</v>
      </c>
      <c r="M5107" s="340" t="s">
        <v>276</v>
      </c>
      <c r="N5107" s="340">
        <v>0</v>
      </c>
      <c r="O5107" s="354">
        <v>1</v>
      </c>
      <c r="P5107" s="340">
        <v>0</v>
      </c>
      <c r="Q5107" s="340">
        <v>0</v>
      </c>
      <c r="R5107" t="s">
        <v>572</v>
      </c>
      <c r="S5107">
        <f t="shared" si="514"/>
        <v>1</v>
      </c>
    </row>
    <row r="5108" spans="1:19" ht="16" hidden="1" x14ac:dyDescent="0.2">
      <c r="A5108" s="481" t="s">
        <v>491</v>
      </c>
      <c r="B5108" s="345">
        <v>1</v>
      </c>
      <c r="C5108" s="387" t="str">
        <f t="shared" si="521"/>
        <v>EW2.1</v>
      </c>
      <c r="D5108" s="388">
        <v>2</v>
      </c>
      <c r="E5108" s="504">
        <v>44161</v>
      </c>
      <c r="F5108" s="390" t="s">
        <v>512</v>
      </c>
      <c r="G5108" s="444">
        <f>INDEX([1]CAPS!$A:$A,MATCH(F:F,[1]CAPS!$H:$H,0))</f>
        <v>2222</v>
      </c>
      <c r="H5108" s="33"/>
      <c r="I5108" s="324"/>
      <c r="J5108" s="342" t="s">
        <v>276</v>
      </c>
      <c r="K5108" s="340">
        <v>0</v>
      </c>
      <c r="L5108" s="340">
        <v>0</v>
      </c>
      <c r="M5108" s="340" t="s">
        <v>276</v>
      </c>
      <c r="N5108" s="340">
        <v>0</v>
      </c>
      <c r="O5108" s="354">
        <v>1</v>
      </c>
      <c r="P5108" s="340">
        <v>0</v>
      </c>
      <c r="Q5108" s="340">
        <v>0</v>
      </c>
      <c r="S5108">
        <f t="shared" si="514"/>
        <v>1</v>
      </c>
    </row>
    <row r="5109" spans="1:19" ht="32" hidden="1" x14ac:dyDescent="0.2">
      <c r="A5109" s="481" t="s">
        <v>491</v>
      </c>
      <c r="B5109" s="345">
        <v>1</v>
      </c>
      <c r="C5109" s="387" t="str">
        <f t="shared" si="521"/>
        <v>EW2.1</v>
      </c>
      <c r="D5109" s="388">
        <v>2</v>
      </c>
      <c r="E5109" s="504">
        <v>44161</v>
      </c>
      <c r="F5109" s="390" t="s">
        <v>651</v>
      </c>
      <c r="G5109" s="444">
        <f>INDEX([1]CAPS!$A:$A,MATCH(F:F,[1]CAPS!$H:$H,0))</f>
        <v>7961</v>
      </c>
      <c r="H5109" s="33"/>
      <c r="I5109" s="324"/>
      <c r="J5109" s="342" t="s">
        <v>276</v>
      </c>
      <c r="K5109" s="340">
        <v>0</v>
      </c>
      <c r="L5109" s="340">
        <v>0</v>
      </c>
      <c r="M5109" s="340" t="s">
        <v>276</v>
      </c>
      <c r="N5109" s="340">
        <v>0</v>
      </c>
      <c r="O5109" s="354">
        <v>2</v>
      </c>
      <c r="P5109" s="340">
        <v>0</v>
      </c>
      <c r="Q5109" s="340">
        <v>0</v>
      </c>
      <c r="S5109">
        <f t="shared" si="514"/>
        <v>2</v>
      </c>
    </row>
    <row r="5110" spans="1:19" ht="32" hidden="1" x14ac:dyDescent="0.2">
      <c r="A5110" s="481" t="s">
        <v>491</v>
      </c>
      <c r="B5110" s="345">
        <v>2</v>
      </c>
      <c r="C5110" s="387" t="str">
        <f t="shared" si="521"/>
        <v>EW2.2</v>
      </c>
      <c r="D5110" s="388">
        <v>2</v>
      </c>
      <c r="E5110" s="504">
        <v>44161</v>
      </c>
      <c r="F5110" s="382" t="s">
        <v>350</v>
      </c>
      <c r="G5110" s="444">
        <f>INDEX([1]CAPS!$A:$A,MATCH(F:F,[1]CAPS!$H:$H,0))</f>
        <v>4232</v>
      </c>
      <c r="H5110" s="33"/>
      <c r="I5110" s="324"/>
      <c r="J5110" s="342" t="s">
        <v>276</v>
      </c>
      <c r="K5110" s="355">
        <v>3</v>
      </c>
      <c r="L5110" s="340">
        <v>0</v>
      </c>
      <c r="M5110" s="340" t="s">
        <v>276</v>
      </c>
      <c r="N5110" s="340">
        <v>0</v>
      </c>
      <c r="O5110" s="354">
        <v>9</v>
      </c>
      <c r="P5110" s="340">
        <v>0</v>
      </c>
      <c r="Q5110" s="340">
        <v>0</v>
      </c>
      <c r="S5110">
        <f t="shared" si="514"/>
        <v>12</v>
      </c>
    </row>
    <row r="5111" spans="1:19" ht="16" hidden="1" x14ac:dyDescent="0.2">
      <c r="A5111" s="481" t="s">
        <v>491</v>
      </c>
      <c r="B5111" s="345">
        <v>2</v>
      </c>
      <c r="C5111" s="387" t="str">
        <f t="shared" si="521"/>
        <v>EW2.2</v>
      </c>
      <c r="D5111" s="388">
        <v>2</v>
      </c>
      <c r="E5111" s="504">
        <v>44161</v>
      </c>
      <c r="F5111" s="382" t="s">
        <v>493</v>
      </c>
      <c r="G5111" s="444">
        <f>INDEX([1]CAPS!$A:$A,MATCH(F:F,[1]CAPS!$H:$H,0))</f>
        <v>6404</v>
      </c>
      <c r="H5111" s="33"/>
      <c r="I5111" s="324"/>
      <c r="J5111" s="342" t="s">
        <v>276</v>
      </c>
      <c r="K5111" s="340">
        <v>0</v>
      </c>
      <c r="L5111" s="340">
        <v>0</v>
      </c>
      <c r="M5111" s="340" t="s">
        <v>276</v>
      </c>
      <c r="N5111" s="340">
        <v>0</v>
      </c>
      <c r="O5111" s="354">
        <v>11</v>
      </c>
      <c r="P5111" s="340">
        <v>0</v>
      </c>
      <c r="Q5111" s="340">
        <v>3</v>
      </c>
      <c r="S5111">
        <f t="shared" si="514"/>
        <v>11</v>
      </c>
    </row>
    <row r="5112" spans="1:19" ht="16" hidden="1" x14ac:dyDescent="0.2">
      <c r="A5112" s="481" t="s">
        <v>491</v>
      </c>
      <c r="B5112" s="345">
        <v>2</v>
      </c>
      <c r="C5112" s="387" t="str">
        <f t="shared" si="521"/>
        <v>EW2.2</v>
      </c>
      <c r="D5112" s="388">
        <v>2</v>
      </c>
      <c r="E5112" s="504">
        <v>44161</v>
      </c>
      <c r="F5112" s="390" t="s">
        <v>571</v>
      </c>
      <c r="G5112" s="444">
        <f>INDEX([1]CAPS!$A:$A,MATCH(F:F,[1]CAPS!$H:$H,0))</f>
        <v>11388</v>
      </c>
      <c r="H5112" s="33"/>
      <c r="I5112" s="324"/>
      <c r="J5112" s="342" t="s">
        <v>276</v>
      </c>
      <c r="K5112" s="340">
        <v>0</v>
      </c>
      <c r="L5112" s="340">
        <v>0</v>
      </c>
      <c r="M5112" s="340" t="s">
        <v>276</v>
      </c>
      <c r="N5112" s="340">
        <v>0</v>
      </c>
      <c r="O5112" s="354">
        <v>1</v>
      </c>
      <c r="P5112" s="340">
        <v>0</v>
      </c>
      <c r="Q5112" s="340">
        <v>1</v>
      </c>
      <c r="S5112">
        <f t="shared" si="514"/>
        <v>1</v>
      </c>
    </row>
    <row r="5113" spans="1:19" ht="16" hidden="1" x14ac:dyDescent="0.2">
      <c r="A5113" s="481" t="s">
        <v>491</v>
      </c>
      <c r="B5113" s="345">
        <v>2</v>
      </c>
      <c r="C5113" s="387" t="str">
        <f t="shared" si="521"/>
        <v>EW2.2</v>
      </c>
      <c r="D5113" s="388">
        <v>2</v>
      </c>
      <c r="E5113" s="504">
        <v>44161</v>
      </c>
      <c r="F5113" s="382" t="s">
        <v>502</v>
      </c>
      <c r="G5113" s="444">
        <f>INDEX([1]CAPS!$A:$A,MATCH(F:F,[1]CAPS!$H:$H,0))</f>
        <v>11903</v>
      </c>
      <c r="H5113" s="33"/>
      <c r="I5113" s="324"/>
      <c r="J5113" s="342" t="s">
        <v>276</v>
      </c>
      <c r="K5113" s="340">
        <v>0</v>
      </c>
      <c r="L5113" s="340">
        <v>0</v>
      </c>
      <c r="M5113" s="340" t="s">
        <v>276</v>
      </c>
      <c r="N5113" s="340">
        <v>0</v>
      </c>
      <c r="O5113" s="354">
        <v>1</v>
      </c>
      <c r="P5113" s="340">
        <v>0</v>
      </c>
      <c r="Q5113" s="340">
        <v>0</v>
      </c>
      <c r="S5113">
        <f t="shared" si="514"/>
        <v>1</v>
      </c>
    </row>
    <row r="5114" spans="1:19" ht="32" hidden="1" x14ac:dyDescent="0.2">
      <c r="A5114" s="481" t="s">
        <v>491</v>
      </c>
      <c r="B5114" s="345">
        <v>2</v>
      </c>
      <c r="C5114" s="387" t="str">
        <f t="shared" si="521"/>
        <v>EW2.2</v>
      </c>
      <c r="D5114" s="388">
        <v>2</v>
      </c>
      <c r="E5114" s="504">
        <v>44161</v>
      </c>
      <c r="F5114" s="382" t="s">
        <v>651</v>
      </c>
      <c r="G5114" s="444">
        <f>INDEX([1]CAPS!$A:$A,MATCH(F:F,[1]CAPS!$H:$H,0))</f>
        <v>7961</v>
      </c>
      <c r="H5114" s="33"/>
      <c r="I5114" s="324"/>
      <c r="J5114" s="342" t="s">
        <v>276</v>
      </c>
      <c r="K5114" s="340">
        <v>0</v>
      </c>
      <c r="L5114" s="340">
        <v>0</v>
      </c>
      <c r="M5114" s="340" t="s">
        <v>276</v>
      </c>
      <c r="N5114" s="340">
        <v>0</v>
      </c>
      <c r="O5114" s="354">
        <v>4</v>
      </c>
      <c r="P5114" s="340">
        <v>0</v>
      </c>
      <c r="Q5114" s="340">
        <v>0</v>
      </c>
      <c r="S5114">
        <f t="shared" si="514"/>
        <v>4</v>
      </c>
    </row>
    <row r="5115" spans="1:19" ht="16" hidden="1" x14ac:dyDescent="0.2">
      <c r="A5115" s="481" t="s">
        <v>491</v>
      </c>
      <c r="B5115" s="345">
        <v>2</v>
      </c>
      <c r="C5115" s="387" t="str">
        <f t="shared" si="521"/>
        <v>EW2.2</v>
      </c>
      <c r="D5115" s="388">
        <v>2</v>
      </c>
      <c r="E5115" s="504">
        <v>44161</v>
      </c>
      <c r="F5115" s="390" t="s">
        <v>554</v>
      </c>
      <c r="G5115" s="444">
        <f>INDEX([1]CAPS!$A:$A,MATCH(F:F,[1]CAPS!$H:$H,0))</f>
        <v>3152</v>
      </c>
      <c r="H5115" s="33"/>
      <c r="I5115" s="324"/>
      <c r="J5115" s="342" t="s">
        <v>276</v>
      </c>
      <c r="K5115" s="340">
        <v>0</v>
      </c>
      <c r="L5115" s="340">
        <v>0</v>
      </c>
      <c r="M5115" s="340" t="s">
        <v>276</v>
      </c>
      <c r="N5115" s="340">
        <v>0</v>
      </c>
      <c r="O5115" s="354">
        <v>1</v>
      </c>
      <c r="P5115" s="340">
        <v>0</v>
      </c>
      <c r="Q5115" s="340">
        <v>0</v>
      </c>
      <c r="S5115">
        <f t="shared" si="514"/>
        <v>1</v>
      </c>
    </row>
    <row r="5116" spans="1:19" ht="16" hidden="1" x14ac:dyDescent="0.2">
      <c r="A5116" s="481" t="s">
        <v>491</v>
      </c>
      <c r="B5116" s="345">
        <v>2</v>
      </c>
      <c r="C5116" s="387" t="str">
        <f t="shared" si="521"/>
        <v>EW2.2</v>
      </c>
      <c r="D5116" s="388">
        <v>2</v>
      </c>
      <c r="E5116" s="504">
        <v>44161</v>
      </c>
      <c r="F5116" s="382" t="s">
        <v>560</v>
      </c>
      <c r="G5116" s="444">
        <f>INDEX([1]CAPS!$A:$A,MATCH(F:F,[1]CAPS!$H:$H,0))</f>
        <v>2451</v>
      </c>
      <c r="H5116" s="33"/>
      <c r="I5116" s="324"/>
      <c r="J5116" s="342" t="s">
        <v>276</v>
      </c>
      <c r="K5116" s="340">
        <v>0</v>
      </c>
      <c r="L5116" s="340">
        <v>0</v>
      </c>
      <c r="M5116" s="340" t="s">
        <v>276</v>
      </c>
      <c r="N5116" s="340">
        <v>0</v>
      </c>
      <c r="O5116" s="354">
        <v>1</v>
      </c>
      <c r="P5116" s="340">
        <v>0</v>
      </c>
      <c r="Q5116" s="340">
        <v>1</v>
      </c>
      <c r="S5116">
        <f t="shared" si="514"/>
        <v>1</v>
      </c>
    </row>
    <row r="5117" spans="1:19" ht="16" hidden="1" x14ac:dyDescent="0.2">
      <c r="A5117" s="481" t="s">
        <v>491</v>
      </c>
      <c r="B5117" s="345">
        <v>2</v>
      </c>
      <c r="C5117" s="387" t="str">
        <f t="shared" si="521"/>
        <v>EW2.2</v>
      </c>
      <c r="D5117" s="388">
        <v>2</v>
      </c>
      <c r="E5117" s="504">
        <v>44161</v>
      </c>
      <c r="F5117" s="536" t="s">
        <v>941</v>
      </c>
      <c r="G5117" s="444">
        <f>INDEX([1]CAPS!$A:$A,MATCH(F:F,[1]CAPS!$H:$H,0))</f>
        <v>1411</v>
      </c>
      <c r="H5117" s="33"/>
      <c r="I5117" s="324"/>
      <c r="J5117" s="342" t="s">
        <v>276</v>
      </c>
      <c r="K5117" s="340">
        <v>0</v>
      </c>
      <c r="L5117" s="340">
        <v>0</v>
      </c>
      <c r="M5117" s="340" t="s">
        <v>276</v>
      </c>
      <c r="N5117" s="340">
        <v>0</v>
      </c>
      <c r="O5117" s="354">
        <v>2</v>
      </c>
      <c r="P5117" s="340">
        <v>0</v>
      </c>
      <c r="Q5117" s="340">
        <v>0</v>
      </c>
      <c r="R5117" t="s">
        <v>942</v>
      </c>
      <c r="S5117">
        <f t="shared" si="514"/>
        <v>2</v>
      </c>
    </row>
    <row r="5118" spans="1:19" ht="32" hidden="1" x14ac:dyDescent="0.2">
      <c r="A5118" s="481" t="s">
        <v>491</v>
      </c>
      <c r="B5118" s="345">
        <v>3</v>
      </c>
      <c r="C5118" s="387" t="str">
        <f t="shared" si="521"/>
        <v>EW2.3</v>
      </c>
      <c r="D5118" s="388">
        <v>2</v>
      </c>
      <c r="E5118" s="504">
        <v>44161</v>
      </c>
      <c r="F5118" s="382" t="s">
        <v>350</v>
      </c>
      <c r="G5118" s="444">
        <f>INDEX([1]CAPS!$A:$A,MATCH(F:F,[1]CAPS!$H:$H,0))</f>
        <v>4232</v>
      </c>
      <c r="H5118" s="33"/>
      <c r="I5118" s="324"/>
      <c r="J5118" s="342" t="s">
        <v>276</v>
      </c>
      <c r="K5118" s="355">
        <v>2</v>
      </c>
      <c r="L5118" s="340">
        <v>0</v>
      </c>
      <c r="M5118" s="340" t="s">
        <v>276</v>
      </c>
      <c r="N5118" s="340">
        <v>0</v>
      </c>
      <c r="O5118" s="354">
        <v>2</v>
      </c>
      <c r="P5118" s="340">
        <v>0</v>
      </c>
      <c r="Q5118" s="340">
        <v>0</v>
      </c>
      <c r="S5118">
        <f t="shared" si="514"/>
        <v>4</v>
      </c>
    </row>
    <row r="5119" spans="1:19" ht="16" hidden="1" x14ac:dyDescent="0.2">
      <c r="A5119" s="481" t="s">
        <v>491</v>
      </c>
      <c r="B5119" s="345">
        <v>3</v>
      </c>
      <c r="C5119" s="387" t="str">
        <f t="shared" si="521"/>
        <v>EW2.3</v>
      </c>
      <c r="D5119" s="388">
        <v>2</v>
      </c>
      <c r="E5119" s="504">
        <v>44161</v>
      </c>
      <c r="F5119" s="382" t="s">
        <v>493</v>
      </c>
      <c r="G5119" s="444">
        <f>INDEX([1]CAPS!$A:$A,MATCH(F:F,[1]CAPS!$H:$H,0))</f>
        <v>6404</v>
      </c>
      <c r="H5119" s="33"/>
      <c r="I5119" s="324"/>
      <c r="J5119" s="342" t="s">
        <v>276</v>
      </c>
      <c r="K5119" s="340">
        <v>0</v>
      </c>
      <c r="L5119" s="340">
        <v>0</v>
      </c>
      <c r="M5119" s="340" t="s">
        <v>276</v>
      </c>
      <c r="N5119" s="340">
        <v>0</v>
      </c>
      <c r="O5119" s="354">
        <v>5</v>
      </c>
      <c r="P5119" s="340">
        <v>0</v>
      </c>
      <c r="Q5119" s="340">
        <v>3</v>
      </c>
      <c r="S5119">
        <f t="shared" si="514"/>
        <v>5</v>
      </c>
    </row>
    <row r="5120" spans="1:19" ht="32" hidden="1" x14ac:dyDescent="0.2">
      <c r="A5120" s="481" t="s">
        <v>491</v>
      </c>
      <c r="B5120" s="345">
        <v>3</v>
      </c>
      <c r="C5120" s="387" t="str">
        <f t="shared" si="521"/>
        <v>EW2.3</v>
      </c>
      <c r="D5120" s="388">
        <v>2</v>
      </c>
      <c r="E5120" s="504">
        <v>44161</v>
      </c>
      <c r="F5120" s="382" t="s">
        <v>651</v>
      </c>
      <c r="G5120" s="444">
        <f>INDEX([1]CAPS!$A:$A,MATCH(F:F,[1]CAPS!$H:$H,0))</f>
        <v>7961</v>
      </c>
      <c r="H5120" s="33"/>
      <c r="I5120" s="324"/>
      <c r="J5120" s="342" t="s">
        <v>276</v>
      </c>
      <c r="K5120" s="340">
        <v>0</v>
      </c>
      <c r="L5120" s="340">
        <v>0</v>
      </c>
      <c r="M5120" s="340" t="s">
        <v>276</v>
      </c>
      <c r="N5120" s="340">
        <v>0</v>
      </c>
      <c r="O5120" s="354">
        <v>4</v>
      </c>
      <c r="P5120" s="340">
        <v>0</v>
      </c>
      <c r="Q5120" s="340">
        <v>0</v>
      </c>
      <c r="S5120">
        <f t="shared" si="514"/>
        <v>4</v>
      </c>
    </row>
    <row r="5121" spans="1:19" ht="16" hidden="1" x14ac:dyDescent="0.2">
      <c r="A5121" s="481" t="s">
        <v>491</v>
      </c>
      <c r="B5121" s="345">
        <v>3</v>
      </c>
      <c r="C5121" s="387" t="str">
        <f t="shared" si="521"/>
        <v>EW2.3</v>
      </c>
      <c r="D5121" s="388">
        <v>2</v>
      </c>
      <c r="E5121" s="504">
        <v>44161</v>
      </c>
      <c r="F5121" s="390" t="s">
        <v>571</v>
      </c>
      <c r="G5121" s="444">
        <f>INDEX([1]CAPS!$A:$A,MATCH(F:F,[1]CAPS!$H:$H,0))</f>
        <v>11388</v>
      </c>
      <c r="H5121" s="33"/>
      <c r="I5121" s="324"/>
      <c r="J5121" s="342" t="s">
        <v>276</v>
      </c>
      <c r="K5121" s="340">
        <v>0</v>
      </c>
      <c r="L5121" s="340">
        <v>0</v>
      </c>
      <c r="M5121" s="340" t="s">
        <v>276</v>
      </c>
      <c r="N5121" s="340">
        <v>0</v>
      </c>
      <c r="O5121" s="354">
        <v>2</v>
      </c>
      <c r="P5121" s="340">
        <v>0</v>
      </c>
      <c r="Q5121" s="340">
        <v>2</v>
      </c>
      <c r="S5121">
        <f t="shared" si="514"/>
        <v>2</v>
      </c>
    </row>
    <row r="5122" spans="1:19" ht="32" hidden="1" x14ac:dyDescent="0.2">
      <c r="A5122" s="481" t="s">
        <v>491</v>
      </c>
      <c r="B5122" s="345">
        <v>4</v>
      </c>
      <c r="C5122" s="387" t="str">
        <f t="shared" si="521"/>
        <v>EW2.4</v>
      </c>
      <c r="D5122" s="388">
        <v>2</v>
      </c>
      <c r="E5122" s="504">
        <v>44161</v>
      </c>
      <c r="F5122" s="382" t="s">
        <v>350</v>
      </c>
      <c r="G5122" s="444">
        <f>INDEX([1]CAPS!$A:$A,MATCH(F:F,[1]CAPS!$H:$H,0))</f>
        <v>4232</v>
      </c>
      <c r="H5122" s="33"/>
      <c r="I5122" s="324"/>
      <c r="J5122" s="342" t="s">
        <v>276</v>
      </c>
      <c r="K5122" s="355">
        <v>3</v>
      </c>
      <c r="L5122" s="340">
        <v>0</v>
      </c>
      <c r="M5122" s="340" t="s">
        <v>276</v>
      </c>
      <c r="N5122" s="340">
        <v>0</v>
      </c>
      <c r="O5122" s="354">
        <v>2</v>
      </c>
      <c r="P5122" s="340">
        <v>0</v>
      </c>
      <c r="Q5122" s="340">
        <v>0</v>
      </c>
      <c r="S5122">
        <f t="shared" si="514"/>
        <v>5</v>
      </c>
    </row>
    <row r="5123" spans="1:19" ht="16" hidden="1" x14ac:dyDescent="0.2">
      <c r="A5123" s="481" t="s">
        <v>491</v>
      </c>
      <c r="B5123" s="345">
        <v>4</v>
      </c>
      <c r="C5123" s="387" t="str">
        <f t="shared" si="521"/>
        <v>EW2.4</v>
      </c>
      <c r="D5123" s="388">
        <v>2</v>
      </c>
      <c r="E5123" s="504">
        <v>44161</v>
      </c>
      <c r="F5123" s="382" t="s">
        <v>348</v>
      </c>
      <c r="G5123" s="444">
        <f>INDEX([1]CAPS!$A:$A,MATCH(F:F,[1]CAPS!$H:$H,0))</f>
        <v>4000</v>
      </c>
      <c r="H5123" s="33"/>
      <c r="I5123" s="324"/>
      <c r="J5123" s="342" t="s">
        <v>276</v>
      </c>
      <c r="K5123" s="355">
        <v>1</v>
      </c>
      <c r="L5123" s="340">
        <v>0</v>
      </c>
      <c r="M5123" s="340" t="s">
        <v>276</v>
      </c>
      <c r="N5123" s="340">
        <v>0</v>
      </c>
      <c r="O5123" s="340">
        <v>0</v>
      </c>
      <c r="P5123" s="340">
        <v>0</v>
      </c>
      <c r="Q5123" s="340">
        <v>0</v>
      </c>
      <c r="S5123">
        <f t="shared" si="514"/>
        <v>1</v>
      </c>
    </row>
    <row r="5124" spans="1:19" ht="32" hidden="1" x14ac:dyDescent="0.2">
      <c r="A5124" s="481" t="s">
        <v>491</v>
      </c>
      <c r="B5124" s="345">
        <v>4</v>
      </c>
      <c r="C5124" s="387" t="str">
        <f t="shared" si="521"/>
        <v>EW2.4</v>
      </c>
      <c r="D5124" s="388">
        <v>2</v>
      </c>
      <c r="E5124" s="504">
        <v>44161</v>
      </c>
      <c r="F5124" s="382" t="s">
        <v>651</v>
      </c>
      <c r="G5124" s="444">
        <f>INDEX([1]CAPS!$A:$A,MATCH(F:F,[1]CAPS!$H:$H,0))</f>
        <v>7961</v>
      </c>
      <c r="H5124" s="33"/>
      <c r="I5124" s="324"/>
      <c r="J5124" s="342" t="s">
        <v>276</v>
      </c>
      <c r="K5124" s="340">
        <v>0</v>
      </c>
      <c r="L5124" s="340">
        <v>0</v>
      </c>
      <c r="M5124" s="340" t="s">
        <v>276</v>
      </c>
      <c r="N5124" s="340">
        <v>0</v>
      </c>
      <c r="O5124" s="354">
        <v>8</v>
      </c>
      <c r="P5124" s="340">
        <v>0</v>
      </c>
      <c r="Q5124" s="340">
        <v>0</v>
      </c>
      <c r="S5124">
        <f t="shared" si="514"/>
        <v>8</v>
      </c>
    </row>
    <row r="5125" spans="1:19" ht="16" hidden="1" x14ac:dyDescent="0.2">
      <c r="A5125" s="481" t="s">
        <v>491</v>
      </c>
      <c r="B5125" s="345">
        <v>4</v>
      </c>
      <c r="C5125" s="387" t="str">
        <f t="shared" si="521"/>
        <v>EW2.4</v>
      </c>
      <c r="D5125" s="388">
        <v>2</v>
      </c>
      <c r="E5125" s="504">
        <v>44161</v>
      </c>
      <c r="F5125" s="390" t="s">
        <v>554</v>
      </c>
      <c r="G5125" s="444">
        <f>INDEX([1]CAPS!$A:$A,MATCH(F:F,[1]CAPS!$H:$H,0))</f>
        <v>3152</v>
      </c>
      <c r="H5125" s="33"/>
      <c r="I5125" s="324"/>
      <c r="J5125" s="342" t="s">
        <v>276</v>
      </c>
      <c r="K5125" s="340">
        <v>0</v>
      </c>
      <c r="L5125" s="340">
        <v>0</v>
      </c>
      <c r="M5125" s="340" t="s">
        <v>276</v>
      </c>
      <c r="N5125" s="340">
        <v>0</v>
      </c>
      <c r="O5125" s="354">
        <v>1</v>
      </c>
      <c r="P5125" s="340">
        <v>0</v>
      </c>
      <c r="Q5125" s="340">
        <v>0</v>
      </c>
      <c r="S5125">
        <f t="shared" si="514"/>
        <v>1</v>
      </c>
    </row>
    <row r="5126" spans="1:19" ht="16" hidden="1" x14ac:dyDescent="0.2">
      <c r="A5126" s="481" t="s">
        <v>491</v>
      </c>
      <c r="B5126" s="345">
        <v>4</v>
      </c>
      <c r="C5126" s="387" t="str">
        <f t="shared" si="521"/>
        <v>EW2.4</v>
      </c>
      <c r="D5126" s="388">
        <v>2</v>
      </c>
      <c r="E5126" s="504">
        <v>44161</v>
      </c>
      <c r="F5126" s="390" t="s">
        <v>558</v>
      </c>
      <c r="G5126" s="444">
        <f>INDEX([1]CAPS!$A:$A,MATCH(F:F,[1]CAPS!$H:$H,0))</f>
        <v>10442</v>
      </c>
      <c r="H5126" s="33"/>
      <c r="I5126" s="324"/>
      <c r="J5126" s="342" t="s">
        <v>276</v>
      </c>
      <c r="K5126" s="340">
        <v>0</v>
      </c>
      <c r="L5126" s="340">
        <v>0</v>
      </c>
      <c r="M5126" s="340" t="s">
        <v>276</v>
      </c>
      <c r="N5126" s="340">
        <v>0</v>
      </c>
      <c r="O5126" s="354">
        <v>1</v>
      </c>
      <c r="P5126" s="340">
        <v>0</v>
      </c>
      <c r="Q5126" s="340">
        <v>0</v>
      </c>
      <c r="S5126">
        <f t="shared" si="514"/>
        <v>1</v>
      </c>
    </row>
    <row r="5127" spans="1:19" ht="16" hidden="1" x14ac:dyDescent="0.2">
      <c r="A5127" s="481" t="s">
        <v>491</v>
      </c>
      <c r="B5127" s="345">
        <v>4</v>
      </c>
      <c r="C5127" s="387" t="str">
        <f t="shared" si="521"/>
        <v>EW2.4</v>
      </c>
      <c r="D5127" s="388">
        <v>2</v>
      </c>
      <c r="E5127" s="504">
        <v>44161</v>
      </c>
      <c r="F5127" s="390" t="s">
        <v>571</v>
      </c>
      <c r="G5127" s="444">
        <f>INDEX([1]CAPS!$A:$A,MATCH(F:F,[1]CAPS!$H:$H,0))</f>
        <v>11388</v>
      </c>
      <c r="H5127" s="33"/>
      <c r="I5127" s="324"/>
      <c r="J5127" s="342" t="s">
        <v>276</v>
      </c>
      <c r="K5127" s="340">
        <v>0</v>
      </c>
      <c r="L5127" s="340">
        <v>0</v>
      </c>
      <c r="M5127" s="340" t="s">
        <v>276</v>
      </c>
      <c r="N5127" s="340">
        <v>0</v>
      </c>
      <c r="O5127" s="354">
        <v>14</v>
      </c>
      <c r="P5127" s="340">
        <v>0</v>
      </c>
      <c r="Q5127" s="340">
        <v>6</v>
      </c>
      <c r="S5127">
        <f t="shared" si="514"/>
        <v>14</v>
      </c>
    </row>
    <row r="5128" spans="1:19" ht="16" hidden="1" x14ac:dyDescent="0.2">
      <c r="A5128" s="481" t="s">
        <v>491</v>
      </c>
      <c r="B5128" s="345">
        <v>4</v>
      </c>
      <c r="C5128" s="387" t="str">
        <f t="shared" si="521"/>
        <v>EW2.4</v>
      </c>
      <c r="D5128" s="388">
        <v>2</v>
      </c>
      <c r="E5128" s="504">
        <v>44161</v>
      </c>
      <c r="F5128" s="382" t="s">
        <v>504</v>
      </c>
      <c r="G5128" s="444">
        <f>INDEX([1]CAPS!$A:$A,MATCH(F:F,[1]CAPS!$H:$H,0))</f>
        <v>3131</v>
      </c>
      <c r="H5128" s="33"/>
      <c r="I5128" s="324"/>
      <c r="J5128" s="342" t="s">
        <v>276</v>
      </c>
      <c r="K5128" s="340">
        <v>0</v>
      </c>
      <c r="L5128" s="340">
        <v>0</v>
      </c>
      <c r="M5128" s="340" t="s">
        <v>276</v>
      </c>
      <c r="N5128" s="340">
        <v>0</v>
      </c>
      <c r="O5128" s="354">
        <v>1</v>
      </c>
      <c r="P5128" s="340">
        <v>0</v>
      </c>
      <c r="Q5128" s="340">
        <v>0</v>
      </c>
      <c r="S5128">
        <f t="shared" si="514"/>
        <v>1</v>
      </c>
    </row>
    <row r="5129" spans="1:19" ht="16" hidden="1" x14ac:dyDescent="0.2">
      <c r="A5129" s="481" t="s">
        <v>491</v>
      </c>
      <c r="B5129" s="345">
        <v>4</v>
      </c>
      <c r="C5129" s="387" t="str">
        <f t="shared" si="521"/>
        <v>EW2.4</v>
      </c>
      <c r="D5129" s="388">
        <v>2</v>
      </c>
      <c r="E5129" s="504">
        <v>44161</v>
      </c>
      <c r="F5129" s="536" t="s">
        <v>941</v>
      </c>
      <c r="G5129" s="444">
        <f>INDEX([1]CAPS!$A:$A,MATCH(F:F,[1]CAPS!$H:$H,0))</f>
        <v>1411</v>
      </c>
      <c r="H5129" s="33"/>
      <c r="I5129" s="324"/>
      <c r="J5129" s="342" t="s">
        <v>276</v>
      </c>
      <c r="K5129" s="340">
        <v>0</v>
      </c>
      <c r="L5129" s="340">
        <v>0</v>
      </c>
      <c r="M5129" s="340" t="s">
        <v>276</v>
      </c>
      <c r="N5129" s="340">
        <v>0</v>
      </c>
      <c r="O5129" s="354">
        <v>1</v>
      </c>
      <c r="P5129" s="340">
        <v>0</v>
      </c>
      <c r="Q5129" s="340">
        <v>0</v>
      </c>
      <c r="R5129" t="s">
        <v>942</v>
      </c>
      <c r="S5129">
        <f t="shared" si="514"/>
        <v>1</v>
      </c>
    </row>
    <row r="5130" spans="1:19" ht="32" hidden="1" x14ac:dyDescent="0.2">
      <c r="A5130" s="481" t="s">
        <v>491</v>
      </c>
      <c r="B5130" s="345">
        <v>5</v>
      </c>
      <c r="C5130" s="387" t="str">
        <f t="shared" si="521"/>
        <v>EW2.5</v>
      </c>
      <c r="D5130" s="388">
        <v>2</v>
      </c>
      <c r="E5130" s="504">
        <v>44161</v>
      </c>
      <c r="F5130" s="382" t="s">
        <v>350</v>
      </c>
      <c r="G5130" s="444">
        <f>INDEX([1]CAPS!$A:$A,MATCH(F:F,[1]CAPS!$H:$H,0))</f>
        <v>4232</v>
      </c>
      <c r="H5130" s="33"/>
      <c r="I5130" s="324"/>
      <c r="J5130" s="342" t="s">
        <v>276</v>
      </c>
      <c r="K5130" s="340">
        <v>3</v>
      </c>
      <c r="L5130" s="340">
        <v>0</v>
      </c>
      <c r="M5130" s="340" t="s">
        <v>276</v>
      </c>
      <c r="N5130" s="340">
        <v>0</v>
      </c>
      <c r="O5130" s="340">
        <v>1</v>
      </c>
      <c r="P5130" s="340">
        <v>0</v>
      </c>
      <c r="Q5130" s="340">
        <v>0</v>
      </c>
      <c r="S5130">
        <f t="shared" si="514"/>
        <v>4</v>
      </c>
    </row>
    <row r="5131" spans="1:19" ht="16" hidden="1" x14ac:dyDescent="0.2">
      <c r="A5131" s="481" t="s">
        <v>491</v>
      </c>
      <c r="B5131" s="345">
        <v>5</v>
      </c>
      <c r="C5131" s="387" t="str">
        <f t="shared" si="521"/>
        <v>EW2.5</v>
      </c>
      <c r="D5131" s="388">
        <v>2</v>
      </c>
      <c r="E5131" s="504">
        <v>44161</v>
      </c>
      <c r="F5131" s="391" t="s">
        <v>554</v>
      </c>
      <c r="G5131" s="444">
        <f>INDEX([1]CAPS!$A:$A,MATCH(F:F,[1]CAPS!$H:$H,0))</f>
        <v>3152</v>
      </c>
      <c r="H5131" s="33"/>
      <c r="I5131" s="324"/>
      <c r="J5131" s="342" t="s">
        <v>276</v>
      </c>
      <c r="K5131" s="340">
        <v>0</v>
      </c>
      <c r="L5131" s="340">
        <v>0</v>
      </c>
      <c r="M5131" s="340" t="s">
        <v>276</v>
      </c>
      <c r="N5131" s="340">
        <v>0</v>
      </c>
      <c r="O5131" s="340">
        <v>2</v>
      </c>
      <c r="P5131" s="340">
        <v>0</v>
      </c>
      <c r="Q5131" s="340">
        <v>1</v>
      </c>
      <c r="S5131">
        <f t="shared" ref="S5131:S5194" si="522">SUM(J5131:K5131)+O5131</f>
        <v>2</v>
      </c>
    </row>
    <row r="5132" spans="1:19" ht="32" hidden="1" x14ac:dyDescent="0.2">
      <c r="A5132" s="481" t="s">
        <v>491</v>
      </c>
      <c r="B5132" s="345">
        <v>5</v>
      </c>
      <c r="C5132" s="387" t="str">
        <f t="shared" si="521"/>
        <v>EW2.5</v>
      </c>
      <c r="D5132" s="388">
        <v>2</v>
      </c>
      <c r="E5132" s="504">
        <v>44161</v>
      </c>
      <c r="F5132" s="383" t="s">
        <v>651</v>
      </c>
      <c r="G5132" s="444">
        <f>INDEX([1]CAPS!$A:$A,MATCH(F:F,[1]CAPS!$H:$H,0))</f>
        <v>7961</v>
      </c>
      <c r="H5132" s="33"/>
      <c r="I5132" s="324"/>
      <c r="J5132" s="342" t="s">
        <v>276</v>
      </c>
      <c r="K5132" s="340">
        <v>0</v>
      </c>
      <c r="L5132" s="340">
        <v>0</v>
      </c>
      <c r="M5132" s="340" t="s">
        <v>276</v>
      </c>
      <c r="N5132" s="340">
        <v>0</v>
      </c>
      <c r="O5132" s="354">
        <v>13</v>
      </c>
      <c r="P5132" s="340">
        <v>0</v>
      </c>
      <c r="Q5132" s="340">
        <v>0</v>
      </c>
      <c r="S5132">
        <f t="shared" si="522"/>
        <v>13</v>
      </c>
    </row>
    <row r="5133" spans="1:19" ht="16" hidden="1" x14ac:dyDescent="0.2">
      <c r="A5133" s="481" t="s">
        <v>491</v>
      </c>
      <c r="B5133" s="345">
        <v>5</v>
      </c>
      <c r="C5133" s="387" t="str">
        <f t="shared" si="521"/>
        <v>EW2.5</v>
      </c>
      <c r="D5133" s="388">
        <v>2</v>
      </c>
      <c r="E5133" s="504">
        <v>44161</v>
      </c>
      <c r="F5133" s="390" t="s">
        <v>571</v>
      </c>
      <c r="G5133" s="444">
        <f>INDEX([1]CAPS!$A:$A,MATCH(F:F,[1]CAPS!$H:$H,0))</f>
        <v>11388</v>
      </c>
      <c r="H5133" s="33"/>
      <c r="I5133" s="324"/>
      <c r="J5133" s="342" t="s">
        <v>276</v>
      </c>
      <c r="K5133" s="340">
        <v>0</v>
      </c>
      <c r="L5133" s="340">
        <v>0</v>
      </c>
      <c r="M5133" s="340" t="s">
        <v>276</v>
      </c>
      <c r="N5133" s="340">
        <v>0</v>
      </c>
      <c r="O5133" s="354">
        <v>11</v>
      </c>
      <c r="P5133" s="340">
        <v>0</v>
      </c>
      <c r="Q5133" s="340">
        <v>0</v>
      </c>
      <c r="S5133">
        <f t="shared" si="522"/>
        <v>11</v>
      </c>
    </row>
    <row r="5134" spans="1:19" ht="16" hidden="1" x14ac:dyDescent="0.2">
      <c r="A5134" s="481" t="s">
        <v>491</v>
      </c>
      <c r="B5134" s="345">
        <v>5</v>
      </c>
      <c r="C5134" s="387" t="str">
        <f t="shared" si="521"/>
        <v>EW2.5</v>
      </c>
      <c r="D5134" s="388">
        <v>2</v>
      </c>
      <c r="E5134" s="504">
        <v>44161</v>
      </c>
      <c r="F5134" s="392" t="s">
        <v>652</v>
      </c>
      <c r="G5134" s="444">
        <f>INDEX([1]CAPS!$A:$A,MATCH(F:F,[1]CAPS!$H:$H,0))</f>
        <v>3540</v>
      </c>
      <c r="H5134" s="33"/>
      <c r="I5134" s="324"/>
      <c r="J5134" s="342" t="s">
        <v>276</v>
      </c>
      <c r="K5134" s="340">
        <v>0</v>
      </c>
      <c r="L5134" s="340">
        <v>0</v>
      </c>
      <c r="M5134" s="340" t="s">
        <v>276</v>
      </c>
      <c r="N5134" s="340">
        <v>0</v>
      </c>
      <c r="O5134" s="354">
        <v>1</v>
      </c>
      <c r="P5134" s="340">
        <v>0</v>
      </c>
      <c r="Q5134" s="340">
        <v>0</v>
      </c>
      <c r="S5134">
        <f t="shared" si="522"/>
        <v>1</v>
      </c>
    </row>
    <row r="5135" spans="1:19" ht="16" hidden="1" x14ac:dyDescent="0.2">
      <c r="A5135" s="481" t="s">
        <v>491</v>
      </c>
      <c r="B5135" s="345">
        <v>5</v>
      </c>
      <c r="C5135" s="387" t="str">
        <f t="shared" si="521"/>
        <v>EW2.5</v>
      </c>
      <c r="D5135" s="388">
        <v>2</v>
      </c>
      <c r="E5135" s="504">
        <v>44161</v>
      </c>
      <c r="F5135" s="536" t="s">
        <v>941</v>
      </c>
      <c r="G5135" s="444">
        <f>INDEX([1]CAPS!$A:$A,MATCH(F:F,[1]CAPS!$H:$H,0))</f>
        <v>1411</v>
      </c>
      <c r="H5135" s="33"/>
      <c r="I5135" s="324"/>
      <c r="J5135" s="342" t="s">
        <v>276</v>
      </c>
      <c r="K5135" s="340">
        <v>0</v>
      </c>
      <c r="L5135" s="340">
        <v>0</v>
      </c>
      <c r="M5135" s="340" t="s">
        <v>276</v>
      </c>
      <c r="N5135" s="340">
        <v>0</v>
      </c>
      <c r="O5135" s="354">
        <v>3</v>
      </c>
      <c r="P5135" s="340">
        <v>0</v>
      </c>
      <c r="Q5135" s="340">
        <v>0</v>
      </c>
      <c r="R5135" t="s">
        <v>942</v>
      </c>
      <c r="S5135">
        <f t="shared" si="522"/>
        <v>3</v>
      </c>
    </row>
    <row r="5136" spans="1:19" ht="32" hidden="1" x14ac:dyDescent="0.2">
      <c r="A5136" s="481" t="s">
        <v>491</v>
      </c>
      <c r="B5136" s="345">
        <v>6</v>
      </c>
      <c r="C5136" s="387" t="str">
        <f t="shared" si="521"/>
        <v>EW2.6</v>
      </c>
      <c r="D5136" s="388">
        <v>2</v>
      </c>
      <c r="E5136" s="504">
        <v>44161</v>
      </c>
      <c r="F5136" s="383" t="s">
        <v>350</v>
      </c>
      <c r="G5136" s="444">
        <f>INDEX([1]CAPS!$A:$A,MATCH(F:F,[1]CAPS!$H:$H,0))</f>
        <v>4232</v>
      </c>
      <c r="H5136" s="33"/>
      <c r="I5136" s="324"/>
      <c r="J5136" s="342" t="s">
        <v>276</v>
      </c>
      <c r="K5136" s="355">
        <v>1</v>
      </c>
      <c r="L5136" s="340">
        <v>0</v>
      </c>
      <c r="M5136" s="340" t="s">
        <v>276</v>
      </c>
      <c r="N5136" s="340">
        <v>0</v>
      </c>
      <c r="O5136" s="354">
        <v>1</v>
      </c>
      <c r="P5136" s="340">
        <v>0</v>
      </c>
      <c r="Q5136" s="340">
        <v>1</v>
      </c>
      <c r="S5136">
        <f t="shared" si="522"/>
        <v>2</v>
      </c>
    </row>
    <row r="5137" spans="1:19" ht="32" hidden="1" x14ac:dyDescent="0.2">
      <c r="A5137" s="481" t="s">
        <v>491</v>
      </c>
      <c r="B5137" s="345">
        <v>6</v>
      </c>
      <c r="C5137" s="387" t="str">
        <f t="shared" si="521"/>
        <v>EW2.6</v>
      </c>
      <c r="D5137" s="388">
        <v>2</v>
      </c>
      <c r="E5137" s="504">
        <v>44161</v>
      </c>
      <c r="F5137" s="383" t="s">
        <v>651</v>
      </c>
      <c r="G5137" s="444">
        <f>INDEX([1]CAPS!$A:$A,MATCH(F:F,[1]CAPS!$H:$H,0))</f>
        <v>7961</v>
      </c>
      <c r="H5137" s="33"/>
      <c r="I5137" s="324"/>
      <c r="J5137" s="342" t="s">
        <v>276</v>
      </c>
      <c r="K5137" s="340">
        <v>0</v>
      </c>
      <c r="L5137" s="340">
        <v>0</v>
      </c>
      <c r="M5137" s="340" t="s">
        <v>276</v>
      </c>
      <c r="N5137" s="340">
        <v>0</v>
      </c>
      <c r="O5137" s="354">
        <v>12</v>
      </c>
      <c r="P5137" s="340">
        <v>0</v>
      </c>
      <c r="Q5137" s="340">
        <v>0</v>
      </c>
      <c r="S5137">
        <f t="shared" si="522"/>
        <v>12</v>
      </c>
    </row>
    <row r="5138" spans="1:19" ht="16" hidden="1" x14ac:dyDescent="0.2">
      <c r="A5138" s="481" t="s">
        <v>491</v>
      </c>
      <c r="B5138" s="345">
        <v>6</v>
      </c>
      <c r="C5138" s="387" t="str">
        <f t="shared" si="521"/>
        <v>EW2.6</v>
      </c>
      <c r="D5138" s="388">
        <v>2</v>
      </c>
      <c r="E5138" s="504">
        <v>44161</v>
      </c>
      <c r="F5138" s="392" t="s">
        <v>554</v>
      </c>
      <c r="G5138" s="444">
        <f>INDEX([1]CAPS!$A:$A,MATCH(F:F,[1]CAPS!$H:$H,0))</f>
        <v>3152</v>
      </c>
      <c r="H5138" s="33"/>
      <c r="I5138" s="324"/>
      <c r="J5138" s="342" t="s">
        <v>276</v>
      </c>
      <c r="K5138" s="340">
        <v>0</v>
      </c>
      <c r="L5138" s="340">
        <v>0</v>
      </c>
      <c r="M5138" s="340" t="s">
        <v>276</v>
      </c>
      <c r="N5138" s="340">
        <v>0</v>
      </c>
      <c r="O5138" s="354">
        <v>1</v>
      </c>
      <c r="P5138" s="340">
        <v>0</v>
      </c>
      <c r="Q5138" s="340">
        <v>1</v>
      </c>
      <c r="S5138">
        <f t="shared" si="522"/>
        <v>1</v>
      </c>
    </row>
    <row r="5139" spans="1:19" ht="16" hidden="1" x14ac:dyDescent="0.2">
      <c r="A5139" s="481" t="s">
        <v>491</v>
      </c>
      <c r="B5139" s="345">
        <v>6</v>
      </c>
      <c r="C5139" s="387" t="str">
        <f t="shared" si="521"/>
        <v>EW2.6</v>
      </c>
      <c r="D5139" s="388">
        <v>2</v>
      </c>
      <c r="E5139" s="504">
        <v>44161</v>
      </c>
      <c r="F5139" s="392" t="s">
        <v>653</v>
      </c>
      <c r="G5139" s="444">
        <f>INDEX([1]CAPS!$A:$A,MATCH(F:F,[1]CAPS!$H:$H,0))</f>
        <v>9904</v>
      </c>
      <c r="H5139" s="33"/>
      <c r="I5139" s="324"/>
      <c r="J5139" s="342" t="s">
        <v>276</v>
      </c>
      <c r="K5139" s="340">
        <v>0</v>
      </c>
      <c r="L5139" s="340">
        <v>0</v>
      </c>
      <c r="M5139" s="340" t="s">
        <v>276</v>
      </c>
      <c r="N5139" s="340">
        <v>0</v>
      </c>
      <c r="O5139" s="354">
        <v>1</v>
      </c>
      <c r="P5139" s="340">
        <v>0</v>
      </c>
      <c r="Q5139" s="340">
        <v>1</v>
      </c>
      <c r="R5139" t="s">
        <v>657</v>
      </c>
      <c r="S5139">
        <f t="shared" si="522"/>
        <v>1</v>
      </c>
    </row>
    <row r="5140" spans="1:19" ht="16" hidden="1" x14ac:dyDescent="0.2">
      <c r="A5140" s="481" t="s">
        <v>491</v>
      </c>
      <c r="B5140" s="345">
        <v>6</v>
      </c>
      <c r="C5140" s="387" t="str">
        <f t="shared" si="521"/>
        <v>EW2.6</v>
      </c>
      <c r="D5140" s="388">
        <v>2</v>
      </c>
      <c r="E5140" s="504">
        <v>44161</v>
      </c>
      <c r="F5140" s="536" t="s">
        <v>941</v>
      </c>
      <c r="G5140" s="444">
        <f>INDEX([1]CAPS!$A:$A,MATCH(F:F,[1]CAPS!$H:$H,0))</f>
        <v>1411</v>
      </c>
      <c r="H5140" s="33"/>
      <c r="I5140" s="324"/>
      <c r="J5140" s="342" t="s">
        <v>276</v>
      </c>
      <c r="K5140" s="340">
        <v>0</v>
      </c>
      <c r="L5140" s="340">
        <v>0</v>
      </c>
      <c r="M5140" s="340" t="s">
        <v>276</v>
      </c>
      <c r="N5140" s="340">
        <v>0</v>
      </c>
      <c r="O5140" s="354">
        <v>1</v>
      </c>
      <c r="P5140" s="340">
        <v>0</v>
      </c>
      <c r="Q5140" s="340">
        <v>0</v>
      </c>
      <c r="R5140" t="s">
        <v>943</v>
      </c>
      <c r="S5140">
        <f t="shared" si="522"/>
        <v>1</v>
      </c>
    </row>
    <row r="5141" spans="1:19" ht="32" hidden="1" x14ac:dyDescent="0.2">
      <c r="A5141" s="481" t="s">
        <v>491</v>
      </c>
      <c r="B5141" s="345">
        <v>6</v>
      </c>
      <c r="C5141" s="387" t="str">
        <f t="shared" si="521"/>
        <v>EW2.6</v>
      </c>
      <c r="D5141" s="388">
        <v>2</v>
      </c>
      <c r="E5141" s="504">
        <v>44161</v>
      </c>
      <c r="F5141" s="383" t="s">
        <v>654</v>
      </c>
      <c r="G5141" s="444">
        <f>INDEX([1]CAPS!$A:$A,MATCH(F:F,[1]CAPS!$H:$H,0))</f>
        <v>11146</v>
      </c>
      <c r="H5141" s="33"/>
      <c r="I5141" s="324"/>
      <c r="J5141" s="342" t="s">
        <v>276</v>
      </c>
      <c r="K5141" s="340">
        <v>0</v>
      </c>
      <c r="L5141" s="340">
        <v>0</v>
      </c>
      <c r="M5141" s="340" t="s">
        <v>276</v>
      </c>
      <c r="N5141" s="340">
        <v>0</v>
      </c>
      <c r="O5141" s="491">
        <f>2+1</f>
        <v>3</v>
      </c>
      <c r="P5141" s="340">
        <v>0</v>
      </c>
      <c r="Q5141" s="340">
        <v>0</v>
      </c>
      <c r="R5141" t="s">
        <v>947</v>
      </c>
      <c r="S5141">
        <f t="shared" si="522"/>
        <v>3</v>
      </c>
    </row>
    <row r="5142" spans="1:19" ht="16" hidden="1" x14ac:dyDescent="0.2">
      <c r="A5142" s="481" t="s">
        <v>491</v>
      </c>
      <c r="B5142" s="345">
        <v>6</v>
      </c>
      <c r="C5142" s="387" t="str">
        <f t="shared" si="521"/>
        <v>EW2.6</v>
      </c>
      <c r="D5142" s="388">
        <v>2</v>
      </c>
      <c r="E5142" s="504">
        <v>44161</v>
      </c>
      <c r="F5142" s="383" t="s">
        <v>571</v>
      </c>
      <c r="G5142" s="444">
        <f>INDEX([1]CAPS!$A:$A,MATCH(F:F,[1]CAPS!$H:$H,0))</f>
        <v>11388</v>
      </c>
      <c r="H5142" s="33"/>
      <c r="I5142" s="324"/>
      <c r="J5142" s="342" t="s">
        <v>276</v>
      </c>
      <c r="K5142" s="340">
        <v>0</v>
      </c>
      <c r="L5142" s="340">
        <v>0</v>
      </c>
      <c r="M5142" s="340" t="s">
        <v>276</v>
      </c>
      <c r="N5142" s="340">
        <v>0</v>
      </c>
      <c r="O5142" s="354">
        <v>4</v>
      </c>
      <c r="P5142" s="340">
        <v>0</v>
      </c>
      <c r="Q5142" s="340">
        <v>4</v>
      </c>
      <c r="S5142">
        <f t="shared" si="522"/>
        <v>4</v>
      </c>
    </row>
    <row r="5143" spans="1:19" ht="32" hidden="1" x14ac:dyDescent="0.2">
      <c r="A5143" s="481" t="s">
        <v>491</v>
      </c>
      <c r="B5143" s="345">
        <v>6</v>
      </c>
      <c r="C5143" s="387" t="str">
        <f t="shared" si="521"/>
        <v>EW2.6</v>
      </c>
      <c r="D5143" s="388">
        <v>2</v>
      </c>
      <c r="E5143" s="504">
        <v>44161</v>
      </c>
      <c r="F5143" s="383" t="s">
        <v>546</v>
      </c>
      <c r="G5143" s="444">
        <f>INDEX([1]CAPS!$A:$A,MATCH(F:F,[1]CAPS!$H:$H,0))</f>
        <v>8748</v>
      </c>
      <c r="H5143" s="33"/>
      <c r="I5143" s="324"/>
      <c r="J5143" s="342" t="s">
        <v>276</v>
      </c>
      <c r="K5143" s="340">
        <v>0</v>
      </c>
      <c r="L5143" s="340">
        <v>0</v>
      </c>
      <c r="M5143" s="340" t="s">
        <v>276</v>
      </c>
      <c r="N5143" s="340">
        <v>0</v>
      </c>
      <c r="O5143" s="354">
        <v>1</v>
      </c>
      <c r="P5143" s="340">
        <v>0</v>
      </c>
      <c r="Q5143" s="340">
        <v>1</v>
      </c>
      <c r="S5143">
        <f t="shared" si="522"/>
        <v>1</v>
      </c>
    </row>
    <row r="5144" spans="1:19" ht="32" hidden="1" x14ac:dyDescent="0.2">
      <c r="A5144" s="481" t="s">
        <v>491</v>
      </c>
      <c r="B5144" s="345">
        <v>7</v>
      </c>
      <c r="C5144" s="387" t="str">
        <f t="shared" si="521"/>
        <v>EW2.7</v>
      </c>
      <c r="D5144" s="388">
        <v>2</v>
      </c>
      <c r="E5144" s="504">
        <v>44161</v>
      </c>
      <c r="F5144" s="383" t="s">
        <v>350</v>
      </c>
      <c r="G5144" s="444">
        <f>INDEX([1]CAPS!$A:$A,MATCH(F:F,[1]CAPS!$H:$H,0))</f>
        <v>4232</v>
      </c>
      <c r="H5144" s="33"/>
      <c r="I5144" s="324"/>
      <c r="J5144" s="342" t="s">
        <v>276</v>
      </c>
      <c r="K5144" s="355">
        <v>5</v>
      </c>
      <c r="L5144" s="340">
        <v>0</v>
      </c>
      <c r="M5144" s="340" t="s">
        <v>276</v>
      </c>
      <c r="N5144" s="340">
        <v>0</v>
      </c>
      <c r="O5144" s="340">
        <v>0</v>
      </c>
      <c r="P5144" s="340">
        <v>0</v>
      </c>
      <c r="Q5144" s="340">
        <v>0</v>
      </c>
      <c r="S5144">
        <f t="shared" si="522"/>
        <v>5</v>
      </c>
    </row>
    <row r="5145" spans="1:19" ht="32" hidden="1" x14ac:dyDescent="0.2">
      <c r="A5145" s="481" t="s">
        <v>491</v>
      </c>
      <c r="B5145" s="345">
        <v>7</v>
      </c>
      <c r="C5145" s="387" t="str">
        <f t="shared" si="521"/>
        <v>EW2.7</v>
      </c>
      <c r="D5145" s="388">
        <v>2</v>
      </c>
      <c r="E5145" s="504">
        <v>44161</v>
      </c>
      <c r="F5145" s="383" t="s">
        <v>651</v>
      </c>
      <c r="G5145" s="444">
        <f>INDEX([1]CAPS!$A:$A,MATCH(F:F,[1]CAPS!$H:$H,0))</f>
        <v>7961</v>
      </c>
      <c r="H5145" s="33"/>
      <c r="I5145" s="324"/>
      <c r="J5145" s="342" t="s">
        <v>276</v>
      </c>
      <c r="K5145" s="340">
        <v>0</v>
      </c>
      <c r="L5145" s="340">
        <v>0</v>
      </c>
      <c r="M5145" s="340" t="s">
        <v>276</v>
      </c>
      <c r="N5145" s="340">
        <v>0</v>
      </c>
      <c r="O5145" s="354">
        <v>11</v>
      </c>
      <c r="P5145" s="340">
        <v>0</v>
      </c>
      <c r="Q5145" s="340">
        <v>0</v>
      </c>
      <c r="S5145">
        <f t="shared" si="522"/>
        <v>11</v>
      </c>
    </row>
    <row r="5146" spans="1:19" ht="16" hidden="1" x14ac:dyDescent="0.2">
      <c r="A5146" s="481" t="s">
        <v>491</v>
      </c>
      <c r="B5146" s="345">
        <v>7</v>
      </c>
      <c r="C5146" s="387" t="str">
        <f t="shared" si="521"/>
        <v>EW2.7</v>
      </c>
      <c r="D5146" s="388">
        <v>2</v>
      </c>
      <c r="E5146" s="504">
        <v>44161</v>
      </c>
      <c r="F5146" s="392" t="s">
        <v>554</v>
      </c>
      <c r="G5146" s="444">
        <f>INDEX([1]CAPS!$A:$A,MATCH(F:F,[1]CAPS!$H:$H,0))</f>
        <v>3152</v>
      </c>
      <c r="H5146" s="33"/>
      <c r="I5146" s="324"/>
      <c r="J5146" s="342" t="s">
        <v>276</v>
      </c>
      <c r="K5146" s="340">
        <v>0</v>
      </c>
      <c r="L5146" s="340">
        <v>0</v>
      </c>
      <c r="M5146" s="340" t="s">
        <v>276</v>
      </c>
      <c r="N5146" s="340">
        <v>0</v>
      </c>
      <c r="O5146" s="354">
        <v>1</v>
      </c>
      <c r="P5146" s="340">
        <v>0</v>
      </c>
      <c r="Q5146" s="340">
        <v>1</v>
      </c>
      <c r="S5146">
        <f t="shared" si="522"/>
        <v>1</v>
      </c>
    </row>
    <row r="5147" spans="1:19" ht="32" hidden="1" x14ac:dyDescent="0.2">
      <c r="A5147" s="481" t="s">
        <v>491</v>
      </c>
      <c r="B5147" s="345">
        <v>7</v>
      </c>
      <c r="C5147" s="387" t="str">
        <f t="shared" si="521"/>
        <v>EW2.7</v>
      </c>
      <c r="D5147" s="388">
        <v>2</v>
      </c>
      <c r="E5147" s="504">
        <v>44161</v>
      </c>
      <c r="F5147" s="392" t="s">
        <v>654</v>
      </c>
      <c r="G5147" s="444">
        <f>INDEX([1]CAPS!$A:$A,MATCH(F:F,[1]CAPS!$H:$H,0))</f>
        <v>11146</v>
      </c>
      <c r="H5147" s="33"/>
      <c r="I5147" s="324"/>
      <c r="J5147" s="342" t="s">
        <v>276</v>
      </c>
      <c r="K5147" s="340">
        <v>0</v>
      </c>
      <c r="L5147" s="340">
        <v>0</v>
      </c>
      <c r="M5147" s="340" t="s">
        <v>276</v>
      </c>
      <c r="N5147" s="340">
        <v>0</v>
      </c>
      <c r="O5147" s="354">
        <v>1</v>
      </c>
      <c r="P5147" s="340">
        <v>0</v>
      </c>
      <c r="Q5147" s="340">
        <v>0</v>
      </c>
      <c r="R5147" t="s">
        <v>946</v>
      </c>
      <c r="S5147">
        <f t="shared" si="522"/>
        <v>1</v>
      </c>
    </row>
    <row r="5148" spans="1:19" ht="16" hidden="1" x14ac:dyDescent="0.2">
      <c r="A5148" s="481" t="s">
        <v>491</v>
      </c>
      <c r="B5148" s="345">
        <v>7</v>
      </c>
      <c r="C5148" s="387" t="str">
        <f t="shared" si="521"/>
        <v>EW2.7</v>
      </c>
      <c r="D5148" s="388">
        <v>2</v>
      </c>
      <c r="E5148" s="504">
        <v>44161</v>
      </c>
      <c r="F5148" s="390" t="s">
        <v>571</v>
      </c>
      <c r="G5148" s="444">
        <f>INDEX([1]CAPS!$A:$A,MATCH(F:F,[1]CAPS!$H:$H,0))</f>
        <v>11388</v>
      </c>
      <c r="H5148" s="33"/>
      <c r="I5148" s="324"/>
      <c r="J5148" s="342" t="s">
        <v>276</v>
      </c>
      <c r="K5148" s="340">
        <v>0</v>
      </c>
      <c r="L5148" s="340">
        <v>0</v>
      </c>
      <c r="M5148" s="340" t="s">
        <v>276</v>
      </c>
      <c r="N5148" s="340">
        <v>0</v>
      </c>
      <c r="O5148" s="354">
        <v>4</v>
      </c>
      <c r="P5148" s="340">
        <v>0</v>
      </c>
      <c r="Q5148" s="340">
        <v>4</v>
      </c>
      <c r="S5148">
        <f t="shared" si="522"/>
        <v>4</v>
      </c>
    </row>
    <row r="5149" spans="1:19" ht="32" hidden="1" x14ac:dyDescent="0.2">
      <c r="A5149" s="481" t="s">
        <v>491</v>
      </c>
      <c r="B5149" s="345">
        <v>7</v>
      </c>
      <c r="C5149" s="387" t="str">
        <f t="shared" si="521"/>
        <v>EW2.7</v>
      </c>
      <c r="D5149" s="388">
        <v>2</v>
      </c>
      <c r="E5149" s="504">
        <v>44161</v>
      </c>
      <c r="F5149" s="383" t="s">
        <v>546</v>
      </c>
      <c r="G5149" s="444">
        <f>INDEX([1]CAPS!$A:$A,MATCH(F:F,[1]CAPS!$H:$H,0))</f>
        <v>8748</v>
      </c>
      <c r="H5149" s="33"/>
      <c r="I5149" s="324"/>
      <c r="J5149" s="342" t="s">
        <v>276</v>
      </c>
      <c r="K5149" s="340">
        <v>0</v>
      </c>
      <c r="L5149" s="340">
        <v>0</v>
      </c>
      <c r="M5149" s="340" t="s">
        <v>276</v>
      </c>
      <c r="N5149" s="340">
        <v>0</v>
      </c>
      <c r="O5149" s="354">
        <v>5</v>
      </c>
      <c r="P5149" s="340">
        <v>0</v>
      </c>
      <c r="Q5149" s="340">
        <v>1</v>
      </c>
      <c r="S5149">
        <f t="shared" si="522"/>
        <v>5</v>
      </c>
    </row>
    <row r="5150" spans="1:19" ht="16" hidden="1" x14ac:dyDescent="0.2">
      <c r="A5150" s="481" t="s">
        <v>491</v>
      </c>
      <c r="B5150" s="345">
        <v>7</v>
      </c>
      <c r="C5150" s="387" t="str">
        <f t="shared" si="521"/>
        <v>EW2.7</v>
      </c>
      <c r="D5150" s="388">
        <v>2</v>
      </c>
      <c r="E5150" s="504">
        <v>44161</v>
      </c>
      <c r="F5150" s="383" t="s">
        <v>558</v>
      </c>
      <c r="G5150" s="444">
        <f>INDEX([1]CAPS!$A:$A,MATCH(F:F,[1]CAPS!$H:$H,0))</f>
        <v>10442</v>
      </c>
      <c r="H5150" s="33"/>
      <c r="I5150" s="324"/>
      <c r="J5150" s="342" t="s">
        <v>276</v>
      </c>
      <c r="K5150" s="340">
        <v>0</v>
      </c>
      <c r="L5150" s="340">
        <v>0</v>
      </c>
      <c r="M5150" s="340" t="s">
        <v>276</v>
      </c>
      <c r="N5150" s="340">
        <v>0</v>
      </c>
      <c r="O5150" s="354">
        <v>1</v>
      </c>
      <c r="P5150" s="340">
        <v>0</v>
      </c>
      <c r="Q5150" s="340">
        <v>0</v>
      </c>
      <c r="S5150">
        <f t="shared" si="522"/>
        <v>1</v>
      </c>
    </row>
    <row r="5151" spans="1:19" ht="32" hidden="1" x14ac:dyDescent="0.2">
      <c r="A5151" s="481" t="s">
        <v>491</v>
      </c>
      <c r="B5151" s="345">
        <v>8</v>
      </c>
      <c r="C5151" s="387" t="str">
        <f t="shared" si="521"/>
        <v>EW2.8</v>
      </c>
      <c r="D5151" s="388">
        <v>2</v>
      </c>
      <c r="E5151" s="504">
        <v>44161</v>
      </c>
      <c r="F5151" s="383" t="s">
        <v>350</v>
      </c>
      <c r="G5151" s="444">
        <f>INDEX([1]CAPS!$A:$A,MATCH(F:F,[1]CAPS!$H:$H,0))</f>
        <v>4232</v>
      </c>
      <c r="H5151" s="33"/>
      <c r="I5151" s="324"/>
      <c r="J5151" s="342" t="s">
        <v>276</v>
      </c>
      <c r="K5151" s="355">
        <v>1</v>
      </c>
      <c r="L5151" s="340">
        <v>0</v>
      </c>
      <c r="M5151" s="340" t="s">
        <v>276</v>
      </c>
      <c r="N5151" s="340">
        <v>0</v>
      </c>
      <c r="O5151" s="340">
        <v>0</v>
      </c>
      <c r="P5151" s="340">
        <v>0</v>
      </c>
      <c r="Q5151" s="340">
        <v>0</v>
      </c>
      <c r="S5151">
        <f t="shared" si="522"/>
        <v>1</v>
      </c>
    </row>
    <row r="5152" spans="1:19" ht="32" hidden="1" x14ac:dyDescent="0.2">
      <c r="A5152" s="481" t="s">
        <v>491</v>
      </c>
      <c r="B5152" s="345">
        <v>8</v>
      </c>
      <c r="C5152" s="387" t="str">
        <f t="shared" si="521"/>
        <v>EW2.8</v>
      </c>
      <c r="D5152" s="388">
        <v>2</v>
      </c>
      <c r="E5152" s="504">
        <v>44161</v>
      </c>
      <c r="F5152" s="383" t="s">
        <v>651</v>
      </c>
      <c r="G5152" s="444">
        <f>INDEX([1]CAPS!$A:$A,MATCH(F:F,[1]CAPS!$H:$H,0))</f>
        <v>7961</v>
      </c>
      <c r="H5152" s="33"/>
      <c r="I5152" s="324"/>
      <c r="J5152" s="342" t="s">
        <v>276</v>
      </c>
      <c r="K5152" s="340">
        <v>0</v>
      </c>
      <c r="L5152" s="340">
        <v>0</v>
      </c>
      <c r="M5152" s="340" t="s">
        <v>276</v>
      </c>
      <c r="N5152" s="340">
        <v>0</v>
      </c>
      <c r="O5152" s="354">
        <v>6</v>
      </c>
      <c r="P5152" s="340">
        <v>0</v>
      </c>
      <c r="Q5152" s="340">
        <v>0</v>
      </c>
      <c r="S5152">
        <f t="shared" si="522"/>
        <v>6</v>
      </c>
    </row>
    <row r="5153" spans="1:19" ht="16" hidden="1" x14ac:dyDescent="0.2">
      <c r="A5153" s="481" t="s">
        <v>491</v>
      </c>
      <c r="B5153" s="345">
        <v>8</v>
      </c>
      <c r="C5153" s="387" t="str">
        <f t="shared" si="521"/>
        <v>EW2.8</v>
      </c>
      <c r="D5153" s="388">
        <v>2</v>
      </c>
      <c r="E5153" s="504">
        <v>44161</v>
      </c>
      <c r="F5153" s="383" t="s">
        <v>127</v>
      </c>
      <c r="G5153" s="444">
        <f>INDEX([1]CAPS!$A:$A,MATCH(F:F,[1]CAPS!$H:$H,0))</f>
        <v>10605</v>
      </c>
      <c r="H5153" s="33"/>
      <c r="I5153" s="324"/>
      <c r="J5153" s="342" t="s">
        <v>276</v>
      </c>
      <c r="K5153" s="355">
        <v>2</v>
      </c>
      <c r="L5153" s="340">
        <v>0</v>
      </c>
      <c r="M5153" s="340" t="s">
        <v>276</v>
      </c>
      <c r="N5153" s="340">
        <v>0</v>
      </c>
      <c r="O5153" s="354"/>
      <c r="P5153" s="340">
        <v>0</v>
      </c>
      <c r="Q5153" s="340"/>
      <c r="S5153">
        <f t="shared" si="522"/>
        <v>2</v>
      </c>
    </row>
    <row r="5154" spans="1:19" ht="16" hidden="1" x14ac:dyDescent="0.2">
      <c r="A5154" s="481" t="s">
        <v>491</v>
      </c>
      <c r="B5154" s="345">
        <v>8</v>
      </c>
      <c r="C5154" s="387" t="str">
        <f t="shared" si="521"/>
        <v>EW2.8</v>
      </c>
      <c r="D5154" s="388">
        <v>2</v>
      </c>
      <c r="E5154" s="504">
        <v>44161</v>
      </c>
      <c r="F5154" s="366" t="s">
        <v>493</v>
      </c>
      <c r="G5154" s="444">
        <f>INDEX([1]CAPS!$A:$A,MATCH(F:F,[1]CAPS!$H:$H,0))</f>
        <v>6404</v>
      </c>
      <c r="H5154" s="33"/>
      <c r="I5154" s="324"/>
      <c r="J5154" s="342" t="s">
        <v>276</v>
      </c>
      <c r="K5154" s="340">
        <v>0</v>
      </c>
      <c r="L5154" s="340">
        <v>0</v>
      </c>
      <c r="M5154" s="340" t="s">
        <v>276</v>
      </c>
      <c r="N5154" s="340">
        <v>0</v>
      </c>
      <c r="O5154" s="354">
        <v>2</v>
      </c>
      <c r="P5154" s="340">
        <v>0</v>
      </c>
      <c r="Q5154" s="340">
        <v>2</v>
      </c>
      <c r="S5154">
        <f t="shared" si="522"/>
        <v>2</v>
      </c>
    </row>
    <row r="5155" spans="1:19" ht="16" hidden="1" x14ac:dyDescent="0.2">
      <c r="A5155" s="481" t="s">
        <v>491</v>
      </c>
      <c r="B5155" s="345">
        <v>8</v>
      </c>
      <c r="C5155" s="387" t="str">
        <f t="shared" si="521"/>
        <v>EW2.8</v>
      </c>
      <c r="D5155" s="388">
        <v>2</v>
      </c>
      <c r="E5155" s="504">
        <v>44161</v>
      </c>
      <c r="F5155" s="366" t="s">
        <v>501</v>
      </c>
      <c r="G5155" s="444">
        <f>INDEX([1]CAPS!$A:$A,MATCH(F:F,[1]CAPS!$H:$H,0))</f>
        <v>1550</v>
      </c>
      <c r="H5155" s="33"/>
      <c r="I5155" s="324"/>
      <c r="J5155" s="342" t="s">
        <v>276</v>
      </c>
      <c r="K5155" s="340">
        <v>0</v>
      </c>
      <c r="L5155" s="340">
        <v>0</v>
      </c>
      <c r="M5155" s="340" t="s">
        <v>276</v>
      </c>
      <c r="N5155" s="340">
        <v>0</v>
      </c>
      <c r="O5155" s="354">
        <v>2</v>
      </c>
      <c r="P5155" s="340">
        <v>0</v>
      </c>
      <c r="Q5155" s="340">
        <v>2</v>
      </c>
      <c r="S5155">
        <f t="shared" si="522"/>
        <v>2</v>
      </c>
    </row>
    <row r="5156" spans="1:19" ht="32" hidden="1" x14ac:dyDescent="0.2">
      <c r="A5156" s="481" t="s">
        <v>491</v>
      </c>
      <c r="B5156" s="345">
        <v>8</v>
      </c>
      <c r="C5156" s="387" t="str">
        <f t="shared" si="521"/>
        <v>EW2.8</v>
      </c>
      <c r="D5156" s="388">
        <v>2</v>
      </c>
      <c r="E5156" s="504">
        <v>44161</v>
      </c>
      <c r="F5156" s="390" t="s">
        <v>546</v>
      </c>
      <c r="G5156" s="444">
        <f>INDEX([1]CAPS!$A:$A,MATCH(F:F,[1]CAPS!$H:$H,0))</f>
        <v>8748</v>
      </c>
      <c r="H5156" s="33"/>
      <c r="I5156" s="324"/>
      <c r="J5156" s="342" t="s">
        <v>276</v>
      </c>
      <c r="K5156" s="340">
        <v>0</v>
      </c>
      <c r="L5156" s="340">
        <v>0</v>
      </c>
      <c r="M5156" s="340" t="s">
        <v>276</v>
      </c>
      <c r="N5156" s="340">
        <v>0</v>
      </c>
      <c r="O5156" s="354">
        <v>1</v>
      </c>
      <c r="P5156" s="340">
        <v>0</v>
      </c>
      <c r="Q5156" s="340">
        <v>1</v>
      </c>
      <c r="S5156">
        <f t="shared" si="522"/>
        <v>1</v>
      </c>
    </row>
    <row r="5157" spans="1:19" ht="16" hidden="1" x14ac:dyDescent="0.2">
      <c r="A5157" s="481" t="s">
        <v>491</v>
      </c>
      <c r="B5157" s="345">
        <v>8</v>
      </c>
      <c r="C5157" s="387" t="str">
        <f t="shared" si="521"/>
        <v>EW2.8</v>
      </c>
      <c r="D5157" s="388">
        <v>2</v>
      </c>
      <c r="E5157" s="504">
        <v>44161</v>
      </c>
      <c r="F5157" s="366" t="s">
        <v>554</v>
      </c>
      <c r="G5157" s="444">
        <f>INDEX([1]CAPS!$A:$A,MATCH(F:F,[1]CAPS!$H:$H,0))</f>
        <v>3152</v>
      </c>
      <c r="H5157" s="33"/>
      <c r="I5157" s="324"/>
      <c r="J5157" s="342" t="s">
        <v>276</v>
      </c>
      <c r="K5157" s="340">
        <v>0</v>
      </c>
      <c r="L5157" s="340">
        <v>0</v>
      </c>
      <c r="M5157" s="340" t="s">
        <v>276</v>
      </c>
      <c r="N5157" s="340">
        <v>0</v>
      </c>
      <c r="O5157" s="354">
        <v>1</v>
      </c>
      <c r="P5157" s="340">
        <v>0</v>
      </c>
      <c r="Q5157" s="340">
        <v>1</v>
      </c>
      <c r="S5157">
        <f t="shared" si="522"/>
        <v>1</v>
      </c>
    </row>
    <row r="5158" spans="1:19" ht="32" hidden="1" x14ac:dyDescent="0.2">
      <c r="A5158" s="481" t="s">
        <v>491</v>
      </c>
      <c r="B5158" s="345">
        <v>9</v>
      </c>
      <c r="C5158" s="387" t="str">
        <f t="shared" si="521"/>
        <v>EW2.9</v>
      </c>
      <c r="D5158" s="388">
        <v>2</v>
      </c>
      <c r="E5158" s="504">
        <v>44161</v>
      </c>
      <c r="F5158" s="366" t="s">
        <v>350</v>
      </c>
      <c r="G5158" s="444">
        <f>INDEX([1]CAPS!$A:$A,MATCH(F:F,[1]CAPS!$H:$H,0))</f>
        <v>4232</v>
      </c>
      <c r="H5158" s="33"/>
      <c r="I5158" s="324"/>
      <c r="J5158" s="342" t="s">
        <v>276</v>
      </c>
      <c r="K5158" s="355">
        <v>1</v>
      </c>
      <c r="L5158" s="340">
        <v>0</v>
      </c>
      <c r="M5158" s="340" t="s">
        <v>276</v>
      </c>
      <c r="N5158" s="340">
        <v>0</v>
      </c>
      <c r="O5158" s="340">
        <v>0</v>
      </c>
      <c r="P5158" s="340">
        <v>0</v>
      </c>
      <c r="Q5158" s="340">
        <v>0</v>
      </c>
      <c r="S5158">
        <f t="shared" si="522"/>
        <v>1</v>
      </c>
    </row>
    <row r="5159" spans="1:19" ht="32" hidden="1" x14ac:dyDescent="0.2">
      <c r="A5159" s="481" t="s">
        <v>491</v>
      </c>
      <c r="B5159" s="345">
        <v>9</v>
      </c>
      <c r="C5159" s="387" t="str">
        <f t="shared" si="521"/>
        <v>EW2.9</v>
      </c>
      <c r="D5159" s="388">
        <v>2</v>
      </c>
      <c r="E5159" s="504">
        <v>44161</v>
      </c>
      <c r="F5159" s="366" t="s">
        <v>651</v>
      </c>
      <c r="G5159" s="444">
        <f>INDEX([1]CAPS!$A:$A,MATCH(F:F,[1]CAPS!$H:$H,0))</f>
        <v>7961</v>
      </c>
      <c r="H5159" s="33"/>
      <c r="I5159" s="324"/>
      <c r="J5159" s="342" t="s">
        <v>276</v>
      </c>
      <c r="K5159" s="340">
        <v>0</v>
      </c>
      <c r="L5159" s="340">
        <v>0</v>
      </c>
      <c r="M5159" s="340" t="s">
        <v>276</v>
      </c>
      <c r="N5159" s="340">
        <v>0</v>
      </c>
      <c r="O5159" s="354">
        <v>4</v>
      </c>
      <c r="P5159" s="340">
        <v>0</v>
      </c>
      <c r="Q5159" s="340">
        <v>0</v>
      </c>
      <c r="S5159">
        <f t="shared" si="522"/>
        <v>4</v>
      </c>
    </row>
    <row r="5160" spans="1:19" ht="16" hidden="1" x14ac:dyDescent="0.2">
      <c r="A5160" s="481" t="s">
        <v>491</v>
      </c>
      <c r="B5160" s="345">
        <v>9</v>
      </c>
      <c r="C5160" s="387" t="str">
        <f t="shared" si="521"/>
        <v>EW2.9</v>
      </c>
      <c r="D5160" s="388">
        <v>2</v>
      </c>
      <c r="E5160" s="504">
        <v>44161</v>
      </c>
      <c r="F5160" s="390" t="s">
        <v>571</v>
      </c>
      <c r="G5160" s="444">
        <f>INDEX([1]CAPS!$A:$A,MATCH(F:F,[1]CAPS!$H:$H,0))</f>
        <v>11388</v>
      </c>
      <c r="H5160" s="33"/>
      <c r="I5160" s="324"/>
      <c r="J5160" s="342" t="s">
        <v>276</v>
      </c>
      <c r="K5160" s="340">
        <v>0</v>
      </c>
      <c r="L5160" s="340">
        <v>0</v>
      </c>
      <c r="M5160" s="340" t="s">
        <v>276</v>
      </c>
      <c r="N5160" s="340">
        <v>0</v>
      </c>
      <c r="O5160" s="354">
        <v>1</v>
      </c>
      <c r="P5160" s="340">
        <v>0</v>
      </c>
      <c r="Q5160" s="340">
        <v>0</v>
      </c>
      <c r="S5160">
        <f t="shared" si="522"/>
        <v>1</v>
      </c>
    </row>
    <row r="5161" spans="1:19" ht="32" hidden="1" x14ac:dyDescent="0.2">
      <c r="A5161" s="481" t="s">
        <v>491</v>
      </c>
      <c r="B5161" s="345">
        <v>9</v>
      </c>
      <c r="C5161" s="387" t="str">
        <f t="shared" si="521"/>
        <v>EW2.9</v>
      </c>
      <c r="D5161" s="388">
        <v>2</v>
      </c>
      <c r="E5161" s="504">
        <v>44161</v>
      </c>
      <c r="F5161" s="383" t="s">
        <v>232</v>
      </c>
      <c r="G5161" s="444">
        <f>INDEX([1]CAPS!$A:$A,MATCH(F:F,[1]CAPS!$H:$H,0))</f>
        <v>8875</v>
      </c>
      <c r="H5161" s="33"/>
      <c r="I5161" s="324"/>
      <c r="J5161" s="342" t="s">
        <v>276</v>
      </c>
      <c r="K5161" s="340">
        <v>0</v>
      </c>
      <c r="L5161" s="340">
        <v>0</v>
      </c>
      <c r="M5161" s="340" t="s">
        <v>276</v>
      </c>
      <c r="N5161" s="340">
        <v>0</v>
      </c>
      <c r="O5161" s="354">
        <v>3</v>
      </c>
      <c r="P5161" s="340">
        <v>0</v>
      </c>
      <c r="Q5161" s="340">
        <v>0</v>
      </c>
      <c r="S5161">
        <f t="shared" si="522"/>
        <v>3</v>
      </c>
    </row>
    <row r="5162" spans="1:19" ht="16" hidden="1" x14ac:dyDescent="0.2">
      <c r="A5162" s="481" t="s">
        <v>491</v>
      </c>
      <c r="B5162" s="345">
        <v>10</v>
      </c>
      <c r="C5162" s="387" t="str">
        <f t="shared" si="521"/>
        <v>EW2.10</v>
      </c>
      <c r="D5162" s="388">
        <v>2</v>
      </c>
      <c r="E5162" s="504">
        <v>44161</v>
      </c>
      <c r="F5162" s="393" t="s">
        <v>554</v>
      </c>
      <c r="G5162" s="444">
        <f>INDEX([1]CAPS!$A:$A,MATCH(F:F,[1]CAPS!$H:$H,0))</f>
        <v>3152</v>
      </c>
      <c r="H5162" s="33"/>
      <c r="I5162" s="324"/>
      <c r="J5162" s="342" t="s">
        <v>276</v>
      </c>
      <c r="K5162" s="340">
        <v>0</v>
      </c>
      <c r="L5162" s="340">
        <v>0</v>
      </c>
      <c r="M5162" s="340" t="s">
        <v>276</v>
      </c>
      <c r="N5162" s="340">
        <v>0</v>
      </c>
      <c r="O5162" s="354">
        <v>2</v>
      </c>
      <c r="P5162" s="340">
        <v>0</v>
      </c>
      <c r="Q5162" s="340">
        <v>0</v>
      </c>
      <c r="S5162">
        <f t="shared" si="522"/>
        <v>2</v>
      </c>
    </row>
    <row r="5163" spans="1:19" ht="32" hidden="1" x14ac:dyDescent="0.2">
      <c r="A5163" s="481" t="s">
        <v>491</v>
      </c>
      <c r="B5163" s="345">
        <v>10</v>
      </c>
      <c r="C5163" s="387" t="str">
        <f t="shared" si="521"/>
        <v>EW2.10</v>
      </c>
      <c r="D5163" s="388">
        <v>2</v>
      </c>
      <c r="E5163" s="504">
        <v>44161</v>
      </c>
      <c r="F5163" s="383" t="s">
        <v>232</v>
      </c>
      <c r="G5163" s="444">
        <f>INDEX([1]CAPS!$A:$A,MATCH(F:F,[1]CAPS!$H:$H,0))</f>
        <v>8875</v>
      </c>
      <c r="H5163" s="33"/>
      <c r="I5163" s="324"/>
      <c r="J5163" s="342" t="s">
        <v>276</v>
      </c>
      <c r="K5163" s="340">
        <v>0</v>
      </c>
      <c r="L5163" s="340">
        <v>0</v>
      </c>
      <c r="M5163" s="340" t="s">
        <v>276</v>
      </c>
      <c r="N5163" s="340">
        <v>0</v>
      </c>
      <c r="O5163" s="354">
        <v>1</v>
      </c>
      <c r="P5163" s="340">
        <v>0</v>
      </c>
      <c r="Q5163" s="340">
        <v>0</v>
      </c>
      <c r="S5163">
        <f t="shared" si="522"/>
        <v>1</v>
      </c>
    </row>
    <row r="5164" spans="1:19" ht="32" hidden="1" x14ac:dyDescent="0.2">
      <c r="A5164" s="481" t="s">
        <v>491</v>
      </c>
      <c r="B5164" s="345">
        <v>11</v>
      </c>
      <c r="C5164" s="387" t="str">
        <f t="shared" si="521"/>
        <v>EW2.11</v>
      </c>
      <c r="D5164" s="388">
        <v>2</v>
      </c>
      <c r="E5164" s="504">
        <v>44161</v>
      </c>
      <c r="F5164" s="366" t="s">
        <v>651</v>
      </c>
      <c r="G5164" s="444">
        <f>INDEX([1]CAPS!$A:$A,MATCH(F:F,[1]CAPS!$H:$H,0))</f>
        <v>7961</v>
      </c>
      <c r="H5164" s="33"/>
      <c r="I5164" s="324"/>
      <c r="J5164" s="342" t="s">
        <v>276</v>
      </c>
      <c r="K5164" s="340">
        <v>0</v>
      </c>
      <c r="L5164" s="340">
        <v>0</v>
      </c>
      <c r="M5164" s="340" t="s">
        <v>276</v>
      </c>
      <c r="N5164" s="340">
        <v>0</v>
      </c>
      <c r="O5164" s="354">
        <v>2</v>
      </c>
      <c r="P5164" s="340">
        <v>0</v>
      </c>
      <c r="Q5164" s="340">
        <v>0</v>
      </c>
      <c r="S5164">
        <f t="shared" si="522"/>
        <v>2</v>
      </c>
    </row>
    <row r="5165" spans="1:19" ht="32" hidden="1" x14ac:dyDescent="0.2">
      <c r="A5165" s="481" t="s">
        <v>491</v>
      </c>
      <c r="B5165" s="345">
        <v>11</v>
      </c>
      <c r="C5165" s="387" t="str">
        <f t="shared" si="521"/>
        <v>EW2.11</v>
      </c>
      <c r="D5165" s="388">
        <v>2</v>
      </c>
      <c r="E5165" s="504">
        <v>44161</v>
      </c>
      <c r="F5165" s="392" t="s">
        <v>654</v>
      </c>
      <c r="G5165" s="444">
        <f>INDEX([1]CAPS!$A:$A,MATCH(F:F,[1]CAPS!$H:$H,0))</f>
        <v>11146</v>
      </c>
      <c r="H5165" s="33"/>
      <c r="I5165" s="324"/>
      <c r="J5165" s="342" t="s">
        <v>276</v>
      </c>
      <c r="K5165" s="340">
        <v>0</v>
      </c>
      <c r="L5165" s="340">
        <v>0</v>
      </c>
      <c r="M5165" s="340" t="s">
        <v>276</v>
      </c>
      <c r="N5165" s="340">
        <v>0</v>
      </c>
      <c r="O5165" s="354">
        <v>1</v>
      </c>
      <c r="P5165" s="340">
        <v>0</v>
      </c>
      <c r="Q5165" s="340">
        <v>0</v>
      </c>
      <c r="R5165" t="s">
        <v>946</v>
      </c>
      <c r="S5165">
        <f t="shared" si="522"/>
        <v>1</v>
      </c>
    </row>
    <row r="5166" spans="1:19" ht="32" hidden="1" x14ac:dyDescent="0.2">
      <c r="A5166" s="481" t="s">
        <v>491</v>
      </c>
      <c r="B5166" s="345">
        <v>11</v>
      </c>
      <c r="C5166" s="387" t="str">
        <f t="shared" ref="C5166:C5228" si="523">CONCATENATE(A5166,".",B5166)</f>
        <v>EW2.11</v>
      </c>
      <c r="D5166" s="388">
        <v>2</v>
      </c>
      <c r="E5166" s="504">
        <v>44161</v>
      </c>
      <c r="F5166" s="383" t="s">
        <v>232</v>
      </c>
      <c r="G5166" s="444">
        <f>INDEX([1]CAPS!$A:$A,MATCH(F:F,[1]CAPS!$H:$H,0))</f>
        <v>8875</v>
      </c>
      <c r="H5166" s="33"/>
      <c r="I5166" s="324"/>
      <c r="J5166" s="342" t="s">
        <v>276</v>
      </c>
      <c r="K5166" s="340">
        <v>0</v>
      </c>
      <c r="L5166" s="340">
        <v>0</v>
      </c>
      <c r="M5166" s="340" t="s">
        <v>276</v>
      </c>
      <c r="N5166" s="340">
        <v>0</v>
      </c>
      <c r="O5166" s="354">
        <v>1</v>
      </c>
      <c r="P5166" s="340">
        <v>0</v>
      </c>
      <c r="Q5166" s="340">
        <v>0</v>
      </c>
      <c r="S5166">
        <f t="shared" si="522"/>
        <v>1</v>
      </c>
    </row>
    <row r="5167" spans="1:19" ht="16" hidden="1" x14ac:dyDescent="0.2">
      <c r="A5167" s="481" t="s">
        <v>491</v>
      </c>
      <c r="B5167" s="345">
        <v>11</v>
      </c>
      <c r="C5167" s="387" t="str">
        <f t="shared" si="523"/>
        <v>EW2.11</v>
      </c>
      <c r="D5167" s="388">
        <v>2</v>
      </c>
      <c r="E5167" s="504">
        <v>44161</v>
      </c>
      <c r="F5167" s="366" t="s">
        <v>571</v>
      </c>
      <c r="G5167" s="444">
        <f>INDEX([1]CAPS!$A:$A,MATCH(F:F,[1]CAPS!$H:$H,0))</f>
        <v>11388</v>
      </c>
      <c r="H5167" s="33"/>
      <c r="I5167" s="324"/>
      <c r="J5167" s="342" t="s">
        <v>276</v>
      </c>
      <c r="K5167" s="340">
        <v>0</v>
      </c>
      <c r="L5167" s="340">
        <v>0</v>
      </c>
      <c r="M5167" s="340" t="s">
        <v>276</v>
      </c>
      <c r="N5167" s="340">
        <v>0</v>
      </c>
      <c r="O5167" s="354">
        <v>1</v>
      </c>
      <c r="P5167" s="340">
        <v>0</v>
      </c>
      <c r="Q5167" s="340">
        <v>1</v>
      </c>
      <c r="S5167">
        <f t="shared" si="522"/>
        <v>1</v>
      </c>
    </row>
    <row r="5168" spans="1:19" ht="16" hidden="1" x14ac:dyDescent="0.2">
      <c r="A5168" s="481" t="s">
        <v>491</v>
      </c>
      <c r="B5168" s="345">
        <v>11</v>
      </c>
      <c r="C5168" s="387" t="str">
        <f t="shared" si="523"/>
        <v>EW2.11</v>
      </c>
      <c r="D5168" s="388">
        <v>2</v>
      </c>
      <c r="E5168" s="504">
        <v>44161</v>
      </c>
      <c r="F5168" s="366" t="s">
        <v>653</v>
      </c>
      <c r="G5168" s="444">
        <f>INDEX([1]CAPS!$A:$A,MATCH(F:F,[1]CAPS!$H:$H,0))</f>
        <v>9904</v>
      </c>
      <c r="H5168" s="33"/>
      <c r="I5168" s="324"/>
      <c r="J5168" s="342" t="s">
        <v>276</v>
      </c>
      <c r="K5168" s="340">
        <v>0</v>
      </c>
      <c r="L5168" s="340">
        <v>0</v>
      </c>
      <c r="M5168" s="340" t="s">
        <v>276</v>
      </c>
      <c r="N5168" s="340">
        <v>0</v>
      </c>
      <c r="O5168" s="354">
        <v>3</v>
      </c>
      <c r="P5168" s="340">
        <v>0</v>
      </c>
      <c r="Q5168" s="340">
        <v>3</v>
      </c>
      <c r="S5168">
        <f t="shared" si="522"/>
        <v>3</v>
      </c>
    </row>
    <row r="5169" spans="1:19" ht="16" hidden="1" x14ac:dyDescent="0.2">
      <c r="A5169" s="481" t="s">
        <v>491</v>
      </c>
      <c r="B5169" s="345">
        <v>12</v>
      </c>
      <c r="C5169" s="387" t="str">
        <f t="shared" si="523"/>
        <v>EW2.12</v>
      </c>
      <c r="D5169" s="388">
        <v>2</v>
      </c>
      <c r="E5169" s="504">
        <v>44161</v>
      </c>
      <c r="F5169" s="393" t="s">
        <v>554</v>
      </c>
      <c r="G5169" s="444">
        <f>INDEX([1]CAPS!$A:$A,MATCH(F:F,[1]CAPS!$H:$H,0))</f>
        <v>3152</v>
      </c>
      <c r="H5169" s="33"/>
      <c r="I5169" s="324"/>
      <c r="J5169" s="342" t="s">
        <v>276</v>
      </c>
      <c r="K5169" s="340">
        <v>0</v>
      </c>
      <c r="L5169" s="340">
        <v>0</v>
      </c>
      <c r="M5169" s="340" t="s">
        <v>276</v>
      </c>
      <c r="N5169" s="340">
        <v>0</v>
      </c>
      <c r="O5169" s="354">
        <v>2</v>
      </c>
      <c r="P5169" s="340">
        <v>0</v>
      </c>
      <c r="Q5169" s="340">
        <v>2</v>
      </c>
      <c r="S5169">
        <f t="shared" si="522"/>
        <v>2</v>
      </c>
    </row>
    <row r="5170" spans="1:19" ht="16" hidden="1" x14ac:dyDescent="0.2">
      <c r="A5170" s="481" t="s">
        <v>491</v>
      </c>
      <c r="B5170" s="345">
        <v>12</v>
      </c>
      <c r="C5170" s="387" t="str">
        <f t="shared" si="523"/>
        <v>EW2.12</v>
      </c>
      <c r="D5170" s="388">
        <v>2</v>
      </c>
      <c r="E5170" s="504">
        <v>44161</v>
      </c>
      <c r="F5170" s="366" t="s">
        <v>510</v>
      </c>
      <c r="G5170" s="444">
        <f>INDEX([1]CAPS!$A:$A,MATCH(F:F,[1]CAPS!$H:$H,0))</f>
        <v>4621</v>
      </c>
      <c r="H5170" s="33"/>
      <c r="I5170" s="324"/>
      <c r="J5170" s="342" t="s">
        <v>276</v>
      </c>
      <c r="K5170" s="340">
        <v>0</v>
      </c>
      <c r="L5170" s="340">
        <v>0</v>
      </c>
      <c r="M5170" s="340" t="s">
        <v>276</v>
      </c>
      <c r="N5170" s="340">
        <v>0</v>
      </c>
      <c r="O5170" s="354">
        <v>1</v>
      </c>
      <c r="P5170" s="340">
        <v>0</v>
      </c>
      <c r="Q5170" s="340">
        <v>1</v>
      </c>
      <c r="S5170">
        <f t="shared" si="522"/>
        <v>1</v>
      </c>
    </row>
    <row r="5171" spans="1:19" ht="32" hidden="1" x14ac:dyDescent="0.2">
      <c r="A5171" s="481" t="s">
        <v>491</v>
      </c>
      <c r="B5171" s="345">
        <v>12</v>
      </c>
      <c r="C5171" s="387" t="str">
        <f t="shared" si="523"/>
        <v>EW2.12</v>
      </c>
      <c r="D5171" s="388">
        <v>2</v>
      </c>
      <c r="E5171" s="504">
        <v>44161</v>
      </c>
      <c r="F5171" s="366" t="s">
        <v>546</v>
      </c>
      <c r="G5171" s="444">
        <f>INDEX([1]CAPS!$A:$A,MATCH(F:F,[1]CAPS!$H:$H,0))</f>
        <v>8748</v>
      </c>
      <c r="H5171" s="33"/>
      <c r="I5171" s="324"/>
      <c r="J5171" s="342" t="s">
        <v>276</v>
      </c>
      <c r="K5171" s="340">
        <v>0</v>
      </c>
      <c r="L5171" s="340">
        <v>0</v>
      </c>
      <c r="M5171" s="340" t="s">
        <v>276</v>
      </c>
      <c r="N5171" s="340">
        <v>0</v>
      </c>
      <c r="O5171" s="354">
        <v>1</v>
      </c>
      <c r="P5171" s="340">
        <v>0</v>
      </c>
      <c r="Q5171" s="340">
        <v>1</v>
      </c>
      <c r="S5171">
        <f t="shared" si="522"/>
        <v>1</v>
      </c>
    </row>
    <row r="5172" spans="1:19" ht="32" hidden="1" x14ac:dyDescent="0.2">
      <c r="A5172" s="481" t="s">
        <v>491</v>
      </c>
      <c r="B5172" s="345">
        <v>13</v>
      </c>
      <c r="C5172" s="387" t="str">
        <f t="shared" si="523"/>
        <v>EW2.13</v>
      </c>
      <c r="D5172" s="388">
        <v>2</v>
      </c>
      <c r="E5172" s="504">
        <v>44161</v>
      </c>
      <c r="F5172" s="390" t="s">
        <v>546</v>
      </c>
      <c r="G5172" s="444">
        <f>INDEX([1]CAPS!$A:$A,MATCH(F:F,[1]CAPS!$H:$H,0))</f>
        <v>8748</v>
      </c>
      <c r="H5172" s="33"/>
      <c r="I5172" s="324"/>
      <c r="J5172" s="342" t="s">
        <v>276</v>
      </c>
      <c r="K5172" s="340">
        <v>0</v>
      </c>
      <c r="L5172" s="340">
        <v>0</v>
      </c>
      <c r="M5172" s="340" t="s">
        <v>276</v>
      </c>
      <c r="N5172" s="340">
        <v>0</v>
      </c>
      <c r="O5172" s="354">
        <v>2</v>
      </c>
      <c r="P5172" s="340">
        <v>0</v>
      </c>
      <c r="Q5172" s="340">
        <v>2</v>
      </c>
      <c r="S5172">
        <f t="shared" si="522"/>
        <v>2</v>
      </c>
    </row>
    <row r="5173" spans="1:19" ht="16" hidden="1" x14ac:dyDescent="0.2">
      <c r="A5173" s="481" t="s">
        <v>491</v>
      </c>
      <c r="B5173" s="345">
        <v>13</v>
      </c>
      <c r="C5173" s="387" t="str">
        <f t="shared" si="523"/>
        <v>EW2.13</v>
      </c>
      <c r="D5173" s="388">
        <v>2</v>
      </c>
      <c r="E5173" s="504">
        <v>44161</v>
      </c>
      <c r="F5173" s="536" t="s">
        <v>941</v>
      </c>
      <c r="G5173" s="444">
        <f>INDEX([1]CAPS!$A:$A,MATCH(F:F,[1]CAPS!$H:$H,0))</f>
        <v>1411</v>
      </c>
      <c r="H5173" s="33"/>
      <c r="I5173" s="324"/>
      <c r="J5173" s="342" t="s">
        <v>276</v>
      </c>
      <c r="K5173" s="340">
        <v>0</v>
      </c>
      <c r="L5173" s="340">
        <v>0</v>
      </c>
      <c r="M5173" s="340" t="s">
        <v>276</v>
      </c>
      <c r="N5173" s="340">
        <v>0</v>
      </c>
      <c r="O5173" s="354">
        <v>1</v>
      </c>
      <c r="P5173" s="340">
        <v>0</v>
      </c>
      <c r="Q5173" s="340">
        <v>0</v>
      </c>
      <c r="R5173" t="s">
        <v>942</v>
      </c>
      <c r="S5173">
        <f t="shared" si="522"/>
        <v>1</v>
      </c>
    </row>
    <row r="5174" spans="1:19" ht="32" hidden="1" x14ac:dyDescent="0.2">
      <c r="A5174" s="481" t="s">
        <v>491</v>
      </c>
      <c r="B5174" s="345">
        <v>13</v>
      </c>
      <c r="C5174" s="387" t="str">
        <f t="shared" si="523"/>
        <v>EW2.13</v>
      </c>
      <c r="D5174" s="388">
        <v>2</v>
      </c>
      <c r="E5174" s="504">
        <v>44161</v>
      </c>
      <c r="F5174" s="383" t="s">
        <v>232</v>
      </c>
      <c r="G5174" s="444">
        <f>INDEX([1]CAPS!$A:$A,MATCH(F:F,[1]CAPS!$H:$H,0))</f>
        <v>8875</v>
      </c>
      <c r="H5174" s="33"/>
      <c r="I5174" s="324"/>
      <c r="J5174" s="342" t="s">
        <v>276</v>
      </c>
      <c r="K5174" s="340">
        <v>0</v>
      </c>
      <c r="L5174" s="340">
        <v>0</v>
      </c>
      <c r="M5174" s="340" t="s">
        <v>276</v>
      </c>
      <c r="N5174" s="340">
        <v>0</v>
      </c>
      <c r="O5174" s="354">
        <v>3</v>
      </c>
      <c r="P5174" s="340">
        <v>0</v>
      </c>
      <c r="Q5174" s="340">
        <v>0</v>
      </c>
      <c r="S5174">
        <f t="shared" si="522"/>
        <v>3</v>
      </c>
    </row>
    <row r="5175" spans="1:19" ht="32" hidden="1" x14ac:dyDescent="0.2">
      <c r="A5175" s="481" t="s">
        <v>491</v>
      </c>
      <c r="B5175" s="345">
        <v>13</v>
      </c>
      <c r="C5175" s="387" t="str">
        <f t="shared" si="523"/>
        <v>EW2.13</v>
      </c>
      <c r="D5175" s="388">
        <v>2</v>
      </c>
      <c r="E5175" s="504">
        <v>44161</v>
      </c>
      <c r="F5175" s="366" t="s">
        <v>651</v>
      </c>
      <c r="G5175" s="444">
        <f>INDEX([1]CAPS!$A:$A,MATCH(F:F,[1]CAPS!$H:$H,0))</f>
        <v>7961</v>
      </c>
      <c r="H5175" s="33"/>
      <c r="I5175" s="324"/>
      <c r="J5175" s="342" t="s">
        <v>276</v>
      </c>
      <c r="K5175" s="340">
        <v>0</v>
      </c>
      <c r="L5175" s="340">
        <v>0</v>
      </c>
      <c r="M5175" s="340" t="s">
        <v>276</v>
      </c>
      <c r="N5175" s="340">
        <v>0</v>
      </c>
      <c r="O5175" s="354">
        <v>2</v>
      </c>
      <c r="P5175" s="340">
        <v>0</v>
      </c>
      <c r="Q5175" s="340">
        <v>0</v>
      </c>
      <c r="S5175">
        <f t="shared" si="522"/>
        <v>2</v>
      </c>
    </row>
    <row r="5176" spans="1:19" ht="16" hidden="1" x14ac:dyDescent="0.2">
      <c r="A5176" s="481" t="s">
        <v>491</v>
      </c>
      <c r="B5176" s="345">
        <v>13</v>
      </c>
      <c r="C5176" s="387" t="str">
        <f t="shared" si="523"/>
        <v>EW2.13</v>
      </c>
      <c r="D5176" s="388">
        <v>2</v>
      </c>
      <c r="E5176" s="504">
        <v>44161</v>
      </c>
      <c r="F5176" s="366" t="s">
        <v>554</v>
      </c>
      <c r="G5176" s="444">
        <f>INDEX([1]CAPS!$A:$A,MATCH(F:F,[1]CAPS!$H:$H,0))</f>
        <v>3152</v>
      </c>
      <c r="H5176" s="33"/>
      <c r="I5176" s="324"/>
      <c r="J5176" s="342" t="s">
        <v>276</v>
      </c>
      <c r="K5176" s="340">
        <v>0</v>
      </c>
      <c r="L5176" s="340">
        <v>0</v>
      </c>
      <c r="M5176" s="340" t="s">
        <v>276</v>
      </c>
      <c r="N5176" s="340">
        <v>0</v>
      </c>
      <c r="O5176" s="354">
        <v>1</v>
      </c>
      <c r="P5176" s="340">
        <v>0</v>
      </c>
      <c r="Q5176" s="340">
        <v>1</v>
      </c>
      <c r="S5176">
        <f t="shared" si="522"/>
        <v>1</v>
      </c>
    </row>
    <row r="5177" spans="1:19" ht="16" hidden="1" x14ac:dyDescent="0.2">
      <c r="A5177" s="481" t="s">
        <v>491</v>
      </c>
      <c r="B5177" s="345">
        <v>13</v>
      </c>
      <c r="C5177" s="387" t="str">
        <f t="shared" si="523"/>
        <v>EW2.13</v>
      </c>
      <c r="D5177" s="388">
        <v>2</v>
      </c>
      <c r="E5177" s="504">
        <v>44161</v>
      </c>
      <c r="F5177" s="366" t="s">
        <v>653</v>
      </c>
      <c r="G5177" s="444">
        <f>INDEX([1]CAPS!$A:$A,MATCH(F:F,[1]CAPS!$H:$H,0))</f>
        <v>9904</v>
      </c>
      <c r="H5177" s="33"/>
      <c r="I5177" s="324"/>
      <c r="J5177" s="342" t="s">
        <v>276</v>
      </c>
      <c r="K5177" s="340">
        <v>0</v>
      </c>
      <c r="L5177" s="340">
        <v>0</v>
      </c>
      <c r="M5177" s="340" t="s">
        <v>276</v>
      </c>
      <c r="N5177" s="340">
        <v>0</v>
      </c>
      <c r="O5177" s="354">
        <v>1</v>
      </c>
      <c r="P5177" s="340">
        <v>0</v>
      </c>
      <c r="Q5177" s="340">
        <v>1</v>
      </c>
      <c r="S5177">
        <f t="shared" si="522"/>
        <v>1</v>
      </c>
    </row>
    <row r="5178" spans="1:19" ht="32" hidden="1" x14ac:dyDescent="0.2">
      <c r="A5178" s="481" t="s">
        <v>491</v>
      </c>
      <c r="B5178" s="345">
        <v>14</v>
      </c>
      <c r="C5178" s="387" t="str">
        <f t="shared" si="523"/>
        <v>EW2.14</v>
      </c>
      <c r="D5178" s="388">
        <v>2</v>
      </c>
      <c r="E5178" s="504">
        <v>44161</v>
      </c>
      <c r="F5178" s="366" t="s">
        <v>350</v>
      </c>
      <c r="G5178" s="444">
        <f>INDEX([1]CAPS!$A:$A,MATCH(F:F,[1]CAPS!$H:$H,0))</f>
        <v>4232</v>
      </c>
      <c r="H5178" s="33"/>
      <c r="I5178" s="324"/>
      <c r="J5178" s="342" t="s">
        <v>276</v>
      </c>
      <c r="K5178" s="355">
        <v>1</v>
      </c>
      <c r="L5178" s="340">
        <v>0</v>
      </c>
      <c r="M5178" s="340" t="s">
        <v>276</v>
      </c>
      <c r="N5178" s="340">
        <v>0</v>
      </c>
      <c r="O5178" s="340">
        <v>0</v>
      </c>
      <c r="P5178" s="340">
        <v>0</v>
      </c>
      <c r="Q5178" s="340">
        <v>0</v>
      </c>
      <c r="S5178">
        <f t="shared" si="522"/>
        <v>1</v>
      </c>
    </row>
    <row r="5179" spans="1:19" ht="32" hidden="1" x14ac:dyDescent="0.2">
      <c r="A5179" s="481" t="s">
        <v>491</v>
      </c>
      <c r="B5179" s="345">
        <v>14</v>
      </c>
      <c r="C5179" s="387" t="str">
        <f t="shared" si="523"/>
        <v>EW2.14</v>
      </c>
      <c r="D5179" s="388">
        <v>2</v>
      </c>
      <c r="E5179" s="504">
        <v>44161</v>
      </c>
      <c r="F5179" s="366" t="s">
        <v>651</v>
      </c>
      <c r="G5179" s="444">
        <f>INDEX([1]CAPS!$A:$A,MATCH(F:F,[1]CAPS!$H:$H,0))</f>
        <v>7961</v>
      </c>
      <c r="H5179" s="33"/>
      <c r="I5179" s="324"/>
      <c r="J5179" s="342" t="s">
        <v>276</v>
      </c>
      <c r="K5179" s="340">
        <v>0</v>
      </c>
      <c r="L5179" s="340">
        <v>0</v>
      </c>
      <c r="M5179" s="340" t="s">
        <v>276</v>
      </c>
      <c r="N5179" s="340">
        <v>0</v>
      </c>
      <c r="O5179" s="354">
        <v>5</v>
      </c>
      <c r="P5179" s="340">
        <v>0</v>
      </c>
      <c r="Q5179" s="340">
        <v>0</v>
      </c>
      <c r="S5179">
        <f t="shared" si="522"/>
        <v>5</v>
      </c>
    </row>
    <row r="5180" spans="1:19" ht="16" hidden="1" x14ac:dyDescent="0.2">
      <c r="A5180" s="481" t="s">
        <v>491</v>
      </c>
      <c r="B5180" s="345">
        <v>14</v>
      </c>
      <c r="C5180" s="387" t="str">
        <f t="shared" si="523"/>
        <v>EW2.14</v>
      </c>
      <c r="D5180" s="388">
        <v>2</v>
      </c>
      <c r="E5180" s="504">
        <v>44161</v>
      </c>
      <c r="F5180" s="366" t="s">
        <v>493</v>
      </c>
      <c r="G5180" s="444">
        <f>INDEX([1]CAPS!$A:$A,MATCH(F:F,[1]CAPS!$H:$H,0))</f>
        <v>6404</v>
      </c>
      <c r="H5180" s="33"/>
      <c r="I5180" s="324"/>
      <c r="J5180" s="342" t="s">
        <v>276</v>
      </c>
      <c r="K5180" s="340">
        <v>0</v>
      </c>
      <c r="L5180" s="340">
        <v>0</v>
      </c>
      <c r="M5180" s="340" t="s">
        <v>276</v>
      </c>
      <c r="N5180" s="340">
        <v>0</v>
      </c>
      <c r="O5180" s="354">
        <v>1</v>
      </c>
      <c r="P5180" s="340">
        <v>0</v>
      </c>
      <c r="Q5180" s="340">
        <v>0</v>
      </c>
      <c r="S5180">
        <f t="shared" si="522"/>
        <v>1</v>
      </c>
    </row>
    <row r="5181" spans="1:19" ht="32" hidden="1" x14ac:dyDescent="0.2">
      <c r="A5181" s="481" t="s">
        <v>491</v>
      </c>
      <c r="B5181" s="345">
        <v>14</v>
      </c>
      <c r="C5181" s="387" t="str">
        <f t="shared" si="523"/>
        <v>EW2.14</v>
      </c>
      <c r="D5181" s="388">
        <v>2</v>
      </c>
      <c r="E5181" s="504">
        <v>44161</v>
      </c>
      <c r="F5181" s="390" t="s">
        <v>546</v>
      </c>
      <c r="G5181" s="444">
        <f>INDEX([1]CAPS!$A:$A,MATCH(F:F,[1]CAPS!$H:$H,0))</f>
        <v>8748</v>
      </c>
      <c r="H5181" s="33"/>
      <c r="I5181" s="324"/>
      <c r="J5181" s="342" t="s">
        <v>276</v>
      </c>
      <c r="K5181" s="340">
        <v>0</v>
      </c>
      <c r="L5181" s="340">
        <v>0</v>
      </c>
      <c r="M5181" s="340" t="s">
        <v>276</v>
      </c>
      <c r="N5181" s="340">
        <v>0</v>
      </c>
      <c r="O5181" s="354">
        <v>3</v>
      </c>
      <c r="P5181" s="340">
        <v>0</v>
      </c>
      <c r="Q5181" s="340">
        <v>0</v>
      </c>
      <c r="S5181">
        <f t="shared" si="522"/>
        <v>3</v>
      </c>
    </row>
    <row r="5182" spans="1:19" ht="32" hidden="1" x14ac:dyDescent="0.2">
      <c r="A5182" s="481" t="s">
        <v>491</v>
      </c>
      <c r="B5182" s="345">
        <v>14</v>
      </c>
      <c r="C5182" s="387" t="str">
        <f t="shared" si="523"/>
        <v>EW2.14</v>
      </c>
      <c r="D5182" s="388">
        <v>2</v>
      </c>
      <c r="E5182" s="504">
        <v>44161</v>
      </c>
      <c r="F5182" s="366" t="s">
        <v>232</v>
      </c>
      <c r="G5182" s="444">
        <f>INDEX([1]CAPS!$A:$A,MATCH(F:F,[1]CAPS!$H:$H,0))</f>
        <v>8875</v>
      </c>
      <c r="H5182" s="33"/>
      <c r="I5182" s="324"/>
      <c r="J5182" s="342" t="s">
        <v>276</v>
      </c>
      <c r="K5182" s="340">
        <v>0</v>
      </c>
      <c r="L5182" s="340">
        <v>0</v>
      </c>
      <c r="M5182" s="340" t="s">
        <v>276</v>
      </c>
      <c r="N5182" s="340">
        <v>0</v>
      </c>
      <c r="O5182" s="354">
        <v>3</v>
      </c>
      <c r="P5182" s="340">
        <v>0</v>
      </c>
      <c r="Q5182" s="340">
        <v>0</v>
      </c>
      <c r="S5182">
        <f t="shared" si="522"/>
        <v>3</v>
      </c>
    </row>
    <row r="5183" spans="1:19" ht="16" hidden="1" x14ac:dyDescent="0.2">
      <c r="A5183" s="481" t="s">
        <v>491</v>
      </c>
      <c r="B5183" s="345">
        <v>14</v>
      </c>
      <c r="C5183" s="387" t="str">
        <f t="shared" si="523"/>
        <v>EW2.14</v>
      </c>
      <c r="D5183" s="388">
        <v>2</v>
      </c>
      <c r="E5183" s="504">
        <v>44161</v>
      </c>
      <c r="F5183" s="536" t="s">
        <v>941</v>
      </c>
      <c r="G5183" s="444">
        <f>INDEX([1]CAPS!$A:$A,MATCH(F:F,[1]CAPS!$H:$H,0))</f>
        <v>1411</v>
      </c>
      <c r="H5183" s="33"/>
      <c r="I5183" s="324"/>
      <c r="J5183" s="342" t="s">
        <v>276</v>
      </c>
      <c r="K5183" s="340">
        <v>0</v>
      </c>
      <c r="L5183" s="340">
        <v>0</v>
      </c>
      <c r="M5183" s="340" t="s">
        <v>276</v>
      </c>
      <c r="N5183" s="340">
        <v>0</v>
      </c>
      <c r="O5183" s="354">
        <v>3</v>
      </c>
      <c r="P5183" s="340">
        <v>0</v>
      </c>
      <c r="Q5183" s="340">
        <v>0</v>
      </c>
      <c r="R5183" t="s">
        <v>942</v>
      </c>
      <c r="S5183">
        <f t="shared" si="522"/>
        <v>3</v>
      </c>
    </row>
    <row r="5184" spans="1:19" ht="16" hidden="1" x14ac:dyDescent="0.2">
      <c r="A5184" s="481" t="s">
        <v>491</v>
      </c>
      <c r="B5184" s="345">
        <v>14</v>
      </c>
      <c r="C5184" s="387" t="str">
        <f t="shared" si="523"/>
        <v>EW2.14</v>
      </c>
      <c r="D5184" s="388">
        <v>2</v>
      </c>
      <c r="E5184" s="504">
        <v>44161</v>
      </c>
      <c r="F5184" s="366" t="s">
        <v>558</v>
      </c>
      <c r="G5184" s="444">
        <f>INDEX([1]CAPS!$A:$A,MATCH(F:F,[1]CAPS!$H:$H,0))</f>
        <v>10442</v>
      </c>
      <c r="H5184" s="33"/>
      <c r="I5184" s="324"/>
      <c r="J5184" s="342" t="s">
        <v>276</v>
      </c>
      <c r="K5184" s="340">
        <v>0</v>
      </c>
      <c r="L5184" s="340">
        <v>0</v>
      </c>
      <c r="M5184" s="340" t="s">
        <v>276</v>
      </c>
      <c r="N5184" s="340">
        <v>0</v>
      </c>
      <c r="O5184" s="354">
        <v>1</v>
      </c>
      <c r="P5184" s="340">
        <v>0</v>
      </c>
      <c r="Q5184" s="340">
        <v>0</v>
      </c>
      <c r="S5184">
        <f t="shared" si="522"/>
        <v>1</v>
      </c>
    </row>
    <row r="5185" spans="1:19" ht="16" hidden="1" x14ac:dyDescent="0.2">
      <c r="A5185" s="481" t="s">
        <v>491</v>
      </c>
      <c r="B5185" s="345">
        <v>15</v>
      </c>
      <c r="C5185" s="387" t="str">
        <f t="shared" si="523"/>
        <v>EW2.15</v>
      </c>
      <c r="D5185" s="388">
        <v>2</v>
      </c>
      <c r="E5185" s="504">
        <v>44161</v>
      </c>
      <c r="F5185" s="393" t="s">
        <v>554</v>
      </c>
      <c r="G5185" s="444">
        <f>INDEX([1]CAPS!$A:$A,MATCH(F:F,[1]CAPS!$H:$H,0))</f>
        <v>3152</v>
      </c>
      <c r="H5185" s="33"/>
      <c r="I5185" s="324"/>
      <c r="J5185" s="342" t="s">
        <v>276</v>
      </c>
      <c r="K5185" s="340">
        <v>0</v>
      </c>
      <c r="L5185" s="340">
        <v>0</v>
      </c>
      <c r="M5185" s="340" t="s">
        <v>276</v>
      </c>
      <c r="N5185" s="340">
        <v>0</v>
      </c>
      <c r="O5185" s="354">
        <v>1</v>
      </c>
      <c r="P5185" s="340">
        <v>0</v>
      </c>
      <c r="Q5185" s="340">
        <v>1</v>
      </c>
      <c r="S5185">
        <f t="shared" si="522"/>
        <v>1</v>
      </c>
    </row>
    <row r="5186" spans="1:19" ht="16" hidden="1" x14ac:dyDescent="0.2">
      <c r="A5186" s="481" t="s">
        <v>491</v>
      </c>
      <c r="B5186" s="345">
        <v>15</v>
      </c>
      <c r="C5186" s="387" t="str">
        <f t="shared" si="523"/>
        <v>EW2.15</v>
      </c>
      <c r="D5186" s="388">
        <v>2</v>
      </c>
      <c r="E5186" s="504">
        <v>44161</v>
      </c>
      <c r="F5186" s="366" t="s">
        <v>493</v>
      </c>
      <c r="G5186" s="444">
        <f>INDEX([1]CAPS!$A:$A,MATCH(F:F,[1]CAPS!$H:$H,0))</f>
        <v>6404</v>
      </c>
      <c r="H5186" s="33"/>
      <c r="I5186" s="324"/>
      <c r="J5186" s="342" t="s">
        <v>276</v>
      </c>
      <c r="K5186" s="340">
        <v>0</v>
      </c>
      <c r="L5186" s="340">
        <v>0</v>
      </c>
      <c r="M5186" s="340" t="s">
        <v>276</v>
      </c>
      <c r="N5186" s="340">
        <v>0</v>
      </c>
      <c r="O5186" s="354">
        <v>1</v>
      </c>
      <c r="P5186" s="340">
        <v>0</v>
      </c>
      <c r="Q5186" s="340">
        <v>1</v>
      </c>
      <c r="S5186">
        <f t="shared" si="522"/>
        <v>1</v>
      </c>
    </row>
    <row r="5187" spans="1:19" ht="32" hidden="1" x14ac:dyDescent="0.2">
      <c r="A5187" s="481" t="s">
        <v>491</v>
      </c>
      <c r="B5187" s="345">
        <v>15</v>
      </c>
      <c r="C5187" s="387" t="str">
        <f t="shared" si="523"/>
        <v>EW2.15</v>
      </c>
      <c r="D5187" s="388">
        <v>2</v>
      </c>
      <c r="E5187" s="504">
        <v>44161</v>
      </c>
      <c r="F5187" s="366" t="s">
        <v>799</v>
      </c>
      <c r="G5187" s="444">
        <f>INDEX([1]CAPS!$A:$A,MATCH(F:F,[1]CAPS!$H:$H,0))</f>
        <v>7961</v>
      </c>
      <c r="H5187" s="33"/>
      <c r="I5187" s="324"/>
      <c r="J5187" s="342" t="s">
        <v>276</v>
      </c>
      <c r="K5187" s="340">
        <v>0</v>
      </c>
      <c r="L5187" s="340">
        <v>0</v>
      </c>
      <c r="M5187" s="340" t="s">
        <v>276</v>
      </c>
      <c r="N5187" s="340">
        <v>0</v>
      </c>
      <c r="O5187" s="354">
        <v>2</v>
      </c>
      <c r="P5187" s="340">
        <v>0</v>
      </c>
      <c r="Q5187" s="340">
        <v>0</v>
      </c>
      <c r="S5187">
        <f t="shared" si="522"/>
        <v>2</v>
      </c>
    </row>
    <row r="5188" spans="1:19" ht="16" hidden="1" x14ac:dyDescent="0.2">
      <c r="A5188" s="481" t="s">
        <v>491</v>
      </c>
      <c r="B5188" s="345">
        <v>15</v>
      </c>
      <c r="C5188" s="387" t="str">
        <f t="shared" si="523"/>
        <v>EW2.15</v>
      </c>
      <c r="D5188" s="388">
        <v>2</v>
      </c>
      <c r="E5188" s="504">
        <v>44161</v>
      </c>
      <c r="F5188" s="366" t="s">
        <v>510</v>
      </c>
      <c r="G5188" s="444">
        <f>INDEX([1]CAPS!$A:$A,MATCH(F:F,[1]CAPS!$H:$H,0))</f>
        <v>4621</v>
      </c>
      <c r="H5188" s="33"/>
      <c r="I5188" s="324"/>
      <c r="J5188" s="342" t="s">
        <v>276</v>
      </c>
      <c r="K5188" s="340">
        <v>0</v>
      </c>
      <c r="L5188" s="340">
        <v>0</v>
      </c>
      <c r="M5188" s="340" t="s">
        <v>276</v>
      </c>
      <c r="N5188" s="340">
        <v>0</v>
      </c>
      <c r="O5188" s="354">
        <v>1</v>
      </c>
      <c r="P5188" s="340">
        <v>0</v>
      </c>
      <c r="Q5188" s="340">
        <v>1</v>
      </c>
      <c r="S5188">
        <f t="shared" si="522"/>
        <v>1</v>
      </c>
    </row>
    <row r="5189" spans="1:19" ht="32" hidden="1" x14ac:dyDescent="0.2">
      <c r="A5189" s="481" t="s">
        <v>491</v>
      </c>
      <c r="B5189" s="345">
        <v>15</v>
      </c>
      <c r="C5189" s="387" t="str">
        <f t="shared" si="523"/>
        <v>EW2.15</v>
      </c>
      <c r="D5189" s="388">
        <v>2</v>
      </c>
      <c r="E5189" s="504">
        <v>44161</v>
      </c>
      <c r="F5189" s="366" t="s">
        <v>350</v>
      </c>
      <c r="G5189" s="444">
        <f>INDEX([1]CAPS!$A:$A,MATCH(F:F,[1]CAPS!$H:$H,0))</f>
        <v>4232</v>
      </c>
      <c r="H5189" s="33"/>
      <c r="I5189" s="324"/>
      <c r="J5189" s="342" t="s">
        <v>276</v>
      </c>
      <c r="K5189" s="340">
        <v>0</v>
      </c>
      <c r="L5189" s="340">
        <v>0</v>
      </c>
      <c r="M5189" s="340" t="s">
        <v>276</v>
      </c>
      <c r="N5189" s="340">
        <v>0</v>
      </c>
      <c r="O5189" s="354">
        <v>7</v>
      </c>
      <c r="P5189" s="340">
        <v>1</v>
      </c>
      <c r="Q5189" s="340">
        <v>0</v>
      </c>
      <c r="S5189">
        <f t="shared" si="522"/>
        <v>7</v>
      </c>
    </row>
    <row r="5190" spans="1:19" ht="32" hidden="1" x14ac:dyDescent="0.2">
      <c r="A5190" s="481" t="s">
        <v>491</v>
      </c>
      <c r="B5190" s="345">
        <v>15</v>
      </c>
      <c r="C5190" s="387" t="str">
        <f t="shared" si="523"/>
        <v>EW2.15</v>
      </c>
      <c r="D5190" s="388">
        <v>2</v>
      </c>
      <c r="E5190" s="504">
        <v>44161</v>
      </c>
      <c r="F5190" s="366" t="s">
        <v>232</v>
      </c>
      <c r="G5190" s="444">
        <f>INDEX([1]CAPS!$A:$A,MATCH(F:F,[1]CAPS!$H:$H,0))</f>
        <v>8875</v>
      </c>
      <c r="H5190" s="33"/>
      <c r="I5190" s="324"/>
      <c r="J5190" s="342" t="s">
        <v>276</v>
      </c>
      <c r="K5190" s="340">
        <v>0</v>
      </c>
      <c r="L5190" s="340">
        <v>0</v>
      </c>
      <c r="M5190" s="340" t="s">
        <v>276</v>
      </c>
      <c r="N5190" s="340">
        <v>0</v>
      </c>
      <c r="O5190" s="354">
        <v>1</v>
      </c>
      <c r="P5190" s="340">
        <v>0</v>
      </c>
      <c r="Q5190" s="340">
        <v>0</v>
      </c>
      <c r="S5190">
        <f t="shared" si="522"/>
        <v>1</v>
      </c>
    </row>
    <row r="5191" spans="1:19" ht="16" hidden="1" x14ac:dyDescent="0.2">
      <c r="A5191" s="481" t="s">
        <v>491</v>
      </c>
      <c r="B5191" s="345">
        <v>16</v>
      </c>
      <c r="C5191" s="387" t="str">
        <f t="shared" si="523"/>
        <v>EW2.16</v>
      </c>
      <c r="D5191" s="388">
        <v>2</v>
      </c>
      <c r="E5191" s="504">
        <v>44161</v>
      </c>
      <c r="F5191" s="393" t="s">
        <v>554</v>
      </c>
      <c r="G5191" s="444">
        <f>INDEX([1]CAPS!$A:$A,MATCH(F:F,[1]CAPS!$H:$H,0))</f>
        <v>3152</v>
      </c>
      <c r="H5191" s="33"/>
      <c r="I5191" s="324"/>
      <c r="J5191" s="342" t="s">
        <v>276</v>
      </c>
      <c r="K5191" s="340">
        <v>0</v>
      </c>
      <c r="L5191" s="340">
        <v>0</v>
      </c>
      <c r="M5191" s="340" t="s">
        <v>276</v>
      </c>
      <c r="N5191" s="340">
        <v>0</v>
      </c>
      <c r="O5191" s="354">
        <v>1</v>
      </c>
      <c r="P5191" s="340">
        <v>0</v>
      </c>
      <c r="Q5191" s="340">
        <v>0</v>
      </c>
      <c r="S5191">
        <f t="shared" si="522"/>
        <v>1</v>
      </c>
    </row>
    <row r="5192" spans="1:19" ht="32" hidden="1" x14ac:dyDescent="0.2">
      <c r="A5192" s="481" t="s">
        <v>491</v>
      </c>
      <c r="B5192" s="345">
        <v>16</v>
      </c>
      <c r="C5192" s="387" t="str">
        <f t="shared" si="523"/>
        <v>EW2.16</v>
      </c>
      <c r="D5192" s="388">
        <v>2</v>
      </c>
      <c r="E5192" s="504">
        <v>44161</v>
      </c>
      <c r="F5192" s="366" t="s">
        <v>651</v>
      </c>
      <c r="G5192" s="444">
        <f>INDEX([1]CAPS!$A:$A,MATCH(F:F,[1]CAPS!$H:$H,0))</f>
        <v>7961</v>
      </c>
      <c r="H5192" s="33"/>
      <c r="I5192" s="324"/>
      <c r="J5192" s="342" t="s">
        <v>276</v>
      </c>
      <c r="K5192" s="340">
        <v>0</v>
      </c>
      <c r="L5192" s="340">
        <v>0</v>
      </c>
      <c r="M5192" s="340" t="s">
        <v>276</v>
      </c>
      <c r="N5192" s="340">
        <v>0</v>
      </c>
      <c r="O5192" s="354">
        <v>1</v>
      </c>
      <c r="P5192" s="340">
        <v>0</v>
      </c>
      <c r="Q5192" s="340">
        <v>0</v>
      </c>
      <c r="S5192">
        <f t="shared" si="522"/>
        <v>1</v>
      </c>
    </row>
    <row r="5193" spans="1:19" ht="16" hidden="1" x14ac:dyDescent="0.2">
      <c r="A5193" s="481" t="s">
        <v>491</v>
      </c>
      <c r="B5193" s="345">
        <v>16</v>
      </c>
      <c r="C5193" s="387" t="str">
        <f t="shared" si="523"/>
        <v>EW2.16</v>
      </c>
      <c r="D5193" s="388">
        <v>2</v>
      </c>
      <c r="E5193" s="504">
        <v>44161</v>
      </c>
      <c r="F5193" s="536" t="s">
        <v>941</v>
      </c>
      <c r="G5193" s="444">
        <f>INDEX([1]CAPS!$A:$A,MATCH(F:F,[1]CAPS!$H:$H,0))</f>
        <v>1411</v>
      </c>
      <c r="H5193" s="33"/>
      <c r="I5193" s="324"/>
      <c r="J5193" s="342" t="s">
        <v>276</v>
      </c>
      <c r="K5193" s="340">
        <v>0</v>
      </c>
      <c r="L5193" s="340">
        <v>0</v>
      </c>
      <c r="M5193" s="340" t="s">
        <v>276</v>
      </c>
      <c r="N5193" s="340">
        <v>0</v>
      </c>
      <c r="O5193" s="354">
        <v>2</v>
      </c>
      <c r="P5193" s="340">
        <v>0</v>
      </c>
      <c r="Q5193" s="340">
        <v>0</v>
      </c>
      <c r="R5193" t="s">
        <v>942</v>
      </c>
      <c r="S5193">
        <f t="shared" si="522"/>
        <v>2</v>
      </c>
    </row>
    <row r="5194" spans="1:19" ht="16" hidden="1" x14ac:dyDescent="0.2">
      <c r="A5194" s="481" t="s">
        <v>491</v>
      </c>
      <c r="B5194" s="345">
        <v>16</v>
      </c>
      <c r="C5194" s="387" t="str">
        <f t="shared" si="523"/>
        <v>EW2.16</v>
      </c>
      <c r="D5194" s="388">
        <v>2</v>
      </c>
      <c r="E5194" s="504">
        <v>44161</v>
      </c>
      <c r="F5194" s="393" t="s">
        <v>653</v>
      </c>
      <c r="G5194" s="444">
        <f>INDEX([1]CAPS!$A:$A,MATCH(F:F,[1]CAPS!$H:$H,0))</f>
        <v>9904</v>
      </c>
      <c r="H5194" s="33"/>
      <c r="I5194" s="324"/>
      <c r="J5194" s="342" t="s">
        <v>276</v>
      </c>
      <c r="K5194" s="340">
        <v>0</v>
      </c>
      <c r="L5194" s="340">
        <v>0</v>
      </c>
      <c r="M5194" s="340" t="s">
        <v>276</v>
      </c>
      <c r="N5194" s="340">
        <v>0</v>
      </c>
      <c r="O5194" s="354">
        <v>3</v>
      </c>
      <c r="P5194" s="340">
        <v>0</v>
      </c>
      <c r="Q5194" s="340">
        <v>2</v>
      </c>
      <c r="R5194" t="s">
        <v>657</v>
      </c>
      <c r="S5194">
        <f t="shared" si="522"/>
        <v>3</v>
      </c>
    </row>
    <row r="5195" spans="1:19" ht="16" hidden="1" x14ac:dyDescent="0.2">
      <c r="A5195" s="481" t="s">
        <v>491</v>
      </c>
      <c r="B5195" s="345">
        <v>16</v>
      </c>
      <c r="C5195" s="387" t="str">
        <f t="shared" si="523"/>
        <v>EW2.16</v>
      </c>
      <c r="D5195" s="388">
        <v>2</v>
      </c>
      <c r="E5195" s="504">
        <v>44161</v>
      </c>
      <c r="F5195" s="366" t="s">
        <v>512</v>
      </c>
      <c r="G5195" s="444">
        <f>INDEX([1]CAPS!$A:$A,MATCH(F:F,[1]CAPS!$H:$H,0))</f>
        <v>2222</v>
      </c>
      <c r="H5195" s="33"/>
      <c r="I5195" s="324"/>
      <c r="J5195" s="342" t="s">
        <v>276</v>
      </c>
      <c r="K5195" s="340">
        <v>0</v>
      </c>
      <c r="L5195" s="340">
        <v>0</v>
      </c>
      <c r="M5195" s="340" t="s">
        <v>276</v>
      </c>
      <c r="N5195" s="340">
        <v>0</v>
      </c>
      <c r="O5195" s="354">
        <v>2</v>
      </c>
      <c r="P5195" s="340">
        <v>0</v>
      </c>
      <c r="Q5195" s="340">
        <v>0</v>
      </c>
      <c r="S5195">
        <f t="shared" ref="S5195:S5237" si="524">SUM(J5195:K5195)+O5195</f>
        <v>2</v>
      </c>
    </row>
    <row r="5196" spans="1:19" ht="16" hidden="1" x14ac:dyDescent="0.2">
      <c r="A5196" s="481" t="s">
        <v>491</v>
      </c>
      <c r="B5196" s="345">
        <v>16</v>
      </c>
      <c r="C5196" s="387" t="str">
        <f t="shared" si="523"/>
        <v>EW2.16</v>
      </c>
      <c r="D5196" s="388">
        <v>2</v>
      </c>
      <c r="E5196" s="504">
        <v>44161</v>
      </c>
      <c r="F5196" s="366" t="s">
        <v>169</v>
      </c>
      <c r="G5196" s="444">
        <f>INDEX([1]CAPS!$A:$A,MATCH(F:F,[1]CAPS!$H:$H,0))</f>
        <v>1400</v>
      </c>
      <c r="H5196" s="33"/>
      <c r="I5196" s="324"/>
      <c r="J5196" s="342" t="s">
        <v>276</v>
      </c>
      <c r="K5196" s="340">
        <v>0</v>
      </c>
      <c r="L5196" s="340">
        <v>0</v>
      </c>
      <c r="M5196" s="340" t="s">
        <v>276</v>
      </c>
      <c r="N5196" s="340">
        <v>0</v>
      </c>
      <c r="O5196" s="354">
        <v>1</v>
      </c>
      <c r="P5196" s="340">
        <v>0</v>
      </c>
      <c r="Q5196" s="340">
        <v>0</v>
      </c>
      <c r="S5196">
        <f t="shared" si="524"/>
        <v>1</v>
      </c>
    </row>
    <row r="5197" spans="1:19" ht="16" hidden="1" x14ac:dyDescent="0.2">
      <c r="A5197" s="481" t="s">
        <v>491</v>
      </c>
      <c r="B5197" s="345">
        <v>16</v>
      </c>
      <c r="C5197" s="387" t="str">
        <f t="shared" si="523"/>
        <v>EW2.16</v>
      </c>
      <c r="D5197" s="388">
        <v>2</v>
      </c>
      <c r="E5197" s="504">
        <v>44161</v>
      </c>
      <c r="F5197" s="366" t="s">
        <v>655</v>
      </c>
      <c r="G5197" s="444">
        <f>INDEX([1]CAPS!$A:$A,MATCH(F:F,[1]CAPS!$H:$H,0))</f>
        <v>2327</v>
      </c>
      <c r="H5197" s="33"/>
      <c r="I5197" s="324"/>
      <c r="J5197" s="342" t="s">
        <v>276</v>
      </c>
      <c r="K5197" s="340">
        <v>0</v>
      </c>
      <c r="L5197" s="340">
        <v>0</v>
      </c>
      <c r="M5197" s="340" t="s">
        <v>276</v>
      </c>
      <c r="N5197" s="340">
        <v>0</v>
      </c>
      <c r="O5197" s="354">
        <v>1</v>
      </c>
      <c r="P5197" s="340">
        <v>0</v>
      </c>
      <c r="Q5197" s="340">
        <v>0</v>
      </c>
      <c r="S5197">
        <f t="shared" si="524"/>
        <v>1</v>
      </c>
    </row>
    <row r="5198" spans="1:19" ht="16" hidden="1" x14ac:dyDescent="0.2">
      <c r="A5198" s="481" t="s">
        <v>491</v>
      </c>
      <c r="B5198" s="345">
        <v>16</v>
      </c>
      <c r="C5198" s="387" t="str">
        <f t="shared" si="523"/>
        <v>EW2.16</v>
      </c>
      <c r="D5198" s="388">
        <v>2</v>
      </c>
      <c r="E5198" s="504">
        <v>44161</v>
      </c>
      <c r="F5198" s="394" t="s">
        <v>504</v>
      </c>
      <c r="G5198" s="444">
        <f>INDEX([1]CAPS!$A:$A,MATCH(F:F,[1]CAPS!$H:$H,0))</f>
        <v>3131</v>
      </c>
      <c r="H5198" s="33"/>
      <c r="I5198" s="324"/>
      <c r="J5198" s="342" t="s">
        <v>276</v>
      </c>
      <c r="K5198" s="340">
        <v>0</v>
      </c>
      <c r="L5198" s="340">
        <v>0</v>
      </c>
      <c r="M5198" s="340" t="s">
        <v>276</v>
      </c>
      <c r="N5198" s="340">
        <v>0</v>
      </c>
      <c r="O5198" s="354">
        <v>1</v>
      </c>
      <c r="P5198" s="340">
        <v>0</v>
      </c>
      <c r="Q5198" s="340">
        <v>0</v>
      </c>
      <c r="S5198">
        <f t="shared" si="524"/>
        <v>1</v>
      </c>
    </row>
    <row r="5199" spans="1:19" ht="32" hidden="1" x14ac:dyDescent="0.2">
      <c r="A5199" s="481" t="s">
        <v>491</v>
      </c>
      <c r="B5199" s="345">
        <v>17</v>
      </c>
      <c r="C5199" s="387" t="str">
        <f t="shared" si="523"/>
        <v>EW2.17</v>
      </c>
      <c r="D5199" s="388">
        <v>2</v>
      </c>
      <c r="E5199" s="504">
        <v>44161</v>
      </c>
      <c r="F5199" s="366" t="s">
        <v>350</v>
      </c>
      <c r="G5199" s="444">
        <f>INDEX([1]CAPS!$A:$A,MATCH(F:F,[1]CAPS!$H:$H,0))</f>
        <v>4232</v>
      </c>
      <c r="H5199" s="33"/>
      <c r="I5199" s="324"/>
      <c r="J5199" s="342" t="s">
        <v>276</v>
      </c>
      <c r="K5199" s="355">
        <v>3</v>
      </c>
      <c r="L5199" s="340">
        <v>0</v>
      </c>
      <c r="M5199" s="340" t="s">
        <v>276</v>
      </c>
      <c r="N5199" s="340">
        <v>0</v>
      </c>
      <c r="O5199" s="354">
        <v>6</v>
      </c>
      <c r="P5199" s="340">
        <v>1</v>
      </c>
      <c r="Q5199" s="340">
        <v>0</v>
      </c>
      <c r="S5199">
        <f t="shared" si="524"/>
        <v>9</v>
      </c>
    </row>
    <row r="5200" spans="1:19" ht="32" hidden="1" x14ac:dyDescent="0.2">
      <c r="A5200" s="481" t="s">
        <v>491</v>
      </c>
      <c r="B5200" s="345">
        <v>17</v>
      </c>
      <c r="C5200" s="387" t="str">
        <f t="shared" si="523"/>
        <v>EW2.17</v>
      </c>
      <c r="D5200" s="388">
        <v>2</v>
      </c>
      <c r="E5200" s="504">
        <v>44161</v>
      </c>
      <c r="F5200" s="366" t="s">
        <v>651</v>
      </c>
      <c r="G5200" s="444">
        <f>INDEX([1]CAPS!$A:$A,MATCH(F:F,[1]CAPS!$H:$H,0))</f>
        <v>7961</v>
      </c>
      <c r="H5200" s="33"/>
      <c r="I5200" s="324"/>
      <c r="J5200" s="342" t="s">
        <v>276</v>
      </c>
      <c r="K5200" s="340">
        <v>0</v>
      </c>
      <c r="L5200" s="340">
        <v>0</v>
      </c>
      <c r="M5200" s="340" t="s">
        <v>276</v>
      </c>
      <c r="N5200" s="340">
        <v>0</v>
      </c>
      <c r="O5200" s="354">
        <v>7</v>
      </c>
      <c r="P5200" s="340">
        <v>0</v>
      </c>
      <c r="Q5200" s="340">
        <v>0</v>
      </c>
      <c r="S5200">
        <f t="shared" si="524"/>
        <v>7</v>
      </c>
    </row>
    <row r="5201" spans="1:19" ht="16" hidden="1" x14ac:dyDescent="0.2">
      <c r="A5201" s="481" t="s">
        <v>491</v>
      </c>
      <c r="B5201" s="345">
        <v>17</v>
      </c>
      <c r="C5201" s="387" t="str">
        <f t="shared" si="523"/>
        <v>EW2.17</v>
      </c>
      <c r="D5201" s="388">
        <v>2</v>
      </c>
      <c r="E5201" s="504">
        <v>44161</v>
      </c>
      <c r="F5201" s="393" t="s">
        <v>554</v>
      </c>
      <c r="G5201" s="444">
        <f>INDEX([1]CAPS!$A:$A,MATCH(F:F,[1]CAPS!$H:$H,0))</f>
        <v>3152</v>
      </c>
      <c r="H5201" s="33"/>
      <c r="I5201" s="324"/>
      <c r="J5201" s="342" t="s">
        <v>276</v>
      </c>
      <c r="K5201" s="340">
        <v>0</v>
      </c>
      <c r="L5201" s="340">
        <v>0</v>
      </c>
      <c r="M5201" s="340" t="s">
        <v>276</v>
      </c>
      <c r="N5201" s="340">
        <v>0</v>
      </c>
      <c r="O5201" s="354">
        <v>2</v>
      </c>
      <c r="P5201" s="340">
        <v>0</v>
      </c>
      <c r="Q5201" s="340">
        <v>2</v>
      </c>
      <c r="S5201">
        <f t="shared" si="524"/>
        <v>2</v>
      </c>
    </row>
    <row r="5202" spans="1:19" ht="16" hidden="1" x14ac:dyDescent="0.2">
      <c r="A5202" s="481" t="s">
        <v>491</v>
      </c>
      <c r="B5202" s="345">
        <v>17</v>
      </c>
      <c r="C5202" s="387" t="str">
        <f t="shared" si="523"/>
        <v>EW2.17</v>
      </c>
      <c r="D5202" s="388">
        <v>2</v>
      </c>
      <c r="E5202" s="504">
        <v>44161</v>
      </c>
      <c r="F5202" s="393" t="s">
        <v>557</v>
      </c>
      <c r="G5202" s="444">
        <f>INDEX([1]CAPS!$A:$A,MATCH(F:F,[1]CAPS!$H:$H,0))</f>
        <v>3440</v>
      </c>
      <c r="H5202" s="33"/>
      <c r="I5202" s="324"/>
      <c r="J5202" s="342" t="s">
        <v>276</v>
      </c>
      <c r="K5202" s="340">
        <v>0</v>
      </c>
      <c r="L5202" s="340">
        <v>0</v>
      </c>
      <c r="M5202" s="340" t="s">
        <v>276</v>
      </c>
      <c r="N5202" s="340">
        <v>0</v>
      </c>
      <c r="O5202" s="354">
        <v>3</v>
      </c>
      <c r="P5202" s="340">
        <v>0</v>
      </c>
      <c r="Q5202" s="340">
        <v>0</v>
      </c>
      <c r="S5202">
        <f t="shared" si="524"/>
        <v>3</v>
      </c>
    </row>
    <row r="5203" spans="1:19" ht="16" hidden="1" x14ac:dyDescent="0.2">
      <c r="A5203" s="481" t="s">
        <v>491</v>
      </c>
      <c r="B5203" s="345">
        <v>17</v>
      </c>
      <c r="C5203" s="387" t="str">
        <f t="shared" si="523"/>
        <v>EW2.17</v>
      </c>
      <c r="D5203" s="388">
        <v>2</v>
      </c>
      <c r="E5203" s="504">
        <v>44161</v>
      </c>
      <c r="F5203" s="536" t="s">
        <v>941</v>
      </c>
      <c r="G5203" s="444">
        <f>INDEX([1]CAPS!$A:$A,MATCH(F:F,[1]CAPS!$H:$H,0))</f>
        <v>1411</v>
      </c>
      <c r="H5203" s="33"/>
      <c r="I5203" s="324"/>
      <c r="J5203" s="342" t="s">
        <v>276</v>
      </c>
      <c r="K5203" s="340">
        <v>0</v>
      </c>
      <c r="L5203" s="340">
        <v>0</v>
      </c>
      <c r="M5203" s="340" t="s">
        <v>276</v>
      </c>
      <c r="N5203" s="340">
        <v>0</v>
      </c>
      <c r="O5203" s="354">
        <v>2</v>
      </c>
      <c r="P5203" s="340">
        <v>0</v>
      </c>
      <c r="Q5203" s="340">
        <v>0</v>
      </c>
      <c r="R5203" t="s">
        <v>942</v>
      </c>
      <c r="S5203">
        <f t="shared" si="524"/>
        <v>2</v>
      </c>
    </row>
    <row r="5204" spans="1:19" ht="16" hidden="1" x14ac:dyDescent="0.2">
      <c r="A5204" s="481" t="s">
        <v>491</v>
      </c>
      <c r="B5204" s="345">
        <v>17</v>
      </c>
      <c r="C5204" s="387" t="str">
        <f t="shared" si="523"/>
        <v>EW2.17</v>
      </c>
      <c r="D5204" s="388">
        <v>2</v>
      </c>
      <c r="E5204" s="504">
        <v>44161</v>
      </c>
      <c r="F5204" s="366" t="s">
        <v>510</v>
      </c>
      <c r="G5204" s="444">
        <f>INDEX([1]CAPS!$A:$A,MATCH(F:F,[1]CAPS!$H:$H,0))</f>
        <v>4621</v>
      </c>
      <c r="H5204" s="33"/>
      <c r="I5204" s="324"/>
      <c r="J5204" s="342" t="s">
        <v>276</v>
      </c>
      <c r="K5204" s="340">
        <v>0</v>
      </c>
      <c r="L5204" s="340">
        <v>0</v>
      </c>
      <c r="M5204" s="340" t="s">
        <v>276</v>
      </c>
      <c r="N5204" s="340">
        <v>0</v>
      </c>
      <c r="O5204" s="354">
        <v>4</v>
      </c>
      <c r="P5204" s="340">
        <v>0</v>
      </c>
      <c r="Q5204" s="340">
        <v>4</v>
      </c>
      <c r="S5204">
        <f t="shared" si="524"/>
        <v>4</v>
      </c>
    </row>
    <row r="5205" spans="1:19" ht="16" hidden="1" x14ac:dyDescent="0.2">
      <c r="A5205" s="481" t="s">
        <v>491</v>
      </c>
      <c r="B5205" s="345">
        <v>17</v>
      </c>
      <c r="C5205" s="387" t="str">
        <f t="shared" si="523"/>
        <v>EW2.17</v>
      </c>
      <c r="D5205" s="388">
        <v>2</v>
      </c>
      <c r="E5205" s="504">
        <v>44161</v>
      </c>
      <c r="F5205" s="393" t="s">
        <v>499</v>
      </c>
      <c r="G5205" s="444">
        <f>INDEX([1]CAPS!$A:$A,MATCH(F:F,[1]CAPS!$H:$H,0))</f>
        <v>4145</v>
      </c>
      <c r="H5205" s="33"/>
      <c r="I5205" s="324"/>
      <c r="J5205" s="342" t="s">
        <v>276</v>
      </c>
      <c r="K5205" s="340">
        <v>0</v>
      </c>
      <c r="L5205" s="340">
        <v>0</v>
      </c>
      <c r="M5205" s="340" t="s">
        <v>276</v>
      </c>
      <c r="N5205" s="340">
        <v>0</v>
      </c>
      <c r="O5205" s="354">
        <v>1</v>
      </c>
      <c r="P5205" s="340">
        <v>0</v>
      </c>
      <c r="Q5205" s="340">
        <v>0</v>
      </c>
      <c r="R5205" t="s">
        <v>658</v>
      </c>
      <c r="S5205">
        <f t="shared" si="524"/>
        <v>1</v>
      </c>
    </row>
    <row r="5206" spans="1:19" ht="16" hidden="1" x14ac:dyDescent="0.2">
      <c r="A5206" s="481" t="s">
        <v>491</v>
      </c>
      <c r="B5206" s="345">
        <v>17</v>
      </c>
      <c r="C5206" s="387" t="str">
        <f t="shared" si="523"/>
        <v>EW2.17</v>
      </c>
      <c r="D5206" s="388">
        <v>2</v>
      </c>
      <c r="E5206" s="504">
        <v>44161</v>
      </c>
      <c r="F5206" s="390" t="s">
        <v>656</v>
      </c>
      <c r="G5206" s="444">
        <f>INDEX([1]CAPS!$A:$A,MATCH(F:F,[1]CAPS!$H:$H,0))</f>
        <v>3326</v>
      </c>
      <c r="H5206" s="33"/>
      <c r="I5206" s="324"/>
      <c r="J5206" s="342" t="s">
        <v>276</v>
      </c>
      <c r="K5206" s="340">
        <v>0</v>
      </c>
      <c r="L5206" s="340">
        <v>0</v>
      </c>
      <c r="M5206" s="340" t="s">
        <v>276</v>
      </c>
      <c r="N5206" s="340">
        <v>0</v>
      </c>
      <c r="O5206" s="354">
        <v>1</v>
      </c>
      <c r="P5206" s="340">
        <v>0</v>
      </c>
      <c r="Q5206" s="340">
        <v>0</v>
      </c>
      <c r="S5206">
        <f t="shared" si="524"/>
        <v>1</v>
      </c>
    </row>
    <row r="5207" spans="1:19" ht="16" hidden="1" x14ac:dyDescent="0.2">
      <c r="A5207" s="481" t="s">
        <v>491</v>
      </c>
      <c r="B5207" s="345">
        <v>17</v>
      </c>
      <c r="C5207" s="387" t="str">
        <f t="shared" si="523"/>
        <v>EW2.17</v>
      </c>
      <c r="D5207" s="388">
        <v>2</v>
      </c>
      <c r="E5207" s="504">
        <v>44161</v>
      </c>
      <c r="F5207" s="395" t="s">
        <v>351</v>
      </c>
      <c r="G5207" s="444">
        <f>INDEX([1]CAPS!$A:$A,MATCH(F:F,[1]CAPS!$H:$H,0))</f>
        <v>2203</v>
      </c>
      <c r="H5207" s="33"/>
      <c r="I5207" s="324"/>
      <c r="J5207" s="342" t="s">
        <v>276</v>
      </c>
      <c r="K5207" s="340">
        <v>0</v>
      </c>
      <c r="L5207" s="340">
        <v>0</v>
      </c>
      <c r="M5207" s="340" t="s">
        <v>276</v>
      </c>
      <c r="N5207" s="340">
        <v>0</v>
      </c>
      <c r="O5207" s="354">
        <v>1</v>
      </c>
      <c r="P5207" s="340">
        <v>0</v>
      </c>
      <c r="Q5207" s="340">
        <v>0</v>
      </c>
      <c r="S5207">
        <f t="shared" si="524"/>
        <v>1</v>
      </c>
    </row>
    <row r="5208" spans="1:19" ht="16" hidden="1" x14ac:dyDescent="0.2">
      <c r="A5208" s="481" t="s">
        <v>491</v>
      </c>
      <c r="B5208" s="345">
        <v>17</v>
      </c>
      <c r="C5208" s="387" t="str">
        <f t="shared" si="523"/>
        <v>EW2.17</v>
      </c>
      <c r="D5208" s="388">
        <v>2</v>
      </c>
      <c r="E5208" s="504">
        <v>44161</v>
      </c>
      <c r="F5208" s="395" t="s">
        <v>504</v>
      </c>
      <c r="G5208" s="444">
        <f>INDEX([1]CAPS!$A:$A,MATCH(F:F,[1]CAPS!$H:$H,0))</f>
        <v>3131</v>
      </c>
      <c r="H5208" s="33"/>
      <c r="I5208" s="324"/>
      <c r="J5208" s="342" t="s">
        <v>276</v>
      </c>
      <c r="K5208" s="340">
        <v>0</v>
      </c>
      <c r="L5208" s="340">
        <v>0</v>
      </c>
      <c r="M5208" s="340" t="s">
        <v>276</v>
      </c>
      <c r="N5208" s="340">
        <v>0</v>
      </c>
      <c r="O5208" s="354">
        <v>1</v>
      </c>
      <c r="P5208" s="340">
        <v>0</v>
      </c>
      <c r="Q5208" s="340">
        <v>0</v>
      </c>
      <c r="S5208">
        <f t="shared" si="524"/>
        <v>1</v>
      </c>
    </row>
    <row r="5209" spans="1:19" ht="32" hidden="1" x14ac:dyDescent="0.2">
      <c r="A5209" s="481" t="s">
        <v>491</v>
      </c>
      <c r="B5209" s="345">
        <v>18</v>
      </c>
      <c r="C5209" s="387" t="str">
        <f t="shared" si="523"/>
        <v>EW2.18</v>
      </c>
      <c r="D5209" s="388">
        <v>2</v>
      </c>
      <c r="E5209" s="504">
        <v>44161</v>
      </c>
      <c r="F5209" s="366" t="s">
        <v>232</v>
      </c>
      <c r="G5209" s="444">
        <f>INDEX([1]CAPS!$A:$A,MATCH(F:F,[1]CAPS!$H:$H,0))</f>
        <v>8875</v>
      </c>
      <c r="H5209" s="33"/>
      <c r="I5209" s="324"/>
      <c r="J5209" s="342" t="s">
        <v>276</v>
      </c>
      <c r="K5209" s="340">
        <v>0</v>
      </c>
      <c r="L5209" s="340">
        <v>0</v>
      </c>
      <c r="M5209" s="340" t="s">
        <v>276</v>
      </c>
      <c r="N5209" s="340">
        <v>0</v>
      </c>
      <c r="O5209" s="354">
        <v>2</v>
      </c>
      <c r="P5209" s="340">
        <v>0</v>
      </c>
      <c r="Q5209" s="340">
        <v>0</v>
      </c>
      <c r="S5209">
        <f t="shared" si="524"/>
        <v>2</v>
      </c>
    </row>
    <row r="5210" spans="1:19" ht="16" hidden="1" x14ac:dyDescent="0.2">
      <c r="A5210" s="481" t="s">
        <v>491</v>
      </c>
      <c r="B5210" s="345">
        <v>18</v>
      </c>
      <c r="C5210" s="387" t="str">
        <f t="shared" si="523"/>
        <v>EW2.18</v>
      </c>
      <c r="D5210" s="388">
        <v>2</v>
      </c>
      <c r="E5210" s="504">
        <v>44161</v>
      </c>
      <c r="F5210" s="393" t="s">
        <v>653</v>
      </c>
      <c r="G5210" s="444">
        <f>INDEX([1]CAPS!$A:$A,MATCH(F:F,[1]CAPS!$H:$H,0))</f>
        <v>9904</v>
      </c>
      <c r="H5210" s="33"/>
      <c r="I5210" s="324"/>
      <c r="J5210" s="342" t="s">
        <v>276</v>
      </c>
      <c r="K5210" s="340">
        <v>0</v>
      </c>
      <c r="L5210" s="340">
        <v>0</v>
      </c>
      <c r="M5210" s="340" t="s">
        <v>276</v>
      </c>
      <c r="N5210" s="340">
        <v>0</v>
      </c>
      <c r="O5210" s="354">
        <v>1</v>
      </c>
      <c r="P5210" s="340">
        <v>0</v>
      </c>
      <c r="Q5210" s="340">
        <v>1</v>
      </c>
      <c r="R5210" t="s">
        <v>657</v>
      </c>
      <c r="S5210">
        <f t="shared" si="524"/>
        <v>1</v>
      </c>
    </row>
    <row r="5211" spans="1:19" ht="16" hidden="1" x14ac:dyDescent="0.2">
      <c r="A5211" s="481" t="s">
        <v>491</v>
      </c>
      <c r="B5211" s="345">
        <v>18</v>
      </c>
      <c r="C5211" s="387" t="str">
        <f t="shared" si="523"/>
        <v>EW2.18</v>
      </c>
      <c r="D5211" s="388">
        <v>2</v>
      </c>
      <c r="E5211" s="504">
        <v>44161</v>
      </c>
      <c r="F5211" s="393" t="s">
        <v>558</v>
      </c>
      <c r="G5211" s="444">
        <f>INDEX([1]CAPS!$A:$A,MATCH(F:F,[1]CAPS!$H:$H,0))</f>
        <v>10442</v>
      </c>
      <c r="H5211" s="33"/>
      <c r="I5211" s="324"/>
      <c r="J5211" s="342" t="s">
        <v>276</v>
      </c>
      <c r="K5211" s="340">
        <v>0</v>
      </c>
      <c r="L5211" s="340">
        <v>0</v>
      </c>
      <c r="M5211" s="340" t="s">
        <v>276</v>
      </c>
      <c r="N5211" s="340">
        <v>0</v>
      </c>
      <c r="O5211" s="354">
        <v>2</v>
      </c>
      <c r="P5211" s="340">
        <v>0</v>
      </c>
      <c r="Q5211" s="340">
        <v>0</v>
      </c>
      <c r="S5211">
        <f t="shared" si="524"/>
        <v>2</v>
      </c>
    </row>
    <row r="5212" spans="1:19" ht="16" hidden="1" x14ac:dyDescent="0.2">
      <c r="A5212" s="481" t="s">
        <v>491</v>
      </c>
      <c r="B5212" s="345">
        <v>18</v>
      </c>
      <c r="C5212" s="387" t="str">
        <f t="shared" si="523"/>
        <v>EW2.18</v>
      </c>
      <c r="D5212" s="388">
        <v>2</v>
      </c>
      <c r="E5212" s="504">
        <v>44161</v>
      </c>
      <c r="F5212" s="393" t="s">
        <v>557</v>
      </c>
      <c r="G5212" s="444">
        <f>INDEX([1]CAPS!$A:$A,MATCH(F:F,[1]CAPS!$H:$H,0))</f>
        <v>3440</v>
      </c>
      <c r="H5212" s="33"/>
      <c r="I5212" s="324"/>
      <c r="J5212" s="342" t="s">
        <v>276</v>
      </c>
      <c r="K5212" s="340">
        <v>0</v>
      </c>
      <c r="L5212" s="340">
        <v>0</v>
      </c>
      <c r="M5212" s="340" t="s">
        <v>276</v>
      </c>
      <c r="N5212" s="340">
        <v>0</v>
      </c>
      <c r="O5212" s="354">
        <v>8</v>
      </c>
      <c r="P5212" s="340">
        <v>0</v>
      </c>
      <c r="Q5212" s="340">
        <v>0</v>
      </c>
      <c r="S5212">
        <f t="shared" si="524"/>
        <v>8</v>
      </c>
    </row>
    <row r="5213" spans="1:19" ht="32" hidden="1" x14ac:dyDescent="0.2">
      <c r="A5213" s="481" t="s">
        <v>491</v>
      </c>
      <c r="B5213" s="345">
        <v>18</v>
      </c>
      <c r="C5213" s="387" t="str">
        <f t="shared" si="523"/>
        <v>EW2.18</v>
      </c>
      <c r="D5213" s="388">
        <v>2</v>
      </c>
      <c r="E5213" s="504">
        <v>44161</v>
      </c>
      <c r="F5213" s="366" t="s">
        <v>350</v>
      </c>
      <c r="G5213" s="444">
        <f>INDEX([1]CAPS!$A:$A,MATCH(F:F,[1]CAPS!$H:$H,0))</f>
        <v>4232</v>
      </c>
      <c r="H5213" s="33"/>
      <c r="I5213" s="324"/>
      <c r="J5213" s="342" t="s">
        <v>276</v>
      </c>
      <c r="K5213" s="355">
        <v>1</v>
      </c>
      <c r="L5213" s="340">
        <v>0</v>
      </c>
      <c r="M5213" s="340" t="s">
        <v>276</v>
      </c>
      <c r="N5213" s="340">
        <v>0</v>
      </c>
      <c r="O5213" s="354">
        <v>8</v>
      </c>
      <c r="P5213" s="340">
        <v>0</v>
      </c>
      <c r="Q5213" s="340">
        <v>0</v>
      </c>
      <c r="S5213">
        <f t="shared" si="524"/>
        <v>9</v>
      </c>
    </row>
    <row r="5214" spans="1:19" ht="16" hidden="1" x14ac:dyDescent="0.2">
      <c r="A5214" s="481" t="s">
        <v>491</v>
      </c>
      <c r="B5214" s="345">
        <v>18</v>
      </c>
      <c r="C5214" s="387" t="str">
        <f t="shared" si="523"/>
        <v>EW2.18</v>
      </c>
      <c r="D5214" s="388">
        <v>2</v>
      </c>
      <c r="E5214" s="504">
        <v>44161</v>
      </c>
      <c r="F5214" s="536" t="s">
        <v>941</v>
      </c>
      <c r="G5214" s="444">
        <f>INDEX([1]CAPS!$A:$A,MATCH(F:F,[1]CAPS!$H:$H,0))</f>
        <v>1411</v>
      </c>
      <c r="H5214" s="33"/>
      <c r="I5214" s="324"/>
      <c r="J5214" s="342" t="s">
        <v>276</v>
      </c>
      <c r="K5214" s="340">
        <v>0</v>
      </c>
      <c r="L5214" s="340">
        <v>0</v>
      </c>
      <c r="M5214" s="340" t="s">
        <v>276</v>
      </c>
      <c r="N5214" s="340">
        <v>0</v>
      </c>
      <c r="O5214" s="354">
        <v>6</v>
      </c>
      <c r="P5214" s="340">
        <v>0</v>
      </c>
      <c r="Q5214" s="340">
        <v>0</v>
      </c>
      <c r="R5214" t="s">
        <v>942</v>
      </c>
      <c r="S5214">
        <f t="shared" si="524"/>
        <v>6</v>
      </c>
    </row>
    <row r="5215" spans="1:19" ht="32" hidden="1" x14ac:dyDescent="0.2">
      <c r="A5215" s="481" t="s">
        <v>491</v>
      </c>
      <c r="B5215" s="345">
        <v>18</v>
      </c>
      <c r="C5215" s="387" t="str">
        <f t="shared" si="523"/>
        <v>EW2.18</v>
      </c>
      <c r="D5215" s="388">
        <v>2</v>
      </c>
      <c r="E5215" s="504">
        <v>44161</v>
      </c>
      <c r="F5215" s="366" t="s">
        <v>546</v>
      </c>
      <c r="G5215" s="444">
        <f>INDEX([1]CAPS!$A:$A,MATCH(F:F,[1]CAPS!$H:$H,0))</f>
        <v>8748</v>
      </c>
      <c r="H5215" s="33"/>
      <c r="I5215" s="324"/>
      <c r="J5215" s="342" t="s">
        <v>276</v>
      </c>
      <c r="K5215" s="340">
        <v>0</v>
      </c>
      <c r="L5215" s="340">
        <v>0</v>
      </c>
      <c r="M5215" s="340" t="s">
        <v>276</v>
      </c>
      <c r="N5215" s="340">
        <v>0</v>
      </c>
      <c r="O5215" s="354">
        <v>1</v>
      </c>
      <c r="P5215" s="340">
        <v>0</v>
      </c>
      <c r="Q5215" s="340">
        <v>1</v>
      </c>
      <c r="S5215">
        <f t="shared" si="524"/>
        <v>1</v>
      </c>
    </row>
    <row r="5216" spans="1:19" ht="32" hidden="1" x14ac:dyDescent="0.2">
      <c r="A5216" s="481" t="s">
        <v>491</v>
      </c>
      <c r="B5216" s="345">
        <v>18</v>
      </c>
      <c r="C5216" s="387" t="str">
        <f t="shared" si="523"/>
        <v>EW2.18</v>
      </c>
      <c r="D5216" s="388">
        <v>2</v>
      </c>
      <c r="E5216" s="504">
        <v>44161</v>
      </c>
      <c r="F5216" s="366" t="s">
        <v>651</v>
      </c>
      <c r="G5216" s="444">
        <f>INDEX([1]CAPS!$A:$A,MATCH(F:F,[1]CAPS!$H:$H,0))</f>
        <v>7961</v>
      </c>
      <c r="H5216" s="33"/>
      <c r="I5216" s="324"/>
      <c r="J5216" s="342" t="s">
        <v>276</v>
      </c>
      <c r="K5216" s="340">
        <v>0</v>
      </c>
      <c r="L5216" s="340">
        <v>0</v>
      </c>
      <c r="M5216" s="340" t="s">
        <v>276</v>
      </c>
      <c r="N5216" s="340">
        <v>0</v>
      </c>
      <c r="O5216" s="354">
        <v>2</v>
      </c>
      <c r="P5216" s="340">
        <v>0</v>
      </c>
      <c r="Q5216" s="340">
        <v>0</v>
      </c>
      <c r="S5216">
        <f t="shared" si="524"/>
        <v>2</v>
      </c>
    </row>
    <row r="5217" spans="1:19" ht="16" hidden="1" x14ac:dyDescent="0.2">
      <c r="A5217" s="481" t="s">
        <v>491</v>
      </c>
      <c r="B5217" s="345">
        <v>19</v>
      </c>
      <c r="C5217" s="387" t="str">
        <f t="shared" si="523"/>
        <v>EW2.19</v>
      </c>
      <c r="D5217" s="388">
        <v>2</v>
      </c>
      <c r="E5217" s="504">
        <v>44161</v>
      </c>
      <c r="F5217" s="366" t="s">
        <v>499</v>
      </c>
      <c r="G5217" s="444">
        <f>INDEX([1]CAPS!$A:$A,MATCH(F:F,[1]CAPS!$H:$H,0))</f>
        <v>4145</v>
      </c>
      <c r="H5217" s="33"/>
      <c r="I5217" s="324"/>
      <c r="J5217" s="342" t="s">
        <v>276</v>
      </c>
      <c r="K5217" s="340">
        <v>0</v>
      </c>
      <c r="L5217" s="340">
        <v>0</v>
      </c>
      <c r="M5217" s="340" t="s">
        <v>276</v>
      </c>
      <c r="N5217" s="340">
        <v>0</v>
      </c>
      <c r="O5217" s="354">
        <v>1</v>
      </c>
      <c r="P5217" s="340">
        <v>0</v>
      </c>
      <c r="Q5217" s="340">
        <v>0</v>
      </c>
      <c r="S5217">
        <f t="shared" si="524"/>
        <v>1</v>
      </c>
    </row>
    <row r="5218" spans="1:19" ht="32" hidden="1" x14ac:dyDescent="0.2">
      <c r="A5218" s="481" t="s">
        <v>491</v>
      </c>
      <c r="B5218" s="345">
        <v>19</v>
      </c>
      <c r="C5218" s="387" t="str">
        <f t="shared" si="523"/>
        <v>EW2.19</v>
      </c>
      <c r="D5218" s="388">
        <v>2</v>
      </c>
      <c r="E5218" s="504">
        <v>44161</v>
      </c>
      <c r="F5218" s="366" t="s">
        <v>350</v>
      </c>
      <c r="G5218" s="444">
        <f>INDEX([1]CAPS!$A:$A,MATCH(F:F,[1]CAPS!$H:$H,0))</f>
        <v>4232</v>
      </c>
      <c r="H5218" s="33"/>
      <c r="I5218" s="324"/>
      <c r="J5218" s="342" t="s">
        <v>276</v>
      </c>
      <c r="K5218" s="355">
        <v>1</v>
      </c>
      <c r="L5218" s="340">
        <v>0</v>
      </c>
      <c r="M5218" s="340" t="s">
        <v>276</v>
      </c>
      <c r="N5218" s="340">
        <v>0</v>
      </c>
      <c r="O5218" s="354">
        <v>30</v>
      </c>
      <c r="P5218" s="340">
        <v>0</v>
      </c>
      <c r="Q5218" s="340">
        <v>0</v>
      </c>
      <c r="S5218">
        <f t="shared" si="524"/>
        <v>31</v>
      </c>
    </row>
    <row r="5219" spans="1:19" ht="16" hidden="1" x14ac:dyDescent="0.2">
      <c r="A5219" s="481" t="s">
        <v>491</v>
      </c>
      <c r="B5219" s="345">
        <v>19</v>
      </c>
      <c r="C5219" s="387" t="str">
        <f t="shared" si="523"/>
        <v>EW2.19</v>
      </c>
      <c r="D5219" s="388">
        <v>2</v>
      </c>
      <c r="E5219" s="504">
        <v>44161</v>
      </c>
      <c r="F5219" s="393" t="s">
        <v>557</v>
      </c>
      <c r="G5219" s="444">
        <f>INDEX([1]CAPS!$A:$A,MATCH(F:F,[1]CAPS!$H:$H,0))</f>
        <v>3440</v>
      </c>
      <c r="H5219" s="33"/>
      <c r="I5219" s="324"/>
      <c r="J5219" s="342" t="s">
        <v>276</v>
      </c>
      <c r="K5219" s="340">
        <v>0</v>
      </c>
      <c r="L5219" s="340">
        <v>0</v>
      </c>
      <c r="M5219" s="340" t="s">
        <v>276</v>
      </c>
      <c r="N5219" s="340">
        <v>0</v>
      </c>
      <c r="O5219" s="354">
        <v>12</v>
      </c>
      <c r="P5219" s="340">
        <v>0</v>
      </c>
      <c r="Q5219" s="340">
        <v>0</v>
      </c>
      <c r="S5219">
        <f t="shared" si="524"/>
        <v>12</v>
      </c>
    </row>
    <row r="5220" spans="1:19" ht="16" hidden="1" x14ac:dyDescent="0.2">
      <c r="A5220" s="481" t="s">
        <v>491</v>
      </c>
      <c r="B5220" s="345">
        <v>19</v>
      </c>
      <c r="C5220" s="387" t="str">
        <f t="shared" si="523"/>
        <v>EW2.19</v>
      </c>
      <c r="D5220" s="388">
        <v>2</v>
      </c>
      <c r="E5220" s="504">
        <v>44161</v>
      </c>
      <c r="F5220" s="393" t="s">
        <v>554</v>
      </c>
      <c r="G5220" s="444">
        <f>INDEX([1]CAPS!$A:$A,MATCH(F:F,[1]CAPS!$H:$H,0))</f>
        <v>3152</v>
      </c>
      <c r="I5220" s="1"/>
      <c r="J5220" s="342" t="s">
        <v>276</v>
      </c>
      <c r="K5220" s="340">
        <v>0</v>
      </c>
      <c r="L5220" s="340">
        <v>0</v>
      </c>
      <c r="M5220" s="340" t="s">
        <v>276</v>
      </c>
      <c r="N5220" s="340">
        <v>0</v>
      </c>
      <c r="O5220" s="354">
        <v>2</v>
      </c>
      <c r="P5220" s="340">
        <v>0</v>
      </c>
      <c r="Q5220" s="340">
        <v>1</v>
      </c>
      <c r="S5220">
        <f t="shared" si="524"/>
        <v>2</v>
      </c>
    </row>
    <row r="5221" spans="1:19" ht="32" hidden="1" x14ac:dyDescent="0.2">
      <c r="A5221" s="481" t="s">
        <v>491</v>
      </c>
      <c r="B5221" s="345">
        <v>19</v>
      </c>
      <c r="C5221" s="387" t="str">
        <f t="shared" si="523"/>
        <v>EW2.19</v>
      </c>
      <c r="D5221" s="388">
        <v>2</v>
      </c>
      <c r="E5221" s="504">
        <v>44161</v>
      </c>
      <c r="F5221" s="390" t="s">
        <v>546</v>
      </c>
      <c r="G5221" s="444">
        <f>INDEX([1]CAPS!$A:$A,MATCH(F:F,[1]CAPS!$H:$H,0))</f>
        <v>8748</v>
      </c>
      <c r="I5221" s="1"/>
      <c r="J5221" s="342" t="s">
        <v>276</v>
      </c>
      <c r="K5221" s="340">
        <v>0</v>
      </c>
      <c r="L5221" s="340">
        <v>0</v>
      </c>
      <c r="M5221" s="340" t="s">
        <v>276</v>
      </c>
      <c r="N5221" s="340">
        <v>0</v>
      </c>
      <c r="O5221" s="354">
        <v>5</v>
      </c>
      <c r="P5221" s="340">
        <v>0</v>
      </c>
      <c r="Q5221" s="340">
        <v>1</v>
      </c>
      <c r="R5221" t="s">
        <v>659</v>
      </c>
      <c r="S5221">
        <f t="shared" si="524"/>
        <v>5</v>
      </c>
    </row>
    <row r="5222" spans="1:19" ht="16" hidden="1" x14ac:dyDescent="0.2">
      <c r="A5222" s="481" t="s">
        <v>491</v>
      </c>
      <c r="B5222" s="345">
        <v>19</v>
      </c>
      <c r="C5222" s="387" t="str">
        <f t="shared" si="523"/>
        <v>EW2.19</v>
      </c>
      <c r="D5222" s="388">
        <v>2</v>
      </c>
      <c r="E5222" s="504">
        <v>44161</v>
      </c>
      <c r="F5222" s="366" t="s">
        <v>510</v>
      </c>
      <c r="G5222" s="444">
        <f>INDEX([1]CAPS!$A:$A,MATCH(F:F,[1]CAPS!$H:$H,0))</f>
        <v>4621</v>
      </c>
      <c r="I5222" s="1"/>
      <c r="J5222" s="342" t="s">
        <v>276</v>
      </c>
      <c r="K5222" s="340">
        <v>0</v>
      </c>
      <c r="L5222" s="340">
        <v>0</v>
      </c>
      <c r="M5222" s="340" t="s">
        <v>276</v>
      </c>
      <c r="N5222" s="340">
        <v>0</v>
      </c>
      <c r="O5222" s="354">
        <v>5</v>
      </c>
      <c r="P5222" s="340">
        <v>0</v>
      </c>
      <c r="Q5222" s="340">
        <v>4</v>
      </c>
      <c r="S5222">
        <f t="shared" si="524"/>
        <v>5</v>
      </c>
    </row>
    <row r="5223" spans="1:19" ht="32" hidden="1" x14ac:dyDescent="0.2">
      <c r="A5223" s="481" t="s">
        <v>491</v>
      </c>
      <c r="B5223" s="345">
        <v>19</v>
      </c>
      <c r="C5223" s="387" t="str">
        <f t="shared" si="523"/>
        <v>EW2.19</v>
      </c>
      <c r="D5223" s="388">
        <v>2</v>
      </c>
      <c r="E5223" s="504">
        <v>44161</v>
      </c>
      <c r="F5223" s="366" t="s">
        <v>232</v>
      </c>
      <c r="G5223" s="444">
        <f>INDEX([1]CAPS!$A:$A,MATCH(F:F,[1]CAPS!$H:$H,0))</f>
        <v>8875</v>
      </c>
      <c r="I5223" s="1"/>
      <c r="J5223" s="342" t="s">
        <v>276</v>
      </c>
      <c r="K5223" s="340">
        <v>0</v>
      </c>
      <c r="L5223" s="340">
        <v>0</v>
      </c>
      <c r="M5223" s="340" t="s">
        <v>276</v>
      </c>
      <c r="N5223" s="340">
        <v>0</v>
      </c>
      <c r="O5223" s="354">
        <v>2</v>
      </c>
      <c r="P5223" s="340">
        <v>0</v>
      </c>
      <c r="Q5223" s="340">
        <v>0</v>
      </c>
      <c r="S5223">
        <f t="shared" si="524"/>
        <v>2</v>
      </c>
    </row>
    <row r="5224" spans="1:19" ht="16" hidden="1" x14ac:dyDescent="0.2">
      <c r="A5224" s="481" t="s">
        <v>491</v>
      </c>
      <c r="B5224" s="345">
        <v>19</v>
      </c>
      <c r="C5224" s="387" t="str">
        <f t="shared" si="523"/>
        <v>EW2.19</v>
      </c>
      <c r="D5224" s="388">
        <v>2</v>
      </c>
      <c r="E5224" s="504">
        <v>44161</v>
      </c>
      <c r="F5224" s="536" t="s">
        <v>941</v>
      </c>
      <c r="G5224" s="444">
        <f>INDEX([1]CAPS!$A:$A,MATCH(F:F,[1]CAPS!$H:$H,0))</f>
        <v>1411</v>
      </c>
      <c r="I5224" s="1"/>
      <c r="J5224" s="342" t="s">
        <v>276</v>
      </c>
      <c r="K5224" s="340">
        <v>0</v>
      </c>
      <c r="L5224" s="340">
        <v>0</v>
      </c>
      <c r="M5224" s="340" t="s">
        <v>276</v>
      </c>
      <c r="N5224" s="340">
        <v>0</v>
      </c>
      <c r="O5224" s="354">
        <v>3</v>
      </c>
      <c r="P5224" s="340">
        <v>0</v>
      </c>
      <c r="Q5224" s="340">
        <v>0</v>
      </c>
      <c r="R5224" t="s">
        <v>942</v>
      </c>
      <c r="S5224">
        <f t="shared" si="524"/>
        <v>3</v>
      </c>
    </row>
    <row r="5225" spans="1:19" ht="16" hidden="1" x14ac:dyDescent="0.2">
      <c r="A5225" s="481" t="s">
        <v>491</v>
      </c>
      <c r="B5225" s="345">
        <v>19</v>
      </c>
      <c r="C5225" s="387" t="str">
        <f t="shared" si="523"/>
        <v>EW2.19</v>
      </c>
      <c r="D5225" s="388">
        <v>2</v>
      </c>
      <c r="E5225" s="504">
        <v>44161</v>
      </c>
      <c r="F5225" s="366" t="s">
        <v>958</v>
      </c>
      <c r="G5225" s="444" t="str">
        <f>INDEX([1]CAPS!$A:$A,MATCH(F:F,[1]CAPS!$H:$H,0))</f>
        <v>LUZU</v>
      </c>
      <c r="I5225" s="1"/>
      <c r="J5225" s="342" t="s">
        <v>276</v>
      </c>
      <c r="K5225" s="340">
        <v>0</v>
      </c>
      <c r="L5225" s="340">
        <v>0</v>
      </c>
      <c r="M5225" s="340" t="s">
        <v>276</v>
      </c>
      <c r="N5225" s="340">
        <v>0</v>
      </c>
      <c r="O5225" s="354">
        <v>1</v>
      </c>
      <c r="P5225" s="340">
        <v>0</v>
      </c>
      <c r="Q5225" s="340">
        <v>1</v>
      </c>
      <c r="S5225">
        <f t="shared" si="524"/>
        <v>1</v>
      </c>
    </row>
    <row r="5226" spans="1:19" ht="16" hidden="1" x14ac:dyDescent="0.2">
      <c r="A5226" s="481" t="s">
        <v>491</v>
      </c>
      <c r="B5226" s="345">
        <v>19</v>
      </c>
      <c r="C5226" s="387" t="str">
        <f t="shared" si="523"/>
        <v>EW2.19</v>
      </c>
      <c r="D5226" s="388">
        <v>2</v>
      </c>
      <c r="E5226" s="504">
        <v>44161</v>
      </c>
      <c r="F5226" s="366" t="s">
        <v>653</v>
      </c>
      <c r="G5226" s="444">
        <f>INDEX([1]CAPS!$A:$A,MATCH(F:F,[1]CAPS!$H:$H,0))</f>
        <v>9904</v>
      </c>
      <c r="I5226" s="1"/>
      <c r="J5226" s="342" t="s">
        <v>276</v>
      </c>
      <c r="K5226" s="340">
        <v>0</v>
      </c>
      <c r="L5226" s="340">
        <v>0</v>
      </c>
      <c r="M5226" s="340" t="s">
        <v>276</v>
      </c>
      <c r="N5226" s="340">
        <v>0</v>
      </c>
      <c r="O5226" s="491">
        <f>2+1</f>
        <v>3</v>
      </c>
      <c r="P5226" s="340">
        <v>0</v>
      </c>
      <c r="Q5226" s="340">
        <v>2</v>
      </c>
      <c r="R5226" t="s">
        <v>950</v>
      </c>
      <c r="S5226">
        <f t="shared" si="524"/>
        <v>3</v>
      </c>
    </row>
    <row r="5227" spans="1:19" ht="32" hidden="1" x14ac:dyDescent="0.2">
      <c r="A5227" s="481" t="s">
        <v>491</v>
      </c>
      <c r="B5227" s="345">
        <v>20</v>
      </c>
      <c r="C5227" s="387" t="str">
        <f t="shared" si="523"/>
        <v>EW2.20</v>
      </c>
      <c r="D5227" s="388">
        <v>2</v>
      </c>
      <c r="E5227" s="504">
        <v>44161</v>
      </c>
      <c r="F5227" s="366" t="s">
        <v>350</v>
      </c>
      <c r="G5227" s="444">
        <f>INDEX([1]CAPS!$A:$A,MATCH(F:F,[1]CAPS!$H:$H,0))</f>
        <v>4232</v>
      </c>
      <c r="I5227" s="1"/>
      <c r="J5227" s="342" t="s">
        <v>276</v>
      </c>
      <c r="K5227" s="355">
        <v>1</v>
      </c>
      <c r="L5227" s="340">
        <v>0</v>
      </c>
      <c r="M5227" s="340" t="s">
        <v>276</v>
      </c>
      <c r="N5227" s="340">
        <v>0</v>
      </c>
      <c r="O5227" s="354">
        <v>33</v>
      </c>
      <c r="P5227" s="340">
        <v>0</v>
      </c>
      <c r="Q5227" s="340">
        <v>0</v>
      </c>
      <c r="S5227">
        <f t="shared" si="524"/>
        <v>34</v>
      </c>
    </row>
    <row r="5228" spans="1:19" ht="32" hidden="1" x14ac:dyDescent="0.2">
      <c r="A5228" s="481" t="s">
        <v>491</v>
      </c>
      <c r="B5228" s="345">
        <v>20</v>
      </c>
      <c r="C5228" s="387" t="str">
        <f t="shared" si="523"/>
        <v>EW2.20</v>
      </c>
      <c r="D5228" s="388">
        <v>2</v>
      </c>
      <c r="E5228" s="504">
        <v>44161</v>
      </c>
      <c r="F5228" s="392" t="s">
        <v>654</v>
      </c>
      <c r="G5228" s="444">
        <f>INDEX([1]CAPS!$A:$A,MATCH(F:F,[1]CAPS!$H:$H,0))</f>
        <v>11146</v>
      </c>
      <c r="I5228" s="1"/>
      <c r="J5228" s="342" t="s">
        <v>276</v>
      </c>
      <c r="K5228" s="340">
        <v>0</v>
      </c>
      <c r="L5228" s="340">
        <v>0</v>
      </c>
      <c r="M5228" s="340" t="s">
        <v>276</v>
      </c>
      <c r="N5228" s="340">
        <v>0</v>
      </c>
      <c r="O5228" s="491">
        <f>3+2</f>
        <v>5</v>
      </c>
      <c r="P5228" s="340">
        <v>0</v>
      </c>
      <c r="Q5228" s="340">
        <v>0</v>
      </c>
      <c r="R5228" t="s">
        <v>948</v>
      </c>
      <c r="S5228">
        <f t="shared" si="524"/>
        <v>5</v>
      </c>
    </row>
    <row r="5229" spans="1:19" ht="16" hidden="1" x14ac:dyDescent="0.2">
      <c r="A5229" s="481" t="s">
        <v>491</v>
      </c>
      <c r="B5229" s="345">
        <v>20</v>
      </c>
      <c r="C5229" s="387" t="str">
        <f t="shared" ref="C5229:C5237" si="525">CONCATENATE(A5229,".",B5229)</f>
        <v>EW2.20</v>
      </c>
      <c r="D5229" s="388">
        <v>2</v>
      </c>
      <c r="E5229" s="504">
        <v>44161</v>
      </c>
      <c r="F5229" s="393" t="s">
        <v>557</v>
      </c>
      <c r="G5229" s="444">
        <f>INDEX([1]CAPS!$A:$A,MATCH(F:F,[1]CAPS!$H:$H,0))</f>
        <v>3440</v>
      </c>
      <c r="I5229" s="1"/>
      <c r="J5229" s="342" t="s">
        <v>276</v>
      </c>
      <c r="K5229" s="340">
        <v>0</v>
      </c>
      <c r="L5229" s="340">
        <v>0</v>
      </c>
      <c r="M5229" s="340" t="s">
        <v>276</v>
      </c>
      <c r="N5229" s="340">
        <v>0</v>
      </c>
      <c r="O5229" s="354">
        <v>6</v>
      </c>
      <c r="P5229" s="340">
        <v>0</v>
      </c>
      <c r="Q5229" s="340">
        <v>0</v>
      </c>
      <c r="S5229">
        <f t="shared" si="524"/>
        <v>6</v>
      </c>
    </row>
    <row r="5230" spans="1:19" ht="32" hidden="1" x14ac:dyDescent="0.2">
      <c r="A5230" s="481" t="s">
        <v>491</v>
      </c>
      <c r="B5230" s="345">
        <v>20</v>
      </c>
      <c r="C5230" s="387" t="str">
        <f t="shared" si="525"/>
        <v>EW2.20</v>
      </c>
      <c r="D5230" s="388">
        <v>2</v>
      </c>
      <c r="E5230" s="504">
        <v>44161</v>
      </c>
      <c r="F5230" s="390" t="s">
        <v>546</v>
      </c>
      <c r="G5230" s="444">
        <f>INDEX([1]CAPS!$A:$A,MATCH(F:F,[1]CAPS!$H:$H,0))</f>
        <v>8748</v>
      </c>
      <c r="I5230" s="1"/>
      <c r="J5230" s="342" t="s">
        <v>276</v>
      </c>
      <c r="K5230" s="340">
        <v>0</v>
      </c>
      <c r="L5230" s="340">
        <v>0</v>
      </c>
      <c r="M5230" s="340" t="s">
        <v>276</v>
      </c>
      <c r="N5230" s="340">
        <v>0</v>
      </c>
      <c r="O5230" s="354">
        <v>3</v>
      </c>
      <c r="P5230" s="340">
        <v>0</v>
      </c>
      <c r="Q5230" s="340">
        <v>2</v>
      </c>
      <c r="S5230">
        <f t="shared" si="524"/>
        <v>3</v>
      </c>
    </row>
    <row r="5231" spans="1:19" ht="16" hidden="1" x14ac:dyDescent="0.2">
      <c r="A5231" s="481" t="s">
        <v>491</v>
      </c>
      <c r="B5231" s="345">
        <v>20</v>
      </c>
      <c r="C5231" s="387" t="str">
        <f t="shared" si="525"/>
        <v>EW2.20</v>
      </c>
      <c r="D5231" s="388">
        <v>2</v>
      </c>
      <c r="E5231" s="504">
        <v>44161</v>
      </c>
      <c r="F5231" s="366" t="s">
        <v>486</v>
      </c>
      <c r="G5231" s="444">
        <f>INDEX([1]CAPS!$A:$A,MATCH(F:F,[1]CAPS!$H:$H,0))</f>
        <v>4169</v>
      </c>
      <c r="I5231" s="1"/>
      <c r="J5231" s="342" t="s">
        <v>276</v>
      </c>
      <c r="K5231" s="340">
        <v>0</v>
      </c>
      <c r="L5231" s="340">
        <v>0</v>
      </c>
      <c r="M5231" s="340" t="s">
        <v>276</v>
      </c>
      <c r="N5231" s="340">
        <v>0</v>
      </c>
      <c r="O5231" s="354">
        <v>1</v>
      </c>
      <c r="P5231" s="340">
        <v>0</v>
      </c>
      <c r="Q5231" s="340"/>
      <c r="S5231">
        <f t="shared" si="524"/>
        <v>1</v>
      </c>
    </row>
    <row r="5232" spans="1:19" ht="16" hidden="1" x14ac:dyDescent="0.2">
      <c r="A5232" s="481" t="s">
        <v>491</v>
      </c>
      <c r="B5232" s="345">
        <v>20</v>
      </c>
      <c r="C5232" s="387" t="str">
        <f t="shared" si="525"/>
        <v>EW2.20</v>
      </c>
      <c r="D5232" s="388">
        <v>2</v>
      </c>
      <c r="E5232" s="504">
        <v>44161</v>
      </c>
      <c r="F5232" s="366" t="s">
        <v>502</v>
      </c>
      <c r="G5232" s="444">
        <f>INDEX([1]CAPS!$A:$A,MATCH(F:F,[1]CAPS!$H:$H,0))</f>
        <v>11903</v>
      </c>
      <c r="I5232" s="1"/>
      <c r="J5232" s="342" t="s">
        <v>276</v>
      </c>
      <c r="K5232" s="340">
        <v>0</v>
      </c>
      <c r="L5232" s="340">
        <v>0</v>
      </c>
      <c r="M5232" s="340" t="s">
        <v>276</v>
      </c>
      <c r="N5232" s="340">
        <v>0</v>
      </c>
      <c r="O5232" s="354">
        <v>2</v>
      </c>
      <c r="P5232" s="340">
        <v>0</v>
      </c>
      <c r="Q5232" s="340">
        <v>0</v>
      </c>
      <c r="S5232">
        <f t="shared" si="524"/>
        <v>2</v>
      </c>
    </row>
    <row r="5233" spans="1:19" ht="16" hidden="1" x14ac:dyDescent="0.2">
      <c r="A5233" s="481" t="s">
        <v>491</v>
      </c>
      <c r="B5233" s="345">
        <v>20</v>
      </c>
      <c r="C5233" s="387" t="str">
        <f t="shared" si="525"/>
        <v>EW2.20</v>
      </c>
      <c r="D5233" s="388">
        <v>2</v>
      </c>
      <c r="E5233" s="504">
        <v>44161</v>
      </c>
      <c r="F5233" s="393" t="s">
        <v>653</v>
      </c>
      <c r="G5233" s="444">
        <f>INDEX([1]CAPS!$A:$A,MATCH(F:F,[1]CAPS!$H:$H,0))</f>
        <v>9904</v>
      </c>
      <c r="I5233" s="1"/>
      <c r="J5233" s="342" t="s">
        <v>276</v>
      </c>
      <c r="K5233" s="340">
        <v>0</v>
      </c>
      <c r="L5233" s="340">
        <v>0</v>
      </c>
      <c r="M5233" s="340" t="s">
        <v>276</v>
      </c>
      <c r="N5233" s="340">
        <v>0</v>
      </c>
      <c r="O5233" s="354">
        <v>4</v>
      </c>
      <c r="P5233" s="340">
        <v>0</v>
      </c>
      <c r="Q5233" s="340">
        <v>30</v>
      </c>
      <c r="S5233">
        <f t="shared" si="524"/>
        <v>4</v>
      </c>
    </row>
    <row r="5234" spans="1:19" ht="16" hidden="1" x14ac:dyDescent="0.2">
      <c r="A5234" s="481" t="s">
        <v>491</v>
      </c>
      <c r="B5234" s="345">
        <v>20</v>
      </c>
      <c r="C5234" s="387" t="str">
        <f t="shared" si="525"/>
        <v>EW2.20</v>
      </c>
      <c r="D5234" s="388">
        <v>2</v>
      </c>
      <c r="E5234" s="504">
        <v>44161</v>
      </c>
      <c r="F5234" s="366" t="s">
        <v>554</v>
      </c>
      <c r="G5234" s="444">
        <f>INDEX([1]CAPS!$A:$A,MATCH(F:F,[1]CAPS!$H:$H,0))</f>
        <v>3152</v>
      </c>
      <c r="I5234" s="1"/>
      <c r="J5234" s="342" t="s">
        <v>276</v>
      </c>
      <c r="K5234" s="340">
        <v>0</v>
      </c>
      <c r="L5234" s="340">
        <v>0</v>
      </c>
      <c r="M5234" s="340" t="s">
        <v>276</v>
      </c>
      <c r="N5234" s="340">
        <v>0</v>
      </c>
      <c r="O5234" s="354">
        <v>2</v>
      </c>
      <c r="P5234" s="340">
        <v>0</v>
      </c>
      <c r="Q5234" s="340">
        <v>2</v>
      </c>
      <c r="S5234">
        <f t="shared" si="524"/>
        <v>2</v>
      </c>
    </row>
    <row r="5235" spans="1:19" ht="16" hidden="1" x14ac:dyDescent="0.2">
      <c r="A5235" s="481" t="s">
        <v>491</v>
      </c>
      <c r="B5235" s="345">
        <v>20</v>
      </c>
      <c r="C5235" s="387" t="str">
        <f t="shared" si="525"/>
        <v>EW2.20</v>
      </c>
      <c r="D5235" s="388">
        <v>2</v>
      </c>
      <c r="E5235" s="504">
        <v>44161</v>
      </c>
      <c r="F5235" s="366" t="s">
        <v>510</v>
      </c>
      <c r="G5235" s="444">
        <f>INDEX([1]CAPS!$A:$A,MATCH(F:F,[1]CAPS!$H:$H,0))</f>
        <v>4621</v>
      </c>
      <c r="I5235" s="1"/>
      <c r="J5235" s="342" t="s">
        <v>276</v>
      </c>
      <c r="K5235" s="340">
        <v>0</v>
      </c>
      <c r="L5235" s="340">
        <v>0</v>
      </c>
      <c r="M5235" s="340" t="s">
        <v>276</v>
      </c>
      <c r="N5235" s="340">
        <v>0</v>
      </c>
      <c r="O5235" s="344">
        <v>1</v>
      </c>
      <c r="P5235" s="340">
        <v>0</v>
      </c>
      <c r="Q5235" s="342">
        <v>1</v>
      </c>
      <c r="S5235">
        <f t="shared" si="524"/>
        <v>1</v>
      </c>
    </row>
    <row r="5236" spans="1:19" ht="16" hidden="1" x14ac:dyDescent="0.2">
      <c r="A5236" s="481" t="s">
        <v>491</v>
      </c>
      <c r="B5236" s="345">
        <v>20</v>
      </c>
      <c r="C5236" s="387" t="str">
        <f t="shared" si="525"/>
        <v>EW2.20</v>
      </c>
      <c r="D5236" s="388">
        <v>2</v>
      </c>
      <c r="E5236" s="504">
        <v>44161</v>
      </c>
      <c r="F5236" s="366" t="s">
        <v>656</v>
      </c>
      <c r="G5236" s="444">
        <f>INDEX([1]CAPS!$A:$A,MATCH(F:F,[1]CAPS!$H:$H,0))</f>
        <v>3326</v>
      </c>
      <c r="I5236" s="1"/>
      <c r="J5236" s="342" t="s">
        <v>276</v>
      </c>
      <c r="K5236" s="340">
        <v>0</v>
      </c>
      <c r="L5236" s="340">
        <v>0</v>
      </c>
      <c r="M5236" s="340" t="s">
        <v>276</v>
      </c>
      <c r="N5236" s="340">
        <v>0</v>
      </c>
      <c r="O5236" s="344">
        <v>3</v>
      </c>
      <c r="P5236" s="340">
        <v>0</v>
      </c>
      <c r="Q5236" s="342">
        <v>0</v>
      </c>
      <c r="S5236">
        <f t="shared" si="524"/>
        <v>3</v>
      </c>
    </row>
    <row r="5237" spans="1:19" ht="16" hidden="1" x14ac:dyDescent="0.2">
      <c r="A5237" s="481" t="s">
        <v>491</v>
      </c>
      <c r="B5237" s="345">
        <v>20</v>
      </c>
      <c r="C5237" s="387" t="str">
        <f t="shared" si="525"/>
        <v>EW2.20</v>
      </c>
      <c r="D5237" s="388">
        <v>2</v>
      </c>
      <c r="E5237" s="504">
        <v>44161</v>
      </c>
      <c r="F5237" s="536" t="s">
        <v>941</v>
      </c>
      <c r="G5237" s="444">
        <f>INDEX([1]CAPS!$A:$A,MATCH(F:F,[1]CAPS!$H:$H,0))</f>
        <v>1411</v>
      </c>
      <c r="I5237" s="1"/>
      <c r="J5237" s="342" t="s">
        <v>276</v>
      </c>
      <c r="K5237" s="340">
        <v>0</v>
      </c>
      <c r="L5237" s="340">
        <v>0</v>
      </c>
      <c r="M5237" s="340" t="s">
        <v>276</v>
      </c>
      <c r="N5237" s="340">
        <v>0</v>
      </c>
      <c r="O5237" s="344">
        <v>2</v>
      </c>
      <c r="P5237" s="340">
        <v>0</v>
      </c>
      <c r="Q5237" s="342">
        <v>1</v>
      </c>
      <c r="R5237" t="s">
        <v>942</v>
      </c>
      <c r="S5237">
        <f t="shared" si="524"/>
        <v>2</v>
      </c>
    </row>
  </sheetData>
  <autoFilter ref="A2:U5237" xr:uid="{00000000-0009-0000-0000-000014000000}">
    <filterColumn colId="18">
      <filters>
        <filter val="#VALUE!"/>
      </filters>
    </filterColumn>
  </autoFilter>
  <sortState xmlns:xlrd2="http://schemas.microsoft.com/office/spreadsheetml/2017/richdata2" ref="A4749:S4771">
    <sortCondition ref="B4749:B4771"/>
  </sortState>
  <mergeCells count="2">
    <mergeCell ref="K1:M1"/>
    <mergeCell ref="O1:Q1"/>
  </mergeCells>
  <phoneticPr fontId="21" type="noConversion"/>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E99D6-F425-4B3D-BBD7-B49854D4470F}">
  <dimension ref="A1:BH281"/>
  <sheetViews>
    <sheetView zoomScale="75" zoomScaleNormal="75" workbookViewId="0">
      <pane xSplit="1" ySplit="6" topLeftCell="AT273" activePane="bottomRight" state="frozen"/>
      <selection pane="topRight" activeCell="B1" sqref="B1"/>
      <selection pane="bottomLeft" activeCell="A7" sqref="A7"/>
      <selection pane="bottomRight" activeCell="A146" sqref="A146:BG280"/>
    </sheetView>
  </sheetViews>
  <sheetFormatPr baseColWidth="10" defaultColWidth="8.83203125" defaultRowHeight="15" x14ac:dyDescent="0.2"/>
  <cols>
    <col min="1" max="1" width="41.5" bestFit="1" customWidth="1"/>
    <col min="2" max="2" width="16.5" bestFit="1" customWidth="1"/>
    <col min="3" max="3" width="5.5" bestFit="1" customWidth="1"/>
    <col min="4" max="4" width="9.1640625" bestFit="1" customWidth="1"/>
    <col min="5" max="5" width="5.83203125" bestFit="1" customWidth="1"/>
    <col min="6" max="6" width="4.33203125" bestFit="1" customWidth="1"/>
    <col min="7" max="7" width="9.1640625" bestFit="1" customWidth="1"/>
    <col min="8" max="8" width="7.5" bestFit="1" customWidth="1"/>
    <col min="9" max="9" width="10.6640625" bestFit="1" customWidth="1"/>
    <col min="10" max="10" width="7.5" bestFit="1" customWidth="1"/>
    <col min="11" max="11" width="10.6640625" bestFit="1" customWidth="1"/>
    <col min="12" max="12" width="5.83203125" bestFit="1" customWidth="1"/>
    <col min="13" max="13" width="4.33203125" bestFit="1" customWidth="1"/>
    <col min="14" max="14" width="9.1640625" bestFit="1" customWidth="1"/>
    <col min="15" max="15" width="5.83203125" bestFit="1" customWidth="1"/>
    <col min="16" max="16" width="4.33203125" bestFit="1" customWidth="1"/>
    <col min="17" max="17" width="9.1640625" bestFit="1" customWidth="1"/>
    <col min="18" max="18" width="6.6640625" bestFit="1" customWidth="1"/>
    <col min="19" max="19" width="2.1640625" bestFit="1" customWidth="1"/>
    <col min="20" max="20" width="9.83203125" bestFit="1" customWidth="1"/>
    <col min="21" max="21" width="6.6640625" bestFit="1" customWidth="1"/>
    <col min="22" max="22" width="3.33203125" bestFit="1" customWidth="1"/>
    <col min="23" max="23" width="9.83203125" bestFit="1" customWidth="1"/>
    <col min="24" max="24" width="6.5" bestFit="1" customWidth="1"/>
    <col min="25" max="25" width="3.33203125" bestFit="1" customWidth="1"/>
    <col min="26" max="26" width="9.6640625" bestFit="1" customWidth="1"/>
    <col min="27" max="27" width="6.5" bestFit="1" customWidth="1"/>
    <col min="28" max="28" width="4.33203125" bestFit="1" customWidth="1"/>
    <col min="29" max="29" width="9.6640625" bestFit="1" customWidth="1"/>
    <col min="30" max="30" width="7.33203125" bestFit="1" customWidth="1"/>
    <col min="31" max="31" width="4.33203125" bestFit="1" customWidth="1"/>
    <col min="32" max="32" width="10.5" bestFit="1" customWidth="1"/>
    <col min="33" max="33" width="7.33203125" bestFit="1" customWidth="1"/>
    <col min="34" max="34" width="4.33203125" bestFit="1" customWidth="1"/>
    <col min="35" max="35" width="10.5" bestFit="1" customWidth="1"/>
    <col min="36" max="36" width="8.1640625" bestFit="1" customWidth="1"/>
    <col min="37" max="37" width="4.33203125" bestFit="1" customWidth="1"/>
    <col min="38" max="38" width="11.33203125" bestFit="1" customWidth="1"/>
    <col min="39" max="39" width="8.1640625" bestFit="1" customWidth="1"/>
    <col min="40" max="40" width="4.33203125" bestFit="1" customWidth="1"/>
    <col min="41" max="41" width="11.33203125" bestFit="1" customWidth="1"/>
    <col min="42" max="42" width="6.33203125" bestFit="1" customWidth="1"/>
    <col min="43" max="43" width="4.33203125" bestFit="1" customWidth="1"/>
    <col min="44" max="44" width="9.5" bestFit="1" customWidth="1"/>
    <col min="45" max="45" width="6.33203125" bestFit="1" customWidth="1"/>
    <col min="46" max="46" width="5.5" bestFit="1" customWidth="1"/>
    <col min="47" max="47" width="9.5" bestFit="1" customWidth="1"/>
    <col min="48" max="48" width="7.33203125" bestFit="1" customWidth="1"/>
    <col min="49" max="49" width="5.5" bestFit="1" customWidth="1"/>
    <col min="50" max="50" width="10.5" bestFit="1" customWidth="1"/>
    <col min="51" max="51" width="7.33203125" bestFit="1" customWidth="1"/>
    <col min="52" max="52" width="4.33203125" bestFit="1" customWidth="1"/>
    <col min="53" max="53" width="10.5" bestFit="1" customWidth="1"/>
    <col min="54" max="54" width="5.6640625" bestFit="1" customWidth="1"/>
    <col min="55" max="55" width="4.33203125" bestFit="1" customWidth="1"/>
    <col min="56" max="56" width="8.83203125" bestFit="1" customWidth="1"/>
    <col min="57" max="57" width="5.6640625" bestFit="1" customWidth="1"/>
    <col min="58" max="58" width="4.33203125" bestFit="1" customWidth="1"/>
    <col min="59" max="59" width="8.83203125" bestFit="1" customWidth="1"/>
    <col min="60" max="60" width="11" bestFit="1" customWidth="1"/>
    <col min="61" max="61" width="13.33203125" bestFit="1" customWidth="1"/>
  </cols>
  <sheetData>
    <row r="1" spans="1:60" x14ac:dyDescent="0.2">
      <c r="A1" t="s">
        <v>1050</v>
      </c>
    </row>
    <row r="3" spans="1:60" x14ac:dyDescent="0.2">
      <c r="A3" s="212" t="s">
        <v>423</v>
      </c>
      <c r="B3" s="212" t="s">
        <v>439</v>
      </c>
    </row>
    <row r="4" spans="1:60" x14ac:dyDescent="0.2">
      <c r="B4" t="s">
        <v>195</v>
      </c>
      <c r="D4" t="s">
        <v>1053</v>
      </c>
      <c r="E4" t="s">
        <v>196</v>
      </c>
      <c r="G4" t="s">
        <v>1054</v>
      </c>
      <c r="H4" t="s">
        <v>566</v>
      </c>
      <c r="I4" t="s">
        <v>1055</v>
      </c>
      <c r="J4" t="s">
        <v>567</v>
      </c>
      <c r="K4" t="s">
        <v>1056</v>
      </c>
      <c r="L4" t="s">
        <v>473</v>
      </c>
      <c r="N4" t="s">
        <v>1057</v>
      </c>
      <c r="O4" t="s">
        <v>476</v>
      </c>
      <c r="Q4" t="s">
        <v>1058</v>
      </c>
      <c r="R4" t="s">
        <v>382</v>
      </c>
      <c r="T4" t="s">
        <v>1059</v>
      </c>
      <c r="U4" t="s">
        <v>389</v>
      </c>
      <c r="W4" t="s">
        <v>1060</v>
      </c>
      <c r="X4" t="s">
        <v>490</v>
      </c>
      <c r="Z4" t="s">
        <v>1061</v>
      </c>
      <c r="AA4" t="s">
        <v>491</v>
      </c>
      <c r="AC4" t="s">
        <v>1062</v>
      </c>
      <c r="AD4" t="s">
        <v>363</v>
      </c>
      <c r="AF4" t="s">
        <v>1063</v>
      </c>
      <c r="AG4" t="s">
        <v>368</v>
      </c>
      <c r="AI4" t="s">
        <v>1064</v>
      </c>
      <c r="AJ4" t="s">
        <v>287</v>
      </c>
      <c r="AL4" t="s">
        <v>1065</v>
      </c>
      <c r="AM4" t="s">
        <v>283</v>
      </c>
      <c r="AO4" t="s">
        <v>1066</v>
      </c>
      <c r="AP4" t="s">
        <v>320</v>
      </c>
      <c r="AR4" t="s">
        <v>1067</v>
      </c>
      <c r="AS4" t="s">
        <v>326</v>
      </c>
      <c r="AU4" t="s">
        <v>1068</v>
      </c>
      <c r="AV4" t="s">
        <v>307</v>
      </c>
      <c r="AX4" t="s">
        <v>1069</v>
      </c>
      <c r="AY4" t="s">
        <v>301</v>
      </c>
      <c r="BA4" t="s">
        <v>1070</v>
      </c>
      <c r="BB4" t="s">
        <v>339</v>
      </c>
      <c r="BD4" t="s">
        <v>1071</v>
      </c>
      <c r="BE4" t="s">
        <v>357</v>
      </c>
      <c r="BG4" t="s">
        <v>1072</v>
      </c>
      <c r="BH4" t="s">
        <v>419</v>
      </c>
    </row>
    <row r="5" spans="1:60" x14ac:dyDescent="0.2">
      <c r="A5" s="212" t="s">
        <v>418</v>
      </c>
      <c r="B5">
        <v>2</v>
      </c>
      <c r="C5">
        <v>1</v>
      </c>
      <c r="E5">
        <v>2</v>
      </c>
      <c r="F5">
        <v>1</v>
      </c>
      <c r="H5">
        <v>2</v>
      </c>
      <c r="J5">
        <v>2</v>
      </c>
      <c r="L5">
        <v>2</v>
      </c>
      <c r="M5">
        <v>1</v>
      </c>
      <c r="O5">
        <v>2</v>
      </c>
      <c r="P5">
        <v>1</v>
      </c>
      <c r="R5">
        <v>2</v>
      </c>
      <c r="S5">
        <v>1</v>
      </c>
      <c r="U5">
        <v>2</v>
      </c>
      <c r="V5">
        <v>1</v>
      </c>
      <c r="X5">
        <v>2</v>
      </c>
      <c r="Y5">
        <v>1</v>
      </c>
      <c r="AA5">
        <v>2</v>
      </c>
      <c r="AB5">
        <v>1</v>
      </c>
      <c r="AD5">
        <v>2</v>
      </c>
      <c r="AE5">
        <v>1</v>
      </c>
      <c r="AG5">
        <v>2</v>
      </c>
      <c r="AH5">
        <v>1</v>
      </c>
      <c r="AJ5">
        <v>2</v>
      </c>
      <c r="AK5">
        <v>1</v>
      </c>
      <c r="AM5">
        <v>2</v>
      </c>
      <c r="AN5">
        <v>1</v>
      </c>
      <c r="AP5">
        <v>2</v>
      </c>
      <c r="AQ5">
        <v>1</v>
      </c>
      <c r="AS5">
        <v>2</v>
      </c>
      <c r="AT5">
        <v>1</v>
      </c>
      <c r="AV5">
        <v>2</v>
      </c>
      <c r="AW5">
        <v>1</v>
      </c>
      <c r="AY5">
        <v>2</v>
      </c>
      <c r="AZ5">
        <v>1</v>
      </c>
      <c r="BB5">
        <v>2</v>
      </c>
      <c r="BC5">
        <v>1</v>
      </c>
      <c r="BE5">
        <v>2</v>
      </c>
      <c r="BF5">
        <v>1</v>
      </c>
    </row>
    <row r="6" spans="1:60" x14ac:dyDescent="0.2">
      <c r="A6" s="213" t="s">
        <v>367</v>
      </c>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v>1</v>
      </c>
      <c r="AI6" s="214">
        <v>1</v>
      </c>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v>1</v>
      </c>
    </row>
    <row r="7" spans="1:60" x14ac:dyDescent="0.2">
      <c r="A7" s="213" t="s">
        <v>826</v>
      </c>
      <c r="B7" s="214"/>
      <c r="C7" s="214"/>
      <c r="D7" s="214"/>
      <c r="E7" s="214"/>
      <c r="F7" s="214"/>
      <c r="G7" s="214"/>
      <c r="H7" s="214">
        <v>17</v>
      </c>
      <c r="I7" s="214">
        <v>17</v>
      </c>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v>17</v>
      </c>
    </row>
    <row r="8" spans="1:60" x14ac:dyDescent="0.2">
      <c r="A8" s="213" t="s">
        <v>547</v>
      </c>
      <c r="B8" s="214"/>
      <c r="C8" s="214"/>
      <c r="D8" s="214"/>
      <c r="E8" s="214"/>
      <c r="F8" s="214"/>
      <c r="G8" s="214"/>
      <c r="H8" s="214"/>
      <c r="I8" s="214"/>
      <c r="J8" s="214"/>
      <c r="K8" s="214"/>
      <c r="L8" s="214"/>
      <c r="M8" s="214"/>
      <c r="N8" s="214"/>
      <c r="O8" s="214">
        <v>2</v>
      </c>
      <c r="P8" s="214"/>
      <c r="Q8" s="214">
        <v>2</v>
      </c>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v>7</v>
      </c>
      <c r="AT8" s="214"/>
      <c r="AU8" s="214">
        <v>7</v>
      </c>
      <c r="AV8" s="214"/>
      <c r="AW8" s="214"/>
      <c r="AX8" s="214"/>
      <c r="AY8" s="214"/>
      <c r="AZ8" s="214"/>
      <c r="BA8" s="214"/>
      <c r="BB8" s="214"/>
      <c r="BC8" s="214"/>
      <c r="BD8" s="214"/>
      <c r="BE8" s="214">
        <v>164</v>
      </c>
      <c r="BF8" s="214">
        <v>26</v>
      </c>
      <c r="BG8" s="214">
        <v>190</v>
      </c>
      <c r="BH8" s="214">
        <v>199</v>
      </c>
    </row>
    <row r="9" spans="1:60" x14ac:dyDescent="0.2">
      <c r="A9" s="213" t="s">
        <v>229</v>
      </c>
      <c r="B9" s="214">
        <v>853</v>
      </c>
      <c r="C9" s="214">
        <v>256</v>
      </c>
      <c r="D9" s="214">
        <v>1109</v>
      </c>
      <c r="E9" s="214">
        <v>84</v>
      </c>
      <c r="F9" s="214">
        <v>38</v>
      </c>
      <c r="G9" s="214">
        <v>122</v>
      </c>
      <c r="H9" s="214">
        <v>313</v>
      </c>
      <c r="I9" s="214">
        <v>313</v>
      </c>
      <c r="J9" s="214">
        <v>118</v>
      </c>
      <c r="K9" s="214">
        <v>118</v>
      </c>
      <c r="L9" s="214"/>
      <c r="M9" s="214"/>
      <c r="N9" s="214"/>
      <c r="O9" s="214"/>
      <c r="P9" s="214"/>
      <c r="Q9" s="214"/>
      <c r="R9" s="214"/>
      <c r="S9" s="214"/>
      <c r="T9" s="214"/>
      <c r="U9" s="214">
        <v>1</v>
      </c>
      <c r="V9" s="214"/>
      <c r="W9" s="214">
        <v>1</v>
      </c>
      <c r="X9" s="214"/>
      <c r="Y9" s="214"/>
      <c r="Z9" s="214"/>
      <c r="AA9" s="214"/>
      <c r="AB9" s="214"/>
      <c r="AC9" s="214"/>
      <c r="AD9" s="214">
        <v>3</v>
      </c>
      <c r="AE9" s="214"/>
      <c r="AF9" s="214">
        <v>3</v>
      </c>
      <c r="AG9" s="214">
        <v>2</v>
      </c>
      <c r="AH9" s="214">
        <v>1</v>
      </c>
      <c r="AI9" s="214">
        <v>3</v>
      </c>
      <c r="AJ9" s="214">
        <v>588</v>
      </c>
      <c r="AK9" s="214">
        <v>108</v>
      </c>
      <c r="AL9" s="214">
        <v>696</v>
      </c>
      <c r="AM9" s="214"/>
      <c r="AN9" s="214">
        <v>0</v>
      </c>
      <c r="AO9" s="214">
        <v>0</v>
      </c>
      <c r="AP9" s="214">
        <v>94</v>
      </c>
      <c r="AQ9" s="214">
        <v>25</v>
      </c>
      <c r="AR9" s="214">
        <v>119</v>
      </c>
      <c r="AS9" s="214">
        <v>275</v>
      </c>
      <c r="AT9" s="214">
        <v>33</v>
      </c>
      <c r="AU9" s="214">
        <v>308</v>
      </c>
      <c r="AV9" s="214">
        <v>856</v>
      </c>
      <c r="AW9" s="214">
        <v>1746</v>
      </c>
      <c r="AX9" s="214">
        <v>2602</v>
      </c>
      <c r="AY9" s="214">
        <v>26</v>
      </c>
      <c r="AZ9" s="214">
        <v>24</v>
      </c>
      <c r="BA9" s="214">
        <v>50</v>
      </c>
      <c r="BB9" s="214"/>
      <c r="BC9" s="214"/>
      <c r="BD9" s="214"/>
      <c r="BE9" s="214"/>
      <c r="BF9" s="214"/>
      <c r="BG9" s="214"/>
      <c r="BH9" s="214">
        <v>5444</v>
      </c>
    </row>
    <row r="10" spans="1:60" x14ac:dyDescent="0.2">
      <c r="A10" s="213" t="s">
        <v>348</v>
      </c>
      <c r="B10" s="214"/>
      <c r="C10" s="214"/>
      <c r="D10" s="214"/>
      <c r="E10" s="214"/>
      <c r="F10" s="214"/>
      <c r="G10" s="214"/>
      <c r="H10" s="214"/>
      <c r="I10" s="214"/>
      <c r="J10" s="214"/>
      <c r="K10" s="214"/>
      <c r="L10" s="214">
        <v>173</v>
      </c>
      <c r="M10" s="214">
        <v>113</v>
      </c>
      <c r="N10" s="214">
        <v>286</v>
      </c>
      <c r="O10" s="214">
        <v>1</v>
      </c>
      <c r="P10" s="214">
        <v>2</v>
      </c>
      <c r="Q10" s="214">
        <v>3</v>
      </c>
      <c r="R10" s="214"/>
      <c r="S10" s="214"/>
      <c r="T10" s="214"/>
      <c r="U10" s="214"/>
      <c r="V10" s="214"/>
      <c r="W10" s="214"/>
      <c r="X10" s="214">
        <v>2</v>
      </c>
      <c r="Y10" s="214"/>
      <c r="Z10" s="214">
        <v>2</v>
      </c>
      <c r="AA10" s="214">
        <v>1</v>
      </c>
      <c r="AB10" s="214">
        <v>2</v>
      </c>
      <c r="AC10" s="214">
        <v>3</v>
      </c>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v>117</v>
      </c>
      <c r="BC10" s="214">
        <v>77</v>
      </c>
      <c r="BD10" s="214">
        <v>194</v>
      </c>
      <c r="BE10" s="214">
        <v>6</v>
      </c>
      <c r="BF10" s="214">
        <v>10</v>
      </c>
      <c r="BG10" s="214">
        <v>16</v>
      </c>
      <c r="BH10" s="214">
        <v>504</v>
      </c>
    </row>
    <row r="11" spans="1:60" x14ac:dyDescent="0.2">
      <c r="A11" s="213" t="s">
        <v>127</v>
      </c>
      <c r="B11" s="214"/>
      <c r="C11" s="214"/>
      <c r="D11" s="214"/>
      <c r="E11" s="214"/>
      <c r="F11" s="214"/>
      <c r="G11" s="214"/>
      <c r="H11" s="214">
        <v>88</v>
      </c>
      <c r="I11" s="214">
        <v>88</v>
      </c>
      <c r="J11" s="214"/>
      <c r="K11" s="214"/>
      <c r="L11" s="214">
        <v>117</v>
      </c>
      <c r="M11" s="214">
        <v>25</v>
      </c>
      <c r="N11" s="214">
        <v>142</v>
      </c>
      <c r="O11" s="214">
        <v>13</v>
      </c>
      <c r="P11" s="214">
        <v>4</v>
      </c>
      <c r="Q11" s="214">
        <v>17</v>
      </c>
      <c r="R11" s="214"/>
      <c r="S11" s="214"/>
      <c r="T11" s="214"/>
      <c r="U11" s="214"/>
      <c r="V11" s="214"/>
      <c r="W11" s="214"/>
      <c r="X11" s="214">
        <v>17</v>
      </c>
      <c r="Y11" s="214">
        <v>7</v>
      </c>
      <c r="Z11" s="214">
        <v>24</v>
      </c>
      <c r="AA11" s="214">
        <v>2</v>
      </c>
      <c r="AB11" s="214">
        <v>4</v>
      </c>
      <c r="AC11" s="214">
        <v>6</v>
      </c>
      <c r="AD11" s="214"/>
      <c r="AE11" s="214"/>
      <c r="AF11" s="214"/>
      <c r="AG11" s="214"/>
      <c r="AH11" s="214"/>
      <c r="AI11" s="214"/>
      <c r="AJ11" s="214">
        <v>9</v>
      </c>
      <c r="AK11" s="214">
        <v>5</v>
      </c>
      <c r="AL11" s="214">
        <v>14</v>
      </c>
      <c r="AM11" s="214"/>
      <c r="AN11" s="214"/>
      <c r="AO11" s="214"/>
      <c r="AP11" s="214">
        <v>6</v>
      </c>
      <c r="AQ11" s="214">
        <v>5</v>
      </c>
      <c r="AR11" s="214">
        <v>11</v>
      </c>
      <c r="AS11" s="214">
        <v>56</v>
      </c>
      <c r="AT11" s="214">
        <v>100</v>
      </c>
      <c r="AU11" s="214">
        <v>156</v>
      </c>
      <c r="AV11" s="214">
        <v>109</v>
      </c>
      <c r="AW11" s="214">
        <v>53</v>
      </c>
      <c r="AX11" s="214">
        <v>162</v>
      </c>
      <c r="AY11" s="214">
        <v>11</v>
      </c>
      <c r="AZ11" s="214">
        <v>4</v>
      </c>
      <c r="BA11" s="214">
        <v>15</v>
      </c>
      <c r="BB11" s="214">
        <v>78</v>
      </c>
      <c r="BC11" s="214">
        <v>86</v>
      </c>
      <c r="BD11" s="214">
        <v>164</v>
      </c>
      <c r="BE11" s="214">
        <v>101</v>
      </c>
      <c r="BF11" s="214">
        <v>73</v>
      </c>
      <c r="BG11" s="214">
        <v>174</v>
      </c>
      <c r="BH11" s="214">
        <v>973</v>
      </c>
    </row>
    <row r="12" spans="1:60" x14ac:dyDescent="0.2">
      <c r="A12" s="213" t="s">
        <v>142</v>
      </c>
      <c r="B12" s="214"/>
      <c r="C12" s="214"/>
      <c r="D12" s="214"/>
      <c r="E12" s="214"/>
      <c r="F12" s="214"/>
      <c r="G12" s="214"/>
      <c r="H12" s="214"/>
      <c r="I12" s="214"/>
      <c r="J12" s="214">
        <v>1</v>
      </c>
      <c r="K12" s="214">
        <v>1</v>
      </c>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v>1</v>
      </c>
      <c r="AQ12" s="214"/>
      <c r="AR12" s="214">
        <v>1</v>
      </c>
      <c r="AS12" s="214"/>
      <c r="AT12" s="214"/>
      <c r="AU12" s="214"/>
      <c r="AV12" s="214">
        <v>5</v>
      </c>
      <c r="AW12" s="214">
        <v>4</v>
      </c>
      <c r="AX12" s="214">
        <v>9</v>
      </c>
      <c r="AY12" s="214"/>
      <c r="AZ12" s="214">
        <v>0</v>
      </c>
      <c r="BA12" s="214">
        <v>0</v>
      </c>
      <c r="BB12" s="214"/>
      <c r="BC12" s="214"/>
      <c r="BD12" s="214"/>
      <c r="BE12" s="214"/>
      <c r="BF12" s="214"/>
      <c r="BG12" s="214"/>
      <c r="BH12" s="214">
        <v>11</v>
      </c>
    </row>
    <row r="13" spans="1:60" x14ac:dyDescent="0.2">
      <c r="A13" s="213" t="s">
        <v>163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v>34</v>
      </c>
      <c r="AK13" s="214">
        <v>5</v>
      </c>
      <c r="AL13" s="214">
        <v>39</v>
      </c>
      <c r="AM13" s="214"/>
      <c r="AN13" s="214"/>
      <c r="AO13" s="214"/>
      <c r="AP13" s="214"/>
      <c r="AQ13" s="214"/>
      <c r="AR13" s="214"/>
      <c r="AS13" s="214"/>
      <c r="AT13" s="214"/>
      <c r="AU13" s="214"/>
      <c r="AV13" s="214">
        <v>5</v>
      </c>
      <c r="AW13" s="214">
        <v>1</v>
      </c>
      <c r="AX13" s="214">
        <v>6</v>
      </c>
      <c r="AY13" s="214"/>
      <c r="AZ13" s="214"/>
      <c r="BA13" s="214"/>
      <c r="BB13" s="214"/>
      <c r="BC13" s="214"/>
      <c r="BD13" s="214"/>
      <c r="BE13" s="214"/>
      <c r="BF13" s="214"/>
      <c r="BG13" s="214"/>
      <c r="BH13" s="214">
        <v>45</v>
      </c>
    </row>
    <row r="14" spans="1:60" x14ac:dyDescent="0.2">
      <c r="A14" s="213" t="s">
        <v>134</v>
      </c>
      <c r="B14" s="214"/>
      <c r="C14" s="214"/>
      <c r="D14" s="214"/>
      <c r="E14" s="214">
        <v>3</v>
      </c>
      <c r="F14" s="214"/>
      <c r="G14" s="214">
        <v>3</v>
      </c>
      <c r="H14" s="214"/>
      <c r="I14" s="214"/>
      <c r="J14" s="214">
        <v>328</v>
      </c>
      <c r="K14" s="214">
        <v>328</v>
      </c>
      <c r="L14" s="214"/>
      <c r="M14" s="214"/>
      <c r="N14" s="214"/>
      <c r="O14" s="214">
        <v>4</v>
      </c>
      <c r="P14" s="214">
        <v>1</v>
      </c>
      <c r="Q14" s="214">
        <v>5</v>
      </c>
      <c r="R14" s="214">
        <v>0</v>
      </c>
      <c r="S14" s="214">
        <v>1</v>
      </c>
      <c r="T14" s="214">
        <v>1</v>
      </c>
      <c r="U14" s="214">
        <v>90</v>
      </c>
      <c r="V14" s="214">
        <v>67</v>
      </c>
      <c r="W14" s="214">
        <v>157</v>
      </c>
      <c r="X14" s="214"/>
      <c r="Y14" s="214"/>
      <c r="Z14" s="214"/>
      <c r="AA14" s="214"/>
      <c r="AB14" s="214">
        <v>0</v>
      </c>
      <c r="AC14" s="214">
        <v>0</v>
      </c>
      <c r="AD14" s="214">
        <v>82</v>
      </c>
      <c r="AE14" s="214">
        <v>65</v>
      </c>
      <c r="AF14" s="214">
        <v>147</v>
      </c>
      <c r="AG14" s="214">
        <v>142</v>
      </c>
      <c r="AH14" s="214">
        <v>99</v>
      </c>
      <c r="AI14" s="214">
        <v>241</v>
      </c>
      <c r="AJ14" s="214">
        <v>1</v>
      </c>
      <c r="AK14" s="214"/>
      <c r="AL14" s="214">
        <v>1</v>
      </c>
      <c r="AM14" s="214">
        <v>164</v>
      </c>
      <c r="AN14" s="214">
        <v>142</v>
      </c>
      <c r="AO14" s="214">
        <v>306</v>
      </c>
      <c r="AP14" s="214">
        <v>6</v>
      </c>
      <c r="AQ14" s="214">
        <v>2</v>
      </c>
      <c r="AR14" s="214">
        <v>8</v>
      </c>
      <c r="AS14" s="214">
        <v>510</v>
      </c>
      <c r="AT14" s="214">
        <v>286</v>
      </c>
      <c r="AU14" s="214">
        <v>796</v>
      </c>
      <c r="AV14" s="214">
        <v>4</v>
      </c>
      <c r="AW14" s="214"/>
      <c r="AX14" s="214">
        <v>4</v>
      </c>
      <c r="AY14" s="214">
        <v>246</v>
      </c>
      <c r="AZ14" s="214">
        <v>92</v>
      </c>
      <c r="BA14" s="214">
        <v>338</v>
      </c>
      <c r="BB14" s="214">
        <v>129</v>
      </c>
      <c r="BC14" s="214">
        <v>80</v>
      </c>
      <c r="BD14" s="214">
        <v>209</v>
      </c>
      <c r="BE14" s="214">
        <v>357</v>
      </c>
      <c r="BF14" s="214">
        <v>359</v>
      </c>
      <c r="BG14" s="214">
        <v>716</v>
      </c>
      <c r="BH14" s="214">
        <v>3260</v>
      </c>
    </row>
    <row r="15" spans="1:60" x14ac:dyDescent="0.2">
      <c r="A15" s="213" t="s">
        <v>267</v>
      </c>
      <c r="B15" s="214">
        <v>88</v>
      </c>
      <c r="C15" s="214">
        <v>42</v>
      </c>
      <c r="D15" s="214">
        <v>130</v>
      </c>
      <c r="E15" s="214"/>
      <c r="F15" s="214"/>
      <c r="G15" s="214"/>
      <c r="H15" s="214"/>
      <c r="I15" s="214"/>
      <c r="J15" s="214"/>
      <c r="K15" s="214"/>
      <c r="L15" s="214">
        <v>150</v>
      </c>
      <c r="M15" s="214">
        <v>22</v>
      </c>
      <c r="N15" s="214">
        <v>172</v>
      </c>
      <c r="O15" s="214"/>
      <c r="P15" s="214"/>
      <c r="Q15" s="214"/>
      <c r="R15" s="214"/>
      <c r="S15" s="214"/>
      <c r="T15" s="214"/>
      <c r="U15" s="214"/>
      <c r="V15" s="214"/>
      <c r="W15" s="214"/>
      <c r="X15" s="214"/>
      <c r="Y15" s="214"/>
      <c r="Z15" s="214"/>
      <c r="AA15" s="214"/>
      <c r="AB15" s="214"/>
      <c r="AC15" s="214"/>
      <c r="AD15" s="214"/>
      <c r="AE15" s="214"/>
      <c r="AF15" s="214"/>
      <c r="AG15" s="214"/>
      <c r="AH15" s="214"/>
      <c r="AI15" s="214"/>
      <c r="AJ15" s="214">
        <v>17</v>
      </c>
      <c r="AK15" s="214"/>
      <c r="AL15" s="214">
        <v>17</v>
      </c>
      <c r="AM15" s="214"/>
      <c r="AN15" s="214"/>
      <c r="AO15" s="214"/>
      <c r="AP15" s="214"/>
      <c r="AQ15" s="214"/>
      <c r="AR15" s="214"/>
      <c r="AS15" s="214"/>
      <c r="AT15" s="214"/>
      <c r="AU15" s="214"/>
      <c r="AV15" s="214"/>
      <c r="AW15" s="214"/>
      <c r="AX15" s="214"/>
      <c r="AY15" s="214"/>
      <c r="AZ15" s="214"/>
      <c r="BA15" s="214"/>
      <c r="BB15" s="214"/>
      <c r="BC15" s="214"/>
      <c r="BD15" s="214"/>
      <c r="BE15" s="214"/>
      <c r="BF15" s="214"/>
      <c r="BG15" s="214"/>
      <c r="BH15" s="214">
        <v>319</v>
      </c>
    </row>
    <row r="16" spans="1:60" x14ac:dyDescent="0.2">
      <c r="A16" s="213" t="s">
        <v>728</v>
      </c>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v>16</v>
      </c>
      <c r="AK16" s="214">
        <v>10</v>
      </c>
      <c r="AL16" s="214">
        <v>26</v>
      </c>
      <c r="AM16" s="214"/>
      <c r="AN16" s="214"/>
      <c r="AO16" s="214"/>
      <c r="AP16" s="214"/>
      <c r="AQ16" s="214"/>
      <c r="AR16" s="214"/>
      <c r="AS16" s="214"/>
      <c r="AT16" s="214"/>
      <c r="AU16" s="214"/>
      <c r="AV16" s="214"/>
      <c r="AW16" s="214"/>
      <c r="AX16" s="214"/>
      <c r="AY16" s="214"/>
      <c r="AZ16" s="214"/>
      <c r="BA16" s="214"/>
      <c r="BB16" s="214"/>
      <c r="BC16" s="214"/>
      <c r="BD16" s="214"/>
      <c r="BE16" s="214"/>
      <c r="BF16" s="214"/>
      <c r="BG16" s="214"/>
      <c r="BH16" s="214">
        <v>26</v>
      </c>
    </row>
    <row r="17" spans="1:60" x14ac:dyDescent="0.2">
      <c r="A17" s="213" t="s">
        <v>126</v>
      </c>
      <c r="B17" s="214"/>
      <c r="C17" s="214"/>
      <c r="D17" s="214"/>
      <c r="E17" s="214"/>
      <c r="F17" s="214"/>
      <c r="G17" s="214"/>
      <c r="H17" s="214"/>
      <c r="I17" s="214"/>
      <c r="J17" s="214"/>
      <c r="K17" s="214"/>
      <c r="L17" s="214">
        <v>45</v>
      </c>
      <c r="M17" s="214">
        <v>38</v>
      </c>
      <c r="N17" s="214">
        <v>83</v>
      </c>
      <c r="O17" s="214">
        <v>42</v>
      </c>
      <c r="P17" s="214">
        <v>16</v>
      </c>
      <c r="Q17" s="214">
        <v>58</v>
      </c>
      <c r="R17" s="214"/>
      <c r="S17" s="214"/>
      <c r="T17" s="214"/>
      <c r="U17" s="214"/>
      <c r="V17" s="214"/>
      <c r="W17" s="214"/>
      <c r="X17" s="214"/>
      <c r="Y17" s="214"/>
      <c r="Z17" s="214"/>
      <c r="AA17" s="214"/>
      <c r="AB17" s="214"/>
      <c r="AC17" s="214"/>
      <c r="AD17" s="214"/>
      <c r="AE17" s="214"/>
      <c r="AF17" s="214"/>
      <c r="AG17" s="214"/>
      <c r="AH17" s="214"/>
      <c r="AI17" s="214"/>
      <c r="AJ17" s="214"/>
      <c r="AK17" s="214"/>
      <c r="AL17" s="214"/>
      <c r="AM17" s="214"/>
      <c r="AN17" s="214"/>
      <c r="AO17" s="214"/>
      <c r="AP17" s="214"/>
      <c r="AQ17" s="214"/>
      <c r="AR17" s="214"/>
      <c r="AS17" s="214">
        <v>1</v>
      </c>
      <c r="AT17" s="214"/>
      <c r="AU17" s="214">
        <v>1</v>
      </c>
      <c r="AV17" s="214">
        <v>1</v>
      </c>
      <c r="AW17" s="214"/>
      <c r="AX17" s="214">
        <v>1</v>
      </c>
      <c r="AY17" s="214">
        <v>17</v>
      </c>
      <c r="AZ17" s="214">
        <v>8</v>
      </c>
      <c r="BA17" s="214">
        <v>25</v>
      </c>
      <c r="BB17" s="214"/>
      <c r="BC17" s="214"/>
      <c r="BD17" s="214"/>
      <c r="BE17" s="214"/>
      <c r="BF17" s="214"/>
      <c r="BG17" s="214"/>
      <c r="BH17" s="214">
        <v>168</v>
      </c>
    </row>
    <row r="18" spans="1:60" x14ac:dyDescent="0.2">
      <c r="A18" s="213" t="s">
        <v>330</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4"/>
      <c r="AN18" s="214"/>
      <c r="AO18" s="214"/>
      <c r="AP18" s="214"/>
      <c r="AQ18" s="214"/>
      <c r="AR18" s="214"/>
      <c r="AS18" s="214"/>
      <c r="AT18" s="214">
        <v>7</v>
      </c>
      <c r="AU18" s="214">
        <v>7</v>
      </c>
      <c r="AV18" s="214"/>
      <c r="AW18" s="214"/>
      <c r="AX18" s="214"/>
      <c r="AY18" s="214"/>
      <c r="AZ18" s="214"/>
      <c r="BA18" s="214"/>
      <c r="BB18" s="214"/>
      <c r="BC18" s="214"/>
      <c r="BD18" s="214"/>
      <c r="BE18" s="214"/>
      <c r="BF18" s="214"/>
      <c r="BG18" s="214"/>
      <c r="BH18" s="214">
        <v>7</v>
      </c>
    </row>
    <row r="19" spans="1:60" x14ac:dyDescent="0.2">
      <c r="A19" s="213" t="s">
        <v>551</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v>17</v>
      </c>
      <c r="AT19" s="214"/>
      <c r="AU19" s="214">
        <v>17</v>
      </c>
      <c r="AV19" s="214"/>
      <c r="AW19" s="214"/>
      <c r="AX19" s="214"/>
      <c r="AY19" s="214"/>
      <c r="AZ19" s="214"/>
      <c r="BA19" s="214"/>
      <c r="BB19" s="214"/>
      <c r="BC19" s="214"/>
      <c r="BD19" s="214"/>
      <c r="BE19" s="214">
        <v>103</v>
      </c>
      <c r="BF19" s="214">
        <v>203</v>
      </c>
      <c r="BG19" s="214">
        <v>306</v>
      </c>
      <c r="BH19" s="214">
        <v>323</v>
      </c>
    </row>
    <row r="20" spans="1:60" x14ac:dyDescent="0.2">
      <c r="A20" s="213" t="s">
        <v>655</v>
      </c>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v>1</v>
      </c>
      <c r="AB20" s="214"/>
      <c r="AC20" s="214">
        <v>1</v>
      </c>
      <c r="AD20" s="214"/>
      <c r="AE20" s="214"/>
      <c r="AF20" s="214"/>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14"/>
      <c r="BG20" s="214"/>
      <c r="BH20" s="214">
        <v>1</v>
      </c>
    </row>
    <row r="21" spans="1:60" x14ac:dyDescent="0.2">
      <c r="A21" s="213" t="s">
        <v>230</v>
      </c>
      <c r="B21" s="214"/>
      <c r="C21" s="214"/>
      <c r="D21" s="214"/>
      <c r="E21" s="214">
        <v>7</v>
      </c>
      <c r="F21" s="214">
        <v>1</v>
      </c>
      <c r="G21" s="214">
        <v>8</v>
      </c>
      <c r="H21" s="214"/>
      <c r="I21" s="214"/>
      <c r="J21" s="214"/>
      <c r="K21" s="214"/>
      <c r="L21" s="214"/>
      <c r="M21" s="214"/>
      <c r="N21" s="214"/>
      <c r="O21" s="214">
        <v>8</v>
      </c>
      <c r="P21" s="214">
        <v>3</v>
      </c>
      <c r="Q21" s="214">
        <v>11</v>
      </c>
      <c r="R21" s="214"/>
      <c r="S21" s="214"/>
      <c r="T21" s="214"/>
      <c r="U21" s="214"/>
      <c r="V21" s="214"/>
      <c r="W21" s="214"/>
      <c r="X21" s="214"/>
      <c r="Y21" s="214"/>
      <c r="Z21" s="214"/>
      <c r="AA21" s="214"/>
      <c r="AB21" s="214"/>
      <c r="AC21" s="214"/>
      <c r="AD21" s="214">
        <v>4</v>
      </c>
      <c r="AE21" s="214"/>
      <c r="AF21" s="214">
        <v>4</v>
      </c>
      <c r="AG21" s="214"/>
      <c r="AH21" s="214"/>
      <c r="AI21" s="214"/>
      <c r="AJ21" s="214"/>
      <c r="AK21" s="214"/>
      <c r="AL21" s="214"/>
      <c r="AM21" s="214"/>
      <c r="AN21" s="214"/>
      <c r="AO21" s="214"/>
      <c r="AP21" s="214">
        <v>3</v>
      </c>
      <c r="AQ21" s="214">
        <v>1</v>
      </c>
      <c r="AR21" s="214">
        <v>4</v>
      </c>
      <c r="AS21" s="214">
        <v>71</v>
      </c>
      <c r="AT21" s="214">
        <v>63</v>
      </c>
      <c r="AU21" s="214">
        <v>134</v>
      </c>
      <c r="AV21" s="214"/>
      <c r="AW21" s="214"/>
      <c r="AX21" s="214"/>
      <c r="AY21" s="214"/>
      <c r="AZ21" s="214"/>
      <c r="BA21" s="214"/>
      <c r="BB21" s="214">
        <v>162</v>
      </c>
      <c r="BC21" s="214">
        <v>95</v>
      </c>
      <c r="BD21" s="214">
        <v>257</v>
      </c>
      <c r="BE21" s="214"/>
      <c r="BF21" s="214"/>
      <c r="BG21" s="214"/>
      <c r="BH21" s="214">
        <v>418</v>
      </c>
    </row>
    <row r="22" spans="1:60" x14ac:dyDescent="0.2">
      <c r="A22" s="213" t="s">
        <v>504</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v>3</v>
      </c>
      <c r="AB22" s="214">
        <v>2</v>
      </c>
      <c r="AC22" s="214">
        <v>5</v>
      </c>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v>5</v>
      </c>
    </row>
    <row r="23" spans="1:60" x14ac:dyDescent="0.2">
      <c r="A23" s="213" t="s">
        <v>169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v>1</v>
      </c>
      <c r="AB23" s="214">
        <v>1</v>
      </c>
      <c r="AC23" s="214">
        <v>2</v>
      </c>
      <c r="AD23" s="214"/>
      <c r="AE23" s="214"/>
      <c r="AF23" s="214"/>
      <c r="AG23" s="214"/>
      <c r="AH23" s="214"/>
      <c r="AI23" s="214"/>
      <c r="AJ23" s="214"/>
      <c r="AK23" s="214"/>
      <c r="AL23" s="214"/>
      <c r="AM23" s="214"/>
      <c r="AN23" s="214"/>
      <c r="AO23" s="214"/>
      <c r="AP23" s="214"/>
      <c r="AQ23" s="214"/>
      <c r="AR23" s="214"/>
      <c r="AS23" s="214"/>
      <c r="AT23" s="214"/>
      <c r="AU23" s="214"/>
      <c r="AV23" s="214"/>
      <c r="AW23" s="214">
        <v>1</v>
      </c>
      <c r="AX23" s="214">
        <v>1</v>
      </c>
      <c r="AY23" s="214"/>
      <c r="AZ23" s="214"/>
      <c r="BA23" s="214"/>
      <c r="BB23" s="214"/>
      <c r="BC23" s="214"/>
      <c r="BD23" s="214"/>
      <c r="BE23" s="214"/>
      <c r="BF23" s="214"/>
      <c r="BG23" s="214"/>
      <c r="BH23" s="214">
        <v>3</v>
      </c>
    </row>
    <row r="24" spans="1:60" x14ac:dyDescent="0.2">
      <c r="A24" s="213" t="s">
        <v>934</v>
      </c>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v>2</v>
      </c>
      <c r="AK24" s="214"/>
      <c r="AL24" s="214">
        <v>2</v>
      </c>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v>2</v>
      </c>
    </row>
    <row r="25" spans="1:60" x14ac:dyDescent="0.2">
      <c r="A25" s="213" t="s">
        <v>318</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v>10</v>
      </c>
      <c r="AK25" s="214"/>
      <c r="AL25" s="214">
        <v>10</v>
      </c>
      <c r="AM25" s="214"/>
      <c r="AN25" s="214"/>
      <c r="AO25" s="214"/>
      <c r="AP25" s="214">
        <v>22</v>
      </c>
      <c r="AQ25" s="214">
        <v>19</v>
      </c>
      <c r="AR25" s="214">
        <v>41</v>
      </c>
      <c r="AS25" s="214">
        <v>68</v>
      </c>
      <c r="AT25" s="214">
        <v>44</v>
      </c>
      <c r="AU25" s="214">
        <v>112</v>
      </c>
      <c r="AV25" s="214"/>
      <c r="AW25" s="214"/>
      <c r="AX25" s="214"/>
      <c r="AY25" s="214"/>
      <c r="AZ25" s="214"/>
      <c r="BA25" s="214"/>
      <c r="BB25" s="214"/>
      <c r="BC25" s="214"/>
      <c r="BD25" s="214"/>
      <c r="BE25" s="214"/>
      <c r="BF25" s="214"/>
      <c r="BG25" s="214"/>
      <c r="BH25" s="214">
        <v>163</v>
      </c>
    </row>
    <row r="26" spans="1:60" x14ac:dyDescent="0.2">
      <c r="A26" s="213" t="s">
        <v>191</v>
      </c>
      <c r="B26" s="214">
        <v>6</v>
      </c>
      <c r="C26" s="214"/>
      <c r="D26" s="214">
        <v>6</v>
      </c>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v>3</v>
      </c>
      <c r="AK26" s="214">
        <v>2</v>
      </c>
      <c r="AL26" s="214">
        <v>5</v>
      </c>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v>11</v>
      </c>
    </row>
    <row r="27" spans="1:60" x14ac:dyDescent="0.2">
      <c r="A27" s="213" t="s">
        <v>720</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v>1</v>
      </c>
      <c r="AH27" s="214"/>
      <c r="AI27" s="214">
        <v>1</v>
      </c>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v>1</v>
      </c>
    </row>
    <row r="28" spans="1:60" x14ac:dyDescent="0.2">
      <c r="A28" s="213" t="s">
        <v>558</v>
      </c>
      <c r="B28" s="214"/>
      <c r="C28" s="214"/>
      <c r="D28" s="214"/>
      <c r="E28" s="214"/>
      <c r="F28" s="214"/>
      <c r="G28" s="214"/>
      <c r="H28" s="214"/>
      <c r="I28" s="214"/>
      <c r="J28" s="214"/>
      <c r="K28" s="214"/>
      <c r="L28" s="214"/>
      <c r="M28" s="214"/>
      <c r="N28" s="214"/>
      <c r="O28" s="214">
        <v>2</v>
      </c>
      <c r="P28" s="214">
        <v>1</v>
      </c>
      <c r="Q28" s="214">
        <v>3</v>
      </c>
      <c r="R28" s="214"/>
      <c r="S28" s="214"/>
      <c r="T28" s="214"/>
      <c r="U28" s="214"/>
      <c r="V28" s="214"/>
      <c r="W28" s="214"/>
      <c r="X28" s="214"/>
      <c r="Y28" s="214"/>
      <c r="Z28" s="214"/>
      <c r="AA28" s="214">
        <v>6</v>
      </c>
      <c r="AB28" s="214">
        <v>5</v>
      </c>
      <c r="AC28" s="214">
        <v>11</v>
      </c>
      <c r="AD28" s="214">
        <v>3</v>
      </c>
      <c r="AE28" s="214"/>
      <c r="AF28" s="214">
        <v>3</v>
      </c>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v>8</v>
      </c>
      <c r="BF28" s="214"/>
      <c r="BG28" s="214">
        <v>8</v>
      </c>
      <c r="BH28" s="214">
        <v>25</v>
      </c>
    </row>
    <row r="29" spans="1:60" x14ac:dyDescent="0.2">
      <c r="A29" s="213" t="s">
        <v>941</v>
      </c>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v>26</v>
      </c>
      <c r="AB29" s="214">
        <v>6</v>
      </c>
      <c r="AC29" s="214">
        <v>32</v>
      </c>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v>32</v>
      </c>
    </row>
    <row r="30" spans="1:60" x14ac:dyDescent="0.2">
      <c r="A30" s="213" t="s">
        <v>483</v>
      </c>
      <c r="B30" s="214"/>
      <c r="C30" s="214"/>
      <c r="D30" s="214"/>
      <c r="E30" s="214"/>
      <c r="F30" s="214"/>
      <c r="G30" s="214"/>
      <c r="H30" s="214"/>
      <c r="I30" s="214"/>
      <c r="J30" s="214"/>
      <c r="K30" s="214"/>
      <c r="L30" s="214">
        <v>7</v>
      </c>
      <c r="M30" s="214">
        <v>4</v>
      </c>
      <c r="N30" s="214">
        <v>11</v>
      </c>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4"/>
      <c r="BC30" s="214"/>
      <c r="BD30" s="214"/>
      <c r="BE30" s="214"/>
      <c r="BF30" s="214"/>
      <c r="BG30" s="214"/>
      <c r="BH30" s="214">
        <v>11</v>
      </c>
    </row>
    <row r="31" spans="1:60" x14ac:dyDescent="0.2">
      <c r="A31" s="213" t="s">
        <v>329</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v>20</v>
      </c>
      <c r="AU31" s="214">
        <v>20</v>
      </c>
      <c r="AV31" s="214"/>
      <c r="AW31" s="214"/>
      <c r="AX31" s="214"/>
      <c r="AY31" s="214"/>
      <c r="AZ31" s="214"/>
      <c r="BA31" s="214"/>
      <c r="BB31" s="214"/>
      <c r="BC31" s="214"/>
      <c r="BD31" s="214"/>
      <c r="BE31" s="214"/>
      <c r="BF31" s="214"/>
      <c r="BG31" s="214"/>
      <c r="BH31" s="214">
        <v>20</v>
      </c>
    </row>
    <row r="32" spans="1:60" x14ac:dyDescent="0.2">
      <c r="A32" s="213" t="s">
        <v>670</v>
      </c>
      <c r="B32" s="214"/>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v>1</v>
      </c>
      <c r="AH32" s="214"/>
      <c r="AI32" s="214">
        <v>1</v>
      </c>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v>1</v>
      </c>
    </row>
    <row r="33" spans="1:60" x14ac:dyDescent="0.2">
      <c r="A33" s="213" t="s">
        <v>976</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v>22</v>
      </c>
      <c r="BF33" s="214"/>
      <c r="BG33" s="214">
        <v>22</v>
      </c>
      <c r="BH33" s="214">
        <v>22</v>
      </c>
    </row>
    <row r="34" spans="1:60" x14ac:dyDescent="0.2">
      <c r="A34" s="213" t="s">
        <v>734</v>
      </c>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v>1</v>
      </c>
      <c r="AN34" s="214"/>
      <c r="AO34" s="214">
        <v>1</v>
      </c>
      <c r="AP34" s="214"/>
      <c r="AQ34" s="214"/>
      <c r="AR34" s="214"/>
      <c r="AS34" s="214"/>
      <c r="AT34" s="214"/>
      <c r="AU34" s="214"/>
      <c r="AV34" s="214"/>
      <c r="AW34" s="214"/>
      <c r="AX34" s="214"/>
      <c r="AY34" s="214"/>
      <c r="AZ34" s="214"/>
      <c r="BA34" s="214"/>
      <c r="BB34" s="214"/>
      <c r="BC34" s="214"/>
      <c r="BD34" s="214"/>
      <c r="BE34" s="214"/>
      <c r="BF34" s="214"/>
      <c r="BG34" s="214"/>
      <c r="BH34" s="214">
        <v>1</v>
      </c>
    </row>
    <row r="35" spans="1:60" x14ac:dyDescent="0.2">
      <c r="A35" s="213" t="s">
        <v>188</v>
      </c>
      <c r="B35" s="214">
        <v>256</v>
      </c>
      <c r="C35" s="214">
        <v>121</v>
      </c>
      <c r="D35" s="214">
        <v>377</v>
      </c>
      <c r="E35" s="214"/>
      <c r="F35" s="214"/>
      <c r="G35" s="214"/>
      <c r="H35" s="214">
        <v>156</v>
      </c>
      <c r="I35" s="214">
        <v>156</v>
      </c>
      <c r="J35" s="214"/>
      <c r="K35" s="214"/>
      <c r="L35" s="214"/>
      <c r="M35" s="214"/>
      <c r="N35" s="214"/>
      <c r="O35" s="214"/>
      <c r="P35" s="214"/>
      <c r="Q35" s="214"/>
      <c r="R35" s="214"/>
      <c r="S35" s="214"/>
      <c r="T35" s="214"/>
      <c r="U35" s="214"/>
      <c r="V35" s="214"/>
      <c r="W35" s="214"/>
      <c r="X35" s="214">
        <v>3</v>
      </c>
      <c r="Y35" s="214"/>
      <c r="Z35" s="214">
        <v>3</v>
      </c>
      <c r="AA35" s="214"/>
      <c r="AB35" s="214"/>
      <c r="AC35" s="214"/>
      <c r="AD35" s="214"/>
      <c r="AE35" s="214"/>
      <c r="AF35" s="214"/>
      <c r="AG35" s="214"/>
      <c r="AH35" s="214"/>
      <c r="AI35" s="214"/>
      <c r="AJ35" s="214">
        <v>693</v>
      </c>
      <c r="AK35" s="214">
        <v>405</v>
      </c>
      <c r="AL35" s="214">
        <v>1098</v>
      </c>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v>1634</v>
      </c>
    </row>
    <row r="36" spans="1:60" x14ac:dyDescent="0.2">
      <c r="A36" s="213" t="s">
        <v>888</v>
      </c>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v>34</v>
      </c>
      <c r="BF36" s="214"/>
      <c r="BG36" s="214">
        <v>34</v>
      </c>
      <c r="BH36" s="214">
        <v>34</v>
      </c>
    </row>
    <row r="37" spans="1:60" x14ac:dyDescent="0.2">
      <c r="A37" s="213" t="s">
        <v>682</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v>143</v>
      </c>
      <c r="AT37" s="214">
        <v>124</v>
      </c>
      <c r="AU37" s="214">
        <v>267</v>
      </c>
      <c r="AV37" s="214"/>
      <c r="AW37" s="214"/>
      <c r="AX37" s="214"/>
      <c r="AY37" s="214"/>
      <c r="AZ37" s="214"/>
      <c r="BA37" s="214"/>
      <c r="BB37" s="214"/>
      <c r="BC37" s="214"/>
      <c r="BD37" s="214"/>
      <c r="BE37" s="214"/>
      <c r="BF37" s="214"/>
      <c r="BG37" s="214"/>
      <c r="BH37" s="214">
        <v>267</v>
      </c>
    </row>
    <row r="38" spans="1:60" x14ac:dyDescent="0.2">
      <c r="A38" s="213" t="s">
        <v>895</v>
      </c>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v>2</v>
      </c>
      <c r="AE38" s="214"/>
      <c r="AF38" s="214">
        <v>2</v>
      </c>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v>2</v>
      </c>
    </row>
    <row r="39" spans="1:60" x14ac:dyDescent="0.2">
      <c r="A39" s="213" t="s">
        <v>652</v>
      </c>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v>1</v>
      </c>
      <c r="AB39" s="214"/>
      <c r="AC39" s="214">
        <v>1</v>
      </c>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v>1</v>
      </c>
    </row>
    <row r="40" spans="1:60" x14ac:dyDescent="0.2">
      <c r="A40" s="213" t="s">
        <v>546</v>
      </c>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v>22</v>
      </c>
      <c r="AB40" s="214">
        <v>2</v>
      </c>
      <c r="AC40" s="214">
        <v>24</v>
      </c>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v>10</v>
      </c>
      <c r="BF40" s="214">
        <v>1</v>
      </c>
      <c r="BG40" s="214">
        <v>11</v>
      </c>
      <c r="BH40" s="214">
        <v>35</v>
      </c>
    </row>
    <row r="41" spans="1:60" x14ac:dyDescent="0.2">
      <c r="A41" s="213" t="s">
        <v>512</v>
      </c>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v>3</v>
      </c>
      <c r="AB41" s="214">
        <v>1</v>
      </c>
      <c r="AC41" s="214">
        <v>4</v>
      </c>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4"/>
      <c r="BH41" s="214">
        <v>4</v>
      </c>
    </row>
    <row r="42" spans="1:60" x14ac:dyDescent="0.2">
      <c r="A42" s="213" t="s">
        <v>182</v>
      </c>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v>42</v>
      </c>
      <c r="AF42" s="214">
        <v>42</v>
      </c>
      <c r="AG42" s="214"/>
      <c r="AH42" s="214"/>
      <c r="AI42" s="214"/>
      <c r="AJ42" s="214"/>
      <c r="AK42" s="214"/>
      <c r="AL42" s="214"/>
      <c r="AM42" s="214">
        <v>1</v>
      </c>
      <c r="AN42" s="214">
        <v>1</v>
      </c>
      <c r="AO42" s="214">
        <v>2</v>
      </c>
      <c r="AP42" s="214"/>
      <c r="AQ42" s="214"/>
      <c r="AR42" s="214"/>
      <c r="AS42" s="214"/>
      <c r="AT42" s="214"/>
      <c r="AU42" s="214"/>
      <c r="AV42" s="214"/>
      <c r="AW42" s="214"/>
      <c r="AX42" s="214"/>
      <c r="AY42" s="214"/>
      <c r="AZ42" s="214"/>
      <c r="BA42" s="214"/>
      <c r="BB42" s="214"/>
      <c r="BC42" s="214"/>
      <c r="BD42" s="214"/>
      <c r="BE42" s="214"/>
      <c r="BF42" s="214"/>
      <c r="BG42" s="214"/>
      <c r="BH42" s="214">
        <v>44</v>
      </c>
    </row>
    <row r="43" spans="1:60" x14ac:dyDescent="0.2">
      <c r="A43" s="213" t="s">
        <v>272</v>
      </c>
      <c r="B43" s="214">
        <v>212</v>
      </c>
      <c r="C43" s="214">
        <v>12</v>
      </c>
      <c r="D43" s="214">
        <v>224</v>
      </c>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v>28</v>
      </c>
      <c r="AK43" s="214"/>
      <c r="AL43" s="214">
        <v>28</v>
      </c>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v>252</v>
      </c>
    </row>
    <row r="44" spans="1:60" x14ac:dyDescent="0.2">
      <c r="A44" s="213" t="s">
        <v>131</v>
      </c>
      <c r="B44" s="214"/>
      <c r="C44" s="214"/>
      <c r="D44" s="214"/>
      <c r="E44" s="214">
        <v>31</v>
      </c>
      <c r="F44" s="214">
        <v>39</v>
      </c>
      <c r="G44" s="214">
        <v>70</v>
      </c>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v>20</v>
      </c>
      <c r="AE44" s="214">
        <v>1</v>
      </c>
      <c r="AF44" s="214">
        <v>21</v>
      </c>
      <c r="AG44" s="214">
        <v>2</v>
      </c>
      <c r="AH44" s="214"/>
      <c r="AI44" s="214">
        <v>2</v>
      </c>
      <c r="AJ44" s="214"/>
      <c r="AK44" s="214"/>
      <c r="AL44" s="214"/>
      <c r="AM44" s="214"/>
      <c r="AN44" s="214"/>
      <c r="AO44" s="214"/>
      <c r="AP44" s="214">
        <v>365</v>
      </c>
      <c r="AQ44" s="214">
        <v>88</v>
      </c>
      <c r="AR44" s="214">
        <v>453</v>
      </c>
      <c r="AS44" s="214">
        <v>58</v>
      </c>
      <c r="AT44" s="214">
        <v>56</v>
      </c>
      <c r="AU44" s="214">
        <v>114</v>
      </c>
      <c r="AV44" s="214">
        <v>244</v>
      </c>
      <c r="AW44" s="214">
        <v>79</v>
      </c>
      <c r="AX44" s="214">
        <v>323</v>
      </c>
      <c r="AY44" s="214">
        <v>9</v>
      </c>
      <c r="AZ44" s="214">
        <v>3</v>
      </c>
      <c r="BA44" s="214">
        <v>12</v>
      </c>
      <c r="BB44" s="214">
        <v>180</v>
      </c>
      <c r="BC44" s="214">
        <v>142</v>
      </c>
      <c r="BD44" s="214">
        <v>322</v>
      </c>
      <c r="BE44" s="214"/>
      <c r="BF44" s="214"/>
      <c r="BG44" s="214"/>
      <c r="BH44" s="214">
        <v>1317</v>
      </c>
    </row>
    <row r="45" spans="1:60" x14ac:dyDescent="0.2">
      <c r="A45" s="213" t="s">
        <v>168</v>
      </c>
      <c r="B45" s="214">
        <v>1</v>
      </c>
      <c r="C45" s="214"/>
      <c r="D45" s="214">
        <v>1</v>
      </c>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v>2</v>
      </c>
      <c r="AX45" s="214">
        <v>2</v>
      </c>
      <c r="AY45" s="214"/>
      <c r="AZ45" s="214"/>
      <c r="BA45" s="214"/>
      <c r="BB45" s="214"/>
      <c r="BC45" s="214"/>
      <c r="BD45" s="214"/>
      <c r="BE45" s="214"/>
      <c r="BF45" s="214"/>
      <c r="BG45" s="214"/>
      <c r="BH45" s="214">
        <v>3</v>
      </c>
    </row>
    <row r="46" spans="1:60" x14ac:dyDescent="0.2">
      <c r="A46" s="213" t="s">
        <v>231</v>
      </c>
      <c r="B46" s="214">
        <v>18</v>
      </c>
      <c r="C46" s="214"/>
      <c r="D46" s="214">
        <v>18</v>
      </c>
      <c r="E46" s="214">
        <v>9</v>
      </c>
      <c r="F46" s="214">
        <v>7</v>
      </c>
      <c r="G46" s="214">
        <v>16</v>
      </c>
      <c r="H46" s="214">
        <v>371</v>
      </c>
      <c r="I46" s="214">
        <v>371</v>
      </c>
      <c r="J46" s="214">
        <v>4</v>
      </c>
      <c r="K46" s="214">
        <v>4</v>
      </c>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v>61</v>
      </c>
      <c r="AQ46" s="214"/>
      <c r="AR46" s="214">
        <v>61</v>
      </c>
      <c r="AS46" s="214">
        <v>1</v>
      </c>
      <c r="AT46" s="214"/>
      <c r="AU46" s="214">
        <v>1</v>
      </c>
      <c r="AV46" s="214"/>
      <c r="AW46" s="214"/>
      <c r="AX46" s="214"/>
      <c r="AY46" s="214"/>
      <c r="AZ46" s="214"/>
      <c r="BA46" s="214"/>
      <c r="BB46" s="214"/>
      <c r="BC46" s="214"/>
      <c r="BD46" s="214"/>
      <c r="BE46" s="214"/>
      <c r="BF46" s="214"/>
      <c r="BG46" s="214"/>
      <c r="BH46" s="214">
        <v>471</v>
      </c>
    </row>
    <row r="47" spans="1:60" x14ac:dyDescent="0.2">
      <c r="A47" s="213" t="s">
        <v>719</v>
      </c>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v>48</v>
      </c>
      <c r="AT47" s="214"/>
      <c r="AU47" s="214">
        <v>48</v>
      </c>
      <c r="AV47" s="214"/>
      <c r="AW47" s="214"/>
      <c r="AX47" s="214"/>
      <c r="AY47" s="214"/>
      <c r="AZ47" s="214"/>
      <c r="BA47" s="214"/>
      <c r="BB47" s="214"/>
      <c r="BC47" s="214"/>
      <c r="BD47" s="214"/>
      <c r="BE47" s="214">
        <v>6</v>
      </c>
      <c r="BF47" s="214"/>
      <c r="BG47" s="214">
        <v>6</v>
      </c>
      <c r="BH47" s="214">
        <v>54</v>
      </c>
    </row>
    <row r="48" spans="1:60" x14ac:dyDescent="0.2">
      <c r="A48" s="213" t="s">
        <v>129</v>
      </c>
      <c r="B48" s="214">
        <v>169</v>
      </c>
      <c r="C48" s="214">
        <v>14</v>
      </c>
      <c r="D48" s="214">
        <v>183</v>
      </c>
      <c r="E48" s="214">
        <v>261</v>
      </c>
      <c r="F48" s="214">
        <v>165</v>
      </c>
      <c r="G48" s="214">
        <v>426</v>
      </c>
      <c r="H48" s="214">
        <v>11</v>
      </c>
      <c r="I48" s="214">
        <v>11</v>
      </c>
      <c r="J48" s="214">
        <v>145</v>
      </c>
      <c r="K48" s="214">
        <v>145</v>
      </c>
      <c r="L48" s="214">
        <v>216</v>
      </c>
      <c r="M48" s="214">
        <v>75</v>
      </c>
      <c r="N48" s="214">
        <v>291</v>
      </c>
      <c r="O48" s="214">
        <v>86</v>
      </c>
      <c r="P48" s="214">
        <v>45</v>
      </c>
      <c r="Q48" s="214">
        <v>131</v>
      </c>
      <c r="R48" s="214"/>
      <c r="S48" s="214">
        <v>0</v>
      </c>
      <c r="T48" s="214">
        <v>0</v>
      </c>
      <c r="U48" s="214"/>
      <c r="V48" s="214"/>
      <c r="W48" s="214"/>
      <c r="X48" s="214">
        <v>44</v>
      </c>
      <c r="Y48" s="214">
        <v>42</v>
      </c>
      <c r="Z48" s="214">
        <v>86</v>
      </c>
      <c r="AA48" s="214"/>
      <c r="AB48" s="214">
        <v>0</v>
      </c>
      <c r="AC48" s="214">
        <v>0</v>
      </c>
      <c r="AD48" s="214">
        <v>6</v>
      </c>
      <c r="AE48" s="214">
        <v>14</v>
      </c>
      <c r="AF48" s="214">
        <v>20</v>
      </c>
      <c r="AG48" s="214"/>
      <c r="AH48" s="214"/>
      <c r="AI48" s="214"/>
      <c r="AJ48" s="214">
        <v>4</v>
      </c>
      <c r="AK48" s="214">
        <v>5</v>
      </c>
      <c r="AL48" s="214">
        <v>9</v>
      </c>
      <c r="AM48" s="214"/>
      <c r="AN48" s="214">
        <v>1</v>
      </c>
      <c r="AO48" s="214">
        <v>1</v>
      </c>
      <c r="AP48" s="214">
        <v>142</v>
      </c>
      <c r="AQ48" s="214">
        <v>51</v>
      </c>
      <c r="AR48" s="214">
        <v>193</v>
      </c>
      <c r="AS48" s="214">
        <v>302</v>
      </c>
      <c r="AT48" s="214">
        <v>163</v>
      </c>
      <c r="AU48" s="214">
        <v>465</v>
      </c>
      <c r="AV48" s="214">
        <v>374</v>
      </c>
      <c r="AW48" s="214">
        <v>200</v>
      </c>
      <c r="AX48" s="214">
        <v>574</v>
      </c>
      <c r="AY48" s="214">
        <v>89</v>
      </c>
      <c r="AZ48" s="214">
        <v>64</v>
      </c>
      <c r="BA48" s="214">
        <v>153</v>
      </c>
      <c r="BB48" s="214">
        <v>312</v>
      </c>
      <c r="BC48" s="214">
        <v>117</v>
      </c>
      <c r="BD48" s="214">
        <v>429</v>
      </c>
      <c r="BE48" s="214">
        <v>170</v>
      </c>
      <c r="BF48" s="214">
        <v>95</v>
      </c>
      <c r="BG48" s="214">
        <v>265</v>
      </c>
      <c r="BH48" s="214">
        <v>3382</v>
      </c>
    </row>
    <row r="49" spans="1:60" x14ac:dyDescent="0.2">
      <c r="A49" s="213" t="s">
        <v>190</v>
      </c>
      <c r="B49" s="214">
        <v>1</v>
      </c>
      <c r="C49" s="214"/>
      <c r="D49" s="214">
        <v>1</v>
      </c>
      <c r="E49" s="214"/>
      <c r="F49" s="214"/>
      <c r="G49" s="214"/>
      <c r="H49" s="214">
        <v>4</v>
      </c>
      <c r="I49" s="214">
        <v>4</v>
      </c>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v>1</v>
      </c>
      <c r="AL49" s="214">
        <v>1</v>
      </c>
      <c r="AM49" s="214"/>
      <c r="AN49" s="214"/>
      <c r="AO49" s="214"/>
      <c r="AP49" s="214"/>
      <c r="AQ49" s="214"/>
      <c r="AR49" s="214"/>
      <c r="AS49" s="214"/>
      <c r="AT49" s="214"/>
      <c r="AU49" s="214"/>
      <c r="AV49" s="214"/>
      <c r="AW49" s="214"/>
      <c r="AX49" s="214"/>
      <c r="AY49" s="214"/>
      <c r="AZ49" s="214"/>
      <c r="BA49" s="214"/>
      <c r="BB49" s="214"/>
      <c r="BC49" s="214"/>
      <c r="BD49" s="214"/>
      <c r="BE49" s="214"/>
      <c r="BF49" s="214"/>
      <c r="BG49" s="214"/>
      <c r="BH49" s="214">
        <v>6</v>
      </c>
    </row>
    <row r="50" spans="1:60" x14ac:dyDescent="0.2">
      <c r="A50" s="213" t="s">
        <v>480</v>
      </c>
      <c r="B50" s="214">
        <v>5</v>
      </c>
      <c r="C50" s="214"/>
      <c r="D50" s="214">
        <v>5</v>
      </c>
      <c r="E50" s="214"/>
      <c r="F50" s="214"/>
      <c r="G50" s="214"/>
      <c r="H50" s="214"/>
      <c r="I50" s="214"/>
      <c r="J50" s="214"/>
      <c r="K50" s="214"/>
      <c r="L50" s="214">
        <v>14</v>
      </c>
      <c r="M50" s="214">
        <v>8</v>
      </c>
      <c r="N50" s="214">
        <v>22</v>
      </c>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4"/>
      <c r="BH50" s="214">
        <v>27</v>
      </c>
    </row>
    <row r="51" spans="1:60" x14ac:dyDescent="0.2">
      <c r="A51" s="213" t="s">
        <v>298</v>
      </c>
      <c r="B51" s="214"/>
      <c r="C51" s="214"/>
      <c r="D51" s="214"/>
      <c r="E51" s="214"/>
      <c r="F51" s="214"/>
      <c r="G51" s="214"/>
      <c r="H51" s="214"/>
      <c r="I51" s="214"/>
      <c r="J51" s="214"/>
      <c r="K51" s="214"/>
      <c r="L51" s="214"/>
      <c r="M51" s="214"/>
      <c r="N51" s="214"/>
      <c r="O51" s="214"/>
      <c r="P51" s="214"/>
      <c r="Q51" s="214"/>
      <c r="R51" s="214"/>
      <c r="S51" s="214">
        <v>0</v>
      </c>
      <c r="T51" s="214">
        <v>0</v>
      </c>
      <c r="U51" s="214"/>
      <c r="V51" s="214">
        <v>0</v>
      </c>
      <c r="W51" s="214">
        <v>0</v>
      </c>
      <c r="X51" s="214"/>
      <c r="Y51" s="214"/>
      <c r="Z51" s="214"/>
      <c r="AA51" s="214"/>
      <c r="AB51" s="214"/>
      <c r="AC51" s="214"/>
      <c r="AD51" s="214"/>
      <c r="AE51" s="214"/>
      <c r="AF51" s="214"/>
      <c r="AG51" s="214"/>
      <c r="AH51" s="214">
        <v>0</v>
      </c>
      <c r="AI51" s="214">
        <v>0</v>
      </c>
      <c r="AJ51" s="214"/>
      <c r="AK51" s="214">
        <v>0</v>
      </c>
      <c r="AL51" s="214">
        <v>0</v>
      </c>
      <c r="AM51" s="214"/>
      <c r="AN51" s="214"/>
      <c r="AO51" s="214"/>
      <c r="AP51" s="214">
        <v>7</v>
      </c>
      <c r="AQ51" s="214">
        <v>0</v>
      </c>
      <c r="AR51" s="214">
        <v>7</v>
      </c>
      <c r="AS51" s="214">
        <v>93</v>
      </c>
      <c r="AT51" s="214"/>
      <c r="AU51" s="214">
        <v>93</v>
      </c>
      <c r="AV51" s="214">
        <v>3410</v>
      </c>
      <c r="AW51" s="214"/>
      <c r="AX51" s="214">
        <v>3410</v>
      </c>
      <c r="AY51" s="214"/>
      <c r="AZ51" s="214"/>
      <c r="BA51" s="214"/>
      <c r="BB51" s="214"/>
      <c r="BC51" s="214"/>
      <c r="BD51" s="214"/>
      <c r="BE51" s="214"/>
      <c r="BF51" s="214"/>
      <c r="BG51" s="214"/>
      <c r="BH51" s="214">
        <v>3510</v>
      </c>
    </row>
    <row r="52" spans="1:60" x14ac:dyDescent="0.2">
      <c r="A52" s="213" t="s">
        <v>161</v>
      </c>
      <c r="B52" s="214">
        <v>3</v>
      </c>
      <c r="C52" s="214">
        <v>1</v>
      </c>
      <c r="D52" s="214">
        <v>4</v>
      </c>
      <c r="E52" s="214"/>
      <c r="F52" s="214"/>
      <c r="G52" s="214"/>
      <c r="H52" s="214">
        <v>52</v>
      </c>
      <c r="I52" s="214">
        <v>52</v>
      </c>
      <c r="J52" s="214"/>
      <c r="K52" s="214"/>
      <c r="L52" s="214">
        <v>4</v>
      </c>
      <c r="M52" s="214">
        <v>5</v>
      </c>
      <c r="N52" s="214">
        <v>9</v>
      </c>
      <c r="O52" s="214"/>
      <c r="P52" s="214">
        <v>0</v>
      </c>
      <c r="Q52" s="214">
        <v>0</v>
      </c>
      <c r="R52" s="214"/>
      <c r="S52" s="214"/>
      <c r="T52" s="214"/>
      <c r="U52" s="214"/>
      <c r="V52" s="214">
        <v>0</v>
      </c>
      <c r="W52" s="214">
        <v>0</v>
      </c>
      <c r="X52" s="214"/>
      <c r="Y52" s="214"/>
      <c r="Z52" s="214"/>
      <c r="AA52" s="214"/>
      <c r="AB52" s="214"/>
      <c r="AC52" s="214"/>
      <c r="AD52" s="214"/>
      <c r="AE52" s="214">
        <v>0</v>
      </c>
      <c r="AF52" s="214">
        <v>0</v>
      </c>
      <c r="AG52" s="214"/>
      <c r="AH52" s="214">
        <v>0</v>
      </c>
      <c r="AI52" s="214">
        <v>0</v>
      </c>
      <c r="AJ52" s="214"/>
      <c r="AK52" s="214"/>
      <c r="AL52" s="214"/>
      <c r="AM52" s="214"/>
      <c r="AN52" s="214"/>
      <c r="AO52" s="214"/>
      <c r="AP52" s="214">
        <v>8</v>
      </c>
      <c r="AQ52" s="214">
        <v>0</v>
      </c>
      <c r="AR52" s="214">
        <v>8</v>
      </c>
      <c r="AS52" s="214">
        <v>381</v>
      </c>
      <c r="AT52" s="214">
        <v>6</v>
      </c>
      <c r="AU52" s="214">
        <v>387</v>
      </c>
      <c r="AV52" s="214">
        <v>138</v>
      </c>
      <c r="AW52" s="214">
        <v>21</v>
      </c>
      <c r="AX52" s="214">
        <v>159</v>
      </c>
      <c r="AY52" s="214">
        <v>14</v>
      </c>
      <c r="AZ52" s="214"/>
      <c r="BA52" s="214">
        <v>14</v>
      </c>
      <c r="BB52" s="214">
        <v>28</v>
      </c>
      <c r="BC52" s="214">
        <v>6</v>
      </c>
      <c r="BD52" s="214">
        <v>34</v>
      </c>
      <c r="BE52" s="214"/>
      <c r="BF52" s="214"/>
      <c r="BG52" s="214"/>
      <c r="BH52" s="214">
        <v>667</v>
      </c>
    </row>
    <row r="53" spans="1:60" x14ac:dyDescent="0.2">
      <c r="A53" s="213" t="s">
        <v>977</v>
      </c>
      <c r="B53" s="214"/>
      <c r="C53" s="214"/>
      <c r="D53" s="214"/>
      <c r="E53" s="214"/>
      <c r="F53" s="214"/>
      <c r="G53" s="214"/>
      <c r="H53" s="214"/>
      <c r="I53" s="214"/>
      <c r="J53" s="214"/>
      <c r="K53" s="214"/>
      <c r="L53" s="214"/>
      <c r="M53" s="214"/>
      <c r="N53" s="214"/>
      <c r="O53" s="214"/>
      <c r="P53" s="214">
        <v>1</v>
      </c>
      <c r="Q53" s="214">
        <v>1</v>
      </c>
      <c r="R53" s="214"/>
      <c r="S53" s="214"/>
      <c r="T53" s="214"/>
      <c r="U53" s="214"/>
      <c r="V53" s="214"/>
      <c r="W53" s="214"/>
      <c r="X53" s="214"/>
      <c r="Y53" s="214"/>
      <c r="Z53" s="214"/>
      <c r="AA53" s="214"/>
      <c r="AB53" s="214"/>
      <c r="AC53" s="214"/>
      <c r="AD53" s="214">
        <v>1</v>
      </c>
      <c r="AE53" s="214"/>
      <c r="AF53" s="214">
        <v>1</v>
      </c>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4"/>
      <c r="BH53" s="214">
        <v>2</v>
      </c>
    </row>
    <row r="54" spans="1:60" x14ac:dyDescent="0.2">
      <c r="A54" s="213" t="s">
        <v>485</v>
      </c>
      <c r="B54" s="214"/>
      <c r="C54" s="214"/>
      <c r="D54" s="214"/>
      <c r="E54" s="214"/>
      <c r="F54" s="214"/>
      <c r="G54" s="214"/>
      <c r="H54" s="214"/>
      <c r="I54" s="214"/>
      <c r="J54" s="214"/>
      <c r="K54" s="214"/>
      <c r="L54" s="214"/>
      <c r="M54" s="214"/>
      <c r="N54" s="214"/>
      <c r="O54" s="214">
        <v>20</v>
      </c>
      <c r="P54" s="214">
        <v>25</v>
      </c>
      <c r="Q54" s="214">
        <v>45</v>
      </c>
      <c r="R54" s="214"/>
      <c r="S54" s="214"/>
      <c r="T54" s="214"/>
      <c r="U54" s="214"/>
      <c r="V54" s="214"/>
      <c r="W54" s="214"/>
      <c r="X54" s="214"/>
      <c r="Y54" s="214"/>
      <c r="Z54" s="214"/>
      <c r="AA54" s="214"/>
      <c r="AB54" s="214"/>
      <c r="AC54" s="214"/>
      <c r="AD54" s="214">
        <v>1</v>
      </c>
      <c r="AE54" s="214"/>
      <c r="AF54" s="214">
        <v>1</v>
      </c>
      <c r="AG54" s="214"/>
      <c r="AH54" s="214"/>
      <c r="AI54" s="214"/>
      <c r="AJ54" s="214"/>
      <c r="AK54" s="214"/>
      <c r="AL54" s="214"/>
      <c r="AM54" s="214">
        <v>1</v>
      </c>
      <c r="AN54" s="214"/>
      <c r="AO54" s="214">
        <v>1</v>
      </c>
      <c r="AP54" s="214"/>
      <c r="AQ54" s="214"/>
      <c r="AR54" s="214"/>
      <c r="AS54" s="214"/>
      <c r="AT54" s="214"/>
      <c r="AU54" s="214"/>
      <c r="AV54" s="214"/>
      <c r="AW54" s="214"/>
      <c r="AX54" s="214"/>
      <c r="AY54" s="214"/>
      <c r="AZ54" s="214"/>
      <c r="BA54" s="214"/>
      <c r="BB54" s="214"/>
      <c r="BC54" s="214"/>
      <c r="BD54" s="214"/>
      <c r="BE54" s="214"/>
      <c r="BF54" s="214"/>
      <c r="BG54" s="214"/>
      <c r="BH54" s="214">
        <v>47</v>
      </c>
    </row>
    <row r="55" spans="1:60" x14ac:dyDescent="0.2">
      <c r="A55" s="213" t="s">
        <v>521</v>
      </c>
      <c r="B55" s="214"/>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v>1</v>
      </c>
      <c r="AC55" s="214">
        <v>1</v>
      </c>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v>1</v>
      </c>
    </row>
    <row r="56" spans="1:60" x14ac:dyDescent="0.2">
      <c r="A56" s="213" t="s">
        <v>308</v>
      </c>
      <c r="B56" s="214">
        <v>1</v>
      </c>
      <c r="C56" s="214"/>
      <c r="D56" s="214">
        <v>1</v>
      </c>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v>3</v>
      </c>
      <c r="AE56" s="214">
        <v>3</v>
      </c>
      <c r="AF56" s="214">
        <v>6</v>
      </c>
      <c r="AG56" s="214"/>
      <c r="AH56" s="214"/>
      <c r="AI56" s="214"/>
      <c r="AJ56" s="214"/>
      <c r="AK56" s="214"/>
      <c r="AL56" s="214"/>
      <c r="AM56" s="214">
        <v>5</v>
      </c>
      <c r="AN56" s="214">
        <v>4</v>
      </c>
      <c r="AO56" s="214">
        <v>9</v>
      </c>
      <c r="AP56" s="214"/>
      <c r="AQ56" s="214"/>
      <c r="AR56" s="214"/>
      <c r="AS56" s="214"/>
      <c r="AT56" s="214"/>
      <c r="AU56" s="214"/>
      <c r="AV56" s="214">
        <v>1</v>
      </c>
      <c r="AW56" s="214">
        <v>1</v>
      </c>
      <c r="AX56" s="214">
        <v>2</v>
      </c>
      <c r="AY56" s="214"/>
      <c r="AZ56" s="214"/>
      <c r="BA56" s="214"/>
      <c r="BB56" s="214"/>
      <c r="BC56" s="214"/>
      <c r="BD56" s="214"/>
      <c r="BE56" s="214"/>
      <c r="BF56" s="214"/>
      <c r="BG56" s="214"/>
      <c r="BH56" s="214">
        <v>18</v>
      </c>
    </row>
    <row r="57" spans="1:60" x14ac:dyDescent="0.2">
      <c r="A57" s="213" t="s">
        <v>499</v>
      </c>
      <c r="B57" s="214"/>
      <c r="C57" s="214"/>
      <c r="D57" s="214"/>
      <c r="E57" s="214"/>
      <c r="F57" s="214"/>
      <c r="G57" s="214"/>
      <c r="H57" s="214"/>
      <c r="I57" s="214"/>
      <c r="J57" s="214"/>
      <c r="K57" s="214"/>
      <c r="L57" s="214"/>
      <c r="M57" s="214"/>
      <c r="N57" s="214"/>
      <c r="O57" s="214">
        <v>1</v>
      </c>
      <c r="P57" s="214">
        <v>1</v>
      </c>
      <c r="Q57" s="214">
        <v>2</v>
      </c>
      <c r="R57" s="214">
        <v>2</v>
      </c>
      <c r="S57" s="214">
        <v>1</v>
      </c>
      <c r="T57" s="214">
        <v>3</v>
      </c>
      <c r="U57" s="214"/>
      <c r="V57" s="214"/>
      <c r="W57" s="214"/>
      <c r="X57" s="214"/>
      <c r="Y57" s="214"/>
      <c r="Z57" s="214"/>
      <c r="AA57" s="214">
        <v>2</v>
      </c>
      <c r="AB57" s="214">
        <v>1</v>
      </c>
      <c r="AC57" s="214">
        <v>3</v>
      </c>
      <c r="AD57" s="214">
        <v>5</v>
      </c>
      <c r="AE57" s="214">
        <v>6</v>
      </c>
      <c r="AF57" s="214">
        <v>11</v>
      </c>
      <c r="AG57" s="214">
        <v>3</v>
      </c>
      <c r="AH57" s="214"/>
      <c r="AI57" s="214">
        <v>3</v>
      </c>
      <c r="AJ57" s="214"/>
      <c r="AK57" s="214"/>
      <c r="AL57" s="214"/>
      <c r="AM57" s="214"/>
      <c r="AN57" s="214"/>
      <c r="AO57" s="214"/>
      <c r="AP57" s="214"/>
      <c r="AQ57" s="214"/>
      <c r="AR57" s="214"/>
      <c r="AS57" s="214"/>
      <c r="AT57" s="214"/>
      <c r="AU57" s="214"/>
      <c r="AV57" s="214"/>
      <c r="AW57" s="214"/>
      <c r="AX57" s="214"/>
      <c r="AY57" s="214"/>
      <c r="AZ57" s="214"/>
      <c r="BA57" s="214"/>
      <c r="BB57" s="214"/>
      <c r="BC57" s="214"/>
      <c r="BD57" s="214"/>
      <c r="BE57" s="214"/>
      <c r="BF57" s="214"/>
      <c r="BG57" s="214"/>
      <c r="BH57" s="214">
        <v>22</v>
      </c>
    </row>
    <row r="58" spans="1:60" x14ac:dyDescent="0.2">
      <c r="A58" s="213" t="s">
        <v>486</v>
      </c>
      <c r="B58" s="214"/>
      <c r="C58" s="214"/>
      <c r="D58" s="214"/>
      <c r="E58" s="214"/>
      <c r="F58" s="214"/>
      <c r="G58" s="214"/>
      <c r="H58" s="214">
        <v>1</v>
      </c>
      <c r="I58" s="214">
        <v>1</v>
      </c>
      <c r="J58" s="214"/>
      <c r="K58" s="214"/>
      <c r="L58" s="214"/>
      <c r="M58" s="214"/>
      <c r="N58" s="214"/>
      <c r="O58" s="214">
        <v>6</v>
      </c>
      <c r="P58" s="214">
        <v>2</v>
      </c>
      <c r="Q58" s="214">
        <v>8</v>
      </c>
      <c r="R58" s="214"/>
      <c r="S58" s="214"/>
      <c r="T58" s="214"/>
      <c r="U58" s="214"/>
      <c r="V58" s="214"/>
      <c r="W58" s="214"/>
      <c r="X58" s="214"/>
      <c r="Y58" s="214"/>
      <c r="Z58" s="214"/>
      <c r="AA58" s="214">
        <v>1</v>
      </c>
      <c r="AB58" s="214">
        <v>1</v>
      </c>
      <c r="AC58" s="214">
        <v>2</v>
      </c>
      <c r="AD58" s="214"/>
      <c r="AE58" s="214"/>
      <c r="AF58" s="214"/>
      <c r="AG58" s="214"/>
      <c r="AH58" s="214"/>
      <c r="AI58" s="214"/>
      <c r="AJ58" s="214"/>
      <c r="AK58" s="214"/>
      <c r="AL58" s="214"/>
      <c r="AM58" s="214"/>
      <c r="AN58" s="214">
        <v>1</v>
      </c>
      <c r="AO58" s="214">
        <v>1</v>
      </c>
      <c r="AP58" s="214"/>
      <c r="AQ58" s="214"/>
      <c r="AR58" s="214"/>
      <c r="AS58" s="214"/>
      <c r="AT58" s="214"/>
      <c r="AU58" s="214"/>
      <c r="AV58" s="214"/>
      <c r="AW58" s="214"/>
      <c r="AX58" s="214"/>
      <c r="AY58" s="214"/>
      <c r="AZ58" s="214"/>
      <c r="BA58" s="214"/>
      <c r="BB58" s="214"/>
      <c r="BC58" s="214"/>
      <c r="BD58" s="214"/>
      <c r="BE58" s="214"/>
      <c r="BF58" s="214"/>
      <c r="BG58" s="214"/>
      <c r="BH58" s="214">
        <v>12</v>
      </c>
    </row>
    <row r="59" spans="1:60" x14ac:dyDescent="0.2">
      <c r="A59" s="213" t="s">
        <v>715</v>
      </c>
      <c r="B59" s="214"/>
      <c r="C59" s="214"/>
      <c r="D59" s="214"/>
      <c r="E59" s="214">
        <v>1</v>
      </c>
      <c r="F59" s="214"/>
      <c r="G59" s="214">
        <v>1</v>
      </c>
      <c r="H59" s="214"/>
      <c r="I59" s="214"/>
      <c r="J59" s="214"/>
      <c r="K59" s="214"/>
      <c r="L59" s="214"/>
      <c r="M59" s="214"/>
      <c r="N59" s="214"/>
      <c r="O59" s="214"/>
      <c r="P59" s="214"/>
      <c r="Q59" s="214"/>
      <c r="R59" s="214"/>
      <c r="S59" s="214"/>
      <c r="T59" s="214"/>
      <c r="U59" s="214"/>
      <c r="V59" s="214"/>
      <c r="W59" s="214"/>
      <c r="X59" s="214"/>
      <c r="Y59" s="214"/>
      <c r="Z59" s="214"/>
      <c r="AA59" s="214"/>
      <c r="AB59" s="214"/>
      <c r="AC59" s="214"/>
      <c r="AD59" s="214"/>
      <c r="AE59" s="214">
        <v>2</v>
      </c>
      <c r="AF59" s="214">
        <v>2</v>
      </c>
      <c r="AG59" s="214"/>
      <c r="AH59" s="214">
        <v>1</v>
      </c>
      <c r="AI59" s="214">
        <v>1</v>
      </c>
      <c r="AJ59" s="214"/>
      <c r="AK59" s="214"/>
      <c r="AL59" s="214"/>
      <c r="AM59" s="214"/>
      <c r="AN59" s="214">
        <v>1</v>
      </c>
      <c r="AO59" s="214">
        <v>1</v>
      </c>
      <c r="AP59" s="214"/>
      <c r="AQ59" s="214"/>
      <c r="AR59" s="214"/>
      <c r="AS59" s="214"/>
      <c r="AT59" s="214"/>
      <c r="AU59" s="214"/>
      <c r="AV59" s="214"/>
      <c r="AW59" s="214"/>
      <c r="AX59" s="214"/>
      <c r="AY59" s="214"/>
      <c r="AZ59" s="214"/>
      <c r="BA59" s="214"/>
      <c r="BB59" s="214"/>
      <c r="BC59" s="214"/>
      <c r="BD59" s="214"/>
      <c r="BE59" s="214"/>
      <c r="BF59" s="214"/>
      <c r="BG59" s="214"/>
      <c r="BH59" s="214">
        <v>5</v>
      </c>
    </row>
    <row r="60" spans="1:60" x14ac:dyDescent="0.2">
      <c r="A60" s="213" t="s">
        <v>653</v>
      </c>
      <c r="B60" s="214"/>
      <c r="C60" s="214"/>
      <c r="D60" s="214"/>
      <c r="E60" s="214"/>
      <c r="F60" s="214"/>
      <c r="G60" s="214"/>
      <c r="H60" s="214"/>
      <c r="I60" s="214"/>
      <c r="J60" s="214"/>
      <c r="K60" s="214"/>
      <c r="L60" s="214"/>
      <c r="M60" s="214"/>
      <c r="N60" s="214"/>
      <c r="O60" s="214"/>
      <c r="P60" s="214"/>
      <c r="Q60" s="214"/>
      <c r="R60" s="214"/>
      <c r="S60" s="214"/>
      <c r="T60" s="214"/>
      <c r="U60" s="214"/>
      <c r="V60" s="214"/>
      <c r="W60" s="214"/>
      <c r="X60" s="214"/>
      <c r="Y60" s="214"/>
      <c r="Z60" s="214"/>
      <c r="AA60" s="214">
        <v>16</v>
      </c>
      <c r="AB60" s="214">
        <v>8</v>
      </c>
      <c r="AC60" s="214">
        <v>24</v>
      </c>
      <c r="AD60" s="214"/>
      <c r="AE60" s="214"/>
      <c r="AF60" s="214"/>
      <c r="AG60" s="214">
        <v>1</v>
      </c>
      <c r="AH60" s="214"/>
      <c r="AI60" s="214">
        <v>1</v>
      </c>
      <c r="AJ60" s="214"/>
      <c r="AK60" s="214"/>
      <c r="AL60" s="214"/>
      <c r="AM60" s="214"/>
      <c r="AN60" s="214"/>
      <c r="AO60" s="214"/>
      <c r="AP60" s="214"/>
      <c r="AQ60" s="214"/>
      <c r="AR60" s="214"/>
      <c r="AS60" s="214"/>
      <c r="AT60" s="214"/>
      <c r="AU60" s="214"/>
      <c r="AV60" s="214"/>
      <c r="AW60" s="214"/>
      <c r="AX60" s="214"/>
      <c r="AY60" s="214"/>
      <c r="AZ60" s="214"/>
      <c r="BA60" s="214"/>
      <c r="BB60" s="214"/>
      <c r="BC60" s="214"/>
      <c r="BD60" s="214"/>
      <c r="BE60" s="214"/>
      <c r="BF60" s="214"/>
      <c r="BG60" s="214"/>
      <c r="BH60" s="214">
        <v>25</v>
      </c>
    </row>
    <row r="61" spans="1:60" x14ac:dyDescent="0.2">
      <c r="A61" s="213" t="s">
        <v>669</v>
      </c>
      <c r="B61" s="214"/>
      <c r="C61" s="214"/>
      <c r="D61" s="214"/>
      <c r="E61" s="214"/>
      <c r="F61" s="214"/>
      <c r="G61" s="214"/>
      <c r="H61" s="214"/>
      <c r="I61" s="214"/>
      <c r="J61" s="214"/>
      <c r="K61" s="214"/>
      <c r="L61" s="214"/>
      <c r="M61" s="214"/>
      <c r="N61" s="214"/>
      <c r="O61" s="214">
        <v>10</v>
      </c>
      <c r="P61" s="214">
        <v>4</v>
      </c>
      <c r="Q61" s="214">
        <v>14</v>
      </c>
      <c r="R61" s="214"/>
      <c r="S61" s="214"/>
      <c r="T61" s="214"/>
      <c r="U61" s="214"/>
      <c r="V61" s="214"/>
      <c r="W61" s="214"/>
      <c r="X61" s="214"/>
      <c r="Y61" s="214"/>
      <c r="Z61" s="214"/>
      <c r="AA61" s="214"/>
      <c r="AB61" s="214"/>
      <c r="AC61" s="214"/>
      <c r="AD61" s="214"/>
      <c r="AE61" s="214"/>
      <c r="AF61" s="214"/>
      <c r="AG61" s="214"/>
      <c r="AH61" s="214"/>
      <c r="AI61" s="214"/>
      <c r="AJ61" s="214"/>
      <c r="AK61" s="214"/>
      <c r="AL61" s="214"/>
      <c r="AM61" s="214"/>
      <c r="AN61" s="214"/>
      <c r="AO61" s="214"/>
      <c r="AP61" s="214"/>
      <c r="AQ61" s="214"/>
      <c r="AR61" s="214"/>
      <c r="AS61" s="214"/>
      <c r="AT61" s="214"/>
      <c r="AU61" s="214"/>
      <c r="AV61" s="214"/>
      <c r="AW61" s="214"/>
      <c r="AX61" s="214"/>
      <c r="AY61" s="214"/>
      <c r="AZ61" s="214"/>
      <c r="BA61" s="214"/>
      <c r="BB61" s="214"/>
      <c r="BC61" s="214"/>
      <c r="BD61" s="214"/>
      <c r="BE61" s="214"/>
      <c r="BF61" s="214"/>
      <c r="BG61" s="214"/>
      <c r="BH61" s="214">
        <v>14</v>
      </c>
    </row>
    <row r="62" spans="1:60" x14ac:dyDescent="0.2">
      <c r="A62" s="213" t="s">
        <v>269</v>
      </c>
      <c r="B62" s="214">
        <v>1</v>
      </c>
      <c r="C62" s="214">
        <v>4</v>
      </c>
      <c r="D62" s="214">
        <v>5</v>
      </c>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4"/>
      <c r="AI62" s="214"/>
      <c r="AJ62" s="214"/>
      <c r="AK62" s="214"/>
      <c r="AL62" s="214"/>
      <c r="AM62" s="214"/>
      <c r="AN62" s="214"/>
      <c r="AO62" s="214"/>
      <c r="AP62" s="214"/>
      <c r="AQ62" s="214"/>
      <c r="AR62" s="214"/>
      <c r="AS62" s="214"/>
      <c r="AT62" s="214"/>
      <c r="AU62" s="214"/>
      <c r="AV62" s="214"/>
      <c r="AW62" s="214"/>
      <c r="AX62" s="214"/>
      <c r="AY62" s="214"/>
      <c r="AZ62" s="214"/>
      <c r="BA62" s="214"/>
      <c r="BB62" s="214"/>
      <c r="BC62" s="214"/>
      <c r="BD62" s="214"/>
      <c r="BE62" s="214"/>
      <c r="BF62" s="214"/>
      <c r="BG62" s="214"/>
      <c r="BH62" s="214">
        <v>5</v>
      </c>
    </row>
    <row r="63" spans="1:60" x14ac:dyDescent="0.2">
      <c r="A63" s="213" t="s">
        <v>978</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c r="AK63" s="214"/>
      <c r="AL63" s="214"/>
      <c r="AM63" s="214"/>
      <c r="AN63" s="214"/>
      <c r="AO63" s="214"/>
      <c r="AP63" s="214"/>
      <c r="AQ63" s="214"/>
      <c r="AR63" s="214"/>
      <c r="AS63" s="214"/>
      <c r="AT63" s="214"/>
      <c r="AU63" s="214"/>
      <c r="AV63" s="214"/>
      <c r="AW63" s="214"/>
      <c r="AX63" s="214"/>
      <c r="AY63" s="214"/>
      <c r="AZ63" s="214"/>
      <c r="BA63" s="214"/>
      <c r="BB63" s="214"/>
      <c r="BC63" s="214"/>
      <c r="BD63" s="214"/>
      <c r="BE63" s="214">
        <v>3</v>
      </c>
      <c r="BF63" s="214">
        <v>1</v>
      </c>
      <c r="BG63" s="214">
        <v>4</v>
      </c>
      <c r="BH63" s="214">
        <v>4</v>
      </c>
    </row>
    <row r="64" spans="1:60" x14ac:dyDescent="0.2">
      <c r="A64" s="213" t="s">
        <v>554</v>
      </c>
      <c r="B64" s="214"/>
      <c r="C64" s="214"/>
      <c r="D64" s="214"/>
      <c r="E64" s="214"/>
      <c r="F64" s="214"/>
      <c r="G64" s="214"/>
      <c r="H64" s="214"/>
      <c r="I64" s="214"/>
      <c r="J64" s="214"/>
      <c r="K64" s="214"/>
      <c r="L64" s="214"/>
      <c r="M64" s="214"/>
      <c r="N64" s="214"/>
      <c r="O64" s="214"/>
      <c r="P64" s="214"/>
      <c r="Q64" s="214"/>
      <c r="R64" s="214"/>
      <c r="S64" s="214"/>
      <c r="T64" s="214"/>
      <c r="U64" s="214"/>
      <c r="V64" s="214"/>
      <c r="W64" s="214"/>
      <c r="X64" s="214"/>
      <c r="Y64" s="214"/>
      <c r="Z64" s="214"/>
      <c r="AA64" s="214">
        <v>20</v>
      </c>
      <c r="AB64" s="214">
        <v>17</v>
      </c>
      <c r="AC64" s="214">
        <v>37</v>
      </c>
      <c r="AD64" s="214"/>
      <c r="AE64" s="214"/>
      <c r="AF64" s="214"/>
      <c r="AG64" s="214"/>
      <c r="AH64" s="214"/>
      <c r="AI64" s="214"/>
      <c r="AJ64" s="214"/>
      <c r="AK64" s="214"/>
      <c r="AL64" s="214"/>
      <c r="AM64" s="214"/>
      <c r="AN64" s="214"/>
      <c r="AO64" s="214"/>
      <c r="AP64" s="214"/>
      <c r="AQ64" s="214"/>
      <c r="AR64" s="214"/>
      <c r="AS64" s="214"/>
      <c r="AT64" s="214"/>
      <c r="AU64" s="214"/>
      <c r="AV64" s="214"/>
      <c r="AW64" s="214"/>
      <c r="AX64" s="214"/>
      <c r="AY64" s="214"/>
      <c r="AZ64" s="214"/>
      <c r="BA64" s="214"/>
      <c r="BB64" s="214"/>
      <c r="BC64" s="214"/>
      <c r="BD64" s="214"/>
      <c r="BE64" s="214"/>
      <c r="BF64" s="214"/>
      <c r="BG64" s="214"/>
      <c r="BH64" s="214">
        <v>37</v>
      </c>
    </row>
    <row r="65" spans="1:60" x14ac:dyDescent="0.2">
      <c r="A65" s="213" t="s">
        <v>159</v>
      </c>
      <c r="B65" s="214"/>
      <c r="C65" s="214"/>
      <c r="D65" s="214"/>
      <c r="E65" s="214">
        <v>131</v>
      </c>
      <c r="F65" s="214">
        <v>106</v>
      </c>
      <c r="G65" s="214">
        <v>237</v>
      </c>
      <c r="H65" s="214">
        <v>21</v>
      </c>
      <c r="I65" s="214">
        <v>21</v>
      </c>
      <c r="J65" s="214">
        <v>27</v>
      </c>
      <c r="K65" s="214">
        <v>27</v>
      </c>
      <c r="L65" s="214"/>
      <c r="M65" s="214"/>
      <c r="N65" s="214"/>
      <c r="O65" s="214"/>
      <c r="P65" s="214"/>
      <c r="Q65" s="214"/>
      <c r="R65" s="214">
        <v>1</v>
      </c>
      <c r="S65" s="214"/>
      <c r="T65" s="214">
        <v>1</v>
      </c>
      <c r="U65" s="214">
        <v>4</v>
      </c>
      <c r="V65" s="214">
        <v>2</v>
      </c>
      <c r="W65" s="214">
        <v>6</v>
      </c>
      <c r="X65" s="214">
        <v>22</v>
      </c>
      <c r="Y65" s="214">
        <v>6</v>
      </c>
      <c r="Z65" s="214">
        <v>28</v>
      </c>
      <c r="AA65" s="214"/>
      <c r="AB65" s="214"/>
      <c r="AC65" s="214"/>
      <c r="AD65" s="214">
        <v>7</v>
      </c>
      <c r="AE65" s="214">
        <v>5</v>
      </c>
      <c r="AF65" s="214">
        <v>12</v>
      </c>
      <c r="AG65" s="214"/>
      <c r="AH65" s="214"/>
      <c r="AI65" s="214"/>
      <c r="AJ65" s="214"/>
      <c r="AK65" s="214"/>
      <c r="AL65" s="214"/>
      <c r="AM65" s="214"/>
      <c r="AN65" s="214"/>
      <c r="AO65" s="214"/>
      <c r="AP65" s="214">
        <v>81</v>
      </c>
      <c r="AQ65" s="214">
        <v>4</v>
      </c>
      <c r="AR65" s="214">
        <v>85</v>
      </c>
      <c r="AS65" s="214">
        <v>692</v>
      </c>
      <c r="AT65" s="214">
        <v>505</v>
      </c>
      <c r="AU65" s="214">
        <v>1197</v>
      </c>
      <c r="AV65" s="214">
        <v>253</v>
      </c>
      <c r="AW65" s="214">
        <v>115</v>
      </c>
      <c r="AX65" s="214">
        <v>368</v>
      </c>
      <c r="AY65" s="214">
        <v>49</v>
      </c>
      <c r="AZ65" s="214">
        <v>71</v>
      </c>
      <c r="BA65" s="214">
        <v>120</v>
      </c>
      <c r="BB65" s="214">
        <v>3</v>
      </c>
      <c r="BC65" s="214">
        <v>4</v>
      </c>
      <c r="BD65" s="214">
        <v>7</v>
      </c>
      <c r="BE65" s="214"/>
      <c r="BF65" s="214"/>
      <c r="BG65" s="214"/>
      <c r="BH65" s="214">
        <v>2109</v>
      </c>
    </row>
    <row r="66" spans="1:60" x14ac:dyDescent="0.2">
      <c r="A66" s="213" t="s">
        <v>128</v>
      </c>
      <c r="B66" s="214">
        <v>67</v>
      </c>
      <c r="C66" s="214"/>
      <c r="D66" s="214">
        <v>67</v>
      </c>
      <c r="E66" s="214"/>
      <c r="F66" s="214"/>
      <c r="G66" s="214"/>
      <c r="H66" s="214">
        <v>700</v>
      </c>
      <c r="I66" s="214">
        <v>700</v>
      </c>
      <c r="J66" s="214"/>
      <c r="K66" s="214"/>
      <c r="L66" s="214">
        <v>50</v>
      </c>
      <c r="M66" s="214">
        <v>1</v>
      </c>
      <c r="N66" s="214">
        <v>51</v>
      </c>
      <c r="O66" s="214">
        <v>109</v>
      </c>
      <c r="P66" s="214">
        <v>8</v>
      </c>
      <c r="Q66" s="214">
        <v>117</v>
      </c>
      <c r="R66" s="214"/>
      <c r="S66" s="214"/>
      <c r="T66" s="214"/>
      <c r="U66" s="214"/>
      <c r="V66" s="214"/>
      <c r="W66" s="214"/>
      <c r="X66" s="214"/>
      <c r="Y66" s="214"/>
      <c r="Z66" s="214"/>
      <c r="AA66" s="214"/>
      <c r="AB66" s="214"/>
      <c r="AC66" s="214"/>
      <c r="AD66" s="214">
        <v>4</v>
      </c>
      <c r="AE66" s="214"/>
      <c r="AF66" s="214">
        <v>4</v>
      </c>
      <c r="AG66" s="214"/>
      <c r="AH66" s="214"/>
      <c r="AI66" s="214"/>
      <c r="AJ66" s="214">
        <v>1</v>
      </c>
      <c r="AK66" s="214"/>
      <c r="AL66" s="214">
        <v>1</v>
      </c>
      <c r="AM66" s="214">
        <v>3</v>
      </c>
      <c r="AN66" s="214"/>
      <c r="AO66" s="214">
        <v>3</v>
      </c>
      <c r="AP66" s="214">
        <v>382</v>
      </c>
      <c r="AQ66" s="214">
        <v>21</v>
      </c>
      <c r="AR66" s="214">
        <v>403</v>
      </c>
      <c r="AS66" s="214">
        <v>806</v>
      </c>
      <c r="AT66" s="214">
        <v>738</v>
      </c>
      <c r="AU66" s="214">
        <v>1544</v>
      </c>
      <c r="AV66" s="214">
        <v>65</v>
      </c>
      <c r="AW66" s="214">
        <v>36</v>
      </c>
      <c r="AX66" s="214">
        <v>101</v>
      </c>
      <c r="AY66" s="214">
        <v>27</v>
      </c>
      <c r="AZ66" s="214">
        <v>140</v>
      </c>
      <c r="BA66" s="214">
        <v>167</v>
      </c>
      <c r="BB66" s="214">
        <v>24</v>
      </c>
      <c r="BC66" s="214"/>
      <c r="BD66" s="214">
        <v>24</v>
      </c>
      <c r="BE66" s="214">
        <v>71</v>
      </c>
      <c r="BF66" s="214">
        <v>1</v>
      </c>
      <c r="BG66" s="214">
        <v>72</v>
      </c>
      <c r="BH66" s="214">
        <v>3254</v>
      </c>
    </row>
    <row r="67" spans="1:60" x14ac:dyDescent="0.2">
      <c r="A67" s="213" t="s">
        <v>596</v>
      </c>
      <c r="B67" s="214">
        <v>17</v>
      </c>
      <c r="C67" s="214"/>
      <c r="D67" s="214">
        <v>17</v>
      </c>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v>62</v>
      </c>
      <c r="AK67" s="214"/>
      <c r="AL67" s="214">
        <v>62</v>
      </c>
      <c r="AM67" s="214"/>
      <c r="AN67" s="214"/>
      <c r="AO67" s="214"/>
      <c r="AP67" s="214"/>
      <c r="AQ67" s="214"/>
      <c r="AR67" s="214"/>
      <c r="AS67" s="214"/>
      <c r="AT67" s="214"/>
      <c r="AU67" s="214"/>
      <c r="AV67" s="214"/>
      <c r="AW67" s="214"/>
      <c r="AX67" s="214"/>
      <c r="AY67" s="214"/>
      <c r="AZ67" s="214"/>
      <c r="BA67" s="214"/>
      <c r="BB67" s="214"/>
      <c r="BC67" s="214"/>
      <c r="BD67" s="214"/>
      <c r="BE67" s="214"/>
      <c r="BF67" s="214"/>
      <c r="BG67" s="214"/>
      <c r="BH67" s="214">
        <v>79</v>
      </c>
    </row>
    <row r="68" spans="1:60" x14ac:dyDescent="0.2">
      <c r="A68" s="213" t="s">
        <v>232</v>
      </c>
      <c r="B68" s="214">
        <v>33</v>
      </c>
      <c r="C68" s="214">
        <v>6</v>
      </c>
      <c r="D68" s="214">
        <v>39</v>
      </c>
      <c r="E68" s="214">
        <v>14</v>
      </c>
      <c r="F68" s="214">
        <v>13</v>
      </c>
      <c r="G68" s="214">
        <v>27</v>
      </c>
      <c r="H68" s="214">
        <v>26</v>
      </c>
      <c r="I68" s="214">
        <v>26</v>
      </c>
      <c r="J68" s="214">
        <v>3</v>
      </c>
      <c r="K68" s="214">
        <v>3</v>
      </c>
      <c r="L68" s="214">
        <v>3</v>
      </c>
      <c r="M68" s="214">
        <v>1</v>
      </c>
      <c r="N68" s="214">
        <v>4</v>
      </c>
      <c r="O68" s="214">
        <v>173</v>
      </c>
      <c r="P68" s="214">
        <v>4</v>
      </c>
      <c r="Q68" s="214">
        <v>177</v>
      </c>
      <c r="R68" s="214">
        <v>1</v>
      </c>
      <c r="S68" s="214">
        <v>0</v>
      </c>
      <c r="T68" s="214">
        <v>1</v>
      </c>
      <c r="U68" s="214">
        <v>3</v>
      </c>
      <c r="V68" s="214">
        <v>0</v>
      </c>
      <c r="W68" s="214">
        <v>3</v>
      </c>
      <c r="X68" s="214">
        <v>8</v>
      </c>
      <c r="Y68" s="214">
        <v>1</v>
      </c>
      <c r="Z68" s="214">
        <v>9</v>
      </c>
      <c r="AA68" s="214">
        <v>16</v>
      </c>
      <c r="AB68" s="214">
        <v>0</v>
      </c>
      <c r="AC68" s="214">
        <v>16</v>
      </c>
      <c r="AD68" s="214">
        <v>10</v>
      </c>
      <c r="AE68" s="214">
        <v>3</v>
      </c>
      <c r="AF68" s="214">
        <v>13</v>
      </c>
      <c r="AG68" s="214"/>
      <c r="AH68" s="214">
        <v>1</v>
      </c>
      <c r="AI68" s="214">
        <v>1</v>
      </c>
      <c r="AJ68" s="214">
        <v>9</v>
      </c>
      <c r="AK68" s="214">
        <v>1</v>
      </c>
      <c r="AL68" s="214">
        <v>10</v>
      </c>
      <c r="AM68" s="214">
        <v>10</v>
      </c>
      <c r="AN68" s="214">
        <v>5</v>
      </c>
      <c r="AO68" s="214">
        <v>15</v>
      </c>
      <c r="AP68" s="214">
        <v>47</v>
      </c>
      <c r="AQ68" s="214">
        <v>11</v>
      </c>
      <c r="AR68" s="214">
        <v>58</v>
      </c>
      <c r="AS68" s="214">
        <v>84</v>
      </c>
      <c r="AT68" s="214">
        <v>63</v>
      </c>
      <c r="AU68" s="214">
        <v>147</v>
      </c>
      <c r="AV68" s="214">
        <v>8</v>
      </c>
      <c r="AW68" s="214">
        <v>4</v>
      </c>
      <c r="AX68" s="214">
        <v>12</v>
      </c>
      <c r="AY68" s="214">
        <v>28</v>
      </c>
      <c r="AZ68" s="214">
        <v>22</v>
      </c>
      <c r="BA68" s="214">
        <v>50</v>
      </c>
      <c r="BB68" s="214">
        <v>177</v>
      </c>
      <c r="BC68" s="214">
        <v>15</v>
      </c>
      <c r="BD68" s="214">
        <v>192</v>
      </c>
      <c r="BE68" s="214">
        <v>3</v>
      </c>
      <c r="BF68" s="214"/>
      <c r="BG68" s="214">
        <v>3</v>
      </c>
      <c r="BH68" s="214">
        <v>806</v>
      </c>
    </row>
    <row r="69" spans="1:60" x14ac:dyDescent="0.2">
      <c r="A69" s="213" t="s">
        <v>141</v>
      </c>
      <c r="B69" s="214"/>
      <c r="C69" s="214"/>
      <c r="D69" s="214"/>
      <c r="E69" s="214">
        <v>62</v>
      </c>
      <c r="F69" s="214">
        <v>58</v>
      </c>
      <c r="G69" s="214">
        <v>120</v>
      </c>
      <c r="H69" s="214"/>
      <c r="I69" s="214"/>
      <c r="J69" s="214"/>
      <c r="K69" s="214"/>
      <c r="L69" s="214"/>
      <c r="M69" s="214"/>
      <c r="N69" s="214"/>
      <c r="O69" s="214"/>
      <c r="P69" s="214"/>
      <c r="Q69" s="214"/>
      <c r="R69" s="214">
        <v>5</v>
      </c>
      <c r="S69" s="214">
        <v>1</v>
      </c>
      <c r="T69" s="214">
        <v>6</v>
      </c>
      <c r="U69" s="214"/>
      <c r="V69" s="214">
        <v>0</v>
      </c>
      <c r="W69" s="214">
        <v>0</v>
      </c>
      <c r="X69" s="214"/>
      <c r="Y69" s="214"/>
      <c r="Z69" s="214"/>
      <c r="AA69" s="214"/>
      <c r="AB69" s="214"/>
      <c r="AC69" s="214"/>
      <c r="AD69" s="214">
        <v>3</v>
      </c>
      <c r="AE69" s="214">
        <v>3</v>
      </c>
      <c r="AF69" s="214">
        <v>6</v>
      </c>
      <c r="AG69" s="214"/>
      <c r="AH69" s="214"/>
      <c r="AI69" s="214"/>
      <c r="AJ69" s="214"/>
      <c r="AK69" s="214"/>
      <c r="AL69" s="214"/>
      <c r="AM69" s="214"/>
      <c r="AN69" s="214">
        <v>0</v>
      </c>
      <c r="AO69" s="214">
        <v>0</v>
      </c>
      <c r="AP69" s="214">
        <v>27</v>
      </c>
      <c r="AQ69" s="214">
        <v>30</v>
      </c>
      <c r="AR69" s="214">
        <v>57</v>
      </c>
      <c r="AS69" s="214">
        <v>17</v>
      </c>
      <c r="AT69" s="214">
        <v>23</v>
      </c>
      <c r="AU69" s="214">
        <v>40</v>
      </c>
      <c r="AV69" s="214">
        <v>20</v>
      </c>
      <c r="AW69" s="214">
        <v>22</v>
      </c>
      <c r="AX69" s="214">
        <v>42</v>
      </c>
      <c r="AY69" s="214">
        <v>1</v>
      </c>
      <c r="AZ69" s="214">
        <v>1</v>
      </c>
      <c r="BA69" s="214">
        <v>2</v>
      </c>
      <c r="BB69" s="214"/>
      <c r="BC69" s="214"/>
      <c r="BD69" s="214"/>
      <c r="BE69" s="214"/>
      <c r="BF69" s="214"/>
      <c r="BG69" s="214"/>
      <c r="BH69" s="214">
        <v>273</v>
      </c>
    </row>
    <row r="70" spans="1:60" x14ac:dyDescent="0.2">
      <c r="A70" s="213" t="s">
        <v>601</v>
      </c>
      <c r="B70" s="214">
        <v>4</v>
      </c>
      <c r="C70" s="214">
        <v>1</v>
      </c>
      <c r="D70" s="214">
        <v>5</v>
      </c>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4"/>
      <c r="BH70" s="214">
        <v>5</v>
      </c>
    </row>
    <row r="71" spans="1:60" x14ac:dyDescent="0.2">
      <c r="A71" s="213" t="s">
        <v>754</v>
      </c>
      <c r="B71" s="214"/>
      <c r="C71" s="214"/>
      <c r="D71" s="214"/>
      <c r="E71" s="214"/>
      <c r="F71" s="214"/>
      <c r="G71" s="214"/>
      <c r="H71" s="214">
        <v>47</v>
      </c>
      <c r="I71" s="214">
        <v>47</v>
      </c>
      <c r="J71" s="214"/>
      <c r="K71" s="214"/>
      <c r="L71" s="214">
        <v>17</v>
      </c>
      <c r="M71" s="214"/>
      <c r="N71" s="214">
        <v>17</v>
      </c>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4"/>
      <c r="BH71" s="214">
        <v>64</v>
      </c>
    </row>
    <row r="72" spans="1:60" x14ac:dyDescent="0.2">
      <c r="A72" s="213" t="s">
        <v>651</v>
      </c>
      <c r="B72" s="214"/>
      <c r="C72" s="214"/>
      <c r="D72" s="214"/>
      <c r="E72" s="214"/>
      <c r="F72" s="214"/>
      <c r="G72" s="214"/>
      <c r="H72" s="214"/>
      <c r="I72" s="214"/>
      <c r="J72" s="214"/>
      <c r="K72" s="214"/>
      <c r="L72" s="214"/>
      <c r="M72" s="214"/>
      <c r="N72" s="214"/>
      <c r="O72" s="214">
        <v>12</v>
      </c>
      <c r="P72" s="214">
        <v>10</v>
      </c>
      <c r="Q72" s="214">
        <v>22</v>
      </c>
      <c r="R72" s="214"/>
      <c r="S72" s="214"/>
      <c r="T72" s="214"/>
      <c r="U72" s="214"/>
      <c r="V72" s="214"/>
      <c r="W72" s="214"/>
      <c r="X72" s="214"/>
      <c r="Y72" s="214"/>
      <c r="Z72" s="214"/>
      <c r="AA72" s="214">
        <v>85</v>
      </c>
      <c r="AB72" s="214">
        <v>90</v>
      </c>
      <c r="AC72" s="214">
        <v>175</v>
      </c>
      <c r="AD72" s="214"/>
      <c r="AE72" s="214"/>
      <c r="AF72" s="214"/>
      <c r="AG72" s="214">
        <v>1</v>
      </c>
      <c r="AH72" s="214"/>
      <c r="AI72" s="214">
        <v>1</v>
      </c>
      <c r="AJ72" s="214"/>
      <c r="AK72" s="214"/>
      <c r="AL72" s="214"/>
      <c r="AM72" s="214"/>
      <c r="AN72" s="214"/>
      <c r="AO72" s="214"/>
      <c r="AP72" s="214"/>
      <c r="AQ72" s="214"/>
      <c r="AR72" s="214"/>
      <c r="AS72" s="214"/>
      <c r="AT72" s="214"/>
      <c r="AU72" s="214"/>
      <c r="AV72" s="214"/>
      <c r="AW72" s="214"/>
      <c r="AX72" s="214"/>
      <c r="AY72" s="214"/>
      <c r="AZ72" s="214"/>
      <c r="BA72" s="214"/>
      <c r="BB72" s="214"/>
      <c r="BC72" s="214"/>
      <c r="BD72" s="214"/>
      <c r="BE72" s="214">
        <v>6</v>
      </c>
      <c r="BF72" s="214"/>
      <c r="BG72" s="214">
        <v>6</v>
      </c>
      <c r="BH72" s="214">
        <v>204</v>
      </c>
    </row>
    <row r="73" spans="1:60" x14ac:dyDescent="0.2">
      <c r="A73" s="213" t="s">
        <v>351</v>
      </c>
      <c r="B73" s="214"/>
      <c r="C73" s="214"/>
      <c r="D73" s="214"/>
      <c r="E73" s="214"/>
      <c r="F73" s="214"/>
      <c r="G73" s="214"/>
      <c r="H73" s="214"/>
      <c r="I73" s="214"/>
      <c r="J73" s="214"/>
      <c r="K73" s="214"/>
      <c r="L73" s="214"/>
      <c r="M73" s="214"/>
      <c r="N73" s="214"/>
      <c r="O73" s="214"/>
      <c r="P73" s="214"/>
      <c r="Q73" s="214"/>
      <c r="R73" s="214"/>
      <c r="S73" s="214"/>
      <c r="T73" s="214"/>
      <c r="U73" s="214"/>
      <c r="V73" s="214"/>
      <c r="W73" s="214"/>
      <c r="X73" s="214"/>
      <c r="Y73" s="214"/>
      <c r="Z73" s="214"/>
      <c r="AA73" s="214">
        <v>1</v>
      </c>
      <c r="AB73" s="214"/>
      <c r="AC73" s="214">
        <v>1</v>
      </c>
      <c r="AD73" s="214"/>
      <c r="AE73" s="214"/>
      <c r="AF73" s="214"/>
      <c r="AG73" s="214"/>
      <c r="AH73" s="214"/>
      <c r="AI73" s="214"/>
      <c r="AJ73" s="214"/>
      <c r="AK73" s="214"/>
      <c r="AL73" s="214"/>
      <c r="AM73" s="214"/>
      <c r="AN73" s="214"/>
      <c r="AO73" s="214"/>
      <c r="AP73" s="214"/>
      <c r="AQ73" s="214"/>
      <c r="AR73" s="214"/>
      <c r="AS73" s="214"/>
      <c r="AT73" s="214"/>
      <c r="AU73" s="214"/>
      <c r="AV73" s="214"/>
      <c r="AW73" s="214"/>
      <c r="AX73" s="214"/>
      <c r="AY73" s="214"/>
      <c r="AZ73" s="214"/>
      <c r="BA73" s="214"/>
      <c r="BB73" s="214"/>
      <c r="BC73" s="214"/>
      <c r="BD73" s="214"/>
      <c r="BE73" s="214">
        <v>58</v>
      </c>
      <c r="BF73" s="214">
        <v>7</v>
      </c>
      <c r="BG73" s="214">
        <v>65</v>
      </c>
      <c r="BH73" s="214">
        <v>66</v>
      </c>
    </row>
    <row r="74" spans="1:60" x14ac:dyDescent="0.2">
      <c r="A74" s="213" t="s">
        <v>493</v>
      </c>
      <c r="B74" s="214"/>
      <c r="C74" s="214"/>
      <c r="D74" s="214"/>
      <c r="E74" s="214"/>
      <c r="F74" s="214"/>
      <c r="G74" s="214"/>
      <c r="H74" s="214"/>
      <c r="I74" s="214"/>
      <c r="J74" s="214"/>
      <c r="K74" s="214"/>
      <c r="L74" s="214"/>
      <c r="M74" s="214"/>
      <c r="N74" s="214"/>
      <c r="O74" s="214"/>
      <c r="P74" s="214"/>
      <c r="Q74" s="214"/>
      <c r="R74" s="214"/>
      <c r="S74" s="214"/>
      <c r="T74" s="214"/>
      <c r="U74" s="214"/>
      <c r="V74" s="214"/>
      <c r="W74" s="214"/>
      <c r="X74" s="214">
        <v>1</v>
      </c>
      <c r="Y74" s="214">
        <v>1</v>
      </c>
      <c r="Z74" s="214">
        <v>2</v>
      </c>
      <c r="AA74" s="214">
        <v>20</v>
      </c>
      <c r="AB74" s="214">
        <v>22</v>
      </c>
      <c r="AC74" s="214">
        <v>42</v>
      </c>
      <c r="AD74" s="214"/>
      <c r="AE74" s="214"/>
      <c r="AF74" s="214"/>
      <c r="AG74" s="214"/>
      <c r="AH74" s="214"/>
      <c r="AI74" s="214"/>
      <c r="AJ74" s="214"/>
      <c r="AK74" s="214"/>
      <c r="AL74" s="214"/>
      <c r="AM74" s="214"/>
      <c r="AN74" s="214"/>
      <c r="AO74" s="214"/>
      <c r="AP74" s="214"/>
      <c r="AQ74" s="214"/>
      <c r="AR74" s="214"/>
      <c r="AS74" s="214"/>
      <c r="AT74" s="214"/>
      <c r="AU74" s="214"/>
      <c r="AV74" s="214"/>
      <c r="AW74" s="214"/>
      <c r="AX74" s="214"/>
      <c r="AY74" s="214"/>
      <c r="AZ74" s="214"/>
      <c r="BA74" s="214"/>
      <c r="BB74" s="214"/>
      <c r="BC74" s="214"/>
      <c r="BD74" s="214"/>
      <c r="BE74" s="214">
        <v>1</v>
      </c>
      <c r="BF74" s="214"/>
      <c r="BG74" s="214">
        <v>1</v>
      </c>
      <c r="BH74" s="214">
        <v>45</v>
      </c>
    </row>
    <row r="75" spans="1:60" x14ac:dyDescent="0.2">
      <c r="A75" s="213" t="s">
        <v>979</v>
      </c>
      <c r="B75" s="214"/>
      <c r="C75" s="214"/>
      <c r="D75" s="214"/>
      <c r="E75" s="214"/>
      <c r="F75" s="214"/>
      <c r="G75" s="214"/>
      <c r="H75" s="214"/>
      <c r="I75" s="214"/>
      <c r="J75" s="214"/>
      <c r="K75" s="214"/>
      <c r="L75" s="214"/>
      <c r="M75" s="214"/>
      <c r="N75" s="214"/>
      <c r="O75" s="214">
        <v>3</v>
      </c>
      <c r="P75" s="214"/>
      <c r="Q75" s="214">
        <v>3</v>
      </c>
      <c r="R75" s="214"/>
      <c r="S75" s="214"/>
      <c r="T75" s="214"/>
      <c r="U75" s="214"/>
      <c r="V75" s="214"/>
      <c r="W75" s="214"/>
      <c r="X75" s="214"/>
      <c r="Y75" s="214"/>
      <c r="Z75" s="214"/>
      <c r="AA75" s="214"/>
      <c r="AB75" s="214"/>
      <c r="AC75" s="214"/>
      <c r="AD75" s="214">
        <v>15</v>
      </c>
      <c r="AE75" s="214"/>
      <c r="AF75" s="214">
        <v>15</v>
      </c>
      <c r="AG75" s="214">
        <v>1</v>
      </c>
      <c r="AH75" s="214"/>
      <c r="AI75" s="214">
        <v>1</v>
      </c>
      <c r="AJ75" s="214"/>
      <c r="AK75" s="214"/>
      <c r="AL75" s="214"/>
      <c r="AM75" s="214"/>
      <c r="AN75" s="214"/>
      <c r="AO75" s="214"/>
      <c r="AP75" s="214"/>
      <c r="AQ75" s="214"/>
      <c r="AR75" s="214"/>
      <c r="AS75" s="214"/>
      <c r="AT75" s="214"/>
      <c r="AU75" s="214"/>
      <c r="AV75" s="214"/>
      <c r="AW75" s="214"/>
      <c r="AX75" s="214"/>
      <c r="AY75" s="214"/>
      <c r="AZ75" s="214"/>
      <c r="BA75" s="214"/>
      <c r="BB75" s="214"/>
      <c r="BC75" s="214"/>
      <c r="BD75" s="214"/>
      <c r="BE75" s="214"/>
      <c r="BF75" s="214"/>
      <c r="BG75" s="214"/>
      <c r="BH75" s="214">
        <v>19</v>
      </c>
    </row>
    <row r="76" spans="1:60" x14ac:dyDescent="0.2">
      <c r="A76" s="213" t="s">
        <v>721</v>
      </c>
      <c r="B76" s="214"/>
      <c r="C76" s="214"/>
      <c r="D76" s="214"/>
      <c r="E76" s="214"/>
      <c r="F76" s="214"/>
      <c r="G76" s="214"/>
      <c r="H76" s="214"/>
      <c r="I76" s="214"/>
      <c r="J76" s="214"/>
      <c r="K76" s="214"/>
      <c r="L76" s="214"/>
      <c r="M76" s="214"/>
      <c r="N76" s="214"/>
      <c r="O76" s="214"/>
      <c r="P76" s="214"/>
      <c r="Q76" s="214"/>
      <c r="R76" s="214"/>
      <c r="S76" s="214"/>
      <c r="T76" s="214"/>
      <c r="U76" s="214"/>
      <c r="V76" s="214"/>
      <c r="W76" s="214"/>
      <c r="X76" s="214"/>
      <c r="Y76" s="214"/>
      <c r="Z76" s="214"/>
      <c r="AA76" s="214"/>
      <c r="AB76" s="214"/>
      <c r="AC76" s="214"/>
      <c r="AD76" s="214"/>
      <c r="AE76" s="214"/>
      <c r="AF76" s="214"/>
      <c r="AG76" s="214"/>
      <c r="AH76" s="214"/>
      <c r="AI76" s="214"/>
      <c r="AJ76" s="214"/>
      <c r="AK76" s="214"/>
      <c r="AL76" s="214"/>
      <c r="AM76" s="214"/>
      <c r="AN76" s="214"/>
      <c r="AO76" s="214"/>
      <c r="AP76" s="214"/>
      <c r="AQ76" s="214"/>
      <c r="AR76" s="214"/>
      <c r="AS76" s="214"/>
      <c r="AT76" s="214"/>
      <c r="AU76" s="214"/>
      <c r="AV76" s="214"/>
      <c r="AW76" s="214"/>
      <c r="AX76" s="214"/>
      <c r="AY76" s="214">
        <v>14</v>
      </c>
      <c r="AZ76" s="214"/>
      <c r="BA76" s="214">
        <v>14</v>
      </c>
      <c r="BB76" s="214"/>
      <c r="BC76" s="214"/>
      <c r="BD76" s="214"/>
      <c r="BE76" s="214">
        <v>28</v>
      </c>
      <c r="BF76" s="214"/>
      <c r="BG76" s="214">
        <v>28</v>
      </c>
      <c r="BH76" s="214">
        <v>42</v>
      </c>
    </row>
    <row r="77" spans="1:60" x14ac:dyDescent="0.2">
      <c r="A77" s="213" t="s">
        <v>560</v>
      </c>
      <c r="B77" s="214"/>
      <c r="C77" s="214"/>
      <c r="D77" s="214"/>
      <c r="E77" s="214"/>
      <c r="F77" s="214"/>
      <c r="G77" s="214"/>
      <c r="H77" s="214"/>
      <c r="I77" s="214"/>
      <c r="J77" s="214"/>
      <c r="K77" s="214"/>
      <c r="L77" s="214"/>
      <c r="M77" s="214"/>
      <c r="N77" s="214"/>
      <c r="O77" s="214">
        <v>8</v>
      </c>
      <c r="P77" s="214"/>
      <c r="Q77" s="214">
        <v>8</v>
      </c>
      <c r="R77" s="214"/>
      <c r="S77" s="214"/>
      <c r="T77" s="214"/>
      <c r="U77" s="214"/>
      <c r="V77" s="214"/>
      <c r="W77" s="214"/>
      <c r="X77" s="214"/>
      <c r="Y77" s="214"/>
      <c r="Z77" s="214"/>
      <c r="AA77" s="214">
        <v>1</v>
      </c>
      <c r="AB77" s="214"/>
      <c r="AC77" s="214">
        <v>1</v>
      </c>
      <c r="AD77" s="214">
        <v>4</v>
      </c>
      <c r="AE77" s="214"/>
      <c r="AF77" s="214">
        <v>4</v>
      </c>
      <c r="AG77" s="214"/>
      <c r="AH77" s="214"/>
      <c r="AI77" s="214"/>
      <c r="AJ77" s="214"/>
      <c r="AK77" s="214"/>
      <c r="AL77" s="214"/>
      <c r="AM77" s="214"/>
      <c r="AN77" s="214"/>
      <c r="AO77" s="214"/>
      <c r="AP77" s="214">
        <v>4</v>
      </c>
      <c r="AQ77" s="214"/>
      <c r="AR77" s="214">
        <v>4</v>
      </c>
      <c r="AS77" s="214">
        <v>28</v>
      </c>
      <c r="AT77" s="214">
        <v>92</v>
      </c>
      <c r="AU77" s="214">
        <v>120</v>
      </c>
      <c r="AV77" s="214">
        <v>0</v>
      </c>
      <c r="AW77" s="214"/>
      <c r="AX77" s="214">
        <v>0</v>
      </c>
      <c r="AY77" s="214">
        <v>37</v>
      </c>
      <c r="AZ77" s="214"/>
      <c r="BA77" s="214">
        <v>37</v>
      </c>
      <c r="BB77" s="214">
        <v>86</v>
      </c>
      <c r="BC77" s="214"/>
      <c r="BD77" s="214">
        <v>86</v>
      </c>
      <c r="BE77" s="214">
        <v>62</v>
      </c>
      <c r="BF77" s="214"/>
      <c r="BG77" s="214">
        <v>62</v>
      </c>
      <c r="BH77" s="214">
        <v>322</v>
      </c>
    </row>
    <row r="78" spans="1:60" x14ac:dyDescent="0.2">
      <c r="A78" s="213" t="s">
        <v>656</v>
      </c>
      <c r="B78" s="214"/>
      <c r="C78" s="214"/>
      <c r="D78" s="214"/>
      <c r="E78" s="214"/>
      <c r="F78" s="214"/>
      <c r="G78" s="214"/>
      <c r="H78" s="214"/>
      <c r="I78" s="214"/>
      <c r="J78" s="214"/>
      <c r="K78" s="214"/>
      <c r="L78" s="214"/>
      <c r="M78" s="214"/>
      <c r="N78" s="214"/>
      <c r="O78" s="214"/>
      <c r="P78" s="214"/>
      <c r="Q78" s="214"/>
      <c r="R78" s="214"/>
      <c r="S78" s="214"/>
      <c r="T78" s="214"/>
      <c r="U78" s="214"/>
      <c r="V78" s="214"/>
      <c r="W78" s="214"/>
      <c r="X78" s="214"/>
      <c r="Y78" s="214"/>
      <c r="Z78" s="214"/>
      <c r="AA78" s="214">
        <v>4</v>
      </c>
      <c r="AB78" s="214"/>
      <c r="AC78" s="214">
        <v>4</v>
      </c>
      <c r="AD78" s="214"/>
      <c r="AE78" s="214"/>
      <c r="AF78" s="214"/>
      <c r="AG78" s="214"/>
      <c r="AH78" s="214"/>
      <c r="AI78" s="214"/>
      <c r="AJ78" s="214"/>
      <c r="AK78" s="214"/>
      <c r="AL78" s="214"/>
      <c r="AM78" s="214"/>
      <c r="AN78" s="214"/>
      <c r="AO78" s="214"/>
      <c r="AP78" s="214"/>
      <c r="AQ78" s="214"/>
      <c r="AR78" s="214"/>
      <c r="AS78" s="214"/>
      <c r="AT78" s="214"/>
      <c r="AU78" s="214"/>
      <c r="AV78" s="214"/>
      <c r="AW78" s="214"/>
      <c r="AX78" s="214"/>
      <c r="AY78" s="214"/>
      <c r="AZ78" s="214"/>
      <c r="BA78" s="214"/>
      <c r="BB78" s="214"/>
      <c r="BC78" s="214"/>
      <c r="BD78" s="214"/>
      <c r="BE78" s="214"/>
      <c r="BF78" s="214"/>
      <c r="BG78" s="214"/>
      <c r="BH78" s="214">
        <v>4</v>
      </c>
    </row>
    <row r="79" spans="1:60" x14ac:dyDescent="0.2">
      <c r="A79" s="213" t="s">
        <v>502</v>
      </c>
      <c r="B79" s="214"/>
      <c r="C79" s="214"/>
      <c r="D79" s="214"/>
      <c r="E79" s="214"/>
      <c r="F79" s="214"/>
      <c r="G79" s="214"/>
      <c r="H79" s="214"/>
      <c r="I79" s="214"/>
      <c r="J79" s="214"/>
      <c r="K79" s="214"/>
      <c r="L79" s="214"/>
      <c r="M79" s="214"/>
      <c r="N79" s="214"/>
      <c r="O79" s="214"/>
      <c r="P79" s="214"/>
      <c r="Q79" s="214"/>
      <c r="R79" s="214"/>
      <c r="S79" s="214"/>
      <c r="T79" s="214"/>
      <c r="U79" s="214"/>
      <c r="V79" s="214"/>
      <c r="W79" s="214"/>
      <c r="X79" s="214"/>
      <c r="Y79" s="214"/>
      <c r="Z79" s="214"/>
      <c r="AA79" s="214">
        <v>3</v>
      </c>
      <c r="AB79" s="214">
        <v>6</v>
      </c>
      <c r="AC79" s="214">
        <v>9</v>
      </c>
      <c r="AD79" s="214">
        <v>3</v>
      </c>
      <c r="AE79" s="214"/>
      <c r="AF79" s="214">
        <v>3</v>
      </c>
      <c r="AG79" s="214">
        <v>1</v>
      </c>
      <c r="AH79" s="214"/>
      <c r="AI79" s="214">
        <v>1</v>
      </c>
      <c r="AJ79" s="214"/>
      <c r="AK79" s="214"/>
      <c r="AL79" s="214"/>
      <c r="AM79" s="214"/>
      <c r="AN79" s="214"/>
      <c r="AO79" s="214"/>
      <c r="AP79" s="214"/>
      <c r="AQ79" s="214"/>
      <c r="AR79" s="214"/>
      <c r="AS79" s="214">
        <v>44</v>
      </c>
      <c r="AT79" s="214">
        <v>9</v>
      </c>
      <c r="AU79" s="214">
        <v>53</v>
      </c>
      <c r="AV79" s="214"/>
      <c r="AW79" s="214"/>
      <c r="AX79" s="214"/>
      <c r="AY79" s="214">
        <v>202</v>
      </c>
      <c r="AZ79" s="214"/>
      <c r="BA79" s="214">
        <v>202</v>
      </c>
      <c r="BB79" s="214">
        <v>6</v>
      </c>
      <c r="BC79" s="214"/>
      <c r="BD79" s="214">
        <v>6</v>
      </c>
      <c r="BE79" s="214">
        <v>28</v>
      </c>
      <c r="BF79" s="214"/>
      <c r="BG79" s="214">
        <v>28</v>
      </c>
      <c r="BH79" s="214">
        <v>302</v>
      </c>
    </row>
    <row r="80" spans="1:60" x14ac:dyDescent="0.2">
      <c r="A80" s="213" t="s">
        <v>571</v>
      </c>
      <c r="B80" s="214"/>
      <c r="C80" s="214"/>
      <c r="D80" s="214"/>
      <c r="E80" s="214"/>
      <c r="F80" s="214"/>
      <c r="G80" s="214"/>
      <c r="H80" s="214"/>
      <c r="I80" s="214"/>
      <c r="J80" s="214"/>
      <c r="K80" s="214"/>
      <c r="L80" s="214"/>
      <c r="M80" s="214"/>
      <c r="N80" s="214"/>
      <c r="O80" s="214">
        <v>1</v>
      </c>
      <c r="P80" s="214"/>
      <c r="Q80" s="214">
        <v>1</v>
      </c>
      <c r="R80" s="214"/>
      <c r="S80" s="214"/>
      <c r="T80" s="214"/>
      <c r="U80" s="214"/>
      <c r="V80" s="214"/>
      <c r="W80" s="214"/>
      <c r="X80" s="214"/>
      <c r="Y80" s="214"/>
      <c r="Z80" s="214"/>
      <c r="AA80" s="214">
        <v>39</v>
      </c>
      <c r="AB80" s="214">
        <v>46</v>
      </c>
      <c r="AC80" s="214">
        <v>85</v>
      </c>
      <c r="AD80" s="214"/>
      <c r="AE80" s="214"/>
      <c r="AF80" s="214"/>
      <c r="AG80" s="214"/>
      <c r="AH80" s="214"/>
      <c r="AI80" s="214"/>
      <c r="AJ80" s="214"/>
      <c r="AK80" s="214"/>
      <c r="AL80" s="214"/>
      <c r="AM80" s="214"/>
      <c r="AN80" s="214"/>
      <c r="AO80" s="214"/>
      <c r="AP80" s="214"/>
      <c r="AQ80" s="214"/>
      <c r="AR80" s="214"/>
      <c r="AS80" s="214"/>
      <c r="AT80" s="214"/>
      <c r="AU80" s="214"/>
      <c r="AV80" s="214"/>
      <c r="AW80" s="214"/>
      <c r="AX80" s="214"/>
      <c r="AY80" s="214"/>
      <c r="AZ80" s="214"/>
      <c r="BA80" s="214"/>
      <c r="BB80" s="214"/>
      <c r="BC80" s="214"/>
      <c r="BD80" s="214"/>
      <c r="BE80" s="214"/>
      <c r="BF80" s="214"/>
      <c r="BG80" s="214"/>
      <c r="BH80" s="214">
        <v>86</v>
      </c>
    </row>
    <row r="81" spans="1:60" x14ac:dyDescent="0.2">
      <c r="A81" s="213" t="s">
        <v>501</v>
      </c>
      <c r="B81" s="214"/>
      <c r="C81" s="214"/>
      <c r="D81" s="214"/>
      <c r="E81" s="214"/>
      <c r="F81" s="214"/>
      <c r="G81" s="214"/>
      <c r="H81" s="214"/>
      <c r="I81" s="214"/>
      <c r="J81" s="214"/>
      <c r="K81" s="214"/>
      <c r="L81" s="214"/>
      <c r="M81" s="214"/>
      <c r="N81" s="214"/>
      <c r="O81" s="214"/>
      <c r="P81" s="214"/>
      <c r="Q81" s="214"/>
      <c r="R81" s="214"/>
      <c r="S81" s="214"/>
      <c r="T81" s="214"/>
      <c r="U81" s="214"/>
      <c r="V81" s="214"/>
      <c r="W81" s="214"/>
      <c r="X81" s="214"/>
      <c r="Y81" s="214"/>
      <c r="Z81" s="214"/>
      <c r="AA81" s="214">
        <v>3</v>
      </c>
      <c r="AB81" s="214">
        <v>3</v>
      </c>
      <c r="AC81" s="214">
        <v>6</v>
      </c>
      <c r="AD81" s="214"/>
      <c r="AE81" s="214"/>
      <c r="AF81" s="214"/>
      <c r="AG81" s="214"/>
      <c r="AH81" s="214"/>
      <c r="AI81" s="214"/>
      <c r="AJ81" s="214"/>
      <c r="AK81" s="214"/>
      <c r="AL81" s="214"/>
      <c r="AM81" s="214"/>
      <c r="AN81" s="214"/>
      <c r="AO81" s="214"/>
      <c r="AP81" s="214"/>
      <c r="AQ81" s="214"/>
      <c r="AR81" s="214"/>
      <c r="AS81" s="214"/>
      <c r="AT81" s="214"/>
      <c r="AU81" s="214"/>
      <c r="AV81" s="214"/>
      <c r="AW81" s="214"/>
      <c r="AX81" s="214"/>
      <c r="AY81" s="214"/>
      <c r="AZ81" s="214"/>
      <c r="BA81" s="214"/>
      <c r="BB81" s="214"/>
      <c r="BC81" s="214"/>
      <c r="BD81" s="214"/>
      <c r="BE81" s="214"/>
      <c r="BF81" s="214"/>
      <c r="BG81" s="214"/>
      <c r="BH81" s="214">
        <v>6</v>
      </c>
    </row>
    <row r="82" spans="1:60" x14ac:dyDescent="0.2">
      <c r="A82" s="213" t="s">
        <v>132</v>
      </c>
      <c r="B82" s="214">
        <v>33</v>
      </c>
      <c r="C82" s="214">
        <v>44</v>
      </c>
      <c r="D82" s="214">
        <v>77</v>
      </c>
      <c r="E82" s="214">
        <v>105</v>
      </c>
      <c r="F82" s="214">
        <v>90</v>
      </c>
      <c r="G82" s="214">
        <v>195</v>
      </c>
      <c r="H82" s="214">
        <v>226</v>
      </c>
      <c r="I82" s="214">
        <v>226</v>
      </c>
      <c r="J82" s="214"/>
      <c r="K82" s="214"/>
      <c r="L82" s="214">
        <v>12</v>
      </c>
      <c r="M82" s="214">
        <v>9</v>
      </c>
      <c r="N82" s="214">
        <v>21</v>
      </c>
      <c r="O82" s="214"/>
      <c r="P82" s="214"/>
      <c r="Q82" s="214"/>
      <c r="R82" s="214">
        <v>3</v>
      </c>
      <c r="S82" s="214">
        <v>1</v>
      </c>
      <c r="T82" s="214">
        <v>4</v>
      </c>
      <c r="U82" s="214"/>
      <c r="V82" s="214">
        <v>0</v>
      </c>
      <c r="W82" s="214">
        <v>0</v>
      </c>
      <c r="X82" s="214"/>
      <c r="Y82" s="214"/>
      <c r="Z82" s="214"/>
      <c r="AA82" s="214"/>
      <c r="AB82" s="214"/>
      <c r="AC82" s="214"/>
      <c r="AD82" s="214">
        <v>5</v>
      </c>
      <c r="AE82" s="214">
        <v>16</v>
      </c>
      <c r="AF82" s="214">
        <v>21</v>
      </c>
      <c r="AG82" s="214"/>
      <c r="AH82" s="214"/>
      <c r="AI82" s="214"/>
      <c r="AJ82" s="214">
        <v>106</v>
      </c>
      <c r="AK82" s="214">
        <v>128</v>
      </c>
      <c r="AL82" s="214">
        <v>234</v>
      </c>
      <c r="AM82" s="214">
        <v>1</v>
      </c>
      <c r="AN82" s="214">
        <v>1</v>
      </c>
      <c r="AO82" s="214">
        <v>2</v>
      </c>
      <c r="AP82" s="214">
        <v>36</v>
      </c>
      <c r="AQ82" s="214">
        <v>27</v>
      </c>
      <c r="AR82" s="214">
        <v>63</v>
      </c>
      <c r="AS82" s="214">
        <v>23</v>
      </c>
      <c r="AT82" s="214">
        <v>27</v>
      </c>
      <c r="AU82" s="214">
        <v>50</v>
      </c>
      <c r="AV82" s="214">
        <v>84</v>
      </c>
      <c r="AW82" s="214">
        <v>73</v>
      </c>
      <c r="AX82" s="214">
        <v>157</v>
      </c>
      <c r="AY82" s="214">
        <v>18</v>
      </c>
      <c r="AZ82" s="214">
        <v>15</v>
      </c>
      <c r="BA82" s="214">
        <v>33</v>
      </c>
      <c r="BB82" s="214">
        <v>6</v>
      </c>
      <c r="BC82" s="214">
        <v>4</v>
      </c>
      <c r="BD82" s="214">
        <v>10</v>
      </c>
      <c r="BE82" s="214"/>
      <c r="BF82" s="214"/>
      <c r="BG82" s="214"/>
      <c r="BH82" s="214">
        <v>1093</v>
      </c>
    </row>
    <row r="83" spans="1:60" x14ac:dyDescent="0.2">
      <c r="A83" s="213" t="s">
        <v>187</v>
      </c>
      <c r="B83" s="214"/>
      <c r="C83" s="214"/>
      <c r="D83" s="214"/>
      <c r="E83" s="214"/>
      <c r="F83" s="214"/>
      <c r="G83" s="214"/>
      <c r="H83" s="214"/>
      <c r="I83" s="214"/>
      <c r="J83" s="214"/>
      <c r="K83" s="214"/>
      <c r="L83" s="214">
        <v>0</v>
      </c>
      <c r="M83" s="214"/>
      <c r="N83" s="214">
        <v>0</v>
      </c>
      <c r="O83" s="214"/>
      <c r="P83" s="214"/>
      <c r="Q83" s="214"/>
      <c r="R83" s="214"/>
      <c r="S83" s="214"/>
      <c r="T83" s="214"/>
      <c r="U83" s="214"/>
      <c r="V83" s="214"/>
      <c r="W83" s="214"/>
      <c r="X83" s="214"/>
      <c r="Y83" s="214"/>
      <c r="Z83" s="214"/>
      <c r="AA83" s="214"/>
      <c r="AB83" s="214"/>
      <c r="AC83" s="214"/>
      <c r="AD83" s="214">
        <v>4</v>
      </c>
      <c r="AE83" s="214">
        <v>0</v>
      </c>
      <c r="AF83" s="214">
        <v>4</v>
      </c>
      <c r="AG83" s="214"/>
      <c r="AH83" s="214"/>
      <c r="AI83" s="214"/>
      <c r="AJ83" s="214">
        <v>7</v>
      </c>
      <c r="AK83" s="214">
        <v>2</v>
      </c>
      <c r="AL83" s="214">
        <v>9</v>
      </c>
      <c r="AM83" s="214"/>
      <c r="AN83" s="214"/>
      <c r="AO83" s="214"/>
      <c r="AP83" s="214"/>
      <c r="AQ83" s="214"/>
      <c r="AR83" s="214"/>
      <c r="AS83" s="214"/>
      <c r="AT83" s="214"/>
      <c r="AU83" s="214"/>
      <c r="AV83" s="214"/>
      <c r="AW83" s="214"/>
      <c r="AX83" s="214"/>
      <c r="AY83" s="214"/>
      <c r="AZ83" s="214"/>
      <c r="BA83" s="214"/>
      <c r="BB83" s="214"/>
      <c r="BC83" s="214"/>
      <c r="BD83" s="214"/>
      <c r="BE83" s="214"/>
      <c r="BF83" s="214"/>
      <c r="BG83" s="214"/>
      <c r="BH83" s="214">
        <v>13</v>
      </c>
    </row>
    <row r="84" spans="1:60" x14ac:dyDescent="0.2">
      <c r="A84" s="213" t="s">
        <v>135</v>
      </c>
      <c r="B84" s="214">
        <v>15</v>
      </c>
      <c r="C84" s="214">
        <v>17</v>
      </c>
      <c r="D84" s="214">
        <v>32</v>
      </c>
      <c r="E84" s="214">
        <v>3</v>
      </c>
      <c r="F84" s="214">
        <v>5</v>
      </c>
      <c r="G84" s="214">
        <v>8</v>
      </c>
      <c r="H84" s="214">
        <v>50</v>
      </c>
      <c r="I84" s="214">
        <v>50</v>
      </c>
      <c r="J84" s="214">
        <v>311</v>
      </c>
      <c r="K84" s="214">
        <v>311</v>
      </c>
      <c r="L84" s="214"/>
      <c r="M84" s="214"/>
      <c r="N84" s="214"/>
      <c r="O84" s="214">
        <v>3</v>
      </c>
      <c r="P84" s="214"/>
      <c r="Q84" s="214">
        <v>3</v>
      </c>
      <c r="R84" s="214"/>
      <c r="S84" s="214">
        <v>0</v>
      </c>
      <c r="T84" s="214">
        <v>0</v>
      </c>
      <c r="U84" s="214"/>
      <c r="V84" s="214">
        <v>0</v>
      </c>
      <c r="W84" s="214">
        <v>0</v>
      </c>
      <c r="X84" s="214"/>
      <c r="Y84" s="214">
        <v>0</v>
      </c>
      <c r="Z84" s="214">
        <v>0</v>
      </c>
      <c r="AA84" s="214"/>
      <c r="AB84" s="214"/>
      <c r="AC84" s="214"/>
      <c r="AD84" s="214">
        <v>108</v>
      </c>
      <c r="AE84" s="214">
        <v>2</v>
      </c>
      <c r="AF84" s="214">
        <v>110</v>
      </c>
      <c r="AG84" s="214">
        <v>33</v>
      </c>
      <c r="AH84" s="214">
        <v>84</v>
      </c>
      <c r="AI84" s="214">
        <v>117</v>
      </c>
      <c r="AJ84" s="214">
        <v>10</v>
      </c>
      <c r="AK84" s="214">
        <v>10</v>
      </c>
      <c r="AL84" s="214">
        <v>20</v>
      </c>
      <c r="AM84" s="214">
        <v>3</v>
      </c>
      <c r="AN84" s="214">
        <v>1</v>
      </c>
      <c r="AO84" s="214">
        <v>4</v>
      </c>
      <c r="AP84" s="214">
        <v>25</v>
      </c>
      <c r="AQ84" s="214">
        <v>6</v>
      </c>
      <c r="AR84" s="214">
        <v>31</v>
      </c>
      <c r="AS84" s="214">
        <v>115</v>
      </c>
      <c r="AT84" s="214">
        <v>694</v>
      </c>
      <c r="AU84" s="214">
        <v>809</v>
      </c>
      <c r="AV84" s="214">
        <v>10</v>
      </c>
      <c r="AW84" s="214">
        <v>9</v>
      </c>
      <c r="AX84" s="214">
        <v>19</v>
      </c>
      <c r="AY84" s="214">
        <v>136</v>
      </c>
      <c r="AZ84" s="214">
        <v>91</v>
      </c>
      <c r="BA84" s="214">
        <v>227</v>
      </c>
      <c r="BB84" s="214">
        <v>48</v>
      </c>
      <c r="BC84" s="214">
        <v>48</v>
      </c>
      <c r="BD84" s="214">
        <v>96</v>
      </c>
      <c r="BE84" s="214"/>
      <c r="BF84" s="214"/>
      <c r="BG84" s="214"/>
      <c r="BH84" s="214">
        <v>1837</v>
      </c>
    </row>
    <row r="85" spans="1:60" x14ac:dyDescent="0.2">
      <c r="A85" s="213" t="s">
        <v>331</v>
      </c>
      <c r="B85" s="214"/>
      <c r="C85" s="214"/>
      <c r="D85" s="214"/>
      <c r="E85" s="214"/>
      <c r="F85" s="214"/>
      <c r="G85" s="214"/>
      <c r="H85" s="214"/>
      <c r="I85" s="214"/>
      <c r="J85" s="214"/>
      <c r="K85" s="214"/>
      <c r="L85" s="214"/>
      <c r="M85" s="214"/>
      <c r="N85" s="214"/>
      <c r="O85" s="214"/>
      <c r="P85" s="214"/>
      <c r="Q85" s="214"/>
      <c r="R85" s="214"/>
      <c r="S85" s="214"/>
      <c r="T85" s="214"/>
      <c r="U85" s="214"/>
      <c r="V85" s="214"/>
      <c r="W85" s="214"/>
      <c r="X85" s="214"/>
      <c r="Y85" s="214"/>
      <c r="Z85" s="214"/>
      <c r="AA85" s="214"/>
      <c r="AB85" s="214"/>
      <c r="AC85" s="214"/>
      <c r="AD85" s="214"/>
      <c r="AE85" s="214"/>
      <c r="AF85" s="214"/>
      <c r="AG85" s="214"/>
      <c r="AH85" s="214"/>
      <c r="AI85" s="214"/>
      <c r="AJ85" s="214"/>
      <c r="AK85" s="214"/>
      <c r="AL85" s="214"/>
      <c r="AM85" s="214"/>
      <c r="AN85" s="214"/>
      <c r="AO85" s="214"/>
      <c r="AP85" s="214"/>
      <c r="AQ85" s="214"/>
      <c r="AR85" s="214"/>
      <c r="AS85" s="214"/>
      <c r="AT85" s="214">
        <v>1</v>
      </c>
      <c r="AU85" s="214">
        <v>1</v>
      </c>
      <c r="AV85" s="214"/>
      <c r="AW85" s="214"/>
      <c r="AX85" s="214"/>
      <c r="AY85" s="214"/>
      <c r="AZ85" s="214"/>
      <c r="BA85" s="214"/>
      <c r="BB85" s="214"/>
      <c r="BC85" s="214"/>
      <c r="BD85" s="214"/>
      <c r="BE85" s="214"/>
      <c r="BF85" s="214"/>
      <c r="BG85" s="214"/>
      <c r="BH85" s="214">
        <v>1</v>
      </c>
    </row>
    <row r="86" spans="1:60" x14ac:dyDescent="0.2">
      <c r="A86" s="213" t="s">
        <v>481</v>
      </c>
      <c r="B86" s="214"/>
      <c r="C86" s="214"/>
      <c r="D86" s="214"/>
      <c r="E86" s="214"/>
      <c r="F86" s="214"/>
      <c r="G86" s="214"/>
      <c r="H86" s="214"/>
      <c r="I86" s="214"/>
      <c r="J86" s="214"/>
      <c r="K86" s="214"/>
      <c r="L86" s="214">
        <v>12</v>
      </c>
      <c r="M86" s="214">
        <v>16</v>
      </c>
      <c r="N86" s="214">
        <v>28</v>
      </c>
      <c r="O86" s="214">
        <v>1</v>
      </c>
      <c r="P86" s="214"/>
      <c r="Q86" s="214">
        <v>1</v>
      </c>
      <c r="R86" s="214"/>
      <c r="S86" s="214"/>
      <c r="T86" s="214"/>
      <c r="U86" s="214"/>
      <c r="V86" s="214"/>
      <c r="W86" s="214"/>
      <c r="X86" s="214"/>
      <c r="Y86" s="214"/>
      <c r="Z86" s="214"/>
      <c r="AA86" s="214"/>
      <c r="AB86" s="214"/>
      <c r="AC86" s="214"/>
      <c r="AD86" s="214"/>
      <c r="AE86" s="214"/>
      <c r="AF86" s="214"/>
      <c r="AG86" s="214"/>
      <c r="AH86" s="214"/>
      <c r="AI86" s="214"/>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v>29</v>
      </c>
    </row>
    <row r="87" spans="1:60" x14ac:dyDescent="0.2">
      <c r="A87" s="213" t="s">
        <v>350</v>
      </c>
      <c r="B87" s="214"/>
      <c r="C87" s="214"/>
      <c r="D87" s="214"/>
      <c r="E87" s="214"/>
      <c r="F87" s="214"/>
      <c r="G87" s="214"/>
      <c r="H87" s="214"/>
      <c r="I87" s="214"/>
      <c r="J87" s="214"/>
      <c r="K87" s="214"/>
      <c r="L87" s="214"/>
      <c r="M87" s="214"/>
      <c r="N87" s="214"/>
      <c r="O87" s="214">
        <v>1</v>
      </c>
      <c r="P87" s="214"/>
      <c r="Q87" s="214">
        <v>1</v>
      </c>
      <c r="R87" s="214"/>
      <c r="S87" s="214"/>
      <c r="T87" s="214"/>
      <c r="U87" s="214"/>
      <c r="V87" s="214"/>
      <c r="W87" s="214"/>
      <c r="X87" s="214"/>
      <c r="Y87" s="214">
        <v>0</v>
      </c>
      <c r="Z87" s="214">
        <v>0</v>
      </c>
      <c r="AA87" s="214">
        <v>130</v>
      </c>
      <c r="AB87" s="214">
        <v>61</v>
      </c>
      <c r="AC87" s="214">
        <v>191</v>
      </c>
      <c r="AD87" s="214"/>
      <c r="AE87" s="214"/>
      <c r="AF87" s="214"/>
      <c r="AG87" s="214"/>
      <c r="AH87" s="214"/>
      <c r="AI87" s="214"/>
      <c r="AJ87" s="214"/>
      <c r="AK87" s="214"/>
      <c r="AL87" s="214"/>
      <c r="AM87" s="214"/>
      <c r="AN87" s="214"/>
      <c r="AO87" s="214"/>
      <c r="AP87" s="214"/>
      <c r="AQ87" s="214"/>
      <c r="AR87" s="214"/>
      <c r="AS87" s="214"/>
      <c r="AT87" s="214"/>
      <c r="AU87" s="214"/>
      <c r="AV87" s="214"/>
      <c r="AW87" s="214"/>
      <c r="AX87" s="214"/>
      <c r="AY87" s="214"/>
      <c r="AZ87" s="214"/>
      <c r="BA87" s="214"/>
      <c r="BB87" s="214">
        <v>1</v>
      </c>
      <c r="BC87" s="214"/>
      <c r="BD87" s="214">
        <v>1</v>
      </c>
      <c r="BE87" s="214">
        <v>20</v>
      </c>
      <c r="BF87" s="214">
        <v>15</v>
      </c>
      <c r="BG87" s="214">
        <v>35</v>
      </c>
      <c r="BH87" s="214">
        <v>228</v>
      </c>
    </row>
    <row r="88" spans="1:60" x14ac:dyDescent="0.2">
      <c r="A88" s="213" t="s">
        <v>788</v>
      </c>
      <c r="B88" s="214"/>
      <c r="C88" s="214"/>
      <c r="D88" s="214"/>
      <c r="E88" s="214"/>
      <c r="F88" s="214"/>
      <c r="G88" s="214"/>
      <c r="H88" s="214"/>
      <c r="I88" s="214"/>
      <c r="J88" s="214"/>
      <c r="K88" s="214"/>
      <c r="L88" s="214"/>
      <c r="M88" s="214"/>
      <c r="N88" s="214"/>
      <c r="O88" s="214"/>
      <c r="P88" s="214"/>
      <c r="Q88" s="214"/>
      <c r="R88" s="214"/>
      <c r="S88" s="214"/>
      <c r="T88" s="214"/>
      <c r="U88" s="214"/>
      <c r="V88" s="214"/>
      <c r="W88" s="214"/>
      <c r="X88" s="214"/>
      <c r="Y88" s="214"/>
      <c r="Z88" s="214"/>
      <c r="AA88" s="214"/>
      <c r="AB88" s="214"/>
      <c r="AC88" s="214"/>
      <c r="AD88" s="214">
        <v>13</v>
      </c>
      <c r="AE88" s="214"/>
      <c r="AF88" s="214">
        <v>13</v>
      </c>
      <c r="AG88" s="214"/>
      <c r="AH88" s="214"/>
      <c r="AI88" s="214"/>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v>13</v>
      </c>
    </row>
    <row r="89" spans="1:60" x14ac:dyDescent="0.2">
      <c r="A89" s="213" t="s">
        <v>687</v>
      </c>
      <c r="B89" s="214"/>
      <c r="C89" s="214"/>
      <c r="D89" s="214"/>
      <c r="E89" s="214"/>
      <c r="F89" s="214"/>
      <c r="G89" s="214"/>
      <c r="H89" s="214"/>
      <c r="I89" s="214"/>
      <c r="J89" s="214">
        <v>44</v>
      </c>
      <c r="K89" s="214">
        <v>44</v>
      </c>
      <c r="L89" s="214">
        <v>145</v>
      </c>
      <c r="M89" s="214">
        <v>98</v>
      </c>
      <c r="N89" s="214">
        <v>243</v>
      </c>
      <c r="O89" s="214"/>
      <c r="P89" s="214"/>
      <c r="Q89" s="214"/>
      <c r="R89" s="214"/>
      <c r="S89" s="214"/>
      <c r="T89" s="214"/>
      <c r="U89" s="214"/>
      <c r="V89" s="214"/>
      <c r="W89" s="214"/>
      <c r="X89" s="214"/>
      <c r="Y89" s="214"/>
      <c r="Z89" s="214"/>
      <c r="AA89" s="214"/>
      <c r="AB89" s="214"/>
      <c r="AC89" s="214"/>
      <c r="AD89" s="214"/>
      <c r="AE89" s="214"/>
      <c r="AF89" s="214"/>
      <c r="AG89" s="214"/>
      <c r="AH89" s="214"/>
      <c r="AI89" s="214"/>
      <c r="AJ89" s="214"/>
      <c r="AK89" s="214"/>
      <c r="AL89" s="214"/>
      <c r="AM89" s="214"/>
      <c r="AN89" s="214"/>
      <c r="AO89" s="214"/>
      <c r="AP89" s="214"/>
      <c r="AQ89" s="214"/>
      <c r="AR89" s="214"/>
      <c r="AS89" s="214">
        <v>30</v>
      </c>
      <c r="AT89" s="214">
        <v>23</v>
      </c>
      <c r="AU89" s="214">
        <v>53</v>
      </c>
      <c r="AV89" s="214">
        <v>1</v>
      </c>
      <c r="AW89" s="214"/>
      <c r="AX89" s="214">
        <v>1</v>
      </c>
      <c r="AY89" s="214"/>
      <c r="AZ89" s="214"/>
      <c r="BA89" s="214"/>
      <c r="BB89" s="214">
        <v>18</v>
      </c>
      <c r="BC89" s="214">
        <v>10</v>
      </c>
      <c r="BD89" s="214">
        <v>28</v>
      </c>
      <c r="BE89" s="214"/>
      <c r="BF89" s="214"/>
      <c r="BG89" s="214"/>
      <c r="BH89" s="214">
        <v>369</v>
      </c>
    </row>
    <row r="90" spans="1:60" x14ac:dyDescent="0.2">
      <c r="A90" s="213" t="s">
        <v>189</v>
      </c>
      <c r="B90" s="214">
        <v>492</v>
      </c>
      <c r="C90" s="214">
        <v>496</v>
      </c>
      <c r="D90" s="214">
        <v>988</v>
      </c>
      <c r="E90" s="214"/>
      <c r="F90" s="214"/>
      <c r="G90" s="214"/>
      <c r="H90" s="214">
        <v>433</v>
      </c>
      <c r="I90" s="214">
        <v>433</v>
      </c>
      <c r="J90" s="214"/>
      <c r="K90" s="214"/>
      <c r="L90" s="214"/>
      <c r="M90" s="214"/>
      <c r="N90" s="214"/>
      <c r="O90" s="214"/>
      <c r="P90" s="214"/>
      <c r="Q90" s="214"/>
      <c r="R90" s="214"/>
      <c r="S90" s="214"/>
      <c r="T90" s="214"/>
      <c r="U90" s="214"/>
      <c r="V90" s="214"/>
      <c r="W90" s="214"/>
      <c r="X90" s="214"/>
      <c r="Y90" s="214"/>
      <c r="Z90" s="214"/>
      <c r="AA90" s="214"/>
      <c r="AB90" s="214"/>
      <c r="AC90" s="214"/>
      <c r="AD90" s="214"/>
      <c r="AE90" s="214"/>
      <c r="AF90" s="214"/>
      <c r="AG90" s="214"/>
      <c r="AH90" s="214"/>
      <c r="AI90" s="214"/>
      <c r="AJ90" s="214">
        <v>193</v>
      </c>
      <c r="AK90" s="214">
        <v>93</v>
      </c>
      <c r="AL90" s="214">
        <v>286</v>
      </c>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v>1707</v>
      </c>
    </row>
    <row r="91" spans="1:60" x14ac:dyDescent="0.2">
      <c r="A91" s="213" t="s">
        <v>268</v>
      </c>
      <c r="B91" s="214">
        <v>364</v>
      </c>
      <c r="C91" s="214">
        <v>9</v>
      </c>
      <c r="D91" s="214">
        <v>373</v>
      </c>
      <c r="E91" s="214"/>
      <c r="F91" s="214"/>
      <c r="G91" s="214"/>
      <c r="H91" s="214">
        <v>2</v>
      </c>
      <c r="I91" s="214">
        <v>2</v>
      </c>
      <c r="J91" s="214"/>
      <c r="K91" s="214"/>
      <c r="L91" s="214"/>
      <c r="M91" s="214"/>
      <c r="N91" s="214"/>
      <c r="O91" s="214"/>
      <c r="P91" s="214"/>
      <c r="Q91" s="214"/>
      <c r="R91" s="214"/>
      <c r="S91" s="214"/>
      <c r="T91" s="214"/>
      <c r="U91" s="214"/>
      <c r="V91" s="214"/>
      <c r="W91" s="214"/>
      <c r="X91" s="214"/>
      <c r="Y91" s="214"/>
      <c r="Z91" s="214"/>
      <c r="AA91" s="214"/>
      <c r="AB91" s="214"/>
      <c r="AC91" s="214"/>
      <c r="AD91" s="214"/>
      <c r="AE91" s="214"/>
      <c r="AF91" s="214"/>
      <c r="AG91" s="214"/>
      <c r="AH91" s="214"/>
      <c r="AI91" s="214"/>
      <c r="AJ91" s="214">
        <v>37</v>
      </c>
      <c r="AK91" s="214"/>
      <c r="AL91" s="214">
        <v>37</v>
      </c>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v>412</v>
      </c>
    </row>
    <row r="92" spans="1:60" x14ac:dyDescent="0.2">
      <c r="A92" s="213" t="s">
        <v>980</v>
      </c>
      <c r="B92" s="214"/>
      <c r="C92" s="214"/>
      <c r="D92" s="214"/>
      <c r="E92" s="214"/>
      <c r="F92" s="214"/>
      <c r="G92" s="214"/>
      <c r="H92" s="214"/>
      <c r="I92" s="214"/>
      <c r="J92" s="214"/>
      <c r="K92" s="214"/>
      <c r="L92" s="214"/>
      <c r="M92" s="214"/>
      <c r="N92" s="214"/>
      <c r="O92" s="214">
        <v>1</v>
      </c>
      <c r="P92" s="214"/>
      <c r="Q92" s="214">
        <v>1</v>
      </c>
      <c r="R92" s="214"/>
      <c r="S92" s="214"/>
      <c r="T92" s="214"/>
      <c r="U92" s="214"/>
      <c r="V92" s="214"/>
      <c r="W92" s="214"/>
      <c r="X92" s="214"/>
      <c r="Y92" s="214"/>
      <c r="Z92" s="214"/>
      <c r="AA92" s="214">
        <v>1</v>
      </c>
      <c r="AB92" s="214"/>
      <c r="AC92" s="214">
        <v>1</v>
      </c>
      <c r="AD92" s="214"/>
      <c r="AE92" s="214"/>
      <c r="AF92" s="214"/>
      <c r="AG92" s="214"/>
      <c r="AH92" s="214"/>
      <c r="AI92" s="214"/>
      <c r="AJ92" s="214"/>
      <c r="AK92" s="214"/>
      <c r="AL92" s="214"/>
      <c r="AM92" s="214"/>
      <c r="AN92" s="214"/>
      <c r="AO92" s="214"/>
      <c r="AP92" s="214"/>
      <c r="AQ92" s="214"/>
      <c r="AR92" s="214"/>
      <c r="AS92" s="214"/>
      <c r="AT92" s="214"/>
      <c r="AU92" s="214"/>
      <c r="AV92" s="214"/>
      <c r="AW92" s="214"/>
      <c r="AX92" s="214"/>
      <c r="AY92" s="214"/>
      <c r="AZ92" s="214">
        <v>1</v>
      </c>
      <c r="BA92" s="214">
        <v>1</v>
      </c>
      <c r="BB92" s="214"/>
      <c r="BC92" s="214"/>
      <c r="BD92" s="214"/>
      <c r="BE92" s="214"/>
      <c r="BF92" s="214"/>
      <c r="BG92" s="214"/>
      <c r="BH92" s="214">
        <v>3</v>
      </c>
    </row>
    <row r="93" spans="1:60" x14ac:dyDescent="0.2">
      <c r="A93" s="213" t="s">
        <v>309</v>
      </c>
      <c r="B93" s="214">
        <v>6</v>
      </c>
      <c r="C93" s="214"/>
      <c r="D93" s="214">
        <v>6</v>
      </c>
      <c r="E93" s="214"/>
      <c r="F93" s="214"/>
      <c r="G93" s="214"/>
      <c r="H93" s="214">
        <v>7</v>
      </c>
      <c r="I93" s="214">
        <v>7</v>
      </c>
      <c r="J93" s="214"/>
      <c r="K93" s="214"/>
      <c r="L93" s="214"/>
      <c r="M93" s="214"/>
      <c r="N93" s="214"/>
      <c r="O93" s="214"/>
      <c r="P93" s="214"/>
      <c r="Q93" s="214"/>
      <c r="R93" s="214"/>
      <c r="S93" s="214"/>
      <c r="T93" s="214"/>
      <c r="U93" s="214"/>
      <c r="V93" s="214"/>
      <c r="W93" s="214"/>
      <c r="X93" s="214"/>
      <c r="Y93" s="214"/>
      <c r="Z93" s="214"/>
      <c r="AA93" s="214"/>
      <c r="AB93" s="214"/>
      <c r="AC93" s="214"/>
      <c r="AD93" s="214"/>
      <c r="AE93" s="214"/>
      <c r="AF93" s="214"/>
      <c r="AG93" s="214"/>
      <c r="AH93" s="214"/>
      <c r="AI93" s="214"/>
      <c r="AJ93" s="214"/>
      <c r="AK93" s="214"/>
      <c r="AL93" s="214"/>
      <c r="AM93" s="214"/>
      <c r="AN93" s="214"/>
      <c r="AO93" s="214"/>
      <c r="AP93" s="214"/>
      <c r="AQ93" s="214"/>
      <c r="AR93" s="214"/>
      <c r="AS93" s="214"/>
      <c r="AT93" s="214"/>
      <c r="AU93" s="214"/>
      <c r="AV93" s="214">
        <v>4</v>
      </c>
      <c r="AW93" s="214">
        <v>2</v>
      </c>
      <c r="AX93" s="214">
        <v>6</v>
      </c>
      <c r="AY93" s="214"/>
      <c r="AZ93" s="214"/>
      <c r="BA93" s="214"/>
      <c r="BB93" s="214"/>
      <c r="BC93" s="214"/>
      <c r="BD93" s="214"/>
      <c r="BE93" s="214"/>
      <c r="BF93" s="214"/>
      <c r="BG93" s="214"/>
      <c r="BH93" s="214">
        <v>19</v>
      </c>
    </row>
    <row r="94" spans="1:60" x14ac:dyDescent="0.2">
      <c r="A94" s="213" t="s">
        <v>487</v>
      </c>
      <c r="B94" s="214"/>
      <c r="C94" s="214"/>
      <c r="D94" s="214"/>
      <c r="E94" s="214"/>
      <c r="F94" s="214"/>
      <c r="G94" s="214"/>
      <c r="H94" s="214"/>
      <c r="I94" s="214"/>
      <c r="J94" s="214"/>
      <c r="K94" s="214"/>
      <c r="L94" s="214"/>
      <c r="M94" s="214"/>
      <c r="N94" s="214"/>
      <c r="O94" s="214">
        <v>19</v>
      </c>
      <c r="P94" s="214">
        <v>1</v>
      </c>
      <c r="Q94" s="214">
        <v>20</v>
      </c>
      <c r="R94" s="214"/>
      <c r="S94" s="214"/>
      <c r="T94" s="214"/>
      <c r="U94" s="214"/>
      <c r="V94" s="214"/>
      <c r="W94" s="214"/>
      <c r="X94" s="214"/>
      <c r="Y94" s="214"/>
      <c r="Z94" s="214"/>
      <c r="AA94" s="214"/>
      <c r="AB94" s="214"/>
      <c r="AC94" s="214"/>
      <c r="AD94" s="214">
        <v>1</v>
      </c>
      <c r="AE94" s="214"/>
      <c r="AF94" s="214">
        <v>1</v>
      </c>
      <c r="AG94" s="214"/>
      <c r="AH94" s="214"/>
      <c r="AI94" s="214"/>
      <c r="AJ94" s="214"/>
      <c r="AK94" s="214"/>
      <c r="AL94" s="214"/>
      <c r="AM94" s="214"/>
      <c r="AN94" s="214"/>
      <c r="AO94" s="214"/>
      <c r="AP94" s="214"/>
      <c r="AQ94" s="214"/>
      <c r="AR94" s="214"/>
      <c r="AS94" s="214"/>
      <c r="AT94" s="214"/>
      <c r="AU94" s="214"/>
      <c r="AV94" s="214"/>
      <c r="AW94" s="214"/>
      <c r="AX94" s="214"/>
      <c r="AY94" s="214"/>
      <c r="AZ94" s="214"/>
      <c r="BA94" s="214"/>
      <c r="BB94" s="214"/>
      <c r="BC94" s="214"/>
      <c r="BD94" s="214"/>
      <c r="BE94" s="214"/>
      <c r="BF94" s="214"/>
      <c r="BG94" s="214"/>
      <c r="BH94" s="214">
        <v>21</v>
      </c>
    </row>
    <row r="95" spans="1:60" x14ac:dyDescent="0.2">
      <c r="A95" s="213" t="s">
        <v>603</v>
      </c>
      <c r="B95" s="214">
        <v>1</v>
      </c>
      <c r="C95" s="214"/>
      <c r="D95" s="214">
        <v>1</v>
      </c>
      <c r="E95" s="214"/>
      <c r="F95" s="214"/>
      <c r="G95" s="214"/>
      <c r="H95" s="214"/>
      <c r="I95" s="214"/>
      <c r="J95" s="214"/>
      <c r="K95" s="214"/>
      <c r="L95" s="214"/>
      <c r="M95" s="214"/>
      <c r="N95" s="214"/>
      <c r="O95" s="214"/>
      <c r="P95" s="214"/>
      <c r="Q95" s="214"/>
      <c r="R95" s="214"/>
      <c r="S95" s="214"/>
      <c r="T95" s="214"/>
      <c r="U95" s="214"/>
      <c r="V95" s="214"/>
      <c r="W95" s="214"/>
      <c r="X95" s="214"/>
      <c r="Y95" s="214"/>
      <c r="Z95" s="214"/>
      <c r="AA95" s="214"/>
      <c r="AB95" s="214"/>
      <c r="AC95" s="214"/>
      <c r="AD95" s="214"/>
      <c r="AE95" s="214"/>
      <c r="AF95" s="214"/>
      <c r="AG95" s="214"/>
      <c r="AH95" s="214"/>
      <c r="AI95" s="214"/>
      <c r="AJ95" s="214"/>
      <c r="AK95" s="214"/>
      <c r="AL95" s="214"/>
      <c r="AM95" s="214"/>
      <c r="AN95" s="214"/>
      <c r="AO95" s="214"/>
      <c r="AP95" s="214"/>
      <c r="AQ95" s="214"/>
      <c r="AR95" s="214"/>
      <c r="AS95" s="214"/>
      <c r="AT95" s="214"/>
      <c r="AU95" s="214"/>
      <c r="AV95" s="214"/>
      <c r="AW95" s="214"/>
      <c r="AX95" s="214"/>
      <c r="AY95" s="214"/>
      <c r="AZ95" s="214"/>
      <c r="BA95" s="214"/>
      <c r="BB95" s="214"/>
      <c r="BC95" s="214"/>
      <c r="BD95" s="214"/>
      <c r="BE95" s="214"/>
      <c r="BF95" s="214"/>
      <c r="BG95" s="214"/>
      <c r="BH95" s="214">
        <v>1</v>
      </c>
    </row>
    <row r="96" spans="1:60" x14ac:dyDescent="0.2">
      <c r="A96" s="213" t="s">
        <v>482</v>
      </c>
      <c r="B96" s="214"/>
      <c r="C96" s="214"/>
      <c r="D96" s="214"/>
      <c r="E96" s="214"/>
      <c r="F96" s="214"/>
      <c r="G96" s="214"/>
      <c r="H96" s="214">
        <v>10</v>
      </c>
      <c r="I96" s="214">
        <v>10</v>
      </c>
      <c r="J96" s="214"/>
      <c r="K96" s="214"/>
      <c r="L96" s="214">
        <v>6</v>
      </c>
      <c r="M96" s="214">
        <v>3</v>
      </c>
      <c r="N96" s="214">
        <v>9</v>
      </c>
      <c r="O96" s="214">
        <v>2</v>
      </c>
      <c r="P96" s="214">
        <v>2</v>
      </c>
      <c r="Q96" s="214">
        <v>4</v>
      </c>
      <c r="R96" s="214"/>
      <c r="S96" s="214"/>
      <c r="T96" s="214"/>
      <c r="U96" s="214"/>
      <c r="V96" s="214"/>
      <c r="W96" s="214"/>
      <c r="X96" s="214"/>
      <c r="Y96" s="214"/>
      <c r="Z96" s="214"/>
      <c r="AA96" s="214"/>
      <c r="AB96" s="214">
        <v>1</v>
      </c>
      <c r="AC96" s="214">
        <v>1</v>
      </c>
      <c r="AD96" s="214"/>
      <c r="AE96" s="214"/>
      <c r="AF96" s="214"/>
      <c r="AG96" s="214"/>
      <c r="AH96" s="214"/>
      <c r="AI96" s="214"/>
      <c r="AJ96" s="214"/>
      <c r="AK96" s="214"/>
      <c r="AL96" s="214"/>
      <c r="AM96" s="214"/>
      <c r="AN96" s="214"/>
      <c r="AO96" s="214"/>
      <c r="AP96" s="214">
        <v>1</v>
      </c>
      <c r="AQ96" s="214"/>
      <c r="AR96" s="214">
        <v>1</v>
      </c>
      <c r="AS96" s="214">
        <v>5</v>
      </c>
      <c r="AT96" s="214"/>
      <c r="AU96" s="214">
        <v>5</v>
      </c>
      <c r="AV96" s="214"/>
      <c r="AW96" s="214"/>
      <c r="AX96" s="214"/>
      <c r="AY96" s="214"/>
      <c r="AZ96" s="214"/>
      <c r="BA96" s="214"/>
      <c r="BB96" s="214"/>
      <c r="BC96" s="214"/>
      <c r="BD96" s="214"/>
      <c r="BE96" s="214"/>
      <c r="BF96" s="214"/>
      <c r="BG96" s="214"/>
      <c r="BH96" s="214">
        <v>30</v>
      </c>
    </row>
    <row r="97" spans="1:60" x14ac:dyDescent="0.2">
      <c r="A97" s="213" t="s">
        <v>494</v>
      </c>
      <c r="B97" s="214"/>
      <c r="C97" s="214"/>
      <c r="D97" s="214"/>
      <c r="E97" s="214"/>
      <c r="F97" s="214"/>
      <c r="G97" s="214"/>
      <c r="H97" s="214"/>
      <c r="I97" s="214"/>
      <c r="J97" s="214"/>
      <c r="K97" s="214"/>
      <c r="L97" s="214"/>
      <c r="M97" s="214"/>
      <c r="N97" s="214"/>
      <c r="O97" s="214"/>
      <c r="P97" s="214"/>
      <c r="Q97" s="214"/>
      <c r="R97" s="214"/>
      <c r="S97" s="214"/>
      <c r="T97" s="214"/>
      <c r="U97" s="214"/>
      <c r="V97" s="214"/>
      <c r="W97" s="214"/>
      <c r="X97" s="214"/>
      <c r="Y97" s="214">
        <v>1</v>
      </c>
      <c r="Z97" s="214">
        <v>1</v>
      </c>
      <c r="AA97" s="214"/>
      <c r="AB97" s="214">
        <v>3</v>
      </c>
      <c r="AC97" s="214">
        <v>3</v>
      </c>
      <c r="AD97" s="214"/>
      <c r="AE97" s="214"/>
      <c r="AF97" s="214"/>
      <c r="AG97" s="214"/>
      <c r="AH97" s="214"/>
      <c r="AI97" s="214"/>
      <c r="AJ97" s="214"/>
      <c r="AK97" s="214"/>
      <c r="AL97" s="214"/>
      <c r="AM97" s="214"/>
      <c r="AN97" s="214"/>
      <c r="AO97" s="214"/>
      <c r="AP97" s="214"/>
      <c r="AQ97" s="214"/>
      <c r="AR97" s="214"/>
      <c r="AS97" s="214"/>
      <c r="AT97" s="214"/>
      <c r="AU97" s="214"/>
      <c r="AV97" s="214"/>
      <c r="AW97" s="214"/>
      <c r="AX97" s="214"/>
      <c r="AY97" s="214"/>
      <c r="AZ97" s="214"/>
      <c r="BA97" s="214"/>
      <c r="BB97" s="214"/>
      <c r="BC97" s="214"/>
      <c r="BD97" s="214"/>
      <c r="BE97" s="214"/>
      <c r="BF97" s="214"/>
      <c r="BG97" s="214"/>
      <c r="BH97" s="214">
        <v>4</v>
      </c>
    </row>
    <row r="98" spans="1:60" x14ac:dyDescent="0.2">
      <c r="A98" s="213" t="s">
        <v>981</v>
      </c>
      <c r="B98" s="214"/>
      <c r="C98" s="214"/>
      <c r="D98" s="214"/>
      <c r="E98" s="214"/>
      <c r="F98" s="214"/>
      <c r="G98" s="214"/>
      <c r="H98" s="214"/>
      <c r="I98" s="214"/>
      <c r="J98" s="214"/>
      <c r="K98" s="214"/>
      <c r="L98" s="214"/>
      <c r="M98" s="214"/>
      <c r="N98" s="214"/>
      <c r="O98" s="214"/>
      <c r="P98" s="214"/>
      <c r="Q98" s="214"/>
      <c r="R98" s="214"/>
      <c r="S98" s="214"/>
      <c r="T98" s="214"/>
      <c r="U98" s="214"/>
      <c r="V98" s="214"/>
      <c r="W98" s="214"/>
      <c r="X98" s="214"/>
      <c r="Y98" s="214"/>
      <c r="Z98" s="214"/>
      <c r="AA98" s="214"/>
      <c r="AB98" s="214"/>
      <c r="AC98" s="214"/>
      <c r="AD98" s="214"/>
      <c r="AE98" s="214"/>
      <c r="AF98" s="214"/>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4"/>
      <c r="BC98" s="214"/>
      <c r="BD98" s="214"/>
      <c r="BE98" s="214">
        <v>2</v>
      </c>
      <c r="BF98" s="214"/>
      <c r="BG98" s="214">
        <v>2</v>
      </c>
      <c r="BH98" s="214">
        <v>2</v>
      </c>
    </row>
    <row r="99" spans="1:60" x14ac:dyDescent="0.2">
      <c r="A99" s="213" t="s">
        <v>276</v>
      </c>
      <c r="B99" s="214"/>
      <c r="C99" s="214"/>
      <c r="D99" s="214"/>
      <c r="E99" s="214"/>
      <c r="F99" s="214"/>
      <c r="G99" s="214"/>
      <c r="H99" s="214"/>
      <c r="I99" s="214"/>
      <c r="J99" s="214"/>
      <c r="K99" s="214"/>
      <c r="L99" s="214"/>
      <c r="M99" s="214"/>
      <c r="N99" s="214"/>
      <c r="O99" s="214"/>
      <c r="P99" s="214"/>
      <c r="Q99" s="214"/>
      <c r="R99" s="214"/>
      <c r="S99" s="214"/>
      <c r="T99" s="214"/>
      <c r="U99" s="214"/>
      <c r="V99" s="214"/>
      <c r="W99" s="214"/>
      <c r="X99" s="214"/>
      <c r="Y99" s="214"/>
      <c r="Z99" s="214"/>
      <c r="AA99" s="214"/>
      <c r="AB99" s="214"/>
      <c r="AC99" s="214"/>
      <c r="AD99" s="214"/>
      <c r="AE99" s="214"/>
      <c r="AF99" s="214"/>
      <c r="AG99" s="214"/>
      <c r="AH99" s="214"/>
      <c r="AI99" s="214"/>
      <c r="AJ99" s="214"/>
      <c r="AK99" s="214"/>
      <c r="AL99" s="214"/>
      <c r="AM99" s="214"/>
      <c r="AN99" s="214">
        <v>0</v>
      </c>
      <c r="AO99" s="214">
        <v>0</v>
      </c>
      <c r="AP99" s="214"/>
      <c r="AQ99" s="214"/>
      <c r="AR99" s="214"/>
      <c r="AS99" s="214"/>
      <c r="AT99" s="214"/>
      <c r="AU99" s="214"/>
      <c r="AV99" s="214"/>
      <c r="AW99" s="214"/>
      <c r="AX99" s="214"/>
      <c r="AY99" s="214"/>
      <c r="AZ99" s="214"/>
      <c r="BA99" s="214"/>
      <c r="BB99" s="214"/>
      <c r="BC99" s="214"/>
      <c r="BD99" s="214"/>
      <c r="BE99" s="214"/>
      <c r="BF99" s="214"/>
      <c r="BG99" s="214"/>
      <c r="BH99" s="214">
        <v>0</v>
      </c>
    </row>
    <row r="100" spans="1:60" x14ac:dyDescent="0.2">
      <c r="A100" s="213" t="s">
        <v>477</v>
      </c>
      <c r="B100" s="214"/>
      <c r="C100" s="214"/>
      <c r="D100" s="214"/>
      <c r="E100" s="214">
        <v>8</v>
      </c>
      <c r="F100" s="214"/>
      <c r="G100" s="214">
        <v>8</v>
      </c>
      <c r="H100" s="214"/>
      <c r="I100" s="214"/>
      <c r="J100" s="214"/>
      <c r="K100" s="214"/>
      <c r="L100" s="214">
        <v>22</v>
      </c>
      <c r="M100" s="214">
        <v>26</v>
      </c>
      <c r="N100" s="214">
        <v>48</v>
      </c>
      <c r="O100" s="214">
        <v>6</v>
      </c>
      <c r="P100" s="214">
        <v>4</v>
      </c>
      <c r="Q100" s="214">
        <v>10</v>
      </c>
      <c r="R100" s="214"/>
      <c r="S100" s="214"/>
      <c r="T100" s="214"/>
      <c r="U100" s="214"/>
      <c r="V100" s="214"/>
      <c r="W100" s="214"/>
      <c r="X100" s="214"/>
      <c r="Y100" s="214"/>
      <c r="Z100" s="214"/>
      <c r="AA100" s="214"/>
      <c r="AB100" s="214"/>
      <c r="AC100" s="214"/>
      <c r="AD100" s="214"/>
      <c r="AE100" s="214"/>
      <c r="AF100" s="214"/>
      <c r="AG100" s="214"/>
      <c r="AH100" s="214"/>
      <c r="AI100" s="214"/>
      <c r="AJ100" s="214"/>
      <c r="AK100" s="214"/>
      <c r="AL100" s="214"/>
      <c r="AM100" s="214"/>
      <c r="AN100" s="214"/>
      <c r="AO100" s="214"/>
      <c r="AP100" s="214">
        <v>6</v>
      </c>
      <c r="AQ100" s="214"/>
      <c r="AR100" s="214">
        <v>6</v>
      </c>
      <c r="AS100" s="214">
        <v>12</v>
      </c>
      <c r="AT100" s="214">
        <v>38</v>
      </c>
      <c r="AU100" s="214">
        <v>50</v>
      </c>
      <c r="AV100" s="214"/>
      <c r="AW100" s="214"/>
      <c r="AX100" s="214"/>
      <c r="AY100" s="214"/>
      <c r="AZ100" s="214"/>
      <c r="BA100" s="214"/>
      <c r="BB100" s="214">
        <v>1</v>
      </c>
      <c r="BC100" s="214"/>
      <c r="BD100" s="214">
        <v>1</v>
      </c>
      <c r="BE100" s="214"/>
      <c r="BF100" s="214"/>
      <c r="BG100" s="214"/>
      <c r="BH100" s="214">
        <v>123</v>
      </c>
    </row>
    <row r="101" spans="1:60" x14ac:dyDescent="0.2">
      <c r="A101" s="213" t="s">
        <v>137</v>
      </c>
      <c r="B101" s="214"/>
      <c r="C101" s="214"/>
      <c r="D101" s="214"/>
      <c r="E101" s="214"/>
      <c r="F101" s="214"/>
      <c r="G101" s="214"/>
      <c r="H101" s="214"/>
      <c r="I101" s="214"/>
      <c r="J101" s="214"/>
      <c r="K101" s="214"/>
      <c r="L101" s="214"/>
      <c r="M101" s="214"/>
      <c r="N101" s="214"/>
      <c r="O101" s="214"/>
      <c r="P101" s="214"/>
      <c r="Q101" s="214"/>
      <c r="R101" s="214"/>
      <c r="S101" s="214"/>
      <c r="T101" s="214"/>
      <c r="U101" s="214"/>
      <c r="V101" s="214"/>
      <c r="W101" s="214"/>
      <c r="X101" s="214"/>
      <c r="Y101" s="214"/>
      <c r="Z101" s="214"/>
      <c r="AA101" s="214"/>
      <c r="AB101" s="214"/>
      <c r="AC101" s="214"/>
      <c r="AD101" s="214"/>
      <c r="AE101" s="214"/>
      <c r="AF101" s="214"/>
      <c r="AG101" s="214"/>
      <c r="AH101" s="214"/>
      <c r="AI101" s="214"/>
      <c r="AJ101" s="214"/>
      <c r="AK101" s="214"/>
      <c r="AL101" s="214"/>
      <c r="AM101" s="214"/>
      <c r="AN101" s="214"/>
      <c r="AO101" s="214"/>
      <c r="AP101" s="214"/>
      <c r="AQ101" s="214"/>
      <c r="AR101" s="214"/>
      <c r="AS101" s="214"/>
      <c r="AT101" s="214"/>
      <c r="AU101" s="214"/>
      <c r="AV101" s="214">
        <v>6</v>
      </c>
      <c r="AW101" s="214">
        <v>6</v>
      </c>
      <c r="AX101" s="214">
        <v>12</v>
      </c>
      <c r="AY101" s="214">
        <v>2</v>
      </c>
      <c r="AZ101" s="214">
        <v>2</v>
      </c>
      <c r="BA101" s="214">
        <v>4</v>
      </c>
      <c r="BB101" s="214"/>
      <c r="BC101" s="214"/>
      <c r="BD101" s="214"/>
      <c r="BE101" s="214"/>
      <c r="BF101" s="214"/>
      <c r="BG101" s="214"/>
      <c r="BH101" s="214">
        <v>16</v>
      </c>
    </row>
    <row r="102" spans="1:60" x14ac:dyDescent="0.2">
      <c r="A102" s="213" t="s">
        <v>510</v>
      </c>
      <c r="B102" s="214"/>
      <c r="C102" s="214"/>
      <c r="D102" s="214"/>
      <c r="E102" s="214"/>
      <c r="F102" s="214"/>
      <c r="G102" s="214"/>
      <c r="H102" s="214"/>
      <c r="I102" s="214"/>
      <c r="J102" s="214"/>
      <c r="K102" s="214"/>
      <c r="L102" s="214"/>
      <c r="M102" s="214"/>
      <c r="N102" s="214"/>
      <c r="O102" s="214"/>
      <c r="P102" s="214"/>
      <c r="Q102" s="214"/>
      <c r="R102" s="214"/>
      <c r="S102" s="214"/>
      <c r="T102" s="214"/>
      <c r="U102" s="214"/>
      <c r="V102" s="214"/>
      <c r="W102" s="214"/>
      <c r="X102" s="214"/>
      <c r="Y102" s="214"/>
      <c r="Z102" s="214"/>
      <c r="AA102" s="214">
        <v>12</v>
      </c>
      <c r="AB102" s="214">
        <v>6</v>
      </c>
      <c r="AC102" s="214">
        <v>18</v>
      </c>
      <c r="AD102" s="214"/>
      <c r="AE102" s="214"/>
      <c r="AF102" s="214"/>
      <c r="AG102" s="214"/>
      <c r="AH102" s="214"/>
      <c r="AI102" s="214"/>
      <c r="AJ102" s="214"/>
      <c r="AK102" s="214"/>
      <c r="AL102" s="214"/>
      <c r="AM102" s="214"/>
      <c r="AN102" s="214"/>
      <c r="AO102" s="214"/>
      <c r="AP102" s="214"/>
      <c r="AQ102" s="214"/>
      <c r="AR102" s="214"/>
      <c r="AS102" s="214"/>
      <c r="AT102" s="214"/>
      <c r="AU102" s="214"/>
      <c r="AV102" s="214"/>
      <c r="AW102" s="214"/>
      <c r="AX102" s="214"/>
      <c r="AY102" s="214"/>
      <c r="AZ102" s="214"/>
      <c r="BA102" s="214"/>
      <c r="BB102" s="214"/>
      <c r="BC102" s="214"/>
      <c r="BD102" s="214"/>
      <c r="BE102" s="214"/>
      <c r="BF102" s="214"/>
      <c r="BG102" s="214"/>
      <c r="BH102" s="214">
        <v>18</v>
      </c>
    </row>
    <row r="103" spans="1:60" x14ac:dyDescent="0.2">
      <c r="A103" s="213" t="s">
        <v>275</v>
      </c>
      <c r="B103" s="214"/>
      <c r="C103" s="214"/>
      <c r="D103" s="214"/>
      <c r="E103" s="214"/>
      <c r="F103" s="214"/>
      <c r="G103" s="214"/>
      <c r="H103" s="214">
        <v>3</v>
      </c>
      <c r="I103" s="214">
        <v>3</v>
      </c>
      <c r="J103" s="214"/>
      <c r="K103" s="214"/>
      <c r="L103" s="214"/>
      <c r="M103" s="214"/>
      <c r="N103" s="214"/>
      <c r="O103" s="214"/>
      <c r="P103" s="214"/>
      <c r="Q103" s="214"/>
      <c r="R103" s="214"/>
      <c r="S103" s="214"/>
      <c r="T103" s="214"/>
      <c r="U103" s="214"/>
      <c r="V103" s="214"/>
      <c r="W103" s="214"/>
      <c r="X103" s="214"/>
      <c r="Y103" s="214"/>
      <c r="Z103" s="214"/>
      <c r="AA103" s="214"/>
      <c r="AB103" s="214"/>
      <c r="AC103" s="214"/>
      <c r="AD103" s="214">
        <v>1</v>
      </c>
      <c r="AE103" s="214">
        <v>1</v>
      </c>
      <c r="AF103" s="214">
        <v>2</v>
      </c>
      <c r="AG103" s="214"/>
      <c r="AH103" s="214"/>
      <c r="AI103" s="214"/>
      <c r="AJ103" s="214"/>
      <c r="AK103" s="214"/>
      <c r="AL103" s="214"/>
      <c r="AM103" s="214"/>
      <c r="AN103" s="214"/>
      <c r="AO103" s="214"/>
      <c r="AP103" s="214">
        <v>24</v>
      </c>
      <c r="AQ103" s="214">
        <v>14</v>
      </c>
      <c r="AR103" s="214">
        <v>38</v>
      </c>
      <c r="AS103" s="214"/>
      <c r="AT103" s="214"/>
      <c r="AU103" s="214"/>
      <c r="AV103" s="214"/>
      <c r="AW103" s="214"/>
      <c r="AX103" s="214"/>
      <c r="AY103" s="214"/>
      <c r="AZ103" s="214"/>
      <c r="BA103" s="214"/>
      <c r="BB103" s="214">
        <v>45</v>
      </c>
      <c r="BC103" s="214">
        <v>54</v>
      </c>
      <c r="BD103" s="214">
        <v>99</v>
      </c>
      <c r="BE103" s="214"/>
      <c r="BF103" s="214"/>
      <c r="BG103" s="214"/>
      <c r="BH103" s="214">
        <v>142</v>
      </c>
    </row>
    <row r="104" spans="1:60" x14ac:dyDescent="0.2">
      <c r="A104" s="213" t="s">
        <v>982</v>
      </c>
      <c r="B104" s="214">
        <v>7</v>
      </c>
      <c r="C104" s="214">
        <v>1</v>
      </c>
      <c r="D104" s="214">
        <v>8</v>
      </c>
      <c r="E104" s="214"/>
      <c r="F104" s="214"/>
      <c r="G104" s="214"/>
      <c r="H104" s="214"/>
      <c r="I104" s="214"/>
      <c r="J104" s="214"/>
      <c r="K104" s="214"/>
      <c r="L104" s="214"/>
      <c r="M104" s="214"/>
      <c r="N104" s="214"/>
      <c r="O104" s="214"/>
      <c r="P104" s="214"/>
      <c r="Q104" s="214"/>
      <c r="R104" s="214"/>
      <c r="S104" s="214"/>
      <c r="T104" s="214"/>
      <c r="U104" s="214"/>
      <c r="V104" s="214"/>
      <c r="W104" s="214"/>
      <c r="X104" s="214"/>
      <c r="Y104" s="214"/>
      <c r="Z104" s="214"/>
      <c r="AA104" s="214"/>
      <c r="AB104" s="214"/>
      <c r="AC104" s="214"/>
      <c r="AD104" s="214"/>
      <c r="AE104" s="214"/>
      <c r="AF104" s="214"/>
      <c r="AG104" s="214"/>
      <c r="AH104" s="214"/>
      <c r="AI104" s="214"/>
      <c r="AJ104" s="214"/>
      <c r="AK104" s="214"/>
      <c r="AL104" s="214"/>
      <c r="AM104" s="214"/>
      <c r="AN104" s="214"/>
      <c r="AO104" s="214"/>
      <c r="AP104" s="214"/>
      <c r="AQ104" s="214"/>
      <c r="AR104" s="214"/>
      <c r="AS104" s="214"/>
      <c r="AT104" s="214"/>
      <c r="AU104" s="214"/>
      <c r="AV104" s="214"/>
      <c r="AW104" s="214"/>
      <c r="AX104" s="214"/>
      <c r="AY104" s="214"/>
      <c r="AZ104" s="214"/>
      <c r="BA104" s="214"/>
      <c r="BB104" s="214"/>
      <c r="BC104" s="214"/>
      <c r="BD104" s="214"/>
      <c r="BE104" s="214"/>
      <c r="BF104" s="214"/>
      <c r="BG104" s="214"/>
      <c r="BH104" s="214">
        <v>8</v>
      </c>
    </row>
    <row r="105" spans="1:60" x14ac:dyDescent="0.2">
      <c r="A105" s="213" t="s">
        <v>807</v>
      </c>
      <c r="B105" s="214">
        <v>17</v>
      </c>
      <c r="C105" s="214"/>
      <c r="D105" s="214">
        <v>17</v>
      </c>
      <c r="E105" s="214"/>
      <c r="F105" s="214"/>
      <c r="G105" s="214"/>
      <c r="H105" s="214"/>
      <c r="I105" s="214"/>
      <c r="J105" s="214"/>
      <c r="K105" s="214"/>
      <c r="L105" s="214"/>
      <c r="M105" s="214"/>
      <c r="N105" s="214"/>
      <c r="O105" s="214"/>
      <c r="P105" s="214"/>
      <c r="Q105" s="214"/>
      <c r="R105" s="214"/>
      <c r="S105" s="214"/>
      <c r="T105" s="214"/>
      <c r="U105" s="214"/>
      <c r="V105" s="214"/>
      <c r="W105" s="214"/>
      <c r="X105" s="214"/>
      <c r="Y105" s="214"/>
      <c r="Z105" s="214"/>
      <c r="AA105" s="214"/>
      <c r="AB105" s="214"/>
      <c r="AC105" s="214"/>
      <c r="AD105" s="214"/>
      <c r="AE105" s="214"/>
      <c r="AF105" s="214"/>
      <c r="AG105" s="214"/>
      <c r="AH105" s="214"/>
      <c r="AI105" s="214"/>
      <c r="AJ105" s="214"/>
      <c r="AK105" s="214"/>
      <c r="AL105" s="214"/>
      <c r="AM105" s="214"/>
      <c r="AN105" s="214"/>
      <c r="AO105" s="214"/>
      <c r="AP105" s="214"/>
      <c r="AQ105" s="214"/>
      <c r="AR105" s="214"/>
      <c r="AS105" s="214"/>
      <c r="AT105" s="214"/>
      <c r="AU105" s="214"/>
      <c r="AV105" s="214"/>
      <c r="AW105" s="214"/>
      <c r="AX105" s="214"/>
      <c r="AY105" s="214"/>
      <c r="AZ105" s="214"/>
      <c r="BA105" s="214"/>
      <c r="BB105" s="214"/>
      <c r="BC105" s="214"/>
      <c r="BD105" s="214"/>
      <c r="BE105" s="214"/>
      <c r="BF105" s="214"/>
      <c r="BG105" s="214"/>
      <c r="BH105" s="214">
        <v>17</v>
      </c>
    </row>
    <row r="106" spans="1:60" x14ac:dyDescent="0.2">
      <c r="A106" s="213" t="s">
        <v>983</v>
      </c>
      <c r="B106" s="214"/>
      <c r="C106" s="214"/>
      <c r="D106" s="214"/>
      <c r="E106" s="214"/>
      <c r="F106" s="214"/>
      <c r="G106" s="214"/>
      <c r="H106" s="214">
        <v>2</v>
      </c>
      <c r="I106" s="214">
        <v>2</v>
      </c>
      <c r="J106" s="214"/>
      <c r="K106" s="214"/>
      <c r="L106" s="214"/>
      <c r="M106" s="214"/>
      <c r="N106" s="214"/>
      <c r="O106" s="214"/>
      <c r="P106" s="214"/>
      <c r="Q106" s="214"/>
      <c r="R106" s="214"/>
      <c r="S106" s="214"/>
      <c r="T106" s="214"/>
      <c r="U106" s="214"/>
      <c r="V106" s="214"/>
      <c r="W106" s="214"/>
      <c r="X106" s="214"/>
      <c r="Y106" s="214"/>
      <c r="Z106" s="214"/>
      <c r="AA106" s="214"/>
      <c r="AB106" s="214"/>
      <c r="AC106" s="214"/>
      <c r="AD106" s="214"/>
      <c r="AE106" s="214"/>
      <c r="AF106" s="214"/>
      <c r="AG106" s="214"/>
      <c r="AH106" s="214"/>
      <c r="AI106" s="214"/>
      <c r="AJ106" s="214"/>
      <c r="AK106" s="214"/>
      <c r="AL106" s="214"/>
      <c r="AM106" s="214"/>
      <c r="AN106" s="214"/>
      <c r="AO106" s="214"/>
      <c r="AP106" s="214"/>
      <c r="AQ106" s="214"/>
      <c r="AR106" s="214"/>
      <c r="AS106" s="214"/>
      <c r="AT106" s="214"/>
      <c r="AU106" s="214"/>
      <c r="AV106" s="214"/>
      <c r="AW106" s="214"/>
      <c r="AX106" s="214"/>
      <c r="AY106" s="214"/>
      <c r="AZ106" s="214"/>
      <c r="BA106" s="214"/>
      <c r="BB106" s="214"/>
      <c r="BC106" s="214"/>
      <c r="BD106" s="214"/>
      <c r="BE106" s="214"/>
      <c r="BF106" s="214"/>
      <c r="BG106" s="214"/>
      <c r="BH106" s="214">
        <v>2</v>
      </c>
    </row>
    <row r="107" spans="1:60" x14ac:dyDescent="0.2">
      <c r="A107" s="213" t="s">
        <v>166</v>
      </c>
      <c r="B107" s="214">
        <v>1</v>
      </c>
      <c r="C107" s="214"/>
      <c r="D107" s="214">
        <v>1</v>
      </c>
      <c r="E107" s="214"/>
      <c r="F107" s="214"/>
      <c r="G107" s="214"/>
      <c r="H107" s="214">
        <v>168</v>
      </c>
      <c r="I107" s="214">
        <v>168</v>
      </c>
      <c r="J107" s="214"/>
      <c r="K107" s="214"/>
      <c r="L107" s="214"/>
      <c r="M107" s="214"/>
      <c r="N107" s="214"/>
      <c r="O107" s="214"/>
      <c r="P107" s="214"/>
      <c r="Q107" s="214"/>
      <c r="R107" s="214"/>
      <c r="S107" s="214"/>
      <c r="T107" s="214"/>
      <c r="U107" s="214"/>
      <c r="V107" s="214"/>
      <c r="W107" s="214"/>
      <c r="X107" s="214"/>
      <c r="Y107" s="214"/>
      <c r="Z107" s="214"/>
      <c r="AA107" s="214"/>
      <c r="AB107" s="214"/>
      <c r="AC107" s="214"/>
      <c r="AD107" s="214"/>
      <c r="AE107" s="214"/>
      <c r="AF107" s="214"/>
      <c r="AG107" s="214"/>
      <c r="AH107" s="214"/>
      <c r="AI107" s="214"/>
      <c r="AJ107" s="214">
        <v>13</v>
      </c>
      <c r="AK107" s="214"/>
      <c r="AL107" s="214">
        <v>13</v>
      </c>
      <c r="AM107" s="214"/>
      <c r="AN107" s="214"/>
      <c r="AO107" s="214"/>
      <c r="AP107" s="214">
        <v>16</v>
      </c>
      <c r="AQ107" s="214"/>
      <c r="AR107" s="214">
        <v>16</v>
      </c>
      <c r="AS107" s="214">
        <v>3</v>
      </c>
      <c r="AT107" s="214">
        <v>2</v>
      </c>
      <c r="AU107" s="214">
        <v>5</v>
      </c>
      <c r="AV107" s="214">
        <v>4</v>
      </c>
      <c r="AW107" s="214">
        <v>2</v>
      </c>
      <c r="AX107" s="214">
        <v>6</v>
      </c>
      <c r="AY107" s="214"/>
      <c r="AZ107" s="214"/>
      <c r="BA107" s="214"/>
      <c r="BB107" s="214">
        <v>1</v>
      </c>
      <c r="BC107" s="214"/>
      <c r="BD107" s="214">
        <v>1</v>
      </c>
      <c r="BE107" s="214"/>
      <c r="BF107" s="214"/>
      <c r="BG107" s="214"/>
      <c r="BH107" s="214">
        <v>210</v>
      </c>
    </row>
    <row r="108" spans="1:60" x14ac:dyDescent="0.2">
      <c r="A108" s="213" t="s">
        <v>661</v>
      </c>
      <c r="B108" s="214"/>
      <c r="C108" s="214"/>
      <c r="D108" s="214"/>
      <c r="E108" s="214"/>
      <c r="F108" s="214"/>
      <c r="G108" s="214"/>
      <c r="H108" s="214"/>
      <c r="I108" s="214"/>
      <c r="J108" s="214"/>
      <c r="K108" s="214"/>
      <c r="L108" s="214">
        <v>2</v>
      </c>
      <c r="M108" s="214"/>
      <c r="N108" s="214">
        <v>2</v>
      </c>
      <c r="O108" s="214"/>
      <c r="P108" s="214"/>
      <c r="Q108" s="214"/>
      <c r="R108" s="214"/>
      <c r="S108" s="214"/>
      <c r="T108" s="214"/>
      <c r="U108" s="214"/>
      <c r="V108" s="214"/>
      <c r="W108" s="214"/>
      <c r="X108" s="214"/>
      <c r="Y108" s="214"/>
      <c r="Z108" s="214"/>
      <c r="AA108" s="214"/>
      <c r="AB108" s="214"/>
      <c r="AC108" s="214"/>
      <c r="AD108" s="214"/>
      <c r="AE108" s="214"/>
      <c r="AF108" s="214"/>
      <c r="AG108" s="214"/>
      <c r="AH108" s="214"/>
      <c r="AI108" s="214"/>
      <c r="AJ108" s="214"/>
      <c r="AK108" s="214"/>
      <c r="AL108" s="214"/>
      <c r="AM108" s="214"/>
      <c r="AN108" s="214"/>
      <c r="AO108" s="214"/>
      <c r="AP108" s="214"/>
      <c r="AQ108" s="214"/>
      <c r="AR108" s="214"/>
      <c r="AS108" s="214"/>
      <c r="AT108" s="214"/>
      <c r="AU108" s="214"/>
      <c r="AV108" s="214"/>
      <c r="AW108" s="214"/>
      <c r="AX108" s="214"/>
      <c r="AY108" s="214"/>
      <c r="AZ108" s="214"/>
      <c r="BA108" s="214"/>
      <c r="BB108" s="214"/>
      <c r="BC108" s="214"/>
      <c r="BD108" s="214"/>
      <c r="BE108" s="214"/>
      <c r="BF108" s="214"/>
      <c r="BG108" s="214"/>
      <c r="BH108" s="214">
        <v>2</v>
      </c>
    </row>
    <row r="109" spans="1:60" x14ac:dyDescent="0.2">
      <c r="A109" s="213" t="s">
        <v>557</v>
      </c>
      <c r="B109" s="214"/>
      <c r="C109" s="214"/>
      <c r="D109" s="214"/>
      <c r="E109" s="214"/>
      <c r="F109" s="214"/>
      <c r="G109" s="214"/>
      <c r="H109" s="214"/>
      <c r="I109" s="214"/>
      <c r="J109" s="214"/>
      <c r="K109" s="214"/>
      <c r="L109" s="214"/>
      <c r="M109" s="214"/>
      <c r="N109" s="214"/>
      <c r="O109" s="214"/>
      <c r="P109" s="214"/>
      <c r="Q109" s="214"/>
      <c r="R109" s="214"/>
      <c r="S109" s="214"/>
      <c r="T109" s="214"/>
      <c r="U109" s="214"/>
      <c r="V109" s="214"/>
      <c r="W109" s="214"/>
      <c r="X109" s="214"/>
      <c r="Y109" s="214"/>
      <c r="Z109" s="214"/>
      <c r="AA109" s="214">
        <v>29</v>
      </c>
      <c r="AB109" s="214">
        <v>38</v>
      </c>
      <c r="AC109" s="214">
        <v>67</v>
      </c>
      <c r="AD109" s="214"/>
      <c r="AE109" s="214"/>
      <c r="AF109" s="214"/>
      <c r="AG109" s="214"/>
      <c r="AH109" s="214"/>
      <c r="AI109" s="214"/>
      <c r="AJ109" s="214"/>
      <c r="AK109" s="214"/>
      <c r="AL109" s="214"/>
      <c r="AM109" s="214"/>
      <c r="AN109" s="214"/>
      <c r="AO109" s="214"/>
      <c r="AP109" s="214"/>
      <c r="AQ109" s="214"/>
      <c r="AR109" s="214"/>
      <c r="AS109" s="214"/>
      <c r="AT109" s="214"/>
      <c r="AU109" s="214"/>
      <c r="AV109" s="214"/>
      <c r="AW109" s="214"/>
      <c r="AX109" s="214"/>
      <c r="AY109" s="214"/>
      <c r="AZ109" s="214"/>
      <c r="BA109" s="214"/>
      <c r="BB109" s="214"/>
      <c r="BC109" s="214"/>
      <c r="BD109" s="214"/>
      <c r="BE109" s="214"/>
      <c r="BF109" s="214"/>
      <c r="BG109" s="214"/>
      <c r="BH109" s="214">
        <v>67</v>
      </c>
    </row>
    <row r="110" spans="1:60" x14ac:dyDescent="0.2">
      <c r="A110" s="213" t="s">
        <v>654</v>
      </c>
      <c r="B110" s="214"/>
      <c r="C110" s="214"/>
      <c r="D110" s="214"/>
      <c r="E110" s="214"/>
      <c r="F110" s="214"/>
      <c r="G110" s="214"/>
      <c r="H110" s="214"/>
      <c r="I110" s="214"/>
      <c r="J110" s="214"/>
      <c r="K110" s="214"/>
      <c r="L110" s="214"/>
      <c r="M110" s="214"/>
      <c r="N110" s="214"/>
      <c r="O110" s="214"/>
      <c r="P110" s="214"/>
      <c r="Q110" s="214"/>
      <c r="R110" s="214"/>
      <c r="S110" s="214"/>
      <c r="T110" s="214"/>
      <c r="U110" s="214"/>
      <c r="V110" s="214"/>
      <c r="W110" s="214"/>
      <c r="X110" s="214"/>
      <c r="Y110" s="214"/>
      <c r="Z110" s="214"/>
      <c r="AA110" s="214">
        <v>10</v>
      </c>
      <c r="AB110" s="214">
        <v>9</v>
      </c>
      <c r="AC110" s="214">
        <v>19</v>
      </c>
      <c r="AD110" s="214"/>
      <c r="AE110" s="214"/>
      <c r="AF110" s="214"/>
      <c r="AG110" s="214"/>
      <c r="AH110" s="214"/>
      <c r="AI110" s="214"/>
      <c r="AJ110" s="214"/>
      <c r="AK110" s="214"/>
      <c r="AL110" s="214"/>
      <c r="AM110" s="214"/>
      <c r="AN110" s="214"/>
      <c r="AO110" s="214"/>
      <c r="AP110" s="214"/>
      <c r="AQ110" s="214"/>
      <c r="AR110" s="214"/>
      <c r="AS110" s="214"/>
      <c r="AT110" s="214"/>
      <c r="AU110" s="214"/>
      <c r="AV110" s="214"/>
      <c r="AW110" s="214"/>
      <c r="AX110" s="214"/>
      <c r="AY110" s="214"/>
      <c r="AZ110" s="214"/>
      <c r="BA110" s="214"/>
      <c r="BB110" s="214"/>
      <c r="BC110" s="214"/>
      <c r="BD110" s="214"/>
      <c r="BE110" s="214"/>
      <c r="BF110" s="214"/>
      <c r="BG110" s="214"/>
      <c r="BH110" s="214">
        <v>19</v>
      </c>
    </row>
    <row r="111" spans="1:60" x14ac:dyDescent="0.2">
      <c r="A111" s="213" t="s">
        <v>158</v>
      </c>
      <c r="B111" s="214">
        <v>36</v>
      </c>
      <c r="C111" s="214">
        <v>33</v>
      </c>
      <c r="D111" s="214">
        <v>69</v>
      </c>
      <c r="E111" s="214">
        <v>107</v>
      </c>
      <c r="F111" s="214">
        <v>82</v>
      </c>
      <c r="G111" s="214">
        <v>189</v>
      </c>
      <c r="H111" s="214"/>
      <c r="I111" s="214"/>
      <c r="J111" s="214"/>
      <c r="K111" s="214"/>
      <c r="L111" s="214"/>
      <c r="M111" s="214"/>
      <c r="N111" s="214"/>
      <c r="O111" s="214"/>
      <c r="P111" s="214"/>
      <c r="Q111" s="214"/>
      <c r="R111" s="214"/>
      <c r="S111" s="214"/>
      <c r="T111" s="214"/>
      <c r="U111" s="214"/>
      <c r="V111" s="214"/>
      <c r="W111" s="214"/>
      <c r="X111" s="214"/>
      <c r="Y111" s="214"/>
      <c r="Z111" s="214"/>
      <c r="AA111" s="214"/>
      <c r="AB111" s="214"/>
      <c r="AC111" s="214"/>
      <c r="AD111" s="214"/>
      <c r="AE111" s="214"/>
      <c r="AF111" s="214"/>
      <c r="AG111" s="214"/>
      <c r="AH111" s="214"/>
      <c r="AI111" s="214"/>
      <c r="AJ111" s="214"/>
      <c r="AK111" s="214"/>
      <c r="AL111" s="214"/>
      <c r="AM111" s="214"/>
      <c r="AN111" s="214"/>
      <c r="AO111" s="214"/>
      <c r="AP111" s="214"/>
      <c r="AQ111" s="214"/>
      <c r="AR111" s="214"/>
      <c r="AS111" s="214"/>
      <c r="AT111" s="214"/>
      <c r="AU111" s="214"/>
      <c r="AV111" s="214">
        <v>360</v>
      </c>
      <c r="AW111" s="214">
        <v>324</v>
      </c>
      <c r="AX111" s="214">
        <v>684</v>
      </c>
      <c r="AY111" s="214">
        <v>26</v>
      </c>
      <c r="AZ111" s="214">
        <v>2</v>
      </c>
      <c r="BA111" s="214">
        <v>28</v>
      </c>
      <c r="BB111" s="214"/>
      <c r="BC111" s="214"/>
      <c r="BD111" s="214"/>
      <c r="BE111" s="214"/>
      <c r="BF111" s="214"/>
      <c r="BG111" s="214"/>
      <c r="BH111" s="214">
        <v>970</v>
      </c>
    </row>
    <row r="112" spans="1:60" x14ac:dyDescent="0.2">
      <c r="A112" s="213" t="s">
        <v>967</v>
      </c>
      <c r="B112" s="214"/>
      <c r="C112" s="214"/>
      <c r="D112" s="214"/>
      <c r="E112" s="214"/>
      <c r="F112" s="214"/>
      <c r="G112" s="214"/>
      <c r="H112" s="214"/>
      <c r="I112" s="214"/>
      <c r="J112" s="214"/>
      <c r="K112" s="214"/>
      <c r="L112" s="214"/>
      <c r="M112" s="214"/>
      <c r="N112" s="214"/>
      <c r="O112" s="214"/>
      <c r="P112" s="214"/>
      <c r="Q112" s="214"/>
      <c r="R112" s="214"/>
      <c r="S112" s="214"/>
      <c r="T112" s="214"/>
      <c r="U112" s="214"/>
      <c r="V112" s="214"/>
      <c r="W112" s="214"/>
      <c r="X112" s="214"/>
      <c r="Y112" s="214"/>
      <c r="Z112" s="214"/>
      <c r="AA112" s="214"/>
      <c r="AB112" s="214"/>
      <c r="AC112" s="214"/>
      <c r="AD112" s="214"/>
      <c r="AE112" s="214"/>
      <c r="AF112" s="214"/>
      <c r="AG112" s="214"/>
      <c r="AH112" s="214"/>
      <c r="AI112" s="214"/>
      <c r="AJ112" s="214"/>
      <c r="AK112" s="214"/>
      <c r="AL112" s="214"/>
      <c r="AM112" s="214"/>
      <c r="AN112" s="214"/>
      <c r="AO112" s="214"/>
      <c r="AP112" s="214"/>
      <c r="AQ112" s="214"/>
      <c r="AR112" s="214"/>
      <c r="AS112" s="214"/>
      <c r="AT112" s="214"/>
      <c r="AU112" s="214"/>
      <c r="AV112" s="214"/>
      <c r="AW112" s="214"/>
      <c r="AX112" s="214"/>
      <c r="AY112" s="214"/>
      <c r="AZ112" s="214"/>
      <c r="BA112" s="214"/>
      <c r="BB112" s="214"/>
      <c r="BC112" s="214"/>
      <c r="BD112" s="214"/>
      <c r="BE112" s="214">
        <v>1</v>
      </c>
      <c r="BF112" s="214"/>
      <c r="BG112" s="214">
        <v>1</v>
      </c>
      <c r="BH112" s="214">
        <v>1</v>
      </c>
    </row>
    <row r="113" spans="1:60" x14ac:dyDescent="0.2">
      <c r="A113" s="213" t="s">
        <v>984</v>
      </c>
      <c r="B113" s="214"/>
      <c r="C113" s="214"/>
      <c r="D113" s="214"/>
      <c r="E113" s="214"/>
      <c r="F113" s="214"/>
      <c r="G113" s="214"/>
      <c r="H113" s="214">
        <v>2</v>
      </c>
      <c r="I113" s="214">
        <v>2</v>
      </c>
      <c r="J113" s="214"/>
      <c r="K113" s="214"/>
      <c r="L113" s="214"/>
      <c r="M113" s="214"/>
      <c r="N113" s="214"/>
      <c r="O113" s="214"/>
      <c r="P113" s="214"/>
      <c r="Q113" s="214"/>
      <c r="R113" s="214"/>
      <c r="S113" s="214"/>
      <c r="T113" s="214"/>
      <c r="U113" s="214"/>
      <c r="V113" s="214"/>
      <c r="W113" s="214"/>
      <c r="X113" s="214"/>
      <c r="Y113" s="214"/>
      <c r="Z113" s="214"/>
      <c r="AA113" s="214"/>
      <c r="AB113" s="214"/>
      <c r="AC113" s="214"/>
      <c r="AD113" s="214"/>
      <c r="AE113" s="214"/>
      <c r="AF113" s="214"/>
      <c r="AG113" s="214"/>
      <c r="AH113" s="214"/>
      <c r="AI113" s="214"/>
      <c r="AJ113" s="214"/>
      <c r="AK113" s="214"/>
      <c r="AL113" s="214"/>
      <c r="AM113" s="214"/>
      <c r="AN113" s="214"/>
      <c r="AO113" s="214"/>
      <c r="AP113" s="214"/>
      <c r="AQ113" s="214"/>
      <c r="AR113" s="214"/>
      <c r="AS113" s="214"/>
      <c r="AT113" s="214"/>
      <c r="AU113" s="214"/>
      <c r="AV113" s="214"/>
      <c r="AW113" s="214"/>
      <c r="AX113" s="214"/>
      <c r="AY113" s="214"/>
      <c r="AZ113" s="214"/>
      <c r="BA113" s="214"/>
      <c r="BB113" s="214"/>
      <c r="BC113" s="214"/>
      <c r="BD113" s="214"/>
      <c r="BE113" s="214"/>
      <c r="BF113" s="214"/>
      <c r="BG113" s="214"/>
      <c r="BH113" s="214">
        <v>2</v>
      </c>
    </row>
    <row r="114" spans="1:60" x14ac:dyDescent="0.2">
      <c r="A114" s="213" t="s">
        <v>985</v>
      </c>
      <c r="B114" s="214">
        <v>13</v>
      </c>
      <c r="C114" s="214"/>
      <c r="D114" s="214">
        <v>13</v>
      </c>
      <c r="E114" s="214"/>
      <c r="F114" s="214"/>
      <c r="G114" s="214"/>
      <c r="H114" s="214">
        <v>6</v>
      </c>
      <c r="I114" s="214">
        <v>6</v>
      </c>
      <c r="J114" s="214"/>
      <c r="K114" s="214"/>
      <c r="L114" s="214"/>
      <c r="M114" s="214"/>
      <c r="N114" s="214"/>
      <c r="O114" s="214"/>
      <c r="P114" s="214"/>
      <c r="Q114" s="214"/>
      <c r="R114" s="214"/>
      <c r="S114" s="214"/>
      <c r="T114" s="214"/>
      <c r="U114" s="214"/>
      <c r="V114" s="214"/>
      <c r="W114" s="214"/>
      <c r="X114" s="214"/>
      <c r="Y114" s="214"/>
      <c r="Z114" s="214"/>
      <c r="AA114" s="214"/>
      <c r="AB114" s="214"/>
      <c r="AC114" s="214"/>
      <c r="AD114" s="214"/>
      <c r="AE114" s="214"/>
      <c r="AF114" s="214"/>
      <c r="AG114" s="214"/>
      <c r="AH114" s="214"/>
      <c r="AI114" s="214"/>
      <c r="AJ114" s="214"/>
      <c r="AK114" s="214"/>
      <c r="AL114" s="214"/>
      <c r="AM114" s="214"/>
      <c r="AN114" s="214"/>
      <c r="AO114" s="214"/>
      <c r="AP114" s="214"/>
      <c r="AQ114" s="214"/>
      <c r="AR114" s="214"/>
      <c r="AS114" s="214"/>
      <c r="AT114" s="214"/>
      <c r="AU114" s="214"/>
      <c r="AV114" s="214"/>
      <c r="AW114" s="214"/>
      <c r="AX114" s="214"/>
      <c r="AY114" s="214"/>
      <c r="AZ114" s="214"/>
      <c r="BA114" s="214"/>
      <c r="BB114" s="214"/>
      <c r="BC114" s="214"/>
      <c r="BD114" s="214"/>
      <c r="BE114" s="214"/>
      <c r="BF114" s="214"/>
      <c r="BG114" s="214"/>
      <c r="BH114" s="214">
        <v>19</v>
      </c>
    </row>
    <row r="115" spans="1:60" x14ac:dyDescent="0.2">
      <c r="A115" s="213" t="s">
        <v>136</v>
      </c>
      <c r="B115" s="214"/>
      <c r="C115" s="214"/>
      <c r="D115" s="214"/>
      <c r="E115" s="214"/>
      <c r="F115" s="214"/>
      <c r="G115" s="214"/>
      <c r="H115" s="214"/>
      <c r="I115" s="214"/>
      <c r="J115" s="214"/>
      <c r="K115" s="214"/>
      <c r="L115" s="214"/>
      <c r="M115" s="214"/>
      <c r="N115" s="214"/>
      <c r="O115" s="214"/>
      <c r="P115" s="214"/>
      <c r="Q115" s="214"/>
      <c r="R115" s="214"/>
      <c r="S115" s="214"/>
      <c r="T115" s="214"/>
      <c r="U115" s="214"/>
      <c r="V115" s="214"/>
      <c r="W115" s="214"/>
      <c r="X115" s="214"/>
      <c r="Y115" s="214"/>
      <c r="Z115" s="214"/>
      <c r="AA115" s="214"/>
      <c r="AB115" s="214"/>
      <c r="AC115" s="214"/>
      <c r="AD115" s="214"/>
      <c r="AE115" s="214"/>
      <c r="AF115" s="214"/>
      <c r="AG115" s="214"/>
      <c r="AH115" s="214"/>
      <c r="AI115" s="214"/>
      <c r="AJ115" s="214"/>
      <c r="AK115" s="214"/>
      <c r="AL115" s="214"/>
      <c r="AM115" s="214"/>
      <c r="AN115" s="214"/>
      <c r="AO115" s="214"/>
      <c r="AP115" s="214"/>
      <c r="AQ115" s="214"/>
      <c r="AR115" s="214"/>
      <c r="AS115" s="214"/>
      <c r="AT115" s="214"/>
      <c r="AU115" s="214"/>
      <c r="AV115" s="214">
        <v>13</v>
      </c>
      <c r="AW115" s="214">
        <v>8</v>
      </c>
      <c r="AX115" s="214">
        <v>21</v>
      </c>
      <c r="AY115" s="214"/>
      <c r="AZ115" s="214">
        <v>4</v>
      </c>
      <c r="BA115" s="214">
        <v>4</v>
      </c>
      <c r="BB115" s="214"/>
      <c r="BC115" s="214"/>
      <c r="BD115" s="214"/>
      <c r="BE115" s="214"/>
      <c r="BF115" s="214"/>
      <c r="BG115" s="214"/>
      <c r="BH115" s="214">
        <v>25</v>
      </c>
    </row>
    <row r="116" spans="1:60" x14ac:dyDescent="0.2">
      <c r="A116" s="213" t="s">
        <v>273</v>
      </c>
      <c r="B116" s="214">
        <v>277</v>
      </c>
      <c r="C116" s="214">
        <v>332</v>
      </c>
      <c r="D116" s="214">
        <v>609</v>
      </c>
      <c r="E116" s="214"/>
      <c r="F116" s="214"/>
      <c r="G116" s="214"/>
      <c r="H116" s="214">
        <v>156</v>
      </c>
      <c r="I116" s="214">
        <v>156</v>
      </c>
      <c r="J116" s="214"/>
      <c r="K116" s="214"/>
      <c r="L116" s="214">
        <v>34</v>
      </c>
      <c r="M116" s="214">
        <v>27</v>
      </c>
      <c r="N116" s="214">
        <v>61</v>
      </c>
      <c r="O116" s="214"/>
      <c r="P116" s="214"/>
      <c r="Q116" s="214"/>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c r="AM116" s="214"/>
      <c r="AN116" s="214"/>
      <c r="AO116" s="214"/>
      <c r="AP116" s="214">
        <v>18</v>
      </c>
      <c r="AQ116" s="214"/>
      <c r="AR116" s="214">
        <v>18</v>
      </c>
      <c r="AS116" s="214"/>
      <c r="AT116" s="214"/>
      <c r="AU116" s="214"/>
      <c r="AV116" s="214"/>
      <c r="AW116" s="214"/>
      <c r="AX116" s="214"/>
      <c r="AY116" s="214"/>
      <c r="AZ116" s="214"/>
      <c r="BA116" s="214"/>
      <c r="BB116" s="214"/>
      <c r="BC116" s="214"/>
      <c r="BD116" s="214"/>
      <c r="BE116" s="214"/>
      <c r="BF116" s="214"/>
      <c r="BG116" s="214"/>
      <c r="BH116" s="214">
        <v>844</v>
      </c>
    </row>
    <row r="117" spans="1:60" x14ac:dyDescent="0.2">
      <c r="A117" s="213" t="s">
        <v>160</v>
      </c>
      <c r="B117" s="214"/>
      <c r="C117" s="214"/>
      <c r="D117" s="214"/>
      <c r="E117" s="214"/>
      <c r="F117" s="214"/>
      <c r="G117" s="214"/>
      <c r="H117" s="214"/>
      <c r="I117" s="214"/>
      <c r="J117" s="214"/>
      <c r="K117" s="214"/>
      <c r="L117" s="214"/>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c r="AK117" s="214"/>
      <c r="AL117" s="214"/>
      <c r="AM117" s="214"/>
      <c r="AN117" s="214"/>
      <c r="AO117" s="214"/>
      <c r="AP117" s="214"/>
      <c r="AQ117" s="214"/>
      <c r="AR117" s="214"/>
      <c r="AS117" s="214"/>
      <c r="AT117" s="214"/>
      <c r="AU117" s="214"/>
      <c r="AV117" s="214">
        <v>68</v>
      </c>
      <c r="AW117" s="214">
        <v>33</v>
      </c>
      <c r="AX117" s="214">
        <v>101</v>
      </c>
      <c r="AY117" s="214"/>
      <c r="AZ117" s="214"/>
      <c r="BA117" s="214"/>
      <c r="BB117" s="214"/>
      <c r="BC117" s="214"/>
      <c r="BD117" s="214"/>
      <c r="BE117" s="214"/>
      <c r="BF117" s="214"/>
      <c r="BG117" s="214"/>
      <c r="BH117" s="214">
        <v>101</v>
      </c>
    </row>
    <row r="118" spans="1:60" x14ac:dyDescent="0.2">
      <c r="A118" s="213" t="s">
        <v>274</v>
      </c>
      <c r="B118" s="214">
        <v>169</v>
      </c>
      <c r="C118" s="214">
        <v>132</v>
      </c>
      <c r="D118" s="214">
        <v>301</v>
      </c>
      <c r="E118" s="214"/>
      <c r="F118" s="214"/>
      <c r="G118" s="214"/>
      <c r="H118" s="214"/>
      <c r="I118" s="214"/>
      <c r="J118" s="214"/>
      <c r="K118" s="214"/>
      <c r="L118" s="214"/>
      <c r="M118" s="214"/>
      <c r="N118" s="214"/>
      <c r="O118" s="214"/>
      <c r="P118" s="214"/>
      <c r="Q118" s="214"/>
      <c r="R118" s="214"/>
      <c r="S118" s="214"/>
      <c r="T118" s="214"/>
      <c r="U118" s="214"/>
      <c r="V118" s="214"/>
      <c r="W118" s="214"/>
      <c r="X118" s="214"/>
      <c r="Y118" s="214"/>
      <c r="Z118" s="214"/>
      <c r="AA118" s="214"/>
      <c r="AB118" s="214"/>
      <c r="AC118" s="214"/>
      <c r="AD118" s="214"/>
      <c r="AE118" s="214"/>
      <c r="AF118" s="214"/>
      <c r="AG118" s="214"/>
      <c r="AH118" s="214"/>
      <c r="AI118" s="214"/>
      <c r="AJ118" s="214"/>
      <c r="AK118" s="214"/>
      <c r="AL118" s="214"/>
      <c r="AM118" s="214"/>
      <c r="AN118" s="214"/>
      <c r="AO118" s="214"/>
      <c r="AP118" s="214"/>
      <c r="AQ118" s="214"/>
      <c r="AR118" s="214"/>
      <c r="AS118" s="214"/>
      <c r="AT118" s="214"/>
      <c r="AU118" s="214"/>
      <c r="AV118" s="214"/>
      <c r="AW118" s="214"/>
      <c r="AX118" s="214"/>
      <c r="AY118" s="214"/>
      <c r="AZ118" s="214"/>
      <c r="BA118" s="214"/>
      <c r="BB118" s="214"/>
      <c r="BC118" s="214"/>
      <c r="BD118" s="214"/>
      <c r="BE118" s="214"/>
      <c r="BF118" s="214"/>
      <c r="BG118" s="214"/>
      <c r="BH118" s="214">
        <v>301</v>
      </c>
    </row>
    <row r="119" spans="1:60" x14ac:dyDescent="0.2">
      <c r="A119" s="213" t="s">
        <v>894</v>
      </c>
      <c r="B119" s="214"/>
      <c r="C119" s="214"/>
      <c r="D119" s="214"/>
      <c r="E119" s="214"/>
      <c r="F119" s="214"/>
      <c r="G119" s="214"/>
      <c r="H119" s="214"/>
      <c r="I119" s="214"/>
      <c r="J119" s="214"/>
      <c r="K119" s="214"/>
      <c r="L119" s="214"/>
      <c r="M119" s="214"/>
      <c r="N119" s="214"/>
      <c r="O119" s="214"/>
      <c r="P119" s="214"/>
      <c r="Q119" s="214"/>
      <c r="R119" s="214"/>
      <c r="S119" s="214"/>
      <c r="T119" s="214"/>
      <c r="U119" s="214"/>
      <c r="V119" s="214"/>
      <c r="W119" s="214"/>
      <c r="X119" s="214"/>
      <c r="Y119" s="214"/>
      <c r="Z119" s="214"/>
      <c r="AA119" s="214"/>
      <c r="AB119" s="214"/>
      <c r="AC119" s="214"/>
      <c r="AD119" s="214"/>
      <c r="AE119" s="214"/>
      <c r="AF119" s="214"/>
      <c r="AG119" s="214"/>
      <c r="AH119" s="214"/>
      <c r="AI119" s="214"/>
      <c r="AJ119" s="214"/>
      <c r="AK119" s="214"/>
      <c r="AL119" s="214"/>
      <c r="AM119" s="214"/>
      <c r="AN119" s="214"/>
      <c r="AO119" s="214"/>
      <c r="AP119" s="214"/>
      <c r="AQ119" s="214"/>
      <c r="AR119" s="214"/>
      <c r="AS119" s="214"/>
      <c r="AT119" s="214"/>
      <c r="AU119" s="214"/>
      <c r="AV119" s="214"/>
      <c r="AW119" s="214"/>
      <c r="AX119" s="214"/>
      <c r="AY119" s="214"/>
      <c r="AZ119" s="214"/>
      <c r="BA119" s="214"/>
      <c r="BB119" s="214"/>
      <c r="BC119" s="214"/>
      <c r="BD119" s="214"/>
      <c r="BE119" s="214">
        <v>15</v>
      </c>
      <c r="BF119" s="214">
        <v>13</v>
      </c>
      <c r="BG119" s="214">
        <v>28</v>
      </c>
      <c r="BH119" s="214">
        <v>28</v>
      </c>
    </row>
    <row r="120" spans="1:60" x14ac:dyDescent="0.2">
      <c r="A120" s="213" t="s">
        <v>550</v>
      </c>
      <c r="B120" s="214"/>
      <c r="C120" s="214"/>
      <c r="D120" s="214"/>
      <c r="E120" s="214"/>
      <c r="F120" s="214"/>
      <c r="G120" s="214"/>
      <c r="H120" s="214"/>
      <c r="I120" s="214"/>
      <c r="J120" s="214"/>
      <c r="K120" s="214"/>
      <c r="L120" s="214"/>
      <c r="M120" s="214"/>
      <c r="N120" s="214"/>
      <c r="O120" s="214"/>
      <c r="P120" s="214"/>
      <c r="Q120" s="214"/>
      <c r="R120" s="214"/>
      <c r="S120" s="214"/>
      <c r="T120" s="214"/>
      <c r="U120" s="214"/>
      <c r="V120" s="214"/>
      <c r="W120" s="214"/>
      <c r="X120" s="214"/>
      <c r="Y120" s="214"/>
      <c r="Z120" s="214"/>
      <c r="AA120" s="214"/>
      <c r="AB120" s="214"/>
      <c r="AC120" s="214"/>
      <c r="AD120" s="214"/>
      <c r="AE120" s="214"/>
      <c r="AF120" s="214"/>
      <c r="AG120" s="214"/>
      <c r="AH120" s="214"/>
      <c r="AI120" s="214"/>
      <c r="AJ120" s="214"/>
      <c r="AK120" s="214"/>
      <c r="AL120" s="214"/>
      <c r="AM120" s="214"/>
      <c r="AN120" s="214"/>
      <c r="AO120" s="214"/>
      <c r="AP120" s="214"/>
      <c r="AQ120" s="214"/>
      <c r="AR120" s="214"/>
      <c r="AS120" s="214"/>
      <c r="AT120" s="214"/>
      <c r="AU120" s="214"/>
      <c r="AV120" s="214"/>
      <c r="AW120" s="214"/>
      <c r="AX120" s="214"/>
      <c r="AY120" s="214"/>
      <c r="AZ120" s="214"/>
      <c r="BA120" s="214"/>
      <c r="BB120" s="214"/>
      <c r="BC120" s="214"/>
      <c r="BD120" s="214"/>
      <c r="BE120" s="214">
        <v>14</v>
      </c>
      <c r="BF120" s="214">
        <v>1</v>
      </c>
      <c r="BG120" s="214">
        <v>15</v>
      </c>
      <c r="BH120" s="214">
        <v>15</v>
      </c>
    </row>
    <row r="121" spans="1:60" x14ac:dyDescent="0.2">
      <c r="A121" s="213" t="s">
        <v>509</v>
      </c>
      <c r="B121" s="214"/>
      <c r="C121" s="214"/>
      <c r="D121" s="214"/>
      <c r="E121" s="214"/>
      <c r="F121" s="214"/>
      <c r="G121" s="214"/>
      <c r="H121" s="214"/>
      <c r="I121" s="214"/>
      <c r="J121" s="214"/>
      <c r="K121" s="214"/>
      <c r="L121" s="214"/>
      <c r="M121" s="214"/>
      <c r="N121" s="214"/>
      <c r="O121" s="214"/>
      <c r="P121" s="214"/>
      <c r="Q121" s="214"/>
      <c r="R121" s="214"/>
      <c r="S121" s="214"/>
      <c r="T121" s="214"/>
      <c r="U121" s="214"/>
      <c r="V121" s="214"/>
      <c r="W121" s="214"/>
      <c r="X121" s="214"/>
      <c r="Y121" s="214"/>
      <c r="Z121" s="214"/>
      <c r="AA121" s="214"/>
      <c r="AB121" s="214">
        <v>1</v>
      </c>
      <c r="AC121" s="214">
        <v>1</v>
      </c>
      <c r="AD121" s="214"/>
      <c r="AE121" s="214"/>
      <c r="AF121" s="214"/>
      <c r="AG121" s="214"/>
      <c r="AH121" s="214"/>
      <c r="AI121" s="214"/>
      <c r="AJ121" s="214"/>
      <c r="AK121" s="214"/>
      <c r="AL121" s="214"/>
      <c r="AM121" s="214"/>
      <c r="AN121" s="214"/>
      <c r="AO121" s="214"/>
      <c r="AP121" s="214"/>
      <c r="AQ121" s="214"/>
      <c r="AR121" s="214"/>
      <c r="AS121" s="214"/>
      <c r="AT121" s="214"/>
      <c r="AU121" s="214"/>
      <c r="AV121" s="214"/>
      <c r="AW121" s="214"/>
      <c r="AX121" s="214"/>
      <c r="AY121" s="214"/>
      <c r="AZ121" s="214"/>
      <c r="BA121" s="214"/>
      <c r="BB121" s="214"/>
      <c r="BC121" s="214"/>
      <c r="BD121" s="214"/>
      <c r="BE121" s="214"/>
      <c r="BF121" s="214"/>
      <c r="BG121" s="214"/>
      <c r="BH121" s="214">
        <v>1</v>
      </c>
    </row>
    <row r="122" spans="1:60" x14ac:dyDescent="0.2">
      <c r="A122" s="213" t="s">
        <v>986</v>
      </c>
      <c r="B122" s="214"/>
      <c r="C122" s="214"/>
      <c r="D122" s="214"/>
      <c r="E122" s="214"/>
      <c r="F122" s="214"/>
      <c r="G122" s="214"/>
      <c r="H122" s="214"/>
      <c r="I122" s="214"/>
      <c r="J122" s="214"/>
      <c r="K122" s="214"/>
      <c r="L122" s="214"/>
      <c r="M122" s="214"/>
      <c r="N122" s="214"/>
      <c r="O122" s="214"/>
      <c r="P122" s="214"/>
      <c r="Q122" s="214"/>
      <c r="R122" s="214"/>
      <c r="S122" s="214"/>
      <c r="T122" s="214"/>
      <c r="U122" s="214"/>
      <c r="V122" s="214"/>
      <c r="W122" s="214"/>
      <c r="X122" s="214"/>
      <c r="Y122" s="214"/>
      <c r="Z122" s="214"/>
      <c r="AA122" s="214"/>
      <c r="AB122" s="214"/>
      <c r="AC122" s="214"/>
      <c r="AD122" s="214">
        <v>1</v>
      </c>
      <c r="AE122" s="214"/>
      <c r="AF122" s="214">
        <v>1</v>
      </c>
      <c r="AG122" s="214"/>
      <c r="AH122" s="214">
        <v>1</v>
      </c>
      <c r="AI122" s="214">
        <v>1</v>
      </c>
      <c r="AJ122" s="214"/>
      <c r="AK122" s="214"/>
      <c r="AL122" s="214"/>
      <c r="AM122" s="214"/>
      <c r="AN122" s="214"/>
      <c r="AO122" s="214"/>
      <c r="AP122" s="214"/>
      <c r="AQ122" s="214"/>
      <c r="AR122" s="214"/>
      <c r="AS122" s="214"/>
      <c r="AT122" s="214"/>
      <c r="AU122" s="214"/>
      <c r="AV122" s="214"/>
      <c r="AW122" s="214"/>
      <c r="AX122" s="214"/>
      <c r="AY122" s="214"/>
      <c r="AZ122" s="214"/>
      <c r="BA122" s="214"/>
      <c r="BB122" s="214"/>
      <c r="BC122" s="214"/>
      <c r="BD122" s="214"/>
      <c r="BE122" s="214"/>
      <c r="BF122" s="214"/>
      <c r="BG122" s="214"/>
      <c r="BH122" s="214">
        <v>2</v>
      </c>
    </row>
    <row r="123" spans="1:60" x14ac:dyDescent="0.2">
      <c r="A123" s="213" t="s">
        <v>319</v>
      </c>
      <c r="B123" s="214">
        <v>2</v>
      </c>
      <c r="C123" s="214"/>
      <c r="D123" s="214">
        <v>2</v>
      </c>
      <c r="E123" s="214"/>
      <c r="F123" s="214"/>
      <c r="G123" s="214"/>
      <c r="H123" s="214">
        <v>417</v>
      </c>
      <c r="I123" s="214">
        <v>417</v>
      </c>
      <c r="J123" s="214"/>
      <c r="K123" s="214"/>
      <c r="L123" s="214"/>
      <c r="M123" s="214"/>
      <c r="N123" s="214"/>
      <c r="O123" s="214"/>
      <c r="P123" s="214"/>
      <c r="Q123" s="214"/>
      <c r="R123" s="214"/>
      <c r="S123" s="214"/>
      <c r="T123" s="214"/>
      <c r="U123" s="214"/>
      <c r="V123" s="214"/>
      <c r="W123" s="214"/>
      <c r="X123" s="214"/>
      <c r="Y123" s="214"/>
      <c r="Z123" s="214"/>
      <c r="AA123" s="214"/>
      <c r="AB123" s="214"/>
      <c r="AC123" s="214"/>
      <c r="AD123" s="214"/>
      <c r="AE123" s="214"/>
      <c r="AF123" s="214"/>
      <c r="AG123" s="214"/>
      <c r="AH123" s="214"/>
      <c r="AI123" s="214"/>
      <c r="AJ123" s="214">
        <v>6</v>
      </c>
      <c r="AK123" s="214"/>
      <c r="AL123" s="214">
        <v>6</v>
      </c>
      <c r="AM123" s="214"/>
      <c r="AN123" s="214"/>
      <c r="AO123" s="214"/>
      <c r="AP123" s="214"/>
      <c r="AQ123" s="214">
        <v>8</v>
      </c>
      <c r="AR123" s="214">
        <v>8</v>
      </c>
      <c r="AS123" s="214"/>
      <c r="AT123" s="214"/>
      <c r="AU123" s="214"/>
      <c r="AV123" s="214"/>
      <c r="AW123" s="214"/>
      <c r="AX123" s="214"/>
      <c r="AY123" s="214"/>
      <c r="AZ123" s="214"/>
      <c r="BA123" s="214"/>
      <c r="BB123" s="214"/>
      <c r="BC123" s="214"/>
      <c r="BD123" s="214"/>
      <c r="BE123" s="214"/>
      <c r="BF123" s="214"/>
      <c r="BG123" s="214"/>
      <c r="BH123" s="214">
        <v>433</v>
      </c>
    </row>
    <row r="124" spans="1:60" x14ac:dyDescent="0.2">
      <c r="A124" s="213" t="s">
        <v>511</v>
      </c>
      <c r="B124" s="214"/>
      <c r="C124" s="214"/>
      <c r="D124" s="214"/>
      <c r="E124" s="214"/>
      <c r="F124" s="214"/>
      <c r="G124" s="214"/>
      <c r="H124" s="214"/>
      <c r="I124" s="214"/>
      <c r="J124" s="214"/>
      <c r="K124" s="214"/>
      <c r="L124" s="214"/>
      <c r="M124" s="214"/>
      <c r="N124" s="214"/>
      <c r="O124" s="214"/>
      <c r="P124" s="214"/>
      <c r="Q124" s="214"/>
      <c r="R124" s="214"/>
      <c r="S124" s="214"/>
      <c r="T124" s="214"/>
      <c r="U124" s="214"/>
      <c r="V124" s="214"/>
      <c r="W124" s="214"/>
      <c r="X124" s="214"/>
      <c r="Y124" s="214"/>
      <c r="Z124" s="214"/>
      <c r="AA124" s="214"/>
      <c r="AB124" s="214">
        <v>1</v>
      </c>
      <c r="AC124" s="214">
        <v>1</v>
      </c>
      <c r="AD124" s="214"/>
      <c r="AE124" s="214"/>
      <c r="AF124" s="214"/>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4"/>
      <c r="BC124" s="214"/>
      <c r="BD124" s="214"/>
      <c r="BE124" s="214"/>
      <c r="BF124" s="214"/>
      <c r="BG124" s="214"/>
      <c r="BH124" s="214">
        <v>1</v>
      </c>
    </row>
    <row r="125" spans="1:60" x14ac:dyDescent="0.2">
      <c r="A125" s="213" t="s">
        <v>594</v>
      </c>
      <c r="B125" s="214">
        <v>7</v>
      </c>
      <c r="C125" s="214"/>
      <c r="D125" s="214">
        <v>7</v>
      </c>
      <c r="E125" s="214"/>
      <c r="F125" s="214"/>
      <c r="G125" s="214"/>
      <c r="H125" s="214"/>
      <c r="I125" s="214"/>
      <c r="J125" s="214"/>
      <c r="K125" s="214"/>
      <c r="L125" s="214"/>
      <c r="M125" s="214"/>
      <c r="N125" s="214"/>
      <c r="O125" s="214"/>
      <c r="P125" s="214"/>
      <c r="Q125" s="214"/>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4"/>
      <c r="BC125" s="214"/>
      <c r="BD125" s="214"/>
      <c r="BE125" s="214"/>
      <c r="BF125" s="214"/>
      <c r="BG125" s="214"/>
      <c r="BH125" s="214">
        <v>7</v>
      </c>
    </row>
    <row r="126" spans="1:60" x14ac:dyDescent="0.2">
      <c r="A126" s="213" t="s">
        <v>157</v>
      </c>
      <c r="B126" s="214"/>
      <c r="C126" s="214"/>
      <c r="D126" s="214"/>
      <c r="E126" s="214">
        <v>63</v>
      </c>
      <c r="F126" s="214">
        <v>3</v>
      </c>
      <c r="G126" s="214">
        <v>66</v>
      </c>
      <c r="H126" s="214"/>
      <c r="I126" s="214"/>
      <c r="J126" s="214">
        <v>212</v>
      </c>
      <c r="K126" s="214">
        <v>212</v>
      </c>
      <c r="L126" s="214"/>
      <c r="M126" s="214"/>
      <c r="N126" s="214"/>
      <c r="O126" s="214"/>
      <c r="P126" s="214"/>
      <c r="Q126" s="214"/>
      <c r="R126" s="214"/>
      <c r="S126" s="214"/>
      <c r="T126" s="214"/>
      <c r="U126" s="214"/>
      <c r="V126" s="214"/>
      <c r="W126" s="214"/>
      <c r="X126" s="214"/>
      <c r="Y126" s="214"/>
      <c r="Z126" s="214"/>
      <c r="AA126" s="214"/>
      <c r="AB126" s="214"/>
      <c r="AC126" s="214"/>
      <c r="AD126" s="214"/>
      <c r="AE126" s="214"/>
      <c r="AF126" s="214"/>
      <c r="AG126" s="214"/>
      <c r="AH126" s="214"/>
      <c r="AI126" s="214"/>
      <c r="AJ126" s="214"/>
      <c r="AK126" s="214"/>
      <c r="AL126" s="214"/>
      <c r="AM126" s="214"/>
      <c r="AN126" s="214"/>
      <c r="AO126" s="214"/>
      <c r="AP126" s="214">
        <v>51</v>
      </c>
      <c r="AQ126" s="214"/>
      <c r="AR126" s="214">
        <v>51</v>
      </c>
      <c r="AS126" s="214">
        <v>217</v>
      </c>
      <c r="AT126" s="214">
        <v>14</v>
      </c>
      <c r="AU126" s="214">
        <v>231</v>
      </c>
      <c r="AV126" s="214">
        <v>327</v>
      </c>
      <c r="AW126" s="214">
        <v>19</v>
      </c>
      <c r="AX126" s="214">
        <v>346</v>
      </c>
      <c r="AY126" s="214"/>
      <c r="AZ126" s="214"/>
      <c r="BA126" s="214"/>
      <c r="BB126" s="214"/>
      <c r="BC126" s="214"/>
      <c r="BD126" s="214"/>
      <c r="BE126" s="214"/>
      <c r="BF126" s="214"/>
      <c r="BG126" s="214"/>
      <c r="BH126" s="214">
        <v>906</v>
      </c>
    </row>
    <row r="127" spans="1:60" x14ac:dyDescent="0.2">
      <c r="A127" s="213" t="s">
        <v>484</v>
      </c>
      <c r="B127" s="214"/>
      <c r="C127" s="214"/>
      <c r="D127" s="214"/>
      <c r="E127" s="214"/>
      <c r="F127" s="214"/>
      <c r="G127" s="214"/>
      <c r="H127" s="214">
        <v>20</v>
      </c>
      <c r="I127" s="214">
        <v>20</v>
      </c>
      <c r="J127" s="214"/>
      <c r="K127" s="214"/>
      <c r="L127" s="214">
        <v>22</v>
      </c>
      <c r="M127" s="214">
        <v>18</v>
      </c>
      <c r="N127" s="214">
        <v>40</v>
      </c>
      <c r="O127" s="214"/>
      <c r="P127" s="214"/>
      <c r="Q127" s="214"/>
      <c r="R127" s="214"/>
      <c r="S127" s="214"/>
      <c r="T127" s="214"/>
      <c r="U127" s="214"/>
      <c r="V127" s="214"/>
      <c r="W127" s="214"/>
      <c r="X127" s="214"/>
      <c r="Y127" s="214"/>
      <c r="Z127" s="214"/>
      <c r="AA127" s="214"/>
      <c r="AB127" s="214"/>
      <c r="AC127" s="214"/>
      <c r="AD127" s="214"/>
      <c r="AE127" s="214"/>
      <c r="AF127" s="214"/>
      <c r="AG127" s="214"/>
      <c r="AH127" s="214"/>
      <c r="AI127" s="214"/>
      <c r="AJ127" s="214">
        <v>3</v>
      </c>
      <c r="AK127" s="214"/>
      <c r="AL127" s="214">
        <v>3</v>
      </c>
      <c r="AM127" s="214"/>
      <c r="AN127" s="214"/>
      <c r="AO127" s="214"/>
      <c r="AP127" s="214"/>
      <c r="AQ127" s="214"/>
      <c r="AR127" s="214"/>
      <c r="AS127" s="214"/>
      <c r="AT127" s="214"/>
      <c r="AU127" s="214"/>
      <c r="AV127" s="214"/>
      <c r="AW127" s="214"/>
      <c r="AX127" s="214"/>
      <c r="AY127" s="214"/>
      <c r="AZ127" s="214"/>
      <c r="BA127" s="214"/>
      <c r="BB127" s="214"/>
      <c r="BC127" s="214"/>
      <c r="BD127" s="214"/>
      <c r="BE127" s="214"/>
      <c r="BF127" s="214"/>
      <c r="BG127" s="214"/>
      <c r="BH127" s="214">
        <v>63</v>
      </c>
    </row>
    <row r="128" spans="1:60" x14ac:dyDescent="0.2">
      <c r="A128" s="213" t="s">
        <v>185</v>
      </c>
      <c r="B128" s="214"/>
      <c r="C128" s="214"/>
      <c r="D128" s="214"/>
      <c r="E128" s="214">
        <v>3</v>
      </c>
      <c r="F128" s="214">
        <v>4</v>
      </c>
      <c r="G128" s="214">
        <v>7</v>
      </c>
      <c r="H128" s="214"/>
      <c r="I128" s="214"/>
      <c r="J128" s="214"/>
      <c r="K128" s="214"/>
      <c r="L128" s="214"/>
      <c r="M128" s="214"/>
      <c r="N128" s="214"/>
      <c r="O128" s="214"/>
      <c r="P128" s="214">
        <v>2</v>
      </c>
      <c r="Q128" s="214">
        <v>2</v>
      </c>
      <c r="R128" s="214"/>
      <c r="S128" s="214"/>
      <c r="T128" s="214"/>
      <c r="U128" s="214"/>
      <c r="V128" s="214"/>
      <c r="W128" s="214"/>
      <c r="X128" s="214"/>
      <c r="Y128" s="214"/>
      <c r="Z128" s="214"/>
      <c r="AA128" s="214"/>
      <c r="AB128" s="214"/>
      <c r="AC128" s="214"/>
      <c r="AD128" s="214">
        <v>10</v>
      </c>
      <c r="AE128" s="214">
        <v>11</v>
      </c>
      <c r="AF128" s="214">
        <v>21</v>
      </c>
      <c r="AG128" s="214">
        <v>5</v>
      </c>
      <c r="AH128" s="214">
        <v>5</v>
      </c>
      <c r="AI128" s="214">
        <v>10</v>
      </c>
      <c r="AJ128" s="214"/>
      <c r="AK128" s="214"/>
      <c r="AL128" s="214"/>
      <c r="AM128" s="214">
        <v>8</v>
      </c>
      <c r="AN128" s="214">
        <v>20</v>
      </c>
      <c r="AO128" s="214">
        <v>28</v>
      </c>
      <c r="AP128" s="214">
        <v>36</v>
      </c>
      <c r="AQ128" s="214">
        <v>16</v>
      </c>
      <c r="AR128" s="214">
        <v>52</v>
      </c>
      <c r="AS128" s="214"/>
      <c r="AT128" s="214"/>
      <c r="AU128" s="214"/>
      <c r="AV128" s="214"/>
      <c r="AW128" s="214"/>
      <c r="AX128" s="214"/>
      <c r="AY128" s="214"/>
      <c r="AZ128" s="214"/>
      <c r="BA128" s="214"/>
      <c r="BB128" s="214"/>
      <c r="BC128" s="214"/>
      <c r="BD128" s="214"/>
      <c r="BE128" s="214"/>
      <c r="BF128" s="214"/>
      <c r="BG128" s="214"/>
      <c r="BH128" s="214">
        <v>120</v>
      </c>
    </row>
    <row r="129" spans="1:60" x14ac:dyDescent="0.2">
      <c r="A129" s="213" t="s">
        <v>228</v>
      </c>
      <c r="B129" s="214">
        <v>143</v>
      </c>
      <c r="C129" s="214">
        <v>72</v>
      </c>
      <c r="D129" s="214">
        <v>215</v>
      </c>
      <c r="E129" s="214">
        <v>65</v>
      </c>
      <c r="F129" s="214">
        <v>66</v>
      </c>
      <c r="G129" s="214">
        <v>131</v>
      </c>
      <c r="H129" s="214">
        <v>14</v>
      </c>
      <c r="I129" s="214">
        <v>14</v>
      </c>
      <c r="J129" s="214">
        <v>11</v>
      </c>
      <c r="K129" s="214">
        <v>11</v>
      </c>
      <c r="L129" s="214">
        <v>93</v>
      </c>
      <c r="M129" s="214">
        <v>65</v>
      </c>
      <c r="N129" s="214">
        <v>158</v>
      </c>
      <c r="O129" s="214"/>
      <c r="P129" s="214"/>
      <c r="Q129" s="214"/>
      <c r="R129" s="214"/>
      <c r="S129" s="214"/>
      <c r="T129" s="214"/>
      <c r="U129" s="214"/>
      <c r="V129" s="214"/>
      <c r="W129" s="214"/>
      <c r="X129" s="214"/>
      <c r="Y129" s="214"/>
      <c r="Z129" s="214"/>
      <c r="AA129" s="214"/>
      <c r="AB129" s="214"/>
      <c r="AC129" s="214"/>
      <c r="AD129" s="214">
        <v>1</v>
      </c>
      <c r="AE129" s="214"/>
      <c r="AF129" s="214">
        <v>1</v>
      </c>
      <c r="AG129" s="214">
        <v>1</v>
      </c>
      <c r="AH129" s="214"/>
      <c r="AI129" s="214">
        <v>1</v>
      </c>
      <c r="AJ129" s="214">
        <v>30</v>
      </c>
      <c r="AK129" s="214"/>
      <c r="AL129" s="214">
        <v>30</v>
      </c>
      <c r="AM129" s="214"/>
      <c r="AN129" s="214"/>
      <c r="AO129" s="214"/>
      <c r="AP129" s="214">
        <v>1</v>
      </c>
      <c r="AQ129" s="214"/>
      <c r="AR129" s="214">
        <v>1</v>
      </c>
      <c r="AS129" s="214"/>
      <c r="AT129" s="214"/>
      <c r="AU129" s="214"/>
      <c r="AV129" s="214">
        <v>234</v>
      </c>
      <c r="AW129" s="214">
        <v>172</v>
      </c>
      <c r="AX129" s="214">
        <v>406</v>
      </c>
      <c r="AY129" s="214">
        <v>4</v>
      </c>
      <c r="AZ129" s="214">
        <v>3</v>
      </c>
      <c r="BA129" s="214">
        <v>7</v>
      </c>
      <c r="BB129" s="214">
        <v>1</v>
      </c>
      <c r="BC129" s="214"/>
      <c r="BD129" s="214">
        <v>1</v>
      </c>
      <c r="BE129" s="214">
        <v>5</v>
      </c>
      <c r="BF129" s="214">
        <v>9</v>
      </c>
      <c r="BG129" s="214">
        <v>14</v>
      </c>
      <c r="BH129" s="214">
        <v>990</v>
      </c>
    </row>
    <row r="130" spans="1:60" x14ac:dyDescent="0.2">
      <c r="A130" s="213" t="s">
        <v>565</v>
      </c>
      <c r="B130" s="214">
        <v>4</v>
      </c>
      <c r="C130" s="214"/>
      <c r="D130" s="214">
        <v>4</v>
      </c>
      <c r="E130" s="214"/>
      <c r="F130" s="214"/>
      <c r="G130" s="214"/>
      <c r="H130" s="214">
        <v>100</v>
      </c>
      <c r="I130" s="214">
        <v>100</v>
      </c>
      <c r="J130" s="214"/>
      <c r="K130" s="214"/>
      <c r="L130" s="214"/>
      <c r="M130" s="214"/>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c r="AM130" s="214"/>
      <c r="AN130" s="214"/>
      <c r="AO130" s="214"/>
      <c r="AP130" s="214">
        <v>8</v>
      </c>
      <c r="AQ130" s="214"/>
      <c r="AR130" s="214">
        <v>8</v>
      </c>
      <c r="AS130" s="214">
        <v>10</v>
      </c>
      <c r="AT130" s="214">
        <v>3</v>
      </c>
      <c r="AU130" s="214">
        <v>13</v>
      </c>
      <c r="AV130" s="214"/>
      <c r="AW130" s="214"/>
      <c r="AX130" s="214"/>
      <c r="AY130" s="214"/>
      <c r="AZ130" s="214"/>
      <c r="BA130" s="214"/>
      <c r="BB130" s="214"/>
      <c r="BC130" s="214"/>
      <c r="BD130" s="214"/>
      <c r="BE130" s="214"/>
      <c r="BF130" s="214">
        <v>15</v>
      </c>
      <c r="BG130" s="214">
        <v>15</v>
      </c>
      <c r="BH130" s="214">
        <v>140</v>
      </c>
    </row>
    <row r="131" spans="1:60" x14ac:dyDescent="0.2">
      <c r="A131" s="213" t="s">
        <v>556</v>
      </c>
      <c r="B131" s="214">
        <v>4</v>
      </c>
      <c r="C131" s="214"/>
      <c r="D131" s="214">
        <v>4</v>
      </c>
      <c r="E131" s="214">
        <v>1</v>
      </c>
      <c r="F131" s="214"/>
      <c r="G131" s="214">
        <v>1</v>
      </c>
      <c r="H131" s="214">
        <v>10</v>
      </c>
      <c r="I131" s="214">
        <v>10</v>
      </c>
      <c r="J131" s="214">
        <v>2</v>
      </c>
      <c r="K131" s="214">
        <v>2</v>
      </c>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v>11</v>
      </c>
      <c r="AK131" s="214"/>
      <c r="AL131" s="214">
        <v>11</v>
      </c>
      <c r="AM131" s="214"/>
      <c r="AN131" s="214"/>
      <c r="AO131" s="214"/>
      <c r="AP131" s="214">
        <v>22</v>
      </c>
      <c r="AQ131" s="214"/>
      <c r="AR131" s="214">
        <v>22</v>
      </c>
      <c r="AS131" s="214">
        <v>6</v>
      </c>
      <c r="AT131" s="214"/>
      <c r="AU131" s="214">
        <v>6</v>
      </c>
      <c r="AV131" s="214">
        <v>37</v>
      </c>
      <c r="AW131" s="214">
        <v>5</v>
      </c>
      <c r="AX131" s="214">
        <v>42</v>
      </c>
      <c r="AY131" s="214"/>
      <c r="AZ131" s="214"/>
      <c r="BA131" s="214"/>
      <c r="BB131" s="214">
        <v>7</v>
      </c>
      <c r="BC131" s="214"/>
      <c r="BD131" s="214">
        <v>7</v>
      </c>
      <c r="BE131" s="214"/>
      <c r="BF131" s="214"/>
      <c r="BG131" s="214"/>
      <c r="BH131" s="214">
        <v>105</v>
      </c>
    </row>
    <row r="132" spans="1:60" x14ac:dyDescent="0.2">
      <c r="A132" s="213" t="s">
        <v>299</v>
      </c>
      <c r="B132" s="214"/>
      <c r="C132" s="214"/>
      <c r="D132" s="214"/>
      <c r="E132" s="214"/>
      <c r="F132" s="214"/>
      <c r="G132" s="214"/>
      <c r="H132" s="214"/>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c r="AQ132" s="214">
        <v>2</v>
      </c>
      <c r="AR132" s="214">
        <v>2</v>
      </c>
      <c r="AS132" s="214"/>
      <c r="AT132" s="214"/>
      <c r="AU132" s="214"/>
      <c r="AV132" s="214"/>
      <c r="AW132" s="214"/>
      <c r="AX132" s="214"/>
      <c r="AY132" s="214"/>
      <c r="AZ132" s="214"/>
      <c r="BA132" s="214"/>
      <c r="BB132" s="214"/>
      <c r="BC132" s="214"/>
      <c r="BD132" s="214"/>
      <c r="BE132" s="214"/>
      <c r="BF132" s="214"/>
      <c r="BG132" s="214"/>
      <c r="BH132" s="214">
        <v>2</v>
      </c>
    </row>
    <row r="133" spans="1:60" x14ac:dyDescent="0.2">
      <c r="A133" s="213" t="s">
        <v>492</v>
      </c>
      <c r="B133" s="214"/>
      <c r="C133" s="214"/>
      <c r="D133" s="214"/>
      <c r="E133" s="214"/>
      <c r="F133" s="214"/>
      <c r="G133" s="214"/>
      <c r="H133" s="214"/>
      <c r="I133" s="214"/>
      <c r="J133" s="214"/>
      <c r="K133" s="214"/>
      <c r="L133" s="214"/>
      <c r="M133" s="214"/>
      <c r="N133" s="214"/>
      <c r="O133" s="214"/>
      <c r="P133" s="214"/>
      <c r="Q133" s="214"/>
      <c r="R133" s="214"/>
      <c r="S133" s="214"/>
      <c r="T133" s="214"/>
      <c r="U133" s="214"/>
      <c r="V133" s="214"/>
      <c r="W133" s="214"/>
      <c r="X133" s="214"/>
      <c r="Y133" s="214">
        <v>2</v>
      </c>
      <c r="Z133" s="214">
        <v>2</v>
      </c>
      <c r="AA133" s="214"/>
      <c r="AB133" s="214"/>
      <c r="AC133" s="214"/>
      <c r="AD133" s="214"/>
      <c r="AE133" s="214"/>
      <c r="AF133" s="214"/>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4"/>
      <c r="BC133" s="214"/>
      <c r="BD133" s="214"/>
      <c r="BE133" s="214"/>
      <c r="BF133" s="214"/>
      <c r="BG133" s="214"/>
      <c r="BH133" s="214">
        <v>2</v>
      </c>
    </row>
    <row r="134" spans="1:60" x14ac:dyDescent="0.2">
      <c r="A134" s="213" t="s">
        <v>143</v>
      </c>
      <c r="B134" s="214"/>
      <c r="C134" s="214"/>
      <c r="D134" s="214"/>
      <c r="E134" s="214"/>
      <c r="F134" s="214"/>
      <c r="G134" s="214"/>
      <c r="H134" s="214"/>
      <c r="I134" s="214"/>
      <c r="J134" s="214"/>
      <c r="K134" s="214"/>
      <c r="L134" s="214"/>
      <c r="M134" s="214"/>
      <c r="N134" s="214"/>
      <c r="O134" s="214"/>
      <c r="P134" s="214"/>
      <c r="Q134" s="214"/>
      <c r="R134" s="214"/>
      <c r="S134" s="214"/>
      <c r="T134" s="214"/>
      <c r="U134" s="214"/>
      <c r="V134" s="214"/>
      <c r="W134" s="214"/>
      <c r="X134" s="214"/>
      <c r="Y134" s="214"/>
      <c r="Z134" s="214"/>
      <c r="AA134" s="214"/>
      <c r="AB134" s="214"/>
      <c r="AC134" s="214"/>
      <c r="AD134" s="214"/>
      <c r="AE134" s="214"/>
      <c r="AF134" s="214"/>
      <c r="AG134" s="214"/>
      <c r="AH134" s="214"/>
      <c r="AI134" s="214"/>
      <c r="AJ134" s="214"/>
      <c r="AK134" s="214"/>
      <c r="AL134" s="214"/>
      <c r="AM134" s="214"/>
      <c r="AN134" s="214"/>
      <c r="AO134" s="214"/>
      <c r="AP134" s="214">
        <v>9</v>
      </c>
      <c r="AQ134" s="214"/>
      <c r="AR134" s="214">
        <v>9</v>
      </c>
      <c r="AS134" s="214">
        <v>5</v>
      </c>
      <c r="AT134" s="214"/>
      <c r="AU134" s="214">
        <v>5</v>
      </c>
      <c r="AV134" s="214"/>
      <c r="AW134" s="214">
        <v>1</v>
      </c>
      <c r="AX134" s="214">
        <v>1</v>
      </c>
      <c r="AY134" s="214">
        <v>19</v>
      </c>
      <c r="AZ134" s="214">
        <v>2</v>
      </c>
      <c r="BA134" s="214">
        <v>21</v>
      </c>
      <c r="BB134" s="214"/>
      <c r="BC134" s="214"/>
      <c r="BD134" s="214"/>
      <c r="BE134" s="214"/>
      <c r="BF134" s="214"/>
      <c r="BG134" s="214"/>
      <c r="BH134" s="214">
        <v>36</v>
      </c>
    </row>
    <row r="135" spans="1:60" x14ac:dyDescent="0.2">
      <c r="A135" s="213" t="s">
        <v>479</v>
      </c>
      <c r="B135" s="214"/>
      <c r="C135" s="214"/>
      <c r="D135" s="214"/>
      <c r="E135" s="214"/>
      <c r="F135" s="214"/>
      <c r="G135" s="214"/>
      <c r="H135" s="214"/>
      <c r="I135" s="214"/>
      <c r="J135" s="214"/>
      <c r="K135" s="214"/>
      <c r="L135" s="214">
        <v>420</v>
      </c>
      <c r="M135" s="214">
        <v>200</v>
      </c>
      <c r="N135" s="214">
        <v>620</v>
      </c>
      <c r="O135" s="214">
        <v>108</v>
      </c>
      <c r="P135" s="214">
        <v>63</v>
      </c>
      <c r="Q135" s="214">
        <v>171</v>
      </c>
      <c r="R135" s="214"/>
      <c r="S135" s="214"/>
      <c r="T135" s="214"/>
      <c r="U135" s="214"/>
      <c r="V135" s="214"/>
      <c r="W135" s="214"/>
      <c r="X135" s="214"/>
      <c r="Y135" s="214"/>
      <c r="Z135" s="214"/>
      <c r="AA135" s="214"/>
      <c r="AB135" s="214"/>
      <c r="AC135" s="214"/>
      <c r="AD135" s="214">
        <v>7</v>
      </c>
      <c r="AE135" s="214"/>
      <c r="AF135" s="214">
        <v>7</v>
      </c>
      <c r="AG135" s="214"/>
      <c r="AH135" s="214"/>
      <c r="AI135" s="214"/>
      <c r="AJ135" s="214"/>
      <c r="AK135" s="214"/>
      <c r="AL135" s="214"/>
      <c r="AM135" s="214"/>
      <c r="AN135" s="214"/>
      <c r="AO135" s="214"/>
      <c r="AP135" s="214"/>
      <c r="AQ135" s="214"/>
      <c r="AR135" s="214"/>
      <c r="AS135" s="214"/>
      <c r="AT135" s="214"/>
      <c r="AU135" s="214"/>
      <c r="AV135" s="214"/>
      <c r="AW135" s="214"/>
      <c r="AX135" s="214"/>
      <c r="AY135" s="214">
        <v>8</v>
      </c>
      <c r="AZ135" s="214"/>
      <c r="BA135" s="214">
        <v>8</v>
      </c>
      <c r="BB135" s="214">
        <v>9</v>
      </c>
      <c r="BC135" s="214"/>
      <c r="BD135" s="214">
        <v>9</v>
      </c>
      <c r="BE135" s="214">
        <v>17</v>
      </c>
      <c r="BF135" s="214"/>
      <c r="BG135" s="214">
        <v>17</v>
      </c>
      <c r="BH135" s="214">
        <v>832</v>
      </c>
    </row>
    <row r="136" spans="1:60" x14ac:dyDescent="0.2">
      <c r="A136" s="213" t="s">
        <v>987</v>
      </c>
      <c r="B136" s="214"/>
      <c r="C136" s="214"/>
      <c r="D136" s="214"/>
      <c r="E136" s="214"/>
      <c r="F136" s="214"/>
      <c r="G136" s="214"/>
      <c r="H136" s="214"/>
      <c r="I136" s="214"/>
      <c r="J136" s="214"/>
      <c r="K136" s="214"/>
      <c r="L136" s="214"/>
      <c r="M136" s="214"/>
      <c r="N136" s="214"/>
      <c r="O136" s="214"/>
      <c r="P136" s="214"/>
      <c r="Q136" s="214"/>
      <c r="R136" s="214"/>
      <c r="S136" s="214"/>
      <c r="T136" s="214"/>
      <c r="U136" s="214"/>
      <c r="V136" s="214"/>
      <c r="W136" s="214"/>
      <c r="X136" s="214"/>
      <c r="Y136" s="214"/>
      <c r="Z136" s="214"/>
      <c r="AA136" s="214"/>
      <c r="AB136" s="214"/>
      <c r="AC136" s="214"/>
      <c r="AD136" s="214"/>
      <c r="AE136" s="214"/>
      <c r="AF136" s="214"/>
      <c r="AG136" s="214"/>
      <c r="AH136" s="214"/>
      <c r="AI136" s="214"/>
      <c r="AJ136" s="214"/>
      <c r="AK136" s="214"/>
      <c r="AL136" s="214"/>
      <c r="AM136" s="214"/>
      <c r="AN136" s="214"/>
      <c r="AO136" s="214"/>
      <c r="AP136" s="214"/>
      <c r="AQ136" s="214"/>
      <c r="AR136" s="214"/>
      <c r="AS136" s="214"/>
      <c r="AT136" s="214"/>
      <c r="AU136" s="214"/>
      <c r="AV136" s="214"/>
      <c r="AW136" s="214"/>
      <c r="AX136" s="214"/>
      <c r="AY136" s="214">
        <v>1</v>
      </c>
      <c r="AZ136" s="214"/>
      <c r="BA136" s="214">
        <v>1</v>
      </c>
      <c r="BB136" s="214"/>
      <c r="BC136" s="214"/>
      <c r="BD136" s="214"/>
      <c r="BE136" s="214"/>
      <c r="BF136" s="214"/>
      <c r="BG136" s="214"/>
      <c r="BH136" s="214">
        <v>1</v>
      </c>
    </row>
    <row r="137" spans="1:60" x14ac:dyDescent="0.2">
      <c r="A137" s="213" t="s">
        <v>488</v>
      </c>
      <c r="B137" s="214">
        <v>141</v>
      </c>
      <c r="C137" s="214"/>
      <c r="D137" s="214">
        <v>141</v>
      </c>
      <c r="E137" s="214"/>
      <c r="F137" s="214"/>
      <c r="G137" s="214"/>
      <c r="H137" s="214"/>
      <c r="I137" s="214"/>
      <c r="J137" s="214"/>
      <c r="K137" s="214"/>
      <c r="L137" s="214">
        <v>1</v>
      </c>
      <c r="M137" s="214"/>
      <c r="N137" s="214">
        <v>1</v>
      </c>
      <c r="O137" s="214">
        <v>6</v>
      </c>
      <c r="P137" s="214">
        <v>1</v>
      </c>
      <c r="Q137" s="214">
        <v>7</v>
      </c>
      <c r="R137" s="214"/>
      <c r="S137" s="214"/>
      <c r="T137" s="214"/>
      <c r="U137" s="214"/>
      <c r="V137" s="214"/>
      <c r="W137" s="214"/>
      <c r="X137" s="214"/>
      <c r="Y137" s="214"/>
      <c r="Z137" s="214"/>
      <c r="AA137" s="214"/>
      <c r="AB137" s="214"/>
      <c r="AC137" s="214"/>
      <c r="AD137" s="214">
        <v>1</v>
      </c>
      <c r="AE137" s="214"/>
      <c r="AF137" s="214">
        <v>1</v>
      </c>
      <c r="AG137" s="214"/>
      <c r="AH137" s="214"/>
      <c r="AI137" s="214"/>
      <c r="AJ137" s="214">
        <v>32</v>
      </c>
      <c r="AK137" s="214"/>
      <c r="AL137" s="214">
        <v>32</v>
      </c>
      <c r="AM137" s="214"/>
      <c r="AN137" s="214"/>
      <c r="AO137" s="214"/>
      <c r="AP137" s="214"/>
      <c r="AQ137" s="214"/>
      <c r="AR137" s="214"/>
      <c r="AS137" s="214"/>
      <c r="AT137" s="214"/>
      <c r="AU137" s="214"/>
      <c r="AV137" s="214"/>
      <c r="AW137" s="214"/>
      <c r="AX137" s="214"/>
      <c r="AY137" s="214"/>
      <c r="AZ137" s="214"/>
      <c r="BA137" s="214"/>
      <c r="BB137" s="214"/>
      <c r="BC137" s="214"/>
      <c r="BD137" s="214"/>
      <c r="BE137" s="214"/>
      <c r="BF137" s="214"/>
      <c r="BG137" s="214"/>
      <c r="BH137" s="214">
        <v>182</v>
      </c>
    </row>
    <row r="138" spans="1:60" x14ac:dyDescent="0.2">
      <c r="A138" s="213" t="s">
        <v>297</v>
      </c>
      <c r="B138" s="214">
        <v>6</v>
      </c>
      <c r="C138" s="214"/>
      <c r="D138" s="214">
        <v>6</v>
      </c>
      <c r="E138" s="214"/>
      <c r="F138" s="214"/>
      <c r="G138" s="214"/>
      <c r="H138" s="214">
        <v>31</v>
      </c>
      <c r="I138" s="214">
        <v>31</v>
      </c>
      <c r="J138" s="214"/>
      <c r="K138" s="214"/>
      <c r="L138" s="214"/>
      <c r="M138" s="214"/>
      <c r="N138" s="214"/>
      <c r="O138" s="214"/>
      <c r="P138" s="214"/>
      <c r="Q138" s="214"/>
      <c r="R138" s="214"/>
      <c r="S138" s="214"/>
      <c r="T138" s="214"/>
      <c r="U138" s="214"/>
      <c r="V138" s="214"/>
      <c r="W138" s="214"/>
      <c r="X138" s="214"/>
      <c r="Y138" s="214"/>
      <c r="Z138" s="214"/>
      <c r="AA138" s="214"/>
      <c r="AB138" s="214"/>
      <c r="AC138" s="214"/>
      <c r="AD138" s="214"/>
      <c r="AE138" s="214"/>
      <c r="AF138" s="214"/>
      <c r="AG138" s="214"/>
      <c r="AH138" s="214"/>
      <c r="AI138" s="214"/>
      <c r="AJ138" s="214">
        <v>12</v>
      </c>
      <c r="AK138" s="214">
        <v>5</v>
      </c>
      <c r="AL138" s="214">
        <v>17</v>
      </c>
      <c r="AM138" s="214"/>
      <c r="AN138" s="214"/>
      <c r="AO138" s="214"/>
      <c r="AP138" s="214"/>
      <c r="AQ138" s="214"/>
      <c r="AR138" s="214"/>
      <c r="AS138" s="214"/>
      <c r="AT138" s="214"/>
      <c r="AU138" s="214"/>
      <c r="AV138" s="214"/>
      <c r="AW138" s="214"/>
      <c r="AX138" s="214"/>
      <c r="AY138" s="214"/>
      <c r="AZ138" s="214"/>
      <c r="BA138" s="214"/>
      <c r="BB138" s="214"/>
      <c r="BC138" s="214"/>
      <c r="BD138" s="214"/>
      <c r="BE138" s="214"/>
      <c r="BF138" s="214"/>
      <c r="BG138" s="214"/>
      <c r="BH138" s="214">
        <v>54</v>
      </c>
    </row>
    <row r="139" spans="1:60" x14ac:dyDescent="0.2">
      <c r="A139" s="213" t="s">
        <v>162</v>
      </c>
      <c r="B139" s="214"/>
      <c r="C139" s="214"/>
      <c r="D139" s="214"/>
      <c r="E139" s="214"/>
      <c r="F139" s="214"/>
      <c r="G139" s="214"/>
      <c r="H139" s="214"/>
      <c r="I139" s="214"/>
      <c r="J139" s="214"/>
      <c r="K139" s="214"/>
      <c r="L139" s="214"/>
      <c r="M139" s="214"/>
      <c r="N139" s="214"/>
      <c r="O139" s="214"/>
      <c r="P139" s="214"/>
      <c r="Q139" s="214"/>
      <c r="R139" s="214"/>
      <c r="S139" s="214"/>
      <c r="T139" s="214"/>
      <c r="U139" s="214"/>
      <c r="V139" s="214"/>
      <c r="W139" s="214"/>
      <c r="X139" s="214"/>
      <c r="Y139" s="214"/>
      <c r="Z139" s="214"/>
      <c r="AA139" s="214"/>
      <c r="AB139" s="214"/>
      <c r="AC139" s="214"/>
      <c r="AD139" s="214"/>
      <c r="AE139" s="214"/>
      <c r="AF139" s="214"/>
      <c r="AG139" s="214"/>
      <c r="AH139" s="214"/>
      <c r="AI139" s="214"/>
      <c r="AJ139" s="214"/>
      <c r="AK139" s="214"/>
      <c r="AL139" s="214"/>
      <c r="AM139" s="214"/>
      <c r="AN139" s="214"/>
      <c r="AO139" s="214"/>
      <c r="AP139" s="214">
        <v>2</v>
      </c>
      <c r="AQ139" s="214"/>
      <c r="AR139" s="214">
        <v>2</v>
      </c>
      <c r="AS139" s="214"/>
      <c r="AT139" s="214"/>
      <c r="AU139" s="214"/>
      <c r="AV139" s="214">
        <v>10</v>
      </c>
      <c r="AW139" s="214">
        <v>25</v>
      </c>
      <c r="AX139" s="214">
        <v>35</v>
      </c>
      <c r="AY139" s="214"/>
      <c r="AZ139" s="214"/>
      <c r="BA139" s="214"/>
      <c r="BB139" s="214"/>
      <c r="BC139" s="214">
        <v>1</v>
      </c>
      <c r="BD139" s="214">
        <v>1</v>
      </c>
      <c r="BE139" s="214"/>
      <c r="BF139" s="214"/>
      <c r="BG139" s="214"/>
      <c r="BH139" s="214">
        <v>38</v>
      </c>
    </row>
    <row r="140" spans="1:60" x14ac:dyDescent="0.2">
      <c r="A140" s="213" t="s">
        <v>139</v>
      </c>
      <c r="B140" s="214"/>
      <c r="C140" s="214"/>
      <c r="D140" s="214"/>
      <c r="E140" s="214">
        <v>137</v>
      </c>
      <c r="F140" s="214">
        <v>100</v>
      </c>
      <c r="G140" s="214">
        <v>237</v>
      </c>
      <c r="H140" s="214">
        <v>7</v>
      </c>
      <c r="I140" s="214">
        <v>7</v>
      </c>
      <c r="J140" s="214">
        <v>76</v>
      </c>
      <c r="K140" s="214">
        <v>76</v>
      </c>
      <c r="L140" s="214">
        <v>7</v>
      </c>
      <c r="M140" s="214">
        <v>6</v>
      </c>
      <c r="N140" s="214">
        <v>13</v>
      </c>
      <c r="O140" s="214"/>
      <c r="P140" s="214">
        <v>0</v>
      </c>
      <c r="Q140" s="214">
        <v>0</v>
      </c>
      <c r="R140" s="214">
        <v>4</v>
      </c>
      <c r="S140" s="214">
        <v>2</v>
      </c>
      <c r="T140" s="214">
        <v>6</v>
      </c>
      <c r="U140" s="214"/>
      <c r="V140" s="214">
        <v>1</v>
      </c>
      <c r="W140" s="214">
        <v>1</v>
      </c>
      <c r="X140" s="214"/>
      <c r="Y140" s="214"/>
      <c r="Z140" s="214"/>
      <c r="AA140" s="214"/>
      <c r="AB140" s="214"/>
      <c r="AC140" s="214"/>
      <c r="AD140" s="214">
        <v>1</v>
      </c>
      <c r="AE140" s="214">
        <v>1</v>
      </c>
      <c r="AF140" s="214">
        <v>2</v>
      </c>
      <c r="AG140" s="214">
        <v>5</v>
      </c>
      <c r="AH140" s="214">
        <v>4</v>
      </c>
      <c r="AI140" s="214">
        <v>9</v>
      </c>
      <c r="AJ140" s="214">
        <v>19</v>
      </c>
      <c r="AK140" s="214">
        <v>8</v>
      </c>
      <c r="AL140" s="214">
        <v>27</v>
      </c>
      <c r="AM140" s="214"/>
      <c r="AN140" s="214">
        <v>0</v>
      </c>
      <c r="AO140" s="214">
        <v>0</v>
      </c>
      <c r="AP140" s="214">
        <v>41</v>
      </c>
      <c r="AQ140" s="214">
        <v>35</v>
      </c>
      <c r="AR140" s="214">
        <v>76</v>
      </c>
      <c r="AS140" s="214">
        <v>31</v>
      </c>
      <c r="AT140" s="214">
        <v>35</v>
      </c>
      <c r="AU140" s="214">
        <v>66</v>
      </c>
      <c r="AV140" s="214">
        <v>48</v>
      </c>
      <c r="AW140" s="214">
        <v>36</v>
      </c>
      <c r="AX140" s="214">
        <v>84</v>
      </c>
      <c r="AY140" s="214">
        <v>3</v>
      </c>
      <c r="AZ140" s="214">
        <v>3</v>
      </c>
      <c r="BA140" s="214">
        <v>6</v>
      </c>
      <c r="BB140" s="214">
        <v>28</v>
      </c>
      <c r="BC140" s="214">
        <v>26</v>
      </c>
      <c r="BD140" s="214">
        <v>54</v>
      </c>
      <c r="BE140" s="214"/>
      <c r="BF140" s="214"/>
      <c r="BG140" s="214"/>
      <c r="BH140" s="214">
        <v>664</v>
      </c>
    </row>
    <row r="141" spans="1:60" x14ac:dyDescent="0.2">
      <c r="A141" s="213" t="s">
        <v>419</v>
      </c>
      <c r="B141" s="214">
        <v>3473</v>
      </c>
      <c r="C141" s="214">
        <v>1593</v>
      </c>
      <c r="D141" s="214">
        <v>5066</v>
      </c>
      <c r="E141" s="214">
        <v>1095</v>
      </c>
      <c r="F141" s="214">
        <v>777</v>
      </c>
      <c r="G141" s="214">
        <v>1872</v>
      </c>
      <c r="H141" s="214">
        <v>3471</v>
      </c>
      <c r="I141" s="214">
        <v>3471</v>
      </c>
      <c r="J141" s="214">
        <v>1282</v>
      </c>
      <c r="K141" s="214">
        <v>1282</v>
      </c>
      <c r="L141" s="214">
        <v>1572</v>
      </c>
      <c r="M141" s="214">
        <v>760</v>
      </c>
      <c r="N141" s="214">
        <v>2332</v>
      </c>
      <c r="O141" s="214">
        <v>648</v>
      </c>
      <c r="P141" s="214">
        <v>200</v>
      </c>
      <c r="Q141" s="214">
        <v>848</v>
      </c>
      <c r="R141" s="214">
        <v>16</v>
      </c>
      <c r="S141" s="214">
        <v>6</v>
      </c>
      <c r="T141" s="214">
        <v>22</v>
      </c>
      <c r="U141" s="214">
        <v>98</v>
      </c>
      <c r="V141" s="214">
        <v>70</v>
      </c>
      <c r="W141" s="214">
        <v>168</v>
      </c>
      <c r="X141" s="214">
        <v>97</v>
      </c>
      <c r="Y141" s="214">
        <v>60</v>
      </c>
      <c r="Z141" s="214">
        <v>157</v>
      </c>
      <c r="AA141" s="214">
        <v>459</v>
      </c>
      <c r="AB141" s="214">
        <v>338</v>
      </c>
      <c r="AC141" s="214">
        <v>797</v>
      </c>
      <c r="AD141" s="214">
        <v>329</v>
      </c>
      <c r="AE141" s="214">
        <v>175</v>
      </c>
      <c r="AF141" s="214">
        <v>504</v>
      </c>
      <c r="AG141" s="214">
        <v>199</v>
      </c>
      <c r="AH141" s="214">
        <v>197</v>
      </c>
      <c r="AI141" s="214">
        <v>396</v>
      </c>
      <c r="AJ141" s="214">
        <v>1956</v>
      </c>
      <c r="AK141" s="214">
        <v>788</v>
      </c>
      <c r="AL141" s="214">
        <v>2744</v>
      </c>
      <c r="AM141" s="214">
        <v>197</v>
      </c>
      <c r="AN141" s="214">
        <v>177</v>
      </c>
      <c r="AO141" s="214">
        <v>374</v>
      </c>
      <c r="AP141" s="214">
        <v>1552</v>
      </c>
      <c r="AQ141" s="214">
        <v>365</v>
      </c>
      <c r="AR141" s="214">
        <v>1917</v>
      </c>
      <c r="AS141" s="214">
        <v>4159</v>
      </c>
      <c r="AT141" s="214">
        <v>3169</v>
      </c>
      <c r="AU141" s="214">
        <v>7328</v>
      </c>
      <c r="AV141" s="214">
        <v>6699</v>
      </c>
      <c r="AW141" s="214">
        <v>3000</v>
      </c>
      <c r="AX141" s="214">
        <v>9699</v>
      </c>
      <c r="AY141" s="214">
        <v>987</v>
      </c>
      <c r="AZ141" s="214">
        <v>552</v>
      </c>
      <c r="BA141" s="214">
        <v>1539</v>
      </c>
      <c r="BB141" s="214">
        <v>1467</v>
      </c>
      <c r="BC141" s="214">
        <v>765</v>
      </c>
      <c r="BD141" s="214">
        <v>2232</v>
      </c>
      <c r="BE141" s="214">
        <v>1315</v>
      </c>
      <c r="BF141" s="214">
        <v>829</v>
      </c>
      <c r="BG141" s="214">
        <v>2144</v>
      </c>
      <c r="BH141" s="214">
        <v>44892</v>
      </c>
    </row>
    <row r="145" spans="1:59" x14ac:dyDescent="0.2">
      <c r="A145" s="213" t="s">
        <v>1049</v>
      </c>
    </row>
    <row r="146" spans="1:59" x14ac:dyDescent="0.2">
      <c r="A146" s="213" t="s">
        <v>367</v>
      </c>
      <c r="B146">
        <f>MAX(B6:C6)</f>
        <v>0</v>
      </c>
      <c r="E146">
        <f>MAX(E6:F6)</f>
        <v>0</v>
      </c>
      <c r="H146">
        <v>0</v>
      </c>
      <c r="J146">
        <v>0</v>
      </c>
      <c r="L146">
        <f>MAX(L6:M6)</f>
        <v>0</v>
      </c>
      <c r="O146">
        <f>MAX(O6:P6)</f>
        <v>0</v>
      </c>
      <c r="R146">
        <f>MAX(R6:S6)</f>
        <v>0</v>
      </c>
      <c r="U146">
        <f>MAX(U6:V6)</f>
        <v>0</v>
      </c>
      <c r="X146">
        <f>MAX(X6:Y6)</f>
        <v>0</v>
      </c>
      <c r="AA146">
        <f>MAX(AA6:AB6)</f>
        <v>0</v>
      </c>
      <c r="AD146">
        <f>MAX(AD6:AE6)</f>
        <v>0</v>
      </c>
      <c r="AG146">
        <f>MAX(AG6:AH6)</f>
        <v>1</v>
      </c>
      <c r="AH146">
        <v>1</v>
      </c>
      <c r="AI146">
        <v>1</v>
      </c>
      <c r="AJ146">
        <f>MAX(AJ6:AK6)</f>
        <v>0</v>
      </c>
      <c r="AM146">
        <f>MAX(AM6:AN6)</f>
        <v>0</v>
      </c>
      <c r="AP146">
        <f>MAX(AP6:AQ6)</f>
        <v>0</v>
      </c>
      <c r="AS146">
        <f>MAX(AS6:AT6)</f>
        <v>0</v>
      </c>
      <c r="AV146">
        <f>MAX(AV6:AW6)</f>
        <v>0</v>
      </c>
      <c r="AY146">
        <f>MAX(AY6:AZ6)</f>
        <v>0</v>
      </c>
      <c r="BB146">
        <f>MAX(BB6:BC6)</f>
        <v>0</v>
      </c>
      <c r="BE146">
        <f>MAX(BE6:BF6)</f>
        <v>0</v>
      </c>
    </row>
    <row r="147" spans="1:59" x14ac:dyDescent="0.2">
      <c r="A147" s="213" t="s">
        <v>826</v>
      </c>
      <c r="B147">
        <f t="shared" ref="B147:B210" si="0">MAX(B7:C7)</f>
        <v>0</v>
      </c>
      <c r="E147">
        <f t="shared" ref="E147:E210" si="1">MAX(E7:F7)</f>
        <v>0</v>
      </c>
      <c r="H147">
        <v>17</v>
      </c>
      <c r="I147">
        <v>17</v>
      </c>
      <c r="J147">
        <v>0</v>
      </c>
      <c r="L147">
        <f t="shared" ref="L147:L210" si="2">MAX(L7:M7)</f>
        <v>0</v>
      </c>
      <c r="O147">
        <f t="shared" ref="O147:O210" si="3">MAX(O7:P7)</f>
        <v>0</v>
      </c>
      <c r="R147">
        <f t="shared" ref="R147:R210" si="4">MAX(R7:S7)</f>
        <v>0</v>
      </c>
      <c r="U147">
        <f t="shared" ref="U147:U210" si="5">MAX(U7:V7)</f>
        <v>0</v>
      </c>
      <c r="X147">
        <f t="shared" ref="X147:X210" si="6">MAX(X7:Y7)</f>
        <v>0</v>
      </c>
      <c r="AA147">
        <f t="shared" ref="AA147:AA210" si="7">MAX(AA7:AB7)</f>
        <v>0</v>
      </c>
      <c r="AD147">
        <f t="shared" ref="AD147:AD210" si="8">MAX(AD7:AE7)</f>
        <v>0</v>
      </c>
      <c r="AG147">
        <f t="shared" ref="AG147:AG210" si="9">MAX(AG7:AH7)</f>
        <v>0</v>
      </c>
      <c r="AJ147">
        <f t="shared" ref="AJ147:AJ210" si="10">MAX(AJ7:AK7)</f>
        <v>0</v>
      </c>
      <c r="AM147">
        <f t="shared" ref="AM147:AM210" si="11">MAX(AM7:AN7)</f>
        <v>0</v>
      </c>
      <c r="AP147">
        <f t="shared" ref="AP147:AP210" si="12">MAX(AP7:AQ7)</f>
        <v>0</v>
      </c>
      <c r="AS147">
        <f t="shared" ref="AS147:AS210" si="13">MAX(AS7:AT7)</f>
        <v>0</v>
      </c>
      <c r="AV147">
        <f t="shared" ref="AV147:AV210" si="14">MAX(AV7:AW7)</f>
        <v>0</v>
      </c>
      <c r="AY147">
        <f t="shared" ref="AY147:AY210" si="15">MAX(AY7:AZ7)</f>
        <v>0</v>
      </c>
      <c r="BB147">
        <f t="shared" ref="BB147:BB210" si="16">MAX(BB7:BC7)</f>
        <v>0</v>
      </c>
      <c r="BE147">
        <f t="shared" ref="BE147:BE210" si="17">MAX(BE7:BF7)</f>
        <v>0</v>
      </c>
    </row>
    <row r="148" spans="1:59" x14ac:dyDescent="0.2">
      <c r="A148" s="213" t="s">
        <v>547</v>
      </c>
      <c r="B148">
        <f t="shared" si="0"/>
        <v>0</v>
      </c>
      <c r="E148">
        <f t="shared" si="1"/>
        <v>0</v>
      </c>
      <c r="H148">
        <v>0</v>
      </c>
      <c r="J148">
        <v>0</v>
      </c>
      <c r="L148">
        <f t="shared" si="2"/>
        <v>0</v>
      </c>
      <c r="O148">
        <f t="shared" si="3"/>
        <v>2</v>
      </c>
      <c r="Q148">
        <v>2</v>
      </c>
      <c r="R148">
        <f t="shared" si="4"/>
        <v>0</v>
      </c>
      <c r="U148">
        <f t="shared" si="5"/>
        <v>0</v>
      </c>
      <c r="X148">
        <f t="shared" si="6"/>
        <v>0</v>
      </c>
      <c r="AA148">
        <f t="shared" si="7"/>
        <v>0</v>
      </c>
      <c r="AD148">
        <f t="shared" si="8"/>
        <v>0</v>
      </c>
      <c r="AG148">
        <f t="shared" si="9"/>
        <v>0</v>
      </c>
      <c r="AJ148">
        <f t="shared" si="10"/>
        <v>0</v>
      </c>
      <c r="AM148">
        <f t="shared" si="11"/>
        <v>0</v>
      </c>
      <c r="AP148">
        <f t="shared" si="12"/>
        <v>0</v>
      </c>
      <c r="AS148">
        <f t="shared" si="13"/>
        <v>7</v>
      </c>
      <c r="AU148">
        <v>7</v>
      </c>
      <c r="AV148">
        <f t="shared" si="14"/>
        <v>0</v>
      </c>
      <c r="AY148">
        <f t="shared" si="15"/>
        <v>0</v>
      </c>
      <c r="BB148">
        <f t="shared" si="16"/>
        <v>0</v>
      </c>
      <c r="BE148">
        <f t="shared" si="17"/>
        <v>164</v>
      </c>
      <c r="BF148">
        <v>26</v>
      </c>
      <c r="BG148">
        <v>190</v>
      </c>
    </row>
    <row r="149" spans="1:59" x14ac:dyDescent="0.2">
      <c r="A149" s="213" t="s">
        <v>229</v>
      </c>
      <c r="B149">
        <f t="shared" si="0"/>
        <v>853</v>
      </c>
      <c r="C149">
        <v>256</v>
      </c>
      <c r="D149">
        <v>1109</v>
      </c>
      <c r="E149">
        <f t="shared" si="1"/>
        <v>84</v>
      </c>
      <c r="F149">
        <v>38</v>
      </c>
      <c r="G149">
        <v>122</v>
      </c>
      <c r="H149">
        <v>313</v>
      </c>
      <c r="I149">
        <v>313</v>
      </c>
      <c r="J149">
        <v>118</v>
      </c>
      <c r="K149">
        <v>118</v>
      </c>
      <c r="L149">
        <f t="shared" si="2"/>
        <v>0</v>
      </c>
      <c r="O149">
        <f t="shared" si="3"/>
        <v>0</v>
      </c>
      <c r="R149">
        <f t="shared" si="4"/>
        <v>0</v>
      </c>
      <c r="U149">
        <f t="shared" si="5"/>
        <v>1</v>
      </c>
      <c r="W149">
        <v>1</v>
      </c>
      <c r="X149">
        <f t="shared" si="6"/>
        <v>0</v>
      </c>
      <c r="AA149">
        <f t="shared" si="7"/>
        <v>0</v>
      </c>
      <c r="AD149">
        <f t="shared" si="8"/>
        <v>3</v>
      </c>
      <c r="AF149">
        <v>3</v>
      </c>
      <c r="AG149">
        <f t="shared" si="9"/>
        <v>2</v>
      </c>
      <c r="AH149">
        <v>1</v>
      </c>
      <c r="AI149">
        <v>3</v>
      </c>
      <c r="AJ149">
        <f t="shared" si="10"/>
        <v>588</v>
      </c>
      <c r="AK149">
        <v>108</v>
      </c>
      <c r="AL149">
        <v>696</v>
      </c>
      <c r="AM149">
        <f t="shared" si="11"/>
        <v>0</v>
      </c>
      <c r="AN149">
        <v>0</v>
      </c>
      <c r="AO149">
        <v>0</v>
      </c>
      <c r="AP149">
        <f t="shared" si="12"/>
        <v>94</v>
      </c>
      <c r="AQ149">
        <v>25</v>
      </c>
      <c r="AR149">
        <v>119</v>
      </c>
      <c r="AS149">
        <f t="shared" si="13"/>
        <v>275</v>
      </c>
      <c r="AT149">
        <v>33</v>
      </c>
      <c r="AU149">
        <v>308</v>
      </c>
      <c r="AV149">
        <f t="shared" si="14"/>
        <v>1746</v>
      </c>
      <c r="AW149">
        <v>1746</v>
      </c>
      <c r="AX149">
        <v>2602</v>
      </c>
      <c r="AY149">
        <f t="shared" si="15"/>
        <v>26</v>
      </c>
      <c r="AZ149">
        <v>24</v>
      </c>
      <c r="BA149">
        <v>50</v>
      </c>
      <c r="BB149">
        <f t="shared" si="16"/>
        <v>0</v>
      </c>
      <c r="BE149">
        <f t="shared" si="17"/>
        <v>0</v>
      </c>
    </row>
    <row r="150" spans="1:59" x14ac:dyDescent="0.2">
      <c r="A150" s="213" t="s">
        <v>348</v>
      </c>
      <c r="B150">
        <f t="shared" si="0"/>
        <v>0</v>
      </c>
      <c r="E150">
        <f t="shared" si="1"/>
        <v>0</v>
      </c>
      <c r="H150">
        <v>0</v>
      </c>
      <c r="J150">
        <v>0</v>
      </c>
      <c r="L150">
        <f t="shared" si="2"/>
        <v>173</v>
      </c>
      <c r="M150">
        <v>113</v>
      </c>
      <c r="N150">
        <v>286</v>
      </c>
      <c r="O150">
        <f t="shared" si="3"/>
        <v>2</v>
      </c>
      <c r="P150">
        <v>2</v>
      </c>
      <c r="Q150">
        <v>3</v>
      </c>
      <c r="R150">
        <f t="shared" si="4"/>
        <v>0</v>
      </c>
      <c r="U150">
        <f t="shared" si="5"/>
        <v>0</v>
      </c>
      <c r="X150">
        <f t="shared" si="6"/>
        <v>2</v>
      </c>
      <c r="Z150">
        <v>2</v>
      </c>
      <c r="AA150">
        <f t="shared" si="7"/>
        <v>2</v>
      </c>
      <c r="AB150">
        <v>2</v>
      </c>
      <c r="AC150">
        <v>3</v>
      </c>
      <c r="AD150">
        <f t="shared" si="8"/>
        <v>0</v>
      </c>
      <c r="AG150">
        <f t="shared" si="9"/>
        <v>0</v>
      </c>
      <c r="AJ150">
        <f t="shared" si="10"/>
        <v>0</v>
      </c>
      <c r="AM150">
        <f t="shared" si="11"/>
        <v>0</v>
      </c>
      <c r="AP150">
        <f t="shared" si="12"/>
        <v>0</v>
      </c>
      <c r="AS150">
        <f t="shared" si="13"/>
        <v>0</v>
      </c>
      <c r="AV150">
        <f t="shared" si="14"/>
        <v>0</v>
      </c>
      <c r="AY150">
        <f t="shared" si="15"/>
        <v>0</v>
      </c>
      <c r="BB150">
        <f t="shared" si="16"/>
        <v>117</v>
      </c>
      <c r="BC150">
        <v>77</v>
      </c>
      <c r="BD150">
        <v>194</v>
      </c>
      <c r="BE150">
        <f t="shared" si="17"/>
        <v>10</v>
      </c>
      <c r="BF150">
        <v>10</v>
      </c>
      <c r="BG150">
        <v>16</v>
      </c>
    </row>
    <row r="151" spans="1:59" x14ac:dyDescent="0.2">
      <c r="A151" s="213" t="s">
        <v>127</v>
      </c>
      <c r="B151">
        <f t="shared" si="0"/>
        <v>0</v>
      </c>
      <c r="E151">
        <f t="shared" si="1"/>
        <v>0</v>
      </c>
      <c r="H151">
        <v>88</v>
      </c>
      <c r="I151">
        <v>88</v>
      </c>
      <c r="J151">
        <v>0</v>
      </c>
      <c r="L151">
        <f t="shared" si="2"/>
        <v>117</v>
      </c>
      <c r="M151">
        <v>25</v>
      </c>
      <c r="N151">
        <v>142</v>
      </c>
      <c r="O151">
        <f t="shared" si="3"/>
        <v>13</v>
      </c>
      <c r="P151">
        <v>4</v>
      </c>
      <c r="Q151">
        <v>17</v>
      </c>
      <c r="R151">
        <f t="shared" si="4"/>
        <v>0</v>
      </c>
      <c r="U151">
        <f t="shared" si="5"/>
        <v>0</v>
      </c>
      <c r="X151">
        <f t="shared" si="6"/>
        <v>17</v>
      </c>
      <c r="Y151">
        <v>7</v>
      </c>
      <c r="Z151">
        <v>24</v>
      </c>
      <c r="AA151">
        <f t="shared" si="7"/>
        <v>4</v>
      </c>
      <c r="AB151">
        <v>4</v>
      </c>
      <c r="AC151">
        <v>6</v>
      </c>
      <c r="AD151">
        <f t="shared" si="8"/>
        <v>0</v>
      </c>
      <c r="AG151">
        <f t="shared" si="9"/>
        <v>0</v>
      </c>
      <c r="AJ151">
        <f t="shared" si="10"/>
        <v>9</v>
      </c>
      <c r="AK151">
        <v>5</v>
      </c>
      <c r="AL151">
        <v>14</v>
      </c>
      <c r="AM151">
        <f t="shared" si="11"/>
        <v>0</v>
      </c>
      <c r="AP151">
        <f t="shared" si="12"/>
        <v>6</v>
      </c>
      <c r="AQ151">
        <v>5</v>
      </c>
      <c r="AR151">
        <v>11</v>
      </c>
      <c r="AS151">
        <f t="shared" si="13"/>
        <v>100</v>
      </c>
      <c r="AT151">
        <v>100</v>
      </c>
      <c r="AU151">
        <v>156</v>
      </c>
      <c r="AV151">
        <f t="shared" si="14"/>
        <v>109</v>
      </c>
      <c r="AW151">
        <v>53</v>
      </c>
      <c r="AX151">
        <v>162</v>
      </c>
      <c r="AY151">
        <f t="shared" si="15"/>
        <v>11</v>
      </c>
      <c r="AZ151">
        <v>4</v>
      </c>
      <c r="BA151">
        <v>15</v>
      </c>
      <c r="BB151">
        <f t="shared" si="16"/>
        <v>86</v>
      </c>
      <c r="BC151">
        <v>86</v>
      </c>
      <c r="BD151">
        <v>164</v>
      </c>
      <c r="BE151">
        <f t="shared" si="17"/>
        <v>101</v>
      </c>
      <c r="BF151">
        <v>73</v>
      </c>
      <c r="BG151">
        <v>174</v>
      </c>
    </row>
    <row r="152" spans="1:59" x14ac:dyDescent="0.2">
      <c r="A152" s="213" t="s">
        <v>142</v>
      </c>
      <c r="B152">
        <f t="shared" si="0"/>
        <v>0</v>
      </c>
      <c r="E152">
        <f t="shared" si="1"/>
        <v>0</v>
      </c>
      <c r="H152">
        <v>0</v>
      </c>
      <c r="J152">
        <v>1</v>
      </c>
      <c r="K152">
        <v>1</v>
      </c>
      <c r="L152">
        <f t="shared" si="2"/>
        <v>0</v>
      </c>
      <c r="O152">
        <f t="shared" si="3"/>
        <v>0</v>
      </c>
      <c r="R152">
        <f t="shared" si="4"/>
        <v>0</v>
      </c>
      <c r="U152">
        <f t="shared" si="5"/>
        <v>0</v>
      </c>
      <c r="X152">
        <f t="shared" si="6"/>
        <v>0</v>
      </c>
      <c r="AA152">
        <f t="shared" si="7"/>
        <v>0</v>
      </c>
      <c r="AD152">
        <f t="shared" si="8"/>
        <v>0</v>
      </c>
      <c r="AG152">
        <f t="shared" si="9"/>
        <v>0</v>
      </c>
      <c r="AJ152">
        <f t="shared" si="10"/>
        <v>0</v>
      </c>
      <c r="AM152">
        <f t="shared" si="11"/>
        <v>0</v>
      </c>
      <c r="AP152">
        <f t="shared" si="12"/>
        <v>1</v>
      </c>
      <c r="AR152">
        <v>1</v>
      </c>
      <c r="AS152">
        <f t="shared" si="13"/>
        <v>0</v>
      </c>
      <c r="AV152">
        <f t="shared" si="14"/>
        <v>5</v>
      </c>
      <c r="AW152">
        <v>4</v>
      </c>
      <c r="AX152">
        <v>9</v>
      </c>
      <c r="AY152">
        <f t="shared" si="15"/>
        <v>0</v>
      </c>
      <c r="AZ152">
        <v>0</v>
      </c>
      <c r="BA152">
        <v>0</v>
      </c>
      <c r="BB152">
        <f t="shared" si="16"/>
        <v>0</v>
      </c>
      <c r="BE152">
        <f t="shared" si="17"/>
        <v>0</v>
      </c>
    </row>
    <row r="153" spans="1:59" x14ac:dyDescent="0.2">
      <c r="A153" s="213" t="s">
        <v>163</v>
      </c>
      <c r="B153">
        <f t="shared" si="0"/>
        <v>0</v>
      </c>
      <c r="E153">
        <f t="shared" si="1"/>
        <v>0</v>
      </c>
      <c r="H153">
        <v>0</v>
      </c>
      <c r="J153">
        <v>0</v>
      </c>
      <c r="L153">
        <f t="shared" si="2"/>
        <v>0</v>
      </c>
      <c r="O153">
        <f t="shared" si="3"/>
        <v>0</v>
      </c>
      <c r="R153">
        <f t="shared" si="4"/>
        <v>0</v>
      </c>
      <c r="U153">
        <f t="shared" si="5"/>
        <v>0</v>
      </c>
      <c r="X153">
        <f t="shared" si="6"/>
        <v>0</v>
      </c>
      <c r="AA153">
        <f t="shared" si="7"/>
        <v>0</v>
      </c>
      <c r="AD153">
        <f t="shared" si="8"/>
        <v>0</v>
      </c>
      <c r="AG153">
        <f t="shared" si="9"/>
        <v>0</v>
      </c>
      <c r="AJ153">
        <f t="shared" si="10"/>
        <v>34</v>
      </c>
      <c r="AK153">
        <v>5</v>
      </c>
      <c r="AL153">
        <v>39</v>
      </c>
      <c r="AM153">
        <f t="shared" si="11"/>
        <v>0</v>
      </c>
      <c r="AP153">
        <f t="shared" si="12"/>
        <v>0</v>
      </c>
      <c r="AS153">
        <f t="shared" si="13"/>
        <v>0</v>
      </c>
      <c r="AV153">
        <f t="shared" si="14"/>
        <v>5</v>
      </c>
      <c r="AW153">
        <v>1</v>
      </c>
      <c r="AX153">
        <v>6</v>
      </c>
      <c r="AY153">
        <f t="shared" si="15"/>
        <v>0</v>
      </c>
      <c r="BB153">
        <f t="shared" si="16"/>
        <v>0</v>
      </c>
      <c r="BE153">
        <f t="shared" si="17"/>
        <v>0</v>
      </c>
    </row>
    <row r="154" spans="1:59" x14ac:dyDescent="0.2">
      <c r="A154" s="213" t="s">
        <v>134</v>
      </c>
      <c r="B154">
        <f t="shared" si="0"/>
        <v>0</v>
      </c>
      <c r="E154">
        <f t="shared" si="1"/>
        <v>3</v>
      </c>
      <c r="G154">
        <v>3</v>
      </c>
      <c r="H154">
        <v>0</v>
      </c>
      <c r="J154">
        <v>328</v>
      </c>
      <c r="K154">
        <v>328</v>
      </c>
      <c r="L154">
        <f t="shared" si="2"/>
        <v>0</v>
      </c>
      <c r="O154">
        <f t="shared" si="3"/>
        <v>4</v>
      </c>
      <c r="P154">
        <v>1</v>
      </c>
      <c r="Q154">
        <v>5</v>
      </c>
      <c r="R154">
        <f t="shared" si="4"/>
        <v>1</v>
      </c>
      <c r="S154">
        <v>1</v>
      </c>
      <c r="T154">
        <v>1</v>
      </c>
      <c r="U154">
        <f t="shared" si="5"/>
        <v>90</v>
      </c>
      <c r="V154">
        <v>67</v>
      </c>
      <c r="W154">
        <v>157</v>
      </c>
      <c r="X154">
        <f t="shared" si="6"/>
        <v>0</v>
      </c>
      <c r="AA154">
        <f t="shared" si="7"/>
        <v>0</v>
      </c>
      <c r="AB154">
        <v>0</v>
      </c>
      <c r="AC154">
        <v>0</v>
      </c>
      <c r="AD154">
        <f t="shared" si="8"/>
        <v>82</v>
      </c>
      <c r="AE154">
        <v>65</v>
      </c>
      <c r="AF154">
        <v>147</v>
      </c>
      <c r="AG154">
        <f t="shared" si="9"/>
        <v>142</v>
      </c>
      <c r="AH154">
        <v>99</v>
      </c>
      <c r="AI154">
        <v>241</v>
      </c>
      <c r="AJ154">
        <f t="shared" si="10"/>
        <v>1</v>
      </c>
      <c r="AL154">
        <v>1</v>
      </c>
      <c r="AM154">
        <f t="shared" si="11"/>
        <v>164</v>
      </c>
      <c r="AN154">
        <v>142</v>
      </c>
      <c r="AO154">
        <v>306</v>
      </c>
      <c r="AP154">
        <f t="shared" si="12"/>
        <v>6</v>
      </c>
      <c r="AQ154">
        <v>2</v>
      </c>
      <c r="AR154">
        <v>8</v>
      </c>
      <c r="AS154">
        <f t="shared" si="13"/>
        <v>510</v>
      </c>
      <c r="AT154">
        <v>286</v>
      </c>
      <c r="AU154">
        <v>796</v>
      </c>
      <c r="AV154">
        <f t="shared" si="14"/>
        <v>4</v>
      </c>
      <c r="AX154">
        <v>4</v>
      </c>
      <c r="AY154">
        <f t="shared" si="15"/>
        <v>246</v>
      </c>
      <c r="AZ154">
        <v>92</v>
      </c>
      <c r="BA154">
        <v>338</v>
      </c>
      <c r="BB154">
        <f t="shared" si="16"/>
        <v>129</v>
      </c>
      <c r="BC154">
        <v>80</v>
      </c>
      <c r="BD154">
        <v>209</v>
      </c>
      <c r="BE154">
        <f t="shared" si="17"/>
        <v>359</v>
      </c>
      <c r="BF154">
        <v>359</v>
      </c>
      <c r="BG154">
        <v>716</v>
      </c>
    </row>
    <row r="155" spans="1:59" x14ac:dyDescent="0.2">
      <c r="A155" s="213" t="s">
        <v>267</v>
      </c>
      <c r="B155">
        <f t="shared" si="0"/>
        <v>88</v>
      </c>
      <c r="C155">
        <v>42</v>
      </c>
      <c r="D155">
        <v>130</v>
      </c>
      <c r="E155">
        <f t="shared" si="1"/>
        <v>0</v>
      </c>
      <c r="H155">
        <v>0</v>
      </c>
      <c r="J155">
        <v>0</v>
      </c>
      <c r="L155">
        <f t="shared" si="2"/>
        <v>150</v>
      </c>
      <c r="M155">
        <v>22</v>
      </c>
      <c r="N155">
        <v>172</v>
      </c>
      <c r="O155">
        <f t="shared" si="3"/>
        <v>0</v>
      </c>
      <c r="R155">
        <f t="shared" si="4"/>
        <v>0</v>
      </c>
      <c r="U155">
        <f t="shared" si="5"/>
        <v>0</v>
      </c>
      <c r="X155">
        <f t="shared" si="6"/>
        <v>0</v>
      </c>
      <c r="AA155">
        <f t="shared" si="7"/>
        <v>0</v>
      </c>
      <c r="AD155">
        <f t="shared" si="8"/>
        <v>0</v>
      </c>
      <c r="AG155">
        <f t="shared" si="9"/>
        <v>0</v>
      </c>
      <c r="AJ155">
        <f t="shared" si="10"/>
        <v>17</v>
      </c>
      <c r="AL155">
        <v>17</v>
      </c>
      <c r="AM155">
        <f t="shared" si="11"/>
        <v>0</v>
      </c>
      <c r="AP155">
        <f t="shared" si="12"/>
        <v>0</v>
      </c>
      <c r="AS155">
        <f t="shared" si="13"/>
        <v>0</v>
      </c>
      <c r="AV155">
        <f t="shared" si="14"/>
        <v>0</v>
      </c>
      <c r="AY155">
        <f t="shared" si="15"/>
        <v>0</v>
      </c>
      <c r="BB155">
        <f t="shared" si="16"/>
        <v>0</v>
      </c>
      <c r="BE155">
        <f t="shared" si="17"/>
        <v>0</v>
      </c>
    </row>
    <row r="156" spans="1:59" x14ac:dyDescent="0.2">
      <c r="A156" s="213" t="s">
        <v>728</v>
      </c>
      <c r="B156">
        <f t="shared" si="0"/>
        <v>0</v>
      </c>
      <c r="E156">
        <f t="shared" si="1"/>
        <v>0</v>
      </c>
      <c r="H156">
        <v>0</v>
      </c>
      <c r="J156">
        <v>0</v>
      </c>
      <c r="L156">
        <f t="shared" si="2"/>
        <v>0</v>
      </c>
      <c r="O156">
        <f t="shared" si="3"/>
        <v>0</v>
      </c>
      <c r="R156">
        <f t="shared" si="4"/>
        <v>0</v>
      </c>
      <c r="U156">
        <f t="shared" si="5"/>
        <v>0</v>
      </c>
      <c r="X156">
        <f t="shared" si="6"/>
        <v>0</v>
      </c>
      <c r="AA156">
        <f t="shared" si="7"/>
        <v>0</v>
      </c>
      <c r="AD156">
        <f t="shared" si="8"/>
        <v>0</v>
      </c>
      <c r="AG156">
        <f t="shared" si="9"/>
        <v>0</v>
      </c>
      <c r="AJ156">
        <f t="shared" si="10"/>
        <v>16</v>
      </c>
      <c r="AK156">
        <v>10</v>
      </c>
      <c r="AL156">
        <v>26</v>
      </c>
      <c r="AM156">
        <f t="shared" si="11"/>
        <v>0</v>
      </c>
      <c r="AP156">
        <f t="shared" si="12"/>
        <v>0</v>
      </c>
      <c r="AS156">
        <f t="shared" si="13"/>
        <v>0</v>
      </c>
      <c r="AV156">
        <f t="shared" si="14"/>
        <v>0</v>
      </c>
      <c r="AY156">
        <f t="shared" si="15"/>
        <v>0</v>
      </c>
      <c r="BB156">
        <f t="shared" si="16"/>
        <v>0</v>
      </c>
      <c r="BE156">
        <f t="shared" si="17"/>
        <v>0</v>
      </c>
    </row>
    <row r="157" spans="1:59" x14ac:dyDescent="0.2">
      <c r="A157" s="213" t="s">
        <v>126</v>
      </c>
      <c r="B157">
        <f t="shared" si="0"/>
        <v>0</v>
      </c>
      <c r="E157">
        <f t="shared" si="1"/>
        <v>0</v>
      </c>
      <c r="H157">
        <v>0</v>
      </c>
      <c r="J157">
        <v>0</v>
      </c>
      <c r="L157">
        <f t="shared" si="2"/>
        <v>45</v>
      </c>
      <c r="M157">
        <v>38</v>
      </c>
      <c r="N157">
        <v>83</v>
      </c>
      <c r="O157">
        <f t="shared" si="3"/>
        <v>42</v>
      </c>
      <c r="P157">
        <v>16</v>
      </c>
      <c r="Q157">
        <v>58</v>
      </c>
      <c r="R157">
        <f t="shared" si="4"/>
        <v>0</v>
      </c>
      <c r="U157">
        <f t="shared" si="5"/>
        <v>0</v>
      </c>
      <c r="X157">
        <f t="shared" si="6"/>
        <v>0</v>
      </c>
      <c r="AA157">
        <f t="shared" si="7"/>
        <v>0</v>
      </c>
      <c r="AD157">
        <f t="shared" si="8"/>
        <v>0</v>
      </c>
      <c r="AG157">
        <f t="shared" si="9"/>
        <v>0</v>
      </c>
      <c r="AJ157">
        <f t="shared" si="10"/>
        <v>0</v>
      </c>
      <c r="AM157">
        <f t="shared" si="11"/>
        <v>0</v>
      </c>
      <c r="AP157">
        <f t="shared" si="12"/>
        <v>0</v>
      </c>
      <c r="AS157">
        <f t="shared" si="13"/>
        <v>1</v>
      </c>
      <c r="AU157">
        <v>1</v>
      </c>
      <c r="AV157">
        <f t="shared" si="14"/>
        <v>1</v>
      </c>
      <c r="AX157">
        <v>1</v>
      </c>
      <c r="AY157">
        <f t="shared" si="15"/>
        <v>17</v>
      </c>
      <c r="AZ157">
        <v>8</v>
      </c>
      <c r="BA157">
        <v>25</v>
      </c>
      <c r="BB157">
        <f t="shared" si="16"/>
        <v>0</v>
      </c>
      <c r="BE157">
        <f t="shared" si="17"/>
        <v>0</v>
      </c>
    </row>
    <row r="158" spans="1:59" x14ac:dyDescent="0.2">
      <c r="A158" s="213" t="s">
        <v>330</v>
      </c>
      <c r="B158">
        <f t="shared" si="0"/>
        <v>0</v>
      </c>
      <c r="E158">
        <f t="shared" si="1"/>
        <v>0</v>
      </c>
      <c r="H158">
        <v>0</v>
      </c>
      <c r="J158">
        <v>0</v>
      </c>
      <c r="L158">
        <f t="shared" si="2"/>
        <v>0</v>
      </c>
      <c r="O158">
        <f t="shared" si="3"/>
        <v>0</v>
      </c>
      <c r="R158">
        <f t="shared" si="4"/>
        <v>0</v>
      </c>
      <c r="U158">
        <f t="shared" si="5"/>
        <v>0</v>
      </c>
      <c r="X158">
        <f t="shared" si="6"/>
        <v>0</v>
      </c>
      <c r="AA158">
        <f t="shared" si="7"/>
        <v>0</v>
      </c>
      <c r="AD158">
        <f t="shared" si="8"/>
        <v>0</v>
      </c>
      <c r="AG158">
        <f t="shared" si="9"/>
        <v>0</v>
      </c>
      <c r="AJ158">
        <f t="shared" si="10"/>
        <v>0</v>
      </c>
      <c r="AM158">
        <f t="shared" si="11"/>
        <v>0</v>
      </c>
      <c r="AP158">
        <f t="shared" si="12"/>
        <v>0</v>
      </c>
      <c r="AS158">
        <f t="shared" si="13"/>
        <v>7</v>
      </c>
      <c r="AT158">
        <v>7</v>
      </c>
      <c r="AU158">
        <v>7</v>
      </c>
      <c r="AV158">
        <f t="shared" si="14"/>
        <v>0</v>
      </c>
      <c r="AY158">
        <f t="shared" si="15"/>
        <v>0</v>
      </c>
      <c r="BB158">
        <f t="shared" si="16"/>
        <v>0</v>
      </c>
      <c r="BE158">
        <f t="shared" si="17"/>
        <v>0</v>
      </c>
    </row>
    <row r="159" spans="1:59" x14ac:dyDescent="0.2">
      <c r="A159" s="213" t="s">
        <v>551</v>
      </c>
      <c r="B159">
        <f t="shared" si="0"/>
        <v>0</v>
      </c>
      <c r="E159">
        <f t="shared" si="1"/>
        <v>0</v>
      </c>
      <c r="H159">
        <v>0</v>
      </c>
      <c r="J159">
        <v>0</v>
      </c>
      <c r="L159">
        <f t="shared" si="2"/>
        <v>0</v>
      </c>
      <c r="O159">
        <f t="shared" si="3"/>
        <v>0</v>
      </c>
      <c r="R159">
        <f t="shared" si="4"/>
        <v>0</v>
      </c>
      <c r="U159">
        <f t="shared" si="5"/>
        <v>0</v>
      </c>
      <c r="X159">
        <f t="shared" si="6"/>
        <v>0</v>
      </c>
      <c r="AA159">
        <f t="shared" si="7"/>
        <v>0</v>
      </c>
      <c r="AD159">
        <f t="shared" si="8"/>
        <v>0</v>
      </c>
      <c r="AG159">
        <f t="shared" si="9"/>
        <v>0</v>
      </c>
      <c r="AJ159">
        <f t="shared" si="10"/>
        <v>0</v>
      </c>
      <c r="AM159">
        <f t="shared" si="11"/>
        <v>0</v>
      </c>
      <c r="AP159">
        <f t="shared" si="12"/>
        <v>0</v>
      </c>
      <c r="AS159">
        <f t="shared" si="13"/>
        <v>17</v>
      </c>
      <c r="AU159">
        <v>17</v>
      </c>
      <c r="AV159">
        <f t="shared" si="14"/>
        <v>0</v>
      </c>
      <c r="AY159">
        <f t="shared" si="15"/>
        <v>0</v>
      </c>
      <c r="BB159">
        <f t="shared" si="16"/>
        <v>0</v>
      </c>
      <c r="BE159">
        <f t="shared" si="17"/>
        <v>203</v>
      </c>
      <c r="BF159">
        <v>203</v>
      </c>
      <c r="BG159">
        <v>306</v>
      </c>
    </row>
    <row r="160" spans="1:59" x14ac:dyDescent="0.2">
      <c r="A160" s="213" t="s">
        <v>655</v>
      </c>
      <c r="B160">
        <f t="shared" si="0"/>
        <v>0</v>
      </c>
      <c r="E160">
        <f t="shared" si="1"/>
        <v>0</v>
      </c>
      <c r="H160">
        <v>0</v>
      </c>
      <c r="J160">
        <v>0</v>
      </c>
      <c r="L160">
        <f t="shared" si="2"/>
        <v>0</v>
      </c>
      <c r="O160">
        <f t="shared" si="3"/>
        <v>0</v>
      </c>
      <c r="R160">
        <f t="shared" si="4"/>
        <v>0</v>
      </c>
      <c r="U160">
        <f t="shared" si="5"/>
        <v>0</v>
      </c>
      <c r="X160">
        <f t="shared" si="6"/>
        <v>0</v>
      </c>
      <c r="AA160">
        <f t="shared" si="7"/>
        <v>1</v>
      </c>
      <c r="AC160">
        <v>1</v>
      </c>
      <c r="AD160">
        <f t="shared" si="8"/>
        <v>0</v>
      </c>
      <c r="AG160">
        <f t="shared" si="9"/>
        <v>0</v>
      </c>
      <c r="AJ160">
        <f t="shared" si="10"/>
        <v>0</v>
      </c>
      <c r="AM160">
        <f t="shared" si="11"/>
        <v>0</v>
      </c>
      <c r="AP160">
        <f t="shared" si="12"/>
        <v>0</v>
      </c>
      <c r="AS160">
        <f t="shared" si="13"/>
        <v>0</v>
      </c>
      <c r="AV160">
        <f t="shared" si="14"/>
        <v>0</v>
      </c>
      <c r="AY160">
        <f t="shared" si="15"/>
        <v>0</v>
      </c>
      <c r="BB160">
        <f t="shared" si="16"/>
        <v>0</v>
      </c>
      <c r="BE160">
        <f t="shared" si="17"/>
        <v>0</v>
      </c>
    </row>
    <row r="161" spans="1:59" x14ac:dyDescent="0.2">
      <c r="A161" s="213" t="s">
        <v>230</v>
      </c>
      <c r="B161">
        <f t="shared" si="0"/>
        <v>0</v>
      </c>
      <c r="E161">
        <f t="shared" si="1"/>
        <v>7</v>
      </c>
      <c r="F161">
        <v>1</v>
      </c>
      <c r="G161">
        <v>8</v>
      </c>
      <c r="H161">
        <v>0</v>
      </c>
      <c r="J161">
        <v>0</v>
      </c>
      <c r="L161">
        <f t="shared" si="2"/>
        <v>0</v>
      </c>
      <c r="O161">
        <f t="shared" si="3"/>
        <v>8</v>
      </c>
      <c r="P161">
        <v>3</v>
      </c>
      <c r="Q161">
        <v>11</v>
      </c>
      <c r="R161">
        <f t="shared" si="4"/>
        <v>0</v>
      </c>
      <c r="U161">
        <f t="shared" si="5"/>
        <v>0</v>
      </c>
      <c r="X161">
        <f t="shared" si="6"/>
        <v>0</v>
      </c>
      <c r="AA161">
        <f t="shared" si="7"/>
        <v>0</v>
      </c>
      <c r="AD161">
        <f t="shared" si="8"/>
        <v>4</v>
      </c>
      <c r="AF161">
        <v>4</v>
      </c>
      <c r="AG161">
        <f t="shared" si="9"/>
        <v>0</v>
      </c>
      <c r="AJ161">
        <f t="shared" si="10"/>
        <v>0</v>
      </c>
      <c r="AM161">
        <f t="shared" si="11"/>
        <v>0</v>
      </c>
      <c r="AP161">
        <f t="shared" si="12"/>
        <v>3</v>
      </c>
      <c r="AQ161">
        <v>1</v>
      </c>
      <c r="AR161">
        <v>4</v>
      </c>
      <c r="AS161">
        <f t="shared" si="13"/>
        <v>71</v>
      </c>
      <c r="AT161">
        <v>63</v>
      </c>
      <c r="AU161">
        <v>134</v>
      </c>
      <c r="AV161">
        <f t="shared" si="14"/>
        <v>0</v>
      </c>
      <c r="AY161">
        <f t="shared" si="15"/>
        <v>0</v>
      </c>
      <c r="BB161">
        <f t="shared" si="16"/>
        <v>162</v>
      </c>
      <c r="BC161">
        <v>95</v>
      </c>
      <c r="BD161">
        <v>257</v>
      </c>
      <c r="BE161">
        <f t="shared" si="17"/>
        <v>0</v>
      </c>
    </row>
    <row r="162" spans="1:59" x14ac:dyDescent="0.2">
      <c r="A162" s="213" t="s">
        <v>504</v>
      </c>
      <c r="B162">
        <f t="shared" si="0"/>
        <v>0</v>
      </c>
      <c r="E162">
        <f t="shared" si="1"/>
        <v>0</v>
      </c>
      <c r="H162">
        <v>0</v>
      </c>
      <c r="J162">
        <v>0</v>
      </c>
      <c r="L162">
        <f t="shared" si="2"/>
        <v>0</v>
      </c>
      <c r="O162">
        <f t="shared" si="3"/>
        <v>0</v>
      </c>
      <c r="R162">
        <f t="shared" si="4"/>
        <v>0</v>
      </c>
      <c r="U162">
        <f t="shared" si="5"/>
        <v>0</v>
      </c>
      <c r="X162">
        <f t="shared" si="6"/>
        <v>0</v>
      </c>
      <c r="AA162">
        <f t="shared" si="7"/>
        <v>3</v>
      </c>
      <c r="AB162">
        <v>2</v>
      </c>
      <c r="AC162">
        <v>5</v>
      </c>
      <c r="AD162">
        <f t="shared" si="8"/>
        <v>0</v>
      </c>
      <c r="AG162">
        <f t="shared" si="9"/>
        <v>0</v>
      </c>
      <c r="AJ162">
        <f t="shared" si="10"/>
        <v>0</v>
      </c>
      <c r="AM162">
        <f t="shared" si="11"/>
        <v>0</v>
      </c>
      <c r="AP162">
        <f t="shared" si="12"/>
        <v>0</v>
      </c>
      <c r="AS162">
        <f t="shared" si="13"/>
        <v>0</v>
      </c>
      <c r="AV162">
        <f t="shared" si="14"/>
        <v>0</v>
      </c>
      <c r="AY162">
        <f t="shared" si="15"/>
        <v>0</v>
      </c>
      <c r="BB162">
        <f t="shared" si="16"/>
        <v>0</v>
      </c>
      <c r="BE162">
        <f t="shared" si="17"/>
        <v>0</v>
      </c>
    </row>
    <row r="163" spans="1:59" x14ac:dyDescent="0.2">
      <c r="A163" s="213" t="s">
        <v>169</v>
      </c>
      <c r="B163">
        <f t="shared" si="0"/>
        <v>0</v>
      </c>
      <c r="E163">
        <f t="shared" si="1"/>
        <v>0</v>
      </c>
      <c r="H163">
        <v>0</v>
      </c>
      <c r="J163">
        <v>0</v>
      </c>
      <c r="L163">
        <f t="shared" si="2"/>
        <v>0</v>
      </c>
      <c r="O163">
        <f t="shared" si="3"/>
        <v>0</v>
      </c>
      <c r="R163">
        <f t="shared" si="4"/>
        <v>0</v>
      </c>
      <c r="U163">
        <f t="shared" si="5"/>
        <v>0</v>
      </c>
      <c r="X163">
        <f t="shared" si="6"/>
        <v>0</v>
      </c>
      <c r="AA163">
        <f t="shared" si="7"/>
        <v>1</v>
      </c>
      <c r="AB163">
        <v>1</v>
      </c>
      <c r="AC163">
        <v>2</v>
      </c>
      <c r="AD163">
        <f t="shared" si="8"/>
        <v>0</v>
      </c>
      <c r="AG163">
        <f t="shared" si="9"/>
        <v>0</v>
      </c>
      <c r="AJ163">
        <f t="shared" si="10"/>
        <v>0</v>
      </c>
      <c r="AM163">
        <f t="shared" si="11"/>
        <v>0</v>
      </c>
      <c r="AP163">
        <f t="shared" si="12"/>
        <v>0</v>
      </c>
      <c r="AS163">
        <f t="shared" si="13"/>
        <v>0</v>
      </c>
      <c r="AV163">
        <f t="shared" si="14"/>
        <v>1</v>
      </c>
      <c r="AW163">
        <v>1</v>
      </c>
      <c r="AX163">
        <v>1</v>
      </c>
      <c r="AY163">
        <f t="shared" si="15"/>
        <v>0</v>
      </c>
      <c r="BB163">
        <f t="shared" si="16"/>
        <v>0</v>
      </c>
      <c r="BE163">
        <f t="shared" si="17"/>
        <v>0</v>
      </c>
    </row>
    <row r="164" spans="1:59" x14ac:dyDescent="0.2">
      <c r="A164" s="213" t="s">
        <v>934</v>
      </c>
      <c r="B164">
        <f t="shared" si="0"/>
        <v>0</v>
      </c>
      <c r="E164">
        <f t="shared" si="1"/>
        <v>0</v>
      </c>
      <c r="H164">
        <v>0</v>
      </c>
      <c r="J164">
        <v>0</v>
      </c>
      <c r="L164">
        <f t="shared" si="2"/>
        <v>0</v>
      </c>
      <c r="O164">
        <f t="shared" si="3"/>
        <v>0</v>
      </c>
      <c r="R164">
        <f t="shared" si="4"/>
        <v>0</v>
      </c>
      <c r="U164">
        <f t="shared" si="5"/>
        <v>0</v>
      </c>
      <c r="X164">
        <f t="shared" si="6"/>
        <v>0</v>
      </c>
      <c r="AA164">
        <f t="shared" si="7"/>
        <v>0</v>
      </c>
      <c r="AD164">
        <f t="shared" si="8"/>
        <v>0</v>
      </c>
      <c r="AG164">
        <f t="shared" si="9"/>
        <v>0</v>
      </c>
      <c r="AJ164">
        <f t="shared" si="10"/>
        <v>2</v>
      </c>
      <c r="AL164">
        <v>2</v>
      </c>
      <c r="AM164">
        <f t="shared" si="11"/>
        <v>0</v>
      </c>
      <c r="AP164">
        <f t="shared" si="12"/>
        <v>0</v>
      </c>
      <c r="AS164">
        <f t="shared" si="13"/>
        <v>0</v>
      </c>
      <c r="AV164">
        <f t="shared" si="14"/>
        <v>0</v>
      </c>
      <c r="AY164">
        <f t="shared" si="15"/>
        <v>0</v>
      </c>
      <c r="BB164">
        <f t="shared" si="16"/>
        <v>0</v>
      </c>
      <c r="BE164">
        <f t="shared" si="17"/>
        <v>0</v>
      </c>
    </row>
    <row r="165" spans="1:59" x14ac:dyDescent="0.2">
      <c r="A165" s="213" t="s">
        <v>318</v>
      </c>
      <c r="B165">
        <f t="shared" si="0"/>
        <v>0</v>
      </c>
      <c r="E165">
        <f t="shared" si="1"/>
        <v>0</v>
      </c>
      <c r="H165">
        <v>0</v>
      </c>
      <c r="J165">
        <v>0</v>
      </c>
      <c r="L165">
        <f t="shared" si="2"/>
        <v>0</v>
      </c>
      <c r="O165">
        <f t="shared" si="3"/>
        <v>0</v>
      </c>
      <c r="R165">
        <f t="shared" si="4"/>
        <v>0</v>
      </c>
      <c r="U165">
        <f t="shared" si="5"/>
        <v>0</v>
      </c>
      <c r="X165">
        <f t="shared" si="6"/>
        <v>0</v>
      </c>
      <c r="AA165">
        <f t="shared" si="7"/>
        <v>0</v>
      </c>
      <c r="AD165">
        <f t="shared" si="8"/>
        <v>0</v>
      </c>
      <c r="AG165">
        <f t="shared" si="9"/>
        <v>0</v>
      </c>
      <c r="AJ165">
        <f t="shared" si="10"/>
        <v>10</v>
      </c>
      <c r="AL165">
        <v>10</v>
      </c>
      <c r="AM165">
        <f t="shared" si="11"/>
        <v>0</v>
      </c>
      <c r="AP165">
        <f t="shared" si="12"/>
        <v>22</v>
      </c>
      <c r="AQ165">
        <v>19</v>
      </c>
      <c r="AR165">
        <v>41</v>
      </c>
      <c r="AS165">
        <f t="shared" si="13"/>
        <v>68</v>
      </c>
      <c r="AT165">
        <v>44</v>
      </c>
      <c r="AU165">
        <v>112</v>
      </c>
      <c r="AV165">
        <f t="shared" si="14"/>
        <v>0</v>
      </c>
      <c r="AY165">
        <f t="shared" si="15"/>
        <v>0</v>
      </c>
      <c r="BB165">
        <f t="shared" si="16"/>
        <v>0</v>
      </c>
      <c r="BE165">
        <f t="shared" si="17"/>
        <v>0</v>
      </c>
    </row>
    <row r="166" spans="1:59" x14ac:dyDescent="0.2">
      <c r="A166" s="213" t="s">
        <v>191</v>
      </c>
      <c r="B166">
        <f t="shared" si="0"/>
        <v>6</v>
      </c>
      <c r="D166">
        <v>6</v>
      </c>
      <c r="E166">
        <f t="shared" si="1"/>
        <v>0</v>
      </c>
      <c r="H166">
        <v>0</v>
      </c>
      <c r="J166">
        <v>0</v>
      </c>
      <c r="L166">
        <f t="shared" si="2"/>
        <v>0</v>
      </c>
      <c r="O166">
        <f t="shared" si="3"/>
        <v>0</v>
      </c>
      <c r="R166">
        <f t="shared" si="4"/>
        <v>0</v>
      </c>
      <c r="U166">
        <f t="shared" si="5"/>
        <v>0</v>
      </c>
      <c r="X166">
        <f t="shared" si="6"/>
        <v>0</v>
      </c>
      <c r="AA166">
        <f t="shared" si="7"/>
        <v>0</v>
      </c>
      <c r="AD166">
        <f t="shared" si="8"/>
        <v>0</v>
      </c>
      <c r="AG166">
        <f t="shared" si="9"/>
        <v>0</v>
      </c>
      <c r="AJ166">
        <f t="shared" si="10"/>
        <v>3</v>
      </c>
      <c r="AK166">
        <v>2</v>
      </c>
      <c r="AL166">
        <v>5</v>
      </c>
      <c r="AM166">
        <f t="shared" si="11"/>
        <v>0</v>
      </c>
      <c r="AP166">
        <f t="shared" si="12"/>
        <v>0</v>
      </c>
      <c r="AS166">
        <f t="shared" si="13"/>
        <v>0</v>
      </c>
      <c r="AV166">
        <f t="shared" si="14"/>
        <v>0</v>
      </c>
      <c r="AY166">
        <f t="shared" si="15"/>
        <v>0</v>
      </c>
      <c r="BB166">
        <f t="shared" si="16"/>
        <v>0</v>
      </c>
      <c r="BE166">
        <f t="shared" si="17"/>
        <v>0</v>
      </c>
    </row>
    <row r="167" spans="1:59" x14ac:dyDescent="0.2">
      <c r="A167" s="213" t="s">
        <v>720</v>
      </c>
      <c r="B167">
        <f t="shared" si="0"/>
        <v>0</v>
      </c>
      <c r="E167">
        <f t="shared" si="1"/>
        <v>0</v>
      </c>
      <c r="H167">
        <v>0</v>
      </c>
      <c r="J167">
        <v>0</v>
      </c>
      <c r="L167">
        <f t="shared" si="2"/>
        <v>0</v>
      </c>
      <c r="O167">
        <f t="shared" si="3"/>
        <v>0</v>
      </c>
      <c r="R167">
        <f t="shared" si="4"/>
        <v>0</v>
      </c>
      <c r="U167">
        <f t="shared" si="5"/>
        <v>0</v>
      </c>
      <c r="X167">
        <f t="shared" si="6"/>
        <v>0</v>
      </c>
      <c r="AA167">
        <f t="shared" si="7"/>
        <v>0</v>
      </c>
      <c r="AD167">
        <f t="shared" si="8"/>
        <v>0</v>
      </c>
      <c r="AG167">
        <f t="shared" si="9"/>
        <v>1</v>
      </c>
      <c r="AI167">
        <v>1</v>
      </c>
      <c r="AJ167">
        <f t="shared" si="10"/>
        <v>0</v>
      </c>
      <c r="AM167">
        <f t="shared" si="11"/>
        <v>0</v>
      </c>
      <c r="AP167">
        <f t="shared" si="12"/>
        <v>0</v>
      </c>
      <c r="AS167">
        <f t="shared" si="13"/>
        <v>0</v>
      </c>
      <c r="AV167">
        <f t="shared" si="14"/>
        <v>0</v>
      </c>
      <c r="AY167">
        <f t="shared" si="15"/>
        <v>0</v>
      </c>
      <c r="BB167">
        <f t="shared" si="16"/>
        <v>0</v>
      </c>
      <c r="BE167">
        <f t="shared" si="17"/>
        <v>0</v>
      </c>
    </row>
    <row r="168" spans="1:59" x14ac:dyDescent="0.2">
      <c r="A168" s="213" t="s">
        <v>558</v>
      </c>
      <c r="B168">
        <f t="shared" si="0"/>
        <v>0</v>
      </c>
      <c r="E168">
        <f t="shared" si="1"/>
        <v>0</v>
      </c>
      <c r="H168">
        <v>0</v>
      </c>
      <c r="J168">
        <v>0</v>
      </c>
      <c r="L168">
        <f t="shared" si="2"/>
        <v>0</v>
      </c>
      <c r="O168">
        <f t="shared" si="3"/>
        <v>2</v>
      </c>
      <c r="P168">
        <v>1</v>
      </c>
      <c r="Q168">
        <v>3</v>
      </c>
      <c r="R168">
        <f t="shared" si="4"/>
        <v>0</v>
      </c>
      <c r="U168">
        <f t="shared" si="5"/>
        <v>0</v>
      </c>
      <c r="X168">
        <f t="shared" si="6"/>
        <v>0</v>
      </c>
      <c r="AA168">
        <f t="shared" si="7"/>
        <v>6</v>
      </c>
      <c r="AB168">
        <v>5</v>
      </c>
      <c r="AC168">
        <v>11</v>
      </c>
      <c r="AD168">
        <f t="shared" si="8"/>
        <v>3</v>
      </c>
      <c r="AF168">
        <v>3</v>
      </c>
      <c r="AG168">
        <f t="shared" si="9"/>
        <v>0</v>
      </c>
      <c r="AJ168">
        <f t="shared" si="10"/>
        <v>0</v>
      </c>
      <c r="AM168">
        <f t="shared" si="11"/>
        <v>0</v>
      </c>
      <c r="AP168">
        <f t="shared" si="12"/>
        <v>0</v>
      </c>
      <c r="AS168">
        <f t="shared" si="13"/>
        <v>0</v>
      </c>
      <c r="AV168">
        <f t="shared" si="14"/>
        <v>0</v>
      </c>
      <c r="AY168">
        <f t="shared" si="15"/>
        <v>0</v>
      </c>
      <c r="BB168">
        <f t="shared" si="16"/>
        <v>0</v>
      </c>
      <c r="BE168">
        <f t="shared" si="17"/>
        <v>8</v>
      </c>
      <c r="BG168">
        <v>8</v>
      </c>
    </row>
    <row r="169" spans="1:59" x14ac:dyDescent="0.2">
      <c r="A169" s="213" t="s">
        <v>941</v>
      </c>
      <c r="B169">
        <f t="shared" si="0"/>
        <v>0</v>
      </c>
      <c r="E169">
        <f t="shared" si="1"/>
        <v>0</v>
      </c>
      <c r="H169">
        <v>0</v>
      </c>
      <c r="J169">
        <v>0</v>
      </c>
      <c r="L169">
        <f t="shared" si="2"/>
        <v>0</v>
      </c>
      <c r="O169">
        <f t="shared" si="3"/>
        <v>0</v>
      </c>
      <c r="R169">
        <f t="shared" si="4"/>
        <v>0</v>
      </c>
      <c r="U169">
        <f t="shared" si="5"/>
        <v>0</v>
      </c>
      <c r="X169">
        <f t="shared" si="6"/>
        <v>0</v>
      </c>
      <c r="AA169">
        <f t="shared" si="7"/>
        <v>26</v>
      </c>
      <c r="AB169">
        <v>6</v>
      </c>
      <c r="AC169">
        <v>32</v>
      </c>
      <c r="AD169">
        <f t="shared" si="8"/>
        <v>0</v>
      </c>
      <c r="AG169">
        <f t="shared" si="9"/>
        <v>0</v>
      </c>
      <c r="AJ169">
        <f t="shared" si="10"/>
        <v>0</v>
      </c>
      <c r="AM169">
        <f t="shared" si="11"/>
        <v>0</v>
      </c>
      <c r="AP169">
        <f t="shared" si="12"/>
        <v>0</v>
      </c>
      <c r="AS169">
        <f t="shared" si="13"/>
        <v>0</v>
      </c>
      <c r="AV169">
        <f t="shared" si="14"/>
        <v>0</v>
      </c>
      <c r="AY169">
        <f t="shared" si="15"/>
        <v>0</v>
      </c>
      <c r="BB169">
        <f t="shared" si="16"/>
        <v>0</v>
      </c>
      <c r="BE169">
        <f t="shared" si="17"/>
        <v>0</v>
      </c>
    </row>
    <row r="170" spans="1:59" x14ac:dyDescent="0.2">
      <c r="A170" s="213" t="s">
        <v>483</v>
      </c>
      <c r="B170">
        <f t="shared" si="0"/>
        <v>0</v>
      </c>
      <c r="E170">
        <f t="shared" si="1"/>
        <v>0</v>
      </c>
      <c r="H170">
        <v>0</v>
      </c>
      <c r="J170">
        <v>0</v>
      </c>
      <c r="L170">
        <f t="shared" si="2"/>
        <v>7</v>
      </c>
      <c r="M170">
        <v>4</v>
      </c>
      <c r="N170">
        <v>11</v>
      </c>
      <c r="O170">
        <f t="shared" si="3"/>
        <v>0</v>
      </c>
      <c r="R170">
        <f t="shared" si="4"/>
        <v>0</v>
      </c>
      <c r="U170">
        <f t="shared" si="5"/>
        <v>0</v>
      </c>
      <c r="X170">
        <f t="shared" si="6"/>
        <v>0</v>
      </c>
      <c r="AA170">
        <f t="shared" si="7"/>
        <v>0</v>
      </c>
      <c r="AD170">
        <f t="shared" si="8"/>
        <v>0</v>
      </c>
      <c r="AG170">
        <f t="shared" si="9"/>
        <v>0</v>
      </c>
      <c r="AJ170">
        <f t="shared" si="10"/>
        <v>0</v>
      </c>
      <c r="AM170">
        <f t="shared" si="11"/>
        <v>0</v>
      </c>
      <c r="AP170">
        <f t="shared" si="12"/>
        <v>0</v>
      </c>
      <c r="AS170">
        <f t="shared" si="13"/>
        <v>0</v>
      </c>
      <c r="AV170">
        <f t="shared" si="14"/>
        <v>0</v>
      </c>
      <c r="AY170">
        <f t="shared" si="15"/>
        <v>0</v>
      </c>
      <c r="BB170">
        <f t="shared" si="16"/>
        <v>0</v>
      </c>
      <c r="BE170">
        <f t="shared" si="17"/>
        <v>0</v>
      </c>
    </row>
    <row r="171" spans="1:59" x14ac:dyDescent="0.2">
      <c r="A171" s="213" t="s">
        <v>329</v>
      </c>
      <c r="B171">
        <f t="shared" si="0"/>
        <v>0</v>
      </c>
      <c r="E171">
        <f t="shared" si="1"/>
        <v>0</v>
      </c>
      <c r="H171">
        <v>0</v>
      </c>
      <c r="J171">
        <v>0</v>
      </c>
      <c r="L171">
        <f t="shared" si="2"/>
        <v>0</v>
      </c>
      <c r="O171">
        <f t="shared" si="3"/>
        <v>0</v>
      </c>
      <c r="R171">
        <f t="shared" si="4"/>
        <v>0</v>
      </c>
      <c r="U171">
        <f t="shared" si="5"/>
        <v>0</v>
      </c>
      <c r="X171">
        <f t="shared" si="6"/>
        <v>0</v>
      </c>
      <c r="AA171">
        <f t="shared" si="7"/>
        <v>0</v>
      </c>
      <c r="AD171">
        <f t="shared" si="8"/>
        <v>0</v>
      </c>
      <c r="AG171">
        <f t="shared" si="9"/>
        <v>0</v>
      </c>
      <c r="AJ171">
        <f t="shared" si="10"/>
        <v>0</v>
      </c>
      <c r="AM171">
        <f t="shared" si="11"/>
        <v>0</v>
      </c>
      <c r="AP171">
        <f t="shared" si="12"/>
        <v>0</v>
      </c>
      <c r="AS171">
        <f t="shared" si="13"/>
        <v>20</v>
      </c>
      <c r="AT171">
        <v>20</v>
      </c>
      <c r="AU171">
        <v>20</v>
      </c>
      <c r="AV171">
        <f t="shared" si="14"/>
        <v>0</v>
      </c>
      <c r="AY171">
        <f t="shared" si="15"/>
        <v>0</v>
      </c>
      <c r="BB171">
        <f t="shared" si="16"/>
        <v>0</v>
      </c>
      <c r="BE171">
        <f t="shared" si="17"/>
        <v>0</v>
      </c>
    </row>
    <row r="172" spans="1:59" x14ac:dyDescent="0.2">
      <c r="A172" s="213" t="s">
        <v>670</v>
      </c>
      <c r="B172">
        <f t="shared" si="0"/>
        <v>0</v>
      </c>
      <c r="E172">
        <f t="shared" si="1"/>
        <v>0</v>
      </c>
      <c r="H172">
        <v>0</v>
      </c>
      <c r="J172">
        <v>0</v>
      </c>
      <c r="L172">
        <f t="shared" si="2"/>
        <v>0</v>
      </c>
      <c r="O172">
        <f t="shared" si="3"/>
        <v>0</v>
      </c>
      <c r="R172">
        <f t="shared" si="4"/>
        <v>0</v>
      </c>
      <c r="U172">
        <f t="shared" si="5"/>
        <v>0</v>
      </c>
      <c r="X172">
        <f t="shared" si="6"/>
        <v>0</v>
      </c>
      <c r="AA172">
        <f t="shared" si="7"/>
        <v>0</v>
      </c>
      <c r="AD172">
        <f t="shared" si="8"/>
        <v>0</v>
      </c>
      <c r="AG172">
        <f t="shared" si="9"/>
        <v>1</v>
      </c>
      <c r="AI172">
        <v>1</v>
      </c>
      <c r="AJ172">
        <f t="shared" si="10"/>
        <v>0</v>
      </c>
      <c r="AM172">
        <f t="shared" si="11"/>
        <v>0</v>
      </c>
      <c r="AP172">
        <f t="shared" si="12"/>
        <v>0</v>
      </c>
      <c r="AS172">
        <f t="shared" si="13"/>
        <v>0</v>
      </c>
      <c r="AV172">
        <f t="shared" si="14"/>
        <v>0</v>
      </c>
      <c r="AY172">
        <f t="shared" si="15"/>
        <v>0</v>
      </c>
      <c r="BB172">
        <f t="shared" si="16"/>
        <v>0</v>
      </c>
      <c r="BE172">
        <f t="shared" si="17"/>
        <v>0</v>
      </c>
    </row>
    <row r="173" spans="1:59" x14ac:dyDescent="0.2">
      <c r="A173" s="213" t="s">
        <v>976</v>
      </c>
      <c r="B173">
        <f t="shared" si="0"/>
        <v>0</v>
      </c>
      <c r="E173">
        <f t="shared" si="1"/>
        <v>0</v>
      </c>
      <c r="H173">
        <v>0</v>
      </c>
      <c r="J173">
        <v>0</v>
      </c>
      <c r="L173">
        <f t="shared" si="2"/>
        <v>0</v>
      </c>
      <c r="O173">
        <f t="shared" si="3"/>
        <v>0</v>
      </c>
      <c r="R173">
        <f t="shared" si="4"/>
        <v>0</v>
      </c>
      <c r="U173">
        <f t="shared" si="5"/>
        <v>0</v>
      </c>
      <c r="X173">
        <f t="shared" si="6"/>
        <v>0</v>
      </c>
      <c r="AA173">
        <f t="shared" si="7"/>
        <v>0</v>
      </c>
      <c r="AD173">
        <f t="shared" si="8"/>
        <v>0</v>
      </c>
      <c r="AG173">
        <f t="shared" si="9"/>
        <v>0</v>
      </c>
      <c r="AJ173">
        <f t="shared" si="10"/>
        <v>0</v>
      </c>
      <c r="AM173">
        <f t="shared" si="11"/>
        <v>0</v>
      </c>
      <c r="AP173">
        <f t="shared" si="12"/>
        <v>0</v>
      </c>
      <c r="AS173">
        <f t="shared" si="13"/>
        <v>0</v>
      </c>
      <c r="AV173">
        <f t="shared" si="14"/>
        <v>0</v>
      </c>
      <c r="AY173">
        <f t="shared" si="15"/>
        <v>0</v>
      </c>
      <c r="BB173">
        <f t="shared" si="16"/>
        <v>0</v>
      </c>
      <c r="BE173">
        <f t="shared" si="17"/>
        <v>22</v>
      </c>
      <c r="BG173">
        <v>22</v>
      </c>
    </row>
    <row r="174" spans="1:59" x14ac:dyDescent="0.2">
      <c r="A174" s="213" t="s">
        <v>734</v>
      </c>
      <c r="B174">
        <f t="shared" si="0"/>
        <v>0</v>
      </c>
      <c r="E174">
        <f t="shared" si="1"/>
        <v>0</v>
      </c>
      <c r="H174">
        <v>0</v>
      </c>
      <c r="J174">
        <v>0</v>
      </c>
      <c r="L174">
        <f t="shared" si="2"/>
        <v>0</v>
      </c>
      <c r="O174">
        <f t="shared" si="3"/>
        <v>0</v>
      </c>
      <c r="R174">
        <f t="shared" si="4"/>
        <v>0</v>
      </c>
      <c r="U174">
        <f t="shared" si="5"/>
        <v>0</v>
      </c>
      <c r="X174">
        <f t="shared" si="6"/>
        <v>0</v>
      </c>
      <c r="AA174">
        <f t="shared" si="7"/>
        <v>0</v>
      </c>
      <c r="AD174">
        <f t="shared" si="8"/>
        <v>0</v>
      </c>
      <c r="AG174">
        <f t="shared" si="9"/>
        <v>0</v>
      </c>
      <c r="AJ174">
        <f t="shared" si="10"/>
        <v>0</v>
      </c>
      <c r="AM174">
        <f t="shared" si="11"/>
        <v>1</v>
      </c>
      <c r="AO174">
        <v>1</v>
      </c>
      <c r="AP174">
        <f t="shared" si="12"/>
        <v>0</v>
      </c>
      <c r="AS174">
        <f t="shared" si="13"/>
        <v>0</v>
      </c>
      <c r="AV174">
        <f t="shared" si="14"/>
        <v>0</v>
      </c>
      <c r="AY174">
        <f t="shared" si="15"/>
        <v>0</v>
      </c>
      <c r="BB174">
        <f t="shared" si="16"/>
        <v>0</v>
      </c>
      <c r="BE174">
        <f t="shared" si="17"/>
        <v>0</v>
      </c>
    </row>
    <row r="175" spans="1:59" x14ac:dyDescent="0.2">
      <c r="A175" s="213" t="s">
        <v>188</v>
      </c>
      <c r="B175">
        <f t="shared" si="0"/>
        <v>256</v>
      </c>
      <c r="C175">
        <v>121</v>
      </c>
      <c r="D175">
        <v>377</v>
      </c>
      <c r="E175">
        <f t="shared" si="1"/>
        <v>0</v>
      </c>
      <c r="H175">
        <v>156</v>
      </c>
      <c r="I175">
        <v>156</v>
      </c>
      <c r="J175">
        <v>0</v>
      </c>
      <c r="L175">
        <f t="shared" si="2"/>
        <v>0</v>
      </c>
      <c r="O175">
        <f t="shared" si="3"/>
        <v>0</v>
      </c>
      <c r="R175">
        <f t="shared" si="4"/>
        <v>0</v>
      </c>
      <c r="U175">
        <f t="shared" si="5"/>
        <v>0</v>
      </c>
      <c r="X175">
        <f t="shared" si="6"/>
        <v>3</v>
      </c>
      <c r="Z175">
        <v>3</v>
      </c>
      <c r="AA175">
        <f t="shared" si="7"/>
        <v>0</v>
      </c>
      <c r="AD175">
        <f t="shared" si="8"/>
        <v>0</v>
      </c>
      <c r="AG175">
        <f t="shared" si="9"/>
        <v>0</v>
      </c>
      <c r="AJ175">
        <f t="shared" si="10"/>
        <v>693</v>
      </c>
      <c r="AK175">
        <v>405</v>
      </c>
      <c r="AL175">
        <v>1098</v>
      </c>
      <c r="AM175">
        <f t="shared" si="11"/>
        <v>0</v>
      </c>
      <c r="AP175">
        <f t="shared" si="12"/>
        <v>0</v>
      </c>
      <c r="AS175">
        <f t="shared" si="13"/>
        <v>0</v>
      </c>
      <c r="AV175">
        <f t="shared" si="14"/>
        <v>0</v>
      </c>
      <c r="AY175">
        <f t="shared" si="15"/>
        <v>0</v>
      </c>
      <c r="BB175">
        <f t="shared" si="16"/>
        <v>0</v>
      </c>
      <c r="BE175">
        <f t="shared" si="17"/>
        <v>0</v>
      </c>
    </row>
    <row r="176" spans="1:59" x14ac:dyDescent="0.2">
      <c r="A176" s="213" t="s">
        <v>888</v>
      </c>
      <c r="B176">
        <f t="shared" si="0"/>
        <v>0</v>
      </c>
      <c r="E176">
        <f t="shared" si="1"/>
        <v>0</v>
      </c>
      <c r="H176">
        <v>0</v>
      </c>
      <c r="J176">
        <v>0</v>
      </c>
      <c r="L176">
        <f t="shared" si="2"/>
        <v>0</v>
      </c>
      <c r="O176">
        <f t="shared" si="3"/>
        <v>0</v>
      </c>
      <c r="R176">
        <f t="shared" si="4"/>
        <v>0</v>
      </c>
      <c r="U176">
        <f t="shared" si="5"/>
        <v>0</v>
      </c>
      <c r="X176">
        <f t="shared" si="6"/>
        <v>0</v>
      </c>
      <c r="AA176">
        <f t="shared" si="7"/>
        <v>0</v>
      </c>
      <c r="AD176">
        <f t="shared" si="8"/>
        <v>0</v>
      </c>
      <c r="AG176">
        <f t="shared" si="9"/>
        <v>0</v>
      </c>
      <c r="AJ176">
        <f t="shared" si="10"/>
        <v>0</v>
      </c>
      <c r="AM176">
        <f t="shared" si="11"/>
        <v>0</v>
      </c>
      <c r="AP176">
        <f t="shared" si="12"/>
        <v>0</v>
      </c>
      <c r="AS176">
        <f t="shared" si="13"/>
        <v>0</v>
      </c>
      <c r="AV176">
        <f t="shared" si="14"/>
        <v>0</v>
      </c>
      <c r="AY176">
        <f t="shared" si="15"/>
        <v>0</v>
      </c>
      <c r="BB176">
        <f t="shared" si="16"/>
        <v>0</v>
      </c>
      <c r="BE176">
        <f t="shared" si="17"/>
        <v>34</v>
      </c>
      <c r="BG176">
        <v>34</v>
      </c>
    </row>
    <row r="177" spans="1:59" x14ac:dyDescent="0.2">
      <c r="A177" s="213" t="s">
        <v>682</v>
      </c>
      <c r="B177">
        <f t="shared" si="0"/>
        <v>0</v>
      </c>
      <c r="E177">
        <f t="shared" si="1"/>
        <v>0</v>
      </c>
      <c r="H177">
        <v>0</v>
      </c>
      <c r="J177">
        <v>0</v>
      </c>
      <c r="L177">
        <f t="shared" si="2"/>
        <v>0</v>
      </c>
      <c r="O177">
        <f t="shared" si="3"/>
        <v>0</v>
      </c>
      <c r="R177">
        <f t="shared" si="4"/>
        <v>0</v>
      </c>
      <c r="U177">
        <f t="shared" si="5"/>
        <v>0</v>
      </c>
      <c r="X177">
        <f t="shared" si="6"/>
        <v>0</v>
      </c>
      <c r="AA177">
        <f t="shared" si="7"/>
        <v>0</v>
      </c>
      <c r="AD177">
        <f t="shared" si="8"/>
        <v>0</v>
      </c>
      <c r="AG177">
        <f t="shared" si="9"/>
        <v>0</v>
      </c>
      <c r="AJ177">
        <f t="shared" si="10"/>
        <v>0</v>
      </c>
      <c r="AM177">
        <f t="shared" si="11"/>
        <v>0</v>
      </c>
      <c r="AP177">
        <f t="shared" si="12"/>
        <v>0</v>
      </c>
      <c r="AS177">
        <f t="shared" si="13"/>
        <v>143</v>
      </c>
      <c r="AT177">
        <v>124</v>
      </c>
      <c r="AU177">
        <v>267</v>
      </c>
      <c r="AV177">
        <f t="shared" si="14"/>
        <v>0</v>
      </c>
      <c r="AY177">
        <f t="shared" si="15"/>
        <v>0</v>
      </c>
      <c r="BB177">
        <f t="shared" si="16"/>
        <v>0</v>
      </c>
      <c r="BE177">
        <f t="shared" si="17"/>
        <v>0</v>
      </c>
    </row>
    <row r="178" spans="1:59" x14ac:dyDescent="0.2">
      <c r="A178" s="213" t="s">
        <v>895</v>
      </c>
      <c r="B178">
        <f t="shared" si="0"/>
        <v>0</v>
      </c>
      <c r="E178">
        <f t="shared" si="1"/>
        <v>0</v>
      </c>
      <c r="H178">
        <v>0</v>
      </c>
      <c r="J178">
        <v>0</v>
      </c>
      <c r="L178">
        <f t="shared" si="2"/>
        <v>0</v>
      </c>
      <c r="O178">
        <f t="shared" si="3"/>
        <v>0</v>
      </c>
      <c r="R178">
        <f t="shared" si="4"/>
        <v>0</v>
      </c>
      <c r="U178">
        <f t="shared" si="5"/>
        <v>0</v>
      </c>
      <c r="X178">
        <f t="shared" si="6"/>
        <v>0</v>
      </c>
      <c r="AA178">
        <f t="shared" si="7"/>
        <v>0</v>
      </c>
      <c r="AD178">
        <f t="shared" si="8"/>
        <v>2</v>
      </c>
      <c r="AF178">
        <v>2</v>
      </c>
      <c r="AG178">
        <f t="shared" si="9"/>
        <v>0</v>
      </c>
      <c r="AJ178">
        <f t="shared" si="10"/>
        <v>0</v>
      </c>
      <c r="AM178">
        <f t="shared" si="11"/>
        <v>0</v>
      </c>
      <c r="AP178">
        <f t="shared" si="12"/>
        <v>0</v>
      </c>
      <c r="AS178">
        <f t="shared" si="13"/>
        <v>0</v>
      </c>
      <c r="AV178">
        <f t="shared" si="14"/>
        <v>0</v>
      </c>
      <c r="AY178">
        <f t="shared" si="15"/>
        <v>0</v>
      </c>
      <c r="BB178">
        <f t="shared" si="16"/>
        <v>0</v>
      </c>
      <c r="BE178">
        <f t="shared" si="17"/>
        <v>0</v>
      </c>
    </row>
    <row r="179" spans="1:59" x14ac:dyDescent="0.2">
      <c r="A179" s="213" t="s">
        <v>652</v>
      </c>
      <c r="B179">
        <f t="shared" si="0"/>
        <v>0</v>
      </c>
      <c r="E179">
        <f t="shared" si="1"/>
        <v>0</v>
      </c>
      <c r="H179">
        <v>0</v>
      </c>
      <c r="J179">
        <v>0</v>
      </c>
      <c r="L179">
        <f t="shared" si="2"/>
        <v>0</v>
      </c>
      <c r="O179">
        <f t="shared" si="3"/>
        <v>0</v>
      </c>
      <c r="R179">
        <f t="shared" si="4"/>
        <v>0</v>
      </c>
      <c r="U179">
        <f t="shared" si="5"/>
        <v>0</v>
      </c>
      <c r="X179">
        <f t="shared" si="6"/>
        <v>0</v>
      </c>
      <c r="AA179">
        <f t="shared" si="7"/>
        <v>1</v>
      </c>
      <c r="AC179">
        <v>1</v>
      </c>
      <c r="AD179">
        <f t="shared" si="8"/>
        <v>0</v>
      </c>
      <c r="AG179">
        <f t="shared" si="9"/>
        <v>0</v>
      </c>
      <c r="AJ179">
        <f t="shared" si="10"/>
        <v>0</v>
      </c>
      <c r="AM179">
        <f t="shared" si="11"/>
        <v>0</v>
      </c>
      <c r="AP179">
        <f t="shared" si="12"/>
        <v>0</v>
      </c>
      <c r="AS179">
        <f t="shared" si="13"/>
        <v>0</v>
      </c>
      <c r="AV179">
        <f t="shared" si="14"/>
        <v>0</v>
      </c>
      <c r="AY179">
        <f t="shared" si="15"/>
        <v>0</v>
      </c>
      <c r="BB179">
        <f t="shared" si="16"/>
        <v>0</v>
      </c>
      <c r="BE179">
        <f t="shared" si="17"/>
        <v>0</v>
      </c>
    </row>
    <row r="180" spans="1:59" x14ac:dyDescent="0.2">
      <c r="A180" s="213" t="s">
        <v>546</v>
      </c>
      <c r="B180">
        <f t="shared" si="0"/>
        <v>0</v>
      </c>
      <c r="E180">
        <f t="shared" si="1"/>
        <v>0</v>
      </c>
      <c r="H180">
        <v>0</v>
      </c>
      <c r="J180">
        <v>0</v>
      </c>
      <c r="L180">
        <f t="shared" si="2"/>
        <v>0</v>
      </c>
      <c r="O180">
        <f t="shared" si="3"/>
        <v>0</v>
      </c>
      <c r="R180">
        <f t="shared" si="4"/>
        <v>0</v>
      </c>
      <c r="U180">
        <f t="shared" si="5"/>
        <v>0</v>
      </c>
      <c r="X180">
        <f t="shared" si="6"/>
        <v>0</v>
      </c>
      <c r="AA180">
        <f t="shared" si="7"/>
        <v>22</v>
      </c>
      <c r="AB180">
        <v>2</v>
      </c>
      <c r="AC180">
        <v>24</v>
      </c>
      <c r="AD180">
        <f t="shared" si="8"/>
        <v>0</v>
      </c>
      <c r="AG180">
        <f t="shared" si="9"/>
        <v>0</v>
      </c>
      <c r="AJ180">
        <f t="shared" si="10"/>
        <v>0</v>
      </c>
      <c r="AM180">
        <f t="shared" si="11"/>
        <v>0</v>
      </c>
      <c r="AP180">
        <f t="shared" si="12"/>
        <v>0</v>
      </c>
      <c r="AS180">
        <f t="shared" si="13"/>
        <v>0</v>
      </c>
      <c r="AV180">
        <f t="shared" si="14"/>
        <v>0</v>
      </c>
      <c r="AY180">
        <f t="shared" si="15"/>
        <v>0</v>
      </c>
      <c r="BB180">
        <f t="shared" si="16"/>
        <v>0</v>
      </c>
      <c r="BE180">
        <f t="shared" si="17"/>
        <v>10</v>
      </c>
      <c r="BF180">
        <v>1</v>
      </c>
      <c r="BG180">
        <v>11</v>
      </c>
    </row>
    <row r="181" spans="1:59" x14ac:dyDescent="0.2">
      <c r="A181" s="213" t="s">
        <v>512</v>
      </c>
      <c r="B181">
        <f t="shared" si="0"/>
        <v>0</v>
      </c>
      <c r="E181">
        <f t="shared" si="1"/>
        <v>0</v>
      </c>
      <c r="H181">
        <v>0</v>
      </c>
      <c r="J181">
        <v>0</v>
      </c>
      <c r="L181">
        <f t="shared" si="2"/>
        <v>0</v>
      </c>
      <c r="O181">
        <f t="shared" si="3"/>
        <v>0</v>
      </c>
      <c r="R181">
        <f t="shared" si="4"/>
        <v>0</v>
      </c>
      <c r="U181">
        <f t="shared" si="5"/>
        <v>0</v>
      </c>
      <c r="X181">
        <f t="shared" si="6"/>
        <v>0</v>
      </c>
      <c r="AA181">
        <f t="shared" si="7"/>
        <v>3</v>
      </c>
      <c r="AB181">
        <v>1</v>
      </c>
      <c r="AC181">
        <v>4</v>
      </c>
      <c r="AD181">
        <f t="shared" si="8"/>
        <v>0</v>
      </c>
      <c r="AG181">
        <f t="shared" si="9"/>
        <v>0</v>
      </c>
      <c r="AJ181">
        <f t="shared" si="10"/>
        <v>0</v>
      </c>
      <c r="AM181">
        <f t="shared" si="11"/>
        <v>0</v>
      </c>
      <c r="AP181">
        <f t="shared" si="12"/>
        <v>0</v>
      </c>
      <c r="AS181">
        <f t="shared" si="13"/>
        <v>0</v>
      </c>
      <c r="AV181">
        <f t="shared" si="14"/>
        <v>0</v>
      </c>
      <c r="AY181">
        <f t="shared" si="15"/>
        <v>0</v>
      </c>
      <c r="BB181">
        <f t="shared" si="16"/>
        <v>0</v>
      </c>
      <c r="BE181">
        <f t="shared" si="17"/>
        <v>0</v>
      </c>
    </row>
    <row r="182" spans="1:59" x14ac:dyDescent="0.2">
      <c r="A182" s="213" t="s">
        <v>182</v>
      </c>
      <c r="B182">
        <f t="shared" si="0"/>
        <v>0</v>
      </c>
      <c r="E182">
        <f t="shared" si="1"/>
        <v>0</v>
      </c>
      <c r="H182">
        <v>0</v>
      </c>
      <c r="J182">
        <v>0</v>
      </c>
      <c r="L182">
        <f t="shared" si="2"/>
        <v>0</v>
      </c>
      <c r="O182">
        <f t="shared" si="3"/>
        <v>0</v>
      </c>
      <c r="R182">
        <f t="shared" si="4"/>
        <v>0</v>
      </c>
      <c r="U182">
        <f t="shared" si="5"/>
        <v>0</v>
      </c>
      <c r="X182">
        <f t="shared" si="6"/>
        <v>0</v>
      </c>
      <c r="AA182">
        <f t="shared" si="7"/>
        <v>0</v>
      </c>
      <c r="AD182">
        <f t="shared" si="8"/>
        <v>42</v>
      </c>
      <c r="AE182">
        <v>42</v>
      </c>
      <c r="AF182">
        <v>42</v>
      </c>
      <c r="AG182">
        <f t="shared" si="9"/>
        <v>0</v>
      </c>
      <c r="AJ182">
        <f t="shared" si="10"/>
        <v>0</v>
      </c>
      <c r="AM182">
        <f t="shared" si="11"/>
        <v>1</v>
      </c>
      <c r="AN182">
        <v>1</v>
      </c>
      <c r="AO182">
        <v>2</v>
      </c>
      <c r="AP182">
        <f t="shared" si="12"/>
        <v>0</v>
      </c>
      <c r="AS182">
        <f t="shared" si="13"/>
        <v>0</v>
      </c>
      <c r="AV182">
        <f t="shared" si="14"/>
        <v>0</v>
      </c>
      <c r="AY182">
        <f t="shared" si="15"/>
        <v>0</v>
      </c>
      <c r="BB182">
        <f t="shared" si="16"/>
        <v>0</v>
      </c>
      <c r="BE182">
        <f t="shared" si="17"/>
        <v>0</v>
      </c>
    </row>
    <row r="183" spans="1:59" x14ac:dyDescent="0.2">
      <c r="A183" s="213" t="s">
        <v>272</v>
      </c>
      <c r="B183">
        <f t="shared" si="0"/>
        <v>212</v>
      </c>
      <c r="C183">
        <v>12</v>
      </c>
      <c r="D183">
        <v>224</v>
      </c>
      <c r="E183">
        <f t="shared" si="1"/>
        <v>0</v>
      </c>
      <c r="H183">
        <v>0</v>
      </c>
      <c r="J183">
        <v>0</v>
      </c>
      <c r="L183">
        <f t="shared" si="2"/>
        <v>0</v>
      </c>
      <c r="O183">
        <f t="shared" si="3"/>
        <v>0</v>
      </c>
      <c r="R183">
        <f t="shared" si="4"/>
        <v>0</v>
      </c>
      <c r="U183">
        <f t="shared" si="5"/>
        <v>0</v>
      </c>
      <c r="X183">
        <f t="shared" si="6"/>
        <v>0</v>
      </c>
      <c r="AA183">
        <f t="shared" si="7"/>
        <v>0</v>
      </c>
      <c r="AD183">
        <f t="shared" si="8"/>
        <v>0</v>
      </c>
      <c r="AG183">
        <f t="shared" si="9"/>
        <v>0</v>
      </c>
      <c r="AJ183">
        <f t="shared" si="10"/>
        <v>28</v>
      </c>
      <c r="AL183">
        <v>28</v>
      </c>
      <c r="AM183">
        <f t="shared" si="11"/>
        <v>0</v>
      </c>
      <c r="AP183">
        <f t="shared" si="12"/>
        <v>0</v>
      </c>
      <c r="AS183">
        <f t="shared" si="13"/>
        <v>0</v>
      </c>
      <c r="AV183">
        <f t="shared" si="14"/>
        <v>0</v>
      </c>
      <c r="AY183">
        <f t="shared" si="15"/>
        <v>0</v>
      </c>
      <c r="BB183">
        <f t="shared" si="16"/>
        <v>0</v>
      </c>
      <c r="BE183">
        <f t="shared" si="17"/>
        <v>0</v>
      </c>
    </row>
    <row r="184" spans="1:59" x14ac:dyDescent="0.2">
      <c r="A184" s="213" t="s">
        <v>131</v>
      </c>
      <c r="B184">
        <f t="shared" si="0"/>
        <v>0</v>
      </c>
      <c r="E184">
        <f t="shared" si="1"/>
        <v>39</v>
      </c>
      <c r="F184">
        <v>39</v>
      </c>
      <c r="G184">
        <v>70</v>
      </c>
      <c r="H184">
        <v>0</v>
      </c>
      <c r="J184">
        <v>0</v>
      </c>
      <c r="L184">
        <f t="shared" si="2"/>
        <v>0</v>
      </c>
      <c r="O184">
        <f t="shared" si="3"/>
        <v>0</v>
      </c>
      <c r="R184">
        <f t="shared" si="4"/>
        <v>0</v>
      </c>
      <c r="U184">
        <f t="shared" si="5"/>
        <v>0</v>
      </c>
      <c r="X184">
        <f t="shared" si="6"/>
        <v>0</v>
      </c>
      <c r="AA184">
        <f t="shared" si="7"/>
        <v>0</v>
      </c>
      <c r="AD184">
        <f t="shared" si="8"/>
        <v>20</v>
      </c>
      <c r="AE184">
        <v>1</v>
      </c>
      <c r="AF184">
        <v>21</v>
      </c>
      <c r="AG184">
        <f t="shared" si="9"/>
        <v>2</v>
      </c>
      <c r="AI184">
        <v>2</v>
      </c>
      <c r="AJ184">
        <f t="shared" si="10"/>
        <v>0</v>
      </c>
      <c r="AM184">
        <f t="shared" si="11"/>
        <v>0</v>
      </c>
      <c r="AP184">
        <f t="shared" si="12"/>
        <v>365</v>
      </c>
      <c r="AQ184">
        <v>88</v>
      </c>
      <c r="AR184">
        <v>453</v>
      </c>
      <c r="AS184">
        <f t="shared" si="13"/>
        <v>58</v>
      </c>
      <c r="AT184">
        <v>56</v>
      </c>
      <c r="AU184">
        <v>114</v>
      </c>
      <c r="AV184">
        <f t="shared" si="14"/>
        <v>244</v>
      </c>
      <c r="AW184">
        <v>79</v>
      </c>
      <c r="AX184">
        <v>323</v>
      </c>
      <c r="AY184">
        <f t="shared" si="15"/>
        <v>9</v>
      </c>
      <c r="AZ184">
        <v>3</v>
      </c>
      <c r="BA184">
        <v>12</v>
      </c>
      <c r="BB184">
        <f t="shared" si="16"/>
        <v>180</v>
      </c>
      <c r="BC184">
        <v>142</v>
      </c>
      <c r="BD184">
        <v>322</v>
      </c>
      <c r="BE184">
        <f t="shared" si="17"/>
        <v>0</v>
      </c>
    </row>
    <row r="185" spans="1:59" x14ac:dyDescent="0.2">
      <c r="A185" s="213" t="s">
        <v>168</v>
      </c>
      <c r="B185">
        <f t="shared" si="0"/>
        <v>1</v>
      </c>
      <c r="D185">
        <v>1</v>
      </c>
      <c r="E185">
        <f t="shared" si="1"/>
        <v>0</v>
      </c>
      <c r="H185">
        <v>0</v>
      </c>
      <c r="J185">
        <v>0</v>
      </c>
      <c r="L185">
        <f t="shared" si="2"/>
        <v>0</v>
      </c>
      <c r="O185">
        <f t="shared" si="3"/>
        <v>0</v>
      </c>
      <c r="R185">
        <f t="shared" si="4"/>
        <v>0</v>
      </c>
      <c r="U185">
        <f t="shared" si="5"/>
        <v>0</v>
      </c>
      <c r="X185">
        <f t="shared" si="6"/>
        <v>0</v>
      </c>
      <c r="AA185">
        <f t="shared" si="7"/>
        <v>0</v>
      </c>
      <c r="AD185">
        <f t="shared" si="8"/>
        <v>0</v>
      </c>
      <c r="AG185">
        <f t="shared" si="9"/>
        <v>0</v>
      </c>
      <c r="AJ185">
        <f t="shared" si="10"/>
        <v>0</v>
      </c>
      <c r="AM185">
        <f t="shared" si="11"/>
        <v>0</v>
      </c>
      <c r="AP185">
        <f t="shared" si="12"/>
        <v>0</v>
      </c>
      <c r="AS185">
        <f t="shared" si="13"/>
        <v>0</v>
      </c>
      <c r="AV185">
        <f t="shared" si="14"/>
        <v>2</v>
      </c>
      <c r="AW185">
        <v>2</v>
      </c>
      <c r="AX185">
        <v>2</v>
      </c>
      <c r="AY185">
        <f t="shared" si="15"/>
        <v>0</v>
      </c>
      <c r="BB185">
        <f t="shared" si="16"/>
        <v>0</v>
      </c>
      <c r="BE185">
        <f t="shared" si="17"/>
        <v>0</v>
      </c>
    </row>
    <row r="186" spans="1:59" x14ac:dyDescent="0.2">
      <c r="A186" s="213" t="s">
        <v>231</v>
      </c>
      <c r="B186">
        <f t="shared" si="0"/>
        <v>18</v>
      </c>
      <c r="D186">
        <v>18</v>
      </c>
      <c r="E186">
        <f t="shared" si="1"/>
        <v>9</v>
      </c>
      <c r="F186">
        <v>7</v>
      </c>
      <c r="G186">
        <v>16</v>
      </c>
      <c r="H186">
        <v>371</v>
      </c>
      <c r="I186">
        <v>371</v>
      </c>
      <c r="J186">
        <v>4</v>
      </c>
      <c r="K186">
        <v>4</v>
      </c>
      <c r="L186">
        <f t="shared" si="2"/>
        <v>0</v>
      </c>
      <c r="O186">
        <f t="shared" si="3"/>
        <v>0</v>
      </c>
      <c r="R186">
        <f t="shared" si="4"/>
        <v>0</v>
      </c>
      <c r="U186">
        <f t="shared" si="5"/>
        <v>0</v>
      </c>
      <c r="X186">
        <f t="shared" si="6"/>
        <v>0</v>
      </c>
      <c r="AA186">
        <f t="shared" si="7"/>
        <v>0</v>
      </c>
      <c r="AD186">
        <f t="shared" si="8"/>
        <v>0</v>
      </c>
      <c r="AG186">
        <f t="shared" si="9"/>
        <v>0</v>
      </c>
      <c r="AJ186">
        <f t="shared" si="10"/>
        <v>0</v>
      </c>
      <c r="AM186">
        <f t="shared" si="11"/>
        <v>0</v>
      </c>
      <c r="AP186">
        <f t="shared" si="12"/>
        <v>61</v>
      </c>
      <c r="AR186">
        <v>61</v>
      </c>
      <c r="AS186">
        <f t="shared" si="13"/>
        <v>1</v>
      </c>
      <c r="AU186">
        <v>1</v>
      </c>
      <c r="AV186">
        <f t="shared" si="14"/>
        <v>0</v>
      </c>
      <c r="AY186">
        <f t="shared" si="15"/>
        <v>0</v>
      </c>
      <c r="BB186">
        <f t="shared" si="16"/>
        <v>0</v>
      </c>
      <c r="BE186">
        <f t="shared" si="17"/>
        <v>0</v>
      </c>
    </row>
    <row r="187" spans="1:59" x14ac:dyDescent="0.2">
      <c r="A187" s="213" t="s">
        <v>719</v>
      </c>
      <c r="B187">
        <f t="shared" si="0"/>
        <v>0</v>
      </c>
      <c r="E187">
        <f t="shared" si="1"/>
        <v>0</v>
      </c>
      <c r="H187">
        <v>0</v>
      </c>
      <c r="J187">
        <v>0</v>
      </c>
      <c r="L187">
        <f t="shared" si="2"/>
        <v>0</v>
      </c>
      <c r="O187">
        <f t="shared" si="3"/>
        <v>0</v>
      </c>
      <c r="R187">
        <f t="shared" si="4"/>
        <v>0</v>
      </c>
      <c r="U187">
        <f t="shared" si="5"/>
        <v>0</v>
      </c>
      <c r="X187">
        <f t="shared" si="6"/>
        <v>0</v>
      </c>
      <c r="AA187">
        <f t="shared" si="7"/>
        <v>0</v>
      </c>
      <c r="AD187">
        <f t="shared" si="8"/>
        <v>0</v>
      </c>
      <c r="AG187">
        <f t="shared" si="9"/>
        <v>0</v>
      </c>
      <c r="AJ187">
        <f t="shared" si="10"/>
        <v>0</v>
      </c>
      <c r="AM187">
        <f t="shared" si="11"/>
        <v>0</v>
      </c>
      <c r="AP187">
        <f t="shared" si="12"/>
        <v>0</v>
      </c>
      <c r="AS187">
        <f t="shared" si="13"/>
        <v>48</v>
      </c>
      <c r="AU187">
        <v>48</v>
      </c>
      <c r="AV187">
        <f t="shared" si="14"/>
        <v>0</v>
      </c>
      <c r="AY187">
        <f t="shared" si="15"/>
        <v>0</v>
      </c>
      <c r="BB187">
        <f t="shared" si="16"/>
        <v>0</v>
      </c>
      <c r="BE187">
        <f t="shared" si="17"/>
        <v>6</v>
      </c>
      <c r="BG187">
        <v>6</v>
      </c>
    </row>
    <row r="188" spans="1:59" x14ac:dyDescent="0.2">
      <c r="A188" s="213" t="s">
        <v>129</v>
      </c>
      <c r="B188">
        <f t="shared" si="0"/>
        <v>169</v>
      </c>
      <c r="C188">
        <v>14</v>
      </c>
      <c r="D188">
        <v>183</v>
      </c>
      <c r="E188">
        <f t="shared" si="1"/>
        <v>261</v>
      </c>
      <c r="F188">
        <v>165</v>
      </c>
      <c r="G188">
        <v>426</v>
      </c>
      <c r="H188">
        <v>11</v>
      </c>
      <c r="I188">
        <v>11</v>
      </c>
      <c r="J188">
        <v>145</v>
      </c>
      <c r="K188">
        <v>145</v>
      </c>
      <c r="L188">
        <f t="shared" si="2"/>
        <v>216</v>
      </c>
      <c r="M188">
        <v>75</v>
      </c>
      <c r="N188">
        <v>291</v>
      </c>
      <c r="O188">
        <f t="shared" si="3"/>
        <v>86</v>
      </c>
      <c r="P188">
        <v>45</v>
      </c>
      <c r="Q188">
        <v>131</v>
      </c>
      <c r="R188">
        <f t="shared" si="4"/>
        <v>0</v>
      </c>
      <c r="S188">
        <v>0</v>
      </c>
      <c r="T188">
        <v>0</v>
      </c>
      <c r="U188">
        <f t="shared" si="5"/>
        <v>0</v>
      </c>
      <c r="X188">
        <f t="shared" si="6"/>
        <v>44</v>
      </c>
      <c r="Y188">
        <v>42</v>
      </c>
      <c r="Z188">
        <v>86</v>
      </c>
      <c r="AA188">
        <f t="shared" si="7"/>
        <v>0</v>
      </c>
      <c r="AB188">
        <v>0</v>
      </c>
      <c r="AC188">
        <v>0</v>
      </c>
      <c r="AD188">
        <f t="shared" si="8"/>
        <v>14</v>
      </c>
      <c r="AE188">
        <v>14</v>
      </c>
      <c r="AF188">
        <v>20</v>
      </c>
      <c r="AG188">
        <f t="shared" si="9"/>
        <v>0</v>
      </c>
      <c r="AJ188">
        <f t="shared" si="10"/>
        <v>5</v>
      </c>
      <c r="AK188">
        <v>5</v>
      </c>
      <c r="AL188">
        <v>9</v>
      </c>
      <c r="AM188">
        <f t="shared" si="11"/>
        <v>1</v>
      </c>
      <c r="AN188">
        <v>1</v>
      </c>
      <c r="AO188">
        <v>1</v>
      </c>
      <c r="AP188">
        <f t="shared" si="12"/>
        <v>142</v>
      </c>
      <c r="AQ188">
        <v>51</v>
      </c>
      <c r="AR188">
        <v>193</v>
      </c>
      <c r="AS188">
        <f t="shared" si="13"/>
        <v>302</v>
      </c>
      <c r="AT188">
        <v>163</v>
      </c>
      <c r="AU188">
        <v>465</v>
      </c>
      <c r="AV188">
        <f t="shared" si="14"/>
        <v>374</v>
      </c>
      <c r="AW188">
        <v>200</v>
      </c>
      <c r="AX188">
        <v>574</v>
      </c>
      <c r="AY188">
        <f t="shared" si="15"/>
        <v>89</v>
      </c>
      <c r="AZ188">
        <v>64</v>
      </c>
      <c r="BA188">
        <v>153</v>
      </c>
      <c r="BB188">
        <f t="shared" si="16"/>
        <v>312</v>
      </c>
      <c r="BC188">
        <v>117</v>
      </c>
      <c r="BD188">
        <v>429</v>
      </c>
      <c r="BE188">
        <f t="shared" si="17"/>
        <v>170</v>
      </c>
      <c r="BF188">
        <v>95</v>
      </c>
      <c r="BG188">
        <v>265</v>
      </c>
    </row>
    <row r="189" spans="1:59" x14ac:dyDescent="0.2">
      <c r="A189" s="213" t="s">
        <v>190</v>
      </c>
      <c r="B189">
        <f t="shared" si="0"/>
        <v>1</v>
      </c>
      <c r="D189">
        <v>1</v>
      </c>
      <c r="E189">
        <f t="shared" si="1"/>
        <v>0</v>
      </c>
      <c r="H189">
        <v>4</v>
      </c>
      <c r="I189">
        <v>4</v>
      </c>
      <c r="J189">
        <v>0</v>
      </c>
      <c r="L189">
        <f t="shared" si="2"/>
        <v>0</v>
      </c>
      <c r="O189">
        <f t="shared" si="3"/>
        <v>0</v>
      </c>
      <c r="R189">
        <f t="shared" si="4"/>
        <v>0</v>
      </c>
      <c r="U189">
        <f t="shared" si="5"/>
        <v>0</v>
      </c>
      <c r="X189">
        <f t="shared" si="6"/>
        <v>0</v>
      </c>
      <c r="AA189">
        <f t="shared" si="7"/>
        <v>0</v>
      </c>
      <c r="AD189">
        <f t="shared" si="8"/>
        <v>0</v>
      </c>
      <c r="AG189">
        <f t="shared" si="9"/>
        <v>0</v>
      </c>
      <c r="AJ189">
        <f t="shared" si="10"/>
        <v>1</v>
      </c>
      <c r="AK189">
        <v>1</v>
      </c>
      <c r="AL189">
        <v>1</v>
      </c>
      <c r="AM189">
        <f t="shared" si="11"/>
        <v>0</v>
      </c>
      <c r="AP189">
        <f t="shared" si="12"/>
        <v>0</v>
      </c>
      <c r="AS189">
        <f t="shared" si="13"/>
        <v>0</v>
      </c>
      <c r="AV189">
        <f t="shared" si="14"/>
        <v>0</v>
      </c>
      <c r="AY189">
        <f t="shared" si="15"/>
        <v>0</v>
      </c>
      <c r="BB189">
        <f t="shared" si="16"/>
        <v>0</v>
      </c>
      <c r="BE189">
        <f t="shared" si="17"/>
        <v>0</v>
      </c>
    </row>
    <row r="190" spans="1:59" x14ac:dyDescent="0.2">
      <c r="A190" s="213" t="s">
        <v>480</v>
      </c>
      <c r="B190">
        <f t="shared" si="0"/>
        <v>5</v>
      </c>
      <c r="D190">
        <v>5</v>
      </c>
      <c r="E190">
        <f t="shared" si="1"/>
        <v>0</v>
      </c>
      <c r="H190">
        <v>0</v>
      </c>
      <c r="J190">
        <v>0</v>
      </c>
      <c r="L190">
        <f t="shared" si="2"/>
        <v>14</v>
      </c>
      <c r="M190">
        <v>8</v>
      </c>
      <c r="N190">
        <v>22</v>
      </c>
      <c r="O190">
        <f t="shared" si="3"/>
        <v>0</v>
      </c>
      <c r="R190">
        <f t="shared" si="4"/>
        <v>0</v>
      </c>
      <c r="U190">
        <f t="shared" si="5"/>
        <v>0</v>
      </c>
      <c r="X190">
        <f t="shared" si="6"/>
        <v>0</v>
      </c>
      <c r="AA190">
        <f t="shared" si="7"/>
        <v>0</v>
      </c>
      <c r="AD190">
        <f t="shared" si="8"/>
        <v>0</v>
      </c>
      <c r="AG190">
        <f t="shared" si="9"/>
        <v>0</v>
      </c>
      <c r="AJ190">
        <f t="shared" si="10"/>
        <v>0</v>
      </c>
      <c r="AM190">
        <f t="shared" si="11"/>
        <v>0</v>
      </c>
      <c r="AP190">
        <f t="shared" si="12"/>
        <v>0</v>
      </c>
      <c r="AS190">
        <f t="shared" si="13"/>
        <v>0</v>
      </c>
      <c r="AV190">
        <f t="shared" si="14"/>
        <v>0</v>
      </c>
      <c r="AY190">
        <f t="shared" si="15"/>
        <v>0</v>
      </c>
      <c r="BB190">
        <f t="shared" si="16"/>
        <v>0</v>
      </c>
      <c r="BE190">
        <f t="shared" si="17"/>
        <v>0</v>
      </c>
    </row>
    <row r="191" spans="1:59" x14ac:dyDescent="0.2">
      <c r="A191" s="213" t="s">
        <v>298</v>
      </c>
      <c r="B191">
        <f t="shared" si="0"/>
        <v>0</v>
      </c>
      <c r="E191">
        <f t="shared" si="1"/>
        <v>0</v>
      </c>
      <c r="H191">
        <v>0</v>
      </c>
      <c r="J191">
        <v>0</v>
      </c>
      <c r="L191">
        <f t="shared" si="2"/>
        <v>0</v>
      </c>
      <c r="O191">
        <f t="shared" si="3"/>
        <v>0</v>
      </c>
      <c r="R191">
        <f t="shared" si="4"/>
        <v>0</v>
      </c>
      <c r="S191">
        <v>0</v>
      </c>
      <c r="T191">
        <v>0</v>
      </c>
      <c r="U191">
        <f t="shared" si="5"/>
        <v>0</v>
      </c>
      <c r="V191">
        <v>0</v>
      </c>
      <c r="W191">
        <v>0</v>
      </c>
      <c r="X191">
        <f t="shared" si="6"/>
        <v>0</v>
      </c>
      <c r="AA191">
        <f t="shared" si="7"/>
        <v>0</v>
      </c>
      <c r="AD191">
        <f t="shared" si="8"/>
        <v>0</v>
      </c>
      <c r="AG191">
        <f t="shared" si="9"/>
        <v>0</v>
      </c>
      <c r="AH191">
        <v>0</v>
      </c>
      <c r="AI191">
        <v>0</v>
      </c>
      <c r="AJ191">
        <f t="shared" si="10"/>
        <v>0</v>
      </c>
      <c r="AK191">
        <v>0</v>
      </c>
      <c r="AL191">
        <v>0</v>
      </c>
      <c r="AM191">
        <f t="shared" si="11"/>
        <v>0</v>
      </c>
      <c r="AP191">
        <f t="shared" si="12"/>
        <v>7</v>
      </c>
      <c r="AQ191">
        <v>0</v>
      </c>
      <c r="AR191">
        <v>7</v>
      </c>
      <c r="AS191">
        <f t="shared" si="13"/>
        <v>93</v>
      </c>
      <c r="AU191">
        <v>93</v>
      </c>
      <c r="AV191">
        <f t="shared" si="14"/>
        <v>3410</v>
      </c>
      <c r="AX191">
        <v>3410</v>
      </c>
      <c r="AY191">
        <f t="shared" si="15"/>
        <v>0</v>
      </c>
      <c r="BB191">
        <f t="shared" si="16"/>
        <v>0</v>
      </c>
      <c r="BE191">
        <f t="shared" si="17"/>
        <v>0</v>
      </c>
    </row>
    <row r="192" spans="1:59" x14ac:dyDescent="0.2">
      <c r="A192" s="213" t="s">
        <v>161</v>
      </c>
      <c r="B192">
        <f t="shared" si="0"/>
        <v>3</v>
      </c>
      <c r="C192">
        <v>1</v>
      </c>
      <c r="D192">
        <v>4</v>
      </c>
      <c r="E192">
        <f t="shared" si="1"/>
        <v>0</v>
      </c>
      <c r="H192">
        <v>52</v>
      </c>
      <c r="I192">
        <v>52</v>
      </c>
      <c r="J192">
        <v>0</v>
      </c>
      <c r="L192">
        <f t="shared" si="2"/>
        <v>5</v>
      </c>
      <c r="M192">
        <v>5</v>
      </c>
      <c r="N192">
        <v>9</v>
      </c>
      <c r="O192">
        <f t="shared" si="3"/>
        <v>0</v>
      </c>
      <c r="P192">
        <v>0</v>
      </c>
      <c r="Q192">
        <v>0</v>
      </c>
      <c r="R192">
        <f t="shared" si="4"/>
        <v>0</v>
      </c>
      <c r="U192">
        <f t="shared" si="5"/>
        <v>0</v>
      </c>
      <c r="V192">
        <v>0</v>
      </c>
      <c r="W192">
        <v>0</v>
      </c>
      <c r="X192">
        <f t="shared" si="6"/>
        <v>0</v>
      </c>
      <c r="AA192">
        <f t="shared" si="7"/>
        <v>0</v>
      </c>
      <c r="AD192">
        <f t="shared" si="8"/>
        <v>0</v>
      </c>
      <c r="AE192">
        <v>0</v>
      </c>
      <c r="AF192">
        <v>0</v>
      </c>
      <c r="AG192">
        <f t="shared" si="9"/>
        <v>0</v>
      </c>
      <c r="AH192">
        <v>0</v>
      </c>
      <c r="AI192">
        <v>0</v>
      </c>
      <c r="AJ192">
        <f t="shared" si="10"/>
        <v>0</v>
      </c>
      <c r="AM192">
        <f t="shared" si="11"/>
        <v>0</v>
      </c>
      <c r="AP192">
        <f t="shared" si="12"/>
        <v>8</v>
      </c>
      <c r="AQ192">
        <v>0</v>
      </c>
      <c r="AR192">
        <v>8</v>
      </c>
      <c r="AS192">
        <f t="shared" si="13"/>
        <v>381</v>
      </c>
      <c r="AT192">
        <v>6</v>
      </c>
      <c r="AU192">
        <v>387</v>
      </c>
      <c r="AV192">
        <f t="shared" si="14"/>
        <v>138</v>
      </c>
      <c r="AW192">
        <v>21</v>
      </c>
      <c r="AX192">
        <v>159</v>
      </c>
      <c r="AY192">
        <f t="shared" si="15"/>
        <v>14</v>
      </c>
      <c r="BA192">
        <v>14</v>
      </c>
      <c r="BB192">
        <f t="shared" si="16"/>
        <v>28</v>
      </c>
      <c r="BC192">
        <v>6</v>
      </c>
      <c r="BD192">
        <v>34</v>
      </c>
      <c r="BE192">
        <f t="shared" si="17"/>
        <v>0</v>
      </c>
    </row>
    <row r="193" spans="1:59" x14ac:dyDescent="0.2">
      <c r="A193" s="213" t="s">
        <v>977</v>
      </c>
      <c r="B193">
        <f t="shared" si="0"/>
        <v>0</v>
      </c>
      <c r="E193">
        <f t="shared" si="1"/>
        <v>0</v>
      </c>
      <c r="H193">
        <v>0</v>
      </c>
      <c r="J193">
        <v>0</v>
      </c>
      <c r="L193">
        <f t="shared" si="2"/>
        <v>0</v>
      </c>
      <c r="O193">
        <f t="shared" si="3"/>
        <v>1</v>
      </c>
      <c r="P193">
        <v>1</v>
      </c>
      <c r="Q193">
        <v>1</v>
      </c>
      <c r="R193">
        <f t="shared" si="4"/>
        <v>0</v>
      </c>
      <c r="U193">
        <f t="shared" si="5"/>
        <v>0</v>
      </c>
      <c r="X193">
        <f t="shared" si="6"/>
        <v>0</v>
      </c>
      <c r="AA193">
        <f t="shared" si="7"/>
        <v>0</v>
      </c>
      <c r="AD193">
        <f t="shared" si="8"/>
        <v>1</v>
      </c>
      <c r="AF193">
        <v>1</v>
      </c>
      <c r="AG193">
        <f t="shared" si="9"/>
        <v>0</v>
      </c>
      <c r="AJ193">
        <f t="shared" si="10"/>
        <v>0</v>
      </c>
      <c r="AM193">
        <f t="shared" si="11"/>
        <v>0</v>
      </c>
      <c r="AP193">
        <f t="shared" si="12"/>
        <v>0</v>
      </c>
      <c r="AS193">
        <f t="shared" si="13"/>
        <v>0</v>
      </c>
      <c r="AV193">
        <f t="shared" si="14"/>
        <v>0</v>
      </c>
      <c r="AY193">
        <f t="shared" si="15"/>
        <v>0</v>
      </c>
      <c r="BB193">
        <f t="shared" si="16"/>
        <v>0</v>
      </c>
      <c r="BE193">
        <f t="shared" si="17"/>
        <v>0</v>
      </c>
    </row>
    <row r="194" spans="1:59" x14ac:dyDescent="0.2">
      <c r="A194" s="213" t="s">
        <v>485</v>
      </c>
      <c r="B194">
        <f t="shared" si="0"/>
        <v>0</v>
      </c>
      <c r="E194">
        <f t="shared" si="1"/>
        <v>0</v>
      </c>
      <c r="H194">
        <v>0</v>
      </c>
      <c r="J194">
        <v>0</v>
      </c>
      <c r="L194">
        <f t="shared" si="2"/>
        <v>0</v>
      </c>
      <c r="O194">
        <f t="shared" si="3"/>
        <v>25</v>
      </c>
      <c r="P194">
        <v>25</v>
      </c>
      <c r="Q194">
        <v>45</v>
      </c>
      <c r="R194">
        <f t="shared" si="4"/>
        <v>0</v>
      </c>
      <c r="U194">
        <f t="shared" si="5"/>
        <v>0</v>
      </c>
      <c r="X194">
        <f t="shared" si="6"/>
        <v>0</v>
      </c>
      <c r="AA194">
        <f t="shared" si="7"/>
        <v>0</v>
      </c>
      <c r="AD194">
        <f t="shared" si="8"/>
        <v>1</v>
      </c>
      <c r="AF194">
        <v>1</v>
      </c>
      <c r="AG194">
        <f t="shared" si="9"/>
        <v>0</v>
      </c>
      <c r="AJ194">
        <f t="shared" si="10"/>
        <v>0</v>
      </c>
      <c r="AM194">
        <f t="shared" si="11"/>
        <v>1</v>
      </c>
      <c r="AO194">
        <v>1</v>
      </c>
      <c r="AP194">
        <f t="shared" si="12"/>
        <v>0</v>
      </c>
      <c r="AS194">
        <f t="shared" si="13"/>
        <v>0</v>
      </c>
      <c r="AV194">
        <f t="shared" si="14"/>
        <v>0</v>
      </c>
      <c r="AY194">
        <f t="shared" si="15"/>
        <v>0</v>
      </c>
      <c r="BB194">
        <f t="shared" si="16"/>
        <v>0</v>
      </c>
      <c r="BE194">
        <f t="shared" si="17"/>
        <v>0</v>
      </c>
    </row>
    <row r="195" spans="1:59" x14ac:dyDescent="0.2">
      <c r="A195" s="213" t="s">
        <v>521</v>
      </c>
      <c r="B195">
        <f t="shared" si="0"/>
        <v>0</v>
      </c>
      <c r="E195">
        <f t="shared" si="1"/>
        <v>0</v>
      </c>
      <c r="H195">
        <v>0</v>
      </c>
      <c r="J195">
        <v>0</v>
      </c>
      <c r="L195">
        <f t="shared" si="2"/>
        <v>0</v>
      </c>
      <c r="O195">
        <f t="shared" si="3"/>
        <v>0</v>
      </c>
      <c r="R195">
        <f t="shared" si="4"/>
        <v>0</v>
      </c>
      <c r="U195">
        <f t="shared" si="5"/>
        <v>0</v>
      </c>
      <c r="X195">
        <f t="shared" si="6"/>
        <v>0</v>
      </c>
      <c r="AA195">
        <f t="shared" si="7"/>
        <v>1</v>
      </c>
      <c r="AB195">
        <v>1</v>
      </c>
      <c r="AC195">
        <v>1</v>
      </c>
      <c r="AD195">
        <f t="shared" si="8"/>
        <v>0</v>
      </c>
      <c r="AG195">
        <f t="shared" si="9"/>
        <v>0</v>
      </c>
      <c r="AJ195">
        <f t="shared" si="10"/>
        <v>0</v>
      </c>
      <c r="AM195">
        <f t="shared" si="11"/>
        <v>0</v>
      </c>
      <c r="AP195">
        <f t="shared" si="12"/>
        <v>0</v>
      </c>
      <c r="AS195">
        <f t="shared" si="13"/>
        <v>0</v>
      </c>
      <c r="AV195">
        <f t="shared" si="14"/>
        <v>0</v>
      </c>
      <c r="AY195">
        <f t="shared" si="15"/>
        <v>0</v>
      </c>
      <c r="BB195">
        <f t="shared" si="16"/>
        <v>0</v>
      </c>
      <c r="BE195">
        <f t="shared" si="17"/>
        <v>0</v>
      </c>
    </row>
    <row r="196" spans="1:59" x14ac:dyDescent="0.2">
      <c r="A196" s="213" t="s">
        <v>308</v>
      </c>
      <c r="B196">
        <f t="shared" si="0"/>
        <v>1</v>
      </c>
      <c r="D196">
        <v>1</v>
      </c>
      <c r="E196">
        <f t="shared" si="1"/>
        <v>0</v>
      </c>
      <c r="H196">
        <v>0</v>
      </c>
      <c r="J196">
        <v>0</v>
      </c>
      <c r="L196">
        <f t="shared" si="2"/>
        <v>0</v>
      </c>
      <c r="O196">
        <f t="shared" si="3"/>
        <v>0</v>
      </c>
      <c r="R196">
        <f t="shared" si="4"/>
        <v>0</v>
      </c>
      <c r="U196">
        <f t="shared" si="5"/>
        <v>0</v>
      </c>
      <c r="X196">
        <f t="shared" si="6"/>
        <v>0</v>
      </c>
      <c r="AA196">
        <f t="shared" si="7"/>
        <v>0</v>
      </c>
      <c r="AD196">
        <f t="shared" si="8"/>
        <v>3</v>
      </c>
      <c r="AE196">
        <v>3</v>
      </c>
      <c r="AF196">
        <v>6</v>
      </c>
      <c r="AG196">
        <f t="shared" si="9"/>
        <v>0</v>
      </c>
      <c r="AJ196">
        <f t="shared" si="10"/>
        <v>0</v>
      </c>
      <c r="AM196">
        <f t="shared" si="11"/>
        <v>5</v>
      </c>
      <c r="AN196">
        <v>4</v>
      </c>
      <c r="AO196">
        <v>9</v>
      </c>
      <c r="AP196">
        <f t="shared" si="12"/>
        <v>0</v>
      </c>
      <c r="AS196">
        <f t="shared" si="13"/>
        <v>0</v>
      </c>
      <c r="AV196">
        <f t="shared" si="14"/>
        <v>1</v>
      </c>
      <c r="AW196">
        <v>1</v>
      </c>
      <c r="AX196">
        <v>2</v>
      </c>
      <c r="AY196">
        <f t="shared" si="15"/>
        <v>0</v>
      </c>
      <c r="BB196">
        <f t="shared" si="16"/>
        <v>0</v>
      </c>
      <c r="BE196">
        <f t="shared" si="17"/>
        <v>0</v>
      </c>
    </row>
    <row r="197" spans="1:59" x14ac:dyDescent="0.2">
      <c r="A197" s="213" t="s">
        <v>499</v>
      </c>
      <c r="B197">
        <f t="shared" si="0"/>
        <v>0</v>
      </c>
      <c r="E197">
        <f t="shared" si="1"/>
        <v>0</v>
      </c>
      <c r="H197">
        <v>0</v>
      </c>
      <c r="J197">
        <v>0</v>
      </c>
      <c r="L197">
        <f t="shared" si="2"/>
        <v>0</v>
      </c>
      <c r="O197">
        <f t="shared" si="3"/>
        <v>1</v>
      </c>
      <c r="P197">
        <v>1</v>
      </c>
      <c r="Q197">
        <v>2</v>
      </c>
      <c r="R197">
        <f t="shared" si="4"/>
        <v>2</v>
      </c>
      <c r="S197">
        <v>1</v>
      </c>
      <c r="T197">
        <v>3</v>
      </c>
      <c r="U197">
        <f t="shared" si="5"/>
        <v>0</v>
      </c>
      <c r="X197">
        <f t="shared" si="6"/>
        <v>0</v>
      </c>
      <c r="AA197">
        <f t="shared" si="7"/>
        <v>2</v>
      </c>
      <c r="AB197">
        <v>1</v>
      </c>
      <c r="AC197">
        <v>3</v>
      </c>
      <c r="AD197">
        <f t="shared" si="8"/>
        <v>6</v>
      </c>
      <c r="AE197">
        <v>6</v>
      </c>
      <c r="AF197">
        <v>11</v>
      </c>
      <c r="AG197">
        <f t="shared" si="9"/>
        <v>3</v>
      </c>
      <c r="AI197">
        <v>3</v>
      </c>
      <c r="AJ197">
        <f t="shared" si="10"/>
        <v>0</v>
      </c>
      <c r="AM197">
        <f t="shared" si="11"/>
        <v>0</v>
      </c>
      <c r="AP197">
        <f t="shared" si="12"/>
        <v>0</v>
      </c>
      <c r="AS197">
        <f t="shared" si="13"/>
        <v>0</v>
      </c>
      <c r="AV197">
        <f t="shared" si="14"/>
        <v>0</v>
      </c>
      <c r="AY197">
        <f t="shared" si="15"/>
        <v>0</v>
      </c>
      <c r="BB197">
        <f t="shared" si="16"/>
        <v>0</v>
      </c>
      <c r="BE197">
        <f t="shared" si="17"/>
        <v>0</v>
      </c>
    </row>
    <row r="198" spans="1:59" x14ac:dyDescent="0.2">
      <c r="A198" s="213" t="s">
        <v>486</v>
      </c>
      <c r="B198">
        <f t="shared" si="0"/>
        <v>0</v>
      </c>
      <c r="E198">
        <f t="shared" si="1"/>
        <v>0</v>
      </c>
      <c r="H198">
        <v>1</v>
      </c>
      <c r="I198">
        <v>1</v>
      </c>
      <c r="J198">
        <v>0</v>
      </c>
      <c r="L198">
        <f t="shared" si="2"/>
        <v>0</v>
      </c>
      <c r="O198">
        <f t="shared" si="3"/>
        <v>6</v>
      </c>
      <c r="P198">
        <v>2</v>
      </c>
      <c r="Q198">
        <v>8</v>
      </c>
      <c r="R198">
        <f t="shared" si="4"/>
        <v>0</v>
      </c>
      <c r="U198">
        <f t="shared" si="5"/>
        <v>0</v>
      </c>
      <c r="X198">
        <f t="shared" si="6"/>
        <v>0</v>
      </c>
      <c r="AA198">
        <f t="shared" si="7"/>
        <v>1</v>
      </c>
      <c r="AB198">
        <v>1</v>
      </c>
      <c r="AC198">
        <v>2</v>
      </c>
      <c r="AD198">
        <f t="shared" si="8"/>
        <v>0</v>
      </c>
      <c r="AG198">
        <f t="shared" si="9"/>
        <v>0</v>
      </c>
      <c r="AJ198">
        <f t="shared" si="10"/>
        <v>0</v>
      </c>
      <c r="AM198">
        <f t="shared" si="11"/>
        <v>1</v>
      </c>
      <c r="AN198">
        <v>1</v>
      </c>
      <c r="AO198">
        <v>1</v>
      </c>
      <c r="AP198">
        <f t="shared" si="12"/>
        <v>0</v>
      </c>
      <c r="AS198">
        <f t="shared" si="13"/>
        <v>0</v>
      </c>
      <c r="AV198">
        <f t="shared" si="14"/>
        <v>0</v>
      </c>
      <c r="AY198">
        <f t="shared" si="15"/>
        <v>0</v>
      </c>
      <c r="BB198">
        <f t="shared" si="16"/>
        <v>0</v>
      </c>
      <c r="BE198">
        <f t="shared" si="17"/>
        <v>0</v>
      </c>
    </row>
    <row r="199" spans="1:59" x14ac:dyDescent="0.2">
      <c r="A199" s="213" t="s">
        <v>715</v>
      </c>
      <c r="B199">
        <f>MAX(B59:C59)</f>
        <v>0</v>
      </c>
      <c r="E199">
        <f>MAX(E59:F59)</f>
        <v>1</v>
      </c>
      <c r="G199">
        <v>1</v>
      </c>
      <c r="H199">
        <v>0</v>
      </c>
      <c r="J199">
        <v>0</v>
      </c>
      <c r="L199">
        <f>MAX(L59:M59)</f>
        <v>0</v>
      </c>
      <c r="O199">
        <f>MAX(O59:P59)</f>
        <v>0</v>
      </c>
      <c r="R199">
        <f>MAX(R59:S59)</f>
        <v>0</v>
      </c>
      <c r="U199">
        <f>MAX(U59:V59)</f>
        <v>0</v>
      </c>
      <c r="X199">
        <f>MAX(X59:Y59)</f>
        <v>0</v>
      </c>
      <c r="AA199">
        <f>MAX(AA59:AB59)</f>
        <v>0</v>
      </c>
      <c r="AD199">
        <f>MAX(AD59:AE59)</f>
        <v>2</v>
      </c>
      <c r="AE199">
        <v>2</v>
      </c>
      <c r="AF199">
        <v>2</v>
      </c>
      <c r="AG199">
        <f>MAX(AG59:AH59)</f>
        <v>1</v>
      </c>
      <c r="AH199">
        <v>1</v>
      </c>
      <c r="AI199">
        <v>1</v>
      </c>
      <c r="AJ199">
        <f>MAX(AJ59:AK59)</f>
        <v>0</v>
      </c>
      <c r="AM199">
        <f>MAX(AM59:AN59)</f>
        <v>1</v>
      </c>
      <c r="AN199">
        <v>1</v>
      </c>
      <c r="AO199">
        <v>1</v>
      </c>
      <c r="AP199">
        <f>MAX(AP59:AQ59)</f>
        <v>0</v>
      </c>
      <c r="AS199">
        <f>MAX(AS59:AT59)</f>
        <v>0</v>
      </c>
      <c r="AV199">
        <f>MAX(AV59:AW59)</f>
        <v>0</v>
      </c>
      <c r="AY199">
        <f>MAX(AY59:AZ59)</f>
        <v>0</v>
      </c>
      <c r="BB199">
        <f>MAX(BB59:BC59)</f>
        <v>0</v>
      </c>
      <c r="BE199">
        <f>MAX(BE59:BF59)</f>
        <v>0</v>
      </c>
    </row>
    <row r="200" spans="1:59" x14ac:dyDescent="0.2">
      <c r="A200" s="213" t="s">
        <v>653</v>
      </c>
      <c r="B200">
        <f t="shared" si="0"/>
        <v>0</v>
      </c>
      <c r="E200">
        <f t="shared" si="1"/>
        <v>0</v>
      </c>
      <c r="H200">
        <v>0</v>
      </c>
      <c r="J200">
        <v>0</v>
      </c>
      <c r="L200">
        <f t="shared" si="2"/>
        <v>0</v>
      </c>
      <c r="O200">
        <f t="shared" si="3"/>
        <v>0</v>
      </c>
      <c r="R200">
        <f t="shared" si="4"/>
        <v>0</v>
      </c>
      <c r="U200">
        <f t="shared" si="5"/>
        <v>0</v>
      </c>
      <c r="X200">
        <f t="shared" si="6"/>
        <v>0</v>
      </c>
      <c r="AA200">
        <f t="shared" si="7"/>
        <v>16</v>
      </c>
      <c r="AB200">
        <v>8</v>
      </c>
      <c r="AC200">
        <v>24</v>
      </c>
      <c r="AD200">
        <f t="shared" si="8"/>
        <v>0</v>
      </c>
      <c r="AG200">
        <f t="shared" si="9"/>
        <v>1</v>
      </c>
      <c r="AI200">
        <v>1</v>
      </c>
      <c r="AJ200">
        <f t="shared" si="10"/>
        <v>0</v>
      </c>
      <c r="AM200">
        <f t="shared" si="11"/>
        <v>0</v>
      </c>
      <c r="AP200">
        <f t="shared" si="12"/>
        <v>0</v>
      </c>
      <c r="AS200">
        <f t="shared" si="13"/>
        <v>0</v>
      </c>
      <c r="AV200">
        <f t="shared" si="14"/>
        <v>0</v>
      </c>
      <c r="AY200">
        <f t="shared" si="15"/>
        <v>0</v>
      </c>
      <c r="BB200">
        <f t="shared" si="16"/>
        <v>0</v>
      </c>
      <c r="BE200">
        <f t="shared" si="17"/>
        <v>0</v>
      </c>
    </row>
    <row r="201" spans="1:59" x14ac:dyDescent="0.2">
      <c r="A201" s="213" t="s">
        <v>669</v>
      </c>
      <c r="B201">
        <f t="shared" si="0"/>
        <v>0</v>
      </c>
      <c r="E201">
        <f t="shared" si="1"/>
        <v>0</v>
      </c>
      <c r="H201">
        <v>0</v>
      </c>
      <c r="J201">
        <v>0</v>
      </c>
      <c r="L201">
        <f t="shared" si="2"/>
        <v>0</v>
      </c>
      <c r="O201">
        <f t="shared" si="3"/>
        <v>10</v>
      </c>
      <c r="P201">
        <v>4</v>
      </c>
      <c r="Q201">
        <v>14</v>
      </c>
      <c r="R201">
        <f t="shared" si="4"/>
        <v>0</v>
      </c>
      <c r="U201">
        <f t="shared" si="5"/>
        <v>0</v>
      </c>
      <c r="X201">
        <f t="shared" si="6"/>
        <v>0</v>
      </c>
      <c r="AA201">
        <f t="shared" si="7"/>
        <v>0</v>
      </c>
      <c r="AD201">
        <f t="shared" si="8"/>
        <v>0</v>
      </c>
      <c r="AG201">
        <f t="shared" si="9"/>
        <v>0</v>
      </c>
      <c r="AJ201">
        <f t="shared" si="10"/>
        <v>0</v>
      </c>
      <c r="AM201">
        <f t="shared" si="11"/>
        <v>0</v>
      </c>
      <c r="AP201">
        <f t="shared" si="12"/>
        <v>0</v>
      </c>
      <c r="AS201">
        <f t="shared" si="13"/>
        <v>0</v>
      </c>
      <c r="AV201">
        <f t="shared" si="14"/>
        <v>0</v>
      </c>
      <c r="AY201">
        <f t="shared" si="15"/>
        <v>0</v>
      </c>
      <c r="BB201">
        <f t="shared" si="16"/>
        <v>0</v>
      </c>
      <c r="BE201">
        <f t="shared" si="17"/>
        <v>0</v>
      </c>
    </row>
    <row r="202" spans="1:59" x14ac:dyDescent="0.2">
      <c r="A202" s="213" t="s">
        <v>269</v>
      </c>
      <c r="B202">
        <f t="shared" si="0"/>
        <v>4</v>
      </c>
      <c r="C202">
        <v>4</v>
      </c>
      <c r="D202">
        <v>5</v>
      </c>
      <c r="E202">
        <f t="shared" si="1"/>
        <v>0</v>
      </c>
      <c r="H202">
        <v>0</v>
      </c>
      <c r="J202">
        <v>0</v>
      </c>
      <c r="L202">
        <f t="shared" si="2"/>
        <v>0</v>
      </c>
      <c r="O202">
        <f t="shared" si="3"/>
        <v>0</v>
      </c>
      <c r="R202">
        <f t="shared" si="4"/>
        <v>0</v>
      </c>
      <c r="U202">
        <f t="shared" si="5"/>
        <v>0</v>
      </c>
      <c r="X202">
        <f t="shared" si="6"/>
        <v>0</v>
      </c>
      <c r="AA202">
        <f t="shared" si="7"/>
        <v>0</v>
      </c>
      <c r="AD202">
        <f t="shared" si="8"/>
        <v>0</v>
      </c>
      <c r="AG202">
        <f t="shared" si="9"/>
        <v>0</v>
      </c>
      <c r="AJ202">
        <f t="shared" si="10"/>
        <v>0</v>
      </c>
      <c r="AM202">
        <f t="shared" si="11"/>
        <v>0</v>
      </c>
      <c r="AP202">
        <f t="shared" si="12"/>
        <v>0</v>
      </c>
      <c r="AS202">
        <f t="shared" si="13"/>
        <v>0</v>
      </c>
      <c r="AV202">
        <f t="shared" si="14"/>
        <v>0</v>
      </c>
      <c r="AY202">
        <f t="shared" si="15"/>
        <v>0</v>
      </c>
      <c r="BB202">
        <f t="shared" si="16"/>
        <v>0</v>
      </c>
      <c r="BE202">
        <f t="shared" si="17"/>
        <v>0</v>
      </c>
    </row>
    <row r="203" spans="1:59" x14ac:dyDescent="0.2">
      <c r="A203" s="213" t="s">
        <v>978</v>
      </c>
      <c r="B203">
        <f t="shared" si="0"/>
        <v>0</v>
      </c>
      <c r="E203">
        <f t="shared" si="1"/>
        <v>0</v>
      </c>
      <c r="H203">
        <v>0</v>
      </c>
      <c r="J203">
        <v>0</v>
      </c>
      <c r="L203">
        <f t="shared" si="2"/>
        <v>0</v>
      </c>
      <c r="O203">
        <f t="shared" si="3"/>
        <v>0</v>
      </c>
      <c r="R203">
        <f t="shared" si="4"/>
        <v>0</v>
      </c>
      <c r="U203">
        <f t="shared" si="5"/>
        <v>0</v>
      </c>
      <c r="X203">
        <f t="shared" si="6"/>
        <v>0</v>
      </c>
      <c r="AA203">
        <f t="shared" si="7"/>
        <v>0</v>
      </c>
      <c r="AD203">
        <f t="shared" si="8"/>
        <v>0</v>
      </c>
      <c r="AG203">
        <f t="shared" si="9"/>
        <v>0</v>
      </c>
      <c r="AJ203">
        <f t="shared" si="10"/>
        <v>0</v>
      </c>
      <c r="AM203">
        <f t="shared" si="11"/>
        <v>0</v>
      </c>
      <c r="AP203">
        <f t="shared" si="12"/>
        <v>0</v>
      </c>
      <c r="AS203">
        <f t="shared" si="13"/>
        <v>0</v>
      </c>
      <c r="AV203">
        <f t="shared" si="14"/>
        <v>0</v>
      </c>
      <c r="AY203">
        <f t="shared" si="15"/>
        <v>0</v>
      </c>
      <c r="BB203">
        <f t="shared" si="16"/>
        <v>0</v>
      </c>
      <c r="BE203">
        <f t="shared" si="17"/>
        <v>3</v>
      </c>
      <c r="BF203">
        <v>1</v>
      </c>
      <c r="BG203">
        <v>4</v>
      </c>
    </row>
    <row r="204" spans="1:59" x14ac:dyDescent="0.2">
      <c r="A204" s="213" t="s">
        <v>554</v>
      </c>
      <c r="B204">
        <f t="shared" si="0"/>
        <v>0</v>
      </c>
      <c r="E204">
        <f t="shared" si="1"/>
        <v>0</v>
      </c>
      <c r="H204">
        <v>0</v>
      </c>
      <c r="J204">
        <v>0</v>
      </c>
      <c r="L204">
        <f t="shared" si="2"/>
        <v>0</v>
      </c>
      <c r="O204">
        <f t="shared" si="3"/>
        <v>0</v>
      </c>
      <c r="R204">
        <f t="shared" si="4"/>
        <v>0</v>
      </c>
      <c r="U204">
        <f t="shared" si="5"/>
        <v>0</v>
      </c>
      <c r="X204">
        <f t="shared" si="6"/>
        <v>0</v>
      </c>
      <c r="AA204">
        <f t="shared" si="7"/>
        <v>20</v>
      </c>
      <c r="AB204">
        <v>17</v>
      </c>
      <c r="AC204">
        <v>37</v>
      </c>
      <c r="AD204">
        <f t="shared" si="8"/>
        <v>0</v>
      </c>
      <c r="AG204">
        <f t="shared" si="9"/>
        <v>0</v>
      </c>
      <c r="AJ204">
        <f t="shared" si="10"/>
        <v>0</v>
      </c>
      <c r="AM204">
        <f t="shared" si="11"/>
        <v>0</v>
      </c>
      <c r="AP204">
        <f t="shared" si="12"/>
        <v>0</v>
      </c>
      <c r="AS204">
        <f t="shared" si="13"/>
        <v>0</v>
      </c>
      <c r="AV204">
        <f t="shared" si="14"/>
        <v>0</v>
      </c>
      <c r="AY204">
        <f t="shared" si="15"/>
        <v>0</v>
      </c>
      <c r="BB204">
        <f t="shared" si="16"/>
        <v>0</v>
      </c>
      <c r="BE204">
        <f t="shared" si="17"/>
        <v>0</v>
      </c>
    </row>
    <row r="205" spans="1:59" x14ac:dyDescent="0.2">
      <c r="A205" s="213" t="s">
        <v>159</v>
      </c>
      <c r="B205">
        <f t="shared" si="0"/>
        <v>0</v>
      </c>
      <c r="E205">
        <f t="shared" si="1"/>
        <v>131</v>
      </c>
      <c r="F205">
        <v>106</v>
      </c>
      <c r="G205">
        <v>237</v>
      </c>
      <c r="H205">
        <v>21</v>
      </c>
      <c r="I205">
        <v>21</v>
      </c>
      <c r="J205">
        <v>27</v>
      </c>
      <c r="K205">
        <v>27</v>
      </c>
      <c r="L205">
        <f t="shared" si="2"/>
        <v>0</v>
      </c>
      <c r="O205">
        <f t="shared" si="3"/>
        <v>0</v>
      </c>
      <c r="R205">
        <f t="shared" si="4"/>
        <v>1</v>
      </c>
      <c r="T205">
        <v>1</v>
      </c>
      <c r="U205">
        <f t="shared" si="5"/>
        <v>4</v>
      </c>
      <c r="V205">
        <v>2</v>
      </c>
      <c r="W205">
        <v>6</v>
      </c>
      <c r="X205">
        <f t="shared" si="6"/>
        <v>22</v>
      </c>
      <c r="Y205">
        <v>6</v>
      </c>
      <c r="Z205">
        <v>28</v>
      </c>
      <c r="AA205">
        <f t="shared" si="7"/>
        <v>0</v>
      </c>
      <c r="AD205">
        <f t="shared" si="8"/>
        <v>7</v>
      </c>
      <c r="AE205">
        <v>5</v>
      </c>
      <c r="AF205">
        <v>12</v>
      </c>
      <c r="AG205">
        <f t="shared" si="9"/>
        <v>0</v>
      </c>
      <c r="AJ205">
        <f t="shared" si="10"/>
        <v>0</v>
      </c>
      <c r="AM205">
        <f t="shared" si="11"/>
        <v>0</v>
      </c>
      <c r="AP205">
        <f t="shared" si="12"/>
        <v>81</v>
      </c>
      <c r="AQ205">
        <v>4</v>
      </c>
      <c r="AR205">
        <v>85</v>
      </c>
      <c r="AS205">
        <f t="shared" si="13"/>
        <v>692</v>
      </c>
      <c r="AT205">
        <v>505</v>
      </c>
      <c r="AU205">
        <v>1197</v>
      </c>
      <c r="AV205">
        <f t="shared" si="14"/>
        <v>253</v>
      </c>
      <c r="AW205">
        <v>115</v>
      </c>
      <c r="AX205">
        <v>368</v>
      </c>
      <c r="AY205">
        <f t="shared" si="15"/>
        <v>71</v>
      </c>
      <c r="AZ205">
        <v>71</v>
      </c>
      <c r="BA205">
        <v>120</v>
      </c>
      <c r="BB205">
        <f t="shared" si="16"/>
        <v>4</v>
      </c>
      <c r="BC205">
        <v>4</v>
      </c>
      <c r="BD205">
        <v>7</v>
      </c>
      <c r="BE205">
        <f t="shared" si="17"/>
        <v>0</v>
      </c>
    </row>
    <row r="206" spans="1:59" x14ac:dyDescent="0.2">
      <c r="A206" s="213" t="s">
        <v>128</v>
      </c>
      <c r="B206">
        <f t="shared" si="0"/>
        <v>67</v>
      </c>
      <c r="D206">
        <v>67</v>
      </c>
      <c r="E206">
        <f t="shared" si="1"/>
        <v>0</v>
      </c>
      <c r="H206">
        <v>700</v>
      </c>
      <c r="I206">
        <v>700</v>
      </c>
      <c r="J206">
        <v>0</v>
      </c>
      <c r="L206">
        <f t="shared" si="2"/>
        <v>50</v>
      </c>
      <c r="M206">
        <v>1</v>
      </c>
      <c r="N206">
        <v>51</v>
      </c>
      <c r="O206">
        <f t="shared" si="3"/>
        <v>109</v>
      </c>
      <c r="P206">
        <v>8</v>
      </c>
      <c r="Q206">
        <v>117</v>
      </c>
      <c r="R206">
        <f t="shared" si="4"/>
        <v>0</v>
      </c>
      <c r="U206">
        <f t="shared" si="5"/>
        <v>0</v>
      </c>
      <c r="X206">
        <f t="shared" si="6"/>
        <v>0</v>
      </c>
      <c r="AA206">
        <f t="shared" si="7"/>
        <v>0</v>
      </c>
      <c r="AD206">
        <f t="shared" si="8"/>
        <v>4</v>
      </c>
      <c r="AF206">
        <v>4</v>
      </c>
      <c r="AG206">
        <f t="shared" si="9"/>
        <v>0</v>
      </c>
      <c r="AJ206">
        <f t="shared" si="10"/>
        <v>1</v>
      </c>
      <c r="AL206">
        <v>1</v>
      </c>
      <c r="AM206">
        <f t="shared" si="11"/>
        <v>3</v>
      </c>
      <c r="AO206">
        <v>3</v>
      </c>
      <c r="AP206">
        <f t="shared" si="12"/>
        <v>382</v>
      </c>
      <c r="AQ206">
        <v>21</v>
      </c>
      <c r="AR206">
        <v>403</v>
      </c>
      <c r="AS206">
        <f t="shared" si="13"/>
        <v>806</v>
      </c>
      <c r="AT206">
        <v>738</v>
      </c>
      <c r="AU206">
        <v>1544</v>
      </c>
      <c r="AV206">
        <f t="shared" si="14"/>
        <v>65</v>
      </c>
      <c r="AW206">
        <v>36</v>
      </c>
      <c r="AX206">
        <v>101</v>
      </c>
      <c r="AY206">
        <f t="shared" si="15"/>
        <v>140</v>
      </c>
      <c r="AZ206">
        <v>140</v>
      </c>
      <c r="BA206">
        <v>167</v>
      </c>
      <c r="BB206">
        <f t="shared" si="16"/>
        <v>24</v>
      </c>
      <c r="BD206">
        <v>24</v>
      </c>
      <c r="BE206">
        <f t="shared" si="17"/>
        <v>71</v>
      </c>
      <c r="BF206">
        <v>1</v>
      </c>
      <c r="BG206">
        <v>72</v>
      </c>
    </row>
    <row r="207" spans="1:59" x14ac:dyDescent="0.2">
      <c r="A207" s="213" t="s">
        <v>596</v>
      </c>
      <c r="B207">
        <f t="shared" si="0"/>
        <v>17</v>
      </c>
      <c r="D207">
        <v>17</v>
      </c>
      <c r="E207">
        <f t="shared" si="1"/>
        <v>0</v>
      </c>
      <c r="H207">
        <v>0</v>
      </c>
      <c r="J207">
        <v>0</v>
      </c>
      <c r="L207">
        <f t="shared" si="2"/>
        <v>0</v>
      </c>
      <c r="O207">
        <f t="shared" si="3"/>
        <v>0</v>
      </c>
      <c r="R207">
        <f t="shared" si="4"/>
        <v>0</v>
      </c>
      <c r="U207">
        <f t="shared" si="5"/>
        <v>0</v>
      </c>
      <c r="X207">
        <f t="shared" si="6"/>
        <v>0</v>
      </c>
      <c r="AA207">
        <f t="shared" si="7"/>
        <v>0</v>
      </c>
      <c r="AD207">
        <f t="shared" si="8"/>
        <v>0</v>
      </c>
      <c r="AG207">
        <f t="shared" si="9"/>
        <v>0</v>
      </c>
      <c r="AJ207">
        <f t="shared" si="10"/>
        <v>62</v>
      </c>
      <c r="AL207">
        <v>62</v>
      </c>
      <c r="AM207">
        <f t="shared" si="11"/>
        <v>0</v>
      </c>
      <c r="AP207">
        <f t="shared" si="12"/>
        <v>0</v>
      </c>
      <c r="AS207">
        <f t="shared" si="13"/>
        <v>0</v>
      </c>
      <c r="AV207">
        <f t="shared" si="14"/>
        <v>0</v>
      </c>
      <c r="AY207">
        <f t="shared" si="15"/>
        <v>0</v>
      </c>
      <c r="BB207">
        <f t="shared" si="16"/>
        <v>0</v>
      </c>
      <c r="BE207">
        <f t="shared" si="17"/>
        <v>0</v>
      </c>
    </row>
    <row r="208" spans="1:59" x14ac:dyDescent="0.2">
      <c r="A208" s="213" t="s">
        <v>232</v>
      </c>
      <c r="B208">
        <f t="shared" si="0"/>
        <v>33</v>
      </c>
      <c r="C208">
        <v>6</v>
      </c>
      <c r="D208">
        <v>39</v>
      </c>
      <c r="E208">
        <f t="shared" si="1"/>
        <v>14</v>
      </c>
      <c r="F208">
        <v>13</v>
      </c>
      <c r="G208">
        <v>27</v>
      </c>
      <c r="H208">
        <v>26</v>
      </c>
      <c r="I208">
        <v>26</v>
      </c>
      <c r="J208">
        <v>3</v>
      </c>
      <c r="K208">
        <v>3</v>
      </c>
      <c r="L208">
        <f t="shared" si="2"/>
        <v>3</v>
      </c>
      <c r="M208">
        <v>1</v>
      </c>
      <c r="N208">
        <v>4</v>
      </c>
      <c r="O208">
        <f t="shared" si="3"/>
        <v>173</v>
      </c>
      <c r="P208">
        <v>4</v>
      </c>
      <c r="Q208">
        <v>177</v>
      </c>
      <c r="R208">
        <f t="shared" si="4"/>
        <v>1</v>
      </c>
      <c r="S208">
        <v>0</v>
      </c>
      <c r="T208">
        <v>1</v>
      </c>
      <c r="U208">
        <f t="shared" si="5"/>
        <v>3</v>
      </c>
      <c r="V208">
        <v>0</v>
      </c>
      <c r="W208">
        <v>3</v>
      </c>
      <c r="X208">
        <f t="shared" si="6"/>
        <v>8</v>
      </c>
      <c r="Y208">
        <v>1</v>
      </c>
      <c r="Z208">
        <v>9</v>
      </c>
      <c r="AA208">
        <f t="shared" si="7"/>
        <v>16</v>
      </c>
      <c r="AB208">
        <v>0</v>
      </c>
      <c r="AC208">
        <v>16</v>
      </c>
      <c r="AD208">
        <f t="shared" si="8"/>
        <v>10</v>
      </c>
      <c r="AE208">
        <v>3</v>
      </c>
      <c r="AF208">
        <v>13</v>
      </c>
      <c r="AG208">
        <f t="shared" si="9"/>
        <v>1</v>
      </c>
      <c r="AH208">
        <v>1</v>
      </c>
      <c r="AI208">
        <v>1</v>
      </c>
      <c r="AJ208">
        <f t="shared" si="10"/>
        <v>9</v>
      </c>
      <c r="AK208">
        <v>1</v>
      </c>
      <c r="AL208">
        <v>10</v>
      </c>
      <c r="AM208">
        <f t="shared" si="11"/>
        <v>10</v>
      </c>
      <c r="AN208">
        <v>5</v>
      </c>
      <c r="AO208">
        <v>15</v>
      </c>
      <c r="AP208">
        <f t="shared" si="12"/>
        <v>47</v>
      </c>
      <c r="AQ208">
        <v>11</v>
      </c>
      <c r="AR208">
        <v>58</v>
      </c>
      <c r="AS208">
        <f t="shared" si="13"/>
        <v>84</v>
      </c>
      <c r="AT208">
        <v>63</v>
      </c>
      <c r="AU208">
        <v>147</v>
      </c>
      <c r="AV208">
        <f t="shared" si="14"/>
        <v>8</v>
      </c>
      <c r="AW208">
        <v>4</v>
      </c>
      <c r="AX208">
        <v>12</v>
      </c>
      <c r="AY208">
        <f t="shared" si="15"/>
        <v>28</v>
      </c>
      <c r="AZ208">
        <v>22</v>
      </c>
      <c r="BA208">
        <v>50</v>
      </c>
      <c r="BB208">
        <f t="shared" si="16"/>
        <v>177</v>
      </c>
      <c r="BC208">
        <v>15</v>
      </c>
      <c r="BD208">
        <v>192</v>
      </c>
      <c r="BE208">
        <f t="shared" si="17"/>
        <v>3</v>
      </c>
      <c r="BG208">
        <v>3</v>
      </c>
    </row>
    <row r="209" spans="1:59" x14ac:dyDescent="0.2">
      <c r="A209" s="213" t="s">
        <v>141</v>
      </c>
      <c r="B209">
        <f t="shared" si="0"/>
        <v>0</v>
      </c>
      <c r="E209">
        <f t="shared" si="1"/>
        <v>62</v>
      </c>
      <c r="F209">
        <v>58</v>
      </c>
      <c r="G209">
        <v>120</v>
      </c>
      <c r="H209">
        <v>0</v>
      </c>
      <c r="J209">
        <v>0</v>
      </c>
      <c r="L209">
        <f t="shared" si="2"/>
        <v>0</v>
      </c>
      <c r="O209">
        <f t="shared" si="3"/>
        <v>0</v>
      </c>
      <c r="R209">
        <f t="shared" si="4"/>
        <v>5</v>
      </c>
      <c r="S209">
        <v>1</v>
      </c>
      <c r="T209">
        <v>6</v>
      </c>
      <c r="U209">
        <f t="shared" si="5"/>
        <v>0</v>
      </c>
      <c r="V209">
        <v>0</v>
      </c>
      <c r="W209">
        <v>0</v>
      </c>
      <c r="X209">
        <f t="shared" si="6"/>
        <v>0</v>
      </c>
      <c r="AA209">
        <f t="shared" si="7"/>
        <v>0</v>
      </c>
      <c r="AD209">
        <f t="shared" si="8"/>
        <v>3</v>
      </c>
      <c r="AE209">
        <v>3</v>
      </c>
      <c r="AF209">
        <v>6</v>
      </c>
      <c r="AG209">
        <f t="shared" si="9"/>
        <v>0</v>
      </c>
      <c r="AJ209">
        <f t="shared" si="10"/>
        <v>0</v>
      </c>
      <c r="AM209">
        <f t="shared" si="11"/>
        <v>0</v>
      </c>
      <c r="AN209">
        <v>0</v>
      </c>
      <c r="AO209">
        <v>0</v>
      </c>
      <c r="AP209">
        <f t="shared" si="12"/>
        <v>30</v>
      </c>
      <c r="AQ209">
        <v>30</v>
      </c>
      <c r="AR209">
        <v>57</v>
      </c>
      <c r="AS209">
        <f t="shared" si="13"/>
        <v>23</v>
      </c>
      <c r="AT209">
        <v>23</v>
      </c>
      <c r="AU209">
        <v>40</v>
      </c>
      <c r="AV209">
        <f t="shared" si="14"/>
        <v>22</v>
      </c>
      <c r="AW209">
        <v>22</v>
      </c>
      <c r="AX209">
        <v>42</v>
      </c>
      <c r="AY209">
        <f t="shared" si="15"/>
        <v>1</v>
      </c>
      <c r="AZ209">
        <v>1</v>
      </c>
      <c r="BA209">
        <v>2</v>
      </c>
      <c r="BB209">
        <f t="shared" si="16"/>
        <v>0</v>
      </c>
      <c r="BE209">
        <f t="shared" si="17"/>
        <v>0</v>
      </c>
    </row>
    <row r="210" spans="1:59" x14ac:dyDescent="0.2">
      <c r="A210" s="213" t="s">
        <v>601</v>
      </c>
      <c r="B210">
        <f t="shared" si="0"/>
        <v>4</v>
      </c>
      <c r="C210">
        <v>1</v>
      </c>
      <c r="D210">
        <v>5</v>
      </c>
      <c r="E210">
        <f t="shared" si="1"/>
        <v>0</v>
      </c>
      <c r="H210">
        <v>0</v>
      </c>
      <c r="J210">
        <v>0</v>
      </c>
      <c r="L210">
        <f t="shared" si="2"/>
        <v>0</v>
      </c>
      <c r="O210">
        <f t="shared" si="3"/>
        <v>0</v>
      </c>
      <c r="R210">
        <f t="shared" si="4"/>
        <v>0</v>
      </c>
      <c r="U210">
        <f t="shared" si="5"/>
        <v>0</v>
      </c>
      <c r="X210">
        <f t="shared" si="6"/>
        <v>0</v>
      </c>
      <c r="AA210">
        <f t="shared" si="7"/>
        <v>0</v>
      </c>
      <c r="AD210">
        <f t="shared" si="8"/>
        <v>0</v>
      </c>
      <c r="AG210">
        <f t="shared" si="9"/>
        <v>0</v>
      </c>
      <c r="AJ210">
        <f t="shared" si="10"/>
        <v>0</v>
      </c>
      <c r="AM210">
        <f t="shared" si="11"/>
        <v>0</v>
      </c>
      <c r="AP210">
        <f t="shared" si="12"/>
        <v>0</v>
      </c>
      <c r="AS210">
        <f t="shared" si="13"/>
        <v>0</v>
      </c>
      <c r="AV210">
        <f t="shared" si="14"/>
        <v>0</v>
      </c>
      <c r="AY210">
        <f t="shared" si="15"/>
        <v>0</v>
      </c>
      <c r="BB210">
        <f t="shared" si="16"/>
        <v>0</v>
      </c>
      <c r="BE210">
        <f t="shared" si="17"/>
        <v>0</v>
      </c>
    </row>
    <row r="211" spans="1:59" x14ac:dyDescent="0.2">
      <c r="A211" s="213" t="s">
        <v>754</v>
      </c>
      <c r="B211">
        <f t="shared" ref="B211:B237" si="18">MAX(B71:C71)</f>
        <v>0</v>
      </c>
      <c r="E211">
        <f t="shared" ref="E211:E237" si="19">MAX(E71:F71)</f>
        <v>0</v>
      </c>
      <c r="H211">
        <v>47</v>
      </c>
      <c r="I211">
        <v>47</v>
      </c>
      <c r="J211">
        <v>0</v>
      </c>
      <c r="L211">
        <f t="shared" ref="L211:L237" si="20">MAX(L71:M71)</f>
        <v>17</v>
      </c>
      <c r="N211">
        <v>17</v>
      </c>
      <c r="O211">
        <f t="shared" ref="O211:O237" si="21">MAX(O71:P71)</f>
        <v>0</v>
      </c>
      <c r="R211">
        <f t="shared" ref="R211:R237" si="22">MAX(R71:S71)</f>
        <v>0</v>
      </c>
      <c r="U211">
        <f t="shared" ref="U211:U237" si="23">MAX(U71:V71)</f>
        <v>0</v>
      </c>
      <c r="X211">
        <f t="shared" ref="X211:X237" si="24">MAX(X71:Y71)</f>
        <v>0</v>
      </c>
      <c r="AA211">
        <f t="shared" ref="AA211:AA237" si="25">MAX(AA71:AB71)</f>
        <v>0</v>
      </c>
      <c r="AD211">
        <f t="shared" ref="AD211:AD237" si="26">MAX(AD71:AE71)</f>
        <v>0</v>
      </c>
      <c r="AG211">
        <f t="shared" ref="AG211:AG237" si="27">MAX(AG71:AH71)</f>
        <v>0</v>
      </c>
      <c r="AJ211">
        <f t="shared" ref="AJ211:AJ237" si="28">MAX(AJ71:AK71)</f>
        <v>0</v>
      </c>
      <c r="AM211">
        <f t="shared" ref="AM211:AM237" si="29">MAX(AM71:AN71)</f>
        <v>0</v>
      </c>
      <c r="AP211">
        <f t="shared" ref="AP211:AP237" si="30">MAX(AP71:AQ71)</f>
        <v>0</v>
      </c>
      <c r="AS211">
        <f t="shared" ref="AS211:AS237" si="31">MAX(AS71:AT71)</f>
        <v>0</v>
      </c>
      <c r="AV211">
        <f t="shared" ref="AV211:AV237" si="32">MAX(AV71:AW71)</f>
        <v>0</v>
      </c>
      <c r="AY211">
        <f t="shared" ref="AY211:AY237" si="33">MAX(AY71:AZ71)</f>
        <v>0</v>
      </c>
      <c r="BB211">
        <f t="shared" ref="BB211:BB237" si="34">MAX(BB71:BC71)</f>
        <v>0</v>
      </c>
      <c r="BE211">
        <f t="shared" ref="BE211:BE237" si="35">MAX(BE71:BF71)</f>
        <v>0</v>
      </c>
    </row>
    <row r="212" spans="1:59" x14ac:dyDescent="0.2">
      <c r="A212" s="213" t="s">
        <v>651</v>
      </c>
      <c r="B212">
        <f t="shared" si="18"/>
        <v>0</v>
      </c>
      <c r="E212">
        <f t="shared" si="19"/>
        <v>0</v>
      </c>
      <c r="H212">
        <v>0</v>
      </c>
      <c r="J212">
        <v>0</v>
      </c>
      <c r="L212">
        <f t="shared" si="20"/>
        <v>0</v>
      </c>
      <c r="O212">
        <f t="shared" si="21"/>
        <v>12</v>
      </c>
      <c r="P212">
        <v>10</v>
      </c>
      <c r="Q212">
        <v>22</v>
      </c>
      <c r="R212">
        <f t="shared" si="22"/>
        <v>0</v>
      </c>
      <c r="U212">
        <f t="shared" si="23"/>
        <v>0</v>
      </c>
      <c r="X212">
        <f t="shared" si="24"/>
        <v>0</v>
      </c>
      <c r="AA212">
        <f t="shared" si="25"/>
        <v>90</v>
      </c>
      <c r="AB212">
        <v>90</v>
      </c>
      <c r="AC212">
        <v>175</v>
      </c>
      <c r="AD212">
        <f t="shared" si="26"/>
        <v>0</v>
      </c>
      <c r="AG212">
        <f t="shared" si="27"/>
        <v>1</v>
      </c>
      <c r="AI212">
        <v>1</v>
      </c>
      <c r="AJ212">
        <f t="shared" si="28"/>
        <v>0</v>
      </c>
      <c r="AM212">
        <f t="shared" si="29"/>
        <v>0</v>
      </c>
      <c r="AP212">
        <f t="shared" si="30"/>
        <v>0</v>
      </c>
      <c r="AS212">
        <f t="shared" si="31"/>
        <v>0</v>
      </c>
      <c r="AV212">
        <f t="shared" si="32"/>
        <v>0</v>
      </c>
      <c r="AY212">
        <f t="shared" si="33"/>
        <v>0</v>
      </c>
      <c r="BB212">
        <f t="shared" si="34"/>
        <v>0</v>
      </c>
      <c r="BE212">
        <f t="shared" si="35"/>
        <v>6</v>
      </c>
      <c r="BG212">
        <v>6</v>
      </c>
    </row>
    <row r="213" spans="1:59" x14ac:dyDescent="0.2">
      <c r="A213" s="213" t="s">
        <v>351</v>
      </c>
      <c r="B213">
        <f t="shared" si="18"/>
        <v>0</v>
      </c>
      <c r="E213">
        <f t="shared" si="19"/>
        <v>0</v>
      </c>
      <c r="H213">
        <v>0</v>
      </c>
      <c r="J213">
        <v>0</v>
      </c>
      <c r="L213">
        <f t="shared" si="20"/>
        <v>0</v>
      </c>
      <c r="O213">
        <f t="shared" si="21"/>
        <v>0</v>
      </c>
      <c r="R213">
        <f t="shared" si="22"/>
        <v>0</v>
      </c>
      <c r="U213">
        <f t="shared" si="23"/>
        <v>0</v>
      </c>
      <c r="X213">
        <f t="shared" si="24"/>
        <v>0</v>
      </c>
      <c r="AA213">
        <f t="shared" si="25"/>
        <v>1</v>
      </c>
      <c r="AC213">
        <v>1</v>
      </c>
      <c r="AD213">
        <f t="shared" si="26"/>
        <v>0</v>
      </c>
      <c r="AG213">
        <f t="shared" si="27"/>
        <v>0</v>
      </c>
      <c r="AJ213">
        <f t="shared" si="28"/>
        <v>0</v>
      </c>
      <c r="AM213">
        <f t="shared" si="29"/>
        <v>0</v>
      </c>
      <c r="AP213">
        <f t="shared" si="30"/>
        <v>0</v>
      </c>
      <c r="AS213">
        <f t="shared" si="31"/>
        <v>0</v>
      </c>
      <c r="AV213">
        <f t="shared" si="32"/>
        <v>0</v>
      </c>
      <c r="AY213">
        <f t="shared" si="33"/>
        <v>0</v>
      </c>
      <c r="BB213">
        <f t="shared" si="34"/>
        <v>0</v>
      </c>
      <c r="BE213">
        <f t="shared" si="35"/>
        <v>58</v>
      </c>
      <c r="BF213">
        <v>7</v>
      </c>
      <c r="BG213">
        <v>65</v>
      </c>
    </row>
    <row r="214" spans="1:59" x14ac:dyDescent="0.2">
      <c r="A214" s="213" t="s">
        <v>493</v>
      </c>
      <c r="B214">
        <f t="shared" si="18"/>
        <v>0</v>
      </c>
      <c r="E214">
        <f t="shared" si="19"/>
        <v>0</v>
      </c>
      <c r="H214">
        <v>0</v>
      </c>
      <c r="J214">
        <v>0</v>
      </c>
      <c r="L214">
        <f t="shared" si="20"/>
        <v>0</v>
      </c>
      <c r="O214">
        <f t="shared" si="21"/>
        <v>0</v>
      </c>
      <c r="R214">
        <f t="shared" si="22"/>
        <v>0</v>
      </c>
      <c r="U214">
        <f t="shared" si="23"/>
        <v>0</v>
      </c>
      <c r="X214">
        <f t="shared" si="24"/>
        <v>1</v>
      </c>
      <c r="Y214">
        <v>1</v>
      </c>
      <c r="Z214">
        <v>2</v>
      </c>
      <c r="AA214">
        <f t="shared" si="25"/>
        <v>22</v>
      </c>
      <c r="AB214">
        <v>22</v>
      </c>
      <c r="AC214">
        <v>42</v>
      </c>
      <c r="AD214">
        <f t="shared" si="26"/>
        <v>0</v>
      </c>
      <c r="AG214">
        <f t="shared" si="27"/>
        <v>0</v>
      </c>
      <c r="AJ214">
        <f t="shared" si="28"/>
        <v>0</v>
      </c>
      <c r="AM214">
        <f t="shared" si="29"/>
        <v>0</v>
      </c>
      <c r="AP214">
        <f t="shared" si="30"/>
        <v>0</v>
      </c>
      <c r="AS214">
        <f t="shared" si="31"/>
        <v>0</v>
      </c>
      <c r="AV214">
        <f t="shared" si="32"/>
        <v>0</v>
      </c>
      <c r="AY214">
        <f t="shared" si="33"/>
        <v>0</v>
      </c>
      <c r="BB214">
        <f t="shared" si="34"/>
        <v>0</v>
      </c>
      <c r="BE214">
        <f t="shared" si="35"/>
        <v>1</v>
      </c>
      <c r="BG214">
        <v>1</v>
      </c>
    </row>
    <row r="215" spans="1:59" x14ac:dyDescent="0.2">
      <c r="A215" s="213" t="s">
        <v>979</v>
      </c>
      <c r="B215">
        <f t="shared" si="18"/>
        <v>0</v>
      </c>
      <c r="E215">
        <f t="shared" si="19"/>
        <v>0</v>
      </c>
      <c r="H215">
        <v>0</v>
      </c>
      <c r="J215">
        <v>0</v>
      </c>
      <c r="L215">
        <f t="shared" si="20"/>
        <v>0</v>
      </c>
      <c r="O215">
        <f t="shared" si="21"/>
        <v>3</v>
      </c>
      <c r="Q215">
        <v>3</v>
      </c>
      <c r="R215">
        <f t="shared" si="22"/>
        <v>0</v>
      </c>
      <c r="U215">
        <f t="shared" si="23"/>
        <v>0</v>
      </c>
      <c r="X215">
        <f t="shared" si="24"/>
        <v>0</v>
      </c>
      <c r="AA215">
        <f t="shared" si="25"/>
        <v>0</v>
      </c>
      <c r="AD215">
        <f t="shared" si="26"/>
        <v>15</v>
      </c>
      <c r="AF215">
        <v>15</v>
      </c>
      <c r="AG215">
        <f t="shared" si="27"/>
        <v>1</v>
      </c>
      <c r="AI215">
        <v>1</v>
      </c>
      <c r="AJ215">
        <f t="shared" si="28"/>
        <v>0</v>
      </c>
      <c r="AM215">
        <f t="shared" si="29"/>
        <v>0</v>
      </c>
      <c r="AP215">
        <f t="shared" si="30"/>
        <v>0</v>
      </c>
      <c r="AS215">
        <f t="shared" si="31"/>
        <v>0</v>
      </c>
      <c r="AV215">
        <f t="shared" si="32"/>
        <v>0</v>
      </c>
      <c r="AY215">
        <f t="shared" si="33"/>
        <v>0</v>
      </c>
      <c r="BB215">
        <f t="shared" si="34"/>
        <v>0</v>
      </c>
      <c r="BE215">
        <f t="shared" si="35"/>
        <v>0</v>
      </c>
    </row>
    <row r="216" spans="1:59" x14ac:dyDescent="0.2">
      <c r="A216" s="213" t="s">
        <v>721</v>
      </c>
      <c r="B216">
        <f t="shared" si="18"/>
        <v>0</v>
      </c>
      <c r="E216">
        <f t="shared" si="19"/>
        <v>0</v>
      </c>
      <c r="H216">
        <v>0</v>
      </c>
      <c r="J216">
        <v>0</v>
      </c>
      <c r="L216">
        <f t="shared" si="20"/>
        <v>0</v>
      </c>
      <c r="O216">
        <f t="shared" si="21"/>
        <v>0</v>
      </c>
      <c r="R216">
        <f t="shared" si="22"/>
        <v>0</v>
      </c>
      <c r="U216">
        <f t="shared" si="23"/>
        <v>0</v>
      </c>
      <c r="X216">
        <f t="shared" si="24"/>
        <v>0</v>
      </c>
      <c r="AA216">
        <f t="shared" si="25"/>
        <v>0</v>
      </c>
      <c r="AD216">
        <f t="shared" si="26"/>
        <v>0</v>
      </c>
      <c r="AG216">
        <f t="shared" si="27"/>
        <v>0</v>
      </c>
      <c r="AJ216">
        <f t="shared" si="28"/>
        <v>0</v>
      </c>
      <c r="AM216">
        <f t="shared" si="29"/>
        <v>0</v>
      </c>
      <c r="AP216">
        <f t="shared" si="30"/>
        <v>0</v>
      </c>
      <c r="AS216">
        <f t="shared" si="31"/>
        <v>0</v>
      </c>
      <c r="AV216">
        <f t="shared" si="32"/>
        <v>0</v>
      </c>
      <c r="AY216">
        <f t="shared" si="33"/>
        <v>14</v>
      </c>
      <c r="BA216">
        <v>14</v>
      </c>
      <c r="BB216">
        <f t="shared" si="34"/>
        <v>0</v>
      </c>
      <c r="BE216">
        <f t="shared" si="35"/>
        <v>28</v>
      </c>
      <c r="BG216">
        <v>28</v>
      </c>
    </row>
    <row r="217" spans="1:59" x14ac:dyDescent="0.2">
      <c r="A217" s="213" t="s">
        <v>560</v>
      </c>
      <c r="B217">
        <f t="shared" si="18"/>
        <v>0</v>
      </c>
      <c r="E217">
        <f t="shared" si="19"/>
        <v>0</v>
      </c>
      <c r="H217">
        <v>0</v>
      </c>
      <c r="J217">
        <v>0</v>
      </c>
      <c r="L217">
        <f t="shared" si="20"/>
        <v>0</v>
      </c>
      <c r="O217">
        <f t="shared" si="21"/>
        <v>8</v>
      </c>
      <c r="Q217">
        <v>8</v>
      </c>
      <c r="R217">
        <f t="shared" si="22"/>
        <v>0</v>
      </c>
      <c r="U217">
        <f t="shared" si="23"/>
        <v>0</v>
      </c>
      <c r="X217">
        <f t="shared" si="24"/>
        <v>0</v>
      </c>
      <c r="AA217">
        <f t="shared" si="25"/>
        <v>1</v>
      </c>
      <c r="AC217">
        <v>1</v>
      </c>
      <c r="AD217">
        <f t="shared" si="26"/>
        <v>4</v>
      </c>
      <c r="AF217">
        <v>4</v>
      </c>
      <c r="AG217">
        <f t="shared" si="27"/>
        <v>0</v>
      </c>
      <c r="AJ217">
        <f t="shared" si="28"/>
        <v>0</v>
      </c>
      <c r="AM217">
        <f t="shared" si="29"/>
        <v>0</v>
      </c>
      <c r="AP217">
        <f t="shared" si="30"/>
        <v>4</v>
      </c>
      <c r="AR217">
        <v>4</v>
      </c>
      <c r="AS217">
        <f t="shared" si="31"/>
        <v>92</v>
      </c>
      <c r="AT217">
        <v>92</v>
      </c>
      <c r="AU217">
        <v>120</v>
      </c>
      <c r="AV217">
        <f t="shared" si="32"/>
        <v>0</v>
      </c>
      <c r="AX217">
        <v>0</v>
      </c>
      <c r="AY217">
        <f t="shared" si="33"/>
        <v>37</v>
      </c>
      <c r="BA217">
        <v>37</v>
      </c>
      <c r="BB217">
        <f t="shared" si="34"/>
        <v>86</v>
      </c>
      <c r="BD217">
        <v>86</v>
      </c>
      <c r="BE217">
        <f t="shared" si="35"/>
        <v>62</v>
      </c>
      <c r="BG217">
        <v>62</v>
      </c>
    </row>
    <row r="218" spans="1:59" x14ac:dyDescent="0.2">
      <c r="A218" s="213" t="s">
        <v>656</v>
      </c>
      <c r="B218">
        <f t="shared" si="18"/>
        <v>0</v>
      </c>
      <c r="E218">
        <f t="shared" si="19"/>
        <v>0</v>
      </c>
      <c r="H218">
        <v>0</v>
      </c>
      <c r="J218">
        <v>0</v>
      </c>
      <c r="L218">
        <f t="shared" si="20"/>
        <v>0</v>
      </c>
      <c r="O218">
        <f t="shared" si="21"/>
        <v>0</v>
      </c>
      <c r="R218">
        <f t="shared" si="22"/>
        <v>0</v>
      </c>
      <c r="U218">
        <f t="shared" si="23"/>
        <v>0</v>
      </c>
      <c r="X218">
        <f t="shared" si="24"/>
        <v>0</v>
      </c>
      <c r="AA218">
        <f t="shared" si="25"/>
        <v>4</v>
      </c>
      <c r="AC218">
        <v>4</v>
      </c>
      <c r="AD218">
        <f t="shared" si="26"/>
        <v>0</v>
      </c>
      <c r="AG218">
        <f t="shared" si="27"/>
        <v>0</v>
      </c>
      <c r="AJ218">
        <f t="shared" si="28"/>
        <v>0</v>
      </c>
      <c r="AM218">
        <f t="shared" si="29"/>
        <v>0</v>
      </c>
      <c r="AP218">
        <f t="shared" si="30"/>
        <v>0</v>
      </c>
      <c r="AS218">
        <f t="shared" si="31"/>
        <v>0</v>
      </c>
      <c r="AV218">
        <f t="shared" si="32"/>
        <v>0</v>
      </c>
      <c r="AY218">
        <f t="shared" si="33"/>
        <v>0</v>
      </c>
      <c r="BB218">
        <f t="shared" si="34"/>
        <v>0</v>
      </c>
      <c r="BE218">
        <f t="shared" si="35"/>
        <v>0</v>
      </c>
    </row>
    <row r="219" spans="1:59" x14ac:dyDescent="0.2">
      <c r="A219" s="213" t="s">
        <v>502</v>
      </c>
      <c r="B219">
        <f t="shared" si="18"/>
        <v>0</v>
      </c>
      <c r="E219">
        <f t="shared" si="19"/>
        <v>0</v>
      </c>
      <c r="H219">
        <v>0</v>
      </c>
      <c r="J219">
        <v>0</v>
      </c>
      <c r="L219">
        <f t="shared" si="20"/>
        <v>0</v>
      </c>
      <c r="O219">
        <f t="shared" si="21"/>
        <v>0</v>
      </c>
      <c r="R219">
        <f t="shared" si="22"/>
        <v>0</v>
      </c>
      <c r="U219">
        <f t="shared" si="23"/>
        <v>0</v>
      </c>
      <c r="X219">
        <f t="shared" si="24"/>
        <v>0</v>
      </c>
      <c r="AA219">
        <f t="shared" si="25"/>
        <v>6</v>
      </c>
      <c r="AB219">
        <v>6</v>
      </c>
      <c r="AC219">
        <v>9</v>
      </c>
      <c r="AD219">
        <f t="shared" si="26"/>
        <v>3</v>
      </c>
      <c r="AF219">
        <v>3</v>
      </c>
      <c r="AG219">
        <f t="shared" si="27"/>
        <v>1</v>
      </c>
      <c r="AI219">
        <v>1</v>
      </c>
      <c r="AJ219">
        <f t="shared" si="28"/>
        <v>0</v>
      </c>
      <c r="AM219">
        <f t="shared" si="29"/>
        <v>0</v>
      </c>
      <c r="AP219">
        <f t="shared" si="30"/>
        <v>0</v>
      </c>
      <c r="AS219">
        <f t="shared" si="31"/>
        <v>44</v>
      </c>
      <c r="AT219">
        <v>9</v>
      </c>
      <c r="AU219">
        <v>53</v>
      </c>
      <c r="AV219">
        <f t="shared" si="32"/>
        <v>0</v>
      </c>
      <c r="AY219">
        <f t="shared" si="33"/>
        <v>202</v>
      </c>
      <c r="BA219">
        <v>202</v>
      </c>
      <c r="BB219">
        <f t="shared" si="34"/>
        <v>6</v>
      </c>
      <c r="BD219">
        <v>6</v>
      </c>
      <c r="BE219">
        <f t="shared" si="35"/>
        <v>28</v>
      </c>
      <c r="BG219">
        <v>28</v>
      </c>
    </row>
    <row r="220" spans="1:59" x14ac:dyDescent="0.2">
      <c r="A220" s="213" t="s">
        <v>571</v>
      </c>
      <c r="B220">
        <f t="shared" si="18"/>
        <v>0</v>
      </c>
      <c r="E220">
        <f t="shared" si="19"/>
        <v>0</v>
      </c>
      <c r="H220">
        <v>0</v>
      </c>
      <c r="J220">
        <v>0</v>
      </c>
      <c r="L220">
        <f t="shared" si="20"/>
        <v>0</v>
      </c>
      <c r="O220">
        <f t="shared" si="21"/>
        <v>1</v>
      </c>
      <c r="Q220">
        <v>1</v>
      </c>
      <c r="R220">
        <f t="shared" si="22"/>
        <v>0</v>
      </c>
      <c r="U220">
        <f t="shared" si="23"/>
        <v>0</v>
      </c>
      <c r="X220">
        <f t="shared" si="24"/>
        <v>0</v>
      </c>
      <c r="AA220">
        <f t="shared" si="25"/>
        <v>46</v>
      </c>
      <c r="AB220">
        <v>46</v>
      </c>
      <c r="AC220">
        <v>85</v>
      </c>
      <c r="AD220">
        <f t="shared" si="26"/>
        <v>0</v>
      </c>
      <c r="AG220">
        <f t="shared" si="27"/>
        <v>0</v>
      </c>
      <c r="AJ220">
        <f t="shared" si="28"/>
        <v>0</v>
      </c>
      <c r="AM220">
        <f t="shared" si="29"/>
        <v>0</v>
      </c>
      <c r="AP220">
        <f t="shared" si="30"/>
        <v>0</v>
      </c>
      <c r="AS220">
        <f t="shared" si="31"/>
        <v>0</v>
      </c>
      <c r="AV220">
        <f t="shared" si="32"/>
        <v>0</v>
      </c>
      <c r="AY220">
        <f t="shared" si="33"/>
        <v>0</v>
      </c>
      <c r="BB220">
        <f t="shared" si="34"/>
        <v>0</v>
      </c>
      <c r="BE220">
        <f t="shared" si="35"/>
        <v>0</v>
      </c>
    </row>
    <row r="221" spans="1:59" x14ac:dyDescent="0.2">
      <c r="A221" s="213" t="s">
        <v>501</v>
      </c>
      <c r="B221">
        <f t="shared" si="18"/>
        <v>0</v>
      </c>
      <c r="E221">
        <f t="shared" si="19"/>
        <v>0</v>
      </c>
      <c r="H221">
        <v>0</v>
      </c>
      <c r="J221">
        <v>0</v>
      </c>
      <c r="L221">
        <f t="shared" si="20"/>
        <v>0</v>
      </c>
      <c r="O221">
        <f t="shared" si="21"/>
        <v>0</v>
      </c>
      <c r="R221">
        <f t="shared" si="22"/>
        <v>0</v>
      </c>
      <c r="U221">
        <f t="shared" si="23"/>
        <v>0</v>
      </c>
      <c r="X221">
        <f t="shared" si="24"/>
        <v>0</v>
      </c>
      <c r="AA221">
        <f t="shared" si="25"/>
        <v>3</v>
      </c>
      <c r="AB221">
        <v>3</v>
      </c>
      <c r="AC221">
        <v>6</v>
      </c>
      <c r="AD221">
        <f t="shared" si="26"/>
        <v>0</v>
      </c>
      <c r="AG221">
        <f t="shared" si="27"/>
        <v>0</v>
      </c>
      <c r="AJ221">
        <f t="shared" si="28"/>
        <v>0</v>
      </c>
      <c r="AM221">
        <f t="shared" si="29"/>
        <v>0</v>
      </c>
      <c r="AP221">
        <f t="shared" si="30"/>
        <v>0</v>
      </c>
      <c r="AS221">
        <f t="shared" si="31"/>
        <v>0</v>
      </c>
      <c r="AV221">
        <f t="shared" si="32"/>
        <v>0</v>
      </c>
      <c r="AY221">
        <f t="shared" si="33"/>
        <v>0</v>
      </c>
      <c r="BB221">
        <f t="shared" si="34"/>
        <v>0</v>
      </c>
      <c r="BE221">
        <f t="shared" si="35"/>
        <v>0</v>
      </c>
    </row>
    <row r="222" spans="1:59" x14ac:dyDescent="0.2">
      <c r="A222" s="213" t="s">
        <v>132</v>
      </c>
      <c r="B222">
        <f t="shared" si="18"/>
        <v>44</v>
      </c>
      <c r="C222">
        <v>44</v>
      </c>
      <c r="D222">
        <v>77</v>
      </c>
      <c r="E222">
        <f t="shared" si="19"/>
        <v>105</v>
      </c>
      <c r="F222">
        <v>90</v>
      </c>
      <c r="G222">
        <v>195</v>
      </c>
      <c r="H222">
        <v>226</v>
      </c>
      <c r="I222">
        <v>226</v>
      </c>
      <c r="J222">
        <v>0</v>
      </c>
      <c r="L222">
        <f t="shared" si="20"/>
        <v>12</v>
      </c>
      <c r="M222">
        <v>9</v>
      </c>
      <c r="N222">
        <v>21</v>
      </c>
      <c r="O222">
        <f t="shared" si="21"/>
        <v>0</v>
      </c>
      <c r="R222">
        <f t="shared" si="22"/>
        <v>3</v>
      </c>
      <c r="S222">
        <v>1</v>
      </c>
      <c r="T222">
        <v>4</v>
      </c>
      <c r="U222">
        <f t="shared" si="23"/>
        <v>0</v>
      </c>
      <c r="V222">
        <v>0</v>
      </c>
      <c r="W222">
        <v>0</v>
      </c>
      <c r="X222">
        <f t="shared" si="24"/>
        <v>0</v>
      </c>
      <c r="AA222">
        <f t="shared" si="25"/>
        <v>0</v>
      </c>
      <c r="AD222">
        <f t="shared" si="26"/>
        <v>16</v>
      </c>
      <c r="AE222">
        <v>16</v>
      </c>
      <c r="AF222">
        <v>21</v>
      </c>
      <c r="AG222">
        <f t="shared" si="27"/>
        <v>0</v>
      </c>
      <c r="AJ222">
        <f t="shared" si="28"/>
        <v>128</v>
      </c>
      <c r="AK222">
        <v>128</v>
      </c>
      <c r="AL222">
        <v>234</v>
      </c>
      <c r="AM222">
        <f t="shared" si="29"/>
        <v>1</v>
      </c>
      <c r="AN222">
        <v>1</v>
      </c>
      <c r="AO222">
        <v>2</v>
      </c>
      <c r="AP222">
        <f t="shared" si="30"/>
        <v>36</v>
      </c>
      <c r="AQ222">
        <v>27</v>
      </c>
      <c r="AR222">
        <v>63</v>
      </c>
      <c r="AS222">
        <f t="shared" si="31"/>
        <v>27</v>
      </c>
      <c r="AT222">
        <v>27</v>
      </c>
      <c r="AU222">
        <v>50</v>
      </c>
      <c r="AV222">
        <f t="shared" si="32"/>
        <v>84</v>
      </c>
      <c r="AW222">
        <v>73</v>
      </c>
      <c r="AX222">
        <v>157</v>
      </c>
      <c r="AY222">
        <f t="shared" si="33"/>
        <v>18</v>
      </c>
      <c r="AZ222">
        <v>15</v>
      </c>
      <c r="BA222">
        <v>33</v>
      </c>
      <c r="BB222">
        <f t="shared" si="34"/>
        <v>6</v>
      </c>
      <c r="BC222">
        <v>4</v>
      </c>
      <c r="BD222">
        <v>10</v>
      </c>
      <c r="BE222">
        <f t="shared" si="35"/>
        <v>0</v>
      </c>
    </row>
    <row r="223" spans="1:59" x14ac:dyDescent="0.2">
      <c r="A223" s="213" t="s">
        <v>187</v>
      </c>
      <c r="B223">
        <f t="shared" si="18"/>
        <v>0</v>
      </c>
      <c r="E223">
        <f t="shared" si="19"/>
        <v>0</v>
      </c>
      <c r="H223">
        <v>0</v>
      </c>
      <c r="J223">
        <v>0</v>
      </c>
      <c r="L223">
        <f t="shared" si="20"/>
        <v>0</v>
      </c>
      <c r="N223">
        <v>0</v>
      </c>
      <c r="O223">
        <f t="shared" si="21"/>
        <v>0</v>
      </c>
      <c r="R223">
        <f t="shared" si="22"/>
        <v>0</v>
      </c>
      <c r="U223">
        <f t="shared" si="23"/>
        <v>0</v>
      </c>
      <c r="X223">
        <f t="shared" si="24"/>
        <v>0</v>
      </c>
      <c r="AA223">
        <f t="shared" si="25"/>
        <v>0</v>
      </c>
      <c r="AD223">
        <f t="shared" si="26"/>
        <v>4</v>
      </c>
      <c r="AE223">
        <v>0</v>
      </c>
      <c r="AF223">
        <v>4</v>
      </c>
      <c r="AG223">
        <f t="shared" si="27"/>
        <v>0</v>
      </c>
      <c r="AJ223">
        <f t="shared" si="28"/>
        <v>7</v>
      </c>
      <c r="AK223">
        <v>2</v>
      </c>
      <c r="AL223">
        <v>9</v>
      </c>
      <c r="AM223">
        <f t="shared" si="29"/>
        <v>0</v>
      </c>
      <c r="AP223">
        <f t="shared" si="30"/>
        <v>0</v>
      </c>
      <c r="AS223">
        <f t="shared" si="31"/>
        <v>0</v>
      </c>
      <c r="AV223">
        <f t="shared" si="32"/>
        <v>0</v>
      </c>
      <c r="AY223">
        <f t="shared" si="33"/>
        <v>0</v>
      </c>
      <c r="BB223">
        <f t="shared" si="34"/>
        <v>0</v>
      </c>
      <c r="BE223">
        <f t="shared" si="35"/>
        <v>0</v>
      </c>
    </row>
    <row r="224" spans="1:59" x14ac:dyDescent="0.2">
      <c r="A224" s="213" t="s">
        <v>135</v>
      </c>
      <c r="B224">
        <f t="shared" si="18"/>
        <v>17</v>
      </c>
      <c r="C224">
        <v>17</v>
      </c>
      <c r="D224">
        <v>32</v>
      </c>
      <c r="E224">
        <f t="shared" si="19"/>
        <v>5</v>
      </c>
      <c r="F224">
        <v>5</v>
      </c>
      <c r="G224">
        <v>8</v>
      </c>
      <c r="H224">
        <v>50</v>
      </c>
      <c r="I224">
        <v>50</v>
      </c>
      <c r="J224">
        <v>311</v>
      </c>
      <c r="K224">
        <v>311</v>
      </c>
      <c r="L224">
        <f t="shared" si="20"/>
        <v>0</v>
      </c>
      <c r="O224">
        <f t="shared" si="21"/>
        <v>3</v>
      </c>
      <c r="Q224">
        <v>3</v>
      </c>
      <c r="R224">
        <f t="shared" si="22"/>
        <v>0</v>
      </c>
      <c r="S224">
        <v>0</v>
      </c>
      <c r="T224">
        <v>0</v>
      </c>
      <c r="U224">
        <f t="shared" si="23"/>
        <v>0</v>
      </c>
      <c r="V224">
        <v>0</v>
      </c>
      <c r="W224">
        <v>0</v>
      </c>
      <c r="X224">
        <f t="shared" si="24"/>
        <v>0</v>
      </c>
      <c r="Y224">
        <v>0</v>
      </c>
      <c r="Z224">
        <v>0</v>
      </c>
      <c r="AA224">
        <f t="shared" si="25"/>
        <v>0</v>
      </c>
      <c r="AD224">
        <f t="shared" si="26"/>
        <v>108</v>
      </c>
      <c r="AE224">
        <v>2</v>
      </c>
      <c r="AF224">
        <v>110</v>
      </c>
      <c r="AG224">
        <f t="shared" si="27"/>
        <v>84</v>
      </c>
      <c r="AH224">
        <v>84</v>
      </c>
      <c r="AI224">
        <v>117</v>
      </c>
      <c r="AJ224">
        <f t="shared" si="28"/>
        <v>10</v>
      </c>
      <c r="AK224">
        <v>10</v>
      </c>
      <c r="AL224">
        <v>20</v>
      </c>
      <c r="AM224">
        <f t="shared" si="29"/>
        <v>3</v>
      </c>
      <c r="AN224">
        <v>1</v>
      </c>
      <c r="AO224">
        <v>4</v>
      </c>
      <c r="AP224">
        <f t="shared" si="30"/>
        <v>25</v>
      </c>
      <c r="AQ224">
        <v>6</v>
      </c>
      <c r="AR224">
        <v>31</v>
      </c>
      <c r="AS224">
        <f t="shared" si="31"/>
        <v>694</v>
      </c>
      <c r="AT224">
        <v>694</v>
      </c>
      <c r="AU224">
        <v>809</v>
      </c>
      <c r="AV224">
        <f t="shared" si="32"/>
        <v>10</v>
      </c>
      <c r="AW224">
        <v>9</v>
      </c>
      <c r="AX224">
        <v>19</v>
      </c>
      <c r="AY224">
        <f t="shared" si="33"/>
        <v>136</v>
      </c>
      <c r="AZ224">
        <v>91</v>
      </c>
      <c r="BA224">
        <v>227</v>
      </c>
      <c r="BB224">
        <f t="shared" si="34"/>
        <v>48</v>
      </c>
      <c r="BC224">
        <v>48</v>
      </c>
      <c r="BD224">
        <v>96</v>
      </c>
      <c r="BE224">
        <f t="shared" si="35"/>
        <v>0</v>
      </c>
    </row>
    <row r="225" spans="1:59" x14ac:dyDescent="0.2">
      <c r="A225" s="213" t="s">
        <v>331</v>
      </c>
      <c r="B225">
        <f t="shared" si="18"/>
        <v>0</v>
      </c>
      <c r="E225">
        <f t="shared" si="19"/>
        <v>0</v>
      </c>
      <c r="H225">
        <v>0</v>
      </c>
      <c r="J225">
        <v>0</v>
      </c>
      <c r="L225">
        <f t="shared" si="20"/>
        <v>0</v>
      </c>
      <c r="O225">
        <f t="shared" si="21"/>
        <v>0</v>
      </c>
      <c r="R225">
        <f t="shared" si="22"/>
        <v>0</v>
      </c>
      <c r="U225">
        <f t="shared" si="23"/>
        <v>0</v>
      </c>
      <c r="X225">
        <f t="shared" si="24"/>
        <v>0</v>
      </c>
      <c r="AA225">
        <f t="shared" si="25"/>
        <v>0</v>
      </c>
      <c r="AD225">
        <f t="shared" si="26"/>
        <v>0</v>
      </c>
      <c r="AG225">
        <f t="shared" si="27"/>
        <v>0</v>
      </c>
      <c r="AJ225">
        <f t="shared" si="28"/>
        <v>0</v>
      </c>
      <c r="AM225">
        <f t="shared" si="29"/>
        <v>0</v>
      </c>
      <c r="AP225">
        <f t="shared" si="30"/>
        <v>0</v>
      </c>
      <c r="AS225">
        <f t="shared" si="31"/>
        <v>1</v>
      </c>
      <c r="AT225">
        <v>1</v>
      </c>
      <c r="AU225">
        <v>1</v>
      </c>
      <c r="AV225">
        <f t="shared" si="32"/>
        <v>0</v>
      </c>
      <c r="AY225">
        <f t="shared" si="33"/>
        <v>0</v>
      </c>
      <c r="BB225">
        <f t="shared" si="34"/>
        <v>0</v>
      </c>
      <c r="BE225">
        <f t="shared" si="35"/>
        <v>0</v>
      </c>
    </row>
    <row r="226" spans="1:59" x14ac:dyDescent="0.2">
      <c r="A226" s="213" t="s">
        <v>481</v>
      </c>
      <c r="B226">
        <f t="shared" si="18"/>
        <v>0</v>
      </c>
      <c r="E226">
        <f t="shared" si="19"/>
        <v>0</v>
      </c>
      <c r="H226">
        <v>0</v>
      </c>
      <c r="J226">
        <v>0</v>
      </c>
      <c r="L226">
        <f t="shared" si="20"/>
        <v>16</v>
      </c>
      <c r="M226">
        <v>16</v>
      </c>
      <c r="N226">
        <v>28</v>
      </c>
      <c r="O226">
        <f t="shared" si="21"/>
        <v>1</v>
      </c>
      <c r="Q226">
        <v>1</v>
      </c>
      <c r="R226">
        <f t="shared" si="22"/>
        <v>0</v>
      </c>
      <c r="U226">
        <f t="shared" si="23"/>
        <v>0</v>
      </c>
      <c r="X226">
        <f t="shared" si="24"/>
        <v>0</v>
      </c>
      <c r="AA226">
        <f t="shared" si="25"/>
        <v>0</v>
      </c>
      <c r="AD226">
        <f t="shared" si="26"/>
        <v>0</v>
      </c>
      <c r="AG226">
        <f t="shared" si="27"/>
        <v>0</v>
      </c>
      <c r="AJ226">
        <f t="shared" si="28"/>
        <v>0</v>
      </c>
      <c r="AM226">
        <f t="shared" si="29"/>
        <v>0</v>
      </c>
      <c r="AP226">
        <f t="shared" si="30"/>
        <v>0</v>
      </c>
      <c r="AS226">
        <f t="shared" si="31"/>
        <v>0</v>
      </c>
      <c r="AV226">
        <f t="shared" si="32"/>
        <v>0</v>
      </c>
      <c r="AY226">
        <f t="shared" si="33"/>
        <v>0</v>
      </c>
      <c r="BB226">
        <f t="shared" si="34"/>
        <v>0</v>
      </c>
      <c r="BE226">
        <f t="shared" si="35"/>
        <v>0</v>
      </c>
    </row>
    <row r="227" spans="1:59" x14ac:dyDescent="0.2">
      <c r="A227" s="213" t="s">
        <v>350</v>
      </c>
      <c r="B227">
        <f t="shared" si="18"/>
        <v>0</v>
      </c>
      <c r="E227">
        <f t="shared" si="19"/>
        <v>0</v>
      </c>
      <c r="H227">
        <v>0</v>
      </c>
      <c r="J227">
        <v>0</v>
      </c>
      <c r="L227">
        <f t="shared" si="20"/>
        <v>0</v>
      </c>
      <c r="O227">
        <f t="shared" si="21"/>
        <v>1</v>
      </c>
      <c r="Q227">
        <v>1</v>
      </c>
      <c r="R227">
        <f t="shared" si="22"/>
        <v>0</v>
      </c>
      <c r="U227">
        <f t="shared" si="23"/>
        <v>0</v>
      </c>
      <c r="X227">
        <f t="shared" si="24"/>
        <v>0</v>
      </c>
      <c r="Y227">
        <v>0</v>
      </c>
      <c r="Z227">
        <v>0</v>
      </c>
      <c r="AA227">
        <f t="shared" si="25"/>
        <v>130</v>
      </c>
      <c r="AB227">
        <v>61</v>
      </c>
      <c r="AC227">
        <v>191</v>
      </c>
      <c r="AD227">
        <f t="shared" si="26"/>
        <v>0</v>
      </c>
      <c r="AG227">
        <f t="shared" si="27"/>
        <v>0</v>
      </c>
      <c r="AJ227">
        <f t="shared" si="28"/>
        <v>0</v>
      </c>
      <c r="AM227">
        <f t="shared" si="29"/>
        <v>0</v>
      </c>
      <c r="AP227">
        <f t="shared" si="30"/>
        <v>0</v>
      </c>
      <c r="AS227">
        <f t="shared" si="31"/>
        <v>0</v>
      </c>
      <c r="AV227">
        <f t="shared" si="32"/>
        <v>0</v>
      </c>
      <c r="AY227">
        <f t="shared" si="33"/>
        <v>0</v>
      </c>
      <c r="BB227">
        <f t="shared" si="34"/>
        <v>1</v>
      </c>
      <c r="BD227">
        <v>1</v>
      </c>
      <c r="BE227">
        <f t="shared" si="35"/>
        <v>20</v>
      </c>
      <c r="BF227">
        <v>15</v>
      </c>
      <c r="BG227">
        <v>35</v>
      </c>
    </row>
    <row r="228" spans="1:59" x14ac:dyDescent="0.2">
      <c r="A228" s="213" t="s">
        <v>788</v>
      </c>
      <c r="B228">
        <f t="shared" si="18"/>
        <v>0</v>
      </c>
      <c r="E228">
        <f t="shared" si="19"/>
        <v>0</v>
      </c>
      <c r="H228">
        <v>0</v>
      </c>
      <c r="J228">
        <v>0</v>
      </c>
      <c r="L228">
        <f t="shared" si="20"/>
        <v>0</v>
      </c>
      <c r="O228">
        <f t="shared" si="21"/>
        <v>0</v>
      </c>
      <c r="R228">
        <f t="shared" si="22"/>
        <v>0</v>
      </c>
      <c r="U228">
        <f t="shared" si="23"/>
        <v>0</v>
      </c>
      <c r="X228">
        <f t="shared" si="24"/>
        <v>0</v>
      </c>
      <c r="AA228">
        <f t="shared" si="25"/>
        <v>0</v>
      </c>
      <c r="AD228">
        <f t="shared" si="26"/>
        <v>13</v>
      </c>
      <c r="AF228">
        <v>13</v>
      </c>
      <c r="AG228">
        <f t="shared" si="27"/>
        <v>0</v>
      </c>
      <c r="AJ228">
        <f t="shared" si="28"/>
        <v>0</v>
      </c>
      <c r="AM228">
        <f t="shared" si="29"/>
        <v>0</v>
      </c>
      <c r="AP228">
        <f t="shared" si="30"/>
        <v>0</v>
      </c>
      <c r="AS228">
        <f t="shared" si="31"/>
        <v>0</v>
      </c>
      <c r="AV228">
        <f t="shared" si="32"/>
        <v>0</v>
      </c>
      <c r="AY228">
        <f t="shared" si="33"/>
        <v>0</v>
      </c>
      <c r="BB228">
        <f t="shared" si="34"/>
        <v>0</v>
      </c>
      <c r="BE228">
        <f t="shared" si="35"/>
        <v>0</v>
      </c>
    </row>
    <row r="229" spans="1:59" x14ac:dyDescent="0.2">
      <c r="A229" s="213" t="s">
        <v>687</v>
      </c>
      <c r="B229">
        <f t="shared" si="18"/>
        <v>0</v>
      </c>
      <c r="E229">
        <f t="shared" si="19"/>
        <v>0</v>
      </c>
      <c r="H229">
        <v>0</v>
      </c>
      <c r="J229">
        <v>44</v>
      </c>
      <c r="K229">
        <v>44</v>
      </c>
      <c r="L229">
        <f t="shared" si="20"/>
        <v>145</v>
      </c>
      <c r="M229">
        <v>98</v>
      </c>
      <c r="N229">
        <v>243</v>
      </c>
      <c r="O229">
        <f t="shared" si="21"/>
        <v>0</v>
      </c>
      <c r="R229">
        <f t="shared" si="22"/>
        <v>0</v>
      </c>
      <c r="U229">
        <f t="shared" si="23"/>
        <v>0</v>
      </c>
      <c r="X229">
        <f t="shared" si="24"/>
        <v>0</v>
      </c>
      <c r="AA229">
        <f t="shared" si="25"/>
        <v>0</v>
      </c>
      <c r="AD229">
        <f t="shared" si="26"/>
        <v>0</v>
      </c>
      <c r="AG229">
        <f t="shared" si="27"/>
        <v>0</v>
      </c>
      <c r="AJ229">
        <f t="shared" si="28"/>
        <v>0</v>
      </c>
      <c r="AM229">
        <f t="shared" si="29"/>
        <v>0</v>
      </c>
      <c r="AP229">
        <f t="shared" si="30"/>
        <v>0</v>
      </c>
      <c r="AS229">
        <f t="shared" si="31"/>
        <v>30</v>
      </c>
      <c r="AT229">
        <v>23</v>
      </c>
      <c r="AU229">
        <v>53</v>
      </c>
      <c r="AV229">
        <f t="shared" si="32"/>
        <v>1</v>
      </c>
      <c r="AX229">
        <v>1</v>
      </c>
      <c r="AY229">
        <f t="shared" si="33"/>
        <v>0</v>
      </c>
      <c r="BB229">
        <f t="shared" si="34"/>
        <v>18</v>
      </c>
      <c r="BC229">
        <v>10</v>
      </c>
      <c r="BD229">
        <v>28</v>
      </c>
      <c r="BE229">
        <f t="shared" si="35"/>
        <v>0</v>
      </c>
    </row>
    <row r="230" spans="1:59" x14ac:dyDescent="0.2">
      <c r="A230" s="213" t="s">
        <v>189</v>
      </c>
      <c r="B230">
        <f t="shared" si="18"/>
        <v>496</v>
      </c>
      <c r="C230">
        <v>496</v>
      </c>
      <c r="D230">
        <v>988</v>
      </c>
      <c r="E230">
        <f t="shared" si="19"/>
        <v>0</v>
      </c>
      <c r="H230">
        <v>433</v>
      </c>
      <c r="I230">
        <v>433</v>
      </c>
      <c r="J230">
        <v>0</v>
      </c>
      <c r="L230">
        <f t="shared" si="20"/>
        <v>0</v>
      </c>
      <c r="O230">
        <f t="shared" si="21"/>
        <v>0</v>
      </c>
      <c r="R230">
        <f t="shared" si="22"/>
        <v>0</v>
      </c>
      <c r="U230">
        <f t="shared" si="23"/>
        <v>0</v>
      </c>
      <c r="X230">
        <f t="shared" si="24"/>
        <v>0</v>
      </c>
      <c r="AA230">
        <f t="shared" si="25"/>
        <v>0</v>
      </c>
      <c r="AD230">
        <f t="shared" si="26"/>
        <v>0</v>
      </c>
      <c r="AG230">
        <f t="shared" si="27"/>
        <v>0</v>
      </c>
      <c r="AJ230">
        <f t="shared" si="28"/>
        <v>193</v>
      </c>
      <c r="AK230">
        <v>93</v>
      </c>
      <c r="AL230">
        <v>286</v>
      </c>
      <c r="AM230">
        <f t="shared" si="29"/>
        <v>0</v>
      </c>
      <c r="AP230">
        <f t="shared" si="30"/>
        <v>0</v>
      </c>
      <c r="AS230">
        <f t="shared" si="31"/>
        <v>0</v>
      </c>
      <c r="AV230">
        <f t="shared" si="32"/>
        <v>0</v>
      </c>
      <c r="AY230">
        <f t="shared" si="33"/>
        <v>0</v>
      </c>
      <c r="BB230">
        <f t="shared" si="34"/>
        <v>0</v>
      </c>
      <c r="BE230">
        <f t="shared" si="35"/>
        <v>0</v>
      </c>
    </row>
    <row r="231" spans="1:59" x14ac:dyDescent="0.2">
      <c r="A231" s="213" t="s">
        <v>268</v>
      </c>
      <c r="B231">
        <f t="shared" si="18"/>
        <v>364</v>
      </c>
      <c r="C231">
        <v>9</v>
      </c>
      <c r="D231">
        <v>373</v>
      </c>
      <c r="E231">
        <f t="shared" si="19"/>
        <v>0</v>
      </c>
      <c r="H231">
        <v>2</v>
      </c>
      <c r="I231">
        <v>2</v>
      </c>
      <c r="J231">
        <v>0</v>
      </c>
      <c r="L231">
        <f t="shared" si="20"/>
        <v>0</v>
      </c>
      <c r="O231">
        <f t="shared" si="21"/>
        <v>0</v>
      </c>
      <c r="R231">
        <f t="shared" si="22"/>
        <v>0</v>
      </c>
      <c r="U231">
        <f t="shared" si="23"/>
        <v>0</v>
      </c>
      <c r="X231">
        <f t="shared" si="24"/>
        <v>0</v>
      </c>
      <c r="AA231">
        <f t="shared" si="25"/>
        <v>0</v>
      </c>
      <c r="AD231">
        <f t="shared" si="26"/>
        <v>0</v>
      </c>
      <c r="AG231">
        <f t="shared" si="27"/>
        <v>0</v>
      </c>
      <c r="AJ231">
        <f t="shared" si="28"/>
        <v>37</v>
      </c>
      <c r="AL231">
        <v>37</v>
      </c>
      <c r="AM231">
        <f t="shared" si="29"/>
        <v>0</v>
      </c>
      <c r="AP231">
        <f t="shared" si="30"/>
        <v>0</v>
      </c>
      <c r="AS231">
        <f t="shared" si="31"/>
        <v>0</v>
      </c>
      <c r="AV231">
        <f t="shared" si="32"/>
        <v>0</v>
      </c>
      <c r="AY231">
        <f t="shared" si="33"/>
        <v>0</v>
      </c>
      <c r="BB231">
        <f t="shared" si="34"/>
        <v>0</v>
      </c>
      <c r="BE231">
        <f t="shared" si="35"/>
        <v>0</v>
      </c>
    </row>
    <row r="232" spans="1:59" x14ac:dyDescent="0.2">
      <c r="A232" s="213" t="s">
        <v>980</v>
      </c>
      <c r="B232">
        <f t="shared" si="18"/>
        <v>0</v>
      </c>
      <c r="E232">
        <f t="shared" si="19"/>
        <v>0</v>
      </c>
      <c r="H232">
        <v>0</v>
      </c>
      <c r="J232">
        <v>0</v>
      </c>
      <c r="L232">
        <f t="shared" si="20"/>
        <v>0</v>
      </c>
      <c r="O232">
        <f t="shared" si="21"/>
        <v>1</v>
      </c>
      <c r="Q232">
        <v>1</v>
      </c>
      <c r="R232">
        <f t="shared" si="22"/>
        <v>0</v>
      </c>
      <c r="U232">
        <f t="shared" si="23"/>
        <v>0</v>
      </c>
      <c r="X232">
        <f t="shared" si="24"/>
        <v>0</v>
      </c>
      <c r="AA232">
        <f t="shared" si="25"/>
        <v>1</v>
      </c>
      <c r="AC232">
        <v>1</v>
      </c>
      <c r="AD232">
        <f t="shared" si="26"/>
        <v>0</v>
      </c>
      <c r="AG232">
        <f t="shared" si="27"/>
        <v>0</v>
      </c>
      <c r="AJ232">
        <f t="shared" si="28"/>
        <v>0</v>
      </c>
      <c r="AM232">
        <f t="shared" si="29"/>
        <v>0</v>
      </c>
      <c r="AP232">
        <f t="shared" si="30"/>
        <v>0</v>
      </c>
      <c r="AS232">
        <f t="shared" si="31"/>
        <v>0</v>
      </c>
      <c r="AV232">
        <f t="shared" si="32"/>
        <v>0</v>
      </c>
      <c r="AY232">
        <f t="shared" si="33"/>
        <v>1</v>
      </c>
      <c r="AZ232">
        <v>1</v>
      </c>
      <c r="BA232">
        <v>1</v>
      </c>
      <c r="BB232">
        <f t="shared" si="34"/>
        <v>0</v>
      </c>
      <c r="BE232">
        <f t="shared" si="35"/>
        <v>0</v>
      </c>
    </row>
    <row r="233" spans="1:59" x14ac:dyDescent="0.2">
      <c r="A233" s="213" t="s">
        <v>309</v>
      </c>
      <c r="B233">
        <f t="shared" si="18"/>
        <v>6</v>
      </c>
      <c r="D233">
        <v>6</v>
      </c>
      <c r="E233">
        <f t="shared" si="19"/>
        <v>0</v>
      </c>
      <c r="H233">
        <v>7</v>
      </c>
      <c r="I233">
        <v>7</v>
      </c>
      <c r="J233">
        <v>0</v>
      </c>
      <c r="L233">
        <f t="shared" si="20"/>
        <v>0</v>
      </c>
      <c r="O233">
        <f t="shared" si="21"/>
        <v>0</v>
      </c>
      <c r="R233">
        <f t="shared" si="22"/>
        <v>0</v>
      </c>
      <c r="U233">
        <f t="shared" si="23"/>
        <v>0</v>
      </c>
      <c r="X233">
        <f t="shared" si="24"/>
        <v>0</v>
      </c>
      <c r="AA233">
        <f t="shared" si="25"/>
        <v>0</v>
      </c>
      <c r="AD233">
        <f t="shared" si="26"/>
        <v>0</v>
      </c>
      <c r="AG233">
        <f t="shared" si="27"/>
        <v>0</v>
      </c>
      <c r="AJ233">
        <f t="shared" si="28"/>
        <v>0</v>
      </c>
      <c r="AM233">
        <f t="shared" si="29"/>
        <v>0</v>
      </c>
      <c r="AP233">
        <f t="shared" si="30"/>
        <v>0</v>
      </c>
      <c r="AS233">
        <f t="shared" si="31"/>
        <v>0</v>
      </c>
      <c r="AV233">
        <f t="shared" si="32"/>
        <v>4</v>
      </c>
      <c r="AW233">
        <v>2</v>
      </c>
      <c r="AX233">
        <v>6</v>
      </c>
      <c r="AY233">
        <f t="shared" si="33"/>
        <v>0</v>
      </c>
      <c r="BB233">
        <f t="shared" si="34"/>
        <v>0</v>
      </c>
      <c r="BE233">
        <f t="shared" si="35"/>
        <v>0</v>
      </c>
    </row>
    <row r="234" spans="1:59" x14ac:dyDescent="0.2">
      <c r="A234" s="213" t="s">
        <v>487</v>
      </c>
      <c r="B234">
        <f t="shared" si="18"/>
        <v>0</v>
      </c>
      <c r="E234">
        <f t="shared" si="19"/>
        <v>0</v>
      </c>
      <c r="H234">
        <v>0</v>
      </c>
      <c r="J234">
        <v>0</v>
      </c>
      <c r="L234">
        <f t="shared" si="20"/>
        <v>0</v>
      </c>
      <c r="O234">
        <f t="shared" si="21"/>
        <v>19</v>
      </c>
      <c r="P234">
        <v>1</v>
      </c>
      <c r="Q234">
        <v>20</v>
      </c>
      <c r="R234">
        <f t="shared" si="22"/>
        <v>0</v>
      </c>
      <c r="U234">
        <f t="shared" si="23"/>
        <v>0</v>
      </c>
      <c r="X234">
        <f t="shared" si="24"/>
        <v>0</v>
      </c>
      <c r="AA234">
        <f t="shared" si="25"/>
        <v>0</v>
      </c>
      <c r="AD234">
        <f t="shared" si="26"/>
        <v>1</v>
      </c>
      <c r="AF234">
        <v>1</v>
      </c>
      <c r="AG234">
        <f t="shared" si="27"/>
        <v>0</v>
      </c>
      <c r="AJ234">
        <f t="shared" si="28"/>
        <v>0</v>
      </c>
      <c r="AM234">
        <f t="shared" si="29"/>
        <v>0</v>
      </c>
      <c r="AP234">
        <f t="shared" si="30"/>
        <v>0</v>
      </c>
      <c r="AS234">
        <f t="shared" si="31"/>
        <v>0</v>
      </c>
      <c r="AV234">
        <f t="shared" si="32"/>
        <v>0</v>
      </c>
      <c r="AY234">
        <f t="shared" si="33"/>
        <v>0</v>
      </c>
      <c r="BB234">
        <f t="shared" si="34"/>
        <v>0</v>
      </c>
      <c r="BE234">
        <f t="shared" si="35"/>
        <v>0</v>
      </c>
    </row>
    <row r="235" spans="1:59" x14ac:dyDescent="0.2">
      <c r="A235" s="213" t="s">
        <v>603</v>
      </c>
      <c r="B235">
        <f t="shared" si="18"/>
        <v>1</v>
      </c>
      <c r="D235">
        <v>1</v>
      </c>
      <c r="E235">
        <f t="shared" si="19"/>
        <v>0</v>
      </c>
      <c r="H235">
        <v>0</v>
      </c>
      <c r="J235">
        <v>0</v>
      </c>
      <c r="L235">
        <f t="shared" si="20"/>
        <v>0</v>
      </c>
      <c r="O235">
        <f t="shared" si="21"/>
        <v>0</v>
      </c>
      <c r="R235">
        <f t="shared" si="22"/>
        <v>0</v>
      </c>
      <c r="U235">
        <f t="shared" si="23"/>
        <v>0</v>
      </c>
      <c r="X235">
        <f t="shared" si="24"/>
        <v>0</v>
      </c>
      <c r="AA235">
        <f t="shared" si="25"/>
        <v>0</v>
      </c>
      <c r="AD235">
        <f t="shared" si="26"/>
        <v>0</v>
      </c>
      <c r="AG235">
        <f t="shared" si="27"/>
        <v>0</v>
      </c>
      <c r="AJ235">
        <f t="shared" si="28"/>
        <v>0</v>
      </c>
      <c r="AM235">
        <f t="shared" si="29"/>
        <v>0</v>
      </c>
      <c r="AP235">
        <f t="shared" si="30"/>
        <v>0</v>
      </c>
      <c r="AS235">
        <f t="shared" si="31"/>
        <v>0</v>
      </c>
      <c r="AV235">
        <f t="shared" si="32"/>
        <v>0</v>
      </c>
      <c r="AY235">
        <f t="shared" si="33"/>
        <v>0</v>
      </c>
      <c r="BB235">
        <f t="shared" si="34"/>
        <v>0</v>
      </c>
      <c r="BE235">
        <f t="shared" si="35"/>
        <v>0</v>
      </c>
    </row>
    <row r="236" spans="1:59" x14ac:dyDescent="0.2">
      <c r="A236" s="213" t="s">
        <v>482</v>
      </c>
      <c r="B236">
        <f t="shared" si="18"/>
        <v>0</v>
      </c>
      <c r="E236">
        <f t="shared" si="19"/>
        <v>0</v>
      </c>
      <c r="H236">
        <v>10</v>
      </c>
      <c r="I236">
        <v>10</v>
      </c>
      <c r="J236">
        <v>0</v>
      </c>
      <c r="L236">
        <f t="shared" si="20"/>
        <v>6</v>
      </c>
      <c r="M236">
        <v>3</v>
      </c>
      <c r="N236">
        <v>9</v>
      </c>
      <c r="O236">
        <f t="shared" si="21"/>
        <v>2</v>
      </c>
      <c r="P236">
        <v>2</v>
      </c>
      <c r="Q236">
        <v>4</v>
      </c>
      <c r="R236">
        <f t="shared" si="22"/>
        <v>0</v>
      </c>
      <c r="U236">
        <f t="shared" si="23"/>
        <v>0</v>
      </c>
      <c r="X236">
        <f t="shared" si="24"/>
        <v>0</v>
      </c>
      <c r="AA236">
        <f t="shared" si="25"/>
        <v>1</v>
      </c>
      <c r="AB236">
        <v>1</v>
      </c>
      <c r="AC236">
        <v>1</v>
      </c>
      <c r="AD236">
        <f t="shared" si="26"/>
        <v>0</v>
      </c>
      <c r="AG236">
        <f t="shared" si="27"/>
        <v>0</v>
      </c>
      <c r="AJ236">
        <f t="shared" si="28"/>
        <v>0</v>
      </c>
      <c r="AM236">
        <f t="shared" si="29"/>
        <v>0</v>
      </c>
      <c r="AP236">
        <f t="shared" si="30"/>
        <v>1</v>
      </c>
      <c r="AR236">
        <v>1</v>
      </c>
      <c r="AS236">
        <f t="shared" si="31"/>
        <v>5</v>
      </c>
      <c r="AU236">
        <v>5</v>
      </c>
      <c r="AV236">
        <f t="shared" si="32"/>
        <v>0</v>
      </c>
      <c r="AY236">
        <f t="shared" si="33"/>
        <v>0</v>
      </c>
      <c r="BB236">
        <f t="shared" si="34"/>
        <v>0</v>
      </c>
      <c r="BE236">
        <f t="shared" si="35"/>
        <v>0</v>
      </c>
    </row>
    <row r="237" spans="1:59" x14ac:dyDescent="0.2">
      <c r="A237" s="213" t="s">
        <v>494</v>
      </c>
      <c r="B237">
        <f t="shared" si="18"/>
        <v>0</v>
      </c>
      <c r="E237">
        <f t="shared" si="19"/>
        <v>0</v>
      </c>
      <c r="H237">
        <v>0</v>
      </c>
      <c r="J237">
        <v>0</v>
      </c>
      <c r="L237">
        <f t="shared" si="20"/>
        <v>0</v>
      </c>
      <c r="O237">
        <f t="shared" si="21"/>
        <v>0</v>
      </c>
      <c r="R237">
        <f t="shared" si="22"/>
        <v>0</v>
      </c>
      <c r="U237">
        <f t="shared" si="23"/>
        <v>0</v>
      </c>
      <c r="X237">
        <f t="shared" si="24"/>
        <v>1</v>
      </c>
      <c r="Y237">
        <v>1</v>
      </c>
      <c r="Z237">
        <v>1</v>
      </c>
      <c r="AA237">
        <f t="shared" si="25"/>
        <v>3</v>
      </c>
      <c r="AB237">
        <v>3</v>
      </c>
      <c r="AC237">
        <v>3</v>
      </c>
      <c r="AD237">
        <f t="shared" si="26"/>
        <v>0</v>
      </c>
      <c r="AG237">
        <f t="shared" si="27"/>
        <v>0</v>
      </c>
      <c r="AJ237">
        <f t="shared" si="28"/>
        <v>0</v>
      </c>
      <c r="AM237">
        <f t="shared" si="29"/>
        <v>0</v>
      </c>
      <c r="AP237">
        <f t="shared" si="30"/>
        <v>0</v>
      </c>
      <c r="AS237">
        <f t="shared" si="31"/>
        <v>0</v>
      </c>
      <c r="AV237">
        <f t="shared" si="32"/>
        <v>0</v>
      </c>
      <c r="AY237">
        <f t="shared" si="33"/>
        <v>0</v>
      </c>
      <c r="BB237">
        <f t="shared" si="34"/>
        <v>0</v>
      </c>
      <c r="BE237">
        <f t="shared" si="35"/>
        <v>0</v>
      </c>
    </row>
    <row r="238" spans="1:59" x14ac:dyDescent="0.2">
      <c r="A238" s="213" t="s">
        <v>981</v>
      </c>
      <c r="B238">
        <f>MAX(B98:C98)</f>
        <v>0</v>
      </c>
      <c r="E238">
        <f>MAX(E98:F98)</f>
        <v>0</v>
      </c>
      <c r="H238">
        <v>0</v>
      </c>
      <c r="J238">
        <v>0</v>
      </c>
      <c r="L238">
        <f>MAX(L98:M98)</f>
        <v>0</v>
      </c>
      <c r="O238">
        <f>MAX(O98:P98)</f>
        <v>0</v>
      </c>
      <c r="R238">
        <f>MAX(R98:S98)</f>
        <v>0</v>
      </c>
      <c r="U238">
        <f>MAX(U98:V98)</f>
        <v>0</v>
      </c>
      <c r="X238">
        <f>MAX(X98:Y98)</f>
        <v>0</v>
      </c>
      <c r="AA238">
        <f>MAX(AA98:AB98)</f>
        <v>0</v>
      </c>
      <c r="AD238">
        <f>MAX(AD98:AE98)</f>
        <v>0</v>
      </c>
      <c r="AG238">
        <f>MAX(AG98:AH98)</f>
        <v>0</v>
      </c>
      <c r="AJ238">
        <f>MAX(AJ98:AK98)</f>
        <v>0</v>
      </c>
      <c r="AM238">
        <f>MAX(AM98:AN98)</f>
        <v>0</v>
      </c>
      <c r="AP238">
        <f>MAX(AP98:AQ98)</f>
        <v>0</v>
      </c>
      <c r="AS238">
        <f>MAX(AS98:AT98)</f>
        <v>0</v>
      </c>
      <c r="AV238">
        <f>MAX(AV98:AW98)</f>
        <v>0</v>
      </c>
      <c r="AY238">
        <f>MAX(AY98:AZ98)</f>
        <v>0</v>
      </c>
      <c r="BB238">
        <f>MAX(BB98:BC98)</f>
        <v>0</v>
      </c>
      <c r="BE238">
        <f>MAX(BE98:BF98)</f>
        <v>2</v>
      </c>
      <c r="BG238">
        <v>2</v>
      </c>
    </row>
    <row r="239" spans="1:59" x14ac:dyDescent="0.2">
      <c r="A239" s="213" t="s">
        <v>276</v>
      </c>
      <c r="B239">
        <f t="shared" ref="B239:B280" si="36">MAX(B99:C99)</f>
        <v>0</v>
      </c>
      <c r="E239">
        <f t="shared" ref="E239:E280" si="37">MAX(E99:F99)</f>
        <v>0</v>
      </c>
      <c r="H239">
        <v>0</v>
      </c>
      <c r="J239">
        <v>0</v>
      </c>
      <c r="L239">
        <f t="shared" ref="L239:L280" si="38">MAX(L99:M99)</f>
        <v>0</v>
      </c>
      <c r="O239">
        <f t="shared" ref="O239:O280" si="39">MAX(O99:P99)</f>
        <v>0</v>
      </c>
      <c r="R239">
        <f t="shared" ref="R239:R280" si="40">MAX(R99:S99)</f>
        <v>0</v>
      </c>
      <c r="U239">
        <f t="shared" ref="U239:U280" si="41">MAX(U99:V99)</f>
        <v>0</v>
      </c>
      <c r="X239">
        <f t="shared" ref="X239:X280" si="42">MAX(X99:Y99)</f>
        <v>0</v>
      </c>
      <c r="AA239">
        <f t="shared" ref="AA239:AA280" si="43">MAX(AA99:AB99)</f>
        <v>0</v>
      </c>
      <c r="AD239">
        <f t="shared" ref="AD239:AD280" si="44">MAX(AD99:AE99)</f>
        <v>0</v>
      </c>
      <c r="AG239">
        <f t="shared" ref="AG239:AG280" si="45">MAX(AG99:AH99)</f>
        <v>0</v>
      </c>
      <c r="AJ239">
        <f t="shared" ref="AJ239:AJ280" si="46">MAX(AJ99:AK99)</f>
        <v>0</v>
      </c>
      <c r="AM239">
        <f t="shared" ref="AM239:AM280" si="47">MAX(AM99:AN99)</f>
        <v>0</v>
      </c>
      <c r="AN239">
        <v>0</v>
      </c>
      <c r="AO239">
        <v>0</v>
      </c>
      <c r="AP239">
        <f t="shared" ref="AP239:AP280" si="48">MAX(AP99:AQ99)</f>
        <v>0</v>
      </c>
      <c r="AS239">
        <f t="shared" ref="AS239:AS280" si="49">MAX(AS99:AT99)</f>
        <v>0</v>
      </c>
      <c r="AV239">
        <f t="shared" ref="AV239:AV280" si="50">MAX(AV99:AW99)</f>
        <v>0</v>
      </c>
      <c r="AY239">
        <f t="shared" ref="AY239:AY280" si="51">MAX(AY99:AZ99)</f>
        <v>0</v>
      </c>
      <c r="BB239">
        <f t="shared" ref="BB239:BB280" si="52">MAX(BB99:BC99)</f>
        <v>0</v>
      </c>
      <c r="BE239">
        <f t="shared" ref="BE239:BE280" si="53">MAX(BE99:BF99)</f>
        <v>0</v>
      </c>
    </row>
    <row r="240" spans="1:59" x14ac:dyDescent="0.2">
      <c r="A240" s="213" t="s">
        <v>477</v>
      </c>
      <c r="B240">
        <f t="shared" si="36"/>
        <v>0</v>
      </c>
      <c r="E240">
        <f t="shared" si="37"/>
        <v>8</v>
      </c>
      <c r="G240">
        <v>8</v>
      </c>
      <c r="H240">
        <v>0</v>
      </c>
      <c r="J240">
        <v>0</v>
      </c>
      <c r="L240">
        <f t="shared" si="38"/>
        <v>26</v>
      </c>
      <c r="M240">
        <v>26</v>
      </c>
      <c r="N240">
        <v>48</v>
      </c>
      <c r="O240">
        <f t="shared" si="39"/>
        <v>6</v>
      </c>
      <c r="P240">
        <v>4</v>
      </c>
      <c r="Q240">
        <v>10</v>
      </c>
      <c r="R240">
        <f t="shared" si="40"/>
        <v>0</v>
      </c>
      <c r="U240">
        <f t="shared" si="41"/>
        <v>0</v>
      </c>
      <c r="X240">
        <f t="shared" si="42"/>
        <v>0</v>
      </c>
      <c r="AA240">
        <f t="shared" si="43"/>
        <v>0</v>
      </c>
      <c r="AD240">
        <f t="shared" si="44"/>
        <v>0</v>
      </c>
      <c r="AG240">
        <f t="shared" si="45"/>
        <v>0</v>
      </c>
      <c r="AJ240">
        <f t="shared" si="46"/>
        <v>0</v>
      </c>
      <c r="AM240">
        <f t="shared" si="47"/>
        <v>0</v>
      </c>
      <c r="AP240">
        <f t="shared" si="48"/>
        <v>6</v>
      </c>
      <c r="AR240">
        <v>6</v>
      </c>
      <c r="AS240">
        <f t="shared" si="49"/>
        <v>38</v>
      </c>
      <c r="AT240">
        <v>38</v>
      </c>
      <c r="AU240">
        <v>50</v>
      </c>
      <c r="AV240">
        <f t="shared" si="50"/>
        <v>0</v>
      </c>
      <c r="AY240">
        <f t="shared" si="51"/>
        <v>0</v>
      </c>
      <c r="BB240">
        <f t="shared" si="52"/>
        <v>1</v>
      </c>
      <c r="BD240">
        <v>1</v>
      </c>
      <c r="BE240">
        <f t="shared" si="53"/>
        <v>0</v>
      </c>
    </row>
    <row r="241" spans="1:59" x14ac:dyDescent="0.2">
      <c r="A241" s="213" t="s">
        <v>137</v>
      </c>
      <c r="B241">
        <f t="shared" si="36"/>
        <v>0</v>
      </c>
      <c r="E241">
        <f t="shared" si="37"/>
        <v>0</v>
      </c>
      <c r="H241">
        <v>0</v>
      </c>
      <c r="J241">
        <v>0</v>
      </c>
      <c r="L241">
        <f t="shared" si="38"/>
        <v>0</v>
      </c>
      <c r="O241">
        <f t="shared" si="39"/>
        <v>0</v>
      </c>
      <c r="R241">
        <f t="shared" si="40"/>
        <v>0</v>
      </c>
      <c r="U241">
        <f t="shared" si="41"/>
        <v>0</v>
      </c>
      <c r="X241">
        <f t="shared" si="42"/>
        <v>0</v>
      </c>
      <c r="AA241">
        <f t="shared" si="43"/>
        <v>0</v>
      </c>
      <c r="AD241">
        <f t="shared" si="44"/>
        <v>0</v>
      </c>
      <c r="AG241">
        <f t="shared" si="45"/>
        <v>0</v>
      </c>
      <c r="AJ241">
        <f t="shared" si="46"/>
        <v>0</v>
      </c>
      <c r="AM241">
        <f t="shared" si="47"/>
        <v>0</v>
      </c>
      <c r="AP241">
        <f t="shared" si="48"/>
        <v>0</v>
      </c>
      <c r="AS241">
        <f t="shared" si="49"/>
        <v>0</v>
      </c>
      <c r="AV241">
        <f t="shared" si="50"/>
        <v>6</v>
      </c>
      <c r="AW241">
        <v>6</v>
      </c>
      <c r="AX241">
        <v>12</v>
      </c>
      <c r="AY241">
        <f t="shared" si="51"/>
        <v>2</v>
      </c>
      <c r="AZ241">
        <v>2</v>
      </c>
      <c r="BA241">
        <v>4</v>
      </c>
      <c r="BB241">
        <f t="shared" si="52"/>
        <v>0</v>
      </c>
      <c r="BE241">
        <f t="shared" si="53"/>
        <v>0</v>
      </c>
    </row>
    <row r="242" spans="1:59" x14ac:dyDescent="0.2">
      <c r="A242" s="213" t="s">
        <v>510</v>
      </c>
      <c r="B242">
        <f t="shared" si="36"/>
        <v>0</v>
      </c>
      <c r="E242">
        <f t="shared" si="37"/>
        <v>0</v>
      </c>
      <c r="H242">
        <v>0</v>
      </c>
      <c r="J242">
        <v>0</v>
      </c>
      <c r="L242">
        <f t="shared" si="38"/>
        <v>0</v>
      </c>
      <c r="O242">
        <f t="shared" si="39"/>
        <v>0</v>
      </c>
      <c r="R242">
        <f t="shared" si="40"/>
        <v>0</v>
      </c>
      <c r="U242">
        <f t="shared" si="41"/>
        <v>0</v>
      </c>
      <c r="X242">
        <f t="shared" si="42"/>
        <v>0</v>
      </c>
      <c r="AA242">
        <f t="shared" si="43"/>
        <v>12</v>
      </c>
      <c r="AB242">
        <v>6</v>
      </c>
      <c r="AC242">
        <v>18</v>
      </c>
      <c r="AD242">
        <f t="shared" si="44"/>
        <v>0</v>
      </c>
      <c r="AG242">
        <f t="shared" si="45"/>
        <v>0</v>
      </c>
      <c r="AJ242">
        <f t="shared" si="46"/>
        <v>0</v>
      </c>
      <c r="AM242">
        <f t="shared" si="47"/>
        <v>0</v>
      </c>
      <c r="AP242">
        <f t="shared" si="48"/>
        <v>0</v>
      </c>
      <c r="AS242">
        <f t="shared" si="49"/>
        <v>0</v>
      </c>
      <c r="AV242">
        <f t="shared" si="50"/>
        <v>0</v>
      </c>
      <c r="AY242">
        <f t="shared" si="51"/>
        <v>0</v>
      </c>
      <c r="BB242">
        <f t="shared" si="52"/>
        <v>0</v>
      </c>
      <c r="BE242">
        <f t="shared" si="53"/>
        <v>0</v>
      </c>
    </row>
    <row r="243" spans="1:59" x14ac:dyDescent="0.2">
      <c r="A243" s="213" t="s">
        <v>275</v>
      </c>
      <c r="B243">
        <f t="shared" si="36"/>
        <v>0</v>
      </c>
      <c r="E243">
        <f t="shared" si="37"/>
        <v>0</v>
      </c>
      <c r="H243">
        <v>3</v>
      </c>
      <c r="I243">
        <v>3</v>
      </c>
      <c r="J243">
        <v>0</v>
      </c>
      <c r="L243">
        <f t="shared" si="38"/>
        <v>0</v>
      </c>
      <c r="O243">
        <f t="shared" si="39"/>
        <v>0</v>
      </c>
      <c r="R243">
        <f t="shared" si="40"/>
        <v>0</v>
      </c>
      <c r="U243">
        <f t="shared" si="41"/>
        <v>0</v>
      </c>
      <c r="X243">
        <f t="shared" si="42"/>
        <v>0</v>
      </c>
      <c r="AA243">
        <f t="shared" si="43"/>
        <v>0</v>
      </c>
      <c r="AD243">
        <f t="shared" si="44"/>
        <v>1</v>
      </c>
      <c r="AE243">
        <v>1</v>
      </c>
      <c r="AF243">
        <v>2</v>
      </c>
      <c r="AG243">
        <f t="shared" si="45"/>
        <v>0</v>
      </c>
      <c r="AJ243">
        <f t="shared" si="46"/>
        <v>0</v>
      </c>
      <c r="AM243">
        <f t="shared" si="47"/>
        <v>0</v>
      </c>
      <c r="AP243">
        <f t="shared" si="48"/>
        <v>24</v>
      </c>
      <c r="AQ243">
        <v>14</v>
      </c>
      <c r="AR243">
        <v>38</v>
      </c>
      <c r="AS243">
        <f t="shared" si="49"/>
        <v>0</v>
      </c>
      <c r="AV243">
        <f t="shared" si="50"/>
        <v>0</v>
      </c>
      <c r="AY243">
        <f t="shared" si="51"/>
        <v>0</v>
      </c>
      <c r="BB243">
        <f t="shared" si="52"/>
        <v>54</v>
      </c>
      <c r="BC243">
        <v>54</v>
      </c>
      <c r="BD243">
        <v>99</v>
      </c>
      <c r="BE243">
        <f t="shared" si="53"/>
        <v>0</v>
      </c>
    </row>
    <row r="244" spans="1:59" x14ac:dyDescent="0.2">
      <c r="A244" s="213" t="s">
        <v>982</v>
      </c>
      <c r="B244">
        <f t="shared" si="36"/>
        <v>7</v>
      </c>
      <c r="C244">
        <v>1</v>
      </c>
      <c r="D244">
        <v>8</v>
      </c>
      <c r="E244">
        <f t="shared" si="37"/>
        <v>0</v>
      </c>
      <c r="H244">
        <v>0</v>
      </c>
      <c r="J244">
        <v>0</v>
      </c>
      <c r="L244">
        <f t="shared" si="38"/>
        <v>0</v>
      </c>
      <c r="O244">
        <f t="shared" si="39"/>
        <v>0</v>
      </c>
      <c r="R244">
        <f t="shared" si="40"/>
        <v>0</v>
      </c>
      <c r="U244">
        <f t="shared" si="41"/>
        <v>0</v>
      </c>
      <c r="X244">
        <f t="shared" si="42"/>
        <v>0</v>
      </c>
      <c r="AA244">
        <f t="shared" si="43"/>
        <v>0</v>
      </c>
      <c r="AD244">
        <f t="shared" si="44"/>
        <v>0</v>
      </c>
      <c r="AG244">
        <f t="shared" si="45"/>
        <v>0</v>
      </c>
      <c r="AJ244">
        <f t="shared" si="46"/>
        <v>0</v>
      </c>
      <c r="AM244">
        <f t="shared" si="47"/>
        <v>0</v>
      </c>
      <c r="AP244">
        <f t="shared" si="48"/>
        <v>0</v>
      </c>
      <c r="AS244">
        <f t="shared" si="49"/>
        <v>0</v>
      </c>
      <c r="AV244">
        <f t="shared" si="50"/>
        <v>0</v>
      </c>
      <c r="AY244">
        <f t="shared" si="51"/>
        <v>0</v>
      </c>
      <c r="BB244">
        <f t="shared" si="52"/>
        <v>0</v>
      </c>
      <c r="BE244">
        <f t="shared" si="53"/>
        <v>0</v>
      </c>
    </row>
    <row r="245" spans="1:59" x14ac:dyDescent="0.2">
      <c r="A245" s="213" t="s">
        <v>807</v>
      </c>
      <c r="B245">
        <f t="shared" si="36"/>
        <v>17</v>
      </c>
      <c r="D245">
        <v>17</v>
      </c>
      <c r="E245">
        <f t="shared" si="37"/>
        <v>0</v>
      </c>
      <c r="H245">
        <v>0</v>
      </c>
      <c r="J245">
        <v>0</v>
      </c>
      <c r="L245">
        <f t="shared" si="38"/>
        <v>0</v>
      </c>
      <c r="O245">
        <f t="shared" si="39"/>
        <v>0</v>
      </c>
      <c r="R245">
        <f t="shared" si="40"/>
        <v>0</v>
      </c>
      <c r="U245">
        <f t="shared" si="41"/>
        <v>0</v>
      </c>
      <c r="X245">
        <f t="shared" si="42"/>
        <v>0</v>
      </c>
      <c r="AA245">
        <f t="shared" si="43"/>
        <v>0</v>
      </c>
      <c r="AD245">
        <f t="shared" si="44"/>
        <v>0</v>
      </c>
      <c r="AG245">
        <f t="shared" si="45"/>
        <v>0</v>
      </c>
      <c r="AJ245">
        <f t="shared" si="46"/>
        <v>0</v>
      </c>
      <c r="AM245">
        <f t="shared" si="47"/>
        <v>0</v>
      </c>
      <c r="AP245">
        <f t="shared" si="48"/>
        <v>0</v>
      </c>
      <c r="AS245">
        <f t="shared" si="49"/>
        <v>0</v>
      </c>
      <c r="AV245">
        <f t="shared" si="50"/>
        <v>0</v>
      </c>
      <c r="AY245">
        <f t="shared" si="51"/>
        <v>0</v>
      </c>
      <c r="BB245">
        <f t="shared" si="52"/>
        <v>0</v>
      </c>
      <c r="BE245">
        <f t="shared" si="53"/>
        <v>0</v>
      </c>
    </row>
    <row r="246" spans="1:59" x14ac:dyDescent="0.2">
      <c r="A246" s="213" t="s">
        <v>983</v>
      </c>
      <c r="B246">
        <f t="shared" si="36"/>
        <v>0</v>
      </c>
      <c r="E246">
        <f t="shared" si="37"/>
        <v>0</v>
      </c>
      <c r="H246">
        <v>2</v>
      </c>
      <c r="I246">
        <v>2</v>
      </c>
      <c r="J246">
        <v>0</v>
      </c>
      <c r="L246">
        <f t="shared" si="38"/>
        <v>0</v>
      </c>
      <c r="O246">
        <f t="shared" si="39"/>
        <v>0</v>
      </c>
      <c r="R246">
        <f t="shared" si="40"/>
        <v>0</v>
      </c>
      <c r="U246">
        <f t="shared" si="41"/>
        <v>0</v>
      </c>
      <c r="X246">
        <f t="shared" si="42"/>
        <v>0</v>
      </c>
      <c r="AA246">
        <f t="shared" si="43"/>
        <v>0</v>
      </c>
      <c r="AD246">
        <f t="shared" si="44"/>
        <v>0</v>
      </c>
      <c r="AG246">
        <f t="shared" si="45"/>
        <v>0</v>
      </c>
      <c r="AJ246">
        <f t="shared" si="46"/>
        <v>0</v>
      </c>
      <c r="AM246">
        <f t="shared" si="47"/>
        <v>0</v>
      </c>
      <c r="AP246">
        <f t="shared" si="48"/>
        <v>0</v>
      </c>
      <c r="AS246">
        <f t="shared" si="49"/>
        <v>0</v>
      </c>
      <c r="AV246">
        <f t="shared" si="50"/>
        <v>0</v>
      </c>
      <c r="AY246">
        <f t="shared" si="51"/>
        <v>0</v>
      </c>
      <c r="BB246">
        <f t="shared" si="52"/>
        <v>0</v>
      </c>
      <c r="BE246">
        <f t="shared" si="53"/>
        <v>0</v>
      </c>
    </row>
    <row r="247" spans="1:59" x14ac:dyDescent="0.2">
      <c r="A247" s="213" t="s">
        <v>166</v>
      </c>
      <c r="B247">
        <f t="shared" si="36"/>
        <v>1</v>
      </c>
      <c r="D247">
        <v>1</v>
      </c>
      <c r="E247">
        <f t="shared" si="37"/>
        <v>0</v>
      </c>
      <c r="H247">
        <v>168</v>
      </c>
      <c r="I247">
        <v>168</v>
      </c>
      <c r="J247">
        <v>0</v>
      </c>
      <c r="L247">
        <f t="shared" si="38"/>
        <v>0</v>
      </c>
      <c r="O247">
        <f t="shared" si="39"/>
        <v>0</v>
      </c>
      <c r="R247">
        <f t="shared" si="40"/>
        <v>0</v>
      </c>
      <c r="U247">
        <f t="shared" si="41"/>
        <v>0</v>
      </c>
      <c r="X247">
        <f t="shared" si="42"/>
        <v>0</v>
      </c>
      <c r="AA247">
        <f t="shared" si="43"/>
        <v>0</v>
      </c>
      <c r="AD247">
        <f t="shared" si="44"/>
        <v>0</v>
      </c>
      <c r="AG247">
        <f t="shared" si="45"/>
        <v>0</v>
      </c>
      <c r="AJ247">
        <f t="shared" si="46"/>
        <v>13</v>
      </c>
      <c r="AL247">
        <v>13</v>
      </c>
      <c r="AM247">
        <f t="shared" si="47"/>
        <v>0</v>
      </c>
      <c r="AP247">
        <f t="shared" si="48"/>
        <v>16</v>
      </c>
      <c r="AR247">
        <v>16</v>
      </c>
      <c r="AS247">
        <f t="shared" si="49"/>
        <v>3</v>
      </c>
      <c r="AT247">
        <v>2</v>
      </c>
      <c r="AU247">
        <v>5</v>
      </c>
      <c r="AV247">
        <f t="shared" si="50"/>
        <v>4</v>
      </c>
      <c r="AW247">
        <v>2</v>
      </c>
      <c r="AX247">
        <v>6</v>
      </c>
      <c r="AY247">
        <f t="shared" si="51"/>
        <v>0</v>
      </c>
      <c r="BB247">
        <f t="shared" si="52"/>
        <v>1</v>
      </c>
      <c r="BD247">
        <v>1</v>
      </c>
      <c r="BE247">
        <f t="shared" si="53"/>
        <v>0</v>
      </c>
    </row>
    <row r="248" spans="1:59" x14ac:dyDescent="0.2">
      <c r="A248" s="213" t="s">
        <v>661</v>
      </c>
      <c r="B248">
        <f t="shared" si="36"/>
        <v>0</v>
      </c>
      <c r="E248">
        <f t="shared" si="37"/>
        <v>0</v>
      </c>
      <c r="H248">
        <v>0</v>
      </c>
      <c r="J248">
        <v>0</v>
      </c>
      <c r="L248">
        <f t="shared" si="38"/>
        <v>2</v>
      </c>
      <c r="N248">
        <v>2</v>
      </c>
      <c r="O248">
        <f t="shared" si="39"/>
        <v>0</v>
      </c>
      <c r="R248">
        <f t="shared" si="40"/>
        <v>0</v>
      </c>
      <c r="U248">
        <f t="shared" si="41"/>
        <v>0</v>
      </c>
      <c r="X248">
        <f t="shared" si="42"/>
        <v>0</v>
      </c>
      <c r="AA248">
        <f t="shared" si="43"/>
        <v>0</v>
      </c>
      <c r="AD248">
        <f t="shared" si="44"/>
        <v>0</v>
      </c>
      <c r="AG248">
        <f t="shared" si="45"/>
        <v>0</v>
      </c>
      <c r="AJ248">
        <f t="shared" si="46"/>
        <v>0</v>
      </c>
      <c r="AM248">
        <f t="shared" si="47"/>
        <v>0</v>
      </c>
      <c r="AP248">
        <f t="shared" si="48"/>
        <v>0</v>
      </c>
      <c r="AS248">
        <f t="shared" si="49"/>
        <v>0</v>
      </c>
      <c r="AV248">
        <f t="shared" si="50"/>
        <v>0</v>
      </c>
      <c r="AY248">
        <f t="shared" si="51"/>
        <v>0</v>
      </c>
      <c r="BB248">
        <f t="shared" si="52"/>
        <v>0</v>
      </c>
      <c r="BE248">
        <f t="shared" si="53"/>
        <v>0</v>
      </c>
    </row>
    <row r="249" spans="1:59" x14ac:dyDescent="0.2">
      <c r="A249" s="213" t="s">
        <v>557</v>
      </c>
      <c r="B249">
        <f t="shared" si="36"/>
        <v>0</v>
      </c>
      <c r="E249">
        <f t="shared" si="37"/>
        <v>0</v>
      </c>
      <c r="H249">
        <v>0</v>
      </c>
      <c r="J249">
        <v>0</v>
      </c>
      <c r="L249">
        <f t="shared" si="38"/>
        <v>0</v>
      </c>
      <c r="O249">
        <f t="shared" si="39"/>
        <v>0</v>
      </c>
      <c r="R249">
        <f t="shared" si="40"/>
        <v>0</v>
      </c>
      <c r="U249">
        <f t="shared" si="41"/>
        <v>0</v>
      </c>
      <c r="X249">
        <f t="shared" si="42"/>
        <v>0</v>
      </c>
      <c r="AA249">
        <f t="shared" si="43"/>
        <v>38</v>
      </c>
      <c r="AB249">
        <v>38</v>
      </c>
      <c r="AC249">
        <v>67</v>
      </c>
      <c r="AD249">
        <f t="shared" si="44"/>
        <v>0</v>
      </c>
      <c r="AG249">
        <f t="shared" si="45"/>
        <v>0</v>
      </c>
      <c r="AJ249">
        <f t="shared" si="46"/>
        <v>0</v>
      </c>
      <c r="AM249">
        <f t="shared" si="47"/>
        <v>0</v>
      </c>
      <c r="AP249">
        <f t="shared" si="48"/>
        <v>0</v>
      </c>
      <c r="AS249">
        <f t="shared" si="49"/>
        <v>0</v>
      </c>
      <c r="AV249">
        <f t="shared" si="50"/>
        <v>0</v>
      </c>
      <c r="AY249">
        <f t="shared" si="51"/>
        <v>0</v>
      </c>
      <c r="BB249">
        <f t="shared" si="52"/>
        <v>0</v>
      </c>
      <c r="BE249">
        <f t="shared" si="53"/>
        <v>0</v>
      </c>
    </row>
    <row r="250" spans="1:59" x14ac:dyDescent="0.2">
      <c r="A250" s="213" t="s">
        <v>654</v>
      </c>
      <c r="B250">
        <f t="shared" si="36"/>
        <v>0</v>
      </c>
      <c r="E250">
        <f t="shared" si="37"/>
        <v>0</v>
      </c>
      <c r="H250">
        <v>0</v>
      </c>
      <c r="J250">
        <v>0</v>
      </c>
      <c r="L250">
        <f t="shared" si="38"/>
        <v>0</v>
      </c>
      <c r="O250">
        <f t="shared" si="39"/>
        <v>0</v>
      </c>
      <c r="R250">
        <f t="shared" si="40"/>
        <v>0</v>
      </c>
      <c r="U250">
        <f t="shared" si="41"/>
        <v>0</v>
      </c>
      <c r="X250">
        <f t="shared" si="42"/>
        <v>0</v>
      </c>
      <c r="AA250">
        <f t="shared" si="43"/>
        <v>10</v>
      </c>
      <c r="AB250">
        <v>9</v>
      </c>
      <c r="AC250">
        <v>19</v>
      </c>
      <c r="AD250">
        <f t="shared" si="44"/>
        <v>0</v>
      </c>
      <c r="AG250">
        <f t="shared" si="45"/>
        <v>0</v>
      </c>
      <c r="AJ250">
        <f t="shared" si="46"/>
        <v>0</v>
      </c>
      <c r="AM250">
        <f t="shared" si="47"/>
        <v>0</v>
      </c>
      <c r="AP250">
        <f t="shared" si="48"/>
        <v>0</v>
      </c>
      <c r="AS250">
        <f t="shared" si="49"/>
        <v>0</v>
      </c>
      <c r="AV250">
        <f t="shared" si="50"/>
        <v>0</v>
      </c>
      <c r="AY250">
        <f t="shared" si="51"/>
        <v>0</v>
      </c>
      <c r="BB250">
        <f t="shared" si="52"/>
        <v>0</v>
      </c>
      <c r="BE250">
        <f t="shared" si="53"/>
        <v>0</v>
      </c>
    </row>
    <row r="251" spans="1:59" x14ac:dyDescent="0.2">
      <c r="A251" s="213" t="s">
        <v>158</v>
      </c>
      <c r="B251">
        <f t="shared" si="36"/>
        <v>36</v>
      </c>
      <c r="C251">
        <v>33</v>
      </c>
      <c r="D251">
        <v>69</v>
      </c>
      <c r="E251">
        <f t="shared" si="37"/>
        <v>107</v>
      </c>
      <c r="F251">
        <v>82</v>
      </c>
      <c r="G251">
        <v>189</v>
      </c>
      <c r="H251">
        <v>0</v>
      </c>
      <c r="J251">
        <v>0</v>
      </c>
      <c r="L251">
        <f t="shared" si="38"/>
        <v>0</v>
      </c>
      <c r="O251">
        <f t="shared" si="39"/>
        <v>0</v>
      </c>
      <c r="R251">
        <f t="shared" si="40"/>
        <v>0</v>
      </c>
      <c r="U251">
        <f t="shared" si="41"/>
        <v>0</v>
      </c>
      <c r="X251">
        <f t="shared" si="42"/>
        <v>0</v>
      </c>
      <c r="AA251">
        <f t="shared" si="43"/>
        <v>0</v>
      </c>
      <c r="AD251">
        <f t="shared" si="44"/>
        <v>0</v>
      </c>
      <c r="AG251">
        <f t="shared" si="45"/>
        <v>0</v>
      </c>
      <c r="AJ251">
        <f t="shared" si="46"/>
        <v>0</v>
      </c>
      <c r="AM251">
        <f t="shared" si="47"/>
        <v>0</v>
      </c>
      <c r="AP251">
        <f t="shared" si="48"/>
        <v>0</v>
      </c>
      <c r="AS251">
        <f t="shared" si="49"/>
        <v>0</v>
      </c>
      <c r="AV251">
        <f t="shared" si="50"/>
        <v>360</v>
      </c>
      <c r="AW251">
        <v>324</v>
      </c>
      <c r="AX251">
        <v>684</v>
      </c>
      <c r="AY251">
        <f t="shared" si="51"/>
        <v>26</v>
      </c>
      <c r="AZ251">
        <v>2</v>
      </c>
      <c r="BA251">
        <v>28</v>
      </c>
      <c r="BB251">
        <f t="shared" si="52"/>
        <v>0</v>
      </c>
      <c r="BE251">
        <f t="shared" si="53"/>
        <v>0</v>
      </c>
    </row>
    <row r="252" spans="1:59" x14ac:dyDescent="0.2">
      <c r="A252" s="213" t="s">
        <v>967</v>
      </c>
      <c r="B252">
        <f t="shared" si="36"/>
        <v>0</v>
      </c>
      <c r="E252">
        <f t="shared" si="37"/>
        <v>0</v>
      </c>
      <c r="H252">
        <v>0</v>
      </c>
      <c r="J252">
        <v>0</v>
      </c>
      <c r="L252">
        <f t="shared" si="38"/>
        <v>0</v>
      </c>
      <c r="O252">
        <f t="shared" si="39"/>
        <v>0</v>
      </c>
      <c r="R252">
        <f t="shared" si="40"/>
        <v>0</v>
      </c>
      <c r="U252">
        <f t="shared" si="41"/>
        <v>0</v>
      </c>
      <c r="X252">
        <f t="shared" si="42"/>
        <v>0</v>
      </c>
      <c r="AA252">
        <f t="shared" si="43"/>
        <v>0</v>
      </c>
      <c r="AD252">
        <f t="shared" si="44"/>
        <v>0</v>
      </c>
      <c r="AG252">
        <f t="shared" si="45"/>
        <v>0</v>
      </c>
      <c r="AJ252">
        <f t="shared" si="46"/>
        <v>0</v>
      </c>
      <c r="AM252">
        <f t="shared" si="47"/>
        <v>0</v>
      </c>
      <c r="AP252">
        <f t="shared" si="48"/>
        <v>0</v>
      </c>
      <c r="AS252">
        <f t="shared" si="49"/>
        <v>0</v>
      </c>
      <c r="AV252">
        <f t="shared" si="50"/>
        <v>0</v>
      </c>
      <c r="AY252">
        <f t="shared" si="51"/>
        <v>0</v>
      </c>
      <c r="BB252">
        <f t="shared" si="52"/>
        <v>0</v>
      </c>
      <c r="BE252">
        <f t="shared" si="53"/>
        <v>1</v>
      </c>
      <c r="BG252">
        <v>1</v>
      </c>
    </row>
    <row r="253" spans="1:59" x14ac:dyDescent="0.2">
      <c r="A253" s="213" t="s">
        <v>984</v>
      </c>
      <c r="B253">
        <f t="shared" si="36"/>
        <v>0</v>
      </c>
      <c r="E253">
        <f t="shared" si="37"/>
        <v>0</v>
      </c>
      <c r="H253">
        <v>2</v>
      </c>
      <c r="I253">
        <v>2</v>
      </c>
      <c r="J253">
        <v>0</v>
      </c>
      <c r="L253">
        <f t="shared" si="38"/>
        <v>0</v>
      </c>
      <c r="O253">
        <f t="shared" si="39"/>
        <v>0</v>
      </c>
      <c r="R253">
        <f t="shared" si="40"/>
        <v>0</v>
      </c>
      <c r="U253">
        <f t="shared" si="41"/>
        <v>0</v>
      </c>
      <c r="X253">
        <f t="shared" si="42"/>
        <v>0</v>
      </c>
      <c r="AA253">
        <f t="shared" si="43"/>
        <v>0</v>
      </c>
      <c r="AD253">
        <f t="shared" si="44"/>
        <v>0</v>
      </c>
      <c r="AG253">
        <f t="shared" si="45"/>
        <v>0</v>
      </c>
      <c r="AJ253">
        <f t="shared" si="46"/>
        <v>0</v>
      </c>
      <c r="AM253">
        <f t="shared" si="47"/>
        <v>0</v>
      </c>
      <c r="AP253">
        <f t="shared" si="48"/>
        <v>0</v>
      </c>
      <c r="AS253">
        <f t="shared" si="49"/>
        <v>0</v>
      </c>
      <c r="AV253">
        <f t="shared" si="50"/>
        <v>0</v>
      </c>
      <c r="AY253">
        <f t="shared" si="51"/>
        <v>0</v>
      </c>
      <c r="BB253">
        <f t="shared" si="52"/>
        <v>0</v>
      </c>
      <c r="BE253">
        <f t="shared" si="53"/>
        <v>0</v>
      </c>
    </row>
    <row r="254" spans="1:59" x14ac:dyDescent="0.2">
      <c r="A254" s="213" t="s">
        <v>985</v>
      </c>
      <c r="B254">
        <f t="shared" si="36"/>
        <v>13</v>
      </c>
      <c r="D254">
        <v>13</v>
      </c>
      <c r="E254">
        <f t="shared" si="37"/>
        <v>0</v>
      </c>
      <c r="H254">
        <v>6</v>
      </c>
      <c r="I254">
        <v>6</v>
      </c>
      <c r="J254">
        <v>0</v>
      </c>
      <c r="L254">
        <f t="shared" si="38"/>
        <v>0</v>
      </c>
      <c r="O254">
        <f t="shared" si="39"/>
        <v>0</v>
      </c>
      <c r="R254">
        <f t="shared" si="40"/>
        <v>0</v>
      </c>
      <c r="U254">
        <f t="shared" si="41"/>
        <v>0</v>
      </c>
      <c r="X254">
        <f t="shared" si="42"/>
        <v>0</v>
      </c>
      <c r="AA254">
        <f t="shared" si="43"/>
        <v>0</v>
      </c>
      <c r="AD254">
        <f t="shared" si="44"/>
        <v>0</v>
      </c>
      <c r="AG254">
        <f t="shared" si="45"/>
        <v>0</v>
      </c>
      <c r="AJ254">
        <f t="shared" si="46"/>
        <v>0</v>
      </c>
      <c r="AM254">
        <f t="shared" si="47"/>
        <v>0</v>
      </c>
      <c r="AP254">
        <f t="shared" si="48"/>
        <v>0</v>
      </c>
      <c r="AS254">
        <f t="shared" si="49"/>
        <v>0</v>
      </c>
      <c r="AV254">
        <f t="shared" si="50"/>
        <v>0</v>
      </c>
      <c r="AY254">
        <f t="shared" si="51"/>
        <v>0</v>
      </c>
      <c r="BB254">
        <f t="shared" si="52"/>
        <v>0</v>
      </c>
      <c r="BE254">
        <f t="shared" si="53"/>
        <v>0</v>
      </c>
    </row>
    <row r="255" spans="1:59" x14ac:dyDescent="0.2">
      <c r="A255" s="213" t="s">
        <v>136</v>
      </c>
      <c r="B255">
        <f t="shared" si="36"/>
        <v>0</v>
      </c>
      <c r="E255">
        <f t="shared" si="37"/>
        <v>0</v>
      </c>
      <c r="H255">
        <v>0</v>
      </c>
      <c r="J255">
        <v>0</v>
      </c>
      <c r="L255">
        <f t="shared" si="38"/>
        <v>0</v>
      </c>
      <c r="O255">
        <f t="shared" si="39"/>
        <v>0</v>
      </c>
      <c r="R255">
        <f t="shared" si="40"/>
        <v>0</v>
      </c>
      <c r="U255">
        <f t="shared" si="41"/>
        <v>0</v>
      </c>
      <c r="X255">
        <f t="shared" si="42"/>
        <v>0</v>
      </c>
      <c r="AA255">
        <f t="shared" si="43"/>
        <v>0</v>
      </c>
      <c r="AD255">
        <f t="shared" si="44"/>
        <v>0</v>
      </c>
      <c r="AG255">
        <f t="shared" si="45"/>
        <v>0</v>
      </c>
      <c r="AJ255">
        <f t="shared" si="46"/>
        <v>0</v>
      </c>
      <c r="AM255">
        <f t="shared" si="47"/>
        <v>0</v>
      </c>
      <c r="AP255">
        <f t="shared" si="48"/>
        <v>0</v>
      </c>
      <c r="AS255">
        <f t="shared" si="49"/>
        <v>0</v>
      </c>
      <c r="AV255">
        <f t="shared" si="50"/>
        <v>13</v>
      </c>
      <c r="AW255">
        <v>8</v>
      </c>
      <c r="AX255">
        <v>21</v>
      </c>
      <c r="AY255">
        <f t="shared" si="51"/>
        <v>4</v>
      </c>
      <c r="AZ255">
        <v>4</v>
      </c>
      <c r="BA255">
        <v>4</v>
      </c>
      <c r="BB255">
        <f t="shared" si="52"/>
        <v>0</v>
      </c>
      <c r="BE255">
        <f t="shared" si="53"/>
        <v>0</v>
      </c>
    </row>
    <row r="256" spans="1:59" x14ac:dyDescent="0.2">
      <c r="A256" s="213" t="s">
        <v>273</v>
      </c>
      <c r="B256">
        <f t="shared" si="36"/>
        <v>332</v>
      </c>
      <c r="C256">
        <v>332</v>
      </c>
      <c r="D256">
        <v>609</v>
      </c>
      <c r="E256">
        <f t="shared" si="37"/>
        <v>0</v>
      </c>
      <c r="H256">
        <v>156</v>
      </c>
      <c r="I256">
        <v>156</v>
      </c>
      <c r="J256">
        <v>0</v>
      </c>
      <c r="L256">
        <f t="shared" si="38"/>
        <v>34</v>
      </c>
      <c r="M256">
        <v>27</v>
      </c>
      <c r="N256">
        <v>61</v>
      </c>
      <c r="O256">
        <f t="shared" si="39"/>
        <v>0</v>
      </c>
      <c r="R256">
        <f t="shared" si="40"/>
        <v>0</v>
      </c>
      <c r="U256">
        <f t="shared" si="41"/>
        <v>0</v>
      </c>
      <c r="X256">
        <f t="shared" si="42"/>
        <v>0</v>
      </c>
      <c r="AA256">
        <f t="shared" si="43"/>
        <v>0</v>
      </c>
      <c r="AD256">
        <f t="shared" si="44"/>
        <v>0</v>
      </c>
      <c r="AG256">
        <f t="shared" si="45"/>
        <v>0</v>
      </c>
      <c r="AJ256">
        <f t="shared" si="46"/>
        <v>0</v>
      </c>
      <c r="AM256">
        <f t="shared" si="47"/>
        <v>0</v>
      </c>
      <c r="AP256">
        <f t="shared" si="48"/>
        <v>18</v>
      </c>
      <c r="AR256">
        <v>18</v>
      </c>
      <c r="AS256">
        <f t="shared" si="49"/>
        <v>0</v>
      </c>
      <c r="AV256">
        <f t="shared" si="50"/>
        <v>0</v>
      </c>
      <c r="AY256">
        <f t="shared" si="51"/>
        <v>0</v>
      </c>
      <c r="BB256">
        <f t="shared" si="52"/>
        <v>0</v>
      </c>
      <c r="BE256">
        <f t="shared" si="53"/>
        <v>0</v>
      </c>
    </row>
    <row r="257" spans="1:59" x14ac:dyDescent="0.2">
      <c r="A257" s="213" t="s">
        <v>160</v>
      </c>
      <c r="B257">
        <f t="shared" si="36"/>
        <v>0</v>
      </c>
      <c r="E257">
        <f t="shared" si="37"/>
        <v>0</v>
      </c>
      <c r="H257">
        <v>0</v>
      </c>
      <c r="J257">
        <v>0</v>
      </c>
      <c r="L257">
        <f t="shared" si="38"/>
        <v>0</v>
      </c>
      <c r="O257">
        <f t="shared" si="39"/>
        <v>0</v>
      </c>
      <c r="R257">
        <f t="shared" si="40"/>
        <v>0</v>
      </c>
      <c r="U257">
        <f t="shared" si="41"/>
        <v>0</v>
      </c>
      <c r="X257">
        <f t="shared" si="42"/>
        <v>0</v>
      </c>
      <c r="AA257">
        <f t="shared" si="43"/>
        <v>0</v>
      </c>
      <c r="AD257">
        <f t="shared" si="44"/>
        <v>0</v>
      </c>
      <c r="AG257">
        <f t="shared" si="45"/>
        <v>0</v>
      </c>
      <c r="AJ257">
        <f t="shared" si="46"/>
        <v>0</v>
      </c>
      <c r="AM257">
        <f t="shared" si="47"/>
        <v>0</v>
      </c>
      <c r="AP257">
        <f t="shared" si="48"/>
        <v>0</v>
      </c>
      <c r="AS257">
        <f t="shared" si="49"/>
        <v>0</v>
      </c>
      <c r="AV257">
        <f t="shared" si="50"/>
        <v>68</v>
      </c>
      <c r="AW257">
        <v>33</v>
      </c>
      <c r="AX257">
        <v>101</v>
      </c>
      <c r="AY257">
        <f t="shared" si="51"/>
        <v>0</v>
      </c>
      <c r="BB257">
        <f t="shared" si="52"/>
        <v>0</v>
      </c>
      <c r="BE257">
        <f t="shared" si="53"/>
        <v>0</v>
      </c>
    </row>
    <row r="258" spans="1:59" x14ac:dyDescent="0.2">
      <c r="A258" s="213" t="s">
        <v>274</v>
      </c>
      <c r="B258">
        <f t="shared" si="36"/>
        <v>169</v>
      </c>
      <c r="C258">
        <v>132</v>
      </c>
      <c r="D258">
        <v>301</v>
      </c>
      <c r="E258">
        <f t="shared" si="37"/>
        <v>0</v>
      </c>
      <c r="H258">
        <v>0</v>
      </c>
      <c r="J258">
        <v>0</v>
      </c>
      <c r="L258">
        <f t="shared" si="38"/>
        <v>0</v>
      </c>
      <c r="O258">
        <f t="shared" si="39"/>
        <v>0</v>
      </c>
      <c r="R258">
        <f t="shared" si="40"/>
        <v>0</v>
      </c>
      <c r="U258">
        <f t="shared" si="41"/>
        <v>0</v>
      </c>
      <c r="X258">
        <f t="shared" si="42"/>
        <v>0</v>
      </c>
      <c r="AA258">
        <f t="shared" si="43"/>
        <v>0</v>
      </c>
      <c r="AD258">
        <f t="shared" si="44"/>
        <v>0</v>
      </c>
      <c r="AG258">
        <f t="shared" si="45"/>
        <v>0</v>
      </c>
      <c r="AJ258">
        <f t="shared" si="46"/>
        <v>0</v>
      </c>
      <c r="AM258">
        <f t="shared" si="47"/>
        <v>0</v>
      </c>
      <c r="AP258">
        <f t="shared" si="48"/>
        <v>0</v>
      </c>
      <c r="AS258">
        <f t="shared" si="49"/>
        <v>0</v>
      </c>
      <c r="AV258">
        <f t="shared" si="50"/>
        <v>0</v>
      </c>
      <c r="AY258">
        <f t="shared" si="51"/>
        <v>0</v>
      </c>
      <c r="BB258">
        <f t="shared" si="52"/>
        <v>0</v>
      </c>
      <c r="BE258">
        <f t="shared" si="53"/>
        <v>0</v>
      </c>
    </row>
    <row r="259" spans="1:59" x14ac:dyDescent="0.2">
      <c r="A259" s="213" t="s">
        <v>894</v>
      </c>
      <c r="B259">
        <f t="shared" si="36"/>
        <v>0</v>
      </c>
      <c r="E259">
        <f t="shared" si="37"/>
        <v>0</v>
      </c>
      <c r="H259">
        <v>0</v>
      </c>
      <c r="J259">
        <v>0</v>
      </c>
      <c r="L259">
        <f t="shared" si="38"/>
        <v>0</v>
      </c>
      <c r="O259">
        <f t="shared" si="39"/>
        <v>0</v>
      </c>
      <c r="R259">
        <f t="shared" si="40"/>
        <v>0</v>
      </c>
      <c r="U259">
        <f t="shared" si="41"/>
        <v>0</v>
      </c>
      <c r="X259">
        <f t="shared" si="42"/>
        <v>0</v>
      </c>
      <c r="AA259">
        <f t="shared" si="43"/>
        <v>0</v>
      </c>
      <c r="AD259">
        <f t="shared" si="44"/>
        <v>0</v>
      </c>
      <c r="AG259">
        <f t="shared" si="45"/>
        <v>0</v>
      </c>
      <c r="AJ259">
        <f t="shared" si="46"/>
        <v>0</v>
      </c>
      <c r="AM259">
        <f t="shared" si="47"/>
        <v>0</v>
      </c>
      <c r="AP259">
        <f t="shared" si="48"/>
        <v>0</v>
      </c>
      <c r="AS259">
        <f t="shared" si="49"/>
        <v>0</v>
      </c>
      <c r="AV259">
        <f t="shared" si="50"/>
        <v>0</v>
      </c>
      <c r="AY259">
        <f t="shared" si="51"/>
        <v>0</v>
      </c>
      <c r="BB259">
        <f t="shared" si="52"/>
        <v>0</v>
      </c>
      <c r="BE259">
        <f t="shared" si="53"/>
        <v>15</v>
      </c>
      <c r="BF259">
        <v>13</v>
      </c>
      <c r="BG259">
        <v>28</v>
      </c>
    </row>
    <row r="260" spans="1:59" x14ac:dyDescent="0.2">
      <c r="A260" s="213" t="s">
        <v>550</v>
      </c>
      <c r="B260">
        <f t="shared" si="36"/>
        <v>0</v>
      </c>
      <c r="E260">
        <f t="shared" si="37"/>
        <v>0</v>
      </c>
      <c r="H260">
        <v>0</v>
      </c>
      <c r="J260">
        <v>0</v>
      </c>
      <c r="L260">
        <f t="shared" si="38"/>
        <v>0</v>
      </c>
      <c r="O260">
        <f t="shared" si="39"/>
        <v>0</v>
      </c>
      <c r="R260">
        <f t="shared" si="40"/>
        <v>0</v>
      </c>
      <c r="U260">
        <f t="shared" si="41"/>
        <v>0</v>
      </c>
      <c r="X260">
        <f t="shared" si="42"/>
        <v>0</v>
      </c>
      <c r="AA260">
        <f t="shared" si="43"/>
        <v>0</v>
      </c>
      <c r="AD260">
        <f t="shared" si="44"/>
        <v>0</v>
      </c>
      <c r="AG260">
        <f t="shared" si="45"/>
        <v>0</v>
      </c>
      <c r="AJ260">
        <f t="shared" si="46"/>
        <v>0</v>
      </c>
      <c r="AM260">
        <f t="shared" si="47"/>
        <v>0</v>
      </c>
      <c r="AP260">
        <f t="shared" si="48"/>
        <v>0</v>
      </c>
      <c r="AS260">
        <f t="shared" si="49"/>
        <v>0</v>
      </c>
      <c r="AV260">
        <f t="shared" si="50"/>
        <v>0</v>
      </c>
      <c r="AY260">
        <f t="shared" si="51"/>
        <v>0</v>
      </c>
      <c r="BB260">
        <f t="shared" si="52"/>
        <v>0</v>
      </c>
      <c r="BE260">
        <f t="shared" si="53"/>
        <v>14</v>
      </c>
      <c r="BF260">
        <v>1</v>
      </c>
      <c r="BG260">
        <v>15</v>
      </c>
    </row>
    <row r="261" spans="1:59" x14ac:dyDescent="0.2">
      <c r="A261" s="213" t="s">
        <v>509</v>
      </c>
      <c r="B261">
        <f t="shared" si="36"/>
        <v>0</v>
      </c>
      <c r="E261">
        <f t="shared" si="37"/>
        <v>0</v>
      </c>
      <c r="H261">
        <v>0</v>
      </c>
      <c r="J261">
        <v>0</v>
      </c>
      <c r="L261">
        <f t="shared" si="38"/>
        <v>0</v>
      </c>
      <c r="O261">
        <f t="shared" si="39"/>
        <v>0</v>
      </c>
      <c r="R261">
        <f t="shared" si="40"/>
        <v>0</v>
      </c>
      <c r="U261">
        <f t="shared" si="41"/>
        <v>0</v>
      </c>
      <c r="X261">
        <f t="shared" si="42"/>
        <v>0</v>
      </c>
      <c r="AA261">
        <f t="shared" si="43"/>
        <v>1</v>
      </c>
      <c r="AB261">
        <v>1</v>
      </c>
      <c r="AC261">
        <v>1</v>
      </c>
      <c r="AD261">
        <f t="shared" si="44"/>
        <v>0</v>
      </c>
      <c r="AG261">
        <f t="shared" si="45"/>
        <v>0</v>
      </c>
      <c r="AJ261">
        <f t="shared" si="46"/>
        <v>0</v>
      </c>
      <c r="AM261">
        <f t="shared" si="47"/>
        <v>0</v>
      </c>
      <c r="AP261">
        <f t="shared" si="48"/>
        <v>0</v>
      </c>
      <c r="AS261">
        <f t="shared" si="49"/>
        <v>0</v>
      </c>
      <c r="AV261">
        <f t="shared" si="50"/>
        <v>0</v>
      </c>
      <c r="AY261">
        <f t="shared" si="51"/>
        <v>0</v>
      </c>
      <c r="BB261">
        <f t="shared" si="52"/>
        <v>0</v>
      </c>
      <c r="BE261">
        <f t="shared" si="53"/>
        <v>0</v>
      </c>
    </row>
    <row r="262" spans="1:59" x14ac:dyDescent="0.2">
      <c r="A262" s="213" t="s">
        <v>986</v>
      </c>
      <c r="B262">
        <f t="shared" si="36"/>
        <v>0</v>
      </c>
      <c r="E262">
        <f t="shared" si="37"/>
        <v>0</v>
      </c>
      <c r="H262">
        <v>0</v>
      </c>
      <c r="J262">
        <v>0</v>
      </c>
      <c r="L262">
        <f t="shared" si="38"/>
        <v>0</v>
      </c>
      <c r="O262">
        <f t="shared" si="39"/>
        <v>0</v>
      </c>
      <c r="R262">
        <f t="shared" si="40"/>
        <v>0</v>
      </c>
      <c r="U262">
        <f t="shared" si="41"/>
        <v>0</v>
      </c>
      <c r="X262">
        <f t="shared" si="42"/>
        <v>0</v>
      </c>
      <c r="AA262">
        <f t="shared" si="43"/>
        <v>0</v>
      </c>
      <c r="AD262">
        <f t="shared" si="44"/>
        <v>1</v>
      </c>
      <c r="AF262">
        <v>1</v>
      </c>
      <c r="AG262">
        <f t="shared" si="45"/>
        <v>1</v>
      </c>
      <c r="AH262">
        <v>1</v>
      </c>
      <c r="AI262">
        <v>1</v>
      </c>
      <c r="AJ262">
        <f t="shared" si="46"/>
        <v>0</v>
      </c>
      <c r="AM262">
        <f t="shared" si="47"/>
        <v>0</v>
      </c>
      <c r="AP262">
        <f t="shared" si="48"/>
        <v>0</v>
      </c>
      <c r="AS262">
        <f t="shared" si="49"/>
        <v>0</v>
      </c>
      <c r="AV262">
        <f t="shared" si="50"/>
        <v>0</v>
      </c>
      <c r="AY262">
        <f t="shared" si="51"/>
        <v>0</v>
      </c>
      <c r="BB262">
        <f t="shared" si="52"/>
        <v>0</v>
      </c>
      <c r="BE262">
        <f t="shared" si="53"/>
        <v>0</v>
      </c>
    </row>
    <row r="263" spans="1:59" x14ac:dyDescent="0.2">
      <c r="A263" s="213" t="s">
        <v>319</v>
      </c>
      <c r="B263">
        <f t="shared" si="36"/>
        <v>2</v>
      </c>
      <c r="D263">
        <v>2</v>
      </c>
      <c r="E263">
        <f t="shared" si="37"/>
        <v>0</v>
      </c>
      <c r="H263">
        <v>417</v>
      </c>
      <c r="I263">
        <v>417</v>
      </c>
      <c r="J263">
        <v>0</v>
      </c>
      <c r="L263">
        <f t="shared" si="38"/>
        <v>0</v>
      </c>
      <c r="O263">
        <f t="shared" si="39"/>
        <v>0</v>
      </c>
      <c r="R263">
        <f t="shared" si="40"/>
        <v>0</v>
      </c>
      <c r="U263">
        <f t="shared" si="41"/>
        <v>0</v>
      </c>
      <c r="X263">
        <f t="shared" si="42"/>
        <v>0</v>
      </c>
      <c r="AA263">
        <f t="shared" si="43"/>
        <v>0</v>
      </c>
      <c r="AD263">
        <f t="shared" si="44"/>
        <v>0</v>
      </c>
      <c r="AG263">
        <f t="shared" si="45"/>
        <v>0</v>
      </c>
      <c r="AJ263">
        <f t="shared" si="46"/>
        <v>6</v>
      </c>
      <c r="AL263">
        <v>6</v>
      </c>
      <c r="AM263">
        <f t="shared" si="47"/>
        <v>0</v>
      </c>
      <c r="AP263">
        <f t="shared" si="48"/>
        <v>8</v>
      </c>
      <c r="AQ263">
        <v>8</v>
      </c>
      <c r="AR263">
        <v>8</v>
      </c>
      <c r="AS263">
        <f t="shared" si="49"/>
        <v>0</v>
      </c>
      <c r="AV263">
        <f t="shared" si="50"/>
        <v>0</v>
      </c>
      <c r="AY263">
        <f t="shared" si="51"/>
        <v>0</v>
      </c>
      <c r="BB263">
        <f t="shared" si="52"/>
        <v>0</v>
      </c>
      <c r="BE263">
        <f t="shared" si="53"/>
        <v>0</v>
      </c>
    </row>
    <row r="264" spans="1:59" x14ac:dyDescent="0.2">
      <c r="A264" s="213" t="s">
        <v>511</v>
      </c>
      <c r="B264">
        <f t="shared" si="36"/>
        <v>0</v>
      </c>
      <c r="E264">
        <f t="shared" si="37"/>
        <v>0</v>
      </c>
      <c r="H264">
        <v>0</v>
      </c>
      <c r="J264">
        <v>0</v>
      </c>
      <c r="L264">
        <f t="shared" si="38"/>
        <v>0</v>
      </c>
      <c r="O264">
        <f t="shared" si="39"/>
        <v>0</v>
      </c>
      <c r="R264">
        <f t="shared" si="40"/>
        <v>0</v>
      </c>
      <c r="U264">
        <f t="shared" si="41"/>
        <v>0</v>
      </c>
      <c r="X264">
        <f t="shared" si="42"/>
        <v>0</v>
      </c>
      <c r="AA264">
        <f t="shared" si="43"/>
        <v>1</v>
      </c>
      <c r="AB264">
        <v>1</v>
      </c>
      <c r="AC264">
        <v>1</v>
      </c>
      <c r="AD264">
        <f t="shared" si="44"/>
        <v>0</v>
      </c>
      <c r="AG264">
        <f t="shared" si="45"/>
        <v>0</v>
      </c>
      <c r="AJ264">
        <f t="shared" si="46"/>
        <v>0</v>
      </c>
      <c r="AM264">
        <f t="shared" si="47"/>
        <v>0</v>
      </c>
      <c r="AP264">
        <f t="shared" si="48"/>
        <v>0</v>
      </c>
      <c r="AS264">
        <f t="shared" si="49"/>
        <v>0</v>
      </c>
      <c r="AV264">
        <f t="shared" si="50"/>
        <v>0</v>
      </c>
      <c r="AY264">
        <f t="shared" si="51"/>
        <v>0</v>
      </c>
      <c r="BB264">
        <f t="shared" si="52"/>
        <v>0</v>
      </c>
      <c r="BE264">
        <f t="shared" si="53"/>
        <v>0</v>
      </c>
    </row>
    <row r="265" spans="1:59" x14ac:dyDescent="0.2">
      <c r="A265" s="213" t="s">
        <v>594</v>
      </c>
      <c r="B265">
        <f t="shared" si="36"/>
        <v>7</v>
      </c>
      <c r="D265">
        <v>7</v>
      </c>
      <c r="E265">
        <f t="shared" si="37"/>
        <v>0</v>
      </c>
      <c r="H265">
        <v>0</v>
      </c>
      <c r="J265">
        <v>0</v>
      </c>
      <c r="L265">
        <f t="shared" si="38"/>
        <v>0</v>
      </c>
      <c r="O265">
        <f t="shared" si="39"/>
        <v>0</v>
      </c>
      <c r="R265">
        <f t="shared" si="40"/>
        <v>0</v>
      </c>
      <c r="U265">
        <f t="shared" si="41"/>
        <v>0</v>
      </c>
      <c r="X265">
        <f t="shared" si="42"/>
        <v>0</v>
      </c>
      <c r="AA265">
        <f t="shared" si="43"/>
        <v>0</v>
      </c>
      <c r="AD265">
        <f t="shared" si="44"/>
        <v>0</v>
      </c>
      <c r="AG265">
        <f t="shared" si="45"/>
        <v>0</v>
      </c>
      <c r="AJ265">
        <f t="shared" si="46"/>
        <v>0</v>
      </c>
      <c r="AM265">
        <f t="shared" si="47"/>
        <v>0</v>
      </c>
      <c r="AP265">
        <f t="shared" si="48"/>
        <v>0</v>
      </c>
      <c r="AS265">
        <f t="shared" si="49"/>
        <v>0</v>
      </c>
      <c r="AV265">
        <f t="shared" si="50"/>
        <v>0</v>
      </c>
      <c r="AY265">
        <f t="shared" si="51"/>
        <v>0</v>
      </c>
      <c r="BB265">
        <f t="shared" si="52"/>
        <v>0</v>
      </c>
      <c r="BE265">
        <f t="shared" si="53"/>
        <v>0</v>
      </c>
    </row>
    <row r="266" spans="1:59" x14ac:dyDescent="0.2">
      <c r="A266" s="213" t="s">
        <v>157</v>
      </c>
      <c r="B266">
        <f t="shared" si="36"/>
        <v>0</v>
      </c>
      <c r="E266">
        <f t="shared" si="37"/>
        <v>63</v>
      </c>
      <c r="F266">
        <v>3</v>
      </c>
      <c r="G266">
        <v>66</v>
      </c>
      <c r="H266">
        <v>0</v>
      </c>
      <c r="J266">
        <v>212</v>
      </c>
      <c r="K266">
        <v>212</v>
      </c>
      <c r="L266">
        <f t="shared" si="38"/>
        <v>0</v>
      </c>
      <c r="O266">
        <f t="shared" si="39"/>
        <v>0</v>
      </c>
      <c r="R266">
        <f t="shared" si="40"/>
        <v>0</v>
      </c>
      <c r="U266">
        <f t="shared" si="41"/>
        <v>0</v>
      </c>
      <c r="X266">
        <f t="shared" si="42"/>
        <v>0</v>
      </c>
      <c r="AA266">
        <f t="shared" si="43"/>
        <v>0</v>
      </c>
      <c r="AD266">
        <f t="shared" si="44"/>
        <v>0</v>
      </c>
      <c r="AG266">
        <f t="shared" si="45"/>
        <v>0</v>
      </c>
      <c r="AJ266">
        <f t="shared" si="46"/>
        <v>0</v>
      </c>
      <c r="AM266">
        <f t="shared" si="47"/>
        <v>0</v>
      </c>
      <c r="AP266">
        <f t="shared" si="48"/>
        <v>51</v>
      </c>
      <c r="AR266">
        <v>51</v>
      </c>
      <c r="AS266">
        <f t="shared" si="49"/>
        <v>217</v>
      </c>
      <c r="AT266">
        <v>14</v>
      </c>
      <c r="AU266">
        <v>231</v>
      </c>
      <c r="AV266">
        <f t="shared" si="50"/>
        <v>327</v>
      </c>
      <c r="AW266">
        <v>19</v>
      </c>
      <c r="AX266">
        <v>346</v>
      </c>
      <c r="AY266">
        <f t="shared" si="51"/>
        <v>0</v>
      </c>
      <c r="BB266">
        <f t="shared" si="52"/>
        <v>0</v>
      </c>
      <c r="BE266">
        <f t="shared" si="53"/>
        <v>0</v>
      </c>
    </row>
    <row r="267" spans="1:59" x14ac:dyDescent="0.2">
      <c r="A267" s="213" t="s">
        <v>484</v>
      </c>
      <c r="B267">
        <f t="shared" si="36"/>
        <v>0</v>
      </c>
      <c r="E267">
        <f t="shared" si="37"/>
        <v>0</v>
      </c>
      <c r="H267">
        <v>20</v>
      </c>
      <c r="I267">
        <v>20</v>
      </c>
      <c r="J267">
        <v>0</v>
      </c>
      <c r="L267">
        <f t="shared" si="38"/>
        <v>22</v>
      </c>
      <c r="M267">
        <v>18</v>
      </c>
      <c r="N267">
        <v>40</v>
      </c>
      <c r="O267">
        <f t="shared" si="39"/>
        <v>0</v>
      </c>
      <c r="R267">
        <f t="shared" si="40"/>
        <v>0</v>
      </c>
      <c r="U267">
        <f t="shared" si="41"/>
        <v>0</v>
      </c>
      <c r="X267">
        <f t="shared" si="42"/>
        <v>0</v>
      </c>
      <c r="AA267">
        <f t="shared" si="43"/>
        <v>0</v>
      </c>
      <c r="AD267">
        <f t="shared" si="44"/>
        <v>0</v>
      </c>
      <c r="AG267">
        <f t="shared" si="45"/>
        <v>0</v>
      </c>
      <c r="AJ267">
        <f t="shared" si="46"/>
        <v>3</v>
      </c>
      <c r="AL267">
        <v>3</v>
      </c>
      <c r="AM267">
        <f t="shared" si="47"/>
        <v>0</v>
      </c>
      <c r="AP267">
        <f t="shared" si="48"/>
        <v>0</v>
      </c>
      <c r="AS267">
        <f t="shared" si="49"/>
        <v>0</v>
      </c>
      <c r="AV267">
        <f t="shared" si="50"/>
        <v>0</v>
      </c>
      <c r="AY267">
        <f t="shared" si="51"/>
        <v>0</v>
      </c>
      <c r="BB267">
        <f t="shared" si="52"/>
        <v>0</v>
      </c>
      <c r="BE267">
        <f t="shared" si="53"/>
        <v>0</v>
      </c>
    </row>
    <row r="268" spans="1:59" x14ac:dyDescent="0.2">
      <c r="A268" s="213" t="s">
        <v>185</v>
      </c>
      <c r="B268">
        <f t="shared" si="36"/>
        <v>0</v>
      </c>
      <c r="E268">
        <f t="shared" si="37"/>
        <v>4</v>
      </c>
      <c r="F268">
        <v>4</v>
      </c>
      <c r="G268">
        <v>7</v>
      </c>
      <c r="H268">
        <v>0</v>
      </c>
      <c r="J268">
        <v>0</v>
      </c>
      <c r="L268">
        <f t="shared" si="38"/>
        <v>0</v>
      </c>
      <c r="O268">
        <f t="shared" si="39"/>
        <v>2</v>
      </c>
      <c r="P268">
        <v>2</v>
      </c>
      <c r="Q268">
        <v>2</v>
      </c>
      <c r="R268">
        <f t="shared" si="40"/>
        <v>0</v>
      </c>
      <c r="U268">
        <f t="shared" si="41"/>
        <v>0</v>
      </c>
      <c r="X268">
        <f t="shared" si="42"/>
        <v>0</v>
      </c>
      <c r="AA268">
        <f t="shared" si="43"/>
        <v>0</v>
      </c>
      <c r="AD268">
        <f t="shared" si="44"/>
        <v>11</v>
      </c>
      <c r="AE268">
        <v>11</v>
      </c>
      <c r="AF268">
        <v>21</v>
      </c>
      <c r="AG268">
        <f t="shared" si="45"/>
        <v>5</v>
      </c>
      <c r="AH268">
        <v>5</v>
      </c>
      <c r="AI268">
        <v>10</v>
      </c>
      <c r="AJ268">
        <f t="shared" si="46"/>
        <v>0</v>
      </c>
      <c r="AM268">
        <f t="shared" si="47"/>
        <v>20</v>
      </c>
      <c r="AN268">
        <v>20</v>
      </c>
      <c r="AO268">
        <v>28</v>
      </c>
      <c r="AP268">
        <f t="shared" si="48"/>
        <v>36</v>
      </c>
      <c r="AQ268">
        <v>16</v>
      </c>
      <c r="AR268">
        <v>52</v>
      </c>
      <c r="AS268">
        <f t="shared" si="49"/>
        <v>0</v>
      </c>
      <c r="AV268">
        <f t="shared" si="50"/>
        <v>0</v>
      </c>
      <c r="AY268">
        <f t="shared" si="51"/>
        <v>0</v>
      </c>
      <c r="BB268">
        <f t="shared" si="52"/>
        <v>0</v>
      </c>
      <c r="BE268">
        <f t="shared" si="53"/>
        <v>0</v>
      </c>
    </row>
    <row r="269" spans="1:59" x14ac:dyDescent="0.2">
      <c r="A269" s="213" t="s">
        <v>228</v>
      </c>
      <c r="B269">
        <f t="shared" si="36"/>
        <v>143</v>
      </c>
      <c r="C269">
        <v>72</v>
      </c>
      <c r="D269">
        <v>215</v>
      </c>
      <c r="E269">
        <f t="shared" si="37"/>
        <v>66</v>
      </c>
      <c r="F269">
        <v>66</v>
      </c>
      <c r="G269">
        <v>131</v>
      </c>
      <c r="H269">
        <v>14</v>
      </c>
      <c r="I269">
        <v>14</v>
      </c>
      <c r="J269">
        <v>11</v>
      </c>
      <c r="K269">
        <v>11</v>
      </c>
      <c r="L269">
        <f t="shared" si="38"/>
        <v>93</v>
      </c>
      <c r="M269">
        <v>65</v>
      </c>
      <c r="N269">
        <v>158</v>
      </c>
      <c r="O269">
        <f t="shared" si="39"/>
        <v>0</v>
      </c>
      <c r="R269">
        <f t="shared" si="40"/>
        <v>0</v>
      </c>
      <c r="U269">
        <f t="shared" si="41"/>
        <v>0</v>
      </c>
      <c r="X269">
        <f t="shared" si="42"/>
        <v>0</v>
      </c>
      <c r="AA269">
        <f t="shared" si="43"/>
        <v>0</v>
      </c>
      <c r="AD269">
        <f t="shared" si="44"/>
        <v>1</v>
      </c>
      <c r="AF269">
        <v>1</v>
      </c>
      <c r="AG269">
        <f t="shared" si="45"/>
        <v>1</v>
      </c>
      <c r="AI269">
        <v>1</v>
      </c>
      <c r="AJ269">
        <f t="shared" si="46"/>
        <v>30</v>
      </c>
      <c r="AL269">
        <v>30</v>
      </c>
      <c r="AM269">
        <f t="shared" si="47"/>
        <v>0</v>
      </c>
      <c r="AP269">
        <f t="shared" si="48"/>
        <v>1</v>
      </c>
      <c r="AR269">
        <v>1</v>
      </c>
      <c r="AS269">
        <f t="shared" si="49"/>
        <v>0</v>
      </c>
      <c r="AV269">
        <f t="shared" si="50"/>
        <v>234</v>
      </c>
      <c r="AW269">
        <v>172</v>
      </c>
      <c r="AX269">
        <v>406</v>
      </c>
      <c r="AY269">
        <f t="shared" si="51"/>
        <v>4</v>
      </c>
      <c r="AZ269">
        <v>3</v>
      </c>
      <c r="BA269">
        <v>7</v>
      </c>
      <c r="BB269">
        <f t="shared" si="52"/>
        <v>1</v>
      </c>
      <c r="BD269">
        <v>1</v>
      </c>
      <c r="BE269">
        <f t="shared" si="53"/>
        <v>9</v>
      </c>
      <c r="BF269">
        <v>9</v>
      </c>
      <c r="BG269">
        <v>14</v>
      </c>
    </row>
    <row r="270" spans="1:59" x14ac:dyDescent="0.2">
      <c r="A270" s="213" t="s">
        <v>565</v>
      </c>
      <c r="B270">
        <f t="shared" si="36"/>
        <v>4</v>
      </c>
      <c r="D270">
        <v>4</v>
      </c>
      <c r="E270">
        <f t="shared" si="37"/>
        <v>0</v>
      </c>
      <c r="H270">
        <v>100</v>
      </c>
      <c r="I270">
        <v>100</v>
      </c>
      <c r="J270">
        <v>0</v>
      </c>
      <c r="L270">
        <f t="shared" si="38"/>
        <v>0</v>
      </c>
      <c r="O270">
        <f t="shared" si="39"/>
        <v>0</v>
      </c>
      <c r="R270">
        <f t="shared" si="40"/>
        <v>0</v>
      </c>
      <c r="U270">
        <f t="shared" si="41"/>
        <v>0</v>
      </c>
      <c r="X270">
        <f t="shared" si="42"/>
        <v>0</v>
      </c>
      <c r="AA270">
        <f t="shared" si="43"/>
        <v>0</v>
      </c>
      <c r="AD270">
        <f t="shared" si="44"/>
        <v>0</v>
      </c>
      <c r="AG270">
        <f t="shared" si="45"/>
        <v>0</v>
      </c>
      <c r="AJ270">
        <f t="shared" si="46"/>
        <v>0</v>
      </c>
      <c r="AM270">
        <f t="shared" si="47"/>
        <v>0</v>
      </c>
      <c r="AP270">
        <f t="shared" si="48"/>
        <v>8</v>
      </c>
      <c r="AR270">
        <v>8</v>
      </c>
      <c r="AS270">
        <f t="shared" si="49"/>
        <v>10</v>
      </c>
      <c r="AT270">
        <v>3</v>
      </c>
      <c r="AU270">
        <v>13</v>
      </c>
      <c r="AV270">
        <f t="shared" si="50"/>
        <v>0</v>
      </c>
      <c r="AY270">
        <f t="shared" si="51"/>
        <v>0</v>
      </c>
      <c r="BB270">
        <f t="shared" si="52"/>
        <v>0</v>
      </c>
      <c r="BE270">
        <f t="shared" si="53"/>
        <v>15</v>
      </c>
      <c r="BF270">
        <v>15</v>
      </c>
      <c r="BG270">
        <v>15</v>
      </c>
    </row>
    <row r="271" spans="1:59" x14ac:dyDescent="0.2">
      <c r="A271" s="213" t="s">
        <v>556</v>
      </c>
      <c r="B271">
        <f t="shared" si="36"/>
        <v>4</v>
      </c>
      <c r="D271">
        <v>4</v>
      </c>
      <c r="E271">
        <f t="shared" si="37"/>
        <v>1</v>
      </c>
      <c r="G271">
        <v>1</v>
      </c>
      <c r="H271">
        <v>10</v>
      </c>
      <c r="I271">
        <v>10</v>
      </c>
      <c r="J271">
        <v>2</v>
      </c>
      <c r="K271">
        <v>2</v>
      </c>
      <c r="L271">
        <f t="shared" si="38"/>
        <v>0</v>
      </c>
      <c r="O271">
        <f t="shared" si="39"/>
        <v>0</v>
      </c>
      <c r="R271">
        <f t="shared" si="40"/>
        <v>0</v>
      </c>
      <c r="U271">
        <f t="shared" si="41"/>
        <v>0</v>
      </c>
      <c r="X271">
        <f t="shared" si="42"/>
        <v>0</v>
      </c>
      <c r="AA271">
        <f t="shared" si="43"/>
        <v>0</v>
      </c>
      <c r="AD271">
        <f t="shared" si="44"/>
        <v>0</v>
      </c>
      <c r="AG271">
        <f t="shared" si="45"/>
        <v>0</v>
      </c>
      <c r="AJ271">
        <f t="shared" si="46"/>
        <v>11</v>
      </c>
      <c r="AL271">
        <v>11</v>
      </c>
      <c r="AM271">
        <f t="shared" si="47"/>
        <v>0</v>
      </c>
      <c r="AP271">
        <f t="shared" si="48"/>
        <v>22</v>
      </c>
      <c r="AR271">
        <v>22</v>
      </c>
      <c r="AS271">
        <f t="shared" si="49"/>
        <v>6</v>
      </c>
      <c r="AU271">
        <v>6</v>
      </c>
      <c r="AV271">
        <f t="shared" si="50"/>
        <v>37</v>
      </c>
      <c r="AW271">
        <v>5</v>
      </c>
      <c r="AX271">
        <v>42</v>
      </c>
      <c r="AY271">
        <f t="shared" si="51"/>
        <v>0</v>
      </c>
      <c r="BB271">
        <f t="shared" si="52"/>
        <v>7</v>
      </c>
      <c r="BD271">
        <v>7</v>
      </c>
      <c r="BE271">
        <f t="shared" si="53"/>
        <v>0</v>
      </c>
    </row>
    <row r="272" spans="1:59" x14ac:dyDescent="0.2">
      <c r="A272" s="213" t="s">
        <v>299</v>
      </c>
      <c r="B272">
        <f t="shared" si="36"/>
        <v>0</v>
      </c>
      <c r="E272">
        <f t="shared" si="37"/>
        <v>0</v>
      </c>
      <c r="H272">
        <v>0</v>
      </c>
      <c r="J272">
        <v>0</v>
      </c>
      <c r="L272">
        <f t="shared" si="38"/>
        <v>0</v>
      </c>
      <c r="O272">
        <f t="shared" si="39"/>
        <v>0</v>
      </c>
      <c r="R272">
        <f t="shared" si="40"/>
        <v>0</v>
      </c>
      <c r="U272">
        <f t="shared" si="41"/>
        <v>0</v>
      </c>
      <c r="X272">
        <f t="shared" si="42"/>
        <v>0</v>
      </c>
      <c r="AA272">
        <f t="shared" si="43"/>
        <v>0</v>
      </c>
      <c r="AD272">
        <f t="shared" si="44"/>
        <v>0</v>
      </c>
      <c r="AG272">
        <f t="shared" si="45"/>
        <v>0</v>
      </c>
      <c r="AJ272">
        <f t="shared" si="46"/>
        <v>0</v>
      </c>
      <c r="AM272">
        <f t="shared" si="47"/>
        <v>0</v>
      </c>
      <c r="AP272">
        <f t="shared" si="48"/>
        <v>2</v>
      </c>
      <c r="AQ272">
        <v>2</v>
      </c>
      <c r="AR272">
        <v>2</v>
      </c>
      <c r="AS272">
        <f t="shared" si="49"/>
        <v>0</v>
      </c>
      <c r="AV272">
        <f t="shared" si="50"/>
        <v>0</v>
      </c>
      <c r="AY272">
        <f t="shared" si="51"/>
        <v>0</v>
      </c>
      <c r="BB272">
        <f t="shared" si="52"/>
        <v>0</v>
      </c>
      <c r="BE272">
        <f t="shared" si="53"/>
        <v>0</v>
      </c>
    </row>
    <row r="273" spans="1:59" x14ac:dyDescent="0.2">
      <c r="A273" s="213" t="s">
        <v>492</v>
      </c>
      <c r="B273">
        <f t="shared" si="36"/>
        <v>0</v>
      </c>
      <c r="E273">
        <f t="shared" si="37"/>
        <v>0</v>
      </c>
      <c r="H273">
        <v>0</v>
      </c>
      <c r="J273">
        <v>0</v>
      </c>
      <c r="L273">
        <f t="shared" si="38"/>
        <v>0</v>
      </c>
      <c r="O273">
        <f t="shared" si="39"/>
        <v>0</v>
      </c>
      <c r="R273">
        <f t="shared" si="40"/>
        <v>0</v>
      </c>
      <c r="U273">
        <f t="shared" si="41"/>
        <v>0</v>
      </c>
      <c r="X273">
        <f t="shared" si="42"/>
        <v>2</v>
      </c>
      <c r="Y273">
        <v>2</v>
      </c>
      <c r="Z273">
        <v>2</v>
      </c>
      <c r="AA273">
        <f t="shared" si="43"/>
        <v>0</v>
      </c>
      <c r="AD273">
        <f t="shared" si="44"/>
        <v>0</v>
      </c>
      <c r="AG273">
        <f t="shared" si="45"/>
        <v>0</v>
      </c>
      <c r="AJ273">
        <f t="shared" si="46"/>
        <v>0</v>
      </c>
      <c r="AM273">
        <f t="shared" si="47"/>
        <v>0</v>
      </c>
      <c r="AP273">
        <f t="shared" si="48"/>
        <v>0</v>
      </c>
      <c r="AS273">
        <f t="shared" si="49"/>
        <v>0</v>
      </c>
      <c r="AV273">
        <f t="shared" si="50"/>
        <v>0</v>
      </c>
      <c r="AY273">
        <f t="shared" si="51"/>
        <v>0</v>
      </c>
      <c r="BB273">
        <f t="shared" si="52"/>
        <v>0</v>
      </c>
      <c r="BE273">
        <f t="shared" si="53"/>
        <v>0</v>
      </c>
    </row>
    <row r="274" spans="1:59" x14ac:dyDescent="0.2">
      <c r="A274" s="213" t="s">
        <v>143</v>
      </c>
      <c r="B274">
        <f t="shared" si="36"/>
        <v>0</v>
      </c>
      <c r="E274">
        <f t="shared" si="37"/>
        <v>0</v>
      </c>
      <c r="H274">
        <v>0</v>
      </c>
      <c r="J274">
        <v>0</v>
      </c>
      <c r="L274">
        <f t="shared" si="38"/>
        <v>0</v>
      </c>
      <c r="O274">
        <f t="shared" si="39"/>
        <v>0</v>
      </c>
      <c r="R274">
        <f t="shared" si="40"/>
        <v>0</v>
      </c>
      <c r="U274">
        <f t="shared" si="41"/>
        <v>0</v>
      </c>
      <c r="X274">
        <f t="shared" si="42"/>
        <v>0</v>
      </c>
      <c r="AA274">
        <f t="shared" si="43"/>
        <v>0</v>
      </c>
      <c r="AD274">
        <f t="shared" si="44"/>
        <v>0</v>
      </c>
      <c r="AG274">
        <f t="shared" si="45"/>
        <v>0</v>
      </c>
      <c r="AJ274">
        <f t="shared" si="46"/>
        <v>0</v>
      </c>
      <c r="AM274">
        <f t="shared" si="47"/>
        <v>0</v>
      </c>
      <c r="AP274">
        <f t="shared" si="48"/>
        <v>9</v>
      </c>
      <c r="AR274">
        <v>9</v>
      </c>
      <c r="AS274">
        <f t="shared" si="49"/>
        <v>5</v>
      </c>
      <c r="AU274">
        <v>5</v>
      </c>
      <c r="AV274">
        <f t="shared" si="50"/>
        <v>1</v>
      </c>
      <c r="AW274">
        <v>1</v>
      </c>
      <c r="AX274">
        <v>1</v>
      </c>
      <c r="AY274">
        <f t="shared" si="51"/>
        <v>19</v>
      </c>
      <c r="AZ274">
        <v>2</v>
      </c>
      <c r="BA274">
        <v>21</v>
      </c>
      <c r="BB274">
        <f t="shared" si="52"/>
        <v>0</v>
      </c>
      <c r="BE274">
        <f t="shared" si="53"/>
        <v>0</v>
      </c>
    </row>
    <row r="275" spans="1:59" x14ac:dyDescent="0.2">
      <c r="A275" s="213" t="s">
        <v>479</v>
      </c>
      <c r="B275">
        <f t="shared" si="36"/>
        <v>0</v>
      </c>
      <c r="E275">
        <f t="shared" si="37"/>
        <v>0</v>
      </c>
      <c r="H275">
        <v>0</v>
      </c>
      <c r="J275">
        <v>0</v>
      </c>
      <c r="L275">
        <f t="shared" si="38"/>
        <v>420</v>
      </c>
      <c r="M275">
        <v>200</v>
      </c>
      <c r="N275">
        <v>620</v>
      </c>
      <c r="O275">
        <f t="shared" si="39"/>
        <v>108</v>
      </c>
      <c r="P275">
        <v>63</v>
      </c>
      <c r="Q275">
        <v>171</v>
      </c>
      <c r="R275">
        <f t="shared" si="40"/>
        <v>0</v>
      </c>
      <c r="U275">
        <f t="shared" si="41"/>
        <v>0</v>
      </c>
      <c r="X275">
        <f t="shared" si="42"/>
        <v>0</v>
      </c>
      <c r="AA275">
        <f t="shared" si="43"/>
        <v>0</v>
      </c>
      <c r="AD275">
        <f t="shared" si="44"/>
        <v>7</v>
      </c>
      <c r="AF275">
        <v>7</v>
      </c>
      <c r="AG275">
        <f t="shared" si="45"/>
        <v>0</v>
      </c>
      <c r="AJ275">
        <f t="shared" si="46"/>
        <v>0</v>
      </c>
      <c r="AM275">
        <f t="shared" si="47"/>
        <v>0</v>
      </c>
      <c r="AP275">
        <f t="shared" si="48"/>
        <v>0</v>
      </c>
      <c r="AS275">
        <f t="shared" si="49"/>
        <v>0</v>
      </c>
      <c r="AV275">
        <f t="shared" si="50"/>
        <v>0</v>
      </c>
      <c r="AY275">
        <f t="shared" si="51"/>
        <v>8</v>
      </c>
      <c r="BA275">
        <v>8</v>
      </c>
      <c r="BB275">
        <f t="shared" si="52"/>
        <v>9</v>
      </c>
      <c r="BD275">
        <v>9</v>
      </c>
      <c r="BE275">
        <f t="shared" si="53"/>
        <v>17</v>
      </c>
      <c r="BG275">
        <v>17</v>
      </c>
    </row>
    <row r="276" spans="1:59" x14ac:dyDescent="0.2">
      <c r="A276" s="213" t="s">
        <v>987</v>
      </c>
      <c r="B276">
        <f t="shared" si="36"/>
        <v>0</v>
      </c>
      <c r="E276">
        <f t="shared" si="37"/>
        <v>0</v>
      </c>
      <c r="H276">
        <v>0</v>
      </c>
      <c r="J276">
        <v>0</v>
      </c>
      <c r="L276">
        <f t="shared" si="38"/>
        <v>0</v>
      </c>
      <c r="O276">
        <f t="shared" si="39"/>
        <v>0</v>
      </c>
      <c r="R276">
        <f t="shared" si="40"/>
        <v>0</v>
      </c>
      <c r="U276">
        <f t="shared" si="41"/>
        <v>0</v>
      </c>
      <c r="X276">
        <f t="shared" si="42"/>
        <v>0</v>
      </c>
      <c r="AA276">
        <f t="shared" si="43"/>
        <v>0</v>
      </c>
      <c r="AD276">
        <f t="shared" si="44"/>
        <v>0</v>
      </c>
      <c r="AG276">
        <f t="shared" si="45"/>
        <v>0</v>
      </c>
      <c r="AJ276">
        <f t="shared" si="46"/>
        <v>0</v>
      </c>
      <c r="AM276">
        <f t="shared" si="47"/>
        <v>0</v>
      </c>
      <c r="AP276">
        <f t="shared" si="48"/>
        <v>0</v>
      </c>
      <c r="AS276">
        <f t="shared" si="49"/>
        <v>0</v>
      </c>
      <c r="AV276">
        <f t="shared" si="50"/>
        <v>0</v>
      </c>
      <c r="AY276">
        <f t="shared" si="51"/>
        <v>1</v>
      </c>
      <c r="BA276">
        <v>1</v>
      </c>
      <c r="BB276">
        <f t="shared" si="52"/>
        <v>0</v>
      </c>
      <c r="BE276">
        <f t="shared" si="53"/>
        <v>0</v>
      </c>
    </row>
    <row r="277" spans="1:59" x14ac:dyDescent="0.2">
      <c r="A277" s="213" t="s">
        <v>488</v>
      </c>
      <c r="B277">
        <f t="shared" si="36"/>
        <v>141</v>
      </c>
      <c r="D277">
        <v>141</v>
      </c>
      <c r="E277">
        <f t="shared" si="37"/>
        <v>0</v>
      </c>
      <c r="H277">
        <v>0</v>
      </c>
      <c r="J277">
        <v>0</v>
      </c>
      <c r="L277">
        <f t="shared" si="38"/>
        <v>1</v>
      </c>
      <c r="N277">
        <v>1</v>
      </c>
      <c r="O277">
        <f t="shared" si="39"/>
        <v>6</v>
      </c>
      <c r="P277">
        <v>1</v>
      </c>
      <c r="Q277">
        <v>7</v>
      </c>
      <c r="R277">
        <f t="shared" si="40"/>
        <v>0</v>
      </c>
      <c r="U277">
        <f t="shared" si="41"/>
        <v>0</v>
      </c>
      <c r="X277">
        <f t="shared" si="42"/>
        <v>0</v>
      </c>
      <c r="AA277">
        <f t="shared" si="43"/>
        <v>0</v>
      </c>
      <c r="AD277">
        <f t="shared" si="44"/>
        <v>1</v>
      </c>
      <c r="AF277">
        <v>1</v>
      </c>
      <c r="AG277">
        <f t="shared" si="45"/>
        <v>0</v>
      </c>
      <c r="AJ277">
        <f t="shared" si="46"/>
        <v>32</v>
      </c>
      <c r="AL277">
        <v>32</v>
      </c>
      <c r="AM277">
        <f t="shared" si="47"/>
        <v>0</v>
      </c>
      <c r="AP277">
        <f t="shared" si="48"/>
        <v>0</v>
      </c>
      <c r="AS277">
        <f t="shared" si="49"/>
        <v>0</v>
      </c>
      <c r="AV277">
        <f t="shared" si="50"/>
        <v>0</v>
      </c>
      <c r="AY277">
        <f t="shared" si="51"/>
        <v>0</v>
      </c>
      <c r="BB277">
        <f t="shared" si="52"/>
        <v>0</v>
      </c>
      <c r="BE277">
        <f t="shared" si="53"/>
        <v>0</v>
      </c>
    </row>
    <row r="278" spans="1:59" x14ac:dyDescent="0.2">
      <c r="A278" s="213" t="s">
        <v>297</v>
      </c>
      <c r="B278">
        <f t="shared" si="36"/>
        <v>6</v>
      </c>
      <c r="D278">
        <v>6</v>
      </c>
      <c r="E278">
        <f t="shared" si="37"/>
        <v>0</v>
      </c>
      <c r="H278">
        <v>31</v>
      </c>
      <c r="I278">
        <v>31</v>
      </c>
      <c r="J278">
        <v>0</v>
      </c>
      <c r="L278">
        <f t="shared" si="38"/>
        <v>0</v>
      </c>
      <c r="O278">
        <f t="shared" si="39"/>
        <v>0</v>
      </c>
      <c r="R278">
        <f t="shared" si="40"/>
        <v>0</v>
      </c>
      <c r="U278">
        <f t="shared" si="41"/>
        <v>0</v>
      </c>
      <c r="X278">
        <f t="shared" si="42"/>
        <v>0</v>
      </c>
      <c r="AA278">
        <f t="shared" si="43"/>
        <v>0</v>
      </c>
      <c r="AD278">
        <f t="shared" si="44"/>
        <v>0</v>
      </c>
      <c r="AG278">
        <f t="shared" si="45"/>
        <v>0</v>
      </c>
      <c r="AJ278">
        <f t="shared" si="46"/>
        <v>12</v>
      </c>
      <c r="AK278">
        <v>5</v>
      </c>
      <c r="AL278">
        <v>17</v>
      </c>
      <c r="AM278">
        <f t="shared" si="47"/>
        <v>0</v>
      </c>
      <c r="AP278">
        <f t="shared" si="48"/>
        <v>0</v>
      </c>
      <c r="AS278">
        <f t="shared" si="49"/>
        <v>0</v>
      </c>
      <c r="AV278">
        <f t="shared" si="50"/>
        <v>0</v>
      </c>
      <c r="AY278">
        <f t="shared" si="51"/>
        <v>0</v>
      </c>
      <c r="BB278">
        <f t="shared" si="52"/>
        <v>0</v>
      </c>
      <c r="BE278">
        <f t="shared" si="53"/>
        <v>0</v>
      </c>
    </row>
    <row r="279" spans="1:59" x14ac:dyDescent="0.2">
      <c r="A279" s="213" t="s">
        <v>162</v>
      </c>
      <c r="B279">
        <f t="shared" si="36"/>
        <v>0</v>
      </c>
      <c r="E279">
        <f t="shared" si="37"/>
        <v>0</v>
      </c>
      <c r="H279">
        <v>0</v>
      </c>
      <c r="J279">
        <v>0</v>
      </c>
      <c r="L279">
        <f t="shared" si="38"/>
        <v>0</v>
      </c>
      <c r="O279">
        <f t="shared" si="39"/>
        <v>0</v>
      </c>
      <c r="R279">
        <f t="shared" si="40"/>
        <v>0</v>
      </c>
      <c r="U279">
        <f t="shared" si="41"/>
        <v>0</v>
      </c>
      <c r="X279">
        <f t="shared" si="42"/>
        <v>0</v>
      </c>
      <c r="AA279">
        <f t="shared" si="43"/>
        <v>0</v>
      </c>
      <c r="AD279">
        <f t="shared" si="44"/>
        <v>0</v>
      </c>
      <c r="AG279">
        <f t="shared" si="45"/>
        <v>0</v>
      </c>
      <c r="AJ279">
        <f t="shared" si="46"/>
        <v>0</v>
      </c>
      <c r="AM279">
        <f t="shared" si="47"/>
        <v>0</v>
      </c>
      <c r="AP279">
        <f t="shared" si="48"/>
        <v>2</v>
      </c>
      <c r="AR279">
        <v>2</v>
      </c>
      <c r="AS279">
        <f t="shared" si="49"/>
        <v>0</v>
      </c>
      <c r="AV279">
        <f t="shared" si="50"/>
        <v>25</v>
      </c>
      <c r="AW279">
        <v>25</v>
      </c>
      <c r="AX279">
        <v>35</v>
      </c>
      <c r="AY279">
        <f t="shared" si="51"/>
        <v>0</v>
      </c>
      <c r="BB279">
        <f t="shared" si="52"/>
        <v>1</v>
      </c>
      <c r="BC279">
        <v>1</v>
      </c>
      <c r="BD279">
        <v>1</v>
      </c>
      <c r="BE279">
        <f t="shared" si="53"/>
        <v>0</v>
      </c>
    </row>
    <row r="280" spans="1:59" x14ac:dyDescent="0.2">
      <c r="A280" s="213" t="s">
        <v>139</v>
      </c>
      <c r="B280">
        <f t="shared" si="36"/>
        <v>0</v>
      </c>
      <c r="E280">
        <f t="shared" si="37"/>
        <v>137</v>
      </c>
      <c r="F280">
        <v>100</v>
      </c>
      <c r="G280">
        <v>237</v>
      </c>
      <c r="H280">
        <v>7</v>
      </c>
      <c r="I280">
        <v>7</v>
      </c>
      <c r="J280">
        <v>76</v>
      </c>
      <c r="K280">
        <v>76</v>
      </c>
      <c r="L280">
        <f t="shared" si="38"/>
        <v>7</v>
      </c>
      <c r="M280">
        <v>6</v>
      </c>
      <c r="N280">
        <v>13</v>
      </c>
      <c r="O280">
        <f t="shared" si="39"/>
        <v>0</v>
      </c>
      <c r="P280">
        <v>0</v>
      </c>
      <c r="Q280">
        <v>0</v>
      </c>
      <c r="R280">
        <f t="shared" si="40"/>
        <v>4</v>
      </c>
      <c r="S280">
        <v>2</v>
      </c>
      <c r="T280">
        <v>6</v>
      </c>
      <c r="U280">
        <f t="shared" si="41"/>
        <v>1</v>
      </c>
      <c r="V280">
        <v>1</v>
      </c>
      <c r="W280">
        <v>1</v>
      </c>
      <c r="X280">
        <f t="shared" si="42"/>
        <v>0</v>
      </c>
      <c r="AA280">
        <f t="shared" si="43"/>
        <v>0</v>
      </c>
      <c r="AD280">
        <f t="shared" si="44"/>
        <v>1</v>
      </c>
      <c r="AE280">
        <v>1</v>
      </c>
      <c r="AF280">
        <v>2</v>
      </c>
      <c r="AG280">
        <f t="shared" si="45"/>
        <v>5</v>
      </c>
      <c r="AH280">
        <v>4</v>
      </c>
      <c r="AI280">
        <v>9</v>
      </c>
      <c r="AJ280">
        <f t="shared" si="46"/>
        <v>19</v>
      </c>
      <c r="AK280">
        <v>8</v>
      </c>
      <c r="AL280">
        <v>27</v>
      </c>
      <c r="AM280">
        <f t="shared" si="47"/>
        <v>0</v>
      </c>
      <c r="AN280">
        <v>0</v>
      </c>
      <c r="AO280">
        <v>0</v>
      </c>
      <c r="AP280">
        <f t="shared" si="48"/>
        <v>41</v>
      </c>
      <c r="AQ280">
        <v>35</v>
      </c>
      <c r="AR280">
        <v>76</v>
      </c>
      <c r="AS280">
        <f t="shared" si="49"/>
        <v>35</v>
      </c>
      <c r="AT280">
        <v>35</v>
      </c>
      <c r="AU280">
        <v>66</v>
      </c>
      <c r="AV280">
        <f t="shared" si="50"/>
        <v>48</v>
      </c>
      <c r="AW280">
        <v>36</v>
      </c>
      <c r="AX280">
        <v>84</v>
      </c>
      <c r="AY280">
        <f t="shared" si="51"/>
        <v>3</v>
      </c>
      <c r="AZ280">
        <v>3</v>
      </c>
      <c r="BA280">
        <v>6</v>
      </c>
      <c r="BB280">
        <f t="shared" si="52"/>
        <v>28</v>
      </c>
      <c r="BC280">
        <v>26</v>
      </c>
      <c r="BD280">
        <v>54</v>
      </c>
      <c r="BE280">
        <f t="shared" si="53"/>
        <v>0</v>
      </c>
    </row>
    <row r="281" spans="1:59" x14ac:dyDescent="0.2">
      <c r="A281" s="213"/>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F79B0-0771-4EA7-B2D3-031C83F36F6B}">
  <dimension ref="A1:EG23"/>
  <sheetViews>
    <sheetView workbookViewId="0">
      <pane xSplit="1" ySplit="1" topLeftCell="E2" activePane="bottomRight" state="frozen"/>
      <selection pane="topRight" activeCell="B1" sqref="B1"/>
      <selection pane="bottomLeft" activeCell="A2" sqref="A2"/>
      <selection pane="bottomRight" activeCell="EA18" sqref="EA18"/>
    </sheetView>
  </sheetViews>
  <sheetFormatPr baseColWidth="10" defaultColWidth="8.83203125" defaultRowHeight="15" x14ac:dyDescent="0.2"/>
  <cols>
    <col min="2" max="4" width="0" hidden="1" customWidth="1"/>
    <col min="8" max="9" width="8.6640625" customWidth="1"/>
    <col min="11" max="12" width="0" hidden="1" customWidth="1"/>
    <col min="14" max="16" width="0" hidden="1" customWidth="1"/>
    <col min="18" max="23" width="0" hidden="1" customWidth="1"/>
    <col min="25" max="30" width="0" hidden="1" customWidth="1"/>
    <col min="32" max="39" width="0" hidden="1" customWidth="1"/>
    <col min="41" max="41" width="0" hidden="1" customWidth="1"/>
    <col min="43" max="44" width="0" hidden="1" customWidth="1"/>
    <col min="46" max="48" width="0" hidden="1" customWidth="1"/>
    <col min="50" max="52" width="0" hidden="1" customWidth="1"/>
    <col min="57" max="61" width="0" hidden="1" customWidth="1"/>
    <col min="64" max="64" width="0" hidden="1" customWidth="1"/>
    <col min="67" max="68" width="0" hidden="1" customWidth="1"/>
    <col min="70" max="73" width="0" hidden="1" customWidth="1"/>
    <col min="75" max="75" width="0" hidden="1" customWidth="1"/>
    <col min="77" max="78" width="0" hidden="1" customWidth="1"/>
    <col min="80" max="80" width="0" hidden="1" customWidth="1"/>
    <col min="82" max="83" width="0" hidden="1" customWidth="1"/>
    <col min="85" max="85" width="0" hidden="1" customWidth="1"/>
    <col min="87" max="92" width="0" hidden="1" customWidth="1"/>
    <col min="94" max="96" width="0" hidden="1" customWidth="1"/>
    <col min="98" max="99" width="0" hidden="1" customWidth="1"/>
    <col min="101" max="103" width="0" hidden="1" customWidth="1"/>
    <col min="105" max="107" width="0" hidden="1" customWidth="1"/>
    <col min="109" max="112" width="0" hidden="1" customWidth="1"/>
    <col min="114" max="119" width="0" hidden="1" customWidth="1"/>
    <col min="121" max="122" width="0" hidden="1" customWidth="1"/>
    <col min="124" max="124" width="0" hidden="1" customWidth="1"/>
    <col min="129" max="131" width="8.6640625" customWidth="1"/>
    <col min="133" max="133" width="0" hidden="1" customWidth="1"/>
    <col min="135" max="136" width="0" hidden="1" customWidth="1"/>
  </cols>
  <sheetData>
    <row r="1" spans="1:137" x14ac:dyDescent="0.2">
      <c r="A1" t="s">
        <v>1048</v>
      </c>
      <c r="B1" t="s">
        <v>367</v>
      </c>
      <c r="C1" t="s">
        <v>826</v>
      </c>
      <c r="D1" t="s">
        <v>547</v>
      </c>
      <c r="E1" t="s">
        <v>229</v>
      </c>
      <c r="F1" t="s">
        <v>348</v>
      </c>
      <c r="G1" t="s">
        <v>127</v>
      </c>
      <c r="H1" t="s">
        <v>142</v>
      </c>
      <c r="I1" t="s">
        <v>163</v>
      </c>
      <c r="J1" t="s">
        <v>134</v>
      </c>
      <c r="K1" t="s">
        <v>267</v>
      </c>
      <c r="L1" t="s">
        <v>728</v>
      </c>
      <c r="M1" t="s">
        <v>126</v>
      </c>
      <c r="N1" t="s">
        <v>330</v>
      </c>
      <c r="O1" t="s">
        <v>551</v>
      </c>
      <c r="P1" t="s">
        <v>655</v>
      </c>
      <c r="Q1" t="s">
        <v>230</v>
      </c>
      <c r="R1" t="s">
        <v>504</v>
      </c>
      <c r="S1" t="s">
        <v>169</v>
      </c>
      <c r="T1" t="s">
        <v>934</v>
      </c>
      <c r="U1" t="s">
        <v>318</v>
      </c>
      <c r="V1" t="s">
        <v>191</v>
      </c>
      <c r="W1" t="s">
        <v>720</v>
      </c>
      <c r="X1" t="s">
        <v>558</v>
      </c>
      <c r="Y1" t="s">
        <v>941</v>
      </c>
      <c r="Z1" t="s">
        <v>483</v>
      </c>
      <c r="AA1" t="s">
        <v>329</v>
      </c>
      <c r="AB1" t="s">
        <v>670</v>
      </c>
      <c r="AC1" t="s">
        <v>976</v>
      </c>
      <c r="AD1" t="s">
        <v>734</v>
      </c>
      <c r="AE1" t="s">
        <v>188</v>
      </c>
      <c r="AF1" t="s">
        <v>888</v>
      </c>
      <c r="AG1" t="s">
        <v>682</v>
      </c>
      <c r="AH1" t="s">
        <v>895</v>
      </c>
      <c r="AI1" t="s">
        <v>652</v>
      </c>
      <c r="AJ1" t="s">
        <v>546</v>
      </c>
      <c r="AK1" t="s">
        <v>512</v>
      </c>
      <c r="AL1" t="s">
        <v>182</v>
      </c>
      <c r="AM1" t="s">
        <v>272</v>
      </c>
      <c r="AN1" t="s">
        <v>131</v>
      </c>
      <c r="AO1" t="s">
        <v>168</v>
      </c>
      <c r="AP1" t="s">
        <v>231</v>
      </c>
      <c r="AQ1" t="s">
        <v>686</v>
      </c>
      <c r="AR1" t="s">
        <v>719</v>
      </c>
      <c r="AS1" t="s">
        <v>129</v>
      </c>
      <c r="AT1" t="s">
        <v>190</v>
      </c>
      <c r="AU1" t="s">
        <v>480</v>
      </c>
      <c r="AV1" t="s">
        <v>298</v>
      </c>
      <c r="AW1" t="s">
        <v>161</v>
      </c>
      <c r="AX1" t="s">
        <v>977</v>
      </c>
      <c r="AY1" t="s">
        <v>485</v>
      </c>
      <c r="AZ1" t="s">
        <v>521</v>
      </c>
      <c r="BA1" t="s">
        <v>308</v>
      </c>
      <c r="BB1" t="s">
        <v>499</v>
      </c>
      <c r="BC1" t="s">
        <v>486</v>
      </c>
      <c r="BD1" t="s">
        <v>715</v>
      </c>
      <c r="BE1" t="s">
        <v>653</v>
      </c>
      <c r="BF1" t="s">
        <v>669</v>
      </c>
      <c r="BG1" t="s">
        <v>269</v>
      </c>
      <c r="BH1" t="s">
        <v>978</v>
      </c>
      <c r="BI1" t="s">
        <v>554</v>
      </c>
      <c r="BJ1" t="s">
        <v>159</v>
      </c>
      <c r="BK1" t="s">
        <v>128</v>
      </c>
      <c r="BL1" t="s">
        <v>596</v>
      </c>
      <c r="BM1" t="s">
        <v>232</v>
      </c>
      <c r="BN1" t="s">
        <v>141</v>
      </c>
      <c r="BO1" t="s">
        <v>601</v>
      </c>
      <c r="BP1" t="s">
        <v>754</v>
      </c>
      <c r="BQ1" t="s">
        <v>651</v>
      </c>
      <c r="BR1" t="s">
        <v>351</v>
      </c>
      <c r="BS1" t="s">
        <v>493</v>
      </c>
      <c r="BT1" t="s">
        <v>979</v>
      </c>
      <c r="BU1" t="s">
        <v>721</v>
      </c>
      <c r="BV1" t="s">
        <v>560</v>
      </c>
      <c r="BW1" t="s">
        <v>656</v>
      </c>
      <c r="BX1" t="s">
        <v>502</v>
      </c>
      <c r="BY1" t="s">
        <v>571</v>
      </c>
      <c r="BZ1" t="s">
        <v>501</v>
      </c>
      <c r="CA1" t="s">
        <v>132</v>
      </c>
      <c r="CB1" t="s">
        <v>187</v>
      </c>
      <c r="CC1" t="s">
        <v>135</v>
      </c>
      <c r="CD1" t="s">
        <v>331</v>
      </c>
      <c r="CE1" t="s">
        <v>481</v>
      </c>
      <c r="CF1" t="s">
        <v>350</v>
      </c>
      <c r="CG1" t="s">
        <v>788</v>
      </c>
      <c r="CH1" t="s">
        <v>687</v>
      </c>
      <c r="CI1" t="s">
        <v>189</v>
      </c>
      <c r="CJ1" t="s">
        <v>268</v>
      </c>
      <c r="CK1" t="s">
        <v>980</v>
      </c>
      <c r="CL1" t="s">
        <v>309</v>
      </c>
      <c r="CM1" t="s">
        <v>487</v>
      </c>
      <c r="CN1" t="s">
        <v>603</v>
      </c>
      <c r="CO1" t="s">
        <v>482</v>
      </c>
      <c r="CP1" t="s">
        <v>494</v>
      </c>
      <c r="CQ1" t="s">
        <v>981</v>
      </c>
      <c r="CR1" t="s">
        <v>276</v>
      </c>
      <c r="CS1" t="s">
        <v>477</v>
      </c>
      <c r="CT1" t="s">
        <v>137</v>
      </c>
      <c r="CU1" t="s">
        <v>510</v>
      </c>
      <c r="CV1" t="s">
        <v>275</v>
      </c>
      <c r="CW1" t="s">
        <v>982</v>
      </c>
      <c r="CX1" t="s">
        <v>807</v>
      </c>
      <c r="CY1" t="s">
        <v>983</v>
      </c>
      <c r="CZ1" t="s">
        <v>166</v>
      </c>
      <c r="DA1" t="s">
        <v>661</v>
      </c>
      <c r="DB1" t="s">
        <v>557</v>
      </c>
      <c r="DC1" t="s">
        <v>654</v>
      </c>
      <c r="DD1" t="s">
        <v>158</v>
      </c>
      <c r="DE1" t="s">
        <v>967</v>
      </c>
      <c r="DF1" t="s">
        <v>984</v>
      </c>
      <c r="DG1" t="s">
        <v>985</v>
      </c>
      <c r="DH1" t="s">
        <v>136</v>
      </c>
      <c r="DI1" t="s">
        <v>273</v>
      </c>
      <c r="DJ1" t="s">
        <v>160</v>
      </c>
      <c r="DK1" t="s">
        <v>274</v>
      </c>
      <c r="DL1" t="s">
        <v>894</v>
      </c>
      <c r="DM1" t="s">
        <v>550</v>
      </c>
      <c r="DN1" t="s">
        <v>509</v>
      </c>
      <c r="DO1" t="s">
        <v>986</v>
      </c>
      <c r="DP1" t="s">
        <v>319</v>
      </c>
      <c r="DQ1" t="s">
        <v>511</v>
      </c>
      <c r="DR1" t="s">
        <v>594</v>
      </c>
      <c r="DS1" t="s">
        <v>157</v>
      </c>
      <c r="DT1" t="s">
        <v>484</v>
      </c>
      <c r="DU1" t="s">
        <v>185</v>
      </c>
      <c r="DV1" t="s">
        <v>228</v>
      </c>
      <c r="DW1" t="s">
        <v>565</v>
      </c>
      <c r="DX1" t="s">
        <v>556</v>
      </c>
      <c r="DY1" t="s">
        <v>299</v>
      </c>
      <c r="DZ1" t="s">
        <v>492</v>
      </c>
      <c r="EA1" t="s">
        <v>143</v>
      </c>
      <c r="EB1" t="s">
        <v>479</v>
      </c>
      <c r="EC1" t="s">
        <v>987</v>
      </c>
      <c r="ED1" t="s">
        <v>488</v>
      </c>
      <c r="EE1" t="s">
        <v>297</v>
      </c>
      <c r="EF1" t="s">
        <v>162</v>
      </c>
      <c r="EG1" t="s">
        <v>139</v>
      </c>
    </row>
    <row r="2" spans="1:137" x14ac:dyDescent="0.2">
      <c r="A2" t="s">
        <v>195</v>
      </c>
      <c r="B2">
        <v>0</v>
      </c>
      <c r="C2">
        <v>0</v>
      </c>
      <c r="D2">
        <v>0</v>
      </c>
      <c r="E2">
        <v>853</v>
      </c>
      <c r="F2">
        <v>0</v>
      </c>
      <c r="G2">
        <v>0</v>
      </c>
      <c r="H2">
        <v>0</v>
      </c>
      <c r="I2">
        <v>0</v>
      </c>
      <c r="J2">
        <v>0</v>
      </c>
      <c r="K2">
        <v>88</v>
      </c>
      <c r="L2">
        <v>0</v>
      </c>
      <c r="M2">
        <v>0</v>
      </c>
      <c r="N2">
        <v>0</v>
      </c>
      <c r="O2">
        <v>0</v>
      </c>
      <c r="P2">
        <v>0</v>
      </c>
      <c r="Q2">
        <v>0</v>
      </c>
      <c r="R2">
        <v>0</v>
      </c>
      <c r="S2">
        <v>0</v>
      </c>
      <c r="T2">
        <v>0</v>
      </c>
      <c r="U2">
        <v>0</v>
      </c>
      <c r="V2">
        <v>6</v>
      </c>
      <c r="W2">
        <v>0</v>
      </c>
      <c r="X2">
        <v>0</v>
      </c>
      <c r="Y2">
        <v>0</v>
      </c>
      <c r="Z2">
        <v>0</v>
      </c>
      <c r="AA2">
        <v>0</v>
      </c>
      <c r="AB2">
        <v>0</v>
      </c>
      <c r="AC2">
        <v>0</v>
      </c>
      <c r="AD2">
        <v>0</v>
      </c>
      <c r="AE2">
        <v>256</v>
      </c>
      <c r="AF2">
        <v>0</v>
      </c>
      <c r="AG2">
        <v>0</v>
      </c>
      <c r="AH2">
        <v>0</v>
      </c>
      <c r="AI2">
        <v>0</v>
      </c>
      <c r="AJ2">
        <v>0</v>
      </c>
      <c r="AK2">
        <v>0</v>
      </c>
      <c r="AL2">
        <v>0</v>
      </c>
      <c r="AM2">
        <v>212</v>
      </c>
      <c r="AN2">
        <v>0</v>
      </c>
      <c r="AO2">
        <v>1</v>
      </c>
      <c r="AP2">
        <v>18</v>
      </c>
      <c r="AQ2">
        <v>0</v>
      </c>
      <c r="AR2">
        <v>0</v>
      </c>
      <c r="AS2">
        <v>169</v>
      </c>
      <c r="AT2">
        <v>1</v>
      </c>
      <c r="AU2">
        <v>5</v>
      </c>
      <c r="AV2">
        <v>0</v>
      </c>
      <c r="AW2">
        <v>3</v>
      </c>
      <c r="AX2">
        <v>0</v>
      </c>
      <c r="AY2">
        <v>0</v>
      </c>
      <c r="AZ2">
        <v>0</v>
      </c>
      <c r="BA2">
        <v>1</v>
      </c>
      <c r="BB2">
        <v>0</v>
      </c>
      <c r="BC2">
        <v>0</v>
      </c>
      <c r="BD2">
        <v>0</v>
      </c>
      <c r="BE2">
        <v>0</v>
      </c>
      <c r="BF2">
        <v>0</v>
      </c>
      <c r="BG2">
        <v>4</v>
      </c>
      <c r="BH2">
        <v>0</v>
      </c>
      <c r="BI2">
        <v>0</v>
      </c>
      <c r="BJ2">
        <v>0</v>
      </c>
      <c r="BK2">
        <v>67</v>
      </c>
      <c r="BL2">
        <v>17</v>
      </c>
      <c r="BM2">
        <v>33</v>
      </c>
      <c r="BN2">
        <v>0</v>
      </c>
      <c r="BO2">
        <v>4</v>
      </c>
      <c r="BP2">
        <v>0</v>
      </c>
      <c r="BQ2">
        <v>0</v>
      </c>
      <c r="BR2">
        <v>0</v>
      </c>
      <c r="BS2">
        <v>0</v>
      </c>
      <c r="BT2">
        <v>0</v>
      </c>
      <c r="BU2">
        <v>0</v>
      </c>
      <c r="BV2">
        <v>0</v>
      </c>
      <c r="BW2">
        <v>0</v>
      </c>
      <c r="BX2">
        <v>0</v>
      </c>
      <c r="BY2">
        <v>0</v>
      </c>
      <c r="BZ2">
        <v>0</v>
      </c>
      <c r="CA2">
        <v>44</v>
      </c>
      <c r="CB2">
        <v>0</v>
      </c>
      <c r="CC2">
        <v>17</v>
      </c>
      <c r="CD2">
        <v>0</v>
      </c>
      <c r="CE2">
        <v>0</v>
      </c>
      <c r="CF2">
        <v>0</v>
      </c>
      <c r="CG2">
        <v>0</v>
      </c>
      <c r="CH2">
        <v>0</v>
      </c>
      <c r="CI2">
        <v>496</v>
      </c>
      <c r="CJ2">
        <v>364</v>
      </c>
      <c r="CK2">
        <v>0</v>
      </c>
      <c r="CL2">
        <v>6</v>
      </c>
      <c r="CM2">
        <v>0</v>
      </c>
      <c r="CN2">
        <v>1</v>
      </c>
      <c r="CO2">
        <v>0</v>
      </c>
      <c r="CP2">
        <v>0</v>
      </c>
      <c r="CQ2">
        <v>0</v>
      </c>
      <c r="CR2">
        <v>0</v>
      </c>
      <c r="CS2">
        <v>0</v>
      </c>
      <c r="CT2">
        <v>0</v>
      </c>
      <c r="CU2">
        <v>0</v>
      </c>
      <c r="CV2">
        <v>0</v>
      </c>
      <c r="CW2">
        <v>7</v>
      </c>
      <c r="CX2">
        <v>17</v>
      </c>
      <c r="CY2">
        <v>0</v>
      </c>
      <c r="CZ2">
        <v>1</v>
      </c>
      <c r="DA2">
        <v>0</v>
      </c>
      <c r="DB2">
        <v>0</v>
      </c>
      <c r="DC2">
        <v>0</v>
      </c>
      <c r="DD2">
        <v>36</v>
      </c>
      <c r="DE2">
        <v>0</v>
      </c>
      <c r="DF2">
        <v>0</v>
      </c>
      <c r="DG2">
        <v>13</v>
      </c>
      <c r="DH2">
        <v>0</v>
      </c>
      <c r="DI2">
        <v>332</v>
      </c>
      <c r="DJ2">
        <v>0</v>
      </c>
      <c r="DK2">
        <v>169</v>
      </c>
      <c r="DL2">
        <v>0</v>
      </c>
      <c r="DM2">
        <v>0</v>
      </c>
      <c r="DN2">
        <v>0</v>
      </c>
      <c r="DO2">
        <v>0</v>
      </c>
      <c r="DP2">
        <v>2</v>
      </c>
      <c r="DQ2">
        <v>0</v>
      </c>
      <c r="DR2">
        <v>7</v>
      </c>
      <c r="DS2">
        <v>0</v>
      </c>
      <c r="DT2">
        <v>0</v>
      </c>
      <c r="DU2">
        <v>0</v>
      </c>
      <c r="DV2">
        <v>143</v>
      </c>
      <c r="DW2">
        <v>4</v>
      </c>
      <c r="DX2">
        <v>4</v>
      </c>
      <c r="DY2">
        <v>0</v>
      </c>
      <c r="DZ2">
        <v>0</v>
      </c>
      <c r="EA2">
        <v>0</v>
      </c>
      <c r="EB2">
        <v>0</v>
      </c>
      <c r="EC2">
        <v>0</v>
      </c>
      <c r="ED2">
        <v>141</v>
      </c>
      <c r="EE2">
        <v>6</v>
      </c>
      <c r="EF2">
        <v>0</v>
      </c>
      <c r="EG2">
        <v>0</v>
      </c>
    </row>
    <row r="3" spans="1:137" x14ac:dyDescent="0.2">
      <c r="A3" t="s">
        <v>196</v>
      </c>
      <c r="B3">
        <v>0</v>
      </c>
      <c r="C3">
        <v>0</v>
      </c>
      <c r="D3">
        <v>0</v>
      </c>
      <c r="E3">
        <v>84</v>
      </c>
      <c r="F3">
        <v>0</v>
      </c>
      <c r="G3">
        <v>0</v>
      </c>
      <c r="H3">
        <v>0</v>
      </c>
      <c r="I3">
        <v>0</v>
      </c>
      <c r="J3">
        <v>3</v>
      </c>
      <c r="K3">
        <v>0</v>
      </c>
      <c r="L3">
        <v>0</v>
      </c>
      <c r="M3">
        <v>0</v>
      </c>
      <c r="N3">
        <v>0</v>
      </c>
      <c r="O3">
        <v>0</v>
      </c>
      <c r="P3">
        <v>0</v>
      </c>
      <c r="Q3">
        <v>7</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39</v>
      </c>
      <c r="AO3">
        <v>0</v>
      </c>
      <c r="AP3">
        <v>9</v>
      </c>
      <c r="AQ3">
        <v>0</v>
      </c>
      <c r="AR3">
        <v>0</v>
      </c>
      <c r="AS3">
        <v>261</v>
      </c>
      <c r="AT3">
        <v>0</v>
      </c>
      <c r="AU3">
        <v>0</v>
      </c>
      <c r="AV3">
        <v>0</v>
      </c>
      <c r="AW3">
        <v>0</v>
      </c>
      <c r="AX3">
        <v>0</v>
      </c>
      <c r="AY3">
        <v>0</v>
      </c>
      <c r="AZ3">
        <v>0</v>
      </c>
      <c r="BA3">
        <v>0</v>
      </c>
      <c r="BB3">
        <v>0</v>
      </c>
      <c r="BC3">
        <v>0</v>
      </c>
      <c r="BD3">
        <v>1</v>
      </c>
      <c r="BE3">
        <v>0</v>
      </c>
      <c r="BF3">
        <v>0</v>
      </c>
      <c r="BG3">
        <v>0</v>
      </c>
      <c r="BH3">
        <v>0</v>
      </c>
      <c r="BI3">
        <v>0</v>
      </c>
      <c r="BJ3">
        <v>131</v>
      </c>
      <c r="BK3">
        <v>0</v>
      </c>
      <c r="BL3">
        <v>0</v>
      </c>
      <c r="BM3">
        <v>14</v>
      </c>
      <c r="BN3">
        <v>62</v>
      </c>
      <c r="BO3">
        <v>0</v>
      </c>
      <c r="BP3">
        <v>0</v>
      </c>
      <c r="BQ3">
        <v>0</v>
      </c>
      <c r="BR3">
        <v>0</v>
      </c>
      <c r="BS3">
        <v>0</v>
      </c>
      <c r="BT3">
        <v>0</v>
      </c>
      <c r="BU3">
        <v>0</v>
      </c>
      <c r="BV3">
        <v>0</v>
      </c>
      <c r="BW3">
        <v>0</v>
      </c>
      <c r="BX3">
        <v>0</v>
      </c>
      <c r="BY3">
        <v>0</v>
      </c>
      <c r="BZ3">
        <v>0</v>
      </c>
      <c r="CA3">
        <v>105</v>
      </c>
      <c r="CB3">
        <v>0</v>
      </c>
      <c r="CC3">
        <v>5</v>
      </c>
      <c r="CD3">
        <v>0</v>
      </c>
      <c r="CE3">
        <v>0</v>
      </c>
      <c r="CF3">
        <v>0</v>
      </c>
      <c r="CG3">
        <v>0</v>
      </c>
      <c r="CH3">
        <v>0</v>
      </c>
      <c r="CI3">
        <v>0</v>
      </c>
      <c r="CJ3">
        <v>0</v>
      </c>
      <c r="CK3">
        <v>0</v>
      </c>
      <c r="CL3">
        <v>0</v>
      </c>
      <c r="CM3">
        <v>0</v>
      </c>
      <c r="CN3">
        <v>0</v>
      </c>
      <c r="CO3">
        <v>0</v>
      </c>
      <c r="CP3">
        <v>0</v>
      </c>
      <c r="CQ3">
        <v>0</v>
      </c>
      <c r="CR3">
        <v>0</v>
      </c>
      <c r="CS3">
        <v>8</v>
      </c>
      <c r="CT3">
        <v>0</v>
      </c>
      <c r="CU3">
        <v>0</v>
      </c>
      <c r="CV3">
        <v>0</v>
      </c>
      <c r="CW3">
        <v>0</v>
      </c>
      <c r="CX3">
        <v>0</v>
      </c>
      <c r="CY3">
        <v>0</v>
      </c>
      <c r="CZ3">
        <v>0</v>
      </c>
      <c r="DA3">
        <v>0</v>
      </c>
      <c r="DB3">
        <v>0</v>
      </c>
      <c r="DC3">
        <v>0</v>
      </c>
      <c r="DD3">
        <v>107</v>
      </c>
      <c r="DE3">
        <v>0</v>
      </c>
      <c r="DF3">
        <v>0</v>
      </c>
      <c r="DG3">
        <v>0</v>
      </c>
      <c r="DH3">
        <v>0</v>
      </c>
      <c r="DI3">
        <v>0</v>
      </c>
      <c r="DJ3">
        <v>0</v>
      </c>
      <c r="DK3">
        <v>0</v>
      </c>
      <c r="DL3">
        <v>0</v>
      </c>
      <c r="DM3">
        <v>0</v>
      </c>
      <c r="DN3">
        <v>0</v>
      </c>
      <c r="DO3">
        <v>0</v>
      </c>
      <c r="DP3">
        <v>0</v>
      </c>
      <c r="DQ3">
        <v>0</v>
      </c>
      <c r="DR3">
        <v>0</v>
      </c>
      <c r="DS3">
        <v>63</v>
      </c>
      <c r="DT3">
        <v>0</v>
      </c>
      <c r="DU3">
        <v>4</v>
      </c>
      <c r="DV3">
        <v>66</v>
      </c>
      <c r="DW3">
        <v>0</v>
      </c>
      <c r="DX3">
        <v>1</v>
      </c>
      <c r="DY3">
        <v>0</v>
      </c>
      <c r="DZ3">
        <v>0</v>
      </c>
      <c r="EA3">
        <v>0</v>
      </c>
      <c r="EB3">
        <v>0</v>
      </c>
      <c r="EC3">
        <v>0</v>
      </c>
      <c r="ED3">
        <v>0</v>
      </c>
      <c r="EE3">
        <v>0</v>
      </c>
      <c r="EF3">
        <v>0</v>
      </c>
      <c r="EG3">
        <v>137</v>
      </c>
    </row>
    <row r="4" spans="1:137" x14ac:dyDescent="0.2">
      <c r="A4" t="s">
        <v>566</v>
      </c>
      <c r="B4">
        <v>0</v>
      </c>
      <c r="C4">
        <v>17</v>
      </c>
      <c r="D4">
        <v>0</v>
      </c>
      <c r="E4">
        <v>313</v>
      </c>
      <c r="F4">
        <v>0</v>
      </c>
      <c r="G4">
        <v>88</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156</v>
      </c>
      <c r="AF4">
        <v>0</v>
      </c>
      <c r="AG4">
        <v>0</v>
      </c>
      <c r="AH4">
        <v>0</v>
      </c>
      <c r="AI4">
        <v>0</v>
      </c>
      <c r="AJ4">
        <v>0</v>
      </c>
      <c r="AK4">
        <v>0</v>
      </c>
      <c r="AL4">
        <v>0</v>
      </c>
      <c r="AM4">
        <v>0</v>
      </c>
      <c r="AN4">
        <v>0</v>
      </c>
      <c r="AO4">
        <v>0</v>
      </c>
      <c r="AP4">
        <v>371</v>
      </c>
      <c r="AQ4">
        <v>0</v>
      </c>
      <c r="AR4">
        <v>0</v>
      </c>
      <c r="AS4">
        <v>11</v>
      </c>
      <c r="AT4">
        <v>4</v>
      </c>
      <c r="AU4">
        <v>0</v>
      </c>
      <c r="AV4">
        <v>0</v>
      </c>
      <c r="AW4">
        <v>52</v>
      </c>
      <c r="AX4">
        <v>0</v>
      </c>
      <c r="AY4">
        <v>0</v>
      </c>
      <c r="AZ4">
        <v>0</v>
      </c>
      <c r="BA4">
        <v>0</v>
      </c>
      <c r="BB4">
        <v>0</v>
      </c>
      <c r="BC4">
        <v>1</v>
      </c>
      <c r="BD4">
        <v>0</v>
      </c>
      <c r="BE4">
        <v>0</v>
      </c>
      <c r="BF4">
        <v>0</v>
      </c>
      <c r="BG4">
        <v>0</v>
      </c>
      <c r="BH4">
        <v>0</v>
      </c>
      <c r="BI4">
        <v>0</v>
      </c>
      <c r="BJ4">
        <v>21</v>
      </c>
      <c r="BK4">
        <v>700</v>
      </c>
      <c r="BL4">
        <v>0</v>
      </c>
      <c r="BM4">
        <v>26</v>
      </c>
      <c r="BN4">
        <v>0</v>
      </c>
      <c r="BO4">
        <v>0</v>
      </c>
      <c r="BP4">
        <v>47</v>
      </c>
      <c r="BQ4">
        <v>0</v>
      </c>
      <c r="BR4">
        <v>0</v>
      </c>
      <c r="BS4">
        <v>0</v>
      </c>
      <c r="BT4">
        <v>0</v>
      </c>
      <c r="BU4">
        <v>0</v>
      </c>
      <c r="BV4">
        <v>0</v>
      </c>
      <c r="BW4">
        <v>0</v>
      </c>
      <c r="BX4">
        <v>0</v>
      </c>
      <c r="BY4">
        <v>0</v>
      </c>
      <c r="BZ4">
        <v>0</v>
      </c>
      <c r="CA4">
        <v>226</v>
      </c>
      <c r="CB4">
        <v>0</v>
      </c>
      <c r="CC4">
        <v>50</v>
      </c>
      <c r="CD4">
        <v>0</v>
      </c>
      <c r="CE4">
        <v>0</v>
      </c>
      <c r="CF4">
        <v>0</v>
      </c>
      <c r="CG4">
        <v>0</v>
      </c>
      <c r="CH4">
        <v>0</v>
      </c>
      <c r="CI4">
        <v>433</v>
      </c>
      <c r="CJ4">
        <v>2</v>
      </c>
      <c r="CK4">
        <v>0</v>
      </c>
      <c r="CL4">
        <v>7</v>
      </c>
      <c r="CM4">
        <v>0</v>
      </c>
      <c r="CN4">
        <v>0</v>
      </c>
      <c r="CO4">
        <v>10</v>
      </c>
      <c r="CP4">
        <v>0</v>
      </c>
      <c r="CQ4">
        <v>0</v>
      </c>
      <c r="CR4">
        <v>0</v>
      </c>
      <c r="CS4">
        <v>0</v>
      </c>
      <c r="CT4">
        <v>0</v>
      </c>
      <c r="CU4">
        <v>0</v>
      </c>
      <c r="CV4">
        <v>3</v>
      </c>
      <c r="CW4">
        <v>0</v>
      </c>
      <c r="CX4">
        <v>0</v>
      </c>
      <c r="CY4">
        <v>2</v>
      </c>
      <c r="CZ4">
        <v>168</v>
      </c>
      <c r="DA4">
        <v>0</v>
      </c>
      <c r="DB4">
        <v>0</v>
      </c>
      <c r="DC4">
        <v>0</v>
      </c>
      <c r="DD4">
        <v>0</v>
      </c>
      <c r="DE4">
        <v>0</v>
      </c>
      <c r="DF4">
        <v>2</v>
      </c>
      <c r="DG4">
        <v>6</v>
      </c>
      <c r="DH4">
        <v>0</v>
      </c>
      <c r="DI4">
        <v>156</v>
      </c>
      <c r="DJ4">
        <v>0</v>
      </c>
      <c r="DK4">
        <v>0</v>
      </c>
      <c r="DL4">
        <v>0</v>
      </c>
      <c r="DM4">
        <v>0</v>
      </c>
      <c r="DN4">
        <v>0</v>
      </c>
      <c r="DO4">
        <v>0</v>
      </c>
      <c r="DP4">
        <v>417</v>
      </c>
      <c r="DQ4">
        <v>0</v>
      </c>
      <c r="DR4">
        <v>0</v>
      </c>
      <c r="DS4">
        <v>0</v>
      </c>
      <c r="DT4">
        <v>20</v>
      </c>
      <c r="DU4">
        <v>0</v>
      </c>
      <c r="DV4">
        <v>14</v>
      </c>
      <c r="DW4">
        <v>100</v>
      </c>
      <c r="DX4">
        <v>10</v>
      </c>
      <c r="DY4">
        <v>0</v>
      </c>
      <c r="DZ4">
        <v>0</v>
      </c>
      <c r="EA4">
        <v>0</v>
      </c>
      <c r="EB4">
        <v>0</v>
      </c>
      <c r="EC4">
        <v>0</v>
      </c>
      <c r="ED4">
        <v>0</v>
      </c>
      <c r="EE4">
        <v>31</v>
      </c>
      <c r="EF4">
        <v>0</v>
      </c>
      <c r="EG4">
        <v>7</v>
      </c>
    </row>
    <row r="5" spans="1:137" x14ac:dyDescent="0.2">
      <c r="A5" t="s">
        <v>567</v>
      </c>
      <c r="B5">
        <v>0</v>
      </c>
      <c r="C5">
        <v>0</v>
      </c>
      <c r="D5">
        <v>0</v>
      </c>
      <c r="E5">
        <v>118</v>
      </c>
      <c r="F5">
        <v>0</v>
      </c>
      <c r="G5">
        <v>0</v>
      </c>
      <c r="H5">
        <v>1</v>
      </c>
      <c r="I5">
        <v>0</v>
      </c>
      <c r="J5">
        <v>328</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4</v>
      </c>
      <c r="AQ5">
        <v>0</v>
      </c>
      <c r="AR5">
        <v>0</v>
      </c>
      <c r="AS5">
        <v>145</v>
      </c>
      <c r="AT5">
        <v>0</v>
      </c>
      <c r="AU5">
        <v>0</v>
      </c>
      <c r="AV5">
        <v>0</v>
      </c>
      <c r="AW5">
        <v>0</v>
      </c>
      <c r="AX5">
        <v>0</v>
      </c>
      <c r="AY5">
        <v>0</v>
      </c>
      <c r="AZ5">
        <v>0</v>
      </c>
      <c r="BA5">
        <v>0</v>
      </c>
      <c r="BB5">
        <v>0</v>
      </c>
      <c r="BC5">
        <v>0</v>
      </c>
      <c r="BD5">
        <v>0</v>
      </c>
      <c r="BE5">
        <v>0</v>
      </c>
      <c r="BF5">
        <v>0</v>
      </c>
      <c r="BG5">
        <v>0</v>
      </c>
      <c r="BH5">
        <v>0</v>
      </c>
      <c r="BI5">
        <v>0</v>
      </c>
      <c r="BJ5">
        <v>27</v>
      </c>
      <c r="BK5">
        <v>0</v>
      </c>
      <c r="BL5">
        <v>0</v>
      </c>
      <c r="BM5">
        <v>3</v>
      </c>
      <c r="BN5">
        <v>0</v>
      </c>
      <c r="BO5">
        <v>0</v>
      </c>
      <c r="BP5">
        <v>0</v>
      </c>
      <c r="BQ5">
        <v>0</v>
      </c>
      <c r="BR5">
        <v>0</v>
      </c>
      <c r="BS5">
        <v>0</v>
      </c>
      <c r="BT5">
        <v>0</v>
      </c>
      <c r="BU5">
        <v>0</v>
      </c>
      <c r="BV5">
        <v>0</v>
      </c>
      <c r="BW5">
        <v>0</v>
      </c>
      <c r="BX5">
        <v>0</v>
      </c>
      <c r="BY5">
        <v>0</v>
      </c>
      <c r="BZ5">
        <v>0</v>
      </c>
      <c r="CA5">
        <v>0</v>
      </c>
      <c r="CB5">
        <v>0</v>
      </c>
      <c r="CC5">
        <v>311</v>
      </c>
      <c r="CD5">
        <v>0</v>
      </c>
      <c r="CE5">
        <v>0</v>
      </c>
      <c r="CF5">
        <v>0</v>
      </c>
      <c r="CG5">
        <v>0</v>
      </c>
      <c r="CH5">
        <v>44</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212</v>
      </c>
      <c r="DT5">
        <v>0</v>
      </c>
      <c r="DU5">
        <v>0</v>
      </c>
      <c r="DV5">
        <v>11</v>
      </c>
      <c r="DW5">
        <v>0</v>
      </c>
      <c r="DX5">
        <v>2</v>
      </c>
      <c r="DY5">
        <v>0</v>
      </c>
      <c r="DZ5">
        <v>0</v>
      </c>
      <c r="EA5">
        <v>0</v>
      </c>
      <c r="EB5">
        <v>0</v>
      </c>
      <c r="EC5">
        <v>0</v>
      </c>
      <c r="ED5">
        <v>0</v>
      </c>
      <c r="EE5">
        <v>0</v>
      </c>
      <c r="EF5">
        <v>0</v>
      </c>
      <c r="EG5">
        <v>76</v>
      </c>
    </row>
    <row r="6" spans="1:137" x14ac:dyDescent="0.2">
      <c r="A6" t="s">
        <v>473</v>
      </c>
      <c r="B6">
        <v>0</v>
      </c>
      <c r="C6">
        <v>0</v>
      </c>
      <c r="D6">
        <v>0</v>
      </c>
      <c r="E6">
        <v>0</v>
      </c>
      <c r="F6">
        <v>173</v>
      </c>
      <c r="G6">
        <v>117</v>
      </c>
      <c r="H6">
        <v>0</v>
      </c>
      <c r="I6">
        <v>0</v>
      </c>
      <c r="J6">
        <v>0</v>
      </c>
      <c r="K6">
        <v>150</v>
      </c>
      <c r="L6">
        <v>0</v>
      </c>
      <c r="M6">
        <v>45</v>
      </c>
      <c r="N6">
        <v>0</v>
      </c>
      <c r="O6">
        <v>0</v>
      </c>
      <c r="P6">
        <v>0</v>
      </c>
      <c r="Q6">
        <v>0</v>
      </c>
      <c r="R6">
        <v>0</v>
      </c>
      <c r="S6">
        <v>0</v>
      </c>
      <c r="T6">
        <v>0</v>
      </c>
      <c r="U6">
        <v>0</v>
      </c>
      <c r="V6">
        <v>0</v>
      </c>
      <c r="W6">
        <v>0</v>
      </c>
      <c r="X6">
        <v>0</v>
      </c>
      <c r="Y6">
        <v>0</v>
      </c>
      <c r="Z6">
        <v>7</v>
      </c>
      <c r="AA6">
        <v>0</v>
      </c>
      <c r="AB6">
        <v>0</v>
      </c>
      <c r="AC6">
        <v>0</v>
      </c>
      <c r="AD6">
        <v>0</v>
      </c>
      <c r="AE6">
        <v>0</v>
      </c>
      <c r="AF6">
        <v>0</v>
      </c>
      <c r="AG6">
        <v>0</v>
      </c>
      <c r="AH6">
        <v>0</v>
      </c>
      <c r="AI6">
        <v>0</v>
      </c>
      <c r="AJ6">
        <v>0</v>
      </c>
      <c r="AK6">
        <v>0</v>
      </c>
      <c r="AL6">
        <v>0</v>
      </c>
      <c r="AM6">
        <v>0</v>
      </c>
      <c r="AN6">
        <v>0</v>
      </c>
      <c r="AO6">
        <v>0</v>
      </c>
      <c r="AP6">
        <v>0</v>
      </c>
      <c r="AQ6">
        <v>0</v>
      </c>
      <c r="AR6">
        <v>0</v>
      </c>
      <c r="AS6">
        <v>216</v>
      </c>
      <c r="AT6">
        <v>0</v>
      </c>
      <c r="AU6">
        <v>14</v>
      </c>
      <c r="AV6">
        <v>0</v>
      </c>
      <c r="AW6">
        <v>5</v>
      </c>
      <c r="AX6">
        <v>0</v>
      </c>
      <c r="AY6">
        <v>0</v>
      </c>
      <c r="AZ6">
        <v>0</v>
      </c>
      <c r="BA6">
        <v>0</v>
      </c>
      <c r="BB6">
        <v>0</v>
      </c>
      <c r="BC6">
        <v>0</v>
      </c>
      <c r="BD6">
        <v>0</v>
      </c>
      <c r="BE6">
        <v>0</v>
      </c>
      <c r="BF6">
        <v>0</v>
      </c>
      <c r="BG6">
        <v>0</v>
      </c>
      <c r="BH6">
        <v>0</v>
      </c>
      <c r="BI6">
        <v>0</v>
      </c>
      <c r="BJ6">
        <v>0</v>
      </c>
      <c r="BK6">
        <v>50</v>
      </c>
      <c r="BL6">
        <v>0</v>
      </c>
      <c r="BM6">
        <v>3</v>
      </c>
      <c r="BN6">
        <v>0</v>
      </c>
      <c r="BO6">
        <v>0</v>
      </c>
      <c r="BP6">
        <v>17</v>
      </c>
      <c r="BQ6">
        <v>0</v>
      </c>
      <c r="BR6">
        <v>0</v>
      </c>
      <c r="BS6">
        <v>0</v>
      </c>
      <c r="BT6">
        <v>0</v>
      </c>
      <c r="BU6">
        <v>0</v>
      </c>
      <c r="BV6">
        <v>0</v>
      </c>
      <c r="BW6">
        <v>0</v>
      </c>
      <c r="BX6">
        <v>0</v>
      </c>
      <c r="BY6">
        <v>0</v>
      </c>
      <c r="BZ6">
        <v>0</v>
      </c>
      <c r="CA6">
        <v>12</v>
      </c>
      <c r="CB6">
        <v>0</v>
      </c>
      <c r="CC6">
        <v>0</v>
      </c>
      <c r="CD6">
        <v>0</v>
      </c>
      <c r="CE6">
        <v>16</v>
      </c>
      <c r="CF6">
        <v>0</v>
      </c>
      <c r="CG6">
        <v>0</v>
      </c>
      <c r="CH6">
        <v>145</v>
      </c>
      <c r="CI6">
        <v>0</v>
      </c>
      <c r="CJ6">
        <v>0</v>
      </c>
      <c r="CK6">
        <v>0</v>
      </c>
      <c r="CL6">
        <v>0</v>
      </c>
      <c r="CM6">
        <v>0</v>
      </c>
      <c r="CN6">
        <v>0</v>
      </c>
      <c r="CO6">
        <v>6</v>
      </c>
      <c r="CP6">
        <v>0</v>
      </c>
      <c r="CQ6">
        <v>0</v>
      </c>
      <c r="CR6">
        <v>0</v>
      </c>
      <c r="CS6">
        <v>26</v>
      </c>
      <c r="CT6">
        <v>0</v>
      </c>
      <c r="CU6">
        <v>0</v>
      </c>
      <c r="CV6">
        <v>0</v>
      </c>
      <c r="CW6">
        <v>0</v>
      </c>
      <c r="CX6">
        <v>0</v>
      </c>
      <c r="CY6">
        <v>0</v>
      </c>
      <c r="CZ6">
        <v>0</v>
      </c>
      <c r="DA6">
        <v>2</v>
      </c>
      <c r="DB6">
        <v>0</v>
      </c>
      <c r="DC6">
        <v>0</v>
      </c>
      <c r="DD6">
        <v>0</v>
      </c>
      <c r="DE6">
        <v>0</v>
      </c>
      <c r="DF6">
        <v>0</v>
      </c>
      <c r="DG6">
        <v>0</v>
      </c>
      <c r="DH6">
        <v>0</v>
      </c>
      <c r="DI6">
        <v>34</v>
      </c>
      <c r="DJ6">
        <v>0</v>
      </c>
      <c r="DK6">
        <v>0</v>
      </c>
      <c r="DL6">
        <v>0</v>
      </c>
      <c r="DM6">
        <v>0</v>
      </c>
      <c r="DN6">
        <v>0</v>
      </c>
      <c r="DO6">
        <v>0</v>
      </c>
      <c r="DP6">
        <v>0</v>
      </c>
      <c r="DQ6">
        <v>0</v>
      </c>
      <c r="DR6">
        <v>0</v>
      </c>
      <c r="DS6">
        <v>0</v>
      </c>
      <c r="DT6">
        <v>22</v>
      </c>
      <c r="DU6">
        <v>0</v>
      </c>
      <c r="DV6">
        <v>93</v>
      </c>
      <c r="DW6">
        <v>0</v>
      </c>
      <c r="DX6">
        <v>0</v>
      </c>
      <c r="DY6">
        <v>0</v>
      </c>
      <c r="DZ6">
        <v>0</v>
      </c>
      <c r="EA6">
        <v>0</v>
      </c>
      <c r="EB6">
        <v>420</v>
      </c>
      <c r="EC6">
        <v>0</v>
      </c>
      <c r="ED6">
        <v>1</v>
      </c>
      <c r="EE6">
        <v>0</v>
      </c>
      <c r="EF6">
        <v>0</v>
      </c>
      <c r="EG6">
        <v>7</v>
      </c>
    </row>
    <row r="7" spans="1:137" x14ac:dyDescent="0.2">
      <c r="A7" t="s">
        <v>476</v>
      </c>
      <c r="B7">
        <v>0</v>
      </c>
      <c r="C7">
        <v>0</v>
      </c>
      <c r="D7">
        <v>2</v>
      </c>
      <c r="E7">
        <v>0</v>
      </c>
      <c r="F7">
        <v>2</v>
      </c>
      <c r="G7">
        <v>13</v>
      </c>
      <c r="H7">
        <v>0</v>
      </c>
      <c r="I7">
        <v>0</v>
      </c>
      <c r="J7">
        <v>4</v>
      </c>
      <c r="K7">
        <v>0</v>
      </c>
      <c r="L7">
        <v>0</v>
      </c>
      <c r="M7">
        <v>42</v>
      </c>
      <c r="N7">
        <v>0</v>
      </c>
      <c r="O7">
        <v>0</v>
      </c>
      <c r="P7">
        <v>0</v>
      </c>
      <c r="Q7">
        <v>8</v>
      </c>
      <c r="R7">
        <v>0</v>
      </c>
      <c r="S7">
        <v>0</v>
      </c>
      <c r="T7">
        <v>0</v>
      </c>
      <c r="U7">
        <v>0</v>
      </c>
      <c r="V7">
        <v>0</v>
      </c>
      <c r="W7">
        <v>0</v>
      </c>
      <c r="X7">
        <v>2</v>
      </c>
      <c r="Y7">
        <v>0</v>
      </c>
      <c r="Z7">
        <v>0</v>
      </c>
      <c r="AA7">
        <v>0</v>
      </c>
      <c r="AB7">
        <v>0</v>
      </c>
      <c r="AC7">
        <v>0</v>
      </c>
      <c r="AD7">
        <v>0</v>
      </c>
      <c r="AE7">
        <v>0</v>
      </c>
      <c r="AF7">
        <v>0</v>
      </c>
      <c r="AG7">
        <v>0</v>
      </c>
      <c r="AH7">
        <v>0</v>
      </c>
      <c r="AI7">
        <v>0</v>
      </c>
      <c r="AJ7">
        <v>0</v>
      </c>
      <c r="AK7">
        <v>0</v>
      </c>
      <c r="AL7">
        <v>0</v>
      </c>
      <c r="AM7">
        <v>0</v>
      </c>
      <c r="AN7">
        <v>0</v>
      </c>
      <c r="AO7">
        <v>0</v>
      </c>
      <c r="AP7">
        <v>0</v>
      </c>
      <c r="AQ7">
        <v>0</v>
      </c>
      <c r="AR7">
        <v>0</v>
      </c>
      <c r="AS7">
        <v>86</v>
      </c>
      <c r="AT7">
        <v>0</v>
      </c>
      <c r="AU7">
        <v>0</v>
      </c>
      <c r="AV7">
        <v>0</v>
      </c>
      <c r="AW7">
        <v>0</v>
      </c>
      <c r="AX7">
        <v>1</v>
      </c>
      <c r="AY7">
        <v>25</v>
      </c>
      <c r="AZ7">
        <v>0</v>
      </c>
      <c r="BA7">
        <v>0</v>
      </c>
      <c r="BB7">
        <v>1</v>
      </c>
      <c r="BC7">
        <v>6</v>
      </c>
      <c r="BD7">
        <v>0</v>
      </c>
      <c r="BE7">
        <v>0</v>
      </c>
      <c r="BF7">
        <v>10</v>
      </c>
      <c r="BG7">
        <v>0</v>
      </c>
      <c r="BH7">
        <v>0</v>
      </c>
      <c r="BI7">
        <v>0</v>
      </c>
      <c r="BJ7">
        <v>0</v>
      </c>
      <c r="BK7">
        <v>109</v>
      </c>
      <c r="BL7">
        <v>0</v>
      </c>
      <c r="BM7">
        <v>173</v>
      </c>
      <c r="BN7">
        <v>0</v>
      </c>
      <c r="BO7">
        <v>0</v>
      </c>
      <c r="BP7">
        <v>0</v>
      </c>
      <c r="BQ7">
        <v>12</v>
      </c>
      <c r="BR7">
        <v>0</v>
      </c>
      <c r="BS7">
        <v>0</v>
      </c>
      <c r="BT7">
        <v>3</v>
      </c>
      <c r="BU7">
        <v>0</v>
      </c>
      <c r="BV7">
        <v>8</v>
      </c>
      <c r="BW7">
        <v>0</v>
      </c>
      <c r="BX7">
        <v>0</v>
      </c>
      <c r="BY7">
        <v>1</v>
      </c>
      <c r="BZ7">
        <v>0</v>
      </c>
      <c r="CA7">
        <v>0</v>
      </c>
      <c r="CB7">
        <v>0</v>
      </c>
      <c r="CC7">
        <v>3</v>
      </c>
      <c r="CD7">
        <v>0</v>
      </c>
      <c r="CE7">
        <v>1</v>
      </c>
      <c r="CF7">
        <v>1</v>
      </c>
      <c r="CG7">
        <v>0</v>
      </c>
      <c r="CH7">
        <v>0</v>
      </c>
      <c r="CI7">
        <v>0</v>
      </c>
      <c r="CJ7">
        <v>0</v>
      </c>
      <c r="CK7">
        <v>1</v>
      </c>
      <c r="CL7">
        <v>0</v>
      </c>
      <c r="CM7">
        <v>19</v>
      </c>
      <c r="CN7">
        <v>0</v>
      </c>
      <c r="CO7">
        <v>2</v>
      </c>
      <c r="CP7">
        <v>0</v>
      </c>
      <c r="CQ7">
        <v>0</v>
      </c>
      <c r="CR7">
        <v>0</v>
      </c>
      <c r="CS7">
        <v>6</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2</v>
      </c>
      <c r="DV7">
        <v>0</v>
      </c>
      <c r="DW7">
        <v>0</v>
      </c>
      <c r="DX7">
        <v>0</v>
      </c>
      <c r="DY7">
        <v>0</v>
      </c>
      <c r="DZ7">
        <v>0</v>
      </c>
      <c r="EA7">
        <v>0</v>
      </c>
      <c r="EB7">
        <v>108</v>
      </c>
      <c r="EC7">
        <v>0</v>
      </c>
      <c r="ED7">
        <v>6</v>
      </c>
      <c r="EE7">
        <v>0</v>
      </c>
      <c r="EF7">
        <v>0</v>
      </c>
      <c r="EG7">
        <v>0</v>
      </c>
    </row>
    <row r="8" spans="1:137" x14ac:dyDescent="0.2">
      <c r="A8" t="s">
        <v>382</v>
      </c>
      <c r="B8">
        <v>0</v>
      </c>
      <c r="C8">
        <v>0</v>
      </c>
      <c r="D8">
        <v>0</v>
      </c>
      <c r="E8">
        <v>0</v>
      </c>
      <c r="F8">
        <v>0</v>
      </c>
      <c r="G8">
        <v>0</v>
      </c>
      <c r="H8">
        <v>0</v>
      </c>
      <c r="I8">
        <v>0</v>
      </c>
      <c r="J8">
        <v>1</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2</v>
      </c>
      <c r="BC8">
        <v>0</v>
      </c>
      <c r="BD8">
        <v>0</v>
      </c>
      <c r="BE8">
        <v>0</v>
      </c>
      <c r="BF8">
        <v>0</v>
      </c>
      <c r="BG8">
        <v>0</v>
      </c>
      <c r="BH8">
        <v>0</v>
      </c>
      <c r="BI8">
        <v>0</v>
      </c>
      <c r="BJ8">
        <v>1</v>
      </c>
      <c r="BK8">
        <v>0</v>
      </c>
      <c r="BL8">
        <v>0</v>
      </c>
      <c r="BM8">
        <v>1</v>
      </c>
      <c r="BN8">
        <v>5</v>
      </c>
      <c r="BO8">
        <v>0</v>
      </c>
      <c r="BP8">
        <v>0</v>
      </c>
      <c r="BQ8">
        <v>0</v>
      </c>
      <c r="BR8">
        <v>0</v>
      </c>
      <c r="BS8">
        <v>0</v>
      </c>
      <c r="BT8">
        <v>0</v>
      </c>
      <c r="BU8">
        <v>0</v>
      </c>
      <c r="BV8">
        <v>0</v>
      </c>
      <c r="BW8">
        <v>0</v>
      </c>
      <c r="BX8">
        <v>0</v>
      </c>
      <c r="BY8">
        <v>0</v>
      </c>
      <c r="BZ8">
        <v>0</v>
      </c>
      <c r="CA8">
        <v>3</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4</v>
      </c>
    </row>
    <row r="9" spans="1:137" x14ac:dyDescent="0.2">
      <c r="A9" t="s">
        <v>389</v>
      </c>
      <c r="B9">
        <v>0</v>
      </c>
      <c r="C9">
        <v>0</v>
      </c>
      <c r="D9">
        <v>0</v>
      </c>
      <c r="E9">
        <v>1</v>
      </c>
      <c r="F9">
        <v>0</v>
      </c>
      <c r="G9">
        <v>0</v>
      </c>
      <c r="H9">
        <v>0</v>
      </c>
      <c r="I9">
        <v>0</v>
      </c>
      <c r="J9">
        <v>90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4</v>
      </c>
      <c r="BK9">
        <v>0</v>
      </c>
      <c r="BL9">
        <v>0</v>
      </c>
      <c r="BM9">
        <v>3</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1</v>
      </c>
    </row>
    <row r="10" spans="1:137" x14ac:dyDescent="0.2">
      <c r="A10" t="s">
        <v>490</v>
      </c>
      <c r="B10">
        <v>0</v>
      </c>
      <c r="C10">
        <v>0</v>
      </c>
      <c r="D10">
        <v>0</v>
      </c>
      <c r="E10">
        <v>0</v>
      </c>
      <c r="F10">
        <v>2</v>
      </c>
      <c r="G10">
        <v>17</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3</v>
      </c>
      <c r="AF10">
        <v>0</v>
      </c>
      <c r="AG10">
        <v>0</v>
      </c>
      <c r="AH10">
        <v>0</v>
      </c>
      <c r="AI10">
        <v>0</v>
      </c>
      <c r="AJ10">
        <v>0</v>
      </c>
      <c r="AK10">
        <v>0</v>
      </c>
      <c r="AL10">
        <v>0</v>
      </c>
      <c r="AM10">
        <v>0</v>
      </c>
      <c r="AN10">
        <v>0</v>
      </c>
      <c r="AO10">
        <v>0</v>
      </c>
      <c r="AP10">
        <v>0</v>
      </c>
      <c r="AQ10">
        <v>0</v>
      </c>
      <c r="AR10">
        <v>0</v>
      </c>
      <c r="AS10">
        <v>44</v>
      </c>
      <c r="AT10">
        <v>0</v>
      </c>
      <c r="AU10">
        <v>0</v>
      </c>
      <c r="AV10">
        <v>0</v>
      </c>
      <c r="AW10">
        <v>0</v>
      </c>
      <c r="AX10">
        <v>0</v>
      </c>
      <c r="AY10">
        <v>0</v>
      </c>
      <c r="AZ10">
        <v>0</v>
      </c>
      <c r="BA10">
        <v>0</v>
      </c>
      <c r="BB10">
        <v>0</v>
      </c>
      <c r="BC10">
        <v>0</v>
      </c>
      <c r="BD10">
        <v>0</v>
      </c>
      <c r="BE10">
        <v>0</v>
      </c>
      <c r="BF10">
        <v>0</v>
      </c>
      <c r="BG10">
        <v>0</v>
      </c>
      <c r="BH10">
        <v>0</v>
      </c>
      <c r="BI10">
        <v>0</v>
      </c>
      <c r="BJ10">
        <v>22</v>
      </c>
      <c r="BK10">
        <v>0</v>
      </c>
      <c r="BL10">
        <v>0</v>
      </c>
      <c r="BM10">
        <v>8</v>
      </c>
      <c r="BN10">
        <v>0</v>
      </c>
      <c r="BO10">
        <v>0</v>
      </c>
      <c r="BP10">
        <v>0</v>
      </c>
      <c r="BQ10">
        <v>0</v>
      </c>
      <c r="BR10">
        <v>0</v>
      </c>
      <c r="BS10">
        <v>1</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1</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2</v>
      </c>
      <c r="EA10">
        <v>0</v>
      </c>
      <c r="EB10">
        <v>0</v>
      </c>
      <c r="EC10">
        <v>0</v>
      </c>
      <c r="ED10">
        <v>0</v>
      </c>
      <c r="EE10">
        <v>0</v>
      </c>
      <c r="EF10">
        <v>0</v>
      </c>
      <c r="EG10">
        <v>0</v>
      </c>
    </row>
    <row r="11" spans="1:137" x14ac:dyDescent="0.2">
      <c r="A11" t="s">
        <v>491</v>
      </c>
      <c r="B11">
        <v>0</v>
      </c>
      <c r="C11">
        <v>0</v>
      </c>
      <c r="D11">
        <v>0</v>
      </c>
      <c r="E11">
        <v>0</v>
      </c>
      <c r="F11">
        <v>2</v>
      </c>
      <c r="G11">
        <v>4</v>
      </c>
      <c r="H11">
        <v>0</v>
      </c>
      <c r="I11">
        <v>0</v>
      </c>
      <c r="J11">
        <v>0</v>
      </c>
      <c r="K11">
        <v>0</v>
      </c>
      <c r="L11">
        <v>0</v>
      </c>
      <c r="M11">
        <v>0</v>
      </c>
      <c r="N11">
        <v>0</v>
      </c>
      <c r="O11">
        <v>0</v>
      </c>
      <c r="P11">
        <v>1</v>
      </c>
      <c r="Q11">
        <v>0</v>
      </c>
      <c r="R11">
        <v>3</v>
      </c>
      <c r="S11">
        <v>1</v>
      </c>
      <c r="T11">
        <v>0</v>
      </c>
      <c r="U11">
        <v>0</v>
      </c>
      <c r="V11">
        <v>0</v>
      </c>
      <c r="W11">
        <v>0</v>
      </c>
      <c r="X11">
        <v>6</v>
      </c>
      <c r="Y11">
        <v>26</v>
      </c>
      <c r="Z11">
        <v>0</v>
      </c>
      <c r="AA11">
        <v>0</v>
      </c>
      <c r="AB11">
        <v>0</v>
      </c>
      <c r="AC11">
        <v>0</v>
      </c>
      <c r="AD11">
        <v>0</v>
      </c>
      <c r="AE11">
        <v>0</v>
      </c>
      <c r="AF11">
        <v>0</v>
      </c>
      <c r="AG11">
        <v>0</v>
      </c>
      <c r="AH11">
        <v>0</v>
      </c>
      <c r="AI11">
        <v>1</v>
      </c>
      <c r="AJ11">
        <v>22</v>
      </c>
      <c r="AK11">
        <v>3</v>
      </c>
      <c r="AL11">
        <v>0</v>
      </c>
      <c r="AM11">
        <v>0</v>
      </c>
      <c r="AN11">
        <v>0</v>
      </c>
      <c r="AO11">
        <v>0</v>
      </c>
      <c r="AP11">
        <v>0</v>
      </c>
      <c r="AQ11">
        <v>0</v>
      </c>
      <c r="AR11">
        <v>0</v>
      </c>
      <c r="AS11">
        <v>0</v>
      </c>
      <c r="AT11">
        <v>0</v>
      </c>
      <c r="AU11">
        <v>0</v>
      </c>
      <c r="AV11">
        <v>0</v>
      </c>
      <c r="AW11">
        <v>0</v>
      </c>
      <c r="AX11">
        <v>0</v>
      </c>
      <c r="AY11">
        <v>0</v>
      </c>
      <c r="AZ11">
        <v>1</v>
      </c>
      <c r="BA11">
        <v>0</v>
      </c>
      <c r="BB11">
        <v>2</v>
      </c>
      <c r="BC11">
        <v>1</v>
      </c>
      <c r="BD11">
        <v>0</v>
      </c>
      <c r="BE11">
        <v>16</v>
      </c>
      <c r="BF11">
        <v>0</v>
      </c>
      <c r="BG11">
        <v>0</v>
      </c>
      <c r="BH11">
        <v>0</v>
      </c>
      <c r="BI11">
        <v>20</v>
      </c>
      <c r="BJ11">
        <v>0</v>
      </c>
      <c r="BK11">
        <v>0</v>
      </c>
      <c r="BL11">
        <v>0</v>
      </c>
      <c r="BM11">
        <v>16</v>
      </c>
      <c r="BN11">
        <v>0</v>
      </c>
      <c r="BO11">
        <v>0</v>
      </c>
      <c r="BP11">
        <v>0</v>
      </c>
      <c r="BQ11">
        <v>90</v>
      </c>
      <c r="BR11">
        <v>1</v>
      </c>
      <c r="BS11">
        <v>22</v>
      </c>
      <c r="BT11">
        <v>0</v>
      </c>
      <c r="BU11">
        <v>0</v>
      </c>
      <c r="BV11">
        <v>1</v>
      </c>
      <c r="BW11">
        <v>4</v>
      </c>
      <c r="BX11">
        <v>6</v>
      </c>
      <c r="BY11">
        <v>46</v>
      </c>
      <c r="BZ11">
        <v>3</v>
      </c>
      <c r="CA11">
        <v>0</v>
      </c>
      <c r="CB11">
        <v>0</v>
      </c>
      <c r="CC11">
        <v>0</v>
      </c>
      <c r="CD11">
        <v>0</v>
      </c>
      <c r="CE11">
        <v>0</v>
      </c>
      <c r="CF11">
        <v>130</v>
      </c>
      <c r="CG11">
        <v>0</v>
      </c>
      <c r="CH11">
        <v>0</v>
      </c>
      <c r="CI11">
        <v>0</v>
      </c>
      <c r="CJ11">
        <v>0</v>
      </c>
      <c r="CK11">
        <v>1</v>
      </c>
      <c r="CL11">
        <v>0</v>
      </c>
      <c r="CM11">
        <v>0</v>
      </c>
      <c r="CN11">
        <v>0</v>
      </c>
      <c r="CO11">
        <v>1</v>
      </c>
      <c r="CP11">
        <v>3</v>
      </c>
      <c r="CQ11">
        <v>0</v>
      </c>
      <c r="CR11">
        <v>0</v>
      </c>
      <c r="CS11">
        <v>0</v>
      </c>
      <c r="CT11">
        <v>0</v>
      </c>
      <c r="CU11">
        <v>12</v>
      </c>
      <c r="CV11">
        <v>0</v>
      </c>
      <c r="CW11">
        <v>0</v>
      </c>
      <c r="CX11">
        <v>0</v>
      </c>
      <c r="CY11">
        <v>0</v>
      </c>
      <c r="CZ11">
        <v>0</v>
      </c>
      <c r="DA11">
        <v>0</v>
      </c>
      <c r="DB11">
        <v>38</v>
      </c>
      <c r="DC11">
        <v>10</v>
      </c>
      <c r="DD11">
        <v>0</v>
      </c>
      <c r="DE11">
        <v>0</v>
      </c>
      <c r="DF11">
        <v>0</v>
      </c>
      <c r="DG11">
        <v>0</v>
      </c>
      <c r="DH11">
        <v>0</v>
      </c>
      <c r="DI11">
        <v>0</v>
      </c>
      <c r="DJ11">
        <v>0</v>
      </c>
      <c r="DK11">
        <v>0</v>
      </c>
      <c r="DL11">
        <v>0</v>
      </c>
      <c r="DM11">
        <v>0</v>
      </c>
      <c r="DN11">
        <v>1</v>
      </c>
      <c r="DO11">
        <v>0</v>
      </c>
      <c r="DP11">
        <v>0</v>
      </c>
      <c r="DQ11">
        <v>1</v>
      </c>
      <c r="DR11">
        <v>0</v>
      </c>
      <c r="DS11">
        <v>0</v>
      </c>
      <c r="DT11">
        <v>0</v>
      </c>
      <c r="DU11">
        <v>0</v>
      </c>
      <c r="DV11">
        <v>0</v>
      </c>
      <c r="DW11">
        <v>0</v>
      </c>
      <c r="DX11">
        <v>0</v>
      </c>
      <c r="DY11">
        <v>0</v>
      </c>
      <c r="DZ11">
        <v>0</v>
      </c>
      <c r="EA11">
        <v>0</v>
      </c>
      <c r="EB11">
        <v>0</v>
      </c>
      <c r="EC11">
        <v>0</v>
      </c>
      <c r="ED11">
        <v>0</v>
      </c>
      <c r="EE11">
        <v>0</v>
      </c>
      <c r="EF11">
        <v>0</v>
      </c>
      <c r="EG11">
        <v>0</v>
      </c>
    </row>
    <row r="12" spans="1:137" x14ac:dyDescent="0.2">
      <c r="A12" t="s">
        <v>363</v>
      </c>
      <c r="B12">
        <v>0</v>
      </c>
      <c r="C12">
        <v>0</v>
      </c>
      <c r="D12">
        <v>0</v>
      </c>
      <c r="E12">
        <v>3</v>
      </c>
      <c r="F12">
        <v>0</v>
      </c>
      <c r="G12">
        <v>0</v>
      </c>
      <c r="H12">
        <v>0</v>
      </c>
      <c r="I12">
        <v>0</v>
      </c>
      <c r="J12">
        <v>82</v>
      </c>
      <c r="K12">
        <v>0</v>
      </c>
      <c r="L12">
        <v>0</v>
      </c>
      <c r="M12">
        <v>0</v>
      </c>
      <c r="N12">
        <v>0</v>
      </c>
      <c r="O12">
        <v>0</v>
      </c>
      <c r="P12">
        <v>0</v>
      </c>
      <c r="Q12">
        <v>4</v>
      </c>
      <c r="R12">
        <v>0</v>
      </c>
      <c r="S12">
        <v>0</v>
      </c>
      <c r="T12">
        <v>0</v>
      </c>
      <c r="U12">
        <v>0</v>
      </c>
      <c r="V12">
        <v>0</v>
      </c>
      <c r="W12">
        <v>0</v>
      </c>
      <c r="X12">
        <v>3</v>
      </c>
      <c r="Y12">
        <v>0</v>
      </c>
      <c r="Z12">
        <v>0</v>
      </c>
      <c r="AA12">
        <v>0</v>
      </c>
      <c r="AB12">
        <v>0</v>
      </c>
      <c r="AC12">
        <v>0</v>
      </c>
      <c r="AD12">
        <v>0</v>
      </c>
      <c r="AE12">
        <v>0</v>
      </c>
      <c r="AF12">
        <v>0</v>
      </c>
      <c r="AG12">
        <v>0</v>
      </c>
      <c r="AH12">
        <v>2</v>
      </c>
      <c r="AI12">
        <v>0</v>
      </c>
      <c r="AJ12">
        <v>0</v>
      </c>
      <c r="AK12">
        <v>0</v>
      </c>
      <c r="AL12">
        <v>42</v>
      </c>
      <c r="AM12">
        <v>0</v>
      </c>
      <c r="AN12">
        <v>20</v>
      </c>
      <c r="AO12">
        <v>0</v>
      </c>
      <c r="AP12">
        <v>0</v>
      </c>
      <c r="AQ12">
        <v>0</v>
      </c>
      <c r="AR12">
        <v>0</v>
      </c>
      <c r="AS12">
        <v>14</v>
      </c>
      <c r="AT12">
        <v>0</v>
      </c>
      <c r="AU12">
        <v>0</v>
      </c>
      <c r="AV12">
        <v>0</v>
      </c>
      <c r="AW12">
        <v>0</v>
      </c>
      <c r="AX12">
        <v>1</v>
      </c>
      <c r="AY12">
        <v>1</v>
      </c>
      <c r="AZ12">
        <v>0</v>
      </c>
      <c r="BA12">
        <v>3</v>
      </c>
      <c r="BB12">
        <v>6</v>
      </c>
      <c r="BC12">
        <v>0</v>
      </c>
      <c r="BD12">
        <v>2</v>
      </c>
      <c r="BE12">
        <v>0</v>
      </c>
      <c r="BF12">
        <v>0</v>
      </c>
      <c r="BG12">
        <v>0</v>
      </c>
      <c r="BH12">
        <v>0</v>
      </c>
      <c r="BI12">
        <v>0</v>
      </c>
      <c r="BJ12">
        <v>7</v>
      </c>
      <c r="BK12">
        <v>4</v>
      </c>
      <c r="BL12">
        <v>0</v>
      </c>
      <c r="BM12">
        <v>10</v>
      </c>
      <c r="BN12">
        <v>3</v>
      </c>
      <c r="BO12">
        <v>0</v>
      </c>
      <c r="BP12">
        <v>0</v>
      </c>
      <c r="BQ12">
        <v>0</v>
      </c>
      <c r="BR12">
        <v>0</v>
      </c>
      <c r="BS12">
        <v>0</v>
      </c>
      <c r="BT12">
        <v>15</v>
      </c>
      <c r="BU12">
        <v>0</v>
      </c>
      <c r="BV12">
        <v>4</v>
      </c>
      <c r="BW12">
        <v>0</v>
      </c>
      <c r="BX12">
        <v>3</v>
      </c>
      <c r="BY12">
        <v>0</v>
      </c>
      <c r="BZ12">
        <v>0</v>
      </c>
      <c r="CA12">
        <v>16</v>
      </c>
      <c r="CB12">
        <v>4</v>
      </c>
      <c r="CC12">
        <v>108</v>
      </c>
      <c r="CD12">
        <v>0</v>
      </c>
      <c r="CE12">
        <v>0</v>
      </c>
      <c r="CF12">
        <v>0</v>
      </c>
      <c r="CG12">
        <v>13</v>
      </c>
      <c r="CH12">
        <v>0</v>
      </c>
      <c r="CI12">
        <v>0</v>
      </c>
      <c r="CJ12">
        <v>0</v>
      </c>
      <c r="CK12">
        <v>0</v>
      </c>
      <c r="CL12">
        <v>0</v>
      </c>
      <c r="CM12">
        <v>1</v>
      </c>
      <c r="CN12">
        <v>0</v>
      </c>
      <c r="CO12">
        <v>0</v>
      </c>
      <c r="CP12">
        <v>0</v>
      </c>
      <c r="CQ12">
        <v>0</v>
      </c>
      <c r="CR12">
        <v>0</v>
      </c>
      <c r="CS12">
        <v>0</v>
      </c>
      <c r="CT12">
        <v>0</v>
      </c>
      <c r="CU12">
        <v>0</v>
      </c>
      <c r="CV12">
        <v>1</v>
      </c>
      <c r="CW12">
        <v>0</v>
      </c>
      <c r="CX12">
        <v>0</v>
      </c>
      <c r="CY12">
        <v>0</v>
      </c>
      <c r="CZ12">
        <v>0</v>
      </c>
      <c r="DA12">
        <v>0</v>
      </c>
      <c r="DB12">
        <v>0</v>
      </c>
      <c r="DC12">
        <v>0</v>
      </c>
      <c r="DD12">
        <v>0</v>
      </c>
      <c r="DE12">
        <v>0</v>
      </c>
      <c r="DF12">
        <v>0</v>
      </c>
      <c r="DG12">
        <v>0</v>
      </c>
      <c r="DH12">
        <v>0</v>
      </c>
      <c r="DI12">
        <v>0</v>
      </c>
      <c r="DJ12">
        <v>0</v>
      </c>
      <c r="DK12">
        <v>0</v>
      </c>
      <c r="DL12">
        <v>0</v>
      </c>
      <c r="DM12">
        <v>0</v>
      </c>
      <c r="DN12">
        <v>0</v>
      </c>
      <c r="DO12">
        <v>1</v>
      </c>
      <c r="DP12">
        <v>0</v>
      </c>
      <c r="DQ12">
        <v>0</v>
      </c>
      <c r="DR12">
        <v>0</v>
      </c>
      <c r="DS12">
        <v>0</v>
      </c>
      <c r="DT12">
        <v>0</v>
      </c>
      <c r="DU12">
        <v>11</v>
      </c>
      <c r="DV12">
        <v>1</v>
      </c>
      <c r="DW12">
        <v>0</v>
      </c>
      <c r="DX12">
        <v>0</v>
      </c>
      <c r="DY12">
        <v>0</v>
      </c>
      <c r="DZ12">
        <v>0</v>
      </c>
      <c r="EA12">
        <v>0</v>
      </c>
      <c r="EB12">
        <v>7</v>
      </c>
      <c r="EC12">
        <v>0</v>
      </c>
      <c r="ED12">
        <v>1</v>
      </c>
      <c r="EE12">
        <v>0</v>
      </c>
      <c r="EF12">
        <v>0</v>
      </c>
      <c r="EG12">
        <v>1</v>
      </c>
    </row>
    <row r="13" spans="1:137" x14ac:dyDescent="0.2">
      <c r="A13" t="s">
        <v>368</v>
      </c>
      <c r="B13">
        <v>1</v>
      </c>
      <c r="C13">
        <v>0</v>
      </c>
      <c r="D13">
        <v>0</v>
      </c>
      <c r="E13">
        <v>2</v>
      </c>
      <c r="F13">
        <v>0</v>
      </c>
      <c r="G13">
        <v>0</v>
      </c>
      <c r="H13">
        <v>0</v>
      </c>
      <c r="I13">
        <v>0</v>
      </c>
      <c r="J13">
        <v>142</v>
      </c>
      <c r="K13">
        <v>0</v>
      </c>
      <c r="L13">
        <v>0</v>
      </c>
      <c r="M13">
        <v>0</v>
      </c>
      <c r="N13">
        <v>0</v>
      </c>
      <c r="O13">
        <v>0</v>
      </c>
      <c r="P13">
        <v>0</v>
      </c>
      <c r="Q13">
        <v>0</v>
      </c>
      <c r="R13">
        <v>0</v>
      </c>
      <c r="S13">
        <v>0</v>
      </c>
      <c r="T13">
        <v>0</v>
      </c>
      <c r="U13">
        <v>0</v>
      </c>
      <c r="V13">
        <v>0</v>
      </c>
      <c r="W13">
        <v>1</v>
      </c>
      <c r="X13">
        <v>0</v>
      </c>
      <c r="Y13">
        <v>0</v>
      </c>
      <c r="Z13">
        <v>0</v>
      </c>
      <c r="AA13">
        <v>0</v>
      </c>
      <c r="AB13">
        <v>1</v>
      </c>
      <c r="AC13">
        <v>0</v>
      </c>
      <c r="AD13">
        <v>0</v>
      </c>
      <c r="AE13">
        <v>0</v>
      </c>
      <c r="AF13">
        <v>0</v>
      </c>
      <c r="AG13">
        <v>0</v>
      </c>
      <c r="AH13">
        <v>0</v>
      </c>
      <c r="AI13">
        <v>0</v>
      </c>
      <c r="AJ13">
        <v>0</v>
      </c>
      <c r="AK13">
        <v>0</v>
      </c>
      <c r="AL13">
        <v>0</v>
      </c>
      <c r="AM13">
        <v>0</v>
      </c>
      <c r="AN13">
        <v>2</v>
      </c>
      <c r="AO13">
        <v>0</v>
      </c>
      <c r="AP13">
        <v>0</v>
      </c>
      <c r="AQ13">
        <v>0</v>
      </c>
      <c r="AR13">
        <v>0</v>
      </c>
      <c r="AS13">
        <v>0</v>
      </c>
      <c r="AT13">
        <v>0</v>
      </c>
      <c r="AU13">
        <v>0</v>
      </c>
      <c r="AV13">
        <v>0</v>
      </c>
      <c r="AW13">
        <v>0</v>
      </c>
      <c r="AX13">
        <v>0</v>
      </c>
      <c r="AY13">
        <v>0</v>
      </c>
      <c r="AZ13">
        <v>0</v>
      </c>
      <c r="BA13">
        <v>0</v>
      </c>
      <c r="BB13">
        <v>3</v>
      </c>
      <c r="BC13">
        <v>0</v>
      </c>
      <c r="BD13">
        <v>1</v>
      </c>
      <c r="BE13">
        <v>1</v>
      </c>
      <c r="BF13">
        <v>0</v>
      </c>
      <c r="BG13">
        <v>0</v>
      </c>
      <c r="BH13">
        <v>0</v>
      </c>
      <c r="BI13">
        <v>0</v>
      </c>
      <c r="BJ13">
        <v>0</v>
      </c>
      <c r="BK13">
        <v>0</v>
      </c>
      <c r="BL13">
        <v>0</v>
      </c>
      <c r="BM13">
        <v>1</v>
      </c>
      <c r="BN13">
        <v>0</v>
      </c>
      <c r="BO13">
        <v>0</v>
      </c>
      <c r="BP13">
        <v>0</v>
      </c>
      <c r="BQ13">
        <v>1</v>
      </c>
      <c r="BR13">
        <v>0</v>
      </c>
      <c r="BS13">
        <v>0</v>
      </c>
      <c r="BT13">
        <v>1</v>
      </c>
      <c r="BU13">
        <v>0</v>
      </c>
      <c r="BV13">
        <v>0</v>
      </c>
      <c r="BW13">
        <v>0</v>
      </c>
      <c r="BX13">
        <v>1</v>
      </c>
      <c r="BY13">
        <v>0</v>
      </c>
      <c r="BZ13">
        <v>0</v>
      </c>
      <c r="CA13">
        <v>0</v>
      </c>
      <c r="CB13">
        <v>0</v>
      </c>
      <c r="CC13">
        <v>84</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1</v>
      </c>
      <c r="DP13">
        <v>0</v>
      </c>
      <c r="DQ13">
        <v>0</v>
      </c>
      <c r="DR13">
        <v>0</v>
      </c>
      <c r="DS13">
        <v>0</v>
      </c>
      <c r="DT13">
        <v>0</v>
      </c>
      <c r="DU13">
        <v>5</v>
      </c>
      <c r="DV13">
        <v>1</v>
      </c>
      <c r="DW13">
        <v>0</v>
      </c>
      <c r="DX13">
        <v>0</v>
      </c>
      <c r="DY13">
        <v>0</v>
      </c>
      <c r="DZ13">
        <v>0</v>
      </c>
      <c r="EA13">
        <v>0</v>
      </c>
      <c r="EB13">
        <v>0</v>
      </c>
      <c r="EC13">
        <v>0</v>
      </c>
      <c r="ED13">
        <v>0</v>
      </c>
      <c r="EE13">
        <v>0</v>
      </c>
      <c r="EF13">
        <v>0</v>
      </c>
      <c r="EG13">
        <v>5</v>
      </c>
    </row>
    <row r="14" spans="1:137" x14ac:dyDescent="0.2">
      <c r="A14" t="s">
        <v>287</v>
      </c>
      <c r="B14">
        <v>0</v>
      </c>
      <c r="C14">
        <v>0</v>
      </c>
      <c r="D14">
        <v>0</v>
      </c>
      <c r="E14">
        <v>588</v>
      </c>
      <c r="F14">
        <v>0</v>
      </c>
      <c r="G14">
        <v>9</v>
      </c>
      <c r="H14">
        <v>0</v>
      </c>
      <c r="I14">
        <v>34</v>
      </c>
      <c r="J14">
        <v>1</v>
      </c>
      <c r="K14">
        <v>17</v>
      </c>
      <c r="L14">
        <v>16</v>
      </c>
      <c r="M14">
        <v>0</v>
      </c>
      <c r="N14">
        <v>0</v>
      </c>
      <c r="O14">
        <v>0</v>
      </c>
      <c r="P14">
        <v>0</v>
      </c>
      <c r="Q14">
        <v>0</v>
      </c>
      <c r="R14">
        <v>0</v>
      </c>
      <c r="S14">
        <v>0</v>
      </c>
      <c r="T14">
        <v>2</v>
      </c>
      <c r="U14">
        <v>10</v>
      </c>
      <c r="V14">
        <v>3</v>
      </c>
      <c r="W14">
        <v>0</v>
      </c>
      <c r="X14">
        <v>0</v>
      </c>
      <c r="Y14">
        <v>0</v>
      </c>
      <c r="Z14">
        <v>0</v>
      </c>
      <c r="AA14">
        <v>0</v>
      </c>
      <c r="AB14">
        <v>0</v>
      </c>
      <c r="AC14">
        <v>0</v>
      </c>
      <c r="AD14">
        <v>0</v>
      </c>
      <c r="AE14">
        <v>693</v>
      </c>
      <c r="AF14">
        <v>0</v>
      </c>
      <c r="AG14">
        <v>0</v>
      </c>
      <c r="AH14">
        <v>0</v>
      </c>
      <c r="AI14">
        <v>0</v>
      </c>
      <c r="AJ14">
        <v>0</v>
      </c>
      <c r="AK14">
        <v>0</v>
      </c>
      <c r="AL14">
        <v>0</v>
      </c>
      <c r="AM14">
        <v>28</v>
      </c>
      <c r="AN14">
        <v>0</v>
      </c>
      <c r="AO14">
        <v>0</v>
      </c>
      <c r="AP14">
        <v>0</v>
      </c>
      <c r="AQ14">
        <v>0</v>
      </c>
      <c r="AR14">
        <v>0</v>
      </c>
      <c r="AS14">
        <v>5</v>
      </c>
      <c r="AT14">
        <v>1</v>
      </c>
      <c r="AU14">
        <v>0</v>
      </c>
      <c r="AV14">
        <v>0</v>
      </c>
      <c r="AW14">
        <v>0</v>
      </c>
      <c r="AX14">
        <v>0</v>
      </c>
      <c r="AY14">
        <v>0</v>
      </c>
      <c r="AZ14">
        <v>0</v>
      </c>
      <c r="BA14">
        <v>0</v>
      </c>
      <c r="BB14">
        <v>0</v>
      </c>
      <c r="BC14">
        <v>0</v>
      </c>
      <c r="BD14">
        <v>0</v>
      </c>
      <c r="BE14">
        <v>0</v>
      </c>
      <c r="BF14">
        <v>0</v>
      </c>
      <c r="BG14">
        <v>0</v>
      </c>
      <c r="BH14">
        <v>0</v>
      </c>
      <c r="BI14">
        <v>0</v>
      </c>
      <c r="BJ14">
        <v>0</v>
      </c>
      <c r="BK14">
        <v>1</v>
      </c>
      <c r="BL14">
        <v>62</v>
      </c>
      <c r="BM14">
        <v>9</v>
      </c>
      <c r="BN14">
        <v>0</v>
      </c>
      <c r="BO14">
        <v>0</v>
      </c>
      <c r="BP14">
        <v>0</v>
      </c>
      <c r="BQ14">
        <v>0</v>
      </c>
      <c r="BR14">
        <v>0</v>
      </c>
      <c r="BS14">
        <v>0</v>
      </c>
      <c r="BT14">
        <v>0</v>
      </c>
      <c r="BU14">
        <v>0</v>
      </c>
      <c r="BV14">
        <v>0</v>
      </c>
      <c r="BW14">
        <v>0</v>
      </c>
      <c r="BX14">
        <v>0</v>
      </c>
      <c r="BY14">
        <v>0</v>
      </c>
      <c r="BZ14">
        <v>0</v>
      </c>
      <c r="CA14">
        <v>128</v>
      </c>
      <c r="CB14">
        <v>7</v>
      </c>
      <c r="CC14">
        <v>10</v>
      </c>
      <c r="CD14">
        <v>0</v>
      </c>
      <c r="CE14">
        <v>0</v>
      </c>
      <c r="CF14">
        <v>0</v>
      </c>
      <c r="CG14">
        <v>0</v>
      </c>
      <c r="CH14">
        <v>0</v>
      </c>
      <c r="CI14">
        <v>193</v>
      </c>
      <c r="CJ14">
        <v>37</v>
      </c>
      <c r="CK14">
        <v>0</v>
      </c>
      <c r="CL14">
        <v>0</v>
      </c>
      <c r="CM14">
        <v>0</v>
      </c>
      <c r="CN14">
        <v>0</v>
      </c>
      <c r="CO14">
        <v>0</v>
      </c>
      <c r="CP14">
        <v>0</v>
      </c>
      <c r="CQ14">
        <v>0</v>
      </c>
      <c r="CR14">
        <v>0</v>
      </c>
      <c r="CS14">
        <v>0</v>
      </c>
      <c r="CT14">
        <v>0</v>
      </c>
      <c r="CU14">
        <v>0</v>
      </c>
      <c r="CV14">
        <v>0</v>
      </c>
      <c r="CW14">
        <v>0</v>
      </c>
      <c r="CX14">
        <v>0</v>
      </c>
      <c r="CY14">
        <v>0</v>
      </c>
      <c r="CZ14">
        <v>13</v>
      </c>
      <c r="DA14">
        <v>0</v>
      </c>
      <c r="DB14">
        <v>0</v>
      </c>
      <c r="DC14">
        <v>0</v>
      </c>
      <c r="DD14">
        <v>0</v>
      </c>
      <c r="DE14">
        <v>0</v>
      </c>
      <c r="DF14">
        <v>0</v>
      </c>
      <c r="DG14">
        <v>0</v>
      </c>
      <c r="DH14">
        <v>0</v>
      </c>
      <c r="DI14">
        <v>0</v>
      </c>
      <c r="DJ14">
        <v>0</v>
      </c>
      <c r="DK14">
        <v>0</v>
      </c>
      <c r="DL14">
        <v>0</v>
      </c>
      <c r="DM14">
        <v>0</v>
      </c>
      <c r="DN14">
        <v>0</v>
      </c>
      <c r="DO14">
        <v>0</v>
      </c>
      <c r="DP14">
        <v>6</v>
      </c>
      <c r="DQ14">
        <v>0</v>
      </c>
      <c r="DR14">
        <v>0</v>
      </c>
      <c r="DS14">
        <v>0</v>
      </c>
      <c r="DT14">
        <v>3</v>
      </c>
      <c r="DU14">
        <v>0</v>
      </c>
      <c r="DV14">
        <v>30</v>
      </c>
      <c r="DW14">
        <v>0</v>
      </c>
      <c r="DX14">
        <v>11</v>
      </c>
      <c r="DY14">
        <v>0</v>
      </c>
      <c r="DZ14">
        <v>0</v>
      </c>
      <c r="EA14">
        <v>0</v>
      </c>
      <c r="EB14">
        <v>0</v>
      </c>
      <c r="EC14">
        <v>0</v>
      </c>
      <c r="ED14">
        <v>32</v>
      </c>
      <c r="EE14">
        <v>12</v>
      </c>
      <c r="EF14">
        <v>0</v>
      </c>
      <c r="EG14">
        <v>19</v>
      </c>
    </row>
    <row r="15" spans="1:137" x14ac:dyDescent="0.2">
      <c r="A15" t="s">
        <v>283</v>
      </c>
      <c r="B15">
        <v>0</v>
      </c>
      <c r="C15">
        <v>0</v>
      </c>
      <c r="D15">
        <v>0</v>
      </c>
      <c r="E15">
        <v>0</v>
      </c>
      <c r="F15">
        <v>0</v>
      </c>
      <c r="G15">
        <v>0</v>
      </c>
      <c r="H15">
        <v>0</v>
      </c>
      <c r="I15">
        <v>0</v>
      </c>
      <c r="J15">
        <v>164</v>
      </c>
      <c r="K15">
        <v>0</v>
      </c>
      <c r="L15">
        <v>0</v>
      </c>
      <c r="M15">
        <v>0</v>
      </c>
      <c r="N15">
        <v>0</v>
      </c>
      <c r="O15">
        <v>0</v>
      </c>
      <c r="P15">
        <v>0</v>
      </c>
      <c r="Q15">
        <v>0</v>
      </c>
      <c r="R15">
        <v>0</v>
      </c>
      <c r="S15">
        <v>0</v>
      </c>
      <c r="T15">
        <v>0</v>
      </c>
      <c r="U15">
        <v>0</v>
      </c>
      <c r="V15">
        <v>0</v>
      </c>
      <c r="W15">
        <v>0</v>
      </c>
      <c r="X15">
        <v>0</v>
      </c>
      <c r="Y15">
        <v>0</v>
      </c>
      <c r="Z15">
        <v>0</v>
      </c>
      <c r="AA15">
        <v>0</v>
      </c>
      <c r="AB15">
        <v>0</v>
      </c>
      <c r="AC15">
        <v>0</v>
      </c>
      <c r="AD15">
        <v>1</v>
      </c>
      <c r="AE15">
        <v>0</v>
      </c>
      <c r="AF15">
        <v>0</v>
      </c>
      <c r="AG15">
        <v>0</v>
      </c>
      <c r="AH15">
        <v>0</v>
      </c>
      <c r="AI15">
        <v>0</v>
      </c>
      <c r="AJ15">
        <v>0</v>
      </c>
      <c r="AK15">
        <v>0</v>
      </c>
      <c r="AL15">
        <v>1</v>
      </c>
      <c r="AM15">
        <v>0</v>
      </c>
      <c r="AN15">
        <v>0</v>
      </c>
      <c r="AO15">
        <v>0</v>
      </c>
      <c r="AP15">
        <v>0</v>
      </c>
      <c r="AQ15">
        <v>0</v>
      </c>
      <c r="AR15">
        <v>0</v>
      </c>
      <c r="AS15">
        <v>1</v>
      </c>
      <c r="AT15">
        <v>0</v>
      </c>
      <c r="AU15">
        <v>0</v>
      </c>
      <c r="AV15">
        <v>0</v>
      </c>
      <c r="AW15">
        <v>0</v>
      </c>
      <c r="AX15">
        <v>0</v>
      </c>
      <c r="AY15">
        <v>1</v>
      </c>
      <c r="AZ15">
        <v>0</v>
      </c>
      <c r="BA15">
        <v>5</v>
      </c>
      <c r="BB15">
        <v>0</v>
      </c>
      <c r="BC15">
        <v>1</v>
      </c>
      <c r="BD15">
        <v>1</v>
      </c>
      <c r="BE15">
        <v>0</v>
      </c>
      <c r="BF15">
        <v>0</v>
      </c>
      <c r="BG15">
        <v>0</v>
      </c>
      <c r="BH15">
        <v>0</v>
      </c>
      <c r="BI15">
        <v>0</v>
      </c>
      <c r="BJ15">
        <v>0</v>
      </c>
      <c r="BK15">
        <v>3</v>
      </c>
      <c r="BL15">
        <v>0</v>
      </c>
      <c r="BM15">
        <v>10</v>
      </c>
      <c r="BN15">
        <v>0</v>
      </c>
      <c r="BO15">
        <v>0</v>
      </c>
      <c r="BP15">
        <v>0</v>
      </c>
      <c r="BQ15">
        <v>0</v>
      </c>
      <c r="BR15">
        <v>0</v>
      </c>
      <c r="BS15">
        <v>0</v>
      </c>
      <c r="BT15">
        <v>0</v>
      </c>
      <c r="BU15">
        <v>0</v>
      </c>
      <c r="BV15">
        <v>0</v>
      </c>
      <c r="BW15">
        <v>0</v>
      </c>
      <c r="BX15">
        <v>0</v>
      </c>
      <c r="BY15">
        <v>0</v>
      </c>
      <c r="BZ15">
        <v>0</v>
      </c>
      <c r="CA15">
        <v>1</v>
      </c>
      <c r="CB15">
        <v>0</v>
      </c>
      <c r="CC15">
        <v>3</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20</v>
      </c>
      <c r="DV15">
        <v>0</v>
      </c>
      <c r="DW15">
        <v>0</v>
      </c>
      <c r="DX15">
        <v>0</v>
      </c>
      <c r="DY15">
        <v>0</v>
      </c>
      <c r="DZ15">
        <v>0</v>
      </c>
      <c r="EA15">
        <v>0</v>
      </c>
      <c r="EB15">
        <v>0</v>
      </c>
      <c r="EC15">
        <v>0</v>
      </c>
      <c r="ED15">
        <v>0</v>
      </c>
      <c r="EE15">
        <v>0</v>
      </c>
      <c r="EF15">
        <v>0</v>
      </c>
      <c r="EG15">
        <v>0</v>
      </c>
    </row>
    <row r="16" spans="1:137" x14ac:dyDescent="0.2">
      <c r="A16" t="s">
        <v>320</v>
      </c>
      <c r="B16">
        <v>0</v>
      </c>
      <c r="C16">
        <v>0</v>
      </c>
      <c r="D16">
        <v>0</v>
      </c>
      <c r="E16">
        <v>94</v>
      </c>
      <c r="F16">
        <v>0</v>
      </c>
      <c r="G16">
        <v>6</v>
      </c>
      <c r="H16">
        <v>1</v>
      </c>
      <c r="I16">
        <v>0</v>
      </c>
      <c r="J16">
        <v>6</v>
      </c>
      <c r="K16">
        <v>0</v>
      </c>
      <c r="L16">
        <v>0</v>
      </c>
      <c r="M16">
        <v>0</v>
      </c>
      <c r="N16">
        <v>0</v>
      </c>
      <c r="O16">
        <v>0</v>
      </c>
      <c r="P16">
        <v>0</v>
      </c>
      <c r="Q16">
        <v>3</v>
      </c>
      <c r="R16">
        <v>0</v>
      </c>
      <c r="S16">
        <v>0</v>
      </c>
      <c r="T16">
        <v>0</v>
      </c>
      <c r="U16">
        <v>22</v>
      </c>
      <c r="V16">
        <v>0</v>
      </c>
      <c r="W16">
        <v>0</v>
      </c>
      <c r="X16">
        <v>0</v>
      </c>
      <c r="Y16">
        <v>0</v>
      </c>
      <c r="Z16">
        <v>0</v>
      </c>
      <c r="AA16">
        <v>0</v>
      </c>
      <c r="AB16">
        <v>0</v>
      </c>
      <c r="AC16">
        <v>0</v>
      </c>
      <c r="AD16">
        <v>0</v>
      </c>
      <c r="AE16">
        <v>0</v>
      </c>
      <c r="AF16">
        <v>0</v>
      </c>
      <c r="AG16">
        <v>0</v>
      </c>
      <c r="AH16">
        <v>0</v>
      </c>
      <c r="AI16">
        <v>0</v>
      </c>
      <c r="AJ16">
        <v>0</v>
      </c>
      <c r="AK16">
        <v>0</v>
      </c>
      <c r="AL16">
        <v>0</v>
      </c>
      <c r="AM16">
        <v>0</v>
      </c>
      <c r="AN16">
        <v>365</v>
      </c>
      <c r="AO16">
        <v>0</v>
      </c>
      <c r="AP16">
        <v>61</v>
      </c>
      <c r="AQ16">
        <v>0</v>
      </c>
      <c r="AR16">
        <v>0</v>
      </c>
      <c r="AS16">
        <v>142</v>
      </c>
      <c r="AT16">
        <v>0</v>
      </c>
      <c r="AU16">
        <v>0</v>
      </c>
      <c r="AV16">
        <v>7</v>
      </c>
      <c r="AW16">
        <v>8</v>
      </c>
      <c r="AX16">
        <v>0</v>
      </c>
      <c r="AY16">
        <v>0</v>
      </c>
      <c r="AZ16">
        <v>0</v>
      </c>
      <c r="BA16">
        <v>0</v>
      </c>
      <c r="BB16">
        <v>0</v>
      </c>
      <c r="BC16">
        <v>0</v>
      </c>
      <c r="BD16">
        <v>0</v>
      </c>
      <c r="BE16">
        <v>0</v>
      </c>
      <c r="BF16">
        <v>0</v>
      </c>
      <c r="BG16">
        <v>0</v>
      </c>
      <c r="BH16">
        <v>0</v>
      </c>
      <c r="BI16">
        <v>0</v>
      </c>
      <c r="BJ16">
        <v>81</v>
      </c>
      <c r="BK16">
        <v>382</v>
      </c>
      <c r="BL16">
        <v>0</v>
      </c>
      <c r="BM16">
        <v>47</v>
      </c>
      <c r="BN16">
        <v>30</v>
      </c>
      <c r="BO16">
        <v>0</v>
      </c>
      <c r="BP16">
        <v>0</v>
      </c>
      <c r="BQ16">
        <v>0</v>
      </c>
      <c r="BR16">
        <v>0</v>
      </c>
      <c r="BS16">
        <v>0</v>
      </c>
      <c r="BT16">
        <v>0</v>
      </c>
      <c r="BU16">
        <v>0</v>
      </c>
      <c r="BV16">
        <v>4</v>
      </c>
      <c r="BW16">
        <v>0</v>
      </c>
      <c r="BX16">
        <v>0</v>
      </c>
      <c r="BY16">
        <v>0</v>
      </c>
      <c r="BZ16">
        <v>0</v>
      </c>
      <c r="CA16">
        <v>36</v>
      </c>
      <c r="CB16">
        <v>0</v>
      </c>
      <c r="CC16">
        <v>25</v>
      </c>
      <c r="CD16">
        <v>0</v>
      </c>
      <c r="CE16">
        <v>0</v>
      </c>
      <c r="CF16">
        <v>0</v>
      </c>
      <c r="CG16">
        <v>0</v>
      </c>
      <c r="CH16">
        <v>0</v>
      </c>
      <c r="CI16">
        <v>0</v>
      </c>
      <c r="CJ16">
        <v>0</v>
      </c>
      <c r="CK16">
        <v>0</v>
      </c>
      <c r="CL16">
        <v>0</v>
      </c>
      <c r="CM16">
        <v>0</v>
      </c>
      <c r="CN16">
        <v>0</v>
      </c>
      <c r="CO16">
        <v>1</v>
      </c>
      <c r="CP16">
        <v>0</v>
      </c>
      <c r="CQ16">
        <v>0</v>
      </c>
      <c r="CR16">
        <v>0</v>
      </c>
      <c r="CS16">
        <v>6</v>
      </c>
      <c r="CT16">
        <v>0</v>
      </c>
      <c r="CU16">
        <v>0</v>
      </c>
      <c r="CV16">
        <v>24</v>
      </c>
      <c r="CW16">
        <v>0</v>
      </c>
      <c r="CX16">
        <v>0</v>
      </c>
      <c r="CY16">
        <v>0</v>
      </c>
      <c r="CZ16">
        <v>16</v>
      </c>
      <c r="DA16">
        <v>0</v>
      </c>
      <c r="DB16">
        <v>0</v>
      </c>
      <c r="DC16">
        <v>0</v>
      </c>
      <c r="DD16">
        <v>0</v>
      </c>
      <c r="DE16">
        <v>0</v>
      </c>
      <c r="DF16">
        <v>0</v>
      </c>
      <c r="DG16">
        <v>0</v>
      </c>
      <c r="DH16">
        <v>0</v>
      </c>
      <c r="DI16">
        <v>18</v>
      </c>
      <c r="DJ16">
        <v>0</v>
      </c>
      <c r="DK16">
        <v>0</v>
      </c>
      <c r="DL16">
        <v>0</v>
      </c>
      <c r="DM16">
        <v>0</v>
      </c>
      <c r="DN16">
        <v>0</v>
      </c>
      <c r="DO16">
        <v>0</v>
      </c>
      <c r="DP16">
        <v>8</v>
      </c>
      <c r="DQ16">
        <v>0</v>
      </c>
      <c r="DR16">
        <v>0</v>
      </c>
      <c r="DS16">
        <v>51</v>
      </c>
      <c r="DT16">
        <v>0</v>
      </c>
      <c r="DU16">
        <v>36</v>
      </c>
      <c r="DV16">
        <v>1</v>
      </c>
      <c r="DW16">
        <v>8</v>
      </c>
      <c r="DX16">
        <v>22</v>
      </c>
      <c r="DY16">
        <v>2</v>
      </c>
      <c r="DZ16">
        <v>0</v>
      </c>
      <c r="EA16">
        <v>9</v>
      </c>
      <c r="EB16">
        <v>0</v>
      </c>
      <c r="EC16">
        <v>0</v>
      </c>
      <c r="ED16">
        <v>0</v>
      </c>
      <c r="EE16">
        <v>0</v>
      </c>
      <c r="EF16">
        <v>2</v>
      </c>
      <c r="EG16">
        <v>41</v>
      </c>
    </row>
    <row r="17" spans="1:137" x14ac:dyDescent="0.2">
      <c r="A17" t="s">
        <v>326</v>
      </c>
      <c r="B17">
        <v>0</v>
      </c>
      <c r="C17">
        <v>0</v>
      </c>
      <c r="D17">
        <v>7</v>
      </c>
      <c r="E17">
        <v>275</v>
      </c>
      <c r="F17">
        <v>0</v>
      </c>
      <c r="G17">
        <v>100</v>
      </c>
      <c r="H17">
        <v>0</v>
      </c>
      <c r="I17">
        <v>0</v>
      </c>
      <c r="J17">
        <v>510</v>
      </c>
      <c r="K17">
        <v>0</v>
      </c>
      <c r="L17">
        <v>0</v>
      </c>
      <c r="M17">
        <v>1</v>
      </c>
      <c r="N17">
        <v>7</v>
      </c>
      <c r="O17">
        <v>17</v>
      </c>
      <c r="P17">
        <v>0</v>
      </c>
      <c r="Q17">
        <v>71</v>
      </c>
      <c r="R17">
        <v>0</v>
      </c>
      <c r="S17">
        <v>0</v>
      </c>
      <c r="T17">
        <v>0</v>
      </c>
      <c r="U17">
        <v>68</v>
      </c>
      <c r="V17">
        <v>0</v>
      </c>
      <c r="W17">
        <v>0</v>
      </c>
      <c r="X17">
        <v>0</v>
      </c>
      <c r="Y17">
        <v>0</v>
      </c>
      <c r="Z17">
        <v>0</v>
      </c>
      <c r="AA17">
        <v>20</v>
      </c>
      <c r="AB17">
        <v>0</v>
      </c>
      <c r="AC17">
        <v>0</v>
      </c>
      <c r="AD17">
        <v>0</v>
      </c>
      <c r="AE17">
        <v>0</v>
      </c>
      <c r="AF17">
        <v>0</v>
      </c>
      <c r="AG17">
        <v>143</v>
      </c>
      <c r="AH17">
        <v>0</v>
      </c>
      <c r="AI17">
        <v>0</v>
      </c>
      <c r="AJ17">
        <v>0</v>
      </c>
      <c r="AK17">
        <v>0</v>
      </c>
      <c r="AL17">
        <v>0</v>
      </c>
      <c r="AM17">
        <v>0</v>
      </c>
      <c r="AN17">
        <v>58</v>
      </c>
      <c r="AO17">
        <v>0</v>
      </c>
      <c r="AP17">
        <v>1</v>
      </c>
      <c r="AQ17">
        <v>48</v>
      </c>
      <c r="AR17">
        <v>0</v>
      </c>
      <c r="AS17">
        <v>302</v>
      </c>
      <c r="AT17">
        <v>0</v>
      </c>
      <c r="AU17">
        <v>0</v>
      </c>
      <c r="AV17">
        <v>93</v>
      </c>
      <c r="AW17">
        <v>381</v>
      </c>
      <c r="AX17">
        <v>0</v>
      </c>
      <c r="AY17">
        <v>0</v>
      </c>
      <c r="AZ17">
        <v>0</v>
      </c>
      <c r="BA17">
        <v>0</v>
      </c>
      <c r="BB17">
        <v>0</v>
      </c>
      <c r="BC17">
        <v>0</v>
      </c>
      <c r="BD17">
        <v>0</v>
      </c>
      <c r="BE17">
        <v>0</v>
      </c>
      <c r="BF17">
        <v>0</v>
      </c>
      <c r="BG17">
        <v>0</v>
      </c>
      <c r="BH17">
        <v>0</v>
      </c>
      <c r="BI17">
        <v>0</v>
      </c>
      <c r="BJ17">
        <v>692</v>
      </c>
      <c r="BK17">
        <v>806</v>
      </c>
      <c r="BL17">
        <v>0</v>
      </c>
      <c r="BM17">
        <v>84</v>
      </c>
      <c r="BN17">
        <v>23</v>
      </c>
      <c r="BO17">
        <v>0</v>
      </c>
      <c r="BP17">
        <v>0</v>
      </c>
      <c r="BQ17">
        <v>0</v>
      </c>
      <c r="BR17">
        <v>0</v>
      </c>
      <c r="BS17">
        <v>0</v>
      </c>
      <c r="BT17">
        <v>0</v>
      </c>
      <c r="BU17">
        <v>0</v>
      </c>
      <c r="BV17">
        <v>92</v>
      </c>
      <c r="BW17">
        <v>0</v>
      </c>
      <c r="BX17">
        <v>44</v>
      </c>
      <c r="BY17">
        <v>0</v>
      </c>
      <c r="BZ17">
        <v>0</v>
      </c>
      <c r="CA17">
        <v>27</v>
      </c>
      <c r="CB17">
        <v>0</v>
      </c>
      <c r="CC17">
        <v>694</v>
      </c>
      <c r="CD17">
        <v>1</v>
      </c>
      <c r="CE17">
        <v>0</v>
      </c>
      <c r="CF17">
        <v>0</v>
      </c>
      <c r="CG17">
        <v>0</v>
      </c>
      <c r="CH17">
        <v>30</v>
      </c>
      <c r="CI17">
        <v>0</v>
      </c>
      <c r="CJ17">
        <v>0</v>
      </c>
      <c r="CK17">
        <v>0</v>
      </c>
      <c r="CL17">
        <v>0</v>
      </c>
      <c r="CM17">
        <v>0</v>
      </c>
      <c r="CN17">
        <v>0</v>
      </c>
      <c r="CO17">
        <v>5</v>
      </c>
      <c r="CP17">
        <v>0</v>
      </c>
      <c r="CQ17">
        <v>0</v>
      </c>
      <c r="CR17">
        <v>0</v>
      </c>
      <c r="CS17">
        <v>38</v>
      </c>
      <c r="CT17">
        <v>0</v>
      </c>
      <c r="CU17">
        <v>0</v>
      </c>
      <c r="CV17">
        <v>0</v>
      </c>
      <c r="CW17">
        <v>0</v>
      </c>
      <c r="CX17">
        <v>0</v>
      </c>
      <c r="CY17">
        <v>0</v>
      </c>
      <c r="CZ17">
        <v>3</v>
      </c>
      <c r="DA17">
        <v>0</v>
      </c>
      <c r="DB17">
        <v>0</v>
      </c>
      <c r="DC17">
        <v>0</v>
      </c>
      <c r="DD17">
        <v>0</v>
      </c>
      <c r="DE17">
        <v>0</v>
      </c>
      <c r="DF17">
        <v>0</v>
      </c>
      <c r="DG17">
        <v>0</v>
      </c>
      <c r="DH17">
        <v>0</v>
      </c>
      <c r="DI17">
        <v>0</v>
      </c>
      <c r="DJ17">
        <v>0</v>
      </c>
      <c r="DK17">
        <v>0</v>
      </c>
      <c r="DL17">
        <v>0</v>
      </c>
      <c r="DM17">
        <v>0</v>
      </c>
      <c r="DN17">
        <v>0</v>
      </c>
      <c r="DO17">
        <v>0</v>
      </c>
      <c r="DP17">
        <v>0</v>
      </c>
      <c r="DQ17">
        <v>0</v>
      </c>
      <c r="DR17">
        <v>0</v>
      </c>
      <c r="DS17">
        <v>217</v>
      </c>
      <c r="DT17">
        <v>0</v>
      </c>
      <c r="DU17">
        <v>0</v>
      </c>
      <c r="DV17">
        <v>0</v>
      </c>
      <c r="DW17">
        <v>10</v>
      </c>
      <c r="DX17">
        <v>6</v>
      </c>
      <c r="DY17">
        <v>0</v>
      </c>
      <c r="DZ17">
        <v>0</v>
      </c>
      <c r="EA17">
        <v>5</v>
      </c>
      <c r="EB17">
        <v>0</v>
      </c>
      <c r="EC17">
        <v>0</v>
      </c>
      <c r="ED17">
        <v>0</v>
      </c>
      <c r="EE17">
        <v>0</v>
      </c>
      <c r="EF17">
        <v>0</v>
      </c>
      <c r="EG17">
        <v>35</v>
      </c>
    </row>
    <row r="18" spans="1:137" x14ac:dyDescent="0.2">
      <c r="A18" t="s">
        <v>307</v>
      </c>
      <c r="B18">
        <v>0</v>
      </c>
      <c r="C18">
        <v>0</v>
      </c>
      <c r="D18">
        <v>0</v>
      </c>
      <c r="E18">
        <v>1746</v>
      </c>
      <c r="F18">
        <v>0</v>
      </c>
      <c r="G18">
        <v>109</v>
      </c>
      <c r="H18">
        <v>5</v>
      </c>
      <c r="I18">
        <v>5</v>
      </c>
      <c r="J18">
        <v>4</v>
      </c>
      <c r="K18">
        <v>0</v>
      </c>
      <c r="L18">
        <v>0</v>
      </c>
      <c r="M18">
        <v>1</v>
      </c>
      <c r="N18">
        <v>0</v>
      </c>
      <c r="O18">
        <v>0</v>
      </c>
      <c r="P18">
        <v>0</v>
      </c>
      <c r="Q18">
        <v>0</v>
      </c>
      <c r="R18">
        <v>0</v>
      </c>
      <c r="S18">
        <v>1</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244</v>
      </c>
      <c r="AO18">
        <v>2</v>
      </c>
      <c r="AP18">
        <v>0</v>
      </c>
      <c r="AQ18">
        <v>0</v>
      </c>
      <c r="AR18">
        <v>0</v>
      </c>
      <c r="AS18">
        <v>374</v>
      </c>
      <c r="AT18">
        <v>0</v>
      </c>
      <c r="AU18">
        <v>0</v>
      </c>
      <c r="AV18">
        <v>3410</v>
      </c>
      <c r="AW18">
        <v>138</v>
      </c>
      <c r="AX18">
        <v>0</v>
      </c>
      <c r="AY18">
        <v>0</v>
      </c>
      <c r="AZ18">
        <v>0</v>
      </c>
      <c r="BA18">
        <v>1</v>
      </c>
      <c r="BB18">
        <v>0</v>
      </c>
      <c r="BC18">
        <v>0</v>
      </c>
      <c r="BD18">
        <v>0</v>
      </c>
      <c r="BE18">
        <v>0</v>
      </c>
      <c r="BF18">
        <v>0</v>
      </c>
      <c r="BG18">
        <v>0</v>
      </c>
      <c r="BH18">
        <v>0</v>
      </c>
      <c r="BI18">
        <v>0</v>
      </c>
      <c r="BJ18">
        <v>253</v>
      </c>
      <c r="BK18">
        <v>65</v>
      </c>
      <c r="BL18">
        <v>0</v>
      </c>
      <c r="BM18">
        <v>8</v>
      </c>
      <c r="BN18">
        <v>22</v>
      </c>
      <c r="BO18">
        <v>0</v>
      </c>
      <c r="BP18">
        <v>0</v>
      </c>
      <c r="BQ18">
        <v>0</v>
      </c>
      <c r="BR18">
        <v>0</v>
      </c>
      <c r="BS18">
        <v>0</v>
      </c>
      <c r="BT18">
        <v>0</v>
      </c>
      <c r="BU18">
        <v>0</v>
      </c>
      <c r="BV18">
        <v>0</v>
      </c>
      <c r="BW18">
        <v>0</v>
      </c>
      <c r="BX18">
        <v>0</v>
      </c>
      <c r="BY18">
        <v>0</v>
      </c>
      <c r="BZ18">
        <v>0</v>
      </c>
      <c r="CA18">
        <v>84</v>
      </c>
      <c r="CB18">
        <v>0</v>
      </c>
      <c r="CC18">
        <v>10</v>
      </c>
      <c r="CD18">
        <v>0</v>
      </c>
      <c r="CE18">
        <v>0</v>
      </c>
      <c r="CF18">
        <v>0</v>
      </c>
      <c r="CG18">
        <v>0</v>
      </c>
      <c r="CH18">
        <v>1</v>
      </c>
      <c r="CI18">
        <v>0</v>
      </c>
      <c r="CJ18">
        <v>0</v>
      </c>
      <c r="CK18">
        <v>0</v>
      </c>
      <c r="CL18">
        <v>4</v>
      </c>
      <c r="CM18">
        <v>0</v>
      </c>
      <c r="CN18">
        <v>0</v>
      </c>
      <c r="CO18">
        <v>0</v>
      </c>
      <c r="CP18">
        <v>0</v>
      </c>
      <c r="CQ18">
        <v>0</v>
      </c>
      <c r="CR18">
        <v>0</v>
      </c>
      <c r="CS18">
        <v>0</v>
      </c>
      <c r="CT18">
        <v>6</v>
      </c>
      <c r="CU18">
        <v>0</v>
      </c>
      <c r="CV18">
        <v>0</v>
      </c>
      <c r="CW18">
        <v>0</v>
      </c>
      <c r="CX18">
        <v>0</v>
      </c>
      <c r="CY18">
        <v>0</v>
      </c>
      <c r="CZ18">
        <v>4</v>
      </c>
      <c r="DA18">
        <v>0</v>
      </c>
      <c r="DB18">
        <v>0</v>
      </c>
      <c r="DC18">
        <v>0</v>
      </c>
      <c r="DD18">
        <v>360</v>
      </c>
      <c r="DE18">
        <v>0</v>
      </c>
      <c r="DF18">
        <v>0</v>
      </c>
      <c r="DG18">
        <v>0</v>
      </c>
      <c r="DH18">
        <v>13</v>
      </c>
      <c r="DI18">
        <v>0</v>
      </c>
      <c r="DJ18">
        <v>68</v>
      </c>
      <c r="DK18">
        <v>0</v>
      </c>
      <c r="DL18">
        <v>0</v>
      </c>
      <c r="DM18">
        <v>0</v>
      </c>
      <c r="DN18">
        <v>0</v>
      </c>
      <c r="DO18">
        <v>0</v>
      </c>
      <c r="DP18">
        <v>0</v>
      </c>
      <c r="DQ18">
        <v>0</v>
      </c>
      <c r="DR18">
        <v>0</v>
      </c>
      <c r="DS18">
        <v>327</v>
      </c>
      <c r="DT18">
        <v>0</v>
      </c>
      <c r="DU18">
        <v>0</v>
      </c>
      <c r="DV18">
        <v>234</v>
      </c>
      <c r="DW18">
        <v>0</v>
      </c>
      <c r="DX18">
        <v>37</v>
      </c>
      <c r="DY18">
        <v>0</v>
      </c>
      <c r="DZ18">
        <v>0</v>
      </c>
      <c r="EA18" s="560">
        <v>1</v>
      </c>
      <c r="EB18">
        <v>0</v>
      </c>
      <c r="EC18">
        <v>0</v>
      </c>
      <c r="ED18">
        <v>0</v>
      </c>
      <c r="EE18">
        <v>0</v>
      </c>
      <c r="EF18">
        <v>25</v>
      </c>
      <c r="EG18">
        <v>48</v>
      </c>
    </row>
    <row r="19" spans="1:137" x14ac:dyDescent="0.2">
      <c r="A19" t="s">
        <v>301</v>
      </c>
      <c r="B19">
        <v>0</v>
      </c>
      <c r="C19">
        <v>0</v>
      </c>
      <c r="D19">
        <v>0</v>
      </c>
      <c r="E19">
        <v>26</v>
      </c>
      <c r="F19">
        <v>0</v>
      </c>
      <c r="G19">
        <v>11</v>
      </c>
      <c r="H19">
        <v>0</v>
      </c>
      <c r="I19">
        <v>0</v>
      </c>
      <c r="J19">
        <v>246</v>
      </c>
      <c r="K19">
        <v>0</v>
      </c>
      <c r="L19">
        <v>0</v>
      </c>
      <c r="M19">
        <v>17</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9</v>
      </c>
      <c r="AO19">
        <v>0</v>
      </c>
      <c r="AP19">
        <v>0</v>
      </c>
      <c r="AQ19">
        <v>0</v>
      </c>
      <c r="AR19">
        <v>0</v>
      </c>
      <c r="AS19">
        <v>89</v>
      </c>
      <c r="AT19">
        <v>0</v>
      </c>
      <c r="AU19">
        <v>0</v>
      </c>
      <c r="AV19">
        <v>0</v>
      </c>
      <c r="AW19">
        <v>14</v>
      </c>
      <c r="AX19">
        <v>0</v>
      </c>
      <c r="AY19">
        <v>0</v>
      </c>
      <c r="AZ19">
        <v>0</v>
      </c>
      <c r="BA19">
        <v>0</v>
      </c>
      <c r="BB19">
        <v>0</v>
      </c>
      <c r="BC19">
        <v>0</v>
      </c>
      <c r="BD19">
        <v>0</v>
      </c>
      <c r="BE19">
        <v>0</v>
      </c>
      <c r="BF19">
        <v>0</v>
      </c>
      <c r="BG19">
        <v>0</v>
      </c>
      <c r="BH19">
        <v>0</v>
      </c>
      <c r="BI19">
        <v>0</v>
      </c>
      <c r="BJ19">
        <v>71</v>
      </c>
      <c r="BK19">
        <v>140</v>
      </c>
      <c r="BL19">
        <v>0</v>
      </c>
      <c r="BM19">
        <v>28</v>
      </c>
      <c r="BN19">
        <v>1</v>
      </c>
      <c r="BO19">
        <v>0</v>
      </c>
      <c r="BP19">
        <v>0</v>
      </c>
      <c r="BQ19">
        <v>0</v>
      </c>
      <c r="BR19">
        <v>0</v>
      </c>
      <c r="BS19">
        <v>0</v>
      </c>
      <c r="BT19">
        <v>0</v>
      </c>
      <c r="BU19">
        <v>14</v>
      </c>
      <c r="BV19">
        <v>37</v>
      </c>
      <c r="BW19">
        <v>0</v>
      </c>
      <c r="BX19">
        <v>202</v>
      </c>
      <c r="BY19">
        <v>0</v>
      </c>
      <c r="BZ19">
        <v>0</v>
      </c>
      <c r="CA19">
        <v>18</v>
      </c>
      <c r="CB19">
        <v>0</v>
      </c>
      <c r="CC19">
        <v>136</v>
      </c>
      <c r="CD19">
        <v>0</v>
      </c>
      <c r="CE19">
        <v>0</v>
      </c>
      <c r="CF19">
        <v>0</v>
      </c>
      <c r="CG19">
        <v>0</v>
      </c>
      <c r="CH19">
        <v>0</v>
      </c>
      <c r="CI19">
        <v>0</v>
      </c>
      <c r="CJ19">
        <v>0</v>
      </c>
      <c r="CK19">
        <v>1</v>
      </c>
      <c r="CL19">
        <v>0</v>
      </c>
      <c r="CM19">
        <v>0</v>
      </c>
      <c r="CN19">
        <v>0</v>
      </c>
      <c r="CO19">
        <v>0</v>
      </c>
      <c r="CP19">
        <v>0</v>
      </c>
      <c r="CQ19">
        <v>0</v>
      </c>
      <c r="CR19">
        <v>0</v>
      </c>
      <c r="CS19">
        <v>0</v>
      </c>
      <c r="CT19">
        <v>2</v>
      </c>
      <c r="CU19">
        <v>0</v>
      </c>
      <c r="CV19">
        <v>0</v>
      </c>
      <c r="CW19">
        <v>0</v>
      </c>
      <c r="CX19">
        <v>0</v>
      </c>
      <c r="CY19">
        <v>0</v>
      </c>
      <c r="CZ19">
        <v>0</v>
      </c>
      <c r="DA19">
        <v>0</v>
      </c>
      <c r="DB19">
        <v>0</v>
      </c>
      <c r="DC19">
        <v>0</v>
      </c>
      <c r="DD19">
        <v>26</v>
      </c>
      <c r="DE19">
        <v>0</v>
      </c>
      <c r="DF19">
        <v>0</v>
      </c>
      <c r="DG19">
        <v>0</v>
      </c>
      <c r="DH19">
        <v>4</v>
      </c>
      <c r="DI19">
        <v>0</v>
      </c>
      <c r="DJ19">
        <v>0</v>
      </c>
      <c r="DK19">
        <v>0</v>
      </c>
      <c r="DL19">
        <v>0</v>
      </c>
      <c r="DM19">
        <v>0</v>
      </c>
      <c r="DN19">
        <v>0</v>
      </c>
      <c r="DO19">
        <v>0</v>
      </c>
      <c r="DP19">
        <v>0</v>
      </c>
      <c r="DQ19">
        <v>0</v>
      </c>
      <c r="DR19">
        <v>0</v>
      </c>
      <c r="DS19">
        <v>0</v>
      </c>
      <c r="DT19">
        <v>0</v>
      </c>
      <c r="DU19">
        <v>0</v>
      </c>
      <c r="DV19">
        <v>4</v>
      </c>
      <c r="DW19">
        <v>0</v>
      </c>
      <c r="DX19">
        <v>0</v>
      </c>
      <c r="DY19">
        <v>0</v>
      </c>
      <c r="DZ19">
        <v>0</v>
      </c>
      <c r="EA19">
        <v>19</v>
      </c>
      <c r="EB19">
        <v>8</v>
      </c>
      <c r="EC19">
        <v>1</v>
      </c>
      <c r="ED19">
        <v>0</v>
      </c>
      <c r="EE19">
        <v>0</v>
      </c>
      <c r="EF19">
        <v>0</v>
      </c>
      <c r="EG19">
        <v>3</v>
      </c>
    </row>
    <row r="20" spans="1:137" x14ac:dyDescent="0.2">
      <c r="A20" t="s">
        <v>339</v>
      </c>
      <c r="B20">
        <v>0</v>
      </c>
      <c r="C20">
        <v>0</v>
      </c>
      <c r="D20">
        <v>0</v>
      </c>
      <c r="E20">
        <v>0</v>
      </c>
      <c r="F20">
        <v>117</v>
      </c>
      <c r="G20">
        <v>86</v>
      </c>
      <c r="H20">
        <v>0</v>
      </c>
      <c r="I20">
        <v>0</v>
      </c>
      <c r="J20">
        <v>129</v>
      </c>
      <c r="K20">
        <v>0</v>
      </c>
      <c r="L20">
        <v>0</v>
      </c>
      <c r="M20">
        <v>0</v>
      </c>
      <c r="N20">
        <v>0</v>
      </c>
      <c r="O20">
        <v>0</v>
      </c>
      <c r="P20">
        <v>0</v>
      </c>
      <c r="Q20">
        <v>162</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180</v>
      </c>
      <c r="AO20">
        <v>0</v>
      </c>
      <c r="AP20">
        <v>0</v>
      </c>
      <c r="AQ20">
        <v>0</v>
      </c>
      <c r="AR20">
        <v>0</v>
      </c>
      <c r="AS20">
        <v>312</v>
      </c>
      <c r="AT20">
        <v>0</v>
      </c>
      <c r="AU20">
        <v>0</v>
      </c>
      <c r="AV20">
        <v>0</v>
      </c>
      <c r="AW20">
        <v>28</v>
      </c>
      <c r="AX20">
        <v>0</v>
      </c>
      <c r="AY20">
        <v>0</v>
      </c>
      <c r="AZ20">
        <v>0</v>
      </c>
      <c r="BA20">
        <v>0</v>
      </c>
      <c r="BB20">
        <v>0</v>
      </c>
      <c r="BC20">
        <v>0</v>
      </c>
      <c r="BD20">
        <v>0</v>
      </c>
      <c r="BE20">
        <v>0</v>
      </c>
      <c r="BF20">
        <v>0</v>
      </c>
      <c r="BG20">
        <v>0</v>
      </c>
      <c r="BH20">
        <v>0</v>
      </c>
      <c r="BI20">
        <v>0</v>
      </c>
      <c r="BJ20">
        <v>4</v>
      </c>
      <c r="BK20">
        <v>24</v>
      </c>
      <c r="BL20">
        <v>0</v>
      </c>
      <c r="BM20">
        <v>177</v>
      </c>
      <c r="BN20">
        <v>0</v>
      </c>
      <c r="BO20">
        <v>0</v>
      </c>
      <c r="BP20">
        <v>0</v>
      </c>
      <c r="BQ20">
        <v>0</v>
      </c>
      <c r="BR20">
        <v>0</v>
      </c>
      <c r="BS20">
        <v>0</v>
      </c>
      <c r="BT20">
        <v>0</v>
      </c>
      <c r="BU20">
        <v>0</v>
      </c>
      <c r="BV20">
        <v>86</v>
      </c>
      <c r="BW20">
        <v>0</v>
      </c>
      <c r="BX20">
        <v>6</v>
      </c>
      <c r="BY20">
        <v>0</v>
      </c>
      <c r="BZ20">
        <v>0</v>
      </c>
      <c r="CA20">
        <v>6</v>
      </c>
      <c r="CB20">
        <v>0</v>
      </c>
      <c r="CC20">
        <v>48</v>
      </c>
      <c r="CD20">
        <v>0</v>
      </c>
      <c r="CE20">
        <v>0</v>
      </c>
      <c r="CF20">
        <v>1</v>
      </c>
      <c r="CG20">
        <v>0</v>
      </c>
      <c r="CH20">
        <v>18</v>
      </c>
      <c r="CI20">
        <v>0</v>
      </c>
      <c r="CJ20">
        <v>0</v>
      </c>
      <c r="CK20">
        <v>0</v>
      </c>
      <c r="CL20">
        <v>0</v>
      </c>
      <c r="CM20">
        <v>0</v>
      </c>
      <c r="CN20">
        <v>0</v>
      </c>
      <c r="CO20">
        <v>0</v>
      </c>
      <c r="CP20">
        <v>0</v>
      </c>
      <c r="CQ20">
        <v>0</v>
      </c>
      <c r="CR20">
        <v>0</v>
      </c>
      <c r="CS20">
        <v>1</v>
      </c>
      <c r="CT20">
        <v>0</v>
      </c>
      <c r="CU20">
        <v>0</v>
      </c>
      <c r="CV20">
        <v>54</v>
      </c>
      <c r="CW20">
        <v>0</v>
      </c>
      <c r="CX20">
        <v>0</v>
      </c>
      <c r="CY20">
        <v>0</v>
      </c>
      <c r="CZ20">
        <v>1</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1</v>
      </c>
      <c r="DW20">
        <v>0</v>
      </c>
      <c r="DX20">
        <v>7</v>
      </c>
      <c r="DY20">
        <v>0</v>
      </c>
      <c r="DZ20">
        <v>0</v>
      </c>
      <c r="EA20">
        <v>0</v>
      </c>
      <c r="EB20">
        <v>9</v>
      </c>
      <c r="EC20">
        <v>0</v>
      </c>
      <c r="ED20">
        <v>0</v>
      </c>
      <c r="EE20">
        <v>0</v>
      </c>
      <c r="EF20">
        <v>1</v>
      </c>
      <c r="EG20">
        <v>28</v>
      </c>
    </row>
    <row r="21" spans="1:137" x14ac:dyDescent="0.2">
      <c r="A21" t="s">
        <v>357</v>
      </c>
      <c r="B21">
        <v>0</v>
      </c>
      <c r="C21">
        <v>0</v>
      </c>
      <c r="D21">
        <v>164</v>
      </c>
      <c r="E21">
        <v>0</v>
      </c>
      <c r="F21">
        <v>10</v>
      </c>
      <c r="G21">
        <v>101</v>
      </c>
      <c r="H21">
        <v>0</v>
      </c>
      <c r="I21">
        <v>0</v>
      </c>
      <c r="J21">
        <v>359</v>
      </c>
      <c r="K21">
        <v>0</v>
      </c>
      <c r="L21">
        <v>0</v>
      </c>
      <c r="M21">
        <v>0</v>
      </c>
      <c r="N21">
        <v>0</v>
      </c>
      <c r="O21">
        <v>203</v>
      </c>
      <c r="P21">
        <v>0</v>
      </c>
      <c r="Q21">
        <v>0</v>
      </c>
      <c r="R21">
        <v>0</v>
      </c>
      <c r="S21">
        <v>0</v>
      </c>
      <c r="T21">
        <v>0</v>
      </c>
      <c r="U21">
        <v>0</v>
      </c>
      <c r="V21">
        <v>0</v>
      </c>
      <c r="W21">
        <v>0</v>
      </c>
      <c r="X21">
        <v>8</v>
      </c>
      <c r="Y21">
        <v>0</v>
      </c>
      <c r="Z21">
        <v>0</v>
      </c>
      <c r="AA21">
        <v>0</v>
      </c>
      <c r="AB21">
        <v>0</v>
      </c>
      <c r="AC21">
        <v>22</v>
      </c>
      <c r="AD21">
        <v>0</v>
      </c>
      <c r="AE21">
        <v>0</v>
      </c>
      <c r="AF21">
        <v>34</v>
      </c>
      <c r="AG21">
        <v>0</v>
      </c>
      <c r="AH21">
        <v>0</v>
      </c>
      <c r="AI21">
        <v>0</v>
      </c>
      <c r="AJ21">
        <v>10</v>
      </c>
      <c r="AK21">
        <v>0</v>
      </c>
      <c r="AL21">
        <v>0</v>
      </c>
      <c r="AM21">
        <v>0</v>
      </c>
      <c r="AN21">
        <v>0</v>
      </c>
      <c r="AO21">
        <v>0</v>
      </c>
      <c r="AP21">
        <v>0</v>
      </c>
      <c r="AQ21">
        <v>0</v>
      </c>
      <c r="AR21">
        <v>6</v>
      </c>
      <c r="AS21">
        <v>170</v>
      </c>
      <c r="AT21">
        <v>0</v>
      </c>
      <c r="AU21">
        <v>0</v>
      </c>
      <c r="AV21">
        <v>0</v>
      </c>
      <c r="AW21">
        <v>0</v>
      </c>
      <c r="AX21">
        <v>0</v>
      </c>
      <c r="AY21">
        <v>0</v>
      </c>
      <c r="AZ21">
        <v>0</v>
      </c>
      <c r="BA21">
        <v>0</v>
      </c>
      <c r="BB21">
        <v>0</v>
      </c>
      <c r="BC21">
        <v>0</v>
      </c>
      <c r="BD21">
        <v>0</v>
      </c>
      <c r="BE21">
        <v>0</v>
      </c>
      <c r="BF21">
        <v>0</v>
      </c>
      <c r="BG21">
        <v>0</v>
      </c>
      <c r="BH21">
        <v>3</v>
      </c>
      <c r="BI21">
        <v>0</v>
      </c>
      <c r="BJ21">
        <v>0</v>
      </c>
      <c r="BK21">
        <v>71</v>
      </c>
      <c r="BL21">
        <v>0</v>
      </c>
      <c r="BM21">
        <v>3</v>
      </c>
      <c r="BN21">
        <v>0</v>
      </c>
      <c r="BO21">
        <v>0</v>
      </c>
      <c r="BP21">
        <v>0</v>
      </c>
      <c r="BQ21">
        <v>6</v>
      </c>
      <c r="BR21">
        <v>58</v>
      </c>
      <c r="BS21">
        <v>1</v>
      </c>
      <c r="BT21">
        <v>0</v>
      </c>
      <c r="BU21">
        <v>28</v>
      </c>
      <c r="BV21">
        <v>62</v>
      </c>
      <c r="BW21">
        <v>0</v>
      </c>
      <c r="BX21">
        <v>28</v>
      </c>
      <c r="BY21">
        <v>0</v>
      </c>
      <c r="BZ21">
        <v>0</v>
      </c>
      <c r="CA21">
        <v>0</v>
      </c>
      <c r="CB21">
        <v>0</v>
      </c>
      <c r="CC21">
        <v>0</v>
      </c>
      <c r="CD21">
        <v>0</v>
      </c>
      <c r="CE21">
        <v>0</v>
      </c>
      <c r="CF21">
        <v>20</v>
      </c>
      <c r="CG21">
        <v>0</v>
      </c>
      <c r="CH21">
        <v>0</v>
      </c>
      <c r="CI21">
        <v>0</v>
      </c>
      <c r="CJ21">
        <v>0</v>
      </c>
      <c r="CK21">
        <v>0</v>
      </c>
      <c r="CL21">
        <v>0</v>
      </c>
      <c r="CM21">
        <v>0</v>
      </c>
      <c r="CN21">
        <v>0</v>
      </c>
      <c r="CO21">
        <v>0</v>
      </c>
      <c r="CP21">
        <v>0</v>
      </c>
      <c r="CQ21">
        <v>2</v>
      </c>
      <c r="CR21">
        <v>0</v>
      </c>
      <c r="CS21">
        <v>0</v>
      </c>
      <c r="CT21">
        <v>0</v>
      </c>
      <c r="CU21">
        <v>0</v>
      </c>
      <c r="CV21">
        <v>0</v>
      </c>
      <c r="CW21">
        <v>0</v>
      </c>
      <c r="CX21">
        <v>0</v>
      </c>
      <c r="CY21">
        <v>0</v>
      </c>
      <c r="CZ21">
        <v>0</v>
      </c>
      <c r="DA21">
        <v>0</v>
      </c>
      <c r="DB21">
        <v>0</v>
      </c>
      <c r="DC21">
        <v>0</v>
      </c>
      <c r="DD21">
        <v>0</v>
      </c>
      <c r="DE21">
        <v>1</v>
      </c>
      <c r="DF21">
        <v>0</v>
      </c>
      <c r="DG21">
        <v>0</v>
      </c>
      <c r="DH21">
        <v>0</v>
      </c>
      <c r="DI21">
        <v>0</v>
      </c>
      <c r="DJ21">
        <v>0</v>
      </c>
      <c r="DK21">
        <v>0</v>
      </c>
      <c r="DL21">
        <v>15</v>
      </c>
      <c r="DM21">
        <v>14</v>
      </c>
      <c r="DN21">
        <v>0</v>
      </c>
      <c r="DO21">
        <v>0</v>
      </c>
      <c r="DP21">
        <v>0</v>
      </c>
      <c r="DQ21">
        <v>0</v>
      </c>
      <c r="DR21">
        <v>0</v>
      </c>
      <c r="DS21">
        <v>0</v>
      </c>
      <c r="DT21">
        <v>0</v>
      </c>
      <c r="DU21">
        <v>0</v>
      </c>
      <c r="DV21">
        <v>9</v>
      </c>
      <c r="DW21">
        <v>15</v>
      </c>
      <c r="DX21">
        <v>0</v>
      </c>
      <c r="DY21">
        <v>0</v>
      </c>
      <c r="DZ21">
        <v>0</v>
      </c>
      <c r="EA21">
        <v>0</v>
      </c>
      <c r="EB21">
        <v>17</v>
      </c>
      <c r="EC21">
        <v>0</v>
      </c>
      <c r="ED21">
        <v>0</v>
      </c>
      <c r="EE21">
        <v>0</v>
      </c>
      <c r="EF21">
        <v>0</v>
      </c>
      <c r="EG21">
        <v>0</v>
      </c>
    </row>
    <row r="23" spans="1:137" x14ac:dyDescent="0.2">
      <c r="A23" t="s">
        <v>1052</v>
      </c>
      <c r="B23">
        <f>COUNTIF(B2:B21,"&gt;0")</f>
        <v>1</v>
      </c>
      <c r="C23">
        <f t="shared" ref="C23:BN23" si="0">COUNTIF(C2:C21,"&gt;0")</f>
        <v>1</v>
      </c>
      <c r="D23">
        <f t="shared" si="0"/>
        <v>3</v>
      </c>
      <c r="E23">
        <f t="shared" si="0"/>
        <v>12</v>
      </c>
      <c r="F23">
        <f t="shared" si="0"/>
        <v>6</v>
      </c>
      <c r="G23">
        <f t="shared" si="0"/>
        <v>12</v>
      </c>
      <c r="H23">
        <f t="shared" si="0"/>
        <v>3</v>
      </c>
      <c r="I23">
        <f t="shared" si="0"/>
        <v>2</v>
      </c>
      <c r="J23">
        <f t="shared" si="0"/>
        <v>15</v>
      </c>
      <c r="K23">
        <f t="shared" si="0"/>
        <v>3</v>
      </c>
      <c r="L23">
        <f t="shared" si="0"/>
        <v>1</v>
      </c>
      <c r="M23">
        <f t="shared" si="0"/>
        <v>5</v>
      </c>
      <c r="N23">
        <f t="shared" si="0"/>
        <v>1</v>
      </c>
      <c r="O23">
        <f t="shared" si="0"/>
        <v>2</v>
      </c>
      <c r="P23">
        <f t="shared" si="0"/>
        <v>1</v>
      </c>
      <c r="Q23">
        <f t="shared" si="0"/>
        <v>6</v>
      </c>
      <c r="R23">
        <f t="shared" si="0"/>
        <v>1</v>
      </c>
      <c r="S23">
        <f t="shared" si="0"/>
        <v>2</v>
      </c>
      <c r="T23">
        <f t="shared" si="0"/>
        <v>1</v>
      </c>
      <c r="U23">
        <f t="shared" si="0"/>
        <v>3</v>
      </c>
      <c r="V23">
        <f t="shared" si="0"/>
        <v>2</v>
      </c>
      <c r="W23">
        <f t="shared" si="0"/>
        <v>1</v>
      </c>
      <c r="X23">
        <f t="shared" si="0"/>
        <v>4</v>
      </c>
      <c r="Y23">
        <f t="shared" si="0"/>
        <v>1</v>
      </c>
      <c r="Z23">
        <f t="shared" si="0"/>
        <v>1</v>
      </c>
      <c r="AA23">
        <f t="shared" si="0"/>
        <v>1</v>
      </c>
      <c r="AB23">
        <f t="shared" si="0"/>
        <v>1</v>
      </c>
      <c r="AC23">
        <f t="shared" si="0"/>
        <v>1</v>
      </c>
      <c r="AD23">
        <f t="shared" si="0"/>
        <v>1</v>
      </c>
      <c r="AE23">
        <f t="shared" si="0"/>
        <v>4</v>
      </c>
      <c r="AF23">
        <f t="shared" si="0"/>
        <v>1</v>
      </c>
      <c r="AG23">
        <f t="shared" si="0"/>
        <v>1</v>
      </c>
      <c r="AH23">
        <f t="shared" si="0"/>
        <v>1</v>
      </c>
      <c r="AI23">
        <f t="shared" si="0"/>
        <v>1</v>
      </c>
      <c r="AJ23">
        <f t="shared" si="0"/>
        <v>2</v>
      </c>
      <c r="AK23">
        <f t="shared" si="0"/>
        <v>1</v>
      </c>
      <c r="AL23">
        <f t="shared" si="0"/>
        <v>2</v>
      </c>
      <c r="AM23">
        <f t="shared" si="0"/>
        <v>2</v>
      </c>
      <c r="AN23">
        <f t="shared" si="0"/>
        <v>8</v>
      </c>
      <c r="AO23">
        <f t="shared" si="0"/>
        <v>2</v>
      </c>
      <c r="AP23">
        <f t="shared" si="0"/>
        <v>6</v>
      </c>
      <c r="AQ23">
        <f t="shared" si="0"/>
        <v>1</v>
      </c>
      <c r="AR23">
        <f t="shared" si="0"/>
        <v>1</v>
      </c>
      <c r="AS23">
        <f t="shared" si="0"/>
        <v>16</v>
      </c>
      <c r="AT23">
        <f t="shared" si="0"/>
        <v>3</v>
      </c>
      <c r="AU23">
        <f t="shared" si="0"/>
        <v>2</v>
      </c>
      <c r="AV23">
        <f t="shared" si="0"/>
        <v>3</v>
      </c>
      <c r="AW23">
        <f t="shared" si="0"/>
        <v>8</v>
      </c>
      <c r="AX23">
        <f t="shared" si="0"/>
        <v>2</v>
      </c>
      <c r="AY23">
        <f t="shared" si="0"/>
        <v>3</v>
      </c>
      <c r="AZ23">
        <f t="shared" si="0"/>
        <v>1</v>
      </c>
      <c r="BA23">
        <f t="shared" si="0"/>
        <v>4</v>
      </c>
      <c r="BB23">
        <f t="shared" si="0"/>
        <v>5</v>
      </c>
      <c r="BC23">
        <f t="shared" si="0"/>
        <v>4</v>
      </c>
      <c r="BD23">
        <f t="shared" si="0"/>
        <v>4</v>
      </c>
      <c r="BE23">
        <f t="shared" si="0"/>
        <v>2</v>
      </c>
      <c r="BF23">
        <f t="shared" si="0"/>
        <v>1</v>
      </c>
      <c r="BG23">
        <f t="shared" si="0"/>
        <v>1</v>
      </c>
      <c r="BH23">
        <f t="shared" si="0"/>
        <v>1</v>
      </c>
      <c r="BI23">
        <f t="shared" si="0"/>
        <v>1</v>
      </c>
      <c r="BJ23">
        <f t="shared" si="0"/>
        <v>12</v>
      </c>
      <c r="BK23">
        <f t="shared" si="0"/>
        <v>13</v>
      </c>
      <c r="BL23">
        <f t="shared" si="0"/>
        <v>2</v>
      </c>
      <c r="BM23">
        <f t="shared" si="0"/>
        <v>20</v>
      </c>
      <c r="BN23">
        <f t="shared" si="0"/>
        <v>7</v>
      </c>
      <c r="BO23">
        <f t="shared" ref="BO23:DZ23" si="1">COUNTIF(BO2:BO21,"&gt;0")</f>
        <v>1</v>
      </c>
      <c r="BP23">
        <f t="shared" si="1"/>
        <v>2</v>
      </c>
      <c r="BQ23">
        <f t="shared" si="1"/>
        <v>4</v>
      </c>
      <c r="BR23">
        <f t="shared" si="1"/>
        <v>2</v>
      </c>
      <c r="BS23">
        <f t="shared" si="1"/>
        <v>3</v>
      </c>
      <c r="BT23">
        <f t="shared" si="1"/>
        <v>3</v>
      </c>
      <c r="BU23">
        <f t="shared" si="1"/>
        <v>2</v>
      </c>
      <c r="BV23">
        <f t="shared" si="1"/>
        <v>8</v>
      </c>
      <c r="BW23">
        <f t="shared" si="1"/>
        <v>1</v>
      </c>
      <c r="BX23">
        <f t="shared" si="1"/>
        <v>7</v>
      </c>
      <c r="BY23">
        <f t="shared" si="1"/>
        <v>2</v>
      </c>
      <c r="BZ23">
        <f t="shared" si="1"/>
        <v>1</v>
      </c>
      <c r="CA23">
        <f t="shared" si="1"/>
        <v>13</v>
      </c>
      <c r="CB23">
        <f t="shared" si="1"/>
        <v>2</v>
      </c>
      <c r="CC23">
        <f t="shared" si="1"/>
        <v>14</v>
      </c>
      <c r="CD23">
        <f t="shared" si="1"/>
        <v>1</v>
      </c>
      <c r="CE23">
        <f t="shared" si="1"/>
        <v>2</v>
      </c>
      <c r="CF23">
        <f t="shared" si="1"/>
        <v>4</v>
      </c>
      <c r="CG23">
        <f t="shared" si="1"/>
        <v>1</v>
      </c>
      <c r="CH23">
        <f t="shared" si="1"/>
        <v>5</v>
      </c>
      <c r="CI23">
        <f t="shared" si="1"/>
        <v>3</v>
      </c>
      <c r="CJ23">
        <f t="shared" si="1"/>
        <v>3</v>
      </c>
      <c r="CK23">
        <f t="shared" si="1"/>
        <v>3</v>
      </c>
      <c r="CL23">
        <f t="shared" si="1"/>
        <v>3</v>
      </c>
      <c r="CM23">
        <f t="shared" si="1"/>
        <v>2</v>
      </c>
      <c r="CN23">
        <f t="shared" si="1"/>
        <v>1</v>
      </c>
      <c r="CO23">
        <f t="shared" si="1"/>
        <v>6</v>
      </c>
      <c r="CP23">
        <f t="shared" si="1"/>
        <v>2</v>
      </c>
      <c r="CQ23">
        <f t="shared" si="1"/>
        <v>1</v>
      </c>
      <c r="CR23">
        <f t="shared" si="1"/>
        <v>0</v>
      </c>
      <c r="CS23">
        <f t="shared" si="1"/>
        <v>6</v>
      </c>
      <c r="CT23">
        <f t="shared" si="1"/>
        <v>2</v>
      </c>
      <c r="CU23">
        <f t="shared" si="1"/>
        <v>1</v>
      </c>
      <c r="CV23">
        <f t="shared" si="1"/>
        <v>4</v>
      </c>
      <c r="CW23">
        <f t="shared" si="1"/>
        <v>1</v>
      </c>
      <c r="CX23">
        <f t="shared" si="1"/>
        <v>1</v>
      </c>
      <c r="CY23">
        <f t="shared" si="1"/>
        <v>1</v>
      </c>
      <c r="CZ23">
        <f t="shared" si="1"/>
        <v>7</v>
      </c>
      <c r="DA23">
        <f t="shared" si="1"/>
        <v>1</v>
      </c>
      <c r="DB23">
        <f t="shared" si="1"/>
        <v>1</v>
      </c>
      <c r="DC23">
        <f t="shared" si="1"/>
        <v>1</v>
      </c>
      <c r="DD23">
        <f t="shared" si="1"/>
        <v>4</v>
      </c>
      <c r="DE23">
        <f t="shared" si="1"/>
        <v>1</v>
      </c>
      <c r="DF23">
        <f t="shared" si="1"/>
        <v>1</v>
      </c>
      <c r="DG23">
        <f t="shared" si="1"/>
        <v>2</v>
      </c>
      <c r="DH23">
        <f t="shared" si="1"/>
        <v>2</v>
      </c>
      <c r="DI23">
        <f t="shared" si="1"/>
        <v>4</v>
      </c>
      <c r="DJ23">
        <f t="shared" si="1"/>
        <v>1</v>
      </c>
      <c r="DK23">
        <f t="shared" si="1"/>
        <v>1</v>
      </c>
      <c r="DL23">
        <f t="shared" si="1"/>
        <v>1</v>
      </c>
      <c r="DM23">
        <f t="shared" si="1"/>
        <v>1</v>
      </c>
      <c r="DN23">
        <f t="shared" si="1"/>
        <v>1</v>
      </c>
      <c r="DO23">
        <f t="shared" si="1"/>
        <v>2</v>
      </c>
      <c r="DP23">
        <f t="shared" si="1"/>
        <v>4</v>
      </c>
      <c r="DQ23">
        <f t="shared" si="1"/>
        <v>1</v>
      </c>
      <c r="DR23">
        <f t="shared" si="1"/>
        <v>1</v>
      </c>
      <c r="DS23">
        <f t="shared" si="1"/>
        <v>5</v>
      </c>
      <c r="DT23">
        <f t="shared" si="1"/>
        <v>3</v>
      </c>
      <c r="DU23">
        <f t="shared" si="1"/>
        <v>6</v>
      </c>
      <c r="DV23">
        <f t="shared" si="1"/>
        <v>13</v>
      </c>
      <c r="DW23">
        <f t="shared" si="1"/>
        <v>5</v>
      </c>
      <c r="DX23">
        <f t="shared" si="1"/>
        <v>9</v>
      </c>
      <c r="DY23">
        <f t="shared" si="1"/>
        <v>1</v>
      </c>
      <c r="DZ23">
        <f t="shared" si="1"/>
        <v>1</v>
      </c>
      <c r="EA23">
        <f t="shared" ref="EA23:EG23" si="2">COUNTIF(EA2:EA21,"&gt;0")</f>
        <v>4</v>
      </c>
      <c r="EB23">
        <f t="shared" si="2"/>
        <v>6</v>
      </c>
      <c r="EC23">
        <f t="shared" si="2"/>
        <v>1</v>
      </c>
      <c r="ED23">
        <f t="shared" si="2"/>
        <v>5</v>
      </c>
      <c r="EE23">
        <f t="shared" si="2"/>
        <v>3</v>
      </c>
      <c r="EF23">
        <f t="shared" si="2"/>
        <v>3</v>
      </c>
      <c r="EG23">
        <f t="shared" si="2"/>
        <v>14</v>
      </c>
    </row>
  </sheetData>
  <autoFilter ref="A1:EK167" xr:uid="{A22F79B0-0771-4EA7-B2D3-031C83F36F6B}">
    <sortState xmlns:xlrd2="http://schemas.microsoft.com/office/spreadsheetml/2017/richdata2" ref="A2:EK167">
      <sortCondition ref="A2:A167"/>
    </sortState>
  </autoFilter>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D23AD-3B3D-48E3-8DDC-7E0CF042FCD5}">
  <sheetPr filterMode="1"/>
  <dimension ref="A1:EQ190"/>
  <sheetViews>
    <sheetView topLeftCell="A122" workbookViewId="0">
      <selection activeCell="D170" sqref="D170:EQ190"/>
    </sheetView>
  </sheetViews>
  <sheetFormatPr baseColWidth="10" defaultColWidth="8.83203125" defaultRowHeight="15" x14ac:dyDescent="0.2"/>
  <sheetData>
    <row r="1" spans="1:147" x14ac:dyDescent="0.2">
      <c r="A1" s="556" t="s">
        <v>192</v>
      </c>
      <c r="B1" s="556" t="s">
        <v>589</v>
      </c>
      <c r="C1" s="557" t="s">
        <v>418</v>
      </c>
      <c r="D1" s="562"/>
      <c r="E1" s="562"/>
      <c r="F1" s="562"/>
      <c r="G1" s="562"/>
      <c r="H1" s="562"/>
      <c r="I1" s="562"/>
      <c r="J1" s="562"/>
      <c r="K1" s="562"/>
      <c r="L1" t="s">
        <v>367</v>
      </c>
      <c r="M1" t="s">
        <v>826</v>
      </c>
      <c r="N1" t="s">
        <v>547</v>
      </c>
      <c r="O1" t="s">
        <v>229</v>
      </c>
      <c r="P1" t="s">
        <v>348</v>
      </c>
      <c r="Q1" t="s">
        <v>127</v>
      </c>
      <c r="R1" t="s">
        <v>142</v>
      </c>
      <c r="S1" t="s">
        <v>163</v>
      </c>
      <c r="T1" t="s">
        <v>134</v>
      </c>
      <c r="U1" t="s">
        <v>267</v>
      </c>
      <c r="V1" t="s">
        <v>728</v>
      </c>
      <c r="W1" t="s">
        <v>126</v>
      </c>
      <c r="X1" t="s">
        <v>330</v>
      </c>
      <c r="Y1" t="s">
        <v>551</v>
      </c>
      <c r="Z1" t="s">
        <v>655</v>
      </c>
      <c r="AA1" t="s">
        <v>230</v>
      </c>
      <c r="AB1" t="s">
        <v>504</v>
      </c>
      <c r="AC1" t="s">
        <v>169</v>
      </c>
      <c r="AD1" t="s">
        <v>934</v>
      </c>
      <c r="AE1" t="s">
        <v>318</v>
      </c>
      <c r="AF1" t="s">
        <v>191</v>
      </c>
      <c r="AG1" t="s">
        <v>720</v>
      </c>
      <c r="AH1" t="s">
        <v>558</v>
      </c>
      <c r="AI1" t="s">
        <v>941</v>
      </c>
      <c r="AJ1" t="s">
        <v>483</v>
      </c>
      <c r="AK1" t="s">
        <v>329</v>
      </c>
      <c r="AL1" t="s">
        <v>670</v>
      </c>
      <c r="AM1" t="s">
        <v>976</v>
      </c>
      <c r="AN1" t="s">
        <v>734</v>
      </c>
      <c r="AO1" t="s">
        <v>188</v>
      </c>
      <c r="AP1" t="s">
        <v>888</v>
      </c>
      <c r="AQ1" t="s">
        <v>682</v>
      </c>
      <c r="AR1" t="s">
        <v>895</v>
      </c>
      <c r="AS1" t="s">
        <v>652</v>
      </c>
      <c r="AT1" t="s">
        <v>546</v>
      </c>
      <c r="AU1" t="s">
        <v>512</v>
      </c>
      <c r="AV1" t="s">
        <v>182</v>
      </c>
      <c r="AW1" t="s">
        <v>272</v>
      </c>
      <c r="AX1" t="s">
        <v>131</v>
      </c>
      <c r="AY1" t="s">
        <v>168</v>
      </c>
      <c r="AZ1" t="s">
        <v>231</v>
      </c>
      <c r="BA1" t="s">
        <v>686</v>
      </c>
      <c r="BB1" t="s">
        <v>719</v>
      </c>
      <c r="BC1" t="s">
        <v>129</v>
      </c>
      <c r="BD1" t="s">
        <v>190</v>
      </c>
      <c r="BE1" t="s">
        <v>480</v>
      </c>
      <c r="BF1" t="s">
        <v>298</v>
      </c>
      <c r="BG1" t="s">
        <v>161</v>
      </c>
      <c r="BH1" t="s">
        <v>977</v>
      </c>
      <c r="BI1" t="s">
        <v>485</v>
      </c>
      <c r="BJ1" t="s">
        <v>521</v>
      </c>
      <c r="BK1" t="s">
        <v>308</v>
      </c>
      <c r="BL1" t="s">
        <v>499</v>
      </c>
      <c r="BM1" t="s">
        <v>486</v>
      </c>
      <c r="BN1" t="s">
        <v>715</v>
      </c>
      <c r="BO1" t="s">
        <v>653</v>
      </c>
      <c r="BP1" t="s">
        <v>669</v>
      </c>
      <c r="BQ1" t="s">
        <v>269</v>
      </c>
      <c r="BR1" t="s">
        <v>978</v>
      </c>
      <c r="BS1" t="s">
        <v>554</v>
      </c>
      <c r="BT1" t="s">
        <v>159</v>
      </c>
      <c r="BU1" t="s">
        <v>128</v>
      </c>
      <c r="BV1" t="s">
        <v>596</v>
      </c>
      <c r="BW1" t="s">
        <v>232</v>
      </c>
      <c r="BX1" t="s">
        <v>141</v>
      </c>
      <c r="BY1" t="s">
        <v>601</v>
      </c>
      <c r="BZ1" t="s">
        <v>754</v>
      </c>
      <c r="CA1" t="s">
        <v>651</v>
      </c>
      <c r="CB1" t="s">
        <v>351</v>
      </c>
      <c r="CC1" t="s">
        <v>493</v>
      </c>
      <c r="CD1" t="s">
        <v>979</v>
      </c>
      <c r="CE1" t="s">
        <v>721</v>
      </c>
      <c r="CF1" t="s">
        <v>560</v>
      </c>
      <c r="CG1" t="s">
        <v>656</v>
      </c>
      <c r="CH1" t="s">
        <v>502</v>
      </c>
      <c r="CI1" t="s">
        <v>571</v>
      </c>
      <c r="CJ1" t="s">
        <v>501</v>
      </c>
      <c r="CK1" t="s">
        <v>132</v>
      </c>
      <c r="CL1" t="s">
        <v>187</v>
      </c>
      <c r="CM1" t="s">
        <v>135</v>
      </c>
      <c r="CN1" t="s">
        <v>331</v>
      </c>
      <c r="CO1" t="s">
        <v>481</v>
      </c>
      <c r="CP1" t="s">
        <v>350</v>
      </c>
      <c r="CQ1" t="s">
        <v>788</v>
      </c>
      <c r="CR1" t="s">
        <v>687</v>
      </c>
      <c r="CS1" t="s">
        <v>189</v>
      </c>
      <c r="CT1" t="s">
        <v>268</v>
      </c>
      <c r="CU1" t="s">
        <v>980</v>
      </c>
      <c r="CV1" t="s">
        <v>309</v>
      </c>
      <c r="CW1" t="s">
        <v>487</v>
      </c>
      <c r="CX1" t="s">
        <v>603</v>
      </c>
      <c r="CY1" t="s">
        <v>482</v>
      </c>
      <c r="CZ1" t="s">
        <v>494</v>
      </c>
      <c r="DA1" t="s">
        <v>981</v>
      </c>
      <c r="DB1" t="s">
        <v>276</v>
      </c>
      <c r="DC1" t="s">
        <v>477</v>
      </c>
      <c r="DD1" t="s">
        <v>137</v>
      </c>
      <c r="DE1" t="s">
        <v>510</v>
      </c>
      <c r="DF1" t="s">
        <v>275</v>
      </c>
      <c r="DG1" t="s">
        <v>982</v>
      </c>
      <c r="DH1" t="s">
        <v>807</v>
      </c>
      <c r="DI1" t="s">
        <v>983</v>
      </c>
      <c r="DJ1" t="s">
        <v>166</v>
      </c>
      <c r="DK1" t="s">
        <v>661</v>
      </c>
      <c r="DL1" t="s">
        <v>557</v>
      </c>
      <c r="DM1" t="s">
        <v>654</v>
      </c>
      <c r="DN1" t="s">
        <v>158</v>
      </c>
      <c r="DO1" t="s">
        <v>967</v>
      </c>
      <c r="DP1" t="s">
        <v>984</v>
      </c>
      <c r="DQ1" t="s">
        <v>985</v>
      </c>
      <c r="DR1" t="s">
        <v>136</v>
      </c>
      <c r="DS1" t="s">
        <v>273</v>
      </c>
      <c r="DT1" t="s">
        <v>160</v>
      </c>
      <c r="DU1" t="s">
        <v>274</v>
      </c>
      <c r="DV1" t="s">
        <v>894</v>
      </c>
      <c r="DW1" t="s">
        <v>550</v>
      </c>
      <c r="DX1" t="s">
        <v>509</v>
      </c>
      <c r="DY1" t="s">
        <v>986</v>
      </c>
      <c r="DZ1" t="s">
        <v>319</v>
      </c>
      <c r="EA1" t="s">
        <v>511</v>
      </c>
      <c r="EB1" t="s">
        <v>594</v>
      </c>
      <c r="EC1" t="s">
        <v>157</v>
      </c>
      <c r="ED1" t="s">
        <v>484</v>
      </c>
      <c r="EE1" t="s">
        <v>185</v>
      </c>
      <c r="EF1" t="s">
        <v>228</v>
      </c>
      <c r="EG1" t="s">
        <v>565</v>
      </c>
      <c r="EH1" t="s">
        <v>556</v>
      </c>
      <c r="EI1" t="s">
        <v>299</v>
      </c>
      <c r="EJ1" t="s">
        <v>492</v>
      </c>
      <c r="EK1" t="s">
        <v>143</v>
      </c>
      <c r="EL1" t="s">
        <v>479</v>
      </c>
      <c r="EM1" t="s">
        <v>987</v>
      </c>
      <c r="EN1" t="s">
        <v>488</v>
      </c>
      <c r="EO1" t="s">
        <v>297</v>
      </c>
      <c r="EP1" t="s">
        <v>162</v>
      </c>
      <c r="EQ1" t="s">
        <v>139</v>
      </c>
    </row>
    <row r="2" spans="1:147" x14ac:dyDescent="0.2">
      <c r="A2" s="562" t="s">
        <v>195</v>
      </c>
      <c r="B2" s="562">
        <v>2</v>
      </c>
      <c r="C2" s="557" t="s">
        <v>989</v>
      </c>
      <c r="D2" s="562"/>
      <c r="E2" s="562"/>
      <c r="F2" s="562"/>
      <c r="G2" s="562"/>
      <c r="H2" s="562"/>
      <c r="I2" s="562"/>
      <c r="J2" s="562"/>
      <c r="K2" s="562"/>
      <c r="L2">
        <v>0</v>
      </c>
      <c r="M2">
        <v>0</v>
      </c>
      <c r="N2">
        <v>0</v>
      </c>
      <c r="O2">
        <v>60</v>
      </c>
      <c r="P2">
        <v>0</v>
      </c>
      <c r="Q2">
        <v>0</v>
      </c>
      <c r="R2">
        <v>0</v>
      </c>
      <c r="S2">
        <v>0</v>
      </c>
      <c r="T2">
        <v>0</v>
      </c>
      <c r="U2">
        <v>54</v>
      </c>
      <c r="V2">
        <v>0</v>
      </c>
      <c r="W2">
        <v>0</v>
      </c>
      <c r="X2">
        <v>0</v>
      </c>
      <c r="Y2">
        <v>0</v>
      </c>
      <c r="Z2">
        <v>0</v>
      </c>
      <c r="AA2">
        <v>0</v>
      </c>
      <c r="AB2">
        <v>0</v>
      </c>
      <c r="AC2">
        <v>0</v>
      </c>
      <c r="AD2">
        <v>0</v>
      </c>
      <c r="AE2">
        <v>0</v>
      </c>
      <c r="AF2">
        <v>15</v>
      </c>
      <c r="AG2">
        <v>0</v>
      </c>
      <c r="AH2">
        <v>0</v>
      </c>
      <c r="AI2">
        <v>0</v>
      </c>
      <c r="AJ2">
        <v>0</v>
      </c>
      <c r="AK2">
        <v>0</v>
      </c>
      <c r="AL2">
        <v>0</v>
      </c>
      <c r="AM2">
        <v>0</v>
      </c>
      <c r="AN2">
        <v>0</v>
      </c>
      <c r="AO2">
        <v>42</v>
      </c>
      <c r="AP2">
        <v>0</v>
      </c>
      <c r="AQ2">
        <v>0</v>
      </c>
      <c r="AR2">
        <v>0</v>
      </c>
      <c r="AS2">
        <v>0</v>
      </c>
      <c r="AT2">
        <v>0</v>
      </c>
      <c r="AU2">
        <v>0</v>
      </c>
      <c r="AV2">
        <v>0</v>
      </c>
      <c r="AW2">
        <v>51</v>
      </c>
      <c r="AX2">
        <v>0</v>
      </c>
      <c r="AY2">
        <v>3</v>
      </c>
      <c r="AZ2">
        <v>12</v>
      </c>
      <c r="BA2">
        <v>0</v>
      </c>
      <c r="BB2">
        <v>36</v>
      </c>
      <c r="BC2">
        <v>3</v>
      </c>
      <c r="BD2">
        <v>9</v>
      </c>
      <c r="BE2">
        <v>0</v>
      </c>
      <c r="BF2">
        <v>9</v>
      </c>
      <c r="BG2">
        <v>0</v>
      </c>
      <c r="BH2">
        <v>0</v>
      </c>
      <c r="BI2">
        <v>0</v>
      </c>
      <c r="BJ2">
        <v>3</v>
      </c>
      <c r="BK2">
        <v>0</v>
      </c>
      <c r="BL2">
        <v>0</v>
      </c>
      <c r="BM2">
        <v>0</v>
      </c>
      <c r="BN2">
        <v>0</v>
      </c>
      <c r="BO2">
        <v>0</v>
      </c>
      <c r="BP2">
        <v>12</v>
      </c>
      <c r="BQ2">
        <v>0</v>
      </c>
      <c r="BR2">
        <v>0</v>
      </c>
      <c r="BS2">
        <v>0</v>
      </c>
      <c r="BT2">
        <v>42</v>
      </c>
      <c r="BU2">
        <v>12</v>
      </c>
      <c r="BV2">
        <v>36</v>
      </c>
      <c r="BW2">
        <v>0</v>
      </c>
      <c r="BX2">
        <v>9</v>
      </c>
      <c r="BY2">
        <v>0</v>
      </c>
      <c r="BZ2">
        <v>0</v>
      </c>
      <c r="CA2">
        <v>0</v>
      </c>
      <c r="CB2">
        <v>0</v>
      </c>
      <c r="CC2">
        <v>0</v>
      </c>
      <c r="CD2">
        <v>0</v>
      </c>
      <c r="CE2">
        <v>0</v>
      </c>
      <c r="CF2">
        <v>0</v>
      </c>
      <c r="CG2">
        <v>0</v>
      </c>
      <c r="CH2">
        <v>0</v>
      </c>
      <c r="CI2">
        <v>0</v>
      </c>
      <c r="CJ2">
        <v>30</v>
      </c>
      <c r="CK2">
        <v>0</v>
      </c>
      <c r="CL2">
        <v>39</v>
      </c>
      <c r="CM2">
        <v>0</v>
      </c>
      <c r="CN2">
        <v>0</v>
      </c>
      <c r="CO2">
        <v>0</v>
      </c>
      <c r="CP2">
        <v>0</v>
      </c>
      <c r="CQ2">
        <v>0</v>
      </c>
      <c r="CR2">
        <v>57</v>
      </c>
      <c r="CS2">
        <v>39</v>
      </c>
      <c r="CT2">
        <v>0</v>
      </c>
      <c r="CU2">
        <v>3</v>
      </c>
      <c r="CV2">
        <v>0</v>
      </c>
      <c r="CW2">
        <v>3</v>
      </c>
      <c r="CX2">
        <v>0</v>
      </c>
      <c r="CY2">
        <v>0</v>
      </c>
      <c r="CZ2">
        <v>0</v>
      </c>
      <c r="DA2">
        <v>0</v>
      </c>
      <c r="DB2">
        <v>0</v>
      </c>
      <c r="DC2">
        <v>0</v>
      </c>
      <c r="DD2">
        <v>0</v>
      </c>
      <c r="DE2">
        <v>0</v>
      </c>
      <c r="DF2">
        <v>9</v>
      </c>
      <c r="DG2">
        <v>6</v>
      </c>
      <c r="DH2">
        <v>0</v>
      </c>
      <c r="DI2">
        <v>3</v>
      </c>
      <c r="DJ2">
        <v>0</v>
      </c>
      <c r="DK2">
        <v>0</v>
      </c>
      <c r="DL2">
        <v>0</v>
      </c>
      <c r="DM2">
        <v>12</v>
      </c>
      <c r="DN2">
        <v>0</v>
      </c>
      <c r="DO2">
        <v>0</v>
      </c>
      <c r="DP2">
        <v>24</v>
      </c>
      <c r="DQ2">
        <v>0</v>
      </c>
      <c r="DR2">
        <v>51</v>
      </c>
      <c r="DS2">
        <v>0</v>
      </c>
      <c r="DT2">
        <v>18</v>
      </c>
      <c r="DU2">
        <v>0</v>
      </c>
      <c r="DV2">
        <v>0</v>
      </c>
      <c r="DW2">
        <v>0</v>
      </c>
      <c r="DX2">
        <v>0</v>
      </c>
      <c r="DY2">
        <v>6</v>
      </c>
      <c r="DZ2">
        <v>0</v>
      </c>
      <c r="EA2">
        <v>12</v>
      </c>
      <c r="EB2">
        <v>0</v>
      </c>
      <c r="EC2">
        <v>0</v>
      </c>
      <c r="ED2">
        <v>0</v>
      </c>
      <c r="EE2">
        <v>36</v>
      </c>
      <c r="EF2">
        <v>9</v>
      </c>
      <c r="EG2">
        <v>12</v>
      </c>
      <c r="EH2">
        <v>0</v>
      </c>
      <c r="EI2">
        <v>0</v>
      </c>
      <c r="EJ2">
        <v>0</v>
      </c>
      <c r="EK2">
        <v>0</v>
      </c>
      <c r="EL2">
        <v>0</v>
      </c>
      <c r="EM2">
        <v>42</v>
      </c>
      <c r="EN2">
        <v>6</v>
      </c>
      <c r="EO2">
        <v>0</v>
      </c>
      <c r="EP2">
        <v>0</v>
      </c>
      <c r="EQ2">
        <v>825</v>
      </c>
    </row>
    <row r="3" spans="1:147" hidden="1" x14ac:dyDescent="0.2">
      <c r="A3" s="562"/>
      <c r="B3" s="562"/>
      <c r="C3" s="557" t="s">
        <v>420</v>
      </c>
      <c r="D3" s="562"/>
      <c r="E3" s="562"/>
      <c r="F3" s="562"/>
      <c r="G3" s="562"/>
      <c r="H3" s="562"/>
      <c r="I3" s="562"/>
      <c r="J3" s="562"/>
      <c r="K3" s="562"/>
    </row>
    <row r="4" spans="1:147" hidden="1" x14ac:dyDescent="0.2">
      <c r="A4" s="562"/>
      <c r="B4" s="562"/>
      <c r="C4" s="557" t="s">
        <v>1047</v>
      </c>
      <c r="D4" s="562"/>
      <c r="E4" s="562"/>
      <c r="F4" s="562"/>
      <c r="G4" s="562"/>
      <c r="H4" s="562"/>
      <c r="I4" s="562"/>
      <c r="J4" s="562"/>
      <c r="K4" s="562"/>
    </row>
    <row r="5" spans="1:147" hidden="1" x14ac:dyDescent="0.2">
      <c r="A5" s="562"/>
      <c r="B5" s="562">
        <v>1</v>
      </c>
      <c r="C5" s="557" t="s">
        <v>989</v>
      </c>
      <c r="D5" s="562"/>
      <c r="E5" s="562"/>
      <c r="F5" s="562"/>
      <c r="G5" s="562"/>
      <c r="H5" s="562"/>
      <c r="I5" s="562"/>
      <c r="J5" s="562"/>
      <c r="K5" s="562"/>
    </row>
    <row r="6" spans="1:147" hidden="1" x14ac:dyDescent="0.2">
      <c r="A6" s="562"/>
      <c r="B6" s="562"/>
      <c r="C6" s="557" t="s">
        <v>420</v>
      </c>
      <c r="D6" s="562"/>
      <c r="E6" s="562"/>
      <c r="F6" s="562"/>
      <c r="G6" s="562"/>
      <c r="H6" s="562"/>
      <c r="I6" s="562"/>
      <c r="J6" s="562"/>
      <c r="K6" s="562"/>
    </row>
    <row r="7" spans="1:147" hidden="1" x14ac:dyDescent="0.2">
      <c r="A7" s="562"/>
      <c r="B7" s="562"/>
      <c r="C7" s="557" t="s">
        <v>1047</v>
      </c>
      <c r="D7" s="562"/>
      <c r="E7" s="562"/>
      <c r="F7" s="562"/>
      <c r="G7" s="562"/>
      <c r="H7" s="562"/>
      <c r="I7" s="562"/>
      <c r="J7" s="562"/>
      <c r="K7" s="562"/>
    </row>
    <row r="8" spans="1:147" hidden="1" x14ac:dyDescent="0.2">
      <c r="A8" s="558" t="s">
        <v>990</v>
      </c>
      <c r="B8" s="558"/>
      <c r="C8" s="559"/>
      <c r="D8" s="563"/>
      <c r="E8" s="563"/>
      <c r="F8" s="563"/>
      <c r="G8" s="563"/>
      <c r="H8" s="563"/>
      <c r="I8" s="563"/>
      <c r="J8" s="563"/>
      <c r="K8" s="563"/>
    </row>
    <row r="9" spans="1:147" hidden="1" x14ac:dyDescent="0.2">
      <c r="A9" s="558" t="s">
        <v>991</v>
      </c>
      <c r="B9" s="558"/>
      <c r="C9" s="559"/>
      <c r="D9" s="563"/>
      <c r="E9" s="563"/>
      <c r="F9" s="563"/>
      <c r="G9" s="563"/>
      <c r="H9" s="563"/>
      <c r="I9" s="563"/>
      <c r="J9" s="563"/>
      <c r="K9" s="563"/>
    </row>
    <row r="10" spans="1:147" hidden="1" x14ac:dyDescent="0.2">
      <c r="A10" s="558" t="s">
        <v>1028</v>
      </c>
      <c r="B10" s="558"/>
      <c r="C10" s="559"/>
      <c r="D10" s="563"/>
      <c r="E10" s="563"/>
      <c r="F10" s="563"/>
      <c r="G10" s="563"/>
      <c r="H10" s="563"/>
      <c r="I10" s="563"/>
      <c r="J10" s="563"/>
      <c r="K10" s="563"/>
    </row>
    <row r="11" spans="1:147" x14ac:dyDescent="0.2">
      <c r="A11" s="556" t="s">
        <v>196</v>
      </c>
      <c r="B11" s="556">
        <v>2</v>
      </c>
      <c r="C11" s="557" t="s">
        <v>989</v>
      </c>
      <c r="D11" s="562"/>
      <c r="E11" s="562"/>
      <c r="F11" s="562"/>
      <c r="G11" s="562"/>
      <c r="H11" s="562"/>
      <c r="I11" s="562"/>
      <c r="J11" s="562"/>
      <c r="K11" s="562"/>
      <c r="L11">
        <v>0</v>
      </c>
      <c r="M11">
        <v>0</v>
      </c>
      <c r="N11">
        <v>0</v>
      </c>
      <c r="O11">
        <v>38</v>
      </c>
      <c r="P11">
        <v>0</v>
      </c>
      <c r="Q11">
        <v>0</v>
      </c>
      <c r="R11">
        <v>0</v>
      </c>
      <c r="S11">
        <v>0</v>
      </c>
      <c r="T11">
        <v>4</v>
      </c>
      <c r="U11">
        <v>0</v>
      </c>
      <c r="V11">
        <v>0</v>
      </c>
      <c r="W11">
        <v>0</v>
      </c>
      <c r="X11">
        <v>0</v>
      </c>
      <c r="Y11">
        <v>0</v>
      </c>
      <c r="Z11">
        <v>0</v>
      </c>
      <c r="AA11">
        <v>3</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45</v>
      </c>
      <c r="AY11">
        <v>0</v>
      </c>
      <c r="AZ11">
        <v>3</v>
      </c>
      <c r="BA11">
        <v>0</v>
      </c>
      <c r="BB11">
        <v>57</v>
      </c>
      <c r="BC11">
        <v>0</v>
      </c>
      <c r="BD11">
        <v>0</v>
      </c>
      <c r="BE11">
        <v>0</v>
      </c>
      <c r="BF11">
        <v>0</v>
      </c>
      <c r="BG11">
        <v>0</v>
      </c>
      <c r="BH11">
        <v>0</v>
      </c>
      <c r="BI11">
        <v>0</v>
      </c>
      <c r="BJ11">
        <v>0</v>
      </c>
      <c r="BK11">
        <v>0</v>
      </c>
      <c r="BL11">
        <v>0</v>
      </c>
      <c r="BM11">
        <v>2</v>
      </c>
      <c r="BN11">
        <v>0</v>
      </c>
      <c r="BO11">
        <v>0</v>
      </c>
      <c r="BP11">
        <v>0</v>
      </c>
      <c r="BQ11">
        <v>0</v>
      </c>
      <c r="BR11">
        <v>0</v>
      </c>
      <c r="BS11">
        <v>36</v>
      </c>
      <c r="BT11">
        <v>0</v>
      </c>
      <c r="BU11">
        <v>0</v>
      </c>
      <c r="BV11">
        <v>21</v>
      </c>
      <c r="BW11">
        <v>57</v>
      </c>
      <c r="BX11">
        <v>0</v>
      </c>
      <c r="BY11">
        <v>0</v>
      </c>
      <c r="BZ11">
        <v>0</v>
      </c>
      <c r="CA11">
        <v>0</v>
      </c>
      <c r="CB11">
        <v>0</v>
      </c>
      <c r="CC11">
        <v>0</v>
      </c>
      <c r="CD11">
        <v>0</v>
      </c>
      <c r="CE11">
        <v>0</v>
      </c>
      <c r="CF11">
        <v>0</v>
      </c>
      <c r="CG11">
        <v>0</v>
      </c>
      <c r="CH11">
        <v>0</v>
      </c>
      <c r="CI11">
        <v>0</v>
      </c>
      <c r="CJ11">
        <v>57</v>
      </c>
      <c r="CK11">
        <v>0</v>
      </c>
      <c r="CL11">
        <v>15</v>
      </c>
      <c r="CM11">
        <v>0</v>
      </c>
      <c r="CN11">
        <v>0</v>
      </c>
      <c r="CO11">
        <v>0</v>
      </c>
      <c r="CP11">
        <v>0</v>
      </c>
      <c r="CQ11">
        <v>0</v>
      </c>
      <c r="CR11">
        <v>0</v>
      </c>
      <c r="CS11">
        <v>0</v>
      </c>
      <c r="CT11">
        <v>0</v>
      </c>
      <c r="CU11">
        <v>0</v>
      </c>
      <c r="CV11">
        <v>0</v>
      </c>
      <c r="CW11">
        <v>0</v>
      </c>
      <c r="CX11">
        <v>0</v>
      </c>
      <c r="CY11">
        <v>0</v>
      </c>
      <c r="CZ11">
        <v>0</v>
      </c>
      <c r="DA11">
        <v>0</v>
      </c>
      <c r="DB11">
        <v>8</v>
      </c>
      <c r="DC11">
        <v>0</v>
      </c>
      <c r="DD11">
        <v>0</v>
      </c>
      <c r="DE11">
        <v>0</v>
      </c>
      <c r="DF11">
        <v>0</v>
      </c>
      <c r="DG11">
        <v>0</v>
      </c>
      <c r="DH11">
        <v>0</v>
      </c>
      <c r="DI11">
        <v>0</v>
      </c>
      <c r="DJ11">
        <v>0</v>
      </c>
      <c r="DK11">
        <v>0</v>
      </c>
      <c r="DL11">
        <v>0</v>
      </c>
      <c r="DM11">
        <v>30</v>
      </c>
      <c r="DN11">
        <v>0</v>
      </c>
      <c r="DO11">
        <v>0</v>
      </c>
      <c r="DP11">
        <v>0</v>
      </c>
      <c r="DQ11">
        <v>0</v>
      </c>
      <c r="DR11">
        <v>0</v>
      </c>
      <c r="DS11">
        <v>0</v>
      </c>
      <c r="DT11">
        <v>0</v>
      </c>
      <c r="DU11">
        <v>0</v>
      </c>
      <c r="DV11">
        <v>0</v>
      </c>
      <c r="DW11">
        <v>0</v>
      </c>
      <c r="DX11">
        <v>0</v>
      </c>
      <c r="DY11">
        <v>0</v>
      </c>
      <c r="DZ11">
        <v>0</v>
      </c>
      <c r="EA11">
        <v>0</v>
      </c>
      <c r="EB11">
        <v>34</v>
      </c>
      <c r="EC11">
        <v>0</v>
      </c>
      <c r="ED11">
        <v>6</v>
      </c>
      <c r="EE11">
        <v>24</v>
      </c>
      <c r="EF11">
        <v>0</v>
      </c>
      <c r="EG11">
        <v>2</v>
      </c>
      <c r="EH11">
        <v>0</v>
      </c>
      <c r="EI11">
        <v>0</v>
      </c>
      <c r="EJ11">
        <v>0</v>
      </c>
      <c r="EK11">
        <v>0</v>
      </c>
      <c r="EL11">
        <v>0</v>
      </c>
      <c r="EM11">
        <v>0</v>
      </c>
      <c r="EN11">
        <v>0</v>
      </c>
      <c r="EO11">
        <v>0</v>
      </c>
      <c r="EP11">
        <v>57</v>
      </c>
      <c r="EQ11">
        <v>447</v>
      </c>
    </row>
    <row r="12" spans="1:147" hidden="1" x14ac:dyDescent="0.2">
      <c r="A12" s="556"/>
      <c r="B12" s="556"/>
      <c r="C12" s="557" t="s">
        <v>420</v>
      </c>
      <c r="D12" s="562"/>
      <c r="E12" s="562"/>
      <c r="F12" s="562"/>
      <c r="G12" s="562"/>
      <c r="H12" s="562"/>
      <c r="I12" s="562"/>
      <c r="J12" s="562"/>
      <c r="K12" s="562"/>
    </row>
    <row r="13" spans="1:147" hidden="1" x14ac:dyDescent="0.2">
      <c r="A13" s="556"/>
      <c r="B13" s="556"/>
      <c r="C13" s="557" t="s">
        <v>1047</v>
      </c>
      <c r="D13" s="562"/>
      <c r="E13" s="562"/>
      <c r="F13" s="562"/>
      <c r="G13" s="562"/>
      <c r="H13" s="562"/>
      <c r="I13" s="562"/>
      <c r="J13" s="562"/>
      <c r="K13" s="562"/>
    </row>
    <row r="14" spans="1:147" hidden="1" x14ac:dyDescent="0.2">
      <c r="A14" s="556"/>
      <c r="B14" s="556">
        <v>1</v>
      </c>
      <c r="C14" s="557" t="s">
        <v>989</v>
      </c>
      <c r="D14" s="562"/>
      <c r="E14" s="562"/>
      <c r="F14" s="562"/>
      <c r="G14" s="562"/>
      <c r="H14" s="562"/>
      <c r="I14" s="562"/>
      <c r="J14" s="562"/>
      <c r="K14" s="562"/>
    </row>
    <row r="15" spans="1:147" hidden="1" x14ac:dyDescent="0.2">
      <c r="A15" s="556"/>
      <c r="B15" s="556"/>
      <c r="C15" s="557" t="s">
        <v>420</v>
      </c>
      <c r="D15" s="562"/>
      <c r="E15" s="562"/>
      <c r="F15" s="562"/>
      <c r="G15" s="562"/>
      <c r="H15" s="562"/>
      <c r="I15" s="562"/>
      <c r="J15" s="562"/>
      <c r="K15" s="562"/>
    </row>
    <row r="16" spans="1:147" hidden="1" x14ac:dyDescent="0.2">
      <c r="A16" s="556"/>
      <c r="B16" s="556"/>
      <c r="C16" s="557" t="s">
        <v>1047</v>
      </c>
      <c r="D16" s="562"/>
      <c r="E16" s="562"/>
      <c r="F16" s="562"/>
      <c r="G16" s="562"/>
      <c r="H16" s="562"/>
      <c r="I16" s="562"/>
      <c r="J16" s="562"/>
      <c r="K16" s="562"/>
    </row>
    <row r="17" spans="1:147" hidden="1" x14ac:dyDescent="0.2">
      <c r="A17" s="558" t="s">
        <v>992</v>
      </c>
      <c r="B17" s="558"/>
      <c r="C17" s="559"/>
      <c r="D17" s="563"/>
      <c r="E17" s="563"/>
      <c r="F17" s="563"/>
      <c r="G17" s="563"/>
      <c r="H17" s="563"/>
      <c r="I17" s="563"/>
      <c r="J17" s="563"/>
      <c r="K17" s="563"/>
    </row>
    <row r="18" spans="1:147" hidden="1" x14ac:dyDescent="0.2">
      <c r="A18" s="558" t="s">
        <v>993</v>
      </c>
      <c r="B18" s="558"/>
      <c r="C18" s="559"/>
      <c r="D18" s="563"/>
      <c r="E18" s="563"/>
      <c r="F18" s="563"/>
      <c r="G18" s="563"/>
      <c r="H18" s="563"/>
      <c r="I18" s="563"/>
      <c r="J18" s="563"/>
      <c r="K18" s="563"/>
    </row>
    <row r="19" spans="1:147" hidden="1" x14ac:dyDescent="0.2">
      <c r="A19" s="558" t="s">
        <v>1029</v>
      </c>
      <c r="B19" s="558"/>
      <c r="C19" s="559"/>
      <c r="D19" s="563"/>
      <c r="E19" s="563"/>
      <c r="F19" s="563"/>
      <c r="G19" s="563"/>
      <c r="H19" s="563"/>
      <c r="I19" s="563"/>
      <c r="J19" s="563"/>
      <c r="K19" s="563"/>
    </row>
    <row r="20" spans="1:147" x14ac:dyDescent="0.2">
      <c r="A20" s="556" t="s">
        <v>566</v>
      </c>
      <c r="B20" s="556">
        <v>2</v>
      </c>
      <c r="C20" s="557" t="s">
        <v>989</v>
      </c>
      <c r="D20" s="562"/>
      <c r="E20" s="562"/>
      <c r="F20" s="562"/>
      <c r="G20" s="562"/>
      <c r="H20" s="562"/>
      <c r="I20" s="562"/>
      <c r="J20" s="562"/>
      <c r="K20" s="562"/>
      <c r="L20">
        <v>0</v>
      </c>
      <c r="M20">
        <v>21</v>
      </c>
      <c r="N20">
        <v>0</v>
      </c>
      <c r="O20">
        <v>59</v>
      </c>
      <c r="P20">
        <v>0</v>
      </c>
      <c r="Q20">
        <v>45</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60</v>
      </c>
      <c r="AP20">
        <v>0</v>
      </c>
      <c r="AQ20">
        <v>0</v>
      </c>
      <c r="AR20">
        <v>0</v>
      </c>
      <c r="AS20">
        <v>0</v>
      </c>
      <c r="AT20">
        <v>0</v>
      </c>
      <c r="AU20">
        <v>0</v>
      </c>
      <c r="AV20">
        <v>0</v>
      </c>
      <c r="AW20">
        <v>0</v>
      </c>
      <c r="AX20">
        <v>0</v>
      </c>
      <c r="AY20">
        <v>0</v>
      </c>
      <c r="AZ20">
        <v>43</v>
      </c>
      <c r="BA20">
        <v>0</v>
      </c>
      <c r="BB20">
        <v>18</v>
      </c>
      <c r="BC20">
        <v>6</v>
      </c>
      <c r="BD20">
        <v>0</v>
      </c>
      <c r="BE20">
        <v>0</v>
      </c>
      <c r="BF20">
        <v>36</v>
      </c>
      <c r="BG20">
        <v>0</v>
      </c>
      <c r="BH20">
        <v>0</v>
      </c>
      <c r="BI20">
        <v>0</v>
      </c>
      <c r="BJ20">
        <v>0</v>
      </c>
      <c r="BK20">
        <v>0</v>
      </c>
      <c r="BL20">
        <v>3</v>
      </c>
      <c r="BM20">
        <v>0</v>
      </c>
      <c r="BN20">
        <v>0</v>
      </c>
      <c r="BO20">
        <v>0</v>
      </c>
      <c r="BP20">
        <v>0</v>
      </c>
      <c r="BQ20">
        <v>0</v>
      </c>
      <c r="BR20">
        <v>0</v>
      </c>
      <c r="BS20">
        <v>6</v>
      </c>
      <c r="BT20">
        <v>60</v>
      </c>
      <c r="BU20">
        <v>0</v>
      </c>
      <c r="BV20">
        <v>39</v>
      </c>
      <c r="BW20">
        <v>0</v>
      </c>
      <c r="BX20">
        <v>0</v>
      </c>
      <c r="BY20">
        <v>26</v>
      </c>
      <c r="BZ20">
        <v>0</v>
      </c>
      <c r="CA20">
        <v>0</v>
      </c>
      <c r="CB20">
        <v>0</v>
      </c>
      <c r="CC20">
        <v>0</v>
      </c>
      <c r="CD20">
        <v>0</v>
      </c>
      <c r="CE20">
        <v>0</v>
      </c>
      <c r="CF20">
        <v>0</v>
      </c>
      <c r="CG20">
        <v>0</v>
      </c>
      <c r="CH20">
        <v>0</v>
      </c>
      <c r="CI20">
        <v>0</v>
      </c>
      <c r="CJ20">
        <v>53</v>
      </c>
      <c r="CK20">
        <v>0</v>
      </c>
      <c r="CL20">
        <v>53</v>
      </c>
      <c r="CM20">
        <v>0</v>
      </c>
      <c r="CN20">
        <v>0</v>
      </c>
      <c r="CO20">
        <v>0</v>
      </c>
      <c r="CP20">
        <v>0</v>
      </c>
      <c r="CQ20">
        <v>0</v>
      </c>
      <c r="CR20">
        <v>60</v>
      </c>
      <c r="CS20">
        <v>3</v>
      </c>
      <c r="CT20">
        <v>0</v>
      </c>
      <c r="CU20">
        <v>12</v>
      </c>
      <c r="CV20">
        <v>0</v>
      </c>
      <c r="CW20">
        <v>0</v>
      </c>
      <c r="CX20">
        <v>18</v>
      </c>
      <c r="CY20">
        <v>0</v>
      </c>
      <c r="CZ20">
        <v>0</v>
      </c>
      <c r="DA20">
        <v>0</v>
      </c>
      <c r="DB20">
        <v>0</v>
      </c>
      <c r="DC20">
        <v>0</v>
      </c>
      <c r="DD20">
        <v>0</v>
      </c>
      <c r="DE20">
        <v>12</v>
      </c>
      <c r="DF20">
        <v>0</v>
      </c>
      <c r="DG20">
        <v>0</v>
      </c>
      <c r="DH20">
        <v>3</v>
      </c>
      <c r="DI20">
        <v>66</v>
      </c>
      <c r="DJ20">
        <v>0</v>
      </c>
      <c r="DK20">
        <v>0</v>
      </c>
      <c r="DL20">
        <v>0</v>
      </c>
      <c r="DM20">
        <v>0</v>
      </c>
      <c r="DN20">
        <v>0</v>
      </c>
      <c r="DO20">
        <v>3</v>
      </c>
      <c r="DP20">
        <v>9</v>
      </c>
      <c r="DQ20">
        <v>0</v>
      </c>
      <c r="DR20">
        <v>54</v>
      </c>
      <c r="DS20">
        <v>0</v>
      </c>
      <c r="DT20">
        <v>0</v>
      </c>
      <c r="DU20">
        <v>0</v>
      </c>
      <c r="DV20">
        <v>0</v>
      </c>
      <c r="DW20">
        <v>0</v>
      </c>
      <c r="DX20">
        <v>0</v>
      </c>
      <c r="DY20">
        <v>59</v>
      </c>
      <c r="DZ20">
        <v>0</v>
      </c>
      <c r="EA20">
        <v>0</v>
      </c>
      <c r="EB20">
        <v>0</v>
      </c>
      <c r="EC20">
        <v>21</v>
      </c>
      <c r="ED20">
        <v>0</v>
      </c>
      <c r="EE20">
        <v>3</v>
      </c>
      <c r="EF20">
        <v>42</v>
      </c>
      <c r="EG20">
        <v>6</v>
      </c>
      <c r="EH20">
        <v>0</v>
      </c>
      <c r="EI20">
        <v>0</v>
      </c>
      <c r="EJ20">
        <v>0</v>
      </c>
      <c r="EK20">
        <v>0</v>
      </c>
      <c r="EL20">
        <v>0</v>
      </c>
      <c r="EM20">
        <v>0</v>
      </c>
      <c r="EN20">
        <v>35</v>
      </c>
      <c r="EO20">
        <v>0</v>
      </c>
      <c r="EP20">
        <v>12</v>
      </c>
      <c r="EQ20">
        <v>946</v>
      </c>
    </row>
    <row r="21" spans="1:147" hidden="1" x14ac:dyDescent="0.2">
      <c r="A21" s="556"/>
      <c r="B21" s="556"/>
      <c r="C21" s="557" t="s">
        <v>420</v>
      </c>
      <c r="D21" s="562"/>
      <c r="E21" s="562"/>
      <c r="F21" s="562"/>
      <c r="G21" s="562"/>
      <c r="H21" s="562"/>
      <c r="I21" s="562"/>
      <c r="J21" s="562"/>
      <c r="K21" s="562"/>
    </row>
    <row r="22" spans="1:147" hidden="1" x14ac:dyDescent="0.2">
      <c r="A22" s="556"/>
      <c r="B22" s="556"/>
      <c r="C22" s="557" t="s">
        <v>1047</v>
      </c>
      <c r="D22" s="562"/>
      <c r="E22" s="562"/>
      <c r="F22" s="562"/>
      <c r="G22" s="562"/>
      <c r="H22" s="562"/>
      <c r="I22" s="562"/>
      <c r="J22" s="562"/>
      <c r="K22" s="562"/>
    </row>
    <row r="23" spans="1:147" hidden="1" x14ac:dyDescent="0.2">
      <c r="A23" s="558" t="s">
        <v>994</v>
      </c>
      <c r="B23" s="558"/>
      <c r="C23" s="559"/>
      <c r="D23" s="563"/>
      <c r="E23" s="563"/>
      <c r="F23" s="563"/>
      <c r="G23" s="563"/>
      <c r="H23" s="563"/>
      <c r="I23" s="563"/>
      <c r="J23" s="563"/>
      <c r="K23" s="563"/>
    </row>
    <row r="24" spans="1:147" hidden="1" x14ac:dyDescent="0.2">
      <c r="A24" s="558" t="s">
        <v>995</v>
      </c>
      <c r="B24" s="558"/>
      <c r="C24" s="559"/>
      <c r="D24" s="563"/>
      <c r="E24" s="563"/>
      <c r="F24" s="563"/>
      <c r="G24" s="563"/>
      <c r="H24" s="563"/>
      <c r="I24" s="563"/>
      <c r="J24" s="563"/>
      <c r="K24" s="563"/>
    </row>
    <row r="25" spans="1:147" hidden="1" x14ac:dyDescent="0.2">
      <c r="A25" s="558" t="s">
        <v>1030</v>
      </c>
      <c r="B25" s="558"/>
      <c r="C25" s="559"/>
      <c r="D25" s="563"/>
      <c r="E25" s="563"/>
      <c r="F25" s="563"/>
      <c r="G25" s="563"/>
      <c r="H25" s="563"/>
      <c r="I25" s="563"/>
      <c r="J25" s="563"/>
      <c r="K25" s="563"/>
    </row>
    <row r="26" spans="1:147" x14ac:dyDescent="0.2">
      <c r="A26" s="556" t="s">
        <v>567</v>
      </c>
      <c r="B26" s="556">
        <v>2</v>
      </c>
      <c r="C26" s="557" t="s">
        <v>989</v>
      </c>
      <c r="D26" s="562"/>
      <c r="E26" s="562"/>
      <c r="F26" s="562"/>
      <c r="G26" s="562"/>
      <c r="H26" s="562"/>
      <c r="I26" s="562"/>
      <c r="J26" s="562"/>
      <c r="K26" s="562"/>
      <c r="L26">
        <v>0</v>
      </c>
      <c r="M26">
        <v>0</v>
      </c>
      <c r="N26">
        <v>0</v>
      </c>
      <c r="O26">
        <v>54</v>
      </c>
      <c r="P26">
        <v>0</v>
      </c>
      <c r="Q26">
        <v>0</v>
      </c>
      <c r="R26">
        <v>3</v>
      </c>
      <c r="S26">
        <v>0</v>
      </c>
      <c r="T26">
        <v>60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6</v>
      </c>
      <c r="BA26">
        <v>0</v>
      </c>
      <c r="BB26">
        <v>60</v>
      </c>
      <c r="BC26">
        <v>0</v>
      </c>
      <c r="BD26">
        <v>0</v>
      </c>
      <c r="BE26">
        <v>0</v>
      </c>
      <c r="BF26">
        <v>0</v>
      </c>
      <c r="BG26">
        <v>0</v>
      </c>
      <c r="BH26">
        <v>0</v>
      </c>
      <c r="BI26">
        <v>0</v>
      </c>
      <c r="BJ26">
        <v>0</v>
      </c>
      <c r="BK26">
        <v>0</v>
      </c>
      <c r="BL26">
        <v>0</v>
      </c>
      <c r="BM26">
        <v>0</v>
      </c>
      <c r="BN26">
        <v>0</v>
      </c>
      <c r="BO26">
        <v>0</v>
      </c>
      <c r="BP26">
        <v>0</v>
      </c>
      <c r="BQ26">
        <v>0</v>
      </c>
      <c r="BR26">
        <v>0</v>
      </c>
      <c r="BS26">
        <v>12</v>
      </c>
      <c r="BT26">
        <v>0</v>
      </c>
      <c r="BU26">
        <v>0</v>
      </c>
      <c r="BV26">
        <v>6</v>
      </c>
      <c r="BW26">
        <v>0</v>
      </c>
      <c r="BX26">
        <v>0</v>
      </c>
      <c r="BY26">
        <v>0</v>
      </c>
      <c r="BZ26">
        <v>0</v>
      </c>
      <c r="CA26">
        <v>0</v>
      </c>
      <c r="CB26">
        <v>0</v>
      </c>
      <c r="CC26">
        <v>0</v>
      </c>
      <c r="CD26">
        <v>0</v>
      </c>
      <c r="CE26">
        <v>0</v>
      </c>
      <c r="CF26">
        <v>0</v>
      </c>
      <c r="CG26">
        <v>0</v>
      </c>
      <c r="CH26">
        <v>0</v>
      </c>
      <c r="CI26">
        <v>0</v>
      </c>
      <c r="CJ26">
        <v>0</v>
      </c>
      <c r="CK26">
        <v>0</v>
      </c>
      <c r="CL26">
        <v>60</v>
      </c>
      <c r="CM26">
        <v>0</v>
      </c>
      <c r="CN26">
        <v>0</v>
      </c>
      <c r="CO26">
        <v>0</v>
      </c>
      <c r="CP26">
        <v>0</v>
      </c>
      <c r="CQ26">
        <v>39</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c r="DS26">
        <v>0</v>
      </c>
      <c r="DT26">
        <v>0</v>
      </c>
      <c r="DU26">
        <v>0</v>
      </c>
      <c r="DV26">
        <v>0</v>
      </c>
      <c r="DW26">
        <v>0</v>
      </c>
      <c r="DX26">
        <v>0</v>
      </c>
      <c r="DY26">
        <v>0</v>
      </c>
      <c r="DZ26">
        <v>0</v>
      </c>
      <c r="EA26">
        <v>0</v>
      </c>
      <c r="EB26">
        <v>48</v>
      </c>
      <c r="EC26">
        <v>0</v>
      </c>
      <c r="ED26">
        <v>0</v>
      </c>
      <c r="EE26">
        <v>15</v>
      </c>
      <c r="EF26">
        <v>0</v>
      </c>
      <c r="EG26">
        <v>3</v>
      </c>
      <c r="EH26">
        <v>0</v>
      </c>
      <c r="EI26">
        <v>0</v>
      </c>
      <c r="EJ26">
        <v>0</v>
      </c>
      <c r="EK26">
        <v>0</v>
      </c>
      <c r="EL26">
        <v>0</v>
      </c>
      <c r="EM26">
        <v>0</v>
      </c>
      <c r="EN26">
        <v>0</v>
      </c>
      <c r="EO26">
        <v>0</v>
      </c>
      <c r="EP26">
        <v>57</v>
      </c>
      <c r="EQ26">
        <v>423</v>
      </c>
    </row>
    <row r="27" spans="1:147" hidden="1" x14ac:dyDescent="0.2">
      <c r="A27" s="556"/>
      <c r="B27" s="556"/>
      <c r="C27" s="557" t="s">
        <v>420</v>
      </c>
      <c r="D27" s="562"/>
      <c r="E27" s="562"/>
      <c r="F27" s="562"/>
      <c r="G27" s="562"/>
      <c r="H27" s="562"/>
      <c r="I27" s="562"/>
      <c r="J27" s="562"/>
      <c r="K27" s="562"/>
    </row>
    <row r="28" spans="1:147" hidden="1" x14ac:dyDescent="0.2">
      <c r="A28" s="556"/>
      <c r="B28" s="556"/>
      <c r="C28" s="557" t="s">
        <v>1047</v>
      </c>
      <c r="D28" s="562"/>
      <c r="E28" s="562"/>
      <c r="F28" s="562"/>
      <c r="G28" s="562"/>
      <c r="H28" s="562"/>
      <c r="I28" s="562"/>
      <c r="J28" s="562"/>
      <c r="K28" s="562"/>
    </row>
    <row r="29" spans="1:147" hidden="1" x14ac:dyDescent="0.2">
      <c r="A29" s="558" t="s">
        <v>996</v>
      </c>
      <c r="B29" s="558"/>
      <c r="C29" s="559"/>
      <c r="D29" s="563"/>
      <c r="E29" s="563"/>
      <c r="F29" s="563"/>
      <c r="G29" s="563"/>
      <c r="H29" s="563"/>
      <c r="I29" s="563"/>
      <c r="J29" s="563"/>
      <c r="K29" s="563"/>
    </row>
    <row r="30" spans="1:147" hidden="1" x14ac:dyDescent="0.2">
      <c r="A30" s="558" t="s">
        <v>997</v>
      </c>
      <c r="B30" s="558"/>
      <c r="C30" s="559"/>
      <c r="D30" s="563"/>
      <c r="E30" s="563"/>
      <c r="F30" s="563"/>
      <c r="G30" s="563"/>
      <c r="H30" s="563"/>
      <c r="I30" s="563"/>
      <c r="J30" s="563"/>
      <c r="K30" s="563"/>
    </row>
    <row r="31" spans="1:147" hidden="1" x14ac:dyDescent="0.2">
      <c r="A31" s="558" t="s">
        <v>1031</v>
      </c>
      <c r="B31" s="558"/>
      <c r="C31" s="559"/>
      <c r="D31" s="563"/>
      <c r="E31" s="563"/>
      <c r="F31" s="563"/>
      <c r="G31" s="563"/>
      <c r="H31" s="563"/>
      <c r="I31" s="563"/>
      <c r="J31" s="563"/>
      <c r="K31" s="563"/>
    </row>
    <row r="32" spans="1:147" x14ac:dyDescent="0.2">
      <c r="A32" s="556" t="s">
        <v>473</v>
      </c>
      <c r="B32" s="556">
        <v>2</v>
      </c>
      <c r="C32" s="557" t="s">
        <v>989</v>
      </c>
      <c r="D32" s="562"/>
      <c r="E32" s="562"/>
      <c r="F32" s="562"/>
      <c r="G32" s="562"/>
      <c r="H32" s="562"/>
      <c r="I32" s="562"/>
      <c r="J32" s="562"/>
      <c r="K32" s="562"/>
      <c r="L32">
        <v>0</v>
      </c>
      <c r="M32">
        <v>0</v>
      </c>
      <c r="N32">
        <v>0</v>
      </c>
      <c r="O32">
        <v>0</v>
      </c>
      <c r="P32">
        <v>57</v>
      </c>
      <c r="Q32">
        <v>42</v>
      </c>
      <c r="R32">
        <v>0</v>
      </c>
      <c r="S32">
        <v>0</v>
      </c>
      <c r="T32">
        <v>0</v>
      </c>
      <c r="U32">
        <v>57</v>
      </c>
      <c r="V32">
        <v>0</v>
      </c>
      <c r="W32">
        <v>39</v>
      </c>
      <c r="X32">
        <v>0</v>
      </c>
      <c r="Y32">
        <v>0</v>
      </c>
      <c r="Z32">
        <v>0</v>
      </c>
      <c r="AA32">
        <v>0</v>
      </c>
      <c r="AB32">
        <v>0</v>
      </c>
      <c r="AC32">
        <v>0</v>
      </c>
      <c r="AD32">
        <v>0</v>
      </c>
      <c r="AE32">
        <v>0</v>
      </c>
      <c r="AF32">
        <v>0</v>
      </c>
      <c r="AG32">
        <v>0</v>
      </c>
      <c r="AH32">
        <v>0</v>
      </c>
      <c r="AI32">
        <v>0</v>
      </c>
      <c r="AJ32">
        <v>9</v>
      </c>
      <c r="AK32">
        <v>0</v>
      </c>
      <c r="AL32">
        <v>0</v>
      </c>
      <c r="AM32">
        <v>0</v>
      </c>
      <c r="AN32">
        <v>0</v>
      </c>
      <c r="AO32">
        <v>0</v>
      </c>
      <c r="AP32">
        <v>0</v>
      </c>
      <c r="AQ32">
        <v>0</v>
      </c>
      <c r="AR32">
        <v>0</v>
      </c>
      <c r="AS32">
        <v>0</v>
      </c>
      <c r="AT32">
        <v>0</v>
      </c>
      <c r="AU32">
        <v>0</v>
      </c>
      <c r="AV32">
        <v>0</v>
      </c>
      <c r="AW32">
        <v>0</v>
      </c>
      <c r="AX32">
        <v>0</v>
      </c>
      <c r="AY32">
        <v>0</v>
      </c>
      <c r="AZ32">
        <v>0</v>
      </c>
      <c r="BA32">
        <v>0</v>
      </c>
      <c r="BB32">
        <v>51</v>
      </c>
      <c r="BC32">
        <v>0</v>
      </c>
      <c r="BD32">
        <v>24</v>
      </c>
      <c r="BE32">
        <v>0</v>
      </c>
      <c r="BF32">
        <v>12</v>
      </c>
      <c r="BG32">
        <v>0</v>
      </c>
      <c r="BH32">
        <v>0</v>
      </c>
      <c r="BI32">
        <v>0</v>
      </c>
      <c r="BJ32">
        <v>0</v>
      </c>
      <c r="BK32">
        <v>0</v>
      </c>
      <c r="BL32">
        <v>0</v>
      </c>
      <c r="BM32">
        <v>0</v>
      </c>
      <c r="BN32">
        <v>0</v>
      </c>
      <c r="BO32">
        <v>0</v>
      </c>
      <c r="BP32">
        <v>0</v>
      </c>
      <c r="BQ32">
        <v>0</v>
      </c>
      <c r="BR32">
        <v>0</v>
      </c>
      <c r="BS32">
        <v>0</v>
      </c>
      <c r="BT32">
        <v>21</v>
      </c>
      <c r="BU32">
        <v>0</v>
      </c>
      <c r="BV32">
        <v>9</v>
      </c>
      <c r="BW32">
        <v>0</v>
      </c>
      <c r="BX32">
        <v>0</v>
      </c>
      <c r="BY32">
        <v>24</v>
      </c>
      <c r="BZ32">
        <v>0</v>
      </c>
      <c r="CA32">
        <v>0</v>
      </c>
      <c r="CB32">
        <v>0</v>
      </c>
      <c r="CC32">
        <v>0</v>
      </c>
      <c r="CD32">
        <v>0</v>
      </c>
      <c r="CE32">
        <v>0</v>
      </c>
      <c r="CF32">
        <v>0</v>
      </c>
      <c r="CG32">
        <v>0</v>
      </c>
      <c r="CH32">
        <v>0</v>
      </c>
      <c r="CI32">
        <v>0</v>
      </c>
      <c r="CJ32">
        <v>17</v>
      </c>
      <c r="CK32">
        <v>3</v>
      </c>
      <c r="CL32">
        <v>0</v>
      </c>
      <c r="CM32">
        <v>0</v>
      </c>
      <c r="CN32">
        <v>12</v>
      </c>
      <c r="CO32">
        <v>0</v>
      </c>
      <c r="CP32">
        <v>0</v>
      </c>
      <c r="CQ32">
        <v>53</v>
      </c>
      <c r="CR32">
        <v>0</v>
      </c>
      <c r="CS32">
        <v>0</v>
      </c>
      <c r="CT32">
        <v>0</v>
      </c>
      <c r="CU32">
        <v>0</v>
      </c>
      <c r="CV32">
        <v>0</v>
      </c>
      <c r="CW32">
        <v>0</v>
      </c>
      <c r="CX32">
        <v>9</v>
      </c>
      <c r="CY32">
        <v>0</v>
      </c>
      <c r="CZ32">
        <v>0</v>
      </c>
      <c r="DA32">
        <v>0</v>
      </c>
      <c r="DB32">
        <v>18</v>
      </c>
      <c r="DC32">
        <v>0</v>
      </c>
      <c r="DD32">
        <v>0</v>
      </c>
      <c r="DE32">
        <v>0</v>
      </c>
      <c r="DF32">
        <v>0</v>
      </c>
      <c r="DG32">
        <v>0</v>
      </c>
      <c r="DH32">
        <v>0</v>
      </c>
      <c r="DI32">
        <v>0</v>
      </c>
      <c r="DJ32">
        <v>6</v>
      </c>
      <c r="DK32">
        <v>0</v>
      </c>
      <c r="DL32">
        <v>0</v>
      </c>
      <c r="DM32">
        <v>0</v>
      </c>
      <c r="DN32">
        <v>0</v>
      </c>
      <c r="DO32">
        <v>0</v>
      </c>
      <c r="DP32">
        <v>0</v>
      </c>
      <c r="DQ32">
        <v>0</v>
      </c>
      <c r="DR32">
        <v>24</v>
      </c>
      <c r="DS32">
        <v>0</v>
      </c>
      <c r="DT32">
        <v>0</v>
      </c>
      <c r="DU32">
        <v>0</v>
      </c>
      <c r="DV32">
        <v>0</v>
      </c>
      <c r="DW32">
        <v>0</v>
      </c>
      <c r="DX32">
        <v>0</v>
      </c>
      <c r="DY32">
        <v>0</v>
      </c>
      <c r="DZ32">
        <v>0</v>
      </c>
      <c r="EA32">
        <v>0</v>
      </c>
      <c r="EB32">
        <v>0</v>
      </c>
      <c r="EC32">
        <v>12</v>
      </c>
      <c r="ED32">
        <v>0</v>
      </c>
      <c r="EE32">
        <v>12</v>
      </c>
      <c r="EF32">
        <v>0</v>
      </c>
      <c r="EG32">
        <v>0</v>
      </c>
      <c r="EH32">
        <v>0</v>
      </c>
      <c r="EI32">
        <v>0</v>
      </c>
      <c r="EJ32">
        <v>0</v>
      </c>
      <c r="EK32">
        <v>59</v>
      </c>
      <c r="EL32">
        <v>0</v>
      </c>
      <c r="EM32">
        <v>3</v>
      </c>
      <c r="EN32">
        <v>0</v>
      </c>
      <c r="EO32">
        <v>0</v>
      </c>
      <c r="EP32">
        <v>21</v>
      </c>
      <c r="EQ32">
        <v>586</v>
      </c>
    </row>
    <row r="33" spans="1:147" hidden="1" x14ac:dyDescent="0.2">
      <c r="A33" s="556"/>
      <c r="B33" s="556"/>
      <c r="C33" s="557" t="s">
        <v>420</v>
      </c>
      <c r="D33" s="562"/>
      <c r="E33" s="562"/>
      <c r="F33" s="562"/>
      <c r="G33" s="562"/>
      <c r="H33" s="562"/>
      <c r="I33" s="562"/>
      <c r="J33" s="562"/>
      <c r="K33" s="562"/>
    </row>
    <row r="34" spans="1:147" hidden="1" x14ac:dyDescent="0.2">
      <c r="A34" s="556"/>
      <c r="B34" s="556"/>
      <c r="C34" s="557" t="s">
        <v>1047</v>
      </c>
      <c r="D34" s="562"/>
      <c r="E34" s="562"/>
      <c r="F34" s="562"/>
      <c r="G34" s="562"/>
      <c r="H34" s="562"/>
      <c r="I34" s="562"/>
      <c r="J34" s="562"/>
      <c r="K34" s="562"/>
    </row>
    <row r="35" spans="1:147" hidden="1" x14ac:dyDescent="0.2">
      <c r="A35" s="556"/>
      <c r="B35" s="556">
        <v>1</v>
      </c>
      <c r="C35" s="557" t="s">
        <v>989</v>
      </c>
      <c r="D35" s="562"/>
      <c r="E35" s="562"/>
      <c r="F35" s="562"/>
      <c r="G35" s="562"/>
      <c r="H35" s="562"/>
      <c r="I35" s="562"/>
      <c r="J35" s="562"/>
      <c r="K35" s="562"/>
    </row>
    <row r="36" spans="1:147" hidden="1" x14ac:dyDescent="0.2">
      <c r="A36" s="556"/>
      <c r="B36" s="556"/>
      <c r="C36" s="557" t="s">
        <v>420</v>
      </c>
      <c r="D36" s="562"/>
      <c r="E36" s="562"/>
      <c r="F36" s="562"/>
      <c r="G36" s="562"/>
      <c r="H36" s="562"/>
      <c r="I36" s="562"/>
      <c r="J36" s="562"/>
      <c r="K36" s="562"/>
    </row>
    <row r="37" spans="1:147" hidden="1" x14ac:dyDescent="0.2">
      <c r="A37" s="556"/>
      <c r="B37" s="556"/>
      <c r="C37" s="557" t="s">
        <v>1047</v>
      </c>
      <c r="D37" s="562"/>
      <c r="E37" s="562"/>
      <c r="F37" s="562"/>
      <c r="G37" s="562"/>
      <c r="H37" s="562"/>
      <c r="I37" s="562"/>
      <c r="J37" s="562"/>
      <c r="K37" s="562"/>
    </row>
    <row r="38" spans="1:147" hidden="1" x14ac:dyDescent="0.2">
      <c r="A38" s="558" t="s">
        <v>998</v>
      </c>
      <c r="B38" s="558"/>
      <c r="C38" s="559"/>
      <c r="D38" s="563"/>
      <c r="E38" s="563"/>
      <c r="F38" s="563"/>
      <c r="G38" s="563"/>
      <c r="H38" s="563"/>
      <c r="I38" s="563"/>
      <c r="J38" s="563"/>
      <c r="K38" s="563"/>
    </row>
    <row r="39" spans="1:147" hidden="1" x14ac:dyDescent="0.2">
      <c r="A39" s="558" t="s">
        <v>999</v>
      </c>
      <c r="B39" s="558"/>
      <c r="C39" s="559"/>
      <c r="D39" s="563"/>
      <c r="E39" s="563"/>
      <c r="F39" s="563"/>
      <c r="G39" s="563"/>
      <c r="H39" s="563"/>
      <c r="I39" s="563"/>
      <c r="J39" s="563"/>
      <c r="K39" s="563"/>
    </row>
    <row r="40" spans="1:147" hidden="1" x14ac:dyDescent="0.2">
      <c r="A40" s="558" t="s">
        <v>1032</v>
      </c>
      <c r="B40" s="558"/>
      <c r="C40" s="559"/>
      <c r="D40" s="563"/>
      <c r="E40" s="563"/>
      <c r="F40" s="563"/>
      <c r="G40" s="563"/>
      <c r="H40" s="563"/>
      <c r="I40" s="563"/>
      <c r="J40" s="563"/>
      <c r="K40" s="563"/>
    </row>
    <row r="41" spans="1:147" x14ac:dyDescent="0.2">
      <c r="A41" s="556" t="s">
        <v>476</v>
      </c>
      <c r="B41" s="556">
        <v>2</v>
      </c>
      <c r="C41" s="557" t="s">
        <v>989</v>
      </c>
      <c r="D41" s="562"/>
      <c r="E41" s="562"/>
      <c r="F41" s="562"/>
      <c r="G41" s="562"/>
      <c r="H41" s="562"/>
      <c r="I41" s="562"/>
      <c r="J41" s="562"/>
      <c r="K41" s="562"/>
      <c r="L41">
        <v>0</v>
      </c>
      <c r="M41">
        <v>0</v>
      </c>
      <c r="N41">
        <v>6</v>
      </c>
      <c r="O41">
        <v>0</v>
      </c>
      <c r="P41">
        <v>6</v>
      </c>
      <c r="Q41">
        <v>12</v>
      </c>
      <c r="R41">
        <v>0</v>
      </c>
      <c r="S41">
        <v>0</v>
      </c>
      <c r="T41">
        <v>6</v>
      </c>
      <c r="U41">
        <v>0</v>
      </c>
      <c r="V41">
        <v>0</v>
      </c>
      <c r="W41">
        <v>42</v>
      </c>
      <c r="X41">
        <v>0</v>
      </c>
      <c r="Y41">
        <v>0</v>
      </c>
      <c r="Z41">
        <v>0</v>
      </c>
      <c r="AA41">
        <v>9</v>
      </c>
      <c r="AB41">
        <v>0</v>
      </c>
      <c r="AC41">
        <v>0</v>
      </c>
      <c r="AD41">
        <v>0</v>
      </c>
      <c r="AE41">
        <v>0</v>
      </c>
      <c r="AF41">
        <v>0</v>
      </c>
      <c r="AG41">
        <v>0</v>
      </c>
      <c r="AH41">
        <v>6</v>
      </c>
      <c r="AI41">
        <v>0</v>
      </c>
      <c r="AJ41">
        <v>0</v>
      </c>
      <c r="AK41">
        <v>0</v>
      </c>
      <c r="AL41">
        <v>0</v>
      </c>
      <c r="AM41">
        <v>0</v>
      </c>
      <c r="AN41">
        <v>0</v>
      </c>
      <c r="AO41">
        <v>0</v>
      </c>
      <c r="AP41">
        <v>0</v>
      </c>
      <c r="AQ41">
        <v>0</v>
      </c>
      <c r="AR41">
        <v>0</v>
      </c>
      <c r="AS41">
        <v>0</v>
      </c>
      <c r="AT41">
        <v>0</v>
      </c>
      <c r="AU41">
        <v>0</v>
      </c>
      <c r="AV41">
        <v>0</v>
      </c>
      <c r="AW41">
        <v>0</v>
      </c>
      <c r="AX41">
        <v>0</v>
      </c>
      <c r="AY41">
        <v>0</v>
      </c>
      <c r="AZ41">
        <v>0</v>
      </c>
      <c r="BA41">
        <v>0</v>
      </c>
      <c r="BB41">
        <v>54</v>
      </c>
      <c r="BC41">
        <v>0</v>
      </c>
      <c r="BD41">
        <v>0</v>
      </c>
      <c r="BE41">
        <v>0</v>
      </c>
      <c r="BF41">
        <v>36</v>
      </c>
      <c r="BG41">
        <v>3</v>
      </c>
      <c r="BH41">
        <v>15</v>
      </c>
      <c r="BI41">
        <v>0</v>
      </c>
      <c r="BJ41">
        <v>0</v>
      </c>
      <c r="BK41">
        <v>3</v>
      </c>
      <c r="BL41">
        <v>12</v>
      </c>
      <c r="BM41">
        <v>0</v>
      </c>
      <c r="BN41">
        <v>0</v>
      </c>
      <c r="BO41">
        <v>6</v>
      </c>
      <c r="BP41">
        <v>0</v>
      </c>
      <c r="BQ41">
        <v>0</v>
      </c>
      <c r="BR41">
        <v>0</v>
      </c>
      <c r="BS41">
        <v>0</v>
      </c>
      <c r="BT41">
        <v>24</v>
      </c>
      <c r="BU41">
        <v>0</v>
      </c>
      <c r="BV41">
        <v>24</v>
      </c>
      <c r="BW41">
        <v>0</v>
      </c>
      <c r="BX41">
        <v>0</v>
      </c>
      <c r="BY41">
        <v>0</v>
      </c>
      <c r="BZ41">
        <v>15</v>
      </c>
      <c r="CA41">
        <v>0</v>
      </c>
      <c r="CB41">
        <v>0</v>
      </c>
      <c r="CC41">
        <v>3</v>
      </c>
      <c r="CD41">
        <v>0</v>
      </c>
      <c r="CE41">
        <v>18</v>
      </c>
      <c r="CF41">
        <v>0</v>
      </c>
      <c r="CG41">
        <v>0</v>
      </c>
      <c r="CH41">
        <v>3</v>
      </c>
      <c r="CI41">
        <v>0</v>
      </c>
      <c r="CJ41">
        <v>0</v>
      </c>
      <c r="CK41">
        <v>0</v>
      </c>
      <c r="CL41">
        <v>6</v>
      </c>
      <c r="CM41">
        <v>0</v>
      </c>
      <c r="CN41">
        <v>3</v>
      </c>
      <c r="CO41">
        <v>3</v>
      </c>
      <c r="CP41">
        <v>0</v>
      </c>
      <c r="CQ41">
        <v>0</v>
      </c>
      <c r="CR41">
        <v>0</v>
      </c>
      <c r="CS41">
        <v>0</v>
      </c>
      <c r="CT41">
        <v>3</v>
      </c>
      <c r="CU41">
        <v>0</v>
      </c>
      <c r="CV41">
        <v>18</v>
      </c>
      <c r="CW41">
        <v>0</v>
      </c>
      <c r="CX41">
        <v>3</v>
      </c>
      <c r="CY41">
        <v>0</v>
      </c>
      <c r="CZ41">
        <v>0</v>
      </c>
      <c r="DA41">
        <v>0</v>
      </c>
      <c r="DB41">
        <v>9</v>
      </c>
      <c r="DC41">
        <v>0</v>
      </c>
      <c r="DD41">
        <v>0</v>
      </c>
      <c r="DE41">
        <v>0</v>
      </c>
      <c r="DF41">
        <v>0</v>
      </c>
      <c r="DG41">
        <v>0</v>
      </c>
      <c r="DH41">
        <v>0</v>
      </c>
      <c r="DI41">
        <v>0</v>
      </c>
      <c r="DJ41">
        <v>0</v>
      </c>
      <c r="DK41">
        <v>0</v>
      </c>
      <c r="DL41">
        <v>0</v>
      </c>
      <c r="DM41">
        <v>0</v>
      </c>
      <c r="DN41">
        <v>0</v>
      </c>
      <c r="DO41">
        <v>0</v>
      </c>
      <c r="DP41">
        <v>0</v>
      </c>
      <c r="DQ41">
        <v>0</v>
      </c>
      <c r="DR41">
        <v>0</v>
      </c>
      <c r="DS41">
        <v>0</v>
      </c>
      <c r="DT41">
        <v>0</v>
      </c>
      <c r="DU41">
        <v>0</v>
      </c>
      <c r="DV41">
        <v>0</v>
      </c>
      <c r="DW41">
        <v>0</v>
      </c>
      <c r="DX41">
        <v>0</v>
      </c>
      <c r="DY41">
        <v>0</v>
      </c>
      <c r="DZ41">
        <v>0</v>
      </c>
      <c r="EA41">
        <v>0</v>
      </c>
      <c r="EB41">
        <v>0</v>
      </c>
      <c r="EC41">
        <v>0</v>
      </c>
      <c r="ED41">
        <v>18</v>
      </c>
      <c r="EE41">
        <v>0</v>
      </c>
      <c r="EF41">
        <v>0</v>
      </c>
      <c r="EG41">
        <v>0</v>
      </c>
      <c r="EH41">
        <v>0</v>
      </c>
      <c r="EI41">
        <v>0</v>
      </c>
      <c r="EJ41">
        <v>0</v>
      </c>
      <c r="EK41">
        <v>33</v>
      </c>
      <c r="EL41">
        <v>0</v>
      </c>
      <c r="EM41">
        <v>9</v>
      </c>
      <c r="EN41">
        <v>0</v>
      </c>
      <c r="EO41">
        <v>0</v>
      </c>
      <c r="EP41">
        <v>2</v>
      </c>
      <c r="EQ41">
        <v>324</v>
      </c>
    </row>
    <row r="42" spans="1:147" hidden="1" x14ac:dyDescent="0.2">
      <c r="A42" s="556"/>
      <c r="B42" s="556"/>
      <c r="C42" s="557" t="s">
        <v>420</v>
      </c>
      <c r="D42" s="562"/>
      <c r="E42" s="562"/>
      <c r="F42" s="562"/>
      <c r="G42" s="562"/>
      <c r="H42" s="562"/>
      <c r="I42" s="562"/>
      <c r="J42" s="562"/>
      <c r="K42" s="562"/>
    </row>
    <row r="43" spans="1:147" hidden="1" x14ac:dyDescent="0.2">
      <c r="A43" s="556"/>
      <c r="B43" s="556"/>
      <c r="C43" s="557" t="s">
        <v>1047</v>
      </c>
      <c r="D43" s="562"/>
      <c r="E43" s="562"/>
      <c r="F43" s="562"/>
      <c r="G43" s="562"/>
      <c r="H43" s="562"/>
      <c r="I43" s="562"/>
      <c r="J43" s="562"/>
      <c r="K43" s="562"/>
    </row>
    <row r="44" spans="1:147" hidden="1" x14ac:dyDescent="0.2">
      <c r="A44" s="556"/>
      <c r="B44" s="556">
        <v>1</v>
      </c>
      <c r="C44" s="557" t="s">
        <v>989</v>
      </c>
      <c r="D44" s="562"/>
      <c r="E44" s="562"/>
      <c r="F44" s="562"/>
      <c r="G44" s="562"/>
      <c r="H44" s="562"/>
      <c r="I44" s="562"/>
      <c r="J44" s="562"/>
      <c r="K44" s="562"/>
    </row>
    <row r="45" spans="1:147" hidden="1" x14ac:dyDescent="0.2">
      <c r="A45" s="556"/>
      <c r="B45" s="556"/>
      <c r="C45" s="557" t="s">
        <v>420</v>
      </c>
      <c r="D45" s="562"/>
      <c r="E45" s="562"/>
      <c r="F45" s="562"/>
      <c r="G45" s="562"/>
      <c r="H45" s="562"/>
      <c r="I45" s="562"/>
      <c r="J45" s="562"/>
      <c r="K45" s="562"/>
    </row>
    <row r="46" spans="1:147" hidden="1" x14ac:dyDescent="0.2">
      <c r="A46" s="556"/>
      <c r="B46" s="556"/>
      <c r="C46" s="557" t="s">
        <v>1047</v>
      </c>
      <c r="D46" s="562"/>
      <c r="E46" s="562"/>
      <c r="F46" s="562"/>
      <c r="G46" s="562"/>
      <c r="H46" s="562"/>
      <c r="I46" s="562"/>
      <c r="J46" s="562"/>
      <c r="K46" s="562"/>
    </row>
    <row r="47" spans="1:147" hidden="1" x14ac:dyDescent="0.2">
      <c r="A47" s="558" t="s">
        <v>1000</v>
      </c>
      <c r="B47" s="558"/>
      <c r="C47" s="559"/>
      <c r="D47" s="563"/>
      <c r="E47" s="563"/>
      <c r="F47" s="563"/>
      <c r="G47" s="563"/>
      <c r="H47" s="563"/>
      <c r="I47" s="563"/>
      <c r="J47" s="563"/>
      <c r="K47" s="563"/>
    </row>
    <row r="48" spans="1:147" hidden="1" x14ac:dyDescent="0.2">
      <c r="A48" s="558" t="s">
        <v>1001</v>
      </c>
      <c r="B48" s="558"/>
      <c r="C48" s="559"/>
      <c r="D48" s="563"/>
      <c r="E48" s="563"/>
      <c r="F48" s="563"/>
      <c r="G48" s="563"/>
      <c r="H48" s="563"/>
      <c r="I48" s="563"/>
      <c r="J48" s="563"/>
      <c r="K48" s="563"/>
    </row>
    <row r="49" spans="1:147" hidden="1" x14ac:dyDescent="0.2">
      <c r="A49" s="558" t="s">
        <v>1033</v>
      </c>
      <c r="B49" s="558"/>
      <c r="C49" s="559"/>
      <c r="D49" s="563"/>
      <c r="E49" s="563"/>
      <c r="F49" s="563"/>
      <c r="G49" s="563"/>
      <c r="H49" s="563"/>
      <c r="I49" s="563"/>
      <c r="J49" s="563"/>
      <c r="K49" s="563"/>
    </row>
    <row r="50" spans="1:147" x14ac:dyDescent="0.2">
      <c r="A50" s="556" t="s">
        <v>382</v>
      </c>
      <c r="B50" s="556">
        <v>2</v>
      </c>
      <c r="C50" s="557" t="s">
        <v>989</v>
      </c>
      <c r="D50" s="562"/>
      <c r="E50" s="562"/>
      <c r="F50" s="562"/>
      <c r="G50" s="562"/>
      <c r="H50" s="562"/>
      <c r="I50" s="562"/>
      <c r="J50" s="562"/>
      <c r="K50" s="562"/>
      <c r="L50">
        <v>0</v>
      </c>
      <c r="M50">
        <v>0</v>
      </c>
      <c r="N50">
        <v>0</v>
      </c>
      <c r="O50">
        <v>0</v>
      </c>
      <c r="P50">
        <v>0</v>
      </c>
      <c r="Q50">
        <v>0</v>
      </c>
      <c r="R50">
        <v>0</v>
      </c>
      <c r="S50">
        <v>0</v>
      </c>
      <c r="T50">
        <v>3</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12</v>
      </c>
      <c r="BC50">
        <v>0</v>
      </c>
      <c r="BD50">
        <v>0</v>
      </c>
      <c r="BE50">
        <v>9</v>
      </c>
      <c r="BF50">
        <v>0</v>
      </c>
      <c r="BG50">
        <v>0</v>
      </c>
      <c r="BH50">
        <v>0</v>
      </c>
      <c r="BI50">
        <v>0</v>
      </c>
      <c r="BJ50">
        <v>0</v>
      </c>
      <c r="BK50">
        <v>6</v>
      </c>
      <c r="BL50">
        <v>0</v>
      </c>
      <c r="BM50">
        <v>0</v>
      </c>
      <c r="BN50">
        <v>0</v>
      </c>
      <c r="BO50">
        <v>0</v>
      </c>
      <c r="BP50">
        <v>0</v>
      </c>
      <c r="BQ50">
        <v>0</v>
      </c>
      <c r="BR50">
        <v>0</v>
      </c>
      <c r="BS50">
        <v>3</v>
      </c>
      <c r="BT50">
        <v>0</v>
      </c>
      <c r="BU50">
        <v>0</v>
      </c>
      <c r="BV50">
        <v>3</v>
      </c>
      <c r="BW50">
        <v>42</v>
      </c>
      <c r="BX50">
        <v>0</v>
      </c>
      <c r="BY50">
        <v>0</v>
      </c>
      <c r="BZ50">
        <v>0</v>
      </c>
      <c r="CA50">
        <v>0</v>
      </c>
      <c r="CB50">
        <v>0</v>
      </c>
      <c r="CC50">
        <v>0</v>
      </c>
      <c r="CD50">
        <v>0</v>
      </c>
      <c r="CE50">
        <v>0</v>
      </c>
      <c r="CF50">
        <v>0</v>
      </c>
      <c r="CG50">
        <v>0</v>
      </c>
      <c r="CH50">
        <v>0</v>
      </c>
      <c r="CI50">
        <v>0</v>
      </c>
      <c r="CJ50">
        <v>24</v>
      </c>
      <c r="CK50">
        <v>0</v>
      </c>
      <c r="CL50">
        <v>27</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24</v>
      </c>
      <c r="EQ50">
        <v>147</v>
      </c>
    </row>
    <row r="51" spans="1:147" hidden="1" x14ac:dyDescent="0.2">
      <c r="A51" s="556"/>
      <c r="B51" s="556"/>
      <c r="C51" s="557" t="s">
        <v>420</v>
      </c>
      <c r="D51" s="562"/>
      <c r="E51" s="562"/>
      <c r="F51" s="562"/>
      <c r="G51" s="562"/>
      <c r="H51" s="562"/>
      <c r="I51" s="562"/>
      <c r="J51" s="562"/>
      <c r="K51" s="562"/>
    </row>
    <row r="52" spans="1:147" hidden="1" x14ac:dyDescent="0.2">
      <c r="A52" s="556"/>
      <c r="B52" s="556"/>
      <c r="C52" s="557" t="s">
        <v>1047</v>
      </c>
      <c r="D52" s="562"/>
      <c r="E52" s="562"/>
      <c r="F52" s="562"/>
      <c r="G52" s="562"/>
      <c r="H52" s="562"/>
      <c r="I52" s="562"/>
      <c r="J52" s="562"/>
      <c r="K52" s="562"/>
    </row>
    <row r="53" spans="1:147" hidden="1" x14ac:dyDescent="0.2">
      <c r="A53" s="556"/>
      <c r="B53" s="556">
        <v>1</v>
      </c>
      <c r="C53" s="557" t="s">
        <v>989</v>
      </c>
      <c r="D53" s="562"/>
      <c r="E53" s="562"/>
      <c r="F53" s="562"/>
      <c r="G53" s="562"/>
      <c r="H53" s="562"/>
      <c r="I53" s="562"/>
      <c r="J53" s="562"/>
      <c r="K53" s="562"/>
    </row>
    <row r="54" spans="1:147" hidden="1" x14ac:dyDescent="0.2">
      <c r="A54" s="556"/>
      <c r="B54" s="556"/>
      <c r="C54" s="557" t="s">
        <v>420</v>
      </c>
      <c r="D54" s="562"/>
      <c r="E54" s="562"/>
      <c r="F54" s="562"/>
      <c r="G54" s="562"/>
      <c r="H54" s="562"/>
      <c r="I54" s="562"/>
      <c r="J54" s="562"/>
      <c r="K54" s="562"/>
    </row>
    <row r="55" spans="1:147" hidden="1" x14ac:dyDescent="0.2">
      <c r="A55" s="556"/>
      <c r="B55" s="556"/>
      <c r="C55" s="557" t="s">
        <v>1047</v>
      </c>
      <c r="D55" s="562"/>
      <c r="E55" s="562"/>
      <c r="F55" s="562"/>
      <c r="G55" s="562"/>
      <c r="H55" s="562"/>
      <c r="I55" s="562"/>
      <c r="J55" s="562"/>
      <c r="K55" s="562"/>
    </row>
    <row r="56" spans="1:147" hidden="1" x14ac:dyDescent="0.2">
      <c r="A56" s="558" t="s">
        <v>1002</v>
      </c>
      <c r="B56" s="558"/>
      <c r="C56" s="559"/>
      <c r="D56" s="563"/>
      <c r="E56" s="563"/>
      <c r="F56" s="563"/>
      <c r="G56" s="563"/>
      <c r="H56" s="563"/>
      <c r="I56" s="563"/>
      <c r="J56" s="563"/>
      <c r="K56" s="563"/>
    </row>
    <row r="57" spans="1:147" hidden="1" x14ac:dyDescent="0.2">
      <c r="A57" s="558" t="s">
        <v>1003</v>
      </c>
      <c r="B57" s="558"/>
      <c r="C57" s="559"/>
      <c r="D57" s="563"/>
      <c r="E57" s="563"/>
      <c r="F57" s="563"/>
      <c r="G57" s="563"/>
      <c r="H57" s="563"/>
      <c r="I57" s="563"/>
      <c r="J57" s="563"/>
      <c r="K57" s="563"/>
    </row>
    <row r="58" spans="1:147" hidden="1" x14ac:dyDescent="0.2">
      <c r="A58" s="558" t="s">
        <v>1034</v>
      </c>
      <c r="B58" s="558"/>
      <c r="C58" s="559"/>
      <c r="D58" s="563"/>
      <c r="E58" s="563"/>
      <c r="F58" s="563"/>
      <c r="G58" s="563"/>
      <c r="H58" s="563"/>
      <c r="I58" s="563"/>
      <c r="J58" s="563"/>
      <c r="K58" s="563"/>
    </row>
    <row r="59" spans="1:147" x14ac:dyDescent="0.2">
      <c r="A59" s="556" t="s">
        <v>389</v>
      </c>
      <c r="B59" s="556">
        <v>2</v>
      </c>
      <c r="C59" s="557" t="s">
        <v>989</v>
      </c>
      <c r="D59" s="562"/>
      <c r="E59" s="562"/>
      <c r="F59" s="562"/>
      <c r="G59" s="562"/>
      <c r="H59" s="562"/>
      <c r="I59" s="562"/>
      <c r="J59" s="562"/>
      <c r="K59" s="562"/>
      <c r="L59">
        <v>0</v>
      </c>
      <c r="M59">
        <v>0</v>
      </c>
      <c r="N59">
        <v>0</v>
      </c>
      <c r="O59">
        <v>3</v>
      </c>
      <c r="P59">
        <v>0</v>
      </c>
      <c r="Q59">
        <v>0</v>
      </c>
      <c r="R59">
        <v>0</v>
      </c>
      <c r="S59">
        <v>0</v>
      </c>
      <c r="T59">
        <v>48</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3</v>
      </c>
      <c r="BF59">
        <v>3</v>
      </c>
      <c r="BG59">
        <v>0</v>
      </c>
      <c r="BH59">
        <v>0</v>
      </c>
      <c r="BI59">
        <v>0</v>
      </c>
      <c r="BJ59">
        <v>0</v>
      </c>
      <c r="BK59">
        <v>0</v>
      </c>
      <c r="BL59">
        <v>0</v>
      </c>
      <c r="BM59">
        <v>0</v>
      </c>
      <c r="BN59">
        <v>0</v>
      </c>
      <c r="BO59">
        <v>0</v>
      </c>
      <c r="BP59">
        <v>0</v>
      </c>
      <c r="BQ59">
        <v>0</v>
      </c>
      <c r="BR59">
        <v>0</v>
      </c>
      <c r="BS59">
        <v>27</v>
      </c>
      <c r="BT59">
        <v>0</v>
      </c>
      <c r="BU59">
        <v>0</v>
      </c>
      <c r="BV59">
        <v>39</v>
      </c>
      <c r="BW59">
        <v>9</v>
      </c>
      <c r="BX59">
        <v>0</v>
      </c>
      <c r="BY59">
        <v>0</v>
      </c>
      <c r="BZ59">
        <v>0</v>
      </c>
      <c r="CA59">
        <v>0</v>
      </c>
      <c r="CB59">
        <v>0</v>
      </c>
      <c r="CC59">
        <v>0</v>
      </c>
      <c r="CD59">
        <v>0</v>
      </c>
      <c r="CE59">
        <v>0</v>
      </c>
      <c r="CF59">
        <v>0</v>
      </c>
      <c r="CG59">
        <v>0</v>
      </c>
      <c r="CH59">
        <v>0</v>
      </c>
      <c r="CI59">
        <v>0</v>
      </c>
      <c r="CJ59">
        <v>3</v>
      </c>
      <c r="CK59">
        <v>0</v>
      </c>
      <c r="CL59">
        <v>30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0</v>
      </c>
      <c r="EP59">
        <v>3</v>
      </c>
      <c r="EQ59">
        <v>165</v>
      </c>
    </row>
    <row r="60" spans="1:147" hidden="1" x14ac:dyDescent="0.2">
      <c r="A60" s="556"/>
      <c r="B60" s="556"/>
      <c r="C60" s="557" t="s">
        <v>420</v>
      </c>
      <c r="D60" s="562"/>
      <c r="E60" s="562"/>
      <c r="F60" s="562"/>
      <c r="G60" s="562"/>
      <c r="H60" s="562"/>
      <c r="I60" s="562"/>
      <c r="J60" s="562"/>
      <c r="K60" s="562"/>
    </row>
    <row r="61" spans="1:147" hidden="1" x14ac:dyDescent="0.2">
      <c r="A61" s="556"/>
      <c r="B61" s="556"/>
      <c r="C61" s="557" t="s">
        <v>1047</v>
      </c>
      <c r="D61" s="562"/>
      <c r="E61" s="562"/>
      <c r="F61" s="562"/>
      <c r="G61" s="562"/>
      <c r="H61" s="562"/>
      <c r="I61" s="562"/>
      <c r="J61" s="562"/>
      <c r="K61" s="562"/>
    </row>
    <row r="62" spans="1:147" hidden="1" x14ac:dyDescent="0.2">
      <c r="A62" s="556"/>
      <c r="B62" s="556">
        <v>1</v>
      </c>
      <c r="C62" s="557" t="s">
        <v>989</v>
      </c>
      <c r="D62" s="562"/>
      <c r="E62" s="562"/>
      <c r="F62" s="562"/>
      <c r="G62" s="562"/>
      <c r="H62" s="562"/>
      <c r="I62" s="562"/>
      <c r="J62" s="562"/>
      <c r="K62" s="562"/>
    </row>
    <row r="63" spans="1:147" hidden="1" x14ac:dyDescent="0.2">
      <c r="A63" s="556"/>
      <c r="B63" s="556"/>
      <c r="C63" s="557" t="s">
        <v>420</v>
      </c>
      <c r="D63" s="562"/>
      <c r="E63" s="562"/>
      <c r="F63" s="562"/>
      <c r="G63" s="562"/>
      <c r="H63" s="562"/>
      <c r="I63" s="562"/>
      <c r="J63" s="562"/>
      <c r="K63" s="562"/>
    </row>
    <row r="64" spans="1:147" hidden="1" x14ac:dyDescent="0.2">
      <c r="A64" s="556"/>
      <c r="B64" s="556"/>
      <c r="C64" s="557" t="s">
        <v>1047</v>
      </c>
      <c r="D64" s="562"/>
      <c r="E64" s="562"/>
      <c r="F64" s="562"/>
      <c r="G64" s="562"/>
      <c r="H64" s="562"/>
      <c r="I64" s="562"/>
      <c r="J64" s="562"/>
      <c r="K64" s="562"/>
    </row>
    <row r="65" spans="1:147" hidden="1" x14ac:dyDescent="0.2">
      <c r="A65" s="558" t="s">
        <v>1004</v>
      </c>
      <c r="B65" s="558"/>
      <c r="C65" s="559"/>
      <c r="D65" s="563"/>
      <c r="E65" s="563"/>
      <c r="F65" s="563"/>
      <c r="G65" s="563"/>
      <c r="H65" s="563"/>
      <c r="I65" s="563"/>
      <c r="J65" s="563"/>
      <c r="K65" s="563"/>
    </row>
    <row r="66" spans="1:147" hidden="1" x14ac:dyDescent="0.2">
      <c r="A66" s="558" t="s">
        <v>1005</v>
      </c>
      <c r="B66" s="558"/>
      <c r="C66" s="559"/>
      <c r="D66" s="563"/>
      <c r="E66" s="563"/>
      <c r="F66" s="563"/>
      <c r="G66" s="563"/>
      <c r="H66" s="563"/>
      <c r="I66" s="563"/>
      <c r="J66" s="563"/>
      <c r="K66" s="563"/>
    </row>
    <row r="67" spans="1:147" hidden="1" x14ac:dyDescent="0.2">
      <c r="A67" s="558" t="s">
        <v>1035</v>
      </c>
      <c r="B67" s="558"/>
      <c r="C67" s="559"/>
      <c r="D67" s="563"/>
      <c r="E67" s="563"/>
      <c r="F67" s="563"/>
      <c r="G67" s="563"/>
      <c r="H67" s="563"/>
      <c r="I67" s="563"/>
      <c r="J67" s="563"/>
      <c r="K67" s="563"/>
    </row>
    <row r="68" spans="1:147" x14ac:dyDescent="0.2">
      <c r="A68" s="556" t="s">
        <v>490</v>
      </c>
      <c r="B68" s="556">
        <v>2</v>
      </c>
      <c r="C68" s="557" t="s">
        <v>989</v>
      </c>
      <c r="D68" s="562"/>
      <c r="E68" s="562"/>
      <c r="F68" s="562"/>
      <c r="G68" s="562"/>
      <c r="H68" s="562"/>
      <c r="I68" s="562"/>
      <c r="J68" s="562"/>
      <c r="K68" s="562"/>
      <c r="L68">
        <v>0</v>
      </c>
      <c r="M68">
        <v>0</v>
      </c>
      <c r="N68">
        <v>0</v>
      </c>
      <c r="O68">
        <v>0</v>
      </c>
      <c r="P68">
        <v>3</v>
      </c>
      <c r="Q68">
        <v>6</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6</v>
      </c>
      <c r="AP68">
        <v>0</v>
      </c>
      <c r="AQ68">
        <v>0</v>
      </c>
      <c r="AR68">
        <v>0</v>
      </c>
      <c r="AS68">
        <v>0</v>
      </c>
      <c r="AT68">
        <v>0</v>
      </c>
      <c r="AU68">
        <v>0</v>
      </c>
      <c r="AV68">
        <v>0</v>
      </c>
      <c r="AW68">
        <v>0</v>
      </c>
      <c r="AX68">
        <v>0</v>
      </c>
      <c r="AY68">
        <v>0</v>
      </c>
      <c r="AZ68">
        <v>0</v>
      </c>
      <c r="BA68">
        <v>0</v>
      </c>
      <c r="BB68">
        <v>54</v>
      </c>
      <c r="BC68">
        <v>0</v>
      </c>
      <c r="BD68">
        <v>0</v>
      </c>
      <c r="BE68">
        <v>0</v>
      </c>
      <c r="BF68">
        <v>0</v>
      </c>
      <c r="BG68">
        <v>0</v>
      </c>
      <c r="BH68">
        <v>0</v>
      </c>
      <c r="BI68">
        <v>0</v>
      </c>
      <c r="BJ68">
        <v>0</v>
      </c>
      <c r="BK68">
        <v>0</v>
      </c>
      <c r="BL68">
        <v>0</v>
      </c>
      <c r="BM68">
        <v>0</v>
      </c>
      <c r="BN68">
        <v>0</v>
      </c>
      <c r="BO68">
        <v>0</v>
      </c>
      <c r="BP68">
        <v>0</v>
      </c>
      <c r="BQ68">
        <v>0</v>
      </c>
      <c r="BR68">
        <v>0</v>
      </c>
      <c r="BS68">
        <v>24</v>
      </c>
      <c r="BT68">
        <v>0</v>
      </c>
      <c r="BU68">
        <v>0</v>
      </c>
      <c r="BV68">
        <v>9</v>
      </c>
      <c r="BW68">
        <v>0</v>
      </c>
      <c r="BX68">
        <v>0</v>
      </c>
      <c r="BY68">
        <v>0</v>
      </c>
      <c r="BZ68">
        <v>0</v>
      </c>
      <c r="CA68">
        <v>0</v>
      </c>
      <c r="CB68">
        <v>3</v>
      </c>
      <c r="CC68">
        <v>0</v>
      </c>
      <c r="CD68">
        <v>0</v>
      </c>
      <c r="CE68">
        <v>0</v>
      </c>
      <c r="CF68">
        <v>0</v>
      </c>
      <c r="CG68">
        <v>0</v>
      </c>
      <c r="CH68">
        <v>0</v>
      </c>
      <c r="CI68">
        <v>0</v>
      </c>
      <c r="CJ68">
        <v>0</v>
      </c>
      <c r="CK68">
        <v>0</v>
      </c>
      <c r="CL68">
        <v>27</v>
      </c>
      <c r="CM68">
        <v>0</v>
      </c>
      <c r="CN68">
        <v>0</v>
      </c>
      <c r="CO68">
        <v>15</v>
      </c>
      <c r="CP68">
        <v>0</v>
      </c>
      <c r="CQ68">
        <v>0</v>
      </c>
      <c r="CR68">
        <v>0</v>
      </c>
      <c r="CS68">
        <v>0</v>
      </c>
      <c r="CT68">
        <v>0</v>
      </c>
      <c r="CU68">
        <v>0</v>
      </c>
      <c r="CV68">
        <v>0</v>
      </c>
      <c r="CW68">
        <v>0</v>
      </c>
      <c r="CX68">
        <v>0</v>
      </c>
      <c r="CY68">
        <v>3</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0</v>
      </c>
      <c r="DZ68">
        <v>0</v>
      </c>
      <c r="EA68">
        <v>0</v>
      </c>
      <c r="EB68">
        <v>0</v>
      </c>
      <c r="EC68">
        <v>0</v>
      </c>
      <c r="ED68">
        <v>0</v>
      </c>
      <c r="EE68">
        <v>0</v>
      </c>
      <c r="EF68">
        <v>0</v>
      </c>
      <c r="EG68">
        <v>0</v>
      </c>
      <c r="EH68">
        <v>0</v>
      </c>
      <c r="EI68">
        <v>6</v>
      </c>
      <c r="EJ68">
        <v>0</v>
      </c>
      <c r="EK68">
        <v>0</v>
      </c>
      <c r="EL68">
        <v>0</v>
      </c>
      <c r="EM68">
        <v>0</v>
      </c>
      <c r="EN68">
        <v>0</v>
      </c>
      <c r="EO68">
        <v>0</v>
      </c>
      <c r="EP68">
        <v>0</v>
      </c>
      <c r="EQ68">
        <v>147</v>
      </c>
    </row>
    <row r="69" spans="1:147" hidden="1" x14ac:dyDescent="0.2">
      <c r="A69" s="556"/>
      <c r="B69" s="556"/>
      <c r="C69" s="557" t="s">
        <v>420</v>
      </c>
      <c r="D69" s="562"/>
      <c r="E69" s="562"/>
      <c r="F69" s="562"/>
      <c r="G69" s="562"/>
      <c r="H69" s="562"/>
      <c r="I69" s="562"/>
      <c r="J69" s="562"/>
      <c r="K69" s="562"/>
    </row>
    <row r="70" spans="1:147" hidden="1" x14ac:dyDescent="0.2">
      <c r="A70" s="556"/>
      <c r="B70" s="556"/>
      <c r="C70" s="557" t="s">
        <v>1047</v>
      </c>
      <c r="D70" s="562"/>
      <c r="E70" s="562"/>
      <c r="F70" s="562"/>
      <c r="G70" s="562"/>
      <c r="H70" s="562"/>
      <c r="I70" s="562"/>
      <c r="J70" s="562"/>
      <c r="K70" s="562"/>
    </row>
    <row r="71" spans="1:147" hidden="1" x14ac:dyDescent="0.2">
      <c r="A71" s="556"/>
      <c r="B71" s="556">
        <v>1</v>
      </c>
      <c r="C71" s="557" t="s">
        <v>989</v>
      </c>
      <c r="D71" s="562"/>
      <c r="E71" s="562"/>
      <c r="F71" s="562"/>
      <c r="G71" s="562"/>
      <c r="H71" s="562"/>
      <c r="I71" s="562"/>
      <c r="J71" s="562"/>
      <c r="K71" s="562"/>
    </row>
    <row r="72" spans="1:147" hidden="1" x14ac:dyDescent="0.2">
      <c r="A72" s="556"/>
      <c r="B72" s="556"/>
      <c r="C72" s="557" t="s">
        <v>420</v>
      </c>
      <c r="D72" s="562"/>
      <c r="E72" s="562"/>
      <c r="F72" s="562"/>
      <c r="G72" s="562"/>
      <c r="H72" s="562"/>
      <c r="I72" s="562"/>
      <c r="J72" s="562"/>
      <c r="K72" s="562"/>
    </row>
    <row r="73" spans="1:147" hidden="1" x14ac:dyDescent="0.2">
      <c r="A73" s="556"/>
      <c r="B73" s="556"/>
      <c r="C73" s="557" t="s">
        <v>1047</v>
      </c>
      <c r="D73" s="562"/>
      <c r="E73" s="562"/>
      <c r="F73" s="562"/>
      <c r="G73" s="562"/>
      <c r="H73" s="562"/>
      <c r="I73" s="562"/>
      <c r="J73" s="562"/>
      <c r="K73" s="562"/>
    </row>
    <row r="74" spans="1:147" hidden="1" x14ac:dyDescent="0.2">
      <c r="A74" s="558" t="s">
        <v>1006</v>
      </c>
      <c r="B74" s="558"/>
      <c r="C74" s="559"/>
      <c r="D74" s="563"/>
      <c r="E74" s="563"/>
      <c r="F74" s="563"/>
      <c r="G74" s="563"/>
      <c r="H74" s="563"/>
      <c r="I74" s="563"/>
      <c r="J74" s="563"/>
      <c r="K74" s="563"/>
    </row>
    <row r="75" spans="1:147" hidden="1" x14ac:dyDescent="0.2">
      <c r="A75" s="558" t="s">
        <v>1007</v>
      </c>
      <c r="B75" s="558"/>
      <c r="C75" s="559"/>
      <c r="D75" s="563"/>
      <c r="E75" s="563"/>
      <c r="F75" s="563"/>
      <c r="G75" s="563"/>
      <c r="H75" s="563"/>
      <c r="I75" s="563"/>
      <c r="J75" s="563"/>
      <c r="K75" s="563"/>
    </row>
    <row r="76" spans="1:147" hidden="1" x14ac:dyDescent="0.2">
      <c r="A76" s="558" t="s">
        <v>1036</v>
      </c>
      <c r="B76" s="558"/>
      <c r="C76" s="559"/>
      <c r="D76" s="563"/>
      <c r="E76" s="563"/>
      <c r="F76" s="563"/>
      <c r="G76" s="563"/>
      <c r="H76" s="563"/>
      <c r="I76" s="563"/>
      <c r="J76" s="563"/>
      <c r="K76" s="563"/>
    </row>
    <row r="77" spans="1:147" x14ac:dyDescent="0.2">
      <c r="A77" s="556" t="s">
        <v>491</v>
      </c>
      <c r="B77" s="556">
        <v>2</v>
      </c>
      <c r="C77" s="557" t="s">
        <v>989</v>
      </c>
      <c r="D77" s="562"/>
      <c r="E77" s="562"/>
      <c r="F77" s="562"/>
      <c r="G77" s="562"/>
      <c r="H77" s="562"/>
      <c r="I77" s="562"/>
      <c r="J77" s="562"/>
      <c r="K77" s="562"/>
      <c r="L77">
        <v>0</v>
      </c>
      <c r="M77">
        <v>0</v>
      </c>
      <c r="N77">
        <v>0</v>
      </c>
      <c r="O77">
        <v>0</v>
      </c>
      <c r="P77">
        <v>9</v>
      </c>
      <c r="Q77">
        <v>11</v>
      </c>
      <c r="R77">
        <v>0</v>
      </c>
      <c r="S77">
        <v>0</v>
      </c>
      <c r="T77">
        <v>2</v>
      </c>
      <c r="U77">
        <v>0</v>
      </c>
      <c r="V77">
        <v>0</v>
      </c>
      <c r="W77">
        <v>0</v>
      </c>
      <c r="X77">
        <v>0</v>
      </c>
      <c r="Y77">
        <v>0</v>
      </c>
      <c r="Z77">
        <v>3</v>
      </c>
      <c r="AA77">
        <v>0</v>
      </c>
      <c r="AB77">
        <v>9</v>
      </c>
      <c r="AC77">
        <v>3</v>
      </c>
      <c r="AD77">
        <v>0</v>
      </c>
      <c r="AE77">
        <v>0</v>
      </c>
      <c r="AF77">
        <v>0</v>
      </c>
      <c r="AG77">
        <v>0</v>
      </c>
      <c r="AH77">
        <v>15</v>
      </c>
      <c r="AI77">
        <v>33</v>
      </c>
      <c r="AJ77">
        <v>0</v>
      </c>
      <c r="AK77">
        <v>0</v>
      </c>
      <c r="AL77">
        <v>0</v>
      </c>
      <c r="AM77">
        <v>0</v>
      </c>
      <c r="AN77">
        <v>0</v>
      </c>
      <c r="AO77">
        <v>0</v>
      </c>
      <c r="AP77">
        <v>0</v>
      </c>
      <c r="AQ77">
        <v>0</v>
      </c>
      <c r="AR77">
        <v>0</v>
      </c>
      <c r="AS77">
        <v>3</v>
      </c>
      <c r="AT77">
        <v>27</v>
      </c>
      <c r="AU77">
        <v>6</v>
      </c>
      <c r="AV77">
        <v>0</v>
      </c>
      <c r="AW77">
        <v>0</v>
      </c>
      <c r="AX77">
        <v>0</v>
      </c>
      <c r="AY77">
        <v>0</v>
      </c>
      <c r="AZ77">
        <v>0</v>
      </c>
      <c r="BA77">
        <v>0</v>
      </c>
      <c r="BB77">
        <v>12</v>
      </c>
      <c r="BC77">
        <v>0</v>
      </c>
      <c r="BD77">
        <v>0</v>
      </c>
      <c r="BE77">
        <v>0</v>
      </c>
      <c r="BF77">
        <v>0</v>
      </c>
      <c r="BG77">
        <v>0</v>
      </c>
      <c r="BH77">
        <v>0</v>
      </c>
      <c r="BI77">
        <v>3</v>
      </c>
      <c r="BJ77">
        <v>0</v>
      </c>
      <c r="BK77">
        <v>6</v>
      </c>
      <c r="BL77">
        <v>3</v>
      </c>
      <c r="BM77">
        <v>0</v>
      </c>
      <c r="BN77">
        <v>21</v>
      </c>
      <c r="BO77">
        <v>0</v>
      </c>
      <c r="BP77">
        <v>0</v>
      </c>
      <c r="BQ77">
        <v>0</v>
      </c>
      <c r="BR77">
        <v>42</v>
      </c>
      <c r="BS77">
        <v>0</v>
      </c>
      <c r="BT77">
        <v>0</v>
      </c>
      <c r="BU77">
        <v>0</v>
      </c>
      <c r="BV77">
        <v>24</v>
      </c>
      <c r="BW77">
        <v>0</v>
      </c>
      <c r="BX77">
        <v>0</v>
      </c>
      <c r="BY77">
        <v>0</v>
      </c>
      <c r="BZ77">
        <v>48</v>
      </c>
      <c r="CA77">
        <v>3</v>
      </c>
      <c r="CB77">
        <v>27</v>
      </c>
      <c r="CC77">
        <v>0</v>
      </c>
      <c r="CD77">
        <v>0</v>
      </c>
      <c r="CE77">
        <v>3</v>
      </c>
      <c r="CF77">
        <v>6</v>
      </c>
      <c r="CG77">
        <v>9</v>
      </c>
      <c r="CH77">
        <v>42</v>
      </c>
      <c r="CI77">
        <v>6</v>
      </c>
      <c r="CJ77">
        <v>0</v>
      </c>
      <c r="CK77">
        <v>0</v>
      </c>
      <c r="CL77">
        <v>0</v>
      </c>
      <c r="CM77">
        <v>0</v>
      </c>
      <c r="CN77">
        <v>0</v>
      </c>
      <c r="CO77">
        <v>57</v>
      </c>
      <c r="CP77">
        <v>0</v>
      </c>
      <c r="CQ77">
        <v>0</v>
      </c>
      <c r="CR77">
        <v>0</v>
      </c>
      <c r="CS77">
        <v>0</v>
      </c>
      <c r="CT77">
        <v>3</v>
      </c>
      <c r="CU77">
        <v>0</v>
      </c>
      <c r="CV77">
        <v>0</v>
      </c>
      <c r="CW77">
        <v>0</v>
      </c>
      <c r="CX77">
        <v>3</v>
      </c>
      <c r="CY77">
        <v>9</v>
      </c>
      <c r="CZ77">
        <v>0</v>
      </c>
      <c r="DA77">
        <v>0</v>
      </c>
      <c r="DB77">
        <v>0</v>
      </c>
      <c r="DC77">
        <v>0</v>
      </c>
      <c r="DD77">
        <v>15</v>
      </c>
      <c r="DE77">
        <v>0</v>
      </c>
      <c r="DF77">
        <v>0</v>
      </c>
      <c r="DG77">
        <v>0</v>
      </c>
      <c r="DH77">
        <v>0</v>
      </c>
      <c r="DI77">
        <v>0</v>
      </c>
      <c r="DJ77">
        <v>0</v>
      </c>
      <c r="DK77">
        <v>12</v>
      </c>
      <c r="DL77">
        <v>12</v>
      </c>
      <c r="DM77">
        <v>0</v>
      </c>
      <c r="DN77">
        <v>0</v>
      </c>
      <c r="DO77">
        <v>0</v>
      </c>
      <c r="DP77">
        <v>0</v>
      </c>
      <c r="DQ77">
        <v>0</v>
      </c>
      <c r="DR77">
        <v>0</v>
      </c>
      <c r="DS77">
        <v>0</v>
      </c>
      <c r="DT77">
        <v>0</v>
      </c>
      <c r="DU77">
        <v>0</v>
      </c>
      <c r="DV77">
        <v>0</v>
      </c>
      <c r="DW77">
        <v>3</v>
      </c>
      <c r="DX77">
        <v>0</v>
      </c>
      <c r="DY77">
        <v>0</v>
      </c>
      <c r="DZ77">
        <v>3</v>
      </c>
      <c r="EA77">
        <v>0</v>
      </c>
      <c r="EB77">
        <v>0</v>
      </c>
      <c r="EC77">
        <v>0</v>
      </c>
      <c r="ED77">
        <v>0</v>
      </c>
      <c r="EE77">
        <v>0</v>
      </c>
      <c r="EF77">
        <v>0</v>
      </c>
      <c r="EG77">
        <v>0</v>
      </c>
      <c r="EH77">
        <v>0</v>
      </c>
      <c r="EI77">
        <v>0</v>
      </c>
      <c r="EJ77">
        <v>0</v>
      </c>
      <c r="EK77">
        <v>0</v>
      </c>
      <c r="EL77">
        <v>0</v>
      </c>
      <c r="EM77">
        <v>0</v>
      </c>
      <c r="EN77">
        <v>0</v>
      </c>
      <c r="EO77">
        <v>0</v>
      </c>
      <c r="EP77">
        <v>0</v>
      </c>
      <c r="EQ77">
        <v>401</v>
      </c>
    </row>
    <row r="78" spans="1:147" hidden="1" x14ac:dyDescent="0.2">
      <c r="A78" s="556"/>
      <c r="B78" s="556"/>
      <c r="C78" s="557" t="s">
        <v>420</v>
      </c>
      <c r="D78" s="562"/>
      <c r="E78" s="562"/>
      <c r="F78" s="562"/>
      <c r="G78" s="562"/>
      <c r="H78" s="562"/>
      <c r="I78" s="562"/>
      <c r="J78" s="562"/>
      <c r="K78" s="562"/>
    </row>
    <row r="79" spans="1:147" hidden="1" x14ac:dyDescent="0.2">
      <c r="A79" s="556"/>
      <c r="B79" s="556"/>
      <c r="C79" s="557" t="s">
        <v>1047</v>
      </c>
      <c r="D79" s="562"/>
      <c r="E79" s="562"/>
      <c r="F79" s="562"/>
      <c r="G79" s="562"/>
      <c r="H79" s="562"/>
      <c r="I79" s="562"/>
      <c r="J79" s="562"/>
      <c r="K79" s="562"/>
    </row>
    <row r="80" spans="1:147" hidden="1" x14ac:dyDescent="0.2">
      <c r="A80" s="556"/>
      <c r="B80" s="556">
        <v>1</v>
      </c>
      <c r="C80" s="557" t="s">
        <v>989</v>
      </c>
      <c r="D80" s="562"/>
      <c r="E80" s="562"/>
      <c r="F80" s="562"/>
      <c r="G80" s="562"/>
      <c r="H80" s="562"/>
      <c r="I80" s="562"/>
      <c r="J80" s="562"/>
      <c r="K80" s="562"/>
    </row>
    <row r="81" spans="1:147" hidden="1" x14ac:dyDescent="0.2">
      <c r="A81" s="556"/>
      <c r="B81" s="556"/>
      <c r="C81" s="557" t="s">
        <v>420</v>
      </c>
      <c r="D81" s="562"/>
      <c r="E81" s="562"/>
      <c r="F81" s="562"/>
      <c r="G81" s="562"/>
      <c r="H81" s="562"/>
      <c r="I81" s="562"/>
      <c r="J81" s="562"/>
      <c r="K81" s="562"/>
    </row>
    <row r="82" spans="1:147" hidden="1" x14ac:dyDescent="0.2">
      <c r="A82" s="556"/>
      <c r="B82" s="556"/>
      <c r="C82" s="557" t="s">
        <v>1047</v>
      </c>
      <c r="D82" s="562"/>
      <c r="E82" s="562"/>
      <c r="F82" s="562"/>
      <c r="G82" s="562"/>
      <c r="H82" s="562"/>
      <c r="I82" s="562"/>
      <c r="J82" s="562"/>
      <c r="K82" s="562"/>
    </row>
    <row r="83" spans="1:147" hidden="1" x14ac:dyDescent="0.2">
      <c r="A83" s="558" t="s">
        <v>1008</v>
      </c>
      <c r="B83" s="558"/>
      <c r="C83" s="559"/>
      <c r="D83" s="563"/>
      <c r="E83" s="563"/>
      <c r="F83" s="563"/>
      <c r="G83" s="563"/>
      <c r="H83" s="563"/>
      <c r="I83" s="563"/>
      <c r="J83" s="563"/>
      <c r="K83" s="563"/>
    </row>
    <row r="84" spans="1:147" hidden="1" x14ac:dyDescent="0.2">
      <c r="A84" s="558" t="s">
        <v>1009</v>
      </c>
      <c r="B84" s="558"/>
      <c r="C84" s="559"/>
      <c r="D84" s="563"/>
      <c r="E84" s="563"/>
      <c r="F84" s="563"/>
      <c r="G84" s="563"/>
      <c r="H84" s="563"/>
      <c r="I84" s="563"/>
      <c r="J84" s="563"/>
      <c r="K84" s="563"/>
    </row>
    <row r="85" spans="1:147" hidden="1" x14ac:dyDescent="0.2">
      <c r="A85" s="558" t="s">
        <v>1037</v>
      </c>
      <c r="B85" s="558"/>
      <c r="C85" s="559"/>
      <c r="D85" s="563"/>
      <c r="E85" s="563"/>
      <c r="F85" s="563"/>
      <c r="G85" s="563"/>
      <c r="H85" s="563"/>
      <c r="I85" s="563"/>
      <c r="J85" s="563"/>
      <c r="K85" s="563"/>
    </row>
    <row r="86" spans="1:147" x14ac:dyDescent="0.2">
      <c r="A86" s="556" t="s">
        <v>363</v>
      </c>
      <c r="B86" s="556">
        <v>2</v>
      </c>
      <c r="C86" s="557" t="s">
        <v>989</v>
      </c>
      <c r="D86" s="562"/>
      <c r="E86" s="562"/>
      <c r="F86" s="562"/>
      <c r="G86" s="562"/>
      <c r="H86" s="562"/>
      <c r="I86" s="562"/>
      <c r="J86" s="562"/>
      <c r="K86" s="562"/>
      <c r="L86">
        <v>0</v>
      </c>
      <c r="M86">
        <v>0</v>
      </c>
      <c r="N86">
        <v>0</v>
      </c>
      <c r="O86">
        <v>3</v>
      </c>
      <c r="P86">
        <v>0</v>
      </c>
      <c r="Q86">
        <v>0</v>
      </c>
      <c r="R86">
        <v>0</v>
      </c>
      <c r="S86">
        <v>0</v>
      </c>
      <c r="T86">
        <v>51</v>
      </c>
      <c r="U86">
        <v>0</v>
      </c>
      <c r="V86">
        <v>0</v>
      </c>
      <c r="W86">
        <v>0</v>
      </c>
      <c r="X86">
        <v>0</v>
      </c>
      <c r="Y86">
        <v>0</v>
      </c>
      <c r="Z86">
        <v>0</v>
      </c>
      <c r="AA86">
        <v>3</v>
      </c>
      <c r="AB86">
        <v>0</v>
      </c>
      <c r="AC86">
        <v>0</v>
      </c>
      <c r="AD86">
        <v>0</v>
      </c>
      <c r="AE86">
        <v>0</v>
      </c>
      <c r="AF86">
        <v>0</v>
      </c>
      <c r="AG86">
        <v>0</v>
      </c>
      <c r="AH86">
        <v>9</v>
      </c>
      <c r="AI86">
        <v>0</v>
      </c>
      <c r="AJ86">
        <v>0</v>
      </c>
      <c r="AK86">
        <v>0</v>
      </c>
      <c r="AL86">
        <v>0</v>
      </c>
      <c r="AM86">
        <v>0</v>
      </c>
      <c r="AN86">
        <v>0</v>
      </c>
      <c r="AO86">
        <v>0</v>
      </c>
      <c r="AP86">
        <v>0</v>
      </c>
      <c r="AQ86">
        <v>0</v>
      </c>
      <c r="AR86">
        <v>6</v>
      </c>
      <c r="AS86">
        <v>0</v>
      </c>
      <c r="AT86">
        <v>0</v>
      </c>
      <c r="AU86">
        <v>0</v>
      </c>
      <c r="AV86">
        <v>21</v>
      </c>
      <c r="AW86">
        <v>0</v>
      </c>
      <c r="AX86">
        <v>24</v>
      </c>
      <c r="AY86">
        <v>0</v>
      </c>
      <c r="AZ86">
        <v>0</v>
      </c>
      <c r="BA86">
        <v>0</v>
      </c>
      <c r="BB86">
        <v>21</v>
      </c>
      <c r="BC86">
        <v>0</v>
      </c>
      <c r="BD86">
        <v>0</v>
      </c>
      <c r="BE86">
        <v>0</v>
      </c>
      <c r="BF86">
        <v>3</v>
      </c>
      <c r="BG86">
        <v>3</v>
      </c>
      <c r="BH86">
        <v>3</v>
      </c>
      <c r="BI86">
        <v>0</v>
      </c>
      <c r="BJ86">
        <v>9</v>
      </c>
      <c r="BK86">
        <v>12</v>
      </c>
      <c r="BL86">
        <v>0</v>
      </c>
      <c r="BM86">
        <v>3</v>
      </c>
      <c r="BN86">
        <v>0</v>
      </c>
      <c r="BO86">
        <v>0</v>
      </c>
      <c r="BP86">
        <v>0</v>
      </c>
      <c r="BQ86">
        <v>0</v>
      </c>
      <c r="BR86">
        <v>0</v>
      </c>
      <c r="BS86">
        <v>6</v>
      </c>
      <c r="BT86">
        <v>12</v>
      </c>
      <c r="BU86">
        <v>0</v>
      </c>
      <c r="BV86">
        <v>24</v>
      </c>
      <c r="BW86">
        <v>6</v>
      </c>
      <c r="BX86">
        <v>0</v>
      </c>
      <c r="BY86">
        <v>0</v>
      </c>
      <c r="BZ86">
        <v>0</v>
      </c>
      <c r="CA86">
        <v>0</v>
      </c>
      <c r="CB86">
        <v>0</v>
      </c>
      <c r="CC86">
        <v>3</v>
      </c>
      <c r="CD86">
        <v>0</v>
      </c>
      <c r="CE86">
        <v>9</v>
      </c>
      <c r="CF86">
        <v>0</v>
      </c>
      <c r="CG86">
        <v>6</v>
      </c>
      <c r="CH86">
        <v>0</v>
      </c>
      <c r="CI86">
        <v>0</v>
      </c>
      <c r="CJ86">
        <v>12</v>
      </c>
      <c r="CK86">
        <v>6</v>
      </c>
      <c r="CL86">
        <v>30</v>
      </c>
      <c r="CM86">
        <v>0</v>
      </c>
      <c r="CN86">
        <v>0</v>
      </c>
      <c r="CO86">
        <v>0</v>
      </c>
      <c r="CP86">
        <v>9</v>
      </c>
      <c r="CQ86">
        <v>0</v>
      </c>
      <c r="CR86">
        <v>0</v>
      </c>
      <c r="CS86">
        <v>0</v>
      </c>
      <c r="CT86">
        <v>0</v>
      </c>
      <c r="CU86">
        <v>0</v>
      </c>
      <c r="CV86">
        <v>3</v>
      </c>
      <c r="CW86">
        <v>0</v>
      </c>
      <c r="CX86">
        <v>0</v>
      </c>
      <c r="CY86">
        <v>0</v>
      </c>
      <c r="CZ86">
        <v>0</v>
      </c>
      <c r="DA86">
        <v>0</v>
      </c>
      <c r="DB86">
        <v>0</v>
      </c>
      <c r="DC86">
        <v>0</v>
      </c>
      <c r="DD86">
        <v>0</v>
      </c>
      <c r="DE86">
        <v>3</v>
      </c>
      <c r="DF86">
        <v>0</v>
      </c>
      <c r="DG86">
        <v>0</v>
      </c>
      <c r="DH86">
        <v>0</v>
      </c>
      <c r="DI86">
        <v>0</v>
      </c>
      <c r="DJ86">
        <v>0</v>
      </c>
      <c r="DK86">
        <v>0</v>
      </c>
      <c r="DL86">
        <v>0</v>
      </c>
      <c r="DM86">
        <v>0</v>
      </c>
      <c r="DN86">
        <v>0</v>
      </c>
      <c r="DO86">
        <v>0</v>
      </c>
      <c r="DP86">
        <v>0</v>
      </c>
      <c r="DQ86">
        <v>0</v>
      </c>
      <c r="DR86">
        <v>0</v>
      </c>
      <c r="DS86">
        <v>0</v>
      </c>
      <c r="DT86">
        <v>0</v>
      </c>
      <c r="DU86">
        <v>0</v>
      </c>
      <c r="DV86">
        <v>0</v>
      </c>
      <c r="DW86">
        <v>0</v>
      </c>
      <c r="DX86">
        <v>3</v>
      </c>
      <c r="DY86">
        <v>0</v>
      </c>
      <c r="DZ86">
        <v>0</v>
      </c>
      <c r="EA86">
        <v>0</v>
      </c>
      <c r="EB86">
        <v>0</v>
      </c>
      <c r="EC86">
        <v>0</v>
      </c>
      <c r="ED86">
        <v>18</v>
      </c>
      <c r="EE86">
        <v>3</v>
      </c>
      <c r="EF86">
        <v>0</v>
      </c>
      <c r="EG86">
        <v>0</v>
      </c>
      <c r="EH86">
        <v>0</v>
      </c>
      <c r="EI86">
        <v>0</v>
      </c>
      <c r="EJ86">
        <v>0</v>
      </c>
      <c r="EK86">
        <v>6</v>
      </c>
      <c r="EL86">
        <v>0</v>
      </c>
      <c r="EM86">
        <v>3</v>
      </c>
      <c r="EN86">
        <v>0</v>
      </c>
      <c r="EO86">
        <v>0</v>
      </c>
      <c r="EP86">
        <v>6</v>
      </c>
      <c r="EQ86">
        <v>285</v>
      </c>
    </row>
    <row r="87" spans="1:147" hidden="1" x14ac:dyDescent="0.2">
      <c r="A87" s="556"/>
      <c r="B87" s="556"/>
      <c r="C87" s="557" t="s">
        <v>420</v>
      </c>
      <c r="D87" s="562"/>
      <c r="E87" s="562"/>
      <c r="F87" s="562"/>
      <c r="G87" s="562"/>
      <c r="H87" s="562"/>
      <c r="I87" s="562"/>
      <c r="J87" s="562"/>
      <c r="K87" s="562"/>
    </row>
    <row r="88" spans="1:147" hidden="1" x14ac:dyDescent="0.2">
      <c r="A88" s="556"/>
      <c r="B88" s="556"/>
      <c r="C88" s="557" t="s">
        <v>1047</v>
      </c>
      <c r="D88" s="562"/>
      <c r="E88" s="562"/>
      <c r="F88" s="562"/>
      <c r="G88" s="562"/>
      <c r="H88" s="562"/>
      <c r="I88" s="562"/>
      <c r="J88" s="562"/>
      <c r="K88" s="562"/>
    </row>
    <row r="89" spans="1:147" hidden="1" x14ac:dyDescent="0.2">
      <c r="A89" s="556"/>
      <c r="B89" s="556">
        <v>1</v>
      </c>
      <c r="C89" s="557" t="s">
        <v>989</v>
      </c>
      <c r="D89" s="562"/>
      <c r="E89" s="562"/>
      <c r="F89" s="562"/>
      <c r="G89" s="562"/>
      <c r="H89" s="562"/>
      <c r="I89" s="562"/>
      <c r="J89" s="562"/>
      <c r="K89" s="562"/>
    </row>
    <row r="90" spans="1:147" hidden="1" x14ac:dyDescent="0.2">
      <c r="A90" s="556"/>
      <c r="B90" s="556"/>
      <c r="C90" s="557" t="s">
        <v>420</v>
      </c>
      <c r="D90" s="562"/>
      <c r="E90" s="562"/>
      <c r="F90" s="562"/>
      <c r="G90" s="562"/>
      <c r="H90" s="562"/>
      <c r="I90" s="562"/>
      <c r="J90" s="562"/>
      <c r="K90" s="562"/>
    </row>
    <row r="91" spans="1:147" hidden="1" x14ac:dyDescent="0.2">
      <c r="A91" s="556"/>
      <c r="B91" s="556"/>
      <c r="C91" s="557" t="s">
        <v>1047</v>
      </c>
      <c r="D91" s="562"/>
      <c r="E91" s="562"/>
      <c r="F91" s="562"/>
      <c r="G91" s="562"/>
      <c r="H91" s="562"/>
      <c r="I91" s="562"/>
      <c r="J91" s="562"/>
      <c r="K91" s="562"/>
    </row>
    <row r="92" spans="1:147" hidden="1" x14ac:dyDescent="0.2">
      <c r="A92" s="558" t="s">
        <v>1010</v>
      </c>
      <c r="B92" s="558"/>
      <c r="C92" s="559"/>
      <c r="D92" s="563"/>
      <c r="E92" s="563"/>
      <c r="F92" s="563"/>
      <c r="G92" s="563"/>
      <c r="H92" s="563"/>
      <c r="I92" s="563"/>
      <c r="J92" s="563"/>
      <c r="K92" s="563"/>
    </row>
    <row r="93" spans="1:147" hidden="1" x14ac:dyDescent="0.2">
      <c r="A93" s="558" t="s">
        <v>1011</v>
      </c>
      <c r="B93" s="558"/>
      <c r="C93" s="559"/>
      <c r="D93" s="563"/>
      <c r="E93" s="563"/>
      <c r="F93" s="563"/>
      <c r="G93" s="563"/>
      <c r="H93" s="563"/>
      <c r="I93" s="563"/>
      <c r="J93" s="563"/>
      <c r="K93" s="563"/>
    </row>
    <row r="94" spans="1:147" hidden="1" x14ac:dyDescent="0.2">
      <c r="A94" s="558" t="s">
        <v>1038</v>
      </c>
      <c r="B94" s="558"/>
      <c r="C94" s="559"/>
      <c r="D94" s="563"/>
      <c r="E94" s="563"/>
      <c r="F94" s="563"/>
      <c r="G94" s="563"/>
      <c r="H94" s="563"/>
      <c r="I94" s="563"/>
      <c r="J94" s="563"/>
      <c r="K94" s="563"/>
    </row>
    <row r="95" spans="1:147" x14ac:dyDescent="0.2">
      <c r="A95" s="556" t="s">
        <v>368</v>
      </c>
      <c r="B95" s="556">
        <v>2</v>
      </c>
      <c r="C95" s="557" t="s">
        <v>989</v>
      </c>
      <c r="D95" s="562"/>
      <c r="E95" s="562"/>
      <c r="F95" s="562"/>
      <c r="G95" s="562"/>
      <c r="H95" s="562"/>
      <c r="I95" s="562"/>
      <c r="J95" s="562"/>
      <c r="K95" s="562"/>
      <c r="L95">
        <v>3</v>
      </c>
      <c r="M95">
        <v>0</v>
      </c>
      <c r="N95">
        <v>0</v>
      </c>
      <c r="O95">
        <v>15</v>
      </c>
      <c r="P95">
        <v>0</v>
      </c>
      <c r="Q95">
        <v>0</v>
      </c>
      <c r="R95">
        <v>0</v>
      </c>
      <c r="S95">
        <v>0</v>
      </c>
      <c r="T95">
        <v>51</v>
      </c>
      <c r="U95">
        <v>0</v>
      </c>
      <c r="V95">
        <v>0</v>
      </c>
      <c r="W95">
        <v>0</v>
      </c>
      <c r="X95">
        <v>0</v>
      </c>
      <c r="Y95">
        <v>0</v>
      </c>
      <c r="Z95">
        <v>0</v>
      </c>
      <c r="AA95">
        <v>0</v>
      </c>
      <c r="AB95">
        <v>0</v>
      </c>
      <c r="AC95">
        <v>0</v>
      </c>
      <c r="AD95">
        <v>0</v>
      </c>
      <c r="AE95">
        <v>0</v>
      </c>
      <c r="AF95">
        <v>0</v>
      </c>
      <c r="AG95">
        <v>3</v>
      </c>
      <c r="AH95">
        <v>0</v>
      </c>
      <c r="AI95">
        <v>0</v>
      </c>
      <c r="AJ95">
        <v>0</v>
      </c>
      <c r="AK95">
        <v>0</v>
      </c>
      <c r="AL95">
        <v>3</v>
      </c>
      <c r="AM95">
        <v>0</v>
      </c>
      <c r="AN95">
        <v>0</v>
      </c>
      <c r="AO95">
        <v>0</v>
      </c>
      <c r="AP95">
        <v>0</v>
      </c>
      <c r="AQ95">
        <v>0</v>
      </c>
      <c r="AR95">
        <v>0</v>
      </c>
      <c r="AS95">
        <v>0</v>
      </c>
      <c r="AT95">
        <v>0</v>
      </c>
      <c r="AU95">
        <v>0</v>
      </c>
      <c r="AV95">
        <v>0</v>
      </c>
      <c r="AW95">
        <v>0</v>
      </c>
      <c r="AX95">
        <v>6</v>
      </c>
      <c r="AY95">
        <v>0</v>
      </c>
      <c r="AZ95">
        <v>0</v>
      </c>
      <c r="BA95">
        <v>0</v>
      </c>
      <c r="BB95">
        <v>0</v>
      </c>
      <c r="BC95">
        <v>0</v>
      </c>
      <c r="BD95">
        <v>0</v>
      </c>
      <c r="BE95">
        <v>3</v>
      </c>
      <c r="BF95">
        <v>3</v>
      </c>
      <c r="BG95">
        <v>0</v>
      </c>
      <c r="BH95">
        <v>0</v>
      </c>
      <c r="BI95">
        <v>0</v>
      </c>
      <c r="BJ95">
        <v>0</v>
      </c>
      <c r="BK95">
        <v>9</v>
      </c>
      <c r="BL95">
        <v>0</v>
      </c>
      <c r="BM95">
        <v>3</v>
      </c>
      <c r="BN95">
        <v>2</v>
      </c>
      <c r="BO95">
        <v>0</v>
      </c>
      <c r="BP95">
        <v>0</v>
      </c>
      <c r="BQ95">
        <v>0</v>
      </c>
      <c r="BR95">
        <v>0</v>
      </c>
      <c r="BS95">
        <v>0</v>
      </c>
      <c r="BT95">
        <v>0</v>
      </c>
      <c r="BU95">
        <v>0</v>
      </c>
      <c r="BV95">
        <v>24</v>
      </c>
      <c r="BW95">
        <v>0</v>
      </c>
      <c r="BX95">
        <v>0</v>
      </c>
      <c r="BY95">
        <v>0</v>
      </c>
      <c r="BZ95">
        <v>3</v>
      </c>
      <c r="CA95">
        <v>0</v>
      </c>
      <c r="CB95">
        <v>0</v>
      </c>
      <c r="CC95">
        <v>3</v>
      </c>
      <c r="CD95">
        <v>0</v>
      </c>
      <c r="CE95">
        <v>0</v>
      </c>
      <c r="CF95">
        <v>0</v>
      </c>
      <c r="CG95">
        <v>3</v>
      </c>
      <c r="CH95">
        <v>0</v>
      </c>
      <c r="CI95">
        <v>0</v>
      </c>
      <c r="CJ95">
        <v>0</v>
      </c>
      <c r="CK95">
        <v>0</v>
      </c>
      <c r="CL95">
        <v>54</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3</v>
      </c>
      <c r="DY95">
        <v>0</v>
      </c>
      <c r="DZ95">
        <v>0</v>
      </c>
      <c r="EA95">
        <v>0</v>
      </c>
      <c r="EB95">
        <v>0</v>
      </c>
      <c r="EC95">
        <v>0</v>
      </c>
      <c r="ED95">
        <v>15</v>
      </c>
      <c r="EE95">
        <v>3</v>
      </c>
      <c r="EF95">
        <v>0</v>
      </c>
      <c r="EG95">
        <v>0</v>
      </c>
      <c r="EH95">
        <v>0</v>
      </c>
      <c r="EI95">
        <v>0</v>
      </c>
      <c r="EJ95">
        <v>0</v>
      </c>
      <c r="EK95">
        <v>0</v>
      </c>
      <c r="EL95">
        <v>0</v>
      </c>
      <c r="EM95">
        <v>0</v>
      </c>
      <c r="EN95">
        <v>0</v>
      </c>
      <c r="EO95">
        <v>0</v>
      </c>
      <c r="EP95">
        <v>24</v>
      </c>
      <c r="EQ95">
        <v>189</v>
      </c>
    </row>
    <row r="96" spans="1:147" hidden="1" x14ac:dyDescent="0.2">
      <c r="A96" s="556"/>
      <c r="B96" s="556"/>
      <c r="C96" s="557" t="s">
        <v>420</v>
      </c>
      <c r="D96" s="562"/>
      <c r="E96" s="562"/>
      <c r="F96" s="562"/>
      <c r="G96" s="562"/>
      <c r="H96" s="562"/>
      <c r="I96" s="562"/>
      <c r="J96" s="562"/>
      <c r="K96" s="562"/>
    </row>
    <row r="97" spans="1:147" hidden="1" x14ac:dyDescent="0.2">
      <c r="A97" s="556"/>
      <c r="B97" s="556"/>
      <c r="C97" s="557" t="s">
        <v>1047</v>
      </c>
      <c r="D97" s="562"/>
      <c r="E97" s="562"/>
      <c r="F97" s="562"/>
      <c r="G97" s="562"/>
      <c r="H97" s="562"/>
      <c r="I97" s="562"/>
      <c r="J97" s="562"/>
      <c r="K97" s="562"/>
    </row>
    <row r="98" spans="1:147" hidden="1" x14ac:dyDescent="0.2">
      <c r="A98" s="556"/>
      <c r="B98" s="556">
        <v>1</v>
      </c>
      <c r="C98" s="557" t="s">
        <v>989</v>
      </c>
      <c r="D98" s="562"/>
      <c r="E98" s="562"/>
      <c r="F98" s="562"/>
      <c r="G98" s="562"/>
      <c r="H98" s="562"/>
      <c r="I98" s="562"/>
      <c r="J98" s="562"/>
      <c r="K98" s="562"/>
    </row>
    <row r="99" spans="1:147" hidden="1" x14ac:dyDescent="0.2">
      <c r="A99" s="556"/>
      <c r="B99" s="556"/>
      <c r="C99" s="557" t="s">
        <v>420</v>
      </c>
      <c r="D99" s="562"/>
      <c r="E99" s="562"/>
      <c r="F99" s="562"/>
      <c r="G99" s="562"/>
      <c r="H99" s="562"/>
      <c r="I99" s="562"/>
      <c r="J99" s="562"/>
      <c r="K99" s="562"/>
    </row>
    <row r="100" spans="1:147" hidden="1" x14ac:dyDescent="0.2">
      <c r="A100" s="556"/>
      <c r="B100" s="556"/>
      <c r="C100" s="557" t="s">
        <v>1047</v>
      </c>
      <c r="D100" s="562"/>
      <c r="E100" s="562"/>
      <c r="F100" s="562"/>
      <c r="G100" s="562"/>
      <c r="H100" s="562"/>
      <c r="I100" s="562"/>
      <c r="J100" s="562"/>
      <c r="K100" s="562"/>
    </row>
    <row r="101" spans="1:147" hidden="1" x14ac:dyDescent="0.2">
      <c r="A101" s="558" t="s">
        <v>1012</v>
      </c>
      <c r="B101" s="558"/>
      <c r="C101" s="559"/>
      <c r="D101" s="563"/>
      <c r="E101" s="563"/>
      <c r="F101" s="563"/>
      <c r="G101" s="563"/>
      <c r="H101" s="563"/>
      <c r="I101" s="563"/>
      <c r="J101" s="563"/>
      <c r="K101" s="563"/>
    </row>
    <row r="102" spans="1:147" hidden="1" x14ac:dyDescent="0.2">
      <c r="A102" s="558" t="s">
        <v>1013</v>
      </c>
      <c r="B102" s="558"/>
      <c r="C102" s="559"/>
      <c r="D102" s="563"/>
      <c r="E102" s="563"/>
      <c r="F102" s="563"/>
      <c r="G102" s="563"/>
      <c r="H102" s="563"/>
      <c r="I102" s="563"/>
      <c r="J102" s="563"/>
      <c r="K102" s="563"/>
    </row>
    <row r="103" spans="1:147" hidden="1" x14ac:dyDescent="0.2">
      <c r="A103" s="558" t="s">
        <v>1039</v>
      </c>
      <c r="B103" s="558"/>
      <c r="C103" s="559"/>
      <c r="D103" s="563"/>
      <c r="E103" s="563"/>
      <c r="F103" s="563"/>
      <c r="G103" s="563"/>
      <c r="H103" s="563"/>
      <c r="I103" s="563"/>
      <c r="J103" s="563"/>
      <c r="K103" s="563"/>
    </row>
    <row r="104" spans="1:147" x14ac:dyDescent="0.2">
      <c r="A104" s="556" t="s">
        <v>287</v>
      </c>
      <c r="B104" s="556">
        <v>2</v>
      </c>
      <c r="C104" s="557" t="s">
        <v>989</v>
      </c>
      <c r="D104" s="562"/>
      <c r="E104" s="562"/>
      <c r="F104" s="562"/>
      <c r="G104" s="562"/>
      <c r="H104" s="562"/>
      <c r="I104" s="562"/>
      <c r="J104" s="562"/>
      <c r="K104" s="562"/>
      <c r="L104">
        <v>0</v>
      </c>
      <c r="M104">
        <v>0</v>
      </c>
      <c r="N104">
        <v>0</v>
      </c>
      <c r="O104">
        <v>57</v>
      </c>
      <c r="P104">
        <v>0</v>
      </c>
      <c r="Q104">
        <v>15</v>
      </c>
      <c r="R104">
        <v>0</v>
      </c>
      <c r="S104">
        <v>18</v>
      </c>
      <c r="T104">
        <v>2</v>
      </c>
      <c r="U104">
        <v>15</v>
      </c>
      <c r="V104">
        <v>26</v>
      </c>
      <c r="W104">
        <v>0</v>
      </c>
      <c r="X104">
        <v>0</v>
      </c>
      <c r="Y104">
        <v>0</v>
      </c>
      <c r="Z104">
        <v>0</v>
      </c>
      <c r="AA104">
        <v>0</v>
      </c>
      <c r="AB104">
        <v>0</v>
      </c>
      <c r="AC104">
        <v>0</v>
      </c>
      <c r="AD104">
        <v>3</v>
      </c>
      <c r="AE104">
        <v>12</v>
      </c>
      <c r="AF104">
        <v>9</v>
      </c>
      <c r="AG104">
        <v>0</v>
      </c>
      <c r="AH104">
        <v>0</v>
      </c>
      <c r="AI104">
        <v>0</v>
      </c>
      <c r="AJ104">
        <v>0</v>
      </c>
      <c r="AK104">
        <v>0</v>
      </c>
      <c r="AL104">
        <v>0</v>
      </c>
      <c r="AM104">
        <v>0</v>
      </c>
      <c r="AN104">
        <v>0</v>
      </c>
      <c r="AO104">
        <v>53</v>
      </c>
      <c r="AP104">
        <v>0</v>
      </c>
      <c r="AQ104">
        <v>0</v>
      </c>
      <c r="AR104">
        <v>0</v>
      </c>
      <c r="AS104">
        <v>0</v>
      </c>
      <c r="AT104">
        <v>0</v>
      </c>
      <c r="AU104">
        <v>0</v>
      </c>
      <c r="AV104">
        <v>0</v>
      </c>
      <c r="AW104">
        <v>27</v>
      </c>
      <c r="AX104">
        <v>0</v>
      </c>
      <c r="AY104">
        <v>0</v>
      </c>
      <c r="AZ104">
        <v>0</v>
      </c>
      <c r="BA104">
        <v>0</v>
      </c>
      <c r="BB104">
        <v>6</v>
      </c>
      <c r="BC104">
        <v>3</v>
      </c>
      <c r="BD104">
        <v>0</v>
      </c>
      <c r="BE104">
        <v>33</v>
      </c>
      <c r="BF104">
        <v>0</v>
      </c>
      <c r="BG104">
        <v>0</v>
      </c>
      <c r="BH104">
        <v>0</v>
      </c>
      <c r="BI104">
        <v>0</v>
      </c>
      <c r="BJ104">
        <v>0</v>
      </c>
      <c r="BK104">
        <v>0</v>
      </c>
      <c r="BL104">
        <v>0</v>
      </c>
      <c r="BM104">
        <v>0</v>
      </c>
      <c r="BN104">
        <v>0</v>
      </c>
      <c r="BO104">
        <v>0</v>
      </c>
      <c r="BP104">
        <v>0</v>
      </c>
      <c r="BQ104">
        <v>0</v>
      </c>
      <c r="BR104">
        <v>0</v>
      </c>
      <c r="BS104">
        <v>0</v>
      </c>
      <c r="BT104">
        <v>3</v>
      </c>
      <c r="BU104">
        <v>15</v>
      </c>
      <c r="BV104">
        <v>18</v>
      </c>
      <c r="BW104">
        <v>0</v>
      </c>
      <c r="BX104">
        <v>0</v>
      </c>
      <c r="BY104">
        <v>0</v>
      </c>
      <c r="BZ104">
        <v>0</v>
      </c>
      <c r="CA104">
        <v>0</v>
      </c>
      <c r="CB104">
        <v>0</v>
      </c>
      <c r="CC104">
        <v>0</v>
      </c>
      <c r="CD104">
        <v>0</v>
      </c>
      <c r="CE104">
        <v>0</v>
      </c>
      <c r="CF104">
        <v>0</v>
      </c>
      <c r="CG104">
        <v>0</v>
      </c>
      <c r="CH104">
        <v>0</v>
      </c>
      <c r="CI104">
        <v>0</v>
      </c>
      <c r="CJ104">
        <v>51</v>
      </c>
      <c r="CK104">
        <v>17</v>
      </c>
      <c r="CL104">
        <v>30</v>
      </c>
      <c r="CM104">
        <v>0</v>
      </c>
      <c r="CN104">
        <v>0</v>
      </c>
      <c r="CO104">
        <v>0</v>
      </c>
      <c r="CP104">
        <v>0</v>
      </c>
      <c r="CQ104">
        <v>0</v>
      </c>
      <c r="CR104">
        <v>48</v>
      </c>
      <c r="CS104">
        <v>21</v>
      </c>
      <c r="CT104">
        <v>0</v>
      </c>
      <c r="CU104">
        <v>0</v>
      </c>
      <c r="CV104">
        <v>0</v>
      </c>
      <c r="CW104">
        <v>0</v>
      </c>
      <c r="CX104">
        <v>0</v>
      </c>
      <c r="CY104">
        <v>0</v>
      </c>
      <c r="CZ104">
        <v>0</v>
      </c>
      <c r="DA104">
        <v>0</v>
      </c>
      <c r="DB104">
        <v>0</v>
      </c>
      <c r="DC104">
        <v>0</v>
      </c>
      <c r="DD104">
        <v>0</v>
      </c>
      <c r="DE104">
        <v>0</v>
      </c>
      <c r="DF104">
        <v>0</v>
      </c>
      <c r="DG104">
        <v>0</v>
      </c>
      <c r="DH104">
        <v>0</v>
      </c>
      <c r="DI104">
        <v>24</v>
      </c>
      <c r="DJ104">
        <v>0</v>
      </c>
      <c r="DK104">
        <v>0</v>
      </c>
      <c r="DL104">
        <v>0</v>
      </c>
      <c r="DM104">
        <v>0</v>
      </c>
      <c r="DN104">
        <v>0</v>
      </c>
      <c r="DO104">
        <v>0</v>
      </c>
      <c r="DP104">
        <v>0</v>
      </c>
      <c r="DQ104">
        <v>0</v>
      </c>
      <c r="DR104">
        <v>0</v>
      </c>
      <c r="DS104">
        <v>0</v>
      </c>
      <c r="DT104">
        <v>0</v>
      </c>
      <c r="DU104">
        <v>0</v>
      </c>
      <c r="DV104">
        <v>0</v>
      </c>
      <c r="DW104">
        <v>0</v>
      </c>
      <c r="DX104">
        <v>0</v>
      </c>
      <c r="DY104">
        <v>12</v>
      </c>
      <c r="DZ104">
        <v>0</v>
      </c>
      <c r="EA104">
        <v>0</v>
      </c>
      <c r="EB104">
        <v>0</v>
      </c>
      <c r="EC104">
        <v>6</v>
      </c>
      <c r="ED104">
        <v>0</v>
      </c>
      <c r="EE104">
        <v>27</v>
      </c>
      <c r="EF104">
        <v>0</v>
      </c>
      <c r="EG104">
        <v>21</v>
      </c>
      <c r="EH104">
        <v>0</v>
      </c>
      <c r="EI104">
        <v>0</v>
      </c>
      <c r="EJ104">
        <v>0</v>
      </c>
      <c r="EK104">
        <v>0</v>
      </c>
      <c r="EL104">
        <v>0</v>
      </c>
      <c r="EM104">
        <v>36</v>
      </c>
      <c r="EN104">
        <v>26</v>
      </c>
      <c r="EO104">
        <v>0</v>
      </c>
      <c r="EP104">
        <v>30</v>
      </c>
      <c r="EQ104">
        <v>613</v>
      </c>
    </row>
    <row r="105" spans="1:147" hidden="1" x14ac:dyDescent="0.2">
      <c r="A105" s="556"/>
      <c r="B105" s="556"/>
      <c r="C105" s="557" t="s">
        <v>420</v>
      </c>
      <c r="D105" s="562"/>
      <c r="E105" s="562"/>
      <c r="F105" s="562"/>
      <c r="G105" s="562"/>
      <c r="H105" s="562"/>
      <c r="I105" s="562"/>
      <c r="J105" s="562"/>
      <c r="K105" s="562"/>
    </row>
    <row r="106" spans="1:147" hidden="1" x14ac:dyDescent="0.2">
      <c r="A106" s="556"/>
      <c r="B106" s="556"/>
      <c r="C106" s="557" t="s">
        <v>1047</v>
      </c>
      <c r="D106" s="562"/>
      <c r="E106" s="562"/>
      <c r="F106" s="562"/>
      <c r="G106" s="562"/>
      <c r="H106" s="562"/>
      <c r="I106" s="562"/>
      <c r="J106" s="562"/>
      <c r="K106" s="562"/>
    </row>
    <row r="107" spans="1:147" hidden="1" x14ac:dyDescent="0.2">
      <c r="A107" s="556"/>
      <c r="B107" s="556">
        <v>1</v>
      </c>
      <c r="C107" s="557" t="s">
        <v>989</v>
      </c>
      <c r="D107" s="562"/>
      <c r="E107" s="562"/>
      <c r="F107" s="562"/>
      <c r="G107" s="562"/>
      <c r="H107" s="562"/>
      <c r="I107" s="562"/>
      <c r="J107" s="562"/>
      <c r="K107" s="562"/>
    </row>
    <row r="108" spans="1:147" hidden="1" x14ac:dyDescent="0.2">
      <c r="A108" s="556"/>
      <c r="B108" s="556"/>
      <c r="C108" s="557" t="s">
        <v>420</v>
      </c>
      <c r="D108" s="562"/>
      <c r="E108" s="562"/>
      <c r="F108" s="562"/>
      <c r="G108" s="562"/>
      <c r="H108" s="562"/>
      <c r="I108" s="562"/>
      <c r="J108" s="562"/>
      <c r="K108" s="562"/>
    </row>
    <row r="109" spans="1:147" hidden="1" x14ac:dyDescent="0.2">
      <c r="A109" s="556"/>
      <c r="B109" s="556"/>
      <c r="C109" s="557" t="s">
        <v>1047</v>
      </c>
      <c r="D109" s="562"/>
      <c r="E109" s="562"/>
      <c r="F109" s="562"/>
      <c r="G109" s="562"/>
      <c r="H109" s="562"/>
      <c r="I109" s="562"/>
      <c r="J109" s="562"/>
      <c r="K109" s="562"/>
    </row>
    <row r="110" spans="1:147" hidden="1" x14ac:dyDescent="0.2">
      <c r="A110" s="558" t="s">
        <v>1014</v>
      </c>
      <c r="B110" s="558"/>
      <c r="C110" s="559"/>
      <c r="D110" s="563"/>
      <c r="E110" s="563"/>
      <c r="F110" s="563"/>
      <c r="G110" s="563"/>
      <c r="H110" s="563"/>
      <c r="I110" s="563"/>
      <c r="J110" s="563"/>
      <c r="K110" s="563"/>
    </row>
    <row r="111" spans="1:147" hidden="1" x14ac:dyDescent="0.2">
      <c r="A111" s="558" t="s">
        <v>1015</v>
      </c>
      <c r="B111" s="558"/>
      <c r="C111" s="559"/>
      <c r="D111" s="563"/>
      <c r="E111" s="563"/>
      <c r="F111" s="563"/>
      <c r="G111" s="563"/>
      <c r="H111" s="563"/>
      <c r="I111" s="563"/>
      <c r="J111" s="563"/>
      <c r="K111" s="563"/>
    </row>
    <row r="112" spans="1:147" hidden="1" x14ac:dyDescent="0.2">
      <c r="A112" s="558" t="s">
        <v>1040</v>
      </c>
      <c r="B112" s="558"/>
      <c r="C112" s="559"/>
      <c r="D112" s="563"/>
      <c r="E112" s="563"/>
      <c r="F112" s="563"/>
      <c r="G112" s="563"/>
      <c r="H112" s="563"/>
      <c r="I112" s="563"/>
      <c r="J112" s="563"/>
      <c r="K112" s="563"/>
    </row>
    <row r="113" spans="1:147" x14ac:dyDescent="0.2">
      <c r="A113" s="556" t="s">
        <v>283</v>
      </c>
      <c r="B113" s="556">
        <v>2</v>
      </c>
      <c r="C113" s="557" t="s">
        <v>989</v>
      </c>
      <c r="D113" s="562"/>
      <c r="E113" s="562"/>
      <c r="F113" s="562"/>
      <c r="G113" s="562"/>
      <c r="H113" s="562"/>
      <c r="I113" s="562"/>
      <c r="J113" s="562"/>
      <c r="K113" s="562"/>
      <c r="L113">
        <v>0</v>
      </c>
      <c r="M113">
        <v>0</v>
      </c>
      <c r="N113">
        <v>0</v>
      </c>
      <c r="O113">
        <v>9</v>
      </c>
      <c r="P113">
        <v>0</v>
      </c>
      <c r="Q113">
        <v>0</v>
      </c>
      <c r="R113">
        <v>0</v>
      </c>
      <c r="S113">
        <v>0</v>
      </c>
      <c r="T113">
        <v>45</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3</v>
      </c>
      <c r="AO113">
        <v>0</v>
      </c>
      <c r="AP113">
        <v>0</v>
      </c>
      <c r="AQ113">
        <v>0</v>
      </c>
      <c r="AR113">
        <v>0</v>
      </c>
      <c r="AS113">
        <v>0</v>
      </c>
      <c r="AT113">
        <v>0</v>
      </c>
      <c r="AU113">
        <v>0</v>
      </c>
      <c r="AV113">
        <v>3</v>
      </c>
      <c r="AW113">
        <v>0</v>
      </c>
      <c r="AX113">
        <v>0</v>
      </c>
      <c r="AY113">
        <v>0</v>
      </c>
      <c r="AZ113">
        <v>0</v>
      </c>
      <c r="BA113">
        <v>0</v>
      </c>
      <c r="BB113">
        <v>6</v>
      </c>
      <c r="BC113">
        <v>0</v>
      </c>
      <c r="BD113">
        <v>0</v>
      </c>
      <c r="BE113">
        <v>0</v>
      </c>
      <c r="BF113">
        <v>0</v>
      </c>
      <c r="BG113">
        <v>0</v>
      </c>
      <c r="BH113">
        <v>3</v>
      </c>
      <c r="BI113">
        <v>0</v>
      </c>
      <c r="BJ113">
        <v>12</v>
      </c>
      <c r="BK113">
        <v>0</v>
      </c>
      <c r="BL113">
        <v>3</v>
      </c>
      <c r="BM113">
        <v>3</v>
      </c>
      <c r="BN113">
        <v>0</v>
      </c>
      <c r="BO113">
        <v>0</v>
      </c>
      <c r="BP113">
        <v>0</v>
      </c>
      <c r="BQ113">
        <v>0</v>
      </c>
      <c r="BR113">
        <v>0</v>
      </c>
      <c r="BS113">
        <v>0</v>
      </c>
      <c r="BT113">
        <v>9</v>
      </c>
      <c r="BU113">
        <v>0</v>
      </c>
      <c r="BV113">
        <v>21</v>
      </c>
      <c r="BW113">
        <v>3</v>
      </c>
      <c r="BX113">
        <v>0</v>
      </c>
      <c r="BY113">
        <v>0</v>
      </c>
      <c r="BZ113">
        <v>0</v>
      </c>
      <c r="CA113">
        <v>0</v>
      </c>
      <c r="CB113">
        <v>0</v>
      </c>
      <c r="CC113">
        <v>0</v>
      </c>
      <c r="CD113">
        <v>0</v>
      </c>
      <c r="CE113">
        <v>0</v>
      </c>
      <c r="CF113">
        <v>0</v>
      </c>
      <c r="CG113">
        <v>0</v>
      </c>
      <c r="CH113">
        <v>0</v>
      </c>
      <c r="CI113">
        <v>0</v>
      </c>
      <c r="CJ113">
        <v>3</v>
      </c>
      <c r="CK113">
        <v>0</v>
      </c>
      <c r="CL113">
        <v>39</v>
      </c>
      <c r="CM113">
        <v>0</v>
      </c>
      <c r="CN113">
        <v>0</v>
      </c>
      <c r="CO113">
        <v>0</v>
      </c>
      <c r="CP113">
        <v>0</v>
      </c>
      <c r="CQ113">
        <v>0</v>
      </c>
      <c r="CR113">
        <v>0</v>
      </c>
      <c r="CS113">
        <v>0</v>
      </c>
      <c r="CT113">
        <v>0</v>
      </c>
      <c r="CU113">
        <v>0</v>
      </c>
      <c r="CV113">
        <v>0</v>
      </c>
      <c r="CW113">
        <v>0</v>
      </c>
      <c r="CX113">
        <v>0</v>
      </c>
      <c r="CY113">
        <v>0</v>
      </c>
      <c r="CZ113">
        <v>0</v>
      </c>
      <c r="DA113">
        <v>3</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9</v>
      </c>
      <c r="EE113">
        <v>0</v>
      </c>
      <c r="EF113">
        <v>0</v>
      </c>
      <c r="EG113">
        <v>0</v>
      </c>
      <c r="EH113">
        <v>0</v>
      </c>
      <c r="EI113">
        <v>0</v>
      </c>
      <c r="EJ113">
        <v>0</v>
      </c>
      <c r="EK113">
        <v>0</v>
      </c>
      <c r="EL113">
        <v>0</v>
      </c>
      <c r="EM113">
        <v>0</v>
      </c>
      <c r="EN113">
        <v>0</v>
      </c>
      <c r="EO113">
        <v>0</v>
      </c>
      <c r="EP113">
        <v>18</v>
      </c>
      <c r="EQ113">
        <v>162</v>
      </c>
    </row>
    <row r="114" spans="1:147" hidden="1" x14ac:dyDescent="0.2">
      <c r="A114" s="556"/>
      <c r="B114" s="556"/>
      <c r="C114" s="557" t="s">
        <v>420</v>
      </c>
      <c r="D114" s="562"/>
      <c r="E114" s="562"/>
      <c r="F114" s="562"/>
      <c r="G114" s="562"/>
      <c r="H114" s="562"/>
      <c r="I114" s="562"/>
      <c r="J114" s="562"/>
      <c r="K114" s="562"/>
    </row>
    <row r="115" spans="1:147" hidden="1" x14ac:dyDescent="0.2">
      <c r="A115" s="556"/>
      <c r="B115" s="556"/>
      <c r="C115" s="557" t="s">
        <v>1047</v>
      </c>
      <c r="D115" s="562"/>
      <c r="E115" s="562"/>
      <c r="F115" s="562"/>
      <c r="G115" s="562"/>
      <c r="H115" s="562"/>
      <c r="I115" s="562"/>
      <c r="J115" s="562"/>
      <c r="K115" s="562"/>
    </row>
    <row r="116" spans="1:147" hidden="1" x14ac:dyDescent="0.2">
      <c r="A116" s="556"/>
      <c r="B116" s="556">
        <v>1</v>
      </c>
      <c r="C116" s="557" t="s">
        <v>989</v>
      </c>
      <c r="D116" s="562"/>
      <c r="E116" s="562"/>
      <c r="F116" s="562"/>
      <c r="G116" s="562"/>
      <c r="H116" s="562"/>
      <c r="I116" s="562"/>
      <c r="J116" s="562"/>
      <c r="K116" s="562"/>
    </row>
    <row r="117" spans="1:147" hidden="1" x14ac:dyDescent="0.2">
      <c r="A117" s="556"/>
      <c r="B117" s="556"/>
      <c r="C117" s="557" t="s">
        <v>420</v>
      </c>
      <c r="D117" s="562"/>
      <c r="E117" s="562"/>
      <c r="F117" s="562"/>
      <c r="G117" s="562"/>
      <c r="H117" s="562"/>
      <c r="I117" s="562"/>
      <c r="J117" s="562"/>
      <c r="K117" s="562"/>
    </row>
    <row r="118" spans="1:147" hidden="1" x14ac:dyDescent="0.2">
      <c r="A118" s="556"/>
      <c r="B118" s="556"/>
      <c r="C118" s="557" t="s">
        <v>1047</v>
      </c>
      <c r="D118" s="562"/>
      <c r="E118" s="562"/>
      <c r="F118" s="562"/>
      <c r="G118" s="562"/>
      <c r="H118" s="562"/>
      <c r="I118" s="562"/>
      <c r="J118" s="562"/>
      <c r="K118" s="562"/>
    </row>
    <row r="119" spans="1:147" hidden="1" x14ac:dyDescent="0.2">
      <c r="A119" s="558" t="s">
        <v>1016</v>
      </c>
      <c r="B119" s="558"/>
      <c r="C119" s="559"/>
      <c r="D119" s="563"/>
      <c r="E119" s="563"/>
      <c r="F119" s="563"/>
      <c r="G119" s="563"/>
      <c r="H119" s="563"/>
      <c r="I119" s="563"/>
      <c r="J119" s="563"/>
      <c r="K119" s="563"/>
    </row>
    <row r="120" spans="1:147" hidden="1" x14ac:dyDescent="0.2">
      <c r="A120" s="558" t="s">
        <v>1017</v>
      </c>
      <c r="B120" s="558"/>
      <c r="C120" s="559"/>
      <c r="D120" s="563"/>
      <c r="E120" s="563"/>
      <c r="F120" s="563"/>
      <c r="G120" s="563"/>
      <c r="H120" s="563"/>
      <c r="I120" s="563"/>
      <c r="J120" s="563"/>
      <c r="K120" s="563"/>
    </row>
    <row r="121" spans="1:147" hidden="1" x14ac:dyDescent="0.2">
      <c r="A121" s="558" t="s">
        <v>1041</v>
      </c>
      <c r="B121" s="558"/>
      <c r="C121" s="559"/>
      <c r="D121" s="563"/>
      <c r="E121" s="563"/>
      <c r="F121" s="563"/>
      <c r="G121" s="563"/>
      <c r="H121" s="563"/>
      <c r="I121" s="563"/>
      <c r="J121" s="563"/>
      <c r="K121" s="563"/>
    </row>
    <row r="122" spans="1:147" x14ac:dyDescent="0.2">
      <c r="A122" s="556" t="s">
        <v>320</v>
      </c>
      <c r="B122" s="556">
        <v>2</v>
      </c>
      <c r="C122" s="557" t="s">
        <v>989</v>
      </c>
      <c r="D122" s="562"/>
      <c r="E122" s="562"/>
      <c r="F122" s="562"/>
      <c r="G122" s="562"/>
      <c r="H122" s="562"/>
      <c r="I122" s="562"/>
      <c r="J122" s="562"/>
      <c r="K122" s="562"/>
      <c r="L122">
        <v>0</v>
      </c>
      <c r="M122">
        <v>0</v>
      </c>
      <c r="N122">
        <v>0</v>
      </c>
      <c r="O122">
        <v>54</v>
      </c>
      <c r="P122">
        <v>0</v>
      </c>
      <c r="Q122">
        <v>12</v>
      </c>
      <c r="R122">
        <v>3</v>
      </c>
      <c r="S122">
        <v>0</v>
      </c>
      <c r="T122">
        <v>15</v>
      </c>
      <c r="U122">
        <v>0</v>
      </c>
      <c r="V122">
        <v>0</v>
      </c>
      <c r="W122">
        <v>0</v>
      </c>
      <c r="X122">
        <v>0</v>
      </c>
      <c r="Y122">
        <v>0</v>
      </c>
      <c r="Z122">
        <v>0</v>
      </c>
      <c r="AA122">
        <v>6</v>
      </c>
      <c r="AB122">
        <v>0</v>
      </c>
      <c r="AC122">
        <v>0</v>
      </c>
      <c r="AD122">
        <v>0</v>
      </c>
      <c r="AE122">
        <v>21</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48</v>
      </c>
      <c r="AY122">
        <v>0</v>
      </c>
      <c r="AZ122">
        <v>9</v>
      </c>
      <c r="BA122">
        <v>0</v>
      </c>
      <c r="BB122">
        <v>45</v>
      </c>
      <c r="BC122">
        <v>0</v>
      </c>
      <c r="BD122">
        <v>0</v>
      </c>
      <c r="BE122">
        <v>12</v>
      </c>
      <c r="BF122">
        <v>24</v>
      </c>
      <c r="BG122">
        <v>0</v>
      </c>
      <c r="BH122">
        <v>0</v>
      </c>
      <c r="BI122">
        <v>0</v>
      </c>
      <c r="BJ122">
        <v>0</v>
      </c>
      <c r="BK122">
        <v>0</v>
      </c>
      <c r="BL122">
        <v>0</v>
      </c>
      <c r="BM122">
        <v>0</v>
      </c>
      <c r="BN122">
        <v>0</v>
      </c>
      <c r="BO122">
        <v>0</v>
      </c>
      <c r="BP122">
        <v>0</v>
      </c>
      <c r="BQ122">
        <v>0</v>
      </c>
      <c r="BR122">
        <v>0</v>
      </c>
      <c r="BS122">
        <v>24</v>
      </c>
      <c r="BT122">
        <v>30</v>
      </c>
      <c r="BU122">
        <v>0</v>
      </c>
      <c r="BV122">
        <v>32</v>
      </c>
      <c r="BW122">
        <v>45</v>
      </c>
      <c r="BX122">
        <v>0</v>
      </c>
      <c r="BY122">
        <v>0</v>
      </c>
      <c r="BZ122">
        <v>0</v>
      </c>
      <c r="CA122">
        <v>0</v>
      </c>
      <c r="CB122">
        <v>0</v>
      </c>
      <c r="CC122">
        <v>0</v>
      </c>
      <c r="CD122">
        <v>0</v>
      </c>
      <c r="CE122">
        <v>3</v>
      </c>
      <c r="CF122">
        <v>0</v>
      </c>
      <c r="CG122">
        <v>0</v>
      </c>
      <c r="CH122">
        <v>0</v>
      </c>
      <c r="CI122">
        <v>0</v>
      </c>
      <c r="CJ122">
        <v>30</v>
      </c>
      <c r="CK122">
        <v>0</v>
      </c>
      <c r="CL122">
        <v>24</v>
      </c>
      <c r="CM122">
        <v>0</v>
      </c>
      <c r="CN122">
        <v>0</v>
      </c>
      <c r="CO122">
        <v>0</v>
      </c>
      <c r="CP122">
        <v>0</v>
      </c>
      <c r="CQ122">
        <v>0</v>
      </c>
      <c r="CR122">
        <v>0</v>
      </c>
      <c r="CS122">
        <v>0</v>
      </c>
      <c r="CT122">
        <v>0</v>
      </c>
      <c r="CU122">
        <v>0</v>
      </c>
      <c r="CV122">
        <v>0</v>
      </c>
      <c r="CW122">
        <v>0</v>
      </c>
      <c r="CX122">
        <v>3</v>
      </c>
      <c r="CY122">
        <v>0</v>
      </c>
      <c r="CZ122">
        <v>0</v>
      </c>
      <c r="DA122">
        <v>0</v>
      </c>
      <c r="DB122">
        <v>12</v>
      </c>
      <c r="DC122">
        <v>0</v>
      </c>
      <c r="DD122">
        <v>0</v>
      </c>
      <c r="DE122">
        <v>33</v>
      </c>
      <c r="DF122">
        <v>0</v>
      </c>
      <c r="DG122">
        <v>0</v>
      </c>
      <c r="DH122">
        <v>0</v>
      </c>
      <c r="DI122">
        <v>21</v>
      </c>
      <c r="DJ122">
        <v>0</v>
      </c>
      <c r="DK122">
        <v>0</v>
      </c>
      <c r="DL122">
        <v>0</v>
      </c>
      <c r="DM122">
        <v>0</v>
      </c>
      <c r="DN122">
        <v>0</v>
      </c>
      <c r="DO122">
        <v>0</v>
      </c>
      <c r="DP122">
        <v>0</v>
      </c>
      <c r="DQ122">
        <v>0</v>
      </c>
      <c r="DR122">
        <v>6</v>
      </c>
      <c r="DS122">
        <v>0</v>
      </c>
      <c r="DT122">
        <v>0</v>
      </c>
      <c r="DU122">
        <v>0</v>
      </c>
      <c r="DV122">
        <v>0</v>
      </c>
      <c r="DW122">
        <v>0</v>
      </c>
      <c r="DX122">
        <v>0</v>
      </c>
      <c r="DY122">
        <v>6</v>
      </c>
      <c r="DZ122">
        <v>0</v>
      </c>
      <c r="EA122">
        <v>0</v>
      </c>
      <c r="EB122">
        <v>21</v>
      </c>
      <c r="EC122">
        <v>0</v>
      </c>
      <c r="ED122">
        <v>21</v>
      </c>
      <c r="EE122">
        <v>3</v>
      </c>
      <c r="EF122">
        <v>9</v>
      </c>
      <c r="EG122">
        <v>21</v>
      </c>
      <c r="EH122">
        <v>3</v>
      </c>
      <c r="EI122">
        <v>0</v>
      </c>
      <c r="EJ122">
        <v>3</v>
      </c>
      <c r="EK122">
        <v>0</v>
      </c>
      <c r="EL122">
        <v>0</v>
      </c>
      <c r="EM122">
        <v>0</v>
      </c>
      <c r="EN122">
        <v>0</v>
      </c>
      <c r="EO122">
        <v>6</v>
      </c>
      <c r="EP122">
        <v>42</v>
      </c>
      <c r="EQ122">
        <v>606</v>
      </c>
    </row>
    <row r="123" spans="1:147" hidden="1" x14ac:dyDescent="0.2">
      <c r="A123" s="556"/>
      <c r="B123" s="556"/>
      <c r="C123" s="557" t="s">
        <v>420</v>
      </c>
      <c r="D123" s="562"/>
      <c r="E123" s="562"/>
      <c r="F123" s="562"/>
      <c r="G123" s="562"/>
      <c r="H123" s="562"/>
      <c r="I123" s="562"/>
      <c r="J123" s="562"/>
      <c r="K123" s="562"/>
    </row>
    <row r="124" spans="1:147" hidden="1" x14ac:dyDescent="0.2">
      <c r="A124" s="556"/>
      <c r="B124" s="556"/>
      <c r="C124" s="557" t="s">
        <v>1047</v>
      </c>
      <c r="D124" s="562"/>
      <c r="E124" s="562"/>
      <c r="F124" s="562"/>
      <c r="G124" s="562"/>
      <c r="H124" s="562"/>
      <c r="I124" s="562"/>
      <c r="J124" s="562"/>
      <c r="K124" s="562"/>
    </row>
    <row r="125" spans="1:147" hidden="1" x14ac:dyDescent="0.2">
      <c r="A125" s="556"/>
      <c r="B125" s="556">
        <v>1</v>
      </c>
      <c r="C125" s="557" t="s">
        <v>989</v>
      </c>
      <c r="D125" s="562"/>
      <c r="E125" s="562"/>
      <c r="F125" s="562"/>
      <c r="G125" s="562"/>
      <c r="H125" s="562"/>
      <c r="I125" s="562"/>
      <c r="J125" s="562"/>
      <c r="K125" s="562"/>
    </row>
    <row r="126" spans="1:147" hidden="1" x14ac:dyDescent="0.2">
      <c r="A126" s="556"/>
      <c r="B126" s="556"/>
      <c r="C126" s="557" t="s">
        <v>420</v>
      </c>
      <c r="D126" s="562"/>
      <c r="E126" s="562"/>
      <c r="F126" s="562"/>
      <c r="G126" s="562"/>
      <c r="H126" s="562"/>
      <c r="I126" s="562"/>
      <c r="J126" s="562"/>
      <c r="K126" s="562"/>
    </row>
    <row r="127" spans="1:147" hidden="1" x14ac:dyDescent="0.2">
      <c r="A127" s="556"/>
      <c r="B127" s="556"/>
      <c r="C127" s="557" t="s">
        <v>1047</v>
      </c>
      <c r="D127" s="562"/>
      <c r="E127" s="562"/>
      <c r="F127" s="562"/>
      <c r="G127" s="562"/>
      <c r="H127" s="562"/>
      <c r="I127" s="562"/>
      <c r="J127" s="562"/>
      <c r="K127" s="562"/>
    </row>
    <row r="128" spans="1:147" hidden="1" x14ac:dyDescent="0.2">
      <c r="A128" s="558" t="s">
        <v>1018</v>
      </c>
      <c r="B128" s="558"/>
      <c r="C128" s="559"/>
      <c r="D128" s="563"/>
      <c r="E128" s="563"/>
      <c r="F128" s="563"/>
      <c r="G128" s="563"/>
      <c r="H128" s="563"/>
      <c r="I128" s="563"/>
      <c r="J128" s="563"/>
      <c r="K128" s="563"/>
    </row>
    <row r="129" spans="1:147" hidden="1" x14ac:dyDescent="0.2">
      <c r="A129" s="558" t="s">
        <v>1019</v>
      </c>
      <c r="B129" s="558"/>
      <c r="C129" s="559"/>
      <c r="D129" s="563"/>
      <c r="E129" s="563"/>
      <c r="F129" s="563"/>
      <c r="G129" s="563"/>
      <c r="H129" s="563"/>
      <c r="I129" s="563"/>
      <c r="J129" s="563"/>
      <c r="K129" s="563"/>
    </row>
    <row r="130" spans="1:147" hidden="1" x14ac:dyDescent="0.2">
      <c r="A130" s="558" t="s">
        <v>1042</v>
      </c>
      <c r="B130" s="558"/>
      <c r="C130" s="559"/>
      <c r="D130" s="563"/>
      <c r="E130" s="563"/>
      <c r="F130" s="563"/>
      <c r="G130" s="563"/>
      <c r="H130" s="563"/>
      <c r="I130" s="563"/>
      <c r="J130" s="563"/>
      <c r="K130" s="563"/>
    </row>
    <row r="131" spans="1:147" x14ac:dyDescent="0.2">
      <c r="A131" s="556" t="s">
        <v>326</v>
      </c>
      <c r="B131" s="556">
        <v>2</v>
      </c>
      <c r="C131" s="557" t="s">
        <v>989</v>
      </c>
      <c r="D131" s="562"/>
      <c r="E131" s="562"/>
      <c r="F131" s="562"/>
      <c r="G131" s="562"/>
      <c r="H131" s="562"/>
      <c r="I131" s="562"/>
      <c r="J131" s="562"/>
      <c r="K131" s="562"/>
      <c r="L131">
        <v>0</v>
      </c>
      <c r="M131">
        <v>0</v>
      </c>
      <c r="N131">
        <v>3</v>
      </c>
      <c r="O131">
        <v>60</v>
      </c>
      <c r="P131">
        <v>0</v>
      </c>
      <c r="Q131">
        <v>21</v>
      </c>
      <c r="R131">
        <v>0</v>
      </c>
      <c r="S131">
        <v>0</v>
      </c>
      <c r="T131">
        <v>39</v>
      </c>
      <c r="U131">
        <v>0</v>
      </c>
      <c r="V131">
        <v>0</v>
      </c>
      <c r="W131">
        <v>3</v>
      </c>
      <c r="X131">
        <v>6</v>
      </c>
      <c r="Y131">
        <v>12</v>
      </c>
      <c r="Z131">
        <v>0</v>
      </c>
      <c r="AA131">
        <v>24</v>
      </c>
      <c r="AB131">
        <v>0</v>
      </c>
      <c r="AC131">
        <v>0</v>
      </c>
      <c r="AD131">
        <v>0</v>
      </c>
      <c r="AE131">
        <v>36</v>
      </c>
      <c r="AF131">
        <v>0</v>
      </c>
      <c r="AG131">
        <v>0</v>
      </c>
      <c r="AH131">
        <v>0</v>
      </c>
      <c r="AI131">
        <v>0</v>
      </c>
      <c r="AJ131">
        <v>0</v>
      </c>
      <c r="AK131">
        <v>3</v>
      </c>
      <c r="AL131">
        <v>0</v>
      </c>
      <c r="AM131">
        <v>0</v>
      </c>
      <c r="AN131">
        <v>0</v>
      </c>
      <c r="AO131">
        <v>0</v>
      </c>
      <c r="AP131">
        <v>0</v>
      </c>
      <c r="AQ131">
        <v>39</v>
      </c>
      <c r="AR131">
        <v>0</v>
      </c>
      <c r="AS131">
        <v>0</v>
      </c>
      <c r="AT131">
        <v>0</v>
      </c>
      <c r="AU131">
        <v>0</v>
      </c>
      <c r="AV131">
        <v>0</v>
      </c>
      <c r="AW131">
        <v>0</v>
      </c>
      <c r="AX131">
        <v>24</v>
      </c>
      <c r="AY131">
        <v>0</v>
      </c>
      <c r="AZ131">
        <v>3</v>
      </c>
      <c r="BA131">
        <v>24</v>
      </c>
      <c r="BB131">
        <v>60</v>
      </c>
      <c r="BC131">
        <v>0</v>
      </c>
      <c r="BD131">
        <v>0</v>
      </c>
      <c r="BE131">
        <v>15</v>
      </c>
      <c r="BF131">
        <v>51</v>
      </c>
      <c r="BG131">
        <v>0</v>
      </c>
      <c r="BH131">
        <v>0</v>
      </c>
      <c r="BI131">
        <v>0</v>
      </c>
      <c r="BJ131">
        <v>0</v>
      </c>
      <c r="BK131">
        <v>0</v>
      </c>
      <c r="BL131">
        <v>0</v>
      </c>
      <c r="BM131">
        <v>0</v>
      </c>
      <c r="BN131">
        <v>0</v>
      </c>
      <c r="BO131">
        <v>0</v>
      </c>
      <c r="BP131">
        <v>0</v>
      </c>
      <c r="BQ131">
        <v>0</v>
      </c>
      <c r="BR131">
        <v>0</v>
      </c>
      <c r="BS131">
        <v>53</v>
      </c>
      <c r="BT131">
        <v>54</v>
      </c>
      <c r="BU131">
        <v>0</v>
      </c>
      <c r="BV131">
        <v>36</v>
      </c>
      <c r="BW131">
        <v>33</v>
      </c>
      <c r="BX131">
        <v>0</v>
      </c>
      <c r="BY131">
        <v>0</v>
      </c>
      <c r="BZ131">
        <v>0</v>
      </c>
      <c r="CA131">
        <v>0</v>
      </c>
      <c r="CB131">
        <v>0</v>
      </c>
      <c r="CC131">
        <v>0</v>
      </c>
      <c r="CD131">
        <v>0</v>
      </c>
      <c r="CE131">
        <v>21</v>
      </c>
      <c r="CF131">
        <v>0</v>
      </c>
      <c r="CG131">
        <v>18</v>
      </c>
      <c r="CH131">
        <v>0</v>
      </c>
      <c r="CI131">
        <v>0</v>
      </c>
      <c r="CJ131">
        <v>18</v>
      </c>
      <c r="CK131">
        <v>0</v>
      </c>
      <c r="CL131">
        <v>39</v>
      </c>
      <c r="CM131">
        <v>3</v>
      </c>
      <c r="CN131">
        <v>0</v>
      </c>
      <c r="CO131">
        <v>0</v>
      </c>
      <c r="CP131">
        <v>0</v>
      </c>
      <c r="CQ131">
        <v>21</v>
      </c>
      <c r="CR131">
        <v>0</v>
      </c>
      <c r="CS131">
        <v>0</v>
      </c>
      <c r="CT131">
        <v>0</v>
      </c>
      <c r="CU131">
        <v>0</v>
      </c>
      <c r="CV131">
        <v>0</v>
      </c>
      <c r="CW131">
        <v>0</v>
      </c>
      <c r="CX131">
        <v>3</v>
      </c>
      <c r="CY131">
        <v>0</v>
      </c>
      <c r="CZ131">
        <v>0</v>
      </c>
      <c r="DA131">
        <v>0</v>
      </c>
      <c r="DB131">
        <v>15</v>
      </c>
      <c r="DC131">
        <v>0</v>
      </c>
      <c r="DD131">
        <v>0</v>
      </c>
      <c r="DE131">
        <v>0</v>
      </c>
      <c r="DF131">
        <v>0</v>
      </c>
      <c r="DG131">
        <v>0</v>
      </c>
      <c r="DH131">
        <v>0</v>
      </c>
      <c r="DI131">
        <v>3</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48</v>
      </c>
      <c r="EC131">
        <v>0</v>
      </c>
      <c r="ED131">
        <v>0</v>
      </c>
      <c r="EE131">
        <v>0</v>
      </c>
      <c r="EF131">
        <v>9</v>
      </c>
      <c r="EG131">
        <v>9</v>
      </c>
      <c r="EH131">
        <v>0</v>
      </c>
      <c r="EI131">
        <v>0</v>
      </c>
      <c r="EJ131">
        <v>6</v>
      </c>
      <c r="EK131">
        <v>0</v>
      </c>
      <c r="EL131">
        <v>0</v>
      </c>
      <c r="EM131">
        <v>0</v>
      </c>
      <c r="EN131">
        <v>0</v>
      </c>
      <c r="EO131">
        <v>0</v>
      </c>
      <c r="EP131">
        <v>33</v>
      </c>
      <c r="EQ131">
        <v>818</v>
      </c>
    </row>
    <row r="132" spans="1:147" hidden="1" x14ac:dyDescent="0.2">
      <c r="A132" s="556"/>
      <c r="B132" s="556"/>
      <c r="C132" s="557" t="s">
        <v>420</v>
      </c>
      <c r="D132" s="562"/>
      <c r="E132" s="562"/>
      <c r="F132" s="562"/>
      <c r="G132" s="562"/>
      <c r="H132" s="562"/>
      <c r="I132" s="562"/>
      <c r="J132" s="562"/>
      <c r="K132" s="562"/>
    </row>
    <row r="133" spans="1:147" hidden="1" x14ac:dyDescent="0.2">
      <c r="A133" s="556"/>
      <c r="B133" s="556"/>
      <c r="C133" s="557" t="s">
        <v>1047</v>
      </c>
      <c r="D133" s="562"/>
      <c r="E133" s="562"/>
      <c r="F133" s="562"/>
      <c r="G133" s="562"/>
      <c r="H133" s="562"/>
      <c r="I133" s="562"/>
      <c r="J133" s="562"/>
      <c r="K133" s="562"/>
    </row>
    <row r="134" spans="1:147" hidden="1" x14ac:dyDescent="0.2">
      <c r="A134" s="556"/>
      <c r="B134" s="556">
        <v>1</v>
      </c>
      <c r="C134" s="557" t="s">
        <v>989</v>
      </c>
      <c r="D134" s="562"/>
      <c r="E134" s="562"/>
      <c r="F134" s="562"/>
      <c r="G134" s="562"/>
      <c r="H134" s="562"/>
      <c r="I134" s="562"/>
      <c r="J134" s="562"/>
      <c r="K134" s="562"/>
    </row>
    <row r="135" spans="1:147" hidden="1" x14ac:dyDescent="0.2">
      <c r="A135" s="556"/>
      <c r="B135" s="556"/>
      <c r="C135" s="557" t="s">
        <v>420</v>
      </c>
      <c r="D135" s="562"/>
      <c r="E135" s="562"/>
      <c r="F135" s="562"/>
      <c r="G135" s="562"/>
      <c r="H135" s="562"/>
      <c r="I135" s="562"/>
      <c r="J135" s="562"/>
      <c r="K135" s="562"/>
    </row>
    <row r="136" spans="1:147" hidden="1" x14ac:dyDescent="0.2">
      <c r="A136" s="556"/>
      <c r="B136" s="556"/>
      <c r="C136" s="557" t="s">
        <v>1047</v>
      </c>
      <c r="D136" s="562"/>
      <c r="E136" s="562"/>
      <c r="F136" s="562"/>
      <c r="G136" s="562"/>
      <c r="H136" s="562"/>
      <c r="I136" s="562"/>
      <c r="J136" s="562"/>
      <c r="K136" s="562"/>
    </row>
    <row r="137" spans="1:147" hidden="1" x14ac:dyDescent="0.2">
      <c r="A137" s="558" t="s">
        <v>1020</v>
      </c>
      <c r="B137" s="558"/>
      <c r="C137" s="559"/>
      <c r="D137" s="563"/>
      <c r="E137" s="563"/>
      <c r="F137" s="563"/>
      <c r="G137" s="563"/>
      <c r="H137" s="563"/>
      <c r="I137" s="563"/>
      <c r="J137" s="563"/>
      <c r="K137" s="563"/>
    </row>
    <row r="138" spans="1:147" hidden="1" x14ac:dyDescent="0.2">
      <c r="A138" s="558" t="s">
        <v>1021</v>
      </c>
      <c r="B138" s="558"/>
      <c r="C138" s="559"/>
      <c r="D138" s="563"/>
      <c r="E138" s="563"/>
      <c r="F138" s="563"/>
      <c r="G138" s="563"/>
      <c r="H138" s="563"/>
      <c r="I138" s="563"/>
      <c r="J138" s="563"/>
      <c r="K138" s="563"/>
    </row>
    <row r="139" spans="1:147" hidden="1" x14ac:dyDescent="0.2">
      <c r="A139" s="558" t="s">
        <v>1043</v>
      </c>
      <c r="B139" s="558"/>
      <c r="C139" s="559"/>
      <c r="D139" s="563"/>
      <c r="E139" s="563"/>
      <c r="F139" s="563"/>
      <c r="G139" s="563"/>
      <c r="H139" s="563"/>
      <c r="I139" s="563"/>
      <c r="J139" s="563"/>
      <c r="K139" s="563"/>
    </row>
    <row r="140" spans="1:147" x14ac:dyDescent="0.2">
      <c r="A140" s="556" t="s">
        <v>307</v>
      </c>
      <c r="B140" s="556">
        <v>2</v>
      </c>
      <c r="C140" s="557" t="s">
        <v>989</v>
      </c>
      <c r="D140" s="562"/>
      <c r="E140" s="562"/>
      <c r="F140" s="562"/>
      <c r="G140" s="562"/>
      <c r="H140" s="562"/>
      <c r="I140" s="562"/>
      <c r="J140" s="562"/>
      <c r="K140" s="562"/>
      <c r="L140">
        <v>0</v>
      </c>
      <c r="M140">
        <v>0</v>
      </c>
      <c r="N140">
        <v>0</v>
      </c>
      <c r="O140">
        <v>57</v>
      </c>
      <c r="P140">
        <v>0</v>
      </c>
      <c r="Q140">
        <v>48</v>
      </c>
      <c r="R140">
        <v>9</v>
      </c>
      <c r="S140">
        <v>3</v>
      </c>
      <c r="T140">
        <v>6</v>
      </c>
      <c r="U140">
        <v>0</v>
      </c>
      <c r="V140">
        <v>0</v>
      </c>
      <c r="W140">
        <v>3</v>
      </c>
      <c r="X140">
        <v>0</v>
      </c>
      <c r="Y140">
        <v>0</v>
      </c>
      <c r="Z140">
        <v>0</v>
      </c>
      <c r="AA140">
        <v>0</v>
      </c>
      <c r="AB140">
        <v>0</v>
      </c>
      <c r="AC140">
        <v>3</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39</v>
      </c>
      <c r="AY140">
        <v>3</v>
      </c>
      <c r="AZ140">
        <v>0</v>
      </c>
      <c r="BA140">
        <v>0</v>
      </c>
      <c r="BB140">
        <v>60</v>
      </c>
      <c r="BC140">
        <v>0</v>
      </c>
      <c r="BD140">
        <v>0</v>
      </c>
      <c r="BE140">
        <v>42</v>
      </c>
      <c r="BF140">
        <v>39</v>
      </c>
      <c r="BG140">
        <v>0</v>
      </c>
      <c r="BH140">
        <v>0</v>
      </c>
      <c r="BI140">
        <v>0</v>
      </c>
      <c r="BJ140">
        <v>3</v>
      </c>
      <c r="BK140">
        <v>0</v>
      </c>
      <c r="BL140">
        <v>0</v>
      </c>
      <c r="BM140">
        <v>0</v>
      </c>
      <c r="BN140">
        <v>0</v>
      </c>
      <c r="BO140">
        <v>0</v>
      </c>
      <c r="BP140">
        <v>0</v>
      </c>
      <c r="BQ140">
        <v>0</v>
      </c>
      <c r="BR140">
        <v>0</v>
      </c>
      <c r="BS140">
        <v>60</v>
      </c>
      <c r="BT140">
        <v>21</v>
      </c>
      <c r="BU140">
        <v>0</v>
      </c>
      <c r="BV140">
        <v>15</v>
      </c>
      <c r="BW140">
        <v>33</v>
      </c>
      <c r="BX140">
        <v>0</v>
      </c>
      <c r="BY140">
        <v>0</v>
      </c>
      <c r="BZ140">
        <v>0</v>
      </c>
      <c r="CA140">
        <v>0</v>
      </c>
      <c r="CB140">
        <v>0</v>
      </c>
      <c r="CC140">
        <v>0</v>
      </c>
      <c r="CD140">
        <v>0</v>
      </c>
      <c r="CE140">
        <v>3</v>
      </c>
      <c r="CF140">
        <v>0</v>
      </c>
      <c r="CG140">
        <v>0</v>
      </c>
      <c r="CH140">
        <v>0</v>
      </c>
      <c r="CI140">
        <v>0</v>
      </c>
      <c r="CJ140">
        <v>54</v>
      </c>
      <c r="CK140">
        <v>0</v>
      </c>
      <c r="CL140">
        <v>24</v>
      </c>
      <c r="CM140">
        <v>0</v>
      </c>
      <c r="CN140">
        <v>0</v>
      </c>
      <c r="CO140">
        <v>0</v>
      </c>
      <c r="CP140">
        <v>0</v>
      </c>
      <c r="CQ140">
        <v>3</v>
      </c>
      <c r="CR140">
        <v>0</v>
      </c>
      <c r="CS140">
        <v>0</v>
      </c>
      <c r="CT140">
        <v>0</v>
      </c>
      <c r="CU140">
        <v>3</v>
      </c>
      <c r="CV140">
        <v>0</v>
      </c>
      <c r="CW140">
        <v>0</v>
      </c>
      <c r="CX140">
        <v>0</v>
      </c>
      <c r="CY140">
        <v>0</v>
      </c>
      <c r="CZ140">
        <v>0</v>
      </c>
      <c r="DA140">
        <v>0</v>
      </c>
      <c r="DB140">
        <v>0</v>
      </c>
      <c r="DC140">
        <v>15</v>
      </c>
      <c r="DD140">
        <v>0</v>
      </c>
      <c r="DE140">
        <v>0</v>
      </c>
      <c r="DF140">
        <v>0</v>
      </c>
      <c r="DG140">
        <v>0</v>
      </c>
      <c r="DH140">
        <v>0</v>
      </c>
      <c r="DI140">
        <v>6</v>
      </c>
      <c r="DJ140">
        <v>0</v>
      </c>
      <c r="DK140">
        <v>0</v>
      </c>
      <c r="DL140">
        <v>0</v>
      </c>
      <c r="DM140">
        <v>48</v>
      </c>
      <c r="DN140">
        <v>0</v>
      </c>
      <c r="DO140">
        <v>0</v>
      </c>
      <c r="DP140">
        <v>0</v>
      </c>
      <c r="DQ140">
        <v>3</v>
      </c>
      <c r="DR140">
        <v>0</v>
      </c>
      <c r="DS140">
        <v>36</v>
      </c>
      <c r="DT140">
        <v>0</v>
      </c>
      <c r="DU140">
        <v>0</v>
      </c>
      <c r="DV140">
        <v>0</v>
      </c>
      <c r="DW140">
        <v>0</v>
      </c>
      <c r="DX140">
        <v>0</v>
      </c>
      <c r="DY140">
        <v>0</v>
      </c>
      <c r="DZ140">
        <v>0</v>
      </c>
      <c r="EA140">
        <v>0</v>
      </c>
      <c r="EB140">
        <v>54</v>
      </c>
      <c r="EC140">
        <v>0</v>
      </c>
      <c r="ED140">
        <v>0</v>
      </c>
      <c r="EE140">
        <v>54</v>
      </c>
      <c r="EF140">
        <v>0</v>
      </c>
      <c r="EG140">
        <v>9</v>
      </c>
      <c r="EH140">
        <v>0</v>
      </c>
      <c r="EI140">
        <v>0</v>
      </c>
      <c r="EJ140">
        <v>3</v>
      </c>
      <c r="EK140">
        <v>0</v>
      </c>
      <c r="EL140">
        <v>0</v>
      </c>
      <c r="EM140">
        <v>0</v>
      </c>
      <c r="EN140">
        <v>0</v>
      </c>
      <c r="EO140">
        <v>27</v>
      </c>
      <c r="EP140">
        <v>45</v>
      </c>
      <c r="EQ140">
        <v>792</v>
      </c>
    </row>
    <row r="141" spans="1:147" hidden="1" x14ac:dyDescent="0.2">
      <c r="A141" s="556"/>
      <c r="B141" s="556"/>
      <c r="C141" s="557" t="s">
        <v>420</v>
      </c>
      <c r="D141" s="562"/>
      <c r="E141" s="562"/>
      <c r="F141" s="562"/>
      <c r="G141" s="562"/>
      <c r="H141" s="562"/>
      <c r="I141" s="562"/>
      <c r="J141" s="562"/>
      <c r="K141" s="562"/>
    </row>
    <row r="142" spans="1:147" hidden="1" x14ac:dyDescent="0.2">
      <c r="A142" s="556"/>
      <c r="B142" s="556"/>
      <c r="C142" s="557" t="s">
        <v>1047</v>
      </c>
      <c r="D142" s="562"/>
      <c r="E142" s="562"/>
      <c r="F142" s="562"/>
      <c r="G142" s="562"/>
      <c r="H142" s="562"/>
      <c r="I142" s="562"/>
      <c r="J142" s="562"/>
      <c r="K142" s="562"/>
    </row>
    <row r="143" spans="1:147" hidden="1" x14ac:dyDescent="0.2">
      <c r="A143" s="556"/>
      <c r="B143" s="556">
        <v>1</v>
      </c>
      <c r="C143" s="557" t="s">
        <v>989</v>
      </c>
      <c r="D143" s="562"/>
      <c r="E143" s="562"/>
      <c r="F143" s="562"/>
      <c r="G143" s="562"/>
      <c r="H143" s="562"/>
      <c r="I143" s="562"/>
      <c r="J143" s="562"/>
      <c r="K143" s="562"/>
    </row>
    <row r="144" spans="1:147" hidden="1" x14ac:dyDescent="0.2">
      <c r="A144" s="556"/>
      <c r="B144" s="556"/>
      <c r="C144" s="557" t="s">
        <v>420</v>
      </c>
      <c r="D144" s="562"/>
      <c r="E144" s="562"/>
      <c r="F144" s="562"/>
      <c r="G144" s="562"/>
      <c r="H144" s="562"/>
      <c r="I144" s="562"/>
      <c r="J144" s="562"/>
      <c r="K144" s="562"/>
    </row>
    <row r="145" spans="1:147" hidden="1" x14ac:dyDescent="0.2">
      <c r="A145" s="556"/>
      <c r="B145" s="556"/>
      <c r="C145" s="557" t="s">
        <v>1047</v>
      </c>
      <c r="D145" s="562"/>
      <c r="E145" s="562"/>
      <c r="F145" s="562"/>
      <c r="G145" s="562"/>
      <c r="H145" s="562"/>
      <c r="I145" s="562"/>
      <c r="J145" s="562"/>
      <c r="K145" s="562"/>
    </row>
    <row r="146" spans="1:147" hidden="1" x14ac:dyDescent="0.2">
      <c r="A146" s="558" t="s">
        <v>1022</v>
      </c>
      <c r="B146" s="558"/>
      <c r="C146" s="559"/>
      <c r="D146" s="563"/>
      <c r="E146" s="563"/>
      <c r="F146" s="563"/>
      <c r="G146" s="563"/>
      <c r="H146" s="563"/>
      <c r="I146" s="563"/>
      <c r="J146" s="563"/>
      <c r="K146" s="563"/>
    </row>
    <row r="147" spans="1:147" hidden="1" x14ac:dyDescent="0.2">
      <c r="A147" s="558" t="s">
        <v>1023</v>
      </c>
      <c r="B147" s="558"/>
      <c r="C147" s="559"/>
      <c r="D147" s="563"/>
      <c r="E147" s="563"/>
      <c r="F147" s="563"/>
      <c r="G147" s="563"/>
      <c r="H147" s="563"/>
      <c r="I147" s="563"/>
      <c r="J147" s="563"/>
      <c r="K147" s="563"/>
    </row>
    <row r="148" spans="1:147" hidden="1" x14ac:dyDescent="0.2">
      <c r="A148" s="558" t="s">
        <v>1044</v>
      </c>
      <c r="B148" s="558"/>
      <c r="C148" s="559"/>
      <c r="D148" s="563"/>
      <c r="E148" s="563"/>
      <c r="F148" s="563"/>
      <c r="G148" s="563"/>
      <c r="H148" s="563"/>
      <c r="I148" s="563"/>
      <c r="J148" s="563"/>
      <c r="K148" s="563"/>
    </row>
    <row r="149" spans="1:147" x14ac:dyDescent="0.2">
      <c r="A149" s="556" t="s">
        <v>301</v>
      </c>
      <c r="B149" s="556">
        <v>2</v>
      </c>
      <c r="C149" s="557" t="s">
        <v>989</v>
      </c>
      <c r="D149" s="562"/>
      <c r="E149" s="562"/>
      <c r="F149" s="562"/>
      <c r="G149" s="562"/>
      <c r="H149" s="562"/>
      <c r="I149" s="562"/>
      <c r="J149" s="562"/>
      <c r="K149" s="562"/>
      <c r="L149">
        <v>0</v>
      </c>
      <c r="M149">
        <v>0</v>
      </c>
      <c r="N149">
        <v>0</v>
      </c>
      <c r="O149">
        <v>39</v>
      </c>
      <c r="P149">
        <v>0</v>
      </c>
      <c r="Q149">
        <v>12</v>
      </c>
      <c r="R149">
        <v>3</v>
      </c>
      <c r="S149">
        <v>0</v>
      </c>
      <c r="T149">
        <v>54</v>
      </c>
      <c r="U149">
        <v>0</v>
      </c>
      <c r="V149">
        <v>0</v>
      </c>
      <c r="W149">
        <v>18</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6</v>
      </c>
      <c r="AY149">
        <v>0</v>
      </c>
      <c r="AZ149">
        <v>0</v>
      </c>
      <c r="BA149">
        <v>0</v>
      </c>
      <c r="BB149">
        <v>54</v>
      </c>
      <c r="BC149">
        <v>0</v>
      </c>
      <c r="BD149">
        <v>0</v>
      </c>
      <c r="BE149">
        <v>0</v>
      </c>
      <c r="BF149">
        <v>18</v>
      </c>
      <c r="BG149">
        <v>0</v>
      </c>
      <c r="BH149">
        <v>0</v>
      </c>
      <c r="BI149">
        <v>0</v>
      </c>
      <c r="BJ149">
        <v>0</v>
      </c>
      <c r="BK149">
        <v>0</v>
      </c>
      <c r="BL149">
        <v>0</v>
      </c>
      <c r="BM149">
        <v>0</v>
      </c>
      <c r="BN149">
        <v>0</v>
      </c>
      <c r="BO149">
        <v>0</v>
      </c>
      <c r="BP149">
        <v>0</v>
      </c>
      <c r="BQ149">
        <v>0</v>
      </c>
      <c r="BR149">
        <v>0</v>
      </c>
      <c r="BS149">
        <v>57</v>
      </c>
      <c r="BT149">
        <v>24</v>
      </c>
      <c r="BU149">
        <v>0</v>
      </c>
      <c r="BV149">
        <v>39</v>
      </c>
      <c r="BW149">
        <v>3</v>
      </c>
      <c r="BX149">
        <v>0</v>
      </c>
      <c r="BY149">
        <v>0</v>
      </c>
      <c r="BZ149">
        <v>0</v>
      </c>
      <c r="CA149">
        <v>0</v>
      </c>
      <c r="CB149">
        <v>0</v>
      </c>
      <c r="CC149">
        <v>0</v>
      </c>
      <c r="CD149">
        <v>21</v>
      </c>
      <c r="CE149">
        <v>42</v>
      </c>
      <c r="CF149">
        <v>0</v>
      </c>
      <c r="CG149">
        <v>57</v>
      </c>
      <c r="CH149">
        <v>0</v>
      </c>
      <c r="CI149">
        <v>0</v>
      </c>
      <c r="CJ149">
        <v>21</v>
      </c>
      <c r="CK149">
        <v>0</v>
      </c>
      <c r="CL149">
        <v>42</v>
      </c>
      <c r="CM149">
        <v>0</v>
      </c>
      <c r="CN149">
        <v>0</v>
      </c>
      <c r="CO149">
        <v>0</v>
      </c>
      <c r="CP149">
        <v>0</v>
      </c>
      <c r="CQ149">
        <v>0</v>
      </c>
      <c r="CR149">
        <v>0</v>
      </c>
      <c r="CS149">
        <v>0</v>
      </c>
      <c r="CT149">
        <v>3</v>
      </c>
      <c r="CU149">
        <v>0</v>
      </c>
      <c r="CV149">
        <v>0</v>
      </c>
      <c r="CW149">
        <v>0</v>
      </c>
      <c r="CX149">
        <v>0</v>
      </c>
      <c r="CY149">
        <v>0</v>
      </c>
      <c r="CZ149">
        <v>0</v>
      </c>
      <c r="DA149">
        <v>0</v>
      </c>
      <c r="DB149">
        <v>0</v>
      </c>
      <c r="DC149">
        <v>6</v>
      </c>
      <c r="DD149">
        <v>0</v>
      </c>
      <c r="DE149">
        <v>0</v>
      </c>
      <c r="DF149">
        <v>0</v>
      </c>
      <c r="DG149">
        <v>0</v>
      </c>
      <c r="DH149">
        <v>0</v>
      </c>
      <c r="DI149">
        <v>0</v>
      </c>
      <c r="DJ149">
        <v>0</v>
      </c>
      <c r="DK149">
        <v>0</v>
      </c>
      <c r="DL149">
        <v>0</v>
      </c>
      <c r="DM149">
        <v>15</v>
      </c>
      <c r="DN149">
        <v>0</v>
      </c>
      <c r="DO149">
        <v>0</v>
      </c>
      <c r="DP149">
        <v>0</v>
      </c>
      <c r="DQ149">
        <v>6</v>
      </c>
      <c r="DR149">
        <v>0</v>
      </c>
      <c r="DS149">
        <v>0</v>
      </c>
      <c r="DT149">
        <v>0</v>
      </c>
      <c r="DU149">
        <v>0</v>
      </c>
      <c r="DV149">
        <v>0</v>
      </c>
      <c r="DW149">
        <v>0</v>
      </c>
      <c r="DX149">
        <v>0</v>
      </c>
      <c r="DY149">
        <v>0</v>
      </c>
      <c r="DZ149">
        <v>0</v>
      </c>
      <c r="EA149">
        <v>0</v>
      </c>
      <c r="EB149">
        <v>0</v>
      </c>
      <c r="EC149">
        <v>0</v>
      </c>
      <c r="ED149">
        <v>0</v>
      </c>
      <c r="EE149">
        <v>9</v>
      </c>
      <c r="EF149">
        <v>0</v>
      </c>
      <c r="EG149">
        <v>0</v>
      </c>
      <c r="EH149">
        <v>0</v>
      </c>
      <c r="EI149">
        <v>0</v>
      </c>
      <c r="EJ149">
        <v>9</v>
      </c>
      <c r="EK149">
        <v>12</v>
      </c>
      <c r="EL149">
        <v>3</v>
      </c>
      <c r="EM149">
        <v>0</v>
      </c>
      <c r="EN149">
        <v>0</v>
      </c>
      <c r="EO149">
        <v>0</v>
      </c>
      <c r="EP149">
        <v>6</v>
      </c>
      <c r="EQ149">
        <v>539</v>
      </c>
    </row>
    <row r="150" spans="1:147" hidden="1" x14ac:dyDescent="0.2">
      <c r="A150" s="556"/>
      <c r="B150" s="556"/>
      <c r="C150" s="557" t="s">
        <v>420</v>
      </c>
      <c r="D150" s="562"/>
      <c r="E150" s="562"/>
      <c r="F150" s="562"/>
      <c r="G150" s="562"/>
      <c r="H150" s="562"/>
      <c r="I150" s="562"/>
      <c r="J150" s="562"/>
      <c r="K150" s="562"/>
    </row>
    <row r="151" spans="1:147" hidden="1" x14ac:dyDescent="0.2">
      <c r="A151" s="556"/>
      <c r="B151" s="556"/>
      <c r="C151" s="557" t="s">
        <v>1047</v>
      </c>
      <c r="D151" s="562"/>
      <c r="E151" s="562"/>
      <c r="F151" s="562"/>
      <c r="G151" s="562"/>
      <c r="H151" s="562"/>
      <c r="I151" s="562"/>
      <c r="J151" s="562"/>
      <c r="K151" s="562"/>
    </row>
    <row r="152" spans="1:147" hidden="1" x14ac:dyDescent="0.2">
      <c r="A152" s="556"/>
      <c r="B152" s="556">
        <v>1</v>
      </c>
      <c r="C152" s="557" t="s">
        <v>989</v>
      </c>
      <c r="D152" s="562"/>
      <c r="E152" s="562"/>
      <c r="F152" s="562"/>
      <c r="G152" s="562"/>
      <c r="H152" s="562"/>
      <c r="I152" s="562"/>
      <c r="J152" s="562"/>
      <c r="K152" s="562"/>
    </row>
    <row r="153" spans="1:147" hidden="1" x14ac:dyDescent="0.2">
      <c r="A153" s="556"/>
      <c r="B153" s="556"/>
      <c r="C153" s="557" t="s">
        <v>420</v>
      </c>
      <c r="D153" s="562"/>
      <c r="E153" s="562"/>
      <c r="F153" s="562"/>
      <c r="G153" s="562"/>
      <c r="H153" s="562"/>
      <c r="I153" s="562"/>
      <c r="J153" s="562"/>
      <c r="K153" s="562"/>
    </row>
    <row r="154" spans="1:147" hidden="1" x14ac:dyDescent="0.2">
      <c r="A154" s="556"/>
      <c r="B154" s="556"/>
      <c r="C154" s="557" t="s">
        <v>1047</v>
      </c>
      <c r="D154" s="562"/>
      <c r="E154" s="562"/>
      <c r="F154" s="562"/>
      <c r="G154" s="562"/>
      <c r="H154" s="562"/>
      <c r="I154" s="562"/>
      <c r="J154" s="562"/>
      <c r="K154" s="562"/>
    </row>
    <row r="155" spans="1:147" hidden="1" x14ac:dyDescent="0.2">
      <c r="A155" s="558" t="s">
        <v>1024</v>
      </c>
      <c r="B155" s="558"/>
      <c r="C155" s="559"/>
      <c r="D155" s="563"/>
      <c r="E155" s="563"/>
      <c r="F155" s="563"/>
      <c r="G155" s="563"/>
      <c r="H155" s="563"/>
      <c r="I155" s="563"/>
      <c r="J155" s="563"/>
      <c r="K155" s="563"/>
    </row>
    <row r="156" spans="1:147" hidden="1" x14ac:dyDescent="0.2">
      <c r="A156" s="558" t="s">
        <v>1025</v>
      </c>
      <c r="B156" s="558"/>
      <c r="C156" s="559"/>
      <c r="D156" s="563"/>
      <c r="E156" s="563"/>
      <c r="F156" s="563"/>
      <c r="G156" s="563"/>
      <c r="H156" s="563"/>
      <c r="I156" s="563"/>
      <c r="J156" s="563"/>
      <c r="K156" s="563"/>
    </row>
    <row r="157" spans="1:147" hidden="1" x14ac:dyDescent="0.2">
      <c r="A157" s="558" t="s">
        <v>1045</v>
      </c>
      <c r="B157" s="558"/>
      <c r="C157" s="559"/>
      <c r="D157" s="563"/>
      <c r="E157" s="563"/>
      <c r="F157" s="563"/>
      <c r="G157" s="563"/>
      <c r="H157" s="563"/>
      <c r="I157" s="563"/>
      <c r="J157" s="563"/>
      <c r="K157" s="563"/>
    </row>
    <row r="158" spans="1:147" x14ac:dyDescent="0.2">
      <c r="A158" s="556" t="s">
        <v>339</v>
      </c>
      <c r="B158" s="556">
        <v>2</v>
      </c>
      <c r="C158" s="557" t="s">
        <v>989</v>
      </c>
      <c r="D158" s="562"/>
      <c r="E158" s="562"/>
      <c r="F158" s="562"/>
      <c r="G158" s="562"/>
      <c r="H158" s="562"/>
      <c r="I158" s="562"/>
      <c r="J158" s="562"/>
      <c r="K158" s="562"/>
      <c r="L158">
        <v>0</v>
      </c>
      <c r="M158">
        <v>0</v>
      </c>
      <c r="N158">
        <v>0</v>
      </c>
      <c r="O158">
        <v>0</v>
      </c>
      <c r="P158">
        <v>54</v>
      </c>
      <c r="Q158">
        <v>57</v>
      </c>
      <c r="R158">
        <v>0</v>
      </c>
      <c r="S158">
        <v>0</v>
      </c>
      <c r="T158">
        <v>39</v>
      </c>
      <c r="U158">
        <v>0</v>
      </c>
      <c r="V158">
        <v>0</v>
      </c>
      <c r="W158">
        <v>0</v>
      </c>
      <c r="X158">
        <v>0</v>
      </c>
      <c r="Y158">
        <v>0</v>
      </c>
      <c r="Z158">
        <v>0</v>
      </c>
      <c r="AA158">
        <v>54</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27</v>
      </c>
      <c r="AY158">
        <v>0</v>
      </c>
      <c r="AZ158">
        <v>0</v>
      </c>
      <c r="BA158">
        <v>0</v>
      </c>
      <c r="BB158">
        <v>57</v>
      </c>
      <c r="BC158">
        <v>0</v>
      </c>
      <c r="BD158">
        <v>0</v>
      </c>
      <c r="BE158">
        <v>0</v>
      </c>
      <c r="BF158">
        <v>21</v>
      </c>
      <c r="BG158">
        <v>0</v>
      </c>
      <c r="BH158">
        <v>0</v>
      </c>
      <c r="BI158">
        <v>0</v>
      </c>
      <c r="BJ158">
        <v>0</v>
      </c>
      <c r="BK158">
        <v>0</v>
      </c>
      <c r="BL158">
        <v>0</v>
      </c>
      <c r="BM158">
        <v>0</v>
      </c>
      <c r="BN158">
        <v>0</v>
      </c>
      <c r="BO158">
        <v>0</v>
      </c>
      <c r="BP158">
        <v>0</v>
      </c>
      <c r="BQ158">
        <v>0</v>
      </c>
      <c r="BR158">
        <v>0</v>
      </c>
      <c r="BS158">
        <v>9</v>
      </c>
      <c r="BT158">
        <v>21</v>
      </c>
      <c r="BU158">
        <v>0</v>
      </c>
      <c r="BV158">
        <v>51</v>
      </c>
      <c r="BW158">
        <v>0</v>
      </c>
      <c r="BX158">
        <v>0</v>
      </c>
      <c r="BY158">
        <v>0</v>
      </c>
      <c r="BZ158">
        <v>0</v>
      </c>
      <c r="CA158">
        <v>0</v>
      </c>
      <c r="CB158">
        <v>0</v>
      </c>
      <c r="CC158">
        <v>0</v>
      </c>
      <c r="CD158">
        <v>0</v>
      </c>
      <c r="CE158">
        <v>12</v>
      </c>
      <c r="CF158">
        <v>0</v>
      </c>
      <c r="CG158">
        <v>6</v>
      </c>
      <c r="CH158">
        <v>0</v>
      </c>
      <c r="CI158">
        <v>0</v>
      </c>
      <c r="CJ158">
        <v>9</v>
      </c>
      <c r="CK158">
        <v>0</v>
      </c>
      <c r="CL158">
        <v>54</v>
      </c>
      <c r="CM158">
        <v>0</v>
      </c>
      <c r="CN158">
        <v>0</v>
      </c>
      <c r="CO158">
        <v>3</v>
      </c>
      <c r="CP158">
        <v>0</v>
      </c>
      <c r="CQ158">
        <v>24</v>
      </c>
      <c r="CR158">
        <v>0</v>
      </c>
      <c r="CS158">
        <v>0</v>
      </c>
      <c r="CT158">
        <v>0</v>
      </c>
      <c r="CU158">
        <v>0</v>
      </c>
      <c r="CV158">
        <v>0</v>
      </c>
      <c r="CW158">
        <v>0</v>
      </c>
      <c r="CX158">
        <v>0</v>
      </c>
      <c r="CY158">
        <v>0</v>
      </c>
      <c r="CZ158">
        <v>0</v>
      </c>
      <c r="DA158">
        <v>0</v>
      </c>
      <c r="DB158">
        <v>3</v>
      </c>
      <c r="DC158">
        <v>0</v>
      </c>
      <c r="DD158">
        <v>0</v>
      </c>
      <c r="DE158">
        <v>27</v>
      </c>
      <c r="DF158">
        <v>0</v>
      </c>
      <c r="DG158">
        <v>0</v>
      </c>
      <c r="DH158">
        <v>0</v>
      </c>
      <c r="DI158">
        <v>3</v>
      </c>
      <c r="DJ158">
        <v>0</v>
      </c>
      <c r="DK158">
        <v>0</v>
      </c>
      <c r="DL158">
        <v>0</v>
      </c>
      <c r="DM158">
        <v>0</v>
      </c>
      <c r="DN158">
        <v>0</v>
      </c>
      <c r="DO158">
        <v>0</v>
      </c>
      <c r="DP158">
        <v>0</v>
      </c>
      <c r="DQ158">
        <v>0</v>
      </c>
      <c r="DR158">
        <v>0</v>
      </c>
      <c r="DS158">
        <v>0</v>
      </c>
      <c r="DT158">
        <v>0</v>
      </c>
      <c r="DU158">
        <v>0</v>
      </c>
      <c r="DV158">
        <v>0</v>
      </c>
      <c r="DW158">
        <v>0</v>
      </c>
      <c r="DX158">
        <v>0</v>
      </c>
      <c r="DY158">
        <v>0</v>
      </c>
      <c r="DZ158">
        <v>0</v>
      </c>
      <c r="EA158">
        <v>0</v>
      </c>
      <c r="EB158">
        <v>0</v>
      </c>
      <c r="EC158">
        <v>0</v>
      </c>
      <c r="ED158">
        <v>0</v>
      </c>
      <c r="EE158">
        <v>3</v>
      </c>
      <c r="EF158">
        <v>0</v>
      </c>
      <c r="EG158">
        <v>6</v>
      </c>
      <c r="EH158">
        <v>0</v>
      </c>
      <c r="EI158">
        <v>0</v>
      </c>
      <c r="EJ158">
        <v>0</v>
      </c>
      <c r="EK158">
        <v>6</v>
      </c>
      <c r="EL158">
        <v>0</v>
      </c>
      <c r="EM158">
        <v>0</v>
      </c>
      <c r="EN158">
        <v>0</v>
      </c>
      <c r="EO158">
        <v>3</v>
      </c>
      <c r="EP158">
        <v>42</v>
      </c>
      <c r="EQ158">
        <v>567</v>
      </c>
    </row>
    <row r="159" spans="1:147" hidden="1" x14ac:dyDescent="0.2">
      <c r="A159" s="556"/>
      <c r="B159" s="556"/>
      <c r="C159" s="557" t="s">
        <v>420</v>
      </c>
      <c r="D159" s="562"/>
      <c r="E159" s="562"/>
      <c r="F159" s="562"/>
      <c r="G159" s="562"/>
      <c r="H159" s="562"/>
      <c r="I159" s="562"/>
      <c r="J159" s="562"/>
      <c r="K159" s="562"/>
    </row>
    <row r="160" spans="1:147" hidden="1" x14ac:dyDescent="0.2">
      <c r="A160" s="556"/>
      <c r="B160" s="556"/>
      <c r="C160" s="557" t="s">
        <v>1047</v>
      </c>
      <c r="D160" s="562"/>
      <c r="E160" s="562"/>
      <c r="F160" s="562"/>
      <c r="G160" s="562"/>
      <c r="H160" s="562"/>
      <c r="I160" s="562"/>
      <c r="J160" s="562"/>
      <c r="K160" s="562"/>
    </row>
    <row r="161" spans="1:147" hidden="1" x14ac:dyDescent="0.2">
      <c r="A161" s="556"/>
      <c r="B161" s="556">
        <v>1</v>
      </c>
      <c r="C161" s="557" t="s">
        <v>989</v>
      </c>
      <c r="D161" s="562"/>
      <c r="E161" s="562"/>
      <c r="F161" s="562"/>
      <c r="G161" s="562"/>
      <c r="H161" s="562"/>
      <c r="I161" s="562"/>
      <c r="J161" s="562"/>
      <c r="K161" s="562"/>
    </row>
    <row r="162" spans="1:147" hidden="1" x14ac:dyDescent="0.2">
      <c r="A162" s="556"/>
      <c r="B162" s="556"/>
      <c r="C162" s="557" t="s">
        <v>420</v>
      </c>
      <c r="D162" s="562"/>
      <c r="E162" s="562"/>
      <c r="F162" s="562"/>
      <c r="G162" s="562"/>
      <c r="H162" s="562"/>
      <c r="I162" s="562"/>
      <c r="J162" s="562"/>
      <c r="K162" s="562"/>
    </row>
    <row r="163" spans="1:147" hidden="1" x14ac:dyDescent="0.2">
      <c r="A163" s="556"/>
      <c r="B163" s="556"/>
      <c r="C163" s="557" t="s">
        <v>1047</v>
      </c>
      <c r="D163" s="562"/>
      <c r="E163" s="562"/>
      <c r="F163" s="562"/>
      <c r="G163" s="562"/>
      <c r="H163" s="562"/>
      <c r="I163" s="562"/>
      <c r="J163" s="562"/>
      <c r="K163" s="562"/>
    </row>
    <row r="164" spans="1:147" hidden="1" x14ac:dyDescent="0.2">
      <c r="A164" s="558" t="s">
        <v>1026</v>
      </c>
      <c r="B164" s="558"/>
      <c r="C164" s="559"/>
      <c r="D164" s="563"/>
      <c r="E164" s="563"/>
      <c r="F164" s="563"/>
      <c r="G164" s="563"/>
      <c r="H164" s="563"/>
      <c r="I164" s="563"/>
      <c r="J164" s="563"/>
      <c r="K164" s="563"/>
    </row>
    <row r="165" spans="1:147" hidden="1" x14ac:dyDescent="0.2">
      <c r="A165" s="558" t="s">
        <v>1027</v>
      </c>
      <c r="B165" s="558"/>
      <c r="C165" s="559"/>
      <c r="D165" s="563"/>
      <c r="E165" s="563"/>
      <c r="F165" s="563"/>
      <c r="G165" s="563"/>
      <c r="H165" s="563"/>
      <c r="I165" s="563"/>
      <c r="J165" s="563"/>
      <c r="K165" s="563"/>
    </row>
    <row r="166" spans="1:147" hidden="1" x14ac:dyDescent="0.2">
      <c r="A166" s="558" t="s">
        <v>1046</v>
      </c>
      <c r="B166" s="558"/>
      <c r="C166" s="559"/>
      <c r="D166" s="563"/>
      <c r="E166" s="563"/>
      <c r="F166" s="563"/>
      <c r="G166" s="563"/>
      <c r="H166" s="563"/>
      <c r="I166" s="563"/>
      <c r="J166" s="563"/>
      <c r="K166" s="563"/>
    </row>
    <row r="167" spans="1:147" x14ac:dyDescent="0.2">
      <c r="A167" s="556" t="s">
        <v>357</v>
      </c>
      <c r="B167" s="556">
        <v>2</v>
      </c>
      <c r="C167" s="557" t="s">
        <v>989</v>
      </c>
      <c r="D167" s="562"/>
      <c r="E167" s="562"/>
      <c r="F167" s="562"/>
      <c r="G167" s="562"/>
      <c r="H167" s="562"/>
      <c r="I167" s="562"/>
      <c r="J167" s="562"/>
      <c r="K167" s="562"/>
      <c r="L167">
        <v>0</v>
      </c>
      <c r="M167">
        <v>0</v>
      </c>
      <c r="N167">
        <v>57</v>
      </c>
      <c r="O167">
        <v>0</v>
      </c>
      <c r="P167">
        <v>21</v>
      </c>
      <c r="Q167">
        <v>57</v>
      </c>
      <c r="R167">
        <v>0</v>
      </c>
      <c r="S167">
        <v>0</v>
      </c>
      <c r="T167">
        <v>60</v>
      </c>
      <c r="U167">
        <v>0</v>
      </c>
      <c r="V167">
        <v>0</v>
      </c>
      <c r="W167">
        <v>0</v>
      </c>
      <c r="X167">
        <v>0</v>
      </c>
      <c r="Y167">
        <v>57</v>
      </c>
      <c r="Z167">
        <v>0</v>
      </c>
      <c r="AA167">
        <v>0</v>
      </c>
      <c r="AB167">
        <v>0</v>
      </c>
      <c r="AC167">
        <v>0</v>
      </c>
      <c r="AD167">
        <v>0</v>
      </c>
      <c r="AE167">
        <v>0</v>
      </c>
      <c r="AF167">
        <v>0</v>
      </c>
      <c r="AG167">
        <v>0</v>
      </c>
      <c r="AH167">
        <v>21</v>
      </c>
      <c r="AI167">
        <v>0</v>
      </c>
      <c r="AJ167">
        <v>0</v>
      </c>
      <c r="AK167">
        <v>0</v>
      </c>
      <c r="AL167">
        <v>0</v>
      </c>
      <c r="AM167">
        <v>18</v>
      </c>
      <c r="AN167">
        <v>0</v>
      </c>
      <c r="AO167">
        <v>0</v>
      </c>
      <c r="AP167">
        <v>21</v>
      </c>
      <c r="AQ167">
        <v>0</v>
      </c>
      <c r="AR167">
        <v>0</v>
      </c>
      <c r="AS167">
        <v>0</v>
      </c>
      <c r="AT167">
        <v>11</v>
      </c>
      <c r="AU167">
        <v>0</v>
      </c>
      <c r="AV167">
        <v>0</v>
      </c>
      <c r="AW167">
        <v>0</v>
      </c>
      <c r="AX167">
        <v>0</v>
      </c>
      <c r="AY167">
        <v>0</v>
      </c>
      <c r="AZ167">
        <v>0</v>
      </c>
      <c r="BA167">
        <v>9</v>
      </c>
      <c r="BB167">
        <v>60</v>
      </c>
      <c r="BC167">
        <v>0</v>
      </c>
      <c r="BD167">
        <v>0</v>
      </c>
      <c r="BE167">
        <v>0</v>
      </c>
      <c r="BF167">
        <v>0</v>
      </c>
      <c r="BG167">
        <v>0</v>
      </c>
      <c r="BH167">
        <v>0</v>
      </c>
      <c r="BI167">
        <v>0</v>
      </c>
      <c r="BJ167">
        <v>0</v>
      </c>
      <c r="BK167">
        <v>0</v>
      </c>
      <c r="BL167">
        <v>0</v>
      </c>
      <c r="BM167">
        <v>0</v>
      </c>
      <c r="BN167">
        <v>0</v>
      </c>
      <c r="BO167">
        <v>0</v>
      </c>
      <c r="BP167">
        <v>0</v>
      </c>
      <c r="BQ167">
        <v>9</v>
      </c>
      <c r="BR167">
        <v>0</v>
      </c>
      <c r="BS167">
        <v>0</v>
      </c>
      <c r="BT167">
        <v>48</v>
      </c>
      <c r="BU167">
        <v>0</v>
      </c>
      <c r="BV167">
        <v>9</v>
      </c>
      <c r="BW167">
        <v>0</v>
      </c>
      <c r="BX167">
        <v>0</v>
      </c>
      <c r="BY167">
        <v>0</v>
      </c>
      <c r="BZ167">
        <v>9</v>
      </c>
      <c r="CA167">
        <v>27</v>
      </c>
      <c r="CB167">
        <v>3</v>
      </c>
      <c r="CC167">
        <v>0</v>
      </c>
      <c r="CD167">
        <v>15</v>
      </c>
      <c r="CE167">
        <v>33</v>
      </c>
      <c r="CF167">
        <v>0</v>
      </c>
      <c r="CG167">
        <v>30</v>
      </c>
      <c r="CH167">
        <v>0</v>
      </c>
      <c r="CI167">
        <v>0</v>
      </c>
      <c r="CJ167">
        <v>0</v>
      </c>
      <c r="CK167">
        <v>0</v>
      </c>
      <c r="CL167">
        <v>0</v>
      </c>
      <c r="CM167">
        <v>0</v>
      </c>
      <c r="CN167">
        <v>0</v>
      </c>
      <c r="CO167">
        <v>51</v>
      </c>
      <c r="CP167">
        <v>0</v>
      </c>
      <c r="CQ167">
        <v>0</v>
      </c>
      <c r="CR167">
        <v>0</v>
      </c>
      <c r="CS167">
        <v>0</v>
      </c>
      <c r="CT167">
        <v>0</v>
      </c>
      <c r="CU167">
        <v>0</v>
      </c>
      <c r="CV167">
        <v>0</v>
      </c>
      <c r="CW167">
        <v>0</v>
      </c>
      <c r="CX167">
        <v>0</v>
      </c>
      <c r="CY167">
        <v>0</v>
      </c>
      <c r="CZ167">
        <v>9</v>
      </c>
      <c r="DA167">
        <v>0</v>
      </c>
      <c r="DB167">
        <v>0</v>
      </c>
      <c r="DC167">
        <v>0</v>
      </c>
      <c r="DD167">
        <v>0</v>
      </c>
      <c r="DE167">
        <v>0</v>
      </c>
      <c r="DF167">
        <v>0</v>
      </c>
      <c r="DG167">
        <v>0</v>
      </c>
      <c r="DH167">
        <v>0</v>
      </c>
      <c r="DI167">
        <v>0</v>
      </c>
      <c r="DJ167">
        <v>0</v>
      </c>
      <c r="DK167">
        <v>0</v>
      </c>
      <c r="DL167">
        <v>0</v>
      </c>
      <c r="DM167">
        <v>0</v>
      </c>
      <c r="DN167">
        <v>3</v>
      </c>
      <c r="DO167">
        <v>0</v>
      </c>
      <c r="DP167">
        <v>0</v>
      </c>
      <c r="DQ167">
        <v>0</v>
      </c>
      <c r="DR167">
        <v>0</v>
      </c>
      <c r="DS167">
        <v>0</v>
      </c>
      <c r="DT167">
        <v>0</v>
      </c>
      <c r="DU167">
        <v>18</v>
      </c>
      <c r="DV167">
        <v>18</v>
      </c>
      <c r="DW167">
        <v>0</v>
      </c>
      <c r="DX167">
        <v>0</v>
      </c>
      <c r="DY167">
        <v>0</v>
      </c>
      <c r="DZ167">
        <v>0</v>
      </c>
      <c r="EA167">
        <v>0</v>
      </c>
      <c r="EB167">
        <v>0</v>
      </c>
      <c r="EC167">
        <v>0</v>
      </c>
      <c r="ED167">
        <v>0</v>
      </c>
      <c r="EE167">
        <v>12</v>
      </c>
      <c r="EF167">
        <v>3</v>
      </c>
      <c r="EG167">
        <v>0</v>
      </c>
      <c r="EH167">
        <v>0</v>
      </c>
      <c r="EI167">
        <v>0</v>
      </c>
      <c r="EJ167">
        <v>0</v>
      </c>
      <c r="EK167">
        <v>9</v>
      </c>
      <c r="EL167">
        <v>0</v>
      </c>
      <c r="EM167">
        <v>0</v>
      </c>
      <c r="EN167">
        <v>0</v>
      </c>
      <c r="EO167">
        <v>0</v>
      </c>
      <c r="EP167">
        <v>0</v>
      </c>
      <c r="EQ167">
        <v>667</v>
      </c>
    </row>
    <row r="170" spans="1:147" x14ac:dyDescent="0.2">
      <c r="A170" t="s">
        <v>192</v>
      </c>
      <c r="B170" t="s">
        <v>589</v>
      </c>
      <c r="C170" t="s">
        <v>418</v>
      </c>
      <c r="D170" t="s">
        <v>192</v>
      </c>
      <c r="E170" t="s">
        <v>197</v>
      </c>
      <c r="F170" t="s">
        <v>531</v>
      </c>
      <c r="G170" t="s">
        <v>285</v>
      </c>
      <c r="H170" t="s">
        <v>532</v>
      </c>
      <c r="I170" t="s">
        <v>529</v>
      </c>
      <c r="J170" t="s">
        <v>440</v>
      </c>
      <c r="K170" t="s">
        <v>1093</v>
      </c>
      <c r="L170" t="s">
        <v>367</v>
      </c>
      <c r="M170" t="s">
        <v>826</v>
      </c>
      <c r="N170" t="s">
        <v>547</v>
      </c>
      <c r="O170" t="s">
        <v>229</v>
      </c>
      <c r="P170" t="s">
        <v>348</v>
      </c>
      <c r="Q170" t="s">
        <v>127</v>
      </c>
      <c r="R170" t="s">
        <v>142</v>
      </c>
      <c r="S170" t="s">
        <v>163</v>
      </c>
      <c r="T170" t="s">
        <v>134</v>
      </c>
      <c r="U170" t="s">
        <v>267</v>
      </c>
      <c r="V170" t="s">
        <v>728</v>
      </c>
      <c r="W170" t="s">
        <v>126</v>
      </c>
      <c r="X170" t="s">
        <v>330</v>
      </c>
      <c r="Y170" t="s">
        <v>551</v>
      </c>
      <c r="Z170" t="s">
        <v>655</v>
      </c>
      <c r="AA170" t="s">
        <v>230</v>
      </c>
      <c r="AB170" t="s">
        <v>504</v>
      </c>
      <c r="AC170" t="s">
        <v>169</v>
      </c>
      <c r="AD170" t="s">
        <v>934</v>
      </c>
      <c r="AE170" t="s">
        <v>318</v>
      </c>
      <c r="AF170" t="s">
        <v>191</v>
      </c>
      <c r="AG170" t="s">
        <v>720</v>
      </c>
      <c r="AH170" t="s">
        <v>558</v>
      </c>
      <c r="AI170" t="s">
        <v>941</v>
      </c>
      <c r="AJ170" t="s">
        <v>483</v>
      </c>
      <c r="AK170" t="s">
        <v>329</v>
      </c>
      <c r="AL170" t="s">
        <v>670</v>
      </c>
      <c r="AM170" t="s">
        <v>976</v>
      </c>
      <c r="AN170" t="s">
        <v>734</v>
      </c>
      <c r="AO170" t="s">
        <v>188</v>
      </c>
      <c r="AP170" t="s">
        <v>888</v>
      </c>
      <c r="AQ170" t="s">
        <v>682</v>
      </c>
      <c r="AR170" t="s">
        <v>895</v>
      </c>
      <c r="AS170" t="s">
        <v>652</v>
      </c>
      <c r="AT170" t="s">
        <v>546</v>
      </c>
      <c r="AU170" t="s">
        <v>512</v>
      </c>
      <c r="AV170" t="s">
        <v>182</v>
      </c>
      <c r="AW170" t="s">
        <v>272</v>
      </c>
      <c r="AX170" t="s">
        <v>131</v>
      </c>
      <c r="AY170" t="s">
        <v>168</v>
      </c>
      <c r="AZ170" t="s">
        <v>231</v>
      </c>
      <c r="BA170" t="s">
        <v>686</v>
      </c>
      <c r="BB170" t="s">
        <v>719</v>
      </c>
      <c r="BC170" t="s">
        <v>129</v>
      </c>
      <c r="BD170" t="s">
        <v>190</v>
      </c>
      <c r="BE170" t="s">
        <v>480</v>
      </c>
      <c r="BF170" t="s">
        <v>298</v>
      </c>
      <c r="BG170" t="s">
        <v>161</v>
      </c>
      <c r="BH170" t="s">
        <v>977</v>
      </c>
      <c r="BI170" t="s">
        <v>485</v>
      </c>
      <c r="BJ170" t="s">
        <v>521</v>
      </c>
      <c r="BK170" t="s">
        <v>308</v>
      </c>
      <c r="BL170" t="s">
        <v>499</v>
      </c>
      <c r="BM170" t="s">
        <v>486</v>
      </c>
      <c r="BN170" t="s">
        <v>715</v>
      </c>
      <c r="BO170" t="s">
        <v>653</v>
      </c>
      <c r="BP170" t="s">
        <v>669</v>
      </c>
      <c r="BQ170" t="s">
        <v>269</v>
      </c>
      <c r="BR170" t="s">
        <v>978</v>
      </c>
      <c r="BS170" t="s">
        <v>554</v>
      </c>
      <c r="BT170" t="s">
        <v>159</v>
      </c>
      <c r="BU170" t="s">
        <v>128</v>
      </c>
      <c r="BV170" t="s">
        <v>596</v>
      </c>
      <c r="BW170" t="s">
        <v>232</v>
      </c>
      <c r="BX170" t="s">
        <v>141</v>
      </c>
      <c r="BY170" t="s">
        <v>601</v>
      </c>
      <c r="BZ170" t="s">
        <v>754</v>
      </c>
      <c r="CA170" t="s">
        <v>651</v>
      </c>
      <c r="CB170" t="s">
        <v>351</v>
      </c>
      <c r="CC170" t="s">
        <v>493</v>
      </c>
      <c r="CD170" t="s">
        <v>979</v>
      </c>
      <c r="CE170" t="s">
        <v>721</v>
      </c>
      <c r="CF170" t="s">
        <v>560</v>
      </c>
      <c r="CG170" t="s">
        <v>656</v>
      </c>
      <c r="CH170" t="s">
        <v>502</v>
      </c>
      <c r="CI170" t="s">
        <v>571</v>
      </c>
      <c r="CJ170" t="s">
        <v>501</v>
      </c>
      <c r="CK170" t="s">
        <v>132</v>
      </c>
      <c r="CL170" t="s">
        <v>187</v>
      </c>
      <c r="CM170" t="s">
        <v>135</v>
      </c>
      <c r="CN170" t="s">
        <v>331</v>
      </c>
      <c r="CO170" t="s">
        <v>481</v>
      </c>
      <c r="CP170" t="s">
        <v>350</v>
      </c>
      <c r="CQ170" t="s">
        <v>788</v>
      </c>
      <c r="CR170" t="s">
        <v>687</v>
      </c>
      <c r="CS170" t="s">
        <v>189</v>
      </c>
      <c r="CT170" t="s">
        <v>268</v>
      </c>
      <c r="CU170" t="s">
        <v>980</v>
      </c>
      <c r="CV170" t="s">
        <v>309</v>
      </c>
      <c r="CW170" t="s">
        <v>487</v>
      </c>
      <c r="CX170" t="s">
        <v>603</v>
      </c>
      <c r="CY170" t="s">
        <v>482</v>
      </c>
      <c r="CZ170" t="s">
        <v>494</v>
      </c>
      <c r="DA170" t="s">
        <v>981</v>
      </c>
      <c r="DB170" t="s">
        <v>276</v>
      </c>
      <c r="DC170" t="s">
        <v>477</v>
      </c>
      <c r="DD170" t="s">
        <v>137</v>
      </c>
      <c r="DE170" t="s">
        <v>510</v>
      </c>
      <c r="DF170" t="s">
        <v>275</v>
      </c>
      <c r="DG170" t="s">
        <v>982</v>
      </c>
      <c r="DH170" t="s">
        <v>807</v>
      </c>
      <c r="DI170" t="s">
        <v>983</v>
      </c>
      <c r="DJ170" t="s">
        <v>166</v>
      </c>
      <c r="DK170" t="s">
        <v>661</v>
      </c>
      <c r="DL170" t="s">
        <v>557</v>
      </c>
      <c r="DM170" t="s">
        <v>654</v>
      </c>
      <c r="DN170" t="s">
        <v>158</v>
      </c>
      <c r="DO170" t="s">
        <v>967</v>
      </c>
      <c r="DP170" t="s">
        <v>984</v>
      </c>
      <c r="DQ170" t="s">
        <v>985</v>
      </c>
      <c r="DR170" t="s">
        <v>136</v>
      </c>
      <c r="DS170" t="s">
        <v>273</v>
      </c>
      <c r="DT170" t="s">
        <v>160</v>
      </c>
      <c r="DU170" t="s">
        <v>274</v>
      </c>
      <c r="DV170" t="s">
        <v>894</v>
      </c>
      <c r="DW170" t="s">
        <v>550</v>
      </c>
      <c r="DX170" t="s">
        <v>509</v>
      </c>
      <c r="DY170" t="s">
        <v>986</v>
      </c>
      <c r="DZ170" t="s">
        <v>319</v>
      </c>
      <c r="EA170" t="s">
        <v>511</v>
      </c>
      <c r="EB170" t="s">
        <v>594</v>
      </c>
      <c r="EC170" t="s">
        <v>157</v>
      </c>
      <c r="ED170" t="s">
        <v>484</v>
      </c>
      <c r="EE170" t="s">
        <v>185</v>
      </c>
      <c r="EF170" t="s">
        <v>228</v>
      </c>
      <c r="EG170" t="s">
        <v>565</v>
      </c>
      <c r="EH170" t="s">
        <v>556</v>
      </c>
      <c r="EI170" t="s">
        <v>299</v>
      </c>
      <c r="EJ170" t="s">
        <v>492</v>
      </c>
      <c r="EK170" t="s">
        <v>143</v>
      </c>
      <c r="EL170" t="s">
        <v>479</v>
      </c>
      <c r="EM170" t="s">
        <v>987</v>
      </c>
      <c r="EN170" t="s">
        <v>488</v>
      </c>
      <c r="EO170" t="s">
        <v>297</v>
      </c>
      <c r="EP170" t="s">
        <v>162</v>
      </c>
      <c r="EQ170" t="s">
        <v>139</v>
      </c>
    </row>
    <row r="171" spans="1:147" x14ac:dyDescent="0.2">
      <c r="A171" t="s">
        <v>195</v>
      </c>
      <c r="B171">
        <v>2</v>
      </c>
      <c r="C171" t="s">
        <v>989</v>
      </c>
      <c r="D171" t="s">
        <v>195</v>
      </c>
      <c r="E171" t="s">
        <v>198</v>
      </c>
      <c r="F171">
        <v>1</v>
      </c>
      <c r="G171" t="s">
        <v>286</v>
      </c>
      <c r="H171">
        <v>1</v>
      </c>
      <c r="I171">
        <v>1</v>
      </c>
      <c r="J171">
        <v>16</v>
      </c>
      <c r="K171">
        <v>3</v>
      </c>
      <c r="L171">
        <v>0</v>
      </c>
      <c r="M171">
        <v>0</v>
      </c>
      <c r="N171">
        <v>0</v>
      </c>
      <c r="O171">
        <v>60</v>
      </c>
      <c r="P171">
        <v>0</v>
      </c>
      <c r="Q171">
        <v>0</v>
      </c>
      <c r="R171">
        <v>0</v>
      </c>
      <c r="S171">
        <v>0</v>
      </c>
      <c r="T171">
        <v>0</v>
      </c>
      <c r="U171">
        <v>54</v>
      </c>
      <c r="V171">
        <v>0</v>
      </c>
      <c r="W171">
        <v>0</v>
      </c>
      <c r="X171">
        <v>0</v>
      </c>
      <c r="Y171">
        <v>0</v>
      </c>
      <c r="Z171">
        <v>0</v>
      </c>
      <c r="AA171">
        <v>0</v>
      </c>
      <c r="AB171">
        <v>0</v>
      </c>
      <c r="AC171">
        <v>0</v>
      </c>
      <c r="AD171">
        <v>0</v>
      </c>
      <c r="AE171">
        <v>0</v>
      </c>
      <c r="AF171">
        <v>15</v>
      </c>
      <c r="AG171">
        <v>0</v>
      </c>
      <c r="AH171">
        <v>0</v>
      </c>
      <c r="AI171">
        <v>0</v>
      </c>
      <c r="AJ171">
        <v>0</v>
      </c>
      <c r="AK171">
        <v>0</v>
      </c>
      <c r="AL171">
        <v>0</v>
      </c>
      <c r="AM171">
        <v>0</v>
      </c>
      <c r="AN171">
        <v>0</v>
      </c>
      <c r="AO171">
        <v>42</v>
      </c>
      <c r="AP171">
        <v>0</v>
      </c>
      <c r="AQ171">
        <v>0</v>
      </c>
      <c r="AR171">
        <v>0</v>
      </c>
      <c r="AS171">
        <v>0</v>
      </c>
      <c r="AT171">
        <v>0</v>
      </c>
      <c r="AU171">
        <v>0</v>
      </c>
      <c r="AV171">
        <v>0</v>
      </c>
      <c r="AW171">
        <v>51</v>
      </c>
      <c r="AX171">
        <v>0</v>
      </c>
      <c r="AY171">
        <v>3</v>
      </c>
      <c r="AZ171">
        <v>12</v>
      </c>
      <c r="BA171">
        <v>0</v>
      </c>
      <c r="BB171">
        <v>36</v>
      </c>
      <c r="BC171">
        <v>3</v>
      </c>
      <c r="BD171">
        <v>9</v>
      </c>
      <c r="BE171">
        <v>0</v>
      </c>
      <c r="BF171">
        <v>9</v>
      </c>
      <c r="BG171">
        <v>0</v>
      </c>
      <c r="BH171">
        <v>0</v>
      </c>
      <c r="BI171">
        <v>0</v>
      </c>
      <c r="BJ171">
        <v>3</v>
      </c>
      <c r="BK171">
        <v>0</v>
      </c>
      <c r="BL171">
        <v>0</v>
      </c>
      <c r="BM171">
        <v>0</v>
      </c>
      <c r="BN171">
        <v>0</v>
      </c>
      <c r="BO171">
        <v>0</v>
      </c>
      <c r="BP171">
        <v>12</v>
      </c>
      <c r="BQ171">
        <v>0</v>
      </c>
      <c r="BR171">
        <v>0</v>
      </c>
      <c r="BS171">
        <v>0</v>
      </c>
      <c r="BT171">
        <v>42</v>
      </c>
      <c r="BU171">
        <v>12</v>
      </c>
      <c r="BV171">
        <v>36</v>
      </c>
      <c r="BW171">
        <v>0</v>
      </c>
      <c r="BX171">
        <v>9</v>
      </c>
      <c r="BY171">
        <v>0</v>
      </c>
      <c r="BZ171">
        <v>0</v>
      </c>
      <c r="CA171">
        <v>0</v>
      </c>
      <c r="CB171">
        <v>0</v>
      </c>
      <c r="CC171">
        <v>0</v>
      </c>
      <c r="CD171">
        <v>0</v>
      </c>
      <c r="CE171">
        <v>0</v>
      </c>
      <c r="CF171">
        <v>0</v>
      </c>
      <c r="CG171">
        <v>0</v>
      </c>
      <c r="CH171">
        <v>0</v>
      </c>
      <c r="CI171">
        <v>0</v>
      </c>
      <c r="CJ171">
        <v>30</v>
      </c>
      <c r="CK171">
        <v>0</v>
      </c>
      <c r="CL171">
        <v>39</v>
      </c>
      <c r="CM171">
        <v>0</v>
      </c>
      <c r="CN171">
        <v>0</v>
      </c>
      <c r="CO171">
        <v>0</v>
      </c>
      <c r="CP171">
        <v>0</v>
      </c>
      <c r="CQ171">
        <v>0</v>
      </c>
      <c r="CR171">
        <v>57</v>
      </c>
      <c r="CS171">
        <v>39</v>
      </c>
      <c r="CT171">
        <v>0</v>
      </c>
      <c r="CU171">
        <v>3</v>
      </c>
      <c r="CV171">
        <v>0</v>
      </c>
      <c r="CW171">
        <v>3</v>
      </c>
      <c r="CX171">
        <v>0</v>
      </c>
      <c r="CY171">
        <v>0</v>
      </c>
      <c r="CZ171">
        <v>0</v>
      </c>
      <c r="DA171">
        <v>0</v>
      </c>
      <c r="DB171">
        <v>0</v>
      </c>
      <c r="DC171">
        <v>0</v>
      </c>
      <c r="DD171">
        <v>0</v>
      </c>
      <c r="DE171">
        <v>0</v>
      </c>
      <c r="DF171">
        <v>9</v>
      </c>
      <c r="DG171">
        <v>6</v>
      </c>
      <c r="DH171">
        <v>0</v>
      </c>
      <c r="DI171">
        <v>3</v>
      </c>
      <c r="DJ171">
        <v>0</v>
      </c>
      <c r="DK171">
        <v>0</v>
      </c>
      <c r="DL171">
        <v>0</v>
      </c>
      <c r="DM171">
        <v>12</v>
      </c>
      <c r="DN171">
        <v>0</v>
      </c>
      <c r="DO171">
        <v>0</v>
      </c>
      <c r="DP171">
        <v>24</v>
      </c>
      <c r="DQ171">
        <v>0</v>
      </c>
      <c r="DR171">
        <v>51</v>
      </c>
      <c r="DS171">
        <v>0</v>
      </c>
      <c r="DT171">
        <v>18</v>
      </c>
      <c r="DU171">
        <v>0</v>
      </c>
      <c r="DV171">
        <v>0</v>
      </c>
      <c r="DW171">
        <v>0</v>
      </c>
      <c r="DX171">
        <v>0</v>
      </c>
      <c r="DY171">
        <v>6</v>
      </c>
      <c r="DZ171">
        <v>0</v>
      </c>
      <c r="EA171">
        <v>12</v>
      </c>
      <c r="EB171">
        <v>0</v>
      </c>
      <c r="EC171">
        <v>0</v>
      </c>
      <c r="ED171">
        <v>0</v>
      </c>
      <c r="EE171">
        <v>36</v>
      </c>
      <c r="EF171">
        <v>9</v>
      </c>
      <c r="EG171">
        <v>12</v>
      </c>
      <c r="EH171">
        <v>0</v>
      </c>
      <c r="EI171">
        <v>0</v>
      </c>
      <c r="EJ171">
        <v>0</v>
      </c>
      <c r="EK171">
        <v>0</v>
      </c>
      <c r="EL171">
        <v>0</v>
      </c>
      <c r="EM171">
        <v>42</v>
      </c>
      <c r="EN171">
        <v>6</v>
      </c>
      <c r="EO171">
        <v>0</v>
      </c>
      <c r="EP171">
        <v>0</v>
      </c>
      <c r="EQ171">
        <v>825</v>
      </c>
    </row>
    <row r="172" spans="1:147" x14ac:dyDescent="0.2">
      <c r="A172" t="s">
        <v>196</v>
      </c>
      <c r="B172">
        <v>2</v>
      </c>
      <c r="C172" t="s">
        <v>989</v>
      </c>
      <c r="D172" t="s">
        <v>196</v>
      </c>
      <c r="E172" t="s">
        <v>288</v>
      </c>
      <c r="F172">
        <v>2</v>
      </c>
      <c r="G172" t="s">
        <v>286</v>
      </c>
      <c r="H172">
        <v>1</v>
      </c>
      <c r="I172">
        <v>5</v>
      </c>
      <c r="J172">
        <v>17</v>
      </c>
      <c r="K172">
        <v>3</v>
      </c>
      <c r="L172">
        <v>0</v>
      </c>
      <c r="M172">
        <v>0</v>
      </c>
      <c r="N172">
        <v>0</v>
      </c>
      <c r="O172">
        <v>38</v>
      </c>
      <c r="P172">
        <v>0</v>
      </c>
      <c r="Q172">
        <v>0</v>
      </c>
      <c r="R172">
        <v>0</v>
      </c>
      <c r="S172">
        <v>0</v>
      </c>
      <c r="T172">
        <v>4</v>
      </c>
      <c r="U172">
        <v>0</v>
      </c>
      <c r="V172">
        <v>0</v>
      </c>
      <c r="W172">
        <v>0</v>
      </c>
      <c r="X172">
        <v>0</v>
      </c>
      <c r="Y172">
        <v>0</v>
      </c>
      <c r="Z172">
        <v>0</v>
      </c>
      <c r="AA172">
        <v>3</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45</v>
      </c>
      <c r="AY172">
        <v>0</v>
      </c>
      <c r="AZ172">
        <v>3</v>
      </c>
      <c r="BA172">
        <v>0</v>
      </c>
      <c r="BB172">
        <v>57</v>
      </c>
      <c r="BC172">
        <v>0</v>
      </c>
      <c r="BD172">
        <v>0</v>
      </c>
      <c r="BE172">
        <v>0</v>
      </c>
      <c r="BF172">
        <v>0</v>
      </c>
      <c r="BG172">
        <v>0</v>
      </c>
      <c r="BH172">
        <v>0</v>
      </c>
      <c r="BI172">
        <v>0</v>
      </c>
      <c r="BJ172">
        <v>0</v>
      </c>
      <c r="BK172">
        <v>0</v>
      </c>
      <c r="BL172">
        <v>0</v>
      </c>
      <c r="BM172">
        <v>2</v>
      </c>
      <c r="BN172">
        <v>0</v>
      </c>
      <c r="BO172">
        <v>0</v>
      </c>
      <c r="BP172">
        <v>0</v>
      </c>
      <c r="BQ172">
        <v>0</v>
      </c>
      <c r="BR172">
        <v>0</v>
      </c>
      <c r="BS172">
        <v>36</v>
      </c>
      <c r="BT172">
        <v>0</v>
      </c>
      <c r="BU172">
        <v>0</v>
      </c>
      <c r="BV172">
        <v>21</v>
      </c>
      <c r="BW172">
        <v>57</v>
      </c>
      <c r="BX172">
        <v>0</v>
      </c>
      <c r="BY172">
        <v>0</v>
      </c>
      <c r="BZ172">
        <v>0</v>
      </c>
      <c r="CA172">
        <v>0</v>
      </c>
      <c r="CB172">
        <v>0</v>
      </c>
      <c r="CC172">
        <v>0</v>
      </c>
      <c r="CD172">
        <v>0</v>
      </c>
      <c r="CE172">
        <v>0</v>
      </c>
      <c r="CF172">
        <v>0</v>
      </c>
      <c r="CG172">
        <v>0</v>
      </c>
      <c r="CH172">
        <v>0</v>
      </c>
      <c r="CI172">
        <v>0</v>
      </c>
      <c r="CJ172">
        <v>57</v>
      </c>
      <c r="CK172">
        <v>0</v>
      </c>
      <c r="CL172">
        <v>15</v>
      </c>
      <c r="CM172">
        <v>0</v>
      </c>
      <c r="CN172">
        <v>0</v>
      </c>
      <c r="CO172">
        <v>0</v>
      </c>
      <c r="CP172">
        <v>0</v>
      </c>
      <c r="CQ172">
        <v>0</v>
      </c>
      <c r="CR172">
        <v>0</v>
      </c>
      <c r="CS172">
        <v>0</v>
      </c>
      <c r="CT172">
        <v>0</v>
      </c>
      <c r="CU172">
        <v>0</v>
      </c>
      <c r="CV172">
        <v>0</v>
      </c>
      <c r="CW172">
        <v>0</v>
      </c>
      <c r="CX172">
        <v>0</v>
      </c>
      <c r="CY172">
        <v>0</v>
      </c>
      <c r="CZ172">
        <v>0</v>
      </c>
      <c r="DA172">
        <v>0</v>
      </c>
      <c r="DB172">
        <v>8</v>
      </c>
      <c r="DC172">
        <v>0</v>
      </c>
      <c r="DD172">
        <v>0</v>
      </c>
      <c r="DE172">
        <v>0</v>
      </c>
      <c r="DF172">
        <v>0</v>
      </c>
      <c r="DG172">
        <v>0</v>
      </c>
      <c r="DH172">
        <v>0</v>
      </c>
      <c r="DI172">
        <v>0</v>
      </c>
      <c r="DJ172">
        <v>0</v>
      </c>
      <c r="DK172">
        <v>0</v>
      </c>
      <c r="DL172">
        <v>0</v>
      </c>
      <c r="DM172">
        <v>30</v>
      </c>
      <c r="DN172">
        <v>0</v>
      </c>
      <c r="DO172">
        <v>0</v>
      </c>
      <c r="DP172">
        <v>0</v>
      </c>
      <c r="DQ172">
        <v>0</v>
      </c>
      <c r="DR172">
        <v>0</v>
      </c>
      <c r="DS172">
        <v>0</v>
      </c>
      <c r="DT172">
        <v>0</v>
      </c>
      <c r="DU172">
        <v>0</v>
      </c>
      <c r="DV172">
        <v>0</v>
      </c>
      <c r="DW172">
        <v>0</v>
      </c>
      <c r="DX172">
        <v>0</v>
      </c>
      <c r="DY172">
        <v>0</v>
      </c>
      <c r="DZ172">
        <v>0</v>
      </c>
      <c r="EA172">
        <v>0</v>
      </c>
      <c r="EB172">
        <v>34</v>
      </c>
      <c r="EC172">
        <v>0</v>
      </c>
      <c r="ED172">
        <v>6</v>
      </c>
      <c r="EE172">
        <v>24</v>
      </c>
      <c r="EF172">
        <v>0</v>
      </c>
      <c r="EG172">
        <v>2</v>
      </c>
      <c r="EH172">
        <v>0</v>
      </c>
      <c r="EI172">
        <v>0</v>
      </c>
      <c r="EJ172">
        <v>0</v>
      </c>
      <c r="EK172">
        <v>0</v>
      </c>
      <c r="EL172">
        <v>0</v>
      </c>
      <c r="EM172">
        <v>0</v>
      </c>
      <c r="EN172">
        <v>0</v>
      </c>
      <c r="EO172">
        <v>0</v>
      </c>
      <c r="EP172">
        <v>57</v>
      </c>
      <c r="EQ172">
        <v>447</v>
      </c>
    </row>
    <row r="173" spans="1:147" x14ac:dyDescent="0.2">
      <c r="A173" t="s">
        <v>566</v>
      </c>
      <c r="B173">
        <v>2</v>
      </c>
      <c r="C173" t="s">
        <v>989</v>
      </c>
      <c r="D173" t="s">
        <v>566</v>
      </c>
      <c r="E173" t="s">
        <v>198</v>
      </c>
      <c r="F173">
        <v>1</v>
      </c>
      <c r="G173" t="s">
        <v>286</v>
      </c>
      <c r="H173">
        <v>1</v>
      </c>
      <c r="I173">
        <v>1</v>
      </c>
      <c r="J173">
        <v>16</v>
      </c>
      <c r="K173">
        <v>3</v>
      </c>
      <c r="L173">
        <v>0</v>
      </c>
      <c r="M173">
        <v>21</v>
      </c>
      <c r="N173">
        <v>0</v>
      </c>
      <c r="O173">
        <v>59</v>
      </c>
      <c r="P173">
        <v>0</v>
      </c>
      <c r="Q173">
        <v>45</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60</v>
      </c>
      <c r="AP173">
        <v>0</v>
      </c>
      <c r="AQ173">
        <v>0</v>
      </c>
      <c r="AR173">
        <v>0</v>
      </c>
      <c r="AS173">
        <v>0</v>
      </c>
      <c r="AT173">
        <v>0</v>
      </c>
      <c r="AU173">
        <v>0</v>
      </c>
      <c r="AV173">
        <v>0</v>
      </c>
      <c r="AW173">
        <v>0</v>
      </c>
      <c r="AX173">
        <v>0</v>
      </c>
      <c r="AY173">
        <v>0</v>
      </c>
      <c r="AZ173">
        <v>43</v>
      </c>
      <c r="BA173">
        <v>0</v>
      </c>
      <c r="BB173">
        <v>18</v>
      </c>
      <c r="BC173">
        <v>6</v>
      </c>
      <c r="BD173">
        <v>0</v>
      </c>
      <c r="BE173">
        <v>0</v>
      </c>
      <c r="BF173">
        <v>36</v>
      </c>
      <c r="BG173">
        <v>0</v>
      </c>
      <c r="BH173">
        <v>0</v>
      </c>
      <c r="BI173">
        <v>0</v>
      </c>
      <c r="BJ173">
        <v>0</v>
      </c>
      <c r="BK173">
        <v>0</v>
      </c>
      <c r="BL173">
        <v>3</v>
      </c>
      <c r="BM173">
        <v>0</v>
      </c>
      <c r="BN173">
        <v>0</v>
      </c>
      <c r="BO173">
        <v>0</v>
      </c>
      <c r="BP173">
        <v>0</v>
      </c>
      <c r="BQ173">
        <v>0</v>
      </c>
      <c r="BR173">
        <v>0</v>
      </c>
      <c r="BS173">
        <v>6</v>
      </c>
      <c r="BT173">
        <v>60</v>
      </c>
      <c r="BU173">
        <v>0</v>
      </c>
      <c r="BV173">
        <v>39</v>
      </c>
      <c r="BW173">
        <v>0</v>
      </c>
      <c r="BX173">
        <v>0</v>
      </c>
      <c r="BY173">
        <v>26</v>
      </c>
      <c r="BZ173">
        <v>0</v>
      </c>
      <c r="CA173">
        <v>0</v>
      </c>
      <c r="CB173">
        <v>0</v>
      </c>
      <c r="CC173">
        <v>0</v>
      </c>
      <c r="CD173">
        <v>0</v>
      </c>
      <c r="CE173">
        <v>0</v>
      </c>
      <c r="CF173">
        <v>0</v>
      </c>
      <c r="CG173">
        <v>0</v>
      </c>
      <c r="CH173">
        <v>0</v>
      </c>
      <c r="CI173">
        <v>0</v>
      </c>
      <c r="CJ173">
        <v>53</v>
      </c>
      <c r="CK173">
        <v>0</v>
      </c>
      <c r="CL173">
        <v>53</v>
      </c>
      <c r="CM173">
        <v>0</v>
      </c>
      <c r="CN173">
        <v>0</v>
      </c>
      <c r="CO173">
        <v>0</v>
      </c>
      <c r="CP173">
        <v>0</v>
      </c>
      <c r="CQ173">
        <v>0</v>
      </c>
      <c r="CR173">
        <v>60</v>
      </c>
      <c r="CS173">
        <v>3</v>
      </c>
      <c r="CT173">
        <v>0</v>
      </c>
      <c r="CU173">
        <v>12</v>
      </c>
      <c r="CV173">
        <v>0</v>
      </c>
      <c r="CW173">
        <v>0</v>
      </c>
      <c r="CX173">
        <v>18</v>
      </c>
      <c r="CY173">
        <v>0</v>
      </c>
      <c r="CZ173">
        <v>0</v>
      </c>
      <c r="DA173">
        <v>0</v>
      </c>
      <c r="DB173">
        <v>0</v>
      </c>
      <c r="DC173">
        <v>0</v>
      </c>
      <c r="DD173">
        <v>0</v>
      </c>
      <c r="DE173">
        <v>12</v>
      </c>
      <c r="DF173">
        <v>0</v>
      </c>
      <c r="DG173">
        <v>0</v>
      </c>
      <c r="DH173">
        <v>3</v>
      </c>
      <c r="DI173">
        <v>66</v>
      </c>
      <c r="DJ173">
        <v>0</v>
      </c>
      <c r="DK173">
        <v>0</v>
      </c>
      <c r="DL173">
        <v>0</v>
      </c>
      <c r="DM173">
        <v>0</v>
      </c>
      <c r="DN173">
        <v>0</v>
      </c>
      <c r="DO173">
        <v>3</v>
      </c>
      <c r="DP173">
        <v>9</v>
      </c>
      <c r="DQ173">
        <v>0</v>
      </c>
      <c r="DR173">
        <v>54</v>
      </c>
      <c r="DS173">
        <v>0</v>
      </c>
      <c r="DT173">
        <v>0</v>
      </c>
      <c r="DU173">
        <v>0</v>
      </c>
      <c r="DV173">
        <v>0</v>
      </c>
      <c r="DW173">
        <v>0</v>
      </c>
      <c r="DX173">
        <v>0</v>
      </c>
      <c r="DY173">
        <v>59</v>
      </c>
      <c r="DZ173">
        <v>0</v>
      </c>
      <c r="EA173">
        <v>0</v>
      </c>
      <c r="EB173">
        <v>0</v>
      </c>
      <c r="EC173">
        <v>21</v>
      </c>
      <c r="ED173">
        <v>0</v>
      </c>
      <c r="EE173">
        <v>3</v>
      </c>
      <c r="EF173">
        <v>42</v>
      </c>
      <c r="EG173">
        <v>6</v>
      </c>
      <c r="EH173">
        <v>0</v>
      </c>
      <c r="EI173">
        <v>0</v>
      </c>
      <c r="EJ173">
        <v>0</v>
      </c>
      <c r="EK173">
        <v>0</v>
      </c>
      <c r="EL173">
        <v>0</v>
      </c>
      <c r="EM173">
        <v>0</v>
      </c>
      <c r="EN173">
        <v>35</v>
      </c>
      <c r="EO173">
        <v>0</v>
      </c>
      <c r="EP173">
        <v>12</v>
      </c>
      <c r="EQ173">
        <v>946</v>
      </c>
    </row>
    <row r="174" spans="1:147" x14ac:dyDescent="0.2">
      <c r="A174" t="s">
        <v>567</v>
      </c>
      <c r="B174">
        <v>2</v>
      </c>
      <c r="C174" t="s">
        <v>989</v>
      </c>
      <c r="D174" t="s">
        <v>567</v>
      </c>
      <c r="E174" t="s">
        <v>288</v>
      </c>
      <c r="F174">
        <v>2</v>
      </c>
      <c r="G174" t="s">
        <v>286</v>
      </c>
      <c r="H174">
        <v>1</v>
      </c>
      <c r="I174">
        <v>2</v>
      </c>
      <c r="J174">
        <v>17</v>
      </c>
      <c r="K174">
        <v>3</v>
      </c>
      <c r="L174">
        <v>0</v>
      </c>
      <c r="M174">
        <v>0</v>
      </c>
      <c r="N174">
        <v>0</v>
      </c>
      <c r="O174">
        <v>54</v>
      </c>
      <c r="P174">
        <v>0</v>
      </c>
      <c r="Q174">
        <v>0</v>
      </c>
      <c r="R174">
        <v>3</v>
      </c>
      <c r="S174">
        <v>0</v>
      </c>
      <c r="T174">
        <v>60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6</v>
      </c>
      <c r="BA174">
        <v>0</v>
      </c>
      <c r="BB174">
        <v>60</v>
      </c>
      <c r="BC174">
        <v>0</v>
      </c>
      <c r="BD174">
        <v>0</v>
      </c>
      <c r="BE174">
        <v>0</v>
      </c>
      <c r="BF174">
        <v>0</v>
      </c>
      <c r="BG174">
        <v>0</v>
      </c>
      <c r="BH174">
        <v>0</v>
      </c>
      <c r="BI174">
        <v>0</v>
      </c>
      <c r="BJ174">
        <v>0</v>
      </c>
      <c r="BK174">
        <v>0</v>
      </c>
      <c r="BL174">
        <v>0</v>
      </c>
      <c r="BM174">
        <v>0</v>
      </c>
      <c r="BN174">
        <v>0</v>
      </c>
      <c r="BO174">
        <v>0</v>
      </c>
      <c r="BP174">
        <v>0</v>
      </c>
      <c r="BQ174">
        <v>0</v>
      </c>
      <c r="BR174">
        <v>0</v>
      </c>
      <c r="BS174">
        <v>12</v>
      </c>
      <c r="BT174">
        <v>0</v>
      </c>
      <c r="BU174">
        <v>0</v>
      </c>
      <c r="BV174">
        <v>6</v>
      </c>
      <c r="BW174">
        <v>0</v>
      </c>
      <c r="BX174">
        <v>0</v>
      </c>
      <c r="BY174">
        <v>0</v>
      </c>
      <c r="BZ174">
        <v>0</v>
      </c>
      <c r="CA174">
        <v>0</v>
      </c>
      <c r="CB174">
        <v>0</v>
      </c>
      <c r="CC174">
        <v>0</v>
      </c>
      <c r="CD174">
        <v>0</v>
      </c>
      <c r="CE174">
        <v>0</v>
      </c>
      <c r="CF174">
        <v>0</v>
      </c>
      <c r="CG174">
        <v>0</v>
      </c>
      <c r="CH174">
        <v>0</v>
      </c>
      <c r="CI174">
        <v>0</v>
      </c>
      <c r="CJ174">
        <v>0</v>
      </c>
      <c r="CK174">
        <v>0</v>
      </c>
      <c r="CL174">
        <v>60</v>
      </c>
      <c r="CM174">
        <v>0</v>
      </c>
      <c r="CN174">
        <v>0</v>
      </c>
      <c r="CO174">
        <v>0</v>
      </c>
      <c r="CP174">
        <v>0</v>
      </c>
      <c r="CQ174">
        <v>39</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c r="DN174">
        <v>0</v>
      </c>
      <c r="DO174">
        <v>0</v>
      </c>
      <c r="DP174">
        <v>0</v>
      </c>
      <c r="DQ174">
        <v>0</v>
      </c>
      <c r="DR174">
        <v>0</v>
      </c>
      <c r="DS174">
        <v>0</v>
      </c>
      <c r="DT174">
        <v>0</v>
      </c>
      <c r="DU174">
        <v>0</v>
      </c>
      <c r="DV174">
        <v>0</v>
      </c>
      <c r="DW174">
        <v>0</v>
      </c>
      <c r="DX174">
        <v>0</v>
      </c>
      <c r="DY174">
        <v>0</v>
      </c>
      <c r="DZ174">
        <v>0</v>
      </c>
      <c r="EA174">
        <v>0</v>
      </c>
      <c r="EB174">
        <v>48</v>
      </c>
      <c r="EC174">
        <v>0</v>
      </c>
      <c r="ED174">
        <v>0</v>
      </c>
      <c r="EE174">
        <v>15</v>
      </c>
      <c r="EF174">
        <v>0</v>
      </c>
      <c r="EG174">
        <v>3</v>
      </c>
      <c r="EH174">
        <v>0</v>
      </c>
      <c r="EI174">
        <v>0</v>
      </c>
      <c r="EJ174">
        <v>0</v>
      </c>
      <c r="EK174">
        <v>0</v>
      </c>
      <c r="EL174">
        <v>0</v>
      </c>
      <c r="EM174">
        <v>0</v>
      </c>
      <c r="EN174">
        <v>0</v>
      </c>
      <c r="EO174">
        <v>0</v>
      </c>
      <c r="EP174">
        <v>57</v>
      </c>
      <c r="EQ174">
        <v>423</v>
      </c>
    </row>
    <row r="175" spans="1:147" x14ac:dyDescent="0.2">
      <c r="A175" t="s">
        <v>473</v>
      </c>
      <c r="B175">
        <v>2</v>
      </c>
      <c r="C175" t="s">
        <v>989</v>
      </c>
      <c r="D175" t="s">
        <v>473</v>
      </c>
      <c r="E175" t="s">
        <v>198</v>
      </c>
      <c r="F175">
        <v>1</v>
      </c>
      <c r="G175" t="s">
        <v>289</v>
      </c>
      <c r="H175">
        <v>2</v>
      </c>
      <c r="I175">
        <v>3</v>
      </c>
      <c r="J175">
        <v>1</v>
      </c>
      <c r="K175">
        <v>7</v>
      </c>
      <c r="L175">
        <v>0</v>
      </c>
      <c r="M175">
        <v>0</v>
      </c>
      <c r="N175">
        <v>0</v>
      </c>
      <c r="O175">
        <v>0</v>
      </c>
      <c r="P175">
        <v>57</v>
      </c>
      <c r="Q175">
        <v>42</v>
      </c>
      <c r="R175">
        <v>0</v>
      </c>
      <c r="S175">
        <v>0</v>
      </c>
      <c r="T175">
        <v>0</v>
      </c>
      <c r="U175">
        <v>57</v>
      </c>
      <c r="V175">
        <v>0</v>
      </c>
      <c r="W175">
        <v>39</v>
      </c>
      <c r="X175">
        <v>0</v>
      </c>
      <c r="Y175">
        <v>0</v>
      </c>
      <c r="Z175">
        <v>0</v>
      </c>
      <c r="AA175">
        <v>0</v>
      </c>
      <c r="AB175">
        <v>0</v>
      </c>
      <c r="AC175">
        <v>0</v>
      </c>
      <c r="AD175">
        <v>0</v>
      </c>
      <c r="AE175">
        <v>0</v>
      </c>
      <c r="AF175">
        <v>0</v>
      </c>
      <c r="AG175">
        <v>0</v>
      </c>
      <c r="AH175">
        <v>0</v>
      </c>
      <c r="AI175">
        <v>0</v>
      </c>
      <c r="AJ175">
        <v>9</v>
      </c>
      <c r="AK175">
        <v>0</v>
      </c>
      <c r="AL175">
        <v>0</v>
      </c>
      <c r="AM175">
        <v>0</v>
      </c>
      <c r="AN175">
        <v>0</v>
      </c>
      <c r="AO175">
        <v>0</v>
      </c>
      <c r="AP175">
        <v>0</v>
      </c>
      <c r="AQ175">
        <v>0</v>
      </c>
      <c r="AR175">
        <v>0</v>
      </c>
      <c r="AS175">
        <v>0</v>
      </c>
      <c r="AT175">
        <v>0</v>
      </c>
      <c r="AU175">
        <v>0</v>
      </c>
      <c r="AV175">
        <v>0</v>
      </c>
      <c r="AW175">
        <v>0</v>
      </c>
      <c r="AX175">
        <v>0</v>
      </c>
      <c r="AY175">
        <v>0</v>
      </c>
      <c r="AZ175">
        <v>0</v>
      </c>
      <c r="BA175">
        <v>0</v>
      </c>
      <c r="BB175">
        <v>51</v>
      </c>
      <c r="BC175">
        <v>0</v>
      </c>
      <c r="BD175">
        <v>24</v>
      </c>
      <c r="BE175">
        <v>0</v>
      </c>
      <c r="BF175">
        <v>12</v>
      </c>
      <c r="BG175">
        <v>0</v>
      </c>
      <c r="BH175">
        <v>0</v>
      </c>
      <c r="BI175">
        <v>0</v>
      </c>
      <c r="BJ175">
        <v>0</v>
      </c>
      <c r="BK175">
        <v>0</v>
      </c>
      <c r="BL175">
        <v>0</v>
      </c>
      <c r="BM175">
        <v>0</v>
      </c>
      <c r="BN175">
        <v>0</v>
      </c>
      <c r="BO175">
        <v>0</v>
      </c>
      <c r="BP175">
        <v>0</v>
      </c>
      <c r="BQ175">
        <v>0</v>
      </c>
      <c r="BR175">
        <v>0</v>
      </c>
      <c r="BS175">
        <v>0</v>
      </c>
      <c r="BT175">
        <v>21</v>
      </c>
      <c r="BU175">
        <v>0</v>
      </c>
      <c r="BV175">
        <v>9</v>
      </c>
      <c r="BW175">
        <v>0</v>
      </c>
      <c r="BX175">
        <v>0</v>
      </c>
      <c r="BY175">
        <v>24</v>
      </c>
      <c r="BZ175">
        <v>0</v>
      </c>
      <c r="CA175">
        <v>0</v>
      </c>
      <c r="CB175">
        <v>0</v>
      </c>
      <c r="CC175">
        <v>0</v>
      </c>
      <c r="CD175">
        <v>0</v>
      </c>
      <c r="CE175">
        <v>0</v>
      </c>
      <c r="CF175">
        <v>0</v>
      </c>
      <c r="CG175">
        <v>0</v>
      </c>
      <c r="CH175">
        <v>0</v>
      </c>
      <c r="CI175">
        <v>0</v>
      </c>
      <c r="CJ175">
        <v>17</v>
      </c>
      <c r="CK175">
        <v>3</v>
      </c>
      <c r="CL175">
        <v>0</v>
      </c>
      <c r="CM175">
        <v>0</v>
      </c>
      <c r="CN175">
        <v>12</v>
      </c>
      <c r="CO175">
        <v>0</v>
      </c>
      <c r="CP175">
        <v>0</v>
      </c>
      <c r="CQ175">
        <v>53</v>
      </c>
      <c r="CR175">
        <v>0</v>
      </c>
      <c r="CS175">
        <v>0</v>
      </c>
      <c r="CT175">
        <v>0</v>
      </c>
      <c r="CU175">
        <v>0</v>
      </c>
      <c r="CV175">
        <v>0</v>
      </c>
      <c r="CW175">
        <v>0</v>
      </c>
      <c r="CX175">
        <v>9</v>
      </c>
      <c r="CY175">
        <v>0</v>
      </c>
      <c r="CZ175">
        <v>0</v>
      </c>
      <c r="DA175">
        <v>0</v>
      </c>
      <c r="DB175">
        <v>18</v>
      </c>
      <c r="DC175">
        <v>0</v>
      </c>
      <c r="DD175">
        <v>0</v>
      </c>
      <c r="DE175">
        <v>0</v>
      </c>
      <c r="DF175">
        <v>0</v>
      </c>
      <c r="DG175">
        <v>0</v>
      </c>
      <c r="DH175">
        <v>0</v>
      </c>
      <c r="DI175">
        <v>0</v>
      </c>
      <c r="DJ175">
        <v>6</v>
      </c>
      <c r="DK175">
        <v>0</v>
      </c>
      <c r="DL175">
        <v>0</v>
      </c>
      <c r="DM175">
        <v>0</v>
      </c>
      <c r="DN175">
        <v>0</v>
      </c>
      <c r="DO175">
        <v>0</v>
      </c>
      <c r="DP175">
        <v>0</v>
      </c>
      <c r="DQ175">
        <v>0</v>
      </c>
      <c r="DR175">
        <v>24</v>
      </c>
      <c r="DS175">
        <v>0</v>
      </c>
      <c r="DT175">
        <v>0</v>
      </c>
      <c r="DU175">
        <v>0</v>
      </c>
      <c r="DV175">
        <v>0</v>
      </c>
      <c r="DW175">
        <v>0</v>
      </c>
      <c r="DX175">
        <v>0</v>
      </c>
      <c r="DY175">
        <v>0</v>
      </c>
      <c r="DZ175">
        <v>0</v>
      </c>
      <c r="EA175">
        <v>0</v>
      </c>
      <c r="EB175">
        <v>0</v>
      </c>
      <c r="EC175">
        <v>12</v>
      </c>
      <c r="ED175">
        <v>0</v>
      </c>
      <c r="EE175">
        <v>12</v>
      </c>
      <c r="EF175">
        <v>0</v>
      </c>
      <c r="EG175">
        <v>0</v>
      </c>
      <c r="EH175">
        <v>0</v>
      </c>
      <c r="EI175">
        <v>0</v>
      </c>
      <c r="EJ175">
        <v>0</v>
      </c>
      <c r="EK175">
        <v>59</v>
      </c>
      <c r="EL175">
        <v>0</v>
      </c>
      <c r="EM175">
        <v>3</v>
      </c>
      <c r="EN175">
        <v>0</v>
      </c>
      <c r="EO175">
        <v>0</v>
      </c>
      <c r="EP175">
        <v>21</v>
      </c>
      <c r="EQ175">
        <v>586</v>
      </c>
    </row>
    <row r="176" spans="1:147" x14ac:dyDescent="0.2">
      <c r="A176" t="s">
        <v>476</v>
      </c>
      <c r="B176">
        <v>2</v>
      </c>
      <c r="C176" t="s">
        <v>989</v>
      </c>
      <c r="D176" t="s">
        <v>476</v>
      </c>
      <c r="E176" t="s">
        <v>288</v>
      </c>
      <c r="F176">
        <v>2</v>
      </c>
      <c r="G176" t="s">
        <v>289</v>
      </c>
      <c r="H176">
        <v>2</v>
      </c>
      <c r="I176">
        <v>1</v>
      </c>
      <c r="J176">
        <v>2</v>
      </c>
      <c r="K176">
        <v>7</v>
      </c>
      <c r="L176">
        <v>0</v>
      </c>
      <c r="M176">
        <v>0</v>
      </c>
      <c r="N176">
        <v>6</v>
      </c>
      <c r="O176">
        <v>0</v>
      </c>
      <c r="P176">
        <v>6</v>
      </c>
      <c r="Q176">
        <v>12</v>
      </c>
      <c r="R176">
        <v>0</v>
      </c>
      <c r="S176">
        <v>0</v>
      </c>
      <c r="T176">
        <v>6</v>
      </c>
      <c r="U176">
        <v>0</v>
      </c>
      <c r="V176">
        <v>0</v>
      </c>
      <c r="W176">
        <v>42</v>
      </c>
      <c r="X176">
        <v>0</v>
      </c>
      <c r="Y176">
        <v>0</v>
      </c>
      <c r="Z176">
        <v>0</v>
      </c>
      <c r="AA176">
        <v>9</v>
      </c>
      <c r="AB176">
        <v>0</v>
      </c>
      <c r="AC176">
        <v>0</v>
      </c>
      <c r="AD176">
        <v>0</v>
      </c>
      <c r="AE176">
        <v>0</v>
      </c>
      <c r="AF176">
        <v>0</v>
      </c>
      <c r="AG176">
        <v>0</v>
      </c>
      <c r="AH176">
        <v>6</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54</v>
      </c>
      <c r="BC176">
        <v>0</v>
      </c>
      <c r="BD176">
        <v>0</v>
      </c>
      <c r="BE176">
        <v>0</v>
      </c>
      <c r="BF176">
        <v>36</v>
      </c>
      <c r="BG176">
        <v>3</v>
      </c>
      <c r="BH176">
        <v>15</v>
      </c>
      <c r="BI176">
        <v>0</v>
      </c>
      <c r="BJ176">
        <v>0</v>
      </c>
      <c r="BK176">
        <v>3</v>
      </c>
      <c r="BL176">
        <v>12</v>
      </c>
      <c r="BM176">
        <v>0</v>
      </c>
      <c r="BN176">
        <v>0</v>
      </c>
      <c r="BO176">
        <v>6</v>
      </c>
      <c r="BP176">
        <v>0</v>
      </c>
      <c r="BQ176">
        <v>0</v>
      </c>
      <c r="BR176">
        <v>0</v>
      </c>
      <c r="BS176">
        <v>0</v>
      </c>
      <c r="BT176">
        <v>24</v>
      </c>
      <c r="BU176">
        <v>0</v>
      </c>
      <c r="BV176">
        <v>24</v>
      </c>
      <c r="BW176">
        <v>0</v>
      </c>
      <c r="BX176">
        <v>0</v>
      </c>
      <c r="BY176">
        <v>0</v>
      </c>
      <c r="BZ176">
        <v>15</v>
      </c>
      <c r="CA176">
        <v>0</v>
      </c>
      <c r="CB176">
        <v>0</v>
      </c>
      <c r="CC176">
        <v>3</v>
      </c>
      <c r="CD176">
        <v>0</v>
      </c>
      <c r="CE176">
        <v>18</v>
      </c>
      <c r="CF176">
        <v>0</v>
      </c>
      <c r="CG176">
        <v>0</v>
      </c>
      <c r="CH176">
        <v>3</v>
      </c>
      <c r="CI176">
        <v>0</v>
      </c>
      <c r="CJ176">
        <v>0</v>
      </c>
      <c r="CK176">
        <v>0</v>
      </c>
      <c r="CL176">
        <v>6</v>
      </c>
      <c r="CM176">
        <v>0</v>
      </c>
      <c r="CN176">
        <v>3</v>
      </c>
      <c r="CO176">
        <v>3</v>
      </c>
      <c r="CP176">
        <v>0</v>
      </c>
      <c r="CQ176">
        <v>0</v>
      </c>
      <c r="CR176">
        <v>0</v>
      </c>
      <c r="CS176">
        <v>0</v>
      </c>
      <c r="CT176">
        <v>3</v>
      </c>
      <c r="CU176">
        <v>0</v>
      </c>
      <c r="CV176">
        <v>18</v>
      </c>
      <c r="CW176">
        <v>0</v>
      </c>
      <c r="CX176">
        <v>3</v>
      </c>
      <c r="CY176">
        <v>0</v>
      </c>
      <c r="CZ176">
        <v>0</v>
      </c>
      <c r="DA176">
        <v>0</v>
      </c>
      <c r="DB176">
        <v>9</v>
      </c>
      <c r="DC176">
        <v>0</v>
      </c>
      <c r="DD176">
        <v>0</v>
      </c>
      <c r="DE176">
        <v>0</v>
      </c>
      <c r="DF176">
        <v>0</v>
      </c>
      <c r="DG176">
        <v>0</v>
      </c>
      <c r="DH176">
        <v>0</v>
      </c>
      <c r="DI176">
        <v>0</v>
      </c>
      <c r="DJ176">
        <v>0</v>
      </c>
      <c r="DK176">
        <v>0</v>
      </c>
      <c r="DL176">
        <v>0</v>
      </c>
      <c r="DM176">
        <v>0</v>
      </c>
      <c r="DN176">
        <v>0</v>
      </c>
      <c r="DO176">
        <v>0</v>
      </c>
      <c r="DP176">
        <v>0</v>
      </c>
      <c r="DQ176">
        <v>0</v>
      </c>
      <c r="DR176">
        <v>0</v>
      </c>
      <c r="DS176">
        <v>0</v>
      </c>
      <c r="DT176">
        <v>0</v>
      </c>
      <c r="DU176">
        <v>0</v>
      </c>
      <c r="DV176">
        <v>0</v>
      </c>
      <c r="DW176">
        <v>0</v>
      </c>
      <c r="DX176">
        <v>0</v>
      </c>
      <c r="DY176">
        <v>0</v>
      </c>
      <c r="DZ176">
        <v>0</v>
      </c>
      <c r="EA176">
        <v>0</v>
      </c>
      <c r="EB176">
        <v>0</v>
      </c>
      <c r="EC176">
        <v>0</v>
      </c>
      <c r="ED176">
        <v>18</v>
      </c>
      <c r="EE176">
        <v>0</v>
      </c>
      <c r="EF176">
        <v>0</v>
      </c>
      <c r="EG176">
        <v>0</v>
      </c>
      <c r="EH176">
        <v>0</v>
      </c>
      <c r="EI176">
        <v>0</v>
      </c>
      <c r="EJ176">
        <v>0</v>
      </c>
      <c r="EK176">
        <v>33</v>
      </c>
      <c r="EL176">
        <v>0</v>
      </c>
      <c r="EM176">
        <v>9</v>
      </c>
      <c r="EN176">
        <v>0</v>
      </c>
      <c r="EO176">
        <v>0</v>
      </c>
      <c r="EP176">
        <v>2</v>
      </c>
      <c r="EQ176">
        <v>324</v>
      </c>
    </row>
    <row r="177" spans="1:147" x14ac:dyDescent="0.2">
      <c r="A177" t="s">
        <v>382</v>
      </c>
      <c r="B177">
        <v>2</v>
      </c>
      <c r="C177" t="s">
        <v>989</v>
      </c>
      <c r="D177" t="s">
        <v>382</v>
      </c>
      <c r="E177" t="s">
        <v>198</v>
      </c>
      <c r="F177">
        <v>1</v>
      </c>
      <c r="G177" t="s">
        <v>289</v>
      </c>
      <c r="H177">
        <v>2</v>
      </c>
      <c r="I177">
        <v>5</v>
      </c>
      <c r="J177">
        <v>1</v>
      </c>
      <c r="K177">
        <v>7</v>
      </c>
      <c r="L177">
        <v>0</v>
      </c>
      <c r="M177">
        <v>0</v>
      </c>
      <c r="N177">
        <v>0</v>
      </c>
      <c r="O177">
        <v>0</v>
      </c>
      <c r="P177">
        <v>0</v>
      </c>
      <c r="Q177">
        <v>0</v>
      </c>
      <c r="R177">
        <v>0</v>
      </c>
      <c r="S177">
        <v>0</v>
      </c>
      <c r="T177">
        <v>3</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12</v>
      </c>
      <c r="BC177">
        <v>0</v>
      </c>
      <c r="BD177">
        <v>0</v>
      </c>
      <c r="BE177">
        <v>9</v>
      </c>
      <c r="BF177">
        <v>0</v>
      </c>
      <c r="BG177">
        <v>0</v>
      </c>
      <c r="BH177">
        <v>0</v>
      </c>
      <c r="BI177">
        <v>0</v>
      </c>
      <c r="BJ177">
        <v>0</v>
      </c>
      <c r="BK177">
        <v>6</v>
      </c>
      <c r="BL177">
        <v>0</v>
      </c>
      <c r="BM177">
        <v>0</v>
      </c>
      <c r="BN177">
        <v>0</v>
      </c>
      <c r="BO177">
        <v>0</v>
      </c>
      <c r="BP177">
        <v>0</v>
      </c>
      <c r="BQ177">
        <v>0</v>
      </c>
      <c r="BR177">
        <v>0</v>
      </c>
      <c r="BS177">
        <v>3</v>
      </c>
      <c r="BT177">
        <v>0</v>
      </c>
      <c r="BU177">
        <v>0</v>
      </c>
      <c r="BV177">
        <v>3</v>
      </c>
      <c r="BW177">
        <v>42</v>
      </c>
      <c r="BX177">
        <v>0</v>
      </c>
      <c r="BY177">
        <v>0</v>
      </c>
      <c r="BZ177">
        <v>0</v>
      </c>
      <c r="CA177">
        <v>0</v>
      </c>
      <c r="CB177">
        <v>0</v>
      </c>
      <c r="CC177">
        <v>0</v>
      </c>
      <c r="CD177">
        <v>0</v>
      </c>
      <c r="CE177">
        <v>0</v>
      </c>
      <c r="CF177">
        <v>0</v>
      </c>
      <c r="CG177">
        <v>0</v>
      </c>
      <c r="CH177">
        <v>0</v>
      </c>
      <c r="CI177">
        <v>0</v>
      </c>
      <c r="CJ177">
        <v>24</v>
      </c>
      <c r="CK177">
        <v>0</v>
      </c>
      <c r="CL177">
        <v>27</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c r="DN177">
        <v>0</v>
      </c>
      <c r="DO177">
        <v>0</v>
      </c>
      <c r="DP177">
        <v>0</v>
      </c>
      <c r="DQ177">
        <v>0</v>
      </c>
      <c r="DR177">
        <v>0</v>
      </c>
      <c r="DS177">
        <v>0</v>
      </c>
      <c r="DT177">
        <v>0</v>
      </c>
      <c r="DU177">
        <v>0</v>
      </c>
      <c r="DV177">
        <v>0</v>
      </c>
      <c r="DW177">
        <v>0</v>
      </c>
      <c r="DX177">
        <v>0</v>
      </c>
      <c r="DY177">
        <v>0</v>
      </c>
      <c r="DZ177">
        <v>0</v>
      </c>
      <c r="EA177">
        <v>0</v>
      </c>
      <c r="EB177">
        <v>0</v>
      </c>
      <c r="EC177">
        <v>0</v>
      </c>
      <c r="ED177">
        <v>0</v>
      </c>
      <c r="EE177">
        <v>0</v>
      </c>
      <c r="EF177">
        <v>0</v>
      </c>
      <c r="EG177">
        <v>0</v>
      </c>
      <c r="EH177">
        <v>0</v>
      </c>
      <c r="EI177">
        <v>0</v>
      </c>
      <c r="EJ177">
        <v>0</v>
      </c>
      <c r="EK177">
        <v>0</v>
      </c>
      <c r="EL177">
        <v>0</v>
      </c>
      <c r="EM177">
        <v>0</v>
      </c>
      <c r="EN177">
        <v>0</v>
      </c>
      <c r="EO177">
        <v>0</v>
      </c>
      <c r="EP177">
        <v>24</v>
      </c>
      <c r="EQ177">
        <v>147</v>
      </c>
    </row>
    <row r="178" spans="1:147" x14ac:dyDescent="0.2">
      <c r="A178" t="s">
        <v>389</v>
      </c>
      <c r="B178">
        <v>2</v>
      </c>
      <c r="C178" t="s">
        <v>989</v>
      </c>
      <c r="D178" t="s">
        <v>389</v>
      </c>
      <c r="E178" t="s">
        <v>288</v>
      </c>
      <c r="F178">
        <v>2</v>
      </c>
      <c r="G178" t="s">
        <v>289</v>
      </c>
      <c r="H178">
        <v>2</v>
      </c>
      <c r="I178">
        <v>1</v>
      </c>
      <c r="J178">
        <v>2</v>
      </c>
      <c r="K178">
        <v>7</v>
      </c>
      <c r="L178">
        <v>0</v>
      </c>
      <c r="M178">
        <v>0</v>
      </c>
      <c r="N178">
        <v>0</v>
      </c>
      <c r="O178">
        <v>3</v>
      </c>
      <c r="P178">
        <v>0</v>
      </c>
      <c r="Q178">
        <v>0</v>
      </c>
      <c r="R178">
        <v>0</v>
      </c>
      <c r="S178">
        <v>0</v>
      </c>
      <c r="T178">
        <v>48</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3</v>
      </c>
      <c r="BF178">
        <v>3</v>
      </c>
      <c r="BG178">
        <v>0</v>
      </c>
      <c r="BH178">
        <v>0</v>
      </c>
      <c r="BI178">
        <v>0</v>
      </c>
      <c r="BJ178">
        <v>0</v>
      </c>
      <c r="BK178">
        <v>0</v>
      </c>
      <c r="BL178">
        <v>0</v>
      </c>
      <c r="BM178">
        <v>0</v>
      </c>
      <c r="BN178">
        <v>0</v>
      </c>
      <c r="BO178">
        <v>0</v>
      </c>
      <c r="BP178">
        <v>0</v>
      </c>
      <c r="BQ178">
        <v>0</v>
      </c>
      <c r="BR178">
        <v>0</v>
      </c>
      <c r="BS178">
        <v>27</v>
      </c>
      <c r="BT178">
        <v>0</v>
      </c>
      <c r="BU178">
        <v>0</v>
      </c>
      <c r="BV178">
        <v>39</v>
      </c>
      <c r="BW178">
        <v>9</v>
      </c>
      <c r="BX178">
        <v>0</v>
      </c>
      <c r="BY178">
        <v>0</v>
      </c>
      <c r="BZ178">
        <v>0</v>
      </c>
      <c r="CA178">
        <v>0</v>
      </c>
      <c r="CB178">
        <v>0</v>
      </c>
      <c r="CC178">
        <v>0</v>
      </c>
      <c r="CD178">
        <v>0</v>
      </c>
      <c r="CE178">
        <v>0</v>
      </c>
      <c r="CF178">
        <v>0</v>
      </c>
      <c r="CG178">
        <v>0</v>
      </c>
      <c r="CH178">
        <v>0</v>
      </c>
      <c r="CI178">
        <v>0</v>
      </c>
      <c r="CJ178">
        <v>3</v>
      </c>
      <c r="CK178">
        <v>0</v>
      </c>
      <c r="CL178">
        <v>30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c r="DN178">
        <v>0</v>
      </c>
      <c r="DO178">
        <v>0</v>
      </c>
      <c r="DP178">
        <v>0</v>
      </c>
      <c r="DQ178">
        <v>0</v>
      </c>
      <c r="DR178">
        <v>0</v>
      </c>
      <c r="DS178">
        <v>0</v>
      </c>
      <c r="DT178">
        <v>0</v>
      </c>
      <c r="DU178">
        <v>0</v>
      </c>
      <c r="DV178">
        <v>0</v>
      </c>
      <c r="DW178">
        <v>0</v>
      </c>
      <c r="DX178">
        <v>0</v>
      </c>
      <c r="DY178">
        <v>0</v>
      </c>
      <c r="DZ178">
        <v>0</v>
      </c>
      <c r="EA178">
        <v>0</v>
      </c>
      <c r="EB178">
        <v>0</v>
      </c>
      <c r="EC178">
        <v>0</v>
      </c>
      <c r="ED178">
        <v>0</v>
      </c>
      <c r="EE178">
        <v>0</v>
      </c>
      <c r="EF178">
        <v>0</v>
      </c>
      <c r="EG178">
        <v>0</v>
      </c>
      <c r="EH178">
        <v>0</v>
      </c>
      <c r="EI178">
        <v>0</v>
      </c>
      <c r="EJ178">
        <v>0</v>
      </c>
      <c r="EK178">
        <v>0</v>
      </c>
      <c r="EL178">
        <v>0</v>
      </c>
      <c r="EM178">
        <v>0</v>
      </c>
      <c r="EN178">
        <v>0</v>
      </c>
      <c r="EO178">
        <v>0</v>
      </c>
      <c r="EP178">
        <v>3</v>
      </c>
      <c r="EQ178">
        <v>165</v>
      </c>
    </row>
    <row r="179" spans="1:147" x14ac:dyDescent="0.2">
      <c r="A179" t="s">
        <v>490</v>
      </c>
      <c r="B179">
        <v>2</v>
      </c>
      <c r="C179" t="s">
        <v>989</v>
      </c>
      <c r="D179" t="s">
        <v>490</v>
      </c>
      <c r="E179" t="s">
        <v>198</v>
      </c>
      <c r="F179">
        <v>1</v>
      </c>
      <c r="G179" t="s">
        <v>289</v>
      </c>
      <c r="H179">
        <v>2</v>
      </c>
      <c r="I179">
        <v>2</v>
      </c>
      <c r="J179">
        <v>1</v>
      </c>
      <c r="K179">
        <v>7</v>
      </c>
      <c r="L179">
        <v>0</v>
      </c>
      <c r="M179">
        <v>0</v>
      </c>
      <c r="N179">
        <v>0</v>
      </c>
      <c r="O179">
        <v>0</v>
      </c>
      <c r="P179">
        <v>3</v>
      </c>
      <c r="Q179">
        <v>6</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6</v>
      </c>
      <c r="AP179">
        <v>0</v>
      </c>
      <c r="AQ179">
        <v>0</v>
      </c>
      <c r="AR179">
        <v>0</v>
      </c>
      <c r="AS179">
        <v>0</v>
      </c>
      <c r="AT179">
        <v>0</v>
      </c>
      <c r="AU179">
        <v>0</v>
      </c>
      <c r="AV179">
        <v>0</v>
      </c>
      <c r="AW179">
        <v>0</v>
      </c>
      <c r="AX179">
        <v>0</v>
      </c>
      <c r="AY179">
        <v>0</v>
      </c>
      <c r="AZ179">
        <v>0</v>
      </c>
      <c r="BA179">
        <v>0</v>
      </c>
      <c r="BB179">
        <v>54</v>
      </c>
      <c r="BC179">
        <v>0</v>
      </c>
      <c r="BD179">
        <v>0</v>
      </c>
      <c r="BE179">
        <v>0</v>
      </c>
      <c r="BF179">
        <v>0</v>
      </c>
      <c r="BG179">
        <v>0</v>
      </c>
      <c r="BH179">
        <v>0</v>
      </c>
      <c r="BI179">
        <v>0</v>
      </c>
      <c r="BJ179">
        <v>0</v>
      </c>
      <c r="BK179">
        <v>0</v>
      </c>
      <c r="BL179">
        <v>0</v>
      </c>
      <c r="BM179">
        <v>0</v>
      </c>
      <c r="BN179">
        <v>0</v>
      </c>
      <c r="BO179">
        <v>0</v>
      </c>
      <c r="BP179">
        <v>0</v>
      </c>
      <c r="BQ179">
        <v>0</v>
      </c>
      <c r="BR179">
        <v>0</v>
      </c>
      <c r="BS179">
        <v>24</v>
      </c>
      <c r="BT179">
        <v>0</v>
      </c>
      <c r="BU179">
        <v>0</v>
      </c>
      <c r="BV179">
        <v>9</v>
      </c>
      <c r="BW179">
        <v>0</v>
      </c>
      <c r="BX179">
        <v>0</v>
      </c>
      <c r="BY179">
        <v>0</v>
      </c>
      <c r="BZ179">
        <v>0</v>
      </c>
      <c r="CA179">
        <v>0</v>
      </c>
      <c r="CB179">
        <v>3</v>
      </c>
      <c r="CC179">
        <v>0</v>
      </c>
      <c r="CD179">
        <v>0</v>
      </c>
      <c r="CE179">
        <v>0</v>
      </c>
      <c r="CF179">
        <v>0</v>
      </c>
      <c r="CG179">
        <v>0</v>
      </c>
      <c r="CH179">
        <v>0</v>
      </c>
      <c r="CI179">
        <v>0</v>
      </c>
      <c r="CJ179">
        <v>0</v>
      </c>
      <c r="CK179">
        <v>0</v>
      </c>
      <c r="CL179">
        <v>27</v>
      </c>
      <c r="CM179">
        <v>0</v>
      </c>
      <c r="CN179">
        <v>0</v>
      </c>
      <c r="CO179">
        <v>15</v>
      </c>
      <c r="CP179">
        <v>0</v>
      </c>
      <c r="CQ179">
        <v>0</v>
      </c>
      <c r="CR179">
        <v>0</v>
      </c>
      <c r="CS179">
        <v>0</v>
      </c>
      <c r="CT179">
        <v>0</v>
      </c>
      <c r="CU179">
        <v>0</v>
      </c>
      <c r="CV179">
        <v>0</v>
      </c>
      <c r="CW179">
        <v>0</v>
      </c>
      <c r="CX179">
        <v>0</v>
      </c>
      <c r="CY179">
        <v>3</v>
      </c>
      <c r="CZ179">
        <v>0</v>
      </c>
      <c r="DA179">
        <v>0</v>
      </c>
      <c r="DB179">
        <v>0</v>
      </c>
      <c r="DC179">
        <v>0</v>
      </c>
      <c r="DD179">
        <v>0</v>
      </c>
      <c r="DE179">
        <v>0</v>
      </c>
      <c r="DF179">
        <v>0</v>
      </c>
      <c r="DG179">
        <v>0</v>
      </c>
      <c r="DH179">
        <v>0</v>
      </c>
      <c r="DI179">
        <v>0</v>
      </c>
      <c r="DJ179">
        <v>0</v>
      </c>
      <c r="DK179">
        <v>0</v>
      </c>
      <c r="DL179">
        <v>0</v>
      </c>
      <c r="DM179">
        <v>0</v>
      </c>
      <c r="DN179">
        <v>0</v>
      </c>
      <c r="DO179">
        <v>0</v>
      </c>
      <c r="DP179">
        <v>0</v>
      </c>
      <c r="DQ179">
        <v>0</v>
      </c>
      <c r="DR179">
        <v>0</v>
      </c>
      <c r="DS179">
        <v>0</v>
      </c>
      <c r="DT179">
        <v>0</v>
      </c>
      <c r="DU179">
        <v>0</v>
      </c>
      <c r="DV179">
        <v>0</v>
      </c>
      <c r="DW179">
        <v>0</v>
      </c>
      <c r="DX179">
        <v>0</v>
      </c>
      <c r="DY179">
        <v>0</v>
      </c>
      <c r="DZ179">
        <v>0</v>
      </c>
      <c r="EA179">
        <v>0</v>
      </c>
      <c r="EB179">
        <v>0</v>
      </c>
      <c r="EC179">
        <v>0</v>
      </c>
      <c r="ED179">
        <v>0</v>
      </c>
      <c r="EE179">
        <v>0</v>
      </c>
      <c r="EF179">
        <v>0</v>
      </c>
      <c r="EG179">
        <v>0</v>
      </c>
      <c r="EH179">
        <v>0</v>
      </c>
      <c r="EI179">
        <v>6</v>
      </c>
      <c r="EJ179">
        <v>0</v>
      </c>
      <c r="EK179">
        <v>0</v>
      </c>
      <c r="EL179">
        <v>0</v>
      </c>
      <c r="EM179">
        <v>0</v>
      </c>
      <c r="EN179">
        <v>0</v>
      </c>
      <c r="EO179">
        <v>0</v>
      </c>
      <c r="EP179">
        <v>0</v>
      </c>
      <c r="EQ179">
        <v>147</v>
      </c>
    </row>
    <row r="180" spans="1:147" x14ac:dyDescent="0.2">
      <c r="A180" t="s">
        <v>491</v>
      </c>
      <c r="B180">
        <v>2</v>
      </c>
      <c r="C180" t="s">
        <v>989</v>
      </c>
      <c r="D180" t="s">
        <v>491</v>
      </c>
      <c r="E180" t="s">
        <v>288</v>
      </c>
      <c r="F180">
        <v>2</v>
      </c>
      <c r="G180" t="s">
        <v>289</v>
      </c>
      <c r="H180">
        <v>2</v>
      </c>
      <c r="I180">
        <v>3</v>
      </c>
      <c r="J180">
        <v>2</v>
      </c>
      <c r="K180">
        <v>7</v>
      </c>
      <c r="L180">
        <v>0</v>
      </c>
      <c r="M180">
        <v>0</v>
      </c>
      <c r="N180">
        <v>0</v>
      </c>
      <c r="O180">
        <v>0</v>
      </c>
      <c r="P180">
        <v>9</v>
      </c>
      <c r="Q180">
        <v>11</v>
      </c>
      <c r="R180">
        <v>0</v>
      </c>
      <c r="S180">
        <v>0</v>
      </c>
      <c r="T180">
        <v>2</v>
      </c>
      <c r="U180">
        <v>0</v>
      </c>
      <c r="V180">
        <v>0</v>
      </c>
      <c r="W180">
        <v>0</v>
      </c>
      <c r="X180">
        <v>0</v>
      </c>
      <c r="Y180">
        <v>0</v>
      </c>
      <c r="Z180">
        <v>3</v>
      </c>
      <c r="AA180">
        <v>0</v>
      </c>
      <c r="AB180">
        <v>9</v>
      </c>
      <c r="AC180">
        <v>3</v>
      </c>
      <c r="AD180">
        <v>0</v>
      </c>
      <c r="AE180">
        <v>0</v>
      </c>
      <c r="AF180">
        <v>0</v>
      </c>
      <c r="AG180">
        <v>0</v>
      </c>
      <c r="AH180">
        <v>15</v>
      </c>
      <c r="AI180">
        <v>33</v>
      </c>
      <c r="AJ180">
        <v>0</v>
      </c>
      <c r="AK180">
        <v>0</v>
      </c>
      <c r="AL180">
        <v>0</v>
      </c>
      <c r="AM180">
        <v>0</v>
      </c>
      <c r="AN180">
        <v>0</v>
      </c>
      <c r="AO180">
        <v>0</v>
      </c>
      <c r="AP180">
        <v>0</v>
      </c>
      <c r="AQ180">
        <v>0</v>
      </c>
      <c r="AR180">
        <v>0</v>
      </c>
      <c r="AS180">
        <v>3</v>
      </c>
      <c r="AT180">
        <v>27</v>
      </c>
      <c r="AU180">
        <v>6</v>
      </c>
      <c r="AV180">
        <v>0</v>
      </c>
      <c r="AW180">
        <v>0</v>
      </c>
      <c r="AX180">
        <v>0</v>
      </c>
      <c r="AY180">
        <v>0</v>
      </c>
      <c r="AZ180">
        <v>0</v>
      </c>
      <c r="BA180">
        <v>0</v>
      </c>
      <c r="BB180">
        <v>12</v>
      </c>
      <c r="BC180">
        <v>0</v>
      </c>
      <c r="BD180">
        <v>0</v>
      </c>
      <c r="BE180">
        <v>0</v>
      </c>
      <c r="BF180">
        <v>0</v>
      </c>
      <c r="BG180">
        <v>0</v>
      </c>
      <c r="BH180">
        <v>0</v>
      </c>
      <c r="BI180">
        <v>3</v>
      </c>
      <c r="BJ180">
        <v>0</v>
      </c>
      <c r="BK180">
        <v>6</v>
      </c>
      <c r="BL180">
        <v>3</v>
      </c>
      <c r="BM180">
        <v>0</v>
      </c>
      <c r="BN180">
        <v>21</v>
      </c>
      <c r="BO180">
        <v>0</v>
      </c>
      <c r="BP180">
        <v>0</v>
      </c>
      <c r="BQ180">
        <v>0</v>
      </c>
      <c r="BR180">
        <v>42</v>
      </c>
      <c r="BS180">
        <v>0</v>
      </c>
      <c r="BT180">
        <v>0</v>
      </c>
      <c r="BU180">
        <v>0</v>
      </c>
      <c r="BV180">
        <v>24</v>
      </c>
      <c r="BW180">
        <v>0</v>
      </c>
      <c r="BX180">
        <v>0</v>
      </c>
      <c r="BY180">
        <v>0</v>
      </c>
      <c r="BZ180">
        <v>48</v>
      </c>
      <c r="CA180">
        <v>3</v>
      </c>
      <c r="CB180">
        <v>27</v>
      </c>
      <c r="CC180">
        <v>0</v>
      </c>
      <c r="CD180">
        <v>0</v>
      </c>
      <c r="CE180">
        <v>3</v>
      </c>
      <c r="CF180">
        <v>6</v>
      </c>
      <c r="CG180">
        <v>9</v>
      </c>
      <c r="CH180">
        <v>42</v>
      </c>
      <c r="CI180">
        <v>6</v>
      </c>
      <c r="CJ180">
        <v>0</v>
      </c>
      <c r="CK180">
        <v>0</v>
      </c>
      <c r="CL180">
        <v>0</v>
      </c>
      <c r="CM180">
        <v>0</v>
      </c>
      <c r="CN180">
        <v>0</v>
      </c>
      <c r="CO180">
        <v>57</v>
      </c>
      <c r="CP180">
        <v>0</v>
      </c>
      <c r="CQ180">
        <v>0</v>
      </c>
      <c r="CR180">
        <v>0</v>
      </c>
      <c r="CS180">
        <v>0</v>
      </c>
      <c r="CT180">
        <v>3</v>
      </c>
      <c r="CU180">
        <v>0</v>
      </c>
      <c r="CV180">
        <v>0</v>
      </c>
      <c r="CW180">
        <v>0</v>
      </c>
      <c r="CX180">
        <v>3</v>
      </c>
      <c r="CY180">
        <v>9</v>
      </c>
      <c r="CZ180">
        <v>0</v>
      </c>
      <c r="DA180">
        <v>0</v>
      </c>
      <c r="DB180">
        <v>0</v>
      </c>
      <c r="DC180">
        <v>0</v>
      </c>
      <c r="DD180">
        <v>15</v>
      </c>
      <c r="DE180">
        <v>0</v>
      </c>
      <c r="DF180">
        <v>0</v>
      </c>
      <c r="DG180">
        <v>0</v>
      </c>
      <c r="DH180">
        <v>0</v>
      </c>
      <c r="DI180">
        <v>0</v>
      </c>
      <c r="DJ180">
        <v>0</v>
      </c>
      <c r="DK180">
        <v>12</v>
      </c>
      <c r="DL180">
        <v>12</v>
      </c>
      <c r="DM180">
        <v>0</v>
      </c>
      <c r="DN180">
        <v>0</v>
      </c>
      <c r="DO180">
        <v>0</v>
      </c>
      <c r="DP180">
        <v>0</v>
      </c>
      <c r="DQ180">
        <v>0</v>
      </c>
      <c r="DR180">
        <v>0</v>
      </c>
      <c r="DS180">
        <v>0</v>
      </c>
      <c r="DT180">
        <v>0</v>
      </c>
      <c r="DU180">
        <v>0</v>
      </c>
      <c r="DV180">
        <v>0</v>
      </c>
      <c r="DW180">
        <v>3</v>
      </c>
      <c r="DX180">
        <v>0</v>
      </c>
      <c r="DY180">
        <v>0</v>
      </c>
      <c r="DZ180">
        <v>3</v>
      </c>
      <c r="EA180">
        <v>0</v>
      </c>
      <c r="EB180">
        <v>0</v>
      </c>
      <c r="EC180">
        <v>0</v>
      </c>
      <c r="ED180">
        <v>0</v>
      </c>
      <c r="EE180">
        <v>0</v>
      </c>
      <c r="EF180">
        <v>0</v>
      </c>
      <c r="EG180">
        <v>0</v>
      </c>
      <c r="EH180">
        <v>0</v>
      </c>
      <c r="EI180">
        <v>0</v>
      </c>
      <c r="EJ180">
        <v>0</v>
      </c>
      <c r="EK180">
        <v>0</v>
      </c>
      <c r="EL180">
        <v>0</v>
      </c>
      <c r="EM180">
        <v>0</v>
      </c>
      <c r="EN180">
        <v>0</v>
      </c>
      <c r="EO180">
        <v>0</v>
      </c>
      <c r="EP180">
        <v>0</v>
      </c>
      <c r="EQ180">
        <v>401</v>
      </c>
    </row>
    <row r="181" spans="1:147" x14ac:dyDescent="0.2">
      <c r="A181" t="s">
        <v>363</v>
      </c>
      <c r="B181">
        <v>2</v>
      </c>
      <c r="C181" t="s">
        <v>989</v>
      </c>
      <c r="D181" t="s">
        <v>363</v>
      </c>
      <c r="E181" t="s">
        <v>198</v>
      </c>
      <c r="F181">
        <v>1</v>
      </c>
      <c r="G181" t="s">
        <v>289</v>
      </c>
      <c r="H181">
        <v>2</v>
      </c>
      <c r="I181">
        <v>4</v>
      </c>
      <c r="J181">
        <v>1</v>
      </c>
      <c r="K181">
        <v>7</v>
      </c>
      <c r="L181">
        <v>0</v>
      </c>
      <c r="M181">
        <v>0</v>
      </c>
      <c r="N181">
        <v>0</v>
      </c>
      <c r="O181">
        <v>3</v>
      </c>
      <c r="P181">
        <v>0</v>
      </c>
      <c r="Q181">
        <v>0</v>
      </c>
      <c r="R181">
        <v>0</v>
      </c>
      <c r="S181">
        <v>0</v>
      </c>
      <c r="T181">
        <v>51</v>
      </c>
      <c r="U181">
        <v>0</v>
      </c>
      <c r="V181">
        <v>0</v>
      </c>
      <c r="W181">
        <v>0</v>
      </c>
      <c r="X181">
        <v>0</v>
      </c>
      <c r="Y181">
        <v>0</v>
      </c>
      <c r="Z181">
        <v>0</v>
      </c>
      <c r="AA181">
        <v>3</v>
      </c>
      <c r="AB181">
        <v>0</v>
      </c>
      <c r="AC181">
        <v>0</v>
      </c>
      <c r="AD181">
        <v>0</v>
      </c>
      <c r="AE181">
        <v>0</v>
      </c>
      <c r="AF181">
        <v>0</v>
      </c>
      <c r="AG181">
        <v>0</v>
      </c>
      <c r="AH181">
        <v>9</v>
      </c>
      <c r="AI181">
        <v>0</v>
      </c>
      <c r="AJ181">
        <v>0</v>
      </c>
      <c r="AK181">
        <v>0</v>
      </c>
      <c r="AL181">
        <v>0</v>
      </c>
      <c r="AM181">
        <v>0</v>
      </c>
      <c r="AN181">
        <v>0</v>
      </c>
      <c r="AO181">
        <v>0</v>
      </c>
      <c r="AP181">
        <v>0</v>
      </c>
      <c r="AQ181">
        <v>0</v>
      </c>
      <c r="AR181">
        <v>6</v>
      </c>
      <c r="AS181">
        <v>0</v>
      </c>
      <c r="AT181">
        <v>0</v>
      </c>
      <c r="AU181">
        <v>0</v>
      </c>
      <c r="AV181">
        <v>21</v>
      </c>
      <c r="AW181">
        <v>0</v>
      </c>
      <c r="AX181">
        <v>24</v>
      </c>
      <c r="AY181">
        <v>0</v>
      </c>
      <c r="AZ181">
        <v>0</v>
      </c>
      <c r="BA181">
        <v>0</v>
      </c>
      <c r="BB181">
        <v>21</v>
      </c>
      <c r="BC181">
        <v>0</v>
      </c>
      <c r="BD181">
        <v>0</v>
      </c>
      <c r="BE181">
        <v>0</v>
      </c>
      <c r="BF181">
        <v>3</v>
      </c>
      <c r="BG181">
        <v>3</v>
      </c>
      <c r="BH181">
        <v>3</v>
      </c>
      <c r="BI181">
        <v>0</v>
      </c>
      <c r="BJ181">
        <v>9</v>
      </c>
      <c r="BK181">
        <v>12</v>
      </c>
      <c r="BL181">
        <v>0</v>
      </c>
      <c r="BM181">
        <v>3</v>
      </c>
      <c r="BN181">
        <v>0</v>
      </c>
      <c r="BO181">
        <v>0</v>
      </c>
      <c r="BP181">
        <v>0</v>
      </c>
      <c r="BQ181">
        <v>0</v>
      </c>
      <c r="BR181">
        <v>0</v>
      </c>
      <c r="BS181">
        <v>6</v>
      </c>
      <c r="BT181">
        <v>12</v>
      </c>
      <c r="BU181">
        <v>0</v>
      </c>
      <c r="BV181">
        <v>24</v>
      </c>
      <c r="BW181">
        <v>6</v>
      </c>
      <c r="BX181">
        <v>0</v>
      </c>
      <c r="BY181">
        <v>0</v>
      </c>
      <c r="BZ181">
        <v>0</v>
      </c>
      <c r="CA181">
        <v>0</v>
      </c>
      <c r="CB181">
        <v>0</v>
      </c>
      <c r="CC181">
        <v>3</v>
      </c>
      <c r="CD181">
        <v>0</v>
      </c>
      <c r="CE181">
        <v>9</v>
      </c>
      <c r="CF181">
        <v>0</v>
      </c>
      <c r="CG181">
        <v>6</v>
      </c>
      <c r="CH181">
        <v>0</v>
      </c>
      <c r="CI181">
        <v>0</v>
      </c>
      <c r="CJ181">
        <v>12</v>
      </c>
      <c r="CK181">
        <v>6</v>
      </c>
      <c r="CL181">
        <v>30</v>
      </c>
      <c r="CM181">
        <v>0</v>
      </c>
      <c r="CN181">
        <v>0</v>
      </c>
      <c r="CO181">
        <v>0</v>
      </c>
      <c r="CP181">
        <v>9</v>
      </c>
      <c r="CQ181">
        <v>0</v>
      </c>
      <c r="CR181">
        <v>0</v>
      </c>
      <c r="CS181">
        <v>0</v>
      </c>
      <c r="CT181">
        <v>0</v>
      </c>
      <c r="CU181">
        <v>0</v>
      </c>
      <c r="CV181">
        <v>3</v>
      </c>
      <c r="CW181">
        <v>0</v>
      </c>
      <c r="CX181">
        <v>0</v>
      </c>
      <c r="CY181">
        <v>0</v>
      </c>
      <c r="CZ181">
        <v>0</v>
      </c>
      <c r="DA181">
        <v>0</v>
      </c>
      <c r="DB181">
        <v>0</v>
      </c>
      <c r="DC181">
        <v>0</v>
      </c>
      <c r="DD181">
        <v>0</v>
      </c>
      <c r="DE181">
        <v>3</v>
      </c>
      <c r="DF181">
        <v>0</v>
      </c>
      <c r="DG181">
        <v>0</v>
      </c>
      <c r="DH181">
        <v>0</v>
      </c>
      <c r="DI181">
        <v>0</v>
      </c>
      <c r="DJ181">
        <v>0</v>
      </c>
      <c r="DK181">
        <v>0</v>
      </c>
      <c r="DL181">
        <v>0</v>
      </c>
      <c r="DM181">
        <v>0</v>
      </c>
      <c r="DN181">
        <v>0</v>
      </c>
      <c r="DO181">
        <v>0</v>
      </c>
      <c r="DP181">
        <v>0</v>
      </c>
      <c r="DQ181">
        <v>0</v>
      </c>
      <c r="DR181">
        <v>0</v>
      </c>
      <c r="DS181">
        <v>0</v>
      </c>
      <c r="DT181">
        <v>0</v>
      </c>
      <c r="DU181">
        <v>0</v>
      </c>
      <c r="DV181">
        <v>0</v>
      </c>
      <c r="DW181">
        <v>0</v>
      </c>
      <c r="DX181">
        <v>3</v>
      </c>
      <c r="DY181">
        <v>0</v>
      </c>
      <c r="DZ181">
        <v>0</v>
      </c>
      <c r="EA181">
        <v>0</v>
      </c>
      <c r="EB181">
        <v>0</v>
      </c>
      <c r="EC181">
        <v>0</v>
      </c>
      <c r="ED181">
        <v>18</v>
      </c>
      <c r="EE181">
        <v>3</v>
      </c>
      <c r="EF181">
        <v>0</v>
      </c>
      <c r="EG181">
        <v>0</v>
      </c>
      <c r="EH181">
        <v>0</v>
      </c>
      <c r="EI181">
        <v>0</v>
      </c>
      <c r="EJ181">
        <v>0</v>
      </c>
      <c r="EK181">
        <v>6</v>
      </c>
      <c r="EL181">
        <v>0</v>
      </c>
      <c r="EM181">
        <v>3</v>
      </c>
      <c r="EN181">
        <v>0</v>
      </c>
      <c r="EO181">
        <v>0</v>
      </c>
      <c r="EP181">
        <v>6</v>
      </c>
      <c r="EQ181">
        <v>285</v>
      </c>
    </row>
    <row r="182" spans="1:147" x14ac:dyDescent="0.2">
      <c r="A182" t="s">
        <v>368</v>
      </c>
      <c r="B182">
        <v>2</v>
      </c>
      <c r="C182" t="s">
        <v>989</v>
      </c>
      <c r="D182" t="s">
        <v>368</v>
      </c>
      <c r="E182" t="s">
        <v>288</v>
      </c>
      <c r="F182">
        <v>2</v>
      </c>
      <c r="G182" t="s">
        <v>289</v>
      </c>
      <c r="H182">
        <v>2</v>
      </c>
      <c r="I182">
        <v>2</v>
      </c>
      <c r="J182">
        <v>2</v>
      </c>
      <c r="K182">
        <v>7</v>
      </c>
      <c r="L182">
        <v>3</v>
      </c>
      <c r="M182">
        <v>0</v>
      </c>
      <c r="N182">
        <v>0</v>
      </c>
      <c r="O182">
        <v>15</v>
      </c>
      <c r="P182">
        <v>0</v>
      </c>
      <c r="Q182">
        <v>0</v>
      </c>
      <c r="R182">
        <v>0</v>
      </c>
      <c r="S182">
        <v>0</v>
      </c>
      <c r="T182">
        <v>51</v>
      </c>
      <c r="U182">
        <v>0</v>
      </c>
      <c r="V182">
        <v>0</v>
      </c>
      <c r="W182">
        <v>0</v>
      </c>
      <c r="X182">
        <v>0</v>
      </c>
      <c r="Y182">
        <v>0</v>
      </c>
      <c r="Z182">
        <v>0</v>
      </c>
      <c r="AA182">
        <v>0</v>
      </c>
      <c r="AB182">
        <v>0</v>
      </c>
      <c r="AC182">
        <v>0</v>
      </c>
      <c r="AD182">
        <v>0</v>
      </c>
      <c r="AE182">
        <v>0</v>
      </c>
      <c r="AF182">
        <v>0</v>
      </c>
      <c r="AG182">
        <v>3</v>
      </c>
      <c r="AH182">
        <v>0</v>
      </c>
      <c r="AI182">
        <v>0</v>
      </c>
      <c r="AJ182">
        <v>0</v>
      </c>
      <c r="AK182">
        <v>0</v>
      </c>
      <c r="AL182">
        <v>3</v>
      </c>
      <c r="AM182">
        <v>0</v>
      </c>
      <c r="AN182">
        <v>0</v>
      </c>
      <c r="AO182">
        <v>0</v>
      </c>
      <c r="AP182">
        <v>0</v>
      </c>
      <c r="AQ182">
        <v>0</v>
      </c>
      <c r="AR182">
        <v>0</v>
      </c>
      <c r="AS182">
        <v>0</v>
      </c>
      <c r="AT182">
        <v>0</v>
      </c>
      <c r="AU182">
        <v>0</v>
      </c>
      <c r="AV182">
        <v>0</v>
      </c>
      <c r="AW182">
        <v>0</v>
      </c>
      <c r="AX182">
        <v>6</v>
      </c>
      <c r="AY182">
        <v>0</v>
      </c>
      <c r="AZ182">
        <v>0</v>
      </c>
      <c r="BA182">
        <v>0</v>
      </c>
      <c r="BB182">
        <v>0</v>
      </c>
      <c r="BC182">
        <v>0</v>
      </c>
      <c r="BD182">
        <v>0</v>
      </c>
      <c r="BE182">
        <v>3</v>
      </c>
      <c r="BF182">
        <v>3</v>
      </c>
      <c r="BG182">
        <v>0</v>
      </c>
      <c r="BH182">
        <v>0</v>
      </c>
      <c r="BI182">
        <v>0</v>
      </c>
      <c r="BJ182">
        <v>0</v>
      </c>
      <c r="BK182">
        <v>9</v>
      </c>
      <c r="BL182">
        <v>0</v>
      </c>
      <c r="BM182">
        <v>3</v>
      </c>
      <c r="BN182">
        <v>2</v>
      </c>
      <c r="BO182">
        <v>0</v>
      </c>
      <c r="BP182">
        <v>0</v>
      </c>
      <c r="BQ182">
        <v>0</v>
      </c>
      <c r="BR182">
        <v>0</v>
      </c>
      <c r="BS182">
        <v>0</v>
      </c>
      <c r="BT182">
        <v>0</v>
      </c>
      <c r="BU182">
        <v>0</v>
      </c>
      <c r="BV182">
        <v>24</v>
      </c>
      <c r="BW182">
        <v>0</v>
      </c>
      <c r="BX182">
        <v>0</v>
      </c>
      <c r="BY182">
        <v>0</v>
      </c>
      <c r="BZ182">
        <v>3</v>
      </c>
      <c r="CA182">
        <v>0</v>
      </c>
      <c r="CB182">
        <v>0</v>
      </c>
      <c r="CC182">
        <v>3</v>
      </c>
      <c r="CD182">
        <v>0</v>
      </c>
      <c r="CE182">
        <v>0</v>
      </c>
      <c r="CF182">
        <v>0</v>
      </c>
      <c r="CG182">
        <v>3</v>
      </c>
      <c r="CH182">
        <v>0</v>
      </c>
      <c r="CI182">
        <v>0</v>
      </c>
      <c r="CJ182">
        <v>0</v>
      </c>
      <c r="CK182">
        <v>0</v>
      </c>
      <c r="CL182">
        <v>54</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c r="DN182">
        <v>0</v>
      </c>
      <c r="DO182">
        <v>0</v>
      </c>
      <c r="DP182">
        <v>0</v>
      </c>
      <c r="DQ182">
        <v>0</v>
      </c>
      <c r="DR182">
        <v>0</v>
      </c>
      <c r="DS182">
        <v>0</v>
      </c>
      <c r="DT182">
        <v>0</v>
      </c>
      <c r="DU182">
        <v>0</v>
      </c>
      <c r="DV182">
        <v>0</v>
      </c>
      <c r="DW182">
        <v>0</v>
      </c>
      <c r="DX182">
        <v>3</v>
      </c>
      <c r="DY182">
        <v>0</v>
      </c>
      <c r="DZ182">
        <v>0</v>
      </c>
      <c r="EA182">
        <v>0</v>
      </c>
      <c r="EB182">
        <v>0</v>
      </c>
      <c r="EC182">
        <v>0</v>
      </c>
      <c r="ED182">
        <v>15</v>
      </c>
      <c r="EE182">
        <v>3</v>
      </c>
      <c r="EF182">
        <v>0</v>
      </c>
      <c r="EG182">
        <v>0</v>
      </c>
      <c r="EH182">
        <v>0</v>
      </c>
      <c r="EI182">
        <v>0</v>
      </c>
      <c r="EJ182">
        <v>0</v>
      </c>
      <c r="EK182">
        <v>0</v>
      </c>
      <c r="EL182">
        <v>0</v>
      </c>
      <c r="EM182">
        <v>0</v>
      </c>
      <c r="EN182">
        <v>0</v>
      </c>
      <c r="EO182">
        <v>0</v>
      </c>
      <c r="EP182">
        <v>24</v>
      </c>
      <c r="EQ182">
        <v>189</v>
      </c>
    </row>
    <row r="183" spans="1:147" x14ac:dyDescent="0.2">
      <c r="A183" t="s">
        <v>287</v>
      </c>
      <c r="B183">
        <v>2</v>
      </c>
      <c r="C183" t="s">
        <v>989</v>
      </c>
      <c r="D183" t="s">
        <v>287</v>
      </c>
      <c r="E183" t="s">
        <v>198</v>
      </c>
      <c r="F183">
        <v>1</v>
      </c>
      <c r="G183" t="s">
        <v>289</v>
      </c>
      <c r="H183">
        <v>2</v>
      </c>
      <c r="I183">
        <v>5</v>
      </c>
      <c r="J183">
        <v>1</v>
      </c>
      <c r="K183">
        <v>7</v>
      </c>
      <c r="L183">
        <v>0</v>
      </c>
      <c r="M183">
        <v>0</v>
      </c>
      <c r="N183">
        <v>0</v>
      </c>
      <c r="O183">
        <v>57</v>
      </c>
      <c r="P183">
        <v>0</v>
      </c>
      <c r="Q183">
        <v>15</v>
      </c>
      <c r="R183">
        <v>0</v>
      </c>
      <c r="S183">
        <v>18</v>
      </c>
      <c r="T183">
        <v>2</v>
      </c>
      <c r="U183">
        <v>15</v>
      </c>
      <c r="V183">
        <v>26</v>
      </c>
      <c r="W183">
        <v>0</v>
      </c>
      <c r="X183">
        <v>0</v>
      </c>
      <c r="Y183">
        <v>0</v>
      </c>
      <c r="Z183">
        <v>0</v>
      </c>
      <c r="AA183">
        <v>0</v>
      </c>
      <c r="AB183">
        <v>0</v>
      </c>
      <c r="AC183">
        <v>0</v>
      </c>
      <c r="AD183">
        <v>3</v>
      </c>
      <c r="AE183">
        <v>12</v>
      </c>
      <c r="AF183">
        <v>9</v>
      </c>
      <c r="AG183">
        <v>0</v>
      </c>
      <c r="AH183">
        <v>0</v>
      </c>
      <c r="AI183">
        <v>0</v>
      </c>
      <c r="AJ183">
        <v>0</v>
      </c>
      <c r="AK183">
        <v>0</v>
      </c>
      <c r="AL183">
        <v>0</v>
      </c>
      <c r="AM183">
        <v>0</v>
      </c>
      <c r="AN183">
        <v>0</v>
      </c>
      <c r="AO183">
        <v>53</v>
      </c>
      <c r="AP183">
        <v>0</v>
      </c>
      <c r="AQ183">
        <v>0</v>
      </c>
      <c r="AR183">
        <v>0</v>
      </c>
      <c r="AS183">
        <v>0</v>
      </c>
      <c r="AT183">
        <v>0</v>
      </c>
      <c r="AU183">
        <v>0</v>
      </c>
      <c r="AV183">
        <v>0</v>
      </c>
      <c r="AW183">
        <v>27</v>
      </c>
      <c r="AX183">
        <v>0</v>
      </c>
      <c r="AY183">
        <v>0</v>
      </c>
      <c r="AZ183">
        <v>0</v>
      </c>
      <c r="BA183">
        <v>0</v>
      </c>
      <c r="BB183">
        <v>6</v>
      </c>
      <c r="BC183">
        <v>3</v>
      </c>
      <c r="BD183">
        <v>0</v>
      </c>
      <c r="BE183">
        <v>33</v>
      </c>
      <c r="BF183">
        <v>0</v>
      </c>
      <c r="BG183">
        <v>0</v>
      </c>
      <c r="BH183">
        <v>0</v>
      </c>
      <c r="BI183">
        <v>0</v>
      </c>
      <c r="BJ183">
        <v>0</v>
      </c>
      <c r="BK183">
        <v>0</v>
      </c>
      <c r="BL183">
        <v>0</v>
      </c>
      <c r="BM183">
        <v>0</v>
      </c>
      <c r="BN183">
        <v>0</v>
      </c>
      <c r="BO183">
        <v>0</v>
      </c>
      <c r="BP183">
        <v>0</v>
      </c>
      <c r="BQ183">
        <v>0</v>
      </c>
      <c r="BR183">
        <v>0</v>
      </c>
      <c r="BS183">
        <v>0</v>
      </c>
      <c r="BT183">
        <v>3</v>
      </c>
      <c r="BU183">
        <v>15</v>
      </c>
      <c r="BV183">
        <v>18</v>
      </c>
      <c r="BW183">
        <v>0</v>
      </c>
      <c r="BX183">
        <v>0</v>
      </c>
      <c r="BY183">
        <v>0</v>
      </c>
      <c r="BZ183">
        <v>0</v>
      </c>
      <c r="CA183">
        <v>0</v>
      </c>
      <c r="CB183">
        <v>0</v>
      </c>
      <c r="CC183">
        <v>0</v>
      </c>
      <c r="CD183">
        <v>0</v>
      </c>
      <c r="CE183">
        <v>0</v>
      </c>
      <c r="CF183">
        <v>0</v>
      </c>
      <c r="CG183">
        <v>0</v>
      </c>
      <c r="CH183">
        <v>0</v>
      </c>
      <c r="CI183">
        <v>0</v>
      </c>
      <c r="CJ183">
        <v>51</v>
      </c>
      <c r="CK183">
        <v>17</v>
      </c>
      <c r="CL183">
        <v>30</v>
      </c>
      <c r="CM183">
        <v>0</v>
      </c>
      <c r="CN183">
        <v>0</v>
      </c>
      <c r="CO183">
        <v>0</v>
      </c>
      <c r="CP183">
        <v>0</v>
      </c>
      <c r="CQ183">
        <v>0</v>
      </c>
      <c r="CR183">
        <v>48</v>
      </c>
      <c r="CS183">
        <v>21</v>
      </c>
      <c r="CT183">
        <v>0</v>
      </c>
      <c r="CU183">
        <v>0</v>
      </c>
      <c r="CV183">
        <v>0</v>
      </c>
      <c r="CW183">
        <v>0</v>
      </c>
      <c r="CX183">
        <v>0</v>
      </c>
      <c r="CY183">
        <v>0</v>
      </c>
      <c r="CZ183">
        <v>0</v>
      </c>
      <c r="DA183">
        <v>0</v>
      </c>
      <c r="DB183">
        <v>0</v>
      </c>
      <c r="DC183">
        <v>0</v>
      </c>
      <c r="DD183">
        <v>0</v>
      </c>
      <c r="DE183">
        <v>0</v>
      </c>
      <c r="DF183">
        <v>0</v>
      </c>
      <c r="DG183">
        <v>0</v>
      </c>
      <c r="DH183">
        <v>0</v>
      </c>
      <c r="DI183">
        <v>24</v>
      </c>
      <c r="DJ183">
        <v>0</v>
      </c>
      <c r="DK183">
        <v>0</v>
      </c>
      <c r="DL183">
        <v>0</v>
      </c>
      <c r="DM183">
        <v>0</v>
      </c>
      <c r="DN183">
        <v>0</v>
      </c>
      <c r="DO183">
        <v>0</v>
      </c>
      <c r="DP183">
        <v>0</v>
      </c>
      <c r="DQ183">
        <v>0</v>
      </c>
      <c r="DR183">
        <v>0</v>
      </c>
      <c r="DS183">
        <v>0</v>
      </c>
      <c r="DT183">
        <v>0</v>
      </c>
      <c r="DU183">
        <v>0</v>
      </c>
      <c r="DV183">
        <v>0</v>
      </c>
      <c r="DW183">
        <v>0</v>
      </c>
      <c r="DX183">
        <v>0</v>
      </c>
      <c r="DY183">
        <v>12</v>
      </c>
      <c r="DZ183">
        <v>0</v>
      </c>
      <c r="EA183">
        <v>0</v>
      </c>
      <c r="EB183">
        <v>0</v>
      </c>
      <c r="EC183">
        <v>6</v>
      </c>
      <c r="ED183">
        <v>0</v>
      </c>
      <c r="EE183">
        <v>27</v>
      </c>
      <c r="EF183">
        <v>0</v>
      </c>
      <c r="EG183">
        <v>21</v>
      </c>
      <c r="EH183">
        <v>0</v>
      </c>
      <c r="EI183">
        <v>0</v>
      </c>
      <c r="EJ183">
        <v>0</v>
      </c>
      <c r="EK183">
        <v>0</v>
      </c>
      <c r="EL183">
        <v>0</v>
      </c>
      <c r="EM183">
        <v>36</v>
      </c>
      <c r="EN183">
        <v>26</v>
      </c>
      <c r="EO183">
        <v>0</v>
      </c>
      <c r="EP183">
        <v>30</v>
      </c>
      <c r="EQ183">
        <v>613</v>
      </c>
    </row>
    <row r="184" spans="1:147" x14ac:dyDescent="0.2">
      <c r="A184" t="s">
        <v>283</v>
      </c>
      <c r="B184">
        <v>2</v>
      </c>
      <c r="C184" t="s">
        <v>989</v>
      </c>
      <c r="D184" t="s">
        <v>283</v>
      </c>
      <c r="E184" t="s">
        <v>288</v>
      </c>
      <c r="F184">
        <v>2</v>
      </c>
      <c r="G184" t="s">
        <v>289</v>
      </c>
      <c r="H184">
        <v>2</v>
      </c>
      <c r="I184">
        <v>3</v>
      </c>
      <c r="J184">
        <v>2</v>
      </c>
      <c r="K184">
        <v>7</v>
      </c>
      <c r="L184">
        <v>0</v>
      </c>
      <c r="M184">
        <v>0</v>
      </c>
      <c r="N184">
        <v>0</v>
      </c>
      <c r="O184">
        <v>9</v>
      </c>
      <c r="P184">
        <v>0</v>
      </c>
      <c r="Q184">
        <v>0</v>
      </c>
      <c r="R184">
        <v>0</v>
      </c>
      <c r="S184">
        <v>0</v>
      </c>
      <c r="T184">
        <v>45</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3</v>
      </c>
      <c r="AO184">
        <v>0</v>
      </c>
      <c r="AP184">
        <v>0</v>
      </c>
      <c r="AQ184">
        <v>0</v>
      </c>
      <c r="AR184">
        <v>0</v>
      </c>
      <c r="AS184">
        <v>0</v>
      </c>
      <c r="AT184">
        <v>0</v>
      </c>
      <c r="AU184">
        <v>0</v>
      </c>
      <c r="AV184">
        <v>3</v>
      </c>
      <c r="AW184">
        <v>0</v>
      </c>
      <c r="AX184">
        <v>0</v>
      </c>
      <c r="AY184">
        <v>0</v>
      </c>
      <c r="AZ184">
        <v>0</v>
      </c>
      <c r="BA184">
        <v>0</v>
      </c>
      <c r="BB184">
        <v>6</v>
      </c>
      <c r="BC184">
        <v>0</v>
      </c>
      <c r="BD184">
        <v>0</v>
      </c>
      <c r="BE184">
        <v>0</v>
      </c>
      <c r="BF184">
        <v>0</v>
      </c>
      <c r="BG184">
        <v>0</v>
      </c>
      <c r="BH184">
        <v>3</v>
      </c>
      <c r="BI184">
        <v>0</v>
      </c>
      <c r="BJ184">
        <v>12</v>
      </c>
      <c r="BK184">
        <v>0</v>
      </c>
      <c r="BL184">
        <v>3</v>
      </c>
      <c r="BM184">
        <v>3</v>
      </c>
      <c r="BN184">
        <v>0</v>
      </c>
      <c r="BO184">
        <v>0</v>
      </c>
      <c r="BP184">
        <v>0</v>
      </c>
      <c r="BQ184">
        <v>0</v>
      </c>
      <c r="BR184">
        <v>0</v>
      </c>
      <c r="BS184">
        <v>0</v>
      </c>
      <c r="BT184">
        <v>9</v>
      </c>
      <c r="BU184">
        <v>0</v>
      </c>
      <c r="BV184">
        <v>21</v>
      </c>
      <c r="BW184">
        <v>3</v>
      </c>
      <c r="BX184">
        <v>0</v>
      </c>
      <c r="BY184">
        <v>0</v>
      </c>
      <c r="BZ184">
        <v>0</v>
      </c>
      <c r="CA184">
        <v>0</v>
      </c>
      <c r="CB184">
        <v>0</v>
      </c>
      <c r="CC184">
        <v>0</v>
      </c>
      <c r="CD184">
        <v>0</v>
      </c>
      <c r="CE184">
        <v>0</v>
      </c>
      <c r="CF184">
        <v>0</v>
      </c>
      <c r="CG184">
        <v>0</v>
      </c>
      <c r="CH184">
        <v>0</v>
      </c>
      <c r="CI184">
        <v>0</v>
      </c>
      <c r="CJ184">
        <v>3</v>
      </c>
      <c r="CK184">
        <v>0</v>
      </c>
      <c r="CL184">
        <v>39</v>
      </c>
      <c r="CM184">
        <v>0</v>
      </c>
      <c r="CN184">
        <v>0</v>
      </c>
      <c r="CO184">
        <v>0</v>
      </c>
      <c r="CP184">
        <v>0</v>
      </c>
      <c r="CQ184">
        <v>0</v>
      </c>
      <c r="CR184">
        <v>0</v>
      </c>
      <c r="CS184">
        <v>0</v>
      </c>
      <c r="CT184">
        <v>0</v>
      </c>
      <c r="CU184">
        <v>0</v>
      </c>
      <c r="CV184">
        <v>0</v>
      </c>
      <c r="CW184">
        <v>0</v>
      </c>
      <c r="CX184">
        <v>0</v>
      </c>
      <c r="CY184">
        <v>0</v>
      </c>
      <c r="CZ184">
        <v>0</v>
      </c>
      <c r="DA184">
        <v>3</v>
      </c>
      <c r="DB184">
        <v>0</v>
      </c>
      <c r="DC184">
        <v>0</v>
      </c>
      <c r="DD184">
        <v>0</v>
      </c>
      <c r="DE184">
        <v>0</v>
      </c>
      <c r="DF184">
        <v>0</v>
      </c>
      <c r="DG184">
        <v>0</v>
      </c>
      <c r="DH184">
        <v>0</v>
      </c>
      <c r="DI184">
        <v>0</v>
      </c>
      <c r="DJ184">
        <v>0</v>
      </c>
      <c r="DK184">
        <v>0</v>
      </c>
      <c r="DL184">
        <v>0</v>
      </c>
      <c r="DM184">
        <v>0</v>
      </c>
      <c r="DN184">
        <v>0</v>
      </c>
      <c r="DO184">
        <v>0</v>
      </c>
      <c r="DP184">
        <v>0</v>
      </c>
      <c r="DQ184">
        <v>0</v>
      </c>
      <c r="DR184">
        <v>0</v>
      </c>
      <c r="DS184">
        <v>0</v>
      </c>
      <c r="DT184">
        <v>0</v>
      </c>
      <c r="DU184">
        <v>0</v>
      </c>
      <c r="DV184">
        <v>0</v>
      </c>
      <c r="DW184">
        <v>0</v>
      </c>
      <c r="DX184">
        <v>0</v>
      </c>
      <c r="DY184">
        <v>0</v>
      </c>
      <c r="DZ184">
        <v>0</v>
      </c>
      <c r="EA184">
        <v>0</v>
      </c>
      <c r="EB184">
        <v>0</v>
      </c>
      <c r="EC184">
        <v>0</v>
      </c>
      <c r="ED184">
        <v>9</v>
      </c>
      <c r="EE184">
        <v>0</v>
      </c>
      <c r="EF184">
        <v>0</v>
      </c>
      <c r="EG184">
        <v>0</v>
      </c>
      <c r="EH184">
        <v>0</v>
      </c>
      <c r="EI184">
        <v>0</v>
      </c>
      <c r="EJ184">
        <v>0</v>
      </c>
      <c r="EK184">
        <v>0</v>
      </c>
      <c r="EL184">
        <v>0</v>
      </c>
      <c r="EM184">
        <v>0</v>
      </c>
      <c r="EN184">
        <v>0</v>
      </c>
      <c r="EO184">
        <v>0</v>
      </c>
      <c r="EP184">
        <v>18</v>
      </c>
      <c r="EQ184">
        <v>162</v>
      </c>
    </row>
    <row r="185" spans="1:147" x14ac:dyDescent="0.2">
      <c r="A185" t="s">
        <v>320</v>
      </c>
      <c r="B185">
        <v>2</v>
      </c>
      <c r="C185" t="s">
        <v>989</v>
      </c>
      <c r="D185" t="s">
        <v>320</v>
      </c>
      <c r="E185" t="s">
        <v>198</v>
      </c>
      <c r="F185">
        <v>1</v>
      </c>
      <c r="G185" t="s">
        <v>286</v>
      </c>
      <c r="H185">
        <v>1</v>
      </c>
      <c r="I185">
        <v>4</v>
      </c>
      <c r="J185">
        <v>16</v>
      </c>
      <c r="K185">
        <v>3</v>
      </c>
      <c r="L185">
        <v>0</v>
      </c>
      <c r="M185">
        <v>0</v>
      </c>
      <c r="N185">
        <v>0</v>
      </c>
      <c r="O185">
        <v>54</v>
      </c>
      <c r="P185">
        <v>0</v>
      </c>
      <c r="Q185">
        <v>12</v>
      </c>
      <c r="R185">
        <v>3</v>
      </c>
      <c r="S185">
        <v>0</v>
      </c>
      <c r="T185">
        <v>15</v>
      </c>
      <c r="U185">
        <v>0</v>
      </c>
      <c r="V185">
        <v>0</v>
      </c>
      <c r="W185">
        <v>0</v>
      </c>
      <c r="X185">
        <v>0</v>
      </c>
      <c r="Y185">
        <v>0</v>
      </c>
      <c r="Z185">
        <v>0</v>
      </c>
      <c r="AA185">
        <v>6</v>
      </c>
      <c r="AB185">
        <v>0</v>
      </c>
      <c r="AC185">
        <v>0</v>
      </c>
      <c r="AD185">
        <v>0</v>
      </c>
      <c r="AE185">
        <v>21</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48</v>
      </c>
      <c r="AY185">
        <v>0</v>
      </c>
      <c r="AZ185">
        <v>9</v>
      </c>
      <c r="BA185">
        <v>0</v>
      </c>
      <c r="BB185">
        <v>45</v>
      </c>
      <c r="BC185">
        <v>0</v>
      </c>
      <c r="BD185">
        <v>0</v>
      </c>
      <c r="BE185">
        <v>12</v>
      </c>
      <c r="BF185">
        <v>24</v>
      </c>
      <c r="BG185">
        <v>0</v>
      </c>
      <c r="BH185">
        <v>0</v>
      </c>
      <c r="BI185">
        <v>0</v>
      </c>
      <c r="BJ185">
        <v>0</v>
      </c>
      <c r="BK185">
        <v>0</v>
      </c>
      <c r="BL185">
        <v>0</v>
      </c>
      <c r="BM185">
        <v>0</v>
      </c>
      <c r="BN185">
        <v>0</v>
      </c>
      <c r="BO185">
        <v>0</v>
      </c>
      <c r="BP185">
        <v>0</v>
      </c>
      <c r="BQ185">
        <v>0</v>
      </c>
      <c r="BR185">
        <v>0</v>
      </c>
      <c r="BS185">
        <v>24</v>
      </c>
      <c r="BT185">
        <v>30</v>
      </c>
      <c r="BU185">
        <v>0</v>
      </c>
      <c r="BV185">
        <v>32</v>
      </c>
      <c r="BW185">
        <v>45</v>
      </c>
      <c r="BX185">
        <v>0</v>
      </c>
      <c r="BY185">
        <v>0</v>
      </c>
      <c r="BZ185">
        <v>0</v>
      </c>
      <c r="CA185">
        <v>0</v>
      </c>
      <c r="CB185">
        <v>0</v>
      </c>
      <c r="CC185">
        <v>0</v>
      </c>
      <c r="CD185">
        <v>0</v>
      </c>
      <c r="CE185">
        <v>3</v>
      </c>
      <c r="CF185">
        <v>0</v>
      </c>
      <c r="CG185">
        <v>0</v>
      </c>
      <c r="CH185">
        <v>0</v>
      </c>
      <c r="CI185">
        <v>0</v>
      </c>
      <c r="CJ185">
        <v>30</v>
      </c>
      <c r="CK185">
        <v>0</v>
      </c>
      <c r="CL185">
        <v>24</v>
      </c>
      <c r="CM185">
        <v>0</v>
      </c>
      <c r="CN185">
        <v>0</v>
      </c>
      <c r="CO185">
        <v>0</v>
      </c>
      <c r="CP185">
        <v>0</v>
      </c>
      <c r="CQ185">
        <v>0</v>
      </c>
      <c r="CR185">
        <v>0</v>
      </c>
      <c r="CS185">
        <v>0</v>
      </c>
      <c r="CT185">
        <v>0</v>
      </c>
      <c r="CU185">
        <v>0</v>
      </c>
      <c r="CV185">
        <v>0</v>
      </c>
      <c r="CW185">
        <v>0</v>
      </c>
      <c r="CX185">
        <v>3</v>
      </c>
      <c r="CY185">
        <v>0</v>
      </c>
      <c r="CZ185">
        <v>0</v>
      </c>
      <c r="DA185">
        <v>0</v>
      </c>
      <c r="DB185">
        <v>12</v>
      </c>
      <c r="DC185">
        <v>0</v>
      </c>
      <c r="DD185">
        <v>0</v>
      </c>
      <c r="DE185">
        <v>33</v>
      </c>
      <c r="DF185">
        <v>0</v>
      </c>
      <c r="DG185">
        <v>0</v>
      </c>
      <c r="DH185">
        <v>0</v>
      </c>
      <c r="DI185">
        <v>21</v>
      </c>
      <c r="DJ185">
        <v>0</v>
      </c>
      <c r="DK185">
        <v>0</v>
      </c>
      <c r="DL185">
        <v>0</v>
      </c>
      <c r="DM185">
        <v>0</v>
      </c>
      <c r="DN185">
        <v>0</v>
      </c>
      <c r="DO185">
        <v>0</v>
      </c>
      <c r="DP185">
        <v>0</v>
      </c>
      <c r="DQ185">
        <v>0</v>
      </c>
      <c r="DR185">
        <v>6</v>
      </c>
      <c r="DS185">
        <v>0</v>
      </c>
      <c r="DT185">
        <v>0</v>
      </c>
      <c r="DU185">
        <v>0</v>
      </c>
      <c r="DV185">
        <v>0</v>
      </c>
      <c r="DW185">
        <v>0</v>
      </c>
      <c r="DX185">
        <v>0</v>
      </c>
      <c r="DY185">
        <v>6</v>
      </c>
      <c r="DZ185">
        <v>0</v>
      </c>
      <c r="EA185">
        <v>0</v>
      </c>
      <c r="EB185">
        <v>21</v>
      </c>
      <c r="EC185">
        <v>0</v>
      </c>
      <c r="ED185">
        <v>21</v>
      </c>
      <c r="EE185">
        <v>3</v>
      </c>
      <c r="EF185">
        <v>9</v>
      </c>
      <c r="EG185">
        <v>21</v>
      </c>
      <c r="EH185">
        <v>3</v>
      </c>
      <c r="EI185">
        <v>0</v>
      </c>
      <c r="EJ185">
        <v>3</v>
      </c>
      <c r="EK185">
        <v>0</v>
      </c>
      <c r="EL185">
        <v>0</v>
      </c>
      <c r="EM185">
        <v>0</v>
      </c>
      <c r="EN185">
        <v>0</v>
      </c>
      <c r="EO185">
        <v>6</v>
      </c>
      <c r="EP185">
        <v>42</v>
      </c>
      <c r="EQ185">
        <v>606</v>
      </c>
    </row>
    <row r="186" spans="1:147" x14ac:dyDescent="0.2">
      <c r="A186" t="s">
        <v>326</v>
      </c>
      <c r="B186">
        <v>2</v>
      </c>
      <c r="C186" t="s">
        <v>989</v>
      </c>
      <c r="D186" t="s">
        <v>326</v>
      </c>
      <c r="E186" t="s">
        <v>288</v>
      </c>
      <c r="F186">
        <v>2</v>
      </c>
      <c r="G186" t="s">
        <v>286</v>
      </c>
      <c r="H186">
        <v>1</v>
      </c>
      <c r="I186">
        <v>4</v>
      </c>
      <c r="J186">
        <v>17</v>
      </c>
      <c r="K186">
        <v>3</v>
      </c>
      <c r="L186">
        <v>0</v>
      </c>
      <c r="M186">
        <v>0</v>
      </c>
      <c r="N186">
        <v>3</v>
      </c>
      <c r="O186">
        <v>60</v>
      </c>
      <c r="P186">
        <v>0</v>
      </c>
      <c r="Q186">
        <v>21</v>
      </c>
      <c r="R186">
        <v>0</v>
      </c>
      <c r="S186">
        <v>0</v>
      </c>
      <c r="T186">
        <v>39</v>
      </c>
      <c r="U186">
        <v>0</v>
      </c>
      <c r="V186">
        <v>0</v>
      </c>
      <c r="W186">
        <v>3</v>
      </c>
      <c r="X186">
        <v>6</v>
      </c>
      <c r="Y186">
        <v>12</v>
      </c>
      <c r="Z186">
        <v>0</v>
      </c>
      <c r="AA186">
        <v>24</v>
      </c>
      <c r="AB186">
        <v>0</v>
      </c>
      <c r="AC186">
        <v>0</v>
      </c>
      <c r="AD186">
        <v>0</v>
      </c>
      <c r="AE186">
        <v>36</v>
      </c>
      <c r="AF186">
        <v>0</v>
      </c>
      <c r="AG186">
        <v>0</v>
      </c>
      <c r="AH186">
        <v>0</v>
      </c>
      <c r="AI186">
        <v>0</v>
      </c>
      <c r="AJ186">
        <v>0</v>
      </c>
      <c r="AK186">
        <v>3</v>
      </c>
      <c r="AL186">
        <v>0</v>
      </c>
      <c r="AM186">
        <v>0</v>
      </c>
      <c r="AN186">
        <v>0</v>
      </c>
      <c r="AO186">
        <v>0</v>
      </c>
      <c r="AP186">
        <v>0</v>
      </c>
      <c r="AQ186">
        <v>39</v>
      </c>
      <c r="AR186">
        <v>0</v>
      </c>
      <c r="AS186">
        <v>0</v>
      </c>
      <c r="AT186">
        <v>0</v>
      </c>
      <c r="AU186">
        <v>0</v>
      </c>
      <c r="AV186">
        <v>0</v>
      </c>
      <c r="AW186">
        <v>0</v>
      </c>
      <c r="AX186">
        <v>24</v>
      </c>
      <c r="AY186">
        <v>0</v>
      </c>
      <c r="AZ186">
        <v>3</v>
      </c>
      <c r="BA186">
        <v>24</v>
      </c>
      <c r="BB186">
        <v>60</v>
      </c>
      <c r="BC186">
        <v>0</v>
      </c>
      <c r="BD186">
        <v>0</v>
      </c>
      <c r="BE186">
        <v>15</v>
      </c>
      <c r="BF186">
        <v>51</v>
      </c>
      <c r="BG186">
        <v>0</v>
      </c>
      <c r="BH186">
        <v>0</v>
      </c>
      <c r="BI186">
        <v>0</v>
      </c>
      <c r="BJ186">
        <v>0</v>
      </c>
      <c r="BK186">
        <v>0</v>
      </c>
      <c r="BL186">
        <v>0</v>
      </c>
      <c r="BM186">
        <v>0</v>
      </c>
      <c r="BN186">
        <v>0</v>
      </c>
      <c r="BO186">
        <v>0</v>
      </c>
      <c r="BP186">
        <v>0</v>
      </c>
      <c r="BQ186">
        <v>0</v>
      </c>
      <c r="BR186">
        <v>0</v>
      </c>
      <c r="BS186">
        <v>53</v>
      </c>
      <c r="BT186">
        <v>54</v>
      </c>
      <c r="BU186">
        <v>0</v>
      </c>
      <c r="BV186">
        <v>36</v>
      </c>
      <c r="BW186">
        <v>33</v>
      </c>
      <c r="BX186">
        <v>0</v>
      </c>
      <c r="BY186">
        <v>0</v>
      </c>
      <c r="BZ186">
        <v>0</v>
      </c>
      <c r="CA186">
        <v>0</v>
      </c>
      <c r="CB186">
        <v>0</v>
      </c>
      <c r="CC186">
        <v>0</v>
      </c>
      <c r="CD186">
        <v>0</v>
      </c>
      <c r="CE186">
        <v>21</v>
      </c>
      <c r="CF186">
        <v>0</v>
      </c>
      <c r="CG186">
        <v>18</v>
      </c>
      <c r="CH186">
        <v>0</v>
      </c>
      <c r="CI186">
        <v>0</v>
      </c>
      <c r="CJ186">
        <v>18</v>
      </c>
      <c r="CK186">
        <v>0</v>
      </c>
      <c r="CL186">
        <v>39</v>
      </c>
      <c r="CM186">
        <v>3</v>
      </c>
      <c r="CN186">
        <v>0</v>
      </c>
      <c r="CO186">
        <v>0</v>
      </c>
      <c r="CP186">
        <v>0</v>
      </c>
      <c r="CQ186">
        <v>21</v>
      </c>
      <c r="CR186">
        <v>0</v>
      </c>
      <c r="CS186">
        <v>0</v>
      </c>
      <c r="CT186">
        <v>0</v>
      </c>
      <c r="CU186">
        <v>0</v>
      </c>
      <c r="CV186">
        <v>0</v>
      </c>
      <c r="CW186">
        <v>0</v>
      </c>
      <c r="CX186">
        <v>3</v>
      </c>
      <c r="CY186">
        <v>0</v>
      </c>
      <c r="CZ186">
        <v>0</v>
      </c>
      <c r="DA186">
        <v>0</v>
      </c>
      <c r="DB186">
        <v>15</v>
      </c>
      <c r="DC186">
        <v>0</v>
      </c>
      <c r="DD186">
        <v>0</v>
      </c>
      <c r="DE186">
        <v>0</v>
      </c>
      <c r="DF186">
        <v>0</v>
      </c>
      <c r="DG186">
        <v>0</v>
      </c>
      <c r="DH186">
        <v>0</v>
      </c>
      <c r="DI186">
        <v>3</v>
      </c>
      <c r="DJ186">
        <v>0</v>
      </c>
      <c r="DK186">
        <v>0</v>
      </c>
      <c r="DL186">
        <v>0</v>
      </c>
      <c r="DM186">
        <v>0</v>
      </c>
      <c r="DN186">
        <v>0</v>
      </c>
      <c r="DO186">
        <v>0</v>
      </c>
      <c r="DP186">
        <v>0</v>
      </c>
      <c r="DQ186">
        <v>0</v>
      </c>
      <c r="DR186">
        <v>0</v>
      </c>
      <c r="DS186">
        <v>0</v>
      </c>
      <c r="DT186">
        <v>0</v>
      </c>
      <c r="DU186">
        <v>0</v>
      </c>
      <c r="DV186">
        <v>0</v>
      </c>
      <c r="DW186">
        <v>0</v>
      </c>
      <c r="DX186">
        <v>0</v>
      </c>
      <c r="DY186">
        <v>0</v>
      </c>
      <c r="DZ186">
        <v>0</v>
      </c>
      <c r="EA186">
        <v>0</v>
      </c>
      <c r="EB186">
        <v>48</v>
      </c>
      <c r="EC186">
        <v>0</v>
      </c>
      <c r="ED186">
        <v>0</v>
      </c>
      <c r="EE186">
        <v>0</v>
      </c>
      <c r="EF186">
        <v>9</v>
      </c>
      <c r="EG186">
        <v>9</v>
      </c>
      <c r="EH186">
        <v>0</v>
      </c>
      <c r="EI186">
        <v>0</v>
      </c>
      <c r="EJ186">
        <v>6</v>
      </c>
      <c r="EK186">
        <v>0</v>
      </c>
      <c r="EL186">
        <v>0</v>
      </c>
      <c r="EM186">
        <v>0</v>
      </c>
      <c r="EN186">
        <v>0</v>
      </c>
      <c r="EO186">
        <v>0</v>
      </c>
      <c r="EP186">
        <v>33</v>
      </c>
      <c r="EQ186">
        <v>818</v>
      </c>
    </row>
    <row r="187" spans="1:147" x14ac:dyDescent="0.2">
      <c r="A187" t="s">
        <v>307</v>
      </c>
      <c r="B187">
        <v>2</v>
      </c>
      <c r="C187" t="s">
        <v>989</v>
      </c>
      <c r="D187" t="s">
        <v>307</v>
      </c>
      <c r="E187" t="s">
        <v>198</v>
      </c>
      <c r="F187">
        <v>1</v>
      </c>
      <c r="G187" t="s">
        <v>286</v>
      </c>
      <c r="H187">
        <v>1</v>
      </c>
      <c r="I187">
        <v>2</v>
      </c>
      <c r="J187">
        <v>16</v>
      </c>
      <c r="K187">
        <v>3</v>
      </c>
      <c r="L187">
        <v>0</v>
      </c>
      <c r="M187">
        <v>0</v>
      </c>
      <c r="N187">
        <v>0</v>
      </c>
      <c r="O187">
        <v>57</v>
      </c>
      <c r="P187">
        <v>0</v>
      </c>
      <c r="Q187">
        <v>48</v>
      </c>
      <c r="R187">
        <v>9</v>
      </c>
      <c r="S187">
        <v>3</v>
      </c>
      <c r="T187">
        <v>6</v>
      </c>
      <c r="U187">
        <v>0</v>
      </c>
      <c r="V187">
        <v>0</v>
      </c>
      <c r="W187">
        <v>3</v>
      </c>
      <c r="X187">
        <v>0</v>
      </c>
      <c r="Y187">
        <v>0</v>
      </c>
      <c r="Z187">
        <v>0</v>
      </c>
      <c r="AA187">
        <v>0</v>
      </c>
      <c r="AB187">
        <v>0</v>
      </c>
      <c r="AC187">
        <v>3</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39</v>
      </c>
      <c r="AY187">
        <v>3</v>
      </c>
      <c r="AZ187">
        <v>0</v>
      </c>
      <c r="BA187">
        <v>0</v>
      </c>
      <c r="BB187">
        <v>60</v>
      </c>
      <c r="BC187">
        <v>0</v>
      </c>
      <c r="BD187">
        <v>0</v>
      </c>
      <c r="BE187">
        <v>42</v>
      </c>
      <c r="BF187">
        <v>39</v>
      </c>
      <c r="BG187">
        <v>0</v>
      </c>
      <c r="BH187">
        <v>0</v>
      </c>
      <c r="BI187">
        <v>0</v>
      </c>
      <c r="BJ187">
        <v>3</v>
      </c>
      <c r="BK187">
        <v>0</v>
      </c>
      <c r="BL187">
        <v>0</v>
      </c>
      <c r="BM187">
        <v>0</v>
      </c>
      <c r="BN187">
        <v>0</v>
      </c>
      <c r="BO187">
        <v>0</v>
      </c>
      <c r="BP187">
        <v>0</v>
      </c>
      <c r="BQ187">
        <v>0</v>
      </c>
      <c r="BR187">
        <v>0</v>
      </c>
      <c r="BS187">
        <v>60</v>
      </c>
      <c r="BT187">
        <v>21</v>
      </c>
      <c r="BU187">
        <v>0</v>
      </c>
      <c r="BV187">
        <v>15</v>
      </c>
      <c r="BW187">
        <v>33</v>
      </c>
      <c r="BX187">
        <v>0</v>
      </c>
      <c r="BY187">
        <v>0</v>
      </c>
      <c r="BZ187">
        <v>0</v>
      </c>
      <c r="CA187">
        <v>0</v>
      </c>
      <c r="CB187">
        <v>0</v>
      </c>
      <c r="CC187">
        <v>0</v>
      </c>
      <c r="CD187">
        <v>0</v>
      </c>
      <c r="CE187">
        <v>3</v>
      </c>
      <c r="CF187">
        <v>0</v>
      </c>
      <c r="CG187">
        <v>0</v>
      </c>
      <c r="CH187">
        <v>0</v>
      </c>
      <c r="CI187">
        <v>0</v>
      </c>
      <c r="CJ187">
        <v>54</v>
      </c>
      <c r="CK187">
        <v>0</v>
      </c>
      <c r="CL187">
        <v>24</v>
      </c>
      <c r="CM187">
        <v>0</v>
      </c>
      <c r="CN187">
        <v>0</v>
      </c>
      <c r="CO187">
        <v>0</v>
      </c>
      <c r="CP187">
        <v>0</v>
      </c>
      <c r="CQ187">
        <v>3</v>
      </c>
      <c r="CR187">
        <v>0</v>
      </c>
      <c r="CS187">
        <v>0</v>
      </c>
      <c r="CT187">
        <v>0</v>
      </c>
      <c r="CU187">
        <v>3</v>
      </c>
      <c r="CV187">
        <v>0</v>
      </c>
      <c r="CW187">
        <v>0</v>
      </c>
      <c r="CX187">
        <v>0</v>
      </c>
      <c r="CY187">
        <v>0</v>
      </c>
      <c r="CZ187">
        <v>0</v>
      </c>
      <c r="DA187">
        <v>0</v>
      </c>
      <c r="DB187">
        <v>0</v>
      </c>
      <c r="DC187">
        <v>15</v>
      </c>
      <c r="DD187">
        <v>0</v>
      </c>
      <c r="DE187">
        <v>0</v>
      </c>
      <c r="DF187">
        <v>0</v>
      </c>
      <c r="DG187">
        <v>0</v>
      </c>
      <c r="DH187">
        <v>0</v>
      </c>
      <c r="DI187">
        <v>6</v>
      </c>
      <c r="DJ187">
        <v>0</v>
      </c>
      <c r="DK187">
        <v>0</v>
      </c>
      <c r="DL187">
        <v>0</v>
      </c>
      <c r="DM187">
        <v>48</v>
      </c>
      <c r="DN187">
        <v>0</v>
      </c>
      <c r="DO187">
        <v>0</v>
      </c>
      <c r="DP187">
        <v>0</v>
      </c>
      <c r="DQ187">
        <v>3</v>
      </c>
      <c r="DR187">
        <v>0</v>
      </c>
      <c r="DS187">
        <v>36</v>
      </c>
      <c r="DT187">
        <v>0</v>
      </c>
      <c r="DU187">
        <v>0</v>
      </c>
      <c r="DV187">
        <v>0</v>
      </c>
      <c r="DW187">
        <v>0</v>
      </c>
      <c r="DX187">
        <v>0</v>
      </c>
      <c r="DY187">
        <v>0</v>
      </c>
      <c r="DZ187">
        <v>0</v>
      </c>
      <c r="EA187">
        <v>0</v>
      </c>
      <c r="EB187">
        <v>54</v>
      </c>
      <c r="EC187">
        <v>0</v>
      </c>
      <c r="ED187">
        <v>0</v>
      </c>
      <c r="EE187">
        <v>54</v>
      </c>
      <c r="EF187">
        <v>0</v>
      </c>
      <c r="EG187">
        <v>9</v>
      </c>
      <c r="EH187">
        <v>0</v>
      </c>
      <c r="EI187">
        <v>0</v>
      </c>
      <c r="EJ187">
        <v>3</v>
      </c>
      <c r="EK187">
        <v>0</v>
      </c>
      <c r="EL187">
        <v>0</v>
      </c>
      <c r="EM187">
        <v>0</v>
      </c>
      <c r="EN187">
        <v>0</v>
      </c>
      <c r="EO187">
        <v>27</v>
      </c>
      <c r="EP187">
        <v>45</v>
      </c>
      <c r="EQ187">
        <v>792</v>
      </c>
    </row>
    <row r="188" spans="1:147" x14ac:dyDescent="0.2">
      <c r="A188" t="s">
        <v>301</v>
      </c>
      <c r="B188">
        <v>2</v>
      </c>
      <c r="C188" t="s">
        <v>989</v>
      </c>
      <c r="D188" t="s">
        <v>301</v>
      </c>
      <c r="E188" t="s">
        <v>288</v>
      </c>
      <c r="F188">
        <v>2</v>
      </c>
      <c r="G188" t="s">
        <v>286</v>
      </c>
      <c r="H188">
        <v>1</v>
      </c>
      <c r="I188">
        <v>5</v>
      </c>
      <c r="J188">
        <v>17</v>
      </c>
      <c r="K188">
        <v>3</v>
      </c>
      <c r="L188">
        <v>0</v>
      </c>
      <c r="M188">
        <v>0</v>
      </c>
      <c r="N188">
        <v>0</v>
      </c>
      <c r="O188">
        <v>39</v>
      </c>
      <c r="P188">
        <v>0</v>
      </c>
      <c r="Q188">
        <v>12</v>
      </c>
      <c r="R188">
        <v>3</v>
      </c>
      <c r="S188">
        <v>0</v>
      </c>
      <c r="T188">
        <v>54</v>
      </c>
      <c r="U188">
        <v>0</v>
      </c>
      <c r="V188">
        <v>0</v>
      </c>
      <c r="W188">
        <v>18</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6</v>
      </c>
      <c r="AY188">
        <v>0</v>
      </c>
      <c r="AZ188">
        <v>0</v>
      </c>
      <c r="BA188">
        <v>0</v>
      </c>
      <c r="BB188">
        <v>54</v>
      </c>
      <c r="BC188">
        <v>0</v>
      </c>
      <c r="BD188">
        <v>0</v>
      </c>
      <c r="BE188">
        <v>0</v>
      </c>
      <c r="BF188">
        <v>18</v>
      </c>
      <c r="BG188">
        <v>0</v>
      </c>
      <c r="BH188">
        <v>0</v>
      </c>
      <c r="BI188">
        <v>0</v>
      </c>
      <c r="BJ188">
        <v>0</v>
      </c>
      <c r="BK188">
        <v>0</v>
      </c>
      <c r="BL188">
        <v>0</v>
      </c>
      <c r="BM188">
        <v>0</v>
      </c>
      <c r="BN188">
        <v>0</v>
      </c>
      <c r="BO188">
        <v>0</v>
      </c>
      <c r="BP188">
        <v>0</v>
      </c>
      <c r="BQ188">
        <v>0</v>
      </c>
      <c r="BR188">
        <v>0</v>
      </c>
      <c r="BS188">
        <v>57</v>
      </c>
      <c r="BT188">
        <v>24</v>
      </c>
      <c r="BU188">
        <v>0</v>
      </c>
      <c r="BV188">
        <v>39</v>
      </c>
      <c r="BW188">
        <v>3</v>
      </c>
      <c r="BX188">
        <v>0</v>
      </c>
      <c r="BY188">
        <v>0</v>
      </c>
      <c r="BZ188">
        <v>0</v>
      </c>
      <c r="CA188">
        <v>0</v>
      </c>
      <c r="CB188">
        <v>0</v>
      </c>
      <c r="CC188">
        <v>0</v>
      </c>
      <c r="CD188">
        <v>21</v>
      </c>
      <c r="CE188">
        <v>42</v>
      </c>
      <c r="CF188">
        <v>0</v>
      </c>
      <c r="CG188">
        <v>57</v>
      </c>
      <c r="CH188">
        <v>0</v>
      </c>
      <c r="CI188">
        <v>0</v>
      </c>
      <c r="CJ188">
        <v>21</v>
      </c>
      <c r="CK188">
        <v>0</v>
      </c>
      <c r="CL188">
        <v>42</v>
      </c>
      <c r="CM188">
        <v>0</v>
      </c>
      <c r="CN188">
        <v>0</v>
      </c>
      <c r="CO188">
        <v>0</v>
      </c>
      <c r="CP188">
        <v>0</v>
      </c>
      <c r="CQ188">
        <v>0</v>
      </c>
      <c r="CR188">
        <v>0</v>
      </c>
      <c r="CS188">
        <v>0</v>
      </c>
      <c r="CT188">
        <v>3</v>
      </c>
      <c r="CU188">
        <v>0</v>
      </c>
      <c r="CV188">
        <v>0</v>
      </c>
      <c r="CW188">
        <v>0</v>
      </c>
      <c r="CX188">
        <v>0</v>
      </c>
      <c r="CY188">
        <v>0</v>
      </c>
      <c r="CZ188">
        <v>0</v>
      </c>
      <c r="DA188">
        <v>0</v>
      </c>
      <c r="DB188">
        <v>0</v>
      </c>
      <c r="DC188">
        <v>6</v>
      </c>
      <c r="DD188">
        <v>0</v>
      </c>
      <c r="DE188">
        <v>0</v>
      </c>
      <c r="DF188">
        <v>0</v>
      </c>
      <c r="DG188">
        <v>0</v>
      </c>
      <c r="DH188">
        <v>0</v>
      </c>
      <c r="DI188">
        <v>0</v>
      </c>
      <c r="DJ188">
        <v>0</v>
      </c>
      <c r="DK188">
        <v>0</v>
      </c>
      <c r="DL188">
        <v>0</v>
      </c>
      <c r="DM188">
        <v>15</v>
      </c>
      <c r="DN188">
        <v>0</v>
      </c>
      <c r="DO188">
        <v>0</v>
      </c>
      <c r="DP188">
        <v>0</v>
      </c>
      <c r="DQ188">
        <v>6</v>
      </c>
      <c r="DR188">
        <v>0</v>
      </c>
      <c r="DS188">
        <v>0</v>
      </c>
      <c r="DT188">
        <v>0</v>
      </c>
      <c r="DU188">
        <v>0</v>
      </c>
      <c r="DV188">
        <v>0</v>
      </c>
      <c r="DW188">
        <v>0</v>
      </c>
      <c r="DX188">
        <v>0</v>
      </c>
      <c r="DY188">
        <v>0</v>
      </c>
      <c r="DZ188">
        <v>0</v>
      </c>
      <c r="EA188">
        <v>0</v>
      </c>
      <c r="EB188">
        <v>0</v>
      </c>
      <c r="EC188">
        <v>0</v>
      </c>
      <c r="ED188">
        <v>0</v>
      </c>
      <c r="EE188">
        <v>9</v>
      </c>
      <c r="EF188">
        <v>0</v>
      </c>
      <c r="EG188">
        <v>0</v>
      </c>
      <c r="EH188">
        <v>0</v>
      </c>
      <c r="EI188">
        <v>0</v>
      </c>
      <c r="EJ188">
        <v>9</v>
      </c>
      <c r="EK188">
        <v>12</v>
      </c>
      <c r="EL188">
        <v>3</v>
      </c>
      <c r="EM188">
        <v>0</v>
      </c>
      <c r="EN188">
        <v>0</v>
      </c>
      <c r="EO188">
        <v>0</v>
      </c>
      <c r="EP188">
        <v>6</v>
      </c>
      <c r="EQ188">
        <v>539</v>
      </c>
    </row>
    <row r="189" spans="1:147" x14ac:dyDescent="0.2">
      <c r="A189" t="s">
        <v>339</v>
      </c>
      <c r="B189">
        <v>2</v>
      </c>
      <c r="C189" t="s">
        <v>989</v>
      </c>
      <c r="D189" t="s">
        <v>339</v>
      </c>
      <c r="E189" t="s">
        <v>198</v>
      </c>
      <c r="F189">
        <v>1</v>
      </c>
      <c r="G189" t="s">
        <v>286</v>
      </c>
      <c r="H189">
        <v>1</v>
      </c>
      <c r="I189">
        <v>3</v>
      </c>
      <c r="J189">
        <v>16</v>
      </c>
      <c r="K189">
        <v>3</v>
      </c>
      <c r="L189">
        <v>0</v>
      </c>
      <c r="M189">
        <v>0</v>
      </c>
      <c r="N189">
        <v>0</v>
      </c>
      <c r="O189">
        <v>0</v>
      </c>
      <c r="P189">
        <v>54</v>
      </c>
      <c r="Q189">
        <v>57</v>
      </c>
      <c r="R189">
        <v>0</v>
      </c>
      <c r="S189">
        <v>0</v>
      </c>
      <c r="T189">
        <v>39</v>
      </c>
      <c r="U189">
        <v>0</v>
      </c>
      <c r="V189">
        <v>0</v>
      </c>
      <c r="W189">
        <v>0</v>
      </c>
      <c r="X189">
        <v>0</v>
      </c>
      <c r="Y189">
        <v>0</v>
      </c>
      <c r="Z189">
        <v>0</v>
      </c>
      <c r="AA189">
        <v>54</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27</v>
      </c>
      <c r="AY189">
        <v>0</v>
      </c>
      <c r="AZ189">
        <v>0</v>
      </c>
      <c r="BA189">
        <v>0</v>
      </c>
      <c r="BB189">
        <v>57</v>
      </c>
      <c r="BC189">
        <v>0</v>
      </c>
      <c r="BD189">
        <v>0</v>
      </c>
      <c r="BE189">
        <v>0</v>
      </c>
      <c r="BF189">
        <v>21</v>
      </c>
      <c r="BG189">
        <v>0</v>
      </c>
      <c r="BH189">
        <v>0</v>
      </c>
      <c r="BI189">
        <v>0</v>
      </c>
      <c r="BJ189">
        <v>0</v>
      </c>
      <c r="BK189">
        <v>0</v>
      </c>
      <c r="BL189">
        <v>0</v>
      </c>
      <c r="BM189">
        <v>0</v>
      </c>
      <c r="BN189">
        <v>0</v>
      </c>
      <c r="BO189">
        <v>0</v>
      </c>
      <c r="BP189">
        <v>0</v>
      </c>
      <c r="BQ189">
        <v>0</v>
      </c>
      <c r="BR189">
        <v>0</v>
      </c>
      <c r="BS189">
        <v>9</v>
      </c>
      <c r="BT189">
        <v>21</v>
      </c>
      <c r="BU189">
        <v>0</v>
      </c>
      <c r="BV189">
        <v>51</v>
      </c>
      <c r="BW189">
        <v>0</v>
      </c>
      <c r="BX189">
        <v>0</v>
      </c>
      <c r="BY189">
        <v>0</v>
      </c>
      <c r="BZ189">
        <v>0</v>
      </c>
      <c r="CA189">
        <v>0</v>
      </c>
      <c r="CB189">
        <v>0</v>
      </c>
      <c r="CC189">
        <v>0</v>
      </c>
      <c r="CD189">
        <v>0</v>
      </c>
      <c r="CE189">
        <v>12</v>
      </c>
      <c r="CF189">
        <v>0</v>
      </c>
      <c r="CG189">
        <v>6</v>
      </c>
      <c r="CH189">
        <v>0</v>
      </c>
      <c r="CI189">
        <v>0</v>
      </c>
      <c r="CJ189">
        <v>9</v>
      </c>
      <c r="CK189">
        <v>0</v>
      </c>
      <c r="CL189">
        <v>54</v>
      </c>
      <c r="CM189">
        <v>0</v>
      </c>
      <c r="CN189">
        <v>0</v>
      </c>
      <c r="CO189">
        <v>3</v>
      </c>
      <c r="CP189">
        <v>0</v>
      </c>
      <c r="CQ189">
        <v>24</v>
      </c>
      <c r="CR189">
        <v>0</v>
      </c>
      <c r="CS189">
        <v>0</v>
      </c>
      <c r="CT189">
        <v>0</v>
      </c>
      <c r="CU189">
        <v>0</v>
      </c>
      <c r="CV189">
        <v>0</v>
      </c>
      <c r="CW189">
        <v>0</v>
      </c>
      <c r="CX189">
        <v>0</v>
      </c>
      <c r="CY189">
        <v>0</v>
      </c>
      <c r="CZ189">
        <v>0</v>
      </c>
      <c r="DA189">
        <v>0</v>
      </c>
      <c r="DB189">
        <v>3</v>
      </c>
      <c r="DC189">
        <v>0</v>
      </c>
      <c r="DD189">
        <v>0</v>
      </c>
      <c r="DE189">
        <v>27</v>
      </c>
      <c r="DF189">
        <v>0</v>
      </c>
      <c r="DG189">
        <v>0</v>
      </c>
      <c r="DH189">
        <v>0</v>
      </c>
      <c r="DI189">
        <v>3</v>
      </c>
      <c r="DJ189">
        <v>0</v>
      </c>
      <c r="DK189">
        <v>0</v>
      </c>
      <c r="DL189">
        <v>0</v>
      </c>
      <c r="DM189">
        <v>0</v>
      </c>
      <c r="DN189">
        <v>0</v>
      </c>
      <c r="DO189">
        <v>0</v>
      </c>
      <c r="DP189">
        <v>0</v>
      </c>
      <c r="DQ189">
        <v>0</v>
      </c>
      <c r="DR189">
        <v>0</v>
      </c>
      <c r="DS189">
        <v>0</v>
      </c>
      <c r="DT189">
        <v>0</v>
      </c>
      <c r="DU189">
        <v>0</v>
      </c>
      <c r="DV189">
        <v>0</v>
      </c>
      <c r="DW189">
        <v>0</v>
      </c>
      <c r="DX189">
        <v>0</v>
      </c>
      <c r="DY189">
        <v>0</v>
      </c>
      <c r="DZ189">
        <v>0</v>
      </c>
      <c r="EA189">
        <v>0</v>
      </c>
      <c r="EB189">
        <v>0</v>
      </c>
      <c r="EC189">
        <v>0</v>
      </c>
      <c r="ED189">
        <v>0</v>
      </c>
      <c r="EE189">
        <v>3</v>
      </c>
      <c r="EF189">
        <v>0</v>
      </c>
      <c r="EG189">
        <v>6</v>
      </c>
      <c r="EH189">
        <v>0</v>
      </c>
      <c r="EI189">
        <v>0</v>
      </c>
      <c r="EJ189">
        <v>0</v>
      </c>
      <c r="EK189">
        <v>6</v>
      </c>
      <c r="EL189">
        <v>0</v>
      </c>
      <c r="EM189">
        <v>0</v>
      </c>
      <c r="EN189">
        <v>0</v>
      </c>
      <c r="EO189">
        <v>3</v>
      </c>
      <c r="EP189">
        <v>42</v>
      </c>
      <c r="EQ189">
        <v>567</v>
      </c>
    </row>
    <row r="190" spans="1:147" x14ac:dyDescent="0.2">
      <c r="A190" t="s">
        <v>357</v>
      </c>
      <c r="B190">
        <v>2</v>
      </c>
      <c r="C190" t="s">
        <v>989</v>
      </c>
      <c r="D190" t="s">
        <v>357</v>
      </c>
      <c r="E190" t="s">
        <v>288</v>
      </c>
      <c r="F190">
        <v>2</v>
      </c>
      <c r="G190" t="s">
        <v>286</v>
      </c>
      <c r="H190">
        <v>1</v>
      </c>
      <c r="I190">
        <v>4</v>
      </c>
      <c r="J190">
        <v>17</v>
      </c>
      <c r="K190">
        <v>3</v>
      </c>
      <c r="L190">
        <v>0</v>
      </c>
      <c r="M190">
        <v>0</v>
      </c>
      <c r="N190">
        <v>57</v>
      </c>
      <c r="O190">
        <v>0</v>
      </c>
      <c r="P190">
        <v>21</v>
      </c>
      <c r="Q190">
        <v>57</v>
      </c>
      <c r="R190">
        <v>0</v>
      </c>
      <c r="S190">
        <v>0</v>
      </c>
      <c r="T190">
        <v>60</v>
      </c>
      <c r="U190">
        <v>0</v>
      </c>
      <c r="V190">
        <v>0</v>
      </c>
      <c r="W190">
        <v>0</v>
      </c>
      <c r="X190">
        <v>0</v>
      </c>
      <c r="Y190">
        <v>57</v>
      </c>
      <c r="Z190">
        <v>0</v>
      </c>
      <c r="AA190">
        <v>0</v>
      </c>
      <c r="AB190">
        <v>0</v>
      </c>
      <c r="AC190">
        <v>0</v>
      </c>
      <c r="AD190">
        <v>0</v>
      </c>
      <c r="AE190">
        <v>0</v>
      </c>
      <c r="AF190">
        <v>0</v>
      </c>
      <c r="AG190">
        <v>0</v>
      </c>
      <c r="AH190">
        <v>21</v>
      </c>
      <c r="AI190">
        <v>0</v>
      </c>
      <c r="AJ190">
        <v>0</v>
      </c>
      <c r="AK190">
        <v>0</v>
      </c>
      <c r="AL190">
        <v>0</v>
      </c>
      <c r="AM190">
        <v>18</v>
      </c>
      <c r="AN190">
        <v>0</v>
      </c>
      <c r="AO190">
        <v>0</v>
      </c>
      <c r="AP190">
        <v>21</v>
      </c>
      <c r="AQ190">
        <v>0</v>
      </c>
      <c r="AR190">
        <v>0</v>
      </c>
      <c r="AS190">
        <v>0</v>
      </c>
      <c r="AT190">
        <v>11</v>
      </c>
      <c r="AU190">
        <v>0</v>
      </c>
      <c r="AV190">
        <v>0</v>
      </c>
      <c r="AW190">
        <v>0</v>
      </c>
      <c r="AX190">
        <v>0</v>
      </c>
      <c r="AY190">
        <v>0</v>
      </c>
      <c r="AZ190">
        <v>0</v>
      </c>
      <c r="BA190">
        <v>9</v>
      </c>
      <c r="BB190">
        <v>60</v>
      </c>
      <c r="BC190">
        <v>0</v>
      </c>
      <c r="BD190">
        <v>0</v>
      </c>
      <c r="BE190">
        <v>0</v>
      </c>
      <c r="BF190">
        <v>0</v>
      </c>
      <c r="BG190">
        <v>0</v>
      </c>
      <c r="BH190">
        <v>0</v>
      </c>
      <c r="BI190">
        <v>0</v>
      </c>
      <c r="BJ190">
        <v>0</v>
      </c>
      <c r="BK190">
        <v>0</v>
      </c>
      <c r="BL190">
        <v>0</v>
      </c>
      <c r="BM190">
        <v>0</v>
      </c>
      <c r="BN190">
        <v>0</v>
      </c>
      <c r="BO190">
        <v>0</v>
      </c>
      <c r="BP190">
        <v>0</v>
      </c>
      <c r="BQ190">
        <v>9</v>
      </c>
      <c r="BR190">
        <v>0</v>
      </c>
      <c r="BS190">
        <v>0</v>
      </c>
      <c r="BT190">
        <v>48</v>
      </c>
      <c r="BU190">
        <v>0</v>
      </c>
      <c r="BV190">
        <v>9</v>
      </c>
      <c r="BW190">
        <v>0</v>
      </c>
      <c r="BX190">
        <v>0</v>
      </c>
      <c r="BY190">
        <v>0</v>
      </c>
      <c r="BZ190">
        <v>9</v>
      </c>
      <c r="CA190">
        <v>27</v>
      </c>
      <c r="CB190">
        <v>3</v>
      </c>
      <c r="CC190">
        <v>0</v>
      </c>
      <c r="CD190">
        <v>15</v>
      </c>
      <c r="CE190">
        <v>33</v>
      </c>
      <c r="CF190">
        <v>0</v>
      </c>
      <c r="CG190">
        <v>30</v>
      </c>
      <c r="CH190">
        <v>0</v>
      </c>
      <c r="CI190">
        <v>0</v>
      </c>
      <c r="CJ190">
        <v>0</v>
      </c>
      <c r="CK190">
        <v>0</v>
      </c>
      <c r="CL190">
        <v>0</v>
      </c>
      <c r="CM190">
        <v>0</v>
      </c>
      <c r="CN190">
        <v>0</v>
      </c>
      <c r="CO190">
        <v>51</v>
      </c>
      <c r="CP190">
        <v>0</v>
      </c>
      <c r="CQ190">
        <v>0</v>
      </c>
      <c r="CR190">
        <v>0</v>
      </c>
      <c r="CS190">
        <v>0</v>
      </c>
      <c r="CT190">
        <v>0</v>
      </c>
      <c r="CU190">
        <v>0</v>
      </c>
      <c r="CV190">
        <v>0</v>
      </c>
      <c r="CW190">
        <v>0</v>
      </c>
      <c r="CX190">
        <v>0</v>
      </c>
      <c r="CY190">
        <v>0</v>
      </c>
      <c r="CZ190">
        <v>9</v>
      </c>
      <c r="DA190">
        <v>0</v>
      </c>
      <c r="DB190">
        <v>0</v>
      </c>
      <c r="DC190">
        <v>0</v>
      </c>
      <c r="DD190">
        <v>0</v>
      </c>
      <c r="DE190">
        <v>0</v>
      </c>
      <c r="DF190">
        <v>0</v>
      </c>
      <c r="DG190">
        <v>0</v>
      </c>
      <c r="DH190">
        <v>0</v>
      </c>
      <c r="DI190">
        <v>0</v>
      </c>
      <c r="DJ190">
        <v>0</v>
      </c>
      <c r="DK190">
        <v>0</v>
      </c>
      <c r="DL190">
        <v>0</v>
      </c>
      <c r="DM190">
        <v>0</v>
      </c>
      <c r="DN190">
        <v>3</v>
      </c>
      <c r="DO190">
        <v>0</v>
      </c>
      <c r="DP190">
        <v>0</v>
      </c>
      <c r="DQ190">
        <v>0</v>
      </c>
      <c r="DR190">
        <v>0</v>
      </c>
      <c r="DS190">
        <v>0</v>
      </c>
      <c r="DT190">
        <v>0</v>
      </c>
      <c r="DU190">
        <v>18</v>
      </c>
      <c r="DV190">
        <v>18</v>
      </c>
      <c r="DW190">
        <v>0</v>
      </c>
      <c r="DX190">
        <v>0</v>
      </c>
      <c r="DY190">
        <v>0</v>
      </c>
      <c r="DZ190">
        <v>0</v>
      </c>
      <c r="EA190">
        <v>0</v>
      </c>
      <c r="EB190">
        <v>0</v>
      </c>
      <c r="EC190">
        <v>0</v>
      </c>
      <c r="ED190">
        <v>0</v>
      </c>
      <c r="EE190">
        <v>12</v>
      </c>
      <c r="EF190">
        <v>3</v>
      </c>
      <c r="EG190">
        <v>0</v>
      </c>
      <c r="EH190">
        <v>0</v>
      </c>
      <c r="EI190">
        <v>0</v>
      </c>
      <c r="EJ190">
        <v>0</v>
      </c>
      <c r="EK190">
        <v>9</v>
      </c>
      <c r="EL190">
        <v>0</v>
      </c>
      <c r="EM190">
        <v>0</v>
      </c>
      <c r="EN190">
        <v>0</v>
      </c>
      <c r="EO190">
        <v>0</v>
      </c>
      <c r="EP190">
        <v>0</v>
      </c>
      <c r="EQ190">
        <v>667</v>
      </c>
    </row>
  </sheetData>
  <autoFilter ref="A1:EQ167" xr:uid="{4C3D23AD-3B3D-48E3-8DDC-7E0CF042FCD5}">
    <filterColumn colId="1">
      <filters>
        <filter val="2"/>
      </filters>
    </filterColumn>
  </autoFilter>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FFCED-B7BB-43FB-8335-E0E897BD7F02}">
  <sheetPr filterMode="1"/>
  <dimension ref="A1:EP85"/>
  <sheetViews>
    <sheetView topLeftCell="A54" workbookViewId="0">
      <selection activeCell="F73" sqref="F73"/>
    </sheetView>
  </sheetViews>
  <sheetFormatPr baseColWidth="10" defaultColWidth="8.83203125" defaultRowHeight="15" x14ac:dyDescent="0.2"/>
  <sheetData>
    <row r="1" spans="1:146" x14ac:dyDescent="0.2">
      <c r="A1" t="s">
        <v>423</v>
      </c>
      <c r="C1" t="s">
        <v>418</v>
      </c>
      <c r="D1" t="s">
        <v>192</v>
      </c>
      <c r="E1" t="s">
        <v>197</v>
      </c>
      <c r="F1" t="s">
        <v>531</v>
      </c>
      <c r="G1" t="s">
        <v>285</v>
      </c>
      <c r="H1" t="s">
        <v>532</v>
      </c>
      <c r="I1" t="s">
        <v>529</v>
      </c>
      <c r="J1" t="s">
        <v>440</v>
      </c>
      <c r="K1" t="s">
        <v>1093</v>
      </c>
      <c r="L1" t="s">
        <v>367</v>
      </c>
      <c r="M1" t="s">
        <v>826</v>
      </c>
      <c r="N1" t="s">
        <v>547</v>
      </c>
      <c r="O1" t="s">
        <v>229</v>
      </c>
      <c r="P1" t="s">
        <v>348</v>
      </c>
      <c r="Q1" t="s">
        <v>127</v>
      </c>
      <c r="R1" t="s">
        <v>142</v>
      </c>
      <c r="S1" t="s">
        <v>163</v>
      </c>
      <c r="T1" t="s">
        <v>134</v>
      </c>
      <c r="U1" t="s">
        <v>267</v>
      </c>
      <c r="V1" t="s">
        <v>728</v>
      </c>
      <c r="W1" t="s">
        <v>126</v>
      </c>
      <c r="X1" t="s">
        <v>330</v>
      </c>
      <c r="Y1" t="s">
        <v>551</v>
      </c>
      <c r="Z1" t="s">
        <v>655</v>
      </c>
      <c r="AA1" t="s">
        <v>230</v>
      </c>
      <c r="AB1" t="s">
        <v>504</v>
      </c>
      <c r="AC1" t="s">
        <v>169</v>
      </c>
      <c r="AD1" t="s">
        <v>934</v>
      </c>
      <c r="AE1" t="s">
        <v>318</v>
      </c>
      <c r="AF1" t="s">
        <v>191</v>
      </c>
      <c r="AG1" t="s">
        <v>720</v>
      </c>
      <c r="AH1" t="s">
        <v>558</v>
      </c>
      <c r="AI1" t="s">
        <v>941</v>
      </c>
      <c r="AJ1" t="s">
        <v>483</v>
      </c>
      <c r="AK1" t="s">
        <v>329</v>
      </c>
      <c r="AL1" t="s">
        <v>670</v>
      </c>
      <c r="AM1" t="s">
        <v>976</v>
      </c>
      <c r="AN1" t="s">
        <v>734</v>
      </c>
      <c r="AO1" t="s">
        <v>188</v>
      </c>
      <c r="AP1" t="s">
        <v>888</v>
      </c>
      <c r="AQ1" t="s">
        <v>682</v>
      </c>
      <c r="AR1" t="s">
        <v>895</v>
      </c>
      <c r="AS1" t="s">
        <v>652</v>
      </c>
      <c r="AT1" t="s">
        <v>546</v>
      </c>
      <c r="AU1" t="s">
        <v>512</v>
      </c>
      <c r="AV1" t="s">
        <v>182</v>
      </c>
      <c r="AW1" t="s">
        <v>272</v>
      </c>
      <c r="AX1" t="s">
        <v>131</v>
      </c>
      <c r="AY1" t="s">
        <v>168</v>
      </c>
      <c r="AZ1" t="s">
        <v>231</v>
      </c>
      <c r="BA1" t="s">
        <v>719</v>
      </c>
      <c r="BB1" t="s">
        <v>129</v>
      </c>
      <c r="BC1" t="s">
        <v>190</v>
      </c>
      <c r="BD1" t="s">
        <v>480</v>
      </c>
      <c r="BE1" t="s">
        <v>298</v>
      </c>
      <c r="BF1" t="s">
        <v>161</v>
      </c>
      <c r="BG1" t="s">
        <v>977</v>
      </c>
      <c r="BH1" t="s">
        <v>485</v>
      </c>
      <c r="BI1" t="s">
        <v>521</v>
      </c>
      <c r="BJ1" t="s">
        <v>308</v>
      </c>
      <c r="BK1" t="s">
        <v>499</v>
      </c>
      <c r="BL1" t="s">
        <v>486</v>
      </c>
      <c r="BM1" t="s">
        <v>715</v>
      </c>
      <c r="BN1" t="s">
        <v>653</v>
      </c>
      <c r="BO1" t="s">
        <v>669</v>
      </c>
      <c r="BP1" t="s">
        <v>269</v>
      </c>
      <c r="BQ1" t="s">
        <v>978</v>
      </c>
      <c r="BR1" t="s">
        <v>554</v>
      </c>
      <c r="BS1" t="s">
        <v>159</v>
      </c>
      <c r="BT1" t="s">
        <v>128</v>
      </c>
      <c r="BU1" t="s">
        <v>596</v>
      </c>
      <c r="BV1" t="s">
        <v>232</v>
      </c>
      <c r="BW1" t="s">
        <v>141</v>
      </c>
      <c r="BX1" t="s">
        <v>601</v>
      </c>
      <c r="BY1" t="s">
        <v>754</v>
      </c>
      <c r="BZ1" t="s">
        <v>651</v>
      </c>
      <c r="CA1" t="s">
        <v>351</v>
      </c>
      <c r="CB1" t="s">
        <v>493</v>
      </c>
      <c r="CC1" t="s">
        <v>979</v>
      </c>
      <c r="CD1" t="s">
        <v>721</v>
      </c>
      <c r="CE1" t="s">
        <v>560</v>
      </c>
      <c r="CF1" t="s">
        <v>656</v>
      </c>
      <c r="CG1" t="s">
        <v>502</v>
      </c>
      <c r="CH1" t="s">
        <v>571</v>
      </c>
      <c r="CI1" t="s">
        <v>501</v>
      </c>
      <c r="CJ1" t="s">
        <v>132</v>
      </c>
      <c r="CK1" t="s">
        <v>187</v>
      </c>
      <c r="CL1" t="s">
        <v>135</v>
      </c>
      <c r="CM1" t="s">
        <v>331</v>
      </c>
      <c r="CN1" t="s">
        <v>481</v>
      </c>
      <c r="CO1" t="s">
        <v>350</v>
      </c>
      <c r="CP1" t="s">
        <v>788</v>
      </c>
      <c r="CQ1" t="s">
        <v>687</v>
      </c>
      <c r="CR1" t="s">
        <v>189</v>
      </c>
      <c r="CS1" t="s">
        <v>268</v>
      </c>
      <c r="CT1" t="s">
        <v>980</v>
      </c>
      <c r="CU1" t="s">
        <v>309</v>
      </c>
      <c r="CV1" t="s">
        <v>487</v>
      </c>
      <c r="CW1" t="s">
        <v>603</v>
      </c>
      <c r="CX1" t="s">
        <v>482</v>
      </c>
      <c r="CY1" t="s">
        <v>494</v>
      </c>
      <c r="CZ1" t="s">
        <v>981</v>
      </c>
      <c r="DA1" t="s">
        <v>276</v>
      </c>
      <c r="DB1" t="s">
        <v>477</v>
      </c>
      <c r="DC1" t="s">
        <v>137</v>
      </c>
      <c r="DD1" t="s">
        <v>510</v>
      </c>
      <c r="DE1" t="s">
        <v>275</v>
      </c>
      <c r="DF1" t="s">
        <v>982</v>
      </c>
      <c r="DG1" t="s">
        <v>807</v>
      </c>
      <c r="DH1" t="s">
        <v>983</v>
      </c>
      <c r="DI1" t="s">
        <v>166</v>
      </c>
      <c r="DJ1" t="s">
        <v>661</v>
      </c>
      <c r="DK1" t="s">
        <v>557</v>
      </c>
      <c r="DL1" t="s">
        <v>654</v>
      </c>
      <c r="DM1" t="s">
        <v>158</v>
      </c>
      <c r="DN1" t="s">
        <v>967</v>
      </c>
      <c r="DO1" t="s">
        <v>984</v>
      </c>
      <c r="DP1" t="s">
        <v>985</v>
      </c>
      <c r="DQ1" t="s">
        <v>136</v>
      </c>
      <c r="DR1" t="s">
        <v>273</v>
      </c>
      <c r="DS1" t="s">
        <v>160</v>
      </c>
      <c r="DT1" t="s">
        <v>274</v>
      </c>
      <c r="DU1" t="s">
        <v>894</v>
      </c>
      <c r="DV1" t="s">
        <v>550</v>
      </c>
      <c r="DW1" t="s">
        <v>509</v>
      </c>
      <c r="DX1" t="s">
        <v>986</v>
      </c>
      <c r="DY1" t="s">
        <v>319</v>
      </c>
      <c r="DZ1" t="s">
        <v>511</v>
      </c>
      <c r="EA1" t="s">
        <v>594</v>
      </c>
      <c r="EB1" t="s">
        <v>157</v>
      </c>
      <c r="EC1" t="s">
        <v>484</v>
      </c>
      <c r="ED1" t="s">
        <v>185</v>
      </c>
      <c r="EE1" t="s">
        <v>228</v>
      </c>
      <c r="EF1" t="s">
        <v>565</v>
      </c>
      <c r="EG1" t="s">
        <v>556</v>
      </c>
      <c r="EH1" t="s">
        <v>299</v>
      </c>
      <c r="EI1" t="s">
        <v>492</v>
      </c>
      <c r="EJ1" t="s">
        <v>143</v>
      </c>
      <c r="EK1" t="s">
        <v>479</v>
      </c>
      <c r="EL1" t="s">
        <v>987</v>
      </c>
      <c r="EM1" t="s">
        <v>488</v>
      </c>
      <c r="EN1" t="s">
        <v>297</v>
      </c>
      <c r="EO1" t="s">
        <v>162</v>
      </c>
      <c r="EP1" t="s">
        <v>139</v>
      </c>
    </row>
    <row r="2" spans="1:146" x14ac:dyDescent="0.2">
      <c r="A2" t="s">
        <v>439</v>
      </c>
      <c r="B2" t="s">
        <v>195</v>
      </c>
      <c r="C2">
        <v>2</v>
      </c>
      <c r="L2">
        <v>0</v>
      </c>
      <c r="M2">
        <v>0</v>
      </c>
      <c r="N2">
        <v>0</v>
      </c>
      <c r="O2">
        <v>853</v>
      </c>
      <c r="P2">
        <v>0</v>
      </c>
      <c r="Q2">
        <v>0</v>
      </c>
      <c r="R2">
        <v>0</v>
      </c>
      <c r="S2">
        <v>0</v>
      </c>
      <c r="T2">
        <v>0</v>
      </c>
      <c r="U2">
        <v>88</v>
      </c>
      <c r="V2">
        <v>0</v>
      </c>
      <c r="W2">
        <v>0</v>
      </c>
      <c r="X2">
        <v>0</v>
      </c>
      <c r="Y2">
        <v>0</v>
      </c>
      <c r="Z2">
        <v>0</v>
      </c>
      <c r="AA2">
        <v>0</v>
      </c>
      <c r="AB2">
        <v>0</v>
      </c>
      <c r="AC2">
        <v>0</v>
      </c>
      <c r="AD2">
        <v>0</v>
      </c>
      <c r="AE2">
        <v>0</v>
      </c>
      <c r="AF2">
        <v>6</v>
      </c>
      <c r="AG2">
        <v>0</v>
      </c>
      <c r="AH2">
        <v>0</v>
      </c>
      <c r="AI2">
        <v>0</v>
      </c>
      <c r="AJ2">
        <v>0</v>
      </c>
      <c r="AK2">
        <v>0</v>
      </c>
      <c r="AL2">
        <v>0</v>
      </c>
      <c r="AM2">
        <v>0</v>
      </c>
      <c r="AN2">
        <v>0</v>
      </c>
      <c r="AO2">
        <v>256</v>
      </c>
      <c r="AP2">
        <v>0</v>
      </c>
      <c r="AQ2">
        <v>0</v>
      </c>
      <c r="AR2">
        <v>0</v>
      </c>
      <c r="AS2">
        <v>0</v>
      </c>
      <c r="AT2">
        <v>0</v>
      </c>
      <c r="AU2">
        <v>0</v>
      </c>
      <c r="AV2">
        <v>0</v>
      </c>
      <c r="AW2">
        <v>212</v>
      </c>
      <c r="AX2">
        <v>0</v>
      </c>
      <c r="AY2">
        <v>1</v>
      </c>
      <c r="AZ2">
        <v>18</v>
      </c>
      <c r="BA2">
        <v>0</v>
      </c>
      <c r="BB2">
        <v>169</v>
      </c>
      <c r="BC2">
        <v>1</v>
      </c>
      <c r="BD2">
        <v>5</v>
      </c>
      <c r="BE2">
        <v>0</v>
      </c>
      <c r="BF2">
        <v>3</v>
      </c>
      <c r="BG2">
        <v>0</v>
      </c>
      <c r="BH2">
        <v>0</v>
      </c>
      <c r="BI2">
        <v>0</v>
      </c>
      <c r="BJ2">
        <v>1</v>
      </c>
      <c r="BK2">
        <v>0</v>
      </c>
      <c r="BL2">
        <v>0</v>
      </c>
      <c r="BM2">
        <v>0</v>
      </c>
      <c r="BN2">
        <v>0</v>
      </c>
      <c r="BO2">
        <v>0</v>
      </c>
      <c r="BP2">
        <v>4</v>
      </c>
      <c r="BQ2">
        <v>0</v>
      </c>
      <c r="BR2">
        <v>0</v>
      </c>
      <c r="BS2">
        <v>0</v>
      </c>
      <c r="BT2">
        <v>67</v>
      </c>
      <c r="BU2">
        <v>17</v>
      </c>
      <c r="BV2">
        <v>33</v>
      </c>
      <c r="BW2">
        <v>0</v>
      </c>
      <c r="BX2">
        <v>4</v>
      </c>
      <c r="BY2">
        <v>0</v>
      </c>
      <c r="BZ2">
        <v>0</v>
      </c>
      <c r="CA2">
        <v>0</v>
      </c>
      <c r="CB2">
        <v>0</v>
      </c>
      <c r="CC2">
        <v>0</v>
      </c>
      <c r="CD2">
        <v>0</v>
      </c>
      <c r="CE2">
        <v>0</v>
      </c>
      <c r="CF2">
        <v>0</v>
      </c>
      <c r="CG2">
        <v>0</v>
      </c>
      <c r="CH2">
        <v>0</v>
      </c>
      <c r="CI2">
        <v>0</v>
      </c>
      <c r="CJ2">
        <v>44</v>
      </c>
      <c r="CK2">
        <v>0</v>
      </c>
      <c r="CL2">
        <v>17</v>
      </c>
      <c r="CM2">
        <v>0</v>
      </c>
      <c r="CN2">
        <v>0</v>
      </c>
      <c r="CO2">
        <v>0</v>
      </c>
      <c r="CP2">
        <v>0</v>
      </c>
      <c r="CQ2">
        <v>0</v>
      </c>
      <c r="CR2">
        <v>496</v>
      </c>
      <c r="CS2">
        <v>364</v>
      </c>
      <c r="CT2">
        <v>0</v>
      </c>
      <c r="CU2">
        <v>6</v>
      </c>
      <c r="CV2">
        <v>0</v>
      </c>
      <c r="CW2">
        <v>1</v>
      </c>
      <c r="CX2">
        <v>0</v>
      </c>
      <c r="CY2">
        <v>0</v>
      </c>
      <c r="CZ2">
        <v>0</v>
      </c>
      <c r="DA2">
        <v>0</v>
      </c>
      <c r="DB2">
        <v>0</v>
      </c>
      <c r="DC2">
        <v>0</v>
      </c>
      <c r="DD2">
        <v>0</v>
      </c>
      <c r="DE2">
        <v>0</v>
      </c>
      <c r="DF2">
        <v>7</v>
      </c>
      <c r="DG2">
        <v>17</v>
      </c>
      <c r="DH2">
        <v>0</v>
      </c>
      <c r="DI2">
        <v>1</v>
      </c>
      <c r="DJ2">
        <v>0</v>
      </c>
      <c r="DK2">
        <v>0</v>
      </c>
      <c r="DL2">
        <v>0</v>
      </c>
      <c r="DM2">
        <v>36</v>
      </c>
      <c r="DN2">
        <v>0</v>
      </c>
      <c r="DO2">
        <v>0</v>
      </c>
      <c r="DP2">
        <v>13</v>
      </c>
      <c r="DQ2">
        <v>0</v>
      </c>
      <c r="DR2">
        <v>332</v>
      </c>
      <c r="DS2">
        <v>0</v>
      </c>
      <c r="DT2">
        <v>169</v>
      </c>
      <c r="DU2">
        <v>0</v>
      </c>
      <c r="DV2">
        <v>0</v>
      </c>
      <c r="DW2">
        <v>0</v>
      </c>
      <c r="DX2">
        <v>0</v>
      </c>
      <c r="DY2">
        <v>2</v>
      </c>
      <c r="DZ2">
        <v>0</v>
      </c>
      <c r="EA2">
        <v>7</v>
      </c>
      <c r="EB2">
        <v>0</v>
      </c>
      <c r="EC2">
        <v>0</v>
      </c>
      <c r="ED2">
        <v>0</v>
      </c>
      <c r="EE2">
        <v>143</v>
      </c>
      <c r="EF2">
        <v>4</v>
      </c>
      <c r="EG2">
        <v>4</v>
      </c>
      <c r="EH2">
        <v>0</v>
      </c>
      <c r="EI2">
        <v>0</v>
      </c>
      <c r="EJ2">
        <v>0</v>
      </c>
      <c r="EK2">
        <v>0</v>
      </c>
      <c r="EL2">
        <v>0</v>
      </c>
      <c r="EM2">
        <v>141</v>
      </c>
      <c r="EN2">
        <v>6</v>
      </c>
      <c r="EO2">
        <v>0</v>
      </c>
      <c r="EP2">
        <v>0</v>
      </c>
    </row>
    <row r="3" spans="1:146" hidden="1" x14ac:dyDescent="0.2">
      <c r="C3">
        <v>1</v>
      </c>
      <c r="O3">
        <v>256</v>
      </c>
      <c r="U3">
        <v>42</v>
      </c>
      <c r="AO3">
        <v>121</v>
      </c>
      <c r="AW3">
        <v>12</v>
      </c>
      <c r="BB3">
        <v>14</v>
      </c>
      <c r="BF3">
        <v>1</v>
      </c>
      <c r="BP3">
        <v>4</v>
      </c>
      <c r="BV3">
        <v>6</v>
      </c>
      <c r="BX3">
        <v>1</v>
      </c>
      <c r="CJ3">
        <v>44</v>
      </c>
      <c r="CL3">
        <v>17</v>
      </c>
      <c r="CR3">
        <v>496</v>
      </c>
      <c r="CS3">
        <v>9</v>
      </c>
      <c r="DF3">
        <v>1</v>
      </c>
      <c r="DM3">
        <v>33</v>
      </c>
      <c r="DR3">
        <v>332</v>
      </c>
      <c r="DT3">
        <v>132</v>
      </c>
      <c r="EE3">
        <v>72</v>
      </c>
    </row>
    <row r="4" spans="1:146" hidden="1" x14ac:dyDescent="0.2">
      <c r="B4" t="s">
        <v>1053</v>
      </c>
      <c r="O4">
        <v>1109</v>
      </c>
      <c r="U4">
        <v>130</v>
      </c>
      <c r="AF4">
        <v>6</v>
      </c>
      <c r="AO4">
        <v>377</v>
      </c>
      <c r="AW4">
        <v>224</v>
      </c>
      <c r="AY4">
        <v>1</v>
      </c>
      <c r="AZ4">
        <v>18</v>
      </c>
      <c r="BB4">
        <v>183</v>
      </c>
      <c r="BC4">
        <v>1</v>
      </c>
      <c r="BD4">
        <v>5</v>
      </c>
      <c r="BF4">
        <v>4</v>
      </c>
      <c r="BJ4">
        <v>1</v>
      </c>
      <c r="BP4">
        <v>5</v>
      </c>
      <c r="BT4">
        <v>67</v>
      </c>
      <c r="BU4">
        <v>17</v>
      </c>
      <c r="BV4">
        <v>39</v>
      </c>
      <c r="BX4">
        <v>5</v>
      </c>
      <c r="CJ4">
        <v>77</v>
      </c>
      <c r="CL4">
        <v>32</v>
      </c>
      <c r="CR4">
        <v>988</v>
      </c>
      <c r="CS4">
        <v>373</v>
      </c>
      <c r="CU4">
        <v>6</v>
      </c>
      <c r="CW4">
        <v>1</v>
      </c>
      <c r="DF4">
        <v>8</v>
      </c>
      <c r="DG4">
        <v>17</v>
      </c>
      <c r="DI4">
        <v>1</v>
      </c>
      <c r="DM4">
        <v>69</v>
      </c>
      <c r="DP4">
        <v>13</v>
      </c>
      <c r="DR4">
        <v>609</v>
      </c>
      <c r="DT4">
        <v>301</v>
      </c>
      <c r="DY4">
        <v>2</v>
      </c>
      <c r="EA4">
        <v>7</v>
      </c>
      <c r="EE4">
        <v>215</v>
      </c>
      <c r="EF4">
        <v>4</v>
      </c>
      <c r="EG4">
        <v>4</v>
      </c>
      <c r="EM4">
        <v>141</v>
      </c>
      <c r="EN4">
        <v>6</v>
      </c>
    </row>
    <row r="5" spans="1:146" x14ac:dyDescent="0.2">
      <c r="B5" t="s">
        <v>196</v>
      </c>
      <c r="C5">
        <v>2</v>
      </c>
      <c r="L5">
        <v>0</v>
      </c>
      <c r="M5">
        <v>0</v>
      </c>
      <c r="N5">
        <v>0</v>
      </c>
      <c r="O5">
        <v>84</v>
      </c>
      <c r="P5">
        <v>0</v>
      </c>
      <c r="Q5">
        <v>0</v>
      </c>
      <c r="R5">
        <v>0</v>
      </c>
      <c r="S5">
        <v>0</v>
      </c>
      <c r="T5">
        <v>3</v>
      </c>
      <c r="U5">
        <v>0</v>
      </c>
      <c r="V5">
        <v>0</v>
      </c>
      <c r="W5">
        <v>0</v>
      </c>
      <c r="X5">
        <v>0</v>
      </c>
      <c r="Y5">
        <v>0</v>
      </c>
      <c r="Z5">
        <v>0</v>
      </c>
      <c r="AA5">
        <v>7</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39</v>
      </c>
      <c r="AY5">
        <v>0</v>
      </c>
      <c r="AZ5">
        <v>9</v>
      </c>
      <c r="BA5">
        <v>0</v>
      </c>
      <c r="BB5">
        <v>261</v>
      </c>
      <c r="BC5">
        <v>0</v>
      </c>
      <c r="BD5">
        <v>0</v>
      </c>
      <c r="BE5">
        <v>0</v>
      </c>
      <c r="BF5">
        <v>0</v>
      </c>
      <c r="BG5">
        <v>0</v>
      </c>
      <c r="BH5">
        <v>0</v>
      </c>
      <c r="BI5">
        <v>0</v>
      </c>
      <c r="BJ5">
        <v>0</v>
      </c>
      <c r="BK5">
        <v>0</v>
      </c>
      <c r="BL5">
        <v>0</v>
      </c>
      <c r="BM5">
        <v>1</v>
      </c>
      <c r="BN5">
        <v>0</v>
      </c>
      <c r="BO5">
        <v>0</v>
      </c>
      <c r="BP5">
        <v>0</v>
      </c>
      <c r="BQ5">
        <v>0</v>
      </c>
      <c r="BR5">
        <v>0</v>
      </c>
      <c r="BS5">
        <v>131</v>
      </c>
      <c r="BT5">
        <v>0</v>
      </c>
      <c r="BU5">
        <v>0</v>
      </c>
      <c r="BV5">
        <v>14</v>
      </c>
      <c r="BW5">
        <v>62</v>
      </c>
      <c r="BX5">
        <v>0</v>
      </c>
      <c r="BY5">
        <v>0</v>
      </c>
      <c r="BZ5">
        <v>0</v>
      </c>
      <c r="CA5">
        <v>0</v>
      </c>
      <c r="CB5">
        <v>0</v>
      </c>
      <c r="CC5">
        <v>0</v>
      </c>
      <c r="CD5">
        <v>0</v>
      </c>
      <c r="CE5">
        <v>0</v>
      </c>
      <c r="CF5">
        <v>0</v>
      </c>
      <c r="CG5">
        <v>0</v>
      </c>
      <c r="CH5">
        <v>0</v>
      </c>
      <c r="CI5">
        <v>0</v>
      </c>
      <c r="CJ5">
        <v>105</v>
      </c>
      <c r="CK5">
        <v>0</v>
      </c>
      <c r="CL5">
        <v>5</v>
      </c>
      <c r="CM5">
        <v>0</v>
      </c>
      <c r="CN5">
        <v>0</v>
      </c>
      <c r="CO5">
        <v>0</v>
      </c>
      <c r="CP5">
        <v>0</v>
      </c>
      <c r="CQ5">
        <v>0</v>
      </c>
      <c r="CR5">
        <v>0</v>
      </c>
      <c r="CS5">
        <v>0</v>
      </c>
      <c r="CT5">
        <v>0</v>
      </c>
      <c r="CU5">
        <v>0</v>
      </c>
      <c r="CV5">
        <v>0</v>
      </c>
      <c r="CW5">
        <v>0</v>
      </c>
      <c r="CX5">
        <v>0</v>
      </c>
      <c r="CY5">
        <v>0</v>
      </c>
      <c r="CZ5">
        <v>0</v>
      </c>
      <c r="DA5">
        <v>0</v>
      </c>
      <c r="DB5">
        <v>8</v>
      </c>
      <c r="DC5">
        <v>0</v>
      </c>
      <c r="DD5">
        <v>0</v>
      </c>
      <c r="DE5">
        <v>0</v>
      </c>
      <c r="DF5">
        <v>0</v>
      </c>
      <c r="DG5">
        <v>0</v>
      </c>
      <c r="DH5">
        <v>0</v>
      </c>
      <c r="DI5">
        <v>0</v>
      </c>
      <c r="DJ5">
        <v>0</v>
      </c>
      <c r="DK5">
        <v>0</v>
      </c>
      <c r="DL5">
        <v>0</v>
      </c>
      <c r="DM5">
        <v>107</v>
      </c>
      <c r="DN5">
        <v>0</v>
      </c>
      <c r="DO5">
        <v>0</v>
      </c>
      <c r="DP5">
        <v>0</v>
      </c>
      <c r="DQ5">
        <v>0</v>
      </c>
      <c r="DR5">
        <v>0</v>
      </c>
      <c r="DS5">
        <v>0</v>
      </c>
      <c r="DT5">
        <v>0</v>
      </c>
      <c r="DU5">
        <v>0</v>
      </c>
      <c r="DV5">
        <v>0</v>
      </c>
      <c r="DW5">
        <v>0</v>
      </c>
      <c r="DX5">
        <v>0</v>
      </c>
      <c r="DY5">
        <v>0</v>
      </c>
      <c r="DZ5">
        <v>0</v>
      </c>
      <c r="EA5">
        <v>0</v>
      </c>
      <c r="EB5">
        <v>63</v>
      </c>
      <c r="EC5">
        <v>0</v>
      </c>
      <c r="ED5">
        <v>4</v>
      </c>
      <c r="EE5">
        <v>66</v>
      </c>
      <c r="EF5">
        <v>0</v>
      </c>
      <c r="EG5">
        <v>1</v>
      </c>
      <c r="EH5">
        <v>0</v>
      </c>
      <c r="EI5">
        <v>0</v>
      </c>
      <c r="EJ5">
        <v>0</v>
      </c>
      <c r="EK5">
        <v>0</v>
      </c>
      <c r="EL5">
        <v>0</v>
      </c>
      <c r="EM5">
        <v>0</v>
      </c>
      <c r="EN5">
        <v>0</v>
      </c>
      <c r="EO5">
        <v>0</v>
      </c>
      <c r="EP5">
        <v>137</v>
      </c>
    </row>
    <row r="6" spans="1:146" hidden="1" x14ac:dyDescent="0.2">
      <c r="C6">
        <v>1</v>
      </c>
      <c r="O6">
        <v>38</v>
      </c>
      <c r="AA6">
        <v>1</v>
      </c>
      <c r="AX6">
        <v>39</v>
      </c>
      <c r="AZ6">
        <v>7</v>
      </c>
      <c r="BB6">
        <v>165</v>
      </c>
      <c r="BS6">
        <v>106</v>
      </c>
      <c r="BV6">
        <v>13</v>
      </c>
      <c r="BW6">
        <v>58</v>
      </c>
      <c r="CJ6">
        <v>90</v>
      </c>
      <c r="CL6">
        <v>5</v>
      </c>
      <c r="DM6">
        <v>82</v>
      </c>
      <c r="EB6">
        <v>3</v>
      </c>
      <c r="ED6">
        <v>4</v>
      </c>
      <c r="EE6">
        <v>66</v>
      </c>
      <c r="EP6">
        <v>100</v>
      </c>
    </row>
    <row r="7" spans="1:146" hidden="1" x14ac:dyDescent="0.2">
      <c r="B7" t="s">
        <v>1054</v>
      </c>
      <c r="O7">
        <v>122</v>
      </c>
      <c r="T7">
        <v>3</v>
      </c>
      <c r="AA7">
        <v>8</v>
      </c>
      <c r="AX7">
        <v>70</v>
      </c>
      <c r="AZ7">
        <v>16</v>
      </c>
      <c r="BB7">
        <v>426</v>
      </c>
      <c r="BM7">
        <v>1</v>
      </c>
      <c r="BS7">
        <v>237</v>
      </c>
      <c r="BV7">
        <v>27</v>
      </c>
      <c r="BW7">
        <v>120</v>
      </c>
      <c r="CJ7">
        <v>195</v>
      </c>
      <c r="CL7">
        <v>8</v>
      </c>
      <c r="DB7">
        <v>8</v>
      </c>
      <c r="DM7">
        <v>189</v>
      </c>
      <c r="EB7">
        <v>66</v>
      </c>
      <c r="ED7">
        <v>7</v>
      </c>
      <c r="EE7">
        <v>131</v>
      </c>
      <c r="EG7">
        <v>1</v>
      </c>
      <c r="EP7">
        <v>237</v>
      </c>
    </row>
    <row r="8" spans="1:146" x14ac:dyDescent="0.2">
      <c r="B8" t="s">
        <v>566</v>
      </c>
      <c r="C8">
        <v>2</v>
      </c>
      <c r="L8">
        <v>0</v>
      </c>
      <c r="M8">
        <v>17</v>
      </c>
      <c r="N8">
        <v>0</v>
      </c>
      <c r="O8">
        <v>313</v>
      </c>
      <c r="P8">
        <v>0</v>
      </c>
      <c r="Q8">
        <v>88</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156</v>
      </c>
      <c r="AP8">
        <v>0</v>
      </c>
      <c r="AQ8">
        <v>0</v>
      </c>
      <c r="AR8">
        <v>0</v>
      </c>
      <c r="AS8">
        <v>0</v>
      </c>
      <c r="AT8">
        <v>0</v>
      </c>
      <c r="AU8">
        <v>0</v>
      </c>
      <c r="AV8">
        <v>0</v>
      </c>
      <c r="AW8">
        <v>0</v>
      </c>
      <c r="AX8">
        <v>0</v>
      </c>
      <c r="AY8">
        <v>0</v>
      </c>
      <c r="AZ8">
        <v>371</v>
      </c>
      <c r="BA8">
        <v>0</v>
      </c>
      <c r="BB8">
        <v>11</v>
      </c>
      <c r="BC8">
        <v>4</v>
      </c>
      <c r="BD8">
        <v>0</v>
      </c>
      <c r="BE8">
        <v>0</v>
      </c>
      <c r="BF8">
        <v>52</v>
      </c>
      <c r="BG8">
        <v>0</v>
      </c>
      <c r="BH8">
        <v>0</v>
      </c>
      <c r="BI8">
        <v>0</v>
      </c>
      <c r="BJ8">
        <v>0</v>
      </c>
      <c r="BK8">
        <v>0</v>
      </c>
      <c r="BL8">
        <v>1</v>
      </c>
      <c r="BM8">
        <v>0</v>
      </c>
      <c r="BN8">
        <v>0</v>
      </c>
      <c r="BO8">
        <v>0</v>
      </c>
      <c r="BP8">
        <v>0</v>
      </c>
      <c r="BQ8">
        <v>0</v>
      </c>
      <c r="BR8">
        <v>0</v>
      </c>
      <c r="BS8">
        <v>21</v>
      </c>
      <c r="BT8">
        <v>700</v>
      </c>
      <c r="BU8">
        <v>0</v>
      </c>
      <c r="BV8">
        <v>26</v>
      </c>
      <c r="BW8">
        <v>0</v>
      </c>
      <c r="BX8">
        <v>0</v>
      </c>
      <c r="BY8">
        <v>47</v>
      </c>
      <c r="BZ8">
        <v>0</v>
      </c>
      <c r="CA8">
        <v>0</v>
      </c>
      <c r="CB8">
        <v>0</v>
      </c>
      <c r="CC8">
        <v>0</v>
      </c>
      <c r="CD8">
        <v>0</v>
      </c>
      <c r="CE8">
        <v>0</v>
      </c>
      <c r="CF8">
        <v>0</v>
      </c>
      <c r="CG8">
        <v>0</v>
      </c>
      <c r="CH8">
        <v>0</v>
      </c>
      <c r="CI8">
        <v>0</v>
      </c>
      <c r="CJ8">
        <v>226</v>
      </c>
      <c r="CK8">
        <v>0</v>
      </c>
      <c r="CL8">
        <v>50</v>
      </c>
      <c r="CM8">
        <v>0</v>
      </c>
      <c r="CN8">
        <v>0</v>
      </c>
      <c r="CO8">
        <v>0</v>
      </c>
      <c r="CP8">
        <v>0</v>
      </c>
      <c r="CQ8">
        <v>0</v>
      </c>
      <c r="CR8">
        <v>433</v>
      </c>
      <c r="CS8">
        <v>2</v>
      </c>
      <c r="CT8">
        <v>0</v>
      </c>
      <c r="CU8">
        <v>7</v>
      </c>
      <c r="CV8">
        <v>0</v>
      </c>
      <c r="CW8">
        <v>0</v>
      </c>
      <c r="CX8">
        <v>10</v>
      </c>
      <c r="CY8">
        <v>0</v>
      </c>
      <c r="CZ8">
        <v>0</v>
      </c>
      <c r="DA8">
        <v>0</v>
      </c>
      <c r="DB8">
        <v>0</v>
      </c>
      <c r="DC8">
        <v>0</v>
      </c>
      <c r="DD8">
        <v>0</v>
      </c>
      <c r="DE8">
        <v>3</v>
      </c>
      <c r="DF8">
        <v>0</v>
      </c>
      <c r="DG8">
        <v>0</v>
      </c>
      <c r="DH8">
        <v>2</v>
      </c>
      <c r="DI8">
        <v>168</v>
      </c>
      <c r="DJ8">
        <v>0</v>
      </c>
      <c r="DK8">
        <v>0</v>
      </c>
      <c r="DL8">
        <v>0</v>
      </c>
      <c r="DM8">
        <v>0</v>
      </c>
      <c r="DN8">
        <v>0</v>
      </c>
      <c r="DO8">
        <v>2</v>
      </c>
      <c r="DP8">
        <v>6</v>
      </c>
      <c r="DQ8">
        <v>0</v>
      </c>
      <c r="DR8">
        <v>156</v>
      </c>
      <c r="DS8">
        <v>0</v>
      </c>
      <c r="DT8">
        <v>0</v>
      </c>
      <c r="DU8">
        <v>0</v>
      </c>
      <c r="DV8">
        <v>0</v>
      </c>
      <c r="DW8">
        <v>0</v>
      </c>
      <c r="DX8">
        <v>0</v>
      </c>
      <c r="DY8">
        <v>417</v>
      </c>
      <c r="DZ8">
        <v>0</v>
      </c>
      <c r="EA8">
        <v>0</v>
      </c>
      <c r="EB8">
        <v>0</v>
      </c>
      <c r="EC8">
        <v>20</v>
      </c>
      <c r="ED8">
        <v>0</v>
      </c>
      <c r="EE8">
        <v>14</v>
      </c>
      <c r="EF8">
        <v>100</v>
      </c>
      <c r="EG8">
        <v>10</v>
      </c>
      <c r="EH8">
        <v>0</v>
      </c>
      <c r="EI8">
        <v>0</v>
      </c>
      <c r="EJ8">
        <v>0</v>
      </c>
      <c r="EK8">
        <v>0</v>
      </c>
      <c r="EL8">
        <v>0</v>
      </c>
      <c r="EM8">
        <v>0</v>
      </c>
      <c r="EN8">
        <v>31</v>
      </c>
      <c r="EO8">
        <v>0</v>
      </c>
      <c r="EP8">
        <v>7</v>
      </c>
    </row>
    <row r="9" spans="1:146" hidden="1" x14ac:dyDescent="0.2">
      <c r="B9" t="s">
        <v>1055</v>
      </c>
      <c r="M9">
        <v>17</v>
      </c>
      <c r="O9">
        <v>313</v>
      </c>
      <c r="Q9">
        <v>88</v>
      </c>
      <c r="AO9">
        <v>156</v>
      </c>
      <c r="AZ9">
        <v>371</v>
      </c>
      <c r="BB9">
        <v>11</v>
      </c>
      <c r="BC9">
        <v>4</v>
      </c>
      <c r="BF9">
        <v>52</v>
      </c>
      <c r="BL9">
        <v>1</v>
      </c>
      <c r="BS9">
        <v>21</v>
      </c>
      <c r="BT9">
        <v>700</v>
      </c>
      <c r="BV9">
        <v>26</v>
      </c>
      <c r="BY9">
        <v>47</v>
      </c>
      <c r="CJ9">
        <v>226</v>
      </c>
      <c r="CL9">
        <v>50</v>
      </c>
      <c r="CR9">
        <v>433</v>
      </c>
      <c r="CS9">
        <v>2</v>
      </c>
      <c r="CU9">
        <v>7</v>
      </c>
      <c r="CX9">
        <v>10</v>
      </c>
      <c r="DE9">
        <v>3</v>
      </c>
      <c r="DH9">
        <v>2</v>
      </c>
      <c r="DI9">
        <v>168</v>
      </c>
      <c r="DO9">
        <v>2</v>
      </c>
      <c r="DP9">
        <v>6</v>
      </c>
      <c r="DR9">
        <v>156</v>
      </c>
      <c r="DY9">
        <v>417</v>
      </c>
      <c r="EC9">
        <v>20</v>
      </c>
      <c r="EE9">
        <v>14</v>
      </c>
      <c r="EF9">
        <v>100</v>
      </c>
      <c r="EG9">
        <v>10</v>
      </c>
      <c r="EN9">
        <v>31</v>
      </c>
      <c r="EP9">
        <v>7</v>
      </c>
    </row>
    <row r="10" spans="1:146" x14ac:dyDescent="0.2">
      <c r="B10" t="s">
        <v>567</v>
      </c>
      <c r="C10">
        <v>2</v>
      </c>
      <c r="L10">
        <v>0</v>
      </c>
      <c r="M10">
        <v>0</v>
      </c>
      <c r="N10">
        <v>0</v>
      </c>
      <c r="O10">
        <v>118</v>
      </c>
      <c r="P10">
        <v>0</v>
      </c>
      <c r="Q10">
        <v>0</v>
      </c>
      <c r="R10">
        <v>1</v>
      </c>
      <c r="S10">
        <v>0</v>
      </c>
      <c r="T10">
        <v>328</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4</v>
      </c>
      <c r="BA10">
        <v>0</v>
      </c>
      <c r="BB10">
        <v>145</v>
      </c>
      <c r="BC10">
        <v>0</v>
      </c>
      <c r="BD10">
        <v>0</v>
      </c>
      <c r="BE10">
        <v>0</v>
      </c>
      <c r="BF10">
        <v>0</v>
      </c>
      <c r="BG10">
        <v>0</v>
      </c>
      <c r="BH10">
        <v>0</v>
      </c>
      <c r="BI10">
        <v>0</v>
      </c>
      <c r="BJ10">
        <v>0</v>
      </c>
      <c r="BK10">
        <v>0</v>
      </c>
      <c r="BL10">
        <v>0</v>
      </c>
      <c r="BM10">
        <v>0</v>
      </c>
      <c r="BN10">
        <v>0</v>
      </c>
      <c r="BO10">
        <v>0</v>
      </c>
      <c r="BP10">
        <v>0</v>
      </c>
      <c r="BQ10">
        <v>0</v>
      </c>
      <c r="BR10">
        <v>0</v>
      </c>
      <c r="BS10">
        <v>27</v>
      </c>
      <c r="BT10">
        <v>0</v>
      </c>
      <c r="BU10">
        <v>0</v>
      </c>
      <c r="BV10">
        <v>3</v>
      </c>
      <c r="BW10">
        <v>0</v>
      </c>
      <c r="BX10">
        <v>0</v>
      </c>
      <c r="BY10">
        <v>0</v>
      </c>
      <c r="BZ10">
        <v>0</v>
      </c>
      <c r="CA10">
        <v>0</v>
      </c>
      <c r="CB10">
        <v>0</v>
      </c>
      <c r="CC10">
        <v>0</v>
      </c>
      <c r="CD10">
        <v>0</v>
      </c>
      <c r="CE10">
        <v>0</v>
      </c>
      <c r="CF10">
        <v>0</v>
      </c>
      <c r="CG10">
        <v>0</v>
      </c>
      <c r="CH10">
        <v>0</v>
      </c>
      <c r="CI10">
        <v>0</v>
      </c>
      <c r="CJ10">
        <v>0</v>
      </c>
      <c r="CK10">
        <v>0</v>
      </c>
      <c r="CL10">
        <v>311</v>
      </c>
      <c r="CM10">
        <v>0</v>
      </c>
      <c r="CN10">
        <v>0</v>
      </c>
      <c r="CO10">
        <v>0</v>
      </c>
      <c r="CP10">
        <v>0</v>
      </c>
      <c r="CQ10">
        <v>44</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0</v>
      </c>
      <c r="EA10">
        <v>0</v>
      </c>
      <c r="EB10">
        <v>212</v>
      </c>
      <c r="EC10">
        <v>0</v>
      </c>
      <c r="ED10">
        <v>0</v>
      </c>
      <c r="EE10">
        <v>11</v>
      </c>
      <c r="EF10">
        <v>0</v>
      </c>
      <c r="EG10">
        <v>2</v>
      </c>
      <c r="EH10">
        <v>0</v>
      </c>
      <c r="EI10">
        <v>0</v>
      </c>
      <c r="EJ10">
        <v>0</v>
      </c>
      <c r="EK10">
        <v>0</v>
      </c>
      <c r="EL10">
        <v>0</v>
      </c>
      <c r="EM10">
        <v>0</v>
      </c>
      <c r="EN10">
        <v>0</v>
      </c>
      <c r="EO10">
        <v>0</v>
      </c>
      <c r="EP10">
        <v>76</v>
      </c>
    </row>
    <row r="11" spans="1:146" hidden="1" x14ac:dyDescent="0.2">
      <c r="B11" t="s">
        <v>1056</v>
      </c>
      <c r="O11">
        <v>118</v>
      </c>
      <c r="R11">
        <v>1</v>
      </c>
      <c r="T11">
        <v>328</v>
      </c>
      <c r="AZ11">
        <v>4</v>
      </c>
      <c r="BB11">
        <v>145</v>
      </c>
      <c r="BS11">
        <v>27</v>
      </c>
      <c r="BV11">
        <v>3</v>
      </c>
      <c r="CL11">
        <v>311</v>
      </c>
      <c r="CQ11">
        <v>44</v>
      </c>
      <c r="EB11">
        <v>212</v>
      </c>
      <c r="EE11">
        <v>11</v>
      </c>
      <c r="EG11">
        <v>2</v>
      </c>
      <c r="EP11">
        <v>76</v>
      </c>
    </row>
    <row r="12" spans="1:146" x14ac:dyDescent="0.2">
      <c r="B12" t="s">
        <v>473</v>
      </c>
      <c r="C12">
        <v>2</v>
      </c>
      <c r="L12">
        <v>0</v>
      </c>
      <c r="M12">
        <v>0</v>
      </c>
      <c r="N12">
        <v>0</v>
      </c>
      <c r="O12">
        <v>0</v>
      </c>
      <c r="P12">
        <v>173</v>
      </c>
      <c r="Q12">
        <v>117</v>
      </c>
      <c r="R12">
        <v>0</v>
      </c>
      <c r="S12">
        <v>0</v>
      </c>
      <c r="T12">
        <v>0</v>
      </c>
      <c r="U12">
        <v>150</v>
      </c>
      <c r="V12">
        <v>0</v>
      </c>
      <c r="W12">
        <v>45</v>
      </c>
      <c r="X12">
        <v>0</v>
      </c>
      <c r="Y12">
        <v>0</v>
      </c>
      <c r="Z12">
        <v>0</v>
      </c>
      <c r="AA12">
        <v>0</v>
      </c>
      <c r="AB12">
        <v>0</v>
      </c>
      <c r="AC12">
        <v>0</v>
      </c>
      <c r="AD12">
        <v>0</v>
      </c>
      <c r="AE12">
        <v>0</v>
      </c>
      <c r="AF12">
        <v>0</v>
      </c>
      <c r="AG12">
        <v>0</v>
      </c>
      <c r="AH12">
        <v>0</v>
      </c>
      <c r="AI12">
        <v>0</v>
      </c>
      <c r="AJ12">
        <v>7</v>
      </c>
      <c r="AK12">
        <v>0</v>
      </c>
      <c r="AL12">
        <v>0</v>
      </c>
      <c r="AM12">
        <v>0</v>
      </c>
      <c r="AN12">
        <v>0</v>
      </c>
      <c r="AO12">
        <v>0</v>
      </c>
      <c r="AP12">
        <v>0</v>
      </c>
      <c r="AQ12">
        <v>0</v>
      </c>
      <c r="AR12">
        <v>0</v>
      </c>
      <c r="AS12">
        <v>0</v>
      </c>
      <c r="AT12">
        <v>0</v>
      </c>
      <c r="AU12">
        <v>0</v>
      </c>
      <c r="AV12">
        <v>0</v>
      </c>
      <c r="AW12">
        <v>0</v>
      </c>
      <c r="AX12">
        <v>0</v>
      </c>
      <c r="AY12">
        <v>0</v>
      </c>
      <c r="AZ12">
        <v>0</v>
      </c>
      <c r="BA12">
        <v>0</v>
      </c>
      <c r="BB12">
        <v>216</v>
      </c>
      <c r="BC12">
        <v>0</v>
      </c>
      <c r="BD12">
        <v>14</v>
      </c>
      <c r="BE12">
        <v>0</v>
      </c>
      <c r="BF12">
        <v>5</v>
      </c>
      <c r="BG12">
        <v>0</v>
      </c>
      <c r="BH12">
        <v>0</v>
      </c>
      <c r="BI12">
        <v>0</v>
      </c>
      <c r="BJ12">
        <v>0</v>
      </c>
      <c r="BK12">
        <v>0</v>
      </c>
      <c r="BL12">
        <v>0</v>
      </c>
      <c r="BM12">
        <v>0</v>
      </c>
      <c r="BN12">
        <v>0</v>
      </c>
      <c r="BO12">
        <v>0</v>
      </c>
      <c r="BP12">
        <v>0</v>
      </c>
      <c r="BQ12">
        <v>0</v>
      </c>
      <c r="BR12">
        <v>0</v>
      </c>
      <c r="BS12">
        <v>0</v>
      </c>
      <c r="BT12">
        <v>50</v>
      </c>
      <c r="BU12">
        <v>0</v>
      </c>
      <c r="BV12">
        <v>3</v>
      </c>
      <c r="BW12">
        <v>0</v>
      </c>
      <c r="BX12">
        <v>0</v>
      </c>
      <c r="BY12">
        <v>17</v>
      </c>
      <c r="BZ12">
        <v>0</v>
      </c>
      <c r="CA12">
        <v>0</v>
      </c>
      <c r="CB12">
        <v>0</v>
      </c>
      <c r="CC12">
        <v>0</v>
      </c>
      <c r="CD12">
        <v>0</v>
      </c>
      <c r="CE12">
        <v>0</v>
      </c>
      <c r="CF12">
        <v>0</v>
      </c>
      <c r="CG12">
        <v>0</v>
      </c>
      <c r="CH12">
        <v>0</v>
      </c>
      <c r="CI12">
        <v>0</v>
      </c>
      <c r="CJ12">
        <v>12</v>
      </c>
      <c r="CK12">
        <v>0</v>
      </c>
      <c r="CL12">
        <v>0</v>
      </c>
      <c r="CM12">
        <v>0</v>
      </c>
      <c r="CN12">
        <v>16</v>
      </c>
      <c r="CO12">
        <v>0</v>
      </c>
      <c r="CP12">
        <v>0</v>
      </c>
      <c r="CQ12">
        <v>145</v>
      </c>
      <c r="CR12">
        <v>0</v>
      </c>
      <c r="CS12">
        <v>0</v>
      </c>
      <c r="CT12">
        <v>0</v>
      </c>
      <c r="CU12">
        <v>0</v>
      </c>
      <c r="CV12">
        <v>0</v>
      </c>
      <c r="CW12">
        <v>0</v>
      </c>
      <c r="CX12">
        <v>6</v>
      </c>
      <c r="CY12">
        <v>0</v>
      </c>
      <c r="CZ12">
        <v>0</v>
      </c>
      <c r="DA12">
        <v>0</v>
      </c>
      <c r="DB12">
        <v>26</v>
      </c>
      <c r="DC12">
        <v>0</v>
      </c>
      <c r="DD12">
        <v>0</v>
      </c>
      <c r="DE12">
        <v>0</v>
      </c>
      <c r="DF12">
        <v>0</v>
      </c>
      <c r="DG12">
        <v>0</v>
      </c>
      <c r="DH12">
        <v>0</v>
      </c>
      <c r="DI12">
        <v>0</v>
      </c>
      <c r="DJ12">
        <v>2</v>
      </c>
      <c r="DK12">
        <v>0</v>
      </c>
      <c r="DL12">
        <v>0</v>
      </c>
      <c r="DM12">
        <v>0</v>
      </c>
      <c r="DN12">
        <v>0</v>
      </c>
      <c r="DO12">
        <v>0</v>
      </c>
      <c r="DP12">
        <v>0</v>
      </c>
      <c r="DQ12">
        <v>0</v>
      </c>
      <c r="DR12">
        <v>34</v>
      </c>
      <c r="DS12">
        <v>0</v>
      </c>
      <c r="DT12">
        <v>0</v>
      </c>
      <c r="DU12">
        <v>0</v>
      </c>
      <c r="DV12">
        <v>0</v>
      </c>
      <c r="DW12">
        <v>0</v>
      </c>
      <c r="DX12">
        <v>0</v>
      </c>
      <c r="DY12">
        <v>0</v>
      </c>
      <c r="DZ12">
        <v>0</v>
      </c>
      <c r="EA12">
        <v>0</v>
      </c>
      <c r="EB12">
        <v>0</v>
      </c>
      <c r="EC12">
        <v>22</v>
      </c>
      <c r="ED12">
        <v>0</v>
      </c>
      <c r="EE12">
        <v>93</v>
      </c>
      <c r="EF12">
        <v>0</v>
      </c>
      <c r="EG12">
        <v>0</v>
      </c>
      <c r="EH12">
        <v>0</v>
      </c>
      <c r="EI12">
        <v>0</v>
      </c>
      <c r="EJ12">
        <v>0</v>
      </c>
      <c r="EK12">
        <v>420</v>
      </c>
      <c r="EL12">
        <v>0</v>
      </c>
      <c r="EM12">
        <v>1</v>
      </c>
      <c r="EN12">
        <v>0</v>
      </c>
      <c r="EO12">
        <v>0</v>
      </c>
      <c r="EP12">
        <v>7</v>
      </c>
    </row>
    <row r="13" spans="1:146" hidden="1" x14ac:dyDescent="0.2">
      <c r="C13">
        <v>1</v>
      </c>
      <c r="P13">
        <v>113</v>
      </c>
      <c r="Q13">
        <v>25</v>
      </c>
      <c r="U13">
        <v>22</v>
      </c>
      <c r="W13">
        <v>38</v>
      </c>
      <c r="AJ13">
        <v>4</v>
      </c>
      <c r="BB13">
        <v>75</v>
      </c>
      <c r="BD13">
        <v>8</v>
      </c>
      <c r="BF13">
        <v>5</v>
      </c>
      <c r="BT13">
        <v>1</v>
      </c>
      <c r="BV13">
        <v>1</v>
      </c>
      <c r="CJ13">
        <v>9</v>
      </c>
      <c r="CN13">
        <v>16</v>
      </c>
      <c r="CQ13">
        <v>98</v>
      </c>
      <c r="CX13">
        <v>3</v>
      </c>
      <c r="DB13">
        <v>26</v>
      </c>
      <c r="DR13">
        <v>27</v>
      </c>
      <c r="EC13">
        <v>18</v>
      </c>
      <c r="EE13">
        <v>65</v>
      </c>
      <c r="EK13">
        <v>200</v>
      </c>
      <c r="EP13">
        <v>6</v>
      </c>
    </row>
    <row r="14" spans="1:146" hidden="1" x14ac:dyDescent="0.2">
      <c r="B14" t="s">
        <v>1057</v>
      </c>
      <c r="P14">
        <v>286</v>
      </c>
      <c r="Q14">
        <v>142</v>
      </c>
      <c r="U14">
        <v>172</v>
      </c>
      <c r="W14">
        <v>83</v>
      </c>
      <c r="AJ14">
        <v>11</v>
      </c>
      <c r="BB14">
        <v>291</v>
      </c>
      <c r="BD14">
        <v>22</v>
      </c>
      <c r="BF14">
        <v>9</v>
      </c>
      <c r="BT14">
        <v>51</v>
      </c>
      <c r="BV14">
        <v>4</v>
      </c>
      <c r="BY14">
        <v>17</v>
      </c>
      <c r="CJ14">
        <v>21</v>
      </c>
      <c r="CK14">
        <v>0</v>
      </c>
      <c r="CN14">
        <v>28</v>
      </c>
      <c r="CQ14">
        <v>243</v>
      </c>
      <c r="CX14">
        <v>9</v>
      </c>
      <c r="DB14">
        <v>48</v>
      </c>
      <c r="DJ14">
        <v>2</v>
      </c>
      <c r="DR14">
        <v>61</v>
      </c>
      <c r="EC14">
        <v>40</v>
      </c>
      <c r="EE14">
        <v>158</v>
      </c>
      <c r="EK14">
        <v>620</v>
      </c>
      <c r="EM14">
        <v>1</v>
      </c>
      <c r="EP14">
        <v>13</v>
      </c>
    </row>
    <row r="15" spans="1:146" x14ac:dyDescent="0.2">
      <c r="B15" t="s">
        <v>476</v>
      </c>
      <c r="C15">
        <v>2</v>
      </c>
      <c r="L15">
        <v>0</v>
      </c>
      <c r="M15">
        <v>0</v>
      </c>
      <c r="N15">
        <v>2</v>
      </c>
      <c r="O15">
        <v>0</v>
      </c>
      <c r="P15">
        <v>2</v>
      </c>
      <c r="Q15">
        <v>13</v>
      </c>
      <c r="R15">
        <v>0</v>
      </c>
      <c r="S15">
        <v>0</v>
      </c>
      <c r="T15">
        <v>4</v>
      </c>
      <c r="U15">
        <v>0</v>
      </c>
      <c r="V15">
        <v>0</v>
      </c>
      <c r="W15">
        <v>42</v>
      </c>
      <c r="X15">
        <v>0</v>
      </c>
      <c r="Y15">
        <v>0</v>
      </c>
      <c r="Z15">
        <v>0</v>
      </c>
      <c r="AA15">
        <v>8</v>
      </c>
      <c r="AB15">
        <v>0</v>
      </c>
      <c r="AC15">
        <v>0</v>
      </c>
      <c r="AD15">
        <v>0</v>
      </c>
      <c r="AE15">
        <v>0</v>
      </c>
      <c r="AF15">
        <v>0</v>
      </c>
      <c r="AG15">
        <v>0</v>
      </c>
      <c r="AH15">
        <v>2</v>
      </c>
      <c r="AI15">
        <v>0</v>
      </c>
      <c r="AJ15">
        <v>0</v>
      </c>
      <c r="AK15">
        <v>0</v>
      </c>
      <c r="AL15">
        <v>0</v>
      </c>
      <c r="AM15">
        <v>0</v>
      </c>
      <c r="AN15">
        <v>0</v>
      </c>
      <c r="AO15">
        <v>0</v>
      </c>
      <c r="AP15">
        <v>0</v>
      </c>
      <c r="AQ15">
        <v>0</v>
      </c>
      <c r="AR15">
        <v>0</v>
      </c>
      <c r="AS15">
        <v>0</v>
      </c>
      <c r="AT15">
        <v>0</v>
      </c>
      <c r="AU15">
        <v>0</v>
      </c>
      <c r="AV15">
        <v>0</v>
      </c>
      <c r="AW15">
        <v>0</v>
      </c>
      <c r="AX15">
        <v>0</v>
      </c>
      <c r="AY15">
        <v>0</v>
      </c>
      <c r="AZ15">
        <v>0</v>
      </c>
      <c r="BA15">
        <v>0</v>
      </c>
      <c r="BB15">
        <v>86</v>
      </c>
      <c r="BC15">
        <v>0</v>
      </c>
      <c r="BD15">
        <v>0</v>
      </c>
      <c r="BE15">
        <v>0</v>
      </c>
      <c r="BF15">
        <v>0</v>
      </c>
      <c r="BG15">
        <v>1</v>
      </c>
      <c r="BH15">
        <v>25</v>
      </c>
      <c r="BI15">
        <v>0</v>
      </c>
      <c r="BJ15">
        <v>0</v>
      </c>
      <c r="BK15">
        <v>1</v>
      </c>
      <c r="BL15">
        <v>6</v>
      </c>
      <c r="BM15">
        <v>0</v>
      </c>
      <c r="BN15">
        <v>0</v>
      </c>
      <c r="BO15">
        <v>10</v>
      </c>
      <c r="BP15">
        <v>0</v>
      </c>
      <c r="BQ15">
        <v>0</v>
      </c>
      <c r="BR15">
        <v>0</v>
      </c>
      <c r="BS15">
        <v>0</v>
      </c>
      <c r="BT15">
        <v>109</v>
      </c>
      <c r="BU15">
        <v>0</v>
      </c>
      <c r="BV15">
        <v>173</v>
      </c>
      <c r="BW15">
        <v>0</v>
      </c>
      <c r="BX15">
        <v>0</v>
      </c>
      <c r="BY15">
        <v>0</v>
      </c>
      <c r="BZ15">
        <v>12</v>
      </c>
      <c r="CA15">
        <v>0</v>
      </c>
      <c r="CB15">
        <v>0</v>
      </c>
      <c r="CC15">
        <v>3</v>
      </c>
      <c r="CD15">
        <v>0</v>
      </c>
      <c r="CE15">
        <v>8</v>
      </c>
      <c r="CF15">
        <v>0</v>
      </c>
      <c r="CG15">
        <v>0</v>
      </c>
      <c r="CH15">
        <v>1</v>
      </c>
      <c r="CI15">
        <v>0</v>
      </c>
      <c r="CJ15">
        <v>0</v>
      </c>
      <c r="CK15">
        <v>0</v>
      </c>
      <c r="CL15">
        <v>3</v>
      </c>
      <c r="CM15">
        <v>0</v>
      </c>
      <c r="CN15">
        <v>1</v>
      </c>
      <c r="CO15">
        <v>1</v>
      </c>
      <c r="CP15">
        <v>0</v>
      </c>
      <c r="CQ15">
        <v>0</v>
      </c>
      <c r="CR15">
        <v>0</v>
      </c>
      <c r="CS15">
        <v>0</v>
      </c>
      <c r="CT15">
        <v>1</v>
      </c>
      <c r="CU15">
        <v>0</v>
      </c>
      <c r="CV15">
        <v>19</v>
      </c>
      <c r="CW15">
        <v>0</v>
      </c>
      <c r="CX15">
        <v>2</v>
      </c>
      <c r="CY15">
        <v>0</v>
      </c>
      <c r="CZ15">
        <v>0</v>
      </c>
      <c r="DA15">
        <v>0</v>
      </c>
      <c r="DB15">
        <v>6</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2</v>
      </c>
      <c r="EE15">
        <v>0</v>
      </c>
      <c r="EF15">
        <v>0</v>
      </c>
      <c r="EG15">
        <v>0</v>
      </c>
      <c r="EH15">
        <v>0</v>
      </c>
      <c r="EI15">
        <v>0</v>
      </c>
      <c r="EJ15">
        <v>0</v>
      </c>
      <c r="EK15">
        <v>108</v>
      </c>
      <c r="EL15">
        <v>0</v>
      </c>
      <c r="EM15">
        <v>6</v>
      </c>
      <c r="EN15">
        <v>0</v>
      </c>
      <c r="EO15">
        <v>0</v>
      </c>
      <c r="EP15">
        <v>0</v>
      </c>
    </row>
    <row r="16" spans="1:146" hidden="1" x14ac:dyDescent="0.2">
      <c r="C16">
        <v>1</v>
      </c>
      <c r="P16">
        <v>2</v>
      </c>
      <c r="Q16">
        <v>4</v>
      </c>
      <c r="T16">
        <v>1</v>
      </c>
      <c r="W16">
        <v>16</v>
      </c>
      <c r="AA16">
        <v>3</v>
      </c>
      <c r="AH16">
        <v>1</v>
      </c>
      <c r="BB16">
        <v>45</v>
      </c>
      <c r="BF16">
        <v>0</v>
      </c>
      <c r="BG16">
        <v>1</v>
      </c>
      <c r="BH16">
        <v>25</v>
      </c>
      <c r="BK16">
        <v>1</v>
      </c>
      <c r="BL16">
        <v>2</v>
      </c>
      <c r="BO16">
        <v>4</v>
      </c>
      <c r="BT16">
        <v>8</v>
      </c>
      <c r="BV16">
        <v>4</v>
      </c>
      <c r="BZ16">
        <v>10</v>
      </c>
      <c r="CV16">
        <v>1</v>
      </c>
      <c r="CX16">
        <v>2</v>
      </c>
      <c r="DB16">
        <v>4</v>
      </c>
      <c r="ED16">
        <v>2</v>
      </c>
      <c r="EK16">
        <v>63</v>
      </c>
      <c r="EM16">
        <v>1</v>
      </c>
      <c r="EP16">
        <v>0</v>
      </c>
    </row>
    <row r="17" spans="2:146" hidden="1" x14ac:dyDescent="0.2">
      <c r="B17" t="s">
        <v>1058</v>
      </c>
      <c r="N17">
        <v>2</v>
      </c>
      <c r="P17">
        <v>3</v>
      </c>
      <c r="Q17">
        <v>17</v>
      </c>
      <c r="T17">
        <v>5</v>
      </c>
      <c r="W17">
        <v>58</v>
      </c>
      <c r="AA17">
        <v>11</v>
      </c>
      <c r="AH17">
        <v>3</v>
      </c>
      <c r="BB17">
        <v>131</v>
      </c>
      <c r="BF17">
        <v>0</v>
      </c>
      <c r="BG17">
        <v>1</v>
      </c>
      <c r="BH17">
        <v>45</v>
      </c>
      <c r="BK17">
        <v>2</v>
      </c>
      <c r="BL17">
        <v>8</v>
      </c>
      <c r="BO17">
        <v>14</v>
      </c>
      <c r="BT17">
        <v>117</v>
      </c>
      <c r="BV17">
        <v>177</v>
      </c>
      <c r="BZ17">
        <v>22</v>
      </c>
      <c r="CC17">
        <v>3</v>
      </c>
      <c r="CE17">
        <v>8</v>
      </c>
      <c r="CH17">
        <v>1</v>
      </c>
      <c r="CL17">
        <v>3</v>
      </c>
      <c r="CN17">
        <v>1</v>
      </c>
      <c r="CO17">
        <v>1</v>
      </c>
      <c r="CT17">
        <v>1</v>
      </c>
      <c r="CV17">
        <v>20</v>
      </c>
      <c r="CX17">
        <v>4</v>
      </c>
      <c r="DB17">
        <v>10</v>
      </c>
      <c r="ED17">
        <v>2</v>
      </c>
      <c r="EK17">
        <v>171</v>
      </c>
      <c r="EM17">
        <v>7</v>
      </c>
      <c r="EP17">
        <v>0</v>
      </c>
    </row>
    <row r="18" spans="2:146" x14ac:dyDescent="0.2">
      <c r="B18" t="s">
        <v>382</v>
      </c>
      <c r="C18">
        <v>2</v>
      </c>
      <c r="L18">
        <v>0</v>
      </c>
      <c r="M18">
        <v>0</v>
      </c>
      <c r="N18">
        <v>0</v>
      </c>
      <c r="O18">
        <v>0</v>
      </c>
      <c r="P18">
        <v>0</v>
      </c>
      <c r="Q18">
        <v>0</v>
      </c>
      <c r="R18">
        <v>0</v>
      </c>
      <c r="S18">
        <v>0</v>
      </c>
      <c r="T18">
        <v>1</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2</v>
      </c>
      <c r="BL18">
        <v>0</v>
      </c>
      <c r="BM18">
        <v>0</v>
      </c>
      <c r="BN18">
        <v>0</v>
      </c>
      <c r="BO18">
        <v>0</v>
      </c>
      <c r="BP18">
        <v>0</v>
      </c>
      <c r="BQ18">
        <v>0</v>
      </c>
      <c r="BR18">
        <v>0</v>
      </c>
      <c r="BS18">
        <v>1</v>
      </c>
      <c r="BT18">
        <v>0</v>
      </c>
      <c r="BU18">
        <v>0</v>
      </c>
      <c r="BV18">
        <v>1</v>
      </c>
      <c r="BW18">
        <v>5</v>
      </c>
      <c r="BX18">
        <v>0</v>
      </c>
      <c r="BY18">
        <v>0</v>
      </c>
      <c r="BZ18">
        <v>0</v>
      </c>
      <c r="CA18">
        <v>0</v>
      </c>
      <c r="CB18">
        <v>0</v>
      </c>
      <c r="CC18">
        <v>0</v>
      </c>
      <c r="CD18">
        <v>0</v>
      </c>
      <c r="CE18">
        <v>0</v>
      </c>
      <c r="CF18">
        <v>0</v>
      </c>
      <c r="CG18">
        <v>0</v>
      </c>
      <c r="CH18">
        <v>0</v>
      </c>
      <c r="CI18">
        <v>0</v>
      </c>
      <c r="CJ18">
        <v>3</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4</v>
      </c>
    </row>
    <row r="19" spans="2:146" hidden="1" x14ac:dyDescent="0.2">
      <c r="C19">
        <v>1</v>
      </c>
      <c r="T19">
        <v>1</v>
      </c>
      <c r="BB19">
        <v>0</v>
      </c>
      <c r="BE19">
        <v>0</v>
      </c>
      <c r="BK19">
        <v>1</v>
      </c>
      <c r="BV19">
        <v>0</v>
      </c>
      <c r="BW19">
        <v>1</v>
      </c>
      <c r="CJ19">
        <v>1</v>
      </c>
      <c r="CL19">
        <v>0</v>
      </c>
      <c r="EP19">
        <v>2</v>
      </c>
    </row>
    <row r="20" spans="2:146" hidden="1" x14ac:dyDescent="0.2">
      <c r="B20" t="s">
        <v>1059</v>
      </c>
      <c r="T20">
        <v>1</v>
      </c>
      <c r="BB20">
        <v>0</v>
      </c>
      <c r="BE20">
        <v>0</v>
      </c>
      <c r="BK20">
        <v>3</v>
      </c>
      <c r="BS20">
        <v>1</v>
      </c>
      <c r="BV20">
        <v>1</v>
      </c>
      <c r="BW20">
        <v>6</v>
      </c>
      <c r="CJ20">
        <v>4</v>
      </c>
      <c r="CL20">
        <v>0</v>
      </c>
      <c r="EP20">
        <v>6</v>
      </c>
    </row>
    <row r="21" spans="2:146" x14ac:dyDescent="0.2">
      <c r="B21" t="s">
        <v>389</v>
      </c>
      <c r="C21">
        <v>2</v>
      </c>
      <c r="L21">
        <v>0</v>
      </c>
      <c r="M21">
        <v>0</v>
      </c>
      <c r="N21">
        <v>0</v>
      </c>
      <c r="O21">
        <v>1</v>
      </c>
      <c r="P21">
        <v>0</v>
      </c>
      <c r="Q21">
        <v>0</v>
      </c>
      <c r="R21">
        <v>0</v>
      </c>
      <c r="S21">
        <v>0</v>
      </c>
      <c r="T21">
        <v>90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4</v>
      </c>
      <c r="BT21">
        <v>0</v>
      </c>
      <c r="BU21">
        <v>0</v>
      </c>
      <c r="BV21">
        <v>3</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1</v>
      </c>
    </row>
    <row r="22" spans="2:146" hidden="1" x14ac:dyDescent="0.2">
      <c r="C22">
        <v>1</v>
      </c>
      <c r="T22">
        <v>67</v>
      </c>
      <c r="BE22">
        <v>0</v>
      </c>
      <c r="BF22">
        <v>0</v>
      </c>
      <c r="BS22">
        <v>2</v>
      </c>
      <c r="BV22">
        <v>0</v>
      </c>
      <c r="BW22">
        <v>0</v>
      </c>
      <c r="CJ22">
        <v>0</v>
      </c>
      <c r="CL22">
        <v>0</v>
      </c>
      <c r="EP22">
        <v>1</v>
      </c>
    </row>
    <row r="23" spans="2:146" hidden="1" x14ac:dyDescent="0.2">
      <c r="B23" t="s">
        <v>1060</v>
      </c>
      <c r="O23">
        <v>1</v>
      </c>
      <c r="T23">
        <v>157</v>
      </c>
      <c r="BE23">
        <v>0</v>
      </c>
      <c r="BF23">
        <v>0</v>
      </c>
      <c r="BS23">
        <v>6</v>
      </c>
      <c r="BV23">
        <v>3</v>
      </c>
      <c r="BW23">
        <v>0</v>
      </c>
      <c r="CJ23">
        <v>0</v>
      </c>
      <c r="CL23">
        <v>0</v>
      </c>
      <c r="EP23">
        <v>1</v>
      </c>
    </row>
    <row r="24" spans="2:146" x14ac:dyDescent="0.2">
      <c r="B24" t="s">
        <v>490</v>
      </c>
      <c r="C24">
        <v>2</v>
      </c>
      <c r="L24">
        <v>0</v>
      </c>
      <c r="M24">
        <v>0</v>
      </c>
      <c r="N24">
        <v>0</v>
      </c>
      <c r="O24">
        <v>0</v>
      </c>
      <c r="P24">
        <v>2</v>
      </c>
      <c r="Q24">
        <v>17</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3</v>
      </c>
      <c r="AP24">
        <v>0</v>
      </c>
      <c r="AQ24">
        <v>0</v>
      </c>
      <c r="AR24">
        <v>0</v>
      </c>
      <c r="AS24">
        <v>0</v>
      </c>
      <c r="AT24">
        <v>0</v>
      </c>
      <c r="AU24">
        <v>0</v>
      </c>
      <c r="AV24">
        <v>0</v>
      </c>
      <c r="AW24">
        <v>0</v>
      </c>
      <c r="AX24">
        <v>0</v>
      </c>
      <c r="AY24">
        <v>0</v>
      </c>
      <c r="AZ24">
        <v>0</v>
      </c>
      <c r="BA24">
        <v>0</v>
      </c>
      <c r="BB24">
        <v>44</v>
      </c>
      <c r="BC24">
        <v>0</v>
      </c>
      <c r="BD24">
        <v>0</v>
      </c>
      <c r="BE24">
        <v>0</v>
      </c>
      <c r="BF24">
        <v>0</v>
      </c>
      <c r="BG24">
        <v>0</v>
      </c>
      <c r="BH24">
        <v>0</v>
      </c>
      <c r="BI24">
        <v>0</v>
      </c>
      <c r="BJ24">
        <v>0</v>
      </c>
      <c r="BK24">
        <v>0</v>
      </c>
      <c r="BL24">
        <v>0</v>
      </c>
      <c r="BM24">
        <v>0</v>
      </c>
      <c r="BN24">
        <v>0</v>
      </c>
      <c r="BO24">
        <v>0</v>
      </c>
      <c r="BP24">
        <v>0</v>
      </c>
      <c r="BQ24">
        <v>0</v>
      </c>
      <c r="BR24">
        <v>0</v>
      </c>
      <c r="BS24">
        <v>22</v>
      </c>
      <c r="BT24">
        <v>0</v>
      </c>
      <c r="BU24">
        <v>0</v>
      </c>
      <c r="BV24">
        <v>8</v>
      </c>
      <c r="BW24">
        <v>0</v>
      </c>
      <c r="BX24">
        <v>0</v>
      </c>
      <c r="BY24">
        <v>0</v>
      </c>
      <c r="BZ24">
        <v>0</v>
      </c>
      <c r="CA24">
        <v>0</v>
      </c>
      <c r="CB24">
        <v>1</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1</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2</v>
      </c>
      <c r="EJ24">
        <v>0</v>
      </c>
      <c r="EK24">
        <v>0</v>
      </c>
      <c r="EL24">
        <v>0</v>
      </c>
      <c r="EM24">
        <v>0</v>
      </c>
      <c r="EN24">
        <v>0</v>
      </c>
      <c r="EO24">
        <v>0</v>
      </c>
      <c r="EP24">
        <v>0</v>
      </c>
    </row>
    <row r="25" spans="2:146" hidden="1" x14ac:dyDescent="0.2">
      <c r="C25">
        <v>1</v>
      </c>
      <c r="Q25">
        <v>7</v>
      </c>
      <c r="BB25">
        <v>42</v>
      </c>
      <c r="BS25">
        <v>6</v>
      </c>
      <c r="BV25">
        <v>1</v>
      </c>
      <c r="CB25">
        <v>1</v>
      </c>
      <c r="CL25">
        <v>0</v>
      </c>
      <c r="CO25">
        <v>0</v>
      </c>
      <c r="CY25">
        <v>1</v>
      </c>
      <c r="EI25">
        <v>2</v>
      </c>
    </row>
    <row r="26" spans="2:146" hidden="1" x14ac:dyDescent="0.2">
      <c r="B26" t="s">
        <v>1061</v>
      </c>
      <c r="P26">
        <v>2</v>
      </c>
      <c r="Q26">
        <v>24</v>
      </c>
      <c r="AO26">
        <v>3</v>
      </c>
      <c r="BB26">
        <v>86</v>
      </c>
      <c r="BS26">
        <v>28</v>
      </c>
      <c r="BV26">
        <v>9</v>
      </c>
      <c r="CB26">
        <v>2</v>
      </c>
      <c r="CL26">
        <v>0</v>
      </c>
      <c r="CO26">
        <v>0</v>
      </c>
      <c r="CY26">
        <v>1</v>
      </c>
      <c r="EI26">
        <v>2</v>
      </c>
    </row>
    <row r="27" spans="2:146" x14ac:dyDescent="0.2">
      <c r="B27" t="s">
        <v>491</v>
      </c>
      <c r="C27">
        <v>2</v>
      </c>
      <c r="L27">
        <v>0</v>
      </c>
      <c r="M27">
        <v>0</v>
      </c>
      <c r="N27">
        <v>0</v>
      </c>
      <c r="O27">
        <v>0</v>
      </c>
      <c r="P27">
        <v>2</v>
      </c>
      <c r="Q27">
        <v>4</v>
      </c>
      <c r="R27">
        <v>0</v>
      </c>
      <c r="S27">
        <v>0</v>
      </c>
      <c r="T27">
        <v>0</v>
      </c>
      <c r="U27">
        <v>0</v>
      </c>
      <c r="V27">
        <v>0</v>
      </c>
      <c r="W27">
        <v>0</v>
      </c>
      <c r="X27">
        <v>0</v>
      </c>
      <c r="Y27">
        <v>0</v>
      </c>
      <c r="Z27">
        <v>1</v>
      </c>
      <c r="AA27">
        <v>0</v>
      </c>
      <c r="AB27">
        <v>3</v>
      </c>
      <c r="AC27">
        <v>1</v>
      </c>
      <c r="AD27">
        <v>0</v>
      </c>
      <c r="AE27">
        <v>0</v>
      </c>
      <c r="AF27">
        <v>0</v>
      </c>
      <c r="AG27">
        <v>0</v>
      </c>
      <c r="AH27">
        <v>6</v>
      </c>
      <c r="AI27">
        <v>26</v>
      </c>
      <c r="AJ27">
        <v>0</v>
      </c>
      <c r="AK27">
        <v>0</v>
      </c>
      <c r="AL27">
        <v>0</v>
      </c>
      <c r="AM27">
        <v>0</v>
      </c>
      <c r="AN27">
        <v>0</v>
      </c>
      <c r="AO27">
        <v>0</v>
      </c>
      <c r="AP27">
        <v>0</v>
      </c>
      <c r="AQ27">
        <v>0</v>
      </c>
      <c r="AR27">
        <v>0</v>
      </c>
      <c r="AS27">
        <v>1</v>
      </c>
      <c r="AT27">
        <v>22</v>
      </c>
      <c r="AU27">
        <v>3</v>
      </c>
      <c r="AV27">
        <v>0</v>
      </c>
      <c r="AW27">
        <v>0</v>
      </c>
      <c r="AX27">
        <v>0</v>
      </c>
      <c r="AY27">
        <v>0</v>
      </c>
      <c r="AZ27">
        <v>0</v>
      </c>
      <c r="BA27">
        <v>0</v>
      </c>
      <c r="BB27">
        <v>0</v>
      </c>
      <c r="BC27">
        <v>0</v>
      </c>
      <c r="BD27">
        <v>0</v>
      </c>
      <c r="BE27">
        <v>0</v>
      </c>
      <c r="BF27">
        <v>0</v>
      </c>
      <c r="BG27">
        <v>0</v>
      </c>
      <c r="BH27">
        <v>0</v>
      </c>
      <c r="BI27">
        <v>1</v>
      </c>
      <c r="BJ27">
        <v>0</v>
      </c>
      <c r="BK27">
        <v>2</v>
      </c>
      <c r="BL27">
        <v>1</v>
      </c>
      <c r="BM27">
        <v>0</v>
      </c>
      <c r="BN27">
        <v>16</v>
      </c>
      <c r="BO27">
        <v>0</v>
      </c>
      <c r="BP27">
        <v>0</v>
      </c>
      <c r="BQ27">
        <v>0</v>
      </c>
      <c r="BR27">
        <v>20</v>
      </c>
      <c r="BS27">
        <v>0</v>
      </c>
      <c r="BT27">
        <v>0</v>
      </c>
      <c r="BU27">
        <v>0</v>
      </c>
      <c r="BV27">
        <v>16</v>
      </c>
      <c r="BW27">
        <v>0</v>
      </c>
      <c r="BX27">
        <v>0</v>
      </c>
      <c r="BY27">
        <v>0</v>
      </c>
      <c r="BZ27">
        <v>90</v>
      </c>
      <c r="CA27">
        <v>1</v>
      </c>
      <c r="CB27">
        <v>22</v>
      </c>
      <c r="CC27">
        <v>0</v>
      </c>
      <c r="CD27">
        <v>0</v>
      </c>
      <c r="CE27">
        <v>1</v>
      </c>
      <c r="CF27">
        <v>4</v>
      </c>
      <c r="CG27">
        <v>6</v>
      </c>
      <c r="CH27">
        <v>46</v>
      </c>
      <c r="CI27">
        <v>3</v>
      </c>
      <c r="CJ27">
        <v>0</v>
      </c>
      <c r="CK27">
        <v>0</v>
      </c>
      <c r="CL27">
        <v>0</v>
      </c>
      <c r="CM27">
        <v>0</v>
      </c>
      <c r="CN27">
        <v>0</v>
      </c>
      <c r="CO27">
        <v>130</v>
      </c>
      <c r="CP27">
        <v>0</v>
      </c>
      <c r="CQ27">
        <v>0</v>
      </c>
      <c r="CR27">
        <v>0</v>
      </c>
      <c r="CS27">
        <v>0</v>
      </c>
      <c r="CT27">
        <v>1</v>
      </c>
      <c r="CU27">
        <v>0</v>
      </c>
      <c r="CV27">
        <v>0</v>
      </c>
      <c r="CW27">
        <v>0</v>
      </c>
      <c r="CX27">
        <v>1</v>
      </c>
      <c r="CY27">
        <v>3</v>
      </c>
      <c r="CZ27">
        <v>0</v>
      </c>
      <c r="DA27">
        <v>0</v>
      </c>
      <c r="DB27">
        <v>0</v>
      </c>
      <c r="DC27">
        <v>0</v>
      </c>
      <c r="DD27">
        <v>12</v>
      </c>
      <c r="DE27">
        <v>0</v>
      </c>
      <c r="DF27">
        <v>0</v>
      </c>
      <c r="DG27">
        <v>0</v>
      </c>
      <c r="DH27">
        <v>0</v>
      </c>
      <c r="DI27">
        <v>0</v>
      </c>
      <c r="DJ27">
        <v>0</v>
      </c>
      <c r="DK27">
        <v>38</v>
      </c>
      <c r="DL27">
        <v>10</v>
      </c>
      <c r="DM27">
        <v>0</v>
      </c>
      <c r="DN27">
        <v>0</v>
      </c>
      <c r="DO27">
        <v>0</v>
      </c>
      <c r="DP27">
        <v>0</v>
      </c>
      <c r="DQ27">
        <v>0</v>
      </c>
      <c r="DR27">
        <v>0</v>
      </c>
      <c r="DS27">
        <v>0</v>
      </c>
      <c r="DT27">
        <v>0</v>
      </c>
      <c r="DU27">
        <v>0</v>
      </c>
      <c r="DV27">
        <v>0</v>
      </c>
      <c r="DW27">
        <v>1</v>
      </c>
      <c r="DX27">
        <v>0</v>
      </c>
      <c r="DY27">
        <v>0</v>
      </c>
      <c r="DZ27">
        <v>1</v>
      </c>
      <c r="EA27">
        <v>0</v>
      </c>
      <c r="EB27">
        <v>0</v>
      </c>
      <c r="EC27">
        <v>0</v>
      </c>
      <c r="ED27">
        <v>0</v>
      </c>
      <c r="EE27">
        <v>0</v>
      </c>
      <c r="EF27">
        <v>0</v>
      </c>
      <c r="EG27">
        <v>0</v>
      </c>
      <c r="EH27">
        <v>0</v>
      </c>
      <c r="EI27">
        <v>0</v>
      </c>
      <c r="EJ27">
        <v>0</v>
      </c>
      <c r="EK27">
        <v>0</v>
      </c>
      <c r="EL27">
        <v>0</v>
      </c>
      <c r="EM27">
        <v>0</v>
      </c>
      <c r="EN27">
        <v>0</v>
      </c>
      <c r="EO27">
        <v>0</v>
      </c>
      <c r="EP27">
        <v>0</v>
      </c>
    </row>
    <row r="28" spans="2:146" hidden="1" x14ac:dyDescent="0.2">
      <c r="C28">
        <v>1</v>
      </c>
      <c r="P28">
        <v>2</v>
      </c>
      <c r="Q28">
        <v>4</v>
      </c>
      <c r="T28">
        <v>0</v>
      </c>
      <c r="AB28">
        <v>2</v>
      </c>
      <c r="AC28">
        <v>1</v>
      </c>
      <c r="AH28">
        <v>5</v>
      </c>
      <c r="AI28">
        <v>6</v>
      </c>
      <c r="AT28">
        <v>2</v>
      </c>
      <c r="AU28">
        <v>1</v>
      </c>
      <c r="BB28">
        <v>0</v>
      </c>
      <c r="BI28">
        <v>1</v>
      </c>
      <c r="BK28">
        <v>1</v>
      </c>
      <c r="BL28">
        <v>1</v>
      </c>
      <c r="BN28">
        <v>8</v>
      </c>
      <c r="BR28">
        <v>17</v>
      </c>
      <c r="BV28">
        <v>0</v>
      </c>
      <c r="BZ28">
        <v>90</v>
      </c>
      <c r="CB28">
        <v>22</v>
      </c>
      <c r="CG28">
        <v>6</v>
      </c>
      <c r="CH28">
        <v>46</v>
      </c>
      <c r="CI28">
        <v>3</v>
      </c>
      <c r="CO28">
        <v>61</v>
      </c>
      <c r="CX28">
        <v>1</v>
      </c>
      <c r="CY28">
        <v>3</v>
      </c>
      <c r="DD28">
        <v>6</v>
      </c>
      <c r="DK28">
        <v>38</v>
      </c>
      <c r="DL28">
        <v>9</v>
      </c>
      <c r="DW28">
        <v>1</v>
      </c>
      <c r="DZ28">
        <v>1</v>
      </c>
    </row>
    <row r="29" spans="2:146" hidden="1" x14ac:dyDescent="0.2">
      <c r="B29" t="s">
        <v>1062</v>
      </c>
      <c r="P29">
        <v>3</v>
      </c>
      <c r="Q29">
        <v>6</v>
      </c>
      <c r="T29">
        <v>0</v>
      </c>
      <c r="Z29">
        <v>1</v>
      </c>
      <c r="AB29">
        <v>5</v>
      </c>
      <c r="AC29">
        <v>2</v>
      </c>
      <c r="AH29">
        <v>11</v>
      </c>
      <c r="AI29">
        <v>32</v>
      </c>
      <c r="AS29">
        <v>1</v>
      </c>
      <c r="AT29">
        <v>24</v>
      </c>
      <c r="AU29">
        <v>4</v>
      </c>
      <c r="BB29">
        <v>0</v>
      </c>
      <c r="BI29">
        <v>1</v>
      </c>
      <c r="BK29">
        <v>3</v>
      </c>
      <c r="BL29">
        <v>2</v>
      </c>
      <c r="BN29">
        <v>24</v>
      </c>
      <c r="BR29">
        <v>37</v>
      </c>
      <c r="BV29">
        <v>16</v>
      </c>
      <c r="BZ29">
        <v>175</v>
      </c>
      <c r="CA29">
        <v>1</v>
      </c>
      <c r="CB29">
        <v>42</v>
      </c>
      <c r="CE29">
        <v>1</v>
      </c>
      <c r="CF29">
        <v>4</v>
      </c>
      <c r="CG29">
        <v>9</v>
      </c>
      <c r="CH29">
        <v>85</v>
      </c>
      <c r="CI29">
        <v>6</v>
      </c>
      <c r="CO29">
        <v>191</v>
      </c>
      <c r="CT29">
        <v>1</v>
      </c>
      <c r="CX29">
        <v>1</v>
      </c>
      <c r="CY29">
        <v>3</v>
      </c>
      <c r="DD29">
        <v>18</v>
      </c>
      <c r="DK29">
        <v>67</v>
      </c>
      <c r="DL29">
        <v>19</v>
      </c>
      <c r="DW29">
        <v>1</v>
      </c>
      <c r="DZ29">
        <v>1</v>
      </c>
    </row>
    <row r="30" spans="2:146" x14ac:dyDescent="0.2">
      <c r="B30" t="s">
        <v>363</v>
      </c>
      <c r="C30">
        <v>2</v>
      </c>
      <c r="L30">
        <v>0</v>
      </c>
      <c r="M30">
        <v>0</v>
      </c>
      <c r="N30">
        <v>0</v>
      </c>
      <c r="O30">
        <v>3</v>
      </c>
      <c r="P30">
        <v>0</v>
      </c>
      <c r="Q30">
        <v>0</v>
      </c>
      <c r="R30">
        <v>0</v>
      </c>
      <c r="S30">
        <v>0</v>
      </c>
      <c r="T30">
        <v>82</v>
      </c>
      <c r="U30">
        <v>0</v>
      </c>
      <c r="V30">
        <v>0</v>
      </c>
      <c r="W30">
        <v>0</v>
      </c>
      <c r="X30">
        <v>0</v>
      </c>
      <c r="Y30">
        <v>0</v>
      </c>
      <c r="Z30">
        <v>0</v>
      </c>
      <c r="AA30">
        <v>4</v>
      </c>
      <c r="AB30">
        <v>0</v>
      </c>
      <c r="AC30">
        <v>0</v>
      </c>
      <c r="AD30">
        <v>0</v>
      </c>
      <c r="AE30">
        <v>0</v>
      </c>
      <c r="AF30">
        <v>0</v>
      </c>
      <c r="AG30">
        <v>0</v>
      </c>
      <c r="AH30">
        <v>3</v>
      </c>
      <c r="AI30">
        <v>0</v>
      </c>
      <c r="AJ30">
        <v>0</v>
      </c>
      <c r="AK30">
        <v>0</v>
      </c>
      <c r="AL30">
        <v>0</v>
      </c>
      <c r="AM30">
        <v>0</v>
      </c>
      <c r="AN30">
        <v>0</v>
      </c>
      <c r="AO30">
        <v>0</v>
      </c>
      <c r="AP30">
        <v>0</v>
      </c>
      <c r="AQ30">
        <v>0</v>
      </c>
      <c r="AR30">
        <v>2</v>
      </c>
      <c r="AS30">
        <v>0</v>
      </c>
      <c r="AT30">
        <v>0</v>
      </c>
      <c r="AU30">
        <v>0</v>
      </c>
      <c r="AV30">
        <v>42</v>
      </c>
      <c r="AW30">
        <v>0</v>
      </c>
      <c r="AX30">
        <v>20</v>
      </c>
      <c r="AY30">
        <v>0</v>
      </c>
      <c r="AZ30">
        <v>0</v>
      </c>
      <c r="BA30">
        <v>0</v>
      </c>
      <c r="BB30">
        <v>14</v>
      </c>
      <c r="BC30">
        <v>0</v>
      </c>
      <c r="BD30">
        <v>0</v>
      </c>
      <c r="BE30">
        <v>0</v>
      </c>
      <c r="BF30">
        <v>0</v>
      </c>
      <c r="BG30">
        <v>1</v>
      </c>
      <c r="BH30">
        <v>1</v>
      </c>
      <c r="BI30">
        <v>0</v>
      </c>
      <c r="BJ30">
        <v>3</v>
      </c>
      <c r="BK30">
        <v>6</v>
      </c>
      <c r="BL30">
        <v>0</v>
      </c>
      <c r="BM30">
        <v>2</v>
      </c>
      <c r="BN30">
        <v>0</v>
      </c>
      <c r="BO30">
        <v>0</v>
      </c>
      <c r="BP30">
        <v>0</v>
      </c>
      <c r="BQ30">
        <v>0</v>
      </c>
      <c r="BR30">
        <v>0</v>
      </c>
      <c r="BS30">
        <v>7</v>
      </c>
      <c r="BT30">
        <v>4</v>
      </c>
      <c r="BU30">
        <v>0</v>
      </c>
      <c r="BV30">
        <v>10</v>
      </c>
      <c r="BW30">
        <v>3</v>
      </c>
      <c r="BX30">
        <v>0</v>
      </c>
      <c r="BY30">
        <v>0</v>
      </c>
      <c r="BZ30">
        <v>0</v>
      </c>
      <c r="CA30">
        <v>0</v>
      </c>
      <c r="CB30">
        <v>0</v>
      </c>
      <c r="CC30">
        <v>15</v>
      </c>
      <c r="CD30">
        <v>0</v>
      </c>
      <c r="CE30">
        <v>4</v>
      </c>
      <c r="CF30">
        <v>0</v>
      </c>
      <c r="CG30">
        <v>3</v>
      </c>
      <c r="CH30">
        <v>0</v>
      </c>
      <c r="CI30">
        <v>0</v>
      </c>
      <c r="CJ30">
        <v>16</v>
      </c>
      <c r="CK30">
        <v>4</v>
      </c>
      <c r="CL30">
        <v>108</v>
      </c>
      <c r="CM30">
        <v>0</v>
      </c>
      <c r="CN30">
        <v>0</v>
      </c>
      <c r="CO30">
        <v>0</v>
      </c>
      <c r="CP30">
        <v>13</v>
      </c>
      <c r="CQ30">
        <v>0</v>
      </c>
      <c r="CR30">
        <v>0</v>
      </c>
      <c r="CS30">
        <v>0</v>
      </c>
      <c r="CT30">
        <v>0</v>
      </c>
      <c r="CU30">
        <v>0</v>
      </c>
      <c r="CV30">
        <v>1</v>
      </c>
      <c r="CW30">
        <v>0</v>
      </c>
      <c r="CX30">
        <v>0</v>
      </c>
      <c r="CY30">
        <v>0</v>
      </c>
      <c r="CZ30">
        <v>0</v>
      </c>
      <c r="DA30">
        <v>0</v>
      </c>
      <c r="DB30">
        <v>0</v>
      </c>
      <c r="DC30">
        <v>0</v>
      </c>
      <c r="DD30">
        <v>0</v>
      </c>
      <c r="DE30">
        <v>1</v>
      </c>
      <c r="DF30">
        <v>0</v>
      </c>
      <c r="DG30">
        <v>0</v>
      </c>
      <c r="DH30">
        <v>0</v>
      </c>
      <c r="DI30">
        <v>0</v>
      </c>
      <c r="DJ30">
        <v>0</v>
      </c>
      <c r="DK30">
        <v>0</v>
      </c>
      <c r="DL30">
        <v>0</v>
      </c>
      <c r="DM30">
        <v>0</v>
      </c>
      <c r="DN30">
        <v>0</v>
      </c>
      <c r="DO30">
        <v>0</v>
      </c>
      <c r="DP30">
        <v>0</v>
      </c>
      <c r="DQ30">
        <v>0</v>
      </c>
      <c r="DR30">
        <v>0</v>
      </c>
      <c r="DS30">
        <v>0</v>
      </c>
      <c r="DT30">
        <v>0</v>
      </c>
      <c r="DU30">
        <v>0</v>
      </c>
      <c r="DV30">
        <v>0</v>
      </c>
      <c r="DW30">
        <v>0</v>
      </c>
      <c r="DX30">
        <v>1</v>
      </c>
      <c r="DY30">
        <v>0</v>
      </c>
      <c r="DZ30">
        <v>0</v>
      </c>
      <c r="EA30">
        <v>0</v>
      </c>
      <c r="EB30">
        <v>0</v>
      </c>
      <c r="EC30">
        <v>0</v>
      </c>
      <c r="ED30">
        <v>11</v>
      </c>
      <c r="EE30">
        <v>1</v>
      </c>
      <c r="EF30">
        <v>0</v>
      </c>
      <c r="EG30">
        <v>0</v>
      </c>
      <c r="EH30">
        <v>0</v>
      </c>
      <c r="EI30">
        <v>0</v>
      </c>
      <c r="EJ30">
        <v>0</v>
      </c>
      <c r="EK30">
        <v>7</v>
      </c>
      <c r="EL30">
        <v>0</v>
      </c>
      <c r="EM30">
        <v>1</v>
      </c>
      <c r="EN30">
        <v>0</v>
      </c>
      <c r="EO30">
        <v>0</v>
      </c>
      <c r="EP30">
        <v>1</v>
      </c>
    </row>
    <row r="31" spans="2:146" hidden="1" x14ac:dyDescent="0.2">
      <c r="C31">
        <v>1</v>
      </c>
      <c r="T31">
        <v>65</v>
      </c>
      <c r="AV31">
        <v>42</v>
      </c>
      <c r="AX31">
        <v>1</v>
      </c>
      <c r="BB31">
        <v>14</v>
      </c>
      <c r="BF31">
        <v>0</v>
      </c>
      <c r="BJ31">
        <v>3</v>
      </c>
      <c r="BK31">
        <v>6</v>
      </c>
      <c r="BM31">
        <v>2</v>
      </c>
      <c r="BS31">
        <v>5</v>
      </c>
      <c r="BV31">
        <v>3</v>
      </c>
      <c r="BW31">
        <v>3</v>
      </c>
      <c r="CJ31">
        <v>16</v>
      </c>
      <c r="CK31">
        <v>0</v>
      </c>
      <c r="CL31">
        <v>2</v>
      </c>
      <c r="DE31">
        <v>1</v>
      </c>
      <c r="ED31">
        <v>11</v>
      </c>
      <c r="EP31">
        <v>1</v>
      </c>
    </row>
    <row r="32" spans="2:146" hidden="1" x14ac:dyDescent="0.2">
      <c r="B32" t="s">
        <v>1063</v>
      </c>
      <c r="O32">
        <v>3</v>
      </c>
      <c r="T32">
        <v>147</v>
      </c>
      <c r="AA32">
        <v>4</v>
      </c>
      <c r="AH32">
        <v>3</v>
      </c>
      <c r="AR32">
        <v>2</v>
      </c>
      <c r="AV32">
        <v>42</v>
      </c>
      <c r="AX32">
        <v>21</v>
      </c>
      <c r="BB32">
        <v>20</v>
      </c>
      <c r="BF32">
        <v>0</v>
      </c>
      <c r="BG32">
        <v>1</v>
      </c>
      <c r="BH32">
        <v>1</v>
      </c>
      <c r="BJ32">
        <v>6</v>
      </c>
      <c r="BK32">
        <v>11</v>
      </c>
      <c r="BM32">
        <v>2</v>
      </c>
      <c r="BS32">
        <v>12</v>
      </c>
      <c r="BT32">
        <v>4</v>
      </c>
      <c r="BV32">
        <v>13</v>
      </c>
      <c r="BW32">
        <v>6</v>
      </c>
      <c r="CC32">
        <v>15</v>
      </c>
      <c r="CE32">
        <v>4</v>
      </c>
      <c r="CG32">
        <v>3</v>
      </c>
      <c r="CJ32">
        <v>21</v>
      </c>
      <c r="CK32">
        <v>4</v>
      </c>
      <c r="CL32">
        <v>110</v>
      </c>
      <c r="CP32">
        <v>13</v>
      </c>
      <c r="CV32">
        <v>1</v>
      </c>
      <c r="DE32">
        <v>2</v>
      </c>
      <c r="DX32">
        <v>1</v>
      </c>
      <c r="ED32">
        <v>21</v>
      </c>
      <c r="EE32">
        <v>1</v>
      </c>
      <c r="EK32">
        <v>7</v>
      </c>
      <c r="EM32">
        <v>1</v>
      </c>
      <c r="EP32">
        <v>2</v>
      </c>
    </row>
    <row r="33" spans="2:146" x14ac:dyDescent="0.2">
      <c r="B33" t="s">
        <v>368</v>
      </c>
      <c r="C33">
        <v>2</v>
      </c>
      <c r="L33">
        <v>1</v>
      </c>
      <c r="M33">
        <v>0</v>
      </c>
      <c r="N33">
        <v>0</v>
      </c>
      <c r="O33">
        <v>2</v>
      </c>
      <c r="P33">
        <v>0</v>
      </c>
      <c r="Q33">
        <v>0</v>
      </c>
      <c r="R33">
        <v>0</v>
      </c>
      <c r="S33">
        <v>0</v>
      </c>
      <c r="T33">
        <v>142</v>
      </c>
      <c r="U33">
        <v>0</v>
      </c>
      <c r="V33">
        <v>0</v>
      </c>
      <c r="W33">
        <v>0</v>
      </c>
      <c r="X33">
        <v>0</v>
      </c>
      <c r="Y33">
        <v>0</v>
      </c>
      <c r="Z33">
        <v>0</v>
      </c>
      <c r="AA33">
        <v>0</v>
      </c>
      <c r="AB33">
        <v>0</v>
      </c>
      <c r="AC33">
        <v>0</v>
      </c>
      <c r="AD33">
        <v>0</v>
      </c>
      <c r="AE33">
        <v>0</v>
      </c>
      <c r="AF33">
        <v>0</v>
      </c>
      <c r="AG33">
        <v>1</v>
      </c>
      <c r="AH33">
        <v>0</v>
      </c>
      <c r="AI33">
        <v>0</v>
      </c>
      <c r="AJ33">
        <v>0</v>
      </c>
      <c r="AK33">
        <v>0</v>
      </c>
      <c r="AL33">
        <v>1</v>
      </c>
      <c r="AM33">
        <v>0</v>
      </c>
      <c r="AN33">
        <v>0</v>
      </c>
      <c r="AO33">
        <v>0</v>
      </c>
      <c r="AP33">
        <v>0</v>
      </c>
      <c r="AQ33">
        <v>0</v>
      </c>
      <c r="AR33">
        <v>0</v>
      </c>
      <c r="AS33">
        <v>0</v>
      </c>
      <c r="AT33">
        <v>0</v>
      </c>
      <c r="AU33">
        <v>0</v>
      </c>
      <c r="AV33">
        <v>0</v>
      </c>
      <c r="AW33">
        <v>0</v>
      </c>
      <c r="AX33">
        <v>2</v>
      </c>
      <c r="AY33">
        <v>0</v>
      </c>
      <c r="AZ33">
        <v>0</v>
      </c>
      <c r="BA33">
        <v>0</v>
      </c>
      <c r="BB33">
        <v>0</v>
      </c>
      <c r="BC33">
        <v>0</v>
      </c>
      <c r="BD33">
        <v>0</v>
      </c>
      <c r="BE33">
        <v>0</v>
      </c>
      <c r="BF33">
        <v>0</v>
      </c>
      <c r="BG33">
        <v>0</v>
      </c>
      <c r="BH33">
        <v>0</v>
      </c>
      <c r="BI33">
        <v>0</v>
      </c>
      <c r="BJ33">
        <v>0</v>
      </c>
      <c r="BK33">
        <v>3</v>
      </c>
      <c r="BL33">
        <v>0</v>
      </c>
      <c r="BM33">
        <v>1</v>
      </c>
      <c r="BN33">
        <v>1</v>
      </c>
      <c r="BO33">
        <v>0</v>
      </c>
      <c r="BP33">
        <v>0</v>
      </c>
      <c r="BQ33">
        <v>0</v>
      </c>
      <c r="BR33">
        <v>0</v>
      </c>
      <c r="BS33">
        <v>0</v>
      </c>
      <c r="BT33">
        <v>0</v>
      </c>
      <c r="BU33">
        <v>0</v>
      </c>
      <c r="BV33">
        <v>1</v>
      </c>
      <c r="BW33">
        <v>0</v>
      </c>
      <c r="BX33">
        <v>0</v>
      </c>
      <c r="BY33">
        <v>0</v>
      </c>
      <c r="BZ33">
        <v>1</v>
      </c>
      <c r="CA33">
        <v>0</v>
      </c>
      <c r="CB33">
        <v>0</v>
      </c>
      <c r="CC33">
        <v>1</v>
      </c>
      <c r="CD33">
        <v>0</v>
      </c>
      <c r="CE33">
        <v>0</v>
      </c>
      <c r="CF33">
        <v>0</v>
      </c>
      <c r="CG33">
        <v>1</v>
      </c>
      <c r="CH33">
        <v>0</v>
      </c>
      <c r="CI33">
        <v>0</v>
      </c>
      <c r="CJ33">
        <v>0</v>
      </c>
      <c r="CK33">
        <v>0</v>
      </c>
      <c r="CL33">
        <v>84</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0</v>
      </c>
      <c r="DU33">
        <v>0</v>
      </c>
      <c r="DV33">
        <v>0</v>
      </c>
      <c r="DW33">
        <v>0</v>
      </c>
      <c r="DX33">
        <v>1</v>
      </c>
      <c r="DY33">
        <v>0</v>
      </c>
      <c r="DZ33">
        <v>0</v>
      </c>
      <c r="EA33">
        <v>0</v>
      </c>
      <c r="EB33">
        <v>0</v>
      </c>
      <c r="EC33">
        <v>0</v>
      </c>
      <c r="ED33">
        <v>5</v>
      </c>
      <c r="EE33">
        <v>1</v>
      </c>
      <c r="EF33">
        <v>0</v>
      </c>
      <c r="EG33">
        <v>0</v>
      </c>
      <c r="EH33">
        <v>0</v>
      </c>
      <c r="EI33">
        <v>0</v>
      </c>
      <c r="EJ33">
        <v>0</v>
      </c>
      <c r="EK33">
        <v>0</v>
      </c>
      <c r="EL33">
        <v>0</v>
      </c>
      <c r="EM33">
        <v>0</v>
      </c>
      <c r="EN33">
        <v>0</v>
      </c>
      <c r="EO33">
        <v>0</v>
      </c>
      <c r="EP33">
        <v>5</v>
      </c>
    </row>
    <row r="34" spans="2:146" hidden="1" x14ac:dyDescent="0.2">
      <c r="C34">
        <v>1</v>
      </c>
      <c r="L34">
        <v>1</v>
      </c>
      <c r="O34">
        <v>1</v>
      </c>
      <c r="T34">
        <v>99</v>
      </c>
      <c r="BE34">
        <v>0</v>
      </c>
      <c r="BF34">
        <v>0</v>
      </c>
      <c r="BM34">
        <v>1</v>
      </c>
      <c r="BV34">
        <v>1</v>
      </c>
      <c r="CL34">
        <v>84</v>
      </c>
      <c r="DX34">
        <v>1</v>
      </c>
      <c r="ED34">
        <v>5</v>
      </c>
      <c r="EP34">
        <v>4</v>
      </c>
    </row>
    <row r="35" spans="2:146" hidden="1" x14ac:dyDescent="0.2">
      <c r="B35" t="s">
        <v>1064</v>
      </c>
      <c r="L35">
        <v>1</v>
      </c>
      <c r="O35">
        <v>3</v>
      </c>
      <c r="T35">
        <v>241</v>
      </c>
      <c r="AG35">
        <v>1</v>
      </c>
      <c r="AL35">
        <v>1</v>
      </c>
      <c r="AX35">
        <v>2</v>
      </c>
      <c r="BE35">
        <v>0</v>
      </c>
      <c r="BF35">
        <v>0</v>
      </c>
      <c r="BK35">
        <v>3</v>
      </c>
      <c r="BM35">
        <v>1</v>
      </c>
      <c r="BN35">
        <v>1</v>
      </c>
      <c r="BV35">
        <v>1</v>
      </c>
      <c r="BZ35">
        <v>1</v>
      </c>
      <c r="CC35">
        <v>1</v>
      </c>
      <c r="CG35">
        <v>1</v>
      </c>
      <c r="CL35">
        <v>117</v>
      </c>
      <c r="DX35">
        <v>1</v>
      </c>
      <c r="ED35">
        <v>10</v>
      </c>
      <c r="EE35">
        <v>1</v>
      </c>
      <c r="EP35">
        <v>9</v>
      </c>
    </row>
    <row r="36" spans="2:146" x14ac:dyDescent="0.2">
      <c r="B36" t="s">
        <v>287</v>
      </c>
      <c r="C36">
        <v>2</v>
      </c>
      <c r="L36">
        <v>0</v>
      </c>
      <c r="M36">
        <v>0</v>
      </c>
      <c r="N36">
        <v>0</v>
      </c>
      <c r="O36">
        <v>588</v>
      </c>
      <c r="P36">
        <v>0</v>
      </c>
      <c r="Q36">
        <v>9</v>
      </c>
      <c r="R36">
        <v>0</v>
      </c>
      <c r="S36">
        <v>34</v>
      </c>
      <c r="T36">
        <v>1</v>
      </c>
      <c r="U36">
        <v>17</v>
      </c>
      <c r="V36">
        <v>16</v>
      </c>
      <c r="W36">
        <v>0</v>
      </c>
      <c r="X36">
        <v>0</v>
      </c>
      <c r="Y36">
        <v>0</v>
      </c>
      <c r="Z36">
        <v>0</v>
      </c>
      <c r="AA36">
        <v>0</v>
      </c>
      <c r="AB36">
        <v>0</v>
      </c>
      <c r="AC36">
        <v>0</v>
      </c>
      <c r="AD36">
        <v>2</v>
      </c>
      <c r="AE36">
        <v>10</v>
      </c>
      <c r="AF36">
        <v>3</v>
      </c>
      <c r="AG36">
        <v>0</v>
      </c>
      <c r="AH36">
        <v>0</v>
      </c>
      <c r="AI36">
        <v>0</v>
      </c>
      <c r="AJ36">
        <v>0</v>
      </c>
      <c r="AK36">
        <v>0</v>
      </c>
      <c r="AL36">
        <v>0</v>
      </c>
      <c r="AM36">
        <v>0</v>
      </c>
      <c r="AN36">
        <v>0</v>
      </c>
      <c r="AO36">
        <v>693</v>
      </c>
      <c r="AP36">
        <v>0</v>
      </c>
      <c r="AQ36">
        <v>0</v>
      </c>
      <c r="AR36">
        <v>0</v>
      </c>
      <c r="AS36">
        <v>0</v>
      </c>
      <c r="AT36">
        <v>0</v>
      </c>
      <c r="AU36">
        <v>0</v>
      </c>
      <c r="AV36">
        <v>0</v>
      </c>
      <c r="AW36">
        <v>28</v>
      </c>
      <c r="AX36">
        <v>0</v>
      </c>
      <c r="AY36">
        <v>0</v>
      </c>
      <c r="AZ36">
        <v>0</v>
      </c>
      <c r="BA36">
        <v>0</v>
      </c>
      <c r="BB36">
        <v>5</v>
      </c>
      <c r="BC36">
        <v>1</v>
      </c>
      <c r="BD36">
        <v>0</v>
      </c>
      <c r="BE36">
        <v>0</v>
      </c>
      <c r="BF36">
        <v>0</v>
      </c>
      <c r="BG36">
        <v>0</v>
      </c>
      <c r="BH36">
        <v>0</v>
      </c>
      <c r="BI36">
        <v>0</v>
      </c>
      <c r="BJ36">
        <v>0</v>
      </c>
      <c r="BK36">
        <v>0</v>
      </c>
      <c r="BL36">
        <v>0</v>
      </c>
      <c r="BM36">
        <v>0</v>
      </c>
      <c r="BN36">
        <v>0</v>
      </c>
      <c r="BO36">
        <v>0</v>
      </c>
      <c r="BP36">
        <v>0</v>
      </c>
      <c r="BQ36">
        <v>0</v>
      </c>
      <c r="BR36">
        <v>0</v>
      </c>
      <c r="BS36">
        <v>0</v>
      </c>
      <c r="BT36">
        <v>1</v>
      </c>
      <c r="BU36">
        <v>62</v>
      </c>
      <c r="BV36">
        <v>9</v>
      </c>
      <c r="BW36">
        <v>0</v>
      </c>
      <c r="BX36">
        <v>0</v>
      </c>
      <c r="BY36">
        <v>0</v>
      </c>
      <c r="BZ36">
        <v>0</v>
      </c>
      <c r="CA36">
        <v>0</v>
      </c>
      <c r="CB36">
        <v>0</v>
      </c>
      <c r="CC36">
        <v>0</v>
      </c>
      <c r="CD36">
        <v>0</v>
      </c>
      <c r="CE36">
        <v>0</v>
      </c>
      <c r="CF36">
        <v>0</v>
      </c>
      <c r="CG36">
        <v>0</v>
      </c>
      <c r="CH36">
        <v>0</v>
      </c>
      <c r="CI36">
        <v>0</v>
      </c>
      <c r="CJ36">
        <v>128</v>
      </c>
      <c r="CK36">
        <v>7</v>
      </c>
      <c r="CL36">
        <v>10</v>
      </c>
      <c r="CM36">
        <v>0</v>
      </c>
      <c r="CN36">
        <v>0</v>
      </c>
      <c r="CO36">
        <v>0</v>
      </c>
      <c r="CP36">
        <v>0</v>
      </c>
      <c r="CQ36">
        <v>0</v>
      </c>
      <c r="CR36">
        <v>193</v>
      </c>
      <c r="CS36">
        <v>37</v>
      </c>
      <c r="CT36">
        <v>0</v>
      </c>
      <c r="CU36">
        <v>0</v>
      </c>
      <c r="CV36">
        <v>0</v>
      </c>
      <c r="CW36">
        <v>0</v>
      </c>
      <c r="CX36">
        <v>0</v>
      </c>
      <c r="CY36">
        <v>0</v>
      </c>
      <c r="CZ36">
        <v>0</v>
      </c>
      <c r="DA36">
        <v>0</v>
      </c>
      <c r="DB36">
        <v>0</v>
      </c>
      <c r="DC36">
        <v>0</v>
      </c>
      <c r="DD36">
        <v>0</v>
      </c>
      <c r="DE36">
        <v>0</v>
      </c>
      <c r="DF36">
        <v>0</v>
      </c>
      <c r="DG36">
        <v>0</v>
      </c>
      <c r="DH36">
        <v>0</v>
      </c>
      <c r="DI36">
        <v>13</v>
      </c>
      <c r="DJ36">
        <v>0</v>
      </c>
      <c r="DK36">
        <v>0</v>
      </c>
      <c r="DL36">
        <v>0</v>
      </c>
      <c r="DM36">
        <v>0</v>
      </c>
      <c r="DN36">
        <v>0</v>
      </c>
      <c r="DO36">
        <v>0</v>
      </c>
      <c r="DP36">
        <v>0</v>
      </c>
      <c r="DQ36">
        <v>0</v>
      </c>
      <c r="DR36">
        <v>0</v>
      </c>
      <c r="DS36">
        <v>0</v>
      </c>
      <c r="DT36">
        <v>0</v>
      </c>
      <c r="DU36">
        <v>0</v>
      </c>
      <c r="DV36">
        <v>0</v>
      </c>
      <c r="DW36">
        <v>0</v>
      </c>
      <c r="DX36">
        <v>0</v>
      </c>
      <c r="DY36">
        <v>6</v>
      </c>
      <c r="DZ36">
        <v>0</v>
      </c>
      <c r="EA36">
        <v>0</v>
      </c>
      <c r="EB36">
        <v>0</v>
      </c>
      <c r="EC36">
        <v>3</v>
      </c>
      <c r="ED36">
        <v>0</v>
      </c>
      <c r="EE36">
        <v>30</v>
      </c>
      <c r="EF36">
        <v>0</v>
      </c>
      <c r="EG36">
        <v>11</v>
      </c>
      <c r="EH36">
        <v>0</v>
      </c>
      <c r="EI36">
        <v>0</v>
      </c>
      <c r="EJ36">
        <v>0</v>
      </c>
      <c r="EK36">
        <v>0</v>
      </c>
      <c r="EL36">
        <v>0</v>
      </c>
      <c r="EM36">
        <v>32</v>
      </c>
      <c r="EN36">
        <v>12</v>
      </c>
      <c r="EO36">
        <v>0</v>
      </c>
      <c r="EP36">
        <v>19</v>
      </c>
    </row>
    <row r="37" spans="2:146" hidden="1" x14ac:dyDescent="0.2">
      <c r="C37">
        <v>1</v>
      </c>
      <c r="O37">
        <v>108</v>
      </c>
      <c r="Q37">
        <v>5</v>
      </c>
      <c r="S37">
        <v>5</v>
      </c>
      <c r="V37">
        <v>10</v>
      </c>
      <c r="AF37">
        <v>2</v>
      </c>
      <c r="AO37">
        <v>405</v>
      </c>
      <c r="BB37">
        <v>5</v>
      </c>
      <c r="BC37">
        <v>1</v>
      </c>
      <c r="BE37">
        <v>0</v>
      </c>
      <c r="BV37">
        <v>1</v>
      </c>
      <c r="CJ37">
        <v>128</v>
      </c>
      <c r="CK37">
        <v>2</v>
      </c>
      <c r="CL37">
        <v>10</v>
      </c>
      <c r="CR37">
        <v>93</v>
      </c>
      <c r="EN37">
        <v>5</v>
      </c>
      <c r="EP37">
        <v>8</v>
      </c>
    </row>
    <row r="38" spans="2:146" hidden="1" x14ac:dyDescent="0.2">
      <c r="B38" t="s">
        <v>1065</v>
      </c>
      <c r="O38">
        <v>696</v>
      </c>
      <c r="Q38">
        <v>14</v>
      </c>
      <c r="S38">
        <v>39</v>
      </c>
      <c r="T38">
        <v>1</v>
      </c>
      <c r="U38">
        <v>17</v>
      </c>
      <c r="V38">
        <v>26</v>
      </c>
      <c r="AD38">
        <v>2</v>
      </c>
      <c r="AE38">
        <v>10</v>
      </c>
      <c r="AF38">
        <v>5</v>
      </c>
      <c r="AO38">
        <v>1098</v>
      </c>
      <c r="AW38">
        <v>28</v>
      </c>
      <c r="BB38">
        <v>9</v>
      </c>
      <c r="BC38">
        <v>1</v>
      </c>
      <c r="BE38">
        <v>0</v>
      </c>
      <c r="BT38">
        <v>1</v>
      </c>
      <c r="BU38">
        <v>62</v>
      </c>
      <c r="BV38">
        <v>10</v>
      </c>
      <c r="CJ38">
        <v>234</v>
      </c>
      <c r="CK38">
        <v>9</v>
      </c>
      <c r="CL38">
        <v>20</v>
      </c>
      <c r="CR38">
        <v>286</v>
      </c>
      <c r="CS38">
        <v>37</v>
      </c>
      <c r="DI38">
        <v>13</v>
      </c>
      <c r="DY38">
        <v>6</v>
      </c>
      <c r="EC38">
        <v>3</v>
      </c>
      <c r="EE38">
        <v>30</v>
      </c>
      <c r="EG38">
        <v>11</v>
      </c>
      <c r="EM38">
        <v>32</v>
      </c>
      <c r="EN38">
        <v>17</v>
      </c>
      <c r="EP38">
        <v>27</v>
      </c>
    </row>
    <row r="39" spans="2:146" x14ac:dyDescent="0.2">
      <c r="B39" t="s">
        <v>283</v>
      </c>
      <c r="C39">
        <v>2</v>
      </c>
      <c r="L39">
        <v>0</v>
      </c>
      <c r="M39">
        <v>0</v>
      </c>
      <c r="N39">
        <v>0</v>
      </c>
      <c r="O39">
        <v>0</v>
      </c>
      <c r="P39">
        <v>0</v>
      </c>
      <c r="Q39">
        <v>0</v>
      </c>
      <c r="R39">
        <v>0</v>
      </c>
      <c r="S39">
        <v>0</v>
      </c>
      <c r="T39">
        <v>164</v>
      </c>
      <c r="U39">
        <v>0</v>
      </c>
      <c r="V39">
        <v>0</v>
      </c>
      <c r="W39">
        <v>0</v>
      </c>
      <c r="X39">
        <v>0</v>
      </c>
      <c r="Y39">
        <v>0</v>
      </c>
      <c r="Z39">
        <v>0</v>
      </c>
      <c r="AA39">
        <v>0</v>
      </c>
      <c r="AB39">
        <v>0</v>
      </c>
      <c r="AC39">
        <v>0</v>
      </c>
      <c r="AD39">
        <v>0</v>
      </c>
      <c r="AE39">
        <v>0</v>
      </c>
      <c r="AF39">
        <v>0</v>
      </c>
      <c r="AG39">
        <v>0</v>
      </c>
      <c r="AH39">
        <v>0</v>
      </c>
      <c r="AI39">
        <v>0</v>
      </c>
      <c r="AJ39">
        <v>0</v>
      </c>
      <c r="AK39">
        <v>0</v>
      </c>
      <c r="AL39">
        <v>0</v>
      </c>
      <c r="AM39">
        <v>0</v>
      </c>
      <c r="AN39">
        <v>1</v>
      </c>
      <c r="AO39">
        <v>0</v>
      </c>
      <c r="AP39">
        <v>0</v>
      </c>
      <c r="AQ39">
        <v>0</v>
      </c>
      <c r="AR39">
        <v>0</v>
      </c>
      <c r="AS39">
        <v>0</v>
      </c>
      <c r="AT39">
        <v>0</v>
      </c>
      <c r="AU39">
        <v>0</v>
      </c>
      <c r="AV39">
        <v>1</v>
      </c>
      <c r="AW39">
        <v>0</v>
      </c>
      <c r="AX39">
        <v>0</v>
      </c>
      <c r="AY39">
        <v>0</v>
      </c>
      <c r="AZ39">
        <v>0</v>
      </c>
      <c r="BA39">
        <v>0</v>
      </c>
      <c r="BB39">
        <v>1</v>
      </c>
      <c r="BC39">
        <v>0</v>
      </c>
      <c r="BD39">
        <v>0</v>
      </c>
      <c r="BE39">
        <v>0</v>
      </c>
      <c r="BF39">
        <v>0</v>
      </c>
      <c r="BG39">
        <v>0</v>
      </c>
      <c r="BH39">
        <v>1</v>
      </c>
      <c r="BI39">
        <v>0</v>
      </c>
      <c r="BJ39">
        <v>5</v>
      </c>
      <c r="BK39">
        <v>0</v>
      </c>
      <c r="BL39">
        <v>1</v>
      </c>
      <c r="BM39">
        <v>1</v>
      </c>
      <c r="BN39">
        <v>0</v>
      </c>
      <c r="BO39">
        <v>0</v>
      </c>
      <c r="BP39">
        <v>0</v>
      </c>
      <c r="BQ39">
        <v>0</v>
      </c>
      <c r="BR39">
        <v>0</v>
      </c>
      <c r="BS39">
        <v>0</v>
      </c>
      <c r="BT39">
        <v>3</v>
      </c>
      <c r="BU39">
        <v>0</v>
      </c>
      <c r="BV39">
        <v>10</v>
      </c>
      <c r="BW39">
        <v>0</v>
      </c>
      <c r="BX39">
        <v>0</v>
      </c>
      <c r="BY39">
        <v>0</v>
      </c>
      <c r="BZ39">
        <v>0</v>
      </c>
      <c r="CA39">
        <v>0</v>
      </c>
      <c r="CB39">
        <v>0</v>
      </c>
      <c r="CC39">
        <v>0</v>
      </c>
      <c r="CD39">
        <v>0</v>
      </c>
      <c r="CE39">
        <v>0</v>
      </c>
      <c r="CF39">
        <v>0</v>
      </c>
      <c r="CG39">
        <v>0</v>
      </c>
      <c r="CH39">
        <v>0</v>
      </c>
      <c r="CI39">
        <v>0</v>
      </c>
      <c r="CJ39">
        <v>1</v>
      </c>
      <c r="CK39">
        <v>0</v>
      </c>
      <c r="CL39">
        <v>3</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0</v>
      </c>
      <c r="DU39">
        <v>0</v>
      </c>
      <c r="DV39">
        <v>0</v>
      </c>
      <c r="DW39">
        <v>0</v>
      </c>
      <c r="DX39">
        <v>0</v>
      </c>
      <c r="DY39">
        <v>0</v>
      </c>
      <c r="DZ39">
        <v>0</v>
      </c>
      <c r="EA39">
        <v>0</v>
      </c>
      <c r="EB39">
        <v>0</v>
      </c>
      <c r="EC39">
        <v>0</v>
      </c>
      <c r="ED39">
        <v>20</v>
      </c>
      <c r="EE39">
        <v>0</v>
      </c>
      <c r="EF39">
        <v>0</v>
      </c>
      <c r="EG39">
        <v>0</v>
      </c>
      <c r="EH39">
        <v>0</v>
      </c>
      <c r="EI39">
        <v>0</v>
      </c>
      <c r="EJ39">
        <v>0</v>
      </c>
      <c r="EK39">
        <v>0</v>
      </c>
      <c r="EL39">
        <v>0</v>
      </c>
      <c r="EM39">
        <v>0</v>
      </c>
      <c r="EN39">
        <v>0</v>
      </c>
      <c r="EO39">
        <v>0</v>
      </c>
      <c r="EP39">
        <v>0</v>
      </c>
    </row>
    <row r="40" spans="2:146" hidden="1" x14ac:dyDescent="0.2">
      <c r="C40">
        <v>1</v>
      </c>
      <c r="O40">
        <v>0</v>
      </c>
      <c r="T40">
        <v>142</v>
      </c>
      <c r="AV40">
        <v>1</v>
      </c>
      <c r="BB40">
        <v>1</v>
      </c>
      <c r="BJ40">
        <v>4</v>
      </c>
      <c r="BL40">
        <v>1</v>
      </c>
      <c r="BM40">
        <v>1</v>
      </c>
      <c r="BV40">
        <v>5</v>
      </c>
      <c r="BW40">
        <v>0</v>
      </c>
      <c r="CJ40">
        <v>1</v>
      </c>
      <c r="CL40">
        <v>1</v>
      </c>
      <c r="DA40">
        <v>0</v>
      </c>
      <c r="ED40">
        <v>20</v>
      </c>
      <c r="EP40">
        <v>0</v>
      </c>
    </row>
    <row r="41" spans="2:146" hidden="1" x14ac:dyDescent="0.2">
      <c r="B41" t="s">
        <v>1066</v>
      </c>
      <c r="O41">
        <v>0</v>
      </c>
      <c r="T41">
        <v>306</v>
      </c>
      <c r="AN41">
        <v>1</v>
      </c>
      <c r="AV41">
        <v>2</v>
      </c>
      <c r="BB41">
        <v>1</v>
      </c>
      <c r="BH41">
        <v>1</v>
      </c>
      <c r="BJ41">
        <v>9</v>
      </c>
      <c r="BL41">
        <v>1</v>
      </c>
      <c r="BM41">
        <v>1</v>
      </c>
      <c r="BT41">
        <v>3</v>
      </c>
      <c r="BV41">
        <v>15</v>
      </c>
      <c r="BW41">
        <v>0</v>
      </c>
      <c r="CJ41">
        <v>2</v>
      </c>
      <c r="CL41">
        <v>4</v>
      </c>
      <c r="DA41">
        <v>0</v>
      </c>
      <c r="ED41">
        <v>28</v>
      </c>
      <c r="EP41">
        <v>0</v>
      </c>
    </row>
    <row r="42" spans="2:146" x14ac:dyDescent="0.2">
      <c r="B42" t="s">
        <v>320</v>
      </c>
      <c r="C42">
        <v>2</v>
      </c>
      <c r="L42">
        <v>0</v>
      </c>
      <c r="M42">
        <v>0</v>
      </c>
      <c r="N42">
        <v>0</v>
      </c>
      <c r="O42">
        <v>94</v>
      </c>
      <c r="P42">
        <v>0</v>
      </c>
      <c r="Q42">
        <v>6</v>
      </c>
      <c r="R42">
        <v>1</v>
      </c>
      <c r="S42">
        <v>0</v>
      </c>
      <c r="T42">
        <v>6</v>
      </c>
      <c r="U42">
        <v>0</v>
      </c>
      <c r="V42">
        <v>0</v>
      </c>
      <c r="W42">
        <v>0</v>
      </c>
      <c r="X42">
        <v>0</v>
      </c>
      <c r="Y42">
        <v>0</v>
      </c>
      <c r="Z42">
        <v>0</v>
      </c>
      <c r="AA42">
        <v>3</v>
      </c>
      <c r="AB42">
        <v>0</v>
      </c>
      <c r="AC42">
        <v>0</v>
      </c>
      <c r="AD42">
        <v>0</v>
      </c>
      <c r="AE42">
        <v>22</v>
      </c>
      <c r="AF42">
        <v>0</v>
      </c>
      <c r="AG42">
        <v>0</v>
      </c>
      <c r="AH42">
        <v>0</v>
      </c>
      <c r="AI42">
        <v>0</v>
      </c>
      <c r="AJ42">
        <v>0</v>
      </c>
      <c r="AK42">
        <v>0</v>
      </c>
      <c r="AL42">
        <v>0</v>
      </c>
      <c r="AM42">
        <v>0</v>
      </c>
      <c r="AN42">
        <v>0</v>
      </c>
      <c r="AO42">
        <v>0</v>
      </c>
      <c r="AP42">
        <v>0</v>
      </c>
      <c r="AQ42">
        <v>0</v>
      </c>
      <c r="AR42">
        <v>0</v>
      </c>
      <c r="AS42">
        <v>0</v>
      </c>
      <c r="AT42">
        <v>0</v>
      </c>
      <c r="AU42">
        <v>0</v>
      </c>
      <c r="AV42">
        <v>0</v>
      </c>
      <c r="AW42">
        <v>0</v>
      </c>
      <c r="AX42">
        <v>365</v>
      </c>
      <c r="AY42">
        <v>0</v>
      </c>
      <c r="AZ42">
        <v>61</v>
      </c>
      <c r="BA42">
        <v>0</v>
      </c>
      <c r="BB42">
        <v>142</v>
      </c>
      <c r="BC42">
        <v>0</v>
      </c>
      <c r="BD42">
        <v>0</v>
      </c>
      <c r="BE42">
        <v>7</v>
      </c>
      <c r="BF42">
        <v>8</v>
      </c>
      <c r="BG42">
        <v>0</v>
      </c>
      <c r="BH42">
        <v>0</v>
      </c>
      <c r="BI42">
        <v>0</v>
      </c>
      <c r="BJ42">
        <v>0</v>
      </c>
      <c r="BK42">
        <v>0</v>
      </c>
      <c r="BL42">
        <v>0</v>
      </c>
      <c r="BM42">
        <v>0</v>
      </c>
      <c r="BN42">
        <v>0</v>
      </c>
      <c r="BO42">
        <v>0</v>
      </c>
      <c r="BP42">
        <v>0</v>
      </c>
      <c r="BQ42">
        <v>0</v>
      </c>
      <c r="BR42">
        <v>0</v>
      </c>
      <c r="BS42">
        <v>81</v>
      </c>
      <c r="BT42">
        <v>382</v>
      </c>
      <c r="BU42">
        <v>0</v>
      </c>
      <c r="BV42">
        <v>47</v>
      </c>
      <c r="BW42">
        <v>30</v>
      </c>
      <c r="BX42">
        <v>0</v>
      </c>
      <c r="BY42">
        <v>0</v>
      </c>
      <c r="BZ42">
        <v>0</v>
      </c>
      <c r="CA42">
        <v>0</v>
      </c>
      <c r="CB42">
        <v>0</v>
      </c>
      <c r="CC42">
        <v>0</v>
      </c>
      <c r="CD42">
        <v>0</v>
      </c>
      <c r="CE42">
        <v>4</v>
      </c>
      <c r="CF42">
        <v>0</v>
      </c>
      <c r="CG42">
        <v>0</v>
      </c>
      <c r="CH42">
        <v>0</v>
      </c>
      <c r="CI42">
        <v>0</v>
      </c>
      <c r="CJ42">
        <v>36</v>
      </c>
      <c r="CK42">
        <v>0</v>
      </c>
      <c r="CL42">
        <v>25</v>
      </c>
      <c r="CM42">
        <v>0</v>
      </c>
      <c r="CN42">
        <v>0</v>
      </c>
      <c r="CO42">
        <v>0</v>
      </c>
      <c r="CP42">
        <v>0</v>
      </c>
      <c r="CQ42">
        <v>0</v>
      </c>
      <c r="CR42">
        <v>0</v>
      </c>
      <c r="CS42">
        <v>0</v>
      </c>
      <c r="CT42">
        <v>0</v>
      </c>
      <c r="CU42">
        <v>0</v>
      </c>
      <c r="CV42">
        <v>0</v>
      </c>
      <c r="CW42">
        <v>0</v>
      </c>
      <c r="CX42">
        <v>1</v>
      </c>
      <c r="CY42">
        <v>0</v>
      </c>
      <c r="CZ42">
        <v>0</v>
      </c>
      <c r="DA42">
        <v>0</v>
      </c>
      <c r="DB42">
        <v>6</v>
      </c>
      <c r="DC42">
        <v>0</v>
      </c>
      <c r="DD42">
        <v>0</v>
      </c>
      <c r="DE42">
        <v>24</v>
      </c>
      <c r="DF42">
        <v>0</v>
      </c>
      <c r="DG42">
        <v>0</v>
      </c>
      <c r="DH42">
        <v>0</v>
      </c>
      <c r="DI42">
        <v>16</v>
      </c>
      <c r="DJ42">
        <v>0</v>
      </c>
      <c r="DK42">
        <v>0</v>
      </c>
      <c r="DL42">
        <v>0</v>
      </c>
      <c r="DM42">
        <v>0</v>
      </c>
      <c r="DN42">
        <v>0</v>
      </c>
      <c r="DO42">
        <v>0</v>
      </c>
      <c r="DP42">
        <v>0</v>
      </c>
      <c r="DQ42">
        <v>0</v>
      </c>
      <c r="DR42">
        <v>18</v>
      </c>
      <c r="DS42">
        <v>0</v>
      </c>
      <c r="DT42">
        <v>0</v>
      </c>
      <c r="DU42">
        <v>0</v>
      </c>
      <c r="DV42">
        <v>0</v>
      </c>
      <c r="DW42">
        <v>0</v>
      </c>
      <c r="DX42">
        <v>0</v>
      </c>
      <c r="DY42">
        <v>8</v>
      </c>
      <c r="DZ42">
        <v>0</v>
      </c>
      <c r="EA42">
        <v>0</v>
      </c>
      <c r="EB42">
        <v>51</v>
      </c>
      <c r="EC42">
        <v>0</v>
      </c>
      <c r="ED42">
        <v>36</v>
      </c>
      <c r="EE42">
        <v>1</v>
      </c>
      <c r="EF42">
        <v>8</v>
      </c>
      <c r="EG42">
        <v>22</v>
      </c>
      <c r="EH42">
        <v>2</v>
      </c>
      <c r="EI42">
        <v>0</v>
      </c>
      <c r="EJ42">
        <v>9</v>
      </c>
      <c r="EK42">
        <v>0</v>
      </c>
      <c r="EL42">
        <v>0</v>
      </c>
      <c r="EM42">
        <v>0</v>
      </c>
      <c r="EN42">
        <v>0</v>
      </c>
      <c r="EO42">
        <v>2</v>
      </c>
      <c r="EP42">
        <v>41</v>
      </c>
    </row>
    <row r="43" spans="2:146" hidden="1" x14ac:dyDescent="0.2">
      <c r="C43">
        <v>1</v>
      </c>
      <c r="O43">
        <v>25</v>
      </c>
      <c r="Q43">
        <v>5</v>
      </c>
      <c r="T43">
        <v>2</v>
      </c>
      <c r="AA43">
        <v>1</v>
      </c>
      <c r="AE43">
        <v>19</v>
      </c>
      <c r="AX43">
        <v>88</v>
      </c>
      <c r="BB43">
        <v>51</v>
      </c>
      <c r="BE43">
        <v>0</v>
      </c>
      <c r="BF43">
        <v>0</v>
      </c>
      <c r="BS43">
        <v>4</v>
      </c>
      <c r="BT43">
        <v>21</v>
      </c>
      <c r="BV43">
        <v>11</v>
      </c>
      <c r="BW43">
        <v>30</v>
      </c>
      <c r="CJ43">
        <v>27</v>
      </c>
      <c r="CL43">
        <v>6</v>
      </c>
      <c r="DE43">
        <v>14</v>
      </c>
      <c r="DY43">
        <v>8</v>
      </c>
      <c r="ED43">
        <v>16</v>
      </c>
      <c r="EH43">
        <v>2</v>
      </c>
      <c r="EP43">
        <v>35</v>
      </c>
    </row>
    <row r="44" spans="2:146" hidden="1" x14ac:dyDescent="0.2">
      <c r="B44" t="s">
        <v>1067</v>
      </c>
      <c r="O44">
        <v>119</v>
      </c>
      <c r="Q44">
        <v>11</v>
      </c>
      <c r="R44">
        <v>1</v>
      </c>
      <c r="T44">
        <v>8</v>
      </c>
      <c r="AA44">
        <v>4</v>
      </c>
      <c r="AE44">
        <v>41</v>
      </c>
      <c r="AX44">
        <v>453</v>
      </c>
      <c r="AZ44">
        <v>61</v>
      </c>
      <c r="BB44">
        <v>193</v>
      </c>
      <c r="BE44">
        <v>7</v>
      </c>
      <c r="BF44">
        <v>8</v>
      </c>
      <c r="BS44">
        <v>85</v>
      </c>
      <c r="BT44">
        <v>403</v>
      </c>
      <c r="BV44">
        <v>58</v>
      </c>
      <c r="BW44">
        <v>57</v>
      </c>
      <c r="CE44">
        <v>4</v>
      </c>
      <c r="CJ44">
        <v>63</v>
      </c>
      <c r="CL44">
        <v>31</v>
      </c>
      <c r="CX44">
        <v>1</v>
      </c>
      <c r="DB44">
        <v>6</v>
      </c>
      <c r="DE44">
        <v>38</v>
      </c>
      <c r="DI44">
        <v>16</v>
      </c>
      <c r="DR44">
        <v>18</v>
      </c>
      <c r="DY44">
        <v>8</v>
      </c>
      <c r="EB44">
        <v>51</v>
      </c>
      <c r="ED44">
        <v>52</v>
      </c>
      <c r="EE44">
        <v>1</v>
      </c>
      <c r="EF44">
        <v>8</v>
      </c>
      <c r="EG44">
        <v>22</v>
      </c>
      <c r="EH44">
        <v>2</v>
      </c>
      <c r="EJ44">
        <v>9</v>
      </c>
      <c r="EO44">
        <v>2</v>
      </c>
      <c r="EP44">
        <v>76</v>
      </c>
    </row>
    <row r="45" spans="2:146" x14ac:dyDescent="0.2">
      <c r="B45" t="s">
        <v>326</v>
      </c>
      <c r="C45">
        <v>2</v>
      </c>
      <c r="L45">
        <v>0</v>
      </c>
      <c r="M45">
        <v>0</v>
      </c>
      <c r="N45">
        <v>7</v>
      </c>
      <c r="O45">
        <v>275</v>
      </c>
      <c r="P45">
        <v>0</v>
      </c>
      <c r="Q45">
        <v>100</v>
      </c>
      <c r="R45">
        <v>0</v>
      </c>
      <c r="S45">
        <v>0</v>
      </c>
      <c r="T45">
        <v>510</v>
      </c>
      <c r="U45">
        <v>0</v>
      </c>
      <c r="V45">
        <v>0</v>
      </c>
      <c r="W45">
        <v>1</v>
      </c>
      <c r="X45">
        <v>7</v>
      </c>
      <c r="Y45">
        <v>17</v>
      </c>
      <c r="Z45">
        <v>0</v>
      </c>
      <c r="AA45">
        <v>71</v>
      </c>
      <c r="AB45">
        <v>0</v>
      </c>
      <c r="AC45">
        <v>0</v>
      </c>
      <c r="AD45">
        <v>0</v>
      </c>
      <c r="AE45">
        <v>68</v>
      </c>
      <c r="AF45">
        <v>0</v>
      </c>
      <c r="AG45">
        <v>0</v>
      </c>
      <c r="AH45">
        <v>0</v>
      </c>
      <c r="AI45">
        <v>0</v>
      </c>
      <c r="AJ45">
        <v>0</v>
      </c>
      <c r="AK45">
        <v>20</v>
      </c>
      <c r="AL45">
        <v>0</v>
      </c>
      <c r="AM45">
        <v>0</v>
      </c>
      <c r="AN45">
        <v>0</v>
      </c>
      <c r="AO45">
        <v>0</v>
      </c>
      <c r="AP45">
        <v>0</v>
      </c>
      <c r="AQ45">
        <v>143</v>
      </c>
      <c r="AR45">
        <v>0</v>
      </c>
      <c r="AS45">
        <v>0</v>
      </c>
      <c r="AT45">
        <v>0</v>
      </c>
      <c r="AU45">
        <v>0</v>
      </c>
      <c r="AV45">
        <v>0</v>
      </c>
      <c r="AW45">
        <v>0</v>
      </c>
      <c r="AX45">
        <v>58</v>
      </c>
      <c r="AY45">
        <v>0</v>
      </c>
      <c r="AZ45">
        <v>1</v>
      </c>
      <c r="BA45">
        <v>48</v>
      </c>
      <c r="BB45">
        <v>302</v>
      </c>
      <c r="BC45">
        <v>0</v>
      </c>
      <c r="BD45">
        <v>0</v>
      </c>
      <c r="BE45">
        <v>93</v>
      </c>
      <c r="BF45">
        <v>381</v>
      </c>
      <c r="BG45">
        <v>0</v>
      </c>
      <c r="BH45">
        <v>0</v>
      </c>
      <c r="BI45">
        <v>0</v>
      </c>
      <c r="BJ45">
        <v>0</v>
      </c>
      <c r="BK45">
        <v>0</v>
      </c>
      <c r="BL45">
        <v>0</v>
      </c>
      <c r="BM45">
        <v>0</v>
      </c>
      <c r="BN45">
        <v>0</v>
      </c>
      <c r="BO45">
        <v>0</v>
      </c>
      <c r="BP45">
        <v>0</v>
      </c>
      <c r="BQ45">
        <v>0</v>
      </c>
      <c r="BR45">
        <v>0</v>
      </c>
      <c r="BS45">
        <v>692</v>
      </c>
      <c r="BT45">
        <v>806</v>
      </c>
      <c r="BU45">
        <v>0</v>
      </c>
      <c r="BV45">
        <v>84</v>
      </c>
      <c r="BW45">
        <v>23</v>
      </c>
      <c r="BX45">
        <v>0</v>
      </c>
      <c r="BY45">
        <v>0</v>
      </c>
      <c r="BZ45">
        <v>0</v>
      </c>
      <c r="CA45">
        <v>0</v>
      </c>
      <c r="CB45">
        <v>0</v>
      </c>
      <c r="CC45">
        <v>0</v>
      </c>
      <c r="CD45">
        <v>0</v>
      </c>
      <c r="CE45">
        <v>92</v>
      </c>
      <c r="CF45">
        <v>0</v>
      </c>
      <c r="CG45">
        <v>44</v>
      </c>
      <c r="CH45">
        <v>0</v>
      </c>
      <c r="CI45">
        <v>0</v>
      </c>
      <c r="CJ45">
        <v>27</v>
      </c>
      <c r="CK45">
        <v>0</v>
      </c>
      <c r="CL45">
        <v>694</v>
      </c>
      <c r="CM45">
        <v>1</v>
      </c>
      <c r="CN45">
        <v>0</v>
      </c>
      <c r="CO45">
        <v>0</v>
      </c>
      <c r="CP45">
        <v>0</v>
      </c>
      <c r="CQ45">
        <v>30</v>
      </c>
      <c r="CR45">
        <v>0</v>
      </c>
      <c r="CS45">
        <v>0</v>
      </c>
      <c r="CT45">
        <v>0</v>
      </c>
      <c r="CU45">
        <v>0</v>
      </c>
      <c r="CV45">
        <v>0</v>
      </c>
      <c r="CW45">
        <v>0</v>
      </c>
      <c r="CX45">
        <v>5</v>
      </c>
      <c r="CY45">
        <v>0</v>
      </c>
      <c r="CZ45">
        <v>0</v>
      </c>
      <c r="DA45">
        <v>0</v>
      </c>
      <c r="DB45">
        <v>38</v>
      </c>
      <c r="DC45">
        <v>0</v>
      </c>
      <c r="DD45">
        <v>0</v>
      </c>
      <c r="DE45">
        <v>0</v>
      </c>
      <c r="DF45">
        <v>0</v>
      </c>
      <c r="DG45">
        <v>0</v>
      </c>
      <c r="DH45">
        <v>0</v>
      </c>
      <c r="DI45">
        <v>3</v>
      </c>
      <c r="DJ45">
        <v>0</v>
      </c>
      <c r="DK45">
        <v>0</v>
      </c>
      <c r="DL45">
        <v>0</v>
      </c>
      <c r="DM45">
        <v>0</v>
      </c>
      <c r="DN45">
        <v>0</v>
      </c>
      <c r="DO45">
        <v>0</v>
      </c>
      <c r="DP45">
        <v>0</v>
      </c>
      <c r="DQ45">
        <v>0</v>
      </c>
      <c r="DR45">
        <v>0</v>
      </c>
      <c r="DS45">
        <v>0</v>
      </c>
      <c r="DT45">
        <v>0</v>
      </c>
      <c r="DU45">
        <v>0</v>
      </c>
      <c r="DV45">
        <v>0</v>
      </c>
      <c r="DW45">
        <v>0</v>
      </c>
      <c r="DX45">
        <v>0</v>
      </c>
      <c r="DY45">
        <v>0</v>
      </c>
      <c r="DZ45">
        <v>0</v>
      </c>
      <c r="EA45">
        <v>0</v>
      </c>
      <c r="EB45">
        <v>217</v>
      </c>
      <c r="EC45">
        <v>0</v>
      </c>
      <c r="ED45">
        <v>0</v>
      </c>
      <c r="EE45">
        <v>0</v>
      </c>
      <c r="EF45">
        <v>10</v>
      </c>
      <c r="EG45">
        <v>6</v>
      </c>
      <c r="EH45">
        <v>0</v>
      </c>
      <c r="EI45">
        <v>0</v>
      </c>
      <c r="EJ45">
        <v>5</v>
      </c>
      <c r="EK45">
        <v>0</v>
      </c>
      <c r="EL45">
        <v>0</v>
      </c>
      <c r="EM45">
        <v>0</v>
      </c>
      <c r="EN45">
        <v>0</v>
      </c>
      <c r="EO45">
        <v>0</v>
      </c>
      <c r="EP45">
        <v>35</v>
      </c>
    </row>
    <row r="46" spans="2:146" hidden="1" x14ac:dyDescent="0.2">
      <c r="C46">
        <v>1</v>
      </c>
      <c r="O46">
        <v>33</v>
      </c>
      <c r="Q46">
        <v>100</v>
      </c>
      <c r="T46">
        <v>286</v>
      </c>
      <c r="X46">
        <v>7</v>
      </c>
      <c r="AA46">
        <v>63</v>
      </c>
      <c r="AE46">
        <v>44</v>
      </c>
      <c r="AK46">
        <v>20</v>
      </c>
      <c r="AQ46">
        <v>124</v>
      </c>
      <c r="AX46">
        <v>56</v>
      </c>
      <c r="BB46">
        <v>163</v>
      </c>
      <c r="BF46">
        <v>6</v>
      </c>
      <c r="BS46">
        <v>505</v>
      </c>
      <c r="BT46">
        <v>738</v>
      </c>
      <c r="BV46">
        <v>63</v>
      </c>
      <c r="BW46">
        <v>23</v>
      </c>
      <c r="CE46">
        <v>92</v>
      </c>
      <c r="CG46">
        <v>9</v>
      </c>
      <c r="CJ46">
        <v>27</v>
      </c>
      <c r="CL46">
        <v>694</v>
      </c>
      <c r="CM46">
        <v>1</v>
      </c>
      <c r="CQ46">
        <v>23</v>
      </c>
      <c r="DB46">
        <v>38</v>
      </c>
      <c r="DI46">
        <v>2</v>
      </c>
      <c r="EB46">
        <v>14</v>
      </c>
      <c r="EF46">
        <v>3</v>
      </c>
      <c r="EP46">
        <v>35</v>
      </c>
    </row>
    <row r="47" spans="2:146" hidden="1" x14ac:dyDescent="0.2">
      <c r="B47" t="s">
        <v>1068</v>
      </c>
      <c r="N47">
        <v>7</v>
      </c>
      <c r="O47">
        <v>308</v>
      </c>
      <c r="Q47">
        <v>156</v>
      </c>
      <c r="T47">
        <v>796</v>
      </c>
      <c r="W47">
        <v>1</v>
      </c>
      <c r="X47">
        <v>7</v>
      </c>
      <c r="Y47">
        <v>17</v>
      </c>
      <c r="AA47">
        <v>134</v>
      </c>
      <c r="AE47">
        <v>112</v>
      </c>
      <c r="AK47">
        <v>20</v>
      </c>
      <c r="AQ47">
        <v>267</v>
      </c>
      <c r="AX47">
        <v>114</v>
      </c>
      <c r="AZ47">
        <v>1</v>
      </c>
      <c r="BA47">
        <v>48</v>
      </c>
      <c r="BB47">
        <v>465</v>
      </c>
      <c r="BE47">
        <v>93</v>
      </c>
      <c r="BF47">
        <v>387</v>
      </c>
      <c r="BS47">
        <v>1197</v>
      </c>
      <c r="BT47">
        <v>1544</v>
      </c>
      <c r="BV47">
        <v>147</v>
      </c>
      <c r="BW47">
        <v>40</v>
      </c>
      <c r="CE47">
        <v>120</v>
      </c>
      <c r="CG47">
        <v>53</v>
      </c>
      <c r="CJ47">
        <v>50</v>
      </c>
      <c r="CL47">
        <v>809</v>
      </c>
      <c r="CM47">
        <v>1</v>
      </c>
      <c r="CQ47">
        <v>53</v>
      </c>
      <c r="CX47">
        <v>5</v>
      </c>
      <c r="DB47">
        <v>50</v>
      </c>
      <c r="DI47">
        <v>5</v>
      </c>
      <c r="EB47">
        <v>231</v>
      </c>
      <c r="EF47">
        <v>13</v>
      </c>
      <c r="EG47">
        <v>6</v>
      </c>
      <c r="EJ47">
        <v>5</v>
      </c>
      <c r="EP47">
        <v>66</v>
      </c>
    </row>
    <row r="48" spans="2:146" x14ac:dyDescent="0.2">
      <c r="B48" t="s">
        <v>307</v>
      </c>
      <c r="C48">
        <v>2</v>
      </c>
      <c r="L48">
        <v>0</v>
      </c>
      <c r="M48">
        <v>0</v>
      </c>
      <c r="N48">
        <v>0</v>
      </c>
      <c r="O48">
        <v>1746</v>
      </c>
      <c r="P48">
        <v>0</v>
      </c>
      <c r="Q48">
        <v>109</v>
      </c>
      <c r="R48">
        <v>5</v>
      </c>
      <c r="S48">
        <v>5</v>
      </c>
      <c r="T48">
        <v>4</v>
      </c>
      <c r="U48">
        <v>0</v>
      </c>
      <c r="V48">
        <v>0</v>
      </c>
      <c r="W48">
        <v>1</v>
      </c>
      <c r="X48">
        <v>0</v>
      </c>
      <c r="Y48">
        <v>0</v>
      </c>
      <c r="Z48">
        <v>0</v>
      </c>
      <c r="AA48">
        <v>0</v>
      </c>
      <c r="AB48">
        <v>0</v>
      </c>
      <c r="AC48">
        <v>1</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244</v>
      </c>
      <c r="AY48">
        <v>2</v>
      </c>
      <c r="AZ48">
        <v>0</v>
      </c>
      <c r="BA48">
        <v>0</v>
      </c>
      <c r="BB48">
        <v>374</v>
      </c>
      <c r="BC48">
        <v>0</v>
      </c>
      <c r="BD48">
        <v>0</v>
      </c>
      <c r="BE48">
        <v>3410</v>
      </c>
      <c r="BF48">
        <v>138</v>
      </c>
      <c r="BG48">
        <v>0</v>
      </c>
      <c r="BH48">
        <v>0</v>
      </c>
      <c r="BI48">
        <v>0</v>
      </c>
      <c r="BJ48">
        <v>1</v>
      </c>
      <c r="BK48">
        <v>0</v>
      </c>
      <c r="BL48">
        <v>0</v>
      </c>
      <c r="BM48">
        <v>0</v>
      </c>
      <c r="BN48">
        <v>0</v>
      </c>
      <c r="BO48">
        <v>0</v>
      </c>
      <c r="BP48">
        <v>0</v>
      </c>
      <c r="BQ48">
        <v>0</v>
      </c>
      <c r="BR48">
        <v>0</v>
      </c>
      <c r="BS48">
        <v>253</v>
      </c>
      <c r="BT48">
        <v>65</v>
      </c>
      <c r="BU48">
        <v>0</v>
      </c>
      <c r="BV48">
        <v>8</v>
      </c>
      <c r="BW48">
        <v>22</v>
      </c>
      <c r="BX48">
        <v>0</v>
      </c>
      <c r="BY48">
        <v>0</v>
      </c>
      <c r="BZ48">
        <v>0</v>
      </c>
      <c r="CA48">
        <v>0</v>
      </c>
      <c r="CB48">
        <v>0</v>
      </c>
      <c r="CC48">
        <v>0</v>
      </c>
      <c r="CD48">
        <v>0</v>
      </c>
      <c r="CE48">
        <v>0</v>
      </c>
      <c r="CF48">
        <v>0</v>
      </c>
      <c r="CG48">
        <v>0</v>
      </c>
      <c r="CH48">
        <v>0</v>
      </c>
      <c r="CI48">
        <v>0</v>
      </c>
      <c r="CJ48">
        <v>84</v>
      </c>
      <c r="CK48">
        <v>0</v>
      </c>
      <c r="CL48">
        <v>10</v>
      </c>
      <c r="CM48">
        <v>0</v>
      </c>
      <c r="CN48">
        <v>0</v>
      </c>
      <c r="CO48">
        <v>0</v>
      </c>
      <c r="CP48">
        <v>0</v>
      </c>
      <c r="CQ48">
        <v>1</v>
      </c>
      <c r="CR48">
        <v>0</v>
      </c>
      <c r="CS48">
        <v>0</v>
      </c>
      <c r="CT48">
        <v>0</v>
      </c>
      <c r="CU48">
        <v>4</v>
      </c>
      <c r="CV48">
        <v>0</v>
      </c>
      <c r="CW48">
        <v>0</v>
      </c>
      <c r="CX48">
        <v>0</v>
      </c>
      <c r="CY48">
        <v>0</v>
      </c>
      <c r="CZ48">
        <v>0</v>
      </c>
      <c r="DA48">
        <v>0</v>
      </c>
      <c r="DB48">
        <v>0</v>
      </c>
      <c r="DC48">
        <v>6</v>
      </c>
      <c r="DD48">
        <v>0</v>
      </c>
      <c r="DE48">
        <v>0</v>
      </c>
      <c r="DF48">
        <v>0</v>
      </c>
      <c r="DG48">
        <v>0</v>
      </c>
      <c r="DH48">
        <v>0</v>
      </c>
      <c r="DI48">
        <v>4</v>
      </c>
      <c r="DJ48">
        <v>0</v>
      </c>
      <c r="DK48">
        <v>0</v>
      </c>
      <c r="DL48">
        <v>0</v>
      </c>
      <c r="DM48">
        <v>360</v>
      </c>
      <c r="DN48">
        <v>0</v>
      </c>
      <c r="DO48">
        <v>0</v>
      </c>
      <c r="DP48">
        <v>0</v>
      </c>
      <c r="DQ48">
        <v>13</v>
      </c>
      <c r="DR48">
        <v>0</v>
      </c>
      <c r="DS48">
        <v>68</v>
      </c>
      <c r="DT48">
        <v>0</v>
      </c>
      <c r="DU48">
        <v>0</v>
      </c>
      <c r="DV48">
        <v>0</v>
      </c>
      <c r="DW48">
        <v>0</v>
      </c>
      <c r="DX48">
        <v>0</v>
      </c>
      <c r="DY48">
        <v>0</v>
      </c>
      <c r="DZ48">
        <v>0</v>
      </c>
      <c r="EA48">
        <v>0</v>
      </c>
      <c r="EB48">
        <v>327</v>
      </c>
      <c r="EC48">
        <v>0</v>
      </c>
      <c r="ED48">
        <v>0</v>
      </c>
      <c r="EE48">
        <v>234</v>
      </c>
      <c r="EF48">
        <v>0</v>
      </c>
      <c r="EG48">
        <v>37</v>
      </c>
      <c r="EH48">
        <v>0</v>
      </c>
      <c r="EI48">
        <v>0</v>
      </c>
      <c r="EJ48">
        <v>1</v>
      </c>
      <c r="EK48">
        <v>0</v>
      </c>
      <c r="EL48">
        <v>0</v>
      </c>
      <c r="EM48">
        <v>0</v>
      </c>
      <c r="EN48">
        <v>0</v>
      </c>
      <c r="EO48">
        <v>25</v>
      </c>
      <c r="EP48">
        <v>48</v>
      </c>
    </row>
    <row r="49" spans="1:146" hidden="1" x14ac:dyDescent="0.2">
      <c r="C49">
        <v>1</v>
      </c>
      <c r="O49">
        <v>1746</v>
      </c>
      <c r="Q49">
        <v>53</v>
      </c>
      <c r="R49">
        <v>4</v>
      </c>
      <c r="S49">
        <v>1</v>
      </c>
      <c r="AC49">
        <v>1</v>
      </c>
      <c r="AX49">
        <v>79</v>
      </c>
      <c r="AY49">
        <v>2</v>
      </c>
      <c r="BB49">
        <v>200</v>
      </c>
      <c r="BF49">
        <v>21</v>
      </c>
      <c r="BJ49">
        <v>1</v>
      </c>
      <c r="BS49">
        <v>115</v>
      </c>
      <c r="BT49">
        <v>36</v>
      </c>
      <c r="BV49">
        <v>4</v>
      </c>
      <c r="BW49">
        <v>22</v>
      </c>
      <c r="CJ49">
        <v>73</v>
      </c>
      <c r="CL49">
        <v>9</v>
      </c>
      <c r="CU49">
        <v>2</v>
      </c>
      <c r="DC49">
        <v>6</v>
      </c>
      <c r="DI49">
        <v>2</v>
      </c>
      <c r="DM49">
        <v>324</v>
      </c>
      <c r="DQ49">
        <v>8</v>
      </c>
      <c r="DS49">
        <v>33</v>
      </c>
      <c r="EB49">
        <v>19</v>
      </c>
      <c r="EE49">
        <v>172</v>
      </c>
      <c r="EG49">
        <v>5</v>
      </c>
      <c r="EJ49">
        <v>1</v>
      </c>
      <c r="EO49">
        <v>25</v>
      </c>
      <c r="EP49">
        <v>36</v>
      </c>
    </row>
    <row r="50" spans="1:146" hidden="1" x14ac:dyDescent="0.2">
      <c r="B50" t="s">
        <v>1069</v>
      </c>
      <c r="O50">
        <v>2602</v>
      </c>
      <c r="Q50">
        <v>162</v>
      </c>
      <c r="R50">
        <v>9</v>
      </c>
      <c r="S50">
        <v>6</v>
      </c>
      <c r="T50">
        <v>4</v>
      </c>
      <c r="W50">
        <v>1</v>
      </c>
      <c r="AC50">
        <v>1</v>
      </c>
      <c r="AX50">
        <v>323</v>
      </c>
      <c r="AY50">
        <v>2</v>
      </c>
      <c r="BB50">
        <v>574</v>
      </c>
      <c r="BE50">
        <v>3410</v>
      </c>
      <c r="BF50">
        <v>159</v>
      </c>
      <c r="BJ50">
        <v>2</v>
      </c>
      <c r="BS50">
        <v>368</v>
      </c>
      <c r="BT50">
        <v>101</v>
      </c>
      <c r="BV50">
        <v>12</v>
      </c>
      <c r="BW50">
        <v>42</v>
      </c>
      <c r="CE50">
        <v>0</v>
      </c>
      <c r="CJ50">
        <v>157</v>
      </c>
      <c r="CL50">
        <v>19</v>
      </c>
      <c r="CQ50">
        <v>1</v>
      </c>
      <c r="CU50">
        <v>6</v>
      </c>
      <c r="DC50">
        <v>12</v>
      </c>
      <c r="DI50">
        <v>6</v>
      </c>
      <c r="DM50">
        <v>684</v>
      </c>
      <c r="DQ50">
        <v>21</v>
      </c>
      <c r="DS50">
        <v>101</v>
      </c>
      <c r="EB50">
        <v>346</v>
      </c>
      <c r="EE50">
        <v>406</v>
      </c>
      <c r="EG50">
        <v>42</v>
      </c>
      <c r="EJ50">
        <v>1</v>
      </c>
      <c r="EO50">
        <v>35</v>
      </c>
      <c r="EP50">
        <v>84</v>
      </c>
    </row>
    <row r="51" spans="1:146" x14ac:dyDescent="0.2">
      <c r="B51" t="s">
        <v>301</v>
      </c>
      <c r="C51">
        <v>2</v>
      </c>
      <c r="L51">
        <v>0</v>
      </c>
      <c r="M51">
        <v>0</v>
      </c>
      <c r="N51">
        <v>0</v>
      </c>
      <c r="O51">
        <v>26</v>
      </c>
      <c r="P51">
        <v>0</v>
      </c>
      <c r="Q51">
        <v>11</v>
      </c>
      <c r="R51">
        <v>0</v>
      </c>
      <c r="S51">
        <v>0</v>
      </c>
      <c r="T51">
        <v>246</v>
      </c>
      <c r="U51">
        <v>0</v>
      </c>
      <c r="V51">
        <v>0</v>
      </c>
      <c r="W51">
        <v>17</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9</v>
      </c>
      <c r="AY51">
        <v>0</v>
      </c>
      <c r="AZ51">
        <v>0</v>
      </c>
      <c r="BA51">
        <v>0</v>
      </c>
      <c r="BB51">
        <v>89</v>
      </c>
      <c r="BC51">
        <v>0</v>
      </c>
      <c r="BD51">
        <v>0</v>
      </c>
      <c r="BE51">
        <v>0</v>
      </c>
      <c r="BF51">
        <v>14</v>
      </c>
      <c r="BG51">
        <v>0</v>
      </c>
      <c r="BH51">
        <v>0</v>
      </c>
      <c r="BI51">
        <v>0</v>
      </c>
      <c r="BJ51">
        <v>0</v>
      </c>
      <c r="BK51">
        <v>0</v>
      </c>
      <c r="BL51">
        <v>0</v>
      </c>
      <c r="BM51">
        <v>0</v>
      </c>
      <c r="BN51">
        <v>0</v>
      </c>
      <c r="BO51">
        <v>0</v>
      </c>
      <c r="BP51">
        <v>0</v>
      </c>
      <c r="BQ51">
        <v>0</v>
      </c>
      <c r="BR51">
        <v>0</v>
      </c>
      <c r="BS51">
        <v>71</v>
      </c>
      <c r="BT51">
        <v>140</v>
      </c>
      <c r="BU51">
        <v>0</v>
      </c>
      <c r="BV51">
        <v>28</v>
      </c>
      <c r="BW51">
        <v>1</v>
      </c>
      <c r="BX51">
        <v>0</v>
      </c>
      <c r="BY51">
        <v>0</v>
      </c>
      <c r="BZ51">
        <v>0</v>
      </c>
      <c r="CA51">
        <v>0</v>
      </c>
      <c r="CB51">
        <v>0</v>
      </c>
      <c r="CC51">
        <v>0</v>
      </c>
      <c r="CD51">
        <v>14</v>
      </c>
      <c r="CE51">
        <v>37</v>
      </c>
      <c r="CF51">
        <v>0</v>
      </c>
      <c r="CG51">
        <v>202</v>
      </c>
      <c r="CH51">
        <v>0</v>
      </c>
      <c r="CI51">
        <v>0</v>
      </c>
      <c r="CJ51">
        <v>18</v>
      </c>
      <c r="CK51">
        <v>0</v>
      </c>
      <c r="CL51">
        <v>136</v>
      </c>
      <c r="CM51">
        <v>0</v>
      </c>
      <c r="CN51">
        <v>0</v>
      </c>
      <c r="CO51">
        <v>0</v>
      </c>
      <c r="CP51">
        <v>0</v>
      </c>
      <c r="CQ51">
        <v>0</v>
      </c>
      <c r="CR51">
        <v>0</v>
      </c>
      <c r="CS51">
        <v>0</v>
      </c>
      <c r="CT51">
        <v>1</v>
      </c>
      <c r="CU51">
        <v>0</v>
      </c>
      <c r="CV51">
        <v>0</v>
      </c>
      <c r="CW51">
        <v>0</v>
      </c>
      <c r="CX51">
        <v>0</v>
      </c>
      <c r="CY51">
        <v>0</v>
      </c>
      <c r="CZ51">
        <v>0</v>
      </c>
      <c r="DA51">
        <v>0</v>
      </c>
      <c r="DB51">
        <v>0</v>
      </c>
      <c r="DC51">
        <v>2</v>
      </c>
      <c r="DD51">
        <v>0</v>
      </c>
      <c r="DE51">
        <v>0</v>
      </c>
      <c r="DF51">
        <v>0</v>
      </c>
      <c r="DG51">
        <v>0</v>
      </c>
      <c r="DH51">
        <v>0</v>
      </c>
      <c r="DI51">
        <v>0</v>
      </c>
      <c r="DJ51">
        <v>0</v>
      </c>
      <c r="DK51">
        <v>0</v>
      </c>
      <c r="DL51">
        <v>0</v>
      </c>
      <c r="DM51">
        <v>26</v>
      </c>
      <c r="DN51">
        <v>0</v>
      </c>
      <c r="DO51">
        <v>0</v>
      </c>
      <c r="DP51">
        <v>0</v>
      </c>
      <c r="DQ51">
        <v>4</v>
      </c>
      <c r="DR51">
        <v>0</v>
      </c>
      <c r="DS51">
        <v>0</v>
      </c>
      <c r="DT51">
        <v>0</v>
      </c>
      <c r="DU51">
        <v>0</v>
      </c>
      <c r="DV51">
        <v>0</v>
      </c>
      <c r="DW51">
        <v>0</v>
      </c>
      <c r="DX51">
        <v>0</v>
      </c>
      <c r="DY51">
        <v>0</v>
      </c>
      <c r="DZ51">
        <v>0</v>
      </c>
      <c r="EA51">
        <v>0</v>
      </c>
      <c r="EB51">
        <v>0</v>
      </c>
      <c r="EC51">
        <v>0</v>
      </c>
      <c r="ED51">
        <v>0</v>
      </c>
      <c r="EE51">
        <v>4</v>
      </c>
      <c r="EF51">
        <v>0</v>
      </c>
      <c r="EG51">
        <v>0</v>
      </c>
      <c r="EH51">
        <v>0</v>
      </c>
      <c r="EI51">
        <v>0</v>
      </c>
      <c r="EJ51">
        <v>19</v>
      </c>
      <c r="EK51">
        <v>8</v>
      </c>
      <c r="EL51">
        <v>1</v>
      </c>
      <c r="EM51">
        <v>0</v>
      </c>
      <c r="EN51">
        <v>0</v>
      </c>
      <c r="EO51">
        <v>0</v>
      </c>
      <c r="EP51">
        <v>3</v>
      </c>
    </row>
    <row r="52" spans="1:146" hidden="1" x14ac:dyDescent="0.2">
      <c r="C52">
        <v>1</v>
      </c>
      <c r="O52">
        <v>24</v>
      </c>
      <c r="Q52">
        <v>4</v>
      </c>
      <c r="R52">
        <v>0</v>
      </c>
      <c r="T52">
        <v>92</v>
      </c>
      <c r="W52">
        <v>8</v>
      </c>
      <c r="AX52">
        <v>3</v>
      </c>
      <c r="BB52">
        <v>64</v>
      </c>
      <c r="BS52">
        <v>71</v>
      </c>
      <c r="BT52">
        <v>140</v>
      </c>
      <c r="BV52">
        <v>22</v>
      </c>
      <c r="BW52">
        <v>1</v>
      </c>
      <c r="CJ52">
        <v>15</v>
      </c>
      <c r="CL52">
        <v>91</v>
      </c>
      <c r="CT52">
        <v>1</v>
      </c>
      <c r="DC52">
        <v>2</v>
      </c>
      <c r="DM52">
        <v>2</v>
      </c>
      <c r="DQ52">
        <v>4</v>
      </c>
      <c r="EE52">
        <v>3</v>
      </c>
      <c r="EJ52">
        <v>2</v>
      </c>
      <c r="EP52">
        <v>3</v>
      </c>
    </row>
    <row r="53" spans="1:146" hidden="1" x14ac:dyDescent="0.2">
      <c r="B53" t="s">
        <v>1070</v>
      </c>
      <c r="O53">
        <v>50</v>
      </c>
      <c r="Q53">
        <v>15</v>
      </c>
      <c r="R53">
        <v>0</v>
      </c>
      <c r="T53">
        <v>338</v>
      </c>
      <c r="W53">
        <v>25</v>
      </c>
      <c r="AX53">
        <v>12</v>
      </c>
      <c r="BB53">
        <v>153</v>
      </c>
      <c r="BF53">
        <v>14</v>
      </c>
      <c r="BS53">
        <v>120</v>
      </c>
      <c r="BT53">
        <v>167</v>
      </c>
      <c r="BV53">
        <v>50</v>
      </c>
      <c r="BW53">
        <v>2</v>
      </c>
      <c r="CD53">
        <v>14</v>
      </c>
      <c r="CE53">
        <v>37</v>
      </c>
      <c r="CG53">
        <v>202</v>
      </c>
      <c r="CJ53">
        <v>33</v>
      </c>
      <c r="CL53">
        <v>227</v>
      </c>
      <c r="CT53">
        <v>1</v>
      </c>
      <c r="DC53">
        <v>4</v>
      </c>
      <c r="DM53">
        <v>28</v>
      </c>
      <c r="DQ53">
        <v>4</v>
      </c>
      <c r="EE53">
        <v>7</v>
      </c>
      <c r="EJ53">
        <v>21</v>
      </c>
      <c r="EK53">
        <v>8</v>
      </c>
      <c r="EL53">
        <v>1</v>
      </c>
      <c r="EP53">
        <v>6</v>
      </c>
    </row>
    <row r="54" spans="1:146" x14ac:dyDescent="0.2">
      <c r="B54" t="s">
        <v>339</v>
      </c>
      <c r="C54">
        <v>2</v>
      </c>
      <c r="L54">
        <v>0</v>
      </c>
      <c r="M54">
        <v>0</v>
      </c>
      <c r="N54">
        <v>0</v>
      </c>
      <c r="O54">
        <v>0</v>
      </c>
      <c r="P54">
        <v>117</v>
      </c>
      <c r="Q54">
        <v>86</v>
      </c>
      <c r="R54">
        <v>0</v>
      </c>
      <c r="S54">
        <v>0</v>
      </c>
      <c r="T54">
        <v>129</v>
      </c>
      <c r="U54">
        <v>0</v>
      </c>
      <c r="V54">
        <v>0</v>
      </c>
      <c r="W54">
        <v>0</v>
      </c>
      <c r="X54">
        <v>0</v>
      </c>
      <c r="Y54">
        <v>0</v>
      </c>
      <c r="Z54">
        <v>0</v>
      </c>
      <c r="AA54">
        <v>162</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180</v>
      </c>
      <c r="AY54">
        <v>0</v>
      </c>
      <c r="AZ54">
        <v>0</v>
      </c>
      <c r="BA54">
        <v>0</v>
      </c>
      <c r="BB54">
        <v>312</v>
      </c>
      <c r="BC54">
        <v>0</v>
      </c>
      <c r="BD54">
        <v>0</v>
      </c>
      <c r="BE54">
        <v>0</v>
      </c>
      <c r="BF54">
        <v>28</v>
      </c>
      <c r="BG54">
        <v>0</v>
      </c>
      <c r="BH54">
        <v>0</v>
      </c>
      <c r="BI54">
        <v>0</v>
      </c>
      <c r="BJ54">
        <v>0</v>
      </c>
      <c r="BK54">
        <v>0</v>
      </c>
      <c r="BL54">
        <v>0</v>
      </c>
      <c r="BM54">
        <v>0</v>
      </c>
      <c r="BN54">
        <v>0</v>
      </c>
      <c r="BO54">
        <v>0</v>
      </c>
      <c r="BP54">
        <v>0</v>
      </c>
      <c r="BQ54">
        <v>0</v>
      </c>
      <c r="BR54">
        <v>0</v>
      </c>
      <c r="BS54">
        <v>4</v>
      </c>
      <c r="BT54">
        <v>24</v>
      </c>
      <c r="BU54">
        <v>0</v>
      </c>
      <c r="BV54">
        <v>177</v>
      </c>
      <c r="BW54">
        <v>0</v>
      </c>
      <c r="BX54">
        <v>0</v>
      </c>
      <c r="BY54">
        <v>0</v>
      </c>
      <c r="BZ54">
        <v>0</v>
      </c>
      <c r="CA54">
        <v>0</v>
      </c>
      <c r="CB54">
        <v>0</v>
      </c>
      <c r="CC54">
        <v>0</v>
      </c>
      <c r="CD54">
        <v>0</v>
      </c>
      <c r="CE54">
        <v>86</v>
      </c>
      <c r="CF54">
        <v>0</v>
      </c>
      <c r="CG54">
        <v>6</v>
      </c>
      <c r="CH54">
        <v>0</v>
      </c>
      <c r="CI54">
        <v>0</v>
      </c>
      <c r="CJ54">
        <v>6</v>
      </c>
      <c r="CK54">
        <v>0</v>
      </c>
      <c r="CL54">
        <v>48</v>
      </c>
      <c r="CM54">
        <v>0</v>
      </c>
      <c r="CN54">
        <v>0</v>
      </c>
      <c r="CO54">
        <v>1</v>
      </c>
      <c r="CP54">
        <v>0</v>
      </c>
      <c r="CQ54">
        <v>18</v>
      </c>
      <c r="CR54">
        <v>0</v>
      </c>
      <c r="CS54">
        <v>0</v>
      </c>
      <c r="CT54">
        <v>0</v>
      </c>
      <c r="CU54">
        <v>0</v>
      </c>
      <c r="CV54">
        <v>0</v>
      </c>
      <c r="CW54">
        <v>0</v>
      </c>
      <c r="CX54">
        <v>0</v>
      </c>
      <c r="CY54">
        <v>0</v>
      </c>
      <c r="CZ54">
        <v>0</v>
      </c>
      <c r="DA54">
        <v>0</v>
      </c>
      <c r="DB54">
        <v>1</v>
      </c>
      <c r="DC54">
        <v>0</v>
      </c>
      <c r="DD54">
        <v>0</v>
      </c>
      <c r="DE54">
        <v>54</v>
      </c>
      <c r="DF54">
        <v>0</v>
      </c>
      <c r="DG54">
        <v>0</v>
      </c>
      <c r="DH54">
        <v>0</v>
      </c>
      <c r="DI54">
        <v>1</v>
      </c>
      <c r="DJ54">
        <v>0</v>
      </c>
      <c r="DK54">
        <v>0</v>
      </c>
      <c r="DL54">
        <v>0</v>
      </c>
      <c r="DM54">
        <v>0</v>
      </c>
      <c r="DN54">
        <v>0</v>
      </c>
      <c r="DO54">
        <v>0</v>
      </c>
      <c r="DP54">
        <v>0</v>
      </c>
      <c r="DQ54">
        <v>0</v>
      </c>
      <c r="DR54">
        <v>0</v>
      </c>
      <c r="DS54">
        <v>0</v>
      </c>
      <c r="DT54">
        <v>0</v>
      </c>
      <c r="DU54">
        <v>0</v>
      </c>
      <c r="DV54">
        <v>0</v>
      </c>
      <c r="DW54">
        <v>0</v>
      </c>
      <c r="DX54">
        <v>0</v>
      </c>
      <c r="DY54">
        <v>0</v>
      </c>
      <c r="DZ54">
        <v>0</v>
      </c>
      <c r="EA54">
        <v>0</v>
      </c>
      <c r="EB54">
        <v>0</v>
      </c>
      <c r="EC54">
        <v>0</v>
      </c>
      <c r="ED54">
        <v>0</v>
      </c>
      <c r="EE54">
        <v>1</v>
      </c>
      <c r="EF54">
        <v>0</v>
      </c>
      <c r="EG54">
        <v>7</v>
      </c>
      <c r="EH54">
        <v>0</v>
      </c>
      <c r="EI54">
        <v>0</v>
      </c>
      <c r="EJ54">
        <v>0</v>
      </c>
      <c r="EK54">
        <v>9</v>
      </c>
      <c r="EL54">
        <v>0</v>
      </c>
      <c r="EM54">
        <v>0</v>
      </c>
      <c r="EN54">
        <v>0</v>
      </c>
      <c r="EO54">
        <v>1</v>
      </c>
      <c r="EP54">
        <v>28</v>
      </c>
    </row>
    <row r="55" spans="1:146" hidden="1" x14ac:dyDescent="0.2">
      <c r="C55">
        <v>1</v>
      </c>
      <c r="P55">
        <v>77</v>
      </c>
      <c r="Q55">
        <v>86</v>
      </c>
      <c r="T55">
        <v>80</v>
      </c>
      <c r="AA55">
        <v>95</v>
      </c>
      <c r="AX55">
        <v>142</v>
      </c>
      <c r="BB55">
        <v>117</v>
      </c>
      <c r="BF55">
        <v>6</v>
      </c>
      <c r="BS55">
        <v>4</v>
      </c>
      <c r="BV55">
        <v>15</v>
      </c>
      <c r="CJ55">
        <v>4</v>
      </c>
      <c r="CL55">
        <v>48</v>
      </c>
      <c r="CQ55">
        <v>10</v>
      </c>
      <c r="DE55">
        <v>54</v>
      </c>
      <c r="EO55">
        <v>1</v>
      </c>
      <c r="EP55">
        <v>26</v>
      </c>
    </row>
    <row r="56" spans="1:146" hidden="1" x14ac:dyDescent="0.2">
      <c r="B56" t="s">
        <v>1071</v>
      </c>
      <c r="P56">
        <v>194</v>
      </c>
      <c r="Q56">
        <v>164</v>
      </c>
      <c r="T56">
        <v>209</v>
      </c>
      <c r="AA56">
        <v>257</v>
      </c>
      <c r="AX56">
        <v>322</v>
      </c>
      <c r="BB56">
        <v>429</v>
      </c>
      <c r="BF56">
        <v>34</v>
      </c>
      <c r="BS56">
        <v>7</v>
      </c>
      <c r="BT56">
        <v>24</v>
      </c>
      <c r="BV56">
        <v>192</v>
      </c>
      <c r="CE56">
        <v>86</v>
      </c>
      <c r="CG56">
        <v>6</v>
      </c>
      <c r="CJ56">
        <v>10</v>
      </c>
      <c r="CL56">
        <v>96</v>
      </c>
      <c r="CO56">
        <v>1</v>
      </c>
      <c r="CQ56">
        <v>28</v>
      </c>
      <c r="DB56">
        <v>1</v>
      </c>
      <c r="DE56">
        <v>99</v>
      </c>
      <c r="DI56">
        <v>1</v>
      </c>
      <c r="EE56">
        <v>1</v>
      </c>
      <c r="EG56">
        <v>7</v>
      </c>
      <c r="EK56">
        <v>9</v>
      </c>
      <c r="EO56">
        <v>1</v>
      </c>
      <c r="EP56">
        <v>54</v>
      </c>
    </row>
    <row r="57" spans="1:146" x14ac:dyDescent="0.2">
      <c r="B57" t="s">
        <v>357</v>
      </c>
      <c r="C57">
        <v>2</v>
      </c>
      <c r="L57">
        <v>0</v>
      </c>
      <c r="M57">
        <v>0</v>
      </c>
      <c r="N57">
        <v>164</v>
      </c>
      <c r="O57">
        <v>0</v>
      </c>
      <c r="P57">
        <v>10</v>
      </c>
      <c r="Q57">
        <v>101</v>
      </c>
      <c r="R57">
        <v>0</v>
      </c>
      <c r="S57">
        <v>0</v>
      </c>
      <c r="T57">
        <v>359</v>
      </c>
      <c r="U57">
        <v>0</v>
      </c>
      <c r="V57">
        <v>0</v>
      </c>
      <c r="W57">
        <v>0</v>
      </c>
      <c r="X57">
        <v>0</v>
      </c>
      <c r="Y57">
        <v>203</v>
      </c>
      <c r="Z57">
        <v>0</v>
      </c>
      <c r="AA57">
        <v>0</v>
      </c>
      <c r="AB57">
        <v>0</v>
      </c>
      <c r="AC57">
        <v>0</v>
      </c>
      <c r="AD57">
        <v>0</v>
      </c>
      <c r="AE57">
        <v>0</v>
      </c>
      <c r="AF57">
        <v>0</v>
      </c>
      <c r="AG57">
        <v>0</v>
      </c>
      <c r="AH57">
        <v>8</v>
      </c>
      <c r="AI57">
        <v>0</v>
      </c>
      <c r="AJ57">
        <v>0</v>
      </c>
      <c r="AK57">
        <v>0</v>
      </c>
      <c r="AL57">
        <v>0</v>
      </c>
      <c r="AM57">
        <v>22</v>
      </c>
      <c r="AN57">
        <v>0</v>
      </c>
      <c r="AO57">
        <v>0</v>
      </c>
      <c r="AP57">
        <v>34</v>
      </c>
      <c r="AQ57">
        <v>0</v>
      </c>
      <c r="AR57">
        <v>0</v>
      </c>
      <c r="AS57">
        <v>0</v>
      </c>
      <c r="AT57">
        <v>10</v>
      </c>
      <c r="AU57">
        <v>0</v>
      </c>
      <c r="AV57">
        <v>0</v>
      </c>
      <c r="AW57">
        <v>0</v>
      </c>
      <c r="AX57">
        <v>0</v>
      </c>
      <c r="AY57">
        <v>0</v>
      </c>
      <c r="AZ57">
        <v>0</v>
      </c>
      <c r="BA57">
        <v>6</v>
      </c>
      <c r="BB57">
        <v>170</v>
      </c>
      <c r="BC57">
        <v>0</v>
      </c>
      <c r="BD57">
        <v>0</v>
      </c>
      <c r="BE57">
        <v>0</v>
      </c>
      <c r="BF57">
        <v>0</v>
      </c>
      <c r="BG57">
        <v>0</v>
      </c>
      <c r="BH57">
        <v>0</v>
      </c>
      <c r="BI57">
        <v>0</v>
      </c>
      <c r="BJ57">
        <v>0</v>
      </c>
      <c r="BK57">
        <v>0</v>
      </c>
      <c r="BL57">
        <v>0</v>
      </c>
      <c r="BM57">
        <v>0</v>
      </c>
      <c r="BN57">
        <v>0</v>
      </c>
      <c r="BO57">
        <v>0</v>
      </c>
      <c r="BP57">
        <v>0</v>
      </c>
      <c r="BQ57">
        <v>3</v>
      </c>
      <c r="BR57">
        <v>0</v>
      </c>
      <c r="BS57">
        <v>0</v>
      </c>
      <c r="BT57">
        <v>71</v>
      </c>
      <c r="BU57">
        <v>0</v>
      </c>
      <c r="BV57">
        <v>3</v>
      </c>
      <c r="BW57">
        <v>0</v>
      </c>
      <c r="BX57">
        <v>0</v>
      </c>
      <c r="BY57">
        <v>0</v>
      </c>
      <c r="BZ57">
        <v>6</v>
      </c>
      <c r="CA57">
        <v>58</v>
      </c>
      <c r="CB57">
        <v>1</v>
      </c>
      <c r="CC57">
        <v>0</v>
      </c>
      <c r="CD57">
        <v>28</v>
      </c>
      <c r="CE57">
        <v>62</v>
      </c>
      <c r="CF57">
        <v>0</v>
      </c>
      <c r="CG57">
        <v>28</v>
      </c>
      <c r="CH57">
        <v>0</v>
      </c>
      <c r="CI57">
        <v>0</v>
      </c>
      <c r="CJ57">
        <v>0</v>
      </c>
      <c r="CK57">
        <v>0</v>
      </c>
      <c r="CL57">
        <v>0</v>
      </c>
      <c r="CM57">
        <v>0</v>
      </c>
      <c r="CN57">
        <v>0</v>
      </c>
      <c r="CO57">
        <v>20</v>
      </c>
      <c r="CP57">
        <v>0</v>
      </c>
      <c r="CQ57">
        <v>0</v>
      </c>
      <c r="CR57">
        <v>0</v>
      </c>
      <c r="CS57">
        <v>0</v>
      </c>
      <c r="CT57">
        <v>0</v>
      </c>
      <c r="CU57">
        <v>0</v>
      </c>
      <c r="CV57">
        <v>0</v>
      </c>
      <c r="CW57">
        <v>0</v>
      </c>
      <c r="CX57">
        <v>0</v>
      </c>
      <c r="CY57">
        <v>0</v>
      </c>
      <c r="CZ57">
        <v>2</v>
      </c>
      <c r="DA57">
        <v>0</v>
      </c>
      <c r="DB57">
        <v>0</v>
      </c>
      <c r="DC57">
        <v>0</v>
      </c>
      <c r="DD57">
        <v>0</v>
      </c>
      <c r="DE57">
        <v>0</v>
      </c>
      <c r="DF57">
        <v>0</v>
      </c>
      <c r="DG57">
        <v>0</v>
      </c>
      <c r="DH57">
        <v>0</v>
      </c>
      <c r="DI57">
        <v>0</v>
      </c>
      <c r="DJ57">
        <v>0</v>
      </c>
      <c r="DK57">
        <v>0</v>
      </c>
      <c r="DL57">
        <v>0</v>
      </c>
      <c r="DM57">
        <v>0</v>
      </c>
      <c r="DN57">
        <v>1</v>
      </c>
      <c r="DO57">
        <v>0</v>
      </c>
      <c r="DP57">
        <v>0</v>
      </c>
      <c r="DQ57">
        <v>0</v>
      </c>
      <c r="DR57">
        <v>0</v>
      </c>
      <c r="DS57">
        <v>0</v>
      </c>
      <c r="DT57">
        <v>0</v>
      </c>
      <c r="DU57">
        <v>15</v>
      </c>
      <c r="DV57">
        <v>14</v>
      </c>
      <c r="DW57">
        <v>0</v>
      </c>
      <c r="DX57">
        <v>0</v>
      </c>
      <c r="DY57">
        <v>0</v>
      </c>
      <c r="DZ57">
        <v>0</v>
      </c>
      <c r="EA57">
        <v>0</v>
      </c>
      <c r="EB57">
        <v>0</v>
      </c>
      <c r="EC57">
        <v>0</v>
      </c>
      <c r="ED57">
        <v>0</v>
      </c>
      <c r="EE57">
        <v>9</v>
      </c>
      <c r="EF57">
        <v>15</v>
      </c>
      <c r="EG57">
        <v>0</v>
      </c>
      <c r="EH57">
        <v>0</v>
      </c>
      <c r="EI57">
        <v>0</v>
      </c>
      <c r="EJ57">
        <v>0</v>
      </c>
      <c r="EK57">
        <v>17</v>
      </c>
      <c r="EL57">
        <v>0</v>
      </c>
      <c r="EM57">
        <v>0</v>
      </c>
      <c r="EN57">
        <v>0</v>
      </c>
      <c r="EO57">
        <v>0</v>
      </c>
      <c r="EP57">
        <v>0</v>
      </c>
    </row>
    <row r="58" spans="1:146" hidden="1" x14ac:dyDescent="0.2">
      <c r="C58">
        <v>1</v>
      </c>
      <c r="N58">
        <v>26</v>
      </c>
      <c r="P58">
        <v>10</v>
      </c>
      <c r="Q58">
        <v>73</v>
      </c>
      <c r="T58">
        <v>359</v>
      </c>
      <c r="Y58">
        <v>203</v>
      </c>
      <c r="AT58">
        <v>1</v>
      </c>
      <c r="BB58">
        <v>95</v>
      </c>
      <c r="BQ58">
        <v>1</v>
      </c>
      <c r="BT58">
        <v>1</v>
      </c>
      <c r="CA58">
        <v>7</v>
      </c>
      <c r="CO58">
        <v>15</v>
      </c>
      <c r="DU58">
        <v>13</v>
      </c>
      <c r="DV58">
        <v>1</v>
      </c>
      <c r="EE58">
        <v>9</v>
      </c>
      <c r="EF58">
        <v>15</v>
      </c>
    </row>
    <row r="59" spans="1:146" hidden="1" x14ac:dyDescent="0.2">
      <c r="B59" t="s">
        <v>1072</v>
      </c>
      <c r="N59">
        <v>190</v>
      </c>
      <c r="P59">
        <v>16</v>
      </c>
      <c r="Q59">
        <v>174</v>
      </c>
      <c r="T59">
        <v>716</v>
      </c>
      <c r="Y59">
        <v>306</v>
      </c>
      <c r="AH59">
        <v>8</v>
      </c>
      <c r="AM59">
        <v>22</v>
      </c>
      <c r="AP59">
        <v>34</v>
      </c>
      <c r="AT59">
        <v>11</v>
      </c>
      <c r="BA59">
        <v>6</v>
      </c>
      <c r="BB59">
        <v>265</v>
      </c>
      <c r="BQ59">
        <v>4</v>
      </c>
      <c r="BT59">
        <v>72</v>
      </c>
      <c r="BV59">
        <v>3</v>
      </c>
      <c r="BZ59">
        <v>6</v>
      </c>
      <c r="CA59">
        <v>65</v>
      </c>
      <c r="CB59">
        <v>1</v>
      </c>
      <c r="CD59">
        <v>28</v>
      </c>
      <c r="CE59">
        <v>62</v>
      </c>
      <c r="CG59">
        <v>28</v>
      </c>
      <c r="CO59">
        <v>35</v>
      </c>
      <c r="CZ59">
        <v>2</v>
      </c>
      <c r="DN59">
        <v>1</v>
      </c>
      <c r="DU59">
        <v>28</v>
      </c>
      <c r="DV59">
        <v>15</v>
      </c>
      <c r="EE59">
        <v>14</v>
      </c>
      <c r="EF59">
        <v>15</v>
      </c>
      <c r="EK59">
        <v>17</v>
      </c>
    </row>
    <row r="60" spans="1:146" hidden="1" x14ac:dyDescent="0.2">
      <c r="B60" t="s">
        <v>419</v>
      </c>
    </row>
    <row r="62" spans="1:146" x14ac:dyDescent="0.2">
      <c r="D62" t="s">
        <v>1094</v>
      </c>
    </row>
    <row r="63" spans="1:146" x14ac:dyDescent="0.2">
      <c r="D63" t="s">
        <v>192</v>
      </c>
      <c r="E63" t="s">
        <v>197</v>
      </c>
      <c r="F63" t="s">
        <v>531</v>
      </c>
      <c r="G63" t="s">
        <v>285</v>
      </c>
      <c r="H63" t="s">
        <v>532</v>
      </c>
      <c r="I63" t="s">
        <v>529</v>
      </c>
      <c r="J63" t="s">
        <v>440</v>
      </c>
      <c r="K63" t="s">
        <v>1093</v>
      </c>
      <c r="L63" t="s">
        <v>367</v>
      </c>
      <c r="M63" t="s">
        <v>826</v>
      </c>
      <c r="N63" t="s">
        <v>547</v>
      </c>
      <c r="O63" t="s">
        <v>229</v>
      </c>
      <c r="P63" t="s">
        <v>348</v>
      </c>
      <c r="Q63" t="s">
        <v>127</v>
      </c>
      <c r="R63" t="s">
        <v>142</v>
      </c>
      <c r="S63" t="s">
        <v>163</v>
      </c>
      <c r="T63" t="s">
        <v>134</v>
      </c>
      <c r="U63" t="s">
        <v>267</v>
      </c>
      <c r="V63" t="s">
        <v>728</v>
      </c>
      <c r="W63" t="s">
        <v>126</v>
      </c>
      <c r="X63" t="s">
        <v>330</v>
      </c>
      <c r="Y63" t="s">
        <v>551</v>
      </c>
      <c r="Z63" t="s">
        <v>655</v>
      </c>
      <c r="AA63" t="s">
        <v>230</v>
      </c>
      <c r="AB63" t="s">
        <v>504</v>
      </c>
      <c r="AC63" t="s">
        <v>169</v>
      </c>
      <c r="AD63" t="s">
        <v>934</v>
      </c>
      <c r="AE63" t="s">
        <v>318</v>
      </c>
      <c r="AF63" t="s">
        <v>191</v>
      </c>
      <c r="AG63" t="s">
        <v>720</v>
      </c>
      <c r="AH63" t="s">
        <v>558</v>
      </c>
      <c r="AI63" t="s">
        <v>941</v>
      </c>
      <c r="AJ63" t="s">
        <v>483</v>
      </c>
      <c r="AK63" t="s">
        <v>329</v>
      </c>
      <c r="AL63" t="s">
        <v>670</v>
      </c>
      <c r="AM63" t="s">
        <v>976</v>
      </c>
      <c r="AN63" t="s">
        <v>734</v>
      </c>
      <c r="AO63" t="s">
        <v>188</v>
      </c>
      <c r="AP63" t="s">
        <v>888</v>
      </c>
      <c r="AQ63" t="s">
        <v>682</v>
      </c>
      <c r="AR63" t="s">
        <v>895</v>
      </c>
      <c r="AS63" t="s">
        <v>652</v>
      </c>
      <c r="AT63" t="s">
        <v>546</v>
      </c>
      <c r="AU63" t="s">
        <v>512</v>
      </c>
      <c r="AV63" t="s">
        <v>182</v>
      </c>
      <c r="AW63" t="s">
        <v>272</v>
      </c>
      <c r="AX63" t="s">
        <v>131</v>
      </c>
      <c r="AY63" t="s">
        <v>168</v>
      </c>
      <c r="AZ63" t="s">
        <v>231</v>
      </c>
      <c r="BA63" t="s">
        <v>719</v>
      </c>
      <c r="BB63" t="s">
        <v>129</v>
      </c>
      <c r="BC63" t="s">
        <v>190</v>
      </c>
      <c r="BD63" t="s">
        <v>480</v>
      </c>
      <c r="BE63" t="s">
        <v>298</v>
      </c>
      <c r="BF63" t="s">
        <v>161</v>
      </c>
      <c r="BG63" t="s">
        <v>977</v>
      </c>
      <c r="BH63" t="s">
        <v>485</v>
      </c>
      <c r="BI63" t="s">
        <v>521</v>
      </c>
      <c r="BJ63" t="s">
        <v>308</v>
      </c>
      <c r="BK63" t="s">
        <v>499</v>
      </c>
      <c r="BL63" t="s">
        <v>486</v>
      </c>
      <c r="BM63" t="s">
        <v>715</v>
      </c>
      <c r="BN63" t="s">
        <v>653</v>
      </c>
      <c r="BO63" t="s">
        <v>669</v>
      </c>
      <c r="BP63" t="s">
        <v>269</v>
      </c>
      <c r="BQ63" t="s">
        <v>978</v>
      </c>
      <c r="BR63" t="s">
        <v>554</v>
      </c>
      <c r="BS63" t="s">
        <v>159</v>
      </c>
      <c r="BT63" t="s">
        <v>128</v>
      </c>
      <c r="BU63" t="s">
        <v>596</v>
      </c>
      <c r="BV63" t="s">
        <v>232</v>
      </c>
      <c r="BW63" t="s">
        <v>141</v>
      </c>
      <c r="BX63" t="s">
        <v>601</v>
      </c>
      <c r="BY63" t="s">
        <v>754</v>
      </c>
      <c r="BZ63" t="s">
        <v>651</v>
      </c>
      <c r="CA63" t="s">
        <v>351</v>
      </c>
      <c r="CB63" t="s">
        <v>493</v>
      </c>
      <c r="CC63" t="s">
        <v>979</v>
      </c>
      <c r="CD63" t="s">
        <v>721</v>
      </c>
      <c r="CE63" t="s">
        <v>560</v>
      </c>
      <c r="CF63" t="s">
        <v>656</v>
      </c>
      <c r="CG63" t="s">
        <v>502</v>
      </c>
      <c r="CH63" t="s">
        <v>571</v>
      </c>
      <c r="CI63" t="s">
        <v>501</v>
      </c>
      <c r="CJ63" t="s">
        <v>132</v>
      </c>
      <c r="CK63" t="s">
        <v>187</v>
      </c>
      <c r="CL63" t="s">
        <v>135</v>
      </c>
      <c r="CM63" t="s">
        <v>331</v>
      </c>
      <c r="CN63" t="s">
        <v>481</v>
      </c>
      <c r="CO63" t="s">
        <v>350</v>
      </c>
      <c r="CP63" t="s">
        <v>788</v>
      </c>
      <c r="CQ63" t="s">
        <v>687</v>
      </c>
      <c r="CR63" t="s">
        <v>189</v>
      </c>
      <c r="CS63" t="s">
        <v>268</v>
      </c>
      <c r="CT63" t="s">
        <v>980</v>
      </c>
      <c r="CU63" t="s">
        <v>309</v>
      </c>
      <c r="CV63" t="s">
        <v>487</v>
      </c>
      <c r="CW63" t="s">
        <v>603</v>
      </c>
      <c r="CX63" t="s">
        <v>482</v>
      </c>
      <c r="CY63" t="s">
        <v>494</v>
      </c>
      <c r="CZ63" t="s">
        <v>981</v>
      </c>
      <c r="DA63" t="s">
        <v>276</v>
      </c>
      <c r="DB63" t="s">
        <v>477</v>
      </c>
      <c r="DC63" t="s">
        <v>137</v>
      </c>
      <c r="DD63" t="s">
        <v>510</v>
      </c>
      <c r="DE63" t="s">
        <v>275</v>
      </c>
      <c r="DF63" t="s">
        <v>982</v>
      </c>
      <c r="DG63" t="s">
        <v>807</v>
      </c>
      <c r="DH63" t="s">
        <v>983</v>
      </c>
      <c r="DI63" t="s">
        <v>166</v>
      </c>
      <c r="DJ63" t="s">
        <v>661</v>
      </c>
      <c r="DK63" t="s">
        <v>557</v>
      </c>
      <c r="DL63" t="s">
        <v>654</v>
      </c>
      <c r="DM63" t="s">
        <v>158</v>
      </c>
      <c r="DN63" t="s">
        <v>967</v>
      </c>
      <c r="DO63" t="s">
        <v>984</v>
      </c>
      <c r="DP63" t="s">
        <v>985</v>
      </c>
      <c r="DQ63" t="s">
        <v>136</v>
      </c>
      <c r="DR63" t="s">
        <v>273</v>
      </c>
      <c r="DS63" t="s">
        <v>160</v>
      </c>
      <c r="DT63" t="s">
        <v>274</v>
      </c>
      <c r="DU63" t="s">
        <v>894</v>
      </c>
      <c r="DV63" t="s">
        <v>550</v>
      </c>
      <c r="DW63" t="s">
        <v>509</v>
      </c>
      <c r="DX63" t="s">
        <v>986</v>
      </c>
      <c r="DY63" t="s">
        <v>319</v>
      </c>
      <c r="DZ63" t="s">
        <v>511</v>
      </c>
      <c r="EA63" t="s">
        <v>594</v>
      </c>
      <c r="EB63" t="s">
        <v>157</v>
      </c>
      <c r="EC63" t="s">
        <v>484</v>
      </c>
      <c r="ED63" t="s">
        <v>185</v>
      </c>
      <c r="EE63" t="s">
        <v>228</v>
      </c>
      <c r="EF63" t="s">
        <v>565</v>
      </c>
      <c r="EG63" t="s">
        <v>556</v>
      </c>
      <c r="EH63" t="s">
        <v>299</v>
      </c>
      <c r="EI63" t="s">
        <v>492</v>
      </c>
      <c r="EJ63" t="s">
        <v>143</v>
      </c>
      <c r="EK63" t="s">
        <v>479</v>
      </c>
      <c r="EL63" t="s">
        <v>987</v>
      </c>
      <c r="EM63" t="s">
        <v>488</v>
      </c>
      <c r="EN63" t="s">
        <v>297</v>
      </c>
      <c r="EO63" t="s">
        <v>162</v>
      </c>
      <c r="EP63" t="s">
        <v>139</v>
      </c>
    </row>
    <row r="64" spans="1:146" x14ac:dyDescent="0.2">
      <c r="A64" t="s">
        <v>439</v>
      </c>
      <c r="B64" t="s">
        <v>195</v>
      </c>
      <c r="C64">
        <v>2</v>
      </c>
      <c r="D64" t="s">
        <v>195</v>
      </c>
      <c r="E64" t="s">
        <v>198</v>
      </c>
      <c r="F64">
        <v>1</v>
      </c>
      <c r="G64" t="s">
        <v>286</v>
      </c>
      <c r="H64">
        <v>1</v>
      </c>
      <c r="I64">
        <v>1</v>
      </c>
      <c r="J64">
        <v>16</v>
      </c>
      <c r="K64">
        <v>3</v>
      </c>
      <c r="L64">
        <v>0</v>
      </c>
      <c r="M64">
        <v>0</v>
      </c>
      <c r="N64">
        <v>0</v>
      </c>
      <c r="O64">
        <v>853</v>
      </c>
      <c r="P64">
        <v>0</v>
      </c>
      <c r="Q64">
        <v>0</v>
      </c>
      <c r="R64">
        <v>0</v>
      </c>
      <c r="S64">
        <v>0</v>
      </c>
      <c r="T64">
        <v>0</v>
      </c>
      <c r="U64">
        <v>88</v>
      </c>
      <c r="V64">
        <v>0</v>
      </c>
      <c r="W64">
        <v>0</v>
      </c>
      <c r="X64">
        <v>0</v>
      </c>
      <c r="Y64">
        <v>0</v>
      </c>
      <c r="Z64">
        <v>0</v>
      </c>
      <c r="AA64">
        <v>0</v>
      </c>
      <c r="AB64">
        <v>0</v>
      </c>
      <c r="AC64">
        <v>0</v>
      </c>
      <c r="AD64">
        <v>0</v>
      </c>
      <c r="AE64">
        <v>0</v>
      </c>
      <c r="AF64">
        <v>6</v>
      </c>
      <c r="AG64">
        <v>0</v>
      </c>
      <c r="AH64">
        <v>0</v>
      </c>
      <c r="AI64">
        <v>0</v>
      </c>
      <c r="AJ64">
        <v>0</v>
      </c>
      <c r="AK64">
        <v>0</v>
      </c>
      <c r="AL64">
        <v>0</v>
      </c>
      <c r="AM64">
        <v>0</v>
      </c>
      <c r="AN64">
        <v>0</v>
      </c>
      <c r="AO64">
        <v>256</v>
      </c>
      <c r="AP64">
        <v>0</v>
      </c>
      <c r="AQ64">
        <v>0</v>
      </c>
      <c r="AR64">
        <v>0</v>
      </c>
      <c r="AS64">
        <v>0</v>
      </c>
      <c r="AT64">
        <v>0</v>
      </c>
      <c r="AU64">
        <v>0</v>
      </c>
      <c r="AV64">
        <v>0</v>
      </c>
      <c r="AW64">
        <v>212</v>
      </c>
      <c r="AX64">
        <v>0</v>
      </c>
      <c r="AY64">
        <v>1</v>
      </c>
      <c r="AZ64">
        <v>18</v>
      </c>
      <c r="BA64">
        <v>0</v>
      </c>
      <c r="BB64">
        <v>169</v>
      </c>
      <c r="BC64">
        <v>1</v>
      </c>
      <c r="BD64">
        <v>5</v>
      </c>
      <c r="BE64">
        <v>0</v>
      </c>
      <c r="BF64">
        <v>3</v>
      </c>
      <c r="BG64">
        <v>0</v>
      </c>
      <c r="BH64">
        <v>0</v>
      </c>
      <c r="BI64">
        <v>0</v>
      </c>
      <c r="BJ64">
        <v>1</v>
      </c>
      <c r="BK64">
        <v>0</v>
      </c>
      <c r="BL64">
        <v>0</v>
      </c>
      <c r="BM64">
        <v>0</v>
      </c>
      <c r="BN64">
        <v>0</v>
      </c>
      <c r="BO64">
        <v>0</v>
      </c>
      <c r="BP64">
        <v>4</v>
      </c>
      <c r="BQ64">
        <v>0</v>
      </c>
      <c r="BR64">
        <v>0</v>
      </c>
      <c r="BS64">
        <v>0</v>
      </c>
      <c r="BT64">
        <v>67</v>
      </c>
      <c r="BU64">
        <v>17</v>
      </c>
      <c r="BV64">
        <v>33</v>
      </c>
      <c r="BW64">
        <v>0</v>
      </c>
      <c r="BX64">
        <v>4</v>
      </c>
      <c r="BY64">
        <v>0</v>
      </c>
      <c r="BZ64">
        <v>0</v>
      </c>
      <c r="CA64">
        <v>0</v>
      </c>
      <c r="CB64">
        <v>0</v>
      </c>
      <c r="CC64">
        <v>0</v>
      </c>
      <c r="CD64">
        <v>0</v>
      </c>
      <c r="CE64">
        <v>0</v>
      </c>
      <c r="CF64">
        <v>0</v>
      </c>
      <c r="CG64">
        <v>0</v>
      </c>
      <c r="CH64">
        <v>0</v>
      </c>
      <c r="CI64">
        <v>0</v>
      </c>
      <c r="CJ64">
        <v>44</v>
      </c>
      <c r="CK64">
        <v>0</v>
      </c>
      <c r="CL64">
        <v>17</v>
      </c>
      <c r="CM64">
        <v>0</v>
      </c>
      <c r="CN64">
        <v>0</v>
      </c>
      <c r="CO64">
        <v>0</v>
      </c>
      <c r="CP64">
        <v>0</v>
      </c>
      <c r="CQ64">
        <v>0</v>
      </c>
      <c r="CR64">
        <v>496</v>
      </c>
      <c r="CS64">
        <v>364</v>
      </c>
      <c r="CT64">
        <v>0</v>
      </c>
      <c r="CU64">
        <v>6</v>
      </c>
      <c r="CV64">
        <v>0</v>
      </c>
      <c r="CW64">
        <v>1</v>
      </c>
      <c r="CX64">
        <v>0</v>
      </c>
      <c r="CY64">
        <v>0</v>
      </c>
      <c r="CZ64">
        <v>0</v>
      </c>
      <c r="DA64">
        <v>0</v>
      </c>
      <c r="DB64">
        <v>0</v>
      </c>
      <c r="DC64">
        <v>0</v>
      </c>
      <c r="DD64">
        <v>0</v>
      </c>
      <c r="DE64">
        <v>0</v>
      </c>
      <c r="DF64">
        <v>7</v>
      </c>
      <c r="DG64">
        <v>17</v>
      </c>
      <c r="DH64">
        <v>0</v>
      </c>
      <c r="DI64">
        <v>1</v>
      </c>
      <c r="DJ64">
        <v>0</v>
      </c>
      <c r="DK64">
        <v>0</v>
      </c>
      <c r="DL64">
        <v>0</v>
      </c>
      <c r="DM64">
        <v>36</v>
      </c>
      <c r="DN64">
        <v>0</v>
      </c>
      <c r="DO64">
        <v>0</v>
      </c>
      <c r="DP64">
        <v>13</v>
      </c>
      <c r="DQ64">
        <v>0</v>
      </c>
      <c r="DR64">
        <v>332</v>
      </c>
      <c r="DS64">
        <v>0</v>
      </c>
      <c r="DT64">
        <v>169</v>
      </c>
      <c r="DU64">
        <v>0</v>
      </c>
      <c r="DV64">
        <v>0</v>
      </c>
      <c r="DW64">
        <v>0</v>
      </c>
      <c r="DX64">
        <v>0</v>
      </c>
      <c r="DY64">
        <v>2</v>
      </c>
      <c r="DZ64">
        <v>0</v>
      </c>
      <c r="EA64">
        <v>7</v>
      </c>
      <c r="EB64">
        <v>0</v>
      </c>
      <c r="EC64">
        <v>0</v>
      </c>
      <c r="ED64">
        <v>0</v>
      </c>
      <c r="EE64">
        <v>143</v>
      </c>
      <c r="EF64">
        <v>4</v>
      </c>
      <c r="EG64">
        <v>4</v>
      </c>
      <c r="EH64">
        <v>0</v>
      </c>
      <c r="EI64">
        <v>0</v>
      </c>
      <c r="EJ64">
        <v>0</v>
      </c>
      <c r="EK64">
        <v>0</v>
      </c>
      <c r="EL64">
        <v>0</v>
      </c>
      <c r="EM64">
        <v>141</v>
      </c>
      <c r="EN64">
        <v>6</v>
      </c>
      <c r="EO64">
        <v>0</v>
      </c>
      <c r="EP64">
        <v>0</v>
      </c>
    </row>
    <row r="65" spans="2:146" x14ac:dyDescent="0.2">
      <c r="B65" t="s">
        <v>196</v>
      </c>
      <c r="C65">
        <v>2</v>
      </c>
      <c r="D65" t="s">
        <v>196</v>
      </c>
      <c r="E65" t="s">
        <v>288</v>
      </c>
      <c r="F65">
        <v>2</v>
      </c>
      <c r="G65" t="s">
        <v>286</v>
      </c>
      <c r="H65">
        <v>1</v>
      </c>
      <c r="I65">
        <v>5</v>
      </c>
      <c r="J65">
        <v>17</v>
      </c>
      <c r="K65">
        <v>3</v>
      </c>
      <c r="L65">
        <v>0</v>
      </c>
      <c r="M65">
        <v>0</v>
      </c>
      <c r="N65">
        <v>0</v>
      </c>
      <c r="O65">
        <v>84</v>
      </c>
      <c r="P65">
        <v>0</v>
      </c>
      <c r="Q65">
        <v>0</v>
      </c>
      <c r="R65">
        <v>0</v>
      </c>
      <c r="S65">
        <v>0</v>
      </c>
      <c r="T65">
        <v>3</v>
      </c>
      <c r="U65">
        <v>0</v>
      </c>
      <c r="V65">
        <v>0</v>
      </c>
      <c r="W65">
        <v>0</v>
      </c>
      <c r="X65">
        <v>0</v>
      </c>
      <c r="Y65">
        <v>0</v>
      </c>
      <c r="Z65">
        <v>0</v>
      </c>
      <c r="AA65">
        <v>7</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39</v>
      </c>
      <c r="AY65">
        <v>0</v>
      </c>
      <c r="AZ65">
        <v>9</v>
      </c>
      <c r="BA65">
        <v>0</v>
      </c>
      <c r="BB65">
        <v>261</v>
      </c>
      <c r="BC65">
        <v>0</v>
      </c>
      <c r="BD65">
        <v>0</v>
      </c>
      <c r="BE65">
        <v>0</v>
      </c>
      <c r="BF65">
        <v>0</v>
      </c>
      <c r="BG65">
        <v>0</v>
      </c>
      <c r="BH65">
        <v>0</v>
      </c>
      <c r="BI65">
        <v>0</v>
      </c>
      <c r="BJ65">
        <v>0</v>
      </c>
      <c r="BK65">
        <v>0</v>
      </c>
      <c r="BL65">
        <v>0</v>
      </c>
      <c r="BM65">
        <v>1</v>
      </c>
      <c r="BN65">
        <v>0</v>
      </c>
      <c r="BO65">
        <v>0</v>
      </c>
      <c r="BP65">
        <v>0</v>
      </c>
      <c r="BQ65">
        <v>0</v>
      </c>
      <c r="BR65">
        <v>0</v>
      </c>
      <c r="BS65">
        <v>131</v>
      </c>
      <c r="BT65">
        <v>0</v>
      </c>
      <c r="BU65">
        <v>0</v>
      </c>
      <c r="BV65">
        <v>14</v>
      </c>
      <c r="BW65">
        <v>62</v>
      </c>
      <c r="BX65">
        <v>0</v>
      </c>
      <c r="BY65">
        <v>0</v>
      </c>
      <c r="BZ65">
        <v>0</v>
      </c>
      <c r="CA65">
        <v>0</v>
      </c>
      <c r="CB65">
        <v>0</v>
      </c>
      <c r="CC65">
        <v>0</v>
      </c>
      <c r="CD65">
        <v>0</v>
      </c>
      <c r="CE65">
        <v>0</v>
      </c>
      <c r="CF65">
        <v>0</v>
      </c>
      <c r="CG65">
        <v>0</v>
      </c>
      <c r="CH65">
        <v>0</v>
      </c>
      <c r="CI65">
        <v>0</v>
      </c>
      <c r="CJ65">
        <v>105</v>
      </c>
      <c r="CK65">
        <v>0</v>
      </c>
      <c r="CL65">
        <v>5</v>
      </c>
      <c r="CM65">
        <v>0</v>
      </c>
      <c r="CN65">
        <v>0</v>
      </c>
      <c r="CO65">
        <v>0</v>
      </c>
      <c r="CP65">
        <v>0</v>
      </c>
      <c r="CQ65">
        <v>0</v>
      </c>
      <c r="CR65">
        <v>0</v>
      </c>
      <c r="CS65">
        <v>0</v>
      </c>
      <c r="CT65">
        <v>0</v>
      </c>
      <c r="CU65">
        <v>0</v>
      </c>
      <c r="CV65">
        <v>0</v>
      </c>
      <c r="CW65">
        <v>0</v>
      </c>
      <c r="CX65">
        <v>0</v>
      </c>
      <c r="CY65">
        <v>0</v>
      </c>
      <c r="CZ65">
        <v>0</v>
      </c>
      <c r="DA65">
        <v>0</v>
      </c>
      <c r="DB65">
        <v>8</v>
      </c>
      <c r="DC65">
        <v>0</v>
      </c>
      <c r="DD65">
        <v>0</v>
      </c>
      <c r="DE65">
        <v>0</v>
      </c>
      <c r="DF65">
        <v>0</v>
      </c>
      <c r="DG65">
        <v>0</v>
      </c>
      <c r="DH65">
        <v>0</v>
      </c>
      <c r="DI65">
        <v>0</v>
      </c>
      <c r="DJ65">
        <v>0</v>
      </c>
      <c r="DK65">
        <v>0</v>
      </c>
      <c r="DL65">
        <v>0</v>
      </c>
      <c r="DM65">
        <v>107</v>
      </c>
      <c r="DN65">
        <v>0</v>
      </c>
      <c r="DO65">
        <v>0</v>
      </c>
      <c r="DP65">
        <v>0</v>
      </c>
      <c r="DQ65">
        <v>0</v>
      </c>
      <c r="DR65">
        <v>0</v>
      </c>
      <c r="DS65">
        <v>0</v>
      </c>
      <c r="DT65">
        <v>0</v>
      </c>
      <c r="DU65">
        <v>0</v>
      </c>
      <c r="DV65">
        <v>0</v>
      </c>
      <c r="DW65">
        <v>0</v>
      </c>
      <c r="DX65">
        <v>0</v>
      </c>
      <c r="DY65">
        <v>0</v>
      </c>
      <c r="DZ65">
        <v>0</v>
      </c>
      <c r="EA65">
        <v>0</v>
      </c>
      <c r="EB65">
        <v>63</v>
      </c>
      <c r="EC65">
        <v>0</v>
      </c>
      <c r="ED65">
        <v>4</v>
      </c>
      <c r="EE65">
        <v>66</v>
      </c>
      <c r="EF65">
        <v>0</v>
      </c>
      <c r="EG65">
        <v>1</v>
      </c>
      <c r="EH65">
        <v>0</v>
      </c>
      <c r="EI65">
        <v>0</v>
      </c>
      <c r="EJ65">
        <v>0</v>
      </c>
      <c r="EK65">
        <v>0</v>
      </c>
      <c r="EL65">
        <v>0</v>
      </c>
      <c r="EM65">
        <v>0</v>
      </c>
      <c r="EN65">
        <v>0</v>
      </c>
      <c r="EO65">
        <v>0</v>
      </c>
      <c r="EP65">
        <v>137</v>
      </c>
    </row>
    <row r="66" spans="2:146" x14ac:dyDescent="0.2">
      <c r="B66" t="s">
        <v>566</v>
      </c>
      <c r="C66">
        <v>2</v>
      </c>
      <c r="D66" t="s">
        <v>566</v>
      </c>
      <c r="E66" t="s">
        <v>198</v>
      </c>
      <c r="F66">
        <v>1</v>
      </c>
      <c r="G66" t="s">
        <v>286</v>
      </c>
      <c r="H66">
        <v>1</v>
      </c>
      <c r="I66">
        <v>1</v>
      </c>
      <c r="J66">
        <v>16</v>
      </c>
      <c r="K66">
        <v>3</v>
      </c>
      <c r="L66">
        <v>0</v>
      </c>
      <c r="M66">
        <v>17</v>
      </c>
      <c r="N66">
        <v>0</v>
      </c>
      <c r="O66">
        <v>313</v>
      </c>
      <c r="P66">
        <v>0</v>
      </c>
      <c r="Q66">
        <v>88</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156</v>
      </c>
      <c r="AP66">
        <v>0</v>
      </c>
      <c r="AQ66">
        <v>0</v>
      </c>
      <c r="AR66">
        <v>0</v>
      </c>
      <c r="AS66">
        <v>0</v>
      </c>
      <c r="AT66">
        <v>0</v>
      </c>
      <c r="AU66">
        <v>0</v>
      </c>
      <c r="AV66">
        <v>0</v>
      </c>
      <c r="AW66">
        <v>0</v>
      </c>
      <c r="AX66">
        <v>0</v>
      </c>
      <c r="AY66">
        <v>0</v>
      </c>
      <c r="AZ66">
        <v>371</v>
      </c>
      <c r="BA66">
        <v>0</v>
      </c>
      <c r="BB66">
        <v>11</v>
      </c>
      <c r="BC66">
        <v>4</v>
      </c>
      <c r="BD66">
        <v>0</v>
      </c>
      <c r="BE66">
        <v>0</v>
      </c>
      <c r="BF66">
        <v>52</v>
      </c>
      <c r="BG66">
        <v>0</v>
      </c>
      <c r="BH66">
        <v>0</v>
      </c>
      <c r="BI66">
        <v>0</v>
      </c>
      <c r="BJ66">
        <v>0</v>
      </c>
      <c r="BK66">
        <v>0</v>
      </c>
      <c r="BL66">
        <v>1</v>
      </c>
      <c r="BM66">
        <v>0</v>
      </c>
      <c r="BN66">
        <v>0</v>
      </c>
      <c r="BO66">
        <v>0</v>
      </c>
      <c r="BP66">
        <v>0</v>
      </c>
      <c r="BQ66">
        <v>0</v>
      </c>
      <c r="BR66">
        <v>0</v>
      </c>
      <c r="BS66">
        <v>21</v>
      </c>
      <c r="BT66">
        <v>700</v>
      </c>
      <c r="BU66">
        <v>0</v>
      </c>
      <c r="BV66">
        <v>26</v>
      </c>
      <c r="BW66">
        <v>0</v>
      </c>
      <c r="BX66">
        <v>0</v>
      </c>
      <c r="BY66">
        <v>47</v>
      </c>
      <c r="BZ66">
        <v>0</v>
      </c>
      <c r="CA66">
        <v>0</v>
      </c>
      <c r="CB66">
        <v>0</v>
      </c>
      <c r="CC66">
        <v>0</v>
      </c>
      <c r="CD66">
        <v>0</v>
      </c>
      <c r="CE66">
        <v>0</v>
      </c>
      <c r="CF66">
        <v>0</v>
      </c>
      <c r="CG66">
        <v>0</v>
      </c>
      <c r="CH66">
        <v>0</v>
      </c>
      <c r="CI66">
        <v>0</v>
      </c>
      <c r="CJ66">
        <v>226</v>
      </c>
      <c r="CK66">
        <v>0</v>
      </c>
      <c r="CL66">
        <v>50</v>
      </c>
      <c r="CM66">
        <v>0</v>
      </c>
      <c r="CN66">
        <v>0</v>
      </c>
      <c r="CO66">
        <v>0</v>
      </c>
      <c r="CP66">
        <v>0</v>
      </c>
      <c r="CQ66">
        <v>0</v>
      </c>
      <c r="CR66">
        <v>433</v>
      </c>
      <c r="CS66">
        <v>2</v>
      </c>
      <c r="CT66">
        <v>0</v>
      </c>
      <c r="CU66">
        <v>7</v>
      </c>
      <c r="CV66">
        <v>0</v>
      </c>
      <c r="CW66">
        <v>0</v>
      </c>
      <c r="CX66">
        <v>10</v>
      </c>
      <c r="CY66">
        <v>0</v>
      </c>
      <c r="CZ66">
        <v>0</v>
      </c>
      <c r="DA66">
        <v>0</v>
      </c>
      <c r="DB66">
        <v>0</v>
      </c>
      <c r="DC66">
        <v>0</v>
      </c>
      <c r="DD66">
        <v>0</v>
      </c>
      <c r="DE66">
        <v>3</v>
      </c>
      <c r="DF66">
        <v>0</v>
      </c>
      <c r="DG66">
        <v>0</v>
      </c>
      <c r="DH66">
        <v>2</v>
      </c>
      <c r="DI66">
        <v>168</v>
      </c>
      <c r="DJ66">
        <v>0</v>
      </c>
      <c r="DK66">
        <v>0</v>
      </c>
      <c r="DL66">
        <v>0</v>
      </c>
      <c r="DM66">
        <v>0</v>
      </c>
      <c r="DN66">
        <v>0</v>
      </c>
      <c r="DO66">
        <v>2</v>
      </c>
      <c r="DP66">
        <v>6</v>
      </c>
      <c r="DQ66">
        <v>0</v>
      </c>
      <c r="DR66">
        <v>156</v>
      </c>
      <c r="DS66">
        <v>0</v>
      </c>
      <c r="DT66">
        <v>0</v>
      </c>
      <c r="DU66">
        <v>0</v>
      </c>
      <c r="DV66">
        <v>0</v>
      </c>
      <c r="DW66">
        <v>0</v>
      </c>
      <c r="DX66">
        <v>0</v>
      </c>
      <c r="DY66">
        <v>417</v>
      </c>
      <c r="DZ66">
        <v>0</v>
      </c>
      <c r="EA66">
        <v>0</v>
      </c>
      <c r="EB66">
        <v>0</v>
      </c>
      <c r="EC66">
        <v>20</v>
      </c>
      <c r="ED66">
        <v>0</v>
      </c>
      <c r="EE66">
        <v>14</v>
      </c>
      <c r="EF66">
        <v>100</v>
      </c>
      <c r="EG66">
        <v>10</v>
      </c>
      <c r="EH66">
        <v>0</v>
      </c>
      <c r="EI66">
        <v>0</v>
      </c>
      <c r="EJ66">
        <v>0</v>
      </c>
      <c r="EK66">
        <v>0</v>
      </c>
      <c r="EL66">
        <v>0</v>
      </c>
      <c r="EM66">
        <v>0</v>
      </c>
      <c r="EN66">
        <v>31</v>
      </c>
      <c r="EO66">
        <v>0</v>
      </c>
      <c r="EP66">
        <v>7</v>
      </c>
    </row>
    <row r="67" spans="2:146" x14ac:dyDescent="0.2">
      <c r="B67" t="s">
        <v>567</v>
      </c>
      <c r="C67">
        <v>2</v>
      </c>
      <c r="D67" t="s">
        <v>567</v>
      </c>
      <c r="E67" t="s">
        <v>288</v>
      </c>
      <c r="F67">
        <v>2</v>
      </c>
      <c r="G67" t="s">
        <v>286</v>
      </c>
      <c r="H67">
        <v>1</v>
      </c>
      <c r="I67">
        <v>2</v>
      </c>
      <c r="J67">
        <v>17</v>
      </c>
      <c r="K67">
        <v>3</v>
      </c>
      <c r="L67">
        <v>0</v>
      </c>
      <c r="M67">
        <v>0</v>
      </c>
      <c r="N67">
        <v>0</v>
      </c>
      <c r="O67">
        <v>118</v>
      </c>
      <c r="P67">
        <v>0</v>
      </c>
      <c r="Q67">
        <v>0</v>
      </c>
      <c r="R67">
        <v>1</v>
      </c>
      <c r="S67">
        <v>0</v>
      </c>
      <c r="T67">
        <v>328</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4</v>
      </c>
      <c r="BA67">
        <v>0</v>
      </c>
      <c r="BB67">
        <v>145</v>
      </c>
      <c r="BC67">
        <v>0</v>
      </c>
      <c r="BD67">
        <v>0</v>
      </c>
      <c r="BE67">
        <v>0</v>
      </c>
      <c r="BF67">
        <v>0</v>
      </c>
      <c r="BG67">
        <v>0</v>
      </c>
      <c r="BH67">
        <v>0</v>
      </c>
      <c r="BI67">
        <v>0</v>
      </c>
      <c r="BJ67">
        <v>0</v>
      </c>
      <c r="BK67">
        <v>0</v>
      </c>
      <c r="BL67">
        <v>0</v>
      </c>
      <c r="BM67">
        <v>0</v>
      </c>
      <c r="BN67">
        <v>0</v>
      </c>
      <c r="BO67">
        <v>0</v>
      </c>
      <c r="BP67">
        <v>0</v>
      </c>
      <c r="BQ67">
        <v>0</v>
      </c>
      <c r="BR67">
        <v>0</v>
      </c>
      <c r="BS67">
        <v>27</v>
      </c>
      <c r="BT67">
        <v>0</v>
      </c>
      <c r="BU67">
        <v>0</v>
      </c>
      <c r="BV67">
        <v>3</v>
      </c>
      <c r="BW67">
        <v>0</v>
      </c>
      <c r="BX67">
        <v>0</v>
      </c>
      <c r="BY67">
        <v>0</v>
      </c>
      <c r="BZ67">
        <v>0</v>
      </c>
      <c r="CA67">
        <v>0</v>
      </c>
      <c r="CB67">
        <v>0</v>
      </c>
      <c r="CC67">
        <v>0</v>
      </c>
      <c r="CD67">
        <v>0</v>
      </c>
      <c r="CE67">
        <v>0</v>
      </c>
      <c r="CF67">
        <v>0</v>
      </c>
      <c r="CG67">
        <v>0</v>
      </c>
      <c r="CH67">
        <v>0</v>
      </c>
      <c r="CI67">
        <v>0</v>
      </c>
      <c r="CJ67">
        <v>0</v>
      </c>
      <c r="CK67">
        <v>0</v>
      </c>
      <c r="CL67">
        <v>311</v>
      </c>
      <c r="CM67">
        <v>0</v>
      </c>
      <c r="CN67">
        <v>0</v>
      </c>
      <c r="CO67">
        <v>0</v>
      </c>
      <c r="CP67">
        <v>0</v>
      </c>
      <c r="CQ67">
        <v>44</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212</v>
      </c>
      <c r="EC67">
        <v>0</v>
      </c>
      <c r="ED67">
        <v>0</v>
      </c>
      <c r="EE67">
        <v>11</v>
      </c>
      <c r="EF67">
        <v>0</v>
      </c>
      <c r="EG67">
        <v>2</v>
      </c>
      <c r="EH67">
        <v>0</v>
      </c>
      <c r="EI67">
        <v>0</v>
      </c>
      <c r="EJ67">
        <v>0</v>
      </c>
      <c r="EK67">
        <v>0</v>
      </c>
      <c r="EL67">
        <v>0</v>
      </c>
      <c r="EM67">
        <v>0</v>
      </c>
      <c r="EN67">
        <v>0</v>
      </c>
      <c r="EO67">
        <v>0</v>
      </c>
      <c r="EP67">
        <v>76</v>
      </c>
    </row>
    <row r="68" spans="2:146" x14ac:dyDescent="0.2">
      <c r="B68" t="s">
        <v>473</v>
      </c>
      <c r="C68">
        <v>2</v>
      </c>
      <c r="D68" t="s">
        <v>473</v>
      </c>
      <c r="E68" t="s">
        <v>198</v>
      </c>
      <c r="F68">
        <v>1</v>
      </c>
      <c r="G68" t="s">
        <v>289</v>
      </c>
      <c r="H68">
        <v>2</v>
      </c>
      <c r="I68">
        <v>3</v>
      </c>
      <c r="J68">
        <v>1</v>
      </c>
      <c r="K68">
        <v>7</v>
      </c>
      <c r="L68">
        <v>0</v>
      </c>
      <c r="M68">
        <v>0</v>
      </c>
      <c r="N68">
        <v>0</v>
      </c>
      <c r="O68">
        <v>0</v>
      </c>
      <c r="P68">
        <v>173</v>
      </c>
      <c r="Q68">
        <v>117</v>
      </c>
      <c r="R68">
        <v>0</v>
      </c>
      <c r="S68">
        <v>0</v>
      </c>
      <c r="T68">
        <v>0</v>
      </c>
      <c r="U68">
        <v>150</v>
      </c>
      <c r="V68">
        <v>0</v>
      </c>
      <c r="W68">
        <v>45</v>
      </c>
      <c r="X68">
        <v>0</v>
      </c>
      <c r="Y68">
        <v>0</v>
      </c>
      <c r="Z68">
        <v>0</v>
      </c>
      <c r="AA68">
        <v>0</v>
      </c>
      <c r="AB68">
        <v>0</v>
      </c>
      <c r="AC68">
        <v>0</v>
      </c>
      <c r="AD68">
        <v>0</v>
      </c>
      <c r="AE68">
        <v>0</v>
      </c>
      <c r="AF68">
        <v>0</v>
      </c>
      <c r="AG68">
        <v>0</v>
      </c>
      <c r="AH68">
        <v>0</v>
      </c>
      <c r="AI68">
        <v>0</v>
      </c>
      <c r="AJ68">
        <v>7</v>
      </c>
      <c r="AK68">
        <v>0</v>
      </c>
      <c r="AL68">
        <v>0</v>
      </c>
      <c r="AM68">
        <v>0</v>
      </c>
      <c r="AN68">
        <v>0</v>
      </c>
      <c r="AO68">
        <v>0</v>
      </c>
      <c r="AP68">
        <v>0</v>
      </c>
      <c r="AQ68">
        <v>0</v>
      </c>
      <c r="AR68">
        <v>0</v>
      </c>
      <c r="AS68">
        <v>0</v>
      </c>
      <c r="AT68">
        <v>0</v>
      </c>
      <c r="AU68">
        <v>0</v>
      </c>
      <c r="AV68">
        <v>0</v>
      </c>
      <c r="AW68">
        <v>0</v>
      </c>
      <c r="AX68">
        <v>0</v>
      </c>
      <c r="AY68">
        <v>0</v>
      </c>
      <c r="AZ68">
        <v>0</v>
      </c>
      <c r="BA68">
        <v>0</v>
      </c>
      <c r="BB68">
        <v>216</v>
      </c>
      <c r="BC68">
        <v>0</v>
      </c>
      <c r="BD68">
        <v>14</v>
      </c>
      <c r="BE68">
        <v>0</v>
      </c>
      <c r="BF68">
        <v>5</v>
      </c>
      <c r="BG68">
        <v>0</v>
      </c>
      <c r="BH68">
        <v>0</v>
      </c>
      <c r="BI68">
        <v>0</v>
      </c>
      <c r="BJ68">
        <v>0</v>
      </c>
      <c r="BK68">
        <v>0</v>
      </c>
      <c r="BL68">
        <v>0</v>
      </c>
      <c r="BM68">
        <v>0</v>
      </c>
      <c r="BN68">
        <v>0</v>
      </c>
      <c r="BO68">
        <v>0</v>
      </c>
      <c r="BP68">
        <v>0</v>
      </c>
      <c r="BQ68">
        <v>0</v>
      </c>
      <c r="BR68">
        <v>0</v>
      </c>
      <c r="BS68">
        <v>0</v>
      </c>
      <c r="BT68">
        <v>50</v>
      </c>
      <c r="BU68">
        <v>0</v>
      </c>
      <c r="BV68">
        <v>3</v>
      </c>
      <c r="BW68">
        <v>0</v>
      </c>
      <c r="BX68">
        <v>0</v>
      </c>
      <c r="BY68">
        <v>17</v>
      </c>
      <c r="BZ68">
        <v>0</v>
      </c>
      <c r="CA68">
        <v>0</v>
      </c>
      <c r="CB68">
        <v>0</v>
      </c>
      <c r="CC68">
        <v>0</v>
      </c>
      <c r="CD68">
        <v>0</v>
      </c>
      <c r="CE68">
        <v>0</v>
      </c>
      <c r="CF68">
        <v>0</v>
      </c>
      <c r="CG68">
        <v>0</v>
      </c>
      <c r="CH68">
        <v>0</v>
      </c>
      <c r="CI68">
        <v>0</v>
      </c>
      <c r="CJ68">
        <v>12</v>
      </c>
      <c r="CK68">
        <v>0</v>
      </c>
      <c r="CL68">
        <v>0</v>
      </c>
      <c r="CM68">
        <v>0</v>
      </c>
      <c r="CN68">
        <v>16</v>
      </c>
      <c r="CO68">
        <v>0</v>
      </c>
      <c r="CP68">
        <v>0</v>
      </c>
      <c r="CQ68">
        <v>145</v>
      </c>
      <c r="CR68">
        <v>0</v>
      </c>
      <c r="CS68">
        <v>0</v>
      </c>
      <c r="CT68">
        <v>0</v>
      </c>
      <c r="CU68">
        <v>0</v>
      </c>
      <c r="CV68">
        <v>0</v>
      </c>
      <c r="CW68">
        <v>0</v>
      </c>
      <c r="CX68">
        <v>6</v>
      </c>
      <c r="CY68">
        <v>0</v>
      </c>
      <c r="CZ68">
        <v>0</v>
      </c>
      <c r="DA68">
        <v>0</v>
      </c>
      <c r="DB68">
        <v>26</v>
      </c>
      <c r="DC68">
        <v>0</v>
      </c>
      <c r="DD68">
        <v>0</v>
      </c>
      <c r="DE68">
        <v>0</v>
      </c>
      <c r="DF68">
        <v>0</v>
      </c>
      <c r="DG68">
        <v>0</v>
      </c>
      <c r="DH68">
        <v>0</v>
      </c>
      <c r="DI68">
        <v>0</v>
      </c>
      <c r="DJ68">
        <v>2</v>
      </c>
      <c r="DK68">
        <v>0</v>
      </c>
      <c r="DL68">
        <v>0</v>
      </c>
      <c r="DM68">
        <v>0</v>
      </c>
      <c r="DN68">
        <v>0</v>
      </c>
      <c r="DO68">
        <v>0</v>
      </c>
      <c r="DP68">
        <v>0</v>
      </c>
      <c r="DQ68">
        <v>0</v>
      </c>
      <c r="DR68">
        <v>34</v>
      </c>
      <c r="DS68">
        <v>0</v>
      </c>
      <c r="DT68">
        <v>0</v>
      </c>
      <c r="DU68">
        <v>0</v>
      </c>
      <c r="DV68">
        <v>0</v>
      </c>
      <c r="DW68">
        <v>0</v>
      </c>
      <c r="DX68">
        <v>0</v>
      </c>
      <c r="DY68">
        <v>0</v>
      </c>
      <c r="DZ68">
        <v>0</v>
      </c>
      <c r="EA68">
        <v>0</v>
      </c>
      <c r="EB68">
        <v>0</v>
      </c>
      <c r="EC68">
        <v>22</v>
      </c>
      <c r="ED68">
        <v>0</v>
      </c>
      <c r="EE68">
        <v>93</v>
      </c>
      <c r="EF68">
        <v>0</v>
      </c>
      <c r="EG68">
        <v>0</v>
      </c>
      <c r="EH68">
        <v>0</v>
      </c>
      <c r="EI68">
        <v>0</v>
      </c>
      <c r="EJ68">
        <v>0</v>
      </c>
      <c r="EK68">
        <v>420</v>
      </c>
      <c r="EL68">
        <v>0</v>
      </c>
      <c r="EM68">
        <v>1</v>
      </c>
      <c r="EN68">
        <v>0</v>
      </c>
      <c r="EO68">
        <v>0</v>
      </c>
      <c r="EP68">
        <v>7</v>
      </c>
    </row>
    <row r="69" spans="2:146" x14ac:dyDescent="0.2">
      <c r="B69" t="s">
        <v>476</v>
      </c>
      <c r="C69">
        <v>2</v>
      </c>
      <c r="D69" t="s">
        <v>476</v>
      </c>
      <c r="E69" t="s">
        <v>288</v>
      </c>
      <c r="F69">
        <v>2</v>
      </c>
      <c r="G69" t="s">
        <v>289</v>
      </c>
      <c r="H69">
        <v>2</v>
      </c>
      <c r="I69">
        <v>1</v>
      </c>
      <c r="J69">
        <v>2</v>
      </c>
      <c r="K69">
        <v>7</v>
      </c>
      <c r="L69">
        <v>0</v>
      </c>
      <c r="M69">
        <v>0</v>
      </c>
      <c r="N69">
        <v>2</v>
      </c>
      <c r="O69">
        <v>0</v>
      </c>
      <c r="P69">
        <v>2</v>
      </c>
      <c r="Q69">
        <v>13</v>
      </c>
      <c r="R69">
        <v>0</v>
      </c>
      <c r="S69">
        <v>0</v>
      </c>
      <c r="T69">
        <v>4</v>
      </c>
      <c r="U69">
        <v>0</v>
      </c>
      <c r="V69">
        <v>0</v>
      </c>
      <c r="W69">
        <v>42</v>
      </c>
      <c r="X69">
        <v>0</v>
      </c>
      <c r="Y69">
        <v>0</v>
      </c>
      <c r="Z69">
        <v>0</v>
      </c>
      <c r="AA69">
        <v>8</v>
      </c>
      <c r="AB69">
        <v>0</v>
      </c>
      <c r="AC69">
        <v>0</v>
      </c>
      <c r="AD69">
        <v>0</v>
      </c>
      <c r="AE69">
        <v>0</v>
      </c>
      <c r="AF69">
        <v>0</v>
      </c>
      <c r="AG69">
        <v>0</v>
      </c>
      <c r="AH69">
        <v>2</v>
      </c>
      <c r="AI69">
        <v>0</v>
      </c>
      <c r="AJ69">
        <v>0</v>
      </c>
      <c r="AK69">
        <v>0</v>
      </c>
      <c r="AL69">
        <v>0</v>
      </c>
      <c r="AM69">
        <v>0</v>
      </c>
      <c r="AN69">
        <v>0</v>
      </c>
      <c r="AO69">
        <v>0</v>
      </c>
      <c r="AP69">
        <v>0</v>
      </c>
      <c r="AQ69">
        <v>0</v>
      </c>
      <c r="AR69">
        <v>0</v>
      </c>
      <c r="AS69">
        <v>0</v>
      </c>
      <c r="AT69">
        <v>0</v>
      </c>
      <c r="AU69">
        <v>0</v>
      </c>
      <c r="AV69">
        <v>0</v>
      </c>
      <c r="AW69">
        <v>0</v>
      </c>
      <c r="AX69">
        <v>0</v>
      </c>
      <c r="AY69">
        <v>0</v>
      </c>
      <c r="AZ69">
        <v>0</v>
      </c>
      <c r="BA69">
        <v>0</v>
      </c>
      <c r="BB69">
        <v>86</v>
      </c>
      <c r="BC69">
        <v>0</v>
      </c>
      <c r="BD69">
        <v>0</v>
      </c>
      <c r="BE69">
        <v>0</v>
      </c>
      <c r="BF69">
        <v>0</v>
      </c>
      <c r="BG69">
        <v>1</v>
      </c>
      <c r="BH69">
        <v>25</v>
      </c>
      <c r="BI69">
        <v>0</v>
      </c>
      <c r="BJ69">
        <v>0</v>
      </c>
      <c r="BK69">
        <v>1</v>
      </c>
      <c r="BL69">
        <v>6</v>
      </c>
      <c r="BM69">
        <v>0</v>
      </c>
      <c r="BN69">
        <v>0</v>
      </c>
      <c r="BO69">
        <v>10</v>
      </c>
      <c r="BP69">
        <v>0</v>
      </c>
      <c r="BQ69">
        <v>0</v>
      </c>
      <c r="BR69">
        <v>0</v>
      </c>
      <c r="BS69">
        <v>0</v>
      </c>
      <c r="BT69">
        <v>109</v>
      </c>
      <c r="BU69">
        <v>0</v>
      </c>
      <c r="BV69">
        <v>173</v>
      </c>
      <c r="BW69">
        <v>0</v>
      </c>
      <c r="BX69">
        <v>0</v>
      </c>
      <c r="BY69">
        <v>0</v>
      </c>
      <c r="BZ69">
        <v>12</v>
      </c>
      <c r="CA69">
        <v>0</v>
      </c>
      <c r="CB69">
        <v>0</v>
      </c>
      <c r="CC69">
        <v>3</v>
      </c>
      <c r="CD69">
        <v>0</v>
      </c>
      <c r="CE69">
        <v>8</v>
      </c>
      <c r="CF69">
        <v>0</v>
      </c>
      <c r="CG69">
        <v>0</v>
      </c>
      <c r="CH69">
        <v>1</v>
      </c>
      <c r="CI69">
        <v>0</v>
      </c>
      <c r="CJ69">
        <v>0</v>
      </c>
      <c r="CK69">
        <v>0</v>
      </c>
      <c r="CL69">
        <v>3</v>
      </c>
      <c r="CM69">
        <v>0</v>
      </c>
      <c r="CN69">
        <v>1</v>
      </c>
      <c r="CO69">
        <v>1</v>
      </c>
      <c r="CP69">
        <v>0</v>
      </c>
      <c r="CQ69">
        <v>0</v>
      </c>
      <c r="CR69">
        <v>0</v>
      </c>
      <c r="CS69">
        <v>0</v>
      </c>
      <c r="CT69">
        <v>1</v>
      </c>
      <c r="CU69">
        <v>0</v>
      </c>
      <c r="CV69">
        <v>19</v>
      </c>
      <c r="CW69">
        <v>0</v>
      </c>
      <c r="CX69">
        <v>2</v>
      </c>
      <c r="CY69">
        <v>0</v>
      </c>
      <c r="CZ69">
        <v>0</v>
      </c>
      <c r="DA69">
        <v>0</v>
      </c>
      <c r="DB69">
        <v>6</v>
      </c>
      <c r="DC69">
        <v>0</v>
      </c>
      <c r="DD69">
        <v>0</v>
      </c>
      <c r="DE69">
        <v>0</v>
      </c>
      <c r="DF69">
        <v>0</v>
      </c>
      <c r="DG69">
        <v>0</v>
      </c>
      <c r="DH69">
        <v>0</v>
      </c>
      <c r="DI69">
        <v>0</v>
      </c>
      <c r="DJ69">
        <v>0</v>
      </c>
      <c r="DK69">
        <v>0</v>
      </c>
      <c r="DL69">
        <v>0</v>
      </c>
      <c r="DM69">
        <v>0</v>
      </c>
      <c r="DN69">
        <v>0</v>
      </c>
      <c r="DO69">
        <v>0</v>
      </c>
      <c r="DP69">
        <v>0</v>
      </c>
      <c r="DQ69">
        <v>0</v>
      </c>
      <c r="DR69">
        <v>0</v>
      </c>
      <c r="DS69">
        <v>0</v>
      </c>
      <c r="DT69">
        <v>0</v>
      </c>
      <c r="DU69">
        <v>0</v>
      </c>
      <c r="DV69">
        <v>0</v>
      </c>
      <c r="DW69">
        <v>0</v>
      </c>
      <c r="DX69">
        <v>0</v>
      </c>
      <c r="DY69">
        <v>0</v>
      </c>
      <c r="DZ69">
        <v>0</v>
      </c>
      <c r="EA69">
        <v>0</v>
      </c>
      <c r="EB69">
        <v>0</v>
      </c>
      <c r="EC69">
        <v>0</v>
      </c>
      <c r="ED69">
        <v>2</v>
      </c>
      <c r="EE69">
        <v>0</v>
      </c>
      <c r="EF69">
        <v>0</v>
      </c>
      <c r="EG69">
        <v>0</v>
      </c>
      <c r="EH69">
        <v>0</v>
      </c>
      <c r="EI69">
        <v>0</v>
      </c>
      <c r="EJ69">
        <v>0</v>
      </c>
      <c r="EK69">
        <v>108</v>
      </c>
      <c r="EL69">
        <v>0</v>
      </c>
      <c r="EM69">
        <v>6</v>
      </c>
      <c r="EN69">
        <v>0</v>
      </c>
      <c r="EO69">
        <v>0</v>
      </c>
      <c r="EP69">
        <v>0</v>
      </c>
    </row>
    <row r="70" spans="2:146" x14ac:dyDescent="0.2">
      <c r="B70" t="s">
        <v>382</v>
      </c>
      <c r="C70">
        <v>2</v>
      </c>
      <c r="D70" t="s">
        <v>382</v>
      </c>
      <c r="E70" t="s">
        <v>198</v>
      </c>
      <c r="F70">
        <v>1</v>
      </c>
      <c r="G70" t="s">
        <v>289</v>
      </c>
      <c r="H70">
        <v>2</v>
      </c>
      <c r="I70">
        <v>5</v>
      </c>
      <c r="J70">
        <v>1</v>
      </c>
      <c r="K70">
        <v>7</v>
      </c>
      <c r="L70">
        <v>0</v>
      </c>
      <c r="M70">
        <v>0</v>
      </c>
      <c r="N70">
        <v>0</v>
      </c>
      <c r="O70">
        <v>0</v>
      </c>
      <c r="P70">
        <v>0</v>
      </c>
      <c r="Q70">
        <v>0</v>
      </c>
      <c r="R70">
        <v>0</v>
      </c>
      <c r="S70">
        <v>0</v>
      </c>
      <c r="T70">
        <v>1</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2</v>
      </c>
      <c r="BL70">
        <v>0</v>
      </c>
      <c r="BM70">
        <v>0</v>
      </c>
      <c r="BN70">
        <v>0</v>
      </c>
      <c r="BO70">
        <v>0</v>
      </c>
      <c r="BP70">
        <v>0</v>
      </c>
      <c r="BQ70">
        <v>0</v>
      </c>
      <c r="BR70">
        <v>0</v>
      </c>
      <c r="BS70">
        <v>1</v>
      </c>
      <c r="BT70">
        <v>0</v>
      </c>
      <c r="BU70">
        <v>0</v>
      </c>
      <c r="BV70">
        <v>1</v>
      </c>
      <c r="BW70">
        <v>5</v>
      </c>
      <c r="BX70">
        <v>0</v>
      </c>
      <c r="BY70">
        <v>0</v>
      </c>
      <c r="BZ70">
        <v>0</v>
      </c>
      <c r="CA70">
        <v>0</v>
      </c>
      <c r="CB70">
        <v>0</v>
      </c>
      <c r="CC70">
        <v>0</v>
      </c>
      <c r="CD70">
        <v>0</v>
      </c>
      <c r="CE70">
        <v>0</v>
      </c>
      <c r="CF70">
        <v>0</v>
      </c>
      <c r="CG70">
        <v>0</v>
      </c>
      <c r="CH70">
        <v>0</v>
      </c>
      <c r="CI70">
        <v>0</v>
      </c>
      <c r="CJ70">
        <v>3</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0</v>
      </c>
      <c r="EP70">
        <v>4</v>
      </c>
    </row>
    <row r="71" spans="2:146" x14ac:dyDescent="0.2">
      <c r="B71" t="s">
        <v>389</v>
      </c>
      <c r="C71">
        <v>2</v>
      </c>
      <c r="D71" t="s">
        <v>389</v>
      </c>
      <c r="E71" t="s">
        <v>288</v>
      </c>
      <c r="F71">
        <v>2</v>
      </c>
      <c r="G71" t="s">
        <v>289</v>
      </c>
      <c r="H71">
        <v>2</v>
      </c>
      <c r="I71">
        <v>1</v>
      </c>
      <c r="J71">
        <v>2</v>
      </c>
      <c r="K71">
        <v>7</v>
      </c>
      <c r="L71">
        <v>0</v>
      </c>
      <c r="M71">
        <v>0</v>
      </c>
      <c r="N71">
        <v>0</v>
      </c>
      <c r="O71">
        <v>1</v>
      </c>
      <c r="P71">
        <v>0</v>
      </c>
      <c r="Q71">
        <v>0</v>
      </c>
      <c r="R71">
        <v>0</v>
      </c>
      <c r="S71">
        <v>0</v>
      </c>
      <c r="T71">
        <v>90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4</v>
      </c>
      <c r="BT71">
        <v>0</v>
      </c>
      <c r="BU71">
        <v>0</v>
      </c>
      <c r="BV71">
        <v>3</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1</v>
      </c>
    </row>
    <row r="72" spans="2:146" x14ac:dyDescent="0.2">
      <c r="B72" t="s">
        <v>490</v>
      </c>
      <c r="C72">
        <v>2</v>
      </c>
      <c r="D72" t="s">
        <v>490</v>
      </c>
      <c r="E72" t="s">
        <v>198</v>
      </c>
      <c r="F72">
        <v>1</v>
      </c>
      <c r="G72" t="s">
        <v>289</v>
      </c>
      <c r="H72">
        <v>2</v>
      </c>
      <c r="I72">
        <v>2</v>
      </c>
      <c r="J72">
        <v>1</v>
      </c>
      <c r="K72">
        <v>7</v>
      </c>
      <c r="L72">
        <v>0</v>
      </c>
      <c r="M72">
        <v>0</v>
      </c>
      <c r="N72">
        <v>0</v>
      </c>
      <c r="O72">
        <v>0</v>
      </c>
      <c r="P72">
        <v>2</v>
      </c>
      <c r="Q72">
        <v>17</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3</v>
      </c>
      <c r="AP72">
        <v>0</v>
      </c>
      <c r="AQ72">
        <v>0</v>
      </c>
      <c r="AR72">
        <v>0</v>
      </c>
      <c r="AS72">
        <v>0</v>
      </c>
      <c r="AT72">
        <v>0</v>
      </c>
      <c r="AU72">
        <v>0</v>
      </c>
      <c r="AV72">
        <v>0</v>
      </c>
      <c r="AW72">
        <v>0</v>
      </c>
      <c r="AX72">
        <v>0</v>
      </c>
      <c r="AY72">
        <v>0</v>
      </c>
      <c r="AZ72">
        <v>0</v>
      </c>
      <c r="BA72">
        <v>0</v>
      </c>
      <c r="BB72">
        <v>44</v>
      </c>
      <c r="BC72">
        <v>0</v>
      </c>
      <c r="BD72">
        <v>0</v>
      </c>
      <c r="BE72">
        <v>0</v>
      </c>
      <c r="BF72">
        <v>0</v>
      </c>
      <c r="BG72">
        <v>0</v>
      </c>
      <c r="BH72">
        <v>0</v>
      </c>
      <c r="BI72">
        <v>0</v>
      </c>
      <c r="BJ72">
        <v>0</v>
      </c>
      <c r="BK72">
        <v>0</v>
      </c>
      <c r="BL72">
        <v>0</v>
      </c>
      <c r="BM72">
        <v>0</v>
      </c>
      <c r="BN72">
        <v>0</v>
      </c>
      <c r="BO72">
        <v>0</v>
      </c>
      <c r="BP72">
        <v>0</v>
      </c>
      <c r="BQ72">
        <v>0</v>
      </c>
      <c r="BR72">
        <v>0</v>
      </c>
      <c r="BS72">
        <v>22</v>
      </c>
      <c r="BT72">
        <v>0</v>
      </c>
      <c r="BU72">
        <v>0</v>
      </c>
      <c r="BV72">
        <v>8</v>
      </c>
      <c r="BW72">
        <v>0</v>
      </c>
      <c r="BX72">
        <v>0</v>
      </c>
      <c r="BY72">
        <v>0</v>
      </c>
      <c r="BZ72">
        <v>0</v>
      </c>
      <c r="CA72">
        <v>0</v>
      </c>
      <c r="CB72">
        <v>1</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1</v>
      </c>
      <c r="CZ72">
        <v>0</v>
      </c>
      <c r="DA72">
        <v>0</v>
      </c>
      <c r="DB72">
        <v>0</v>
      </c>
      <c r="DC72">
        <v>0</v>
      </c>
      <c r="DD72">
        <v>0</v>
      </c>
      <c r="DE72">
        <v>0</v>
      </c>
      <c r="DF72">
        <v>0</v>
      </c>
      <c r="DG72">
        <v>0</v>
      </c>
      <c r="DH72">
        <v>0</v>
      </c>
      <c r="DI72">
        <v>0</v>
      </c>
      <c r="DJ72">
        <v>0</v>
      </c>
      <c r="DK72">
        <v>0</v>
      </c>
      <c r="DL72">
        <v>0</v>
      </c>
      <c r="DM72">
        <v>0</v>
      </c>
      <c r="DN72">
        <v>0</v>
      </c>
      <c r="DO72">
        <v>0</v>
      </c>
      <c r="DP72">
        <v>0</v>
      </c>
      <c r="DQ72">
        <v>0</v>
      </c>
      <c r="DR72">
        <v>0</v>
      </c>
      <c r="DS72">
        <v>0</v>
      </c>
      <c r="DT72">
        <v>0</v>
      </c>
      <c r="DU72">
        <v>0</v>
      </c>
      <c r="DV72">
        <v>0</v>
      </c>
      <c r="DW72">
        <v>0</v>
      </c>
      <c r="DX72">
        <v>0</v>
      </c>
      <c r="DY72">
        <v>0</v>
      </c>
      <c r="DZ72">
        <v>0</v>
      </c>
      <c r="EA72">
        <v>0</v>
      </c>
      <c r="EB72">
        <v>0</v>
      </c>
      <c r="EC72">
        <v>0</v>
      </c>
      <c r="ED72">
        <v>0</v>
      </c>
      <c r="EE72">
        <v>0</v>
      </c>
      <c r="EF72">
        <v>0</v>
      </c>
      <c r="EG72">
        <v>0</v>
      </c>
      <c r="EH72">
        <v>0</v>
      </c>
      <c r="EI72">
        <v>2</v>
      </c>
      <c r="EJ72">
        <v>0</v>
      </c>
      <c r="EK72">
        <v>0</v>
      </c>
      <c r="EL72">
        <v>0</v>
      </c>
      <c r="EM72">
        <v>0</v>
      </c>
      <c r="EN72">
        <v>0</v>
      </c>
      <c r="EO72">
        <v>0</v>
      </c>
      <c r="EP72">
        <v>0</v>
      </c>
    </row>
    <row r="73" spans="2:146" x14ac:dyDescent="0.2">
      <c r="B73" t="s">
        <v>491</v>
      </c>
      <c r="C73">
        <v>2</v>
      </c>
      <c r="D73" t="s">
        <v>491</v>
      </c>
      <c r="E73" t="s">
        <v>288</v>
      </c>
      <c r="F73">
        <v>2</v>
      </c>
      <c r="G73" t="s">
        <v>289</v>
      </c>
      <c r="H73">
        <v>2</v>
      </c>
      <c r="I73">
        <v>3</v>
      </c>
      <c r="J73">
        <v>2</v>
      </c>
      <c r="K73">
        <v>7</v>
      </c>
      <c r="L73">
        <v>0</v>
      </c>
      <c r="M73">
        <v>0</v>
      </c>
      <c r="N73">
        <v>0</v>
      </c>
      <c r="O73">
        <v>0</v>
      </c>
      <c r="P73">
        <v>2</v>
      </c>
      <c r="Q73">
        <v>4</v>
      </c>
      <c r="R73">
        <v>0</v>
      </c>
      <c r="S73">
        <v>0</v>
      </c>
      <c r="T73">
        <v>0</v>
      </c>
      <c r="U73">
        <v>0</v>
      </c>
      <c r="V73">
        <v>0</v>
      </c>
      <c r="W73">
        <v>0</v>
      </c>
      <c r="X73">
        <v>0</v>
      </c>
      <c r="Y73">
        <v>0</v>
      </c>
      <c r="Z73">
        <v>1</v>
      </c>
      <c r="AA73">
        <v>0</v>
      </c>
      <c r="AB73">
        <v>3</v>
      </c>
      <c r="AC73">
        <v>1</v>
      </c>
      <c r="AD73">
        <v>0</v>
      </c>
      <c r="AE73">
        <v>0</v>
      </c>
      <c r="AF73">
        <v>0</v>
      </c>
      <c r="AG73">
        <v>0</v>
      </c>
      <c r="AH73">
        <v>6</v>
      </c>
      <c r="AI73">
        <v>26</v>
      </c>
      <c r="AJ73">
        <v>0</v>
      </c>
      <c r="AK73">
        <v>0</v>
      </c>
      <c r="AL73">
        <v>0</v>
      </c>
      <c r="AM73">
        <v>0</v>
      </c>
      <c r="AN73">
        <v>0</v>
      </c>
      <c r="AO73">
        <v>0</v>
      </c>
      <c r="AP73">
        <v>0</v>
      </c>
      <c r="AQ73">
        <v>0</v>
      </c>
      <c r="AR73">
        <v>0</v>
      </c>
      <c r="AS73">
        <v>1</v>
      </c>
      <c r="AT73">
        <v>22</v>
      </c>
      <c r="AU73">
        <v>3</v>
      </c>
      <c r="AV73">
        <v>0</v>
      </c>
      <c r="AW73">
        <v>0</v>
      </c>
      <c r="AX73">
        <v>0</v>
      </c>
      <c r="AY73">
        <v>0</v>
      </c>
      <c r="AZ73">
        <v>0</v>
      </c>
      <c r="BA73">
        <v>0</v>
      </c>
      <c r="BB73">
        <v>0</v>
      </c>
      <c r="BC73">
        <v>0</v>
      </c>
      <c r="BD73">
        <v>0</v>
      </c>
      <c r="BE73">
        <v>0</v>
      </c>
      <c r="BF73">
        <v>0</v>
      </c>
      <c r="BG73">
        <v>0</v>
      </c>
      <c r="BH73">
        <v>0</v>
      </c>
      <c r="BI73">
        <v>1</v>
      </c>
      <c r="BJ73">
        <v>0</v>
      </c>
      <c r="BK73">
        <v>2</v>
      </c>
      <c r="BL73">
        <v>1</v>
      </c>
      <c r="BM73">
        <v>0</v>
      </c>
      <c r="BN73">
        <v>16</v>
      </c>
      <c r="BO73">
        <v>0</v>
      </c>
      <c r="BP73">
        <v>0</v>
      </c>
      <c r="BQ73">
        <v>0</v>
      </c>
      <c r="BR73">
        <v>20</v>
      </c>
      <c r="BS73">
        <v>0</v>
      </c>
      <c r="BT73">
        <v>0</v>
      </c>
      <c r="BU73">
        <v>0</v>
      </c>
      <c r="BV73">
        <v>16</v>
      </c>
      <c r="BW73">
        <v>0</v>
      </c>
      <c r="BX73">
        <v>0</v>
      </c>
      <c r="BY73">
        <v>0</v>
      </c>
      <c r="BZ73">
        <v>90</v>
      </c>
      <c r="CA73">
        <v>1</v>
      </c>
      <c r="CB73">
        <v>22</v>
      </c>
      <c r="CC73">
        <v>0</v>
      </c>
      <c r="CD73">
        <v>0</v>
      </c>
      <c r="CE73">
        <v>1</v>
      </c>
      <c r="CF73">
        <v>4</v>
      </c>
      <c r="CG73">
        <v>6</v>
      </c>
      <c r="CH73">
        <v>46</v>
      </c>
      <c r="CI73">
        <v>3</v>
      </c>
      <c r="CJ73">
        <v>0</v>
      </c>
      <c r="CK73">
        <v>0</v>
      </c>
      <c r="CL73">
        <v>0</v>
      </c>
      <c r="CM73">
        <v>0</v>
      </c>
      <c r="CN73">
        <v>0</v>
      </c>
      <c r="CO73">
        <v>130</v>
      </c>
      <c r="CP73">
        <v>0</v>
      </c>
      <c r="CQ73">
        <v>0</v>
      </c>
      <c r="CR73">
        <v>0</v>
      </c>
      <c r="CS73">
        <v>0</v>
      </c>
      <c r="CT73">
        <v>1</v>
      </c>
      <c r="CU73">
        <v>0</v>
      </c>
      <c r="CV73">
        <v>0</v>
      </c>
      <c r="CW73">
        <v>0</v>
      </c>
      <c r="CX73">
        <v>1</v>
      </c>
      <c r="CY73">
        <v>3</v>
      </c>
      <c r="CZ73">
        <v>0</v>
      </c>
      <c r="DA73">
        <v>0</v>
      </c>
      <c r="DB73">
        <v>0</v>
      </c>
      <c r="DC73">
        <v>0</v>
      </c>
      <c r="DD73">
        <v>12</v>
      </c>
      <c r="DE73">
        <v>0</v>
      </c>
      <c r="DF73">
        <v>0</v>
      </c>
      <c r="DG73">
        <v>0</v>
      </c>
      <c r="DH73">
        <v>0</v>
      </c>
      <c r="DI73">
        <v>0</v>
      </c>
      <c r="DJ73">
        <v>0</v>
      </c>
      <c r="DK73">
        <v>38</v>
      </c>
      <c r="DL73">
        <v>10</v>
      </c>
      <c r="DM73">
        <v>0</v>
      </c>
      <c r="DN73">
        <v>0</v>
      </c>
      <c r="DO73">
        <v>0</v>
      </c>
      <c r="DP73">
        <v>0</v>
      </c>
      <c r="DQ73">
        <v>0</v>
      </c>
      <c r="DR73">
        <v>0</v>
      </c>
      <c r="DS73">
        <v>0</v>
      </c>
      <c r="DT73">
        <v>0</v>
      </c>
      <c r="DU73">
        <v>0</v>
      </c>
      <c r="DV73">
        <v>0</v>
      </c>
      <c r="DW73">
        <v>1</v>
      </c>
      <c r="DX73">
        <v>0</v>
      </c>
      <c r="DY73">
        <v>0</v>
      </c>
      <c r="DZ73">
        <v>1</v>
      </c>
      <c r="EA73">
        <v>0</v>
      </c>
      <c r="EB73">
        <v>0</v>
      </c>
      <c r="EC73">
        <v>0</v>
      </c>
      <c r="ED73">
        <v>0</v>
      </c>
      <c r="EE73">
        <v>0</v>
      </c>
      <c r="EF73">
        <v>0</v>
      </c>
      <c r="EG73">
        <v>0</v>
      </c>
      <c r="EH73">
        <v>0</v>
      </c>
      <c r="EI73">
        <v>0</v>
      </c>
      <c r="EJ73">
        <v>0</v>
      </c>
      <c r="EK73">
        <v>0</v>
      </c>
      <c r="EL73">
        <v>0</v>
      </c>
      <c r="EM73">
        <v>0</v>
      </c>
      <c r="EN73">
        <v>0</v>
      </c>
      <c r="EO73">
        <v>0</v>
      </c>
      <c r="EP73">
        <v>0</v>
      </c>
    </row>
    <row r="74" spans="2:146" x14ac:dyDescent="0.2">
      <c r="B74" t="s">
        <v>363</v>
      </c>
      <c r="C74">
        <v>2</v>
      </c>
      <c r="D74" t="s">
        <v>363</v>
      </c>
      <c r="E74" t="s">
        <v>198</v>
      </c>
      <c r="F74">
        <v>1</v>
      </c>
      <c r="G74" t="s">
        <v>289</v>
      </c>
      <c r="H74">
        <v>2</v>
      </c>
      <c r="I74">
        <v>4</v>
      </c>
      <c r="J74">
        <v>1</v>
      </c>
      <c r="K74">
        <v>7</v>
      </c>
      <c r="L74">
        <v>0</v>
      </c>
      <c r="M74">
        <v>0</v>
      </c>
      <c r="N74">
        <v>0</v>
      </c>
      <c r="O74">
        <v>3</v>
      </c>
      <c r="P74">
        <v>0</v>
      </c>
      <c r="Q74">
        <v>0</v>
      </c>
      <c r="R74">
        <v>0</v>
      </c>
      <c r="S74">
        <v>0</v>
      </c>
      <c r="T74">
        <v>82</v>
      </c>
      <c r="U74">
        <v>0</v>
      </c>
      <c r="V74">
        <v>0</v>
      </c>
      <c r="W74">
        <v>0</v>
      </c>
      <c r="X74">
        <v>0</v>
      </c>
      <c r="Y74">
        <v>0</v>
      </c>
      <c r="Z74">
        <v>0</v>
      </c>
      <c r="AA74">
        <v>4</v>
      </c>
      <c r="AB74">
        <v>0</v>
      </c>
      <c r="AC74">
        <v>0</v>
      </c>
      <c r="AD74">
        <v>0</v>
      </c>
      <c r="AE74">
        <v>0</v>
      </c>
      <c r="AF74">
        <v>0</v>
      </c>
      <c r="AG74">
        <v>0</v>
      </c>
      <c r="AH74">
        <v>3</v>
      </c>
      <c r="AI74">
        <v>0</v>
      </c>
      <c r="AJ74">
        <v>0</v>
      </c>
      <c r="AK74">
        <v>0</v>
      </c>
      <c r="AL74">
        <v>0</v>
      </c>
      <c r="AM74">
        <v>0</v>
      </c>
      <c r="AN74">
        <v>0</v>
      </c>
      <c r="AO74">
        <v>0</v>
      </c>
      <c r="AP74">
        <v>0</v>
      </c>
      <c r="AQ74">
        <v>0</v>
      </c>
      <c r="AR74">
        <v>2</v>
      </c>
      <c r="AS74">
        <v>0</v>
      </c>
      <c r="AT74">
        <v>0</v>
      </c>
      <c r="AU74">
        <v>0</v>
      </c>
      <c r="AV74">
        <v>42</v>
      </c>
      <c r="AW74">
        <v>0</v>
      </c>
      <c r="AX74">
        <v>20</v>
      </c>
      <c r="AY74">
        <v>0</v>
      </c>
      <c r="AZ74">
        <v>0</v>
      </c>
      <c r="BA74">
        <v>0</v>
      </c>
      <c r="BB74">
        <v>14</v>
      </c>
      <c r="BC74">
        <v>0</v>
      </c>
      <c r="BD74">
        <v>0</v>
      </c>
      <c r="BE74">
        <v>0</v>
      </c>
      <c r="BF74">
        <v>0</v>
      </c>
      <c r="BG74">
        <v>1</v>
      </c>
      <c r="BH74">
        <v>1</v>
      </c>
      <c r="BI74">
        <v>0</v>
      </c>
      <c r="BJ74">
        <v>3</v>
      </c>
      <c r="BK74">
        <v>6</v>
      </c>
      <c r="BL74">
        <v>0</v>
      </c>
      <c r="BM74">
        <v>2</v>
      </c>
      <c r="BN74">
        <v>0</v>
      </c>
      <c r="BO74">
        <v>0</v>
      </c>
      <c r="BP74">
        <v>0</v>
      </c>
      <c r="BQ74">
        <v>0</v>
      </c>
      <c r="BR74">
        <v>0</v>
      </c>
      <c r="BS74">
        <v>7</v>
      </c>
      <c r="BT74">
        <v>4</v>
      </c>
      <c r="BU74">
        <v>0</v>
      </c>
      <c r="BV74">
        <v>10</v>
      </c>
      <c r="BW74">
        <v>3</v>
      </c>
      <c r="BX74">
        <v>0</v>
      </c>
      <c r="BY74">
        <v>0</v>
      </c>
      <c r="BZ74">
        <v>0</v>
      </c>
      <c r="CA74">
        <v>0</v>
      </c>
      <c r="CB74">
        <v>0</v>
      </c>
      <c r="CC74">
        <v>15</v>
      </c>
      <c r="CD74">
        <v>0</v>
      </c>
      <c r="CE74">
        <v>4</v>
      </c>
      <c r="CF74">
        <v>0</v>
      </c>
      <c r="CG74">
        <v>3</v>
      </c>
      <c r="CH74">
        <v>0</v>
      </c>
      <c r="CI74">
        <v>0</v>
      </c>
      <c r="CJ74">
        <v>16</v>
      </c>
      <c r="CK74">
        <v>4</v>
      </c>
      <c r="CL74">
        <v>108</v>
      </c>
      <c r="CM74">
        <v>0</v>
      </c>
      <c r="CN74">
        <v>0</v>
      </c>
      <c r="CO74">
        <v>0</v>
      </c>
      <c r="CP74">
        <v>13</v>
      </c>
      <c r="CQ74">
        <v>0</v>
      </c>
      <c r="CR74">
        <v>0</v>
      </c>
      <c r="CS74">
        <v>0</v>
      </c>
      <c r="CT74">
        <v>0</v>
      </c>
      <c r="CU74">
        <v>0</v>
      </c>
      <c r="CV74">
        <v>1</v>
      </c>
      <c r="CW74">
        <v>0</v>
      </c>
      <c r="CX74">
        <v>0</v>
      </c>
      <c r="CY74">
        <v>0</v>
      </c>
      <c r="CZ74">
        <v>0</v>
      </c>
      <c r="DA74">
        <v>0</v>
      </c>
      <c r="DB74">
        <v>0</v>
      </c>
      <c r="DC74">
        <v>0</v>
      </c>
      <c r="DD74">
        <v>0</v>
      </c>
      <c r="DE74">
        <v>1</v>
      </c>
      <c r="DF74">
        <v>0</v>
      </c>
      <c r="DG74">
        <v>0</v>
      </c>
      <c r="DH74">
        <v>0</v>
      </c>
      <c r="DI74">
        <v>0</v>
      </c>
      <c r="DJ74">
        <v>0</v>
      </c>
      <c r="DK74">
        <v>0</v>
      </c>
      <c r="DL74">
        <v>0</v>
      </c>
      <c r="DM74">
        <v>0</v>
      </c>
      <c r="DN74">
        <v>0</v>
      </c>
      <c r="DO74">
        <v>0</v>
      </c>
      <c r="DP74">
        <v>0</v>
      </c>
      <c r="DQ74">
        <v>0</v>
      </c>
      <c r="DR74">
        <v>0</v>
      </c>
      <c r="DS74">
        <v>0</v>
      </c>
      <c r="DT74">
        <v>0</v>
      </c>
      <c r="DU74">
        <v>0</v>
      </c>
      <c r="DV74">
        <v>0</v>
      </c>
      <c r="DW74">
        <v>0</v>
      </c>
      <c r="DX74">
        <v>1</v>
      </c>
      <c r="DY74">
        <v>0</v>
      </c>
      <c r="DZ74">
        <v>0</v>
      </c>
      <c r="EA74">
        <v>0</v>
      </c>
      <c r="EB74">
        <v>0</v>
      </c>
      <c r="EC74">
        <v>0</v>
      </c>
      <c r="ED74">
        <v>11</v>
      </c>
      <c r="EE74">
        <v>1</v>
      </c>
      <c r="EF74">
        <v>0</v>
      </c>
      <c r="EG74">
        <v>0</v>
      </c>
      <c r="EH74">
        <v>0</v>
      </c>
      <c r="EI74">
        <v>0</v>
      </c>
      <c r="EJ74">
        <v>0</v>
      </c>
      <c r="EK74">
        <v>7</v>
      </c>
      <c r="EL74">
        <v>0</v>
      </c>
      <c r="EM74">
        <v>1</v>
      </c>
      <c r="EN74">
        <v>0</v>
      </c>
      <c r="EO74">
        <v>0</v>
      </c>
      <c r="EP74">
        <v>1</v>
      </c>
    </row>
    <row r="75" spans="2:146" x14ac:dyDescent="0.2">
      <c r="B75" t="s">
        <v>368</v>
      </c>
      <c r="C75">
        <v>2</v>
      </c>
      <c r="D75" t="s">
        <v>368</v>
      </c>
      <c r="E75" t="s">
        <v>288</v>
      </c>
      <c r="F75">
        <v>2</v>
      </c>
      <c r="G75" t="s">
        <v>289</v>
      </c>
      <c r="H75">
        <v>2</v>
      </c>
      <c r="I75">
        <v>2</v>
      </c>
      <c r="J75">
        <v>2</v>
      </c>
      <c r="K75">
        <v>7</v>
      </c>
      <c r="L75">
        <v>1</v>
      </c>
      <c r="M75">
        <v>0</v>
      </c>
      <c r="N75">
        <v>0</v>
      </c>
      <c r="O75">
        <v>2</v>
      </c>
      <c r="P75">
        <v>0</v>
      </c>
      <c r="Q75">
        <v>0</v>
      </c>
      <c r="R75">
        <v>0</v>
      </c>
      <c r="S75">
        <v>0</v>
      </c>
      <c r="T75">
        <v>142</v>
      </c>
      <c r="U75">
        <v>0</v>
      </c>
      <c r="V75">
        <v>0</v>
      </c>
      <c r="W75">
        <v>0</v>
      </c>
      <c r="X75">
        <v>0</v>
      </c>
      <c r="Y75">
        <v>0</v>
      </c>
      <c r="Z75">
        <v>0</v>
      </c>
      <c r="AA75">
        <v>0</v>
      </c>
      <c r="AB75">
        <v>0</v>
      </c>
      <c r="AC75">
        <v>0</v>
      </c>
      <c r="AD75">
        <v>0</v>
      </c>
      <c r="AE75">
        <v>0</v>
      </c>
      <c r="AF75">
        <v>0</v>
      </c>
      <c r="AG75">
        <v>1</v>
      </c>
      <c r="AH75">
        <v>0</v>
      </c>
      <c r="AI75">
        <v>0</v>
      </c>
      <c r="AJ75">
        <v>0</v>
      </c>
      <c r="AK75">
        <v>0</v>
      </c>
      <c r="AL75">
        <v>1</v>
      </c>
      <c r="AM75">
        <v>0</v>
      </c>
      <c r="AN75">
        <v>0</v>
      </c>
      <c r="AO75">
        <v>0</v>
      </c>
      <c r="AP75">
        <v>0</v>
      </c>
      <c r="AQ75">
        <v>0</v>
      </c>
      <c r="AR75">
        <v>0</v>
      </c>
      <c r="AS75">
        <v>0</v>
      </c>
      <c r="AT75">
        <v>0</v>
      </c>
      <c r="AU75">
        <v>0</v>
      </c>
      <c r="AV75">
        <v>0</v>
      </c>
      <c r="AW75">
        <v>0</v>
      </c>
      <c r="AX75">
        <v>2</v>
      </c>
      <c r="AY75">
        <v>0</v>
      </c>
      <c r="AZ75">
        <v>0</v>
      </c>
      <c r="BA75">
        <v>0</v>
      </c>
      <c r="BB75">
        <v>0</v>
      </c>
      <c r="BC75">
        <v>0</v>
      </c>
      <c r="BD75">
        <v>0</v>
      </c>
      <c r="BE75">
        <v>0</v>
      </c>
      <c r="BF75">
        <v>0</v>
      </c>
      <c r="BG75">
        <v>0</v>
      </c>
      <c r="BH75">
        <v>0</v>
      </c>
      <c r="BI75">
        <v>0</v>
      </c>
      <c r="BJ75">
        <v>0</v>
      </c>
      <c r="BK75">
        <v>3</v>
      </c>
      <c r="BL75">
        <v>0</v>
      </c>
      <c r="BM75">
        <v>1</v>
      </c>
      <c r="BN75">
        <v>1</v>
      </c>
      <c r="BO75">
        <v>0</v>
      </c>
      <c r="BP75">
        <v>0</v>
      </c>
      <c r="BQ75">
        <v>0</v>
      </c>
      <c r="BR75">
        <v>0</v>
      </c>
      <c r="BS75">
        <v>0</v>
      </c>
      <c r="BT75">
        <v>0</v>
      </c>
      <c r="BU75">
        <v>0</v>
      </c>
      <c r="BV75">
        <v>1</v>
      </c>
      <c r="BW75">
        <v>0</v>
      </c>
      <c r="BX75">
        <v>0</v>
      </c>
      <c r="BY75">
        <v>0</v>
      </c>
      <c r="BZ75">
        <v>1</v>
      </c>
      <c r="CA75">
        <v>0</v>
      </c>
      <c r="CB75">
        <v>0</v>
      </c>
      <c r="CC75">
        <v>1</v>
      </c>
      <c r="CD75">
        <v>0</v>
      </c>
      <c r="CE75">
        <v>0</v>
      </c>
      <c r="CF75">
        <v>0</v>
      </c>
      <c r="CG75">
        <v>1</v>
      </c>
      <c r="CH75">
        <v>0</v>
      </c>
      <c r="CI75">
        <v>0</v>
      </c>
      <c r="CJ75">
        <v>0</v>
      </c>
      <c r="CK75">
        <v>0</v>
      </c>
      <c r="CL75">
        <v>84</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0</v>
      </c>
      <c r="DT75">
        <v>0</v>
      </c>
      <c r="DU75">
        <v>0</v>
      </c>
      <c r="DV75">
        <v>0</v>
      </c>
      <c r="DW75">
        <v>0</v>
      </c>
      <c r="DX75">
        <v>1</v>
      </c>
      <c r="DY75">
        <v>0</v>
      </c>
      <c r="DZ75">
        <v>0</v>
      </c>
      <c r="EA75">
        <v>0</v>
      </c>
      <c r="EB75">
        <v>0</v>
      </c>
      <c r="EC75">
        <v>0</v>
      </c>
      <c r="ED75">
        <v>5</v>
      </c>
      <c r="EE75">
        <v>1</v>
      </c>
      <c r="EF75">
        <v>0</v>
      </c>
      <c r="EG75">
        <v>0</v>
      </c>
      <c r="EH75">
        <v>0</v>
      </c>
      <c r="EI75">
        <v>0</v>
      </c>
      <c r="EJ75">
        <v>0</v>
      </c>
      <c r="EK75">
        <v>0</v>
      </c>
      <c r="EL75">
        <v>0</v>
      </c>
      <c r="EM75">
        <v>0</v>
      </c>
      <c r="EN75">
        <v>0</v>
      </c>
      <c r="EO75">
        <v>0</v>
      </c>
      <c r="EP75">
        <v>5</v>
      </c>
    </row>
    <row r="76" spans="2:146" x14ac:dyDescent="0.2">
      <c r="B76" t="s">
        <v>287</v>
      </c>
      <c r="C76">
        <v>2</v>
      </c>
      <c r="D76" t="s">
        <v>287</v>
      </c>
      <c r="E76" t="s">
        <v>198</v>
      </c>
      <c r="F76">
        <v>1</v>
      </c>
      <c r="G76" t="s">
        <v>289</v>
      </c>
      <c r="H76">
        <v>2</v>
      </c>
      <c r="I76">
        <v>5</v>
      </c>
      <c r="J76">
        <v>1</v>
      </c>
      <c r="K76">
        <v>7</v>
      </c>
      <c r="L76">
        <v>0</v>
      </c>
      <c r="M76">
        <v>0</v>
      </c>
      <c r="N76">
        <v>0</v>
      </c>
      <c r="O76">
        <v>588</v>
      </c>
      <c r="P76">
        <v>0</v>
      </c>
      <c r="Q76">
        <v>9</v>
      </c>
      <c r="R76">
        <v>0</v>
      </c>
      <c r="S76">
        <v>34</v>
      </c>
      <c r="T76">
        <v>1</v>
      </c>
      <c r="U76">
        <v>17</v>
      </c>
      <c r="V76">
        <v>16</v>
      </c>
      <c r="W76">
        <v>0</v>
      </c>
      <c r="X76">
        <v>0</v>
      </c>
      <c r="Y76">
        <v>0</v>
      </c>
      <c r="Z76">
        <v>0</v>
      </c>
      <c r="AA76">
        <v>0</v>
      </c>
      <c r="AB76">
        <v>0</v>
      </c>
      <c r="AC76">
        <v>0</v>
      </c>
      <c r="AD76">
        <v>2</v>
      </c>
      <c r="AE76">
        <v>10</v>
      </c>
      <c r="AF76">
        <v>3</v>
      </c>
      <c r="AG76">
        <v>0</v>
      </c>
      <c r="AH76">
        <v>0</v>
      </c>
      <c r="AI76">
        <v>0</v>
      </c>
      <c r="AJ76">
        <v>0</v>
      </c>
      <c r="AK76">
        <v>0</v>
      </c>
      <c r="AL76">
        <v>0</v>
      </c>
      <c r="AM76">
        <v>0</v>
      </c>
      <c r="AN76">
        <v>0</v>
      </c>
      <c r="AO76">
        <v>693</v>
      </c>
      <c r="AP76">
        <v>0</v>
      </c>
      <c r="AQ76">
        <v>0</v>
      </c>
      <c r="AR76">
        <v>0</v>
      </c>
      <c r="AS76">
        <v>0</v>
      </c>
      <c r="AT76">
        <v>0</v>
      </c>
      <c r="AU76">
        <v>0</v>
      </c>
      <c r="AV76">
        <v>0</v>
      </c>
      <c r="AW76">
        <v>28</v>
      </c>
      <c r="AX76">
        <v>0</v>
      </c>
      <c r="AY76">
        <v>0</v>
      </c>
      <c r="AZ76">
        <v>0</v>
      </c>
      <c r="BA76">
        <v>0</v>
      </c>
      <c r="BB76">
        <v>5</v>
      </c>
      <c r="BC76">
        <v>1</v>
      </c>
      <c r="BD76">
        <v>0</v>
      </c>
      <c r="BE76">
        <v>0</v>
      </c>
      <c r="BF76">
        <v>0</v>
      </c>
      <c r="BG76">
        <v>0</v>
      </c>
      <c r="BH76">
        <v>0</v>
      </c>
      <c r="BI76">
        <v>0</v>
      </c>
      <c r="BJ76">
        <v>0</v>
      </c>
      <c r="BK76">
        <v>0</v>
      </c>
      <c r="BL76">
        <v>0</v>
      </c>
      <c r="BM76">
        <v>0</v>
      </c>
      <c r="BN76">
        <v>0</v>
      </c>
      <c r="BO76">
        <v>0</v>
      </c>
      <c r="BP76">
        <v>0</v>
      </c>
      <c r="BQ76">
        <v>0</v>
      </c>
      <c r="BR76">
        <v>0</v>
      </c>
      <c r="BS76">
        <v>0</v>
      </c>
      <c r="BT76">
        <v>1</v>
      </c>
      <c r="BU76">
        <v>62</v>
      </c>
      <c r="BV76">
        <v>9</v>
      </c>
      <c r="BW76">
        <v>0</v>
      </c>
      <c r="BX76">
        <v>0</v>
      </c>
      <c r="BY76">
        <v>0</v>
      </c>
      <c r="BZ76">
        <v>0</v>
      </c>
      <c r="CA76">
        <v>0</v>
      </c>
      <c r="CB76">
        <v>0</v>
      </c>
      <c r="CC76">
        <v>0</v>
      </c>
      <c r="CD76">
        <v>0</v>
      </c>
      <c r="CE76">
        <v>0</v>
      </c>
      <c r="CF76">
        <v>0</v>
      </c>
      <c r="CG76">
        <v>0</v>
      </c>
      <c r="CH76">
        <v>0</v>
      </c>
      <c r="CI76">
        <v>0</v>
      </c>
      <c r="CJ76">
        <v>128</v>
      </c>
      <c r="CK76">
        <v>7</v>
      </c>
      <c r="CL76">
        <v>10</v>
      </c>
      <c r="CM76">
        <v>0</v>
      </c>
      <c r="CN76">
        <v>0</v>
      </c>
      <c r="CO76">
        <v>0</v>
      </c>
      <c r="CP76">
        <v>0</v>
      </c>
      <c r="CQ76">
        <v>0</v>
      </c>
      <c r="CR76">
        <v>193</v>
      </c>
      <c r="CS76">
        <v>37</v>
      </c>
      <c r="CT76">
        <v>0</v>
      </c>
      <c r="CU76">
        <v>0</v>
      </c>
      <c r="CV76">
        <v>0</v>
      </c>
      <c r="CW76">
        <v>0</v>
      </c>
      <c r="CX76">
        <v>0</v>
      </c>
      <c r="CY76">
        <v>0</v>
      </c>
      <c r="CZ76">
        <v>0</v>
      </c>
      <c r="DA76">
        <v>0</v>
      </c>
      <c r="DB76">
        <v>0</v>
      </c>
      <c r="DC76">
        <v>0</v>
      </c>
      <c r="DD76">
        <v>0</v>
      </c>
      <c r="DE76">
        <v>0</v>
      </c>
      <c r="DF76">
        <v>0</v>
      </c>
      <c r="DG76">
        <v>0</v>
      </c>
      <c r="DH76">
        <v>0</v>
      </c>
      <c r="DI76">
        <v>13</v>
      </c>
      <c r="DJ76">
        <v>0</v>
      </c>
      <c r="DK76">
        <v>0</v>
      </c>
      <c r="DL76">
        <v>0</v>
      </c>
      <c r="DM76">
        <v>0</v>
      </c>
      <c r="DN76">
        <v>0</v>
      </c>
      <c r="DO76">
        <v>0</v>
      </c>
      <c r="DP76">
        <v>0</v>
      </c>
      <c r="DQ76">
        <v>0</v>
      </c>
      <c r="DR76">
        <v>0</v>
      </c>
      <c r="DS76">
        <v>0</v>
      </c>
      <c r="DT76">
        <v>0</v>
      </c>
      <c r="DU76">
        <v>0</v>
      </c>
      <c r="DV76">
        <v>0</v>
      </c>
      <c r="DW76">
        <v>0</v>
      </c>
      <c r="DX76">
        <v>0</v>
      </c>
      <c r="DY76">
        <v>6</v>
      </c>
      <c r="DZ76">
        <v>0</v>
      </c>
      <c r="EA76">
        <v>0</v>
      </c>
      <c r="EB76">
        <v>0</v>
      </c>
      <c r="EC76">
        <v>3</v>
      </c>
      <c r="ED76">
        <v>0</v>
      </c>
      <c r="EE76">
        <v>30</v>
      </c>
      <c r="EF76">
        <v>0</v>
      </c>
      <c r="EG76">
        <v>11</v>
      </c>
      <c r="EH76">
        <v>0</v>
      </c>
      <c r="EI76">
        <v>0</v>
      </c>
      <c r="EJ76">
        <v>0</v>
      </c>
      <c r="EK76">
        <v>0</v>
      </c>
      <c r="EL76">
        <v>0</v>
      </c>
      <c r="EM76">
        <v>32</v>
      </c>
      <c r="EN76">
        <v>12</v>
      </c>
      <c r="EO76">
        <v>0</v>
      </c>
      <c r="EP76">
        <v>19</v>
      </c>
    </row>
    <row r="77" spans="2:146" x14ac:dyDescent="0.2">
      <c r="B77" t="s">
        <v>283</v>
      </c>
      <c r="C77">
        <v>2</v>
      </c>
      <c r="D77" t="s">
        <v>283</v>
      </c>
      <c r="E77" t="s">
        <v>288</v>
      </c>
      <c r="F77">
        <v>2</v>
      </c>
      <c r="G77" t="s">
        <v>289</v>
      </c>
      <c r="H77">
        <v>2</v>
      </c>
      <c r="I77">
        <v>3</v>
      </c>
      <c r="J77">
        <v>2</v>
      </c>
      <c r="K77">
        <v>7</v>
      </c>
      <c r="L77">
        <v>0</v>
      </c>
      <c r="M77">
        <v>0</v>
      </c>
      <c r="N77">
        <v>0</v>
      </c>
      <c r="O77">
        <v>0</v>
      </c>
      <c r="P77">
        <v>0</v>
      </c>
      <c r="Q77">
        <v>0</v>
      </c>
      <c r="R77">
        <v>0</v>
      </c>
      <c r="S77">
        <v>0</v>
      </c>
      <c r="T77">
        <v>164</v>
      </c>
      <c r="U77">
        <v>0</v>
      </c>
      <c r="V77">
        <v>0</v>
      </c>
      <c r="W77">
        <v>0</v>
      </c>
      <c r="X77">
        <v>0</v>
      </c>
      <c r="Y77">
        <v>0</v>
      </c>
      <c r="Z77">
        <v>0</v>
      </c>
      <c r="AA77">
        <v>0</v>
      </c>
      <c r="AB77">
        <v>0</v>
      </c>
      <c r="AC77">
        <v>0</v>
      </c>
      <c r="AD77">
        <v>0</v>
      </c>
      <c r="AE77">
        <v>0</v>
      </c>
      <c r="AF77">
        <v>0</v>
      </c>
      <c r="AG77">
        <v>0</v>
      </c>
      <c r="AH77">
        <v>0</v>
      </c>
      <c r="AI77">
        <v>0</v>
      </c>
      <c r="AJ77">
        <v>0</v>
      </c>
      <c r="AK77">
        <v>0</v>
      </c>
      <c r="AL77">
        <v>0</v>
      </c>
      <c r="AM77">
        <v>0</v>
      </c>
      <c r="AN77">
        <v>1</v>
      </c>
      <c r="AO77">
        <v>0</v>
      </c>
      <c r="AP77">
        <v>0</v>
      </c>
      <c r="AQ77">
        <v>0</v>
      </c>
      <c r="AR77">
        <v>0</v>
      </c>
      <c r="AS77">
        <v>0</v>
      </c>
      <c r="AT77">
        <v>0</v>
      </c>
      <c r="AU77">
        <v>0</v>
      </c>
      <c r="AV77">
        <v>1</v>
      </c>
      <c r="AW77">
        <v>0</v>
      </c>
      <c r="AX77">
        <v>0</v>
      </c>
      <c r="AY77">
        <v>0</v>
      </c>
      <c r="AZ77">
        <v>0</v>
      </c>
      <c r="BA77">
        <v>0</v>
      </c>
      <c r="BB77">
        <v>1</v>
      </c>
      <c r="BC77">
        <v>0</v>
      </c>
      <c r="BD77">
        <v>0</v>
      </c>
      <c r="BE77">
        <v>0</v>
      </c>
      <c r="BF77">
        <v>0</v>
      </c>
      <c r="BG77">
        <v>0</v>
      </c>
      <c r="BH77">
        <v>1</v>
      </c>
      <c r="BI77">
        <v>0</v>
      </c>
      <c r="BJ77">
        <v>5</v>
      </c>
      <c r="BK77">
        <v>0</v>
      </c>
      <c r="BL77">
        <v>1</v>
      </c>
      <c r="BM77">
        <v>1</v>
      </c>
      <c r="BN77">
        <v>0</v>
      </c>
      <c r="BO77">
        <v>0</v>
      </c>
      <c r="BP77">
        <v>0</v>
      </c>
      <c r="BQ77">
        <v>0</v>
      </c>
      <c r="BR77">
        <v>0</v>
      </c>
      <c r="BS77">
        <v>0</v>
      </c>
      <c r="BT77">
        <v>3</v>
      </c>
      <c r="BU77">
        <v>0</v>
      </c>
      <c r="BV77">
        <v>10</v>
      </c>
      <c r="BW77">
        <v>0</v>
      </c>
      <c r="BX77">
        <v>0</v>
      </c>
      <c r="BY77">
        <v>0</v>
      </c>
      <c r="BZ77">
        <v>0</v>
      </c>
      <c r="CA77">
        <v>0</v>
      </c>
      <c r="CB77">
        <v>0</v>
      </c>
      <c r="CC77">
        <v>0</v>
      </c>
      <c r="CD77">
        <v>0</v>
      </c>
      <c r="CE77">
        <v>0</v>
      </c>
      <c r="CF77">
        <v>0</v>
      </c>
      <c r="CG77">
        <v>0</v>
      </c>
      <c r="CH77">
        <v>0</v>
      </c>
      <c r="CI77">
        <v>0</v>
      </c>
      <c r="CJ77">
        <v>1</v>
      </c>
      <c r="CK77">
        <v>0</v>
      </c>
      <c r="CL77">
        <v>3</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v>0</v>
      </c>
      <c r="DY77">
        <v>0</v>
      </c>
      <c r="DZ77">
        <v>0</v>
      </c>
      <c r="EA77">
        <v>0</v>
      </c>
      <c r="EB77">
        <v>0</v>
      </c>
      <c r="EC77">
        <v>0</v>
      </c>
      <c r="ED77">
        <v>20</v>
      </c>
      <c r="EE77">
        <v>0</v>
      </c>
      <c r="EF77">
        <v>0</v>
      </c>
      <c r="EG77">
        <v>0</v>
      </c>
      <c r="EH77">
        <v>0</v>
      </c>
      <c r="EI77">
        <v>0</v>
      </c>
      <c r="EJ77">
        <v>0</v>
      </c>
      <c r="EK77">
        <v>0</v>
      </c>
      <c r="EL77">
        <v>0</v>
      </c>
      <c r="EM77">
        <v>0</v>
      </c>
      <c r="EN77">
        <v>0</v>
      </c>
      <c r="EO77">
        <v>0</v>
      </c>
      <c r="EP77">
        <v>0</v>
      </c>
    </row>
    <row r="78" spans="2:146" x14ac:dyDescent="0.2">
      <c r="B78" t="s">
        <v>320</v>
      </c>
      <c r="C78">
        <v>2</v>
      </c>
      <c r="D78" t="s">
        <v>320</v>
      </c>
      <c r="E78" t="s">
        <v>198</v>
      </c>
      <c r="F78">
        <v>1</v>
      </c>
      <c r="G78" t="s">
        <v>286</v>
      </c>
      <c r="H78">
        <v>1</v>
      </c>
      <c r="I78">
        <v>4</v>
      </c>
      <c r="J78">
        <v>16</v>
      </c>
      <c r="K78">
        <v>3</v>
      </c>
      <c r="L78">
        <v>0</v>
      </c>
      <c r="M78">
        <v>0</v>
      </c>
      <c r="N78">
        <v>0</v>
      </c>
      <c r="O78">
        <v>94</v>
      </c>
      <c r="P78">
        <v>0</v>
      </c>
      <c r="Q78">
        <v>6</v>
      </c>
      <c r="R78">
        <v>1</v>
      </c>
      <c r="S78">
        <v>0</v>
      </c>
      <c r="T78">
        <v>6</v>
      </c>
      <c r="U78">
        <v>0</v>
      </c>
      <c r="V78">
        <v>0</v>
      </c>
      <c r="W78">
        <v>0</v>
      </c>
      <c r="X78">
        <v>0</v>
      </c>
      <c r="Y78">
        <v>0</v>
      </c>
      <c r="Z78">
        <v>0</v>
      </c>
      <c r="AA78">
        <v>3</v>
      </c>
      <c r="AB78">
        <v>0</v>
      </c>
      <c r="AC78">
        <v>0</v>
      </c>
      <c r="AD78">
        <v>0</v>
      </c>
      <c r="AE78">
        <v>22</v>
      </c>
      <c r="AF78">
        <v>0</v>
      </c>
      <c r="AG78">
        <v>0</v>
      </c>
      <c r="AH78">
        <v>0</v>
      </c>
      <c r="AI78">
        <v>0</v>
      </c>
      <c r="AJ78">
        <v>0</v>
      </c>
      <c r="AK78">
        <v>0</v>
      </c>
      <c r="AL78">
        <v>0</v>
      </c>
      <c r="AM78">
        <v>0</v>
      </c>
      <c r="AN78">
        <v>0</v>
      </c>
      <c r="AO78">
        <v>0</v>
      </c>
      <c r="AP78">
        <v>0</v>
      </c>
      <c r="AQ78">
        <v>0</v>
      </c>
      <c r="AR78">
        <v>0</v>
      </c>
      <c r="AS78">
        <v>0</v>
      </c>
      <c r="AT78">
        <v>0</v>
      </c>
      <c r="AU78">
        <v>0</v>
      </c>
      <c r="AV78">
        <v>0</v>
      </c>
      <c r="AW78">
        <v>0</v>
      </c>
      <c r="AX78">
        <v>365</v>
      </c>
      <c r="AY78">
        <v>0</v>
      </c>
      <c r="AZ78">
        <v>61</v>
      </c>
      <c r="BA78">
        <v>0</v>
      </c>
      <c r="BB78">
        <v>142</v>
      </c>
      <c r="BC78">
        <v>0</v>
      </c>
      <c r="BD78">
        <v>0</v>
      </c>
      <c r="BE78">
        <v>7</v>
      </c>
      <c r="BF78">
        <v>8</v>
      </c>
      <c r="BG78">
        <v>0</v>
      </c>
      <c r="BH78">
        <v>0</v>
      </c>
      <c r="BI78">
        <v>0</v>
      </c>
      <c r="BJ78">
        <v>0</v>
      </c>
      <c r="BK78">
        <v>0</v>
      </c>
      <c r="BL78">
        <v>0</v>
      </c>
      <c r="BM78">
        <v>0</v>
      </c>
      <c r="BN78">
        <v>0</v>
      </c>
      <c r="BO78">
        <v>0</v>
      </c>
      <c r="BP78">
        <v>0</v>
      </c>
      <c r="BQ78">
        <v>0</v>
      </c>
      <c r="BR78">
        <v>0</v>
      </c>
      <c r="BS78">
        <v>81</v>
      </c>
      <c r="BT78">
        <v>382</v>
      </c>
      <c r="BU78">
        <v>0</v>
      </c>
      <c r="BV78">
        <v>47</v>
      </c>
      <c r="BW78">
        <v>30</v>
      </c>
      <c r="BX78">
        <v>0</v>
      </c>
      <c r="BY78">
        <v>0</v>
      </c>
      <c r="BZ78">
        <v>0</v>
      </c>
      <c r="CA78">
        <v>0</v>
      </c>
      <c r="CB78">
        <v>0</v>
      </c>
      <c r="CC78">
        <v>0</v>
      </c>
      <c r="CD78">
        <v>0</v>
      </c>
      <c r="CE78">
        <v>4</v>
      </c>
      <c r="CF78">
        <v>0</v>
      </c>
      <c r="CG78">
        <v>0</v>
      </c>
      <c r="CH78">
        <v>0</v>
      </c>
      <c r="CI78">
        <v>0</v>
      </c>
      <c r="CJ78">
        <v>36</v>
      </c>
      <c r="CK78">
        <v>0</v>
      </c>
      <c r="CL78">
        <v>25</v>
      </c>
      <c r="CM78">
        <v>0</v>
      </c>
      <c r="CN78">
        <v>0</v>
      </c>
      <c r="CO78">
        <v>0</v>
      </c>
      <c r="CP78">
        <v>0</v>
      </c>
      <c r="CQ78">
        <v>0</v>
      </c>
      <c r="CR78">
        <v>0</v>
      </c>
      <c r="CS78">
        <v>0</v>
      </c>
      <c r="CT78">
        <v>0</v>
      </c>
      <c r="CU78">
        <v>0</v>
      </c>
      <c r="CV78">
        <v>0</v>
      </c>
      <c r="CW78">
        <v>0</v>
      </c>
      <c r="CX78">
        <v>1</v>
      </c>
      <c r="CY78">
        <v>0</v>
      </c>
      <c r="CZ78">
        <v>0</v>
      </c>
      <c r="DA78">
        <v>0</v>
      </c>
      <c r="DB78">
        <v>6</v>
      </c>
      <c r="DC78">
        <v>0</v>
      </c>
      <c r="DD78">
        <v>0</v>
      </c>
      <c r="DE78">
        <v>24</v>
      </c>
      <c r="DF78">
        <v>0</v>
      </c>
      <c r="DG78">
        <v>0</v>
      </c>
      <c r="DH78">
        <v>0</v>
      </c>
      <c r="DI78">
        <v>16</v>
      </c>
      <c r="DJ78">
        <v>0</v>
      </c>
      <c r="DK78">
        <v>0</v>
      </c>
      <c r="DL78">
        <v>0</v>
      </c>
      <c r="DM78">
        <v>0</v>
      </c>
      <c r="DN78">
        <v>0</v>
      </c>
      <c r="DO78">
        <v>0</v>
      </c>
      <c r="DP78">
        <v>0</v>
      </c>
      <c r="DQ78">
        <v>0</v>
      </c>
      <c r="DR78">
        <v>18</v>
      </c>
      <c r="DS78">
        <v>0</v>
      </c>
      <c r="DT78">
        <v>0</v>
      </c>
      <c r="DU78">
        <v>0</v>
      </c>
      <c r="DV78">
        <v>0</v>
      </c>
      <c r="DW78">
        <v>0</v>
      </c>
      <c r="DX78">
        <v>0</v>
      </c>
      <c r="DY78">
        <v>8</v>
      </c>
      <c r="DZ78">
        <v>0</v>
      </c>
      <c r="EA78">
        <v>0</v>
      </c>
      <c r="EB78">
        <v>51</v>
      </c>
      <c r="EC78">
        <v>0</v>
      </c>
      <c r="ED78">
        <v>36</v>
      </c>
      <c r="EE78">
        <v>1</v>
      </c>
      <c r="EF78">
        <v>8</v>
      </c>
      <c r="EG78">
        <v>22</v>
      </c>
      <c r="EH78">
        <v>2</v>
      </c>
      <c r="EI78">
        <v>0</v>
      </c>
      <c r="EJ78">
        <v>9</v>
      </c>
      <c r="EK78">
        <v>0</v>
      </c>
      <c r="EL78">
        <v>0</v>
      </c>
      <c r="EM78">
        <v>0</v>
      </c>
      <c r="EN78">
        <v>0</v>
      </c>
      <c r="EO78">
        <v>2</v>
      </c>
      <c r="EP78">
        <v>41</v>
      </c>
    </row>
    <row r="79" spans="2:146" x14ac:dyDescent="0.2">
      <c r="B79" t="s">
        <v>326</v>
      </c>
      <c r="C79">
        <v>2</v>
      </c>
      <c r="D79" t="s">
        <v>326</v>
      </c>
      <c r="E79" t="s">
        <v>288</v>
      </c>
      <c r="F79">
        <v>2</v>
      </c>
      <c r="G79" t="s">
        <v>286</v>
      </c>
      <c r="H79">
        <v>1</v>
      </c>
      <c r="I79">
        <v>4</v>
      </c>
      <c r="J79">
        <v>17</v>
      </c>
      <c r="K79">
        <v>3</v>
      </c>
      <c r="L79">
        <v>0</v>
      </c>
      <c r="M79">
        <v>0</v>
      </c>
      <c r="N79">
        <v>7</v>
      </c>
      <c r="O79">
        <v>275</v>
      </c>
      <c r="P79">
        <v>0</v>
      </c>
      <c r="Q79">
        <v>100</v>
      </c>
      <c r="R79">
        <v>0</v>
      </c>
      <c r="S79">
        <v>0</v>
      </c>
      <c r="T79">
        <v>510</v>
      </c>
      <c r="U79">
        <v>0</v>
      </c>
      <c r="V79">
        <v>0</v>
      </c>
      <c r="W79">
        <v>1</v>
      </c>
      <c r="X79">
        <v>7</v>
      </c>
      <c r="Y79">
        <v>17</v>
      </c>
      <c r="Z79">
        <v>0</v>
      </c>
      <c r="AA79">
        <v>71</v>
      </c>
      <c r="AB79">
        <v>0</v>
      </c>
      <c r="AC79">
        <v>0</v>
      </c>
      <c r="AD79">
        <v>0</v>
      </c>
      <c r="AE79">
        <v>68</v>
      </c>
      <c r="AF79">
        <v>0</v>
      </c>
      <c r="AG79">
        <v>0</v>
      </c>
      <c r="AH79">
        <v>0</v>
      </c>
      <c r="AI79">
        <v>0</v>
      </c>
      <c r="AJ79">
        <v>0</v>
      </c>
      <c r="AK79">
        <v>20</v>
      </c>
      <c r="AL79">
        <v>0</v>
      </c>
      <c r="AM79">
        <v>0</v>
      </c>
      <c r="AN79">
        <v>0</v>
      </c>
      <c r="AO79">
        <v>0</v>
      </c>
      <c r="AP79">
        <v>0</v>
      </c>
      <c r="AQ79">
        <v>143</v>
      </c>
      <c r="AR79">
        <v>0</v>
      </c>
      <c r="AS79">
        <v>0</v>
      </c>
      <c r="AT79">
        <v>0</v>
      </c>
      <c r="AU79">
        <v>0</v>
      </c>
      <c r="AV79">
        <v>0</v>
      </c>
      <c r="AW79">
        <v>0</v>
      </c>
      <c r="AX79">
        <v>58</v>
      </c>
      <c r="AY79">
        <v>0</v>
      </c>
      <c r="AZ79">
        <v>1</v>
      </c>
      <c r="BA79">
        <v>48</v>
      </c>
      <c r="BB79">
        <v>302</v>
      </c>
      <c r="BC79">
        <v>0</v>
      </c>
      <c r="BD79">
        <v>0</v>
      </c>
      <c r="BE79">
        <v>93</v>
      </c>
      <c r="BF79">
        <v>381</v>
      </c>
      <c r="BG79">
        <v>0</v>
      </c>
      <c r="BH79">
        <v>0</v>
      </c>
      <c r="BI79">
        <v>0</v>
      </c>
      <c r="BJ79">
        <v>0</v>
      </c>
      <c r="BK79">
        <v>0</v>
      </c>
      <c r="BL79">
        <v>0</v>
      </c>
      <c r="BM79">
        <v>0</v>
      </c>
      <c r="BN79">
        <v>0</v>
      </c>
      <c r="BO79">
        <v>0</v>
      </c>
      <c r="BP79">
        <v>0</v>
      </c>
      <c r="BQ79">
        <v>0</v>
      </c>
      <c r="BR79">
        <v>0</v>
      </c>
      <c r="BS79">
        <v>692</v>
      </c>
      <c r="BT79">
        <v>806</v>
      </c>
      <c r="BU79">
        <v>0</v>
      </c>
      <c r="BV79">
        <v>84</v>
      </c>
      <c r="BW79">
        <v>23</v>
      </c>
      <c r="BX79">
        <v>0</v>
      </c>
      <c r="BY79">
        <v>0</v>
      </c>
      <c r="BZ79">
        <v>0</v>
      </c>
      <c r="CA79">
        <v>0</v>
      </c>
      <c r="CB79">
        <v>0</v>
      </c>
      <c r="CC79">
        <v>0</v>
      </c>
      <c r="CD79">
        <v>0</v>
      </c>
      <c r="CE79">
        <v>92</v>
      </c>
      <c r="CF79">
        <v>0</v>
      </c>
      <c r="CG79">
        <v>44</v>
      </c>
      <c r="CH79">
        <v>0</v>
      </c>
      <c r="CI79">
        <v>0</v>
      </c>
      <c r="CJ79">
        <v>27</v>
      </c>
      <c r="CK79">
        <v>0</v>
      </c>
      <c r="CL79">
        <v>694</v>
      </c>
      <c r="CM79">
        <v>1</v>
      </c>
      <c r="CN79">
        <v>0</v>
      </c>
      <c r="CO79">
        <v>0</v>
      </c>
      <c r="CP79">
        <v>0</v>
      </c>
      <c r="CQ79">
        <v>30</v>
      </c>
      <c r="CR79">
        <v>0</v>
      </c>
      <c r="CS79">
        <v>0</v>
      </c>
      <c r="CT79">
        <v>0</v>
      </c>
      <c r="CU79">
        <v>0</v>
      </c>
      <c r="CV79">
        <v>0</v>
      </c>
      <c r="CW79">
        <v>0</v>
      </c>
      <c r="CX79">
        <v>5</v>
      </c>
      <c r="CY79">
        <v>0</v>
      </c>
      <c r="CZ79">
        <v>0</v>
      </c>
      <c r="DA79">
        <v>0</v>
      </c>
      <c r="DB79">
        <v>38</v>
      </c>
      <c r="DC79">
        <v>0</v>
      </c>
      <c r="DD79">
        <v>0</v>
      </c>
      <c r="DE79">
        <v>0</v>
      </c>
      <c r="DF79">
        <v>0</v>
      </c>
      <c r="DG79">
        <v>0</v>
      </c>
      <c r="DH79">
        <v>0</v>
      </c>
      <c r="DI79">
        <v>3</v>
      </c>
      <c r="DJ79">
        <v>0</v>
      </c>
      <c r="DK79">
        <v>0</v>
      </c>
      <c r="DL79">
        <v>0</v>
      </c>
      <c r="DM79">
        <v>0</v>
      </c>
      <c r="DN79">
        <v>0</v>
      </c>
      <c r="DO79">
        <v>0</v>
      </c>
      <c r="DP79">
        <v>0</v>
      </c>
      <c r="DQ79">
        <v>0</v>
      </c>
      <c r="DR79">
        <v>0</v>
      </c>
      <c r="DS79">
        <v>0</v>
      </c>
      <c r="DT79">
        <v>0</v>
      </c>
      <c r="DU79">
        <v>0</v>
      </c>
      <c r="DV79">
        <v>0</v>
      </c>
      <c r="DW79">
        <v>0</v>
      </c>
      <c r="DX79">
        <v>0</v>
      </c>
      <c r="DY79">
        <v>0</v>
      </c>
      <c r="DZ79">
        <v>0</v>
      </c>
      <c r="EA79">
        <v>0</v>
      </c>
      <c r="EB79">
        <v>217</v>
      </c>
      <c r="EC79">
        <v>0</v>
      </c>
      <c r="ED79">
        <v>0</v>
      </c>
      <c r="EE79">
        <v>0</v>
      </c>
      <c r="EF79">
        <v>10</v>
      </c>
      <c r="EG79">
        <v>6</v>
      </c>
      <c r="EH79">
        <v>0</v>
      </c>
      <c r="EI79">
        <v>0</v>
      </c>
      <c r="EJ79">
        <v>5</v>
      </c>
      <c r="EK79">
        <v>0</v>
      </c>
      <c r="EL79">
        <v>0</v>
      </c>
      <c r="EM79">
        <v>0</v>
      </c>
      <c r="EN79">
        <v>0</v>
      </c>
      <c r="EO79">
        <v>0</v>
      </c>
      <c r="EP79">
        <v>35</v>
      </c>
    </row>
    <row r="80" spans="2:146" x14ac:dyDescent="0.2">
      <c r="B80" t="s">
        <v>307</v>
      </c>
      <c r="C80">
        <v>2</v>
      </c>
      <c r="D80" t="s">
        <v>307</v>
      </c>
      <c r="E80" t="s">
        <v>198</v>
      </c>
      <c r="F80">
        <v>1</v>
      </c>
      <c r="G80" t="s">
        <v>286</v>
      </c>
      <c r="H80">
        <v>1</v>
      </c>
      <c r="I80">
        <v>2</v>
      </c>
      <c r="J80">
        <v>16</v>
      </c>
      <c r="K80">
        <v>3</v>
      </c>
      <c r="L80">
        <v>0</v>
      </c>
      <c r="M80">
        <v>0</v>
      </c>
      <c r="N80">
        <v>0</v>
      </c>
      <c r="O80">
        <v>1746</v>
      </c>
      <c r="P80">
        <v>0</v>
      </c>
      <c r="Q80">
        <v>109</v>
      </c>
      <c r="R80">
        <v>5</v>
      </c>
      <c r="S80">
        <v>5</v>
      </c>
      <c r="T80">
        <v>4</v>
      </c>
      <c r="U80">
        <v>0</v>
      </c>
      <c r="V80">
        <v>0</v>
      </c>
      <c r="W80">
        <v>1</v>
      </c>
      <c r="X80">
        <v>0</v>
      </c>
      <c r="Y80">
        <v>0</v>
      </c>
      <c r="Z80">
        <v>0</v>
      </c>
      <c r="AA80">
        <v>0</v>
      </c>
      <c r="AB80">
        <v>0</v>
      </c>
      <c r="AC80">
        <v>1</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244</v>
      </c>
      <c r="AY80">
        <v>2</v>
      </c>
      <c r="AZ80">
        <v>0</v>
      </c>
      <c r="BA80">
        <v>0</v>
      </c>
      <c r="BB80">
        <v>374</v>
      </c>
      <c r="BC80">
        <v>0</v>
      </c>
      <c r="BD80">
        <v>0</v>
      </c>
      <c r="BE80">
        <v>3410</v>
      </c>
      <c r="BF80">
        <v>138</v>
      </c>
      <c r="BG80">
        <v>0</v>
      </c>
      <c r="BH80">
        <v>0</v>
      </c>
      <c r="BI80">
        <v>0</v>
      </c>
      <c r="BJ80">
        <v>1</v>
      </c>
      <c r="BK80">
        <v>0</v>
      </c>
      <c r="BL80">
        <v>0</v>
      </c>
      <c r="BM80">
        <v>0</v>
      </c>
      <c r="BN80">
        <v>0</v>
      </c>
      <c r="BO80">
        <v>0</v>
      </c>
      <c r="BP80">
        <v>0</v>
      </c>
      <c r="BQ80">
        <v>0</v>
      </c>
      <c r="BR80">
        <v>0</v>
      </c>
      <c r="BS80">
        <v>253</v>
      </c>
      <c r="BT80">
        <v>65</v>
      </c>
      <c r="BU80">
        <v>0</v>
      </c>
      <c r="BV80">
        <v>8</v>
      </c>
      <c r="BW80">
        <v>22</v>
      </c>
      <c r="BX80">
        <v>0</v>
      </c>
      <c r="BY80">
        <v>0</v>
      </c>
      <c r="BZ80">
        <v>0</v>
      </c>
      <c r="CA80">
        <v>0</v>
      </c>
      <c r="CB80">
        <v>0</v>
      </c>
      <c r="CC80">
        <v>0</v>
      </c>
      <c r="CD80">
        <v>0</v>
      </c>
      <c r="CE80">
        <v>0</v>
      </c>
      <c r="CF80">
        <v>0</v>
      </c>
      <c r="CG80">
        <v>0</v>
      </c>
      <c r="CH80">
        <v>0</v>
      </c>
      <c r="CI80">
        <v>0</v>
      </c>
      <c r="CJ80">
        <v>84</v>
      </c>
      <c r="CK80">
        <v>0</v>
      </c>
      <c r="CL80">
        <v>10</v>
      </c>
      <c r="CM80">
        <v>0</v>
      </c>
      <c r="CN80">
        <v>0</v>
      </c>
      <c r="CO80">
        <v>0</v>
      </c>
      <c r="CP80">
        <v>0</v>
      </c>
      <c r="CQ80">
        <v>1</v>
      </c>
      <c r="CR80">
        <v>0</v>
      </c>
      <c r="CS80">
        <v>0</v>
      </c>
      <c r="CT80">
        <v>0</v>
      </c>
      <c r="CU80">
        <v>4</v>
      </c>
      <c r="CV80">
        <v>0</v>
      </c>
      <c r="CW80">
        <v>0</v>
      </c>
      <c r="CX80">
        <v>0</v>
      </c>
      <c r="CY80">
        <v>0</v>
      </c>
      <c r="CZ80">
        <v>0</v>
      </c>
      <c r="DA80">
        <v>0</v>
      </c>
      <c r="DB80">
        <v>0</v>
      </c>
      <c r="DC80">
        <v>6</v>
      </c>
      <c r="DD80">
        <v>0</v>
      </c>
      <c r="DE80">
        <v>0</v>
      </c>
      <c r="DF80">
        <v>0</v>
      </c>
      <c r="DG80">
        <v>0</v>
      </c>
      <c r="DH80">
        <v>0</v>
      </c>
      <c r="DI80">
        <v>4</v>
      </c>
      <c r="DJ80">
        <v>0</v>
      </c>
      <c r="DK80">
        <v>0</v>
      </c>
      <c r="DL80">
        <v>0</v>
      </c>
      <c r="DM80">
        <v>360</v>
      </c>
      <c r="DN80">
        <v>0</v>
      </c>
      <c r="DO80">
        <v>0</v>
      </c>
      <c r="DP80">
        <v>0</v>
      </c>
      <c r="DQ80">
        <v>13</v>
      </c>
      <c r="DR80">
        <v>0</v>
      </c>
      <c r="DS80">
        <v>68</v>
      </c>
      <c r="DT80">
        <v>0</v>
      </c>
      <c r="DU80">
        <v>0</v>
      </c>
      <c r="DV80">
        <v>0</v>
      </c>
      <c r="DW80">
        <v>0</v>
      </c>
      <c r="DX80">
        <v>0</v>
      </c>
      <c r="DY80">
        <v>0</v>
      </c>
      <c r="DZ80">
        <v>0</v>
      </c>
      <c r="EA80">
        <v>0</v>
      </c>
      <c r="EB80">
        <v>327</v>
      </c>
      <c r="EC80">
        <v>0</v>
      </c>
      <c r="ED80">
        <v>0</v>
      </c>
      <c r="EE80">
        <v>234</v>
      </c>
      <c r="EF80">
        <v>0</v>
      </c>
      <c r="EG80">
        <v>37</v>
      </c>
      <c r="EH80">
        <v>0</v>
      </c>
      <c r="EI80">
        <v>0</v>
      </c>
      <c r="EJ80">
        <v>1</v>
      </c>
      <c r="EK80">
        <v>0</v>
      </c>
      <c r="EL80">
        <v>0</v>
      </c>
      <c r="EM80">
        <v>0</v>
      </c>
      <c r="EN80">
        <v>0</v>
      </c>
      <c r="EO80">
        <v>25</v>
      </c>
      <c r="EP80">
        <v>48</v>
      </c>
    </row>
    <row r="81" spans="2:146" x14ac:dyDescent="0.2">
      <c r="B81" t="s">
        <v>301</v>
      </c>
      <c r="C81">
        <v>2</v>
      </c>
      <c r="D81" t="s">
        <v>301</v>
      </c>
      <c r="E81" t="s">
        <v>288</v>
      </c>
      <c r="F81">
        <v>2</v>
      </c>
      <c r="G81" t="s">
        <v>286</v>
      </c>
      <c r="H81">
        <v>1</v>
      </c>
      <c r="I81">
        <v>5</v>
      </c>
      <c r="J81">
        <v>17</v>
      </c>
      <c r="K81">
        <v>3</v>
      </c>
      <c r="L81">
        <v>0</v>
      </c>
      <c r="M81">
        <v>0</v>
      </c>
      <c r="N81">
        <v>0</v>
      </c>
      <c r="O81">
        <v>26</v>
      </c>
      <c r="P81">
        <v>0</v>
      </c>
      <c r="Q81">
        <v>11</v>
      </c>
      <c r="R81">
        <v>0</v>
      </c>
      <c r="S81">
        <v>0</v>
      </c>
      <c r="T81">
        <v>246</v>
      </c>
      <c r="U81">
        <v>0</v>
      </c>
      <c r="V81">
        <v>0</v>
      </c>
      <c r="W81">
        <v>17</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9</v>
      </c>
      <c r="AY81">
        <v>0</v>
      </c>
      <c r="AZ81">
        <v>0</v>
      </c>
      <c r="BA81">
        <v>0</v>
      </c>
      <c r="BB81">
        <v>89</v>
      </c>
      <c r="BC81">
        <v>0</v>
      </c>
      <c r="BD81">
        <v>0</v>
      </c>
      <c r="BE81">
        <v>0</v>
      </c>
      <c r="BF81">
        <v>14</v>
      </c>
      <c r="BG81">
        <v>0</v>
      </c>
      <c r="BH81">
        <v>0</v>
      </c>
      <c r="BI81">
        <v>0</v>
      </c>
      <c r="BJ81">
        <v>0</v>
      </c>
      <c r="BK81">
        <v>0</v>
      </c>
      <c r="BL81">
        <v>0</v>
      </c>
      <c r="BM81">
        <v>0</v>
      </c>
      <c r="BN81">
        <v>0</v>
      </c>
      <c r="BO81">
        <v>0</v>
      </c>
      <c r="BP81">
        <v>0</v>
      </c>
      <c r="BQ81">
        <v>0</v>
      </c>
      <c r="BR81">
        <v>0</v>
      </c>
      <c r="BS81">
        <v>71</v>
      </c>
      <c r="BT81">
        <v>140</v>
      </c>
      <c r="BU81">
        <v>0</v>
      </c>
      <c r="BV81">
        <v>28</v>
      </c>
      <c r="BW81">
        <v>1</v>
      </c>
      <c r="BX81">
        <v>0</v>
      </c>
      <c r="BY81">
        <v>0</v>
      </c>
      <c r="BZ81">
        <v>0</v>
      </c>
      <c r="CA81">
        <v>0</v>
      </c>
      <c r="CB81">
        <v>0</v>
      </c>
      <c r="CC81">
        <v>0</v>
      </c>
      <c r="CD81">
        <v>14</v>
      </c>
      <c r="CE81">
        <v>37</v>
      </c>
      <c r="CF81">
        <v>0</v>
      </c>
      <c r="CG81">
        <v>202</v>
      </c>
      <c r="CH81">
        <v>0</v>
      </c>
      <c r="CI81">
        <v>0</v>
      </c>
      <c r="CJ81">
        <v>18</v>
      </c>
      <c r="CK81">
        <v>0</v>
      </c>
      <c r="CL81">
        <v>136</v>
      </c>
      <c r="CM81">
        <v>0</v>
      </c>
      <c r="CN81">
        <v>0</v>
      </c>
      <c r="CO81">
        <v>0</v>
      </c>
      <c r="CP81">
        <v>0</v>
      </c>
      <c r="CQ81">
        <v>0</v>
      </c>
      <c r="CR81">
        <v>0</v>
      </c>
      <c r="CS81">
        <v>0</v>
      </c>
      <c r="CT81">
        <v>1</v>
      </c>
      <c r="CU81">
        <v>0</v>
      </c>
      <c r="CV81">
        <v>0</v>
      </c>
      <c r="CW81">
        <v>0</v>
      </c>
      <c r="CX81">
        <v>0</v>
      </c>
      <c r="CY81">
        <v>0</v>
      </c>
      <c r="CZ81">
        <v>0</v>
      </c>
      <c r="DA81">
        <v>0</v>
      </c>
      <c r="DB81">
        <v>0</v>
      </c>
      <c r="DC81">
        <v>2</v>
      </c>
      <c r="DD81">
        <v>0</v>
      </c>
      <c r="DE81">
        <v>0</v>
      </c>
      <c r="DF81">
        <v>0</v>
      </c>
      <c r="DG81">
        <v>0</v>
      </c>
      <c r="DH81">
        <v>0</v>
      </c>
      <c r="DI81">
        <v>0</v>
      </c>
      <c r="DJ81">
        <v>0</v>
      </c>
      <c r="DK81">
        <v>0</v>
      </c>
      <c r="DL81">
        <v>0</v>
      </c>
      <c r="DM81">
        <v>26</v>
      </c>
      <c r="DN81">
        <v>0</v>
      </c>
      <c r="DO81">
        <v>0</v>
      </c>
      <c r="DP81">
        <v>0</v>
      </c>
      <c r="DQ81">
        <v>4</v>
      </c>
      <c r="DR81">
        <v>0</v>
      </c>
      <c r="DS81">
        <v>0</v>
      </c>
      <c r="DT81">
        <v>0</v>
      </c>
      <c r="DU81">
        <v>0</v>
      </c>
      <c r="DV81">
        <v>0</v>
      </c>
      <c r="DW81">
        <v>0</v>
      </c>
      <c r="DX81">
        <v>0</v>
      </c>
      <c r="DY81">
        <v>0</v>
      </c>
      <c r="DZ81">
        <v>0</v>
      </c>
      <c r="EA81">
        <v>0</v>
      </c>
      <c r="EB81">
        <v>0</v>
      </c>
      <c r="EC81">
        <v>0</v>
      </c>
      <c r="ED81">
        <v>0</v>
      </c>
      <c r="EE81">
        <v>4</v>
      </c>
      <c r="EF81">
        <v>0</v>
      </c>
      <c r="EG81">
        <v>0</v>
      </c>
      <c r="EH81">
        <v>0</v>
      </c>
      <c r="EI81">
        <v>0</v>
      </c>
      <c r="EJ81">
        <v>19</v>
      </c>
      <c r="EK81">
        <v>8</v>
      </c>
      <c r="EL81">
        <v>1</v>
      </c>
      <c r="EM81">
        <v>0</v>
      </c>
      <c r="EN81">
        <v>0</v>
      </c>
      <c r="EO81">
        <v>0</v>
      </c>
      <c r="EP81">
        <v>3</v>
      </c>
    </row>
    <row r="82" spans="2:146" x14ac:dyDescent="0.2">
      <c r="B82" t="s">
        <v>339</v>
      </c>
      <c r="C82">
        <v>2</v>
      </c>
      <c r="D82" t="s">
        <v>339</v>
      </c>
      <c r="E82" t="s">
        <v>198</v>
      </c>
      <c r="F82">
        <v>1</v>
      </c>
      <c r="G82" t="s">
        <v>286</v>
      </c>
      <c r="H82">
        <v>1</v>
      </c>
      <c r="I82">
        <v>3</v>
      </c>
      <c r="J82">
        <v>16</v>
      </c>
      <c r="K82">
        <v>3</v>
      </c>
      <c r="L82">
        <v>0</v>
      </c>
      <c r="M82">
        <v>0</v>
      </c>
      <c r="N82">
        <v>0</v>
      </c>
      <c r="O82">
        <v>0</v>
      </c>
      <c r="P82">
        <v>117</v>
      </c>
      <c r="Q82">
        <v>86</v>
      </c>
      <c r="R82">
        <v>0</v>
      </c>
      <c r="S82">
        <v>0</v>
      </c>
      <c r="T82">
        <v>129</v>
      </c>
      <c r="U82">
        <v>0</v>
      </c>
      <c r="V82">
        <v>0</v>
      </c>
      <c r="W82">
        <v>0</v>
      </c>
      <c r="X82">
        <v>0</v>
      </c>
      <c r="Y82">
        <v>0</v>
      </c>
      <c r="Z82">
        <v>0</v>
      </c>
      <c r="AA82">
        <v>162</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180</v>
      </c>
      <c r="AY82">
        <v>0</v>
      </c>
      <c r="AZ82">
        <v>0</v>
      </c>
      <c r="BA82">
        <v>0</v>
      </c>
      <c r="BB82">
        <v>312</v>
      </c>
      <c r="BC82">
        <v>0</v>
      </c>
      <c r="BD82">
        <v>0</v>
      </c>
      <c r="BE82">
        <v>0</v>
      </c>
      <c r="BF82">
        <v>28</v>
      </c>
      <c r="BG82">
        <v>0</v>
      </c>
      <c r="BH82">
        <v>0</v>
      </c>
      <c r="BI82">
        <v>0</v>
      </c>
      <c r="BJ82">
        <v>0</v>
      </c>
      <c r="BK82">
        <v>0</v>
      </c>
      <c r="BL82">
        <v>0</v>
      </c>
      <c r="BM82">
        <v>0</v>
      </c>
      <c r="BN82">
        <v>0</v>
      </c>
      <c r="BO82">
        <v>0</v>
      </c>
      <c r="BP82">
        <v>0</v>
      </c>
      <c r="BQ82">
        <v>0</v>
      </c>
      <c r="BR82">
        <v>0</v>
      </c>
      <c r="BS82">
        <v>4</v>
      </c>
      <c r="BT82">
        <v>24</v>
      </c>
      <c r="BU82">
        <v>0</v>
      </c>
      <c r="BV82">
        <v>177</v>
      </c>
      <c r="BW82">
        <v>0</v>
      </c>
      <c r="BX82">
        <v>0</v>
      </c>
      <c r="BY82">
        <v>0</v>
      </c>
      <c r="BZ82">
        <v>0</v>
      </c>
      <c r="CA82">
        <v>0</v>
      </c>
      <c r="CB82">
        <v>0</v>
      </c>
      <c r="CC82">
        <v>0</v>
      </c>
      <c r="CD82">
        <v>0</v>
      </c>
      <c r="CE82">
        <v>86</v>
      </c>
      <c r="CF82">
        <v>0</v>
      </c>
      <c r="CG82">
        <v>6</v>
      </c>
      <c r="CH82">
        <v>0</v>
      </c>
      <c r="CI82">
        <v>0</v>
      </c>
      <c r="CJ82">
        <v>6</v>
      </c>
      <c r="CK82">
        <v>0</v>
      </c>
      <c r="CL82">
        <v>48</v>
      </c>
      <c r="CM82">
        <v>0</v>
      </c>
      <c r="CN82">
        <v>0</v>
      </c>
      <c r="CO82">
        <v>1</v>
      </c>
      <c r="CP82">
        <v>0</v>
      </c>
      <c r="CQ82">
        <v>18</v>
      </c>
      <c r="CR82">
        <v>0</v>
      </c>
      <c r="CS82">
        <v>0</v>
      </c>
      <c r="CT82">
        <v>0</v>
      </c>
      <c r="CU82">
        <v>0</v>
      </c>
      <c r="CV82">
        <v>0</v>
      </c>
      <c r="CW82">
        <v>0</v>
      </c>
      <c r="CX82">
        <v>0</v>
      </c>
      <c r="CY82">
        <v>0</v>
      </c>
      <c r="CZ82">
        <v>0</v>
      </c>
      <c r="DA82">
        <v>0</v>
      </c>
      <c r="DB82">
        <v>1</v>
      </c>
      <c r="DC82">
        <v>0</v>
      </c>
      <c r="DD82">
        <v>0</v>
      </c>
      <c r="DE82">
        <v>54</v>
      </c>
      <c r="DF82">
        <v>0</v>
      </c>
      <c r="DG82">
        <v>0</v>
      </c>
      <c r="DH82">
        <v>0</v>
      </c>
      <c r="DI82">
        <v>1</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1</v>
      </c>
      <c r="EF82">
        <v>0</v>
      </c>
      <c r="EG82">
        <v>7</v>
      </c>
      <c r="EH82">
        <v>0</v>
      </c>
      <c r="EI82">
        <v>0</v>
      </c>
      <c r="EJ82">
        <v>0</v>
      </c>
      <c r="EK82">
        <v>9</v>
      </c>
      <c r="EL82">
        <v>0</v>
      </c>
      <c r="EM82">
        <v>0</v>
      </c>
      <c r="EN82">
        <v>0</v>
      </c>
      <c r="EO82">
        <v>1</v>
      </c>
      <c r="EP82">
        <v>28</v>
      </c>
    </row>
    <row r="83" spans="2:146" x14ac:dyDescent="0.2">
      <c r="B83" t="s">
        <v>357</v>
      </c>
      <c r="C83">
        <v>2</v>
      </c>
      <c r="D83" t="s">
        <v>357</v>
      </c>
      <c r="E83" t="s">
        <v>288</v>
      </c>
      <c r="F83">
        <v>2</v>
      </c>
      <c r="G83" t="s">
        <v>286</v>
      </c>
      <c r="H83">
        <v>1</v>
      </c>
      <c r="I83">
        <v>4</v>
      </c>
      <c r="J83">
        <v>17</v>
      </c>
      <c r="K83">
        <v>3</v>
      </c>
      <c r="L83">
        <v>0</v>
      </c>
      <c r="M83">
        <v>0</v>
      </c>
      <c r="N83">
        <v>164</v>
      </c>
      <c r="O83">
        <v>0</v>
      </c>
      <c r="P83">
        <v>10</v>
      </c>
      <c r="Q83">
        <v>101</v>
      </c>
      <c r="R83">
        <v>0</v>
      </c>
      <c r="S83">
        <v>0</v>
      </c>
      <c r="T83">
        <v>359</v>
      </c>
      <c r="U83">
        <v>0</v>
      </c>
      <c r="V83">
        <v>0</v>
      </c>
      <c r="W83">
        <v>0</v>
      </c>
      <c r="X83">
        <v>0</v>
      </c>
      <c r="Y83">
        <v>203</v>
      </c>
      <c r="Z83">
        <v>0</v>
      </c>
      <c r="AA83">
        <v>0</v>
      </c>
      <c r="AB83">
        <v>0</v>
      </c>
      <c r="AC83">
        <v>0</v>
      </c>
      <c r="AD83">
        <v>0</v>
      </c>
      <c r="AE83">
        <v>0</v>
      </c>
      <c r="AF83">
        <v>0</v>
      </c>
      <c r="AG83">
        <v>0</v>
      </c>
      <c r="AH83">
        <v>8</v>
      </c>
      <c r="AI83">
        <v>0</v>
      </c>
      <c r="AJ83">
        <v>0</v>
      </c>
      <c r="AK83">
        <v>0</v>
      </c>
      <c r="AL83">
        <v>0</v>
      </c>
      <c r="AM83">
        <v>22</v>
      </c>
      <c r="AN83">
        <v>0</v>
      </c>
      <c r="AO83">
        <v>0</v>
      </c>
      <c r="AP83">
        <v>34</v>
      </c>
      <c r="AQ83">
        <v>0</v>
      </c>
      <c r="AR83">
        <v>0</v>
      </c>
      <c r="AS83">
        <v>0</v>
      </c>
      <c r="AT83">
        <v>10</v>
      </c>
      <c r="AU83">
        <v>0</v>
      </c>
      <c r="AV83">
        <v>0</v>
      </c>
      <c r="AW83">
        <v>0</v>
      </c>
      <c r="AX83">
        <v>0</v>
      </c>
      <c r="AY83">
        <v>0</v>
      </c>
      <c r="AZ83">
        <v>0</v>
      </c>
      <c r="BA83">
        <v>6</v>
      </c>
      <c r="BB83">
        <v>170</v>
      </c>
      <c r="BC83">
        <v>0</v>
      </c>
      <c r="BD83">
        <v>0</v>
      </c>
      <c r="BE83">
        <v>0</v>
      </c>
      <c r="BF83">
        <v>0</v>
      </c>
      <c r="BG83">
        <v>0</v>
      </c>
      <c r="BH83">
        <v>0</v>
      </c>
      <c r="BI83">
        <v>0</v>
      </c>
      <c r="BJ83">
        <v>0</v>
      </c>
      <c r="BK83">
        <v>0</v>
      </c>
      <c r="BL83">
        <v>0</v>
      </c>
      <c r="BM83">
        <v>0</v>
      </c>
      <c r="BN83">
        <v>0</v>
      </c>
      <c r="BO83">
        <v>0</v>
      </c>
      <c r="BP83">
        <v>0</v>
      </c>
      <c r="BQ83">
        <v>3</v>
      </c>
      <c r="BR83">
        <v>0</v>
      </c>
      <c r="BS83">
        <v>0</v>
      </c>
      <c r="BT83">
        <v>71</v>
      </c>
      <c r="BU83">
        <v>0</v>
      </c>
      <c r="BV83">
        <v>3</v>
      </c>
      <c r="BW83">
        <v>0</v>
      </c>
      <c r="BX83">
        <v>0</v>
      </c>
      <c r="BY83">
        <v>0</v>
      </c>
      <c r="BZ83">
        <v>6</v>
      </c>
      <c r="CA83">
        <v>58</v>
      </c>
      <c r="CB83">
        <v>1</v>
      </c>
      <c r="CC83">
        <v>0</v>
      </c>
      <c r="CD83">
        <v>28</v>
      </c>
      <c r="CE83">
        <v>62</v>
      </c>
      <c r="CF83">
        <v>0</v>
      </c>
      <c r="CG83">
        <v>28</v>
      </c>
      <c r="CH83">
        <v>0</v>
      </c>
      <c r="CI83">
        <v>0</v>
      </c>
      <c r="CJ83">
        <v>0</v>
      </c>
      <c r="CK83">
        <v>0</v>
      </c>
      <c r="CL83">
        <v>0</v>
      </c>
      <c r="CM83">
        <v>0</v>
      </c>
      <c r="CN83">
        <v>0</v>
      </c>
      <c r="CO83">
        <v>20</v>
      </c>
      <c r="CP83">
        <v>0</v>
      </c>
      <c r="CQ83">
        <v>0</v>
      </c>
      <c r="CR83">
        <v>0</v>
      </c>
      <c r="CS83">
        <v>0</v>
      </c>
      <c r="CT83">
        <v>0</v>
      </c>
      <c r="CU83">
        <v>0</v>
      </c>
      <c r="CV83">
        <v>0</v>
      </c>
      <c r="CW83">
        <v>0</v>
      </c>
      <c r="CX83">
        <v>0</v>
      </c>
      <c r="CY83">
        <v>0</v>
      </c>
      <c r="CZ83">
        <v>2</v>
      </c>
      <c r="DA83">
        <v>0</v>
      </c>
      <c r="DB83">
        <v>0</v>
      </c>
      <c r="DC83">
        <v>0</v>
      </c>
      <c r="DD83">
        <v>0</v>
      </c>
      <c r="DE83">
        <v>0</v>
      </c>
      <c r="DF83">
        <v>0</v>
      </c>
      <c r="DG83">
        <v>0</v>
      </c>
      <c r="DH83">
        <v>0</v>
      </c>
      <c r="DI83">
        <v>0</v>
      </c>
      <c r="DJ83">
        <v>0</v>
      </c>
      <c r="DK83">
        <v>0</v>
      </c>
      <c r="DL83">
        <v>0</v>
      </c>
      <c r="DM83">
        <v>0</v>
      </c>
      <c r="DN83">
        <v>1</v>
      </c>
      <c r="DO83">
        <v>0</v>
      </c>
      <c r="DP83">
        <v>0</v>
      </c>
      <c r="DQ83">
        <v>0</v>
      </c>
      <c r="DR83">
        <v>0</v>
      </c>
      <c r="DS83">
        <v>0</v>
      </c>
      <c r="DT83">
        <v>0</v>
      </c>
      <c r="DU83">
        <v>15</v>
      </c>
      <c r="DV83">
        <v>14</v>
      </c>
      <c r="DW83">
        <v>0</v>
      </c>
      <c r="DX83">
        <v>0</v>
      </c>
      <c r="DY83">
        <v>0</v>
      </c>
      <c r="DZ83">
        <v>0</v>
      </c>
      <c r="EA83">
        <v>0</v>
      </c>
      <c r="EB83">
        <v>0</v>
      </c>
      <c r="EC83">
        <v>0</v>
      </c>
      <c r="ED83">
        <v>0</v>
      </c>
      <c r="EE83">
        <v>9</v>
      </c>
      <c r="EF83">
        <v>15</v>
      </c>
      <c r="EG83">
        <v>0</v>
      </c>
      <c r="EH83">
        <v>0</v>
      </c>
      <c r="EI83">
        <v>0</v>
      </c>
      <c r="EJ83">
        <v>0</v>
      </c>
      <c r="EK83">
        <v>17</v>
      </c>
      <c r="EL83">
        <v>0</v>
      </c>
      <c r="EM83">
        <v>0</v>
      </c>
      <c r="EN83">
        <v>0</v>
      </c>
      <c r="EO83">
        <v>0</v>
      </c>
      <c r="EP83">
        <v>0</v>
      </c>
    </row>
    <row r="85" spans="2:146" x14ac:dyDescent="0.2">
      <c r="L85">
        <f>COUNTIF(L64:L83,"&gt;0")</f>
        <v>1</v>
      </c>
      <c r="M85">
        <f t="shared" ref="M85:BX85" si="0">COUNTIF(M64:M83,"&gt;0")</f>
        <v>1</v>
      </c>
      <c r="N85">
        <f t="shared" si="0"/>
        <v>3</v>
      </c>
      <c r="O85">
        <f t="shared" si="0"/>
        <v>12</v>
      </c>
      <c r="P85">
        <f t="shared" si="0"/>
        <v>6</v>
      </c>
      <c r="Q85">
        <f t="shared" si="0"/>
        <v>12</v>
      </c>
      <c r="R85">
        <f t="shared" si="0"/>
        <v>3</v>
      </c>
      <c r="S85">
        <f t="shared" si="0"/>
        <v>2</v>
      </c>
      <c r="T85">
        <f t="shared" si="0"/>
        <v>15</v>
      </c>
      <c r="U85">
        <f t="shared" si="0"/>
        <v>3</v>
      </c>
      <c r="V85">
        <f t="shared" si="0"/>
        <v>1</v>
      </c>
      <c r="W85">
        <f t="shared" si="0"/>
        <v>5</v>
      </c>
      <c r="X85">
        <f t="shared" si="0"/>
        <v>1</v>
      </c>
      <c r="Y85">
        <f t="shared" si="0"/>
        <v>2</v>
      </c>
      <c r="Z85">
        <f t="shared" si="0"/>
        <v>1</v>
      </c>
      <c r="AA85">
        <f t="shared" si="0"/>
        <v>6</v>
      </c>
      <c r="AB85">
        <f t="shared" si="0"/>
        <v>1</v>
      </c>
      <c r="AC85">
        <f t="shared" si="0"/>
        <v>2</v>
      </c>
      <c r="AD85">
        <f t="shared" si="0"/>
        <v>1</v>
      </c>
      <c r="AE85">
        <f t="shared" si="0"/>
        <v>3</v>
      </c>
      <c r="AF85">
        <f t="shared" si="0"/>
        <v>2</v>
      </c>
      <c r="AG85">
        <f t="shared" si="0"/>
        <v>1</v>
      </c>
      <c r="AH85">
        <f t="shared" si="0"/>
        <v>4</v>
      </c>
      <c r="AI85">
        <f t="shared" si="0"/>
        <v>1</v>
      </c>
      <c r="AJ85">
        <f t="shared" si="0"/>
        <v>1</v>
      </c>
      <c r="AK85">
        <f t="shared" si="0"/>
        <v>1</v>
      </c>
      <c r="AL85">
        <f t="shared" si="0"/>
        <v>1</v>
      </c>
      <c r="AM85">
        <f t="shared" si="0"/>
        <v>1</v>
      </c>
      <c r="AN85">
        <f t="shared" si="0"/>
        <v>1</v>
      </c>
      <c r="AO85">
        <f t="shared" si="0"/>
        <v>4</v>
      </c>
      <c r="AP85">
        <f t="shared" si="0"/>
        <v>1</v>
      </c>
      <c r="AQ85">
        <f t="shared" si="0"/>
        <v>1</v>
      </c>
      <c r="AR85">
        <f t="shared" si="0"/>
        <v>1</v>
      </c>
      <c r="AS85">
        <f t="shared" si="0"/>
        <v>1</v>
      </c>
      <c r="AT85">
        <f t="shared" si="0"/>
        <v>2</v>
      </c>
      <c r="AU85">
        <f t="shared" si="0"/>
        <v>1</v>
      </c>
      <c r="AV85">
        <f t="shared" si="0"/>
        <v>2</v>
      </c>
      <c r="AW85">
        <f t="shared" si="0"/>
        <v>2</v>
      </c>
      <c r="AX85">
        <f t="shared" si="0"/>
        <v>8</v>
      </c>
      <c r="AY85">
        <f t="shared" si="0"/>
        <v>2</v>
      </c>
      <c r="AZ85">
        <f t="shared" si="0"/>
        <v>6</v>
      </c>
      <c r="BA85">
        <f t="shared" si="0"/>
        <v>2</v>
      </c>
      <c r="BB85">
        <f t="shared" si="0"/>
        <v>16</v>
      </c>
      <c r="BC85">
        <f t="shared" si="0"/>
        <v>3</v>
      </c>
      <c r="BD85">
        <f t="shared" si="0"/>
        <v>2</v>
      </c>
      <c r="BE85">
        <f t="shared" si="0"/>
        <v>3</v>
      </c>
      <c r="BF85">
        <f t="shared" si="0"/>
        <v>8</v>
      </c>
      <c r="BG85">
        <f t="shared" si="0"/>
        <v>2</v>
      </c>
      <c r="BH85">
        <f t="shared" si="0"/>
        <v>3</v>
      </c>
      <c r="BI85">
        <f t="shared" si="0"/>
        <v>1</v>
      </c>
      <c r="BJ85">
        <f t="shared" si="0"/>
        <v>4</v>
      </c>
      <c r="BK85">
        <f t="shared" si="0"/>
        <v>5</v>
      </c>
      <c r="BL85">
        <f t="shared" si="0"/>
        <v>4</v>
      </c>
      <c r="BM85">
        <f t="shared" si="0"/>
        <v>4</v>
      </c>
      <c r="BN85">
        <f t="shared" si="0"/>
        <v>2</v>
      </c>
      <c r="BO85">
        <f t="shared" si="0"/>
        <v>1</v>
      </c>
      <c r="BP85">
        <f t="shared" si="0"/>
        <v>1</v>
      </c>
      <c r="BQ85">
        <f t="shared" si="0"/>
        <v>1</v>
      </c>
      <c r="BR85">
        <f t="shared" si="0"/>
        <v>1</v>
      </c>
      <c r="BS85">
        <f t="shared" si="0"/>
        <v>12</v>
      </c>
      <c r="BT85">
        <f t="shared" si="0"/>
        <v>13</v>
      </c>
      <c r="BU85">
        <f t="shared" si="0"/>
        <v>2</v>
      </c>
      <c r="BV85">
        <f t="shared" si="0"/>
        <v>20</v>
      </c>
      <c r="BW85">
        <f t="shared" si="0"/>
        <v>7</v>
      </c>
      <c r="BX85">
        <f t="shared" si="0"/>
        <v>1</v>
      </c>
      <c r="BY85">
        <f t="shared" ref="BY85:EJ85" si="1">COUNTIF(BY64:BY83,"&gt;0")</f>
        <v>2</v>
      </c>
      <c r="BZ85">
        <f t="shared" si="1"/>
        <v>4</v>
      </c>
      <c r="CA85">
        <f t="shared" si="1"/>
        <v>2</v>
      </c>
      <c r="CB85">
        <f t="shared" si="1"/>
        <v>3</v>
      </c>
      <c r="CC85">
        <f t="shared" si="1"/>
        <v>3</v>
      </c>
      <c r="CD85">
        <f t="shared" si="1"/>
        <v>2</v>
      </c>
      <c r="CE85">
        <f t="shared" si="1"/>
        <v>8</v>
      </c>
      <c r="CF85">
        <f t="shared" si="1"/>
        <v>1</v>
      </c>
      <c r="CG85">
        <f t="shared" si="1"/>
        <v>7</v>
      </c>
      <c r="CH85">
        <f t="shared" si="1"/>
        <v>2</v>
      </c>
      <c r="CI85">
        <f t="shared" si="1"/>
        <v>1</v>
      </c>
      <c r="CJ85">
        <f t="shared" si="1"/>
        <v>13</v>
      </c>
      <c r="CK85">
        <f t="shared" si="1"/>
        <v>2</v>
      </c>
      <c r="CL85">
        <f t="shared" si="1"/>
        <v>14</v>
      </c>
      <c r="CM85">
        <f t="shared" si="1"/>
        <v>1</v>
      </c>
      <c r="CN85">
        <f t="shared" si="1"/>
        <v>2</v>
      </c>
      <c r="CO85">
        <f t="shared" si="1"/>
        <v>4</v>
      </c>
      <c r="CP85">
        <f t="shared" si="1"/>
        <v>1</v>
      </c>
      <c r="CQ85">
        <f t="shared" si="1"/>
        <v>5</v>
      </c>
      <c r="CR85">
        <f t="shared" si="1"/>
        <v>3</v>
      </c>
      <c r="CS85">
        <f t="shared" si="1"/>
        <v>3</v>
      </c>
      <c r="CT85">
        <f t="shared" si="1"/>
        <v>3</v>
      </c>
      <c r="CU85">
        <f t="shared" si="1"/>
        <v>3</v>
      </c>
      <c r="CV85">
        <f t="shared" si="1"/>
        <v>2</v>
      </c>
      <c r="CW85">
        <f t="shared" si="1"/>
        <v>1</v>
      </c>
      <c r="CX85">
        <f t="shared" si="1"/>
        <v>6</v>
      </c>
      <c r="CY85">
        <f t="shared" si="1"/>
        <v>2</v>
      </c>
      <c r="CZ85">
        <f t="shared" si="1"/>
        <v>1</v>
      </c>
      <c r="DA85">
        <f t="shared" si="1"/>
        <v>0</v>
      </c>
      <c r="DB85">
        <f t="shared" si="1"/>
        <v>6</v>
      </c>
      <c r="DC85">
        <f t="shared" si="1"/>
        <v>2</v>
      </c>
      <c r="DD85">
        <f t="shared" si="1"/>
        <v>1</v>
      </c>
      <c r="DE85">
        <f t="shared" si="1"/>
        <v>4</v>
      </c>
      <c r="DF85">
        <f t="shared" si="1"/>
        <v>1</v>
      </c>
      <c r="DG85">
        <f t="shared" si="1"/>
        <v>1</v>
      </c>
      <c r="DH85">
        <f t="shared" si="1"/>
        <v>1</v>
      </c>
      <c r="DI85">
        <f t="shared" si="1"/>
        <v>7</v>
      </c>
      <c r="DJ85">
        <f t="shared" si="1"/>
        <v>1</v>
      </c>
      <c r="DK85">
        <f t="shared" si="1"/>
        <v>1</v>
      </c>
      <c r="DL85">
        <f t="shared" si="1"/>
        <v>1</v>
      </c>
      <c r="DM85">
        <f t="shared" si="1"/>
        <v>4</v>
      </c>
      <c r="DN85">
        <f t="shared" si="1"/>
        <v>1</v>
      </c>
      <c r="DO85">
        <f t="shared" si="1"/>
        <v>1</v>
      </c>
      <c r="DP85">
        <f t="shared" si="1"/>
        <v>2</v>
      </c>
      <c r="DQ85">
        <f t="shared" si="1"/>
        <v>2</v>
      </c>
      <c r="DR85">
        <f t="shared" si="1"/>
        <v>4</v>
      </c>
      <c r="DS85">
        <f t="shared" si="1"/>
        <v>1</v>
      </c>
      <c r="DT85">
        <f t="shared" si="1"/>
        <v>1</v>
      </c>
      <c r="DU85">
        <f t="shared" si="1"/>
        <v>1</v>
      </c>
      <c r="DV85">
        <f t="shared" si="1"/>
        <v>1</v>
      </c>
      <c r="DW85">
        <f t="shared" si="1"/>
        <v>1</v>
      </c>
      <c r="DX85">
        <f t="shared" si="1"/>
        <v>2</v>
      </c>
      <c r="DY85">
        <f t="shared" si="1"/>
        <v>4</v>
      </c>
      <c r="DZ85">
        <f t="shared" si="1"/>
        <v>1</v>
      </c>
      <c r="EA85">
        <f t="shared" si="1"/>
        <v>1</v>
      </c>
      <c r="EB85">
        <f t="shared" si="1"/>
        <v>5</v>
      </c>
      <c r="EC85">
        <f t="shared" si="1"/>
        <v>3</v>
      </c>
      <c r="ED85">
        <f t="shared" si="1"/>
        <v>6</v>
      </c>
      <c r="EE85">
        <f t="shared" si="1"/>
        <v>13</v>
      </c>
      <c r="EF85">
        <f t="shared" si="1"/>
        <v>5</v>
      </c>
      <c r="EG85">
        <f t="shared" si="1"/>
        <v>9</v>
      </c>
      <c r="EH85">
        <f t="shared" si="1"/>
        <v>1</v>
      </c>
      <c r="EI85">
        <f t="shared" si="1"/>
        <v>1</v>
      </c>
      <c r="EJ85">
        <f t="shared" si="1"/>
        <v>4</v>
      </c>
      <c r="EK85">
        <f t="shared" ref="EK85:EP85" si="2">COUNTIF(EK64:EK83,"&gt;0")</f>
        <v>6</v>
      </c>
      <c r="EL85">
        <f t="shared" si="2"/>
        <v>1</v>
      </c>
      <c r="EM85">
        <f t="shared" si="2"/>
        <v>5</v>
      </c>
      <c r="EN85">
        <f t="shared" si="2"/>
        <v>3</v>
      </c>
      <c r="EO85">
        <f t="shared" si="2"/>
        <v>3</v>
      </c>
      <c r="EP85">
        <f t="shared" si="2"/>
        <v>14</v>
      </c>
    </row>
  </sheetData>
  <autoFilter ref="A1:EP60" xr:uid="{169FFCED-B7BB-43FB-8335-E0E897BD7F02}">
    <filterColumn colId="2">
      <filters>
        <filter val="2"/>
      </filters>
    </filterColumn>
  </autoFilter>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CC065-971C-401A-B71E-58A165B57224}">
  <dimension ref="A1:EF107"/>
  <sheetViews>
    <sheetView workbookViewId="0">
      <pane xSplit="3" ySplit="1" topLeftCell="D77" activePane="bottomRight" state="frozen"/>
      <selection pane="topRight" activeCell="D1" sqref="D1"/>
      <selection pane="bottomLeft" activeCell="A2" sqref="A2"/>
      <selection pane="bottomRight" activeCell="N67" sqref="N67"/>
    </sheetView>
  </sheetViews>
  <sheetFormatPr baseColWidth="10" defaultColWidth="8.83203125" defaultRowHeight="15" x14ac:dyDescent="0.2"/>
  <cols>
    <col min="3" max="3" width="0" hidden="1" customWidth="1"/>
    <col min="4" max="5" width="8.6640625" hidden="1" customWidth="1"/>
    <col min="6" max="6" width="8.6640625" customWidth="1"/>
    <col min="9" max="10" width="0" hidden="1" customWidth="1"/>
    <col min="11" max="11" width="8.6640625" customWidth="1"/>
    <col min="12" max="12" width="0" hidden="1" customWidth="1"/>
    <col min="13" max="13" width="8.6640625" hidden="1" customWidth="1"/>
    <col min="14" max="14" width="8.6640625" customWidth="1"/>
    <col min="15" max="15" width="0" hidden="1" customWidth="1"/>
    <col min="16" max="17" width="8.6640625" hidden="1" customWidth="1"/>
    <col min="18" max="18" width="8.6640625" customWidth="1"/>
    <col min="19" max="19" width="0" hidden="1" customWidth="1"/>
    <col min="20" max="24" width="8.6640625" hidden="1" customWidth="1"/>
    <col min="25" max="25" width="8.6640625" customWidth="1"/>
    <col min="26" max="26" width="0" hidden="1" customWidth="1"/>
    <col min="27" max="31" width="8.6640625" hidden="1" customWidth="1"/>
    <col min="32" max="32" width="8.6640625" customWidth="1"/>
    <col min="33" max="33" width="0" hidden="1" customWidth="1"/>
    <col min="34" max="40" width="8.6640625" hidden="1" customWidth="1"/>
    <col min="41" max="41" width="8.6640625" customWidth="1"/>
    <col min="42" max="42" width="0" hidden="1" customWidth="1"/>
    <col min="43" max="43" width="8.6640625" customWidth="1"/>
    <col min="44" max="44" width="0" hidden="1" customWidth="1"/>
    <col min="45" max="45" width="8.6640625" customWidth="1"/>
    <col min="46" max="46" width="8.6640625" hidden="1" customWidth="1"/>
    <col min="47" max="47" width="0" hidden="1" customWidth="1"/>
    <col min="48" max="48" width="8.6640625" hidden="1" customWidth="1"/>
    <col min="49" max="49" width="8.6640625" customWidth="1"/>
    <col min="50" max="51" width="0" hidden="1" customWidth="1"/>
    <col min="52" max="52" width="8.6640625" hidden="1" customWidth="1"/>
    <col min="53" max="54" width="8.6640625" customWidth="1"/>
    <col min="57" max="57" width="0" hidden="1" customWidth="1"/>
    <col min="58" max="61" width="8.6640625" hidden="1" customWidth="1"/>
    <col min="62" max="63" width="8.6640625" customWidth="1"/>
    <col min="64" max="64" width="0" hidden="1" customWidth="1"/>
    <col min="66" max="66" width="8.6640625" customWidth="1"/>
    <col min="67" max="68" width="0" hidden="1" customWidth="1"/>
    <col min="69" max="69" width="8.6640625" customWidth="1"/>
    <col min="70" max="70" width="8.6640625" hidden="1" customWidth="1"/>
    <col min="71" max="71" width="0" hidden="1" customWidth="1"/>
    <col min="72" max="73" width="8.6640625" hidden="1" customWidth="1"/>
    <col min="74" max="74" width="8.6640625" customWidth="1"/>
    <col min="75" max="75" width="8.6640625" hidden="1" customWidth="1"/>
    <col min="77" max="77" width="8.6640625" hidden="1" customWidth="1"/>
    <col min="78" max="78" width="0" hidden="1" customWidth="1"/>
    <col min="79" max="79" width="8.6640625" customWidth="1"/>
    <col min="80" max="80" width="8.6640625" hidden="1" customWidth="1"/>
    <col min="82" max="82" width="8.6640625" hidden="1" customWidth="1"/>
    <col min="83" max="83" width="0" hidden="1" customWidth="1"/>
    <col min="84" max="84" width="8.6640625" customWidth="1"/>
    <col min="85" max="85" width="8.6640625" hidden="1" customWidth="1"/>
    <col min="87" max="87" width="8.6640625" hidden="1" customWidth="1"/>
    <col min="88" max="88" width="0" hidden="1" customWidth="1"/>
    <col min="89" max="92" width="8.6640625" hidden="1" customWidth="1"/>
    <col min="93" max="93" width="8.6640625" customWidth="1"/>
    <col min="94" max="94" width="8.6640625" hidden="1" customWidth="1"/>
    <col min="95" max="95" width="0" hidden="1" customWidth="1"/>
    <col min="96" max="96" width="8.6640625" customWidth="1"/>
    <col min="97" max="98" width="8.6640625" hidden="1" customWidth="1"/>
    <col min="100" max="101" width="8.6640625" hidden="1" customWidth="1"/>
    <col min="102" max="102" width="0" hidden="1" customWidth="1"/>
    <col min="103" max="103" width="8.6640625" customWidth="1"/>
    <col min="104" max="105" width="8.6640625" hidden="1" customWidth="1"/>
    <col min="106" max="106" width="0" hidden="1" customWidth="1"/>
    <col min="107" max="107" width="8.6640625" customWidth="1"/>
    <col min="108" max="109" width="8.6640625" hidden="1" customWidth="1"/>
    <col min="110" max="110" width="0" hidden="1" customWidth="1"/>
    <col min="111" max="111" width="8.6640625" hidden="1" customWidth="1"/>
    <col min="112" max="112" width="8.6640625" customWidth="1"/>
    <col min="113" max="114" width="8.6640625" hidden="1" customWidth="1"/>
    <col min="115" max="115" width="0" hidden="1" customWidth="1"/>
    <col min="116" max="118" width="8.6640625" hidden="1" customWidth="1"/>
    <col min="119" max="119" width="8.6640625" customWidth="1"/>
    <col min="120" max="121" width="8.6640625" hidden="1" customWidth="1"/>
    <col min="123" max="123" width="8.6640625" hidden="1" customWidth="1"/>
    <col min="124" max="124" width="8.6640625" customWidth="1"/>
    <col min="126" max="126" width="8.6640625" customWidth="1"/>
    <col min="128" max="129" width="0" hidden="1" customWidth="1"/>
    <col min="131" max="131" width="8.6640625" customWidth="1"/>
    <col min="132" max="132" width="8.6640625" hidden="1" customWidth="1"/>
    <col min="134" max="134" width="0" hidden="1" customWidth="1"/>
    <col min="135" max="135" width="8.6640625" hidden="1" customWidth="1"/>
    <col min="137" max="138" width="8.6640625" customWidth="1"/>
  </cols>
  <sheetData>
    <row r="1" spans="1:136" x14ac:dyDescent="0.2">
      <c r="A1" t="s">
        <v>192</v>
      </c>
      <c r="B1" t="s">
        <v>418</v>
      </c>
      <c r="C1" t="s">
        <v>367</v>
      </c>
      <c r="D1" t="s">
        <v>826</v>
      </c>
      <c r="E1" t="s">
        <v>547</v>
      </c>
      <c r="F1" t="s">
        <v>229</v>
      </c>
      <c r="G1" t="s">
        <v>348</v>
      </c>
      <c r="H1" t="s">
        <v>127</v>
      </c>
      <c r="I1" t="s">
        <v>142</v>
      </c>
      <c r="J1" t="s">
        <v>163</v>
      </c>
      <c r="K1" t="s">
        <v>134</v>
      </c>
      <c r="L1" t="s">
        <v>267</v>
      </c>
      <c r="M1" t="s">
        <v>728</v>
      </c>
      <c r="N1" t="s">
        <v>126</v>
      </c>
      <c r="O1" t="s">
        <v>330</v>
      </c>
      <c r="P1" t="s">
        <v>551</v>
      </c>
      <c r="Q1" t="s">
        <v>655</v>
      </c>
      <c r="R1" t="s">
        <v>230</v>
      </c>
      <c r="S1" t="s">
        <v>504</v>
      </c>
      <c r="T1" t="s">
        <v>169</v>
      </c>
      <c r="U1" t="s">
        <v>934</v>
      </c>
      <c r="V1" t="s">
        <v>318</v>
      </c>
      <c r="W1" t="s">
        <v>191</v>
      </c>
      <c r="X1" t="s">
        <v>720</v>
      </c>
      <c r="Y1" t="s">
        <v>558</v>
      </c>
      <c r="Z1" t="s">
        <v>941</v>
      </c>
      <c r="AA1" t="s">
        <v>483</v>
      </c>
      <c r="AB1" t="s">
        <v>329</v>
      </c>
      <c r="AC1" t="s">
        <v>670</v>
      </c>
      <c r="AD1" t="s">
        <v>976</v>
      </c>
      <c r="AE1" t="s">
        <v>734</v>
      </c>
      <c r="AF1" t="s">
        <v>188</v>
      </c>
      <c r="AG1" t="s">
        <v>888</v>
      </c>
      <c r="AH1" t="s">
        <v>1074</v>
      </c>
      <c r="AI1" t="s">
        <v>895</v>
      </c>
      <c r="AJ1" t="s">
        <v>652</v>
      </c>
      <c r="AK1" t="s">
        <v>546</v>
      </c>
      <c r="AL1" t="s">
        <v>512</v>
      </c>
      <c r="AM1" t="s">
        <v>182</v>
      </c>
      <c r="AN1" t="s">
        <v>272</v>
      </c>
      <c r="AO1" t="s">
        <v>131</v>
      </c>
      <c r="AP1" t="s">
        <v>168</v>
      </c>
      <c r="AQ1" t="s">
        <v>231</v>
      </c>
      <c r="AR1" t="s">
        <v>719</v>
      </c>
      <c r="AS1" t="s">
        <v>129</v>
      </c>
      <c r="AT1" t="s">
        <v>190</v>
      </c>
      <c r="AU1" t="s">
        <v>480</v>
      </c>
      <c r="AV1" t="s">
        <v>298</v>
      </c>
      <c r="AW1" t="s">
        <v>161</v>
      </c>
      <c r="AX1" t="s">
        <v>977</v>
      </c>
      <c r="AY1" t="s">
        <v>485</v>
      </c>
      <c r="AZ1" t="s">
        <v>514</v>
      </c>
      <c r="BA1" t="s">
        <v>308</v>
      </c>
      <c r="BB1" t="s">
        <v>499</v>
      </c>
      <c r="BC1" t="s">
        <v>486</v>
      </c>
      <c r="BD1" t="s">
        <v>715</v>
      </c>
      <c r="BE1" t="s">
        <v>653</v>
      </c>
      <c r="BF1" t="s">
        <v>669</v>
      </c>
      <c r="BG1" t="s">
        <v>269</v>
      </c>
      <c r="BH1" t="s">
        <v>978</v>
      </c>
      <c r="BI1" t="s">
        <v>554</v>
      </c>
      <c r="BJ1" t="s">
        <v>159</v>
      </c>
      <c r="BK1" t="s">
        <v>128</v>
      </c>
      <c r="BL1" t="s">
        <v>596</v>
      </c>
      <c r="BM1" t="s">
        <v>232</v>
      </c>
      <c r="BN1" t="s">
        <v>141</v>
      </c>
      <c r="BO1" t="s">
        <v>601</v>
      </c>
      <c r="BP1" t="s">
        <v>754</v>
      </c>
      <c r="BQ1" t="s">
        <v>651</v>
      </c>
      <c r="BR1" t="s">
        <v>351</v>
      </c>
      <c r="BS1" t="s">
        <v>493</v>
      </c>
      <c r="BT1" t="s">
        <v>979</v>
      </c>
      <c r="BU1" t="s">
        <v>721</v>
      </c>
      <c r="BV1" t="s">
        <v>560</v>
      </c>
      <c r="BW1" t="s">
        <v>656</v>
      </c>
      <c r="BX1" t="s">
        <v>502</v>
      </c>
      <c r="BY1" t="s">
        <v>1075</v>
      </c>
      <c r="BZ1" t="s">
        <v>501</v>
      </c>
      <c r="CA1" t="s">
        <v>132</v>
      </c>
      <c r="CB1" t="s">
        <v>187</v>
      </c>
      <c r="CC1" t="s">
        <v>135</v>
      </c>
      <c r="CD1" t="s">
        <v>331</v>
      </c>
      <c r="CE1" t="s">
        <v>481</v>
      </c>
      <c r="CF1" t="s">
        <v>350</v>
      </c>
      <c r="CG1" t="s">
        <v>788</v>
      </c>
      <c r="CH1" t="s">
        <v>687</v>
      </c>
      <c r="CI1" t="s">
        <v>189</v>
      </c>
      <c r="CJ1" t="s">
        <v>268</v>
      </c>
      <c r="CK1" t="s">
        <v>980</v>
      </c>
      <c r="CL1" t="s">
        <v>309</v>
      </c>
      <c r="CM1" t="s">
        <v>487</v>
      </c>
      <c r="CN1" t="s">
        <v>603</v>
      </c>
      <c r="CO1" t="s">
        <v>482</v>
      </c>
      <c r="CP1" t="s">
        <v>494</v>
      </c>
      <c r="CQ1" t="s">
        <v>981</v>
      </c>
      <c r="CR1" t="s">
        <v>477</v>
      </c>
      <c r="CS1" t="s">
        <v>137</v>
      </c>
      <c r="CT1" t="s">
        <v>1076</v>
      </c>
      <c r="CU1" t="s">
        <v>275</v>
      </c>
      <c r="CV1" t="s">
        <v>982</v>
      </c>
      <c r="CW1" t="s">
        <v>807</v>
      </c>
      <c r="CX1" t="s">
        <v>983</v>
      </c>
      <c r="CY1" t="s">
        <v>166</v>
      </c>
      <c r="CZ1" t="s">
        <v>661</v>
      </c>
      <c r="DA1" t="s">
        <v>557</v>
      </c>
      <c r="DB1" t="s">
        <v>1077</v>
      </c>
      <c r="DC1" t="s">
        <v>158</v>
      </c>
      <c r="DD1" t="s">
        <v>967</v>
      </c>
      <c r="DE1" t="s">
        <v>984</v>
      </c>
      <c r="DF1" t="s">
        <v>985</v>
      </c>
      <c r="DG1" t="s">
        <v>136</v>
      </c>
      <c r="DH1" t="s">
        <v>273</v>
      </c>
      <c r="DI1" t="s">
        <v>160</v>
      </c>
      <c r="DJ1" t="s">
        <v>274</v>
      </c>
      <c r="DK1" t="s">
        <v>894</v>
      </c>
      <c r="DL1" t="s">
        <v>550</v>
      </c>
      <c r="DM1" t="s">
        <v>509</v>
      </c>
      <c r="DN1" t="s">
        <v>986</v>
      </c>
      <c r="DO1" t="s">
        <v>319</v>
      </c>
      <c r="DP1" t="s">
        <v>511</v>
      </c>
      <c r="DQ1" t="s">
        <v>594</v>
      </c>
      <c r="DR1" t="s">
        <v>1078</v>
      </c>
      <c r="DS1" t="s">
        <v>484</v>
      </c>
      <c r="DT1" t="s">
        <v>185</v>
      </c>
      <c r="DU1" t="s">
        <v>1079</v>
      </c>
      <c r="DV1" t="s">
        <v>565</v>
      </c>
      <c r="DW1" t="s">
        <v>556</v>
      </c>
      <c r="DX1" t="s">
        <v>299</v>
      </c>
      <c r="DY1" t="s">
        <v>492</v>
      </c>
      <c r="DZ1" t="s">
        <v>143</v>
      </c>
      <c r="EA1" t="s">
        <v>479</v>
      </c>
      <c r="EB1" t="s">
        <v>987</v>
      </c>
      <c r="EC1" t="s">
        <v>488</v>
      </c>
      <c r="ED1" t="s">
        <v>297</v>
      </c>
      <c r="EE1" t="s">
        <v>162</v>
      </c>
      <c r="EF1" t="s">
        <v>139</v>
      </c>
    </row>
    <row r="2" spans="1:136" x14ac:dyDescent="0.2">
      <c r="A2" t="s">
        <v>195</v>
      </c>
      <c r="B2">
        <v>1</v>
      </c>
      <c r="C2">
        <v>0</v>
      </c>
      <c r="D2">
        <v>0</v>
      </c>
      <c r="E2">
        <v>0</v>
      </c>
      <c r="F2">
        <v>20</v>
      </c>
      <c r="G2">
        <v>0</v>
      </c>
      <c r="H2">
        <v>0</v>
      </c>
      <c r="I2">
        <v>0</v>
      </c>
      <c r="J2">
        <v>0</v>
      </c>
      <c r="K2">
        <v>0</v>
      </c>
      <c r="L2">
        <v>18</v>
      </c>
      <c r="M2">
        <v>0</v>
      </c>
      <c r="N2">
        <v>0</v>
      </c>
      <c r="O2">
        <v>0</v>
      </c>
      <c r="P2">
        <v>0</v>
      </c>
      <c r="Q2">
        <v>0</v>
      </c>
      <c r="R2">
        <v>0</v>
      </c>
      <c r="S2">
        <v>0</v>
      </c>
      <c r="T2">
        <v>0</v>
      </c>
      <c r="U2">
        <v>0</v>
      </c>
      <c r="V2">
        <v>0</v>
      </c>
      <c r="W2">
        <v>5</v>
      </c>
      <c r="X2">
        <v>0</v>
      </c>
      <c r="Y2">
        <v>0</v>
      </c>
      <c r="Z2">
        <v>0</v>
      </c>
      <c r="AA2">
        <v>0</v>
      </c>
      <c r="AB2">
        <v>0</v>
      </c>
      <c r="AC2">
        <v>0</v>
      </c>
      <c r="AD2">
        <v>0</v>
      </c>
      <c r="AE2">
        <v>0</v>
      </c>
      <c r="AF2">
        <v>14</v>
      </c>
      <c r="AG2">
        <v>0</v>
      </c>
      <c r="AH2">
        <v>0</v>
      </c>
      <c r="AI2">
        <v>0</v>
      </c>
      <c r="AJ2">
        <v>0</v>
      </c>
      <c r="AK2">
        <v>0</v>
      </c>
      <c r="AL2">
        <v>0</v>
      </c>
      <c r="AM2">
        <v>0</v>
      </c>
      <c r="AN2">
        <v>17</v>
      </c>
      <c r="AO2">
        <v>0</v>
      </c>
      <c r="AP2">
        <v>1</v>
      </c>
      <c r="AQ2">
        <v>4</v>
      </c>
      <c r="AR2">
        <v>0</v>
      </c>
      <c r="AS2">
        <v>12</v>
      </c>
      <c r="AT2">
        <v>1</v>
      </c>
      <c r="AU2">
        <v>3</v>
      </c>
      <c r="AV2">
        <v>0</v>
      </c>
      <c r="AW2">
        <v>3</v>
      </c>
      <c r="AX2">
        <v>0</v>
      </c>
      <c r="AY2">
        <v>0</v>
      </c>
      <c r="AZ2">
        <v>0</v>
      </c>
      <c r="BA2">
        <v>1</v>
      </c>
      <c r="BB2">
        <v>0</v>
      </c>
      <c r="BC2">
        <v>0</v>
      </c>
      <c r="BD2">
        <v>0</v>
      </c>
      <c r="BE2">
        <v>0</v>
      </c>
      <c r="BF2">
        <v>0</v>
      </c>
      <c r="BG2">
        <v>4</v>
      </c>
      <c r="BH2">
        <v>0</v>
      </c>
      <c r="BI2">
        <v>0</v>
      </c>
      <c r="BJ2">
        <v>0</v>
      </c>
      <c r="BK2">
        <v>14</v>
      </c>
      <c r="BL2">
        <v>4</v>
      </c>
      <c r="BM2">
        <v>12</v>
      </c>
      <c r="BN2">
        <v>0</v>
      </c>
      <c r="BO2">
        <v>3</v>
      </c>
      <c r="BP2">
        <v>0</v>
      </c>
      <c r="BQ2">
        <v>0</v>
      </c>
      <c r="BR2">
        <v>0</v>
      </c>
      <c r="BS2">
        <v>0</v>
      </c>
      <c r="BT2">
        <v>0</v>
      </c>
      <c r="BU2">
        <v>0</v>
      </c>
      <c r="BV2">
        <v>0</v>
      </c>
      <c r="BW2">
        <v>0</v>
      </c>
      <c r="BX2">
        <v>0</v>
      </c>
      <c r="BY2">
        <v>0</v>
      </c>
      <c r="BZ2">
        <v>0</v>
      </c>
      <c r="CA2">
        <v>10</v>
      </c>
      <c r="CB2">
        <v>0</v>
      </c>
      <c r="CC2">
        <v>13</v>
      </c>
      <c r="CD2">
        <v>0</v>
      </c>
      <c r="CE2">
        <v>0</v>
      </c>
      <c r="CF2">
        <v>0</v>
      </c>
      <c r="CG2">
        <v>0</v>
      </c>
      <c r="CH2">
        <v>0</v>
      </c>
      <c r="CI2">
        <v>19</v>
      </c>
      <c r="CJ2">
        <v>13</v>
      </c>
      <c r="CK2">
        <v>0</v>
      </c>
      <c r="CL2">
        <v>1</v>
      </c>
      <c r="CM2">
        <v>0</v>
      </c>
      <c r="CN2">
        <v>1</v>
      </c>
      <c r="CO2">
        <v>0</v>
      </c>
      <c r="CP2">
        <v>0</v>
      </c>
      <c r="CQ2">
        <v>0</v>
      </c>
      <c r="CR2">
        <v>0</v>
      </c>
      <c r="CS2">
        <v>0</v>
      </c>
      <c r="CT2">
        <v>0</v>
      </c>
      <c r="CU2">
        <v>0</v>
      </c>
      <c r="CV2">
        <v>3</v>
      </c>
      <c r="CW2">
        <v>2</v>
      </c>
      <c r="CX2">
        <v>0</v>
      </c>
      <c r="CY2">
        <v>1</v>
      </c>
      <c r="CZ2">
        <v>0</v>
      </c>
      <c r="DA2">
        <v>0</v>
      </c>
      <c r="DB2">
        <v>0</v>
      </c>
      <c r="DC2">
        <v>4</v>
      </c>
      <c r="DD2">
        <v>0</v>
      </c>
      <c r="DE2">
        <v>0</v>
      </c>
      <c r="DF2">
        <v>8</v>
      </c>
      <c r="DG2">
        <v>0</v>
      </c>
      <c r="DH2">
        <v>17</v>
      </c>
      <c r="DI2">
        <v>0</v>
      </c>
      <c r="DJ2">
        <v>6</v>
      </c>
      <c r="DK2">
        <v>0</v>
      </c>
      <c r="DL2">
        <v>0</v>
      </c>
      <c r="DM2">
        <v>0</v>
      </c>
      <c r="DN2">
        <v>0</v>
      </c>
      <c r="DO2">
        <v>2</v>
      </c>
      <c r="DP2">
        <v>0</v>
      </c>
      <c r="DQ2">
        <v>4</v>
      </c>
      <c r="DR2">
        <v>0</v>
      </c>
      <c r="DS2">
        <v>0</v>
      </c>
      <c r="DT2">
        <v>0</v>
      </c>
      <c r="DU2">
        <v>12</v>
      </c>
      <c r="DV2">
        <v>3</v>
      </c>
      <c r="DW2">
        <v>4</v>
      </c>
      <c r="DX2">
        <v>0</v>
      </c>
      <c r="DY2">
        <v>0</v>
      </c>
      <c r="DZ2">
        <v>0</v>
      </c>
      <c r="EA2">
        <v>0</v>
      </c>
      <c r="EB2">
        <v>0</v>
      </c>
      <c r="EC2">
        <v>14</v>
      </c>
      <c r="ED2">
        <v>2</v>
      </c>
      <c r="EE2">
        <v>0</v>
      </c>
      <c r="EF2">
        <v>0</v>
      </c>
    </row>
    <row r="3" spans="1:136" x14ac:dyDescent="0.2">
      <c r="B3">
        <v>2</v>
      </c>
    </row>
    <row r="4" spans="1:136" x14ac:dyDescent="0.2">
      <c r="A4" t="s">
        <v>1053</v>
      </c>
    </row>
    <row r="5" spans="1:136" x14ac:dyDescent="0.2">
      <c r="A5" t="s">
        <v>196</v>
      </c>
      <c r="B5">
        <v>1</v>
      </c>
      <c r="C5">
        <v>0</v>
      </c>
      <c r="D5">
        <v>0</v>
      </c>
      <c r="E5">
        <v>0</v>
      </c>
      <c r="F5">
        <v>19</v>
      </c>
      <c r="G5">
        <v>0</v>
      </c>
      <c r="H5">
        <v>0</v>
      </c>
      <c r="I5">
        <v>0</v>
      </c>
      <c r="J5">
        <v>0</v>
      </c>
      <c r="K5">
        <v>2</v>
      </c>
      <c r="L5">
        <v>0</v>
      </c>
      <c r="M5">
        <v>0</v>
      </c>
      <c r="N5">
        <v>0</v>
      </c>
      <c r="O5">
        <v>0</v>
      </c>
      <c r="P5">
        <v>0</v>
      </c>
      <c r="Q5">
        <v>0</v>
      </c>
      <c r="R5">
        <v>1</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15</v>
      </c>
      <c r="AP5">
        <v>0</v>
      </c>
      <c r="AQ5">
        <v>1</v>
      </c>
      <c r="AR5">
        <v>0</v>
      </c>
      <c r="AS5">
        <v>20</v>
      </c>
      <c r="AT5">
        <v>0</v>
      </c>
      <c r="AU5">
        <v>0</v>
      </c>
      <c r="AV5">
        <v>0</v>
      </c>
      <c r="AW5">
        <v>0</v>
      </c>
      <c r="AX5">
        <v>0</v>
      </c>
      <c r="AY5">
        <v>0</v>
      </c>
      <c r="AZ5">
        <v>0</v>
      </c>
      <c r="BA5">
        <v>0</v>
      </c>
      <c r="BB5">
        <v>0</v>
      </c>
      <c r="BC5">
        <v>0</v>
      </c>
      <c r="BD5">
        <v>1</v>
      </c>
      <c r="BE5">
        <v>0</v>
      </c>
      <c r="BF5">
        <v>0</v>
      </c>
      <c r="BG5">
        <v>0</v>
      </c>
      <c r="BH5">
        <v>0</v>
      </c>
      <c r="BI5">
        <v>0</v>
      </c>
      <c r="BJ5">
        <v>15</v>
      </c>
      <c r="BK5">
        <v>0</v>
      </c>
      <c r="BL5">
        <v>0</v>
      </c>
      <c r="BM5">
        <v>9</v>
      </c>
      <c r="BN5">
        <v>19</v>
      </c>
      <c r="BO5">
        <v>0</v>
      </c>
      <c r="BP5">
        <v>0</v>
      </c>
      <c r="BQ5">
        <v>0</v>
      </c>
      <c r="BR5">
        <v>0</v>
      </c>
      <c r="BS5">
        <v>0</v>
      </c>
      <c r="BT5">
        <v>0</v>
      </c>
      <c r="BU5">
        <v>0</v>
      </c>
      <c r="BV5">
        <v>0</v>
      </c>
      <c r="BW5">
        <v>0</v>
      </c>
      <c r="BX5">
        <v>0</v>
      </c>
      <c r="BY5">
        <v>0</v>
      </c>
      <c r="BZ5">
        <v>0</v>
      </c>
      <c r="CA5">
        <v>19</v>
      </c>
      <c r="CB5">
        <v>0</v>
      </c>
      <c r="CC5">
        <v>5</v>
      </c>
      <c r="CD5">
        <v>0</v>
      </c>
      <c r="CE5">
        <v>0</v>
      </c>
      <c r="CF5">
        <v>0</v>
      </c>
      <c r="CG5">
        <v>0</v>
      </c>
      <c r="CH5">
        <v>0</v>
      </c>
      <c r="CI5">
        <v>0</v>
      </c>
      <c r="CJ5">
        <v>0</v>
      </c>
      <c r="CK5">
        <v>0</v>
      </c>
      <c r="CL5">
        <v>0</v>
      </c>
      <c r="CM5">
        <v>0</v>
      </c>
      <c r="CN5">
        <v>0</v>
      </c>
      <c r="CO5">
        <v>0</v>
      </c>
      <c r="CP5">
        <v>0</v>
      </c>
      <c r="CQ5">
        <v>0</v>
      </c>
      <c r="CR5">
        <v>4</v>
      </c>
      <c r="CS5">
        <v>0</v>
      </c>
      <c r="CT5">
        <v>0</v>
      </c>
      <c r="CU5">
        <v>0</v>
      </c>
      <c r="CV5">
        <v>0</v>
      </c>
      <c r="CW5">
        <v>0</v>
      </c>
      <c r="CX5">
        <v>0</v>
      </c>
      <c r="CY5">
        <v>0</v>
      </c>
      <c r="CZ5">
        <v>0</v>
      </c>
      <c r="DA5">
        <v>0</v>
      </c>
      <c r="DB5">
        <v>0</v>
      </c>
      <c r="DC5">
        <v>11</v>
      </c>
      <c r="DD5">
        <v>0</v>
      </c>
      <c r="DE5">
        <v>0</v>
      </c>
      <c r="DF5">
        <v>0</v>
      </c>
      <c r="DG5">
        <v>0</v>
      </c>
      <c r="DH5">
        <v>0</v>
      </c>
      <c r="DI5">
        <v>0</v>
      </c>
      <c r="DJ5">
        <v>0</v>
      </c>
      <c r="DK5">
        <v>0</v>
      </c>
      <c r="DL5">
        <v>0</v>
      </c>
      <c r="DM5">
        <v>0</v>
      </c>
      <c r="DN5">
        <v>0</v>
      </c>
      <c r="DO5">
        <v>0</v>
      </c>
      <c r="DP5">
        <v>0</v>
      </c>
      <c r="DQ5">
        <v>0</v>
      </c>
      <c r="DR5">
        <v>17</v>
      </c>
      <c r="DS5">
        <v>0</v>
      </c>
      <c r="DT5">
        <v>2</v>
      </c>
      <c r="DU5">
        <v>8</v>
      </c>
      <c r="DV5">
        <v>0</v>
      </c>
      <c r="DW5">
        <v>1</v>
      </c>
      <c r="DX5">
        <v>0</v>
      </c>
      <c r="DY5">
        <v>0</v>
      </c>
      <c r="DZ5">
        <v>0</v>
      </c>
      <c r="EA5">
        <v>0</v>
      </c>
      <c r="EB5">
        <v>0</v>
      </c>
      <c r="EC5">
        <v>0</v>
      </c>
      <c r="ED5">
        <v>0</v>
      </c>
      <c r="EE5">
        <v>0</v>
      </c>
      <c r="EF5">
        <v>19</v>
      </c>
    </row>
    <row r="6" spans="1:136" x14ac:dyDescent="0.2">
      <c r="B6">
        <v>2</v>
      </c>
    </row>
    <row r="7" spans="1:136" x14ac:dyDescent="0.2">
      <c r="A7" t="s">
        <v>1054</v>
      </c>
    </row>
    <row r="8" spans="1:136" x14ac:dyDescent="0.2">
      <c r="A8" t="s">
        <v>566</v>
      </c>
      <c r="B8">
        <v>2</v>
      </c>
      <c r="C8">
        <v>0</v>
      </c>
      <c r="D8">
        <v>7</v>
      </c>
      <c r="E8">
        <v>0</v>
      </c>
      <c r="F8">
        <v>20</v>
      </c>
      <c r="G8">
        <v>0</v>
      </c>
      <c r="H8">
        <v>15</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20</v>
      </c>
      <c r="AG8">
        <v>0</v>
      </c>
      <c r="AH8">
        <v>0</v>
      </c>
      <c r="AI8">
        <v>0</v>
      </c>
      <c r="AJ8">
        <v>0</v>
      </c>
      <c r="AK8">
        <v>0</v>
      </c>
      <c r="AL8">
        <v>0</v>
      </c>
      <c r="AM8">
        <v>0</v>
      </c>
      <c r="AN8">
        <v>0</v>
      </c>
      <c r="AO8">
        <v>0</v>
      </c>
      <c r="AP8">
        <v>0</v>
      </c>
      <c r="AQ8">
        <v>15</v>
      </c>
      <c r="AR8">
        <v>0</v>
      </c>
      <c r="AS8">
        <v>6</v>
      </c>
      <c r="AT8">
        <v>2</v>
      </c>
      <c r="AU8">
        <v>0</v>
      </c>
      <c r="AV8">
        <v>0</v>
      </c>
      <c r="AW8">
        <v>12</v>
      </c>
      <c r="AX8">
        <v>0</v>
      </c>
      <c r="AY8">
        <v>0</v>
      </c>
      <c r="AZ8">
        <v>0</v>
      </c>
      <c r="BA8">
        <v>0</v>
      </c>
      <c r="BB8">
        <v>0</v>
      </c>
      <c r="BC8">
        <v>1</v>
      </c>
      <c r="BD8">
        <v>0</v>
      </c>
      <c r="BE8">
        <v>0</v>
      </c>
      <c r="BF8">
        <v>0</v>
      </c>
      <c r="BG8">
        <v>0</v>
      </c>
      <c r="BH8">
        <v>0</v>
      </c>
      <c r="BI8">
        <v>0</v>
      </c>
      <c r="BJ8">
        <v>2</v>
      </c>
      <c r="BK8">
        <v>20</v>
      </c>
      <c r="BL8">
        <v>0</v>
      </c>
      <c r="BM8">
        <v>13</v>
      </c>
      <c r="BN8">
        <v>0</v>
      </c>
      <c r="BO8">
        <v>0</v>
      </c>
      <c r="BP8">
        <v>9</v>
      </c>
      <c r="BQ8">
        <v>0</v>
      </c>
      <c r="BR8">
        <v>0</v>
      </c>
      <c r="BS8">
        <v>0</v>
      </c>
      <c r="BT8">
        <v>0</v>
      </c>
      <c r="BU8">
        <v>0</v>
      </c>
      <c r="BV8">
        <v>0</v>
      </c>
      <c r="BW8">
        <v>0</v>
      </c>
      <c r="BX8">
        <v>0</v>
      </c>
      <c r="BY8">
        <v>0</v>
      </c>
      <c r="BZ8">
        <v>0</v>
      </c>
      <c r="CA8">
        <v>18</v>
      </c>
      <c r="CB8">
        <v>0</v>
      </c>
      <c r="CC8">
        <v>18</v>
      </c>
      <c r="CD8">
        <v>0</v>
      </c>
      <c r="CE8">
        <v>0</v>
      </c>
      <c r="CF8">
        <v>0</v>
      </c>
      <c r="CG8">
        <v>0</v>
      </c>
      <c r="CH8">
        <v>0</v>
      </c>
      <c r="CI8">
        <v>20</v>
      </c>
      <c r="CJ8">
        <v>1</v>
      </c>
      <c r="CK8">
        <v>0</v>
      </c>
      <c r="CL8">
        <v>4</v>
      </c>
      <c r="CM8">
        <v>0</v>
      </c>
      <c r="CN8">
        <v>0</v>
      </c>
      <c r="CO8">
        <v>6</v>
      </c>
      <c r="CP8">
        <v>0</v>
      </c>
      <c r="CQ8">
        <v>0</v>
      </c>
      <c r="CR8">
        <v>0</v>
      </c>
      <c r="CS8">
        <v>0</v>
      </c>
      <c r="CT8">
        <v>0</v>
      </c>
      <c r="CU8">
        <v>4</v>
      </c>
      <c r="CV8">
        <v>0</v>
      </c>
      <c r="CW8">
        <v>0</v>
      </c>
      <c r="CX8">
        <v>1</v>
      </c>
      <c r="CY8">
        <v>22</v>
      </c>
      <c r="CZ8">
        <v>0</v>
      </c>
      <c r="DA8">
        <v>0</v>
      </c>
      <c r="DB8">
        <v>0</v>
      </c>
      <c r="DC8">
        <v>0</v>
      </c>
      <c r="DD8">
        <v>0</v>
      </c>
      <c r="DE8">
        <v>1</v>
      </c>
      <c r="DF8">
        <v>3</v>
      </c>
      <c r="DG8">
        <v>0</v>
      </c>
      <c r="DH8">
        <v>18</v>
      </c>
      <c r="DI8">
        <v>0</v>
      </c>
      <c r="DJ8">
        <v>0</v>
      </c>
      <c r="DK8">
        <v>0</v>
      </c>
      <c r="DL8">
        <v>0</v>
      </c>
      <c r="DM8">
        <v>0</v>
      </c>
      <c r="DN8">
        <v>0</v>
      </c>
      <c r="DO8">
        <v>20</v>
      </c>
      <c r="DP8">
        <v>0</v>
      </c>
      <c r="DQ8">
        <v>0</v>
      </c>
      <c r="DR8">
        <v>0</v>
      </c>
      <c r="DS8">
        <v>7</v>
      </c>
      <c r="DT8">
        <v>0</v>
      </c>
      <c r="DU8">
        <v>1</v>
      </c>
      <c r="DV8">
        <v>15</v>
      </c>
      <c r="DW8">
        <v>2</v>
      </c>
      <c r="DX8">
        <v>0</v>
      </c>
      <c r="DY8">
        <v>0</v>
      </c>
      <c r="DZ8">
        <v>0</v>
      </c>
      <c r="EA8">
        <v>0</v>
      </c>
      <c r="EB8">
        <v>0</v>
      </c>
      <c r="EC8">
        <v>0</v>
      </c>
      <c r="ED8">
        <v>12</v>
      </c>
      <c r="EE8">
        <v>0</v>
      </c>
      <c r="EF8">
        <v>4</v>
      </c>
    </row>
    <row r="9" spans="1:136" x14ac:dyDescent="0.2">
      <c r="A9" t="s">
        <v>1055</v>
      </c>
    </row>
    <row r="10" spans="1:136" x14ac:dyDescent="0.2">
      <c r="A10" t="s">
        <v>567</v>
      </c>
      <c r="B10">
        <v>2</v>
      </c>
      <c r="C10">
        <v>0</v>
      </c>
      <c r="D10">
        <v>0</v>
      </c>
      <c r="E10">
        <v>0</v>
      </c>
      <c r="F10">
        <v>18</v>
      </c>
      <c r="G10">
        <v>0</v>
      </c>
      <c r="H10">
        <v>0</v>
      </c>
      <c r="I10">
        <v>1</v>
      </c>
      <c r="J10">
        <v>0</v>
      </c>
      <c r="K10">
        <v>20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2</v>
      </c>
      <c r="AR10">
        <v>0</v>
      </c>
      <c r="AS10">
        <v>20</v>
      </c>
      <c r="AT10">
        <v>0</v>
      </c>
      <c r="AU10">
        <v>0</v>
      </c>
      <c r="AV10">
        <v>0</v>
      </c>
      <c r="AW10">
        <v>0</v>
      </c>
      <c r="AX10">
        <v>0</v>
      </c>
      <c r="AY10">
        <v>0</v>
      </c>
      <c r="AZ10">
        <v>0</v>
      </c>
      <c r="BA10">
        <v>0</v>
      </c>
      <c r="BB10">
        <v>0</v>
      </c>
      <c r="BC10">
        <v>0</v>
      </c>
      <c r="BD10">
        <v>0</v>
      </c>
      <c r="BE10">
        <v>0</v>
      </c>
      <c r="BF10">
        <v>0</v>
      </c>
      <c r="BG10">
        <v>0</v>
      </c>
      <c r="BH10">
        <v>0</v>
      </c>
      <c r="BI10">
        <v>0</v>
      </c>
      <c r="BJ10">
        <v>4</v>
      </c>
      <c r="BK10">
        <v>0</v>
      </c>
      <c r="BL10">
        <v>0</v>
      </c>
      <c r="BM10">
        <v>2</v>
      </c>
      <c r="BN10">
        <v>0</v>
      </c>
      <c r="BO10">
        <v>0</v>
      </c>
      <c r="BP10">
        <v>0</v>
      </c>
      <c r="BQ10">
        <v>0</v>
      </c>
      <c r="BR10">
        <v>0</v>
      </c>
      <c r="BS10">
        <v>0</v>
      </c>
      <c r="BT10">
        <v>0</v>
      </c>
      <c r="BU10">
        <v>0</v>
      </c>
      <c r="BV10">
        <v>0</v>
      </c>
      <c r="BW10">
        <v>0</v>
      </c>
      <c r="BX10">
        <v>0</v>
      </c>
      <c r="BY10">
        <v>0</v>
      </c>
      <c r="BZ10">
        <v>0</v>
      </c>
      <c r="CA10">
        <v>0</v>
      </c>
      <c r="CB10">
        <v>0</v>
      </c>
      <c r="CC10">
        <v>20</v>
      </c>
      <c r="CD10">
        <v>0</v>
      </c>
      <c r="CE10">
        <v>0</v>
      </c>
      <c r="CF10">
        <v>0</v>
      </c>
      <c r="CG10">
        <v>0</v>
      </c>
      <c r="CH10">
        <v>13</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16</v>
      </c>
      <c r="DS10">
        <v>0</v>
      </c>
      <c r="DT10">
        <v>0</v>
      </c>
      <c r="DU10">
        <v>5</v>
      </c>
      <c r="DV10">
        <v>0</v>
      </c>
      <c r="DW10">
        <v>1</v>
      </c>
      <c r="DX10">
        <v>0</v>
      </c>
      <c r="DY10">
        <v>0</v>
      </c>
      <c r="DZ10">
        <v>0</v>
      </c>
      <c r="EA10">
        <v>0</v>
      </c>
      <c r="EB10">
        <v>0</v>
      </c>
      <c r="EC10">
        <v>0</v>
      </c>
      <c r="ED10">
        <v>0</v>
      </c>
      <c r="EE10">
        <v>0</v>
      </c>
      <c r="EF10">
        <v>19</v>
      </c>
    </row>
    <row r="11" spans="1:136" x14ac:dyDescent="0.2">
      <c r="A11" t="s">
        <v>1056</v>
      </c>
    </row>
    <row r="12" spans="1:136" x14ac:dyDescent="0.2">
      <c r="A12" t="s">
        <v>473</v>
      </c>
      <c r="B12">
        <v>1</v>
      </c>
      <c r="C12">
        <v>0</v>
      </c>
      <c r="D12">
        <v>0</v>
      </c>
      <c r="E12">
        <v>0</v>
      </c>
      <c r="F12">
        <v>0</v>
      </c>
      <c r="G12">
        <v>19</v>
      </c>
      <c r="H12">
        <v>14</v>
      </c>
      <c r="I12">
        <v>0</v>
      </c>
      <c r="J12">
        <v>0</v>
      </c>
      <c r="K12">
        <v>0</v>
      </c>
      <c r="L12">
        <v>19</v>
      </c>
      <c r="M12">
        <v>0</v>
      </c>
      <c r="N12">
        <v>13</v>
      </c>
      <c r="O12">
        <v>0</v>
      </c>
      <c r="P12">
        <v>0</v>
      </c>
      <c r="Q12">
        <v>0</v>
      </c>
      <c r="R12">
        <v>0</v>
      </c>
      <c r="S12">
        <v>0</v>
      </c>
      <c r="T12">
        <v>0</v>
      </c>
      <c r="U12">
        <v>0</v>
      </c>
      <c r="V12">
        <v>0</v>
      </c>
      <c r="W12">
        <v>0</v>
      </c>
      <c r="X12">
        <v>0</v>
      </c>
      <c r="Y12">
        <v>0</v>
      </c>
      <c r="Z12">
        <v>0</v>
      </c>
      <c r="AA12">
        <v>3</v>
      </c>
      <c r="AB12">
        <v>0</v>
      </c>
      <c r="AC12">
        <v>0</v>
      </c>
      <c r="AD12">
        <v>0</v>
      </c>
      <c r="AE12">
        <v>0</v>
      </c>
      <c r="AF12">
        <v>0</v>
      </c>
      <c r="AG12">
        <v>0</v>
      </c>
      <c r="AH12">
        <v>0</v>
      </c>
      <c r="AI12">
        <v>0</v>
      </c>
      <c r="AJ12">
        <v>0</v>
      </c>
      <c r="AK12">
        <v>0</v>
      </c>
      <c r="AL12">
        <v>0</v>
      </c>
      <c r="AM12">
        <v>0</v>
      </c>
      <c r="AN12">
        <v>0</v>
      </c>
      <c r="AO12">
        <v>0</v>
      </c>
      <c r="AP12">
        <v>0</v>
      </c>
      <c r="AQ12">
        <v>0</v>
      </c>
      <c r="AR12">
        <v>0</v>
      </c>
      <c r="AS12">
        <v>17</v>
      </c>
      <c r="AT12">
        <v>0</v>
      </c>
      <c r="AU12">
        <v>8</v>
      </c>
      <c r="AV12">
        <v>0</v>
      </c>
      <c r="AW12">
        <v>4</v>
      </c>
      <c r="AX12">
        <v>0</v>
      </c>
      <c r="AY12">
        <v>0</v>
      </c>
      <c r="AZ12">
        <v>0</v>
      </c>
      <c r="BA12">
        <v>0</v>
      </c>
      <c r="BB12">
        <v>0</v>
      </c>
      <c r="BC12">
        <v>0</v>
      </c>
      <c r="BD12">
        <v>0</v>
      </c>
      <c r="BE12">
        <v>0</v>
      </c>
      <c r="BF12">
        <v>0</v>
      </c>
      <c r="BG12">
        <v>0</v>
      </c>
      <c r="BH12">
        <v>0</v>
      </c>
      <c r="BI12">
        <v>0</v>
      </c>
      <c r="BJ12">
        <v>0</v>
      </c>
      <c r="BK12">
        <v>7</v>
      </c>
      <c r="BL12">
        <v>0</v>
      </c>
      <c r="BM12">
        <v>3</v>
      </c>
      <c r="BN12">
        <v>0</v>
      </c>
      <c r="BO12">
        <v>0</v>
      </c>
      <c r="BP12">
        <v>8</v>
      </c>
      <c r="BQ12">
        <v>0</v>
      </c>
      <c r="BR12">
        <v>0</v>
      </c>
      <c r="BS12">
        <v>0</v>
      </c>
      <c r="BT12">
        <v>0</v>
      </c>
      <c r="BU12">
        <v>0</v>
      </c>
      <c r="BV12">
        <v>0</v>
      </c>
      <c r="BW12">
        <v>0</v>
      </c>
      <c r="BX12">
        <v>0</v>
      </c>
      <c r="BY12">
        <v>0</v>
      </c>
      <c r="BZ12">
        <v>0</v>
      </c>
      <c r="CA12">
        <v>6</v>
      </c>
      <c r="CB12">
        <v>1</v>
      </c>
      <c r="CC12">
        <v>0</v>
      </c>
      <c r="CD12">
        <v>0</v>
      </c>
      <c r="CE12">
        <v>4</v>
      </c>
      <c r="CF12">
        <v>0</v>
      </c>
      <c r="CG12">
        <v>0</v>
      </c>
      <c r="CH12">
        <v>18</v>
      </c>
      <c r="CI12">
        <v>0</v>
      </c>
      <c r="CJ12">
        <v>0</v>
      </c>
      <c r="CK12">
        <v>0</v>
      </c>
      <c r="CL12">
        <v>0</v>
      </c>
      <c r="CM12">
        <v>0</v>
      </c>
      <c r="CN12">
        <v>0</v>
      </c>
      <c r="CO12">
        <v>3</v>
      </c>
      <c r="CP12">
        <v>0</v>
      </c>
      <c r="CQ12">
        <v>0</v>
      </c>
      <c r="CR12">
        <v>6</v>
      </c>
      <c r="CS12">
        <v>0</v>
      </c>
      <c r="CT12">
        <v>0</v>
      </c>
      <c r="CU12">
        <v>0</v>
      </c>
      <c r="CV12">
        <v>0</v>
      </c>
      <c r="CW12">
        <v>0</v>
      </c>
      <c r="CX12">
        <v>0</v>
      </c>
      <c r="CY12">
        <v>0</v>
      </c>
      <c r="CZ12">
        <v>2</v>
      </c>
      <c r="DA12">
        <v>0</v>
      </c>
      <c r="DB12">
        <v>0</v>
      </c>
      <c r="DC12">
        <v>0</v>
      </c>
      <c r="DD12">
        <v>0</v>
      </c>
      <c r="DE12">
        <v>0</v>
      </c>
      <c r="DF12">
        <v>0</v>
      </c>
      <c r="DG12">
        <v>0</v>
      </c>
      <c r="DH12">
        <v>8</v>
      </c>
      <c r="DI12">
        <v>0</v>
      </c>
      <c r="DJ12">
        <v>0</v>
      </c>
      <c r="DK12">
        <v>0</v>
      </c>
      <c r="DL12">
        <v>0</v>
      </c>
      <c r="DM12">
        <v>0</v>
      </c>
      <c r="DN12">
        <v>0</v>
      </c>
      <c r="DO12">
        <v>0</v>
      </c>
      <c r="DP12">
        <v>0</v>
      </c>
      <c r="DQ12">
        <v>0</v>
      </c>
      <c r="DR12">
        <v>0</v>
      </c>
      <c r="DS12">
        <v>4</v>
      </c>
      <c r="DT12">
        <v>0</v>
      </c>
      <c r="DU12">
        <v>4</v>
      </c>
      <c r="DV12">
        <v>0</v>
      </c>
      <c r="DW12">
        <v>0</v>
      </c>
      <c r="DX12">
        <v>0</v>
      </c>
      <c r="DY12">
        <v>0</v>
      </c>
      <c r="DZ12">
        <v>0</v>
      </c>
      <c r="EA12">
        <v>20</v>
      </c>
      <c r="EB12">
        <v>0</v>
      </c>
      <c r="EC12">
        <v>1</v>
      </c>
      <c r="ED12">
        <v>0</v>
      </c>
      <c r="EE12">
        <v>0</v>
      </c>
      <c r="EF12">
        <v>7</v>
      </c>
    </row>
    <row r="13" spans="1:136" x14ac:dyDescent="0.2">
      <c r="B13">
        <v>2</v>
      </c>
    </row>
    <row r="14" spans="1:136" x14ac:dyDescent="0.2">
      <c r="A14" t="s">
        <v>1057</v>
      </c>
    </row>
    <row r="15" spans="1:136" x14ac:dyDescent="0.2">
      <c r="A15" t="s">
        <v>476</v>
      </c>
      <c r="B15">
        <v>1</v>
      </c>
      <c r="C15">
        <v>0</v>
      </c>
      <c r="D15">
        <v>0</v>
      </c>
      <c r="E15">
        <v>2</v>
      </c>
      <c r="F15">
        <v>0</v>
      </c>
      <c r="G15">
        <v>2</v>
      </c>
      <c r="H15">
        <v>4</v>
      </c>
      <c r="I15">
        <v>0</v>
      </c>
      <c r="J15">
        <v>0</v>
      </c>
      <c r="K15">
        <v>2</v>
      </c>
      <c r="L15">
        <v>0</v>
      </c>
      <c r="M15">
        <v>0</v>
      </c>
      <c r="N15">
        <v>14</v>
      </c>
      <c r="O15">
        <v>0</v>
      </c>
      <c r="P15">
        <v>0</v>
      </c>
      <c r="Q15">
        <v>0</v>
      </c>
      <c r="R15">
        <v>3</v>
      </c>
      <c r="S15">
        <v>0</v>
      </c>
      <c r="T15">
        <v>0</v>
      </c>
      <c r="U15">
        <v>0</v>
      </c>
      <c r="V15">
        <v>0</v>
      </c>
      <c r="W15">
        <v>0</v>
      </c>
      <c r="X15">
        <v>0</v>
      </c>
      <c r="Y15">
        <v>2</v>
      </c>
      <c r="Z15">
        <v>0</v>
      </c>
      <c r="AA15">
        <v>0</v>
      </c>
      <c r="AB15">
        <v>0</v>
      </c>
      <c r="AC15">
        <v>0</v>
      </c>
      <c r="AD15">
        <v>0</v>
      </c>
      <c r="AE15">
        <v>0</v>
      </c>
      <c r="AF15">
        <v>0</v>
      </c>
      <c r="AG15">
        <v>0</v>
      </c>
      <c r="AH15">
        <v>0</v>
      </c>
      <c r="AI15">
        <v>0</v>
      </c>
      <c r="AJ15">
        <v>0</v>
      </c>
      <c r="AK15">
        <v>0</v>
      </c>
      <c r="AL15">
        <v>0</v>
      </c>
      <c r="AM15">
        <v>0</v>
      </c>
      <c r="AN15">
        <v>0</v>
      </c>
      <c r="AO15">
        <v>0</v>
      </c>
      <c r="AP15">
        <v>0</v>
      </c>
      <c r="AQ15">
        <v>0</v>
      </c>
      <c r="AR15">
        <v>0</v>
      </c>
      <c r="AS15">
        <v>18</v>
      </c>
      <c r="AT15">
        <v>0</v>
      </c>
      <c r="AU15">
        <v>0</v>
      </c>
      <c r="AV15">
        <v>0</v>
      </c>
      <c r="AW15">
        <v>12</v>
      </c>
      <c r="AX15">
        <v>1</v>
      </c>
      <c r="AY15">
        <v>5</v>
      </c>
      <c r="AZ15">
        <v>0</v>
      </c>
      <c r="BA15">
        <v>0</v>
      </c>
      <c r="BB15">
        <v>1</v>
      </c>
      <c r="BC15">
        <v>4</v>
      </c>
      <c r="BD15">
        <v>0</v>
      </c>
      <c r="BE15">
        <v>0</v>
      </c>
      <c r="BF15">
        <v>2</v>
      </c>
      <c r="BG15">
        <v>0</v>
      </c>
      <c r="BH15">
        <v>0</v>
      </c>
      <c r="BI15">
        <v>0</v>
      </c>
      <c r="BJ15">
        <v>0</v>
      </c>
      <c r="BK15">
        <v>8</v>
      </c>
      <c r="BL15">
        <v>0</v>
      </c>
      <c r="BM15">
        <v>8</v>
      </c>
      <c r="BN15">
        <v>0</v>
      </c>
      <c r="BO15">
        <v>0</v>
      </c>
      <c r="BP15">
        <v>0</v>
      </c>
      <c r="BQ15">
        <v>5</v>
      </c>
      <c r="BR15">
        <v>0</v>
      </c>
      <c r="BS15">
        <v>0</v>
      </c>
      <c r="BT15">
        <v>1</v>
      </c>
      <c r="BU15">
        <v>0</v>
      </c>
      <c r="BV15">
        <v>6</v>
      </c>
      <c r="BW15">
        <v>0</v>
      </c>
      <c r="BX15">
        <v>0</v>
      </c>
      <c r="BY15">
        <v>1</v>
      </c>
      <c r="BZ15">
        <v>0</v>
      </c>
      <c r="CA15">
        <v>0</v>
      </c>
      <c r="CB15">
        <v>0</v>
      </c>
      <c r="CC15">
        <v>2</v>
      </c>
      <c r="CD15">
        <v>0</v>
      </c>
      <c r="CE15">
        <v>1</v>
      </c>
      <c r="CF15">
        <v>1</v>
      </c>
      <c r="CG15">
        <v>0</v>
      </c>
      <c r="CH15">
        <v>0</v>
      </c>
      <c r="CI15">
        <v>0</v>
      </c>
      <c r="CJ15">
        <v>0</v>
      </c>
      <c r="CK15">
        <v>1</v>
      </c>
      <c r="CL15">
        <v>0</v>
      </c>
      <c r="CM15">
        <v>6</v>
      </c>
      <c r="CN15">
        <v>0</v>
      </c>
      <c r="CO15">
        <v>1</v>
      </c>
      <c r="CP15">
        <v>0</v>
      </c>
      <c r="CQ15">
        <v>0</v>
      </c>
      <c r="CR15">
        <v>3</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6</v>
      </c>
      <c r="DU15">
        <v>0</v>
      </c>
      <c r="DV15">
        <v>0</v>
      </c>
      <c r="DW15">
        <v>0</v>
      </c>
      <c r="DX15">
        <v>0</v>
      </c>
      <c r="DY15">
        <v>0</v>
      </c>
      <c r="DZ15">
        <v>0</v>
      </c>
      <c r="EA15">
        <v>11</v>
      </c>
      <c r="EB15">
        <v>0</v>
      </c>
      <c r="EC15">
        <v>3</v>
      </c>
      <c r="ED15">
        <v>0</v>
      </c>
      <c r="EE15">
        <v>0</v>
      </c>
      <c r="EF15">
        <v>1</v>
      </c>
    </row>
    <row r="16" spans="1:136" x14ac:dyDescent="0.2">
      <c r="B16">
        <v>2</v>
      </c>
    </row>
    <row r="17" spans="1:136" x14ac:dyDescent="0.2">
      <c r="A17" t="s">
        <v>1058</v>
      </c>
    </row>
    <row r="18" spans="1:136" x14ac:dyDescent="0.2">
      <c r="A18" t="s">
        <v>382</v>
      </c>
      <c r="B18">
        <v>1</v>
      </c>
      <c r="C18">
        <v>0</v>
      </c>
      <c r="D18">
        <v>0</v>
      </c>
      <c r="E18">
        <v>0</v>
      </c>
      <c r="F18">
        <v>0</v>
      </c>
      <c r="G18">
        <v>0</v>
      </c>
      <c r="H18">
        <v>0</v>
      </c>
      <c r="I18">
        <v>0</v>
      </c>
      <c r="J18">
        <v>0</v>
      </c>
      <c r="K18">
        <v>1</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4</v>
      </c>
      <c r="AT18">
        <v>0</v>
      </c>
      <c r="AU18">
        <v>0</v>
      </c>
      <c r="AV18">
        <v>3</v>
      </c>
      <c r="AW18">
        <v>0</v>
      </c>
      <c r="AX18">
        <v>0</v>
      </c>
      <c r="AY18">
        <v>0</v>
      </c>
      <c r="AZ18">
        <v>0</v>
      </c>
      <c r="BA18">
        <v>0</v>
      </c>
      <c r="BB18">
        <v>2</v>
      </c>
      <c r="BC18">
        <v>0</v>
      </c>
      <c r="BD18">
        <v>0</v>
      </c>
      <c r="BE18">
        <v>0</v>
      </c>
      <c r="BF18">
        <v>0</v>
      </c>
      <c r="BG18">
        <v>0</v>
      </c>
      <c r="BH18">
        <v>0</v>
      </c>
      <c r="BI18">
        <v>0</v>
      </c>
      <c r="BJ18">
        <v>1</v>
      </c>
      <c r="BK18">
        <v>0</v>
      </c>
      <c r="BL18">
        <v>0</v>
      </c>
      <c r="BM18">
        <v>1</v>
      </c>
      <c r="BN18">
        <v>14</v>
      </c>
      <c r="BO18">
        <v>0</v>
      </c>
      <c r="BP18">
        <v>0</v>
      </c>
      <c r="BQ18">
        <v>0</v>
      </c>
      <c r="BR18">
        <v>0</v>
      </c>
      <c r="BS18">
        <v>0</v>
      </c>
      <c r="BT18">
        <v>0</v>
      </c>
      <c r="BU18">
        <v>0</v>
      </c>
      <c r="BV18">
        <v>0</v>
      </c>
      <c r="BW18">
        <v>0</v>
      </c>
      <c r="BX18">
        <v>0</v>
      </c>
      <c r="BY18">
        <v>0</v>
      </c>
      <c r="BZ18">
        <v>0</v>
      </c>
      <c r="CA18">
        <v>8</v>
      </c>
      <c r="CB18">
        <v>0</v>
      </c>
      <c r="CC18">
        <v>9</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8</v>
      </c>
    </row>
    <row r="19" spans="1:136" x14ac:dyDescent="0.2">
      <c r="B19">
        <v>2</v>
      </c>
    </row>
    <row r="20" spans="1:136" x14ac:dyDescent="0.2">
      <c r="A20" t="s">
        <v>1059</v>
      </c>
    </row>
    <row r="21" spans="1:136" x14ac:dyDescent="0.2">
      <c r="A21" t="s">
        <v>389</v>
      </c>
      <c r="B21">
        <v>1</v>
      </c>
      <c r="C21">
        <v>0</v>
      </c>
      <c r="D21">
        <v>0</v>
      </c>
      <c r="E21">
        <v>0</v>
      </c>
      <c r="F21">
        <v>1</v>
      </c>
      <c r="G21">
        <v>0</v>
      </c>
      <c r="H21">
        <v>0</v>
      </c>
      <c r="I21">
        <v>0</v>
      </c>
      <c r="J21">
        <v>0</v>
      </c>
      <c r="K21">
        <v>16</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1</v>
      </c>
      <c r="AX21">
        <v>0</v>
      </c>
      <c r="AY21">
        <v>0</v>
      </c>
      <c r="AZ21">
        <v>0</v>
      </c>
      <c r="BA21">
        <v>0</v>
      </c>
      <c r="BB21">
        <v>0</v>
      </c>
      <c r="BC21">
        <v>0</v>
      </c>
      <c r="BD21">
        <v>0</v>
      </c>
      <c r="BE21">
        <v>0</v>
      </c>
      <c r="BF21">
        <v>0</v>
      </c>
      <c r="BG21">
        <v>0</v>
      </c>
      <c r="BH21">
        <v>0</v>
      </c>
      <c r="BI21">
        <v>0</v>
      </c>
      <c r="BJ21">
        <v>9</v>
      </c>
      <c r="BK21">
        <v>0</v>
      </c>
      <c r="BL21">
        <v>0</v>
      </c>
      <c r="BM21">
        <v>13</v>
      </c>
      <c r="BN21">
        <v>3</v>
      </c>
      <c r="BO21">
        <v>0</v>
      </c>
      <c r="BP21">
        <v>0</v>
      </c>
      <c r="BQ21">
        <v>0</v>
      </c>
      <c r="BR21">
        <v>0</v>
      </c>
      <c r="BS21">
        <v>0</v>
      </c>
      <c r="BT21">
        <v>0</v>
      </c>
      <c r="BU21">
        <v>0</v>
      </c>
      <c r="BV21">
        <v>0</v>
      </c>
      <c r="BW21">
        <v>0</v>
      </c>
      <c r="BX21">
        <v>0</v>
      </c>
      <c r="BY21">
        <v>0</v>
      </c>
      <c r="BZ21">
        <v>0</v>
      </c>
      <c r="CA21">
        <v>1</v>
      </c>
      <c r="CB21">
        <v>0</v>
      </c>
      <c r="CC21">
        <v>10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1</v>
      </c>
    </row>
    <row r="22" spans="1:136" x14ac:dyDescent="0.2">
      <c r="B22">
        <v>2</v>
      </c>
    </row>
    <row r="23" spans="1:136" x14ac:dyDescent="0.2">
      <c r="A23" t="s">
        <v>1060</v>
      </c>
    </row>
    <row r="24" spans="1:136" x14ac:dyDescent="0.2">
      <c r="A24" t="s">
        <v>490</v>
      </c>
      <c r="B24">
        <v>1</v>
      </c>
      <c r="C24">
        <v>0</v>
      </c>
      <c r="D24">
        <v>0</v>
      </c>
      <c r="E24">
        <v>0</v>
      </c>
      <c r="F24">
        <v>0</v>
      </c>
      <c r="G24">
        <v>1</v>
      </c>
      <c r="H24">
        <v>2</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2</v>
      </c>
      <c r="AG24">
        <v>0</v>
      </c>
      <c r="AH24">
        <v>0</v>
      </c>
      <c r="AI24">
        <v>0</v>
      </c>
      <c r="AJ24">
        <v>0</v>
      </c>
      <c r="AK24">
        <v>0</v>
      </c>
      <c r="AL24">
        <v>0</v>
      </c>
      <c r="AM24">
        <v>0</v>
      </c>
      <c r="AN24">
        <v>0</v>
      </c>
      <c r="AO24">
        <v>0</v>
      </c>
      <c r="AP24">
        <v>0</v>
      </c>
      <c r="AQ24">
        <v>0</v>
      </c>
      <c r="AR24">
        <v>0</v>
      </c>
      <c r="AS24">
        <v>18</v>
      </c>
      <c r="AT24">
        <v>0</v>
      </c>
      <c r="AU24">
        <v>0</v>
      </c>
      <c r="AV24">
        <v>0</v>
      </c>
      <c r="AW24">
        <v>0</v>
      </c>
      <c r="AX24">
        <v>0</v>
      </c>
      <c r="AY24">
        <v>0</v>
      </c>
      <c r="AZ24">
        <v>0</v>
      </c>
      <c r="BA24">
        <v>0</v>
      </c>
      <c r="BB24">
        <v>0</v>
      </c>
      <c r="BC24">
        <v>0</v>
      </c>
      <c r="BD24">
        <v>0</v>
      </c>
      <c r="BE24">
        <v>0</v>
      </c>
      <c r="BF24">
        <v>0</v>
      </c>
      <c r="BG24">
        <v>0</v>
      </c>
      <c r="BH24">
        <v>0</v>
      </c>
      <c r="BI24">
        <v>0</v>
      </c>
      <c r="BJ24">
        <v>8</v>
      </c>
      <c r="BK24">
        <v>0</v>
      </c>
      <c r="BL24">
        <v>0</v>
      </c>
      <c r="BM24">
        <v>3</v>
      </c>
      <c r="BN24">
        <v>0</v>
      </c>
      <c r="BO24">
        <v>0</v>
      </c>
      <c r="BP24">
        <v>0</v>
      </c>
      <c r="BQ24">
        <v>0</v>
      </c>
      <c r="BR24">
        <v>0</v>
      </c>
      <c r="BS24">
        <v>1</v>
      </c>
      <c r="BT24">
        <v>0</v>
      </c>
      <c r="BU24">
        <v>0</v>
      </c>
      <c r="BV24">
        <v>0</v>
      </c>
      <c r="BW24">
        <v>0</v>
      </c>
      <c r="BX24">
        <v>0</v>
      </c>
      <c r="BY24">
        <v>0</v>
      </c>
      <c r="BZ24">
        <v>0</v>
      </c>
      <c r="CA24">
        <v>0</v>
      </c>
      <c r="CB24">
        <v>0</v>
      </c>
      <c r="CC24">
        <v>9</v>
      </c>
      <c r="CD24">
        <v>0</v>
      </c>
      <c r="CE24">
        <v>0</v>
      </c>
      <c r="CF24">
        <v>5</v>
      </c>
      <c r="CG24">
        <v>0</v>
      </c>
      <c r="CH24">
        <v>0</v>
      </c>
      <c r="CI24">
        <v>0</v>
      </c>
      <c r="CJ24">
        <v>0</v>
      </c>
      <c r="CK24">
        <v>0</v>
      </c>
      <c r="CL24">
        <v>0</v>
      </c>
      <c r="CM24">
        <v>0</v>
      </c>
      <c r="CN24">
        <v>0</v>
      </c>
      <c r="CO24">
        <v>0</v>
      </c>
      <c r="CP24">
        <v>1</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2</v>
      </c>
      <c r="DZ24">
        <v>0</v>
      </c>
      <c r="EA24">
        <v>0</v>
      </c>
      <c r="EB24">
        <v>0</v>
      </c>
      <c r="EC24">
        <v>0</v>
      </c>
      <c r="ED24">
        <v>0</v>
      </c>
      <c r="EE24">
        <v>0</v>
      </c>
      <c r="EF24">
        <v>0</v>
      </c>
    </row>
    <row r="25" spans="1:136" x14ac:dyDescent="0.2">
      <c r="B25">
        <v>2</v>
      </c>
    </row>
    <row r="26" spans="1:136" x14ac:dyDescent="0.2">
      <c r="A26" t="s">
        <v>1061</v>
      </c>
    </row>
    <row r="27" spans="1:136" x14ac:dyDescent="0.2">
      <c r="A27" t="s">
        <v>491</v>
      </c>
      <c r="B27">
        <v>1</v>
      </c>
      <c r="C27">
        <v>0</v>
      </c>
      <c r="D27">
        <v>0</v>
      </c>
      <c r="E27">
        <v>0</v>
      </c>
      <c r="F27">
        <v>0</v>
      </c>
      <c r="G27">
        <v>3</v>
      </c>
      <c r="H27">
        <v>4</v>
      </c>
      <c r="I27">
        <v>0</v>
      </c>
      <c r="J27">
        <v>0</v>
      </c>
      <c r="K27">
        <v>1</v>
      </c>
      <c r="L27">
        <v>0</v>
      </c>
      <c r="M27">
        <v>0</v>
      </c>
      <c r="N27">
        <v>0</v>
      </c>
      <c r="O27">
        <v>0</v>
      </c>
      <c r="P27">
        <v>0</v>
      </c>
      <c r="Q27">
        <v>1</v>
      </c>
      <c r="R27">
        <v>0</v>
      </c>
      <c r="S27">
        <v>3</v>
      </c>
      <c r="T27">
        <v>1</v>
      </c>
      <c r="U27">
        <v>0</v>
      </c>
      <c r="V27">
        <v>0</v>
      </c>
      <c r="W27">
        <v>0</v>
      </c>
      <c r="X27">
        <v>0</v>
      </c>
      <c r="Y27">
        <v>5</v>
      </c>
      <c r="Z27">
        <v>11</v>
      </c>
      <c r="AA27">
        <v>0</v>
      </c>
      <c r="AB27">
        <v>0</v>
      </c>
      <c r="AC27">
        <v>0</v>
      </c>
      <c r="AD27">
        <v>0</v>
      </c>
      <c r="AE27">
        <v>0</v>
      </c>
      <c r="AF27">
        <v>0</v>
      </c>
      <c r="AG27">
        <v>0</v>
      </c>
      <c r="AH27">
        <v>0</v>
      </c>
      <c r="AI27">
        <v>0</v>
      </c>
      <c r="AJ27">
        <v>1</v>
      </c>
      <c r="AK27">
        <v>9</v>
      </c>
      <c r="AL27">
        <v>2</v>
      </c>
      <c r="AM27">
        <v>0</v>
      </c>
      <c r="AN27">
        <v>0</v>
      </c>
      <c r="AO27">
        <v>0</v>
      </c>
      <c r="AP27">
        <v>0</v>
      </c>
      <c r="AQ27">
        <v>0</v>
      </c>
      <c r="AR27">
        <v>0</v>
      </c>
      <c r="AS27">
        <v>4</v>
      </c>
      <c r="AT27">
        <v>0</v>
      </c>
      <c r="AU27">
        <v>0</v>
      </c>
      <c r="AV27">
        <v>0</v>
      </c>
      <c r="AW27">
        <v>0</v>
      </c>
      <c r="AX27">
        <v>0</v>
      </c>
      <c r="AY27">
        <v>0</v>
      </c>
      <c r="AZ27">
        <v>1</v>
      </c>
      <c r="BA27">
        <v>0</v>
      </c>
      <c r="BB27">
        <v>2</v>
      </c>
      <c r="BC27">
        <v>1</v>
      </c>
      <c r="BD27">
        <v>0</v>
      </c>
      <c r="BE27">
        <v>7</v>
      </c>
      <c r="BF27">
        <v>0</v>
      </c>
      <c r="BG27">
        <v>0</v>
      </c>
      <c r="BH27">
        <v>0</v>
      </c>
      <c r="BI27">
        <v>14</v>
      </c>
      <c r="BJ27">
        <v>0</v>
      </c>
      <c r="BK27">
        <v>0</v>
      </c>
      <c r="BL27">
        <v>0</v>
      </c>
      <c r="BM27">
        <v>8</v>
      </c>
      <c r="BN27">
        <v>0</v>
      </c>
      <c r="BO27">
        <v>0</v>
      </c>
      <c r="BP27">
        <v>0</v>
      </c>
      <c r="BQ27">
        <v>16</v>
      </c>
      <c r="BR27">
        <v>1</v>
      </c>
      <c r="BS27">
        <v>9</v>
      </c>
      <c r="BT27">
        <v>0</v>
      </c>
      <c r="BU27">
        <v>0</v>
      </c>
      <c r="BV27">
        <v>1</v>
      </c>
      <c r="BW27">
        <v>2</v>
      </c>
      <c r="BX27">
        <v>3</v>
      </c>
      <c r="BY27">
        <v>14</v>
      </c>
      <c r="BZ27">
        <v>2</v>
      </c>
      <c r="CA27">
        <v>0</v>
      </c>
      <c r="CB27">
        <v>0</v>
      </c>
      <c r="CC27">
        <v>0</v>
      </c>
      <c r="CD27">
        <v>0</v>
      </c>
      <c r="CE27">
        <v>0</v>
      </c>
      <c r="CF27">
        <v>19</v>
      </c>
      <c r="CG27">
        <v>0</v>
      </c>
      <c r="CH27">
        <v>0</v>
      </c>
      <c r="CI27">
        <v>0</v>
      </c>
      <c r="CJ27">
        <v>0</v>
      </c>
      <c r="CK27">
        <v>1</v>
      </c>
      <c r="CL27">
        <v>0</v>
      </c>
      <c r="CM27">
        <v>0</v>
      </c>
      <c r="CN27">
        <v>0</v>
      </c>
      <c r="CO27">
        <v>1</v>
      </c>
      <c r="CP27">
        <v>3</v>
      </c>
      <c r="CQ27">
        <v>0</v>
      </c>
      <c r="CR27">
        <v>0</v>
      </c>
      <c r="CS27">
        <v>0</v>
      </c>
      <c r="CT27">
        <v>5</v>
      </c>
      <c r="CU27">
        <v>0</v>
      </c>
      <c r="CV27">
        <v>0</v>
      </c>
      <c r="CW27">
        <v>0</v>
      </c>
      <c r="CX27">
        <v>0</v>
      </c>
      <c r="CY27">
        <v>0</v>
      </c>
      <c r="CZ27">
        <v>0</v>
      </c>
      <c r="DA27">
        <v>4</v>
      </c>
      <c r="DB27">
        <v>4</v>
      </c>
      <c r="DC27">
        <v>0</v>
      </c>
      <c r="DD27">
        <v>0</v>
      </c>
      <c r="DE27">
        <v>0</v>
      </c>
      <c r="DF27">
        <v>0</v>
      </c>
      <c r="DG27">
        <v>0</v>
      </c>
      <c r="DH27">
        <v>0</v>
      </c>
      <c r="DI27">
        <v>0</v>
      </c>
      <c r="DJ27">
        <v>0</v>
      </c>
      <c r="DK27">
        <v>0</v>
      </c>
      <c r="DL27">
        <v>0</v>
      </c>
      <c r="DM27">
        <v>1</v>
      </c>
      <c r="DN27">
        <v>0</v>
      </c>
      <c r="DO27">
        <v>0</v>
      </c>
      <c r="DP27">
        <v>1</v>
      </c>
      <c r="DQ27">
        <v>0</v>
      </c>
      <c r="DR27">
        <v>0</v>
      </c>
      <c r="DS27">
        <v>0</v>
      </c>
      <c r="DT27">
        <v>0</v>
      </c>
      <c r="DU27">
        <v>0</v>
      </c>
      <c r="DV27">
        <v>0</v>
      </c>
      <c r="DW27">
        <v>0</v>
      </c>
      <c r="DX27">
        <v>0</v>
      </c>
      <c r="DY27">
        <v>0</v>
      </c>
      <c r="DZ27">
        <v>0</v>
      </c>
      <c r="EA27">
        <v>0</v>
      </c>
      <c r="EB27">
        <v>0</v>
      </c>
      <c r="EC27">
        <v>0</v>
      </c>
      <c r="ED27">
        <v>0</v>
      </c>
      <c r="EE27">
        <v>0</v>
      </c>
      <c r="EF27">
        <v>0</v>
      </c>
    </row>
    <row r="28" spans="1:136" x14ac:dyDescent="0.2">
      <c r="B28">
        <v>2</v>
      </c>
    </row>
    <row r="29" spans="1:136" x14ac:dyDescent="0.2">
      <c r="A29" t="s">
        <v>1062</v>
      </c>
    </row>
    <row r="30" spans="1:136" x14ac:dyDescent="0.2">
      <c r="A30" t="s">
        <v>363</v>
      </c>
      <c r="B30">
        <v>1</v>
      </c>
      <c r="C30">
        <v>0</v>
      </c>
      <c r="D30">
        <v>0</v>
      </c>
      <c r="E30">
        <v>0</v>
      </c>
      <c r="F30">
        <v>1</v>
      </c>
      <c r="G30">
        <v>0</v>
      </c>
      <c r="H30">
        <v>0</v>
      </c>
      <c r="I30">
        <v>0</v>
      </c>
      <c r="J30">
        <v>0</v>
      </c>
      <c r="K30">
        <v>17</v>
      </c>
      <c r="L30">
        <v>0</v>
      </c>
      <c r="M30">
        <v>0</v>
      </c>
      <c r="N30">
        <v>0</v>
      </c>
      <c r="O30">
        <v>0</v>
      </c>
      <c r="P30">
        <v>0</v>
      </c>
      <c r="Q30">
        <v>0</v>
      </c>
      <c r="R30">
        <v>1</v>
      </c>
      <c r="S30">
        <v>0</v>
      </c>
      <c r="T30">
        <v>0</v>
      </c>
      <c r="U30">
        <v>0</v>
      </c>
      <c r="V30">
        <v>0</v>
      </c>
      <c r="W30">
        <v>0</v>
      </c>
      <c r="X30">
        <v>0</v>
      </c>
      <c r="Y30">
        <v>3</v>
      </c>
      <c r="Z30">
        <v>0</v>
      </c>
      <c r="AA30">
        <v>0</v>
      </c>
      <c r="AB30">
        <v>0</v>
      </c>
      <c r="AC30">
        <v>0</v>
      </c>
      <c r="AD30">
        <v>0</v>
      </c>
      <c r="AE30">
        <v>0</v>
      </c>
      <c r="AF30">
        <v>0</v>
      </c>
      <c r="AG30">
        <v>0</v>
      </c>
      <c r="AH30">
        <v>0</v>
      </c>
      <c r="AI30">
        <v>2</v>
      </c>
      <c r="AJ30">
        <v>0</v>
      </c>
      <c r="AK30">
        <v>0</v>
      </c>
      <c r="AL30">
        <v>0</v>
      </c>
      <c r="AM30">
        <v>7</v>
      </c>
      <c r="AN30">
        <v>0</v>
      </c>
      <c r="AO30">
        <v>8</v>
      </c>
      <c r="AP30">
        <v>0</v>
      </c>
      <c r="AQ30">
        <v>0</v>
      </c>
      <c r="AR30">
        <v>0</v>
      </c>
      <c r="AS30">
        <v>7</v>
      </c>
      <c r="AT30">
        <v>0</v>
      </c>
      <c r="AU30">
        <v>0</v>
      </c>
      <c r="AV30">
        <v>0</v>
      </c>
      <c r="AW30">
        <v>1</v>
      </c>
      <c r="AX30">
        <v>1</v>
      </c>
      <c r="AY30">
        <v>1</v>
      </c>
      <c r="AZ30">
        <v>0</v>
      </c>
      <c r="BA30">
        <v>3</v>
      </c>
      <c r="BB30">
        <v>4</v>
      </c>
      <c r="BC30">
        <v>0</v>
      </c>
      <c r="BD30">
        <v>1</v>
      </c>
      <c r="BE30">
        <v>0</v>
      </c>
      <c r="BF30">
        <v>0</v>
      </c>
      <c r="BG30">
        <v>0</v>
      </c>
      <c r="BH30">
        <v>0</v>
      </c>
      <c r="BI30">
        <v>0</v>
      </c>
      <c r="BJ30">
        <v>2</v>
      </c>
      <c r="BK30">
        <v>4</v>
      </c>
      <c r="BL30">
        <v>0</v>
      </c>
      <c r="BM30">
        <v>8</v>
      </c>
      <c r="BN30">
        <v>2</v>
      </c>
      <c r="BO30">
        <v>0</v>
      </c>
      <c r="BP30">
        <v>0</v>
      </c>
      <c r="BQ30">
        <v>0</v>
      </c>
      <c r="BR30">
        <v>0</v>
      </c>
      <c r="BS30">
        <v>0</v>
      </c>
      <c r="BT30">
        <v>1</v>
      </c>
      <c r="BU30">
        <v>0</v>
      </c>
      <c r="BV30">
        <v>3</v>
      </c>
      <c r="BW30">
        <v>0</v>
      </c>
      <c r="BX30">
        <v>2</v>
      </c>
      <c r="BY30">
        <v>0</v>
      </c>
      <c r="BZ30">
        <v>0</v>
      </c>
      <c r="CA30">
        <v>4</v>
      </c>
      <c r="CB30">
        <v>2</v>
      </c>
      <c r="CC30">
        <v>10</v>
      </c>
      <c r="CD30">
        <v>0</v>
      </c>
      <c r="CE30">
        <v>0</v>
      </c>
      <c r="CF30">
        <v>0</v>
      </c>
      <c r="CG30">
        <v>3</v>
      </c>
      <c r="CH30">
        <v>0</v>
      </c>
      <c r="CI30">
        <v>0</v>
      </c>
      <c r="CJ30">
        <v>0</v>
      </c>
      <c r="CK30">
        <v>0</v>
      </c>
      <c r="CL30">
        <v>0</v>
      </c>
      <c r="CM30">
        <v>1</v>
      </c>
      <c r="CN30">
        <v>0</v>
      </c>
      <c r="CO30">
        <v>0</v>
      </c>
      <c r="CP30">
        <v>0</v>
      </c>
      <c r="CQ30">
        <v>0</v>
      </c>
      <c r="CR30">
        <v>0</v>
      </c>
      <c r="CS30">
        <v>0</v>
      </c>
      <c r="CT30">
        <v>0</v>
      </c>
      <c r="CU30">
        <v>1</v>
      </c>
      <c r="CV30">
        <v>0</v>
      </c>
      <c r="CW30">
        <v>0</v>
      </c>
      <c r="CX30">
        <v>0</v>
      </c>
      <c r="CY30">
        <v>0</v>
      </c>
      <c r="CZ30">
        <v>0</v>
      </c>
      <c r="DA30">
        <v>0</v>
      </c>
      <c r="DB30">
        <v>0</v>
      </c>
      <c r="DC30">
        <v>0</v>
      </c>
      <c r="DD30">
        <v>0</v>
      </c>
      <c r="DE30">
        <v>0</v>
      </c>
      <c r="DF30">
        <v>0</v>
      </c>
      <c r="DG30">
        <v>0</v>
      </c>
      <c r="DH30">
        <v>0</v>
      </c>
      <c r="DI30">
        <v>0</v>
      </c>
      <c r="DJ30">
        <v>0</v>
      </c>
      <c r="DK30">
        <v>0</v>
      </c>
      <c r="DL30">
        <v>0</v>
      </c>
      <c r="DM30">
        <v>0</v>
      </c>
      <c r="DN30">
        <v>1</v>
      </c>
      <c r="DO30">
        <v>0</v>
      </c>
      <c r="DP30">
        <v>0</v>
      </c>
      <c r="DQ30">
        <v>0</v>
      </c>
      <c r="DR30">
        <v>0</v>
      </c>
      <c r="DS30">
        <v>0</v>
      </c>
      <c r="DT30">
        <v>6</v>
      </c>
      <c r="DU30">
        <v>1</v>
      </c>
      <c r="DV30">
        <v>0</v>
      </c>
      <c r="DW30">
        <v>0</v>
      </c>
      <c r="DX30">
        <v>0</v>
      </c>
      <c r="DY30">
        <v>0</v>
      </c>
      <c r="DZ30">
        <v>0</v>
      </c>
      <c r="EA30">
        <v>2</v>
      </c>
      <c r="EB30">
        <v>0</v>
      </c>
      <c r="EC30">
        <v>1</v>
      </c>
      <c r="ED30">
        <v>0</v>
      </c>
      <c r="EE30">
        <v>0</v>
      </c>
      <c r="EF30">
        <v>2</v>
      </c>
    </row>
    <row r="31" spans="1:136" x14ac:dyDescent="0.2">
      <c r="B31">
        <v>2</v>
      </c>
    </row>
    <row r="32" spans="1:136" x14ac:dyDescent="0.2">
      <c r="A32" t="s">
        <v>1063</v>
      </c>
    </row>
    <row r="33" spans="1:136" x14ac:dyDescent="0.2">
      <c r="A33" t="s">
        <v>368</v>
      </c>
      <c r="B33">
        <v>1</v>
      </c>
      <c r="C33">
        <v>1</v>
      </c>
      <c r="D33">
        <v>0</v>
      </c>
      <c r="E33">
        <v>0</v>
      </c>
      <c r="F33">
        <v>5</v>
      </c>
      <c r="G33">
        <v>0</v>
      </c>
      <c r="H33">
        <v>0</v>
      </c>
      <c r="I33">
        <v>0</v>
      </c>
      <c r="J33">
        <v>0</v>
      </c>
      <c r="K33">
        <v>17</v>
      </c>
      <c r="L33">
        <v>0</v>
      </c>
      <c r="M33">
        <v>0</v>
      </c>
      <c r="N33">
        <v>0</v>
      </c>
      <c r="O33">
        <v>0</v>
      </c>
      <c r="P33">
        <v>0</v>
      </c>
      <c r="Q33">
        <v>0</v>
      </c>
      <c r="R33">
        <v>0</v>
      </c>
      <c r="S33">
        <v>0</v>
      </c>
      <c r="T33">
        <v>0</v>
      </c>
      <c r="U33">
        <v>0</v>
      </c>
      <c r="V33">
        <v>0</v>
      </c>
      <c r="W33">
        <v>0</v>
      </c>
      <c r="X33">
        <v>1</v>
      </c>
      <c r="Y33">
        <v>0</v>
      </c>
      <c r="Z33">
        <v>0</v>
      </c>
      <c r="AA33">
        <v>0</v>
      </c>
      <c r="AB33">
        <v>0</v>
      </c>
      <c r="AC33">
        <v>1</v>
      </c>
      <c r="AD33">
        <v>0</v>
      </c>
      <c r="AE33">
        <v>0</v>
      </c>
      <c r="AF33">
        <v>0</v>
      </c>
      <c r="AG33">
        <v>0</v>
      </c>
      <c r="AH33">
        <v>0</v>
      </c>
      <c r="AI33">
        <v>0</v>
      </c>
      <c r="AJ33">
        <v>0</v>
      </c>
      <c r="AK33">
        <v>0</v>
      </c>
      <c r="AL33">
        <v>0</v>
      </c>
      <c r="AM33">
        <v>0</v>
      </c>
      <c r="AN33">
        <v>0</v>
      </c>
      <c r="AO33">
        <v>2</v>
      </c>
      <c r="AP33">
        <v>0</v>
      </c>
      <c r="AQ33">
        <v>0</v>
      </c>
      <c r="AR33">
        <v>0</v>
      </c>
      <c r="AS33">
        <v>0</v>
      </c>
      <c r="AT33">
        <v>0</v>
      </c>
      <c r="AU33">
        <v>0</v>
      </c>
      <c r="AV33">
        <v>1</v>
      </c>
      <c r="AW33">
        <v>1</v>
      </c>
      <c r="AX33">
        <v>0</v>
      </c>
      <c r="AY33">
        <v>0</v>
      </c>
      <c r="AZ33">
        <v>0</v>
      </c>
      <c r="BA33">
        <v>0</v>
      </c>
      <c r="BB33">
        <v>3</v>
      </c>
      <c r="BC33">
        <v>0</v>
      </c>
      <c r="BD33">
        <v>1</v>
      </c>
      <c r="BE33">
        <v>1</v>
      </c>
      <c r="BF33">
        <v>0</v>
      </c>
      <c r="BG33">
        <v>0</v>
      </c>
      <c r="BH33">
        <v>0</v>
      </c>
      <c r="BI33">
        <v>0</v>
      </c>
      <c r="BJ33">
        <v>0</v>
      </c>
      <c r="BK33">
        <v>0</v>
      </c>
      <c r="BL33">
        <v>0</v>
      </c>
      <c r="BM33">
        <v>8</v>
      </c>
      <c r="BN33">
        <v>0</v>
      </c>
      <c r="BO33">
        <v>0</v>
      </c>
      <c r="BP33">
        <v>0</v>
      </c>
      <c r="BQ33">
        <v>1</v>
      </c>
      <c r="BR33">
        <v>0</v>
      </c>
      <c r="BS33">
        <v>0</v>
      </c>
      <c r="BT33">
        <v>1</v>
      </c>
      <c r="BU33">
        <v>0</v>
      </c>
      <c r="BV33">
        <v>0</v>
      </c>
      <c r="BW33">
        <v>0</v>
      </c>
      <c r="BX33">
        <v>1</v>
      </c>
      <c r="BY33">
        <v>0</v>
      </c>
      <c r="BZ33">
        <v>0</v>
      </c>
      <c r="CA33">
        <v>0</v>
      </c>
      <c r="CB33">
        <v>0</v>
      </c>
      <c r="CC33">
        <v>18</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1</v>
      </c>
      <c r="DO33">
        <v>0</v>
      </c>
      <c r="DP33">
        <v>0</v>
      </c>
      <c r="DQ33">
        <v>0</v>
      </c>
      <c r="DR33">
        <v>0</v>
      </c>
      <c r="DS33">
        <v>0</v>
      </c>
      <c r="DT33">
        <v>5</v>
      </c>
      <c r="DU33">
        <v>1</v>
      </c>
      <c r="DV33">
        <v>0</v>
      </c>
      <c r="DW33">
        <v>0</v>
      </c>
      <c r="DX33">
        <v>0</v>
      </c>
      <c r="DY33">
        <v>0</v>
      </c>
      <c r="DZ33">
        <v>0</v>
      </c>
      <c r="EA33">
        <v>0</v>
      </c>
      <c r="EB33">
        <v>0</v>
      </c>
      <c r="EC33">
        <v>0</v>
      </c>
      <c r="ED33">
        <v>0</v>
      </c>
      <c r="EE33">
        <v>0</v>
      </c>
      <c r="EF33">
        <v>8</v>
      </c>
    </row>
    <row r="34" spans="1:136" x14ac:dyDescent="0.2">
      <c r="B34">
        <v>2</v>
      </c>
    </row>
    <row r="35" spans="1:136" x14ac:dyDescent="0.2">
      <c r="A35" t="s">
        <v>1064</v>
      </c>
    </row>
    <row r="36" spans="1:136" x14ac:dyDescent="0.2">
      <c r="A36" t="s">
        <v>287</v>
      </c>
      <c r="B36">
        <v>1</v>
      </c>
      <c r="C36">
        <v>0</v>
      </c>
      <c r="D36">
        <v>0</v>
      </c>
      <c r="E36">
        <v>0</v>
      </c>
      <c r="F36">
        <v>19</v>
      </c>
      <c r="G36">
        <v>0</v>
      </c>
      <c r="H36">
        <v>5</v>
      </c>
      <c r="I36">
        <v>0</v>
      </c>
      <c r="J36">
        <v>6</v>
      </c>
      <c r="K36">
        <v>1</v>
      </c>
      <c r="L36">
        <v>5</v>
      </c>
      <c r="M36">
        <v>9</v>
      </c>
      <c r="N36">
        <v>0</v>
      </c>
      <c r="O36">
        <v>0</v>
      </c>
      <c r="P36">
        <v>0</v>
      </c>
      <c r="Q36">
        <v>0</v>
      </c>
      <c r="R36">
        <v>0</v>
      </c>
      <c r="S36">
        <v>0</v>
      </c>
      <c r="T36">
        <v>0</v>
      </c>
      <c r="U36">
        <v>1</v>
      </c>
      <c r="V36">
        <v>4</v>
      </c>
      <c r="W36">
        <v>3</v>
      </c>
      <c r="X36">
        <v>0</v>
      </c>
      <c r="Y36">
        <v>0</v>
      </c>
      <c r="Z36">
        <v>0</v>
      </c>
      <c r="AA36">
        <v>0</v>
      </c>
      <c r="AB36">
        <v>0</v>
      </c>
      <c r="AC36">
        <v>0</v>
      </c>
      <c r="AD36">
        <v>0</v>
      </c>
      <c r="AE36">
        <v>0</v>
      </c>
      <c r="AF36">
        <v>18</v>
      </c>
      <c r="AG36">
        <v>0</v>
      </c>
      <c r="AH36">
        <v>0</v>
      </c>
      <c r="AI36">
        <v>0</v>
      </c>
      <c r="AJ36">
        <v>0</v>
      </c>
      <c r="AK36">
        <v>0</v>
      </c>
      <c r="AL36">
        <v>0</v>
      </c>
      <c r="AM36">
        <v>0</v>
      </c>
      <c r="AN36">
        <v>9</v>
      </c>
      <c r="AO36">
        <v>0</v>
      </c>
      <c r="AP36">
        <v>0</v>
      </c>
      <c r="AQ36">
        <v>0</v>
      </c>
      <c r="AR36">
        <v>0</v>
      </c>
      <c r="AS36">
        <v>2</v>
      </c>
      <c r="AT36">
        <v>1</v>
      </c>
      <c r="AU36">
        <v>0</v>
      </c>
      <c r="AV36">
        <v>11</v>
      </c>
      <c r="AW36">
        <v>0</v>
      </c>
      <c r="AX36">
        <v>0</v>
      </c>
      <c r="AY36">
        <v>0</v>
      </c>
      <c r="AZ36">
        <v>0</v>
      </c>
      <c r="BA36">
        <v>0</v>
      </c>
      <c r="BB36">
        <v>0</v>
      </c>
      <c r="BC36">
        <v>0</v>
      </c>
      <c r="BD36">
        <v>0</v>
      </c>
      <c r="BE36">
        <v>0</v>
      </c>
      <c r="BF36">
        <v>0</v>
      </c>
      <c r="BG36">
        <v>0</v>
      </c>
      <c r="BH36">
        <v>0</v>
      </c>
      <c r="BI36">
        <v>0</v>
      </c>
      <c r="BJ36">
        <v>0</v>
      </c>
      <c r="BK36">
        <v>1</v>
      </c>
      <c r="BL36">
        <v>5</v>
      </c>
      <c r="BM36">
        <v>6</v>
      </c>
      <c r="BN36">
        <v>0</v>
      </c>
      <c r="BO36">
        <v>0</v>
      </c>
      <c r="BP36">
        <v>0</v>
      </c>
      <c r="BQ36">
        <v>0</v>
      </c>
      <c r="BR36">
        <v>0</v>
      </c>
      <c r="BS36">
        <v>0</v>
      </c>
      <c r="BT36">
        <v>0</v>
      </c>
      <c r="BU36">
        <v>0</v>
      </c>
      <c r="BV36">
        <v>0</v>
      </c>
      <c r="BW36">
        <v>0</v>
      </c>
      <c r="BX36">
        <v>0</v>
      </c>
      <c r="BY36">
        <v>0</v>
      </c>
      <c r="BZ36">
        <v>0</v>
      </c>
      <c r="CA36">
        <v>17</v>
      </c>
      <c r="CB36">
        <v>6</v>
      </c>
      <c r="CC36">
        <v>10</v>
      </c>
      <c r="CD36">
        <v>0</v>
      </c>
      <c r="CE36">
        <v>0</v>
      </c>
      <c r="CF36">
        <v>0</v>
      </c>
      <c r="CG36">
        <v>0</v>
      </c>
      <c r="CH36">
        <v>0</v>
      </c>
      <c r="CI36">
        <v>16</v>
      </c>
      <c r="CJ36">
        <v>7</v>
      </c>
      <c r="CK36">
        <v>0</v>
      </c>
      <c r="CL36">
        <v>0</v>
      </c>
      <c r="CM36">
        <v>0</v>
      </c>
      <c r="CN36">
        <v>0</v>
      </c>
      <c r="CO36">
        <v>0</v>
      </c>
      <c r="CP36">
        <v>0</v>
      </c>
      <c r="CQ36">
        <v>0</v>
      </c>
      <c r="CR36">
        <v>0</v>
      </c>
      <c r="CS36">
        <v>0</v>
      </c>
      <c r="CT36">
        <v>0</v>
      </c>
      <c r="CU36">
        <v>0</v>
      </c>
      <c r="CV36">
        <v>0</v>
      </c>
      <c r="CW36">
        <v>0</v>
      </c>
      <c r="CX36">
        <v>0</v>
      </c>
      <c r="CY36">
        <v>8</v>
      </c>
      <c r="CZ36">
        <v>0</v>
      </c>
      <c r="DA36">
        <v>0</v>
      </c>
      <c r="DB36">
        <v>0</v>
      </c>
      <c r="DC36">
        <v>0</v>
      </c>
      <c r="DD36">
        <v>0</v>
      </c>
      <c r="DE36">
        <v>0</v>
      </c>
      <c r="DF36">
        <v>0</v>
      </c>
      <c r="DG36">
        <v>0</v>
      </c>
      <c r="DH36">
        <v>0</v>
      </c>
      <c r="DI36">
        <v>0</v>
      </c>
      <c r="DJ36">
        <v>0</v>
      </c>
      <c r="DK36">
        <v>0</v>
      </c>
      <c r="DL36">
        <v>0</v>
      </c>
      <c r="DM36">
        <v>0</v>
      </c>
      <c r="DN36">
        <v>0</v>
      </c>
      <c r="DO36">
        <v>4</v>
      </c>
      <c r="DP36">
        <v>0</v>
      </c>
      <c r="DQ36">
        <v>0</v>
      </c>
      <c r="DR36">
        <v>0</v>
      </c>
      <c r="DS36">
        <v>2</v>
      </c>
      <c r="DT36">
        <v>0</v>
      </c>
      <c r="DU36">
        <v>9</v>
      </c>
      <c r="DV36">
        <v>0</v>
      </c>
      <c r="DW36">
        <v>7</v>
      </c>
      <c r="DX36">
        <v>0</v>
      </c>
      <c r="DY36">
        <v>0</v>
      </c>
      <c r="DZ36">
        <v>0</v>
      </c>
      <c r="EA36">
        <v>0</v>
      </c>
      <c r="EB36">
        <v>0</v>
      </c>
      <c r="EC36">
        <v>12</v>
      </c>
      <c r="ED36">
        <v>9</v>
      </c>
      <c r="EE36">
        <v>0</v>
      </c>
      <c r="EF36">
        <v>10</v>
      </c>
    </row>
    <row r="37" spans="1:136" x14ac:dyDescent="0.2">
      <c r="B37">
        <v>2</v>
      </c>
    </row>
    <row r="38" spans="1:136" x14ac:dyDescent="0.2">
      <c r="A38" t="s">
        <v>1065</v>
      </c>
    </row>
    <row r="39" spans="1:136" x14ac:dyDescent="0.2">
      <c r="A39" t="s">
        <v>283</v>
      </c>
      <c r="B39">
        <v>1</v>
      </c>
      <c r="C39">
        <v>0</v>
      </c>
      <c r="D39">
        <v>0</v>
      </c>
      <c r="E39">
        <v>0</v>
      </c>
      <c r="F39">
        <v>3</v>
      </c>
      <c r="G39">
        <v>0</v>
      </c>
      <c r="H39">
        <v>0</v>
      </c>
      <c r="I39">
        <v>0</v>
      </c>
      <c r="J39">
        <v>0</v>
      </c>
      <c r="K39">
        <v>15</v>
      </c>
      <c r="L39">
        <v>0</v>
      </c>
      <c r="M39">
        <v>0</v>
      </c>
      <c r="N39">
        <v>0</v>
      </c>
      <c r="O39">
        <v>0</v>
      </c>
      <c r="P39">
        <v>0</v>
      </c>
      <c r="Q39">
        <v>0</v>
      </c>
      <c r="R39">
        <v>0</v>
      </c>
      <c r="S39">
        <v>0</v>
      </c>
      <c r="T39">
        <v>0</v>
      </c>
      <c r="U39">
        <v>0</v>
      </c>
      <c r="V39">
        <v>0</v>
      </c>
      <c r="W39">
        <v>0</v>
      </c>
      <c r="X39">
        <v>0</v>
      </c>
      <c r="Y39">
        <v>0</v>
      </c>
      <c r="Z39">
        <v>0</v>
      </c>
      <c r="AA39">
        <v>0</v>
      </c>
      <c r="AB39">
        <v>0</v>
      </c>
      <c r="AC39">
        <v>0</v>
      </c>
      <c r="AD39">
        <v>0</v>
      </c>
      <c r="AE39">
        <v>1</v>
      </c>
      <c r="AF39">
        <v>0</v>
      </c>
      <c r="AG39">
        <v>0</v>
      </c>
      <c r="AH39">
        <v>0</v>
      </c>
      <c r="AI39">
        <v>0</v>
      </c>
      <c r="AJ39">
        <v>0</v>
      </c>
      <c r="AK39">
        <v>0</v>
      </c>
      <c r="AL39">
        <v>0</v>
      </c>
      <c r="AM39">
        <v>1</v>
      </c>
      <c r="AN39">
        <v>0</v>
      </c>
      <c r="AO39">
        <v>0</v>
      </c>
      <c r="AP39">
        <v>0</v>
      </c>
      <c r="AQ39">
        <v>0</v>
      </c>
      <c r="AR39">
        <v>0</v>
      </c>
      <c r="AS39">
        <v>2</v>
      </c>
      <c r="AT39">
        <v>0</v>
      </c>
      <c r="AU39">
        <v>0</v>
      </c>
      <c r="AV39">
        <v>0</v>
      </c>
      <c r="AW39">
        <v>0</v>
      </c>
      <c r="AX39">
        <v>0</v>
      </c>
      <c r="AY39">
        <v>1</v>
      </c>
      <c r="AZ39">
        <v>0</v>
      </c>
      <c r="BA39">
        <v>4</v>
      </c>
      <c r="BB39">
        <v>0</v>
      </c>
      <c r="BC39">
        <v>1</v>
      </c>
      <c r="BD39">
        <v>1</v>
      </c>
      <c r="BE39">
        <v>0</v>
      </c>
      <c r="BF39">
        <v>0</v>
      </c>
      <c r="BG39">
        <v>0</v>
      </c>
      <c r="BH39">
        <v>0</v>
      </c>
      <c r="BI39">
        <v>0</v>
      </c>
      <c r="BJ39">
        <v>0</v>
      </c>
      <c r="BK39">
        <v>3</v>
      </c>
      <c r="BL39">
        <v>0</v>
      </c>
      <c r="BM39">
        <v>7</v>
      </c>
      <c r="BN39">
        <v>1</v>
      </c>
      <c r="BO39">
        <v>0</v>
      </c>
      <c r="BP39">
        <v>0</v>
      </c>
      <c r="BQ39">
        <v>0</v>
      </c>
      <c r="BR39">
        <v>0</v>
      </c>
      <c r="BS39">
        <v>0</v>
      </c>
      <c r="BT39">
        <v>0</v>
      </c>
      <c r="BU39">
        <v>0</v>
      </c>
      <c r="BV39">
        <v>0</v>
      </c>
      <c r="BW39">
        <v>0</v>
      </c>
      <c r="BX39">
        <v>0</v>
      </c>
      <c r="BY39">
        <v>0</v>
      </c>
      <c r="BZ39">
        <v>0</v>
      </c>
      <c r="CA39">
        <v>1</v>
      </c>
      <c r="CB39">
        <v>0</v>
      </c>
      <c r="CC39">
        <v>13</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3</v>
      </c>
      <c r="DU39">
        <v>0</v>
      </c>
      <c r="DV39">
        <v>0</v>
      </c>
      <c r="DW39">
        <v>0</v>
      </c>
      <c r="DX39">
        <v>0</v>
      </c>
      <c r="DY39">
        <v>0</v>
      </c>
      <c r="DZ39">
        <v>0</v>
      </c>
      <c r="EA39">
        <v>0</v>
      </c>
      <c r="EB39">
        <v>0</v>
      </c>
      <c r="EC39">
        <v>0</v>
      </c>
      <c r="ED39">
        <v>0</v>
      </c>
      <c r="EE39">
        <v>0</v>
      </c>
      <c r="EF39">
        <v>6</v>
      </c>
    </row>
    <row r="40" spans="1:136" x14ac:dyDescent="0.2">
      <c r="B40">
        <v>2</v>
      </c>
    </row>
    <row r="41" spans="1:136" x14ac:dyDescent="0.2">
      <c r="A41" t="s">
        <v>1066</v>
      </c>
    </row>
    <row r="42" spans="1:136" x14ac:dyDescent="0.2">
      <c r="A42" t="s">
        <v>320</v>
      </c>
      <c r="B42">
        <v>1</v>
      </c>
      <c r="C42">
        <v>0</v>
      </c>
      <c r="D42">
        <v>0</v>
      </c>
      <c r="E42">
        <v>0</v>
      </c>
      <c r="F42">
        <v>18</v>
      </c>
      <c r="G42">
        <v>0</v>
      </c>
      <c r="H42">
        <v>4</v>
      </c>
      <c r="I42">
        <v>1</v>
      </c>
      <c r="J42">
        <v>0</v>
      </c>
      <c r="K42">
        <v>5</v>
      </c>
      <c r="L42">
        <v>0</v>
      </c>
      <c r="M42">
        <v>0</v>
      </c>
      <c r="N42">
        <v>0</v>
      </c>
      <c r="O42">
        <v>0</v>
      </c>
      <c r="P42">
        <v>0</v>
      </c>
      <c r="Q42">
        <v>0</v>
      </c>
      <c r="R42">
        <v>2</v>
      </c>
      <c r="S42">
        <v>0</v>
      </c>
      <c r="T42">
        <v>0</v>
      </c>
      <c r="U42">
        <v>0</v>
      </c>
      <c r="V42">
        <v>7</v>
      </c>
      <c r="W42">
        <v>0</v>
      </c>
      <c r="X42">
        <v>0</v>
      </c>
      <c r="Y42">
        <v>0</v>
      </c>
      <c r="Z42">
        <v>0</v>
      </c>
      <c r="AA42">
        <v>0</v>
      </c>
      <c r="AB42">
        <v>0</v>
      </c>
      <c r="AC42">
        <v>0</v>
      </c>
      <c r="AD42">
        <v>0</v>
      </c>
      <c r="AE42">
        <v>0</v>
      </c>
      <c r="AF42">
        <v>0</v>
      </c>
      <c r="AG42">
        <v>0</v>
      </c>
      <c r="AH42">
        <v>0</v>
      </c>
      <c r="AI42">
        <v>0</v>
      </c>
      <c r="AJ42">
        <v>0</v>
      </c>
      <c r="AK42">
        <v>0</v>
      </c>
      <c r="AL42">
        <v>0</v>
      </c>
      <c r="AM42">
        <v>0</v>
      </c>
      <c r="AN42">
        <v>0</v>
      </c>
      <c r="AO42">
        <v>16</v>
      </c>
      <c r="AP42">
        <v>0</v>
      </c>
      <c r="AQ42">
        <v>3</v>
      </c>
      <c r="AR42">
        <v>0</v>
      </c>
      <c r="AS42">
        <v>15</v>
      </c>
      <c r="AT42">
        <v>0</v>
      </c>
      <c r="AU42">
        <v>0</v>
      </c>
      <c r="AV42">
        <v>4</v>
      </c>
      <c r="AW42">
        <v>8</v>
      </c>
      <c r="AX42">
        <v>0</v>
      </c>
      <c r="AY42">
        <v>0</v>
      </c>
      <c r="AZ42">
        <v>0</v>
      </c>
      <c r="BA42">
        <v>0</v>
      </c>
      <c r="BB42">
        <v>0</v>
      </c>
      <c r="BC42">
        <v>0</v>
      </c>
      <c r="BD42">
        <v>0</v>
      </c>
      <c r="BE42">
        <v>0</v>
      </c>
      <c r="BF42">
        <v>0</v>
      </c>
      <c r="BG42">
        <v>0</v>
      </c>
      <c r="BH42">
        <v>0</v>
      </c>
      <c r="BI42">
        <v>0</v>
      </c>
      <c r="BJ42">
        <v>8</v>
      </c>
      <c r="BK42">
        <v>10</v>
      </c>
      <c r="BL42">
        <v>0</v>
      </c>
      <c r="BM42">
        <v>11</v>
      </c>
      <c r="BN42">
        <v>15</v>
      </c>
      <c r="BO42">
        <v>0</v>
      </c>
      <c r="BP42">
        <v>0</v>
      </c>
      <c r="BQ42">
        <v>0</v>
      </c>
      <c r="BR42">
        <v>0</v>
      </c>
      <c r="BS42">
        <v>0</v>
      </c>
      <c r="BT42">
        <v>0</v>
      </c>
      <c r="BU42">
        <v>0</v>
      </c>
      <c r="BV42">
        <v>1</v>
      </c>
      <c r="BW42">
        <v>0</v>
      </c>
      <c r="BX42">
        <v>0</v>
      </c>
      <c r="BY42">
        <v>0</v>
      </c>
      <c r="BZ42">
        <v>0</v>
      </c>
      <c r="CA42">
        <v>10</v>
      </c>
      <c r="CB42">
        <v>0</v>
      </c>
      <c r="CC42">
        <v>8</v>
      </c>
      <c r="CD42">
        <v>0</v>
      </c>
      <c r="CE42">
        <v>0</v>
      </c>
      <c r="CF42">
        <v>0</v>
      </c>
      <c r="CG42">
        <v>0</v>
      </c>
      <c r="CH42">
        <v>0</v>
      </c>
      <c r="CI42">
        <v>0</v>
      </c>
      <c r="CJ42">
        <v>0</v>
      </c>
      <c r="CK42">
        <v>0</v>
      </c>
      <c r="CL42">
        <v>0</v>
      </c>
      <c r="CM42">
        <v>0</v>
      </c>
      <c r="CN42">
        <v>0</v>
      </c>
      <c r="CO42">
        <v>1</v>
      </c>
      <c r="CP42">
        <v>0</v>
      </c>
      <c r="CQ42">
        <v>0</v>
      </c>
      <c r="CR42">
        <v>4</v>
      </c>
      <c r="CS42">
        <v>0</v>
      </c>
      <c r="CT42">
        <v>0</v>
      </c>
      <c r="CU42">
        <v>11</v>
      </c>
      <c r="CV42">
        <v>0</v>
      </c>
      <c r="CW42">
        <v>0</v>
      </c>
      <c r="CX42">
        <v>0</v>
      </c>
      <c r="CY42">
        <v>7</v>
      </c>
      <c r="CZ42">
        <v>0</v>
      </c>
      <c r="DA42">
        <v>0</v>
      </c>
      <c r="DB42">
        <v>0</v>
      </c>
      <c r="DC42">
        <v>0</v>
      </c>
      <c r="DD42">
        <v>0</v>
      </c>
      <c r="DE42">
        <v>0</v>
      </c>
      <c r="DF42">
        <v>0</v>
      </c>
      <c r="DG42">
        <v>0</v>
      </c>
      <c r="DH42">
        <v>2</v>
      </c>
      <c r="DI42">
        <v>0</v>
      </c>
      <c r="DJ42">
        <v>0</v>
      </c>
      <c r="DK42">
        <v>0</v>
      </c>
      <c r="DL42">
        <v>0</v>
      </c>
      <c r="DM42">
        <v>0</v>
      </c>
      <c r="DN42">
        <v>0</v>
      </c>
      <c r="DO42">
        <v>2</v>
      </c>
      <c r="DP42">
        <v>0</v>
      </c>
      <c r="DQ42">
        <v>0</v>
      </c>
      <c r="DR42">
        <v>7</v>
      </c>
      <c r="DS42">
        <v>0</v>
      </c>
      <c r="DT42">
        <v>7</v>
      </c>
      <c r="DU42">
        <v>1</v>
      </c>
      <c r="DV42">
        <v>3</v>
      </c>
      <c r="DW42">
        <v>7</v>
      </c>
      <c r="DX42">
        <v>1</v>
      </c>
      <c r="DY42">
        <v>0</v>
      </c>
      <c r="DZ42">
        <v>1</v>
      </c>
      <c r="EA42">
        <v>0</v>
      </c>
      <c r="EB42">
        <v>0</v>
      </c>
      <c r="EC42">
        <v>0</v>
      </c>
      <c r="ED42">
        <v>0</v>
      </c>
      <c r="EE42">
        <v>2</v>
      </c>
      <c r="EF42">
        <v>14</v>
      </c>
    </row>
    <row r="43" spans="1:136" x14ac:dyDescent="0.2">
      <c r="B43">
        <v>2</v>
      </c>
    </row>
    <row r="44" spans="1:136" x14ac:dyDescent="0.2">
      <c r="A44" t="s">
        <v>1067</v>
      </c>
    </row>
    <row r="45" spans="1:136" x14ac:dyDescent="0.2">
      <c r="A45" t="s">
        <v>326</v>
      </c>
      <c r="B45">
        <v>1</v>
      </c>
      <c r="C45">
        <v>0</v>
      </c>
      <c r="D45">
        <v>0</v>
      </c>
      <c r="E45">
        <v>1</v>
      </c>
      <c r="F45">
        <v>20</v>
      </c>
      <c r="G45">
        <v>0</v>
      </c>
      <c r="H45">
        <v>7</v>
      </c>
      <c r="I45">
        <v>0</v>
      </c>
      <c r="J45">
        <v>0</v>
      </c>
      <c r="K45">
        <v>13</v>
      </c>
      <c r="L45">
        <v>0</v>
      </c>
      <c r="M45">
        <v>0</v>
      </c>
      <c r="N45">
        <v>1</v>
      </c>
      <c r="O45">
        <v>2</v>
      </c>
      <c r="P45">
        <v>4</v>
      </c>
      <c r="Q45">
        <v>0</v>
      </c>
      <c r="R45">
        <v>8</v>
      </c>
      <c r="S45">
        <v>0</v>
      </c>
      <c r="T45">
        <v>0</v>
      </c>
      <c r="U45">
        <v>0</v>
      </c>
      <c r="V45">
        <v>12</v>
      </c>
      <c r="W45">
        <v>0</v>
      </c>
      <c r="X45">
        <v>0</v>
      </c>
      <c r="Y45">
        <v>0</v>
      </c>
      <c r="Z45">
        <v>0</v>
      </c>
      <c r="AA45">
        <v>0</v>
      </c>
      <c r="AB45">
        <v>1</v>
      </c>
      <c r="AC45">
        <v>0</v>
      </c>
      <c r="AD45">
        <v>0</v>
      </c>
      <c r="AE45">
        <v>0</v>
      </c>
      <c r="AF45">
        <v>0</v>
      </c>
      <c r="AG45">
        <v>0</v>
      </c>
      <c r="AH45">
        <v>13</v>
      </c>
      <c r="AI45">
        <v>0</v>
      </c>
      <c r="AJ45">
        <v>0</v>
      </c>
      <c r="AK45">
        <v>0</v>
      </c>
      <c r="AL45">
        <v>0</v>
      </c>
      <c r="AM45">
        <v>0</v>
      </c>
      <c r="AN45">
        <v>0</v>
      </c>
      <c r="AO45">
        <v>8</v>
      </c>
      <c r="AP45">
        <v>0</v>
      </c>
      <c r="AQ45">
        <v>1</v>
      </c>
      <c r="AR45">
        <v>8</v>
      </c>
      <c r="AS45">
        <v>20</v>
      </c>
      <c r="AT45">
        <v>0</v>
      </c>
      <c r="AU45">
        <v>0</v>
      </c>
      <c r="AV45">
        <v>5</v>
      </c>
      <c r="AW45">
        <v>17</v>
      </c>
      <c r="AX45">
        <v>0</v>
      </c>
      <c r="AY45">
        <v>0</v>
      </c>
      <c r="AZ45">
        <v>0</v>
      </c>
      <c r="BA45">
        <v>0</v>
      </c>
      <c r="BB45">
        <v>0</v>
      </c>
      <c r="BC45">
        <v>0</v>
      </c>
      <c r="BD45">
        <v>0</v>
      </c>
      <c r="BE45">
        <v>0</v>
      </c>
      <c r="BF45">
        <v>0</v>
      </c>
      <c r="BG45">
        <v>0</v>
      </c>
      <c r="BH45">
        <v>0</v>
      </c>
      <c r="BI45">
        <v>0</v>
      </c>
      <c r="BJ45">
        <v>18</v>
      </c>
      <c r="BK45">
        <v>18</v>
      </c>
      <c r="BL45">
        <v>0</v>
      </c>
      <c r="BM45">
        <v>12</v>
      </c>
      <c r="BN45">
        <v>11</v>
      </c>
      <c r="BO45">
        <v>0</v>
      </c>
      <c r="BP45">
        <v>0</v>
      </c>
      <c r="BQ45">
        <v>0</v>
      </c>
      <c r="BR45">
        <v>0</v>
      </c>
      <c r="BS45">
        <v>0</v>
      </c>
      <c r="BT45">
        <v>0</v>
      </c>
      <c r="BU45">
        <v>0</v>
      </c>
      <c r="BV45">
        <v>7</v>
      </c>
      <c r="BW45">
        <v>0</v>
      </c>
      <c r="BX45">
        <v>6</v>
      </c>
      <c r="BY45">
        <v>0</v>
      </c>
      <c r="BZ45">
        <v>0</v>
      </c>
      <c r="CA45">
        <v>6</v>
      </c>
      <c r="CB45">
        <v>0</v>
      </c>
      <c r="CC45">
        <v>13</v>
      </c>
      <c r="CD45">
        <v>1</v>
      </c>
      <c r="CE45">
        <v>0</v>
      </c>
      <c r="CF45">
        <v>0</v>
      </c>
      <c r="CG45">
        <v>0</v>
      </c>
      <c r="CH45">
        <v>7</v>
      </c>
      <c r="CI45">
        <v>0</v>
      </c>
      <c r="CJ45">
        <v>0</v>
      </c>
      <c r="CK45">
        <v>0</v>
      </c>
      <c r="CL45">
        <v>0</v>
      </c>
      <c r="CM45">
        <v>0</v>
      </c>
      <c r="CN45">
        <v>0</v>
      </c>
      <c r="CO45">
        <v>1</v>
      </c>
      <c r="CP45">
        <v>0</v>
      </c>
      <c r="CQ45">
        <v>0</v>
      </c>
      <c r="CR45">
        <v>5</v>
      </c>
      <c r="CS45">
        <v>0</v>
      </c>
      <c r="CT45">
        <v>0</v>
      </c>
      <c r="CU45">
        <v>0</v>
      </c>
      <c r="CV45">
        <v>0</v>
      </c>
      <c r="CW45">
        <v>0</v>
      </c>
      <c r="CX45">
        <v>0</v>
      </c>
      <c r="CY45">
        <v>1</v>
      </c>
      <c r="CZ45">
        <v>0</v>
      </c>
      <c r="DA45">
        <v>0</v>
      </c>
      <c r="DB45">
        <v>0</v>
      </c>
      <c r="DC45">
        <v>0</v>
      </c>
      <c r="DD45">
        <v>0</v>
      </c>
      <c r="DE45">
        <v>0</v>
      </c>
      <c r="DF45">
        <v>0</v>
      </c>
      <c r="DG45">
        <v>0</v>
      </c>
      <c r="DH45">
        <v>0</v>
      </c>
      <c r="DI45">
        <v>0</v>
      </c>
      <c r="DJ45">
        <v>0</v>
      </c>
      <c r="DK45">
        <v>0</v>
      </c>
      <c r="DL45">
        <v>0</v>
      </c>
      <c r="DM45">
        <v>0</v>
      </c>
      <c r="DN45">
        <v>0</v>
      </c>
      <c r="DO45">
        <v>0</v>
      </c>
      <c r="DP45">
        <v>0</v>
      </c>
      <c r="DQ45">
        <v>0</v>
      </c>
      <c r="DR45">
        <v>16</v>
      </c>
      <c r="DS45">
        <v>0</v>
      </c>
      <c r="DT45">
        <v>0</v>
      </c>
      <c r="DU45">
        <v>0</v>
      </c>
      <c r="DV45">
        <v>3</v>
      </c>
      <c r="DW45">
        <v>3</v>
      </c>
      <c r="DX45">
        <v>0</v>
      </c>
      <c r="DY45">
        <v>0</v>
      </c>
      <c r="DZ45">
        <v>2</v>
      </c>
      <c r="EA45">
        <v>0</v>
      </c>
      <c r="EB45">
        <v>0</v>
      </c>
      <c r="EC45">
        <v>0</v>
      </c>
      <c r="ED45">
        <v>0</v>
      </c>
      <c r="EE45">
        <v>0</v>
      </c>
      <c r="EF45">
        <v>11</v>
      </c>
    </row>
    <row r="46" spans="1:136" x14ac:dyDescent="0.2">
      <c r="B46">
        <v>2</v>
      </c>
    </row>
    <row r="47" spans="1:136" x14ac:dyDescent="0.2">
      <c r="A47" t="s">
        <v>1068</v>
      </c>
    </row>
    <row r="48" spans="1:136" x14ac:dyDescent="0.2">
      <c r="A48" t="s">
        <v>307</v>
      </c>
      <c r="B48">
        <v>1</v>
      </c>
      <c r="C48">
        <v>0</v>
      </c>
      <c r="D48">
        <v>0</v>
      </c>
      <c r="E48">
        <v>0</v>
      </c>
      <c r="F48">
        <v>19</v>
      </c>
      <c r="G48">
        <v>0</v>
      </c>
      <c r="H48">
        <v>16</v>
      </c>
      <c r="I48">
        <v>3</v>
      </c>
      <c r="J48">
        <v>1</v>
      </c>
      <c r="K48">
        <v>2</v>
      </c>
      <c r="L48">
        <v>0</v>
      </c>
      <c r="M48">
        <v>0</v>
      </c>
      <c r="N48">
        <v>1</v>
      </c>
      <c r="O48">
        <v>0</v>
      </c>
      <c r="P48">
        <v>0</v>
      </c>
      <c r="Q48">
        <v>0</v>
      </c>
      <c r="R48">
        <v>0</v>
      </c>
      <c r="S48">
        <v>0</v>
      </c>
      <c r="T48">
        <v>1</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13</v>
      </c>
      <c r="AP48">
        <v>1</v>
      </c>
      <c r="AQ48">
        <v>0</v>
      </c>
      <c r="AR48">
        <v>0</v>
      </c>
      <c r="AS48">
        <v>20</v>
      </c>
      <c r="AT48">
        <v>0</v>
      </c>
      <c r="AU48">
        <v>0</v>
      </c>
      <c r="AV48">
        <v>14</v>
      </c>
      <c r="AW48">
        <v>13</v>
      </c>
      <c r="AX48">
        <v>0</v>
      </c>
      <c r="AY48">
        <v>0</v>
      </c>
      <c r="AZ48">
        <v>0</v>
      </c>
      <c r="BA48">
        <v>1</v>
      </c>
      <c r="BB48">
        <v>0</v>
      </c>
      <c r="BC48">
        <v>0</v>
      </c>
      <c r="BD48">
        <v>0</v>
      </c>
      <c r="BE48">
        <v>0</v>
      </c>
      <c r="BF48">
        <v>0</v>
      </c>
      <c r="BG48">
        <v>0</v>
      </c>
      <c r="BH48">
        <v>0</v>
      </c>
      <c r="BI48">
        <v>0</v>
      </c>
      <c r="BJ48">
        <v>20</v>
      </c>
      <c r="BK48">
        <v>7</v>
      </c>
      <c r="BL48">
        <v>0</v>
      </c>
      <c r="BM48">
        <v>5</v>
      </c>
      <c r="BN48">
        <v>11</v>
      </c>
      <c r="BO48">
        <v>0</v>
      </c>
      <c r="BP48">
        <v>0</v>
      </c>
      <c r="BQ48">
        <v>0</v>
      </c>
      <c r="BR48">
        <v>0</v>
      </c>
      <c r="BS48">
        <v>0</v>
      </c>
      <c r="BT48">
        <v>0</v>
      </c>
      <c r="BU48">
        <v>0</v>
      </c>
      <c r="BV48">
        <v>1</v>
      </c>
      <c r="BW48">
        <v>0</v>
      </c>
      <c r="BX48">
        <v>0</v>
      </c>
      <c r="BY48">
        <v>0</v>
      </c>
      <c r="BZ48">
        <v>0</v>
      </c>
      <c r="CA48">
        <v>18</v>
      </c>
      <c r="CB48">
        <v>0</v>
      </c>
      <c r="CC48">
        <v>8</v>
      </c>
      <c r="CD48">
        <v>0</v>
      </c>
      <c r="CE48">
        <v>0</v>
      </c>
      <c r="CF48">
        <v>0</v>
      </c>
      <c r="CG48">
        <v>0</v>
      </c>
      <c r="CH48">
        <v>1</v>
      </c>
      <c r="CI48">
        <v>0</v>
      </c>
      <c r="CJ48">
        <v>0</v>
      </c>
      <c r="CK48">
        <v>0</v>
      </c>
      <c r="CL48">
        <v>1</v>
      </c>
      <c r="CM48">
        <v>0</v>
      </c>
      <c r="CN48">
        <v>0</v>
      </c>
      <c r="CO48">
        <v>0</v>
      </c>
      <c r="CP48">
        <v>0</v>
      </c>
      <c r="CQ48">
        <v>0</v>
      </c>
      <c r="CR48">
        <v>0</v>
      </c>
      <c r="CS48">
        <v>5</v>
      </c>
      <c r="CT48">
        <v>0</v>
      </c>
      <c r="CU48">
        <v>0</v>
      </c>
      <c r="CV48">
        <v>0</v>
      </c>
      <c r="CW48">
        <v>0</v>
      </c>
      <c r="CX48">
        <v>0</v>
      </c>
      <c r="CY48">
        <v>2</v>
      </c>
      <c r="CZ48">
        <v>0</v>
      </c>
      <c r="DA48">
        <v>0</v>
      </c>
      <c r="DB48">
        <v>0</v>
      </c>
      <c r="DC48">
        <v>16</v>
      </c>
      <c r="DD48">
        <v>0</v>
      </c>
      <c r="DE48">
        <v>0</v>
      </c>
      <c r="DF48">
        <v>0</v>
      </c>
      <c r="DG48">
        <v>1</v>
      </c>
      <c r="DH48">
        <v>0</v>
      </c>
      <c r="DI48">
        <v>12</v>
      </c>
      <c r="DJ48">
        <v>0</v>
      </c>
      <c r="DK48">
        <v>0</v>
      </c>
      <c r="DL48">
        <v>0</v>
      </c>
      <c r="DM48">
        <v>0</v>
      </c>
      <c r="DN48">
        <v>0</v>
      </c>
      <c r="DO48">
        <v>0</v>
      </c>
      <c r="DP48">
        <v>0</v>
      </c>
      <c r="DQ48">
        <v>0</v>
      </c>
      <c r="DR48">
        <v>18</v>
      </c>
      <c r="DS48">
        <v>0</v>
      </c>
      <c r="DT48">
        <v>0</v>
      </c>
      <c r="DU48">
        <v>18</v>
      </c>
      <c r="DV48">
        <v>0</v>
      </c>
      <c r="DW48">
        <v>3</v>
      </c>
      <c r="DX48">
        <v>0</v>
      </c>
      <c r="DY48">
        <v>0</v>
      </c>
      <c r="DZ48">
        <v>1</v>
      </c>
      <c r="EA48">
        <v>0</v>
      </c>
      <c r="EB48">
        <v>0</v>
      </c>
      <c r="EC48">
        <v>0</v>
      </c>
      <c r="ED48">
        <v>0</v>
      </c>
      <c r="EE48">
        <v>9</v>
      </c>
      <c r="EF48">
        <v>15</v>
      </c>
    </row>
    <row r="49" spans="1:136" x14ac:dyDescent="0.2">
      <c r="B49">
        <v>2</v>
      </c>
    </row>
    <row r="50" spans="1:136" x14ac:dyDescent="0.2">
      <c r="A50" t="s">
        <v>1069</v>
      </c>
    </row>
    <row r="51" spans="1:136" x14ac:dyDescent="0.2">
      <c r="A51" t="s">
        <v>301</v>
      </c>
      <c r="B51">
        <v>1</v>
      </c>
      <c r="C51">
        <v>0</v>
      </c>
      <c r="D51">
        <v>0</v>
      </c>
      <c r="E51">
        <v>0</v>
      </c>
      <c r="F51">
        <v>13</v>
      </c>
      <c r="G51">
        <v>0</v>
      </c>
      <c r="H51">
        <v>4</v>
      </c>
      <c r="I51">
        <v>1</v>
      </c>
      <c r="J51">
        <v>0</v>
      </c>
      <c r="K51">
        <v>18</v>
      </c>
      <c r="L51">
        <v>0</v>
      </c>
      <c r="M51">
        <v>0</v>
      </c>
      <c r="N51">
        <v>6</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2</v>
      </c>
      <c r="AP51">
        <v>0</v>
      </c>
      <c r="AQ51">
        <v>0</v>
      </c>
      <c r="AR51">
        <v>0</v>
      </c>
      <c r="AS51">
        <v>18</v>
      </c>
      <c r="AT51">
        <v>0</v>
      </c>
      <c r="AU51">
        <v>0</v>
      </c>
      <c r="AV51">
        <v>0</v>
      </c>
      <c r="AW51">
        <v>6</v>
      </c>
      <c r="AX51">
        <v>0</v>
      </c>
      <c r="AY51">
        <v>0</v>
      </c>
      <c r="AZ51">
        <v>0</v>
      </c>
      <c r="BA51">
        <v>0</v>
      </c>
      <c r="BB51">
        <v>0</v>
      </c>
      <c r="BC51">
        <v>0</v>
      </c>
      <c r="BD51">
        <v>0</v>
      </c>
      <c r="BE51">
        <v>0</v>
      </c>
      <c r="BF51">
        <v>0</v>
      </c>
      <c r="BG51">
        <v>0</v>
      </c>
      <c r="BH51">
        <v>0</v>
      </c>
      <c r="BI51">
        <v>0</v>
      </c>
      <c r="BJ51">
        <v>19</v>
      </c>
      <c r="BK51">
        <v>8</v>
      </c>
      <c r="BL51">
        <v>0</v>
      </c>
      <c r="BM51">
        <v>13</v>
      </c>
      <c r="BN51">
        <v>1</v>
      </c>
      <c r="BO51">
        <v>0</v>
      </c>
      <c r="BP51">
        <v>0</v>
      </c>
      <c r="BQ51">
        <v>0</v>
      </c>
      <c r="BR51">
        <v>0</v>
      </c>
      <c r="BS51">
        <v>0</v>
      </c>
      <c r="BT51">
        <v>0</v>
      </c>
      <c r="BU51">
        <v>7</v>
      </c>
      <c r="BV51">
        <v>14</v>
      </c>
      <c r="BW51">
        <v>0</v>
      </c>
      <c r="BX51">
        <v>19</v>
      </c>
      <c r="BY51">
        <v>0</v>
      </c>
      <c r="BZ51">
        <v>0</v>
      </c>
      <c r="CA51">
        <v>7</v>
      </c>
      <c r="CB51">
        <v>0</v>
      </c>
      <c r="CC51">
        <v>14</v>
      </c>
      <c r="CD51">
        <v>0</v>
      </c>
      <c r="CE51">
        <v>0</v>
      </c>
      <c r="CF51">
        <v>0</v>
      </c>
      <c r="CG51">
        <v>0</v>
      </c>
      <c r="CH51">
        <v>0</v>
      </c>
      <c r="CI51">
        <v>0</v>
      </c>
      <c r="CJ51">
        <v>0</v>
      </c>
      <c r="CK51">
        <v>1</v>
      </c>
      <c r="CL51">
        <v>0</v>
      </c>
      <c r="CM51">
        <v>0</v>
      </c>
      <c r="CN51">
        <v>0</v>
      </c>
      <c r="CO51">
        <v>0</v>
      </c>
      <c r="CP51">
        <v>0</v>
      </c>
      <c r="CQ51">
        <v>0</v>
      </c>
      <c r="CR51">
        <v>0</v>
      </c>
      <c r="CS51">
        <v>2</v>
      </c>
      <c r="CT51">
        <v>0</v>
      </c>
      <c r="CU51">
        <v>0</v>
      </c>
      <c r="CV51">
        <v>0</v>
      </c>
      <c r="CW51">
        <v>0</v>
      </c>
      <c r="CX51">
        <v>0</v>
      </c>
      <c r="CY51">
        <v>0</v>
      </c>
      <c r="CZ51">
        <v>0</v>
      </c>
      <c r="DA51">
        <v>0</v>
      </c>
      <c r="DB51">
        <v>0</v>
      </c>
      <c r="DC51">
        <v>5</v>
      </c>
      <c r="DD51">
        <v>0</v>
      </c>
      <c r="DE51">
        <v>0</v>
      </c>
      <c r="DF51">
        <v>0</v>
      </c>
      <c r="DG51">
        <v>2</v>
      </c>
      <c r="DH51">
        <v>0</v>
      </c>
      <c r="DI51">
        <v>0</v>
      </c>
      <c r="DJ51">
        <v>0</v>
      </c>
      <c r="DK51">
        <v>0</v>
      </c>
      <c r="DL51">
        <v>0</v>
      </c>
      <c r="DM51">
        <v>0</v>
      </c>
      <c r="DN51">
        <v>0</v>
      </c>
      <c r="DO51">
        <v>0</v>
      </c>
      <c r="DP51">
        <v>0</v>
      </c>
      <c r="DQ51">
        <v>0</v>
      </c>
      <c r="DR51">
        <v>0</v>
      </c>
      <c r="DS51">
        <v>0</v>
      </c>
      <c r="DT51">
        <v>0</v>
      </c>
      <c r="DU51">
        <v>3</v>
      </c>
      <c r="DV51">
        <v>0</v>
      </c>
      <c r="DW51">
        <v>0</v>
      </c>
      <c r="DX51">
        <v>0</v>
      </c>
      <c r="DY51">
        <v>0</v>
      </c>
      <c r="DZ51">
        <v>3</v>
      </c>
      <c r="EA51">
        <v>4</v>
      </c>
      <c r="EB51">
        <v>1</v>
      </c>
      <c r="EC51">
        <v>0</v>
      </c>
      <c r="ED51">
        <v>0</v>
      </c>
      <c r="EE51">
        <v>0</v>
      </c>
      <c r="EF51">
        <v>2</v>
      </c>
    </row>
    <row r="52" spans="1:136" x14ac:dyDescent="0.2">
      <c r="B52">
        <v>2</v>
      </c>
    </row>
    <row r="53" spans="1:136" x14ac:dyDescent="0.2">
      <c r="A53" t="s">
        <v>1070</v>
      </c>
    </row>
    <row r="54" spans="1:136" x14ac:dyDescent="0.2">
      <c r="A54" t="s">
        <v>339</v>
      </c>
      <c r="B54">
        <v>1</v>
      </c>
      <c r="C54">
        <v>0</v>
      </c>
      <c r="D54">
        <v>0</v>
      </c>
      <c r="E54">
        <v>0</v>
      </c>
      <c r="F54">
        <v>0</v>
      </c>
      <c r="G54">
        <v>18</v>
      </c>
      <c r="H54">
        <v>19</v>
      </c>
      <c r="I54">
        <v>0</v>
      </c>
      <c r="J54">
        <v>0</v>
      </c>
      <c r="K54">
        <v>13</v>
      </c>
      <c r="L54">
        <v>0</v>
      </c>
      <c r="M54">
        <v>0</v>
      </c>
      <c r="N54">
        <v>0</v>
      </c>
      <c r="O54">
        <v>0</v>
      </c>
      <c r="P54">
        <v>0</v>
      </c>
      <c r="Q54">
        <v>0</v>
      </c>
      <c r="R54">
        <v>18</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9</v>
      </c>
      <c r="AP54">
        <v>0</v>
      </c>
      <c r="AQ54">
        <v>0</v>
      </c>
      <c r="AR54">
        <v>0</v>
      </c>
      <c r="AS54">
        <v>19</v>
      </c>
      <c r="AT54">
        <v>0</v>
      </c>
      <c r="AU54">
        <v>0</v>
      </c>
      <c r="AV54">
        <v>0</v>
      </c>
      <c r="AW54">
        <v>7</v>
      </c>
      <c r="AX54">
        <v>0</v>
      </c>
      <c r="AY54">
        <v>0</v>
      </c>
      <c r="AZ54">
        <v>0</v>
      </c>
      <c r="BA54">
        <v>0</v>
      </c>
      <c r="BB54">
        <v>0</v>
      </c>
      <c r="BC54">
        <v>0</v>
      </c>
      <c r="BD54">
        <v>0</v>
      </c>
      <c r="BE54">
        <v>0</v>
      </c>
      <c r="BF54">
        <v>0</v>
      </c>
      <c r="BG54">
        <v>0</v>
      </c>
      <c r="BH54">
        <v>0</v>
      </c>
      <c r="BI54">
        <v>0</v>
      </c>
      <c r="BJ54">
        <v>3</v>
      </c>
      <c r="BK54">
        <v>7</v>
      </c>
      <c r="BL54">
        <v>0</v>
      </c>
      <c r="BM54">
        <v>17</v>
      </c>
      <c r="BN54">
        <v>0</v>
      </c>
      <c r="BO54">
        <v>0</v>
      </c>
      <c r="BP54">
        <v>0</v>
      </c>
      <c r="BQ54">
        <v>0</v>
      </c>
      <c r="BR54">
        <v>0</v>
      </c>
      <c r="BS54">
        <v>0</v>
      </c>
      <c r="BT54">
        <v>0</v>
      </c>
      <c r="BU54">
        <v>0</v>
      </c>
      <c r="BV54">
        <v>4</v>
      </c>
      <c r="BW54">
        <v>0</v>
      </c>
      <c r="BX54">
        <v>2</v>
      </c>
      <c r="BY54">
        <v>0</v>
      </c>
      <c r="BZ54">
        <v>0</v>
      </c>
      <c r="CA54">
        <v>3</v>
      </c>
      <c r="CB54">
        <v>0</v>
      </c>
      <c r="CC54">
        <v>18</v>
      </c>
      <c r="CD54">
        <v>0</v>
      </c>
      <c r="CE54">
        <v>0</v>
      </c>
      <c r="CF54">
        <v>1</v>
      </c>
      <c r="CG54">
        <v>0</v>
      </c>
      <c r="CH54">
        <v>8</v>
      </c>
      <c r="CI54">
        <v>0</v>
      </c>
      <c r="CJ54">
        <v>0</v>
      </c>
      <c r="CK54">
        <v>0</v>
      </c>
      <c r="CL54">
        <v>0</v>
      </c>
      <c r="CM54">
        <v>0</v>
      </c>
      <c r="CN54">
        <v>0</v>
      </c>
      <c r="CO54">
        <v>0</v>
      </c>
      <c r="CP54">
        <v>0</v>
      </c>
      <c r="CQ54">
        <v>0</v>
      </c>
      <c r="CR54">
        <v>1</v>
      </c>
      <c r="CS54">
        <v>0</v>
      </c>
      <c r="CT54">
        <v>0</v>
      </c>
      <c r="CU54">
        <v>9</v>
      </c>
      <c r="CV54">
        <v>0</v>
      </c>
      <c r="CW54">
        <v>0</v>
      </c>
      <c r="CX54">
        <v>0</v>
      </c>
      <c r="CY54">
        <v>1</v>
      </c>
      <c r="CZ54">
        <v>0</v>
      </c>
      <c r="DA54">
        <v>0</v>
      </c>
      <c r="DB54">
        <v>0</v>
      </c>
      <c r="DC54">
        <v>0</v>
      </c>
      <c r="DD54">
        <v>0</v>
      </c>
      <c r="DE54">
        <v>0</v>
      </c>
      <c r="DF54">
        <v>0</v>
      </c>
      <c r="DG54">
        <v>0</v>
      </c>
      <c r="DH54">
        <v>0</v>
      </c>
      <c r="DI54">
        <v>0</v>
      </c>
      <c r="DJ54">
        <v>0</v>
      </c>
      <c r="DK54">
        <v>0</v>
      </c>
      <c r="DL54">
        <v>0</v>
      </c>
      <c r="DM54">
        <v>0</v>
      </c>
      <c r="DN54">
        <v>0</v>
      </c>
      <c r="DO54">
        <v>0</v>
      </c>
      <c r="DP54">
        <v>0</v>
      </c>
      <c r="DQ54">
        <v>0</v>
      </c>
      <c r="DR54">
        <v>0</v>
      </c>
      <c r="DS54">
        <v>0</v>
      </c>
      <c r="DT54">
        <v>0</v>
      </c>
      <c r="DU54">
        <v>1</v>
      </c>
      <c r="DV54">
        <v>0</v>
      </c>
      <c r="DW54">
        <v>2</v>
      </c>
      <c r="DX54">
        <v>0</v>
      </c>
      <c r="DY54">
        <v>0</v>
      </c>
      <c r="DZ54">
        <v>0</v>
      </c>
      <c r="EA54">
        <v>2</v>
      </c>
      <c r="EB54">
        <v>0</v>
      </c>
      <c r="EC54">
        <v>0</v>
      </c>
      <c r="ED54">
        <v>0</v>
      </c>
      <c r="EE54">
        <v>1</v>
      </c>
      <c r="EF54">
        <v>14</v>
      </c>
    </row>
    <row r="55" spans="1:136" x14ac:dyDescent="0.2">
      <c r="B55">
        <v>2</v>
      </c>
    </row>
    <row r="56" spans="1:136" x14ac:dyDescent="0.2">
      <c r="A56" t="s">
        <v>1071</v>
      </c>
    </row>
    <row r="57" spans="1:136" x14ac:dyDescent="0.2">
      <c r="A57" t="s">
        <v>357</v>
      </c>
      <c r="B57">
        <v>1</v>
      </c>
      <c r="C57">
        <v>0</v>
      </c>
      <c r="D57">
        <v>0</v>
      </c>
      <c r="E57">
        <v>19</v>
      </c>
      <c r="F57">
        <v>0</v>
      </c>
      <c r="G57">
        <v>7</v>
      </c>
      <c r="H57">
        <v>19</v>
      </c>
      <c r="I57">
        <v>0</v>
      </c>
      <c r="J57">
        <v>0</v>
      </c>
      <c r="K57">
        <v>20</v>
      </c>
      <c r="L57">
        <v>0</v>
      </c>
      <c r="M57">
        <v>0</v>
      </c>
      <c r="N57">
        <v>0</v>
      </c>
      <c r="O57">
        <v>0</v>
      </c>
      <c r="P57">
        <v>19</v>
      </c>
      <c r="Q57">
        <v>0</v>
      </c>
      <c r="R57">
        <v>0</v>
      </c>
      <c r="S57">
        <v>0</v>
      </c>
      <c r="T57">
        <v>0</v>
      </c>
      <c r="U57">
        <v>0</v>
      </c>
      <c r="V57">
        <v>0</v>
      </c>
      <c r="W57">
        <v>0</v>
      </c>
      <c r="X57">
        <v>0</v>
      </c>
      <c r="Y57">
        <v>7</v>
      </c>
      <c r="Z57">
        <v>0</v>
      </c>
      <c r="AA57">
        <v>0</v>
      </c>
      <c r="AB57">
        <v>0</v>
      </c>
      <c r="AC57">
        <v>0</v>
      </c>
      <c r="AD57">
        <v>6</v>
      </c>
      <c r="AE57">
        <v>0</v>
      </c>
      <c r="AF57">
        <v>0</v>
      </c>
      <c r="AG57">
        <v>7</v>
      </c>
      <c r="AH57">
        <v>0</v>
      </c>
      <c r="AI57">
        <v>0</v>
      </c>
      <c r="AJ57">
        <v>0</v>
      </c>
      <c r="AK57">
        <v>4</v>
      </c>
      <c r="AL57">
        <v>0</v>
      </c>
      <c r="AM57">
        <v>0</v>
      </c>
      <c r="AN57">
        <v>0</v>
      </c>
      <c r="AO57">
        <v>0</v>
      </c>
      <c r="AP57">
        <v>0</v>
      </c>
      <c r="AQ57">
        <v>0</v>
      </c>
      <c r="AR57">
        <v>3</v>
      </c>
      <c r="AS57">
        <v>20</v>
      </c>
      <c r="AT57">
        <v>0</v>
      </c>
      <c r="AU57">
        <v>0</v>
      </c>
      <c r="AV57">
        <v>0</v>
      </c>
      <c r="AW57">
        <v>0</v>
      </c>
      <c r="AX57">
        <v>0</v>
      </c>
      <c r="AY57">
        <v>0</v>
      </c>
      <c r="AZ57">
        <v>0</v>
      </c>
      <c r="BA57">
        <v>0</v>
      </c>
      <c r="BB57">
        <v>0</v>
      </c>
      <c r="BC57">
        <v>0</v>
      </c>
      <c r="BD57">
        <v>0</v>
      </c>
      <c r="BE57">
        <v>0</v>
      </c>
      <c r="BF57">
        <v>0</v>
      </c>
      <c r="BG57">
        <v>0</v>
      </c>
      <c r="BH57">
        <v>3</v>
      </c>
      <c r="BI57">
        <v>0</v>
      </c>
      <c r="BJ57">
        <v>0</v>
      </c>
      <c r="BK57">
        <v>16</v>
      </c>
      <c r="BL57">
        <v>0</v>
      </c>
      <c r="BM57">
        <v>3</v>
      </c>
      <c r="BN57">
        <v>0</v>
      </c>
      <c r="BO57">
        <v>0</v>
      </c>
      <c r="BP57">
        <v>0</v>
      </c>
      <c r="BQ57">
        <v>3</v>
      </c>
      <c r="BR57">
        <v>9</v>
      </c>
      <c r="BS57">
        <v>1</v>
      </c>
      <c r="BT57">
        <v>0</v>
      </c>
      <c r="BU57">
        <v>5</v>
      </c>
      <c r="BV57">
        <v>11</v>
      </c>
      <c r="BW57">
        <v>0</v>
      </c>
      <c r="BX57">
        <v>10</v>
      </c>
      <c r="BY57">
        <v>0</v>
      </c>
      <c r="BZ57">
        <v>0</v>
      </c>
      <c r="CA57">
        <v>0</v>
      </c>
      <c r="CB57">
        <v>0</v>
      </c>
      <c r="CC57">
        <v>0</v>
      </c>
      <c r="CD57">
        <v>0</v>
      </c>
      <c r="CE57">
        <v>0</v>
      </c>
      <c r="CF57">
        <v>17</v>
      </c>
      <c r="CG57">
        <v>0</v>
      </c>
      <c r="CH57">
        <v>0</v>
      </c>
      <c r="CI57">
        <v>0</v>
      </c>
      <c r="CJ57">
        <v>0</v>
      </c>
      <c r="CK57">
        <v>0</v>
      </c>
      <c r="CL57">
        <v>0</v>
      </c>
      <c r="CM57">
        <v>0</v>
      </c>
      <c r="CN57">
        <v>0</v>
      </c>
      <c r="CO57">
        <v>0</v>
      </c>
      <c r="CP57">
        <v>0</v>
      </c>
      <c r="CQ57">
        <v>3</v>
      </c>
      <c r="CR57">
        <v>0</v>
      </c>
      <c r="CS57">
        <v>0</v>
      </c>
      <c r="CT57">
        <v>0</v>
      </c>
      <c r="CU57">
        <v>0</v>
      </c>
      <c r="CV57">
        <v>0</v>
      </c>
      <c r="CW57">
        <v>0</v>
      </c>
      <c r="CX57">
        <v>0</v>
      </c>
      <c r="CY57">
        <v>0</v>
      </c>
      <c r="CZ57">
        <v>0</v>
      </c>
      <c r="DA57">
        <v>0</v>
      </c>
      <c r="DB57">
        <v>0</v>
      </c>
      <c r="DC57">
        <v>0</v>
      </c>
      <c r="DD57">
        <v>1</v>
      </c>
      <c r="DE57">
        <v>0</v>
      </c>
      <c r="DF57">
        <v>0</v>
      </c>
      <c r="DG57">
        <v>0</v>
      </c>
      <c r="DH57">
        <v>0</v>
      </c>
      <c r="DI57">
        <v>0</v>
      </c>
      <c r="DJ57">
        <v>0</v>
      </c>
      <c r="DK57">
        <v>6</v>
      </c>
      <c r="DL57">
        <v>6</v>
      </c>
      <c r="DM57">
        <v>0</v>
      </c>
      <c r="DN57">
        <v>0</v>
      </c>
      <c r="DO57">
        <v>0</v>
      </c>
      <c r="DP57">
        <v>0</v>
      </c>
      <c r="DQ57">
        <v>0</v>
      </c>
      <c r="DR57">
        <v>0</v>
      </c>
      <c r="DS57">
        <v>0</v>
      </c>
      <c r="DT57">
        <v>0</v>
      </c>
      <c r="DU57">
        <v>4</v>
      </c>
      <c r="DV57">
        <v>1</v>
      </c>
      <c r="DW57">
        <v>0</v>
      </c>
      <c r="DX57">
        <v>0</v>
      </c>
      <c r="DY57">
        <v>0</v>
      </c>
      <c r="DZ57">
        <v>0</v>
      </c>
      <c r="EA57">
        <v>3</v>
      </c>
      <c r="EB57">
        <v>0</v>
      </c>
      <c r="EC57">
        <v>0</v>
      </c>
      <c r="ED57">
        <v>0</v>
      </c>
      <c r="EE57">
        <v>0</v>
      </c>
      <c r="EF57">
        <v>0</v>
      </c>
    </row>
    <row r="59" spans="1:136" x14ac:dyDescent="0.2">
      <c r="A59" t="s">
        <v>1080</v>
      </c>
    </row>
    <row r="60" spans="1:136" x14ac:dyDescent="0.2">
      <c r="A60" t="s">
        <v>195</v>
      </c>
      <c r="B60">
        <v>1</v>
      </c>
      <c r="C60">
        <v>0</v>
      </c>
      <c r="D60">
        <v>0</v>
      </c>
      <c r="E60">
        <v>0</v>
      </c>
      <c r="F60">
        <v>20</v>
      </c>
      <c r="G60">
        <v>0</v>
      </c>
      <c r="H60">
        <v>0</v>
      </c>
      <c r="I60">
        <v>0</v>
      </c>
      <c r="J60">
        <v>0</v>
      </c>
      <c r="K60">
        <v>0</v>
      </c>
      <c r="L60">
        <v>18</v>
      </c>
      <c r="M60">
        <v>0</v>
      </c>
      <c r="N60">
        <v>0</v>
      </c>
      <c r="O60">
        <v>0</v>
      </c>
      <c r="P60">
        <v>0</v>
      </c>
      <c r="Q60">
        <v>0</v>
      </c>
      <c r="R60">
        <v>0</v>
      </c>
      <c r="S60">
        <v>0</v>
      </c>
      <c r="T60">
        <v>0</v>
      </c>
      <c r="U60">
        <v>0</v>
      </c>
      <c r="V60">
        <v>0</v>
      </c>
      <c r="W60">
        <v>5</v>
      </c>
      <c r="X60">
        <v>0</v>
      </c>
      <c r="Y60">
        <v>0</v>
      </c>
      <c r="Z60">
        <v>0</v>
      </c>
      <c r="AA60">
        <v>0</v>
      </c>
      <c r="AB60">
        <v>0</v>
      </c>
      <c r="AC60">
        <v>0</v>
      </c>
      <c r="AD60">
        <v>0</v>
      </c>
      <c r="AE60">
        <v>0</v>
      </c>
      <c r="AF60">
        <v>14</v>
      </c>
      <c r="AG60">
        <v>0</v>
      </c>
      <c r="AH60">
        <v>0</v>
      </c>
      <c r="AI60">
        <v>0</v>
      </c>
      <c r="AJ60">
        <v>0</v>
      </c>
      <c r="AK60">
        <v>0</v>
      </c>
      <c r="AL60">
        <v>0</v>
      </c>
      <c r="AM60">
        <v>0</v>
      </c>
      <c r="AN60">
        <v>17</v>
      </c>
      <c r="AO60">
        <v>0</v>
      </c>
      <c r="AP60">
        <v>1</v>
      </c>
      <c r="AQ60">
        <v>4</v>
      </c>
      <c r="AR60">
        <v>0</v>
      </c>
      <c r="AS60">
        <v>12</v>
      </c>
      <c r="AT60">
        <v>1</v>
      </c>
      <c r="AU60">
        <v>3</v>
      </c>
      <c r="AV60">
        <v>0</v>
      </c>
      <c r="AW60">
        <v>3</v>
      </c>
      <c r="AX60">
        <v>0</v>
      </c>
      <c r="AY60">
        <v>0</v>
      </c>
      <c r="AZ60">
        <v>0</v>
      </c>
      <c r="BA60">
        <v>1</v>
      </c>
      <c r="BB60">
        <v>0</v>
      </c>
      <c r="BC60">
        <v>0</v>
      </c>
      <c r="BD60">
        <v>0</v>
      </c>
      <c r="BE60">
        <v>0</v>
      </c>
      <c r="BF60">
        <v>0</v>
      </c>
      <c r="BG60">
        <v>4</v>
      </c>
      <c r="BH60">
        <v>0</v>
      </c>
      <c r="BI60">
        <v>0</v>
      </c>
      <c r="BJ60">
        <v>0</v>
      </c>
      <c r="BK60">
        <v>14</v>
      </c>
      <c r="BL60">
        <v>4</v>
      </c>
      <c r="BM60">
        <v>12</v>
      </c>
      <c r="BN60">
        <v>0</v>
      </c>
      <c r="BO60">
        <v>3</v>
      </c>
      <c r="BP60">
        <v>0</v>
      </c>
      <c r="BQ60">
        <v>0</v>
      </c>
      <c r="BR60">
        <v>0</v>
      </c>
      <c r="BS60">
        <v>0</v>
      </c>
      <c r="BT60">
        <v>0</v>
      </c>
      <c r="BU60">
        <v>0</v>
      </c>
      <c r="BV60">
        <v>0</v>
      </c>
      <c r="BW60">
        <v>0</v>
      </c>
      <c r="BX60">
        <v>0</v>
      </c>
      <c r="BY60">
        <v>0</v>
      </c>
      <c r="BZ60">
        <v>0</v>
      </c>
      <c r="CA60">
        <v>10</v>
      </c>
      <c r="CB60">
        <v>0</v>
      </c>
      <c r="CC60">
        <v>13</v>
      </c>
      <c r="CD60">
        <v>0</v>
      </c>
      <c r="CE60">
        <v>0</v>
      </c>
      <c r="CF60">
        <v>0</v>
      </c>
      <c r="CG60">
        <v>0</v>
      </c>
      <c r="CH60">
        <v>0</v>
      </c>
      <c r="CI60">
        <v>19</v>
      </c>
      <c r="CJ60">
        <v>13</v>
      </c>
      <c r="CK60">
        <v>0</v>
      </c>
      <c r="CL60">
        <v>1</v>
      </c>
      <c r="CM60">
        <v>0</v>
      </c>
      <c r="CN60">
        <v>1</v>
      </c>
      <c r="CO60">
        <v>0</v>
      </c>
      <c r="CP60">
        <v>0</v>
      </c>
      <c r="CQ60">
        <v>0</v>
      </c>
      <c r="CR60">
        <v>0</v>
      </c>
      <c r="CS60">
        <v>0</v>
      </c>
      <c r="CT60">
        <v>0</v>
      </c>
      <c r="CU60">
        <v>0</v>
      </c>
      <c r="CV60">
        <v>3</v>
      </c>
      <c r="CW60">
        <v>2</v>
      </c>
      <c r="CX60">
        <v>0</v>
      </c>
      <c r="CY60">
        <v>1</v>
      </c>
      <c r="CZ60">
        <v>0</v>
      </c>
      <c r="DA60">
        <v>0</v>
      </c>
      <c r="DB60">
        <v>0</v>
      </c>
      <c r="DC60">
        <v>4</v>
      </c>
      <c r="DD60">
        <v>0</v>
      </c>
      <c r="DE60">
        <v>0</v>
      </c>
      <c r="DF60">
        <v>8</v>
      </c>
      <c r="DG60">
        <v>0</v>
      </c>
      <c r="DH60">
        <v>17</v>
      </c>
      <c r="DI60">
        <v>0</v>
      </c>
      <c r="DJ60">
        <v>6</v>
      </c>
      <c r="DK60">
        <v>0</v>
      </c>
      <c r="DL60">
        <v>0</v>
      </c>
      <c r="DM60">
        <v>0</v>
      </c>
      <c r="DN60">
        <v>0</v>
      </c>
      <c r="DO60">
        <v>2</v>
      </c>
      <c r="DP60">
        <v>0</v>
      </c>
      <c r="DQ60">
        <v>4</v>
      </c>
      <c r="DR60">
        <v>0</v>
      </c>
      <c r="DS60">
        <v>0</v>
      </c>
      <c r="DT60">
        <v>0</v>
      </c>
      <c r="DU60">
        <v>12</v>
      </c>
      <c r="DV60">
        <v>3</v>
      </c>
      <c r="DW60">
        <v>4</v>
      </c>
      <c r="DX60">
        <v>0</v>
      </c>
      <c r="DY60">
        <v>0</v>
      </c>
      <c r="DZ60">
        <v>0</v>
      </c>
      <c r="EA60">
        <v>0</v>
      </c>
      <c r="EB60">
        <v>0</v>
      </c>
      <c r="EC60">
        <v>14</v>
      </c>
      <c r="ED60">
        <v>2</v>
      </c>
      <c r="EE60">
        <v>0</v>
      </c>
      <c r="EF60">
        <v>0</v>
      </c>
    </row>
    <row r="61" spans="1:136" x14ac:dyDescent="0.2">
      <c r="A61" t="s">
        <v>196</v>
      </c>
      <c r="B61">
        <v>1</v>
      </c>
      <c r="C61">
        <v>0</v>
      </c>
      <c r="D61">
        <v>0</v>
      </c>
      <c r="E61">
        <v>0</v>
      </c>
      <c r="F61">
        <v>19</v>
      </c>
      <c r="G61">
        <v>0</v>
      </c>
      <c r="H61">
        <v>0</v>
      </c>
      <c r="I61">
        <v>0</v>
      </c>
      <c r="J61">
        <v>0</v>
      </c>
      <c r="K61">
        <v>2</v>
      </c>
      <c r="L61">
        <v>0</v>
      </c>
      <c r="M61">
        <v>0</v>
      </c>
      <c r="N61">
        <v>0</v>
      </c>
      <c r="O61">
        <v>0</v>
      </c>
      <c r="P61">
        <v>0</v>
      </c>
      <c r="Q61">
        <v>0</v>
      </c>
      <c r="R61">
        <v>1</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15</v>
      </c>
      <c r="AP61">
        <v>0</v>
      </c>
      <c r="AQ61">
        <v>1</v>
      </c>
      <c r="AR61">
        <v>0</v>
      </c>
      <c r="AS61">
        <v>20</v>
      </c>
      <c r="AT61">
        <v>0</v>
      </c>
      <c r="AU61">
        <v>0</v>
      </c>
      <c r="AV61">
        <v>0</v>
      </c>
      <c r="AW61">
        <v>0</v>
      </c>
      <c r="AX61">
        <v>0</v>
      </c>
      <c r="AY61">
        <v>0</v>
      </c>
      <c r="AZ61">
        <v>0</v>
      </c>
      <c r="BA61">
        <v>0</v>
      </c>
      <c r="BB61">
        <v>0</v>
      </c>
      <c r="BC61">
        <v>0</v>
      </c>
      <c r="BD61">
        <v>1</v>
      </c>
      <c r="BE61">
        <v>0</v>
      </c>
      <c r="BF61">
        <v>0</v>
      </c>
      <c r="BG61">
        <v>0</v>
      </c>
      <c r="BH61">
        <v>0</v>
      </c>
      <c r="BI61">
        <v>0</v>
      </c>
      <c r="BJ61">
        <v>15</v>
      </c>
      <c r="BK61">
        <v>0</v>
      </c>
      <c r="BL61">
        <v>0</v>
      </c>
      <c r="BM61">
        <v>9</v>
      </c>
      <c r="BN61">
        <v>19</v>
      </c>
      <c r="BO61">
        <v>0</v>
      </c>
      <c r="BP61">
        <v>0</v>
      </c>
      <c r="BQ61">
        <v>0</v>
      </c>
      <c r="BR61">
        <v>0</v>
      </c>
      <c r="BS61">
        <v>0</v>
      </c>
      <c r="BT61">
        <v>0</v>
      </c>
      <c r="BU61">
        <v>0</v>
      </c>
      <c r="BV61">
        <v>0</v>
      </c>
      <c r="BW61">
        <v>0</v>
      </c>
      <c r="BX61">
        <v>0</v>
      </c>
      <c r="BY61">
        <v>0</v>
      </c>
      <c r="BZ61">
        <v>0</v>
      </c>
      <c r="CA61">
        <v>19</v>
      </c>
      <c r="CB61">
        <v>0</v>
      </c>
      <c r="CC61">
        <v>5</v>
      </c>
      <c r="CD61">
        <v>0</v>
      </c>
      <c r="CE61">
        <v>0</v>
      </c>
      <c r="CF61">
        <v>0</v>
      </c>
      <c r="CG61">
        <v>0</v>
      </c>
      <c r="CH61">
        <v>0</v>
      </c>
      <c r="CI61">
        <v>0</v>
      </c>
      <c r="CJ61">
        <v>0</v>
      </c>
      <c r="CK61">
        <v>0</v>
      </c>
      <c r="CL61">
        <v>0</v>
      </c>
      <c r="CM61">
        <v>0</v>
      </c>
      <c r="CN61">
        <v>0</v>
      </c>
      <c r="CO61">
        <v>0</v>
      </c>
      <c r="CP61">
        <v>0</v>
      </c>
      <c r="CQ61">
        <v>0</v>
      </c>
      <c r="CR61">
        <v>4</v>
      </c>
      <c r="CS61">
        <v>0</v>
      </c>
      <c r="CT61">
        <v>0</v>
      </c>
      <c r="CU61">
        <v>0</v>
      </c>
      <c r="CV61">
        <v>0</v>
      </c>
      <c r="CW61">
        <v>0</v>
      </c>
      <c r="CX61">
        <v>0</v>
      </c>
      <c r="CY61">
        <v>0</v>
      </c>
      <c r="CZ61">
        <v>0</v>
      </c>
      <c r="DA61">
        <v>0</v>
      </c>
      <c r="DB61">
        <v>0</v>
      </c>
      <c r="DC61">
        <v>11</v>
      </c>
      <c r="DD61">
        <v>0</v>
      </c>
      <c r="DE61">
        <v>0</v>
      </c>
      <c r="DF61">
        <v>0</v>
      </c>
      <c r="DG61">
        <v>0</v>
      </c>
      <c r="DH61">
        <v>0</v>
      </c>
      <c r="DI61">
        <v>0</v>
      </c>
      <c r="DJ61">
        <v>0</v>
      </c>
      <c r="DK61">
        <v>0</v>
      </c>
      <c r="DL61">
        <v>0</v>
      </c>
      <c r="DM61">
        <v>0</v>
      </c>
      <c r="DN61">
        <v>0</v>
      </c>
      <c r="DO61">
        <v>0</v>
      </c>
      <c r="DP61">
        <v>0</v>
      </c>
      <c r="DQ61">
        <v>0</v>
      </c>
      <c r="DR61">
        <v>17</v>
      </c>
      <c r="DS61">
        <v>0</v>
      </c>
      <c r="DT61">
        <v>2</v>
      </c>
      <c r="DU61">
        <v>8</v>
      </c>
      <c r="DV61">
        <v>0</v>
      </c>
      <c r="DW61">
        <v>1</v>
      </c>
      <c r="DX61">
        <v>0</v>
      </c>
      <c r="DY61">
        <v>0</v>
      </c>
      <c r="DZ61">
        <v>0</v>
      </c>
      <c r="EA61">
        <v>0</v>
      </c>
      <c r="EB61">
        <v>0</v>
      </c>
      <c r="EC61">
        <v>0</v>
      </c>
      <c r="ED61">
        <v>0</v>
      </c>
      <c r="EE61">
        <v>0</v>
      </c>
      <c r="EF61">
        <v>19</v>
      </c>
    </row>
    <row r="62" spans="1:136" x14ac:dyDescent="0.2">
      <c r="A62" t="s">
        <v>566</v>
      </c>
      <c r="B62">
        <v>2</v>
      </c>
      <c r="C62">
        <v>0</v>
      </c>
      <c r="D62">
        <v>7</v>
      </c>
      <c r="E62">
        <v>0</v>
      </c>
      <c r="F62">
        <v>20</v>
      </c>
      <c r="G62">
        <v>0</v>
      </c>
      <c r="H62">
        <v>15</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20</v>
      </c>
      <c r="AG62">
        <v>0</v>
      </c>
      <c r="AH62">
        <v>0</v>
      </c>
      <c r="AI62">
        <v>0</v>
      </c>
      <c r="AJ62">
        <v>0</v>
      </c>
      <c r="AK62">
        <v>0</v>
      </c>
      <c r="AL62">
        <v>0</v>
      </c>
      <c r="AM62">
        <v>0</v>
      </c>
      <c r="AN62">
        <v>0</v>
      </c>
      <c r="AO62">
        <v>0</v>
      </c>
      <c r="AP62">
        <v>0</v>
      </c>
      <c r="AQ62">
        <v>15</v>
      </c>
      <c r="AR62">
        <v>0</v>
      </c>
      <c r="AS62">
        <v>6</v>
      </c>
      <c r="AT62">
        <v>2</v>
      </c>
      <c r="AU62">
        <v>0</v>
      </c>
      <c r="AV62">
        <v>0</v>
      </c>
      <c r="AW62">
        <v>12</v>
      </c>
      <c r="AX62">
        <v>0</v>
      </c>
      <c r="AY62">
        <v>0</v>
      </c>
      <c r="AZ62">
        <v>0</v>
      </c>
      <c r="BA62">
        <v>0</v>
      </c>
      <c r="BB62">
        <v>0</v>
      </c>
      <c r="BC62">
        <v>1</v>
      </c>
      <c r="BD62">
        <v>0</v>
      </c>
      <c r="BE62">
        <v>0</v>
      </c>
      <c r="BF62">
        <v>0</v>
      </c>
      <c r="BG62">
        <v>0</v>
      </c>
      <c r="BH62">
        <v>0</v>
      </c>
      <c r="BI62">
        <v>0</v>
      </c>
      <c r="BJ62">
        <v>2</v>
      </c>
      <c r="BK62">
        <v>20</v>
      </c>
      <c r="BL62">
        <v>0</v>
      </c>
      <c r="BM62">
        <v>13</v>
      </c>
      <c r="BN62">
        <v>0</v>
      </c>
      <c r="BO62">
        <v>0</v>
      </c>
      <c r="BP62">
        <v>9</v>
      </c>
      <c r="BQ62">
        <v>0</v>
      </c>
      <c r="BR62">
        <v>0</v>
      </c>
      <c r="BS62">
        <v>0</v>
      </c>
      <c r="BT62">
        <v>0</v>
      </c>
      <c r="BU62">
        <v>0</v>
      </c>
      <c r="BV62">
        <v>0</v>
      </c>
      <c r="BW62">
        <v>0</v>
      </c>
      <c r="BX62">
        <v>0</v>
      </c>
      <c r="BY62">
        <v>0</v>
      </c>
      <c r="BZ62">
        <v>0</v>
      </c>
      <c r="CA62">
        <v>18</v>
      </c>
      <c r="CB62">
        <v>0</v>
      </c>
      <c r="CC62">
        <v>18</v>
      </c>
      <c r="CD62">
        <v>0</v>
      </c>
      <c r="CE62">
        <v>0</v>
      </c>
      <c r="CF62">
        <v>0</v>
      </c>
      <c r="CG62">
        <v>0</v>
      </c>
      <c r="CH62">
        <v>0</v>
      </c>
      <c r="CI62">
        <v>20</v>
      </c>
      <c r="CJ62">
        <v>1</v>
      </c>
      <c r="CK62">
        <v>0</v>
      </c>
      <c r="CL62">
        <v>4</v>
      </c>
      <c r="CM62">
        <v>0</v>
      </c>
      <c r="CN62">
        <v>0</v>
      </c>
      <c r="CO62">
        <v>6</v>
      </c>
      <c r="CP62">
        <v>0</v>
      </c>
      <c r="CQ62">
        <v>0</v>
      </c>
      <c r="CR62">
        <v>0</v>
      </c>
      <c r="CS62">
        <v>0</v>
      </c>
      <c r="CT62">
        <v>0</v>
      </c>
      <c r="CU62">
        <v>4</v>
      </c>
      <c r="CV62">
        <v>0</v>
      </c>
      <c r="CW62">
        <v>0</v>
      </c>
      <c r="CX62">
        <v>1</v>
      </c>
      <c r="CY62">
        <v>22</v>
      </c>
      <c r="CZ62">
        <v>0</v>
      </c>
      <c r="DA62">
        <v>0</v>
      </c>
      <c r="DB62">
        <v>0</v>
      </c>
      <c r="DC62">
        <v>0</v>
      </c>
      <c r="DD62">
        <v>0</v>
      </c>
      <c r="DE62">
        <v>1</v>
      </c>
      <c r="DF62">
        <v>3</v>
      </c>
      <c r="DG62">
        <v>0</v>
      </c>
      <c r="DH62">
        <v>18</v>
      </c>
      <c r="DI62">
        <v>0</v>
      </c>
      <c r="DJ62">
        <v>0</v>
      </c>
      <c r="DK62">
        <v>0</v>
      </c>
      <c r="DL62">
        <v>0</v>
      </c>
      <c r="DM62">
        <v>0</v>
      </c>
      <c r="DN62">
        <v>0</v>
      </c>
      <c r="DO62">
        <v>20</v>
      </c>
      <c r="DP62">
        <v>0</v>
      </c>
      <c r="DQ62">
        <v>0</v>
      </c>
      <c r="DR62">
        <v>0</v>
      </c>
      <c r="DS62">
        <v>7</v>
      </c>
      <c r="DT62">
        <v>0</v>
      </c>
      <c r="DU62">
        <v>1</v>
      </c>
      <c r="DV62">
        <v>15</v>
      </c>
      <c r="DW62">
        <v>2</v>
      </c>
      <c r="DX62">
        <v>0</v>
      </c>
      <c r="DY62">
        <v>0</v>
      </c>
      <c r="DZ62">
        <v>0</v>
      </c>
      <c r="EA62">
        <v>0</v>
      </c>
      <c r="EB62">
        <v>0</v>
      </c>
      <c r="EC62">
        <v>0</v>
      </c>
      <c r="ED62">
        <v>12</v>
      </c>
      <c r="EE62">
        <v>0</v>
      </c>
      <c r="EF62">
        <v>4</v>
      </c>
    </row>
    <row r="63" spans="1:136" x14ac:dyDescent="0.2">
      <c r="A63" t="s">
        <v>567</v>
      </c>
      <c r="B63">
        <v>2</v>
      </c>
      <c r="C63">
        <v>0</v>
      </c>
      <c r="D63">
        <v>0</v>
      </c>
      <c r="E63">
        <v>0</v>
      </c>
      <c r="F63">
        <v>18</v>
      </c>
      <c r="G63">
        <v>0</v>
      </c>
      <c r="H63">
        <v>0</v>
      </c>
      <c r="I63">
        <v>1</v>
      </c>
      <c r="J63">
        <v>0</v>
      </c>
      <c r="K63">
        <v>20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2</v>
      </c>
      <c r="AR63">
        <v>0</v>
      </c>
      <c r="AS63">
        <v>20</v>
      </c>
      <c r="AT63">
        <v>0</v>
      </c>
      <c r="AU63">
        <v>0</v>
      </c>
      <c r="AV63">
        <v>0</v>
      </c>
      <c r="AW63">
        <v>0</v>
      </c>
      <c r="AX63">
        <v>0</v>
      </c>
      <c r="AY63">
        <v>0</v>
      </c>
      <c r="AZ63">
        <v>0</v>
      </c>
      <c r="BA63">
        <v>0</v>
      </c>
      <c r="BB63">
        <v>0</v>
      </c>
      <c r="BC63">
        <v>0</v>
      </c>
      <c r="BD63">
        <v>0</v>
      </c>
      <c r="BE63">
        <v>0</v>
      </c>
      <c r="BF63">
        <v>0</v>
      </c>
      <c r="BG63">
        <v>0</v>
      </c>
      <c r="BH63">
        <v>0</v>
      </c>
      <c r="BI63">
        <v>0</v>
      </c>
      <c r="BJ63">
        <v>4</v>
      </c>
      <c r="BK63">
        <v>0</v>
      </c>
      <c r="BL63">
        <v>0</v>
      </c>
      <c r="BM63">
        <v>2</v>
      </c>
      <c r="BN63">
        <v>0</v>
      </c>
      <c r="BO63">
        <v>0</v>
      </c>
      <c r="BP63">
        <v>0</v>
      </c>
      <c r="BQ63">
        <v>0</v>
      </c>
      <c r="BR63">
        <v>0</v>
      </c>
      <c r="BS63">
        <v>0</v>
      </c>
      <c r="BT63">
        <v>0</v>
      </c>
      <c r="BU63">
        <v>0</v>
      </c>
      <c r="BV63">
        <v>0</v>
      </c>
      <c r="BW63">
        <v>0</v>
      </c>
      <c r="BX63">
        <v>0</v>
      </c>
      <c r="BY63">
        <v>0</v>
      </c>
      <c r="BZ63">
        <v>0</v>
      </c>
      <c r="CA63">
        <v>0</v>
      </c>
      <c r="CB63">
        <v>0</v>
      </c>
      <c r="CC63">
        <v>20</v>
      </c>
      <c r="CD63">
        <v>0</v>
      </c>
      <c r="CE63">
        <v>0</v>
      </c>
      <c r="CF63">
        <v>0</v>
      </c>
      <c r="CG63">
        <v>0</v>
      </c>
      <c r="CH63">
        <v>13</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DN63">
        <v>0</v>
      </c>
      <c r="DO63">
        <v>0</v>
      </c>
      <c r="DP63">
        <v>0</v>
      </c>
      <c r="DQ63">
        <v>0</v>
      </c>
      <c r="DR63">
        <v>16</v>
      </c>
      <c r="DS63">
        <v>0</v>
      </c>
      <c r="DT63">
        <v>0</v>
      </c>
      <c r="DU63">
        <v>5</v>
      </c>
      <c r="DV63">
        <v>0</v>
      </c>
      <c r="DW63">
        <v>1</v>
      </c>
      <c r="DX63">
        <v>0</v>
      </c>
      <c r="DY63">
        <v>0</v>
      </c>
      <c r="DZ63">
        <v>0</v>
      </c>
      <c r="EA63">
        <v>0</v>
      </c>
      <c r="EB63">
        <v>0</v>
      </c>
      <c r="EC63">
        <v>0</v>
      </c>
      <c r="ED63">
        <v>0</v>
      </c>
      <c r="EE63">
        <v>0</v>
      </c>
      <c r="EF63">
        <v>19</v>
      </c>
    </row>
    <row r="64" spans="1:136" x14ac:dyDescent="0.2">
      <c r="A64" t="s">
        <v>473</v>
      </c>
      <c r="B64">
        <v>1</v>
      </c>
      <c r="C64">
        <v>0</v>
      </c>
      <c r="D64">
        <v>0</v>
      </c>
      <c r="E64">
        <v>0</v>
      </c>
      <c r="F64">
        <v>0</v>
      </c>
      <c r="G64">
        <v>19</v>
      </c>
      <c r="H64">
        <v>14</v>
      </c>
      <c r="I64">
        <v>0</v>
      </c>
      <c r="J64">
        <v>0</v>
      </c>
      <c r="K64">
        <v>0</v>
      </c>
      <c r="L64">
        <v>19</v>
      </c>
      <c r="M64">
        <v>0</v>
      </c>
      <c r="N64">
        <v>13</v>
      </c>
      <c r="O64">
        <v>0</v>
      </c>
      <c r="P64">
        <v>0</v>
      </c>
      <c r="Q64">
        <v>0</v>
      </c>
      <c r="R64">
        <v>0</v>
      </c>
      <c r="S64">
        <v>0</v>
      </c>
      <c r="T64">
        <v>0</v>
      </c>
      <c r="U64">
        <v>0</v>
      </c>
      <c r="V64">
        <v>0</v>
      </c>
      <c r="W64">
        <v>0</v>
      </c>
      <c r="X64">
        <v>0</v>
      </c>
      <c r="Y64">
        <v>0</v>
      </c>
      <c r="Z64">
        <v>0</v>
      </c>
      <c r="AA64">
        <v>3</v>
      </c>
      <c r="AB64">
        <v>0</v>
      </c>
      <c r="AC64">
        <v>0</v>
      </c>
      <c r="AD64">
        <v>0</v>
      </c>
      <c r="AE64">
        <v>0</v>
      </c>
      <c r="AF64">
        <v>0</v>
      </c>
      <c r="AG64">
        <v>0</v>
      </c>
      <c r="AH64">
        <v>0</v>
      </c>
      <c r="AI64">
        <v>0</v>
      </c>
      <c r="AJ64">
        <v>0</v>
      </c>
      <c r="AK64">
        <v>0</v>
      </c>
      <c r="AL64">
        <v>0</v>
      </c>
      <c r="AM64">
        <v>0</v>
      </c>
      <c r="AN64">
        <v>0</v>
      </c>
      <c r="AO64">
        <v>0</v>
      </c>
      <c r="AP64">
        <v>0</v>
      </c>
      <c r="AQ64">
        <v>0</v>
      </c>
      <c r="AR64">
        <v>0</v>
      </c>
      <c r="AS64">
        <v>17</v>
      </c>
      <c r="AT64">
        <v>0</v>
      </c>
      <c r="AU64">
        <v>8</v>
      </c>
      <c r="AV64">
        <v>0</v>
      </c>
      <c r="AW64">
        <v>4</v>
      </c>
      <c r="AX64">
        <v>0</v>
      </c>
      <c r="AY64">
        <v>0</v>
      </c>
      <c r="AZ64">
        <v>0</v>
      </c>
      <c r="BA64">
        <v>0</v>
      </c>
      <c r="BB64">
        <v>0</v>
      </c>
      <c r="BC64">
        <v>0</v>
      </c>
      <c r="BD64">
        <v>0</v>
      </c>
      <c r="BE64">
        <v>0</v>
      </c>
      <c r="BF64">
        <v>0</v>
      </c>
      <c r="BG64">
        <v>0</v>
      </c>
      <c r="BH64">
        <v>0</v>
      </c>
      <c r="BI64">
        <v>0</v>
      </c>
      <c r="BJ64">
        <v>0</v>
      </c>
      <c r="BK64">
        <v>7</v>
      </c>
      <c r="BL64">
        <v>0</v>
      </c>
      <c r="BM64">
        <v>3</v>
      </c>
      <c r="BN64">
        <v>0</v>
      </c>
      <c r="BO64">
        <v>0</v>
      </c>
      <c r="BP64">
        <v>8</v>
      </c>
      <c r="BQ64">
        <v>0</v>
      </c>
      <c r="BR64">
        <v>0</v>
      </c>
      <c r="BS64">
        <v>0</v>
      </c>
      <c r="BT64">
        <v>0</v>
      </c>
      <c r="BU64">
        <v>0</v>
      </c>
      <c r="BV64">
        <v>0</v>
      </c>
      <c r="BW64">
        <v>0</v>
      </c>
      <c r="BX64">
        <v>0</v>
      </c>
      <c r="BY64">
        <v>0</v>
      </c>
      <c r="BZ64">
        <v>0</v>
      </c>
      <c r="CA64">
        <v>6</v>
      </c>
      <c r="CB64" s="560">
        <v>0</v>
      </c>
      <c r="CC64">
        <v>0</v>
      </c>
      <c r="CD64">
        <v>0</v>
      </c>
      <c r="CE64">
        <v>4</v>
      </c>
      <c r="CF64">
        <v>0</v>
      </c>
      <c r="CG64">
        <v>0</v>
      </c>
      <c r="CH64">
        <v>18</v>
      </c>
      <c r="CI64">
        <v>0</v>
      </c>
      <c r="CJ64">
        <v>0</v>
      </c>
      <c r="CK64">
        <v>0</v>
      </c>
      <c r="CL64">
        <v>0</v>
      </c>
      <c r="CM64">
        <v>0</v>
      </c>
      <c r="CN64">
        <v>0</v>
      </c>
      <c r="CO64">
        <v>3</v>
      </c>
      <c r="CP64">
        <v>0</v>
      </c>
      <c r="CQ64">
        <v>0</v>
      </c>
      <c r="CR64">
        <v>6</v>
      </c>
      <c r="CS64">
        <v>0</v>
      </c>
      <c r="CT64">
        <v>0</v>
      </c>
      <c r="CU64">
        <v>0</v>
      </c>
      <c r="CV64">
        <v>0</v>
      </c>
      <c r="CW64">
        <v>0</v>
      </c>
      <c r="CX64">
        <v>0</v>
      </c>
      <c r="CY64">
        <v>0</v>
      </c>
      <c r="CZ64">
        <v>2</v>
      </c>
      <c r="DA64">
        <v>0</v>
      </c>
      <c r="DB64">
        <v>0</v>
      </c>
      <c r="DC64">
        <v>0</v>
      </c>
      <c r="DD64">
        <v>0</v>
      </c>
      <c r="DE64">
        <v>0</v>
      </c>
      <c r="DF64">
        <v>0</v>
      </c>
      <c r="DG64">
        <v>0</v>
      </c>
      <c r="DH64">
        <v>8</v>
      </c>
      <c r="DI64">
        <v>0</v>
      </c>
      <c r="DJ64">
        <v>0</v>
      </c>
      <c r="DK64">
        <v>0</v>
      </c>
      <c r="DL64">
        <v>0</v>
      </c>
      <c r="DM64">
        <v>0</v>
      </c>
      <c r="DN64">
        <v>0</v>
      </c>
      <c r="DO64">
        <v>0</v>
      </c>
      <c r="DP64">
        <v>0</v>
      </c>
      <c r="DQ64">
        <v>0</v>
      </c>
      <c r="DR64">
        <v>0</v>
      </c>
      <c r="DS64">
        <v>4</v>
      </c>
      <c r="DT64">
        <v>0</v>
      </c>
      <c r="DU64">
        <v>4</v>
      </c>
      <c r="DV64">
        <v>0</v>
      </c>
      <c r="DW64">
        <v>0</v>
      </c>
      <c r="DX64">
        <v>0</v>
      </c>
      <c r="DY64">
        <v>0</v>
      </c>
      <c r="DZ64">
        <v>0</v>
      </c>
      <c r="EA64">
        <v>20</v>
      </c>
      <c r="EB64">
        <v>0</v>
      </c>
      <c r="EC64">
        <v>1</v>
      </c>
      <c r="ED64">
        <v>0</v>
      </c>
      <c r="EE64">
        <v>0</v>
      </c>
      <c r="EF64">
        <v>7</v>
      </c>
    </row>
    <row r="65" spans="1:136" x14ac:dyDescent="0.2">
      <c r="A65" t="s">
        <v>476</v>
      </c>
      <c r="B65">
        <v>1</v>
      </c>
      <c r="C65">
        <v>0</v>
      </c>
      <c r="D65">
        <v>0</v>
      </c>
      <c r="E65">
        <v>2</v>
      </c>
      <c r="F65">
        <v>0</v>
      </c>
      <c r="G65">
        <v>2</v>
      </c>
      <c r="H65">
        <v>4</v>
      </c>
      <c r="I65">
        <v>0</v>
      </c>
      <c r="J65">
        <v>0</v>
      </c>
      <c r="K65">
        <v>2</v>
      </c>
      <c r="L65">
        <v>0</v>
      </c>
      <c r="M65">
        <v>0</v>
      </c>
      <c r="N65">
        <v>14</v>
      </c>
      <c r="O65">
        <v>0</v>
      </c>
      <c r="P65">
        <v>0</v>
      </c>
      <c r="Q65">
        <v>0</v>
      </c>
      <c r="R65">
        <v>3</v>
      </c>
      <c r="S65">
        <v>0</v>
      </c>
      <c r="T65">
        <v>0</v>
      </c>
      <c r="U65">
        <v>0</v>
      </c>
      <c r="V65">
        <v>0</v>
      </c>
      <c r="W65">
        <v>0</v>
      </c>
      <c r="X65">
        <v>0</v>
      </c>
      <c r="Y65">
        <v>2</v>
      </c>
      <c r="Z65">
        <v>0</v>
      </c>
      <c r="AA65">
        <v>0</v>
      </c>
      <c r="AB65">
        <v>0</v>
      </c>
      <c r="AC65">
        <v>0</v>
      </c>
      <c r="AD65">
        <v>0</v>
      </c>
      <c r="AE65">
        <v>0</v>
      </c>
      <c r="AF65">
        <v>0</v>
      </c>
      <c r="AG65">
        <v>0</v>
      </c>
      <c r="AH65">
        <v>0</v>
      </c>
      <c r="AI65">
        <v>0</v>
      </c>
      <c r="AJ65">
        <v>0</v>
      </c>
      <c r="AK65">
        <v>0</v>
      </c>
      <c r="AL65">
        <v>0</v>
      </c>
      <c r="AM65">
        <v>0</v>
      </c>
      <c r="AN65">
        <v>0</v>
      </c>
      <c r="AO65">
        <v>0</v>
      </c>
      <c r="AP65">
        <v>0</v>
      </c>
      <c r="AQ65">
        <v>0</v>
      </c>
      <c r="AR65">
        <v>0</v>
      </c>
      <c r="AS65">
        <v>18</v>
      </c>
      <c r="AT65">
        <v>0</v>
      </c>
      <c r="AU65">
        <v>0</v>
      </c>
      <c r="AV65">
        <v>0</v>
      </c>
      <c r="AW65" s="560">
        <v>0</v>
      </c>
      <c r="AX65">
        <v>1</v>
      </c>
      <c r="AY65">
        <v>5</v>
      </c>
      <c r="AZ65">
        <v>0</v>
      </c>
      <c r="BA65">
        <v>0</v>
      </c>
      <c r="BB65">
        <v>1</v>
      </c>
      <c r="BC65">
        <v>4</v>
      </c>
      <c r="BD65">
        <v>0</v>
      </c>
      <c r="BE65">
        <v>0</v>
      </c>
      <c r="BF65">
        <v>2</v>
      </c>
      <c r="BG65">
        <v>0</v>
      </c>
      <c r="BH65">
        <v>0</v>
      </c>
      <c r="BI65">
        <v>0</v>
      </c>
      <c r="BJ65">
        <v>0</v>
      </c>
      <c r="BK65">
        <v>8</v>
      </c>
      <c r="BL65">
        <v>0</v>
      </c>
      <c r="BM65">
        <v>8</v>
      </c>
      <c r="BN65">
        <v>0</v>
      </c>
      <c r="BO65">
        <v>0</v>
      </c>
      <c r="BP65">
        <v>0</v>
      </c>
      <c r="BQ65">
        <v>5</v>
      </c>
      <c r="BR65">
        <v>0</v>
      </c>
      <c r="BS65">
        <v>0</v>
      </c>
      <c r="BT65">
        <v>1</v>
      </c>
      <c r="BU65">
        <v>0</v>
      </c>
      <c r="BV65">
        <v>6</v>
      </c>
      <c r="BW65">
        <v>0</v>
      </c>
      <c r="BX65">
        <v>0</v>
      </c>
      <c r="BY65">
        <v>1</v>
      </c>
      <c r="BZ65">
        <v>0</v>
      </c>
      <c r="CA65">
        <v>0</v>
      </c>
      <c r="CB65">
        <v>0</v>
      </c>
      <c r="CC65">
        <v>2</v>
      </c>
      <c r="CD65">
        <v>0</v>
      </c>
      <c r="CE65">
        <v>1</v>
      </c>
      <c r="CF65">
        <v>1</v>
      </c>
      <c r="CG65">
        <v>0</v>
      </c>
      <c r="CH65">
        <v>0</v>
      </c>
      <c r="CI65">
        <v>0</v>
      </c>
      <c r="CJ65">
        <v>0</v>
      </c>
      <c r="CK65">
        <v>1</v>
      </c>
      <c r="CL65">
        <v>0</v>
      </c>
      <c r="CM65">
        <v>6</v>
      </c>
      <c r="CN65">
        <v>0</v>
      </c>
      <c r="CO65">
        <v>1</v>
      </c>
      <c r="CP65">
        <v>0</v>
      </c>
      <c r="CQ65">
        <v>0</v>
      </c>
      <c r="CR65">
        <v>3</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c r="DS65">
        <v>0</v>
      </c>
      <c r="DT65">
        <v>6</v>
      </c>
      <c r="DU65">
        <v>0</v>
      </c>
      <c r="DV65">
        <v>0</v>
      </c>
      <c r="DW65">
        <v>0</v>
      </c>
      <c r="DX65">
        <v>0</v>
      </c>
      <c r="DY65">
        <v>0</v>
      </c>
      <c r="DZ65">
        <v>0</v>
      </c>
      <c r="EA65">
        <v>11</v>
      </c>
      <c r="EB65">
        <v>0</v>
      </c>
      <c r="EC65">
        <v>3</v>
      </c>
      <c r="ED65">
        <v>0</v>
      </c>
      <c r="EE65">
        <v>0</v>
      </c>
      <c r="EF65" s="560">
        <v>0</v>
      </c>
    </row>
    <row r="66" spans="1:136" x14ac:dyDescent="0.2">
      <c r="A66" t="s">
        <v>382</v>
      </c>
      <c r="B66">
        <v>1</v>
      </c>
      <c r="C66">
        <v>0</v>
      </c>
      <c r="D66">
        <v>0</v>
      </c>
      <c r="E66">
        <v>0</v>
      </c>
      <c r="F66">
        <v>0</v>
      </c>
      <c r="G66">
        <v>0</v>
      </c>
      <c r="H66">
        <v>0</v>
      </c>
      <c r="I66">
        <v>0</v>
      </c>
      <c r="J66">
        <v>0</v>
      </c>
      <c r="K66">
        <v>1</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s="560">
        <v>0</v>
      </c>
      <c r="AT66">
        <v>0</v>
      </c>
      <c r="AU66">
        <v>0</v>
      </c>
      <c r="AV66" s="560">
        <v>0</v>
      </c>
      <c r="AW66">
        <v>0</v>
      </c>
      <c r="AX66">
        <v>0</v>
      </c>
      <c r="AY66">
        <v>0</v>
      </c>
      <c r="AZ66">
        <v>0</v>
      </c>
      <c r="BA66">
        <v>0</v>
      </c>
      <c r="BB66">
        <v>2</v>
      </c>
      <c r="BC66">
        <v>0</v>
      </c>
      <c r="BD66">
        <v>0</v>
      </c>
      <c r="BE66">
        <v>0</v>
      </c>
      <c r="BF66">
        <v>0</v>
      </c>
      <c r="BG66">
        <v>0</v>
      </c>
      <c r="BH66">
        <v>0</v>
      </c>
      <c r="BI66">
        <v>0</v>
      </c>
      <c r="BJ66">
        <v>1</v>
      </c>
      <c r="BK66">
        <v>0</v>
      </c>
      <c r="BL66">
        <v>0</v>
      </c>
      <c r="BM66">
        <v>1</v>
      </c>
      <c r="BN66">
        <v>14</v>
      </c>
      <c r="BO66">
        <v>0</v>
      </c>
      <c r="BP66">
        <v>0</v>
      </c>
      <c r="BQ66">
        <v>0</v>
      </c>
      <c r="BR66">
        <v>0</v>
      </c>
      <c r="BS66">
        <v>0</v>
      </c>
      <c r="BT66">
        <v>0</v>
      </c>
      <c r="BU66">
        <v>0</v>
      </c>
      <c r="BV66">
        <v>0</v>
      </c>
      <c r="BW66">
        <v>0</v>
      </c>
      <c r="BX66">
        <v>0</v>
      </c>
      <c r="BY66">
        <v>0</v>
      </c>
      <c r="BZ66">
        <v>0</v>
      </c>
      <c r="CA66">
        <v>8</v>
      </c>
      <c r="CB66">
        <v>0</v>
      </c>
      <c r="CC66" s="560">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c r="DZ66">
        <v>0</v>
      </c>
      <c r="EA66">
        <v>0</v>
      </c>
      <c r="EB66">
        <v>0</v>
      </c>
      <c r="EC66">
        <v>0</v>
      </c>
      <c r="ED66">
        <v>0</v>
      </c>
      <c r="EE66">
        <v>0</v>
      </c>
      <c r="EF66">
        <v>8</v>
      </c>
    </row>
    <row r="67" spans="1:136" x14ac:dyDescent="0.2">
      <c r="A67" t="s">
        <v>389</v>
      </c>
      <c r="B67">
        <v>1</v>
      </c>
      <c r="C67">
        <v>0</v>
      </c>
      <c r="D67">
        <v>0</v>
      </c>
      <c r="E67">
        <v>0</v>
      </c>
      <c r="F67">
        <v>1</v>
      </c>
      <c r="G67">
        <v>0</v>
      </c>
      <c r="H67">
        <v>0</v>
      </c>
      <c r="I67">
        <v>0</v>
      </c>
      <c r="J67">
        <v>0</v>
      </c>
      <c r="K67">
        <v>16</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s="560">
        <v>0</v>
      </c>
      <c r="AW67" s="560">
        <v>0</v>
      </c>
      <c r="AX67">
        <v>0</v>
      </c>
      <c r="AY67">
        <v>0</v>
      </c>
      <c r="AZ67">
        <v>0</v>
      </c>
      <c r="BA67">
        <v>0</v>
      </c>
      <c r="BB67">
        <v>0</v>
      </c>
      <c r="BC67">
        <v>0</v>
      </c>
      <c r="BD67">
        <v>0</v>
      </c>
      <c r="BE67">
        <v>0</v>
      </c>
      <c r="BF67">
        <v>0</v>
      </c>
      <c r="BG67">
        <v>0</v>
      </c>
      <c r="BH67">
        <v>0</v>
      </c>
      <c r="BI67">
        <v>0</v>
      </c>
      <c r="BJ67">
        <v>9</v>
      </c>
      <c r="BK67">
        <v>0</v>
      </c>
      <c r="BL67">
        <v>0</v>
      </c>
      <c r="BM67">
        <v>13</v>
      </c>
      <c r="BN67" s="560">
        <v>0</v>
      </c>
      <c r="BO67">
        <v>0</v>
      </c>
      <c r="BP67">
        <v>0</v>
      </c>
      <c r="BQ67">
        <v>0</v>
      </c>
      <c r="BR67">
        <v>0</v>
      </c>
      <c r="BS67">
        <v>0</v>
      </c>
      <c r="BT67">
        <v>0</v>
      </c>
      <c r="BU67">
        <v>0</v>
      </c>
      <c r="BV67">
        <v>0</v>
      </c>
      <c r="BW67">
        <v>0</v>
      </c>
      <c r="BX67">
        <v>0</v>
      </c>
      <c r="BY67">
        <v>0</v>
      </c>
      <c r="BZ67">
        <v>0</v>
      </c>
      <c r="CA67" s="560">
        <v>0</v>
      </c>
      <c r="CB67">
        <v>0</v>
      </c>
      <c r="CC67" s="560">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0</v>
      </c>
      <c r="EC67">
        <v>0</v>
      </c>
      <c r="ED67">
        <v>0</v>
      </c>
      <c r="EE67">
        <v>0</v>
      </c>
      <c r="EF67">
        <v>1</v>
      </c>
    </row>
    <row r="68" spans="1:136" x14ac:dyDescent="0.2">
      <c r="A68" t="s">
        <v>490</v>
      </c>
      <c r="B68">
        <v>1</v>
      </c>
      <c r="C68">
        <v>0</v>
      </c>
      <c r="D68">
        <v>0</v>
      </c>
      <c r="E68">
        <v>0</v>
      </c>
      <c r="F68">
        <v>0</v>
      </c>
      <c r="G68">
        <v>1</v>
      </c>
      <c r="H68">
        <v>2</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2</v>
      </c>
      <c r="AG68">
        <v>0</v>
      </c>
      <c r="AH68">
        <v>0</v>
      </c>
      <c r="AI68">
        <v>0</v>
      </c>
      <c r="AJ68">
        <v>0</v>
      </c>
      <c r="AK68">
        <v>0</v>
      </c>
      <c r="AL68">
        <v>0</v>
      </c>
      <c r="AM68">
        <v>0</v>
      </c>
      <c r="AN68">
        <v>0</v>
      </c>
      <c r="AO68">
        <v>0</v>
      </c>
      <c r="AP68">
        <v>0</v>
      </c>
      <c r="AQ68">
        <v>0</v>
      </c>
      <c r="AR68">
        <v>0</v>
      </c>
      <c r="AS68">
        <v>18</v>
      </c>
      <c r="AT68">
        <v>0</v>
      </c>
      <c r="AU68">
        <v>0</v>
      </c>
      <c r="AV68">
        <v>0</v>
      </c>
      <c r="AW68">
        <v>0</v>
      </c>
      <c r="AX68">
        <v>0</v>
      </c>
      <c r="AY68">
        <v>0</v>
      </c>
      <c r="AZ68">
        <v>0</v>
      </c>
      <c r="BA68">
        <v>0</v>
      </c>
      <c r="BB68">
        <v>0</v>
      </c>
      <c r="BC68">
        <v>0</v>
      </c>
      <c r="BD68">
        <v>0</v>
      </c>
      <c r="BE68">
        <v>0</v>
      </c>
      <c r="BF68">
        <v>0</v>
      </c>
      <c r="BG68">
        <v>0</v>
      </c>
      <c r="BH68">
        <v>0</v>
      </c>
      <c r="BI68">
        <v>0</v>
      </c>
      <c r="BJ68">
        <v>8</v>
      </c>
      <c r="BK68">
        <v>0</v>
      </c>
      <c r="BL68">
        <v>0</v>
      </c>
      <c r="BM68">
        <v>3</v>
      </c>
      <c r="BN68">
        <v>0</v>
      </c>
      <c r="BO68">
        <v>0</v>
      </c>
      <c r="BP68">
        <v>0</v>
      </c>
      <c r="BQ68">
        <v>0</v>
      </c>
      <c r="BR68">
        <v>0</v>
      </c>
      <c r="BS68">
        <v>1</v>
      </c>
      <c r="BT68">
        <v>0</v>
      </c>
      <c r="BU68">
        <v>0</v>
      </c>
      <c r="BV68">
        <v>0</v>
      </c>
      <c r="BW68">
        <v>0</v>
      </c>
      <c r="BX68">
        <v>0</v>
      </c>
      <c r="BY68">
        <v>0</v>
      </c>
      <c r="BZ68">
        <v>0</v>
      </c>
      <c r="CA68">
        <v>0</v>
      </c>
      <c r="CB68">
        <v>0</v>
      </c>
      <c r="CC68" s="560">
        <v>0</v>
      </c>
      <c r="CD68">
        <v>0</v>
      </c>
      <c r="CE68">
        <v>0</v>
      </c>
      <c r="CF68" s="560">
        <v>0</v>
      </c>
      <c r="CG68">
        <v>0</v>
      </c>
      <c r="CH68">
        <v>0</v>
      </c>
      <c r="CI68">
        <v>0</v>
      </c>
      <c r="CJ68">
        <v>0</v>
      </c>
      <c r="CK68">
        <v>0</v>
      </c>
      <c r="CL68">
        <v>0</v>
      </c>
      <c r="CM68">
        <v>0</v>
      </c>
      <c r="CN68">
        <v>0</v>
      </c>
      <c r="CO68">
        <v>0</v>
      </c>
      <c r="CP68">
        <v>1</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2</v>
      </c>
      <c r="DZ68">
        <v>0</v>
      </c>
      <c r="EA68">
        <v>0</v>
      </c>
      <c r="EB68">
        <v>0</v>
      </c>
      <c r="EC68">
        <v>0</v>
      </c>
      <c r="ED68">
        <v>0</v>
      </c>
      <c r="EE68">
        <v>0</v>
      </c>
      <c r="EF68">
        <v>0</v>
      </c>
    </row>
    <row r="69" spans="1:136" x14ac:dyDescent="0.2">
      <c r="A69" t="s">
        <v>491</v>
      </c>
      <c r="B69">
        <v>1</v>
      </c>
      <c r="C69">
        <v>0</v>
      </c>
      <c r="D69">
        <v>0</v>
      </c>
      <c r="E69">
        <v>0</v>
      </c>
      <c r="F69">
        <v>0</v>
      </c>
      <c r="G69">
        <v>3</v>
      </c>
      <c r="H69">
        <v>4</v>
      </c>
      <c r="I69">
        <v>0</v>
      </c>
      <c r="J69">
        <v>0</v>
      </c>
      <c r="K69" s="560">
        <v>0</v>
      </c>
      <c r="L69">
        <v>0</v>
      </c>
      <c r="M69">
        <v>0</v>
      </c>
      <c r="N69">
        <v>0</v>
      </c>
      <c r="O69">
        <v>0</v>
      </c>
      <c r="P69">
        <v>0</v>
      </c>
      <c r="Q69">
        <v>1</v>
      </c>
      <c r="R69">
        <v>0</v>
      </c>
      <c r="S69">
        <v>3</v>
      </c>
      <c r="T69">
        <v>1</v>
      </c>
      <c r="U69">
        <v>0</v>
      </c>
      <c r="V69">
        <v>0</v>
      </c>
      <c r="W69">
        <v>0</v>
      </c>
      <c r="X69">
        <v>0</v>
      </c>
      <c r="Y69">
        <v>5</v>
      </c>
      <c r="Z69">
        <v>11</v>
      </c>
      <c r="AA69">
        <v>0</v>
      </c>
      <c r="AB69">
        <v>0</v>
      </c>
      <c r="AC69">
        <v>0</v>
      </c>
      <c r="AD69">
        <v>0</v>
      </c>
      <c r="AE69">
        <v>0</v>
      </c>
      <c r="AF69">
        <v>0</v>
      </c>
      <c r="AG69">
        <v>0</v>
      </c>
      <c r="AH69">
        <v>0</v>
      </c>
      <c r="AI69">
        <v>0</v>
      </c>
      <c r="AJ69">
        <v>1</v>
      </c>
      <c r="AK69">
        <v>9</v>
      </c>
      <c r="AL69">
        <v>2</v>
      </c>
      <c r="AM69">
        <v>0</v>
      </c>
      <c r="AN69">
        <v>0</v>
      </c>
      <c r="AO69">
        <v>0</v>
      </c>
      <c r="AP69">
        <v>0</v>
      </c>
      <c r="AQ69">
        <v>0</v>
      </c>
      <c r="AR69">
        <v>0</v>
      </c>
      <c r="AS69" s="560">
        <v>0</v>
      </c>
      <c r="AT69">
        <v>0</v>
      </c>
      <c r="AU69">
        <v>0</v>
      </c>
      <c r="AV69">
        <v>0</v>
      </c>
      <c r="AW69">
        <v>0</v>
      </c>
      <c r="AX69">
        <v>0</v>
      </c>
      <c r="AY69">
        <v>0</v>
      </c>
      <c r="AZ69">
        <v>1</v>
      </c>
      <c r="BA69">
        <v>0</v>
      </c>
      <c r="BB69">
        <v>2</v>
      </c>
      <c r="BC69">
        <v>1</v>
      </c>
      <c r="BD69">
        <v>0</v>
      </c>
      <c r="BE69">
        <v>7</v>
      </c>
      <c r="BF69">
        <v>0</v>
      </c>
      <c r="BG69">
        <v>0</v>
      </c>
      <c r="BH69">
        <v>0</v>
      </c>
      <c r="BI69">
        <v>14</v>
      </c>
      <c r="BJ69">
        <v>0</v>
      </c>
      <c r="BK69">
        <v>0</v>
      </c>
      <c r="BL69">
        <v>0</v>
      </c>
      <c r="BM69">
        <v>8</v>
      </c>
      <c r="BN69">
        <v>0</v>
      </c>
      <c r="BO69">
        <v>0</v>
      </c>
      <c r="BP69">
        <v>0</v>
      </c>
      <c r="BQ69">
        <v>16</v>
      </c>
      <c r="BR69">
        <v>1</v>
      </c>
      <c r="BS69">
        <v>9</v>
      </c>
      <c r="BT69">
        <v>0</v>
      </c>
      <c r="BU69">
        <v>0</v>
      </c>
      <c r="BV69">
        <v>1</v>
      </c>
      <c r="BW69">
        <v>2</v>
      </c>
      <c r="BX69">
        <v>3</v>
      </c>
      <c r="BY69">
        <v>14</v>
      </c>
      <c r="BZ69">
        <v>2</v>
      </c>
      <c r="CA69">
        <v>0</v>
      </c>
      <c r="CB69">
        <v>0</v>
      </c>
      <c r="CC69">
        <v>0</v>
      </c>
      <c r="CD69">
        <v>0</v>
      </c>
      <c r="CE69">
        <v>0</v>
      </c>
      <c r="CF69">
        <v>19</v>
      </c>
      <c r="CG69">
        <v>0</v>
      </c>
      <c r="CH69">
        <v>0</v>
      </c>
      <c r="CI69">
        <v>0</v>
      </c>
      <c r="CJ69">
        <v>0</v>
      </c>
      <c r="CK69">
        <v>1</v>
      </c>
      <c r="CL69">
        <v>0</v>
      </c>
      <c r="CM69">
        <v>0</v>
      </c>
      <c r="CN69">
        <v>0</v>
      </c>
      <c r="CO69">
        <v>1</v>
      </c>
      <c r="CP69">
        <v>3</v>
      </c>
      <c r="CQ69">
        <v>0</v>
      </c>
      <c r="CR69">
        <v>0</v>
      </c>
      <c r="CS69">
        <v>0</v>
      </c>
      <c r="CT69">
        <v>5</v>
      </c>
      <c r="CU69">
        <v>0</v>
      </c>
      <c r="CV69">
        <v>0</v>
      </c>
      <c r="CW69">
        <v>0</v>
      </c>
      <c r="CX69">
        <v>0</v>
      </c>
      <c r="CY69">
        <v>0</v>
      </c>
      <c r="CZ69">
        <v>0</v>
      </c>
      <c r="DA69">
        <v>4</v>
      </c>
      <c r="DB69">
        <v>4</v>
      </c>
      <c r="DC69">
        <v>0</v>
      </c>
      <c r="DD69">
        <v>0</v>
      </c>
      <c r="DE69">
        <v>0</v>
      </c>
      <c r="DF69">
        <v>0</v>
      </c>
      <c r="DG69">
        <v>0</v>
      </c>
      <c r="DH69">
        <v>0</v>
      </c>
      <c r="DI69">
        <v>0</v>
      </c>
      <c r="DJ69">
        <v>0</v>
      </c>
      <c r="DK69">
        <v>0</v>
      </c>
      <c r="DL69">
        <v>0</v>
      </c>
      <c r="DM69">
        <v>1</v>
      </c>
      <c r="DN69">
        <v>0</v>
      </c>
      <c r="DO69">
        <v>0</v>
      </c>
      <c r="DP69">
        <v>1</v>
      </c>
      <c r="DQ69">
        <v>0</v>
      </c>
      <c r="DR69">
        <v>0</v>
      </c>
      <c r="DS69">
        <v>0</v>
      </c>
      <c r="DT69">
        <v>0</v>
      </c>
      <c r="DU69">
        <v>0</v>
      </c>
      <c r="DV69">
        <v>0</v>
      </c>
      <c r="DW69">
        <v>0</v>
      </c>
      <c r="DX69">
        <v>0</v>
      </c>
      <c r="DY69">
        <v>0</v>
      </c>
      <c r="DZ69">
        <v>0</v>
      </c>
      <c r="EA69">
        <v>0</v>
      </c>
      <c r="EB69">
        <v>0</v>
      </c>
      <c r="EC69">
        <v>0</v>
      </c>
      <c r="ED69">
        <v>0</v>
      </c>
      <c r="EE69">
        <v>0</v>
      </c>
      <c r="EF69">
        <v>0</v>
      </c>
    </row>
    <row r="70" spans="1:136" x14ac:dyDescent="0.2">
      <c r="A70" t="s">
        <v>363</v>
      </c>
      <c r="B70">
        <v>1</v>
      </c>
      <c r="C70">
        <v>0</v>
      </c>
      <c r="D70">
        <v>0</v>
      </c>
      <c r="E70">
        <v>0</v>
      </c>
      <c r="F70">
        <v>1</v>
      </c>
      <c r="G70">
        <v>0</v>
      </c>
      <c r="H70">
        <v>0</v>
      </c>
      <c r="I70">
        <v>0</v>
      </c>
      <c r="J70">
        <v>0</v>
      </c>
      <c r="K70">
        <v>17</v>
      </c>
      <c r="L70">
        <v>0</v>
      </c>
      <c r="M70">
        <v>0</v>
      </c>
      <c r="N70">
        <v>0</v>
      </c>
      <c r="O70">
        <v>0</v>
      </c>
      <c r="P70">
        <v>0</v>
      </c>
      <c r="Q70">
        <v>0</v>
      </c>
      <c r="R70">
        <v>1</v>
      </c>
      <c r="S70">
        <v>0</v>
      </c>
      <c r="T70">
        <v>0</v>
      </c>
      <c r="U70">
        <v>0</v>
      </c>
      <c r="V70">
        <v>0</v>
      </c>
      <c r="W70">
        <v>0</v>
      </c>
      <c r="X70">
        <v>0</v>
      </c>
      <c r="Y70">
        <v>3</v>
      </c>
      <c r="Z70">
        <v>0</v>
      </c>
      <c r="AA70">
        <v>0</v>
      </c>
      <c r="AB70">
        <v>0</v>
      </c>
      <c r="AC70">
        <v>0</v>
      </c>
      <c r="AD70">
        <v>0</v>
      </c>
      <c r="AE70">
        <v>0</v>
      </c>
      <c r="AF70">
        <v>0</v>
      </c>
      <c r="AG70">
        <v>0</v>
      </c>
      <c r="AH70">
        <v>0</v>
      </c>
      <c r="AI70">
        <v>2</v>
      </c>
      <c r="AJ70">
        <v>0</v>
      </c>
      <c r="AK70">
        <v>0</v>
      </c>
      <c r="AL70">
        <v>0</v>
      </c>
      <c r="AM70">
        <v>7</v>
      </c>
      <c r="AN70">
        <v>0</v>
      </c>
      <c r="AO70">
        <v>8</v>
      </c>
      <c r="AP70">
        <v>0</v>
      </c>
      <c r="AQ70">
        <v>0</v>
      </c>
      <c r="AR70">
        <v>0</v>
      </c>
      <c r="AS70">
        <v>7</v>
      </c>
      <c r="AT70">
        <v>0</v>
      </c>
      <c r="AU70">
        <v>0</v>
      </c>
      <c r="AV70">
        <v>0</v>
      </c>
      <c r="AW70" s="560">
        <v>0</v>
      </c>
      <c r="AX70">
        <v>1</v>
      </c>
      <c r="AY70">
        <v>1</v>
      </c>
      <c r="AZ70">
        <v>0</v>
      </c>
      <c r="BA70">
        <v>3</v>
      </c>
      <c r="BB70">
        <v>4</v>
      </c>
      <c r="BC70">
        <v>0</v>
      </c>
      <c r="BD70">
        <v>1</v>
      </c>
      <c r="BE70">
        <v>0</v>
      </c>
      <c r="BF70">
        <v>0</v>
      </c>
      <c r="BG70">
        <v>0</v>
      </c>
      <c r="BH70">
        <v>0</v>
      </c>
      <c r="BI70">
        <v>0</v>
      </c>
      <c r="BJ70">
        <v>2</v>
      </c>
      <c r="BK70">
        <v>4</v>
      </c>
      <c r="BL70">
        <v>0</v>
      </c>
      <c r="BM70">
        <v>8</v>
      </c>
      <c r="BN70">
        <v>2</v>
      </c>
      <c r="BO70">
        <v>0</v>
      </c>
      <c r="BP70">
        <v>0</v>
      </c>
      <c r="BQ70">
        <v>0</v>
      </c>
      <c r="BR70">
        <v>0</v>
      </c>
      <c r="BS70">
        <v>0</v>
      </c>
      <c r="BT70">
        <v>1</v>
      </c>
      <c r="BU70">
        <v>0</v>
      </c>
      <c r="BV70">
        <v>3</v>
      </c>
      <c r="BW70">
        <v>0</v>
      </c>
      <c r="BX70">
        <v>2</v>
      </c>
      <c r="BY70">
        <v>0</v>
      </c>
      <c r="BZ70">
        <v>0</v>
      </c>
      <c r="CA70">
        <v>4</v>
      </c>
      <c r="CB70">
        <v>2</v>
      </c>
      <c r="CC70">
        <v>10</v>
      </c>
      <c r="CD70">
        <v>0</v>
      </c>
      <c r="CE70">
        <v>0</v>
      </c>
      <c r="CF70">
        <v>0</v>
      </c>
      <c r="CG70">
        <v>3</v>
      </c>
      <c r="CH70">
        <v>0</v>
      </c>
      <c r="CI70">
        <v>0</v>
      </c>
      <c r="CJ70">
        <v>0</v>
      </c>
      <c r="CK70">
        <v>0</v>
      </c>
      <c r="CL70">
        <v>0</v>
      </c>
      <c r="CM70">
        <v>1</v>
      </c>
      <c r="CN70">
        <v>0</v>
      </c>
      <c r="CO70">
        <v>0</v>
      </c>
      <c r="CP70">
        <v>0</v>
      </c>
      <c r="CQ70">
        <v>0</v>
      </c>
      <c r="CR70">
        <v>0</v>
      </c>
      <c r="CS70">
        <v>0</v>
      </c>
      <c r="CT70">
        <v>0</v>
      </c>
      <c r="CU70">
        <v>1</v>
      </c>
      <c r="CV70">
        <v>0</v>
      </c>
      <c r="CW70">
        <v>0</v>
      </c>
      <c r="CX70">
        <v>0</v>
      </c>
      <c r="CY70">
        <v>0</v>
      </c>
      <c r="CZ70">
        <v>0</v>
      </c>
      <c r="DA70">
        <v>0</v>
      </c>
      <c r="DB70">
        <v>0</v>
      </c>
      <c r="DC70">
        <v>0</v>
      </c>
      <c r="DD70">
        <v>0</v>
      </c>
      <c r="DE70">
        <v>0</v>
      </c>
      <c r="DF70">
        <v>0</v>
      </c>
      <c r="DG70">
        <v>0</v>
      </c>
      <c r="DH70">
        <v>0</v>
      </c>
      <c r="DI70">
        <v>0</v>
      </c>
      <c r="DJ70">
        <v>0</v>
      </c>
      <c r="DK70">
        <v>0</v>
      </c>
      <c r="DL70">
        <v>0</v>
      </c>
      <c r="DM70">
        <v>0</v>
      </c>
      <c r="DN70">
        <v>1</v>
      </c>
      <c r="DO70">
        <v>0</v>
      </c>
      <c r="DP70">
        <v>0</v>
      </c>
      <c r="DQ70">
        <v>0</v>
      </c>
      <c r="DR70">
        <v>0</v>
      </c>
      <c r="DS70">
        <v>0</v>
      </c>
      <c r="DT70">
        <v>6</v>
      </c>
      <c r="DU70">
        <v>1</v>
      </c>
      <c r="DV70">
        <v>0</v>
      </c>
      <c r="DW70">
        <v>0</v>
      </c>
      <c r="DX70">
        <v>0</v>
      </c>
      <c r="DY70">
        <v>0</v>
      </c>
      <c r="DZ70">
        <v>0</v>
      </c>
      <c r="EA70">
        <v>2</v>
      </c>
      <c r="EB70">
        <v>0</v>
      </c>
      <c r="EC70">
        <v>1</v>
      </c>
      <c r="ED70">
        <v>0</v>
      </c>
      <c r="EE70">
        <v>0</v>
      </c>
      <c r="EF70">
        <v>2</v>
      </c>
    </row>
    <row r="71" spans="1:136" x14ac:dyDescent="0.2">
      <c r="A71" t="s">
        <v>368</v>
      </c>
      <c r="B71">
        <v>1</v>
      </c>
      <c r="C71">
        <v>1</v>
      </c>
      <c r="D71">
        <v>0</v>
      </c>
      <c r="E71">
        <v>0</v>
      </c>
      <c r="F71">
        <v>5</v>
      </c>
      <c r="G71">
        <v>0</v>
      </c>
      <c r="H71">
        <v>0</v>
      </c>
      <c r="I71">
        <v>0</v>
      </c>
      <c r="J71">
        <v>0</v>
      </c>
      <c r="K71">
        <v>17</v>
      </c>
      <c r="L71">
        <v>0</v>
      </c>
      <c r="M71">
        <v>0</v>
      </c>
      <c r="N71">
        <v>0</v>
      </c>
      <c r="O71">
        <v>0</v>
      </c>
      <c r="P71">
        <v>0</v>
      </c>
      <c r="Q71">
        <v>0</v>
      </c>
      <c r="R71">
        <v>0</v>
      </c>
      <c r="S71">
        <v>0</v>
      </c>
      <c r="T71">
        <v>0</v>
      </c>
      <c r="U71">
        <v>0</v>
      </c>
      <c r="V71">
        <v>0</v>
      </c>
      <c r="W71">
        <v>0</v>
      </c>
      <c r="X71">
        <v>1</v>
      </c>
      <c r="Y71">
        <v>0</v>
      </c>
      <c r="Z71">
        <v>0</v>
      </c>
      <c r="AA71">
        <v>0</v>
      </c>
      <c r="AB71">
        <v>0</v>
      </c>
      <c r="AC71">
        <v>1</v>
      </c>
      <c r="AD71">
        <v>0</v>
      </c>
      <c r="AE71">
        <v>0</v>
      </c>
      <c r="AF71">
        <v>0</v>
      </c>
      <c r="AG71">
        <v>0</v>
      </c>
      <c r="AH71">
        <v>0</v>
      </c>
      <c r="AI71">
        <v>0</v>
      </c>
      <c r="AJ71">
        <v>0</v>
      </c>
      <c r="AK71">
        <v>0</v>
      </c>
      <c r="AL71">
        <v>0</v>
      </c>
      <c r="AM71">
        <v>0</v>
      </c>
      <c r="AN71">
        <v>0</v>
      </c>
      <c r="AO71">
        <v>2</v>
      </c>
      <c r="AP71">
        <v>0</v>
      </c>
      <c r="AQ71">
        <v>0</v>
      </c>
      <c r="AR71">
        <v>0</v>
      </c>
      <c r="AS71">
        <v>0</v>
      </c>
      <c r="AT71">
        <v>0</v>
      </c>
      <c r="AU71">
        <v>0</v>
      </c>
      <c r="AV71" s="560">
        <v>0</v>
      </c>
      <c r="AW71" s="560">
        <v>0</v>
      </c>
      <c r="AX71">
        <v>0</v>
      </c>
      <c r="AY71">
        <v>0</v>
      </c>
      <c r="AZ71">
        <v>0</v>
      </c>
      <c r="BA71">
        <v>0</v>
      </c>
      <c r="BB71">
        <v>3</v>
      </c>
      <c r="BC71">
        <v>0</v>
      </c>
      <c r="BD71">
        <v>1</v>
      </c>
      <c r="BE71">
        <v>1</v>
      </c>
      <c r="BF71">
        <v>0</v>
      </c>
      <c r="BG71">
        <v>0</v>
      </c>
      <c r="BH71">
        <v>0</v>
      </c>
      <c r="BI71">
        <v>0</v>
      </c>
      <c r="BJ71">
        <v>0</v>
      </c>
      <c r="BK71">
        <v>0</v>
      </c>
      <c r="BL71">
        <v>0</v>
      </c>
      <c r="BM71">
        <v>8</v>
      </c>
      <c r="BN71">
        <v>0</v>
      </c>
      <c r="BO71">
        <v>0</v>
      </c>
      <c r="BP71">
        <v>0</v>
      </c>
      <c r="BQ71">
        <v>1</v>
      </c>
      <c r="BR71">
        <v>0</v>
      </c>
      <c r="BS71">
        <v>0</v>
      </c>
      <c r="BT71">
        <v>1</v>
      </c>
      <c r="BU71">
        <v>0</v>
      </c>
      <c r="BV71">
        <v>0</v>
      </c>
      <c r="BW71">
        <v>0</v>
      </c>
      <c r="BX71">
        <v>1</v>
      </c>
      <c r="BY71">
        <v>0</v>
      </c>
      <c r="BZ71">
        <v>0</v>
      </c>
      <c r="CA71">
        <v>0</v>
      </c>
      <c r="CB71">
        <v>0</v>
      </c>
      <c r="CC71">
        <v>18</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1</v>
      </c>
      <c r="DO71">
        <v>0</v>
      </c>
      <c r="DP71">
        <v>0</v>
      </c>
      <c r="DQ71">
        <v>0</v>
      </c>
      <c r="DR71">
        <v>0</v>
      </c>
      <c r="DS71">
        <v>0</v>
      </c>
      <c r="DT71">
        <v>5</v>
      </c>
      <c r="DU71">
        <v>1</v>
      </c>
      <c r="DV71">
        <v>0</v>
      </c>
      <c r="DW71">
        <v>0</v>
      </c>
      <c r="DX71">
        <v>0</v>
      </c>
      <c r="DY71">
        <v>0</v>
      </c>
      <c r="DZ71">
        <v>0</v>
      </c>
      <c r="EA71">
        <v>0</v>
      </c>
      <c r="EB71">
        <v>0</v>
      </c>
      <c r="EC71">
        <v>0</v>
      </c>
      <c r="ED71">
        <v>0</v>
      </c>
      <c r="EE71">
        <v>0</v>
      </c>
      <c r="EF71">
        <v>8</v>
      </c>
    </row>
    <row r="72" spans="1:136" x14ac:dyDescent="0.2">
      <c r="A72" t="s">
        <v>287</v>
      </c>
      <c r="B72">
        <v>1</v>
      </c>
      <c r="C72">
        <v>0</v>
      </c>
      <c r="D72">
        <v>0</v>
      </c>
      <c r="E72">
        <v>0</v>
      </c>
      <c r="F72">
        <v>19</v>
      </c>
      <c r="G72">
        <v>0</v>
      </c>
      <c r="H72">
        <v>5</v>
      </c>
      <c r="I72">
        <v>0</v>
      </c>
      <c r="J72">
        <v>6</v>
      </c>
      <c r="K72">
        <v>1</v>
      </c>
      <c r="L72">
        <v>5</v>
      </c>
      <c r="M72">
        <v>9</v>
      </c>
      <c r="N72">
        <v>0</v>
      </c>
      <c r="O72">
        <v>0</v>
      </c>
      <c r="P72">
        <v>0</v>
      </c>
      <c r="Q72">
        <v>0</v>
      </c>
      <c r="R72">
        <v>0</v>
      </c>
      <c r="S72">
        <v>0</v>
      </c>
      <c r="T72">
        <v>0</v>
      </c>
      <c r="U72">
        <v>1</v>
      </c>
      <c r="V72">
        <v>4</v>
      </c>
      <c r="W72">
        <v>3</v>
      </c>
      <c r="X72">
        <v>0</v>
      </c>
      <c r="Y72">
        <v>0</v>
      </c>
      <c r="Z72">
        <v>0</v>
      </c>
      <c r="AA72">
        <v>0</v>
      </c>
      <c r="AB72">
        <v>0</v>
      </c>
      <c r="AC72">
        <v>0</v>
      </c>
      <c r="AD72">
        <v>0</v>
      </c>
      <c r="AE72">
        <v>0</v>
      </c>
      <c r="AF72">
        <v>18</v>
      </c>
      <c r="AG72">
        <v>0</v>
      </c>
      <c r="AH72">
        <v>0</v>
      </c>
      <c r="AI72">
        <v>0</v>
      </c>
      <c r="AJ72">
        <v>0</v>
      </c>
      <c r="AK72">
        <v>0</v>
      </c>
      <c r="AL72">
        <v>0</v>
      </c>
      <c r="AM72">
        <v>0</v>
      </c>
      <c r="AN72">
        <v>9</v>
      </c>
      <c r="AO72">
        <v>0</v>
      </c>
      <c r="AP72">
        <v>0</v>
      </c>
      <c r="AQ72">
        <v>0</v>
      </c>
      <c r="AR72">
        <v>0</v>
      </c>
      <c r="AS72">
        <v>2</v>
      </c>
      <c r="AT72">
        <v>1</v>
      </c>
      <c r="AU72">
        <v>0</v>
      </c>
      <c r="AV72" s="560">
        <v>0</v>
      </c>
      <c r="AW72">
        <v>0</v>
      </c>
      <c r="AX72">
        <v>0</v>
      </c>
      <c r="AY72">
        <v>0</v>
      </c>
      <c r="AZ72">
        <v>0</v>
      </c>
      <c r="BA72">
        <v>0</v>
      </c>
      <c r="BB72">
        <v>0</v>
      </c>
      <c r="BC72">
        <v>0</v>
      </c>
      <c r="BD72">
        <v>0</v>
      </c>
      <c r="BE72">
        <v>0</v>
      </c>
      <c r="BF72">
        <v>0</v>
      </c>
      <c r="BG72">
        <v>0</v>
      </c>
      <c r="BH72">
        <v>0</v>
      </c>
      <c r="BI72">
        <v>0</v>
      </c>
      <c r="BJ72">
        <v>0</v>
      </c>
      <c r="BK72">
        <v>1</v>
      </c>
      <c r="BL72">
        <v>5</v>
      </c>
      <c r="BM72">
        <v>6</v>
      </c>
      <c r="BN72">
        <v>0</v>
      </c>
      <c r="BO72">
        <v>0</v>
      </c>
      <c r="BP72">
        <v>0</v>
      </c>
      <c r="BQ72">
        <v>0</v>
      </c>
      <c r="BR72">
        <v>0</v>
      </c>
      <c r="BS72">
        <v>0</v>
      </c>
      <c r="BT72">
        <v>0</v>
      </c>
      <c r="BU72">
        <v>0</v>
      </c>
      <c r="BV72">
        <v>0</v>
      </c>
      <c r="BW72">
        <v>0</v>
      </c>
      <c r="BX72">
        <v>0</v>
      </c>
      <c r="BY72">
        <v>0</v>
      </c>
      <c r="BZ72">
        <v>0</v>
      </c>
      <c r="CA72">
        <v>17</v>
      </c>
      <c r="CB72">
        <v>6</v>
      </c>
      <c r="CC72">
        <v>10</v>
      </c>
      <c r="CD72">
        <v>0</v>
      </c>
      <c r="CE72">
        <v>0</v>
      </c>
      <c r="CF72">
        <v>0</v>
      </c>
      <c r="CG72">
        <v>0</v>
      </c>
      <c r="CH72">
        <v>0</v>
      </c>
      <c r="CI72">
        <v>16</v>
      </c>
      <c r="CJ72">
        <v>7</v>
      </c>
      <c r="CK72">
        <v>0</v>
      </c>
      <c r="CL72">
        <v>0</v>
      </c>
      <c r="CM72">
        <v>0</v>
      </c>
      <c r="CN72">
        <v>0</v>
      </c>
      <c r="CO72">
        <v>0</v>
      </c>
      <c r="CP72">
        <v>0</v>
      </c>
      <c r="CQ72">
        <v>0</v>
      </c>
      <c r="CR72">
        <v>0</v>
      </c>
      <c r="CS72">
        <v>0</v>
      </c>
      <c r="CT72">
        <v>0</v>
      </c>
      <c r="CU72">
        <v>0</v>
      </c>
      <c r="CV72">
        <v>0</v>
      </c>
      <c r="CW72">
        <v>0</v>
      </c>
      <c r="CX72">
        <v>0</v>
      </c>
      <c r="CY72">
        <v>8</v>
      </c>
      <c r="CZ72">
        <v>0</v>
      </c>
      <c r="DA72">
        <v>0</v>
      </c>
      <c r="DB72">
        <v>0</v>
      </c>
      <c r="DC72">
        <v>0</v>
      </c>
      <c r="DD72">
        <v>0</v>
      </c>
      <c r="DE72">
        <v>0</v>
      </c>
      <c r="DF72">
        <v>0</v>
      </c>
      <c r="DG72">
        <v>0</v>
      </c>
      <c r="DH72">
        <v>0</v>
      </c>
      <c r="DI72">
        <v>0</v>
      </c>
      <c r="DJ72">
        <v>0</v>
      </c>
      <c r="DK72">
        <v>0</v>
      </c>
      <c r="DL72">
        <v>0</v>
      </c>
      <c r="DM72">
        <v>0</v>
      </c>
      <c r="DN72">
        <v>0</v>
      </c>
      <c r="DO72">
        <v>4</v>
      </c>
      <c r="DP72">
        <v>0</v>
      </c>
      <c r="DQ72">
        <v>0</v>
      </c>
      <c r="DR72">
        <v>0</v>
      </c>
      <c r="DS72">
        <v>2</v>
      </c>
      <c r="DT72">
        <v>0</v>
      </c>
      <c r="DU72">
        <v>9</v>
      </c>
      <c r="DV72">
        <v>0</v>
      </c>
      <c r="DW72">
        <v>7</v>
      </c>
      <c r="DX72">
        <v>0</v>
      </c>
      <c r="DY72">
        <v>0</v>
      </c>
      <c r="DZ72">
        <v>0</v>
      </c>
      <c r="EA72">
        <v>0</v>
      </c>
      <c r="EB72">
        <v>0</v>
      </c>
      <c r="EC72">
        <v>12</v>
      </c>
      <c r="ED72">
        <v>9</v>
      </c>
      <c r="EE72">
        <v>0</v>
      </c>
      <c r="EF72">
        <v>10</v>
      </c>
    </row>
    <row r="73" spans="1:136" x14ac:dyDescent="0.2">
      <c r="A73" t="s">
        <v>283</v>
      </c>
      <c r="B73">
        <v>1</v>
      </c>
      <c r="C73">
        <v>0</v>
      </c>
      <c r="D73">
        <v>0</v>
      </c>
      <c r="E73">
        <v>0</v>
      </c>
      <c r="F73" s="560">
        <v>0</v>
      </c>
      <c r="G73">
        <v>0</v>
      </c>
      <c r="H73">
        <v>0</v>
      </c>
      <c r="I73">
        <v>0</v>
      </c>
      <c r="J73">
        <v>0</v>
      </c>
      <c r="K73">
        <v>15</v>
      </c>
      <c r="L73">
        <v>0</v>
      </c>
      <c r="M73">
        <v>0</v>
      </c>
      <c r="N73">
        <v>0</v>
      </c>
      <c r="O73">
        <v>0</v>
      </c>
      <c r="P73">
        <v>0</v>
      </c>
      <c r="Q73">
        <v>0</v>
      </c>
      <c r="R73">
        <v>0</v>
      </c>
      <c r="S73">
        <v>0</v>
      </c>
      <c r="T73">
        <v>0</v>
      </c>
      <c r="U73">
        <v>0</v>
      </c>
      <c r="V73">
        <v>0</v>
      </c>
      <c r="W73">
        <v>0</v>
      </c>
      <c r="X73">
        <v>0</v>
      </c>
      <c r="Y73">
        <v>0</v>
      </c>
      <c r="Z73">
        <v>0</v>
      </c>
      <c r="AA73">
        <v>0</v>
      </c>
      <c r="AB73">
        <v>0</v>
      </c>
      <c r="AC73">
        <v>0</v>
      </c>
      <c r="AD73">
        <v>0</v>
      </c>
      <c r="AE73">
        <v>1</v>
      </c>
      <c r="AF73">
        <v>0</v>
      </c>
      <c r="AG73">
        <v>0</v>
      </c>
      <c r="AH73">
        <v>0</v>
      </c>
      <c r="AI73">
        <v>0</v>
      </c>
      <c r="AJ73">
        <v>0</v>
      </c>
      <c r="AK73">
        <v>0</v>
      </c>
      <c r="AL73">
        <v>0</v>
      </c>
      <c r="AM73">
        <v>1</v>
      </c>
      <c r="AN73">
        <v>0</v>
      </c>
      <c r="AO73">
        <v>0</v>
      </c>
      <c r="AP73">
        <v>0</v>
      </c>
      <c r="AQ73">
        <v>0</v>
      </c>
      <c r="AR73">
        <v>0</v>
      </c>
      <c r="AS73">
        <v>2</v>
      </c>
      <c r="AT73">
        <v>0</v>
      </c>
      <c r="AU73">
        <v>0</v>
      </c>
      <c r="AV73">
        <v>0</v>
      </c>
      <c r="AW73">
        <v>0</v>
      </c>
      <c r="AX73">
        <v>0</v>
      </c>
      <c r="AY73">
        <v>1</v>
      </c>
      <c r="AZ73">
        <v>0</v>
      </c>
      <c r="BA73">
        <v>4</v>
      </c>
      <c r="BB73">
        <v>0</v>
      </c>
      <c r="BC73">
        <v>1</v>
      </c>
      <c r="BD73">
        <v>1</v>
      </c>
      <c r="BE73">
        <v>0</v>
      </c>
      <c r="BF73">
        <v>0</v>
      </c>
      <c r="BG73">
        <v>0</v>
      </c>
      <c r="BH73">
        <v>0</v>
      </c>
      <c r="BI73">
        <v>0</v>
      </c>
      <c r="BJ73">
        <v>0</v>
      </c>
      <c r="BK73">
        <v>3</v>
      </c>
      <c r="BL73">
        <v>0</v>
      </c>
      <c r="BM73">
        <v>7</v>
      </c>
      <c r="BN73" s="560">
        <v>0</v>
      </c>
      <c r="BO73">
        <v>0</v>
      </c>
      <c r="BP73">
        <v>0</v>
      </c>
      <c r="BQ73">
        <v>0</v>
      </c>
      <c r="BR73">
        <v>0</v>
      </c>
      <c r="BS73">
        <v>0</v>
      </c>
      <c r="BT73">
        <v>0</v>
      </c>
      <c r="BU73">
        <v>0</v>
      </c>
      <c r="BV73">
        <v>0</v>
      </c>
      <c r="BW73">
        <v>0</v>
      </c>
      <c r="BX73">
        <v>0</v>
      </c>
      <c r="BY73">
        <v>0</v>
      </c>
      <c r="BZ73">
        <v>0</v>
      </c>
      <c r="CA73">
        <v>1</v>
      </c>
      <c r="CB73">
        <v>0</v>
      </c>
      <c r="CC73">
        <v>13</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DN73">
        <v>0</v>
      </c>
      <c r="DO73">
        <v>0</v>
      </c>
      <c r="DP73">
        <v>0</v>
      </c>
      <c r="DQ73">
        <v>0</v>
      </c>
      <c r="DR73">
        <v>0</v>
      </c>
      <c r="DS73">
        <v>0</v>
      </c>
      <c r="DT73">
        <v>3</v>
      </c>
      <c r="DU73">
        <v>0</v>
      </c>
      <c r="DV73">
        <v>0</v>
      </c>
      <c r="DW73">
        <v>0</v>
      </c>
      <c r="DX73">
        <v>0</v>
      </c>
      <c r="DY73">
        <v>0</v>
      </c>
      <c r="DZ73">
        <v>0</v>
      </c>
      <c r="EA73">
        <v>0</v>
      </c>
      <c r="EB73">
        <v>0</v>
      </c>
      <c r="EC73">
        <v>0</v>
      </c>
      <c r="ED73">
        <v>0</v>
      </c>
      <c r="EE73">
        <v>0</v>
      </c>
      <c r="EF73" s="560">
        <v>0</v>
      </c>
    </row>
    <row r="74" spans="1:136" x14ac:dyDescent="0.2">
      <c r="A74" t="s">
        <v>320</v>
      </c>
      <c r="B74">
        <v>1</v>
      </c>
      <c r="C74">
        <v>0</v>
      </c>
      <c r="D74">
        <v>0</v>
      </c>
      <c r="E74">
        <v>0</v>
      </c>
      <c r="F74">
        <v>18</v>
      </c>
      <c r="G74">
        <v>0</v>
      </c>
      <c r="H74">
        <v>4</v>
      </c>
      <c r="I74">
        <v>1</v>
      </c>
      <c r="J74">
        <v>0</v>
      </c>
      <c r="K74">
        <v>5</v>
      </c>
      <c r="L74">
        <v>0</v>
      </c>
      <c r="M74">
        <v>0</v>
      </c>
      <c r="N74">
        <v>0</v>
      </c>
      <c r="O74">
        <v>0</v>
      </c>
      <c r="P74">
        <v>0</v>
      </c>
      <c r="Q74">
        <v>0</v>
      </c>
      <c r="R74">
        <v>2</v>
      </c>
      <c r="S74">
        <v>0</v>
      </c>
      <c r="T74">
        <v>0</v>
      </c>
      <c r="U74">
        <v>0</v>
      </c>
      <c r="V74">
        <v>7</v>
      </c>
      <c r="W74">
        <v>0</v>
      </c>
      <c r="X74">
        <v>0</v>
      </c>
      <c r="Y74">
        <v>0</v>
      </c>
      <c r="Z74">
        <v>0</v>
      </c>
      <c r="AA74">
        <v>0</v>
      </c>
      <c r="AB74">
        <v>0</v>
      </c>
      <c r="AC74">
        <v>0</v>
      </c>
      <c r="AD74">
        <v>0</v>
      </c>
      <c r="AE74">
        <v>0</v>
      </c>
      <c r="AF74">
        <v>0</v>
      </c>
      <c r="AG74">
        <v>0</v>
      </c>
      <c r="AH74">
        <v>0</v>
      </c>
      <c r="AI74">
        <v>0</v>
      </c>
      <c r="AJ74">
        <v>0</v>
      </c>
      <c r="AK74">
        <v>0</v>
      </c>
      <c r="AL74">
        <v>0</v>
      </c>
      <c r="AM74">
        <v>0</v>
      </c>
      <c r="AN74">
        <v>0</v>
      </c>
      <c r="AO74">
        <v>16</v>
      </c>
      <c r="AP74">
        <v>0</v>
      </c>
      <c r="AQ74">
        <v>3</v>
      </c>
      <c r="AR74">
        <v>0</v>
      </c>
      <c r="AS74">
        <v>15</v>
      </c>
      <c r="AT74">
        <v>0</v>
      </c>
      <c r="AU74">
        <v>0</v>
      </c>
      <c r="AV74">
        <v>4</v>
      </c>
      <c r="AW74">
        <v>8</v>
      </c>
      <c r="AX74">
        <v>0</v>
      </c>
      <c r="AY74">
        <v>0</v>
      </c>
      <c r="AZ74">
        <v>0</v>
      </c>
      <c r="BA74">
        <v>0</v>
      </c>
      <c r="BB74">
        <v>0</v>
      </c>
      <c r="BC74">
        <v>0</v>
      </c>
      <c r="BD74">
        <v>0</v>
      </c>
      <c r="BE74">
        <v>0</v>
      </c>
      <c r="BF74">
        <v>0</v>
      </c>
      <c r="BG74">
        <v>0</v>
      </c>
      <c r="BH74">
        <v>0</v>
      </c>
      <c r="BI74">
        <v>0</v>
      </c>
      <c r="BJ74">
        <v>8</v>
      </c>
      <c r="BK74">
        <v>10</v>
      </c>
      <c r="BL74">
        <v>0</v>
      </c>
      <c r="BM74">
        <v>11</v>
      </c>
      <c r="BN74">
        <v>15</v>
      </c>
      <c r="BO74">
        <v>0</v>
      </c>
      <c r="BP74">
        <v>0</v>
      </c>
      <c r="BQ74">
        <v>0</v>
      </c>
      <c r="BR74">
        <v>0</v>
      </c>
      <c r="BS74">
        <v>0</v>
      </c>
      <c r="BT74">
        <v>0</v>
      </c>
      <c r="BU74">
        <v>0</v>
      </c>
      <c r="BV74">
        <v>1</v>
      </c>
      <c r="BW74">
        <v>0</v>
      </c>
      <c r="BX74">
        <v>0</v>
      </c>
      <c r="BY74">
        <v>0</v>
      </c>
      <c r="BZ74">
        <v>0</v>
      </c>
      <c r="CA74">
        <v>10</v>
      </c>
      <c r="CB74">
        <v>0</v>
      </c>
      <c r="CC74">
        <v>8</v>
      </c>
      <c r="CD74">
        <v>0</v>
      </c>
      <c r="CE74">
        <v>0</v>
      </c>
      <c r="CF74">
        <v>0</v>
      </c>
      <c r="CG74">
        <v>0</v>
      </c>
      <c r="CH74">
        <v>0</v>
      </c>
      <c r="CI74">
        <v>0</v>
      </c>
      <c r="CJ74">
        <v>0</v>
      </c>
      <c r="CK74">
        <v>0</v>
      </c>
      <c r="CL74">
        <v>0</v>
      </c>
      <c r="CM74">
        <v>0</v>
      </c>
      <c r="CN74">
        <v>0</v>
      </c>
      <c r="CO74">
        <v>1</v>
      </c>
      <c r="CP74">
        <v>0</v>
      </c>
      <c r="CQ74">
        <v>0</v>
      </c>
      <c r="CR74">
        <v>4</v>
      </c>
      <c r="CS74">
        <v>0</v>
      </c>
      <c r="CT74">
        <v>0</v>
      </c>
      <c r="CU74">
        <v>11</v>
      </c>
      <c r="CV74">
        <v>0</v>
      </c>
      <c r="CW74">
        <v>0</v>
      </c>
      <c r="CX74">
        <v>0</v>
      </c>
      <c r="CY74">
        <v>7</v>
      </c>
      <c r="CZ74">
        <v>0</v>
      </c>
      <c r="DA74">
        <v>0</v>
      </c>
      <c r="DB74">
        <v>0</v>
      </c>
      <c r="DC74">
        <v>0</v>
      </c>
      <c r="DD74">
        <v>0</v>
      </c>
      <c r="DE74">
        <v>0</v>
      </c>
      <c r="DF74">
        <v>0</v>
      </c>
      <c r="DG74">
        <v>0</v>
      </c>
      <c r="DH74">
        <v>2</v>
      </c>
      <c r="DI74">
        <v>0</v>
      </c>
      <c r="DJ74">
        <v>0</v>
      </c>
      <c r="DK74">
        <v>0</v>
      </c>
      <c r="DL74">
        <v>0</v>
      </c>
      <c r="DM74">
        <v>0</v>
      </c>
      <c r="DN74">
        <v>0</v>
      </c>
      <c r="DO74">
        <v>2</v>
      </c>
      <c r="DP74">
        <v>0</v>
      </c>
      <c r="DQ74">
        <v>0</v>
      </c>
      <c r="DR74">
        <v>7</v>
      </c>
      <c r="DS74">
        <v>0</v>
      </c>
      <c r="DT74">
        <v>7</v>
      </c>
      <c r="DU74">
        <v>1</v>
      </c>
      <c r="DV74">
        <v>3</v>
      </c>
      <c r="DW74">
        <v>7</v>
      </c>
      <c r="DX74">
        <v>1</v>
      </c>
      <c r="DY74">
        <v>0</v>
      </c>
      <c r="DZ74">
        <v>1</v>
      </c>
      <c r="EA74">
        <v>0</v>
      </c>
      <c r="EB74">
        <v>0</v>
      </c>
      <c r="EC74">
        <v>0</v>
      </c>
      <c r="ED74">
        <v>0</v>
      </c>
      <c r="EE74">
        <v>2</v>
      </c>
      <c r="EF74">
        <v>14</v>
      </c>
    </row>
    <row r="75" spans="1:136" x14ac:dyDescent="0.2">
      <c r="A75" t="s">
        <v>326</v>
      </c>
      <c r="B75">
        <v>1</v>
      </c>
      <c r="C75">
        <v>0</v>
      </c>
      <c r="D75">
        <v>0</v>
      </c>
      <c r="E75">
        <v>1</v>
      </c>
      <c r="F75">
        <v>20</v>
      </c>
      <c r="G75">
        <v>0</v>
      </c>
      <c r="H75">
        <v>7</v>
      </c>
      <c r="I75">
        <v>0</v>
      </c>
      <c r="J75">
        <v>0</v>
      </c>
      <c r="K75">
        <v>13</v>
      </c>
      <c r="L75">
        <v>0</v>
      </c>
      <c r="M75">
        <v>0</v>
      </c>
      <c r="N75">
        <v>1</v>
      </c>
      <c r="O75">
        <v>2</v>
      </c>
      <c r="P75">
        <v>4</v>
      </c>
      <c r="Q75">
        <v>0</v>
      </c>
      <c r="R75">
        <v>8</v>
      </c>
      <c r="S75">
        <v>0</v>
      </c>
      <c r="T75">
        <v>0</v>
      </c>
      <c r="U75">
        <v>0</v>
      </c>
      <c r="V75">
        <v>12</v>
      </c>
      <c r="W75">
        <v>0</v>
      </c>
      <c r="X75">
        <v>0</v>
      </c>
      <c r="Y75">
        <v>0</v>
      </c>
      <c r="Z75">
        <v>0</v>
      </c>
      <c r="AA75">
        <v>0</v>
      </c>
      <c r="AB75">
        <v>1</v>
      </c>
      <c r="AC75">
        <v>0</v>
      </c>
      <c r="AD75">
        <v>0</v>
      </c>
      <c r="AE75">
        <v>0</v>
      </c>
      <c r="AF75">
        <v>0</v>
      </c>
      <c r="AG75">
        <v>0</v>
      </c>
      <c r="AH75">
        <v>13</v>
      </c>
      <c r="AI75">
        <v>0</v>
      </c>
      <c r="AJ75">
        <v>0</v>
      </c>
      <c r="AK75">
        <v>0</v>
      </c>
      <c r="AL75">
        <v>0</v>
      </c>
      <c r="AM75">
        <v>0</v>
      </c>
      <c r="AN75">
        <v>0</v>
      </c>
      <c r="AO75">
        <v>8</v>
      </c>
      <c r="AP75">
        <v>0</v>
      </c>
      <c r="AQ75">
        <v>1</v>
      </c>
      <c r="AR75">
        <v>8</v>
      </c>
      <c r="AS75">
        <v>20</v>
      </c>
      <c r="AT75">
        <v>0</v>
      </c>
      <c r="AU75">
        <v>0</v>
      </c>
      <c r="AV75">
        <v>5</v>
      </c>
      <c r="AW75">
        <v>17</v>
      </c>
      <c r="AX75">
        <v>0</v>
      </c>
      <c r="AY75">
        <v>0</v>
      </c>
      <c r="AZ75">
        <v>0</v>
      </c>
      <c r="BA75">
        <v>0</v>
      </c>
      <c r="BB75">
        <v>0</v>
      </c>
      <c r="BC75">
        <v>0</v>
      </c>
      <c r="BD75">
        <v>0</v>
      </c>
      <c r="BE75">
        <v>0</v>
      </c>
      <c r="BF75">
        <v>0</v>
      </c>
      <c r="BG75">
        <v>0</v>
      </c>
      <c r="BH75">
        <v>0</v>
      </c>
      <c r="BI75">
        <v>0</v>
      </c>
      <c r="BJ75">
        <v>18</v>
      </c>
      <c r="BK75">
        <v>18</v>
      </c>
      <c r="BL75">
        <v>0</v>
      </c>
      <c r="BM75">
        <v>12</v>
      </c>
      <c r="BN75">
        <v>11</v>
      </c>
      <c r="BO75">
        <v>0</v>
      </c>
      <c r="BP75">
        <v>0</v>
      </c>
      <c r="BQ75">
        <v>0</v>
      </c>
      <c r="BR75">
        <v>0</v>
      </c>
      <c r="BS75">
        <v>0</v>
      </c>
      <c r="BT75">
        <v>0</v>
      </c>
      <c r="BU75">
        <v>0</v>
      </c>
      <c r="BV75">
        <v>7</v>
      </c>
      <c r="BW75">
        <v>0</v>
      </c>
      <c r="BX75">
        <v>6</v>
      </c>
      <c r="BY75">
        <v>0</v>
      </c>
      <c r="BZ75">
        <v>0</v>
      </c>
      <c r="CA75">
        <v>6</v>
      </c>
      <c r="CB75">
        <v>0</v>
      </c>
      <c r="CC75">
        <v>13</v>
      </c>
      <c r="CD75">
        <v>1</v>
      </c>
      <c r="CE75">
        <v>0</v>
      </c>
      <c r="CF75">
        <v>0</v>
      </c>
      <c r="CG75">
        <v>0</v>
      </c>
      <c r="CH75">
        <v>7</v>
      </c>
      <c r="CI75">
        <v>0</v>
      </c>
      <c r="CJ75">
        <v>0</v>
      </c>
      <c r="CK75">
        <v>0</v>
      </c>
      <c r="CL75">
        <v>0</v>
      </c>
      <c r="CM75">
        <v>0</v>
      </c>
      <c r="CN75">
        <v>0</v>
      </c>
      <c r="CO75">
        <v>1</v>
      </c>
      <c r="CP75">
        <v>0</v>
      </c>
      <c r="CQ75">
        <v>0</v>
      </c>
      <c r="CR75">
        <v>5</v>
      </c>
      <c r="CS75">
        <v>0</v>
      </c>
      <c r="CT75">
        <v>0</v>
      </c>
      <c r="CU75">
        <v>0</v>
      </c>
      <c r="CV75">
        <v>0</v>
      </c>
      <c r="CW75">
        <v>0</v>
      </c>
      <c r="CX75">
        <v>0</v>
      </c>
      <c r="CY75">
        <v>1</v>
      </c>
      <c r="CZ75">
        <v>0</v>
      </c>
      <c r="DA75">
        <v>0</v>
      </c>
      <c r="DB75">
        <v>0</v>
      </c>
      <c r="DC75">
        <v>0</v>
      </c>
      <c r="DD75">
        <v>0</v>
      </c>
      <c r="DE75">
        <v>0</v>
      </c>
      <c r="DF75">
        <v>0</v>
      </c>
      <c r="DG75">
        <v>0</v>
      </c>
      <c r="DH75">
        <v>0</v>
      </c>
      <c r="DI75">
        <v>0</v>
      </c>
      <c r="DJ75">
        <v>0</v>
      </c>
      <c r="DK75">
        <v>0</v>
      </c>
      <c r="DL75">
        <v>0</v>
      </c>
      <c r="DM75">
        <v>0</v>
      </c>
      <c r="DN75">
        <v>0</v>
      </c>
      <c r="DO75">
        <v>0</v>
      </c>
      <c r="DP75">
        <v>0</v>
      </c>
      <c r="DQ75">
        <v>0</v>
      </c>
      <c r="DR75">
        <v>16</v>
      </c>
      <c r="DS75">
        <v>0</v>
      </c>
      <c r="DT75">
        <v>0</v>
      </c>
      <c r="DU75">
        <v>0</v>
      </c>
      <c r="DV75">
        <v>3</v>
      </c>
      <c r="DW75">
        <v>3</v>
      </c>
      <c r="DX75">
        <v>0</v>
      </c>
      <c r="DY75">
        <v>0</v>
      </c>
      <c r="DZ75">
        <v>2</v>
      </c>
      <c r="EA75">
        <v>0</v>
      </c>
      <c r="EB75">
        <v>0</v>
      </c>
      <c r="EC75">
        <v>0</v>
      </c>
      <c r="ED75">
        <v>0</v>
      </c>
      <c r="EE75">
        <v>0</v>
      </c>
      <c r="EF75">
        <v>11</v>
      </c>
    </row>
    <row r="76" spans="1:136" x14ac:dyDescent="0.2">
      <c r="A76" t="s">
        <v>307</v>
      </c>
      <c r="B76">
        <v>1</v>
      </c>
      <c r="C76">
        <v>0</v>
      </c>
      <c r="D76">
        <v>0</v>
      </c>
      <c r="E76">
        <v>0</v>
      </c>
      <c r="F76">
        <v>19</v>
      </c>
      <c r="G76">
        <v>0</v>
      </c>
      <c r="H76">
        <v>16</v>
      </c>
      <c r="I76">
        <v>3</v>
      </c>
      <c r="J76">
        <v>1</v>
      </c>
      <c r="K76">
        <v>2</v>
      </c>
      <c r="L76">
        <v>0</v>
      </c>
      <c r="M76">
        <v>0</v>
      </c>
      <c r="N76">
        <v>1</v>
      </c>
      <c r="O76">
        <v>0</v>
      </c>
      <c r="P76">
        <v>0</v>
      </c>
      <c r="Q76">
        <v>0</v>
      </c>
      <c r="R76">
        <v>0</v>
      </c>
      <c r="S76">
        <v>0</v>
      </c>
      <c r="T76">
        <v>1</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13</v>
      </c>
      <c r="AP76">
        <v>1</v>
      </c>
      <c r="AQ76">
        <v>0</v>
      </c>
      <c r="AR76">
        <v>0</v>
      </c>
      <c r="AS76">
        <v>20</v>
      </c>
      <c r="AT76">
        <v>0</v>
      </c>
      <c r="AU76">
        <v>0</v>
      </c>
      <c r="AV76">
        <v>14</v>
      </c>
      <c r="AW76">
        <v>13</v>
      </c>
      <c r="AX76">
        <v>0</v>
      </c>
      <c r="AY76">
        <v>0</v>
      </c>
      <c r="AZ76">
        <v>0</v>
      </c>
      <c r="BA76">
        <v>1</v>
      </c>
      <c r="BB76">
        <v>0</v>
      </c>
      <c r="BC76">
        <v>0</v>
      </c>
      <c r="BD76">
        <v>0</v>
      </c>
      <c r="BE76">
        <v>0</v>
      </c>
      <c r="BF76">
        <v>0</v>
      </c>
      <c r="BG76">
        <v>0</v>
      </c>
      <c r="BH76">
        <v>0</v>
      </c>
      <c r="BI76">
        <v>0</v>
      </c>
      <c r="BJ76">
        <v>20</v>
      </c>
      <c r="BK76">
        <v>7</v>
      </c>
      <c r="BL76">
        <v>0</v>
      </c>
      <c r="BM76">
        <v>5</v>
      </c>
      <c r="BN76">
        <v>11</v>
      </c>
      <c r="BO76">
        <v>0</v>
      </c>
      <c r="BP76">
        <v>0</v>
      </c>
      <c r="BQ76">
        <v>0</v>
      </c>
      <c r="BR76">
        <v>0</v>
      </c>
      <c r="BS76">
        <v>0</v>
      </c>
      <c r="BT76">
        <v>0</v>
      </c>
      <c r="BU76">
        <v>0</v>
      </c>
      <c r="BV76" s="560">
        <v>0</v>
      </c>
      <c r="BW76">
        <v>0</v>
      </c>
      <c r="BX76">
        <v>0</v>
      </c>
      <c r="BY76">
        <v>0</v>
      </c>
      <c r="BZ76">
        <v>0</v>
      </c>
      <c r="CA76">
        <v>18</v>
      </c>
      <c r="CB76">
        <v>0</v>
      </c>
      <c r="CC76">
        <v>8</v>
      </c>
      <c r="CD76">
        <v>0</v>
      </c>
      <c r="CE76">
        <v>0</v>
      </c>
      <c r="CF76">
        <v>0</v>
      </c>
      <c r="CG76">
        <v>0</v>
      </c>
      <c r="CH76">
        <v>1</v>
      </c>
      <c r="CI76">
        <v>0</v>
      </c>
      <c r="CJ76">
        <v>0</v>
      </c>
      <c r="CK76">
        <v>0</v>
      </c>
      <c r="CL76">
        <v>1</v>
      </c>
      <c r="CM76">
        <v>0</v>
      </c>
      <c r="CN76">
        <v>0</v>
      </c>
      <c r="CO76">
        <v>0</v>
      </c>
      <c r="CP76">
        <v>0</v>
      </c>
      <c r="CQ76">
        <v>0</v>
      </c>
      <c r="CR76">
        <v>0</v>
      </c>
      <c r="CS76">
        <v>5</v>
      </c>
      <c r="CT76">
        <v>0</v>
      </c>
      <c r="CU76">
        <v>0</v>
      </c>
      <c r="CV76">
        <v>0</v>
      </c>
      <c r="CW76">
        <v>0</v>
      </c>
      <c r="CX76">
        <v>0</v>
      </c>
      <c r="CY76">
        <v>2</v>
      </c>
      <c r="CZ76">
        <v>0</v>
      </c>
      <c r="DA76">
        <v>0</v>
      </c>
      <c r="DB76">
        <v>0</v>
      </c>
      <c r="DC76">
        <v>16</v>
      </c>
      <c r="DD76">
        <v>0</v>
      </c>
      <c r="DE76">
        <v>0</v>
      </c>
      <c r="DF76">
        <v>0</v>
      </c>
      <c r="DG76">
        <v>1</v>
      </c>
      <c r="DH76">
        <v>0</v>
      </c>
      <c r="DI76">
        <v>12</v>
      </c>
      <c r="DJ76">
        <v>0</v>
      </c>
      <c r="DK76">
        <v>0</v>
      </c>
      <c r="DL76">
        <v>0</v>
      </c>
      <c r="DM76">
        <v>0</v>
      </c>
      <c r="DN76">
        <v>0</v>
      </c>
      <c r="DO76">
        <v>0</v>
      </c>
      <c r="DP76">
        <v>0</v>
      </c>
      <c r="DQ76">
        <v>0</v>
      </c>
      <c r="DR76">
        <v>18</v>
      </c>
      <c r="DS76">
        <v>0</v>
      </c>
      <c r="DT76">
        <v>0</v>
      </c>
      <c r="DU76">
        <v>18</v>
      </c>
      <c r="DV76">
        <v>0</v>
      </c>
      <c r="DW76">
        <v>3</v>
      </c>
      <c r="DX76">
        <v>0</v>
      </c>
      <c r="DY76">
        <v>0</v>
      </c>
      <c r="DZ76" s="560">
        <v>1</v>
      </c>
      <c r="EA76">
        <v>0</v>
      </c>
      <c r="EB76">
        <v>0</v>
      </c>
      <c r="EC76">
        <v>0</v>
      </c>
      <c r="ED76">
        <v>0</v>
      </c>
      <c r="EE76">
        <v>9</v>
      </c>
      <c r="EF76">
        <v>15</v>
      </c>
    </row>
    <row r="77" spans="1:136" x14ac:dyDescent="0.2">
      <c r="A77" t="s">
        <v>301</v>
      </c>
      <c r="B77">
        <v>1</v>
      </c>
      <c r="C77">
        <v>0</v>
      </c>
      <c r="D77">
        <v>0</v>
      </c>
      <c r="E77">
        <v>0</v>
      </c>
      <c r="F77">
        <v>13</v>
      </c>
      <c r="G77">
        <v>0</v>
      </c>
      <c r="H77">
        <v>4</v>
      </c>
      <c r="I77" s="560">
        <v>0</v>
      </c>
      <c r="J77">
        <v>0</v>
      </c>
      <c r="K77">
        <v>18</v>
      </c>
      <c r="L77">
        <v>0</v>
      </c>
      <c r="M77">
        <v>0</v>
      </c>
      <c r="N77">
        <v>6</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2</v>
      </c>
      <c r="AP77">
        <v>0</v>
      </c>
      <c r="AQ77">
        <v>0</v>
      </c>
      <c r="AR77">
        <v>0</v>
      </c>
      <c r="AS77">
        <v>18</v>
      </c>
      <c r="AT77">
        <v>0</v>
      </c>
      <c r="AU77">
        <v>0</v>
      </c>
      <c r="AV77">
        <v>0</v>
      </c>
      <c r="AW77">
        <v>6</v>
      </c>
      <c r="AX77">
        <v>0</v>
      </c>
      <c r="AY77">
        <v>0</v>
      </c>
      <c r="AZ77">
        <v>0</v>
      </c>
      <c r="BA77">
        <v>0</v>
      </c>
      <c r="BB77">
        <v>0</v>
      </c>
      <c r="BC77">
        <v>0</v>
      </c>
      <c r="BD77">
        <v>0</v>
      </c>
      <c r="BE77">
        <v>0</v>
      </c>
      <c r="BF77">
        <v>0</v>
      </c>
      <c r="BG77">
        <v>0</v>
      </c>
      <c r="BH77">
        <v>0</v>
      </c>
      <c r="BI77">
        <v>0</v>
      </c>
      <c r="BJ77">
        <v>19</v>
      </c>
      <c r="BK77">
        <v>8</v>
      </c>
      <c r="BL77">
        <v>0</v>
      </c>
      <c r="BM77">
        <v>13</v>
      </c>
      <c r="BN77">
        <v>1</v>
      </c>
      <c r="BO77">
        <v>0</v>
      </c>
      <c r="BP77">
        <v>0</v>
      </c>
      <c r="BQ77">
        <v>0</v>
      </c>
      <c r="BR77">
        <v>0</v>
      </c>
      <c r="BS77">
        <v>0</v>
      </c>
      <c r="BT77">
        <v>0</v>
      </c>
      <c r="BU77">
        <v>7</v>
      </c>
      <c r="BV77">
        <v>14</v>
      </c>
      <c r="BW77">
        <v>0</v>
      </c>
      <c r="BX77">
        <v>19</v>
      </c>
      <c r="BY77">
        <v>0</v>
      </c>
      <c r="BZ77">
        <v>0</v>
      </c>
      <c r="CA77">
        <v>7</v>
      </c>
      <c r="CB77">
        <v>0</v>
      </c>
      <c r="CC77">
        <v>14</v>
      </c>
      <c r="CD77">
        <v>0</v>
      </c>
      <c r="CE77">
        <v>0</v>
      </c>
      <c r="CF77">
        <v>0</v>
      </c>
      <c r="CG77">
        <v>0</v>
      </c>
      <c r="CH77">
        <v>0</v>
      </c>
      <c r="CI77">
        <v>0</v>
      </c>
      <c r="CJ77">
        <v>0</v>
      </c>
      <c r="CK77">
        <v>1</v>
      </c>
      <c r="CL77">
        <v>0</v>
      </c>
      <c r="CM77">
        <v>0</v>
      </c>
      <c r="CN77">
        <v>0</v>
      </c>
      <c r="CO77">
        <v>0</v>
      </c>
      <c r="CP77">
        <v>0</v>
      </c>
      <c r="CQ77">
        <v>0</v>
      </c>
      <c r="CR77">
        <v>0</v>
      </c>
      <c r="CS77">
        <v>2</v>
      </c>
      <c r="CT77">
        <v>0</v>
      </c>
      <c r="CU77">
        <v>0</v>
      </c>
      <c r="CV77">
        <v>0</v>
      </c>
      <c r="CW77">
        <v>0</v>
      </c>
      <c r="CX77">
        <v>0</v>
      </c>
      <c r="CY77">
        <v>0</v>
      </c>
      <c r="CZ77">
        <v>0</v>
      </c>
      <c r="DA77">
        <v>0</v>
      </c>
      <c r="DB77">
        <v>0</v>
      </c>
      <c r="DC77">
        <v>5</v>
      </c>
      <c r="DD77">
        <v>0</v>
      </c>
      <c r="DE77">
        <v>0</v>
      </c>
      <c r="DF77">
        <v>0</v>
      </c>
      <c r="DG77">
        <v>2</v>
      </c>
      <c r="DH77">
        <v>0</v>
      </c>
      <c r="DI77">
        <v>0</v>
      </c>
      <c r="DJ77">
        <v>0</v>
      </c>
      <c r="DK77">
        <v>0</v>
      </c>
      <c r="DL77">
        <v>0</v>
      </c>
      <c r="DM77">
        <v>0</v>
      </c>
      <c r="DN77">
        <v>0</v>
      </c>
      <c r="DO77">
        <v>0</v>
      </c>
      <c r="DP77">
        <v>0</v>
      </c>
      <c r="DQ77">
        <v>0</v>
      </c>
      <c r="DR77">
        <v>0</v>
      </c>
      <c r="DS77">
        <v>0</v>
      </c>
      <c r="DT77">
        <v>0</v>
      </c>
      <c r="DU77">
        <v>3</v>
      </c>
      <c r="DV77">
        <v>0</v>
      </c>
      <c r="DW77">
        <v>0</v>
      </c>
      <c r="DX77">
        <v>0</v>
      </c>
      <c r="DY77">
        <v>0</v>
      </c>
      <c r="DZ77">
        <v>3</v>
      </c>
      <c r="EA77">
        <v>4</v>
      </c>
      <c r="EB77">
        <v>1</v>
      </c>
      <c r="EC77">
        <v>0</v>
      </c>
      <c r="ED77">
        <v>0</v>
      </c>
      <c r="EE77">
        <v>0</v>
      </c>
      <c r="EF77">
        <v>2</v>
      </c>
    </row>
    <row r="78" spans="1:136" x14ac:dyDescent="0.2">
      <c r="A78" t="s">
        <v>339</v>
      </c>
      <c r="B78">
        <v>1</v>
      </c>
      <c r="C78">
        <v>0</v>
      </c>
      <c r="D78">
        <v>0</v>
      </c>
      <c r="E78">
        <v>0</v>
      </c>
      <c r="F78">
        <v>0</v>
      </c>
      <c r="G78">
        <v>18</v>
      </c>
      <c r="H78">
        <v>19</v>
      </c>
      <c r="I78">
        <v>0</v>
      </c>
      <c r="J78">
        <v>0</v>
      </c>
      <c r="K78">
        <v>13</v>
      </c>
      <c r="L78">
        <v>0</v>
      </c>
      <c r="M78">
        <v>0</v>
      </c>
      <c r="N78">
        <v>0</v>
      </c>
      <c r="O78">
        <v>0</v>
      </c>
      <c r="P78">
        <v>0</v>
      </c>
      <c r="Q78">
        <v>0</v>
      </c>
      <c r="R78">
        <v>18</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9</v>
      </c>
      <c r="AP78">
        <v>0</v>
      </c>
      <c r="AQ78">
        <v>0</v>
      </c>
      <c r="AR78">
        <v>0</v>
      </c>
      <c r="AS78">
        <v>19</v>
      </c>
      <c r="AT78">
        <v>0</v>
      </c>
      <c r="AU78">
        <v>0</v>
      </c>
      <c r="AV78">
        <v>0</v>
      </c>
      <c r="AW78">
        <v>7</v>
      </c>
      <c r="AX78">
        <v>0</v>
      </c>
      <c r="AY78">
        <v>0</v>
      </c>
      <c r="AZ78">
        <v>0</v>
      </c>
      <c r="BA78">
        <v>0</v>
      </c>
      <c r="BB78">
        <v>0</v>
      </c>
      <c r="BC78">
        <v>0</v>
      </c>
      <c r="BD78">
        <v>0</v>
      </c>
      <c r="BE78">
        <v>0</v>
      </c>
      <c r="BF78">
        <v>0</v>
      </c>
      <c r="BG78">
        <v>0</v>
      </c>
      <c r="BH78">
        <v>0</v>
      </c>
      <c r="BI78">
        <v>0</v>
      </c>
      <c r="BJ78">
        <v>3</v>
      </c>
      <c r="BK78">
        <v>7</v>
      </c>
      <c r="BL78">
        <v>0</v>
      </c>
      <c r="BM78">
        <v>17</v>
      </c>
      <c r="BN78">
        <v>0</v>
      </c>
      <c r="BO78">
        <v>0</v>
      </c>
      <c r="BP78">
        <v>0</v>
      </c>
      <c r="BQ78">
        <v>0</v>
      </c>
      <c r="BR78">
        <v>0</v>
      </c>
      <c r="BS78">
        <v>0</v>
      </c>
      <c r="BT78">
        <v>0</v>
      </c>
      <c r="BU78">
        <v>0</v>
      </c>
      <c r="BV78">
        <v>4</v>
      </c>
      <c r="BW78">
        <v>0</v>
      </c>
      <c r="BX78">
        <v>2</v>
      </c>
      <c r="BY78">
        <v>0</v>
      </c>
      <c r="BZ78">
        <v>0</v>
      </c>
      <c r="CA78">
        <v>3</v>
      </c>
      <c r="CB78">
        <v>0</v>
      </c>
      <c r="CC78">
        <v>18</v>
      </c>
      <c r="CD78">
        <v>0</v>
      </c>
      <c r="CE78">
        <v>0</v>
      </c>
      <c r="CF78">
        <v>1</v>
      </c>
      <c r="CG78">
        <v>0</v>
      </c>
      <c r="CH78">
        <v>8</v>
      </c>
      <c r="CI78">
        <v>0</v>
      </c>
      <c r="CJ78">
        <v>0</v>
      </c>
      <c r="CK78">
        <v>0</v>
      </c>
      <c r="CL78">
        <v>0</v>
      </c>
      <c r="CM78">
        <v>0</v>
      </c>
      <c r="CN78">
        <v>0</v>
      </c>
      <c r="CO78">
        <v>0</v>
      </c>
      <c r="CP78">
        <v>0</v>
      </c>
      <c r="CQ78">
        <v>0</v>
      </c>
      <c r="CR78">
        <v>1</v>
      </c>
      <c r="CS78">
        <v>0</v>
      </c>
      <c r="CT78">
        <v>0</v>
      </c>
      <c r="CU78">
        <v>9</v>
      </c>
      <c r="CV78">
        <v>0</v>
      </c>
      <c r="CW78">
        <v>0</v>
      </c>
      <c r="CX78">
        <v>0</v>
      </c>
      <c r="CY78">
        <v>1</v>
      </c>
      <c r="CZ78">
        <v>0</v>
      </c>
      <c r="DA78">
        <v>0</v>
      </c>
      <c r="DB78">
        <v>0</v>
      </c>
      <c r="DC78">
        <v>0</v>
      </c>
      <c r="DD78">
        <v>0</v>
      </c>
      <c r="DE78">
        <v>0</v>
      </c>
      <c r="DF78">
        <v>0</v>
      </c>
      <c r="DG78">
        <v>0</v>
      </c>
      <c r="DH78">
        <v>0</v>
      </c>
      <c r="DI78">
        <v>0</v>
      </c>
      <c r="DJ78">
        <v>0</v>
      </c>
      <c r="DK78">
        <v>0</v>
      </c>
      <c r="DL78">
        <v>0</v>
      </c>
      <c r="DM78">
        <v>0</v>
      </c>
      <c r="DN78">
        <v>0</v>
      </c>
      <c r="DO78">
        <v>0</v>
      </c>
      <c r="DP78">
        <v>0</v>
      </c>
      <c r="DQ78">
        <v>0</v>
      </c>
      <c r="DR78">
        <v>0</v>
      </c>
      <c r="DS78">
        <v>0</v>
      </c>
      <c r="DT78">
        <v>0</v>
      </c>
      <c r="DU78">
        <v>1</v>
      </c>
      <c r="DV78">
        <v>0</v>
      </c>
      <c r="DW78">
        <v>2</v>
      </c>
      <c r="DX78">
        <v>0</v>
      </c>
      <c r="DY78">
        <v>0</v>
      </c>
      <c r="DZ78">
        <v>0</v>
      </c>
      <c r="EA78">
        <v>2</v>
      </c>
      <c r="EB78">
        <v>0</v>
      </c>
      <c r="EC78">
        <v>0</v>
      </c>
      <c r="ED78">
        <v>0</v>
      </c>
      <c r="EE78">
        <v>1</v>
      </c>
      <c r="EF78">
        <v>14</v>
      </c>
    </row>
    <row r="79" spans="1:136" x14ac:dyDescent="0.2">
      <c r="A79" t="s">
        <v>357</v>
      </c>
      <c r="B79">
        <v>1</v>
      </c>
      <c r="C79">
        <v>0</v>
      </c>
      <c r="D79">
        <v>0</v>
      </c>
      <c r="E79">
        <v>19</v>
      </c>
      <c r="F79">
        <v>0</v>
      </c>
      <c r="G79">
        <v>7</v>
      </c>
      <c r="H79">
        <v>19</v>
      </c>
      <c r="I79">
        <v>0</v>
      </c>
      <c r="J79">
        <v>0</v>
      </c>
      <c r="K79">
        <v>20</v>
      </c>
      <c r="L79">
        <v>0</v>
      </c>
      <c r="M79">
        <v>0</v>
      </c>
      <c r="N79">
        <v>0</v>
      </c>
      <c r="O79">
        <v>0</v>
      </c>
      <c r="P79">
        <v>19</v>
      </c>
      <c r="Q79">
        <v>0</v>
      </c>
      <c r="R79">
        <v>0</v>
      </c>
      <c r="S79">
        <v>0</v>
      </c>
      <c r="T79">
        <v>0</v>
      </c>
      <c r="U79">
        <v>0</v>
      </c>
      <c r="V79">
        <v>0</v>
      </c>
      <c r="W79">
        <v>0</v>
      </c>
      <c r="X79">
        <v>0</v>
      </c>
      <c r="Y79">
        <v>7</v>
      </c>
      <c r="Z79">
        <v>0</v>
      </c>
      <c r="AA79">
        <v>0</v>
      </c>
      <c r="AB79">
        <v>0</v>
      </c>
      <c r="AC79">
        <v>0</v>
      </c>
      <c r="AD79">
        <v>6</v>
      </c>
      <c r="AE79">
        <v>0</v>
      </c>
      <c r="AF79">
        <v>0</v>
      </c>
      <c r="AG79">
        <v>7</v>
      </c>
      <c r="AH79">
        <v>0</v>
      </c>
      <c r="AI79">
        <v>0</v>
      </c>
      <c r="AJ79">
        <v>0</v>
      </c>
      <c r="AK79">
        <v>4</v>
      </c>
      <c r="AL79">
        <v>0</v>
      </c>
      <c r="AM79">
        <v>0</v>
      </c>
      <c r="AN79">
        <v>0</v>
      </c>
      <c r="AO79">
        <v>0</v>
      </c>
      <c r="AP79">
        <v>0</v>
      </c>
      <c r="AQ79">
        <v>0</v>
      </c>
      <c r="AR79">
        <v>3</v>
      </c>
      <c r="AS79">
        <v>20</v>
      </c>
      <c r="AT79">
        <v>0</v>
      </c>
      <c r="AU79">
        <v>0</v>
      </c>
      <c r="AV79">
        <v>0</v>
      </c>
      <c r="AW79">
        <v>0</v>
      </c>
      <c r="AX79">
        <v>0</v>
      </c>
      <c r="AY79">
        <v>0</v>
      </c>
      <c r="AZ79">
        <v>0</v>
      </c>
      <c r="BA79">
        <v>0</v>
      </c>
      <c r="BB79">
        <v>0</v>
      </c>
      <c r="BC79">
        <v>0</v>
      </c>
      <c r="BD79">
        <v>0</v>
      </c>
      <c r="BE79">
        <v>0</v>
      </c>
      <c r="BF79">
        <v>0</v>
      </c>
      <c r="BG79">
        <v>0</v>
      </c>
      <c r="BH79">
        <v>3</v>
      </c>
      <c r="BI79">
        <v>0</v>
      </c>
      <c r="BJ79">
        <v>0</v>
      </c>
      <c r="BK79">
        <v>16</v>
      </c>
      <c r="BL79">
        <v>0</v>
      </c>
      <c r="BM79">
        <v>3</v>
      </c>
      <c r="BN79">
        <v>0</v>
      </c>
      <c r="BO79">
        <v>0</v>
      </c>
      <c r="BP79">
        <v>0</v>
      </c>
      <c r="BQ79">
        <v>3</v>
      </c>
      <c r="BR79">
        <v>9</v>
      </c>
      <c r="BS79">
        <v>1</v>
      </c>
      <c r="BT79">
        <v>0</v>
      </c>
      <c r="BU79">
        <v>5</v>
      </c>
      <c r="BV79">
        <v>11</v>
      </c>
      <c r="BW79">
        <v>0</v>
      </c>
      <c r="BX79">
        <v>10</v>
      </c>
      <c r="BY79">
        <v>0</v>
      </c>
      <c r="BZ79">
        <v>0</v>
      </c>
      <c r="CA79">
        <v>0</v>
      </c>
      <c r="CB79">
        <v>0</v>
      </c>
      <c r="CC79">
        <v>0</v>
      </c>
      <c r="CD79">
        <v>0</v>
      </c>
      <c r="CE79">
        <v>0</v>
      </c>
      <c r="CF79">
        <v>17</v>
      </c>
      <c r="CG79">
        <v>0</v>
      </c>
      <c r="CH79">
        <v>0</v>
      </c>
      <c r="CI79">
        <v>0</v>
      </c>
      <c r="CJ79">
        <v>0</v>
      </c>
      <c r="CK79">
        <v>0</v>
      </c>
      <c r="CL79">
        <v>0</v>
      </c>
      <c r="CM79">
        <v>0</v>
      </c>
      <c r="CN79">
        <v>0</v>
      </c>
      <c r="CO79">
        <v>0</v>
      </c>
      <c r="CP79">
        <v>0</v>
      </c>
      <c r="CQ79">
        <v>3</v>
      </c>
      <c r="CR79">
        <v>0</v>
      </c>
      <c r="CS79">
        <v>0</v>
      </c>
      <c r="CT79">
        <v>0</v>
      </c>
      <c r="CU79">
        <v>0</v>
      </c>
      <c r="CV79">
        <v>0</v>
      </c>
      <c r="CW79">
        <v>0</v>
      </c>
      <c r="CX79">
        <v>0</v>
      </c>
      <c r="CY79">
        <v>0</v>
      </c>
      <c r="CZ79">
        <v>0</v>
      </c>
      <c r="DA79">
        <v>0</v>
      </c>
      <c r="DB79">
        <v>0</v>
      </c>
      <c r="DC79">
        <v>0</v>
      </c>
      <c r="DD79">
        <v>1</v>
      </c>
      <c r="DE79">
        <v>0</v>
      </c>
      <c r="DF79">
        <v>0</v>
      </c>
      <c r="DG79">
        <v>0</v>
      </c>
      <c r="DH79">
        <v>0</v>
      </c>
      <c r="DI79">
        <v>0</v>
      </c>
      <c r="DJ79">
        <v>0</v>
      </c>
      <c r="DK79">
        <v>6</v>
      </c>
      <c r="DL79">
        <v>6</v>
      </c>
      <c r="DM79">
        <v>0</v>
      </c>
      <c r="DN79">
        <v>0</v>
      </c>
      <c r="DO79">
        <v>0</v>
      </c>
      <c r="DP79">
        <v>0</v>
      </c>
      <c r="DQ79">
        <v>0</v>
      </c>
      <c r="DR79">
        <v>0</v>
      </c>
      <c r="DS79">
        <v>0</v>
      </c>
      <c r="DT79">
        <v>0</v>
      </c>
      <c r="DU79">
        <v>4</v>
      </c>
      <c r="DV79">
        <v>1</v>
      </c>
      <c r="DW79">
        <v>0</v>
      </c>
      <c r="DX79">
        <v>0</v>
      </c>
      <c r="DY79">
        <v>0</v>
      </c>
      <c r="DZ79">
        <v>0</v>
      </c>
      <c r="EA79">
        <v>3</v>
      </c>
      <c r="EB79">
        <v>0</v>
      </c>
      <c r="EC79">
        <v>0</v>
      </c>
      <c r="ED79">
        <v>0</v>
      </c>
      <c r="EE79">
        <v>0</v>
      </c>
      <c r="EF79">
        <v>0</v>
      </c>
    </row>
    <row r="81" spans="1:136" x14ac:dyDescent="0.2">
      <c r="C81">
        <f>COUNTIF(C60:C79,"&gt;0")</f>
        <v>1</v>
      </c>
      <c r="D81">
        <f t="shared" ref="D81:BO81" si="0">COUNTIF(D60:D79,"&gt;0")</f>
        <v>1</v>
      </c>
      <c r="E81">
        <f t="shared" si="0"/>
        <v>3</v>
      </c>
      <c r="F81">
        <f t="shared" si="0"/>
        <v>12</v>
      </c>
      <c r="G81">
        <f t="shared" si="0"/>
        <v>6</v>
      </c>
      <c r="H81">
        <f t="shared" si="0"/>
        <v>12</v>
      </c>
      <c r="I81">
        <f t="shared" si="0"/>
        <v>3</v>
      </c>
      <c r="J81">
        <f t="shared" si="0"/>
        <v>2</v>
      </c>
      <c r="K81">
        <f t="shared" si="0"/>
        <v>15</v>
      </c>
      <c r="L81">
        <f t="shared" si="0"/>
        <v>3</v>
      </c>
      <c r="M81">
        <f t="shared" si="0"/>
        <v>1</v>
      </c>
      <c r="N81">
        <f t="shared" si="0"/>
        <v>5</v>
      </c>
      <c r="O81">
        <f t="shared" si="0"/>
        <v>1</v>
      </c>
      <c r="P81">
        <f t="shared" si="0"/>
        <v>2</v>
      </c>
      <c r="Q81">
        <f t="shared" si="0"/>
        <v>1</v>
      </c>
      <c r="R81">
        <f t="shared" si="0"/>
        <v>6</v>
      </c>
      <c r="S81">
        <f t="shared" si="0"/>
        <v>1</v>
      </c>
      <c r="T81">
        <f t="shared" si="0"/>
        <v>2</v>
      </c>
      <c r="U81">
        <f t="shared" si="0"/>
        <v>1</v>
      </c>
      <c r="V81">
        <f t="shared" si="0"/>
        <v>3</v>
      </c>
      <c r="W81">
        <f t="shared" si="0"/>
        <v>2</v>
      </c>
      <c r="X81">
        <f t="shared" si="0"/>
        <v>1</v>
      </c>
      <c r="Y81">
        <f t="shared" si="0"/>
        <v>4</v>
      </c>
      <c r="Z81">
        <f t="shared" si="0"/>
        <v>1</v>
      </c>
      <c r="AA81">
        <f t="shared" si="0"/>
        <v>1</v>
      </c>
      <c r="AB81">
        <f t="shared" si="0"/>
        <v>1</v>
      </c>
      <c r="AC81">
        <f t="shared" si="0"/>
        <v>1</v>
      </c>
      <c r="AD81">
        <f t="shared" si="0"/>
        <v>1</v>
      </c>
      <c r="AE81">
        <f t="shared" si="0"/>
        <v>1</v>
      </c>
      <c r="AF81">
        <f t="shared" si="0"/>
        <v>4</v>
      </c>
      <c r="AG81">
        <f t="shared" si="0"/>
        <v>1</v>
      </c>
      <c r="AH81">
        <f t="shared" si="0"/>
        <v>1</v>
      </c>
      <c r="AI81">
        <f t="shared" si="0"/>
        <v>1</v>
      </c>
      <c r="AJ81">
        <f t="shared" si="0"/>
        <v>1</v>
      </c>
      <c r="AK81">
        <f t="shared" si="0"/>
        <v>2</v>
      </c>
      <c r="AL81">
        <f t="shared" si="0"/>
        <v>1</v>
      </c>
      <c r="AM81">
        <f t="shared" si="0"/>
        <v>2</v>
      </c>
      <c r="AN81">
        <f t="shared" si="0"/>
        <v>2</v>
      </c>
      <c r="AO81">
        <f t="shared" si="0"/>
        <v>8</v>
      </c>
      <c r="AP81">
        <f t="shared" si="0"/>
        <v>2</v>
      </c>
      <c r="AQ81">
        <f t="shared" si="0"/>
        <v>6</v>
      </c>
      <c r="AR81">
        <f t="shared" si="0"/>
        <v>2</v>
      </c>
      <c r="AS81">
        <f t="shared" si="0"/>
        <v>16</v>
      </c>
      <c r="AT81">
        <f t="shared" si="0"/>
        <v>3</v>
      </c>
      <c r="AU81">
        <f t="shared" si="0"/>
        <v>2</v>
      </c>
      <c r="AV81">
        <f t="shared" si="0"/>
        <v>3</v>
      </c>
      <c r="AW81">
        <f t="shared" si="0"/>
        <v>8</v>
      </c>
      <c r="AX81">
        <f t="shared" si="0"/>
        <v>2</v>
      </c>
      <c r="AY81">
        <f t="shared" si="0"/>
        <v>3</v>
      </c>
      <c r="AZ81">
        <f t="shared" si="0"/>
        <v>1</v>
      </c>
      <c r="BA81">
        <f t="shared" si="0"/>
        <v>4</v>
      </c>
      <c r="BB81">
        <f t="shared" si="0"/>
        <v>5</v>
      </c>
      <c r="BC81">
        <f t="shared" si="0"/>
        <v>4</v>
      </c>
      <c r="BD81">
        <f t="shared" si="0"/>
        <v>4</v>
      </c>
      <c r="BE81">
        <f t="shared" si="0"/>
        <v>2</v>
      </c>
      <c r="BF81">
        <f t="shared" si="0"/>
        <v>1</v>
      </c>
      <c r="BG81">
        <f t="shared" si="0"/>
        <v>1</v>
      </c>
      <c r="BH81">
        <f t="shared" si="0"/>
        <v>1</v>
      </c>
      <c r="BI81">
        <f t="shared" si="0"/>
        <v>1</v>
      </c>
      <c r="BJ81">
        <f t="shared" si="0"/>
        <v>12</v>
      </c>
      <c r="BK81">
        <f t="shared" si="0"/>
        <v>13</v>
      </c>
      <c r="BL81">
        <f t="shared" si="0"/>
        <v>2</v>
      </c>
      <c r="BM81">
        <f t="shared" si="0"/>
        <v>20</v>
      </c>
      <c r="BN81">
        <f t="shared" si="0"/>
        <v>7</v>
      </c>
      <c r="BO81">
        <f t="shared" si="0"/>
        <v>1</v>
      </c>
      <c r="BP81">
        <f t="shared" ref="BP81:EA81" si="1">COUNTIF(BP60:BP79,"&gt;0")</f>
        <v>2</v>
      </c>
      <c r="BQ81">
        <f t="shared" si="1"/>
        <v>4</v>
      </c>
      <c r="BR81">
        <f t="shared" si="1"/>
        <v>2</v>
      </c>
      <c r="BS81">
        <f t="shared" si="1"/>
        <v>3</v>
      </c>
      <c r="BT81">
        <f t="shared" si="1"/>
        <v>3</v>
      </c>
      <c r="BU81">
        <f t="shared" si="1"/>
        <v>2</v>
      </c>
      <c r="BV81">
        <f t="shared" si="1"/>
        <v>8</v>
      </c>
      <c r="BW81">
        <f t="shared" si="1"/>
        <v>1</v>
      </c>
      <c r="BX81">
        <f t="shared" si="1"/>
        <v>7</v>
      </c>
      <c r="BY81">
        <f t="shared" si="1"/>
        <v>2</v>
      </c>
      <c r="BZ81">
        <f t="shared" si="1"/>
        <v>1</v>
      </c>
      <c r="CA81">
        <f t="shared" si="1"/>
        <v>13</v>
      </c>
      <c r="CB81">
        <f t="shared" si="1"/>
        <v>2</v>
      </c>
      <c r="CC81">
        <f t="shared" si="1"/>
        <v>14</v>
      </c>
      <c r="CD81">
        <f t="shared" si="1"/>
        <v>1</v>
      </c>
      <c r="CE81">
        <f t="shared" si="1"/>
        <v>2</v>
      </c>
      <c r="CF81">
        <f t="shared" si="1"/>
        <v>4</v>
      </c>
      <c r="CG81">
        <f t="shared" si="1"/>
        <v>1</v>
      </c>
      <c r="CH81">
        <f t="shared" si="1"/>
        <v>5</v>
      </c>
      <c r="CI81">
        <f t="shared" si="1"/>
        <v>3</v>
      </c>
      <c r="CJ81">
        <f t="shared" si="1"/>
        <v>3</v>
      </c>
      <c r="CK81">
        <f t="shared" si="1"/>
        <v>3</v>
      </c>
      <c r="CL81">
        <f t="shared" si="1"/>
        <v>3</v>
      </c>
      <c r="CM81">
        <f t="shared" si="1"/>
        <v>2</v>
      </c>
      <c r="CN81">
        <f t="shared" si="1"/>
        <v>1</v>
      </c>
      <c r="CO81">
        <f t="shared" si="1"/>
        <v>6</v>
      </c>
      <c r="CP81">
        <f t="shared" si="1"/>
        <v>2</v>
      </c>
      <c r="CQ81">
        <f t="shared" si="1"/>
        <v>1</v>
      </c>
      <c r="CR81">
        <f t="shared" si="1"/>
        <v>6</v>
      </c>
      <c r="CS81">
        <f t="shared" si="1"/>
        <v>2</v>
      </c>
      <c r="CT81">
        <f t="shared" si="1"/>
        <v>1</v>
      </c>
      <c r="CU81">
        <f t="shared" si="1"/>
        <v>4</v>
      </c>
      <c r="CV81">
        <f t="shared" si="1"/>
        <v>1</v>
      </c>
      <c r="CW81">
        <f t="shared" si="1"/>
        <v>1</v>
      </c>
      <c r="CX81">
        <f t="shared" si="1"/>
        <v>1</v>
      </c>
      <c r="CY81">
        <f t="shared" si="1"/>
        <v>7</v>
      </c>
      <c r="CZ81">
        <f t="shared" si="1"/>
        <v>1</v>
      </c>
      <c r="DA81">
        <f t="shared" si="1"/>
        <v>1</v>
      </c>
      <c r="DB81">
        <f t="shared" si="1"/>
        <v>1</v>
      </c>
      <c r="DC81">
        <f t="shared" si="1"/>
        <v>4</v>
      </c>
      <c r="DD81">
        <f t="shared" si="1"/>
        <v>1</v>
      </c>
      <c r="DE81">
        <f t="shared" si="1"/>
        <v>1</v>
      </c>
      <c r="DF81">
        <f t="shared" si="1"/>
        <v>2</v>
      </c>
      <c r="DG81">
        <f t="shared" si="1"/>
        <v>2</v>
      </c>
      <c r="DH81">
        <f t="shared" si="1"/>
        <v>4</v>
      </c>
      <c r="DI81">
        <f t="shared" si="1"/>
        <v>1</v>
      </c>
      <c r="DJ81">
        <f t="shared" si="1"/>
        <v>1</v>
      </c>
      <c r="DK81">
        <f t="shared" si="1"/>
        <v>1</v>
      </c>
      <c r="DL81">
        <f t="shared" si="1"/>
        <v>1</v>
      </c>
      <c r="DM81">
        <f t="shared" si="1"/>
        <v>1</v>
      </c>
      <c r="DN81">
        <f t="shared" si="1"/>
        <v>2</v>
      </c>
      <c r="DO81">
        <f t="shared" si="1"/>
        <v>4</v>
      </c>
      <c r="DP81">
        <f t="shared" si="1"/>
        <v>1</v>
      </c>
      <c r="DQ81">
        <f t="shared" si="1"/>
        <v>1</v>
      </c>
      <c r="DR81">
        <f t="shared" si="1"/>
        <v>5</v>
      </c>
      <c r="DS81">
        <f t="shared" si="1"/>
        <v>3</v>
      </c>
      <c r="DT81">
        <f t="shared" si="1"/>
        <v>6</v>
      </c>
      <c r="DU81">
        <f t="shared" si="1"/>
        <v>13</v>
      </c>
      <c r="DV81">
        <f t="shared" si="1"/>
        <v>5</v>
      </c>
      <c r="DW81">
        <f t="shared" si="1"/>
        <v>9</v>
      </c>
      <c r="DX81">
        <f t="shared" si="1"/>
        <v>1</v>
      </c>
      <c r="DY81">
        <f t="shared" si="1"/>
        <v>1</v>
      </c>
      <c r="DZ81">
        <f t="shared" si="1"/>
        <v>4</v>
      </c>
      <c r="EA81">
        <f t="shared" si="1"/>
        <v>6</v>
      </c>
      <c r="EB81">
        <f t="shared" ref="EB81:EF81" si="2">COUNTIF(EB60:EB79,"&gt;0")</f>
        <v>1</v>
      </c>
      <c r="EC81">
        <f t="shared" si="2"/>
        <v>5</v>
      </c>
      <c r="ED81">
        <f t="shared" si="2"/>
        <v>3</v>
      </c>
      <c r="EE81">
        <f t="shared" si="2"/>
        <v>3</v>
      </c>
      <c r="EF81">
        <f t="shared" si="2"/>
        <v>14</v>
      </c>
    </row>
    <row r="83" spans="1:136" x14ac:dyDescent="0.2">
      <c r="A83" t="s">
        <v>1048</v>
      </c>
      <c r="C83" t="s">
        <v>367</v>
      </c>
      <c r="D83" t="s">
        <v>826</v>
      </c>
      <c r="E83" t="s">
        <v>547</v>
      </c>
      <c r="F83" t="s">
        <v>229</v>
      </c>
      <c r="G83" t="s">
        <v>348</v>
      </c>
      <c r="H83" t="s">
        <v>127</v>
      </c>
      <c r="I83" t="s">
        <v>142</v>
      </c>
      <c r="J83" t="s">
        <v>163</v>
      </c>
      <c r="K83" t="s">
        <v>134</v>
      </c>
      <c r="L83" t="s">
        <v>267</v>
      </c>
      <c r="M83" t="s">
        <v>728</v>
      </c>
      <c r="N83" t="s">
        <v>126</v>
      </c>
      <c r="O83" t="s">
        <v>330</v>
      </c>
      <c r="P83" t="s">
        <v>551</v>
      </c>
      <c r="Q83" t="s">
        <v>655</v>
      </c>
      <c r="R83" t="s">
        <v>230</v>
      </c>
      <c r="S83" t="s">
        <v>504</v>
      </c>
      <c r="T83" t="s">
        <v>169</v>
      </c>
      <c r="U83" t="s">
        <v>934</v>
      </c>
      <c r="V83" t="s">
        <v>318</v>
      </c>
      <c r="W83" t="s">
        <v>191</v>
      </c>
      <c r="X83" t="s">
        <v>720</v>
      </c>
      <c r="Y83" t="s">
        <v>558</v>
      </c>
      <c r="Z83" t="s">
        <v>941</v>
      </c>
      <c r="AA83" t="s">
        <v>483</v>
      </c>
      <c r="AB83" t="s">
        <v>329</v>
      </c>
      <c r="AC83" t="s">
        <v>670</v>
      </c>
      <c r="AD83" t="s">
        <v>976</v>
      </c>
      <c r="AE83" t="s">
        <v>734</v>
      </c>
      <c r="AF83" t="s">
        <v>188</v>
      </c>
      <c r="AG83" t="s">
        <v>888</v>
      </c>
      <c r="AH83" t="s">
        <v>682</v>
      </c>
      <c r="AI83" t="s">
        <v>895</v>
      </c>
      <c r="AJ83" t="s">
        <v>652</v>
      </c>
      <c r="AK83" t="s">
        <v>546</v>
      </c>
      <c r="AL83" t="s">
        <v>512</v>
      </c>
      <c r="AM83" t="s">
        <v>182</v>
      </c>
      <c r="AN83" t="s">
        <v>272</v>
      </c>
      <c r="AO83" t="s">
        <v>131</v>
      </c>
      <c r="AP83" t="s">
        <v>168</v>
      </c>
      <c r="AQ83" t="s">
        <v>231</v>
      </c>
      <c r="AR83" t="s">
        <v>719</v>
      </c>
      <c r="AS83" t="s">
        <v>129</v>
      </c>
      <c r="AT83" t="s">
        <v>190</v>
      </c>
      <c r="AU83" t="s">
        <v>480</v>
      </c>
      <c r="AV83" t="s">
        <v>298</v>
      </c>
      <c r="AW83" t="s">
        <v>161</v>
      </c>
      <c r="AX83" t="s">
        <v>977</v>
      </c>
      <c r="AY83" t="s">
        <v>485</v>
      </c>
      <c r="AZ83" t="s">
        <v>521</v>
      </c>
      <c r="BA83" t="s">
        <v>308</v>
      </c>
      <c r="BB83" t="s">
        <v>499</v>
      </c>
      <c r="BC83" t="s">
        <v>486</v>
      </c>
      <c r="BD83" t="s">
        <v>715</v>
      </c>
      <c r="BE83" t="s">
        <v>653</v>
      </c>
      <c r="BF83" t="s">
        <v>669</v>
      </c>
      <c r="BG83" t="s">
        <v>269</v>
      </c>
      <c r="BH83" t="s">
        <v>978</v>
      </c>
      <c r="BI83" t="s">
        <v>554</v>
      </c>
      <c r="BJ83" t="s">
        <v>159</v>
      </c>
      <c r="BK83" t="s">
        <v>128</v>
      </c>
      <c r="BL83" t="s">
        <v>596</v>
      </c>
      <c r="BM83" t="s">
        <v>232</v>
      </c>
      <c r="BN83" t="s">
        <v>141</v>
      </c>
      <c r="BO83" t="s">
        <v>601</v>
      </c>
      <c r="BP83" t="s">
        <v>754</v>
      </c>
      <c r="BQ83" t="s">
        <v>651</v>
      </c>
      <c r="BR83" t="s">
        <v>351</v>
      </c>
      <c r="BS83" t="s">
        <v>493</v>
      </c>
      <c r="BT83" t="s">
        <v>979</v>
      </c>
      <c r="BU83" t="s">
        <v>721</v>
      </c>
      <c r="BV83" t="s">
        <v>560</v>
      </c>
      <c r="BW83" t="s">
        <v>656</v>
      </c>
      <c r="BX83" t="s">
        <v>502</v>
      </c>
      <c r="BY83" t="s">
        <v>571</v>
      </c>
      <c r="BZ83" t="s">
        <v>501</v>
      </c>
      <c r="CA83" t="s">
        <v>132</v>
      </c>
      <c r="CB83" t="s">
        <v>187</v>
      </c>
      <c r="CC83" t="s">
        <v>135</v>
      </c>
      <c r="CD83" t="s">
        <v>331</v>
      </c>
      <c r="CE83" t="s">
        <v>481</v>
      </c>
      <c r="CF83" t="s">
        <v>350</v>
      </c>
      <c r="CG83" t="s">
        <v>788</v>
      </c>
      <c r="CH83" t="s">
        <v>687</v>
      </c>
      <c r="CI83" t="s">
        <v>189</v>
      </c>
      <c r="CJ83" t="s">
        <v>268</v>
      </c>
      <c r="CK83" t="s">
        <v>980</v>
      </c>
      <c r="CL83" t="s">
        <v>309</v>
      </c>
      <c r="CM83" t="s">
        <v>487</v>
      </c>
      <c r="CN83" t="s">
        <v>603</v>
      </c>
      <c r="CO83" t="s">
        <v>482</v>
      </c>
      <c r="CP83" t="s">
        <v>494</v>
      </c>
      <c r="CQ83" t="s">
        <v>981</v>
      </c>
      <c r="CR83" t="s">
        <v>477</v>
      </c>
      <c r="CS83" t="s">
        <v>137</v>
      </c>
      <c r="CT83" t="s">
        <v>510</v>
      </c>
      <c r="CU83" t="s">
        <v>275</v>
      </c>
      <c r="CV83" t="s">
        <v>982</v>
      </c>
      <c r="CW83" t="s">
        <v>807</v>
      </c>
      <c r="CX83" t="s">
        <v>983</v>
      </c>
      <c r="CY83" t="s">
        <v>166</v>
      </c>
      <c r="CZ83" t="s">
        <v>661</v>
      </c>
      <c r="DA83" t="s">
        <v>557</v>
      </c>
      <c r="DB83" t="s">
        <v>654</v>
      </c>
      <c r="DC83" t="s">
        <v>158</v>
      </c>
      <c r="DD83" t="s">
        <v>967</v>
      </c>
      <c r="DE83" t="s">
        <v>984</v>
      </c>
      <c r="DF83" t="s">
        <v>985</v>
      </c>
      <c r="DG83" t="s">
        <v>136</v>
      </c>
      <c r="DH83" t="s">
        <v>273</v>
      </c>
      <c r="DI83" t="s">
        <v>160</v>
      </c>
      <c r="DJ83" t="s">
        <v>274</v>
      </c>
      <c r="DK83" t="s">
        <v>894</v>
      </c>
      <c r="DL83" t="s">
        <v>550</v>
      </c>
      <c r="DM83" t="s">
        <v>509</v>
      </c>
      <c r="DN83" t="s">
        <v>986</v>
      </c>
      <c r="DO83" t="s">
        <v>319</v>
      </c>
      <c r="DP83" t="s">
        <v>511</v>
      </c>
      <c r="DQ83" t="s">
        <v>594</v>
      </c>
      <c r="DR83" t="s">
        <v>157</v>
      </c>
      <c r="DS83" t="s">
        <v>484</v>
      </c>
      <c r="DT83" t="s">
        <v>185</v>
      </c>
      <c r="DU83" t="s">
        <v>228</v>
      </c>
      <c r="DV83" t="s">
        <v>565</v>
      </c>
      <c r="DW83" t="s">
        <v>556</v>
      </c>
      <c r="DX83" t="s">
        <v>299</v>
      </c>
      <c r="DY83" t="s">
        <v>492</v>
      </c>
      <c r="DZ83" t="s">
        <v>143</v>
      </c>
      <c r="EA83" t="s">
        <v>479</v>
      </c>
      <c r="EB83" t="s">
        <v>987</v>
      </c>
      <c r="EC83" t="s">
        <v>488</v>
      </c>
      <c r="ED83" t="s">
        <v>297</v>
      </c>
      <c r="EE83" t="s">
        <v>162</v>
      </c>
      <c r="EF83" t="s">
        <v>139</v>
      </c>
    </row>
    <row r="84" spans="1:136" x14ac:dyDescent="0.2">
      <c r="A84" t="s">
        <v>195</v>
      </c>
      <c r="C84">
        <v>0</v>
      </c>
      <c r="D84">
        <v>0</v>
      </c>
      <c r="E84">
        <v>0</v>
      </c>
      <c r="F84">
        <v>853</v>
      </c>
      <c r="G84">
        <v>0</v>
      </c>
      <c r="H84">
        <v>0</v>
      </c>
      <c r="I84">
        <v>0</v>
      </c>
      <c r="J84">
        <v>0</v>
      </c>
      <c r="K84">
        <v>0</v>
      </c>
      <c r="L84">
        <v>88</v>
      </c>
      <c r="M84">
        <v>0</v>
      </c>
      <c r="N84">
        <v>0</v>
      </c>
      <c r="O84">
        <v>0</v>
      </c>
      <c r="P84">
        <v>0</v>
      </c>
      <c r="Q84">
        <v>0</v>
      </c>
      <c r="R84">
        <v>0</v>
      </c>
      <c r="S84">
        <v>0</v>
      </c>
      <c r="T84">
        <v>0</v>
      </c>
      <c r="U84">
        <v>0</v>
      </c>
      <c r="V84">
        <v>0</v>
      </c>
      <c r="W84">
        <v>6</v>
      </c>
      <c r="X84">
        <v>0</v>
      </c>
      <c r="Y84">
        <v>0</v>
      </c>
      <c r="Z84">
        <v>0</v>
      </c>
      <c r="AA84">
        <v>0</v>
      </c>
      <c r="AB84">
        <v>0</v>
      </c>
      <c r="AC84">
        <v>0</v>
      </c>
      <c r="AD84">
        <v>0</v>
      </c>
      <c r="AE84">
        <v>0</v>
      </c>
      <c r="AF84">
        <v>256</v>
      </c>
      <c r="AG84">
        <v>0</v>
      </c>
      <c r="AH84">
        <v>0</v>
      </c>
      <c r="AI84">
        <v>0</v>
      </c>
      <c r="AJ84">
        <v>0</v>
      </c>
      <c r="AK84">
        <v>0</v>
      </c>
      <c r="AL84">
        <v>0</v>
      </c>
      <c r="AM84">
        <v>0</v>
      </c>
      <c r="AN84">
        <v>212</v>
      </c>
      <c r="AO84">
        <v>0</v>
      </c>
      <c r="AP84">
        <v>1</v>
      </c>
      <c r="AQ84">
        <v>18</v>
      </c>
      <c r="AR84">
        <v>0</v>
      </c>
      <c r="AS84">
        <v>169</v>
      </c>
      <c r="AT84">
        <v>1</v>
      </c>
      <c r="AU84">
        <v>5</v>
      </c>
      <c r="AV84">
        <v>0</v>
      </c>
      <c r="AW84">
        <v>3</v>
      </c>
      <c r="AX84">
        <v>0</v>
      </c>
      <c r="AY84">
        <v>0</v>
      </c>
      <c r="AZ84">
        <v>0</v>
      </c>
      <c r="BA84">
        <v>1</v>
      </c>
      <c r="BB84">
        <v>0</v>
      </c>
      <c r="BC84">
        <v>0</v>
      </c>
      <c r="BD84">
        <v>0</v>
      </c>
      <c r="BE84">
        <v>0</v>
      </c>
      <c r="BF84">
        <v>0</v>
      </c>
      <c r="BG84">
        <v>4</v>
      </c>
      <c r="BH84">
        <v>0</v>
      </c>
      <c r="BI84">
        <v>0</v>
      </c>
      <c r="BJ84">
        <v>0</v>
      </c>
      <c r="BK84">
        <v>67</v>
      </c>
      <c r="BL84">
        <v>17</v>
      </c>
      <c r="BM84">
        <v>33</v>
      </c>
      <c r="BN84">
        <v>0</v>
      </c>
      <c r="BO84">
        <v>4</v>
      </c>
      <c r="BP84">
        <v>0</v>
      </c>
      <c r="BQ84">
        <v>0</v>
      </c>
      <c r="BR84">
        <v>0</v>
      </c>
      <c r="BS84">
        <v>0</v>
      </c>
      <c r="BT84">
        <v>0</v>
      </c>
      <c r="BU84">
        <v>0</v>
      </c>
      <c r="BV84">
        <v>0</v>
      </c>
      <c r="BW84">
        <v>0</v>
      </c>
      <c r="BX84">
        <v>0</v>
      </c>
      <c r="BY84">
        <v>0</v>
      </c>
      <c r="BZ84">
        <v>0</v>
      </c>
      <c r="CA84">
        <v>44</v>
      </c>
      <c r="CB84">
        <v>0</v>
      </c>
      <c r="CC84">
        <v>17</v>
      </c>
      <c r="CD84">
        <v>0</v>
      </c>
      <c r="CE84">
        <v>0</v>
      </c>
      <c r="CF84">
        <v>0</v>
      </c>
      <c r="CG84">
        <v>0</v>
      </c>
      <c r="CH84">
        <v>0</v>
      </c>
      <c r="CI84">
        <v>496</v>
      </c>
      <c r="CJ84">
        <v>364</v>
      </c>
      <c r="CK84">
        <v>0</v>
      </c>
      <c r="CL84">
        <v>6</v>
      </c>
      <c r="CM84">
        <v>0</v>
      </c>
      <c r="CN84">
        <v>1</v>
      </c>
      <c r="CO84">
        <v>0</v>
      </c>
      <c r="CP84">
        <v>0</v>
      </c>
      <c r="CQ84">
        <v>0</v>
      </c>
      <c r="CR84">
        <v>0</v>
      </c>
      <c r="CS84">
        <v>0</v>
      </c>
      <c r="CT84">
        <v>0</v>
      </c>
      <c r="CU84">
        <v>0</v>
      </c>
      <c r="CV84">
        <v>7</v>
      </c>
      <c r="CW84">
        <v>17</v>
      </c>
      <c r="CX84">
        <v>0</v>
      </c>
      <c r="CY84">
        <v>1</v>
      </c>
      <c r="CZ84">
        <v>0</v>
      </c>
      <c r="DA84">
        <v>0</v>
      </c>
      <c r="DB84">
        <v>0</v>
      </c>
      <c r="DC84">
        <v>36</v>
      </c>
      <c r="DD84">
        <v>0</v>
      </c>
      <c r="DE84">
        <v>0</v>
      </c>
      <c r="DF84">
        <v>13</v>
      </c>
      <c r="DG84">
        <v>0</v>
      </c>
      <c r="DH84">
        <v>332</v>
      </c>
      <c r="DI84">
        <v>0</v>
      </c>
      <c r="DJ84">
        <v>169</v>
      </c>
      <c r="DK84">
        <v>0</v>
      </c>
      <c r="DL84">
        <v>0</v>
      </c>
      <c r="DM84">
        <v>0</v>
      </c>
      <c r="DN84">
        <v>0</v>
      </c>
      <c r="DO84">
        <v>2</v>
      </c>
      <c r="DP84">
        <v>0</v>
      </c>
      <c r="DQ84">
        <v>7</v>
      </c>
      <c r="DR84">
        <v>0</v>
      </c>
      <c r="DS84">
        <v>0</v>
      </c>
      <c r="DT84">
        <v>0</v>
      </c>
      <c r="DU84">
        <v>143</v>
      </c>
      <c r="DV84">
        <v>4</v>
      </c>
      <c r="DW84">
        <v>4</v>
      </c>
      <c r="DX84">
        <v>0</v>
      </c>
      <c r="DY84">
        <v>0</v>
      </c>
      <c r="DZ84">
        <v>0</v>
      </c>
      <c r="EA84">
        <v>0</v>
      </c>
      <c r="EB84">
        <v>0</v>
      </c>
      <c r="EC84">
        <v>141</v>
      </c>
      <c r="ED84">
        <v>6</v>
      </c>
      <c r="EE84">
        <v>0</v>
      </c>
      <c r="EF84">
        <v>0</v>
      </c>
    </row>
    <row r="85" spans="1:136" x14ac:dyDescent="0.2">
      <c r="A85" t="s">
        <v>196</v>
      </c>
      <c r="C85">
        <v>0</v>
      </c>
      <c r="D85">
        <v>0</v>
      </c>
      <c r="E85">
        <v>0</v>
      </c>
      <c r="F85">
        <v>84</v>
      </c>
      <c r="G85">
        <v>0</v>
      </c>
      <c r="H85">
        <v>0</v>
      </c>
      <c r="I85">
        <v>0</v>
      </c>
      <c r="J85">
        <v>0</v>
      </c>
      <c r="K85">
        <v>3</v>
      </c>
      <c r="L85">
        <v>0</v>
      </c>
      <c r="M85">
        <v>0</v>
      </c>
      <c r="N85">
        <v>0</v>
      </c>
      <c r="O85">
        <v>0</v>
      </c>
      <c r="P85">
        <v>0</v>
      </c>
      <c r="Q85">
        <v>0</v>
      </c>
      <c r="R85">
        <v>7</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39</v>
      </c>
      <c r="AP85">
        <v>0</v>
      </c>
      <c r="AQ85">
        <v>9</v>
      </c>
      <c r="AR85">
        <v>0</v>
      </c>
      <c r="AS85">
        <v>261</v>
      </c>
      <c r="AT85">
        <v>0</v>
      </c>
      <c r="AU85">
        <v>0</v>
      </c>
      <c r="AV85">
        <v>0</v>
      </c>
      <c r="AW85">
        <v>0</v>
      </c>
      <c r="AX85">
        <v>0</v>
      </c>
      <c r="AY85">
        <v>0</v>
      </c>
      <c r="AZ85">
        <v>0</v>
      </c>
      <c r="BA85">
        <v>0</v>
      </c>
      <c r="BB85">
        <v>0</v>
      </c>
      <c r="BC85">
        <v>0</v>
      </c>
      <c r="BD85">
        <v>1</v>
      </c>
      <c r="BE85">
        <v>0</v>
      </c>
      <c r="BF85">
        <v>0</v>
      </c>
      <c r="BG85">
        <v>0</v>
      </c>
      <c r="BH85">
        <v>0</v>
      </c>
      <c r="BI85">
        <v>0</v>
      </c>
      <c r="BJ85">
        <v>131</v>
      </c>
      <c r="BK85">
        <v>0</v>
      </c>
      <c r="BL85">
        <v>0</v>
      </c>
      <c r="BM85">
        <v>14</v>
      </c>
      <c r="BN85">
        <v>62</v>
      </c>
      <c r="BO85">
        <v>0</v>
      </c>
      <c r="BP85">
        <v>0</v>
      </c>
      <c r="BQ85">
        <v>0</v>
      </c>
      <c r="BR85">
        <v>0</v>
      </c>
      <c r="BS85">
        <v>0</v>
      </c>
      <c r="BT85">
        <v>0</v>
      </c>
      <c r="BU85">
        <v>0</v>
      </c>
      <c r="BV85">
        <v>0</v>
      </c>
      <c r="BW85">
        <v>0</v>
      </c>
      <c r="BX85">
        <v>0</v>
      </c>
      <c r="BY85">
        <v>0</v>
      </c>
      <c r="BZ85">
        <v>0</v>
      </c>
      <c r="CA85">
        <v>105</v>
      </c>
      <c r="CB85">
        <v>0</v>
      </c>
      <c r="CC85">
        <v>5</v>
      </c>
      <c r="CD85">
        <v>0</v>
      </c>
      <c r="CE85">
        <v>0</v>
      </c>
      <c r="CF85">
        <v>0</v>
      </c>
      <c r="CG85">
        <v>0</v>
      </c>
      <c r="CH85">
        <v>0</v>
      </c>
      <c r="CI85">
        <v>0</v>
      </c>
      <c r="CJ85">
        <v>0</v>
      </c>
      <c r="CK85">
        <v>0</v>
      </c>
      <c r="CL85">
        <v>0</v>
      </c>
      <c r="CM85">
        <v>0</v>
      </c>
      <c r="CN85">
        <v>0</v>
      </c>
      <c r="CO85">
        <v>0</v>
      </c>
      <c r="CP85">
        <v>0</v>
      </c>
      <c r="CQ85">
        <v>0</v>
      </c>
      <c r="CR85">
        <v>8</v>
      </c>
      <c r="CS85">
        <v>0</v>
      </c>
      <c r="CT85">
        <v>0</v>
      </c>
      <c r="CU85">
        <v>0</v>
      </c>
      <c r="CV85">
        <v>0</v>
      </c>
      <c r="CW85">
        <v>0</v>
      </c>
      <c r="CX85">
        <v>0</v>
      </c>
      <c r="CY85">
        <v>0</v>
      </c>
      <c r="CZ85">
        <v>0</v>
      </c>
      <c r="DA85">
        <v>0</v>
      </c>
      <c r="DB85">
        <v>0</v>
      </c>
      <c r="DC85">
        <v>107</v>
      </c>
      <c r="DD85">
        <v>0</v>
      </c>
      <c r="DE85">
        <v>0</v>
      </c>
      <c r="DF85">
        <v>0</v>
      </c>
      <c r="DG85">
        <v>0</v>
      </c>
      <c r="DH85">
        <v>0</v>
      </c>
      <c r="DI85">
        <v>0</v>
      </c>
      <c r="DJ85">
        <v>0</v>
      </c>
      <c r="DK85">
        <v>0</v>
      </c>
      <c r="DL85">
        <v>0</v>
      </c>
      <c r="DM85">
        <v>0</v>
      </c>
      <c r="DN85">
        <v>0</v>
      </c>
      <c r="DO85">
        <v>0</v>
      </c>
      <c r="DP85">
        <v>0</v>
      </c>
      <c r="DQ85">
        <v>0</v>
      </c>
      <c r="DR85">
        <v>63</v>
      </c>
      <c r="DS85">
        <v>0</v>
      </c>
      <c r="DT85">
        <v>4</v>
      </c>
      <c r="DU85">
        <v>66</v>
      </c>
      <c r="DV85">
        <v>0</v>
      </c>
      <c r="DW85">
        <v>1</v>
      </c>
      <c r="DX85">
        <v>0</v>
      </c>
      <c r="DY85">
        <v>0</v>
      </c>
      <c r="DZ85">
        <v>0</v>
      </c>
      <c r="EA85">
        <v>0</v>
      </c>
      <c r="EB85">
        <v>0</v>
      </c>
      <c r="EC85">
        <v>0</v>
      </c>
      <c r="ED85">
        <v>0</v>
      </c>
      <c r="EE85">
        <v>0</v>
      </c>
      <c r="EF85">
        <v>137</v>
      </c>
    </row>
    <row r="86" spans="1:136" x14ac:dyDescent="0.2">
      <c r="A86" t="s">
        <v>566</v>
      </c>
      <c r="C86">
        <v>0</v>
      </c>
      <c r="D86">
        <v>17</v>
      </c>
      <c r="E86">
        <v>0</v>
      </c>
      <c r="F86">
        <v>313</v>
      </c>
      <c r="G86">
        <v>0</v>
      </c>
      <c r="H86">
        <v>88</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156</v>
      </c>
      <c r="AG86">
        <v>0</v>
      </c>
      <c r="AH86">
        <v>0</v>
      </c>
      <c r="AI86">
        <v>0</v>
      </c>
      <c r="AJ86">
        <v>0</v>
      </c>
      <c r="AK86">
        <v>0</v>
      </c>
      <c r="AL86">
        <v>0</v>
      </c>
      <c r="AM86">
        <v>0</v>
      </c>
      <c r="AN86">
        <v>0</v>
      </c>
      <c r="AO86">
        <v>0</v>
      </c>
      <c r="AP86">
        <v>0</v>
      </c>
      <c r="AQ86">
        <v>371</v>
      </c>
      <c r="AR86">
        <v>0</v>
      </c>
      <c r="AS86">
        <v>11</v>
      </c>
      <c r="AT86">
        <v>4</v>
      </c>
      <c r="AU86">
        <v>0</v>
      </c>
      <c r="AV86">
        <v>0</v>
      </c>
      <c r="AW86">
        <v>52</v>
      </c>
      <c r="AX86">
        <v>0</v>
      </c>
      <c r="AY86">
        <v>0</v>
      </c>
      <c r="AZ86">
        <v>0</v>
      </c>
      <c r="BA86">
        <v>0</v>
      </c>
      <c r="BB86">
        <v>0</v>
      </c>
      <c r="BC86">
        <v>1</v>
      </c>
      <c r="BD86">
        <v>0</v>
      </c>
      <c r="BE86">
        <v>0</v>
      </c>
      <c r="BF86">
        <v>0</v>
      </c>
      <c r="BG86">
        <v>0</v>
      </c>
      <c r="BH86">
        <v>0</v>
      </c>
      <c r="BI86">
        <v>0</v>
      </c>
      <c r="BJ86">
        <v>21</v>
      </c>
      <c r="BK86">
        <v>700</v>
      </c>
      <c r="BL86">
        <v>0</v>
      </c>
      <c r="BM86">
        <v>26</v>
      </c>
      <c r="BN86">
        <v>0</v>
      </c>
      <c r="BO86">
        <v>0</v>
      </c>
      <c r="BP86">
        <v>47</v>
      </c>
      <c r="BQ86">
        <v>0</v>
      </c>
      <c r="BR86">
        <v>0</v>
      </c>
      <c r="BS86">
        <v>0</v>
      </c>
      <c r="BT86">
        <v>0</v>
      </c>
      <c r="BU86">
        <v>0</v>
      </c>
      <c r="BV86">
        <v>0</v>
      </c>
      <c r="BW86">
        <v>0</v>
      </c>
      <c r="BX86">
        <v>0</v>
      </c>
      <c r="BY86">
        <v>0</v>
      </c>
      <c r="BZ86">
        <v>0</v>
      </c>
      <c r="CA86">
        <v>226</v>
      </c>
      <c r="CB86">
        <v>0</v>
      </c>
      <c r="CC86">
        <v>50</v>
      </c>
      <c r="CD86">
        <v>0</v>
      </c>
      <c r="CE86">
        <v>0</v>
      </c>
      <c r="CF86">
        <v>0</v>
      </c>
      <c r="CG86">
        <v>0</v>
      </c>
      <c r="CH86">
        <v>0</v>
      </c>
      <c r="CI86">
        <v>433</v>
      </c>
      <c r="CJ86">
        <v>2</v>
      </c>
      <c r="CK86">
        <v>0</v>
      </c>
      <c r="CL86">
        <v>7</v>
      </c>
      <c r="CM86">
        <v>0</v>
      </c>
      <c r="CN86">
        <v>0</v>
      </c>
      <c r="CO86">
        <v>10</v>
      </c>
      <c r="CP86">
        <v>0</v>
      </c>
      <c r="CQ86">
        <v>0</v>
      </c>
      <c r="CR86">
        <v>0</v>
      </c>
      <c r="CS86">
        <v>0</v>
      </c>
      <c r="CT86">
        <v>0</v>
      </c>
      <c r="CU86">
        <v>3</v>
      </c>
      <c r="CV86">
        <v>0</v>
      </c>
      <c r="CW86">
        <v>0</v>
      </c>
      <c r="CX86">
        <v>2</v>
      </c>
      <c r="CY86">
        <v>168</v>
      </c>
      <c r="CZ86">
        <v>0</v>
      </c>
      <c r="DA86">
        <v>0</v>
      </c>
      <c r="DB86">
        <v>0</v>
      </c>
      <c r="DC86">
        <v>0</v>
      </c>
      <c r="DD86">
        <v>0</v>
      </c>
      <c r="DE86">
        <v>2</v>
      </c>
      <c r="DF86">
        <v>6</v>
      </c>
      <c r="DG86">
        <v>0</v>
      </c>
      <c r="DH86">
        <v>156</v>
      </c>
      <c r="DI86">
        <v>0</v>
      </c>
      <c r="DJ86">
        <v>0</v>
      </c>
      <c r="DK86">
        <v>0</v>
      </c>
      <c r="DL86">
        <v>0</v>
      </c>
      <c r="DM86">
        <v>0</v>
      </c>
      <c r="DN86">
        <v>0</v>
      </c>
      <c r="DO86">
        <v>417</v>
      </c>
      <c r="DP86">
        <v>0</v>
      </c>
      <c r="DQ86">
        <v>0</v>
      </c>
      <c r="DR86">
        <v>0</v>
      </c>
      <c r="DS86">
        <v>20</v>
      </c>
      <c r="DT86">
        <v>0</v>
      </c>
      <c r="DU86">
        <v>14</v>
      </c>
      <c r="DV86">
        <v>100</v>
      </c>
      <c r="DW86">
        <v>10</v>
      </c>
      <c r="DX86">
        <v>0</v>
      </c>
      <c r="DY86">
        <v>0</v>
      </c>
      <c r="DZ86">
        <v>0</v>
      </c>
      <c r="EA86">
        <v>0</v>
      </c>
      <c r="EB86">
        <v>0</v>
      </c>
      <c r="EC86">
        <v>0</v>
      </c>
      <c r="ED86">
        <v>31</v>
      </c>
      <c r="EE86">
        <v>0</v>
      </c>
      <c r="EF86">
        <v>7</v>
      </c>
    </row>
    <row r="87" spans="1:136" x14ac:dyDescent="0.2">
      <c r="A87" t="s">
        <v>567</v>
      </c>
      <c r="C87">
        <v>0</v>
      </c>
      <c r="D87">
        <v>0</v>
      </c>
      <c r="E87">
        <v>0</v>
      </c>
      <c r="F87">
        <v>118</v>
      </c>
      <c r="G87">
        <v>0</v>
      </c>
      <c r="H87">
        <v>0</v>
      </c>
      <c r="I87">
        <v>1</v>
      </c>
      <c r="J87">
        <v>0</v>
      </c>
      <c r="K87">
        <v>328</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4</v>
      </c>
      <c r="AR87">
        <v>0</v>
      </c>
      <c r="AS87">
        <v>145</v>
      </c>
      <c r="AT87">
        <v>0</v>
      </c>
      <c r="AU87">
        <v>0</v>
      </c>
      <c r="AV87">
        <v>0</v>
      </c>
      <c r="AW87">
        <v>0</v>
      </c>
      <c r="AX87">
        <v>0</v>
      </c>
      <c r="AY87">
        <v>0</v>
      </c>
      <c r="AZ87">
        <v>0</v>
      </c>
      <c r="BA87">
        <v>0</v>
      </c>
      <c r="BB87">
        <v>0</v>
      </c>
      <c r="BC87">
        <v>0</v>
      </c>
      <c r="BD87">
        <v>0</v>
      </c>
      <c r="BE87">
        <v>0</v>
      </c>
      <c r="BF87">
        <v>0</v>
      </c>
      <c r="BG87">
        <v>0</v>
      </c>
      <c r="BH87">
        <v>0</v>
      </c>
      <c r="BI87">
        <v>0</v>
      </c>
      <c r="BJ87">
        <v>27</v>
      </c>
      <c r="BK87">
        <v>0</v>
      </c>
      <c r="BL87">
        <v>0</v>
      </c>
      <c r="BM87">
        <v>3</v>
      </c>
      <c r="BN87">
        <v>0</v>
      </c>
      <c r="BO87">
        <v>0</v>
      </c>
      <c r="BP87">
        <v>0</v>
      </c>
      <c r="BQ87">
        <v>0</v>
      </c>
      <c r="BR87">
        <v>0</v>
      </c>
      <c r="BS87">
        <v>0</v>
      </c>
      <c r="BT87">
        <v>0</v>
      </c>
      <c r="BU87">
        <v>0</v>
      </c>
      <c r="BV87">
        <v>0</v>
      </c>
      <c r="BW87">
        <v>0</v>
      </c>
      <c r="BX87">
        <v>0</v>
      </c>
      <c r="BY87">
        <v>0</v>
      </c>
      <c r="BZ87">
        <v>0</v>
      </c>
      <c r="CA87">
        <v>0</v>
      </c>
      <c r="CB87">
        <v>0</v>
      </c>
      <c r="CC87">
        <v>311</v>
      </c>
      <c r="CD87">
        <v>0</v>
      </c>
      <c r="CE87">
        <v>0</v>
      </c>
      <c r="CF87">
        <v>0</v>
      </c>
      <c r="CG87">
        <v>0</v>
      </c>
      <c r="CH87">
        <v>44</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212</v>
      </c>
      <c r="DS87">
        <v>0</v>
      </c>
      <c r="DT87">
        <v>0</v>
      </c>
      <c r="DU87">
        <v>11</v>
      </c>
      <c r="DV87">
        <v>0</v>
      </c>
      <c r="DW87">
        <v>2</v>
      </c>
      <c r="DX87">
        <v>0</v>
      </c>
      <c r="DY87">
        <v>0</v>
      </c>
      <c r="DZ87">
        <v>0</v>
      </c>
      <c r="EA87">
        <v>0</v>
      </c>
      <c r="EB87">
        <v>0</v>
      </c>
      <c r="EC87">
        <v>0</v>
      </c>
      <c r="ED87">
        <v>0</v>
      </c>
      <c r="EE87">
        <v>0</v>
      </c>
      <c r="EF87">
        <v>76</v>
      </c>
    </row>
    <row r="88" spans="1:136" x14ac:dyDescent="0.2">
      <c r="A88" t="s">
        <v>473</v>
      </c>
      <c r="C88">
        <v>0</v>
      </c>
      <c r="D88">
        <v>0</v>
      </c>
      <c r="E88">
        <v>0</v>
      </c>
      <c r="F88">
        <v>0</v>
      </c>
      <c r="G88">
        <v>173</v>
      </c>
      <c r="H88">
        <v>117</v>
      </c>
      <c r="I88">
        <v>0</v>
      </c>
      <c r="J88">
        <v>0</v>
      </c>
      <c r="K88">
        <v>0</v>
      </c>
      <c r="L88">
        <v>150</v>
      </c>
      <c r="M88">
        <v>0</v>
      </c>
      <c r="N88">
        <v>45</v>
      </c>
      <c r="O88">
        <v>0</v>
      </c>
      <c r="P88">
        <v>0</v>
      </c>
      <c r="Q88">
        <v>0</v>
      </c>
      <c r="R88">
        <v>0</v>
      </c>
      <c r="S88">
        <v>0</v>
      </c>
      <c r="T88">
        <v>0</v>
      </c>
      <c r="U88">
        <v>0</v>
      </c>
      <c r="V88">
        <v>0</v>
      </c>
      <c r="W88">
        <v>0</v>
      </c>
      <c r="X88">
        <v>0</v>
      </c>
      <c r="Y88">
        <v>0</v>
      </c>
      <c r="Z88">
        <v>0</v>
      </c>
      <c r="AA88">
        <v>7</v>
      </c>
      <c r="AB88">
        <v>0</v>
      </c>
      <c r="AC88">
        <v>0</v>
      </c>
      <c r="AD88">
        <v>0</v>
      </c>
      <c r="AE88">
        <v>0</v>
      </c>
      <c r="AF88">
        <v>0</v>
      </c>
      <c r="AG88">
        <v>0</v>
      </c>
      <c r="AH88">
        <v>0</v>
      </c>
      <c r="AI88">
        <v>0</v>
      </c>
      <c r="AJ88">
        <v>0</v>
      </c>
      <c r="AK88">
        <v>0</v>
      </c>
      <c r="AL88">
        <v>0</v>
      </c>
      <c r="AM88">
        <v>0</v>
      </c>
      <c r="AN88">
        <v>0</v>
      </c>
      <c r="AO88">
        <v>0</v>
      </c>
      <c r="AP88">
        <v>0</v>
      </c>
      <c r="AQ88">
        <v>0</v>
      </c>
      <c r="AR88">
        <v>0</v>
      </c>
      <c r="AS88">
        <v>216</v>
      </c>
      <c r="AT88">
        <v>0</v>
      </c>
      <c r="AU88">
        <v>14</v>
      </c>
      <c r="AV88">
        <v>0</v>
      </c>
      <c r="AW88">
        <v>5</v>
      </c>
      <c r="AX88">
        <v>0</v>
      </c>
      <c r="AY88">
        <v>0</v>
      </c>
      <c r="AZ88">
        <v>0</v>
      </c>
      <c r="BA88">
        <v>0</v>
      </c>
      <c r="BB88">
        <v>0</v>
      </c>
      <c r="BC88">
        <v>0</v>
      </c>
      <c r="BD88">
        <v>0</v>
      </c>
      <c r="BE88">
        <v>0</v>
      </c>
      <c r="BF88">
        <v>0</v>
      </c>
      <c r="BG88">
        <v>0</v>
      </c>
      <c r="BH88">
        <v>0</v>
      </c>
      <c r="BI88">
        <v>0</v>
      </c>
      <c r="BJ88">
        <v>0</v>
      </c>
      <c r="BK88">
        <v>50</v>
      </c>
      <c r="BL88">
        <v>0</v>
      </c>
      <c r="BM88">
        <v>3</v>
      </c>
      <c r="BN88">
        <v>0</v>
      </c>
      <c r="BO88">
        <v>0</v>
      </c>
      <c r="BP88">
        <v>17</v>
      </c>
      <c r="BQ88">
        <v>0</v>
      </c>
      <c r="BR88">
        <v>0</v>
      </c>
      <c r="BS88">
        <v>0</v>
      </c>
      <c r="BT88">
        <v>0</v>
      </c>
      <c r="BU88">
        <v>0</v>
      </c>
      <c r="BV88">
        <v>0</v>
      </c>
      <c r="BW88">
        <v>0</v>
      </c>
      <c r="BX88">
        <v>0</v>
      </c>
      <c r="BY88">
        <v>0</v>
      </c>
      <c r="BZ88">
        <v>0</v>
      </c>
      <c r="CA88">
        <v>12</v>
      </c>
      <c r="CB88">
        <v>0</v>
      </c>
      <c r="CC88">
        <v>0</v>
      </c>
      <c r="CD88">
        <v>0</v>
      </c>
      <c r="CE88">
        <v>16</v>
      </c>
      <c r="CF88">
        <v>0</v>
      </c>
      <c r="CG88">
        <v>0</v>
      </c>
      <c r="CH88">
        <v>145</v>
      </c>
      <c r="CI88">
        <v>0</v>
      </c>
      <c r="CJ88">
        <v>0</v>
      </c>
      <c r="CK88">
        <v>0</v>
      </c>
      <c r="CL88">
        <v>0</v>
      </c>
      <c r="CM88">
        <v>0</v>
      </c>
      <c r="CN88">
        <v>0</v>
      </c>
      <c r="CO88">
        <v>6</v>
      </c>
      <c r="CP88">
        <v>0</v>
      </c>
      <c r="CQ88">
        <v>0</v>
      </c>
      <c r="CR88">
        <v>26</v>
      </c>
      <c r="CS88">
        <v>0</v>
      </c>
      <c r="CT88">
        <v>0</v>
      </c>
      <c r="CU88">
        <v>0</v>
      </c>
      <c r="CV88">
        <v>0</v>
      </c>
      <c r="CW88">
        <v>0</v>
      </c>
      <c r="CX88">
        <v>0</v>
      </c>
      <c r="CY88">
        <v>0</v>
      </c>
      <c r="CZ88">
        <v>2</v>
      </c>
      <c r="DA88">
        <v>0</v>
      </c>
      <c r="DB88">
        <v>0</v>
      </c>
      <c r="DC88">
        <v>0</v>
      </c>
      <c r="DD88">
        <v>0</v>
      </c>
      <c r="DE88">
        <v>0</v>
      </c>
      <c r="DF88">
        <v>0</v>
      </c>
      <c r="DG88">
        <v>0</v>
      </c>
      <c r="DH88">
        <v>34</v>
      </c>
      <c r="DI88">
        <v>0</v>
      </c>
      <c r="DJ88">
        <v>0</v>
      </c>
      <c r="DK88">
        <v>0</v>
      </c>
      <c r="DL88">
        <v>0</v>
      </c>
      <c r="DM88">
        <v>0</v>
      </c>
      <c r="DN88">
        <v>0</v>
      </c>
      <c r="DO88">
        <v>0</v>
      </c>
      <c r="DP88">
        <v>0</v>
      </c>
      <c r="DQ88">
        <v>0</v>
      </c>
      <c r="DR88">
        <v>0</v>
      </c>
      <c r="DS88">
        <v>22</v>
      </c>
      <c r="DT88">
        <v>0</v>
      </c>
      <c r="DU88">
        <v>93</v>
      </c>
      <c r="DV88">
        <v>0</v>
      </c>
      <c r="DW88">
        <v>0</v>
      </c>
      <c r="DX88">
        <v>0</v>
      </c>
      <c r="DY88">
        <v>0</v>
      </c>
      <c r="DZ88">
        <v>0</v>
      </c>
      <c r="EA88">
        <v>420</v>
      </c>
      <c r="EB88">
        <v>0</v>
      </c>
      <c r="EC88">
        <v>1</v>
      </c>
      <c r="ED88">
        <v>0</v>
      </c>
      <c r="EE88">
        <v>0</v>
      </c>
      <c r="EF88">
        <v>7</v>
      </c>
    </row>
    <row r="89" spans="1:136" x14ac:dyDescent="0.2">
      <c r="A89" t="s">
        <v>476</v>
      </c>
      <c r="C89">
        <v>0</v>
      </c>
      <c r="D89">
        <v>0</v>
      </c>
      <c r="E89">
        <v>2</v>
      </c>
      <c r="F89">
        <v>0</v>
      </c>
      <c r="G89">
        <v>2</v>
      </c>
      <c r="H89">
        <v>13</v>
      </c>
      <c r="I89">
        <v>0</v>
      </c>
      <c r="J89">
        <v>0</v>
      </c>
      <c r="K89">
        <v>4</v>
      </c>
      <c r="L89">
        <v>0</v>
      </c>
      <c r="M89">
        <v>0</v>
      </c>
      <c r="N89">
        <v>42</v>
      </c>
      <c r="O89">
        <v>0</v>
      </c>
      <c r="P89">
        <v>0</v>
      </c>
      <c r="Q89">
        <v>0</v>
      </c>
      <c r="R89">
        <v>8</v>
      </c>
      <c r="S89">
        <v>0</v>
      </c>
      <c r="T89">
        <v>0</v>
      </c>
      <c r="U89">
        <v>0</v>
      </c>
      <c r="V89">
        <v>0</v>
      </c>
      <c r="W89">
        <v>0</v>
      </c>
      <c r="X89">
        <v>0</v>
      </c>
      <c r="Y89">
        <v>2</v>
      </c>
      <c r="Z89">
        <v>0</v>
      </c>
      <c r="AA89">
        <v>0</v>
      </c>
      <c r="AB89">
        <v>0</v>
      </c>
      <c r="AC89">
        <v>0</v>
      </c>
      <c r="AD89">
        <v>0</v>
      </c>
      <c r="AE89">
        <v>0</v>
      </c>
      <c r="AF89">
        <v>0</v>
      </c>
      <c r="AG89">
        <v>0</v>
      </c>
      <c r="AH89">
        <v>0</v>
      </c>
      <c r="AI89">
        <v>0</v>
      </c>
      <c r="AJ89">
        <v>0</v>
      </c>
      <c r="AK89">
        <v>0</v>
      </c>
      <c r="AL89">
        <v>0</v>
      </c>
      <c r="AM89">
        <v>0</v>
      </c>
      <c r="AN89">
        <v>0</v>
      </c>
      <c r="AO89">
        <v>0</v>
      </c>
      <c r="AP89">
        <v>0</v>
      </c>
      <c r="AQ89">
        <v>0</v>
      </c>
      <c r="AR89">
        <v>0</v>
      </c>
      <c r="AS89">
        <v>86</v>
      </c>
      <c r="AT89">
        <v>0</v>
      </c>
      <c r="AU89">
        <v>0</v>
      </c>
      <c r="AV89">
        <v>0</v>
      </c>
      <c r="AW89">
        <v>0</v>
      </c>
      <c r="AX89">
        <v>1</v>
      </c>
      <c r="AY89">
        <v>25</v>
      </c>
      <c r="AZ89">
        <v>0</v>
      </c>
      <c r="BA89">
        <v>0</v>
      </c>
      <c r="BB89">
        <v>1</v>
      </c>
      <c r="BC89">
        <v>6</v>
      </c>
      <c r="BD89">
        <v>0</v>
      </c>
      <c r="BE89">
        <v>0</v>
      </c>
      <c r="BF89">
        <v>10</v>
      </c>
      <c r="BG89">
        <v>0</v>
      </c>
      <c r="BH89">
        <v>0</v>
      </c>
      <c r="BI89">
        <v>0</v>
      </c>
      <c r="BJ89">
        <v>0</v>
      </c>
      <c r="BK89">
        <v>109</v>
      </c>
      <c r="BL89">
        <v>0</v>
      </c>
      <c r="BM89">
        <v>173</v>
      </c>
      <c r="BN89">
        <v>0</v>
      </c>
      <c r="BO89">
        <v>0</v>
      </c>
      <c r="BP89">
        <v>0</v>
      </c>
      <c r="BQ89">
        <v>12</v>
      </c>
      <c r="BR89">
        <v>0</v>
      </c>
      <c r="BS89">
        <v>0</v>
      </c>
      <c r="BT89">
        <v>3</v>
      </c>
      <c r="BU89">
        <v>0</v>
      </c>
      <c r="BV89">
        <v>8</v>
      </c>
      <c r="BW89">
        <v>0</v>
      </c>
      <c r="BX89">
        <v>0</v>
      </c>
      <c r="BY89">
        <v>1</v>
      </c>
      <c r="BZ89">
        <v>0</v>
      </c>
      <c r="CA89">
        <v>0</v>
      </c>
      <c r="CB89">
        <v>0</v>
      </c>
      <c r="CC89">
        <v>3</v>
      </c>
      <c r="CD89">
        <v>0</v>
      </c>
      <c r="CE89">
        <v>1</v>
      </c>
      <c r="CF89">
        <v>1</v>
      </c>
      <c r="CG89">
        <v>0</v>
      </c>
      <c r="CH89">
        <v>0</v>
      </c>
      <c r="CI89">
        <v>0</v>
      </c>
      <c r="CJ89">
        <v>0</v>
      </c>
      <c r="CK89">
        <v>1</v>
      </c>
      <c r="CL89">
        <v>0</v>
      </c>
      <c r="CM89">
        <v>19</v>
      </c>
      <c r="CN89">
        <v>0</v>
      </c>
      <c r="CO89">
        <v>2</v>
      </c>
      <c r="CP89">
        <v>0</v>
      </c>
      <c r="CQ89">
        <v>0</v>
      </c>
      <c r="CR89">
        <v>6</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2</v>
      </c>
      <c r="DU89">
        <v>0</v>
      </c>
      <c r="DV89">
        <v>0</v>
      </c>
      <c r="DW89">
        <v>0</v>
      </c>
      <c r="DX89">
        <v>0</v>
      </c>
      <c r="DY89">
        <v>0</v>
      </c>
      <c r="DZ89">
        <v>0</v>
      </c>
      <c r="EA89">
        <v>108</v>
      </c>
      <c r="EB89">
        <v>0</v>
      </c>
      <c r="EC89">
        <v>6</v>
      </c>
      <c r="ED89">
        <v>0</v>
      </c>
      <c r="EE89">
        <v>0</v>
      </c>
      <c r="EF89">
        <v>0</v>
      </c>
    </row>
    <row r="90" spans="1:136" x14ac:dyDescent="0.2">
      <c r="A90" t="s">
        <v>382</v>
      </c>
      <c r="C90">
        <v>0</v>
      </c>
      <c r="D90">
        <v>0</v>
      </c>
      <c r="E90">
        <v>0</v>
      </c>
      <c r="F90">
        <v>0</v>
      </c>
      <c r="G90">
        <v>0</v>
      </c>
      <c r="H90">
        <v>0</v>
      </c>
      <c r="I90">
        <v>0</v>
      </c>
      <c r="J90">
        <v>0</v>
      </c>
      <c r="K90">
        <v>1</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2</v>
      </c>
      <c r="BC90">
        <v>0</v>
      </c>
      <c r="BD90">
        <v>0</v>
      </c>
      <c r="BE90">
        <v>0</v>
      </c>
      <c r="BF90">
        <v>0</v>
      </c>
      <c r="BG90">
        <v>0</v>
      </c>
      <c r="BH90">
        <v>0</v>
      </c>
      <c r="BI90">
        <v>0</v>
      </c>
      <c r="BJ90">
        <v>1</v>
      </c>
      <c r="BK90">
        <v>0</v>
      </c>
      <c r="BL90">
        <v>0</v>
      </c>
      <c r="BM90">
        <v>1</v>
      </c>
      <c r="BN90">
        <v>5</v>
      </c>
      <c r="BO90">
        <v>0</v>
      </c>
      <c r="BP90">
        <v>0</v>
      </c>
      <c r="BQ90">
        <v>0</v>
      </c>
      <c r="BR90">
        <v>0</v>
      </c>
      <c r="BS90">
        <v>0</v>
      </c>
      <c r="BT90">
        <v>0</v>
      </c>
      <c r="BU90">
        <v>0</v>
      </c>
      <c r="BV90">
        <v>0</v>
      </c>
      <c r="BW90">
        <v>0</v>
      </c>
      <c r="BX90">
        <v>0</v>
      </c>
      <c r="BY90">
        <v>0</v>
      </c>
      <c r="BZ90">
        <v>0</v>
      </c>
      <c r="CA90">
        <v>3</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4</v>
      </c>
    </row>
    <row r="91" spans="1:136" x14ac:dyDescent="0.2">
      <c r="A91" t="s">
        <v>389</v>
      </c>
      <c r="C91">
        <v>0</v>
      </c>
      <c r="D91">
        <v>0</v>
      </c>
      <c r="E91">
        <v>0</v>
      </c>
      <c r="F91">
        <v>1</v>
      </c>
      <c r="G91">
        <v>0</v>
      </c>
      <c r="H91">
        <v>0</v>
      </c>
      <c r="I91">
        <v>0</v>
      </c>
      <c r="J91">
        <v>0</v>
      </c>
      <c r="K91">
        <v>90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4</v>
      </c>
      <c r="BK91">
        <v>0</v>
      </c>
      <c r="BL91">
        <v>0</v>
      </c>
      <c r="BM91">
        <v>3</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1</v>
      </c>
    </row>
    <row r="92" spans="1:136" x14ac:dyDescent="0.2">
      <c r="A92" t="s">
        <v>490</v>
      </c>
      <c r="C92">
        <v>0</v>
      </c>
      <c r="D92">
        <v>0</v>
      </c>
      <c r="E92">
        <v>0</v>
      </c>
      <c r="F92">
        <v>0</v>
      </c>
      <c r="G92">
        <v>2</v>
      </c>
      <c r="H92">
        <v>17</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3</v>
      </c>
      <c r="AG92">
        <v>0</v>
      </c>
      <c r="AH92">
        <v>0</v>
      </c>
      <c r="AI92">
        <v>0</v>
      </c>
      <c r="AJ92">
        <v>0</v>
      </c>
      <c r="AK92">
        <v>0</v>
      </c>
      <c r="AL92">
        <v>0</v>
      </c>
      <c r="AM92">
        <v>0</v>
      </c>
      <c r="AN92">
        <v>0</v>
      </c>
      <c r="AO92">
        <v>0</v>
      </c>
      <c r="AP92">
        <v>0</v>
      </c>
      <c r="AQ92">
        <v>0</v>
      </c>
      <c r="AR92">
        <v>0</v>
      </c>
      <c r="AS92">
        <v>44</v>
      </c>
      <c r="AT92">
        <v>0</v>
      </c>
      <c r="AU92">
        <v>0</v>
      </c>
      <c r="AV92">
        <v>0</v>
      </c>
      <c r="AW92">
        <v>0</v>
      </c>
      <c r="AX92">
        <v>0</v>
      </c>
      <c r="AY92">
        <v>0</v>
      </c>
      <c r="AZ92">
        <v>0</v>
      </c>
      <c r="BA92">
        <v>0</v>
      </c>
      <c r="BB92">
        <v>0</v>
      </c>
      <c r="BC92">
        <v>0</v>
      </c>
      <c r="BD92">
        <v>0</v>
      </c>
      <c r="BE92">
        <v>0</v>
      </c>
      <c r="BF92">
        <v>0</v>
      </c>
      <c r="BG92">
        <v>0</v>
      </c>
      <c r="BH92">
        <v>0</v>
      </c>
      <c r="BI92">
        <v>0</v>
      </c>
      <c r="BJ92">
        <v>22</v>
      </c>
      <c r="BK92">
        <v>0</v>
      </c>
      <c r="BL92">
        <v>0</v>
      </c>
      <c r="BM92">
        <v>8</v>
      </c>
      <c r="BN92">
        <v>0</v>
      </c>
      <c r="BO92">
        <v>0</v>
      </c>
      <c r="BP92">
        <v>0</v>
      </c>
      <c r="BQ92">
        <v>0</v>
      </c>
      <c r="BR92">
        <v>0</v>
      </c>
      <c r="BS92">
        <v>1</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1</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2</v>
      </c>
      <c r="DZ92">
        <v>0</v>
      </c>
      <c r="EA92">
        <v>0</v>
      </c>
      <c r="EB92">
        <v>0</v>
      </c>
      <c r="EC92">
        <v>0</v>
      </c>
      <c r="ED92">
        <v>0</v>
      </c>
      <c r="EE92">
        <v>0</v>
      </c>
      <c r="EF92">
        <v>0</v>
      </c>
    </row>
    <row r="93" spans="1:136" x14ac:dyDescent="0.2">
      <c r="A93" t="s">
        <v>491</v>
      </c>
      <c r="C93">
        <v>0</v>
      </c>
      <c r="D93">
        <v>0</v>
      </c>
      <c r="E93">
        <v>0</v>
      </c>
      <c r="F93">
        <v>0</v>
      </c>
      <c r="G93">
        <v>2</v>
      </c>
      <c r="H93">
        <v>4</v>
      </c>
      <c r="I93">
        <v>0</v>
      </c>
      <c r="J93">
        <v>0</v>
      </c>
      <c r="K93">
        <v>0</v>
      </c>
      <c r="L93">
        <v>0</v>
      </c>
      <c r="M93">
        <v>0</v>
      </c>
      <c r="N93">
        <v>0</v>
      </c>
      <c r="O93">
        <v>0</v>
      </c>
      <c r="P93">
        <v>0</v>
      </c>
      <c r="Q93">
        <v>1</v>
      </c>
      <c r="R93">
        <v>0</v>
      </c>
      <c r="S93">
        <v>3</v>
      </c>
      <c r="T93">
        <v>1</v>
      </c>
      <c r="U93">
        <v>0</v>
      </c>
      <c r="V93">
        <v>0</v>
      </c>
      <c r="W93">
        <v>0</v>
      </c>
      <c r="X93">
        <v>0</v>
      </c>
      <c r="Y93">
        <v>6</v>
      </c>
      <c r="Z93">
        <v>26</v>
      </c>
      <c r="AA93">
        <v>0</v>
      </c>
      <c r="AB93">
        <v>0</v>
      </c>
      <c r="AC93">
        <v>0</v>
      </c>
      <c r="AD93">
        <v>0</v>
      </c>
      <c r="AE93">
        <v>0</v>
      </c>
      <c r="AF93">
        <v>0</v>
      </c>
      <c r="AG93">
        <v>0</v>
      </c>
      <c r="AH93">
        <v>0</v>
      </c>
      <c r="AI93">
        <v>0</v>
      </c>
      <c r="AJ93">
        <v>1</v>
      </c>
      <c r="AK93">
        <v>22</v>
      </c>
      <c r="AL93">
        <v>3</v>
      </c>
      <c r="AM93">
        <v>0</v>
      </c>
      <c r="AN93">
        <v>0</v>
      </c>
      <c r="AO93">
        <v>0</v>
      </c>
      <c r="AP93">
        <v>0</v>
      </c>
      <c r="AQ93">
        <v>0</v>
      </c>
      <c r="AR93">
        <v>0</v>
      </c>
      <c r="AS93">
        <v>0</v>
      </c>
      <c r="AT93">
        <v>0</v>
      </c>
      <c r="AU93">
        <v>0</v>
      </c>
      <c r="AV93">
        <v>0</v>
      </c>
      <c r="AW93">
        <v>0</v>
      </c>
      <c r="AX93">
        <v>0</v>
      </c>
      <c r="AY93">
        <v>0</v>
      </c>
      <c r="AZ93">
        <v>1</v>
      </c>
      <c r="BA93">
        <v>0</v>
      </c>
      <c r="BB93">
        <v>2</v>
      </c>
      <c r="BC93">
        <v>1</v>
      </c>
      <c r="BD93">
        <v>0</v>
      </c>
      <c r="BE93">
        <v>16</v>
      </c>
      <c r="BF93">
        <v>0</v>
      </c>
      <c r="BG93">
        <v>0</v>
      </c>
      <c r="BH93">
        <v>0</v>
      </c>
      <c r="BI93">
        <v>20</v>
      </c>
      <c r="BJ93">
        <v>0</v>
      </c>
      <c r="BK93">
        <v>0</v>
      </c>
      <c r="BL93">
        <v>0</v>
      </c>
      <c r="BM93">
        <v>16</v>
      </c>
      <c r="BN93">
        <v>0</v>
      </c>
      <c r="BO93">
        <v>0</v>
      </c>
      <c r="BP93">
        <v>0</v>
      </c>
      <c r="BQ93">
        <v>90</v>
      </c>
      <c r="BR93">
        <v>1</v>
      </c>
      <c r="BS93">
        <v>22</v>
      </c>
      <c r="BT93">
        <v>0</v>
      </c>
      <c r="BU93">
        <v>0</v>
      </c>
      <c r="BV93">
        <v>1</v>
      </c>
      <c r="BW93">
        <v>4</v>
      </c>
      <c r="BX93">
        <v>6</v>
      </c>
      <c r="BY93">
        <v>46</v>
      </c>
      <c r="BZ93">
        <v>3</v>
      </c>
      <c r="CA93">
        <v>0</v>
      </c>
      <c r="CB93">
        <v>0</v>
      </c>
      <c r="CC93">
        <v>0</v>
      </c>
      <c r="CD93">
        <v>0</v>
      </c>
      <c r="CE93">
        <v>0</v>
      </c>
      <c r="CF93">
        <v>130</v>
      </c>
      <c r="CG93">
        <v>0</v>
      </c>
      <c r="CH93">
        <v>0</v>
      </c>
      <c r="CI93">
        <v>0</v>
      </c>
      <c r="CJ93">
        <v>0</v>
      </c>
      <c r="CK93">
        <v>1</v>
      </c>
      <c r="CL93">
        <v>0</v>
      </c>
      <c r="CM93">
        <v>0</v>
      </c>
      <c r="CN93">
        <v>0</v>
      </c>
      <c r="CO93">
        <v>1</v>
      </c>
      <c r="CP93">
        <v>3</v>
      </c>
      <c r="CQ93">
        <v>0</v>
      </c>
      <c r="CR93">
        <v>0</v>
      </c>
      <c r="CS93">
        <v>0</v>
      </c>
      <c r="CT93">
        <v>12</v>
      </c>
      <c r="CU93">
        <v>0</v>
      </c>
      <c r="CV93">
        <v>0</v>
      </c>
      <c r="CW93">
        <v>0</v>
      </c>
      <c r="CX93">
        <v>0</v>
      </c>
      <c r="CY93">
        <v>0</v>
      </c>
      <c r="CZ93">
        <v>0</v>
      </c>
      <c r="DA93">
        <v>38</v>
      </c>
      <c r="DB93">
        <v>10</v>
      </c>
      <c r="DC93">
        <v>0</v>
      </c>
      <c r="DD93">
        <v>0</v>
      </c>
      <c r="DE93">
        <v>0</v>
      </c>
      <c r="DF93">
        <v>0</v>
      </c>
      <c r="DG93">
        <v>0</v>
      </c>
      <c r="DH93">
        <v>0</v>
      </c>
      <c r="DI93">
        <v>0</v>
      </c>
      <c r="DJ93">
        <v>0</v>
      </c>
      <c r="DK93">
        <v>0</v>
      </c>
      <c r="DL93">
        <v>0</v>
      </c>
      <c r="DM93">
        <v>1</v>
      </c>
      <c r="DN93">
        <v>0</v>
      </c>
      <c r="DO93">
        <v>0</v>
      </c>
      <c r="DP93">
        <v>1</v>
      </c>
      <c r="DQ93">
        <v>0</v>
      </c>
      <c r="DR93">
        <v>0</v>
      </c>
      <c r="DS93">
        <v>0</v>
      </c>
      <c r="DT93">
        <v>0</v>
      </c>
      <c r="DU93">
        <v>0</v>
      </c>
      <c r="DV93">
        <v>0</v>
      </c>
      <c r="DW93">
        <v>0</v>
      </c>
      <c r="DX93">
        <v>0</v>
      </c>
      <c r="DY93">
        <v>0</v>
      </c>
      <c r="DZ93">
        <v>0</v>
      </c>
      <c r="EA93">
        <v>0</v>
      </c>
      <c r="EB93">
        <v>0</v>
      </c>
      <c r="EC93">
        <v>0</v>
      </c>
      <c r="ED93">
        <v>0</v>
      </c>
      <c r="EE93">
        <v>0</v>
      </c>
      <c r="EF93">
        <v>0</v>
      </c>
    </row>
    <row r="94" spans="1:136" x14ac:dyDescent="0.2">
      <c r="A94" t="s">
        <v>363</v>
      </c>
      <c r="C94">
        <v>0</v>
      </c>
      <c r="D94">
        <v>0</v>
      </c>
      <c r="E94">
        <v>0</v>
      </c>
      <c r="F94">
        <v>3</v>
      </c>
      <c r="G94">
        <v>0</v>
      </c>
      <c r="H94">
        <v>0</v>
      </c>
      <c r="I94">
        <v>0</v>
      </c>
      <c r="J94">
        <v>0</v>
      </c>
      <c r="K94">
        <v>82</v>
      </c>
      <c r="L94">
        <v>0</v>
      </c>
      <c r="M94">
        <v>0</v>
      </c>
      <c r="N94">
        <v>0</v>
      </c>
      <c r="O94">
        <v>0</v>
      </c>
      <c r="P94">
        <v>0</v>
      </c>
      <c r="Q94">
        <v>0</v>
      </c>
      <c r="R94">
        <v>4</v>
      </c>
      <c r="S94">
        <v>0</v>
      </c>
      <c r="T94">
        <v>0</v>
      </c>
      <c r="U94">
        <v>0</v>
      </c>
      <c r="V94">
        <v>0</v>
      </c>
      <c r="W94">
        <v>0</v>
      </c>
      <c r="X94">
        <v>0</v>
      </c>
      <c r="Y94">
        <v>3</v>
      </c>
      <c r="Z94">
        <v>0</v>
      </c>
      <c r="AA94">
        <v>0</v>
      </c>
      <c r="AB94">
        <v>0</v>
      </c>
      <c r="AC94">
        <v>0</v>
      </c>
      <c r="AD94">
        <v>0</v>
      </c>
      <c r="AE94">
        <v>0</v>
      </c>
      <c r="AF94">
        <v>0</v>
      </c>
      <c r="AG94">
        <v>0</v>
      </c>
      <c r="AH94">
        <v>0</v>
      </c>
      <c r="AI94">
        <v>2</v>
      </c>
      <c r="AJ94">
        <v>0</v>
      </c>
      <c r="AK94">
        <v>0</v>
      </c>
      <c r="AL94">
        <v>0</v>
      </c>
      <c r="AM94">
        <v>42</v>
      </c>
      <c r="AN94">
        <v>0</v>
      </c>
      <c r="AO94">
        <v>20</v>
      </c>
      <c r="AP94">
        <v>0</v>
      </c>
      <c r="AQ94">
        <v>0</v>
      </c>
      <c r="AR94">
        <v>0</v>
      </c>
      <c r="AS94">
        <v>14</v>
      </c>
      <c r="AT94">
        <v>0</v>
      </c>
      <c r="AU94">
        <v>0</v>
      </c>
      <c r="AV94">
        <v>0</v>
      </c>
      <c r="AW94">
        <v>0</v>
      </c>
      <c r="AX94">
        <v>1</v>
      </c>
      <c r="AY94">
        <v>1</v>
      </c>
      <c r="AZ94">
        <v>0</v>
      </c>
      <c r="BA94">
        <v>3</v>
      </c>
      <c r="BB94">
        <v>6</v>
      </c>
      <c r="BC94">
        <v>0</v>
      </c>
      <c r="BD94">
        <v>2</v>
      </c>
      <c r="BE94">
        <v>0</v>
      </c>
      <c r="BF94">
        <v>0</v>
      </c>
      <c r="BG94">
        <v>0</v>
      </c>
      <c r="BH94">
        <v>0</v>
      </c>
      <c r="BI94">
        <v>0</v>
      </c>
      <c r="BJ94">
        <v>7</v>
      </c>
      <c r="BK94">
        <v>4</v>
      </c>
      <c r="BL94">
        <v>0</v>
      </c>
      <c r="BM94">
        <v>10</v>
      </c>
      <c r="BN94">
        <v>3</v>
      </c>
      <c r="BO94">
        <v>0</v>
      </c>
      <c r="BP94">
        <v>0</v>
      </c>
      <c r="BQ94">
        <v>0</v>
      </c>
      <c r="BR94">
        <v>0</v>
      </c>
      <c r="BS94">
        <v>0</v>
      </c>
      <c r="BT94">
        <v>15</v>
      </c>
      <c r="BU94">
        <v>0</v>
      </c>
      <c r="BV94">
        <v>4</v>
      </c>
      <c r="BW94">
        <v>0</v>
      </c>
      <c r="BX94">
        <v>3</v>
      </c>
      <c r="BY94">
        <v>0</v>
      </c>
      <c r="BZ94">
        <v>0</v>
      </c>
      <c r="CA94">
        <v>16</v>
      </c>
      <c r="CB94">
        <v>4</v>
      </c>
      <c r="CC94">
        <v>108</v>
      </c>
      <c r="CD94">
        <v>0</v>
      </c>
      <c r="CE94">
        <v>0</v>
      </c>
      <c r="CF94">
        <v>0</v>
      </c>
      <c r="CG94">
        <v>13</v>
      </c>
      <c r="CH94">
        <v>0</v>
      </c>
      <c r="CI94">
        <v>0</v>
      </c>
      <c r="CJ94">
        <v>0</v>
      </c>
      <c r="CK94">
        <v>0</v>
      </c>
      <c r="CL94">
        <v>0</v>
      </c>
      <c r="CM94">
        <v>1</v>
      </c>
      <c r="CN94">
        <v>0</v>
      </c>
      <c r="CO94">
        <v>0</v>
      </c>
      <c r="CP94">
        <v>0</v>
      </c>
      <c r="CQ94">
        <v>0</v>
      </c>
      <c r="CR94">
        <v>0</v>
      </c>
      <c r="CS94">
        <v>0</v>
      </c>
      <c r="CT94">
        <v>0</v>
      </c>
      <c r="CU94">
        <v>1</v>
      </c>
      <c r="CV94">
        <v>0</v>
      </c>
      <c r="CW94">
        <v>0</v>
      </c>
      <c r="CX94">
        <v>0</v>
      </c>
      <c r="CY94">
        <v>0</v>
      </c>
      <c r="CZ94">
        <v>0</v>
      </c>
      <c r="DA94">
        <v>0</v>
      </c>
      <c r="DB94">
        <v>0</v>
      </c>
      <c r="DC94">
        <v>0</v>
      </c>
      <c r="DD94">
        <v>0</v>
      </c>
      <c r="DE94">
        <v>0</v>
      </c>
      <c r="DF94">
        <v>0</v>
      </c>
      <c r="DG94">
        <v>0</v>
      </c>
      <c r="DH94">
        <v>0</v>
      </c>
      <c r="DI94">
        <v>0</v>
      </c>
      <c r="DJ94">
        <v>0</v>
      </c>
      <c r="DK94">
        <v>0</v>
      </c>
      <c r="DL94">
        <v>0</v>
      </c>
      <c r="DM94">
        <v>0</v>
      </c>
      <c r="DN94">
        <v>1</v>
      </c>
      <c r="DO94">
        <v>0</v>
      </c>
      <c r="DP94">
        <v>0</v>
      </c>
      <c r="DQ94">
        <v>0</v>
      </c>
      <c r="DR94">
        <v>0</v>
      </c>
      <c r="DS94">
        <v>0</v>
      </c>
      <c r="DT94">
        <v>11</v>
      </c>
      <c r="DU94">
        <v>1</v>
      </c>
      <c r="DV94">
        <v>0</v>
      </c>
      <c r="DW94">
        <v>0</v>
      </c>
      <c r="DX94">
        <v>0</v>
      </c>
      <c r="DY94">
        <v>0</v>
      </c>
      <c r="DZ94">
        <v>0</v>
      </c>
      <c r="EA94">
        <v>7</v>
      </c>
      <c r="EB94">
        <v>0</v>
      </c>
      <c r="EC94">
        <v>1</v>
      </c>
      <c r="ED94">
        <v>0</v>
      </c>
      <c r="EE94">
        <v>0</v>
      </c>
      <c r="EF94">
        <v>1</v>
      </c>
    </row>
    <row r="95" spans="1:136" x14ac:dyDescent="0.2">
      <c r="A95" t="s">
        <v>368</v>
      </c>
      <c r="C95">
        <v>1</v>
      </c>
      <c r="D95">
        <v>0</v>
      </c>
      <c r="E95">
        <v>0</v>
      </c>
      <c r="F95">
        <v>2</v>
      </c>
      <c r="G95">
        <v>0</v>
      </c>
      <c r="H95">
        <v>0</v>
      </c>
      <c r="I95">
        <v>0</v>
      </c>
      <c r="J95">
        <v>0</v>
      </c>
      <c r="K95">
        <v>142</v>
      </c>
      <c r="L95">
        <v>0</v>
      </c>
      <c r="M95">
        <v>0</v>
      </c>
      <c r="N95">
        <v>0</v>
      </c>
      <c r="O95">
        <v>0</v>
      </c>
      <c r="P95">
        <v>0</v>
      </c>
      <c r="Q95">
        <v>0</v>
      </c>
      <c r="R95">
        <v>0</v>
      </c>
      <c r="S95">
        <v>0</v>
      </c>
      <c r="T95">
        <v>0</v>
      </c>
      <c r="U95">
        <v>0</v>
      </c>
      <c r="V95">
        <v>0</v>
      </c>
      <c r="W95">
        <v>0</v>
      </c>
      <c r="X95">
        <v>1</v>
      </c>
      <c r="Y95">
        <v>0</v>
      </c>
      <c r="Z95">
        <v>0</v>
      </c>
      <c r="AA95">
        <v>0</v>
      </c>
      <c r="AB95">
        <v>0</v>
      </c>
      <c r="AC95">
        <v>1</v>
      </c>
      <c r="AD95">
        <v>0</v>
      </c>
      <c r="AE95">
        <v>0</v>
      </c>
      <c r="AF95">
        <v>0</v>
      </c>
      <c r="AG95">
        <v>0</v>
      </c>
      <c r="AH95">
        <v>0</v>
      </c>
      <c r="AI95">
        <v>0</v>
      </c>
      <c r="AJ95">
        <v>0</v>
      </c>
      <c r="AK95">
        <v>0</v>
      </c>
      <c r="AL95">
        <v>0</v>
      </c>
      <c r="AM95">
        <v>0</v>
      </c>
      <c r="AN95">
        <v>0</v>
      </c>
      <c r="AO95">
        <v>2</v>
      </c>
      <c r="AP95">
        <v>0</v>
      </c>
      <c r="AQ95">
        <v>0</v>
      </c>
      <c r="AR95">
        <v>0</v>
      </c>
      <c r="AS95">
        <v>0</v>
      </c>
      <c r="AT95">
        <v>0</v>
      </c>
      <c r="AU95">
        <v>0</v>
      </c>
      <c r="AV95">
        <v>0</v>
      </c>
      <c r="AW95">
        <v>0</v>
      </c>
      <c r="AX95">
        <v>0</v>
      </c>
      <c r="AY95">
        <v>0</v>
      </c>
      <c r="AZ95">
        <v>0</v>
      </c>
      <c r="BA95">
        <v>0</v>
      </c>
      <c r="BB95">
        <v>3</v>
      </c>
      <c r="BC95">
        <v>0</v>
      </c>
      <c r="BD95">
        <v>1</v>
      </c>
      <c r="BE95">
        <v>1</v>
      </c>
      <c r="BF95">
        <v>0</v>
      </c>
      <c r="BG95">
        <v>0</v>
      </c>
      <c r="BH95">
        <v>0</v>
      </c>
      <c r="BI95">
        <v>0</v>
      </c>
      <c r="BJ95">
        <v>0</v>
      </c>
      <c r="BK95">
        <v>0</v>
      </c>
      <c r="BL95">
        <v>0</v>
      </c>
      <c r="BM95">
        <v>1</v>
      </c>
      <c r="BN95">
        <v>0</v>
      </c>
      <c r="BO95">
        <v>0</v>
      </c>
      <c r="BP95">
        <v>0</v>
      </c>
      <c r="BQ95">
        <v>1</v>
      </c>
      <c r="BR95">
        <v>0</v>
      </c>
      <c r="BS95">
        <v>0</v>
      </c>
      <c r="BT95">
        <v>1</v>
      </c>
      <c r="BU95">
        <v>0</v>
      </c>
      <c r="BV95">
        <v>0</v>
      </c>
      <c r="BW95">
        <v>0</v>
      </c>
      <c r="BX95">
        <v>1</v>
      </c>
      <c r="BY95">
        <v>0</v>
      </c>
      <c r="BZ95">
        <v>0</v>
      </c>
      <c r="CA95">
        <v>0</v>
      </c>
      <c r="CB95">
        <v>0</v>
      </c>
      <c r="CC95">
        <v>84</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1</v>
      </c>
      <c r="DO95">
        <v>0</v>
      </c>
      <c r="DP95">
        <v>0</v>
      </c>
      <c r="DQ95">
        <v>0</v>
      </c>
      <c r="DR95">
        <v>0</v>
      </c>
      <c r="DS95">
        <v>0</v>
      </c>
      <c r="DT95">
        <v>5</v>
      </c>
      <c r="DU95">
        <v>1</v>
      </c>
      <c r="DV95">
        <v>0</v>
      </c>
      <c r="DW95">
        <v>0</v>
      </c>
      <c r="DX95">
        <v>0</v>
      </c>
      <c r="DY95">
        <v>0</v>
      </c>
      <c r="DZ95">
        <v>0</v>
      </c>
      <c r="EA95">
        <v>0</v>
      </c>
      <c r="EB95">
        <v>0</v>
      </c>
      <c r="EC95">
        <v>0</v>
      </c>
      <c r="ED95">
        <v>0</v>
      </c>
      <c r="EE95">
        <v>0</v>
      </c>
      <c r="EF95">
        <v>5</v>
      </c>
    </row>
    <row r="96" spans="1:136" x14ac:dyDescent="0.2">
      <c r="A96" t="s">
        <v>287</v>
      </c>
      <c r="C96">
        <v>0</v>
      </c>
      <c r="D96">
        <v>0</v>
      </c>
      <c r="E96">
        <v>0</v>
      </c>
      <c r="F96">
        <v>588</v>
      </c>
      <c r="G96">
        <v>0</v>
      </c>
      <c r="H96">
        <v>9</v>
      </c>
      <c r="I96">
        <v>0</v>
      </c>
      <c r="J96">
        <v>34</v>
      </c>
      <c r="K96">
        <v>1</v>
      </c>
      <c r="L96">
        <v>17</v>
      </c>
      <c r="M96">
        <v>16</v>
      </c>
      <c r="N96">
        <v>0</v>
      </c>
      <c r="O96">
        <v>0</v>
      </c>
      <c r="P96">
        <v>0</v>
      </c>
      <c r="Q96">
        <v>0</v>
      </c>
      <c r="R96">
        <v>0</v>
      </c>
      <c r="S96">
        <v>0</v>
      </c>
      <c r="T96">
        <v>0</v>
      </c>
      <c r="U96">
        <v>2</v>
      </c>
      <c r="V96">
        <v>10</v>
      </c>
      <c r="W96">
        <v>3</v>
      </c>
      <c r="X96">
        <v>0</v>
      </c>
      <c r="Y96">
        <v>0</v>
      </c>
      <c r="Z96">
        <v>0</v>
      </c>
      <c r="AA96">
        <v>0</v>
      </c>
      <c r="AB96">
        <v>0</v>
      </c>
      <c r="AC96">
        <v>0</v>
      </c>
      <c r="AD96">
        <v>0</v>
      </c>
      <c r="AE96">
        <v>0</v>
      </c>
      <c r="AF96">
        <v>693</v>
      </c>
      <c r="AG96">
        <v>0</v>
      </c>
      <c r="AH96">
        <v>0</v>
      </c>
      <c r="AI96">
        <v>0</v>
      </c>
      <c r="AJ96">
        <v>0</v>
      </c>
      <c r="AK96">
        <v>0</v>
      </c>
      <c r="AL96">
        <v>0</v>
      </c>
      <c r="AM96">
        <v>0</v>
      </c>
      <c r="AN96">
        <v>28</v>
      </c>
      <c r="AO96">
        <v>0</v>
      </c>
      <c r="AP96">
        <v>0</v>
      </c>
      <c r="AQ96">
        <v>0</v>
      </c>
      <c r="AR96">
        <v>0</v>
      </c>
      <c r="AS96">
        <v>5</v>
      </c>
      <c r="AT96">
        <v>1</v>
      </c>
      <c r="AU96">
        <v>0</v>
      </c>
      <c r="AV96">
        <v>0</v>
      </c>
      <c r="AW96">
        <v>0</v>
      </c>
      <c r="AX96">
        <v>0</v>
      </c>
      <c r="AY96">
        <v>0</v>
      </c>
      <c r="AZ96">
        <v>0</v>
      </c>
      <c r="BA96">
        <v>0</v>
      </c>
      <c r="BB96">
        <v>0</v>
      </c>
      <c r="BC96">
        <v>0</v>
      </c>
      <c r="BD96">
        <v>0</v>
      </c>
      <c r="BE96">
        <v>0</v>
      </c>
      <c r="BF96">
        <v>0</v>
      </c>
      <c r="BG96">
        <v>0</v>
      </c>
      <c r="BH96">
        <v>0</v>
      </c>
      <c r="BI96">
        <v>0</v>
      </c>
      <c r="BJ96">
        <v>0</v>
      </c>
      <c r="BK96">
        <v>1</v>
      </c>
      <c r="BL96">
        <v>62</v>
      </c>
      <c r="BM96">
        <v>9</v>
      </c>
      <c r="BN96">
        <v>0</v>
      </c>
      <c r="BO96">
        <v>0</v>
      </c>
      <c r="BP96">
        <v>0</v>
      </c>
      <c r="BQ96">
        <v>0</v>
      </c>
      <c r="BR96">
        <v>0</v>
      </c>
      <c r="BS96">
        <v>0</v>
      </c>
      <c r="BT96">
        <v>0</v>
      </c>
      <c r="BU96">
        <v>0</v>
      </c>
      <c r="BV96">
        <v>0</v>
      </c>
      <c r="BW96">
        <v>0</v>
      </c>
      <c r="BX96">
        <v>0</v>
      </c>
      <c r="BY96">
        <v>0</v>
      </c>
      <c r="BZ96">
        <v>0</v>
      </c>
      <c r="CA96">
        <v>128</v>
      </c>
      <c r="CB96">
        <v>7</v>
      </c>
      <c r="CC96">
        <v>10</v>
      </c>
      <c r="CD96">
        <v>0</v>
      </c>
      <c r="CE96">
        <v>0</v>
      </c>
      <c r="CF96">
        <v>0</v>
      </c>
      <c r="CG96">
        <v>0</v>
      </c>
      <c r="CH96">
        <v>0</v>
      </c>
      <c r="CI96">
        <v>193</v>
      </c>
      <c r="CJ96">
        <v>37</v>
      </c>
      <c r="CK96">
        <v>0</v>
      </c>
      <c r="CL96">
        <v>0</v>
      </c>
      <c r="CM96">
        <v>0</v>
      </c>
      <c r="CN96">
        <v>0</v>
      </c>
      <c r="CO96">
        <v>0</v>
      </c>
      <c r="CP96">
        <v>0</v>
      </c>
      <c r="CQ96">
        <v>0</v>
      </c>
      <c r="CR96">
        <v>0</v>
      </c>
      <c r="CS96">
        <v>0</v>
      </c>
      <c r="CT96">
        <v>0</v>
      </c>
      <c r="CU96">
        <v>0</v>
      </c>
      <c r="CV96">
        <v>0</v>
      </c>
      <c r="CW96">
        <v>0</v>
      </c>
      <c r="CX96">
        <v>0</v>
      </c>
      <c r="CY96">
        <v>13</v>
      </c>
      <c r="CZ96">
        <v>0</v>
      </c>
      <c r="DA96">
        <v>0</v>
      </c>
      <c r="DB96">
        <v>0</v>
      </c>
      <c r="DC96">
        <v>0</v>
      </c>
      <c r="DD96">
        <v>0</v>
      </c>
      <c r="DE96">
        <v>0</v>
      </c>
      <c r="DF96">
        <v>0</v>
      </c>
      <c r="DG96">
        <v>0</v>
      </c>
      <c r="DH96">
        <v>0</v>
      </c>
      <c r="DI96">
        <v>0</v>
      </c>
      <c r="DJ96">
        <v>0</v>
      </c>
      <c r="DK96">
        <v>0</v>
      </c>
      <c r="DL96">
        <v>0</v>
      </c>
      <c r="DM96">
        <v>0</v>
      </c>
      <c r="DN96">
        <v>0</v>
      </c>
      <c r="DO96">
        <v>6</v>
      </c>
      <c r="DP96">
        <v>0</v>
      </c>
      <c r="DQ96">
        <v>0</v>
      </c>
      <c r="DR96">
        <v>0</v>
      </c>
      <c r="DS96">
        <v>3</v>
      </c>
      <c r="DT96">
        <v>0</v>
      </c>
      <c r="DU96">
        <v>30</v>
      </c>
      <c r="DV96">
        <v>0</v>
      </c>
      <c r="DW96">
        <v>11</v>
      </c>
      <c r="DX96">
        <v>0</v>
      </c>
      <c r="DY96">
        <v>0</v>
      </c>
      <c r="DZ96">
        <v>0</v>
      </c>
      <c r="EA96">
        <v>0</v>
      </c>
      <c r="EB96">
        <v>0</v>
      </c>
      <c r="EC96">
        <v>32</v>
      </c>
      <c r="ED96">
        <v>12</v>
      </c>
      <c r="EE96">
        <v>0</v>
      </c>
      <c r="EF96">
        <v>19</v>
      </c>
    </row>
    <row r="97" spans="1:136" x14ac:dyDescent="0.2">
      <c r="A97" t="s">
        <v>283</v>
      </c>
      <c r="C97">
        <v>0</v>
      </c>
      <c r="D97">
        <v>0</v>
      </c>
      <c r="E97">
        <v>0</v>
      </c>
      <c r="F97">
        <v>0</v>
      </c>
      <c r="G97">
        <v>0</v>
      </c>
      <c r="H97">
        <v>0</v>
      </c>
      <c r="I97">
        <v>0</v>
      </c>
      <c r="J97">
        <v>0</v>
      </c>
      <c r="K97">
        <v>164</v>
      </c>
      <c r="L97">
        <v>0</v>
      </c>
      <c r="M97">
        <v>0</v>
      </c>
      <c r="N97">
        <v>0</v>
      </c>
      <c r="O97">
        <v>0</v>
      </c>
      <c r="P97">
        <v>0</v>
      </c>
      <c r="Q97">
        <v>0</v>
      </c>
      <c r="R97">
        <v>0</v>
      </c>
      <c r="S97">
        <v>0</v>
      </c>
      <c r="T97">
        <v>0</v>
      </c>
      <c r="U97">
        <v>0</v>
      </c>
      <c r="V97">
        <v>0</v>
      </c>
      <c r="W97">
        <v>0</v>
      </c>
      <c r="X97">
        <v>0</v>
      </c>
      <c r="Y97">
        <v>0</v>
      </c>
      <c r="Z97">
        <v>0</v>
      </c>
      <c r="AA97">
        <v>0</v>
      </c>
      <c r="AB97">
        <v>0</v>
      </c>
      <c r="AC97">
        <v>0</v>
      </c>
      <c r="AD97">
        <v>0</v>
      </c>
      <c r="AE97">
        <v>1</v>
      </c>
      <c r="AF97">
        <v>0</v>
      </c>
      <c r="AG97">
        <v>0</v>
      </c>
      <c r="AH97">
        <v>0</v>
      </c>
      <c r="AI97">
        <v>0</v>
      </c>
      <c r="AJ97">
        <v>0</v>
      </c>
      <c r="AK97">
        <v>0</v>
      </c>
      <c r="AL97">
        <v>0</v>
      </c>
      <c r="AM97">
        <v>1</v>
      </c>
      <c r="AN97">
        <v>0</v>
      </c>
      <c r="AO97">
        <v>0</v>
      </c>
      <c r="AP97">
        <v>0</v>
      </c>
      <c r="AQ97">
        <v>0</v>
      </c>
      <c r="AR97">
        <v>0</v>
      </c>
      <c r="AS97">
        <v>1</v>
      </c>
      <c r="AT97">
        <v>0</v>
      </c>
      <c r="AU97">
        <v>0</v>
      </c>
      <c r="AV97">
        <v>0</v>
      </c>
      <c r="AW97">
        <v>0</v>
      </c>
      <c r="AX97">
        <v>0</v>
      </c>
      <c r="AY97">
        <v>1</v>
      </c>
      <c r="AZ97">
        <v>0</v>
      </c>
      <c r="BA97">
        <v>5</v>
      </c>
      <c r="BB97">
        <v>0</v>
      </c>
      <c r="BC97">
        <v>1</v>
      </c>
      <c r="BD97">
        <v>1</v>
      </c>
      <c r="BE97">
        <v>0</v>
      </c>
      <c r="BF97">
        <v>0</v>
      </c>
      <c r="BG97">
        <v>0</v>
      </c>
      <c r="BH97">
        <v>0</v>
      </c>
      <c r="BI97">
        <v>0</v>
      </c>
      <c r="BJ97">
        <v>0</v>
      </c>
      <c r="BK97">
        <v>3</v>
      </c>
      <c r="BL97">
        <v>0</v>
      </c>
      <c r="BM97">
        <v>10</v>
      </c>
      <c r="BN97">
        <v>0</v>
      </c>
      <c r="BO97">
        <v>0</v>
      </c>
      <c r="BP97">
        <v>0</v>
      </c>
      <c r="BQ97">
        <v>0</v>
      </c>
      <c r="BR97">
        <v>0</v>
      </c>
      <c r="BS97">
        <v>0</v>
      </c>
      <c r="BT97">
        <v>0</v>
      </c>
      <c r="BU97">
        <v>0</v>
      </c>
      <c r="BV97">
        <v>0</v>
      </c>
      <c r="BW97">
        <v>0</v>
      </c>
      <c r="BX97">
        <v>0</v>
      </c>
      <c r="BY97">
        <v>0</v>
      </c>
      <c r="BZ97">
        <v>0</v>
      </c>
      <c r="CA97">
        <v>1</v>
      </c>
      <c r="CB97">
        <v>0</v>
      </c>
      <c r="CC97">
        <v>3</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c r="DS97">
        <v>0</v>
      </c>
      <c r="DT97">
        <v>20</v>
      </c>
      <c r="DU97">
        <v>0</v>
      </c>
      <c r="DV97">
        <v>0</v>
      </c>
      <c r="DW97">
        <v>0</v>
      </c>
      <c r="DX97">
        <v>0</v>
      </c>
      <c r="DY97">
        <v>0</v>
      </c>
      <c r="DZ97">
        <v>0</v>
      </c>
      <c r="EA97">
        <v>0</v>
      </c>
      <c r="EB97">
        <v>0</v>
      </c>
      <c r="EC97">
        <v>0</v>
      </c>
      <c r="ED97">
        <v>0</v>
      </c>
      <c r="EE97">
        <v>0</v>
      </c>
      <c r="EF97">
        <v>0</v>
      </c>
    </row>
    <row r="98" spans="1:136" x14ac:dyDescent="0.2">
      <c r="A98" t="s">
        <v>320</v>
      </c>
      <c r="C98">
        <v>0</v>
      </c>
      <c r="D98">
        <v>0</v>
      </c>
      <c r="E98">
        <v>0</v>
      </c>
      <c r="F98">
        <v>94</v>
      </c>
      <c r="G98">
        <v>0</v>
      </c>
      <c r="H98">
        <v>6</v>
      </c>
      <c r="I98">
        <v>1</v>
      </c>
      <c r="J98">
        <v>0</v>
      </c>
      <c r="K98">
        <v>6</v>
      </c>
      <c r="L98">
        <v>0</v>
      </c>
      <c r="M98">
        <v>0</v>
      </c>
      <c r="N98">
        <v>0</v>
      </c>
      <c r="O98">
        <v>0</v>
      </c>
      <c r="P98">
        <v>0</v>
      </c>
      <c r="Q98">
        <v>0</v>
      </c>
      <c r="R98">
        <v>3</v>
      </c>
      <c r="S98">
        <v>0</v>
      </c>
      <c r="T98">
        <v>0</v>
      </c>
      <c r="U98">
        <v>0</v>
      </c>
      <c r="V98">
        <v>22</v>
      </c>
      <c r="W98">
        <v>0</v>
      </c>
      <c r="X98">
        <v>0</v>
      </c>
      <c r="Y98">
        <v>0</v>
      </c>
      <c r="Z98">
        <v>0</v>
      </c>
      <c r="AA98">
        <v>0</v>
      </c>
      <c r="AB98">
        <v>0</v>
      </c>
      <c r="AC98">
        <v>0</v>
      </c>
      <c r="AD98">
        <v>0</v>
      </c>
      <c r="AE98">
        <v>0</v>
      </c>
      <c r="AF98">
        <v>0</v>
      </c>
      <c r="AG98">
        <v>0</v>
      </c>
      <c r="AH98">
        <v>0</v>
      </c>
      <c r="AI98">
        <v>0</v>
      </c>
      <c r="AJ98">
        <v>0</v>
      </c>
      <c r="AK98">
        <v>0</v>
      </c>
      <c r="AL98">
        <v>0</v>
      </c>
      <c r="AM98">
        <v>0</v>
      </c>
      <c r="AN98">
        <v>0</v>
      </c>
      <c r="AO98">
        <v>365</v>
      </c>
      <c r="AP98">
        <v>0</v>
      </c>
      <c r="AQ98">
        <v>61</v>
      </c>
      <c r="AR98">
        <v>0</v>
      </c>
      <c r="AS98">
        <v>142</v>
      </c>
      <c r="AT98">
        <v>0</v>
      </c>
      <c r="AU98">
        <v>0</v>
      </c>
      <c r="AV98">
        <v>7</v>
      </c>
      <c r="AW98">
        <v>8</v>
      </c>
      <c r="AX98">
        <v>0</v>
      </c>
      <c r="AY98">
        <v>0</v>
      </c>
      <c r="AZ98">
        <v>0</v>
      </c>
      <c r="BA98">
        <v>0</v>
      </c>
      <c r="BB98">
        <v>0</v>
      </c>
      <c r="BC98">
        <v>0</v>
      </c>
      <c r="BD98">
        <v>0</v>
      </c>
      <c r="BE98">
        <v>0</v>
      </c>
      <c r="BF98">
        <v>0</v>
      </c>
      <c r="BG98">
        <v>0</v>
      </c>
      <c r="BH98">
        <v>0</v>
      </c>
      <c r="BI98">
        <v>0</v>
      </c>
      <c r="BJ98">
        <v>81</v>
      </c>
      <c r="BK98">
        <v>382</v>
      </c>
      <c r="BL98">
        <v>0</v>
      </c>
      <c r="BM98">
        <v>47</v>
      </c>
      <c r="BN98">
        <v>30</v>
      </c>
      <c r="BO98">
        <v>0</v>
      </c>
      <c r="BP98">
        <v>0</v>
      </c>
      <c r="BQ98">
        <v>0</v>
      </c>
      <c r="BR98">
        <v>0</v>
      </c>
      <c r="BS98">
        <v>0</v>
      </c>
      <c r="BT98">
        <v>0</v>
      </c>
      <c r="BU98">
        <v>0</v>
      </c>
      <c r="BV98">
        <v>4</v>
      </c>
      <c r="BW98">
        <v>0</v>
      </c>
      <c r="BX98">
        <v>0</v>
      </c>
      <c r="BY98">
        <v>0</v>
      </c>
      <c r="BZ98">
        <v>0</v>
      </c>
      <c r="CA98">
        <v>36</v>
      </c>
      <c r="CB98">
        <v>0</v>
      </c>
      <c r="CC98">
        <v>25</v>
      </c>
      <c r="CD98">
        <v>0</v>
      </c>
      <c r="CE98">
        <v>0</v>
      </c>
      <c r="CF98">
        <v>0</v>
      </c>
      <c r="CG98">
        <v>0</v>
      </c>
      <c r="CH98">
        <v>0</v>
      </c>
      <c r="CI98">
        <v>0</v>
      </c>
      <c r="CJ98">
        <v>0</v>
      </c>
      <c r="CK98">
        <v>0</v>
      </c>
      <c r="CL98">
        <v>0</v>
      </c>
      <c r="CM98">
        <v>0</v>
      </c>
      <c r="CN98">
        <v>0</v>
      </c>
      <c r="CO98">
        <v>1</v>
      </c>
      <c r="CP98">
        <v>0</v>
      </c>
      <c r="CQ98">
        <v>0</v>
      </c>
      <c r="CR98">
        <v>6</v>
      </c>
      <c r="CS98">
        <v>0</v>
      </c>
      <c r="CT98">
        <v>0</v>
      </c>
      <c r="CU98">
        <v>24</v>
      </c>
      <c r="CV98">
        <v>0</v>
      </c>
      <c r="CW98">
        <v>0</v>
      </c>
      <c r="CX98">
        <v>0</v>
      </c>
      <c r="CY98">
        <v>16</v>
      </c>
      <c r="CZ98">
        <v>0</v>
      </c>
      <c r="DA98">
        <v>0</v>
      </c>
      <c r="DB98">
        <v>0</v>
      </c>
      <c r="DC98">
        <v>0</v>
      </c>
      <c r="DD98">
        <v>0</v>
      </c>
      <c r="DE98">
        <v>0</v>
      </c>
      <c r="DF98">
        <v>0</v>
      </c>
      <c r="DG98">
        <v>0</v>
      </c>
      <c r="DH98">
        <v>18</v>
      </c>
      <c r="DI98">
        <v>0</v>
      </c>
      <c r="DJ98">
        <v>0</v>
      </c>
      <c r="DK98">
        <v>0</v>
      </c>
      <c r="DL98">
        <v>0</v>
      </c>
      <c r="DM98">
        <v>0</v>
      </c>
      <c r="DN98">
        <v>0</v>
      </c>
      <c r="DO98">
        <v>8</v>
      </c>
      <c r="DP98">
        <v>0</v>
      </c>
      <c r="DQ98">
        <v>0</v>
      </c>
      <c r="DR98">
        <v>51</v>
      </c>
      <c r="DS98">
        <v>0</v>
      </c>
      <c r="DT98">
        <v>36</v>
      </c>
      <c r="DU98">
        <v>1</v>
      </c>
      <c r="DV98">
        <v>8</v>
      </c>
      <c r="DW98">
        <v>22</v>
      </c>
      <c r="DX98">
        <v>2</v>
      </c>
      <c r="DY98">
        <v>0</v>
      </c>
      <c r="DZ98">
        <v>9</v>
      </c>
      <c r="EA98">
        <v>0</v>
      </c>
      <c r="EB98">
        <v>0</v>
      </c>
      <c r="EC98">
        <v>0</v>
      </c>
      <c r="ED98">
        <v>0</v>
      </c>
      <c r="EE98">
        <v>2</v>
      </c>
      <c r="EF98">
        <v>41</v>
      </c>
    </row>
    <row r="99" spans="1:136" x14ac:dyDescent="0.2">
      <c r="A99" t="s">
        <v>326</v>
      </c>
      <c r="C99">
        <v>0</v>
      </c>
      <c r="D99">
        <v>0</v>
      </c>
      <c r="E99">
        <v>7</v>
      </c>
      <c r="F99">
        <v>275</v>
      </c>
      <c r="G99">
        <v>0</v>
      </c>
      <c r="H99">
        <v>100</v>
      </c>
      <c r="I99">
        <v>0</v>
      </c>
      <c r="J99">
        <v>0</v>
      </c>
      <c r="K99">
        <v>510</v>
      </c>
      <c r="L99">
        <v>0</v>
      </c>
      <c r="M99">
        <v>0</v>
      </c>
      <c r="N99">
        <v>1</v>
      </c>
      <c r="O99">
        <v>7</v>
      </c>
      <c r="P99">
        <v>17</v>
      </c>
      <c r="Q99">
        <v>0</v>
      </c>
      <c r="R99">
        <v>71</v>
      </c>
      <c r="S99">
        <v>0</v>
      </c>
      <c r="T99">
        <v>0</v>
      </c>
      <c r="U99">
        <v>0</v>
      </c>
      <c r="V99">
        <v>68</v>
      </c>
      <c r="W99">
        <v>0</v>
      </c>
      <c r="X99">
        <v>0</v>
      </c>
      <c r="Y99">
        <v>0</v>
      </c>
      <c r="Z99">
        <v>0</v>
      </c>
      <c r="AA99">
        <v>0</v>
      </c>
      <c r="AB99">
        <v>20</v>
      </c>
      <c r="AC99">
        <v>0</v>
      </c>
      <c r="AD99">
        <v>0</v>
      </c>
      <c r="AE99">
        <v>0</v>
      </c>
      <c r="AF99">
        <v>0</v>
      </c>
      <c r="AG99">
        <v>0</v>
      </c>
      <c r="AH99">
        <v>143</v>
      </c>
      <c r="AI99">
        <v>0</v>
      </c>
      <c r="AJ99">
        <v>0</v>
      </c>
      <c r="AK99">
        <v>0</v>
      </c>
      <c r="AL99">
        <v>0</v>
      </c>
      <c r="AM99">
        <v>0</v>
      </c>
      <c r="AN99">
        <v>0</v>
      </c>
      <c r="AO99">
        <v>58</v>
      </c>
      <c r="AP99">
        <v>0</v>
      </c>
      <c r="AQ99">
        <v>1</v>
      </c>
      <c r="AR99">
        <v>48</v>
      </c>
      <c r="AS99">
        <v>302</v>
      </c>
      <c r="AT99">
        <v>0</v>
      </c>
      <c r="AU99">
        <v>0</v>
      </c>
      <c r="AV99">
        <v>93</v>
      </c>
      <c r="AW99">
        <v>381</v>
      </c>
      <c r="AX99">
        <v>0</v>
      </c>
      <c r="AY99">
        <v>0</v>
      </c>
      <c r="AZ99">
        <v>0</v>
      </c>
      <c r="BA99">
        <v>0</v>
      </c>
      <c r="BB99">
        <v>0</v>
      </c>
      <c r="BC99">
        <v>0</v>
      </c>
      <c r="BD99">
        <v>0</v>
      </c>
      <c r="BE99">
        <v>0</v>
      </c>
      <c r="BF99">
        <v>0</v>
      </c>
      <c r="BG99">
        <v>0</v>
      </c>
      <c r="BH99">
        <v>0</v>
      </c>
      <c r="BI99">
        <v>0</v>
      </c>
      <c r="BJ99">
        <v>692</v>
      </c>
      <c r="BK99">
        <v>806</v>
      </c>
      <c r="BL99">
        <v>0</v>
      </c>
      <c r="BM99">
        <v>84</v>
      </c>
      <c r="BN99">
        <v>23</v>
      </c>
      <c r="BO99">
        <v>0</v>
      </c>
      <c r="BP99">
        <v>0</v>
      </c>
      <c r="BQ99">
        <v>0</v>
      </c>
      <c r="BR99">
        <v>0</v>
      </c>
      <c r="BS99">
        <v>0</v>
      </c>
      <c r="BT99">
        <v>0</v>
      </c>
      <c r="BU99">
        <v>0</v>
      </c>
      <c r="BV99">
        <v>92</v>
      </c>
      <c r="BW99">
        <v>0</v>
      </c>
      <c r="BX99">
        <v>44</v>
      </c>
      <c r="BY99">
        <v>0</v>
      </c>
      <c r="BZ99">
        <v>0</v>
      </c>
      <c r="CA99">
        <v>27</v>
      </c>
      <c r="CB99">
        <v>0</v>
      </c>
      <c r="CC99">
        <v>694</v>
      </c>
      <c r="CD99">
        <v>1</v>
      </c>
      <c r="CE99">
        <v>0</v>
      </c>
      <c r="CF99">
        <v>0</v>
      </c>
      <c r="CG99">
        <v>0</v>
      </c>
      <c r="CH99">
        <v>30</v>
      </c>
      <c r="CI99">
        <v>0</v>
      </c>
      <c r="CJ99">
        <v>0</v>
      </c>
      <c r="CK99">
        <v>0</v>
      </c>
      <c r="CL99">
        <v>0</v>
      </c>
      <c r="CM99">
        <v>0</v>
      </c>
      <c r="CN99">
        <v>0</v>
      </c>
      <c r="CO99">
        <v>5</v>
      </c>
      <c r="CP99">
        <v>0</v>
      </c>
      <c r="CQ99">
        <v>0</v>
      </c>
      <c r="CR99">
        <v>38</v>
      </c>
      <c r="CS99">
        <v>0</v>
      </c>
      <c r="CT99">
        <v>0</v>
      </c>
      <c r="CU99">
        <v>0</v>
      </c>
      <c r="CV99">
        <v>0</v>
      </c>
      <c r="CW99">
        <v>0</v>
      </c>
      <c r="CX99">
        <v>0</v>
      </c>
      <c r="CY99">
        <v>3</v>
      </c>
      <c r="CZ99">
        <v>0</v>
      </c>
      <c r="DA99">
        <v>0</v>
      </c>
      <c r="DB99">
        <v>0</v>
      </c>
      <c r="DC99">
        <v>0</v>
      </c>
      <c r="DD99">
        <v>0</v>
      </c>
      <c r="DE99">
        <v>0</v>
      </c>
      <c r="DF99">
        <v>0</v>
      </c>
      <c r="DG99">
        <v>0</v>
      </c>
      <c r="DH99">
        <v>0</v>
      </c>
      <c r="DI99">
        <v>0</v>
      </c>
      <c r="DJ99">
        <v>0</v>
      </c>
      <c r="DK99">
        <v>0</v>
      </c>
      <c r="DL99">
        <v>0</v>
      </c>
      <c r="DM99">
        <v>0</v>
      </c>
      <c r="DN99">
        <v>0</v>
      </c>
      <c r="DO99">
        <v>0</v>
      </c>
      <c r="DP99">
        <v>0</v>
      </c>
      <c r="DQ99">
        <v>0</v>
      </c>
      <c r="DR99">
        <v>217</v>
      </c>
      <c r="DS99">
        <v>0</v>
      </c>
      <c r="DT99">
        <v>0</v>
      </c>
      <c r="DU99">
        <v>0</v>
      </c>
      <c r="DV99">
        <v>10</v>
      </c>
      <c r="DW99">
        <v>6</v>
      </c>
      <c r="DX99">
        <v>0</v>
      </c>
      <c r="DY99">
        <v>0</v>
      </c>
      <c r="DZ99">
        <v>5</v>
      </c>
      <c r="EA99">
        <v>0</v>
      </c>
      <c r="EB99">
        <v>0</v>
      </c>
      <c r="EC99">
        <v>0</v>
      </c>
      <c r="ED99">
        <v>0</v>
      </c>
      <c r="EE99">
        <v>0</v>
      </c>
      <c r="EF99">
        <v>35</v>
      </c>
    </row>
    <row r="100" spans="1:136" x14ac:dyDescent="0.2">
      <c r="A100" t="s">
        <v>307</v>
      </c>
      <c r="C100">
        <v>0</v>
      </c>
      <c r="D100">
        <v>0</v>
      </c>
      <c r="E100">
        <v>0</v>
      </c>
      <c r="F100">
        <v>1746</v>
      </c>
      <c r="G100">
        <v>0</v>
      </c>
      <c r="H100">
        <v>109</v>
      </c>
      <c r="I100">
        <v>5</v>
      </c>
      <c r="J100">
        <v>5</v>
      </c>
      <c r="K100">
        <v>4</v>
      </c>
      <c r="L100">
        <v>0</v>
      </c>
      <c r="M100">
        <v>0</v>
      </c>
      <c r="N100">
        <v>1</v>
      </c>
      <c r="O100">
        <v>0</v>
      </c>
      <c r="P100">
        <v>0</v>
      </c>
      <c r="Q100">
        <v>0</v>
      </c>
      <c r="R100">
        <v>0</v>
      </c>
      <c r="S100">
        <v>0</v>
      </c>
      <c r="T100">
        <v>1</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244</v>
      </c>
      <c r="AP100">
        <v>2</v>
      </c>
      <c r="AQ100">
        <v>0</v>
      </c>
      <c r="AR100">
        <v>0</v>
      </c>
      <c r="AS100">
        <v>374</v>
      </c>
      <c r="AT100">
        <v>0</v>
      </c>
      <c r="AU100">
        <v>0</v>
      </c>
      <c r="AV100">
        <v>3410</v>
      </c>
      <c r="AW100">
        <v>138</v>
      </c>
      <c r="AX100">
        <v>0</v>
      </c>
      <c r="AY100">
        <v>0</v>
      </c>
      <c r="AZ100">
        <v>0</v>
      </c>
      <c r="BA100">
        <v>1</v>
      </c>
      <c r="BB100">
        <v>0</v>
      </c>
      <c r="BC100">
        <v>0</v>
      </c>
      <c r="BD100">
        <v>0</v>
      </c>
      <c r="BE100">
        <v>0</v>
      </c>
      <c r="BF100">
        <v>0</v>
      </c>
      <c r="BG100">
        <v>0</v>
      </c>
      <c r="BH100">
        <v>0</v>
      </c>
      <c r="BI100">
        <v>0</v>
      </c>
      <c r="BJ100">
        <v>253</v>
      </c>
      <c r="BK100">
        <v>65</v>
      </c>
      <c r="BL100">
        <v>0</v>
      </c>
      <c r="BM100">
        <v>8</v>
      </c>
      <c r="BN100">
        <v>22</v>
      </c>
      <c r="BO100">
        <v>0</v>
      </c>
      <c r="BP100">
        <v>0</v>
      </c>
      <c r="BQ100">
        <v>0</v>
      </c>
      <c r="BR100">
        <v>0</v>
      </c>
      <c r="BS100">
        <v>0</v>
      </c>
      <c r="BT100">
        <v>0</v>
      </c>
      <c r="BU100">
        <v>0</v>
      </c>
      <c r="BV100">
        <v>0</v>
      </c>
      <c r="BW100">
        <v>0</v>
      </c>
      <c r="BX100">
        <v>0</v>
      </c>
      <c r="BY100">
        <v>0</v>
      </c>
      <c r="BZ100">
        <v>0</v>
      </c>
      <c r="CA100">
        <v>84</v>
      </c>
      <c r="CB100">
        <v>0</v>
      </c>
      <c r="CC100">
        <v>10</v>
      </c>
      <c r="CD100">
        <v>0</v>
      </c>
      <c r="CE100">
        <v>0</v>
      </c>
      <c r="CF100">
        <v>0</v>
      </c>
      <c r="CG100">
        <v>0</v>
      </c>
      <c r="CH100">
        <v>1</v>
      </c>
      <c r="CI100">
        <v>0</v>
      </c>
      <c r="CJ100">
        <v>0</v>
      </c>
      <c r="CK100">
        <v>0</v>
      </c>
      <c r="CL100">
        <v>4</v>
      </c>
      <c r="CM100">
        <v>0</v>
      </c>
      <c r="CN100">
        <v>0</v>
      </c>
      <c r="CO100">
        <v>0</v>
      </c>
      <c r="CP100">
        <v>0</v>
      </c>
      <c r="CQ100">
        <v>0</v>
      </c>
      <c r="CR100">
        <v>0</v>
      </c>
      <c r="CS100">
        <v>6</v>
      </c>
      <c r="CT100">
        <v>0</v>
      </c>
      <c r="CU100">
        <v>0</v>
      </c>
      <c r="CV100">
        <v>0</v>
      </c>
      <c r="CW100">
        <v>0</v>
      </c>
      <c r="CX100">
        <v>0</v>
      </c>
      <c r="CY100">
        <v>4</v>
      </c>
      <c r="CZ100">
        <v>0</v>
      </c>
      <c r="DA100">
        <v>0</v>
      </c>
      <c r="DB100">
        <v>0</v>
      </c>
      <c r="DC100">
        <v>360</v>
      </c>
      <c r="DD100">
        <v>0</v>
      </c>
      <c r="DE100">
        <v>0</v>
      </c>
      <c r="DF100">
        <v>0</v>
      </c>
      <c r="DG100">
        <v>13</v>
      </c>
      <c r="DH100">
        <v>0</v>
      </c>
      <c r="DI100">
        <v>68</v>
      </c>
      <c r="DJ100">
        <v>0</v>
      </c>
      <c r="DK100">
        <v>0</v>
      </c>
      <c r="DL100">
        <v>0</v>
      </c>
      <c r="DM100">
        <v>0</v>
      </c>
      <c r="DN100">
        <v>0</v>
      </c>
      <c r="DO100">
        <v>0</v>
      </c>
      <c r="DP100">
        <v>0</v>
      </c>
      <c r="DQ100">
        <v>0</v>
      </c>
      <c r="DR100">
        <v>327</v>
      </c>
      <c r="DS100">
        <v>0</v>
      </c>
      <c r="DT100">
        <v>0</v>
      </c>
      <c r="DU100">
        <v>234</v>
      </c>
      <c r="DV100">
        <v>0</v>
      </c>
      <c r="DW100">
        <v>37</v>
      </c>
      <c r="DX100">
        <v>0</v>
      </c>
      <c r="DY100">
        <v>0</v>
      </c>
      <c r="DZ100" s="560">
        <v>1</v>
      </c>
      <c r="EA100">
        <v>0</v>
      </c>
      <c r="EB100">
        <v>0</v>
      </c>
      <c r="EC100">
        <v>0</v>
      </c>
      <c r="ED100">
        <v>0</v>
      </c>
      <c r="EE100">
        <v>25</v>
      </c>
      <c r="EF100">
        <v>48</v>
      </c>
    </row>
    <row r="101" spans="1:136" x14ac:dyDescent="0.2">
      <c r="A101" t="s">
        <v>301</v>
      </c>
      <c r="C101">
        <v>0</v>
      </c>
      <c r="D101">
        <v>0</v>
      </c>
      <c r="E101">
        <v>0</v>
      </c>
      <c r="F101">
        <v>26</v>
      </c>
      <c r="G101">
        <v>0</v>
      </c>
      <c r="H101">
        <v>11</v>
      </c>
      <c r="I101">
        <v>0</v>
      </c>
      <c r="J101">
        <v>0</v>
      </c>
      <c r="K101">
        <v>246</v>
      </c>
      <c r="L101">
        <v>0</v>
      </c>
      <c r="M101">
        <v>0</v>
      </c>
      <c r="N101">
        <v>17</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9</v>
      </c>
      <c r="AP101">
        <v>0</v>
      </c>
      <c r="AQ101">
        <v>0</v>
      </c>
      <c r="AR101">
        <v>0</v>
      </c>
      <c r="AS101">
        <v>89</v>
      </c>
      <c r="AT101">
        <v>0</v>
      </c>
      <c r="AU101">
        <v>0</v>
      </c>
      <c r="AV101">
        <v>0</v>
      </c>
      <c r="AW101">
        <v>14</v>
      </c>
      <c r="AX101">
        <v>0</v>
      </c>
      <c r="AY101">
        <v>0</v>
      </c>
      <c r="AZ101">
        <v>0</v>
      </c>
      <c r="BA101">
        <v>0</v>
      </c>
      <c r="BB101">
        <v>0</v>
      </c>
      <c r="BC101">
        <v>0</v>
      </c>
      <c r="BD101">
        <v>0</v>
      </c>
      <c r="BE101">
        <v>0</v>
      </c>
      <c r="BF101">
        <v>0</v>
      </c>
      <c r="BG101">
        <v>0</v>
      </c>
      <c r="BH101">
        <v>0</v>
      </c>
      <c r="BI101">
        <v>0</v>
      </c>
      <c r="BJ101">
        <v>71</v>
      </c>
      <c r="BK101">
        <v>140</v>
      </c>
      <c r="BL101">
        <v>0</v>
      </c>
      <c r="BM101">
        <v>28</v>
      </c>
      <c r="BN101">
        <v>1</v>
      </c>
      <c r="BO101">
        <v>0</v>
      </c>
      <c r="BP101">
        <v>0</v>
      </c>
      <c r="BQ101">
        <v>0</v>
      </c>
      <c r="BR101">
        <v>0</v>
      </c>
      <c r="BS101">
        <v>0</v>
      </c>
      <c r="BT101">
        <v>0</v>
      </c>
      <c r="BU101">
        <v>14</v>
      </c>
      <c r="BV101">
        <v>37</v>
      </c>
      <c r="BW101">
        <v>0</v>
      </c>
      <c r="BX101">
        <v>202</v>
      </c>
      <c r="BY101">
        <v>0</v>
      </c>
      <c r="BZ101">
        <v>0</v>
      </c>
      <c r="CA101">
        <v>18</v>
      </c>
      <c r="CB101">
        <v>0</v>
      </c>
      <c r="CC101">
        <v>136</v>
      </c>
      <c r="CD101">
        <v>0</v>
      </c>
      <c r="CE101">
        <v>0</v>
      </c>
      <c r="CF101">
        <v>0</v>
      </c>
      <c r="CG101">
        <v>0</v>
      </c>
      <c r="CH101">
        <v>0</v>
      </c>
      <c r="CI101">
        <v>0</v>
      </c>
      <c r="CJ101">
        <v>0</v>
      </c>
      <c r="CK101">
        <v>1</v>
      </c>
      <c r="CL101">
        <v>0</v>
      </c>
      <c r="CM101">
        <v>0</v>
      </c>
      <c r="CN101">
        <v>0</v>
      </c>
      <c r="CO101">
        <v>0</v>
      </c>
      <c r="CP101">
        <v>0</v>
      </c>
      <c r="CQ101">
        <v>0</v>
      </c>
      <c r="CR101">
        <v>0</v>
      </c>
      <c r="CS101">
        <v>2</v>
      </c>
      <c r="CT101">
        <v>0</v>
      </c>
      <c r="CU101">
        <v>0</v>
      </c>
      <c r="CV101">
        <v>0</v>
      </c>
      <c r="CW101">
        <v>0</v>
      </c>
      <c r="CX101">
        <v>0</v>
      </c>
      <c r="CY101">
        <v>0</v>
      </c>
      <c r="CZ101">
        <v>0</v>
      </c>
      <c r="DA101">
        <v>0</v>
      </c>
      <c r="DB101">
        <v>0</v>
      </c>
      <c r="DC101">
        <v>26</v>
      </c>
      <c r="DD101">
        <v>0</v>
      </c>
      <c r="DE101">
        <v>0</v>
      </c>
      <c r="DF101">
        <v>0</v>
      </c>
      <c r="DG101">
        <v>4</v>
      </c>
      <c r="DH101">
        <v>0</v>
      </c>
      <c r="DI101">
        <v>0</v>
      </c>
      <c r="DJ101">
        <v>0</v>
      </c>
      <c r="DK101">
        <v>0</v>
      </c>
      <c r="DL101">
        <v>0</v>
      </c>
      <c r="DM101">
        <v>0</v>
      </c>
      <c r="DN101">
        <v>0</v>
      </c>
      <c r="DO101">
        <v>0</v>
      </c>
      <c r="DP101">
        <v>0</v>
      </c>
      <c r="DQ101">
        <v>0</v>
      </c>
      <c r="DR101">
        <v>0</v>
      </c>
      <c r="DS101">
        <v>0</v>
      </c>
      <c r="DT101">
        <v>0</v>
      </c>
      <c r="DU101">
        <v>4</v>
      </c>
      <c r="DV101">
        <v>0</v>
      </c>
      <c r="DW101">
        <v>0</v>
      </c>
      <c r="DX101">
        <v>0</v>
      </c>
      <c r="DY101">
        <v>0</v>
      </c>
      <c r="DZ101">
        <v>19</v>
      </c>
      <c r="EA101">
        <v>8</v>
      </c>
      <c r="EB101">
        <v>1</v>
      </c>
      <c r="EC101">
        <v>0</v>
      </c>
      <c r="ED101">
        <v>0</v>
      </c>
      <c r="EE101">
        <v>0</v>
      </c>
      <c r="EF101">
        <v>3</v>
      </c>
    </row>
    <row r="102" spans="1:136" x14ac:dyDescent="0.2">
      <c r="A102" t="s">
        <v>339</v>
      </c>
      <c r="C102">
        <v>0</v>
      </c>
      <c r="D102">
        <v>0</v>
      </c>
      <c r="E102">
        <v>0</v>
      </c>
      <c r="F102">
        <v>0</v>
      </c>
      <c r="G102">
        <v>117</v>
      </c>
      <c r="H102">
        <v>86</v>
      </c>
      <c r="I102">
        <v>0</v>
      </c>
      <c r="J102">
        <v>0</v>
      </c>
      <c r="K102">
        <v>129</v>
      </c>
      <c r="L102">
        <v>0</v>
      </c>
      <c r="M102">
        <v>0</v>
      </c>
      <c r="N102">
        <v>0</v>
      </c>
      <c r="O102">
        <v>0</v>
      </c>
      <c r="P102">
        <v>0</v>
      </c>
      <c r="Q102">
        <v>0</v>
      </c>
      <c r="R102">
        <v>162</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180</v>
      </c>
      <c r="AP102">
        <v>0</v>
      </c>
      <c r="AQ102">
        <v>0</v>
      </c>
      <c r="AR102">
        <v>0</v>
      </c>
      <c r="AS102">
        <v>312</v>
      </c>
      <c r="AT102">
        <v>0</v>
      </c>
      <c r="AU102">
        <v>0</v>
      </c>
      <c r="AV102">
        <v>0</v>
      </c>
      <c r="AW102">
        <v>28</v>
      </c>
      <c r="AX102">
        <v>0</v>
      </c>
      <c r="AY102">
        <v>0</v>
      </c>
      <c r="AZ102">
        <v>0</v>
      </c>
      <c r="BA102">
        <v>0</v>
      </c>
      <c r="BB102">
        <v>0</v>
      </c>
      <c r="BC102">
        <v>0</v>
      </c>
      <c r="BD102">
        <v>0</v>
      </c>
      <c r="BE102">
        <v>0</v>
      </c>
      <c r="BF102">
        <v>0</v>
      </c>
      <c r="BG102">
        <v>0</v>
      </c>
      <c r="BH102">
        <v>0</v>
      </c>
      <c r="BI102">
        <v>0</v>
      </c>
      <c r="BJ102">
        <v>4</v>
      </c>
      <c r="BK102">
        <v>24</v>
      </c>
      <c r="BL102">
        <v>0</v>
      </c>
      <c r="BM102">
        <v>177</v>
      </c>
      <c r="BN102">
        <v>0</v>
      </c>
      <c r="BO102">
        <v>0</v>
      </c>
      <c r="BP102">
        <v>0</v>
      </c>
      <c r="BQ102">
        <v>0</v>
      </c>
      <c r="BR102">
        <v>0</v>
      </c>
      <c r="BS102">
        <v>0</v>
      </c>
      <c r="BT102">
        <v>0</v>
      </c>
      <c r="BU102">
        <v>0</v>
      </c>
      <c r="BV102">
        <v>86</v>
      </c>
      <c r="BW102">
        <v>0</v>
      </c>
      <c r="BX102">
        <v>6</v>
      </c>
      <c r="BY102">
        <v>0</v>
      </c>
      <c r="BZ102">
        <v>0</v>
      </c>
      <c r="CA102">
        <v>6</v>
      </c>
      <c r="CB102">
        <v>0</v>
      </c>
      <c r="CC102">
        <v>48</v>
      </c>
      <c r="CD102">
        <v>0</v>
      </c>
      <c r="CE102">
        <v>0</v>
      </c>
      <c r="CF102">
        <v>1</v>
      </c>
      <c r="CG102">
        <v>0</v>
      </c>
      <c r="CH102">
        <v>18</v>
      </c>
      <c r="CI102">
        <v>0</v>
      </c>
      <c r="CJ102">
        <v>0</v>
      </c>
      <c r="CK102">
        <v>0</v>
      </c>
      <c r="CL102">
        <v>0</v>
      </c>
      <c r="CM102">
        <v>0</v>
      </c>
      <c r="CN102">
        <v>0</v>
      </c>
      <c r="CO102">
        <v>0</v>
      </c>
      <c r="CP102">
        <v>0</v>
      </c>
      <c r="CQ102">
        <v>0</v>
      </c>
      <c r="CR102">
        <v>1</v>
      </c>
      <c r="CS102">
        <v>0</v>
      </c>
      <c r="CT102">
        <v>0</v>
      </c>
      <c r="CU102">
        <v>54</v>
      </c>
      <c r="CV102">
        <v>0</v>
      </c>
      <c r="CW102">
        <v>0</v>
      </c>
      <c r="CX102">
        <v>0</v>
      </c>
      <c r="CY102">
        <v>1</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1</v>
      </c>
      <c r="DV102">
        <v>0</v>
      </c>
      <c r="DW102">
        <v>7</v>
      </c>
      <c r="DX102">
        <v>0</v>
      </c>
      <c r="DY102">
        <v>0</v>
      </c>
      <c r="DZ102">
        <v>0</v>
      </c>
      <c r="EA102">
        <v>9</v>
      </c>
      <c r="EB102">
        <v>0</v>
      </c>
      <c r="EC102">
        <v>0</v>
      </c>
      <c r="ED102">
        <v>0</v>
      </c>
      <c r="EE102">
        <v>1</v>
      </c>
      <c r="EF102">
        <v>28</v>
      </c>
    </row>
    <row r="103" spans="1:136" x14ac:dyDescent="0.2">
      <c r="A103" t="s">
        <v>357</v>
      </c>
      <c r="C103">
        <v>0</v>
      </c>
      <c r="D103">
        <v>0</v>
      </c>
      <c r="E103">
        <v>164</v>
      </c>
      <c r="F103">
        <v>0</v>
      </c>
      <c r="G103">
        <v>10</v>
      </c>
      <c r="H103">
        <v>101</v>
      </c>
      <c r="I103">
        <v>0</v>
      </c>
      <c r="J103">
        <v>0</v>
      </c>
      <c r="K103">
        <v>359</v>
      </c>
      <c r="L103">
        <v>0</v>
      </c>
      <c r="M103">
        <v>0</v>
      </c>
      <c r="N103">
        <v>0</v>
      </c>
      <c r="O103">
        <v>0</v>
      </c>
      <c r="P103">
        <v>203</v>
      </c>
      <c r="Q103">
        <v>0</v>
      </c>
      <c r="R103">
        <v>0</v>
      </c>
      <c r="S103">
        <v>0</v>
      </c>
      <c r="T103">
        <v>0</v>
      </c>
      <c r="U103">
        <v>0</v>
      </c>
      <c r="V103">
        <v>0</v>
      </c>
      <c r="W103">
        <v>0</v>
      </c>
      <c r="X103">
        <v>0</v>
      </c>
      <c r="Y103">
        <v>8</v>
      </c>
      <c r="Z103">
        <v>0</v>
      </c>
      <c r="AA103">
        <v>0</v>
      </c>
      <c r="AB103">
        <v>0</v>
      </c>
      <c r="AC103">
        <v>0</v>
      </c>
      <c r="AD103">
        <v>22</v>
      </c>
      <c r="AE103">
        <v>0</v>
      </c>
      <c r="AF103">
        <v>0</v>
      </c>
      <c r="AG103">
        <v>34</v>
      </c>
      <c r="AH103">
        <v>0</v>
      </c>
      <c r="AI103">
        <v>0</v>
      </c>
      <c r="AJ103">
        <v>0</v>
      </c>
      <c r="AK103">
        <v>10</v>
      </c>
      <c r="AL103">
        <v>0</v>
      </c>
      <c r="AM103">
        <v>0</v>
      </c>
      <c r="AN103">
        <v>0</v>
      </c>
      <c r="AO103">
        <v>0</v>
      </c>
      <c r="AP103">
        <v>0</v>
      </c>
      <c r="AQ103">
        <v>0</v>
      </c>
      <c r="AR103">
        <v>6</v>
      </c>
      <c r="AS103">
        <v>170</v>
      </c>
      <c r="AT103">
        <v>0</v>
      </c>
      <c r="AU103">
        <v>0</v>
      </c>
      <c r="AV103">
        <v>0</v>
      </c>
      <c r="AW103">
        <v>0</v>
      </c>
      <c r="AX103">
        <v>0</v>
      </c>
      <c r="AY103">
        <v>0</v>
      </c>
      <c r="AZ103">
        <v>0</v>
      </c>
      <c r="BA103">
        <v>0</v>
      </c>
      <c r="BB103">
        <v>0</v>
      </c>
      <c r="BC103">
        <v>0</v>
      </c>
      <c r="BD103">
        <v>0</v>
      </c>
      <c r="BE103">
        <v>0</v>
      </c>
      <c r="BF103">
        <v>0</v>
      </c>
      <c r="BG103">
        <v>0</v>
      </c>
      <c r="BH103">
        <v>3</v>
      </c>
      <c r="BI103">
        <v>0</v>
      </c>
      <c r="BJ103">
        <v>0</v>
      </c>
      <c r="BK103">
        <v>71</v>
      </c>
      <c r="BL103">
        <v>0</v>
      </c>
      <c r="BM103">
        <v>3</v>
      </c>
      <c r="BN103">
        <v>0</v>
      </c>
      <c r="BO103">
        <v>0</v>
      </c>
      <c r="BP103">
        <v>0</v>
      </c>
      <c r="BQ103">
        <v>6</v>
      </c>
      <c r="BR103">
        <v>58</v>
      </c>
      <c r="BS103">
        <v>1</v>
      </c>
      <c r="BT103">
        <v>0</v>
      </c>
      <c r="BU103">
        <v>28</v>
      </c>
      <c r="BV103">
        <v>62</v>
      </c>
      <c r="BW103">
        <v>0</v>
      </c>
      <c r="BX103">
        <v>28</v>
      </c>
      <c r="BY103">
        <v>0</v>
      </c>
      <c r="BZ103">
        <v>0</v>
      </c>
      <c r="CA103">
        <v>0</v>
      </c>
      <c r="CB103">
        <v>0</v>
      </c>
      <c r="CC103">
        <v>0</v>
      </c>
      <c r="CD103">
        <v>0</v>
      </c>
      <c r="CE103">
        <v>0</v>
      </c>
      <c r="CF103">
        <v>20</v>
      </c>
      <c r="CG103">
        <v>0</v>
      </c>
      <c r="CH103">
        <v>0</v>
      </c>
      <c r="CI103">
        <v>0</v>
      </c>
      <c r="CJ103">
        <v>0</v>
      </c>
      <c r="CK103">
        <v>0</v>
      </c>
      <c r="CL103">
        <v>0</v>
      </c>
      <c r="CM103">
        <v>0</v>
      </c>
      <c r="CN103">
        <v>0</v>
      </c>
      <c r="CO103">
        <v>0</v>
      </c>
      <c r="CP103">
        <v>0</v>
      </c>
      <c r="CQ103">
        <v>2</v>
      </c>
      <c r="CR103">
        <v>0</v>
      </c>
      <c r="CS103">
        <v>0</v>
      </c>
      <c r="CT103">
        <v>0</v>
      </c>
      <c r="CU103">
        <v>0</v>
      </c>
      <c r="CV103">
        <v>0</v>
      </c>
      <c r="CW103">
        <v>0</v>
      </c>
      <c r="CX103">
        <v>0</v>
      </c>
      <c r="CY103">
        <v>0</v>
      </c>
      <c r="CZ103">
        <v>0</v>
      </c>
      <c r="DA103">
        <v>0</v>
      </c>
      <c r="DB103">
        <v>0</v>
      </c>
      <c r="DC103">
        <v>0</v>
      </c>
      <c r="DD103">
        <v>1</v>
      </c>
      <c r="DE103">
        <v>0</v>
      </c>
      <c r="DF103">
        <v>0</v>
      </c>
      <c r="DG103">
        <v>0</v>
      </c>
      <c r="DH103">
        <v>0</v>
      </c>
      <c r="DI103">
        <v>0</v>
      </c>
      <c r="DJ103">
        <v>0</v>
      </c>
      <c r="DK103">
        <v>15</v>
      </c>
      <c r="DL103">
        <v>14</v>
      </c>
      <c r="DM103">
        <v>0</v>
      </c>
      <c r="DN103">
        <v>0</v>
      </c>
      <c r="DO103">
        <v>0</v>
      </c>
      <c r="DP103">
        <v>0</v>
      </c>
      <c r="DQ103">
        <v>0</v>
      </c>
      <c r="DR103">
        <v>0</v>
      </c>
      <c r="DS103">
        <v>0</v>
      </c>
      <c r="DT103">
        <v>0</v>
      </c>
      <c r="DU103">
        <v>9</v>
      </c>
      <c r="DV103">
        <v>15</v>
      </c>
      <c r="DW103">
        <v>0</v>
      </c>
      <c r="DX103">
        <v>0</v>
      </c>
      <c r="DY103">
        <v>0</v>
      </c>
      <c r="DZ103">
        <v>0</v>
      </c>
      <c r="EA103">
        <v>17</v>
      </c>
      <c r="EB103">
        <v>0</v>
      </c>
      <c r="EC103">
        <v>0</v>
      </c>
      <c r="ED103">
        <v>0</v>
      </c>
      <c r="EE103">
        <v>0</v>
      </c>
      <c r="EF103">
        <v>0</v>
      </c>
    </row>
    <row r="105" spans="1:136" x14ac:dyDescent="0.2">
      <c r="A105" t="s">
        <v>1052</v>
      </c>
      <c r="C105">
        <f>COUNTIF(C84:C103,"&gt;0")</f>
        <v>1</v>
      </c>
      <c r="D105">
        <f t="shared" ref="D105:AQ105" si="3">COUNTIF(D84:D103,"&gt;0")</f>
        <v>1</v>
      </c>
      <c r="E105">
        <f t="shared" si="3"/>
        <v>3</v>
      </c>
      <c r="F105">
        <f t="shared" si="3"/>
        <v>12</v>
      </c>
      <c r="G105">
        <f t="shared" si="3"/>
        <v>6</v>
      </c>
      <c r="H105">
        <f t="shared" si="3"/>
        <v>12</v>
      </c>
      <c r="I105">
        <f t="shared" si="3"/>
        <v>3</v>
      </c>
      <c r="J105">
        <f t="shared" si="3"/>
        <v>2</v>
      </c>
      <c r="K105">
        <f t="shared" si="3"/>
        <v>15</v>
      </c>
      <c r="L105">
        <f t="shared" si="3"/>
        <v>3</v>
      </c>
      <c r="M105">
        <f t="shared" si="3"/>
        <v>1</v>
      </c>
      <c r="N105">
        <f t="shared" si="3"/>
        <v>5</v>
      </c>
      <c r="O105">
        <f t="shared" si="3"/>
        <v>1</v>
      </c>
      <c r="P105">
        <f t="shared" si="3"/>
        <v>2</v>
      </c>
      <c r="Q105">
        <f t="shared" si="3"/>
        <v>1</v>
      </c>
      <c r="R105">
        <f t="shared" si="3"/>
        <v>6</v>
      </c>
      <c r="S105">
        <f t="shared" si="3"/>
        <v>1</v>
      </c>
      <c r="T105">
        <f t="shared" si="3"/>
        <v>2</v>
      </c>
      <c r="U105">
        <f t="shared" si="3"/>
        <v>1</v>
      </c>
      <c r="V105">
        <f t="shared" si="3"/>
        <v>3</v>
      </c>
      <c r="W105">
        <f t="shared" si="3"/>
        <v>2</v>
      </c>
      <c r="X105">
        <f t="shared" si="3"/>
        <v>1</v>
      </c>
      <c r="Y105">
        <f t="shared" si="3"/>
        <v>4</v>
      </c>
      <c r="Z105">
        <f t="shared" si="3"/>
        <v>1</v>
      </c>
      <c r="AA105">
        <f t="shared" si="3"/>
        <v>1</v>
      </c>
      <c r="AB105">
        <f t="shared" si="3"/>
        <v>1</v>
      </c>
      <c r="AC105">
        <f t="shared" si="3"/>
        <v>1</v>
      </c>
      <c r="AD105">
        <f t="shared" si="3"/>
        <v>1</v>
      </c>
      <c r="AE105">
        <f t="shared" si="3"/>
        <v>1</v>
      </c>
      <c r="AF105">
        <f t="shared" si="3"/>
        <v>4</v>
      </c>
      <c r="AG105">
        <f t="shared" si="3"/>
        <v>1</v>
      </c>
      <c r="AH105">
        <f t="shared" si="3"/>
        <v>1</v>
      </c>
      <c r="AI105">
        <f t="shared" si="3"/>
        <v>1</v>
      </c>
      <c r="AJ105">
        <f t="shared" si="3"/>
        <v>1</v>
      </c>
      <c r="AK105">
        <f t="shared" si="3"/>
        <v>2</v>
      </c>
      <c r="AL105">
        <f t="shared" si="3"/>
        <v>1</v>
      </c>
      <c r="AM105">
        <f t="shared" si="3"/>
        <v>2</v>
      </c>
      <c r="AN105">
        <f t="shared" si="3"/>
        <v>2</v>
      </c>
      <c r="AO105">
        <f t="shared" si="3"/>
        <v>8</v>
      </c>
      <c r="AP105">
        <f t="shared" si="3"/>
        <v>2</v>
      </c>
      <c r="AQ105">
        <f t="shared" si="3"/>
        <v>6</v>
      </c>
      <c r="AR105">
        <f t="shared" ref="AR105:BN105" si="4">COUNTIF(AR84:AR103,"&gt;0")</f>
        <v>2</v>
      </c>
      <c r="AS105">
        <f t="shared" si="4"/>
        <v>16</v>
      </c>
      <c r="AT105">
        <f t="shared" si="4"/>
        <v>3</v>
      </c>
      <c r="AU105">
        <f t="shared" si="4"/>
        <v>2</v>
      </c>
      <c r="AV105">
        <f t="shared" si="4"/>
        <v>3</v>
      </c>
      <c r="AW105">
        <f t="shared" si="4"/>
        <v>8</v>
      </c>
      <c r="AX105">
        <f t="shared" si="4"/>
        <v>2</v>
      </c>
      <c r="AY105">
        <f t="shared" si="4"/>
        <v>3</v>
      </c>
      <c r="AZ105">
        <f t="shared" si="4"/>
        <v>1</v>
      </c>
      <c r="BA105">
        <f t="shared" si="4"/>
        <v>4</v>
      </c>
      <c r="BB105">
        <f t="shared" si="4"/>
        <v>5</v>
      </c>
      <c r="BC105">
        <f t="shared" si="4"/>
        <v>4</v>
      </c>
      <c r="BD105">
        <f t="shared" si="4"/>
        <v>4</v>
      </c>
      <c r="BE105">
        <f t="shared" si="4"/>
        <v>2</v>
      </c>
      <c r="BF105">
        <f t="shared" si="4"/>
        <v>1</v>
      </c>
      <c r="BG105">
        <f t="shared" si="4"/>
        <v>1</v>
      </c>
      <c r="BH105">
        <f t="shared" si="4"/>
        <v>1</v>
      </c>
      <c r="BI105">
        <f t="shared" si="4"/>
        <v>1</v>
      </c>
      <c r="BJ105">
        <f t="shared" si="4"/>
        <v>12</v>
      </c>
      <c r="BK105">
        <f t="shared" si="4"/>
        <v>13</v>
      </c>
      <c r="BL105">
        <f t="shared" si="4"/>
        <v>2</v>
      </c>
      <c r="BM105">
        <f t="shared" si="4"/>
        <v>20</v>
      </c>
      <c r="BN105">
        <f t="shared" si="4"/>
        <v>7</v>
      </c>
      <c r="BO105">
        <f t="shared" ref="BO105:CQ105" si="5">COUNTIF(BO84:BO103,"&gt;0")</f>
        <v>1</v>
      </c>
      <c r="BP105">
        <f t="shared" si="5"/>
        <v>2</v>
      </c>
      <c r="BQ105">
        <f t="shared" si="5"/>
        <v>4</v>
      </c>
      <c r="BR105">
        <f t="shared" si="5"/>
        <v>2</v>
      </c>
      <c r="BS105">
        <f t="shared" si="5"/>
        <v>3</v>
      </c>
      <c r="BT105">
        <f t="shared" si="5"/>
        <v>3</v>
      </c>
      <c r="BU105">
        <f t="shared" si="5"/>
        <v>2</v>
      </c>
      <c r="BV105">
        <f t="shared" si="5"/>
        <v>8</v>
      </c>
      <c r="BW105">
        <f t="shared" si="5"/>
        <v>1</v>
      </c>
      <c r="BX105">
        <f t="shared" si="5"/>
        <v>7</v>
      </c>
      <c r="BY105">
        <f t="shared" si="5"/>
        <v>2</v>
      </c>
      <c r="BZ105">
        <f t="shared" si="5"/>
        <v>1</v>
      </c>
      <c r="CA105">
        <f t="shared" si="5"/>
        <v>13</v>
      </c>
      <c r="CB105">
        <f t="shared" si="5"/>
        <v>2</v>
      </c>
      <c r="CC105">
        <f t="shared" si="5"/>
        <v>14</v>
      </c>
      <c r="CD105">
        <f t="shared" si="5"/>
        <v>1</v>
      </c>
      <c r="CE105">
        <f t="shared" si="5"/>
        <v>2</v>
      </c>
      <c r="CF105">
        <f t="shared" si="5"/>
        <v>4</v>
      </c>
      <c r="CG105">
        <f t="shared" si="5"/>
        <v>1</v>
      </c>
      <c r="CH105">
        <f t="shared" si="5"/>
        <v>5</v>
      </c>
      <c r="CI105">
        <f t="shared" si="5"/>
        <v>3</v>
      </c>
      <c r="CJ105">
        <f t="shared" si="5"/>
        <v>3</v>
      </c>
      <c r="CK105">
        <f t="shared" si="5"/>
        <v>3</v>
      </c>
      <c r="CL105">
        <f t="shared" si="5"/>
        <v>3</v>
      </c>
      <c r="CM105">
        <f t="shared" si="5"/>
        <v>2</v>
      </c>
      <c r="CN105">
        <f t="shared" si="5"/>
        <v>1</v>
      </c>
      <c r="CO105">
        <f t="shared" si="5"/>
        <v>6</v>
      </c>
      <c r="CP105">
        <f t="shared" si="5"/>
        <v>2</v>
      </c>
      <c r="CQ105">
        <f t="shared" si="5"/>
        <v>1</v>
      </c>
      <c r="CR105">
        <f t="shared" ref="CR105:DY105" si="6">COUNTIF(CR84:CR103,"&gt;0")</f>
        <v>6</v>
      </c>
      <c r="CS105">
        <f t="shared" si="6"/>
        <v>2</v>
      </c>
      <c r="CT105">
        <f t="shared" si="6"/>
        <v>1</v>
      </c>
      <c r="CU105">
        <f t="shared" si="6"/>
        <v>4</v>
      </c>
      <c r="CV105">
        <f t="shared" si="6"/>
        <v>1</v>
      </c>
      <c r="CW105">
        <f t="shared" si="6"/>
        <v>1</v>
      </c>
      <c r="CX105">
        <f t="shared" si="6"/>
        <v>1</v>
      </c>
      <c r="CY105">
        <f t="shared" si="6"/>
        <v>7</v>
      </c>
      <c r="CZ105">
        <f t="shared" si="6"/>
        <v>1</v>
      </c>
      <c r="DA105">
        <f t="shared" si="6"/>
        <v>1</v>
      </c>
      <c r="DB105">
        <f t="shared" si="6"/>
        <v>1</v>
      </c>
      <c r="DC105">
        <f t="shared" si="6"/>
        <v>4</v>
      </c>
      <c r="DD105">
        <f t="shared" si="6"/>
        <v>1</v>
      </c>
      <c r="DE105">
        <f t="shared" si="6"/>
        <v>1</v>
      </c>
      <c r="DF105">
        <f t="shared" si="6"/>
        <v>2</v>
      </c>
      <c r="DG105">
        <f t="shared" si="6"/>
        <v>2</v>
      </c>
      <c r="DH105">
        <f t="shared" si="6"/>
        <v>4</v>
      </c>
      <c r="DI105">
        <f t="shared" si="6"/>
        <v>1</v>
      </c>
      <c r="DJ105">
        <f t="shared" si="6"/>
        <v>1</v>
      </c>
      <c r="DK105">
        <f t="shared" si="6"/>
        <v>1</v>
      </c>
      <c r="DL105">
        <f t="shared" si="6"/>
        <v>1</v>
      </c>
      <c r="DM105">
        <f t="shared" si="6"/>
        <v>1</v>
      </c>
      <c r="DN105">
        <f t="shared" si="6"/>
        <v>2</v>
      </c>
      <c r="DO105">
        <f t="shared" si="6"/>
        <v>4</v>
      </c>
      <c r="DP105">
        <f t="shared" si="6"/>
        <v>1</v>
      </c>
      <c r="DQ105">
        <f t="shared" si="6"/>
        <v>1</v>
      </c>
      <c r="DR105">
        <f t="shared" si="6"/>
        <v>5</v>
      </c>
      <c r="DS105">
        <f t="shared" si="6"/>
        <v>3</v>
      </c>
      <c r="DT105">
        <f t="shared" si="6"/>
        <v>6</v>
      </c>
      <c r="DU105">
        <f t="shared" si="6"/>
        <v>13</v>
      </c>
      <c r="DV105">
        <f t="shared" si="6"/>
        <v>5</v>
      </c>
      <c r="DW105">
        <f t="shared" si="6"/>
        <v>9</v>
      </c>
      <c r="DX105">
        <f t="shared" si="6"/>
        <v>1</v>
      </c>
      <c r="DY105">
        <f t="shared" si="6"/>
        <v>1</v>
      </c>
      <c r="DZ105">
        <f t="shared" ref="DZ105:EF105" si="7">COUNTIF(DZ84:DZ103,"&gt;0")</f>
        <v>4</v>
      </c>
      <c r="EA105">
        <f t="shared" si="7"/>
        <v>6</v>
      </c>
      <c r="EB105">
        <f t="shared" si="7"/>
        <v>1</v>
      </c>
      <c r="EC105">
        <f t="shared" si="7"/>
        <v>5</v>
      </c>
      <c r="ED105">
        <f t="shared" si="7"/>
        <v>3</v>
      </c>
      <c r="EE105">
        <f t="shared" si="7"/>
        <v>3</v>
      </c>
      <c r="EF105">
        <f t="shared" si="7"/>
        <v>14</v>
      </c>
    </row>
    <row r="107" spans="1:136" x14ac:dyDescent="0.2">
      <c r="C107">
        <f>C81-C105</f>
        <v>0</v>
      </c>
      <c r="D107">
        <f t="shared" ref="D107:BO107" si="8">D81-D105</f>
        <v>0</v>
      </c>
      <c r="E107">
        <f t="shared" si="8"/>
        <v>0</v>
      </c>
      <c r="F107">
        <f t="shared" si="8"/>
        <v>0</v>
      </c>
      <c r="G107">
        <f t="shared" si="8"/>
        <v>0</v>
      </c>
      <c r="H107">
        <f t="shared" si="8"/>
        <v>0</v>
      </c>
      <c r="I107">
        <f t="shared" si="8"/>
        <v>0</v>
      </c>
      <c r="J107">
        <f t="shared" si="8"/>
        <v>0</v>
      </c>
      <c r="K107">
        <f t="shared" si="8"/>
        <v>0</v>
      </c>
      <c r="L107">
        <f t="shared" si="8"/>
        <v>0</v>
      </c>
      <c r="M107">
        <f t="shared" si="8"/>
        <v>0</v>
      </c>
      <c r="N107">
        <f t="shared" si="8"/>
        <v>0</v>
      </c>
      <c r="O107">
        <f t="shared" si="8"/>
        <v>0</v>
      </c>
      <c r="P107">
        <f t="shared" si="8"/>
        <v>0</v>
      </c>
      <c r="Q107">
        <f t="shared" si="8"/>
        <v>0</v>
      </c>
      <c r="R107">
        <f t="shared" si="8"/>
        <v>0</v>
      </c>
      <c r="S107">
        <f t="shared" si="8"/>
        <v>0</v>
      </c>
      <c r="T107">
        <f t="shared" si="8"/>
        <v>0</v>
      </c>
      <c r="U107">
        <f t="shared" si="8"/>
        <v>0</v>
      </c>
      <c r="V107">
        <f t="shared" si="8"/>
        <v>0</v>
      </c>
      <c r="W107">
        <f t="shared" si="8"/>
        <v>0</v>
      </c>
      <c r="X107">
        <f t="shared" si="8"/>
        <v>0</v>
      </c>
      <c r="Y107">
        <f t="shared" si="8"/>
        <v>0</v>
      </c>
      <c r="Z107">
        <f t="shared" si="8"/>
        <v>0</v>
      </c>
      <c r="AA107">
        <f t="shared" si="8"/>
        <v>0</v>
      </c>
      <c r="AB107">
        <f t="shared" si="8"/>
        <v>0</v>
      </c>
      <c r="AC107">
        <f t="shared" si="8"/>
        <v>0</v>
      </c>
      <c r="AD107">
        <f t="shared" si="8"/>
        <v>0</v>
      </c>
      <c r="AE107">
        <f t="shared" si="8"/>
        <v>0</v>
      </c>
      <c r="AF107">
        <f t="shared" si="8"/>
        <v>0</v>
      </c>
      <c r="AG107">
        <f t="shared" si="8"/>
        <v>0</v>
      </c>
      <c r="AH107">
        <f t="shared" si="8"/>
        <v>0</v>
      </c>
      <c r="AI107">
        <f t="shared" si="8"/>
        <v>0</v>
      </c>
      <c r="AJ107">
        <f t="shared" si="8"/>
        <v>0</v>
      </c>
      <c r="AK107">
        <f t="shared" si="8"/>
        <v>0</v>
      </c>
      <c r="AL107">
        <f t="shared" si="8"/>
        <v>0</v>
      </c>
      <c r="AM107">
        <f t="shared" si="8"/>
        <v>0</v>
      </c>
      <c r="AN107">
        <f t="shared" si="8"/>
        <v>0</v>
      </c>
      <c r="AO107">
        <f t="shared" si="8"/>
        <v>0</v>
      </c>
      <c r="AP107">
        <f t="shared" si="8"/>
        <v>0</v>
      </c>
      <c r="AQ107">
        <f t="shared" si="8"/>
        <v>0</v>
      </c>
      <c r="AR107">
        <f t="shared" si="8"/>
        <v>0</v>
      </c>
      <c r="AS107">
        <f t="shared" si="8"/>
        <v>0</v>
      </c>
      <c r="AT107">
        <f t="shared" si="8"/>
        <v>0</v>
      </c>
      <c r="AU107">
        <f t="shared" si="8"/>
        <v>0</v>
      </c>
      <c r="AV107">
        <f t="shared" si="8"/>
        <v>0</v>
      </c>
      <c r="AW107">
        <f t="shared" si="8"/>
        <v>0</v>
      </c>
      <c r="AX107">
        <f t="shared" si="8"/>
        <v>0</v>
      </c>
      <c r="AY107">
        <f t="shared" si="8"/>
        <v>0</v>
      </c>
      <c r="AZ107">
        <f t="shared" si="8"/>
        <v>0</v>
      </c>
      <c r="BA107">
        <f t="shared" si="8"/>
        <v>0</v>
      </c>
      <c r="BB107">
        <f t="shared" si="8"/>
        <v>0</v>
      </c>
      <c r="BC107">
        <f t="shared" si="8"/>
        <v>0</v>
      </c>
      <c r="BD107">
        <f t="shared" si="8"/>
        <v>0</v>
      </c>
      <c r="BE107">
        <f t="shared" si="8"/>
        <v>0</v>
      </c>
      <c r="BF107">
        <f t="shared" si="8"/>
        <v>0</v>
      </c>
      <c r="BG107">
        <f t="shared" si="8"/>
        <v>0</v>
      </c>
      <c r="BH107">
        <f t="shared" si="8"/>
        <v>0</v>
      </c>
      <c r="BI107">
        <f t="shared" si="8"/>
        <v>0</v>
      </c>
      <c r="BJ107">
        <f t="shared" si="8"/>
        <v>0</v>
      </c>
      <c r="BK107">
        <f t="shared" si="8"/>
        <v>0</v>
      </c>
      <c r="BL107">
        <f t="shared" si="8"/>
        <v>0</v>
      </c>
      <c r="BM107">
        <f t="shared" si="8"/>
        <v>0</v>
      </c>
      <c r="BN107">
        <f t="shared" si="8"/>
        <v>0</v>
      </c>
      <c r="BO107">
        <f t="shared" si="8"/>
        <v>0</v>
      </c>
      <c r="BP107">
        <f t="shared" ref="BP107:EA107" si="9">BP81-BP105</f>
        <v>0</v>
      </c>
      <c r="BQ107">
        <f t="shared" si="9"/>
        <v>0</v>
      </c>
      <c r="BR107">
        <f t="shared" si="9"/>
        <v>0</v>
      </c>
      <c r="BS107">
        <f t="shared" si="9"/>
        <v>0</v>
      </c>
      <c r="BT107">
        <f t="shared" si="9"/>
        <v>0</v>
      </c>
      <c r="BU107">
        <f t="shared" si="9"/>
        <v>0</v>
      </c>
      <c r="BV107">
        <f t="shared" si="9"/>
        <v>0</v>
      </c>
      <c r="BW107">
        <f t="shared" si="9"/>
        <v>0</v>
      </c>
      <c r="BX107">
        <f t="shared" si="9"/>
        <v>0</v>
      </c>
      <c r="BY107">
        <f t="shared" si="9"/>
        <v>0</v>
      </c>
      <c r="BZ107">
        <f t="shared" si="9"/>
        <v>0</v>
      </c>
      <c r="CA107">
        <f t="shared" si="9"/>
        <v>0</v>
      </c>
      <c r="CB107">
        <f t="shared" si="9"/>
        <v>0</v>
      </c>
      <c r="CC107">
        <f t="shared" si="9"/>
        <v>0</v>
      </c>
      <c r="CD107">
        <f t="shared" si="9"/>
        <v>0</v>
      </c>
      <c r="CE107">
        <f t="shared" si="9"/>
        <v>0</v>
      </c>
      <c r="CF107">
        <f t="shared" si="9"/>
        <v>0</v>
      </c>
      <c r="CG107">
        <f t="shared" si="9"/>
        <v>0</v>
      </c>
      <c r="CH107">
        <f t="shared" si="9"/>
        <v>0</v>
      </c>
      <c r="CI107">
        <f t="shared" si="9"/>
        <v>0</v>
      </c>
      <c r="CJ107">
        <f t="shared" si="9"/>
        <v>0</v>
      </c>
      <c r="CK107">
        <f t="shared" si="9"/>
        <v>0</v>
      </c>
      <c r="CL107">
        <f t="shared" si="9"/>
        <v>0</v>
      </c>
      <c r="CM107">
        <f t="shared" si="9"/>
        <v>0</v>
      </c>
      <c r="CN107">
        <f t="shared" si="9"/>
        <v>0</v>
      </c>
      <c r="CO107">
        <f t="shared" si="9"/>
        <v>0</v>
      </c>
      <c r="CP107">
        <f t="shared" si="9"/>
        <v>0</v>
      </c>
      <c r="CQ107">
        <f t="shared" si="9"/>
        <v>0</v>
      </c>
      <c r="CR107">
        <f t="shared" si="9"/>
        <v>0</v>
      </c>
      <c r="CS107">
        <f t="shared" si="9"/>
        <v>0</v>
      </c>
      <c r="CT107">
        <f t="shared" si="9"/>
        <v>0</v>
      </c>
      <c r="CU107">
        <f t="shared" si="9"/>
        <v>0</v>
      </c>
      <c r="CV107">
        <f t="shared" si="9"/>
        <v>0</v>
      </c>
      <c r="CW107">
        <f t="shared" si="9"/>
        <v>0</v>
      </c>
      <c r="CX107">
        <f t="shared" si="9"/>
        <v>0</v>
      </c>
      <c r="CY107">
        <f t="shared" si="9"/>
        <v>0</v>
      </c>
      <c r="CZ107">
        <f t="shared" si="9"/>
        <v>0</v>
      </c>
      <c r="DA107">
        <f t="shared" si="9"/>
        <v>0</v>
      </c>
      <c r="DB107">
        <f t="shared" si="9"/>
        <v>0</v>
      </c>
      <c r="DC107">
        <f t="shared" si="9"/>
        <v>0</v>
      </c>
      <c r="DD107">
        <f t="shared" si="9"/>
        <v>0</v>
      </c>
      <c r="DE107">
        <f t="shared" si="9"/>
        <v>0</v>
      </c>
      <c r="DF107">
        <f t="shared" si="9"/>
        <v>0</v>
      </c>
      <c r="DG107">
        <f t="shared" si="9"/>
        <v>0</v>
      </c>
      <c r="DH107">
        <f t="shared" si="9"/>
        <v>0</v>
      </c>
      <c r="DI107">
        <f t="shared" si="9"/>
        <v>0</v>
      </c>
      <c r="DJ107">
        <f t="shared" si="9"/>
        <v>0</v>
      </c>
      <c r="DK107">
        <f t="shared" si="9"/>
        <v>0</v>
      </c>
      <c r="DL107">
        <f t="shared" si="9"/>
        <v>0</v>
      </c>
      <c r="DM107">
        <f t="shared" si="9"/>
        <v>0</v>
      </c>
      <c r="DN107">
        <f t="shared" si="9"/>
        <v>0</v>
      </c>
      <c r="DO107">
        <f t="shared" si="9"/>
        <v>0</v>
      </c>
      <c r="DP107">
        <f t="shared" si="9"/>
        <v>0</v>
      </c>
      <c r="DQ107">
        <f t="shared" si="9"/>
        <v>0</v>
      </c>
      <c r="DR107">
        <f t="shared" si="9"/>
        <v>0</v>
      </c>
      <c r="DS107">
        <f t="shared" si="9"/>
        <v>0</v>
      </c>
      <c r="DT107">
        <f t="shared" si="9"/>
        <v>0</v>
      </c>
      <c r="DU107">
        <f t="shared" si="9"/>
        <v>0</v>
      </c>
      <c r="DV107">
        <f t="shared" si="9"/>
        <v>0</v>
      </c>
      <c r="DW107">
        <f t="shared" si="9"/>
        <v>0</v>
      </c>
      <c r="DX107">
        <f t="shared" si="9"/>
        <v>0</v>
      </c>
      <c r="DY107">
        <f t="shared" si="9"/>
        <v>0</v>
      </c>
      <c r="DZ107">
        <f t="shared" si="9"/>
        <v>0</v>
      </c>
      <c r="EA107">
        <f t="shared" si="9"/>
        <v>0</v>
      </c>
      <c r="EB107">
        <f t="shared" ref="EB107:EF107" si="10">EB81-EB105</f>
        <v>0</v>
      </c>
      <c r="EC107">
        <f t="shared" si="10"/>
        <v>0</v>
      </c>
      <c r="ED107">
        <f t="shared" si="10"/>
        <v>0</v>
      </c>
      <c r="EE107">
        <f t="shared" si="10"/>
        <v>0</v>
      </c>
      <c r="EF107">
        <f t="shared" si="10"/>
        <v>0</v>
      </c>
    </row>
  </sheetData>
  <autoFilter ref="A1:EF57" xr:uid="{58ECC065-971C-401A-B71E-58A165B57224}"/>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3:T113"/>
  <sheetViews>
    <sheetView topLeftCell="A58" workbookViewId="0">
      <selection activeCell="M35" sqref="M35"/>
    </sheetView>
  </sheetViews>
  <sheetFormatPr baseColWidth="10" defaultColWidth="8.83203125" defaultRowHeight="15" x14ac:dyDescent="0.2"/>
  <cols>
    <col min="1" max="1" width="40.6640625" bestFit="1" customWidth="1"/>
    <col min="2" max="2" width="15.33203125" bestFit="1" customWidth="1"/>
    <col min="3" max="3" width="3.83203125" bestFit="1" customWidth="1"/>
    <col min="4" max="5" width="4.6640625" bestFit="1" customWidth="1"/>
    <col min="6" max="7" width="5.33203125" bestFit="1" customWidth="1"/>
    <col min="8" max="9" width="6.1640625" bestFit="1" customWidth="1"/>
    <col min="10" max="11" width="4.33203125" bestFit="1" customWidth="1"/>
    <col min="12" max="13" width="5.33203125" bestFit="1" customWidth="1"/>
    <col min="14" max="15" width="3.83203125" bestFit="1" customWidth="1"/>
    <col min="16" max="17" width="4" bestFit="1" customWidth="1"/>
    <col min="18" max="19" width="4.6640625" bestFit="1" customWidth="1"/>
    <col min="20" max="20" width="10.6640625" bestFit="1" customWidth="1"/>
    <col min="21" max="21" width="5.83203125" customWidth="1"/>
    <col min="22" max="23" width="6.83203125" customWidth="1"/>
    <col min="24" max="25" width="4.5" customWidth="1"/>
    <col min="26" max="27" width="5.83203125" customWidth="1"/>
    <col min="28" max="29" width="4" customWidth="1"/>
    <col min="30" max="30" width="26.5" bestFit="1" customWidth="1"/>
    <col min="31" max="31" width="4.1640625" customWidth="1"/>
    <col min="32" max="33" width="5.1640625" customWidth="1"/>
    <col min="34" max="35" width="5.83203125" customWidth="1"/>
    <col min="36" max="37" width="6.83203125" customWidth="1"/>
    <col min="38" max="39" width="4.5" customWidth="1"/>
    <col min="40" max="41" width="5.83203125" customWidth="1"/>
    <col min="42" max="43" width="4" customWidth="1"/>
    <col min="44" max="44" width="30.1640625" bestFit="1" customWidth="1"/>
    <col min="45" max="45" width="25" bestFit="1" customWidth="1"/>
    <col min="46" max="46" width="31.5" bestFit="1" customWidth="1"/>
  </cols>
  <sheetData>
    <row r="3" spans="1:20" x14ac:dyDescent="0.2">
      <c r="A3" s="212" t="s">
        <v>581</v>
      </c>
      <c r="B3" s="212" t="s">
        <v>439</v>
      </c>
    </row>
    <row r="4" spans="1:20" x14ac:dyDescent="0.2">
      <c r="A4" s="212" t="s">
        <v>418</v>
      </c>
      <c r="B4" t="s">
        <v>195</v>
      </c>
      <c r="C4" t="s">
        <v>196</v>
      </c>
      <c r="D4" t="s">
        <v>382</v>
      </c>
      <c r="E4" t="s">
        <v>389</v>
      </c>
      <c r="F4" t="s">
        <v>363</v>
      </c>
      <c r="G4" t="s">
        <v>368</v>
      </c>
      <c r="H4" t="s">
        <v>287</v>
      </c>
      <c r="I4" t="s">
        <v>283</v>
      </c>
      <c r="J4" t="s">
        <v>320</v>
      </c>
      <c r="K4" t="s">
        <v>326</v>
      </c>
      <c r="L4" t="s">
        <v>307</v>
      </c>
      <c r="M4" t="s">
        <v>301</v>
      </c>
      <c r="N4" t="s">
        <v>339</v>
      </c>
      <c r="O4" t="s">
        <v>357</v>
      </c>
      <c r="P4" t="s">
        <v>473</v>
      </c>
      <c r="Q4" t="s">
        <v>476</v>
      </c>
      <c r="R4" t="s">
        <v>490</v>
      </c>
      <c r="S4" t="s">
        <v>491</v>
      </c>
      <c r="T4" t="s">
        <v>419</v>
      </c>
    </row>
    <row r="5" spans="1:20" x14ac:dyDescent="0.2">
      <c r="A5" s="213" t="s">
        <v>367</v>
      </c>
      <c r="B5" s="214"/>
      <c r="C5" s="214"/>
      <c r="D5" s="214"/>
      <c r="E5" s="214"/>
      <c r="F5" s="214"/>
      <c r="G5" s="214">
        <v>1</v>
      </c>
      <c r="H5" s="214"/>
      <c r="I5" s="214"/>
      <c r="J5" s="214"/>
      <c r="K5" s="214"/>
      <c r="L5" s="214"/>
      <c r="M5" s="214"/>
      <c r="N5" s="214"/>
      <c r="O5" s="214"/>
      <c r="P5" s="214"/>
      <c r="Q5" s="214"/>
      <c r="R5" s="214"/>
      <c r="S5" s="214"/>
      <c r="T5" s="214">
        <v>1</v>
      </c>
    </row>
    <row r="6" spans="1:20" x14ac:dyDescent="0.2">
      <c r="A6" s="213" t="s">
        <v>229</v>
      </c>
      <c r="B6" s="214">
        <v>19</v>
      </c>
      <c r="C6" s="214">
        <v>11</v>
      </c>
      <c r="D6" s="214"/>
      <c r="E6" s="214"/>
      <c r="F6" s="214"/>
      <c r="G6" s="214">
        <v>1</v>
      </c>
      <c r="H6" s="214">
        <v>16</v>
      </c>
      <c r="I6" s="214">
        <v>0</v>
      </c>
      <c r="J6" s="214">
        <v>12</v>
      </c>
      <c r="K6" s="214">
        <v>15</v>
      </c>
      <c r="L6" s="214">
        <v>18</v>
      </c>
      <c r="M6" s="214">
        <v>13</v>
      </c>
      <c r="N6" s="214"/>
      <c r="O6" s="214"/>
      <c r="P6" s="214"/>
      <c r="Q6" s="214"/>
      <c r="R6" s="214"/>
      <c r="S6" s="214"/>
      <c r="T6" s="214">
        <v>105</v>
      </c>
    </row>
    <row r="7" spans="1:20" x14ac:dyDescent="0.2">
      <c r="A7" s="213" t="s">
        <v>348</v>
      </c>
      <c r="B7" s="214"/>
      <c r="C7" s="214"/>
      <c r="D7" s="214"/>
      <c r="E7" s="214"/>
      <c r="F7" s="214"/>
      <c r="G7" s="214"/>
      <c r="H7" s="214"/>
      <c r="I7" s="214"/>
      <c r="J7" s="214"/>
      <c r="K7" s="214"/>
      <c r="L7" s="214"/>
      <c r="M7" s="214"/>
      <c r="N7" s="214">
        <v>17</v>
      </c>
      <c r="O7" s="214">
        <v>7</v>
      </c>
      <c r="P7" s="214">
        <v>18</v>
      </c>
      <c r="Q7" s="214">
        <v>2</v>
      </c>
      <c r="R7" s="214"/>
      <c r="S7" s="214">
        <v>2</v>
      </c>
      <c r="T7" s="214">
        <v>46</v>
      </c>
    </row>
    <row r="8" spans="1:20" x14ac:dyDescent="0.2">
      <c r="A8" s="213" t="s">
        <v>127</v>
      </c>
      <c r="B8" s="214"/>
      <c r="C8" s="214"/>
      <c r="D8" s="214"/>
      <c r="E8" s="214"/>
      <c r="F8" s="214"/>
      <c r="G8" s="214"/>
      <c r="H8" s="214">
        <v>4</v>
      </c>
      <c r="I8" s="214"/>
      <c r="J8" s="214">
        <v>4</v>
      </c>
      <c r="K8" s="214">
        <v>7</v>
      </c>
      <c r="L8" s="214">
        <v>16</v>
      </c>
      <c r="M8" s="214">
        <v>2</v>
      </c>
      <c r="N8" s="214">
        <v>19</v>
      </c>
      <c r="O8" s="214">
        <v>18</v>
      </c>
      <c r="P8" s="214">
        <v>5</v>
      </c>
      <c r="Q8" s="214">
        <v>2</v>
      </c>
      <c r="R8" s="214">
        <v>2</v>
      </c>
      <c r="S8" s="214">
        <v>2</v>
      </c>
      <c r="T8" s="214">
        <v>81</v>
      </c>
    </row>
    <row r="9" spans="1:20" x14ac:dyDescent="0.2">
      <c r="A9" s="213" t="s">
        <v>142</v>
      </c>
      <c r="B9" s="214"/>
      <c r="C9" s="214"/>
      <c r="D9" s="214"/>
      <c r="E9" s="214"/>
      <c r="F9" s="214"/>
      <c r="G9" s="214"/>
      <c r="H9" s="214"/>
      <c r="I9" s="214"/>
      <c r="J9" s="214"/>
      <c r="K9" s="214"/>
      <c r="L9" s="214">
        <v>3</v>
      </c>
      <c r="M9" s="214">
        <v>0</v>
      </c>
      <c r="N9" s="214"/>
      <c r="O9" s="214"/>
      <c r="P9" s="214"/>
      <c r="Q9" s="214"/>
      <c r="R9" s="214"/>
      <c r="S9" s="214"/>
      <c r="T9" s="214">
        <v>3</v>
      </c>
    </row>
    <row r="10" spans="1:20" x14ac:dyDescent="0.2">
      <c r="A10" s="213" t="s">
        <v>163</v>
      </c>
      <c r="B10" s="214"/>
      <c r="C10" s="214"/>
      <c r="D10" s="214"/>
      <c r="E10" s="214"/>
      <c r="F10" s="214"/>
      <c r="G10" s="214"/>
      <c r="H10" s="214">
        <v>3</v>
      </c>
      <c r="I10" s="214"/>
      <c r="J10" s="214"/>
      <c r="K10" s="214"/>
      <c r="L10" s="214">
        <v>1</v>
      </c>
      <c r="M10" s="214"/>
      <c r="N10" s="214"/>
      <c r="O10" s="214"/>
      <c r="P10" s="214"/>
      <c r="Q10" s="214"/>
      <c r="R10" s="214"/>
      <c r="S10" s="214"/>
      <c r="T10" s="214">
        <v>4</v>
      </c>
    </row>
    <row r="11" spans="1:20" x14ac:dyDescent="0.2">
      <c r="A11" s="213" t="s">
        <v>134</v>
      </c>
      <c r="B11" s="214"/>
      <c r="C11" s="214"/>
      <c r="D11" s="214">
        <v>1</v>
      </c>
      <c r="E11" s="214">
        <v>15</v>
      </c>
      <c r="F11" s="214">
        <v>15</v>
      </c>
      <c r="G11" s="214">
        <v>12</v>
      </c>
      <c r="H11" s="214"/>
      <c r="I11" s="214">
        <v>14</v>
      </c>
      <c r="J11" s="214">
        <v>2</v>
      </c>
      <c r="K11" s="214">
        <v>12</v>
      </c>
      <c r="L11" s="214"/>
      <c r="M11" s="214">
        <v>16</v>
      </c>
      <c r="N11" s="214">
        <v>13</v>
      </c>
      <c r="O11" s="214">
        <v>20</v>
      </c>
      <c r="P11" s="214"/>
      <c r="Q11" s="214">
        <v>1</v>
      </c>
      <c r="R11" s="214"/>
      <c r="S11" s="214">
        <v>0</v>
      </c>
      <c r="T11" s="214">
        <v>121</v>
      </c>
    </row>
    <row r="12" spans="1:20" x14ac:dyDescent="0.2">
      <c r="A12" s="213" t="s">
        <v>267</v>
      </c>
      <c r="B12" s="214">
        <v>17</v>
      </c>
      <c r="C12" s="214"/>
      <c r="D12" s="214"/>
      <c r="E12" s="214"/>
      <c r="F12" s="214"/>
      <c r="G12" s="214"/>
      <c r="H12" s="214"/>
      <c r="I12" s="214"/>
      <c r="J12" s="214"/>
      <c r="K12" s="214"/>
      <c r="L12" s="214"/>
      <c r="M12" s="214"/>
      <c r="N12" s="214"/>
      <c r="O12" s="214"/>
      <c r="P12" s="214">
        <v>8</v>
      </c>
      <c r="Q12" s="214"/>
      <c r="R12" s="214"/>
      <c r="S12" s="214"/>
      <c r="T12" s="214">
        <v>25</v>
      </c>
    </row>
    <row r="13" spans="1:20" x14ac:dyDescent="0.2">
      <c r="A13" s="213" t="s">
        <v>126</v>
      </c>
      <c r="B13" s="214"/>
      <c r="C13" s="214"/>
      <c r="D13" s="214"/>
      <c r="E13" s="214"/>
      <c r="F13" s="214"/>
      <c r="G13" s="214"/>
      <c r="H13" s="214"/>
      <c r="I13" s="214"/>
      <c r="J13" s="214"/>
      <c r="K13" s="214"/>
      <c r="L13" s="214"/>
      <c r="M13" s="214">
        <v>3</v>
      </c>
      <c r="N13" s="214"/>
      <c r="O13" s="214"/>
      <c r="P13" s="214">
        <v>13</v>
      </c>
      <c r="Q13" s="214">
        <v>6</v>
      </c>
      <c r="R13" s="214"/>
      <c r="S13" s="214"/>
      <c r="T13" s="214">
        <v>22</v>
      </c>
    </row>
    <row r="14" spans="1:20" x14ac:dyDescent="0.2">
      <c r="A14" s="213" t="s">
        <v>330</v>
      </c>
      <c r="B14" s="214"/>
      <c r="C14" s="214"/>
      <c r="D14" s="214"/>
      <c r="E14" s="214"/>
      <c r="F14" s="214"/>
      <c r="G14" s="214"/>
      <c r="H14" s="214"/>
      <c r="I14" s="214"/>
      <c r="J14" s="214"/>
      <c r="K14" s="214">
        <v>2</v>
      </c>
      <c r="L14" s="214"/>
      <c r="M14" s="214"/>
      <c r="N14" s="214"/>
      <c r="O14" s="214"/>
      <c r="P14" s="214"/>
      <c r="Q14" s="214"/>
      <c r="R14" s="214"/>
      <c r="S14" s="214"/>
      <c r="T14" s="214">
        <v>2</v>
      </c>
    </row>
    <row r="15" spans="1:20" x14ac:dyDescent="0.2">
      <c r="A15" s="213" t="s">
        <v>230</v>
      </c>
      <c r="B15" s="214"/>
      <c r="C15" s="214">
        <v>1</v>
      </c>
      <c r="D15" s="214"/>
      <c r="E15" s="214"/>
      <c r="F15" s="214"/>
      <c r="G15" s="214"/>
      <c r="H15" s="214"/>
      <c r="I15" s="214"/>
      <c r="J15" s="214">
        <v>1</v>
      </c>
      <c r="K15" s="214">
        <v>8</v>
      </c>
      <c r="L15" s="214"/>
      <c r="M15" s="214"/>
      <c r="N15" s="214">
        <v>10</v>
      </c>
      <c r="O15" s="214"/>
      <c r="P15" s="214"/>
      <c r="Q15" s="214">
        <v>2</v>
      </c>
      <c r="R15" s="214"/>
      <c r="S15" s="214"/>
      <c r="T15" s="214">
        <v>22</v>
      </c>
    </row>
    <row r="16" spans="1:20" x14ac:dyDescent="0.2">
      <c r="A16" s="213" t="s">
        <v>169</v>
      </c>
      <c r="B16" s="214"/>
      <c r="C16" s="214"/>
      <c r="D16" s="214"/>
      <c r="E16" s="214"/>
      <c r="F16" s="214"/>
      <c r="G16" s="214"/>
      <c r="H16" s="214"/>
      <c r="I16" s="214"/>
      <c r="J16" s="214"/>
      <c r="K16" s="214"/>
      <c r="L16" s="214">
        <v>1</v>
      </c>
      <c r="M16" s="214"/>
      <c r="N16" s="214"/>
      <c r="O16" s="214"/>
      <c r="P16" s="214"/>
      <c r="Q16" s="214"/>
      <c r="R16" s="214"/>
      <c r="S16" s="214">
        <v>1</v>
      </c>
      <c r="T16" s="214">
        <v>2</v>
      </c>
    </row>
    <row r="17" spans="1:20" x14ac:dyDescent="0.2">
      <c r="A17" s="213" t="s">
        <v>318</v>
      </c>
      <c r="B17" s="214"/>
      <c r="C17" s="214"/>
      <c r="D17" s="214"/>
      <c r="E17" s="214"/>
      <c r="F17" s="214"/>
      <c r="G17" s="214"/>
      <c r="H17" s="214"/>
      <c r="I17" s="214"/>
      <c r="J17" s="214">
        <v>5</v>
      </c>
      <c r="K17" s="214">
        <v>9</v>
      </c>
      <c r="L17" s="214"/>
      <c r="M17" s="214"/>
      <c r="N17" s="214"/>
      <c r="O17" s="214"/>
      <c r="P17" s="214"/>
      <c r="Q17" s="214"/>
      <c r="R17" s="214"/>
      <c r="S17" s="214"/>
      <c r="T17" s="214">
        <v>14</v>
      </c>
    </row>
    <row r="18" spans="1:20" x14ac:dyDescent="0.2">
      <c r="A18" s="213" t="s">
        <v>191</v>
      </c>
      <c r="B18" s="214"/>
      <c r="C18" s="214"/>
      <c r="D18" s="214"/>
      <c r="E18" s="214"/>
      <c r="F18" s="214"/>
      <c r="G18" s="214"/>
      <c r="H18" s="214">
        <v>2</v>
      </c>
      <c r="I18" s="214"/>
      <c r="J18" s="214"/>
      <c r="K18" s="214"/>
      <c r="L18" s="214"/>
      <c r="M18" s="214"/>
      <c r="N18" s="214"/>
      <c r="O18" s="214"/>
      <c r="P18" s="214"/>
      <c r="Q18" s="214"/>
      <c r="R18" s="214"/>
      <c r="S18" s="214"/>
      <c r="T18" s="214">
        <v>2</v>
      </c>
    </row>
    <row r="19" spans="1:20" x14ac:dyDescent="0.2">
      <c r="A19" s="213" t="s">
        <v>329</v>
      </c>
      <c r="B19" s="214"/>
      <c r="C19" s="214"/>
      <c r="D19" s="214"/>
      <c r="E19" s="214"/>
      <c r="F19" s="214"/>
      <c r="G19" s="214"/>
      <c r="H19" s="214"/>
      <c r="I19" s="214"/>
      <c r="J19" s="214"/>
      <c r="K19" s="214">
        <v>1</v>
      </c>
      <c r="L19" s="214"/>
      <c r="M19" s="214"/>
      <c r="N19" s="214"/>
      <c r="O19" s="214"/>
      <c r="P19" s="214"/>
      <c r="Q19" s="214"/>
      <c r="R19" s="214"/>
      <c r="S19" s="214"/>
      <c r="T19" s="214">
        <v>1</v>
      </c>
    </row>
    <row r="20" spans="1:20" x14ac:dyDescent="0.2">
      <c r="A20" s="213" t="s">
        <v>188</v>
      </c>
      <c r="B20" s="214">
        <v>9</v>
      </c>
      <c r="C20" s="214"/>
      <c r="D20" s="214"/>
      <c r="E20" s="214"/>
      <c r="F20" s="214"/>
      <c r="G20" s="214"/>
      <c r="H20" s="214">
        <v>15</v>
      </c>
      <c r="I20" s="214"/>
      <c r="J20" s="214"/>
      <c r="K20" s="214"/>
      <c r="L20" s="214"/>
      <c r="M20" s="214"/>
      <c r="N20" s="214"/>
      <c r="O20" s="214"/>
      <c r="P20" s="214"/>
      <c r="Q20" s="214"/>
      <c r="R20" s="214"/>
      <c r="S20" s="214"/>
      <c r="T20" s="214">
        <v>24</v>
      </c>
    </row>
    <row r="21" spans="1:20" x14ac:dyDescent="0.2">
      <c r="A21" s="213" t="s">
        <v>182</v>
      </c>
      <c r="B21" s="214"/>
      <c r="C21" s="214"/>
      <c r="D21" s="214"/>
      <c r="E21" s="214"/>
      <c r="F21" s="214">
        <v>7</v>
      </c>
      <c r="G21" s="214"/>
      <c r="H21" s="214"/>
      <c r="I21" s="214">
        <v>1</v>
      </c>
      <c r="J21" s="214"/>
      <c r="K21" s="214"/>
      <c r="L21" s="214"/>
      <c r="M21" s="214"/>
      <c r="N21" s="214"/>
      <c r="O21" s="214"/>
      <c r="P21" s="214"/>
      <c r="Q21" s="214"/>
      <c r="R21" s="214"/>
      <c r="S21" s="214"/>
      <c r="T21" s="214">
        <v>8</v>
      </c>
    </row>
    <row r="22" spans="1:20" x14ac:dyDescent="0.2">
      <c r="A22" s="213" t="s">
        <v>272</v>
      </c>
      <c r="B22" s="214">
        <v>5</v>
      </c>
      <c r="C22" s="214"/>
      <c r="D22" s="214"/>
      <c r="E22" s="214"/>
      <c r="F22" s="214"/>
      <c r="G22" s="214"/>
      <c r="H22" s="214"/>
      <c r="I22" s="214"/>
      <c r="J22" s="214"/>
      <c r="K22" s="214"/>
      <c r="L22" s="214"/>
      <c r="M22" s="214"/>
      <c r="N22" s="214"/>
      <c r="O22" s="214"/>
      <c r="P22" s="214"/>
      <c r="Q22" s="214"/>
      <c r="R22" s="214"/>
      <c r="S22" s="214"/>
      <c r="T22" s="214">
        <v>5</v>
      </c>
    </row>
    <row r="23" spans="1:20" x14ac:dyDescent="0.2">
      <c r="A23" s="213" t="s">
        <v>131</v>
      </c>
      <c r="B23" s="214"/>
      <c r="C23" s="214">
        <v>15</v>
      </c>
      <c r="D23" s="214"/>
      <c r="E23" s="214"/>
      <c r="F23" s="214">
        <v>1</v>
      </c>
      <c r="G23" s="214"/>
      <c r="H23" s="214"/>
      <c r="I23" s="214"/>
      <c r="J23" s="214">
        <v>15</v>
      </c>
      <c r="K23" s="214">
        <v>7</v>
      </c>
      <c r="L23" s="214">
        <v>13</v>
      </c>
      <c r="M23" s="214">
        <v>2</v>
      </c>
      <c r="N23" s="214">
        <v>7</v>
      </c>
      <c r="O23" s="214"/>
      <c r="P23" s="214"/>
      <c r="Q23" s="214"/>
      <c r="R23" s="214"/>
      <c r="S23" s="214"/>
      <c r="T23" s="214">
        <v>60</v>
      </c>
    </row>
    <row r="24" spans="1:20" x14ac:dyDescent="0.2">
      <c r="A24" s="213" t="s">
        <v>168</v>
      </c>
      <c r="B24" s="214"/>
      <c r="C24" s="214"/>
      <c r="D24" s="214"/>
      <c r="E24" s="214"/>
      <c r="F24" s="214"/>
      <c r="G24" s="214"/>
      <c r="H24" s="214"/>
      <c r="I24" s="214"/>
      <c r="J24" s="214"/>
      <c r="K24" s="214"/>
      <c r="L24" s="214">
        <v>1</v>
      </c>
      <c r="M24" s="214"/>
      <c r="N24" s="214"/>
      <c r="O24" s="214"/>
      <c r="P24" s="214"/>
      <c r="Q24" s="214"/>
      <c r="R24" s="214"/>
      <c r="S24" s="214"/>
      <c r="T24" s="214">
        <v>1</v>
      </c>
    </row>
    <row r="25" spans="1:20" x14ac:dyDescent="0.2">
      <c r="A25" s="213" t="s">
        <v>231</v>
      </c>
      <c r="B25" s="214"/>
      <c r="C25" s="214">
        <v>1</v>
      </c>
      <c r="D25" s="214"/>
      <c r="E25" s="214"/>
      <c r="F25" s="214"/>
      <c r="G25" s="214"/>
      <c r="H25" s="214"/>
      <c r="I25" s="214"/>
      <c r="J25" s="214"/>
      <c r="K25" s="214"/>
      <c r="L25" s="214"/>
      <c r="M25" s="214"/>
      <c r="N25" s="214"/>
      <c r="O25" s="214"/>
      <c r="P25" s="214"/>
      <c r="Q25" s="214"/>
      <c r="R25" s="214"/>
      <c r="S25" s="214"/>
      <c r="T25" s="214">
        <v>1</v>
      </c>
    </row>
    <row r="26" spans="1:20" x14ac:dyDescent="0.2">
      <c r="A26" s="213" t="s">
        <v>129</v>
      </c>
      <c r="B26" s="214">
        <v>2</v>
      </c>
      <c r="C26" s="214">
        <v>19</v>
      </c>
      <c r="D26" s="214">
        <v>0</v>
      </c>
      <c r="E26" s="214"/>
      <c r="F26" s="214">
        <v>7</v>
      </c>
      <c r="G26" s="214"/>
      <c r="H26" s="214">
        <v>1</v>
      </c>
      <c r="I26" s="214">
        <v>1</v>
      </c>
      <c r="J26" s="214">
        <v>15</v>
      </c>
      <c r="K26" s="214">
        <v>18</v>
      </c>
      <c r="L26" s="214">
        <v>19</v>
      </c>
      <c r="M26" s="214">
        <v>16</v>
      </c>
      <c r="N26" s="214">
        <v>16</v>
      </c>
      <c r="O26" s="214">
        <v>20</v>
      </c>
      <c r="P26" s="214">
        <v>14</v>
      </c>
      <c r="Q26" s="214">
        <v>11</v>
      </c>
      <c r="R26" s="214">
        <v>12</v>
      </c>
      <c r="S26" s="214">
        <v>0</v>
      </c>
      <c r="T26" s="214">
        <v>171</v>
      </c>
    </row>
    <row r="27" spans="1:20" x14ac:dyDescent="0.2">
      <c r="A27" s="213" t="s">
        <v>190</v>
      </c>
      <c r="B27" s="214"/>
      <c r="C27" s="214"/>
      <c r="D27" s="214"/>
      <c r="E27" s="214"/>
      <c r="F27" s="214"/>
      <c r="G27" s="214"/>
      <c r="H27" s="214">
        <v>1</v>
      </c>
      <c r="I27" s="214"/>
      <c r="J27" s="214"/>
      <c r="K27" s="214"/>
      <c r="L27" s="214"/>
      <c r="M27" s="214"/>
      <c r="N27" s="214"/>
      <c r="O27" s="214"/>
      <c r="P27" s="214"/>
      <c r="Q27" s="214"/>
      <c r="R27" s="214"/>
      <c r="S27" s="214"/>
      <c r="T27" s="214">
        <v>1</v>
      </c>
    </row>
    <row r="28" spans="1:20" x14ac:dyDescent="0.2">
      <c r="A28" s="213" t="s">
        <v>298</v>
      </c>
      <c r="B28" s="214"/>
      <c r="C28" s="214"/>
      <c r="D28" s="214">
        <v>0</v>
      </c>
      <c r="E28" s="214">
        <v>0</v>
      </c>
      <c r="F28" s="214"/>
      <c r="G28" s="214">
        <v>0</v>
      </c>
      <c r="H28" s="214">
        <v>0</v>
      </c>
      <c r="I28" s="214"/>
      <c r="J28" s="214">
        <v>0</v>
      </c>
      <c r="K28" s="214"/>
      <c r="L28" s="214"/>
      <c r="M28" s="214"/>
      <c r="N28" s="214"/>
      <c r="O28" s="214"/>
      <c r="P28" s="214"/>
      <c r="Q28" s="214"/>
      <c r="R28" s="214"/>
      <c r="S28" s="214"/>
      <c r="T28" s="214">
        <v>0</v>
      </c>
    </row>
    <row r="29" spans="1:20" x14ac:dyDescent="0.2">
      <c r="A29" s="213" t="s">
        <v>161</v>
      </c>
      <c r="B29" s="214">
        <v>1</v>
      </c>
      <c r="C29" s="214"/>
      <c r="D29" s="214"/>
      <c r="E29" s="214">
        <v>0</v>
      </c>
      <c r="F29" s="214">
        <v>0</v>
      </c>
      <c r="G29" s="214">
        <v>0</v>
      </c>
      <c r="H29" s="214"/>
      <c r="I29" s="214"/>
      <c r="J29" s="214">
        <v>0</v>
      </c>
      <c r="K29" s="214">
        <v>5</v>
      </c>
      <c r="L29" s="214">
        <v>11</v>
      </c>
      <c r="M29" s="214"/>
      <c r="N29" s="214">
        <v>4</v>
      </c>
      <c r="O29" s="214"/>
      <c r="P29" s="214">
        <v>4</v>
      </c>
      <c r="Q29" s="214">
        <v>0</v>
      </c>
      <c r="R29" s="214"/>
      <c r="S29" s="214"/>
      <c r="T29" s="214">
        <v>25</v>
      </c>
    </row>
    <row r="30" spans="1:20" x14ac:dyDescent="0.2">
      <c r="A30" s="213" t="s">
        <v>308</v>
      </c>
      <c r="B30" s="214"/>
      <c r="C30" s="214"/>
      <c r="D30" s="214"/>
      <c r="E30" s="214"/>
      <c r="F30" s="214">
        <v>2</v>
      </c>
      <c r="G30" s="214"/>
      <c r="H30" s="214"/>
      <c r="I30" s="214">
        <v>3</v>
      </c>
      <c r="J30" s="214"/>
      <c r="K30" s="214"/>
      <c r="L30" s="214">
        <v>1</v>
      </c>
      <c r="M30" s="214"/>
      <c r="N30" s="214"/>
      <c r="O30" s="214"/>
      <c r="P30" s="214"/>
      <c r="Q30" s="214"/>
      <c r="R30" s="214"/>
      <c r="S30" s="214"/>
      <c r="T30" s="214">
        <v>6</v>
      </c>
    </row>
    <row r="31" spans="1:20" x14ac:dyDescent="0.2">
      <c r="A31" s="213" t="s">
        <v>269</v>
      </c>
      <c r="B31" s="214">
        <v>4</v>
      </c>
      <c r="C31" s="214"/>
      <c r="D31" s="214"/>
      <c r="E31" s="214"/>
      <c r="F31" s="214"/>
      <c r="G31" s="214"/>
      <c r="H31" s="214"/>
      <c r="I31" s="214"/>
      <c r="J31" s="214"/>
      <c r="K31" s="214"/>
      <c r="L31" s="214"/>
      <c r="M31" s="214"/>
      <c r="N31" s="214"/>
      <c r="O31" s="214"/>
      <c r="P31" s="214"/>
      <c r="Q31" s="214"/>
      <c r="R31" s="214"/>
      <c r="S31" s="214"/>
      <c r="T31" s="214">
        <v>4</v>
      </c>
    </row>
    <row r="32" spans="1:20" x14ac:dyDescent="0.2">
      <c r="A32" s="213" t="s">
        <v>159</v>
      </c>
      <c r="B32" s="214"/>
      <c r="C32" s="214">
        <v>12</v>
      </c>
      <c r="D32" s="214"/>
      <c r="E32" s="214">
        <v>2</v>
      </c>
      <c r="F32" s="214">
        <v>2</v>
      </c>
      <c r="G32" s="214"/>
      <c r="H32" s="214"/>
      <c r="I32" s="214"/>
      <c r="J32" s="214">
        <v>1</v>
      </c>
      <c r="K32" s="214">
        <v>17</v>
      </c>
      <c r="L32" s="214">
        <v>20</v>
      </c>
      <c r="M32" s="214">
        <v>18</v>
      </c>
      <c r="N32" s="214">
        <v>3</v>
      </c>
      <c r="O32" s="214"/>
      <c r="P32" s="214"/>
      <c r="Q32" s="214"/>
      <c r="R32" s="214">
        <v>2</v>
      </c>
      <c r="S32" s="214"/>
      <c r="T32" s="214">
        <v>77</v>
      </c>
    </row>
    <row r="33" spans="1:20" x14ac:dyDescent="0.2">
      <c r="A33" s="213" t="s">
        <v>128</v>
      </c>
      <c r="B33" s="214"/>
      <c r="C33" s="214"/>
      <c r="D33" s="214"/>
      <c r="E33" s="214"/>
      <c r="F33" s="214"/>
      <c r="G33" s="214"/>
      <c r="H33" s="214"/>
      <c r="I33" s="214"/>
      <c r="J33" s="214">
        <v>3</v>
      </c>
      <c r="K33" s="214">
        <v>15</v>
      </c>
      <c r="L33" s="214">
        <v>3</v>
      </c>
      <c r="M33" s="214">
        <v>8</v>
      </c>
      <c r="N33" s="214"/>
      <c r="O33" s="214">
        <v>1</v>
      </c>
      <c r="P33" s="214">
        <v>1</v>
      </c>
      <c r="Q33" s="214">
        <v>4</v>
      </c>
      <c r="R33" s="214"/>
      <c r="S33" s="214"/>
      <c r="T33" s="214">
        <v>35</v>
      </c>
    </row>
    <row r="34" spans="1:20" x14ac:dyDescent="0.2">
      <c r="A34" s="213" t="s">
        <v>232</v>
      </c>
      <c r="B34" s="214">
        <v>5</v>
      </c>
      <c r="C34" s="214">
        <v>7</v>
      </c>
      <c r="D34" s="214">
        <v>0</v>
      </c>
      <c r="E34" s="214">
        <v>0</v>
      </c>
      <c r="F34" s="214">
        <v>3</v>
      </c>
      <c r="G34" s="214">
        <v>1</v>
      </c>
      <c r="H34" s="214">
        <v>1</v>
      </c>
      <c r="I34" s="214">
        <v>3</v>
      </c>
      <c r="J34" s="214">
        <v>3</v>
      </c>
      <c r="K34" s="214">
        <v>12</v>
      </c>
      <c r="L34" s="214">
        <v>4</v>
      </c>
      <c r="M34" s="214">
        <v>10</v>
      </c>
      <c r="N34" s="214">
        <v>9</v>
      </c>
      <c r="O34" s="214"/>
      <c r="P34" s="214">
        <v>1</v>
      </c>
      <c r="Q34" s="214">
        <v>3</v>
      </c>
      <c r="R34" s="214">
        <v>1</v>
      </c>
      <c r="S34" s="214">
        <v>0</v>
      </c>
      <c r="T34" s="214">
        <v>63</v>
      </c>
    </row>
    <row r="35" spans="1:20" x14ac:dyDescent="0.2">
      <c r="A35" s="213" t="s">
        <v>141</v>
      </c>
      <c r="B35" s="214"/>
      <c r="C35" s="214">
        <v>19</v>
      </c>
      <c r="D35" s="214">
        <v>1</v>
      </c>
      <c r="E35" s="214">
        <v>0</v>
      </c>
      <c r="F35" s="214">
        <v>2</v>
      </c>
      <c r="G35" s="214"/>
      <c r="H35" s="214"/>
      <c r="I35" s="214">
        <v>0</v>
      </c>
      <c r="J35" s="214">
        <v>13</v>
      </c>
      <c r="K35" s="214">
        <v>10</v>
      </c>
      <c r="L35" s="214">
        <v>11</v>
      </c>
      <c r="M35" s="214">
        <v>1</v>
      </c>
      <c r="N35" s="214"/>
      <c r="O35" s="214"/>
      <c r="P35" s="214"/>
      <c r="Q35" s="214"/>
      <c r="R35" s="214"/>
      <c r="S35" s="214"/>
      <c r="T35" s="214">
        <v>57</v>
      </c>
    </row>
    <row r="36" spans="1:20" x14ac:dyDescent="0.2">
      <c r="A36" s="213" t="s">
        <v>351</v>
      </c>
      <c r="B36" s="214"/>
      <c r="C36" s="214"/>
      <c r="D36" s="214"/>
      <c r="E36" s="214"/>
      <c r="F36" s="214"/>
      <c r="G36" s="214"/>
      <c r="H36" s="214"/>
      <c r="I36" s="214"/>
      <c r="J36" s="214"/>
      <c r="K36" s="214"/>
      <c r="L36" s="214"/>
      <c r="M36" s="214"/>
      <c r="N36" s="214"/>
      <c r="O36" s="214">
        <v>5</v>
      </c>
      <c r="P36" s="214"/>
      <c r="Q36" s="214"/>
      <c r="R36" s="214"/>
      <c r="S36" s="214"/>
      <c r="T36" s="214">
        <v>5</v>
      </c>
    </row>
    <row r="37" spans="1:20" x14ac:dyDescent="0.2">
      <c r="A37" s="213" t="s">
        <v>132</v>
      </c>
      <c r="B37" s="214">
        <v>7</v>
      </c>
      <c r="C37" s="214">
        <v>19</v>
      </c>
      <c r="D37" s="214">
        <v>1</v>
      </c>
      <c r="E37" s="214">
        <v>0</v>
      </c>
      <c r="F37" s="214">
        <v>4</v>
      </c>
      <c r="G37" s="214"/>
      <c r="H37" s="214">
        <v>15</v>
      </c>
      <c r="I37" s="214">
        <v>1</v>
      </c>
      <c r="J37" s="214">
        <v>7</v>
      </c>
      <c r="K37" s="214">
        <v>5</v>
      </c>
      <c r="L37" s="214">
        <v>17</v>
      </c>
      <c r="M37" s="214">
        <v>7</v>
      </c>
      <c r="N37" s="214">
        <v>1</v>
      </c>
      <c r="O37" s="214"/>
      <c r="P37" s="214">
        <v>5</v>
      </c>
      <c r="Q37" s="214"/>
      <c r="R37" s="214"/>
      <c r="S37" s="214"/>
      <c r="T37" s="214">
        <v>89</v>
      </c>
    </row>
    <row r="38" spans="1:20" x14ac:dyDescent="0.2">
      <c r="A38" s="213" t="s">
        <v>187</v>
      </c>
      <c r="B38" s="214"/>
      <c r="C38" s="214"/>
      <c r="D38" s="214"/>
      <c r="E38" s="214"/>
      <c r="F38" s="214">
        <v>0</v>
      </c>
      <c r="G38" s="214"/>
      <c r="H38" s="214">
        <v>2</v>
      </c>
      <c r="I38" s="214"/>
      <c r="J38" s="214"/>
      <c r="K38" s="214"/>
      <c r="L38" s="214"/>
      <c r="M38" s="214"/>
      <c r="N38" s="214"/>
      <c r="O38" s="214"/>
      <c r="P38" s="214"/>
      <c r="Q38" s="214"/>
      <c r="R38" s="214"/>
      <c r="S38" s="214"/>
      <c r="T38" s="214">
        <v>2</v>
      </c>
    </row>
    <row r="39" spans="1:20" x14ac:dyDescent="0.2">
      <c r="A39" s="213" t="s">
        <v>135</v>
      </c>
      <c r="B39" s="214">
        <v>7</v>
      </c>
      <c r="C39" s="214">
        <v>5</v>
      </c>
      <c r="D39" s="214">
        <v>0</v>
      </c>
      <c r="E39" s="214">
        <v>0</v>
      </c>
      <c r="F39" s="214">
        <v>2</v>
      </c>
      <c r="G39" s="214">
        <v>14</v>
      </c>
      <c r="H39" s="214">
        <v>6</v>
      </c>
      <c r="I39" s="214">
        <v>1</v>
      </c>
      <c r="J39" s="214">
        <v>3</v>
      </c>
      <c r="K39" s="214">
        <v>13</v>
      </c>
      <c r="L39" s="214">
        <v>6</v>
      </c>
      <c r="M39" s="214">
        <v>12</v>
      </c>
      <c r="N39" s="214">
        <v>16</v>
      </c>
      <c r="O39" s="214"/>
      <c r="P39" s="214"/>
      <c r="Q39" s="214"/>
      <c r="R39" s="214">
        <v>0</v>
      </c>
      <c r="S39" s="214"/>
      <c r="T39" s="214">
        <v>85</v>
      </c>
    </row>
    <row r="40" spans="1:20" x14ac:dyDescent="0.2">
      <c r="A40" s="213" t="s">
        <v>331</v>
      </c>
      <c r="B40" s="214"/>
      <c r="C40" s="214"/>
      <c r="D40" s="214"/>
      <c r="E40" s="214"/>
      <c r="F40" s="214"/>
      <c r="G40" s="214"/>
      <c r="H40" s="214"/>
      <c r="I40" s="214"/>
      <c r="J40" s="214"/>
      <c r="K40" s="214">
        <v>1</v>
      </c>
      <c r="L40" s="214"/>
      <c r="M40" s="214"/>
      <c r="N40" s="214"/>
      <c r="O40" s="214"/>
      <c r="P40" s="214"/>
      <c r="Q40" s="214"/>
      <c r="R40" s="214"/>
      <c r="S40" s="214"/>
      <c r="T40" s="214">
        <v>1</v>
      </c>
    </row>
    <row r="41" spans="1:20" x14ac:dyDescent="0.2">
      <c r="A41" s="213" t="s">
        <v>350</v>
      </c>
      <c r="B41" s="214"/>
      <c r="C41" s="214"/>
      <c r="D41" s="214"/>
      <c r="E41" s="214"/>
      <c r="F41" s="214"/>
      <c r="G41" s="214"/>
      <c r="H41" s="214"/>
      <c r="I41" s="214"/>
      <c r="J41" s="214"/>
      <c r="K41" s="214"/>
      <c r="L41" s="214"/>
      <c r="M41" s="214"/>
      <c r="N41" s="214"/>
      <c r="O41" s="214">
        <v>11</v>
      </c>
      <c r="P41" s="214"/>
      <c r="Q41" s="214"/>
      <c r="R41" s="214">
        <v>0</v>
      </c>
      <c r="S41" s="214">
        <v>15</v>
      </c>
      <c r="T41" s="214">
        <v>26</v>
      </c>
    </row>
    <row r="42" spans="1:20" x14ac:dyDescent="0.2">
      <c r="A42" s="213" t="s">
        <v>189</v>
      </c>
      <c r="B42" s="214">
        <v>18</v>
      </c>
      <c r="C42" s="214"/>
      <c r="D42" s="214"/>
      <c r="E42" s="214"/>
      <c r="F42" s="214"/>
      <c r="G42" s="214"/>
      <c r="H42" s="214">
        <v>16</v>
      </c>
      <c r="I42" s="214"/>
      <c r="J42" s="214"/>
      <c r="K42" s="214"/>
      <c r="L42" s="214"/>
      <c r="M42" s="214"/>
      <c r="N42" s="214"/>
      <c r="O42" s="214"/>
      <c r="P42" s="214"/>
      <c r="Q42" s="214"/>
      <c r="R42" s="214"/>
      <c r="S42" s="214"/>
      <c r="T42" s="214">
        <v>34</v>
      </c>
    </row>
    <row r="43" spans="1:20" x14ac:dyDescent="0.2">
      <c r="A43" s="213" t="s">
        <v>268</v>
      </c>
      <c r="B43" s="214">
        <v>3</v>
      </c>
      <c r="C43" s="214"/>
      <c r="D43" s="214"/>
      <c r="E43" s="214"/>
      <c r="F43" s="214"/>
      <c r="G43" s="214"/>
      <c r="H43" s="214"/>
      <c r="I43" s="214"/>
      <c r="J43" s="214"/>
      <c r="K43" s="214"/>
      <c r="L43" s="214"/>
      <c r="M43" s="214"/>
      <c r="N43" s="214"/>
      <c r="O43" s="214"/>
      <c r="P43" s="214"/>
      <c r="Q43" s="214"/>
      <c r="R43" s="214"/>
      <c r="S43" s="214"/>
      <c r="T43" s="214">
        <v>3</v>
      </c>
    </row>
    <row r="44" spans="1:20" x14ac:dyDescent="0.2">
      <c r="A44" s="213" t="s">
        <v>309</v>
      </c>
      <c r="B44" s="214"/>
      <c r="C44" s="214"/>
      <c r="D44" s="214"/>
      <c r="E44" s="214"/>
      <c r="F44" s="214"/>
      <c r="G44" s="214"/>
      <c r="H44" s="214"/>
      <c r="I44" s="214"/>
      <c r="J44" s="214"/>
      <c r="K44" s="214"/>
      <c r="L44" s="214">
        <v>1</v>
      </c>
      <c r="M44" s="214"/>
      <c r="N44" s="214"/>
      <c r="O44" s="214"/>
      <c r="P44" s="214"/>
      <c r="Q44" s="214"/>
      <c r="R44" s="214"/>
      <c r="S44" s="214"/>
      <c r="T44" s="214">
        <v>1</v>
      </c>
    </row>
    <row r="45" spans="1:20" x14ac:dyDescent="0.2">
      <c r="A45" s="213" t="s">
        <v>276</v>
      </c>
      <c r="B45" s="214"/>
      <c r="C45" s="214"/>
      <c r="D45" s="214"/>
      <c r="E45" s="214"/>
      <c r="F45" s="214"/>
      <c r="G45" s="214"/>
      <c r="H45" s="214"/>
      <c r="I45" s="214">
        <v>0</v>
      </c>
      <c r="J45" s="214"/>
      <c r="K45" s="214"/>
      <c r="L45" s="214"/>
      <c r="M45" s="214"/>
      <c r="N45" s="214"/>
      <c r="O45" s="214"/>
      <c r="P45" s="214"/>
      <c r="Q45" s="214"/>
      <c r="R45" s="214"/>
      <c r="S45" s="214"/>
      <c r="T45" s="214">
        <v>0</v>
      </c>
    </row>
    <row r="46" spans="1:20" x14ac:dyDescent="0.2">
      <c r="A46" s="213" t="s">
        <v>137</v>
      </c>
      <c r="B46" s="214"/>
      <c r="C46" s="214"/>
      <c r="D46" s="214"/>
      <c r="E46" s="214"/>
      <c r="F46" s="214"/>
      <c r="G46" s="214"/>
      <c r="H46" s="214"/>
      <c r="I46" s="214"/>
      <c r="J46" s="214"/>
      <c r="K46" s="214"/>
      <c r="L46" s="214">
        <v>5</v>
      </c>
      <c r="M46" s="214">
        <v>2</v>
      </c>
      <c r="N46" s="214"/>
      <c r="O46" s="214"/>
      <c r="P46" s="214"/>
      <c r="Q46" s="214"/>
      <c r="R46" s="214"/>
      <c r="S46" s="214"/>
      <c r="T46" s="214">
        <v>7</v>
      </c>
    </row>
    <row r="47" spans="1:20" x14ac:dyDescent="0.2">
      <c r="A47" s="213" t="s">
        <v>275</v>
      </c>
      <c r="B47" s="214"/>
      <c r="C47" s="214"/>
      <c r="D47" s="214"/>
      <c r="E47" s="214"/>
      <c r="F47" s="214">
        <v>1</v>
      </c>
      <c r="G47" s="214"/>
      <c r="H47" s="214"/>
      <c r="I47" s="214"/>
      <c r="J47" s="214">
        <v>8</v>
      </c>
      <c r="K47" s="214"/>
      <c r="L47" s="214"/>
      <c r="M47" s="214"/>
      <c r="N47" s="214">
        <v>9</v>
      </c>
      <c r="O47" s="214"/>
      <c r="P47" s="214"/>
      <c r="Q47" s="214"/>
      <c r="R47" s="214"/>
      <c r="S47" s="214"/>
      <c r="T47" s="214">
        <v>18</v>
      </c>
    </row>
    <row r="48" spans="1:20" x14ac:dyDescent="0.2">
      <c r="A48" s="213" t="s">
        <v>166</v>
      </c>
      <c r="B48" s="214"/>
      <c r="C48" s="214"/>
      <c r="D48" s="214"/>
      <c r="E48" s="214"/>
      <c r="F48" s="214"/>
      <c r="G48" s="214"/>
      <c r="H48" s="214"/>
      <c r="I48" s="214"/>
      <c r="J48" s="214"/>
      <c r="K48" s="214">
        <v>1</v>
      </c>
      <c r="L48" s="214">
        <v>2</v>
      </c>
      <c r="M48" s="214"/>
      <c r="N48" s="214"/>
      <c r="O48" s="214"/>
      <c r="P48" s="214"/>
      <c r="Q48" s="214"/>
      <c r="R48" s="214"/>
      <c r="S48" s="214"/>
      <c r="T48" s="214">
        <v>3</v>
      </c>
    </row>
    <row r="49" spans="1:20" x14ac:dyDescent="0.2">
      <c r="A49" s="213" t="s">
        <v>158</v>
      </c>
      <c r="B49" s="214">
        <v>4</v>
      </c>
      <c r="C49" s="214">
        <v>10</v>
      </c>
      <c r="D49" s="214"/>
      <c r="E49" s="214"/>
      <c r="F49" s="214"/>
      <c r="G49" s="214"/>
      <c r="H49" s="214"/>
      <c r="I49" s="214"/>
      <c r="J49" s="214"/>
      <c r="K49" s="214"/>
      <c r="L49" s="214">
        <v>14</v>
      </c>
      <c r="M49" s="214">
        <v>2</v>
      </c>
      <c r="N49" s="214"/>
      <c r="O49" s="214"/>
      <c r="P49" s="214"/>
      <c r="Q49" s="214"/>
      <c r="R49" s="214"/>
      <c r="S49" s="214"/>
      <c r="T49" s="214">
        <v>30</v>
      </c>
    </row>
    <row r="50" spans="1:20" x14ac:dyDescent="0.2">
      <c r="A50" s="213" t="s">
        <v>136</v>
      </c>
      <c r="B50" s="214"/>
      <c r="C50" s="214"/>
      <c r="D50" s="214"/>
      <c r="E50" s="214"/>
      <c r="F50" s="214"/>
      <c r="G50" s="214"/>
      <c r="H50" s="214"/>
      <c r="I50" s="214"/>
      <c r="J50" s="214"/>
      <c r="K50" s="214"/>
      <c r="L50" s="214">
        <v>1</v>
      </c>
      <c r="M50" s="214">
        <v>2</v>
      </c>
      <c r="N50" s="214"/>
      <c r="O50" s="214"/>
      <c r="P50" s="214"/>
      <c r="Q50" s="214"/>
      <c r="R50" s="214"/>
      <c r="S50" s="214"/>
      <c r="T50" s="214">
        <v>3</v>
      </c>
    </row>
    <row r="51" spans="1:20" x14ac:dyDescent="0.2">
      <c r="A51" s="213" t="s">
        <v>273</v>
      </c>
      <c r="B51" s="214">
        <v>16</v>
      </c>
      <c r="C51" s="214"/>
      <c r="D51" s="214"/>
      <c r="E51" s="214"/>
      <c r="F51" s="214"/>
      <c r="G51" s="214"/>
      <c r="H51" s="214"/>
      <c r="I51" s="214"/>
      <c r="J51" s="214"/>
      <c r="K51" s="214"/>
      <c r="L51" s="214"/>
      <c r="M51" s="214"/>
      <c r="N51" s="214"/>
      <c r="O51" s="214"/>
      <c r="P51" s="214">
        <v>3</v>
      </c>
      <c r="Q51" s="214"/>
      <c r="R51" s="214"/>
      <c r="S51" s="214"/>
      <c r="T51" s="214">
        <v>19</v>
      </c>
    </row>
    <row r="52" spans="1:20" x14ac:dyDescent="0.2">
      <c r="A52" s="213" t="s">
        <v>160</v>
      </c>
      <c r="B52" s="214"/>
      <c r="C52" s="214"/>
      <c r="D52" s="214"/>
      <c r="E52" s="214"/>
      <c r="F52" s="214"/>
      <c r="G52" s="214"/>
      <c r="H52" s="214"/>
      <c r="I52" s="214"/>
      <c r="J52" s="214"/>
      <c r="K52" s="214"/>
      <c r="L52" s="214">
        <v>9</v>
      </c>
      <c r="M52" s="214"/>
      <c r="N52" s="214"/>
      <c r="O52" s="214"/>
      <c r="P52" s="214"/>
      <c r="Q52" s="214"/>
      <c r="R52" s="214"/>
      <c r="S52" s="214"/>
      <c r="T52" s="214">
        <v>9</v>
      </c>
    </row>
    <row r="53" spans="1:20" x14ac:dyDescent="0.2">
      <c r="A53" s="213" t="s">
        <v>274</v>
      </c>
      <c r="B53" s="214">
        <v>6</v>
      </c>
      <c r="C53" s="214"/>
      <c r="D53" s="214"/>
      <c r="E53" s="214"/>
      <c r="F53" s="214"/>
      <c r="G53" s="214"/>
      <c r="H53" s="214"/>
      <c r="I53" s="214"/>
      <c r="J53" s="214"/>
      <c r="K53" s="214"/>
      <c r="L53" s="214"/>
      <c r="M53" s="214"/>
      <c r="N53" s="214"/>
      <c r="O53" s="214"/>
      <c r="P53" s="214"/>
      <c r="Q53" s="214"/>
      <c r="R53" s="214"/>
      <c r="S53" s="214"/>
      <c r="T53" s="214">
        <v>6</v>
      </c>
    </row>
    <row r="54" spans="1:20" x14ac:dyDescent="0.2">
      <c r="A54" s="213" t="s">
        <v>319</v>
      </c>
      <c r="B54" s="214"/>
      <c r="C54" s="214"/>
      <c r="D54" s="214"/>
      <c r="E54" s="214"/>
      <c r="F54" s="214"/>
      <c r="G54" s="214"/>
      <c r="H54" s="214"/>
      <c r="I54" s="214"/>
      <c r="J54" s="214">
        <v>2</v>
      </c>
      <c r="K54" s="214"/>
      <c r="L54" s="214"/>
      <c r="M54" s="214"/>
      <c r="N54" s="214"/>
      <c r="O54" s="214"/>
      <c r="P54" s="214"/>
      <c r="Q54" s="214"/>
      <c r="R54" s="214"/>
      <c r="S54" s="214"/>
      <c r="T54" s="214">
        <v>2</v>
      </c>
    </row>
    <row r="55" spans="1:20" x14ac:dyDescent="0.2">
      <c r="A55" s="213" t="s">
        <v>157</v>
      </c>
      <c r="B55" s="214"/>
      <c r="C55" s="214">
        <v>1</v>
      </c>
      <c r="D55" s="214"/>
      <c r="E55" s="214"/>
      <c r="F55" s="214"/>
      <c r="G55" s="214"/>
      <c r="H55" s="214"/>
      <c r="I55" s="214"/>
      <c r="J55" s="214"/>
      <c r="K55" s="214">
        <v>4</v>
      </c>
      <c r="L55" s="214">
        <v>7</v>
      </c>
      <c r="M55" s="214"/>
      <c r="N55" s="214"/>
      <c r="O55" s="214"/>
      <c r="P55" s="214"/>
      <c r="Q55" s="214"/>
      <c r="R55" s="214"/>
      <c r="S55" s="214"/>
      <c r="T55" s="214">
        <v>12</v>
      </c>
    </row>
    <row r="56" spans="1:20" x14ac:dyDescent="0.2">
      <c r="A56" s="213" t="s">
        <v>185</v>
      </c>
      <c r="B56" s="214"/>
      <c r="C56" s="214">
        <v>2</v>
      </c>
      <c r="D56" s="214"/>
      <c r="E56" s="214"/>
      <c r="F56" s="214">
        <v>6</v>
      </c>
      <c r="G56" s="214">
        <v>4</v>
      </c>
      <c r="H56" s="214"/>
      <c r="I56" s="214">
        <v>2</v>
      </c>
      <c r="J56" s="214">
        <v>7</v>
      </c>
      <c r="K56" s="214"/>
      <c r="L56" s="214"/>
      <c r="M56" s="214"/>
      <c r="N56" s="214"/>
      <c r="O56" s="214"/>
      <c r="P56" s="214"/>
      <c r="Q56" s="214">
        <v>1</v>
      </c>
      <c r="R56" s="214"/>
      <c r="S56" s="214"/>
      <c r="T56" s="214">
        <v>22</v>
      </c>
    </row>
    <row r="57" spans="1:20" x14ac:dyDescent="0.2">
      <c r="A57" s="213" t="s">
        <v>228</v>
      </c>
      <c r="B57" s="214">
        <v>8</v>
      </c>
      <c r="C57" s="214">
        <v>8</v>
      </c>
      <c r="D57" s="214"/>
      <c r="E57" s="214"/>
      <c r="F57" s="214"/>
      <c r="G57" s="214"/>
      <c r="H57" s="214"/>
      <c r="I57" s="214"/>
      <c r="J57" s="214"/>
      <c r="K57" s="214"/>
      <c r="L57" s="214">
        <v>17</v>
      </c>
      <c r="M57" s="214">
        <v>2</v>
      </c>
      <c r="N57" s="214"/>
      <c r="O57" s="214">
        <v>4</v>
      </c>
      <c r="P57" s="214">
        <v>3</v>
      </c>
      <c r="Q57" s="214"/>
      <c r="R57" s="214"/>
      <c r="S57" s="214"/>
      <c r="T57" s="214">
        <v>42</v>
      </c>
    </row>
    <row r="58" spans="1:20" x14ac:dyDescent="0.2">
      <c r="A58" s="213" t="s">
        <v>299</v>
      </c>
      <c r="B58" s="214"/>
      <c r="C58" s="214"/>
      <c r="D58" s="214"/>
      <c r="E58" s="214"/>
      <c r="F58" s="214"/>
      <c r="G58" s="214"/>
      <c r="H58" s="214"/>
      <c r="I58" s="214"/>
      <c r="J58" s="214">
        <v>1</v>
      </c>
      <c r="K58" s="214"/>
      <c r="L58" s="214"/>
      <c r="M58" s="214"/>
      <c r="N58" s="214"/>
      <c r="O58" s="214"/>
      <c r="P58" s="214"/>
      <c r="Q58" s="214"/>
      <c r="R58" s="214"/>
      <c r="S58" s="214"/>
      <c r="T58" s="214">
        <v>1</v>
      </c>
    </row>
    <row r="59" spans="1:20" x14ac:dyDescent="0.2">
      <c r="A59" s="213" t="s">
        <v>143</v>
      </c>
      <c r="B59" s="214"/>
      <c r="C59" s="214"/>
      <c r="D59" s="214"/>
      <c r="E59" s="214"/>
      <c r="F59" s="214"/>
      <c r="G59" s="214"/>
      <c r="H59" s="214"/>
      <c r="I59" s="214"/>
      <c r="J59" s="214"/>
      <c r="K59" s="214"/>
      <c r="L59" s="214">
        <v>1</v>
      </c>
      <c r="M59" s="214">
        <v>1</v>
      </c>
      <c r="N59" s="214"/>
      <c r="O59" s="214"/>
      <c r="P59" s="214"/>
      <c r="Q59" s="214"/>
      <c r="R59" s="214"/>
      <c r="S59" s="214"/>
      <c r="T59" s="214">
        <v>2</v>
      </c>
    </row>
    <row r="60" spans="1:20" x14ac:dyDescent="0.2">
      <c r="A60" s="213" t="s">
        <v>297</v>
      </c>
      <c r="B60" s="214"/>
      <c r="C60" s="214"/>
      <c r="D60" s="214"/>
      <c r="E60" s="214"/>
      <c r="F60" s="214"/>
      <c r="G60" s="214"/>
      <c r="H60" s="214">
        <v>4</v>
      </c>
      <c r="I60" s="214"/>
      <c r="J60" s="214"/>
      <c r="K60" s="214"/>
      <c r="L60" s="214"/>
      <c r="M60" s="214"/>
      <c r="N60" s="214"/>
      <c r="O60" s="214"/>
      <c r="P60" s="214"/>
      <c r="Q60" s="214"/>
      <c r="R60" s="214"/>
      <c r="S60" s="214"/>
      <c r="T60" s="214">
        <v>4</v>
      </c>
    </row>
    <row r="61" spans="1:20" x14ac:dyDescent="0.2">
      <c r="A61" s="213" t="s">
        <v>162</v>
      </c>
      <c r="B61" s="214"/>
      <c r="C61" s="214"/>
      <c r="D61" s="214"/>
      <c r="E61" s="214"/>
      <c r="F61" s="214"/>
      <c r="G61" s="214"/>
      <c r="H61" s="214"/>
      <c r="I61" s="214"/>
      <c r="J61" s="214"/>
      <c r="K61" s="214"/>
      <c r="L61" s="214">
        <v>9</v>
      </c>
      <c r="M61" s="214"/>
      <c r="N61" s="214">
        <v>1</v>
      </c>
      <c r="O61" s="214"/>
      <c r="P61" s="214"/>
      <c r="Q61" s="214"/>
      <c r="R61" s="214"/>
      <c r="S61" s="214"/>
      <c r="T61" s="214">
        <v>10</v>
      </c>
    </row>
    <row r="62" spans="1:20" x14ac:dyDescent="0.2">
      <c r="A62" s="213" t="s">
        <v>139</v>
      </c>
      <c r="B62" s="214"/>
      <c r="C62" s="214">
        <v>19</v>
      </c>
      <c r="D62" s="214">
        <v>2</v>
      </c>
      <c r="E62" s="214">
        <v>1</v>
      </c>
      <c r="F62" s="214">
        <v>1</v>
      </c>
      <c r="G62" s="214">
        <v>2</v>
      </c>
      <c r="H62" s="214">
        <v>8</v>
      </c>
      <c r="I62" s="214">
        <v>0</v>
      </c>
      <c r="J62" s="214">
        <v>14</v>
      </c>
      <c r="K62" s="214">
        <v>9</v>
      </c>
      <c r="L62" s="214">
        <v>12</v>
      </c>
      <c r="M62" s="214">
        <v>2</v>
      </c>
      <c r="N62" s="214">
        <v>10</v>
      </c>
      <c r="O62" s="214"/>
      <c r="P62" s="214">
        <v>5</v>
      </c>
      <c r="Q62" s="214">
        <v>0</v>
      </c>
      <c r="R62" s="214"/>
      <c r="S62" s="214"/>
      <c r="T62" s="214">
        <v>85</v>
      </c>
    </row>
    <row r="63" spans="1:20" x14ac:dyDescent="0.2">
      <c r="A63" s="213" t="s">
        <v>477</v>
      </c>
      <c r="B63" s="214"/>
      <c r="C63" s="214"/>
      <c r="D63" s="214"/>
      <c r="E63" s="214"/>
      <c r="F63" s="214"/>
      <c r="G63" s="214"/>
      <c r="H63" s="214"/>
      <c r="I63" s="214"/>
      <c r="J63" s="214"/>
      <c r="K63" s="214">
        <v>5</v>
      </c>
      <c r="L63" s="214"/>
      <c r="M63" s="214"/>
      <c r="N63" s="214"/>
      <c r="O63" s="214"/>
      <c r="P63" s="214">
        <v>6</v>
      </c>
      <c r="Q63" s="214">
        <v>1</v>
      </c>
      <c r="R63" s="214"/>
      <c r="S63" s="214"/>
      <c r="T63" s="214">
        <v>12</v>
      </c>
    </row>
    <row r="64" spans="1:20" x14ac:dyDescent="0.2">
      <c r="A64" s="213" t="s">
        <v>479</v>
      </c>
      <c r="B64" s="214"/>
      <c r="C64" s="214"/>
      <c r="D64" s="214"/>
      <c r="E64" s="214"/>
      <c r="F64" s="214"/>
      <c r="G64" s="214"/>
      <c r="H64" s="214"/>
      <c r="I64" s="214"/>
      <c r="J64" s="214"/>
      <c r="K64" s="214"/>
      <c r="L64" s="214"/>
      <c r="M64" s="214"/>
      <c r="N64" s="214"/>
      <c r="O64" s="214"/>
      <c r="P64" s="214">
        <v>19</v>
      </c>
      <c r="Q64" s="214">
        <v>9</v>
      </c>
      <c r="R64" s="214"/>
      <c r="S64" s="214"/>
      <c r="T64" s="214">
        <v>28</v>
      </c>
    </row>
    <row r="65" spans="1:20" x14ac:dyDescent="0.2">
      <c r="A65" s="213" t="s">
        <v>480</v>
      </c>
      <c r="B65" s="214"/>
      <c r="C65" s="214"/>
      <c r="D65" s="214"/>
      <c r="E65" s="214"/>
      <c r="F65" s="214"/>
      <c r="G65" s="214"/>
      <c r="H65" s="214"/>
      <c r="I65" s="214"/>
      <c r="J65" s="214"/>
      <c r="K65" s="214"/>
      <c r="L65" s="214"/>
      <c r="M65" s="214"/>
      <c r="N65" s="214"/>
      <c r="O65" s="214"/>
      <c r="P65" s="214">
        <v>5</v>
      </c>
      <c r="Q65" s="214"/>
      <c r="R65" s="214"/>
      <c r="S65" s="214"/>
      <c r="T65" s="214">
        <v>5</v>
      </c>
    </row>
    <row r="66" spans="1:20" x14ac:dyDescent="0.2">
      <c r="A66" s="213" t="s">
        <v>481</v>
      </c>
      <c r="B66" s="214"/>
      <c r="C66" s="214"/>
      <c r="D66" s="214"/>
      <c r="E66" s="214"/>
      <c r="F66" s="214"/>
      <c r="G66" s="214"/>
      <c r="H66" s="214"/>
      <c r="I66" s="214"/>
      <c r="J66" s="214"/>
      <c r="K66" s="214"/>
      <c r="L66" s="214"/>
      <c r="M66" s="214"/>
      <c r="N66" s="214"/>
      <c r="O66" s="214"/>
      <c r="P66" s="214">
        <v>4</v>
      </c>
      <c r="Q66" s="214"/>
      <c r="R66" s="214"/>
      <c r="S66" s="214"/>
      <c r="T66" s="214">
        <v>4</v>
      </c>
    </row>
    <row r="67" spans="1:20" x14ac:dyDescent="0.2">
      <c r="A67" s="213" t="s">
        <v>482</v>
      </c>
      <c r="B67" s="214"/>
      <c r="C67" s="214"/>
      <c r="D67" s="214"/>
      <c r="E67" s="214"/>
      <c r="F67" s="214"/>
      <c r="G67" s="214"/>
      <c r="H67" s="214"/>
      <c r="I67" s="214"/>
      <c r="J67" s="214"/>
      <c r="K67" s="214"/>
      <c r="L67" s="214"/>
      <c r="M67" s="214"/>
      <c r="N67" s="214"/>
      <c r="O67" s="214"/>
      <c r="P67" s="214">
        <v>2</v>
      </c>
      <c r="Q67" s="214">
        <v>1</v>
      </c>
      <c r="R67" s="214"/>
      <c r="S67" s="214">
        <v>1</v>
      </c>
      <c r="T67" s="214">
        <v>4</v>
      </c>
    </row>
    <row r="68" spans="1:20" x14ac:dyDescent="0.2">
      <c r="A68" s="213" t="s">
        <v>483</v>
      </c>
      <c r="B68" s="214"/>
      <c r="C68" s="214"/>
      <c r="D68" s="214"/>
      <c r="E68" s="214"/>
      <c r="F68" s="214"/>
      <c r="G68" s="214"/>
      <c r="H68" s="214"/>
      <c r="I68" s="214"/>
      <c r="J68" s="214"/>
      <c r="K68" s="214"/>
      <c r="L68" s="214"/>
      <c r="M68" s="214"/>
      <c r="N68" s="214"/>
      <c r="O68" s="214"/>
      <c r="P68" s="214">
        <v>3</v>
      </c>
      <c r="Q68" s="214"/>
      <c r="R68" s="214"/>
      <c r="S68" s="214"/>
      <c r="T68" s="214">
        <v>3</v>
      </c>
    </row>
    <row r="69" spans="1:20" x14ac:dyDescent="0.2">
      <c r="A69" s="213" t="s">
        <v>484</v>
      </c>
      <c r="B69" s="214"/>
      <c r="C69" s="214"/>
      <c r="D69" s="214"/>
      <c r="E69" s="214"/>
      <c r="F69" s="214"/>
      <c r="G69" s="214"/>
      <c r="H69" s="214"/>
      <c r="I69" s="214"/>
      <c r="J69" s="214"/>
      <c r="K69" s="214"/>
      <c r="L69" s="214"/>
      <c r="M69" s="214"/>
      <c r="N69" s="214"/>
      <c r="O69" s="214"/>
      <c r="P69" s="214">
        <v>4</v>
      </c>
      <c r="Q69" s="214"/>
      <c r="R69" s="214"/>
      <c r="S69" s="214"/>
      <c r="T69" s="214">
        <v>4</v>
      </c>
    </row>
    <row r="70" spans="1:20" x14ac:dyDescent="0.2">
      <c r="A70" s="213" t="s">
        <v>485</v>
      </c>
      <c r="B70" s="214"/>
      <c r="C70" s="214"/>
      <c r="D70" s="214"/>
      <c r="E70" s="214"/>
      <c r="F70" s="214"/>
      <c r="G70" s="214"/>
      <c r="H70" s="214"/>
      <c r="I70" s="214"/>
      <c r="J70" s="214"/>
      <c r="K70" s="214"/>
      <c r="L70" s="214"/>
      <c r="M70" s="214"/>
      <c r="N70" s="214"/>
      <c r="O70" s="214"/>
      <c r="P70" s="214"/>
      <c r="Q70" s="214">
        <v>4</v>
      </c>
      <c r="R70" s="214"/>
      <c r="S70" s="214"/>
      <c r="T70" s="214">
        <v>4</v>
      </c>
    </row>
    <row r="71" spans="1:20" x14ac:dyDescent="0.2">
      <c r="A71" s="213" t="s">
        <v>486</v>
      </c>
      <c r="B71" s="214"/>
      <c r="C71" s="214"/>
      <c r="D71" s="214"/>
      <c r="E71" s="214"/>
      <c r="F71" s="214"/>
      <c r="G71" s="214"/>
      <c r="H71" s="214"/>
      <c r="I71" s="214">
        <v>1</v>
      </c>
      <c r="J71" s="214"/>
      <c r="K71" s="214"/>
      <c r="L71" s="214"/>
      <c r="M71" s="214"/>
      <c r="N71" s="214"/>
      <c r="O71" s="214"/>
      <c r="P71" s="214"/>
      <c r="Q71" s="214">
        <v>2</v>
      </c>
      <c r="R71" s="214"/>
      <c r="S71" s="214">
        <v>1</v>
      </c>
      <c r="T71" s="214">
        <v>4</v>
      </c>
    </row>
    <row r="72" spans="1:20" x14ac:dyDescent="0.2">
      <c r="A72" s="213" t="s">
        <v>487</v>
      </c>
      <c r="B72" s="214"/>
      <c r="C72" s="214"/>
      <c r="D72" s="214"/>
      <c r="E72" s="214"/>
      <c r="F72" s="214"/>
      <c r="G72" s="214"/>
      <c r="H72" s="214"/>
      <c r="I72" s="214"/>
      <c r="J72" s="214"/>
      <c r="K72" s="214"/>
      <c r="L72" s="214"/>
      <c r="M72" s="214"/>
      <c r="N72" s="214"/>
      <c r="O72" s="214"/>
      <c r="P72" s="214"/>
      <c r="Q72" s="214">
        <v>1</v>
      </c>
      <c r="R72" s="214"/>
      <c r="S72" s="214"/>
      <c r="T72" s="214">
        <v>1</v>
      </c>
    </row>
    <row r="73" spans="1:20" x14ac:dyDescent="0.2">
      <c r="A73" s="213" t="s">
        <v>499</v>
      </c>
      <c r="B73" s="214"/>
      <c r="C73" s="214"/>
      <c r="D73" s="214">
        <v>1</v>
      </c>
      <c r="E73" s="214"/>
      <c r="F73" s="214">
        <v>4</v>
      </c>
      <c r="G73" s="214"/>
      <c r="H73" s="214"/>
      <c r="I73" s="214"/>
      <c r="J73" s="214"/>
      <c r="K73" s="214"/>
      <c r="L73" s="214"/>
      <c r="M73" s="214"/>
      <c r="N73" s="214"/>
      <c r="O73" s="214"/>
      <c r="P73" s="214"/>
      <c r="Q73" s="214">
        <v>1</v>
      </c>
      <c r="R73" s="214"/>
      <c r="S73" s="214">
        <v>1</v>
      </c>
      <c r="T73" s="214">
        <v>7</v>
      </c>
    </row>
    <row r="74" spans="1:20" x14ac:dyDescent="0.2">
      <c r="A74" s="213" t="s">
        <v>488</v>
      </c>
      <c r="B74" s="214"/>
      <c r="C74" s="214"/>
      <c r="D74" s="214"/>
      <c r="E74" s="214"/>
      <c r="F74" s="214"/>
      <c r="G74" s="214"/>
      <c r="H74" s="214"/>
      <c r="I74" s="214"/>
      <c r="J74" s="214"/>
      <c r="K74" s="214"/>
      <c r="L74" s="214"/>
      <c r="M74" s="214"/>
      <c r="N74" s="214"/>
      <c r="O74" s="214"/>
      <c r="P74" s="214"/>
      <c r="Q74" s="214">
        <v>1</v>
      </c>
      <c r="R74" s="214"/>
      <c r="S74" s="214"/>
      <c r="T74" s="214">
        <v>1</v>
      </c>
    </row>
    <row r="75" spans="1:20" x14ac:dyDescent="0.2">
      <c r="A75" s="213" t="s">
        <v>492</v>
      </c>
      <c r="B75" s="214"/>
      <c r="C75" s="214"/>
      <c r="D75" s="214"/>
      <c r="E75" s="214"/>
      <c r="F75" s="214"/>
      <c r="G75" s="214"/>
      <c r="H75" s="214"/>
      <c r="I75" s="214"/>
      <c r="J75" s="214"/>
      <c r="K75" s="214"/>
      <c r="L75" s="214"/>
      <c r="M75" s="214"/>
      <c r="N75" s="214"/>
      <c r="O75" s="214"/>
      <c r="P75" s="214"/>
      <c r="Q75" s="214"/>
      <c r="R75" s="214">
        <v>1</v>
      </c>
      <c r="S75" s="214"/>
      <c r="T75" s="214">
        <v>1</v>
      </c>
    </row>
    <row r="76" spans="1:20" x14ac:dyDescent="0.2">
      <c r="A76" s="213" t="s">
        <v>493</v>
      </c>
      <c r="B76" s="214"/>
      <c r="C76" s="214"/>
      <c r="D76" s="214"/>
      <c r="E76" s="214"/>
      <c r="F76" s="214"/>
      <c r="G76" s="214"/>
      <c r="H76" s="214"/>
      <c r="I76" s="214"/>
      <c r="J76" s="214"/>
      <c r="K76" s="214"/>
      <c r="L76" s="214"/>
      <c r="M76" s="214"/>
      <c r="N76" s="214"/>
      <c r="O76" s="214"/>
      <c r="P76" s="214"/>
      <c r="Q76" s="214"/>
      <c r="R76" s="214">
        <v>1</v>
      </c>
      <c r="S76" s="214">
        <v>9</v>
      </c>
      <c r="T76" s="214">
        <v>10</v>
      </c>
    </row>
    <row r="77" spans="1:20" x14ac:dyDescent="0.2">
      <c r="A77" s="213" t="s">
        <v>494</v>
      </c>
      <c r="B77" s="214"/>
      <c r="C77" s="214"/>
      <c r="D77" s="214"/>
      <c r="E77" s="214"/>
      <c r="F77" s="214"/>
      <c r="G77" s="214"/>
      <c r="H77" s="214"/>
      <c r="I77" s="214"/>
      <c r="J77" s="214"/>
      <c r="K77" s="214"/>
      <c r="L77" s="214"/>
      <c r="M77" s="214"/>
      <c r="N77" s="214"/>
      <c r="O77" s="214"/>
      <c r="P77" s="214"/>
      <c r="Q77" s="214"/>
      <c r="R77" s="214">
        <v>1</v>
      </c>
      <c r="S77" s="214">
        <v>3</v>
      </c>
      <c r="T77" s="214">
        <v>4</v>
      </c>
    </row>
    <row r="78" spans="1:20" x14ac:dyDescent="0.2">
      <c r="A78" s="213" t="s">
        <v>501</v>
      </c>
      <c r="B78" s="214"/>
      <c r="C78" s="214"/>
      <c r="D78" s="214"/>
      <c r="E78" s="214"/>
      <c r="F78" s="214"/>
      <c r="G78" s="214"/>
      <c r="H78" s="214"/>
      <c r="I78" s="214"/>
      <c r="J78" s="214"/>
      <c r="K78" s="214"/>
      <c r="L78" s="214"/>
      <c r="M78" s="214"/>
      <c r="N78" s="214"/>
      <c r="O78" s="214"/>
      <c r="P78" s="214"/>
      <c r="Q78" s="214"/>
      <c r="R78" s="214"/>
      <c r="S78" s="214">
        <v>2</v>
      </c>
      <c r="T78" s="214">
        <v>2</v>
      </c>
    </row>
    <row r="79" spans="1:20" x14ac:dyDescent="0.2">
      <c r="A79" s="213" t="s">
        <v>502</v>
      </c>
      <c r="B79" s="214"/>
      <c r="C79" s="214"/>
      <c r="D79" s="214"/>
      <c r="E79" s="214"/>
      <c r="F79" s="214"/>
      <c r="G79" s="214"/>
      <c r="H79" s="214"/>
      <c r="I79" s="214"/>
      <c r="J79" s="214"/>
      <c r="K79" s="214">
        <v>4</v>
      </c>
      <c r="L79" s="214"/>
      <c r="M79" s="214"/>
      <c r="N79" s="214"/>
      <c r="O79" s="214"/>
      <c r="P79" s="214"/>
      <c r="Q79" s="214"/>
      <c r="R79" s="214"/>
      <c r="S79" s="214">
        <v>3</v>
      </c>
      <c r="T79" s="214">
        <v>7</v>
      </c>
    </row>
    <row r="80" spans="1:20" x14ac:dyDescent="0.2">
      <c r="A80" s="213" t="s">
        <v>504</v>
      </c>
      <c r="B80" s="214"/>
      <c r="C80" s="214"/>
      <c r="D80" s="214"/>
      <c r="E80" s="214"/>
      <c r="F80" s="214"/>
      <c r="G80" s="214"/>
      <c r="H80" s="214"/>
      <c r="I80" s="214"/>
      <c r="J80" s="214"/>
      <c r="K80" s="214"/>
      <c r="L80" s="214"/>
      <c r="M80" s="214"/>
      <c r="N80" s="214"/>
      <c r="O80" s="214"/>
      <c r="P80" s="214"/>
      <c r="Q80" s="214"/>
      <c r="R80" s="214"/>
      <c r="S80" s="214">
        <v>2</v>
      </c>
      <c r="T80" s="214">
        <v>2</v>
      </c>
    </row>
    <row r="81" spans="1:20" x14ac:dyDescent="0.2">
      <c r="A81" s="213" t="s">
        <v>509</v>
      </c>
      <c r="B81" s="214"/>
      <c r="C81" s="214"/>
      <c r="D81" s="214"/>
      <c r="E81" s="214"/>
      <c r="F81" s="214"/>
      <c r="G81" s="214"/>
      <c r="H81" s="214"/>
      <c r="I81" s="214"/>
      <c r="J81" s="214"/>
      <c r="K81" s="214"/>
      <c r="L81" s="214"/>
      <c r="M81" s="214"/>
      <c r="N81" s="214"/>
      <c r="O81" s="214"/>
      <c r="P81" s="214"/>
      <c r="Q81" s="214"/>
      <c r="R81" s="214"/>
      <c r="S81" s="214">
        <v>1</v>
      </c>
      <c r="T81" s="214">
        <v>1</v>
      </c>
    </row>
    <row r="82" spans="1:20" x14ac:dyDescent="0.2">
      <c r="A82" s="213" t="s">
        <v>510</v>
      </c>
      <c r="B82" s="214"/>
      <c r="C82" s="214"/>
      <c r="D82" s="214"/>
      <c r="E82" s="214"/>
      <c r="F82" s="214"/>
      <c r="G82" s="214"/>
      <c r="H82" s="214"/>
      <c r="I82" s="214"/>
      <c r="J82" s="214"/>
      <c r="K82" s="214"/>
      <c r="L82" s="214"/>
      <c r="M82" s="214"/>
      <c r="N82" s="214"/>
      <c r="O82" s="214"/>
      <c r="P82" s="214"/>
      <c r="Q82" s="214"/>
      <c r="R82" s="214"/>
      <c r="S82" s="214">
        <v>5</v>
      </c>
      <c r="T82" s="214">
        <v>5</v>
      </c>
    </row>
    <row r="83" spans="1:20" x14ac:dyDescent="0.2">
      <c r="A83" s="213" t="s">
        <v>511</v>
      </c>
      <c r="B83" s="214"/>
      <c r="C83" s="214"/>
      <c r="D83" s="214"/>
      <c r="E83" s="214"/>
      <c r="F83" s="214"/>
      <c r="G83" s="214"/>
      <c r="H83" s="214"/>
      <c r="I83" s="214"/>
      <c r="J83" s="214"/>
      <c r="K83" s="214"/>
      <c r="L83" s="214"/>
      <c r="M83" s="214"/>
      <c r="N83" s="214"/>
      <c r="O83" s="214"/>
      <c r="P83" s="214"/>
      <c r="Q83" s="214"/>
      <c r="R83" s="214"/>
      <c r="S83" s="214">
        <v>1</v>
      </c>
      <c r="T83" s="214">
        <v>1</v>
      </c>
    </row>
    <row r="84" spans="1:20" x14ac:dyDescent="0.2">
      <c r="A84" s="213" t="s">
        <v>512</v>
      </c>
      <c r="B84" s="214"/>
      <c r="C84" s="214"/>
      <c r="D84" s="214"/>
      <c r="E84" s="214"/>
      <c r="F84" s="214"/>
      <c r="G84" s="214"/>
      <c r="H84" s="214"/>
      <c r="I84" s="214"/>
      <c r="J84" s="214"/>
      <c r="K84" s="214"/>
      <c r="L84" s="214"/>
      <c r="M84" s="214"/>
      <c r="N84" s="214"/>
      <c r="O84" s="214"/>
      <c r="P84" s="214"/>
      <c r="Q84" s="214"/>
      <c r="R84" s="214"/>
      <c r="S84" s="214">
        <v>1</v>
      </c>
      <c r="T84" s="214">
        <v>1</v>
      </c>
    </row>
    <row r="85" spans="1:20" x14ac:dyDescent="0.2">
      <c r="A85" s="213" t="s">
        <v>521</v>
      </c>
      <c r="B85" s="214"/>
      <c r="C85" s="214"/>
      <c r="D85" s="214"/>
      <c r="E85" s="214"/>
      <c r="F85" s="214"/>
      <c r="G85" s="214"/>
      <c r="H85" s="214"/>
      <c r="I85" s="214"/>
      <c r="J85" s="214"/>
      <c r="K85" s="214"/>
      <c r="L85" s="214"/>
      <c r="M85" s="214"/>
      <c r="N85" s="214"/>
      <c r="O85" s="214"/>
      <c r="P85" s="214"/>
      <c r="Q85" s="214"/>
      <c r="R85" s="214"/>
      <c r="S85" s="214">
        <v>1</v>
      </c>
      <c r="T85" s="214">
        <v>1</v>
      </c>
    </row>
    <row r="86" spans="1:20" x14ac:dyDescent="0.2">
      <c r="A86" s="213" t="s">
        <v>556</v>
      </c>
      <c r="B86" s="214"/>
      <c r="C86" s="214"/>
      <c r="D86" s="214"/>
      <c r="E86" s="214"/>
      <c r="F86" s="214"/>
      <c r="G86" s="214"/>
      <c r="H86" s="214"/>
      <c r="I86" s="214"/>
      <c r="J86" s="214"/>
      <c r="K86" s="214"/>
      <c r="L86" s="214">
        <v>1</v>
      </c>
      <c r="M86" s="214"/>
      <c r="N86" s="214"/>
      <c r="O86" s="214"/>
      <c r="P86" s="214"/>
      <c r="Q86" s="214"/>
      <c r="R86" s="214"/>
      <c r="S86" s="214"/>
      <c r="T86" s="214">
        <v>1</v>
      </c>
    </row>
    <row r="87" spans="1:20" x14ac:dyDescent="0.2">
      <c r="A87" s="213" t="s">
        <v>560</v>
      </c>
      <c r="B87" s="214"/>
      <c r="C87" s="214"/>
      <c r="D87" s="214"/>
      <c r="E87" s="214"/>
      <c r="F87" s="214"/>
      <c r="G87" s="214"/>
      <c r="H87" s="214"/>
      <c r="I87" s="214"/>
      <c r="J87" s="214"/>
      <c r="K87" s="214">
        <v>6</v>
      </c>
      <c r="L87" s="214"/>
      <c r="M87" s="214"/>
      <c r="N87" s="214"/>
      <c r="O87" s="214"/>
      <c r="P87" s="214"/>
      <c r="Q87" s="214"/>
      <c r="R87" s="214"/>
      <c r="S87" s="214"/>
      <c r="T87" s="214">
        <v>6</v>
      </c>
    </row>
    <row r="88" spans="1:20" x14ac:dyDescent="0.2">
      <c r="A88" s="213" t="s">
        <v>551</v>
      </c>
      <c r="B88" s="214"/>
      <c r="C88" s="214"/>
      <c r="D88" s="214"/>
      <c r="E88" s="214"/>
      <c r="F88" s="214"/>
      <c r="G88" s="214"/>
      <c r="H88" s="214"/>
      <c r="I88" s="214"/>
      <c r="J88" s="214"/>
      <c r="K88" s="214"/>
      <c r="L88" s="214"/>
      <c r="M88" s="214"/>
      <c r="N88" s="214"/>
      <c r="O88" s="214">
        <v>19</v>
      </c>
      <c r="P88" s="214"/>
      <c r="Q88" s="214"/>
      <c r="R88" s="214"/>
      <c r="S88" s="214"/>
      <c r="T88" s="214">
        <v>19</v>
      </c>
    </row>
    <row r="89" spans="1:20" x14ac:dyDescent="0.2">
      <c r="A89" s="213" t="s">
        <v>547</v>
      </c>
      <c r="B89" s="214"/>
      <c r="C89" s="214"/>
      <c r="D89" s="214"/>
      <c r="E89" s="214"/>
      <c r="F89" s="214"/>
      <c r="G89" s="214"/>
      <c r="H89" s="214"/>
      <c r="I89" s="214"/>
      <c r="J89" s="214"/>
      <c r="K89" s="214"/>
      <c r="L89" s="214"/>
      <c r="M89" s="214"/>
      <c r="N89" s="214"/>
      <c r="O89" s="214">
        <v>11</v>
      </c>
      <c r="P89" s="214"/>
      <c r="Q89" s="214"/>
      <c r="R89" s="214"/>
      <c r="S89" s="214"/>
      <c r="T89" s="214">
        <v>11</v>
      </c>
    </row>
    <row r="90" spans="1:20" x14ac:dyDescent="0.2">
      <c r="A90" s="213" t="s">
        <v>550</v>
      </c>
      <c r="B90" s="214"/>
      <c r="C90" s="214"/>
      <c r="D90" s="214"/>
      <c r="E90" s="214"/>
      <c r="F90" s="214"/>
      <c r="G90" s="214"/>
      <c r="H90" s="214"/>
      <c r="I90" s="214"/>
      <c r="J90" s="214"/>
      <c r="K90" s="214"/>
      <c r="L90" s="214"/>
      <c r="M90" s="214"/>
      <c r="N90" s="214"/>
      <c r="O90" s="214">
        <v>1</v>
      </c>
      <c r="P90" s="214"/>
      <c r="Q90" s="214"/>
      <c r="R90" s="214"/>
      <c r="S90" s="214"/>
      <c r="T90" s="214">
        <v>1</v>
      </c>
    </row>
    <row r="91" spans="1:20" x14ac:dyDescent="0.2">
      <c r="A91" s="213" t="s">
        <v>554</v>
      </c>
      <c r="B91" s="214"/>
      <c r="C91" s="214"/>
      <c r="D91" s="214"/>
      <c r="E91" s="214"/>
      <c r="F91" s="214"/>
      <c r="G91" s="214"/>
      <c r="H91" s="214"/>
      <c r="I91" s="214"/>
      <c r="J91" s="214"/>
      <c r="K91" s="214"/>
      <c r="L91" s="214"/>
      <c r="M91" s="214"/>
      <c r="N91" s="214"/>
      <c r="O91" s="214"/>
      <c r="P91" s="214"/>
      <c r="Q91" s="214"/>
      <c r="R91" s="214"/>
      <c r="S91" s="214">
        <v>11</v>
      </c>
      <c r="T91" s="214">
        <v>11</v>
      </c>
    </row>
    <row r="92" spans="1:20" x14ac:dyDescent="0.2">
      <c r="A92" s="213" t="s">
        <v>557</v>
      </c>
      <c r="B92" s="214"/>
      <c r="C92" s="214"/>
      <c r="D92" s="214"/>
      <c r="E92" s="214"/>
      <c r="F92" s="214"/>
      <c r="G92" s="214"/>
      <c r="H92" s="214"/>
      <c r="I92" s="214"/>
      <c r="J92" s="214"/>
      <c r="K92" s="214"/>
      <c r="L92" s="214"/>
      <c r="M92" s="214"/>
      <c r="N92" s="214"/>
      <c r="O92" s="214"/>
      <c r="P92" s="214"/>
      <c r="Q92" s="214"/>
      <c r="R92" s="214"/>
      <c r="S92" s="214">
        <v>4</v>
      </c>
      <c r="T92" s="214">
        <v>4</v>
      </c>
    </row>
    <row r="93" spans="1:20" x14ac:dyDescent="0.2">
      <c r="A93" s="213" t="s">
        <v>565</v>
      </c>
      <c r="B93" s="214"/>
      <c r="C93" s="214"/>
      <c r="D93" s="214"/>
      <c r="E93" s="214"/>
      <c r="F93" s="214"/>
      <c r="G93" s="214"/>
      <c r="H93" s="214"/>
      <c r="I93" s="214"/>
      <c r="J93" s="214"/>
      <c r="K93" s="214">
        <v>1</v>
      </c>
      <c r="L93" s="214"/>
      <c r="M93" s="214"/>
      <c r="N93" s="214"/>
      <c r="O93" s="214">
        <v>1</v>
      </c>
      <c r="P93" s="214"/>
      <c r="Q93" s="214"/>
      <c r="R93" s="214"/>
      <c r="S93" s="214"/>
      <c r="T93" s="214">
        <v>2</v>
      </c>
    </row>
    <row r="94" spans="1:20" x14ac:dyDescent="0.2">
      <c r="A94" s="213" t="s">
        <v>546</v>
      </c>
      <c r="B94" s="214"/>
      <c r="C94" s="214"/>
      <c r="D94" s="214"/>
      <c r="E94" s="214"/>
      <c r="F94" s="214"/>
      <c r="G94" s="214"/>
      <c r="H94" s="214"/>
      <c r="I94" s="214"/>
      <c r="J94" s="214"/>
      <c r="K94" s="214"/>
      <c r="L94" s="214"/>
      <c r="M94" s="214"/>
      <c r="N94" s="214"/>
      <c r="O94" s="214">
        <v>1</v>
      </c>
      <c r="P94" s="214"/>
      <c r="Q94" s="214"/>
      <c r="R94" s="214"/>
      <c r="S94" s="214">
        <v>1</v>
      </c>
      <c r="T94" s="214">
        <v>2</v>
      </c>
    </row>
    <row r="95" spans="1:20" x14ac:dyDescent="0.2">
      <c r="A95" s="213" t="s">
        <v>558</v>
      </c>
      <c r="B95" s="214"/>
      <c r="C95" s="214"/>
      <c r="D95" s="214"/>
      <c r="E95" s="214"/>
      <c r="F95" s="214"/>
      <c r="G95" s="214"/>
      <c r="H95" s="214"/>
      <c r="I95" s="214"/>
      <c r="J95" s="214"/>
      <c r="K95" s="214"/>
      <c r="L95" s="214"/>
      <c r="M95" s="214"/>
      <c r="N95" s="214"/>
      <c r="O95" s="214"/>
      <c r="P95" s="214"/>
      <c r="Q95" s="214">
        <v>1</v>
      </c>
      <c r="R95" s="214"/>
      <c r="S95" s="214">
        <v>4</v>
      </c>
      <c r="T95" s="214">
        <v>5</v>
      </c>
    </row>
    <row r="96" spans="1:20" x14ac:dyDescent="0.2">
      <c r="A96" s="213" t="s">
        <v>601</v>
      </c>
      <c r="B96" s="214">
        <v>1</v>
      </c>
      <c r="C96" s="214"/>
      <c r="D96" s="214"/>
      <c r="E96" s="214"/>
      <c r="F96" s="214"/>
      <c r="G96" s="214"/>
      <c r="H96" s="214"/>
      <c r="I96" s="214"/>
      <c r="J96" s="214"/>
      <c r="K96" s="214"/>
      <c r="L96" s="214"/>
      <c r="M96" s="214"/>
      <c r="N96" s="214"/>
      <c r="O96" s="214"/>
      <c r="P96" s="214"/>
      <c r="Q96" s="214"/>
      <c r="R96" s="214"/>
      <c r="S96" s="214"/>
      <c r="T96" s="214">
        <v>1</v>
      </c>
    </row>
    <row r="97" spans="1:20" x14ac:dyDescent="0.2">
      <c r="A97" s="213" t="s">
        <v>982</v>
      </c>
      <c r="B97" s="214">
        <v>1</v>
      </c>
      <c r="C97" s="214"/>
      <c r="D97" s="214"/>
      <c r="E97" s="214"/>
      <c r="F97" s="214"/>
      <c r="G97" s="214"/>
      <c r="H97" s="214"/>
      <c r="I97" s="214"/>
      <c r="J97" s="214"/>
      <c r="K97" s="214"/>
      <c r="L97" s="214"/>
      <c r="M97" s="214"/>
      <c r="N97" s="214"/>
      <c r="O97" s="214"/>
      <c r="P97" s="214"/>
      <c r="Q97" s="214"/>
      <c r="R97" s="214"/>
      <c r="S97" s="214"/>
      <c r="T97" s="214">
        <v>1</v>
      </c>
    </row>
    <row r="98" spans="1:20" x14ac:dyDescent="0.2">
      <c r="A98" s="213" t="s">
        <v>980</v>
      </c>
      <c r="B98" s="214"/>
      <c r="C98" s="214"/>
      <c r="D98" s="214"/>
      <c r="E98" s="214"/>
      <c r="F98" s="214"/>
      <c r="G98" s="214"/>
      <c r="H98" s="214"/>
      <c r="I98" s="214"/>
      <c r="J98" s="214"/>
      <c r="K98" s="214"/>
      <c r="L98" s="214"/>
      <c r="M98" s="214">
        <v>1</v>
      </c>
      <c r="N98" s="214"/>
      <c r="O98" s="214"/>
      <c r="P98" s="214"/>
      <c r="Q98" s="214"/>
      <c r="R98" s="214"/>
      <c r="S98" s="214"/>
      <c r="T98" s="214">
        <v>1</v>
      </c>
    </row>
    <row r="99" spans="1:20" x14ac:dyDescent="0.2">
      <c r="A99" s="213" t="s">
        <v>687</v>
      </c>
      <c r="B99" s="214"/>
      <c r="C99" s="214"/>
      <c r="D99" s="214"/>
      <c r="E99" s="214"/>
      <c r="F99" s="214"/>
      <c r="G99" s="214"/>
      <c r="H99" s="214"/>
      <c r="I99" s="214"/>
      <c r="J99" s="214"/>
      <c r="K99" s="214">
        <v>7</v>
      </c>
      <c r="L99" s="214"/>
      <c r="M99" s="214"/>
      <c r="N99" s="214">
        <v>5</v>
      </c>
      <c r="O99" s="214"/>
      <c r="P99" s="214">
        <v>18</v>
      </c>
      <c r="Q99" s="214"/>
      <c r="R99" s="214"/>
      <c r="S99" s="214"/>
      <c r="T99" s="214">
        <v>30</v>
      </c>
    </row>
    <row r="100" spans="1:20" x14ac:dyDescent="0.2">
      <c r="A100" s="213" t="s">
        <v>682</v>
      </c>
      <c r="B100" s="214"/>
      <c r="C100" s="214"/>
      <c r="D100" s="214"/>
      <c r="E100" s="214"/>
      <c r="F100" s="214"/>
      <c r="G100" s="214"/>
      <c r="H100" s="214"/>
      <c r="I100" s="214"/>
      <c r="J100" s="214"/>
      <c r="K100" s="214">
        <v>12</v>
      </c>
      <c r="L100" s="214"/>
      <c r="M100" s="214"/>
      <c r="N100" s="214"/>
      <c r="O100" s="214"/>
      <c r="P100" s="214"/>
      <c r="Q100" s="214"/>
      <c r="R100" s="214"/>
      <c r="S100" s="214"/>
      <c r="T100" s="214">
        <v>12</v>
      </c>
    </row>
    <row r="101" spans="1:20" x14ac:dyDescent="0.2">
      <c r="A101" s="213" t="s">
        <v>978</v>
      </c>
      <c r="B101" s="214"/>
      <c r="C101" s="214"/>
      <c r="D101" s="214"/>
      <c r="E101" s="214"/>
      <c r="F101" s="214"/>
      <c r="G101" s="214"/>
      <c r="H101" s="214"/>
      <c r="I101" s="214"/>
      <c r="J101" s="214"/>
      <c r="K101" s="214"/>
      <c r="L101" s="214"/>
      <c r="M101" s="214"/>
      <c r="N101" s="214"/>
      <c r="O101" s="214">
        <v>1</v>
      </c>
      <c r="P101" s="214"/>
      <c r="Q101" s="214"/>
      <c r="R101" s="214"/>
      <c r="S101" s="214"/>
      <c r="T101" s="214">
        <v>1</v>
      </c>
    </row>
    <row r="102" spans="1:20" x14ac:dyDescent="0.2">
      <c r="A102" s="213" t="s">
        <v>894</v>
      </c>
      <c r="B102" s="214"/>
      <c r="C102" s="214"/>
      <c r="D102" s="214"/>
      <c r="E102" s="214"/>
      <c r="F102" s="214"/>
      <c r="G102" s="214"/>
      <c r="H102" s="214"/>
      <c r="I102" s="214"/>
      <c r="J102" s="214"/>
      <c r="K102" s="214"/>
      <c r="L102" s="214"/>
      <c r="M102" s="214"/>
      <c r="N102" s="214"/>
      <c r="O102" s="214">
        <v>2</v>
      </c>
      <c r="P102" s="214"/>
      <c r="Q102" s="214"/>
      <c r="R102" s="214"/>
      <c r="S102" s="214"/>
      <c r="T102" s="214">
        <v>2</v>
      </c>
    </row>
    <row r="103" spans="1:20" x14ac:dyDescent="0.2">
      <c r="A103" s="213" t="s">
        <v>715</v>
      </c>
      <c r="B103" s="214"/>
      <c r="C103" s="214"/>
      <c r="D103" s="214"/>
      <c r="E103" s="214"/>
      <c r="F103" s="214">
        <v>1</v>
      </c>
      <c r="G103" s="214">
        <v>1</v>
      </c>
      <c r="H103" s="214"/>
      <c r="I103" s="214">
        <v>1</v>
      </c>
      <c r="J103" s="214"/>
      <c r="K103" s="214"/>
      <c r="L103" s="214"/>
      <c r="M103" s="214"/>
      <c r="N103" s="214"/>
      <c r="O103" s="214"/>
      <c r="P103" s="214"/>
      <c r="Q103" s="214"/>
      <c r="R103" s="214"/>
      <c r="S103" s="214"/>
      <c r="T103" s="214">
        <v>3</v>
      </c>
    </row>
    <row r="104" spans="1:20" x14ac:dyDescent="0.2">
      <c r="A104" s="213" t="s">
        <v>986</v>
      </c>
      <c r="B104" s="214"/>
      <c r="C104" s="214"/>
      <c r="D104" s="214"/>
      <c r="E104" s="214"/>
      <c r="F104" s="214"/>
      <c r="G104" s="214">
        <v>1</v>
      </c>
      <c r="H104" s="214"/>
      <c r="I104" s="214"/>
      <c r="J104" s="214"/>
      <c r="K104" s="214"/>
      <c r="L104" s="214"/>
      <c r="M104" s="214"/>
      <c r="N104" s="214"/>
      <c r="O104" s="214"/>
      <c r="P104" s="214"/>
      <c r="Q104" s="214"/>
      <c r="R104" s="214"/>
      <c r="S104" s="214"/>
      <c r="T104" s="214">
        <v>1</v>
      </c>
    </row>
    <row r="105" spans="1:20" x14ac:dyDescent="0.2">
      <c r="A105" s="213" t="s">
        <v>728</v>
      </c>
      <c r="B105" s="214"/>
      <c r="C105" s="214"/>
      <c r="D105" s="214"/>
      <c r="E105" s="214"/>
      <c r="F105" s="214"/>
      <c r="G105" s="214"/>
      <c r="H105" s="214">
        <v>7</v>
      </c>
      <c r="I105" s="214"/>
      <c r="J105" s="214"/>
      <c r="K105" s="214"/>
      <c r="L105" s="214"/>
      <c r="M105" s="214"/>
      <c r="N105" s="214"/>
      <c r="O105" s="214"/>
      <c r="P105" s="214"/>
      <c r="Q105" s="214"/>
      <c r="R105" s="214"/>
      <c r="S105" s="214"/>
      <c r="T105" s="214">
        <v>7</v>
      </c>
    </row>
    <row r="106" spans="1:20" x14ac:dyDescent="0.2">
      <c r="A106" s="213" t="s">
        <v>977</v>
      </c>
      <c r="B106" s="214"/>
      <c r="C106" s="214"/>
      <c r="D106" s="214"/>
      <c r="E106" s="214"/>
      <c r="F106" s="214"/>
      <c r="G106" s="214"/>
      <c r="H106" s="214"/>
      <c r="I106" s="214"/>
      <c r="J106" s="214"/>
      <c r="K106" s="214"/>
      <c r="L106" s="214"/>
      <c r="M106" s="214"/>
      <c r="N106" s="214"/>
      <c r="O106" s="214"/>
      <c r="P106" s="214"/>
      <c r="Q106" s="214">
        <v>1</v>
      </c>
      <c r="R106" s="214"/>
      <c r="S106" s="214"/>
      <c r="T106" s="214">
        <v>1</v>
      </c>
    </row>
    <row r="107" spans="1:20" x14ac:dyDescent="0.2">
      <c r="A107" s="213" t="s">
        <v>651</v>
      </c>
      <c r="B107" s="214"/>
      <c r="C107" s="214"/>
      <c r="D107" s="214"/>
      <c r="E107" s="214"/>
      <c r="F107" s="214"/>
      <c r="G107" s="214"/>
      <c r="H107" s="214"/>
      <c r="I107" s="214"/>
      <c r="J107" s="214"/>
      <c r="K107" s="214"/>
      <c r="L107" s="214"/>
      <c r="M107" s="214"/>
      <c r="N107" s="214"/>
      <c r="O107" s="214"/>
      <c r="P107" s="214"/>
      <c r="Q107" s="214">
        <v>4</v>
      </c>
      <c r="R107" s="214"/>
      <c r="S107" s="214">
        <v>14</v>
      </c>
      <c r="T107" s="214">
        <v>18</v>
      </c>
    </row>
    <row r="108" spans="1:20" x14ac:dyDescent="0.2">
      <c r="A108" s="213" t="s">
        <v>669</v>
      </c>
      <c r="B108" s="214"/>
      <c r="C108" s="214"/>
      <c r="D108" s="214"/>
      <c r="E108" s="214"/>
      <c r="F108" s="214"/>
      <c r="G108" s="214"/>
      <c r="H108" s="214"/>
      <c r="I108" s="214"/>
      <c r="J108" s="214"/>
      <c r="K108" s="214"/>
      <c r="L108" s="214"/>
      <c r="M108" s="214"/>
      <c r="N108" s="214"/>
      <c r="O108" s="214"/>
      <c r="P108" s="214"/>
      <c r="Q108" s="214">
        <v>2</v>
      </c>
      <c r="R108" s="214"/>
      <c r="S108" s="214"/>
      <c r="T108" s="214">
        <v>2</v>
      </c>
    </row>
    <row r="109" spans="1:20" x14ac:dyDescent="0.2">
      <c r="A109" s="213" t="s">
        <v>571</v>
      </c>
      <c r="B109" s="214"/>
      <c r="C109" s="214"/>
      <c r="D109" s="214"/>
      <c r="E109" s="214"/>
      <c r="F109" s="214"/>
      <c r="G109" s="214"/>
      <c r="H109" s="214"/>
      <c r="I109" s="214"/>
      <c r="J109" s="214"/>
      <c r="K109" s="214"/>
      <c r="L109" s="214"/>
      <c r="M109" s="214"/>
      <c r="N109" s="214"/>
      <c r="O109" s="214"/>
      <c r="P109" s="214"/>
      <c r="Q109" s="214"/>
      <c r="R109" s="214"/>
      <c r="S109" s="214">
        <v>14</v>
      </c>
      <c r="T109" s="214">
        <v>14</v>
      </c>
    </row>
    <row r="110" spans="1:20" x14ac:dyDescent="0.2">
      <c r="A110" s="213" t="s">
        <v>941</v>
      </c>
      <c r="B110" s="214"/>
      <c r="C110" s="214"/>
      <c r="D110" s="214"/>
      <c r="E110" s="214"/>
      <c r="F110" s="214"/>
      <c r="G110" s="214"/>
      <c r="H110" s="214"/>
      <c r="I110" s="214"/>
      <c r="J110" s="214"/>
      <c r="K110" s="214"/>
      <c r="L110" s="214"/>
      <c r="M110" s="214"/>
      <c r="N110" s="214"/>
      <c r="O110" s="214"/>
      <c r="P110" s="214"/>
      <c r="Q110" s="214"/>
      <c r="R110" s="214"/>
      <c r="S110" s="214">
        <v>4</v>
      </c>
      <c r="T110" s="214">
        <v>4</v>
      </c>
    </row>
    <row r="111" spans="1:20" x14ac:dyDescent="0.2">
      <c r="A111" s="213" t="s">
        <v>653</v>
      </c>
      <c r="B111" s="214"/>
      <c r="C111" s="214"/>
      <c r="D111" s="214"/>
      <c r="E111" s="214"/>
      <c r="F111" s="214"/>
      <c r="G111" s="214"/>
      <c r="H111" s="214"/>
      <c r="I111" s="214"/>
      <c r="J111" s="214"/>
      <c r="K111" s="214"/>
      <c r="L111" s="214"/>
      <c r="M111" s="214"/>
      <c r="N111" s="214"/>
      <c r="O111" s="214"/>
      <c r="P111" s="214"/>
      <c r="Q111" s="214"/>
      <c r="R111" s="214"/>
      <c r="S111" s="214">
        <v>5</v>
      </c>
      <c r="T111" s="214">
        <v>5</v>
      </c>
    </row>
    <row r="112" spans="1:20" x14ac:dyDescent="0.2">
      <c r="A112" s="213" t="s">
        <v>654</v>
      </c>
      <c r="B112" s="214"/>
      <c r="C112" s="214"/>
      <c r="D112" s="214"/>
      <c r="E112" s="214"/>
      <c r="F112" s="214"/>
      <c r="G112" s="214"/>
      <c r="H112" s="214"/>
      <c r="I112" s="214"/>
      <c r="J112" s="214"/>
      <c r="K112" s="214"/>
      <c r="L112" s="214"/>
      <c r="M112" s="214"/>
      <c r="N112" s="214"/>
      <c r="O112" s="214"/>
      <c r="P112" s="214"/>
      <c r="Q112" s="214"/>
      <c r="R112" s="214"/>
      <c r="S112" s="214">
        <v>4</v>
      </c>
      <c r="T112" s="214">
        <v>4</v>
      </c>
    </row>
    <row r="113" spans="1:20" x14ac:dyDescent="0.2">
      <c r="A113" s="213" t="s">
        <v>419</v>
      </c>
      <c r="B113" s="214">
        <v>133</v>
      </c>
      <c r="C113" s="214">
        <v>149</v>
      </c>
      <c r="D113" s="214">
        <v>6</v>
      </c>
      <c r="E113" s="214">
        <v>18</v>
      </c>
      <c r="F113" s="214">
        <v>58</v>
      </c>
      <c r="G113" s="214">
        <v>37</v>
      </c>
      <c r="H113" s="214">
        <v>101</v>
      </c>
      <c r="I113" s="214">
        <v>28</v>
      </c>
      <c r="J113" s="214">
        <v>116</v>
      </c>
      <c r="K113" s="214">
        <v>206</v>
      </c>
      <c r="L113" s="214">
        <v>224</v>
      </c>
      <c r="M113" s="214">
        <v>120</v>
      </c>
      <c r="N113" s="214">
        <v>140</v>
      </c>
      <c r="O113" s="214">
        <v>122</v>
      </c>
      <c r="P113" s="214">
        <v>141</v>
      </c>
      <c r="Q113" s="214">
        <v>60</v>
      </c>
      <c r="R113" s="214">
        <v>20</v>
      </c>
      <c r="S113" s="214">
        <v>112</v>
      </c>
      <c r="T113" s="214">
        <v>1791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3:A1961"/>
  <sheetViews>
    <sheetView workbookViewId="0">
      <selection activeCell="A9" sqref="A9"/>
    </sheetView>
  </sheetViews>
  <sheetFormatPr baseColWidth="10" defaultColWidth="8.83203125" defaultRowHeight="15" x14ac:dyDescent="0.2"/>
  <cols>
    <col min="1" max="1" width="45.1640625" bestFit="1" customWidth="1"/>
    <col min="2" max="4" width="11.6640625" bestFit="1" customWidth="1"/>
  </cols>
  <sheetData>
    <row r="3" spans="1:1" x14ac:dyDescent="0.2">
      <c r="A3" s="212" t="s">
        <v>418</v>
      </c>
    </row>
    <row r="4" spans="1:1" x14ac:dyDescent="0.2">
      <c r="A4" s="213" t="s">
        <v>367</v>
      </c>
    </row>
    <row r="5" spans="1:1" x14ac:dyDescent="0.2">
      <c r="A5" s="223" t="s">
        <v>468</v>
      </c>
    </row>
    <row r="6" spans="1:1" x14ac:dyDescent="0.2">
      <c r="A6" s="225" t="s">
        <v>468</v>
      </c>
    </row>
    <row r="7" spans="1:1" x14ac:dyDescent="0.2">
      <c r="A7" s="226" t="s">
        <v>468</v>
      </c>
    </row>
    <row r="8" spans="1:1" x14ac:dyDescent="0.2">
      <c r="A8" s="227" t="s">
        <v>468</v>
      </c>
    </row>
    <row r="9" spans="1:1" x14ac:dyDescent="0.2">
      <c r="A9" s="228" t="s">
        <v>468</v>
      </c>
    </row>
    <row r="10" spans="1:1" x14ac:dyDescent="0.2">
      <c r="A10" s="229">
        <v>0</v>
      </c>
    </row>
    <row r="11" spans="1:1" x14ac:dyDescent="0.2">
      <c r="A11" s="230" t="s">
        <v>468</v>
      </c>
    </row>
    <row r="12" spans="1:1" x14ac:dyDescent="0.2">
      <c r="A12" s="231" t="s">
        <v>468</v>
      </c>
    </row>
    <row r="13" spans="1:1" x14ac:dyDescent="0.2">
      <c r="A13" s="232" t="s">
        <v>468</v>
      </c>
    </row>
    <row r="14" spans="1:1" x14ac:dyDescent="0.2">
      <c r="A14" s="233" t="s">
        <v>468</v>
      </c>
    </row>
    <row r="15" spans="1:1" x14ac:dyDescent="0.2">
      <c r="A15" s="234" t="s">
        <v>468</v>
      </c>
    </row>
    <row r="16" spans="1:1" x14ac:dyDescent="0.2">
      <c r="A16" s="235" t="s">
        <v>468</v>
      </c>
    </row>
    <row r="17" spans="1:1" x14ac:dyDescent="0.2">
      <c r="A17" s="236" t="s">
        <v>468</v>
      </c>
    </row>
    <row r="18" spans="1:1" x14ac:dyDescent="0.2">
      <c r="A18" s="237" t="s">
        <v>468</v>
      </c>
    </row>
    <row r="19" spans="1:1" x14ac:dyDescent="0.2">
      <c r="A19" s="267" t="s">
        <v>468</v>
      </c>
    </row>
    <row r="20" spans="1:1" x14ac:dyDescent="0.2">
      <c r="A20" s="268" t="s">
        <v>468</v>
      </c>
    </row>
    <row r="21" spans="1:1" x14ac:dyDescent="0.2">
      <c r="A21" s="269" t="s">
        <v>468</v>
      </c>
    </row>
    <row r="22" spans="1:1" x14ac:dyDescent="0.2">
      <c r="A22" s="270" t="s">
        <v>468</v>
      </c>
    </row>
    <row r="23" spans="1:1" x14ac:dyDescent="0.2">
      <c r="A23" s="213" t="s">
        <v>229</v>
      </c>
    </row>
    <row r="24" spans="1:1" x14ac:dyDescent="0.2">
      <c r="A24" s="223">
        <v>250</v>
      </c>
    </row>
    <row r="25" spans="1:1" x14ac:dyDescent="0.2">
      <c r="A25" s="225">
        <v>38</v>
      </c>
    </row>
    <row r="26" spans="1:1" x14ac:dyDescent="0.2">
      <c r="A26" s="226" t="s">
        <v>468</v>
      </c>
    </row>
    <row r="27" spans="1:1" x14ac:dyDescent="0.2">
      <c r="A27" s="227" t="s">
        <v>468</v>
      </c>
    </row>
    <row r="28" spans="1:1" x14ac:dyDescent="0.2">
      <c r="A28" s="228" t="s">
        <v>468</v>
      </c>
    </row>
    <row r="29" spans="1:1" x14ac:dyDescent="0.2">
      <c r="A29" s="229">
        <v>0</v>
      </c>
    </row>
    <row r="30" spans="1:1" x14ac:dyDescent="0.2">
      <c r="A30" s="230">
        <v>108</v>
      </c>
    </row>
    <row r="31" spans="1:1" x14ac:dyDescent="0.2">
      <c r="A31" s="231">
        <v>0</v>
      </c>
    </row>
    <row r="32" spans="1:1" x14ac:dyDescent="0.2">
      <c r="A32" s="232">
        <v>25</v>
      </c>
    </row>
    <row r="33" spans="1:1" x14ac:dyDescent="0.2">
      <c r="A33" s="233">
        <v>33</v>
      </c>
    </row>
    <row r="34" spans="1:1" x14ac:dyDescent="0.2">
      <c r="A34" s="234">
        <v>73</v>
      </c>
    </row>
    <row r="35" spans="1:1" x14ac:dyDescent="0.2">
      <c r="A35" s="235">
        <v>24</v>
      </c>
    </row>
    <row r="36" spans="1:1" x14ac:dyDescent="0.2">
      <c r="A36" s="236" t="s">
        <v>468</v>
      </c>
    </row>
    <row r="37" spans="1:1" x14ac:dyDescent="0.2">
      <c r="A37" s="237" t="s">
        <v>468</v>
      </c>
    </row>
    <row r="38" spans="1:1" x14ac:dyDescent="0.2">
      <c r="A38" s="267" t="s">
        <v>468</v>
      </c>
    </row>
    <row r="39" spans="1:1" x14ac:dyDescent="0.2">
      <c r="A39" s="268" t="s">
        <v>468</v>
      </c>
    </row>
    <row r="40" spans="1:1" x14ac:dyDescent="0.2">
      <c r="A40" s="269" t="s">
        <v>468</v>
      </c>
    </row>
    <row r="41" spans="1:1" x14ac:dyDescent="0.2">
      <c r="A41" s="270" t="s">
        <v>468</v>
      </c>
    </row>
    <row r="42" spans="1:1" x14ac:dyDescent="0.2">
      <c r="A42" s="213" t="s">
        <v>348</v>
      </c>
    </row>
    <row r="43" spans="1:1" x14ac:dyDescent="0.2">
      <c r="A43" s="223" t="s">
        <v>468</v>
      </c>
    </row>
    <row r="44" spans="1:1" x14ac:dyDescent="0.2">
      <c r="A44" s="225" t="s">
        <v>468</v>
      </c>
    </row>
    <row r="45" spans="1:1" x14ac:dyDescent="0.2">
      <c r="A45" s="226" t="s">
        <v>468</v>
      </c>
    </row>
    <row r="46" spans="1:1" x14ac:dyDescent="0.2">
      <c r="A46" s="227" t="s">
        <v>468</v>
      </c>
    </row>
    <row r="47" spans="1:1" x14ac:dyDescent="0.2">
      <c r="A47" s="228" t="s">
        <v>468</v>
      </c>
    </row>
    <row r="48" spans="1:1" x14ac:dyDescent="0.2">
      <c r="A48" s="229" t="s">
        <v>468</v>
      </c>
    </row>
    <row r="49" spans="1:1" x14ac:dyDescent="0.2">
      <c r="A49" s="230" t="s">
        <v>468</v>
      </c>
    </row>
    <row r="50" spans="1:1" x14ac:dyDescent="0.2">
      <c r="A50" s="231" t="s">
        <v>468</v>
      </c>
    </row>
    <row r="51" spans="1:1" x14ac:dyDescent="0.2">
      <c r="A51" s="232" t="s">
        <v>468</v>
      </c>
    </row>
    <row r="52" spans="1:1" x14ac:dyDescent="0.2">
      <c r="A52" s="233" t="s">
        <v>468</v>
      </c>
    </row>
    <row r="53" spans="1:1" x14ac:dyDescent="0.2">
      <c r="A53" s="234" t="s">
        <v>468</v>
      </c>
    </row>
    <row r="54" spans="1:1" x14ac:dyDescent="0.2">
      <c r="A54" s="235" t="s">
        <v>468</v>
      </c>
    </row>
    <row r="55" spans="1:1" x14ac:dyDescent="0.2">
      <c r="A55" s="236">
        <v>59</v>
      </c>
    </row>
    <row r="56" spans="1:1" x14ac:dyDescent="0.2">
      <c r="A56" s="237">
        <v>10</v>
      </c>
    </row>
    <row r="57" spans="1:1" x14ac:dyDescent="0.2">
      <c r="A57" s="267">
        <v>55</v>
      </c>
    </row>
    <row r="58" spans="1:1" x14ac:dyDescent="0.2">
      <c r="A58" s="268">
        <v>1</v>
      </c>
    </row>
    <row r="59" spans="1:1" x14ac:dyDescent="0.2">
      <c r="A59" s="269" t="s">
        <v>468</v>
      </c>
    </row>
    <row r="60" spans="1:1" x14ac:dyDescent="0.2">
      <c r="A60" s="270">
        <v>2</v>
      </c>
    </row>
    <row r="61" spans="1:1" x14ac:dyDescent="0.2">
      <c r="A61" s="213" t="s">
        <v>127</v>
      </c>
    </row>
    <row r="62" spans="1:1" x14ac:dyDescent="0.2">
      <c r="A62" s="223" t="s">
        <v>468</v>
      </c>
    </row>
    <row r="63" spans="1:1" x14ac:dyDescent="0.2">
      <c r="A63" s="225" t="s">
        <v>468</v>
      </c>
    </row>
    <row r="64" spans="1:1" x14ac:dyDescent="0.2">
      <c r="A64" s="226" t="s">
        <v>468</v>
      </c>
    </row>
    <row r="65" spans="1:1" x14ac:dyDescent="0.2">
      <c r="A65" s="227" t="s">
        <v>468</v>
      </c>
    </row>
    <row r="66" spans="1:1" x14ac:dyDescent="0.2">
      <c r="A66" s="228" t="s">
        <v>468</v>
      </c>
    </row>
    <row r="67" spans="1:1" x14ac:dyDescent="0.2">
      <c r="A67" s="229" t="s">
        <v>468</v>
      </c>
    </row>
    <row r="68" spans="1:1" x14ac:dyDescent="0.2">
      <c r="A68" s="230">
        <v>5</v>
      </c>
    </row>
    <row r="69" spans="1:1" x14ac:dyDescent="0.2">
      <c r="A69" s="231" t="s">
        <v>468</v>
      </c>
    </row>
    <row r="70" spans="1:1" x14ac:dyDescent="0.2">
      <c r="A70" s="232">
        <v>5</v>
      </c>
    </row>
    <row r="71" spans="1:1" x14ac:dyDescent="0.2">
      <c r="A71" s="233">
        <v>100</v>
      </c>
    </row>
    <row r="72" spans="1:1" x14ac:dyDescent="0.2">
      <c r="A72" s="234">
        <v>48</v>
      </c>
    </row>
    <row r="73" spans="1:1" x14ac:dyDescent="0.2">
      <c r="A73" s="235">
        <v>4</v>
      </c>
    </row>
    <row r="74" spans="1:1" x14ac:dyDescent="0.2">
      <c r="A74" s="236">
        <v>86</v>
      </c>
    </row>
    <row r="75" spans="1:1" x14ac:dyDescent="0.2">
      <c r="A75" s="237">
        <v>73</v>
      </c>
    </row>
    <row r="76" spans="1:1" x14ac:dyDescent="0.2">
      <c r="A76" s="267">
        <v>5</v>
      </c>
    </row>
    <row r="77" spans="1:1" x14ac:dyDescent="0.2">
      <c r="A77" s="268">
        <v>4</v>
      </c>
    </row>
    <row r="78" spans="1:1" x14ac:dyDescent="0.2">
      <c r="A78" s="269">
        <v>7</v>
      </c>
    </row>
    <row r="79" spans="1:1" x14ac:dyDescent="0.2">
      <c r="A79" s="270">
        <v>4</v>
      </c>
    </row>
    <row r="80" spans="1:1" x14ac:dyDescent="0.2">
      <c r="A80" s="213" t="s">
        <v>142</v>
      </c>
    </row>
    <row r="81" spans="1:1" x14ac:dyDescent="0.2">
      <c r="A81" s="223" t="s">
        <v>468</v>
      </c>
    </row>
    <row r="82" spans="1:1" x14ac:dyDescent="0.2">
      <c r="A82" s="225" t="s">
        <v>468</v>
      </c>
    </row>
    <row r="83" spans="1:1" x14ac:dyDescent="0.2">
      <c r="A83" s="226" t="s">
        <v>468</v>
      </c>
    </row>
    <row r="84" spans="1:1" x14ac:dyDescent="0.2">
      <c r="A84" s="227" t="s">
        <v>468</v>
      </c>
    </row>
    <row r="85" spans="1:1" x14ac:dyDescent="0.2">
      <c r="A85" s="228" t="s">
        <v>468</v>
      </c>
    </row>
    <row r="86" spans="1:1" x14ac:dyDescent="0.2">
      <c r="A86" s="229" t="s">
        <v>468</v>
      </c>
    </row>
    <row r="87" spans="1:1" x14ac:dyDescent="0.2">
      <c r="A87" s="230" t="s">
        <v>468</v>
      </c>
    </row>
    <row r="88" spans="1:1" x14ac:dyDescent="0.2">
      <c r="A88" s="231" t="s">
        <v>468</v>
      </c>
    </row>
    <row r="89" spans="1:1" x14ac:dyDescent="0.2">
      <c r="A89" s="232" t="s">
        <v>468</v>
      </c>
    </row>
    <row r="90" spans="1:1" x14ac:dyDescent="0.2">
      <c r="A90" s="233" t="s">
        <v>468</v>
      </c>
    </row>
    <row r="91" spans="1:1" x14ac:dyDescent="0.2">
      <c r="A91" s="234">
        <v>0</v>
      </c>
    </row>
    <row r="92" spans="1:1" x14ac:dyDescent="0.2">
      <c r="A92" s="235">
        <v>0</v>
      </c>
    </row>
    <row r="93" spans="1:1" x14ac:dyDescent="0.2">
      <c r="A93" s="236" t="s">
        <v>468</v>
      </c>
    </row>
    <row r="94" spans="1:1" x14ac:dyDescent="0.2">
      <c r="A94" s="237" t="s">
        <v>468</v>
      </c>
    </row>
    <row r="95" spans="1:1" x14ac:dyDescent="0.2">
      <c r="A95" s="267" t="s">
        <v>468</v>
      </c>
    </row>
    <row r="96" spans="1:1" x14ac:dyDescent="0.2">
      <c r="A96" s="268" t="s">
        <v>468</v>
      </c>
    </row>
    <row r="97" spans="1:1" x14ac:dyDescent="0.2">
      <c r="A97" s="269" t="s">
        <v>468</v>
      </c>
    </row>
    <row r="98" spans="1:1" x14ac:dyDescent="0.2">
      <c r="A98" s="270" t="s">
        <v>468</v>
      </c>
    </row>
    <row r="99" spans="1:1" x14ac:dyDescent="0.2">
      <c r="A99" s="213" t="s">
        <v>163</v>
      </c>
    </row>
    <row r="100" spans="1:1" x14ac:dyDescent="0.2">
      <c r="A100" s="223" t="s">
        <v>468</v>
      </c>
    </row>
    <row r="101" spans="1:1" x14ac:dyDescent="0.2">
      <c r="A101" s="225" t="s">
        <v>468</v>
      </c>
    </row>
    <row r="102" spans="1:1" x14ac:dyDescent="0.2">
      <c r="A102" s="226">
        <v>1</v>
      </c>
    </row>
    <row r="103" spans="1:1" x14ac:dyDescent="0.2">
      <c r="A103" s="227">
        <v>67</v>
      </c>
    </row>
    <row r="104" spans="1:1" x14ac:dyDescent="0.2">
      <c r="A104" s="228" t="s">
        <v>468</v>
      </c>
    </row>
    <row r="105" spans="1:1" x14ac:dyDescent="0.2">
      <c r="A105" s="229" t="s">
        <v>468</v>
      </c>
    </row>
    <row r="106" spans="1:1" x14ac:dyDescent="0.2">
      <c r="A106" s="230">
        <v>5</v>
      </c>
    </row>
    <row r="107" spans="1:1" x14ac:dyDescent="0.2">
      <c r="A107" s="231" t="s">
        <v>468</v>
      </c>
    </row>
    <row r="108" spans="1:1" x14ac:dyDescent="0.2">
      <c r="A108" s="232" t="s">
        <v>468</v>
      </c>
    </row>
    <row r="109" spans="1:1" x14ac:dyDescent="0.2">
      <c r="A109" s="233" t="s">
        <v>468</v>
      </c>
    </row>
    <row r="110" spans="1:1" x14ac:dyDescent="0.2">
      <c r="A110" s="234">
        <v>1</v>
      </c>
    </row>
    <row r="111" spans="1:1" x14ac:dyDescent="0.2">
      <c r="A111" s="235" t="s">
        <v>468</v>
      </c>
    </row>
    <row r="112" spans="1:1" x14ac:dyDescent="0.2">
      <c r="A112" s="236" t="s">
        <v>468</v>
      </c>
    </row>
    <row r="113" spans="1:1" x14ac:dyDescent="0.2">
      <c r="A113" s="237" t="s">
        <v>468</v>
      </c>
    </row>
    <row r="114" spans="1:1" x14ac:dyDescent="0.2">
      <c r="A114" s="267" t="s">
        <v>468</v>
      </c>
    </row>
    <row r="115" spans="1:1" x14ac:dyDescent="0.2">
      <c r="A115" s="268" t="s">
        <v>468</v>
      </c>
    </row>
    <row r="116" spans="1:1" x14ac:dyDescent="0.2">
      <c r="A116" s="269" t="s">
        <v>468</v>
      </c>
    </row>
    <row r="117" spans="1:1" x14ac:dyDescent="0.2">
      <c r="A117" s="270" t="s">
        <v>468</v>
      </c>
    </row>
    <row r="118" spans="1:1" x14ac:dyDescent="0.2">
      <c r="A118" s="213" t="s">
        <v>134</v>
      </c>
    </row>
    <row r="119" spans="1:1" x14ac:dyDescent="0.2">
      <c r="A119" s="223" t="s">
        <v>468</v>
      </c>
    </row>
    <row r="120" spans="1:1" x14ac:dyDescent="0.2">
      <c r="A120" s="225" t="s">
        <v>468</v>
      </c>
    </row>
    <row r="121" spans="1:1" x14ac:dyDescent="0.2">
      <c r="A121" s="226" t="s">
        <v>468</v>
      </c>
    </row>
    <row r="122" spans="1:1" x14ac:dyDescent="0.2">
      <c r="A122" s="227" t="s">
        <v>468</v>
      </c>
    </row>
    <row r="123" spans="1:1" x14ac:dyDescent="0.2">
      <c r="A123" s="228">
        <v>65</v>
      </c>
    </row>
    <row r="124" spans="1:1" x14ac:dyDescent="0.2">
      <c r="A124" s="229">
        <v>98</v>
      </c>
    </row>
    <row r="125" spans="1:1" x14ac:dyDescent="0.2">
      <c r="A125" s="230" t="s">
        <v>468</v>
      </c>
    </row>
    <row r="126" spans="1:1" x14ac:dyDescent="0.2">
      <c r="A126" s="231">
        <v>142</v>
      </c>
    </row>
    <row r="127" spans="1:1" x14ac:dyDescent="0.2">
      <c r="A127" s="232">
        <v>2</v>
      </c>
    </row>
    <row r="128" spans="1:1" x14ac:dyDescent="0.2">
      <c r="A128" s="233">
        <v>286</v>
      </c>
    </row>
    <row r="129" spans="1:1" x14ac:dyDescent="0.2">
      <c r="A129" s="234" t="s">
        <v>468</v>
      </c>
    </row>
    <row r="130" spans="1:1" x14ac:dyDescent="0.2">
      <c r="A130" s="235">
        <v>92</v>
      </c>
    </row>
    <row r="131" spans="1:1" x14ac:dyDescent="0.2">
      <c r="A131" s="236">
        <v>80</v>
      </c>
    </row>
    <row r="132" spans="1:1" x14ac:dyDescent="0.2">
      <c r="A132" s="237">
        <v>359</v>
      </c>
    </row>
    <row r="133" spans="1:1" x14ac:dyDescent="0.2">
      <c r="A133" s="267" t="s">
        <v>468</v>
      </c>
    </row>
    <row r="134" spans="1:1" x14ac:dyDescent="0.2">
      <c r="A134" s="268">
        <v>0</v>
      </c>
    </row>
    <row r="135" spans="1:1" x14ac:dyDescent="0.2">
      <c r="A135" s="269" t="s">
        <v>468</v>
      </c>
    </row>
    <row r="136" spans="1:1" x14ac:dyDescent="0.2">
      <c r="A136" s="270">
        <v>0</v>
      </c>
    </row>
    <row r="137" spans="1:1" x14ac:dyDescent="0.2">
      <c r="A137" s="213" t="s">
        <v>267</v>
      </c>
    </row>
    <row r="138" spans="1:1" x14ac:dyDescent="0.2">
      <c r="A138" s="223">
        <v>42</v>
      </c>
    </row>
    <row r="139" spans="1:1" x14ac:dyDescent="0.2">
      <c r="A139" s="225" t="s">
        <v>468</v>
      </c>
    </row>
    <row r="140" spans="1:1" x14ac:dyDescent="0.2">
      <c r="A140" s="226" t="s">
        <v>468</v>
      </c>
    </row>
    <row r="141" spans="1:1" x14ac:dyDescent="0.2">
      <c r="A141" s="227" t="s">
        <v>468</v>
      </c>
    </row>
    <row r="142" spans="1:1" x14ac:dyDescent="0.2">
      <c r="A142" s="228" t="s">
        <v>468</v>
      </c>
    </row>
    <row r="143" spans="1:1" x14ac:dyDescent="0.2">
      <c r="A143" s="229" t="s">
        <v>468</v>
      </c>
    </row>
    <row r="144" spans="1:1" x14ac:dyDescent="0.2">
      <c r="A144" s="230" t="s">
        <v>468</v>
      </c>
    </row>
    <row r="145" spans="1:1" x14ac:dyDescent="0.2">
      <c r="A145" s="231" t="s">
        <v>468</v>
      </c>
    </row>
    <row r="146" spans="1:1" x14ac:dyDescent="0.2">
      <c r="A146" s="232" t="s">
        <v>468</v>
      </c>
    </row>
    <row r="147" spans="1:1" x14ac:dyDescent="0.2">
      <c r="A147" s="233" t="s">
        <v>468</v>
      </c>
    </row>
    <row r="148" spans="1:1" x14ac:dyDescent="0.2">
      <c r="A148" s="234" t="s">
        <v>468</v>
      </c>
    </row>
    <row r="149" spans="1:1" x14ac:dyDescent="0.2">
      <c r="A149" s="235" t="s">
        <v>468</v>
      </c>
    </row>
    <row r="150" spans="1:1" x14ac:dyDescent="0.2">
      <c r="A150" s="236" t="s">
        <v>468</v>
      </c>
    </row>
    <row r="151" spans="1:1" x14ac:dyDescent="0.2">
      <c r="A151" s="237" t="s">
        <v>468</v>
      </c>
    </row>
    <row r="152" spans="1:1" x14ac:dyDescent="0.2">
      <c r="A152" s="267">
        <v>7</v>
      </c>
    </row>
    <row r="153" spans="1:1" x14ac:dyDescent="0.2">
      <c r="A153" s="268" t="s">
        <v>468</v>
      </c>
    </row>
    <row r="154" spans="1:1" x14ac:dyDescent="0.2">
      <c r="A154" s="269" t="s">
        <v>468</v>
      </c>
    </row>
    <row r="155" spans="1:1" x14ac:dyDescent="0.2">
      <c r="A155" s="270" t="s">
        <v>468</v>
      </c>
    </row>
    <row r="156" spans="1:1" x14ac:dyDescent="0.2">
      <c r="A156" s="213" t="s">
        <v>126</v>
      </c>
    </row>
    <row r="157" spans="1:1" x14ac:dyDescent="0.2">
      <c r="A157" s="223" t="s">
        <v>468</v>
      </c>
    </row>
    <row r="158" spans="1:1" x14ac:dyDescent="0.2">
      <c r="A158" s="225" t="s">
        <v>468</v>
      </c>
    </row>
    <row r="159" spans="1:1" x14ac:dyDescent="0.2">
      <c r="A159" s="226" t="s">
        <v>468</v>
      </c>
    </row>
    <row r="160" spans="1:1" x14ac:dyDescent="0.2">
      <c r="A160" s="227" t="s">
        <v>468</v>
      </c>
    </row>
    <row r="161" spans="1:1" x14ac:dyDescent="0.2">
      <c r="A161" s="228" t="s">
        <v>468</v>
      </c>
    </row>
    <row r="162" spans="1:1" x14ac:dyDescent="0.2">
      <c r="A162" s="229" t="s">
        <v>468</v>
      </c>
    </row>
    <row r="163" spans="1:1" x14ac:dyDescent="0.2">
      <c r="A163" s="230" t="s">
        <v>468</v>
      </c>
    </row>
    <row r="164" spans="1:1" x14ac:dyDescent="0.2">
      <c r="A164" s="231" t="s">
        <v>468</v>
      </c>
    </row>
    <row r="165" spans="1:1" x14ac:dyDescent="0.2">
      <c r="A165" s="232" t="s">
        <v>468</v>
      </c>
    </row>
    <row r="166" spans="1:1" x14ac:dyDescent="0.2">
      <c r="A166" s="233" t="s">
        <v>468</v>
      </c>
    </row>
    <row r="167" spans="1:1" x14ac:dyDescent="0.2">
      <c r="A167" s="234" t="s">
        <v>468</v>
      </c>
    </row>
    <row r="168" spans="1:1" x14ac:dyDescent="0.2">
      <c r="A168" s="235">
        <v>8</v>
      </c>
    </row>
    <row r="169" spans="1:1" x14ac:dyDescent="0.2">
      <c r="A169" s="236" t="s">
        <v>468</v>
      </c>
    </row>
    <row r="170" spans="1:1" x14ac:dyDescent="0.2">
      <c r="A170" s="237" t="s">
        <v>468</v>
      </c>
    </row>
    <row r="171" spans="1:1" x14ac:dyDescent="0.2">
      <c r="A171" s="267">
        <v>29</v>
      </c>
    </row>
    <row r="172" spans="1:1" x14ac:dyDescent="0.2">
      <c r="A172" s="268">
        <v>5</v>
      </c>
    </row>
    <row r="173" spans="1:1" x14ac:dyDescent="0.2">
      <c r="A173" s="269" t="s">
        <v>468</v>
      </c>
    </row>
    <row r="174" spans="1:1" x14ac:dyDescent="0.2">
      <c r="A174" s="270" t="s">
        <v>468</v>
      </c>
    </row>
    <row r="175" spans="1:1" x14ac:dyDescent="0.2">
      <c r="A175" s="213" t="s">
        <v>330</v>
      </c>
    </row>
    <row r="176" spans="1:1" x14ac:dyDescent="0.2">
      <c r="A176" s="223" t="s">
        <v>468</v>
      </c>
    </row>
    <row r="177" spans="1:1" x14ac:dyDescent="0.2">
      <c r="A177" s="225" t="s">
        <v>468</v>
      </c>
    </row>
    <row r="178" spans="1:1" x14ac:dyDescent="0.2">
      <c r="A178" s="226" t="s">
        <v>468</v>
      </c>
    </row>
    <row r="179" spans="1:1" x14ac:dyDescent="0.2">
      <c r="A179" s="227" t="s">
        <v>468</v>
      </c>
    </row>
    <row r="180" spans="1:1" x14ac:dyDescent="0.2">
      <c r="A180" s="228" t="s">
        <v>468</v>
      </c>
    </row>
    <row r="181" spans="1:1" x14ac:dyDescent="0.2">
      <c r="A181" s="229" t="s">
        <v>468</v>
      </c>
    </row>
    <row r="182" spans="1:1" x14ac:dyDescent="0.2">
      <c r="A182" s="230" t="s">
        <v>468</v>
      </c>
    </row>
    <row r="183" spans="1:1" x14ac:dyDescent="0.2">
      <c r="A183" s="231" t="s">
        <v>468</v>
      </c>
    </row>
    <row r="184" spans="1:1" x14ac:dyDescent="0.2">
      <c r="A184" s="232" t="s">
        <v>468</v>
      </c>
    </row>
    <row r="185" spans="1:1" x14ac:dyDescent="0.2">
      <c r="A185" s="233">
        <v>7</v>
      </c>
    </row>
    <row r="186" spans="1:1" x14ac:dyDescent="0.2">
      <c r="A186" s="234" t="s">
        <v>468</v>
      </c>
    </row>
    <row r="187" spans="1:1" x14ac:dyDescent="0.2">
      <c r="A187" s="235" t="s">
        <v>468</v>
      </c>
    </row>
    <row r="188" spans="1:1" x14ac:dyDescent="0.2">
      <c r="A188" s="236" t="s">
        <v>468</v>
      </c>
    </row>
    <row r="189" spans="1:1" x14ac:dyDescent="0.2">
      <c r="A189" s="237" t="s">
        <v>468</v>
      </c>
    </row>
    <row r="190" spans="1:1" x14ac:dyDescent="0.2">
      <c r="A190" s="267" t="s">
        <v>468</v>
      </c>
    </row>
    <row r="191" spans="1:1" x14ac:dyDescent="0.2">
      <c r="A191" s="268" t="s">
        <v>468</v>
      </c>
    </row>
    <row r="192" spans="1:1" x14ac:dyDescent="0.2">
      <c r="A192" s="269" t="s">
        <v>468</v>
      </c>
    </row>
    <row r="193" spans="1:1" x14ac:dyDescent="0.2">
      <c r="A193" s="270" t="s">
        <v>468</v>
      </c>
    </row>
    <row r="194" spans="1:1" x14ac:dyDescent="0.2">
      <c r="A194" s="213" t="s">
        <v>230</v>
      </c>
    </row>
    <row r="195" spans="1:1" x14ac:dyDescent="0.2">
      <c r="A195" s="223" t="s">
        <v>468</v>
      </c>
    </row>
    <row r="196" spans="1:1" x14ac:dyDescent="0.2">
      <c r="A196" s="225">
        <v>1</v>
      </c>
    </row>
    <row r="197" spans="1:1" x14ac:dyDescent="0.2">
      <c r="A197" s="226" t="s">
        <v>468</v>
      </c>
    </row>
    <row r="198" spans="1:1" x14ac:dyDescent="0.2">
      <c r="A198" s="227" t="s">
        <v>468</v>
      </c>
    </row>
    <row r="199" spans="1:1" x14ac:dyDescent="0.2">
      <c r="A199" s="228" t="s">
        <v>468</v>
      </c>
    </row>
    <row r="200" spans="1:1" x14ac:dyDescent="0.2">
      <c r="A200" s="229" t="s">
        <v>468</v>
      </c>
    </row>
    <row r="201" spans="1:1" x14ac:dyDescent="0.2">
      <c r="A201" s="230" t="s">
        <v>468</v>
      </c>
    </row>
    <row r="202" spans="1:1" x14ac:dyDescent="0.2">
      <c r="A202" s="231" t="s">
        <v>468</v>
      </c>
    </row>
    <row r="203" spans="1:1" x14ac:dyDescent="0.2">
      <c r="A203" s="232">
        <v>1</v>
      </c>
    </row>
    <row r="204" spans="1:1" x14ac:dyDescent="0.2">
      <c r="A204" s="233">
        <v>63</v>
      </c>
    </row>
    <row r="205" spans="1:1" x14ac:dyDescent="0.2">
      <c r="A205" s="234" t="s">
        <v>468</v>
      </c>
    </row>
    <row r="206" spans="1:1" x14ac:dyDescent="0.2">
      <c r="A206" s="235" t="s">
        <v>468</v>
      </c>
    </row>
    <row r="207" spans="1:1" x14ac:dyDescent="0.2">
      <c r="A207" s="236">
        <v>95</v>
      </c>
    </row>
    <row r="208" spans="1:1" x14ac:dyDescent="0.2">
      <c r="A208" s="237" t="s">
        <v>468</v>
      </c>
    </row>
    <row r="209" spans="1:1" x14ac:dyDescent="0.2">
      <c r="A209" s="267" t="s">
        <v>468</v>
      </c>
    </row>
    <row r="210" spans="1:1" x14ac:dyDescent="0.2">
      <c r="A210" s="268">
        <v>0</v>
      </c>
    </row>
    <row r="211" spans="1:1" x14ac:dyDescent="0.2">
      <c r="A211" s="269" t="s">
        <v>468</v>
      </c>
    </row>
    <row r="212" spans="1:1" x14ac:dyDescent="0.2">
      <c r="A212" s="270" t="s">
        <v>468</v>
      </c>
    </row>
    <row r="213" spans="1:1" x14ac:dyDescent="0.2">
      <c r="A213" s="213" t="s">
        <v>169</v>
      </c>
    </row>
    <row r="214" spans="1:1" x14ac:dyDescent="0.2">
      <c r="A214" s="223" t="s">
        <v>468</v>
      </c>
    </row>
    <row r="215" spans="1:1" x14ac:dyDescent="0.2">
      <c r="A215" s="225" t="s">
        <v>468</v>
      </c>
    </row>
    <row r="216" spans="1:1" x14ac:dyDescent="0.2">
      <c r="A216" s="226" t="s">
        <v>468</v>
      </c>
    </row>
    <row r="217" spans="1:1" x14ac:dyDescent="0.2">
      <c r="A217" s="227" t="s">
        <v>468</v>
      </c>
    </row>
    <row r="218" spans="1:1" x14ac:dyDescent="0.2">
      <c r="A218" s="228" t="s">
        <v>468</v>
      </c>
    </row>
    <row r="219" spans="1:1" x14ac:dyDescent="0.2">
      <c r="A219" s="229" t="s">
        <v>468</v>
      </c>
    </row>
    <row r="220" spans="1:1" x14ac:dyDescent="0.2">
      <c r="A220" s="230" t="s">
        <v>468</v>
      </c>
    </row>
    <row r="221" spans="1:1" x14ac:dyDescent="0.2">
      <c r="A221" s="231" t="s">
        <v>468</v>
      </c>
    </row>
    <row r="222" spans="1:1" x14ac:dyDescent="0.2">
      <c r="A222" s="232" t="s">
        <v>468</v>
      </c>
    </row>
    <row r="223" spans="1:1" x14ac:dyDescent="0.2">
      <c r="A223" s="233" t="s">
        <v>468</v>
      </c>
    </row>
    <row r="224" spans="1:1" x14ac:dyDescent="0.2">
      <c r="A224" s="234">
        <v>0</v>
      </c>
    </row>
    <row r="225" spans="1:1" x14ac:dyDescent="0.2">
      <c r="A225" s="235" t="s">
        <v>468</v>
      </c>
    </row>
    <row r="226" spans="1:1" x14ac:dyDescent="0.2">
      <c r="A226" s="236" t="s">
        <v>468</v>
      </c>
    </row>
    <row r="227" spans="1:1" x14ac:dyDescent="0.2">
      <c r="A227" s="237" t="s">
        <v>468</v>
      </c>
    </row>
    <row r="228" spans="1:1" x14ac:dyDescent="0.2">
      <c r="A228" s="267" t="s">
        <v>468</v>
      </c>
    </row>
    <row r="229" spans="1:1" x14ac:dyDescent="0.2">
      <c r="A229" s="268" t="s">
        <v>468</v>
      </c>
    </row>
    <row r="230" spans="1:1" x14ac:dyDescent="0.2">
      <c r="A230" s="269" t="s">
        <v>468</v>
      </c>
    </row>
    <row r="231" spans="1:1" x14ac:dyDescent="0.2">
      <c r="A231" s="270">
        <v>0</v>
      </c>
    </row>
    <row r="232" spans="1:1" x14ac:dyDescent="0.2">
      <c r="A232" s="213" t="s">
        <v>318</v>
      </c>
    </row>
    <row r="233" spans="1:1" x14ac:dyDescent="0.2">
      <c r="A233" s="223" t="s">
        <v>468</v>
      </c>
    </row>
    <row r="234" spans="1:1" x14ac:dyDescent="0.2">
      <c r="A234" s="225" t="s">
        <v>468</v>
      </c>
    </row>
    <row r="235" spans="1:1" x14ac:dyDescent="0.2">
      <c r="A235" s="226" t="s">
        <v>468</v>
      </c>
    </row>
    <row r="236" spans="1:1" x14ac:dyDescent="0.2">
      <c r="A236" s="227" t="s">
        <v>468</v>
      </c>
    </row>
    <row r="237" spans="1:1" x14ac:dyDescent="0.2">
      <c r="A237" s="228" t="s">
        <v>468</v>
      </c>
    </row>
    <row r="238" spans="1:1" x14ac:dyDescent="0.2">
      <c r="A238" s="229" t="s">
        <v>468</v>
      </c>
    </row>
    <row r="239" spans="1:1" x14ac:dyDescent="0.2">
      <c r="A239" s="230" t="s">
        <v>468</v>
      </c>
    </row>
    <row r="240" spans="1:1" x14ac:dyDescent="0.2">
      <c r="A240" s="231" t="s">
        <v>468</v>
      </c>
    </row>
    <row r="241" spans="1:1" x14ac:dyDescent="0.2">
      <c r="A241" s="232">
        <v>5</v>
      </c>
    </row>
    <row r="242" spans="1:1" x14ac:dyDescent="0.2">
      <c r="A242" s="233">
        <v>18</v>
      </c>
    </row>
    <row r="243" spans="1:1" x14ac:dyDescent="0.2">
      <c r="A243" s="234" t="s">
        <v>468</v>
      </c>
    </row>
    <row r="244" spans="1:1" x14ac:dyDescent="0.2">
      <c r="A244" s="235" t="s">
        <v>468</v>
      </c>
    </row>
    <row r="245" spans="1:1" x14ac:dyDescent="0.2">
      <c r="A245" s="236" t="s">
        <v>468</v>
      </c>
    </row>
    <row r="246" spans="1:1" x14ac:dyDescent="0.2">
      <c r="A246" s="237" t="s">
        <v>468</v>
      </c>
    </row>
    <row r="247" spans="1:1" x14ac:dyDescent="0.2">
      <c r="A247" s="267" t="s">
        <v>468</v>
      </c>
    </row>
    <row r="248" spans="1:1" x14ac:dyDescent="0.2">
      <c r="A248" s="268" t="s">
        <v>468</v>
      </c>
    </row>
    <row r="249" spans="1:1" x14ac:dyDescent="0.2">
      <c r="A249" s="269" t="s">
        <v>468</v>
      </c>
    </row>
    <row r="250" spans="1:1" x14ac:dyDescent="0.2">
      <c r="A250" s="270" t="s">
        <v>468</v>
      </c>
    </row>
    <row r="251" spans="1:1" x14ac:dyDescent="0.2">
      <c r="A251" s="213" t="s">
        <v>191</v>
      </c>
    </row>
    <row r="252" spans="1:1" x14ac:dyDescent="0.2">
      <c r="A252" s="223" t="s">
        <v>468</v>
      </c>
    </row>
    <row r="253" spans="1:1" x14ac:dyDescent="0.2">
      <c r="A253" s="225" t="s">
        <v>468</v>
      </c>
    </row>
    <row r="254" spans="1:1" x14ac:dyDescent="0.2">
      <c r="A254" s="226" t="s">
        <v>468</v>
      </c>
    </row>
    <row r="255" spans="1:1" x14ac:dyDescent="0.2">
      <c r="A255" s="227" t="s">
        <v>468</v>
      </c>
    </row>
    <row r="256" spans="1:1" x14ac:dyDescent="0.2">
      <c r="A256" s="228" t="s">
        <v>468</v>
      </c>
    </row>
    <row r="257" spans="1:1" x14ac:dyDescent="0.2">
      <c r="A257" s="229" t="s">
        <v>468</v>
      </c>
    </row>
    <row r="258" spans="1:1" x14ac:dyDescent="0.2">
      <c r="A258" s="230">
        <v>2</v>
      </c>
    </row>
    <row r="259" spans="1:1" x14ac:dyDescent="0.2">
      <c r="A259" s="231" t="s">
        <v>468</v>
      </c>
    </row>
    <row r="260" spans="1:1" x14ac:dyDescent="0.2">
      <c r="A260" s="232" t="s">
        <v>468</v>
      </c>
    </row>
    <row r="261" spans="1:1" x14ac:dyDescent="0.2">
      <c r="A261" s="233" t="s">
        <v>468</v>
      </c>
    </row>
    <row r="262" spans="1:1" x14ac:dyDescent="0.2">
      <c r="A262" s="234" t="s">
        <v>468</v>
      </c>
    </row>
    <row r="263" spans="1:1" x14ac:dyDescent="0.2">
      <c r="A263" s="235" t="s">
        <v>468</v>
      </c>
    </row>
    <row r="264" spans="1:1" x14ac:dyDescent="0.2">
      <c r="A264" s="236" t="s">
        <v>468</v>
      </c>
    </row>
    <row r="265" spans="1:1" x14ac:dyDescent="0.2">
      <c r="A265" s="237" t="s">
        <v>468</v>
      </c>
    </row>
    <row r="266" spans="1:1" x14ac:dyDescent="0.2">
      <c r="A266" s="267" t="s">
        <v>468</v>
      </c>
    </row>
    <row r="267" spans="1:1" x14ac:dyDescent="0.2">
      <c r="A267" s="268" t="s">
        <v>468</v>
      </c>
    </row>
    <row r="268" spans="1:1" x14ac:dyDescent="0.2">
      <c r="A268" s="269" t="s">
        <v>468</v>
      </c>
    </row>
    <row r="269" spans="1:1" x14ac:dyDescent="0.2">
      <c r="A269" s="270" t="s">
        <v>468</v>
      </c>
    </row>
    <row r="270" spans="1:1" x14ac:dyDescent="0.2">
      <c r="A270" s="213" t="s">
        <v>329</v>
      </c>
    </row>
    <row r="271" spans="1:1" x14ac:dyDescent="0.2">
      <c r="A271" s="223" t="s">
        <v>468</v>
      </c>
    </row>
    <row r="272" spans="1:1" x14ac:dyDescent="0.2">
      <c r="A272" s="225" t="s">
        <v>468</v>
      </c>
    </row>
    <row r="273" spans="1:1" x14ac:dyDescent="0.2">
      <c r="A273" s="226" t="s">
        <v>468</v>
      </c>
    </row>
    <row r="274" spans="1:1" x14ac:dyDescent="0.2">
      <c r="A274" s="227" t="s">
        <v>468</v>
      </c>
    </row>
    <row r="275" spans="1:1" x14ac:dyDescent="0.2">
      <c r="A275" s="228" t="s">
        <v>468</v>
      </c>
    </row>
    <row r="276" spans="1:1" x14ac:dyDescent="0.2">
      <c r="A276" s="229" t="s">
        <v>468</v>
      </c>
    </row>
    <row r="277" spans="1:1" x14ac:dyDescent="0.2">
      <c r="A277" s="230" t="s">
        <v>468</v>
      </c>
    </row>
    <row r="278" spans="1:1" x14ac:dyDescent="0.2">
      <c r="A278" s="231" t="s">
        <v>468</v>
      </c>
    </row>
    <row r="279" spans="1:1" x14ac:dyDescent="0.2">
      <c r="A279" s="232" t="s">
        <v>468</v>
      </c>
    </row>
    <row r="280" spans="1:1" x14ac:dyDescent="0.2">
      <c r="A280" s="233">
        <v>0</v>
      </c>
    </row>
    <row r="281" spans="1:1" x14ac:dyDescent="0.2">
      <c r="A281" s="234" t="s">
        <v>468</v>
      </c>
    </row>
    <row r="282" spans="1:1" x14ac:dyDescent="0.2">
      <c r="A282" s="235" t="s">
        <v>468</v>
      </c>
    </row>
    <row r="283" spans="1:1" x14ac:dyDescent="0.2">
      <c r="A283" s="236" t="s">
        <v>468</v>
      </c>
    </row>
    <row r="284" spans="1:1" x14ac:dyDescent="0.2">
      <c r="A284" s="237" t="s">
        <v>468</v>
      </c>
    </row>
    <row r="285" spans="1:1" x14ac:dyDescent="0.2">
      <c r="A285" s="267" t="s">
        <v>468</v>
      </c>
    </row>
    <row r="286" spans="1:1" x14ac:dyDescent="0.2">
      <c r="A286" s="268" t="s">
        <v>468</v>
      </c>
    </row>
    <row r="287" spans="1:1" x14ac:dyDescent="0.2">
      <c r="A287" s="269" t="s">
        <v>468</v>
      </c>
    </row>
    <row r="288" spans="1:1" x14ac:dyDescent="0.2">
      <c r="A288" s="270" t="s">
        <v>468</v>
      </c>
    </row>
    <row r="289" spans="1:1" x14ac:dyDescent="0.2">
      <c r="A289" s="213" t="s">
        <v>188</v>
      </c>
    </row>
    <row r="290" spans="1:1" x14ac:dyDescent="0.2">
      <c r="A290" s="223">
        <v>114</v>
      </c>
    </row>
    <row r="291" spans="1:1" x14ac:dyDescent="0.2">
      <c r="A291" s="225" t="s">
        <v>468</v>
      </c>
    </row>
    <row r="292" spans="1:1" x14ac:dyDescent="0.2">
      <c r="A292" s="226" t="s">
        <v>468</v>
      </c>
    </row>
    <row r="293" spans="1:1" x14ac:dyDescent="0.2">
      <c r="A293" s="227" t="s">
        <v>468</v>
      </c>
    </row>
    <row r="294" spans="1:1" x14ac:dyDescent="0.2">
      <c r="A294" s="228" t="s">
        <v>468</v>
      </c>
    </row>
    <row r="295" spans="1:1" x14ac:dyDescent="0.2">
      <c r="A295" s="229" t="s">
        <v>468</v>
      </c>
    </row>
    <row r="296" spans="1:1" x14ac:dyDescent="0.2">
      <c r="A296" s="230">
        <v>405</v>
      </c>
    </row>
    <row r="297" spans="1:1" x14ac:dyDescent="0.2">
      <c r="A297" s="231" t="s">
        <v>468</v>
      </c>
    </row>
    <row r="298" spans="1:1" x14ac:dyDescent="0.2">
      <c r="A298" s="232" t="s">
        <v>468</v>
      </c>
    </row>
    <row r="299" spans="1:1" x14ac:dyDescent="0.2">
      <c r="A299" s="233" t="s">
        <v>468</v>
      </c>
    </row>
    <row r="300" spans="1:1" x14ac:dyDescent="0.2">
      <c r="A300" s="234" t="s">
        <v>468</v>
      </c>
    </row>
    <row r="301" spans="1:1" x14ac:dyDescent="0.2">
      <c r="A301" s="235" t="s">
        <v>468</v>
      </c>
    </row>
    <row r="302" spans="1:1" x14ac:dyDescent="0.2">
      <c r="A302" s="236" t="s">
        <v>468</v>
      </c>
    </row>
    <row r="303" spans="1:1" x14ac:dyDescent="0.2">
      <c r="A303" s="237" t="s">
        <v>468</v>
      </c>
    </row>
    <row r="304" spans="1:1" x14ac:dyDescent="0.2">
      <c r="A304" s="267" t="s">
        <v>468</v>
      </c>
    </row>
    <row r="305" spans="1:1" x14ac:dyDescent="0.2">
      <c r="A305" s="268" t="s">
        <v>468</v>
      </c>
    </row>
    <row r="306" spans="1:1" x14ac:dyDescent="0.2">
      <c r="A306" s="269" t="s">
        <v>468</v>
      </c>
    </row>
    <row r="307" spans="1:1" x14ac:dyDescent="0.2">
      <c r="A307" s="270" t="s">
        <v>468</v>
      </c>
    </row>
    <row r="308" spans="1:1" x14ac:dyDescent="0.2">
      <c r="A308" s="213" t="s">
        <v>352</v>
      </c>
    </row>
    <row r="309" spans="1:1" x14ac:dyDescent="0.2">
      <c r="A309" s="223" t="s">
        <v>468</v>
      </c>
    </row>
    <row r="310" spans="1:1" x14ac:dyDescent="0.2">
      <c r="A310" s="225" t="s">
        <v>468</v>
      </c>
    </row>
    <row r="311" spans="1:1" x14ac:dyDescent="0.2">
      <c r="A311" s="226" t="s">
        <v>468</v>
      </c>
    </row>
    <row r="312" spans="1:1" x14ac:dyDescent="0.2">
      <c r="A312" s="227" t="s">
        <v>468</v>
      </c>
    </row>
    <row r="313" spans="1:1" x14ac:dyDescent="0.2">
      <c r="A313" s="228" t="s">
        <v>468</v>
      </c>
    </row>
    <row r="314" spans="1:1" x14ac:dyDescent="0.2">
      <c r="A314" s="229" t="s">
        <v>468</v>
      </c>
    </row>
    <row r="315" spans="1:1" x14ac:dyDescent="0.2">
      <c r="A315" s="230" t="s">
        <v>468</v>
      </c>
    </row>
    <row r="316" spans="1:1" x14ac:dyDescent="0.2">
      <c r="A316" s="231" t="s">
        <v>468</v>
      </c>
    </row>
    <row r="317" spans="1:1" x14ac:dyDescent="0.2">
      <c r="A317" s="232" t="s">
        <v>468</v>
      </c>
    </row>
    <row r="318" spans="1:1" x14ac:dyDescent="0.2">
      <c r="A318" s="233" t="s">
        <v>468</v>
      </c>
    </row>
    <row r="319" spans="1:1" x14ac:dyDescent="0.2">
      <c r="A319" s="234" t="s">
        <v>468</v>
      </c>
    </row>
    <row r="320" spans="1:1" x14ac:dyDescent="0.2">
      <c r="A320" s="235" t="s">
        <v>468</v>
      </c>
    </row>
    <row r="321" spans="1:1" x14ac:dyDescent="0.2">
      <c r="A321" s="236" t="s">
        <v>468</v>
      </c>
    </row>
    <row r="322" spans="1:1" x14ac:dyDescent="0.2">
      <c r="A322" s="237">
        <v>1</v>
      </c>
    </row>
    <row r="323" spans="1:1" x14ac:dyDescent="0.2">
      <c r="A323" s="267" t="s">
        <v>468</v>
      </c>
    </row>
    <row r="324" spans="1:1" x14ac:dyDescent="0.2">
      <c r="A324" s="268" t="s">
        <v>468</v>
      </c>
    </row>
    <row r="325" spans="1:1" x14ac:dyDescent="0.2">
      <c r="A325" s="269" t="s">
        <v>468</v>
      </c>
    </row>
    <row r="326" spans="1:1" x14ac:dyDescent="0.2">
      <c r="A326" s="270" t="s">
        <v>468</v>
      </c>
    </row>
    <row r="327" spans="1:1" x14ac:dyDescent="0.2">
      <c r="A327" s="213" t="s">
        <v>182</v>
      </c>
    </row>
    <row r="328" spans="1:1" x14ac:dyDescent="0.2">
      <c r="A328" s="223" t="s">
        <v>468</v>
      </c>
    </row>
    <row r="329" spans="1:1" x14ac:dyDescent="0.2">
      <c r="A329" s="225" t="s">
        <v>468</v>
      </c>
    </row>
    <row r="330" spans="1:1" x14ac:dyDescent="0.2">
      <c r="A330" s="226" t="s">
        <v>468</v>
      </c>
    </row>
    <row r="331" spans="1:1" x14ac:dyDescent="0.2">
      <c r="A331" s="227" t="s">
        <v>468</v>
      </c>
    </row>
    <row r="332" spans="1:1" x14ac:dyDescent="0.2">
      <c r="A332" s="228">
        <v>0</v>
      </c>
    </row>
    <row r="333" spans="1:1" x14ac:dyDescent="0.2">
      <c r="A333" s="229" t="s">
        <v>468</v>
      </c>
    </row>
    <row r="334" spans="1:1" x14ac:dyDescent="0.2">
      <c r="A334" s="230" t="s">
        <v>468</v>
      </c>
    </row>
    <row r="335" spans="1:1" x14ac:dyDescent="0.2">
      <c r="A335" s="231">
        <v>0</v>
      </c>
    </row>
    <row r="336" spans="1:1" x14ac:dyDescent="0.2">
      <c r="A336" s="232" t="s">
        <v>468</v>
      </c>
    </row>
    <row r="337" spans="1:1" x14ac:dyDescent="0.2">
      <c r="A337" s="233" t="s">
        <v>468</v>
      </c>
    </row>
    <row r="338" spans="1:1" x14ac:dyDescent="0.2">
      <c r="A338" s="234" t="s">
        <v>468</v>
      </c>
    </row>
    <row r="339" spans="1:1" x14ac:dyDescent="0.2">
      <c r="A339" s="235" t="s">
        <v>468</v>
      </c>
    </row>
    <row r="340" spans="1:1" x14ac:dyDescent="0.2">
      <c r="A340" s="236" t="s">
        <v>468</v>
      </c>
    </row>
    <row r="341" spans="1:1" x14ac:dyDescent="0.2">
      <c r="A341" s="237" t="s">
        <v>468</v>
      </c>
    </row>
    <row r="342" spans="1:1" x14ac:dyDescent="0.2">
      <c r="A342" s="267" t="s">
        <v>468</v>
      </c>
    </row>
    <row r="343" spans="1:1" x14ac:dyDescent="0.2">
      <c r="A343" s="268" t="s">
        <v>468</v>
      </c>
    </row>
    <row r="344" spans="1:1" x14ac:dyDescent="0.2">
      <c r="A344" s="269" t="s">
        <v>468</v>
      </c>
    </row>
    <row r="345" spans="1:1" x14ac:dyDescent="0.2">
      <c r="A345" s="270" t="s">
        <v>468</v>
      </c>
    </row>
    <row r="346" spans="1:1" x14ac:dyDescent="0.2">
      <c r="A346" s="213" t="s">
        <v>272</v>
      </c>
    </row>
    <row r="347" spans="1:1" x14ac:dyDescent="0.2">
      <c r="A347" s="223">
        <v>11</v>
      </c>
    </row>
    <row r="348" spans="1:1" x14ac:dyDescent="0.2">
      <c r="A348" s="225" t="s">
        <v>468</v>
      </c>
    </row>
    <row r="349" spans="1:1" x14ac:dyDescent="0.2">
      <c r="A349" s="226" t="s">
        <v>468</v>
      </c>
    </row>
    <row r="350" spans="1:1" x14ac:dyDescent="0.2">
      <c r="A350" s="227" t="s">
        <v>468</v>
      </c>
    </row>
    <row r="351" spans="1:1" x14ac:dyDescent="0.2">
      <c r="A351" s="228" t="s">
        <v>468</v>
      </c>
    </row>
    <row r="352" spans="1:1" x14ac:dyDescent="0.2">
      <c r="A352" s="229" t="s">
        <v>468</v>
      </c>
    </row>
    <row r="353" spans="1:1" x14ac:dyDescent="0.2">
      <c r="A353" s="230" t="s">
        <v>468</v>
      </c>
    </row>
    <row r="354" spans="1:1" x14ac:dyDescent="0.2">
      <c r="A354" s="231" t="s">
        <v>468</v>
      </c>
    </row>
    <row r="355" spans="1:1" x14ac:dyDescent="0.2">
      <c r="A355" s="232" t="s">
        <v>468</v>
      </c>
    </row>
    <row r="356" spans="1:1" x14ac:dyDescent="0.2">
      <c r="A356" s="233" t="s">
        <v>468</v>
      </c>
    </row>
    <row r="357" spans="1:1" x14ac:dyDescent="0.2">
      <c r="A357" s="234" t="s">
        <v>468</v>
      </c>
    </row>
    <row r="358" spans="1:1" x14ac:dyDescent="0.2">
      <c r="A358" s="235" t="s">
        <v>468</v>
      </c>
    </row>
    <row r="359" spans="1:1" x14ac:dyDescent="0.2">
      <c r="A359" s="236" t="s">
        <v>468</v>
      </c>
    </row>
    <row r="360" spans="1:1" x14ac:dyDescent="0.2">
      <c r="A360" s="237" t="s">
        <v>468</v>
      </c>
    </row>
    <row r="361" spans="1:1" x14ac:dyDescent="0.2">
      <c r="A361" s="267" t="s">
        <v>468</v>
      </c>
    </row>
    <row r="362" spans="1:1" x14ac:dyDescent="0.2">
      <c r="A362" s="268" t="s">
        <v>468</v>
      </c>
    </row>
    <row r="363" spans="1:1" x14ac:dyDescent="0.2">
      <c r="A363" s="269" t="s">
        <v>468</v>
      </c>
    </row>
    <row r="364" spans="1:1" x14ac:dyDescent="0.2">
      <c r="A364" s="270" t="s">
        <v>468</v>
      </c>
    </row>
    <row r="365" spans="1:1" x14ac:dyDescent="0.2">
      <c r="A365" s="213" t="s">
        <v>131</v>
      </c>
    </row>
    <row r="366" spans="1:1" x14ac:dyDescent="0.2">
      <c r="A366" s="223" t="s">
        <v>468</v>
      </c>
    </row>
    <row r="367" spans="1:1" x14ac:dyDescent="0.2">
      <c r="A367" s="225">
        <v>39</v>
      </c>
    </row>
    <row r="368" spans="1:1" x14ac:dyDescent="0.2">
      <c r="A368" s="226" t="s">
        <v>468</v>
      </c>
    </row>
    <row r="369" spans="1:1" x14ac:dyDescent="0.2">
      <c r="A369" s="227" t="s">
        <v>468</v>
      </c>
    </row>
    <row r="370" spans="1:1" x14ac:dyDescent="0.2">
      <c r="A370" s="228">
        <v>1</v>
      </c>
    </row>
    <row r="371" spans="1:1" x14ac:dyDescent="0.2">
      <c r="A371" s="229" t="s">
        <v>468</v>
      </c>
    </row>
    <row r="372" spans="1:1" x14ac:dyDescent="0.2">
      <c r="A372" s="230" t="s">
        <v>468</v>
      </c>
    </row>
    <row r="373" spans="1:1" x14ac:dyDescent="0.2">
      <c r="A373" s="231" t="s">
        <v>468</v>
      </c>
    </row>
    <row r="374" spans="1:1" x14ac:dyDescent="0.2">
      <c r="A374" s="232">
        <v>88</v>
      </c>
    </row>
    <row r="375" spans="1:1" x14ac:dyDescent="0.2">
      <c r="A375" s="233">
        <v>56</v>
      </c>
    </row>
    <row r="376" spans="1:1" x14ac:dyDescent="0.2">
      <c r="A376" s="234">
        <v>73</v>
      </c>
    </row>
    <row r="377" spans="1:1" x14ac:dyDescent="0.2">
      <c r="A377" s="235">
        <v>3</v>
      </c>
    </row>
    <row r="378" spans="1:1" x14ac:dyDescent="0.2">
      <c r="A378" s="236">
        <v>142</v>
      </c>
    </row>
    <row r="379" spans="1:1" x14ac:dyDescent="0.2">
      <c r="A379" s="237" t="s">
        <v>468</v>
      </c>
    </row>
    <row r="380" spans="1:1" x14ac:dyDescent="0.2">
      <c r="A380" s="267" t="s">
        <v>468</v>
      </c>
    </row>
    <row r="381" spans="1:1" x14ac:dyDescent="0.2">
      <c r="A381" s="268" t="s">
        <v>468</v>
      </c>
    </row>
    <row r="382" spans="1:1" x14ac:dyDescent="0.2">
      <c r="A382" s="269" t="s">
        <v>468</v>
      </c>
    </row>
    <row r="383" spans="1:1" x14ac:dyDescent="0.2">
      <c r="A383" s="270" t="s">
        <v>468</v>
      </c>
    </row>
    <row r="384" spans="1:1" x14ac:dyDescent="0.2">
      <c r="A384" s="213" t="s">
        <v>168</v>
      </c>
    </row>
    <row r="385" spans="1:1" x14ac:dyDescent="0.2">
      <c r="A385" s="223" t="s">
        <v>468</v>
      </c>
    </row>
    <row r="386" spans="1:1" x14ac:dyDescent="0.2">
      <c r="A386" s="225" t="s">
        <v>468</v>
      </c>
    </row>
    <row r="387" spans="1:1" x14ac:dyDescent="0.2">
      <c r="A387" s="226" t="s">
        <v>468</v>
      </c>
    </row>
    <row r="388" spans="1:1" x14ac:dyDescent="0.2">
      <c r="A388" s="227" t="s">
        <v>468</v>
      </c>
    </row>
    <row r="389" spans="1:1" x14ac:dyDescent="0.2">
      <c r="A389" s="228" t="s">
        <v>468</v>
      </c>
    </row>
    <row r="390" spans="1:1" x14ac:dyDescent="0.2">
      <c r="A390" s="229" t="s">
        <v>468</v>
      </c>
    </row>
    <row r="391" spans="1:1" x14ac:dyDescent="0.2">
      <c r="A391" s="230" t="s">
        <v>468</v>
      </c>
    </row>
    <row r="392" spans="1:1" x14ac:dyDescent="0.2">
      <c r="A392" s="231" t="s">
        <v>468</v>
      </c>
    </row>
    <row r="393" spans="1:1" x14ac:dyDescent="0.2">
      <c r="A393" s="232" t="s">
        <v>468</v>
      </c>
    </row>
    <row r="394" spans="1:1" x14ac:dyDescent="0.2">
      <c r="A394" s="233" t="s">
        <v>468</v>
      </c>
    </row>
    <row r="395" spans="1:1" x14ac:dyDescent="0.2">
      <c r="A395" s="234">
        <v>2</v>
      </c>
    </row>
    <row r="396" spans="1:1" x14ac:dyDescent="0.2">
      <c r="A396" s="235" t="s">
        <v>468</v>
      </c>
    </row>
    <row r="397" spans="1:1" x14ac:dyDescent="0.2">
      <c r="A397" s="236" t="s">
        <v>468</v>
      </c>
    </row>
    <row r="398" spans="1:1" x14ac:dyDescent="0.2">
      <c r="A398" s="237" t="s">
        <v>468</v>
      </c>
    </row>
    <row r="399" spans="1:1" x14ac:dyDescent="0.2">
      <c r="A399" s="267" t="s">
        <v>468</v>
      </c>
    </row>
    <row r="400" spans="1:1" x14ac:dyDescent="0.2">
      <c r="A400" s="268" t="s">
        <v>468</v>
      </c>
    </row>
    <row r="401" spans="1:1" x14ac:dyDescent="0.2">
      <c r="A401" s="269" t="s">
        <v>468</v>
      </c>
    </row>
    <row r="402" spans="1:1" x14ac:dyDescent="0.2">
      <c r="A402" s="270" t="s">
        <v>468</v>
      </c>
    </row>
    <row r="403" spans="1:1" x14ac:dyDescent="0.2">
      <c r="A403" s="213" t="s">
        <v>231</v>
      </c>
    </row>
    <row r="404" spans="1:1" x14ac:dyDescent="0.2">
      <c r="A404" s="223" t="s">
        <v>468</v>
      </c>
    </row>
    <row r="405" spans="1:1" x14ac:dyDescent="0.2">
      <c r="A405" s="225">
        <v>7</v>
      </c>
    </row>
    <row r="406" spans="1:1" x14ac:dyDescent="0.2">
      <c r="A406" s="226" t="s">
        <v>468</v>
      </c>
    </row>
    <row r="407" spans="1:1" x14ac:dyDescent="0.2">
      <c r="A407" s="227" t="s">
        <v>468</v>
      </c>
    </row>
    <row r="408" spans="1:1" x14ac:dyDescent="0.2">
      <c r="A408" s="228" t="s">
        <v>468</v>
      </c>
    </row>
    <row r="409" spans="1:1" x14ac:dyDescent="0.2">
      <c r="A409" s="229" t="s">
        <v>468</v>
      </c>
    </row>
    <row r="410" spans="1:1" x14ac:dyDescent="0.2">
      <c r="A410" s="230" t="s">
        <v>468</v>
      </c>
    </row>
    <row r="411" spans="1:1" x14ac:dyDescent="0.2">
      <c r="A411" s="231" t="s">
        <v>468</v>
      </c>
    </row>
    <row r="412" spans="1:1" x14ac:dyDescent="0.2">
      <c r="A412" s="232" t="s">
        <v>468</v>
      </c>
    </row>
    <row r="413" spans="1:1" x14ac:dyDescent="0.2">
      <c r="A413" s="233" t="s">
        <v>468</v>
      </c>
    </row>
    <row r="414" spans="1:1" x14ac:dyDescent="0.2">
      <c r="A414" s="234" t="s">
        <v>468</v>
      </c>
    </row>
    <row r="415" spans="1:1" x14ac:dyDescent="0.2">
      <c r="A415" s="235" t="s">
        <v>468</v>
      </c>
    </row>
    <row r="416" spans="1:1" x14ac:dyDescent="0.2">
      <c r="A416" s="236" t="s">
        <v>468</v>
      </c>
    </row>
    <row r="417" spans="1:1" x14ac:dyDescent="0.2">
      <c r="A417" s="237" t="s">
        <v>468</v>
      </c>
    </row>
    <row r="418" spans="1:1" x14ac:dyDescent="0.2">
      <c r="A418" s="267" t="s">
        <v>468</v>
      </c>
    </row>
    <row r="419" spans="1:1" x14ac:dyDescent="0.2">
      <c r="A419" s="268" t="s">
        <v>468</v>
      </c>
    </row>
    <row r="420" spans="1:1" x14ac:dyDescent="0.2">
      <c r="A420" s="269" t="s">
        <v>468</v>
      </c>
    </row>
    <row r="421" spans="1:1" x14ac:dyDescent="0.2">
      <c r="A421" s="270" t="s">
        <v>468</v>
      </c>
    </row>
    <row r="422" spans="1:1" x14ac:dyDescent="0.2">
      <c r="A422" s="213" t="s">
        <v>129</v>
      </c>
    </row>
    <row r="423" spans="1:1" x14ac:dyDescent="0.2">
      <c r="A423" s="223">
        <v>510</v>
      </c>
    </row>
    <row r="424" spans="1:1" x14ac:dyDescent="0.2">
      <c r="A424" s="225">
        <v>165</v>
      </c>
    </row>
    <row r="425" spans="1:1" x14ac:dyDescent="0.2">
      <c r="A425" s="226">
        <v>0</v>
      </c>
    </row>
    <row r="426" spans="1:1" x14ac:dyDescent="0.2">
      <c r="A426" s="227" t="s">
        <v>468</v>
      </c>
    </row>
    <row r="427" spans="1:1" x14ac:dyDescent="0.2">
      <c r="A427" s="228">
        <v>14</v>
      </c>
    </row>
    <row r="428" spans="1:1" x14ac:dyDescent="0.2">
      <c r="A428" s="229" t="s">
        <v>468</v>
      </c>
    </row>
    <row r="429" spans="1:1" x14ac:dyDescent="0.2">
      <c r="A429" s="230">
        <v>5</v>
      </c>
    </row>
    <row r="430" spans="1:1" x14ac:dyDescent="0.2">
      <c r="A430" s="231">
        <v>1</v>
      </c>
    </row>
    <row r="431" spans="1:1" x14ac:dyDescent="0.2">
      <c r="A431" s="232">
        <v>51</v>
      </c>
    </row>
    <row r="432" spans="1:1" x14ac:dyDescent="0.2">
      <c r="A432" s="233">
        <v>163</v>
      </c>
    </row>
    <row r="433" spans="1:1" x14ac:dyDescent="0.2">
      <c r="A433" s="234">
        <v>188</v>
      </c>
    </row>
    <row r="434" spans="1:1" x14ac:dyDescent="0.2">
      <c r="A434" s="235">
        <v>64</v>
      </c>
    </row>
    <row r="435" spans="1:1" x14ac:dyDescent="0.2">
      <c r="A435" s="236">
        <v>117</v>
      </c>
    </row>
    <row r="436" spans="1:1" x14ac:dyDescent="0.2">
      <c r="A436" s="237">
        <v>95</v>
      </c>
    </row>
    <row r="437" spans="1:1" x14ac:dyDescent="0.2">
      <c r="A437" s="267">
        <v>64</v>
      </c>
    </row>
    <row r="438" spans="1:1" x14ac:dyDescent="0.2">
      <c r="A438" s="268">
        <v>45</v>
      </c>
    </row>
    <row r="439" spans="1:1" x14ac:dyDescent="0.2">
      <c r="A439" s="269">
        <v>42</v>
      </c>
    </row>
    <row r="440" spans="1:1" x14ac:dyDescent="0.2">
      <c r="A440" s="270">
        <v>0</v>
      </c>
    </row>
    <row r="441" spans="1:1" x14ac:dyDescent="0.2">
      <c r="A441" s="213" t="s">
        <v>190</v>
      </c>
    </row>
    <row r="442" spans="1:1" x14ac:dyDescent="0.2">
      <c r="A442" s="223" t="s">
        <v>468</v>
      </c>
    </row>
    <row r="443" spans="1:1" x14ac:dyDescent="0.2">
      <c r="A443" s="225" t="s">
        <v>468</v>
      </c>
    </row>
    <row r="444" spans="1:1" x14ac:dyDescent="0.2">
      <c r="A444" s="226" t="s">
        <v>468</v>
      </c>
    </row>
    <row r="445" spans="1:1" x14ac:dyDescent="0.2">
      <c r="A445" s="227" t="s">
        <v>468</v>
      </c>
    </row>
    <row r="446" spans="1:1" x14ac:dyDescent="0.2">
      <c r="A446" s="228" t="s">
        <v>468</v>
      </c>
    </row>
    <row r="447" spans="1:1" x14ac:dyDescent="0.2">
      <c r="A447" s="229" t="s">
        <v>468</v>
      </c>
    </row>
    <row r="448" spans="1:1" x14ac:dyDescent="0.2">
      <c r="A448" s="230">
        <v>1</v>
      </c>
    </row>
    <row r="449" spans="1:1" x14ac:dyDescent="0.2">
      <c r="A449" s="231" t="s">
        <v>468</v>
      </c>
    </row>
    <row r="450" spans="1:1" x14ac:dyDescent="0.2">
      <c r="A450" s="232" t="s">
        <v>468</v>
      </c>
    </row>
    <row r="451" spans="1:1" x14ac:dyDescent="0.2">
      <c r="A451" s="233" t="s">
        <v>468</v>
      </c>
    </row>
    <row r="452" spans="1:1" x14ac:dyDescent="0.2">
      <c r="A452" s="234" t="s">
        <v>468</v>
      </c>
    </row>
    <row r="453" spans="1:1" x14ac:dyDescent="0.2">
      <c r="A453" s="235" t="s">
        <v>468</v>
      </c>
    </row>
    <row r="454" spans="1:1" x14ac:dyDescent="0.2">
      <c r="A454" s="236" t="s">
        <v>468</v>
      </c>
    </row>
    <row r="455" spans="1:1" x14ac:dyDescent="0.2">
      <c r="A455" s="237" t="s">
        <v>468</v>
      </c>
    </row>
    <row r="456" spans="1:1" x14ac:dyDescent="0.2">
      <c r="A456" s="267" t="s">
        <v>468</v>
      </c>
    </row>
    <row r="457" spans="1:1" x14ac:dyDescent="0.2">
      <c r="A457" s="268" t="s">
        <v>468</v>
      </c>
    </row>
    <row r="458" spans="1:1" x14ac:dyDescent="0.2">
      <c r="A458" s="269" t="s">
        <v>468</v>
      </c>
    </row>
    <row r="459" spans="1:1" x14ac:dyDescent="0.2">
      <c r="A459" s="270" t="s">
        <v>468</v>
      </c>
    </row>
    <row r="460" spans="1:1" x14ac:dyDescent="0.2">
      <c r="A460" s="213" t="s">
        <v>298</v>
      </c>
    </row>
    <row r="461" spans="1:1" x14ac:dyDescent="0.2">
      <c r="A461" s="223" t="s">
        <v>468</v>
      </c>
    </row>
    <row r="462" spans="1:1" x14ac:dyDescent="0.2">
      <c r="A462" s="225" t="s">
        <v>468</v>
      </c>
    </row>
    <row r="463" spans="1:1" x14ac:dyDescent="0.2">
      <c r="A463" s="226">
        <v>0</v>
      </c>
    </row>
    <row r="464" spans="1:1" x14ac:dyDescent="0.2">
      <c r="A464" s="227">
        <v>0</v>
      </c>
    </row>
    <row r="465" spans="1:1" x14ac:dyDescent="0.2">
      <c r="A465" s="228" t="s">
        <v>468</v>
      </c>
    </row>
    <row r="466" spans="1:1" x14ac:dyDescent="0.2">
      <c r="A466" s="229">
        <v>0</v>
      </c>
    </row>
    <row r="467" spans="1:1" x14ac:dyDescent="0.2">
      <c r="A467" s="230">
        <v>0</v>
      </c>
    </row>
    <row r="468" spans="1:1" x14ac:dyDescent="0.2">
      <c r="A468" s="231" t="s">
        <v>468</v>
      </c>
    </row>
    <row r="469" spans="1:1" x14ac:dyDescent="0.2">
      <c r="A469" s="232">
        <v>0</v>
      </c>
    </row>
    <row r="470" spans="1:1" x14ac:dyDescent="0.2">
      <c r="A470" s="233" t="s">
        <v>468</v>
      </c>
    </row>
    <row r="471" spans="1:1" x14ac:dyDescent="0.2">
      <c r="A471" s="234" t="s">
        <v>468</v>
      </c>
    </row>
    <row r="472" spans="1:1" x14ac:dyDescent="0.2">
      <c r="A472" s="235" t="s">
        <v>468</v>
      </c>
    </row>
    <row r="473" spans="1:1" x14ac:dyDescent="0.2">
      <c r="A473" s="236" t="s">
        <v>468</v>
      </c>
    </row>
    <row r="474" spans="1:1" x14ac:dyDescent="0.2">
      <c r="A474" s="237" t="s">
        <v>468</v>
      </c>
    </row>
    <row r="475" spans="1:1" x14ac:dyDescent="0.2">
      <c r="A475" s="267" t="s">
        <v>468</v>
      </c>
    </row>
    <row r="476" spans="1:1" x14ac:dyDescent="0.2">
      <c r="A476" s="268" t="s">
        <v>468</v>
      </c>
    </row>
    <row r="477" spans="1:1" x14ac:dyDescent="0.2">
      <c r="A477" s="269" t="s">
        <v>468</v>
      </c>
    </row>
    <row r="478" spans="1:1" x14ac:dyDescent="0.2">
      <c r="A478" s="270" t="s">
        <v>468</v>
      </c>
    </row>
    <row r="479" spans="1:1" x14ac:dyDescent="0.2">
      <c r="A479" s="213" t="s">
        <v>161</v>
      </c>
    </row>
    <row r="480" spans="1:1" x14ac:dyDescent="0.2">
      <c r="A480" s="223">
        <v>1</v>
      </c>
    </row>
    <row r="481" spans="1:1" x14ac:dyDescent="0.2">
      <c r="A481" s="225" t="s">
        <v>468</v>
      </c>
    </row>
    <row r="482" spans="1:1" x14ac:dyDescent="0.2">
      <c r="A482" s="226" t="s">
        <v>468</v>
      </c>
    </row>
    <row r="483" spans="1:1" x14ac:dyDescent="0.2">
      <c r="A483" s="227">
        <v>0</v>
      </c>
    </row>
    <row r="484" spans="1:1" x14ac:dyDescent="0.2">
      <c r="A484" s="228">
        <v>0</v>
      </c>
    </row>
    <row r="485" spans="1:1" x14ac:dyDescent="0.2">
      <c r="A485" s="229">
        <v>0</v>
      </c>
    </row>
    <row r="486" spans="1:1" x14ac:dyDescent="0.2">
      <c r="A486" s="230" t="s">
        <v>468</v>
      </c>
    </row>
    <row r="487" spans="1:1" x14ac:dyDescent="0.2">
      <c r="A487" s="231" t="s">
        <v>468</v>
      </c>
    </row>
    <row r="488" spans="1:1" x14ac:dyDescent="0.2">
      <c r="A488" s="232">
        <v>0</v>
      </c>
    </row>
    <row r="489" spans="1:1" x14ac:dyDescent="0.2">
      <c r="A489" s="233">
        <v>5</v>
      </c>
    </row>
    <row r="490" spans="1:1" x14ac:dyDescent="0.2">
      <c r="A490" s="234">
        <v>18</v>
      </c>
    </row>
    <row r="491" spans="1:1" x14ac:dyDescent="0.2">
      <c r="A491" s="235" t="s">
        <v>468</v>
      </c>
    </row>
    <row r="492" spans="1:1" x14ac:dyDescent="0.2">
      <c r="A492" s="236">
        <v>6</v>
      </c>
    </row>
    <row r="493" spans="1:1" x14ac:dyDescent="0.2">
      <c r="A493" s="237" t="s">
        <v>468</v>
      </c>
    </row>
    <row r="494" spans="1:1" x14ac:dyDescent="0.2">
      <c r="A494" s="267">
        <v>2</v>
      </c>
    </row>
    <row r="495" spans="1:1" x14ac:dyDescent="0.2">
      <c r="A495" s="268">
        <v>0</v>
      </c>
    </row>
    <row r="496" spans="1:1" x14ac:dyDescent="0.2">
      <c r="A496" s="269" t="s">
        <v>468</v>
      </c>
    </row>
    <row r="497" spans="1:1" x14ac:dyDescent="0.2">
      <c r="A497" s="270" t="s">
        <v>468</v>
      </c>
    </row>
    <row r="498" spans="1:1" x14ac:dyDescent="0.2">
      <c r="A498" s="213" t="s">
        <v>308</v>
      </c>
    </row>
    <row r="499" spans="1:1" x14ac:dyDescent="0.2">
      <c r="A499" s="223" t="s">
        <v>468</v>
      </c>
    </row>
    <row r="500" spans="1:1" x14ac:dyDescent="0.2">
      <c r="A500" s="225" t="s">
        <v>468</v>
      </c>
    </row>
    <row r="501" spans="1:1" x14ac:dyDescent="0.2">
      <c r="A501" s="226" t="s">
        <v>468</v>
      </c>
    </row>
    <row r="502" spans="1:1" x14ac:dyDescent="0.2">
      <c r="A502" s="227" t="s">
        <v>468</v>
      </c>
    </row>
    <row r="503" spans="1:1" x14ac:dyDescent="0.2">
      <c r="A503" s="228" t="s">
        <v>468</v>
      </c>
    </row>
    <row r="504" spans="1:1" x14ac:dyDescent="0.2">
      <c r="A504" s="229" t="s">
        <v>468</v>
      </c>
    </row>
    <row r="505" spans="1:1" x14ac:dyDescent="0.2">
      <c r="A505" s="230" t="s">
        <v>468</v>
      </c>
    </row>
    <row r="506" spans="1:1" x14ac:dyDescent="0.2">
      <c r="A506" s="231" t="s">
        <v>468</v>
      </c>
    </row>
    <row r="507" spans="1:1" x14ac:dyDescent="0.2">
      <c r="A507" s="232" t="s">
        <v>468</v>
      </c>
    </row>
    <row r="508" spans="1:1" x14ac:dyDescent="0.2">
      <c r="A508" s="233" t="s">
        <v>468</v>
      </c>
    </row>
    <row r="509" spans="1:1" x14ac:dyDescent="0.2">
      <c r="A509" s="234">
        <v>0</v>
      </c>
    </row>
    <row r="510" spans="1:1" x14ac:dyDescent="0.2">
      <c r="A510" s="235" t="s">
        <v>468</v>
      </c>
    </row>
    <row r="511" spans="1:1" x14ac:dyDescent="0.2">
      <c r="A511" s="236" t="s">
        <v>468</v>
      </c>
    </row>
    <row r="512" spans="1:1" x14ac:dyDescent="0.2">
      <c r="A512" s="237" t="s">
        <v>468</v>
      </c>
    </row>
    <row r="513" spans="1:1" x14ac:dyDescent="0.2">
      <c r="A513" s="267" t="s">
        <v>468</v>
      </c>
    </row>
    <row r="514" spans="1:1" x14ac:dyDescent="0.2">
      <c r="A514" s="268" t="s">
        <v>468</v>
      </c>
    </row>
    <row r="515" spans="1:1" x14ac:dyDescent="0.2">
      <c r="A515" s="269" t="s">
        <v>468</v>
      </c>
    </row>
    <row r="516" spans="1:1" x14ac:dyDescent="0.2">
      <c r="A516" s="270" t="s">
        <v>468</v>
      </c>
    </row>
    <row r="517" spans="1:1" x14ac:dyDescent="0.2">
      <c r="A517" s="213" t="s">
        <v>366</v>
      </c>
    </row>
    <row r="518" spans="1:1" x14ac:dyDescent="0.2">
      <c r="A518" s="223" t="s">
        <v>468</v>
      </c>
    </row>
    <row r="519" spans="1:1" x14ac:dyDescent="0.2">
      <c r="A519" s="225" t="s">
        <v>468</v>
      </c>
    </row>
    <row r="520" spans="1:1" x14ac:dyDescent="0.2">
      <c r="A520" s="226">
        <v>0</v>
      </c>
    </row>
    <row r="521" spans="1:1" x14ac:dyDescent="0.2">
      <c r="A521" s="227" t="s">
        <v>468</v>
      </c>
    </row>
    <row r="522" spans="1:1" x14ac:dyDescent="0.2">
      <c r="A522" s="228">
        <v>0</v>
      </c>
    </row>
    <row r="523" spans="1:1" x14ac:dyDescent="0.2">
      <c r="A523" s="229">
        <v>0</v>
      </c>
    </row>
    <row r="524" spans="1:1" x14ac:dyDescent="0.2">
      <c r="A524" s="230" t="s">
        <v>468</v>
      </c>
    </row>
    <row r="525" spans="1:1" x14ac:dyDescent="0.2">
      <c r="A525" s="231">
        <v>0</v>
      </c>
    </row>
    <row r="526" spans="1:1" x14ac:dyDescent="0.2">
      <c r="A526" s="232" t="s">
        <v>468</v>
      </c>
    </row>
    <row r="527" spans="1:1" x14ac:dyDescent="0.2">
      <c r="A527" s="233" t="s">
        <v>468</v>
      </c>
    </row>
    <row r="528" spans="1:1" x14ac:dyDescent="0.2">
      <c r="A528" s="234" t="s">
        <v>468</v>
      </c>
    </row>
    <row r="529" spans="1:1" x14ac:dyDescent="0.2">
      <c r="A529" s="235" t="s">
        <v>468</v>
      </c>
    </row>
    <row r="530" spans="1:1" x14ac:dyDescent="0.2">
      <c r="A530" s="236" t="s">
        <v>468</v>
      </c>
    </row>
    <row r="531" spans="1:1" x14ac:dyDescent="0.2">
      <c r="A531" s="237" t="s">
        <v>468</v>
      </c>
    </row>
    <row r="532" spans="1:1" x14ac:dyDescent="0.2">
      <c r="A532" s="267" t="s">
        <v>468</v>
      </c>
    </row>
    <row r="533" spans="1:1" x14ac:dyDescent="0.2">
      <c r="A533" s="268" t="s">
        <v>468</v>
      </c>
    </row>
    <row r="534" spans="1:1" x14ac:dyDescent="0.2">
      <c r="A534" s="269" t="s">
        <v>468</v>
      </c>
    </row>
    <row r="535" spans="1:1" x14ac:dyDescent="0.2">
      <c r="A535" s="270" t="s">
        <v>468</v>
      </c>
    </row>
    <row r="536" spans="1:1" x14ac:dyDescent="0.2">
      <c r="A536" s="213" t="s">
        <v>332</v>
      </c>
    </row>
    <row r="537" spans="1:1" x14ac:dyDescent="0.2">
      <c r="A537" s="223" t="s">
        <v>468</v>
      </c>
    </row>
    <row r="538" spans="1:1" x14ac:dyDescent="0.2">
      <c r="A538" s="225" t="s">
        <v>468</v>
      </c>
    </row>
    <row r="539" spans="1:1" x14ac:dyDescent="0.2">
      <c r="A539" s="226" t="s">
        <v>468</v>
      </c>
    </row>
    <row r="540" spans="1:1" x14ac:dyDescent="0.2">
      <c r="A540" s="227" t="s">
        <v>468</v>
      </c>
    </row>
    <row r="541" spans="1:1" x14ac:dyDescent="0.2">
      <c r="A541" s="228" t="s">
        <v>468</v>
      </c>
    </row>
    <row r="542" spans="1:1" x14ac:dyDescent="0.2">
      <c r="A542" s="229" t="s">
        <v>468</v>
      </c>
    </row>
    <row r="543" spans="1:1" x14ac:dyDescent="0.2">
      <c r="A543" s="230" t="s">
        <v>468</v>
      </c>
    </row>
    <row r="544" spans="1:1" x14ac:dyDescent="0.2">
      <c r="A544" s="231" t="s">
        <v>468</v>
      </c>
    </row>
    <row r="545" spans="1:1" x14ac:dyDescent="0.2">
      <c r="A545" s="232" t="s">
        <v>468</v>
      </c>
    </row>
    <row r="546" spans="1:1" x14ac:dyDescent="0.2">
      <c r="A546" s="233">
        <v>1</v>
      </c>
    </row>
    <row r="547" spans="1:1" x14ac:dyDescent="0.2">
      <c r="A547" s="234" t="s">
        <v>468</v>
      </c>
    </row>
    <row r="548" spans="1:1" x14ac:dyDescent="0.2">
      <c r="A548" s="235" t="s">
        <v>468</v>
      </c>
    </row>
    <row r="549" spans="1:1" x14ac:dyDescent="0.2">
      <c r="A549" s="236" t="s">
        <v>468</v>
      </c>
    </row>
    <row r="550" spans="1:1" x14ac:dyDescent="0.2">
      <c r="A550" s="237" t="s">
        <v>468</v>
      </c>
    </row>
    <row r="551" spans="1:1" x14ac:dyDescent="0.2">
      <c r="A551" s="267" t="s">
        <v>468</v>
      </c>
    </row>
    <row r="552" spans="1:1" x14ac:dyDescent="0.2">
      <c r="A552" s="268" t="s">
        <v>468</v>
      </c>
    </row>
    <row r="553" spans="1:1" x14ac:dyDescent="0.2">
      <c r="A553" s="269" t="s">
        <v>468</v>
      </c>
    </row>
    <row r="554" spans="1:1" x14ac:dyDescent="0.2">
      <c r="A554" s="270" t="s">
        <v>468</v>
      </c>
    </row>
    <row r="555" spans="1:1" x14ac:dyDescent="0.2">
      <c r="A555" s="213" t="s">
        <v>360</v>
      </c>
    </row>
    <row r="556" spans="1:1" x14ac:dyDescent="0.2">
      <c r="A556" s="223" t="s">
        <v>468</v>
      </c>
    </row>
    <row r="557" spans="1:1" x14ac:dyDescent="0.2">
      <c r="A557" s="225" t="s">
        <v>468</v>
      </c>
    </row>
    <row r="558" spans="1:1" x14ac:dyDescent="0.2">
      <c r="A558" s="226" t="s">
        <v>468</v>
      </c>
    </row>
    <row r="559" spans="1:1" x14ac:dyDescent="0.2">
      <c r="A559" s="227" t="s">
        <v>468</v>
      </c>
    </row>
    <row r="560" spans="1:1" x14ac:dyDescent="0.2">
      <c r="A560" s="228" t="s">
        <v>468</v>
      </c>
    </row>
    <row r="561" spans="1:1" x14ac:dyDescent="0.2">
      <c r="A561" s="229" t="s">
        <v>468</v>
      </c>
    </row>
    <row r="562" spans="1:1" x14ac:dyDescent="0.2">
      <c r="A562" s="230" t="s">
        <v>468</v>
      </c>
    </row>
    <row r="563" spans="1:1" x14ac:dyDescent="0.2">
      <c r="A563" s="231" t="s">
        <v>468</v>
      </c>
    </row>
    <row r="564" spans="1:1" x14ac:dyDescent="0.2">
      <c r="A564" s="232" t="s">
        <v>468</v>
      </c>
    </row>
    <row r="565" spans="1:1" x14ac:dyDescent="0.2">
      <c r="A565" s="233" t="s">
        <v>468</v>
      </c>
    </row>
    <row r="566" spans="1:1" x14ac:dyDescent="0.2">
      <c r="A566" s="234" t="s">
        <v>468</v>
      </c>
    </row>
    <row r="567" spans="1:1" x14ac:dyDescent="0.2">
      <c r="A567" s="235" t="s">
        <v>468</v>
      </c>
    </row>
    <row r="568" spans="1:1" x14ac:dyDescent="0.2">
      <c r="A568" s="236" t="s">
        <v>468</v>
      </c>
    </row>
    <row r="569" spans="1:1" x14ac:dyDescent="0.2">
      <c r="A569" s="237">
        <v>26</v>
      </c>
    </row>
    <row r="570" spans="1:1" x14ac:dyDescent="0.2">
      <c r="A570" s="267" t="s">
        <v>468</v>
      </c>
    </row>
    <row r="571" spans="1:1" x14ac:dyDescent="0.2">
      <c r="A571" s="268">
        <v>0</v>
      </c>
    </row>
    <row r="572" spans="1:1" x14ac:dyDescent="0.2">
      <c r="A572" s="269" t="s">
        <v>468</v>
      </c>
    </row>
    <row r="573" spans="1:1" x14ac:dyDescent="0.2">
      <c r="A573" s="270" t="s">
        <v>468</v>
      </c>
    </row>
    <row r="574" spans="1:1" x14ac:dyDescent="0.2">
      <c r="A574" s="213" t="s">
        <v>269</v>
      </c>
    </row>
    <row r="575" spans="1:1" x14ac:dyDescent="0.2">
      <c r="A575" s="223">
        <v>4</v>
      </c>
    </row>
    <row r="576" spans="1:1" x14ac:dyDescent="0.2">
      <c r="A576" s="225" t="s">
        <v>468</v>
      </c>
    </row>
    <row r="577" spans="1:1" x14ac:dyDescent="0.2">
      <c r="A577" s="226" t="s">
        <v>468</v>
      </c>
    </row>
    <row r="578" spans="1:1" x14ac:dyDescent="0.2">
      <c r="A578" s="227" t="s">
        <v>468</v>
      </c>
    </row>
    <row r="579" spans="1:1" x14ac:dyDescent="0.2">
      <c r="A579" s="228" t="s">
        <v>468</v>
      </c>
    </row>
    <row r="580" spans="1:1" x14ac:dyDescent="0.2">
      <c r="A580" s="229" t="s">
        <v>468</v>
      </c>
    </row>
    <row r="581" spans="1:1" x14ac:dyDescent="0.2">
      <c r="A581" s="230" t="s">
        <v>468</v>
      </c>
    </row>
    <row r="582" spans="1:1" x14ac:dyDescent="0.2">
      <c r="A582" s="231" t="s">
        <v>468</v>
      </c>
    </row>
    <row r="583" spans="1:1" x14ac:dyDescent="0.2">
      <c r="A583" s="232" t="s">
        <v>468</v>
      </c>
    </row>
    <row r="584" spans="1:1" x14ac:dyDescent="0.2">
      <c r="A584" s="233" t="s">
        <v>468</v>
      </c>
    </row>
    <row r="585" spans="1:1" x14ac:dyDescent="0.2">
      <c r="A585" s="234" t="s">
        <v>468</v>
      </c>
    </row>
    <row r="586" spans="1:1" x14ac:dyDescent="0.2">
      <c r="A586" s="235" t="s">
        <v>468</v>
      </c>
    </row>
    <row r="587" spans="1:1" x14ac:dyDescent="0.2">
      <c r="A587" s="236" t="s">
        <v>468</v>
      </c>
    </row>
    <row r="588" spans="1:1" x14ac:dyDescent="0.2">
      <c r="A588" s="237" t="s">
        <v>468</v>
      </c>
    </row>
    <row r="589" spans="1:1" x14ac:dyDescent="0.2">
      <c r="A589" s="267" t="s">
        <v>468</v>
      </c>
    </row>
    <row r="590" spans="1:1" x14ac:dyDescent="0.2">
      <c r="A590" s="268" t="s">
        <v>468</v>
      </c>
    </row>
    <row r="591" spans="1:1" x14ac:dyDescent="0.2">
      <c r="A591" s="269" t="s">
        <v>468</v>
      </c>
    </row>
    <row r="592" spans="1:1" x14ac:dyDescent="0.2">
      <c r="A592" s="270" t="s">
        <v>468</v>
      </c>
    </row>
    <row r="593" spans="1:1" x14ac:dyDescent="0.2">
      <c r="A593" s="213" t="s">
        <v>353</v>
      </c>
    </row>
    <row r="594" spans="1:1" x14ac:dyDescent="0.2">
      <c r="A594" s="223" t="s">
        <v>468</v>
      </c>
    </row>
    <row r="595" spans="1:1" x14ac:dyDescent="0.2">
      <c r="A595" s="225" t="s">
        <v>468</v>
      </c>
    </row>
    <row r="596" spans="1:1" x14ac:dyDescent="0.2">
      <c r="A596" s="226" t="s">
        <v>468</v>
      </c>
    </row>
    <row r="597" spans="1:1" x14ac:dyDescent="0.2">
      <c r="A597" s="227" t="s">
        <v>468</v>
      </c>
    </row>
    <row r="598" spans="1:1" x14ac:dyDescent="0.2">
      <c r="A598" s="228" t="s">
        <v>468</v>
      </c>
    </row>
    <row r="599" spans="1:1" x14ac:dyDescent="0.2">
      <c r="A599" s="229" t="s">
        <v>468</v>
      </c>
    </row>
    <row r="600" spans="1:1" x14ac:dyDescent="0.2">
      <c r="A600" s="230" t="s">
        <v>468</v>
      </c>
    </row>
    <row r="601" spans="1:1" x14ac:dyDescent="0.2">
      <c r="A601" s="231" t="s">
        <v>468</v>
      </c>
    </row>
    <row r="602" spans="1:1" x14ac:dyDescent="0.2">
      <c r="A602" s="232" t="s">
        <v>468</v>
      </c>
    </row>
    <row r="603" spans="1:1" x14ac:dyDescent="0.2">
      <c r="A603" s="233" t="s">
        <v>468</v>
      </c>
    </row>
    <row r="604" spans="1:1" x14ac:dyDescent="0.2">
      <c r="A604" s="234" t="s">
        <v>468</v>
      </c>
    </row>
    <row r="605" spans="1:1" x14ac:dyDescent="0.2">
      <c r="A605" s="235" t="s">
        <v>468</v>
      </c>
    </row>
    <row r="606" spans="1:1" x14ac:dyDescent="0.2">
      <c r="A606" s="236" t="s">
        <v>468</v>
      </c>
    </row>
    <row r="607" spans="1:1" x14ac:dyDescent="0.2">
      <c r="A607" s="237">
        <v>0</v>
      </c>
    </row>
    <row r="608" spans="1:1" x14ac:dyDescent="0.2">
      <c r="A608" s="267" t="s">
        <v>468</v>
      </c>
    </row>
    <row r="609" spans="1:1" x14ac:dyDescent="0.2">
      <c r="A609" s="268" t="s">
        <v>468</v>
      </c>
    </row>
    <row r="610" spans="1:1" x14ac:dyDescent="0.2">
      <c r="A610" s="269" t="s">
        <v>468</v>
      </c>
    </row>
    <row r="611" spans="1:1" x14ac:dyDescent="0.2">
      <c r="A611" s="270">
        <v>0</v>
      </c>
    </row>
    <row r="612" spans="1:1" x14ac:dyDescent="0.2">
      <c r="A612" s="213" t="s">
        <v>159</v>
      </c>
    </row>
    <row r="613" spans="1:1" x14ac:dyDescent="0.2">
      <c r="A613" s="223" t="s">
        <v>468</v>
      </c>
    </row>
    <row r="614" spans="1:1" x14ac:dyDescent="0.2">
      <c r="A614" s="225">
        <v>106</v>
      </c>
    </row>
    <row r="615" spans="1:1" x14ac:dyDescent="0.2">
      <c r="A615" s="226" t="s">
        <v>468</v>
      </c>
    </row>
    <row r="616" spans="1:1" x14ac:dyDescent="0.2">
      <c r="A616" s="227">
        <v>2</v>
      </c>
    </row>
    <row r="617" spans="1:1" x14ac:dyDescent="0.2">
      <c r="A617" s="228">
        <v>5</v>
      </c>
    </row>
    <row r="618" spans="1:1" x14ac:dyDescent="0.2">
      <c r="A618" s="229" t="s">
        <v>468</v>
      </c>
    </row>
    <row r="619" spans="1:1" x14ac:dyDescent="0.2">
      <c r="A619" s="230" t="s">
        <v>468</v>
      </c>
    </row>
    <row r="620" spans="1:1" x14ac:dyDescent="0.2">
      <c r="A620" s="231" t="s">
        <v>468</v>
      </c>
    </row>
    <row r="621" spans="1:1" x14ac:dyDescent="0.2">
      <c r="A621" s="232">
        <v>4</v>
      </c>
    </row>
    <row r="622" spans="1:1" x14ac:dyDescent="0.2">
      <c r="A622" s="233">
        <v>505</v>
      </c>
    </row>
    <row r="623" spans="1:1" x14ac:dyDescent="0.2">
      <c r="A623" s="234">
        <v>108</v>
      </c>
    </row>
    <row r="624" spans="1:1" x14ac:dyDescent="0.2">
      <c r="A624" s="235">
        <v>71</v>
      </c>
    </row>
    <row r="625" spans="1:1" x14ac:dyDescent="0.2">
      <c r="A625" s="236">
        <v>4</v>
      </c>
    </row>
    <row r="626" spans="1:1" x14ac:dyDescent="0.2">
      <c r="A626" s="237" t="s">
        <v>468</v>
      </c>
    </row>
    <row r="627" spans="1:1" x14ac:dyDescent="0.2">
      <c r="A627" s="267" t="s">
        <v>468</v>
      </c>
    </row>
    <row r="628" spans="1:1" x14ac:dyDescent="0.2">
      <c r="A628" s="268" t="s">
        <v>468</v>
      </c>
    </row>
    <row r="629" spans="1:1" x14ac:dyDescent="0.2">
      <c r="A629" s="269">
        <v>6</v>
      </c>
    </row>
    <row r="630" spans="1:1" x14ac:dyDescent="0.2">
      <c r="A630" s="270" t="s">
        <v>468</v>
      </c>
    </row>
    <row r="631" spans="1:1" x14ac:dyDescent="0.2">
      <c r="A631" s="213" t="s">
        <v>128</v>
      </c>
    </row>
    <row r="632" spans="1:1" x14ac:dyDescent="0.2">
      <c r="A632" s="223" t="s">
        <v>468</v>
      </c>
    </row>
    <row r="633" spans="1:1" x14ac:dyDescent="0.2">
      <c r="A633" s="225" t="s">
        <v>468</v>
      </c>
    </row>
    <row r="634" spans="1:1" x14ac:dyDescent="0.2">
      <c r="A634" s="226" t="s">
        <v>468</v>
      </c>
    </row>
    <row r="635" spans="1:1" x14ac:dyDescent="0.2">
      <c r="A635" s="227" t="s">
        <v>468</v>
      </c>
    </row>
    <row r="636" spans="1:1" x14ac:dyDescent="0.2">
      <c r="A636" s="228" t="s">
        <v>468</v>
      </c>
    </row>
    <row r="637" spans="1:1" x14ac:dyDescent="0.2">
      <c r="A637" s="229" t="s">
        <v>468</v>
      </c>
    </row>
    <row r="638" spans="1:1" x14ac:dyDescent="0.2">
      <c r="A638" s="230" t="s">
        <v>468</v>
      </c>
    </row>
    <row r="639" spans="1:1" x14ac:dyDescent="0.2">
      <c r="A639" s="231" t="s">
        <v>468</v>
      </c>
    </row>
    <row r="640" spans="1:1" x14ac:dyDescent="0.2">
      <c r="A640" s="232">
        <v>0</v>
      </c>
    </row>
    <row r="641" spans="1:1" x14ac:dyDescent="0.2">
      <c r="A641" s="233">
        <v>0</v>
      </c>
    </row>
    <row r="642" spans="1:1" x14ac:dyDescent="0.2">
      <c r="A642" s="234">
        <v>3</v>
      </c>
    </row>
    <row r="643" spans="1:1" x14ac:dyDescent="0.2">
      <c r="A643" s="235">
        <v>0</v>
      </c>
    </row>
    <row r="644" spans="1:1" x14ac:dyDescent="0.2">
      <c r="A644" s="236" t="s">
        <v>468</v>
      </c>
    </row>
    <row r="645" spans="1:1" x14ac:dyDescent="0.2">
      <c r="A645" s="237">
        <v>0</v>
      </c>
    </row>
    <row r="646" spans="1:1" x14ac:dyDescent="0.2">
      <c r="A646" s="267">
        <v>0</v>
      </c>
    </row>
    <row r="647" spans="1:1" x14ac:dyDescent="0.2">
      <c r="A647" s="268">
        <v>0</v>
      </c>
    </row>
    <row r="648" spans="1:1" x14ac:dyDescent="0.2">
      <c r="A648" s="269" t="s">
        <v>468</v>
      </c>
    </row>
    <row r="649" spans="1:1" x14ac:dyDescent="0.2">
      <c r="A649" s="270" t="s">
        <v>468</v>
      </c>
    </row>
    <row r="650" spans="1:1" x14ac:dyDescent="0.2">
      <c r="A650" s="213" t="s">
        <v>232</v>
      </c>
    </row>
    <row r="651" spans="1:1" x14ac:dyDescent="0.2">
      <c r="A651" s="223">
        <v>3</v>
      </c>
    </row>
    <row r="652" spans="1:1" x14ac:dyDescent="0.2">
      <c r="A652" s="225">
        <v>0</v>
      </c>
    </row>
    <row r="653" spans="1:1" x14ac:dyDescent="0.2">
      <c r="A653" s="226">
        <v>0</v>
      </c>
    </row>
    <row r="654" spans="1:1" x14ac:dyDescent="0.2">
      <c r="A654" s="227">
        <v>0</v>
      </c>
    </row>
    <row r="655" spans="1:1" x14ac:dyDescent="0.2">
      <c r="A655" s="228">
        <v>3</v>
      </c>
    </row>
    <row r="656" spans="1:1" x14ac:dyDescent="0.2">
      <c r="A656" s="229">
        <v>0</v>
      </c>
    </row>
    <row r="657" spans="1:1" x14ac:dyDescent="0.2">
      <c r="A657" s="230">
        <v>0</v>
      </c>
    </row>
    <row r="658" spans="1:1" x14ac:dyDescent="0.2">
      <c r="A658" s="231">
        <v>3</v>
      </c>
    </row>
    <row r="659" spans="1:1" x14ac:dyDescent="0.2">
      <c r="A659" s="232">
        <v>8</v>
      </c>
    </row>
    <row r="660" spans="1:1" x14ac:dyDescent="0.2">
      <c r="A660" s="233">
        <v>18</v>
      </c>
    </row>
    <row r="661" spans="1:1" x14ac:dyDescent="0.2">
      <c r="A661" s="234">
        <v>1</v>
      </c>
    </row>
    <row r="662" spans="1:1" x14ac:dyDescent="0.2">
      <c r="A662" s="235">
        <v>20</v>
      </c>
    </row>
    <row r="663" spans="1:1" x14ac:dyDescent="0.2">
      <c r="A663" s="236">
        <v>6</v>
      </c>
    </row>
    <row r="664" spans="1:1" x14ac:dyDescent="0.2">
      <c r="A664" s="237" t="s">
        <v>468</v>
      </c>
    </row>
    <row r="665" spans="1:1" x14ac:dyDescent="0.2">
      <c r="A665" s="267">
        <v>0</v>
      </c>
    </row>
    <row r="666" spans="1:1" x14ac:dyDescent="0.2">
      <c r="A666" s="268">
        <v>2</v>
      </c>
    </row>
    <row r="667" spans="1:1" x14ac:dyDescent="0.2">
      <c r="A667" s="269">
        <v>0</v>
      </c>
    </row>
    <row r="668" spans="1:1" x14ac:dyDescent="0.2">
      <c r="A668" s="270">
        <v>0</v>
      </c>
    </row>
    <row r="669" spans="1:1" x14ac:dyDescent="0.2">
      <c r="A669" s="213" t="s">
        <v>141</v>
      </c>
    </row>
    <row r="670" spans="1:1" x14ac:dyDescent="0.2">
      <c r="A670" s="223" t="s">
        <v>468</v>
      </c>
    </row>
    <row r="671" spans="1:1" x14ac:dyDescent="0.2">
      <c r="A671" s="225">
        <v>58</v>
      </c>
    </row>
    <row r="672" spans="1:1" x14ac:dyDescent="0.2">
      <c r="A672" s="226">
        <v>1</v>
      </c>
    </row>
    <row r="673" spans="1:1" x14ac:dyDescent="0.2">
      <c r="A673" s="227">
        <v>0</v>
      </c>
    </row>
    <row r="674" spans="1:1" x14ac:dyDescent="0.2">
      <c r="A674" s="228">
        <v>3</v>
      </c>
    </row>
    <row r="675" spans="1:1" x14ac:dyDescent="0.2">
      <c r="A675" s="229" t="s">
        <v>468</v>
      </c>
    </row>
    <row r="676" spans="1:1" x14ac:dyDescent="0.2">
      <c r="A676" s="230" t="s">
        <v>468</v>
      </c>
    </row>
    <row r="677" spans="1:1" x14ac:dyDescent="0.2">
      <c r="A677" s="231">
        <v>0</v>
      </c>
    </row>
    <row r="678" spans="1:1" x14ac:dyDescent="0.2">
      <c r="A678" s="232">
        <v>30</v>
      </c>
    </row>
    <row r="679" spans="1:1" x14ac:dyDescent="0.2">
      <c r="A679" s="233">
        <v>23</v>
      </c>
    </row>
    <row r="680" spans="1:1" x14ac:dyDescent="0.2">
      <c r="A680" s="234">
        <v>22</v>
      </c>
    </row>
    <row r="681" spans="1:1" x14ac:dyDescent="0.2">
      <c r="A681" s="235">
        <v>1</v>
      </c>
    </row>
    <row r="682" spans="1:1" x14ac:dyDescent="0.2">
      <c r="A682" s="236" t="s">
        <v>468</v>
      </c>
    </row>
    <row r="683" spans="1:1" x14ac:dyDescent="0.2">
      <c r="A683" s="237" t="s">
        <v>468</v>
      </c>
    </row>
    <row r="684" spans="1:1" x14ac:dyDescent="0.2">
      <c r="A684" s="267" t="s">
        <v>468</v>
      </c>
    </row>
    <row r="685" spans="1:1" x14ac:dyDescent="0.2">
      <c r="A685" s="268" t="s">
        <v>468</v>
      </c>
    </row>
    <row r="686" spans="1:1" x14ac:dyDescent="0.2">
      <c r="A686" s="269" t="s">
        <v>468</v>
      </c>
    </row>
    <row r="687" spans="1:1" x14ac:dyDescent="0.2">
      <c r="A687" s="270" t="s">
        <v>468</v>
      </c>
    </row>
    <row r="688" spans="1:1" x14ac:dyDescent="0.2">
      <c r="A688" s="213" t="s">
        <v>351</v>
      </c>
    </row>
    <row r="689" spans="1:1" x14ac:dyDescent="0.2">
      <c r="A689" s="223" t="s">
        <v>468</v>
      </c>
    </row>
    <row r="690" spans="1:1" x14ac:dyDescent="0.2">
      <c r="A690" s="225" t="s">
        <v>468</v>
      </c>
    </row>
    <row r="691" spans="1:1" x14ac:dyDescent="0.2">
      <c r="A691" s="226" t="s">
        <v>468</v>
      </c>
    </row>
    <row r="692" spans="1:1" x14ac:dyDescent="0.2">
      <c r="A692" s="227" t="s">
        <v>468</v>
      </c>
    </row>
    <row r="693" spans="1:1" x14ac:dyDescent="0.2">
      <c r="A693" s="228" t="s">
        <v>468</v>
      </c>
    </row>
    <row r="694" spans="1:1" x14ac:dyDescent="0.2">
      <c r="A694" s="229" t="s">
        <v>468</v>
      </c>
    </row>
    <row r="695" spans="1:1" x14ac:dyDescent="0.2">
      <c r="A695" s="230" t="s">
        <v>468</v>
      </c>
    </row>
    <row r="696" spans="1:1" x14ac:dyDescent="0.2">
      <c r="A696" s="231" t="s">
        <v>468</v>
      </c>
    </row>
    <row r="697" spans="1:1" x14ac:dyDescent="0.2">
      <c r="A697" s="232" t="s">
        <v>468</v>
      </c>
    </row>
    <row r="698" spans="1:1" x14ac:dyDescent="0.2">
      <c r="A698" s="233" t="s">
        <v>468</v>
      </c>
    </row>
    <row r="699" spans="1:1" x14ac:dyDescent="0.2">
      <c r="A699" s="234" t="s">
        <v>468</v>
      </c>
    </row>
    <row r="700" spans="1:1" x14ac:dyDescent="0.2">
      <c r="A700" s="235" t="s">
        <v>468</v>
      </c>
    </row>
    <row r="701" spans="1:1" x14ac:dyDescent="0.2">
      <c r="A701" s="236" t="s">
        <v>468</v>
      </c>
    </row>
    <row r="702" spans="1:1" x14ac:dyDescent="0.2">
      <c r="A702" s="237">
        <v>7</v>
      </c>
    </row>
    <row r="703" spans="1:1" x14ac:dyDescent="0.2">
      <c r="A703" s="267" t="s">
        <v>468</v>
      </c>
    </row>
    <row r="704" spans="1:1" x14ac:dyDescent="0.2">
      <c r="A704" s="268" t="s">
        <v>468</v>
      </c>
    </row>
    <row r="705" spans="1:1" x14ac:dyDescent="0.2">
      <c r="A705" s="269" t="s">
        <v>468</v>
      </c>
    </row>
    <row r="706" spans="1:1" x14ac:dyDescent="0.2">
      <c r="A706" s="270" t="s">
        <v>468</v>
      </c>
    </row>
    <row r="707" spans="1:1" x14ac:dyDescent="0.2">
      <c r="A707" s="213" t="s">
        <v>338</v>
      </c>
    </row>
    <row r="708" spans="1:1" x14ac:dyDescent="0.2">
      <c r="A708" s="223" t="s">
        <v>468</v>
      </c>
    </row>
    <row r="709" spans="1:1" x14ac:dyDescent="0.2">
      <c r="A709" s="225" t="s">
        <v>468</v>
      </c>
    </row>
    <row r="710" spans="1:1" x14ac:dyDescent="0.2">
      <c r="A710" s="226" t="s">
        <v>468</v>
      </c>
    </row>
    <row r="711" spans="1:1" x14ac:dyDescent="0.2">
      <c r="A711" s="227" t="s">
        <v>468</v>
      </c>
    </row>
    <row r="712" spans="1:1" x14ac:dyDescent="0.2">
      <c r="A712" s="228" t="s">
        <v>468</v>
      </c>
    </row>
    <row r="713" spans="1:1" x14ac:dyDescent="0.2">
      <c r="A713" s="229" t="s">
        <v>468</v>
      </c>
    </row>
    <row r="714" spans="1:1" x14ac:dyDescent="0.2">
      <c r="A714" s="230" t="s">
        <v>468</v>
      </c>
    </row>
    <row r="715" spans="1:1" x14ac:dyDescent="0.2">
      <c r="A715" s="231" t="s">
        <v>468</v>
      </c>
    </row>
    <row r="716" spans="1:1" x14ac:dyDescent="0.2">
      <c r="A716" s="232" t="s">
        <v>468</v>
      </c>
    </row>
    <row r="717" spans="1:1" x14ac:dyDescent="0.2">
      <c r="A717" s="233">
        <v>1</v>
      </c>
    </row>
    <row r="718" spans="1:1" x14ac:dyDescent="0.2">
      <c r="A718" s="234" t="s">
        <v>468</v>
      </c>
    </row>
    <row r="719" spans="1:1" x14ac:dyDescent="0.2">
      <c r="A719" s="235" t="s">
        <v>468</v>
      </c>
    </row>
    <row r="720" spans="1:1" x14ac:dyDescent="0.2">
      <c r="A720" s="236" t="s">
        <v>468</v>
      </c>
    </row>
    <row r="721" spans="1:1" x14ac:dyDescent="0.2">
      <c r="A721" s="237" t="s">
        <v>468</v>
      </c>
    </row>
    <row r="722" spans="1:1" x14ac:dyDescent="0.2">
      <c r="A722" s="267" t="s">
        <v>468</v>
      </c>
    </row>
    <row r="723" spans="1:1" x14ac:dyDescent="0.2">
      <c r="A723" s="268" t="s">
        <v>468</v>
      </c>
    </row>
    <row r="724" spans="1:1" x14ac:dyDescent="0.2">
      <c r="A724" s="269" t="s">
        <v>468</v>
      </c>
    </row>
    <row r="725" spans="1:1" x14ac:dyDescent="0.2">
      <c r="A725" s="270" t="s">
        <v>468</v>
      </c>
    </row>
    <row r="726" spans="1:1" x14ac:dyDescent="0.2">
      <c r="A726" s="213" t="s">
        <v>132</v>
      </c>
    </row>
    <row r="727" spans="1:1" x14ac:dyDescent="0.2">
      <c r="A727" s="223">
        <v>44</v>
      </c>
    </row>
    <row r="728" spans="1:1" x14ac:dyDescent="0.2">
      <c r="A728" s="225">
        <v>90</v>
      </c>
    </row>
    <row r="729" spans="1:1" x14ac:dyDescent="0.2">
      <c r="A729" s="226">
        <v>1</v>
      </c>
    </row>
    <row r="730" spans="1:1" x14ac:dyDescent="0.2">
      <c r="A730" s="227">
        <v>0</v>
      </c>
    </row>
    <row r="731" spans="1:1" x14ac:dyDescent="0.2">
      <c r="A731" s="228">
        <v>16</v>
      </c>
    </row>
    <row r="732" spans="1:1" x14ac:dyDescent="0.2">
      <c r="A732" s="229" t="s">
        <v>468</v>
      </c>
    </row>
    <row r="733" spans="1:1" x14ac:dyDescent="0.2">
      <c r="A733" s="230">
        <v>128</v>
      </c>
    </row>
    <row r="734" spans="1:1" x14ac:dyDescent="0.2">
      <c r="A734" s="231">
        <v>1</v>
      </c>
    </row>
    <row r="735" spans="1:1" x14ac:dyDescent="0.2">
      <c r="A735" s="232">
        <v>27</v>
      </c>
    </row>
    <row r="736" spans="1:1" x14ac:dyDescent="0.2">
      <c r="A736" s="233">
        <v>27</v>
      </c>
    </row>
    <row r="737" spans="1:1" x14ac:dyDescent="0.2">
      <c r="A737" s="234">
        <v>68</v>
      </c>
    </row>
    <row r="738" spans="1:1" x14ac:dyDescent="0.2">
      <c r="A738" s="235">
        <v>15</v>
      </c>
    </row>
    <row r="739" spans="1:1" x14ac:dyDescent="0.2">
      <c r="A739" s="236">
        <v>4</v>
      </c>
    </row>
    <row r="740" spans="1:1" x14ac:dyDescent="0.2">
      <c r="A740" s="237" t="s">
        <v>468</v>
      </c>
    </row>
    <row r="741" spans="1:1" x14ac:dyDescent="0.2">
      <c r="A741" s="267">
        <v>9</v>
      </c>
    </row>
    <row r="742" spans="1:1" x14ac:dyDescent="0.2">
      <c r="A742" s="268" t="s">
        <v>468</v>
      </c>
    </row>
    <row r="743" spans="1:1" x14ac:dyDescent="0.2">
      <c r="A743" s="269" t="s">
        <v>468</v>
      </c>
    </row>
    <row r="744" spans="1:1" x14ac:dyDescent="0.2">
      <c r="A744" s="270" t="s">
        <v>468</v>
      </c>
    </row>
    <row r="745" spans="1:1" x14ac:dyDescent="0.2">
      <c r="A745" s="213" t="s">
        <v>187</v>
      </c>
    </row>
    <row r="746" spans="1:1" x14ac:dyDescent="0.2">
      <c r="A746" s="223" t="s">
        <v>468</v>
      </c>
    </row>
    <row r="747" spans="1:1" x14ac:dyDescent="0.2">
      <c r="A747" s="225" t="s">
        <v>468</v>
      </c>
    </row>
    <row r="748" spans="1:1" x14ac:dyDescent="0.2">
      <c r="A748" s="226" t="s">
        <v>468</v>
      </c>
    </row>
    <row r="749" spans="1:1" x14ac:dyDescent="0.2">
      <c r="A749" s="227" t="s">
        <v>468</v>
      </c>
    </row>
    <row r="750" spans="1:1" x14ac:dyDescent="0.2">
      <c r="A750" s="228">
        <v>0</v>
      </c>
    </row>
    <row r="751" spans="1:1" x14ac:dyDescent="0.2">
      <c r="A751" s="229" t="s">
        <v>468</v>
      </c>
    </row>
    <row r="752" spans="1:1" x14ac:dyDescent="0.2">
      <c r="A752" s="230">
        <v>2</v>
      </c>
    </row>
    <row r="753" spans="1:1" x14ac:dyDescent="0.2">
      <c r="A753" s="231" t="s">
        <v>468</v>
      </c>
    </row>
    <row r="754" spans="1:1" x14ac:dyDescent="0.2">
      <c r="A754" s="232" t="s">
        <v>468</v>
      </c>
    </row>
    <row r="755" spans="1:1" x14ac:dyDescent="0.2">
      <c r="A755" s="233" t="s">
        <v>468</v>
      </c>
    </row>
    <row r="756" spans="1:1" x14ac:dyDescent="0.2">
      <c r="A756" s="234" t="s">
        <v>468</v>
      </c>
    </row>
    <row r="757" spans="1:1" x14ac:dyDescent="0.2">
      <c r="A757" s="235" t="s">
        <v>468</v>
      </c>
    </row>
    <row r="758" spans="1:1" x14ac:dyDescent="0.2">
      <c r="A758" s="236" t="s">
        <v>468</v>
      </c>
    </row>
    <row r="759" spans="1:1" x14ac:dyDescent="0.2">
      <c r="A759" s="237" t="s">
        <v>468</v>
      </c>
    </row>
    <row r="760" spans="1:1" x14ac:dyDescent="0.2">
      <c r="A760" s="267" t="s">
        <v>468</v>
      </c>
    </row>
    <row r="761" spans="1:1" x14ac:dyDescent="0.2">
      <c r="A761" s="268" t="s">
        <v>468</v>
      </c>
    </row>
    <row r="762" spans="1:1" x14ac:dyDescent="0.2">
      <c r="A762" s="269" t="s">
        <v>468</v>
      </c>
    </row>
    <row r="763" spans="1:1" x14ac:dyDescent="0.2">
      <c r="A763" s="270" t="s">
        <v>468</v>
      </c>
    </row>
    <row r="764" spans="1:1" x14ac:dyDescent="0.2">
      <c r="A764" s="213" t="s">
        <v>135</v>
      </c>
    </row>
    <row r="765" spans="1:1" x14ac:dyDescent="0.2">
      <c r="A765" s="223">
        <v>16</v>
      </c>
    </row>
    <row r="766" spans="1:1" x14ac:dyDescent="0.2">
      <c r="A766" s="225">
        <v>5</v>
      </c>
    </row>
    <row r="767" spans="1:1" x14ac:dyDescent="0.2">
      <c r="A767" s="226">
        <v>0</v>
      </c>
    </row>
    <row r="768" spans="1:1" x14ac:dyDescent="0.2">
      <c r="A768" s="227">
        <v>0</v>
      </c>
    </row>
    <row r="769" spans="1:1" x14ac:dyDescent="0.2">
      <c r="A769" s="228">
        <v>2</v>
      </c>
    </row>
    <row r="770" spans="1:1" x14ac:dyDescent="0.2">
      <c r="A770" s="229">
        <v>0</v>
      </c>
    </row>
    <row r="771" spans="1:1" x14ac:dyDescent="0.2">
      <c r="A771" s="230">
        <v>10</v>
      </c>
    </row>
    <row r="772" spans="1:1" x14ac:dyDescent="0.2">
      <c r="A772" s="231">
        <v>1</v>
      </c>
    </row>
    <row r="773" spans="1:1" x14ac:dyDescent="0.2">
      <c r="A773" s="232">
        <v>6</v>
      </c>
    </row>
    <row r="774" spans="1:1" x14ac:dyDescent="0.2">
      <c r="A774" s="233">
        <v>39</v>
      </c>
    </row>
    <row r="775" spans="1:1" x14ac:dyDescent="0.2">
      <c r="A775" s="234">
        <v>6</v>
      </c>
    </row>
    <row r="776" spans="1:1" x14ac:dyDescent="0.2">
      <c r="A776" s="235">
        <v>16</v>
      </c>
    </row>
    <row r="777" spans="1:1" x14ac:dyDescent="0.2">
      <c r="A777" s="236">
        <v>48</v>
      </c>
    </row>
    <row r="778" spans="1:1" x14ac:dyDescent="0.2">
      <c r="A778" s="237" t="s">
        <v>468</v>
      </c>
    </row>
    <row r="779" spans="1:1" x14ac:dyDescent="0.2">
      <c r="A779" s="267" t="s">
        <v>468</v>
      </c>
    </row>
    <row r="780" spans="1:1" x14ac:dyDescent="0.2">
      <c r="A780" s="268" t="s">
        <v>468</v>
      </c>
    </row>
    <row r="781" spans="1:1" x14ac:dyDescent="0.2">
      <c r="A781" s="269">
        <v>0</v>
      </c>
    </row>
    <row r="782" spans="1:1" x14ac:dyDescent="0.2">
      <c r="A782" s="270" t="s">
        <v>468</v>
      </c>
    </row>
    <row r="783" spans="1:1" x14ac:dyDescent="0.2">
      <c r="A783" s="213" t="s">
        <v>331</v>
      </c>
    </row>
    <row r="784" spans="1:1" x14ac:dyDescent="0.2">
      <c r="A784" s="223" t="s">
        <v>468</v>
      </c>
    </row>
    <row r="785" spans="1:1" x14ac:dyDescent="0.2">
      <c r="A785" s="225" t="s">
        <v>468</v>
      </c>
    </row>
    <row r="786" spans="1:1" x14ac:dyDescent="0.2">
      <c r="A786" s="226" t="s">
        <v>468</v>
      </c>
    </row>
    <row r="787" spans="1:1" x14ac:dyDescent="0.2">
      <c r="A787" s="227" t="s">
        <v>468</v>
      </c>
    </row>
    <row r="788" spans="1:1" x14ac:dyDescent="0.2">
      <c r="A788" s="228" t="s">
        <v>468</v>
      </c>
    </row>
    <row r="789" spans="1:1" x14ac:dyDescent="0.2">
      <c r="A789" s="229" t="s">
        <v>468</v>
      </c>
    </row>
    <row r="790" spans="1:1" x14ac:dyDescent="0.2">
      <c r="A790" s="230" t="s">
        <v>468</v>
      </c>
    </row>
    <row r="791" spans="1:1" x14ac:dyDescent="0.2">
      <c r="A791" s="231" t="s">
        <v>468</v>
      </c>
    </row>
    <row r="792" spans="1:1" x14ac:dyDescent="0.2">
      <c r="A792" s="232" t="s">
        <v>468</v>
      </c>
    </row>
    <row r="793" spans="1:1" x14ac:dyDescent="0.2">
      <c r="A793" s="233">
        <v>1</v>
      </c>
    </row>
    <row r="794" spans="1:1" x14ac:dyDescent="0.2">
      <c r="A794" s="234" t="s">
        <v>468</v>
      </c>
    </row>
    <row r="795" spans="1:1" x14ac:dyDescent="0.2">
      <c r="A795" s="235" t="s">
        <v>468</v>
      </c>
    </row>
    <row r="796" spans="1:1" x14ac:dyDescent="0.2">
      <c r="A796" s="236" t="s">
        <v>468</v>
      </c>
    </row>
    <row r="797" spans="1:1" x14ac:dyDescent="0.2">
      <c r="A797" s="237" t="s">
        <v>468</v>
      </c>
    </row>
    <row r="798" spans="1:1" x14ac:dyDescent="0.2">
      <c r="A798" s="267" t="s">
        <v>468</v>
      </c>
    </row>
    <row r="799" spans="1:1" x14ac:dyDescent="0.2">
      <c r="A799" s="268" t="s">
        <v>468</v>
      </c>
    </row>
    <row r="800" spans="1:1" x14ac:dyDescent="0.2">
      <c r="A800" s="269" t="s">
        <v>468</v>
      </c>
    </row>
    <row r="801" spans="1:1" x14ac:dyDescent="0.2">
      <c r="A801" s="270" t="s">
        <v>468</v>
      </c>
    </row>
    <row r="802" spans="1:1" x14ac:dyDescent="0.2">
      <c r="A802" s="213" t="s">
        <v>350</v>
      </c>
    </row>
    <row r="803" spans="1:1" x14ac:dyDescent="0.2">
      <c r="A803" s="223" t="s">
        <v>468</v>
      </c>
    </row>
    <row r="804" spans="1:1" x14ac:dyDescent="0.2">
      <c r="A804" s="225" t="s">
        <v>468</v>
      </c>
    </row>
    <row r="805" spans="1:1" x14ac:dyDescent="0.2">
      <c r="A805" s="226" t="s">
        <v>468</v>
      </c>
    </row>
    <row r="806" spans="1:1" x14ac:dyDescent="0.2">
      <c r="A806" s="227" t="s">
        <v>468</v>
      </c>
    </row>
    <row r="807" spans="1:1" x14ac:dyDescent="0.2">
      <c r="A807" s="228" t="s">
        <v>468</v>
      </c>
    </row>
    <row r="808" spans="1:1" x14ac:dyDescent="0.2">
      <c r="A808" s="229" t="s">
        <v>468</v>
      </c>
    </row>
    <row r="809" spans="1:1" x14ac:dyDescent="0.2">
      <c r="A809" s="230" t="s">
        <v>468</v>
      </c>
    </row>
    <row r="810" spans="1:1" x14ac:dyDescent="0.2">
      <c r="A810" s="231" t="s">
        <v>468</v>
      </c>
    </row>
    <row r="811" spans="1:1" x14ac:dyDescent="0.2">
      <c r="A811" s="232" t="s">
        <v>468</v>
      </c>
    </row>
    <row r="812" spans="1:1" x14ac:dyDescent="0.2">
      <c r="A812" s="233" t="s">
        <v>468</v>
      </c>
    </row>
    <row r="813" spans="1:1" x14ac:dyDescent="0.2">
      <c r="A813" s="234" t="s">
        <v>468</v>
      </c>
    </row>
    <row r="814" spans="1:1" x14ac:dyDescent="0.2">
      <c r="A814" s="235" t="s">
        <v>468</v>
      </c>
    </row>
    <row r="815" spans="1:1" x14ac:dyDescent="0.2">
      <c r="A815" s="236" t="s">
        <v>468</v>
      </c>
    </row>
    <row r="816" spans="1:1" x14ac:dyDescent="0.2">
      <c r="A816" s="237">
        <v>15</v>
      </c>
    </row>
    <row r="817" spans="1:1" x14ac:dyDescent="0.2">
      <c r="A817" s="267" t="s">
        <v>468</v>
      </c>
    </row>
    <row r="818" spans="1:1" x14ac:dyDescent="0.2">
      <c r="A818" s="268" t="s">
        <v>468</v>
      </c>
    </row>
    <row r="819" spans="1:1" x14ac:dyDescent="0.2">
      <c r="A819" s="269">
        <v>0</v>
      </c>
    </row>
    <row r="820" spans="1:1" x14ac:dyDescent="0.2">
      <c r="A820" s="270">
        <v>27</v>
      </c>
    </row>
    <row r="821" spans="1:1" x14ac:dyDescent="0.2">
      <c r="A821" s="213" t="s">
        <v>189</v>
      </c>
    </row>
    <row r="822" spans="1:1" x14ac:dyDescent="0.2">
      <c r="A822" s="223" t="s">
        <v>468</v>
      </c>
    </row>
    <row r="823" spans="1:1" x14ac:dyDescent="0.2">
      <c r="A823" s="225" t="s">
        <v>468</v>
      </c>
    </row>
    <row r="824" spans="1:1" x14ac:dyDescent="0.2">
      <c r="A824" s="226" t="s">
        <v>468</v>
      </c>
    </row>
    <row r="825" spans="1:1" x14ac:dyDescent="0.2">
      <c r="A825" s="227" t="s">
        <v>468</v>
      </c>
    </row>
    <row r="826" spans="1:1" x14ac:dyDescent="0.2">
      <c r="A826" s="228" t="s">
        <v>468</v>
      </c>
    </row>
    <row r="827" spans="1:1" x14ac:dyDescent="0.2">
      <c r="A827" s="229" t="s">
        <v>468</v>
      </c>
    </row>
    <row r="828" spans="1:1" x14ac:dyDescent="0.2">
      <c r="A828" s="230">
        <v>93</v>
      </c>
    </row>
    <row r="829" spans="1:1" x14ac:dyDescent="0.2">
      <c r="A829" s="231" t="s">
        <v>468</v>
      </c>
    </row>
    <row r="830" spans="1:1" x14ac:dyDescent="0.2">
      <c r="A830" s="232" t="s">
        <v>468</v>
      </c>
    </row>
    <row r="831" spans="1:1" x14ac:dyDescent="0.2">
      <c r="A831" s="233" t="s">
        <v>468</v>
      </c>
    </row>
    <row r="832" spans="1:1" x14ac:dyDescent="0.2">
      <c r="A832" s="234" t="s">
        <v>468</v>
      </c>
    </row>
    <row r="833" spans="1:1" x14ac:dyDescent="0.2">
      <c r="A833" s="235" t="s">
        <v>468</v>
      </c>
    </row>
    <row r="834" spans="1:1" x14ac:dyDescent="0.2">
      <c r="A834" s="236" t="s">
        <v>468</v>
      </c>
    </row>
    <row r="835" spans="1:1" x14ac:dyDescent="0.2">
      <c r="A835" s="237" t="s">
        <v>468</v>
      </c>
    </row>
    <row r="836" spans="1:1" x14ac:dyDescent="0.2">
      <c r="A836" s="267" t="s">
        <v>468</v>
      </c>
    </row>
    <row r="837" spans="1:1" x14ac:dyDescent="0.2">
      <c r="A837" s="268" t="s">
        <v>468</v>
      </c>
    </row>
    <row r="838" spans="1:1" x14ac:dyDescent="0.2">
      <c r="A838" s="269" t="s">
        <v>468</v>
      </c>
    </row>
    <row r="839" spans="1:1" x14ac:dyDescent="0.2">
      <c r="A839" s="270" t="s">
        <v>468</v>
      </c>
    </row>
    <row r="840" spans="1:1" x14ac:dyDescent="0.2">
      <c r="A840" s="213" t="s">
        <v>268</v>
      </c>
    </row>
    <row r="841" spans="1:1" x14ac:dyDescent="0.2">
      <c r="A841" s="223">
        <v>9</v>
      </c>
    </row>
    <row r="842" spans="1:1" x14ac:dyDescent="0.2">
      <c r="A842" s="225" t="s">
        <v>468</v>
      </c>
    </row>
    <row r="843" spans="1:1" x14ac:dyDescent="0.2">
      <c r="A843" s="226" t="s">
        <v>468</v>
      </c>
    </row>
    <row r="844" spans="1:1" x14ac:dyDescent="0.2">
      <c r="A844" s="227" t="s">
        <v>468</v>
      </c>
    </row>
    <row r="845" spans="1:1" x14ac:dyDescent="0.2">
      <c r="A845" s="228" t="s">
        <v>468</v>
      </c>
    </row>
    <row r="846" spans="1:1" x14ac:dyDescent="0.2">
      <c r="A846" s="229" t="s">
        <v>468</v>
      </c>
    </row>
    <row r="847" spans="1:1" x14ac:dyDescent="0.2">
      <c r="A847" s="230" t="s">
        <v>468</v>
      </c>
    </row>
    <row r="848" spans="1:1" x14ac:dyDescent="0.2">
      <c r="A848" s="231" t="s">
        <v>468</v>
      </c>
    </row>
    <row r="849" spans="1:1" x14ac:dyDescent="0.2">
      <c r="A849" s="232" t="s">
        <v>468</v>
      </c>
    </row>
    <row r="850" spans="1:1" x14ac:dyDescent="0.2">
      <c r="A850" s="233" t="s">
        <v>468</v>
      </c>
    </row>
    <row r="851" spans="1:1" x14ac:dyDescent="0.2">
      <c r="A851" s="234" t="s">
        <v>468</v>
      </c>
    </row>
    <row r="852" spans="1:1" x14ac:dyDescent="0.2">
      <c r="A852" s="235" t="s">
        <v>468</v>
      </c>
    </row>
    <row r="853" spans="1:1" x14ac:dyDescent="0.2">
      <c r="A853" s="236" t="s">
        <v>468</v>
      </c>
    </row>
    <row r="854" spans="1:1" x14ac:dyDescent="0.2">
      <c r="A854" s="237" t="s">
        <v>468</v>
      </c>
    </row>
    <row r="855" spans="1:1" x14ac:dyDescent="0.2">
      <c r="A855" s="267" t="s">
        <v>468</v>
      </c>
    </row>
    <row r="856" spans="1:1" x14ac:dyDescent="0.2">
      <c r="A856" s="268" t="s">
        <v>468</v>
      </c>
    </row>
    <row r="857" spans="1:1" x14ac:dyDescent="0.2">
      <c r="A857" s="269" t="s">
        <v>468</v>
      </c>
    </row>
    <row r="858" spans="1:1" x14ac:dyDescent="0.2">
      <c r="A858" s="270" t="s">
        <v>468</v>
      </c>
    </row>
    <row r="859" spans="1:1" x14ac:dyDescent="0.2">
      <c r="A859" s="213" t="s">
        <v>130</v>
      </c>
    </row>
    <row r="860" spans="1:1" x14ac:dyDescent="0.2">
      <c r="A860" s="223" t="s">
        <v>468</v>
      </c>
    </row>
    <row r="861" spans="1:1" x14ac:dyDescent="0.2">
      <c r="A861" s="225" t="s">
        <v>468</v>
      </c>
    </row>
    <row r="862" spans="1:1" x14ac:dyDescent="0.2">
      <c r="A862" s="226" t="s">
        <v>468</v>
      </c>
    </row>
    <row r="863" spans="1:1" x14ac:dyDescent="0.2">
      <c r="A863" s="227" t="s">
        <v>468</v>
      </c>
    </row>
    <row r="864" spans="1:1" x14ac:dyDescent="0.2">
      <c r="A864" s="228" t="s">
        <v>468</v>
      </c>
    </row>
    <row r="865" spans="1:1" x14ac:dyDescent="0.2">
      <c r="A865" s="229" t="s">
        <v>468</v>
      </c>
    </row>
    <row r="866" spans="1:1" x14ac:dyDescent="0.2">
      <c r="A866" s="230" t="s">
        <v>468</v>
      </c>
    </row>
    <row r="867" spans="1:1" x14ac:dyDescent="0.2">
      <c r="A867" s="231" t="s">
        <v>468</v>
      </c>
    </row>
    <row r="868" spans="1:1" x14ac:dyDescent="0.2">
      <c r="A868" s="232" t="s">
        <v>468</v>
      </c>
    </row>
    <row r="869" spans="1:1" x14ac:dyDescent="0.2">
      <c r="A869" s="233" t="s">
        <v>468</v>
      </c>
    </row>
    <row r="870" spans="1:1" x14ac:dyDescent="0.2">
      <c r="A870" s="234" t="s">
        <v>468</v>
      </c>
    </row>
    <row r="871" spans="1:1" x14ac:dyDescent="0.2">
      <c r="A871" s="235">
        <v>0</v>
      </c>
    </row>
    <row r="872" spans="1:1" x14ac:dyDescent="0.2">
      <c r="A872" s="236" t="s">
        <v>468</v>
      </c>
    </row>
    <row r="873" spans="1:1" x14ac:dyDescent="0.2">
      <c r="A873" s="237" t="s">
        <v>468</v>
      </c>
    </row>
    <row r="874" spans="1:1" x14ac:dyDescent="0.2">
      <c r="A874" s="267" t="s">
        <v>468</v>
      </c>
    </row>
    <row r="875" spans="1:1" x14ac:dyDescent="0.2">
      <c r="A875" s="268" t="s">
        <v>468</v>
      </c>
    </row>
    <row r="876" spans="1:1" x14ac:dyDescent="0.2">
      <c r="A876" s="269" t="s">
        <v>468</v>
      </c>
    </row>
    <row r="877" spans="1:1" x14ac:dyDescent="0.2">
      <c r="A877" s="270" t="s">
        <v>468</v>
      </c>
    </row>
    <row r="878" spans="1:1" x14ac:dyDescent="0.2">
      <c r="A878" s="213" t="s">
        <v>309</v>
      </c>
    </row>
    <row r="879" spans="1:1" x14ac:dyDescent="0.2">
      <c r="A879" s="223" t="s">
        <v>468</v>
      </c>
    </row>
    <row r="880" spans="1:1" x14ac:dyDescent="0.2">
      <c r="A880" s="225" t="s">
        <v>468</v>
      </c>
    </row>
    <row r="881" spans="1:1" x14ac:dyDescent="0.2">
      <c r="A881" s="226" t="s">
        <v>468</v>
      </c>
    </row>
    <row r="882" spans="1:1" x14ac:dyDescent="0.2">
      <c r="A882" s="227" t="s">
        <v>468</v>
      </c>
    </row>
    <row r="883" spans="1:1" x14ac:dyDescent="0.2">
      <c r="A883" s="228" t="s">
        <v>468</v>
      </c>
    </row>
    <row r="884" spans="1:1" x14ac:dyDescent="0.2">
      <c r="A884" s="229" t="s">
        <v>468</v>
      </c>
    </row>
    <row r="885" spans="1:1" x14ac:dyDescent="0.2">
      <c r="A885" s="230" t="s">
        <v>468</v>
      </c>
    </row>
    <row r="886" spans="1:1" x14ac:dyDescent="0.2">
      <c r="A886" s="231" t="s">
        <v>468</v>
      </c>
    </row>
    <row r="887" spans="1:1" x14ac:dyDescent="0.2">
      <c r="A887" s="232" t="s">
        <v>468</v>
      </c>
    </row>
    <row r="888" spans="1:1" x14ac:dyDescent="0.2">
      <c r="A888" s="233" t="s">
        <v>468</v>
      </c>
    </row>
    <row r="889" spans="1:1" x14ac:dyDescent="0.2">
      <c r="A889" s="234">
        <v>2</v>
      </c>
    </row>
    <row r="890" spans="1:1" x14ac:dyDescent="0.2">
      <c r="A890" s="235" t="s">
        <v>468</v>
      </c>
    </row>
    <row r="891" spans="1:1" x14ac:dyDescent="0.2">
      <c r="A891" s="236" t="s">
        <v>468</v>
      </c>
    </row>
    <row r="892" spans="1:1" x14ac:dyDescent="0.2">
      <c r="A892" s="237" t="s">
        <v>468</v>
      </c>
    </row>
    <row r="893" spans="1:1" x14ac:dyDescent="0.2">
      <c r="A893" s="267" t="s">
        <v>468</v>
      </c>
    </row>
    <row r="894" spans="1:1" x14ac:dyDescent="0.2">
      <c r="A894" s="268" t="s">
        <v>468</v>
      </c>
    </row>
    <row r="895" spans="1:1" x14ac:dyDescent="0.2">
      <c r="A895" s="269" t="s">
        <v>468</v>
      </c>
    </row>
    <row r="896" spans="1:1" x14ac:dyDescent="0.2">
      <c r="A896" s="270" t="s">
        <v>468</v>
      </c>
    </row>
    <row r="897" spans="1:1" x14ac:dyDescent="0.2">
      <c r="A897" s="213" t="s">
        <v>276</v>
      </c>
    </row>
    <row r="898" spans="1:1" x14ac:dyDescent="0.2">
      <c r="A898" s="223" t="s">
        <v>468</v>
      </c>
    </row>
    <row r="899" spans="1:1" x14ac:dyDescent="0.2">
      <c r="A899" s="225" t="s">
        <v>468</v>
      </c>
    </row>
    <row r="900" spans="1:1" x14ac:dyDescent="0.2">
      <c r="A900" s="226" t="s">
        <v>468</v>
      </c>
    </row>
    <row r="901" spans="1:1" x14ac:dyDescent="0.2">
      <c r="A901" s="227" t="s">
        <v>468</v>
      </c>
    </row>
    <row r="902" spans="1:1" x14ac:dyDescent="0.2">
      <c r="A902" s="228" t="s">
        <v>468</v>
      </c>
    </row>
    <row r="903" spans="1:1" x14ac:dyDescent="0.2">
      <c r="A903" s="229" t="s">
        <v>468</v>
      </c>
    </row>
    <row r="904" spans="1:1" x14ac:dyDescent="0.2">
      <c r="A904" s="230" t="s">
        <v>468</v>
      </c>
    </row>
    <row r="905" spans="1:1" x14ac:dyDescent="0.2">
      <c r="A905" s="231">
        <v>0</v>
      </c>
    </row>
    <row r="906" spans="1:1" x14ac:dyDescent="0.2">
      <c r="A906" s="232" t="s">
        <v>468</v>
      </c>
    </row>
    <row r="907" spans="1:1" x14ac:dyDescent="0.2">
      <c r="A907" s="233" t="s">
        <v>468</v>
      </c>
    </row>
    <row r="908" spans="1:1" x14ac:dyDescent="0.2">
      <c r="A908" s="234" t="s">
        <v>468</v>
      </c>
    </row>
    <row r="909" spans="1:1" x14ac:dyDescent="0.2">
      <c r="A909" s="235" t="s">
        <v>468</v>
      </c>
    </row>
    <row r="910" spans="1:1" x14ac:dyDescent="0.2">
      <c r="A910" s="236" t="s">
        <v>468</v>
      </c>
    </row>
    <row r="911" spans="1:1" x14ac:dyDescent="0.2">
      <c r="A911" s="237" t="s">
        <v>468</v>
      </c>
    </row>
    <row r="912" spans="1:1" x14ac:dyDescent="0.2">
      <c r="A912" s="267" t="s">
        <v>468</v>
      </c>
    </row>
    <row r="913" spans="1:1" x14ac:dyDescent="0.2">
      <c r="A913" s="268" t="s">
        <v>468</v>
      </c>
    </row>
    <row r="914" spans="1:1" x14ac:dyDescent="0.2">
      <c r="A914" s="269" t="s">
        <v>468</v>
      </c>
    </row>
    <row r="915" spans="1:1" x14ac:dyDescent="0.2">
      <c r="A915" s="270" t="s">
        <v>468</v>
      </c>
    </row>
    <row r="916" spans="1:1" x14ac:dyDescent="0.2">
      <c r="A916" s="213" t="s">
        <v>137</v>
      </c>
    </row>
    <row r="917" spans="1:1" x14ac:dyDescent="0.2">
      <c r="A917" s="223" t="s">
        <v>468</v>
      </c>
    </row>
    <row r="918" spans="1:1" x14ac:dyDescent="0.2">
      <c r="A918" s="225" t="s">
        <v>468</v>
      </c>
    </row>
    <row r="919" spans="1:1" x14ac:dyDescent="0.2">
      <c r="A919" s="226" t="s">
        <v>468</v>
      </c>
    </row>
    <row r="920" spans="1:1" x14ac:dyDescent="0.2">
      <c r="A920" s="227" t="s">
        <v>468</v>
      </c>
    </row>
    <row r="921" spans="1:1" x14ac:dyDescent="0.2">
      <c r="A921" s="228" t="s">
        <v>468</v>
      </c>
    </row>
    <row r="922" spans="1:1" x14ac:dyDescent="0.2">
      <c r="A922" s="229" t="s">
        <v>468</v>
      </c>
    </row>
    <row r="923" spans="1:1" x14ac:dyDescent="0.2">
      <c r="A923" s="230" t="s">
        <v>468</v>
      </c>
    </row>
    <row r="924" spans="1:1" x14ac:dyDescent="0.2">
      <c r="A924" s="231" t="s">
        <v>468</v>
      </c>
    </row>
    <row r="925" spans="1:1" x14ac:dyDescent="0.2">
      <c r="A925" s="232" t="s">
        <v>468</v>
      </c>
    </row>
    <row r="926" spans="1:1" x14ac:dyDescent="0.2">
      <c r="A926" s="233" t="s">
        <v>468</v>
      </c>
    </row>
    <row r="927" spans="1:1" x14ac:dyDescent="0.2">
      <c r="A927" s="234">
        <v>0</v>
      </c>
    </row>
    <row r="928" spans="1:1" x14ac:dyDescent="0.2">
      <c r="A928" s="235">
        <v>2</v>
      </c>
    </row>
    <row r="929" spans="1:1" x14ac:dyDescent="0.2">
      <c r="A929" s="236" t="s">
        <v>468</v>
      </c>
    </row>
    <row r="930" spans="1:1" x14ac:dyDescent="0.2">
      <c r="A930" s="237" t="s">
        <v>468</v>
      </c>
    </row>
    <row r="931" spans="1:1" x14ac:dyDescent="0.2">
      <c r="A931" s="267" t="s">
        <v>468</v>
      </c>
    </row>
    <row r="932" spans="1:1" x14ac:dyDescent="0.2">
      <c r="A932" s="268" t="s">
        <v>468</v>
      </c>
    </row>
    <row r="933" spans="1:1" x14ac:dyDescent="0.2">
      <c r="A933" s="269" t="s">
        <v>468</v>
      </c>
    </row>
    <row r="934" spans="1:1" x14ac:dyDescent="0.2">
      <c r="A934" s="270" t="s">
        <v>468</v>
      </c>
    </row>
    <row r="935" spans="1:1" x14ac:dyDescent="0.2">
      <c r="A935" s="213" t="s">
        <v>275</v>
      </c>
    </row>
    <row r="936" spans="1:1" x14ac:dyDescent="0.2">
      <c r="A936" s="223">
        <v>2</v>
      </c>
    </row>
    <row r="937" spans="1:1" x14ac:dyDescent="0.2">
      <c r="A937" s="225" t="s">
        <v>468</v>
      </c>
    </row>
    <row r="938" spans="1:1" x14ac:dyDescent="0.2">
      <c r="A938" s="226" t="s">
        <v>468</v>
      </c>
    </row>
    <row r="939" spans="1:1" x14ac:dyDescent="0.2">
      <c r="A939" s="227" t="s">
        <v>468</v>
      </c>
    </row>
    <row r="940" spans="1:1" x14ac:dyDescent="0.2">
      <c r="A940" s="228">
        <v>1</v>
      </c>
    </row>
    <row r="941" spans="1:1" x14ac:dyDescent="0.2">
      <c r="A941" s="229" t="s">
        <v>468</v>
      </c>
    </row>
    <row r="942" spans="1:1" x14ac:dyDescent="0.2">
      <c r="A942" s="230" t="s">
        <v>468</v>
      </c>
    </row>
    <row r="943" spans="1:1" x14ac:dyDescent="0.2">
      <c r="A943" s="231" t="s">
        <v>468</v>
      </c>
    </row>
    <row r="944" spans="1:1" x14ac:dyDescent="0.2">
      <c r="A944" s="232">
        <v>14</v>
      </c>
    </row>
    <row r="945" spans="1:1" x14ac:dyDescent="0.2">
      <c r="A945" s="233">
        <v>3</v>
      </c>
    </row>
    <row r="946" spans="1:1" x14ac:dyDescent="0.2">
      <c r="A946" s="234" t="s">
        <v>468</v>
      </c>
    </row>
    <row r="947" spans="1:1" x14ac:dyDescent="0.2">
      <c r="A947" s="235" t="s">
        <v>468</v>
      </c>
    </row>
    <row r="948" spans="1:1" x14ac:dyDescent="0.2">
      <c r="A948" s="236">
        <v>54</v>
      </c>
    </row>
    <row r="949" spans="1:1" x14ac:dyDescent="0.2">
      <c r="A949" s="237" t="s">
        <v>468</v>
      </c>
    </row>
    <row r="950" spans="1:1" x14ac:dyDescent="0.2">
      <c r="A950" s="267" t="s">
        <v>468</v>
      </c>
    </row>
    <row r="951" spans="1:1" x14ac:dyDescent="0.2">
      <c r="A951" s="268" t="s">
        <v>468</v>
      </c>
    </row>
    <row r="952" spans="1:1" x14ac:dyDescent="0.2">
      <c r="A952" s="269" t="s">
        <v>468</v>
      </c>
    </row>
    <row r="953" spans="1:1" x14ac:dyDescent="0.2">
      <c r="A953" s="270" t="s">
        <v>468</v>
      </c>
    </row>
    <row r="954" spans="1:1" x14ac:dyDescent="0.2">
      <c r="A954" s="213" t="s">
        <v>166</v>
      </c>
    </row>
    <row r="955" spans="1:1" x14ac:dyDescent="0.2">
      <c r="A955" s="223" t="s">
        <v>468</v>
      </c>
    </row>
    <row r="956" spans="1:1" x14ac:dyDescent="0.2">
      <c r="A956" s="225" t="s">
        <v>468</v>
      </c>
    </row>
    <row r="957" spans="1:1" x14ac:dyDescent="0.2">
      <c r="A957" s="226" t="s">
        <v>468</v>
      </c>
    </row>
    <row r="958" spans="1:1" x14ac:dyDescent="0.2">
      <c r="A958" s="227" t="s">
        <v>468</v>
      </c>
    </row>
    <row r="959" spans="1:1" x14ac:dyDescent="0.2">
      <c r="A959" s="228" t="s">
        <v>468</v>
      </c>
    </row>
    <row r="960" spans="1:1" x14ac:dyDescent="0.2">
      <c r="A960" s="229" t="s">
        <v>468</v>
      </c>
    </row>
    <row r="961" spans="1:1" x14ac:dyDescent="0.2">
      <c r="A961" s="230" t="s">
        <v>468</v>
      </c>
    </row>
    <row r="962" spans="1:1" x14ac:dyDescent="0.2">
      <c r="A962" s="231" t="s">
        <v>468</v>
      </c>
    </row>
    <row r="963" spans="1:1" x14ac:dyDescent="0.2">
      <c r="A963" s="232" t="s">
        <v>468</v>
      </c>
    </row>
    <row r="964" spans="1:1" x14ac:dyDescent="0.2">
      <c r="A964" s="233">
        <v>0</v>
      </c>
    </row>
    <row r="965" spans="1:1" x14ac:dyDescent="0.2">
      <c r="A965" s="234">
        <v>1</v>
      </c>
    </row>
    <row r="966" spans="1:1" x14ac:dyDescent="0.2">
      <c r="A966" s="235" t="s">
        <v>468</v>
      </c>
    </row>
    <row r="967" spans="1:1" x14ac:dyDescent="0.2">
      <c r="A967" s="236" t="s">
        <v>468</v>
      </c>
    </row>
    <row r="968" spans="1:1" x14ac:dyDescent="0.2">
      <c r="A968" s="237" t="s">
        <v>468</v>
      </c>
    </row>
    <row r="969" spans="1:1" x14ac:dyDescent="0.2">
      <c r="A969" s="267" t="s">
        <v>468</v>
      </c>
    </row>
    <row r="970" spans="1:1" x14ac:dyDescent="0.2">
      <c r="A970" s="268" t="s">
        <v>468</v>
      </c>
    </row>
    <row r="971" spans="1:1" x14ac:dyDescent="0.2">
      <c r="A971" s="269" t="s">
        <v>468</v>
      </c>
    </row>
    <row r="972" spans="1:1" x14ac:dyDescent="0.2">
      <c r="A972" s="270" t="s">
        <v>468</v>
      </c>
    </row>
    <row r="973" spans="1:1" x14ac:dyDescent="0.2">
      <c r="A973" s="213" t="s">
        <v>337</v>
      </c>
    </row>
    <row r="974" spans="1:1" x14ac:dyDescent="0.2">
      <c r="A974" s="223" t="s">
        <v>468</v>
      </c>
    </row>
    <row r="975" spans="1:1" x14ac:dyDescent="0.2">
      <c r="A975" s="225" t="s">
        <v>468</v>
      </c>
    </row>
    <row r="976" spans="1:1" x14ac:dyDescent="0.2">
      <c r="A976" s="226" t="s">
        <v>468</v>
      </c>
    </row>
    <row r="977" spans="1:1" x14ac:dyDescent="0.2">
      <c r="A977" s="227" t="s">
        <v>468</v>
      </c>
    </row>
    <row r="978" spans="1:1" x14ac:dyDescent="0.2">
      <c r="A978" s="228" t="s">
        <v>468</v>
      </c>
    </row>
    <row r="979" spans="1:1" x14ac:dyDescent="0.2">
      <c r="A979" s="229" t="s">
        <v>468</v>
      </c>
    </row>
    <row r="980" spans="1:1" x14ac:dyDescent="0.2">
      <c r="A980" s="230" t="s">
        <v>468</v>
      </c>
    </row>
    <row r="981" spans="1:1" x14ac:dyDescent="0.2">
      <c r="A981" s="231" t="s">
        <v>468</v>
      </c>
    </row>
    <row r="982" spans="1:1" x14ac:dyDescent="0.2">
      <c r="A982" s="232" t="s">
        <v>468</v>
      </c>
    </row>
    <row r="983" spans="1:1" x14ac:dyDescent="0.2">
      <c r="A983" s="233">
        <v>38</v>
      </c>
    </row>
    <row r="984" spans="1:1" x14ac:dyDescent="0.2">
      <c r="A984" s="234" t="s">
        <v>468</v>
      </c>
    </row>
    <row r="985" spans="1:1" x14ac:dyDescent="0.2">
      <c r="A985" s="235" t="s">
        <v>468</v>
      </c>
    </row>
    <row r="986" spans="1:1" x14ac:dyDescent="0.2">
      <c r="A986" s="236" t="s">
        <v>468</v>
      </c>
    </row>
    <row r="987" spans="1:1" x14ac:dyDescent="0.2">
      <c r="A987" s="237" t="s">
        <v>468</v>
      </c>
    </row>
    <row r="988" spans="1:1" x14ac:dyDescent="0.2">
      <c r="A988" s="267" t="s">
        <v>468</v>
      </c>
    </row>
    <row r="989" spans="1:1" x14ac:dyDescent="0.2">
      <c r="A989" s="268" t="s">
        <v>468</v>
      </c>
    </row>
    <row r="990" spans="1:1" x14ac:dyDescent="0.2">
      <c r="A990" s="269" t="s">
        <v>468</v>
      </c>
    </row>
    <row r="991" spans="1:1" x14ac:dyDescent="0.2">
      <c r="A991" s="270" t="s">
        <v>468</v>
      </c>
    </row>
    <row r="992" spans="1:1" x14ac:dyDescent="0.2">
      <c r="A992" s="213" t="s">
        <v>158</v>
      </c>
    </row>
    <row r="993" spans="1:1" x14ac:dyDescent="0.2">
      <c r="A993" s="223">
        <v>33</v>
      </c>
    </row>
    <row r="994" spans="1:1" x14ac:dyDescent="0.2">
      <c r="A994" s="225">
        <v>82</v>
      </c>
    </row>
    <row r="995" spans="1:1" x14ac:dyDescent="0.2">
      <c r="A995" s="226" t="s">
        <v>468</v>
      </c>
    </row>
    <row r="996" spans="1:1" x14ac:dyDescent="0.2">
      <c r="A996" s="227" t="s">
        <v>468</v>
      </c>
    </row>
    <row r="997" spans="1:1" x14ac:dyDescent="0.2">
      <c r="A997" s="228" t="s">
        <v>468</v>
      </c>
    </row>
    <row r="998" spans="1:1" x14ac:dyDescent="0.2">
      <c r="A998" s="229" t="s">
        <v>468</v>
      </c>
    </row>
    <row r="999" spans="1:1" x14ac:dyDescent="0.2">
      <c r="A999" s="230" t="s">
        <v>468</v>
      </c>
    </row>
    <row r="1000" spans="1:1" x14ac:dyDescent="0.2">
      <c r="A1000" s="231" t="s">
        <v>468</v>
      </c>
    </row>
    <row r="1001" spans="1:1" x14ac:dyDescent="0.2">
      <c r="A1001" s="232" t="s">
        <v>468</v>
      </c>
    </row>
    <row r="1002" spans="1:1" x14ac:dyDescent="0.2">
      <c r="A1002" s="233" t="s">
        <v>468</v>
      </c>
    </row>
    <row r="1003" spans="1:1" x14ac:dyDescent="0.2">
      <c r="A1003" s="234">
        <v>312</v>
      </c>
    </row>
    <row r="1004" spans="1:1" x14ac:dyDescent="0.2">
      <c r="A1004" s="235">
        <v>0</v>
      </c>
    </row>
    <row r="1005" spans="1:1" x14ac:dyDescent="0.2">
      <c r="A1005" s="236" t="s">
        <v>468</v>
      </c>
    </row>
    <row r="1006" spans="1:1" x14ac:dyDescent="0.2">
      <c r="A1006" s="237" t="s">
        <v>468</v>
      </c>
    </row>
    <row r="1007" spans="1:1" x14ac:dyDescent="0.2">
      <c r="A1007" s="267" t="s">
        <v>468</v>
      </c>
    </row>
    <row r="1008" spans="1:1" x14ac:dyDescent="0.2">
      <c r="A1008" s="268" t="s">
        <v>468</v>
      </c>
    </row>
    <row r="1009" spans="1:1" x14ac:dyDescent="0.2">
      <c r="A1009" s="269" t="s">
        <v>468</v>
      </c>
    </row>
    <row r="1010" spans="1:1" x14ac:dyDescent="0.2">
      <c r="A1010" s="270" t="s">
        <v>468</v>
      </c>
    </row>
    <row r="1011" spans="1:1" x14ac:dyDescent="0.2">
      <c r="A1011" s="213" t="s">
        <v>167</v>
      </c>
    </row>
    <row r="1012" spans="1:1" x14ac:dyDescent="0.2">
      <c r="A1012" s="223" t="s">
        <v>468</v>
      </c>
    </row>
    <row r="1013" spans="1:1" x14ac:dyDescent="0.2">
      <c r="A1013" s="225" t="s">
        <v>468</v>
      </c>
    </row>
    <row r="1014" spans="1:1" x14ac:dyDescent="0.2">
      <c r="A1014" s="226" t="s">
        <v>468</v>
      </c>
    </row>
    <row r="1015" spans="1:1" x14ac:dyDescent="0.2">
      <c r="A1015" s="227" t="s">
        <v>468</v>
      </c>
    </row>
    <row r="1016" spans="1:1" x14ac:dyDescent="0.2">
      <c r="A1016" s="228" t="s">
        <v>468</v>
      </c>
    </row>
    <row r="1017" spans="1:1" x14ac:dyDescent="0.2">
      <c r="A1017" s="229" t="s">
        <v>468</v>
      </c>
    </row>
    <row r="1018" spans="1:1" x14ac:dyDescent="0.2">
      <c r="A1018" s="230" t="s">
        <v>468</v>
      </c>
    </row>
    <row r="1019" spans="1:1" x14ac:dyDescent="0.2">
      <c r="A1019" s="231" t="s">
        <v>468</v>
      </c>
    </row>
    <row r="1020" spans="1:1" x14ac:dyDescent="0.2">
      <c r="A1020" s="232" t="s">
        <v>468</v>
      </c>
    </row>
    <row r="1021" spans="1:1" x14ac:dyDescent="0.2">
      <c r="A1021" s="233" t="s">
        <v>468</v>
      </c>
    </row>
    <row r="1022" spans="1:1" x14ac:dyDescent="0.2">
      <c r="A1022" s="234">
        <v>17</v>
      </c>
    </row>
    <row r="1023" spans="1:1" x14ac:dyDescent="0.2">
      <c r="A1023" s="235" t="s">
        <v>468</v>
      </c>
    </row>
    <row r="1024" spans="1:1" x14ac:dyDescent="0.2">
      <c r="A1024" s="236" t="s">
        <v>468</v>
      </c>
    </row>
    <row r="1025" spans="1:1" x14ac:dyDescent="0.2">
      <c r="A1025" s="237" t="s">
        <v>468</v>
      </c>
    </row>
    <row r="1026" spans="1:1" x14ac:dyDescent="0.2">
      <c r="A1026" s="267" t="s">
        <v>468</v>
      </c>
    </row>
    <row r="1027" spans="1:1" x14ac:dyDescent="0.2">
      <c r="A1027" s="268" t="s">
        <v>468</v>
      </c>
    </row>
    <row r="1028" spans="1:1" x14ac:dyDescent="0.2">
      <c r="A1028" s="269" t="s">
        <v>468</v>
      </c>
    </row>
    <row r="1029" spans="1:1" x14ac:dyDescent="0.2">
      <c r="A1029" s="270" t="s">
        <v>468</v>
      </c>
    </row>
    <row r="1030" spans="1:1" x14ac:dyDescent="0.2">
      <c r="A1030" s="213" t="s">
        <v>136</v>
      </c>
    </row>
    <row r="1031" spans="1:1" x14ac:dyDescent="0.2">
      <c r="A1031" s="223" t="s">
        <v>468</v>
      </c>
    </row>
    <row r="1032" spans="1:1" x14ac:dyDescent="0.2">
      <c r="A1032" s="225" t="s">
        <v>468</v>
      </c>
    </row>
    <row r="1033" spans="1:1" x14ac:dyDescent="0.2">
      <c r="A1033" s="226" t="s">
        <v>468</v>
      </c>
    </row>
    <row r="1034" spans="1:1" x14ac:dyDescent="0.2">
      <c r="A1034" s="227" t="s">
        <v>468</v>
      </c>
    </row>
    <row r="1035" spans="1:1" x14ac:dyDescent="0.2">
      <c r="A1035" s="228" t="s">
        <v>468</v>
      </c>
    </row>
    <row r="1036" spans="1:1" x14ac:dyDescent="0.2">
      <c r="A1036" s="229" t="s">
        <v>468</v>
      </c>
    </row>
    <row r="1037" spans="1:1" x14ac:dyDescent="0.2">
      <c r="A1037" s="230" t="s">
        <v>468</v>
      </c>
    </row>
    <row r="1038" spans="1:1" x14ac:dyDescent="0.2">
      <c r="A1038" s="231" t="s">
        <v>468</v>
      </c>
    </row>
    <row r="1039" spans="1:1" x14ac:dyDescent="0.2">
      <c r="A1039" s="232" t="s">
        <v>468</v>
      </c>
    </row>
    <row r="1040" spans="1:1" x14ac:dyDescent="0.2">
      <c r="A1040" s="233" t="s">
        <v>468</v>
      </c>
    </row>
    <row r="1041" spans="1:1" x14ac:dyDescent="0.2">
      <c r="A1041" s="234">
        <v>8</v>
      </c>
    </row>
    <row r="1042" spans="1:1" x14ac:dyDescent="0.2">
      <c r="A1042" s="235">
        <v>4</v>
      </c>
    </row>
    <row r="1043" spans="1:1" x14ac:dyDescent="0.2">
      <c r="A1043" s="236" t="s">
        <v>468</v>
      </c>
    </row>
    <row r="1044" spans="1:1" x14ac:dyDescent="0.2">
      <c r="A1044" s="237" t="s">
        <v>468</v>
      </c>
    </row>
    <row r="1045" spans="1:1" x14ac:dyDescent="0.2">
      <c r="A1045" s="267" t="s">
        <v>468</v>
      </c>
    </row>
    <row r="1046" spans="1:1" x14ac:dyDescent="0.2">
      <c r="A1046" s="268" t="s">
        <v>468</v>
      </c>
    </row>
    <row r="1047" spans="1:1" x14ac:dyDescent="0.2">
      <c r="A1047" s="269" t="s">
        <v>468</v>
      </c>
    </row>
    <row r="1048" spans="1:1" x14ac:dyDescent="0.2">
      <c r="A1048" s="270" t="s">
        <v>468</v>
      </c>
    </row>
    <row r="1049" spans="1:1" x14ac:dyDescent="0.2">
      <c r="A1049" s="213" t="s">
        <v>273</v>
      </c>
    </row>
    <row r="1050" spans="1:1" x14ac:dyDescent="0.2">
      <c r="A1050" s="223">
        <v>332</v>
      </c>
    </row>
    <row r="1051" spans="1:1" x14ac:dyDescent="0.2">
      <c r="A1051" s="225" t="s">
        <v>468</v>
      </c>
    </row>
    <row r="1052" spans="1:1" x14ac:dyDescent="0.2">
      <c r="A1052" s="226" t="s">
        <v>468</v>
      </c>
    </row>
    <row r="1053" spans="1:1" x14ac:dyDescent="0.2">
      <c r="A1053" s="227" t="s">
        <v>468</v>
      </c>
    </row>
    <row r="1054" spans="1:1" x14ac:dyDescent="0.2">
      <c r="A1054" s="228" t="s">
        <v>468</v>
      </c>
    </row>
    <row r="1055" spans="1:1" x14ac:dyDescent="0.2">
      <c r="A1055" s="229" t="s">
        <v>468</v>
      </c>
    </row>
    <row r="1056" spans="1:1" x14ac:dyDescent="0.2">
      <c r="A1056" s="230" t="s">
        <v>468</v>
      </c>
    </row>
    <row r="1057" spans="1:1" x14ac:dyDescent="0.2">
      <c r="A1057" s="231" t="s">
        <v>468</v>
      </c>
    </row>
    <row r="1058" spans="1:1" x14ac:dyDescent="0.2">
      <c r="A1058" s="232" t="s">
        <v>468</v>
      </c>
    </row>
    <row r="1059" spans="1:1" x14ac:dyDescent="0.2">
      <c r="A1059" s="233" t="s">
        <v>468</v>
      </c>
    </row>
    <row r="1060" spans="1:1" x14ac:dyDescent="0.2">
      <c r="A1060" s="234" t="s">
        <v>468</v>
      </c>
    </row>
    <row r="1061" spans="1:1" x14ac:dyDescent="0.2">
      <c r="A1061" s="235" t="s">
        <v>468</v>
      </c>
    </row>
    <row r="1062" spans="1:1" x14ac:dyDescent="0.2">
      <c r="A1062" s="236" t="s">
        <v>468</v>
      </c>
    </row>
    <row r="1063" spans="1:1" x14ac:dyDescent="0.2">
      <c r="A1063" s="237" t="s">
        <v>468</v>
      </c>
    </row>
    <row r="1064" spans="1:1" x14ac:dyDescent="0.2">
      <c r="A1064" s="267">
        <v>0</v>
      </c>
    </row>
    <row r="1065" spans="1:1" x14ac:dyDescent="0.2">
      <c r="A1065" s="268" t="s">
        <v>468</v>
      </c>
    </row>
    <row r="1066" spans="1:1" x14ac:dyDescent="0.2">
      <c r="A1066" s="269" t="s">
        <v>468</v>
      </c>
    </row>
    <row r="1067" spans="1:1" x14ac:dyDescent="0.2">
      <c r="A1067" s="270" t="s">
        <v>468</v>
      </c>
    </row>
    <row r="1068" spans="1:1" x14ac:dyDescent="0.2">
      <c r="A1068" s="213" t="s">
        <v>160</v>
      </c>
    </row>
    <row r="1069" spans="1:1" x14ac:dyDescent="0.2">
      <c r="A1069" s="223" t="s">
        <v>468</v>
      </c>
    </row>
    <row r="1070" spans="1:1" x14ac:dyDescent="0.2">
      <c r="A1070" s="225" t="s">
        <v>468</v>
      </c>
    </row>
    <row r="1071" spans="1:1" x14ac:dyDescent="0.2">
      <c r="A1071" s="226" t="s">
        <v>468</v>
      </c>
    </row>
    <row r="1072" spans="1:1" x14ac:dyDescent="0.2">
      <c r="A1072" s="227" t="s">
        <v>468</v>
      </c>
    </row>
    <row r="1073" spans="1:1" x14ac:dyDescent="0.2">
      <c r="A1073" s="228" t="s">
        <v>468</v>
      </c>
    </row>
    <row r="1074" spans="1:1" x14ac:dyDescent="0.2">
      <c r="A1074" s="229" t="s">
        <v>468</v>
      </c>
    </row>
    <row r="1075" spans="1:1" x14ac:dyDescent="0.2">
      <c r="A1075" s="230" t="s">
        <v>468</v>
      </c>
    </row>
    <row r="1076" spans="1:1" x14ac:dyDescent="0.2">
      <c r="A1076" s="231" t="s">
        <v>468</v>
      </c>
    </row>
    <row r="1077" spans="1:1" x14ac:dyDescent="0.2">
      <c r="A1077" s="232" t="s">
        <v>468</v>
      </c>
    </row>
    <row r="1078" spans="1:1" x14ac:dyDescent="0.2">
      <c r="A1078" s="233" t="s">
        <v>468</v>
      </c>
    </row>
    <row r="1079" spans="1:1" x14ac:dyDescent="0.2">
      <c r="A1079" s="234">
        <v>11</v>
      </c>
    </row>
    <row r="1080" spans="1:1" x14ac:dyDescent="0.2">
      <c r="A1080" s="235" t="s">
        <v>468</v>
      </c>
    </row>
    <row r="1081" spans="1:1" x14ac:dyDescent="0.2">
      <c r="A1081" s="236" t="s">
        <v>468</v>
      </c>
    </row>
    <row r="1082" spans="1:1" x14ac:dyDescent="0.2">
      <c r="A1082" s="237" t="s">
        <v>468</v>
      </c>
    </row>
    <row r="1083" spans="1:1" x14ac:dyDescent="0.2">
      <c r="A1083" s="267" t="s">
        <v>468</v>
      </c>
    </row>
    <row r="1084" spans="1:1" x14ac:dyDescent="0.2">
      <c r="A1084" s="268" t="s">
        <v>468</v>
      </c>
    </row>
    <row r="1085" spans="1:1" x14ac:dyDescent="0.2">
      <c r="A1085" s="269" t="s">
        <v>468</v>
      </c>
    </row>
    <row r="1086" spans="1:1" x14ac:dyDescent="0.2">
      <c r="A1086" s="270" t="s">
        <v>468</v>
      </c>
    </row>
    <row r="1087" spans="1:1" x14ac:dyDescent="0.2">
      <c r="A1087" s="213" t="s">
        <v>274</v>
      </c>
    </row>
    <row r="1088" spans="1:1" x14ac:dyDescent="0.2">
      <c r="A1088" s="223">
        <v>132</v>
      </c>
    </row>
    <row r="1089" spans="1:1" x14ac:dyDescent="0.2">
      <c r="A1089" s="225" t="s">
        <v>468</v>
      </c>
    </row>
    <row r="1090" spans="1:1" x14ac:dyDescent="0.2">
      <c r="A1090" s="226" t="s">
        <v>468</v>
      </c>
    </row>
    <row r="1091" spans="1:1" x14ac:dyDescent="0.2">
      <c r="A1091" s="227" t="s">
        <v>468</v>
      </c>
    </row>
    <row r="1092" spans="1:1" x14ac:dyDescent="0.2">
      <c r="A1092" s="228" t="s">
        <v>468</v>
      </c>
    </row>
    <row r="1093" spans="1:1" x14ac:dyDescent="0.2">
      <c r="A1093" s="229" t="s">
        <v>468</v>
      </c>
    </row>
    <row r="1094" spans="1:1" x14ac:dyDescent="0.2">
      <c r="A1094" s="230" t="s">
        <v>468</v>
      </c>
    </row>
    <row r="1095" spans="1:1" x14ac:dyDescent="0.2">
      <c r="A1095" s="231" t="s">
        <v>468</v>
      </c>
    </row>
    <row r="1096" spans="1:1" x14ac:dyDescent="0.2">
      <c r="A1096" s="232" t="s">
        <v>468</v>
      </c>
    </row>
    <row r="1097" spans="1:1" x14ac:dyDescent="0.2">
      <c r="A1097" s="233" t="s">
        <v>468</v>
      </c>
    </row>
    <row r="1098" spans="1:1" x14ac:dyDescent="0.2">
      <c r="A1098" s="234" t="s">
        <v>468</v>
      </c>
    </row>
    <row r="1099" spans="1:1" x14ac:dyDescent="0.2">
      <c r="A1099" s="235" t="s">
        <v>468</v>
      </c>
    </row>
    <row r="1100" spans="1:1" x14ac:dyDescent="0.2">
      <c r="A1100" s="236" t="s">
        <v>468</v>
      </c>
    </row>
    <row r="1101" spans="1:1" x14ac:dyDescent="0.2">
      <c r="A1101" s="237" t="s">
        <v>468</v>
      </c>
    </row>
    <row r="1102" spans="1:1" x14ac:dyDescent="0.2">
      <c r="A1102" s="267" t="s">
        <v>468</v>
      </c>
    </row>
    <row r="1103" spans="1:1" x14ac:dyDescent="0.2">
      <c r="A1103" s="268" t="s">
        <v>468</v>
      </c>
    </row>
    <row r="1104" spans="1:1" x14ac:dyDescent="0.2">
      <c r="A1104" s="269" t="s">
        <v>468</v>
      </c>
    </row>
    <row r="1105" spans="1:1" x14ac:dyDescent="0.2">
      <c r="A1105" s="270" t="s">
        <v>468</v>
      </c>
    </row>
    <row r="1106" spans="1:1" x14ac:dyDescent="0.2">
      <c r="A1106" s="213" t="s">
        <v>355</v>
      </c>
    </row>
    <row r="1107" spans="1:1" x14ac:dyDescent="0.2">
      <c r="A1107" s="223" t="s">
        <v>468</v>
      </c>
    </row>
    <row r="1108" spans="1:1" x14ac:dyDescent="0.2">
      <c r="A1108" s="225" t="s">
        <v>468</v>
      </c>
    </row>
    <row r="1109" spans="1:1" x14ac:dyDescent="0.2">
      <c r="A1109" s="226" t="s">
        <v>468</v>
      </c>
    </row>
    <row r="1110" spans="1:1" x14ac:dyDescent="0.2">
      <c r="A1110" s="227" t="s">
        <v>468</v>
      </c>
    </row>
    <row r="1111" spans="1:1" x14ac:dyDescent="0.2">
      <c r="A1111" s="228" t="s">
        <v>468</v>
      </c>
    </row>
    <row r="1112" spans="1:1" x14ac:dyDescent="0.2">
      <c r="A1112" s="229" t="s">
        <v>468</v>
      </c>
    </row>
    <row r="1113" spans="1:1" x14ac:dyDescent="0.2">
      <c r="A1113" s="230" t="s">
        <v>468</v>
      </c>
    </row>
    <row r="1114" spans="1:1" x14ac:dyDescent="0.2">
      <c r="A1114" s="231" t="s">
        <v>468</v>
      </c>
    </row>
    <row r="1115" spans="1:1" x14ac:dyDescent="0.2">
      <c r="A1115" s="232" t="s">
        <v>468</v>
      </c>
    </row>
    <row r="1116" spans="1:1" x14ac:dyDescent="0.2">
      <c r="A1116" s="233" t="s">
        <v>468</v>
      </c>
    </row>
    <row r="1117" spans="1:1" x14ac:dyDescent="0.2">
      <c r="A1117" s="234" t="s">
        <v>468</v>
      </c>
    </row>
    <row r="1118" spans="1:1" x14ac:dyDescent="0.2">
      <c r="A1118" s="235" t="s">
        <v>468</v>
      </c>
    </row>
    <row r="1119" spans="1:1" x14ac:dyDescent="0.2">
      <c r="A1119" s="236" t="s">
        <v>468</v>
      </c>
    </row>
    <row r="1120" spans="1:1" x14ac:dyDescent="0.2">
      <c r="A1120" s="237">
        <v>1</v>
      </c>
    </row>
    <row r="1121" spans="1:1" x14ac:dyDescent="0.2">
      <c r="A1121" s="267" t="s">
        <v>468</v>
      </c>
    </row>
    <row r="1122" spans="1:1" x14ac:dyDescent="0.2">
      <c r="A1122" s="268" t="s">
        <v>468</v>
      </c>
    </row>
    <row r="1123" spans="1:1" x14ac:dyDescent="0.2">
      <c r="A1123" s="269" t="s">
        <v>468</v>
      </c>
    </row>
    <row r="1124" spans="1:1" x14ac:dyDescent="0.2">
      <c r="A1124" s="270" t="s">
        <v>468</v>
      </c>
    </row>
    <row r="1125" spans="1:1" x14ac:dyDescent="0.2">
      <c r="A1125" s="213" t="s">
        <v>372</v>
      </c>
    </row>
    <row r="1126" spans="1:1" x14ac:dyDescent="0.2">
      <c r="A1126" s="223" t="s">
        <v>468</v>
      </c>
    </row>
    <row r="1127" spans="1:1" x14ac:dyDescent="0.2">
      <c r="A1127" s="225" t="s">
        <v>468</v>
      </c>
    </row>
    <row r="1128" spans="1:1" x14ac:dyDescent="0.2">
      <c r="A1128" s="226" t="s">
        <v>468</v>
      </c>
    </row>
    <row r="1129" spans="1:1" x14ac:dyDescent="0.2">
      <c r="A1129" s="227" t="s">
        <v>468</v>
      </c>
    </row>
    <row r="1130" spans="1:1" x14ac:dyDescent="0.2">
      <c r="A1130" s="228" t="s">
        <v>468</v>
      </c>
    </row>
    <row r="1131" spans="1:1" x14ac:dyDescent="0.2">
      <c r="A1131" s="229">
        <v>0</v>
      </c>
    </row>
    <row r="1132" spans="1:1" x14ac:dyDescent="0.2">
      <c r="A1132" s="230" t="s">
        <v>468</v>
      </c>
    </row>
    <row r="1133" spans="1:1" x14ac:dyDescent="0.2">
      <c r="A1133" s="231" t="s">
        <v>468</v>
      </c>
    </row>
    <row r="1134" spans="1:1" x14ac:dyDescent="0.2">
      <c r="A1134" s="232" t="s">
        <v>468</v>
      </c>
    </row>
    <row r="1135" spans="1:1" x14ac:dyDescent="0.2">
      <c r="A1135" s="233" t="s">
        <v>468</v>
      </c>
    </row>
    <row r="1136" spans="1:1" x14ac:dyDescent="0.2">
      <c r="A1136" s="234" t="s">
        <v>468</v>
      </c>
    </row>
    <row r="1137" spans="1:1" x14ac:dyDescent="0.2">
      <c r="A1137" s="235" t="s">
        <v>468</v>
      </c>
    </row>
    <row r="1138" spans="1:1" x14ac:dyDescent="0.2">
      <c r="A1138" s="236" t="s">
        <v>468</v>
      </c>
    </row>
    <row r="1139" spans="1:1" x14ac:dyDescent="0.2">
      <c r="A1139" s="237" t="s">
        <v>468</v>
      </c>
    </row>
    <row r="1140" spans="1:1" x14ac:dyDescent="0.2">
      <c r="A1140" s="267" t="s">
        <v>468</v>
      </c>
    </row>
    <row r="1141" spans="1:1" x14ac:dyDescent="0.2">
      <c r="A1141" s="268" t="s">
        <v>468</v>
      </c>
    </row>
    <row r="1142" spans="1:1" x14ac:dyDescent="0.2">
      <c r="A1142" s="269" t="s">
        <v>468</v>
      </c>
    </row>
    <row r="1143" spans="1:1" x14ac:dyDescent="0.2">
      <c r="A1143" s="270" t="s">
        <v>468</v>
      </c>
    </row>
    <row r="1144" spans="1:1" x14ac:dyDescent="0.2">
      <c r="A1144" s="213" t="s">
        <v>319</v>
      </c>
    </row>
    <row r="1145" spans="1:1" x14ac:dyDescent="0.2">
      <c r="A1145" s="223" t="s">
        <v>468</v>
      </c>
    </row>
    <row r="1146" spans="1:1" x14ac:dyDescent="0.2">
      <c r="A1146" s="225" t="s">
        <v>468</v>
      </c>
    </row>
    <row r="1147" spans="1:1" x14ac:dyDescent="0.2">
      <c r="A1147" s="226" t="s">
        <v>468</v>
      </c>
    </row>
    <row r="1148" spans="1:1" x14ac:dyDescent="0.2">
      <c r="A1148" s="227" t="s">
        <v>468</v>
      </c>
    </row>
    <row r="1149" spans="1:1" x14ac:dyDescent="0.2">
      <c r="A1149" s="228" t="s">
        <v>468</v>
      </c>
    </row>
    <row r="1150" spans="1:1" x14ac:dyDescent="0.2">
      <c r="A1150" s="229" t="s">
        <v>468</v>
      </c>
    </row>
    <row r="1151" spans="1:1" x14ac:dyDescent="0.2">
      <c r="A1151" s="230" t="s">
        <v>468</v>
      </c>
    </row>
    <row r="1152" spans="1:1" x14ac:dyDescent="0.2">
      <c r="A1152" s="231" t="s">
        <v>468</v>
      </c>
    </row>
    <row r="1153" spans="1:1" x14ac:dyDescent="0.2">
      <c r="A1153" s="232">
        <v>8</v>
      </c>
    </row>
    <row r="1154" spans="1:1" x14ac:dyDescent="0.2">
      <c r="A1154" s="233" t="s">
        <v>468</v>
      </c>
    </row>
    <row r="1155" spans="1:1" x14ac:dyDescent="0.2">
      <c r="A1155" s="234" t="s">
        <v>468</v>
      </c>
    </row>
    <row r="1156" spans="1:1" x14ac:dyDescent="0.2">
      <c r="A1156" s="235" t="s">
        <v>468</v>
      </c>
    </row>
    <row r="1157" spans="1:1" x14ac:dyDescent="0.2">
      <c r="A1157" s="236" t="s">
        <v>468</v>
      </c>
    </row>
    <row r="1158" spans="1:1" x14ac:dyDescent="0.2">
      <c r="A1158" s="237">
        <v>57</v>
      </c>
    </row>
    <row r="1159" spans="1:1" x14ac:dyDescent="0.2">
      <c r="A1159" s="267" t="s">
        <v>468</v>
      </c>
    </row>
    <row r="1160" spans="1:1" x14ac:dyDescent="0.2">
      <c r="A1160" s="268" t="s">
        <v>468</v>
      </c>
    </row>
    <row r="1161" spans="1:1" x14ac:dyDescent="0.2">
      <c r="A1161" s="269" t="s">
        <v>468</v>
      </c>
    </row>
    <row r="1162" spans="1:1" x14ac:dyDescent="0.2">
      <c r="A1162" s="270" t="s">
        <v>468</v>
      </c>
    </row>
    <row r="1163" spans="1:1" x14ac:dyDescent="0.2">
      <c r="A1163" s="213" t="s">
        <v>157</v>
      </c>
    </row>
    <row r="1164" spans="1:1" x14ac:dyDescent="0.2">
      <c r="A1164" s="223" t="s">
        <v>468</v>
      </c>
    </row>
    <row r="1165" spans="1:1" x14ac:dyDescent="0.2">
      <c r="A1165" s="225">
        <v>2</v>
      </c>
    </row>
    <row r="1166" spans="1:1" x14ac:dyDescent="0.2">
      <c r="A1166" s="226" t="s">
        <v>468</v>
      </c>
    </row>
    <row r="1167" spans="1:1" x14ac:dyDescent="0.2">
      <c r="A1167" s="227" t="s">
        <v>468</v>
      </c>
    </row>
    <row r="1168" spans="1:1" x14ac:dyDescent="0.2">
      <c r="A1168" s="228" t="s">
        <v>468</v>
      </c>
    </row>
    <row r="1169" spans="1:1" x14ac:dyDescent="0.2">
      <c r="A1169" s="229" t="s">
        <v>468</v>
      </c>
    </row>
    <row r="1170" spans="1:1" x14ac:dyDescent="0.2">
      <c r="A1170" s="230" t="s">
        <v>468</v>
      </c>
    </row>
    <row r="1171" spans="1:1" x14ac:dyDescent="0.2">
      <c r="A1171" s="231" t="s">
        <v>468</v>
      </c>
    </row>
    <row r="1172" spans="1:1" x14ac:dyDescent="0.2">
      <c r="A1172" s="232" t="s">
        <v>468</v>
      </c>
    </row>
    <row r="1173" spans="1:1" x14ac:dyDescent="0.2">
      <c r="A1173" s="233">
        <v>0</v>
      </c>
    </row>
    <row r="1174" spans="1:1" x14ac:dyDescent="0.2">
      <c r="A1174" s="234">
        <v>2</v>
      </c>
    </row>
    <row r="1175" spans="1:1" x14ac:dyDescent="0.2">
      <c r="A1175" s="235" t="s">
        <v>468</v>
      </c>
    </row>
    <row r="1176" spans="1:1" x14ac:dyDescent="0.2">
      <c r="A1176" s="236" t="s">
        <v>468</v>
      </c>
    </row>
    <row r="1177" spans="1:1" x14ac:dyDescent="0.2">
      <c r="A1177" s="237" t="s">
        <v>468</v>
      </c>
    </row>
    <row r="1178" spans="1:1" x14ac:dyDescent="0.2">
      <c r="A1178" s="267" t="s">
        <v>468</v>
      </c>
    </row>
    <row r="1179" spans="1:1" x14ac:dyDescent="0.2">
      <c r="A1179" s="268" t="s">
        <v>468</v>
      </c>
    </row>
    <row r="1180" spans="1:1" x14ac:dyDescent="0.2">
      <c r="A1180" s="269" t="s">
        <v>468</v>
      </c>
    </row>
    <row r="1181" spans="1:1" x14ac:dyDescent="0.2">
      <c r="A1181" s="270" t="s">
        <v>468</v>
      </c>
    </row>
    <row r="1182" spans="1:1" x14ac:dyDescent="0.2">
      <c r="A1182" s="213" t="s">
        <v>185</v>
      </c>
    </row>
    <row r="1183" spans="1:1" x14ac:dyDescent="0.2">
      <c r="A1183" s="223" t="s">
        <v>468</v>
      </c>
    </row>
    <row r="1184" spans="1:1" x14ac:dyDescent="0.2">
      <c r="A1184" s="225">
        <v>4</v>
      </c>
    </row>
    <row r="1185" spans="1:1" x14ac:dyDescent="0.2">
      <c r="A1185" s="226" t="s">
        <v>468</v>
      </c>
    </row>
    <row r="1186" spans="1:1" x14ac:dyDescent="0.2">
      <c r="A1186" s="227" t="s">
        <v>468</v>
      </c>
    </row>
    <row r="1187" spans="1:1" x14ac:dyDescent="0.2">
      <c r="A1187" s="228">
        <v>11</v>
      </c>
    </row>
    <row r="1188" spans="1:1" x14ac:dyDescent="0.2">
      <c r="A1188" s="229">
        <v>5</v>
      </c>
    </row>
    <row r="1189" spans="1:1" x14ac:dyDescent="0.2">
      <c r="A1189" s="230" t="s">
        <v>468</v>
      </c>
    </row>
    <row r="1190" spans="1:1" x14ac:dyDescent="0.2">
      <c r="A1190" s="231">
        <v>20</v>
      </c>
    </row>
    <row r="1191" spans="1:1" x14ac:dyDescent="0.2">
      <c r="A1191" s="232">
        <v>16</v>
      </c>
    </row>
    <row r="1192" spans="1:1" x14ac:dyDescent="0.2">
      <c r="A1192" s="233">
        <v>23</v>
      </c>
    </row>
    <row r="1193" spans="1:1" x14ac:dyDescent="0.2">
      <c r="A1193" s="234" t="s">
        <v>468</v>
      </c>
    </row>
    <row r="1194" spans="1:1" x14ac:dyDescent="0.2">
      <c r="A1194" s="235" t="s">
        <v>468</v>
      </c>
    </row>
    <row r="1195" spans="1:1" x14ac:dyDescent="0.2">
      <c r="A1195" s="236">
        <v>10</v>
      </c>
    </row>
    <row r="1196" spans="1:1" x14ac:dyDescent="0.2">
      <c r="A1196" s="237" t="s">
        <v>468</v>
      </c>
    </row>
    <row r="1197" spans="1:1" x14ac:dyDescent="0.2">
      <c r="A1197" s="267">
        <v>59</v>
      </c>
    </row>
    <row r="1198" spans="1:1" x14ac:dyDescent="0.2">
      <c r="A1198" s="268">
        <v>2</v>
      </c>
    </row>
    <row r="1199" spans="1:1" x14ac:dyDescent="0.2">
      <c r="A1199" s="269" t="s">
        <v>468</v>
      </c>
    </row>
    <row r="1200" spans="1:1" x14ac:dyDescent="0.2">
      <c r="A1200" s="270" t="s">
        <v>468</v>
      </c>
    </row>
    <row r="1201" spans="1:1" x14ac:dyDescent="0.2">
      <c r="A1201" s="213" t="s">
        <v>228</v>
      </c>
    </row>
    <row r="1202" spans="1:1" x14ac:dyDescent="0.2">
      <c r="A1202" s="223">
        <v>72</v>
      </c>
    </row>
    <row r="1203" spans="1:1" x14ac:dyDescent="0.2">
      <c r="A1203" s="225">
        <v>66</v>
      </c>
    </row>
    <row r="1204" spans="1:1" x14ac:dyDescent="0.2">
      <c r="A1204" s="226" t="s">
        <v>468</v>
      </c>
    </row>
    <row r="1205" spans="1:1" x14ac:dyDescent="0.2">
      <c r="A1205" s="227" t="s">
        <v>468</v>
      </c>
    </row>
    <row r="1206" spans="1:1" x14ac:dyDescent="0.2">
      <c r="A1206" s="228" t="s">
        <v>468</v>
      </c>
    </row>
    <row r="1207" spans="1:1" x14ac:dyDescent="0.2">
      <c r="A1207" s="229" t="s">
        <v>468</v>
      </c>
    </row>
    <row r="1208" spans="1:1" x14ac:dyDescent="0.2">
      <c r="A1208" s="230" t="s">
        <v>468</v>
      </c>
    </row>
    <row r="1209" spans="1:1" x14ac:dyDescent="0.2">
      <c r="A1209" s="231" t="s">
        <v>468</v>
      </c>
    </row>
    <row r="1210" spans="1:1" x14ac:dyDescent="0.2">
      <c r="A1210" s="232" t="s">
        <v>468</v>
      </c>
    </row>
    <row r="1211" spans="1:1" x14ac:dyDescent="0.2">
      <c r="A1211" s="233">
        <v>98</v>
      </c>
    </row>
    <row r="1212" spans="1:1" x14ac:dyDescent="0.2">
      <c r="A1212" s="234">
        <v>166</v>
      </c>
    </row>
    <row r="1213" spans="1:1" x14ac:dyDescent="0.2">
      <c r="A1213" s="235">
        <v>3</v>
      </c>
    </row>
    <row r="1214" spans="1:1" x14ac:dyDescent="0.2">
      <c r="A1214" s="236" t="s">
        <v>468</v>
      </c>
    </row>
    <row r="1215" spans="1:1" x14ac:dyDescent="0.2">
      <c r="A1215" s="237">
        <v>9</v>
      </c>
    </row>
    <row r="1216" spans="1:1" x14ac:dyDescent="0.2">
      <c r="A1216" s="267" t="s">
        <v>468</v>
      </c>
    </row>
    <row r="1217" spans="1:1" x14ac:dyDescent="0.2">
      <c r="A1217" s="268" t="s">
        <v>468</v>
      </c>
    </row>
    <row r="1218" spans="1:1" x14ac:dyDescent="0.2">
      <c r="A1218" s="269" t="s">
        <v>468</v>
      </c>
    </row>
    <row r="1219" spans="1:1" x14ac:dyDescent="0.2">
      <c r="A1219" s="270">
        <v>1</v>
      </c>
    </row>
    <row r="1220" spans="1:1" x14ac:dyDescent="0.2">
      <c r="A1220" s="213" t="s">
        <v>359</v>
      </c>
    </row>
    <row r="1221" spans="1:1" x14ac:dyDescent="0.2">
      <c r="A1221" s="223" t="s">
        <v>468</v>
      </c>
    </row>
    <row r="1222" spans="1:1" x14ac:dyDescent="0.2">
      <c r="A1222" s="225" t="s">
        <v>468</v>
      </c>
    </row>
    <row r="1223" spans="1:1" x14ac:dyDescent="0.2">
      <c r="A1223" s="226" t="s">
        <v>468</v>
      </c>
    </row>
    <row r="1224" spans="1:1" x14ac:dyDescent="0.2">
      <c r="A1224" s="227" t="s">
        <v>468</v>
      </c>
    </row>
    <row r="1225" spans="1:1" x14ac:dyDescent="0.2">
      <c r="A1225" s="228" t="s">
        <v>468</v>
      </c>
    </row>
    <row r="1226" spans="1:1" x14ac:dyDescent="0.2">
      <c r="A1226" s="229" t="s">
        <v>468</v>
      </c>
    </row>
    <row r="1227" spans="1:1" x14ac:dyDescent="0.2">
      <c r="A1227" s="230" t="s">
        <v>468</v>
      </c>
    </row>
    <row r="1228" spans="1:1" x14ac:dyDescent="0.2">
      <c r="A1228" s="231" t="s">
        <v>468</v>
      </c>
    </row>
    <row r="1229" spans="1:1" x14ac:dyDescent="0.2">
      <c r="A1229" s="232" t="s">
        <v>468</v>
      </c>
    </row>
    <row r="1230" spans="1:1" x14ac:dyDescent="0.2">
      <c r="A1230" s="233" t="s">
        <v>468</v>
      </c>
    </row>
    <row r="1231" spans="1:1" x14ac:dyDescent="0.2">
      <c r="A1231" s="234" t="s">
        <v>468</v>
      </c>
    </row>
    <row r="1232" spans="1:1" x14ac:dyDescent="0.2">
      <c r="A1232" s="235" t="s">
        <v>468</v>
      </c>
    </row>
    <row r="1233" spans="1:1" x14ac:dyDescent="0.2">
      <c r="A1233" s="236" t="s">
        <v>468</v>
      </c>
    </row>
    <row r="1234" spans="1:1" x14ac:dyDescent="0.2">
      <c r="A1234" s="237">
        <v>15</v>
      </c>
    </row>
    <row r="1235" spans="1:1" x14ac:dyDescent="0.2">
      <c r="A1235" s="267" t="s">
        <v>468</v>
      </c>
    </row>
    <row r="1236" spans="1:1" x14ac:dyDescent="0.2">
      <c r="A1236" s="268" t="s">
        <v>468</v>
      </c>
    </row>
    <row r="1237" spans="1:1" x14ac:dyDescent="0.2">
      <c r="A1237" s="269" t="s">
        <v>468</v>
      </c>
    </row>
    <row r="1238" spans="1:1" x14ac:dyDescent="0.2">
      <c r="A1238" s="270" t="s">
        <v>468</v>
      </c>
    </row>
    <row r="1239" spans="1:1" x14ac:dyDescent="0.2">
      <c r="A1239" s="213" t="s">
        <v>165</v>
      </c>
    </row>
    <row r="1240" spans="1:1" x14ac:dyDescent="0.2">
      <c r="A1240" s="223" t="s">
        <v>468</v>
      </c>
    </row>
    <row r="1241" spans="1:1" x14ac:dyDescent="0.2">
      <c r="A1241" s="225" t="s">
        <v>468</v>
      </c>
    </row>
    <row r="1242" spans="1:1" x14ac:dyDescent="0.2">
      <c r="A1242" s="226" t="s">
        <v>468</v>
      </c>
    </row>
    <row r="1243" spans="1:1" x14ac:dyDescent="0.2">
      <c r="A1243" s="227" t="s">
        <v>468</v>
      </c>
    </row>
    <row r="1244" spans="1:1" x14ac:dyDescent="0.2">
      <c r="A1244" s="228" t="s">
        <v>468</v>
      </c>
    </row>
    <row r="1245" spans="1:1" x14ac:dyDescent="0.2">
      <c r="A1245" s="229" t="s">
        <v>468</v>
      </c>
    </row>
    <row r="1246" spans="1:1" x14ac:dyDescent="0.2">
      <c r="A1246" s="230" t="s">
        <v>468</v>
      </c>
    </row>
    <row r="1247" spans="1:1" x14ac:dyDescent="0.2">
      <c r="A1247" s="231" t="s">
        <v>468</v>
      </c>
    </row>
    <row r="1248" spans="1:1" x14ac:dyDescent="0.2">
      <c r="A1248" s="232" t="s">
        <v>468</v>
      </c>
    </row>
    <row r="1249" spans="1:1" x14ac:dyDescent="0.2">
      <c r="A1249" s="233" t="s">
        <v>468</v>
      </c>
    </row>
    <row r="1250" spans="1:1" x14ac:dyDescent="0.2">
      <c r="A1250" s="234">
        <v>5</v>
      </c>
    </row>
    <row r="1251" spans="1:1" x14ac:dyDescent="0.2">
      <c r="A1251" s="235" t="s">
        <v>468</v>
      </c>
    </row>
    <row r="1252" spans="1:1" x14ac:dyDescent="0.2">
      <c r="A1252" s="236" t="s">
        <v>468</v>
      </c>
    </row>
    <row r="1253" spans="1:1" x14ac:dyDescent="0.2">
      <c r="A1253" s="237" t="s">
        <v>468</v>
      </c>
    </row>
    <row r="1254" spans="1:1" x14ac:dyDescent="0.2">
      <c r="A1254" s="267" t="s">
        <v>468</v>
      </c>
    </row>
    <row r="1255" spans="1:1" x14ac:dyDescent="0.2">
      <c r="A1255" s="268" t="s">
        <v>468</v>
      </c>
    </row>
    <row r="1256" spans="1:1" x14ac:dyDescent="0.2">
      <c r="A1256" s="269" t="s">
        <v>468</v>
      </c>
    </row>
    <row r="1257" spans="1:1" x14ac:dyDescent="0.2">
      <c r="A1257" s="270" t="s">
        <v>468</v>
      </c>
    </row>
    <row r="1258" spans="1:1" x14ac:dyDescent="0.2">
      <c r="A1258" s="213" t="s">
        <v>299</v>
      </c>
    </row>
    <row r="1259" spans="1:1" x14ac:dyDescent="0.2">
      <c r="A1259" s="223" t="s">
        <v>468</v>
      </c>
    </row>
    <row r="1260" spans="1:1" x14ac:dyDescent="0.2">
      <c r="A1260" s="225" t="s">
        <v>468</v>
      </c>
    </row>
    <row r="1261" spans="1:1" x14ac:dyDescent="0.2">
      <c r="A1261" s="226" t="s">
        <v>468</v>
      </c>
    </row>
    <row r="1262" spans="1:1" x14ac:dyDescent="0.2">
      <c r="A1262" s="227" t="s">
        <v>468</v>
      </c>
    </row>
    <row r="1263" spans="1:1" x14ac:dyDescent="0.2">
      <c r="A1263" s="228" t="s">
        <v>468</v>
      </c>
    </row>
    <row r="1264" spans="1:1" x14ac:dyDescent="0.2">
      <c r="A1264" s="229" t="s">
        <v>468</v>
      </c>
    </row>
    <row r="1265" spans="1:1" x14ac:dyDescent="0.2">
      <c r="A1265" s="230">
        <v>10</v>
      </c>
    </row>
    <row r="1266" spans="1:1" x14ac:dyDescent="0.2">
      <c r="A1266" s="231" t="s">
        <v>468</v>
      </c>
    </row>
    <row r="1267" spans="1:1" x14ac:dyDescent="0.2">
      <c r="A1267" s="232">
        <v>2</v>
      </c>
    </row>
    <row r="1268" spans="1:1" x14ac:dyDescent="0.2">
      <c r="A1268" s="233" t="s">
        <v>468</v>
      </c>
    </row>
    <row r="1269" spans="1:1" x14ac:dyDescent="0.2">
      <c r="A1269" s="234" t="s">
        <v>468</v>
      </c>
    </row>
    <row r="1270" spans="1:1" x14ac:dyDescent="0.2">
      <c r="A1270" s="235" t="s">
        <v>468</v>
      </c>
    </row>
    <row r="1271" spans="1:1" x14ac:dyDescent="0.2">
      <c r="A1271" s="236" t="s">
        <v>468</v>
      </c>
    </row>
    <row r="1272" spans="1:1" x14ac:dyDescent="0.2">
      <c r="A1272" s="237">
        <v>146</v>
      </c>
    </row>
    <row r="1273" spans="1:1" x14ac:dyDescent="0.2">
      <c r="A1273" s="267" t="s">
        <v>468</v>
      </c>
    </row>
    <row r="1274" spans="1:1" x14ac:dyDescent="0.2">
      <c r="A1274" s="268" t="s">
        <v>468</v>
      </c>
    </row>
    <row r="1275" spans="1:1" x14ac:dyDescent="0.2">
      <c r="A1275" s="269" t="s">
        <v>468</v>
      </c>
    </row>
    <row r="1276" spans="1:1" x14ac:dyDescent="0.2">
      <c r="A1276" s="270" t="s">
        <v>468</v>
      </c>
    </row>
    <row r="1277" spans="1:1" x14ac:dyDescent="0.2">
      <c r="A1277" s="213" t="s">
        <v>143</v>
      </c>
    </row>
    <row r="1278" spans="1:1" x14ac:dyDescent="0.2">
      <c r="A1278" s="223" t="s">
        <v>468</v>
      </c>
    </row>
    <row r="1279" spans="1:1" x14ac:dyDescent="0.2">
      <c r="A1279" s="225" t="s">
        <v>468</v>
      </c>
    </row>
    <row r="1280" spans="1:1" x14ac:dyDescent="0.2">
      <c r="A1280" s="226" t="s">
        <v>468</v>
      </c>
    </row>
    <row r="1281" spans="1:1" x14ac:dyDescent="0.2">
      <c r="A1281" s="227" t="s">
        <v>468</v>
      </c>
    </row>
    <row r="1282" spans="1:1" x14ac:dyDescent="0.2">
      <c r="A1282" s="228" t="s">
        <v>468</v>
      </c>
    </row>
    <row r="1283" spans="1:1" x14ac:dyDescent="0.2">
      <c r="A1283" s="229" t="s">
        <v>468</v>
      </c>
    </row>
    <row r="1284" spans="1:1" x14ac:dyDescent="0.2">
      <c r="A1284" s="230" t="s">
        <v>468</v>
      </c>
    </row>
    <row r="1285" spans="1:1" x14ac:dyDescent="0.2">
      <c r="A1285" s="231" t="s">
        <v>468</v>
      </c>
    </row>
    <row r="1286" spans="1:1" x14ac:dyDescent="0.2">
      <c r="A1286" s="232" t="s">
        <v>468</v>
      </c>
    </row>
    <row r="1287" spans="1:1" x14ac:dyDescent="0.2">
      <c r="A1287" s="233" t="s">
        <v>468</v>
      </c>
    </row>
    <row r="1288" spans="1:1" x14ac:dyDescent="0.2">
      <c r="A1288" s="234">
        <v>0</v>
      </c>
    </row>
    <row r="1289" spans="1:1" x14ac:dyDescent="0.2">
      <c r="A1289" s="235">
        <v>2</v>
      </c>
    </row>
    <row r="1290" spans="1:1" x14ac:dyDescent="0.2">
      <c r="A1290" s="236" t="s">
        <v>468</v>
      </c>
    </row>
    <row r="1291" spans="1:1" x14ac:dyDescent="0.2">
      <c r="A1291" s="237" t="s">
        <v>468</v>
      </c>
    </row>
    <row r="1292" spans="1:1" x14ac:dyDescent="0.2">
      <c r="A1292" s="267" t="s">
        <v>468</v>
      </c>
    </row>
    <row r="1293" spans="1:1" x14ac:dyDescent="0.2">
      <c r="A1293" s="268" t="s">
        <v>468</v>
      </c>
    </row>
    <row r="1294" spans="1:1" x14ac:dyDescent="0.2">
      <c r="A1294" s="269" t="s">
        <v>468</v>
      </c>
    </row>
    <row r="1295" spans="1:1" x14ac:dyDescent="0.2">
      <c r="A1295" s="270" t="s">
        <v>468</v>
      </c>
    </row>
    <row r="1296" spans="1:1" x14ac:dyDescent="0.2">
      <c r="A1296" s="213" t="s">
        <v>297</v>
      </c>
    </row>
    <row r="1297" spans="1:1" x14ac:dyDescent="0.2">
      <c r="A1297" s="223" t="s">
        <v>468</v>
      </c>
    </row>
    <row r="1298" spans="1:1" x14ac:dyDescent="0.2">
      <c r="A1298" s="225" t="s">
        <v>468</v>
      </c>
    </row>
    <row r="1299" spans="1:1" x14ac:dyDescent="0.2">
      <c r="A1299" s="226" t="s">
        <v>468</v>
      </c>
    </row>
    <row r="1300" spans="1:1" x14ac:dyDescent="0.2">
      <c r="A1300" s="227" t="s">
        <v>468</v>
      </c>
    </row>
    <row r="1301" spans="1:1" x14ac:dyDescent="0.2">
      <c r="A1301" s="228" t="s">
        <v>468</v>
      </c>
    </row>
    <row r="1302" spans="1:1" x14ac:dyDescent="0.2">
      <c r="A1302" s="229" t="s">
        <v>468</v>
      </c>
    </row>
    <row r="1303" spans="1:1" x14ac:dyDescent="0.2">
      <c r="A1303" s="230">
        <v>5</v>
      </c>
    </row>
    <row r="1304" spans="1:1" x14ac:dyDescent="0.2">
      <c r="A1304" s="231" t="s">
        <v>468</v>
      </c>
    </row>
    <row r="1305" spans="1:1" x14ac:dyDescent="0.2">
      <c r="A1305" s="232" t="s">
        <v>468</v>
      </c>
    </row>
    <row r="1306" spans="1:1" x14ac:dyDescent="0.2">
      <c r="A1306" s="233" t="s">
        <v>468</v>
      </c>
    </row>
    <row r="1307" spans="1:1" x14ac:dyDescent="0.2">
      <c r="A1307" s="234" t="s">
        <v>468</v>
      </c>
    </row>
    <row r="1308" spans="1:1" x14ac:dyDescent="0.2">
      <c r="A1308" s="235" t="s">
        <v>468</v>
      </c>
    </row>
    <row r="1309" spans="1:1" x14ac:dyDescent="0.2">
      <c r="A1309" s="236" t="s">
        <v>468</v>
      </c>
    </row>
    <row r="1310" spans="1:1" x14ac:dyDescent="0.2">
      <c r="A1310" s="237" t="s">
        <v>468</v>
      </c>
    </row>
    <row r="1311" spans="1:1" x14ac:dyDescent="0.2">
      <c r="A1311" s="267" t="s">
        <v>468</v>
      </c>
    </row>
    <row r="1312" spans="1:1" x14ac:dyDescent="0.2">
      <c r="A1312" s="268" t="s">
        <v>468</v>
      </c>
    </row>
    <row r="1313" spans="1:1" x14ac:dyDescent="0.2">
      <c r="A1313" s="269" t="s">
        <v>468</v>
      </c>
    </row>
    <row r="1314" spans="1:1" x14ac:dyDescent="0.2">
      <c r="A1314" s="270" t="s">
        <v>468</v>
      </c>
    </row>
    <row r="1315" spans="1:1" x14ac:dyDescent="0.2">
      <c r="A1315" s="213" t="s">
        <v>162</v>
      </c>
    </row>
    <row r="1316" spans="1:1" x14ac:dyDescent="0.2">
      <c r="A1316" s="223" t="s">
        <v>468</v>
      </c>
    </row>
    <row r="1317" spans="1:1" x14ac:dyDescent="0.2">
      <c r="A1317" s="225" t="s">
        <v>468</v>
      </c>
    </row>
    <row r="1318" spans="1:1" x14ac:dyDescent="0.2">
      <c r="A1318" s="226" t="s">
        <v>468</v>
      </c>
    </row>
    <row r="1319" spans="1:1" x14ac:dyDescent="0.2">
      <c r="A1319" s="227" t="s">
        <v>468</v>
      </c>
    </row>
    <row r="1320" spans="1:1" x14ac:dyDescent="0.2">
      <c r="A1320" s="228" t="s">
        <v>468</v>
      </c>
    </row>
    <row r="1321" spans="1:1" x14ac:dyDescent="0.2">
      <c r="A1321" s="229" t="s">
        <v>468</v>
      </c>
    </row>
    <row r="1322" spans="1:1" x14ac:dyDescent="0.2">
      <c r="A1322" s="230">
        <v>5</v>
      </c>
    </row>
    <row r="1323" spans="1:1" x14ac:dyDescent="0.2">
      <c r="A1323" s="231" t="s">
        <v>468</v>
      </c>
    </row>
    <row r="1324" spans="1:1" x14ac:dyDescent="0.2">
      <c r="A1324" s="232" t="s">
        <v>468</v>
      </c>
    </row>
    <row r="1325" spans="1:1" x14ac:dyDescent="0.2">
      <c r="A1325" s="233" t="s">
        <v>468</v>
      </c>
    </row>
    <row r="1326" spans="1:1" x14ac:dyDescent="0.2">
      <c r="A1326" s="234">
        <v>23</v>
      </c>
    </row>
    <row r="1327" spans="1:1" x14ac:dyDescent="0.2">
      <c r="A1327" s="235" t="s">
        <v>468</v>
      </c>
    </row>
    <row r="1328" spans="1:1" x14ac:dyDescent="0.2">
      <c r="A1328" s="236">
        <v>1</v>
      </c>
    </row>
    <row r="1329" spans="1:1" x14ac:dyDescent="0.2">
      <c r="A1329" s="237" t="s">
        <v>468</v>
      </c>
    </row>
    <row r="1330" spans="1:1" x14ac:dyDescent="0.2">
      <c r="A1330" s="267" t="s">
        <v>468</v>
      </c>
    </row>
    <row r="1331" spans="1:1" x14ac:dyDescent="0.2">
      <c r="A1331" s="268" t="s">
        <v>468</v>
      </c>
    </row>
    <row r="1332" spans="1:1" x14ac:dyDescent="0.2">
      <c r="A1332" s="269" t="s">
        <v>468</v>
      </c>
    </row>
    <row r="1333" spans="1:1" x14ac:dyDescent="0.2">
      <c r="A1333" s="270" t="s">
        <v>468</v>
      </c>
    </row>
    <row r="1334" spans="1:1" x14ac:dyDescent="0.2">
      <c r="A1334" s="213" t="s">
        <v>139</v>
      </c>
    </row>
    <row r="1335" spans="1:1" x14ac:dyDescent="0.2">
      <c r="A1335" s="223" t="s">
        <v>468</v>
      </c>
    </row>
    <row r="1336" spans="1:1" x14ac:dyDescent="0.2">
      <c r="A1336" s="225">
        <v>100</v>
      </c>
    </row>
    <row r="1337" spans="1:1" x14ac:dyDescent="0.2">
      <c r="A1337" s="226">
        <v>2</v>
      </c>
    </row>
    <row r="1338" spans="1:1" x14ac:dyDescent="0.2">
      <c r="A1338" s="227">
        <v>1</v>
      </c>
    </row>
    <row r="1339" spans="1:1" x14ac:dyDescent="0.2">
      <c r="A1339" s="228">
        <v>1</v>
      </c>
    </row>
    <row r="1340" spans="1:1" x14ac:dyDescent="0.2">
      <c r="A1340" s="229">
        <v>4</v>
      </c>
    </row>
    <row r="1341" spans="1:1" x14ac:dyDescent="0.2">
      <c r="A1341" s="230">
        <v>3</v>
      </c>
    </row>
    <row r="1342" spans="1:1" x14ac:dyDescent="0.2">
      <c r="A1342" s="231">
        <v>0</v>
      </c>
    </row>
    <row r="1343" spans="1:1" x14ac:dyDescent="0.2">
      <c r="A1343" s="232">
        <v>35</v>
      </c>
    </row>
    <row r="1344" spans="1:1" x14ac:dyDescent="0.2">
      <c r="A1344" s="233">
        <v>35</v>
      </c>
    </row>
    <row r="1345" spans="1:1" x14ac:dyDescent="0.2">
      <c r="A1345" s="234">
        <v>34</v>
      </c>
    </row>
    <row r="1346" spans="1:1" x14ac:dyDescent="0.2">
      <c r="A1346" s="235">
        <v>3</v>
      </c>
    </row>
    <row r="1347" spans="1:1" x14ac:dyDescent="0.2">
      <c r="A1347" s="236">
        <v>26</v>
      </c>
    </row>
    <row r="1348" spans="1:1" x14ac:dyDescent="0.2">
      <c r="A1348" s="237" t="s">
        <v>468</v>
      </c>
    </row>
    <row r="1349" spans="1:1" x14ac:dyDescent="0.2">
      <c r="A1349" s="267">
        <v>6</v>
      </c>
    </row>
    <row r="1350" spans="1:1" x14ac:dyDescent="0.2">
      <c r="A1350" s="268">
        <v>0</v>
      </c>
    </row>
    <row r="1351" spans="1:1" x14ac:dyDescent="0.2">
      <c r="A1351" s="269" t="s">
        <v>468</v>
      </c>
    </row>
    <row r="1352" spans="1:1" x14ac:dyDescent="0.2">
      <c r="A1352" s="270" t="s">
        <v>468</v>
      </c>
    </row>
    <row r="1353" spans="1:1" x14ac:dyDescent="0.2">
      <c r="A1353" s="213" t="s">
        <v>477</v>
      </c>
    </row>
    <row r="1354" spans="1:1" x14ac:dyDescent="0.2">
      <c r="A1354" s="223" t="s">
        <v>468</v>
      </c>
    </row>
    <row r="1355" spans="1:1" x14ac:dyDescent="0.2">
      <c r="A1355" s="225" t="s">
        <v>468</v>
      </c>
    </row>
    <row r="1356" spans="1:1" x14ac:dyDescent="0.2">
      <c r="A1356" s="226" t="s">
        <v>468</v>
      </c>
    </row>
    <row r="1357" spans="1:1" x14ac:dyDescent="0.2">
      <c r="A1357" s="227" t="s">
        <v>468</v>
      </c>
    </row>
    <row r="1358" spans="1:1" x14ac:dyDescent="0.2">
      <c r="A1358" s="228" t="s">
        <v>468</v>
      </c>
    </row>
    <row r="1359" spans="1:1" x14ac:dyDescent="0.2">
      <c r="A1359" s="229" t="s">
        <v>468</v>
      </c>
    </row>
    <row r="1360" spans="1:1" x14ac:dyDescent="0.2">
      <c r="A1360" s="230" t="s">
        <v>468</v>
      </c>
    </row>
    <row r="1361" spans="1:1" x14ac:dyDescent="0.2">
      <c r="A1361" s="231" t="s">
        <v>468</v>
      </c>
    </row>
    <row r="1362" spans="1:1" x14ac:dyDescent="0.2">
      <c r="A1362" s="232" t="s">
        <v>468</v>
      </c>
    </row>
    <row r="1363" spans="1:1" x14ac:dyDescent="0.2">
      <c r="A1363" s="233" t="s">
        <v>468</v>
      </c>
    </row>
    <row r="1364" spans="1:1" x14ac:dyDescent="0.2">
      <c r="A1364" s="234" t="s">
        <v>468</v>
      </c>
    </row>
    <row r="1365" spans="1:1" x14ac:dyDescent="0.2">
      <c r="A1365" s="235" t="s">
        <v>468</v>
      </c>
    </row>
    <row r="1366" spans="1:1" x14ac:dyDescent="0.2">
      <c r="A1366" s="236" t="s">
        <v>468</v>
      </c>
    </row>
    <row r="1367" spans="1:1" x14ac:dyDescent="0.2">
      <c r="A1367" s="237" t="s">
        <v>468</v>
      </c>
    </row>
    <row r="1368" spans="1:1" x14ac:dyDescent="0.2">
      <c r="A1368" s="267">
        <v>0</v>
      </c>
    </row>
    <row r="1369" spans="1:1" x14ac:dyDescent="0.2">
      <c r="A1369" s="268">
        <v>0</v>
      </c>
    </row>
    <row r="1370" spans="1:1" x14ac:dyDescent="0.2">
      <c r="A1370" s="269" t="s">
        <v>468</v>
      </c>
    </row>
    <row r="1371" spans="1:1" x14ac:dyDescent="0.2">
      <c r="A1371" s="270" t="s">
        <v>468</v>
      </c>
    </row>
    <row r="1372" spans="1:1" x14ac:dyDescent="0.2">
      <c r="A1372" s="213" t="s">
        <v>479</v>
      </c>
    </row>
    <row r="1373" spans="1:1" x14ac:dyDescent="0.2">
      <c r="A1373" s="223" t="s">
        <v>468</v>
      </c>
    </row>
    <row r="1374" spans="1:1" x14ac:dyDescent="0.2">
      <c r="A1374" s="225" t="s">
        <v>468</v>
      </c>
    </row>
    <row r="1375" spans="1:1" x14ac:dyDescent="0.2">
      <c r="A1375" s="226" t="s">
        <v>468</v>
      </c>
    </row>
    <row r="1376" spans="1:1" x14ac:dyDescent="0.2">
      <c r="A1376" s="227" t="s">
        <v>468</v>
      </c>
    </row>
    <row r="1377" spans="1:1" x14ac:dyDescent="0.2">
      <c r="A1377" s="228" t="s">
        <v>468</v>
      </c>
    </row>
    <row r="1378" spans="1:1" x14ac:dyDescent="0.2">
      <c r="A1378" s="229" t="s">
        <v>468</v>
      </c>
    </row>
    <row r="1379" spans="1:1" x14ac:dyDescent="0.2">
      <c r="A1379" s="230" t="s">
        <v>468</v>
      </c>
    </row>
    <row r="1380" spans="1:1" x14ac:dyDescent="0.2">
      <c r="A1380" s="231" t="s">
        <v>468</v>
      </c>
    </row>
    <row r="1381" spans="1:1" x14ac:dyDescent="0.2">
      <c r="A1381" s="232" t="s">
        <v>468</v>
      </c>
    </row>
    <row r="1382" spans="1:1" x14ac:dyDescent="0.2">
      <c r="A1382" s="233" t="s">
        <v>468</v>
      </c>
    </row>
    <row r="1383" spans="1:1" x14ac:dyDescent="0.2">
      <c r="A1383" s="234" t="s">
        <v>468</v>
      </c>
    </row>
    <row r="1384" spans="1:1" x14ac:dyDescent="0.2">
      <c r="A1384" s="235" t="s">
        <v>468</v>
      </c>
    </row>
    <row r="1385" spans="1:1" x14ac:dyDescent="0.2">
      <c r="A1385" s="236" t="s">
        <v>468</v>
      </c>
    </row>
    <row r="1386" spans="1:1" x14ac:dyDescent="0.2">
      <c r="A1386" s="237" t="s">
        <v>468</v>
      </c>
    </row>
    <row r="1387" spans="1:1" x14ac:dyDescent="0.2">
      <c r="A1387" s="267">
        <v>5</v>
      </c>
    </row>
    <row r="1388" spans="1:1" x14ac:dyDescent="0.2">
      <c r="A1388" s="268">
        <v>0</v>
      </c>
    </row>
    <row r="1389" spans="1:1" x14ac:dyDescent="0.2">
      <c r="A1389" s="269" t="s">
        <v>468</v>
      </c>
    </row>
    <row r="1390" spans="1:1" x14ac:dyDescent="0.2">
      <c r="A1390" s="270" t="s">
        <v>468</v>
      </c>
    </row>
    <row r="1391" spans="1:1" x14ac:dyDescent="0.2">
      <c r="A1391" s="213" t="s">
        <v>480</v>
      </c>
    </row>
    <row r="1392" spans="1:1" x14ac:dyDescent="0.2">
      <c r="A1392" s="223" t="s">
        <v>468</v>
      </c>
    </row>
    <row r="1393" spans="1:1" x14ac:dyDescent="0.2">
      <c r="A1393" s="225" t="s">
        <v>468</v>
      </c>
    </row>
    <row r="1394" spans="1:1" x14ac:dyDescent="0.2">
      <c r="A1394" s="226" t="s">
        <v>468</v>
      </c>
    </row>
    <row r="1395" spans="1:1" x14ac:dyDescent="0.2">
      <c r="A1395" s="227" t="s">
        <v>468</v>
      </c>
    </row>
    <row r="1396" spans="1:1" x14ac:dyDescent="0.2">
      <c r="A1396" s="228" t="s">
        <v>468</v>
      </c>
    </row>
    <row r="1397" spans="1:1" x14ac:dyDescent="0.2">
      <c r="A1397" s="229" t="s">
        <v>468</v>
      </c>
    </row>
    <row r="1398" spans="1:1" x14ac:dyDescent="0.2">
      <c r="A1398" s="230" t="s">
        <v>468</v>
      </c>
    </row>
    <row r="1399" spans="1:1" x14ac:dyDescent="0.2">
      <c r="A1399" s="231" t="s">
        <v>468</v>
      </c>
    </row>
    <row r="1400" spans="1:1" x14ac:dyDescent="0.2">
      <c r="A1400" s="232" t="s">
        <v>468</v>
      </c>
    </row>
    <row r="1401" spans="1:1" x14ac:dyDescent="0.2">
      <c r="A1401" s="233" t="s">
        <v>468</v>
      </c>
    </row>
    <row r="1402" spans="1:1" x14ac:dyDescent="0.2">
      <c r="A1402" s="234" t="s">
        <v>468</v>
      </c>
    </row>
    <row r="1403" spans="1:1" x14ac:dyDescent="0.2">
      <c r="A1403" s="235" t="s">
        <v>468</v>
      </c>
    </row>
    <row r="1404" spans="1:1" x14ac:dyDescent="0.2">
      <c r="A1404" s="236" t="s">
        <v>468</v>
      </c>
    </row>
    <row r="1405" spans="1:1" x14ac:dyDescent="0.2">
      <c r="A1405" s="237" t="s">
        <v>468</v>
      </c>
    </row>
    <row r="1406" spans="1:1" x14ac:dyDescent="0.2">
      <c r="A1406" s="267">
        <v>7</v>
      </c>
    </row>
    <row r="1407" spans="1:1" x14ac:dyDescent="0.2">
      <c r="A1407" s="268" t="s">
        <v>468</v>
      </c>
    </row>
    <row r="1408" spans="1:1" x14ac:dyDescent="0.2">
      <c r="A1408" s="269" t="s">
        <v>468</v>
      </c>
    </row>
    <row r="1409" spans="1:1" x14ac:dyDescent="0.2">
      <c r="A1409" s="270" t="s">
        <v>468</v>
      </c>
    </row>
    <row r="1410" spans="1:1" x14ac:dyDescent="0.2">
      <c r="A1410" s="213" t="s">
        <v>481</v>
      </c>
    </row>
    <row r="1411" spans="1:1" x14ac:dyDescent="0.2">
      <c r="A1411" s="223" t="s">
        <v>468</v>
      </c>
    </row>
    <row r="1412" spans="1:1" x14ac:dyDescent="0.2">
      <c r="A1412" s="225" t="s">
        <v>468</v>
      </c>
    </row>
    <row r="1413" spans="1:1" x14ac:dyDescent="0.2">
      <c r="A1413" s="226" t="s">
        <v>468</v>
      </c>
    </row>
    <row r="1414" spans="1:1" x14ac:dyDescent="0.2">
      <c r="A1414" s="227" t="s">
        <v>468</v>
      </c>
    </row>
    <row r="1415" spans="1:1" x14ac:dyDescent="0.2">
      <c r="A1415" s="228" t="s">
        <v>468</v>
      </c>
    </row>
    <row r="1416" spans="1:1" x14ac:dyDescent="0.2">
      <c r="A1416" s="229" t="s">
        <v>468</v>
      </c>
    </row>
    <row r="1417" spans="1:1" x14ac:dyDescent="0.2">
      <c r="A1417" s="230" t="s">
        <v>468</v>
      </c>
    </row>
    <row r="1418" spans="1:1" x14ac:dyDescent="0.2">
      <c r="A1418" s="231" t="s">
        <v>468</v>
      </c>
    </row>
    <row r="1419" spans="1:1" x14ac:dyDescent="0.2">
      <c r="A1419" s="232" t="s">
        <v>468</v>
      </c>
    </row>
    <row r="1420" spans="1:1" x14ac:dyDescent="0.2">
      <c r="A1420" s="233" t="s">
        <v>468</v>
      </c>
    </row>
    <row r="1421" spans="1:1" x14ac:dyDescent="0.2">
      <c r="A1421" s="234" t="s">
        <v>468</v>
      </c>
    </row>
    <row r="1422" spans="1:1" x14ac:dyDescent="0.2">
      <c r="A1422" s="235" t="s">
        <v>468</v>
      </c>
    </row>
    <row r="1423" spans="1:1" x14ac:dyDescent="0.2">
      <c r="A1423" s="236" t="s">
        <v>468</v>
      </c>
    </row>
    <row r="1424" spans="1:1" x14ac:dyDescent="0.2">
      <c r="A1424" s="237" t="s">
        <v>468</v>
      </c>
    </row>
    <row r="1425" spans="1:1" x14ac:dyDescent="0.2">
      <c r="A1425" s="267">
        <v>1</v>
      </c>
    </row>
    <row r="1426" spans="1:1" x14ac:dyDescent="0.2">
      <c r="A1426" s="268" t="s">
        <v>468</v>
      </c>
    </row>
    <row r="1427" spans="1:1" x14ac:dyDescent="0.2">
      <c r="A1427" s="269" t="s">
        <v>468</v>
      </c>
    </row>
    <row r="1428" spans="1:1" x14ac:dyDescent="0.2">
      <c r="A1428" s="270" t="s">
        <v>468</v>
      </c>
    </row>
    <row r="1429" spans="1:1" x14ac:dyDescent="0.2">
      <c r="A1429" s="213" t="s">
        <v>482</v>
      </c>
    </row>
    <row r="1430" spans="1:1" x14ac:dyDescent="0.2">
      <c r="A1430" s="223" t="s">
        <v>468</v>
      </c>
    </row>
    <row r="1431" spans="1:1" x14ac:dyDescent="0.2">
      <c r="A1431" s="225" t="s">
        <v>468</v>
      </c>
    </row>
    <row r="1432" spans="1:1" x14ac:dyDescent="0.2">
      <c r="A1432" s="226" t="s">
        <v>468</v>
      </c>
    </row>
    <row r="1433" spans="1:1" x14ac:dyDescent="0.2">
      <c r="A1433" s="227" t="s">
        <v>468</v>
      </c>
    </row>
    <row r="1434" spans="1:1" x14ac:dyDescent="0.2">
      <c r="A1434" s="228" t="s">
        <v>468</v>
      </c>
    </row>
    <row r="1435" spans="1:1" x14ac:dyDescent="0.2">
      <c r="A1435" s="229" t="s">
        <v>468</v>
      </c>
    </row>
    <row r="1436" spans="1:1" x14ac:dyDescent="0.2">
      <c r="A1436" s="230" t="s">
        <v>468</v>
      </c>
    </row>
    <row r="1437" spans="1:1" x14ac:dyDescent="0.2">
      <c r="A1437" s="231" t="s">
        <v>468</v>
      </c>
    </row>
    <row r="1438" spans="1:1" x14ac:dyDescent="0.2">
      <c r="A1438" s="232" t="s">
        <v>468</v>
      </c>
    </row>
    <row r="1439" spans="1:1" x14ac:dyDescent="0.2">
      <c r="A1439" s="233" t="s">
        <v>468</v>
      </c>
    </row>
    <row r="1440" spans="1:1" x14ac:dyDescent="0.2">
      <c r="A1440" s="234" t="s">
        <v>468</v>
      </c>
    </row>
    <row r="1441" spans="1:1" x14ac:dyDescent="0.2">
      <c r="A1441" s="235" t="s">
        <v>468</v>
      </c>
    </row>
    <row r="1442" spans="1:1" x14ac:dyDescent="0.2">
      <c r="A1442" s="236" t="s">
        <v>468</v>
      </c>
    </row>
    <row r="1443" spans="1:1" x14ac:dyDescent="0.2">
      <c r="A1443" s="237" t="s">
        <v>468</v>
      </c>
    </row>
    <row r="1444" spans="1:1" x14ac:dyDescent="0.2">
      <c r="A1444" s="267">
        <v>0</v>
      </c>
    </row>
    <row r="1445" spans="1:1" x14ac:dyDescent="0.2">
      <c r="A1445" s="268">
        <v>0</v>
      </c>
    </row>
    <row r="1446" spans="1:1" x14ac:dyDescent="0.2">
      <c r="A1446" s="269" t="s">
        <v>468</v>
      </c>
    </row>
    <row r="1447" spans="1:1" x14ac:dyDescent="0.2">
      <c r="A1447" s="270">
        <v>0</v>
      </c>
    </row>
    <row r="1448" spans="1:1" x14ac:dyDescent="0.2">
      <c r="A1448" s="213" t="s">
        <v>483</v>
      </c>
    </row>
    <row r="1449" spans="1:1" x14ac:dyDescent="0.2">
      <c r="A1449" s="223" t="s">
        <v>468</v>
      </c>
    </row>
    <row r="1450" spans="1:1" x14ac:dyDescent="0.2">
      <c r="A1450" s="225" t="s">
        <v>468</v>
      </c>
    </row>
    <row r="1451" spans="1:1" x14ac:dyDescent="0.2">
      <c r="A1451" s="226" t="s">
        <v>468</v>
      </c>
    </row>
    <row r="1452" spans="1:1" x14ac:dyDescent="0.2">
      <c r="A1452" s="227" t="s">
        <v>468</v>
      </c>
    </row>
    <row r="1453" spans="1:1" x14ac:dyDescent="0.2">
      <c r="A1453" s="228" t="s">
        <v>468</v>
      </c>
    </row>
    <row r="1454" spans="1:1" x14ac:dyDescent="0.2">
      <c r="A1454" s="229" t="s">
        <v>468</v>
      </c>
    </row>
    <row r="1455" spans="1:1" x14ac:dyDescent="0.2">
      <c r="A1455" s="230" t="s">
        <v>468</v>
      </c>
    </row>
    <row r="1456" spans="1:1" x14ac:dyDescent="0.2">
      <c r="A1456" s="231" t="s">
        <v>468</v>
      </c>
    </row>
    <row r="1457" spans="1:1" x14ac:dyDescent="0.2">
      <c r="A1457" s="232" t="s">
        <v>468</v>
      </c>
    </row>
    <row r="1458" spans="1:1" x14ac:dyDescent="0.2">
      <c r="A1458" s="233" t="s">
        <v>468</v>
      </c>
    </row>
    <row r="1459" spans="1:1" x14ac:dyDescent="0.2">
      <c r="A1459" s="234" t="s">
        <v>468</v>
      </c>
    </row>
    <row r="1460" spans="1:1" x14ac:dyDescent="0.2">
      <c r="A1460" s="235" t="s">
        <v>468</v>
      </c>
    </row>
    <row r="1461" spans="1:1" x14ac:dyDescent="0.2">
      <c r="A1461" s="236" t="s">
        <v>468</v>
      </c>
    </row>
    <row r="1462" spans="1:1" x14ac:dyDescent="0.2">
      <c r="A1462" s="237" t="s">
        <v>468</v>
      </c>
    </row>
    <row r="1463" spans="1:1" x14ac:dyDescent="0.2">
      <c r="A1463" s="267">
        <v>0</v>
      </c>
    </row>
    <row r="1464" spans="1:1" x14ac:dyDescent="0.2">
      <c r="A1464" s="268" t="s">
        <v>468</v>
      </c>
    </row>
    <row r="1465" spans="1:1" x14ac:dyDescent="0.2">
      <c r="A1465" s="269" t="s">
        <v>468</v>
      </c>
    </row>
    <row r="1466" spans="1:1" x14ac:dyDescent="0.2">
      <c r="A1466" s="270" t="s">
        <v>468</v>
      </c>
    </row>
    <row r="1467" spans="1:1" x14ac:dyDescent="0.2">
      <c r="A1467" s="213" t="s">
        <v>484</v>
      </c>
    </row>
    <row r="1468" spans="1:1" x14ac:dyDescent="0.2">
      <c r="A1468" s="223" t="s">
        <v>468</v>
      </c>
    </row>
    <row r="1469" spans="1:1" x14ac:dyDescent="0.2">
      <c r="A1469" s="225" t="s">
        <v>468</v>
      </c>
    </row>
    <row r="1470" spans="1:1" x14ac:dyDescent="0.2">
      <c r="A1470" s="226" t="s">
        <v>468</v>
      </c>
    </row>
    <row r="1471" spans="1:1" x14ac:dyDescent="0.2">
      <c r="A1471" s="227" t="s">
        <v>468</v>
      </c>
    </row>
    <row r="1472" spans="1:1" x14ac:dyDescent="0.2">
      <c r="A1472" s="228" t="s">
        <v>468</v>
      </c>
    </row>
    <row r="1473" spans="1:1" x14ac:dyDescent="0.2">
      <c r="A1473" s="229" t="s">
        <v>468</v>
      </c>
    </row>
    <row r="1474" spans="1:1" x14ac:dyDescent="0.2">
      <c r="A1474" s="230" t="s">
        <v>468</v>
      </c>
    </row>
    <row r="1475" spans="1:1" x14ac:dyDescent="0.2">
      <c r="A1475" s="231" t="s">
        <v>468</v>
      </c>
    </row>
    <row r="1476" spans="1:1" x14ac:dyDescent="0.2">
      <c r="A1476" s="232" t="s">
        <v>468</v>
      </c>
    </row>
    <row r="1477" spans="1:1" x14ac:dyDescent="0.2">
      <c r="A1477" s="233" t="s">
        <v>468</v>
      </c>
    </row>
    <row r="1478" spans="1:1" x14ac:dyDescent="0.2">
      <c r="A1478" s="234" t="s">
        <v>468</v>
      </c>
    </row>
    <row r="1479" spans="1:1" x14ac:dyDescent="0.2">
      <c r="A1479" s="235" t="s">
        <v>468</v>
      </c>
    </row>
    <row r="1480" spans="1:1" x14ac:dyDescent="0.2">
      <c r="A1480" s="236" t="s">
        <v>468</v>
      </c>
    </row>
    <row r="1481" spans="1:1" x14ac:dyDescent="0.2">
      <c r="A1481" s="237" t="s">
        <v>468</v>
      </c>
    </row>
    <row r="1482" spans="1:1" x14ac:dyDescent="0.2">
      <c r="A1482" s="267">
        <v>1</v>
      </c>
    </row>
    <row r="1483" spans="1:1" x14ac:dyDescent="0.2">
      <c r="A1483" s="268" t="s">
        <v>468</v>
      </c>
    </row>
    <row r="1484" spans="1:1" x14ac:dyDescent="0.2">
      <c r="A1484" s="269" t="s">
        <v>468</v>
      </c>
    </row>
    <row r="1485" spans="1:1" x14ac:dyDescent="0.2">
      <c r="A1485" s="270" t="s">
        <v>468</v>
      </c>
    </row>
    <row r="1486" spans="1:1" x14ac:dyDescent="0.2">
      <c r="A1486" s="213" t="s">
        <v>497</v>
      </c>
    </row>
    <row r="1487" spans="1:1" x14ac:dyDescent="0.2">
      <c r="A1487" s="223" t="s">
        <v>468</v>
      </c>
    </row>
    <row r="1488" spans="1:1" x14ac:dyDescent="0.2">
      <c r="A1488" s="225" t="s">
        <v>468</v>
      </c>
    </row>
    <row r="1489" spans="1:1" x14ac:dyDescent="0.2">
      <c r="A1489" s="226" t="s">
        <v>468</v>
      </c>
    </row>
    <row r="1490" spans="1:1" x14ac:dyDescent="0.2">
      <c r="A1490" s="227" t="s">
        <v>468</v>
      </c>
    </row>
    <row r="1491" spans="1:1" x14ac:dyDescent="0.2">
      <c r="A1491" s="228" t="s">
        <v>468</v>
      </c>
    </row>
    <row r="1492" spans="1:1" x14ac:dyDescent="0.2">
      <c r="A1492" s="229" t="s">
        <v>468</v>
      </c>
    </row>
    <row r="1493" spans="1:1" x14ac:dyDescent="0.2">
      <c r="A1493" s="230" t="s">
        <v>468</v>
      </c>
    </row>
    <row r="1494" spans="1:1" x14ac:dyDescent="0.2">
      <c r="A1494" s="231" t="s">
        <v>468</v>
      </c>
    </row>
    <row r="1495" spans="1:1" x14ac:dyDescent="0.2">
      <c r="A1495" s="232" t="s">
        <v>468</v>
      </c>
    </row>
    <row r="1496" spans="1:1" x14ac:dyDescent="0.2">
      <c r="A1496" s="233" t="s">
        <v>468</v>
      </c>
    </row>
    <row r="1497" spans="1:1" x14ac:dyDescent="0.2">
      <c r="A1497" s="234" t="s">
        <v>468</v>
      </c>
    </row>
    <row r="1498" spans="1:1" x14ac:dyDescent="0.2">
      <c r="A1498" s="235" t="s">
        <v>468</v>
      </c>
    </row>
    <row r="1499" spans="1:1" x14ac:dyDescent="0.2">
      <c r="A1499" s="236" t="s">
        <v>468</v>
      </c>
    </row>
    <row r="1500" spans="1:1" x14ac:dyDescent="0.2">
      <c r="A1500" s="237" t="s">
        <v>468</v>
      </c>
    </row>
    <row r="1501" spans="1:1" x14ac:dyDescent="0.2">
      <c r="A1501" s="267" t="s">
        <v>468</v>
      </c>
    </row>
    <row r="1502" spans="1:1" x14ac:dyDescent="0.2">
      <c r="A1502" s="268">
        <v>0</v>
      </c>
    </row>
    <row r="1503" spans="1:1" x14ac:dyDescent="0.2">
      <c r="A1503" s="269" t="s">
        <v>468</v>
      </c>
    </row>
    <row r="1504" spans="1:1" x14ac:dyDescent="0.2">
      <c r="A1504" s="270" t="s">
        <v>468</v>
      </c>
    </row>
    <row r="1505" spans="1:1" x14ac:dyDescent="0.2">
      <c r="A1505" s="213" t="s">
        <v>485</v>
      </c>
    </row>
    <row r="1506" spans="1:1" x14ac:dyDescent="0.2">
      <c r="A1506" s="223" t="s">
        <v>468</v>
      </c>
    </row>
    <row r="1507" spans="1:1" x14ac:dyDescent="0.2">
      <c r="A1507" s="225" t="s">
        <v>468</v>
      </c>
    </row>
    <row r="1508" spans="1:1" x14ac:dyDescent="0.2">
      <c r="A1508" s="226" t="s">
        <v>468</v>
      </c>
    </row>
    <row r="1509" spans="1:1" x14ac:dyDescent="0.2">
      <c r="A1509" s="227" t="s">
        <v>468</v>
      </c>
    </row>
    <row r="1510" spans="1:1" x14ac:dyDescent="0.2">
      <c r="A1510" s="228" t="s">
        <v>468</v>
      </c>
    </row>
    <row r="1511" spans="1:1" x14ac:dyDescent="0.2">
      <c r="A1511" s="229" t="s">
        <v>468</v>
      </c>
    </row>
    <row r="1512" spans="1:1" x14ac:dyDescent="0.2">
      <c r="A1512" s="230" t="s">
        <v>468</v>
      </c>
    </row>
    <row r="1513" spans="1:1" x14ac:dyDescent="0.2">
      <c r="A1513" s="231" t="s">
        <v>468</v>
      </c>
    </row>
    <row r="1514" spans="1:1" x14ac:dyDescent="0.2">
      <c r="A1514" s="232" t="s">
        <v>468</v>
      </c>
    </row>
    <row r="1515" spans="1:1" x14ac:dyDescent="0.2">
      <c r="A1515" s="233" t="s">
        <v>468</v>
      </c>
    </row>
    <row r="1516" spans="1:1" x14ac:dyDescent="0.2">
      <c r="A1516" s="234" t="s">
        <v>468</v>
      </c>
    </row>
    <row r="1517" spans="1:1" x14ac:dyDescent="0.2">
      <c r="A1517" s="235" t="s">
        <v>468</v>
      </c>
    </row>
    <row r="1518" spans="1:1" x14ac:dyDescent="0.2">
      <c r="A1518" s="236" t="s">
        <v>468</v>
      </c>
    </row>
    <row r="1519" spans="1:1" x14ac:dyDescent="0.2">
      <c r="A1519" s="237" t="s">
        <v>468</v>
      </c>
    </row>
    <row r="1520" spans="1:1" x14ac:dyDescent="0.2">
      <c r="A1520" s="267" t="s">
        <v>468</v>
      </c>
    </row>
    <row r="1521" spans="1:1" x14ac:dyDescent="0.2">
      <c r="A1521" s="268">
        <v>0</v>
      </c>
    </row>
    <row r="1522" spans="1:1" x14ac:dyDescent="0.2">
      <c r="A1522" s="269" t="s">
        <v>468</v>
      </c>
    </row>
    <row r="1523" spans="1:1" x14ac:dyDescent="0.2">
      <c r="A1523" s="270" t="s">
        <v>468</v>
      </c>
    </row>
    <row r="1524" spans="1:1" x14ac:dyDescent="0.2">
      <c r="A1524" s="213" t="s">
        <v>486</v>
      </c>
    </row>
    <row r="1525" spans="1:1" x14ac:dyDescent="0.2">
      <c r="A1525" s="223" t="s">
        <v>468</v>
      </c>
    </row>
    <row r="1526" spans="1:1" x14ac:dyDescent="0.2">
      <c r="A1526" s="225" t="s">
        <v>468</v>
      </c>
    </row>
    <row r="1527" spans="1:1" x14ac:dyDescent="0.2">
      <c r="A1527" s="226" t="s">
        <v>468</v>
      </c>
    </row>
    <row r="1528" spans="1:1" x14ac:dyDescent="0.2">
      <c r="A1528" s="227" t="s">
        <v>468</v>
      </c>
    </row>
    <row r="1529" spans="1:1" x14ac:dyDescent="0.2">
      <c r="A1529" s="228" t="s">
        <v>468</v>
      </c>
    </row>
    <row r="1530" spans="1:1" x14ac:dyDescent="0.2">
      <c r="A1530" s="229" t="s">
        <v>468</v>
      </c>
    </row>
    <row r="1531" spans="1:1" x14ac:dyDescent="0.2">
      <c r="A1531" s="230" t="s">
        <v>468</v>
      </c>
    </row>
    <row r="1532" spans="1:1" x14ac:dyDescent="0.2">
      <c r="A1532" s="231" t="s">
        <v>468</v>
      </c>
    </row>
    <row r="1533" spans="1:1" x14ac:dyDescent="0.2">
      <c r="A1533" s="232" t="s">
        <v>468</v>
      </c>
    </row>
    <row r="1534" spans="1:1" x14ac:dyDescent="0.2">
      <c r="A1534" s="233" t="s">
        <v>468</v>
      </c>
    </row>
    <row r="1535" spans="1:1" x14ac:dyDescent="0.2">
      <c r="A1535" s="234" t="s">
        <v>468</v>
      </c>
    </row>
    <row r="1536" spans="1:1" x14ac:dyDescent="0.2">
      <c r="A1536" s="235" t="s">
        <v>468</v>
      </c>
    </row>
    <row r="1537" spans="1:1" x14ac:dyDescent="0.2">
      <c r="A1537" s="236" t="s">
        <v>468</v>
      </c>
    </row>
    <row r="1538" spans="1:1" x14ac:dyDescent="0.2">
      <c r="A1538" s="237" t="s">
        <v>468</v>
      </c>
    </row>
    <row r="1539" spans="1:1" x14ac:dyDescent="0.2">
      <c r="A1539" s="267" t="s">
        <v>468</v>
      </c>
    </row>
    <row r="1540" spans="1:1" x14ac:dyDescent="0.2">
      <c r="A1540" s="268">
        <v>0</v>
      </c>
    </row>
    <row r="1541" spans="1:1" x14ac:dyDescent="0.2">
      <c r="A1541" s="269" t="s">
        <v>468</v>
      </c>
    </row>
    <row r="1542" spans="1:1" x14ac:dyDescent="0.2">
      <c r="A1542" s="270">
        <v>0</v>
      </c>
    </row>
    <row r="1543" spans="1:1" x14ac:dyDescent="0.2">
      <c r="A1543" s="213" t="s">
        <v>487</v>
      </c>
    </row>
    <row r="1544" spans="1:1" x14ac:dyDescent="0.2">
      <c r="A1544" s="223" t="s">
        <v>468</v>
      </c>
    </row>
    <row r="1545" spans="1:1" x14ac:dyDescent="0.2">
      <c r="A1545" s="225" t="s">
        <v>468</v>
      </c>
    </row>
    <row r="1546" spans="1:1" x14ac:dyDescent="0.2">
      <c r="A1546" s="226" t="s">
        <v>468</v>
      </c>
    </row>
    <row r="1547" spans="1:1" x14ac:dyDescent="0.2">
      <c r="A1547" s="227" t="s">
        <v>468</v>
      </c>
    </row>
    <row r="1548" spans="1:1" x14ac:dyDescent="0.2">
      <c r="A1548" s="228" t="s">
        <v>468</v>
      </c>
    </row>
    <row r="1549" spans="1:1" x14ac:dyDescent="0.2">
      <c r="A1549" s="229" t="s">
        <v>468</v>
      </c>
    </row>
    <row r="1550" spans="1:1" x14ac:dyDescent="0.2">
      <c r="A1550" s="230" t="s">
        <v>468</v>
      </c>
    </row>
    <row r="1551" spans="1:1" x14ac:dyDescent="0.2">
      <c r="A1551" s="231" t="s">
        <v>468</v>
      </c>
    </row>
    <row r="1552" spans="1:1" x14ac:dyDescent="0.2">
      <c r="A1552" s="232" t="s">
        <v>468</v>
      </c>
    </row>
    <row r="1553" spans="1:1" x14ac:dyDescent="0.2">
      <c r="A1553" s="233" t="s">
        <v>468</v>
      </c>
    </row>
    <row r="1554" spans="1:1" x14ac:dyDescent="0.2">
      <c r="A1554" s="234" t="s">
        <v>468</v>
      </c>
    </row>
    <row r="1555" spans="1:1" x14ac:dyDescent="0.2">
      <c r="A1555" s="235" t="s">
        <v>468</v>
      </c>
    </row>
    <row r="1556" spans="1:1" x14ac:dyDescent="0.2">
      <c r="A1556" s="236" t="s">
        <v>468</v>
      </c>
    </row>
    <row r="1557" spans="1:1" x14ac:dyDescent="0.2">
      <c r="A1557" s="237" t="s">
        <v>468</v>
      </c>
    </row>
    <row r="1558" spans="1:1" x14ac:dyDescent="0.2">
      <c r="A1558" s="267" t="s">
        <v>468</v>
      </c>
    </row>
    <row r="1559" spans="1:1" x14ac:dyDescent="0.2">
      <c r="A1559" s="268">
        <v>0</v>
      </c>
    </row>
    <row r="1560" spans="1:1" x14ac:dyDescent="0.2">
      <c r="A1560" s="269" t="s">
        <v>468</v>
      </c>
    </row>
    <row r="1561" spans="1:1" x14ac:dyDescent="0.2">
      <c r="A1561" s="270" t="s">
        <v>468</v>
      </c>
    </row>
    <row r="1562" spans="1:1" x14ac:dyDescent="0.2">
      <c r="A1562" s="213" t="s">
        <v>499</v>
      </c>
    </row>
    <row r="1563" spans="1:1" x14ac:dyDescent="0.2">
      <c r="A1563" s="223" t="s">
        <v>468</v>
      </c>
    </row>
    <row r="1564" spans="1:1" x14ac:dyDescent="0.2">
      <c r="A1564" s="225" t="s">
        <v>468</v>
      </c>
    </row>
    <row r="1565" spans="1:1" x14ac:dyDescent="0.2">
      <c r="A1565" s="226" t="s">
        <v>468</v>
      </c>
    </row>
    <row r="1566" spans="1:1" x14ac:dyDescent="0.2">
      <c r="A1566" s="227" t="s">
        <v>468</v>
      </c>
    </row>
    <row r="1567" spans="1:1" x14ac:dyDescent="0.2">
      <c r="A1567" s="228" t="s">
        <v>468</v>
      </c>
    </row>
    <row r="1568" spans="1:1" x14ac:dyDescent="0.2">
      <c r="A1568" s="229" t="s">
        <v>468</v>
      </c>
    </row>
    <row r="1569" spans="1:1" x14ac:dyDescent="0.2">
      <c r="A1569" s="230" t="s">
        <v>468</v>
      </c>
    </row>
    <row r="1570" spans="1:1" x14ac:dyDescent="0.2">
      <c r="A1570" s="231" t="s">
        <v>468</v>
      </c>
    </row>
    <row r="1571" spans="1:1" x14ac:dyDescent="0.2">
      <c r="A1571" s="232" t="s">
        <v>468</v>
      </c>
    </row>
    <row r="1572" spans="1:1" x14ac:dyDescent="0.2">
      <c r="A1572" s="233" t="s">
        <v>468</v>
      </c>
    </row>
    <row r="1573" spans="1:1" x14ac:dyDescent="0.2">
      <c r="A1573" s="234" t="s">
        <v>468</v>
      </c>
    </row>
    <row r="1574" spans="1:1" x14ac:dyDescent="0.2">
      <c r="A1574" s="235" t="s">
        <v>468</v>
      </c>
    </row>
    <row r="1575" spans="1:1" x14ac:dyDescent="0.2">
      <c r="A1575" s="236" t="s">
        <v>468</v>
      </c>
    </row>
    <row r="1576" spans="1:1" x14ac:dyDescent="0.2">
      <c r="A1576" s="237" t="s">
        <v>468</v>
      </c>
    </row>
    <row r="1577" spans="1:1" x14ac:dyDescent="0.2">
      <c r="A1577" s="267" t="s">
        <v>468</v>
      </c>
    </row>
    <row r="1578" spans="1:1" x14ac:dyDescent="0.2">
      <c r="A1578" s="268">
        <v>0</v>
      </c>
    </row>
    <row r="1579" spans="1:1" x14ac:dyDescent="0.2">
      <c r="A1579" s="269" t="s">
        <v>468</v>
      </c>
    </row>
    <row r="1580" spans="1:1" x14ac:dyDescent="0.2">
      <c r="A1580" s="270">
        <v>0</v>
      </c>
    </row>
    <row r="1581" spans="1:1" x14ac:dyDescent="0.2">
      <c r="A1581" s="213" t="s">
        <v>500</v>
      </c>
    </row>
    <row r="1582" spans="1:1" x14ac:dyDescent="0.2">
      <c r="A1582" s="223" t="s">
        <v>468</v>
      </c>
    </row>
    <row r="1583" spans="1:1" x14ac:dyDescent="0.2">
      <c r="A1583" s="225" t="s">
        <v>468</v>
      </c>
    </row>
    <row r="1584" spans="1:1" x14ac:dyDescent="0.2">
      <c r="A1584" s="226" t="s">
        <v>468</v>
      </c>
    </row>
    <row r="1585" spans="1:1" x14ac:dyDescent="0.2">
      <c r="A1585" s="227" t="s">
        <v>468</v>
      </c>
    </row>
    <row r="1586" spans="1:1" x14ac:dyDescent="0.2">
      <c r="A1586" s="228" t="s">
        <v>468</v>
      </c>
    </row>
    <row r="1587" spans="1:1" x14ac:dyDescent="0.2">
      <c r="A1587" s="229" t="s">
        <v>468</v>
      </c>
    </row>
    <row r="1588" spans="1:1" x14ac:dyDescent="0.2">
      <c r="A1588" s="230" t="s">
        <v>468</v>
      </c>
    </row>
    <row r="1589" spans="1:1" x14ac:dyDescent="0.2">
      <c r="A1589" s="231" t="s">
        <v>468</v>
      </c>
    </row>
    <row r="1590" spans="1:1" x14ac:dyDescent="0.2">
      <c r="A1590" s="232" t="s">
        <v>468</v>
      </c>
    </row>
    <row r="1591" spans="1:1" x14ac:dyDescent="0.2">
      <c r="A1591" s="233" t="s">
        <v>468</v>
      </c>
    </row>
    <row r="1592" spans="1:1" x14ac:dyDescent="0.2">
      <c r="A1592" s="234" t="s">
        <v>468</v>
      </c>
    </row>
    <row r="1593" spans="1:1" x14ac:dyDescent="0.2">
      <c r="A1593" s="235" t="s">
        <v>468</v>
      </c>
    </row>
    <row r="1594" spans="1:1" x14ac:dyDescent="0.2">
      <c r="A1594" s="236" t="s">
        <v>468</v>
      </c>
    </row>
    <row r="1595" spans="1:1" x14ac:dyDescent="0.2">
      <c r="A1595" s="237" t="s">
        <v>468</v>
      </c>
    </row>
    <row r="1596" spans="1:1" x14ac:dyDescent="0.2">
      <c r="A1596" s="267" t="s">
        <v>468</v>
      </c>
    </row>
    <row r="1597" spans="1:1" x14ac:dyDescent="0.2">
      <c r="A1597" s="268">
        <v>0</v>
      </c>
    </row>
    <row r="1598" spans="1:1" x14ac:dyDescent="0.2">
      <c r="A1598" s="269" t="s">
        <v>468</v>
      </c>
    </row>
    <row r="1599" spans="1:1" x14ac:dyDescent="0.2">
      <c r="A1599" s="270">
        <v>0</v>
      </c>
    </row>
    <row r="1600" spans="1:1" x14ac:dyDescent="0.2">
      <c r="A1600" s="213" t="s">
        <v>488</v>
      </c>
    </row>
    <row r="1601" spans="1:1" x14ac:dyDescent="0.2">
      <c r="A1601" s="223" t="s">
        <v>468</v>
      </c>
    </row>
    <row r="1602" spans="1:1" x14ac:dyDescent="0.2">
      <c r="A1602" s="225" t="s">
        <v>468</v>
      </c>
    </row>
    <row r="1603" spans="1:1" x14ac:dyDescent="0.2">
      <c r="A1603" s="226" t="s">
        <v>468</v>
      </c>
    </row>
    <row r="1604" spans="1:1" x14ac:dyDescent="0.2">
      <c r="A1604" s="227" t="s">
        <v>468</v>
      </c>
    </row>
    <row r="1605" spans="1:1" x14ac:dyDescent="0.2">
      <c r="A1605" s="228" t="s">
        <v>468</v>
      </c>
    </row>
    <row r="1606" spans="1:1" x14ac:dyDescent="0.2">
      <c r="A1606" s="229" t="s">
        <v>468</v>
      </c>
    </row>
    <row r="1607" spans="1:1" x14ac:dyDescent="0.2">
      <c r="A1607" s="230" t="s">
        <v>468</v>
      </c>
    </row>
    <row r="1608" spans="1:1" x14ac:dyDescent="0.2">
      <c r="A1608" s="231" t="s">
        <v>468</v>
      </c>
    </row>
    <row r="1609" spans="1:1" x14ac:dyDescent="0.2">
      <c r="A1609" s="232" t="s">
        <v>468</v>
      </c>
    </row>
    <row r="1610" spans="1:1" x14ac:dyDescent="0.2">
      <c r="A1610" s="233" t="s">
        <v>468</v>
      </c>
    </row>
    <row r="1611" spans="1:1" x14ac:dyDescent="0.2">
      <c r="A1611" s="234" t="s">
        <v>468</v>
      </c>
    </row>
    <row r="1612" spans="1:1" x14ac:dyDescent="0.2">
      <c r="A1612" s="235" t="s">
        <v>468</v>
      </c>
    </row>
    <row r="1613" spans="1:1" x14ac:dyDescent="0.2">
      <c r="A1613" s="236" t="s">
        <v>468</v>
      </c>
    </row>
    <row r="1614" spans="1:1" x14ac:dyDescent="0.2">
      <c r="A1614" s="237" t="s">
        <v>468</v>
      </c>
    </row>
    <row r="1615" spans="1:1" x14ac:dyDescent="0.2">
      <c r="A1615" s="267" t="s">
        <v>468</v>
      </c>
    </row>
    <row r="1616" spans="1:1" x14ac:dyDescent="0.2">
      <c r="A1616" s="268">
        <v>0</v>
      </c>
    </row>
    <row r="1617" spans="1:1" x14ac:dyDescent="0.2">
      <c r="A1617" s="269" t="s">
        <v>468</v>
      </c>
    </row>
    <row r="1618" spans="1:1" x14ac:dyDescent="0.2">
      <c r="A1618" s="270" t="s">
        <v>468</v>
      </c>
    </row>
    <row r="1619" spans="1:1" x14ac:dyDescent="0.2">
      <c r="A1619" s="213" t="s">
        <v>489</v>
      </c>
    </row>
    <row r="1620" spans="1:1" x14ac:dyDescent="0.2">
      <c r="A1620" s="223" t="s">
        <v>468</v>
      </c>
    </row>
    <row r="1621" spans="1:1" x14ac:dyDescent="0.2">
      <c r="A1621" s="225" t="s">
        <v>468</v>
      </c>
    </row>
    <row r="1622" spans="1:1" x14ac:dyDescent="0.2">
      <c r="A1622" s="226" t="s">
        <v>468</v>
      </c>
    </row>
    <row r="1623" spans="1:1" x14ac:dyDescent="0.2">
      <c r="A1623" s="227" t="s">
        <v>468</v>
      </c>
    </row>
    <row r="1624" spans="1:1" x14ac:dyDescent="0.2">
      <c r="A1624" s="228" t="s">
        <v>468</v>
      </c>
    </row>
    <row r="1625" spans="1:1" x14ac:dyDescent="0.2">
      <c r="A1625" s="229" t="s">
        <v>468</v>
      </c>
    </row>
    <row r="1626" spans="1:1" x14ac:dyDescent="0.2">
      <c r="A1626" s="230" t="s">
        <v>468</v>
      </c>
    </row>
    <row r="1627" spans="1:1" x14ac:dyDescent="0.2">
      <c r="A1627" s="231" t="s">
        <v>468</v>
      </c>
    </row>
    <row r="1628" spans="1:1" x14ac:dyDescent="0.2">
      <c r="A1628" s="232" t="s">
        <v>468</v>
      </c>
    </row>
    <row r="1629" spans="1:1" x14ac:dyDescent="0.2">
      <c r="A1629" s="233" t="s">
        <v>468</v>
      </c>
    </row>
    <row r="1630" spans="1:1" x14ac:dyDescent="0.2">
      <c r="A1630" s="234" t="s">
        <v>468</v>
      </c>
    </row>
    <row r="1631" spans="1:1" x14ac:dyDescent="0.2">
      <c r="A1631" s="235" t="s">
        <v>468</v>
      </c>
    </row>
    <row r="1632" spans="1:1" x14ac:dyDescent="0.2">
      <c r="A1632" s="236" t="s">
        <v>468</v>
      </c>
    </row>
    <row r="1633" spans="1:1" x14ac:dyDescent="0.2">
      <c r="A1633" s="237" t="s">
        <v>468</v>
      </c>
    </row>
    <row r="1634" spans="1:1" x14ac:dyDescent="0.2">
      <c r="A1634" s="267" t="s">
        <v>468</v>
      </c>
    </row>
    <row r="1635" spans="1:1" x14ac:dyDescent="0.2">
      <c r="A1635" s="268">
        <v>0</v>
      </c>
    </row>
    <row r="1636" spans="1:1" x14ac:dyDescent="0.2">
      <c r="A1636" s="269" t="s">
        <v>468</v>
      </c>
    </row>
    <row r="1637" spans="1:1" x14ac:dyDescent="0.2">
      <c r="A1637" s="270" t="s">
        <v>468</v>
      </c>
    </row>
    <row r="1638" spans="1:1" x14ac:dyDescent="0.2">
      <c r="A1638" s="213" t="s">
        <v>492</v>
      </c>
    </row>
    <row r="1639" spans="1:1" x14ac:dyDescent="0.2">
      <c r="A1639" s="223" t="s">
        <v>468</v>
      </c>
    </row>
    <row r="1640" spans="1:1" x14ac:dyDescent="0.2">
      <c r="A1640" s="225" t="s">
        <v>468</v>
      </c>
    </row>
    <row r="1641" spans="1:1" x14ac:dyDescent="0.2">
      <c r="A1641" s="226" t="s">
        <v>468</v>
      </c>
    </row>
    <row r="1642" spans="1:1" x14ac:dyDescent="0.2">
      <c r="A1642" s="227" t="s">
        <v>468</v>
      </c>
    </row>
    <row r="1643" spans="1:1" x14ac:dyDescent="0.2">
      <c r="A1643" s="228" t="s">
        <v>468</v>
      </c>
    </row>
    <row r="1644" spans="1:1" x14ac:dyDescent="0.2">
      <c r="A1644" s="229" t="s">
        <v>468</v>
      </c>
    </row>
    <row r="1645" spans="1:1" x14ac:dyDescent="0.2">
      <c r="A1645" s="230" t="s">
        <v>468</v>
      </c>
    </row>
    <row r="1646" spans="1:1" x14ac:dyDescent="0.2">
      <c r="A1646" s="231" t="s">
        <v>468</v>
      </c>
    </row>
    <row r="1647" spans="1:1" x14ac:dyDescent="0.2">
      <c r="A1647" s="232" t="s">
        <v>468</v>
      </c>
    </row>
    <row r="1648" spans="1:1" x14ac:dyDescent="0.2">
      <c r="A1648" s="233" t="s">
        <v>468</v>
      </c>
    </row>
    <row r="1649" spans="1:1" x14ac:dyDescent="0.2">
      <c r="A1649" s="234" t="s">
        <v>468</v>
      </c>
    </row>
    <row r="1650" spans="1:1" x14ac:dyDescent="0.2">
      <c r="A1650" s="235" t="s">
        <v>468</v>
      </c>
    </row>
    <row r="1651" spans="1:1" x14ac:dyDescent="0.2">
      <c r="A1651" s="236" t="s">
        <v>468</v>
      </c>
    </row>
    <row r="1652" spans="1:1" x14ac:dyDescent="0.2">
      <c r="A1652" s="237" t="s">
        <v>468</v>
      </c>
    </row>
    <row r="1653" spans="1:1" x14ac:dyDescent="0.2">
      <c r="A1653" s="267" t="s">
        <v>468</v>
      </c>
    </row>
    <row r="1654" spans="1:1" x14ac:dyDescent="0.2">
      <c r="A1654" s="268" t="s">
        <v>468</v>
      </c>
    </row>
    <row r="1655" spans="1:1" x14ac:dyDescent="0.2">
      <c r="A1655" s="269">
        <v>0</v>
      </c>
    </row>
    <row r="1656" spans="1:1" x14ac:dyDescent="0.2">
      <c r="A1656" s="270" t="s">
        <v>468</v>
      </c>
    </row>
    <row r="1657" spans="1:1" x14ac:dyDescent="0.2">
      <c r="A1657" s="213" t="s">
        <v>493</v>
      </c>
    </row>
    <row r="1658" spans="1:1" x14ac:dyDescent="0.2">
      <c r="A1658" s="223" t="s">
        <v>468</v>
      </c>
    </row>
    <row r="1659" spans="1:1" x14ac:dyDescent="0.2">
      <c r="A1659" s="225" t="s">
        <v>468</v>
      </c>
    </row>
    <row r="1660" spans="1:1" x14ac:dyDescent="0.2">
      <c r="A1660" s="226" t="s">
        <v>468</v>
      </c>
    </row>
    <row r="1661" spans="1:1" x14ac:dyDescent="0.2">
      <c r="A1661" s="227" t="s">
        <v>468</v>
      </c>
    </row>
    <row r="1662" spans="1:1" x14ac:dyDescent="0.2">
      <c r="A1662" s="228" t="s">
        <v>468</v>
      </c>
    </row>
    <row r="1663" spans="1:1" x14ac:dyDescent="0.2">
      <c r="A1663" s="229" t="s">
        <v>468</v>
      </c>
    </row>
    <row r="1664" spans="1:1" x14ac:dyDescent="0.2">
      <c r="A1664" s="230" t="s">
        <v>468</v>
      </c>
    </row>
    <row r="1665" spans="1:1" x14ac:dyDescent="0.2">
      <c r="A1665" s="231" t="s">
        <v>468</v>
      </c>
    </row>
    <row r="1666" spans="1:1" x14ac:dyDescent="0.2">
      <c r="A1666" s="232" t="s">
        <v>468</v>
      </c>
    </row>
    <row r="1667" spans="1:1" x14ac:dyDescent="0.2">
      <c r="A1667" s="233" t="s">
        <v>468</v>
      </c>
    </row>
    <row r="1668" spans="1:1" x14ac:dyDescent="0.2">
      <c r="A1668" s="234" t="s">
        <v>468</v>
      </c>
    </row>
    <row r="1669" spans="1:1" x14ac:dyDescent="0.2">
      <c r="A1669" s="235" t="s">
        <v>468</v>
      </c>
    </row>
    <row r="1670" spans="1:1" x14ac:dyDescent="0.2">
      <c r="A1670" s="236" t="s">
        <v>468</v>
      </c>
    </row>
    <row r="1671" spans="1:1" x14ac:dyDescent="0.2">
      <c r="A1671" s="237" t="s">
        <v>468</v>
      </c>
    </row>
    <row r="1672" spans="1:1" x14ac:dyDescent="0.2">
      <c r="A1672" s="267" t="s">
        <v>468</v>
      </c>
    </row>
    <row r="1673" spans="1:1" x14ac:dyDescent="0.2">
      <c r="A1673" s="268" t="s">
        <v>468</v>
      </c>
    </row>
    <row r="1674" spans="1:1" x14ac:dyDescent="0.2">
      <c r="A1674" s="269">
        <v>0</v>
      </c>
    </row>
    <row r="1675" spans="1:1" x14ac:dyDescent="0.2">
      <c r="A1675" s="270">
        <v>2</v>
      </c>
    </row>
    <row r="1676" spans="1:1" x14ac:dyDescent="0.2">
      <c r="A1676" s="213" t="s">
        <v>494</v>
      </c>
    </row>
    <row r="1677" spans="1:1" x14ac:dyDescent="0.2">
      <c r="A1677" s="223" t="s">
        <v>468</v>
      </c>
    </row>
    <row r="1678" spans="1:1" x14ac:dyDescent="0.2">
      <c r="A1678" s="225" t="s">
        <v>468</v>
      </c>
    </row>
    <row r="1679" spans="1:1" x14ac:dyDescent="0.2">
      <c r="A1679" s="226" t="s">
        <v>468</v>
      </c>
    </row>
    <row r="1680" spans="1:1" x14ac:dyDescent="0.2">
      <c r="A1680" s="227" t="s">
        <v>468</v>
      </c>
    </row>
    <row r="1681" spans="1:1" x14ac:dyDescent="0.2">
      <c r="A1681" s="228" t="s">
        <v>468</v>
      </c>
    </row>
    <row r="1682" spans="1:1" x14ac:dyDescent="0.2">
      <c r="A1682" s="229" t="s">
        <v>468</v>
      </c>
    </row>
    <row r="1683" spans="1:1" x14ac:dyDescent="0.2">
      <c r="A1683" s="230" t="s">
        <v>468</v>
      </c>
    </row>
    <row r="1684" spans="1:1" x14ac:dyDescent="0.2">
      <c r="A1684" s="231" t="s">
        <v>468</v>
      </c>
    </row>
    <row r="1685" spans="1:1" x14ac:dyDescent="0.2">
      <c r="A1685" s="232" t="s">
        <v>468</v>
      </c>
    </row>
    <row r="1686" spans="1:1" x14ac:dyDescent="0.2">
      <c r="A1686" s="233" t="s">
        <v>468</v>
      </c>
    </row>
    <row r="1687" spans="1:1" x14ac:dyDescent="0.2">
      <c r="A1687" s="234" t="s">
        <v>468</v>
      </c>
    </row>
    <row r="1688" spans="1:1" x14ac:dyDescent="0.2">
      <c r="A1688" s="235" t="s">
        <v>468</v>
      </c>
    </row>
    <row r="1689" spans="1:1" x14ac:dyDescent="0.2">
      <c r="A1689" s="236" t="s">
        <v>468</v>
      </c>
    </row>
    <row r="1690" spans="1:1" x14ac:dyDescent="0.2">
      <c r="A1690" s="237" t="s">
        <v>468</v>
      </c>
    </row>
    <row r="1691" spans="1:1" x14ac:dyDescent="0.2">
      <c r="A1691" s="267" t="s">
        <v>468</v>
      </c>
    </row>
    <row r="1692" spans="1:1" x14ac:dyDescent="0.2">
      <c r="A1692" s="268" t="s">
        <v>468</v>
      </c>
    </row>
    <row r="1693" spans="1:1" x14ac:dyDescent="0.2">
      <c r="A1693" s="269">
        <v>0</v>
      </c>
    </row>
    <row r="1694" spans="1:1" x14ac:dyDescent="0.2">
      <c r="A1694" s="270">
        <v>0</v>
      </c>
    </row>
    <row r="1695" spans="1:1" x14ac:dyDescent="0.2">
      <c r="A1695" s="213" t="s">
        <v>501</v>
      </c>
    </row>
    <row r="1696" spans="1:1" x14ac:dyDescent="0.2">
      <c r="A1696" s="223" t="s">
        <v>468</v>
      </c>
    </row>
    <row r="1697" spans="1:1" x14ac:dyDescent="0.2">
      <c r="A1697" s="225" t="s">
        <v>468</v>
      </c>
    </row>
    <row r="1698" spans="1:1" x14ac:dyDescent="0.2">
      <c r="A1698" s="226" t="s">
        <v>468</v>
      </c>
    </row>
    <row r="1699" spans="1:1" x14ac:dyDescent="0.2">
      <c r="A1699" s="227" t="s">
        <v>468</v>
      </c>
    </row>
    <row r="1700" spans="1:1" x14ac:dyDescent="0.2">
      <c r="A1700" s="228" t="s">
        <v>468</v>
      </c>
    </row>
    <row r="1701" spans="1:1" x14ac:dyDescent="0.2">
      <c r="A1701" s="229" t="s">
        <v>468</v>
      </c>
    </row>
    <row r="1702" spans="1:1" x14ac:dyDescent="0.2">
      <c r="A1702" s="230" t="s">
        <v>468</v>
      </c>
    </row>
    <row r="1703" spans="1:1" x14ac:dyDescent="0.2">
      <c r="A1703" s="231" t="s">
        <v>468</v>
      </c>
    </row>
    <row r="1704" spans="1:1" x14ac:dyDescent="0.2">
      <c r="A1704" s="232" t="s">
        <v>468</v>
      </c>
    </row>
    <row r="1705" spans="1:1" x14ac:dyDescent="0.2">
      <c r="A1705" s="233" t="s">
        <v>468</v>
      </c>
    </row>
    <row r="1706" spans="1:1" x14ac:dyDescent="0.2">
      <c r="A1706" s="234" t="s">
        <v>468</v>
      </c>
    </row>
    <row r="1707" spans="1:1" x14ac:dyDescent="0.2">
      <c r="A1707" s="235" t="s">
        <v>468</v>
      </c>
    </row>
    <row r="1708" spans="1:1" x14ac:dyDescent="0.2">
      <c r="A1708" s="236" t="s">
        <v>468</v>
      </c>
    </row>
    <row r="1709" spans="1:1" x14ac:dyDescent="0.2">
      <c r="A1709" s="237" t="s">
        <v>468</v>
      </c>
    </row>
    <row r="1710" spans="1:1" x14ac:dyDescent="0.2">
      <c r="A1710" s="267" t="s">
        <v>468</v>
      </c>
    </row>
    <row r="1711" spans="1:1" x14ac:dyDescent="0.2">
      <c r="A1711" s="268" t="s">
        <v>468</v>
      </c>
    </row>
    <row r="1712" spans="1:1" x14ac:dyDescent="0.2">
      <c r="A1712" s="269" t="s">
        <v>468</v>
      </c>
    </row>
    <row r="1713" spans="1:1" x14ac:dyDescent="0.2">
      <c r="A1713" s="270">
        <v>0</v>
      </c>
    </row>
    <row r="1714" spans="1:1" x14ac:dyDescent="0.2">
      <c r="A1714" s="213" t="s">
        <v>503</v>
      </c>
    </row>
    <row r="1715" spans="1:1" x14ac:dyDescent="0.2">
      <c r="A1715" s="223" t="s">
        <v>468</v>
      </c>
    </row>
    <row r="1716" spans="1:1" x14ac:dyDescent="0.2">
      <c r="A1716" s="225" t="s">
        <v>468</v>
      </c>
    </row>
    <row r="1717" spans="1:1" x14ac:dyDescent="0.2">
      <c r="A1717" s="226" t="s">
        <v>468</v>
      </c>
    </row>
    <row r="1718" spans="1:1" x14ac:dyDescent="0.2">
      <c r="A1718" s="227" t="s">
        <v>468</v>
      </c>
    </row>
    <row r="1719" spans="1:1" x14ac:dyDescent="0.2">
      <c r="A1719" s="228" t="s">
        <v>468</v>
      </c>
    </row>
    <row r="1720" spans="1:1" x14ac:dyDescent="0.2">
      <c r="A1720" s="229" t="s">
        <v>468</v>
      </c>
    </row>
    <row r="1721" spans="1:1" x14ac:dyDescent="0.2">
      <c r="A1721" s="230" t="s">
        <v>468</v>
      </c>
    </row>
    <row r="1722" spans="1:1" x14ac:dyDescent="0.2">
      <c r="A1722" s="231" t="s">
        <v>468</v>
      </c>
    </row>
    <row r="1723" spans="1:1" x14ac:dyDescent="0.2">
      <c r="A1723" s="232" t="s">
        <v>468</v>
      </c>
    </row>
    <row r="1724" spans="1:1" x14ac:dyDescent="0.2">
      <c r="A1724" s="233" t="s">
        <v>468</v>
      </c>
    </row>
    <row r="1725" spans="1:1" x14ac:dyDescent="0.2">
      <c r="A1725" s="234" t="s">
        <v>468</v>
      </c>
    </row>
    <row r="1726" spans="1:1" x14ac:dyDescent="0.2">
      <c r="A1726" s="235" t="s">
        <v>468</v>
      </c>
    </row>
    <row r="1727" spans="1:1" x14ac:dyDescent="0.2">
      <c r="A1727" s="236" t="s">
        <v>468</v>
      </c>
    </row>
    <row r="1728" spans="1:1" x14ac:dyDescent="0.2">
      <c r="A1728" s="237" t="s">
        <v>468</v>
      </c>
    </row>
    <row r="1729" spans="1:1" x14ac:dyDescent="0.2">
      <c r="A1729" s="267" t="s">
        <v>468</v>
      </c>
    </row>
    <row r="1730" spans="1:1" x14ac:dyDescent="0.2">
      <c r="A1730" s="268" t="s">
        <v>468</v>
      </c>
    </row>
    <row r="1731" spans="1:1" x14ac:dyDescent="0.2">
      <c r="A1731" s="269" t="s">
        <v>468</v>
      </c>
    </row>
    <row r="1732" spans="1:1" x14ac:dyDescent="0.2">
      <c r="A1732" s="270">
        <v>0</v>
      </c>
    </row>
    <row r="1733" spans="1:1" x14ac:dyDescent="0.2">
      <c r="A1733" s="213" t="s">
        <v>502</v>
      </c>
    </row>
    <row r="1734" spans="1:1" x14ac:dyDescent="0.2">
      <c r="A1734" s="223" t="s">
        <v>468</v>
      </c>
    </row>
    <row r="1735" spans="1:1" x14ac:dyDescent="0.2">
      <c r="A1735" s="225" t="s">
        <v>468</v>
      </c>
    </row>
    <row r="1736" spans="1:1" x14ac:dyDescent="0.2">
      <c r="A1736" s="226" t="s">
        <v>468</v>
      </c>
    </row>
    <row r="1737" spans="1:1" x14ac:dyDescent="0.2">
      <c r="A1737" s="227" t="s">
        <v>468</v>
      </c>
    </row>
    <row r="1738" spans="1:1" x14ac:dyDescent="0.2">
      <c r="A1738" s="228" t="s">
        <v>468</v>
      </c>
    </row>
    <row r="1739" spans="1:1" x14ac:dyDescent="0.2">
      <c r="A1739" s="229" t="s">
        <v>468</v>
      </c>
    </row>
    <row r="1740" spans="1:1" x14ac:dyDescent="0.2">
      <c r="A1740" s="230" t="s">
        <v>468</v>
      </c>
    </row>
    <row r="1741" spans="1:1" x14ac:dyDescent="0.2">
      <c r="A1741" s="231" t="s">
        <v>468</v>
      </c>
    </row>
    <row r="1742" spans="1:1" x14ac:dyDescent="0.2">
      <c r="A1742" s="232" t="s">
        <v>468</v>
      </c>
    </row>
    <row r="1743" spans="1:1" x14ac:dyDescent="0.2">
      <c r="A1743" s="233" t="s">
        <v>468</v>
      </c>
    </row>
    <row r="1744" spans="1:1" x14ac:dyDescent="0.2">
      <c r="A1744" s="234" t="s">
        <v>468</v>
      </c>
    </row>
    <row r="1745" spans="1:1" x14ac:dyDescent="0.2">
      <c r="A1745" s="235" t="s">
        <v>468</v>
      </c>
    </row>
    <row r="1746" spans="1:1" x14ac:dyDescent="0.2">
      <c r="A1746" s="236" t="s">
        <v>468</v>
      </c>
    </row>
    <row r="1747" spans="1:1" x14ac:dyDescent="0.2">
      <c r="A1747" s="237" t="s">
        <v>468</v>
      </c>
    </row>
    <row r="1748" spans="1:1" x14ac:dyDescent="0.2">
      <c r="A1748" s="267" t="s">
        <v>468</v>
      </c>
    </row>
    <row r="1749" spans="1:1" x14ac:dyDescent="0.2">
      <c r="A1749" s="268" t="s">
        <v>468</v>
      </c>
    </row>
    <row r="1750" spans="1:1" x14ac:dyDescent="0.2">
      <c r="A1750" s="269" t="s">
        <v>468</v>
      </c>
    </row>
    <row r="1751" spans="1:1" x14ac:dyDescent="0.2">
      <c r="A1751" s="270">
        <v>0</v>
      </c>
    </row>
    <row r="1752" spans="1:1" x14ac:dyDescent="0.2">
      <c r="A1752" s="213" t="s">
        <v>504</v>
      </c>
    </row>
    <row r="1753" spans="1:1" x14ac:dyDescent="0.2">
      <c r="A1753" s="223" t="s">
        <v>468</v>
      </c>
    </row>
    <row r="1754" spans="1:1" x14ac:dyDescent="0.2">
      <c r="A1754" s="225" t="s">
        <v>468</v>
      </c>
    </row>
    <row r="1755" spans="1:1" x14ac:dyDescent="0.2">
      <c r="A1755" s="226" t="s">
        <v>468</v>
      </c>
    </row>
    <row r="1756" spans="1:1" x14ac:dyDescent="0.2">
      <c r="A1756" s="227" t="s">
        <v>468</v>
      </c>
    </row>
    <row r="1757" spans="1:1" x14ac:dyDescent="0.2">
      <c r="A1757" s="228" t="s">
        <v>468</v>
      </c>
    </row>
    <row r="1758" spans="1:1" x14ac:dyDescent="0.2">
      <c r="A1758" s="229" t="s">
        <v>468</v>
      </c>
    </row>
    <row r="1759" spans="1:1" x14ac:dyDescent="0.2">
      <c r="A1759" s="230" t="s">
        <v>468</v>
      </c>
    </row>
    <row r="1760" spans="1:1" x14ac:dyDescent="0.2">
      <c r="A1760" s="231" t="s">
        <v>468</v>
      </c>
    </row>
    <row r="1761" spans="1:1" x14ac:dyDescent="0.2">
      <c r="A1761" s="232" t="s">
        <v>468</v>
      </c>
    </row>
    <row r="1762" spans="1:1" x14ac:dyDescent="0.2">
      <c r="A1762" s="233" t="s">
        <v>468</v>
      </c>
    </row>
    <row r="1763" spans="1:1" x14ac:dyDescent="0.2">
      <c r="A1763" s="234" t="s">
        <v>468</v>
      </c>
    </row>
    <row r="1764" spans="1:1" x14ac:dyDescent="0.2">
      <c r="A1764" s="235" t="s">
        <v>468</v>
      </c>
    </row>
    <row r="1765" spans="1:1" x14ac:dyDescent="0.2">
      <c r="A1765" s="236" t="s">
        <v>468</v>
      </c>
    </row>
    <row r="1766" spans="1:1" x14ac:dyDescent="0.2">
      <c r="A1766" s="237" t="s">
        <v>468</v>
      </c>
    </row>
    <row r="1767" spans="1:1" x14ac:dyDescent="0.2">
      <c r="A1767" s="267" t="s">
        <v>468</v>
      </c>
    </row>
    <row r="1768" spans="1:1" x14ac:dyDescent="0.2">
      <c r="A1768" s="268" t="s">
        <v>468</v>
      </c>
    </row>
    <row r="1769" spans="1:1" x14ac:dyDescent="0.2">
      <c r="A1769" s="269" t="s">
        <v>468</v>
      </c>
    </row>
    <row r="1770" spans="1:1" x14ac:dyDescent="0.2">
      <c r="A1770" s="270">
        <v>0</v>
      </c>
    </row>
    <row r="1771" spans="1:1" x14ac:dyDescent="0.2">
      <c r="A1771" s="213" t="s">
        <v>505</v>
      </c>
    </row>
    <row r="1772" spans="1:1" x14ac:dyDescent="0.2">
      <c r="A1772" s="223" t="s">
        <v>468</v>
      </c>
    </row>
    <row r="1773" spans="1:1" x14ac:dyDescent="0.2">
      <c r="A1773" s="225" t="s">
        <v>468</v>
      </c>
    </row>
    <row r="1774" spans="1:1" x14ac:dyDescent="0.2">
      <c r="A1774" s="226" t="s">
        <v>468</v>
      </c>
    </row>
    <row r="1775" spans="1:1" x14ac:dyDescent="0.2">
      <c r="A1775" s="227" t="s">
        <v>468</v>
      </c>
    </row>
    <row r="1776" spans="1:1" x14ac:dyDescent="0.2">
      <c r="A1776" s="228" t="s">
        <v>468</v>
      </c>
    </row>
    <row r="1777" spans="1:1" x14ac:dyDescent="0.2">
      <c r="A1777" s="229" t="s">
        <v>468</v>
      </c>
    </row>
    <row r="1778" spans="1:1" x14ac:dyDescent="0.2">
      <c r="A1778" s="230" t="s">
        <v>468</v>
      </c>
    </row>
    <row r="1779" spans="1:1" x14ac:dyDescent="0.2">
      <c r="A1779" s="231" t="s">
        <v>468</v>
      </c>
    </row>
    <row r="1780" spans="1:1" x14ac:dyDescent="0.2">
      <c r="A1780" s="232" t="s">
        <v>468</v>
      </c>
    </row>
    <row r="1781" spans="1:1" x14ac:dyDescent="0.2">
      <c r="A1781" s="233" t="s">
        <v>468</v>
      </c>
    </row>
    <row r="1782" spans="1:1" x14ac:dyDescent="0.2">
      <c r="A1782" s="234" t="s">
        <v>468</v>
      </c>
    </row>
    <row r="1783" spans="1:1" x14ac:dyDescent="0.2">
      <c r="A1783" s="235" t="s">
        <v>468</v>
      </c>
    </row>
    <row r="1784" spans="1:1" x14ac:dyDescent="0.2">
      <c r="A1784" s="236" t="s">
        <v>468</v>
      </c>
    </row>
    <row r="1785" spans="1:1" x14ac:dyDescent="0.2">
      <c r="A1785" s="237" t="s">
        <v>468</v>
      </c>
    </row>
    <row r="1786" spans="1:1" x14ac:dyDescent="0.2">
      <c r="A1786" s="267" t="s">
        <v>468</v>
      </c>
    </row>
    <row r="1787" spans="1:1" x14ac:dyDescent="0.2">
      <c r="A1787" s="268" t="s">
        <v>468</v>
      </c>
    </row>
    <row r="1788" spans="1:1" x14ac:dyDescent="0.2">
      <c r="A1788" s="269" t="s">
        <v>468</v>
      </c>
    </row>
    <row r="1789" spans="1:1" x14ac:dyDescent="0.2">
      <c r="A1789" s="270">
        <v>0</v>
      </c>
    </row>
    <row r="1790" spans="1:1" x14ac:dyDescent="0.2">
      <c r="A1790" s="213" t="s">
        <v>506</v>
      </c>
    </row>
    <row r="1791" spans="1:1" x14ac:dyDescent="0.2">
      <c r="A1791" s="223" t="s">
        <v>468</v>
      </c>
    </row>
    <row r="1792" spans="1:1" x14ac:dyDescent="0.2">
      <c r="A1792" s="225" t="s">
        <v>468</v>
      </c>
    </row>
    <row r="1793" spans="1:1" x14ac:dyDescent="0.2">
      <c r="A1793" s="226" t="s">
        <v>468</v>
      </c>
    </row>
    <row r="1794" spans="1:1" x14ac:dyDescent="0.2">
      <c r="A1794" s="227" t="s">
        <v>468</v>
      </c>
    </row>
    <row r="1795" spans="1:1" x14ac:dyDescent="0.2">
      <c r="A1795" s="228" t="s">
        <v>468</v>
      </c>
    </row>
    <row r="1796" spans="1:1" x14ac:dyDescent="0.2">
      <c r="A1796" s="229" t="s">
        <v>468</v>
      </c>
    </row>
    <row r="1797" spans="1:1" x14ac:dyDescent="0.2">
      <c r="A1797" s="230" t="s">
        <v>468</v>
      </c>
    </row>
    <row r="1798" spans="1:1" x14ac:dyDescent="0.2">
      <c r="A1798" s="231" t="s">
        <v>468</v>
      </c>
    </row>
    <row r="1799" spans="1:1" x14ac:dyDescent="0.2">
      <c r="A1799" s="232" t="s">
        <v>468</v>
      </c>
    </row>
    <row r="1800" spans="1:1" x14ac:dyDescent="0.2">
      <c r="A1800" s="233" t="s">
        <v>468</v>
      </c>
    </row>
    <row r="1801" spans="1:1" x14ac:dyDescent="0.2">
      <c r="A1801" s="234" t="s">
        <v>468</v>
      </c>
    </row>
    <row r="1802" spans="1:1" x14ac:dyDescent="0.2">
      <c r="A1802" s="235" t="s">
        <v>468</v>
      </c>
    </row>
    <row r="1803" spans="1:1" x14ac:dyDescent="0.2">
      <c r="A1803" s="236" t="s">
        <v>468</v>
      </c>
    </row>
    <row r="1804" spans="1:1" x14ac:dyDescent="0.2">
      <c r="A1804" s="237" t="s">
        <v>468</v>
      </c>
    </row>
    <row r="1805" spans="1:1" x14ac:dyDescent="0.2">
      <c r="A1805" s="267" t="s">
        <v>468</v>
      </c>
    </row>
    <row r="1806" spans="1:1" x14ac:dyDescent="0.2">
      <c r="A1806" s="268" t="s">
        <v>468</v>
      </c>
    </row>
    <row r="1807" spans="1:1" x14ac:dyDescent="0.2">
      <c r="A1807" s="269" t="s">
        <v>468</v>
      </c>
    </row>
    <row r="1808" spans="1:1" x14ac:dyDescent="0.2">
      <c r="A1808" s="270">
        <v>0</v>
      </c>
    </row>
    <row r="1809" spans="1:1" x14ac:dyDescent="0.2">
      <c r="A1809" s="213" t="s">
        <v>507</v>
      </c>
    </row>
    <row r="1810" spans="1:1" x14ac:dyDescent="0.2">
      <c r="A1810" s="223" t="s">
        <v>468</v>
      </c>
    </row>
    <row r="1811" spans="1:1" x14ac:dyDescent="0.2">
      <c r="A1811" s="225" t="s">
        <v>468</v>
      </c>
    </row>
    <row r="1812" spans="1:1" x14ac:dyDescent="0.2">
      <c r="A1812" s="226" t="s">
        <v>468</v>
      </c>
    </row>
    <row r="1813" spans="1:1" x14ac:dyDescent="0.2">
      <c r="A1813" s="227" t="s">
        <v>468</v>
      </c>
    </row>
    <row r="1814" spans="1:1" x14ac:dyDescent="0.2">
      <c r="A1814" s="228" t="s">
        <v>468</v>
      </c>
    </row>
    <row r="1815" spans="1:1" x14ac:dyDescent="0.2">
      <c r="A1815" s="229" t="s">
        <v>468</v>
      </c>
    </row>
    <row r="1816" spans="1:1" x14ac:dyDescent="0.2">
      <c r="A1816" s="230" t="s">
        <v>468</v>
      </c>
    </row>
    <row r="1817" spans="1:1" x14ac:dyDescent="0.2">
      <c r="A1817" s="231" t="s">
        <v>468</v>
      </c>
    </row>
    <row r="1818" spans="1:1" x14ac:dyDescent="0.2">
      <c r="A1818" s="232" t="s">
        <v>468</v>
      </c>
    </row>
    <row r="1819" spans="1:1" x14ac:dyDescent="0.2">
      <c r="A1819" s="233" t="s">
        <v>468</v>
      </c>
    </row>
    <row r="1820" spans="1:1" x14ac:dyDescent="0.2">
      <c r="A1820" s="234" t="s">
        <v>468</v>
      </c>
    </row>
    <row r="1821" spans="1:1" x14ac:dyDescent="0.2">
      <c r="A1821" s="235" t="s">
        <v>468</v>
      </c>
    </row>
    <row r="1822" spans="1:1" x14ac:dyDescent="0.2">
      <c r="A1822" s="236" t="s">
        <v>468</v>
      </c>
    </row>
    <row r="1823" spans="1:1" x14ac:dyDescent="0.2">
      <c r="A1823" s="237" t="s">
        <v>468</v>
      </c>
    </row>
    <row r="1824" spans="1:1" x14ac:dyDescent="0.2">
      <c r="A1824" s="267" t="s">
        <v>468</v>
      </c>
    </row>
    <row r="1825" spans="1:1" x14ac:dyDescent="0.2">
      <c r="A1825" s="268" t="s">
        <v>468</v>
      </c>
    </row>
    <row r="1826" spans="1:1" x14ac:dyDescent="0.2">
      <c r="A1826" s="269" t="s">
        <v>468</v>
      </c>
    </row>
    <row r="1827" spans="1:1" x14ac:dyDescent="0.2">
      <c r="A1827" s="270">
        <v>0</v>
      </c>
    </row>
    <row r="1828" spans="1:1" x14ac:dyDescent="0.2">
      <c r="A1828" s="213" t="s">
        <v>508</v>
      </c>
    </row>
    <row r="1829" spans="1:1" x14ac:dyDescent="0.2">
      <c r="A1829" s="223" t="s">
        <v>468</v>
      </c>
    </row>
    <row r="1830" spans="1:1" x14ac:dyDescent="0.2">
      <c r="A1830" s="225" t="s">
        <v>468</v>
      </c>
    </row>
    <row r="1831" spans="1:1" x14ac:dyDescent="0.2">
      <c r="A1831" s="226" t="s">
        <v>468</v>
      </c>
    </row>
    <row r="1832" spans="1:1" x14ac:dyDescent="0.2">
      <c r="A1832" s="227" t="s">
        <v>468</v>
      </c>
    </row>
    <row r="1833" spans="1:1" x14ac:dyDescent="0.2">
      <c r="A1833" s="228" t="s">
        <v>468</v>
      </c>
    </row>
    <row r="1834" spans="1:1" x14ac:dyDescent="0.2">
      <c r="A1834" s="229" t="s">
        <v>468</v>
      </c>
    </row>
    <row r="1835" spans="1:1" x14ac:dyDescent="0.2">
      <c r="A1835" s="230" t="s">
        <v>468</v>
      </c>
    </row>
    <row r="1836" spans="1:1" x14ac:dyDescent="0.2">
      <c r="A1836" s="231" t="s">
        <v>468</v>
      </c>
    </row>
    <row r="1837" spans="1:1" x14ac:dyDescent="0.2">
      <c r="A1837" s="232" t="s">
        <v>468</v>
      </c>
    </row>
    <row r="1838" spans="1:1" x14ac:dyDescent="0.2">
      <c r="A1838" s="233" t="s">
        <v>468</v>
      </c>
    </row>
    <row r="1839" spans="1:1" x14ac:dyDescent="0.2">
      <c r="A1839" s="234" t="s">
        <v>468</v>
      </c>
    </row>
    <row r="1840" spans="1:1" x14ac:dyDescent="0.2">
      <c r="A1840" s="235" t="s">
        <v>468</v>
      </c>
    </row>
    <row r="1841" spans="1:1" x14ac:dyDescent="0.2">
      <c r="A1841" s="236" t="s">
        <v>468</v>
      </c>
    </row>
    <row r="1842" spans="1:1" x14ac:dyDescent="0.2">
      <c r="A1842" s="237" t="s">
        <v>468</v>
      </c>
    </row>
    <row r="1843" spans="1:1" x14ac:dyDescent="0.2">
      <c r="A1843" s="267" t="s">
        <v>468</v>
      </c>
    </row>
    <row r="1844" spans="1:1" x14ac:dyDescent="0.2">
      <c r="A1844" s="268" t="s">
        <v>468</v>
      </c>
    </row>
    <row r="1845" spans="1:1" x14ac:dyDescent="0.2">
      <c r="A1845" s="269" t="s">
        <v>468</v>
      </c>
    </row>
    <row r="1846" spans="1:1" x14ac:dyDescent="0.2">
      <c r="A1846" s="270">
        <v>0</v>
      </c>
    </row>
    <row r="1847" spans="1:1" x14ac:dyDescent="0.2">
      <c r="A1847" s="213" t="s">
        <v>509</v>
      </c>
    </row>
    <row r="1848" spans="1:1" x14ac:dyDescent="0.2">
      <c r="A1848" s="223" t="s">
        <v>468</v>
      </c>
    </row>
    <row r="1849" spans="1:1" x14ac:dyDescent="0.2">
      <c r="A1849" s="225" t="s">
        <v>468</v>
      </c>
    </row>
    <row r="1850" spans="1:1" x14ac:dyDescent="0.2">
      <c r="A1850" s="226" t="s">
        <v>468</v>
      </c>
    </row>
    <row r="1851" spans="1:1" x14ac:dyDescent="0.2">
      <c r="A1851" s="227" t="s">
        <v>468</v>
      </c>
    </row>
    <row r="1852" spans="1:1" x14ac:dyDescent="0.2">
      <c r="A1852" s="228" t="s">
        <v>468</v>
      </c>
    </row>
    <row r="1853" spans="1:1" x14ac:dyDescent="0.2">
      <c r="A1853" s="229" t="s">
        <v>468</v>
      </c>
    </row>
    <row r="1854" spans="1:1" x14ac:dyDescent="0.2">
      <c r="A1854" s="230" t="s">
        <v>468</v>
      </c>
    </row>
    <row r="1855" spans="1:1" x14ac:dyDescent="0.2">
      <c r="A1855" s="231" t="s">
        <v>468</v>
      </c>
    </row>
    <row r="1856" spans="1:1" x14ac:dyDescent="0.2">
      <c r="A1856" s="232" t="s">
        <v>468</v>
      </c>
    </row>
    <row r="1857" spans="1:1" x14ac:dyDescent="0.2">
      <c r="A1857" s="233" t="s">
        <v>468</v>
      </c>
    </row>
    <row r="1858" spans="1:1" x14ac:dyDescent="0.2">
      <c r="A1858" s="234" t="s">
        <v>468</v>
      </c>
    </row>
    <row r="1859" spans="1:1" x14ac:dyDescent="0.2">
      <c r="A1859" s="235" t="s">
        <v>468</v>
      </c>
    </row>
    <row r="1860" spans="1:1" x14ac:dyDescent="0.2">
      <c r="A1860" s="236" t="s">
        <v>468</v>
      </c>
    </row>
    <row r="1861" spans="1:1" x14ac:dyDescent="0.2">
      <c r="A1861" s="237" t="s">
        <v>468</v>
      </c>
    </row>
    <row r="1862" spans="1:1" x14ac:dyDescent="0.2">
      <c r="A1862" s="267" t="s">
        <v>468</v>
      </c>
    </row>
    <row r="1863" spans="1:1" x14ac:dyDescent="0.2">
      <c r="A1863" s="268" t="s">
        <v>468</v>
      </c>
    </row>
    <row r="1864" spans="1:1" x14ac:dyDescent="0.2">
      <c r="A1864" s="269" t="s">
        <v>468</v>
      </c>
    </row>
    <row r="1865" spans="1:1" x14ac:dyDescent="0.2">
      <c r="A1865" s="270">
        <v>0</v>
      </c>
    </row>
    <row r="1866" spans="1:1" x14ac:dyDescent="0.2">
      <c r="A1866" s="213" t="s">
        <v>510</v>
      </c>
    </row>
    <row r="1867" spans="1:1" x14ac:dyDescent="0.2">
      <c r="A1867" s="223" t="s">
        <v>468</v>
      </c>
    </row>
    <row r="1868" spans="1:1" x14ac:dyDescent="0.2">
      <c r="A1868" s="225" t="s">
        <v>468</v>
      </c>
    </row>
    <row r="1869" spans="1:1" x14ac:dyDescent="0.2">
      <c r="A1869" s="226" t="s">
        <v>468</v>
      </c>
    </row>
    <row r="1870" spans="1:1" x14ac:dyDescent="0.2">
      <c r="A1870" s="227" t="s">
        <v>468</v>
      </c>
    </row>
    <row r="1871" spans="1:1" x14ac:dyDescent="0.2">
      <c r="A1871" s="228" t="s">
        <v>468</v>
      </c>
    </row>
    <row r="1872" spans="1:1" x14ac:dyDescent="0.2">
      <c r="A1872" s="229" t="s">
        <v>468</v>
      </c>
    </row>
    <row r="1873" spans="1:1" x14ac:dyDescent="0.2">
      <c r="A1873" s="230" t="s">
        <v>468</v>
      </c>
    </row>
    <row r="1874" spans="1:1" x14ac:dyDescent="0.2">
      <c r="A1874" s="231" t="s">
        <v>468</v>
      </c>
    </row>
    <row r="1875" spans="1:1" x14ac:dyDescent="0.2">
      <c r="A1875" s="232" t="s">
        <v>468</v>
      </c>
    </row>
    <row r="1876" spans="1:1" x14ac:dyDescent="0.2">
      <c r="A1876" s="233" t="s">
        <v>468</v>
      </c>
    </row>
    <row r="1877" spans="1:1" x14ac:dyDescent="0.2">
      <c r="A1877" s="234" t="s">
        <v>468</v>
      </c>
    </row>
    <row r="1878" spans="1:1" x14ac:dyDescent="0.2">
      <c r="A1878" s="235" t="s">
        <v>468</v>
      </c>
    </row>
    <row r="1879" spans="1:1" x14ac:dyDescent="0.2">
      <c r="A1879" s="236" t="s">
        <v>468</v>
      </c>
    </row>
    <row r="1880" spans="1:1" x14ac:dyDescent="0.2">
      <c r="A1880" s="237" t="s">
        <v>468</v>
      </c>
    </row>
    <row r="1881" spans="1:1" x14ac:dyDescent="0.2">
      <c r="A1881" s="267" t="s">
        <v>468</v>
      </c>
    </row>
    <row r="1882" spans="1:1" x14ac:dyDescent="0.2">
      <c r="A1882" s="268" t="s">
        <v>468</v>
      </c>
    </row>
    <row r="1883" spans="1:1" x14ac:dyDescent="0.2">
      <c r="A1883" s="269" t="s">
        <v>468</v>
      </c>
    </row>
    <row r="1884" spans="1:1" x14ac:dyDescent="0.2">
      <c r="A1884" s="270">
        <v>0</v>
      </c>
    </row>
    <row r="1885" spans="1:1" x14ac:dyDescent="0.2">
      <c r="A1885" s="213" t="s">
        <v>511</v>
      </c>
    </row>
    <row r="1886" spans="1:1" x14ac:dyDescent="0.2">
      <c r="A1886" s="223" t="s">
        <v>468</v>
      </c>
    </row>
    <row r="1887" spans="1:1" x14ac:dyDescent="0.2">
      <c r="A1887" s="225" t="s">
        <v>468</v>
      </c>
    </row>
    <row r="1888" spans="1:1" x14ac:dyDescent="0.2">
      <c r="A1888" s="226" t="s">
        <v>468</v>
      </c>
    </row>
    <row r="1889" spans="1:1" x14ac:dyDescent="0.2">
      <c r="A1889" s="227" t="s">
        <v>468</v>
      </c>
    </row>
    <row r="1890" spans="1:1" x14ac:dyDescent="0.2">
      <c r="A1890" s="228" t="s">
        <v>468</v>
      </c>
    </row>
    <row r="1891" spans="1:1" x14ac:dyDescent="0.2">
      <c r="A1891" s="229" t="s">
        <v>468</v>
      </c>
    </row>
    <row r="1892" spans="1:1" x14ac:dyDescent="0.2">
      <c r="A1892" s="230" t="s">
        <v>468</v>
      </c>
    </row>
    <row r="1893" spans="1:1" x14ac:dyDescent="0.2">
      <c r="A1893" s="231" t="s">
        <v>468</v>
      </c>
    </row>
    <row r="1894" spans="1:1" x14ac:dyDescent="0.2">
      <c r="A1894" s="232" t="s">
        <v>468</v>
      </c>
    </row>
    <row r="1895" spans="1:1" x14ac:dyDescent="0.2">
      <c r="A1895" s="233" t="s">
        <v>468</v>
      </c>
    </row>
    <row r="1896" spans="1:1" x14ac:dyDescent="0.2">
      <c r="A1896" s="234" t="s">
        <v>468</v>
      </c>
    </row>
    <row r="1897" spans="1:1" x14ac:dyDescent="0.2">
      <c r="A1897" s="235" t="s">
        <v>468</v>
      </c>
    </row>
    <row r="1898" spans="1:1" x14ac:dyDescent="0.2">
      <c r="A1898" s="236" t="s">
        <v>468</v>
      </c>
    </row>
    <row r="1899" spans="1:1" x14ac:dyDescent="0.2">
      <c r="A1899" s="237" t="s">
        <v>468</v>
      </c>
    </row>
    <row r="1900" spans="1:1" x14ac:dyDescent="0.2">
      <c r="A1900" s="267" t="s">
        <v>468</v>
      </c>
    </row>
    <row r="1901" spans="1:1" x14ac:dyDescent="0.2">
      <c r="A1901" s="268" t="s">
        <v>468</v>
      </c>
    </row>
    <row r="1902" spans="1:1" x14ac:dyDescent="0.2">
      <c r="A1902" s="269" t="s">
        <v>468</v>
      </c>
    </row>
    <row r="1903" spans="1:1" x14ac:dyDescent="0.2">
      <c r="A1903" s="270">
        <v>0</v>
      </c>
    </row>
    <row r="1904" spans="1:1" x14ac:dyDescent="0.2">
      <c r="A1904" s="213" t="s">
        <v>512</v>
      </c>
    </row>
    <row r="1905" spans="1:1" x14ac:dyDescent="0.2">
      <c r="A1905" s="223" t="s">
        <v>468</v>
      </c>
    </row>
    <row r="1906" spans="1:1" x14ac:dyDescent="0.2">
      <c r="A1906" s="225" t="s">
        <v>468</v>
      </c>
    </row>
    <row r="1907" spans="1:1" x14ac:dyDescent="0.2">
      <c r="A1907" s="226" t="s">
        <v>468</v>
      </c>
    </row>
    <row r="1908" spans="1:1" x14ac:dyDescent="0.2">
      <c r="A1908" s="227" t="s">
        <v>468</v>
      </c>
    </row>
    <row r="1909" spans="1:1" x14ac:dyDescent="0.2">
      <c r="A1909" s="228" t="s">
        <v>468</v>
      </c>
    </row>
    <row r="1910" spans="1:1" x14ac:dyDescent="0.2">
      <c r="A1910" s="229" t="s">
        <v>468</v>
      </c>
    </row>
    <row r="1911" spans="1:1" x14ac:dyDescent="0.2">
      <c r="A1911" s="230" t="s">
        <v>468</v>
      </c>
    </row>
    <row r="1912" spans="1:1" x14ac:dyDescent="0.2">
      <c r="A1912" s="231" t="s">
        <v>468</v>
      </c>
    </row>
    <row r="1913" spans="1:1" x14ac:dyDescent="0.2">
      <c r="A1913" s="232" t="s">
        <v>468</v>
      </c>
    </row>
    <row r="1914" spans="1:1" x14ac:dyDescent="0.2">
      <c r="A1914" s="233" t="s">
        <v>468</v>
      </c>
    </row>
    <row r="1915" spans="1:1" x14ac:dyDescent="0.2">
      <c r="A1915" s="234" t="s">
        <v>468</v>
      </c>
    </row>
    <row r="1916" spans="1:1" x14ac:dyDescent="0.2">
      <c r="A1916" s="235" t="s">
        <v>468</v>
      </c>
    </row>
    <row r="1917" spans="1:1" x14ac:dyDescent="0.2">
      <c r="A1917" s="236" t="s">
        <v>468</v>
      </c>
    </row>
    <row r="1918" spans="1:1" x14ac:dyDescent="0.2">
      <c r="A1918" s="237" t="s">
        <v>468</v>
      </c>
    </row>
    <row r="1919" spans="1:1" x14ac:dyDescent="0.2">
      <c r="A1919" s="267" t="s">
        <v>468</v>
      </c>
    </row>
    <row r="1920" spans="1:1" x14ac:dyDescent="0.2">
      <c r="A1920" s="268" t="s">
        <v>468</v>
      </c>
    </row>
    <row r="1921" spans="1:1" x14ac:dyDescent="0.2">
      <c r="A1921" s="269" t="s">
        <v>468</v>
      </c>
    </row>
    <row r="1922" spans="1:1" x14ac:dyDescent="0.2">
      <c r="A1922" s="270">
        <v>0</v>
      </c>
    </row>
    <row r="1923" spans="1:1" x14ac:dyDescent="0.2">
      <c r="A1923" s="213" t="s">
        <v>513</v>
      </c>
    </row>
    <row r="1924" spans="1:1" x14ac:dyDescent="0.2">
      <c r="A1924" s="223" t="s">
        <v>468</v>
      </c>
    </row>
    <row r="1925" spans="1:1" x14ac:dyDescent="0.2">
      <c r="A1925" s="225" t="s">
        <v>468</v>
      </c>
    </row>
    <row r="1926" spans="1:1" x14ac:dyDescent="0.2">
      <c r="A1926" s="226" t="s">
        <v>468</v>
      </c>
    </row>
    <row r="1927" spans="1:1" x14ac:dyDescent="0.2">
      <c r="A1927" s="227" t="s">
        <v>468</v>
      </c>
    </row>
    <row r="1928" spans="1:1" x14ac:dyDescent="0.2">
      <c r="A1928" s="228" t="s">
        <v>468</v>
      </c>
    </row>
    <row r="1929" spans="1:1" x14ac:dyDescent="0.2">
      <c r="A1929" s="229" t="s">
        <v>468</v>
      </c>
    </row>
    <row r="1930" spans="1:1" x14ac:dyDescent="0.2">
      <c r="A1930" s="230" t="s">
        <v>468</v>
      </c>
    </row>
    <row r="1931" spans="1:1" x14ac:dyDescent="0.2">
      <c r="A1931" s="231" t="s">
        <v>468</v>
      </c>
    </row>
    <row r="1932" spans="1:1" x14ac:dyDescent="0.2">
      <c r="A1932" s="232" t="s">
        <v>468</v>
      </c>
    </row>
    <row r="1933" spans="1:1" x14ac:dyDescent="0.2">
      <c r="A1933" s="233" t="s">
        <v>468</v>
      </c>
    </row>
    <row r="1934" spans="1:1" x14ac:dyDescent="0.2">
      <c r="A1934" s="234" t="s">
        <v>468</v>
      </c>
    </row>
    <row r="1935" spans="1:1" x14ac:dyDescent="0.2">
      <c r="A1935" s="235" t="s">
        <v>468</v>
      </c>
    </row>
    <row r="1936" spans="1:1" x14ac:dyDescent="0.2">
      <c r="A1936" s="236" t="s">
        <v>468</v>
      </c>
    </row>
    <row r="1937" spans="1:1" x14ac:dyDescent="0.2">
      <c r="A1937" s="237" t="s">
        <v>468</v>
      </c>
    </row>
    <row r="1938" spans="1:1" x14ac:dyDescent="0.2">
      <c r="A1938" s="267" t="s">
        <v>468</v>
      </c>
    </row>
    <row r="1939" spans="1:1" x14ac:dyDescent="0.2">
      <c r="A1939" s="268" t="s">
        <v>468</v>
      </c>
    </row>
    <row r="1940" spans="1:1" x14ac:dyDescent="0.2">
      <c r="A1940" s="269" t="s">
        <v>468</v>
      </c>
    </row>
    <row r="1941" spans="1:1" x14ac:dyDescent="0.2">
      <c r="A1941" s="270">
        <v>0</v>
      </c>
    </row>
    <row r="1942" spans="1:1" x14ac:dyDescent="0.2">
      <c r="A1942" s="213" t="s">
        <v>514</v>
      </c>
    </row>
    <row r="1943" spans="1:1" x14ac:dyDescent="0.2">
      <c r="A1943" s="223" t="s">
        <v>468</v>
      </c>
    </row>
    <row r="1944" spans="1:1" x14ac:dyDescent="0.2">
      <c r="A1944" s="225" t="s">
        <v>468</v>
      </c>
    </row>
    <row r="1945" spans="1:1" x14ac:dyDescent="0.2">
      <c r="A1945" s="226" t="s">
        <v>468</v>
      </c>
    </row>
    <row r="1946" spans="1:1" x14ac:dyDescent="0.2">
      <c r="A1946" s="227" t="s">
        <v>468</v>
      </c>
    </row>
    <row r="1947" spans="1:1" x14ac:dyDescent="0.2">
      <c r="A1947" s="228" t="s">
        <v>468</v>
      </c>
    </row>
    <row r="1948" spans="1:1" x14ac:dyDescent="0.2">
      <c r="A1948" s="229" t="s">
        <v>468</v>
      </c>
    </row>
    <row r="1949" spans="1:1" x14ac:dyDescent="0.2">
      <c r="A1949" s="230" t="s">
        <v>468</v>
      </c>
    </row>
    <row r="1950" spans="1:1" x14ac:dyDescent="0.2">
      <c r="A1950" s="231" t="s">
        <v>468</v>
      </c>
    </row>
    <row r="1951" spans="1:1" x14ac:dyDescent="0.2">
      <c r="A1951" s="232" t="s">
        <v>468</v>
      </c>
    </row>
    <row r="1952" spans="1:1" x14ac:dyDescent="0.2">
      <c r="A1952" s="233" t="s">
        <v>468</v>
      </c>
    </row>
    <row r="1953" spans="1:1" x14ac:dyDescent="0.2">
      <c r="A1953" s="234" t="s">
        <v>468</v>
      </c>
    </row>
    <row r="1954" spans="1:1" x14ac:dyDescent="0.2">
      <c r="A1954" s="235" t="s">
        <v>468</v>
      </c>
    </row>
    <row r="1955" spans="1:1" x14ac:dyDescent="0.2">
      <c r="A1955" s="236" t="s">
        <v>468</v>
      </c>
    </row>
    <row r="1956" spans="1:1" x14ac:dyDescent="0.2">
      <c r="A1956" s="237" t="s">
        <v>468</v>
      </c>
    </row>
    <row r="1957" spans="1:1" x14ac:dyDescent="0.2">
      <c r="A1957" s="267" t="s">
        <v>468</v>
      </c>
    </row>
    <row r="1958" spans="1:1" x14ac:dyDescent="0.2">
      <c r="A1958" s="268" t="s">
        <v>468</v>
      </c>
    </row>
    <row r="1959" spans="1:1" x14ac:dyDescent="0.2">
      <c r="A1959" s="269" t="s">
        <v>468</v>
      </c>
    </row>
    <row r="1960" spans="1:1" x14ac:dyDescent="0.2">
      <c r="A1960" s="270">
        <v>0</v>
      </c>
    </row>
    <row r="1961" spans="1:1" x14ac:dyDescent="0.2">
      <c r="A1961" s="213" t="s">
        <v>419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filterMode="1"/>
  <dimension ref="A1:AO106"/>
  <sheetViews>
    <sheetView workbookViewId="0">
      <pane xSplit="1" ySplit="1" topLeftCell="X68" activePane="bottomRight" state="frozen"/>
      <selection pane="topRight" activeCell="B1" sqref="B1"/>
      <selection pane="bottomLeft" activeCell="A2" sqref="A2"/>
      <selection pane="bottomRight" activeCell="AO106" sqref="AO106"/>
    </sheetView>
  </sheetViews>
  <sheetFormatPr baseColWidth="10" defaultColWidth="8.83203125" defaultRowHeight="15" x14ac:dyDescent="0.2"/>
  <cols>
    <col min="1" max="1" width="25.6640625" customWidth="1"/>
    <col min="2" max="3" width="4.1640625" style="271" bestFit="1" customWidth="1"/>
    <col min="4" max="5" width="5" style="271" bestFit="1" customWidth="1"/>
    <col min="6" max="7" width="5.5" style="271" bestFit="1" customWidth="1"/>
    <col min="8" max="9" width="6.5" style="271" bestFit="1" customWidth="1"/>
    <col min="10" max="11" width="4.5" style="271" bestFit="1" customWidth="1"/>
    <col min="12" max="13" width="5.5" style="271" bestFit="1" customWidth="1"/>
    <col min="14" max="15" width="4" style="271" bestFit="1" customWidth="1"/>
    <col min="16" max="17" width="4.33203125" style="271" bestFit="1" customWidth="1"/>
    <col min="18" max="19" width="4.83203125" style="271" bestFit="1" customWidth="1"/>
    <col min="20" max="20" width="9.1640625" style="271"/>
    <col min="22" max="22" width="22.6640625" customWidth="1"/>
    <col min="23" max="24" width="4.1640625" style="273" bestFit="1" customWidth="1"/>
    <col min="25" max="26" width="5" style="273" bestFit="1" customWidth="1"/>
    <col min="27" max="28" width="5.5" style="273" bestFit="1" customWidth="1"/>
    <col min="29" max="30" width="6.5" style="273" bestFit="1" customWidth="1"/>
    <col min="31" max="32" width="4.5" style="273" bestFit="1" customWidth="1"/>
    <col min="33" max="34" width="5.5" style="273" bestFit="1" customWidth="1"/>
    <col min="35" max="36" width="4" style="273" bestFit="1" customWidth="1"/>
    <col min="37" max="38" width="4.33203125" style="273" bestFit="1" customWidth="1"/>
    <col min="39" max="40" width="4.83203125" style="273" bestFit="1" customWidth="1"/>
    <col min="41" max="41" width="9.1640625" style="273"/>
  </cols>
  <sheetData>
    <row r="1" spans="1:41" x14ac:dyDescent="0.2">
      <c r="A1" t="s">
        <v>421</v>
      </c>
      <c r="B1" s="271" t="s">
        <v>195</v>
      </c>
      <c r="C1" s="271" t="s">
        <v>196</v>
      </c>
      <c r="D1" s="271" t="s">
        <v>382</v>
      </c>
      <c r="E1" s="271" t="s">
        <v>389</v>
      </c>
      <c r="F1" s="271" t="s">
        <v>363</v>
      </c>
      <c r="G1" s="271" t="s">
        <v>368</v>
      </c>
      <c r="H1" s="271" t="s">
        <v>287</v>
      </c>
      <c r="I1" s="271" t="s">
        <v>283</v>
      </c>
      <c r="J1" s="271" t="s">
        <v>320</v>
      </c>
      <c r="K1" s="271" t="s">
        <v>326</v>
      </c>
      <c r="L1" s="271" t="s">
        <v>307</v>
      </c>
      <c r="M1" s="271" t="s">
        <v>301</v>
      </c>
      <c r="N1" s="271" t="s">
        <v>339</v>
      </c>
      <c r="O1" s="271" t="s">
        <v>357</v>
      </c>
      <c r="P1" s="271" t="s">
        <v>473</v>
      </c>
      <c r="Q1" s="271" t="s">
        <v>476</v>
      </c>
      <c r="R1" s="271" t="s">
        <v>490</v>
      </c>
      <c r="S1" s="271" t="s">
        <v>491</v>
      </c>
      <c r="T1" s="271" t="s">
        <v>522</v>
      </c>
      <c r="U1" s="129" t="s">
        <v>426</v>
      </c>
      <c r="V1" t="s">
        <v>424</v>
      </c>
      <c r="W1" s="273" t="s">
        <v>195</v>
      </c>
      <c r="X1" s="273" t="s">
        <v>196</v>
      </c>
      <c r="Y1" s="273" t="s">
        <v>382</v>
      </c>
      <c r="Z1" s="273" t="s">
        <v>389</v>
      </c>
      <c r="AA1" s="273" t="s">
        <v>363</v>
      </c>
      <c r="AB1" s="273" t="s">
        <v>368</v>
      </c>
      <c r="AC1" s="273" t="s">
        <v>287</v>
      </c>
      <c r="AD1" s="273" t="s">
        <v>283</v>
      </c>
      <c r="AE1" s="273" t="s">
        <v>320</v>
      </c>
      <c r="AF1" s="273" t="s">
        <v>326</v>
      </c>
      <c r="AG1" s="273" t="s">
        <v>307</v>
      </c>
      <c r="AH1" s="273" t="s">
        <v>301</v>
      </c>
      <c r="AI1" s="273" t="s">
        <v>339</v>
      </c>
      <c r="AJ1" s="273" t="s">
        <v>357</v>
      </c>
      <c r="AK1" s="273" t="s">
        <v>473</v>
      </c>
      <c r="AL1" s="273" t="s">
        <v>476</v>
      </c>
      <c r="AM1" s="273" t="s">
        <v>490</v>
      </c>
      <c r="AN1" s="273" t="s">
        <v>491</v>
      </c>
      <c r="AO1" s="273" t="s">
        <v>523</v>
      </c>
    </row>
    <row r="2" spans="1:41" hidden="1" x14ac:dyDescent="0.2">
      <c r="A2" t="s">
        <v>367</v>
      </c>
      <c r="G2" s="271">
        <v>0</v>
      </c>
      <c r="T2" s="271">
        <v>0</v>
      </c>
      <c r="U2">
        <f>SUM(T2,AO2)</f>
        <v>0</v>
      </c>
      <c r="V2" t="s">
        <v>367</v>
      </c>
      <c r="AB2" s="273">
        <v>0</v>
      </c>
      <c r="AO2" s="273">
        <v>0</v>
      </c>
    </row>
    <row r="3" spans="1:41" x14ac:dyDescent="0.2">
      <c r="A3" t="s">
        <v>229</v>
      </c>
      <c r="B3" s="271">
        <v>250</v>
      </c>
      <c r="C3" s="271">
        <v>38</v>
      </c>
      <c r="G3" s="271">
        <v>0</v>
      </c>
      <c r="H3" s="271">
        <v>108</v>
      </c>
      <c r="I3" s="271">
        <v>0</v>
      </c>
      <c r="J3" s="271">
        <v>25</v>
      </c>
      <c r="K3" s="271">
        <v>33</v>
      </c>
      <c r="L3" s="271">
        <v>73</v>
      </c>
      <c r="M3" s="271">
        <v>24</v>
      </c>
      <c r="T3" s="271">
        <v>551</v>
      </c>
      <c r="U3">
        <f>SUM(T3,AO3)</f>
        <v>625</v>
      </c>
      <c r="V3" t="s">
        <v>229</v>
      </c>
      <c r="W3" s="273">
        <v>7</v>
      </c>
      <c r="X3" s="273">
        <v>0</v>
      </c>
      <c r="AB3" s="273">
        <v>4</v>
      </c>
      <c r="AC3" s="273">
        <v>41</v>
      </c>
      <c r="AD3" s="273">
        <v>5</v>
      </c>
      <c r="AE3" s="273">
        <v>14</v>
      </c>
      <c r="AF3" s="273">
        <v>1</v>
      </c>
      <c r="AG3" s="273">
        <v>2</v>
      </c>
      <c r="AH3" s="273">
        <v>0</v>
      </c>
      <c r="AO3" s="273">
        <v>74</v>
      </c>
    </row>
    <row r="4" spans="1:41" x14ac:dyDescent="0.2">
      <c r="A4" t="s">
        <v>348</v>
      </c>
      <c r="N4" s="271">
        <v>59</v>
      </c>
      <c r="O4" s="271">
        <v>10</v>
      </c>
      <c r="P4" s="271">
        <v>55</v>
      </c>
      <c r="Q4" s="271">
        <v>1</v>
      </c>
      <c r="S4" s="271">
        <v>2</v>
      </c>
      <c r="T4" s="271">
        <v>127</v>
      </c>
      <c r="U4">
        <f t="shared" ref="U4:U66" si="0">SUM(T4,AO4)</f>
        <v>146</v>
      </c>
      <c r="V4" t="s">
        <v>348</v>
      </c>
      <c r="AI4" s="273">
        <v>2</v>
      </c>
      <c r="AJ4" s="273">
        <v>0</v>
      </c>
      <c r="AK4" s="273">
        <v>15</v>
      </c>
      <c r="AL4" s="273">
        <v>0</v>
      </c>
      <c r="AN4" s="273">
        <v>2</v>
      </c>
      <c r="AO4" s="273">
        <v>19</v>
      </c>
    </row>
    <row r="5" spans="1:41" x14ac:dyDescent="0.2">
      <c r="A5" t="s">
        <v>127</v>
      </c>
      <c r="H5" s="271">
        <v>5</v>
      </c>
      <c r="J5" s="271">
        <v>5</v>
      </c>
      <c r="K5" s="271">
        <v>100</v>
      </c>
      <c r="L5" s="271">
        <v>48</v>
      </c>
      <c r="M5" s="271">
        <v>4</v>
      </c>
      <c r="N5" s="271">
        <v>86</v>
      </c>
      <c r="O5" s="271">
        <v>73</v>
      </c>
      <c r="P5" s="271">
        <v>5</v>
      </c>
      <c r="Q5" s="271">
        <v>4</v>
      </c>
      <c r="R5" s="271">
        <v>7</v>
      </c>
      <c r="S5" s="271">
        <v>4</v>
      </c>
      <c r="T5" s="271">
        <v>341</v>
      </c>
      <c r="U5">
        <f t="shared" si="0"/>
        <v>343</v>
      </c>
      <c r="V5" t="s">
        <v>127</v>
      </c>
      <c r="AC5" s="273">
        <v>0</v>
      </c>
      <c r="AE5" s="273">
        <v>0</v>
      </c>
      <c r="AF5" s="273">
        <v>0</v>
      </c>
      <c r="AG5" s="273">
        <v>0</v>
      </c>
      <c r="AH5" s="273">
        <v>0</v>
      </c>
      <c r="AI5" s="273">
        <v>0</v>
      </c>
      <c r="AJ5" s="273">
        <v>0</v>
      </c>
      <c r="AK5" s="273">
        <v>0</v>
      </c>
      <c r="AL5" s="273">
        <v>0</v>
      </c>
      <c r="AM5" s="273">
        <v>0</v>
      </c>
      <c r="AN5" s="273">
        <v>2</v>
      </c>
      <c r="AO5" s="273">
        <v>2</v>
      </c>
    </row>
    <row r="6" spans="1:41" x14ac:dyDescent="0.2">
      <c r="A6" t="s">
        <v>142</v>
      </c>
      <c r="L6" s="271">
        <v>0</v>
      </c>
      <c r="M6" s="271">
        <v>0</v>
      </c>
      <c r="T6" s="271">
        <v>0</v>
      </c>
      <c r="U6">
        <f t="shared" si="0"/>
        <v>1</v>
      </c>
      <c r="V6" t="s">
        <v>142</v>
      </c>
      <c r="AG6" s="273">
        <v>0</v>
      </c>
      <c r="AH6" s="273">
        <v>1</v>
      </c>
      <c r="AO6" s="273">
        <v>1</v>
      </c>
    </row>
    <row r="7" spans="1:41" x14ac:dyDescent="0.2">
      <c r="A7" t="s">
        <v>163</v>
      </c>
      <c r="D7" s="271">
        <v>1</v>
      </c>
      <c r="E7" s="271">
        <v>67</v>
      </c>
      <c r="H7" s="271">
        <v>5</v>
      </c>
      <c r="L7" s="271">
        <v>1</v>
      </c>
      <c r="T7" s="271">
        <v>74</v>
      </c>
      <c r="U7">
        <f t="shared" si="0"/>
        <v>77</v>
      </c>
      <c r="V7" t="s">
        <v>163</v>
      </c>
      <c r="Y7" s="273">
        <v>0</v>
      </c>
      <c r="Z7" s="273">
        <v>3</v>
      </c>
      <c r="AC7" s="273">
        <v>0</v>
      </c>
      <c r="AG7" s="273">
        <v>0</v>
      </c>
      <c r="AO7" s="273">
        <v>3</v>
      </c>
    </row>
    <row r="8" spans="1:41" x14ac:dyDescent="0.2">
      <c r="A8" t="s">
        <v>134</v>
      </c>
      <c r="F8" s="271">
        <v>65</v>
      </c>
      <c r="G8" s="271">
        <v>98</v>
      </c>
      <c r="I8" s="271">
        <v>142</v>
      </c>
      <c r="J8" s="271">
        <v>2</v>
      </c>
      <c r="K8" s="271">
        <v>286</v>
      </c>
      <c r="M8" s="271">
        <v>92</v>
      </c>
      <c r="N8" s="271">
        <v>80</v>
      </c>
      <c r="O8" s="271">
        <v>359</v>
      </c>
      <c r="Q8" s="271">
        <v>0</v>
      </c>
      <c r="S8" s="271">
        <v>0</v>
      </c>
      <c r="T8" s="271">
        <v>1124</v>
      </c>
      <c r="U8">
        <f t="shared" si="0"/>
        <v>1135</v>
      </c>
      <c r="V8" t="s">
        <v>134</v>
      </c>
      <c r="AA8" s="273">
        <v>3</v>
      </c>
      <c r="AB8" s="273">
        <v>6</v>
      </c>
      <c r="AD8" s="273">
        <v>0</v>
      </c>
      <c r="AE8" s="273">
        <v>0</v>
      </c>
      <c r="AF8" s="273">
        <v>0</v>
      </c>
      <c r="AH8" s="273">
        <v>0</v>
      </c>
      <c r="AI8" s="273">
        <v>0</v>
      </c>
      <c r="AJ8" s="273">
        <v>0</v>
      </c>
      <c r="AL8" s="273">
        <v>0</v>
      </c>
      <c r="AN8" s="273">
        <v>2</v>
      </c>
      <c r="AO8" s="273">
        <v>11</v>
      </c>
    </row>
    <row r="9" spans="1:41" x14ac:dyDescent="0.2">
      <c r="A9" t="s">
        <v>267</v>
      </c>
      <c r="B9" s="271">
        <v>42</v>
      </c>
      <c r="P9" s="271">
        <v>7</v>
      </c>
      <c r="T9" s="271">
        <v>49</v>
      </c>
      <c r="U9">
        <f t="shared" si="0"/>
        <v>128</v>
      </c>
      <c r="V9" t="s">
        <v>267</v>
      </c>
      <c r="W9" s="273">
        <v>47</v>
      </c>
      <c r="AK9" s="273">
        <v>32</v>
      </c>
      <c r="AO9" s="273">
        <v>79</v>
      </c>
    </row>
    <row r="10" spans="1:41" x14ac:dyDescent="0.2">
      <c r="A10" t="s">
        <v>126</v>
      </c>
      <c r="M10" s="271">
        <v>8</v>
      </c>
      <c r="P10" s="271">
        <v>29</v>
      </c>
      <c r="Q10" s="271">
        <v>5</v>
      </c>
      <c r="T10" s="271">
        <v>42</v>
      </c>
      <c r="U10">
        <f t="shared" si="0"/>
        <v>84</v>
      </c>
      <c r="V10" t="s">
        <v>126</v>
      </c>
      <c r="AH10" s="273">
        <v>10</v>
      </c>
      <c r="AK10" s="273">
        <v>21</v>
      </c>
      <c r="AL10" s="273">
        <v>11</v>
      </c>
      <c r="AO10" s="273">
        <v>42</v>
      </c>
    </row>
    <row r="11" spans="1:41" x14ac:dyDescent="0.2">
      <c r="A11" t="s">
        <v>330</v>
      </c>
      <c r="K11" s="271">
        <v>7</v>
      </c>
      <c r="T11" s="271">
        <v>7</v>
      </c>
      <c r="U11">
        <f t="shared" si="0"/>
        <v>7</v>
      </c>
      <c r="V11" t="s">
        <v>330</v>
      </c>
      <c r="AF11" s="273">
        <v>0</v>
      </c>
      <c r="AO11" s="273">
        <v>0</v>
      </c>
    </row>
    <row r="12" spans="1:41" x14ac:dyDescent="0.2">
      <c r="A12" t="s">
        <v>230</v>
      </c>
      <c r="C12" s="271">
        <v>1</v>
      </c>
      <c r="J12" s="271">
        <v>1</v>
      </c>
      <c r="K12" s="271">
        <v>63</v>
      </c>
      <c r="N12" s="271">
        <v>95</v>
      </c>
      <c r="Q12" s="271">
        <v>0</v>
      </c>
      <c r="T12" s="271">
        <v>160</v>
      </c>
      <c r="U12">
        <f t="shared" si="0"/>
        <v>160</v>
      </c>
      <c r="V12" t="s">
        <v>230</v>
      </c>
      <c r="X12" s="273">
        <v>0</v>
      </c>
      <c r="AE12" s="273">
        <v>0</v>
      </c>
      <c r="AF12" s="273">
        <v>0</v>
      </c>
      <c r="AI12" s="273">
        <v>0</v>
      </c>
      <c r="AL12" s="273">
        <v>0</v>
      </c>
      <c r="AO12" s="273">
        <v>0</v>
      </c>
    </row>
    <row r="13" spans="1:41" hidden="1" x14ac:dyDescent="0.2">
      <c r="A13" t="s">
        <v>169</v>
      </c>
      <c r="L13" s="271">
        <v>0</v>
      </c>
      <c r="S13" s="271">
        <v>0</v>
      </c>
      <c r="T13" s="271">
        <v>0</v>
      </c>
      <c r="U13">
        <f t="shared" si="0"/>
        <v>0</v>
      </c>
      <c r="V13" t="s">
        <v>169</v>
      </c>
      <c r="AG13" s="273">
        <v>0</v>
      </c>
      <c r="AN13" s="273">
        <v>0</v>
      </c>
      <c r="AO13" s="273">
        <v>0</v>
      </c>
    </row>
    <row r="14" spans="1:41" x14ac:dyDescent="0.2">
      <c r="A14" t="s">
        <v>318</v>
      </c>
      <c r="J14" s="271">
        <v>5</v>
      </c>
      <c r="K14" s="271">
        <v>18</v>
      </c>
      <c r="T14" s="271">
        <v>23</v>
      </c>
      <c r="U14">
        <f t="shared" si="0"/>
        <v>23</v>
      </c>
      <c r="V14" t="s">
        <v>318</v>
      </c>
      <c r="AE14" s="273">
        <v>0</v>
      </c>
      <c r="AF14" s="273">
        <v>0</v>
      </c>
      <c r="AO14" s="273">
        <v>0</v>
      </c>
    </row>
    <row r="15" spans="1:41" x14ac:dyDescent="0.2">
      <c r="A15" t="s">
        <v>191</v>
      </c>
      <c r="H15" s="271">
        <v>2</v>
      </c>
      <c r="T15" s="271">
        <v>2</v>
      </c>
      <c r="U15">
        <f t="shared" si="0"/>
        <v>2</v>
      </c>
      <c r="V15" t="s">
        <v>191</v>
      </c>
      <c r="AC15" s="273">
        <v>0</v>
      </c>
      <c r="AO15" s="273">
        <v>0</v>
      </c>
    </row>
    <row r="16" spans="1:41" hidden="1" x14ac:dyDescent="0.2">
      <c r="A16" t="s">
        <v>329</v>
      </c>
      <c r="K16" s="271">
        <v>0</v>
      </c>
      <c r="T16" s="271">
        <v>0</v>
      </c>
      <c r="U16">
        <f t="shared" si="0"/>
        <v>0</v>
      </c>
      <c r="V16" t="s">
        <v>329</v>
      </c>
      <c r="AF16" s="273">
        <v>0</v>
      </c>
      <c r="AO16" s="273">
        <v>0</v>
      </c>
    </row>
    <row r="17" spans="1:41" x14ac:dyDescent="0.2">
      <c r="A17" t="s">
        <v>188</v>
      </c>
      <c r="B17" s="271">
        <v>114</v>
      </c>
      <c r="H17" s="271">
        <v>405</v>
      </c>
      <c r="T17" s="271">
        <v>519</v>
      </c>
      <c r="U17">
        <f t="shared" si="0"/>
        <v>519</v>
      </c>
      <c r="V17" t="s">
        <v>188</v>
      </c>
      <c r="W17" s="273">
        <v>0</v>
      </c>
      <c r="AC17" s="273">
        <v>0</v>
      </c>
      <c r="AO17" s="273">
        <v>0</v>
      </c>
    </row>
    <row r="18" spans="1:41" x14ac:dyDescent="0.2">
      <c r="A18" t="s">
        <v>352</v>
      </c>
      <c r="O18" s="271">
        <v>1</v>
      </c>
      <c r="T18" s="271">
        <v>1</v>
      </c>
      <c r="U18">
        <f t="shared" si="0"/>
        <v>1</v>
      </c>
      <c r="V18" t="s">
        <v>352</v>
      </c>
      <c r="AJ18" s="273">
        <v>0</v>
      </c>
      <c r="AO18" s="273">
        <v>0</v>
      </c>
    </row>
    <row r="19" spans="1:41" hidden="1" x14ac:dyDescent="0.2">
      <c r="A19" t="s">
        <v>182</v>
      </c>
      <c r="F19" s="271">
        <v>0</v>
      </c>
      <c r="I19" s="271">
        <v>0</v>
      </c>
      <c r="T19" s="271">
        <v>0</v>
      </c>
      <c r="U19">
        <f t="shared" si="0"/>
        <v>0</v>
      </c>
      <c r="V19" t="s">
        <v>182</v>
      </c>
      <c r="AA19" s="273">
        <v>0</v>
      </c>
      <c r="AD19" s="273">
        <v>0</v>
      </c>
      <c r="AO19" s="273">
        <v>0</v>
      </c>
    </row>
    <row r="20" spans="1:41" x14ac:dyDescent="0.2">
      <c r="A20" t="s">
        <v>272</v>
      </c>
      <c r="B20" s="271">
        <v>11</v>
      </c>
      <c r="T20" s="271">
        <v>11</v>
      </c>
      <c r="U20">
        <f t="shared" si="0"/>
        <v>11</v>
      </c>
      <c r="V20" t="s">
        <v>272</v>
      </c>
      <c r="W20" s="273">
        <v>0</v>
      </c>
      <c r="AO20" s="273">
        <v>0</v>
      </c>
    </row>
    <row r="21" spans="1:41" x14ac:dyDescent="0.2">
      <c r="A21" t="s">
        <v>131</v>
      </c>
      <c r="C21" s="271">
        <v>39</v>
      </c>
      <c r="F21" s="271">
        <v>1</v>
      </c>
      <c r="J21" s="271">
        <v>88</v>
      </c>
      <c r="K21" s="271">
        <v>56</v>
      </c>
      <c r="L21" s="271">
        <v>73</v>
      </c>
      <c r="M21" s="271">
        <v>3</v>
      </c>
      <c r="N21" s="271">
        <v>142</v>
      </c>
      <c r="T21" s="271">
        <v>402</v>
      </c>
      <c r="U21">
        <f t="shared" si="0"/>
        <v>402</v>
      </c>
      <c r="V21" t="s">
        <v>131</v>
      </c>
      <c r="X21" s="273">
        <v>0</v>
      </c>
      <c r="AA21" s="273">
        <v>0</v>
      </c>
      <c r="AE21" s="273">
        <v>0</v>
      </c>
      <c r="AF21" s="273">
        <v>0</v>
      </c>
      <c r="AG21" s="273">
        <v>0</v>
      </c>
      <c r="AH21" s="273">
        <v>0</v>
      </c>
      <c r="AI21" s="273">
        <v>0</v>
      </c>
      <c r="AO21" s="273">
        <v>0</v>
      </c>
    </row>
    <row r="22" spans="1:41" x14ac:dyDescent="0.2">
      <c r="A22" t="s">
        <v>168</v>
      </c>
      <c r="L22" s="271">
        <v>2</v>
      </c>
      <c r="T22" s="271">
        <v>2</v>
      </c>
      <c r="U22">
        <f t="shared" si="0"/>
        <v>2</v>
      </c>
      <c r="V22" t="s">
        <v>168</v>
      </c>
      <c r="AG22" s="273">
        <v>0</v>
      </c>
      <c r="AO22" s="273">
        <v>0</v>
      </c>
    </row>
    <row r="23" spans="1:41" x14ac:dyDescent="0.2">
      <c r="A23" t="s">
        <v>231</v>
      </c>
      <c r="C23" s="271">
        <v>7</v>
      </c>
      <c r="T23" s="271">
        <v>7</v>
      </c>
      <c r="U23">
        <f t="shared" si="0"/>
        <v>7</v>
      </c>
      <c r="V23" t="s">
        <v>231</v>
      </c>
      <c r="X23" s="273">
        <v>0</v>
      </c>
      <c r="AO23" s="273">
        <v>0</v>
      </c>
    </row>
    <row r="24" spans="1:41" x14ac:dyDescent="0.2">
      <c r="A24" t="s">
        <v>129</v>
      </c>
      <c r="B24" s="271">
        <v>510</v>
      </c>
      <c r="C24" s="271">
        <v>165</v>
      </c>
      <c r="D24" s="271">
        <v>0</v>
      </c>
      <c r="F24" s="271">
        <v>14</v>
      </c>
      <c r="H24" s="271">
        <v>5</v>
      </c>
      <c r="I24" s="271">
        <v>1</v>
      </c>
      <c r="J24" s="271">
        <v>51</v>
      </c>
      <c r="K24" s="271">
        <v>163</v>
      </c>
      <c r="L24" s="271">
        <v>188</v>
      </c>
      <c r="M24" s="271">
        <v>64</v>
      </c>
      <c r="N24" s="271">
        <v>117</v>
      </c>
      <c r="O24" s="271">
        <v>95</v>
      </c>
      <c r="P24" s="271">
        <v>64</v>
      </c>
      <c r="Q24" s="271">
        <v>45</v>
      </c>
      <c r="R24" s="271">
        <v>42</v>
      </c>
      <c r="S24" s="271">
        <v>0</v>
      </c>
      <c r="T24" s="271">
        <v>1524</v>
      </c>
      <c r="U24">
        <f t="shared" si="0"/>
        <v>1601</v>
      </c>
      <c r="V24" t="s">
        <v>129</v>
      </c>
      <c r="W24" s="273">
        <v>0</v>
      </c>
      <c r="X24" s="273">
        <v>0</v>
      </c>
      <c r="Y24" s="273">
        <v>4</v>
      </c>
      <c r="AA24" s="273">
        <v>0</v>
      </c>
      <c r="AC24" s="273">
        <v>0</v>
      </c>
      <c r="AD24" s="273">
        <v>1</v>
      </c>
      <c r="AE24" s="273">
        <v>0</v>
      </c>
      <c r="AF24" s="273">
        <v>0</v>
      </c>
      <c r="AG24" s="273">
        <v>0</v>
      </c>
      <c r="AH24" s="273">
        <v>0</v>
      </c>
      <c r="AI24" s="273">
        <v>0</v>
      </c>
      <c r="AJ24" s="273">
        <v>0</v>
      </c>
      <c r="AK24" s="273">
        <v>0</v>
      </c>
      <c r="AL24" s="273">
        <v>39</v>
      </c>
      <c r="AM24" s="273">
        <v>25</v>
      </c>
      <c r="AN24" s="273">
        <v>8</v>
      </c>
      <c r="AO24" s="273">
        <v>77</v>
      </c>
    </row>
    <row r="25" spans="1:41" x14ac:dyDescent="0.2">
      <c r="A25" t="s">
        <v>190</v>
      </c>
      <c r="H25" s="271">
        <v>1</v>
      </c>
      <c r="T25" s="271">
        <v>1</v>
      </c>
      <c r="U25">
        <f t="shared" si="0"/>
        <v>1</v>
      </c>
      <c r="V25" t="s">
        <v>190</v>
      </c>
      <c r="AC25" s="273">
        <v>0</v>
      </c>
      <c r="AO25" s="273">
        <v>0</v>
      </c>
    </row>
    <row r="26" spans="1:41" x14ac:dyDescent="0.2">
      <c r="A26" s="224" t="s">
        <v>298</v>
      </c>
      <c r="B26" s="272"/>
      <c r="C26" s="272"/>
      <c r="D26" s="272">
        <v>0</v>
      </c>
      <c r="E26" s="272">
        <v>0</v>
      </c>
      <c r="F26" s="272"/>
      <c r="G26" s="272">
        <v>0</v>
      </c>
      <c r="H26" s="272">
        <v>0</v>
      </c>
      <c r="I26" s="272"/>
      <c r="J26" s="272">
        <v>0</v>
      </c>
      <c r="K26" s="272"/>
      <c r="L26" s="272"/>
      <c r="M26" s="272"/>
      <c r="N26" s="272"/>
      <c r="O26" s="272"/>
      <c r="P26" s="272"/>
      <c r="Q26" s="272"/>
      <c r="T26" s="271">
        <v>0</v>
      </c>
      <c r="U26">
        <f t="shared" si="0"/>
        <v>60</v>
      </c>
      <c r="V26" t="s">
        <v>298</v>
      </c>
      <c r="Y26" s="273">
        <v>3</v>
      </c>
      <c r="Z26" s="273">
        <v>1</v>
      </c>
      <c r="AB26" s="273">
        <v>1</v>
      </c>
      <c r="AC26" s="273">
        <v>50</v>
      </c>
      <c r="AE26" s="273">
        <v>5</v>
      </c>
      <c r="AO26" s="273">
        <v>60</v>
      </c>
    </row>
    <row r="27" spans="1:41" x14ac:dyDescent="0.2">
      <c r="A27" t="s">
        <v>161</v>
      </c>
      <c r="B27" s="271">
        <v>1</v>
      </c>
      <c r="E27" s="271">
        <v>0</v>
      </c>
      <c r="F27" s="271">
        <v>0</v>
      </c>
      <c r="G27" s="271">
        <v>0</v>
      </c>
      <c r="J27" s="271">
        <v>0</v>
      </c>
      <c r="K27" s="271">
        <v>5</v>
      </c>
      <c r="L27" s="271">
        <v>18</v>
      </c>
      <c r="N27" s="271">
        <v>6</v>
      </c>
      <c r="P27" s="271">
        <v>2</v>
      </c>
      <c r="Q27" s="271">
        <v>0</v>
      </c>
      <c r="T27" s="271">
        <v>32</v>
      </c>
      <c r="U27">
        <f t="shared" si="0"/>
        <v>99</v>
      </c>
      <c r="V27" t="s">
        <v>161</v>
      </c>
      <c r="W27" s="273">
        <v>4</v>
      </c>
      <c r="Z27" s="273">
        <v>1</v>
      </c>
      <c r="AA27" s="273">
        <v>1</v>
      </c>
      <c r="AB27" s="273">
        <v>2</v>
      </c>
      <c r="AE27" s="273">
        <v>24</v>
      </c>
      <c r="AF27" s="273">
        <v>2</v>
      </c>
      <c r="AG27" s="273">
        <v>0</v>
      </c>
      <c r="AI27" s="273">
        <v>12</v>
      </c>
      <c r="AK27" s="273">
        <v>2</v>
      </c>
      <c r="AL27" s="273">
        <v>19</v>
      </c>
      <c r="AO27" s="273">
        <v>67</v>
      </c>
    </row>
    <row r="28" spans="1:41" hidden="1" x14ac:dyDescent="0.2">
      <c r="A28" t="s">
        <v>308</v>
      </c>
      <c r="L28" s="271">
        <v>0</v>
      </c>
      <c r="T28" s="271">
        <v>0</v>
      </c>
      <c r="U28">
        <f t="shared" si="0"/>
        <v>0</v>
      </c>
      <c r="V28" t="s">
        <v>308</v>
      </c>
      <c r="AG28" s="273">
        <v>0</v>
      </c>
      <c r="AO28" s="273">
        <v>0</v>
      </c>
    </row>
    <row r="29" spans="1:41" hidden="1" x14ac:dyDescent="0.2">
      <c r="A29" t="s">
        <v>366</v>
      </c>
      <c r="D29" s="271">
        <v>0</v>
      </c>
      <c r="F29" s="271">
        <v>0</v>
      </c>
      <c r="G29" s="271">
        <v>0</v>
      </c>
      <c r="I29" s="271">
        <v>0</v>
      </c>
      <c r="T29" s="271">
        <v>0</v>
      </c>
      <c r="U29">
        <f t="shared" si="0"/>
        <v>0</v>
      </c>
      <c r="V29" t="s">
        <v>366</v>
      </c>
      <c r="Y29" s="273">
        <v>0</v>
      </c>
      <c r="AA29" s="273">
        <v>0</v>
      </c>
      <c r="AB29" s="273">
        <v>0</v>
      </c>
      <c r="AD29" s="273">
        <v>0</v>
      </c>
      <c r="AO29" s="273">
        <v>0</v>
      </c>
    </row>
    <row r="30" spans="1:41" x14ac:dyDescent="0.2">
      <c r="A30" t="s">
        <v>332</v>
      </c>
      <c r="K30" s="271">
        <v>1</v>
      </c>
      <c r="T30" s="271">
        <v>1</v>
      </c>
      <c r="U30">
        <f t="shared" si="0"/>
        <v>1</v>
      </c>
      <c r="V30" t="s">
        <v>332</v>
      </c>
      <c r="AF30" s="273">
        <v>0</v>
      </c>
      <c r="AO30" s="273">
        <v>0</v>
      </c>
    </row>
    <row r="31" spans="1:41" x14ac:dyDescent="0.2">
      <c r="A31" t="s">
        <v>360</v>
      </c>
      <c r="O31" s="271">
        <v>26</v>
      </c>
      <c r="Q31" s="271">
        <v>0</v>
      </c>
      <c r="T31" s="271">
        <v>26</v>
      </c>
      <c r="U31">
        <f t="shared" si="0"/>
        <v>26</v>
      </c>
      <c r="V31" t="s">
        <v>360</v>
      </c>
      <c r="AJ31" s="273">
        <v>0</v>
      </c>
      <c r="AL31" s="273">
        <v>0</v>
      </c>
      <c r="AO31" s="273">
        <v>0</v>
      </c>
    </row>
    <row r="32" spans="1:41" x14ac:dyDescent="0.2">
      <c r="A32" t="s">
        <v>269</v>
      </c>
      <c r="B32" s="271">
        <v>4</v>
      </c>
      <c r="T32" s="271">
        <v>4</v>
      </c>
      <c r="U32">
        <f t="shared" si="0"/>
        <v>4</v>
      </c>
      <c r="V32" t="s">
        <v>269</v>
      </c>
      <c r="W32" s="273">
        <v>0</v>
      </c>
      <c r="AO32" s="273">
        <v>0</v>
      </c>
    </row>
    <row r="33" spans="1:41" hidden="1" x14ac:dyDescent="0.2">
      <c r="A33" t="s">
        <v>353</v>
      </c>
      <c r="O33" s="271">
        <v>0</v>
      </c>
      <c r="S33" s="271">
        <v>0</v>
      </c>
      <c r="T33" s="271">
        <v>0</v>
      </c>
      <c r="U33">
        <f t="shared" si="0"/>
        <v>0</v>
      </c>
      <c r="V33" t="s">
        <v>353</v>
      </c>
      <c r="AJ33" s="273">
        <v>0</v>
      </c>
      <c r="AN33" s="273">
        <v>0</v>
      </c>
      <c r="AO33" s="273">
        <v>0</v>
      </c>
    </row>
    <row r="34" spans="1:41" x14ac:dyDescent="0.2">
      <c r="A34" t="s">
        <v>159</v>
      </c>
      <c r="C34" s="271">
        <v>106</v>
      </c>
      <c r="E34" s="271">
        <v>2</v>
      </c>
      <c r="F34" s="271">
        <v>5</v>
      </c>
      <c r="J34" s="271">
        <v>4</v>
      </c>
      <c r="K34" s="271">
        <v>505</v>
      </c>
      <c r="L34" s="271">
        <v>108</v>
      </c>
      <c r="M34" s="271">
        <v>71</v>
      </c>
      <c r="N34" s="271">
        <v>4</v>
      </c>
      <c r="R34" s="271">
        <v>6</v>
      </c>
      <c r="T34" s="271">
        <v>811</v>
      </c>
      <c r="U34">
        <f t="shared" si="0"/>
        <v>850</v>
      </c>
      <c r="V34" t="s">
        <v>159</v>
      </c>
      <c r="X34" s="273">
        <v>0</v>
      </c>
      <c r="Z34" s="273">
        <v>7</v>
      </c>
      <c r="AA34" s="273">
        <v>0</v>
      </c>
      <c r="AE34" s="273">
        <v>0</v>
      </c>
      <c r="AF34" s="273">
        <v>0</v>
      </c>
      <c r="AG34" s="273">
        <v>0</v>
      </c>
      <c r="AH34" s="273">
        <v>0</v>
      </c>
      <c r="AI34" s="273">
        <v>0</v>
      </c>
      <c r="AM34" s="273">
        <v>32</v>
      </c>
      <c r="AO34" s="273">
        <v>39</v>
      </c>
    </row>
    <row r="35" spans="1:41" x14ac:dyDescent="0.2">
      <c r="A35" t="s">
        <v>128</v>
      </c>
      <c r="J35" s="271">
        <v>0</v>
      </c>
      <c r="K35" s="271">
        <v>0</v>
      </c>
      <c r="L35" s="271">
        <v>3</v>
      </c>
      <c r="M35" s="271">
        <v>0</v>
      </c>
      <c r="O35" s="271">
        <v>0</v>
      </c>
      <c r="P35" s="271">
        <v>0</v>
      </c>
      <c r="Q35" s="271">
        <v>0</v>
      </c>
      <c r="T35" s="271">
        <v>3</v>
      </c>
      <c r="U35">
        <f t="shared" si="0"/>
        <v>3</v>
      </c>
      <c r="V35" t="s">
        <v>128</v>
      </c>
      <c r="AE35" s="273">
        <v>0</v>
      </c>
      <c r="AF35" s="273">
        <v>0</v>
      </c>
      <c r="AG35" s="273">
        <v>0</v>
      </c>
      <c r="AH35" s="273">
        <v>0</v>
      </c>
      <c r="AJ35" s="273">
        <v>0</v>
      </c>
      <c r="AK35" s="273">
        <v>0</v>
      </c>
      <c r="AL35" s="273">
        <v>0</v>
      </c>
      <c r="AO35" s="273">
        <v>0</v>
      </c>
    </row>
    <row r="36" spans="1:41" x14ac:dyDescent="0.2">
      <c r="A36" t="s">
        <v>232</v>
      </c>
      <c r="B36" s="271">
        <v>3</v>
      </c>
      <c r="C36" s="271">
        <v>0</v>
      </c>
      <c r="D36" s="271">
        <v>0</v>
      </c>
      <c r="E36" s="271">
        <v>0</v>
      </c>
      <c r="F36" s="271">
        <v>3</v>
      </c>
      <c r="G36" s="271">
        <v>0</v>
      </c>
      <c r="H36" s="271">
        <v>0</v>
      </c>
      <c r="I36" s="271">
        <v>3</v>
      </c>
      <c r="J36" s="271">
        <v>8</v>
      </c>
      <c r="K36" s="271">
        <v>18</v>
      </c>
      <c r="L36" s="271">
        <v>1</v>
      </c>
      <c r="M36" s="271">
        <v>20</v>
      </c>
      <c r="N36" s="271">
        <v>6</v>
      </c>
      <c r="P36" s="271">
        <v>0</v>
      </c>
      <c r="Q36" s="271">
        <v>2</v>
      </c>
      <c r="R36" s="271">
        <v>0</v>
      </c>
      <c r="S36" s="271">
        <v>0</v>
      </c>
      <c r="T36" s="271">
        <v>64</v>
      </c>
      <c r="U36">
        <f t="shared" si="0"/>
        <v>125</v>
      </c>
      <c r="V36" t="s">
        <v>232</v>
      </c>
      <c r="W36" s="273">
        <v>5</v>
      </c>
      <c r="X36" s="362">
        <v>2</v>
      </c>
      <c r="Y36" s="273">
        <v>1</v>
      </c>
      <c r="Z36" s="273">
        <v>21</v>
      </c>
      <c r="AA36" s="273">
        <v>6</v>
      </c>
      <c r="AB36" s="273">
        <v>8</v>
      </c>
      <c r="AC36" s="273">
        <v>0</v>
      </c>
      <c r="AD36" s="273">
        <v>3</v>
      </c>
      <c r="AE36" s="273">
        <v>3</v>
      </c>
      <c r="AF36" s="273">
        <v>2</v>
      </c>
      <c r="AG36" s="273">
        <v>0</v>
      </c>
      <c r="AH36" s="273">
        <v>0</v>
      </c>
      <c r="AI36" s="273">
        <v>3</v>
      </c>
      <c r="AK36" s="273">
        <v>1</v>
      </c>
      <c r="AL36" s="273">
        <v>3</v>
      </c>
      <c r="AM36" s="273">
        <v>2</v>
      </c>
      <c r="AN36" s="273">
        <v>1</v>
      </c>
      <c r="AO36" s="362">
        <v>61</v>
      </c>
    </row>
    <row r="37" spans="1:41" x14ac:dyDescent="0.2">
      <c r="A37" t="s">
        <v>141</v>
      </c>
      <c r="C37" s="271">
        <v>58</v>
      </c>
      <c r="D37" s="271">
        <v>1</v>
      </c>
      <c r="E37" s="271">
        <v>0</v>
      </c>
      <c r="F37" s="271">
        <v>3</v>
      </c>
      <c r="I37" s="271">
        <v>0</v>
      </c>
      <c r="J37" s="271">
        <v>30</v>
      </c>
      <c r="K37" s="271">
        <v>23</v>
      </c>
      <c r="L37" s="271">
        <v>22</v>
      </c>
      <c r="M37" s="271">
        <v>1</v>
      </c>
      <c r="T37" s="271">
        <v>138</v>
      </c>
      <c r="U37">
        <f t="shared" si="0"/>
        <v>170</v>
      </c>
      <c r="V37" t="s">
        <v>141</v>
      </c>
      <c r="X37" s="273">
        <v>0</v>
      </c>
      <c r="Y37" s="273">
        <v>17</v>
      </c>
      <c r="Z37" s="273">
        <v>5</v>
      </c>
      <c r="AA37" s="273">
        <v>0</v>
      </c>
      <c r="AD37" s="273">
        <v>2</v>
      </c>
      <c r="AE37" s="273">
        <v>8</v>
      </c>
      <c r="AF37" s="273">
        <v>0</v>
      </c>
      <c r="AG37" s="273">
        <v>0</v>
      </c>
      <c r="AH37" s="273">
        <v>0</v>
      </c>
      <c r="AO37" s="273">
        <v>32</v>
      </c>
    </row>
    <row r="38" spans="1:41" x14ac:dyDescent="0.2">
      <c r="A38" t="s">
        <v>351</v>
      </c>
      <c r="O38" s="271">
        <v>7</v>
      </c>
      <c r="T38" s="271">
        <v>7</v>
      </c>
      <c r="U38">
        <f t="shared" si="0"/>
        <v>7</v>
      </c>
      <c r="V38" t="s">
        <v>351</v>
      </c>
      <c r="AJ38" s="273">
        <v>0</v>
      </c>
      <c r="AO38" s="273">
        <v>0</v>
      </c>
    </row>
    <row r="39" spans="1:41" x14ac:dyDescent="0.2">
      <c r="A39" t="s">
        <v>338</v>
      </c>
      <c r="K39" s="271">
        <v>1</v>
      </c>
      <c r="T39" s="271">
        <v>1</v>
      </c>
      <c r="U39">
        <f t="shared" si="0"/>
        <v>1</v>
      </c>
      <c r="V39" t="s">
        <v>338</v>
      </c>
      <c r="AF39" s="273">
        <v>0</v>
      </c>
      <c r="AO39" s="273">
        <v>0</v>
      </c>
    </row>
    <row r="40" spans="1:41" x14ac:dyDescent="0.2">
      <c r="A40" t="s">
        <v>132</v>
      </c>
      <c r="B40" s="271">
        <v>44</v>
      </c>
      <c r="C40" s="271">
        <v>90</v>
      </c>
      <c r="D40" s="271">
        <v>1</v>
      </c>
      <c r="E40" s="271">
        <v>0</v>
      </c>
      <c r="F40" s="271">
        <v>16</v>
      </c>
      <c r="H40" s="271">
        <v>128</v>
      </c>
      <c r="I40" s="271">
        <v>1</v>
      </c>
      <c r="J40" s="271">
        <v>27</v>
      </c>
      <c r="K40" s="271">
        <v>27</v>
      </c>
      <c r="L40" s="271">
        <v>68</v>
      </c>
      <c r="M40" s="271">
        <v>15</v>
      </c>
      <c r="N40" s="271">
        <v>4</v>
      </c>
      <c r="P40" s="271">
        <v>9</v>
      </c>
      <c r="T40" s="271">
        <v>430</v>
      </c>
      <c r="U40">
        <f t="shared" si="0"/>
        <v>445</v>
      </c>
      <c r="V40" t="s">
        <v>132</v>
      </c>
      <c r="W40" s="273">
        <v>0</v>
      </c>
      <c r="X40" s="273">
        <v>0</v>
      </c>
      <c r="Y40" s="273">
        <v>7</v>
      </c>
      <c r="Z40" s="273">
        <v>1</v>
      </c>
      <c r="AA40" s="273">
        <v>0</v>
      </c>
      <c r="AC40" s="273">
        <v>7</v>
      </c>
      <c r="AD40" s="273">
        <v>0</v>
      </c>
      <c r="AE40" s="273">
        <v>0</v>
      </c>
      <c r="AF40" s="273">
        <v>0</v>
      </c>
      <c r="AG40" s="273">
        <v>0</v>
      </c>
      <c r="AH40" s="273">
        <v>0</v>
      </c>
      <c r="AI40" s="273">
        <v>0</v>
      </c>
      <c r="AK40" s="273">
        <v>0</v>
      </c>
      <c r="AO40" s="273">
        <v>15</v>
      </c>
    </row>
    <row r="41" spans="1:41" x14ac:dyDescent="0.2">
      <c r="A41" t="s">
        <v>187</v>
      </c>
      <c r="F41" s="271">
        <v>0</v>
      </c>
      <c r="H41" s="271">
        <v>2</v>
      </c>
      <c r="T41" s="271">
        <v>2</v>
      </c>
      <c r="U41">
        <f t="shared" si="0"/>
        <v>5</v>
      </c>
      <c r="V41" t="s">
        <v>187</v>
      </c>
      <c r="AA41" s="273">
        <v>1</v>
      </c>
      <c r="AC41" s="273">
        <v>2</v>
      </c>
      <c r="AO41" s="273">
        <v>3</v>
      </c>
    </row>
    <row r="42" spans="1:41" x14ac:dyDescent="0.2">
      <c r="A42" t="s">
        <v>135</v>
      </c>
      <c r="B42" s="271">
        <v>16</v>
      </c>
      <c r="C42" s="271">
        <v>5</v>
      </c>
      <c r="D42" s="271">
        <v>0</v>
      </c>
      <c r="E42" s="271">
        <v>0</v>
      </c>
      <c r="F42" s="271">
        <v>2</v>
      </c>
      <c r="G42" s="271">
        <v>0</v>
      </c>
      <c r="H42" s="271">
        <v>10</v>
      </c>
      <c r="I42" s="271">
        <v>1</v>
      </c>
      <c r="J42" s="271">
        <v>6</v>
      </c>
      <c r="K42" s="271">
        <v>39</v>
      </c>
      <c r="L42" s="271">
        <v>6</v>
      </c>
      <c r="M42" s="271">
        <v>16</v>
      </c>
      <c r="N42" s="271">
        <v>48</v>
      </c>
      <c r="R42" s="271">
        <v>0</v>
      </c>
      <c r="T42" s="271">
        <v>149</v>
      </c>
      <c r="U42">
        <f t="shared" si="0"/>
        <v>306</v>
      </c>
      <c r="V42" t="s">
        <v>135</v>
      </c>
      <c r="W42" s="273">
        <v>11</v>
      </c>
      <c r="X42" s="273">
        <v>0</v>
      </c>
      <c r="Y42" s="273">
        <v>10</v>
      </c>
      <c r="Z42" s="273">
        <v>14</v>
      </c>
      <c r="AA42" s="273">
        <v>0</v>
      </c>
      <c r="AB42" s="273">
        <v>23</v>
      </c>
      <c r="AC42" s="273">
        <v>20</v>
      </c>
      <c r="AD42" s="273">
        <v>22</v>
      </c>
      <c r="AE42" s="273">
        <v>5</v>
      </c>
      <c r="AF42" s="273">
        <v>3</v>
      </c>
      <c r="AG42" s="273">
        <v>1</v>
      </c>
      <c r="AH42" s="273">
        <v>0</v>
      </c>
      <c r="AI42" s="273">
        <v>29</v>
      </c>
      <c r="AM42" s="273">
        <v>19</v>
      </c>
      <c r="AO42" s="273">
        <v>157</v>
      </c>
    </row>
    <row r="43" spans="1:41" x14ac:dyDescent="0.2">
      <c r="A43" t="s">
        <v>331</v>
      </c>
      <c r="K43" s="271">
        <v>1</v>
      </c>
      <c r="T43" s="271">
        <v>1</v>
      </c>
      <c r="U43">
        <f t="shared" si="0"/>
        <v>1</v>
      </c>
      <c r="V43" t="s">
        <v>331</v>
      </c>
      <c r="AF43" s="273">
        <v>0</v>
      </c>
      <c r="AO43" s="273">
        <v>0</v>
      </c>
    </row>
    <row r="44" spans="1:41" x14ac:dyDescent="0.2">
      <c r="A44" t="s">
        <v>350</v>
      </c>
      <c r="O44" s="271">
        <v>15</v>
      </c>
      <c r="R44" s="271">
        <v>0</v>
      </c>
      <c r="S44" s="271">
        <v>27</v>
      </c>
      <c r="T44" s="271">
        <v>42</v>
      </c>
      <c r="U44">
        <f t="shared" si="0"/>
        <v>110</v>
      </c>
      <c r="V44" t="s">
        <v>350</v>
      </c>
      <c r="AJ44" s="273">
        <v>18</v>
      </c>
      <c r="AM44" s="273">
        <v>11</v>
      </c>
      <c r="AN44" s="273">
        <v>39</v>
      </c>
      <c r="AO44" s="273">
        <v>68</v>
      </c>
    </row>
    <row r="45" spans="1:41" x14ac:dyDescent="0.2">
      <c r="A45" t="s">
        <v>189</v>
      </c>
      <c r="H45" s="271">
        <v>93</v>
      </c>
      <c r="T45" s="271">
        <v>93</v>
      </c>
      <c r="U45">
        <f t="shared" si="0"/>
        <v>93</v>
      </c>
      <c r="V45" t="s">
        <v>189</v>
      </c>
      <c r="AC45" s="273">
        <v>0</v>
      </c>
      <c r="AO45" s="273">
        <v>0</v>
      </c>
    </row>
    <row r="46" spans="1:41" x14ac:dyDescent="0.2">
      <c r="A46" t="s">
        <v>268</v>
      </c>
      <c r="B46" s="271">
        <v>9</v>
      </c>
      <c r="T46" s="271">
        <v>9</v>
      </c>
      <c r="U46">
        <f t="shared" si="0"/>
        <v>9</v>
      </c>
      <c r="V46" t="s">
        <v>268</v>
      </c>
      <c r="W46" s="273">
        <v>0</v>
      </c>
      <c r="AO46" s="273">
        <v>0</v>
      </c>
    </row>
    <row r="47" spans="1:41" hidden="1" x14ac:dyDescent="0.2">
      <c r="A47" t="s">
        <v>130</v>
      </c>
      <c r="M47" s="271">
        <v>0</v>
      </c>
      <c r="T47" s="271">
        <v>0</v>
      </c>
      <c r="U47">
        <f t="shared" si="0"/>
        <v>0</v>
      </c>
      <c r="V47" t="s">
        <v>130</v>
      </c>
      <c r="AH47" s="273">
        <v>0</v>
      </c>
      <c r="AO47" s="273">
        <v>0</v>
      </c>
    </row>
    <row r="48" spans="1:41" x14ac:dyDescent="0.2">
      <c r="A48" t="s">
        <v>309</v>
      </c>
      <c r="L48" s="271">
        <v>2</v>
      </c>
      <c r="T48" s="271">
        <v>2</v>
      </c>
      <c r="U48">
        <f t="shared" si="0"/>
        <v>2</v>
      </c>
      <c r="V48" t="s">
        <v>309</v>
      </c>
      <c r="AG48" s="273">
        <v>0</v>
      </c>
      <c r="AO48" s="273">
        <v>0</v>
      </c>
    </row>
    <row r="49" spans="1:41" hidden="1" x14ac:dyDescent="0.2">
      <c r="A49" t="s">
        <v>276</v>
      </c>
      <c r="I49" s="271">
        <v>0</v>
      </c>
      <c r="T49" s="271">
        <v>0</v>
      </c>
      <c r="U49">
        <f t="shared" si="0"/>
        <v>0</v>
      </c>
      <c r="V49" t="s">
        <v>276</v>
      </c>
      <c r="AD49" s="273">
        <v>0</v>
      </c>
      <c r="AO49" s="273">
        <v>0</v>
      </c>
    </row>
    <row r="50" spans="1:41" x14ac:dyDescent="0.2">
      <c r="A50" t="s">
        <v>137</v>
      </c>
      <c r="L50" s="271">
        <v>0</v>
      </c>
      <c r="M50" s="271">
        <v>2</v>
      </c>
      <c r="T50" s="271">
        <v>2</v>
      </c>
      <c r="U50">
        <f t="shared" si="0"/>
        <v>2</v>
      </c>
      <c r="V50" t="s">
        <v>137</v>
      </c>
      <c r="AG50" s="273">
        <v>0</v>
      </c>
      <c r="AH50" s="273">
        <v>0</v>
      </c>
      <c r="AO50" s="273">
        <v>0</v>
      </c>
    </row>
    <row r="51" spans="1:41" x14ac:dyDescent="0.2">
      <c r="A51" t="s">
        <v>275</v>
      </c>
      <c r="B51" s="271">
        <v>2</v>
      </c>
      <c r="F51" s="271">
        <v>1</v>
      </c>
      <c r="J51" s="271">
        <v>14</v>
      </c>
      <c r="K51" s="271">
        <v>3</v>
      </c>
      <c r="N51" s="271">
        <v>54</v>
      </c>
      <c r="T51" s="271">
        <v>74</v>
      </c>
      <c r="U51">
        <f t="shared" si="0"/>
        <v>74</v>
      </c>
      <c r="V51" t="s">
        <v>275</v>
      </c>
      <c r="W51" s="273">
        <v>0</v>
      </c>
      <c r="AA51" s="273">
        <v>0</v>
      </c>
      <c r="AE51" s="273">
        <v>0</v>
      </c>
      <c r="AF51" s="273">
        <v>0</v>
      </c>
      <c r="AI51" s="273">
        <v>0</v>
      </c>
      <c r="AO51" s="273">
        <v>0</v>
      </c>
    </row>
    <row r="52" spans="1:41" x14ac:dyDescent="0.2">
      <c r="A52" t="s">
        <v>166</v>
      </c>
      <c r="K52" s="271">
        <v>0</v>
      </c>
      <c r="L52" s="271">
        <v>1</v>
      </c>
      <c r="T52" s="271">
        <v>1</v>
      </c>
      <c r="U52">
        <f t="shared" si="0"/>
        <v>1</v>
      </c>
      <c r="V52" t="s">
        <v>166</v>
      </c>
      <c r="AF52" s="273">
        <v>0</v>
      </c>
      <c r="AG52" s="273">
        <v>0</v>
      </c>
      <c r="AO52" s="273">
        <v>0</v>
      </c>
    </row>
    <row r="53" spans="1:41" x14ac:dyDescent="0.2">
      <c r="A53" t="s">
        <v>337</v>
      </c>
      <c r="K53" s="271">
        <v>38</v>
      </c>
      <c r="T53" s="271">
        <v>38</v>
      </c>
      <c r="U53">
        <f t="shared" si="0"/>
        <v>38</v>
      </c>
      <c r="V53" t="s">
        <v>337</v>
      </c>
      <c r="AF53" s="273">
        <v>0</v>
      </c>
      <c r="AO53" s="273">
        <v>0</v>
      </c>
    </row>
    <row r="54" spans="1:41" x14ac:dyDescent="0.2">
      <c r="A54" t="s">
        <v>158</v>
      </c>
      <c r="B54" s="271">
        <v>33</v>
      </c>
      <c r="C54" s="271">
        <v>82</v>
      </c>
      <c r="L54" s="271">
        <v>312</v>
      </c>
      <c r="M54" s="271">
        <v>0</v>
      </c>
      <c r="T54" s="271">
        <v>427</v>
      </c>
      <c r="U54">
        <f t="shared" si="0"/>
        <v>427</v>
      </c>
      <c r="V54" t="s">
        <v>158</v>
      </c>
      <c r="W54" s="273">
        <v>0</v>
      </c>
      <c r="X54" s="273">
        <v>0</v>
      </c>
      <c r="AG54" s="273">
        <v>0</v>
      </c>
      <c r="AH54" s="273">
        <v>0</v>
      </c>
      <c r="AO54" s="273">
        <v>0</v>
      </c>
    </row>
    <row r="55" spans="1:41" x14ac:dyDescent="0.2">
      <c r="A55" t="s">
        <v>167</v>
      </c>
      <c r="L55" s="271">
        <v>17</v>
      </c>
      <c r="T55" s="271">
        <v>17</v>
      </c>
      <c r="U55">
        <f t="shared" si="0"/>
        <v>17</v>
      </c>
      <c r="V55" t="s">
        <v>167</v>
      </c>
      <c r="AG55" s="273">
        <v>0</v>
      </c>
      <c r="AO55" s="273">
        <v>0</v>
      </c>
    </row>
    <row r="56" spans="1:41" x14ac:dyDescent="0.2">
      <c r="A56" t="s">
        <v>136</v>
      </c>
      <c r="L56" s="271">
        <v>8</v>
      </c>
      <c r="M56" s="271">
        <v>4</v>
      </c>
      <c r="T56" s="271">
        <v>12</v>
      </c>
      <c r="U56">
        <f t="shared" si="0"/>
        <v>12</v>
      </c>
      <c r="V56" t="s">
        <v>136</v>
      </c>
      <c r="AG56" s="273">
        <v>0</v>
      </c>
      <c r="AH56" s="273">
        <v>0</v>
      </c>
      <c r="AO56" s="273">
        <v>0</v>
      </c>
    </row>
    <row r="57" spans="1:41" x14ac:dyDescent="0.2">
      <c r="A57" t="s">
        <v>273</v>
      </c>
      <c r="B57" s="271">
        <v>332</v>
      </c>
      <c r="P57" s="271">
        <v>0</v>
      </c>
      <c r="T57" s="271">
        <v>332</v>
      </c>
      <c r="U57">
        <f t="shared" si="0"/>
        <v>332</v>
      </c>
      <c r="V57" t="s">
        <v>273</v>
      </c>
      <c r="W57" s="273">
        <v>0</v>
      </c>
      <c r="AK57" s="273">
        <v>0</v>
      </c>
      <c r="AO57" s="273">
        <v>0</v>
      </c>
    </row>
    <row r="58" spans="1:41" x14ac:dyDescent="0.2">
      <c r="A58" t="s">
        <v>160</v>
      </c>
      <c r="L58" s="271">
        <v>11</v>
      </c>
      <c r="T58" s="271">
        <v>11</v>
      </c>
      <c r="U58">
        <f t="shared" si="0"/>
        <v>11</v>
      </c>
      <c r="V58" t="s">
        <v>160</v>
      </c>
      <c r="AG58" s="273">
        <v>0</v>
      </c>
      <c r="AO58" s="273">
        <v>0</v>
      </c>
    </row>
    <row r="59" spans="1:41" x14ac:dyDescent="0.2">
      <c r="A59" t="s">
        <v>274</v>
      </c>
      <c r="B59" s="271">
        <v>132</v>
      </c>
      <c r="T59" s="271">
        <v>132</v>
      </c>
      <c r="U59">
        <f t="shared" si="0"/>
        <v>132</v>
      </c>
      <c r="V59" t="s">
        <v>274</v>
      </c>
      <c r="W59" s="273">
        <v>0</v>
      </c>
      <c r="AO59" s="273">
        <v>0</v>
      </c>
    </row>
    <row r="60" spans="1:41" x14ac:dyDescent="0.2">
      <c r="A60" t="s">
        <v>355</v>
      </c>
      <c r="O60" s="271">
        <v>1</v>
      </c>
      <c r="T60" s="271">
        <v>1</v>
      </c>
      <c r="U60">
        <f t="shared" si="0"/>
        <v>1</v>
      </c>
      <c r="V60" t="s">
        <v>355</v>
      </c>
      <c r="AJ60" s="273">
        <v>0</v>
      </c>
      <c r="AO60" s="273">
        <v>0</v>
      </c>
    </row>
    <row r="61" spans="1:41" hidden="1" x14ac:dyDescent="0.2">
      <c r="A61" t="s">
        <v>372</v>
      </c>
      <c r="G61" s="271">
        <v>0</v>
      </c>
      <c r="T61" s="271">
        <v>0</v>
      </c>
      <c r="U61">
        <f t="shared" si="0"/>
        <v>0</v>
      </c>
      <c r="V61" t="s">
        <v>372</v>
      </c>
      <c r="AB61" s="273">
        <v>0</v>
      </c>
      <c r="AO61" s="273">
        <v>0</v>
      </c>
    </row>
    <row r="62" spans="1:41" x14ac:dyDescent="0.2">
      <c r="A62" t="s">
        <v>319</v>
      </c>
      <c r="J62" s="271">
        <v>8</v>
      </c>
      <c r="O62" s="271">
        <v>57</v>
      </c>
      <c r="T62" s="271">
        <v>65</v>
      </c>
      <c r="U62">
        <f t="shared" si="0"/>
        <v>65</v>
      </c>
      <c r="V62" t="s">
        <v>319</v>
      </c>
      <c r="AE62" s="273">
        <v>0</v>
      </c>
      <c r="AJ62" s="273">
        <v>0</v>
      </c>
      <c r="AO62" s="273">
        <v>0</v>
      </c>
    </row>
    <row r="63" spans="1:41" x14ac:dyDescent="0.2">
      <c r="A63" t="s">
        <v>157</v>
      </c>
      <c r="C63" s="271">
        <v>2</v>
      </c>
      <c r="K63" s="271">
        <v>0</v>
      </c>
      <c r="L63" s="271">
        <v>2</v>
      </c>
      <c r="T63" s="271">
        <v>4</v>
      </c>
      <c r="U63">
        <f t="shared" si="0"/>
        <v>11</v>
      </c>
      <c r="V63" t="s">
        <v>157</v>
      </c>
      <c r="X63" s="273">
        <v>0</v>
      </c>
      <c r="AF63" s="273">
        <v>5</v>
      </c>
      <c r="AG63" s="273">
        <v>2</v>
      </c>
      <c r="AO63" s="273">
        <v>7</v>
      </c>
    </row>
    <row r="64" spans="1:41" x14ac:dyDescent="0.2">
      <c r="A64" t="s">
        <v>185</v>
      </c>
      <c r="C64" s="271">
        <v>4</v>
      </c>
      <c r="F64" s="271">
        <v>11</v>
      </c>
      <c r="G64" s="271">
        <v>5</v>
      </c>
      <c r="I64" s="271">
        <v>20</v>
      </c>
      <c r="J64" s="271">
        <v>16</v>
      </c>
      <c r="K64" s="271">
        <v>23</v>
      </c>
      <c r="N64" s="271">
        <v>10</v>
      </c>
      <c r="P64" s="271">
        <v>59</v>
      </c>
      <c r="Q64" s="271">
        <v>2</v>
      </c>
      <c r="T64" s="271">
        <v>150</v>
      </c>
      <c r="U64">
        <f t="shared" si="0"/>
        <v>164</v>
      </c>
      <c r="V64" t="s">
        <v>185</v>
      </c>
      <c r="X64" s="273">
        <v>0</v>
      </c>
      <c r="AA64" s="273">
        <v>0</v>
      </c>
      <c r="AB64" s="273">
        <v>3</v>
      </c>
      <c r="AD64" s="273">
        <v>0</v>
      </c>
      <c r="AE64" s="273">
        <v>0</v>
      </c>
      <c r="AF64" s="273">
        <v>0</v>
      </c>
      <c r="AI64" s="273">
        <v>0</v>
      </c>
      <c r="AK64" s="273">
        <v>2</v>
      </c>
      <c r="AL64" s="273">
        <v>9</v>
      </c>
      <c r="AO64" s="273">
        <v>14</v>
      </c>
    </row>
    <row r="65" spans="1:41" x14ac:dyDescent="0.2">
      <c r="A65" t="s">
        <v>228</v>
      </c>
      <c r="B65" s="271">
        <v>72</v>
      </c>
      <c r="C65" s="271">
        <v>66</v>
      </c>
      <c r="K65" s="271">
        <v>98</v>
      </c>
      <c r="L65" s="271">
        <v>166</v>
      </c>
      <c r="M65" s="271">
        <v>3</v>
      </c>
      <c r="O65" s="271">
        <v>9</v>
      </c>
      <c r="S65" s="271">
        <v>1</v>
      </c>
      <c r="T65" s="271">
        <v>415</v>
      </c>
      <c r="U65">
        <f t="shared" si="0"/>
        <v>415</v>
      </c>
      <c r="V65" t="s">
        <v>228</v>
      </c>
      <c r="W65" s="273">
        <v>0</v>
      </c>
      <c r="X65" s="273">
        <v>0</v>
      </c>
      <c r="AF65" s="273">
        <v>0</v>
      </c>
      <c r="AG65" s="273">
        <v>0</v>
      </c>
      <c r="AH65" s="273">
        <v>0</v>
      </c>
      <c r="AJ65" s="273">
        <v>0</v>
      </c>
      <c r="AN65" s="273">
        <v>0</v>
      </c>
      <c r="AO65" s="273">
        <v>0</v>
      </c>
    </row>
    <row r="66" spans="1:41" x14ac:dyDescent="0.2">
      <c r="A66" t="s">
        <v>359</v>
      </c>
      <c r="O66" s="271">
        <v>15</v>
      </c>
      <c r="T66" s="271">
        <v>15</v>
      </c>
      <c r="U66">
        <f t="shared" si="0"/>
        <v>15</v>
      </c>
      <c r="V66" t="s">
        <v>359</v>
      </c>
      <c r="AJ66" s="273">
        <v>0</v>
      </c>
      <c r="AO66" s="273">
        <v>0</v>
      </c>
    </row>
    <row r="67" spans="1:41" x14ac:dyDescent="0.2">
      <c r="A67" t="s">
        <v>165</v>
      </c>
      <c r="L67" s="271">
        <v>5</v>
      </c>
      <c r="T67" s="271">
        <v>5</v>
      </c>
      <c r="U67">
        <f t="shared" ref="U67:U104" si="1">SUM(T67,AO67)</f>
        <v>5</v>
      </c>
      <c r="V67" t="s">
        <v>165</v>
      </c>
      <c r="AG67" s="273">
        <v>0</v>
      </c>
      <c r="AO67" s="273">
        <v>0</v>
      </c>
    </row>
    <row r="68" spans="1:41" x14ac:dyDescent="0.2">
      <c r="A68" t="s">
        <v>299</v>
      </c>
      <c r="H68" s="271">
        <v>10</v>
      </c>
      <c r="J68" s="271">
        <v>2</v>
      </c>
      <c r="O68" s="271">
        <v>146</v>
      </c>
      <c r="T68" s="271">
        <v>158</v>
      </c>
      <c r="U68">
        <f t="shared" si="1"/>
        <v>158</v>
      </c>
      <c r="V68" t="s">
        <v>299</v>
      </c>
      <c r="AC68" s="273">
        <v>0</v>
      </c>
      <c r="AE68" s="273">
        <v>0</v>
      </c>
      <c r="AJ68" s="273">
        <v>0</v>
      </c>
      <c r="AO68" s="273">
        <v>0</v>
      </c>
    </row>
    <row r="69" spans="1:41" x14ac:dyDescent="0.2">
      <c r="A69" t="s">
        <v>143</v>
      </c>
      <c r="L69" s="271">
        <v>0</v>
      </c>
      <c r="M69" s="271">
        <v>2</v>
      </c>
      <c r="T69" s="271">
        <v>2</v>
      </c>
      <c r="U69">
        <f t="shared" si="1"/>
        <v>2</v>
      </c>
      <c r="V69" t="s">
        <v>143</v>
      </c>
      <c r="AG69" s="273">
        <v>0</v>
      </c>
      <c r="AH69" s="273">
        <v>0</v>
      </c>
      <c r="AO69" s="273">
        <v>0</v>
      </c>
    </row>
    <row r="70" spans="1:41" x14ac:dyDescent="0.2">
      <c r="A70" t="s">
        <v>297</v>
      </c>
      <c r="H70" s="271">
        <v>5</v>
      </c>
      <c r="T70" s="271">
        <v>5</v>
      </c>
      <c r="U70">
        <f t="shared" si="1"/>
        <v>14</v>
      </c>
      <c r="V70" t="s">
        <v>297</v>
      </c>
      <c r="AC70" s="273">
        <v>9</v>
      </c>
      <c r="AO70" s="273">
        <v>9</v>
      </c>
    </row>
    <row r="71" spans="1:41" x14ac:dyDescent="0.2">
      <c r="A71" t="s">
        <v>162</v>
      </c>
      <c r="H71" s="271">
        <v>5</v>
      </c>
      <c r="L71" s="271">
        <v>23</v>
      </c>
      <c r="N71" s="271">
        <v>1</v>
      </c>
      <c r="T71" s="271">
        <v>29</v>
      </c>
      <c r="U71">
        <f t="shared" si="1"/>
        <v>29</v>
      </c>
      <c r="V71" t="s">
        <v>162</v>
      </c>
      <c r="AC71" s="273">
        <v>0</v>
      </c>
      <c r="AG71" s="273">
        <v>0</v>
      </c>
      <c r="AI71" s="273">
        <v>0</v>
      </c>
      <c r="AO71" s="273">
        <v>0</v>
      </c>
    </row>
    <row r="72" spans="1:41" x14ac:dyDescent="0.2">
      <c r="A72" t="s">
        <v>139</v>
      </c>
      <c r="C72" s="271">
        <v>100</v>
      </c>
      <c r="D72" s="271">
        <v>2</v>
      </c>
      <c r="E72" s="271">
        <v>1</v>
      </c>
      <c r="F72" s="271">
        <v>1</v>
      </c>
      <c r="G72" s="271">
        <v>4</v>
      </c>
      <c r="H72" s="271">
        <v>3</v>
      </c>
      <c r="I72" s="271">
        <v>0</v>
      </c>
      <c r="J72" s="271">
        <v>35</v>
      </c>
      <c r="K72" s="271">
        <v>35</v>
      </c>
      <c r="L72" s="271">
        <v>34</v>
      </c>
      <c r="M72" s="271">
        <v>3</v>
      </c>
      <c r="N72" s="271">
        <v>26</v>
      </c>
      <c r="P72" s="271">
        <v>6</v>
      </c>
      <c r="Q72" s="271">
        <v>0</v>
      </c>
      <c r="T72" s="271">
        <v>250</v>
      </c>
      <c r="U72">
        <f t="shared" si="1"/>
        <v>285</v>
      </c>
      <c r="V72" t="s">
        <v>139</v>
      </c>
      <c r="X72" s="273">
        <v>0</v>
      </c>
      <c r="Y72" s="273">
        <v>10</v>
      </c>
      <c r="Z72" s="273">
        <v>0</v>
      </c>
      <c r="AA72" s="273">
        <v>1</v>
      </c>
      <c r="AB72" s="273">
        <v>11</v>
      </c>
      <c r="AC72" s="273">
        <v>0</v>
      </c>
      <c r="AD72" s="273">
        <v>11</v>
      </c>
      <c r="AE72" s="273">
        <v>0</v>
      </c>
      <c r="AF72" s="273">
        <v>0</v>
      </c>
      <c r="AG72" s="273">
        <v>0</v>
      </c>
      <c r="AH72" s="273">
        <v>0</v>
      </c>
      <c r="AI72" s="273">
        <v>1</v>
      </c>
      <c r="AK72" s="273">
        <v>0</v>
      </c>
      <c r="AL72" s="273">
        <v>1</v>
      </c>
      <c r="AO72" s="273">
        <v>35</v>
      </c>
    </row>
    <row r="73" spans="1:41" hidden="1" x14ac:dyDescent="0.2">
      <c r="A73" t="s">
        <v>477</v>
      </c>
      <c r="P73" s="271">
        <v>0</v>
      </c>
      <c r="Q73" s="271">
        <v>0</v>
      </c>
      <c r="T73" s="271">
        <v>0</v>
      </c>
      <c r="U73">
        <f t="shared" si="1"/>
        <v>0</v>
      </c>
      <c r="V73" t="s">
        <v>477</v>
      </c>
      <c r="AK73" s="273">
        <v>0</v>
      </c>
      <c r="AL73" s="273">
        <v>0</v>
      </c>
      <c r="AO73" s="273">
        <v>0</v>
      </c>
    </row>
    <row r="74" spans="1:41" x14ac:dyDescent="0.2">
      <c r="A74" t="s">
        <v>479</v>
      </c>
      <c r="P74" s="271">
        <v>5</v>
      </c>
      <c r="Q74" s="271">
        <v>0</v>
      </c>
      <c r="T74" s="271">
        <v>5</v>
      </c>
      <c r="U74">
        <f t="shared" si="1"/>
        <v>5</v>
      </c>
      <c r="V74" t="s">
        <v>479</v>
      </c>
      <c r="AK74" s="273">
        <v>0</v>
      </c>
      <c r="AL74" s="273">
        <v>0</v>
      </c>
      <c r="AO74" s="273">
        <v>0</v>
      </c>
    </row>
    <row r="75" spans="1:41" x14ac:dyDescent="0.2">
      <c r="A75" t="s">
        <v>480</v>
      </c>
      <c r="P75" s="271">
        <v>7</v>
      </c>
      <c r="T75" s="271">
        <v>7</v>
      </c>
      <c r="U75">
        <f t="shared" si="1"/>
        <v>10</v>
      </c>
      <c r="V75" t="s">
        <v>480</v>
      </c>
      <c r="AK75" s="273">
        <v>3</v>
      </c>
      <c r="AO75" s="273">
        <v>3</v>
      </c>
    </row>
    <row r="76" spans="1:41" x14ac:dyDescent="0.2">
      <c r="A76" t="s">
        <v>481</v>
      </c>
      <c r="P76" s="271">
        <v>1</v>
      </c>
      <c r="T76" s="271">
        <v>1</v>
      </c>
      <c r="U76">
        <f t="shared" si="1"/>
        <v>1</v>
      </c>
      <c r="V76" t="s">
        <v>481</v>
      </c>
      <c r="AK76" s="273">
        <v>0</v>
      </c>
      <c r="AO76" s="273">
        <v>0</v>
      </c>
    </row>
    <row r="77" spans="1:41" hidden="1" x14ac:dyDescent="0.2">
      <c r="A77" t="s">
        <v>482</v>
      </c>
      <c r="P77" s="271">
        <v>0</v>
      </c>
      <c r="Q77" s="271">
        <v>0</v>
      </c>
      <c r="S77" s="271">
        <v>0</v>
      </c>
      <c r="T77" s="271">
        <v>0</v>
      </c>
      <c r="U77">
        <f t="shared" si="1"/>
        <v>0</v>
      </c>
      <c r="V77" t="s">
        <v>482</v>
      </c>
      <c r="AK77" s="273">
        <v>0</v>
      </c>
      <c r="AL77" s="273">
        <v>0</v>
      </c>
      <c r="AN77" s="273">
        <v>0</v>
      </c>
      <c r="AO77" s="273">
        <v>0</v>
      </c>
    </row>
    <row r="78" spans="1:41" hidden="1" x14ac:dyDescent="0.2">
      <c r="A78" t="s">
        <v>483</v>
      </c>
      <c r="P78" s="271">
        <v>0</v>
      </c>
      <c r="T78" s="271">
        <v>0</v>
      </c>
      <c r="U78">
        <f t="shared" si="1"/>
        <v>0</v>
      </c>
      <c r="V78" t="s">
        <v>483</v>
      </c>
      <c r="AK78" s="273">
        <v>0</v>
      </c>
      <c r="AO78" s="273">
        <v>0</v>
      </c>
    </row>
    <row r="79" spans="1:41" x14ac:dyDescent="0.2">
      <c r="A79" t="s">
        <v>484</v>
      </c>
      <c r="P79" s="271">
        <v>1</v>
      </c>
      <c r="T79" s="271">
        <v>1</v>
      </c>
      <c r="U79">
        <f t="shared" si="1"/>
        <v>1</v>
      </c>
      <c r="V79" t="s">
        <v>484</v>
      </c>
      <c r="AK79" s="273">
        <v>0</v>
      </c>
      <c r="AO79" s="273">
        <v>0</v>
      </c>
    </row>
    <row r="80" spans="1:41" hidden="1" x14ac:dyDescent="0.2">
      <c r="A80" t="s">
        <v>497</v>
      </c>
      <c r="Q80" s="271">
        <v>0</v>
      </c>
      <c r="T80" s="271">
        <v>0</v>
      </c>
      <c r="U80">
        <f t="shared" si="1"/>
        <v>0</v>
      </c>
      <c r="V80" t="s">
        <v>497</v>
      </c>
      <c r="AL80" s="273">
        <v>0</v>
      </c>
      <c r="AO80" s="273">
        <v>0</v>
      </c>
    </row>
    <row r="81" spans="1:41" hidden="1" x14ac:dyDescent="0.2">
      <c r="A81" t="s">
        <v>485</v>
      </c>
      <c r="Q81" s="271">
        <v>0</v>
      </c>
      <c r="T81" s="271">
        <v>0</v>
      </c>
      <c r="U81">
        <f t="shared" si="1"/>
        <v>0</v>
      </c>
      <c r="V81" t="s">
        <v>485</v>
      </c>
      <c r="AL81" s="273">
        <v>0</v>
      </c>
      <c r="AO81" s="273">
        <v>0</v>
      </c>
    </row>
    <row r="82" spans="1:41" hidden="1" x14ac:dyDescent="0.2">
      <c r="A82" t="s">
        <v>486</v>
      </c>
      <c r="Q82" s="271">
        <v>0</v>
      </c>
      <c r="S82" s="271">
        <v>0</v>
      </c>
      <c r="T82" s="271">
        <v>0</v>
      </c>
      <c r="U82">
        <f t="shared" si="1"/>
        <v>0</v>
      </c>
      <c r="V82" t="s">
        <v>486</v>
      </c>
      <c r="AL82" s="273">
        <v>0</v>
      </c>
      <c r="AN82" s="273">
        <v>0</v>
      </c>
      <c r="AO82" s="273">
        <v>0</v>
      </c>
    </row>
    <row r="83" spans="1:41" hidden="1" x14ac:dyDescent="0.2">
      <c r="A83" t="s">
        <v>487</v>
      </c>
      <c r="Q83" s="271">
        <v>0</v>
      </c>
      <c r="T83" s="271">
        <v>0</v>
      </c>
      <c r="U83">
        <f t="shared" si="1"/>
        <v>0</v>
      </c>
      <c r="V83" t="s">
        <v>487</v>
      </c>
      <c r="AL83" s="273">
        <v>0</v>
      </c>
      <c r="AO83" s="273">
        <v>0</v>
      </c>
    </row>
    <row r="84" spans="1:41" hidden="1" x14ac:dyDescent="0.2">
      <c r="A84" t="s">
        <v>499</v>
      </c>
      <c r="Q84" s="271">
        <v>0</v>
      </c>
      <c r="S84" s="271">
        <v>0</v>
      </c>
      <c r="T84" s="271">
        <v>0</v>
      </c>
      <c r="U84">
        <f t="shared" si="1"/>
        <v>0</v>
      </c>
      <c r="V84" t="s">
        <v>499</v>
      </c>
      <c r="AL84" s="273">
        <v>0</v>
      </c>
      <c r="AN84" s="273">
        <v>0</v>
      </c>
      <c r="AO84" s="273">
        <v>0</v>
      </c>
    </row>
    <row r="85" spans="1:41" hidden="1" x14ac:dyDescent="0.2">
      <c r="A85" t="s">
        <v>500</v>
      </c>
      <c r="Q85" s="271">
        <v>0</v>
      </c>
      <c r="S85" s="271">
        <v>0</v>
      </c>
      <c r="T85" s="271">
        <v>0</v>
      </c>
      <c r="U85">
        <f t="shared" si="1"/>
        <v>0</v>
      </c>
      <c r="V85" t="s">
        <v>500</v>
      </c>
      <c r="AL85" s="273">
        <v>0</v>
      </c>
      <c r="AN85" s="273">
        <v>0</v>
      </c>
      <c r="AO85" s="273">
        <v>0</v>
      </c>
    </row>
    <row r="86" spans="1:41" hidden="1" x14ac:dyDescent="0.2">
      <c r="A86" t="s">
        <v>488</v>
      </c>
      <c r="Q86" s="271">
        <v>0</v>
      </c>
      <c r="T86" s="271">
        <v>0</v>
      </c>
      <c r="U86">
        <f t="shared" si="1"/>
        <v>0</v>
      </c>
      <c r="V86" t="s">
        <v>488</v>
      </c>
      <c r="AL86" s="273">
        <v>0</v>
      </c>
      <c r="AO86" s="273">
        <v>0</v>
      </c>
    </row>
    <row r="87" spans="1:41" hidden="1" x14ac:dyDescent="0.2">
      <c r="A87" t="s">
        <v>489</v>
      </c>
      <c r="Q87" s="271">
        <v>0</v>
      </c>
      <c r="T87" s="271">
        <v>0</v>
      </c>
      <c r="U87">
        <f t="shared" si="1"/>
        <v>0</v>
      </c>
      <c r="V87" t="s">
        <v>489</v>
      </c>
      <c r="AL87" s="273">
        <v>0</v>
      </c>
      <c r="AO87" s="273">
        <v>0</v>
      </c>
    </row>
    <row r="88" spans="1:41" x14ac:dyDescent="0.2">
      <c r="A88" t="s">
        <v>492</v>
      </c>
      <c r="R88" s="271">
        <v>0</v>
      </c>
      <c r="T88" s="271">
        <v>0</v>
      </c>
      <c r="U88">
        <f t="shared" si="1"/>
        <v>1</v>
      </c>
      <c r="V88" t="s">
        <v>492</v>
      </c>
      <c r="AM88" s="273">
        <v>1</v>
      </c>
      <c r="AO88" s="273">
        <v>1</v>
      </c>
    </row>
    <row r="89" spans="1:41" x14ac:dyDescent="0.2">
      <c r="A89" t="s">
        <v>493</v>
      </c>
      <c r="R89" s="271">
        <v>0</v>
      </c>
      <c r="S89" s="271">
        <v>2</v>
      </c>
      <c r="T89" s="271">
        <v>2</v>
      </c>
      <c r="U89">
        <f t="shared" si="1"/>
        <v>2</v>
      </c>
      <c r="V89" t="s">
        <v>493</v>
      </c>
      <c r="AM89" s="273">
        <v>0</v>
      </c>
      <c r="AN89" s="273">
        <v>0</v>
      </c>
      <c r="AO89" s="273">
        <v>0</v>
      </c>
    </row>
    <row r="90" spans="1:41" hidden="1" x14ac:dyDescent="0.2">
      <c r="A90" t="s">
        <v>494</v>
      </c>
      <c r="R90" s="271">
        <v>0</v>
      </c>
      <c r="S90" s="271">
        <v>0</v>
      </c>
      <c r="T90" s="271">
        <v>0</v>
      </c>
      <c r="U90">
        <f t="shared" si="1"/>
        <v>0</v>
      </c>
      <c r="V90" t="s">
        <v>494</v>
      </c>
      <c r="AM90" s="273">
        <v>0</v>
      </c>
      <c r="AN90" s="273">
        <v>0</v>
      </c>
      <c r="AO90" s="273">
        <v>0</v>
      </c>
    </row>
    <row r="91" spans="1:41" hidden="1" x14ac:dyDescent="0.2">
      <c r="A91" t="s">
        <v>501</v>
      </c>
      <c r="S91" s="271">
        <v>0</v>
      </c>
      <c r="T91" s="271">
        <v>0</v>
      </c>
      <c r="U91">
        <f t="shared" si="1"/>
        <v>0</v>
      </c>
      <c r="V91" t="s">
        <v>501</v>
      </c>
      <c r="AN91" s="273">
        <v>0</v>
      </c>
      <c r="AO91" s="273">
        <v>0</v>
      </c>
    </row>
    <row r="92" spans="1:41" hidden="1" x14ac:dyDescent="0.2">
      <c r="A92" t="s">
        <v>503</v>
      </c>
      <c r="S92" s="271">
        <v>0</v>
      </c>
      <c r="T92" s="271">
        <v>0</v>
      </c>
      <c r="U92">
        <f t="shared" si="1"/>
        <v>0</v>
      </c>
      <c r="V92" t="s">
        <v>503</v>
      </c>
      <c r="AN92" s="273">
        <v>0</v>
      </c>
      <c r="AO92" s="273">
        <v>0</v>
      </c>
    </row>
    <row r="93" spans="1:41" hidden="1" x14ac:dyDescent="0.2">
      <c r="A93" t="s">
        <v>502</v>
      </c>
      <c r="S93" s="271">
        <v>0</v>
      </c>
      <c r="T93" s="271">
        <v>0</v>
      </c>
      <c r="U93">
        <f t="shared" si="1"/>
        <v>0</v>
      </c>
      <c r="V93" t="s">
        <v>502</v>
      </c>
      <c r="AN93" s="273">
        <v>0</v>
      </c>
      <c r="AO93" s="273">
        <v>0</v>
      </c>
    </row>
    <row r="94" spans="1:41" hidden="1" x14ac:dyDescent="0.2">
      <c r="A94" t="s">
        <v>504</v>
      </c>
      <c r="S94" s="271">
        <v>0</v>
      </c>
      <c r="T94" s="271">
        <v>0</v>
      </c>
      <c r="U94">
        <f t="shared" si="1"/>
        <v>0</v>
      </c>
      <c r="V94" t="s">
        <v>504</v>
      </c>
      <c r="AN94" s="273">
        <v>0</v>
      </c>
      <c r="AO94" s="273">
        <v>0</v>
      </c>
    </row>
    <row r="95" spans="1:41" hidden="1" x14ac:dyDescent="0.2">
      <c r="A95" t="s">
        <v>505</v>
      </c>
      <c r="S95" s="271">
        <v>0</v>
      </c>
      <c r="T95" s="271">
        <v>0</v>
      </c>
      <c r="U95">
        <f t="shared" si="1"/>
        <v>0</v>
      </c>
      <c r="V95" t="s">
        <v>505</v>
      </c>
      <c r="AN95" s="273">
        <v>0</v>
      </c>
      <c r="AO95" s="273">
        <v>0</v>
      </c>
    </row>
    <row r="96" spans="1:41" hidden="1" x14ac:dyDescent="0.2">
      <c r="A96" t="s">
        <v>506</v>
      </c>
      <c r="S96" s="271">
        <v>0</v>
      </c>
      <c r="T96" s="271">
        <v>0</v>
      </c>
      <c r="U96">
        <f t="shared" si="1"/>
        <v>0</v>
      </c>
      <c r="V96" t="s">
        <v>506</v>
      </c>
      <c r="AN96" s="273">
        <v>0</v>
      </c>
      <c r="AO96" s="273">
        <v>0</v>
      </c>
    </row>
    <row r="97" spans="1:41" hidden="1" x14ac:dyDescent="0.2">
      <c r="A97" t="s">
        <v>507</v>
      </c>
      <c r="S97" s="271">
        <v>0</v>
      </c>
      <c r="T97" s="271">
        <v>0</v>
      </c>
      <c r="U97">
        <f t="shared" si="1"/>
        <v>0</v>
      </c>
      <c r="V97" t="s">
        <v>507</v>
      </c>
      <c r="AN97" s="273">
        <v>0</v>
      </c>
      <c r="AO97" s="273">
        <v>0</v>
      </c>
    </row>
    <row r="98" spans="1:41" hidden="1" x14ac:dyDescent="0.2">
      <c r="A98" t="s">
        <v>508</v>
      </c>
      <c r="S98" s="271">
        <v>0</v>
      </c>
      <c r="T98" s="271">
        <v>0</v>
      </c>
      <c r="U98">
        <f t="shared" si="1"/>
        <v>0</v>
      </c>
      <c r="V98" t="s">
        <v>508</v>
      </c>
      <c r="AN98" s="273">
        <v>0</v>
      </c>
      <c r="AO98" s="273">
        <v>0</v>
      </c>
    </row>
    <row r="99" spans="1:41" hidden="1" x14ac:dyDescent="0.2">
      <c r="A99" t="s">
        <v>509</v>
      </c>
      <c r="S99" s="271">
        <v>0</v>
      </c>
      <c r="T99" s="271">
        <v>0</v>
      </c>
      <c r="U99">
        <f t="shared" si="1"/>
        <v>0</v>
      </c>
      <c r="V99" t="s">
        <v>509</v>
      </c>
      <c r="AN99" s="273">
        <v>0</v>
      </c>
      <c r="AO99" s="273">
        <v>0</v>
      </c>
    </row>
    <row r="100" spans="1:41" hidden="1" x14ac:dyDescent="0.2">
      <c r="A100" t="s">
        <v>510</v>
      </c>
      <c r="S100" s="271">
        <v>0</v>
      </c>
      <c r="T100" s="271">
        <v>0</v>
      </c>
      <c r="U100">
        <f t="shared" si="1"/>
        <v>0</v>
      </c>
      <c r="V100" t="s">
        <v>510</v>
      </c>
      <c r="AN100" s="273">
        <v>0</v>
      </c>
      <c r="AO100" s="273">
        <v>0</v>
      </c>
    </row>
    <row r="101" spans="1:41" hidden="1" x14ac:dyDescent="0.2">
      <c r="A101" t="s">
        <v>511</v>
      </c>
      <c r="S101" s="271">
        <v>0</v>
      </c>
      <c r="T101" s="271">
        <v>0</v>
      </c>
      <c r="U101">
        <f t="shared" si="1"/>
        <v>0</v>
      </c>
      <c r="V101" t="s">
        <v>511</v>
      </c>
      <c r="AN101" s="273">
        <v>0</v>
      </c>
      <c r="AO101" s="273">
        <v>0</v>
      </c>
    </row>
    <row r="102" spans="1:41" hidden="1" x14ac:dyDescent="0.2">
      <c r="A102" t="s">
        <v>512</v>
      </c>
      <c r="S102" s="271">
        <v>0</v>
      </c>
      <c r="T102" s="271">
        <v>0</v>
      </c>
      <c r="U102">
        <f t="shared" si="1"/>
        <v>0</v>
      </c>
      <c r="V102" t="s">
        <v>512</v>
      </c>
      <c r="AN102" s="273">
        <v>0</v>
      </c>
      <c r="AO102" s="273">
        <v>0</v>
      </c>
    </row>
    <row r="103" spans="1:41" hidden="1" x14ac:dyDescent="0.2">
      <c r="A103" t="s">
        <v>513</v>
      </c>
      <c r="S103" s="271">
        <v>0</v>
      </c>
      <c r="T103" s="271">
        <v>0</v>
      </c>
      <c r="U103">
        <f t="shared" si="1"/>
        <v>0</v>
      </c>
      <c r="V103" t="s">
        <v>513</v>
      </c>
      <c r="AN103" s="273">
        <v>0</v>
      </c>
      <c r="AO103" s="273">
        <v>0</v>
      </c>
    </row>
    <row r="104" spans="1:41" hidden="1" x14ac:dyDescent="0.2">
      <c r="A104" t="s">
        <v>514</v>
      </c>
      <c r="S104" s="271">
        <v>0</v>
      </c>
      <c r="T104" s="271">
        <v>0</v>
      </c>
      <c r="U104">
        <f t="shared" si="1"/>
        <v>0</v>
      </c>
      <c r="V104" t="s">
        <v>514</v>
      </c>
      <c r="AN104" s="273">
        <v>0</v>
      </c>
      <c r="AO104" s="273">
        <v>0</v>
      </c>
    </row>
    <row r="106" spans="1:41" x14ac:dyDescent="0.2">
      <c r="A106" t="s">
        <v>419</v>
      </c>
      <c r="B106" s="271">
        <v>1575</v>
      </c>
      <c r="C106" s="271">
        <v>763</v>
      </c>
      <c r="D106" s="271">
        <v>5</v>
      </c>
      <c r="E106" s="271">
        <v>70</v>
      </c>
      <c r="F106" s="271">
        <v>122</v>
      </c>
      <c r="G106" s="271">
        <v>107</v>
      </c>
      <c r="H106" s="271">
        <v>787</v>
      </c>
      <c r="I106" s="271">
        <v>168</v>
      </c>
      <c r="J106" s="271">
        <v>327</v>
      </c>
      <c r="K106" s="271">
        <v>1543</v>
      </c>
      <c r="L106" s="271">
        <v>1192</v>
      </c>
      <c r="M106" s="271">
        <v>332</v>
      </c>
      <c r="N106" s="271">
        <v>738</v>
      </c>
      <c r="O106" s="271">
        <v>814</v>
      </c>
      <c r="P106" s="271">
        <v>250</v>
      </c>
      <c r="Q106" s="271">
        <v>59</v>
      </c>
      <c r="R106" s="271">
        <v>55</v>
      </c>
      <c r="S106" s="271">
        <v>36</v>
      </c>
      <c r="T106" s="271">
        <v>8943</v>
      </c>
      <c r="V106" t="s">
        <v>419</v>
      </c>
      <c r="W106" s="273">
        <v>74</v>
      </c>
      <c r="X106" s="273">
        <v>0</v>
      </c>
      <c r="Y106" s="273">
        <v>52</v>
      </c>
      <c r="Z106" s="273">
        <v>53</v>
      </c>
      <c r="AA106" s="273">
        <v>12</v>
      </c>
      <c r="AB106" s="273">
        <v>58</v>
      </c>
      <c r="AC106" s="273">
        <v>129</v>
      </c>
      <c r="AD106" s="273">
        <v>44</v>
      </c>
      <c r="AE106" s="273">
        <v>59</v>
      </c>
      <c r="AF106" s="273">
        <v>13</v>
      </c>
      <c r="AG106" s="273">
        <v>5</v>
      </c>
      <c r="AH106" s="273">
        <v>11</v>
      </c>
      <c r="AI106" s="273">
        <v>47</v>
      </c>
      <c r="AJ106" s="273">
        <v>18</v>
      </c>
      <c r="AK106" s="273">
        <v>76</v>
      </c>
      <c r="AL106" s="273">
        <v>82</v>
      </c>
      <c r="AM106" s="273">
        <v>90</v>
      </c>
      <c r="AN106" s="273">
        <v>54</v>
      </c>
      <c r="AO106" s="362">
        <v>879</v>
      </c>
    </row>
  </sheetData>
  <autoFilter ref="A1:AO104" xr:uid="{00000000-0009-0000-0000-000017000000}">
    <filterColumn colId="20">
      <filters>
        <filter val="1"/>
        <filter val="10"/>
        <filter val="11"/>
        <filter val="110"/>
        <filter val="1135"/>
        <filter val="12"/>
        <filter val="123"/>
        <filter val="128"/>
        <filter val="132"/>
        <filter val="14"/>
        <filter val="146"/>
        <filter val="15"/>
        <filter val="158"/>
        <filter val="160"/>
        <filter val="1601"/>
        <filter val="164"/>
        <filter val="17"/>
        <filter val="170"/>
        <filter val="2"/>
        <filter val="23"/>
        <filter val="26"/>
        <filter val="285"/>
        <filter val="29"/>
        <filter val="3"/>
        <filter val="306"/>
        <filter val="332"/>
        <filter val="343"/>
        <filter val="38"/>
        <filter val="4"/>
        <filter val="402"/>
        <filter val="415"/>
        <filter val="427"/>
        <filter val="445"/>
        <filter val="5"/>
        <filter val="519"/>
        <filter val="60"/>
        <filter val="625"/>
        <filter val="65"/>
        <filter val="7"/>
        <filter val="74"/>
        <filter val="77"/>
        <filter val="84"/>
        <filter val="850"/>
        <filter val="9"/>
        <filter val="93"/>
        <filter val="99"/>
      </filters>
    </filterColumn>
  </autoFilter>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G1069"/>
  <sheetViews>
    <sheetView topLeftCell="A67" workbookViewId="0">
      <selection activeCell="A7" sqref="A7"/>
    </sheetView>
  </sheetViews>
  <sheetFormatPr baseColWidth="10" defaultColWidth="8.83203125" defaultRowHeight="15" x14ac:dyDescent="0.2"/>
  <cols>
    <col min="1" max="1" width="36.83203125" bestFit="1" customWidth="1"/>
  </cols>
  <sheetData>
    <row r="1" spans="1:7" x14ac:dyDescent="0.2">
      <c r="E1" t="s">
        <v>472</v>
      </c>
    </row>
    <row r="2" spans="1:7" x14ac:dyDescent="0.2">
      <c r="E2" t="s">
        <v>470</v>
      </c>
      <c r="F2" t="s">
        <v>471</v>
      </c>
      <c r="G2" t="s">
        <v>422</v>
      </c>
    </row>
    <row r="3" spans="1:7" x14ac:dyDescent="0.2">
      <c r="A3" s="212" t="s">
        <v>418</v>
      </c>
      <c r="E3" t="s">
        <v>418</v>
      </c>
      <c r="F3" t="s">
        <v>418</v>
      </c>
      <c r="G3" t="s">
        <v>469</v>
      </c>
    </row>
    <row r="4" spans="1:7" x14ac:dyDescent="0.2">
      <c r="A4" s="213" t="s">
        <v>367</v>
      </c>
      <c r="E4" t="s">
        <v>367</v>
      </c>
      <c r="F4" t="s">
        <v>367</v>
      </c>
    </row>
    <row r="5" spans="1:7" x14ac:dyDescent="0.2">
      <c r="A5" s="223" t="s">
        <v>468</v>
      </c>
      <c r="E5">
        <v>0</v>
      </c>
      <c r="F5">
        <v>0</v>
      </c>
      <c r="G5">
        <f>SUM(E5:F5)</f>
        <v>0</v>
      </c>
    </row>
    <row r="6" spans="1:7" x14ac:dyDescent="0.2">
      <c r="A6" s="225" t="s">
        <v>468</v>
      </c>
      <c r="E6">
        <v>0</v>
      </c>
      <c r="F6">
        <v>0</v>
      </c>
      <c r="G6">
        <f t="shared" ref="G6:G69" si="0">SUM(E6:F6)</f>
        <v>0</v>
      </c>
    </row>
    <row r="7" spans="1:7" x14ac:dyDescent="0.2">
      <c r="A7" s="226" t="s">
        <v>468</v>
      </c>
      <c r="E7">
        <v>0</v>
      </c>
      <c r="F7">
        <v>0</v>
      </c>
      <c r="G7">
        <f t="shared" si="0"/>
        <v>0</v>
      </c>
    </row>
    <row r="8" spans="1:7" x14ac:dyDescent="0.2">
      <c r="A8" s="227" t="s">
        <v>468</v>
      </c>
      <c r="E8">
        <v>0</v>
      </c>
      <c r="F8">
        <v>0</v>
      </c>
      <c r="G8">
        <f t="shared" si="0"/>
        <v>0</v>
      </c>
    </row>
    <row r="9" spans="1:7" x14ac:dyDescent="0.2">
      <c r="A9" s="228" t="s">
        <v>468</v>
      </c>
      <c r="E9">
        <v>0</v>
      </c>
      <c r="F9">
        <v>0</v>
      </c>
      <c r="G9">
        <f t="shared" si="0"/>
        <v>0</v>
      </c>
    </row>
    <row r="10" spans="1:7" x14ac:dyDescent="0.2">
      <c r="A10" s="229">
        <v>0</v>
      </c>
      <c r="E10">
        <v>0</v>
      </c>
      <c r="F10">
        <v>0</v>
      </c>
      <c r="G10">
        <f t="shared" si="0"/>
        <v>0</v>
      </c>
    </row>
    <row r="11" spans="1:7" x14ac:dyDescent="0.2">
      <c r="A11" s="230" t="s">
        <v>468</v>
      </c>
      <c r="E11">
        <v>0</v>
      </c>
      <c r="F11">
        <v>0</v>
      </c>
      <c r="G11">
        <f t="shared" si="0"/>
        <v>0</v>
      </c>
    </row>
    <row r="12" spans="1:7" x14ac:dyDescent="0.2">
      <c r="A12" s="231" t="s">
        <v>468</v>
      </c>
      <c r="E12">
        <v>0</v>
      </c>
      <c r="F12">
        <v>0</v>
      </c>
      <c r="G12">
        <f t="shared" si="0"/>
        <v>0</v>
      </c>
    </row>
    <row r="13" spans="1:7" x14ac:dyDescent="0.2">
      <c r="A13" s="232" t="s">
        <v>468</v>
      </c>
      <c r="E13">
        <v>0</v>
      </c>
      <c r="F13">
        <v>0</v>
      </c>
      <c r="G13">
        <f t="shared" si="0"/>
        <v>0</v>
      </c>
    </row>
    <row r="14" spans="1:7" x14ac:dyDescent="0.2">
      <c r="A14" s="233" t="s">
        <v>468</v>
      </c>
      <c r="E14">
        <v>0</v>
      </c>
      <c r="F14">
        <v>0</v>
      </c>
      <c r="G14">
        <f t="shared" si="0"/>
        <v>0</v>
      </c>
    </row>
    <row r="15" spans="1:7" x14ac:dyDescent="0.2">
      <c r="A15" s="234" t="s">
        <v>468</v>
      </c>
      <c r="E15">
        <v>0</v>
      </c>
      <c r="F15">
        <v>0</v>
      </c>
      <c r="G15">
        <f t="shared" si="0"/>
        <v>0</v>
      </c>
    </row>
    <row r="16" spans="1:7" x14ac:dyDescent="0.2">
      <c r="A16" s="235" t="s">
        <v>468</v>
      </c>
      <c r="E16">
        <v>0</v>
      </c>
      <c r="F16">
        <v>0</v>
      </c>
      <c r="G16">
        <f t="shared" si="0"/>
        <v>0</v>
      </c>
    </row>
    <row r="17" spans="1:7" x14ac:dyDescent="0.2">
      <c r="A17" s="236" t="s">
        <v>468</v>
      </c>
      <c r="E17">
        <v>0</v>
      </c>
      <c r="F17">
        <v>0</v>
      </c>
      <c r="G17">
        <f t="shared" si="0"/>
        <v>0</v>
      </c>
    </row>
    <row r="18" spans="1:7" x14ac:dyDescent="0.2">
      <c r="A18" s="237" t="s">
        <v>468</v>
      </c>
      <c r="E18">
        <v>0</v>
      </c>
      <c r="F18">
        <v>0</v>
      </c>
      <c r="G18">
        <f t="shared" si="0"/>
        <v>0</v>
      </c>
    </row>
    <row r="19" spans="1:7" x14ac:dyDescent="0.2">
      <c r="A19" s="213" t="s">
        <v>229</v>
      </c>
      <c r="E19" t="s">
        <v>229</v>
      </c>
      <c r="F19" t="s">
        <v>229</v>
      </c>
      <c r="G19">
        <f t="shared" si="0"/>
        <v>0</v>
      </c>
    </row>
    <row r="20" spans="1:7" x14ac:dyDescent="0.2">
      <c r="A20" s="223">
        <v>7</v>
      </c>
      <c r="E20">
        <v>250</v>
      </c>
      <c r="F20">
        <v>7</v>
      </c>
      <c r="G20">
        <f t="shared" si="0"/>
        <v>257</v>
      </c>
    </row>
    <row r="21" spans="1:7" x14ac:dyDescent="0.2">
      <c r="A21" s="225">
        <v>0</v>
      </c>
      <c r="E21">
        <v>38</v>
      </c>
      <c r="F21">
        <v>0</v>
      </c>
      <c r="G21">
        <f t="shared" si="0"/>
        <v>38</v>
      </c>
    </row>
    <row r="22" spans="1:7" x14ac:dyDescent="0.2">
      <c r="A22" s="226" t="s">
        <v>468</v>
      </c>
      <c r="E22">
        <v>0</v>
      </c>
      <c r="F22">
        <v>0</v>
      </c>
      <c r="G22">
        <f t="shared" si="0"/>
        <v>0</v>
      </c>
    </row>
    <row r="23" spans="1:7" x14ac:dyDescent="0.2">
      <c r="A23" s="227" t="s">
        <v>468</v>
      </c>
      <c r="E23">
        <v>0</v>
      </c>
      <c r="F23">
        <v>0</v>
      </c>
      <c r="G23">
        <f t="shared" si="0"/>
        <v>0</v>
      </c>
    </row>
    <row r="24" spans="1:7" x14ac:dyDescent="0.2">
      <c r="A24" s="228" t="s">
        <v>468</v>
      </c>
      <c r="E24">
        <v>0</v>
      </c>
      <c r="F24">
        <v>0</v>
      </c>
      <c r="G24">
        <f t="shared" si="0"/>
        <v>0</v>
      </c>
    </row>
    <row r="25" spans="1:7" x14ac:dyDescent="0.2">
      <c r="A25" s="229">
        <v>4</v>
      </c>
      <c r="E25">
        <v>0</v>
      </c>
      <c r="F25">
        <v>4</v>
      </c>
      <c r="G25">
        <f t="shared" si="0"/>
        <v>4</v>
      </c>
    </row>
    <row r="26" spans="1:7" x14ac:dyDescent="0.2">
      <c r="A26" s="230">
        <v>41</v>
      </c>
      <c r="E26">
        <v>108</v>
      </c>
      <c r="F26">
        <v>41</v>
      </c>
      <c r="G26">
        <f t="shared" si="0"/>
        <v>149</v>
      </c>
    </row>
    <row r="27" spans="1:7" x14ac:dyDescent="0.2">
      <c r="A27" s="231">
        <v>5</v>
      </c>
      <c r="E27">
        <v>0</v>
      </c>
      <c r="F27">
        <v>5</v>
      </c>
      <c r="G27">
        <f t="shared" si="0"/>
        <v>5</v>
      </c>
    </row>
    <row r="28" spans="1:7" x14ac:dyDescent="0.2">
      <c r="A28" s="232">
        <v>14</v>
      </c>
      <c r="E28">
        <v>25</v>
      </c>
      <c r="F28">
        <v>14</v>
      </c>
      <c r="G28">
        <f t="shared" si="0"/>
        <v>39</v>
      </c>
    </row>
    <row r="29" spans="1:7" x14ac:dyDescent="0.2">
      <c r="A29" s="233">
        <v>1</v>
      </c>
      <c r="E29">
        <v>33</v>
      </c>
      <c r="F29">
        <v>1</v>
      </c>
      <c r="G29">
        <f t="shared" si="0"/>
        <v>34</v>
      </c>
    </row>
    <row r="30" spans="1:7" x14ac:dyDescent="0.2">
      <c r="A30" s="234">
        <v>2</v>
      </c>
      <c r="E30">
        <v>73</v>
      </c>
      <c r="F30">
        <v>2</v>
      </c>
      <c r="G30">
        <f t="shared" si="0"/>
        <v>75</v>
      </c>
    </row>
    <row r="31" spans="1:7" x14ac:dyDescent="0.2">
      <c r="A31" s="235">
        <v>0</v>
      </c>
      <c r="E31">
        <v>24</v>
      </c>
      <c r="F31">
        <v>0</v>
      </c>
      <c r="G31">
        <f t="shared" si="0"/>
        <v>24</v>
      </c>
    </row>
    <row r="32" spans="1:7" x14ac:dyDescent="0.2">
      <c r="A32" s="236" t="s">
        <v>468</v>
      </c>
      <c r="E32">
        <v>0</v>
      </c>
      <c r="F32">
        <v>0</v>
      </c>
      <c r="G32">
        <f t="shared" si="0"/>
        <v>0</v>
      </c>
    </row>
    <row r="33" spans="1:7" x14ac:dyDescent="0.2">
      <c r="A33" s="237" t="s">
        <v>468</v>
      </c>
      <c r="E33">
        <v>0</v>
      </c>
      <c r="F33">
        <v>0</v>
      </c>
      <c r="G33">
        <f t="shared" si="0"/>
        <v>0</v>
      </c>
    </row>
    <row r="34" spans="1:7" x14ac:dyDescent="0.2">
      <c r="A34" s="213" t="s">
        <v>348</v>
      </c>
      <c r="E34" t="s">
        <v>348</v>
      </c>
      <c r="F34" t="s">
        <v>348</v>
      </c>
      <c r="G34">
        <f t="shared" si="0"/>
        <v>0</v>
      </c>
    </row>
    <row r="35" spans="1:7" x14ac:dyDescent="0.2">
      <c r="A35" s="223" t="s">
        <v>468</v>
      </c>
      <c r="E35">
        <v>0</v>
      </c>
      <c r="F35">
        <v>0</v>
      </c>
      <c r="G35">
        <f t="shared" si="0"/>
        <v>0</v>
      </c>
    </row>
    <row r="36" spans="1:7" x14ac:dyDescent="0.2">
      <c r="A36" s="225" t="s">
        <v>468</v>
      </c>
      <c r="E36">
        <v>0</v>
      </c>
      <c r="F36">
        <v>0</v>
      </c>
      <c r="G36">
        <f t="shared" si="0"/>
        <v>0</v>
      </c>
    </row>
    <row r="37" spans="1:7" x14ac:dyDescent="0.2">
      <c r="A37" s="226" t="s">
        <v>468</v>
      </c>
      <c r="E37">
        <v>0</v>
      </c>
      <c r="F37">
        <v>0</v>
      </c>
      <c r="G37">
        <f t="shared" si="0"/>
        <v>0</v>
      </c>
    </row>
    <row r="38" spans="1:7" x14ac:dyDescent="0.2">
      <c r="A38" s="227" t="s">
        <v>468</v>
      </c>
      <c r="E38">
        <v>0</v>
      </c>
      <c r="F38">
        <v>0</v>
      </c>
      <c r="G38">
        <f t="shared" si="0"/>
        <v>0</v>
      </c>
    </row>
    <row r="39" spans="1:7" x14ac:dyDescent="0.2">
      <c r="A39" s="228" t="s">
        <v>468</v>
      </c>
      <c r="E39">
        <v>0</v>
      </c>
      <c r="F39">
        <v>0</v>
      </c>
      <c r="G39">
        <f t="shared" si="0"/>
        <v>0</v>
      </c>
    </row>
    <row r="40" spans="1:7" x14ac:dyDescent="0.2">
      <c r="A40" s="229" t="s">
        <v>468</v>
      </c>
      <c r="E40">
        <v>0</v>
      </c>
      <c r="F40">
        <v>0</v>
      </c>
      <c r="G40">
        <f t="shared" si="0"/>
        <v>0</v>
      </c>
    </row>
    <row r="41" spans="1:7" x14ac:dyDescent="0.2">
      <c r="A41" s="230" t="s">
        <v>468</v>
      </c>
      <c r="E41">
        <v>0</v>
      </c>
      <c r="F41">
        <v>0</v>
      </c>
      <c r="G41">
        <f t="shared" si="0"/>
        <v>0</v>
      </c>
    </row>
    <row r="42" spans="1:7" x14ac:dyDescent="0.2">
      <c r="A42" s="231" t="s">
        <v>468</v>
      </c>
      <c r="E42">
        <v>0</v>
      </c>
      <c r="F42">
        <v>0</v>
      </c>
      <c r="G42">
        <f t="shared" si="0"/>
        <v>0</v>
      </c>
    </row>
    <row r="43" spans="1:7" x14ac:dyDescent="0.2">
      <c r="A43" s="232" t="s">
        <v>468</v>
      </c>
      <c r="E43">
        <v>0</v>
      </c>
      <c r="F43">
        <v>0</v>
      </c>
      <c r="G43">
        <f t="shared" si="0"/>
        <v>0</v>
      </c>
    </row>
    <row r="44" spans="1:7" x14ac:dyDescent="0.2">
      <c r="A44" s="233" t="s">
        <v>468</v>
      </c>
      <c r="E44">
        <v>0</v>
      </c>
      <c r="F44">
        <v>0</v>
      </c>
      <c r="G44">
        <f t="shared" si="0"/>
        <v>0</v>
      </c>
    </row>
    <row r="45" spans="1:7" x14ac:dyDescent="0.2">
      <c r="A45" s="234" t="s">
        <v>468</v>
      </c>
      <c r="E45">
        <v>0</v>
      </c>
      <c r="F45">
        <v>0</v>
      </c>
      <c r="G45">
        <f t="shared" si="0"/>
        <v>0</v>
      </c>
    </row>
    <row r="46" spans="1:7" x14ac:dyDescent="0.2">
      <c r="A46" s="235" t="s">
        <v>468</v>
      </c>
      <c r="E46">
        <v>0</v>
      </c>
      <c r="F46">
        <v>0</v>
      </c>
      <c r="G46">
        <f t="shared" si="0"/>
        <v>0</v>
      </c>
    </row>
    <row r="47" spans="1:7" x14ac:dyDescent="0.2">
      <c r="A47" s="236">
        <v>2</v>
      </c>
      <c r="E47">
        <v>59</v>
      </c>
      <c r="F47">
        <v>2</v>
      </c>
      <c r="G47">
        <f t="shared" si="0"/>
        <v>61</v>
      </c>
    </row>
    <row r="48" spans="1:7" x14ac:dyDescent="0.2">
      <c r="A48" s="237">
        <v>0</v>
      </c>
      <c r="E48">
        <v>10</v>
      </c>
      <c r="F48">
        <v>0</v>
      </c>
      <c r="G48">
        <f t="shared" si="0"/>
        <v>10</v>
      </c>
    </row>
    <row r="49" spans="1:7" x14ac:dyDescent="0.2">
      <c r="A49" s="213" t="s">
        <v>127</v>
      </c>
      <c r="E49" t="s">
        <v>127</v>
      </c>
      <c r="F49" t="s">
        <v>127</v>
      </c>
      <c r="G49">
        <f t="shared" si="0"/>
        <v>0</v>
      </c>
    </row>
    <row r="50" spans="1:7" x14ac:dyDescent="0.2">
      <c r="A50" s="223" t="s">
        <v>468</v>
      </c>
      <c r="E50">
        <v>0</v>
      </c>
      <c r="F50">
        <v>0</v>
      </c>
      <c r="G50">
        <f t="shared" si="0"/>
        <v>0</v>
      </c>
    </row>
    <row r="51" spans="1:7" x14ac:dyDescent="0.2">
      <c r="A51" s="225" t="s">
        <v>468</v>
      </c>
      <c r="E51">
        <v>0</v>
      </c>
      <c r="F51">
        <v>0</v>
      </c>
      <c r="G51">
        <f t="shared" si="0"/>
        <v>0</v>
      </c>
    </row>
    <row r="52" spans="1:7" x14ac:dyDescent="0.2">
      <c r="A52" s="226" t="s">
        <v>468</v>
      </c>
      <c r="E52">
        <v>0</v>
      </c>
      <c r="F52">
        <v>0</v>
      </c>
      <c r="G52">
        <f t="shared" si="0"/>
        <v>0</v>
      </c>
    </row>
    <row r="53" spans="1:7" x14ac:dyDescent="0.2">
      <c r="A53" s="227" t="s">
        <v>468</v>
      </c>
      <c r="E53">
        <v>0</v>
      </c>
      <c r="F53">
        <v>0</v>
      </c>
      <c r="G53">
        <f t="shared" si="0"/>
        <v>0</v>
      </c>
    </row>
    <row r="54" spans="1:7" x14ac:dyDescent="0.2">
      <c r="A54" s="228" t="s">
        <v>468</v>
      </c>
      <c r="E54">
        <v>0</v>
      </c>
      <c r="F54">
        <v>0</v>
      </c>
      <c r="G54">
        <f t="shared" si="0"/>
        <v>0</v>
      </c>
    </row>
    <row r="55" spans="1:7" x14ac:dyDescent="0.2">
      <c r="A55" s="229" t="s">
        <v>468</v>
      </c>
      <c r="E55">
        <v>0</v>
      </c>
      <c r="F55">
        <v>0</v>
      </c>
      <c r="G55">
        <f t="shared" si="0"/>
        <v>0</v>
      </c>
    </row>
    <row r="56" spans="1:7" x14ac:dyDescent="0.2">
      <c r="A56" s="230">
        <v>0</v>
      </c>
      <c r="E56">
        <v>5</v>
      </c>
      <c r="F56">
        <v>0</v>
      </c>
      <c r="G56">
        <f t="shared" si="0"/>
        <v>5</v>
      </c>
    </row>
    <row r="57" spans="1:7" x14ac:dyDescent="0.2">
      <c r="A57" s="231" t="s">
        <v>468</v>
      </c>
      <c r="E57">
        <v>0</v>
      </c>
      <c r="F57">
        <v>0</v>
      </c>
      <c r="G57">
        <f t="shared" si="0"/>
        <v>0</v>
      </c>
    </row>
    <row r="58" spans="1:7" x14ac:dyDescent="0.2">
      <c r="A58" s="232">
        <v>0</v>
      </c>
      <c r="E58">
        <v>5</v>
      </c>
      <c r="F58">
        <v>0</v>
      </c>
      <c r="G58">
        <f t="shared" si="0"/>
        <v>5</v>
      </c>
    </row>
    <row r="59" spans="1:7" x14ac:dyDescent="0.2">
      <c r="A59" s="233">
        <v>0</v>
      </c>
      <c r="E59">
        <v>100</v>
      </c>
      <c r="F59">
        <v>0</v>
      </c>
      <c r="G59">
        <f t="shared" si="0"/>
        <v>100</v>
      </c>
    </row>
    <row r="60" spans="1:7" x14ac:dyDescent="0.2">
      <c r="A60" s="234">
        <v>0</v>
      </c>
      <c r="E60">
        <v>48</v>
      </c>
      <c r="F60">
        <v>0</v>
      </c>
      <c r="G60">
        <f t="shared" si="0"/>
        <v>48</v>
      </c>
    </row>
    <row r="61" spans="1:7" x14ac:dyDescent="0.2">
      <c r="A61" s="235">
        <v>0</v>
      </c>
      <c r="E61">
        <v>6</v>
      </c>
      <c r="F61">
        <v>0</v>
      </c>
      <c r="G61">
        <f t="shared" si="0"/>
        <v>6</v>
      </c>
    </row>
    <row r="62" spans="1:7" x14ac:dyDescent="0.2">
      <c r="A62" s="236">
        <v>0</v>
      </c>
      <c r="E62">
        <v>86</v>
      </c>
      <c r="F62">
        <v>0</v>
      </c>
      <c r="G62">
        <f t="shared" si="0"/>
        <v>86</v>
      </c>
    </row>
    <row r="63" spans="1:7" x14ac:dyDescent="0.2">
      <c r="A63" s="237">
        <v>0</v>
      </c>
      <c r="E63">
        <v>73</v>
      </c>
      <c r="F63">
        <v>0</v>
      </c>
      <c r="G63">
        <f t="shared" si="0"/>
        <v>73</v>
      </c>
    </row>
    <row r="64" spans="1:7" x14ac:dyDescent="0.2">
      <c r="A64" s="213" t="s">
        <v>142</v>
      </c>
      <c r="E64" t="s">
        <v>142</v>
      </c>
      <c r="F64" t="s">
        <v>142</v>
      </c>
      <c r="G64">
        <f t="shared" si="0"/>
        <v>0</v>
      </c>
    </row>
    <row r="65" spans="1:7" x14ac:dyDescent="0.2">
      <c r="A65" s="223" t="s">
        <v>468</v>
      </c>
      <c r="E65">
        <v>0</v>
      </c>
      <c r="F65">
        <v>0</v>
      </c>
      <c r="G65">
        <f t="shared" si="0"/>
        <v>0</v>
      </c>
    </row>
    <row r="66" spans="1:7" x14ac:dyDescent="0.2">
      <c r="A66" s="225" t="s">
        <v>468</v>
      </c>
      <c r="E66">
        <v>0</v>
      </c>
      <c r="F66">
        <v>0</v>
      </c>
      <c r="G66">
        <f t="shared" si="0"/>
        <v>0</v>
      </c>
    </row>
    <row r="67" spans="1:7" x14ac:dyDescent="0.2">
      <c r="A67" s="226" t="s">
        <v>468</v>
      </c>
      <c r="E67">
        <v>0</v>
      </c>
      <c r="F67">
        <v>0</v>
      </c>
      <c r="G67">
        <f t="shared" si="0"/>
        <v>0</v>
      </c>
    </row>
    <row r="68" spans="1:7" x14ac:dyDescent="0.2">
      <c r="A68" s="227" t="s">
        <v>468</v>
      </c>
      <c r="E68">
        <v>0</v>
      </c>
      <c r="F68">
        <v>0</v>
      </c>
      <c r="G68">
        <f t="shared" si="0"/>
        <v>0</v>
      </c>
    </row>
    <row r="69" spans="1:7" x14ac:dyDescent="0.2">
      <c r="A69" s="228" t="s">
        <v>468</v>
      </c>
      <c r="E69">
        <v>0</v>
      </c>
      <c r="F69">
        <v>0</v>
      </c>
      <c r="G69">
        <f t="shared" si="0"/>
        <v>0</v>
      </c>
    </row>
    <row r="70" spans="1:7" x14ac:dyDescent="0.2">
      <c r="A70" s="229" t="s">
        <v>468</v>
      </c>
      <c r="E70">
        <v>0</v>
      </c>
      <c r="F70">
        <v>0</v>
      </c>
      <c r="G70">
        <f t="shared" ref="G70:G133" si="1">SUM(E70:F70)</f>
        <v>0</v>
      </c>
    </row>
    <row r="71" spans="1:7" x14ac:dyDescent="0.2">
      <c r="A71" s="230" t="s">
        <v>468</v>
      </c>
      <c r="E71">
        <v>0</v>
      </c>
      <c r="F71">
        <v>0</v>
      </c>
      <c r="G71">
        <f t="shared" si="1"/>
        <v>0</v>
      </c>
    </row>
    <row r="72" spans="1:7" x14ac:dyDescent="0.2">
      <c r="A72" s="231" t="s">
        <v>468</v>
      </c>
      <c r="E72">
        <v>0</v>
      </c>
      <c r="F72">
        <v>0</v>
      </c>
      <c r="G72">
        <f t="shared" si="1"/>
        <v>0</v>
      </c>
    </row>
    <row r="73" spans="1:7" x14ac:dyDescent="0.2">
      <c r="A73" s="232" t="s">
        <v>468</v>
      </c>
      <c r="E73">
        <v>0</v>
      </c>
      <c r="F73">
        <v>0</v>
      </c>
      <c r="G73">
        <f t="shared" si="1"/>
        <v>0</v>
      </c>
    </row>
    <row r="74" spans="1:7" x14ac:dyDescent="0.2">
      <c r="A74" s="233" t="s">
        <v>468</v>
      </c>
      <c r="E74">
        <v>0</v>
      </c>
      <c r="F74">
        <v>0</v>
      </c>
      <c r="G74">
        <f t="shared" si="1"/>
        <v>0</v>
      </c>
    </row>
    <row r="75" spans="1:7" x14ac:dyDescent="0.2">
      <c r="A75" s="234">
        <v>0</v>
      </c>
      <c r="E75">
        <v>0</v>
      </c>
      <c r="F75">
        <v>0</v>
      </c>
      <c r="G75">
        <f t="shared" si="1"/>
        <v>0</v>
      </c>
    </row>
    <row r="76" spans="1:7" x14ac:dyDescent="0.2">
      <c r="A76" s="235">
        <v>1</v>
      </c>
      <c r="E76">
        <v>0</v>
      </c>
      <c r="F76">
        <v>1</v>
      </c>
      <c r="G76">
        <f t="shared" si="1"/>
        <v>1</v>
      </c>
    </row>
    <row r="77" spans="1:7" x14ac:dyDescent="0.2">
      <c r="A77" s="236" t="s">
        <v>468</v>
      </c>
      <c r="E77">
        <v>0</v>
      </c>
      <c r="F77">
        <v>0</v>
      </c>
      <c r="G77">
        <f t="shared" si="1"/>
        <v>0</v>
      </c>
    </row>
    <row r="78" spans="1:7" x14ac:dyDescent="0.2">
      <c r="A78" s="237" t="s">
        <v>468</v>
      </c>
      <c r="E78">
        <v>0</v>
      </c>
      <c r="F78">
        <v>0</v>
      </c>
      <c r="G78">
        <f t="shared" si="1"/>
        <v>0</v>
      </c>
    </row>
    <row r="79" spans="1:7" x14ac:dyDescent="0.2">
      <c r="A79" s="213" t="s">
        <v>163</v>
      </c>
      <c r="E79" t="s">
        <v>163</v>
      </c>
      <c r="F79" t="s">
        <v>163</v>
      </c>
      <c r="G79">
        <f t="shared" si="1"/>
        <v>0</v>
      </c>
    </row>
    <row r="80" spans="1:7" x14ac:dyDescent="0.2">
      <c r="A80" s="223" t="s">
        <v>468</v>
      </c>
      <c r="E80">
        <v>0</v>
      </c>
      <c r="F80">
        <v>0</v>
      </c>
      <c r="G80">
        <f t="shared" si="1"/>
        <v>0</v>
      </c>
    </row>
    <row r="81" spans="1:7" x14ac:dyDescent="0.2">
      <c r="A81" s="225" t="s">
        <v>468</v>
      </c>
      <c r="E81">
        <v>0</v>
      </c>
      <c r="F81">
        <v>0</v>
      </c>
      <c r="G81">
        <f t="shared" si="1"/>
        <v>0</v>
      </c>
    </row>
    <row r="82" spans="1:7" x14ac:dyDescent="0.2">
      <c r="A82" s="226">
        <v>0</v>
      </c>
      <c r="E82">
        <v>1</v>
      </c>
      <c r="F82">
        <v>0</v>
      </c>
      <c r="G82">
        <f t="shared" si="1"/>
        <v>1</v>
      </c>
    </row>
    <row r="83" spans="1:7" x14ac:dyDescent="0.2">
      <c r="A83" s="227">
        <v>3</v>
      </c>
      <c r="E83">
        <v>67</v>
      </c>
      <c r="F83">
        <v>3</v>
      </c>
      <c r="G83">
        <f t="shared" si="1"/>
        <v>70</v>
      </c>
    </row>
    <row r="84" spans="1:7" x14ac:dyDescent="0.2">
      <c r="A84" s="228" t="s">
        <v>468</v>
      </c>
      <c r="E84">
        <v>0</v>
      </c>
      <c r="F84">
        <v>0</v>
      </c>
      <c r="G84">
        <f t="shared" si="1"/>
        <v>0</v>
      </c>
    </row>
    <row r="85" spans="1:7" x14ac:dyDescent="0.2">
      <c r="A85" s="229" t="s">
        <v>468</v>
      </c>
      <c r="E85">
        <v>0</v>
      </c>
      <c r="F85">
        <v>0</v>
      </c>
      <c r="G85">
        <f t="shared" si="1"/>
        <v>0</v>
      </c>
    </row>
    <row r="86" spans="1:7" x14ac:dyDescent="0.2">
      <c r="A86" s="230">
        <v>0</v>
      </c>
      <c r="E86">
        <v>5</v>
      </c>
      <c r="F86">
        <v>0</v>
      </c>
      <c r="G86">
        <f t="shared" si="1"/>
        <v>5</v>
      </c>
    </row>
    <row r="87" spans="1:7" x14ac:dyDescent="0.2">
      <c r="A87" s="231" t="s">
        <v>468</v>
      </c>
      <c r="E87">
        <v>0</v>
      </c>
      <c r="F87">
        <v>0</v>
      </c>
      <c r="G87">
        <f t="shared" si="1"/>
        <v>0</v>
      </c>
    </row>
    <row r="88" spans="1:7" x14ac:dyDescent="0.2">
      <c r="A88" s="232" t="s">
        <v>468</v>
      </c>
      <c r="E88">
        <v>0</v>
      </c>
      <c r="F88">
        <v>0</v>
      </c>
      <c r="G88">
        <f t="shared" si="1"/>
        <v>0</v>
      </c>
    </row>
    <row r="89" spans="1:7" x14ac:dyDescent="0.2">
      <c r="A89" s="233" t="s">
        <v>468</v>
      </c>
      <c r="E89">
        <v>0</v>
      </c>
      <c r="F89">
        <v>0</v>
      </c>
      <c r="G89">
        <f t="shared" si="1"/>
        <v>0</v>
      </c>
    </row>
    <row r="90" spans="1:7" x14ac:dyDescent="0.2">
      <c r="A90" s="234">
        <v>0</v>
      </c>
      <c r="E90">
        <v>1</v>
      </c>
      <c r="F90">
        <v>0</v>
      </c>
      <c r="G90">
        <f t="shared" si="1"/>
        <v>1</v>
      </c>
    </row>
    <row r="91" spans="1:7" x14ac:dyDescent="0.2">
      <c r="A91" s="235" t="s">
        <v>468</v>
      </c>
      <c r="E91">
        <v>0</v>
      </c>
      <c r="F91">
        <v>0</v>
      </c>
      <c r="G91">
        <f t="shared" si="1"/>
        <v>0</v>
      </c>
    </row>
    <row r="92" spans="1:7" x14ac:dyDescent="0.2">
      <c r="A92" s="236" t="s">
        <v>468</v>
      </c>
      <c r="E92">
        <v>0</v>
      </c>
      <c r="F92">
        <v>0</v>
      </c>
      <c r="G92">
        <f t="shared" si="1"/>
        <v>0</v>
      </c>
    </row>
    <row r="93" spans="1:7" x14ac:dyDescent="0.2">
      <c r="A93" s="237" t="s">
        <v>468</v>
      </c>
      <c r="E93">
        <v>0</v>
      </c>
      <c r="F93">
        <v>0</v>
      </c>
      <c r="G93">
        <f t="shared" si="1"/>
        <v>0</v>
      </c>
    </row>
    <row r="94" spans="1:7" x14ac:dyDescent="0.2">
      <c r="A94" s="213" t="s">
        <v>134</v>
      </c>
      <c r="E94" t="s">
        <v>134</v>
      </c>
      <c r="F94" t="s">
        <v>134</v>
      </c>
      <c r="G94">
        <f t="shared" si="1"/>
        <v>0</v>
      </c>
    </row>
    <row r="95" spans="1:7" x14ac:dyDescent="0.2">
      <c r="A95" s="223" t="s">
        <v>468</v>
      </c>
      <c r="E95">
        <v>0</v>
      </c>
      <c r="F95">
        <v>0</v>
      </c>
      <c r="G95">
        <f t="shared" si="1"/>
        <v>0</v>
      </c>
    </row>
    <row r="96" spans="1:7" x14ac:dyDescent="0.2">
      <c r="A96" s="225" t="s">
        <v>468</v>
      </c>
      <c r="E96">
        <v>0</v>
      </c>
      <c r="F96">
        <v>0</v>
      </c>
      <c r="G96">
        <f t="shared" si="1"/>
        <v>0</v>
      </c>
    </row>
    <row r="97" spans="1:7" x14ac:dyDescent="0.2">
      <c r="A97" s="226" t="s">
        <v>468</v>
      </c>
      <c r="E97">
        <v>0</v>
      </c>
      <c r="F97">
        <v>0</v>
      </c>
      <c r="G97">
        <f t="shared" si="1"/>
        <v>0</v>
      </c>
    </row>
    <row r="98" spans="1:7" x14ac:dyDescent="0.2">
      <c r="A98" s="227" t="s">
        <v>468</v>
      </c>
      <c r="E98">
        <v>0</v>
      </c>
      <c r="F98">
        <v>0</v>
      </c>
      <c r="G98">
        <f t="shared" si="1"/>
        <v>0</v>
      </c>
    </row>
    <row r="99" spans="1:7" x14ac:dyDescent="0.2">
      <c r="A99" s="228">
        <v>3</v>
      </c>
      <c r="E99">
        <v>65</v>
      </c>
      <c r="F99">
        <v>3</v>
      </c>
      <c r="G99">
        <f t="shared" si="1"/>
        <v>68</v>
      </c>
    </row>
    <row r="100" spans="1:7" x14ac:dyDescent="0.2">
      <c r="A100" s="229">
        <v>6</v>
      </c>
      <c r="E100">
        <v>98</v>
      </c>
      <c r="F100">
        <v>6</v>
      </c>
      <c r="G100">
        <f t="shared" si="1"/>
        <v>104</v>
      </c>
    </row>
    <row r="101" spans="1:7" x14ac:dyDescent="0.2">
      <c r="A101" s="230" t="s">
        <v>468</v>
      </c>
      <c r="E101">
        <v>0</v>
      </c>
      <c r="F101">
        <v>0</v>
      </c>
      <c r="G101">
        <f t="shared" si="1"/>
        <v>0</v>
      </c>
    </row>
    <row r="102" spans="1:7" x14ac:dyDescent="0.2">
      <c r="A102" s="231">
        <v>0</v>
      </c>
      <c r="E102">
        <v>142</v>
      </c>
      <c r="F102">
        <v>0</v>
      </c>
      <c r="G102">
        <f t="shared" si="1"/>
        <v>142</v>
      </c>
    </row>
    <row r="103" spans="1:7" x14ac:dyDescent="0.2">
      <c r="A103" s="232">
        <v>0</v>
      </c>
      <c r="E103">
        <v>2</v>
      </c>
      <c r="F103">
        <v>0</v>
      </c>
      <c r="G103">
        <f t="shared" si="1"/>
        <v>2</v>
      </c>
    </row>
    <row r="104" spans="1:7" x14ac:dyDescent="0.2">
      <c r="A104" s="233">
        <v>0</v>
      </c>
      <c r="E104">
        <v>286</v>
      </c>
      <c r="F104">
        <v>0</v>
      </c>
      <c r="G104">
        <f t="shared" si="1"/>
        <v>286</v>
      </c>
    </row>
    <row r="105" spans="1:7" x14ac:dyDescent="0.2">
      <c r="A105" s="234" t="s">
        <v>468</v>
      </c>
      <c r="E105">
        <v>0</v>
      </c>
      <c r="F105">
        <v>0</v>
      </c>
      <c r="G105">
        <f t="shared" si="1"/>
        <v>0</v>
      </c>
    </row>
    <row r="106" spans="1:7" x14ac:dyDescent="0.2">
      <c r="A106" s="235">
        <v>0</v>
      </c>
      <c r="E106">
        <v>92</v>
      </c>
      <c r="F106">
        <v>0</v>
      </c>
      <c r="G106">
        <f t="shared" si="1"/>
        <v>92</v>
      </c>
    </row>
    <row r="107" spans="1:7" x14ac:dyDescent="0.2">
      <c r="A107" s="236">
        <v>0</v>
      </c>
      <c r="E107">
        <v>80</v>
      </c>
      <c r="F107">
        <v>0</v>
      </c>
      <c r="G107">
        <f t="shared" si="1"/>
        <v>80</v>
      </c>
    </row>
    <row r="108" spans="1:7" x14ac:dyDescent="0.2">
      <c r="A108" s="237">
        <v>0</v>
      </c>
      <c r="E108">
        <v>359</v>
      </c>
      <c r="F108">
        <v>0</v>
      </c>
      <c r="G108">
        <f t="shared" si="1"/>
        <v>359</v>
      </c>
    </row>
    <row r="109" spans="1:7" x14ac:dyDescent="0.2">
      <c r="A109" s="213" t="s">
        <v>267</v>
      </c>
      <c r="E109" t="s">
        <v>267</v>
      </c>
      <c r="F109" t="s">
        <v>267</v>
      </c>
      <c r="G109">
        <f t="shared" si="1"/>
        <v>0</v>
      </c>
    </row>
    <row r="110" spans="1:7" x14ac:dyDescent="0.2">
      <c r="A110" s="223">
        <v>47</v>
      </c>
      <c r="E110">
        <v>42</v>
      </c>
      <c r="F110">
        <v>47</v>
      </c>
      <c r="G110">
        <f t="shared" si="1"/>
        <v>89</v>
      </c>
    </row>
    <row r="111" spans="1:7" x14ac:dyDescent="0.2">
      <c r="A111" s="225" t="s">
        <v>468</v>
      </c>
      <c r="E111">
        <v>0</v>
      </c>
      <c r="F111">
        <v>0</v>
      </c>
      <c r="G111">
        <f t="shared" si="1"/>
        <v>0</v>
      </c>
    </row>
    <row r="112" spans="1:7" x14ac:dyDescent="0.2">
      <c r="A112" s="226" t="s">
        <v>468</v>
      </c>
      <c r="E112">
        <v>0</v>
      </c>
      <c r="F112">
        <v>0</v>
      </c>
      <c r="G112">
        <f t="shared" si="1"/>
        <v>0</v>
      </c>
    </row>
    <row r="113" spans="1:7" x14ac:dyDescent="0.2">
      <c r="A113" s="227" t="s">
        <v>468</v>
      </c>
      <c r="E113">
        <v>0</v>
      </c>
      <c r="F113">
        <v>0</v>
      </c>
      <c r="G113">
        <f t="shared" si="1"/>
        <v>0</v>
      </c>
    </row>
    <row r="114" spans="1:7" x14ac:dyDescent="0.2">
      <c r="A114" s="228" t="s">
        <v>468</v>
      </c>
      <c r="E114">
        <v>0</v>
      </c>
      <c r="F114">
        <v>0</v>
      </c>
      <c r="G114">
        <f t="shared" si="1"/>
        <v>0</v>
      </c>
    </row>
    <row r="115" spans="1:7" x14ac:dyDescent="0.2">
      <c r="A115" s="229" t="s">
        <v>468</v>
      </c>
      <c r="E115">
        <v>0</v>
      </c>
      <c r="F115">
        <v>0</v>
      </c>
      <c r="G115">
        <f t="shared" si="1"/>
        <v>0</v>
      </c>
    </row>
    <row r="116" spans="1:7" x14ac:dyDescent="0.2">
      <c r="A116" s="230" t="s">
        <v>468</v>
      </c>
      <c r="E116">
        <v>0</v>
      </c>
      <c r="F116">
        <v>0</v>
      </c>
      <c r="G116">
        <f t="shared" si="1"/>
        <v>0</v>
      </c>
    </row>
    <row r="117" spans="1:7" x14ac:dyDescent="0.2">
      <c r="A117" s="231" t="s">
        <v>468</v>
      </c>
      <c r="E117">
        <v>0</v>
      </c>
      <c r="F117">
        <v>0</v>
      </c>
      <c r="G117">
        <f t="shared" si="1"/>
        <v>0</v>
      </c>
    </row>
    <row r="118" spans="1:7" x14ac:dyDescent="0.2">
      <c r="A118" s="232" t="s">
        <v>468</v>
      </c>
      <c r="E118">
        <v>0</v>
      </c>
      <c r="F118">
        <v>0</v>
      </c>
      <c r="G118">
        <f t="shared" si="1"/>
        <v>0</v>
      </c>
    </row>
    <row r="119" spans="1:7" x14ac:dyDescent="0.2">
      <c r="A119" s="233" t="s">
        <v>468</v>
      </c>
      <c r="E119">
        <v>0</v>
      </c>
      <c r="F119">
        <v>0</v>
      </c>
      <c r="G119">
        <f t="shared" si="1"/>
        <v>0</v>
      </c>
    </row>
    <row r="120" spans="1:7" x14ac:dyDescent="0.2">
      <c r="A120" s="234" t="s">
        <v>468</v>
      </c>
      <c r="E120">
        <v>0</v>
      </c>
      <c r="F120">
        <v>0</v>
      </c>
      <c r="G120">
        <f t="shared" si="1"/>
        <v>0</v>
      </c>
    </row>
    <row r="121" spans="1:7" x14ac:dyDescent="0.2">
      <c r="A121" s="235" t="s">
        <v>468</v>
      </c>
      <c r="E121">
        <v>0</v>
      </c>
      <c r="F121">
        <v>0</v>
      </c>
      <c r="G121">
        <f t="shared" si="1"/>
        <v>0</v>
      </c>
    </row>
    <row r="122" spans="1:7" x14ac:dyDescent="0.2">
      <c r="A122" s="236" t="s">
        <v>468</v>
      </c>
      <c r="E122">
        <v>0</v>
      </c>
      <c r="F122">
        <v>0</v>
      </c>
      <c r="G122">
        <f t="shared" si="1"/>
        <v>0</v>
      </c>
    </row>
    <row r="123" spans="1:7" x14ac:dyDescent="0.2">
      <c r="A123" s="237" t="s">
        <v>468</v>
      </c>
      <c r="E123">
        <v>0</v>
      </c>
      <c r="F123">
        <v>0</v>
      </c>
      <c r="G123">
        <f t="shared" si="1"/>
        <v>0</v>
      </c>
    </row>
    <row r="124" spans="1:7" x14ac:dyDescent="0.2">
      <c r="A124" s="213" t="s">
        <v>126</v>
      </c>
      <c r="E124" t="s">
        <v>126</v>
      </c>
      <c r="F124" t="s">
        <v>126</v>
      </c>
      <c r="G124">
        <f t="shared" si="1"/>
        <v>0</v>
      </c>
    </row>
    <row r="125" spans="1:7" x14ac:dyDescent="0.2">
      <c r="A125" s="223" t="s">
        <v>468</v>
      </c>
      <c r="E125">
        <v>0</v>
      </c>
      <c r="F125">
        <v>0</v>
      </c>
      <c r="G125">
        <f t="shared" si="1"/>
        <v>0</v>
      </c>
    </row>
    <row r="126" spans="1:7" x14ac:dyDescent="0.2">
      <c r="A126" s="225" t="s">
        <v>468</v>
      </c>
      <c r="E126">
        <v>0</v>
      </c>
      <c r="F126">
        <v>0</v>
      </c>
      <c r="G126">
        <f t="shared" si="1"/>
        <v>0</v>
      </c>
    </row>
    <row r="127" spans="1:7" x14ac:dyDescent="0.2">
      <c r="A127" s="226" t="s">
        <v>468</v>
      </c>
      <c r="E127">
        <v>0</v>
      </c>
      <c r="F127">
        <v>0</v>
      </c>
      <c r="G127">
        <f t="shared" si="1"/>
        <v>0</v>
      </c>
    </row>
    <row r="128" spans="1:7" x14ac:dyDescent="0.2">
      <c r="A128" s="227" t="s">
        <v>468</v>
      </c>
      <c r="E128">
        <v>0</v>
      </c>
      <c r="F128">
        <v>0</v>
      </c>
      <c r="G128">
        <f t="shared" si="1"/>
        <v>0</v>
      </c>
    </row>
    <row r="129" spans="1:7" x14ac:dyDescent="0.2">
      <c r="A129" s="228" t="s">
        <v>468</v>
      </c>
      <c r="E129">
        <v>0</v>
      </c>
      <c r="F129">
        <v>0</v>
      </c>
      <c r="G129">
        <f t="shared" si="1"/>
        <v>0</v>
      </c>
    </row>
    <row r="130" spans="1:7" x14ac:dyDescent="0.2">
      <c r="A130" s="229" t="s">
        <v>468</v>
      </c>
      <c r="E130">
        <v>0</v>
      </c>
      <c r="F130">
        <v>0</v>
      </c>
      <c r="G130">
        <f t="shared" si="1"/>
        <v>0</v>
      </c>
    </row>
    <row r="131" spans="1:7" x14ac:dyDescent="0.2">
      <c r="A131" s="230" t="s">
        <v>468</v>
      </c>
      <c r="E131">
        <v>0</v>
      </c>
      <c r="F131">
        <v>0</v>
      </c>
      <c r="G131">
        <f t="shared" si="1"/>
        <v>0</v>
      </c>
    </row>
    <row r="132" spans="1:7" x14ac:dyDescent="0.2">
      <c r="A132" s="231" t="s">
        <v>468</v>
      </c>
      <c r="E132">
        <v>0</v>
      </c>
      <c r="F132">
        <v>0</v>
      </c>
      <c r="G132">
        <f t="shared" si="1"/>
        <v>0</v>
      </c>
    </row>
    <row r="133" spans="1:7" x14ac:dyDescent="0.2">
      <c r="A133" s="232" t="s">
        <v>468</v>
      </c>
      <c r="E133">
        <v>0</v>
      </c>
      <c r="F133">
        <v>0</v>
      </c>
      <c r="G133">
        <f t="shared" si="1"/>
        <v>0</v>
      </c>
    </row>
    <row r="134" spans="1:7" x14ac:dyDescent="0.2">
      <c r="A134" s="233" t="s">
        <v>468</v>
      </c>
      <c r="E134">
        <v>0</v>
      </c>
      <c r="F134">
        <v>0</v>
      </c>
      <c r="G134">
        <f t="shared" ref="G134:G197" si="2">SUM(E134:F134)</f>
        <v>0</v>
      </c>
    </row>
    <row r="135" spans="1:7" x14ac:dyDescent="0.2">
      <c r="A135" s="234" t="s">
        <v>468</v>
      </c>
      <c r="E135">
        <v>0</v>
      </c>
      <c r="F135">
        <v>0</v>
      </c>
      <c r="G135">
        <f t="shared" si="2"/>
        <v>0</v>
      </c>
    </row>
    <row r="136" spans="1:7" x14ac:dyDescent="0.2">
      <c r="A136" s="235">
        <v>10</v>
      </c>
      <c r="E136">
        <v>9</v>
      </c>
      <c r="F136">
        <v>10</v>
      </c>
      <c r="G136">
        <f t="shared" si="2"/>
        <v>19</v>
      </c>
    </row>
    <row r="137" spans="1:7" x14ac:dyDescent="0.2">
      <c r="A137" s="236" t="s">
        <v>468</v>
      </c>
      <c r="E137">
        <v>0</v>
      </c>
      <c r="F137">
        <v>0</v>
      </c>
      <c r="G137">
        <f t="shared" si="2"/>
        <v>0</v>
      </c>
    </row>
    <row r="138" spans="1:7" x14ac:dyDescent="0.2">
      <c r="A138" s="237" t="s">
        <v>468</v>
      </c>
      <c r="E138">
        <v>0</v>
      </c>
      <c r="F138">
        <v>0</v>
      </c>
      <c r="G138">
        <f t="shared" si="2"/>
        <v>0</v>
      </c>
    </row>
    <row r="139" spans="1:7" x14ac:dyDescent="0.2">
      <c r="A139" s="213" t="s">
        <v>330</v>
      </c>
      <c r="E139" t="s">
        <v>330</v>
      </c>
      <c r="F139" t="s">
        <v>330</v>
      </c>
      <c r="G139">
        <f t="shared" si="2"/>
        <v>0</v>
      </c>
    </row>
    <row r="140" spans="1:7" x14ac:dyDescent="0.2">
      <c r="A140" s="223" t="s">
        <v>468</v>
      </c>
      <c r="E140">
        <v>0</v>
      </c>
      <c r="F140">
        <v>0</v>
      </c>
      <c r="G140">
        <f t="shared" si="2"/>
        <v>0</v>
      </c>
    </row>
    <row r="141" spans="1:7" x14ac:dyDescent="0.2">
      <c r="A141" s="225" t="s">
        <v>468</v>
      </c>
      <c r="E141">
        <v>0</v>
      </c>
      <c r="F141">
        <v>0</v>
      </c>
      <c r="G141">
        <f t="shared" si="2"/>
        <v>0</v>
      </c>
    </row>
    <row r="142" spans="1:7" x14ac:dyDescent="0.2">
      <c r="A142" s="226" t="s">
        <v>468</v>
      </c>
      <c r="E142">
        <v>0</v>
      </c>
      <c r="F142">
        <v>0</v>
      </c>
      <c r="G142">
        <f t="shared" si="2"/>
        <v>0</v>
      </c>
    </row>
    <row r="143" spans="1:7" x14ac:dyDescent="0.2">
      <c r="A143" s="227" t="s">
        <v>468</v>
      </c>
      <c r="E143">
        <v>0</v>
      </c>
      <c r="F143">
        <v>0</v>
      </c>
      <c r="G143">
        <f t="shared" si="2"/>
        <v>0</v>
      </c>
    </row>
    <row r="144" spans="1:7" x14ac:dyDescent="0.2">
      <c r="A144" s="228" t="s">
        <v>468</v>
      </c>
      <c r="E144">
        <v>0</v>
      </c>
      <c r="F144">
        <v>0</v>
      </c>
      <c r="G144">
        <f t="shared" si="2"/>
        <v>0</v>
      </c>
    </row>
    <row r="145" spans="1:7" x14ac:dyDescent="0.2">
      <c r="A145" s="229" t="s">
        <v>468</v>
      </c>
      <c r="E145">
        <v>0</v>
      </c>
      <c r="F145">
        <v>0</v>
      </c>
      <c r="G145">
        <f t="shared" si="2"/>
        <v>0</v>
      </c>
    </row>
    <row r="146" spans="1:7" x14ac:dyDescent="0.2">
      <c r="A146" s="230" t="s">
        <v>468</v>
      </c>
      <c r="E146">
        <v>0</v>
      </c>
      <c r="F146">
        <v>0</v>
      </c>
      <c r="G146">
        <f t="shared" si="2"/>
        <v>0</v>
      </c>
    </row>
    <row r="147" spans="1:7" x14ac:dyDescent="0.2">
      <c r="A147" s="231" t="s">
        <v>468</v>
      </c>
      <c r="E147">
        <v>0</v>
      </c>
      <c r="F147">
        <v>0</v>
      </c>
      <c r="G147">
        <f t="shared" si="2"/>
        <v>0</v>
      </c>
    </row>
    <row r="148" spans="1:7" x14ac:dyDescent="0.2">
      <c r="A148" s="232" t="s">
        <v>468</v>
      </c>
      <c r="E148">
        <v>0</v>
      </c>
      <c r="F148">
        <v>0</v>
      </c>
      <c r="G148">
        <f t="shared" si="2"/>
        <v>0</v>
      </c>
    </row>
    <row r="149" spans="1:7" x14ac:dyDescent="0.2">
      <c r="A149" s="233">
        <v>0</v>
      </c>
      <c r="E149">
        <v>7</v>
      </c>
      <c r="F149">
        <v>0</v>
      </c>
      <c r="G149">
        <f t="shared" si="2"/>
        <v>7</v>
      </c>
    </row>
    <row r="150" spans="1:7" x14ac:dyDescent="0.2">
      <c r="A150" s="234" t="s">
        <v>468</v>
      </c>
      <c r="E150">
        <v>0</v>
      </c>
      <c r="F150">
        <v>0</v>
      </c>
      <c r="G150">
        <f t="shared" si="2"/>
        <v>0</v>
      </c>
    </row>
    <row r="151" spans="1:7" x14ac:dyDescent="0.2">
      <c r="A151" s="235" t="s">
        <v>468</v>
      </c>
      <c r="E151">
        <v>0</v>
      </c>
      <c r="F151">
        <v>0</v>
      </c>
      <c r="G151">
        <f t="shared" si="2"/>
        <v>0</v>
      </c>
    </row>
    <row r="152" spans="1:7" x14ac:dyDescent="0.2">
      <c r="A152" s="236" t="s">
        <v>468</v>
      </c>
      <c r="E152">
        <v>0</v>
      </c>
      <c r="F152">
        <v>0</v>
      </c>
      <c r="G152">
        <f t="shared" si="2"/>
        <v>0</v>
      </c>
    </row>
    <row r="153" spans="1:7" x14ac:dyDescent="0.2">
      <c r="A153" s="237" t="s">
        <v>468</v>
      </c>
      <c r="E153">
        <v>0</v>
      </c>
      <c r="F153">
        <v>0</v>
      </c>
      <c r="G153">
        <f t="shared" si="2"/>
        <v>0</v>
      </c>
    </row>
    <row r="154" spans="1:7" x14ac:dyDescent="0.2">
      <c r="A154" s="213" t="s">
        <v>230</v>
      </c>
      <c r="E154" t="s">
        <v>230</v>
      </c>
      <c r="F154" t="s">
        <v>230</v>
      </c>
      <c r="G154">
        <f t="shared" si="2"/>
        <v>0</v>
      </c>
    </row>
    <row r="155" spans="1:7" x14ac:dyDescent="0.2">
      <c r="A155" s="223" t="s">
        <v>468</v>
      </c>
      <c r="E155">
        <v>0</v>
      </c>
      <c r="F155">
        <v>0</v>
      </c>
      <c r="G155">
        <f t="shared" si="2"/>
        <v>0</v>
      </c>
    </row>
    <row r="156" spans="1:7" x14ac:dyDescent="0.2">
      <c r="A156" s="225">
        <v>0</v>
      </c>
      <c r="E156">
        <v>1</v>
      </c>
      <c r="F156">
        <v>0</v>
      </c>
      <c r="G156">
        <f t="shared" si="2"/>
        <v>1</v>
      </c>
    </row>
    <row r="157" spans="1:7" x14ac:dyDescent="0.2">
      <c r="A157" s="226" t="s">
        <v>468</v>
      </c>
      <c r="E157">
        <v>0</v>
      </c>
      <c r="F157">
        <v>0</v>
      </c>
      <c r="G157">
        <f t="shared" si="2"/>
        <v>0</v>
      </c>
    </row>
    <row r="158" spans="1:7" x14ac:dyDescent="0.2">
      <c r="A158" s="227" t="s">
        <v>468</v>
      </c>
      <c r="E158">
        <v>0</v>
      </c>
      <c r="F158">
        <v>0</v>
      </c>
      <c r="G158">
        <f t="shared" si="2"/>
        <v>0</v>
      </c>
    </row>
    <row r="159" spans="1:7" x14ac:dyDescent="0.2">
      <c r="A159" s="228" t="s">
        <v>468</v>
      </c>
      <c r="E159">
        <v>0</v>
      </c>
      <c r="F159">
        <v>0</v>
      </c>
      <c r="G159">
        <f t="shared" si="2"/>
        <v>0</v>
      </c>
    </row>
    <row r="160" spans="1:7" x14ac:dyDescent="0.2">
      <c r="A160" s="229" t="s">
        <v>468</v>
      </c>
      <c r="E160">
        <v>0</v>
      </c>
      <c r="F160">
        <v>0</v>
      </c>
      <c r="G160">
        <f t="shared" si="2"/>
        <v>0</v>
      </c>
    </row>
    <row r="161" spans="1:7" x14ac:dyDescent="0.2">
      <c r="A161" s="230" t="s">
        <v>468</v>
      </c>
      <c r="E161">
        <v>0</v>
      </c>
      <c r="F161">
        <v>0</v>
      </c>
      <c r="G161">
        <f t="shared" si="2"/>
        <v>0</v>
      </c>
    </row>
    <row r="162" spans="1:7" x14ac:dyDescent="0.2">
      <c r="A162" s="231" t="s">
        <v>468</v>
      </c>
      <c r="E162">
        <v>0</v>
      </c>
      <c r="F162">
        <v>0</v>
      </c>
      <c r="G162">
        <f t="shared" si="2"/>
        <v>0</v>
      </c>
    </row>
    <row r="163" spans="1:7" x14ac:dyDescent="0.2">
      <c r="A163" s="232">
        <v>0</v>
      </c>
      <c r="E163">
        <v>1</v>
      </c>
      <c r="F163">
        <v>0</v>
      </c>
      <c r="G163">
        <f t="shared" si="2"/>
        <v>1</v>
      </c>
    </row>
    <row r="164" spans="1:7" x14ac:dyDescent="0.2">
      <c r="A164" s="233">
        <v>0</v>
      </c>
      <c r="E164">
        <v>63</v>
      </c>
      <c r="F164">
        <v>0</v>
      </c>
      <c r="G164">
        <f t="shared" si="2"/>
        <v>63</v>
      </c>
    </row>
    <row r="165" spans="1:7" x14ac:dyDescent="0.2">
      <c r="A165" s="234" t="s">
        <v>468</v>
      </c>
      <c r="E165">
        <v>0</v>
      </c>
      <c r="F165">
        <v>0</v>
      </c>
      <c r="G165">
        <f t="shared" si="2"/>
        <v>0</v>
      </c>
    </row>
    <row r="166" spans="1:7" x14ac:dyDescent="0.2">
      <c r="A166" s="235" t="s">
        <v>468</v>
      </c>
      <c r="E166">
        <v>0</v>
      </c>
      <c r="F166">
        <v>0</v>
      </c>
      <c r="G166">
        <f t="shared" si="2"/>
        <v>0</v>
      </c>
    </row>
    <row r="167" spans="1:7" x14ac:dyDescent="0.2">
      <c r="A167" s="236">
        <v>0</v>
      </c>
      <c r="E167">
        <v>95</v>
      </c>
      <c r="F167">
        <v>0</v>
      </c>
      <c r="G167">
        <f t="shared" si="2"/>
        <v>95</v>
      </c>
    </row>
    <row r="168" spans="1:7" x14ac:dyDescent="0.2">
      <c r="A168" s="237" t="s">
        <v>468</v>
      </c>
      <c r="E168">
        <v>0</v>
      </c>
      <c r="F168">
        <v>0</v>
      </c>
      <c r="G168">
        <f t="shared" si="2"/>
        <v>0</v>
      </c>
    </row>
    <row r="169" spans="1:7" x14ac:dyDescent="0.2">
      <c r="A169" s="213" t="s">
        <v>169</v>
      </c>
      <c r="E169" t="s">
        <v>169</v>
      </c>
      <c r="F169" t="s">
        <v>169</v>
      </c>
      <c r="G169">
        <f t="shared" si="2"/>
        <v>0</v>
      </c>
    </row>
    <row r="170" spans="1:7" x14ac:dyDescent="0.2">
      <c r="A170" s="223" t="s">
        <v>468</v>
      </c>
      <c r="E170">
        <v>0</v>
      </c>
      <c r="F170">
        <v>0</v>
      </c>
      <c r="G170">
        <f t="shared" si="2"/>
        <v>0</v>
      </c>
    </row>
    <row r="171" spans="1:7" x14ac:dyDescent="0.2">
      <c r="A171" s="225" t="s">
        <v>468</v>
      </c>
      <c r="E171">
        <v>0</v>
      </c>
      <c r="F171">
        <v>0</v>
      </c>
      <c r="G171">
        <f t="shared" si="2"/>
        <v>0</v>
      </c>
    </row>
    <row r="172" spans="1:7" x14ac:dyDescent="0.2">
      <c r="A172" s="226" t="s">
        <v>468</v>
      </c>
      <c r="E172">
        <v>0</v>
      </c>
      <c r="F172">
        <v>0</v>
      </c>
      <c r="G172">
        <f t="shared" si="2"/>
        <v>0</v>
      </c>
    </row>
    <row r="173" spans="1:7" x14ac:dyDescent="0.2">
      <c r="A173" s="227" t="s">
        <v>468</v>
      </c>
      <c r="E173">
        <v>0</v>
      </c>
      <c r="F173">
        <v>0</v>
      </c>
      <c r="G173">
        <f t="shared" si="2"/>
        <v>0</v>
      </c>
    </row>
    <row r="174" spans="1:7" x14ac:dyDescent="0.2">
      <c r="A174" s="228" t="s">
        <v>468</v>
      </c>
      <c r="E174">
        <v>0</v>
      </c>
      <c r="F174">
        <v>0</v>
      </c>
      <c r="G174">
        <f t="shared" si="2"/>
        <v>0</v>
      </c>
    </row>
    <row r="175" spans="1:7" x14ac:dyDescent="0.2">
      <c r="A175" s="229" t="s">
        <v>468</v>
      </c>
      <c r="E175">
        <v>0</v>
      </c>
      <c r="F175">
        <v>0</v>
      </c>
      <c r="G175">
        <f t="shared" si="2"/>
        <v>0</v>
      </c>
    </row>
    <row r="176" spans="1:7" x14ac:dyDescent="0.2">
      <c r="A176" s="230" t="s">
        <v>468</v>
      </c>
      <c r="E176">
        <v>0</v>
      </c>
      <c r="F176">
        <v>0</v>
      </c>
      <c r="G176">
        <f t="shared" si="2"/>
        <v>0</v>
      </c>
    </row>
    <row r="177" spans="1:7" x14ac:dyDescent="0.2">
      <c r="A177" s="231" t="s">
        <v>468</v>
      </c>
      <c r="E177">
        <v>0</v>
      </c>
      <c r="F177">
        <v>0</v>
      </c>
      <c r="G177">
        <f t="shared" si="2"/>
        <v>0</v>
      </c>
    </row>
    <row r="178" spans="1:7" x14ac:dyDescent="0.2">
      <c r="A178" s="232" t="s">
        <v>468</v>
      </c>
      <c r="E178">
        <v>0</v>
      </c>
      <c r="F178">
        <v>0</v>
      </c>
      <c r="G178">
        <f t="shared" si="2"/>
        <v>0</v>
      </c>
    </row>
    <row r="179" spans="1:7" x14ac:dyDescent="0.2">
      <c r="A179" s="233" t="s">
        <v>468</v>
      </c>
      <c r="E179">
        <v>0</v>
      </c>
      <c r="F179">
        <v>0</v>
      </c>
      <c r="G179">
        <f t="shared" si="2"/>
        <v>0</v>
      </c>
    </row>
    <row r="180" spans="1:7" x14ac:dyDescent="0.2">
      <c r="A180" s="234">
        <v>0</v>
      </c>
      <c r="E180">
        <v>0</v>
      </c>
      <c r="F180">
        <v>0</v>
      </c>
      <c r="G180">
        <f t="shared" si="2"/>
        <v>0</v>
      </c>
    </row>
    <row r="181" spans="1:7" x14ac:dyDescent="0.2">
      <c r="A181" s="235" t="s">
        <v>468</v>
      </c>
      <c r="E181">
        <v>0</v>
      </c>
      <c r="F181">
        <v>0</v>
      </c>
      <c r="G181">
        <f t="shared" si="2"/>
        <v>0</v>
      </c>
    </row>
    <row r="182" spans="1:7" x14ac:dyDescent="0.2">
      <c r="A182" s="236" t="s">
        <v>468</v>
      </c>
      <c r="E182">
        <v>0</v>
      </c>
      <c r="F182">
        <v>0</v>
      </c>
      <c r="G182">
        <f t="shared" si="2"/>
        <v>0</v>
      </c>
    </row>
    <row r="183" spans="1:7" x14ac:dyDescent="0.2">
      <c r="A183" s="237" t="s">
        <v>468</v>
      </c>
      <c r="E183">
        <v>0</v>
      </c>
      <c r="F183">
        <v>0</v>
      </c>
      <c r="G183">
        <f t="shared" si="2"/>
        <v>0</v>
      </c>
    </row>
    <row r="184" spans="1:7" x14ac:dyDescent="0.2">
      <c r="A184" s="213" t="s">
        <v>318</v>
      </c>
      <c r="E184" t="s">
        <v>318</v>
      </c>
      <c r="F184" t="s">
        <v>318</v>
      </c>
      <c r="G184">
        <f t="shared" si="2"/>
        <v>0</v>
      </c>
    </row>
    <row r="185" spans="1:7" x14ac:dyDescent="0.2">
      <c r="A185" s="223" t="s">
        <v>468</v>
      </c>
      <c r="E185">
        <v>0</v>
      </c>
      <c r="F185">
        <v>0</v>
      </c>
      <c r="G185">
        <f t="shared" si="2"/>
        <v>0</v>
      </c>
    </row>
    <row r="186" spans="1:7" x14ac:dyDescent="0.2">
      <c r="A186" s="225" t="s">
        <v>468</v>
      </c>
      <c r="E186">
        <v>0</v>
      </c>
      <c r="F186">
        <v>0</v>
      </c>
      <c r="G186">
        <f t="shared" si="2"/>
        <v>0</v>
      </c>
    </row>
    <row r="187" spans="1:7" x14ac:dyDescent="0.2">
      <c r="A187" s="226" t="s">
        <v>468</v>
      </c>
      <c r="E187">
        <v>0</v>
      </c>
      <c r="F187">
        <v>0</v>
      </c>
      <c r="G187">
        <f t="shared" si="2"/>
        <v>0</v>
      </c>
    </row>
    <row r="188" spans="1:7" x14ac:dyDescent="0.2">
      <c r="A188" s="227" t="s">
        <v>468</v>
      </c>
      <c r="E188">
        <v>0</v>
      </c>
      <c r="F188">
        <v>0</v>
      </c>
      <c r="G188">
        <f t="shared" si="2"/>
        <v>0</v>
      </c>
    </row>
    <row r="189" spans="1:7" x14ac:dyDescent="0.2">
      <c r="A189" s="228" t="s">
        <v>468</v>
      </c>
      <c r="E189">
        <v>0</v>
      </c>
      <c r="F189">
        <v>0</v>
      </c>
      <c r="G189">
        <f t="shared" si="2"/>
        <v>0</v>
      </c>
    </row>
    <row r="190" spans="1:7" x14ac:dyDescent="0.2">
      <c r="A190" s="229" t="s">
        <v>468</v>
      </c>
      <c r="E190">
        <v>0</v>
      </c>
      <c r="F190">
        <v>0</v>
      </c>
      <c r="G190">
        <f t="shared" si="2"/>
        <v>0</v>
      </c>
    </row>
    <row r="191" spans="1:7" x14ac:dyDescent="0.2">
      <c r="A191" s="230" t="s">
        <v>468</v>
      </c>
      <c r="E191">
        <v>0</v>
      </c>
      <c r="F191">
        <v>0</v>
      </c>
      <c r="G191">
        <f t="shared" si="2"/>
        <v>0</v>
      </c>
    </row>
    <row r="192" spans="1:7" x14ac:dyDescent="0.2">
      <c r="A192" s="231" t="s">
        <v>468</v>
      </c>
      <c r="E192">
        <v>0</v>
      </c>
      <c r="F192">
        <v>0</v>
      </c>
      <c r="G192">
        <f t="shared" si="2"/>
        <v>0</v>
      </c>
    </row>
    <row r="193" spans="1:7" x14ac:dyDescent="0.2">
      <c r="A193" s="232">
        <v>0</v>
      </c>
      <c r="E193">
        <v>5</v>
      </c>
      <c r="F193">
        <v>0</v>
      </c>
      <c r="G193">
        <f t="shared" si="2"/>
        <v>5</v>
      </c>
    </row>
    <row r="194" spans="1:7" x14ac:dyDescent="0.2">
      <c r="A194" s="233">
        <v>0</v>
      </c>
      <c r="E194">
        <v>18</v>
      </c>
      <c r="F194">
        <v>0</v>
      </c>
      <c r="G194">
        <f t="shared" si="2"/>
        <v>18</v>
      </c>
    </row>
    <row r="195" spans="1:7" x14ac:dyDescent="0.2">
      <c r="A195" s="234" t="s">
        <v>468</v>
      </c>
      <c r="E195">
        <v>0</v>
      </c>
      <c r="F195">
        <v>0</v>
      </c>
      <c r="G195">
        <f t="shared" si="2"/>
        <v>0</v>
      </c>
    </row>
    <row r="196" spans="1:7" x14ac:dyDescent="0.2">
      <c r="A196" s="235" t="s">
        <v>468</v>
      </c>
      <c r="E196">
        <v>0</v>
      </c>
      <c r="F196">
        <v>0</v>
      </c>
      <c r="G196">
        <f t="shared" si="2"/>
        <v>0</v>
      </c>
    </row>
    <row r="197" spans="1:7" x14ac:dyDescent="0.2">
      <c r="A197" s="236" t="s">
        <v>468</v>
      </c>
      <c r="E197">
        <v>0</v>
      </c>
      <c r="F197">
        <v>0</v>
      </c>
      <c r="G197">
        <f t="shared" si="2"/>
        <v>0</v>
      </c>
    </row>
    <row r="198" spans="1:7" x14ac:dyDescent="0.2">
      <c r="A198" s="237" t="s">
        <v>468</v>
      </c>
      <c r="E198">
        <v>0</v>
      </c>
      <c r="F198">
        <v>0</v>
      </c>
      <c r="G198">
        <f t="shared" ref="G198:G261" si="3">SUM(E198:F198)</f>
        <v>0</v>
      </c>
    </row>
    <row r="199" spans="1:7" x14ac:dyDescent="0.2">
      <c r="A199" s="213" t="s">
        <v>191</v>
      </c>
      <c r="E199" t="s">
        <v>191</v>
      </c>
      <c r="F199" t="s">
        <v>191</v>
      </c>
      <c r="G199">
        <f t="shared" si="3"/>
        <v>0</v>
      </c>
    </row>
    <row r="200" spans="1:7" x14ac:dyDescent="0.2">
      <c r="A200" s="223" t="s">
        <v>468</v>
      </c>
      <c r="E200">
        <v>0</v>
      </c>
      <c r="F200">
        <v>0</v>
      </c>
      <c r="G200">
        <f t="shared" si="3"/>
        <v>0</v>
      </c>
    </row>
    <row r="201" spans="1:7" x14ac:dyDescent="0.2">
      <c r="A201" s="225" t="s">
        <v>468</v>
      </c>
      <c r="E201">
        <v>0</v>
      </c>
      <c r="F201">
        <v>0</v>
      </c>
      <c r="G201">
        <f t="shared" si="3"/>
        <v>0</v>
      </c>
    </row>
    <row r="202" spans="1:7" x14ac:dyDescent="0.2">
      <c r="A202" s="226" t="s">
        <v>468</v>
      </c>
      <c r="E202">
        <v>0</v>
      </c>
      <c r="F202">
        <v>0</v>
      </c>
      <c r="G202">
        <f t="shared" si="3"/>
        <v>0</v>
      </c>
    </row>
    <row r="203" spans="1:7" x14ac:dyDescent="0.2">
      <c r="A203" s="227" t="s">
        <v>468</v>
      </c>
      <c r="E203">
        <v>0</v>
      </c>
      <c r="F203">
        <v>0</v>
      </c>
      <c r="G203">
        <f t="shared" si="3"/>
        <v>0</v>
      </c>
    </row>
    <row r="204" spans="1:7" x14ac:dyDescent="0.2">
      <c r="A204" s="228" t="s">
        <v>468</v>
      </c>
      <c r="E204">
        <v>0</v>
      </c>
      <c r="F204">
        <v>0</v>
      </c>
      <c r="G204">
        <f t="shared" si="3"/>
        <v>0</v>
      </c>
    </row>
    <row r="205" spans="1:7" x14ac:dyDescent="0.2">
      <c r="A205" s="229" t="s">
        <v>468</v>
      </c>
      <c r="E205">
        <v>0</v>
      </c>
      <c r="F205">
        <v>0</v>
      </c>
      <c r="G205">
        <f t="shared" si="3"/>
        <v>0</v>
      </c>
    </row>
    <row r="206" spans="1:7" x14ac:dyDescent="0.2">
      <c r="A206" s="230">
        <v>0</v>
      </c>
      <c r="E206">
        <v>2</v>
      </c>
      <c r="F206">
        <v>0</v>
      </c>
      <c r="G206">
        <f t="shared" si="3"/>
        <v>2</v>
      </c>
    </row>
    <row r="207" spans="1:7" x14ac:dyDescent="0.2">
      <c r="A207" s="231" t="s">
        <v>468</v>
      </c>
      <c r="E207">
        <v>0</v>
      </c>
      <c r="F207">
        <v>0</v>
      </c>
      <c r="G207">
        <f t="shared" si="3"/>
        <v>0</v>
      </c>
    </row>
    <row r="208" spans="1:7" x14ac:dyDescent="0.2">
      <c r="A208" s="232" t="s">
        <v>468</v>
      </c>
      <c r="E208">
        <v>0</v>
      </c>
      <c r="F208">
        <v>0</v>
      </c>
      <c r="G208">
        <f t="shared" si="3"/>
        <v>0</v>
      </c>
    </row>
    <row r="209" spans="1:7" x14ac:dyDescent="0.2">
      <c r="A209" s="233" t="s">
        <v>468</v>
      </c>
      <c r="E209">
        <v>0</v>
      </c>
      <c r="F209">
        <v>0</v>
      </c>
      <c r="G209">
        <f t="shared" si="3"/>
        <v>0</v>
      </c>
    </row>
    <row r="210" spans="1:7" x14ac:dyDescent="0.2">
      <c r="A210" s="234" t="s">
        <v>468</v>
      </c>
      <c r="E210">
        <v>0</v>
      </c>
      <c r="F210">
        <v>0</v>
      </c>
      <c r="G210">
        <f t="shared" si="3"/>
        <v>0</v>
      </c>
    </row>
    <row r="211" spans="1:7" x14ac:dyDescent="0.2">
      <c r="A211" s="235" t="s">
        <v>468</v>
      </c>
      <c r="E211">
        <v>0</v>
      </c>
      <c r="F211">
        <v>0</v>
      </c>
      <c r="G211">
        <f t="shared" si="3"/>
        <v>0</v>
      </c>
    </row>
    <row r="212" spans="1:7" x14ac:dyDescent="0.2">
      <c r="A212" s="236" t="s">
        <v>468</v>
      </c>
      <c r="E212">
        <v>0</v>
      </c>
      <c r="F212">
        <v>0</v>
      </c>
      <c r="G212">
        <f t="shared" si="3"/>
        <v>0</v>
      </c>
    </row>
    <row r="213" spans="1:7" x14ac:dyDescent="0.2">
      <c r="A213" s="237" t="s">
        <v>468</v>
      </c>
      <c r="E213">
        <v>0</v>
      </c>
      <c r="F213">
        <v>0</v>
      </c>
      <c r="G213">
        <f t="shared" si="3"/>
        <v>0</v>
      </c>
    </row>
    <row r="214" spans="1:7" x14ac:dyDescent="0.2">
      <c r="A214" s="213" t="s">
        <v>329</v>
      </c>
      <c r="E214" t="s">
        <v>329</v>
      </c>
      <c r="F214" t="s">
        <v>329</v>
      </c>
      <c r="G214">
        <f t="shared" si="3"/>
        <v>0</v>
      </c>
    </row>
    <row r="215" spans="1:7" x14ac:dyDescent="0.2">
      <c r="A215" s="223" t="s">
        <v>468</v>
      </c>
      <c r="E215">
        <v>0</v>
      </c>
      <c r="F215">
        <v>0</v>
      </c>
      <c r="G215">
        <f t="shared" si="3"/>
        <v>0</v>
      </c>
    </row>
    <row r="216" spans="1:7" x14ac:dyDescent="0.2">
      <c r="A216" s="225" t="s">
        <v>468</v>
      </c>
      <c r="E216">
        <v>0</v>
      </c>
      <c r="F216">
        <v>0</v>
      </c>
      <c r="G216">
        <f t="shared" si="3"/>
        <v>0</v>
      </c>
    </row>
    <row r="217" spans="1:7" x14ac:dyDescent="0.2">
      <c r="A217" s="226" t="s">
        <v>468</v>
      </c>
      <c r="E217">
        <v>0</v>
      </c>
      <c r="F217">
        <v>0</v>
      </c>
      <c r="G217">
        <f t="shared" si="3"/>
        <v>0</v>
      </c>
    </row>
    <row r="218" spans="1:7" x14ac:dyDescent="0.2">
      <c r="A218" s="227" t="s">
        <v>468</v>
      </c>
      <c r="E218">
        <v>0</v>
      </c>
      <c r="F218">
        <v>0</v>
      </c>
      <c r="G218">
        <f t="shared" si="3"/>
        <v>0</v>
      </c>
    </row>
    <row r="219" spans="1:7" x14ac:dyDescent="0.2">
      <c r="A219" s="228" t="s">
        <v>468</v>
      </c>
      <c r="E219">
        <v>0</v>
      </c>
      <c r="F219">
        <v>0</v>
      </c>
      <c r="G219">
        <f t="shared" si="3"/>
        <v>0</v>
      </c>
    </row>
    <row r="220" spans="1:7" x14ac:dyDescent="0.2">
      <c r="A220" s="229" t="s">
        <v>468</v>
      </c>
      <c r="E220">
        <v>0</v>
      </c>
      <c r="F220">
        <v>0</v>
      </c>
      <c r="G220">
        <f t="shared" si="3"/>
        <v>0</v>
      </c>
    </row>
    <row r="221" spans="1:7" x14ac:dyDescent="0.2">
      <c r="A221" s="230" t="s">
        <v>468</v>
      </c>
      <c r="E221">
        <v>0</v>
      </c>
      <c r="F221">
        <v>0</v>
      </c>
      <c r="G221">
        <f t="shared" si="3"/>
        <v>0</v>
      </c>
    </row>
    <row r="222" spans="1:7" x14ac:dyDescent="0.2">
      <c r="A222" s="231" t="s">
        <v>468</v>
      </c>
      <c r="E222">
        <v>0</v>
      </c>
      <c r="F222">
        <v>0</v>
      </c>
      <c r="G222">
        <f t="shared" si="3"/>
        <v>0</v>
      </c>
    </row>
    <row r="223" spans="1:7" x14ac:dyDescent="0.2">
      <c r="A223" s="232" t="s">
        <v>468</v>
      </c>
      <c r="E223">
        <v>0</v>
      </c>
      <c r="F223">
        <v>0</v>
      </c>
      <c r="G223">
        <f t="shared" si="3"/>
        <v>0</v>
      </c>
    </row>
    <row r="224" spans="1:7" x14ac:dyDescent="0.2">
      <c r="A224" s="233">
        <v>0</v>
      </c>
      <c r="E224">
        <v>0</v>
      </c>
      <c r="F224">
        <v>0</v>
      </c>
      <c r="G224">
        <f t="shared" si="3"/>
        <v>0</v>
      </c>
    </row>
    <row r="225" spans="1:7" x14ac:dyDescent="0.2">
      <c r="A225" s="234" t="s">
        <v>468</v>
      </c>
      <c r="E225">
        <v>0</v>
      </c>
      <c r="F225">
        <v>0</v>
      </c>
      <c r="G225">
        <f t="shared" si="3"/>
        <v>0</v>
      </c>
    </row>
    <row r="226" spans="1:7" x14ac:dyDescent="0.2">
      <c r="A226" s="235" t="s">
        <v>468</v>
      </c>
      <c r="E226">
        <v>0</v>
      </c>
      <c r="F226">
        <v>0</v>
      </c>
      <c r="G226">
        <f t="shared" si="3"/>
        <v>0</v>
      </c>
    </row>
    <row r="227" spans="1:7" x14ac:dyDescent="0.2">
      <c r="A227" s="236" t="s">
        <v>468</v>
      </c>
      <c r="E227">
        <v>0</v>
      </c>
      <c r="F227">
        <v>0</v>
      </c>
      <c r="G227">
        <f t="shared" si="3"/>
        <v>0</v>
      </c>
    </row>
    <row r="228" spans="1:7" x14ac:dyDescent="0.2">
      <c r="A228" s="237" t="s">
        <v>468</v>
      </c>
      <c r="E228">
        <v>0</v>
      </c>
      <c r="F228">
        <v>0</v>
      </c>
      <c r="G228">
        <f t="shared" si="3"/>
        <v>0</v>
      </c>
    </row>
    <row r="229" spans="1:7" x14ac:dyDescent="0.2">
      <c r="A229" s="213" t="s">
        <v>188</v>
      </c>
      <c r="E229" t="s">
        <v>188</v>
      </c>
      <c r="F229" t="s">
        <v>188</v>
      </c>
      <c r="G229">
        <f t="shared" si="3"/>
        <v>0</v>
      </c>
    </row>
    <row r="230" spans="1:7" x14ac:dyDescent="0.2">
      <c r="A230" s="223">
        <v>0</v>
      </c>
      <c r="E230">
        <v>114</v>
      </c>
      <c r="F230">
        <v>0</v>
      </c>
      <c r="G230">
        <f t="shared" si="3"/>
        <v>114</v>
      </c>
    </row>
    <row r="231" spans="1:7" x14ac:dyDescent="0.2">
      <c r="A231" s="225" t="s">
        <v>468</v>
      </c>
      <c r="E231">
        <v>0</v>
      </c>
      <c r="F231">
        <v>0</v>
      </c>
      <c r="G231">
        <f t="shared" si="3"/>
        <v>0</v>
      </c>
    </row>
    <row r="232" spans="1:7" x14ac:dyDescent="0.2">
      <c r="A232" s="226" t="s">
        <v>468</v>
      </c>
      <c r="E232">
        <v>0</v>
      </c>
      <c r="F232">
        <v>0</v>
      </c>
      <c r="G232">
        <f t="shared" si="3"/>
        <v>0</v>
      </c>
    </row>
    <row r="233" spans="1:7" x14ac:dyDescent="0.2">
      <c r="A233" s="227" t="s">
        <v>468</v>
      </c>
      <c r="E233">
        <v>0</v>
      </c>
      <c r="F233">
        <v>0</v>
      </c>
      <c r="G233">
        <f t="shared" si="3"/>
        <v>0</v>
      </c>
    </row>
    <row r="234" spans="1:7" x14ac:dyDescent="0.2">
      <c r="A234" s="228" t="s">
        <v>468</v>
      </c>
      <c r="E234">
        <v>0</v>
      </c>
      <c r="F234">
        <v>0</v>
      </c>
      <c r="G234">
        <f t="shared" si="3"/>
        <v>0</v>
      </c>
    </row>
    <row r="235" spans="1:7" x14ac:dyDescent="0.2">
      <c r="A235" s="229" t="s">
        <v>468</v>
      </c>
      <c r="E235">
        <v>0</v>
      </c>
      <c r="F235">
        <v>0</v>
      </c>
      <c r="G235">
        <f t="shared" si="3"/>
        <v>0</v>
      </c>
    </row>
    <row r="236" spans="1:7" x14ac:dyDescent="0.2">
      <c r="A236" s="230">
        <v>0</v>
      </c>
      <c r="E236">
        <v>405</v>
      </c>
      <c r="F236">
        <v>0</v>
      </c>
      <c r="G236">
        <f t="shared" si="3"/>
        <v>405</v>
      </c>
    </row>
    <row r="237" spans="1:7" x14ac:dyDescent="0.2">
      <c r="A237" s="231" t="s">
        <v>468</v>
      </c>
      <c r="E237">
        <v>0</v>
      </c>
      <c r="F237">
        <v>0</v>
      </c>
      <c r="G237">
        <f t="shared" si="3"/>
        <v>0</v>
      </c>
    </row>
    <row r="238" spans="1:7" x14ac:dyDescent="0.2">
      <c r="A238" s="232" t="s">
        <v>468</v>
      </c>
      <c r="E238">
        <v>0</v>
      </c>
      <c r="F238">
        <v>0</v>
      </c>
      <c r="G238">
        <f t="shared" si="3"/>
        <v>0</v>
      </c>
    </row>
    <row r="239" spans="1:7" x14ac:dyDescent="0.2">
      <c r="A239" s="233" t="s">
        <v>468</v>
      </c>
      <c r="E239">
        <v>0</v>
      </c>
      <c r="F239">
        <v>0</v>
      </c>
      <c r="G239">
        <f t="shared" si="3"/>
        <v>0</v>
      </c>
    </row>
    <row r="240" spans="1:7" x14ac:dyDescent="0.2">
      <c r="A240" s="234" t="s">
        <v>468</v>
      </c>
      <c r="E240">
        <v>0</v>
      </c>
      <c r="F240">
        <v>0</v>
      </c>
      <c r="G240">
        <f t="shared" si="3"/>
        <v>0</v>
      </c>
    </row>
    <row r="241" spans="1:7" x14ac:dyDescent="0.2">
      <c r="A241" s="235" t="s">
        <v>468</v>
      </c>
      <c r="E241">
        <v>0</v>
      </c>
      <c r="F241">
        <v>0</v>
      </c>
      <c r="G241">
        <f t="shared" si="3"/>
        <v>0</v>
      </c>
    </row>
    <row r="242" spans="1:7" x14ac:dyDescent="0.2">
      <c r="A242" s="236" t="s">
        <v>468</v>
      </c>
      <c r="E242">
        <v>0</v>
      </c>
      <c r="F242">
        <v>0</v>
      </c>
      <c r="G242">
        <f t="shared" si="3"/>
        <v>0</v>
      </c>
    </row>
    <row r="243" spans="1:7" x14ac:dyDescent="0.2">
      <c r="A243" s="237" t="s">
        <v>468</v>
      </c>
      <c r="E243">
        <v>0</v>
      </c>
      <c r="F243">
        <v>0</v>
      </c>
      <c r="G243">
        <f t="shared" si="3"/>
        <v>0</v>
      </c>
    </row>
    <row r="244" spans="1:7" x14ac:dyDescent="0.2">
      <c r="A244" s="213" t="s">
        <v>352</v>
      </c>
      <c r="E244" t="s">
        <v>352</v>
      </c>
      <c r="F244" t="s">
        <v>352</v>
      </c>
      <c r="G244">
        <f t="shared" si="3"/>
        <v>0</v>
      </c>
    </row>
    <row r="245" spans="1:7" x14ac:dyDescent="0.2">
      <c r="A245" s="223" t="s">
        <v>468</v>
      </c>
      <c r="E245">
        <v>0</v>
      </c>
      <c r="F245">
        <v>0</v>
      </c>
      <c r="G245">
        <f t="shared" si="3"/>
        <v>0</v>
      </c>
    </row>
    <row r="246" spans="1:7" x14ac:dyDescent="0.2">
      <c r="A246" s="225" t="s">
        <v>468</v>
      </c>
      <c r="E246">
        <v>0</v>
      </c>
      <c r="F246">
        <v>0</v>
      </c>
      <c r="G246">
        <f t="shared" si="3"/>
        <v>0</v>
      </c>
    </row>
    <row r="247" spans="1:7" x14ac:dyDescent="0.2">
      <c r="A247" s="226" t="s">
        <v>468</v>
      </c>
      <c r="E247">
        <v>0</v>
      </c>
      <c r="F247">
        <v>0</v>
      </c>
      <c r="G247">
        <f t="shared" si="3"/>
        <v>0</v>
      </c>
    </row>
    <row r="248" spans="1:7" x14ac:dyDescent="0.2">
      <c r="A248" s="227" t="s">
        <v>468</v>
      </c>
      <c r="E248">
        <v>0</v>
      </c>
      <c r="F248">
        <v>0</v>
      </c>
      <c r="G248">
        <f t="shared" si="3"/>
        <v>0</v>
      </c>
    </row>
    <row r="249" spans="1:7" x14ac:dyDescent="0.2">
      <c r="A249" s="228" t="s">
        <v>468</v>
      </c>
      <c r="E249">
        <v>0</v>
      </c>
      <c r="F249">
        <v>0</v>
      </c>
      <c r="G249">
        <f t="shared" si="3"/>
        <v>0</v>
      </c>
    </row>
    <row r="250" spans="1:7" x14ac:dyDescent="0.2">
      <c r="A250" s="229" t="s">
        <v>468</v>
      </c>
      <c r="E250">
        <v>0</v>
      </c>
      <c r="F250">
        <v>0</v>
      </c>
      <c r="G250">
        <f t="shared" si="3"/>
        <v>0</v>
      </c>
    </row>
    <row r="251" spans="1:7" x14ac:dyDescent="0.2">
      <c r="A251" s="230" t="s">
        <v>468</v>
      </c>
      <c r="E251">
        <v>0</v>
      </c>
      <c r="F251">
        <v>0</v>
      </c>
      <c r="G251">
        <f t="shared" si="3"/>
        <v>0</v>
      </c>
    </row>
    <row r="252" spans="1:7" x14ac:dyDescent="0.2">
      <c r="A252" s="231" t="s">
        <v>468</v>
      </c>
      <c r="E252">
        <v>0</v>
      </c>
      <c r="F252">
        <v>0</v>
      </c>
      <c r="G252">
        <f t="shared" si="3"/>
        <v>0</v>
      </c>
    </row>
    <row r="253" spans="1:7" x14ac:dyDescent="0.2">
      <c r="A253" s="232" t="s">
        <v>468</v>
      </c>
      <c r="E253">
        <v>0</v>
      </c>
      <c r="F253">
        <v>0</v>
      </c>
      <c r="G253">
        <f t="shared" si="3"/>
        <v>0</v>
      </c>
    </row>
    <row r="254" spans="1:7" x14ac:dyDescent="0.2">
      <c r="A254" s="233" t="s">
        <v>468</v>
      </c>
      <c r="E254">
        <v>0</v>
      </c>
      <c r="F254">
        <v>0</v>
      </c>
      <c r="G254">
        <f t="shared" si="3"/>
        <v>0</v>
      </c>
    </row>
    <row r="255" spans="1:7" x14ac:dyDescent="0.2">
      <c r="A255" s="234" t="s">
        <v>468</v>
      </c>
      <c r="E255">
        <v>0</v>
      </c>
      <c r="F255">
        <v>0</v>
      </c>
      <c r="G255">
        <f t="shared" si="3"/>
        <v>0</v>
      </c>
    </row>
    <row r="256" spans="1:7" x14ac:dyDescent="0.2">
      <c r="A256" s="235" t="s">
        <v>468</v>
      </c>
      <c r="E256">
        <v>0</v>
      </c>
      <c r="F256">
        <v>0</v>
      </c>
      <c r="G256">
        <f t="shared" si="3"/>
        <v>0</v>
      </c>
    </row>
    <row r="257" spans="1:7" x14ac:dyDescent="0.2">
      <c r="A257" s="236" t="s">
        <v>468</v>
      </c>
      <c r="E257">
        <v>0</v>
      </c>
      <c r="F257">
        <v>0</v>
      </c>
      <c r="G257">
        <f t="shared" si="3"/>
        <v>0</v>
      </c>
    </row>
    <row r="258" spans="1:7" x14ac:dyDescent="0.2">
      <c r="A258" s="237">
        <v>0</v>
      </c>
      <c r="E258">
        <v>1</v>
      </c>
      <c r="F258">
        <v>0</v>
      </c>
      <c r="G258">
        <f t="shared" si="3"/>
        <v>1</v>
      </c>
    </row>
    <row r="259" spans="1:7" x14ac:dyDescent="0.2">
      <c r="A259" s="213" t="s">
        <v>182</v>
      </c>
      <c r="E259" t="s">
        <v>182</v>
      </c>
      <c r="F259" t="s">
        <v>182</v>
      </c>
      <c r="G259">
        <f t="shared" si="3"/>
        <v>0</v>
      </c>
    </row>
    <row r="260" spans="1:7" x14ac:dyDescent="0.2">
      <c r="A260" s="223" t="s">
        <v>468</v>
      </c>
      <c r="E260">
        <v>0</v>
      </c>
      <c r="F260">
        <v>0</v>
      </c>
      <c r="G260">
        <f t="shared" si="3"/>
        <v>0</v>
      </c>
    </row>
    <row r="261" spans="1:7" x14ac:dyDescent="0.2">
      <c r="A261" s="225" t="s">
        <v>468</v>
      </c>
      <c r="E261">
        <v>0</v>
      </c>
      <c r="F261">
        <v>0</v>
      </c>
      <c r="G261">
        <f t="shared" si="3"/>
        <v>0</v>
      </c>
    </row>
    <row r="262" spans="1:7" x14ac:dyDescent="0.2">
      <c r="A262" s="226" t="s">
        <v>468</v>
      </c>
      <c r="E262">
        <v>0</v>
      </c>
      <c r="F262">
        <v>0</v>
      </c>
      <c r="G262">
        <f t="shared" ref="G262:G325" si="4">SUM(E262:F262)</f>
        <v>0</v>
      </c>
    </row>
    <row r="263" spans="1:7" x14ac:dyDescent="0.2">
      <c r="A263" s="227" t="s">
        <v>468</v>
      </c>
      <c r="E263">
        <v>0</v>
      </c>
      <c r="F263">
        <v>0</v>
      </c>
      <c r="G263">
        <f t="shared" si="4"/>
        <v>0</v>
      </c>
    </row>
    <row r="264" spans="1:7" x14ac:dyDescent="0.2">
      <c r="A264" s="228">
        <v>0</v>
      </c>
      <c r="E264">
        <v>0</v>
      </c>
      <c r="F264">
        <v>0</v>
      </c>
      <c r="G264">
        <f t="shared" si="4"/>
        <v>0</v>
      </c>
    </row>
    <row r="265" spans="1:7" x14ac:dyDescent="0.2">
      <c r="A265" s="229" t="s">
        <v>468</v>
      </c>
      <c r="E265">
        <v>0</v>
      </c>
      <c r="F265">
        <v>0</v>
      </c>
      <c r="G265">
        <f t="shared" si="4"/>
        <v>0</v>
      </c>
    </row>
    <row r="266" spans="1:7" x14ac:dyDescent="0.2">
      <c r="A266" s="230" t="s">
        <v>468</v>
      </c>
      <c r="E266">
        <v>0</v>
      </c>
      <c r="F266">
        <v>0</v>
      </c>
      <c r="G266">
        <f t="shared" si="4"/>
        <v>0</v>
      </c>
    </row>
    <row r="267" spans="1:7" x14ac:dyDescent="0.2">
      <c r="A267" s="231">
        <v>0</v>
      </c>
      <c r="E267">
        <v>0</v>
      </c>
      <c r="F267">
        <v>0</v>
      </c>
      <c r="G267">
        <f t="shared" si="4"/>
        <v>0</v>
      </c>
    </row>
    <row r="268" spans="1:7" x14ac:dyDescent="0.2">
      <c r="A268" s="232" t="s">
        <v>468</v>
      </c>
      <c r="E268">
        <v>0</v>
      </c>
      <c r="F268">
        <v>0</v>
      </c>
      <c r="G268">
        <f t="shared" si="4"/>
        <v>0</v>
      </c>
    </row>
    <row r="269" spans="1:7" x14ac:dyDescent="0.2">
      <c r="A269" s="233" t="s">
        <v>468</v>
      </c>
      <c r="E269">
        <v>0</v>
      </c>
      <c r="F269">
        <v>0</v>
      </c>
      <c r="G269">
        <f t="shared" si="4"/>
        <v>0</v>
      </c>
    </row>
    <row r="270" spans="1:7" x14ac:dyDescent="0.2">
      <c r="A270" s="234" t="s">
        <v>468</v>
      </c>
      <c r="E270">
        <v>0</v>
      </c>
      <c r="F270">
        <v>0</v>
      </c>
      <c r="G270">
        <f t="shared" si="4"/>
        <v>0</v>
      </c>
    </row>
    <row r="271" spans="1:7" x14ac:dyDescent="0.2">
      <c r="A271" s="235" t="s">
        <v>468</v>
      </c>
      <c r="E271">
        <v>0</v>
      </c>
      <c r="F271">
        <v>0</v>
      </c>
      <c r="G271">
        <f t="shared" si="4"/>
        <v>0</v>
      </c>
    </row>
    <row r="272" spans="1:7" x14ac:dyDescent="0.2">
      <c r="A272" s="236" t="s">
        <v>468</v>
      </c>
      <c r="E272">
        <v>0</v>
      </c>
      <c r="F272">
        <v>0</v>
      </c>
      <c r="G272">
        <f t="shared" si="4"/>
        <v>0</v>
      </c>
    </row>
    <row r="273" spans="1:7" x14ac:dyDescent="0.2">
      <c r="A273" s="237" t="s">
        <v>468</v>
      </c>
      <c r="E273">
        <v>0</v>
      </c>
      <c r="F273">
        <v>0</v>
      </c>
      <c r="G273">
        <f t="shared" si="4"/>
        <v>0</v>
      </c>
    </row>
    <row r="274" spans="1:7" x14ac:dyDescent="0.2">
      <c r="A274" s="213" t="s">
        <v>272</v>
      </c>
      <c r="E274" t="s">
        <v>272</v>
      </c>
      <c r="F274" t="s">
        <v>272</v>
      </c>
      <c r="G274">
        <f t="shared" si="4"/>
        <v>0</v>
      </c>
    </row>
    <row r="275" spans="1:7" x14ac:dyDescent="0.2">
      <c r="A275" s="223">
        <v>0</v>
      </c>
      <c r="E275">
        <v>11</v>
      </c>
      <c r="F275">
        <v>0</v>
      </c>
      <c r="G275">
        <f t="shared" si="4"/>
        <v>11</v>
      </c>
    </row>
    <row r="276" spans="1:7" x14ac:dyDescent="0.2">
      <c r="A276" s="225" t="s">
        <v>468</v>
      </c>
      <c r="E276">
        <v>0</v>
      </c>
      <c r="F276">
        <v>0</v>
      </c>
      <c r="G276">
        <f t="shared" si="4"/>
        <v>0</v>
      </c>
    </row>
    <row r="277" spans="1:7" x14ac:dyDescent="0.2">
      <c r="A277" s="226" t="s">
        <v>468</v>
      </c>
      <c r="E277">
        <v>0</v>
      </c>
      <c r="F277">
        <v>0</v>
      </c>
      <c r="G277">
        <f t="shared" si="4"/>
        <v>0</v>
      </c>
    </row>
    <row r="278" spans="1:7" x14ac:dyDescent="0.2">
      <c r="A278" s="227" t="s">
        <v>468</v>
      </c>
      <c r="E278">
        <v>0</v>
      </c>
      <c r="F278">
        <v>0</v>
      </c>
      <c r="G278">
        <f t="shared" si="4"/>
        <v>0</v>
      </c>
    </row>
    <row r="279" spans="1:7" x14ac:dyDescent="0.2">
      <c r="A279" s="228" t="s">
        <v>468</v>
      </c>
      <c r="E279">
        <v>0</v>
      </c>
      <c r="F279">
        <v>0</v>
      </c>
      <c r="G279">
        <f t="shared" si="4"/>
        <v>0</v>
      </c>
    </row>
    <row r="280" spans="1:7" x14ac:dyDescent="0.2">
      <c r="A280" s="229" t="s">
        <v>468</v>
      </c>
      <c r="E280">
        <v>0</v>
      </c>
      <c r="F280">
        <v>0</v>
      </c>
      <c r="G280">
        <f t="shared" si="4"/>
        <v>0</v>
      </c>
    </row>
    <row r="281" spans="1:7" x14ac:dyDescent="0.2">
      <c r="A281" s="230" t="s">
        <v>468</v>
      </c>
      <c r="E281">
        <v>0</v>
      </c>
      <c r="F281">
        <v>0</v>
      </c>
      <c r="G281">
        <f t="shared" si="4"/>
        <v>0</v>
      </c>
    </row>
    <row r="282" spans="1:7" x14ac:dyDescent="0.2">
      <c r="A282" s="231" t="s">
        <v>468</v>
      </c>
      <c r="E282">
        <v>0</v>
      </c>
      <c r="F282">
        <v>0</v>
      </c>
      <c r="G282">
        <f t="shared" si="4"/>
        <v>0</v>
      </c>
    </row>
    <row r="283" spans="1:7" x14ac:dyDescent="0.2">
      <c r="A283" s="232" t="s">
        <v>468</v>
      </c>
      <c r="E283">
        <v>0</v>
      </c>
      <c r="F283">
        <v>0</v>
      </c>
      <c r="G283">
        <f t="shared" si="4"/>
        <v>0</v>
      </c>
    </row>
    <row r="284" spans="1:7" x14ac:dyDescent="0.2">
      <c r="A284" s="233" t="s">
        <v>468</v>
      </c>
      <c r="E284">
        <v>0</v>
      </c>
      <c r="F284">
        <v>0</v>
      </c>
      <c r="G284">
        <f t="shared" si="4"/>
        <v>0</v>
      </c>
    </row>
    <row r="285" spans="1:7" x14ac:dyDescent="0.2">
      <c r="A285" s="234" t="s">
        <v>468</v>
      </c>
      <c r="E285">
        <v>0</v>
      </c>
      <c r="F285">
        <v>0</v>
      </c>
      <c r="G285">
        <f t="shared" si="4"/>
        <v>0</v>
      </c>
    </row>
    <row r="286" spans="1:7" x14ac:dyDescent="0.2">
      <c r="A286" s="235" t="s">
        <v>468</v>
      </c>
      <c r="E286">
        <v>0</v>
      </c>
      <c r="F286">
        <v>0</v>
      </c>
      <c r="G286">
        <f t="shared" si="4"/>
        <v>0</v>
      </c>
    </row>
    <row r="287" spans="1:7" x14ac:dyDescent="0.2">
      <c r="A287" s="236" t="s">
        <v>468</v>
      </c>
      <c r="E287">
        <v>0</v>
      </c>
      <c r="F287">
        <v>0</v>
      </c>
      <c r="G287">
        <f t="shared" si="4"/>
        <v>0</v>
      </c>
    </row>
    <row r="288" spans="1:7" x14ac:dyDescent="0.2">
      <c r="A288" s="237" t="s">
        <v>468</v>
      </c>
      <c r="E288">
        <v>0</v>
      </c>
      <c r="F288">
        <v>0</v>
      </c>
      <c r="G288">
        <f t="shared" si="4"/>
        <v>0</v>
      </c>
    </row>
    <row r="289" spans="1:7" x14ac:dyDescent="0.2">
      <c r="A289" s="213" t="s">
        <v>131</v>
      </c>
      <c r="E289" t="s">
        <v>131</v>
      </c>
      <c r="F289" t="s">
        <v>131</v>
      </c>
      <c r="G289">
        <f t="shared" si="4"/>
        <v>0</v>
      </c>
    </row>
    <row r="290" spans="1:7" x14ac:dyDescent="0.2">
      <c r="A290" s="223" t="s">
        <v>468</v>
      </c>
      <c r="E290">
        <v>0</v>
      </c>
      <c r="F290">
        <v>0</v>
      </c>
      <c r="G290">
        <f t="shared" si="4"/>
        <v>0</v>
      </c>
    </row>
    <row r="291" spans="1:7" x14ac:dyDescent="0.2">
      <c r="A291" s="225">
        <v>0</v>
      </c>
      <c r="E291">
        <v>39</v>
      </c>
      <c r="F291">
        <v>0</v>
      </c>
      <c r="G291">
        <f t="shared" si="4"/>
        <v>39</v>
      </c>
    </row>
    <row r="292" spans="1:7" x14ac:dyDescent="0.2">
      <c r="A292" s="226" t="s">
        <v>468</v>
      </c>
      <c r="E292">
        <v>0</v>
      </c>
      <c r="F292">
        <v>0</v>
      </c>
      <c r="G292">
        <f t="shared" si="4"/>
        <v>0</v>
      </c>
    </row>
    <row r="293" spans="1:7" x14ac:dyDescent="0.2">
      <c r="A293" s="227" t="s">
        <v>468</v>
      </c>
      <c r="E293">
        <v>0</v>
      </c>
      <c r="F293">
        <v>0</v>
      </c>
      <c r="G293">
        <f t="shared" si="4"/>
        <v>0</v>
      </c>
    </row>
    <row r="294" spans="1:7" x14ac:dyDescent="0.2">
      <c r="A294" s="228">
        <v>0</v>
      </c>
      <c r="E294">
        <v>1</v>
      </c>
      <c r="F294">
        <v>0</v>
      </c>
      <c r="G294">
        <f t="shared" si="4"/>
        <v>1</v>
      </c>
    </row>
    <row r="295" spans="1:7" x14ac:dyDescent="0.2">
      <c r="A295" s="229" t="s">
        <v>468</v>
      </c>
      <c r="E295">
        <v>0</v>
      </c>
      <c r="F295">
        <v>0</v>
      </c>
      <c r="G295">
        <f t="shared" si="4"/>
        <v>0</v>
      </c>
    </row>
    <row r="296" spans="1:7" x14ac:dyDescent="0.2">
      <c r="A296" s="230" t="s">
        <v>468</v>
      </c>
      <c r="E296">
        <v>0</v>
      </c>
      <c r="F296">
        <v>0</v>
      </c>
      <c r="G296">
        <f t="shared" si="4"/>
        <v>0</v>
      </c>
    </row>
    <row r="297" spans="1:7" x14ac:dyDescent="0.2">
      <c r="A297" s="231" t="s">
        <v>468</v>
      </c>
      <c r="E297">
        <v>0</v>
      </c>
      <c r="F297">
        <v>0</v>
      </c>
      <c r="G297">
        <f t="shared" si="4"/>
        <v>0</v>
      </c>
    </row>
    <row r="298" spans="1:7" x14ac:dyDescent="0.2">
      <c r="A298" s="232">
        <v>0</v>
      </c>
      <c r="E298">
        <v>88</v>
      </c>
      <c r="F298">
        <v>0</v>
      </c>
      <c r="G298">
        <f t="shared" si="4"/>
        <v>88</v>
      </c>
    </row>
    <row r="299" spans="1:7" x14ac:dyDescent="0.2">
      <c r="A299" s="233">
        <v>0</v>
      </c>
      <c r="E299">
        <v>56</v>
      </c>
      <c r="F299">
        <v>0</v>
      </c>
      <c r="G299">
        <f t="shared" si="4"/>
        <v>56</v>
      </c>
    </row>
    <row r="300" spans="1:7" x14ac:dyDescent="0.2">
      <c r="A300" s="234">
        <v>0</v>
      </c>
      <c r="E300">
        <v>73</v>
      </c>
      <c r="F300">
        <v>0</v>
      </c>
      <c r="G300">
        <f t="shared" si="4"/>
        <v>73</v>
      </c>
    </row>
    <row r="301" spans="1:7" x14ac:dyDescent="0.2">
      <c r="A301" s="235">
        <v>0</v>
      </c>
      <c r="E301">
        <v>3</v>
      </c>
      <c r="F301">
        <v>0</v>
      </c>
      <c r="G301">
        <f t="shared" si="4"/>
        <v>3</v>
      </c>
    </row>
    <row r="302" spans="1:7" x14ac:dyDescent="0.2">
      <c r="A302" s="236">
        <v>0</v>
      </c>
      <c r="E302">
        <v>142</v>
      </c>
      <c r="F302">
        <v>0</v>
      </c>
      <c r="G302">
        <f t="shared" si="4"/>
        <v>142</v>
      </c>
    </row>
    <row r="303" spans="1:7" x14ac:dyDescent="0.2">
      <c r="A303" s="237" t="s">
        <v>468</v>
      </c>
      <c r="E303">
        <v>0</v>
      </c>
      <c r="F303">
        <v>0</v>
      </c>
      <c r="G303">
        <f t="shared" si="4"/>
        <v>0</v>
      </c>
    </row>
    <row r="304" spans="1:7" x14ac:dyDescent="0.2">
      <c r="A304" s="213" t="s">
        <v>168</v>
      </c>
      <c r="E304" t="s">
        <v>168</v>
      </c>
      <c r="F304" t="s">
        <v>168</v>
      </c>
      <c r="G304">
        <f t="shared" si="4"/>
        <v>0</v>
      </c>
    </row>
    <row r="305" spans="1:7" x14ac:dyDescent="0.2">
      <c r="A305" s="223" t="s">
        <v>468</v>
      </c>
      <c r="E305">
        <v>0</v>
      </c>
      <c r="F305">
        <v>0</v>
      </c>
      <c r="G305">
        <f t="shared" si="4"/>
        <v>0</v>
      </c>
    </row>
    <row r="306" spans="1:7" x14ac:dyDescent="0.2">
      <c r="A306" s="225" t="s">
        <v>468</v>
      </c>
      <c r="E306">
        <v>0</v>
      </c>
      <c r="F306">
        <v>0</v>
      </c>
      <c r="G306">
        <f t="shared" si="4"/>
        <v>0</v>
      </c>
    </row>
    <row r="307" spans="1:7" x14ac:dyDescent="0.2">
      <c r="A307" s="226" t="s">
        <v>468</v>
      </c>
      <c r="E307">
        <v>0</v>
      </c>
      <c r="F307">
        <v>0</v>
      </c>
      <c r="G307">
        <f t="shared" si="4"/>
        <v>0</v>
      </c>
    </row>
    <row r="308" spans="1:7" x14ac:dyDescent="0.2">
      <c r="A308" s="227" t="s">
        <v>468</v>
      </c>
      <c r="E308">
        <v>0</v>
      </c>
      <c r="F308">
        <v>0</v>
      </c>
      <c r="G308">
        <f t="shared" si="4"/>
        <v>0</v>
      </c>
    </row>
    <row r="309" spans="1:7" x14ac:dyDescent="0.2">
      <c r="A309" s="228" t="s">
        <v>468</v>
      </c>
      <c r="E309">
        <v>0</v>
      </c>
      <c r="F309">
        <v>0</v>
      </c>
      <c r="G309">
        <f t="shared" si="4"/>
        <v>0</v>
      </c>
    </row>
    <row r="310" spans="1:7" x14ac:dyDescent="0.2">
      <c r="A310" s="229" t="s">
        <v>468</v>
      </c>
      <c r="E310">
        <v>0</v>
      </c>
      <c r="F310">
        <v>0</v>
      </c>
      <c r="G310">
        <f t="shared" si="4"/>
        <v>0</v>
      </c>
    </row>
    <row r="311" spans="1:7" x14ac:dyDescent="0.2">
      <c r="A311" s="230" t="s">
        <v>468</v>
      </c>
      <c r="E311">
        <v>0</v>
      </c>
      <c r="F311">
        <v>0</v>
      </c>
      <c r="G311">
        <f t="shared" si="4"/>
        <v>0</v>
      </c>
    </row>
    <row r="312" spans="1:7" x14ac:dyDescent="0.2">
      <c r="A312" s="231" t="s">
        <v>468</v>
      </c>
      <c r="E312">
        <v>0</v>
      </c>
      <c r="F312">
        <v>0</v>
      </c>
      <c r="G312">
        <f t="shared" si="4"/>
        <v>0</v>
      </c>
    </row>
    <row r="313" spans="1:7" x14ac:dyDescent="0.2">
      <c r="A313" s="232" t="s">
        <v>468</v>
      </c>
      <c r="E313">
        <v>0</v>
      </c>
      <c r="F313">
        <v>0</v>
      </c>
      <c r="G313">
        <f t="shared" si="4"/>
        <v>0</v>
      </c>
    </row>
    <row r="314" spans="1:7" x14ac:dyDescent="0.2">
      <c r="A314" s="233" t="s">
        <v>468</v>
      </c>
      <c r="E314">
        <v>0</v>
      </c>
      <c r="F314">
        <v>0</v>
      </c>
      <c r="G314">
        <f t="shared" si="4"/>
        <v>0</v>
      </c>
    </row>
    <row r="315" spans="1:7" x14ac:dyDescent="0.2">
      <c r="A315" s="234">
        <v>0</v>
      </c>
      <c r="E315">
        <v>2</v>
      </c>
      <c r="F315">
        <v>0</v>
      </c>
      <c r="G315">
        <f t="shared" si="4"/>
        <v>2</v>
      </c>
    </row>
    <row r="316" spans="1:7" x14ac:dyDescent="0.2">
      <c r="A316" s="235" t="s">
        <v>468</v>
      </c>
      <c r="E316">
        <v>0</v>
      </c>
      <c r="F316">
        <v>0</v>
      </c>
      <c r="G316">
        <f t="shared" si="4"/>
        <v>0</v>
      </c>
    </row>
    <row r="317" spans="1:7" x14ac:dyDescent="0.2">
      <c r="A317" s="236" t="s">
        <v>468</v>
      </c>
      <c r="E317">
        <v>0</v>
      </c>
      <c r="F317">
        <v>0</v>
      </c>
      <c r="G317">
        <f t="shared" si="4"/>
        <v>0</v>
      </c>
    </row>
    <row r="318" spans="1:7" x14ac:dyDescent="0.2">
      <c r="A318" s="237" t="s">
        <v>468</v>
      </c>
      <c r="E318">
        <v>0</v>
      </c>
      <c r="F318">
        <v>0</v>
      </c>
      <c r="G318">
        <f t="shared" si="4"/>
        <v>0</v>
      </c>
    </row>
    <row r="319" spans="1:7" x14ac:dyDescent="0.2">
      <c r="A319" s="213" t="s">
        <v>231</v>
      </c>
      <c r="E319" t="s">
        <v>231</v>
      </c>
      <c r="F319" t="s">
        <v>231</v>
      </c>
      <c r="G319">
        <f t="shared" si="4"/>
        <v>0</v>
      </c>
    </row>
    <row r="320" spans="1:7" x14ac:dyDescent="0.2">
      <c r="A320" s="223" t="s">
        <v>468</v>
      </c>
      <c r="E320">
        <v>0</v>
      </c>
      <c r="F320">
        <v>0</v>
      </c>
      <c r="G320">
        <f t="shared" si="4"/>
        <v>0</v>
      </c>
    </row>
    <row r="321" spans="1:7" x14ac:dyDescent="0.2">
      <c r="A321" s="225">
        <v>0</v>
      </c>
      <c r="E321">
        <v>7</v>
      </c>
      <c r="F321">
        <v>0</v>
      </c>
      <c r="G321">
        <f t="shared" si="4"/>
        <v>7</v>
      </c>
    </row>
    <row r="322" spans="1:7" x14ac:dyDescent="0.2">
      <c r="A322" s="226" t="s">
        <v>468</v>
      </c>
      <c r="E322">
        <v>0</v>
      </c>
      <c r="F322">
        <v>0</v>
      </c>
      <c r="G322">
        <f t="shared" si="4"/>
        <v>0</v>
      </c>
    </row>
    <row r="323" spans="1:7" x14ac:dyDescent="0.2">
      <c r="A323" s="227" t="s">
        <v>468</v>
      </c>
      <c r="E323">
        <v>0</v>
      </c>
      <c r="F323">
        <v>0</v>
      </c>
      <c r="G323">
        <f t="shared" si="4"/>
        <v>0</v>
      </c>
    </row>
    <row r="324" spans="1:7" x14ac:dyDescent="0.2">
      <c r="A324" s="228" t="s">
        <v>468</v>
      </c>
      <c r="E324">
        <v>0</v>
      </c>
      <c r="F324">
        <v>0</v>
      </c>
      <c r="G324">
        <f t="shared" si="4"/>
        <v>0</v>
      </c>
    </row>
    <row r="325" spans="1:7" x14ac:dyDescent="0.2">
      <c r="A325" s="229" t="s">
        <v>468</v>
      </c>
      <c r="E325">
        <v>0</v>
      </c>
      <c r="F325">
        <v>0</v>
      </c>
      <c r="G325">
        <f t="shared" si="4"/>
        <v>0</v>
      </c>
    </row>
    <row r="326" spans="1:7" x14ac:dyDescent="0.2">
      <c r="A326" s="230" t="s">
        <v>468</v>
      </c>
      <c r="E326">
        <v>0</v>
      </c>
      <c r="F326">
        <v>0</v>
      </c>
      <c r="G326">
        <f t="shared" ref="G326:G389" si="5">SUM(E326:F326)</f>
        <v>0</v>
      </c>
    </row>
    <row r="327" spans="1:7" x14ac:dyDescent="0.2">
      <c r="A327" s="231" t="s">
        <v>468</v>
      </c>
      <c r="E327">
        <v>0</v>
      </c>
      <c r="F327">
        <v>0</v>
      </c>
      <c r="G327">
        <f t="shared" si="5"/>
        <v>0</v>
      </c>
    </row>
    <row r="328" spans="1:7" x14ac:dyDescent="0.2">
      <c r="A328" s="232" t="s">
        <v>468</v>
      </c>
      <c r="E328">
        <v>0</v>
      </c>
      <c r="F328">
        <v>0</v>
      </c>
      <c r="G328">
        <f t="shared" si="5"/>
        <v>0</v>
      </c>
    </row>
    <row r="329" spans="1:7" x14ac:dyDescent="0.2">
      <c r="A329" s="233" t="s">
        <v>468</v>
      </c>
      <c r="E329">
        <v>0</v>
      </c>
      <c r="F329">
        <v>0</v>
      </c>
      <c r="G329">
        <f t="shared" si="5"/>
        <v>0</v>
      </c>
    </row>
    <row r="330" spans="1:7" x14ac:dyDescent="0.2">
      <c r="A330" s="234" t="s">
        <v>468</v>
      </c>
      <c r="E330">
        <v>0</v>
      </c>
      <c r="F330">
        <v>0</v>
      </c>
      <c r="G330">
        <f t="shared" si="5"/>
        <v>0</v>
      </c>
    </row>
    <row r="331" spans="1:7" x14ac:dyDescent="0.2">
      <c r="A331" s="235" t="s">
        <v>468</v>
      </c>
      <c r="E331">
        <v>0</v>
      </c>
      <c r="F331">
        <v>0</v>
      </c>
      <c r="G331">
        <f t="shared" si="5"/>
        <v>0</v>
      </c>
    </row>
    <row r="332" spans="1:7" x14ac:dyDescent="0.2">
      <c r="A332" s="236" t="s">
        <v>468</v>
      </c>
      <c r="E332">
        <v>0</v>
      </c>
      <c r="F332">
        <v>0</v>
      </c>
      <c r="G332">
        <f t="shared" si="5"/>
        <v>0</v>
      </c>
    </row>
    <row r="333" spans="1:7" x14ac:dyDescent="0.2">
      <c r="A333" s="237" t="s">
        <v>468</v>
      </c>
      <c r="E333">
        <v>0</v>
      </c>
      <c r="F333">
        <v>0</v>
      </c>
      <c r="G333">
        <f t="shared" si="5"/>
        <v>0</v>
      </c>
    </row>
    <row r="334" spans="1:7" x14ac:dyDescent="0.2">
      <c r="A334" s="213" t="s">
        <v>129</v>
      </c>
      <c r="E334" t="s">
        <v>129</v>
      </c>
      <c r="F334" t="s">
        <v>129</v>
      </c>
      <c r="G334">
        <f t="shared" si="5"/>
        <v>0</v>
      </c>
    </row>
    <row r="335" spans="1:7" x14ac:dyDescent="0.2">
      <c r="A335" s="223">
        <v>0</v>
      </c>
      <c r="E335">
        <v>510</v>
      </c>
      <c r="F335">
        <v>0</v>
      </c>
      <c r="G335">
        <f t="shared" si="5"/>
        <v>510</v>
      </c>
    </row>
    <row r="336" spans="1:7" x14ac:dyDescent="0.2">
      <c r="A336" s="225">
        <v>0</v>
      </c>
      <c r="E336">
        <v>165</v>
      </c>
      <c r="F336">
        <v>0</v>
      </c>
      <c r="G336">
        <f t="shared" si="5"/>
        <v>165</v>
      </c>
    </row>
    <row r="337" spans="1:7" x14ac:dyDescent="0.2">
      <c r="A337" s="226">
        <v>4</v>
      </c>
      <c r="E337">
        <v>0</v>
      </c>
      <c r="F337">
        <v>4</v>
      </c>
      <c r="G337">
        <f t="shared" si="5"/>
        <v>4</v>
      </c>
    </row>
    <row r="338" spans="1:7" x14ac:dyDescent="0.2">
      <c r="A338" s="227" t="s">
        <v>468</v>
      </c>
      <c r="E338">
        <v>0</v>
      </c>
      <c r="F338">
        <v>0</v>
      </c>
      <c r="G338">
        <f t="shared" si="5"/>
        <v>0</v>
      </c>
    </row>
    <row r="339" spans="1:7" x14ac:dyDescent="0.2">
      <c r="A339" s="228">
        <v>0</v>
      </c>
      <c r="E339">
        <v>14</v>
      </c>
      <c r="F339">
        <v>0</v>
      </c>
      <c r="G339">
        <f t="shared" si="5"/>
        <v>14</v>
      </c>
    </row>
    <row r="340" spans="1:7" x14ac:dyDescent="0.2">
      <c r="A340" s="229" t="s">
        <v>468</v>
      </c>
      <c r="E340">
        <v>0</v>
      </c>
      <c r="F340">
        <v>0</v>
      </c>
      <c r="G340">
        <f t="shared" si="5"/>
        <v>0</v>
      </c>
    </row>
    <row r="341" spans="1:7" x14ac:dyDescent="0.2">
      <c r="A341" s="230">
        <v>0</v>
      </c>
      <c r="E341">
        <v>5</v>
      </c>
      <c r="F341">
        <v>0</v>
      </c>
      <c r="G341">
        <f t="shared" si="5"/>
        <v>5</v>
      </c>
    </row>
    <row r="342" spans="1:7" x14ac:dyDescent="0.2">
      <c r="A342" s="231">
        <v>1</v>
      </c>
      <c r="E342">
        <v>1</v>
      </c>
      <c r="F342">
        <v>1</v>
      </c>
      <c r="G342">
        <f t="shared" si="5"/>
        <v>2</v>
      </c>
    </row>
    <row r="343" spans="1:7" x14ac:dyDescent="0.2">
      <c r="A343" s="232">
        <v>0</v>
      </c>
      <c r="E343">
        <v>51</v>
      </c>
      <c r="F343">
        <v>0</v>
      </c>
      <c r="G343">
        <f t="shared" si="5"/>
        <v>51</v>
      </c>
    </row>
    <row r="344" spans="1:7" x14ac:dyDescent="0.2">
      <c r="A344" s="233">
        <v>0</v>
      </c>
      <c r="E344">
        <v>163</v>
      </c>
      <c r="F344">
        <v>0</v>
      </c>
      <c r="G344">
        <f t="shared" si="5"/>
        <v>163</v>
      </c>
    </row>
    <row r="345" spans="1:7" x14ac:dyDescent="0.2">
      <c r="A345" s="234">
        <v>0</v>
      </c>
      <c r="E345">
        <v>188</v>
      </c>
      <c r="F345">
        <v>0</v>
      </c>
      <c r="G345">
        <f t="shared" si="5"/>
        <v>188</v>
      </c>
    </row>
    <row r="346" spans="1:7" x14ac:dyDescent="0.2">
      <c r="A346" s="235">
        <v>0</v>
      </c>
      <c r="E346">
        <v>67</v>
      </c>
      <c r="F346">
        <v>0</v>
      </c>
      <c r="G346">
        <f t="shared" si="5"/>
        <v>67</v>
      </c>
    </row>
    <row r="347" spans="1:7" x14ac:dyDescent="0.2">
      <c r="A347" s="236">
        <v>0</v>
      </c>
      <c r="E347">
        <v>117</v>
      </c>
      <c r="F347">
        <v>0</v>
      </c>
      <c r="G347">
        <f t="shared" si="5"/>
        <v>117</v>
      </c>
    </row>
    <row r="348" spans="1:7" x14ac:dyDescent="0.2">
      <c r="A348" s="237">
        <v>0</v>
      </c>
      <c r="E348">
        <v>95</v>
      </c>
      <c r="F348">
        <v>0</v>
      </c>
      <c r="G348">
        <f t="shared" si="5"/>
        <v>95</v>
      </c>
    </row>
    <row r="349" spans="1:7" x14ac:dyDescent="0.2">
      <c r="A349" s="213" t="s">
        <v>190</v>
      </c>
      <c r="E349" t="s">
        <v>190</v>
      </c>
      <c r="F349" t="s">
        <v>190</v>
      </c>
      <c r="G349">
        <f t="shared" si="5"/>
        <v>0</v>
      </c>
    </row>
    <row r="350" spans="1:7" x14ac:dyDescent="0.2">
      <c r="A350" s="223" t="s">
        <v>468</v>
      </c>
      <c r="E350">
        <v>0</v>
      </c>
      <c r="F350">
        <v>0</v>
      </c>
      <c r="G350">
        <f t="shared" si="5"/>
        <v>0</v>
      </c>
    </row>
    <row r="351" spans="1:7" x14ac:dyDescent="0.2">
      <c r="A351" s="225" t="s">
        <v>468</v>
      </c>
      <c r="E351">
        <v>0</v>
      </c>
      <c r="F351">
        <v>0</v>
      </c>
      <c r="G351">
        <f t="shared" si="5"/>
        <v>0</v>
      </c>
    </row>
    <row r="352" spans="1:7" x14ac:dyDescent="0.2">
      <c r="A352" s="226" t="s">
        <v>468</v>
      </c>
      <c r="E352">
        <v>0</v>
      </c>
      <c r="F352">
        <v>0</v>
      </c>
      <c r="G352">
        <f t="shared" si="5"/>
        <v>0</v>
      </c>
    </row>
    <row r="353" spans="1:7" x14ac:dyDescent="0.2">
      <c r="A353" s="227" t="s">
        <v>468</v>
      </c>
      <c r="E353">
        <v>0</v>
      </c>
      <c r="F353">
        <v>0</v>
      </c>
      <c r="G353">
        <f t="shared" si="5"/>
        <v>0</v>
      </c>
    </row>
    <row r="354" spans="1:7" x14ac:dyDescent="0.2">
      <c r="A354" s="228" t="s">
        <v>468</v>
      </c>
      <c r="E354">
        <v>0</v>
      </c>
      <c r="F354">
        <v>0</v>
      </c>
      <c r="G354">
        <f t="shared" si="5"/>
        <v>0</v>
      </c>
    </row>
    <row r="355" spans="1:7" x14ac:dyDescent="0.2">
      <c r="A355" s="229" t="s">
        <v>468</v>
      </c>
      <c r="E355">
        <v>0</v>
      </c>
      <c r="F355">
        <v>0</v>
      </c>
      <c r="G355">
        <f t="shared" si="5"/>
        <v>0</v>
      </c>
    </row>
    <row r="356" spans="1:7" x14ac:dyDescent="0.2">
      <c r="A356" s="230">
        <v>0</v>
      </c>
      <c r="E356">
        <v>1</v>
      </c>
      <c r="F356">
        <v>0</v>
      </c>
      <c r="G356">
        <f t="shared" si="5"/>
        <v>1</v>
      </c>
    </row>
    <row r="357" spans="1:7" x14ac:dyDescent="0.2">
      <c r="A357" s="231" t="s">
        <v>468</v>
      </c>
      <c r="E357">
        <v>0</v>
      </c>
      <c r="F357">
        <v>0</v>
      </c>
      <c r="G357">
        <f t="shared" si="5"/>
        <v>0</v>
      </c>
    </row>
    <row r="358" spans="1:7" x14ac:dyDescent="0.2">
      <c r="A358" s="232" t="s">
        <v>468</v>
      </c>
      <c r="E358">
        <v>0</v>
      </c>
      <c r="F358">
        <v>0</v>
      </c>
      <c r="G358">
        <f t="shared" si="5"/>
        <v>0</v>
      </c>
    </row>
    <row r="359" spans="1:7" x14ac:dyDescent="0.2">
      <c r="A359" s="233" t="s">
        <v>468</v>
      </c>
      <c r="E359">
        <v>0</v>
      </c>
      <c r="F359">
        <v>0</v>
      </c>
      <c r="G359">
        <f t="shared" si="5"/>
        <v>0</v>
      </c>
    </row>
    <row r="360" spans="1:7" x14ac:dyDescent="0.2">
      <c r="A360" s="234" t="s">
        <v>468</v>
      </c>
      <c r="E360">
        <v>0</v>
      </c>
      <c r="F360">
        <v>0</v>
      </c>
      <c r="G360">
        <f t="shared" si="5"/>
        <v>0</v>
      </c>
    </row>
    <row r="361" spans="1:7" x14ac:dyDescent="0.2">
      <c r="A361" s="235" t="s">
        <v>468</v>
      </c>
      <c r="E361">
        <v>0</v>
      </c>
      <c r="F361">
        <v>0</v>
      </c>
      <c r="G361">
        <f t="shared" si="5"/>
        <v>0</v>
      </c>
    </row>
    <row r="362" spans="1:7" x14ac:dyDescent="0.2">
      <c r="A362" s="236" t="s">
        <v>468</v>
      </c>
      <c r="E362">
        <v>0</v>
      </c>
      <c r="F362">
        <v>0</v>
      </c>
      <c r="G362">
        <f t="shared" si="5"/>
        <v>0</v>
      </c>
    </row>
    <row r="363" spans="1:7" x14ac:dyDescent="0.2">
      <c r="A363" s="237" t="s">
        <v>468</v>
      </c>
      <c r="E363">
        <v>0</v>
      </c>
      <c r="F363">
        <v>0</v>
      </c>
      <c r="G363">
        <f t="shared" si="5"/>
        <v>0</v>
      </c>
    </row>
    <row r="364" spans="1:7" x14ac:dyDescent="0.2">
      <c r="A364" s="213" t="s">
        <v>298</v>
      </c>
      <c r="E364" t="s">
        <v>298</v>
      </c>
      <c r="F364" t="s">
        <v>298</v>
      </c>
      <c r="G364">
        <f t="shared" si="5"/>
        <v>0</v>
      </c>
    </row>
    <row r="365" spans="1:7" x14ac:dyDescent="0.2">
      <c r="A365" s="223" t="s">
        <v>468</v>
      </c>
      <c r="E365">
        <v>0</v>
      </c>
      <c r="F365">
        <v>0</v>
      </c>
      <c r="G365">
        <f t="shared" si="5"/>
        <v>0</v>
      </c>
    </row>
    <row r="366" spans="1:7" x14ac:dyDescent="0.2">
      <c r="A366" s="225" t="s">
        <v>468</v>
      </c>
      <c r="E366">
        <v>0</v>
      </c>
      <c r="F366">
        <v>0</v>
      </c>
      <c r="G366">
        <f t="shared" si="5"/>
        <v>0</v>
      </c>
    </row>
    <row r="367" spans="1:7" x14ac:dyDescent="0.2">
      <c r="A367" s="226">
        <v>3</v>
      </c>
      <c r="E367">
        <v>0</v>
      </c>
      <c r="F367">
        <v>3</v>
      </c>
      <c r="G367">
        <f t="shared" si="5"/>
        <v>3</v>
      </c>
    </row>
    <row r="368" spans="1:7" x14ac:dyDescent="0.2">
      <c r="A368" s="227">
        <v>1</v>
      </c>
      <c r="E368">
        <v>0</v>
      </c>
      <c r="F368">
        <v>1</v>
      </c>
      <c r="G368">
        <f t="shared" si="5"/>
        <v>1</v>
      </c>
    </row>
    <row r="369" spans="1:7" x14ac:dyDescent="0.2">
      <c r="A369" s="228" t="s">
        <v>468</v>
      </c>
      <c r="E369">
        <v>0</v>
      </c>
      <c r="F369">
        <v>0</v>
      </c>
      <c r="G369">
        <f t="shared" si="5"/>
        <v>0</v>
      </c>
    </row>
    <row r="370" spans="1:7" x14ac:dyDescent="0.2">
      <c r="A370" s="229">
        <v>1</v>
      </c>
      <c r="E370">
        <v>0</v>
      </c>
      <c r="F370">
        <v>1</v>
      </c>
      <c r="G370">
        <f t="shared" si="5"/>
        <v>1</v>
      </c>
    </row>
    <row r="371" spans="1:7" x14ac:dyDescent="0.2">
      <c r="A371" s="230">
        <v>50</v>
      </c>
      <c r="E371">
        <v>0</v>
      </c>
      <c r="F371">
        <v>50</v>
      </c>
      <c r="G371">
        <f t="shared" si="5"/>
        <v>50</v>
      </c>
    </row>
    <row r="372" spans="1:7" x14ac:dyDescent="0.2">
      <c r="A372" s="231" t="s">
        <v>468</v>
      </c>
      <c r="E372">
        <v>0</v>
      </c>
      <c r="F372">
        <v>0</v>
      </c>
      <c r="G372">
        <f t="shared" si="5"/>
        <v>0</v>
      </c>
    </row>
    <row r="373" spans="1:7" x14ac:dyDescent="0.2">
      <c r="A373" s="232">
        <v>5</v>
      </c>
      <c r="E373">
        <v>0</v>
      </c>
      <c r="F373">
        <v>5</v>
      </c>
      <c r="G373">
        <f t="shared" si="5"/>
        <v>5</v>
      </c>
    </row>
    <row r="374" spans="1:7" x14ac:dyDescent="0.2">
      <c r="A374" s="233" t="s">
        <v>468</v>
      </c>
      <c r="E374">
        <v>0</v>
      </c>
      <c r="F374">
        <v>0</v>
      </c>
      <c r="G374">
        <f t="shared" si="5"/>
        <v>0</v>
      </c>
    </row>
    <row r="375" spans="1:7" x14ac:dyDescent="0.2">
      <c r="A375" s="234" t="s">
        <v>468</v>
      </c>
      <c r="E375">
        <v>0</v>
      </c>
      <c r="F375">
        <v>0</v>
      </c>
      <c r="G375">
        <f t="shared" si="5"/>
        <v>0</v>
      </c>
    </row>
    <row r="376" spans="1:7" x14ac:dyDescent="0.2">
      <c r="A376" s="235" t="s">
        <v>468</v>
      </c>
      <c r="E376">
        <v>0</v>
      </c>
      <c r="F376">
        <v>0</v>
      </c>
      <c r="G376">
        <f t="shared" si="5"/>
        <v>0</v>
      </c>
    </row>
    <row r="377" spans="1:7" x14ac:dyDescent="0.2">
      <c r="A377" s="236" t="s">
        <v>468</v>
      </c>
      <c r="E377">
        <v>0</v>
      </c>
      <c r="F377">
        <v>0</v>
      </c>
      <c r="G377">
        <f t="shared" si="5"/>
        <v>0</v>
      </c>
    </row>
    <row r="378" spans="1:7" x14ac:dyDescent="0.2">
      <c r="A378" s="237" t="s">
        <v>468</v>
      </c>
      <c r="E378">
        <v>0</v>
      </c>
      <c r="F378">
        <v>0</v>
      </c>
      <c r="G378">
        <f t="shared" si="5"/>
        <v>0</v>
      </c>
    </row>
    <row r="379" spans="1:7" x14ac:dyDescent="0.2">
      <c r="A379" s="213" t="s">
        <v>161</v>
      </c>
      <c r="E379" t="s">
        <v>161</v>
      </c>
      <c r="F379" t="s">
        <v>161</v>
      </c>
      <c r="G379">
        <f t="shared" si="5"/>
        <v>0</v>
      </c>
    </row>
    <row r="380" spans="1:7" x14ac:dyDescent="0.2">
      <c r="A380" s="223">
        <v>4</v>
      </c>
      <c r="E380">
        <v>1</v>
      </c>
      <c r="F380">
        <v>4</v>
      </c>
      <c r="G380">
        <f t="shared" si="5"/>
        <v>5</v>
      </c>
    </row>
    <row r="381" spans="1:7" x14ac:dyDescent="0.2">
      <c r="A381" s="225" t="s">
        <v>468</v>
      </c>
      <c r="E381">
        <v>0</v>
      </c>
      <c r="F381">
        <v>0</v>
      </c>
      <c r="G381">
        <f t="shared" si="5"/>
        <v>0</v>
      </c>
    </row>
    <row r="382" spans="1:7" x14ac:dyDescent="0.2">
      <c r="A382" s="226" t="s">
        <v>468</v>
      </c>
      <c r="E382">
        <v>0</v>
      </c>
      <c r="F382">
        <v>0</v>
      </c>
      <c r="G382">
        <f t="shared" si="5"/>
        <v>0</v>
      </c>
    </row>
    <row r="383" spans="1:7" x14ac:dyDescent="0.2">
      <c r="A383" s="227">
        <v>1</v>
      </c>
      <c r="E383">
        <v>0</v>
      </c>
      <c r="F383">
        <v>1</v>
      </c>
      <c r="G383">
        <f t="shared" si="5"/>
        <v>1</v>
      </c>
    </row>
    <row r="384" spans="1:7" x14ac:dyDescent="0.2">
      <c r="A384" s="228">
        <v>1</v>
      </c>
      <c r="E384">
        <v>0</v>
      </c>
      <c r="F384">
        <v>1</v>
      </c>
      <c r="G384">
        <f t="shared" si="5"/>
        <v>1</v>
      </c>
    </row>
    <row r="385" spans="1:7" x14ac:dyDescent="0.2">
      <c r="A385" s="229">
        <v>2</v>
      </c>
      <c r="E385">
        <v>0</v>
      </c>
      <c r="F385">
        <v>2</v>
      </c>
      <c r="G385">
        <f t="shared" si="5"/>
        <v>2</v>
      </c>
    </row>
    <row r="386" spans="1:7" x14ac:dyDescent="0.2">
      <c r="A386" s="230" t="s">
        <v>468</v>
      </c>
      <c r="E386">
        <v>0</v>
      </c>
      <c r="F386">
        <v>0</v>
      </c>
      <c r="G386">
        <f t="shared" si="5"/>
        <v>0</v>
      </c>
    </row>
    <row r="387" spans="1:7" x14ac:dyDescent="0.2">
      <c r="A387" s="231" t="s">
        <v>468</v>
      </c>
      <c r="E387">
        <v>0</v>
      </c>
      <c r="F387">
        <v>0</v>
      </c>
      <c r="G387">
        <f t="shared" si="5"/>
        <v>0</v>
      </c>
    </row>
    <row r="388" spans="1:7" x14ac:dyDescent="0.2">
      <c r="A388" s="232">
        <v>24</v>
      </c>
      <c r="E388">
        <v>0</v>
      </c>
      <c r="F388">
        <v>24</v>
      </c>
      <c r="G388">
        <f t="shared" si="5"/>
        <v>24</v>
      </c>
    </row>
    <row r="389" spans="1:7" x14ac:dyDescent="0.2">
      <c r="A389" s="233">
        <v>2</v>
      </c>
      <c r="E389">
        <v>5</v>
      </c>
      <c r="F389">
        <v>2</v>
      </c>
      <c r="G389">
        <f t="shared" si="5"/>
        <v>7</v>
      </c>
    </row>
    <row r="390" spans="1:7" x14ac:dyDescent="0.2">
      <c r="A390" s="234">
        <v>0</v>
      </c>
      <c r="E390">
        <v>18</v>
      </c>
      <c r="F390">
        <v>0</v>
      </c>
      <c r="G390">
        <f t="shared" ref="G390:G453" si="6">SUM(E390:F390)</f>
        <v>18</v>
      </c>
    </row>
    <row r="391" spans="1:7" x14ac:dyDescent="0.2">
      <c r="A391" s="235" t="s">
        <v>468</v>
      </c>
      <c r="E391">
        <v>0</v>
      </c>
      <c r="F391">
        <v>0</v>
      </c>
      <c r="G391">
        <f t="shared" si="6"/>
        <v>0</v>
      </c>
    </row>
    <row r="392" spans="1:7" x14ac:dyDescent="0.2">
      <c r="A392" s="236">
        <v>12</v>
      </c>
      <c r="E392">
        <v>6</v>
      </c>
      <c r="F392">
        <v>12</v>
      </c>
      <c r="G392">
        <f t="shared" si="6"/>
        <v>18</v>
      </c>
    </row>
    <row r="393" spans="1:7" x14ac:dyDescent="0.2">
      <c r="A393" s="237" t="s">
        <v>468</v>
      </c>
      <c r="E393">
        <v>0</v>
      </c>
      <c r="F393">
        <v>0</v>
      </c>
      <c r="G393">
        <f t="shared" si="6"/>
        <v>0</v>
      </c>
    </row>
    <row r="394" spans="1:7" x14ac:dyDescent="0.2">
      <c r="A394" s="213" t="s">
        <v>308</v>
      </c>
      <c r="E394" t="s">
        <v>308</v>
      </c>
      <c r="F394" t="s">
        <v>308</v>
      </c>
      <c r="G394">
        <f t="shared" si="6"/>
        <v>0</v>
      </c>
    </row>
    <row r="395" spans="1:7" x14ac:dyDescent="0.2">
      <c r="A395" s="223" t="s">
        <v>468</v>
      </c>
      <c r="E395">
        <v>0</v>
      </c>
      <c r="F395">
        <v>0</v>
      </c>
      <c r="G395">
        <f t="shared" si="6"/>
        <v>0</v>
      </c>
    </row>
    <row r="396" spans="1:7" x14ac:dyDescent="0.2">
      <c r="A396" s="225" t="s">
        <v>468</v>
      </c>
      <c r="E396">
        <v>0</v>
      </c>
      <c r="F396">
        <v>0</v>
      </c>
      <c r="G396">
        <f t="shared" si="6"/>
        <v>0</v>
      </c>
    </row>
    <row r="397" spans="1:7" x14ac:dyDescent="0.2">
      <c r="A397" s="226" t="s">
        <v>468</v>
      </c>
      <c r="E397">
        <v>0</v>
      </c>
      <c r="F397">
        <v>0</v>
      </c>
      <c r="G397">
        <f t="shared" si="6"/>
        <v>0</v>
      </c>
    </row>
    <row r="398" spans="1:7" x14ac:dyDescent="0.2">
      <c r="A398" s="227" t="s">
        <v>468</v>
      </c>
      <c r="E398">
        <v>0</v>
      </c>
      <c r="F398">
        <v>0</v>
      </c>
      <c r="G398">
        <f t="shared" si="6"/>
        <v>0</v>
      </c>
    </row>
    <row r="399" spans="1:7" x14ac:dyDescent="0.2">
      <c r="A399" s="228" t="s">
        <v>468</v>
      </c>
      <c r="E399">
        <v>0</v>
      </c>
      <c r="F399">
        <v>0</v>
      </c>
      <c r="G399">
        <f t="shared" si="6"/>
        <v>0</v>
      </c>
    </row>
    <row r="400" spans="1:7" x14ac:dyDescent="0.2">
      <c r="A400" s="229" t="s">
        <v>468</v>
      </c>
      <c r="E400">
        <v>0</v>
      </c>
      <c r="F400">
        <v>0</v>
      </c>
      <c r="G400">
        <f t="shared" si="6"/>
        <v>0</v>
      </c>
    </row>
    <row r="401" spans="1:7" x14ac:dyDescent="0.2">
      <c r="A401" s="230" t="s">
        <v>468</v>
      </c>
      <c r="E401">
        <v>0</v>
      </c>
      <c r="F401">
        <v>0</v>
      </c>
      <c r="G401">
        <f t="shared" si="6"/>
        <v>0</v>
      </c>
    </row>
    <row r="402" spans="1:7" x14ac:dyDescent="0.2">
      <c r="A402" s="231" t="s">
        <v>468</v>
      </c>
      <c r="E402">
        <v>0</v>
      </c>
      <c r="F402">
        <v>0</v>
      </c>
      <c r="G402">
        <f t="shared" si="6"/>
        <v>0</v>
      </c>
    </row>
    <row r="403" spans="1:7" x14ac:dyDescent="0.2">
      <c r="A403" s="232" t="s">
        <v>468</v>
      </c>
      <c r="E403">
        <v>0</v>
      </c>
      <c r="F403">
        <v>0</v>
      </c>
      <c r="G403">
        <f t="shared" si="6"/>
        <v>0</v>
      </c>
    </row>
    <row r="404" spans="1:7" x14ac:dyDescent="0.2">
      <c r="A404" s="233" t="s">
        <v>468</v>
      </c>
      <c r="E404">
        <v>0</v>
      </c>
      <c r="F404">
        <v>0</v>
      </c>
      <c r="G404">
        <f t="shared" si="6"/>
        <v>0</v>
      </c>
    </row>
    <row r="405" spans="1:7" x14ac:dyDescent="0.2">
      <c r="A405" s="234">
        <v>0</v>
      </c>
      <c r="E405">
        <v>0</v>
      </c>
      <c r="F405">
        <v>0</v>
      </c>
      <c r="G405">
        <f t="shared" si="6"/>
        <v>0</v>
      </c>
    </row>
    <row r="406" spans="1:7" x14ac:dyDescent="0.2">
      <c r="A406" s="235" t="s">
        <v>468</v>
      </c>
      <c r="E406">
        <v>0</v>
      </c>
      <c r="F406">
        <v>0</v>
      </c>
      <c r="G406">
        <f t="shared" si="6"/>
        <v>0</v>
      </c>
    </row>
    <row r="407" spans="1:7" x14ac:dyDescent="0.2">
      <c r="A407" s="236" t="s">
        <v>468</v>
      </c>
      <c r="E407">
        <v>0</v>
      </c>
      <c r="F407">
        <v>0</v>
      </c>
      <c r="G407">
        <f t="shared" si="6"/>
        <v>0</v>
      </c>
    </row>
    <row r="408" spans="1:7" x14ac:dyDescent="0.2">
      <c r="A408" s="237" t="s">
        <v>468</v>
      </c>
      <c r="E408">
        <v>0</v>
      </c>
      <c r="F408">
        <v>0</v>
      </c>
      <c r="G408">
        <f t="shared" si="6"/>
        <v>0</v>
      </c>
    </row>
    <row r="409" spans="1:7" x14ac:dyDescent="0.2">
      <c r="A409" s="213" t="s">
        <v>366</v>
      </c>
      <c r="E409" t="s">
        <v>366</v>
      </c>
      <c r="F409" t="s">
        <v>366</v>
      </c>
      <c r="G409">
        <f t="shared" si="6"/>
        <v>0</v>
      </c>
    </row>
    <row r="410" spans="1:7" x14ac:dyDescent="0.2">
      <c r="A410" s="223" t="s">
        <v>468</v>
      </c>
      <c r="E410">
        <v>0</v>
      </c>
      <c r="F410">
        <v>0</v>
      </c>
      <c r="G410">
        <f t="shared" si="6"/>
        <v>0</v>
      </c>
    </row>
    <row r="411" spans="1:7" x14ac:dyDescent="0.2">
      <c r="A411" s="225" t="s">
        <v>468</v>
      </c>
      <c r="E411">
        <v>0</v>
      </c>
      <c r="F411">
        <v>0</v>
      </c>
      <c r="G411">
        <f t="shared" si="6"/>
        <v>0</v>
      </c>
    </row>
    <row r="412" spans="1:7" x14ac:dyDescent="0.2">
      <c r="A412" s="226">
        <v>0</v>
      </c>
      <c r="E412">
        <v>0</v>
      </c>
      <c r="F412">
        <v>0</v>
      </c>
      <c r="G412">
        <f t="shared" si="6"/>
        <v>0</v>
      </c>
    </row>
    <row r="413" spans="1:7" x14ac:dyDescent="0.2">
      <c r="A413" s="227" t="s">
        <v>468</v>
      </c>
      <c r="E413">
        <v>0</v>
      </c>
      <c r="F413">
        <v>0</v>
      </c>
      <c r="G413">
        <f t="shared" si="6"/>
        <v>0</v>
      </c>
    </row>
    <row r="414" spans="1:7" x14ac:dyDescent="0.2">
      <c r="A414" s="228">
        <v>0</v>
      </c>
      <c r="E414">
        <v>0</v>
      </c>
      <c r="F414">
        <v>0</v>
      </c>
      <c r="G414">
        <f t="shared" si="6"/>
        <v>0</v>
      </c>
    </row>
    <row r="415" spans="1:7" x14ac:dyDescent="0.2">
      <c r="A415" s="229">
        <v>0</v>
      </c>
      <c r="E415">
        <v>0</v>
      </c>
      <c r="F415">
        <v>0</v>
      </c>
      <c r="G415">
        <f t="shared" si="6"/>
        <v>0</v>
      </c>
    </row>
    <row r="416" spans="1:7" x14ac:dyDescent="0.2">
      <c r="A416" s="230" t="s">
        <v>468</v>
      </c>
      <c r="E416">
        <v>0</v>
      </c>
      <c r="F416">
        <v>0</v>
      </c>
      <c r="G416">
        <f t="shared" si="6"/>
        <v>0</v>
      </c>
    </row>
    <row r="417" spans="1:7" x14ac:dyDescent="0.2">
      <c r="A417" s="231">
        <v>0</v>
      </c>
      <c r="E417">
        <v>0</v>
      </c>
      <c r="F417">
        <v>0</v>
      </c>
      <c r="G417">
        <f t="shared" si="6"/>
        <v>0</v>
      </c>
    </row>
    <row r="418" spans="1:7" x14ac:dyDescent="0.2">
      <c r="A418" s="232" t="s">
        <v>468</v>
      </c>
      <c r="E418">
        <v>0</v>
      </c>
      <c r="F418">
        <v>0</v>
      </c>
      <c r="G418">
        <f t="shared" si="6"/>
        <v>0</v>
      </c>
    </row>
    <row r="419" spans="1:7" x14ac:dyDescent="0.2">
      <c r="A419" s="233" t="s">
        <v>468</v>
      </c>
      <c r="E419">
        <v>0</v>
      </c>
      <c r="F419">
        <v>0</v>
      </c>
      <c r="G419">
        <f t="shared" si="6"/>
        <v>0</v>
      </c>
    </row>
    <row r="420" spans="1:7" x14ac:dyDescent="0.2">
      <c r="A420" s="234" t="s">
        <v>468</v>
      </c>
      <c r="E420">
        <v>0</v>
      </c>
      <c r="F420">
        <v>0</v>
      </c>
      <c r="G420">
        <f t="shared" si="6"/>
        <v>0</v>
      </c>
    </row>
    <row r="421" spans="1:7" x14ac:dyDescent="0.2">
      <c r="A421" s="235" t="s">
        <v>468</v>
      </c>
      <c r="E421">
        <v>0</v>
      </c>
      <c r="F421">
        <v>0</v>
      </c>
      <c r="G421">
        <f t="shared" si="6"/>
        <v>0</v>
      </c>
    </row>
    <row r="422" spans="1:7" x14ac:dyDescent="0.2">
      <c r="A422" s="236" t="s">
        <v>468</v>
      </c>
      <c r="E422">
        <v>0</v>
      </c>
      <c r="F422">
        <v>0</v>
      </c>
      <c r="G422">
        <f t="shared" si="6"/>
        <v>0</v>
      </c>
    </row>
    <row r="423" spans="1:7" x14ac:dyDescent="0.2">
      <c r="A423" s="237" t="s">
        <v>468</v>
      </c>
      <c r="E423">
        <v>0</v>
      </c>
      <c r="F423">
        <v>0</v>
      </c>
      <c r="G423">
        <f t="shared" si="6"/>
        <v>0</v>
      </c>
    </row>
    <row r="424" spans="1:7" x14ac:dyDescent="0.2">
      <c r="A424" s="213" t="s">
        <v>332</v>
      </c>
      <c r="E424" t="s">
        <v>332</v>
      </c>
      <c r="F424" t="s">
        <v>332</v>
      </c>
      <c r="G424">
        <f t="shared" si="6"/>
        <v>0</v>
      </c>
    </row>
    <row r="425" spans="1:7" x14ac:dyDescent="0.2">
      <c r="A425" s="223" t="s">
        <v>468</v>
      </c>
      <c r="E425">
        <v>0</v>
      </c>
      <c r="F425">
        <v>0</v>
      </c>
      <c r="G425">
        <f t="shared" si="6"/>
        <v>0</v>
      </c>
    </row>
    <row r="426" spans="1:7" x14ac:dyDescent="0.2">
      <c r="A426" s="225" t="s">
        <v>468</v>
      </c>
      <c r="E426">
        <v>0</v>
      </c>
      <c r="F426">
        <v>0</v>
      </c>
      <c r="G426">
        <f t="shared" si="6"/>
        <v>0</v>
      </c>
    </row>
    <row r="427" spans="1:7" x14ac:dyDescent="0.2">
      <c r="A427" s="226" t="s">
        <v>468</v>
      </c>
      <c r="E427">
        <v>0</v>
      </c>
      <c r="F427">
        <v>0</v>
      </c>
      <c r="G427">
        <f t="shared" si="6"/>
        <v>0</v>
      </c>
    </row>
    <row r="428" spans="1:7" x14ac:dyDescent="0.2">
      <c r="A428" s="227" t="s">
        <v>468</v>
      </c>
      <c r="E428">
        <v>0</v>
      </c>
      <c r="F428">
        <v>0</v>
      </c>
      <c r="G428">
        <f t="shared" si="6"/>
        <v>0</v>
      </c>
    </row>
    <row r="429" spans="1:7" x14ac:dyDescent="0.2">
      <c r="A429" s="228" t="s">
        <v>468</v>
      </c>
      <c r="E429">
        <v>0</v>
      </c>
      <c r="F429">
        <v>0</v>
      </c>
      <c r="G429">
        <f t="shared" si="6"/>
        <v>0</v>
      </c>
    </row>
    <row r="430" spans="1:7" x14ac:dyDescent="0.2">
      <c r="A430" s="229" t="s">
        <v>468</v>
      </c>
      <c r="E430">
        <v>0</v>
      </c>
      <c r="F430">
        <v>0</v>
      </c>
      <c r="G430">
        <f t="shared" si="6"/>
        <v>0</v>
      </c>
    </row>
    <row r="431" spans="1:7" x14ac:dyDescent="0.2">
      <c r="A431" s="230" t="s">
        <v>468</v>
      </c>
      <c r="E431">
        <v>0</v>
      </c>
      <c r="F431">
        <v>0</v>
      </c>
      <c r="G431">
        <f t="shared" si="6"/>
        <v>0</v>
      </c>
    </row>
    <row r="432" spans="1:7" x14ac:dyDescent="0.2">
      <c r="A432" s="231" t="s">
        <v>468</v>
      </c>
      <c r="E432">
        <v>0</v>
      </c>
      <c r="F432">
        <v>0</v>
      </c>
      <c r="G432">
        <f t="shared" si="6"/>
        <v>0</v>
      </c>
    </row>
    <row r="433" spans="1:7" x14ac:dyDescent="0.2">
      <c r="A433" s="232" t="s">
        <v>468</v>
      </c>
      <c r="E433">
        <v>0</v>
      </c>
      <c r="F433">
        <v>0</v>
      </c>
      <c r="G433">
        <f t="shared" si="6"/>
        <v>0</v>
      </c>
    </row>
    <row r="434" spans="1:7" x14ac:dyDescent="0.2">
      <c r="A434" s="233">
        <v>0</v>
      </c>
      <c r="E434">
        <v>1</v>
      </c>
      <c r="F434">
        <v>0</v>
      </c>
      <c r="G434">
        <f t="shared" si="6"/>
        <v>1</v>
      </c>
    </row>
    <row r="435" spans="1:7" x14ac:dyDescent="0.2">
      <c r="A435" s="234" t="s">
        <v>468</v>
      </c>
      <c r="E435">
        <v>0</v>
      </c>
      <c r="F435">
        <v>0</v>
      </c>
      <c r="G435">
        <f t="shared" si="6"/>
        <v>0</v>
      </c>
    </row>
    <row r="436" spans="1:7" x14ac:dyDescent="0.2">
      <c r="A436" s="235" t="s">
        <v>468</v>
      </c>
      <c r="E436">
        <v>0</v>
      </c>
      <c r="F436">
        <v>0</v>
      </c>
      <c r="G436">
        <f t="shared" si="6"/>
        <v>0</v>
      </c>
    </row>
    <row r="437" spans="1:7" x14ac:dyDescent="0.2">
      <c r="A437" s="236" t="s">
        <v>468</v>
      </c>
      <c r="E437">
        <v>0</v>
      </c>
      <c r="F437">
        <v>0</v>
      </c>
      <c r="G437">
        <f t="shared" si="6"/>
        <v>0</v>
      </c>
    </row>
    <row r="438" spans="1:7" x14ac:dyDescent="0.2">
      <c r="A438" s="237" t="s">
        <v>468</v>
      </c>
      <c r="E438">
        <v>0</v>
      </c>
      <c r="F438">
        <v>0</v>
      </c>
      <c r="G438">
        <f t="shared" si="6"/>
        <v>0</v>
      </c>
    </row>
    <row r="439" spans="1:7" x14ac:dyDescent="0.2">
      <c r="A439" s="213" t="s">
        <v>360</v>
      </c>
      <c r="E439" t="s">
        <v>360</v>
      </c>
      <c r="F439" t="s">
        <v>360</v>
      </c>
      <c r="G439">
        <f t="shared" si="6"/>
        <v>0</v>
      </c>
    </row>
    <row r="440" spans="1:7" x14ac:dyDescent="0.2">
      <c r="A440" s="223" t="s">
        <v>468</v>
      </c>
      <c r="E440">
        <v>0</v>
      </c>
      <c r="F440">
        <v>0</v>
      </c>
      <c r="G440">
        <f t="shared" si="6"/>
        <v>0</v>
      </c>
    </row>
    <row r="441" spans="1:7" x14ac:dyDescent="0.2">
      <c r="A441" s="225" t="s">
        <v>468</v>
      </c>
      <c r="E441">
        <v>0</v>
      </c>
      <c r="F441">
        <v>0</v>
      </c>
      <c r="G441">
        <f t="shared" si="6"/>
        <v>0</v>
      </c>
    </row>
    <row r="442" spans="1:7" x14ac:dyDescent="0.2">
      <c r="A442" s="226" t="s">
        <v>468</v>
      </c>
      <c r="E442">
        <v>0</v>
      </c>
      <c r="F442">
        <v>0</v>
      </c>
      <c r="G442">
        <f t="shared" si="6"/>
        <v>0</v>
      </c>
    </row>
    <row r="443" spans="1:7" x14ac:dyDescent="0.2">
      <c r="A443" s="227" t="s">
        <v>468</v>
      </c>
      <c r="E443">
        <v>0</v>
      </c>
      <c r="F443">
        <v>0</v>
      </c>
      <c r="G443">
        <f t="shared" si="6"/>
        <v>0</v>
      </c>
    </row>
    <row r="444" spans="1:7" x14ac:dyDescent="0.2">
      <c r="A444" s="228" t="s">
        <v>468</v>
      </c>
      <c r="E444">
        <v>0</v>
      </c>
      <c r="F444">
        <v>0</v>
      </c>
      <c r="G444">
        <f t="shared" si="6"/>
        <v>0</v>
      </c>
    </row>
    <row r="445" spans="1:7" x14ac:dyDescent="0.2">
      <c r="A445" s="229" t="s">
        <v>468</v>
      </c>
      <c r="E445">
        <v>0</v>
      </c>
      <c r="F445">
        <v>0</v>
      </c>
      <c r="G445">
        <f t="shared" si="6"/>
        <v>0</v>
      </c>
    </row>
    <row r="446" spans="1:7" x14ac:dyDescent="0.2">
      <c r="A446" s="230" t="s">
        <v>468</v>
      </c>
      <c r="E446">
        <v>0</v>
      </c>
      <c r="F446">
        <v>0</v>
      </c>
      <c r="G446">
        <f t="shared" si="6"/>
        <v>0</v>
      </c>
    </row>
    <row r="447" spans="1:7" x14ac:dyDescent="0.2">
      <c r="A447" s="231" t="s">
        <v>468</v>
      </c>
      <c r="E447">
        <v>0</v>
      </c>
      <c r="F447">
        <v>0</v>
      </c>
      <c r="G447">
        <f t="shared" si="6"/>
        <v>0</v>
      </c>
    </row>
    <row r="448" spans="1:7" x14ac:dyDescent="0.2">
      <c r="A448" s="232" t="s">
        <v>468</v>
      </c>
      <c r="E448">
        <v>0</v>
      </c>
      <c r="F448">
        <v>0</v>
      </c>
      <c r="G448">
        <f t="shared" si="6"/>
        <v>0</v>
      </c>
    </row>
    <row r="449" spans="1:7" x14ac:dyDescent="0.2">
      <c r="A449" s="233" t="s">
        <v>468</v>
      </c>
      <c r="E449">
        <v>0</v>
      </c>
      <c r="F449">
        <v>0</v>
      </c>
      <c r="G449">
        <f t="shared" si="6"/>
        <v>0</v>
      </c>
    </row>
    <row r="450" spans="1:7" x14ac:dyDescent="0.2">
      <c r="A450" s="234" t="s">
        <v>468</v>
      </c>
      <c r="E450">
        <v>0</v>
      </c>
      <c r="F450">
        <v>0</v>
      </c>
      <c r="G450">
        <f t="shared" si="6"/>
        <v>0</v>
      </c>
    </row>
    <row r="451" spans="1:7" x14ac:dyDescent="0.2">
      <c r="A451" s="235" t="s">
        <v>468</v>
      </c>
      <c r="E451">
        <v>0</v>
      </c>
      <c r="F451">
        <v>0</v>
      </c>
      <c r="G451">
        <f t="shared" si="6"/>
        <v>0</v>
      </c>
    </row>
    <row r="452" spans="1:7" x14ac:dyDescent="0.2">
      <c r="A452" s="236" t="s">
        <v>468</v>
      </c>
      <c r="E452">
        <v>0</v>
      </c>
      <c r="F452">
        <v>0</v>
      </c>
      <c r="G452">
        <f t="shared" si="6"/>
        <v>0</v>
      </c>
    </row>
    <row r="453" spans="1:7" x14ac:dyDescent="0.2">
      <c r="A453" s="237">
        <v>0</v>
      </c>
      <c r="E453">
        <v>26</v>
      </c>
      <c r="F453">
        <v>0</v>
      </c>
      <c r="G453">
        <f t="shared" si="6"/>
        <v>26</v>
      </c>
    </row>
    <row r="454" spans="1:7" x14ac:dyDescent="0.2">
      <c r="A454" s="213" t="s">
        <v>269</v>
      </c>
      <c r="E454" t="s">
        <v>269</v>
      </c>
      <c r="F454" t="s">
        <v>269</v>
      </c>
      <c r="G454">
        <f t="shared" ref="G454:G517" si="7">SUM(E454:F454)</f>
        <v>0</v>
      </c>
    </row>
    <row r="455" spans="1:7" x14ac:dyDescent="0.2">
      <c r="A455" s="223">
        <v>0</v>
      </c>
      <c r="E455">
        <v>4</v>
      </c>
      <c r="F455">
        <v>0</v>
      </c>
      <c r="G455">
        <f t="shared" si="7"/>
        <v>4</v>
      </c>
    </row>
    <row r="456" spans="1:7" x14ac:dyDescent="0.2">
      <c r="A456" s="225" t="s">
        <v>468</v>
      </c>
      <c r="E456">
        <v>0</v>
      </c>
      <c r="F456">
        <v>0</v>
      </c>
      <c r="G456">
        <f t="shared" si="7"/>
        <v>0</v>
      </c>
    </row>
    <row r="457" spans="1:7" x14ac:dyDescent="0.2">
      <c r="A457" s="226" t="s">
        <v>468</v>
      </c>
      <c r="E457">
        <v>0</v>
      </c>
      <c r="F457">
        <v>0</v>
      </c>
      <c r="G457">
        <f t="shared" si="7"/>
        <v>0</v>
      </c>
    </row>
    <row r="458" spans="1:7" x14ac:dyDescent="0.2">
      <c r="A458" s="227" t="s">
        <v>468</v>
      </c>
      <c r="E458">
        <v>0</v>
      </c>
      <c r="F458">
        <v>0</v>
      </c>
      <c r="G458">
        <f t="shared" si="7"/>
        <v>0</v>
      </c>
    </row>
    <row r="459" spans="1:7" x14ac:dyDescent="0.2">
      <c r="A459" s="228" t="s">
        <v>468</v>
      </c>
      <c r="E459">
        <v>0</v>
      </c>
      <c r="F459">
        <v>0</v>
      </c>
      <c r="G459">
        <f t="shared" si="7"/>
        <v>0</v>
      </c>
    </row>
    <row r="460" spans="1:7" x14ac:dyDescent="0.2">
      <c r="A460" s="229" t="s">
        <v>468</v>
      </c>
      <c r="E460">
        <v>0</v>
      </c>
      <c r="F460">
        <v>0</v>
      </c>
      <c r="G460">
        <f t="shared" si="7"/>
        <v>0</v>
      </c>
    </row>
    <row r="461" spans="1:7" x14ac:dyDescent="0.2">
      <c r="A461" s="230" t="s">
        <v>468</v>
      </c>
      <c r="E461">
        <v>0</v>
      </c>
      <c r="F461">
        <v>0</v>
      </c>
      <c r="G461">
        <f t="shared" si="7"/>
        <v>0</v>
      </c>
    </row>
    <row r="462" spans="1:7" x14ac:dyDescent="0.2">
      <c r="A462" s="231" t="s">
        <v>468</v>
      </c>
      <c r="E462">
        <v>0</v>
      </c>
      <c r="F462">
        <v>0</v>
      </c>
      <c r="G462">
        <f t="shared" si="7"/>
        <v>0</v>
      </c>
    </row>
    <row r="463" spans="1:7" x14ac:dyDescent="0.2">
      <c r="A463" s="232" t="s">
        <v>468</v>
      </c>
      <c r="E463">
        <v>0</v>
      </c>
      <c r="F463">
        <v>0</v>
      </c>
      <c r="G463">
        <f t="shared" si="7"/>
        <v>0</v>
      </c>
    </row>
    <row r="464" spans="1:7" x14ac:dyDescent="0.2">
      <c r="A464" s="233" t="s">
        <v>468</v>
      </c>
      <c r="E464">
        <v>0</v>
      </c>
      <c r="F464">
        <v>0</v>
      </c>
      <c r="G464">
        <f t="shared" si="7"/>
        <v>0</v>
      </c>
    </row>
    <row r="465" spans="1:7" x14ac:dyDescent="0.2">
      <c r="A465" s="234" t="s">
        <v>468</v>
      </c>
      <c r="E465">
        <v>0</v>
      </c>
      <c r="F465">
        <v>0</v>
      </c>
      <c r="G465">
        <f t="shared" si="7"/>
        <v>0</v>
      </c>
    </row>
    <row r="466" spans="1:7" x14ac:dyDescent="0.2">
      <c r="A466" s="235" t="s">
        <v>468</v>
      </c>
      <c r="E466">
        <v>0</v>
      </c>
      <c r="F466">
        <v>0</v>
      </c>
      <c r="G466">
        <f t="shared" si="7"/>
        <v>0</v>
      </c>
    </row>
    <row r="467" spans="1:7" x14ac:dyDescent="0.2">
      <c r="A467" s="236" t="s">
        <v>468</v>
      </c>
      <c r="E467">
        <v>0</v>
      </c>
      <c r="F467">
        <v>0</v>
      </c>
      <c r="G467">
        <f t="shared" si="7"/>
        <v>0</v>
      </c>
    </row>
    <row r="468" spans="1:7" x14ac:dyDescent="0.2">
      <c r="A468" s="237" t="s">
        <v>468</v>
      </c>
      <c r="E468">
        <v>0</v>
      </c>
      <c r="F468">
        <v>0</v>
      </c>
      <c r="G468">
        <f t="shared" si="7"/>
        <v>0</v>
      </c>
    </row>
    <row r="469" spans="1:7" x14ac:dyDescent="0.2">
      <c r="A469" s="213" t="s">
        <v>353</v>
      </c>
      <c r="E469" t="s">
        <v>353</v>
      </c>
      <c r="F469" t="s">
        <v>353</v>
      </c>
      <c r="G469">
        <f t="shared" si="7"/>
        <v>0</v>
      </c>
    </row>
    <row r="470" spans="1:7" x14ac:dyDescent="0.2">
      <c r="A470" s="223" t="s">
        <v>468</v>
      </c>
      <c r="E470">
        <v>0</v>
      </c>
      <c r="F470">
        <v>0</v>
      </c>
      <c r="G470">
        <f t="shared" si="7"/>
        <v>0</v>
      </c>
    </row>
    <row r="471" spans="1:7" x14ac:dyDescent="0.2">
      <c r="A471" s="225" t="s">
        <v>468</v>
      </c>
      <c r="E471">
        <v>0</v>
      </c>
      <c r="F471">
        <v>0</v>
      </c>
      <c r="G471">
        <f t="shared" si="7"/>
        <v>0</v>
      </c>
    </row>
    <row r="472" spans="1:7" x14ac:dyDescent="0.2">
      <c r="A472" s="226" t="s">
        <v>468</v>
      </c>
      <c r="E472">
        <v>0</v>
      </c>
      <c r="F472">
        <v>0</v>
      </c>
      <c r="G472">
        <f t="shared" si="7"/>
        <v>0</v>
      </c>
    </row>
    <row r="473" spans="1:7" x14ac:dyDescent="0.2">
      <c r="A473" s="227" t="s">
        <v>468</v>
      </c>
      <c r="E473">
        <v>0</v>
      </c>
      <c r="F473">
        <v>0</v>
      </c>
      <c r="G473">
        <f t="shared" si="7"/>
        <v>0</v>
      </c>
    </row>
    <row r="474" spans="1:7" x14ac:dyDescent="0.2">
      <c r="A474" s="228" t="s">
        <v>468</v>
      </c>
      <c r="E474">
        <v>0</v>
      </c>
      <c r="F474">
        <v>0</v>
      </c>
      <c r="G474">
        <f t="shared" si="7"/>
        <v>0</v>
      </c>
    </row>
    <row r="475" spans="1:7" x14ac:dyDescent="0.2">
      <c r="A475" s="229" t="s">
        <v>468</v>
      </c>
      <c r="E475">
        <v>0</v>
      </c>
      <c r="F475">
        <v>0</v>
      </c>
      <c r="G475">
        <f t="shared" si="7"/>
        <v>0</v>
      </c>
    </row>
    <row r="476" spans="1:7" x14ac:dyDescent="0.2">
      <c r="A476" s="230" t="s">
        <v>468</v>
      </c>
      <c r="E476">
        <v>0</v>
      </c>
      <c r="F476">
        <v>0</v>
      </c>
      <c r="G476">
        <f t="shared" si="7"/>
        <v>0</v>
      </c>
    </row>
    <row r="477" spans="1:7" x14ac:dyDescent="0.2">
      <c r="A477" s="231" t="s">
        <v>468</v>
      </c>
      <c r="E477">
        <v>0</v>
      </c>
      <c r="F477">
        <v>0</v>
      </c>
      <c r="G477">
        <f t="shared" si="7"/>
        <v>0</v>
      </c>
    </row>
    <row r="478" spans="1:7" x14ac:dyDescent="0.2">
      <c r="A478" s="232" t="s">
        <v>468</v>
      </c>
      <c r="E478">
        <v>0</v>
      </c>
      <c r="F478">
        <v>0</v>
      </c>
      <c r="G478">
        <f t="shared" si="7"/>
        <v>0</v>
      </c>
    </row>
    <row r="479" spans="1:7" x14ac:dyDescent="0.2">
      <c r="A479" s="233" t="s">
        <v>468</v>
      </c>
      <c r="E479">
        <v>0</v>
      </c>
      <c r="F479">
        <v>0</v>
      </c>
      <c r="G479">
        <f t="shared" si="7"/>
        <v>0</v>
      </c>
    </row>
    <row r="480" spans="1:7" x14ac:dyDescent="0.2">
      <c r="A480" s="234" t="s">
        <v>468</v>
      </c>
      <c r="E480">
        <v>0</v>
      </c>
      <c r="F480">
        <v>0</v>
      </c>
      <c r="G480">
        <f t="shared" si="7"/>
        <v>0</v>
      </c>
    </row>
    <row r="481" spans="1:7" x14ac:dyDescent="0.2">
      <c r="A481" s="235" t="s">
        <v>468</v>
      </c>
      <c r="E481">
        <v>0</v>
      </c>
      <c r="F481">
        <v>0</v>
      </c>
      <c r="G481">
        <f t="shared" si="7"/>
        <v>0</v>
      </c>
    </row>
    <row r="482" spans="1:7" x14ac:dyDescent="0.2">
      <c r="A482" s="236" t="s">
        <v>468</v>
      </c>
      <c r="E482">
        <v>0</v>
      </c>
      <c r="F482">
        <v>0</v>
      </c>
      <c r="G482">
        <f t="shared" si="7"/>
        <v>0</v>
      </c>
    </row>
    <row r="483" spans="1:7" x14ac:dyDescent="0.2">
      <c r="A483" s="237">
        <v>0</v>
      </c>
      <c r="E483">
        <v>0</v>
      </c>
      <c r="F483">
        <v>0</v>
      </c>
      <c r="G483">
        <f t="shared" si="7"/>
        <v>0</v>
      </c>
    </row>
    <row r="484" spans="1:7" x14ac:dyDescent="0.2">
      <c r="A484" s="213" t="s">
        <v>159</v>
      </c>
      <c r="E484" t="s">
        <v>159</v>
      </c>
      <c r="F484" t="s">
        <v>159</v>
      </c>
      <c r="G484">
        <f t="shared" si="7"/>
        <v>0</v>
      </c>
    </row>
    <row r="485" spans="1:7" x14ac:dyDescent="0.2">
      <c r="A485" s="223" t="s">
        <v>468</v>
      </c>
      <c r="E485">
        <v>0</v>
      </c>
      <c r="F485">
        <v>0</v>
      </c>
      <c r="G485">
        <f t="shared" si="7"/>
        <v>0</v>
      </c>
    </row>
    <row r="486" spans="1:7" x14ac:dyDescent="0.2">
      <c r="A486" s="225">
        <v>0</v>
      </c>
      <c r="E486">
        <v>106</v>
      </c>
      <c r="F486">
        <v>0</v>
      </c>
      <c r="G486">
        <f t="shared" si="7"/>
        <v>106</v>
      </c>
    </row>
    <row r="487" spans="1:7" x14ac:dyDescent="0.2">
      <c r="A487" s="226" t="s">
        <v>468</v>
      </c>
      <c r="E487">
        <v>0</v>
      </c>
      <c r="F487">
        <v>0</v>
      </c>
      <c r="G487">
        <f t="shared" si="7"/>
        <v>0</v>
      </c>
    </row>
    <row r="488" spans="1:7" x14ac:dyDescent="0.2">
      <c r="A488" s="227">
        <v>7</v>
      </c>
      <c r="E488">
        <v>2</v>
      </c>
      <c r="F488">
        <v>7</v>
      </c>
      <c r="G488">
        <f t="shared" si="7"/>
        <v>9</v>
      </c>
    </row>
    <row r="489" spans="1:7" x14ac:dyDescent="0.2">
      <c r="A489" s="228">
        <v>0</v>
      </c>
      <c r="E489">
        <v>5</v>
      </c>
      <c r="F489">
        <v>0</v>
      </c>
      <c r="G489">
        <f t="shared" si="7"/>
        <v>5</v>
      </c>
    </row>
    <row r="490" spans="1:7" x14ac:dyDescent="0.2">
      <c r="A490" s="229" t="s">
        <v>468</v>
      </c>
      <c r="E490">
        <v>0</v>
      </c>
      <c r="F490">
        <v>0</v>
      </c>
      <c r="G490">
        <f t="shared" si="7"/>
        <v>0</v>
      </c>
    </row>
    <row r="491" spans="1:7" x14ac:dyDescent="0.2">
      <c r="A491" s="230" t="s">
        <v>468</v>
      </c>
      <c r="E491">
        <v>0</v>
      </c>
      <c r="F491">
        <v>0</v>
      </c>
      <c r="G491">
        <f t="shared" si="7"/>
        <v>0</v>
      </c>
    </row>
    <row r="492" spans="1:7" x14ac:dyDescent="0.2">
      <c r="A492" s="231" t="s">
        <v>468</v>
      </c>
      <c r="E492">
        <v>0</v>
      </c>
      <c r="F492">
        <v>0</v>
      </c>
      <c r="G492">
        <f t="shared" si="7"/>
        <v>0</v>
      </c>
    </row>
    <row r="493" spans="1:7" x14ac:dyDescent="0.2">
      <c r="A493" s="232">
        <v>0</v>
      </c>
      <c r="E493">
        <v>4</v>
      </c>
      <c r="F493">
        <v>0</v>
      </c>
      <c r="G493">
        <f t="shared" si="7"/>
        <v>4</v>
      </c>
    </row>
    <row r="494" spans="1:7" x14ac:dyDescent="0.2">
      <c r="A494" s="233">
        <v>0</v>
      </c>
      <c r="E494">
        <v>505</v>
      </c>
      <c r="F494">
        <v>0</v>
      </c>
      <c r="G494">
        <f t="shared" si="7"/>
        <v>505</v>
      </c>
    </row>
    <row r="495" spans="1:7" x14ac:dyDescent="0.2">
      <c r="A495" s="234">
        <v>0</v>
      </c>
      <c r="E495">
        <v>108</v>
      </c>
      <c r="F495">
        <v>0</v>
      </c>
      <c r="G495">
        <f t="shared" si="7"/>
        <v>108</v>
      </c>
    </row>
    <row r="496" spans="1:7" x14ac:dyDescent="0.2">
      <c r="A496" s="235">
        <v>0</v>
      </c>
      <c r="E496">
        <v>72</v>
      </c>
      <c r="F496">
        <v>0</v>
      </c>
      <c r="G496">
        <f t="shared" si="7"/>
        <v>72</v>
      </c>
    </row>
    <row r="497" spans="1:7" x14ac:dyDescent="0.2">
      <c r="A497" s="236">
        <v>0</v>
      </c>
      <c r="E497">
        <v>4</v>
      </c>
      <c r="F497">
        <v>0</v>
      </c>
      <c r="G497">
        <f t="shared" si="7"/>
        <v>4</v>
      </c>
    </row>
    <row r="498" spans="1:7" x14ac:dyDescent="0.2">
      <c r="A498" s="237" t="s">
        <v>468</v>
      </c>
      <c r="E498">
        <v>0</v>
      </c>
      <c r="F498">
        <v>0</v>
      </c>
      <c r="G498">
        <f t="shared" si="7"/>
        <v>0</v>
      </c>
    </row>
    <row r="499" spans="1:7" x14ac:dyDescent="0.2">
      <c r="A499" s="213" t="s">
        <v>128</v>
      </c>
      <c r="E499" t="s">
        <v>128</v>
      </c>
      <c r="F499" t="s">
        <v>128</v>
      </c>
      <c r="G499">
        <f t="shared" si="7"/>
        <v>0</v>
      </c>
    </row>
    <row r="500" spans="1:7" x14ac:dyDescent="0.2">
      <c r="A500" s="223" t="s">
        <v>468</v>
      </c>
      <c r="E500">
        <v>0</v>
      </c>
      <c r="F500">
        <v>0</v>
      </c>
      <c r="G500">
        <f t="shared" si="7"/>
        <v>0</v>
      </c>
    </row>
    <row r="501" spans="1:7" x14ac:dyDescent="0.2">
      <c r="A501" s="225" t="s">
        <v>468</v>
      </c>
      <c r="E501">
        <v>0</v>
      </c>
      <c r="F501">
        <v>0</v>
      </c>
      <c r="G501">
        <f t="shared" si="7"/>
        <v>0</v>
      </c>
    </row>
    <row r="502" spans="1:7" x14ac:dyDescent="0.2">
      <c r="A502" s="226" t="s">
        <v>468</v>
      </c>
      <c r="E502">
        <v>0</v>
      </c>
      <c r="F502">
        <v>0</v>
      </c>
      <c r="G502">
        <f t="shared" si="7"/>
        <v>0</v>
      </c>
    </row>
    <row r="503" spans="1:7" x14ac:dyDescent="0.2">
      <c r="A503" s="227" t="s">
        <v>468</v>
      </c>
      <c r="E503">
        <v>0</v>
      </c>
      <c r="F503">
        <v>0</v>
      </c>
      <c r="G503">
        <f t="shared" si="7"/>
        <v>0</v>
      </c>
    </row>
    <row r="504" spans="1:7" x14ac:dyDescent="0.2">
      <c r="A504" s="228" t="s">
        <v>468</v>
      </c>
      <c r="E504">
        <v>0</v>
      </c>
      <c r="F504">
        <v>0</v>
      </c>
      <c r="G504">
        <f t="shared" si="7"/>
        <v>0</v>
      </c>
    </row>
    <row r="505" spans="1:7" x14ac:dyDescent="0.2">
      <c r="A505" s="229" t="s">
        <v>468</v>
      </c>
      <c r="E505">
        <v>0</v>
      </c>
      <c r="F505">
        <v>0</v>
      </c>
      <c r="G505">
        <f t="shared" si="7"/>
        <v>0</v>
      </c>
    </row>
    <row r="506" spans="1:7" x14ac:dyDescent="0.2">
      <c r="A506" s="230" t="s">
        <v>468</v>
      </c>
      <c r="E506">
        <v>0</v>
      </c>
      <c r="F506">
        <v>0</v>
      </c>
      <c r="G506">
        <f t="shared" si="7"/>
        <v>0</v>
      </c>
    </row>
    <row r="507" spans="1:7" x14ac:dyDescent="0.2">
      <c r="A507" s="231" t="s">
        <v>468</v>
      </c>
      <c r="E507">
        <v>0</v>
      </c>
      <c r="F507">
        <v>0</v>
      </c>
      <c r="G507">
        <f t="shared" si="7"/>
        <v>0</v>
      </c>
    </row>
    <row r="508" spans="1:7" x14ac:dyDescent="0.2">
      <c r="A508" s="232">
        <v>0</v>
      </c>
      <c r="E508">
        <v>0</v>
      </c>
      <c r="F508">
        <v>0</v>
      </c>
      <c r="G508">
        <f t="shared" si="7"/>
        <v>0</v>
      </c>
    </row>
    <row r="509" spans="1:7" x14ac:dyDescent="0.2">
      <c r="A509" s="233">
        <v>0</v>
      </c>
      <c r="E509">
        <v>0</v>
      </c>
      <c r="F509">
        <v>0</v>
      </c>
      <c r="G509">
        <f t="shared" si="7"/>
        <v>0</v>
      </c>
    </row>
    <row r="510" spans="1:7" x14ac:dyDescent="0.2">
      <c r="A510" s="234">
        <v>0</v>
      </c>
      <c r="E510">
        <v>3</v>
      </c>
      <c r="F510">
        <v>0</v>
      </c>
      <c r="G510">
        <f t="shared" si="7"/>
        <v>3</v>
      </c>
    </row>
    <row r="511" spans="1:7" x14ac:dyDescent="0.2">
      <c r="A511" s="235">
        <v>0</v>
      </c>
      <c r="E511">
        <v>0</v>
      </c>
      <c r="F511">
        <v>0</v>
      </c>
      <c r="G511">
        <f t="shared" si="7"/>
        <v>0</v>
      </c>
    </row>
    <row r="512" spans="1:7" x14ac:dyDescent="0.2">
      <c r="A512" s="236" t="s">
        <v>468</v>
      </c>
      <c r="E512">
        <v>0</v>
      </c>
      <c r="F512">
        <v>0</v>
      </c>
      <c r="G512">
        <f t="shared" si="7"/>
        <v>0</v>
      </c>
    </row>
    <row r="513" spans="1:7" x14ac:dyDescent="0.2">
      <c r="A513" s="237">
        <v>0</v>
      </c>
      <c r="E513">
        <v>0</v>
      </c>
      <c r="F513">
        <v>0</v>
      </c>
      <c r="G513">
        <f t="shared" si="7"/>
        <v>0</v>
      </c>
    </row>
    <row r="514" spans="1:7" x14ac:dyDescent="0.2">
      <c r="A514" s="213" t="s">
        <v>232</v>
      </c>
      <c r="E514" t="s">
        <v>232</v>
      </c>
      <c r="F514" t="s">
        <v>232</v>
      </c>
      <c r="G514">
        <f t="shared" si="7"/>
        <v>0</v>
      </c>
    </row>
    <row r="515" spans="1:7" x14ac:dyDescent="0.2">
      <c r="A515" s="223">
        <v>5</v>
      </c>
      <c r="E515">
        <v>3</v>
      </c>
      <c r="F515">
        <v>5</v>
      </c>
      <c r="G515">
        <f t="shared" si="7"/>
        <v>8</v>
      </c>
    </row>
    <row r="516" spans="1:7" x14ac:dyDescent="0.2">
      <c r="A516" s="225">
        <v>2</v>
      </c>
      <c r="E516">
        <v>0</v>
      </c>
      <c r="F516">
        <v>0</v>
      </c>
      <c r="G516">
        <f t="shared" si="7"/>
        <v>0</v>
      </c>
    </row>
    <row r="517" spans="1:7" x14ac:dyDescent="0.2">
      <c r="A517" s="226">
        <v>1</v>
      </c>
      <c r="E517">
        <v>0</v>
      </c>
      <c r="F517">
        <v>1</v>
      </c>
      <c r="G517">
        <f t="shared" si="7"/>
        <v>1</v>
      </c>
    </row>
    <row r="518" spans="1:7" x14ac:dyDescent="0.2">
      <c r="A518" s="227">
        <v>21</v>
      </c>
      <c r="E518">
        <v>0</v>
      </c>
      <c r="F518">
        <v>21</v>
      </c>
      <c r="G518">
        <f t="shared" ref="G518:G581" si="8">SUM(E518:F518)</f>
        <v>21</v>
      </c>
    </row>
    <row r="519" spans="1:7" x14ac:dyDescent="0.2">
      <c r="A519" s="228">
        <v>6</v>
      </c>
      <c r="E519">
        <v>3</v>
      </c>
      <c r="F519">
        <v>6</v>
      </c>
      <c r="G519">
        <f t="shared" si="8"/>
        <v>9</v>
      </c>
    </row>
    <row r="520" spans="1:7" x14ac:dyDescent="0.2">
      <c r="A520" s="229">
        <v>8</v>
      </c>
      <c r="E520">
        <v>0</v>
      </c>
      <c r="F520">
        <v>8</v>
      </c>
      <c r="G520">
        <f t="shared" si="8"/>
        <v>8</v>
      </c>
    </row>
    <row r="521" spans="1:7" x14ac:dyDescent="0.2">
      <c r="A521" s="230">
        <v>0</v>
      </c>
      <c r="E521">
        <v>0</v>
      </c>
      <c r="F521">
        <v>0</v>
      </c>
      <c r="G521">
        <f t="shared" si="8"/>
        <v>0</v>
      </c>
    </row>
    <row r="522" spans="1:7" x14ac:dyDescent="0.2">
      <c r="A522" s="231">
        <v>3</v>
      </c>
      <c r="E522">
        <v>3</v>
      </c>
      <c r="F522">
        <v>3</v>
      </c>
      <c r="G522">
        <f t="shared" si="8"/>
        <v>6</v>
      </c>
    </row>
    <row r="523" spans="1:7" x14ac:dyDescent="0.2">
      <c r="A523" s="232">
        <v>3</v>
      </c>
      <c r="E523">
        <v>8</v>
      </c>
      <c r="F523">
        <v>3</v>
      </c>
      <c r="G523">
        <f t="shared" si="8"/>
        <v>11</v>
      </c>
    </row>
    <row r="524" spans="1:7" x14ac:dyDescent="0.2">
      <c r="A524" s="233">
        <v>2</v>
      </c>
      <c r="E524">
        <v>18</v>
      </c>
      <c r="F524">
        <v>2</v>
      </c>
      <c r="G524">
        <f t="shared" si="8"/>
        <v>20</v>
      </c>
    </row>
    <row r="525" spans="1:7" x14ac:dyDescent="0.2">
      <c r="A525" s="234">
        <v>0</v>
      </c>
      <c r="E525">
        <v>1</v>
      </c>
      <c r="F525">
        <v>0</v>
      </c>
      <c r="G525">
        <f t="shared" si="8"/>
        <v>1</v>
      </c>
    </row>
    <row r="526" spans="1:7" x14ac:dyDescent="0.2">
      <c r="A526" s="235">
        <v>0</v>
      </c>
      <c r="E526">
        <v>20</v>
      </c>
      <c r="F526">
        <v>0</v>
      </c>
      <c r="G526">
        <f t="shared" si="8"/>
        <v>20</v>
      </c>
    </row>
    <row r="527" spans="1:7" x14ac:dyDescent="0.2">
      <c r="A527" s="236">
        <v>3</v>
      </c>
      <c r="E527">
        <v>6</v>
      </c>
      <c r="F527">
        <v>3</v>
      </c>
      <c r="G527">
        <f t="shared" si="8"/>
        <v>9</v>
      </c>
    </row>
    <row r="528" spans="1:7" x14ac:dyDescent="0.2">
      <c r="A528" s="237" t="s">
        <v>468</v>
      </c>
      <c r="E528">
        <v>0</v>
      </c>
      <c r="F528">
        <v>0</v>
      </c>
      <c r="G528">
        <f t="shared" si="8"/>
        <v>0</v>
      </c>
    </row>
    <row r="529" spans="1:7" x14ac:dyDescent="0.2">
      <c r="A529" s="213" t="s">
        <v>141</v>
      </c>
      <c r="E529" t="s">
        <v>141</v>
      </c>
      <c r="F529" t="s">
        <v>141</v>
      </c>
      <c r="G529">
        <f t="shared" si="8"/>
        <v>0</v>
      </c>
    </row>
    <row r="530" spans="1:7" x14ac:dyDescent="0.2">
      <c r="A530" s="223" t="s">
        <v>468</v>
      </c>
      <c r="E530">
        <v>0</v>
      </c>
      <c r="F530">
        <v>0</v>
      </c>
      <c r="G530">
        <f t="shared" si="8"/>
        <v>0</v>
      </c>
    </row>
    <row r="531" spans="1:7" x14ac:dyDescent="0.2">
      <c r="A531" s="225">
        <v>0</v>
      </c>
      <c r="E531">
        <v>58</v>
      </c>
      <c r="F531">
        <v>0</v>
      </c>
      <c r="G531">
        <f t="shared" si="8"/>
        <v>58</v>
      </c>
    </row>
    <row r="532" spans="1:7" x14ac:dyDescent="0.2">
      <c r="A532" s="226">
        <v>17</v>
      </c>
      <c r="E532">
        <v>1</v>
      </c>
      <c r="F532">
        <v>17</v>
      </c>
      <c r="G532">
        <f t="shared" si="8"/>
        <v>18</v>
      </c>
    </row>
    <row r="533" spans="1:7" x14ac:dyDescent="0.2">
      <c r="A533" s="227">
        <v>5</v>
      </c>
      <c r="E533">
        <v>0</v>
      </c>
      <c r="F533">
        <v>5</v>
      </c>
      <c r="G533">
        <f t="shared" si="8"/>
        <v>5</v>
      </c>
    </row>
    <row r="534" spans="1:7" x14ac:dyDescent="0.2">
      <c r="A534" s="228">
        <v>0</v>
      </c>
      <c r="E534">
        <v>3</v>
      </c>
      <c r="F534">
        <v>0</v>
      </c>
      <c r="G534">
        <f t="shared" si="8"/>
        <v>3</v>
      </c>
    </row>
    <row r="535" spans="1:7" x14ac:dyDescent="0.2">
      <c r="A535" s="229" t="s">
        <v>468</v>
      </c>
      <c r="E535">
        <v>0</v>
      </c>
      <c r="F535">
        <v>0</v>
      </c>
      <c r="G535">
        <f t="shared" si="8"/>
        <v>0</v>
      </c>
    </row>
    <row r="536" spans="1:7" x14ac:dyDescent="0.2">
      <c r="A536" s="230" t="s">
        <v>468</v>
      </c>
      <c r="E536">
        <v>0</v>
      </c>
      <c r="F536">
        <v>0</v>
      </c>
      <c r="G536">
        <f t="shared" si="8"/>
        <v>0</v>
      </c>
    </row>
    <row r="537" spans="1:7" x14ac:dyDescent="0.2">
      <c r="A537" s="231">
        <v>2</v>
      </c>
      <c r="E537">
        <v>0</v>
      </c>
      <c r="F537">
        <v>2</v>
      </c>
      <c r="G537">
        <f t="shared" si="8"/>
        <v>2</v>
      </c>
    </row>
    <row r="538" spans="1:7" x14ac:dyDescent="0.2">
      <c r="A538" s="232">
        <v>8</v>
      </c>
      <c r="E538">
        <v>30</v>
      </c>
      <c r="F538">
        <v>8</v>
      </c>
      <c r="G538">
        <f t="shared" si="8"/>
        <v>38</v>
      </c>
    </row>
    <row r="539" spans="1:7" x14ac:dyDescent="0.2">
      <c r="A539" s="233">
        <v>0</v>
      </c>
      <c r="E539">
        <v>23</v>
      </c>
      <c r="F539">
        <v>0</v>
      </c>
      <c r="G539">
        <f t="shared" si="8"/>
        <v>23</v>
      </c>
    </row>
    <row r="540" spans="1:7" x14ac:dyDescent="0.2">
      <c r="A540" s="234">
        <v>0</v>
      </c>
      <c r="E540">
        <v>22</v>
      </c>
      <c r="F540">
        <v>0</v>
      </c>
      <c r="G540">
        <f t="shared" si="8"/>
        <v>22</v>
      </c>
    </row>
    <row r="541" spans="1:7" x14ac:dyDescent="0.2">
      <c r="A541" s="235">
        <v>0</v>
      </c>
      <c r="E541">
        <v>1</v>
      </c>
      <c r="F541">
        <v>0</v>
      </c>
      <c r="G541">
        <f t="shared" si="8"/>
        <v>1</v>
      </c>
    </row>
    <row r="542" spans="1:7" x14ac:dyDescent="0.2">
      <c r="A542" s="236" t="s">
        <v>468</v>
      </c>
      <c r="E542">
        <v>0</v>
      </c>
      <c r="F542">
        <v>0</v>
      </c>
      <c r="G542">
        <f t="shared" si="8"/>
        <v>0</v>
      </c>
    </row>
    <row r="543" spans="1:7" x14ac:dyDescent="0.2">
      <c r="A543" s="237" t="s">
        <v>468</v>
      </c>
      <c r="E543">
        <v>0</v>
      </c>
      <c r="F543">
        <v>0</v>
      </c>
      <c r="G543">
        <f t="shared" si="8"/>
        <v>0</v>
      </c>
    </row>
    <row r="544" spans="1:7" x14ac:dyDescent="0.2">
      <c r="A544" s="213" t="s">
        <v>351</v>
      </c>
      <c r="E544" t="s">
        <v>351</v>
      </c>
      <c r="F544" t="s">
        <v>351</v>
      </c>
      <c r="G544">
        <f t="shared" si="8"/>
        <v>0</v>
      </c>
    </row>
    <row r="545" spans="1:7" x14ac:dyDescent="0.2">
      <c r="A545" s="223" t="s">
        <v>468</v>
      </c>
      <c r="E545">
        <v>0</v>
      </c>
      <c r="F545">
        <v>0</v>
      </c>
      <c r="G545">
        <f t="shared" si="8"/>
        <v>0</v>
      </c>
    </row>
    <row r="546" spans="1:7" x14ac:dyDescent="0.2">
      <c r="A546" s="225" t="s">
        <v>468</v>
      </c>
      <c r="E546">
        <v>0</v>
      </c>
      <c r="F546">
        <v>0</v>
      </c>
      <c r="G546">
        <f t="shared" si="8"/>
        <v>0</v>
      </c>
    </row>
    <row r="547" spans="1:7" x14ac:dyDescent="0.2">
      <c r="A547" s="226" t="s">
        <v>468</v>
      </c>
      <c r="E547">
        <v>0</v>
      </c>
      <c r="F547">
        <v>0</v>
      </c>
      <c r="G547">
        <f t="shared" si="8"/>
        <v>0</v>
      </c>
    </row>
    <row r="548" spans="1:7" x14ac:dyDescent="0.2">
      <c r="A548" s="227" t="s">
        <v>468</v>
      </c>
      <c r="E548">
        <v>0</v>
      </c>
      <c r="F548">
        <v>0</v>
      </c>
      <c r="G548">
        <f t="shared" si="8"/>
        <v>0</v>
      </c>
    </row>
    <row r="549" spans="1:7" x14ac:dyDescent="0.2">
      <c r="A549" s="228" t="s">
        <v>468</v>
      </c>
      <c r="E549">
        <v>0</v>
      </c>
      <c r="F549">
        <v>0</v>
      </c>
      <c r="G549">
        <f t="shared" si="8"/>
        <v>0</v>
      </c>
    </row>
    <row r="550" spans="1:7" x14ac:dyDescent="0.2">
      <c r="A550" s="229" t="s">
        <v>468</v>
      </c>
      <c r="E550">
        <v>0</v>
      </c>
      <c r="F550">
        <v>0</v>
      </c>
      <c r="G550">
        <f t="shared" si="8"/>
        <v>0</v>
      </c>
    </row>
    <row r="551" spans="1:7" x14ac:dyDescent="0.2">
      <c r="A551" s="230" t="s">
        <v>468</v>
      </c>
      <c r="E551">
        <v>0</v>
      </c>
      <c r="F551">
        <v>0</v>
      </c>
      <c r="G551">
        <f t="shared" si="8"/>
        <v>0</v>
      </c>
    </row>
    <row r="552" spans="1:7" x14ac:dyDescent="0.2">
      <c r="A552" s="231" t="s">
        <v>468</v>
      </c>
      <c r="E552">
        <v>0</v>
      </c>
      <c r="F552">
        <v>0</v>
      </c>
      <c r="G552">
        <f t="shared" si="8"/>
        <v>0</v>
      </c>
    </row>
    <row r="553" spans="1:7" x14ac:dyDescent="0.2">
      <c r="A553" s="232" t="s">
        <v>468</v>
      </c>
      <c r="E553">
        <v>0</v>
      </c>
      <c r="F553">
        <v>0</v>
      </c>
      <c r="G553">
        <f t="shared" si="8"/>
        <v>0</v>
      </c>
    </row>
    <row r="554" spans="1:7" x14ac:dyDescent="0.2">
      <c r="A554" s="233" t="s">
        <v>468</v>
      </c>
      <c r="E554">
        <v>0</v>
      </c>
      <c r="F554">
        <v>0</v>
      </c>
      <c r="G554">
        <f t="shared" si="8"/>
        <v>0</v>
      </c>
    </row>
    <row r="555" spans="1:7" x14ac:dyDescent="0.2">
      <c r="A555" s="234" t="s">
        <v>468</v>
      </c>
      <c r="E555">
        <v>0</v>
      </c>
      <c r="F555">
        <v>0</v>
      </c>
      <c r="G555">
        <f t="shared" si="8"/>
        <v>0</v>
      </c>
    </row>
    <row r="556" spans="1:7" x14ac:dyDescent="0.2">
      <c r="A556" s="235" t="s">
        <v>468</v>
      </c>
      <c r="E556">
        <v>0</v>
      </c>
      <c r="F556">
        <v>0</v>
      </c>
      <c r="G556">
        <f t="shared" si="8"/>
        <v>0</v>
      </c>
    </row>
    <row r="557" spans="1:7" x14ac:dyDescent="0.2">
      <c r="A557" s="236" t="s">
        <v>468</v>
      </c>
      <c r="E557">
        <v>0</v>
      </c>
      <c r="F557">
        <v>0</v>
      </c>
      <c r="G557">
        <f t="shared" si="8"/>
        <v>0</v>
      </c>
    </row>
    <row r="558" spans="1:7" x14ac:dyDescent="0.2">
      <c r="A558" s="237">
        <v>0</v>
      </c>
      <c r="E558">
        <v>7</v>
      </c>
      <c r="F558">
        <v>0</v>
      </c>
      <c r="G558">
        <f t="shared" si="8"/>
        <v>7</v>
      </c>
    </row>
    <row r="559" spans="1:7" x14ac:dyDescent="0.2">
      <c r="A559" s="213" t="s">
        <v>338</v>
      </c>
      <c r="E559" t="s">
        <v>338</v>
      </c>
      <c r="F559" t="s">
        <v>338</v>
      </c>
      <c r="G559">
        <f t="shared" si="8"/>
        <v>0</v>
      </c>
    </row>
    <row r="560" spans="1:7" x14ac:dyDescent="0.2">
      <c r="A560" s="223" t="s">
        <v>468</v>
      </c>
      <c r="E560">
        <v>0</v>
      </c>
      <c r="F560">
        <v>0</v>
      </c>
      <c r="G560">
        <f t="shared" si="8"/>
        <v>0</v>
      </c>
    </row>
    <row r="561" spans="1:7" x14ac:dyDescent="0.2">
      <c r="A561" s="225" t="s">
        <v>468</v>
      </c>
      <c r="E561">
        <v>0</v>
      </c>
      <c r="F561">
        <v>0</v>
      </c>
      <c r="G561">
        <f t="shared" si="8"/>
        <v>0</v>
      </c>
    </row>
    <row r="562" spans="1:7" x14ac:dyDescent="0.2">
      <c r="A562" s="226" t="s">
        <v>468</v>
      </c>
      <c r="E562">
        <v>0</v>
      </c>
      <c r="F562">
        <v>0</v>
      </c>
      <c r="G562">
        <f t="shared" si="8"/>
        <v>0</v>
      </c>
    </row>
    <row r="563" spans="1:7" x14ac:dyDescent="0.2">
      <c r="A563" s="227" t="s">
        <v>468</v>
      </c>
      <c r="E563">
        <v>0</v>
      </c>
      <c r="F563">
        <v>0</v>
      </c>
      <c r="G563">
        <f t="shared" si="8"/>
        <v>0</v>
      </c>
    </row>
    <row r="564" spans="1:7" x14ac:dyDescent="0.2">
      <c r="A564" s="228" t="s">
        <v>468</v>
      </c>
      <c r="E564">
        <v>0</v>
      </c>
      <c r="F564">
        <v>0</v>
      </c>
      <c r="G564">
        <f t="shared" si="8"/>
        <v>0</v>
      </c>
    </row>
    <row r="565" spans="1:7" x14ac:dyDescent="0.2">
      <c r="A565" s="229" t="s">
        <v>468</v>
      </c>
      <c r="E565">
        <v>0</v>
      </c>
      <c r="F565">
        <v>0</v>
      </c>
      <c r="G565">
        <f t="shared" si="8"/>
        <v>0</v>
      </c>
    </row>
    <row r="566" spans="1:7" x14ac:dyDescent="0.2">
      <c r="A566" s="230" t="s">
        <v>468</v>
      </c>
      <c r="E566">
        <v>0</v>
      </c>
      <c r="F566">
        <v>0</v>
      </c>
      <c r="G566">
        <f t="shared" si="8"/>
        <v>0</v>
      </c>
    </row>
    <row r="567" spans="1:7" x14ac:dyDescent="0.2">
      <c r="A567" s="231" t="s">
        <v>468</v>
      </c>
      <c r="E567">
        <v>0</v>
      </c>
      <c r="F567">
        <v>0</v>
      </c>
      <c r="G567">
        <f t="shared" si="8"/>
        <v>0</v>
      </c>
    </row>
    <row r="568" spans="1:7" x14ac:dyDescent="0.2">
      <c r="A568" s="232" t="s">
        <v>468</v>
      </c>
      <c r="E568">
        <v>0</v>
      </c>
      <c r="F568">
        <v>0</v>
      </c>
      <c r="G568">
        <f t="shared" si="8"/>
        <v>0</v>
      </c>
    </row>
    <row r="569" spans="1:7" x14ac:dyDescent="0.2">
      <c r="A569" s="233">
        <v>0</v>
      </c>
      <c r="E569">
        <v>1</v>
      </c>
      <c r="F569">
        <v>0</v>
      </c>
      <c r="G569">
        <f t="shared" si="8"/>
        <v>1</v>
      </c>
    </row>
    <row r="570" spans="1:7" x14ac:dyDescent="0.2">
      <c r="A570" s="234" t="s">
        <v>468</v>
      </c>
      <c r="E570">
        <v>0</v>
      </c>
      <c r="F570">
        <v>0</v>
      </c>
      <c r="G570">
        <f t="shared" si="8"/>
        <v>0</v>
      </c>
    </row>
    <row r="571" spans="1:7" x14ac:dyDescent="0.2">
      <c r="A571" s="235" t="s">
        <v>468</v>
      </c>
      <c r="E571">
        <v>0</v>
      </c>
      <c r="F571">
        <v>0</v>
      </c>
      <c r="G571">
        <f t="shared" si="8"/>
        <v>0</v>
      </c>
    </row>
    <row r="572" spans="1:7" x14ac:dyDescent="0.2">
      <c r="A572" s="236" t="s">
        <v>468</v>
      </c>
      <c r="E572">
        <v>0</v>
      </c>
      <c r="F572">
        <v>0</v>
      </c>
      <c r="G572">
        <f t="shared" si="8"/>
        <v>0</v>
      </c>
    </row>
    <row r="573" spans="1:7" x14ac:dyDescent="0.2">
      <c r="A573" s="237" t="s">
        <v>468</v>
      </c>
      <c r="E573">
        <v>0</v>
      </c>
      <c r="F573">
        <v>0</v>
      </c>
      <c r="G573">
        <f t="shared" si="8"/>
        <v>0</v>
      </c>
    </row>
    <row r="574" spans="1:7" x14ac:dyDescent="0.2">
      <c r="A574" s="213" t="s">
        <v>132</v>
      </c>
      <c r="E574" t="s">
        <v>132</v>
      </c>
      <c r="F574" t="s">
        <v>132</v>
      </c>
      <c r="G574">
        <f t="shared" si="8"/>
        <v>0</v>
      </c>
    </row>
    <row r="575" spans="1:7" x14ac:dyDescent="0.2">
      <c r="A575" s="223">
        <v>0</v>
      </c>
      <c r="E575">
        <v>44</v>
      </c>
      <c r="F575">
        <v>0</v>
      </c>
      <c r="G575">
        <f t="shared" si="8"/>
        <v>44</v>
      </c>
    </row>
    <row r="576" spans="1:7" x14ac:dyDescent="0.2">
      <c r="A576" s="225">
        <v>0</v>
      </c>
      <c r="E576">
        <v>90</v>
      </c>
      <c r="F576">
        <v>0</v>
      </c>
      <c r="G576">
        <f t="shared" si="8"/>
        <v>90</v>
      </c>
    </row>
    <row r="577" spans="1:7" x14ac:dyDescent="0.2">
      <c r="A577" s="226">
        <v>7</v>
      </c>
      <c r="E577">
        <v>1</v>
      </c>
      <c r="F577">
        <v>7</v>
      </c>
      <c r="G577">
        <f t="shared" si="8"/>
        <v>8</v>
      </c>
    </row>
    <row r="578" spans="1:7" x14ac:dyDescent="0.2">
      <c r="A578" s="227">
        <v>1</v>
      </c>
      <c r="E578">
        <v>0</v>
      </c>
      <c r="F578">
        <v>1</v>
      </c>
      <c r="G578">
        <f t="shared" si="8"/>
        <v>1</v>
      </c>
    </row>
    <row r="579" spans="1:7" x14ac:dyDescent="0.2">
      <c r="A579" s="228">
        <v>0</v>
      </c>
      <c r="E579">
        <v>16</v>
      </c>
      <c r="F579">
        <v>0</v>
      </c>
      <c r="G579">
        <f t="shared" si="8"/>
        <v>16</v>
      </c>
    </row>
    <row r="580" spans="1:7" x14ac:dyDescent="0.2">
      <c r="A580" s="229" t="s">
        <v>468</v>
      </c>
      <c r="E580">
        <v>0</v>
      </c>
      <c r="F580">
        <v>0</v>
      </c>
      <c r="G580">
        <f t="shared" si="8"/>
        <v>0</v>
      </c>
    </row>
    <row r="581" spans="1:7" x14ac:dyDescent="0.2">
      <c r="A581" s="230">
        <v>7</v>
      </c>
      <c r="E581">
        <v>128</v>
      </c>
      <c r="F581">
        <v>7</v>
      </c>
      <c r="G581">
        <f t="shared" si="8"/>
        <v>135</v>
      </c>
    </row>
    <row r="582" spans="1:7" x14ac:dyDescent="0.2">
      <c r="A582" s="231">
        <v>0</v>
      </c>
      <c r="E582">
        <v>1</v>
      </c>
      <c r="F582">
        <v>0</v>
      </c>
      <c r="G582">
        <f t="shared" ref="G582:G645" si="9">SUM(E582:F582)</f>
        <v>1</v>
      </c>
    </row>
    <row r="583" spans="1:7" x14ac:dyDescent="0.2">
      <c r="A583" s="232">
        <v>0</v>
      </c>
      <c r="E583">
        <v>27</v>
      </c>
      <c r="F583">
        <v>0</v>
      </c>
      <c r="G583">
        <f t="shared" si="9"/>
        <v>27</v>
      </c>
    </row>
    <row r="584" spans="1:7" x14ac:dyDescent="0.2">
      <c r="A584" s="233">
        <v>0</v>
      </c>
      <c r="E584">
        <v>27</v>
      </c>
      <c r="F584">
        <v>0</v>
      </c>
      <c r="G584">
        <f t="shared" si="9"/>
        <v>27</v>
      </c>
    </row>
    <row r="585" spans="1:7" x14ac:dyDescent="0.2">
      <c r="A585" s="234">
        <v>0</v>
      </c>
      <c r="E585">
        <v>68</v>
      </c>
      <c r="F585">
        <v>0</v>
      </c>
      <c r="G585">
        <f t="shared" si="9"/>
        <v>68</v>
      </c>
    </row>
    <row r="586" spans="1:7" x14ac:dyDescent="0.2">
      <c r="A586" s="235">
        <v>0</v>
      </c>
      <c r="E586">
        <v>15</v>
      </c>
      <c r="F586">
        <v>0</v>
      </c>
      <c r="G586">
        <f t="shared" si="9"/>
        <v>15</v>
      </c>
    </row>
    <row r="587" spans="1:7" x14ac:dyDescent="0.2">
      <c r="A587" s="236">
        <v>0</v>
      </c>
      <c r="E587">
        <v>4</v>
      </c>
      <c r="F587">
        <v>0</v>
      </c>
      <c r="G587">
        <f t="shared" si="9"/>
        <v>4</v>
      </c>
    </row>
    <row r="588" spans="1:7" x14ac:dyDescent="0.2">
      <c r="A588" s="237" t="s">
        <v>468</v>
      </c>
      <c r="E588">
        <v>0</v>
      </c>
      <c r="F588">
        <v>0</v>
      </c>
      <c r="G588">
        <f t="shared" si="9"/>
        <v>0</v>
      </c>
    </row>
    <row r="589" spans="1:7" x14ac:dyDescent="0.2">
      <c r="A589" s="213" t="s">
        <v>187</v>
      </c>
      <c r="E589" t="s">
        <v>187</v>
      </c>
      <c r="F589" t="s">
        <v>187</v>
      </c>
      <c r="G589">
        <f t="shared" si="9"/>
        <v>0</v>
      </c>
    </row>
    <row r="590" spans="1:7" x14ac:dyDescent="0.2">
      <c r="A590" s="223" t="s">
        <v>468</v>
      </c>
      <c r="E590">
        <v>0</v>
      </c>
      <c r="F590">
        <v>0</v>
      </c>
      <c r="G590">
        <f t="shared" si="9"/>
        <v>0</v>
      </c>
    </row>
    <row r="591" spans="1:7" x14ac:dyDescent="0.2">
      <c r="A591" s="225" t="s">
        <v>468</v>
      </c>
      <c r="E591">
        <v>0</v>
      </c>
      <c r="F591">
        <v>0</v>
      </c>
      <c r="G591">
        <f t="shared" si="9"/>
        <v>0</v>
      </c>
    </row>
    <row r="592" spans="1:7" x14ac:dyDescent="0.2">
      <c r="A592" s="226" t="s">
        <v>468</v>
      </c>
      <c r="E592">
        <v>0</v>
      </c>
      <c r="F592">
        <v>0</v>
      </c>
      <c r="G592">
        <f t="shared" si="9"/>
        <v>0</v>
      </c>
    </row>
    <row r="593" spans="1:7" x14ac:dyDescent="0.2">
      <c r="A593" s="227" t="s">
        <v>468</v>
      </c>
      <c r="E593">
        <v>0</v>
      </c>
      <c r="F593">
        <v>0</v>
      </c>
      <c r="G593">
        <f t="shared" si="9"/>
        <v>0</v>
      </c>
    </row>
    <row r="594" spans="1:7" x14ac:dyDescent="0.2">
      <c r="A594" s="228">
        <v>1</v>
      </c>
      <c r="E594">
        <v>0</v>
      </c>
      <c r="F594">
        <v>1</v>
      </c>
      <c r="G594">
        <f t="shared" si="9"/>
        <v>1</v>
      </c>
    </row>
    <row r="595" spans="1:7" x14ac:dyDescent="0.2">
      <c r="A595" s="229" t="s">
        <v>468</v>
      </c>
      <c r="E595">
        <v>0</v>
      </c>
      <c r="F595">
        <v>0</v>
      </c>
      <c r="G595">
        <f t="shared" si="9"/>
        <v>0</v>
      </c>
    </row>
    <row r="596" spans="1:7" x14ac:dyDescent="0.2">
      <c r="A596" s="230">
        <v>2</v>
      </c>
      <c r="E596">
        <v>2</v>
      </c>
      <c r="F596">
        <v>2</v>
      </c>
      <c r="G596">
        <f t="shared" si="9"/>
        <v>4</v>
      </c>
    </row>
    <row r="597" spans="1:7" x14ac:dyDescent="0.2">
      <c r="A597" s="231" t="s">
        <v>468</v>
      </c>
      <c r="E597">
        <v>0</v>
      </c>
      <c r="F597">
        <v>0</v>
      </c>
      <c r="G597">
        <f t="shared" si="9"/>
        <v>0</v>
      </c>
    </row>
    <row r="598" spans="1:7" x14ac:dyDescent="0.2">
      <c r="A598" s="232" t="s">
        <v>468</v>
      </c>
      <c r="E598">
        <v>0</v>
      </c>
      <c r="F598">
        <v>0</v>
      </c>
      <c r="G598">
        <f t="shared" si="9"/>
        <v>0</v>
      </c>
    </row>
    <row r="599" spans="1:7" x14ac:dyDescent="0.2">
      <c r="A599" s="233" t="s">
        <v>468</v>
      </c>
      <c r="E599">
        <v>0</v>
      </c>
      <c r="F599">
        <v>0</v>
      </c>
      <c r="G599">
        <f t="shared" si="9"/>
        <v>0</v>
      </c>
    </row>
    <row r="600" spans="1:7" x14ac:dyDescent="0.2">
      <c r="A600" s="234" t="s">
        <v>468</v>
      </c>
      <c r="E600">
        <v>0</v>
      </c>
      <c r="F600">
        <v>0</v>
      </c>
      <c r="G600">
        <f t="shared" si="9"/>
        <v>0</v>
      </c>
    </row>
    <row r="601" spans="1:7" x14ac:dyDescent="0.2">
      <c r="A601" s="235" t="s">
        <v>468</v>
      </c>
      <c r="E601">
        <v>0</v>
      </c>
      <c r="F601">
        <v>0</v>
      </c>
      <c r="G601">
        <f t="shared" si="9"/>
        <v>0</v>
      </c>
    </row>
    <row r="602" spans="1:7" x14ac:dyDescent="0.2">
      <c r="A602" s="236" t="s">
        <v>468</v>
      </c>
      <c r="E602">
        <v>0</v>
      </c>
      <c r="F602">
        <v>0</v>
      </c>
      <c r="G602">
        <f t="shared" si="9"/>
        <v>0</v>
      </c>
    </row>
    <row r="603" spans="1:7" x14ac:dyDescent="0.2">
      <c r="A603" s="237" t="s">
        <v>468</v>
      </c>
      <c r="E603">
        <v>0</v>
      </c>
      <c r="F603">
        <v>0</v>
      </c>
      <c r="G603">
        <f t="shared" si="9"/>
        <v>0</v>
      </c>
    </row>
    <row r="604" spans="1:7" x14ac:dyDescent="0.2">
      <c r="A604" s="213" t="s">
        <v>135</v>
      </c>
      <c r="E604" t="s">
        <v>135</v>
      </c>
      <c r="F604" t="s">
        <v>135</v>
      </c>
      <c r="G604">
        <f t="shared" si="9"/>
        <v>0</v>
      </c>
    </row>
    <row r="605" spans="1:7" x14ac:dyDescent="0.2">
      <c r="A605" s="223">
        <v>11</v>
      </c>
      <c r="E605">
        <v>16</v>
      </c>
      <c r="F605">
        <v>11</v>
      </c>
      <c r="G605">
        <f t="shared" si="9"/>
        <v>27</v>
      </c>
    </row>
    <row r="606" spans="1:7" x14ac:dyDescent="0.2">
      <c r="A606" s="225">
        <v>0</v>
      </c>
      <c r="E606">
        <v>5</v>
      </c>
      <c r="F606">
        <v>0</v>
      </c>
      <c r="G606">
        <f t="shared" si="9"/>
        <v>5</v>
      </c>
    </row>
    <row r="607" spans="1:7" x14ac:dyDescent="0.2">
      <c r="A607" s="226">
        <v>10</v>
      </c>
      <c r="E607">
        <v>0</v>
      </c>
      <c r="F607">
        <v>10</v>
      </c>
      <c r="G607">
        <f t="shared" si="9"/>
        <v>10</v>
      </c>
    </row>
    <row r="608" spans="1:7" x14ac:dyDescent="0.2">
      <c r="A608" s="227">
        <v>14</v>
      </c>
      <c r="E608">
        <v>0</v>
      </c>
      <c r="F608">
        <v>14</v>
      </c>
      <c r="G608">
        <f t="shared" si="9"/>
        <v>14</v>
      </c>
    </row>
    <row r="609" spans="1:7" x14ac:dyDescent="0.2">
      <c r="A609" s="228">
        <v>0</v>
      </c>
      <c r="E609">
        <v>2</v>
      </c>
      <c r="F609">
        <v>0</v>
      </c>
      <c r="G609">
        <f t="shared" si="9"/>
        <v>2</v>
      </c>
    </row>
    <row r="610" spans="1:7" x14ac:dyDescent="0.2">
      <c r="A610" s="229">
        <v>23</v>
      </c>
      <c r="E610">
        <v>0</v>
      </c>
      <c r="F610">
        <v>23</v>
      </c>
      <c r="G610">
        <f t="shared" si="9"/>
        <v>23</v>
      </c>
    </row>
    <row r="611" spans="1:7" x14ac:dyDescent="0.2">
      <c r="A611" s="230">
        <v>20</v>
      </c>
      <c r="E611">
        <v>10</v>
      </c>
      <c r="F611">
        <v>20</v>
      </c>
      <c r="G611">
        <f t="shared" si="9"/>
        <v>30</v>
      </c>
    </row>
    <row r="612" spans="1:7" x14ac:dyDescent="0.2">
      <c r="A612" s="231">
        <v>22</v>
      </c>
      <c r="E612">
        <v>1</v>
      </c>
      <c r="F612">
        <v>22</v>
      </c>
      <c r="G612">
        <f t="shared" si="9"/>
        <v>23</v>
      </c>
    </row>
    <row r="613" spans="1:7" x14ac:dyDescent="0.2">
      <c r="A613" s="232">
        <v>5</v>
      </c>
      <c r="E613">
        <v>6</v>
      </c>
      <c r="F613">
        <v>5</v>
      </c>
      <c r="G613">
        <f t="shared" si="9"/>
        <v>11</v>
      </c>
    </row>
    <row r="614" spans="1:7" x14ac:dyDescent="0.2">
      <c r="A614" s="233">
        <v>3</v>
      </c>
      <c r="E614">
        <v>39</v>
      </c>
      <c r="F614">
        <v>3</v>
      </c>
      <c r="G614">
        <f t="shared" si="9"/>
        <v>42</v>
      </c>
    </row>
    <row r="615" spans="1:7" x14ac:dyDescent="0.2">
      <c r="A615" s="234">
        <v>1</v>
      </c>
      <c r="E615">
        <v>6</v>
      </c>
      <c r="F615">
        <v>1</v>
      </c>
      <c r="G615">
        <f t="shared" si="9"/>
        <v>7</v>
      </c>
    </row>
    <row r="616" spans="1:7" x14ac:dyDescent="0.2">
      <c r="A616" s="235">
        <v>0</v>
      </c>
      <c r="E616">
        <v>16</v>
      </c>
      <c r="F616">
        <v>0</v>
      </c>
      <c r="G616">
        <f t="shared" si="9"/>
        <v>16</v>
      </c>
    </row>
    <row r="617" spans="1:7" x14ac:dyDescent="0.2">
      <c r="A617" s="236">
        <v>29</v>
      </c>
      <c r="E617">
        <v>48</v>
      </c>
      <c r="F617">
        <v>29</v>
      </c>
      <c r="G617">
        <f t="shared" si="9"/>
        <v>77</v>
      </c>
    </row>
    <row r="618" spans="1:7" x14ac:dyDescent="0.2">
      <c r="A618" s="237" t="s">
        <v>468</v>
      </c>
      <c r="E618">
        <v>0</v>
      </c>
      <c r="F618">
        <v>0</v>
      </c>
      <c r="G618">
        <f t="shared" si="9"/>
        <v>0</v>
      </c>
    </row>
    <row r="619" spans="1:7" x14ac:dyDescent="0.2">
      <c r="A619" s="213" t="s">
        <v>331</v>
      </c>
      <c r="E619" t="s">
        <v>331</v>
      </c>
      <c r="F619" t="s">
        <v>331</v>
      </c>
      <c r="G619">
        <f t="shared" si="9"/>
        <v>0</v>
      </c>
    </row>
    <row r="620" spans="1:7" x14ac:dyDescent="0.2">
      <c r="A620" s="223" t="s">
        <v>468</v>
      </c>
      <c r="E620">
        <v>0</v>
      </c>
      <c r="F620">
        <v>0</v>
      </c>
      <c r="G620">
        <f t="shared" si="9"/>
        <v>0</v>
      </c>
    </row>
    <row r="621" spans="1:7" x14ac:dyDescent="0.2">
      <c r="A621" s="225" t="s">
        <v>468</v>
      </c>
      <c r="E621">
        <v>0</v>
      </c>
      <c r="F621">
        <v>0</v>
      </c>
      <c r="G621">
        <f t="shared" si="9"/>
        <v>0</v>
      </c>
    </row>
    <row r="622" spans="1:7" x14ac:dyDescent="0.2">
      <c r="A622" s="226" t="s">
        <v>468</v>
      </c>
      <c r="E622">
        <v>0</v>
      </c>
      <c r="F622">
        <v>0</v>
      </c>
      <c r="G622">
        <f t="shared" si="9"/>
        <v>0</v>
      </c>
    </row>
    <row r="623" spans="1:7" x14ac:dyDescent="0.2">
      <c r="A623" s="227" t="s">
        <v>468</v>
      </c>
      <c r="E623">
        <v>0</v>
      </c>
      <c r="F623">
        <v>0</v>
      </c>
      <c r="G623">
        <f t="shared" si="9"/>
        <v>0</v>
      </c>
    </row>
    <row r="624" spans="1:7" x14ac:dyDescent="0.2">
      <c r="A624" s="228" t="s">
        <v>468</v>
      </c>
      <c r="E624">
        <v>0</v>
      </c>
      <c r="F624">
        <v>0</v>
      </c>
      <c r="G624">
        <f t="shared" si="9"/>
        <v>0</v>
      </c>
    </row>
    <row r="625" spans="1:7" x14ac:dyDescent="0.2">
      <c r="A625" s="229" t="s">
        <v>468</v>
      </c>
      <c r="E625">
        <v>0</v>
      </c>
      <c r="F625">
        <v>0</v>
      </c>
      <c r="G625">
        <f t="shared" si="9"/>
        <v>0</v>
      </c>
    </row>
    <row r="626" spans="1:7" x14ac:dyDescent="0.2">
      <c r="A626" s="230" t="s">
        <v>468</v>
      </c>
      <c r="E626">
        <v>0</v>
      </c>
      <c r="F626">
        <v>0</v>
      </c>
      <c r="G626">
        <f t="shared" si="9"/>
        <v>0</v>
      </c>
    </row>
    <row r="627" spans="1:7" x14ac:dyDescent="0.2">
      <c r="A627" s="231" t="s">
        <v>468</v>
      </c>
      <c r="E627">
        <v>0</v>
      </c>
      <c r="F627">
        <v>0</v>
      </c>
      <c r="G627">
        <f t="shared" si="9"/>
        <v>0</v>
      </c>
    </row>
    <row r="628" spans="1:7" x14ac:dyDescent="0.2">
      <c r="A628" s="232" t="s">
        <v>468</v>
      </c>
      <c r="E628">
        <v>0</v>
      </c>
      <c r="F628">
        <v>0</v>
      </c>
      <c r="G628">
        <f t="shared" si="9"/>
        <v>0</v>
      </c>
    </row>
    <row r="629" spans="1:7" x14ac:dyDescent="0.2">
      <c r="A629" s="233">
        <v>0</v>
      </c>
      <c r="E629">
        <v>1</v>
      </c>
      <c r="F629">
        <v>0</v>
      </c>
      <c r="G629">
        <f t="shared" si="9"/>
        <v>1</v>
      </c>
    </row>
    <row r="630" spans="1:7" x14ac:dyDescent="0.2">
      <c r="A630" s="234" t="s">
        <v>468</v>
      </c>
      <c r="E630">
        <v>0</v>
      </c>
      <c r="F630">
        <v>0</v>
      </c>
      <c r="G630">
        <f t="shared" si="9"/>
        <v>0</v>
      </c>
    </row>
    <row r="631" spans="1:7" x14ac:dyDescent="0.2">
      <c r="A631" s="235" t="s">
        <v>468</v>
      </c>
      <c r="E631">
        <v>0</v>
      </c>
      <c r="F631">
        <v>0</v>
      </c>
      <c r="G631">
        <f t="shared" si="9"/>
        <v>0</v>
      </c>
    </row>
    <row r="632" spans="1:7" x14ac:dyDescent="0.2">
      <c r="A632" s="236" t="s">
        <v>468</v>
      </c>
      <c r="E632">
        <v>0</v>
      </c>
      <c r="F632">
        <v>0</v>
      </c>
      <c r="G632">
        <f t="shared" si="9"/>
        <v>0</v>
      </c>
    </row>
    <row r="633" spans="1:7" x14ac:dyDescent="0.2">
      <c r="A633" s="237" t="s">
        <v>468</v>
      </c>
      <c r="E633">
        <v>0</v>
      </c>
      <c r="F633">
        <v>0</v>
      </c>
      <c r="G633">
        <f t="shared" si="9"/>
        <v>0</v>
      </c>
    </row>
    <row r="634" spans="1:7" x14ac:dyDescent="0.2">
      <c r="A634" s="213" t="s">
        <v>350</v>
      </c>
      <c r="E634" t="s">
        <v>350</v>
      </c>
      <c r="F634" t="s">
        <v>350</v>
      </c>
      <c r="G634">
        <f t="shared" si="9"/>
        <v>0</v>
      </c>
    </row>
    <row r="635" spans="1:7" x14ac:dyDescent="0.2">
      <c r="A635" s="223" t="s">
        <v>468</v>
      </c>
      <c r="E635">
        <v>0</v>
      </c>
      <c r="F635">
        <v>0</v>
      </c>
      <c r="G635">
        <f t="shared" si="9"/>
        <v>0</v>
      </c>
    </row>
    <row r="636" spans="1:7" x14ac:dyDescent="0.2">
      <c r="A636" s="225" t="s">
        <v>468</v>
      </c>
      <c r="E636">
        <v>0</v>
      </c>
      <c r="F636">
        <v>0</v>
      </c>
      <c r="G636">
        <f t="shared" si="9"/>
        <v>0</v>
      </c>
    </row>
    <row r="637" spans="1:7" x14ac:dyDescent="0.2">
      <c r="A637" s="226" t="s">
        <v>468</v>
      </c>
      <c r="E637">
        <v>0</v>
      </c>
      <c r="F637">
        <v>0</v>
      </c>
      <c r="G637">
        <f t="shared" si="9"/>
        <v>0</v>
      </c>
    </row>
    <row r="638" spans="1:7" x14ac:dyDescent="0.2">
      <c r="A638" s="227" t="s">
        <v>468</v>
      </c>
      <c r="E638">
        <v>0</v>
      </c>
      <c r="F638">
        <v>0</v>
      </c>
      <c r="G638">
        <f t="shared" si="9"/>
        <v>0</v>
      </c>
    </row>
    <row r="639" spans="1:7" x14ac:dyDescent="0.2">
      <c r="A639" s="228" t="s">
        <v>468</v>
      </c>
      <c r="E639">
        <v>0</v>
      </c>
      <c r="F639">
        <v>0</v>
      </c>
      <c r="G639">
        <f t="shared" si="9"/>
        <v>0</v>
      </c>
    </row>
    <row r="640" spans="1:7" x14ac:dyDescent="0.2">
      <c r="A640" s="229" t="s">
        <v>468</v>
      </c>
      <c r="E640">
        <v>0</v>
      </c>
      <c r="F640">
        <v>0</v>
      </c>
      <c r="G640">
        <f t="shared" si="9"/>
        <v>0</v>
      </c>
    </row>
    <row r="641" spans="1:7" x14ac:dyDescent="0.2">
      <c r="A641" s="230" t="s">
        <v>468</v>
      </c>
      <c r="E641">
        <v>0</v>
      </c>
      <c r="F641">
        <v>0</v>
      </c>
      <c r="G641">
        <f t="shared" si="9"/>
        <v>0</v>
      </c>
    </row>
    <row r="642" spans="1:7" x14ac:dyDescent="0.2">
      <c r="A642" s="231" t="s">
        <v>468</v>
      </c>
      <c r="E642">
        <v>0</v>
      </c>
      <c r="F642">
        <v>0</v>
      </c>
      <c r="G642">
        <f t="shared" si="9"/>
        <v>0</v>
      </c>
    </row>
    <row r="643" spans="1:7" x14ac:dyDescent="0.2">
      <c r="A643" s="232" t="s">
        <v>468</v>
      </c>
      <c r="E643">
        <v>0</v>
      </c>
      <c r="F643">
        <v>0</v>
      </c>
      <c r="G643">
        <f t="shared" si="9"/>
        <v>0</v>
      </c>
    </row>
    <row r="644" spans="1:7" x14ac:dyDescent="0.2">
      <c r="A644" s="233" t="s">
        <v>468</v>
      </c>
      <c r="E644">
        <v>0</v>
      </c>
      <c r="F644">
        <v>0</v>
      </c>
      <c r="G644">
        <f t="shared" si="9"/>
        <v>0</v>
      </c>
    </row>
    <row r="645" spans="1:7" x14ac:dyDescent="0.2">
      <c r="A645" s="234" t="s">
        <v>468</v>
      </c>
      <c r="E645">
        <v>0</v>
      </c>
      <c r="F645">
        <v>0</v>
      </c>
      <c r="G645">
        <f t="shared" si="9"/>
        <v>0</v>
      </c>
    </row>
    <row r="646" spans="1:7" x14ac:dyDescent="0.2">
      <c r="A646" s="235" t="s">
        <v>468</v>
      </c>
      <c r="E646">
        <v>0</v>
      </c>
      <c r="F646">
        <v>0</v>
      </c>
      <c r="G646">
        <f t="shared" ref="G646:G709" si="10">SUM(E646:F646)</f>
        <v>0</v>
      </c>
    </row>
    <row r="647" spans="1:7" x14ac:dyDescent="0.2">
      <c r="A647" s="236" t="s">
        <v>468</v>
      </c>
      <c r="E647">
        <v>0</v>
      </c>
      <c r="F647">
        <v>0</v>
      </c>
      <c r="G647">
        <f t="shared" si="10"/>
        <v>0</v>
      </c>
    </row>
    <row r="648" spans="1:7" x14ac:dyDescent="0.2">
      <c r="A648" s="237">
        <v>18</v>
      </c>
      <c r="E648">
        <v>15</v>
      </c>
      <c r="F648">
        <v>18</v>
      </c>
      <c r="G648">
        <f t="shared" si="10"/>
        <v>33</v>
      </c>
    </row>
    <row r="649" spans="1:7" x14ac:dyDescent="0.2">
      <c r="A649" s="213" t="s">
        <v>189</v>
      </c>
      <c r="E649" t="s">
        <v>189</v>
      </c>
      <c r="F649" t="s">
        <v>189</v>
      </c>
      <c r="G649">
        <f t="shared" si="10"/>
        <v>0</v>
      </c>
    </row>
    <row r="650" spans="1:7" x14ac:dyDescent="0.2">
      <c r="A650" s="223" t="s">
        <v>468</v>
      </c>
      <c r="E650">
        <v>0</v>
      </c>
      <c r="F650">
        <v>0</v>
      </c>
      <c r="G650">
        <f t="shared" si="10"/>
        <v>0</v>
      </c>
    </row>
    <row r="651" spans="1:7" x14ac:dyDescent="0.2">
      <c r="A651" s="225" t="s">
        <v>468</v>
      </c>
      <c r="E651">
        <v>0</v>
      </c>
      <c r="F651">
        <v>0</v>
      </c>
      <c r="G651">
        <f t="shared" si="10"/>
        <v>0</v>
      </c>
    </row>
    <row r="652" spans="1:7" x14ac:dyDescent="0.2">
      <c r="A652" s="226" t="s">
        <v>468</v>
      </c>
      <c r="E652">
        <v>0</v>
      </c>
      <c r="F652">
        <v>0</v>
      </c>
      <c r="G652">
        <f t="shared" si="10"/>
        <v>0</v>
      </c>
    </row>
    <row r="653" spans="1:7" x14ac:dyDescent="0.2">
      <c r="A653" s="227" t="s">
        <v>468</v>
      </c>
      <c r="E653">
        <v>0</v>
      </c>
      <c r="F653">
        <v>0</v>
      </c>
      <c r="G653">
        <f t="shared" si="10"/>
        <v>0</v>
      </c>
    </row>
    <row r="654" spans="1:7" x14ac:dyDescent="0.2">
      <c r="A654" s="228" t="s">
        <v>468</v>
      </c>
      <c r="E654">
        <v>0</v>
      </c>
      <c r="F654">
        <v>0</v>
      </c>
      <c r="G654">
        <f t="shared" si="10"/>
        <v>0</v>
      </c>
    </row>
    <row r="655" spans="1:7" x14ac:dyDescent="0.2">
      <c r="A655" s="229" t="s">
        <v>468</v>
      </c>
      <c r="E655">
        <v>0</v>
      </c>
      <c r="F655">
        <v>0</v>
      </c>
      <c r="G655">
        <f t="shared" si="10"/>
        <v>0</v>
      </c>
    </row>
    <row r="656" spans="1:7" x14ac:dyDescent="0.2">
      <c r="A656" s="230">
        <v>0</v>
      </c>
      <c r="E656">
        <v>93</v>
      </c>
      <c r="F656">
        <v>0</v>
      </c>
      <c r="G656">
        <f t="shared" si="10"/>
        <v>93</v>
      </c>
    </row>
    <row r="657" spans="1:7" x14ac:dyDescent="0.2">
      <c r="A657" s="231" t="s">
        <v>468</v>
      </c>
      <c r="E657">
        <v>0</v>
      </c>
      <c r="F657">
        <v>0</v>
      </c>
      <c r="G657">
        <f t="shared" si="10"/>
        <v>0</v>
      </c>
    </row>
    <row r="658" spans="1:7" x14ac:dyDescent="0.2">
      <c r="A658" s="232" t="s">
        <v>468</v>
      </c>
      <c r="E658">
        <v>0</v>
      </c>
      <c r="F658">
        <v>0</v>
      </c>
      <c r="G658">
        <f t="shared" si="10"/>
        <v>0</v>
      </c>
    </row>
    <row r="659" spans="1:7" x14ac:dyDescent="0.2">
      <c r="A659" s="233" t="s">
        <v>468</v>
      </c>
      <c r="E659">
        <v>0</v>
      </c>
      <c r="F659">
        <v>0</v>
      </c>
      <c r="G659">
        <f t="shared" si="10"/>
        <v>0</v>
      </c>
    </row>
    <row r="660" spans="1:7" x14ac:dyDescent="0.2">
      <c r="A660" s="234" t="s">
        <v>468</v>
      </c>
      <c r="E660">
        <v>0</v>
      </c>
      <c r="F660">
        <v>0</v>
      </c>
      <c r="G660">
        <f t="shared" si="10"/>
        <v>0</v>
      </c>
    </row>
    <row r="661" spans="1:7" x14ac:dyDescent="0.2">
      <c r="A661" s="235" t="s">
        <v>468</v>
      </c>
      <c r="E661">
        <v>0</v>
      </c>
      <c r="F661">
        <v>0</v>
      </c>
      <c r="G661">
        <f t="shared" si="10"/>
        <v>0</v>
      </c>
    </row>
    <row r="662" spans="1:7" x14ac:dyDescent="0.2">
      <c r="A662" s="236" t="s">
        <v>468</v>
      </c>
      <c r="E662">
        <v>0</v>
      </c>
      <c r="F662">
        <v>0</v>
      </c>
      <c r="G662">
        <f t="shared" si="10"/>
        <v>0</v>
      </c>
    </row>
    <row r="663" spans="1:7" x14ac:dyDescent="0.2">
      <c r="A663" s="237" t="s">
        <v>468</v>
      </c>
      <c r="E663">
        <v>0</v>
      </c>
      <c r="F663">
        <v>0</v>
      </c>
      <c r="G663">
        <f t="shared" si="10"/>
        <v>0</v>
      </c>
    </row>
    <row r="664" spans="1:7" x14ac:dyDescent="0.2">
      <c r="A664" s="213" t="s">
        <v>268</v>
      </c>
      <c r="E664" t="s">
        <v>268</v>
      </c>
      <c r="F664" t="s">
        <v>268</v>
      </c>
      <c r="G664">
        <f t="shared" si="10"/>
        <v>0</v>
      </c>
    </row>
    <row r="665" spans="1:7" x14ac:dyDescent="0.2">
      <c r="A665" s="223">
        <v>0</v>
      </c>
      <c r="E665">
        <v>9</v>
      </c>
      <c r="F665">
        <v>0</v>
      </c>
      <c r="G665">
        <f t="shared" si="10"/>
        <v>9</v>
      </c>
    </row>
    <row r="666" spans="1:7" x14ac:dyDescent="0.2">
      <c r="A666" s="225" t="s">
        <v>468</v>
      </c>
      <c r="E666">
        <v>0</v>
      </c>
      <c r="F666">
        <v>0</v>
      </c>
      <c r="G666">
        <f t="shared" si="10"/>
        <v>0</v>
      </c>
    </row>
    <row r="667" spans="1:7" x14ac:dyDescent="0.2">
      <c r="A667" s="226" t="s">
        <v>468</v>
      </c>
      <c r="E667">
        <v>0</v>
      </c>
      <c r="F667">
        <v>0</v>
      </c>
      <c r="G667">
        <f t="shared" si="10"/>
        <v>0</v>
      </c>
    </row>
    <row r="668" spans="1:7" x14ac:dyDescent="0.2">
      <c r="A668" s="227" t="s">
        <v>468</v>
      </c>
      <c r="E668">
        <v>0</v>
      </c>
      <c r="F668">
        <v>0</v>
      </c>
      <c r="G668">
        <f t="shared" si="10"/>
        <v>0</v>
      </c>
    </row>
    <row r="669" spans="1:7" x14ac:dyDescent="0.2">
      <c r="A669" s="228" t="s">
        <v>468</v>
      </c>
      <c r="E669">
        <v>0</v>
      </c>
      <c r="F669">
        <v>0</v>
      </c>
      <c r="G669">
        <f t="shared" si="10"/>
        <v>0</v>
      </c>
    </row>
    <row r="670" spans="1:7" x14ac:dyDescent="0.2">
      <c r="A670" s="229" t="s">
        <v>468</v>
      </c>
      <c r="E670">
        <v>0</v>
      </c>
      <c r="F670">
        <v>0</v>
      </c>
      <c r="G670">
        <f t="shared" si="10"/>
        <v>0</v>
      </c>
    </row>
    <row r="671" spans="1:7" x14ac:dyDescent="0.2">
      <c r="A671" s="230" t="s">
        <v>468</v>
      </c>
      <c r="E671">
        <v>0</v>
      </c>
      <c r="F671">
        <v>0</v>
      </c>
      <c r="G671">
        <f t="shared" si="10"/>
        <v>0</v>
      </c>
    </row>
    <row r="672" spans="1:7" x14ac:dyDescent="0.2">
      <c r="A672" s="231" t="s">
        <v>468</v>
      </c>
      <c r="E672">
        <v>0</v>
      </c>
      <c r="F672">
        <v>0</v>
      </c>
      <c r="G672">
        <f t="shared" si="10"/>
        <v>0</v>
      </c>
    </row>
    <row r="673" spans="1:7" x14ac:dyDescent="0.2">
      <c r="A673" s="232" t="s">
        <v>468</v>
      </c>
      <c r="E673">
        <v>0</v>
      </c>
      <c r="F673">
        <v>0</v>
      </c>
      <c r="G673">
        <f t="shared" si="10"/>
        <v>0</v>
      </c>
    </row>
    <row r="674" spans="1:7" x14ac:dyDescent="0.2">
      <c r="A674" s="233" t="s">
        <v>468</v>
      </c>
      <c r="E674">
        <v>0</v>
      </c>
      <c r="F674">
        <v>0</v>
      </c>
      <c r="G674">
        <f t="shared" si="10"/>
        <v>0</v>
      </c>
    </row>
    <row r="675" spans="1:7" x14ac:dyDescent="0.2">
      <c r="A675" s="234" t="s">
        <v>468</v>
      </c>
      <c r="E675">
        <v>0</v>
      </c>
      <c r="F675">
        <v>0</v>
      </c>
      <c r="G675">
        <f t="shared" si="10"/>
        <v>0</v>
      </c>
    </row>
    <row r="676" spans="1:7" x14ac:dyDescent="0.2">
      <c r="A676" s="235" t="s">
        <v>468</v>
      </c>
      <c r="E676">
        <v>0</v>
      </c>
      <c r="F676">
        <v>0</v>
      </c>
      <c r="G676">
        <f t="shared" si="10"/>
        <v>0</v>
      </c>
    </row>
    <row r="677" spans="1:7" x14ac:dyDescent="0.2">
      <c r="A677" s="236" t="s">
        <v>468</v>
      </c>
      <c r="E677">
        <v>0</v>
      </c>
      <c r="F677">
        <v>0</v>
      </c>
      <c r="G677">
        <f t="shared" si="10"/>
        <v>0</v>
      </c>
    </row>
    <row r="678" spans="1:7" x14ac:dyDescent="0.2">
      <c r="A678" s="237" t="s">
        <v>468</v>
      </c>
      <c r="E678">
        <v>0</v>
      </c>
      <c r="F678">
        <v>0</v>
      </c>
      <c r="G678">
        <f t="shared" si="10"/>
        <v>0</v>
      </c>
    </row>
    <row r="679" spans="1:7" x14ac:dyDescent="0.2">
      <c r="A679" s="213" t="s">
        <v>130</v>
      </c>
      <c r="E679" t="s">
        <v>130</v>
      </c>
      <c r="F679" t="s">
        <v>130</v>
      </c>
      <c r="G679">
        <f t="shared" si="10"/>
        <v>0</v>
      </c>
    </row>
    <row r="680" spans="1:7" x14ac:dyDescent="0.2">
      <c r="A680" s="223" t="s">
        <v>468</v>
      </c>
      <c r="E680">
        <v>0</v>
      </c>
      <c r="F680">
        <v>0</v>
      </c>
      <c r="G680">
        <f t="shared" si="10"/>
        <v>0</v>
      </c>
    </row>
    <row r="681" spans="1:7" x14ac:dyDescent="0.2">
      <c r="A681" s="225" t="s">
        <v>468</v>
      </c>
      <c r="E681">
        <v>0</v>
      </c>
      <c r="F681">
        <v>0</v>
      </c>
      <c r="G681">
        <f t="shared" si="10"/>
        <v>0</v>
      </c>
    </row>
    <row r="682" spans="1:7" x14ac:dyDescent="0.2">
      <c r="A682" s="226" t="s">
        <v>468</v>
      </c>
      <c r="E682">
        <v>0</v>
      </c>
      <c r="F682">
        <v>0</v>
      </c>
      <c r="G682">
        <f t="shared" si="10"/>
        <v>0</v>
      </c>
    </row>
    <row r="683" spans="1:7" x14ac:dyDescent="0.2">
      <c r="A683" s="227" t="s">
        <v>468</v>
      </c>
      <c r="E683">
        <v>0</v>
      </c>
      <c r="F683">
        <v>0</v>
      </c>
      <c r="G683">
        <f t="shared" si="10"/>
        <v>0</v>
      </c>
    </row>
    <row r="684" spans="1:7" x14ac:dyDescent="0.2">
      <c r="A684" s="228" t="s">
        <v>468</v>
      </c>
      <c r="E684">
        <v>0</v>
      </c>
      <c r="F684">
        <v>0</v>
      </c>
      <c r="G684">
        <f t="shared" si="10"/>
        <v>0</v>
      </c>
    </row>
    <row r="685" spans="1:7" x14ac:dyDescent="0.2">
      <c r="A685" s="229" t="s">
        <v>468</v>
      </c>
      <c r="E685">
        <v>0</v>
      </c>
      <c r="F685">
        <v>0</v>
      </c>
      <c r="G685">
        <f t="shared" si="10"/>
        <v>0</v>
      </c>
    </row>
    <row r="686" spans="1:7" x14ac:dyDescent="0.2">
      <c r="A686" s="230" t="s">
        <v>468</v>
      </c>
      <c r="E686">
        <v>0</v>
      </c>
      <c r="F686">
        <v>0</v>
      </c>
      <c r="G686">
        <f t="shared" si="10"/>
        <v>0</v>
      </c>
    </row>
    <row r="687" spans="1:7" x14ac:dyDescent="0.2">
      <c r="A687" s="231" t="s">
        <v>468</v>
      </c>
      <c r="E687">
        <v>0</v>
      </c>
      <c r="F687">
        <v>0</v>
      </c>
      <c r="G687">
        <f t="shared" si="10"/>
        <v>0</v>
      </c>
    </row>
    <row r="688" spans="1:7" x14ac:dyDescent="0.2">
      <c r="A688" s="232" t="s">
        <v>468</v>
      </c>
      <c r="E688">
        <v>0</v>
      </c>
      <c r="F688">
        <v>0</v>
      </c>
      <c r="G688">
        <f t="shared" si="10"/>
        <v>0</v>
      </c>
    </row>
    <row r="689" spans="1:7" x14ac:dyDescent="0.2">
      <c r="A689" s="233" t="s">
        <v>468</v>
      </c>
      <c r="E689">
        <v>0</v>
      </c>
      <c r="F689">
        <v>0</v>
      </c>
      <c r="G689">
        <f t="shared" si="10"/>
        <v>0</v>
      </c>
    </row>
    <row r="690" spans="1:7" x14ac:dyDescent="0.2">
      <c r="A690" s="234" t="s">
        <v>468</v>
      </c>
      <c r="E690">
        <v>0</v>
      </c>
      <c r="F690">
        <v>0</v>
      </c>
      <c r="G690">
        <f t="shared" si="10"/>
        <v>0</v>
      </c>
    </row>
    <row r="691" spans="1:7" x14ac:dyDescent="0.2">
      <c r="A691" s="235">
        <v>0</v>
      </c>
      <c r="E691">
        <v>0</v>
      </c>
      <c r="F691">
        <v>0</v>
      </c>
      <c r="G691">
        <f t="shared" si="10"/>
        <v>0</v>
      </c>
    </row>
    <row r="692" spans="1:7" x14ac:dyDescent="0.2">
      <c r="A692" s="236" t="s">
        <v>468</v>
      </c>
      <c r="E692">
        <v>0</v>
      </c>
      <c r="F692">
        <v>0</v>
      </c>
      <c r="G692">
        <f t="shared" si="10"/>
        <v>0</v>
      </c>
    </row>
    <row r="693" spans="1:7" x14ac:dyDescent="0.2">
      <c r="A693" s="237" t="s">
        <v>468</v>
      </c>
      <c r="E693">
        <v>0</v>
      </c>
      <c r="F693">
        <v>0</v>
      </c>
      <c r="G693">
        <f t="shared" si="10"/>
        <v>0</v>
      </c>
    </row>
    <row r="694" spans="1:7" x14ac:dyDescent="0.2">
      <c r="A694" s="213" t="s">
        <v>309</v>
      </c>
      <c r="E694" t="s">
        <v>309</v>
      </c>
      <c r="F694" t="s">
        <v>309</v>
      </c>
      <c r="G694">
        <f t="shared" si="10"/>
        <v>0</v>
      </c>
    </row>
    <row r="695" spans="1:7" x14ac:dyDescent="0.2">
      <c r="A695" s="223" t="s">
        <v>468</v>
      </c>
      <c r="E695">
        <v>0</v>
      </c>
      <c r="F695">
        <v>0</v>
      </c>
      <c r="G695">
        <f t="shared" si="10"/>
        <v>0</v>
      </c>
    </row>
    <row r="696" spans="1:7" x14ac:dyDescent="0.2">
      <c r="A696" s="225" t="s">
        <v>468</v>
      </c>
      <c r="E696">
        <v>0</v>
      </c>
      <c r="F696">
        <v>0</v>
      </c>
      <c r="G696">
        <f t="shared" si="10"/>
        <v>0</v>
      </c>
    </row>
    <row r="697" spans="1:7" x14ac:dyDescent="0.2">
      <c r="A697" s="226" t="s">
        <v>468</v>
      </c>
      <c r="E697">
        <v>0</v>
      </c>
      <c r="F697">
        <v>0</v>
      </c>
      <c r="G697">
        <f t="shared" si="10"/>
        <v>0</v>
      </c>
    </row>
    <row r="698" spans="1:7" x14ac:dyDescent="0.2">
      <c r="A698" s="227" t="s">
        <v>468</v>
      </c>
      <c r="E698">
        <v>0</v>
      </c>
      <c r="F698">
        <v>0</v>
      </c>
      <c r="G698">
        <f t="shared" si="10"/>
        <v>0</v>
      </c>
    </row>
    <row r="699" spans="1:7" x14ac:dyDescent="0.2">
      <c r="A699" s="228" t="s">
        <v>468</v>
      </c>
      <c r="E699">
        <v>0</v>
      </c>
      <c r="F699">
        <v>0</v>
      </c>
      <c r="G699">
        <f t="shared" si="10"/>
        <v>0</v>
      </c>
    </row>
    <row r="700" spans="1:7" x14ac:dyDescent="0.2">
      <c r="A700" s="229" t="s">
        <v>468</v>
      </c>
      <c r="E700">
        <v>0</v>
      </c>
      <c r="F700">
        <v>0</v>
      </c>
      <c r="G700">
        <f t="shared" si="10"/>
        <v>0</v>
      </c>
    </row>
    <row r="701" spans="1:7" x14ac:dyDescent="0.2">
      <c r="A701" s="230" t="s">
        <v>468</v>
      </c>
      <c r="E701">
        <v>0</v>
      </c>
      <c r="F701">
        <v>0</v>
      </c>
      <c r="G701">
        <f t="shared" si="10"/>
        <v>0</v>
      </c>
    </row>
    <row r="702" spans="1:7" x14ac:dyDescent="0.2">
      <c r="A702" s="231" t="s">
        <v>468</v>
      </c>
      <c r="E702">
        <v>0</v>
      </c>
      <c r="F702">
        <v>0</v>
      </c>
      <c r="G702">
        <f t="shared" si="10"/>
        <v>0</v>
      </c>
    </row>
    <row r="703" spans="1:7" x14ac:dyDescent="0.2">
      <c r="A703" s="232" t="s">
        <v>468</v>
      </c>
      <c r="E703">
        <v>0</v>
      </c>
      <c r="F703">
        <v>0</v>
      </c>
      <c r="G703">
        <f t="shared" si="10"/>
        <v>0</v>
      </c>
    </row>
    <row r="704" spans="1:7" x14ac:dyDescent="0.2">
      <c r="A704" s="233" t="s">
        <v>468</v>
      </c>
      <c r="E704">
        <v>0</v>
      </c>
      <c r="F704">
        <v>0</v>
      </c>
      <c r="G704">
        <f t="shared" si="10"/>
        <v>0</v>
      </c>
    </row>
    <row r="705" spans="1:7" x14ac:dyDescent="0.2">
      <c r="A705" s="234">
        <v>0</v>
      </c>
      <c r="E705">
        <v>2</v>
      </c>
      <c r="F705">
        <v>0</v>
      </c>
      <c r="G705">
        <f t="shared" si="10"/>
        <v>2</v>
      </c>
    </row>
    <row r="706" spans="1:7" x14ac:dyDescent="0.2">
      <c r="A706" s="235" t="s">
        <v>468</v>
      </c>
      <c r="E706">
        <v>0</v>
      </c>
      <c r="F706">
        <v>0</v>
      </c>
      <c r="G706">
        <f t="shared" si="10"/>
        <v>0</v>
      </c>
    </row>
    <row r="707" spans="1:7" x14ac:dyDescent="0.2">
      <c r="A707" s="236" t="s">
        <v>468</v>
      </c>
      <c r="E707">
        <v>0</v>
      </c>
      <c r="F707">
        <v>0</v>
      </c>
      <c r="G707">
        <f t="shared" si="10"/>
        <v>0</v>
      </c>
    </row>
    <row r="708" spans="1:7" x14ac:dyDescent="0.2">
      <c r="A708" s="237" t="s">
        <v>468</v>
      </c>
      <c r="E708">
        <v>0</v>
      </c>
      <c r="F708">
        <v>0</v>
      </c>
      <c r="G708">
        <f t="shared" si="10"/>
        <v>0</v>
      </c>
    </row>
    <row r="709" spans="1:7" x14ac:dyDescent="0.2">
      <c r="A709" s="213" t="s">
        <v>276</v>
      </c>
      <c r="E709" t="s">
        <v>276</v>
      </c>
      <c r="F709" t="s">
        <v>276</v>
      </c>
      <c r="G709">
        <f t="shared" si="10"/>
        <v>0</v>
      </c>
    </row>
    <row r="710" spans="1:7" x14ac:dyDescent="0.2">
      <c r="A710" s="223" t="s">
        <v>468</v>
      </c>
      <c r="E710">
        <v>0</v>
      </c>
      <c r="F710">
        <v>0</v>
      </c>
      <c r="G710">
        <f t="shared" ref="G710:G773" si="11">SUM(E710:F710)</f>
        <v>0</v>
      </c>
    </row>
    <row r="711" spans="1:7" x14ac:dyDescent="0.2">
      <c r="A711" s="225" t="s">
        <v>468</v>
      </c>
      <c r="E711">
        <v>0</v>
      </c>
      <c r="F711">
        <v>0</v>
      </c>
      <c r="G711">
        <f t="shared" si="11"/>
        <v>0</v>
      </c>
    </row>
    <row r="712" spans="1:7" x14ac:dyDescent="0.2">
      <c r="A712" s="226" t="s">
        <v>468</v>
      </c>
      <c r="E712">
        <v>0</v>
      </c>
      <c r="F712">
        <v>0</v>
      </c>
      <c r="G712">
        <f t="shared" si="11"/>
        <v>0</v>
      </c>
    </row>
    <row r="713" spans="1:7" x14ac:dyDescent="0.2">
      <c r="A713" s="227" t="s">
        <v>468</v>
      </c>
      <c r="E713">
        <v>0</v>
      </c>
      <c r="F713">
        <v>0</v>
      </c>
      <c r="G713">
        <f t="shared" si="11"/>
        <v>0</v>
      </c>
    </row>
    <row r="714" spans="1:7" x14ac:dyDescent="0.2">
      <c r="A714" s="228" t="s">
        <v>468</v>
      </c>
      <c r="E714">
        <v>0</v>
      </c>
      <c r="F714">
        <v>0</v>
      </c>
      <c r="G714">
        <f t="shared" si="11"/>
        <v>0</v>
      </c>
    </row>
    <row r="715" spans="1:7" x14ac:dyDescent="0.2">
      <c r="A715" s="229" t="s">
        <v>468</v>
      </c>
      <c r="E715">
        <v>0</v>
      </c>
      <c r="F715">
        <v>0</v>
      </c>
      <c r="G715">
        <f t="shared" si="11"/>
        <v>0</v>
      </c>
    </row>
    <row r="716" spans="1:7" x14ac:dyDescent="0.2">
      <c r="A716" s="230" t="s">
        <v>468</v>
      </c>
      <c r="E716">
        <v>0</v>
      </c>
      <c r="F716">
        <v>0</v>
      </c>
      <c r="G716">
        <f t="shared" si="11"/>
        <v>0</v>
      </c>
    </row>
    <row r="717" spans="1:7" x14ac:dyDescent="0.2">
      <c r="A717" s="231">
        <v>0</v>
      </c>
      <c r="E717">
        <v>0</v>
      </c>
      <c r="F717">
        <v>0</v>
      </c>
      <c r="G717">
        <f t="shared" si="11"/>
        <v>0</v>
      </c>
    </row>
    <row r="718" spans="1:7" x14ac:dyDescent="0.2">
      <c r="A718" s="232" t="s">
        <v>468</v>
      </c>
      <c r="E718">
        <v>0</v>
      </c>
      <c r="F718">
        <v>0</v>
      </c>
      <c r="G718">
        <f t="shared" si="11"/>
        <v>0</v>
      </c>
    </row>
    <row r="719" spans="1:7" x14ac:dyDescent="0.2">
      <c r="A719" s="233" t="s">
        <v>468</v>
      </c>
      <c r="E719">
        <v>0</v>
      </c>
      <c r="F719">
        <v>0</v>
      </c>
      <c r="G719">
        <f t="shared" si="11"/>
        <v>0</v>
      </c>
    </row>
    <row r="720" spans="1:7" x14ac:dyDescent="0.2">
      <c r="A720" s="234" t="s">
        <v>468</v>
      </c>
      <c r="E720">
        <v>0</v>
      </c>
      <c r="F720">
        <v>0</v>
      </c>
      <c r="G720">
        <f t="shared" si="11"/>
        <v>0</v>
      </c>
    </row>
    <row r="721" spans="1:7" x14ac:dyDescent="0.2">
      <c r="A721" s="235" t="s">
        <v>468</v>
      </c>
      <c r="E721">
        <v>0</v>
      </c>
      <c r="F721">
        <v>0</v>
      </c>
      <c r="G721">
        <f t="shared" si="11"/>
        <v>0</v>
      </c>
    </row>
    <row r="722" spans="1:7" x14ac:dyDescent="0.2">
      <c r="A722" s="236" t="s">
        <v>468</v>
      </c>
      <c r="E722">
        <v>0</v>
      </c>
      <c r="F722">
        <v>0</v>
      </c>
      <c r="G722">
        <f t="shared" si="11"/>
        <v>0</v>
      </c>
    </row>
    <row r="723" spans="1:7" x14ac:dyDescent="0.2">
      <c r="A723" s="237" t="s">
        <v>468</v>
      </c>
      <c r="E723">
        <v>0</v>
      </c>
      <c r="F723">
        <v>0</v>
      </c>
      <c r="G723">
        <f t="shared" si="11"/>
        <v>0</v>
      </c>
    </row>
    <row r="724" spans="1:7" x14ac:dyDescent="0.2">
      <c r="A724" s="213" t="s">
        <v>137</v>
      </c>
      <c r="E724" t="s">
        <v>137</v>
      </c>
      <c r="F724" t="s">
        <v>137</v>
      </c>
      <c r="G724">
        <f t="shared" si="11"/>
        <v>0</v>
      </c>
    </row>
    <row r="725" spans="1:7" x14ac:dyDescent="0.2">
      <c r="A725" s="223" t="s">
        <v>468</v>
      </c>
      <c r="E725">
        <v>0</v>
      </c>
      <c r="F725">
        <v>0</v>
      </c>
      <c r="G725">
        <f t="shared" si="11"/>
        <v>0</v>
      </c>
    </row>
    <row r="726" spans="1:7" x14ac:dyDescent="0.2">
      <c r="A726" s="225" t="s">
        <v>468</v>
      </c>
      <c r="E726">
        <v>0</v>
      </c>
      <c r="F726">
        <v>0</v>
      </c>
      <c r="G726">
        <f t="shared" si="11"/>
        <v>0</v>
      </c>
    </row>
    <row r="727" spans="1:7" x14ac:dyDescent="0.2">
      <c r="A727" s="226" t="s">
        <v>468</v>
      </c>
      <c r="E727">
        <v>0</v>
      </c>
      <c r="F727">
        <v>0</v>
      </c>
      <c r="G727">
        <f t="shared" si="11"/>
        <v>0</v>
      </c>
    </row>
    <row r="728" spans="1:7" x14ac:dyDescent="0.2">
      <c r="A728" s="227" t="s">
        <v>468</v>
      </c>
      <c r="E728">
        <v>0</v>
      </c>
      <c r="F728">
        <v>0</v>
      </c>
      <c r="G728">
        <f t="shared" si="11"/>
        <v>0</v>
      </c>
    </row>
    <row r="729" spans="1:7" x14ac:dyDescent="0.2">
      <c r="A729" s="228" t="s">
        <v>468</v>
      </c>
      <c r="E729">
        <v>0</v>
      </c>
      <c r="F729">
        <v>0</v>
      </c>
      <c r="G729">
        <f t="shared" si="11"/>
        <v>0</v>
      </c>
    </row>
    <row r="730" spans="1:7" x14ac:dyDescent="0.2">
      <c r="A730" s="229" t="s">
        <v>468</v>
      </c>
      <c r="E730">
        <v>0</v>
      </c>
      <c r="F730">
        <v>0</v>
      </c>
      <c r="G730">
        <f t="shared" si="11"/>
        <v>0</v>
      </c>
    </row>
    <row r="731" spans="1:7" x14ac:dyDescent="0.2">
      <c r="A731" s="230" t="s">
        <v>468</v>
      </c>
      <c r="E731">
        <v>0</v>
      </c>
      <c r="F731">
        <v>0</v>
      </c>
      <c r="G731">
        <f t="shared" si="11"/>
        <v>0</v>
      </c>
    </row>
    <row r="732" spans="1:7" x14ac:dyDescent="0.2">
      <c r="A732" s="231" t="s">
        <v>468</v>
      </c>
      <c r="E732">
        <v>0</v>
      </c>
      <c r="F732">
        <v>0</v>
      </c>
      <c r="G732">
        <f t="shared" si="11"/>
        <v>0</v>
      </c>
    </row>
    <row r="733" spans="1:7" x14ac:dyDescent="0.2">
      <c r="A733" s="232" t="s">
        <v>468</v>
      </c>
      <c r="E733">
        <v>0</v>
      </c>
      <c r="F733">
        <v>0</v>
      </c>
      <c r="G733">
        <f t="shared" si="11"/>
        <v>0</v>
      </c>
    </row>
    <row r="734" spans="1:7" x14ac:dyDescent="0.2">
      <c r="A734" s="233" t="s">
        <v>468</v>
      </c>
      <c r="E734">
        <v>0</v>
      </c>
      <c r="F734">
        <v>0</v>
      </c>
      <c r="G734">
        <f t="shared" si="11"/>
        <v>0</v>
      </c>
    </row>
    <row r="735" spans="1:7" x14ac:dyDescent="0.2">
      <c r="A735" s="234">
        <v>0</v>
      </c>
      <c r="E735">
        <v>0</v>
      </c>
      <c r="F735">
        <v>0</v>
      </c>
      <c r="G735">
        <f t="shared" si="11"/>
        <v>0</v>
      </c>
    </row>
    <row r="736" spans="1:7" x14ac:dyDescent="0.2">
      <c r="A736" s="235">
        <v>0</v>
      </c>
      <c r="E736">
        <v>2</v>
      </c>
      <c r="F736">
        <v>0</v>
      </c>
      <c r="G736">
        <f t="shared" si="11"/>
        <v>2</v>
      </c>
    </row>
    <row r="737" spans="1:7" x14ac:dyDescent="0.2">
      <c r="A737" s="236" t="s">
        <v>468</v>
      </c>
      <c r="E737">
        <v>0</v>
      </c>
      <c r="F737">
        <v>0</v>
      </c>
      <c r="G737">
        <f t="shared" si="11"/>
        <v>0</v>
      </c>
    </row>
    <row r="738" spans="1:7" x14ac:dyDescent="0.2">
      <c r="A738" s="237" t="s">
        <v>468</v>
      </c>
      <c r="E738">
        <v>0</v>
      </c>
      <c r="F738">
        <v>0</v>
      </c>
      <c r="G738">
        <f t="shared" si="11"/>
        <v>0</v>
      </c>
    </row>
    <row r="739" spans="1:7" x14ac:dyDescent="0.2">
      <c r="A739" s="213" t="s">
        <v>275</v>
      </c>
      <c r="E739" t="s">
        <v>275</v>
      </c>
      <c r="F739" t="s">
        <v>275</v>
      </c>
      <c r="G739">
        <f t="shared" si="11"/>
        <v>0</v>
      </c>
    </row>
    <row r="740" spans="1:7" x14ac:dyDescent="0.2">
      <c r="A740" s="223">
        <v>0</v>
      </c>
      <c r="E740">
        <v>2</v>
      </c>
      <c r="F740">
        <v>0</v>
      </c>
      <c r="G740">
        <f t="shared" si="11"/>
        <v>2</v>
      </c>
    </row>
    <row r="741" spans="1:7" x14ac:dyDescent="0.2">
      <c r="A741" s="225" t="s">
        <v>468</v>
      </c>
      <c r="E741">
        <v>0</v>
      </c>
      <c r="F741">
        <v>0</v>
      </c>
      <c r="G741">
        <f t="shared" si="11"/>
        <v>0</v>
      </c>
    </row>
    <row r="742" spans="1:7" x14ac:dyDescent="0.2">
      <c r="A742" s="226" t="s">
        <v>468</v>
      </c>
      <c r="E742">
        <v>0</v>
      </c>
      <c r="F742">
        <v>0</v>
      </c>
      <c r="G742">
        <f t="shared" si="11"/>
        <v>0</v>
      </c>
    </row>
    <row r="743" spans="1:7" x14ac:dyDescent="0.2">
      <c r="A743" s="227" t="s">
        <v>468</v>
      </c>
      <c r="E743">
        <v>0</v>
      </c>
      <c r="F743">
        <v>0</v>
      </c>
      <c r="G743">
        <f t="shared" si="11"/>
        <v>0</v>
      </c>
    </row>
    <row r="744" spans="1:7" x14ac:dyDescent="0.2">
      <c r="A744" s="228">
        <v>0</v>
      </c>
      <c r="E744">
        <v>1</v>
      </c>
      <c r="F744">
        <v>0</v>
      </c>
      <c r="G744">
        <f t="shared" si="11"/>
        <v>1</v>
      </c>
    </row>
    <row r="745" spans="1:7" x14ac:dyDescent="0.2">
      <c r="A745" s="229" t="s">
        <v>468</v>
      </c>
      <c r="E745">
        <v>0</v>
      </c>
      <c r="F745">
        <v>0</v>
      </c>
      <c r="G745">
        <f t="shared" si="11"/>
        <v>0</v>
      </c>
    </row>
    <row r="746" spans="1:7" x14ac:dyDescent="0.2">
      <c r="A746" s="230" t="s">
        <v>468</v>
      </c>
      <c r="E746">
        <v>0</v>
      </c>
      <c r="F746">
        <v>0</v>
      </c>
      <c r="G746">
        <f t="shared" si="11"/>
        <v>0</v>
      </c>
    </row>
    <row r="747" spans="1:7" x14ac:dyDescent="0.2">
      <c r="A747" s="231" t="s">
        <v>468</v>
      </c>
      <c r="E747">
        <v>0</v>
      </c>
      <c r="F747">
        <v>0</v>
      </c>
      <c r="G747">
        <f t="shared" si="11"/>
        <v>0</v>
      </c>
    </row>
    <row r="748" spans="1:7" x14ac:dyDescent="0.2">
      <c r="A748" s="232">
        <v>0</v>
      </c>
      <c r="E748">
        <v>14</v>
      </c>
      <c r="F748">
        <v>0</v>
      </c>
      <c r="G748">
        <f t="shared" si="11"/>
        <v>14</v>
      </c>
    </row>
    <row r="749" spans="1:7" x14ac:dyDescent="0.2">
      <c r="A749" s="233">
        <v>0</v>
      </c>
      <c r="E749">
        <v>3</v>
      </c>
      <c r="F749">
        <v>0</v>
      </c>
      <c r="G749">
        <f t="shared" si="11"/>
        <v>3</v>
      </c>
    </row>
    <row r="750" spans="1:7" x14ac:dyDescent="0.2">
      <c r="A750" s="234" t="s">
        <v>468</v>
      </c>
      <c r="E750">
        <v>0</v>
      </c>
      <c r="F750">
        <v>0</v>
      </c>
      <c r="G750">
        <f t="shared" si="11"/>
        <v>0</v>
      </c>
    </row>
    <row r="751" spans="1:7" x14ac:dyDescent="0.2">
      <c r="A751" s="235" t="s">
        <v>468</v>
      </c>
      <c r="E751">
        <v>0</v>
      </c>
      <c r="F751">
        <v>0</v>
      </c>
      <c r="G751">
        <f t="shared" si="11"/>
        <v>0</v>
      </c>
    </row>
    <row r="752" spans="1:7" x14ac:dyDescent="0.2">
      <c r="A752" s="236">
        <v>0</v>
      </c>
      <c r="E752">
        <v>54</v>
      </c>
      <c r="F752">
        <v>0</v>
      </c>
      <c r="G752">
        <f t="shared" si="11"/>
        <v>54</v>
      </c>
    </row>
    <row r="753" spans="1:7" x14ac:dyDescent="0.2">
      <c r="A753" s="237" t="s">
        <v>468</v>
      </c>
      <c r="E753">
        <v>0</v>
      </c>
      <c r="F753">
        <v>0</v>
      </c>
      <c r="G753">
        <f t="shared" si="11"/>
        <v>0</v>
      </c>
    </row>
    <row r="754" spans="1:7" x14ac:dyDescent="0.2">
      <c r="A754" s="213" t="s">
        <v>166</v>
      </c>
      <c r="E754" t="s">
        <v>166</v>
      </c>
      <c r="F754" t="s">
        <v>166</v>
      </c>
      <c r="G754">
        <f t="shared" si="11"/>
        <v>0</v>
      </c>
    </row>
    <row r="755" spans="1:7" x14ac:dyDescent="0.2">
      <c r="A755" s="223" t="s">
        <v>468</v>
      </c>
      <c r="E755">
        <v>0</v>
      </c>
      <c r="F755">
        <v>0</v>
      </c>
      <c r="G755">
        <f t="shared" si="11"/>
        <v>0</v>
      </c>
    </row>
    <row r="756" spans="1:7" x14ac:dyDescent="0.2">
      <c r="A756" s="225" t="s">
        <v>468</v>
      </c>
      <c r="E756">
        <v>0</v>
      </c>
      <c r="F756">
        <v>0</v>
      </c>
      <c r="G756">
        <f t="shared" si="11"/>
        <v>0</v>
      </c>
    </row>
    <row r="757" spans="1:7" x14ac:dyDescent="0.2">
      <c r="A757" s="226" t="s">
        <v>468</v>
      </c>
      <c r="E757">
        <v>0</v>
      </c>
      <c r="F757">
        <v>0</v>
      </c>
      <c r="G757">
        <f t="shared" si="11"/>
        <v>0</v>
      </c>
    </row>
    <row r="758" spans="1:7" x14ac:dyDescent="0.2">
      <c r="A758" s="227" t="s">
        <v>468</v>
      </c>
      <c r="E758">
        <v>0</v>
      </c>
      <c r="F758">
        <v>0</v>
      </c>
      <c r="G758">
        <f t="shared" si="11"/>
        <v>0</v>
      </c>
    </row>
    <row r="759" spans="1:7" x14ac:dyDescent="0.2">
      <c r="A759" s="228" t="s">
        <v>468</v>
      </c>
      <c r="E759">
        <v>0</v>
      </c>
      <c r="F759">
        <v>0</v>
      </c>
      <c r="G759">
        <f t="shared" si="11"/>
        <v>0</v>
      </c>
    </row>
    <row r="760" spans="1:7" x14ac:dyDescent="0.2">
      <c r="A760" s="229" t="s">
        <v>468</v>
      </c>
      <c r="E760">
        <v>0</v>
      </c>
      <c r="F760">
        <v>0</v>
      </c>
      <c r="G760">
        <f t="shared" si="11"/>
        <v>0</v>
      </c>
    </row>
    <row r="761" spans="1:7" x14ac:dyDescent="0.2">
      <c r="A761" s="230" t="s">
        <v>468</v>
      </c>
      <c r="E761">
        <v>0</v>
      </c>
      <c r="F761">
        <v>0</v>
      </c>
      <c r="G761">
        <f t="shared" si="11"/>
        <v>0</v>
      </c>
    </row>
    <row r="762" spans="1:7" x14ac:dyDescent="0.2">
      <c r="A762" s="231" t="s">
        <v>468</v>
      </c>
      <c r="E762">
        <v>0</v>
      </c>
      <c r="F762">
        <v>0</v>
      </c>
      <c r="G762">
        <f t="shared" si="11"/>
        <v>0</v>
      </c>
    </row>
    <row r="763" spans="1:7" x14ac:dyDescent="0.2">
      <c r="A763" s="232" t="s">
        <v>468</v>
      </c>
      <c r="E763">
        <v>0</v>
      </c>
      <c r="F763">
        <v>0</v>
      </c>
      <c r="G763">
        <f t="shared" si="11"/>
        <v>0</v>
      </c>
    </row>
    <row r="764" spans="1:7" x14ac:dyDescent="0.2">
      <c r="A764" s="233">
        <v>0</v>
      </c>
      <c r="E764">
        <v>0</v>
      </c>
      <c r="F764">
        <v>0</v>
      </c>
      <c r="G764">
        <f t="shared" si="11"/>
        <v>0</v>
      </c>
    </row>
    <row r="765" spans="1:7" x14ac:dyDescent="0.2">
      <c r="A765" s="234">
        <v>0</v>
      </c>
      <c r="E765">
        <v>1</v>
      </c>
      <c r="F765">
        <v>0</v>
      </c>
      <c r="G765">
        <f t="shared" si="11"/>
        <v>1</v>
      </c>
    </row>
    <row r="766" spans="1:7" x14ac:dyDescent="0.2">
      <c r="A766" s="235" t="s">
        <v>468</v>
      </c>
      <c r="E766">
        <v>0</v>
      </c>
      <c r="F766">
        <v>0</v>
      </c>
      <c r="G766">
        <f t="shared" si="11"/>
        <v>0</v>
      </c>
    </row>
    <row r="767" spans="1:7" x14ac:dyDescent="0.2">
      <c r="A767" s="236" t="s">
        <v>468</v>
      </c>
      <c r="E767">
        <v>0</v>
      </c>
      <c r="F767">
        <v>0</v>
      </c>
      <c r="G767">
        <f t="shared" si="11"/>
        <v>0</v>
      </c>
    </row>
    <row r="768" spans="1:7" x14ac:dyDescent="0.2">
      <c r="A768" s="237" t="s">
        <v>468</v>
      </c>
      <c r="E768">
        <v>0</v>
      </c>
      <c r="F768">
        <v>0</v>
      </c>
      <c r="G768">
        <f t="shared" si="11"/>
        <v>0</v>
      </c>
    </row>
    <row r="769" spans="1:7" x14ac:dyDescent="0.2">
      <c r="A769" s="213" t="s">
        <v>337</v>
      </c>
      <c r="E769" t="s">
        <v>337</v>
      </c>
      <c r="F769" t="s">
        <v>337</v>
      </c>
      <c r="G769">
        <f t="shared" si="11"/>
        <v>0</v>
      </c>
    </row>
    <row r="770" spans="1:7" x14ac:dyDescent="0.2">
      <c r="A770" s="223" t="s">
        <v>468</v>
      </c>
      <c r="E770">
        <v>0</v>
      </c>
      <c r="F770">
        <v>0</v>
      </c>
      <c r="G770">
        <f t="shared" si="11"/>
        <v>0</v>
      </c>
    </row>
    <row r="771" spans="1:7" x14ac:dyDescent="0.2">
      <c r="A771" s="225" t="s">
        <v>468</v>
      </c>
      <c r="E771">
        <v>0</v>
      </c>
      <c r="F771">
        <v>0</v>
      </c>
      <c r="G771">
        <f t="shared" si="11"/>
        <v>0</v>
      </c>
    </row>
    <row r="772" spans="1:7" x14ac:dyDescent="0.2">
      <c r="A772" s="226" t="s">
        <v>468</v>
      </c>
      <c r="E772">
        <v>0</v>
      </c>
      <c r="F772">
        <v>0</v>
      </c>
      <c r="G772">
        <f t="shared" si="11"/>
        <v>0</v>
      </c>
    </row>
    <row r="773" spans="1:7" x14ac:dyDescent="0.2">
      <c r="A773" s="227" t="s">
        <v>468</v>
      </c>
      <c r="E773">
        <v>0</v>
      </c>
      <c r="F773">
        <v>0</v>
      </c>
      <c r="G773">
        <f t="shared" si="11"/>
        <v>0</v>
      </c>
    </row>
    <row r="774" spans="1:7" x14ac:dyDescent="0.2">
      <c r="A774" s="228" t="s">
        <v>468</v>
      </c>
      <c r="E774">
        <v>0</v>
      </c>
      <c r="F774">
        <v>0</v>
      </c>
      <c r="G774">
        <f t="shared" ref="G774:G837" si="12">SUM(E774:F774)</f>
        <v>0</v>
      </c>
    </row>
    <row r="775" spans="1:7" x14ac:dyDescent="0.2">
      <c r="A775" s="229" t="s">
        <v>468</v>
      </c>
      <c r="E775">
        <v>0</v>
      </c>
      <c r="F775">
        <v>0</v>
      </c>
      <c r="G775">
        <f t="shared" si="12"/>
        <v>0</v>
      </c>
    </row>
    <row r="776" spans="1:7" x14ac:dyDescent="0.2">
      <c r="A776" s="230" t="s">
        <v>468</v>
      </c>
      <c r="E776">
        <v>0</v>
      </c>
      <c r="F776">
        <v>0</v>
      </c>
      <c r="G776">
        <f t="shared" si="12"/>
        <v>0</v>
      </c>
    </row>
    <row r="777" spans="1:7" x14ac:dyDescent="0.2">
      <c r="A777" s="231" t="s">
        <v>468</v>
      </c>
      <c r="E777">
        <v>0</v>
      </c>
      <c r="F777">
        <v>0</v>
      </c>
      <c r="G777">
        <f t="shared" si="12"/>
        <v>0</v>
      </c>
    </row>
    <row r="778" spans="1:7" x14ac:dyDescent="0.2">
      <c r="A778" s="232" t="s">
        <v>468</v>
      </c>
      <c r="E778">
        <v>0</v>
      </c>
      <c r="F778">
        <v>0</v>
      </c>
      <c r="G778">
        <f t="shared" si="12"/>
        <v>0</v>
      </c>
    </row>
    <row r="779" spans="1:7" x14ac:dyDescent="0.2">
      <c r="A779" s="233">
        <v>0</v>
      </c>
      <c r="E779">
        <v>38</v>
      </c>
      <c r="F779">
        <v>0</v>
      </c>
      <c r="G779">
        <f t="shared" si="12"/>
        <v>38</v>
      </c>
    </row>
    <row r="780" spans="1:7" x14ac:dyDescent="0.2">
      <c r="A780" s="234" t="s">
        <v>468</v>
      </c>
      <c r="E780">
        <v>0</v>
      </c>
      <c r="F780">
        <v>0</v>
      </c>
      <c r="G780">
        <f t="shared" si="12"/>
        <v>0</v>
      </c>
    </row>
    <row r="781" spans="1:7" x14ac:dyDescent="0.2">
      <c r="A781" s="235" t="s">
        <v>468</v>
      </c>
      <c r="E781">
        <v>0</v>
      </c>
      <c r="F781">
        <v>0</v>
      </c>
      <c r="G781">
        <f t="shared" si="12"/>
        <v>0</v>
      </c>
    </row>
    <row r="782" spans="1:7" x14ac:dyDescent="0.2">
      <c r="A782" s="236" t="s">
        <v>468</v>
      </c>
      <c r="E782">
        <v>0</v>
      </c>
      <c r="F782">
        <v>0</v>
      </c>
      <c r="G782">
        <f t="shared" si="12"/>
        <v>0</v>
      </c>
    </row>
    <row r="783" spans="1:7" x14ac:dyDescent="0.2">
      <c r="A783" s="237" t="s">
        <v>468</v>
      </c>
      <c r="E783">
        <v>0</v>
      </c>
      <c r="F783">
        <v>0</v>
      </c>
      <c r="G783">
        <f t="shared" si="12"/>
        <v>0</v>
      </c>
    </row>
    <row r="784" spans="1:7" x14ac:dyDescent="0.2">
      <c r="A784" s="213" t="s">
        <v>158</v>
      </c>
      <c r="E784" t="s">
        <v>158</v>
      </c>
      <c r="F784" t="s">
        <v>158</v>
      </c>
      <c r="G784">
        <f t="shared" si="12"/>
        <v>0</v>
      </c>
    </row>
    <row r="785" spans="1:7" x14ac:dyDescent="0.2">
      <c r="A785" s="223">
        <v>0</v>
      </c>
      <c r="E785">
        <v>33</v>
      </c>
      <c r="F785">
        <v>0</v>
      </c>
      <c r="G785">
        <f t="shared" si="12"/>
        <v>33</v>
      </c>
    </row>
    <row r="786" spans="1:7" x14ac:dyDescent="0.2">
      <c r="A786" s="225">
        <v>0</v>
      </c>
      <c r="E786">
        <v>82</v>
      </c>
      <c r="F786">
        <v>0</v>
      </c>
      <c r="G786">
        <f t="shared" si="12"/>
        <v>82</v>
      </c>
    </row>
    <row r="787" spans="1:7" x14ac:dyDescent="0.2">
      <c r="A787" s="226" t="s">
        <v>468</v>
      </c>
      <c r="E787">
        <v>0</v>
      </c>
      <c r="F787">
        <v>0</v>
      </c>
      <c r="G787">
        <f t="shared" si="12"/>
        <v>0</v>
      </c>
    </row>
    <row r="788" spans="1:7" x14ac:dyDescent="0.2">
      <c r="A788" s="227" t="s">
        <v>468</v>
      </c>
      <c r="E788">
        <v>0</v>
      </c>
      <c r="F788">
        <v>0</v>
      </c>
      <c r="G788">
        <f t="shared" si="12"/>
        <v>0</v>
      </c>
    </row>
    <row r="789" spans="1:7" x14ac:dyDescent="0.2">
      <c r="A789" s="228" t="s">
        <v>468</v>
      </c>
      <c r="E789">
        <v>0</v>
      </c>
      <c r="F789">
        <v>0</v>
      </c>
      <c r="G789">
        <f t="shared" si="12"/>
        <v>0</v>
      </c>
    </row>
    <row r="790" spans="1:7" x14ac:dyDescent="0.2">
      <c r="A790" s="229" t="s">
        <v>468</v>
      </c>
      <c r="E790">
        <v>0</v>
      </c>
      <c r="F790">
        <v>0</v>
      </c>
      <c r="G790">
        <f t="shared" si="12"/>
        <v>0</v>
      </c>
    </row>
    <row r="791" spans="1:7" x14ac:dyDescent="0.2">
      <c r="A791" s="230" t="s">
        <v>468</v>
      </c>
      <c r="E791">
        <v>0</v>
      </c>
      <c r="F791">
        <v>0</v>
      </c>
      <c r="G791">
        <f t="shared" si="12"/>
        <v>0</v>
      </c>
    </row>
    <row r="792" spans="1:7" x14ac:dyDescent="0.2">
      <c r="A792" s="231" t="s">
        <v>468</v>
      </c>
      <c r="E792">
        <v>0</v>
      </c>
      <c r="F792">
        <v>0</v>
      </c>
      <c r="G792">
        <f t="shared" si="12"/>
        <v>0</v>
      </c>
    </row>
    <row r="793" spans="1:7" x14ac:dyDescent="0.2">
      <c r="A793" s="232" t="s">
        <v>468</v>
      </c>
      <c r="E793">
        <v>0</v>
      </c>
      <c r="F793">
        <v>0</v>
      </c>
      <c r="G793">
        <f t="shared" si="12"/>
        <v>0</v>
      </c>
    </row>
    <row r="794" spans="1:7" x14ac:dyDescent="0.2">
      <c r="A794" s="233" t="s">
        <v>468</v>
      </c>
      <c r="E794">
        <v>0</v>
      </c>
      <c r="F794">
        <v>0</v>
      </c>
      <c r="G794">
        <f t="shared" si="12"/>
        <v>0</v>
      </c>
    </row>
    <row r="795" spans="1:7" x14ac:dyDescent="0.2">
      <c r="A795" s="234">
        <v>0</v>
      </c>
      <c r="E795">
        <v>312</v>
      </c>
      <c r="F795">
        <v>0</v>
      </c>
      <c r="G795">
        <f t="shared" si="12"/>
        <v>312</v>
      </c>
    </row>
    <row r="796" spans="1:7" x14ac:dyDescent="0.2">
      <c r="A796" s="235">
        <v>0</v>
      </c>
      <c r="E796">
        <v>0</v>
      </c>
      <c r="F796">
        <v>0</v>
      </c>
      <c r="G796">
        <f t="shared" si="12"/>
        <v>0</v>
      </c>
    </row>
    <row r="797" spans="1:7" x14ac:dyDescent="0.2">
      <c r="A797" s="236" t="s">
        <v>468</v>
      </c>
      <c r="E797">
        <v>0</v>
      </c>
      <c r="F797">
        <v>0</v>
      </c>
      <c r="G797">
        <f t="shared" si="12"/>
        <v>0</v>
      </c>
    </row>
    <row r="798" spans="1:7" x14ac:dyDescent="0.2">
      <c r="A798" s="237" t="s">
        <v>468</v>
      </c>
      <c r="E798">
        <v>0</v>
      </c>
      <c r="F798">
        <v>0</v>
      </c>
      <c r="G798">
        <f t="shared" si="12"/>
        <v>0</v>
      </c>
    </row>
    <row r="799" spans="1:7" x14ac:dyDescent="0.2">
      <c r="A799" s="213" t="s">
        <v>167</v>
      </c>
      <c r="E799" t="s">
        <v>167</v>
      </c>
      <c r="F799" t="s">
        <v>167</v>
      </c>
      <c r="G799">
        <f t="shared" si="12"/>
        <v>0</v>
      </c>
    </row>
    <row r="800" spans="1:7" x14ac:dyDescent="0.2">
      <c r="A800" s="223" t="s">
        <v>468</v>
      </c>
      <c r="E800">
        <v>0</v>
      </c>
      <c r="F800">
        <v>0</v>
      </c>
      <c r="G800">
        <f t="shared" si="12"/>
        <v>0</v>
      </c>
    </row>
    <row r="801" spans="1:7" x14ac:dyDescent="0.2">
      <c r="A801" s="225" t="s">
        <v>468</v>
      </c>
      <c r="E801">
        <v>0</v>
      </c>
      <c r="F801">
        <v>0</v>
      </c>
      <c r="G801">
        <f t="shared" si="12"/>
        <v>0</v>
      </c>
    </row>
    <row r="802" spans="1:7" x14ac:dyDescent="0.2">
      <c r="A802" s="226" t="s">
        <v>468</v>
      </c>
      <c r="E802">
        <v>0</v>
      </c>
      <c r="F802">
        <v>0</v>
      </c>
      <c r="G802">
        <f t="shared" si="12"/>
        <v>0</v>
      </c>
    </row>
    <row r="803" spans="1:7" x14ac:dyDescent="0.2">
      <c r="A803" s="227" t="s">
        <v>468</v>
      </c>
      <c r="E803">
        <v>0</v>
      </c>
      <c r="F803">
        <v>0</v>
      </c>
      <c r="G803">
        <f t="shared" si="12"/>
        <v>0</v>
      </c>
    </row>
    <row r="804" spans="1:7" x14ac:dyDescent="0.2">
      <c r="A804" s="228" t="s">
        <v>468</v>
      </c>
      <c r="E804">
        <v>0</v>
      </c>
      <c r="F804">
        <v>0</v>
      </c>
      <c r="G804">
        <f t="shared" si="12"/>
        <v>0</v>
      </c>
    </row>
    <row r="805" spans="1:7" x14ac:dyDescent="0.2">
      <c r="A805" s="229" t="s">
        <v>468</v>
      </c>
      <c r="E805">
        <v>0</v>
      </c>
      <c r="F805">
        <v>0</v>
      </c>
      <c r="G805">
        <f t="shared" si="12"/>
        <v>0</v>
      </c>
    </row>
    <row r="806" spans="1:7" x14ac:dyDescent="0.2">
      <c r="A806" s="230" t="s">
        <v>468</v>
      </c>
      <c r="E806">
        <v>0</v>
      </c>
      <c r="F806">
        <v>0</v>
      </c>
      <c r="G806">
        <f t="shared" si="12"/>
        <v>0</v>
      </c>
    </row>
    <row r="807" spans="1:7" x14ac:dyDescent="0.2">
      <c r="A807" s="231" t="s">
        <v>468</v>
      </c>
      <c r="E807">
        <v>0</v>
      </c>
      <c r="F807">
        <v>0</v>
      </c>
      <c r="G807">
        <f t="shared" si="12"/>
        <v>0</v>
      </c>
    </row>
    <row r="808" spans="1:7" x14ac:dyDescent="0.2">
      <c r="A808" s="232" t="s">
        <v>468</v>
      </c>
      <c r="E808">
        <v>0</v>
      </c>
      <c r="F808">
        <v>0</v>
      </c>
      <c r="G808">
        <f t="shared" si="12"/>
        <v>0</v>
      </c>
    </row>
    <row r="809" spans="1:7" x14ac:dyDescent="0.2">
      <c r="A809" s="233" t="s">
        <v>468</v>
      </c>
      <c r="E809">
        <v>0</v>
      </c>
      <c r="F809">
        <v>0</v>
      </c>
      <c r="G809">
        <f t="shared" si="12"/>
        <v>0</v>
      </c>
    </row>
    <row r="810" spans="1:7" x14ac:dyDescent="0.2">
      <c r="A810" s="234">
        <v>0</v>
      </c>
      <c r="E810">
        <v>17</v>
      </c>
      <c r="F810">
        <v>0</v>
      </c>
      <c r="G810">
        <f t="shared" si="12"/>
        <v>17</v>
      </c>
    </row>
    <row r="811" spans="1:7" x14ac:dyDescent="0.2">
      <c r="A811" s="235" t="s">
        <v>468</v>
      </c>
      <c r="E811">
        <v>0</v>
      </c>
      <c r="F811">
        <v>0</v>
      </c>
      <c r="G811">
        <f t="shared" si="12"/>
        <v>0</v>
      </c>
    </row>
    <row r="812" spans="1:7" x14ac:dyDescent="0.2">
      <c r="A812" s="236" t="s">
        <v>468</v>
      </c>
      <c r="E812">
        <v>0</v>
      </c>
      <c r="F812">
        <v>0</v>
      </c>
      <c r="G812">
        <f t="shared" si="12"/>
        <v>0</v>
      </c>
    </row>
    <row r="813" spans="1:7" x14ac:dyDescent="0.2">
      <c r="A813" s="237" t="s">
        <v>468</v>
      </c>
      <c r="E813">
        <v>0</v>
      </c>
      <c r="F813">
        <v>0</v>
      </c>
      <c r="G813">
        <f t="shared" si="12"/>
        <v>0</v>
      </c>
    </row>
    <row r="814" spans="1:7" x14ac:dyDescent="0.2">
      <c r="A814" s="213" t="s">
        <v>136</v>
      </c>
      <c r="E814" t="s">
        <v>136</v>
      </c>
      <c r="F814" t="s">
        <v>136</v>
      </c>
      <c r="G814">
        <f t="shared" si="12"/>
        <v>0</v>
      </c>
    </row>
    <row r="815" spans="1:7" x14ac:dyDescent="0.2">
      <c r="A815" s="223" t="s">
        <v>468</v>
      </c>
      <c r="E815">
        <v>0</v>
      </c>
      <c r="F815">
        <v>0</v>
      </c>
      <c r="G815">
        <f t="shared" si="12"/>
        <v>0</v>
      </c>
    </row>
    <row r="816" spans="1:7" x14ac:dyDescent="0.2">
      <c r="A816" s="225" t="s">
        <v>468</v>
      </c>
      <c r="E816">
        <v>0</v>
      </c>
      <c r="F816">
        <v>0</v>
      </c>
      <c r="G816">
        <f t="shared" si="12"/>
        <v>0</v>
      </c>
    </row>
    <row r="817" spans="1:7" x14ac:dyDescent="0.2">
      <c r="A817" s="226" t="s">
        <v>468</v>
      </c>
      <c r="E817">
        <v>0</v>
      </c>
      <c r="F817">
        <v>0</v>
      </c>
      <c r="G817">
        <f t="shared" si="12"/>
        <v>0</v>
      </c>
    </row>
    <row r="818" spans="1:7" x14ac:dyDescent="0.2">
      <c r="A818" s="227" t="s">
        <v>468</v>
      </c>
      <c r="E818">
        <v>0</v>
      </c>
      <c r="F818">
        <v>0</v>
      </c>
      <c r="G818">
        <f t="shared" si="12"/>
        <v>0</v>
      </c>
    </row>
    <row r="819" spans="1:7" x14ac:dyDescent="0.2">
      <c r="A819" s="228" t="s">
        <v>468</v>
      </c>
      <c r="E819">
        <v>0</v>
      </c>
      <c r="F819">
        <v>0</v>
      </c>
      <c r="G819">
        <f t="shared" si="12"/>
        <v>0</v>
      </c>
    </row>
    <row r="820" spans="1:7" x14ac:dyDescent="0.2">
      <c r="A820" s="229" t="s">
        <v>468</v>
      </c>
      <c r="E820">
        <v>0</v>
      </c>
      <c r="F820">
        <v>0</v>
      </c>
      <c r="G820">
        <f t="shared" si="12"/>
        <v>0</v>
      </c>
    </row>
    <row r="821" spans="1:7" x14ac:dyDescent="0.2">
      <c r="A821" s="230" t="s">
        <v>468</v>
      </c>
      <c r="E821">
        <v>0</v>
      </c>
      <c r="F821">
        <v>0</v>
      </c>
      <c r="G821">
        <f t="shared" si="12"/>
        <v>0</v>
      </c>
    </row>
    <row r="822" spans="1:7" x14ac:dyDescent="0.2">
      <c r="A822" s="231" t="s">
        <v>468</v>
      </c>
      <c r="E822">
        <v>0</v>
      </c>
      <c r="F822">
        <v>0</v>
      </c>
      <c r="G822">
        <f t="shared" si="12"/>
        <v>0</v>
      </c>
    </row>
    <row r="823" spans="1:7" x14ac:dyDescent="0.2">
      <c r="A823" s="232" t="s">
        <v>468</v>
      </c>
      <c r="E823">
        <v>0</v>
      </c>
      <c r="F823">
        <v>0</v>
      </c>
      <c r="G823">
        <f t="shared" si="12"/>
        <v>0</v>
      </c>
    </row>
    <row r="824" spans="1:7" x14ac:dyDescent="0.2">
      <c r="A824" s="233" t="s">
        <v>468</v>
      </c>
      <c r="E824">
        <v>0</v>
      </c>
      <c r="F824">
        <v>0</v>
      </c>
      <c r="G824">
        <f t="shared" si="12"/>
        <v>0</v>
      </c>
    </row>
    <row r="825" spans="1:7" x14ac:dyDescent="0.2">
      <c r="A825" s="234">
        <v>0</v>
      </c>
      <c r="E825">
        <v>8</v>
      </c>
      <c r="F825">
        <v>0</v>
      </c>
      <c r="G825">
        <f t="shared" si="12"/>
        <v>8</v>
      </c>
    </row>
    <row r="826" spans="1:7" x14ac:dyDescent="0.2">
      <c r="A826" s="235">
        <v>0</v>
      </c>
      <c r="E826">
        <v>4</v>
      </c>
      <c r="F826">
        <v>0</v>
      </c>
      <c r="G826">
        <f t="shared" si="12"/>
        <v>4</v>
      </c>
    </row>
    <row r="827" spans="1:7" x14ac:dyDescent="0.2">
      <c r="A827" s="236" t="s">
        <v>468</v>
      </c>
      <c r="E827">
        <v>0</v>
      </c>
      <c r="F827">
        <v>0</v>
      </c>
      <c r="G827">
        <f t="shared" si="12"/>
        <v>0</v>
      </c>
    </row>
    <row r="828" spans="1:7" x14ac:dyDescent="0.2">
      <c r="A828" s="237" t="s">
        <v>468</v>
      </c>
      <c r="E828">
        <v>0</v>
      </c>
      <c r="F828">
        <v>0</v>
      </c>
      <c r="G828">
        <f t="shared" si="12"/>
        <v>0</v>
      </c>
    </row>
    <row r="829" spans="1:7" x14ac:dyDescent="0.2">
      <c r="A829" s="213" t="s">
        <v>273</v>
      </c>
      <c r="E829" t="s">
        <v>273</v>
      </c>
      <c r="F829" t="s">
        <v>273</v>
      </c>
      <c r="G829">
        <f t="shared" si="12"/>
        <v>0</v>
      </c>
    </row>
    <row r="830" spans="1:7" x14ac:dyDescent="0.2">
      <c r="A830" s="223">
        <v>0</v>
      </c>
      <c r="E830">
        <v>332</v>
      </c>
      <c r="F830">
        <v>0</v>
      </c>
      <c r="G830">
        <f t="shared" si="12"/>
        <v>332</v>
      </c>
    </row>
    <row r="831" spans="1:7" x14ac:dyDescent="0.2">
      <c r="A831" s="225" t="s">
        <v>468</v>
      </c>
      <c r="E831">
        <v>0</v>
      </c>
      <c r="F831">
        <v>0</v>
      </c>
      <c r="G831">
        <f t="shared" si="12"/>
        <v>0</v>
      </c>
    </row>
    <row r="832" spans="1:7" x14ac:dyDescent="0.2">
      <c r="A832" s="226" t="s">
        <v>468</v>
      </c>
      <c r="E832">
        <v>0</v>
      </c>
      <c r="F832">
        <v>0</v>
      </c>
      <c r="G832">
        <f t="shared" si="12"/>
        <v>0</v>
      </c>
    </row>
    <row r="833" spans="1:7" x14ac:dyDescent="0.2">
      <c r="A833" s="227" t="s">
        <v>468</v>
      </c>
      <c r="E833">
        <v>0</v>
      </c>
      <c r="F833">
        <v>0</v>
      </c>
      <c r="G833">
        <f t="shared" si="12"/>
        <v>0</v>
      </c>
    </row>
    <row r="834" spans="1:7" x14ac:dyDescent="0.2">
      <c r="A834" s="228" t="s">
        <v>468</v>
      </c>
      <c r="E834">
        <v>0</v>
      </c>
      <c r="F834">
        <v>0</v>
      </c>
      <c r="G834">
        <f t="shared" si="12"/>
        <v>0</v>
      </c>
    </row>
    <row r="835" spans="1:7" x14ac:dyDescent="0.2">
      <c r="A835" s="229" t="s">
        <v>468</v>
      </c>
      <c r="E835">
        <v>0</v>
      </c>
      <c r="F835">
        <v>0</v>
      </c>
      <c r="G835">
        <f t="shared" si="12"/>
        <v>0</v>
      </c>
    </row>
    <row r="836" spans="1:7" x14ac:dyDescent="0.2">
      <c r="A836" s="230" t="s">
        <v>468</v>
      </c>
      <c r="E836">
        <v>0</v>
      </c>
      <c r="F836">
        <v>0</v>
      </c>
      <c r="G836">
        <f t="shared" si="12"/>
        <v>0</v>
      </c>
    </row>
    <row r="837" spans="1:7" x14ac:dyDescent="0.2">
      <c r="A837" s="231" t="s">
        <v>468</v>
      </c>
      <c r="E837">
        <v>0</v>
      </c>
      <c r="F837">
        <v>0</v>
      </c>
      <c r="G837">
        <f t="shared" si="12"/>
        <v>0</v>
      </c>
    </row>
    <row r="838" spans="1:7" x14ac:dyDescent="0.2">
      <c r="A838" s="232" t="s">
        <v>468</v>
      </c>
      <c r="E838">
        <v>0</v>
      </c>
      <c r="F838">
        <v>0</v>
      </c>
      <c r="G838">
        <f t="shared" ref="G838:G901" si="13">SUM(E838:F838)</f>
        <v>0</v>
      </c>
    </row>
    <row r="839" spans="1:7" x14ac:dyDescent="0.2">
      <c r="A839" s="233" t="s">
        <v>468</v>
      </c>
      <c r="E839">
        <v>0</v>
      </c>
      <c r="F839">
        <v>0</v>
      </c>
      <c r="G839">
        <f t="shared" si="13"/>
        <v>0</v>
      </c>
    </row>
    <row r="840" spans="1:7" x14ac:dyDescent="0.2">
      <c r="A840" s="234" t="s">
        <v>468</v>
      </c>
      <c r="E840">
        <v>0</v>
      </c>
      <c r="F840">
        <v>0</v>
      </c>
      <c r="G840">
        <f t="shared" si="13"/>
        <v>0</v>
      </c>
    </row>
    <row r="841" spans="1:7" x14ac:dyDescent="0.2">
      <c r="A841" s="235" t="s">
        <v>468</v>
      </c>
      <c r="E841">
        <v>0</v>
      </c>
      <c r="F841">
        <v>0</v>
      </c>
      <c r="G841">
        <f t="shared" si="13"/>
        <v>0</v>
      </c>
    </row>
    <row r="842" spans="1:7" x14ac:dyDescent="0.2">
      <c r="A842" s="236" t="s">
        <v>468</v>
      </c>
      <c r="E842">
        <v>0</v>
      </c>
      <c r="F842">
        <v>0</v>
      </c>
      <c r="G842">
        <f t="shared" si="13"/>
        <v>0</v>
      </c>
    </row>
    <row r="843" spans="1:7" x14ac:dyDescent="0.2">
      <c r="A843" s="237" t="s">
        <v>468</v>
      </c>
      <c r="E843">
        <v>0</v>
      </c>
      <c r="F843">
        <v>0</v>
      </c>
      <c r="G843">
        <f t="shared" si="13"/>
        <v>0</v>
      </c>
    </row>
    <row r="844" spans="1:7" x14ac:dyDescent="0.2">
      <c r="A844" s="213" t="s">
        <v>160</v>
      </c>
      <c r="E844" t="s">
        <v>160</v>
      </c>
      <c r="F844" t="s">
        <v>160</v>
      </c>
      <c r="G844">
        <f t="shared" si="13"/>
        <v>0</v>
      </c>
    </row>
    <row r="845" spans="1:7" x14ac:dyDescent="0.2">
      <c r="A845" s="223" t="s">
        <v>468</v>
      </c>
      <c r="E845">
        <v>0</v>
      </c>
      <c r="F845">
        <v>0</v>
      </c>
      <c r="G845">
        <f t="shared" si="13"/>
        <v>0</v>
      </c>
    </row>
    <row r="846" spans="1:7" x14ac:dyDescent="0.2">
      <c r="A846" s="225" t="s">
        <v>468</v>
      </c>
      <c r="E846">
        <v>0</v>
      </c>
      <c r="F846">
        <v>0</v>
      </c>
      <c r="G846">
        <f t="shared" si="13"/>
        <v>0</v>
      </c>
    </row>
    <row r="847" spans="1:7" x14ac:dyDescent="0.2">
      <c r="A847" s="226" t="s">
        <v>468</v>
      </c>
      <c r="E847">
        <v>0</v>
      </c>
      <c r="F847">
        <v>0</v>
      </c>
      <c r="G847">
        <f t="shared" si="13"/>
        <v>0</v>
      </c>
    </row>
    <row r="848" spans="1:7" x14ac:dyDescent="0.2">
      <c r="A848" s="227" t="s">
        <v>468</v>
      </c>
      <c r="E848">
        <v>0</v>
      </c>
      <c r="F848">
        <v>0</v>
      </c>
      <c r="G848">
        <f t="shared" si="13"/>
        <v>0</v>
      </c>
    </row>
    <row r="849" spans="1:7" x14ac:dyDescent="0.2">
      <c r="A849" s="228" t="s">
        <v>468</v>
      </c>
      <c r="E849">
        <v>0</v>
      </c>
      <c r="F849">
        <v>0</v>
      </c>
      <c r="G849">
        <f t="shared" si="13"/>
        <v>0</v>
      </c>
    </row>
    <row r="850" spans="1:7" x14ac:dyDescent="0.2">
      <c r="A850" s="229" t="s">
        <v>468</v>
      </c>
      <c r="E850">
        <v>0</v>
      </c>
      <c r="F850">
        <v>0</v>
      </c>
      <c r="G850">
        <f t="shared" si="13"/>
        <v>0</v>
      </c>
    </row>
    <row r="851" spans="1:7" x14ac:dyDescent="0.2">
      <c r="A851" s="230" t="s">
        <v>468</v>
      </c>
      <c r="E851">
        <v>0</v>
      </c>
      <c r="F851">
        <v>0</v>
      </c>
      <c r="G851">
        <f t="shared" si="13"/>
        <v>0</v>
      </c>
    </row>
    <row r="852" spans="1:7" x14ac:dyDescent="0.2">
      <c r="A852" s="231" t="s">
        <v>468</v>
      </c>
      <c r="E852">
        <v>0</v>
      </c>
      <c r="F852">
        <v>0</v>
      </c>
      <c r="G852">
        <f t="shared" si="13"/>
        <v>0</v>
      </c>
    </row>
    <row r="853" spans="1:7" x14ac:dyDescent="0.2">
      <c r="A853" s="232" t="s">
        <v>468</v>
      </c>
      <c r="E853">
        <v>0</v>
      </c>
      <c r="F853">
        <v>0</v>
      </c>
      <c r="G853">
        <f t="shared" si="13"/>
        <v>0</v>
      </c>
    </row>
    <row r="854" spans="1:7" x14ac:dyDescent="0.2">
      <c r="A854" s="233" t="s">
        <v>468</v>
      </c>
      <c r="E854">
        <v>0</v>
      </c>
      <c r="F854">
        <v>0</v>
      </c>
      <c r="G854">
        <f t="shared" si="13"/>
        <v>0</v>
      </c>
    </row>
    <row r="855" spans="1:7" x14ac:dyDescent="0.2">
      <c r="A855" s="234">
        <v>0</v>
      </c>
      <c r="E855">
        <v>11</v>
      </c>
      <c r="F855">
        <v>0</v>
      </c>
      <c r="G855">
        <f t="shared" si="13"/>
        <v>11</v>
      </c>
    </row>
    <row r="856" spans="1:7" x14ac:dyDescent="0.2">
      <c r="A856" s="235" t="s">
        <v>468</v>
      </c>
      <c r="E856">
        <v>0</v>
      </c>
      <c r="F856">
        <v>0</v>
      </c>
      <c r="G856">
        <f t="shared" si="13"/>
        <v>0</v>
      </c>
    </row>
    <row r="857" spans="1:7" x14ac:dyDescent="0.2">
      <c r="A857" s="236" t="s">
        <v>468</v>
      </c>
      <c r="E857">
        <v>0</v>
      </c>
      <c r="F857">
        <v>0</v>
      </c>
      <c r="G857">
        <f t="shared" si="13"/>
        <v>0</v>
      </c>
    </row>
    <row r="858" spans="1:7" x14ac:dyDescent="0.2">
      <c r="A858" s="237" t="s">
        <v>468</v>
      </c>
      <c r="E858">
        <v>0</v>
      </c>
      <c r="F858">
        <v>0</v>
      </c>
      <c r="G858">
        <f t="shared" si="13"/>
        <v>0</v>
      </c>
    </row>
    <row r="859" spans="1:7" x14ac:dyDescent="0.2">
      <c r="A859" s="213" t="s">
        <v>274</v>
      </c>
      <c r="E859" t="s">
        <v>274</v>
      </c>
      <c r="F859" t="s">
        <v>274</v>
      </c>
      <c r="G859">
        <f t="shared" si="13"/>
        <v>0</v>
      </c>
    </row>
    <row r="860" spans="1:7" x14ac:dyDescent="0.2">
      <c r="A860" s="223">
        <v>0</v>
      </c>
      <c r="E860">
        <v>132</v>
      </c>
      <c r="F860">
        <v>0</v>
      </c>
      <c r="G860">
        <f t="shared" si="13"/>
        <v>132</v>
      </c>
    </row>
    <row r="861" spans="1:7" x14ac:dyDescent="0.2">
      <c r="A861" s="225" t="s">
        <v>468</v>
      </c>
      <c r="E861">
        <v>0</v>
      </c>
      <c r="F861">
        <v>0</v>
      </c>
      <c r="G861">
        <f t="shared" si="13"/>
        <v>0</v>
      </c>
    </row>
    <row r="862" spans="1:7" x14ac:dyDescent="0.2">
      <c r="A862" s="226" t="s">
        <v>468</v>
      </c>
      <c r="E862">
        <v>0</v>
      </c>
      <c r="F862">
        <v>0</v>
      </c>
      <c r="G862">
        <f t="shared" si="13"/>
        <v>0</v>
      </c>
    </row>
    <row r="863" spans="1:7" x14ac:dyDescent="0.2">
      <c r="A863" s="227" t="s">
        <v>468</v>
      </c>
      <c r="E863">
        <v>0</v>
      </c>
      <c r="F863">
        <v>0</v>
      </c>
      <c r="G863">
        <f t="shared" si="13"/>
        <v>0</v>
      </c>
    </row>
    <row r="864" spans="1:7" x14ac:dyDescent="0.2">
      <c r="A864" s="228" t="s">
        <v>468</v>
      </c>
      <c r="E864">
        <v>0</v>
      </c>
      <c r="F864">
        <v>0</v>
      </c>
      <c r="G864">
        <f t="shared" si="13"/>
        <v>0</v>
      </c>
    </row>
    <row r="865" spans="1:7" x14ac:dyDescent="0.2">
      <c r="A865" s="229" t="s">
        <v>468</v>
      </c>
      <c r="E865">
        <v>0</v>
      </c>
      <c r="F865">
        <v>0</v>
      </c>
      <c r="G865">
        <f t="shared" si="13"/>
        <v>0</v>
      </c>
    </row>
    <row r="866" spans="1:7" x14ac:dyDescent="0.2">
      <c r="A866" s="230" t="s">
        <v>468</v>
      </c>
      <c r="E866">
        <v>0</v>
      </c>
      <c r="F866">
        <v>0</v>
      </c>
      <c r="G866">
        <f t="shared" si="13"/>
        <v>0</v>
      </c>
    </row>
    <row r="867" spans="1:7" x14ac:dyDescent="0.2">
      <c r="A867" s="231" t="s">
        <v>468</v>
      </c>
      <c r="E867">
        <v>0</v>
      </c>
      <c r="F867">
        <v>0</v>
      </c>
      <c r="G867">
        <f t="shared" si="13"/>
        <v>0</v>
      </c>
    </row>
    <row r="868" spans="1:7" x14ac:dyDescent="0.2">
      <c r="A868" s="232" t="s">
        <v>468</v>
      </c>
      <c r="E868">
        <v>0</v>
      </c>
      <c r="F868">
        <v>0</v>
      </c>
      <c r="G868">
        <f t="shared" si="13"/>
        <v>0</v>
      </c>
    </row>
    <row r="869" spans="1:7" x14ac:dyDescent="0.2">
      <c r="A869" s="233" t="s">
        <v>468</v>
      </c>
      <c r="E869">
        <v>0</v>
      </c>
      <c r="F869">
        <v>0</v>
      </c>
      <c r="G869">
        <f t="shared" si="13"/>
        <v>0</v>
      </c>
    </row>
    <row r="870" spans="1:7" x14ac:dyDescent="0.2">
      <c r="A870" s="234" t="s">
        <v>468</v>
      </c>
      <c r="E870">
        <v>0</v>
      </c>
      <c r="F870">
        <v>0</v>
      </c>
      <c r="G870">
        <f t="shared" si="13"/>
        <v>0</v>
      </c>
    </row>
    <row r="871" spans="1:7" x14ac:dyDescent="0.2">
      <c r="A871" s="235" t="s">
        <v>468</v>
      </c>
      <c r="E871">
        <v>0</v>
      </c>
      <c r="F871">
        <v>0</v>
      </c>
      <c r="G871">
        <f t="shared" si="13"/>
        <v>0</v>
      </c>
    </row>
    <row r="872" spans="1:7" x14ac:dyDescent="0.2">
      <c r="A872" s="236" t="s">
        <v>468</v>
      </c>
      <c r="E872">
        <v>0</v>
      </c>
      <c r="F872">
        <v>0</v>
      </c>
      <c r="G872">
        <f t="shared" si="13"/>
        <v>0</v>
      </c>
    </row>
    <row r="873" spans="1:7" x14ac:dyDescent="0.2">
      <c r="A873" s="237" t="s">
        <v>468</v>
      </c>
      <c r="E873">
        <v>0</v>
      </c>
      <c r="F873">
        <v>0</v>
      </c>
      <c r="G873">
        <f t="shared" si="13"/>
        <v>0</v>
      </c>
    </row>
    <row r="874" spans="1:7" x14ac:dyDescent="0.2">
      <c r="A874" s="213" t="s">
        <v>355</v>
      </c>
      <c r="E874" t="s">
        <v>355</v>
      </c>
      <c r="F874" t="s">
        <v>355</v>
      </c>
      <c r="G874">
        <f t="shared" si="13"/>
        <v>0</v>
      </c>
    </row>
    <row r="875" spans="1:7" x14ac:dyDescent="0.2">
      <c r="A875" s="223" t="s">
        <v>468</v>
      </c>
      <c r="E875">
        <v>0</v>
      </c>
      <c r="F875">
        <v>0</v>
      </c>
      <c r="G875">
        <f t="shared" si="13"/>
        <v>0</v>
      </c>
    </row>
    <row r="876" spans="1:7" x14ac:dyDescent="0.2">
      <c r="A876" s="225" t="s">
        <v>468</v>
      </c>
      <c r="E876">
        <v>0</v>
      </c>
      <c r="F876">
        <v>0</v>
      </c>
      <c r="G876">
        <f t="shared" si="13"/>
        <v>0</v>
      </c>
    </row>
    <row r="877" spans="1:7" x14ac:dyDescent="0.2">
      <c r="A877" s="226" t="s">
        <v>468</v>
      </c>
      <c r="E877">
        <v>0</v>
      </c>
      <c r="F877">
        <v>0</v>
      </c>
      <c r="G877">
        <f t="shared" si="13"/>
        <v>0</v>
      </c>
    </row>
    <row r="878" spans="1:7" x14ac:dyDescent="0.2">
      <c r="A878" s="227" t="s">
        <v>468</v>
      </c>
      <c r="E878">
        <v>0</v>
      </c>
      <c r="F878">
        <v>0</v>
      </c>
      <c r="G878">
        <f t="shared" si="13"/>
        <v>0</v>
      </c>
    </row>
    <row r="879" spans="1:7" x14ac:dyDescent="0.2">
      <c r="A879" s="228" t="s">
        <v>468</v>
      </c>
      <c r="E879">
        <v>0</v>
      </c>
      <c r="F879">
        <v>0</v>
      </c>
      <c r="G879">
        <f t="shared" si="13"/>
        <v>0</v>
      </c>
    </row>
    <row r="880" spans="1:7" x14ac:dyDescent="0.2">
      <c r="A880" s="229" t="s">
        <v>468</v>
      </c>
      <c r="E880">
        <v>0</v>
      </c>
      <c r="F880">
        <v>0</v>
      </c>
      <c r="G880">
        <f t="shared" si="13"/>
        <v>0</v>
      </c>
    </row>
    <row r="881" spans="1:7" x14ac:dyDescent="0.2">
      <c r="A881" s="230" t="s">
        <v>468</v>
      </c>
      <c r="E881">
        <v>0</v>
      </c>
      <c r="F881">
        <v>0</v>
      </c>
      <c r="G881">
        <f t="shared" si="13"/>
        <v>0</v>
      </c>
    </row>
    <row r="882" spans="1:7" x14ac:dyDescent="0.2">
      <c r="A882" s="231" t="s">
        <v>468</v>
      </c>
      <c r="E882">
        <v>0</v>
      </c>
      <c r="F882">
        <v>0</v>
      </c>
      <c r="G882">
        <f t="shared" si="13"/>
        <v>0</v>
      </c>
    </row>
    <row r="883" spans="1:7" x14ac:dyDescent="0.2">
      <c r="A883" s="232" t="s">
        <v>468</v>
      </c>
      <c r="E883">
        <v>0</v>
      </c>
      <c r="F883">
        <v>0</v>
      </c>
      <c r="G883">
        <f t="shared" si="13"/>
        <v>0</v>
      </c>
    </row>
    <row r="884" spans="1:7" x14ac:dyDescent="0.2">
      <c r="A884" s="233" t="s">
        <v>468</v>
      </c>
      <c r="E884">
        <v>0</v>
      </c>
      <c r="F884">
        <v>0</v>
      </c>
      <c r="G884">
        <f t="shared" si="13"/>
        <v>0</v>
      </c>
    </row>
    <row r="885" spans="1:7" x14ac:dyDescent="0.2">
      <c r="A885" s="234" t="s">
        <v>468</v>
      </c>
      <c r="E885">
        <v>0</v>
      </c>
      <c r="F885">
        <v>0</v>
      </c>
      <c r="G885">
        <f t="shared" si="13"/>
        <v>0</v>
      </c>
    </row>
    <row r="886" spans="1:7" x14ac:dyDescent="0.2">
      <c r="A886" s="235" t="s">
        <v>468</v>
      </c>
      <c r="E886">
        <v>0</v>
      </c>
      <c r="F886">
        <v>0</v>
      </c>
      <c r="G886">
        <f t="shared" si="13"/>
        <v>0</v>
      </c>
    </row>
    <row r="887" spans="1:7" x14ac:dyDescent="0.2">
      <c r="A887" s="236" t="s">
        <v>468</v>
      </c>
      <c r="E887">
        <v>0</v>
      </c>
      <c r="F887">
        <v>0</v>
      </c>
      <c r="G887">
        <f t="shared" si="13"/>
        <v>0</v>
      </c>
    </row>
    <row r="888" spans="1:7" x14ac:dyDescent="0.2">
      <c r="A888" s="237">
        <v>0</v>
      </c>
      <c r="E888">
        <v>1</v>
      </c>
      <c r="F888">
        <v>0</v>
      </c>
      <c r="G888">
        <f t="shared" si="13"/>
        <v>1</v>
      </c>
    </row>
    <row r="889" spans="1:7" x14ac:dyDescent="0.2">
      <c r="A889" s="213" t="s">
        <v>372</v>
      </c>
      <c r="E889" t="s">
        <v>372</v>
      </c>
      <c r="F889" t="s">
        <v>372</v>
      </c>
      <c r="G889">
        <f t="shared" si="13"/>
        <v>0</v>
      </c>
    </row>
    <row r="890" spans="1:7" x14ac:dyDescent="0.2">
      <c r="A890" s="223" t="s">
        <v>468</v>
      </c>
      <c r="E890">
        <v>0</v>
      </c>
      <c r="F890">
        <v>0</v>
      </c>
      <c r="G890">
        <f t="shared" si="13"/>
        <v>0</v>
      </c>
    </row>
    <row r="891" spans="1:7" x14ac:dyDescent="0.2">
      <c r="A891" s="225" t="s">
        <v>468</v>
      </c>
      <c r="E891">
        <v>0</v>
      </c>
      <c r="F891">
        <v>0</v>
      </c>
      <c r="G891">
        <f t="shared" si="13"/>
        <v>0</v>
      </c>
    </row>
    <row r="892" spans="1:7" x14ac:dyDescent="0.2">
      <c r="A892" s="226" t="s">
        <v>468</v>
      </c>
      <c r="E892">
        <v>0</v>
      </c>
      <c r="F892">
        <v>0</v>
      </c>
      <c r="G892">
        <f t="shared" si="13"/>
        <v>0</v>
      </c>
    </row>
    <row r="893" spans="1:7" x14ac:dyDescent="0.2">
      <c r="A893" s="227" t="s">
        <v>468</v>
      </c>
      <c r="E893">
        <v>0</v>
      </c>
      <c r="F893">
        <v>0</v>
      </c>
      <c r="G893">
        <f t="shared" si="13"/>
        <v>0</v>
      </c>
    </row>
    <row r="894" spans="1:7" x14ac:dyDescent="0.2">
      <c r="A894" s="228" t="s">
        <v>468</v>
      </c>
      <c r="E894">
        <v>0</v>
      </c>
      <c r="F894">
        <v>0</v>
      </c>
      <c r="G894">
        <f t="shared" si="13"/>
        <v>0</v>
      </c>
    </row>
    <row r="895" spans="1:7" x14ac:dyDescent="0.2">
      <c r="A895" s="229">
        <v>0</v>
      </c>
      <c r="E895">
        <v>0</v>
      </c>
      <c r="F895">
        <v>0</v>
      </c>
      <c r="G895">
        <f t="shared" si="13"/>
        <v>0</v>
      </c>
    </row>
    <row r="896" spans="1:7" x14ac:dyDescent="0.2">
      <c r="A896" s="230" t="s">
        <v>468</v>
      </c>
      <c r="E896">
        <v>0</v>
      </c>
      <c r="F896">
        <v>0</v>
      </c>
      <c r="G896">
        <f t="shared" si="13"/>
        <v>0</v>
      </c>
    </row>
    <row r="897" spans="1:7" x14ac:dyDescent="0.2">
      <c r="A897" s="231" t="s">
        <v>468</v>
      </c>
      <c r="E897">
        <v>0</v>
      </c>
      <c r="F897">
        <v>0</v>
      </c>
      <c r="G897">
        <f t="shared" si="13"/>
        <v>0</v>
      </c>
    </row>
    <row r="898" spans="1:7" x14ac:dyDescent="0.2">
      <c r="A898" s="232" t="s">
        <v>468</v>
      </c>
      <c r="E898">
        <v>0</v>
      </c>
      <c r="F898">
        <v>0</v>
      </c>
      <c r="G898">
        <f t="shared" si="13"/>
        <v>0</v>
      </c>
    </row>
    <row r="899" spans="1:7" x14ac:dyDescent="0.2">
      <c r="A899" s="233" t="s">
        <v>468</v>
      </c>
      <c r="E899">
        <v>0</v>
      </c>
      <c r="F899">
        <v>0</v>
      </c>
      <c r="G899">
        <f t="shared" si="13"/>
        <v>0</v>
      </c>
    </row>
    <row r="900" spans="1:7" x14ac:dyDescent="0.2">
      <c r="A900" s="234" t="s">
        <v>468</v>
      </c>
      <c r="E900">
        <v>0</v>
      </c>
      <c r="F900">
        <v>0</v>
      </c>
      <c r="G900">
        <f t="shared" si="13"/>
        <v>0</v>
      </c>
    </row>
    <row r="901" spans="1:7" x14ac:dyDescent="0.2">
      <c r="A901" s="235" t="s">
        <v>468</v>
      </c>
      <c r="E901">
        <v>0</v>
      </c>
      <c r="F901">
        <v>0</v>
      </c>
      <c r="G901">
        <f t="shared" si="13"/>
        <v>0</v>
      </c>
    </row>
    <row r="902" spans="1:7" x14ac:dyDescent="0.2">
      <c r="A902" s="236" t="s">
        <v>468</v>
      </c>
      <c r="E902">
        <v>0</v>
      </c>
      <c r="F902">
        <v>0</v>
      </c>
      <c r="G902">
        <f t="shared" ref="G902:G965" si="14">SUM(E902:F902)</f>
        <v>0</v>
      </c>
    </row>
    <row r="903" spans="1:7" x14ac:dyDescent="0.2">
      <c r="A903" s="237" t="s">
        <v>468</v>
      </c>
      <c r="E903">
        <v>0</v>
      </c>
      <c r="F903">
        <v>0</v>
      </c>
      <c r="G903">
        <f t="shared" si="14"/>
        <v>0</v>
      </c>
    </row>
    <row r="904" spans="1:7" x14ac:dyDescent="0.2">
      <c r="A904" s="213" t="s">
        <v>319</v>
      </c>
      <c r="E904" t="s">
        <v>319</v>
      </c>
      <c r="F904" t="s">
        <v>319</v>
      </c>
      <c r="G904">
        <f t="shared" si="14"/>
        <v>0</v>
      </c>
    </row>
    <row r="905" spans="1:7" x14ac:dyDescent="0.2">
      <c r="A905" s="223" t="s">
        <v>468</v>
      </c>
      <c r="E905">
        <v>0</v>
      </c>
      <c r="F905">
        <v>0</v>
      </c>
      <c r="G905">
        <f t="shared" si="14"/>
        <v>0</v>
      </c>
    </row>
    <row r="906" spans="1:7" x14ac:dyDescent="0.2">
      <c r="A906" s="225" t="s">
        <v>468</v>
      </c>
      <c r="E906">
        <v>0</v>
      </c>
      <c r="F906">
        <v>0</v>
      </c>
      <c r="G906">
        <f t="shared" si="14"/>
        <v>0</v>
      </c>
    </row>
    <row r="907" spans="1:7" x14ac:dyDescent="0.2">
      <c r="A907" s="226" t="s">
        <v>468</v>
      </c>
      <c r="E907">
        <v>0</v>
      </c>
      <c r="F907">
        <v>0</v>
      </c>
      <c r="G907">
        <f t="shared" si="14"/>
        <v>0</v>
      </c>
    </row>
    <row r="908" spans="1:7" x14ac:dyDescent="0.2">
      <c r="A908" s="227" t="s">
        <v>468</v>
      </c>
      <c r="E908">
        <v>0</v>
      </c>
      <c r="F908">
        <v>0</v>
      </c>
      <c r="G908">
        <f t="shared" si="14"/>
        <v>0</v>
      </c>
    </row>
    <row r="909" spans="1:7" x14ac:dyDescent="0.2">
      <c r="A909" s="228" t="s">
        <v>468</v>
      </c>
      <c r="E909">
        <v>0</v>
      </c>
      <c r="F909">
        <v>0</v>
      </c>
      <c r="G909">
        <f t="shared" si="14"/>
        <v>0</v>
      </c>
    </row>
    <row r="910" spans="1:7" x14ac:dyDescent="0.2">
      <c r="A910" s="229" t="s">
        <v>468</v>
      </c>
      <c r="E910">
        <v>0</v>
      </c>
      <c r="F910">
        <v>0</v>
      </c>
      <c r="G910">
        <f t="shared" si="14"/>
        <v>0</v>
      </c>
    </row>
    <row r="911" spans="1:7" x14ac:dyDescent="0.2">
      <c r="A911" s="230" t="s">
        <v>468</v>
      </c>
      <c r="E911">
        <v>0</v>
      </c>
      <c r="F911">
        <v>0</v>
      </c>
      <c r="G911">
        <f t="shared" si="14"/>
        <v>0</v>
      </c>
    </row>
    <row r="912" spans="1:7" x14ac:dyDescent="0.2">
      <c r="A912" s="231" t="s">
        <v>468</v>
      </c>
      <c r="E912">
        <v>0</v>
      </c>
      <c r="F912">
        <v>0</v>
      </c>
      <c r="G912">
        <f t="shared" si="14"/>
        <v>0</v>
      </c>
    </row>
    <row r="913" spans="1:7" x14ac:dyDescent="0.2">
      <c r="A913" s="232">
        <v>0</v>
      </c>
      <c r="E913">
        <v>8</v>
      </c>
      <c r="F913">
        <v>0</v>
      </c>
      <c r="G913">
        <f t="shared" si="14"/>
        <v>8</v>
      </c>
    </row>
    <row r="914" spans="1:7" x14ac:dyDescent="0.2">
      <c r="A914" s="233" t="s">
        <v>468</v>
      </c>
      <c r="E914">
        <v>0</v>
      </c>
      <c r="F914">
        <v>0</v>
      </c>
      <c r="G914">
        <f t="shared" si="14"/>
        <v>0</v>
      </c>
    </row>
    <row r="915" spans="1:7" x14ac:dyDescent="0.2">
      <c r="A915" s="234" t="s">
        <v>468</v>
      </c>
      <c r="E915">
        <v>0</v>
      </c>
      <c r="F915">
        <v>0</v>
      </c>
      <c r="G915">
        <f t="shared" si="14"/>
        <v>0</v>
      </c>
    </row>
    <row r="916" spans="1:7" x14ac:dyDescent="0.2">
      <c r="A916" s="235" t="s">
        <v>468</v>
      </c>
      <c r="E916">
        <v>0</v>
      </c>
      <c r="F916">
        <v>0</v>
      </c>
      <c r="G916">
        <f t="shared" si="14"/>
        <v>0</v>
      </c>
    </row>
    <row r="917" spans="1:7" x14ac:dyDescent="0.2">
      <c r="A917" s="236" t="s">
        <v>468</v>
      </c>
      <c r="E917">
        <v>0</v>
      </c>
      <c r="F917">
        <v>0</v>
      </c>
      <c r="G917">
        <f t="shared" si="14"/>
        <v>0</v>
      </c>
    </row>
    <row r="918" spans="1:7" x14ac:dyDescent="0.2">
      <c r="A918" s="237">
        <v>0</v>
      </c>
      <c r="E918">
        <v>57</v>
      </c>
      <c r="F918">
        <v>0</v>
      </c>
      <c r="G918">
        <f t="shared" si="14"/>
        <v>57</v>
      </c>
    </row>
    <row r="919" spans="1:7" x14ac:dyDescent="0.2">
      <c r="A919" s="213" t="s">
        <v>157</v>
      </c>
      <c r="E919" t="s">
        <v>157</v>
      </c>
      <c r="F919" t="s">
        <v>157</v>
      </c>
      <c r="G919">
        <f t="shared" si="14"/>
        <v>0</v>
      </c>
    </row>
    <row r="920" spans="1:7" x14ac:dyDescent="0.2">
      <c r="A920" s="223" t="s">
        <v>468</v>
      </c>
      <c r="E920">
        <v>0</v>
      </c>
      <c r="F920">
        <v>0</v>
      </c>
      <c r="G920">
        <f t="shared" si="14"/>
        <v>0</v>
      </c>
    </row>
    <row r="921" spans="1:7" x14ac:dyDescent="0.2">
      <c r="A921" s="225">
        <v>0</v>
      </c>
      <c r="E921">
        <v>2</v>
      </c>
      <c r="F921">
        <v>0</v>
      </c>
      <c r="G921">
        <f t="shared" si="14"/>
        <v>2</v>
      </c>
    </row>
    <row r="922" spans="1:7" x14ac:dyDescent="0.2">
      <c r="A922" s="226" t="s">
        <v>468</v>
      </c>
      <c r="E922">
        <v>0</v>
      </c>
      <c r="F922">
        <v>0</v>
      </c>
      <c r="G922">
        <f t="shared" si="14"/>
        <v>0</v>
      </c>
    </row>
    <row r="923" spans="1:7" x14ac:dyDescent="0.2">
      <c r="A923" s="227" t="s">
        <v>468</v>
      </c>
      <c r="E923">
        <v>0</v>
      </c>
      <c r="F923">
        <v>0</v>
      </c>
      <c r="G923">
        <f t="shared" si="14"/>
        <v>0</v>
      </c>
    </row>
    <row r="924" spans="1:7" x14ac:dyDescent="0.2">
      <c r="A924" s="228" t="s">
        <v>468</v>
      </c>
      <c r="E924">
        <v>0</v>
      </c>
      <c r="F924">
        <v>0</v>
      </c>
      <c r="G924">
        <f t="shared" si="14"/>
        <v>0</v>
      </c>
    </row>
    <row r="925" spans="1:7" x14ac:dyDescent="0.2">
      <c r="A925" s="229" t="s">
        <v>468</v>
      </c>
      <c r="E925">
        <v>0</v>
      </c>
      <c r="F925">
        <v>0</v>
      </c>
      <c r="G925">
        <f t="shared" si="14"/>
        <v>0</v>
      </c>
    </row>
    <row r="926" spans="1:7" x14ac:dyDescent="0.2">
      <c r="A926" s="230" t="s">
        <v>468</v>
      </c>
      <c r="E926">
        <v>0</v>
      </c>
      <c r="F926">
        <v>0</v>
      </c>
      <c r="G926">
        <f t="shared" si="14"/>
        <v>0</v>
      </c>
    </row>
    <row r="927" spans="1:7" x14ac:dyDescent="0.2">
      <c r="A927" s="231" t="s">
        <v>468</v>
      </c>
      <c r="E927">
        <v>0</v>
      </c>
      <c r="F927">
        <v>0</v>
      </c>
      <c r="G927">
        <f t="shared" si="14"/>
        <v>0</v>
      </c>
    </row>
    <row r="928" spans="1:7" x14ac:dyDescent="0.2">
      <c r="A928" s="232" t="s">
        <v>468</v>
      </c>
      <c r="E928">
        <v>0</v>
      </c>
      <c r="F928">
        <v>0</v>
      </c>
      <c r="G928">
        <f t="shared" si="14"/>
        <v>0</v>
      </c>
    </row>
    <row r="929" spans="1:7" x14ac:dyDescent="0.2">
      <c r="A929" s="233">
        <v>5</v>
      </c>
      <c r="E929">
        <v>0</v>
      </c>
      <c r="F929">
        <v>5</v>
      </c>
      <c r="G929">
        <f t="shared" si="14"/>
        <v>5</v>
      </c>
    </row>
    <row r="930" spans="1:7" x14ac:dyDescent="0.2">
      <c r="A930" s="234">
        <v>2</v>
      </c>
      <c r="E930">
        <v>2</v>
      </c>
      <c r="F930">
        <v>2</v>
      </c>
      <c r="G930">
        <f t="shared" si="14"/>
        <v>4</v>
      </c>
    </row>
    <row r="931" spans="1:7" x14ac:dyDescent="0.2">
      <c r="A931" s="235" t="s">
        <v>468</v>
      </c>
      <c r="E931">
        <v>0</v>
      </c>
      <c r="F931">
        <v>0</v>
      </c>
      <c r="G931">
        <f t="shared" si="14"/>
        <v>0</v>
      </c>
    </row>
    <row r="932" spans="1:7" x14ac:dyDescent="0.2">
      <c r="A932" s="236" t="s">
        <v>468</v>
      </c>
      <c r="E932">
        <v>0</v>
      </c>
      <c r="F932">
        <v>0</v>
      </c>
      <c r="G932">
        <f t="shared" si="14"/>
        <v>0</v>
      </c>
    </row>
    <row r="933" spans="1:7" x14ac:dyDescent="0.2">
      <c r="A933" s="237" t="s">
        <v>468</v>
      </c>
      <c r="E933">
        <v>0</v>
      </c>
      <c r="F933">
        <v>0</v>
      </c>
      <c r="G933">
        <f t="shared" si="14"/>
        <v>0</v>
      </c>
    </row>
    <row r="934" spans="1:7" x14ac:dyDescent="0.2">
      <c r="A934" s="213" t="s">
        <v>185</v>
      </c>
      <c r="E934" t="s">
        <v>185</v>
      </c>
      <c r="F934" t="s">
        <v>185</v>
      </c>
      <c r="G934">
        <f t="shared" si="14"/>
        <v>0</v>
      </c>
    </row>
    <row r="935" spans="1:7" x14ac:dyDescent="0.2">
      <c r="A935" s="223" t="s">
        <v>468</v>
      </c>
      <c r="E935">
        <v>0</v>
      </c>
      <c r="F935">
        <v>0</v>
      </c>
      <c r="G935">
        <f t="shared" si="14"/>
        <v>0</v>
      </c>
    </row>
    <row r="936" spans="1:7" x14ac:dyDescent="0.2">
      <c r="A936" s="225">
        <v>0</v>
      </c>
      <c r="E936">
        <v>4</v>
      </c>
      <c r="F936">
        <v>0</v>
      </c>
      <c r="G936">
        <f t="shared" si="14"/>
        <v>4</v>
      </c>
    </row>
    <row r="937" spans="1:7" x14ac:dyDescent="0.2">
      <c r="A937" s="226" t="s">
        <v>468</v>
      </c>
      <c r="E937">
        <v>0</v>
      </c>
      <c r="F937">
        <v>0</v>
      </c>
      <c r="G937">
        <f t="shared" si="14"/>
        <v>0</v>
      </c>
    </row>
    <row r="938" spans="1:7" x14ac:dyDescent="0.2">
      <c r="A938" s="227" t="s">
        <v>468</v>
      </c>
      <c r="E938">
        <v>0</v>
      </c>
      <c r="F938">
        <v>0</v>
      </c>
      <c r="G938">
        <f t="shared" si="14"/>
        <v>0</v>
      </c>
    </row>
    <row r="939" spans="1:7" x14ac:dyDescent="0.2">
      <c r="A939" s="228">
        <v>0</v>
      </c>
      <c r="E939">
        <v>11</v>
      </c>
      <c r="F939">
        <v>0</v>
      </c>
      <c r="G939">
        <f t="shared" si="14"/>
        <v>11</v>
      </c>
    </row>
    <row r="940" spans="1:7" x14ac:dyDescent="0.2">
      <c r="A940" s="229">
        <v>3</v>
      </c>
      <c r="E940">
        <v>5</v>
      </c>
      <c r="F940">
        <v>3</v>
      </c>
      <c r="G940">
        <f t="shared" si="14"/>
        <v>8</v>
      </c>
    </row>
    <row r="941" spans="1:7" x14ac:dyDescent="0.2">
      <c r="A941" s="230" t="s">
        <v>468</v>
      </c>
      <c r="E941">
        <v>0</v>
      </c>
      <c r="F941">
        <v>0</v>
      </c>
      <c r="G941">
        <f t="shared" si="14"/>
        <v>0</v>
      </c>
    </row>
    <row r="942" spans="1:7" x14ac:dyDescent="0.2">
      <c r="A942" s="231">
        <v>0</v>
      </c>
      <c r="E942">
        <v>20</v>
      </c>
      <c r="F942">
        <v>0</v>
      </c>
      <c r="G942">
        <f t="shared" si="14"/>
        <v>20</v>
      </c>
    </row>
    <row r="943" spans="1:7" x14ac:dyDescent="0.2">
      <c r="A943" s="232">
        <v>0</v>
      </c>
      <c r="E943">
        <v>16</v>
      </c>
      <c r="F943">
        <v>0</v>
      </c>
      <c r="G943">
        <f t="shared" si="14"/>
        <v>16</v>
      </c>
    </row>
    <row r="944" spans="1:7" x14ac:dyDescent="0.2">
      <c r="A944" s="233">
        <v>0</v>
      </c>
      <c r="E944">
        <v>23</v>
      </c>
      <c r="F944">
        <v>0</v>
      </c>
      <c r="G944">
        <f t="shared" si="14"/>
        <v>23</v>
      </c>
    </row>
    <row r="945" spans="1:7" x14ac:dyDescent="0.2">
      <c r="A945" s="234" t="s">
        <v>468</v>
      </c>
      <c r="E945">
        <v>0</v>
      </c>
      <c r="F945">
        <v>0</v>
      </c>
      <c r="G945">
        <f t="shared" si="14"/>
        <v>0</v>
      </c>
    </row>
    <row r="946" spans="1:7" x14ac:dyDescent="0.2">
      <c r="A946" s="235" t="s">
        <v>468</v>
      </c>
      <c r="E946">
        <v>0</v>
      </c>
      <c r="F946">
        <v>0</v>
      </c>
      <c r="G946">
        <f t="shared" si="14"/>
        <v>0</v>
      </c>
    </row>
    <row r="947" spans="1:7" x14ac:dyDescent="0.2">
      <c r="A947" s="236">
        <v>0</v>
      </c>
      <c r="E947">
        <v>10</v>
      </c>
      <c r="F947">
        <v>0</v>
      </c>
      <c r="G947">
        <f t="shared" si="14"/>
        <v>10</v>
      </c>
    </row>
    <row r="948" spans="1:7" x14ac:dyDescent="0.2">
      <c r="A948" s="237" t="s">
        <v>468</v>
      </c>
      <c r="E948">
        <v>0</v>
      </c>
      <c r="F948">
        <v>0</v>
      </c>
      <c r="G948">
        <f t="shared" si="14"/>
        <v>0</v>
      </c>
    </row>
    <row r="949" spans="1:7" x14ac:dyDescent="0.2">
      <c r="A949" s="213" t="s">
        <v>228</v>
      </c>
      <c r="E949" t="s">
        <v>228</v>
      </c>
      <c r="F949" t="s">
        <v>228</v>
      </c>
      <c r="G949">
        <f t="shared" si="14"/>
        <v>0</v>
      </c>
    </row>
    <row r="950" spans="1:7" x14ac:dyDescent="0.2">
      <c r="A950" s="223">
        <v>0</v>
      </c>
      <c r="E950">
        <v>72</v>
      </c>
      <c r="F950">
        <v>0</v>
      </c>
      <c r="G950">
        <f t="shared" si="14"/>
        <v>72</v>
      </c>
    </row>
    <row r="951" spans="1:7" x14ac:dyDescent="0.2">
      <c r="A951" s="225">
        <v>0</v>
      </c>
      <c r="E951">
        <v>66</v>
      </c>
      <c r="F951">
        <v>0</v>
      </c>
      <c r="G951">
        <f t="shared" si="14"/>
        <v>66</v>
      </c>
    </row>
    <row r="952" spans="1:7" x14ac:dyDescent="0.2">
      <c r="A952" s="226" t="s">
        <v>468</v>
      </c>
      <c r="E952">
        <v>0</v>
      </c>
      <c r="F952">
        <v>0</v>
      </c>
      <c r="G952">
        <f t="shared" si="14"/>
        <v>0</v>
      </c>
    </row>
    <row r="953" spans="1:7" x14ac:dyDescent="0.2">
      <c r="A953" s="227" t="s">
        <v>468</v>
      </c>
      <c r="E953">
        <v>0</v>
      </c>
      <c r="F953">
        <v>0</v>
      </c>
      <c r="G953">
        <f t="shared" si="14"/>
        <v>0</v>
      </c>
    </row>
    <row r="954" spans="1:7" x14ac:dyDescent="0.2">
      <c r="A954" s="228" t="s">
        <v>468</v>
      </c>
      <c r="E954">
        <v>0</v>
      </c>
      <c r="F954">
        <v>0</v>
      </c>
      <c r="G954">
        <f t="shared" si="14"/>
        <v>0</v>
      </c>
    </row>
    <row r="955" spans="1:7" x14ac:dyDescent="0.2">
      <c r="A955" s="229" t="s">
        <v>468</v>
      </c>
      <c r="E955">
        <v>0</v>
      </c>
      <c r="F955">
        <v>0</v>
      </c>
      <c r="G955">
        <f t="shared" si="14"/>
        <v>0</v>
      </c>
    </row>
    <row r="956" spans="1:7" x14ac:dyDescent="0.2">
      <c r="A956" s="230" t="s">
        <v>468</v>
      </c>
      <c r="E956">
        <v>0</v>
      </c>
      <c r="F956">
        <v>0</v>
      </c>
      <c r="G956">
        <f t="shared" si="14"/>
        <v>0</v>
      </c>
    </row>
    <row r="957" spans="1:7" x14ac:dyDescent="0.2">
      <c r="A957" s="231" t="s">
        <v>468</v>
      </c>
      <c r="E957">
        <v>0</v>
      </c>
      <c r="F957">
        <v>0</v>
      </c>
      <c r="G957">
        <f t="shared" si="14"/>
        <v>0</v>
      </c>
    </row>
    <row r="958" spans="1:7" x14ac:dyDescent="0.2">
      <c r="A958" s="232" t="s">
        <v>468</v>
      </c>
      <c r="E958">
        <v>0</v>
      </c>
      <c r="F958">
        <v>0</v>
      </c>
      <c r="G958">
        <f t="shared" si="14"/>
        <v>0</v>
      </c>
    </row>
    <row r="959" spans="1:7" x14ac:dyDescent="0.2">
      <c r="A959" s="233">
        <v>0</v>
      </c>
      <c r="E959">
        <v>98</v>
      </c>
      <c r="F959">
        <v>0</v>
      </c>
      <c r="G959">
        <f t="shared" si="14"/>
        <v>98</v>
      </c>
    </row>
    <row r="960" spans="1:7" x14ac:dyDescent="0.2">
      <c r="A960" s="234">
        <v>0</v>
      </c>
      <c r="E960">
        <v>166</v>
      </c>
      <c r="F960">
        <v>0</v>
      </c>
      <c r="G960">
        <f t="shared" si="14"/>
        <v>166</v>
      </c>
    </row>
    <row r="961" spans="1:7" x14ac:dyDescent="0.2">
      <c r="A961" s="235">
        <v>0</v>
      </c>
      <c r="E961">
        <v>3</v>
      </c>
      <c r="F961">
        <v>0</v>
      </c>
      <c r="G961">
        <f t="shared" si="14"/>
        <v>3</v>
      </c>
    </row>
    <row r="962" spans="1:7" x14ac:dyDescent="0.2">
      <c r="A962" s="236" t="s">
        <v>468</v>
      </c>
      <c r="E962">
        <v>0</v>
      </c>
      <c r="F962">
        <v>0</v>
      </c>
      <c r="G962">
        <f t="shared" si="14"/>
        <v>0</v>
      </c>
    </row>
    <row r="963" spans="1:7" x14ac:dyDescent="0.2">
      <c r="A963" s="237">
        <v>0</v>
      </c>
      <c r="E963">
        <v>9</v>
      </c>
      <c r="F963">
        <v>0</v>
      </c>
      <c r="G963">
        <f t="shared" si="14"/>
        <v>9</v>
      </c>
    </row>
    <row r="964" spans="1:7" x14ac:dyDescent="0.2">
      <c r="A964" s="213" t="s">
        <v>359</v>
      </c>
      <c r="E964" t="s">
        <v>359</v>
      </c>
      <c r="F964" t="s">
        <v>359</v>
      </c>
      <c r="G964">
        <f t="shared" si="14"/>
        <v>0</v>
      </c>
    </row>
    <row r="965" spans="1:7" x14ac:dyDescent="0.2">
      <c r="A965" s="223" t="s">
        <v>468</v>
      </c>
      <c r="E965">
        <v>0</v>
      </c>
      <c r="F965">
        <v>0</v>
      </c>
      <c r="G965">
        <f t="shared" si="14"/>
        <v>0</v>
      </c>
    </row>
    <row r="966" spans="1:7" x14ac:dyDescent="0.2">
      <c r="A966" s="225" t="s">
        <v>468</v>
      </c>
      <c r="E966">
        <v>0</v>
      </c>
      <c r="F966">
        <v>0</v>
      </c>
      <c r="G966">
        <f t="shared" ref="G966:G1029" si="15">SUM(E966:F966)</f>
        <v>0</v>
      </c>
    </row>
    <row r="967" spans="1:7" x14ac:dyDescent="0.2">
      <c r="A967" s="226" t="s">
        <v>468</v>
      </c>
      <c r="E967">
        <v>0</v>
      </c>
      <c r="F967">
        <v>0</v>
      </c>
      <c r="G967">
        <f t="shared" si="15"/>
        <v>0</v>
      </c>
    </row>
    <row r="968" spans="1:7" x14ac:dyDescent="0.2">
      <c r="A968" s="227" t="s">
        <v>468</v>
      </c>
      <c r="E968">
        <v>0</v>
      </c>
      <c r="F968">
        <v>0</v>
      </c>
      <c r="G968">
        <f t="shared" si="15"/>
        <v>0</v>
      </c>
    </row>
    <row r="969" spans="1:7" x14ac:dyDescent="0.2">
      <c r="A969" s="228" t="s">
        <v>468</v>
      </c>
      <c r="E969">
        <v>0</v>
      </c>
      <c r="F969">
        <v>0</v>
      </c>
      <c r="G969">
        <f t="shared" si="15"/>
        <v>0</v>
      </c>
    </row>
    <row r="970" spans="1:7" x14ac:dyDescent="0.2">
      <c r="A970" s="229" t="s">
        <v>468</v>
      </c>
      <c r="E970">
        <v>0</v>
      </c>
      <c r="F970">
        <v>0</v>
      </c>
      <c r="G970">
        <f t="shared" si="15"/>
        <v>0</v>
      </c>
    </row>
    <row r="971" spans="1:7" x14ac:dyDescent="0.2">
      <c r="A971" s="230" t="s">
        <v>468</v>
      </c>
      <c r="E971">
        <v>0</v>
      </c>
      <c r="F971">
        <v>0</v>
      </c>
      <c r="G971">
        <f t="shared" si="15"/>
        <v>0</v>
      </c>
    </row>
    <row r="972" spans="1:7" x14ac:dyDescent="0.2">
      <c r="A972" s="231" t="s">
        <v>468</v>
      </c>
      <c r="E972">
        <v>0</v>
      </c>
      <c r="F972">
        <v>0</v>
      </c>
      <c r="G972">
        <f t="shared" si="15"/>
        <v>0</v>
      </c>
    </row>
    <row r="973" spans="1:7" x14ac:dyDescent="0.2">
      <c r="A973" s="232" t="s">
        <v>468</v>
      </c>
      <c r="E973">
        <v>0</v>
      </c>
      <c r="F973">
        <v>0</v>
      </c>
      <c r="G973">
        <f t="shared" si="15"/>
        <v>0</v>
      </c>
    </row>
    <row r="974" spans="1:7" x14ac:dyDescent="0.2">
      <c r="A974" s="233" t="s">
        <v>468</v>
      </c>
      <c r="E974">
        <v>0</v>
      </c>
      <c r="F974">
        <v>0</v>
      </c>
      <c r="G974">
        <f t="shared" si="15"/>
        <v>0</v>
      </c>
    </row>
    <row r="975" spans="1:7" x14ac:dyDescent="0.2">
      <c r="A975" s="234" t="s">
        <v>468</v>
      </c>
      <c r="E975">
        <v>0</v>
      </c>
      <c r="F975">
        <v>0</v>
      </c>
      <c r="G975">
        <f t="shared" si="15"/>
        <v>0</v>
      </c>
    </row>
    <row r="976" spans="1:7" x14ac:dyDescent="0.2">
      <c r="A976" s="235" t="s">
        <v>468</v>
      </c>
      <c r="E976">
        <v>0</v>
      </c>
      <c r="F976">
        <v>0</v>
      </c>
      <c r="G976">
        <f t="shared" si="15"/>
        <v>0</v>
      </c>
    </row>
    <row r="977" spans="1:7" x14ac:dyDescent="0.2">
      <c r="A977" s="236" t="s">
        <v>468</v>
      </c>
      <c r="E977">
        <v>0</v>
      </c>
      <c r="F977">
        <v>0</v>
      </c>
      <c r="G977">
        <f t="shared" si="15"/>
        <v>0</v>
      </c>
    </row>
    <row r="978" spans="1:7" x14ac:dyDescent="0.2">
      <c r="A978" s="237">
        <v>0</v>
      </c>
      <c r="E978">
        <v>15</v>
      </c>
      <c r="F978">
        <v>0</v>
      </c>
      <c r="G978">
        <f t="shared" si="15"/>
        <v>15</v>
      </c>
    </row>
    <row r="979" spans="1:7" x14ac:dyDescent="0.2">
      <c r="A979" s="213" t="s">
        <v>165</v>
      </c>
      <c r="E979" t="s">
        <v>165</v>
      </c>
      <c r="F979" t="s">
        <v>165</v>
      </c>
      <c r="G979">
        <f t="shared" si="15"/>
        <v>0</v>
      </c>
    </row>
    <row r="980" spans="1:7" x14ac:dyDescent="0.2">
      <c r="A980" s="223" t="s">
        <v>468</v>
      </c>
      <c r="E980">
        <v>0</v>
      </c>
      <c r="F980">
        <v>0</v>
      </c>
      <c r="G980">
        <f t="shared" si="15"/>
        <v>0</v>
      </c>
    </row>
    <row r="981" spans="1:7" x14ac:dyDescent="0.2">
      <c r="A981" s="225" t="s">
        <v>468</v>
      </c>
      <c r="E981">
        <v>0</v>
      </c>
      <c r="F981">
        <v>0</v>
      </c>
      <c r="G981">
        <f t="shared" si="15"/>
        <v>0</v>
      </c>
    </row>
    <row r="982" spans="1:7" x14ac:dyDescent="0.2">
      <c r="A982" s="226" t="s">
        <v>468</v>
      </c>
      <c r="E982">
        <v>0</v>
      </c>
      <c r="F982">
        <v>0</v>
      </c>
      <c r="G982">
        <f t="shared" si="15"/>
        <v>0</v>
      </c>
    </row>
    <row r="983" spans="1:7" x14ac:dyDescent="0.2">
      <c r="A983" s="227" t="s">
        <v>468</v>
      </c>
      <c r="E983">
        <v>0</v>
      </c>
      <c r="F983">
        <v>0</v>
      </c>
      <c r="G983">
        <f t="shared" si="15"/>
        <v>0</v>
      </c>
    </row>
    <row r="984" spans="1:7" x14ac:dyDescent="0.2">
      <c r="A984" s="228" t="s">
        <v>468</v>
      </c>
      <c r="E984">
        <v>0</v>
      </c>
      <c r="F984">
        <v>0</v>
      </c>
      <c r="G984">
        <f t="shared" si="15"/>
        <v>0</v>
      </c>
    </row>
    <row r="985" spans="1:7" x14ac:dyDescent="0.2">
      <c r="A985" s="229" t="s">
        <v>468</v>
      </c>
      <c r="E985">
        <v>0</v>
      </c>
      <c r="F985">
        <v>0</v>
      </c>
      <c r="G985">
        <f t="shared" si="15"/>
        <v>0</v>
      </c>
    </row>
    <row r="986" spans="1:7" x14ac:dyDescent="0.2">
      <c r="A986" s="230" t="s">
        <v>468</v>
      </c>
      <c r="E986">
        <v>0</v>
      </c>
      <c r="F986">
        <v>0</v>
      </c>
      <c r="G986">
        <f t="shared" si="15"/>
        <v>0</v>
      </c>
    </row>
    <row r="987" spans="1:7" x14ac:dyDescent="0.2">
      <c r="A987" s="231" t="s">
        <v>468</v>
      </c>
      <c r="E987">
        <v>0</v>
      </c>
      <c r="F987">
        <v>0</v>
      </c>
      <c r="G987">
        <f t="shared" si="15"/>
        <v>0</v>
      </c>
    </row>
    <row r="988" spans="1:7" x14ac:dyDescent="0.2">
      <c r="A988" s="232" t="s">
        <v>468</v>
      </c>
      <c r="E988">
        <v>0</v>
      </c>
      <c r="F988">
        <v>0</v>
      </c>
      <c r="G988">
        <f t="shared" si="15"/>
        <v>0</v>
      </c>
    </row>
    <row r="989" spans="1:7" x14ac:dyDescent="0.2">
      <c r="A989" s="233" t="s">
        <v>468</v>
      </c>
      <c r="E989">
        <v>0</v>
      </c>
      <c r="F989">
        <v>0</v>
      </c>
      <c r="G989">
        <f t="shared" si="15"/>
        <v>0</v>
      </c>
    </row>
    <row r="990" spans="1:7" x14ac:dyDescent="0.2">
      <c r="A990" s="234">
        <v>0</v>
      </c>
      <c r="E990">
        <v>5</v>
      </c>
      <c r="F990">
        <v>0</v>
      </c>
      <c r="G990">
        <f t="shared" si="15"/>
        <v>5</v>
      </c>
    </row>
    <row r="991" spans="1:7" x14ac:dyDescent="0.2">
      <c r="A991" s="235" t="s">
        <v>468</v>
      </c>
      <c r="E991">
        <v>0</v>
      </c>
      <c r="F991">
        <v>0</v>
      </c>
      <c r="G991">
        <f t="shared" si="15"/>
        <v>0</v>
      </c>
    </row>
    <row r="992" spans="1:7" x14ac:dyDescent="0.2">
      <c r="A992" s="236" t="s">
        <v>468</v>
      </c>
      <c r="E992">
        <v>0</v>
      </c>
      <c r="F992">
        <v>0</v>
      </c>
      <c r="G992">
        <f t="shared" si="15"/>
        <v>0</v>
      </c>
    </row>
    <row r="993" spans="1:7" x14ac:dyDescent="0.2">
      <c r="A993" s="237" t="s">
        <v>468</v>
      </c>
      <c r="E993">
        <v>0</v>
      </c>
      <c r="F993">
        <v>0</v>
      </c>
      <c r="G993">
        <f t="shared" si="15"/>
        <v>0</v>
      </c>
    </row>
    <row r="994" spans="1:7" x14ac:dyDescent="0.2">
      <c r="A994" s="213" t="s">
        <v>299</v>
      </c>
      <c r="E994" t="s">
        <v>299</v>
      </c>
      <c r="F994" t="s">
        <v>299</v>
      </c>
      <c r="G994">
        <f t="shared" si="15"/>
        <v>0</v>
      </c>
    </row>
    <row r="995" spans="1:7" x14ac:dyDescent="0.2">
      <c r="A995" s="223" t="s">
        <v>468</v>
      </c>
      <c r="E995">
        <v>0</v>
      </c>
      <c r="F995">
        <v>0</v>
      </c>
      <c r="G995">
        <f t="shared" si="15"/>
        <v>0</v>
      </c>
    </row>
    <row r="996" spans="1:7" x14ac:dyDescent="0.2">
      <c r="A996" s="225" t="s">
        <v>468</v>
      </c>
      <c r="E996">
        <v>0</v>
      </c>
      <c r="F996">
        <v>0</v>
      </c>
      <c r="G996">
        <f t="shared" si="15"/>
        <v>0</v>
      </c>
    </row>
    <row r="997" spans="1:7" x14ac:dyDescent="0.2">
      <c r="A997" s="226" t="s">
        <v>468</v>
      </c>
      <c r="E997">
        <v>0</v>
      </c>
      <c r="F997">
        <v>0</v>
      </c>
      <c r="G997">
        <f t="shared" si="15"/>
        <v>0</v>
      </c>
    </row>
    <row r="998" spans="1:7" x14ac:dyDescent="0.2">
      <c r="A998" s="227" t="s">
        <v>468</v>
      </c>
      <c r="E998">
        <v>0</v>
      </c>
      <c r="F998">
        <v>0</v>
      </c>
      <c r="G998">
        <f t="shared" si="15"/>
        <v>0</v>
      </c>
    </row>
    <row r="999" spans="1:7" x14ac:dyDescent="0.2">
      <c r="A999" s="228" t="s">
        <v>468</v>
      </c>
      <c r="E999">
        <v>0</v>
      </c>
      <c r="F999">
        <v>0</v>
      </c>
      <c r="G999">
        <f t="shared" si="15"/>
        <v>0</v>
      </c>
    </row>
    <row r="1000" spans="1:7" x14ac:dyDescent="0.2">
      <c r="A1000" s="229" t="s">
        <v>468</v>
      </c>
      <c r="E1000">
        <v>0</v>
      </c>
      <c r="F1000">
        <v>0</v>
      </c>
      <c r="G1000">
        <f t="shared" si="15"/>
        <v>0</v>
      </c>
    </row>
    <row r="1001" spans="1:7" x14ac:dyDescent="0.2">
      <c r="A1001" s="230">
        <v>0</v>
      </c>
      <c r="E1001">
        <v>10</v>
      </c>
      <c r="F1001">
        <v>0</v>
      </c>
      <c r="G1001">
        <f t="shared" si="15"/>
        <v>10</v>
      </c>
    </row>
    <row r="1002" spans="1:7" x14ac:dyDescent="0.2">
      <c r="A1002" s="231" t="s">
        <v>468</v>
      </c>
      <c r="E1002">
        <v>0</v>
      </c>
      <c r="F1002">
        <v>0</v>
      </c>
      <c r="G1002">
        <f t="shared" si="15"/>
        <v>0</v>
      </c>
    </row>
    <row r="1003" spans="1:7" x14ac:dyDescent="0.2">
      <c r="A1003" s="232">
        <v>0</v>
      </c>
      <c r="E1003">
        <v>2</v>
      </c>
      <c r="F1003">
        <v>0</v>
      </c>
      <c r="G1003">
        <f t="shared" si="15"/>
        <v>2</v>
      </c>
    </row>
    <row r="1004" spans="1:7" x14ac:dyDescent="0.2">
      <c r="A1004" s="233" t="s">
        <v>468</v>
      </c>
      <c r="E1004">
        <v>0</v>
      </c>
      <c r="F1004">
        <v>0</v>
      </c>
      <c r="G1004">
        <f t="shared" si="15"/>
        <v>0</v>
      </c>
    </row>
    <row r="1005" spans="1:7" x14ac:dyDescent="0.2">
      <c r="A1005" s="234" t="s">
        <v>468</v>
      </c>
      <c r="E1005">
        <v>0</v>
      </c>
      <c r="F1005">
        <v>0</v>
      </c>
      <c r="G1005">
        <f t="shared" si="15"/>
        <v>0</v>
      </c>
    </row>
    <row r="1006" spans="1:7" x14ac:dyDescent="0.2">
      <c r="A1006" s="235" t="s">
        <v>468</v>
      </c>
      <c r="E1006">
        <v>0</v>
      </c>
      <c r="F1006">
        <v>0</v>
      </c>
      <c r="G1006">
        <f t="shared" si="15"/>
        <v>0</v>
      </c>
    </row>
    <row r="1007" spans="1:7" x14ac:dyDescent="0.2">
      <c r="A1007" s="236" t="s">
        <v>468</v>
      </c>
      <c r="E1007">
        <v>0</v>
      </c>
      <c r="F1007">
        <v>0</v>
      </c>
      <c r="G1007">
        <f t="shared" si="15"/>
        <v>0</v>
      </c>
    </row>
    <row r="1008" spans="1:7" x14ac:dyDescent="0.2">
      <c r="A1008" s="237">
        <v>0</v>
      </c>
      <c r="E1008">
        <v>146</v>
      </c>
      <c r="F1008">
        <v>0</v>
      </c>
      <c r="G1008">
        <f t="shared" si="15"/>
        <v>146</v>
      </c>
    </row>
    <row r="1009" spans="1:7" x14ac:dyDescent="0.2">
      <c r="A1009" s="213" t="s">
        <v>143</v>
      </c>
      <c r="E1009" t="s">
        <v>143</v>
      </c>
      <c r="F1009" t="s">
        <v>143</v>
      </c>
      <c r="G1009">
        <f t="shared" si="15"/>
        <v>0</v>
      </c>
    </row>
    <row r="1010" spans="1:7" x14ac:dyDescent="0.2">
      <c r="A1010" s="223" t="s">
        <v>468</v>
      </c>
      <c r="E1010">
        <v>0</v>
      </c>
      <c r="F1010">
        <v>0</v>
      </c>
      <c r="G1010">
        <f t="shared" si="15"/>
        <v>0</v>
      </c>
    </row>
    <row r="1011" spans="1:7" x14ac:dyDescent="0.2">
      <c r="A1011" s="225" t="s">
        <v>468</v>
      </c>
      <c r="E1011">
        <v>0</v>
      </c>
      <c r="F1011">
        <v>0</v>
      </c>
      <c r="G1011">
        <f t="shared" si="15"/>
        <v>0</v>
      </c>
    </row>
    <row r="1012" spans="1:7" x14ac:dyDescent="0.2">
      <c r="A1012" s="226" t="s">
        <v>468</v>
      </c>
      <c r="E1012">
        <v>0</v>
      </c>
      <c r="F1012">
        <v>0</v>
      </c>
      <c r="G1012">
        <f t="shared" si="15"/>
        <v>0</v>
      </c>
    </row>
    <row r="1013" spans="1:7" x14ac:dyDescent="0.2">
      <c r="A1013" s="227" t="s">
        <v>468</v>
      </c>
      <c r="E1013">
        <v>0</v>
      </c>
      <c r="F1013">
        <v>0</v>
      </c>
      <c r="G1013">
        <f t="shared" si="15"/>
        <v>0</v>
      </c>
    </row>
    <row r="1014" spans="1:7" x14ac:dyDescent="0.2">
      <c r="A1014" s="228" t="s">
        <v>468</v>
      </c>
      <c r="E1014">
        <v>0</v>
      </c>
      <c r="F1014">
        <v>0</v>
      </c>
      <c r="G1014">
        <f t="shared" si="15"/>
        <v>0</v>
      </c>
    </row>
    <row r="1015" spans="1:7" x14ac:dyDescent="0.2">
      <c r="A1015" s="229" t="s">
        <v>468</v>
      </c>
      <c r="E1015">
        <v>0</v>
      </c>
      <c r="F1015">
        <v>0</v>
      </c>
      <c r="G1015">
        <f t="shared" si="15"/>
        <v>0</v>
      </c>
    </row>
    <row r="1016" spans="1:7" x14ac:dyDescent="0.2">
      <c r="A1016" s="230" t="s">
        <v>468</v>
      </c>
      <c r="E1016">
        <v>0</v>
      </c>
      <c r="F1016">
        <v>0</v>
      </c>
      <c r="G1016">
        <f t="shared" si="15"/>
        <v>0</v>
      </c>
    </row>
    <row r="1017" spans="1:7" x14ac:dyDescent="0.2">
      <c r="A1017" s="231" t="s">
        <v>468</v>
      </c>
      <c r="E1017">
        <v>0</v>
      </c>
      <c r="F1017">
        <v>0</v>
      </c>
      <c r="G1017">
        <f t="shared" si="15"/>
        <v>0</v>
      </c>
    </row>
    <row r="1018" spans="1:7" x14ac:dyDescent="0.2">
      <c r="A1018" s="232" t="s">
        <v>468</v>
      </c>
      <c r="E1018">
        <v>0</v>
      </c>
      <c r="F1018">
        <v>0</v>
      </c>
      <c r="G1018">
        <f t="shared" si="15"/>
        <v>0</v>
      </c>
    </row>
    <row r="1019" spans="1:7" x14ac:dyDescent="0.2">
      <c r="A1019" s="233" t="s">
        <v>468</v>
      </c>
      <c r="E1019">
        <v>0</v>
      </c>
      <c r="F1019">
        <v>0</v>
      </c>
      <c r="G1019">
        <f t="shared" si="15"/>
        <v>0</v>
      </c>
    </row>
    <row r="1020" spans="1:7" x14ac:dyDescent="0.2">
      <c r="A1020" s="234">
        <v>0</v>
      </c>
      <c r="E1020">
        <v>0</v>
      </c>
      <c r="F1020">
        <v>0</v>
      </c>
      <c r="G1020">
        <f t="shared" si="15"/>
        <v>0</v>
      </c>
    </row>
    <row r="1021" spans="1:7" x14ac:dyDescent="0.2">
      <c r="A1021" s="235">
        <v>0</v>
      </c>
      <c r="E1021">
        <v>2</v>
      </c>
      <c r="F1021">
        <v>0</v>
      </c>
      <c r="G1021">
        <f t="shared" si="15"/>
        <v>2</v>
      </c>
    </row>
    <row r="1022" spans="1:7" x14ac:dyDescent="0.2">
      <c r="A1022" s="236" t="s">
        <v>468</v>
      </c>
      <c r="E1022">
        <v>0</v>
      </c>
      <c r="F1022">
        <v>0</v>
      </c>
      <c r="G1022">
        <f t="shared" si="15"/>
        <v>0</v>
      </c>
    </row>
    <row r="1023" spans="1:7" x14ac:dyDescent="0.2">
      <c r="A1023" s="237" t="s">
        <v>468</v>
      </c>
      <c r="E1023">
        <v>0</v>
      </c>
      <c r="F1023">
        <v>0</v>
      </c>
      <c r="G1023">
        <f t="shared" si="15"/>
        <v>0</v>
      </c>
    </row>
    <row r="1024" spans="1:7" x14ac:dyDescent="0.2">
      <c r="A1024" s="213" t="s">
        <v>297</v>
      </c>
      <c r="E1024" t="s">
        <v>297</v>
      </c>
      <c r="F1024" t="s">
        <v>297</v>
      </c>
      <c r="G1024">
        <f t="shared" si="15"/>
        <v>0</v>
      </c>
    </row>
    <row r="1025" spans="1:7" x14ac:dyDescent="0.2">
      <c r="A1025" s="223" t="s">
        <v>468</v>
      </c>
      <c r="E1025">
        <v>0</v>
      </c>
      <c r="F1025">
        <v>0</v>
      </c>
      <c r="G1025">
        <f t="shared" si="15"/>
        <v>0</v>
      </c>
    </row>
    <row r="1026" spans="1:7" x14ac:dyDescent="0.2">
      <c r="A1026" s="225" t="s">
        <v>468</v>
      </c>
      <c r="E1026">
        <v>0</v>
      </c>
      <c r="F1026">
        <v>0</v>
      </c>
      <c r="G1026">
        <f t="shared" si="15"/>
        <v>0</v>
      </c>
    </row>
    <row r="1027" spans="1:7" x14ac:dyDescent="0.2">
      <c r="A1027" s="226" t="s">
        <v>468</v>
      </c>
      <c r="E1027">
        <v>0</v>
      </c>
      <c r="F1027">
        <v>0</v>
      </c>
      <c r="G1027">
        <f t="shared" si="15"/>
        <v>0</v>
      </c>
    </row>
    <row r="1028" spans="1:7" x14ac:dyDescent="0.2">
      <c r="A1028" s="227" t="s">
        <v>468</v>
      </c>
      <c r="E1028">
        <v>0</v>
      </c>
      <c r="F1028">
        <v>0</v>
      </c>
      <c r="G1028">
        <f t="shared" si="15"/>
        <v>0</v>
      </c>
    </row>
    <row r="1029" spans="1:7" x14ac:dyDescent="0.2">
      <c r="A1029" s="228" t="s">
        <v>468</v>
      </c>
      <c r="E1029">
        <v>0</v>
      </c>
      <c r="F1029">
        <v>0</v>
      </c>
      <c r="G1029">
        <f t="shared" si="15"/>
        <v>0</v>
      </c>
    </row>
    <row r="1030" spans="1:7" x14ac:dyDescent="0.2">
      <c r="A1030" s="229" t="s">
        <v>468</v>
      </c>
      <c r="E1030">
        <v>0</v>
      </c>
      <c r="F1030">
        <v>0</v>
      </c>
      <c r="G1030">
        <f t="shared" ref="G1030:G1068" si="16">SUM(E1030:F1030)</f>
        <v>0</v>
      </c>
    </row>
    <row r="1031" spans="1:7" x14ac:dyDescent="0.2">
      <c r="A1031" s="230">
        <v>9</v>
      </c>
      <c r="E1031">
        <v>5</v>
      </c>
      <c r="F1031">
        <v>9</v>
      </c>
      <c r="G1031">
        <f t="shared" si="16"/>
        <v>14</v>
      </c>
    </row>
    <row r="1032" spans="1:7" x14ac:dyDescent="0.2">
      <c r="A1032" s="231" t="s">
        <v>468</v>
      </c>
      <c r="E1032">
        <v>0</v>
      </c>
      <c r="F1032">
        <v>0</v>
      </c>
      <c r="G1032">
        <f t="shared" si="16"/>
        <v>0</v>
      </c>
    </row>
    <row r="1033" spans="1:7" x14ac:dyDescent="0.2">
      <c r="A1033" s="232" t="s">
        <v>468</v>
      </c>
      <c r="E1033">
        <v>0</v>
      </c>
      <c r="F1033">
        <v>0</v>
      </c>
      <c r="G1033">
        <f t="shared" si="16"/>
        <v>0</v>
      </c>
    </row>
    <row r="1034" spans="1:7" x14ac:dyDescent="0.2">
      <c r="A1034" s="233" t="s">
        <v>468</v>
      </c>
      <c r="E1034">
        <v>0</v>
      </c>
      <c r="F1034">
        <v>0</v>
      </c>
      <c r="G1034">
        <f t="shared" si="16"/>
        <v>0</v>
      </c>
    </row>
    <row r="1035" spans="1:7" x14ac:dyDescent="0.2">
      <c r="A1035" s="234" t="s">
        <v>468</v>
      </c>
      <c r="E1035">
        <v>0</v>
      </c>
      <c r="F1035">
        <v>0</v>
      </c>
      <c r="G1035">
        <f t="shared" si="16"/>
        <v>0</v>
      </c>
    </row>
    <row r="1036" spans="1:7" x14ac:dyDescent="0.2">
      <c r="A1036" s="235" t="s">
        <v>468</v>
      </c>
      <c r="E1036">
        <v>0</v>
      </c>
      <c r="F1036">
        <v>0</v>
      </c>
      <c r="G1036">
        <f t="shared" si="16"/>
        <v>0</v>
      </c>
    </row>
    <row r="1037" spans="1:7" x14ac:dyDescent="0.2">
      <c r="A1037" s="236" t="s">
        <v>468</v>
      </c>
      <c r="E1037">
        <v>0</v>
      </c>
      <c r="F1037">
        <v>0</v>
      </c>
      <c r="G1037">
        <f t="shared" si="16"/>
        <v>0</v>
      </c>
    </row>
    <row r="1038" spans="1:7" x14ac:dyDescent="0.2">
      <c r="A1038" s="237" t="s">
        <v>468</v>
      </c>
      <c r="E1038">
        <v>0</v>
      </c>
      <c r="F1038">
        <v>0</v>
      </c>
      <c r="G1038">
        <f t="shared" si="16"/>
        <v>0</v>
      </c>
    </row>
    <row r="1039" spans="1:7" x14ac:dyDescent="0.2">
      <c r="A1039" s="213" t="s">
        <v>162</v>
      </c>
      <c r="E1039" t="s">
        <v>162</v>
      </c>
      <c r="F1039" t="s">
        <v>162</v>
      </c>
      <c r="G1039">
        <f t="shared" si="16"/>
        <v>0</v>
      </c>
    </row>
    <row r="1040" spans="1:7" x14ac:dyDescent="0.2">
      <c r="A1040" s="223" t="s">
        <v>468</v>
      </c>
      <c r="E1040">
        <v>0</v>
      </c>
      <c r="F1040">
        <v>0</v>
      </c>
      <c r="G1040">
        <f t="shared" si="16"/>
        <v>0</v>
      </c>
    </row>
    <row r="1041" spans="1:7" x14ac:dyDescent="0.2">
      <c r="A1041" s="225" t="s">
        <v>468</v>
      </c>
      <c r="E1041">
        <v>0</v>
      </c>
      <c r="F1041">
        <v>0</v>
      </c>
      <c r="G1041">
        <f t="shared" si="16"/>
        <v>0</v>
      </c>
    </row>
    <row r="1042" spans="1:7" x14ac:dyDescent="0.2">
      <c r="A1042" s="226" t="s">
        <v>468</v>
      </c>
      <c r="E1042">
        <v>0</v>
      </c>
      <c r="F1042">
        <v>0</v>
      </c>
      <c r="G1042">
        <f t="shared" si="16"/>
        <v>0</v>
      </c>
    </row>
    <row r="1043" spans="1:7" x14ac:dyDescent="0.2">
      <c r="A1043" s="227" t="s">
        <v>468</v>
      </c>
      <c r="E1043">
        <v>0</v>
      </c>
      <c r="F1043">
        <v>0</v>
      </c>
      <c r="G1043">
        <f t="shared" si="16"/>
        <v>0</v>
      </c>
    </row>
    <row r="1044" spans="1:7" x14ac:dyDescent="0.2">
      <c r="A1044" s="228" t="s">
        <v>468</v>
      </c>
      <c r="E1044">
        <v>0</v>
      </c>
      <c r="F1044">
        <v>0</v>
      </c>
      <c r="G1044">
        <f t="shared" si="16"/>
        <v>0</v>
      </c>
    </row>
    <row r="1045" spans="1:7" x14ac:dyDescent="0.2">
      <c r="A1045" s="229" t="s">
        <v>468</v>
      </c>
      <c r="E1045">
        <v>0</v>
      </c>
      <c r="F1045">
        <v>0</v>
      </c>
      <c r="G1045">
        <f t="shared" si="16"/>
        <v>0</v>
      </c>
    </row>
    <row r="1046" spans="1:7" x14ac:dyDescent="0.2">
      <c r="A1046" s="230">
        <v>0</v>
      </c>
      <c r="E1046">
        <v>5</v>
      </c>
      <c r="F1046">
        <v>0</v>
      </c>
      <c r="G1046">
        <f t="shared" si="16"/>
        <v>5</v>
      </c>
    </row>
    <row r="1047" spans="1:7" x14ac:dyDescent="0.2">
      <c r="A1047" s="231" t="s">
        <v>468</v>
      </c>
      <c r="E1047">
        <v>0</v>
      </c>
      <c r="F1047">
        <v>0</v>
      </c>
      <c r="G1047">
        <f t="shared" si="16"/>
        <v>0</v>
      </c>
    </row>
    <row r="1048" spans="1:7" x14ac:dyDescent="0.2">
      <c r="A1048" s="232" t="s">
        <v>468</v>
      </c>
      <c r="E1048">
        <v>0</v>
      </c>
      <c r="F1048">
        <v>0</v>
      </c>
      <c r="G1048">
        <f t="shared" si="16"/>
        <v>0</v>
      </c>
    </row>
    <row r="1049" spans="1:7" x14ac:dyDescent="0.2">
      <c r="A1049" s="233" t="s">
        <v>468</v>
      </c>
      <c r="E1049">
        <v>0</v>
      </c>
      <c r="F1049">
        <v>0</v>
      </c>
      <c r="G1049">
        <f t="shared" si="16"/>
        <v>0</v>
      </c>
    </row>
    <row r="1050" spans="1:7" x14ac:dyDescent="0.2">
      <c r="A1050" s="234">
        <v>0</v>
      </c>
      <c r="E1050">
        <v>23</v>
      </c>
      <c r="F1050">
        <v>0</v>
      </c>
      <c r="G1050">
        <f t="shared" si="16"/>
        <v>23</v>
      </c>
    </row>
    <row r="1051" spans="1:7" x14ac:dyDescent="0.2">
      <c r="A1051" s="235" t="s">
        <v>468</v>
      </c>
      <c r="E1051">
        <v>0</v>
      </c>
      <c r="F1051">
        <v>0</v>
      </c>
      <c r="G1051">
        <f t="shared" si="16"/>
        <v>0</v>
      </c>
    </row>
    <row r="1052" spans="1:7" x14ac:dyDescent="0.2">
      <c r="A1052" s="236">
        <v>0</v>
      </c>
      <c r="E1052">
        <v>1</v>
      </c>
      <c r="F1052">
        <v>0</v>
      </c>
      <c r="G1052">
        <f t="shared" si="16"/>
        <v>1</v>
      </c>
    </row>
    <row r="1053" spans="1:7" x14ac:dyDescent="0.2">
      <c r="A1053" s="237" t="s">
        <v>468</v>
      </c>
      <c r="E1053">
        <v>0</v>
      </c>
      <c r="F1053">
        <v>0</v>
      </c>
      <c r="G1053">
        <f t="shared" si="16"/>
        <v>0</v>
      </c>
    </row>
    <row r="1054" spans="1:7" x14ac:dyDescent="0.2">
      <c r="A1054" s="213" t="s">
        <v>419</v>
      </c>
      <c r="E1054" t="s">
        <v>139</v>
      </c>
      <c r="F1054" t="s">
        <v>139</v>
      </c>
      <c r="G1054">
        <f t="shared" si="16"/>
        <v>0</v>
      </c>
    </row>
    <row r="1055" spans="1:7" x14ac:dyDescent="0.2">
      <c r="E1055">
        <v>0</v>
      </c>
      <c r="F1055">
        <v>0</v>
      </c>
      <c r="G1055">
        <f t="shared" si="16"/>
        <v>0</v>
      </c>
    </row>
    <row r="1056" spans="1:7" x14ac:dyDescent="0.2">
      <c r="E1056">
        <v>100</v>
      </c>
      <c r="F1056">
        <v>0</v>
      </c>
      <c r="G1056">
        <f t="shared" si="16"/>
        <v>100</v>
      </c>
    </row>
    <row r="1057" spans="5:7" x14ac:dyDescent="0.2">
      <c r="E1057">
        <v>2</v>
      </c>
      <c r="F1057">
        <v>10</v>
      </c>
      <c r="G1057">
        <f t="shared" si="16"/>
        <v>12</v>
      </c>
    </row>
    <row r="1058" spans="5:7" x14ac:dyDescent="0.2">
      <c r="E1058">
        <v>1</v>
      </c>
      <c r="F1058">
        <v>0</v>
      </c>
      <c r="G1058">
        <f t="shared" si="16"/>
        <v>1</v>
      </c>
    </row>
    <row r="1059" spans="5:7" x14ac:dyDescent="0.2">
      <c r="E1059">
        <v>1</v>
      </c>
      <c r="F1059">
        <v>1</v>
      </c>
      <c r="G1059">
        <f t="shared" si="16"/>
        <v>2</v>
      </c>
    </row>
    <row r="1060" spans="5:7" x14ac:dyDescent="0.2">
      <c r="E1060">
        <v>4</v>
      </c>
      <c r="F1060">
        <v>11</v>
      </c>
      <c r="G1060">
        <f t="shared" si="16"/>
        <v>15</v>
      </c>
    </row>
    <row r="1061" spans="5:7" x14ac:dyDescent="0.2">
      <c r="E1061">
        <v>3</v>
      </c>
      <c r="F1061">
        <v>0</v>
      </c>
      <c r="G1061">
        <f t="shared" si="16"/>
        <v>3</v>
      </c>
    </row>
    <row r="1062" spans="5:7" x14ac:dyDescent="0.2">
      <c r="E1062">
        <v>0</v>
      </c>
      <c r="F1062">
        <v>11</v>
      </c>
      <c r="G1062">
        <f t="shared" si="16"/>
        <v>11</v>
      </c>
    </row>
    <row r="1063" spans="5:7" x14ac:dyDescent="0.2">
      <c r="E1063">
        <v>35</v>
      </c>
      <c r="F1063">
        <v>0</v>
      </c>
      <c r="G1063">
        <f t="shared" si="16"/>
        <v>35</v>
      </c>
    </row>
    <row r="1064" spans="5:7" x14ac:dyDescent="0.2">
      <c r="E1064">
        <v>35</v>
      </c>
      <c r="F1064">
        <v>0</v>
      </c>
      <c r="G1064">
        <f t="shared" si="16"/>
        <v>35</v>
      </c>
    </row>
    <row r="1065" spans="5:7" x14ac:dyDescent="0.2">
      <c r="E1065">
        <v>34</v>
      </c>
      <c r="F1065">
        <v>0</v>
      </c>
      <c r="G1065">
        <f t="shared" si="16"/>
        <v>34</v>
      </c>
    </row>
    <row r="1066" spans="5:7" x14ac:dyDescent="0.2">
      <c r="E1066">
        <v>3</v>
      </c>
      <c r="F1066">
        <v>0</v>
      </c>
      <c r="G1066">
        <f t="shared" si="16"/>
        <v>3</v>
      </c>
    </row>
    <row r="1067" spans="5:7" x14ac:dyDescent="0.2">
      <c r="E1067">
        <v>26</v>
      </c>
      <c r="F1067">
        <v>1</v>
      </c>
      <c r="G1067">
        <f t="shared" si="16"/>
        <v>27</v>
      </c>
    </row>
    <row r="1068" spans="5:7" x14ac:dyDescent="0.2">
      <c r="E1068">
        <v>0</v>
      </c>
      <c r="F1068">
        <v>0</v>
      </c>
      <c r="G1068">
        <f t="shared" si="16"/>
        <v>0</v>
      </c>
    </row>
    <row r="1069" spans="5:7" x14ac:dyDescent="0.2">
      <c r="E1069" t="s">
        <v>419</v>
      </c>
      <c r="F1069" t="s">
        <v>419</v>
      </c>
    </row>
  </sheetData>
  <autoFilter ref="E3:G1069" xr:uid="{00000000-0009-0000-0000-000018000000}"/>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U106"/>
  <sheetViews>
    <sheetView workbookViewId="0">
      <pane xSplit="1" ySplit="1" topLeftCell="B23" activePane="bottomRight" state="frozen"/>
      <selection pane="topRight" activeCell="B1" sqref="B1"/>
      <selection pane="bottomLeft" activeCell="A2" sqref="A2"/>
      <selection pane="bottomRight" activeCell="T36" sqref="T36"/>
    </sheetView>
  </sheetViews>
  <sheetFormatPr baseColWidth="10" defaultColWidth="8.83203125" defaultRowHeight="15" x14ac:dyDescent="0.2"/>
  <cols>
    <col min="1" max="1" width="22.6640625" customWidth="1"/>
    <col min="2" max="3" width="4.1640625" bestFit="1" customWidth="1"/>
    <col min="4" max="5" width="5" bestFit="1" customWidth="1"/>
    <col min="6" max="7" width="5.5" bestFit="1" customWidth="1"/>
    <col min="8" max="9" width="6.5" bestFit="1" customWidth="1"/>
    <col min="10" max="11" width="4.5" bestFit="1" customWidth="1"/>
    <col min="12" max="13" width="5.5" bestFit="1" customWidth="1"/>
    <col min="14" max="15" width="4" bestFit="1" customWidth="1"/>
    <col min="16" max="17" width="4.33203125" bestFit="1" customWidth="1"/>
    <col min="18" max="19" width="4.83203125" bestFit="1" customWidth="1"/>
  </cols>
  <sheetData>
    <row r="1" spans="1:20" x14ac:dyDescent="0.2">
      <c r="A1" t="s">
        <v>424</v>
      </c>
      <c r="B1" t="s">
        <v>195</v>
      </c>
      <c r="C1" t="s">
        <v>196</v>
      </c>
      <c r="D1" t="s">
        <v>382</v>
      </c>
      <c r="E1" t="s">
        <v>389</v>
      </c>
      <c r="F1" t="s">
        <v>363</v>
      </c>
      <c r="G1" t="s">
        <v>368</v>
      </c>
      <c r="H1" t="s">
        <v>287</v>
      </c>
      <c r="I1" t="s">
        <v>283</v>
      </c>
      <c r="J1" t="s">
        <v>320</v>
      </c>
      <c r="K1" t="s">
        <v>326</v>
      </c>
      <c r="L1" t="s">
        <v>307</v>
      </c>
      <c r="M1" t="s">
        <v>301</v>
      </c>
      <c r="N1" t="s">
        <v>339</v>
      </c>
      <c r="O1" t="s">
        <v>357</v>
      </c>
      <c r="P1" t="s">
        <v>473</v>
      </c>
      <c r="Q1" t="s">
        <v>476</v>
      </c>
      <c r="R1" t="s">
        <v>490</v>
      </c>
      <c r="S1" t="s">
        <v>491</v>
      </c>
      <c r="T1" t="s">
        <v>419</v>
      </c>
    </row>
    <row r="2" spans="1:20" x14ac:dyDescent="0.2">
      <c r="A2" t="s">
        <v>367</v>
      </c>
      <c r="G2">
        <v>0</v>
      </c>
      <c r="T2">
        <v>0</v>
      </c>
    </row>
    <row r="3" spans="1:20" x14ac:dyDescent="0.2">
      <c r="A3" t="s">
        <v>229</v>
      </c>
      <c r="B3">
        <v>7</v>
      </c>
      <c r="C3">
        <v>0</v>
      </c>
      <c r="G3">
        <v>4</v>
      </c>
      <c r="H3">
        <v>41</v>
      </c>
      <c r="I3">
        <v>5</v>
      </c>
      <c r="J3">
        <v>14</v>
      </c>
      <c r="K3">
        <v>1</v>
      </c>
      <c r="L3">
        <v>2</v>
      </c>
      <c r="M3">
        <v>0</v>
      </c>
      <c r="T3">
        <v>74</v>
      </c>
    </row>
    <row r="4" spans="1:20" x14ac:dyDescent="0.2">
      <c r="A4" t="s">
        <v>348</v>
      </c>
      <c r="N4">
        <v>2</v>
      </c>
      <c r="O4">
        <v>0</v>
      </c>
      <c r="P4">
        <v>15</v>
      </c>
      <c r="Q4">
        <v>0</v>
      </c>
      <c r="S4">
        <v>2</v>
      </c>
      <c r="T4">
        <v>19</v>
      </c>
    </row>
    <row r="5" spans="1:20" x14ac:dyDescent="0.2">
      <c r="A5" t="s">
        <v>127</v>
      </c>
      <c r="H5">
        <v>0</v>
      </c>
      <c r="J5">
        <v>0</v>
      </c>
      <c r="K5">
        <v>0</v>
      </c>
      <c r="L5">
        <v>0</v>
      </c>
      <c r="M5">
        <v>0</v>
      </c>
      <c r="N5">
        <v>0</v>
      </c>
      <c r="O5">
        <v>0</v>
      </c>
      <c r="P5">
        <v>0</v>
      </c>
      <c r="Q5">
        <v>0</v>
      </c>
      <c r="R5">
        <v>0</v>
      </c>
      <c r="S5">
        <v>2</v>
      </c>
      <c r="T5">
        <v>2</v>
      </c>
    </row>
    <row r="6" spans="1:20" x14ac:dyDescent="0.2">
      <c r="A6" t="s">
        <v>142</v>
      </c>
      <c r="L6">
        <v>0</v>
      </c>
      <c r="M6">
        <v>1</v>
      </c>
      <c r="T6">
        <v>1</v>
      </c>
    </row>
    <row r="7" spans="1:20" x14ac:dyDescent="0.2">
      <c r="A7" t="s">
        <v>163</v>
      </c>
      <c r="D7">
        <v>0</v>
      </c>
      <c r="E7">
        <v>3</v>
      </c>
      <c r="H7">
        <v>0</v>
      </c>
      <c r="L7">
        <v>0</v>
      </c>
      <c r="T7">
        <v>3</v>
      </c>
    </row>
    <row r="8" spans="1:20" x14ac:dyDescent="0.2">
      <c r="A8" t="s">
        <v>134</v>
      </c>
      <c r="F8">
        <v>3</v>
      </c>
      <c r="G8">
        <v>6</v>
      </c>
      <c r="I8">
        <v>0</v>
      </c>
      <c r="J8">
        <v>0</v>
      </c>
      <c r="K8">
        <v>0</v>
      </c>
      <c r="M8">
        <v>0</v>
      </c>
      <c r="N8">
        <v>0</v>
      </c>
      <c r="O8">
        <v>0</v>
      </c>
      <c r="Q8">
        <v>0</v>
      </c>
      <c r="S8">
        <v>2</v>
      </c>
      <c r="T8">
        <v>11</v>
      </c>
    </row>
    <row r="9" spans="1:20" x14ac:dyDescent="0.2">
      <c r="A9" t="s">
        <v>267</v>
      </c>
      <c r="B9">
        <v>47</v>
      </c>
      <c r="P9">
        <v>32</v>
      </c>
      <c r="T9">
        <v>79</v>
      </c>
    </row>
    <row r="10" spans="1:20" x14ac:dyDescent="0.2">
      <c r="A10" t="s">
        <v>126</v>
      </c>
      <c r="M10">
        <v>10</v>
      </c>
      <c r="P10">
        <v>21</v>
      </c>
      <c r="Q10">
        <v>11</v>
      </c>
      <c r="T10">
        <v>42</v>
      </c>
    </row>
    <row r="11" spans="1:20" x14ac:dyDescent="0.2">
      <c r="A11" t="s">
        <v>330</v>
      </c>
      <c r="K11">
        <v>0</v>
      </c>
      <c r="T11">
        <v>0</v>
      </c>
    </row>
    <row r="12" spans="1:20" x14ac:dyDescent="0.2">
      <c r="A12" t="s">
        <v>230</v>
      </c>
      <c r="C12">
        <v>0</v>
      </c>
      <c r="J12">
        <v>0</v>
      </c>
      <c r="K12">
        <v>0</v>
      </c>
      <c r="N12">
        <v>0</v>
      </c>
      <c r="Q12">
        <v>0</v>
      </c>
      <c r="T12">
        <v>0</v>
      </c>
    </row>
    <row r="13" spans="1:20" x14ac:dyDescent="0.2">
      <c r="A13" t="s">
        <v>169</v>
      </c>
      <c r="L13">
        <v>0</v>
      </c>
      <c r="S13">
        <v>0</v>
      </c>
      <c r="T13">
        <v>0</v>
      </c>
    </row>
    <row r="14" spans="1:20" x14ac:dyDescent="0.2">
      <c r="A14" t="s">
        <v>318</v>
      </c>
      <c r="J14">
        <v>0</v>
      </c>
      <c r="K14">
        <v>0</v>
      </c>
      <c r="T14">
        <v>0</v>
      </c>
    </row>
    <row r="15" spans="1:20" x14ac:dyDescent="0.2">
      <c r="A15" t="s">
        <v>191</v>
      </c>
      <c r="H15">
        <v>0</v>
      </c>
      <c r="T15">
        <v>0</v>
      </c>
    </row>
    <row r="16" spans="1:20" x14ac:dyDescent="0.2">
      <c r="A16" t="s">
        <v>329</v>
      </c>
      <c r="K16">
        <v>0</v>
      </c>
      <c r="T16">
        <v>0</v>
      </c>
    </row>
    <row r="17" spans="1:20" x14ac:dyDescent="0.2">
      <c r="A17" t="s">
        <v>188</v>
      </c>
      <c r="B17">
        <v>0</v>
      </c>
      <c r="H17">
        <v>0</v>
      </c>
      <c r="T17">
        <v>0</v>
      </c>
    </row>
    <row r="18" spans="1:20" x14ac:dyDescent="0.2">
      <c r="A18" t="s">
        <v>352</v>
      </c>
      <c r="O18">
        <v>0</v>
      </c>
      <c r="T18">
        <v>0</v>
      </c>
    </row>
    <row r="19" spans="1:20" x14ac:dyDescent="0.2">
      <c r="A19" t="s">
        <v>182</v>
      </c>
      <c r="F19">
        <v>0</v>
      </c>
      <c r="I19">
        <v>0</v>
      </c>
      <c r="T19">
        <v>0</v>
      </c>
    </row>
    <row r="20" spans="1:20" x14ac:dyDescent="0.2">
      <c r="A20" t="s">
        <v>272</v>
      </c>
      <c r="B20">
        <v>0</v>
      </c>
      <c r="T20">
        <v>0</v>
      </c>
    </row>
    <row r="21" spans="1:20" x14ac:dyDescent="0.2">
      <c r="A21" t="s">
        <v>131</v>
      </c>
      <c r="C21">
        <v>0</v>
      </c>
      <c r="F21">
        <v>0</v>
      </c>
      <c r="J21">
        <v>0</v>
      </c>
      <c r="K21">
        <v>0</v>
      </c>
      <c r="L21">
        <v>0</v>
      </c>
      <c r="M21">
        <v>0</v>
      </c>
      <c r="N21">
        <v>0</v>
      </c>
      <c r="T21">
        <v>0</v>
      </c>
    </row>
    <row r="22" spans="1:20" x14ac:dyDescent="0.2">
      <c r="A22" t="s">
        <v>168</v>
      </c>
      <c r="L22">
        <v>0</v>
      </c>
      <c r="T22">
        <v>0</v>
      </c>
    </row>
    <row r="23" spans="1:20" x14ac:dyDescent="0.2">
      <c r="A23" t="s">
        <v>231</v>
      </c>
      <c r="C23">
        <v>0</v>
      </c>
      <c r="T23">
        <v>0</v>
      </c>
    </row>
    <row r="24" spans="1:20" x14ac:dyDescent="0.2">
      <c r="A24" t="s">
        <v>129</v>
      </c>
      <c r="B24">
        <v>0</v>
      </c>
      <c r="C24">
        <v>0</v>
      </c>
      <c r="D24">
        <v>4</v>
      </c>
      <c r="F24">
        <v>0</v>
      </c>
      <c r="H24">
        <v>0</v>
      </c>
      <c r="I24">
        <v>1</v>
      </c>
      <c r="J24">
        <v>0</v>
      </c>
      <c r="K24">
        <v>0</v>
      </c>
      <c r="L24">
        <v>0</v>
      </c>
      <c r="M24">
        <v>0</v>
      </c>
      <c r="N24">
        <v>0</v>
      </c>
      <c r="O24">
        <v>0</v>
      </c>
      <c r="P24">
        <v>0</v>
      </c>
      <c r="Q24">
        <v>39</v>
      </c>
      <c r="R24">
        <v>25</v>
      </c>
      <c r="S24">
        <v>8</v>
      </c>
      <c r="T24">
        <v>77</v>
      </c>
    </row>
    <row r="25" spans="1:20" x14ac:dyDescent="0.2">
      <c r="A25" t="s">
        <v>190</v>
      </c>
      <c r="H25">
        <v>0</v>
      </c>
      <c r="T25">
        <v>0</v>
      </c>
    </row>
    <row r="26" spans="1:20" x14ac:dyDescent="0.2">
      <c r="A26" t="s">
        <v>298</v>
      </c>
      <c r="D26">
        <v>3</v>
      </c>
      <c r="E26">
        <v>1</v>
      </c>
      <c r="G26">
        <v>1</v>
      </c>
      <c r="H26">
        <v>50</v>
      </c>
      <c r="J26">
        <v>5</v>
      </c>
      <c r="T26">
        <v>60</v>
      </c>
    </row>
    <row r="27" spans="1:20" x14ac:dyDescent="0.2">
      <c r="A27" t="s">
        <v>161</v>
      </c>
      <c r="B27">
        <v>4</v>
      </c>
      <c r="E27">
        <v>1</v>
      </c>
      <c r="F27">
        <v>1</v>
      </c>
      <c r="G27">
        <v>2</v>
      </c>
      <c r="J27">
        <v>24</v>
      </c>
      <c r="K27">
        <v>2</v>
      </c>
      <c r="L27">
        <v>0</v>
      </c>
      <c r="N27">
        <v>12</v>
      </c>
      <c r="P27">
        <v>2</v>
      </c>
      <c r="Q27">
        <v>19</v>
      </c>
      <c r="T27">
        <v>67</v>
      </c>
    </row>
    <row r="28" spans="1:20" x14ac:dyDescent="0.2">
      <c r="A28" t="s">
        <v>308</v>
      </c>
      <c r="L28">
        <v>0</v>
      </c>
      <c r="T28">
        <v>0</v>
      </c>
    </row>
    <row r="29" spans="1:20" x14ac:dyDescent="0.2">
      <c r="A29" t="s">
        <v>366</v>
      </c>
      <c r="D29">
        <v>0</v>
      </c>
      <c r="F29">
        <v>0</v>
      </c>
      <c r="G29">
        <v>0</v>
      </c>
      <c r="I29">
        <v>0</v>
      </c>
      <c r="T29">
        <v>0</v>
      </c>
    </row>
    <row r="30" spans="1:20" x14ac:dyDescent="0.2">
      <c r="A30" t="s">
        <v>332</v>
      </c>
      <c r="K30">
        <v>0</v>
      </c>
      <c r="T30">
        <v>0</v>
      </c>
    </row>
    <row r="31" spans="1:20" x14ac:dyDescent="0.2">
      <c r="A31" t="s">
        <v>360</v>
      </c>
      <c r="O31">
        <v>0</v>
      </c>
      <c r="Q31">
        <v>0</v>
      </c>
      <c r="T31">
        <v>0</v>
      </c>
    </row>
    <row r="32" spans="1:20" x14ac:dyDescent="0.2">
      <c r="A32" t="s">
        <v>269</v>
      </c>
      <c r="B32">
        <v>0</v>
      </c>
      <c r="T32">
        <v>0</v>
      </c>
    </row>
    <row r="33" spans="1:21" x14ac:dyDescent="0.2">
      <c r="A33" t="s">
        <v>353</v>
      </c>
      <c r="O33">
        <v>0</v>
      </c>
      <c r="S33">
        <v>0</v>
      </c>
      <c r="T33">
        <v>0</v>
      </c>
    </row>
    <row r="34" spans="1:21" x14ac:dyDescent="0.2">
      <c r="A34" t="s">
        <v>159</v>
      </c>
      <c r="C34">
        <v>0</v>
      </c>
      <c r="E34">
        <v>7</v>
      </c>
      <c r="F34">
        <v>0</v>
      </c>
      <c r="J34">
        <v>0</v>
      </c>
      <c r="K34">
        <v>0</v>
      </c>
      <c r="L34">
        <v>0</v>
      </c>
      <c r="M34">
        <v>0</v>
      </c>
      <c r="N34">
        <v>0</v>
      </c>
      <c r="R34">
        <v>32</v>
      </c>
      <c r="T34">
        <v>39</v>
      </c>
    </row>
    <row r="35" spans="1:21" x14ac:dyDescent="0.2">
      <c r="A35" t="s">
        <v>128</v>
      </c>
      <c r="J35">
        <v>0</v>
      </c>
      <c r="K35">
        <v>0</v>
      </c>
      <c r="L35">
        <v>0</v>
      </c>
      <c r="M35">
        <v>0</v>
      </c>
      <c r="O35">
        <v>0</v>
      </c>
      <c r="P35">
        <v>0</v>
      </c>
      <c r="Q35">
        <v>0</v>
      </c>
      <c r="T35">
        <v>0</v>
      </c>
    </row>
    <row r="36" spans="1:21" x14ac:dyDescent="0.2">
      <c r="A36" t="s">
        <v>232</v>
      </c>
      <c r="B36">
        <v>5</v>
      </c>
      <c r="C36" s="360">
        <v>2</v>
      </c>
      <c r="D36">
        <v>1</v>
      </c>
      <c r="E36">
        <v>21</v>
      </c>
      <c r="F36">
        <v>6</v>
      </c>
      <c r="G36">
        <v>8</v>
      </c>
      <c r="H36">
        <v>0</v>
      </c>
      <c r="I36">
        <v>3</v>
      </c>
      <c r="J36">
        <v>3</v>
      </c>
      <c r="K36">
        <v>2</v>
      </c>
      <c r="L36">
        <v>0</v>
      </c>
      <c r="M36">
        <v>0</v>
      </c>
      <c r="N36">
        <v>3</v>
      </c>
      <c r="P36">
        <v>1</v>
      </c>
      <c r="Q36">
        <v>3</v>
      </c>
      <c r="R36">
        <v>2</v>
      </c>
      <c r="S36">
        <v>1</v>
      </c>
      <c r="T36" s="360">
        <v>61</v>
      </c>
      <c r="U36" t="s">
        <v>619</v>
      </c>
    </row>
    <row r="37" spans="1:21" x14ac:dyDescent="0.2">
      <c r="A37" t="s">
        <v>141</v>
      </c>
      <c r="C37">
        <v>0</v>
      </c>
      <c r="D37">
        <v>17</v>
      </c>
      <c r="E37">
        <v>5</v>
      </c>
      <c r="F37">
        <v>0</v>
      </c>
      <c r="I37">
        <v>2</v>
      </c>
      <c r="J37">
        <v>8</v>
      </c>
      <c r="K37">
        <v>0</v>
      </c>
      <c r="L37">
        <v>0</v>
      </c>
      <c r="M37">
        <v>0</v>
      </c>
      <c r="T37">
        <v>32</v>
      </c>
    </row>
    <row r="38" spans="1:21" x14ac:dyDescent="0.2">
      <c r="A38" t="s">
        <v>351</v>
      </c>
      <c r="O38">
        <v>0</v>
      </c>
      <c r="T38">
        <v>0</v>
      </c>
    </row>
    <row r="39" spans="1:21" x14ac:dyDescent="0.2">
      <c r="A39" t="s">
        <v>338</v>
      </c>
      <c r="K39">
        <v>0</v>
      </c>
      <c r="T39">
        <v>0</v>
      </c>
    </row>
    <row r="40" spans="1:21" x14ac:dyDescent="0.2">
      <c r="A40" t="s">
        <v>132</v>
      </c>
      <c r="B40">
        <v>0</v>
      </c>
      <c r="C40">
        <v>0</v>
      </c>
      <c r="D40">
        <v>7</v>
      </c>
      <c r="E40">
        <v>1</v>
      </c>
      <c r="F40">
        <v>0</v>
      </c>
      <c r="H40">
        <v>7</v>
      </c>
      <c r="I40">
        <v>0</v>
      </c>
      <c r="J40">
        <v>0</v>
      </c>
      <c r="K40">
        <v>0</v>
      </c>
      <c r="L40">
        <v>0</v>
      </c>
      <c r="M40">
        <v>0</v>
      </c>
      <c r="N40">
        <v>0</v>
      </c>
      <c r="P40">
        <v>0</v>
      </c>
      <c r="T40">
        <v>15</v>
      </c>
    </row>
    <row r="41" spans="1:21" x14ac:dyDescent="0.2">
      <c r="A41" t="s">
        <v>187</v>
      </c>
      <c r="F41">
        <v>1</v>
      </c>
      <c r="H41">
        <v>2</v>
      </c>
      <c r="T41">
        <v>3</v>
      </c>
    </row>
    <row r="42" spans="1:21" x14ac:dyDescent="0.2">
      <c r="A42" t="s">
        <v>135</v>
      </c>
      <c r="B42">
        <v>11</v>
      </c>
      <c r="C42">
        <v>0</v>
      </c>
      <c r="D42">
        <v>10</v>
      </c>
      <c r="E42">
        <v>14</v>
      </c>
      <c r="F42">
        <v>0</v>
      </c>
      <c r="G42">
        <v>23</v>
      </c>
      <c r="H42">
        <v>20</v>
      </c>
      <c r="I42">
        <v>22</v>
      </c>
      <c r="J42">
        <v>5</v>
      </c>
      <c r="K42">
        <v>3</v>
      </c>
      <c r="L42">
        <v>1</v>
      </c>
      <c r="M42">
        <v>0</v>
      </c>
      <c r="N42">
        <v>29</v>
      </c>
      <c r="R42">
        <v>19</v>
      </c>
      <c r="T42">
        <v>157</v>
      </c>
    </row>
    <row r="43" spans="1:21" x14ac:dyDescent="0.2">
      <c r="A43" t="s">
        <v>331</v>
      </c>
      <c r="K43">
        <v>0</v>
      </c>
      <c r="T43">
        <v>0</v>
      </c>
    </row>
    <row r="44" spans="1:21" x14ac:dyDescent="0.2">
      <c r="A44" t="s">
        <v>350</v>
      </c>
      <c r="O44">
        <v>18</v>
      </c>
      <c r="R44">
        <v>11</v>
      </c>
      <c r="S44">
        <v>39</v>
      </c>
      <c r="T44">
        <v>68</v>
      </c>
    </row>
    <row r="45" spans="1:21" x14ac:dyDescent="0.2">
      <c r="A45" t="s">
        <v>189</v>
      </c>
      <c r="H45">
        <v>0</v>
      </c>
      <c r="T45">
        <v>0</v>
      </c>
    </row>
    <row r="46" spans="1:21" x14ac:dyDescent="0.2">
      <c r="A46" t="s">
        <v>268</v>
      </c>
      <c r="B46">
        <v>0</v>
      </c>
      <c r="T46">
        <v>0</v>
      </c>
    </row>
    <row r="47" spans="1:21" x14ac:dyDescent="0.2">
      <c r="A47" t="s">
        <v>130</v>
      </c>
      <c r="M47">
        <v>0</v>
      </c>
      <c r="T47">
        <v>0</v>
      </c>
    </row>
    <row r="48" spans="1:21" x14ac:dyDescent="0.2">
      <c r="A48" t="s">
        <v>309</v>
      </c>
      <c r="L48">
        <v>0</v>
      </c>
      <c r="T48">
        <v>0</v>
      </c>
    </row>
    <row r="49" spans="1:20" x14ac:dyDescent="0.2">
      <c r="A49" t="s">
        <v>276</v>
      </c>
      <c r="I49">
        <v>0</v>
      </c>
      <c r="T49">
        <v>0</v>
      </c>
    </row>
    <row r="50" spans="1:20" x14ac:dyDescent="0.2">
      <c r="A50" t="s">
        <v>137</v>
      </c>
      <c r="L50">
        <v>0</v>
      </c>
      <c r="M50">
        <v>0</v>
      </c>
      <c r="T50">
        <v>0</v>
      </c>
    </row>
    <row r="51" spans="1:20" x14ac:dyDescent="0.2">
      <c r="A51" t="s">
        <v>275</v>
      </c>
      <c r="B51">
        <v>0</v>
      </c>
      <c r="F51">
        <v>0</v>
      </c>
      <c r="J51">
        <v>0</v>
      </c>
      <c r="K51">
        <v>0</v>
      </c>
      <c r="N51">
        <v>0</v>
      </c>
      <c r="T51">
        <v>0</v>
      </c>
    </row>
    <row r="52" spans="1:20" x14ac:dyDescent="0.2">
      <c r="A52" t="s">
        <v>166</v>
      </c>
      <c r="K52">
        <v>0</v>
      </c>
      <c r="L52">
        <v>0</v>
      </c>
      <c r="T52">
        <v>0</v>
      </c>
    </row>
    <row r="53" spans="1:20" x14ac:dyDescent="0.2">
      <c r="A53" t="s">
        <v>337</v>
      </c>
      <c r="K53">
        <v>0</v>
      </c>
      <c r="T53">
        <v>0</v>
      </c>
    </row>
    <row r="54" spans="1:20" x14ac:dyDescent="0.2">
      <c r="A54" t="s">
        <v>158</v>
      </c>
      <c r="B54">
        <v>0</v>
      </c>
      <c r="C54">
        <v>0</v>
      </c>
      <c r="L54">
        <v>0</v>
      </c>
      <c r="M54">
        <v>0</v>
      </c>
      <c r="T54">
        <v>0</v>
      </c>
    </row>
    <row r="55" spans="1:20" x14ac:dyDescent="0.2">
      <c r="A55" t="s">
        <v>167</v>
      </c>
      <c r="L55">
        <v>0</v>
      </c>
      <c r="T55">
        <v>0</v>
      </c>
    </row>
    <row r="56" spans="1:20" x14ac:dyDescent="0.2">
      <c r="A56" t="s">
        <v>136</v>
      </c>
      <c r="L56">
        <v>0</v>
      </c>
      <c r="M56">
        <v>0</v>
      </c>
      <c r="T56">
        <v>0</v>
      </c>
    </row>
    <row r="57" spans="1:20" x14ac:dyDescent="0.2">
      <c r="A57" t="s">
        <v>273</v>
      </c>
      <c r="B57">
        <v>0</v>
      </c>
      <c r="P57">
        <v>0</v>
      </c>
      <c r="T57">
        <v>0</v>
      </c>
    </row>
    <row r="58" spans="1:20" x14ac:dyDescent="0.2">
      <c r="A58" t="s">
        <v>160</v>
      </c>
      <c r="L58">
        <v>0</v>
      </c>
      <c r="T58">
        <v>0</v>
      </c>
    </row>
    <row r="59" spans="1:20" x14ac:dyDescent="0.2">
      <c r="A59" t="s">
        <v>274</v>
      </c>
      <c r="B59">
        <v>0</v>
      </c>
      <c r="T59">
        <v>0</v>
      </c>
    </row>
    <row r="60" spans="1:20" x14ac:dyDescent="0.2">
      <c r="A60" t="s">
        <v>355</v>
      </c>
      <c r="O60">
        <v>0</v>
      </c>
      <c r="T60">
        <v>0</v>
      </c>
    </row>
    <row r="61" spans="1:20" x14ac:dyDescent="0.2">
      <c r="A61" t="s">
        <v>372</v>
      </c>
      <c r="G61">
        <v>0</v>
      </c>
      <c r="T61">
        <v>0</v>
      </c>
    </row>
    <row r="62" spans="1:20" x14ac:dyDescent="0.2">
      <c r="A62" t="s">
        <v>319</v>
      </c>
      <c r="J62">
        <v>0</v>
      </c>
      <c r="O62">
        <v>0</v>
      </c>
      <c r="T62">
        <v>0</v>
      </c>
    </row>
    <row r="63" spans="1:20" x14ac:dyDescent="0.2">
      <c r="A63" t="s">
        <v>157</v>
      </c>
      <c r="C63">
        <v>0</v>
      </c>
      <c r="K63">
        <v>5</v>
      </c>
      <c r="L63">
        <v>2</v>
      </c>
      <c r="T63">
        <v>7</v>
      </c>
    </row>
    <row r="64" spans="1:20" x14ac:dyDescent="0.2">
      <c r="A64" t="s">
        <v>185</v>
      </c>
      <c r="C64">
        <v>0</v>
      </c>
      <c r="F64">
        <v>0</v>
      </c>
      <c r="G64">
        <v>3</v>
      </c>
      <c r="I64">
        <v>0</v>
      </c>
      <c r="J64">
        <v>0</v>
      </c>
      <c r="K64">
        <v>0</v>
      </c>
      <c r="N64">
        <v>0</v>
      </c>
      <c r="P64">
        <v>2</v>
      </c>
      <c r="Q64">
        <v>9</v>
      </c>
      <c r="T64">
        <v>14</v>
      </c>
    </row>
    <row r="65" spans="1:20" x14ac:dyDescent="0.2">
      <c r="A65" t="s">
        <v>228</v>
      </c>
      <c r="B65">
        <v>0</v>
      </c>
      <c r="C65">
        <v>0</v>
      </c>
      <c r="K65">
        <v>0</v>
      </c>
      <c r="L65">
        <v>0</v>
      </c>
      <c r="M65">
        <v>0</v>
      </c>
      <c r="O65">
        <v>0</v>
      </c>
      <c r="S65">
        <v>0</v>
      </c>
      <c r="T65">
        <v>0</v>
      </c>
    </row>
    <row r="66" spans="1:20" x14ac:dyDescent="0.2">
      <c r="A66" t="s">
        <v>359</v>
      </c>
      <c r="O66">
        <v>0</v>
      </c>
      <c r="T66">
        <v>0</v>
      </c>
    </row>
    <row r="67" spans="1:20" x14ac:dyDescent="0.2">
      <c r="A67" t="s">
        <v>165</v>
      </c>
      <c r="L67">
        <v>0</v>
      </c>
      <c r="T67">
        <v>0</v>
      </c>
    </row>
    <row r="68" spans="1:20" x14ac:dyDescent="0.2">
      <c r="A68" t="s">
        <v>299</v>
      </c>
      <c r="H68">
        <v>0</v>
      </c>
      <c r="J68">
        <v>0</v>
      </c>
      <c r="O68">
        <v>0</v>
      </c>
      <c r="T68">
        <v>0</v>
      </c>
    </row>
    <row r="69" spans="1:20" x14ac:dyDescent="0.2">
      <c r="A69" t="s">
        <v>143</v>
      </c>
      <c r="L69">
        <v>0</v>
      </c>
      <c r="M69">
        <v>0</v>
      </c>
      <c r="T69">
        <v>0</v>
      </c>
    </row>
    <row r="70" spans="1:20" x14ac:dyDescent="0.2">
      <c r="A70" t="s">
        <v>297</v>
      </c>
      <c r="H70">
        <v>9</v>
      </c>
      <c r="T70">
        <v>9</v>
      </c>
    </row>
    <row r="71" spans="1:20" x14ac:dyDescent="0.2">
      <c r="A71" t="s">
        <v>162</v>
      </c>
      <c r="H71">
        <v>0</v>
      </c>
      <c r="L71">
        <v>0</v>
      </c>
      <c r="N71">
        <v>0</v>
      </c>
      <c r="T71">
        <v>0</v>
      </c>
    </row>
    <row r="72" spans="1:20" x14ac:dyDescent="0.2">
      <c r="A72" t="s">
        <v>139</v>
      </c>
      <c r="C72">
        <v>0</v>
      </c>
      <c r="D72">
        <v>10</v>
      </c>
      <c r="E72">
        <v>0</v>
      </c>
      <c r="F72">
        <v>1</v>
      </c>
      <c r="G72">
        <v>11</v>
      </c>
      <c r="H72">
        <v>0</v>
      </c>
      <c r="I72">
        <v>11</v>
      </c>
      <c r="J72">
        <v>0</v>
      </c>
      <c r="K72">
        <v>0</v>
      </c>
      <c r="L72">
        <v>0</v>
      </c>
      <c r="M72">
        <v>0</v>
      </c>
      <c r="N72">
        <v>1</v>
      </c>
      <c r="P72">
        <v>0</v>
      </c>
      <c r="Q72">
        <v>1</v>
      </c>
      <c r="T72">
        <v>35</v>
      </c>
    </row>
    <row r="73" spans="1:20" x14ac:dyDescent="0.2">
      <c r="A73" t="s">
        <v>477</v>
      </c>
      <c r="P73">
        <v>0</v>
      </c>
      <c r="Q73">
        <v>0</v>
      </c>
      <c r="T73">
        <v>0</v>
      </c>
    </row>
    <row r="74" spans="1:20" x14ac:dyDescent="0.2">
      <c r="A74" t="s">
        <v>479</v>
      </c>
      <c r="P74">
        <v>0</v>
      </c>
      <c r="Q74">
        <v>0</v>
      </c>
      <c r="T74">
        <v>0</v>
      </c>
    </row>
    <row r="75" spans="1:20" x14ac:dyDescent="0.2">
      <c r="A75" t="s">
        <v>480</v>
      </c>
      <c r="P75">
        <v>3</v>
      </c>
      <c r="T75">
        <v>3</v>
      </c>
    </row>
    <row r="76" spans="1:20" x14ac:dyDescent="0.2">
      <c r="A76" t="s">
        <v>481</v>
      </c>
      <c r="P76">
        <v>0</v>
      </c>
      <c r="T76">
        <v>0</v>
      </c>
    </row>
    <row r="77" spans="1:20" x14ac:dyDescent="0.2">
      <c r="A77" t="s">
        <v>482</v>
      </c>
      <c r="P77">
        <v>0</v>
      </c>
      <c r="Q77">
        <v>0</v>
      </c>
      <c r="S77">
        <v>0</v>
      </c>
      <c r="T77">
        <v>0</v>
      </c>
    </row>
    <row r="78" spans="1:20" x14ac:dyDescent="0.2">
      <c r="A78" t="s">
        <v>483</v>
      </c>
      <c r="P78">
        <v>0</v>
      </c>
      <c r="T78">
        <v>0</v>
      </c>
    </row>
    <row r="79" spans="1:20" x14ac:dyDescent="0.2">
      <c r="A79" t="s">
        <v>484</v>
      </c>
      <c r="P79">
        <v>0</v>
      </c>
      <c r="T79">
        <v>0</v>
      </c>
    </row>
    <row r="80" spans="1:20" x14ac:dyDescent="0.2">
      <c r="A80" t="s">
        <v>497</v>
      </c>
      <c r="Q80">
        <v>0</v>
      </c>
      <c r="T80">
        <v>0</v>
      </c>
    </row>
    <row r="81" spans="1:20" x14ac:dyDescent="0.2">
      <c r="A81" t="s">
        <v>485</v>
      </c>
      <c r="Q81">
        <v>0</v>
      </c>
      <c r="T81">
        <v>0</v>
      </c>
    </row>
    <row r="82" spans="1:20" x14ac:dyDescent="0.2">
      <c r="A82" t="s">
        <v>486</v>
      </c>
      <c r="Q82">
        <v>0</v>
      </c>
      <c r="S82">
        <v>0</v>
      </c>
      <c r="T82">
        <v>0</v>
      </c>
    </row>
    <row r="83" spans="1:20" x14ac:dyDescent="0.2">
      <c r="A83" t="s">
        <v>487</v>
      </c>
      <c r="Q83">
        <v>0</v>
      </c>
      <c r="T83">
        <v>0</v>
      </c>
    </row>
    <row r="84" spans="1:20" x14ac:dyDescent="0.2">
      <c r="A84" t="s">
        <v>499</v>
      </c>
      <c r="Q84">
        <v>0</v>
      </c>
      <c r="S84">
        <v>0</v>
      </c>
      <c r="T84">
        <v>0</v>
      </c>
    </row>
    <row r="85" spans="1:20" x14ac:dyDescent="0.2">
      <c r="A85" t="s">
        <v>500</v>
      </c>
      <c r="Q85">
        <v>0</v>
      </c>
      <c r="S85">
        <v>0</v>
      </c>
      <c r="T85">
        <v>0</v>
      </c>
    </row>
    <row r="86" spans="1:20" x14ac:dyDescent="0.2">
      <c r="A86" t="s">
        <v>488</v>
      </c>
      <c r="Q86">
        <v>0</v>
      </c>
      <c r="T86">
        <v>0</v>
      </c>
    </row>
    <row r="87" spans="1:20" x14ac:dyDescent="0.2">
      <c r="A87" t="s">
        <v>489</v>
      </c>
      <c r="Q87">
        <v>0</v>
      </c>
      <c r="T87">
        <v>0</v>
      </c>
    </row>
    <row r="88" spans="1:20" x14ac:dyDescent="0.2">
      <c r="A88" t="s">
        <v>492</v>
      </c>
      <c r="R88">
        <v>1</v>
      </c>
      <c r="T88">
        <v>1</v>
      </c>
    </row>
    <row r="89" spans="1:20" x14ac:dyDescent="0.2">
      <c r="A89" t="s">
        <v>493</v>
      </c>
      <c r="R89">
        <v>0</v>
      </c>
      <c r="S89">
        <v>0</v>
      </c>
      <c r="T89">
        <v>0</v>
      </c>
    </row>
    <row r="90" spans="1:20" x14ac:dyDescent="0.2">
      <c r="A90" t="s">
        <v>494</v>
      </c>
      <c r="R90">
        <v>0</v>
      </c>
      <c r="S90">
        <v>0</v>
      </c>
      <c r="T90">
        <v>0</v>
      </c>
    </row>
    <row r="91" spans="1:20" x14ac:dyDescent="0.2">
      <c r="A91" t="s">
        <v>501</v>
      </c>
      <c r="S91">
        <v>0</v>
      </c>
      <c r="T91">
        <v>0</v>
      </c>
    </row>
    <row r="92" spans="1:20" x14ac:dyDescent="0.2">
      <c r="A92" t="s">
        <v>503</v>
      </c>
      <c r="S92">
        <v>0</v>
      </c>
      <c r="T92">
        <v>0</v>
      </c>
    </row>
    <row r="93" spans="1:20" x14ac:dyDescent="0.2">
      <c r="A93" t="s">
        <v>502</v>
      </c>
      <c r="S93">
        <v>0</v>
      </c>
      <c r="T93">
        <v>0</v>
      </c>
    </row>
    <row r="94" spans="1:20" x14ac:dyDescent="0.2">
      <c r="A94" t="s">
        <v>504</v>
      </c>
      <c r="S94">
        <v>0</v>
      </c>
      <c r="T94">
        <v>0</v>
      </c>
    </row>
    <row r="95" spans="1:20" x14ac:dyDescent="0.2">
      <c r="A95" t="s">
        <v>505</v>
      </c>
      <c r="S95">
        <v>0</v>
      </c>
      <c r="T95">
        <v>0</v>
      </c>
    </row>
    <row r="96" spans="1:20" x14ac:dyDescent="0.2">
      <c r="A96" t="s">
        <v>506</v>
      </c>
      <c r="S96">
        <v>0</v>
      </c>
      <c r="T96">
        <v>0</v>
      </c>
    </row>
    <row r="97" spans="1:20" x14ac:dyDescent="0.2">
      <c r="A97" t="s">
        <v>507</v>
      </c>
      <c r="S97">
        <v>0</v>
      </c>
      <c r="T97">
        <v>0</v>
      </c>
    </row>
    <row r="98" spans="1:20" x14ac:dyDescent="0.2">
      <c r="A98" t="s">
        <v>508</v>
      </c>
      <c r="S98">
        <v>0</v>
      </c>
      <c r="T98">
        <v>0</v>
      </c>
    </row>
    <row r="99" spans="1:20" x14ac:dyDescent="0.2">
      <c r="A99" t="s">
        <v>509</v>
      </c>
      <c r="S99">
        <v>0</v>
      </c>
      <c r="T99">
        <v>0</v>
      </c>
    </row>
    <row r="100" spans="1:20" x14ac:dyDescent="0.2">
      <c r="A100" t="s">
        <v>510</v>
      </c>
      <c r="S100">
        <v>0</v>
      </c>
      <c r="T100">
        <v>0</v>
      </c>
    </row>
    <row r="101" spans="1:20" x14ac:dyDescent="0.2">
      <c r="A101" t="s">
        <v>511</v>
      </c>
      <c r="S101">
        <v>0</v>
      </c>
      <c r="T101">
        <v>0</v>
      </c>
    </row>
    <row r="102" spans="1:20" x14ac:dyDescent="0.2">
      <c r="A102" t="s">
        <v>512</v>
      </c>
      <c r="S102">
        <v>0</v>
      </c>
      <c r="T102">
        <v>0</v>
      </c>
    </row>
    <row r="103" spans="1:20" x14ac:dyDescent="0.2">
      <c r="A103" t="s">
        <v>513</v>
      </c>
      <c r="S103">
        <v>0</v>
      </c>
      <c r="T103">
        <v>0</v>
      </c>
    </row>
    <row r="104" spans="1:20" x14ac:dyDescent="0.2">
      <c r="A104" t="s">
        <v>514</v>
      </c>
      <c r="S104">
        <v>0</v>
      </c>
      <c r="T104">
        <v>0</v>
      </c>
    </row>
    <row r="106" spans="1:20" x14ac:dyDescent="0.2">
      <c r="A106" t="s">
        <v>419</v>
      </c>
      <c r="B106">
        <v>74</v>
      </c>
      <c r="C106">
        <v>0</v>
      </c>
      <c r="D106">
        <v>52</v>
      </c>
      <c r="E106">
        <v>53</v>
      </c>
      <c r="F106">
        <v>12</v>
      </c>
      <c r="G106">
        <v>58</v>
      </c>
      <c r="H106">
        <v>129</v>
      </c>
      <c r="I106">
        <v>44</v>
      </c>
      <c r="J106">
        <v>59</v>
      </c>
      <c r="K106">
        <v>13</v>
      </c>
      <c r="L106">
        <v>5</v>
      </c>
      <c r="M106">
        <v>11</v>
      </c>
      <c r="N106">
        <v>47</v>
      </c>
      <c r="O106">
        <v>18</v>
      </c>
      <c r="P106">
        <v>76</v>
      </c>
      <c r="Q106">
        <v>82</v>
      </c>
      <c r="R106">
        <v>90</v>
      </c>
      <c r="S106">
        <v>54</v>
      </c>
      <c r="T106">
        <v>877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I1084"/>
  <sheetViews>
    <sheetView workbookViewId="0">
      <selection activeCell="A10" sqref="A10"/>
    </sheetView>
  </sheetViews>
  <sheetFormatPr baseColWidth="10" defaultColWidth="8.83203125" defaultRowHeight="15" x14ac:dyDescent="0.2"/>
  <cols>
    <col min="1" max="1" width="36.83203125" bestFit="1" customWidth="1"/>
    <col min="2" max="3" width="11.6640625" bestFit="1" customWidth="1"/>
    <col min="4" max="5" width="12.5" bestFit="1" customWidth="1"/>
  </cols>
  <sheetData>
    <row r="1" spans="1:9" x14ac:dyDescent="0.2">
      <c r="G1" t="s">
        <v>466</v>
      </c>
      <c r="H1" t="s">
        <v>465</v>
      </c>
      <c r="I1" t="s">
        <v>467</v>
      </c>
    </row>
    <row r="3" spans="1:9" x14ac:dyDescent="0.2">
      <c r="A3" s="212" t="s">
        <v>418</v>
      </c>
      <c r="G3" t="s">
        <v>418</v>
      </c>
      <c r="H3" t="s">
        <v>418</v>
      </c>
    </row>
    <row r="4" spans="1:9" x14ac:dyDescent="0.2">
      <c r="A4" s="213" t="s">
        <v>367</v>
      </c>
      <c r="G4" t="s">
        <v>367</v>
      </c>
      <c r="H4" t="s">
        <v>367</v>
      </c>
    </row>
    <row r="5" spans="1:9" x14ac:dyDescent="0.2">
      <c r="A5" s="223" t="s">
        <v>468</v>
      </c>
      <c r="G5">
        <v>0</v>
      </c>
      <c r="H5">
        <v>0</v>
      </c>
      <c r="I5">
        <f>SUM(G5:H5)</f>
        <v>0</v>
      </c>
    </row>
    <row r="6" spans="1:9" x14ac:dyDescent="0.2">
      <c r="A6" s="225" t="s">
        <v>468</v>
      </c>
      <c r="G6">
        <v>0</v>
      </c>
      <c r="H6">
        <v>0</v>
      </c>
      <c r="I6">
        <f t="shared" ref="I6:I69" si="0">SUM(G6:H6)</f>
        <v>0</v>
      </c>
    </row>
    <row r="7" spans="1:9" x14ac:dyDescent="0.2">
      <c r="A7" s="226" t="s">
        <v>468</v>
      </c>
      <c r="G7">
        <v>0</v>
      </c>
      <c r="H7">
        <v>0</v>
      </c>
      <c r="I7">
        <f t="shared" si="0"/>
        <v>0</v>
      </c>
    </row>
    <row r="8" spans="1:9" x14ac:dyDescent="0.2">
      <c r="A8" s="227" t="s">
        <v>468</v>
      </c>
      <c r="G8">
        <v>0</v>
      </c>
      <c r="H8">
        <v>0</v>
      </c>
      <c r="I8">
        <f t="shared" si="0"/>
        <v>0</v>
      </c>
    </row>
    <row r="9" spans="1:9" x14ac:dyDescent="0.2">
      <c r="A9" s="228" t="s">
        <v>468</v>
      </c>
      <c r="G9">
        <v>0</v>
      </c>
      <c r="H9">
        <v>0</v>
      </c>
      <c r="I9">
        <f t="shared" si="0"/>
        <v>0</v>
      </c>
    </row>
    <row r="10" spans="1:9" x14ac:dyDescent="0.2">
      <c r="A10" s="229">
        <v>1</v>
      </c>
      <c r="G10">
        <v>0</v>
      </c>
      <c r="H10">
        <v>1</v>
      </c>
      <c r="I10">
        <f t="shared" si="0"/>
        <v>1</v>
      </c>
    </row>
    <row r="11" spans="1:9" x14ac:dyDescent="0.2">
      <c r="A11" s="230" t="s">
        <v>468</v>
      </c>
      <c r="G11">
        <v>0</v>
      </c>
      <c r="H11">
        <v>0</v>
      </c>
      <c r="I11">
        <f t="shared" si="0"/>
        <v>0</v>
      </c>
    </row>
    <row r="12" spans="1:9" x14ac:dyDescent="0.2">
      <c r="A12" s="231" t="s">
        <v>468</v>
      </c>
      <c r="G12">
        <v>0</v>
      </c>
      <c r="H12">
        <v>0</v>
      </c>
      <c r="I12">
        <f t="shared" si="0"/>
        <v>0</v>
      </c>
    </row>
    <row r="13" spans="1:9" x14ac:dyDescent="0.2">
      <c r="A13" s="232" t="s">
        <v>468</v>
      </c>
      <c r="G13">
        <v>0</v>
      </c>
      <c r="H13">
        <v>0</v>
      </c>
      <c r="I13">
        <f t="shared" si="0"/>
        <v>0</v>
      </c>
    </row>
    <row r="14" spans="1:9" x14ac:dyDescent="0.2">
      <c r="A14" s="233" t="s">
        <v>468</v>
      </c>
      <c r="G14">
        <v>0</v>
      </c>
      <c r="H14">
        <v>0</v>
      </c>
      <c r="I14">
        <f t="shared" si="0"/>
        <v>0</v>
      </c>
    </row>
    <row r="15" spans="1:9" x14ac:dyDescent="0.2">
      <c r="A15" s="234" t="s">
        <v>468</v>
      </c>
      <c r="G15">
        <v>0</v>
      </c>
      <c r="H15">
        <v>0</v>
      </c>
      <c r="I15">
        <f t="shared" si="0"/>
        <v>0</v>
      </c>
    </row>
    <row r="16" spans="1:9" x14ac:dyDescent="0.2">
      <c r="A16" s="235" t="s">
        <v>468</v>
      </c>
      <c r="G16">
        <v>0</v>
      </c>
      <c r="H16">
        <v>0</v>
      </c>
      <c r="I16">
        <f t="shared" si="0"/>
        <v>0</v>
      </c>
    </row>
    <row r="17" spans="1:9" x14ac:dyDescent="0.2">
      <c r="A17" s="236" t="s">
        <v>468</v>
      </c>
      <c r="G17">
        <v>0</v>
      </c>
      <c r="H17">
        <v>0</v>
      </c>
      <c r="I17">
        <f t="shared" si="0"/>
        <v>0</v>
      </c>
    </row>
    <row r="18" spans="1:9" x14ac:dyDescent="0.2">
      <c r="A18" s="237" t="s">
        <v>468</v>
      </c>
      <c r="G18">
        <v>0</v>
      </c>
      <c r="H18">
        <v>0</v>
      </c>
      <c r="I18">
        <f t="shared" si="0"/>
        <v>0</v>
      </c>
    </row>
    <row r="19" spans="1:9" x14ac:dyDescent="0.2">
      <c r="A19" s="213" t="s">
        <v>229</v>
      </c>
      <c r="G19" t="s">
        <v>229</v>
      </c>
      <c r="H19" t="s">
        <v>229</v>
      </c>
      <c r="I19">
        <f t="shared" si="0"/>
        <v>0</v>
      </c>
    </row>
    <row r="20" spans="1:9" x14ac:dyDescent="0.2">
      <c r="A20" s="223">
        <v>19</v>
      </c>
      <c r="G20">
        <v>250</v>
      </c>
      <c r="H20">
        <v>256</v>
      </c>
      <c r="I20">
        <f t="shared" si="0"/>
        <v>506</v>
      </c>
    </row>
    <row r="21" spans="1:9" x14ac:dyDescent="0.2">
      <c r="A21" s="225">
        <v>11</v>
      </c>
      <c r="G21">
        <v>38</v>
      </c>
      <c r="H21">
        <v>38</v>
      </c>
      <c r="I21">
        <f t="shared" si="0"/>
        <v>76</v>
      </c>
    </row>
    <row r="22" spans="1:9" x14ac:dyDescent="0.2">
      <c r="A22" s="226" t="s">
        <v>468</v>
      </c>
      <c r="G22">
        <v>0</v>
      </c>
      <c r="H22">
        <v>0</v>
      </c>
      <c r="I22">
        <f t="shared" si="0"/>
        <v>0</v>
      </c>
    </row>
    <row r="23" spans="1:9" x14ac:dyDescent="0.2">
      <c r="A23" s="227" t="s">
        <v>468</v>
      </c>
      <c r="G23">
        <v>0</v>
      </c>
      <c r="H23">
        <v>0</v>
      </c>
      <c r="I23">
        <f t="shared" si="0"/>
        <v>0</v>
      </c>
    </row>
    <row r="24" spans="1:9" x14ac:dyDescent="0.2">
      <c r="A24" s="228" t="s">
        <v>468</v>
      </c>
      <c r="G24">
        <v>0</v>
      </c>
      <c r="H24">
        <v>0</v>
      </c>
      <c r="I24">
        <f t="shared" si="0"/>
        <v>0</v>
      </c>
    </row>
    <row r="25" spans="1:9" x14ac:dyDescent="0.2">
      <c r="A25" s="229">
        <v>5</v>
      </c>
      <c r="G25">
        <v>0</v>
      </c>
      <c r="H25">
        <v>1</v>
      </c>
      <c r="I25">
        <f t="shared" si="0"/>
        <v>1</v>
      </c>
    </row>
    <row r="26" spans="1:9" x14ac:dyDescent="0.2">
      <c r="A26" s="230">
        <v>19</v>
      </c>
      <c r="G26">
        <v>108</v>
      </c>
      <c r="H26">
        <v>108</v>
      </c>
      <c r="I26">
        <f t="shared" si="0"/>
        <v>216</v>
      </c>
    </row>
    <row r="27" spans="1:9" x14ac:dyDescent="0.2">
      <c r="A27" s="231">
        <v>3</v>
      </c>
      <c r="G27">
        <v>0</v>
      </c>
      <c r="H27">
        <v>0</v>
      </c>
      <c r="I27">
        <f t="shared" si="0"/>
        <v>0</v>
      </c>
    </row>
    <row r="28" spans="1:9" x14ac:dyDescent="0.2">
      <c r="A28" s="232">
        <v>18</v>
      </c>
      <c r="G28">
        <v>25</v>
      </c>
      <c r="H28">
        <v>25</v>
      </c>
      <c r="I28">
        <f t="shared" si="0"/>
        <v>50</v>
      </c>
    </row>
    <row r="29" spans="1:9" x14ac:dyDescent="0.2">
      <c r="A29" s="233">
        <v>15</v>
      </c>
      <c r="G29">
        <v>33</v>
      </c>
      <c r="H29">
        <v>33</v>
      </c>
      <c r="I29">
        <f t="shared" si="0"/>
        <v>66</v>
      </c>
    </row>
    <row r="30" spans="1:9" x14ac:dyDescent="0.2">
      <c r="A30" s="234">
        <v>18</v>
      </c>
      <c r="G30">
        <v>73</v>
      </c>
      <c r="H30">
        <v>1746</v>
      </c>
      <c r="I30">
        <f t="shared" si="0"/>
        <v>1819</v>
      </c>
    </row>
    <row r="31" spans="1:9" x14ac:dyDescent="0.2">
      <c r="A31" s="235">
        <v>13</v>
      </c>
      <c r="G31">
        <v>24</v>
      </c>
      <c r="H31">
        <v>24</v>
      </c>
      <c r="I31">
        <f t="shared" si="0"/>
        <v>48</v>
      </c>
    </row>
    <row r="32" spans="1:9" x14ac:dyDescent="0.2">
      <c r="A32" s="236" t="s">
        <v>468</v>
      </c>
      <c r="G32">
        <v>0</v>
      </c>
      <c r="H32">
        <v>0</v>
      </c>
      <c r="I32">
        <f t="shared" si="0"/>
        <v>0</v>
      </c>
    </row>
    <row r="33" spans="1:9" x14ac:dyDescent="0.2">
      <c r="A33" s="237" t="s">
        <v>468</v>
      </c>
      <c r="G33">
        <v>0</v>
      </c>
      <c r="H33">
        <v>0</v>
      </c>
      <c r="I33">
        <f t="shared" si="0"/>
        <v>0</v>
      </c>
    </row>
    <row r="34" spans="1:9" x14ac:dyDescent="0.2">
      <c r="A34" s="213" t="s">
        <v>348</v>
      </c>
      <c r="G34" t="s">
        <v>348</v>
      </c>
      <c r="H34" t="s">
        <v>348</v>
      </c>
      <c r="I34">
        <f t="shared" si="0"/>
        <v>0</v>
      </c>
    </row>
    <row r="35" spans="1:9" x14ac:dyDescent="0.2">
      <c r="A35" s="223" t="s">
        <v>468</v>
      </c>
      <c r="G35">
        <v>0</v>
      </c>
      <c r="H35">
        <v>0</v>
      </c>
      <c r="I35">
        <f t="shared" si="0"/>
        <v>0</v>
      </c>
    </row>
    <row r="36" spans="1:9" x14ac:dyDescent="0.2">
      <c r="A36" s="225" t="s">
        <v>468</v>
      </c>
      <c r="G36">
        <v>0</v>
      </c>
      <c r="H36">
        <v>0</v>
      </c>
      <c r="I36">
        <f t="shared" si="0"/>
        <v>0</v>
      </c>
    </row>
    <row r="37" spans="1:9" x14ac:dyDescent="0.2">
      <c r="A37" s="226" t="s">
        <v>468</v>
      </c>
      <c r="G37">
        <v>0</v>
      </c>
      <c r="H37">
        <v>0</v>
      </c>
      <c r="I37">
        <f t="shared" si="0"/>
        <v>0</v>
      </c>
    </row>
    <row r="38" spans="1:9" x14ac:dyDescent="0.2">
      <c r="A38" s="227" t="s">
        <v>468</v>
      </c>
      <c r="G38">
        <v>0</v>
      </c>
      <c r="H38">
        <v>0</v>
      </c>
      <c r="I38">
        <f t="shared" si="0"/>
        <v>0</v>
      </c>
    </row>
    <row r="39" spans="1:9" x14ac:dyDescent="0.2">
      <c r="A39" s="228" t="s">
        <v>468</v>
      </c>
      <c r="G39">
        <v>0</v>
      </c>
      <c r="H39">
        <v>0</v>
      </c>
      <c r="I39">
        <f t="shared" si="0"/>
        <v>0</v>
      </c>
    </row>
    <row r="40" spans="1:9" x14ac:dyDescent="0.2">
      <c r="A40" s="229" t="s">
        <v>468</v>
      </c>
      <c r="G40">
        <v>0</v>
      </c>
      <c r="H40">
        <v>0</v>
      </c>
      <c r="I40">
        <f t="shared" si="0"/>
        <v>0</v>
      </c>
    </row>
    <row r="41" spans="1:9" x14ac:dyDescent="0.2">
      <c r="A41" s="230" t="s">
        <v>468</v>
      </c>
      <c r="G41">
        <v>0</v>
      </c>
      <c r="H41">
        <v>0</v>
      </c>
      <c r="I41">
        <f t="shared" si="0"/>
        <v>0</v>
      </c>
    </row>
    <row r="42" spans="1:9" x14ac:dyDescent="0.2">
      <c r="A42" s="231" t="s">
        <v>468</v>
      </c>
      <c r="G42">
        <v>0</v>
      </c>
      <c r="H42">
        <v>0</v>
      </c>
      <c r="I42">
        <f t="shared" si="0"/>
        <v>0</v>
      </c>
    </row>
    <row r="43" spans="1:9" x14ac:dyDescent="0.2">
      <c r="A43" s="232" t="s">
        <v>468</v>
      </c>
      <c r="G43">
        <v>0</v>
      </c>
      <c r="H43">
        <v>0</v>
      </c>
      <c r="I43">
        <f t="shared" si="0"/>
        <v>0</v>
      </c>
    </row>
    <row r="44" spans="1:9" x14ac:dyDescent="0.2">
      <c r="A44" s="233" t="s">
        <v>468</v>
      </c>
      <c r="G44">
        <v>0</v>
      </c>
      <c r="H44">
        <v>0</v>
      </c>
      <c r="I44">
        <f t="shared" si="0"/>
        <v>0</v>
      </c>
    </row>
    <row r="45" spans="1:9" x14ac:dyDescent="0.2">
      <c r="A45" s="234" t="s">
        <v>468</v>
      </c>
      <c r="G45">
        <v>0</v>
      </c>
      <c r="H45">
        <v>0</v>
      </c>
      <c r="I45">
        <f t="shared" si="0"/>
        <v>0</v>
      </c>
    </row>
    <row r="46" spans="1:9" x14ac:dyDescent="0.2">
      <c r="A46" s="235" t="s">
        <v>468</v>
      </c>
      <c r="G46">
        <v>0</v>
      </c>
      <c r="H46">
        <v>0</v>
      </c>
      <c r="I46">
        <f t="shared" si="0"/>
        <v>0</v>
      </c>
    </row>
    <row r="47" spans="1:9" x14ac:dyDescent="0.2">
      <c r="A47" s="236">
        <v>17</v>
      </c>
      <c r="G47">
        <v>59</v>
      </c>
      <c r="H47">
        <v>77</v>
      </c>
      <c r="I47">
        <f t="shared" si="0"/>
        <v>136</v>
      </c>
    </row>
    <row r="48" spans="1:9" x14ac:dyDescent="0.2">
      <c r="A48" s="237">
        <v>7</v>
      </c>
      <c r="G48">
        <v>10</v>
      </c>
      <c r="H48">
        <v>10</v>
      </c>
      <c r="I48">
        <f t="shared" si="0"/>
        <v>20</v>
      </c>
    </row>
    <row r="49" spans="1:9" x14ac:dyDescent="0.2">
      <c r="A49" s="213" t="s">
        <v>127</v>
      </c>
      <c r="G49" t="s">
        <v>127</v>
      </c>
      <c r="H49" t="s">
        <v>127</v>
      </c>
      <c r="I49">
        <f t="shared" si="0"/>
        <v>0</v>
      </c>
    </row>
    <row r="50" spans="1:9" x14ac:dyDescent="0.2">
      <c r="A50" s="223" t="s">
        <v>468</v>
      </c>
      <c r="G50">
        <v>0</v>
      </c>
      <c r="H50">
        <v>0</v>
      </c>
      <c r="I50">
        <f t="shared" si="0"/>
        <v>0</v>
      </c>
    </row>
    <row r="51" spans="1:9" x14ac:dyDescent="0.2">
      <c r="A51" s="225" t="s">
        <v>468</v>
      </c>
      <c r="G51">
        <v>0</v>
      </c>
      <c r="H51">
        <v>0</v>
      </c>
      <c r="I51">
        <f t="shared" si="0"/>
        <v>0</v>
      </c>
    </row>
    <row r="52" spans="1:9" x14ac:dyDescent="0.2">
      <c r="A52" s="226" t="s">
        <v>468</v>
      </c>
      <c r="G52">
        <v>0</v>
      </c>
      <c r="H52">
        <v>0</v>
      </c>
      <c r="I52">
        <f t="shared" si="0"/>
        <v>0</v>
      </c>
    </row>
    <row r="53" spans="1:9" x14ac:dyDescent="0.2">
      <c r="A53" s="227" t="s">
        <v>468</v>
      </c>
      <c r="G53">
        <v>0</v>
      </c>
      <c r="H53">
        <v>0</v>
      </c>
      <c r="I53">
        <f t="shared" si="0"/>
        <v>0</v>
      </c>
    </row>
    <row r="54" spans="1:9" x14ac:dyDescent="0.2">
      <c r="A54" s="228" t="s">
        <v>468</v>
      </c>
      <c r="G54">
        <v>0</v>
      </c>
      <c r="H54">
        <v>0</v>
      </c>
      <c r="I54">
        <f t="shared" si="0"/>
        <v>0</v>
      </c>
    </row>
    <row r="55" spans="1:9" x14ac:dyDescent="0.2">
      <c r="A55" s="229" t="s">
        <v>468</v>
      </c>
      <c r="G55">
        <v>0</v>
      </c>
      <c r="H55">
        <v>0</v>
      </c>
      <c r="I55">
        <f t="shared" si="0"/>
        <v>0</v>
      </c>
    </row>
    <row r="56" spans="1:9" x14ac:dyDescent="0.2">
      <c r="A56" s="230">
        <v>4</v>
      </c>
      <c r="G56">
        <v>5</v>
      </c>
      <c r="H56" t="s">
        <v>464</v>
      </c>
      <c r="I56">
        <f t="shared" si="0"/>
        <v>5</v>
      </c>
    </row>
    <row r="57" spans="1:9" x14ac:dyDescent="0.2">
      <c r="A57" s="231" t="s">
        <v>468</v>
      </c>
      <c r="G57">
        <v>0</v>
      </c>
      <c r="H57">
        <v>0</v>
      </c>
      <c r="I57">
        <f t="shared" si="0"/>
        <v>0</v>
      </c>
    </row>
    <row r="58" spans="1:9" x14ac:dyDescent="0.2">
      <c r="A58" s="232">
        <v>4</v>
      </c>
      <c r="G58">
        <v>5</v>
      </c>
      <c r="H58" t="s">
        <v>464</v>
      </c>
      <c r="I58">
        <f t="shared" si="0"/>
        <v>5</v>
      </c>
    </row>
    <row r="59" spans="1:9" x14ac:dyDescent="0.2">
      <c r="A59" s="233">
        <v>7</v>
      </c>
      <c r="G59">
        <v>100</v>
      </c>
      <c r="H59">
        <v>100</v>
      </c>
      <c r="I59">
        <f t="shared" si="0"/>
        <v>200</v>
      </c>
    </row>
    <row r="60" spans="1:9" x14ac:dyDescent="0.2">
      <c r="A60" s="234">
        <v>16</v>
      </c>
      <c r="G60">
        <v>48</v>
      </c>
      <c r="H60" t="s">
        <v>464</v>
      </c>
      <c r="I60">
        <f t="shared" si="0"/>
        <v>48</v>
      </c>
    </row>
    <row r="61" spans="1:9" x14ac:dyDescent="0.2">
      <c r="A61" s="235">
        <v>3</v>
      </c>
      <c r="G61">
        <v>6</v>
      </c>
      <c r="H61">
        <v>6</v>
      </c>
      <c r="I61">
        <f t="shared" si="0"/>
        <v>12</v>
      </c>
    </row>
    <row r="62" spans="1:9" x14ac:dyDescent="0.2">
      <c r="A62" s="236">
        <v>19</v>
      </c>
      <c r="G62">
        <v>86</v>
      </c>
      <c r="H62">
        <v>86</v>
      </c>
      <c r="I62">
        <f t="shared" si="0"/>
        <v>172</v>
      </c>
    </row>
    <row r="63" spans="1:9" x14ac:dyDescent="0.2">
      <c r="A63" s="237">
        <v>18</v>
      </c>
      <c r="G63">
        <v>73</v>
      </c>
      <c r="H63" t="s">
        <v>464</v>
      </c>
      <c r="I63">
        <f t="shared" si="0"/>
        <v>73</v>
      </c>
    </row>
    <row r="64" spans="1:9" x14ac:dyDescent="0.2">
      <c r="A64" s="213" t="s">
        <v>142</v>
      </c>
      <c r="G64" t="s">
        <v>142</v>
      </c>
      <c r="H64" t="s">
        <v>142</v>
      </c>
      <c r="I64">
        <f t="shared" si="0"/>
        <v>0</v>
      </c>
    </row>
    <row r="65" spans="1:9" x14ac:dyDescent="0.2">
      <c r="A65" s="223" t="s">
        <v>468</v>
      </c>
      <c r="G65">
        <v>0</v>
      </c>
      <c r="H65">
        <v>0</v>
      </c>
      <c r="I65">
        <f t="shared" si="0"/>
        <v>0</v>
      </c>
    </row>
    <row r="66" spans="1:9" x14ac:dyDescent="0.2">
      <c r="A66" s="225" t="s">
        <v>468</v>
      </c>
      <c r="G66">
        <v>0</v>
      </c>
      <c r="H66">
        <v>0</v>
      </c>
      <c r="I66">
        <f t="shared" si="0"/>
        <v>0</v>
      </c>
    </row>
    <row r="67" spans="1:9" x14ac:dyDescent="0.2">
      <c r="A67" s="226" t="s">
        <v>468</v>
      </c>
      <c r="G67">
        <v>0</v>
      </c>
      <c r="H67">
        <v>0</v>
      </c>
      <c r="I67">
        <f t="shared" si="0"/>
        <v>0</v>
      </c>
    </row>
    <row r="68" spans="1:9" x14ac:dyDescent="0.2">
      <c r="A68" s="227" t="s">
        <v>468</v>
      </c>
      <c r="G68">
        <v>0</v>
      </c>
      <c r="H68">
        <v>0</v>
      </c>
      <c r="I68">
        <f t="shared" si="0"/>
        <v>0</v>
      </c>
    </row>
    <row r="69" spans="1:9" x14ac:dyDescent="0.2">
      <c r="A69" s="228" t="s">
        <v>468</v>
      </c>
      <c r="G69">
        <v>0</v>
      </c>
      <c r="H69">
        <v>0</v>
      </c>
      <c r="I69">
        <f t="shared" si="0"/>
        <v>0</v>
      </c>
    </row>
    <row r="70" spans="1:9" x14ac:dyDescent="0.2">
      <c r="A70" s="229" t="s">
        <v>468</v>
      </c>
      <c r="G70">
        <v>0</v>
      </c>
      <c r="H70">
        <v>0</v>
      </c>
      <c r="I70">
        <f t="shared" ref="I70:I133" si="1">SUM(G70:H70)</f>
        <v>0</v>
      </c>
    </row>
    <row r="71" spans="1:9" x14ac:dyDescent="0.2">
      <c r="A71" s="230" t="s">
        <v>468</v>
      </c>
      <c r="G71">
        <v>0</v>
      </c>
      <c r="H71">
        <v>0</v>
      </c>
      <c r="I71">
        <f t="shared" si="1"/>
        <v>0</v>
      </c>
    </row>
    <row r="72" spans="1:9" x14ac:dyDescent="0.2">
      <c r="A72" s="231" t="s">
        <v>468</v>
      </c>
      <c r="G72">
        <v>0</v>
      </c>
      <c r="H72">
        <v>0</v>
      </c>
      <c r="I72">
        <f t="shared" si="1"/>
        <v>0</v>
      </c>
    </row>
    <row r="73" spans="1:9" x14ac:dyDescent="0.2">
      <c r="A73" s="232" t="s">
        <v>468</v>
      </c>
      <c r="G73">
        <v>0</v>
      </c>
      <c r="H73">
        <v>0</v>
      </c>
      <c r="I73">
        <f t="shared" si="1"/>
        <v>0</v>
      </c>
    </row>
    <row r="74" spans="1:9" x14ac:dyDescent="0.2">
      <c r="A74" s="233" t="s">
        <v>468</v>
      </c>
      <c r="G74">
        <v>0</v>
      </c>
      <c r="H74">
        <v>0</v>
      </c>
      <c r="I74">
        <f t="shared" si="1"/>
        <v>0</v>
      </c>
    </row>
    <row r="75" spans="1:9" x14ac:dyDescent="0.2">
      <c r="A75" s="234">
        <v>3</v>
      </c>
      <c r="G75">
        <v>0</v>
      </c>
      <c r="H75">
        <v>4</v>
      </c>
      <c r="I75">
        <f t="shared" si="1"/>
        <v>4</v>
      </c>
    </row>
    <row r="76" spans="1:9" x14ac:dyDescent="0.2">
      <c r="A76" s="235">
        <v>1</v>
      </c>
      <c r="G76">
        <v>0</v>
      </c>
      <c r="H76">
        <v>0</v>
      </c>
      <c r="I76">
        <f t="shared" si="1"/>
        <v>0</v>
      </c>
    </row>
    <row r="77" spans="1:9" x14ac:dyDescent="0.2">
      <c r="A77" s="236" t="s">
        <v>468</v>
      </c>
      <c r="G77">
        <v>0</v>
      </c>
      <c r="H77">
        <v>0</v>
      </c>
      <c r="I77">
        <f t="shared" si="1"/>
        <v>0</v>
      </c>
    </row>
    <row r="78" spans="1:9" x14ac:dyDescent="0.2">
      <c r="A78" s="237" t="s">
        <v>468</v>
      </c>
      <c r="G78">
        <v>0</v>
      </c>
      <c r="H78">
        <v>0</v>
      </c>
      <c r="I78">
        <f t="shared" si="1"/>
        <v>0</v>
      </c>
    </row>
    <row r="79" spans="1:9" x14ac:dyDescent="0.2">
      <c r="A79" s="213" t="s">
        <v>163</v>
      </c>
      <c r="G79" t="s">
        <v>163</v>
      </c>
      <c r="H79" t="s">
        <v>163</v>
      </c>
      <c r="I79">
        <f t="shared" si="1"/>
        <v>0</v>
      </c>
    </row>
    <row r="80" spans="1:9" x14ac:dyDescent="0.2">
      <c r="A80" s="223" t="s">
        <v>468</v>
      </c>
      <c r="G80">
        <v>0</v>
      </c>
      <c r="H80">
        <v>0</v>
      </c>
      <c r="I80">
        <f t="shared" si="1"/>
        <v>0</v>
      </c>
    </row>
    <row r="81" spans="1:9" x14ac:dyDescent="0.2">
      <c r="A81" s="225" t="s">
        <v>468</v>
      </c>
      <c r="G81">
        <v>0</v>
      </c>
      <c r="H81">
        <v>0</v>
      </c>
      <c r="I81">
        <f t="shared" si="1"/>
        <v>0</v>
      </c>
    </row>
    <row r="82" spans="1:9" x14ac:dyDescent="0.2">
      <c r="A82" s="226" t="s">
        <v>468</v>
      </c>
      <c r="G82">
        <v>1</v>
      </c>
      <c r="H82">
        <v>1</v>
      </c>
      <c r="I82">
        <f t="shared" si="1"/>
        <v>2</v>
      </c>
    </row>
    <row r="83" spans="1:9" x14ac:dyDescent="0.2">
      <c r="A83" s="227" t="s">
        <v>468</v>
      </c>
      <c r="G83">
        <v>67</v>
      </c>
      <c r="H83">
        <v>67</v>
      </c>
      <c r="I83">
        <f t="shared" si="1"/>
        <v>134</v>
      </c>
    </row>
    <row r="84" spans="1:9" x14ac:dyDescent="0.2">
      <c r="A84" s="228" t="s">
        <v>468</v>
      </c>
      <c r="G84">
        <v>0</v>
      </c>
      <c r="H84">
        <v>0</v>
      </c>
      <c r="I84">
        <f t="shared" si="1"/>
        <v>0</v>
      </c>
    </row>
    <row r="85" spans="1:9" x14ac:dyDescent="0.2">
      <c r="A85" s="229" t="s">
        <v>468</v>
      </c>
      <c r="G85">
        <v>0</v>
      </c>
      <c r="H85">
        <v>0</v>
      </c>
      <c r="I85">
        <f t="shared" si="1"/>
        <v>0</v>
      </c>
    </row>
    <row r="86" spans="1:9" x14ac:dyDescent="0.2">
      <c r="A86" s="230">
        <v>3</v>
      </c>
      <c r="G86">
        <v>5</v>
      </c>
      <c r="H86" t="s">
        <v>464</v>
      </c>
      <c r="I86">
        <f t="shared" si="1"/>
        <v>5</v>
      </c>
    </row>
    <row r="87" spans="1:9" x14ac:dyDescent="0.2">
      <c r="A87" s="231" t="s">
        <v>468</v>
      </c>
      <c r="G87">
        <v>0</v>
      </c>
      <c r="H87">
        <v>0</v>
      </c>
      <c r="I87">
        <f t="shared" si="1"/>
        <v>0</v>
      </c>
    </row>
    <row r="88" spans="1:9" x14ac:dyDescent="0.2">
      <c r="A88" s="232" t="s">
        <v>468</v>
      </c>
      <c r="G88">
        <v>0</v>
      </c>
      <c r="H88">
        <v>0</v>
      </c>
      <c r="I88">
        <f t="shared" si="1"/>
        <v>0</v>
      </c>
    </row>
    <row r="89" spans="1:9" x14ac:dyDescent="0.2">
      <c r="A89" s="233" t="s">
        <v>468</v>
      </c>
      <c r="G89">
        <v>0</v>
      </c>
      <c r="H89">
        <v>0</v>
      </c>
      <c r="I89">
        <f t="shared" si="1"/>
        <v>0</v>
      </c>
    </row>
    <row r="90" spans="1:9" x14ac:dyDescent="0.2">
      <c r="A90" s="234">
        <v>1</v>
      </c>
      <c r="G90">
        <v>1</v>
      </c>
      <c r="H90" t="s">
        <v>464</v>
      </c>
      <c r="I90">
        <f t="shared" si="1"/>
        <v>1</v>
      </c>
    </row>
    <row r="91" spans="1:9" x14ac:dyDescent="0.2">
      <c r="A91" s="235" t="s">
        <v>468</v>
      </c>
      <c r="G91">
        <v>0</v>
      </c>
      <c r="H91">
        <v>0</v>
      </c>
      <c r="I91">
        <f t="shared" si="1"/>
        <v>0</v>
      </c>
    </row>
    <row r="92" spans="1:9" x14ac:dyDescent="0.2">
      <c r="A92" s="236" t="s">
        <v>468</v>
      </c>
      <c r="G92">
        <v>0</v>
      </c>
      <c r="H92">
        <v>0</v>
      </c>
      <c r="I92">
        <f t="shared" si="1"/>
        <v>0</v>
      </c>
    </row>
    <row r="93" spans="1:9" x14ac:dyDescent="0.2">
      <c r="A93" s="237" t="s">
        <v>468</v>
      </c>
      <c r="G93">
        <v>0</v>
      </c>
      <c r="H93">
        <v>0</v>
      </c>
      <c r="I93">
        <f t="shared" si="1"/>
        <v>0</v>
      </c>
    </row>
    <row r="94" spans="1:9" x14ac:dyDescent="0.2">
      <c r="A94" s="213" t="s">
        <v>134</v>
      </c>
      <c r="G94" t="s">
        <v>134</v>
      </c>
      <c r="H94" t="s">
        <v>134</v>
      </c>
      <c r="I94">
        <f t="shared" si="1"/>
        <v>0</v>
      </c>
    </row>
    <row r="95" spans="1:9" x14ac:dyDescent="0.2">
      <c r="A95" s="223" t="s">
        <v>468</v>
      </c>
      <c r="G95">
        <v>0</v>
      </c>
      <c r="H95">
        <v>0</v>
      </c>
      <c r="I95">
        <f t="shared" si="1"/>
        <v>0</v>
      </c>
    </row>
    <row r="96" spans="1:9" x14ac:dyDescent="0.2">
      <c r="A96" s="225" t="s">
        <v>468</v>
      </c>
      <c r="G96">
        <v>0</v>
      </c>
      <c r="H96">
        <v>0</v>
      </c>
      <c r="I96">
        <f t="shared" si="1"/>
        <v>0</v>
      </c>
    </row>
    <row r="97" spans="1:9" x14ac:dyDescent="0.2">
      <c r="A97" s="226">
        <v>1</v>
      </c>
      <c r="G97">
        <v>0</v>
      </c>
      <c r="H97">
        <v>0</v>
      </c>
      <c r="I97">
        <f t="shared" si="1"/>
        <v>0</v>
      </c>
    </row>
    <row r="98" spans="1:9" x14ac:dyDescent="0.2">
      <c r="A98" s="227">
        <v>16</v>
      </c>
      <c r="G98">
        <v>0</v>
      </c>
      <c r="H98">
        <v>0</v>
      </c>
      <c r="I98">
        <f t="shared" si="1"/>
        <v>0</v>
      </c>
    </row>
    <row r="99" spans="1:9" x14ac:dyDescent="0.2">
      <c r="A99" s="228">
        <v>16</v>
      </c>
      <c r="G99">
        <v>65</v>
      </c>
      <c r="H99">
        <v>65</v>
      </c>
      <c r="I99">
        <f t="shared" si="1"/>
        <v>130</v>
      </c>
    </row>
    <row r="100" spans="1:9" x14ac:dyDescent="0.2">
      <c r="A100" s="229">
        <v>14</v>
      </c>
      <c r="G100">
        <v>98</v>
      </c>
      <c r="H100">
        <v>99</v>
      </c>
      <c r="I100">
        <f t="shared" si="1"/>
        <v>197</v>
      </c>
    </row>
    <row r="101" spans="1:9" x14ac:dyDescent="0.2">
      <c r="A101" s="230" t="s">
        <v>468</v>
      </c>
      <c r="G101">
        <v>0</v>
      </c>
      <c r="H101">
        <v>0</v>
      </c>
      <c r="I101">
        <f t="shared" si="1"/>
        <v>0</v>
      </c>
    </row>
    <row r="102" spans="1:9" x14ac:dyDescent="0.2">
      <c r="A102" s="231">
        <v>14</v>
      </c>
      <c r="G102">
        <v>142</v>
      </c>
      <c r="H102">
        <v>142</v>
      </c>
      <c r="I102">
        <f t="shared" si="1"/>
        <v>284</v>
      </c>
    </row>
    <row r="103" spans="1:9" x14ac:dyDescent="0.2">
      <c r="A103" s="232">
        <v>3</v>
      </c>
      <c r="G103">
        <v>2</v>
      </c>
      <c r="H103" t="s">
        <v>464</v>
      </c>
      <c r="I103">
        <f t="shared" si="1"/>
        <v>2</v>
      </c>
    </row>
    <row r="104" spans="1:9" x14ac:dyDescent="0.2">
      <c r="A104" s="233">
        <v>12</v>
      </c>
      <c r="G104">
        <v>286</v>
      </c>
      <c r="H104">
        <v>286</v>
      </c>
      <c r="I104">
        <f t="shared" si="1"/>
        <v>572</v>
      </c>
    </row>
    <row r="105" spans="1:9" x14ac:dyDescent="0.2">
      <c r="A105" s="234" t="s">
        <v>468</v>
      </c>
      <c r="G105">
        <v>0</v>
      </c>
      <c r="H105">
        <v>0</v>
      </c>
      <c r="I105">
        <f t="shared" si="1"/>
        <v>0</v>
      </c>
    </row>
    <row r="106" spans="1:9" x14ac:dyDescent="0.2">
      <c r="A106" s="235">
        <v>16</v>
      </c>
      <c r="G106">
        <v>92</v>
      </c>
      <c r="H106" t="s">
        <v>464</v>
      </c>
      <c r="I106">
        <f t="shared" si="1"/>
        <v>92</v>
      </c>
    </row>
    <row r="107" spans="1:9" x14ac:dyDescent="0.2">
      <c r="A107" s="236">
        <v>13</v>
      </c>
      <c r="G107">
        <v>80</v>
      </c>
      <c r="H107" t="s">
        <v>464</v>
      </c>
      <c r="I107">
        <f t="shared" si="1"/>
        <v>80</v>
      </c>
    </row>
    <row r="108" spans="1:9" x14ac:dyDescent="0.2">
      <c r="A108" s="237">
        <v>20</v>
      </c>
      <c r="G108">
        <v>359</v>
      </c>
      <c r="H108" t="s">
        <v>464</v>
      </c>
      <c r="I108">
        <f t="shared" si="1"/>
        <v>359</v>
      </c>
    </row>
    <row r="109" spans="1:9" x14ac:dyDescent="0.2">
      <c r="A109" s="213" t="s">
        <v>267</v>
      </c>
      <c r="G109" t="s">
        <v>267</v>
      </c>
      <c r="H109" t="s">
        <v>267</v>
      </c>
      <c r="I109">
        <f t="shared" si="1"/>
        <v>0</v>
      </c>
    </row>
    <row r="110" spans="1:9" x14ac:dyDescent="0.2">
      <c r="A110" s="223">
        <v>17</v>
      </c>
      <c r="G110">
        <v>42</v>
      </c>
      <c r="H110">
        <v>42</v>
      </c>
      <c r="I110">
        <f t="shared" si="1"/>
        <v>84</v>
      </c>
    </row>
    <row r="111" spans="1:9" x14ac:dyDescent="0.2">
      <c r="A111" s="225" t="s">
        <v>468</v>
      </c>
      <c r="G111">
        <v>0</v>
      </c>
      <c r="H111">
        <v>0</v>
      </c>
      <c r="I111">
        <f t="shared" si="1"/>
        <v>0</v>
      </c>
    </row>
    <row r="112" spans="1:9" x14ac:dyDescent="0.2">
      <c r="A112" s="226" t="s">
        <v>468</v>
      </c>
      <c r="G112">
        <v>0</v>
      </c>
      <c r="H112">
        <v>0</v>
      </c>
      <c r="I112">
        <f t="shared" si="1"/>
        <v>0</v>
      </c>
    </row>
    <row r="113" spans="1:9" x14ac:dyDescent="0.2">
      <c r="A113" s="227" t="s">
        <v>468</v>
      </c>
      <c r="G113">
        <v>0</v>
      </c>
      <c r="H113">
        <v>0</v>
      </c>
      <c r="I113">
        <f t="shared" si="1"/>
        <v>0</v>
      </c>
    </row>
    <row r="114" spans="1:9" x14ac:dyDescent="0.2">
      <c r="A114" s="228" t="s">
        <v>468</v>
      </c>
      <c r="G114">
        <v>0</v>
      </c>
      <c r="H114">
        <v>0</v>
      </c>
      <c r="I114">
        <f t="shared" si="1"/>
        <v>0</v>
      </c>
    </row>
    <row r="115" spans="1:9" x14ac:dyDescent="0.2">
      <c r="A115" s="229" t="s">
        <v>468</v>
      </c>
      <c r="G115">
        <v>0</v>
      </c>
      <c r="H115">
        <v>0</v>
      </c>
      <c r="I115">
        <f t="shared" si="1"/>
        <v>0</v>
      </c>
    </row>
    <row r="116" spans="1:9" x14ac:dyDescent="0.2">
      <c r="A116" s="230" t="s">
        <v>468</v>
      </c>
      <c r="G116">
        <v>0</v>
      </c>
      <c r="H116">
        <v>0</v>
      </c>
      <c r="I116">
        <f t="shared" si="1"/>
        <v>0</v>
      </c>
    </row>
    <row r="117" spans="1:9" x14ac:dyDescent="0.2">
      <c r="A117" s="231" t="s">
        <v>468</v>
      </c>
      <c r="G117">
        <v>0</v>
      </c>
      <c r="H117">
        <v>0</v>
      </c>
      <c r="I117">
        <f t="shared" si="1"/>
        <v>0</v>
      </c>
    </row>
    <row r="118" spans="1:9" x14ac:dyDescent="0.2">
      <c r="A118" s="232" t="s">
        <v>468</v>
      </c>
      <c r="G118">
        <v>0</v>
      </c>
      <c r="H118">
        <v>0</v>
      </c>
      <c r="I118">
        <f t="shared" si="1"/>
        <v>0</v>
      </c>
    </row>
    <row r="119" spans="1:9" x14ac:dyDescent="0.2">
      <c r="A119" s="233" t="s">
        <v>468</v>
      </c>
      <c r="G119">
        <v>0</v>
      </c>
      <c r="H119">
        <v>0</v>
      </c>
      <c r="I119">
        <f t="shared" si="1"/>
        <v>0</v>
      </c>
    </row>
    <row r="120" spans="1:9" x14ac:dyDescent="0.2">
      <c r="A120" s="234" t="s">
        <v>468</v>
      </c>
      <c r="G120">
        <v>0</v>
      </c>
      <c r="H120">
        <v>0</v>
      </c>
      <c r="I120">
        <f t="shared" si="1"/>
        <v>0</v>
      </c>
    </row>
    <row r="121" spans="1:9" x14ac:dyDescent="0.2">
      <c r="A121" s="235" t="s">
        <v>468</v>
      </c>
      <c r="G121">
        <v>0</v>
      </c>
      <c r="H121">
        <v>0</v>
      </c>
      <c r="I121">
        <f t="shared" si="1"/>
        <v>0</v>
      </c>
    </row>
    <row r="122" spans="1:9" x14ac:dyDescent="0.2">
      <c r="A122" s="236" t="s">
        <v>468</v>
      </c>
      <c r="G122">
        <v>0</v>
      </c>
      <c r="H122">
        <v>0</v>
      </c>
      <c r="I122">
        <f t="shared" si="1"/>
        <v>0</v>
      </c>
    </row>
    <row r="123" spans="1:9" x14ac:dyDescent="0.2">
      <c r="A123" s="237" t="s">
        <v>468</v>
      </c>
      <c r="G123">
        <v>0</v>
      </c>
      <c r="H123">
        <v>0</v>
      </c>
      <c r="I123">
        <f t="shared" si="1"/>
        <v>0</v>
      </c>
    </row>
    <row r="124" spans="1:9" x14ac:dyDescent="0.2">
      <c r="A124" s="213" t="s">
        <v>126</v>
      </c>
      <c r="G124" t="s">
        <v>126</v>
      </c>
      <c r="H124" t="s">
        <v>126</v>
      </c>
      <c r="I124">
        <f t="shared" si="1"/>
        <v>0</v>
      </c>
    </row>
    <row r="125" spans="1:9" x14ac:dyDescent="0.2">
      <c r="A125" s="223" t="s">
        <v>468</v>
      </c>
      <c r="G125">
        <v>0</v>
      </c>
      <c r="H125">
        <v>0</v>
      </c>
      <c r="I125">
        <f t="shared" si="1"/>
        <v>0</v>
      </c>
    </row>
    <row r="126" spans="1:9" x14ac:dyDescent="0.2">
      <c r="A126" s="225" t="s">
        <v>468</v>
      </c>
      <c r="G126">
        <v>0</v>
      </c>
      <c r="H126">
        <v>0</v>
      </c>
      <c r="I126">
        <f t="shared" si="1"/>
        <v>0</v>
      </c>
    </row>
    <row r="127" spans="1:9" x14ac:dyDescent="0.2">
      <c r="A127" s="226" t="s">
        <v>468</v>
      </c>
      <c r="G127">
        <v>0</v>
      </c>
      <c r="H127">
        <v>0</v>
      </c>
      <c r="I127">
        <f t="shared" si="1"/>
        <v>0</v>
      </c>
    </row>
    <row r="128" spans="1:9" x14ac:dyDescent="0.2">
      <c r="A128" s="227" t="s">
        <v>468</v>
      </c>
      <c r="G128">
        <v>0</v>
      </c>
      <c r="H128">
        <v>0</v>
      </c>
      <c r="I128">
        <f t="shared" si="1"/>
        <v>0</v>
      </c>
    </row>
    <row r="129" spans="1:9" x14ac:dyDescent="0.2">
      <c r="A129" s="228" t="s">
        <v>468</v>
      </c>
      <c r="G129">
        <v>0</v>
      </c>
      <c r="H129">
        <v>0</v>
      </c>
      <c r="I129">
        <f t="shared" si="1"/>
        <v>0</v>
      </c>
    </row>
    <row r="130" spans="1:9" x14ac:dyDescent="0.2">
      <c r="A130" s="229" t="s">
        <v>468</v>
      </c>
      <c r="G130">
        <v>0</v>
      </c>
      <c r="H130">
        <v>0</v>
      </c>
      <c r="I130">
        <f t="shared" si="1"/>
        <v>0</v>
      </c>
    </row>
    <row r="131" spans="1:9" x14ac:dyDescent="0.2">
      <c r="A131" s="230" t="s">
        <v>468</v>
      </c>
      <c r="G131">
        <v>0</v>
      </c>
      <c r="H131">
        <v>0</v>
      </c>
      <c r="I131">
        <f t="shared" si="1"/>
        <v>0</v>
      </c>
    </row>
    <row r="132" spans="1:9" x14ac:dyDescent="0.2">
      <c r="A132" s="231" t="s">
        <v>468</v>
      </c>
      <c r="G132">
        <v>0</v>
      </c>
      <c r="H132">
        <v>0</v>
      </c>
      <c r="I132">
        <f t="shared" si="1"/>
        <v>0</v>
      </c>
    </row>
    <row r="133" spans="1:9" x14ac:dyDescent="0.2">
      <c r="A133" s="232" t="s">
        <v>468</v>
      </c>
      <c r="G133">
        <v>0</v>
      </c>
      <c r="H133">
        <v>0</v>
      </c>
      <c r="I133">
        <f t="shared" si="1"/>
        <v>0</v>
      </c>
    </row>
    <row r="134" spans="1:9" x14ac:dyDescent="0.2">
      <c r="A134" s="233" t="s">
        <v>468</v>
      </c>
      <c r="G134">
        <v>0</v>
      </c>
      <c r="H134">
        <v>0</v>
      </c>
      <c r="I134">
        <f t="shared" ref="I134:I197" si="2">SUM(G134:H134)</f>
        <v>0</v>
      </c>
    </row>
    <row r="135" spans="1:9" x14ac:dyDescent="0.2">
      <c r="A135" s="234" t="s">
        <v>468</v>
      </c>
      <c r="G135">
        <v>0</v>
      </c>
      <c r="H135">
        <v>0</v>
      </c>
      <c r="I135">
        <f t="shared" si="2"/>
        <v>0</v>
      </c>
    </row>
    <row r="136" spans="1:9" x14ac:dyDescent="0.2">
      <c r="A136" s="235">
        <v>4</v>
      </c>
      <c r="G136">
        <v>9</v>
      </c>
      <c r="H136">
        <v>9</v>
      </c>
      <c r="I136">
        <f t="shared" si="2"/>
        <v>18</v>
      </c>
    </row>
    <row r="137" spans="1:9" x14ac:dyDescent="0.2">
      <c r="A137" s="236" t="s">
        <v>468</v>
      </c>
      <c r="G137">
        <v>0</v>
      </c>
      <c r="H137">
        <v>0</v>
      </c>
      <c r="I137">
        <f t="shared" si="2"/>
        <v>0</v>
      </c>
    </row>
    <row r="138" spans="1:9" x14ac:dyDescent="0.2">
      <c r="A138" s="237" t="s">
        <v>468</v>
      </c>
      <c r="G138">
        <v>0</v>
      </c>
      <c r="H138">
        <v>0</v>
      </c>
      <c r="I138">
        <f t="shared" si="2"/>
        <v>0</v>
      </c>
    </row>
    <row r="139" spans="1:9" x14ac:dyDescent="0.2">
      <c r="A139" s="213" t="s">
        <v>330</v>
      </c>
      <c r="G139" t="s">
        <v>330</v>
      </c>
      <c r="H139" t="s">
        <v>330</v>
      </c>
      <c r="I139">
        <f t="shared" si="2"/>
        <v>0</v>
      </c>
    </row>
    <row r="140" spans="1:9" x14ac:dyDescent="0.2">
      <c r="A140" s="223" t="s">
        <v>468</v>
      </c>
      <c r="G140">
        <v>0</v>
      </c>
      <c r="H140">
        <v>0</v>
      </c>
      <c r="I140">
        <f t="shared" si="2"/>
        <v>0</v>
      </c>
    </row>
    <row r="141" spans="1:9" x14ac:dyDescent="0.2">
      <c r="A141" s="225" t="s">
        <v>468</v>
      </c>
      <c r="G141">
        <v>0</v>
      </c>
      <c r="H141">
        <v>0</v>
      </c>
      <c r="I141">
        <f t="shared" si="2"/>
        <v>0</v>
      </c>
    </row>
    <row r="142" spans="1:9" x14ac:dyDescent="0.2">
      <c r="A142" s="226" t="s">
        <v>468</v>
      </c>
      <c r="G142">
        <v>0</v>
      </c>
      <c r="H142">
        <v>0</v>
      </c>
      <c r="I142">
        <f t="shared" si="2"/>
        <v>0</v>
      </c>
    </row>
    <row r="143" spans="1:9" x14ac:dyDescent="0.2">
      <c r="A143" s="227" t="s">
        <v>468</v>
      </c>
      <c r="G143">
        <v>0</v>
      </c>
      <c r="H143">
        <v>0</v>
      </c>
      <c r="I143">
        <f t="shared" si="2"/>
        <v>0</v>
      </c>
    </row>
    <row r="144" spans="1:9" x14ac:dyDescent="0.2">
      <c r="A144" s="228" t="s">
        <v>468</v>
      </c>
      <c r="G144">
        <v>0</v>
      </c>
      <c r="H144">
        <v>0</v>
      </c>
      <c r="I144">
        <f t="shared" si="2"/>
        <v>0</v>
      </c>
    </row>
    <row r="145" spans="1:9" x14ac:dyDescent="0.2">
      <c r="A145" s="229" t="s">
        <v>468</v>
      </c>
      <c r="G145">
        <v>0</v>
      </c>
      <c r="H145">
        <v>0</v>
      </c>
      <c r="I145">
        <f t="shared" si="2"/>
        <v>0</v>
      </c>
    </row>
    <row r="146" spans="1:9" x14ac:dyDescent="0.2">
      <c r="A146" s="230" t="s">
        <v>468</v>
      </c>
      <c r="G146">
        <v>0</v>
      </c>
      <c r="H146">
        <v>0</v>
      </c>
      <c r="I146">
        <f t="shared" si="2"/>
        <v>0</v>
      </c>
    </row>
    <row r="147" spans="1:9" x14ac:dyDescent="0.2">
      <c r="A147" s="231" t="s">
        <v>468</v>
      </c>
      <c r="G147">
        <v>0</v>
      </c>
      <c r="H147">
        <v>0</v>
      </c>
      <c r="I147">
        <f t="shared" si="2"/>
        <v>0</v>
      </c>
    </row>
    <row r="148" spans="1:9" x14ac:dyDescent="0.2">
      <c r="A148" s="232" t="s">
        <v>468</v>
      </c>
      <c r="G148">
        <v>0</v>
      </c>
      <c r="H148">
        <v>0</v>
      </c>
      <c r="I148">
        <f t="shared" si="2"/>
        <v>0</v>
      </c>
    </row>
    <row r="149" spans="1:9" x14ac:dyDescent="0.2">
      <c r="A149" s="233">
        <v>2</v>
      </c>
      <c r="G149">
        <v>7</v>
      </c>
      <c r="H149" t="s">
        <v>464</v>
      </c>
      <c r="I149">
        <f t="shared" si="2"/>
        <v>7</v>
      </c>
    </row>
    <row r="150" spans="1:9" x14ac:dyDescent="0.2">
      <c r="A150" s="234" t="s">
        <v>468</v>
      </c>
      <c r="G150">
        <v>0</v>
      </c>
      <c r="H150">
        <v>0</v>
      </c>
      <c r="I150">
        <f t="shared" si="2"/>
        <v>0</v>
      </c>
    </row>
    <row r="151" spans="1:9" x14ac:dyDescent="0.2">
      <c r="A151" s="235" t="s">
        <v>468</v>
      </c>
      <c r="G151">
        <v>0</v>
      </c>
      <c r="H151">
        <v>0</v>
      </c>
      <c r="I151">
        <f t="shared" si="2"/>
        <v>0</v>
      </c>
    </row>
    <row r="152" spans="1:9" x14ac:dyDescent="0.2">
      <c r="A152" s="236" t="s">
        <v>468</v>
      </c>
      <c r="G152">
        <v>0</v>
      </c>
      <c r="H152">
        <v>0</v>
      </c>
      <c r="I152">
        <f t="shared" si="2"/>
        <v>0</v>
      </c>
    </row>
    <row r="153" spans="1:9" x14ac:dyDescent="0.2">
      <c r="A153" s="237" t="s">
        <v>468</v>
      </c>
      <c r="G153">
        <v>0</v>
      </c>
      <c r="H153">
        <v>0</v>
      </c>
      <c r="I153">
        <f t="shared" si="2"/>
        <v>0</v>
      </c>
    </row>
    <row r="154" spans="1:9" x14ac:dyDescent="0.2">
      <c r="A154" s="213" t="s">
        <v>230</v>
      </c>
      <c r="G154" t="s">
        <v>230</v>
      </c>
      <c r="H154" t="s">
        <v>230</v>
      </c>
      <c r="I154">
        <f t="shared" si="2"/>
        <v>0</v>
      </c>
    </row>
    <row r="155" spans="1:9" x14ac:dyDescent="0.2">
      <c r="A155" s="223" t="s">
        <v>468</v>
      </c>
      <c r="G155">
        <v>0</v>
      </c>
      <c r="H155">
        <v>0</v>
      </c>
      <c r="I155">
        <f t="shared" si="2"/>
        <v>0</v>
      </c>
    </row>
    <row r="156" spans="1:9" x14ac:dyDescent="0.2">
      <c r="A156" s="225">
        <v>1</v>
      </c>
      <c r="G156">
        <v>1</v>
      </c>
      <c r="H156">
        <v>1</v>
      </c>
      <c r="I156">
        <f t="shared" si="2"/>
        <v>2</v>
      </c>
    </row>
    <row r="157" spans="1:9" x14ac:dyDescent="0.2">
      <c r="A157" s="226" t="s">
        <v>468</v>
      </c>
      <c r="G157">
        <v>0</v>
      </c>
      <c r="H157">
        <v>0</v>
      </c>
      <c r="I157">
        <f t="shared" si="2"/>
        <v>0</v>
      </c>
    </row>
    <row r="158" spans="1:9" x14ac:dyDescent="0.2">
      <c r="A158" s="227" t="s">
        <v>468</v>
      </c>
      <c r="G158">
        <v>0</v>
      </c>
      <c r="H158">
        <v>0</v>
      </c>
      <c r="I158">
        <f t="shared" si="2"/>
        <v>0</v>
      </c>
    </row>
    <row r="159" spans="1:9" x14ac:dyDescent="0.2">
      <c r="A159" s="228" t="s">
        <v>468</v>
      </c>
      <c r="G159">
        <v>0</v>
      </c>
      <c r="H159">
        <v>0</v>
      </c>
      <c r="I159">
        <f t="shared" si="2"/>
        <v>0</v>
      </c>
    </row>
    <row r="160" spans="1:9" x14ac:dyDescent="0.2">
      <c r="A160" s="229" t="s">
        <v>468</v>
      </c>
      <c r="G160">
        <v>0</v>
      </c>
      <c r="H160">
        <v>0</v>
      </c>
      <c r="I160">
        <f t="shared" si="2"/>
        <v>0</v>
      </c>
    </row>
    <row r="161" spans="1:9" x14ac:dyDescent="0.2">
      <c r="A161" s="230" t="s">
        <v>468</v>
      </c>
      <c r="G161">
        <v>0</v>
      </c>
      <c r="H161">
        <v>0</v>
      </c>
      <c r="I161">
        <f t="shared" si="2"/>
        <v>0</v>
      </c>
    </row>
    <row r="162" spans="1:9" x14ac:dyDescent="0.2">
      <c r="A162" s="231" t="s">
        <v>468</v>
      </c>
      <c r="G162">
        <v>0</v>
      </c>
      <c r="H162">
        <v>0</v>
      </c>
      <c r="I162">
        <f t="shared" si="2"/>
        <v>0</v>
      </c>
    </row>
    <row r="163" spans="1:9" x14ac:dyDescent="0.2">
      <c r="A163" s="232">
        <v>1</v>
      </c>
      <c r="G163">
        <v>1</v>
      </c>
      <c r="H163">
        <v>1</v>
      </c>
      <c r="I163">
        <f t="shared" si="2"/>
        <v>2</v>
      </c>
    </row>
    <row r="164" spans="1:9" x14ac:dyDescent="0.2">
      <c r="A164" s="233">
        <v>8</v>
      </c>
      <c r="G164">
        <v>63</v>
      </c>
      <c r="H164">
        <v>63</v>
      </c>
      <c r="I164">
        <f t="shared" si="2"/>
        <v>126</v>
      </c>
    </row>
    <row r="165" spans="1:9" x14ac:dyDescent="0.2">
      <c r="A165" s="234" t="s">
        <v>468</v>
      </c>
      <c r="G165">
        <v>0</v>
      </c>
      <c r="H165">
        <v>0</v>
      </c>
      <c r="I165">
        <f t="shared" si="2"/>
        <v>0</v>
      </c>
    </row>
    <row r="166" spans="1:9" x14ac:dyDescent="0.2">
      <c r="A166" s="235" t="s">
        <v>468</v>
      </c>
      <c r="G166">
        <v>0</v>
      </c>
      <c r="H166">
        <v>0</v>
      </c>
      <c r="I166">
        <f t="shared" si="2"/>
        <v>0</v>
      </c>
    </row>
    <row r="167" spans="1:9" x14ac:dyDescent="0.2">
      <c r="A167" s="236">
        <v>10</v>
      </c>
      <c r="G167">
        <v>95</v>
      </c>
      <c r="H167">
        <v>95</v>
      </c>
      <c r="I167">
        <f t="shared" si="2"/>
        <v>190</v>
      </c>
    </row>
    <row r="168" spans="1:9" x14ac:dyDescent="0.2">
      <c r="A168" s="237" t="s">
        <v>468</v>
      </c>
      <c r="G168">
        <v>0</v>
      </c>
      <c r="H168">
        <v>0</v>
      </c>
      <c r="I168">
        <f t="shared" si="2"/>
        <v>0</v>
      </c>
    </row>
    <row r="169" spans="1:9" x14ac:dyDescent="0.2">
      <c r="A169" s="213" t="s">
        <v>169</v>
      </c>
      <c r="G169" t="s">
        <v>169</v>
      </c>
      <c r="H169" t="s">
        <v>169</v>
      </c>
      <c r="I169">
        <f t="shared" si="2"/>
        <v>0</v>
      </c>
    </row>
    <row r="170" spans="1:9" x14ac:dyDescent="0.2">
      <c r="A170" s="223" t="s">
        <v>468</v>
      </c>
      <c r="G170">
        <v>0</v>
      </c>
      <c r="H170">
        <v>0</v>
      </c>
      <c r="I170">
        <f t="shared" si="2"/>
        <v>0</v>
      </c>
    </row>
    <row r="171" spans="1:9" x14ac:dyDescent="0.2">
      <c r="A171" s="225" t="s">
        <v>468</v>
      </c>
      <c r="G171">
        <v>0</v>
      </c>
      <c r="H171">
        <v>0</v>
      </c>
      <c r="I171">
        <f t="shared" si="2"/>
        <v>0</v>
      </c>
    </row>
    <row r="172" spans="1:9" x14ac:dyDescent="0.2">
      <c r="A172" s="226" t="s">
        <v>468</v>
      </c>
      <c r="G172">
        <v>0</v>
      </c>
      <c r="H172">
        <v>0</v>
      </c>
      <c r="I172">
        <f t="shared" si="2"/>
        <v>0</v>
      </c>
    </row>
    <row r="173" spans="1:9" x14ac:dyDescent="0.2">
      <c r="A173" s="227" t="s">
        <v>468</v>
      </c>
      <c r="G173">
        <v>0</v>
      </c>
      <c r="H173">
        <v>0</v>
      </c>
      <c r="I173">
        <f t="shared" si="2"/>
        <v>0</v>
      </c>
    </row>
    <row r="174" spans="1:9" x14ac:dyDescent="0.2">
      <c r="A174" s="228" t="s">
        <v>468</v>
      </c>
      <c r="G174">
        <v>0</v>
      </c>
      <c r="H174">
        <v>0</v>
      </c>
      <c r="I174">
        <f t="shared" si="2"/>
        <v>0</v>
      </c>
    </row>
    <row r="175" spans="1:9" x14ac:dyDescent="0.2">
      <c r="A175" s="229" t="s">
        <v>468</v>
      </c>
      <c r="G175">
        <v>0</v>
      </c>
      <c r="H175">
        <v>0</v>
      </c>
      <c r="I175">
        <f t="shared" si="2"/>
        <v>0</v>
      </c>
    </row>
    <row r="176" spans="1:9" x14ac:dyDescent="0.2">
      <c r="A176" s="230" t="s">
        <v>468</v>
      </c>
      <c r="G176">
        <v>0</v>
      </c>
      <c r="H176">
        <v>0</v>
      </c>
      <c r="I176">
        <f t="shared" si="2"/>
        <v>0</v>
      </c>
    </row>
    <row r="177" spans="1:9" x14ac:dyDescent="0.2">
      <c r="A177" s="231" t="s">
        <v>468</v>
      </c>
      <c r="G177">
        <v>0</v>
      </c>
      <c r="H177">
        <v>0</v>
      </c>
      <c r="I177">
        <f t="shared" si="2"/>
        <v>0</v>
      </c>
    </row>
    <row r="178" spans="1:9" x14ac:dyDescent="0.2">
      <c r="A178" s="232" t="s">
        <v>468</v>
      </c>
      <c r="G178">
        <v>0</v>
      </c>
      <c r="H178">
        <v>0</v>
      </c>
      <c r="I178">
        <f t="shared" si="2"/>
        <v>0</v>
      </c>
    </row>
    <row r="179" spans="1:9" x14ac:dyDescent="0.2">
      <c r="A179" s="233" t="s">
        <v>468</v>
      </c>
      <c r="G179">
        <v>0</v>
      </c>
      <c r="H179">
        <v>0</v>
      </c>
      <c r="I179">
        <f t="shared" si="2"/>
        <v>0</v>
      </c>
    </row>
    <row r="180" spans="1:9" x14ac:dyDescent="0.2">
      <c r="A180" s="234">
        <v>1</v>
      </c>
      <c r="G180">
        <v>0</v>
      </c>
      <c r="H180">
        <v>1</v>
      </c>
      <c r="I180">
        <f t="shared" si="2"/>
        <v>1</v>
      </c>
    </row>
    <row r="181" spans="1:9" x14ac:dyDescent="0.2">
      <c r="A181" s="235" t="s">
        <v>468</v>
      </c>
      <c r="G181">
        <v>0</v>
      </c>
      <c r="H181">
        <v>0</v>
      </c>
      <c r="I181">
        <f t="shared" si="2"/>
        <v>0</v>
      </c>
    </row>
    <row r="182" spans="1:9" x14ac:dyDescent="0.2">
      <c r="A182" s="236" t="s">
        <v>468</v>
      </c>
      <c r="G182">
        <v>0</v>
      </c>
      <c r="H182">
        <v>0</v>
      </c>
      <c r="I182">
        <f t="shared" si="2"/>
        <v>0</v>
      </c>
    </row>
    <row r="183" spans="1:9" x14ac:dyDescent="0.2">
      <c r="A183" s="237" t="s">
        <v>468</v>
      </c>
      <c r="G183">
        <v>0</v>
      </c>
      <c r="H183">
        <v>0</v>
      </c>
      <c r="I183">
        <f t="shared" si="2"/>
        <v>0</v>
      </c>
    </row>
    <row r="184" spans="1:9" x14ac:dyDescent="0.2">
      <c r="A184" s="213" t="s">
        <v>318</v>
      </c>
      <c r="G184" t="s">
        <v>318</v>
      </c>
      <c r="H184" t="s">
        <v>318</v>
      </c>
      <c r="I184">
        <f t="shared" si="2"/>
        <v>0</v>
      </c>
    </row>
    <row r="185" spans="1:9" x14ac:dyDescent="0.2">
      <c r="A185" s="223" t="s">
        <v>468</v>
      </c>
      <c r="G185">
        <v>0</v>
      </c>
      <c r="H185">
        <v>0</v>
      </c>
      <c r="I185">
        <f t="shared" si="2"/>
        <v>0</v>
      </c>
    </row>
    <row r="186" spans="1:9" x14ac:dyDescent="0.2">
      <c r="A186" s="225" t="s">
        <v>468</v>
      </c>
      <c r="G186">
        <v>0</v>
      </c>
      <c r="H186">
        <v>0</v>
      </c>
      <c r="I186">
        <f t="shared" si="2"/>
        <v>0</v>
      </c>
    </row>
    <row r="187" spans="1:9" x14ac:dyDescent="0.2">
      <c r="A187" s="226" t="s">
        <v>468</v>
      </c>
      <c r="G187">
        <v>0</v>
      </c>
      <c r="H187">
        <v>0</v>
      </c>
      <c r="I187">
        <f t="shared" si="2"/>
        <v>0</v>
      </c>
    </row>
    <row r="188" spans="1:9" x14ac:dyDescent="0.2">
      <c r="A188" s="227" t="s">
        <v>468</v>
      </c>
      <c r="G188">
        <v>0</v>
      </c>
      <c r="H188">
        <v>0</v>
      </c>
      <c r="I188">
        <f t="shared" si="2"/>
        <v>0</v>
      </c>
    </row>
    <row r="189" spans="1:9" x14ac:dyDescent="0.2">
      <c r="A189" s="228" t="s">
        <v>468</v>
      </c>
      <c r="G189">
        <v>0</v>
      </c>
      <c r="H189">
        <v>0</v>
      </c>
      <c r="I189">
        <f t="shared" si="2"/>
        <v>0</v>
      </c>
    </row>
    <row r="190" spans="1:9" x14ac:dyDescent="0.2">
      <c r="A190" s="229" t="s">
        <v>468</v>
      </c>
      <c r="G190">
        <v>0</v>
      </c>
      <c r="H190">
        <v>0</v>
      </c>
      <c r="I190">
        <f t="shared" si="2"/>
        <v>0</v>
      </c>
    </row>
    <row r="191" spans="1:9" x14ac:dyDescent="0.2">
      <c r="A191" s="230" t="s">
        <v>468</v>
      </c>
      <c r="G191">
        <v>0</v>
      </c>
      <c r="H191">
        <v>0</v>
      </c>
      <c r="I191">
        <f t="shared" si="2"/>
        <v>0</v>
      </c>
    </row>
    <row r="192" spans="1:9" x14ac:dyDescent="0.2">
      <c r="A192" s="231" t="s">
        <v>468</v>
      </c>
      <c r="G192">
        <v>0</v>
      </c>
      <c r="H192">
        <v>0</v>
      </c>
      <c r="I192">
        <f t="shared" si="2"/>
        <v>0</v>
      </c>
    </row>
    <row r="193" spans="1:9" x14ac:dyDescent="0.2">
      <c r="A193" s="232">
        <v>5</v>
      </c>
      <c r="G193">
        <v>5</v>
      </c>
      <c r="H193">
        <v>19</v>
      </c>
      <c r="I193">
        <f t="shared" si="2"/>
        <v>24</v>
      </c>
    </row>
    <row r="194" spans="1:9" x14ac:dyDescent="0.2">
      <c r="A194" s="233">
        <v>9</v>
      </c>
      <c r="G194">
        <v>18</v>
      </c>
      <c r="H194">
        <v>44</v>
      </c>
      <c r="I194">
        <f t="shared" si="2"/>
        <v>62</v>
      </c>
    </row>
    <row r="195" spans="1:9" x14ac:dyDescent="0.2">
      <c r="A195" s="234" t="s">
        <v>468</v>
      </c>
      <c r="G195">
        <v>0</v>
      </c>
      <c r="H195">
        <v>0</v>
      </c>
      <c r="I195">
        <f t="shared" si="2"/>
        <v>0</v>
      </c>
    </row>
    <row r="196" spans="1:9" x14ac:dyDescent="0.2">
      <c r="A196" s="235" t="s">
        <v>468</v>
      </c>
      <c r="G196">
        <v>0</v>
      </c>
      <c r="H196">
        <v>0</v>
      </c>
      <c r="I196">
        <f t="shared" si="2"/>
        <v>0</v>
      </c>
    </row>
    <row r="197" spans="1:9" x14ac:dyDescent="0.2">
      <c r="A197" s="236" t="s">
        <v>468</v>
      </c>
      <c r="G197">
        <v>0</v>
      </c>
      <c r="H197">
        <v>0</v>
      </c>
      <c r="I197">
        <f t="shared" si="2"/>
        <v>0</v>
      </c>
    </row>
    <row r="198" spans="1:9" x14ac:dyDescent="0.2">
      <c r="A198" s="237" t="s">
        <v>468</v>
      </c>
      <c r="G198">
        <v>0</v>
      </c>
      <c r="H198">
        <v>0</v>
      </c>
      <c r="I198">
        <f t="shared" ref="I198:I261" si="3">SUM(G198:H198)</f>
        <v>0</v>
      </c>
    </row>
    <row r="199" spans="1:9" x14ac:dyDescent="0.2">
      <c r="A199" s="213" t="s">
        <v>191</v>
      </c>
      <c r="G199" t="s">
        <v>191</v>
      </c>
      <c r="H199" t="s">
        <v>191</v>
      </c>
      <c r="I199">
        <f t="shared" si="3"/>
        <v>0</v>
      </c>
    </row>
    <row r="200" spans="1:9" x14ac:dyDescent="0.2">
      <c r="A200" s="223" t="s">
        <v>468</v>
      </c>
      <c r="G200">
        <v>0</v>
      </c>
      <c r="H200">
        <v>0</v>
      </c>
      <c r="I200">
        <f t="shared" si="3"/>
        <v>0</v>
      </c>
    </row>
    <row r="201" spans="1:9" x14ac:dyDescent="0.2">
      <c r="A201" s="225" t="s">
        <v>468</v>
      </c>
      <c r="G201">
        <v>0</v>
      </c>
      <c r="H201">
        <v>0</v>
      </c>
      <c r="I201">
        <f t="shared" si="3"/>
        <v>0</v>
      </c>
    </row>
    <row r="202" spans="1:9" x14ac:dyDescent="0.2">
      <c r="A202" s="226" t="s">
        <v>468</v>
      </c>
      <c r="G202">
        <v>0</v>
      </c>
      <c r="H202">
        <v>0</v>
      </c>
      <c r="I202">
        <f t="shared" si="3"/>
        <v>0</v>
      </c>
    </row>
    <row r="203" spans="1:9" x14ac:dyDescent="0.2">
      <c r="A203" s="227" t="s">
        <v>468</v>
      </c>
      <c r="G203">
        <v>0</v>
      </c>
      <c r="H203">
        <v>0</v>
      </c>
      <c r="I203">
        <f t="shared" si="3"/>
        <v>0</v>
      </c>
    </row>
    <row r="204" spans="1:9" x14ac:dyDescent="0.2">
      <c r="A204" s="228" t="s">
        <v>468</v>
      </c>
      <c r="G204">
        <v>0</v>
      </c>
      <c r="H204">
        <v>0</v>
      </c>
      <c r="I204">
        <f t="shared" si="3"/>
        <v>0</v>
      </c>
    </row>
    <row r="205" spans="1:9" x14ac:dyDescent="0.2">
      <c r="A205" s="229" t="s">
        <v>468</v>
      </c>
      <c r="G205">
        <v>0</v>
      </c>
      <c r="H205">
        <v>0</v>
      </c>
      <c r="I205">
        <f t="shared" si="3"/>
        <v>0</v>
      </c>
    </row>
    <row r="206" spans="1:9" x14ac:dyDescent="0.2">
      <c r="A206" s="230">
        <v>2</v>
      </c>
      <c r="G206">
        <v>2</v>
      </c>
      <c r="H206">
        <v>2</v>
      </c>
      <c r="I206">
        <f t="shared" si="3"/>
        <v>4</v>
      </c>
    </row>
    <row r="207" spans="1:9" x14ac:dyDescent="0.2">
      <c r="A207" s="231" t="s">
        <v>468</v>
      </c>
      <c r="G207">
        <v>0</v>
      </c>
      <c r="H207">
        <v>0</v>
      </c>
      <c r="I207">
        <f t="shared" si="3"/>
        <v>0</v>
      </c>
    </row>
    <row r="208" spans="1:9" x14ac:dyDescent="0.2">
      <c r="A208" s="232" t="s">
        <v>468</v>
      </c>
      <c r="G208">
        <v>0</v>
      </c>
      <c r="H208">
        <v>0</v>
      </c>
      <c r="I208">
        <f t="shared" si="3"/>
        <v>0</v>
      </c>
    </row>
    <row r="209" spans="1:9" x14ac:dyDescent="0.2">
      <c r="A209" s="233" t="s">
        <v>468</v>
      </c>
      <c r="G209">
        <v>0</v>
      </c>
      <c r="H209">
        <v>0</v>
      </c>
      <c r="I209">
        <f t="shared" si="3"/>
        <v>0</v>
      </c>
    </row>
    <row r="210" spans="1:9" x14ac:dyDescent="0.2">
      <c r="A210" s="234" t="s">
        <v>468</v>
      </c>
      <c r="G210">
        <v>0</v>
      </c>
      <c r="H210">
        <v>0</v>
      </c>
      <c r="I210">
        <f t="shared" si="3"/>
        <v>0</v>
      </c>
    </row>
    <row r="211" spans="1:9" x14ac:dyDescent="0.2">
      <c r="A211" s="235" t="s">
        <v>468</v>
      </c>
      <c r="G211">
        <v>0</v>
      </c>
      <c r="H211">
        <v>0</v>
      </c>
      <c r="I211">
        <f t="shared" si="3"/>
        <v>0</v>
      </c>
    </row>
    <row r="212" spans="1:9" x14ac:dyDescent="0.2">
      <c r="A212" s="236" t="s">
        <v>468</v>
      </c>
      <c r="G212">
        <v>0</v>
      </c>
      <c r="H212">
        <v>0</v>
      </c>
      <c r="I212">
        <f t="shared" si="3"/>
        <v>0</v>
      </c>
    </row>
    <row r="213" spans="1:9" x14ac:dyDescent="0.2">
      <c r="A213" s="237" t="s">
        <v>468</v>
      </c>
      <c r="G213">
        <v>0</v>
      </c>
      <c r="H213">
        <v>0</v>
      </c>
      <c r="I213">
        <f t="shared" si="3"/>
        <v>0</v>
      </c>
    </row>
    <row r="214" spans="1:9" x14ac:dyDescent="0.2">
      <c r="A214" s="213" t="s">
        <v>329</v>
      </c>
      <c r="G214" t="s">
        <v>329</v>
      </c>
      <c r="H214" t="s">
        <v>329</v>
      </c>
      <c r="I214">
        <f t="shared" si="3"/>
        <v>0</v>
      </c>
    </row>
    <row r="215" spans="1:9" x14ac:dyDescent="0.2">
      <c r="A215" s="223" t="s">
        <v>468</v>
      </c>
      <c r="G215">
        <v>0</v>
      </c>
      <c r="H215">
        <v>0</v>
      </c>
      <c r="I215">
        <f t="shared" si="3"/>
        <v>0</v>
      </c>
    </row>
    <row r="216" spans="1:9" x14ac:dyDescent="0.2">
      <c r="A216" s="225" t="s">
        <v>468</v>
      </c>
      <c r="G216">
        <v>0</v>
      </c>
      <c r="H216">
        <v>0</v>
      </c>
      <c r="I216">
        <f t="shared" si="3"/>
        <v>0</v>
      </c>
    </row>
    <row r="217" spans="1:9" x14ac:dyDescent="0.2">
      <c r="A217" s="226" t="s">
        <v>468</v>
      </c>
      <c r="G217">
        <v>0</v>
      </c>
      <c r="H217">
        <v>0</v>
      </c>
      <c r="I217">
        <f t="shared" si="3"/>
        <v>0</v>
      </c>
    </row>
    <row r="218" spans="1:9" x14ac:dyDescent="0.2">
      <c r="A218" s="227" t="s">
        <v>468</v>
      </c>
      <c r="G218">
        <v>0</v>
      </c>
      <c r="H218">
        <v>0</v>
      </c>
      <c r="I218">
        <f t="shared" si="3"/>
        <v>0</v>
      </c>
    </row>
    <row r="219" spans="1:9" x14ac:dyDescent="0.2">
      <c r="A219" s="228" t="s">
        <v>468</v>
      </c>
      <c r="G219">
        <v>0</v>
      </c>
      <c r="H219">
        <v>0</v>
      </c>
      <c r="I219">
        <f t="shared" si="3"/>
        <v>0</v>
      </c>
    </row>
    <row r="220" spans="1:9" x14ac:dyDescent="0.2">
      <c r="A220" s="229" t="s">
        <v>468</v>
      </c>
      <c r="G220">
        <v>0</v>
      </c>
      <c r="H220">
        <v>0</v>
      </c>
      <c r="I220">
        <f t="shared" si="3"/>
        <v>0</v>
      </c>
    </row>
    <row r="221" spans="1:9" x14ac:dyDescent="0.2">
      <c r="A221" s="230" t="s">
        <v>468</v>
      </c>
      <c r="G221">
        <v>0</v>
      </c>
      <c r="H221">
        <v>0</v>
      </c>
      <c r="I221">
        <f t="shared" si="3"/>
        <v>0</v>
      </c>
    </row>
    <row r="222" spans="1:9" x14ac:dyDescent="0.2">
      <c r="A222" s="231" t="s">
        <v>468</v>
      </c>
      <c r="G222">
        <v>0</v>
      </c>
      <c r="H222">
        <v>0</v>
      </c>
      <c r="I222">
        <f t="shared" si="3"/>
        <v>0</v>
      </c>
    </row>
    <row r="223" spans="1:9" x14ac:dyDescent="0.2">
      <c r="A223" s="232" t="s">
        <v>468</v>
      </c>
      <c r="G223">
        <v>0</v>
      </c>
      <c r="H223">
        <v>0</v>
      </c>
      <c r="I223">
        <f t="shared" si="3"/>
        <v>0</v>
      </c>
    </row>
    <row r="224" spans="1:9" x14ac:dyDescent="0.2">
      <c r="A224" s="233">
        <v>1</v>
      </c>
      <c r="G224">
        <v>0</v>
      </c>
      <c r="H224">
        <v>20</v>
      </c>
      <c r="I224">
        <f t="shared" si="3"/>
        <v>20</v>
      </c>
    </row>
    <row r="225" spans="1:9" x14ac:dyDescent="0.2">
      <c r="A225" s="234" t="s">
        <v>468</v>
      </c>
      <c r="G225">
        <v>0</v>
      </c>
      <c r="H225">
        <v>0</v>
      </c>
      <c r="I225">
        <f t="shared" si="3"/>
        <v>0</v>
      </c>
    </row>
    <row r="226" spans="1:9" x14ac:dyDescent="0.2">
      <c r="A226" s="235" t="s">
        <v>468</v>
      </c>
      <c r="G226">
        <v>0</v>
      </c>
      <c r="H226">
        <v>0</v>
      </c>
      <c r="I226">
        <f t="shared" si="3"/>
        <v>0</v>
      </c>
    </row>
    <row r="227" spans="1:9" x14ac:dyDescent="0.2">
      <c r="A227" s="236" t="s">
        <v>468</v>
      </c>
      <c r="G227">
        <v>0</v>
      </c>
      <c r="H227">
        <v>0</v>
      </c>
      <c r="I227">
        <f t="shared" si="3"/>
        <v>0</v>
      </c>
    </row>
    <row r="228" spans="1:9" x14ac:dyDescent="0.2">
      <c r="A228" s="237" t="s">
        <v>468</v>
      </c>
      <c r="G228">
        <v>0</v>
      </c>
      <c r="H228">
        <v>0</v>
      </c>
      <c r="I228">
        <f t="shared" si="3"/>
        <v>0</v>
      </c>
    </row>
    <row r="229" spans="1:9" x14ac:dyDescent="0.2">
      <c r="A229" s="213" t="s">
        <v>188</v>
      </c>
      <c r="G229" t="s">
        <v>188</v>
      </c>
      <c r="H229" t="s">
        <v>188</v>
      </c>
      <c r="I229">
        <f t="shared" si="3"/>
        <v>0</v>
      </c>
    </row>
    <row r="230" spans="1:9" x14ac:dyDescent="0.2">
      <c r="A230" s="223">
        <v>9</v>
      </c>
      <c r="G230">
        <v>114</v>
      </c>
      <c r="H230">
        <v>121</v>
      </c>
      <c r="I230">
        <f t="shared" si="3"/>
        <v>235</v>
      </c>
    </row>
    <row r="231" spans="1:9" x14ac:dyDescent="0.2">
      <c r="A231" s="225" t="s">
        <v>468</v>
      </c>
      <c r="G231">
        <v>0</v>
      </c>
      <c r="H231">
        <v>0</v>
      </c>
      <c r="I231">
        <f t="shared" si="3"/>
        <v>0</v>
      </c>
    </row>
    <row r="232" spans="1:9" x14ac:dyDescent="0.2">
      <c r="A232" s="226" t="s">
        <v>468</v>
      </c>
      <c r="G232">
        <v>0</v>
      </c>
      <c r="H232">
        <v>0</v>
      </c>
      <c r="I232">
        <f t="shared" si="3"/>
        <v>0</v>
      </c>
    </row>
    <row r="233" spans="1:9" x14ac:dyDescent="0.2">
      <c r="A233" s="227" t="s">
        <v>468</v>
      </c>
      <c r="G233">
        <v>0</v>
      </c>
      <c r="H233">
        <v>0</v>
      </c>
      <c r="I233">
        <f t="shared" si="3"/>
        <v>0</v>
      </c>
    </row>
    <row r="234" spans="1:9" x14ac:dyDescent="0.2">
      <c r="A234" s="228" t="s">
        <v>468</v>
      </c>
      <c r="G234">
        <v>0</v>
      </c>
      <c r="H234">
        <v>0</v>
      </c>
      <c r="I234">
        <f t="shared" si="3"/>
        <v>0</v>
      </c>
    </row>
    <row r="235" spans="1:9" x14ac:dyDescent="0.2">
      <c r="A235" s="229" t="s">
        <v>468</v>
      </c>
      <c r="G235">
        <v>0</v>
      </c>
      <c r="H235">
        <v>0</v>
      </c>
      <c r="I235">
        <f t="shared" si="3"/>
        <v>0</v>
      </c>
    </row>
    <row r="236" spans="1:9" x14ac:dyDescent="0.2">
      <c r="A236" s="230">
        <v>15</v>
      </c>
      <c r="G236">
        <v>405</v>
      </c>
      <c r="H236">
        <v>405</v>
      </c>
      <c r="I236">
        <f t="shared" si="3"/>
        <v>810</v>
      </c>
    </row>
    <row r="237" spans="1:9" x14ac:dyDescent="0.2">
      <c r="A237" s="231" t="s">
        <v>468</v>
      </c>
      <c r="G237">
        <v>0</v>
      </c>
      <c r="H237">
        <v>0</v>
      </c>
      <c r="I237">
        <f t="shared" si="3"/>
        <v>0</v>
      </c>
    </row>
    <row r="238" spans="1:9" x14ac:dyDescent="0.2">
      <c r="A238" s="232" t="s">
        <v>468</v>
      </c>
      <c r="G238">
        <v>0</v>
      </c>
      <c r="H238">
        <v>0</v>
      </c>
      <c r="I238">
        <f t="shared" si="3"/>
        <v>0</v>
      </c>
    </row>
    <row r="239" spans="1:9" x14ac:dyDescent="0.2">
      <c r="A239" s="233" t="s">
        <v>468</v>
      </c>
      <c r="G239">
        <v>0</v>
      </c>
      <c r="H239">
        <v>0</v>
      </c>
      <c r="I239">
        <f t="shared" si="3"/>
        <v>0</v>
      </c>
    </row>
    <row r="240" spans="1:9" x14ac:dyDescent="0.2">
      <c r="A240" s="234" t="s">
        <v>468</v>
      </c>
      <c r="G240">
        <v>0</v>
      </c>
      <c r="H240">
        <v>0</v>
      </c>
      <c r="I240">
        <f t="shared" si="3"/>
        <v>0</v>
      </c>
    </row>
    <row r="241" spans="1:9" x14ac:dyDescent="0.2">
      <c r="A241" s="235" t="s">
        <v>468</v>
      </c>
      <c r="G241">
        <v>0</v>
      </c>
      <c r="H241">
        <v>0</v>
      </c>
      <c r="I241">
        <f t="shared" si="3"/>
        <v>0</v>
      </c>
    </row>
    <row r="242" spans="1:9" x14ac:dyDescent="0.2">
      <c r="A242" s="236" t="s">
        <v>468</v>
      </c>
      <c r="G242">
        <v>0</v>
      </c>
      <c r="H242">
        <v>0</v>
      </c>
      <c r="I242">
        <f t="shared" si="3"/>
        <v>0</v>
      </c>
    </row>
    <row r="243" spans="1:9" x14ac:dyDescent="0.2">
      <c r="A243" s="237" t="s">
        <v>468</v>
      </c>
      <c r="G243">
        <v>0</v>
      </c>
      <c r="H243">
        <v>0</v>
      </c>
      <c r="I243">
        <f t="shared" si="3"/>
        <v>0</v>
      </c>
    </row>
    <row r="244" spans="1:9" x14ac:dyDescent="0.2">
      <c r="A244" s="213" t="s">
        <v>352</v>
      </c>
      <c r="G244" t="s">
        <v>352</v>
      </c>
      <c r="H244" t="s">
        <v>352</v>
      </c>
      <c r="I244">
        <f t="shared" si="3"/>
        <v>0</v>
      </c>
    </row>
    <row r="245" spans="1:9" x14ac:dyDescent="0.2">
      <c r="A245" s="223" t="s">
        <v>468</v>
      </c>
      <c r="G245">
        <v>0</v>
      </c>
      <c r="H245">
        <v>0</v>
      </c>
      <c r="I245">
        <f t="shared" si="3"/>
        <v>0</v>
      </c>
    </row>
    <row r="246" spans="1:9" x14ac:dyDescent="0.2">
      <c r="A246" s="225" t="s">
        <v>468</v>
      </c>
      <c r="G246">
        <v>0</v>
      </c>
      <c r="H246">
        <v>0</v>
      </c>
      <c r="I246">
        <f t="shared" si="3"/>
        <v>0</v>
      </c>
    </row>
    <row r="247" spans="1:9" x14ac:dyDescent="0.2">
      <c r="A247" s="226" t="s">
        <v>468</v>
      </c>
      <c r="G247">
        <v>0</v>
      </c>
      <c r="H247">
        <v>0</v>
      </c>
      <c r="I247">
        <f t="shared" si="3"/>
        <v>0</v>
      </c>
    </row>
    <row r="248" spans="1:9" x14ac:dyDescent="0.2">
      <c r="A248" s="227" t="s">
        <v>468</v>
      </c>
      <c r="G248">
        <v>0</v>
      </c>
      <c r="H248">
        <v>0</v>
      </c>
      <c r="I248">
        <f t="shared" si="3"/>
        <v>0</v>
      </c>
    </row>
    <row r="249" spans="1:9" x14ac:dyDescent="0.2">
      <c r="A249" s="228" t="s">
        <v>468</v>
      </c>
      <c r="G249">
        <v>0</v>
      </c>
      <c r="H249">
        <v>0</v>
      </c>
      <c r="I249">
        <f t="shared" si="3"/>
        <v>0</v>
      </c>
    </row>
    <row r="250" spans="1:9" x14ac:dyDescent="0.2">
      <c r="A250" s="229" t="s">
        <v>468</v>
      </c>
      <c r="G250">
        <v>0</v>
      </c>
      <c r="H250">
        <v>0</v>
      </c>
      <c r="I250">
        <f t="shared" si="3"/>
        <v>0</v>
      </c>
    </row>
    <row r="251" spans="1:9" x14ac:dyDescent="0.2">
      <c r="A251" s="230" t="s">
        <v>468</v>
      </c>
      <c r="G251">
        <v>0</v>
      </c>
      <c r="H251">
        <v>0</v>
      </c>
      <c r="I251">
        <f t="shared" si="3"/>
        <v>0</v>
      </c>
    </row>
    <row r="252" spans="1:9" x14ac:dyDescent="0.2">
      <c r="A252" s="231" t="s">
        <v>468</v>
      </c>
      <c r="G252">
        <v>0</v>
      </c>
      <c r="H252">
        <v>0</v>
      </c>
      <c r="I252">
        <f t="shared" si="3"/>
        <v>0</v>
      </c>
    </row>
    <row r="253" spans="1:9" x14ac:dyDescent="0.2">
      <c r="A253" s="232" t="s">
        <v>468</v>
      </c>
      <c r="G253">
        <v>0</v>
      </c>
      <c r="H253">
        <v>0</v>
      </c>
      <c r="I253">
        <f t="shared" si="3"/>
        <v>0</v>
      </c>
    </row>
    <row r="254" spans="1:9" x14ac:dyDescent="0.2">
      <c r="A254" s="233" t="s">
        <v>468</v>
      </c>
      <c r="G254">
        <v>0</v>
      </c>
      <c r="H254">
        <v>0</v>
      </c>
      <c r="I254">
        <f t="shared" si="3"/>
        <v>0</v>
      </c>
    </row>
    <row r="255" spans="1:9" x14ac:dyDescent="0.2">
      <c r="A255" s="234" t="s">
        <v>468</v>
      </c>
      <c r="G255">
        <v>0</v>
      </c>
      <c r="H255">
        <v>0</v>
      </c>
      <c r="I255">
        <f t="shared" si="3"/>
        <v>0</v>
      </c>
    </row>
    <row r="256" spans="1:9" x14ac:dyDescent="0.2">
      <c r="A256" s="235" t="s">
        <v>468</v>
      </c>
      <c r="G256">
        <v>0</v>
      </c>
      <c r="H256">
        <v>0</v>
      </c>
      <c r="I256">
        <f t="shared" si="3"/>
        <v>0</v>
      </c>
    </row>
    <row r="257" spans="1:9" x14ac:dyDescent="0.2">
      <c r="A257" s="236" t="s">
        <v>468</v>
      </c>
      <c r="G257">
        <v>0</v>
      </c>
      <c r="H257">
        <v>0</v>
      </c>
      <c r="I257">
        <f t="shared" si="3"/>
        <v>0</v>
      </c>
    </row>
    <row r="258" spans="1:9" x14ac:dyDescent="0.2">
      <c r="A258" s="237">
        <v>1</v>
      </c>
      <c r="G258">
        <v>1</v>
      </c>
      <c r="H258" t="s">
        <v>464</v>
      </c>
      <c r="I258">
        <f t="shared" si="3"/>
        <v>1</v>
      </c>
    </row>
    <row r="259" spans="1:9" x14ac:dyDescent="0.2">
      <c r="A259" s="213" t="s">
        <v>182</v>
      </c>
      <c r="G259" t="s">
        <v>182</v>
      </c>
      <c r="H259" t="s">
        <v>182</v>
      </c>
      <c r="I259">
        <f t="shared" si="3"/>
        <v>0</v>
      </c>
    </row>
    <row r="260" spans="1:9" x14ac:dyDescent="0.2">
      <c r="A260" s="223" t="s">
        <v>468</v>
      </c>
      <c r="G260">
        <v>0</v>
      </c>
      <c r="H260">
        <v>0</v>
      </c>
      <c r="I260">
        <f t="shared" si="3"/>
        <v>0</v>
      </c>
    </row>
    <row r="261" spans="1:9" x14ac:dyDescent="0.2">
      <c r="A261" s="225" t="s">
        <v>468</v>
      </c>
      <c r="G261">
        <v>0</v>
      </c>
      <c r="H261">
        <v>0</v>
      </c>
      <c r="I261">
        <f t="shared" si="3"/>
        <v>0</v>
      </c>
    </row>
    <row r="262" spans="1:9" x14ac:dyDescent="0.2">
      <c r="A262" s="226" t="s">
        <v>468</v>
      </c>
      <c r="G262">
        <v>0</v>
      </c>
      <c r="H262">
        <v>0</v>
      </c>
      <c r="I262">
        <f t="shared" ref="I262:I325" si="4">SUM(G262:H262)</f>
        <v>0</v>
      </c>
    </row>
    <row r="263" spans="1:9" x14ac:dyDescent="0.2">
      <c r="A263" s="227" t="s">
        <v>468</v>
      </c>
      <c r="G263">
        <v>0</v>
      </c>
      <c r="H263">
        <v>0</v>
      </c>
      <c r="I263">
        <f t="shared" si="4"/>
        <v>0</v>
      </c>
    </row>
    <row r="264" spans="1:9" x14ac:dyDescent="0.2">
      <c r="A264" s="228">
        <v>7</v>
      </c>
      <c r="G264">
        <v>0</v>
      </c>
      <c r="H264">
        <v>42</v>
      </c>
      <c r="I264">
        <f t="shared" si="4"/>
        <v>42</v>
      </c>
    </row>
    <row r="265" spans="1:9" x14ac:dyDescent="0.2">
      <c r="A265" s="229" t="s">
        <v>468</v>
      </c>
      <c r="G265">
        <v>0</v>
      </c>
      <c r="H265">
        <v>0</v>
      </c>
      <c r="I265">
        <f t="shared" si="4"/>
        <v>0</v>
      </c>
    </row>
    <row r="266" spans="1:9" x14ac:dyDescent="0.2">
      <c r="A266" s="230" t="s">
        <v>468</v>
      </c>
      <c r="G266">
        <v>0</v>
      </c>
      <c r="H266">
        <v>0</v>
      </c>
      <c r="I266">
        <f t="shared" si="4"/>
        <v>0</v>
      </c>
    </row>
    <row r="267" spans="1:9" x14ac:dyDescent="0.2">
      <c r="A267" s="231">
        <v>1</v>
      </c>
      <c r="G267">
        <v>0</v>
      </c>
      <c r="H267">
        <v>1</v>
      </c>
      <c r="I267">
        <f t="shared" si="4"/>
        <v>1</v>
      </c>
    </row>
    <row r="268" spans="1:9" x14ac:dyDescent="0.2">
      <c r="A268" s="232" t="s">
        <v>468</v>
      </c>
      <c r="G268">
        <v>0</v>
      </c>
      <c r="H268">
        <v>0</v>
      </c>
      <c r="I268">
        <f t="shared" si="4"/>
        <v>0</v>
      </c>
    </row>
    <row r="269" spans="1:9" x14ac:dyDescent="0.2">
      <c r="A269" s="233" t="s">
        <v>468</v>
      </c>
      <c r="G269">
        <v>0</v>
      </c>
      <c r="H269">
        <v>0</v>
      </c>
      <c r="I269">
        <f t="shared" si="4"/>
        <v>0</v>
      </c>
    </row>
    <row r="270" spans="1:9" x14ac:dyDescent="0.2">
      <c r="A270" s="234" t="s">
        <v>468</v>
      </c>
      <c r="G270">
        <v>0</v>
      </c>
      <c r="H270">
        <v>0</v>
      </c>
      <c r="I270">
        <f t="shared" si="4"/>
        <v>0</v>
      </c>
    </row>
    <row r="271" spans="1:9" x14ac:dyDescent="0.2">
      <c r="A271" s="235" t="s">
        <v>468</v>
      </c>
      <c r="G271">
        <v>0</v>
      </c>
      <c r="H271">
        <v>0</v>
      </c>
      <c r="I271">
        <f t="shared" si="4"/>
        <v>0</v>
      </c>
    </row>
    <row r="272" spans="1:9" x14ac:dyDescent="0.2">
      <c r="A272" s="236" t="s">
        <v>468</v>
      </c>
      <c r="G272">
        <v>0</v>
      </c>
      <c r="H272">
        <v>0</v>
      </c>
      <c r="I272">
        <f t="shared" si="4"/>
        <v>0</v>
      </c>
    </row>
    <row r="273" spans="1:9" x14ac:dyDescent="0.2">
      <c r="A273" s="237" t="s">
        <v>468</v>
      </c>
      <c r="G273">
        <v>0</v>
      </c>
      <c r="H273">
        <v>0</v>
      </c>
      <c r="I273">
        <f t="shared" si="4"/>
        <v>0</v>
      </c>
    </row>
    <row r="274" spans="1:9" x14ac:dyDescent="0.2">
      <c r="A274" s="213" t="s">
        <v>272</v>
      </c>
      <c r="G274" t="s">
        <v>272</v>
      </c>
      <c r="H274" t="s">
        <v>272</v>
      </c>
      <c r="I274">
        <f t="shared" si="4"/>
        <v>0</v>
      </c>
    </row>
    <row r="275" spans="1:9" x14ac:dyDescent="0.2">
      <c r="A275" s="223">
        <v>5</v>
      </c>
      <c r="G275">
        <v>11</v>
      </c>
      <c r="H275">
        <v>12</v>
      </c>
      <c r="I275">
        <f t="shared" si="4"/>
        <v>23</v>
      </c>
    </row>
    <row r="276" spans="1:9" x14ac:dyDescent="0.2">
      <c r="A276" s="225" t="s">
        <v>468</v>
      </c>
      <c r="G276">
        <v>0</v>
      </c>
      <c r="H276">
        <v>0</v>
      </c>
      <c r="I276">
        <f t="shared" si="4"/>
        <v>0</v>
      </c>
    </row>
    <row r="277" spans="1:9" x14ac:dyDescent="0.2">
      <c r="A277" s="226" t="s">
        <v>468</v>
      </c>
      <c r="G277">
        <v>0</v>
      </c>
      <c r="H277">
        <v>0</v>
      </c>
      <c r="I277">
        <f t="shared" si="4"/>
        <v>0</v>
      </c>
    </row>
    <row r="278" spans="1:9" x14ac:dyDescent="0.2">
      <c r="A278" s="227" t="s">
        <v>468</v>
      </c>
      <c r="G278">
        <v>0</v>
      </c>
      <c r="H278">
        <v>0</v>
      </c>
      <c r="I278">
        <f t="shared" si="4"/>
        <v>0</v>
      </c>
    </row>
    <row r="279" spans="1:9" x14ac:dyDescent="0.2">
      <c r="A279" s="228" t="s">
        <v>468</v>
      </c>
      <c r="G279">
        <v>0</v>
      </c>
      <c r="H279">
        <v>0</v>
      </c>
      <c r="I279">
        <f t="shared" si="4"/>
        <v>0</v>
      </c>
    </row>
    <row r="280" spans="1:9" x14ac:dyDescent="0.2">
      <c r="A280" s="229" t="s">
        <v>468</v>
      </c>
      <c r="G280">
        <v>0</v>
      </c>
      <c r="H280">
        <v>0</v>
      </c>
      <c r="I280">
        <f t="shared" si="4"/>
        <v>0</v>
      </c>
    </row>
    <row r="281" spans="1:9" x14ac:dyDescent="0.2">
      <c r="A281" s="230" t="s">
        <v>468</v>
      </c>
      <c r="G281">
        <v>0</v>
      </c>
      <c r="H281">
        <v>0</v>
      </c>
      <c r="I281">
        <f t="shared" si="4"/>
        <v>0</v>
      </c>
    </row>
    <row r="282" spans="1:9" x14ac:dyDescent="0.2">
      <c r="A282" s="231" t="s">
        <v>468</v>
      </c>
      <c r="G282">
        <v>0</v>
      </c>
      <c r="H282">
        <v>0</v>
      </c>
      <c r="I282">
        <f t="shared" si="4"/>
        <v>0</v>
      </c>
    </row>
    <row r="283" spans="1:9" x14ac:dyDescent="0.2">
      <c r="A283" s="232" t="s">
        <v>468</v>
      </c>
      <c r="G283">
        <v>0</v>
      </c>
      <c r="H283">
        <v>0</v>
      </c>
      <c r="I283">
        <f t="shared" si="4"/>
        <v>0</v>
      </c>
    </row>
    <row r="284" spans="1:9" x14ac:dyDescent="0.2">
      <c r="A284" s="233" t="s">
        <v>468</v>
      </c>
      <c r="G284">
        <v>0</v>
      </c>
      <c r="H284">
        <v>0</v>
      </c>
      <c r="I284">
        <f t="shared" si="4"/>
        <v>0</v>
      </c>
    </row>
    <row r="285" spans="1:9" x14ac:dyDescent="0.2">
      <c r="A285" s="234" t="s">
        <v>468</v>
      </c>
      <c r="G285">
        <v>0</v>
      </c>
      <c r="H285">
        <v>0</v>
      </c>
      <c r="I285">
        <f t="shared" si="4"/>
        <v>0</v>
      </c>
    </row>
    <row r="286" spans="1:9" x14ac:dyDescent="0.2">
      <c r="A286" s="235" t="s">
        <v>468</v>
      </c>
      <c r="G286">
        <v>0</v>
      </c>
      <c r="H286">
        <v>0</v>
      </c>
      <c r="I286">
        <f t="shared" si="4"/>
        <v>0</v>
      </c>
    </row>
    <row r="287" spans="1:9" x14ac:dyDescent="0.2">
      <c r="A287" s="236" t="s">
        <v>468</v>
      </c>
      <c r="G287">
        <v>0</v>
      </c>
      <c r="H287">
        <v>0</v>
      </c>
      <c r="I287">
        <f t="shared" si="4"/>
        <v>0</v>
      </c>
    </row>
    <row r="288" spans="1:9" x14ac:dyDescent="0.2">
      <c r="A288" s="237" t="s">
        <v>468</v>
      </c>
      <c r="G288">
        <v>0</v>
      </c>
      <c r="H288">
        <v>0</v>
      </c>
      <c r="I288">
        <f t="shared" si="4"/>
        <v>0</v>
      </c>
    </row>
    <row r="289" spans="1:9" x14ac:dyDescent="0.2">
      <c r="A289" s="213" t="s">
        <v>131</v>
      </c>
      <c r="G289" t="s">
        <v>131</v>
      </c>
      <c r="H289" t="s">
        <v>131</v>
      </c>
      <c r="I289">
        <f t="shared" si="4"/>
        <v>0</v>
      </c>
    </row>
    <row r="290" spans="1:9" x14ac:dyDescent="0.2">
      <c r="A290" s="223" t="s">
        <v>468</v>
      </c>
      <c r="G290">
        <v>0</v>
      </c>
      <c r="H290">
        <v>0</v>
      </c>
      <c r="I290">
        <f t="shared" si="4"/>
        <v>0</v>
      </c>
    </row>
    <row r="291" spans="1:9" x14ac:dyDescent="0.2">
      <c r="A291" s="225">
        <v>15</v>
      </c>
      <c r="G291">
        <v>39</v>
      </c>
      <c r="H291">
        <v>39</v>
      </c>
      <c r="I291">
        <f t="shared" si="4"/>
        <v>78</v>
      </c>
    </row>
    <row r="292" spans="1:9" x14ac:dyDescent="0.2">
      <c r="A292" s="226" t="s">
        <v>468</v>
      </c>
      <c r="G292">
        <v>0</v>
      </c>
      <c r="H292">
        <v>0</v>
      </c>
      <c r="I292">
        <f t="shared" si="4"/>
        <v>0</v>
      </c>
    </row>
    <row r="293" spans="1:9" x14ac:dyDescent="0.2">
      <c r="A293" s="227" t="s">
        <v>468</v>
      </c>
      <c r="G293">
        <v>0</v>
      </c>
      <c r="H293">
        <v>0</v>
      </c>
      <c r="I293">
        <f t="shared" si="4"/>
        <v>0</v>
      </c>
    </row>
    <row r="294" spans="1:9" x14ac:dyDescent="0.2">
      <c r="A294" s="228">
        <v>1</v>
      </c>
      <c r="G294">
        <v>1</v>
      </c>
      <c r="H294">
        <v>1</v>
      </c>
      <c r="I294">
        <f t="shared" si="4"/>
        <v>2</v>
      </c>
    </row>
    <row r="295" spans="1:9" x14ac:dyDescent="0.2">
      <c r="A295" s="229" t="s">
        <v>468</v>
      </c>
      <c r="G295">
        <v>0</v>
      </c>
      <c r="H295">
        <v>0</v>
      </c>
      <c r="I295">
        <f t="shared" si="4"/>
        <v>0</v>
      </c>
    </row>
    <row r="296" spans="1:9" x14ac:dyDescent="0.2">
      <c r="A296" s="230" t="s">
        <v>468</v>
      </c>
      <c r="G296">
        <v>0</v>
      </c>
      <c r="H296">
        <v>0</v>
      </c>
      <c r="I296">
        <f t="shared" si="4"/>
        <v>0</v>
      </c>
    </row>
    <row r="297" spans="1:9" x14ac:dyDescent="0.2">
      <c r="A297" s="231" t="s">
        <v>468</v>
      </c>
      <c r="G297">
        <v>0</v>
      </c>
      <c r="H297">
        <v>0</v>
      </c>
      <c r="I297">
        <f t="shared" si="4"/>
        <v>0</v>
      </c>
    </row>
    <row r="298" spans="1:9" x14ac:dyDescent="0.2">
      <c r="A298" s="232">
        <v>15</v>
      </c>
      <c r="G298">
        <v>88</v>
      </c>
      <c r="H298">
        <v>88</v>
      </c>
      <c r="I298">
        <f t="shared" si="4"/>
        <v>176</v>
      </c>
    </row>
    <row r="299" spans="1:9" x14ac:dyDescent="0.2">
      <c r="A299" s="233">
        <v>8</v>
      </c>
      <c r="G299">
        <v>56</v>
      </c>
      <c r="H299">
        <v>56</v>
      </c>
      <c r="I299">
        <f t="shared" si="4"/>
        <v>112</v>
      </c>
    </row>
    <row r="300" spans="1:9" x14ac:dyDescent="0.2">
      <c r="A300" s="234">
        <v>13</v>
      </c>
      <c r="G300">
        <v>73</v>
      </c>
      <c r="H300">
        <v>79</v>
      </c>
      <c r="I300">
        <f t="shared" si="4"/>
        <v>152</v>
      </c>
    </row>
    <row r="301" spans="1:9" x14ac:dyDescent="0.2">
      <c r="A301" s="235">
        <v>2</v>
      </c>
      <c r="G301">
        <v>3</v>
      </c>
      <c r="H301">
        <v>3</v>
      </c>
      <c r="I301">
        <f t="shared" si="4"/>
        <v>6</v>
      </c>
    </row>
    <row r="302" spans="1:9" x14ac:dyDescent="0.2">
      <c r="A302" s="236">
        <v>7</v>
      </c>
      <c r="G302">
        <v>142</v>
      </c>
      <c r="H302">
        <v>142</v>
      </c>
      <c r="I302">
        <f t="shared" si="4"/>
        <v>284</v>
      </c>
    </row>
    <row r="303" spans="1:9" x14ac:dyDescent="0.2">
      <c r="A303" s="237" t="s">
        <v>468</v>
      </c>
      <c r="G303">
        <v>0</v>
      </c>
      <c r="H303">
        <v>0</v>
      </c>
      <c r="I303">
        <f t="shared" si="4"/>
        <v>0</v>
      </c>
    </row>
    <row r="304" spans="1:9" x14ac:dyDescent="0.2">
      <c r="A304" s="213" t="s">
        <v>168</v>
      </c>
      <c r="G304" t="s">
        <v>168</v>
      </c>
      <c r="H304" t="s">
        <v>168</v>
      </c>
      <c r="I304">
        <f t="shared" si="4"/>
        <v>0</v>
      </c>
    </row>
    <row r="305" spans="1:9" x14ac:dyDescent="0.2">
      <c r="A305" s="223" t="s">
        <v>468</v>
      </c>
      <c r="G305">
        <v>0</v>
      </c>
      <c r="H305">
        <v>0</v>
      </c>
      <c r="I305">
        <f t="shared" si="4"/>
        <v>0</v>
      </c>
    </row>
    <row r="306" spans="1:9" x14ac:dyDescent="0.2">
      <c r="A306" s="225" t="s">
        <v>468</v>
      </c>
      <c r="G306">
        <v>0</v>
      </c>
      <c r="H306">
        <v>0</v>
      </c>
      <c r="I306">
        <f t="shared" si="4"/>
        <v>0</v>
      </c>
    </row>
    <row r="307" spans="1:9" x14ac:dyDescent="0.2">
      <c r="A307" s="226" t="s">
        <v>468</v>
      </c>
      <c r="G307">
        <v>0</v>
      </c>
      <c r="H307">
        <v>0</v>
      </c>
      <c r="I307">
        <f t="shared" si="4"/>
        <v>0</v>
      </c>
    </row>
    <row r="308" spans="1:9" x14ac:dyDescent="0.2">
      <c r="A308" s="227" t="s">
        <v>468</v>
      </c>
      <c r="G308">
        <v>0</v>
      </c>
      <c r="H308">
        <v>0</v>
      </c>
      <c r="I308">
        <f t="shared" si="4"/>
        <v>0</v>
      </c>
    </row>
    <row r="309" spans="1:9" x14ac:dyDescent="0.2">
      <c r="A309" s="228" t="s">
        <v>468</v>
      </c>
      <c r="G309">
        <v>0</v>
      </c>
      <c r="H309">
        <v>0</v>
      </c>
      <c r="I309">
        <f t="shared" si="4"/>
        <v>0</v>
      </c>
    </row>
    <row r="310" spans="1:9" x14ac:dyDescent="0.2">
      <c r="A310" s="229" t="s">
        <v>468</v>
      </c>
      <c r="G310">
        <v>0</v>
      </c>
      <c r="H310">
        <v>0</v>
      </c>
      <c r="I310">
        <f t="shared" si="4"/>
        <v>0</v>
      </c>
    </row>
    <row r="311" spans="1:9" x14ac:dyDescent="0.2">
      <c r="A311" s="230" t="s">
        <v>468</v>
      </c>
      <c r="G311">
        <v>0</v>
      </c>
      <c r="H311">
        <v>0</v>
      </c>
      <c r="I311">
        <f t="shared" si="4"/>
        <v>0</v>
      </c>
    </row>
    <row r="312" spans="1:9" x14ac:dyDescent="0.2">
      <c r="A312" s="231" t="s">
        <v>468</v>
      </c>
      <c r="G312">
        <v>0</v>
      </c>
      <c r="H312">
        <v>0</v>
      </c>
      <c r="I312">
        <f t="shared" si="4"/>
        <v>0</v>
      </c>
    </row>
    <row r="313" spans="1:9" x14ac:dyDescent="0.2">
      <c r="A313" s="232" t="s">
        <v>468</v>
      </c>
      <c r="G313">
        <v>0</v>
      </c>
      <c r="H313">
        <v>0</v>
      </c>
      <c r="I313">
        <f t="shared" si="4"/>
        <v>0</v>
      </c>
    </row>
    <row r="314" spans="1:9" x14ac:dyDescent="0.2">
      <c r="A314" s="233" t="s">
        <v>468</v>
      </c>
      <c r="G314">
        <v>0</v>
      </c>
      <c r="H314">
        <v>0</v>
      </c>
      <c r="I314">
        <f t="shared" si="4"/>
        <v>0</v>
      </c>
    </row>
    <row r="315" spans="1:9" x14ac:dyDescent="0.2">
      <c r="A315" s="234">
        <v>1</v>
      </c>
      <c r="G315">
        <v>2</v>
      </c>
      <c r="H315">
        <v>2</v>
      </c>
      <c r="I315">
        <f t="shared" si="4"/>
        <v>4</v>
      </c>
    </row>
    <row r="316" spans="1:9" x14ac:dyDescent="0.2">
      <c r="A316" s="235" t="s">
        <v>468</v>
      </c>
      <c r="G316">
        <v>0</v>
      </c>
      <c r="H316">
        <v>0</v>
      </c>
      <c r="I316">
        <f t="shared" si="4"/>
        <v>0</v>
      </c>
    </row>
    <row r="317" spans="1:9" x14ac:dyDescent="0.2">
      <c r="A317" s="236" t="s">
        <v>468</v>
      </c>
      <c r="G317">
        <v>0</v>
      </c>
      <c r="H317">
        <v>0</v>
      </c>
      <c r="I317">
        <f t="shared" si="4"/>
        <v>0</v>
      </c>
    </row>
    <row r="318" spans="1:9" x14ac:dyDescent="0.2">
      <c r="A318" s="237" t="s">
        <v>468</v>
      </c>
      <c r="G318">
        <v>0</v>
      </c>
      <c r="H318">
        <v>0</v>
      </c>
      <c r="I318">
        <f t="shared" si="4"/>
        <v>0</v>
      </c>
    </row>
    <row r="319" spans="1:9" x14ac:dyDescent="0.2">
      <c r="A319" s="213" t="s">
        <v>231</v>
      </c>
      <c r="G319" t="s">
        <v>231</v>
      </c>
      <c r="H319" t="s">
        <v>231</v>
      </c>
      <c r="I319">
        <f t="shared" si="4"/>
        <v>0</v>
      </c>
    </row>
    <row r="320" spans="1:9" x14ac:dyDescent="0.2">
      <c r="A320" s="223" t="s">
        <v>468</v>
      </c>
      <c r="G320">
        <v>0</v>
      </c>
      <c r="H320">
        <v>0</v>
      </c>
      <c r="I320">
        <f t="shared" si="4"/>
        <v>0</v>
      </c>
    </row>
    <row r="321" spans="1:9" x14ac:dyDescent="0.2">
      <c r="A321" s="225">
        <v>1</v>
      </c>
      <c r="G321">
        <v>7</v>
      </c>
      <c r="H321">
        <v>7</v>
      </c>
      <c r="I321">
        <f t="shared" si="4"/>
        <v>14</v>
      </c>
    </row>
    <row r="322" spans="1:9" x14ac:dyDescent="0.2">
      <c r="A322" s="226" t="s">
        <v>468</v>
      </c>
      <c r="G322">
        <v>0</v>
      </c>
      <c r="H322">
        <v>0</v>
      </c>
      <c r="I322">
        <f t="shared" si="4"/>
        <v>0</v>
      </c>
    </row>
    <row r="323" spans="1:9" x14ac:dyDescent="0.2">
      <c r="A323" s="227" t="s">
        <v>468</v>
      </c>
      <c r="G323">
        <v>0</v>
      </c>
      <c r="H323">
        <v>0</v>
      </c>
      <c r="I323">
        <f t="shared" si="4"/>
        <v>0</v>
      </c>
    </row>
    <row r="324" spans="1:9" x14ac:dyDescent="0.2">
      <c r="A324" s="228" t="s">
        <v>468</v>
      </c>
      <c r="G324">
        <v>0</v>
      </c>
      <c r="H324">
        <v>0</v>
      </c>
      <c r="I324">
        <f t="shared" si="4"/>
        <v>0</v>
      </c>
    </row>
    <row r="325" spans="1:9" x14ac:dyDescent="0.2">
      <c r="A325" s="229" t="s">
        <v>468</v>
      </c>
      <c r="G325">
        <v>0</v>
      </c>
      <c r="H325">
        <v>0</v>
      </c>
      <c r="I325">
        <f t="shared" si="4"/>
        <v>0</v>
      </c>
    </row>
    <row r="326" spans="1:9" x14ac:dyDescent="0.2">
      <c r="A326" s="230" t="s">
        <v>468</v>
      </c>
      <c r="G326">
        <v>0</v>
      </c>
      <c r="H326">
        <v>0</v>
      </c>
      <c r="I326">
        <f t="shared" ref="I326:I389" si="5">SUM(G326:H326)</f>
        <v>0</v>
      </c>
    </row>
    <row r="327" spans="1:9" x14ac:dyDescent="0.2">
      <c r="A327" s="231" t="s">
        <v>468</v>
      </c>
      <c r="G327">
        <v>0</v>
      </c>
      <c r="H327">
        <v>0</v>
      </c>
      <c r="I327">
        <f t="shared" si="5"/>
        <v>0</v>
      </c>
    </row>
    <row r="328" spans="1:9" x14ac:dyDescent="0.2">
      <c r="A328" s="232" t="s">
        <v>468</v>
      </c>
      <c r="G328">
        <v>0</v>
      </c>
      <c r="H328">
        <v>0</v>
      </c>
      <c r="I328">
        <f t="shared" si="5"/>
        <v>0</v>
      </c>
    </row>
    <row r="329" spans="1:9" x14ac:dyDescent="0.2">
      <c r="A329" s="233" t="s">
        <v>468</v>
      </c>
      <c r="G329">
        <v>0</v>
      </c>
      <c r="H329">
        <v>0</v>
      </c>
      <c r="I329">
        <f t="shared" si="5"/>
        <v>0</v>
      </c>
    </row>
    <row r="330" spans="1:9" x14ac:dyDescent="0.2">
      <c r="A330" s="234" t="s">
        <v>468</v>
      </c>
      <c r="G330">
        <v>0</v>
      </c>
      <c r="H330">
        <v>0</v>
      </c>
      <c r="I330">
        <f t="shared" si="5"/>
        <v>0</v>
      </c>
    </row>
    <row r="331" spans="1:9" x14ac:dyDescent="0.2">
      <c r="A331" s="235" t="s">
        <v>468</v>
      </c>
      <c r="G331">
        <v>0</v>
      </c>
      <c r="H331">
        <v>0</v>
      </c>
      <c r="I331">
        <f t="shared" si="5"/>
        <v>0</v>
      </c>
    </row>
    <row r="332" spans="1:9" x14ac:dyDescent="0.2">
      <c r="A332" s="236" t="s">
        <v>468</v>
      </c>
      <c r="G332">
        <v>0</v>
      </c>
      <c r="H332">
        <v>0</v>
      </c>
      <c r="I332">
        <f t="shared" si="5"/>
        <v>0</v>
      </c>
    </row>
    <row r="333" spans="1:9" x14ac:dyDescent="0.2">
      <c r="A333" s="237" t="s">
        <v>468</v>
      </c>
      <c r="G333">
        <v>0</v>
      </c>
      <c r="H333">
        <v>0</v>
      </c>
      <c r="I333">
        <f t="shared" si="5"/>
        <v>0</v>
      </c>
    </row>
    <row r="334" spans="1:9" x14ac:dyDescent="0.2">
      <c r="A334" s="213" t="s">
        <v>129</v>
      </c>
      <c r="G334" t="s">
        <v>129</v>
      </c>
      <c r="H334" t="s">
        <v>129</v>
      </c>
      <c r="I334">
        <f t="shared" si="5"/>
        <v>0</v>
      </c>
    </row>
    <row r="335" spans="1:9" x14ac:dyDescent="0.2">
      <c r="A335" s="223">
        <v>20</v>
      </c>
      <c r="G335">
        <v>510</v>
      </c>
      <c r="H335" t="s">
        <v>464</v>
      </c>
      <c r="I335">
        <f t="shared" si="5"/>
        <v>510</v>
      </c>
    </row>
    <row r="336" spans="1:9" x14ac:dyDescent="0.2">
      <c r="A336" s="225">
        <v>19</v>
      </c>
      <c r="G336">
        <v>165</v>
      </c>
      <c r="H336" t="s">
        <v>464</v>
      </c>
      <c r="I336">
        <f t="shared" si="5"/>
        <v>165</v>
      </c>
    </row>
    <row r="337" spans="1:9" x14ac:dyDescent="0.2">
      <c r="A337" s="226">
        <v>4</v>
      </c>
      <c r="G337">
        <v>0</v>
      </c>
      <c r="H337">
        <v>0</v>
      </c>
      <c r="I337">
        <f t="shared" si="5"/>
        <v>0</v>
      </c>
    </row>
    <row r="338" spans="1:9" x14ac:dyDescent="0.2">
      <c r="A338" s="227" t="s">
        <v>468</v>
      </c>
      <c r="G338">
        <v>0</v>
      </c>
      <c r="H338">
        <v>0</v>
      </c>
      <c r="I338">
        <f t="shared" si="5"/>
        <v>0</v>
      </c>
    </row>
    <row r="339" spans="1:9" x14ac:dyDescent="0.2">
      <c r="A339" s="228">
        <v>7</v>
      </c>
      <c r="G339">
        <v>14</v>
      </c>
      <c r="H339">
        <v>14</v>
      </c>
      <c r="I339">
        <f t="shared" si="5"/>
        <v>28</v>
      </c>
    </row>
    <row r="340" spans="1:9" x14ac:dyDescent="0.2">
      <c r="A340" s="229" t="s">
        <v>468</v>
      </c>
      <c r="G340">
        <v>0</v>
      </c>
      <c r="H340">
        <v>0</v>
      </c>
      <c r="I340">
        <f t="shared" si="5"/>
        <v>0</v>
      </c>
    </row>
    <row r="341" spans="1:9" x14ac:dyDescent="0.2">
      <c r="A341" s="230">
        <v>1</v>
      </c>
      <c r="G341">
        <v>5</v>
      </c>
      <c r="H341" t="s">
        <v>464</v>
      </c>
      <c r="I341">
        <f t="shared" si="5"/>
        <v>5</v>
      </c>
    </row>
    <row r="342" spans="1:9" x14ac:dyDescent="0.2">
      <c r="A342" s="231">
        <v>2</v>
      </c>
      <c r="G342">
        <v>1</v>
      </c>
      <c r="H342">
        <v>1</v>
      </c>
      <c r="I342">
        <f t="shared" si="5"/>
        <v>2</v>
      </c>
    </row>
    <row r="343" spans="1:9" x14ac:dyDescent="0.2">
      <c r="A343" s="232">
        <v>15</v>
      </c>
      <c r="G343">
        <v>51</v>
      </c>
      <c r="H343" t="s">
        <v>464</v>
      </c>
      <c r="I343">
        <f t="shared" si="5"/>
        <v>51</v>
      </c>
    </row>
    <row r="344" spans="1:9" x14ac:dyDescent="0.2">
      <c r="A344" s="233">
        <v>18</v>
      </c>
      <c r="G344">
        <v>163</v>
      </c>
      <c r="H344" t="s">
        <v>464</v>
      </c>
      <c r="I344">
        <f t="shared" si="5"/>
        <v>163</v>
      </c>
    </row>
    <row r="345" spans="1:9" x14ac:dyDescent="0.2">
      <c r="A345" s="234">
        <v>19</v>
      </c>
      <c r="G345">
        <v>188</v>
      </c>
      <c r="H345" t="s">
        <v>464</v>
      </c>
      <c r="I345">
        <f t="shared" si="5"/>
        <v>188</v>
      </c>
    </row>
    <row r="346" spans="1:9" x14ac:dyDescent="0.2">
      <c r="A346" s="235">
        <v>17</v>
      </c>
      <c r="G346">
        <v>67</v>
      </c>
      <c r="H346" t="s">
        <v>464</v>
      </c>
      <c r="I346">
        <f t="shared" si="5"/>
        <v>67</v>
      </c>
    </row>
    <row r="347" spans="1:9" x14ac:dyDescent="0.2">
      <c r="A347" s="236">
        <v>16</v>
      </c>
      <c r="G347">
        <v>117</v>
      </c>
      <c r="H347" t="s">
        <v>464</v>
      </c>
      <c r="I347">
        <f t="shared" si="5"/>
        <v>117</v>
      </c>
    </row>
    <row r="348" spans="1:9" x14ac:dyDescent="0.2">
      <c r="A348" s="237">
        <v>20</v>
      </c>
      <c r="G348">
        <v>95</v>
      </c>
      <c r="H348" t="s">
        <v>464</v>
      </c>
      <c r="I348">
        <f t="shared" si="5"/>
        <v>95</v>
      </c>
    </row>
    <row r="349" spans="1:9" x14ac:dyDescent="0.2">
      <c r="A349" s="213" t="s">
        <v>190</v>
      </c>
      <c r="G349" t="s">
        <v>190</v>
      </c>
      <c r="H349" t="s">
        <v>190</v>
      </c>
      <c r="I349">
        <f t="shared" si="5"/>
        <v>0</v>
      </c>
    </row>
    <row r="350" spans="1:9" x14ac:dyDescent="0.2">
      <c r="A350" s="223" t="s">
        <v>468</v>
      </c>
      <c r="G350">
        <v>0</v>
      </c>
      <c r="H350">
        <v>0</v>
      </c>
      <c r="I350">
        <f t="shared" si="5"/>
        <v>0</v>
      </c>
    </row>
    <row r="351" spans="1:9" x14ac:dyDescent="0.2">
      <c r="A351" s="225" t="s">
        <v>468</v>
      </c>
      <c r="G351">
        <v>0</v>
      </c>
      <c r="H351">
        <v>0</v>
      </c>
      <c r="I351">
        <f t="shared" si="5"/>
        <v>0</v>
      </c>
    </row>
    <row r="352" spans="1:9" x14ac:dyDescent="0.2">
      <c r="A352" s="226" t="s">
        <v>468</v>
      </c>
      <c r="G352">
        <v>0</v>
      </c>
      <c r="H352">
        <v>0</v>
      </c>
      <c r="I352">
        <f t="shared" si="5"/>
        <v>0</v>
      </c>
    </row>
    <row r="353" spans="1:9" x14ac:dyDescent="0.2">
      <c r="A353" s="227" t="s">
        <v>468</v>
      </c>
      <c r="G353">
        <v>0</v>
      </c>
      <c r="H353">
        <v>0</v>
      </c>
      <c r="I353">
        <f t="shared" si="5"/>
        <v>0</v>
      </c>
    </row>
    <row r="354" spans="1:9" x14ac:dyDescent="0.2">
      <c r="A354" s="228" t="s">
        <v>468</v>
      </c>
      <c r="G354">
        <v>0</v>
      </c>
      <c r="H354">
        <v>0</v>
      </c>
      <c r="I354">
        <f t="shared" si="5"/>
        <v>0</v>
      </c>
    </row>
    <row r="355" spans="1:9" x14ac:dyDescent="0.2">
      <c r="A355" s="229" t="s">
        <v>468</v>
      </c>
      <c r="G355">
        <v>0</v>
      </c>
      <c r="H355">
        <v>0</v>
      </c>
      <c r="I355">
        <f t="shared" si="5"/>
        <v>0</v>
      </c>
    </row>
    <row r="356" spans="1:9" x14ac:dyDescent="0.2">
      <c r="A356" s="230">
        <v>1</v>
      </c>
      <c r="G356">
        <v>1</v>
      </c>
      <c r="H356" t="s">
        <v>464</v>
      </c>
      <c r="I356">
        <f t="shared" si="5"/>
        <v>1</v>
      </c>
    </row>
    <row r="357" spans="1:9" x14ac:dyDescent="0.2">
      <c r="A357" s="231" t="s">
        <v>468</v>
      </c>
      <c r="G357">
        <v>0</v>
      </c>
      <c r="H357">
        <v>0</v>
      </c>
      <c r="I357">
        <f t="shared" si="5"/>
        <v>0</v>
      </c>
    </row>
    <row r="358" spans="1:9" x14ac:dyDescent="0.2">
      <c r="A358" s="232" t="s">
        <v>468</v>
      </c>
      <c r="G358">
        <v>0</v>
      </c>
      <c r="H358">
        <v>0</v>
      </c>
      <c r="I358">
        <f t="shared" si="5"/>
        <v>0</v>
      </c>
    </row>
    <row r="359" spans="1:9" x14ac:dyDescent="0.2">
      <c r="A359" s="233" t="s">
        <v>468</v>
      </c>
      <c r="G359">
        <v>0</v>
      </c>
      <c r="H359">
        <v>0</v>
      </c>
      <c r="I359">
        <f t="shared" si="5"/>
        <v>0</v>
      </c>
    </row>
    <row r="360" spans="1:9" x14ac:dyDescent="0.2">
      <c r="A360" s="234" t="s">
        <v>468</v>
      </c>
      <c r="G360">
        <v>0</v>
      </c>
      <c r="H360">
        <v>0</v>
      </c>
      <c r="I360">
        <f t="shared" si="5"/>
        <v>0</v>
      </c>
    </row>
    <row r="361" spans="1:9" x14ac:dyDescent="0.2">
      <c r="A361" s="235" t="s">
        <v>468</v>
      </c>
      <c r="G361">
        <v>0</v>
      </c>
      <c r="H361">
        <v>0</v>
      </c>
      <c r="I361">
        <f t="shared" si="5"/>
        <v>0</v>
      </c>
    </row>
    <row r="362" spans="1:9" x14ac:dyDescent="0.2">
      <c r="A362" s="236" t="s">
        <v>468</v>
      </c>
      <c r="G362">
        <v>0</v>
      </c>
      <c r="H362">
        <v>0</v>
      </c>
      <c r="I362">
        <f t="shared" si="5"/>
        <v>0</v>
      </c>
    </row>
    <row r="363" spans="1:9" x14ac:dyDescent="0.2">
      <c r="A363" s="237" t="s">
        <v>468</v>
      </c>
      <c r="G363">
        <v>0</v>
      </c>
      <c r="H363">
        <v>0</v>
      </c>
      <c r="I363">
        <f t="shared" si="5"/>
        <v>0</v>
      </c>
    </row>
    <row r="364" spans="1:9" x14ac:dyDescent="0.2">
      <c r="A364" s="213" t="s">
        <v>298</v>
      </c>
      <c r="G364" t="s">
        <v>298</v>
      </c>
      <c r="H364" t="s">
        <v>298</v>
      </c>
      <c r="I364">
        <f t="shared" si="5"/>
        <v>0</v>
      </c>
    </row>
    <row r="365" spans="1:9" x14ac:dyDescent="0.2">
      <c r="A365" s="223" t="s">
        <v>468</v>
      </c>
      <c r="G365">
        <v>0</v>
      </c>
      <c r="H365">
        <v>0</v>
      </c>
      <c r="I365">
        <f t="shared" si="5"/>
        <v>0</v>
      </c>
    </row>
    <row r="366" spans="1:9" x14ac:dyDescent="0.2">
      <c r="A366" s="225" t="s">
        <v>468</v>
      </c>
      <c r="G366">
        <v>0</v>
      </c>
      <c r="H366">
        <v>0</v>
      </c>
      <c r="I366">
        <f t="shared" si="5"/>
        <v>0</v>
      </c>
    </row>
    <row r="367" spans="1:9" x14ac:dyDescent="0.2">
      <c r="A367" s="226">
        <v>3</v>
      </c>
      <c r="G367">
        <v>0</v>
      </c>
      <c r="H367">
        <v>0</v>
      </c>
      <c r="I367">
        <f t="shared" si="5"/>
        <v>0</v>
      </c>
    </row>
    <row r="368" spans="1:9" x14ac:dyDescent="0.2">
      <c r="A368" s="227">
        <v>1</v>
      </c>
      <c r="G368">
        <v>0</v>
      </c>
      <c r="H368">
        <v>0</v>
      </c>
      <c r="I368">
        <f t="shared" si="5"/>
        <v>0</v>
      </c>
    </row>
    <row r="369" spans="1:9" x14ac:dyDescent="0.2">
      <c r="A369" s="228" t="s">
        <v>468</v>
      </c>
      <c r="G369">
        <v>0</v>
      </c>
      <c r="H369">
        <v>0</v>
      </c>
      <c r="I369">
        <f t="shared" si="5"/>
        <v>0</v>
      </c>
    </row>
    <row r="370" spans="1:9" x14ac:dyDescent="0.2">
      <c r="A370" s="229">
        <v>1</v>
      </c>
      <c r="G370">
        <v>0</v>
      </c>
      <c r="H370">
        <v>0</v>
      </c>
      <c r="I370">
        <f t="shared" si="5"/>
        <v>0</v>
      </c>
    </row>
    <row r="371" spans="1:9" x14ac:dyDescent="0.2">
      <c r="A371" s="230">
        <v>11</v>
      </c>
      <c r="G371">
        <v>0</v>
      </c>
      <c r="H371">
        <v>0</v>
      </c>
      <c r="I371">
        <f t="shared" si="5"/>
        <v>0</v>
      </c>
    </row>
    <row r="372" spans="1:9" x14ac:dyDescent="0.2">
      <c r="A372" s="231" t="s">
        <v>468</v>
      </c>
      <c r="G372">
        <v>0</v>
      </c>
      <c r="H372">
        <v>0</v>
      </c>
      <c r="I372">
        <f t="shared" si="5"/>
        <v>0</v>
      </c>
    </row>
    <row r="373" spans="1:9" x14ac:dyDescent="0.2">
      <c r="A373" s="232">
        <v>2</v>
      </c>
      <c r="G373">
        <v>0</v>
      </c>
      <c r="H373">
        <v>0</v>
      </c>
      <c r="I373">
        <f t="shared" si="5"/>
        <v>0</v>
      </c>
    </row>
    <row r="374" spans="1:9" x14ac:dyDescent="0.2">
      <c r="A374" s="233" t="s">
        <v>468</v>
      </c>
      <c r="G374">
        <v>0</v>
      </c>
      <c r="H374">
        <v>0</v>
      </c>
      <c r="I374">
        <f t="shared" si="5"/>
        <v>0</v>
      </c>
    </row>
    <row r="375" spans="1:9" x14ac:dyDescent="0.2">
      <c r="A375" s="234" t="s">
        <v>468</v>
      </c>
      <c r="G375">
        <v>0</v>
      </c>
      <c r="H375">
        <v>0</v>
      </c>
      <c r="I375">
        <f t="shared" si="5"/>
        <v>0</v>
      </c>
    </row>
    <row r="376" spans="1:9" x14ac:dyDescent="0.2">
      <c r="A376" s="235" t="s">
        <v>468</v>
      </c>
      <c r="G376">
        <v>0</v>
      </c>
      <c r="H376">
        <v>0</v>
      </c>
      <c r="I376">
        <f t="shared" si="5"/>
        <v>0</v>
      </c>
    </row>
    <row r="377" spans="1:9" x14ac:dyDescent="0.2">
      <c r="A377" s="236" t="s">
        <v>468</v>
      </c>
      <c r="G377">
        <v>0</v>
      </c>
      <c r="H377">
        <v>0</v>
      </c>
      <c r="I377">
        <f t="shared" si="5"/>
        <v>0</v>
      </c>
    </row>
    <row r="378" spans="1:9" x14ac:dyDescent="0.2">
      <c r="A378" s="237" t="s">
        <v>468</v>
      </c>
      <c r="G378">
        <v>0</v>
      </c>
      <c r="H378">
        <v>0</v>
      </c>
      <c r="I378">
        <f t="shared" si="5"/>
        <v>0</v>
      </c>
    </row>
    <row r="379" spans="1:9" x14ac:dyDescent="0.2">
      <c r="A379" s="213" t="s">
        <v>161</v>
      </c>
      <c r="G379" t="s">
        <v>161</v>
      </c>
      <c r="H379" t="s">
        <v>161</v>
      </c>
      <c r="I379">
        <f t="shared" si="5"/>
        <v>0</v>
      </c>
    </row>
    <row r="380" spans="1:9" x14ac:dyDescent="0.2">
      <c r="A380" s="223">
        <v>2</v>
      </c>
      <c r="G380">
        <v>1</v>
      </c>
      <c r="H380">
        <v>1</v>
      </c>
      <c r="I380">
        <f t="shared" si="5"/>
        <v>2</v>
      </c>
    </row>
    <row r="381" spans="1:9" x14ac:dyDescent="0.2">
      <c r="A381" s="225" t="s">
        <v>468</v>
      </c>
      <c r="G381">
        <v>0</v>
      </c>
      <c r="H381">
        <v>0</v>
      </c>
      <c r="I381">
        <f t="shared" si="5"/>
        <v>0</v>
      </c>
    </row>
    <row r="382" spans="1:9" x14ac:dyDescent="0.2">
      <c r="A382" s="226" t="s">
        <v>468</v>
      </c>
      <c r="G382">
        <v>0</v>
      </c>
      <c r="H382">
        <v>0</v>
      </c>
      <c r="I382">
        <f t="shared" si="5"/>
        <v>0</v>
      </c>
    </row>
    <row r="383" spans="1:9" x14ac:dyDescent="0.2">
      <c r="A383" s="227">
        <v>1</v>
      </c>
      <c r="G383">
        <v>0</v>
      </c>
      <c r="H383">
        <v>0</v>
      </c>
      <c r="I383">
        <f t="shared" si="5"/>
        <v>0</v>
      </c>
    </row>
    <row r="384" spans="1:9" x14ac:dyDescent="0.2">
      <c r="A384" s="228">
        <v>1</v>
      </c>
      <c r="G384">
        <v>0</v>
      </c>
      <c r="H384">
        <v>0</v>
      </c>
      <c r="I384">
        <f t="shared" si="5"/>
        <v>0</v>
      </c>
    </row>
    <row r="385" spans="1:9" x14ac:dyDescent="0.2">
      <c r="A385" s="229">
        <v>1</v>
      </c>
      <c r="G385">
        <v>0</v>
      </c>
      <c r="H385">
        <v>0</v>
      </c>
      <c r="I385">
        <f t="shared" si="5"/>
        <v>0</v>
      </c>
    </row>
    <row r="386" spans="1:9" x14ac:dyDescent="0.2">
      <c r="A386" s="230" t="s">
        <v>468</v>
      </c>
      <c r="G386">
        <v>0</v>
      </c>
      <c r="H386">
        <v>0</v>
      </c>
      <c r="I386">
        <f t="shared" si="5"/>
        <v>0</v>
      </c>
    </row>
    <row r="387" spans="1:9" x14ac:dyDescent="0.2">
      <c r="A387" s="231" t="s">
        <v>468</v>
      </c>
      <c r="G387">
        <v>0</v>
      </c>
      <c r="H387">
        <v>0</v>
      </c>
      <c r="I387">
        <f t="shared" si="5"/>
        <v>0</v>
      </c>
    </row>
    <row r="388" spans="1:9" x14ac:dyDescent="0.2">
      <c r="A388" s="232">
        <v>8</v>
      </c>
      <c r="G388">
        <v>0</v>
      </c>
      <c r="H388">
        <v>0</v>
      </c>
      <c r="I388">
        <f t="shared" si="5"/>
        <v>0</v>
      </c>
    </row>
    <row r="389" spans="1:9" x14ac:dyDescent="0.2">
      <c r="A389" s="233">
        <v>5</v>
      </c>
      <c r="G389">
        <v>5</v>
      </c>
      <c r="H389">
        <v>6</v>
      </c>
      <c r="I389">
        <f t="shared" si="5"/>
        <v>11</v>
      </c>
    </row>
    <row r="390" spans="1:9" x14ac:dyDescent="0.2">
      <c r="A390" s="234">
        <v>12</v>
      </c>
      <c r="G390">
        <v>18</v>
      </c>
      <c r="H390">
        <v>21</v>
      </c>
      <c r="I390">
        <f t="shared" ref="I390:I453" si="6">SUM(G390:H390)</f>
        <v>39</v>
      </c>
    </row>
    <row r="391" spans="1:9" x14ac:dyDescent="0.2">
      <c r="A391" s="235" t="s">
        <v>468</v>
      </c>
      <c r="G391">
        <v>0</v>
      </c>
      <c r="H391">
        <v>0</v>
      </c>
      <c r="I391">
        <f t="shared" si="6"/>
        <v>0</v>
      </c>
    </row>
    <row r="392" spans="1:9" x14ac:dyDescent="0.2">
      <c r="A392" s="236">
        <v>7</v>
      </c>
      <c r="G392">
        <v>6</v>
      </c>
      <c r="H392">
        <v>6</v>
      </c>
      <c r="I392">
        <f t="shared" si="6"/>
        <v>12</v>
      </c>
    </row>
    <row r="393" spans="1:9" x14ac:dyDescent="0.2">
      <c r="A393" s="237" t="s">
        <v>468</v>
      </c>
      <c r="G393">
        <v>0</v>
      </c>
      <c r="H393">
        <v>0</v>
      </c>
      <c r="I393">
        <f t="shared" si="6"/>
        <v>0</v>
      </c>
    </row>
    <row r="394" spans="1:9" x14ac:dyDescent="0.2">
      <c r="A394" s="213" t="s">
        <v>366</v>
      </c>
      <c r="G394" t="s">
        <v>290</v>
      </c>
      <c r="H394" t="s">
        <v>366</v>
      </c>
      <c r="I394">
        <f t="shared" si="6"/>
        <v>0</v>
      </c>
    </row>
    <row r="395" spans="1:9" x14ac:dyDescent="0.2">
      <c r="A395" s="223" t="s">
        <v>468</v>
      </c>
      <c r="G395">
        <v>0</v>
      </c>
      <c r="H395">
        <v>0</v>
      </c>
      <c r="I395">
        <f t="shared" si="6"/>
        <v>0</v>
      </c>
    </row>
    <row r="396" spans="1:9" x14ac:dyDescent="0.2">
      <c r="A396" s="225" t="s">
        <v>468</v>
      </c>
      <c r="G396">
        <v>0</v>
      </c>
      <c r="H396">
        <v>0</v>
      </c>
      <c r="I396">
        <f t="shared" si="6"/>
        <v>0</v>
      </c>
    </row>
    <row r="397" spans="1:9" x14ac:dyDescent="0.2">
      <c r="A397" s="226">
        <v>1</v>
      </c>
      <c r="G397">
        <v>0</v>
      </c>
      <c r="H397">
        <v>1</v>
      </c>
      <c r="I397">
        <f t="shared" si="6"/>
        <v>1</v>
      </c>
    </row>
    <row r="398" spans="1:9" x14ac:dyDescent="0.2">
      <c r="A398" s="227" t="s">
        <v>468</v>
      </c>
      <c r="G398">
        <v>0</v>
      </c>
      <c r="H398">
        <v>0</v>
      </c>
      <c r="I398">
        <f t="shared" si="6"/>
        <v>0</v>
      </c>
    </row>
    <row r="399" spans="1:9" x14ac:dyDescent="0.2">
      <c r="A399" s="228">
        <v>6</v>
      </c>
      <c r="G399">
        <v>0</v>
      </c>
      <c r="H399">
        <v>11</v>
      </c>
      <c r="I399">
        <f t="shared" si="6"/>
        <v>11</v>
      </c>
    </row>
    <row r="400" spans="1:9" x14ac:dyDescent="0.2">
      <c r="A400" s="229">
        <v>1</v>
      </c>
      <c r="G400">
        <v>0</v>
      </c>
      <c r="H400">
        <v>1</v>
      </c>
      <c r="I400">
        <f t="shared" si="6"/>
        <v>1</v>
      </c>
    </row>
    <row r="401" spans="1:9" x14ac:dyDescent="0.2">
      <c r="A401" s="230" t="s">
        <v>468</v>
      </c>
      <c r="G401">
        <v>0</v>
      </c>
      <c r="H401">
        <v>0</v>
      </c>
      <c r="I401">
        <f t="shared" si="6"/>
        <v>0</v>
      </c>
    </row>
    <row r="402" spans="1:9" x14ac:dyDescent="0.2">
      <c r="A402" s="231">
        <v>5</v>
      </c>
      <c r="G402">
        <v>0</v>
      </c>
      <c r="H402">
        <v>6</v>
      </c>
      <c r="I402">
        <f t="shared" si="6"/>
        <v>6</v>
      </c>
    </row>
    <row r="403" spans="1:9" x14ac:dyDescent="0.2">
      <c r="A403" s="232" t="s">
        <v>468</v>
      </c>
      <c r="G403">
        <v>0</v>
      </c>
      <c r="H403">
        <v>0</v>
      </c>
      <c r="I403">
        <f t="shared" si="6"/>
        <v>0</v>
      </c>
    </row>
    <row r="404" spans="1:9" x14ac:dyDescent="0.2">
      <c r="A404" s="233" t="s">
        <v>468</v>
      </c>
      <c r="G404">
        <v>0</v>
      </c>
      <c r="H404">
        <v>0</v>
      </c>
      <c r="I404">
        <f t="shared" si="6"/>
        <v>0</v>
      </c>
    </row>
    <row r="405" spans="1:9" x14ac:dyDescent="0.2">
      <c r="A405" s="234" t="s">
        <v>468</v>
      </c>
      <c r="G405">
        <v>0</v>
      </c>
      <c r="H405">
        <v>1</v>
      </c>
      <c r="I405">
        <f t="shared" si="6"/>
        <v>1</v>
      </c>
    </row>
    <row r="406" spans="1:9" x14ac:dyDescent="0.2">
      <c r="A406" s="235" t="s">
        <v>468</v>
      </c>
      <c r="G406">
        <v>0</v>
      </c>
      <c r="H406">
        <v>0</v>
      </c>
      <c r="I406">
        <f t="shared" si="6"/>
        <v>0</v>
      </c>
    </row>
    <row r="407" spans="1:9" x14ac:dyDescent="0.2">
      <c r="A407" s="236" t="s">
        <v>468</v>
      </c>
      <c r="G407">
        <v>0</v>
      </c>
      <c r="H407">
        <v>0</v>
      </c>
      <c r="I407">
        <f t="shared" si="6"/>
        <v>0</v>
      </c>
    </row>
    <row r="408" spans="1:9" x14ac:dyDescent="0.2">
      <c r="A408" s="237" t="s">
        <v>468</v>
      </c>
      <c r="G408">
        <v>0</v>
      </c>
      <c r="H408">
        <v>0</v>
      </c>
      <c r="I408">
        <f t="shared" si="6"/>
        <v>0</v>
      </c>
    </row>
    <row r="409" spans="1:9" x14ac:dyDescent="0.2">
      <c r="A409" s="213" t="s">
        <v>332</v>
      </c>
      <c r="G409" t="s">
        <v>308</v>
      </c>
      <c r="H409" t="s">
        <v>332</v>
      </c>
      <c r="I409">
        <f t="shared" si="6"/>
        <v>0</v>
      </c>
    </row>
    <row r="410" spans="1:9" x14ac:dyDescent="0.2">
      <c r="A410" s="223" t="s">
        <v>468</v>
      </c>
      <c r="G410">
        <v>0</v>
      </c>
      <c r="H410">
        <v>0</v>
      </c>
      <c r="I410">
        <f t="shared" si="6"/>
        <v>0</v>
      </c>
    </row>
    <row r="411" spans="1:9" x14ac:dyDescent="0.2">
      <c r="A411" s="225" t="s">
        <v>468</v>
      </c>
      <c r="G411">
        <v>0</v>
      </c>
      <c r="H411">
        <v>0</v>
      </c>
      <c r="I411">
        <f t="shared" si="6"/>
        <v>0</v>
      </c>
    </row>
    <row r="412" spans="1:9" x14ac:dyDescent="0.2">
      <c r="A412" s="226" t="s">
        <v>468</v>
      </c>
      <c r="G412">
        <v>0</v>
      </c>
      <c r="H412">
        <v>0</v>
      </c>
      <c r="I412">
        <f t="shared" si="6"/>
        <v>0</v>
      </c>
    </row>
    <row r="413" spans="1:9" x14ac:dyDescent="0.2">
      <c r="A413" s="227" t="s">
        <v>468</v>
      </c>
      <c r="G413">
        <v>0</v>
      </c>
      <c r="H413">
        <v>0</v>
      </c>
      <c r="I413">
        <f t="shared" si="6"/>
        <v>0</v>
      </c>
    </row>
    <row r="414" spans="1:9" x14ac:dyDescent="0.2">
      <c r="A414" s="228" t="s">
        <v>468</v>
      </c>
      <c r="G414">
        <v>0</v>
      </c>
      <c r="H414">
        <v>0</v>
      </c>
      <c r="I414">
        <f t="shared" si="6"/>
        <v>0</v>
      </c>
    </row>
    <row r="415" spans="1:9" x14ac:dyDescent="0.2">
      <c r="A415" s="229" t="s">
        <v>468</v>
      </c>
      <c r="G415">
        <v>0</v>
      </c>
      <c r="H415">
        <v>0</v>
      </c>
      <c r="I415">
        <f t="shared" si="6"/>
        <v>0</v>
      </c>
    </row>
    <row r="416" spans="1:9" x14ac:dyDescent="0.2">
      <c r="A416" s="230" t="s">
        <v>468</v>
      </c>
      <c r="G416">
        <v>0</v>
      </c>
      <c r="H416">
        <v>0</v>
      </c>
      <c r="I416">
        <f t="shared" si="6"/>
        <v>0</v>
      </c>
    </row>
    <row r="417" spans="1:9" x14ac:dyDescent="0.2">
      <c r="A417" s="231" t="s">
        <v>468</v>
      </c>
      <c r="G417">
        <v>0</v>
      </c>
      <c r="H417">
        <v>0</v>
      </c>
      <c r="I417">
        <f t="shared" si="6"/>
        <v>0</v>
      </c>
    </row>
    <row r="418" spans="1:9" x14ac:dyDescent="0.2">
      <c r="A418" s="232" t="s">
        <v>468</v>
      </c>
      <c r="G418">
        <v>0</v>
      </c>
      <c r="H418">
        <v>0</v>
      </c>
      <c r="I418">
        <f t="shared" si="6"/>
        <v>0</v>
      </c>
    </row>
    <row r="419" spans="1:9" x14ac:dyDescent="0.2">
      <c r="A419" s="233">
        <v>4</v>
      </c>
      <c r="G419">
        <v>0</v>
      </c>
      <c r="H419">
        <v>9</v>
      </c>
      <c r="I419">
        <f t="shared" si="6"/>
        <v>9</v>
      </c>
    </row>
    <row r="420" spans="1:9" x14ac:dyDescent="0.2">
      <c r="A420" s="234" t="s">
        <v>468</v>
      </c>
      <c r="G420">
        <v>0</v>
      </c>
      <c r="H420">
        <v>0</v>
      </c>
      <c r="I420">
        <f t="shared" si="6"/>
        <v>0</v>
      </c>
    </row>
    <row r="421" spans="1:9" x14ac:dyDescent="0.2">
      <c r="A421" s="235" t="s">
        <v>468</v>
      </c>
      <c r="G421">
        <v>0</v>
      </c>
      <c r="H421">
        <v>0</v>
      </c>
      <c r="I421">
        <f t="shared" si="6"/>
        <v>0</v>
      </c>
    </row>
    <row r="422" spans="1:9" x14ac:dyDescent="0.2">
      <c r="A422" s="236" t="s">
        <v>468</v>
      </c>
      <c r="G422">
        <v>0</v>
      </c>
      <c r="H422">
        <v>0</v>
      </c>
      <c r="I422">
        <f t="shared" si="6"/>
        <v>0</v>
      </c>
    </row>
    <row r="423" spans="1:9" x14ac:dyDescent="0.2">
      <c r="A423" s="237" t="s">
        <v>468</v>
      </c>
      <c r="G423">
        <v>0</v>
      </c>
      <c r="H423">
        <v>0</v>
      </c>
      <c r="I423">
        <f t="shared" si="6"/>
        <v>0</v>
      </c>
    </row>
    <row r="424" spans="1:9" x14ac:dyDescent="0.2">
      <c r="A424" s="213" t="s">
        <v>360</v>
      </c>
      <c r="G424" t="s">
        <v>366</v>
      </c>
      <c r="H424" t="s">
        <v>360</v>
      </c>
      <c r="I424">
        <f t="shared" si="6"/>
        <v>0</v>
      </c>
    </row>
    <row r="425" spans="1:9" x14ac:dyDescent="0.2">
      <c r="A425" s="223" t="s">
        <v>468</v>
      </c>
      <c r="G425">
        <v>0</v>
      </c>
      <c r="H425">
        <v>0</v>
      </c>
      <c r="I425">
        <f t="shared" si="6"/>
        <v>0</v>
      </c>
    </row>
    <row r="426" spans="1:9" x14ac:dyDescent="0.2">
      <c r="A426" s="225" t="s">
        <v>468</v>
      </c>
      <c r="G426">
        <v>0</v>
      </c>
      <c r="H426">
        <v>0</v>
      </c>
      <c r="I426">
        <f t="shared" si="6"/>
        <v>0</v>
      </c>
    </row>
    <row r="427" spans="1:9" x14ac:dyDescent="0.2">
      <c r="A427" s="226" t="s">
        <v>468</v>
      </c>
      <c r="G427">
        <v>0</v>
      </c>
      <c r="H427">
        <v>0</v>
      </c>
      <c r="I427">
        <f t="shared" si="6"/>
        <v>0</v>
      </c>
    </row>
    <row r="428" spans="1:9" x14ac:dyDescent="0.2">
      <c r="A428" s="227" t="s">
        <v>468</v>
      </c>
      <c r="G428">
        <v>0</v>
      </c>
      <c r="H428">
        <v>0</v>
      </c>
      <c r="I428">
        <f t="shared" si="6"/>
        <v>0</v>
      </c>
    </row>
    <row r="429" spans="1:9" x14ac:dyDescent="0.2">
      <c r="A429" s="228" t="s">
        <v>468</v>
      </c>
      <c r="G429">
        <v>0</v>
      </c>
      <c r="H429">
        <v>0</v>
      </c>
      <c r="I429">
        <f t="shared" si="6"/>
        <v>0</v>
      </c>
    </row>
    <row r="430" spans="1:9" x14ac:dyDescent="0.2">
      <c r="A430" s="229" t="s">
        <v>468</v>
      </c>
      <c r="G430">
        <v>0</v>
      </c>
      <c r="H430">
        <v>0</v>
      </c>
      <c r="I430">
        <f t="shared" si="6"/>
        <v>0</v>
      </c>
    </row>
    <row r="431" spans="1:9" x14ac:dyDescent="0.2">
      <c r="A431" s="230" t="s">
        <v>468</v>
      </c>
      <c r="G431">
        <v>0</v>
      </c>
      <c r="H431">
        <v>0</v>
      </c>
      <c r="I431">
        <f t="shared" si="6"/>
        <v>0</v>
      </c>
    </row>
    <row r="432" spans="1:9" x14ac:dyDescent="0.2">
      <c r="A432" s="231" t="s">
        <v>468</v>
      </c>
      <c r="G432">
        <v>0</v>
      </c>
      <c r="H432">
        <v>0</v>
      </c>
      <c r="I432">
        <f t="shared" si="6"/>
        <v>0</v>
      </c>
    </row>
    <row r="433" spans="1:9" x14ac:dyDescent="0.2">
      <c r="A433" s="232" t="s">
        <v>468</v>
      </c>
      <c r="G433">
        <v>0</v>
      </c>
      <c r="H433">
        <v>0</v>
      </c>
      <c r="I433">
        <f t="shared" si="6"/>
        <v>0</v>
      </c>
    </row>
    <row r="434" spans="1:9" x14ac:dyDescent="0.2">
      <c r="A434" s="233" t="s">
        <v>468</v>
      </c>
      <c r="G434">
        <v>0</v>
      </c>
      <c r="H434">
        <v>0</v>
      </c>
      <c r="I434">
        <f t="shared" si="6"/>
        <v>0</v>
      </c>
    </row>
    <row r="435" spans="1:9" x14ac:dyDescent="0.2">
      <c r="A435" s="234" t="s">
        <v>468</v>
      </c>
      <c r="G435">
        <v>0</v>
      </c>
      <c r="H435">
        <v>0</v>
      </c>
      <c r="I435">
        <f t="shared" si="6"/>
        <v>0</v>
      </c>
    </row>
    <row r="436" spans="1:9" x14ac:dyDescent="0.2">
      <c r="A436" s="235" t="s">
        <v>468</v>
      </c>
      <c r="G436">
        <v>0</v>
      </c>
      <c r="H436">
        <v>0</v>
      </c>
      <c r="I436">
        <f t="shared" si="6"/>
        <v>0</v>
      </c>
    </row>
    <row r="437" spans="1:9" x14ac:dyDescent="0.2">
      <c r="A437" s="236" t="s">
        <v>468</v>
      </c>
      <c r="G437">
        <v>0</v>
      </c>
      <c r="H437">
        <v>0</v>
      </c>
      <c r="I437">
        <f t="shared" si="6"/>
        <v>0</v>
      </c>
    </row>
    <row r="438" spans="1:9" x14ac:dyDescent="0.2">
      <c r="A438" s="237">
        <v>11</v>
      </c>
      <c r="G438">
        <v>0</v>
      </c>
      <c r="H438">
        <v>26</v>
      </c>
      <c r="I438">
        <f t="shared" si="6"/>
        <v>26</v>
      </c>
    </row>
    <row r="439" spans="1:9" x14ac:dyDescent="0.2">
      <c r="A439" s="213" t="s">
        <v>269</v>
      </c>
      <c r="G439" t="s">
        <v>332</v>
      </c>
      <c r="H439" t="s">
        <v>269</v>
      </c>
      <c r="I439">
        <f t="shared" si="6"/>
        <v>0</v>
      </c>
    </row>
    <row r="440" spans="1:9" x14ac:dyDescent="0.2">
      <c r="A440" s="223">
        <v>4</v>
      </c>
      <c r="G440">
        <v>0</v>
      </c>
      <c r="H440" t="s">
        <v>464</v>
      </c>
      <c r="I440">
        <f t="shared" si="6"/>
        <v>0</v>
      </c>
    </row>
    <row r="441" spans="1:9" x14ac:dyDescent="0.2">
      <c r="A441" s="225" t="s">
        <v>468</v>
      </c>
      <c r="G441">
        <v>0</v>
      </c>
      <c r="H441">
        <v>0</v>
      </c>
      <c r="I441">
        <f t="shared" si="6"/>
        <v>0</v>
      </c>
    </row>
    <row r="442" spans="1:9" x14ac:dyDescent="0.2">
      <c r="A442" s="226" t="s">
        <v>468</v>
      </c>
      <c r="G442">
        <v>0</v>
      </c>
      <c r="H442">
        <v>0</v>
      </c>
      <c r="I442">
        <f t="shared" si="6"/>
        <v>0</v>
      </c>
    </row>
    <row r="443" spans="1:9" x14ac:dyDescent="0.2">
      <c r="A443" s="227" t="s">
        <v>468</v>
      </c>
      <c r="G443">
        <v>0</v>
      </c>
      <c r="H443">
        <v>0</v>
      </c>
      <c r="I443">
        <f t="shared" si="6"/>
        <v>0</v>
      </c>
    </row>
    <row r="444" spans="1:9" x14ac:dyDescent="0.2">
      <c r="A444" s="228" t="s">
        <v>468</v>
      </c>
      <c r="G444">
        <v>0</v>
      </c>
      <c r="H444">
        <v>0</v>
      </c>
      <c r="I444">
        <f t="shared" si="6"/>
        <v>0</v>
      </c>
    </row>
    <row r="445" spans="1:9" x14ac:dyDescent="0.2">
      <c r="A445" s="229" t="s">
        <v>468</v>
      </c>
      <c r="G445">
        <v>0</v>
      </c>
      <c r="H445">
        <v>0</v>
      </c>
      <c r="I445">
        <f t="shared" si="6"/>
        <v>0</v>
      </c>
    </row>
    <row r="446" spans="1:9" x14ac:dyDescent="0.2">
      <c r="A446" s="230" t="s">
        <v>468</v>
      </c>
      <c r="G446">
        <v>0</v>
      </c>
      <c r="H446">
        <v>0</v>
      </c>
      <c r="I446">
        <f t="shared" si="6"/>
        <v>0</v>
      </c>
    </row>
    <row r="447" spans="1:9" x14ac:dyDescent="0.2">
      <c r="A447" s="231" t="s">
        <v>468</v>
      </c>
      <c r="G447">
        <v>0</v>
      </c>
      <c r="H447">
        <v>0</v>
      </c>
      <c r="I447">
        <f t="shared" si="6"/>
        <v>0</v>
      </c>
    </row>
    <row r="448" spans="1:9" x14ac:dyDescent="0.2">
      <c r="A448" s="232" t="s">
        <v>468</v>
      </c>
      <c r="G448">
        <v>0</v>
      </c>
      <c r="H448">
        <v>0</v>
      </c>
      <c r="I448">
        <f t="shared" si="6"/>
        <v>0</v>
      </c>
    </row>
    <row r="449" spans="1:9" x14ac:dyDescent="0.2">
      <c r="A449" s="233" t="s">
        <v>468</v>
      </c>
      <c r="G449">
        <v>1</v>
      </c>
      <c r="H449">
        <v>0</v>
      </c>
      <c r="I449">
        <f t="shared" si="6"/>
        <v>1</v>
      </c>
    </row>
    <row r="450" spans="1:9" x14ac:dyDescent="0.2">
      <c r="A450" s="234" t="s">
        <v>468</v>
      </c>
      <c r="G450">
        <v>0</v>
      </c>
      <c r="H450">
        <v>0</v>
      </c>
      <c r="I450">
        <f t="shared" si="6"/>
        <v>0</v>
      </c>
    </row>
    <row r="451" spans="1:9" x14ac:dyDescent="0.2">
      <c r="A451" s="235" t="s">
        <v>468</v>
      </c>
      <c r="G451">
        <v>0</v>
      </c>
      <c r="H451">
        <v>0</v>
      </c>
      <c r="I451">
        <f t="shared" si="6"/>
        <v>0</v>
      </c>
    </row>
    <row r="452" spans="1:9" x14ac:dyDescent="0.2">
      <c r="A452" s="236" t="s">
        <v>468</v>
      </c>
      <c r="G452">
        <v>0</v>
      </c>
      <c r="H452">
        <v>0</v>
      </c>
      <c r="I452">
        <f t="shared" si="6"/>
        <v>0</v>
      </c>
    </row>
    <row r="453" spans="1:9" x14ac:dyDescent="0.2">
      <c r="A453" s="237" t="s">
        <v>468</v>
      </c>
      <c r="G453">
        <v>0</v>
      </c>
      <c r="H453">
        <v>0</v>
      </c>
      <c r="I453">
        <f t="shared" si="6"/>
        <v>0</v>
      </c>
    </row>
    <row r="454" spans="1:9" x14ac:dyDescent="0.2">
      <c r="A454" s="213" t="s">
        <v>353</v>
      </c>
      <c r="G454" t="s">
        <v>360</v>
      </c>
      <c r="H454" t="s">
        <v>353</v>
      </c>
      <c r="I454">
        <f t="shared" ref="I454:I517" si="7">SUM(G454:H454)</f>
        <v>0</v>
      </c>
    </row>
    <row r="455" spans="1:9" x14ac:dyDescent="0.2">
      <c r="A455" s="223" t="s">
        <v>468</v>
      </c>
      <c r="G455">
        <v>0</v>
      </c>
      <c r="H455">
        <v>0</v>
      </c>
      <c r="I455">
        <f t="shared" si="7"/>
        <v>0</v>
      </c>
    </row>
    <row r="456" spans="1:9" x14ac:dyDescent="0.2">
      <c r="A456" s="225" t="s">
        <v>468</v>
      </c>
      <c r="G456">
        <v>0</v>
      </c>
      <c r="H456">
        <v>0</v>
      </c>
      <c r="I456">
        <f t="shared" si="7"/>
        <v>0</v>
      </c>
    </row>
    <row r="457" spans="1:9" x14ac:dyDescent="0.2">
      <c r="A457" s="226" t="s">
        <v>468</v>
      </c>
      <c r="G457">
        <v>0</v>
      </c>
      <c r="H457">
        <v>0</v>
      </c>
      <c r="I457">
        <f t="shared" si="7"/>
        <v>0</v>
      </c>
    </row>
    <row r="458" spans="1:9" x14ac:dyDescent="0.2">
      <c r="A458" s="227" t="s">
        <v>468</v>
      </c>
      <c r="G458">
        <v>0</v>
      </c>
      <c r="H458">
        <v>0</v>
      </c>
      <c r="I458">
        <f t="shared" si="7"/>
        <v>0</v>
      </c>
    </row>
    <row r="459" spans="1:9" x14ac:dyDescent="0.2">
      <c r="A459" s="228" t="s">
        <v>468</v>
      </c>
      <c r="G459">
        <v>0</v>
      </c>
      <c r="H459">
        <v>0</v>
      </c>
      <c r="I459">
        <f t="shared" si="7"/>
        <v>0</v>
      </c>
    </row>
    <row r="460" spans="1:9" x14ac:dyDescent="0.2">
      <c r="A460" s="229" t="s">
        <v>468</v>
      </c>
      <c r="G460">
        <v>0</v>
      </c>
      <c r="H460">
        <v>0</v>
      </c>
      <c r="I460">
        <f t="shared" si="7"/>
        <v>0</v>
      </c>
    </row>
    <row r="461" spans="1:9" x14ac:dyDescent="0.2">
      <c r="A461" s="230" t="s">
        <v>468</v>
      </c>
      <c r="G461">
        <v>0</v>
      </c>
      <c r="H461">
        <v>0</v>
      </c>
      <c r="I461">
        <f t="shared" si="7"/>
        <v>0</v>
      </c>
    </row>
    <row r="462" spans="1:9" x14ac:dyDescent="0.2">
      <c r="A462" s="231" t="s">
        <v>468</v>
      </c>
      <c r="G462">
        <v>0</v>
      </c>
      <c r="H462">
        <v>0</v>
      </c>
      <c r="I462">
        <f t="shared" si="7"/>
        <v>0</v>
      </c>
    </row>
    <row r="463" spans="1:9" x14ac:dyDescent="0.2">
      <c r="A463" s="232" t="s">
        <v>468</v>
      </c>
      <c r="G463">
        <v>0</v>
      </c>
      <c r="H463">
        <v>0</v>
      </c>
      <c r="I463">
        <f t="shared" si="7"/>
        <v>0</v>
      </c>
    </row>
    <row r="464" spans="1:9" x14ac:dyDescent="0.2">
      <c r="A464" s="233" t="s">
        <v>468</v>
      </c>
      <c r="G464">
        <v>0</v>
      </c>
      <c r="H464">
        <v>0</v>
      </c>
      <c r="I464">
        <f t="shared" si="7"/>
        <v>0</v>
      </c>
    </row>
    <row r="465" spans="1:9" x14ac:dyDescent="0.2">
      <c r="A465" s="234" t="s">
        <v>468</v>
      </c>
      <c r="G465">
        <v>0</v>
      </c>
      <c r="H465">
        <v>0</v>
      </c>
      <c r="I465">
        <f t="shared" si="7"/>
        <v>0</v>
      </c>
    </row>
    <row r="466" spans="1:9" x14ac:dyDescent="0.2">
      <c r="A466" s="235" t="s">
        <v>468</v>
      </c>
      <c r="G466">
        <v>0</v>
      </c>
      <c r="H466">
        <v>0</v>
      </c>
      <c r="I466">
        <f t="shared" si="7"/>
        <v>0</v>
      </c>
    </row>
    <row r="467" spans="1:9" x14ac:dyDescent="0.2">
      <c r="A467" s="236" t="s">
        <v>468</v>
      </c>
      <c r="G467">
        <v>0</v>
      </c>
      <c r="H467">
        <v>0</v>
      </c>
      <c r="I467">
        <f t="shared" si="7"/>
        <v>0</v>
      </c>
    </row>
    <row r="468" spans="1:9" x14ac:dyDescent="0.2">
      <c r="A468" s="237">
        <v>1</v>
      </c>
      <c r="G468">
        <v>26</v>
      </c>
      <c r="H468">
        <v>1</v>
      </c>
      <c r="I468">
        <f t="shared" si="7"/>
        <v>27</v>
      </c>
    </row>
    <row r="469" spans="1:9" x14ac:dyDescent="0.2">
      <c r="A469" s="213" t="s">
        <v>159</v>
      </c>
      <c r="G469" t="s">
        <v>269</v>
      </c>
      <c r="H469" t="s">
        <v>159</v>
      </c>
      <c r="I469">
        <f t="shared" si="7"/>
        <v>0</v>
      </c>
    </row>
    <row r="470" spans="1:9" x14ac:dyDescent="0.2">
      <c r="A470" s="223" t="s">
        <v>468</v>
      </c>
      <c r="G470">
        <v>4</v>
      </c>
      <c r="H470">
        <v>0</v>
      </c>
      <c r="I470">
        <f t="shared" si="7"/>
        <v>4</v>
      </c>
    </row>
    <row r="471" spans="1:9" x14ac:dyDescent="0.2">
      <c r="A471" s="225">
        <v>12</v>
      </c>
      <c r="G471">
        <v>0</v>
      </c>
      <c r="H471" t="s">
        <v>464</v>
      </c>
      <c r="I471">
        <f t="shared" si="7"/>
        <v>0</v>
      </c>
    </row>
    <row r="472" spans="1:9" x14ac:dyDescent="0.2">
      <c r="A472" s="226" t="s">
        <v>468</v>
      </c>
      <c r="G472">
        <v>0</v>
      </c>
      <c r="H472">
        <v>0</v>
      </c>
      <c r="I472">
        <f t="shared" si="7"/>
        <v>0</v>
      </c>
    </row>
    <row r="473" spans="1:9" x14ac:dyDescent="0.2">
      <c r="A473" s="227">
        <v>9</v>
      </c>
      <c r="G473">
        <v>0</v>
      </c>
      <c r="H473">
        <v>2</v>
      </c>
      <c r="I473">
        <f t="shared" si="7"/>
        <v>2</v>
      </c>
    </row>
    <row r="474" spans="1:9" x14ac:dyDescent="0.2">
      <c r="A474" s="228">
        <v>2</v>
      </c>
      <c r="G474">
        <v>0</v>
      </c>
      <c r="H474">
        <v>5</v>
      </c>
      <c r="I474">
        <f t="shared" si="7"/>
        <v>5</v>
      </c>
    </row>
    <row r="475" spans="1:9" x14ac:dyDescent="0.2">
      <c r="A475" s="229" t="s">
        <v>468</v>
      </c>
      <c r="G475">
        <v>0</v>
      </c>
      <c r="H475">
        <v>0</v>
      </c>
      <c r="I475">
        <f t="shared" si="7"/>
        <v>0</v>
      </c>
    </row>
    <row r="476" spans="1:9" x14ac:dyDescent="0.2">
      <c r="A476" s="230" t="s">
        <v>468</v>
      </c>
      <c r="G476">
        <v>0</v>
      </c>
      <c r="H476">
        <v>0</v>
      </c>
      <c r="I476">
        <f t="shared" si="7"/>
        <v>0</v>
      </c>
    </row>
    <row r="477" spans="1:9" x14ac:dyDescent="0.2">
      <c r="A477" s="231" t="s">
        <v>468</v>
      </c>
      <c r="G477">
        <v>0</v>
      </c>
      <c r="H477">
        <v>0</v>
      </c>
      <c r="I477">
        <f t="shared" si="7"/>
        <v>0</v>
      </c>
    </row>
    <row r="478" spans="1:9" x14ac:dyDescent="0.2">
      <c r="A478" s="232">
        <v>1</v>
      </c>
      <c r="G478">
        <v>0</v>
      </c>
      <c r="H478" t="s">
        <v>464</v>
      </c>
      <c r="I478">
        <f t="shared" si="7"/>
        <v>0</v>
      </c>
    </row>
    <row r="479" spans="1:9" x14ac:dyDescent="0.2">
      <c r="A479" s="233">
        <v>17</v>
      </c>
      <c r="G479">
        <v>0</v>
      </c>
      <c r="H479" t="s">
        <v>464</v>
      </c>
      <c r="I479">
        <f t="shared" si="7"/>
        <v>0</v>
      </c>
    </row>
    <row r="480" spans="1:9" x14ac:dyDescent="0.2">
      <c r="A480" s="234">
        <v>20</v>
      </c>
      <c r="G480">
        <v>0</v>
      </c>
      <c r="H480" t="s">
        <v>464</v>
      </c>
      <c r="I480">
        <f t="shared" si="7"/>
        <v>0</v>
      </c>
    </row>
    <row r="481" spans="1:9" x14ac:dyDescent="0.2">
      <c r="A481" s="235">
        <v>19</v>
      </c>
      <c r="G481">
        <v>0</v>
      </c>
      <c r="H481" t="s">
        <v>464</v>
      </c>
      <c r="I481">
        <f t="shared" si="7"/>
        <v>0</v>
      </c>
    </row>
    <row r="482" spans="1:9" x14ac:dyDescent="0.2">
      <c r="A482" s="236">
        <v>3</v>
      </c>
      <c r="G482">
        <v>0</v>
      </c>
      <c r="H482" t="s">
        <v>464</v>
      </c>
      <c r="I482">
        <f t="shared" si="7"/>
        <v>0</v>
      </c>
    </row>
    <row r="483" spans="1:9" x14ac:dyDescent="0.2">
      <c r="A483" s="237" t="s">
        <v>468</v>
      </c>
      <c r="G483">
        <v>0</v>
      </c>
      <c r="H483">
        <v>0</v>
      </c>
      <c r="I483">
        <f t="shared" si="7"/>
        <v>0</v>
      </c>
    </row>
    <row r="484" spans="1:9" x14ac:dyDescent="0.2">
      <c r="A484" s="213" t="s">
        <v>128</v>
      </c>
      <c r="G484" t="s">
        <v>353</v>
      </c>
      <c r="H484" t="s">
        <v>128</v>
      </c>
      <c r="I484">
        <f t="shared" si="7"/>
        <v>0</v>
      </c>
    </row>
    <row r="485" spans="1:9" x14ac:dyDescent="0.2">
      <c r="A485" s="223" t="s">
        <v>468</v>
      </c>
      <c r="G485">
        <v>0</v>
      </c>
      <c r="H485">
        <v>0</v>
      </c>
      <c r="I485">
        <f t="shared" si="7"/>
        <v>0</v>
      </c>
    </row>
    <row r="486" spans="1:9" x14ac:dyDescent="0.2">
      <c r="A486" s="225" t="s">
        <v>468</v>
      </c>
      <c r="G486">
        <v>0</v>
      </c>
      <c r="H486">
        <v>0</v>
      </c>
      <c r="I486">
        <f t="shared" si="7"/>
        <v>0</v>
      </c>
    </row>
    <row r="487" spans="1:9" x14ac:dyDescent="0.2">
      <c r="A487" s="226" t="s">
        <v>468</v>
      </c>
      <c r="G487">
        <v>0</v>
      </c>
      <c r="H487">
        <v>0</v>
      </c>
      <c r="I487">
        <f t="shared" si="7"/>
        <v>0</v>
      </c>
    </row>
    <row r="488" spans="1:9" x14ac:dyDescent="0.2">
      <c r="A488" s="227" t="s">
        <v>468</v>
      </c>
      <c r="G488">
        <v>0</v>
      </c>
      <c r="H488">
        <v>0</v>
      </c>
      <c r="I488">
        <f t="shared" si="7"/>
        <v>0</v>
      </c>
    </row>
    <row r="489" spans="1:9" x14ac:dyDescent="0.2">
      <c r="A489" s="228" t="s">
        <v>468</v>
      </c>
      <c r="G489">
        <v>0</v>
      </c>
      <c r="H489">
        <v>0</v>
      </c>
      <c r="I489">
        <f t="shared" si="7"/>
        <v>0</v>
      </c>
    </row>
    <row r="490" spans="1:9" x14ac:dyDescent="0.2">
      <c r="A490" s="229" t="s">
        <v>468</v>
      </c>
      <c r="G490">
        <v>0</v>
      </c>
      <c r="H490">
        <v>0</v>
      </c>
      <c r="I490">
        <f t="shared" si="7"/>
        <v>0</v>
      </c>
    </row>
    <row r="491" spans="1:9" x14ac:dyDescent="0.2">
      <c r="A491" s="230" t="s">
        <v>468</v>
      </c>
      <c r="G491">
        <v>0</v>
      </c>
      <c r="H491">
        <v>0</v>
      </c>
      <c r="I491">
        <f t="shared" si="7"/>
        <v>0</v>
      </c>
    </row>
    <row r="492" spans="1:9" x14ac:dyDescent="0.2">
      <c r="A492" s="231" t="s">
        <v>468</v>
      </c>
      <c r="G492">
        <v>0</v>
      </c>
      <c r="H492">
        <v>0</v>
      </c>
      <c r="I492">
        <f t="shared" si="7"/>
        <v>0</v>
      </c>
    </row>
    <row r="493" spans="1:9" x14ac:dyDescent="0.2">
      <c r="A493" s="232">
        <v>3</v>
      </c>
      <c r="G493">
        <v>0</v>
      </c>
      <c r="H493">
        <v>21</v>
      </c>
      <c r="I493">
        <f t="shared" si="7"/>
        <v>21</v>
      </c>
    </row>
    <row r="494" spans="1:9" x14ac:dyDescent="0.2">
      <c r="A494" s="233">
        <v>15</v>
      </c>
      <c r="G494">
        <v>0</v>
      </c>
      <c r="H494">
        <v>738</v>
      </c>
      <c r="I494">
        <f t="shared" si="7"/>
        <v>738</v>
      </c>
    </row>
    <row r="495" spans="1:9" x14ac:dyDescent="0.2">
      <c r="A495" s="234">
        <v>3</v>
      </c>
      <c r="G495">
        <v>0</v>
      </c>
      <c r="H495">
        <v>36</v>
      </c>
      <c r="I495">
        <f t="shared" si="7"/>
        <v>36</v>
      </c>
    </row>
    <row r="496" spans="1:9" x14ac:dyDescent="0.2">
      <c r="A496" s="235">
        <v>8</v>
      </c>
      <c r="G496">
        <v>0</v>
      </c>
      <c r="H496">
        <v>140</v>
      </c>
      <c r="I496">
        <f t="shared" si="7"/>
        <v>140</v>
      </c>
    </row>
    <row r="497" spans="1:9" x14ac:dyDescent="0.2">
      <c r="A497" s="236" t="s">
        <v>468</v>
      </c>
      <c r="G497">
        <v>0</v>
      </c>
      <c r="H497">
        <v>0</v>
      </c>
      <c r="I497">
        <f t="shared" si="7"/>
        <v>0</v>
      </c>
    </row>
    <row r="498" spans="1:9" x14ac:dyDescent="0.2">
      <c r="A498" s="237">
        <v>1</v>
      </c>
      <c r="G498">
        <v>0</v>
      </c>
      <c r="H498">
        <v>1</v>
      </c>
      <c r="I498">
        <f t="shared" si="7"/>
        <v>1</v>
      </c>
    </row>
    <row r="499" spans="1:9" x14ac:dyDescent="0.2">
      <c r="A499" s="213" t="s">
        <v>232</v>
      </c>
      <c r="G499" t="s">
        <v>159</v>
      </c>
      <c r="H499" t="s">
        <v>232</v>
      </c>
      <c r="I499">
        <f t="shared" si="7"/>
        <v>0</v>
      </c>
    </row>
    <row r="500" spans="1:9" x14ac:dyDescent="0.2">
      <c r="A500" s="223">
        <v>7</v>
      </c>
      <c r="G500">
        <v>0</v>
      </c>
      <c r="H500">
        <v>6</v>
      </c>
      <c r="I500">
        <f t="shared" si="7"/>
        <v>6</v>
      </c>
    </row>
    <row r="501" spans="1:9" x14ac:dyDescent="0.2">
      <c r="A501" s="225">
        <v>7</v>
      </c>
      <c r="G501">
        <v>106</v>
      </c>
      <c r="H501">
        <v>13</v>
      </c>
      <c r="I501">
        <f t="shared" si="7"/>
        <v>119</v>
      </c>
    </row>
    <row r="502" spans="1:9" x14ac:dyDescent="0.2">
      <c r="A502" s="226">
        <v>1</v>
      </c>
      <c r="G502">
        <v>0</v>
      </c>
      <c r="H502">
        <v>0</v>
      </c>
      <c r="I502">
        <f t="shared" si="7"/>
        <v>0</v>
      </c>
    </row>
    <row r="503" spans="1:9" x14ac:dyDescent="0.2">
      <c r="A503" s="227">
        <v>13</v>
      </c>
      <c r="G503">
        <v>2</v>
      </c>
      <c r="H503">
        <v>0</v>
      </c>
      <c r="I503">
        <f t="shared" si="7"/>
        <v>2</v>
      </c>
    </row>
    <row r="504" spans="1:9" x14ac:dyDescent="0.2">
      <c r="A504" s="228">
        <v>8</v>
      </c>
      <c r="G504">
        <v>5</v>
      </c>
      <c r="H504">
        <v>3</v>
      </c>
      <c r="I504">
        <f t="shared" si="7"/>
        <v>8</v>
      </c>
    </row>
    <row r="505" spans="1:9" x14ac:dyDescent="0.2">
      <c r="A505" s="229">
        <v>8</v>
      </c>
      <c r="G505">
        <v>0</v>
      </c>
      <c r="H505">
        <v>1</v>
      </c>
      <c r="I505">
        <f t="shared" si="7"/>
        <v>1</v>
      </c>
    </row>
    <row r="506" spans="1:9" x14ac:dyDescent="0.2">
      <c r="A506" s="230">
        <v>1</v>
      </c>
      <c r="G506">
        <v>0</v>
      </c>
      <c r="H506">
        <v>1</v>
      </c>
      <c r="I506">
        <f t="shared" si="7"/>
        <v>1</v>
      </c>
    </row>
    <row r="507" spans="1:9" x14ac:dyDescent="0.2">
      <c r="A507" s="231">
        <v>5</v>
      </c>
      <c r="G507">
        <v>0</v>
      </c>
      <c r="H507">
        <v>5</v>
      </c>
      <c r="I507">
        <f t="shared" si="7"/>
        <v>5</v>
      </c>
    </row>
    <row r="508" spans="1:9" x14ac:dyDescent="0.2">
      <c r="A508" s="232">
        <v>5</v>
      </c>
      <c r="G508">
        <v>4</v>
      </c>
      <c r="H508">
        <v>11</v>
      </c>
      <c r="I508">
        <f t="shared" si="7"/>
        <v>15</v>
      </c>
    </row>
    <row r="509" spans="1:9" x14ac:dyDescent="0.2">
      <c r="A509" s="233">
        <v>12</v>
      </c>
      <c r="G509">
        <v>505</v>
      </c>
      <c r="H509">
        <v>63</v>
      </c>
      <c r="I509">
        <f t="shared" si="7"/>
        <v>568</v>
      </c>
    </row>
    <row r="510" spans="1:9" x14ac:dyDescent="0.2">
      <c r="A510" s="234">
        <v>4</v>
      </c>
      <c r="G510">
        <v>108</v>
      </c>
      <c r="H510">
        <v>4</v>
      </c>
      <c r="I510">
        <f t="shared" si="7"/>
        <v>112</v>
      </c>
    </row>
    <row r="511" spans="1:9" x14ac:dyDescent="0.2">
      <c r="A511" s="235">
        <v>10</v>
      </c>
      <c r="G511">
        <v>72</v>
      </c>
      <c r="H511">
        <v>22</v>
      </c>
      <c r="I511">
        <f t="shared" si="7"/>
        <v>94</v>
      </c>
    </row>
    <row r="512" spans="1:9" x14ac:dyDescent="0.2">
      <c r="A512" s="236">
        <v>9</v>
      </c>
      <c r="G512">
        <v>4</v>
      </c>
      <c r="H512">
        <v>15</v>
      </c>
      <c r="I512">
        <f t="shared" si="7"/>
        <v>19</v>
      </c>
    </row>
    <row r="513" spans="1:9" x14ac:dyDescent="0.2">
      <c r="A513" s="237" t="s">
        <v>468</v>
      </c>
      <c r="G513">
        <v>0</v>
      </c>
      <c r="H513">
        <v>0</v>
      </c>
      <c r="I513">
        <f t="shared" si="7"/>
        <v>0</v>
      </c>
    </row>
    <row r="514" spans="1:9" x14ac:dyDescent="0.2">
      <c r="A514" s="213" t="s">
        <v>141</v>
      </c>
      <c r="G514" t="s">
        <v>128</v>
      </c>
      <c r="H514" t="s">
        <v>141</v>
      </c>
      <c r="I514">
        <f t="shared" si="7"/>
        <v>0</v>
      </c>
    </row>
    <row r="515" spans="1:9" x14ac:dyDescent="0.2">
      <c r="A515" s="223" t="s">
        <v>468</v>
      </c>
      <c r="G515">
        <v>0</v>
      </c>
      <c r="H515">
        <v>0</v>
      </c>
      <c r="I515">
        <f t="shared" si="7"/>
        <v>0</v>
      </c>
    </row>
    <row r="516" spans="1:9" x14ac:dyDescent="0.2">
      <c r="A516" s="225">
        <v>19</v>
      </c>
      <c r="G516">
        <v>0</v>
      </c>
      <c r="H516">
        <v>58</v>
      </c>
      <c r="I516">
        <f t="shared" si="7"/>
        <v>58</v>
      </c>
    </row>
    <row r="517" spans="1:9" x14ac:dyDescent="0.2">
      <c r="A517" s="226">
        <v>14</v>
      </c>
      <c r="G517">
        <v>0</v>
      </c>
      <c r="H517">
        <v>1</v>
      </c>
      <c r="I517">
        <f t="shared" si="7"/>
        <v>1</v>
      </c>
    </row>
    <row r="518" spans="1:9" x14ac:dyDescent="0.2">
      <c r="A518" s="227">
        <v>3</v>
      </c>
      <c r="G518">
        <v>0</v>
      </c>
      <c r="H518">
        <v>0</v>
      </c>
      <c r="I518">
        <f t="shared" ref="I518:I581" si="8">SUM(G518:H518)</f>
        <v>0</v>
      </c>
    </row>
    <row r="519" spans="1:9" x14ac:dyDescent="0.2">
      <c r="A519" s="228">
        <v>2</v>
      </c>
      <c r="G519">
        <v>0</v>
      </c>
      <c r="H519">
        <v>3</v>
      </c>
      <c r="I519">
        <f t="shared" si="8"/>
        <v>3</v>
      </c>
    </row>
    <row r="520" spans="1:9" x14ac:dyDescent="0.2">
      <c r="A520" s="229" t="s">
        <v>468</v>
      </c>
      <c r="G520">
        <v>0</v>
      </c>
      <c r="H520">
        <v>0</v>
      </c>
      <c r="I520">
        <f t="shared" si="8"/>
        <v>0</v>
      </c>
    </row>
    <row r="521" spans="1:9" x14ac:dyDescent="0.2">
      <c r="A521" s="230" t="s">
        <v>468</v>
      </c>
      <c r="G521">
        <v>0</v>
      </c>
      <c r="H521">
        <v>0</v>
      </c>
      <c r="I521">
        <f t="shared" si="8"/>
        <v>0</v>
      </c>
    </row>
    <row r="522" spans="1:9" x14ac:dyDescent="0.2">
      <c r="A522" s="231">
        <v>1</v>
      </c>
      <c r="G522">
        <v>0</v>
      </c>
      <c r="H522">
        <v>0</v>
      </c>
      <c r="I522">
        <f t="shared" si="8"/>
        <v>0</v>
      </c>
    </row>
    <row r="523" spans="1:9" x14ac:dyDescent="0.2">
      <c r="A523" s="232">
        <v>14</v>
      </c>
      <c r="G523">
        <v>0</v>
      </c>
      <c r="H523">
        <v>30</v>
      </c>
      <c r="I523">
        <f t="shared" si="8"/>
        <v>30</v>
      </c>
    </row>
    <row r="524" spans="1:9" x14ac:dyDescent="0.2">
      <c r="A524" s="233">
        <v>11</v>
      </c>
      <c r="G524">
        <v>0</v>
      </c>
      <c r="H524">
        <v>23</v>
      </c>
      <c r="I524">
        <f t="shared" si="8"/>
        <v>23</v>
      </c>
    </row>
    <row r="525" spans="1:9" x14ac:dyDescent="0.2">
      <c r="A525" s="234">
        <v>11</v>
      </c>
      <c r="G525">
        <v>3</v>
      </c>
      <c r="H525">
        <v>22</v>
      </c>
      <c r="I525">
        <f t="shared" si="8"/>
        <v>25</v>
      </c>
    </row>
    <row r="526" spans="1:9" x14ac:dyDescent="0.2">
      <c r="A526" s="235">
        <v>1</v>
      </c>
      <c r="G526">
        <v>0</v>
      </c>
      <c r="H526">
        <v>1</v>
      </c>
      <c r="I526">
        <f t="shared" si="8"/>
        <v>1</v>
      </c>
    </row>
    <row r="527" spans="1:9" x14ac:dyDescent="0.2">
      <c r="A527" s="236" t="s">
        <v>468</v>
      </c>
      <c r="G527">
        <v>0</v>
      </c>
      <c r="H527">
        <v>0</v>
      </c>
      <c r="I527">
        <f t="shared" si="8"/>
        <v>0</v>
      </c>
    </row>
    <row r="528" spans="1:9" x14ac:dyDescent="0.2">
      <c r="A528" s="237" t="s">
        <v>468</v>
      </c>
      <c r="G528">
        <v>0</v>
      </c>
      <c r="H528">
        <v>0</v>
      </c>
      <c r="I528">
        <f t="shared" si="8"/>
        <v>0</v>
      </c>
    </row>
    <row r="529" spans="1:9" x14ac:dyDescent="0.2">
      <c r="A529" s="213" t="s">
        <v>351</v>
      </c>
      <c r="G529" t="s">
        <v>232</v>
      </c>
      <c r="H529" t="s">
        <v>351</v>
      </c>
      <c r="I529">
        <f t="shared" si="8"/>
        <v>0</v>
      </c>
    </row>
    <row r="530" spans="1:9" x14ac:dyDescent="0.2">
      <c r="A530" s="223" t="s">
        <v>468</v>
      </c>
      <c r="G530">
        <v>3</v>
      </c>
      <c r="H530">
        <v>0</v>
      </c>
      <c r="I530">
        <f t="shared" si="8"/>
        <v>3</v>
      </c>
    </row>
    <row r="531" spans="1:9" x14ac:dyDescent="0.2">
      <c r="A531" s="225" t="s">
        <v>468</v>
      </c>
      <c r="G531">
        <v>0</v>
      </c>
      <c r="H531">
        <v>0</v>
      </c>
      <c r="I531">
        <f t="shared" si="8"/>
        <v>0</v>
      </c>
    </row>
    <row r="532" spans="1:9" x14ac:dyDescent="0.2">
      <c r="A532" s="226" t="s">
        <v>468</v>
      </c>
      <c r="G532">
        <v>0</v>
      </c>
      <c r="H532">
        <v>0</v>
      </c>
      <c r="I532">
        <f t="shared" si="8"/>
        <v>0</v>
      </c>
    </row>
    <row r="533" spans="1:9" x14ac:dyDescent="0.2">
      <c r="A533" s="227" t="s">
        <v>468</v>
      </c>
      <c r="G533">
        <v>0</v>
      </c>
      <c r="H533">
        <v>0</v>
      </c>
      <c r="I533">
        <f t="shared" si="8"/>
        <v>0</v>
      </c>
    </row>
    <row r="534" spans="1:9" x14ac:dyDescent="0.2">
      <c r="A534" s="228" t="s">
        <v>468</v>
      </c>
      <c r="G534">
        <v>3</v>
      </c>
      <c r="H534">
        <v>0</v>
      </c>
      <c r="I534">
        <f t="shared" si="8"/>
        <v>3</v>
      </c>
    </row>
    <row r="535" spans="1:9" x14ac:dyDescent="0.2">
      <c r="A535" s="229" t="s">
        <v>468</v>
      </c>
      <c r="G535">
        <v>0</v>
      </c>
      <c r="H535">
        <v>0</v>
      </c>
      <c r="I535">
        <f t="shared" si="8"/>
        <v>0</v>
      </c>
    </row>
    <row r="536" spans="1:9" x14ac:dyDescent="0.2">
      <c r="A536" s="230" t="s">
        <v>468</v>
      </c>
      <c r="G536">
        <v>0</v>
      </c>
      <c r="H536">
        <v>0</v>
      </c>
      <c r="I536">
        <f t="shared" si="8"/>
        <v>0</v>
      </c>
    </row>
    <row r="537" spans="1:9" x14ac:dyDescent="0.2">
      <c r="A537" s="231" t="s">
        <v>468</v>
      </c>
      <c r="G537">
        <v>3</v>
      </c>
      <c r="H537">
        <v>0</v>
      </c>
      <c r="I537">
        <f t="shared" si="8"/>
        <v>3</v>
      </c>
    </row>
    <row r="538" spans="1:9" x14ac:dyDescent="0.2">
      <c r="A538" s="232" t="s">
        <v>468</v>
      </c>
      <c r="G538">
        <v>8</v>
      </c>
      <c r="H538">
        <v>0</v>
      </c>
      <c r="I538">
        <f t="shared" si="8"/>
        <v>8</v>
      </c>
    </row>
    <row r="539" spans="1:9" x14ac:dyDescent="0.2">
      <c r="A539" s="233" t="s">
        <v>468</v>
      </c>
      <c r="G539">
        <v>18</v>
      </c>
      <c r="H539">
        <v>0</v>
      </c>
      <c r="I539">
        <f t="shared" si="8"/>
        <v>18</v>
      </c>
    </row>
    <row r="540" spans="1:9" x14ac:dyDescent="0.2">
      <c r="A540" s="234" t="s">
        <v>468</v>
      </c>
      <c r="G540">
        <v>1</v>
      </c>
      <c r="H540">
        <v>0</v>
      </c>
      <c r="I540">
        <f t="shared" si="8"/>
        <v>1</v>
      </c>
    </row>
    <row r="541" spans="1:9" x14ac:dyDescent="0.2">
      <c r="A541" s="235" t="s">
        <v>468</v>
      </c>
      <c r="G541">
        <v>20</v>
      </c>
      <c r="H541">
        <v>0</v>
      </c>
      <c r="I541">
        <f t="shared" si="8"/>
        <v>20</v>
      </c>
    </row>
    <row r="542" spans="1:9" x14ac:dyDescent="0.2">
      <c r="A542" s="236" t="s">
        <v>468</v>
      </c>
      <c r="G542">
        <v>6</v>
      </c>
      <c r="H542">
        <v>0</v>
      </c>
      <c r="I542">
        <f t="shared" si="8"/>
        <v>6</v>
      </c>
    </row>
    <row r="543" spans="1:9" x14ac:dyDescent="0.2">
      <c r="A543" s="237">
        <v>5</v>
      </c>
      <c r="G543">
        <v>0</v>
      </c>
      <c r="H543" t="s">
        <v>464</v>
      </c>
      <c r="I543">
        <f t="shared" si="8"/>
        <v>0</v>
      </c>
    </row>
    <row r="544" spans="1:9" x14ac:dyDescent="0.2">
      <c r="A544" s="213" t="s">
        <v>338</v>
      </c>
      <c r="G544" t="s">
        <v>141</v>
      </c>
      <c r="H544" t="s">
        <v>338</v>
      </c>
      <c r="I544">
        <f t="shared" si="8"/>
        <v>0</v>
      </c>
    </row>
    <row r="545" spans="1:9" x14ac:dyDescent="0.2">
      <c r="A545" s="223" t="s">
        <v>468</v>
      </c>
      <c r="G545">
        <v>0</v>
      </c>
      <c r="H545">
        <v>0</v>
      </c>
      <c r="I545">
        <f t="shared" si="8"/>
        <v>0</v>
      </c>
    </row>
    <row r="546" spans="1:9" x14ac:dyDescent="0.2">
      <c r="A546" s="225" t="s">
        <v>468</v>
      </c>
      <c r="G546">
        <v>58</v>
      </c>
      <c r="H546">
        <v>0</v>
      </c>
      <c r="I546">
        <f t="shared" si="8"/>
        <v>58</v>
      </c>
    </row>
    <row r="547" spans="1:9" x14ac:dyDescent="0.2">
      <c r="A547" s="226" t="s">
        <v>468</v>
      </c>
      <c r="G547">
        <v>1</v>
      </c>
      <c r="H547">
        <v>0</v>
      </c>
      <c r="I547">
        <f t="shared" si="8"/>
        <v>1</v>
      </c>
    </row>
    <row r="548" spans="1:9" x14ac:dyDescent="0.2">
      <c r="A548" s="227" t="s">
        <v>468</v>
      </c>
      <c r="G548">
        <v>0</v>
      </c>
      <c r="H548">
        <v>0</v>
      </c>
      <c r="I548">
        <f t="shared" si="8"/>
        <v>0</v>
      </c>
    </row>
    <row r="549" spans="1:9" x14ac:dyDescent="0.2">
      <c r="A549" s="228" t="s">
        <v>468</v>
      </c>
      <c r="G549">
        <v>3</v>
      </c>
      <c r="H549">
        <v>0</v>
      </c>
      <c r="I549">
        <f t="shared" si="8"/>
        <v>3</v>
      </c>
    </row>
    <row r="550" spans="1:9" x14ac:dyDescent="0.2">
      <c r="A550" s="229" t="s">
        <v>468</v>
      </c>
      <c r="G550">
        <v>0</v>
      </c>
      <c r="H550">
        <v>0</v>
      </c>
      <c r="I550">
        <f t="shared" si="8"/>
        <v>0</v>
      </c>
    </row>
    <row r="551" spans="1:9" x14ac:dyDescent="0.2">
      <c r="A551" s="230" t="s">
        <v>468</v>
      </c>
      <c r="G551">
        <v>0</v>
      </c>
      <c r="H551">
        <v>0</v>
      </c>
      <c r="I551">
        <f t="shared" si="8"/>
        <v>0</v>
      </c>
    </row>
    <row r="552" spans="1:9" x14ac:dyDescent="0.2">
      <c r="A552" s="231" t="s">
        <v>468</v>
      </c>
      <c r="G552">
        <v>0</v>
      </c>
      <c r="H552">
        <v>0</v>
      </c>
      <c r="I552">
        <f t="shared" si="8"/>
        <v>0</v>
      </c>
    </row>
    <row r="553" spans="1:9" x14ac:dyDescent="0.2">
      <c r="A553" s="232" t="s">
        <v>468</v>
      </c>
      <c r="G553">
        <v>30</v>
      </c>
      <c r="H553">
        <v>0</v>
      </c>
      <c r="I553">
        <f t="shared" si="8"/>
        <v>30</v>
      </c>
    </row>
    <row r="554" spans="1:9" x14ac:dyDescent="0.2">
      <c r="A554" s="233">
        <v>6</v>
      </c>
      <c r="G554">
        <v>23</v>
      </c>
      <c r="H554">
        <v>92</v>
      </c>
      <c r="I554">
        <f t="shared" si="8"/>
        <v>115</v>
      </c>
    </row>
    <row r="555" spans="1:9" x14ac:dyDescent="0.2">
      <c r="A555" s="234" t="s">
        <v>468</v>
      </c>
      <c r="G555">
        <v>22</v>
      </c>
      <c r="H555">
        <v>0</v>
      </c>
      <c r="I555">
        <f t="shared" si="8"/>
        <v>22</v>
      </c>
    </row>
    <row r="556" spans="1:9" x14ac:dyDescent="0.2">
      <c r="A556" s="235" t="s">
        <v>468</v>
      </c>
      <c r="G556">
        <v>1</v>
      </c>
      <c r="H556">
        <v>0</v>
      </c>
      <c r="I556">
        <f t="shared" si="8"/>
        <v>1</v>
      </c>
    </row>
    <row r="557" spans="1:9" x14ac:dyDescent="0.2">
      <c r="A557" s="236" t="s">
        <v>468</v>
      </c>
      <c r="G557">
        <v>0</v>
      </c>
      <c r="H557">
        <v>0</v>
      </c>
      <c r="I557">
        <f t="shared" si="8"/>
        <v>0</v>
      </c>
    </row>
    <row r="558" spans="1:9" x14ac:dyDescent="0.2">
      <c r="A558" s="237" t="s">
        <v>468</v>
      </c>
      <c r="G558">
        <v>0</v>
      </c>
      <c r="H558">
        <v>0</v>
      </c>
      <c r="I558">
        <f t="shared" si="8"/>
        <v>0</v>
      </c>
    </row>
    <row r="559" spans="1:9" x14ac:dyDescent="0.2">
      <c r="A559" s="213" t="s">
        <v>132</v>
      </c>
      <c r="G559" t="s">
        <v>351</v>
      </c>
      <c r="H559" t="s">
        <v>132</v>
      </c>
      <c r="I559">
        <f t="shared" si="8"/>
        <v>0</v>
      </c>
    </row>
    <row r="560" spans="1:9" x14ac:dyDescent="0.2">
      <c r="A560" s="223">
        <v>7</v>
      </c>
      <c r="G560">
        <v>0</v>
      </c>
      <c r="H560">
        <v>44</v>
      </c>
      <c r="I560">
        <f t="shared" si="8"/>
        <v>44</v>
      </c>
    </row>
    <row r="561" spans="1:9" x14ac:dyDescent="0.2">
      <c r="A561" s="225">
        <v>19</v>
      </c>
      <c r="G561">
        <v>0</v>
      </c>
      <c r="H561">
        <v>90</v>
      </c>
      <c r="I561">
        <f t="shared" si="8"/>
        <v>90</v>
      </c>
    </row>
    <row r="562" spans="1:9" x14ac:dyDescent="0.2">
      <c r="A562" s="226">
        <v>8</v>
      </c>
      <c r="G562">
        <v>0</v>
      </c>
      <c r="H562">
        <v>1</v>
      </c>
      <c r="I562">
        <f t="shared" si="8"/>
        <v>1</v>
      </c>
    </row>
    <row r="563" spans="1:9" x14ac:dyDescent="0.2">
      <c r="A563" s="227">
        <v>1</v>
      </c>
      <c r="G563">
        <v>0</v>
      </c>
      <c r="H563">
        <v>0</v>
      </c>
      <c r="I563">
        <f t="shared" si="8"/>
        <v>0</v>
      </c>
    </row>
    <row r="564" spans="1:9" x14ac:dyDescent="0.2">
      <c r="A564" s="228">
        <v>4</v>
      </c>
      <c r="G564">
        <v>0</v>
      </c>
      <c r="H564">
        <v>16</v>
      </c>
      <c r="I564">
        <f t="shared" si="8"/>
        <v>16</v>
      </c>
    </row>
    <row r="565" spans="1:9" x14ac:dyDescent="0.2">
      <c r="A565" s="229" t="s">
        <v>468</v>
      </c>
      <c r="G565">
        <v>0</v>
      </c>
      <c r="H565">
        <v>0</v>
      </c>
      <c r="I565">
        <f t="shared" si="8"/>
        <v>0</v>
      </c>
    </row>
    <row r="566" spans="1:9" x14ac:dyDescent="0.2">
      <c r="A566" s="230">
        <v>16</v>
      </c>
      <c r="G566">
        <v>0</v>
      </c>
      <c r="H566">
        <v>128</v>
      </c>
      <c r="I566">
        <f t="shared" si="8"/>
        <v>128</v>
      </c>
    </row>
    <row r="567" spans="1:9" x14ac:dyDescent="0.2">
      <c r="A567" s="231">
        <v>1</v>
      </c>
      <c r="G567">
        <v>0</v>
      </c>
      <c r="H567">
        <v>1</v>
      </c>
      <c r="I567">
        <f t="shared" si="8"/>
        <v>1</v>
      </c>
    </row>
    <row r="568" spans="1:9" x14ac:dyDescent="0.2">
      <c r="A568" s="232">
        <v>7</v>
      </c>
      <c r="G568">
        <v>0</v>
      </c>
      <c r="H568">
        <v>27</v>
      </c>
      <c r="I568">
        <f t="shared" si="8"/>
        <v>27</v>
      </c>
    </row>
    <row r="569" spans="1:9" x14ac:dyDescent="0.2">
      <c r="A569" s="233">
        <v>5</v>
      </c>
      <c r="G569">
        <v>0</v>
      </c>
      <c r="H569">
        <v>27</v>
      </c>
      <c r="I569">
        <f t="shared" si="8"/>
        <v>27</v>
      </c>
    </row>
    <row r="570" spans="1:9" x14ac:dyDescent="0.2">
      <c r="A570" s="234">
        <v>17</v>
      </c>
      <c r="G570">
        <v>0</v>
      </c>
      <c r="H570">
        <v>73</v>
      </c>
      <c r="I570">
        <f t="shared" si="8"/>
        <v>73</v>
      </c>
    </row>
    <row r="571" spans="1:9" x14ac:dyDescent="0.2">
      <c r="A571" s="235">
        <v>7</v>
      </c>
      <c r="G571">
        <v>0</v>
      </c>
      <c r="H571">
        <v>15</v>
      </c>
      <c r="I571">
        <f t="shared" si="8"/>
        <v>15</v>
      </c>
    </row>
    <row r="572" spans="1:9" x14ac:dyDescent="0.2">
      <c r="A572" s="236">
        <v>1</v>
      </c>
      <c r="G572">
        <v>0</v>
      </c>
      <c r="H572">
        <v>4</v>
      </c>
      <c r="I572">
        <f t="shared" si="8"/>
        <v>4</v>
      </c>
    </row>
    <row r="573" spans="1:9" x14ac:dyDescent="0.2">
      <c r="A573" s="237" t="s">
        <v>468</v>
      </c>
      <c r="G573">
        <v>7</v>
      </c>
      <c r="H573">
        <v>0</v>
      </c>
      <c r="I573">
        <f t="shared" si="8"/>
        <v>7</v>
      </c>
    </row>
    <row r="574" spans="1:9" x14ac:dyDescent="0.2">
      <c r="A574" s="213" t="s">
        <v>187</v>
      </c>
      <c r="G574" t="s">
        <v>338</v>
      </c>
      <c r="H574" t="s">
        <v>187</v>
      </c>
      <c r="I574">
        <f t="shared" si="8"/>
        <v>0</v>
      </c>
    </row>
    <row r="575" spans="1:9" x14ac:dyDescent="0.2">
      <c r="A575" s="223" t="s">
        <v>468</v>
      </c>
      <c r="G575">
        <v>0</v>
      </c>
      <c r="H575">
        <v>0</v>
      </c>
      <c r="I575">
        <f t="shared" si="8"/>
        <v>0</v>
      </c>
    </row>
    <row r="576" spans="1:9" x14ac:dyDescent="0.2">
      <c r="A576" s="225" t="s">
        <v>468</v>
      </c>
      <c r="G576">
        <v>0</v>
      </c>
      <c r="H576">
        <v>0</v>
      </c>
      <c r="I576">
        <f t="shared" si="8"/>
        <v>0</v>
      </c>
    </row>
    <row r="577" spans="1:9" x14ac:dyDescent="0.2">
      <c r="A577" s="226" t="s">
        <v>468</v>
      </c>
      <c r="G577">
        <v>0</v>
      </c>
      <c r="H577">
        <v>0</v>
      </c>
      <c r="I577">
        <f t="shared" si="8"/>
        <v>0</v>
      </c>
    </row>
    <row r="578" spans="1:9" x14ac:dyDescent="0.2">
      <c r="A578" s="227" t="s">
        <v>468</v>
      </c>
      <c r="G578">
        <v>0</v>
      </c>
      <c r="H578">
        <v>0</v>
      </c>
      <c r="I578">
        <f t="shared" si="8"/>
        <v>0</v>
      </c>
    </row>
    <row r="579" spans="1:9" x14ac:dyDescent="0.2">
      <c r="A579" s="228">
        <v>1</v>
      </c>
      <c r="G579">
        <v>0</v>
      </c>
      <c r="H579">
        <v>0</v>
      </c>
      <c r="I579">
        <f t="shared" si="8"/>
        <v>0</v>
      </c>
    </row>
    <row r="580" spans="1:9" x14ac:dyDescent="0.2">
      <c r="A580" s="229" t="s">
        <v>468</v>
      </c>
      <c r="G580">
        <v>0</v>
      </c>
      <c r="H580">
        <v>0</v>
      </c>
      <c r="I580">
        <f t="shared" si="8"/>
        <v>0</v>
      </c>
    </row>
    <row r="581" spans="1:9" x14ac:dyDescent="0.2">
      <c r="A581" s="230">
        <v>3</v>
      </c>
      <c r="G581">
        <v>0</v>
      </c>
      <c r="H581">
        <v>2</v>
      </c>
      <c r="I581">
        <f t="shared" si="8"/>
        <v>2</v>
      </c>
    </row>
    <row r="582" spans="1:9" x14ac:dyDescent="0.2">
      <c r="A582" s="231" t="s">
        <v>468</v>
      </c>
      <c r="G582">
        <v>0</v>
      </c>
      <c r="H582">
        <v>0</v>
      </c>
      <c r="I582">
        <f t="shared" ref="I582:I645" si="9">SUM(G582:H582)</f>
        <v>0</v>
      </c>
    </row>
    <row r="583" spans="1:9" x14ac:dyDescent="0.2">
      <c r="A583" s="232" t="s">
        <v>468</v>
      </c>
      <c r="G583">
        <v>0</v>
      </c>
      <c r="H583">
        <v>0</v>
      </c>
      <c r="I583">
        <f t="shared" si="9"/>
        <v>0</v>
      </c>
    </row>
    <row r="584" spans="1:9" x14ac:dyDescent="0.2">
      <c r="A584" s="233" t="s">
        <v>468</v>
      </c>
      <c r="G584">
        <v>1</v>
      </c>
      <c r="H584">
        <v>0</v>
      </c>
      <c r="I584">
        <f t="shared" si="9"/>
        <v>1</v>
      </c>
    </row>
    <row r="585" spans="1:9" x14ac:dyDescent="0.2">
      <c r="A585" s="234" t="s">
        <v>468</v>
      </c>
      <c r="G585">
        <v>0</v>
      </c>
      <c r="H585">
        <v>0</v>
      </c>
      <c r="I585">
        <f t="shared" si="9"/>
        <v>0</v>
      </c>
    </row>
    <row r="586" spans="1:9" x14ac:dyDescent="0.2">
      <c r="A586" s="235" t="s">
        <v>468</v>
      </c>
      <c r="G586">
        <v>0</v>
      </c>
      <c r="H586">
        <v>0</v>
      </c>
      <c r="I586">
        <f t="shared" si="9"/>
        <v>0</v>
      </c>
    </row>
    <row r="587" spans="1:9" x14ac:dyDescent="0.2">
      <c r="A587" s="236" t="s">
        <v>468</v>
      </c>
      <c r="G587">
        <v>0</v>
      </c>
      <c r="H587">
        <v>0</v>
      </c>
      <c r="I587">
        <f t="shared" si="9"/>
        <v>0</v>
      </c>
    </row>
    <row r="588" spans="1:9" x14ac:dyDescent="0.2">
      <c r="A588" s="237" t="s">
        <v>468</v>
      </c>
      <c r="G588">
        <v>0</v>
      </c>
      <c r="H588">
        <v>0</v>
      </c>
      <c r="I588">
        <f t="shared" si="9"/>
        <v>0</v>
      </c>
    </row>
    <row r="589" spans="1:9" x14ac:dyDescent="0.2">
      <c r="A589" s="213" t="s">
        <v>135</v>
      </c>
      <c r="G589" t="s">
        <v>132</v>
      </c>
      <c r="H589" t="s">
        <v>135</v>
      </c>
      <c r="I589">
        <f t="shared" si="9"/>
        <v>0</v>
      </c>
    </row>
    <row r="590" spans="1:9" x14ac:dyDescent="0.2">
      <c r="A590" s="223">
        <v>12</v>
      </c>
      <c r="G590">
        <v>44</v>
      </c>
      <c r="H590">
        <v>17</v>
      </c>
      <c r="I590">
        <f t="shared" si="9"/>
        <v>61</v>
      </c>
    </row>
    <row r="591" spans="1:9" x14ac:dyDescent="0.2">
      <c r="A591" s="225">
        <v>5</v>
      </c>
      <c r="G591">
        <v>90</v>
      </c>
      <c r="H591">
        <v>5</v>
      </c>
      <c r="I591">
        <f t="shared" si="9"/>
        <v>95</v>
      </c>
    </row>
    <row r="592" spans="1:9" x14ac:dyDescent="0.2">
      <c r="A592" s="226">
        <v>9</v>
      </c>
      <c r="G592">
        <v>1</v>
      </c>
      <c r="H592">
        <v>0</v>
      </c>
      <c r="I592">
        <f t="shared" si="9"/>
        <v>1</v>
      </c>
    </row>
    <row r="593" spans="1:9" x14ac:dyDescent="0.2">
      <c r="A593" s="227">
        <v>10</v>
      </c>
      <c r="G593">
        <v>0</v>
      </c>
      <c r="H593">
        <v>0</v>
      </c>
      <c r="I593">
        <f t="shared" si="9"/>
        <v>0</v>
      </c>
    </row>
    <row r="594" spans="1:9" x14ac:dyDescent="0.2">
      <c r="A594" s="228">
        <v>2</v>
      </c>
      <c r="G594">
        <v>16</v>
      </c>
      <c r="H594">
        <v>2</v>
      </c>
      <c r="I594">
        <f t="shared" si="9"/>
        <v>18</v>
      </c>
    </row>
    <row r="595" spans="1:9" x14ac:dyDescent="0.2">
      <c r="A595" s="229">
        <v>18</v>
      </c>
      <c r="G595">
        <v>0</v>
      </c>
      <c r="H595">
        <v>84</v>
      </c>
      <c r="I595">
        <f t="shared" si="9"/>
        <v>84</v>
      </c>
    </row>
    <row r="596" spans="1:9" x14ac:dyDescent="0.2">
      <c r="A596" s="230">
        <v>10</v>
      </c>
      <c r="G596">
        <v>128</v>
      </c>
      <c r="H596">
        <v>10</v>
      </c>
      <c r="I596">
        <f t="shared" si="9"/>
        <v>138</v>
      </c>
    </row>
    <row r="597" spans="1:9" x14ac:dyDescent="0.2">
      <c r="A597" s="231">
        <v>13</v>
      </c>
      <c r="G597">
        <v>1</v>
      </c>
      <c r="H597">
        <v>1</v>
      </c>
      <c r="I597">
        <f t="shared" si="9"/>
        <v>2</v>
      </c>
    </row>
    <row r="598" spans="1:9" x14ac:dyDescent="0.2">
      <c r="A598" s="232">
        <v>5</v>
      </c>
      <c r="G598">
        <v>27</v>
      </c>
      <c r="H598">
        <v>6</v>
      </c>
      <c r="I598">
        <f t="shared" si="9"/>
        <v>33</v>
      </c>
    </row>
    <row r="599" spans="1:9" x14ac:dyDescent="0.2">
      <c r="A599" s="233">
        <v>13</v>
      </c>
      <c r="G599">
        <v>27</v>
      </c>
      <c r="H599">
        <v>694</v>
      </c>
      <c r="I599">
        <f t="shared" si="9"/>
        <v>721</v>
      </c>
    </row>
    <row r="600" spans="1:9" x14ac:dyDescent="0.2">
      <c r="A600" s="234">
        <v>7</v>
      </c>
      <c r="G600">
        <v>68</v>
      </c>
      <c r="H600">
        <v>9</v>
      </c>
      <c r="I600">
        <f t="shared" si="9"/>
        <v>77</v>
      </c>
    </row>
    <row r="601" spans="1:9" x14ac:dyDescent="0.2">
      <c r="A601" s="235">
        <v>12</v>
      </c>
      <c r="G601">
        <v>15</v>
      </c>
      <c r="H601">
        <v>91</v>
      </c>
      <c r="I601">
        <f t="shared" si="9"/>
        <v>106</v>
      </c>
    </row>
    <row r="602" spans="1:9" x14ac:dyDescent="0.2">
      <c r="A602" s="236">
        <v>18</v>
      </c>
      <c r="G602">
        <v>4</v>
      </c>
      <c r="H602">
        <v>48</v>
      </c>
      <c r="I602">
        <f t="shared" si="9"/>
        <v>52</v>
      </c>
    </row>
    <row r="603" spans="1:9" x14ac:dyDescent="0.2">
      <c r="A603" s="237" t="s">
        <v>468</v>
      </c>
      <c r="G603">
        <v>0</v>
      </c>
      <c r="H603">
        <v>0</v>
      </c>
      <c r="I603">
        <f t="shared" si="9"/>
        <v>0</v>
      </c>
    </row>
    <row r="604" spans="1:9" x14ac:dyDescent="0.2">
      <c r="A604" s="213" t="s">
        <v>331</v>
      </c>
      <c r="G604" t="s">
        <v>187</v>
      </c>
      <c r="H604" t="s">
        <v>331</v>
      </c>
      <c r="I604">
        <f t="shared" si="9"/>
        <v>0</v>
      </c>
    </row>
    <row r="605" spans="1:9" x14ac:dyDescent="0.2">
      <c r="A605" s="223" t="s">
        <v>468</v>
      </c>
      <c r="G605">
        <v>0</v>
      </c>
      <c r="H605">
        <v>0</v>
      </c>
      <c r="I605">
        <f t="shared" si="9"/>
        <v>0</v>
      </c>
    </row>
    <row r="606" spans="1:9" x14ac:dyDescent="0.2">
      <c r="A606" s="225" t="s">
        <v>468</v>
      </c>
      <c r="G606">
        <v>0</v>
      </c>
      <c r="H606">
        <v>0</v>
      </c>
      <c r="I606">
        <f t="shared" si="9"/>
        <v>0</v>
      </c>
    </row>
    <row r="607" spans="1:9" x14ac:dyDescent="0.2">
      <c r="A607" s="226" t="s">
        <v>468</v>
      </c>
      <c r="G607">
        <v>0</v>
      </c>
      <c r="H607">
        <v>0</v>
      </c>
      <c r="I607">
        <f t="shared" si="9"/>
        <v>0</v>
      </c>
    </row>
    <row r="608" spans="1:9" x14ac:dyDescent="0.2">
      <c r="A608" s="227" t="s">
        <v>468</v>
      </c>
      <c r="G608">
        <v>0</v>
      </c>
      <c r="H608">
        <v>0</v>
      </c>
      <c r="I608">
        <f t="shared" si="9"/>
        <v>0</v>
      </c>
    </row>
    <row r="609" spans="1:9" x14ac:dyDescent="0.2">
      <c r="A609" s="228" t="s">
        <v>468</v>
      </c>
      <c r="G609">
        <v>0</v>
      </c>
      <c r="H609">
        <v>0</v>
      </c>
      <c r="I609">
        <f t="shared" si="9"/>
        <v>0</v>
      </c>
    </row>
    <row r="610" spans="1:9" x14ac:dyDescent="0.2">
      <c r="A610" s="229" t="s">
        <v>468</v>
      </c>
      <c r="G610">
        <v>0</v>
      </c>
      <c r="H610">
        <v>0</v>
      </c>
      <c r="I610">
        <f t="shared" si="9"/>
        <v>0</v>
      </c>
    </row>
    <row r="611" spans="1:9" x14ac:dyDescent="0.2">
      <c r="A611" s="230" t="s">
        <v>468</v>
      </c>
      <c r="G611">
        <v>2</v>
      </c>
      <c r="H611">
        <v>0</v>
      </c>
      <c r="I611">
        <f t="shared" si="9"/>
        <v>2</v>
      </c>
    </row>
    <row r="612" spans="1:9" x14ac:dyDescent="0.2">
      <c r="A612" s="231" t="s">
        <v>468</v>
      </c>
      <c r="G612">
        <v>0</v>
      </c>
      <c r="H612">
        <v>0</v>
      </c>
      <c r="I612">
        <f t="shared" si="9"/>
        <v>0</v>
      </c>
    </row>
    <row r="613" spans="1:9" x14ac:dyDescent="0.2">
      <c r="A613" s="232" t="s">
        <v>468</v>
      </c>
      <c r="G613">
        <v>0</v>
      </c>
      <c r="H613">
        <v>0</v>
      </c>
      <c r="I613">
        <f t="shared" si="9"/>
        <v>0</v>
      </c>
    </row>
    <row r="614" spans="1:9" x14ac:dyDescent="0.2">
      <c r="A614" s="233">
        <v>1</v>
      </c>
      <c r="G614">
        <v>0</v>
      </c>
      <c r="H614">
        <v>1</v>
      </c>
      <c r="I614">
        <f t="shared" si="9"/>
        <v>1</v>
      </c>
    </row>
    <row r="615" spans="1:9" x14ac:dyDescent="0.2">
      <c r="A615" s="234" t="s">
        <v>468</v>
      </c>
      <c r="G615">
        <v>0</v>
      </c>
      <c r="H615">
        <v>0</v>
      </c>
      <c r="I615">
        <f t="shared" si="9"/>
        <v>0</v>
      </c>
    </row>
    <row r="616" spans="1:9" x14ac:dyDescent="0.2">
      <c r="A616" s="235" t="s">
        <v>468</v>
      </c>
      <c r="G616">
        <v>0</v>
      </c>
      <c r="H616">
        <v>0</v>
      </c>
      <c r="I616">
        <f t="shared" si="9"/>
        <v>0</v>
      </c>
    </row>
    <row r="617" spans="1:9" x14ac:dyDescent="0.2">
      <c r="A617" s="236" t="s">
        <v>468</v>
      </c>
      <c r="G617">
        <v>0</v>
      </c>
      <c r="H617">
        <v>0</v>
      </c>
      <c r="I617">
        <f t="shared" si="9"/>
        <v>0</v>
      </c>
    </row>
    <row r="618" spans="1:9" x14ac:dyDescent="0.2">
      <c r="A618" s="237" t="s">
        <v>468</v>
      </c>
      <c r="G618">
        <v>0</v>
      </c>
      <c r="H618">
        <v>0</v>
      </c>
      <c r="I618">
        <f t="shared" si="9"/>
        <v>0</v>
      </c>
    </row>
    <row r="619" spans="1:9" x14ac:dyDescent="0.2">
      <c r="A619" s="213" t="s">
        <v>350</v>
      </c>
      <c r="G619" t="s">
        <v>135</v>
      </c>
      <c r="H619" t="s">
        <v>350</v>
      </c>
      <c r="I619">
        <f t="shared" si="9"/>
        <v>0</v>
      </c>
    </row>
    <row r="620" spans="1:9" x14ac:dyDescent="0.2">
      <c r="A620" s="223" t="s">
        <v>468</v>
      </c>
      <c r="G620">
        <v>16</v>
      </c>
      <c r="H620">
        <v>0</v>
      </c>
      <c r="I620">
        <f t="shared" si="9"/>
        <v>16</v>
      </c>
    </row>
    <row r="621" spans="1:9" x14ac:dyDescent="0.2">
      <c r="A621" s="225" t="s">
        <v>468</v>
      </c>
      <c r="G621">
        <v>5</v>
      </c>
      <c r="H621">
        <v>0</v>
      </c>
      <c r="I621">
        <f t="shared" si="9"/>
        <v>5</v>
      </c>
    </row>
    <row r="622" spans="1:9" x14ac:dyDescent="0.2">
      <c r="A622" s="226" t="s">
        <v>468</v>
      </c>
      <c r="G622">
        <v>0</v>
      </c>
      <c r="H622">
        <v>0</v>
      </c>
      <c r="I622">
        <f t="shared" si="9"/>
        <v>0</v>
      </c>
    </row>
    <row r="623" spans="1:9" x14ac:dyDescent="0.2">
      <c r="A623" s="227" t="s">
        <v>468</v>
      </c>
      <c r="G623">
        <v>0</v>
      </c>
      <c r="H623">
        <v>0</v>
      </c>
      <c r="I623">
        <f t="shared" si="9"/>
        <v>0</v>
      </c>
    </row>
    <row r="624" spans="1:9" x14ac:dyDescent="0.2">
      <c r="A624" s="228" t="s">
        <v>468</v>
      </c>
      <c r="G624">
        <v>2</v>
      </c>
      <c r="H624">
        <v>0</v>
      </c>
      <c r="I624">
        <f t="shared" si="9"/>
        <v>2</v>
      </c>
    </row>
    <row r="625" spans="1:9" x14ac:dyDescent="0.2">
      <c r="A625" s="229" t="s">
        <v>468</v>
      </c>
      <c r="G625">
        <v>0</v>
      </c>
      <c r="H625">
        <v>0</v>
      </c>
      <c r="I625">
        <f t="shared" si="9"/>
        <v>0</v>
      </c>
    </row>
    <row r="626" spans="1:9" x14ac:dyDescent="0.2">
      <c r="A626" s="230" t="s">
        <v>468</v>
      </c>
      <c r="G626">
        <v>10</v>
      </c>
      <c r="H626">
        <v>0</v>
      </c>
      <c r="I626">
        <f t="shared" si="9"/>
        <v>10</v>
      </c>
    </row>
    <row r="627" spans="1:9" x14ac:dyDescent="0.2">
      <c r="A627" s="231" t="s">
        <v>468</v>
      </c>
      <c r="G627">
        <v>1</v>
      </c>
      <c r="H627">
        <v>0</v>
      </c>
      <c r="I627">
        <f t="shared" si="9"/>
        <v>1</v>
      </c>
    </row>
    <row r="628" spans="1:9" x14ac:dyDescent="0.2">
      <c r="A628" s="232" t="s">
        <v>468</v>
      </c>
      <c r="G628">
        <v>6</v>
      </c>
      <c r="H628">
        <v>0</v>
      </c>
      <c r="I628">
        <f t="shared" si="9"/>
        <v>6</v>
      </c>
    </row>
    <row r="629" spans="1:9" x14ac:dyDescent="0.2">
      <c r="A629" s="233" t="s">
        <v>468</v>
      </c>
      <c r="G629">
        <v>39</v>
      </c>
      <c r="H629">
        <v>0</v>
      </c>
      <c r="I629">
        <f t="shared" si="9"/>
        <v>39</v>
      </c>
    </row>
    <row r="630" spans="1:9" x14ac:dyDescent="0.2">
      <c r="A630" s="234" t="s">
        <v>468</v>
      </c>
      <c r="G630">
        <v>6</v>
      </c>
      <c r="H630">
        <v>0</v>
      </c>
      <c r="I630">
        <f t="shared" si="9"/>
        <v>6</v>
      </c>
    </row>
    <row r="631" spans="1:9" x14ac:dyDescent="0.2">
      <c r="A631" s="235" t="s">
        <v>468</v>
      </c>
      <c r="G631">
        <v>16</v>
      </c>
      <c r="H631">
        <v>0</v>
      </c>
      <c r="I631">
        <f t="shared" si="9"/>
        <v>16</v>
      </c>
    </row>
    <row r="632" spans="1:9" x14ac:dyDescent="0.2">
      <c r="A632" s="236" t="s">
        <v>468</v>
      </c>
      <c r="G632">
        <v>48</v>
      </c>
      <c r="H632">
        <v>0</v>
      </c>
      <c r="I632">
        <f t="shared" si="9"/>
        <v>48</v>
      </c>
    </row>
    <row r="633" spans="1:9" x14ac:dyDescent="0.2">
      <c r="A633" s="237">
        <v>17</v>
      </c>
      <c r="G633">
        <v>0</v>
      </c>
      <c r="H633">
        <v>15</v>
      </c>
      <c r="I633">
        <f t="shared" si="9"/>
        <v>15</v>
      </c>
    </row>
    <row r="634" spans="1:9" x14ac:dyDescent="0.2">
      <c r="A634" s="213" t="s">
        <v>189</v>
      </c>
      <c r="G634" t="s">
        <v>331</v>
      </c>
      <c r="H634" t="s">
        <v>189</v>
      </c>
      <c r="I634">
        <f t="shared" si="9"/>
        <v>0</v>
      </c>
    </row>
    <row r="635" spans="1:9" x14ac:dyDescent="0.2">
      <c r="A635" s="223" t="s">
        <v>468</v>
      </c>
      <c r="G635">
        <v>0</v>
      </c>
      <c r="H635">
        <v>0</v>
      </c>
      <c r="I635">
        <f t="shared" si="9"/>
        <v>0</v>
      </c>
    </row>
    <row r="636" spans="1:9" x14ac:dyDescent="0.2">
      <c r="A636" s="225" t="s">
        <v>468</v>
      </c>
      <c r="G636">
        <v>0</v>
      </c>
      <c r="H636">
        <v>0</v>
      </c>
      <c r="I636">
        <f t="shared" si="9"/>
        <v>0</v>
      </c>
    </row>
    <row r="637" spans="1:9" x14ac:dyDescent="0.2">
      <c r="A637" s="226" t="s">
        <v>468</v>
      </c>
      <c r="G637">
        <v>0</v>
      </c>
      <c r="H637">
        <v>0</v>
      </c>
      <c r="I637">
        <f t="shared" si="9"/>
        <v>0</v>
      </c>
    </row>
    <row r="638" spans="1:9" x14ac:dyDescent="0.2">
      <c r="A638" s="227" t="s">
        <v>468</v>
      </c>
      <c r="G638">
        <v>0</v>
      </c>
      <c r="H638">
        <v>0</v>
      </c>
      <c r="I638">
        <f t="shared" si="9"/>
        <v>0</v>
      </c>
    </row>
    <row r="639" spans="1:9" x14ac:dyDescent="0.2">
      <c r="A639" s="228" t="s">
        <v>468</v>
      </c>
      <c r="G639">
        <v>0</v>
      </c>
      <c r="H639">
        <v>0</v>
      </c>
      <c r="I639">
        <f t="shared" si="9"/>
        <v>0</v>
      </c>
    </row>
    <row r="640" spans="1:9" x14ac:dyDescent="0.2">
      <c r="A640" s="229" t="s">
        <v>468</v>
      </c>
      <c r="G640">
        <v>0</v>
      </c>
      <c r="H640">
        <v>0</v>
      </c>
      <c r="I640">
        <f t="shared" si="9"/>
        <v>0</v>
      </c>
    </row>
    <row r="641" spans="1:9" x14ac:dyDescent="0.2">
      <c r="A641" s="230">
        <v>16</v>
      </c>
      <c r="G641">
        <v>0</v>
      </c>
      <c r="H641" t="s">
        <v>464</v>
      </c>
      <c r="I641">
        <f t="shared" si="9"/>
        <v>0</v>
      </c>
    </row>
    <row r="642" spans="1:9" x14ac:dyDescent="0.2">
      <c r="A642" s="231" t="s">
        <v>468</v>
      </c>
      <c r="G642">
        <v>0</v>
      </c>
      <c r="H642">
        <v>0</v>
      </c>
      <c r="I642">
        <f t="shared" si="9"/>
        <v>0</v>
      </c>
    </row>
    <row r="643" spans="1:9" x14ac:dyDescent="0.2">
      <c r="A643" s="232" t="s">
        <v>468</v>
      </c>
      <c r="G643">
        <v>0</v>
      </c>
      <c r="H643">
        <v>0</v>
      </c>
      <c r="I643">
        <f t="shared" si="9"/>
        <v>0</v>
      </c>
    </row>
    <row r="644" spans="1:9" x14ac:dyDescent="0.2">
      <c r="A644" s="233" t="s">
        <v>468</v>
      </c>
      <c r="G644">
        <v>1</v>
      </c>
      <c r="H644">
        <v>0</v>
      </c>
      <c r="I644">
        <f t="shared" si="9"/>
        <v>1</v>
      </c>
    </row>
    <row r="645" spans="1:9" x14ac:dyDescent="0.2">
      <c r="A645" s="234" t="s">
        <v>468</v>
      </c>
      <c r="G645">
        <v>0</v>
      </c>
      <c r="H645">
        <v>0</v>
      </c>
      <c r="I645">
        <f t="shared" si="9"/>
        <v>0</v>
      </c>
    </row>
    <row r="646" spans="1:9" x14ac:dyDescent="0.2">
      <c r="A646" s="235" t="s">
        <v>468</v>
      </c>
      <c r="G646">
        <v>0</v>
      </c>
      <c r="H646">
        <v>0</v>
      </c>
      <c r="I646">
        <f t="shared" ref="I646:I709" si="10">SUM(G646:H646)</f>
        <v>0</v>
      </c>
    </row>
    <row r="647" spans="1:9" x14ac:dyDescent="0.2">
      <c r="A647" s="236" t="s">
        <v>468</v>
      </c>
      <c r="G647">
        <v>0</v>
      </c>
      <c r="H647">
        <v>0</v>
      </c>
      <c r="I647">
        <f t="shared" si="10"/>
        <v>0</v>
      </c>
    </row>
    <row r="648" spans="1:9" x14ac:dyDescent="0.2">
      <c r="A648" s="237" t="s">
        <v>468</v>
      </c>
      <c r="G648">
        <v>0</v>
      </c>
      <c r="H648">
        <v>0</v>
      </c>
      <c r="I648">
        <f t="shared" si="10"/>
        <v>0</v>
      </c>
    </row>
    <row r="649" spans="1:9" x14ac:dyDescent="0.2">
      <c r="A649" s="213" t="s">
        <v>268</v>
      </c>
      <c r="G649" t="s">
        <v>350</v>
      </c>
      <c r="H649" t="s">
        <v>268</v>
      </c>
      <c r="I649">
        <f t="shared" si="10"/>
        <v>0</v>
      </c>
    </row>
    <row r="650" spans="1:9" x14ac:dyDescent="0.2">
      <c r="A650" s="223">
        <v>3</v>
      </c>
      <c r="G650">
        <v>0</v>
      </c>
      <c r="H650" t="s">
        <v>464</v>
      </c>
      <c r="I650">
        <f t="shared" si="10"/>
        <v>0</v>
      </c>
    </row>
    <row r="651" spans="1:9" x14ac:dyDescent="0.2">
      <c r="A651" s="225" t="s">
        <v>468</v>
      </c>
      <c r="G651">
        <v>0</v>
      </c>
      <c r="H651">
        <v>0</v>
      </c>
      <c r="I651">
        <f t="shared" si="10"/>
        <v>0</v>
      </c>
    </row>
    <row r="652" spans="1:9" x14ac:dyDescent="0.2">
      <c r="A652" s="226" t="s">
        <v>468</v>
      </c>
      <c r="G652">
        <v>0</v>
      </c>
      <c r="H652">
        <v>0</v>
      </c>
      <c r="I652">
        <f t="shared" si="10"/>
        <v>0</v>
      </c>
    </row>
    <row r="653" spans="1:9" x14ac:dyDescent="0.2">
      <c r="A653" s="227" t="s">
        <v>468</v>
      </c>
      <c r="G653">
        <v>0</v>
      </c>
      <c r="H653">
        <v>0</v>
      </c>
      <c r="I653">
        <f t="shared" si="10"/>
        <v>0</v>
      </c>
    </row>
    <row r="654" spans="1:9" x14ac:dyDescent="0.2">
      <c r="A654" s="228" t="s">
        <v>468</v>
      </c>
      <c r="G654">
        <v>0</v>
      </c>
      <c r="H654">
        <v>0</v>
      </c>
      <c r="I654">
        <f t="shared" si="10"/>
        <v>0</v>
      </c>
    </row>
    <row r="655" spans="1:9" x14ac:dyDescent="0.2">
      <c r="A655" s="229" t="s">
        <v>468</v>
      </c>
      <c r="G655">
        <v>0</v>
      </c>
      <c r="H655">
        <v>0</v>
      </c>
      <c r="I655">
        <f t="shared" si="10"/>
        <v>0</v>
      </c>
    </row>
    <row r="656" spans="1:9" x14ac:dyDescent="0.2">
      <c r="A656" s="230" t="s">
        <v>468</v>
      </c>
      <c r="G656">
        <v>0</v>
      </c>
      <c r="H656">
        <v>0</v>
      </c>
      <c r="I656">
        <f t="shared" si="10"/>
        <v>0</v>
      </c>
    </row>
    <row r="657" spans="1:9" x14ac:dyDescent="0.2">
      <c r="A657" s="231" t="s">
        <v>468</v>
      </c>
      <c r="G657">
        <v>0</v>
      </c>
      <c r="H657">
        <v>0</v>
      </c>
      <c r="I657">
        <f t="shared" si="10"/>
        <v>0</v>
      </c>
    </row>
    <row r="658" spans="1:9" x14ac:dyDescent="0.2">
      <c r="A658" s="232" t="s">
        <v>468</v>
      </c>
      <c r="G658">
        <v>0</v>
      </c>
      <c r="H658">
        <v>0</v>
      </c>
      <c r="I658">
        <f t="shared" si="10"/>
        <v>0</v>
      </c>
    </row>
    <row r="659" spans="1:9" x14ac:dyDescent="0.2">
      <c r="A659" s="233" t="s">
        <v>468</v>
      </c>
      <c r="G659">
        <v>0</v>
      </c>
      <c r="H659">
        <v>0</v>
      </c>
      <c r="I659">
        <f t="shared" si="10"/>
        <v>0</v>
      </c>
    </row>
    <row r="660" spans="1:9" x14ac:dyDescent="0.2">
      <c r="A660" s="234" t="s">
        <v>468</v>
      </c>
      <c r="G660">
        <v>0</v>
      </c>
      <c r="H660">
        <v>0</v>
      </c>
      <c r="I660">
        <f t="shared" si="10"/>
        <v>0</v>
      </c>
    </row>
    <row r="661" spans="1:9" x14ac:dyDescent="0.2">
      <c r="A661" s="235" t="s">
        <v>468</v>
      </c>
      <c r="G661">
        <v>0</v>
      </c>
      <c r="H661">
        <v>0</v>
      </c>
      <c r="I661">
        <f t="shared" si="10"/>
        <v>0</v>
      </c>
    </row>
    <row r="662" spans="1:9" x14ac:dyDescent="0.2">
      <c r="A662" s="236" t="s">
        <v>468</v>
      </c>
      <c r="G662">
        <v>0</v>
      </c>
      <c r="H662">
        <v>0</v>
      </c>
      <c r="I662">
        <f t="shared" si="10"/>
        <v>0</v>
      </c>
    </row>
    <row r="663" spans="1:9" x14ac:dyDescent="0.2">
      <c r="A663" s="237" t="s">
        <v>468</v>
      </c>
      <c r="G663">
        <v>15</v>
      </c>
      <c r="H663">
        <v>0</v>
      </c>
      <c r="I663">
        <f t="shared" si="10"/>
        <v>15</v>
      </c>
    </row>
    <row r="664" spans="1:9" x14ac:dyDescent="0.2">
      <c r="A664" s="213" t="s">
        <v>130</v>
      </c>
      <c r="G664" t="s">
        <v>189</v>
      </c>
      <c r="H664" t="s">
        <v>130</v>
      </c>
      <c r="I664">
        <f t="shared" si="10"/>
        <v>0</v>
      </c>
    </row>
    <row r="665" spans="1:9" x14ac:dyDescent="0.2">
      <c r="A665" s="223" t="s">
        <v>468</v>
      </c>
      <c r="G665">
        <v>0</v>
      </c>
      <c r="H665">
        <v>0</v>
      </c>
      <c r="I665">
        <f t="shared" si="10"/>
        <v>0</v>
      </c>
    </row>
    <row r="666" spans="1:9" x14ac:dyDescent="0.2">
      <c r="A666" s="225" t="s">
        <v>468</v>
      </c>
      <c r="G666">
        <v>0</v>
      </c>
      <c r="H666">
        <v>0</v>
      </c>
      <c r="I666">
        <f t="shared" si="10"/>
        <v>0</v>
      </c>
    </row>
    <row r="667" spans="1:9" x14ac:dyDescent="0.2">
      <c r="A667" s="226" t="s">
        <v>468</v>
      </c>
      <c r="G667">
        <v>0</v>
      </c>
      <c r="H667">
        <v>0</v>
      </c>
      <c r="I667">
        <f t="shared" si="10"/>
        <v>0</v>
      </c>
    </row>
    <row r="668" spans="1:9" x14ac:dyDescent="0.2">
      <c r="A668" s="227" t="s">
        <v>468</v>
      </c>
      <c r="G668">
        <v>0</v>
      </c>
      <c r="H668">
        <v>0</v>
      </c>
      <c r="I668">
        <f t="shared" si="10"/>
        <v>0</v>
      </c>
    </row>
    <row r="669" spans="1:9" x14ac:dyDescent="0.2">
      <c r="A669" s="228" t="s">
        <v>468</v>
      </c>
      <c r="G669">
        <v>0</v>
      </c>
      <c r="H669">
        <v>0</v>
      </c>
      <c r="I669">
        <f t="shared" si="10"/>
        <v>0</v>
      </c>
    </row>
    <row r="670" spans="1:9" x14ac:dyDescent="0.2">
      <c r="A670" s="229" t="s">
        <v>468</v>
      </c>
      <c r="G670">
        <v>0</v>
      </c>
      <c r="H670">
        <v>0</v>
      </c>
      <c r="I670">
        <f t="shared" si="10"/>
        <v>0</v>
      </c>
    </row>
    <row r="671" spans="1:9" x14ac:dyDescent="0.2">
      <c r="A671" s="230" t="s">
        <v>468</v>
      </c>
      <c r="G671">
        <v>93</v>
      </c>
      <c r="H671">
        <v>0</v>
      </c>
      <c r="I671">
        <f t="shared" si="10"/>
        <v>93</v>
      </c>
    </row>
    <row r="672" spans="1:9" x14ac:dyDescent="0.2">
      <c r="A672" s="231" t="s">
        <v>468</v>
      </c>
      <c r="G672">
        <v>0</v>
      </c>
      <c r="H672">
        <v>0</v>
      </c>
      <c r="I672">
        <f t="shared" si="10"/>
        <v>0</v>
      </c>
    </row>
    <row r="673" spans="1:9" x14ac:dyDescent="0.2">
      <c r="A673" s="232" t="s">
        <v>468</v>
      </c>
      <c r="G673">
        <v>0</v>
      </c>
      <c r="H673">
        <v>0</v>
      </c>
      <c r="I673">
        <f t="shared" si="10"/>
        <v>0</v>
      </c>
    </row>
    <row r="674" spans="1:9" x14ac:dyDescent="0.2">
      <c r="A674" s="233" t="s">
        <v>468</v>
      </c>
      <c r="G674">
        <v>0</v>
      </c>
      <c r="H674">
        <v>0</v>
      </c>
      <c r="I674">
        <f t="shared" si="10"/>
        <v>0</v>
      </c>
    </row>
    <row r="675" spans="1:9" x14ac:dyDescent="0.2">
      <c r="A675" s="234" t="s">
        <v>468</v>
      </c>
      <c r="G675">
        <v>0</v>
      </c>
      <c r="H675">
        <v>0</v>
      </c>
      <c r="I675">
        <f t="shared" si="10"/>
        <v>0</v>
      </c>
    </row>
    <row r="676" spans="1:9" x14ac:dyDescent="0.2">
      <c r="A676" s="235">
        <v>1</v>
      </c>
      <c r="G676">
        <v>0</v>
      </c>
      <c r="H676">
        <v>1</v>
      </c>
      <c r="I676">
        <f t="shared" si="10"/>
        <v>1</v>
      </c>
    </row>
    <row r="677" spans="1:9" x14ac:dyDescent="0.2">
      <c r="A677" s="236" t="s">
        <v>468</v>
      </c>
      <c r="G677">
        <v>0</v>
      </c>
      <c r="H677">
        <v>0</v>
      </c>
      <c r="I677">
        <f t="shared" si="10"/>
        <v>0</v>
      </c>
    </row>
    <row r="678" spans="1:9" x14ac:dyDescent="0.2">
      <c r="A678" s="237" t="s">
        <v>468</v>
      </c>
      <c r="G678">
        <v>0</v>
      </c>
      <c r="H678">
        <v>0</v>
      </c>
      <c r="I678">
        <f t="shared" si="10"/>
        <v>0</v>
      </c>
    </row>
    <row r="679" spans="1:9" x14ac:dyDescent="0.2">
      <c r="A679" s="213" t="s">
        <v>309</v>
      </c>
      <c r="G679" t="s">
        <v>268</v>
      </c>
      <c r="H679" t="s">
        <v>309</v>
      </c>
      <c r="I679">
        <f t="shared" si="10"/>
        <v>0</v>
      </c>
    </row>
    <row r="680" spans="1:9" x14ac:dyDescent="0.2">
      <c r="A680" s="223" t="s">
        <v>468</v>
      </c>
      <c r="G680">
        <v>9</v>
      </c>
      <c r="H680">
        <v>0</v>
      </c>
      <c r="I680">
        <f t="shared" si="10"/>
        <v>9</v>
      </c>
    </row>
    <row r="681" spans="1:9" x14ac:dyDescent="0.2">
      <c r="A681" s="225" t="s">
        <v>468</v>
      </c>
      <c r="G681">
        <v>0</v>
      </c>
      <c r="H681">
        <v>0</v>
      </c>
      <c r="I681">
        <f t="shared" si="10"/>
        <v>0</v>
      </c>
    </row>
    <row r="682" spans="1:9" x14ac:dyDescent="0.2">
      <c r="A682" s="226" t="s">
        <v>468</v>
      </c>
      <c r="G682">
        <v>0</v>
      </c>
      <c r="H682">
        <v>0</v>
      </c>
      <c r="I682">
        <f t="shared" si="10"/>
        <v>0</v>
      </c>
    </row>
    <row r="683" spans="1:9" x14ac:dyDescent="0.2">
      <c r="A683" s="227" t="s">
        <v>468</v>
      </c>
      <c r="G683">
        <v>0</v>
      </c>
      <c r="H683">
        <v>0</v>
      </c>
      <c r="I683">
        <f t="shared" si="10"/>
        <v>0</v>
      </c>
    </row>
    <row r="684" spans="1:9" x14ac:dyDescent="0.2">
      <c r="A684" s="228" t="s">
        <v>468</v>
      </c>
      <c r="G684">
        <v>0</v>
      </c>
      <c r="H684">
        <v>0</v>
      </c>
      <c r="I684">
        <f t="shared" si="10"/>
        <v>0</v>
      </c>
    </row>
    <row r="685" spans="1:9" x14ac:dyDescent="0.2">
      <c r="A685" s="229" t="s">
        <v>468</v>
      </c>
      <c r="G685">
        <v>0</v>
      </c>
      <c r="H685">
        <v>0</v>
      </c>
      <c r="I685">
        <f t="shared" si="10"/>
        <v>0</v>
      </c>
    </row>
    <row r="686" spans="1:9" x14ac:dyDescent="0.2">
      <c r="A686" s="230" t="s">
        <v>468</v>
      </c>
      <c r="G686">
        <v>0</v>
      </c>
      <c r="H686">
        <v>0</v>
      </c>
      <c r="I686">
        <f t="shared" si="10"/>
        <v>0</v>
      </c>
    </row>
    <row r="687" spans="1:9" x14ac:dyDescent="0.2">
      <c r="A687" s="231" t="s">
        <v>468</v>
      </c>
      <c r="G687">
        <v>0</v>
      </c>
      <c r="H687">
        <v>0</v>
      </c>
      <c r="I687">
        <f t="shared" si="10"/>
        <v>0</v>
      </c>
    </row>
    <row r="688" spans="1:9" x14ac:dyDescent="0.2">
      <c r="A688" s="232" t="s">
        <v>468</v>
      </c>
      <c r="G688">
        <v>0</v>
      </c>
      <c r="H688">
        <v>0</v>
      </c>
      <c r="I688">
        <f t="shared" si="10"/>
        <v>0</v>
      </c>
    </row>
    <row r="689" spans="1:9" x14ac:dyDescent="0.2">
      <c r="A689" s="233" t="s">
        <v>468</v>
      </c>
      <c r="G689">
        <v>0</v>
      </c>
      <c r="H689">
        <v>0</v>
      </c>
      <c r="I689">
        <f t="shared" si="10"/>
        <v>0</v>
      </c>
    </row>
    <row r="690" spans="1:9" x14ac:dyDescent="0.2">
      <c r="A690" s="234">
        <v>1</v>
      </c>
      <c r="G690">
        <v>0</v>
      </c>
      <c r="H690" t="s">
        <v>464</v>
      </c>
      <c r="I690">
        <f t="shared" si="10"/>
        <v>0</v>
      </c>
    </row>
    <row r="691" spans="1:9" x14ac:dyDescent="0.2">
      <c r="A691" s="235" t="s">
        <v>468</v>
      </c>
      <c r="G691">
        <v>0</v>
      </c>
      <c r="H691">
        <v>0</v>
      </c>
      <c r="I691">
        <f t="shared" si="10"/>
        <v>0</v>
      </c>
    </row>
    <row r="692" spans="1:9" x14ac:dyDescent="0.2">
      <c r="A692" s="236" t="s">
        <v>468</v>
      </c>
      <c r="G692">
        <v>0</v>
      </c>
      <c r="H692">
        <v>0</v>
      </c>
      <c r="I692">
        <f t="shared" si="10"/>
        <v>0</v>
      </c>
    </row>
    <row r="693" spans="1:9" x14ac:dyDescent="0.2">
      <c r="A693" s="237" t="s">
        <v>468</v>
      </c>
      <c r="G693">
        <v>0</v>
      </c>
      <c r="H693">
        <v>0</v>
      </c>
      <c r="I693">
        <f t="shared" si="10"/>
        <v>0</v>
      </c>
    </row>
    <row r="694" spans="1:9" x14ac:dyDescent="0.2">
      <c r="A694" s="213" t="s">
        <v>276</v>
      </c>
      <c r="G694" t="s">
        <v>130</v>
      </c>
      <c r="H694" t="s">
        <v>276</v>
      </c>
      <c r="I694">
        <f t="shared" si="10"/>
        <v>0</v>
      </c>
    </row>
    <row r="695" spans="1:9" x14ac:dyDescent="0.2">
      <c r="A695" s="223" t="s">
        <v>468</v>
      </c>
      <c r="G695">
        <v>0</v>
      </c>
      <c r="H695">
        <v>0</v>
      </c>
      <c r="I695">
        <f t="shared" si="10"/>
        <v>0</v>
      </c>
    </row>
    <row r="696" spans="1:9" x14ac:dyDescent="0.2">
      <c r="A696" s="225" t="s">
        <v>468</v>
      </c>
      <c r="G696">
        <v>0</v>
      </c>
      <c r="H696">
        <v>0</v>
      </c>
      <c r="I696">
        <f t="shared" si="10"/>
        <v>0</v>
      </c>
    </row>
    <row r="697" spans="1:9" x14ac:dyDescent="0.2">
      <c r="A697" s="226" t="s">
        <v>468</v>
      </c>
      <c r="G697">
        <v>0</v>
      </c>
      <c r="H697">
        <v>0</v>
      </c>
      <c r="I697">
        <f t="shared" si="10"/>
        <v>0</v>
      </c>
    </row>
    <row r="698" spans="1:9" x14ac:dyDescent="0.2">
      <c r="A698" s="227" t="s">
        <v>468</v>
      </c>
      <c r="G698">
        <v>0</v>
      </c>
      <c r="H698">
        <v>0</v>
      </c>
      <c r="I698">
        <f t="shared" si="10"/>
        <v>0</v>
      </c>
    </row>
    <row r="699" spans="1:9" x14ac:dyDescent="0.2">
      <c r="A699" s="228" t="s">
        <v>468</v>
      </c>
      <c r="G699">
        <v>0</v>
      </c>
      <c r="H699">
        <v>0</v>
      </c>
      <c r="I699">
        <f t="shared" si="10"/>
        <v>0</v>
      </c>
    </row>
    <row r="700" spans="1:9" x14ac:dyDescent="0.2">
      <c r="A700" s="229" t="s">
        <v>468</v>
      </c>
      <c r="G700">
        <v>0</v>
      </c>
      <c r="H700">
        <v>0</v>
      </c>
      <c r="I700">
        <f t="shared" si="10"/>
        <v>0</v>
      </c>
    </row>
    <row r="701" spans="1:9" x14ac:dyDescent="0.2">
      <c r="A701" s="230" t="s">
        <v>468</v>
      </c>
      <c r="G701">
        <v>0</v>
      </c>
      <c r="H701">
        <v>0</v>
      </c>
      <c r="I701">
        <f t="shared" si="10"/>
        <v>0</v>
      </c>
    </row>
    <row r="702" spans="1:9" x14ac:dyDescent="0.2">
      <c r="A702" s="231">
        <v>1</v>
      </c>
      <c r="G702">
        <v>0</v>
      </c>
      <c r="H702" t="s">
        <v>464</v>
      </c>
      <c r="I702">
        <f t="shared" si="10"/>
        <v>0</v>
      </c>
    </row>
    <row r="703" spans="1:9" x14ac:dyDescent="0.2">
      <c r="A703" s="232" t="s">
        <v>468</v>
      </c>
      <c r="G703">
        <v>0</v>
      </c>
      <c r="H703">
        <v>0</v>
      </c>
      <c r="I703">
        <f t="shared" si="10"/>
        <v>0</v>
      </c>
    </row>
    <row r="704" spans="1:9" x14ac:dyDescent="0.2">
      <c r="A704" s="233" t="s">
        <v>468</v>
      </c>
      <c r="G704">
        <v>0</v>
      </c>
      <c r="H704">
        <v>0</v>
      </c>
      <c r="I704">
        <f t="shared" si="10"/>
        <v>0</v>
      </c>
    </row>
    <row r="705" spans="1:9" x14ac:dyDescent="0.2">
      <c r="A705" s="234" t="s">
        <v>468</v>
      </c>
      <c r="G705">
        <v>0</v>
      </c>
      <c r="H705">
        <v>0</v>
      </c>
      <c r="I705">
        <f t="shared" si="10"/>
        <v>0</v>
      </c>
    </row>
    <row r="706" spans="1:9" x14ac:dyDescent="0.2">
      <c r="A706" s="235" t="s">
        <v>468</v>
      </c>
      <c r="G706">
        <v>0</v>
      </c>
      <c r="H706">
        <v>0</v>
      </c>
      <c r="I706">
        <f t="shared" si="10"/>
        <v>0</v>
      </c>
    </row>
    <row r="707" spans="1:9" x14ac:dyDescent="0.2">
      <c r="A707" s="236" t="s">
        <v>468</v>
      </c>
      <c r="G707">
        <v>0</v>
      </c>
      <c r="H707">
        <v>0</v>
      </c>
      <c r="I707">
        <f t="shared" si="10"/>
        <v>0</v>
      </c>
    </row>
    <row r="708" spans="1:9" x14ac:dyDescent="0.2">
      <c r="A708" s="237" t="s">
        <v>468</v>
      </c>
      <c r="G708">
        <v>0</v>
      </c>
      <c r="H708">
        <v>0</v>
      </c>
      <c r="I708">
        <f t="shared" si="10"/>
        <v>0</v>
      </c>
    </row>
    <row r="709" spans="1:9" x14ac:dyDescent="0.2">
      <c r="A709" s="213" t="s">
        <v>137</v>
      </c>
      <c r="G709" t="s">
        <v>309</v>
      </c>
      <c r="H709" t="s">
        <v>137</v>
      </c>
      <c r="I709">
        <f t="shared" si="10"/>
        <v>0</v>
      </c>
    </row>
    <row r="710" spans="1:9" x14ac:dyDescent="0.2">
      <c r="A710" s="223" t="s">
        <v>468</v>
      </c>
      <c r="G710">
        <v>0</v>
      </c>
      <c r="H710">
        <v>0</v>
      </c>
      <c r="I710">
        <f t="shared" ref="I710:I773" si="11">SUM(G710:H710)</f>
        <v>0</v>
      </c>
    </row>
    <row r="711" spans="1:9" x14ac:dyDescent="0.2">
      <c r="A711" s="225" t="s">
        <v>468</v>
      </c>
      <c r="G711">
        <v>0</v>
      </c>
      <c r="H711">
        <v>0</v>
      </c>
      <c r="I711">
        <f t="shared" si="11"/>
        <v>0</v>
      </c>
    </row>
    <row r="712" spans="1:9" x14ac:dyDescent="0.2">
      <c r="A712" s="226" t="s">
        <v>468</v>
      </c>
      <c r="G712">
        <v>0</v>
      </c>
      <c r="H712">
        <v>0</v>
      </c>
      <c r="I712">
        <f t="shared" si="11"/>
        <v>0</v>
      </c>
    </row>
    <row r="713" spans="1:9" x14ac:dyDescent="0.2">
      <c r="A713" s="227" t="s">
        <v>468</v>
      </c>
      <c r="G713">
        <v>0</v>
      </c>
      <c r="H713">
        <v>0</v>
      </c>
      <c r="I713">
        <f t="shared" si="11"/>
        <v>0</v>
      </c>
    </row>
    <row r="714" spans="1:9" x14ac:dyDescent="0.2">
      <c r="A714" s="228" t="s">
        <v>468</v>
      </c>
      <c r="G714">
        <v>0</v>
      </c>
      <c r="H714">
        <v>0</v>
      </c>
      <c r="I714">
        <f t="shared" si="11"/>
        <v>0</v>
      </c>
    </row>
    <row r="715" spans="1:9" x14ac:dyDescent="0.2">
      <c r="A715" s="229" t="s">
        <v>468</v>
      </c>
      <c r="G715">
        <v>0</v>
      </c>
      <c r="H715">
        <v>0</v>
      </c>
      <c r="I715">
        <f t="shared" si="11"/>
        <v>0</v>
      </c>
    </row>
    <row r="716" spans="1:9" x14ac:dyDescent="0.2">
      <c r="A716" s="230" t="s">
        <v>468</v>
      </c>
      <c r="G716">
        <v>0</v>
      </c>
      <c r="H716">
        <v>0</v>
      </c>
      <c r="I716">
        <f t="shared" si="11"/>
        <v>0</v>
      </c>
    </row>
    <row r="717" spans="1:9" x14ac:dyDescent="0.2">
      <c r="A717" s="231" t="s">
        <v>468</v>
      </c>
      <c r="G717">
        <v>0</v>
      </c>
      <c r="H717">
        <v>0</v>
      </c>
      <c r="I717">
        <f t="shared" si="11"/>
        <v>0</v>
      </c>
    </row>
    <row r="718" spans="1:9" x14ac:dyDescent="0.2">
      <c r="A718" s="232" t="s">
        <v>468</v>
      </c>
      <c r="G718">
        <v>0</v>
      </c>
      <c r="H718">
        <v>0</v>
      </c>
      <c r="I718">
        <f t="shared" si="11"/>
        <v>0</v>
      </c>
    </row>
    <row r="719" spans="1:9" x14ac:dyDescent="0.2">
      <c r="A719" s="233" t="s">
        <v>468</v>
      </c>
      <c r="G719">
        <v>0</v>
      </c>
      <c r="H719">
        <v>0</v>
      </c>
      <c r="I719">
        <f t="shared" si="11"/>
        <v>0</v>
      </c>
    </row>
    <row r="720" spans="1:9" x14ac:dyDescent="0.2">
      <c r="A720" s="234">
        <v>5</v>
      </c>
      <c r="G720">
        <v>2</v>
      </c>
      <c r="H720">
        <v>6</v>
      </c>
      <c r="I720">
        <f t="shared" si="11"/>
        <v>8</v>
      </c>
    </row>
    <row r="721" spans="1:9" x14ac:dyDescent="0.2">
      <c r="A721" s="235">
        <v>2</v>
      </c>
      <c r="G721">
        <v>0</v>
      </c>
      <c r="H721">
        <v>2</v>
      </c>
      <c r="I721">
        <f t="shared" si="11"/>
        <v>2</v>
      </c>
    </row>
    <row r="722" spans="1:9" x14ac:dyDescent="0.2">
      <c r="A722" s="236" t="s">
        <v>468</v>
      </c>
      <c r="G722">
        <v>0</v>
      </c>
      <c r="H722">
        <v>0</v>
      </c>
      <c r="I722">
        <f t="shared" si="11"/>
        <v>0</v>
      </c>
    </row>
    <row r="723" spans="1:9" x14ac:dyDescent="0.2">
      <c r="A723" s="237" t="s">
        <v>468</v>
      </c>
      <c r="G723">
        <v>0</v>
      </c>
      <c r="H723">
        <v>0</v>
      </c>
      <c r="I723">
        <f t="shared" si="11"/>
        <v>0</v>
      </c>
    </row>
    <row r="724" spans="1:9" x14ac:dyDescent="0.2">
      <c r="A724" s="213" t="s">
        <v>275</v>
      </c>
      <c r="G724" t="s">
        <v>276</v>
      </c>
      <c r="H724" t="s">
        <v>275</v>
      </c>
      <c r="I724">
        <f t="shared" si="11"/>
        <v>0</v>
      </c>
    </row>
    <row r="725" spans="1:9" x14ac:dyDescent="0.2">
      <c r="A725" s="223">
        <v>2</v>
      </c>
      <c r="G725">
        <v>0</v>
      </c>
      <c r="H725">
        <v>2</v>
      </c>
      <c r="I725">
        <f t="shared" si="11"/>
        <v>2</v>
      </c>
    </row>
    <row r="726" spans="1:9" x14ac:dyDescent="0.2">
      <c r="A726" s="225" t="s">
        <v>468</v>
      </c>
      <c r="G726">
        <v>0</v>
      </c>
      <c r="H726">
        <v>0</v>
      </c>
      <c r="I726">
        <f t="shared" si="11"/>
        <v>0</v>
      </c>
    </row>
    <row r="727" spans="1:9" x14ac:dyDescent="0.2">
      <c r="A727" s="226" t="s">
        <v>468</v>
      </c>
      <c r="G727">
        <v>0</v>
      </c>
      <c r="H727">
        <v>0</v>
      </c>
      <c r="I727">
        <f t="shared" si="11"/>
        <v>0</v>
      </c>
    </row>
    <row r="728" spans="1:9" x14ac:dyDescent="0.2">
      <c r="A728" s="227" t="s">
        <v>468</v>
      </c>
      <c r="G728">
        <v>0</v>
      </c>
      <c r="H728">
        <v>0</v>
      </c>
      <c r="I728">
        <f t="shared" si="11"/>
        <v>0</v>
      </c>
    </row>
    <row r="729" spans="1:9" x14ac:dyDescent="0.2">
      <c r="A729" s="228">
        <v>1</v>
      </c>
      <c r="G729">
        <v>0</v>
      </c>
      <c r="H729">
        <v>1</v>
      </c>
      <c r="I729">
        <f t="shared" si="11"/>
        <v>1</v>
      </c>
    </row>
    <row r="730" spans="1:9" x14ac:dyDescent="0.2">
      <c r="A730" s="229" t="s">
        <v>468</v>
      </c>
      <c r="G730">
        <v>0</v>
      </c>
      <c r="H730">
        <v>0</v>
      </c>
      <c r="I730">
        <f t="shared" si="11"/>
        <v>0</v>
      </c>
    </row>
    <row r="731" spans="1:9" x14ac:dyDescent="0.2">
      <c r="A731" s="230" t="s">
        <v>468</v>
      </c>
      <c r="G731">
        <v>0</v>
      </c>
      <c r="H731">
        <v>0</v>
      </c>
      <c r="I731">
        <f t="shared" si="11"/>
        <v>0</v>
      </c>
    </row>
    <row r="732" spans="1:9" x14ac:dyDescent="0.2">
      <c r="A732" s="231" t="s">
        <v>468</v>
      </c>
      <c r="G732">
        <v>0</v>
      </c>
      <c r="H732">
        <v>0</v>
      </c>
      <c r="I732">
        <f t="shared" si="11"/>
        <v>0</v>
      </c>
    </row>
    <row r="733" spans="1:9" x14ac:dyDescent="0.2">
      <c r="A733" s="232">
        <v>8</v>
      </c>
      <c r="G733">
        <v>0</v>
      </c>
      <c r="H733">
        <v>14</v>
      </c>
      <c r="I733">
        <f t="shared" si="11"/>
        <v>14</v>
      </c>
    </row>
    <row r="734" spans="1:9" x14ac:dyDescent="0.2">
      <c r="A734" s="233">
        <v>1</v>
      </c>
      <c r="G734">
        <v>0</v>
      </c>
      <c r="H734">
        <v>3</v>
      </c>
      <c r="I734">
        <f t="shared" si="11"/>
        <v>3</v>
      </c>
    </row>
    <row r="735" spans="1:9" x14ac:dyDescent="0.2">
      <c r="A735" s="234" t="s">
        <v>468</v>
      </c>
      <c r="G735">
        <v>0</v>
      </c>
      <c r="H735">
        <v>0</v>
      </c>
      <c r="I735">
        <f t="shared" si="11"/>
        <v>0</v>
      </c>
    </row>
    <row r="736" spans="1:9" x14ac:dyDescent="0.2">
      <c r="A736" s="235" t="s">
        <v>468</v>
      </c>
      <c r="G736">
        <v>0</v>
      </c>
      <c r="H736">
        <v>0</v>
      </c>
      <c r="I736">
        <f t="shared" si="11"/>
        <v>0</v>
      </c>
    </row>
    <row r="737" spans="1:9" x14ac:dyDescent="0.2">
      <c r="A737" s="236">
        <v>9</v>
      </c>
      <c r="G737">
        <v>0</v>
      </c>
      <c r="H737">
        <v>54</v>
      </c>
      <c r="I737">
        <f t="shared" si="11"/>
        <v>54</v>
      </c>
    </row>
    <row r="738" spans="1:9" x14ac:dyDescent="0.2">
      <c r="A738" s="237" t="s">
        <v>468</v>
      </c>
      <c r="G738">
        <v>0</v>
      </c>
      <c r="H738">
        <v>0</v>
      </c>
      <c r="I738">
        <f t="shared" si="11"/>
        <v>0</v>
      </c>
    </row>
    <row r="739" spans="1:9" x14ac:dyDescent="0.2">
      <c r="A739" s="213" t="s">
        <v>166</v>
      </c>
      <c r="G739" t="s">
        <v>137</v>
      </c>
      <c r="H739" t="s">
        <v>166</v>
      </c>
      <c r="I739">
        <f t="shared" si="11"/>
        <v>0</v>
      </c>
    </row>
    <row r="740" spans="1:9" x14ac:dyDescent="0.2">
      <c r="A740" s="223" t="s">
        <v>468</v>
      </c>
      <c r="G740">
        <v>0</v>
      </c>
      <c r="H740">
        <v>0</v>
      </c>
      <c r="I740">
        <f t="shared" si="11"/>
        <v>0</v>
      </c>
    </row>
    <row r="741" spans="1:9" x14ac:dyDescent="0.2">
      <c r="A741" s="225" t="s">
        <v>468</v>
      </c>
      <c r="G741">
        <v>0</v>
      </c>
      <c r="H741">
        <v>0</v>
      </c>
      <c r="I741">
        <f t="shared" si="11"/>
        <v>0</v>
      </c>
    </row>
    <row r="742" spans="1:9" x14ac:dyDescent="0.2">
      <c r="A742" s="226" t="s">
        <v>468</v>
      </c>
      <c r="G742">
        <v>0</v>
      </c>
      <c r="H742">
        <v>0</v>
      </c>
      <c r="I742">
        <f t="shared" si="11"/>
        <v>0</v>
      </c>
    </row>
    <row r="743" spans="1:9" x14ac:dyDescent="0.2">
      <c r="A743" s="227" t="s">
        <v>468</v>
      </c>
      <c r="G743">
        <v>0</v>
      </c>
      <c r="H743">
        <v>0</v>
      </c>
      <c r="I743">
        <f t="shared" si="11"/>
        <v>0</v>
      </c>
    </row>
    <row r="744" spans="1:9" x14ac:dyDescent="0.2">
      <c r="A744" s="228" t="s">
        <v>468</v>
      </c>
      <c r="G744">
        <v>0</v>
      </c>
      <c r="H744">
        <v>0</v>
      </c>
      <c r="I744">
        <f t="shared" si="11"/>
        <v>0</v>
      </c>
    </row>
    <row r="745" spans="1:9" x14ac:dyDescent="0.2">
      <c r="A745" s="229" t="s">
        <v>468</v>
      </c>
      <c r="G745">
        <v>0</v>
      </c>
      <c r="H745">
        <v>0</v>
      </c>
      <c r="I745">
        <f t="shared" si="11"/>
        <v>0</v>
      </c>
    </row>
    <row r="746" spans="1:9" x14ac:dyDescent="0.2">
      <c r="A746" s="230" t="s">
        <v>468</v>
      </c>
      <c r="G746">
        <v>0</v>
      </c>
      <c r="H746">
        <v>0</v>
      </c>
      <c r="I746">
        <f t="shared" si="11"/>
        <v>0</v>
      </c>
    </row>
    <row r="747" spans="1:9" x14ac:dyDescent="0.2">
      <c r="A747" s="231" t="s">
        <v>468</v>
      </c>
      <c r="G747">
        <v>0</v>
      </c>
      <c r="H747">
        <v>0</v>
      </c>
      <c r="I747">
        <f t="shared" si="11"/>
        <v>0</v>
      </c>
    </row>
    <row r="748" spans="1:9" x14ac:dyDescent="0.2">
      <c r="A748" s="232" t="s">
        <v>468</v>
      </c>
      <c r="G748">
        <v>0</v>
      </c>
      <c r="H748">
        <v>0</v>
      </c>
      <c r="I748">
        <f t="shared" si="11"/>
        <v>0</v>
      </c>
    </row>
    <row r="749" spans="1:9" x14ac:dyDescent="0.2">
      <c r="A749" s="233">
        <v>1</v>
      </c>
      <c r="G749">
        <v>0</v>
      </c>
      <c r="H749">
        <v>2</v>
      </c>
      <c r="I749">
        <f t="shared" si="11"/>
        <v>2</v>
      </c>
    </row>
    <row r="750" spans="1:9" x14ac:dyDescent="0.2">
      <c r="A750" s="234">
        <v>2</v>
      </c>
      <c r="G750">
        <v>0</v>
      </c>
      <c r="H750">
        <v>2</v>
      </c>
      <c r="I750">
        <f t="shared" si="11"/>
        <v>2</v>
      </c>
    </row>
    <row r="751" spans="1:9" x14ac:dyDescent="0.2">
      <c r="A751" s="235" t="s">
        <v>468</v>
      </c>
      <c r="G751">
        <v>2</v>
      </c>
      <c r="H751">
        <v>0</v>
      </c>
      <c r="I751">
        <f t="shared" si="11"/>
        <v>2</v>
      </c>
    </row>
    <row r="752" spans="1:9" x14ac:dyDescent="0.2">
      <c r="A752" s="236" t="s">
        <v>468</v>
      </c>
      <c r="G752">
        <v>0</v>
      </c>
      <c r="H752">
        <v>0</v>
      </c>
      <c r="I752">
        <f t="shared" si="11"/>
        <v>0</v>
      </c>
    </row>
    <row r="753" spans="1:9" x14ac:dyDescent="0.2">
      <c r="A753" s="237" t="s">
        <v>468</v>
      </c>
      <c r="G753">
        <v>0</v>
      </c>
      <c r="H753">
        <v>0</v>
      </c>
      <c r="I753">
        <f t="shared" si="11"/>
        <v>0</v>
      </c>
    </row>
    <row r="754" spans="1:9" x14ac:dyDescent="0.2">
      <c r="A754" s="213" t="s">
        <v>337</v>
      </c>
      <c r="G754" t="s">
        <v>275</v>
      </c>
      <c r="H754" t="s">
        <v>337</v>
      </c>
      <c r="I754">
        <f t="shared" si="11"/>
        <v>0</v>
      </c>
    </row>
    <row r="755" spans="1:9" x14ac:dyDescent="0.2">
      <c r="A755" s="223" t="s">
        <v>468</v>
      </c>
      <c r="G755">
        <v>2</v>
      </c>
      <c r="H755">
        <v>0</v>
      </c>
      <c r="I755">
        <f t="shared" si="11"/>
        <v>2</v>
      </c>
    </row>
    <row r="756" spans="1:9" x14ac:dyDescent="0.2">
      <c r="A756" s="225" t="s">
        <v>468</v>
      </c>
      <c r="G756">
        <v>0</v>
      </c>
      <c r="H756">
        <v>0</v>
      </c>
      <c r="I756">
        <f t="shared" si="11"/>
        <v>0</v>
      </c>
    </row>
    <row r="757" spans="1:9" x14ac:dyDescent="0.2">
      <c r="A757" s="226" t="s">
        <v>468</v>
      </c>
      <c r="G757">
        <v>0</v>
      </c>
      <c r="H757">
        <v>0</v>
      </c>
      <c r="I757">
        <f t="shared" si="11"/>
        <v>0</v>
      </c>
    </row>
    <row r="758" spans="1:9" x14ac:dyDescent="0.2">
      <c r="A758" s="227" t="s">
        <v>468</v>
      </c>
      <c r="G758">
        <v>0</v>
      </c>
      <c r="H758">
        <v>0</v>
      </c>
      <c r="I758">
        <f t="shared" si="11"/>
        <v>0</v>
      </c>
    </row>
    <row r="759" spans="1:9" x14ac:dyDescent="0.2">
      <c r="A759" s="228" t="s">
        <v>468</v>
      </c>
      <c r="G759">
        <v>1</v>
      </c>
      <c r="H759">
        <v>0</v>
      </c>
      <c r="I759">
        <f t="shared" si="11"/>
        <v>1</v>
      </c>
    </row>
    <row r="760" spans="1:9" x14ac:dyDescent="0.2">
      <c r="A760" s="229" t="s">
        <v>468</v>
      </c>
      <c r="G760">
        <v>0</v>
      </c>
      <c r="H760">
        <v>0</v>
      </c>
      <c r="I760">
        <f t="shared" si="11"/>
        <v>0</v>
      </c>
    </row>
    <row r="761" spans="1:9" x14ac:dyDescent="0.2">
      <c r="A761" s="230" t="s">
        <v>468</v>
      </c>
      <c r="G761">
        <v>0</v>
      </c>
      <c r="H761">
        <v>0</v>
      </c>
      <c r="I761">
        <f t="shared" si="11"/>
        <v>0</v>
      </c>
    </row>
    <row r="762" spans="1:9" x14ac:dyDescent="0.2">
      <c r="A762" s="231" t="s">
        <v>468</v>
      </c>
      <c r="G762">
        <v>0</v>
      </c>
      <c r="H762">
        <v>0</v>
      </c>
      <c r="I762">
        <f t="shared" si="11"/>
        <v>0</v>
      </c>
    </row>
    <row r="763" spans="1:9" x14ac:dyDescent="0.2">
      <c r="A763" s="232" t="s">
        <v>468</v>
      </c>
      <c r="G763">
        <v>14</v>
      </c>
      <c r="H763">
        <v>0</v>
      </c>
      <c r="I763">
        <f t="shared" si="11"/>
        <v>14</v>
      </c>
    </row>
    <row r="764" spans="1:9" x14ac:dyDescent="0.2">
      <c r="A764" s="233">
        <v>5</v>
      </c>
      <c r="G764">
        <v>3</v>
      </c>
      <c r="H764" t="s">
        <v>464</v>
      </c>
      <c r="I764">
        <f t="shared" si="11"/>
        <v>3</v>
      </c>
    </row>
    <row r="765" spans="1:9" x14ac:dyDescent="0.2">
      <c r="A765" s="234" t="s">
        <v>468</v>
      </c>
      <c r="G765">
        <v>0</v>
      </c>
      <c r="H765">
        <v>0</v>
      </c>
      <c r="I765">
        <f t="shared" si="11"/>
        <v>0</v>
      </c>
    </row>
    <row r="766" spans="1:9" x14ac:dyDescent="0.2">
      <c r="A766" s="235" t="s">
        <v>468</v>
      </c>
      <c r="G766">
        <v>0</v>
      </c>
      <c r="H766">
        <v>0</v>
      </c>
      <c r="I766">
        <f t="shared" si="11"/>
        <v>0</v>
      </c>
    </row>
    <row r="767" spans="1:9" x14ac:dyDescent="0.2">
      <c r="A767" s="236" t="s">
        <v>468</v>
      </c>
      <c r="G767">
        <v>54</v>
      </c>
      <c r="H767">
        <v>0</v>
      </c>
      <c r="I767">
        <f t="shared" si="11"/>
        <v>54</v>
      </c>
    </row>
    <row r="768" spans="1:9" x14ac:dyDescent="0.2">
      <c r="A768" s="237" t="s">
        <v>468</v>
      </c>
      <c r="G768">
        <v>0</v>
      </c>
      <c r="H768">
        <v>0</v>
      </c>
      <c r="I768">
        <f t="shared" si="11"/>
        <v>0</v>
      </c>
    </row>
    <row r="769" spans="1:9" x14ac:dyDescent="0.2">
      <c r="A769" s="213" t="s">
        <v>158</v>
      </c>
      <c r="G769" t="s">
        <v>166</v>
      </c>
      <c r="H769" t="s">
        <v>158</v>
      </c>
      <c r="I769">
        <f t="shared" si="11"/>
        <v>0</v>
      </c>
    </row>
    <row r="770" spans="1:9" x14ac:dyDescent="0.2">
      <c r="A770" s="223">
        <v>4</v>
      </c>
      <c r="G770">
        <v>0</v>
      </c>
      <c r="H770">
        <v>33</v>
      </c>
      <c r="I770">
        <f t="shared" si="11"/>
        <v>33</v>
      </c>
    </row>
    <row r="771" spans="1:9" x14ac:dyDescent="0.2">
      <c r="A771" s="225">
        <v>10</v>
      </c>
      <c r="G771">
        <v>0</v>
      </c>
      <c r="H771">
        <v>82</v>
      </c>
      <c r="I771">
        <f t="shared" si="11"/>
        <v>82</v>
      </c>
    </row>
    <row r="772" spans="1:9" x14ac:dyDescent="0.2">
      <c r="A772" s="226" t="s">
        <v>468</v>
      </c>
      <c r="G772">
        <v>0</v>
      </c>
      <c r="H772">
        <v>0</v>
      </c>
      <c r="I772">
        <f t="shared" si="11"/>
        <v>0</v>
      </c>
    </row>
    <row r="773" spans="1:9" x14ac:dyDescent="0.2">
      <c r="A773" s="227" t="s">
        <v>468</v>
      </c>
      <c r="G773">
        <v>0</v>
      </c>
      <c r="H773">
        <v>0</v>
      </c>
      <c r="I773">
        <f t="shared" si="11"/>
        <v>0</v>
      </c>
    </row>
    <row r="774" spans="1:9" x14ac:dyDescent="0.2">
      <c r="A774" s="228" t="s">
        <v>468</v>
      </c>
      <c r="G774">
        <v>0</v>
      </c>
      <c r="H774">
        <v>0</v>
      </c>
      <c r="I774">
        <f t="shared" ref="I774:I837" si="12">SUM(G774:H774)</f>
        <v>0</v>
      </c>
    </row>
    <row r="775" spans="1:9" x14ac:dyDescent="0.2">
      <c r="A775" s="229" t="s">
        <v>468</v>
      </c>
      <c r="G775">
        <v>0</v>
      </c>
      <c r="H775">
        <v>0</v>
      </c>
      <c r="I775">
        <f t="shared" si="12"/>
        <v>0</v>
      </c>
    </row>
    <row r="776" spans="1:9" x14ac:dyDescent="0.2">
      <c r="A776" s="230" t="s">
        <v>468</v>
      </c>
      <c r="G776">
        <v>0</v>
      </c>
      <c r="H776">
        <v>0</v>
      </c>
      <c r="I776">
        <f t="shared" si="12"/>
        <v>0</v>
      </c>
    </row>
    <row r="777" spans="1:9" x14ac:dyDescent="0.2">
      <c r="A777" s="231" t="s">
        <v>468</v>
      </c>
      <c r="G777">
        <v>0</v>
      </c>
      <c r="H777">
        <v>0</v>
      </c>
      <c r="I777">
        <f t="shared" si="12"/>
        <v>0</v>
      </c>
    </row>
    <row r="778" spans="1:9" x14ac:dyDescent="0.2">
      <c r="A778" s="232" t="s">
        <v>468</v>
      </c>
      <c r="G778">
        <v>0</v>
      </c>
      <c r="H778">
        <v>0</v>
      </c>
      <c r="I778">
        <f t="shared" si="12"/>
        <v>0</v>
      </c>
    </row>
    <row r="779" spans="1:9" x14ac:dyDescent="0.2">
      <c r="A779" s="233" t="s">
        <v>468</v>
      </c>
      <c r="G779">
        <v>0</v>
      </c>
      <c r="H779">
        <v>0</v>
      </c>
      <c r="I779">
        <f t="shared" si="12"/>
        <v>0</v>
      </c>
    </row>
    <row r="780" spans="1:9" x14ac:dyDescent="0.2">
      <c r="A780" s="234">
        <v>14</v>
      </c>
      <c r="G780">
        <v>1</v>
      </c>
      <c r="H780">
        <v>324</v>
      </c>
      <c r="I780">
        <f t="shared" si="12"/>
        <v>325</v>
      </c>
    </row>
    <row r="781" spans="1:9" x14ac:dyDescent="0.2">
      <c r="A781" s="235">
        <v>2</v>
      </c>
      <c r="G781">
        <v>0</v>
      </c>
      <c r="H781">
        <v>2</v>
      </c>
      <c r="I781">
        <f t="shared" si="12"/>
        <v>2</v>
      </c>
    </row>
    <row r="782" spans="1:9" x14ac:dyDescent="0.2">
      <c r="A782" s="236" t="s">
        <v>468</v>
      </c>
      <c r="G782">
        <v>0</v>
      </c>
      <c r="H782">
        <v>0</v>
      </c>
      <c r="I782">
        <f t="shared" si="12"/>
        <v>0</v>
      </c>
    </row>
    <row r="783" spans="1:9" x14ac:dyDescent="0.2">
      <c r="A783" s="237" t="s">
        <v>468</v>
      </c>
      <c r="G783">
        <v>0</v>
      </c>
      <c r="H783">
        <v>0</v>
      </c>
      <c r="I783">
        <f t="shared" si="12"/>
        <v>0</v>
      </c>
    </row>
    <row r="784" spans="1:9" x14ac:dyDescent="0.2">
      <c r="A784" s="213" t="s">
        <v>167</v>
      </c>
      <c r="G784" t="s">
        <v>337</v>
      </c>
      <c r="H784" t="s">
        <v>167</v>
      </c>
      <c r="I784">
        <f t="shared" si="12"/>
        <v>0</v>
      </c>
    </row>
    <row r="785" spans="1:9" x14ac:dyDescent="0.2">
      <c r="A785" s="223" t="s">
        <v>468</v>
      </c>
      <c r="G785">
        <v>0</v>
      </c>
      <c r="H785">
        <v>0</v>
      </c>
      <c r="I785">
        <f t="shared" si="12"/>
        <v>0</v>
      </c>
    </row>
    <row r="786" spans="1:9" x14ac:dyDescent="0.2">
      <c r="A786" s="225" t="s">
        <v>468</v>
      </c>
      <c r="G786">
        <v>0</v>
      </c>
      <c r="H786">
        <v>0</v>
      </c>
      <c r="I786">
        <f t="shared" si="12"/>
        <v>0</v>
      </c>
    </row>
    <row r="787" spans="1:9" x14ac:dyDescent="0.2">
      <c r="A787" s="226" t="s">
        <v>468</v>
      </c>
      <c r="G787">
        <v>0</v>
      </c>
      <c r="H787">
        <v>0</v>
      </c>
      <c r="I787">
        <f t="shared" si="12"/>
        <v>0</v>
      </c>
    </row>
    <row r="788" spans="1:9" x14ac:dyDescent="0.2">
      <c r="A788" s="227" t="s">
        <v>468</v>
      </c>
      <c r="G788">
        <v>0</v>
      </c>
      <c r="H788">
        <v>0</v>
      </c>
      <c r="I788">
        <f t="shared" si="12"/>
        <v>0</v>
      </c>
    </row>
    <row r="789" spans="1:9" x14ac:dyDescent="0.2">
      <c r="A789" s="228" t="s">
        <v>468</v>
      </c>
      <c r="G789">
        <v>0</v>
      </c>
      <c r="H789">
        <v>0</v>
      </c>
      <c r="I789">
        <f t="shared" si="12"/>
        <v>0</v>
      </c>
    </row>
    <row r="790" spans="1:9" x14ac:dyDescent="0.2">
      <c r="A790" s="229" t="s">
        <v>468</v>
      </c>
      <c r="G790">
        <v>0</v>
      </c>
      <c r="H790">
        <v>0</v>
      </c>
      <c r="I790">
        <f t="shared" si="12"/>
        <v>0</v>
      </c>
    </row>
    <row r="791" spans="1:9" x14ac:dyDescent="0.2">
      <c r="A791" s="230" t="s">
        <v>468</v>
      </c>
      <c r="G791">
        <v>0</v>
      </c>
      <c r="H791">
        <v>0</v>
      </c>
      <c r="I791">
        <f t="shared" si="12"/>
        <v>0</v>
      </c>
    </row>
    <row r="792" spans="1:9" x14ac:dyDescent="0.2">
      <c r="A792" s="231" t="s">
        <v>468</v>
      </c>
      <c r="G792">
        <v>0</v>
      </c>
      <c r="H792">
        <v>0</v>
      </c>
      <c r="I792">
        <f t="shared" si="12"/>
        <v>0</v>
      </c>
    </row>
    <row r="793" spans="1:9" x14ac:dyDescent="0.2">
      <c r="A793" s="232" t="s">
        <v>468</v>
      </c>
      <c r="G793">
        <v>0</v>
      </c>
      <c r="H793">
        <v>0</v>
      </c>
      <c r="I793">
        <f t="shared" si="12"/>
        <v>0</v>
      </c>
    </row>
    <row r="794" spans="1:9" x14ac:dyDescent="0.2">
      <c r="A794" s="233" t="s">
        <v>468</v>
      </c>
      <c r="G794">
        <v>38</v>
      </c>
      <c r="H794">
        <v>0</v>
      </c>
      <c r="I794">
        <f t="shared" si="12"/>
        <v>38</v>
      </c>
    </row>
    <row r="795" spans="1:9" x14ac:dyDescent="0.2">
      <c r="A795" s="234">
        <v>5</v>
      </c>
      <c r="G795">
        <v>0</v>
      </c>
      <c r="H795">
        <v>22</v>
      </c>
      <c r="I795">
        <f t="shared" si="12"/>
        <v>22</v>
      </c>
    </row>
    <row r="796" spans="1:9" x14ac:dyDescent="0.2">
      <c r="A796" s="235" t="s">
        <v>468</v>
      </c>
      <c r="G796">
        <v>0</v>
      </c>
      <c r="H796">
        <v>0</v>
      </c>
      <c r="I796">
        <f t="shared" si="12"/>
        <v>0</v>
      </c>
    </row>
    <row r="797" spans="1:9" x14ac:dyDescent="0.2">
      <c r="A797" s="236" t="s">
        <v>468</v>
      </c>
      <c r="G797">
        <v>0</v>
      </c>
      <c r="H797">
        <v>0</v>
      </c>
      <c r="I797">
        <f t="shared" si="12"/>
        <v>0</v>
      </c>
    </row>
    <row r="798" spans="1:9" x14ac:dyDescent="0.2">
      <c r="A798" s="237" t="s">
        <v>468</v>
      </c>
      <c r="G798">
        <v>0</v>
      </c>
      <c r="H798">
        <v>0</v>
      </c>
      <c r="I798">
        <f t="shared" si="12"/>
        <v>0</v>
      </c>
    </row>
    <row r="799" spans="1:9" x14ac:dyDescent="0.2">
      <c r="A799" s="213" t="s">
        <v>136</v>
      </c>
      <c r="G799" t="s">
        <v>158</v>
      </c>
      <c r="H799" t="s">
        <v>136</v>
      </c>
      <c r="I799">
        <f t="shared" si="12"/>
        <v>0</v>
      </c>
    </row>
    <row r="800" spans="1:9" x14ac:dyDescent="0.2">
      <c r="A800" s="223" t="s">
        <v>468</v>
      </c>
      <c r="G800">
        <v>33</v>
      </c>
      <c r="H800">
        <v>0</v>
      </c>
      <c r="I800">
        <f t="shared" si="12"/>
        <v>33</v>
      </c>
    </row>
    <row r="801" spans="1:9" x14ac:dyDescent="0.2">
      <c r="A801" s="225" t="s">
        <v>468</v>
      </c>
      <c r="G801">
        <v>82</v>
      </c>
      <c r="H801">
        <v>0</v>
      </c>
      <c r="I801">
        <f t="shared" si="12"/>
        <v>82</v>
      </c>
    </row>
    <row r="802" spans="1:9" x14ac:dyDescent="0.2">
      <c r="A802" s="226" t="s">
        <v>468</v>
      </c>
      <c r="G802">
        <v>0</v>
      </c>
      <c r="H802">
        <v>0</v>
      </c>
      <c r="I802">
        <f t="shared" si="12"/>
        <v>0</v>
      </c>
    </row>
    <row r="803" spans="1:9" x14ac:dyDescent="0.2">
      <c r="A803" s="227" t="s">
        <v>468</v>
      </c>
      <c r="G803">
        <v>0</v>
      </c>
      <c r="H803">
        <v>0</v>
      </c>
      <c r="I803">
        <f t="shared" si="12"/>
        <v>0</v>
      </c>
    </row>
    <row r="804" spans="1:9" x14ac:dyDescent="0.2">
      <c r="A804" s="228" t="s">
        <v>468</v>
      </c>
      <c r="G804">
        <v>0</v>
      </c>
      <c r="H804">
        <v>0</v>
      </c>
      <c r="I804">
        <f t="shared" si="12"/>
        <v>0</v>
      </c>
    </row>
    <row r="805" spans="1:9" x14ac:dyDescent="0.2">
      <c r="A805" s="229" t="s">
        <v>468</v>
      </c>
      <c r="G805">
        <v>0</v>
      </c>
      <c r="H805">
        <v>0</v>
      </c>
      <c r="I805">
        <f t="shared" si="12"/>
        <v>0</v>
      </c>
    </row>
    <row r="806" spans="1:9" x14ac:dyDescent="0.2">
      <c r="A806" s="230" t="s">
        <v>468</v>
      </c>
      <c r="G806">
        <v>0</v>
      </c>
      <c r="H806">
        <v>0</v>
      </c>
      <c r="I806">
        <f t="shared" si="12"/>
        <v>0</v>
      </c>
    </row>
    <row r="807" spans="1:9" x14ac:dyDescent="0.2">
      <c r="A807" s="231" t="s">
        <v>468</v>
      </c>
      <c r="G807">
        <v>0</v>
      </c>
      <c r="H807">
        <v>0</v>
      </c>
      <c r="I807">
        <f t="shared" si="12"/>
        <v>0</v>
      </c>
    </row>
    <row r="808" spans="1:9" x14ac:dyDescent="0.2">
      <c r="A808" s="232" t="s">
        <v>468</v>
      </c>
      <c r="G808">
        <v>0</v>
      </c>
      <c r="H808">
        <v>0</v>
      </c>
      <c r="I808">
        <f t="shared" si="12"/>
        <v>0</v>
      </c>
    </row>
    <row r="809" spans="1:9" x14ac:dyDescent="0.2">
      <c r="A809" s="233" t="s">
        <v>468</v>
      </c>
      <c r="G809">
        <v>0</v>
      </c>
      <c r="H809">
        <v>0</v>
      </c>
      <c r="I809">
        <f t="shared" si="12"/>
        <v>0</v>
      </c>
    </row>
    <row r="810" spans="1:9" x14ac:dyDescent="0.2">
      <c r="A810" s="234">
        <v>1</v>
      </c>
      <c r="G810">
        <v>312</v>
      </c>
      <c r="H810" t="s">
        <v>464</v>
      </c>
      <c r="I810">
        <f t="shared" si="12"/>
        <v>312</v>
      </c>
    </row>
    <row r="811" spans="1:9" x14ac:dyDescent="0.2">
      <c r="A811" s="235">
        <v>2</v>
      </c>
      <c r="G811">
        <v>0</v>
      </c>
      <c r="H811" t="s">
        <v>464</v>
      </c>
      <c r="I811">
        <f t="shared" si="12"/>
        <v>0</v>
      </c>
    </row>
    <row r="812" spans="1:9" x14ac:dyDescent="0.2">
      <c r="A812" s="236" t="s">
        <v>468</v>
      </c>
      <c r="G812">
        <v>0</v>
      </c>
      <c r="H812">
        <v>0</v>
      </c>
      <c r="I812">
        <f t="shared" si="12"/>
        <v>0</v>
      </c>
    </row>
    <row r="813" spans="1:9" x14ac:dyDescent="0.2">
      <c r="A813" s="237" t="s">
        <v>468</v>
      </c>
      <c r="G813">
        <v>0</v>
      </c>
      <c r="H813">
        <v>0</v>
      </c>
      <c r="I813">
        <f t="shared" si="12"/>
        <v>0</v>
      </c>
    </row>
    <row r="814" spans="1:9" x14ac:dyDescent="0.2">
      <c r="A814" s="213" t="s">
        <v>273</v>
      </c>
      <c r="G814" t="s">
        <v>167</v>
      </c>
      <c r="H814" t="s">
        <v>273</v>
      </c>
      <c r="I814">
        <f t="shared" si="12"/>
        <v>0</v>
      </c>
    </row>
    <row r="815" spans="1:9" x14ac:dyDescent="0.2">
      <c r="A815" s="223">
        <v>16</v>
      </c>
      <c r="G815">
        <v>0</v>
      </c>
      <c r="H815" t="s">
        <v>464</v>
      </c>
      <c r="I815">
        <f t="shared" si="12"/>
        <v>0</v>
      </c>
    </row>
    <row r="816" spans="1:9" x14ac:dyDescent="0.2">
      <c r="A816" s="225" t="s">
        <v>468</v>
      </c>
      <c r="G816">
        <v>0</v>
      </c>
      <c r="H816">
        <v>0</v>
      </c>
      <c r="I816">
        <f t="shared" si="12"/>
        <v>0</v>
      </c>
    </row>
    <row r="817" spans="1:9" x14ac:dyDescent="0.2">
      <c r="A817" s="226" t="s">
        <v>468</v>
      </c>
      <c r="G817">
        <v>0</v>
      </c>
      <c r="H817">
        <v>0</v>
      </c>
      <c r="I817">
        <f t="shared" si="12"/>
        <v>0</v>
      </c>
    </row>
    <row r="818" spans="1:9" x14ac:dyDescent="0.2">
      <c r="A818" s="227" t="s">
        <v>468</v>
      </c>
      <c r="G818">
        <v>0</v>
      </c>
      <c r="H818">
        <v>0</v>
      </c>
      <c r="I818">
        <f t="shared" si="12"/>
        <v>0</v>
      </c>
    </row>
    <row r="819" spans="1:9" x14ac:dyDescent="0.2">
      <c r="A819" s="228" t="s">
        <v>468</v>
      </c>
      <c r="G819">
        <v>0</v>
      </c>
      <c r="H819">
        <v>0</v>
      </c>
      <c r="I819">
        <f t="shared" si="12"/>
        <v>0</v>
      </c>
    </row>
    <row r="820" spans="1:9" x14ac:dyDescent="0.2">
      <c r="A820" s="229" t="s">
        <v>468</v>
      </c>
      <c r="G820">
        <v>0</v>
      </c>
      <c r="H820">
        <v>0</v>
      </c>
      <c r="I820">
        <f t="shared" si="12"/>
        <v>0</v>
      </c>
    </row>
    <row r="821" spans="1:9" x14ac:dyDescent="0.2">
      <c r="A821" s="230" t="s">
        <v>468</v>
      </c>
      <c r="G821">
        <v>0</v>
      </c>
      <c r="H821">
        <v>0</v>
      </c>
      <c r="I821">
        <f t="shared" si="12"/>
        <v>0</v>
      </c>
    </row>
    <row r="822" spans="1:9" x14ac:dyDescent="0.2">
      <c r="A822" s="231" t="s">
        <v>468</v>
      </c>
      <c r="G822">
        <v>0</v>
      </c>
      <c r="H822">
        <v>0</v>
      </c>
      <c r="I822">
        <f t="shared" si="12"/>
        <v>0</v>
      </c>
    </row>
    <row r="823" spans="1:9" x14ac:dyDescent="0.2">
      <c r="A823" s="232" t="s">
        <v>468</v>
      </c>
      <c r="G823">
        <v>0</v>
      </c>
      <c r="H823">
        <v>0</v>
      </c>
      <c r="I823">
        <f t="shared" si="12"/>
        <v>0</v>
      </c>
    </row>
    <row r="824" spans="1:9" x14ac:dyDescent="0.2">
      <c r="A824" s="233" t="s">
        <v>468</v>
      </c>
      <c r="G824">
        <v>0</v>
      </c>
      <c r="H824">
        <v>0</v>
      </c>
      <c r="I824">
        <f t="shared" si="12"/>
        <v>0</v>
      </c>
    </row>
    <row r="825" spans="1:9" x14ac:dyDescent="0.2">
      <c r="A825" s="234" t="s">
        <v>468</v>
      </c>
      <c r="G825">
        <v>17</v>
      </c>
      <c r="H825">
        <v>0</v>
      </c>
      <c r="I825">
        <f t="shared" si="12"/>
        <v>17</v>
      </c>
    </row>
    <row r="826" spans="1:9" x14ac:dyDescent="0.2">
      <c r="A826" s="235" t="s">
        <v>468</v>
      </c>
      <c r="G826">
        <v>0</v>
      </c>
      <c r="H826">
        <v>0</v>
      </c>
      <c r="I826">
        <f t="shared" si="12"/>
        <v>0</v>
      </c>
    </row>
    <row r="827" spans="1:9" x14ac:dyDescent="0.2">
      <c r="A827" s="236" t="s">
        <v>468</v>
      </c>
      <c r="G827">
        <v>0</v>
      </c>
      <c r="H827">
        <v>0</v>
      </c>
      <c r="I827">
        <f t="shared" si="12"/>
        <v>0</v>
      </c>
    </row>
    <row r="828" spans="1:9" x14ac:dyDescent="0.2">
      <c r="A828" s="237" t="s">
        <v>468</v>
      </c>
      <c r="G828">
        <v>0</v>
      </c>
      <c r="H828">
        <v>0</v>
      </c>
      <c r="I828">
        <f t="shared" si="12"/>
        <v>0</v>
      </c>
    </row>
    <row r="829" spans="1:9" x14ac:dyDescent="0.2">
      <c r="A829" s="213" t="s">
        <v>160</v>
      </c>
      <c r="G829" t="s">
        <v>136</v>
      </c>
      <c r="H829" t="s">
        <v>160</v>
      </c>
      <c r="I829">
        <f t="shared" si="12"/>
        <v>0</v>
      </c>
    </row>
    <row r="830" spans="1:9" x14ac:dyDescent="0.2">
      <c r="A830" s="223" t="s">
        <v>468</v>
      </c>
      <c r="G830">
        <v>0</v>
      </c>
      <c r="H830">
        <v>0</v>
      </c>
      <c r="I830">
        <f t="shared" si="12"/>
        <v>0</v>
      </c>
    </row>
    <row r="831" spans="1:9" x14ac:dyDescent="0.2">
      <c r="A831" s="225" t="s">
        <v>468</v>
      </c>
      <c r="G831">
        <v>0</v>
      </c>
      <c r="H831">
        <v>0</v>
      </c>
      <c r="I831">
        <f t="shared" si="12"/>
        <v>0</v>
      </c>
    </row>
    <row r="832" spans="1:9" x14ac:dyDescent="0.2">
      <c r="A832" s="226" t="s">
        <v>468</v>
      </c>
      <c r="G832">
        <v>0</v>
      </c>
      <c r="H832">
        <v>0</v>
      </c>
      <c r="I832">
        <f t="shared" si="12"/>
        <v>0</v>
      </c>
    </row>
    <row r="833" spans="1:9" x14ac:dyDescent="0.2">
      <c r="A833" s="227" t="s">
        <v>468</v>
      </c>
      <c r="G833">
        <v>0</v>
      </c>
      <c r="H833">
        <v>0</v>
      </c>
      <c r="I833">
        <f t="shared" si="12"/>
        <v>0</v>
      </c>
    </row>
    <row r="834" spans="1:9" x14ac:dyDescent="0.2">
      <c r="A834" s="228" t="s">
        <v>468</v>
      </c>
      <c r="G834">
        <v>0</v>
      </c>
      <c r="H834">
        <v>0</v>
      </c>
      <c r="I834">
        <f t="shared" si="12"/>
        <v>0</v>
      </c>
    </row>
    <row r="835" spans="1:9" x14ac:dyDescent="0.2">
      <c r="A835" s="229" t="s">
        <v>468</v>
      </c>
      <c r="G835">
        <v>0</v>
      </c>
      <c r="H835">
        <v>0</v>
      </c>
      <c r="I835">
        <f t="shared" si="12"/>
        <v>0</v>
      </c>
    </row>
    <row r="836" spans="1:9" x14ac:dyDescent="0.2">
      <c r="A836" s="230" t="s">
        <v>468</v>
      </c>
      <c r="G836">
        <v>0</v>
      </c>
      <c r="H836">
        <v>0</v>
      </c>
      <c r="I836">
        <f t="shared" si="12"/>
        <v>0</v>
      </c>
    </row>
    <row r="837" spans="1:9" x14ac:dyDescent="0.2">
      <c r="A837" s="231" t="s">
        <v>468</v>
      </c>
      <c r="G837">
        <v>0</v>
      </c>
      <c r="H837">
        <v>0</v>
      </c>
      <c r="I837">
        <f t="shared" si="12"/>
        <v>0</v>
      </c>
    </row>
    <row r="838" spans="1:9" x14ac:dyDescent="0.2">
      <c r="A838" s="232" t="s">
        <v>468</v>
      </c>
      <c r="G838">
        <v>0</v>
      </c>
      <c r="H838">
        <v>0</v>
      </c>
      <c r="I838">
        <f t="shared" ref="I838:I901" si="13">SUM(G838:H838)</f>
        <v>0</v>
      </c>
    </row>
    <row r="839" spans="1:9" x14ac:dyDescent="0.2">
      <c r="A839" s="233" t="s">
        <v>468</v>
      </c>
      <c r="G839">
        <v>0</v>
      </c>
      <c r="H839">
        <v>0</v>
      </c>
      <c r="I839">
        <f t="shared" si="13"/>
        <v>0</v>
      </c>
    </row>
    <row r="840" spans="1:9" x14ac:dyDescent="0.2">
      <c r="A840" s="234">
        <v>4</v>
      </c>
      <c r="G840">
        <v>8</v>
      </c>
      <c r="H840">
        <v>11</v>
      </c>
      <c r="I840">
        <f t="shared" si="13"/>
        <v>19</v>
      </c>
    </row>
    <row r="841" spans="1:9" x14ac:dyDescent="0.2">
      <c r="A841" s="235" t="s">
        <v>468</v>
      </c>
      <c r="G841">
        <v>4</v>
      </c>
      <c r="H841">
        <v>0</v>
      </c>
      <c r="I841">
        <f t="shared" si="13"/>
        <v>4</v>
      </c>
    </row>
    <row r="842" spans="1:9" x14ac:dyDescent="0.2">
      <c r="A842" s="236" t="s">
        <v>468</v>
      </c>
      <c r="G842">
        <v>0</v>
      </c>
      <c r="H842">
        <v>0</v>
      </c>
      <c r="I842">
        <f t="shared" si="13"/>
        <v>0</v>
      </c>
    </row>
    <row r="843" spans="1:9" x14ac:dyDescent="0.2">
      <c r="A843" s="237" t="s">
        <v>468</v>
      </c>
      <c r="G843">
        <v>0</v>
      </c>
      <c r="H843">
        <v>0</v>
      </c>
      <c r="I843">
        <f t="shared" si="13"/>
        <v>0</v>
      </c>
    </row>
    <row r="844" spans="1:9" x14ac:dyDescent="0.2">
      <c r="A844" s="213" t="s">
        <v>274</v>
      </c>
      <c r="G844" t="s">
        <v>273</v>
      </c>
      <c r="H844" t="s">
        <v>274</v>
      </c>
      <c r="I844">
        <f t="shared" si="13"/>
        <v>0</v>
      </c>
    </row>
    <row r="845" spans="1:9" x14ac:dyDescent="0.2">
      <c r="A845" s="223">
        <v>6</v>
      </c>
      <c r="G845">
        <v>332</v>
      </c>
      <c r="H845" t="s">
        <v>464</v>
      </c>
      <c r="I845">
        <f t="shared" si="13"/>
        <v>332</v>
      </c>
    </row>
    <row r="846" spans="1:9" x14ac:dyDescent="0.2">
      <c r="A846" s="225" t="s">
        <v>468</v>
      </c>
      <c r="G846">
        <v>0</v>
      </c>
      <c r="H846">
        <v>0</v>
      </c>
      <c r="I846">
        <f t="shared" si="13"/>
        <v>0</v>
      </c>
    </row>
    <row r="847" spans="1:9" x14ac:dyDescent="0.2">
      <c r="A847" s="226" t="s">
        <v>468</v>
      </c>
      <c r="G847">
        <v>0</v>
      </c>
      <c r="H847">
        <v>0</v>
      </c>
      <c r="I847">
        <f t="shared" si="13"/>
        <v>0</v>
      </c>
    </row>
    <row r="848" spans="1:9" x14ac:dyDescent="0.2">
      <c r="A848" s="227" t="s">
        <v>468</v>
      </c>
      <c r="G848">
        <v>0</v>
      </c>
      <c r="H848">
        <v>0</v>
      </c>
      <c r="I848">
        <f t="shared" si="13"/>
        <v>0</v>
      </c>
    </row>
    <row r="849" spans="1:9" x14ac:dyDescent="0.2">
      <c r="A849" s="228" t="s">
        <v>468</v>
      </c>
      <c r="G849">
        <v>0</v>
      </c>
      <c r="H849">
        <v>0</v>
      </c>
      <c r="I849">
        <f t="shared" si="13"/>
        <v>0</v>
      </c>
    </row>
    <row r="850" spans="1:9" x14ac:dyDescent="0.2">
      <c r="A850" s="229" t="s">
        <v>468</v>
      </c>
      <c r="G850">
        <v>0</v>
      </c>
      <c r="H850">
        <v>0</v>
      </c>
      <c r="I850">
        <f t="shared" si="13"/>
        <v>0</v>
      </c>
    </row>
    <row r="851" spans="1:9" x14ac:dyDescent="0.2">
      <c r="A851" s="230" t="s">
        <v>468</v>
      </c>
      <c r="G851">
        <v>0</v>
      </c>
      <c r="H851">
        <v>0</v>
      </c>
      <c r="I851">
        <f t="shared" si="13"/>
        <v>0</v>
      </c>
    </row>
    <row r="852" spans="1:9" x14ac:dyDescent="0.2">
      <c r="A852" s="231" t="s">
        <v>468</v>
      </c>
      <c r="G852">
        <v>0</v>
      </c>
      <c r="H852">
        <v>0</v>
      </c>
      <c r="I852">
        <f t="shared" si="13"/>
        <v>0</v>
      </c>
    </row>
    <row r="853" spans="1:9" x14ac:dyDescent="0.2">
      <c r="A853" s="232" t="s">
        <v>468</v>
      </c>
      <c r="G853">
        <v>0</v>
      </c>
      <c r="H853">
        <v>0</v>
      </c>
      <c r="I853">
        <f t="shared" si="13"/>
        <v>0</v>
      </c>
    </row>
    <row r="854" spans="1:9" x14ac:dyDescent="0.2">
      <c r="A854" s="233" t="s">
        <v>468</v>
      </c>
      <c r="G854">
        <v>0</v>
      </c>
      <c r="H854">
        <v>0</v>
      </c>
      <c r="I854">
        <f t="shared" si="13"/>
        <v>0</v>
      </c>
    </row>
    <row r="855" spans="1:9" x14ac:dyDescent="0.2">
      <c r="A855" s="234" t="s">
        <v>468</v>
      </c>
      <c r="G855">
        <v>0</v>
      </c>
      <c r="H855">
        <v>0</v>
      </c>
      <c r="I855">
        <f t="shared" si="13"/>
        <v>0</v>
      </c>
    </row>
    <row r="856" spans="1:9" x14ac:dyDescent="0.2">
      <c r="A856" s="235" t="s">
        <v>468</v>
      </c>
      <c r="G856">
        <v>0</v>
      </c>
      <c r="H856">
        <v>0</v>
      </c>
      <c r="I856">
        <f t="shared" si="13"/>
        <v>0</v>
      </c>
    </row>
    <row r="857" spans="1:9" x14ac:dyDescent="0.2">
      <c r="A857" s="236" t="s">
        <v>468</v>
      </c>
      <c r="G857">
        <v>0</v>
      </c>
      <c r="H857">
        <v>0</v>
      </c>
      <c r="I857">
        <f t="shared" si="13"/>
        <v>0</v>
      </c>
    </row>
    <row r="858" spans="1:9" x14ac:dyDescent="0.2">
      <c r="A858" s="237" t="s">
        <v>468</v>
      </c>
      <c r="G858">
        <v>0</v>
      </c>
      <c r="H858">
        <v>0</v>
      </c>
      <c r="I858">
        <f t="shared" si="13"/>
        <v>0</v>
      </c>
    </row>
    <row r="859" spans="1:9" x14ac:dyDescent="0.2">
      <c r="A859" s="213" t="s">
        <v>355</v>
      </c>
      <c r="G859" t="s">
        <v>160</v>
      </c>
      <c r="H859" t="s">
        <v>355</v>
      </c>
      <c r="I859">
        <f t="shared" si="13"/>
        <v>0</v>
      </c>
    </row>
    <row r="860" spans="1:9" x14ac:dyDescent="0.2">
      <c r="A860" s="223" t="s">
        <v>468</v>
      </c>
      <c r="G860">
        <v>0</v>
      </c>
      <c r="H860">
        <v>0</v>
      </c>
      <c r="I860">
        <f t="shared" si="13"/>
        <v>0</v>
      </c>
    </row>
    <row r="861" spans="1:9" x14ac:dyDescent="0.2">
      <c r="A861" s="225" t="s">
        <v>468</v>
      </c>
      <c r="G861">
        <v>0</v>
      </c>
      <c r="H861">
        <v>0</v>
      </c>
      <c r="I861">
        <f t="shared" si="13"/>
        <v>0</v>
      </c>
    </row>
    <row r="862" spans="1:9" x14ac:dyDescent="0.2">
      <c r="A862" s="226" t="s">
        <v>468</v>
      </c>
      <c r="G862">
        <v>0</v>
      </c>
      <c r="H862">
        <v>0</v>
      </c>
      <c r="I862">
        <f t="shared" si="13"/>
        <v>0</v>
      </c>
    </row>
    <row r="863" spans="1:9" x14ac:dyDescent="0.2">
      <c r="A863" s="227" t="s">
        <v>468</v>
      </c>
      <c r="G863">
        <v>0</v>
      </c>
      <c r="H863">
        <v>0</v>
      </c>
      <c r="I863">
        <f t="shared" si="13"/>
        <v>0</v>
      </c>
    </row>
    <row r="864" spans="1:9" x14ac:dyDescent="0.2">
      <c r="A864" s="228" t="s">
        <v>468</v>
      </c>
      <c r="G864">
        <v>0</v>
      </c>
      <c r="H864">
        <v>0</v>
      </c>
      <c r="I864">
        <f t="shared" si="13"/>
        <v>0</v>
      </c>
    </row>
    <row r="865" spans="1:9" x14ac:dyDescent="0.2">
      <c r="A865" s="229" t="s">
        <v>468</v>
      </c>
      <c r="G865">
        <v>0</v>
      </c>
      <c r="H865">
        <v>0</v>
      </c>
      <c r="I865">
        <f t="shared" si="13"/>
        <v>0</v>
      </c>
    </row>
    <row r="866" spans="1:9" x14ac:dyDescent="0.2">
      <c r="A866" s="230" t="s">
        <v>468</v>
      </c>
      <c r="G866">
        <v>0</v>
      </c>
      <c r="H866">
        <v>0</v>
      </c>
      <c r="I866">
        <f t="shared" si="13"/>
        <v>0</v>
      </c>
    </row>
    <row r="867" spans="1:9" x14ac:dyDescent="0.2">
      <c r="A867" s="231" t="s">
        <v>468</v>
      </c>
      <c r="G867">
        <v>0</v>
      </c>
      <c r="H867">
        <v>0</v>
      </c>
      <c r="I867">
        <f t="shared" si="13"/>
        <v>0</v>
      </c>
    </row>
    <row r="868" spans="1:9" x14ac:dyDescent="0.2">
      <c r="A868" s="232" t="s">
        <v>468</v>
      </c>
      <c r="G868">
        <v>0</v>
      </c>
      <c r="H868">
        <v>0</v>
      </c>
      <c r="I868">
        <f t="shared" si="13"/>
        <v>0</v>
      </c>
    </row>
    <row r="869" spans="1:9" x14ac:dyDescent="0.2">
      <c r="A869" s="233" t="s">
        <v>468</v>
      </c>
      <c r="G869">
        <v>0</v>
      </c>
      <c r="H869">
        <v>0</v>
      </c>
      <c r="I869">
        <f t="shared" si="13"/>
        <v>0</v>
      </c>
    </row>
    <row r="870" spans="1:9" x14ac:dyDescent="0.2">
      <c r="A870" s="234" t="s">
        <v>468</v>
      </c>
      <c r="G870">
        <v>11</v>
      </c>
      <c r="H870">
        <v>0</v>
      </c>
      <c r="I870">
        <f t="shared" si="13"/>
        <v>11</v>
      </c>
    </row>
    <row r="871" spans="1:9" x14ac:dyDescent="0.2">
      <c r="A871" s="235" t="s">
        <v>468</v>
      </c>
      <c r="G871">
        <v>0</v>
      </c>
      <c r="H871">
        <v>0</v>
      </c>
      <c r="I871">
        <f t="shared" si="13"/>
        <v>0</v>
      </c>
    </row>
    <row r="872" spans="1:9" x14ac:dyDescent="0.2">
      <c r="A872" s="236" t="s">
        <v>468</v>
      </c>
      <c r="G872">
        <v>0</v>
      </c>
      <c r="H872">
        <v>0</v>
      </c>
      <c r="I872">
        <f t="shared" si="13"/>
        <v>0</v>
      </c>
    </row>
    <row r="873" spans="1:9" x14ac:dyDescent="0.2">
      <c r="A873" s="237">
        <v>3</v>
      </c>
      <c r="G873">
        <v>0</v>
      </c>
      <c r="H873">
        <v>15</v>
      </c>
      <c r="I873">
        <f t="shared" si="13"/>
        <v>15</v>
      </c>
    </row>
    <row r="874" spans="1:9" x14ac:dyDescent="0.2">
      <c r="A874" s="213" t="s">
        <v>372</v>
      </c>
      <c r="G874" t="s">
        <v>274</v>
      </c>
      <c r="H874" t="s">
        <v>372</v>
      </c>
      <c r="I874">
        <f t="shared" si="13"/>
        <v>0</v>
      </c>
    </row>
    <row r="875" spans="1:9" x14ac:dyDescent="0.2">
      <c r="A875" s="223" t="s">
        <v>468</v>
      </c>
      <c r="G875">
        <v>132</v>
      </c>
      <c r="H875">
        <v>0</v>
      </c>
      <c r="I875">
        <f t="shared" si="13"/>
        <v>132</v>
      </c>
    </row>
    <row r="876" spans="1:9" x14ac:dyDescent="0.2">
      <c r="A876" s="225" t="s">
        <v>468</v>
      </c>
      <c r="G876">
        <v>0</v>
      </c>
      <c r="H876">
        <v>0</v>
      </c>
      <c r="I876">
        <f t="shared" si="13"/>
        <v>0</v>
      </c>
    </row>
    <row r="877" spans="1:9" x14ac:dyDescent="0.2">
      <c r="A877" s="226" t="s">
        <v>468</v>
      </c>
      <c r="G877">
        <v>0</v>
      </c>
      <c r="H877">
        <v>0</v>
      </c>
      <c r="I877">
        <f t="shared" si="13"/>
        <v>0</v>
      </c>
    </row>
    <row r="878" spans="1:9" x14ac:dyDescent="0.2">
      <c r="A878" s="227" t="s">
        <v>468</v>
      </c>
      <c r="G878">
        <v>0</v>
      </c>
      <c r="H878">
        <v>0</v>
      </c>
      <c r="I878">
        <f t="shared" si="13"/>
        <v>0</v>
      </c>
    </row>
    <row r="879" spans="1:9" x14ac:dyDescent="0.2">
      <c r="A879" s="228" t="s">
        <v>468</v>
      </c>
      <c r="G879">
        <v>0</v>
      </c>
      <c r="H879">
        <v>0</v>
      </c>
      <c r="I879">
        <f t="shared" si="13"/>
        <v>0</v>
      </c>
    </row>
    <row r="880" spans="1:9" x14ac:dyDescent="0.2">
      <c r="A880" s="229">
        <v>1</v>
      </c>
      <c r="G880">
        <v>0</v>
      </c>
      <c r="H880">
        <v>1</v>
      </c>
      <c r="I880">
        <f t="shared" si="13"/>
        <v>1</v>
      </c>
    </row>
    <row r="881" spans="1:9" x14ac:dyDescent="0.2">
      <c r="A881" s="230" t="s">
        <v>468</v>
      </c>
      <c r="G881">
        <v>0</v>
      </c>
      <c r="H881">
        <v>0</v>
      </c>
      <c r="I881">
        <f t="shared" si="13"/>
        <v>0</v>
      </c>
    </row>
    <row r="882" spans="1:9" x14ac:dyDescent="0.2">
      <c r="A882" s="231" t="s">
        <v>468</v>
      </c>
      <c r="G882">
        <v>0</v>
      </c>
      <c r="H882">
        <v>0</v>
      </c>
      <c r="I882">
        <f t="shared" si="13"/>
        <v>0</v>
      </c>
    </row>
    <row r="883" spans="1:9" x14ac:dyDescent="0.2">
      <c r="A883" s="232" t="s">
        <v>468</v>
      </c>
      <c r="G883">
        <v>0</v>
      </c>
      <c r="H883">
        <v>0</v>
      </c>
      <c r="I883">
        <f t="shared" si="13"/>
        <v>0</v>
      </c>
    </row>
    <row r="884" spans="1:9" x14ac:dyDescent="0.2">
      <c r="A884" s="233" t="s">
        <v>468</v>
      </c>
      <c r="G884">
        <v>0</v>
      </c>
      <c r="H884">
        <v>0</v>
      </c>
      <c r="I884">
        <f t="shared" si="13"/>
        <v>0</v>
      </c>
    </row>
    <row r="885" spans="1:9" x14ac:dyDescent="0.2">
      <c r="A885" s="234" t="s">
        <v>468</v>
      </c>
      <c r="G885">
        <v>0</v>
      </c>
      <c r="H885">
        <v>0</v>
      </c>
      <c r="I885">
        <f t="shared" si="13"/>
        <v>0</v>
      </c>
    </row>
    <row r="886" spans="1:9" x14ac:dyDescent="0.2">
      <c r="A886" s="235" t="s">
        <v>468</v>
      </c>
      <c r="G886">
        <v>0</v>
      </c>
      <c r="H886">
        <v>0</v>
      </c>
      <c r="I886">
        <f t="shared" si="13"/>
        <v>0</v>
      </c>
    </row>
    <row r="887" spans="1:9" x14ac:dyDescent="0.2">
      <c r="A887" s="236" t="s">
        <v>468</v>
      </c>
      <c r="G887">
        <v>0</v>
      </c>
      <c r="H887">
        <v>0</v>
      </c>
      <c r="I887">
        <f t="shared" si="13"/>
        <v>0</v>
      </c>
    </row>
    <row r="888" spans="1:9" x14ac:dyDescent="0.2">
      <c r="A888" s="237" t="s">
        <v>468</v>
      </c>
      <c r="G888">
        <v>0</v>
      </c>
      <c r="H888">
        <v>0</v>
      </c>
      <c r="I888">
        <f t="shared" si="13"/>
        <v>0</v>
      </c>
    </row>
    <row r="889" spans="1:9" x14ac:dyDescent="0.2">
      <c r="A889" s="213" t="s">
        <v>319</v>
      </c>
      <c r="G889" t="s">
        <v>355</v>
      </c>
      <c r="H889" t="s">
        <v>319</v>
      </c>
      <c r="I889">
        <f t="shared" si="13"/>
        <v>0</v>
      </c>
    </row>
    <row r="890" spans="1:9" x14ac:dyDescent="0.2">
      <c r="A890" s="223" t="s">
        <v>468</v>
      </c>
      <c r="G890">
        <v>0</v>
      </c>
      <c r="H890">
        <v>0</v>
      </c>
      <c r="I890">
        <f t="shared" si="13"/>
        <v>0</v>
      </c>
    </row>
    <row r="891" spans="1:9" x14ac:dyDescent="0.2">
      <c r="A891" s="225" t="s">
        <v>468</v>
      </c>
      <c r="G891">
        <v>0</v>
      </c>
      <c r="H891">
        <v>0</v>
      </c>
      <c r="I891">
        <f t="shared" si="13"/>
        <v>0</v>
      </c>
    </row>
    <row r="892" spans="1:9" x14ac:dyDescent="0.2">
      <c r="A892" s="226" t="s">
        <v>468</v>
      </c>
      <c r="G892">
        <v>0</v>
      </c>
      <c r="H892">
        <v>0</v>
      </c>
      <c r="I892">
        <f t="shared" si="13"/>
        <v>0</v>
      </c>
    </row>
    <row r="893" spans="1:9" x14ac:dyDescent="0.2">
      <c r="A893" s="227" t="s">
        <v>468</v>
      </c>
      <c r="G893">
        <v>0</v>
      </c>
      <c r="H893">
        <v>0</v>
      </c>
      <c r="I893">
        <f t="shared" si="13"/>
        <v>0</v>
      </c>
    </row>
    <row r="894" spans="1:9" x14ac:dyDescent="0.2">
      <c r="A894" s="228" t="s">
        <v>468</v>
      </c>
      <c r="G894">
        <v>0</v>
      </c>
      <c r="H894">
        <v>0</v>
      </c>
      <c r="I894">
        <f t="shared" si="13"/>
        <v>0</v>
      </c>
    </row>
    <row r="895" spans="1:9" x14ac:dyDescent="0.2">
      <c r="A895" s="229" t="s">
        <v>468</v>
      </c>
      <c r="G895">
        <v>0</v>
      </c>
      <c r="H895">
        <v>0</v>
      </c>
      <c r="I895">
        <f t="shared" si="13"/>
        <v>0</v>
      </c>
    </row>
    <row r="896" spans="1:9" x14ac:dyDescent="0.2">
      <c r="A896" s="230" t="s">
        <v>468</v>
      </c>
      <c r="G896">
        <v>0</v>
      </c>
      <c r="H896">
        <v>0</v>
      </c>
      <c r="I896">
        <f t="shared" si="13"/>
        <v>0</v>
      </c>
    </row>
    <row r="897" spans="1:9" x14ac:dyDescent="0.2">
      <c r="A897" s="231" t="s">
        <v>468</v>
      </c>
      <c r="G897">
        <v>0</v>
      </c>
      <c r="H897">
        <v>0</v>
      </c>
      <c r="I897">
        <f t="shared" si="13"/>
        <v>0</v>
      </c>
    </row>
    <row r="898" spans="1:9" x14ac:dyDescent="0.2">
      <c r="A898" s="232">
        <v>2</v>
      </c>
      <c r="G898">
        <v>0</v>
      </c>
      <c r="H898" t="s">
        <v>464</v>
      </c>
      <c r="I898">
        <f t="shared" si="13"/>
        <v>0</v>
      </c>
    </row>
    <row r="899" spans="1:9" x14ac:dyDescent="0.2">
      <c r="A899" s="233" t="s">
        <v>468</v>
      </c>
      <c r="G899">
        <v>0</v>
      </c>
      <c r="H899">
        <v>0</v>
      </c>
      <c r="I899">
        <f t="shared" si="13"/>
        <v>0</v>
      </c>
    </row>
    <row r="900" spans="1:9" x14ac:dyDescent="0.2">
      <c r="A900" s="234" t="s">
        <v>468</v>
      </c>
      <c r="G900">
        <v>0</v>
      </c>
      <c r="H900">
        <v>0</v>
      </c>
      <c r="I900">
        <f t="shared" si="13"/>
        <v>0</v>
      </c>
    </row>
    <row r="901" spans="1:9" x14ac:dyDescent="0.2">
      <c r="A901" s="235" t="s">
        <v>468</v>
      </c>
      <c r="G901">
        <v>0</v>
      </c>
      <c r="H901">
        <v>0</v>
      </c>
      <c r="I901">
        <f t="shared" si="13"/>
        <v>0</v>
      </c>
    </row>
    <row r="902" spans="1:9" x14ac:dyDescent="0.2">
      <c r="A902" s="236" t="s">
        <v>468</v>
      </c>
      <c r="G902">
        <v>0</v>
      </c>
      <c r="H902">
        <v>0</v>
      </c>
      <c r="I902">
        <f t="shared" ref="I902:I965" si="14">SUM(G902:H902)</f>
        <v>0</v>
      </c>
    </row>
    <row r="903" spans="1:9" x14ac:dyDescent="0.2">
      <c r="A903" s="237">
        <v>18</v>
      </c>
      <c r="G903">
        <v>1</v>
      </c>
      <c r="H903" t="s">
        <v>464</v>
      </c>
      <c r="I903">
        <f t="shared" si="14"/>
        <v>1</v>
      </c>
    </row>
    <row r="904" spans="1:9" x14ac:dyDescent="0.2">
      <c r="A904" s="213" t="s">
        <v>157</v>
      </c>
      <c r="G904" t="s">
        <v>372</v>
      </c>
      <c r="H904" t="s">
        <v>157</v>
      </c>
      <c r="I904">
        <f t="shared" si="14"/>
        <v>0</v>
      </c>
    </row>
    <row r="905" spans="1:9" x14ac:dyDescent="0.2">
      <c r="A905" s="223" t="s">
        <v>468</v>
      </c>
      <c r="G905">
        <v>0</v>
      </c>
      <c r="H905">
        <v>0</v>
      </c>
      <c r="I905">
        <f t="shared" si="14"/>
        <v>0</v>
      </c>
    </row>
    <row r="906" spans="1:9" x14ac:dyDescent="0.2">
      <c r="A906" s="225">
        <v>1</v>
      </c>
      <c r="G906">
        <v>0</v>
      </c>
      <c r="H906">
        <v>3</v>
      </c>
      <c r="I906">
        <f t="shared" si="14"/>
        <v>3</v>
      </c>
    </row>
    <row r="907" spans="1:9" x14ac:dyDescent="0.2">
      <c r="A907" s="226" t="s">
        <v>468</v>
      </c>
      <c r="G907">
        <v>0</v>
      </c>
      <c r="H907">
        <v>0</v>
      </c>
      <c r="I907">
        <f t="shared" si="14"/>
        <v>0</v>
      </c>
    </row>
    <row r="908" spans="1:9" x14ac:dyDescent="0.2">
      <c r="A908" s="227" t="s">
        <v>468</v>
      </c>
      <c r="G908">
        <v>0</v>
      </c>
      <c r="H908">
        <v>0</v>
      </c>
      <c r="I908">
        <f t="shared" si="14"/>
        <v>0</v>
      </c>
    </row>
    <row r="909" spans="1:9" x14ac:dyDescent="0.2">
      <c r="A909" s="228" t="s">
        <v>468</v>
      </c>
      <c r="G909">
        <v>0</v>
      </c>
      <c r="H909">
        <v>0</v>
      </c>
      <c r="I909">
        <f t="shared" si="14"/>
        <v>0</v>
      </c>
    </row>
    <row r="910" spans="1:9" x14ac:dyDescent="0.2">
      <c r="A910" s="229" t="s">
        <v>468</v>
      </c>
      <c r="G910">
        <v>0</v>
      </c>
      <c r="H910">
        <v>0</v>
      </c>
      <c r="I910">
        <f t="shared" si="14"/>
        <v>0</v>
      </c>
    </row>
    <row r="911" spans="1:9" x14ac:dyDescent="0.2">
      <c r="A911" s="230" t="s">
        <v>468</v>
      </c>
      <c r="G911">
        <v>0</v>
      </c>
      <c r="H911">
        <v>0</v>
      </c>
      <c r="I911">
        <f t="shared" si="14"/>
        <v>0</v>
      </c>
    </row>
    <row r="912" spans="1:9" x14ac:dyDescent="0.2">
      <c r="A912" s="231" t="s">
        <v>468</v>
      </c>
      <c r="G912">
        <v>0</v>
      </c>
      <c r="H912">
        <v>0</v>
      </c>
      <c r="I912">
        <f t="shared" si="14"/>
        <v>0</v>
      </c>
    </row>
    <row r="913" spans="1:9" x14ac:dyDescent="0.2">
      <c r="A913" s="232" t="s">
        <v>468</v>
      </c>
      <c r="G913">
        <v>0</v>
      </c>
      <c r="H913">
        <v>0</v>
      </c>
      <c r="I913">
        <f t="shared" si="14"/>
        <v>0</v>
      </c>
    </row>
    <row r="914" spans="1:9" x14ac:dyDescent="0.2">
      <c r="A914" s="233">
        <v>5</v>
      </c>
      <c r="G914">
        <v>0</v>
      </c>
      <c r="H914">
        <v>14</v>
      </c>
      <c r="I914">
        <f t="shared" si="14"/>
        <v>14</v>
      </c>
    </row>
    <row r="915" spans="1:9" x14ac:dyDescent="0.2">
      <c r="A915" s="234">
        <v>7</v>
      </c>
      <c r="G915">
        <v>0</v>
      </c>
      <c r="H915">
        <v>19</v>
      </c>
      <c r="I915">
        <f t="shared" si="14"/>
        <v>19</v>
      </c>
    </row>
    <row r="916" spans="1:9" x14ac:dyDescent="0.2">
      <c r="A916" s="235" t="s">
        <v>468</v>
      </c>
      <c r="G916">
        <v>0</v>
      </c>
      <c r="H916">
        <v>0</v>
      </c>
      <c r="I916">
        <f t="shared" si="14"/>
        <v>0</v>
      </c>
    </row>
    <row r="917" spans="1:9" x14ac:dyDescent="0.2">
      <c r="A917" s="236" t="s">
        <v>468</v>
      </c>
      <c r="G917">
        <v>0</v>
      </c>
      <c r="H917">
        <v>0</v>
      </c>
      <c r="I917">
        <f t="shared" si="14"/>
        <v>0</v>
      </c>
    </row>
    <row r="918" spans="1:9" x14ac:dyDescent="0.2">
      <c r="A918" s="237" t="s">
        <v>468</v>
      </c>
      <c r="G918">
        <v>0</v>
      </c>
      <c r="H918">
        <v>0</v>
      </c>
      <c r="I918">
        <f t="shared" si="14"/>
        <v>0</v>
      </c>
    </row>
    <row r="919" spans="1:9" x14ac:dyDescent="0.2">
      <c r="A919" s="213" t="s">
        <v>185</v>
      </c>
      <c r="G919" t="s">
        <v>319</v>
      </c>
      <c r="H919" t="s">
        <v>185</v>
      </c>
      <c r="I919">
        <f t="shared" si="14"/>
        <v>0</v>
      </c>
    </row>
    <row r="920" spans="1:9" x14ac:dyDescent="0.2">
      <c r="A920" s="223" t="s">
        <v>468</v>
      </c>
      <c r="G920">
        <v>0</v>
      </c>
      <c r="H920">
        <v>0</v>
      </c>
      <c r="I920">
        <f t="shared" si="14"/>
        <v>0</v>
      </c>
    </row>
    <row r="921" spans="1:9" x14ac:dyDescent="0.2">
      <c r="A921" s="225">
        <v>2</v>
      </c>
      <c r="G921">
        <v>0</v>
      </c>
      <c r="H921" t="s">
        <v>464</v>
      </c>
      <c r="I921">
        <f t="shared" si="14"/>
        <v>0</v>
      </c>
    </row>
    <row r="922" spans="1:9" x14ac:dyDescent="0.2">
      <c r="A922" s="226" t="s">
        <v>468</v>
      </c>
      <c r="G922">
        <v>0</v>
      </c>
      <c r="H922">
        <v>0</v>
      </c>
      <c r="I922">
        <f t="shared" si="14"/>
        <v>0</v>
      </c>
    </row>
    <row r="923" spans="1:9" x14ac:dyDescent="0.2">
      <c r="A923" s="227" t="s">
        <v>468</v>
      </c>
      <c r="G923">
        <v>0</v>
      </c>
      <c r="H923">
        <v>0</v>
      </c>
      <c r="I923">
        <f t="shared" si="14"/>
        <v>0</v>
      </c>
    </row>
    <row r="924" spans="1:9" x14ac:dyDescent="0.2">
      <c r="A924" s="228">
        <v>6</v>
      </c>
      <c r="G924">
        <v>0</v>
      </c>
      <c r="H924">
        <v>11</v>
      </c>
      <c r="I924">
        <f t="shared" si="14"/>
        <v>11</v>
      </c>
    </row>
    <row r="925" spans="1:9" x14ac:dyDescent="0.2">
      <c r="A925" s="229">
        <v>5</v>
      </c>
      <c r="G925">
        <v>0</v>
      </c>
      <c r="H925">
        <v>5</v>
      </c>
      <c r="I925">
        <f t="shared" si="14"/>
        <v>5</v>
      </c>
    </row>
    <row r="926" spans="1:9" x14ac:dyDescent="0.2">
      <c r="A926" s="230" t="s">
        <v>468</v>
      </c>
      <c r="G926">
        <v>0</v>
      </c>
      <c r="H926">
        <v>0</v>
      </c>
      <c r="I926">
        <f t="shared" si="14"/>
        <v>0</v>
      </c>
    </row>
    <row r="927" spans="1:9" x14ac:dyDescent="0.2">
      <c r="A927" s="231">
        <v>2</v>
      </c>
      <c r="G927">
        <v>0</v>
      </c>
      <c r="H927">
        <v>20</v>
      </c>
      <c r="I927">
        <f t="shared" si="14"/>
        <v>20</v>
      </c>
    </row>
    <row r="928" spans="1:9" x14ac:dyDescent="0.2">
      <c r="A928" s="232">
        <v>7</v>
      </c>
      <c r="G928">
        <v>8</v>
      </c>
      <c r="H928" t="s">
        <v>464</v>
      </c>
      <c r="I928">
        <f t="shared" si="14"/>
        <v>8</v>
      </c>
    </row>
    <row r="929" spans="1:9" x14ac:dyDescent="0.2">
      <c r="A929" s="233">
        <v>7</v>
      </c>
      <c r="G929">
        <v>0</v>
      </c>
      <c r="H929" t="s">
        <v>464</v>
      </c>
      <c r="I929">
        <f t="shared" si="14"/>
        <v>0</v>
      </c>
    </row>
    <row r="930" spans="1:9" x14ac:dyDescent="0.2">
      <c r="A930" s="234" t="s">
        <v>468</v>
      </c>
      <c r="G930">
        <v>0</v>
      </c>
      <c r="H930">
        <v>0</v>
      </c>
      <c r="I930">
        <f t="shared" si="14"/>
        <v>0</v>
      </c>
    </row>
    <row r="931" spans="1:9" x14ac:dyDescent="0.2">
      <c r="A931" s="235" t="s">
        <v>468</v>
      </c>
      <c r="G931">
        <v>0</v>
      </c>
      <c r="H931">
        <v>0</v>
      </c>
      <c r="I931">
        <f t="shared" si="14"/>
        <v>0</v>
      </c>
    </row>
    <row r="932" spans="1:9" x14ac:dyDescent="0.2">
      <c r="A932" s="236">
        <v>5</v>
      </c>
      <c r="G932">
        <v>0</v>
      </c>
      <c r="H932" t="s">
        <v>464</v>
      </c>
      <c r="I932">
        <f t="shared" si="14"/>
        <v>0</v>
      </c>
    </row>
    <row r="933" spans="1:9" x14ac:dyDescent="0.2">
      <c r="A933" s="237" t="s">
        <v>468</v>
      </c>
      <c r="G933">
        <v>57</v>
      </c>
      <c r="H933">
        <v>0</v>
      </c>
      <c r="I933">
        <f t="shared" si="14"/>
        <v>57</v>
      </c>
    </row>
    <row r="934" spans="1:9" x14ac:dyDescent="0.2">
      <c r="A934" s="213" t="s">
        <v>228</v>
      </c>
      <c r="G934" t="s">
        <v>157</v>
      </c>
      <c r="H934" t="s">
        <v>228</v>
      </c>
      <c r="I934">
        <f t="shared" si="14"/>
        <v>0</v>
      </c>
    </row>
    <row r="935" spans="1:9" x14ac:dyDescent="0.2">
      <c r="A935" s="223">
        <v>8</v>
      </c>
      <c r="G935">
        <v>0</v>
      </c>
      <c r="H935" t="s">
        <v>464</v>
      </c>
      <c r="I935">
        <f t="shared" si="14"/>
        <v>0</v>
      </c>
    </row>
    <row r="936" spans="1:9" x14ac:dyDescent="0.2">
      <c r="A936" s="225">
        <v>8</v>
      </c>
      <c r="G936">
        <v>2</v>
      </c>
      <c r="H936" t="s">
        <v>464</v>
      </c>
      <c r="I936">
        <f t="shared" si="14"/>
        <v>2</v>
      </c>
    </row>
    <row r="937" spans="1:9" x14ac:dyDescent="0.2">
      <c r="A937" s="226" t="s">
        <v>468</v>
      </c>
      <c r="G937">
        <v>0</v>
      </c>
      <c r="H937">
        <v>0</v>
      </c>
      <c r="I937">
        <f t="shared" si="14"/>
        <v>0</v>
      </c>
    </row>
    <row r="938" spans="1:9" x14ac:dyDescent="0.2">
      <c r="A938" s="227" t="s">
        <v>468</v>
      </c>
      <c r="G938">
        <v>0</v>
      </c>
      <c r="H938">
        <v>0</v>
      </c>
      <c r="I938">
        <f t="shared" si="14"/>
        <v>0</v>
      </c>
    </row>
    <row r="939" spans="1:9" x14ac:dyDescent="0.2">
      <c r="A939" s="228" t="s">
        <v>468</v>
      </c>
      <c r="G939">
        <v>0</v>
      </c>
      <c r="H939">
        <v>0</v>
      </c>
      <c r="I939">
        <f t="shared" si="14"/>
        <v>0</v>
      </c>
    </row>
    <row r="940" spans="1:9" x14ac:dyDescent="0.2">
      <c r="A940" s="229" t="s">
        <v>468</v>
      </c>
      <c r="G940">
        <v>0</v>
      </c>
      <c r="H940">
        <v>0</v>
      </c>
      <c r="I940">
        <f t="shared" si="14"/>
        <v>0</v>
      </c>
    </row>
    <row r="941" spans="1:9" x14ac:dyDescent="0.2">
      <c r="A941" s="230" t="s">
        <v>468</v>
      </c>
      <c r="G941">
        <v>0</v>
      </c>
      <c r="H941">
        <v>0</v>
      </c>
      <c r="I941">
        <f t="shared" si="14"/>
        <v>0</v>
      </c>
    </row>
    <row r="942" spans="1:9" x14ac:dyDescent="0.2">
      <c r="A942" s="231" t="s">
        <v>468</v>
      </c>
      <c r="G942">
        <v>0</v>
      </c>
      <c r="H942">
        <v>0</v>
      </c>
      <c r="I942">
        <f t="shared" si="14"/>
        <v>0</v>
      </c>
    </row>
    <row r="943" spans="1:9" x14ac:dyDescent="0.2">
      <c r="A943" s="232" t="s">
        <v>468</v>
      </c>
      <c r="G943">
        <v>0</v>
      </c>
      <c r="H943">
        <v>0</v>
      </c>
      <c r="I943">
        <f t="shared" si="14"/>
        <v>0</v>
      </c>
    </row>
    <row r="944" spans="1:9" x14ac:dyDescent="0.2">
      <c r="A944" s="233">
        <v>12</v>
      </c>
      <c r="G944">
        <v>0</v>
      </c>
      <c r="H944">
        <v>124</v>
      </c>
      <c r="I944">
        <f t="shared" si="14"/>
        <v>124</v>
      </c>
    </row>
    <row r="945" spans="1:9" x14ac:dyDescent="0.2">
      <c r="A945" s="234">
        <v>17</v>
      </c>
      <c r="G945">
        <v>2</v>
      </c>
      <c r="H945" t="s">
        <v>464</v>
      </c>
      <c r="I945">
        <f t="shared" si="14"/>
        <v>2</v>
      </c>
    </row>
    <row r="946" spans="1:9" x14ac:dyDescent="0.2">
      <c r="A946" s="235">
        <v>2</v>
      </c>
      <c r="G946">
        <v>0</v>
      </c>
      <c r="H946" t="s">
        <v>464</v>
      </c>
      <c r="I946">
        <f t="shared" si="14"/>
        <v>0</v>
      </c>
    </row>
    <row r="947" spans="1:9" x14ac:dyDescent="0.2">
      <c r="A947" s="236" t="s">
        <v>468</v>
      </c>
      <c r="G947">
        <v>0</v>
      </c>
      <c r="H947">
        <v>0</v>
      </c>
      <c r="I947">
        <f t="shared" si="14"/>
        <v>0</v>
      </c>
    </row>
    <row r="948" spans="1:9" x14ac:dyDescent="0.2">
      <c r="A948" s="237">
        <v>4</v>
      </c>
      <c r="G948">
        <v>0</v>
      </c>
      <c r="H948" t="s">
        <v>464</v>
      </c>
      <c r="I948">
        <f t="shared" si="14"/>
        <v>0</v>
      </c>
    </row>
    <row r="949" spans="1:9" x14ac:dyDescent="0.2">
      <c r="A949" s="213" t="s">
        <v>359</v>
      </c>
      <c r="G949" t="s">
        <v>185</v>
      </c>
      <c r="H949" t="s">
        <v>359</v>
      </c>
      <c r="I949">
        <f t="shared" si="14"/>
        <v>0</v>
      </c>
    </row>
    <row r="950" spans="1:9" x14ac:dyDescent="0.2">
      <c r="A950" s="223" t="s">
        <v>468</v>
      </c>
      <c r="G950">
        <v>0</v>
      </c>
      <c r="H950">
        <v>0</v>
      </c>
      <c r="I950">
        <f t="shared" si="14"/>
        <v>0</v>
      </c>
    </row>
    <row r="951" spans="1:9" x14ac:dyDescent="0.2">
      <c r="A951" s="225" t="s">
        <v>468</v>
      </c>
      <c r="G951">
        <v>4</v>
      </c>
      <c r="H951">
        <v>0</v>
      </c>
      <c r="I951">
        <f t="shared" si="14"/>
        <v>4</v>
      </c>
    </row>
    <row r="952" spans="1:9" x14ac:dyDescent="0.2">
      <c r="A952" s="226" t="s">
        <v>468</v>
      </c>
      <c r="G952">
        <v>0</v>
      </c>
      <c r="H952">
        <v>0</v>
      </c>
      <c r="I952">
        <f t="shared" si="14"/>
        <v>0</v>
      </c>
    </row>
    <row r="953" spans="1:9" x14ac:dyDescent="0.2">
      <c r="A953" s="227" t="s">
        <v>468</v>
      </c>
      <c r="G953">
        <v>0</v>
      </c>
      <c r="H953">
        <v>0</v>
      </c>
      <c r="I953">
        <f t="shared" si="14"/>
        <v>0</v>
      </c>
    </row>
    <row r="954" spans="1:9" x14ac:dyDescent="0.2">
      <c r="A954" s="228" t="s">
        <v>468</v>
      </c>
      <c r="G954">
        <v>11</v>
      </c>
      <c r="H954">
        <v>0</v>
      </c>
      <c r="I954">
        <f t="shared" si="14"/>
        <v>11</v>
      </c>
    </row>
    <row r="955" spans="1:9" x14ac:dyDescent="0.2">
      <c r="A955" s="229" t="s">
        <v>468</v>
      </c>
      <c r="G955">
        <v>5</v>
      </c>
      <c r="H955">
        <v>0</v>
      </c>
      <c r="I955">
        <f t="shared" si="14"/>
        <v>5</v>
      </c>
    </row>
    <row r="956" spans="1:9" x14ac:dyDescent="0.2">
      <c r="A956" s="230" t="s">
        <v>468</v>
      </c>
      <c r="G956">
        <v>0</v>
      </c>
      <c r="H956">
        <v>0</v>
      </c>
      <c r="I956">
        <f t="shared" si="14"/>
        <v>0</v>
      </c>
    </row>
    <row r="957" spans="1:9" x14ac:dyDescent="0.2">
      <c r="A957" s="231" t="s">
        <v>468</v>
      </c>
      <c r="G957">
        <v>20</v>
      </c>
      <c r="H957">
        <v>0</v>
      </c>
      <c r="I957">
        <f t="shared" si="14"/>
        <v>20</v>
      </c>
    </row>
    <row r="958" spans="1:9" x14ac:dyDescent="0.2">
      <c r="A958" s="232" t="s">
        <v>468</v>
      </c>
      <c r="G958">
        <v>16</v>
      </c>
      <c r="H958">
        <v>0</v>
      </c>
      <c r="I958">
        <f t="shared" si="14"/>
        <v>16</v>
      </c>
    </row>
    <row r="959" spans="1:9" x14ac:dyDescent="0.2">
      <c r="A959" s="233" t="s">
        <v>468</v>
      </c>
      <c r="G959">
        <v>23</v>
      </c>
      <c r="H959">
        <v>0</v>
      </c>
      <c r="I959">
        <f t="shared" si="14"/>
        <v>23</v>
      </c>
    </row>
    <row r="960" spans="1:9" x14ac:dyDescent="0.2">
      <c r="A960" s="234" t="s">
        <v>468</v>
      </c>
      <c r="G960">
        <v>0</v>
      </c>
      <c r="H960">
        <v>0</v>
      </c>
      <c r="I960">
        <f t="shared" si="14"/>
        <v>0</v>
      </c>
    </row>
    <row r="961" spans="1:9" x14ac:dyDescent="0.2">
      <c r="A961" s="235" t="s">
        <v>468</v>
      </c>
      <c r="G961">
        <v>0</v>
      </c>
      <c r="H961">
        <v>0</v>
      </c>
      <c r="I961">
        <f t="shared" si="14"/>
        <v>0</v>
      </c>
    </row>
    <row r="962" spans="1:9" x14ac:dyDescent="0.2">
      <c r="A962" s="236" t="s">
        <v>468</v>
      </c>
      <c r="G962">
        <v>10</v>
      </c>
      <c r="H962">
        <v>0</v>
      </c>
      <c r="I962">
        <f t="shared" si="14"/>
        <v>10</v>
      </c>
    </row>
    <row r="963" spans="1:9" x14ac:dyDescent="0.2">
      <c r="A963" s="237">
        <v>1</v>
      </c>
      <c r="G963">
        <v>0</v>
      </c>
      <c r="H963">
        <v>15</v>
      </c>
      <c r="I963">
        <f t="shared" si="14"/>
        <v>15</v>
      </c>
    </row>
    <row r="964" spans="1:9" x14ac:dyDescent="0.2">
      <c r="A964" s="213" t="s">
        <v>165</v>
      </c>
      <c r="G964" t="s">
        <v>228</v>
      </c>
      <c r="H964" t="s">
        <v>165</v>
      </c>
      <c r="I964">
        <f t="shared" si="14"/>
        <v>0</v>
      </c>
    </row>
    <row r="965" spans="1:9" x14ac:dyDescent="0.2">
      <c r="A965" s="223" t="s">
        <v>468</v>
      </c>
      <c r="G965">
        <v>72</v>
      </c>
      <c r="H965">
        <v>0</v>
      </c>
      <c r="I965">
        <f t="shared" si="14"/>
        <v>72</v>
      </c>
    </row>
    <row r="966" spans="1:9" x14ac:dyDescent="0.2">
      <c r="A966" s="225" t="s">
        <v>468</v>
      </c>
      <c r="G966">
        <v>66</v>
      </c>
      <c r="H966">
        <v>0</v>
      </c>
      <c r="I966">
        <f t="shared" ref="I966:I1029" si="15">SUM(G966:H966)</f>
        <v>66</v>
      </c>
    </row>
    <row r="967" spans="1:9" x14ac:dyDescent="0.2">
      <c r="A967" s="226" t="s">
        <v>468</v>
      </c>
      <c r="G967">
        <v>0</v>
      </c>
      <c r="H967">
        <v>0</v>
      </c>
      <c r="I967">
        <f t="shared" si="15"/>
        <v>0</v>
      </c>
    </row>
    <row r="968" spans="1:9" x14ac:dyDescent="0.2">
      <c r="A968" s="227" t="s">
        <v>468</v>
      </c>
      <c r="G968">
        <v>0</v>
      </c>
      <c r="H968">
        <v>0</v>
      </c>
      <c r="I968">
        <f t="shared" si="15"/>
        <v>0</v>
      </c>
    </row>
    <row r="969" spans="1:9" x14ac:dyDescent="0.2">
      <c r="A969" s="228" t="s">
        <v>468</v>
      </c>
      <c r="G969">
        <v>0</v>
      </c>
      <c r="H969">
        <v>0</v>
      </c>
      <c r="I969">
        <f t="shared" si="15"/>
        <v>0</v>
      </c>
    </row>
    <row r="970" spans="1:9" x14ac:dyDescent="0.2">
      <c r="A970" s="229" t="s">
        <v>468</v>
      </c>
      <c r="G970">
        <v>0</v>
      </c>
      <c r="H970">
        <v>0</v>
      </c>
      <c r="I970">
        <f t="shared" si="15"/>
        <v>0</v>
      </c>
    </row>
    <row r="971" spans="1:9" x14ac:dyDescent="0.2">
      <c r="A971" s="230" t="s">
        <v>468</v>
      </c>
      <c r="G971">
        <v>0</v>
      </c>
      <c r="H971">
        <v>0</v>
      </c>
      <c r="I971">
        <f t="shared" si="15"/>
        <v>0</v>
      </c>
    </row>
    <row r="972" spans="1:9" x14ac:dyDescent="0.2">
      <c r="A972" s="231" t="s">
        <v>468</v>
      </c>
      <c r="G972">
        <v>0</v>
      </c>
      <c r="H972">
        <v>0</v>
      </c>
      <c r="I972">
        <f t="shared" si="15"/>
        <v>0</v>
      </c>
    </row>
    <row r="973" spans="1:9" x14ac:dyDescent="0.2">
      <c r="A973" s="232" t="s">
        <v>468</v>
      </c>
      <c r="G973">
        <v>0</v>
      </c>
      <c r="H973">
        <v>0</v>
      </c>
      <c r="I973">
        <f t="shared" si="15"/>
        <v>0</v>
      </c>
    </row>
    <row r="974" spans="1:9" x14ac:dyDescent="0.2">
      <c r="A974" s="233" t="s">
        <v>468</v>
      </c>
      <c r="G974">
        <v>98</v>
      </c>
      <c r="H974">
        <v>0</v>
      </c>
      <c r="I974">
        <f t="shared" si="15"/>
        <v>98</v>
      </c>
    </row>
    <row r="975" spans="1:9" x14ac:dyDescent="0.2">
      <c r="A975" s="234">
        <v>1</v>
      </c>
      <c r="G975">
        <v>166</v>
      </c>
      <c r="H975">
        <v>5</v>
      </c>
      <c r="I975">
        <f t="shared" si="15"/>
        <v>171</v>
      </c>
    </row>
    <row r="976" spans="1:9" x14ac:dyDescent="0.2">
      <c r="A976" s="235" t="s">
        <v>468</v>
      </c>
      <c r="G976">
        <v>3</v>
      </c>
      <c r="H976">
        <v>0</v>
      </c>
      <c r="I976">
        <f t="shared" si="15"/>
        <v>3</v>
      </c>
    </row>
    <row r="977" spans="1:9" x14ac:dyDescent="0.2">
      <c r="A977" s="236" t="s">
        <v>468</v>
      </c>
      <c r="G977">
        <v>0</v>
      </c>
      <c r="H977">
        <v>0</v>
      </c>
      <c r="I977">
        <f t="shared" si="15"/>
        <v>0</v>
      </c>
    </row>
    <row r="978" spans="1:9" x14ac:dyDescent="0.2">
      <c r="A978" s="237" t="s">
        <v>468</v>
      </c>
      <c r="G978">
        <v>9</v>
      </c>
      <c r="H978">
        <v>0</v>
      </c>
      <c r="I978">
        <f t="shared" si="15"/>
        <v>9</v>
      </c>
    </row>
    <row r="979" spans="1:9" x14ac:dyDescent="0.2">
      <c r="A979" s="213" t="s">
        <v>299</v>
      </c>
      <c r="G979" t="s">
        <v>359</v>
      </c>
      <c r="H979" t="s">
        <v>299</v>
      </c>
      <c r="I979">
        <f t="shared" si="15"/>
        <v>0</v>
      </c>
    </row>
    <row r="980" spans="1:9" x14ac:dyDescent="0.2">
      <c r="A980" s="223" t="s">
        <v>468</v>
      </c>
      <c r="G980">
        <v>0</v>
      </c>
      <c r="H980">
        <v>0</v>
      </c>
      <c r="I980">
        <f t="shared" si="15"/>
        <v>0</v>
      </c>
    </row>
    <row r="981" spans="1:9" x14ac:dyDescent="0.2">
      <c r="A981" s="225" t="s">
        <v>468</v>
      </c>
      <c r="G981">
        <v>0</v>
      </c>
      <c r="H981">
        <v>0</v>
      </c>
      <c r="I981">
        <f t="shared" si="15"/>
        <v>0</v>
      </c>
    </row>
    <row r="982" spans="1:9" x14ac:dyDescent="0.2">
      <c r="A982" s="226" t="s">
        <v>468</v>
      </c>
      <c r="G982">
        <v>0</v>
      </c>
      <c r="H982">
        <v>0</v>
      </c>
      <c r="I982">
        <f t="shared" si="15"/>
        <v>0</v>
      </c>
    </row>
    <row r="983" spans="1:9" x14ac:dyDescent="0.2">
      <c r="A983" s="227" t="s">
        <v>468</v>
      </c>
      <c r="G983">
        <v>0</v>
      </c>
      <c r="H983">
        <v>0</v>
      </c>
      <c r="I983">
        <f t="shared" si="15"/>
        <v>0</v>
      </c>
    </row>
    <row r="984" spans="1:9" x14ac:dyDescent="0.2">
      <c r="A984" s="228" t="s">
        <v>468</v>
      </c>
      <c r="G984">
        <v>0</v>
      </c>
      <c r="H984">
        <v>0</v>
      </c>
      <c r="I984">
        <f t="shared" si="15"/>
        <v>0</v>
      </c>
    </row>
    <row r="985" spans="1:9" x14ac:dyDescent="0.2">
      <c r="A985" s="229" t="s">
        <v>468</v>
      </c>
      <c r="G985">
        <v>0</v>
      </c>
      <c r="H985">
        <v>0</v>
      </c>
      <c r="I985">
        <f t="shared" si="15"/>
        <v>0</v>
      </c>
    </row>
    <row r="986" spans="1:9" x14ac:dyDescent="0.2">
      <c r="A986" s="230">
        <v>7</v>
      </c>
      <c r="G986">
        <v>0</v>
      </c>
      <c r="H986" t="s">
        <v>464</v>
      </c>
      <c r="I986">
        <f t="shared" si="15"/>
        <v>0</v>
      </c>
    </row>
    <row r="987" spans="1:9" x14ac:dyDescent="0.2">
      <c r="A987" s="231" t="s">
        <v>468</v>
      </c>
      <c r="G987">
        <v>0</v>
      </c>
      <c r="H987">
        <v>0</v>
      </c>
      <c r="I987">
        <f t="shared" si="15"/>
        <v>0</v>
      </c>
    </row>
    <row r="988" spans="1:9" x14ac:dyDescent="0.2">
      <c r="A988" s="232">
        <v>1</v>
      </c>
      <c r="G988">
        <v>0</v>
      </c>
      <c r="H988" t="s">
        <v>464</v>
      </c>
      <c r="I988">
        <f t="shared" si="15"/>
        <v>0</v>
      </c>
    </row>
    <row r="989" spans="1:9" x14ac:dyDescent="0.2">
      <c r="A989" s="233" t="s">
        <v>468</v>
      </c>
      <c r="G989">
        <v>0</v>
      </c>
      <c r="H989">
        <v>0</v>
      </c>
      <c r="I989">
        <f t="shared" si="15"/>
        <v>0</v>
      </c>
    </row>
    <row r="990" spans="1:9" x14ac:dyDescent="0.2">
      <c r="A990" s="234" t="s">
        <v>468</v>
      </c>
      <c r="G990">
        <v>0</v>
      </c>
      <c r="H990">
        <v>0</v>
      </c>
      <c r="I990">
        <f t="shared" si="15"/>
        <v>0</v>
      </c>
    </row>
    <row r="991" spans="1:9" x14ac:dyDescent="0.2">
      <c r="A991" s="235" t="s">
        <v>468</v>
      </c>
      <c r="G991">
        <v>0</v>
      </c>
      <c r="H991">
        <v>0</v>
      </c>
      <c r="I991">
        <f t="shared" si="15"/>
        <v>0</v>
      </c>
    </row>
    <row r="992" spans="1:9" x14ac:dyDescent="0.2">
      <c r="A992" s="236" t="s">
        <v>468</v>
      </c>
      <c r="G992">
        <v>0</v>
      </c>
      <c r="H992">
        <v>0</v>
      </c>
      <c r="I992">
        <f t="shared" si="15"/>
        <v>0</v>
      </c>
    </row>
    <row r="993" spans="1:9" x14ac:dyDescent="0.2">
      <c r="A993" s="237">
        <v>19</v>
      </c>
      <c r="G993">
        <v>15</v>
      </c>
      <c r="H993" t="s">
        <v>464</v>
      </c>
      <c r="I993">
        <f t="shared" si="15"/>
        <v>15</v>
      </c>
    </row>
    <row r="994" spans="1:9" x14ac:dyDescent="0.2">
      <c r="A994" s="213" t="s">
        <v>143</v>
      </c>
      <c r="G994" t="s">
        <v>165</v>
      </c>
      <c r="H994" t="s">
        <v>143</v>
      </c>
      <c r="I994">
        <f t="shared" si="15"/>
        <v>0</v>
      </c>
    </row>
    <row r="995" spans="1:9" x14ac:dyDescent="0.2">
      <c r="A995" s="223" t="s">
        <v>468</v>
      </c>
      <c r="G995">
        <v>0</v>
      </c>
      <c r="H995">
        <v>0</v>
      </c>
      <c r="I995">
        <f t="shared" si="15"/>
        <v>0</v>
      </c>
    </row>
    <row r="996" spans="1:9" x14ac:dyDescent="0.2">
      <c r="A996" s="225" t="s">
        <v>468</v>
      </c>
      <c r="G996">
        <v>0</v>
      </c>
      <c r="H996">
        <v>0</v>
      </c>
      <c r="I996">
        <f t="shared" si="15"/>
        <v>0</v>
      </c>
    </row>
    <row r="997" spans="1:9" x14ac:dyDescent="0.2">
      <c r="A997" s="226" t="s">
        <v>468</v>
      </c>
      <c r="G997">
        <v>0</v>
      </c>
      <c r="H997">
        <v>0</v>
      </c>
      <c r="I997">
        <f t="shared" si="15"/>
        <v>0</v>
      </c>
    </row>
    <row r="998" spans="1:9" x14ac:dyDescent="0.2">
      <c r="A998" s="227" t="s">
        <v>468</v>
      </c>
      <c r="G998">
        <v>0</v>
      </c>
      <c r="H998">
        <v>0</v>
      </c>
      <c r="I998">
        <f t="shared" si="15"/>
        <v>0</v>
      </c>
    </row>
    <row r="999" spans="1:9" x14ac:dyDescent="0.2">
      <c r="A999" s="228" t="s">
        <v>468</v>
      </c>
      <c r="G999">
        <v>0</v>
      </c>
      <c r="H999">
        <v>0</v>
      </c>
      <c r="I999">
        <f t="shared" si="15"/>
        <v>0</v>
      </c>
    </row>
    <row r="1000" spans="1:9" x14ac:dyDescent="0.2">
      <c r="A1000" s="229" t="s">
        <v>468</v>
      </c>
      <c r="G1000">
        <v>0</v>
      </c>
      <c r="H1000">
        <v>0</v>
      </c>
      <c r="I1000">
        <f t="shared" si="15"/>
        <v>0</v>
      </c>
    </row>
    <row r="1001" spans="1:9" x14ac:dyDescent="0.2">
      <c r="A1001" s="230" t="s">
        <v>468</v>
      </c>
      <c r="G1001">
        <v>0</v>
      </c>
      <c r="H1001">
        <v>0</v>
      </c>
      <c r="I1001">
        <f t="shared" si="15"/>
        <v>0</v>
      </c>
    </row>
    <row r="1002" spans="1:9" x14ac:dyDescent="0.2">
      <c r="A1002" s="231" t="s">
        <v>468</v>
      </c>
      <c r="G1002">
        <v>0</v>
      </c>
      <c r="H1002">
        <v>0</v>
      </c>
      <c r="I1002">
        <f t="shared" si="15"/>
        <v>0</v>
      </c>
    </row>
    <row r="1003" spans="1:9" x14ac:dyDescent="0.2">
      <c r="A1003" s="232" t="s">
        <v>468</v>
      </c>
      <c r="G1003">
        <v>0</v>
      </c>
      <c r="H1003">
        <v>0</v>
      </c>
      <c r="I1003">
        <f t="shared" si="15"/>
        <v>0</v>
      </c>
    </row>
    <row r="1004" spans="1:9" x14ac:dyDescent="0.2">
      <c r="A1004" s="233" t="s">
        <v>468</v>
      </c>
      <c r="G1004">
        <v>0</v>
      </c>
      <c r="H1004">
        <v>0</v>
      </c>
      <c r="I1004">
        <f t="shared" si="15"/>
        <v>0</v>
      </c>
    </row>
    <row r="1005" spans="1:9" x14ac:dyDescent="0.2">
      <c r="A1005" s="234">
        <v>1</v>
      </c>
      <c r="G1005">
        <v>5</v>
      </c>
      <c r="H1005" t="s">
        <v>464</v>
      </c>
      <c r="I1005">
        <f t="shared" si="15"/>
        <v>5</v>
      </c>
    </row>
    <row r="1006" spans="1:9" x14ac:dyDescent="0.2">
      <c r="A1006" s="235">
        <v>1</v>
      </c>
      <c r="G1006">
        <v>0</v>
      </c>
      <c r="H1006" t="s">
        <v>464</v>
      </c>
      <c r="I1006">
        <f t="shared" si="15"/>
        <v>0</v>
      </c>
    </row>
    <row r="1007" spans="1:9" x14ac:dyDescent="0.2">
      <c r="A1007" s="236" t="s">
        <v>468</v>
      </c>
      <c r="G1007">
        <v>0</v>
      </c>
      <c r="H1007">
        <v>0</v>
      </c>
      <c r="I1007">
        <f t="shared" si="15"/>
        <v>0</v>
      </c>
    </row>
    <row r="1008" spans="1:9" x14ac:dyDescent="0.2">
      <c r="A1008" s="237" t="s">
        <v>468</v>
      </c>
      <c r="G1008">
        <v>0</v>
      </c>
      <c r="H1008">
        <v>0</v>
      </c>
      <c r="I1008">
        <f t="shared" si="15"/>
        <v>0</v>
      </c>
    </row>
    <row r="1009" spans="1:9" x14ac:dyDescent="0.2">
      <c r="A1009" s="213" t="s">
        <v>297</v>
      </c>
      <c r="G1009" t="s">
        <v>299</v>
      </c>
      <c r="H1009" t="s">
        <v>297</v>
      </c>
      <c r="I1009">
        <f t="shared" si="15"/>
        <v>0</v>
      </c>
    </row>
    <row r="1010" spans="1:9" x14ac:dyDescent="0.2">
      <c r="A1010" s="223" t="s">
        <v>468</v>
      </c>
      <c r="G1010">
        <v>0</v>
      </c>
      <c r="H1010">
        <v>0</v>
      </c>
      <c r="I1010">
        <f t="shared" si="15"/>
        <v>0</v>
      </c>
    </row>
    <row r="1011" spans="1:9" x14ac:dyDescent="0.2">
      <c r="A1011" s="225" t="s">
        <v>468</v>
      </c>
      <c r="G1011">
        <v>0</v>
      </c>
      <c r="H1011">
        <v>0</v>
      </c>
      <c r="I1011">
        <f t="shared" si="15"/>
        <v>0</v>
      </c>
    </row>
    <row r="1012" spans="1:9" x14ac:dyDescent="0.2">
      <c r="A1012" s="226" t="s">
        <v>468</v>
      </c>
      <c r="G1012">
        <v>0</v>
      </c>
      <c r="H1012">
        <v>0</v>
      </c>
      <c r="I1012">
        <f t="shared" si="15"/>
        <v>0</v>
      </c>
    </row>
    <row r="1013" spans="1:9" x14ac:dyDescent="0.2">
      <c r="A1013" s="227" t="s">
        <v>468</v>
      </c>
      <c r="G1013">
        <v>0</v>
      </c>
      <c r="H1013">
        <v>0</v>
      </c>
      <c r="I1013">
        <f t="shared" si="15"/>
        <v>0</v>
      </c>
    </row>
    <row r="1014" spans="1:9" x14ac:dyDescent="0.2">
      <c r="A1014" s="228" t="s">
        <v>468</v>
      </c>
      <c r="G1014">
        <v>0</v>
      </c>
      <c r="H1014">
        <v>0</v>
      </c>
      <c r="I1014">
        <f t="shared" si="15"/>
        <v>0</v>
      </c>
    </row>
    <row r="1015" spans="1:9" x14ac:dyDescent="0.2">
      <c r="A1015" s="229" t="s">
        <v>468</v>
      </c>
      <c r="G1015">
        <v>0</v>
      </c>
      <c r="H1015">
        <v>0</v>
      </c>
      <c r="I1015">
        <f t="shared" si="15"/>
        <v>0</v>
      </c>
    </row>
    <row r="1016" spans="1:9" x14ac:dyDescent="0.2">
      <c r="A1016" s="230">
        <v>7</v>
      </c>
      <c r="G1016">
        <v>10</v>
      </c>
      <c r="H1016" t="s">
        <v>464</v>
      </c>
      <c r="I1016">
        <f t="shared" si="15"/>
        <v>10</v>
      </c>
    </row>
    <row r="1017" spans="1:9" x14ac:dyDescent="0.2">
      <c r="A1017" s="231" t="s">
        <v>468</v>
      </c>
      <c r="G1017">
        <v>0</v>
      </c>
      <c r="H1017">
        <v>0</v>
      </c>
      <c r="I1017">
        <f t="shared" si="15"/>
        <v>0</v>
      </c>
    </row>
    <row r="1018" spans="1:9" x14ac:dyDescent="0.2">
      <c r="A1018" s="232" t="s">
        <v>468</v>
      </c>
      <c r="G1018">
        <v>2</v>
      </c>
      <c r="H1018">
        <v>0</v>
      </c>
      <c r="I1018">
        <f t="shared" si="15"/>
        <v>2</v>
      </c>
    </row>
    <row r="1019" spans="1:9" x14ac:dyDescent="0.2">
      <c r="A1019" s="233" t="s">
        <v>468</v>
      </c>
      <c r="G1019">
        <v>0</v>
      </c>
      <c r="H1019">
        <v>0</v>
      </c>
      <c r="I1019">
        <f t="shared" si="15"/>
        <v>0</v>
      </c>
    </row>
    <row r="1020" spans="1:9" x14ac:dyDescent="0.2">
      <c r="A1020" s="234" t="s">
        <v>468</v>
      </c>
      <c r="G1020">
        <v>0</v>
      </c>
      <c r="H1020">
        <v>0</v>
      </c>
      <c r="I1020">
        <f t="shared" si="15"/>
        <v>0</v>
      </c>
    </row>
    <row r="1021" spans="1:9" x14ac:dyDescent="0.2">
      <c r="A1021" s="235" t="s">
        <v>468</v>
      </c>
      <c r="G1021">
        <v>0</v>
      </c>
      <c r="H1021">
        <v>0</v>
      </c>
      <c r="I1021">
        <f t="shared" si="15"/>
        <v>0</v>
      </c>
    </row>
    <row r="1022" spans="1:9" x14ac:dyDescent="0.2">
      <c r="A1022" s="236" t="s">
        <v>468</v>
      </c>
      <c r="G1022">
        <v>0</v>
      </c>
      <c r="H1022">
        <v>0</v>
      </c>
      <c r="I1022">
        <f t="shared" si="15"/>
        <v>0</v>
      </c>
    </row>
    <row r="1023" spans="1:9" x14ac:dyDescent="0.2">
      <c r="A1023" s="237" t="s">
        <v>468</v>
      </c>
      <c r="G1023">
        <v>146</v>
      </c>
      <c r="H1023">
        <v>0</v>
      </c>
      <c r="I1023">
        <f t="shared" si="15"/>
        <v>146</v>
      </c>
    </row>
    <row r="1024" spans="1:9" x14ac:dyDescent="0.2">
      <c r="A1024" s="213" t="s">
        <v>308</v>
      </c>
      <c r="G1024" t="s">
        <v>143</v>
      </c>
      <c r="H1024" t="s">
        <v>162</v>
      </c>
      <c r="I1024">
        <f t="shared" si="15"/>
        <v>0</v>
      </c>
    </row>
    <row r="1025" spans="1:9" x14ac:dyDescent="0.2">
      <c r="A1025" s="223" t="s">
        <v>468</v>
      </c>
      <c r="G1025">
        <v>0</v>
      </c>
      <c r="H1025">
        <v>0</v>
      </c>
      <c r="I1025">
        <f t="shared" si="15"/>
        <v>0</v>
      </c>
    </row>
    <row r="1026" spans="1:9" x14ac:dyDescent="0.2">
      <c r="A1026" s="225" t="s">
        <v>468</v>
      </c>
      <c r="G1026">
        <v>0</v>
      </c>
      <c r="H1026">
        <v>0</v>
      </c>
      <c r="I1026">
        <f t="shared" si="15"/>
        <v>0</v>
      </c>
    </row>
    <row r="1027" spans="1:9" x14ac:dyDescent="0.2">
      <c r="A1027" s="226" t="s">
        <v>468</v>
      </c>
      <c r="G1027">
        <v>0</v>
      </c>
      <c r="H1027">
        <v>0</v>
      </c>
      <c r="I1027">
        <f t="shared" si="15"/>
        <v>0</v>
      </c>
    </row>
    <row r="1028" spans="1:9" x14ac:dyDescent="0.2">
      <c r="A1028" s="227" t="s">
        <v>468</v>
      </c>
      <c r="G1028">
        <v>0</v>
      </c>
      <c r="H1028">
        <v>0</v>
      </c>
      <c r="I1028">
        <f t="shared" si="15"/>
        <v>0</v>
      </c>
    </row>
    <row r="1029" spans="1:9" x14ac:dyDescent="0.2">
      <c r="A1029" s="228" t="s">
        <v>468</v>
      </c>
      <c r="G1029">
        <v>0</v>
      </c>
      <c r="H1029">
        <v>0</v>
      </c>
      <c r="I1029">
        <f t="shared" si="15"/>
        <v>0</v>
      </c>
    </row>
    <row r="1030" spans="1:9" x14ac:dyDescent="0.2">
      <c r="A1030" s="229" t="s">
        <v>468</v>
      </c>
      <c r="G1030">
        <v>0</v>
      </c>
      <c r="H1030">
        <v>0</v>
      </c>
      <c r="I1030">
        <f t="shared" ref="I1030:I1083" si="16">SUM(G1030:H1030)</f>
        <v>0</v>
      </c>
    </row>
    <row r="1031" spans="1:9" x14ac:dyDescent="0.2">
      <c r="A1031" s="230" t="s">
        <v>468</v>
      </c>
      <c r="G1031">
        <v>0</v>
      </c>
      <c r="H1031">
        <v>5</v>
      </c>
      <c r="I1031">
        <f t="shared" si="16"/>
        <v>5</v>
      </c>
    </row>
    <row r="1032" spans="1:9" x14ac:dyDescent="0.2">
      <c r="A1032" s="231" t="s">
        <v>468</v>
      </c>
      <c r="G1032">
        <v>0</v>
      </c>
      <c r="H1032">
        <v>0</v>
      </c>
      <c r="I1032">
        <f t="shared" si="16"/>
        <v>0</v>
      </c>
    </row>
    <row r="1033" spans="1:9" x14ac:dyDescent="0.2">
      <c r="A1033" s="232" t="s">
        <v>468</v>
      </c>
      <c r="G1033">
        <v>0</v>
      </c>
      <c r="H1033">
        <v>0</v>
      </c>
      <c r="I1033">
        <f t="shared" si="16"/>
        <v>0</v>
      </c>
    </row>
    <row r="1034" spans="1:9" x14ac:dyDescent="0.2">
      <c r="A1034" s="233" t="s">
        <v>468</v>
      </c>
      <c r="G1034">
        <v>0</v>
      </c>
      <c r="H1034">
        <v>0</v>
      </c>
      <c r="I1034">
        <f t="shared" si="16"/>
        <v>0</v>
      </c>
    </row>
    <row r="1035" spans="1:9" x14ac:dyDescent="0.2">
      <c r="A1035" s="234">
        <v>1</v>
      </c>
      <c r="G1035">
        <v>0</v>
      </c>
      <c r="H1035">
        <v>25</v>
      </c>
      <c r="I1035">
        <f t="shared" si="16"/>
        <v>25</v>
      </c>
    </row>
    <row r="1036" spans="1:9" x14ac:dyDescent="0.2">
      <c r="A1036" s="235" t="s">
        <v>468</v>
      </c>
      <c r="G1036">
        <v>2</v>
      </c>
      <c r="H1036">
        <v>0</v>
      </c>
      <c r="I1036">
        <f t="shared" si="16"/>
        <v>2</v>
      </c>
    </row>
    <row r="1037" spans="1:9" x14ac:dyDescent="0.2">
      <c r="A1037" s="236" t="s">
        <v>468</v>
      </c>
      <c r="G1037">
        <v>0</v>
      </c>
      <c r="H1037">
        <v>1</v>
      </c>
      <c r="I1037">
        <f t="shared" si="16"/>
        <v>1</v>
      </c>
    </row>
    <row r="1038" spans="1:9" x14ac:dyDescent="0.2">
      <c r="A1038" s="237" t="s">
        <v>468</v>
      </c>
      <c r="G1038">
        <v>0</v>
      </c>
      <c r="H1038">
        <v>0</v>
      </c>
      <c r="I1038">
        <f t="shared" si="16"/>
        <v>0</v>
      </c>
    </row>
    <row r="1039" spans="1:9" x14ac:dyDescent="0.2">
      <c r="A1039" s="213" t="s">
        <v>419</v>
      </c>
      <c r="G1039" t="s">
        <v>297</v>
      </c>
      <c r="H1039" t="s">
        <v>139</v>
      </c>
      <c r="I1039">
        <f t="shared" si="16"/>
        <v>0</v>
      </c>
    </row>
    <row r="1040" spans="1:9" x14ac:dyDescent="0.2">
      <c r="G1040">
        <v>0</v>
      </c>
      <c r="H1040">
        <v>0</v>
      </c>
      <c r="I1040">
        <f t="shared" si="16"/>
        <v>0</v>
      </c>
    </row>
    <row r="1041" spans="7:9" x14ac:dyDescent="0.2">
      <c r="G1041">
        <v>0</v>
      </c>
      <c r="H1041">
        <v>100</v>
      </c>
      <c r="I1041">
        <f t="shared" si="16"/>
        <v>100</v>
      </c>
    </row>
    <row r="1042" spans="7:9" x14ac:dyDescent="0.2">
      <c r="G1042">
        <v>0</v>
      </c>
      <c r="H1042">
        <v>2</v>
      </c>
      <c r="I1042">
        <f t="shared" si="16"/>
        <v>2</v>
      </c>
    </row>
    <row r="1043" spans="7:9" x14ac:dyDescent="0.2">
      <c r="G1043">
        <v>0</v>
      </c>
      <c r="H1043">
        <v>1</v>
      </c>
      <c r="I1043">
        <f t="shared" si="16"/>
        <v>1</v>
      </c>
    </row>
    <row r="1044" spans="7:9" x14ac:dyDescent="0.2">
      <c r="G1044">
        <v>0</v>
      </c>
      <c r="H1044">
        <v>1</v>
      </c>
      <c r="I1044">
        <f t="shared" si="16"/>
        <v>1</v>
      </c>
    </row>
    <row r="1045" spans="7:9" x14ac:dyDescent="0.2">
      <c r="G1045">
        <v>0</v>
      </c>
      <c r="H1045">
        <v>4</v>
      </c>
      <c r="I1045">
        <f t="shared" si="16"/>
        <v>4</v>
      </c>
    </row>
    <row r="1046" spans="7:9" x14ac:dyDescent="0.2">
      <c r="G1046">
        <v>5</v>
      </c>
      <c r="H1046">
        <v>3</v>
      </c>
      <c r="I1046">
        <f t="shared" si="16"/>
        <v>8</v>
      </c>
    </row>
    <row r="1047" spans="7:9" x14ac:dyDescent="0.2">
      <c r="G1047">
        <v>0</v>
      </c>
      <c r="H1047">
        <v>0</v>
      </c>
      <c r="I1047">
        <f t="shared" si="16"/>
        <v>0</v>
      </c>
    </row>
    <row r="1048" spans="7:9" x14ac:dyDescent="0.2">
      <c r="G1048">
        <v>0</v>
      </c>
      <c r="H1048">
        <v>35</v>
      </c>
      <c r="I1048">
        <f t="shared" si="16"/>
        <v>35</v>
      </c>
    </row>
    <row r="1049" spans="7:9" x14ac:dyDescent="0.2">
      <c r="G1049">
        <v>0</v>
      </c>
      <c r="H1049">
        <v>35</v>
      </c>
      <c r="I1049">
        <f t="shared" si="16"/>
        <v>35</v>
      </c>
    </row>
    <row r="1050" spans="7:9" x14ac:dyDescent="0.2">
      <c r="G1050">
        <v>0</v>
      </c>
      <c r="H1050">
        <v>36</v>
      </c>
      <c r="I1050">
        <f t="shared" si="16"/>
        <v>36</v>
      </c>
    </row>
    <row r="1051" spans="7:9" x14ac:dyDescent="0.2">
      <c r="G1051">
        <v>0</v>
      </c>
      <c r="H1051">
        <v>3</v>
      </c>
      <c r="I1051">
        <f t="shared" si="16"/>
        <v>3</v>
      </c>
    </row>
    <row r="1052" spans="7:9" x14ac:dyDescent="0.2">
      <c r="G1052">
        <v>0</v>
      </c>
      <c r="H1052">
        <v>26</v>
      </c>
      <c r="I1052">
        <f t="shared" si="16"/>
        <v>26</v>
      </c>
    </row>
    <row r="1053" spans="7:9" x14ac:dyDescent="0.2">
      <c r="G1053">
        <v>0</v>
      </c>
      <c r="H1053">
        <v>0</v>
      </c>
      <c r="I1053">
        <f t="shared" si="16"/>
        <v>0</v>
      </c>
    </row>
    <row r="1054" spans="7:9" x14ac:dyDescent="0.2">
      <c r="G1054" t="s">
        <v>162</v>
      </c>
      <c r="H1054" t="s">
        <v>419</v>
      </c>
      <c r="I1054">
        <f t="shared" si="16"/>
        <v>0</v>
      </c>
    </row>
    <row r="1055" spans="7:9" x14ac:dyDescent="0.2">
      <c r="G1055">
        <v>0</v>
      </c>
      <c r="I1055">
        <f t="shared" si="16"/>
        <v>0</v>
      </c>
    </row>
    <row r="1056" spans="7:9" x14ac:dyDescent="0.2">
      <c r="G1056">
        <v>0</v>
      </c>
      <c r="I1056">
        <f t="shared" si="16"/>
        <v>0</v>
      </c>
    </row>
    <row r="1057" spans="7:9" x14ac:dyDescent="0.2">
      <c r="G1057">
        <v>0</v>
      </c>
      <c r="I1057">
        <f t="shared" si="16"/>
        <v>0</v>
      </c>
    </row>
    <row r="1058" spans="7:9" x14ac:dyDescent="0.2">
      <c r="G1058">
        <v>0</v>
      </c>
      <c r="I1058">
        <f t="shared" si="16"/>
        <v>0</v>
      </c>
    </row>
    <row r="1059" spans="7:9" x14ac:dyDescent="0.2">
      <c r="G1059">
        <v>0</v>
      </c>
      <c r="I1059">
        <f t="shared" si="16"/>
        <v>0</v>
      </c>
    </row>
    <row r="1060" spans="7:9" x14ac:dyDescent="0.2">
      <c r="G1060">
        <v>0</v>
      </c>
      <c r="I1060">
        <f t="shared" si="16"/>
        <v>0</v>
      </c>
    </row>
    <row r="1061" spans="7:9" x14ac:dyDescent="0.2">
      <c r="G1061">
        <v>5</v>
      </c>
      <c r="I1061">
        <f t="shared" si="16"/>
        <v>5</v>
      </c>
    </row>
    <row r="1062" spans="7:9" x14ac:dyDescent="0.2">
      <c r="G1062">
        <v>0</v>
      </c>
      <c r="I1062">
        <f t="shared" si="16"/>
        <v>0</v>
      </c>
    </row>
    <row r="1063" spans="7:9" x14ac:dyDescent="0.2">
      <c r="G1063">
        <v>0</v>
      </c>
      <c r="I1063">
        <f t="shared" si="16"/>
        <v>0</v>
      </c>
    </row>
    <row r="1064" spans="7:9" x14ac:dyDescent="0.2">
      <c r="G1064">
        <v>0</v>
      </c>
      <c r="I1064">
        <f t="shared" si="16"/>
        <v>0</v>
      </c>
    </row>
    <row r="1065" spans="7:9" x14ac:dyDescent="0.2">
      <c r="G1065">
        <v>23</v>
      </c>
      <c r="I1065">
        <f t="shared" si="16"/>
        <v>23</v>
      </c>
    </row>
    <row r="1066" spans="7:9" x14ac:dyDescent="0.2">
      <c r="G1066">
        <v>0</v>
      </c>
      <c r="I1066">
        <f t="shared" si="16"/>
        <v>0</v>
      </c>
    </row>
    <row r="1067" spans="7:9" x14ac:dyDescent="0.2">
      <c r="G1067">
        <v>1</v>
      </c>
      <c r="I1067">
        <f t="shared" si="16"/>
        <v>1</v>
      </c>
    </row>
    <row r="1068" spans="7:9" x14ac:dyDescent="0.2">
      <c r="G1068">
        <v>0</v>
      </c>
      <c r="I1068">
        <f t="shared" si="16"/>
        <v>0</v>
      </c>
    </row>
    <row r="1069" spans="7:9" x14ac:dyDescent="0.2">
      <c r="G1069" t="s">
        <v>139</v>
      </c>
      <c r="I1069">
        <f t="shared" si="16"/>
        <v>0</v>
      </c>
    </row>
    <row r="1070" spans="7:9" x14ac:dyDescent="0.2">
      <c r="G1070">
        <v>0</v>
      </c>
      <c r="I1070">
        <f t="shared" si="16"/>
        <v>0</v>
      </c>
    </row>
    <row r="1071" spans="7:9" x14ac:dyDescent="0.2">
      <c r="G1071">
        <v>100</v>
      </c>
      <c r="I1071">
        <f t="shared" si="16"/>
        <v>100</v>
      </c>
    </row>
    <row r="1072" spans="7:9" x14ac:dyDescent="0.2">
      <c r="G1072">
        <v>2</v>
      </c>
      <c r="I1072">
        <f t="shared" si="16"/>
        <v>2</v>
      </c>
    </row>
    <row r="1073" spans="7:9" x14ac:dyDescent="0.2">
      <c r="G1073">
        <v>1</v>
      </c>
      <c r="I1073">
        <f t="shared" si="16"/>
        <v>1</v>
      </c>
    </row>
    <row r="1074" spans="7:9" x14ac:dyDescent="0.2">
      <c r="G1074">
        <v>1</v>
      </c>
      <c r="I1074">
        <f t="shared" si="16"/>
        <v>1</v>
      </c>
    </row>
    <row r="1075" spans="7:9" x14ac:dyDescent="0.2">
      <c r="G1075">
        <v>4</v>
      </c>
      <c r="I1075">
        <f t="shared" si="16"/>
        <v>4</v>
      </c>
    </row>
    <row r="1076" spans="7:9" x14ac:dyDescent="0.2">
      <c r="G1076">
        <v>3</v>
      </c>
      <c r="I1076">
        <f t="shared" si="16"/>
        <v>3</v>
      </c>
    </row>
    <row r="1077" spans="7:9" x14ac:dyDescent="0.2">
      <c r="G1077">
        <v>0</v>
      </c>
      <c r="I1077">
        <f t="shared" si="16"/>
        <v>0</v>
      </c>
    </row>
    <row r="1078" spans="7:9" x14ac:dyDescent="0.2">
      <c r="G1078">
        <v>35</v>
      </c>
      <c r="I1078">
        <f t="shared" si="16"/>
        <v>35</v>
      </c>
    </row>
    <row r="1079" spans="7:9" x14ac:dyDescent="0.2">
      <c r="G1079">
        <v>35</v>
      </c>
      <c r="I1079">
        <f t="shared" si="16"/>
        <v>35</v>
      </c>
    </row>
    <row r="1080" spans="7:9" x14ac:dyDescent="0.2">
      <c r="G1080">
        <v>34</v>
      </c>
      <c r="I1080">
        <f t="shared" si="16"/>
        <v>34</v>
      </c>
    </row>
    <row r="1081" spans="7:9" x14ac:dyDescent="0.2">
      <c r="G1081">
        <v>3</v>
      </c>
      <c r="I1081">
        <f t="shared" si="16"/>
        <v>3</v>
      </c>
    </row>
    <row r="1082" spans="7:9" x14ac:dyDescent="0.2">
      <c r="G1082">
        <v>26</v>
      </c>
      <c r="I1082">
        <f t="shared" si="16"/>
        <v>26</v>
      </c>
    </row>
    <row r="1083" spans="7:9" x14ac:dyDescent="0.2">
      <c r="G1083">
        <v>0</v>
      </c>
      <c r="I1083">
        <f t="shared" si="16"/>
        <v>0</v>
      </c>
    </row>
    <row r="1084" spans="7:9" x14ac:dyDescent="0.2">
      <c r="G1084" t="s">
        <v>419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filterMode="1"/>
  <dimension ref="A1:BP206"/>
  <sheetViews>
    <sheetView workbookViewId="0">
      <pane xSplit="1" ySplit="1" topLeftCell="B102" activePane="bottomRight" state="frozen"/>
      <selection pane="topRight" activeCell="B1" sqref="B1"/>
      <selection pane="bottomLeft" activeCell="A2" sqref="A2"/>
      <selection pane="bottomRight" activeCell="B1" activeCellId="1" sqref="B107:S107 B1:S1"/>
    </sheetView>
  </sheetViews>
  <sheetFormatPr baseColWidth="10" defaultColWidth="8.83203125" defaultRowHeight="15" x14ac:dyDescent="0.2"/>
  <cols>
    <col min="1" max="1" width="24.6640625" customWidth="1"/>
    <col min="2" max="2" width="8.5" bestFit="1" customWidth="1"/>
    <col min="3" max="3" width="4.1640625" bestFit="1" customWidth="1"/>
    <col min="4" max="5" width="5" bestFit="1" customWidth="1"/>
    <col min="6" max="7" width="5.5" bestFit="1" customWidth="1"/>
    <col min="8" max="9" width="6.5" bestFit="1" customWidth="1"/>
    <col min="10" max="11" width="4.5" bestFit="1" customWidth="1"/>
    <col min="12" max="13" width="5.5" bestFit="1" customWidth="1"/>
    <col min="14" max="15" width="4" bestFit="1" customWidth="1"/>
    <col min="16" max="17" width="4.33203125" bestFit="1" customWidth="1"/>
    <col min="18" max="19" width="4.83203125" bestFit="1" customWidth="1"/>
    <col min="20" max="20" width="4.83203125" customWidth="1"/>
    <col min="26" max="26" width="2.5" customWidth="1"/>
    <col min="28" max="29" width="4.1640625" bestFit="1" customWidth="1"/>
    <col min="30" max="31" width="5" bestFit="1" customWidth="1"/>
    <col min="32" max="33" width="5.5" bestFit="1" customWidth="1"/>
    <col min="34" max="35" width="6.5" bestFit="1" customWidth="1"/>
    <col min="36" max="37" width="4.5" bestFit="1" customWidth="1"/>
    <col min="38" max="39" width="5.5" bestFit="1" customWidth="1"/>
    <col min="40" max="41" width="4" bestFit="1" customWidth="1"/>
    <col min="42" max="43" width="4.33203125" bestFit="1" customWidth="1"/>
    <col min="44" max="45" width="4.83203125" bestFit="1" customWidth="1"/>
    <col min="50" max="51" width="4.1640625" bestFit="1" customWidth="1"/>
    <col min="52" max="53" width="5" bestFit="1" customWidth="1"/>
    <col min="54" max="55" width="5.5" bestFit="1" customWidth="1"/>
    <col min="56" max="57" width="6.5" bestFit="1" customWidth="1"/>
    <col min="58" max="59" width="4.5" bestFit="1" customWidth="1"/>
    <col min="60" max="61" width="5.5" bestFit="1" customWidth="1"/>
    <col min="62" max="63" width="4" bestFit="1" customWidth="1"/>
    <col min="64" max="65" width="4.33203125" bestFit="1" customWidth="1"/>
    <col min="66" max="67" width="4.83203125" bestFit="1" customWidth="1"/>
    <col min="68" max="68" width="11.1640625" bestFit="1" customWidth="1"/>
  </cols>
  <sheetData>
    <row r="1" spans="1:68" x14ac:dyDescent="0.2">
      <c r="A1" t="s">
        <v>423</v>
      </c>
      <c r="B1" t="s">
        <v>195</v>
      </c>
      <c r="C1" t="s">
        <v>196</v>
      </c>
      <c r="D1" t="s">
        <v>382</v>
      </c>
      <c r="E1" t="s">
        <v>389</v>
      </c>
      <c r="F1" t="s">
        <v>363</v>
      </c>
      <c r="G1" t="s">
        <v>368</v>
      </c>
      <c r="H1" t="s">
        <v>287</v>
      </c>
      <c r="I1" t="s">
        <v>283</v>
      </c>
      <c r="J1" t="s">
        <v>320</v>
      </c>
      <c r="K1" t="s">
        <v>326</v>
      </c>
      <c r="L1" t="s">
        <v>307</v>
      </c>
      <c r="M1" t="s">
        <v>301</v>
      </c>
      <c r="N1" t="s">
        <v>339</v>
      </c>
      <c r="O1" t="s">
        <v>357</v>
      </c>
      <c r="P1" t="s">
        <v>473</v>
      </c>
      <c r="Q1" t="s">
        <v>476</v>
      </c>
      <c r="R1" t="s">
        <v>490</v>
      </c>
      <c r="S1" t="s">
        <v>491</v>
      </c>
      <c r="T1" t="s">
        <v>528</v>
      </c>
      <c r="U1" t="s">
        <v>419</v>
      </c>
      <c r="V1" t="s">
        <v>528</v>
      </c>
      <c r="W1" t="s">
        <v>525</v>
      </c>
      <c r="X1" t="s">
        <v>535</v>
      </c>
      <c r="AA1" s="224" t="s">
        <v>418</v>
      </c>
      <c r="AB1" s="224" t="s">
        <v>195</v>
      </c>
      <c r="AC1" s="224" t="s">
        <v>196</v>
      </c>
      <c r="AD1" s="224" t="s">
        <v>382</v>
      </c>
      <c r="AE1" s="224" t="s">
        <v>389</v>
      </c>
      <c r="AF1" s="224" t="s">
        <v>363</v>
      </c>
      <c r="AG1" s="224" t="s">
        <v>368</v>
      </c>
      <c r="AH1" s="224" t="s">
        <v>287</v>
      </c>
      <c r="AI1" s="224" t="s">
        <v>283</v>
      </c>
      <c r="AJ1" s="224" t="s">
        <v>320</v>
      </c>
      <c r="AK1" s="224" t="s">
        <v>326</v>
      </c>
      <c r="AL1" s="224" t="s">
        <v>307</v>
      </c>
      <c r="AM1" s="224" t="s">
        <v>301</v>
      </c>
      <c r="AN1" s="224" t="s">
        <v>339</v>
      </c>
      <c r="AO1" s="224" t="s">
        <v>357</v>
      </c>
      <c r="AP1" s="224" t="s">
        <v>473</v>
      </c>
      <c r="AQ1" s="224" t="s">
        <v>476</v>
      </c>
      <c r="AR1" s="224" t="s">
        <v>490</v>
      </c>
      <c r="AS1" s="224" t="s">
        <v>491</v>
      </c>
      <c r="AT1" s="224" t="s">
        <v>419</v>
      </c>
      <c r="AU1" t="s">
        <v>525</v>
      </c>
      <c r="AV1" t="s">
        <v>535</v>
      </c>
      <c r="AW1" t="s">
        <v>418</v>
      </c>
      <c r="AX1" t="s">
        <v>195</v>
      </c>
      <c r="AY1" t="s">
        <v>196</v>
      </c>
      <c r="AZ1" t="s">
        <v>382</v>
      </c>
      <c r="BA1" t="s">
        <v>389</v>
      </c>
      <c r="BB1" t="s">
        <v>363</v>
      </c>
      <c r="BC1" t="s">
        <v>368</v>
      </c>
      <c r="BD1" t="s">
        <v>287</v>
      </c>
      <c r="BE1" t="s">
        <v>283</v>
      </c>
      <c r="BF1" t="s">
        <v>320</v>
      </c>
      <c r="BG1" t="s">
        <v>326</v>
      </c>
      <c r="BH1" t="s">
        <v>307</v>
      </c>
      <c r="BI1" t="s">
        <v>301</v>
      </c>
      <c r="BJ1" t="s">
        <v>339</v>
      </c>
      <c r="BK1" t="s">
        <v>357</v>
      </c>
      <c r="BL1" t="s">
        <v>473</v>
      </c>
      <c r="BM1" t="s">
        <v>476</v>
      </c>
      <c r="BN1" t="s">
        <v>490</v>
      </c>
      <c r="BO1" t="s">
        <v>491</v>
      </c>
      <c r="BP1" t="s">
        <v>419</v>
      </c>
    </row>
    <row r="2" spans="1:68" x14ac:dyDescent="0.2">
      <c r="A2" t="s">
        <v>367</v>
      </c>
      <c r="G2">
        <v>1</v>
      </c>
      <c r="U2">
        <v>1</v>
      </c>
      <c r="W2" t="s">
        <v>524</v>
      </c>
      <c r="AA2" s="224" t="s">
        <v>367</v>
      </c>
      <c r="AB2" s="224"/>
      <c r="AC2" s="224"/>
      <c r="AD2" s="224"/>
      <c r="AE2" s="224"/>
      <c r="AF2" s="224"/>
      <c r="AG2" s="224">
        <v>1</v>
      </c>
      <c r="AH2" s="224"/>
      <c r="AI2" s="224"/>
      <c r="AJ2" s="224"/>
      <c r="AK2" s="224"/>
      <c r="AL2" s="224"/>
      <c r="AM2" s="224"/>
      <c r="AN2" s="224"/>
      <c r="AO2" s="224"/>
      <c r="AP2" s="224"/>
      <c r="AQ2" s="224"/>
      <c r="AR2" s="224"/>
      <c r="AS2" s="224"/>
      <c r="AT2" s="224">
        <v>1</v>
      </c>
      <c r="AU2" t="s">
        <v>524</v>
      </c>
      <c r="AW2" t="s">
        <v>367</v>
      </c>
      <c r="BC2">
        <v>1</v>
      </c>
      <c r="BP2">
        <v>1</v>
      </c>
    </row>
    <row r="3" spans="1:68" x14ac:dyDescent="0.2">
      <c r="A3" t="s">
        <v>229</v>
      </c>
      <c r="B3">
        <v>19</v>
      </c>
      <c r="C3">
        <v>11</v>
      </c>
      <c r="G3">
        <v>5</v>
      </c>
      <c r="H3">
        <v>19</v>
      </c>
      <c r="I3">
        <v>3</v>
      </c>
      <c r="J3">
        <v>18</v>
      </c>
      <c r="K3">
        <v>15</v>
      </c>
      <c r="L3">
        <v>18</v>
      </c>
      <c r="M3">
        <v>13</v>
      </c>
      <c r="U3">
        <v>121</v>
      </c>
      <c r="W3" t="s">
        <v>526</v>
      </c>
      <c r="AA3" s="224" t="s">
        <v>229</v>
      </c>
      <c r="AB3" s="224">
        <v>19</v>
      </c>
      <c r="AC3" s="224">
        <v>11</v>
      </c>
      <c r="AD3" s="224"/>
      <c r="AE3" s="224"/>
      <c r="AF3" s="224"/>
      <c r="AG3" s="224">
        <v>5</v>
      </c>
      <c r="AH3" s="224">
        <v>19</v>
      </c>
      <c r="AI3" s="224">
        <v>3</v>
      </c>
      <c r="AJ3" s="224">
        <v>18</v>
      </c>
      <c r="AK3" s="224">
        <v>15</v>
      </c>
      <c r="AL3" s="224">
        <v>18</v>
      </c>
      <c r="AM3" s="224">
        <v>13</v>
      </c>
      <c r="AN3" s="224"/>
      <c r="AO3" s="224"/>
      <c r="AP3" s="224"/>
      <c r="AQ3" s="224"/>
      <c r="AR3" s="224"/>
      <c r="AS3" s="224"/>
      <c r="AT3" s="224">
        <v>121</v>
      </c>
      <c r="AU3" t="s">
        <v>526</v>
      </c>
      <c r="AW3" t="s">
        <v>229</v>
      </c>
      <c r="AX3">
        <v>19</v>
      </c>
      <c r="AY3">
        <v>11</v>
      </c>
      <c r="BC3">
        <v>1</v>
      </c>
      <c r="BD3">
        <v>16</v>
      </c>
      <c r="BE3">
        <v>0</v>
      </c>
      <c r="BF3">
        <v>12</v>
      </c>
      <c r="BG3">
        <v>15</v>
      </c>
      <c r="BH3">
        <v>18</v>
      </c>
      <c r="BI3">
        <v>13</v>
      </c>
      <c r="BP3">
        <v>105</v>
      </c>
    </row>
    <row r="4" spans="1:68" x14ac:dyDescent="0.2">
      <c r="A4" t="s">
        <v>348</v>
      </c>
      <c r="N4">
        <v>17</v>
      </c>
      <c r="O4">
        <v>7</v>
      </c>
      <c r="P4">
        <v>18</v>
      </c>
      <c r="Q4">
        <v>2</v>
      </c>
      <c r="S4">
        <v>3</v>
      </c>
      <c r="U4">
        <v>47</v>
      </c>
      <c r="AA4" s="224" t="s">
        <v>348</v>
      </c>
      <c r="AB4" s="224"/>
      <c r="AC4" s="224"/>
      <c r="AD4" s="224"/>
      <c r="AE4" s="224"/>
      <c r="AF4" s="224"/>
      <c r="AG4" s="224"/>
      <c r="AH4" s="224"/>
      <c r="AI4" s="224"/>
      <c r="AJ4" s="224"/>
      <c r="AK4" s="224"/>
      <c r="AL4" s="224"/>
      <c r="AM4" s="224"/>
      <c r="AN4" s="224">
        <v>17</v>
      </c>
      <c r="AO4" s="224">
        <v>7</v>
      </c>
      <c r="AP4" s="224">
        <v>18</v>
      </c>
      <c r="AQ4" s="224">
        <v>2</v>
      </c>
      <c r="AR4" s="224"/>
      <c r="AS4" s="224">
        <v>3</v>
      </c>
      <c r="AT4" s="224">
        <v>47</v>
      </c>
      <c r="AW4" t="s">
        <v>348</v>
      </c>
      <c r="BJ4">
        <v>17</v>
      </c>
      <c r="BK4">
        <v>7</v>
      </c>
      <c r="BL4">
        <v>18</v>
      </c>
      <c r="BM4">
        <v>2</v>
      </c>
      <c r="BO4">
        <v>2</v>
      </c>
      <c r="BP4">
        <v>46</v>
      </c>
    </row>
    <row r="5" spans="1:68" x14ac:dyDescent="0.2">
      <c r="A5" t="s">
        <v>127</v>
      </c>
      <c r="H5">
        <v>4</v>
      </c>
      <c r="J5">
        <v>4</v>
      </c>
      <c r="K5">
        <v>7</v>
      </c>
      <c r="L5">
        <v>16</v>
      </c>
      <c r="M5">
        <v>3</v>
      </c>
      <c r="N5">
        <v>19</v>
      </c>
      <c r="O5">
        <v>18</v>
      </c>
      <c r="P5">
        <v>5</v>
      </c>
      <c r="Q5">
        <v>2</v>
      </c>
      <c r="R5">
        <v>2</v>
      </c>
      <c r="S5">
        <v>4</v>
      </c>
      <c r="U5">
        <v>84</v>
      </c>
      <c r="AA5" s="224" t="s">
        <v>127</v>
      </c>
      <c r="AB5" s="224"/>
      <c r="AC5" s="224"/>
      <c r="AD5" s="224"/>
      <c r="AE5" s="224"/>
      <c r="AF5" s="224"/>
      <c r="AG5" s="224"/>
      <c r="AH5" s="224">
        <v>4</v>
      </c>
      <c r="AI5" s="224"/>
      <c r="AJ5" s="224">
        <v>4</v>
      </c>
      <c r="AK5" s="224">
        <v>7</v>
      </c>
      <c r="AL5" s="224">
        <v>16</v>
      </c>
      <c r="AM5" s="224">
        <v>3</v>
      </c>
      <c r="AN5" s="224">
        <v>19</v>
      </c>
      <c r="AO5" s="224">
        <v>18</v>
      </c>
      <c r="AP5" s="224">
        <v>5</v>
      </c>
      <c r="AQ5" s="224">
        <v>2</v>
      </c>
      <c r="AR5" s="224">
        <v>2</v>
      </c>
      <c r="AS5" s="224">
        <v>4</v>
      </c>
      <c r="AT5" s="224">
        <v>84</v>
      </c>
      <c r="AW5" t="s">
        <v>127</v>
      </c>
      <c r="BD5">
        <v>4</v>
      </c>
      <c r="BF5">
        <v>4</v>
      </c>
      <c r="BG5">
        <v>7</v>
      </c>
      <c r="BH5">
        <v>16</v>
      </c>
      <c r="BI5">
        <v>2</v>
      </c>
      <c r="BJ5">
        <v>19</v>
      </c>
      <c r="BK5">
        <v>18</v>
      </c>
      <c r="BL5">
        <v>5</v>
      </c>
      <c r="BM5">
        <v>2</v>
      </c>
      <c r="BN5">
        <v>2</v>
      </c>
      <c r="BO5">
        <v>2</v>
      </c>
      <c r="BP5">
        <v>81</v>
      </c>
    </row>
    <row r="6" spans="1:68" x14ac:dyDescent="0.2">
      <c r="A6" t="s">
        <v>142</v>
      </c>
      <c r="L6">
        <v>3</v>
      </c>
      <c r="M6">
        <v>1</v>
      </c>
      <c r="U6">
        <v>4</v>
      </c>
      <c r="AA6" s="224" t="s">
        <v>142</v>
      </c>
      <c r="AB6" s="224"/>
      <c r="AC6" s="224"/>
      <c r="AD6" s="224"/>
      <c r="AE6" s="224"/>
      <c r="AF6" s="224"/>
      <c r="AG6" s="224"/>
      <c r="AH6" s="224"/>
      <c r="AI6" s="224"/>
      <c r="AJ6" s="224"/>
      <c r="AK6" s="224"/>
      <c r="AL6" s="224">
        <v>3</v>
      </c>
      <c r="AM6" s="224">
        <v>1</v>
      </c>
      <c r="AN6" s="224"/>
      <c r="AO6" s="224"/>
      <c r="AP6" s="224"/>
      <c r="AQ6" s="224"/>
      <c r="AR6" s="224"/>
      <c r="AS6" s="224"/>
      <c r="AT6" s="224">
        <v>4</v>
      </c>
      <c r="AW6" t="s">
        <v>142</v>
      </c>
      <c r="BH6">
        <v>3</v>
      </c>
      <c r="BI6">
        <v>0</v>
      </c>
      <c r="BP6">
        <v>3</v>
      </c>
    </row>
    <row r="7" spans="1:68" x14ac:dyDescent="0.2">
      <c r="A7" t="s">
        <v>163</v>
      </c>
      <c r="H7">
        <v>3</v>
      </c>
      <c r="L7">
        <v>1</v>
      </c>
      <c r="U7">
        <v>21</v>
      </c>
      <c r="AA7" s="224" t="s">
        <v>163</v>
      </c>
      <c r="AB7" s="224"/>
      <c r="AC7" s="224"/>
      <c r="AD7" s="224"/>
      <c r="AE7" s="224"/>
      <c r="AF7" s="224"/>
      <c r="AG7" s="224"/>
      <c r="AH7" s="224">
        <v>3</v>
      </c>
      <c r="AI7" s="224"/>
      <c r="AJ7" s="224"/>
      <c r="AK7" s="224"/>
      <c r="AL7" s="224">
        <v>1</v>
      </c>
      <c r="AM7" s="224"/>
      <c r="AN7" s="224"/>
      <c r="AO7" s="224"/>
      <c r="AP7" s="224"/>
      <c r="AQ7" s="224"/>
      <c r="AR7" s="224"/>
      <c r="AS7" s="224"/>
      <c r="AT7" s="224">
        <v>4</v>
      </c>
      <c r="AW7" t="s">
        <v>163</v>
      </c>
      <c r="BD7">
        <v>3</v>
      </c>
      <c r="BH7">
        <v>1</v>
      </c>
      <c r="BP7">
        <v>4</v>
      </c>
    </row>
    <row r="8" spans="1:68" x14ac:dyDescent="0.2">
      <c r="A8" t="s">
        <v>134</v>
      </c>
      <c r="D8">
        <v>1</v>
      </c>
      <c r="E8">
        <v>16</v>
      </c>
      <c r="F8">
        <v>16</v>
      </c>
      <c r="G8">
        <v>14</v>
      </c>
      <c r="I8">
        <v>14</v>
      </c>
      <c r="J8">
        <v>3</v>
      </c>
      <c r="K8">
        <v>12</v>
      </c>
      <c r="M8">
        <v>16</v>
      </c>
      <c r="N8">
        <v>13</v>
      </c>
      <c r="O8">
        <v>20</v>
      </c>
      <c r="Q8">
        <v>1</v>
      </c>
      <c r="S8">
        <v>1</v>
      </c>
      <c r="U8">
        <v>110</v>
      </c>
      <c r="AA8" s="224" t="s">
        <v>134</v>
      </c>
      <c r="AB8" s="224"/>
      <c r="AC8" s="224"/>
      <c r="AD8" s="224">
        <v>1</v>
      </c>
      <c r="AE8" s="224">
        <v>16</v>
      </c>
      <c r="AF8" s="224">
        <v>16</v>
      </c>
      <c r="AG8" s="224">
        <v>14</v>
      </c>
      <c r="AH8" s="224"/>
      <c r="AI8" s="224">
        <v>14</v>
      </c>
      <c r="AJ8" s="224">
        <v>3</v>
      </c>
      <c r="AK8" s="224">
        <v>12</v>
      </c>
      <c r="AL8" s="224"/>
      <c r="AM8" s="224">
        <v>16</v>
      </c>
      <c r="AN8" s="224">
        <v>13</v>
      </c>
      <c r="AO8" s="224">
        <v>20</v>
      </c>
      <c r="AP8" s="224"/>
      <c r="AQ8" s="224">
        <v>1</v>
      </c>
      <c r="AR8" s="224"/>
      <c r="AS8" s="224">
        <v>1</v>
      </c>
      <c r="AT8" s="224">
        <v>127</v>
      </c>
      <c r="AW8" t="s">
        <v>134</v>
      </c>
      <c r="AZ8">
        <v>1</v>
      </c>
      <c r="BA8">
        <v>15</v>
      </c>
      <c r="BB8">
        <v>15</v>
      </c>
      <c r="BC8">
        <v>12</v>
      </c>
      <c r="BE8">
        <v>14</v>
      </c>
      <c r="BF8">
        <v>2</v>
      </c>
      <c r="BG8">
        <v>12</v>
      </c>
      <c r="BI8">
        <v>16</v>
      </c>
      <c r="BJ8">
        <v>13</v>
      </c>
      <c r="BK8">
        <v>20</v>
      </c>
      <c r="BM8">
        <v>1</v>
      </c>
      <c r="BO8">
        <v>0</v>
      </c>
      <c r="BP8">
        <v>121</v>
      </c>
    </row>
    <row r="9" spans="1:68" x14ac:dyDescent="0.2">
      <c r="A9" t="s">
        <v>267</v>
      </c>
      <c r="B9">
        <v>17</v>
      </c>
      <c r="P9">
        <v>13</v>
      </c>
      <c r="U9">
        <v>30</v>
      </c>
      <c r="AA9" s="224" t="s">
        <v>267</v>
      </c>
      <c r="AB9" s="224">
        <v>17</v>
      </c>
      <c r="AC9" s="224"/>
      <c r="AD9" s="224"/>
      <c r="AE9" s="224"/>
      <c r="AF9" s="224"/>
      <c r="AG9" s="224"/>
      <c r="AH9" s="224"/>
      <c r="AI9" s="224"/>
      <c r="AJ9" s="224"/>
      <c r="AK9" s="224"/>
      <c r="AL9" s="224"/>
      <c r="AM9" s="224"/>
      <c r="AN9" s="224"/>
      <c r="AO9" s="224"/>
      <c r="AP9" s="224">
        <v>13</v>
      </c>
      <c r="AQ9" s="224"/>
      <c r="AR9" s="224"/>
      <c r="AS9" s="224"/>
      <c r="AT9" s="224">
        <v>30</v>
      </c>
      <c r="AW9" t="s">
        <v>267</v>
      </c>
      <c r="AX9">
        <v>17</v>
      </c>
      <c r="BL9">
        <v>8</v>
      </c>
      <c r="BP9">
        <v>25</v>
      </c>
    </row>
    <row r="10" spans="1:68" x14ac:dyDescent="0.2">
      <c r="A10" t="s">
        <v>126</v>
      </c>
      <c r="M10">
        <v>4</v>
      </c>
      <c r="P10">
        <v>13</v>
      </c>
      <c r="Q10">
        <v>11</v>
      </c>
      <c r="U10">
        <v>28</v>
      </c>
      <c r="AA10" s="224" t="s">
        <v>126</v>
      </c>
      <c r="AB10" s="224"/>
      <c r="AC10" s="224"/>
      <c r="AD10" s="224"/>
      <c r="AE10" s="224"/>
      <c r="AF10" s="224"/>
      <c r="AG10" s="224"/>
      <c r="AH10" s="224"/>
      <c r="AI10" s="224"/>
      <c r="AJ10" s="224"/>
      <c r="AK10" s="224"/>
      <c r="AL10" s="224"/>
      <c r="AM10" s="224">
        <v>4</v>
      </c>
      <c r="AN10" s="224"/>
      <c r="AO10" s="224"/>
      <c r="AP10" s="224">
        <v>13</v>
      </c>
      <c r="AQ10" s="224">
        <v>11</v>
      </c>
      <c r="AR10" s="224"/>
      <c r="AS10" s="224"/>
      <c r="AT10" s="224">
        <v>28</v>
      </c>
      <c r="AW10" t="s">
        <v>126</v>
      </c>
      <c r="BI10">
        <v>3</v>
      </c>
      <c r="BL10">
        <v>13</v>
      </c>
      <c r="BM10">
        <v>6</v>
      </c>
      <c r="BP10">
        <v>22</v>
      </c>
    </row>
    <row r="11" spans="1:68" x14ac:dyDescent="0.2">
      <c r="A11" t="s">
        <v>330</v>
      </c>
      <c r="K11">
        <v>2</v>
      </c>
      <c r="U11">
        <v>2</v>
      </c>
      <c r="AA11" s="224" t="s">
        <v>330</v>
      </c>
      <c r="AB11" s="224"/>
      <c r="AC11" s="224"/>
      <c r="AD11" s="224"/>
      <c r="AE11" s="224"/>
      <c r="AF11" s="224"/>
      <c r="AG11" s="224"/>
      <c r="AH11" s="224"/>
      <c r="AI11" s="224"/>
      <c r="AJ11" s="224"/>
      <c r="AK11" s="224">
        <v>2</v>
      </c>
      <c r="AL11" s="224"/>
      <c r="AM11" s="224"/>
      <c r="AN11" s="224"/>
      <c r="AO11" s="224"/>
      <c r="AP11" s="224"/>
      <c r="AQ11" s="224"/>
      <c r="AR11" s="224"/>
      <c r="AS11" s="224"/>
      <c r="AT11" s="224">
        <v>2</v>
      </c>
      <c r="AW11" t="s">
        <v>330</v>
      </c>
      <c r="BG11">
        <v>2</v>
      </c>
      <c r="BP11">
        <v>2</v>
      </c>
    </row>
    <row r="12" spans="1:68" x14ac:dyDescent="0.2">
      <c r="A12" t="s">
        <v>230</v>
      </c>
      <c r="C12">
        <v>1</v>
      </c>
      <c r="J12">
        <v>1</v>
      </c>
      <c r="K12">
        <v>8</v>
      </c>
      <c r="N12">
        <v>10</v>
      </c>
      <c r="Q12">
        <v>2</v>
      </c>
      <c r="U12">
        <v>22</v>
      </c>
      <c r="AA12" s="224" t="s">
        <v>230</v>
      </c>
      <c r="AB12" s="224"/>
      <c r="AC12" s="224">
        <v>1</v>
      </c>
      <c r="AD12" s="224"/>
      <c r="AE12" s="224"/>
      <c r="AF12" s="224"/>
      <c r="AG12" s="224"/>
      <c r="AH12" s="224"/>
      <c r="AI12" s="224"/>
      <c r="AJ12" s="224">
        <v>1</v>
      </c>
      <c r="AK12" s="224">
        <v>8</v>
      </c>
      <c r="AL12" s="224"/>
      <c r="AM12" s="224"/>
      <c r="AN12" s="224">
        <v>10</v>
      </c>
      <c r="AO12" s="224"/>
      <c r="AP12" s="224"/>
      <c r="AQ12" s="224">
        <v>2</v>
      </c>
      <c r="AR12" s="224"/>
      <c r="AS12" s="224"/>
      <c r="AT12" s="224">
        <v>22</v>
      </c>
      <c r="AW12" t="s">
        <v>230</v>
      </c>
      <c r="AY12">
        <v>1</v>
      </c>
      <c r="BF12">
        <v>1</v>
      </c>
      <c r="BG12">
        <v>8</v>
      </c>
      <c r="BJ12">
        <v>10</v>
      </c>
      <c r="BM12">
        <v>2</v>
      </c>
      <c r="BP12">
        <v>22</v>
      </c>
    </row>
    <row r="13" spans="1:68" x14ac:dyDescent="0.2">
      <c r="A13" t="s">
        <v>169</v>
      </c>
      <c r="L13">
        <v>1</v>
      </c>
      <c r="S13">
        <v>1</v>
      </c>
      <c r="U13">
        <v>2</v>
      </c>
      <c r="X13" t="s">
        <v>527</v>
      </c>
      <c r="AA13" s="224" t="s">
        <v>169</v>
      </c>
      <c r="AB13" s="224"/>
      <c r="AC13" s="224"/>
      <c r="AD13" s="224"/>
      <c r="AE13" s="224"/>
      <c r="AF13" s="224"/>
      <c r="AG13" s="224"/>
      <c r="AH13" s="224"/>
      <c r="AI13" s="224"/>
      <c r="AJ13" s="224"/>
      <c r="AK13" s="224"/>
      <c r="AL13" s="224">
        <v>1</v>
      </c>
      <c r="AM13" s="224"/>
      <c r="AN13" s="224"/>
      <c r="AO13" s="224"/>
      <c r="AP13" s="224"/>
      <c r="AQ13" s="224"/>
      <c r="AR13" s="224"/>
      <c r="AS13" s="224">
        <v>1</v>
      </c>
      <c r="AT13" s="224">
        <v>2</v>
      </c>
      <c r="AV13" t="s">
        <v>527</v>
      </c>
      <c r="AW13" t="s">
        <v>169</v>
      </c>
      <c r="BH13">
        <v>1</v>
      </c>
      <c r="BO13">
        <v>1</v>
      </c>
      <c r="BP13">
        <v>2</v>
      </c>
    </row>
    <row r="14" spans="1:68" x14ac:dyDescent="0.2">
      <c r="A14" t="s">
        <v>318</v>
      </c>
      <c r="J14">
        <v>5</v>
      </c>
      <c r="K14">
        <v>9</v>
      </c>
      <c r="U14">
        <v>14</v>
      </c>
      <c r="AA14" s="224" t="s">
        <v>318</v>
      </c>
      <c r="AB14" s="224"/>
      <c r="AC14" s="224"/>
      <c r="AD14" s="224"/>
      <c r="AE14" s="224"/>
      <c r="AF14" s="224"/>
      <c r="AG14" s="224"/>
      <c r="AH14" s="224"/>
      <c r="AI14" s="224"/>
      <c r="AJ14" s="224">
        <v>5</v>
      </c>
      <c r="AK14" s="224">
        <v>9</v>
      </c>
      <c r="AL14" s="224"/>
      <c r="AM14" s="224"/>
      <c r="AN14" s="224"/>
      <c r="AO14" s="224"/>
      <c r="AP14" s="224"/>
      <c r="AQ14" s="224"/>
      <c r="AR14" s="224"/>
      <c r="AS14" s="224"/>
      <c r="AT14" s="224">
        <v>14</v>
      </c>
      <c r="AW14" t="s">
        <v>318</v>
      </c>
      <c r="BF14">
        <v>5</v>
      </c>
      <c r="BG14">
        <v>9</v>
      </c>
      <c r="BP14">
        <v>14</v>
      </c>
    </row>
    <row r="15" spans="1:68" x14ac:dyDescent="0.2">
      <c r="A15" t="s">
        <v>191</v>
      </c>
      <c r="H15">
        <v>2</v>
      </c>
      <c r="U15">
        <v>2</v>
      </c>
      <c r="AA15" s="224" t="s">
        <v>191</v>
      </c>
      <c r="AB15" s="224"/>
      <c r="AC15" s="224"/>
      <c r="AD15" s="224"/>
      <c r="AE15" s="224"/>
      <c r="AF15" s="224"/>
      <c r="AG15" s="224"/>
      <c r="AH15" s="224">
        <v>2</v>
      </c>
      <c r="AI15" s="224"/>
      <c r="AJ15" s="224"/>
      <c r="AK15" s="224"/>
      <c r="AL15" s="224"/>
      <c r="AM15" s="224"/>
      <c r="AN15" s="224"/>
      <c r="AO15" s="224"/>
      <c r="AP15" s="224"/>
      <c r="AQ15" s="224"/>
      <c r="AR15" s="224"/>
      <c r="AS15" s="224"/>
      <c r="AT15" s="224">
        <v>2</v>
      </c>
      <c r="AW15" t="s">
        <v>191</v>
      </c>
      <c r="BD15">
        <v>2</v>
      </c>
      <c r="BP15">
        <v>2</v>
      </c>
    </row>
    <row r="16" spans="1:68" hidden="1" x14ac:dyDescent="0.2">
      <c r="A16" t="s">
        <v>329</v>
      </c>
      <c r="K16">
        <v>1</v>
      </c>
      <c r="U16">
        <v>1</v>
      </c>
      <c r="W16" t="s">
        <v>527</v>
      </c>
      <c r="AA16" t="s">
        <v>329</v>
      </c>
      <c r="AK16">
        <v>1</v>
      </c>
      <c r="AT16">
        <v>1</v>
      </c>
      <c r="AU16" t="s">
        <v>527</v>
      </c>
      <c r="AW16" t="s">
        <v>329</v>
      </c>
      <c r="BG16">
        <v>1</v>
      </c>
      <c r="BP16">
        <v>1</v>
      </c>
    </row>
    <row r="17" spans="1:68" x14ac:dyDescent="0.2">
      <c r="A17" t="s">
        <v>188</v>
      </c>
      <c r="B17">
        <v>9</v>
      </c>
      <c r="H17">
        <v>15</v>
      </c>
      <c r="U17">
        <v>24</v>
      </c>
      <c r="AA17" s="224" t="s">
        <v>188</v>
      </c>
      <c r="AB17" s="224">
        <v>9</v>
      </c>
      <c r="AC17" s="224"/>
      <c r="AD17" s="224"/>
      <c r="AE17" s="224"/>
      <c r="AF17" s="224"/>
      <c r="AG17" s="224"/>
      <c r="AH17" s="224">
        <v>15</v>
      </c>
      <c r="AI17" s="224"/>
      <c r="AJ17" s="224"/>
      <c r="AK17" s="224"/>
      <c r="AL17" s="224"/>
      <c r="AM17" s="224"/>
      <c r="AN17" s="224"/>
      <c r="AO17" s="224"/>
      <c r="AP17" s="224"/>
      <c r="AQ17" s="224"/>
      <c r="AR17" s="224"/>
      <c r="AS17" s="224"/>
      <c r="AT17" s="224">
        <v>24</v>
      </c>
      <c r="AW17" t="s">
        <v>188</v>
      </c>
      <c r="AX17">
        <v>9</v>
      </c>
      <c r="BD17">
        <v>15</v>
      </c>
      <c r="BP17">
        <v>24</v>
      </c>
    </row>
    <row r="18" spans="1:68" x14ac:dyDescent="0.2">
      <c r="A18" t="s">
        <v>352</v>
      </c>
      <c r="O18">
        <v>1</v>
      </c>
      <c r="U18">
        <v>1</v>
      </c>
      <c r="AA18" s="224" t="s">
        <v>352</v>
      </c>
      <c r="AB18" s="224"/>
      <c r="AC18" s="224"/>
      <c r="AD18" s="224"/>
      <c r="AE18" s="224"/>
      <c r="AF18" s="224"/>
      <c r="AG18" s="224"/>
      <c r="AH18" s="224"/>
      <c r="AI18" s="224"/>
      <c r="AJ18" s="224"/>
      <c r="AK18" s="224"/>
      <c r="AL18" s="224"/>
      <c r="AM18" s="224"/>
      <c r="AN18" s="224"/>
      <c r="AO18" s="224">
        <v>1</v>
      </c>
      <c r="AP18" s="224"/>
      <c r="AQ18" s="224"/>
      <c r="AR18" s="224"/>
      <c r="AS18" s="224"/>
      <c r="AT18" s="224">
        <v>1</v>
      </c>
      <c r="AW18" t="s">
        <v>352</v>
      </c>
      <c r="BK18">
        <v>1</v>
      </c>
      <c r="BP18">
        <v>1</v>
      </c>
    </row>
    <row r="19" spans="1:68" hidden="1" x14ac:dyDescent="0.2">
      <c r="A19" t="s">
        <v>182</v>
      </c>
      <c r="F19">
        <v>7</v>
      </c>
      <c r="I19">
        <v>1</v>
      </c>
      <c r="U19">
        <v>8</v>
      </c>
      <c r="W19" t="s">
        <v>527</v>
      </c>
      <c r="X19" t="s">
        <v>537</v>
      </c>
      <c r="AA19" t="s">
        <v>182</v>
      </c>
      <c r="AF19">
        <v>7</v>
      </c>
      <c r="AI19">
        <v>1</v>
      </c>
      <c r="AT19">
        <v>8</v>
      </c>
      <c r="AU19" t="s">
        <v>527</v>
      </c>
      <c r="AV19" t="s">
        <v>537</v>
      </c>
      <c r="AW19" t="s">
        <v>182</v>
      </c>
      <c r="BB19">
        <v>7</v>
      </c>
      <c r="BE19">
        <v>1</v>
      </c>
      <c r="BP19">
        <v>8</v>
      </c>
    </row>
    <row r="20" spans="1:68" x14ac:dyDescent="0.2">
      <c r="A20" t="s">
        <v>272</v>
      </c>
      <c r="B20">
        <v>5</v>
      </c>
      <c r="U20">
        <v>5</v>
      </c>
      <c r="AA20" s="224" t="s">
        <v>272</v>
      </c>
      <c r="AB20" s="224">
        <v>5</v>
      </c>
      <c r="AC20" s="224"/>
      <c r="AD20" s="224"/>
      <c r="AE20" s="224"/>
      <c r="AF20" s="224"/>
      <c r="AG20" s="224"/>
      <c r="AH20" s="224"/>
      <c r="AI20" s="224"/>
      <c r="AJ20" s="224"/>
      <c r="AK20" s="224"/>
      <c r="AL20" s="224"/>
      <c r="AM20" s="224"/>
      <c r="AN20" s="224"/>
      <c r="AO20" s="224"/>
      <c r="AP20" s="224"/>
      <c r="AQ20" s="224"/>
      <c r="AR20" s="224"/>
      <c r="AS20" s="224"/>
      <c r="AT20" s="224">
        <v>5</v>
      </c>
      <c r="AW20" t="s">
        <v>272</v>
      </c>
      <c r="AX20">
        <v>5</v>
      </c>
      <c r="BP20">
        <v>5</v>
      </c>
    </row>
    <row r="21" spans="1:68" x14ac:dyDescent="0.2">
      <c r="A21" t="s">
        <v>131</v>
      </c>
      <c r="C21">
        <v>15</v>
      </c>
      <c r="F21">
        <v>1</v>
      </c>
      <c r="J21">
        <v>15</v>
      </c>
      <c r="K21">
        <v>8</v>
      </c>
      <c r="L21">
        <v>13</v>
      </c>
      <c r="M21">
        <v>2</v>
      </c>
      <c r="N21">
        <v>7</v>
      </c>
      <c r="U21">
        <v>61</v>
      </c>
      <c r="AA21" s="224" t="s">
        <v>131</v>
      </c>
      <c r="AB21" s="224"/>
      <c r="AC21" s="224">
        <v>15</v>
      </c>
      <c r="AD21" s="224"/>
      <c r="AE21" s="224"/>
      <c r="AF21" s="224">
        <v>1</v>
      </c>
      <c r="AG21" s="224"/>
      <c r="AH21" s="224"/>
      <c r="AI21" s="224"/>
      <c r="AJ21" s="224">
        <v>15</v>
      </c>
      <c r="AK21" s="224">
        <v>8</v>
      </c>
      <c r="AL21" s="224">
        <v>13</v>
      </c>
      <c r="AM21" s="224">
        <v>2</v>
      </c>
      <c r="AN21" s="224">
        <v>7</v>
      </c>
      <c r="AO21" s="224"/>
      <c r="AP21" s="224"/>
      <c r="AQ21" s="224"/>
      <c r="AR21" s="224"/>
      <c r="AS21" s="224"/>
      <c r="AT21" s="224">
        <v>61</v>
      </c>
      <c r="AW21" t="s">
        <v>131</v>
      </c>
      <c r="AY21">
        <v>15</v>
      </c>
      <c r="BB21">
        <v>1</v>
      </c>
      <c r="BF21">
        <v>15</v>
      </c>
      <c r="BG21">
        <v>8</v>
      </c>
      <c r="BH21">
        <v>13</v>
      </c>
      <c r="BI21">
        <v>2</v>
      </c>
      <c r="BJ21">
        <v>7</v>
      </c>
      <c r="BP21">
        <v>61</v>
      </c>
    </row>
    <row r="22" spans="1:68" x14ac:dyDescent="0.2">
      <c r="A22" t="s">
        <v>168</v>
      </c>
      <c r="L22">
        <v>1</v>
      </c>
      <c r="U22">
        <v>1</v>
      </c>
      <c r="AA22" s="224" t="s">
        <v>168</v>
      </c>
      <c r="AB22" s="224"/>
      <c r="AC22" s="224"/>
      <c r="AD22" s="224"/>
      <c r="AE22" s="224"/>
      <c r="AF22" s="224"/>
      <c r="AG22" s="224"/>
      <c r="AH22" s="224"/>
      <c r="AI22" s="224"/>
      <c r="AJ22" s="224"/>
      <c r="AK22" s="224"/>
      <c r="AL22" s="224">
        <v>1</v>
      </c>
      <c r="AM22" s="224"/>
      <c r="AN22" s="224"/>
      <c r="AO22" s="224"/>
      <c r="AP22" s="224"/>
      <c r="AQ22" s="224"/>
      <c r="AR22" s="224"/>
      <c r="AS22" s="224"/>
      <c r="AT22" s="224">
        <v>1</v>
      </c>
      <c r="AW22" t="s">
        <v>168</v>
      </c>
      <c r="BH22">
        <v>1</v>
      </c>
      <c r="BP22">
        <v>1</v>
      </c>
    </row>
    <row r="23" spans="1:68" x14ac:dyDescent="0.2">
      <c r="A23" t="s">
        <v>231</v>
      </c>
      <c r="C23">
        <v>1</v>
      </c>
      <c r="U23">
        <v>1</v>
      </c>
      <c r="AA23" s="224" t="s">
        <v>231</v>
      </c>
      <c r="AB23" s="224"/>
      <c r="AC23" s="224">
        <v>1</v>
      </c>
      <c r="AD23" s="224"/>
      <c r="AE23" s="224"/>
      <c r="AF23" s="224"/>
      <c r="AG23" s="224"/>
      <c r="AH23" s="224"/>
      <c r="AI23" s="224"/>
      <c r="AJ23" s="224"/>
      <c r="AK23" s="224"/>
      <c r="AL23" s="224"/>
      <c r="AM23" s="224"/>
      <c r="AN23" s="224"/>
      <c r="AO23" s="224"/>
      <c r="AP23" s="224"/>
      <c r="AQ23" s="224"/>
      <c r="AR23" s="224"/>
      <c r="AS23" s="224"/>
      <c r="AT23" s="224">
        <v>1</v>
      </c>
      <c r="AW23" t="s">
        <v>231</v>
      </c>
      <c r="AY23">
        <v>1</v>
      </c>
      <c r="BP23">
        <v>1</v>
      </c>
    </row>
    <row r="24" spans="1:68" x14ac:dyDescent="0.2">
      <c r="A24" t="s">
        <v>129</v>
      </c>
      <c r="B24">
        <v>20</v>
      </c>
      <c r="C24">
        <v>19</v>
      </c>
      <c r="D24">
        <v>4</v>
      </c>
      <c r="F24">
        <v>7</v>
      </c>
      <c r="H24">
        <v>1</v>
      </c>
      <c r="I24">
        <v>2</v>
      </c>
      <c r="J24">
        <v>15</v>
      </c>
      <c r="K24">
        <v>18</v>
      </c>
      <c r="L24">
        <v>19</v>
      </c>
      <c r="M24">
        <v>17</v>
      </c>
      <c r="N24">
        <v>16</v>
      </c>
      <c r="O24">
        <v>20</v>
      </c>
      <c r="P24">
        <v>14</v>
      </c>
      <c r="Q24">
        <v>18</v>
      </c>
      <c r="R24">
        <v>18</v>
      </c>
      <c r="S24">
        <v>4</v>
      </c>
      <c r="U24">
        <v>212</v>
      </c>
      <c r="AA24" s="224" t="s">
        <v>129</v>
      </c>
      <c r="AB24" s="224">
        <v>2</v>
      </c>
      <c r="AC24" s="224">
        <v>19</v>
      </c>
      <c r="AD24" s="224">
        <v>4</v>
      </c>
      <c r="AE24" s="224"/>
      <c r="AF24" s="224">
        <v>7</v>
      </c>
      <c r="AG24" s="224"/>
      <c r="AH24" s="224">
        <v>1</v>
      </c>
      <c r="AI24" s="224">
        <v>2</v>
      </c>
      <c r="AJ24" s="224">
        <v>15</v>
      </c>
      <c r="AK24" s="224">
        <v>18</v>
      </c>
      <c r="AL24" s="224">
        <v>19</v>
      </c>
      <c r="AM24" s="224">
        <v>17</v>
      </c>
      <c r="AN24" s="224">
        <v>16</v>
      </c>
      <c r="AO24" s="224">
        <v>20</v>
      </c>
      <c r="AP24" s="224">
        <v>14</v>
      </c>
      <c r="AQ24" s="224">
        <v>18</v>
      </c>
      <c r="AR24" s="224">
        <v>18</v>
      </c>
      <c r="AS24" s="224">
        <v>4</v>
      </c>
      <c r="AT24" s="224">
        <v>194</v>
      </c>
      <c r="AW24" t="s">
        <v>129</v>
      </c>
      <c r="AX24">
        <v>2</v>
      </c>
      <c r="AY24">
        <v>19</v>
      </c>
      <c r="AZ24">
        <v>0</v>
      </c>
      <c r="BB24">
        <v>7</v>
      </c>
      <c r="BD24">
        <v>1</v>
      </c>
      <c r="BE24">
        <v>1</v>
      </c>
      <c r="BF24">
        <v>15</v>
      </c>
      <c r="BG24">
        <v>18</v>
      </c>
      <c r="BH24">
        <v>19</v>
      </c>
      <c r="BI24">
        <v>16</v>
      </c>
      <c r="BJ24">
        <v>16</v>
      </c>
      <c r="BK24">
        <v>20</v>
      </c>
      <c r="BL24">
        <v>14</v>
      </c>
      <c r="BM24">
        <v>11</v>
      </c>
      <c r="BN24">
        <v>12</v>
      </c>
      <c r="BO24">
        <v>0</v>
      </c>
      <c r="BP24">
        <v>171</v>
      </c>
    </row>
    <row r="25" spans="1:68" x14ac:dyDescent="0.2">
      <c r="A25" t="s">
        <v>190</v>
      </c>
      <c r="H25">
        <v>1</v>
      </c>
      <c r="U25">
        <v>1</v>
      </c>
      <c r="AA25" s="224" t="s">
        <v>190</v>
      </c>
      <c r="AB25" s="224"/>
      <c r="AC25" s="224"/>
      <c r="AD25" s="224"/>
      <c r="AE25" s="224"/>
      <c r="AF25" s="224"/>
      <c r="AG25" s="224"/>
      <c r="AH25" s="224">
        <v>1</v>
      </c>
      <c r="AI25" s="224"/>
      <c r="AJ25" s="224"/>
      <c r="AK25" s="224"/>
      <c r="AL25" s="224"/>
      <c r="AM25" s="224"/>
      <c r="AN25" s="224"/>
      <c r="AO25" s="224"/>
      <c r="AP25" s="224"/>
      <c r="AQ25" s="224"/>
      <c r="AR25" s="224"/>
      <c r="AS25" s="224"/>
      <c r="AT25" s="224">
        <v>1</v>
      </c>
      <c r="AW25" t="s">
        <v>190</v>
      </c>
      <c r="BD25">
        <v>1</v>
      </c>
      <c r="BP25">
        <v>1</v>
      </c>
    </row>
    <row r="26" spans="1:68" x14ac:dyDescent="0.2">
      <c r="A26" t="s">
        <v>298</v>
      </c>
      <c r="D26">
        <v>3</v>
      </c>
      <c r="E26">
        <v>1</v>
      </c>
      <c r="G26">
        <v>1</v>
      </c>
      <c r="H26">
        <v>11</v>
      </c>
      <c r="J26">
        <v>2</v>
      </c>
      <c r="U26">
        <v>18</v>
      </c>
      <c r="AA26" s="224" t="s">
        <v>298</v>
      </c>
      <c r="AB26" s="224"/>
      <c r="AC26" s="224"/>
      <c r="AD26" s="224">
        <v>3</v>
      </c>
      <c r="AE26" s="224">
        <v>1</v>
      </c>
      <c r="AF26" s="224"/>
      <c r="AG26" s="224">
        <v>1</v>
      </c>
      <c r="AH26" s="224">
        <v>11</v>
      </c>
      <c r="AI26" s="224"/>
      <c r="AJ26" s="224">
        <v>2</v>
      </c>
      <c r="AK26" s="224"/>
      <c r="AL26" s="224"/>
      <c r="AM26" s="224"/>
      <c r="AN26" s="224"/>
      <c r="AO26" s="224"/>
      <c r="AP26" s="224"/>
      <c r="AQ26" s="224"/>
      <c r="AR26" s="224"/>
      <c r="AS26" s="224"/>
      <c r="AT26" s="224">
        <v>18</v>
      </c>
      <c r="AW26" t="s">
        <v>298</v>
      </c>
      <c r="AZ26">
        <v>0</v>
      </c>
      <c r="BA26">
        <v>0</v>
      </c>
      <c r="BC26">
        <v>0</v>
      </c>
      <c r="BD26">
        <v>0</v>
      </c>
      <c r="BF26">
        <v>0</v>
      </c>
      <c r="BP26">
        <v>0</v>
      </c>
    </row>
    <row r="27" spans="1:68" x14ac:dyDescent="0.2">
      <c r="A27" t="s">
        <v>161</v>
      </c>
      <c r="B27">
        <v>2</v>
      </c>
      <c r="E27">
        <v>1</v>
      </c>
      <c r="F27">
        <v>1</v>
      </c>
      <c r="G27">
        <v>1</v>
      </c>
      <c r="J27">
        <v>8</v>
      </c>
      <c r="K27">
        <v>5</v>
      </c>
      <c r="L27">
        <v>12</v>
      </c>
      <c r="N27">
        <v>7</v>
      </c>
      <c r="P27">
        <v>4</v>
      </c>
      <c r="Q27">
        <v>12</v>
      </c>
      <c r="U27">
        <v>53</v>
      </c>
      <c r="AA27" s="224" t="s">
        <v>161</v>
      </c>
      <c r="AB27" s="224">
        <v>2</v>
      </c>
      <c r="AC27" s="224"/>
      <c r="AD27" s="224"/>
      <c r="AE27" s="224">
        <v>1</v>
      </c>
      <c r="AF27" s="224">
        <v>1</v>
      </c>
      <c r="AG27" s="224">
        <v>1</v>
      </c>
      <c r="AH27" s="224"/>
      <c r="AI27" s="224"/>
      <c r="AJ27" s="224">
        <v>8</v>
      </c>
      <c r="AK27" s="224">
        <v>5</v>
      </c>
      <c r="AL27" s="224">
        <v>12</v>
      </c>
      <c r="AM27" s="224"/>
      <c r="AN27" s="224">
        <v>7</v>
      </c>
      <c r="AO27" s="224"/>
      <c r="AP27" s="224">
        <v>4</v>
      </c>
      <c r="AQ27" s="224">
        <v>12</v>
      </c>
      <c r="AR27" s="224"/>
      <c r="AS27" s="224"/>
      <c r="AT27" s="224">
        <v>53</v>
      </c>
      <c r="AW27" t="s">
        <v>161</v>
      </c>
      <c r="AX27">
        <v>1</v>
      </c>
      <c r="BA27">
        <v>0</v>
      </c>
      <c r="BB27">
        <v>0</v>
      </c>
      <c r="BC27">
        <v>0</v>
      </c>
      <c r="BF27">
        <v>0</v>
      </c>
      <c r="BG27">
        <v>5</v>
      </c>
      <c r="BH27">
        <v>11</v>
      </c>
      <c r="BJ27">
        <v>4</v>
      </c>
      <c r="BL27">
        <v>4</v>
      </c>
      <c r="BM27">
        <v>0</v>
      </c>
      <c r="BP27">
        <v>25</v>
      </c>
    </row>
    <row r="28" spans="1:68" x14ac:dyDescent="0.2">
      <c r="A28" t="s">
        <v>308</v>
      </c>
      <c r="L28">
        <v>1</v>
      </c>
      <c r="U28">
        <v>1</v>
      </c>
      <c r="AA28" s="224" t="s">
        <v>308</v>
      </c>
      <c r="AB28" s="224"/>
      <c r="AC28" s="224"/>
      <c r="AD28" s="224"/>
      <c r="AE28" s="224"/>
      <c r="AF28" s="224"/>
      <c r="AG28" s="224"/>
      <c r="AH28" s="224"/>
      <c r="AI28" s="224"/>
      <c r="AJ28" s="224"/>
      <c r="AK28" s="224"/>
      <c r="AL28" s="224">
        <v>1</v>
      </c>
      <c r="AM28" s="224"/>
      <c r="AN28" s="224"/>
      <c r="AO28" s="224"/>
      <c r="AP28" s="224"/>
      <c r="AQ28" s="224"/>
      <c r="AR28" s="224"/>
      <c r="AS28" s="224"/>
      <c r="AT28" s="224">
        <v>1</v>
      </c>
      <c r="AW28" t="s">
        <v>308</v>
      </c>
      <c r="BH28">
        <v>1</v>
      </c>
      <c r="BP28">
        <v>1</v>
      </c>
    </row>
    <row r="29" spans="1:68" hidden="1" x14ac:dyDescent="0.2">
      <c r="A29" t="s">
        <v>366</v>
      </c>
      <c r="D29">
        <v>1</v>
      </c>
      <c r="F29">
        <v>6</v>
      </c>
      <c r="G29">
        <v>1</v>
      </c>
      <c r="I29">
        <v>5</v>
      </c>
      <c r="U29">
        <v>13</v>
      </c>
      <c r="W29" t="s">
        <v>527</v>
      </c>
      <c r="AA29" t="s">
        <v>366</v>
      </c>
      <c r="AD29">
        <v>1</v>
      </c>
      <c r="AF29">
        <v>6</v>
      </c>
      <c r="AG29">
        <v>1</v>
      </c>
      <c r="AI29">
        <v>5</v>
      </c>
      <c r="AT29">
        <v>13</v>
      </c>
      <c r="AU29" t="s">
        <v>527</v>
      </c>
      <c r="AW29" t="s">
        <v>366</v>
      </c>
      <c r="AZ29">
        <v>1</v>
      </c>
      <c r="BB29">
        <v>6</v>
      </c>
      <c r="BC29">
        <v>1</v>
      </c>
      <c r="BE29">
        <v>5</v>
      </c>
      <c r="BP29">
        <v>13</v>
      </c>
    </row>
    <row r="30" spans="1:68" hidden="1" x14ac:dyDescent="0.2">
      <c r="A30" t="s">
        <v>332</v>
      </c>
      <c r="K30">
        <v>4</v>
      </c>
      <c r="U30">
        <v>4</v>
      </c>
      <c r="W30" t="s">
        <v>527</v>
      </c>
      <c r="AA30" t="s">
        <v>332</v>
      </c>
      <c r="AK30">
        <v>4</v>
      </c>
      <c r="AT30">
        <v>4</v>
      </c>
      <c r="AU30" t="s">
        <v>527</v>
      </c>
      <c r="AW30" t="s">
        <v>332</v>
      </c>
      <c r="BG30">
        <v>4</v>
      </c>
      <c r="BP30">
        <v>4</v>
      </c>
    </row>
    <row r="31" spans="1:68" x14ac:dyDescent="0.2">
      <c r="A31" t="s">
        <v>360</v>
      </c>
      <c r="O31">
        <v>11</v>
      </c>
      <c r="Q31">
        <v>2</v>
      </c>
      <c r="U31">
        <v>13</v>
      </c>
      <c r="AA31" s="224" t="s">
        <v>360</v>
      </c>
      <c r="AB31" s="224"/>
      <c r="AC31" s="224"/>
      <c r="AD31" s="224"/>
      <c r="AE31" s="224"/>
      <c r="AF31" s="224"/>
      <c r="AG31" s="224"/>
      <c r="AH31" s="224"/>
      <c r="AI31" s="224"/>
      <c r="AJ31" s="224"/>
      <c r="AK31" s="224"/>
      <c r="AL31" s="224"/>
      <c r="AM31" s="224"/>
      <c r="AN31" s="224"/>
      <c r="AO31" s="224"/>
      <c r="AP31" s="224"/>
      <c r="AQ31" s="224">
        <v>2</v>
      </c>
      <c r="AR31" s="224"/>
      <c r="AS31" s="224"/>
      <c r="AT31" s="224">
        <v>2</v>
      </c>
      <c r="AW31" t="s">
        <v>360</v>
      </c>
      <c r="BM31">
        <v>2</v>
      </c>
      <c r="BP31">
        <v>2</v>
      </c>
    </row>
    <row r="32" spans="1:68" x14ac:dyDescent="0.2">
      <c r="A32" t="s">
        <v>269</v>
      </c>
      <c r="B32">
        <v>4</v>
      </c>
      <c r="U32">
        <v>4</v>
      </c>
      <c r="AA32" s="224" t="s">
        <v>269</v>
      </c>
      <c r="AB32" s="224">
        <v>4</v>
      </c>
      <c r="AC32" s="224"/>
      <c r="AD32" s="224"/>
      <c r="AE32" s="224"/>
      <c r="AF32" s="224"/>
      <c r="AG32" s="224"/>
      <c r="AH32" s="224"/>
      <c r="AI32" s="224"/>
      <c r="AJ32" s="224"/>
      <c r="AK32" s="224"/>
      <c r="AL32" s="224"/>
      <c r="AM32" s="224"/>
      <c r="AN32" s="224"/>
      <c r="AO32" s="224"/>
      <c r="AP32" s="224"/>
      <c r="AQ32" s="224"/>
      <c r="AR32" s="224"/>
      <c r="AS32" s="224"/>
      <c r="AT32" s="224">
        <v>4</v>
      </c>
      <c r="AW32" t="s">
        <v>269</v>
      </c>
      <c r="AX32">
        <v>4</v>
      </c>
      <c r="BP32">
        <v>4</v>
      </c>
    </row>
    <row r="33" spans="1:68" x14ac:dyDescent="0.2">
      <c r="A33" t="s">
        <v>353</v>
      </c>
      <c r="O33">
        <v>1</v>
      </c>
      <c r="S33">
        <v>11</v>
      </c>
      <c r="U33">
        <v>12</v>
      </c>
      <c r="AA33" s="224" t="s">
        <v>353</v>
      </c>
      <c r="AB33" s="224"/>
      <c r="AC33" s="224"/>
      <c r="AD33" s="224"/>
      <c r="AE33" s="224"/>
      <c r="AF33" s="224"/>
      <c r="AG33" s="224"/>
      <c r="AH33" s="224"/>
      <c r="AI33" s="224"/>
      <c r="AJ33" s="224"/>
      <c r="AK33" s="224"/>
      <c r="AL33" s="224"/>
      <c r="AM33" s="224"/>
      <c r="AN33" s="224"/>
      <c r="AO33" s="224">
        <v>1</v>
      </c>
      <c r="AP33" s="224"/>
      <c r="AQ33" s="224"/>
      <c r="AR33" s="224"/>
      <c r="AS33" s="224"/>
      <c r="AT33" s="224">
        <v>1</v>
      </c>
      <c r="AW33" t="s">
        <v>353</v>
      </c>
      <c r="BK33">
        <v>1</v>
      </c>
      <c r="BP33">
        <v>1</v>
      </c>
    </row>
    <row r="34" spans="1:68" x14ac:dyDescent="0.2">
      <c r="A34" t="s">
        <v>159</v>
      </c>
      <c r="C34">
        <v>12</v>
      </c>
      <c r="E34">
        <v>9</v>
      </c>
      <c r="F34">
        <v>2</v>
      </c>
      <c r="J34">
        <v>1</v>
      </c>
      <c r="K34">
        <v>17</v>
      </c>
      <c r="L34">
        <v>20</v>
      </c>
      <c r="M34">
        <v>19</v>
      </c>
      <c r="N34">
        <v>3</v>
      </c>
      <c r="R34">
        <v>8</v>
      </c>
      <c r="U34">
        <v>91</v>
      </c>
      <c r="AA34" s="224" t="s">
        <v>159</v>
      </c>
      <c r="AB34" s="224"/>
      <c r="AC34" s="224">
        <v>12</v>
      </c>
      <c r="AD34" s="224"/>
      <c r="AE34" s="224">
        <v>9</v>
      </c>
      <c r="AF34" s="224">
        <v>2</v>
      </c>
      <c r="AG34" s="224"/>
      <c r="AH34" s="224"/>
      <c r="AI34" s="224"/>
      <c r="AJ34" s="224">
        <v>1</v>
      </c>
      <c r="AK34" s="224">
        <v>17</v>
      </c>
      <c r="AL34" s="224">
        <v>20</v>
      </c>
      <c r="AM34" s="224">
        <v>19</v>
      </c>
      <c r="AN34" s="224">
        <v>3</v>
      </c>
      <c r="AO34" s="224"/>
      <c r="AP34" s="224"/>
      <c r="AQ34" s="224"/>
      <c r="AR34" s="224">
        <v>8</v>
      </c>
      <c r="AS34" s="224"/>
      <c r="AT34" s="224">
        <v>91</v>
      </c>
      <c r="AW34" t="s">
        <v>159</v>
      </c>
      <c r="AY34">
        <v>12</v>
      </c>
      <c r="BA34">
        <v>2</v>
      </c>
      <c r="BB34">
        <v>2</v>
      </c>
      <c r="BF34">
        <v>1</v>
      </c>
      <c r="BG34">
        <v>17</v>
      </c>
      <c r="BH34">
        <v>20</v>
      </c>
      <c r="BI34">
        <v>18</v>
      </c>
      <c r="BJ34">
        <v>3</v>
      </c>
      <c r="BN34">
        <v>2</v>
      </c>
      <c r="BP34">
        <v>77</v>
      </c>
    </row>
    <row r="35" spans="1:68" x14ac:dyDescent="0.2">
      <c r="A35" t="s">
        <v>128</v>
      </c>
      <c r="J35">
        <v>3</v>
      </c>
      <c r="K35">
        <v>15</v>
      </c>
      <c r="L35">
        <v>3</v>
      </c>
      <c r="M35">
        <v>8</v>
      </c>
      <c r="O35">
        <v>1</v>
      </c>
      <c r="P35">
        <v>1</v>
      </c>
      <c r="Q35">
        <v>4</v>
      </c>
      <c r="U35">
        <v>35</v>
      </c>
      <c r="AA35" s="224" t="s">
        <v>128</v>
      </c>
      <c r="AB35" s="224"/>
      <c r="AC35" s="224"/>
      <c r="AD35" s="224"/>
      <c r="AE35" s="224"/>
      <c r="AF35" s="224"/>
      <c r="AG35" s="224"/>
      <c r="AH35" s="224"/>
      <c r="AI35" s="224"/>
      <c r="AJ35" s="224">
        <v>3</v>
      </c>
      <c r="AK35" s="224">
        <v>15</v>
      </c>
      <c r="AL35" s="224">
        <v>3</v>
      </c>
      <c r="AM35" s="224">
        <v>8</v>
      </c>
      <c r="AN35" s="224"/>
      <c r="AO35" s="224">
        <v>1</v>
      </c>
      <c r="AP35" s="224">
        <v>1</v>
      </c>
      <c r="AQ35" s="224">
        <v>4</v>
      </c>
      <c r="AR35" s="224"/>
      <c r="AS35" s="224"/>
      <c r="AT35" s="224">
        <v>35</v>
      </c>
      <c r="AW35" t="s">
        <v>128</v>
      </c>
      <c r="BF35">
        <v>3</v>
      </c>
      <c r="BG35">
        <v>15</v>
      </c>
      <c r="BH35">
        <v>3</v>
      </c>
      <c r="BI35">
        <v>8</v>
      </c>
      <c r="BK35">
        <v>1</v>
      </c>
      <c r="BL35">
        <v>1</v>
      </c>
      <c r="BM35">
        <v>4</v>
      </c>
      <c r="BP35">
        <v>35</v>
      </c>
    </row>
    <row r="36" spans="1:68" x14ac:dyDescent="0.2">
      <c r="A36" t="s">
        <v>232</v>
      </c>
      <c r="B36">
        <v>7</v>
      </c>
      <c r="C36">
        <v>7</v>
      </c>
      <c r="D36">
        <v>1</v>
      </c>
      <c r="E36">
        <v>13</v>
      </c>
      <c r="F36">
        <v>8</v>
      </c>
      <c r="G36">
        <v>8</v>
      </c>
      <c r="H36">
        <v>1</v>
      </c>
      <c r="I36">
        <v>5</v>
      </c>
      <c r="J36">
        <v>5</v>
      </c>
      <c r="K36">
        <v>12</v>
      </c>
      <c r="L36">
        <v>4</v>
      </c>
      <c r="M36">
        <v>10</v>
      </c>
      <c r="N36">
        <v>9</v>
      </c>
      <c r="P36">
        <v>2</v>
      </c>
      <c r="Q36">
        <v>4</v>
      </c>
      <c r="R36">
        <v>3</v>
      </c>
      <c r="S36">
        <v>2</v>
      </c>
      <c r="U36">
        <v>101</v>
      </c>
      <c r="AA36" s="224" t="s">
        <v>232</v>
      </c>
      <c r="AB36" s="224">
        <v>7</v>
      </c>
      <c r="AC36" s="224">
        <v>7</v>
      </c>
      <c r="AD36" s="224">
        <v>1</v>
      </c>
      <c r="AE36" s="224">
        <v>13</v>
      </c>
      <c r="AF36" s="224">
        <v>8</v>
      </c>
      <c r="AG36" s="224">
        <v>8</v>
      </c>
      <c r="AH36" s="224">
        <v>1</v>
      </c>
      <c r="AI36" s="224">
        <v>5</v>
      </c>
      <c r="AJ36" s="224">
        <v>5</v>
      </c>
      <c r="AK36" s="224">
        <v>12</v>
      </c>
      <c r="AL36" s="224">
        <v>4</v>
      </c>
      <c r="AM36" s="224">
        <v>10</v>
      </c>
      <c r="AN36" s="224">
        <v>9</v>
      </c>
      <c r="AO36" s="224"/>
      <c r="AP36" s="224">
        <v>2</v>
      </c>
      <c r="AQ36" s="224">
        <v>4</v>
      </c>
      <c r="AR36" s="224">
        <v>3</v>
      </c>
      <c r="AS36" s="224">
        <v>2</v>
      </c>
      <c r="AT36" s="224">
        <v>101</v>
      </c>
      <c r="AW36" t="s">
        <v>232</v>
      </c>
      <c r="AX36">
        <v>5</v>
      </c>
      <c r="AY36">
        <v>7</v>
      </c>
      <c r="AZ36">
        <v>0</v>
      </c>
      <c r="BA36">
        <v>0</v>
      </c>
      <c r="BB36">
        <v>3</v>
      </c>
      <c r="BC36">
        <v>1</v>
      </c>
      <c r="BD36">
        <v>1</v>
      </c>
      <c r="BE36">
        <v>3</v>
      </c>
      <c r="BF36">
        <v>3</v>
      </c>
      <c r="BG36">
        <v>12</v>
      </c>
      <c r="BH36">
        <v>4</v>
      </c>
      <c r="BI36">
        <v>10</v>
      </c>
      <c r="BJ36">
        <v>9</v>
      </c>
      <c r="BL36">
        <v>1</v>
      </c>
      <c r="BM36">
        <v>3</v>
      </c>
      <c r="BN36">
        <v>1</v>
      </c>
      <c r="BO36">
        <v>0</v>
      </c>
      <c r="BP36">
        <v>63</v>
      </c>
    </row>
    <row r="37" spans="1:68" x14ac:dyDescent="0.2">
      <c r="A37" t="s">
        <v>141</v>
      </c>
      <c r="C37">
        <v>19</v>
      </c>
      <c r="D37">
        <v>14</v>
      </c>
      <c r="E37">
        <v>3</v>
      </c>
      <c r="F37">
        <v>2</v>
      </c>
      <c r="I37">
        <v>1</v>
      </c>
      <c r="J37">
        <v>14</v>
      </c>
      <c r="K37">
        <v>11</v>
      </c>
      <c r="L37">
        <v>11</v>
      </c>
      <c r="M37">
        <v>1</v>
      </c>
      <c r="U37">
        <v>76</v>
      </c>
      <c r="AA37" s="224" t="s">
        <v>141</v>
      </c>
      <c r="AB37" s="224"/>
      <c r="AC37" s="224">
        <v>19</v>
      </c>
      <c r="AD37" s="224">
        <v>14</v>
      </c>
      <c r="AE37" s="224">
        <v>3</v>
      </c>
      <c r="AF37" s="224">
        <v>2</v>
      </c>
      <c r="AG37" s="224"/>
      <c r="AH37" s="224"/>
      <c r="AI37" s="224">
        <v>1</v>
      </c>
      <c r="AJ37" s="224">
        <v>14</v>
      </c>
      <c r="AK37" s="224">
        <v>11</v>
      </c>
      <c r="AL37" s="224">
        <v>11</v>
      </c>
      <c r="AM37" s="224">
        <v>1</v>
      </c>
      <c r="AN37" s="224"/>
      <c r="AO37" s="224"/>
      <c r="AP37" s="224"/>
      <c r="AQ37" s="224"/>
      <c r="AR37" s="224"/>
      <c r="AS37" s="224"/>
      <c r="AT37" s="224">
        <v>76</v>
      </c>
      <c r="AW37" t="s">
        <v>141</v>
      </c>
      <c r="AY37">
        <v>19</v>
      </c>
      <c r="AZ37">
        <v>1</v>
      </c>
      <c r="BA37">
        <v>0</v>
      </c>
      <c r="BB37">
        <v>2</v>
      </c>
      <c r="BE37">
        <v>0</v>
      </c>
      <c r="BF37">
        <v>13</v>
      </c>
      <c r="BG37">
        <v>10</v>
      </c>
      <c r="BH37">
        <v>11</v>
      </c>
      <c r="BI37">
        <v>1</v>
      </c>
      <c r="BP37">
        <v>57</v>
      </c>
    </row>
    <row r="38" spans="1:68" x14ac:dyDescent="0.2">
      <c r="A38" t="s">
        <v>351</v>
      </c>
      <c r="O38">
        <v>5</v>
      </c>
      <c r="U38">
        <v>5</v>
      </c>
      <c r="AA38" s="224" t="s">
        <v>351</v>
      </c>
      <c r="AB38" s="224"/>
      <c r="AC38" s="224"/>
      <c r="AD38" s="224"/>
      <c r="AE38" s="224"/>
      <c r="AF38" s="224"/>
      <c r="AG38" s="224"/>
      <c r="AH38" s="224"/>
      <c r="AI38" s="224"/>
      <c r="AJ38" s="224"/>
      <c r="AK38" s="224"/>
      <c r="AL38" s="224"/>
      <c r="AM38" s="224"/>
      <c r="AN38" s="224"/>
      <c r="AO38" s="224">
        <v>5</v>
      </c>
      <c r="AP38" s="224"/>
      <c r="AQ38" s="224"/>
      <c r="AR38" s="224"/>
      <c r="AS38" s="224"/>
      <c r="AT38" s="224">
        <v>5</v>
      </c>
      <c r="AW38" t="s">
        <v>351</v>
      </c>
      <c r="BK38">
        <v>5</v>
      </c>
      <c r="BP38">
        <v>5</v>
      </c>
    </row>
    <row r="39" spans="1:68" x14ac:dyDescent="0.2">
      <c r="A39" t="s">
        <v>338</v>
      </c>
      <c r="K39">
        <v>6</v>
      </c>
      <c r="U39">
        <v>6</v>
      </c>
      <c r="AA39" s="224" t="s">
        <v>560</v>
      </c>
      <c r="AB39" s="224"/>
      <c r="AC39" s="224"/>
      <c r="AD39" s="224"/>
      <c r="AE39" s="224"/>
      <c r="AF39" s="224"/>
      <c r="AG39" s="224"/>
      <c r="AH39" s="224"/>
      <c r="AI39" s="224"/>
      <c r="AJ39" s="224"/>
      <c r="AK39" s="224">
        <v>6</v>
      </c>
      <c r="AL39" s="224"/>
      <c r="AM39" s="224"/>
      <c r="AN39" s="224"/>
      <c r="AO39" s="224"/>
      <c r="AP39" s="224"/>
      <c r="AQ39" s="224"/>
      <c r="AR39" s="224"/>
      <c r="AS39" s="224"/>
      <c r="AT39" s="224">
        <v>6</v>
      </c>
      <c r="AW39" t="s">
        <v>560</v>
      </c>
      <c r="BG39">
        <v>6</v>
      </c>
      <c r="BP39">
        <v>6</v>
      </c>
    </row>
    <row r="40" spans="1:68" x14ac:dyDescent="0.2">
      <c r="A40" t="s">
        <v>132</v>
      </c>
      <c r="B40">
        <v>7</v>
      </c>
      <c r="C40">
        <v>19</v>
      </c>
      <c r="D40">
        <v>8</v>
      </c>
      <c r="E40">
        <v>1</v>
      </c>
      <c r="F40">
        <v>4</v>
      </c>
      <c r="H40">
        <v>16</v>
      </c>
      <c r="I40">
        <v>1</v>
      </c>
      <c r="J40">
        <v>7</v>
      </c>
      <c r="K40">
        <v>5</v>
      </c>
      <c r="L40">
        <v>17</v>
      </c>
      <c r="M40">
        <v>7</v>
      </c>
      <c r="N40">
        <v>1</v>
      </c>
      <c r="P40">
        <v>5</v>
      </c>
      <c r="U40">
        <v>98</v>
      </c>
      <c r="AA40" s="224" t="s">
        <v>132</v>
      </c>
      <c r="AB40" s="224">
        <v>7</v>
      </c>
      <c r="AC40" s="224">
        <v>19</v>
      </c>
      <c r="AD40" s="224">
        <v>8</v>
      </c>
      <c r="AE40" s="224">
        <v>1</v>
      </c>
      <c r="AF40" s="224">
        <v>4</v>
      </c>
      <c r="AG40" s="224"/>
      <c r="AH40" s="224">
        <v>16</v>
      </c>
      <c r="AI40" s="224">
        <v>1</v>
      </c>
      <c r="AJ40" s="224">
        <v>7</v>
      </c>
      <c r="AK40" s="224">
        <v>5</v>
      </c>
      <c r="AL40" s="224">
        <v>17</v>
      </c>
      <c r="AM40" s="224">
        <v>7</v>
      </c>
      <c r="AN40" s="224">
        <v>1</v>
      </c>
      <c r="AO40" s="224"/>
      <c r="AP40" s="224">
        <v>5</v>
      </c>
      <c r="AQ40" s="224"/>
      <c r="AR40" s="224"/>
      <c r="AS40" s="224"/>
      <c r="AT40" s="224">
        <v>98</v>
      </c>
      <c r="AW40" t="s">
        <v>132</v>
      </c>
      <c r="AX40">
        <v>7</v>
      </c>
      <c r="AY40">
        <v>19</v>
      </c>
      <c r="AZ40">
        <v>1</v>
      </c>
      <c r="BA40">
        <v>0</v>
      </c>
      <c r="BB40">
        <v>4</v>
      </c>
      <c r="BD40">
        <v>15</v>
      </c>
      <c r="BE40">
        <v>1</v>
      </c>
      <c r="BF40">
        <v>7</v>
      </c>
      <c r="BG40">
        <v>5</v>
      </c>
      <c r="BH40">
        <v>17</v>
      </c>
      <c r="BI40">
        <v>7</v>
      </c>
      <c r="BJ40">
        <v>1</v>
      </c>
      <c r="BL40">
        <v>5</v>
      </c>
      <c r="BP40">
        <v>89</v>
      </c>
    </row>
    <row r="41" spans="1:68" x14ac:dyDescent="0.2">
      <c r="A41" t="s">
        <v>187</v>
      </c>
      <c r="F41">
        <v>1</v>
      </c>
      <c r="H41">
        <v>3</v>
      </c>
      <c r="U41">
        <v>4</v>
      </c>
      <c r="AA41" s="224" t="s">
        <v>187</v>
      </c>
      <c r="AB41" s="224"/>
      <c r="AC41" s="224"/>
      <c r="AD41" s="224"/>
      <c r="AE41" s="224"/>
      <c r="AF41" s="224">
        <v>1</v>
      </c>
      <c r="AG41" s="224"/>
      <c r="AH41" s="224">
        <v>3</v>
      </c>
      <c r="AI41" s="224"/>
      <c r="AJ41" s="224"/>
      <c r="AK41" s="224"/>
      <c r="AL41" s="224"/>
      <c r="AM41" s="224"/>
      <c r="AN41" s="224"/>
      <c r="AO41" s="224"/>
      <c r="AP41" s="224"/>
      <c r="AQ41" s="224"/>
      <c r="AR41" s="224"/>
      <c r="AS41" s="224"/>
      <c r="AT41" s="224">
        <v>4</v>
      </c>
      <c r="AW41" t="s">
        <v>187</v>
      </c>
      <c r="BB41">
        <v>0</v>
      </c>
      <c r="BD41">
        <v>2</v>
      </c>
      <c r="BP41">
        <v>2</v>
      </c>
    </row>
    <row r="42" spans="1:68" x14ac:dyDescent="0.2">
      <c r="A42" t="s">
        <v>135</v>
      </c>
      <c r="B42">
        <v>12</v>
      </c>
      <c r="C42">
        <v>5</v>
      </c>
      <c r="D42">
        <v>9</v>
      </c>
      <c r="E42">
        <v>10</v>
      </c>
      <c r="F42">
        <v>2</v>
      </c>
      <c r="G42">
        <v>18</v>
      </c>
      <c r="H42">
        <v>10</v>
      </c>
      <c r="I42">
        <v>13</v>
      </c>
      <c r="J42">
        <v>5</v>
      </c>
      <c r="K42">
        <v>13</v>
      </c>
      <c r="L42">
        <v>7</v>
      </c>
      <c r="M42">
        <v>12</v>
      </c>
      <c r="N42">
        <v>18</v>
      </c>
      <c r="R42">
        <v>9</v>
      </c>
      <c r="U42">
        <v>143</v>
      </c>
      <c r="AA42" s="224" t="s">
        <v>135</v>
      </c>
      <c r="AB42" s="224">
        <v>12</v>
      </c>
      <c r="AC42" s="224">
        <v>5</v>
      </c>
      <c r="AD42" s="224">
        <v>9</v>
      </c>
      <c r="AE42" s="224">
        <v>10</v>
      </c>
      <c r="AF42" s="224">
        <v>2</v>
      </c>
      <c r="AG42" s="224">
        <v>18</v>
      </c>
      <c r="AH42" s="224">
        <v>10</v>
      </c>
      <c r="AI42" s="224">
        <v>13</v>
      </c>
      <c r="AJ42" s="224">
        <v>5</v>
      </c>
      <c r="AK42" s="224">
        <v>13</v>
      </c>
      <c r="AL42" s="224">
        <v>7</v>
      </c>
      <c r="AM42" s="224">
        <v>12</v>
      </c>
      <c r="AN42" s="224">
        <v>18</v>
      </c>
      <c r="AO42" s="224"/>
      <c r="AP42" s="224"/>
      <c r="AQ42" s="224"/>
      <c r="AR42" s="224">
        <v>9</v>
      </c>
      <c r="AS42" s="224"/>
      <c r="AT42" s="224">
        <v>143</v>
      </c>
      <c r="AW42" t="s">
        <v>135</v>
      </c>
      <c r="AX42">
        <v>7</v>
      </c>
      <c r="AY42">
        <v>5</v>
      </c>
      <c r="AZ42">
        <v>0</v>
      </c>
      <c r="BA42">
        <v>0</v>
      </c>
      <c r="BB42">
        <v>2</v>
      </c>
      <c r="BC42">
        <v>14</v>
      </c>
      <c r="BD42">
        <v>6</v>
      </c>
      <c r="BE42">
        <v>1</v>
      </c>
      <c r="BF42">
        <v>3</v>
      </c>
      <c r="BG42">
        <v>13</v>
      </c>
      <c r="BH42">
        <v>6</v>
      </c>
      <c r="BI42">
        <v>12</v>
      </c>
      <c r="BJ42">
        <v>16</v>
      </c>
      <c r="BN42">
        <v>0</v>
      </c>
      <c r="BP42">
        <v>85</v>
      </c>
    </row>
    <row r="43" spans="1:68" x14ac:dyDescent="0.2">
      <c r="A43" t="s">
        <v>331</v>
      </c>
      <c r="K43">
        <v>1</v>
      </c>
      <c r="U43">
        <v>1</v>
      </c>
      <c r="AA43" s="224" t="s">
        <v>331</v>
      </c>
      <c r="AB43" s="224"/>
      <c r="AC43" s="224"/>
      <c r="AD43" s="224"/>
      <c r="AE43" s="224"/>
      <c r="AF43" s="224"/>
      <c r="AG43" s="224"/>
      <c r="AH43" s="224"/>
      <c r="AI43" s="224"/>
      <c r="AJ43" s="224"/>
      <c r="AK43" s="224">
        <v>1</v>
      </c>
      <c r="AL43" s="224"/>
      <c r="AM43" s="224"/>
      <c r="AN43" s="224"/>
      <c r="AO43" s="224"/>
      <c r="AP43" s="224"/>
      <c r="AQ43" s="224"/>
      <c r="AR43" s="224"/>
      <c r="AS43" s="224"/>
      <c r="AT43" s="224">
        <v>1</v>
      </c>
      <c r="AW43" t="s">
        <v>331</v>
      </c>
      <c r="BG43">
        <v>1</v>
      </c>
      <c r="BP43">
        <v>1</v>
      </c>
    </row>
    <row r="44" spans="1:68" x14ac:dyDescent="0.2">
      <c r="A44" t="s">
        <v>350</v>
      </c>
      <c r="O44">
        <v>17</v>
      </c>
      <c r="R44">
        <v>5</v>
      </c>
      <c r="S44">
        <v>19</v>
      </c>
      <c r="U44">
        <v>41</v>
      </c>
      <c r="AA44" s="224" t="s">
        <v>350</v>
      </c>
      <c r="AB44" s="224"/>
      <c r="AC44" s="224"/>
      <c r="AD44" s="224"/>
      <c r="AE44" s="224"/>
      <c r="AF44" s="224"/>
      <c r="AG44" s="224"/>
      <c r="AH44" s="224"/>
      <c r="AI44" s="224"/>
      <c r="AJ44" s="224"/>
      <c r="AK44" s="224"/>
      <c r="AL44" s="224"/>
      <c r="AM44" s="224"/>
      <c r="AN44" s="224"/>
      <c r="AO44" s="224">
        <v>17</v>
      </c>
      <c r="AP44" s="224"/>
      <c r="AQ44" s="224"/>
      <c r="AR44" s="224">
        <v>5</v>
      </c>
      <c r="AS44" s="224">
        <v>19</v>
      </c>
      <c r="AT44" s="224">
        <v>41</v>
      </c>
      <c r="AW44" t="s">
        <v>350</v>
      </c>
      <c r="BK44">
        <v>11</v>
      </c>
      <c r="BN44">
        <v>0</v>
      </c>
      <c r="BO44">
        <v>15</v>
      </c>
      <c r="BP44">
        <v>26</v>
      </c>
    </row>
    <row r="45" spans="1:68" x14ac:dyDescent="0.2">
      <c r="A45" t="s">
        <v>189</v>
      </c>
      <c r="H45">
        <v>16</v>
      </c>
      <c r="U45">
        <v>16</v>
      </c>
      <c r="AA45" s="224" t="s">
        <v>189</v>
      </c>
      <c r="AB45" s="224">
        <v>18</v>
      </c>
      <c r="AC45" s="224"/>
      <c r="AD45" s="224"/>
      <c r="AE45" s="224"/>
      <c r="AF45" s="224"/>
      <c r="AG45" s="224"/>
      <c r="AH45" s="224">
        <v>16</v>
      </c>
      <c r="AI45" s="224"/>
      <c r="AJ45" s="224"/>
      <c r="AK45" s="224"/>
      <c r="AL45" s="224"/>
      <c r="AM45" s="224"/>
      <c r="AN45" s="224"/>
      <c r="AO45" s="224"/>
      <c r="AP45" s="224"/>
      <c r="AQ45" s="224"/>
      <c r="AR45" s="224"/>
      <c r="AS45" s="224"/>
      <c r="AT45" s="224">
        <v>34</v>
      </c>
      <c r="AW45" t="s">
        <v>189</v>
      </c>
      <c r="AX45">
        <v>18</v>
      </c>
      <c r="BD45">
        <v>16</v>
      </c>
      <c r="BP45">
        <v>34</v>
      </c>
    </row>
    <row r="46" spans="1:68" x14ac:dyDescent="0.2">
      <c r="A46" t="s">
        <v>268</v>
      </c>
      <c r="B46">
        <v>3</v>
      </c>
      <c r="U46">
        <v>3</v>
      </c>
      <c r="AA46" s="224" t="s">
        <v>268</v>
      </c>
      <c r="AB46" s="224">
        <v>3</v>
      </c>
      <c r="AC46" s="224"/>
      <c r="AD46" s="224"/>
      <c r="AE46" s="224"/>
      <c r="AF46" s="224"/>
      <c r="AG46" s="224"/>
      <c r="AH46" s="224"/>
      <c r="AI46" s="224"/>
      <c r="AJ46" s="224"/>
      <c r="AK46" s="224"/>
      <c r="AL46" s="224"/>
      <c r="AM46" s="224"/>
      <c r="AN46" s="224"/>
      <c r="AO46" s="224"/>
      <c r="AP46" s="224"/>
      <c r="AQ46" s="224"/>
      <c r="AR46" s="224"/>
      <c r="AS46" s="224"/>
      <c r="AT46" s="224">
        <v>3</v>
      </c>
      <c r="AW46" t="s">
        <v>268</v>
      </c>
      <c r="AX46">
        <v>3</v>
      </c>
      <c r="BP46">
        <v>3</v>
      </c>
    </row>
    <row r="47" spans="1:68" x14ac:dyDescent="0.2">
      <c r="A47" t="s">
        <v>130</v>
      </c>
      <c r="M47">
        <v>1</v>
      </c>
      <c r="U47">
        <v>1</v>
      </c>
      <c r="AA47" s="224" t="s">
        <v>130</v>
      </c>
      <c r="AB47" s="224"/>
      <c r="AC47" s="224"/>
      <c r="AD47" s="224"/>
      <c r="AE47" s="224"/>
      <c r="AF47" s="224"/>
      <c r="AG47" s="224"/>
      <c r="AH47" s="224"/>
      <c r="AI47" s="224"/>
      <c r="AJ47" s="224"/>
      <c r="AK47" s="224"/>
      <c r="AL47" s="224"/>
      <c r="AM47" s="224">
        <v>1</v>
      </c>
      <c r="AN47" s="224"/>
      <c r="AO47" s="224"/>
      <c r="AP47" s="224"/>
      <c r="AQ47" s="224"/>
      <c r="AR47" s="224"/>
      <c r="AS47" s="224"/>
      <c r="AT47" s="224">
        <v>1</v>
      </c>
      <c r="AW47" t="s">
        <v>130</v>
      </c>
      <c r="BI47">
        <v>1</v>
      </c>
      <c r="BP47">
        <v>1</v>
      </c>
    </row>
    <row r="48" spans="1:68" x14ac:dyDescent="0.2">
      <c r="A48" t="s">
        <v>309</v>
      </c>
      <c r="L48">
        <v>1</v>
      </c>
      <c r="U48">
        <v>1</v>
      </c>
      <c r="AA48" s="224" t="s">
        <v>309</v>
      </c>
      <c r="AB48" s="224"/>
      <c r="AC48" s="224"/>
      <c r="AD48" s="224"/>
      <c r="AE48" s="224"/>
      <c r="AF48" s="224"/>
      <c r="AG48" s="224"/>
      <c r="AH48" s="224"/>
      <c r="AI48" s="224"/>
      <c r="AJ48" s="224"/>
      <c r="AK48" s="224"/>
      <c r="AL48" s="224">
        <v>1</v>
      </c>
      <c r="AM48" s="224"/>
      <c r="AN48" s="224"/>
      <c r="AO48" s="224"/>
      <c r="AP48" s="224"/>
      <c r="AQ48" s="224"/>
      <c r="AR48" s="224"/>
      <c r="AS48" s="224"/>
      <c r="AT48" s="224">
        <v>1</v>
      </c>
      <c r="AW48" t="s">
        <v>309</v>
      </c>
      <c r="BH48">
        <v>1</v>
      </c>
      <c r="BP48">
        <v>1</v>
      </c>
    </row>
    <row r="49" spans="1:68" hidden="1" x14ac:dyDescent="0.2">
      <c r="A49" t="s">
        <v>276</v>
      </c>
      <c r="I49">
        <v>1</v>
      </c>
      <c r="U49">
        <v>1</v>
      </c>
      <c r="W49" t="s">
        <v>527</v>
      </c>
      <c r="AA49" t="s">
        <v>276</v>
      </c>
      <c r="AI49">
        <v>1</v>
      </c>
      <c r="AT49">
        <v>1</v>
      </c>
      <c r="AU49" t="s">
        <v>527</v>
      </c>
      <c r="AW49" t="s">
        <v>276</v>
      </c>
      <c r="BE49">
        <v>0</v>
      </c>
      <c r="BP49">
        <v>0</v>
      </c>
    </row>
    <row r="50" spans="1:68" x14ac:dyDescent="0.2">
      <c r="A50" t="s">
        <v>137</v>
      </c>
      <c r="L50">
        <v>5</v>
      </c>
      <c r="M50">
        <v>2</v>
      </c>
      <c r="U50">
        <v>7</v>
      </c>
      <c r="AA50" s="224" t="s">
        <v>137</v>
      </c>
      <c r="AB50" s="224"/>
      <c r="AC50" s="224"/>
      <c r="AD50" s="224"/>
      <c r="AE50" s="224"/>
      <c r="AF50" s="224"/>
      <c r="AG50" s="224"/>
      <c r="AH50" s="224"/>
      <c r="AI50" s="224"/>
      <c r="AJ50" s="224"/>
      <c r="AK50" s="224"/>
      <c r="AL50" s="224">
        <v>5</v>
      </c>
      <c r="AM50" s="224">
        <v>2</v>
      </c>
      <c r="AN50" s="224"/>
      <c r="AO50" s="224"/>
      <c r="AP50" s="224"/>
      <c r="AQ50" s="224"/>
      <c r="AR50" s="224"/>
      <c r="AS50" s="224"/>
      <c r="AT50" s="224">
        <v>7</v>
      </c>
      <c r="AW50" t="s">
        <v>137</v>
      </c>
      <c r="BH50">
        <v>5</v>
      </c>
      <c r="BI50">
        <v>2</v>
      </c>
      <c r="BP50">
        <v>7</v>
      </c>
    </row>
    <row r="51" spans="1:68" x14ac:dyDescent="0.2">
      <c r="A51" t="s">
        <v>275</v>
      </c>
      <c r="B51">
        <v>2</v>
      </c>
      <c r="F51">
        <v>1</v>
      </c>
      <c r="J51">
        <v>8</v>
      </c>
      <c r="K51">
        <v>1</v>
      </c>
      <c r="N51">
        <v>9</v>
      </c>
      <c r="U51">
        <v>21</v>
      </c>
      <c r="AA51" s="224" t="s">
        <v>275</v>
      </c>
      <c r="AB51" s="224">
        <v>2</v>
      </c>
      <c r="AC51" s="224"/>
      <c r="AD51" s="224"/>
      <c r="AE51" s="224"/>
      <c r="AF51" s="224">
        <v>1</v>
      </c>
      <c r="AG51" s="224"/>
      <c r="AH51" s="224"/>
      <c r="AI51" s="224"/>
      <c r="AJ51" s="224">
        <v>8</v>
      </c>
      <c r="AK51" s="224">
        <v>1</v>
      </c>
      <c r="AL51" s="224"/>
      <c r="AM51" s="224"/>
      <c r="AN51" s="224">
        <v>9</v>
      </c>
      <c r="AO51" s="224"/>
      <c r="AP51" s="224"/>
      <c r="AQ51" s="224"/>
      <c r="AR51" s="224"/>
      <c r="AS51" s="224"/>
      <c r="AT51" s="224">
        <v>21</v>
      </c>
      <c r="AW51" t="s">
        <v>275</v>
      </c>
      <c r="AX51">
        <v>2</v>
      </c>
      <c r="BB51">
        <v>1</v>
      </c>
      <c r="BF51">
        <v>8</v>
      </c>
      <c r="BG51">
        <v>1</v>
      </c>
      <c r="BJ51">
        <v>9</v>
      </c>
      <c r="BP51">
        <v>21</v>
      </c>
    </row>
    <row r="52" spans="1:68" x14ac:dyDescent="0.2">
      <c r="A52" t="s">
        <v>166</v>
      </c>
      <c r="K52">
        <v>1</v>
      </c>
      <c r="L52">
        <v>2</v>
      </c>
      <c r="U52">
        <v>3</v>
      </c>
      <c r="AA52" s="224" t="s">
        <v>166</v>
      </c>
      <c r="AB52" s="224"/>
      <c r="AC52" s="224"/>
      <c r="AD52" s="224"/>
      <c r="AE52" s="224"/>
      <c r="AF52" s="224"/>
      <c r="AG52" s="224"/>
      <c r="AH52" s="224"/>
      <c r="AI52" s="224"/>
      <c r="AJ52" s="224"/>
      <c r="AK52" s="224">
        <v>1</v>
      </c>
      <c r="AL52" s="224">
        <v>2</v>
      </c>
      <c r="AM52" s="224"/>
      <c r="AN52" s="224"/>
      <c r="AO52" s="224"/>
      <c r="AP52" s="224"/>
      <c r="AQ52" s="224"/>
      <c r="AR52" s="224"/>
      <c r="AS52" s="224"/>
      <c r="AT52" s="224">
        <v>3</v>
      </c>
      <c r="AW52" t="s">
        <v>166</v>
      </c>
      <c r="BG52">
        <v>1</v>
      </c>
      <c r="BH52">
        <v>2</v>
      </c>
      <c r="BP52">
        <v>3</v>
      </c>
    </row>
    <row r="53" spans="1:68" x14ac:dyDescent="0.2">
      <c r="A53" t="s">
        <v>337</v>
      </c>
      <c r="K53">
        <v>5</v>
      </c>
      <c r="U53">
        <v>5</v>
      </c>
      <c r="AA53" s="224" t="s">
        <v>477</v>
      </c>
      <c r="AB53" s="224"/>
      <c r="AC53" s="224"/>
      <c r="AD53" s="224"/>
      <c r="AE53" s="224"/>
      <c r="AF53" s="224"/>
      <c r="AG53" s="224"/>
      <c r="AH53" s="224"/>
      <c r="AI53" s="224"/>
      <c r="AJ53" s="224"/>
      <c r="AK53" s="224">
        <v>5</v>
      </c>
      <c r="AL53" s="224"/>
      <c r="AM53" s="224"/>
      <c r="AN53" s="224"/>
      <c r="AO53" s="224"/>
      <c r="AP53" s="224">
        <v>9</v>
      </c>
      <c r="AQ53" s="224">
        <v>1</v>
      </c>
      <c r="AR53" s="224"/>
      <c r="AS53" s="224"/>
      <c r="AT53" s="224">
        <v>15</v>
      </c>
      <c r="AW53" t="s">
        <v>477</v>
      </c>
      <c r="BG53">
        <v>5</v>
      </c>
      <c r="BL53">
        <v>9</v>
      </c>
      <c r="BM53">
        <v>1</v>
      </c>
      <c r="BP53">
        <v>15</v>
      </c>
    </row>
    <row r="54" spans="1:68" x14ac:dyDescent="0.2">
      <c r="A54" t="s">
        <v>158</v>
      </c>
      <c r="B54">
        <v>4</v>
      </c>
      <c r="C54">
        <v>10</v>
      </c>
      <c r="L54">
        <v>14</v>
      </c>
      <c r="M54">
        <v>2</v>
      </c>
      <c r="U54">
        <v>30</v>
      </c>
      <c r="AA54" s="224" t="s">
        <v>158</v>
      </c>
      <c r="AB54" s="224">
        <v>4</v>
      </c>
      <c r="AC54" s="224">
        <v>10</v>
      </c>
      <c r="AD54" s="224"/>
      <c r="AE54" s="224"/>
      <c r="AF54" s="224"/>
      <c r="AG54" s="224"/>
      <c r="AH54" s="224"/>
      <c r="AI54" s="224"/>
      <c r="AJ54" s="224"/>
      <c r="AK54" s="224"/>
      <c r="AL54" s="224">
        <v>14</v>
      </c>
      <c r="AM54" s="224">
        <v>2</v>
      </c>
      <c r="AN54" s="224"/>
      <c r="AO54" s="224"/>
      <c r="AP54" s="224"/>
      <c r="AQ54" s="224"/>
      <c r="AR54" s="224"/>
      <c r="AS54" s="224"/>
      <c r="AT54" s="224">
        <v>30</v>
      </c>
      <c r="AW54" t="s">
        <v>158</v>
      </c>
      <c r="AX54">
        <v>4</v>
      </c>
      <c r="AY54">
        <v>10</v>
      </c>
      <c r="BH54">
        <v>14</v>
      </c>
      <c r="BI54">
        <v>2</v>
      </c>
      <c r="BP54">
        <v>30</v>
      </c>
    </row>
    <row r="55" spans="1:68" x14ac:dyDescent="0.2">
      <c r="A55" t="s">
        <v>167</v>
      </c>
      <c r="L55">
        <v>5</v>
      </c>
      <c r="U55">
        <v>5</v>
      </c>
      <c r="AA55" s="224" t="s">
        <v>136</v>
      </c>
      <c r="AB55" s="224"/>
      <c r="AC55" s="224"/>
      <c r="AD55" s="224"/>
      <c r="AE55" s="224"/>
      <c r="AF55" s="224"/>
      <c r="AG55" s="224"/>
      <c r="AH55" s="224"/>
      <c r="AI55" s="224"/>
      <c r="AJ55" s="224"/>
      <c r="AK55" s="224"/>
      <c r="AL55" s="224">
        <v>1</v>
      </c>
      <c r="AM55" s="224">
        <v>2</v>
      </c>
      <c r="AN55" s="224"/>
      <c r="AO55" s="224"/>
      <c r="AP55" s="224"/>
      <c r="AQ55" s="224"/>
      <c r="AR55" s="224"/>
      <c r="AS55" s="224"/>
      <c r="AT55" s="224">
        <v>3</v>
      </c>
      <c r="AW55" t="s">
        <v>136</v>
      </c>
      <c r="BH55">
        <v>1</v>
      </c>
      <c r="BI55">
        <v>2</v>
      </c>
      <c r="BP55">
        <v>3</v>
      </c>
    </row>
    <row r="56" spans="1:68" x14ac:dyDescent="0.2">
      <c r="A56" t="s">
        <v>136</v>
      </c>
      <c r="L56">
        <v>1</v>
      </c>
      <c r="M56">
        <v>2</v>
      </c>
      <c r="U56">
        <v>3</v>
      </c>
      <c r="AA56" s="224" t="s">
        <v>273</v>
      </c>
      <c r="AB56" s="224">
        <v>16</v>
      </c>
      <c r="AC56" s="224"/>
      <c r="AD56" s="224"/>
      <c r="AE56" s="224"/>
      <c r="AF56" s="224"/>
      <c r="AG56" s="224"/>
      <c r="AH56" s="224"/>
      <c r="AI56" s="224"/>
      <c r="AJ56" s="224"/>
      <c r="AK56" s="224"/>
      <c r="AL56" s="224"/>
      <c r="AM56" s="224"/>
      <c r="AN56" s="224"/>
      <c r="AO56" s="224"/>
      <c r="AP56" s="224">
        <v>3</v>
      </c>
      <c r="AQ56" s="224"/>
      <c r="AR56" s="224"/>
      <c r="AS56" s="224"/>
      <c r="AT56" s="224">
        <v>19</v>
      </c>
      <c r="AW56" t="s">
        <v>273</v>
      </c>
      <c r="AX56">
        <v>16</v>
      </c>
      <c r="BL56">
        <v>3</v>
      </c>
      <c r="BP56">
        <v>19</v>
      </c>
    </row>
    <row r="57" spans="1:68" x14ac:dyDescent="0.2">
      <c r="A57" t="s">
        <v>273</v>
      </c>
      <c r="B57">
        <v>16</v>
      </c>
      <c r="P57">
        <v>3</v>
      </c>
      <c r="U57">
        <v>19</v>
      </c>
      <c r="AA57" s="224" t="s">
        <v>160</v>
      </c>
      <c r="AB57" s="224"/>
      <c r="AC57" s="224"/>
      <c r="AD57" s="224"/>
      <c r="AE57" s="224"/>
      <c r="AF57" s="224"/>
      <c r="AG57" s="224"/>
      <c r="AH57" s="224"/>
      <c r="AI57" s="224"/>
      <c r="AJ57" s="224"/>
      <c r="AK57" s="224"/>
      <c r="AL57" s="224">
        <v>9</v>
      </c>
      <c r="AM57" s="224"/>
      <c r="AN57" s="224"/>
      <c r="AO57" s="224"/>
      <c r="AP57" s="224"/>
      <c r="AQ57" s="224"/>
      <c r="AR57" s="224"/>
      <c r="AS57" s="224"/>
      <c r="AT57" s="224">
        <v>9</v>
      </c>
      <c r="AW57" t="s">
        <v>160</v>
      </c>
      <c r="BH57">
        <v>9</v>
      </c>
      <c r="BP57">
        <v>9</v>
      </c>
    </row>
    <row r="58" spans="1:68" x14ac:dyDescent="0.2">
      <c r="A58" t="s">
        <v>160</v>
      </c>
      <c r="L58">
        <v>4</v>
      </c>
      <c r="U58">
        <v>4</v>
      </c>
      <c r="AA58" s="224" t="s">
        <v>274</v>
      </c>
      <c r="AB58" s="224">
        <v>6</v>
      </c>
      <c r="AC58" s="224"/>
      <c r="AD58" s="224"/>
      <c r="AE58" s="224"/>
      <c r="AF58" s="224"/>
      <c r="AG58" s="224"/>
      <c r="AH58" s="224"/>
      <c r="AI58" s="224"/>
      <c r="AJ58" s="224"/>
      <c r="AK58" s="224"/>
      <c r="AL58" s="224"/>
      <c r="AM58" s="224"/>
      <c r="AN58" s="224"/>
      <c r="AO58" s="224"/>
      <c r="AP58" s="224"/>
      <c r="AQ58" s="224"/>
      <c r="AR58" s="224"/>
      <c r="AS58" s="224"/>
      <c r="AT58" s="224">
        <v>6</v>
      </c>
      <c r="AW58" t="s">
        <v>274</v>
      </c>
      <c r="AX58">
        <v>6</v>
      </c>
      <c r="BP58">
        <v>6</v>
      </c>
    </row>
    <row r="59" spans="1:68" x14ac:dyDescent="0.2">
      <c r="A59" t="s">
        <v>274</v>
      </c>
      <c r="B59">
        <v>6</v>
      </c>
      <c r="U59">
        <v>6</v>
      </c>
      <c r="AA59" s="224" t="s">
        <v>550</v>
      </c>
      <c r="AB59" s="224"/>
      <c r="AC59" s="224"/>
      <c r="AD59" s="224"/>
      <c r="AE59" s="224"/>
      <c r="AF59" s="224"/>
      <c r="AG59" s="224"/>
      <c r="AH59" s="224"/>
      <c r="AI59" s="224"/>
      <c r="AJ59" s="224"/>
      <c r="AK59" s="224"/>
      <c r="AL59" s="224"/>
      <c r="AM59" s="224"/>
      <c r="AN59" s="224"/>
      <c r="AO59" s="224">
        <v>3</v>
      </c>
      <c r="AP59" s="224"/>
      <c r="AQ59" s="224"/>
      <c r="AR59" s="224"/>
      <c r="AS59" s="224"/>
      <c r="AT59" s="224">
        <v>3</v>
      </c>
      <c r="AW59" t="s">
        <v>550</v>
      </c>
      <c r="BK59">
        <v>3</v>
      </c>
      <c r="BP59">
        <v>3</v>
      </c>
    </row>
    <row r="60" spans="1:68" x14ac:dyDescent="0.2">
      <c r="A60" t="s">
        <v>355</v>
      </c>
      <c r="O60">
        <v>3</v>
      </c>
      <c r="U60">
        <v>3</v>
      </c>
      <c r="W60" t="s">
        <v>527</v>
      </c>
      <c r="AA60" s="224" t="s">
        <v>372</v>
      </c>
      <c r="AB60" s="224"/>
      <c r="AC60" s="224"/>
      <c r="AD60" s="224"/>
      <c r="AE60" s="224"/>
      <c r="AF60" s="224"/>
      <c r="AG60" s="224">
        <v>1</v>
      </c>
      <c r="AH60" s="224"/>
      <c r="AI60" s="224"/>
      <c r="AJ60" s="224"/>
      <c r="AK60" s="224"/>
      <c r="AL60" s="224"/>
      <c r="AM60" s="224"/>
      <c r="AN60" s="224"/>
      <c r="AO60" s="224"/>
      <c r="AP60" s="224"/>
      <c r="AQ60" s="224"/>
      <c r="AR60" s="224"/>
      <c r="AS60" s="224"/>
      <c r="AT60" s="224">
        <v>1</v>
      </c>
      <c r="AW60" t="s">
        <v>372</v>
      </c>
      <c r="BC60">
        <v>1</v>
      </c>
      <c r="BP60">
        <v>1</v>
      </c>
    </row>
    <row r="61" spans="1:68" x14ac:dyDescent="0.2">
      <c r="A61" t="s">
        <v>372</v>
      </c>
      <c r="G61">
        <v>1</v>
      </c>
      <c r="U61">
        <v>1</v>
      </c>
      <c r="W61" t="s">
        <v>527</v>
      </c>
      <c r="AA61" s="224" t="s">
        <v>157</v>
      </c>
      <c r="AB61" s="224"/>
      <c r="AC61" s="224">
        <v>1</v>
      </c>
      <c r="AD61" s="224"/>
      <c r="AE61" s="224"/>
      <c r="AF61" s="224"/>
      <c r="AG61" s="224"/>
      <c r="AH61" s="224"/>
      <c r="AI61" s="224"/>
      <c r="AJ61" s="224"/>
      <c r="AK61" s="224">
        <v>5</v>
      </c>
      <c r="AL61" s="224">
        <v>7</v>
      </c>
      <c r="AM61" s="224"/>
      <c r="AN61" s="224"/>
      <c r="AO61" s="224"/>
      <c r="AP61" s="224"/>
      <c r="AQ61" s="224"/>
      <c r="AR61" s="224"/>
      <c r="AS61" s="224"/>
      <c r="AT61" s="224">
        <v>13</v>
      </c>
      <c r="AW61" t="s">
        <v>157</v>
      </c>
      <c r="AY61">
        <v>1</v>
      </c>
      <c r="BG61">
        <v>4</v>
      </c>
      <c r="BH61">
        <v>7</v>
      </c>
      <c r="BP61">
        <v>12</v>
      </c>
    </row>
    <row r="62" spans="1:68" x14ac:dyDescent="0.2">
      <c r="A62" t="s">
        <v>319</v>
      </c>
      <c r="J62">
        <v>2</v>
      </c>
      <c r="O62">
        <v>18</v>
      </c>
      <c r="U62">
        <v>20</v>
      </c>
      <c r="W62" t="s">
        <v>536</v>
      </c>
      <c r="AA62" s="224" t="s">
        <v>185</v>
      </c>
      <c r="AB62" s="224"/>
      <c r="AC62" s="224">
        <v>2</v>
      </c>
      <c r="AD62" s="224"/>
      <c r="AE62" s="224"/>
      <c r="AF62" s="224">
        <v>6</v>
      </c>
      <c r="AG62" s="224">
        <v>5</v>
      </c>
      <c r="AH62" s="224"/>
      <c r="AI62" s="224">
        <v>2</v>
      </c>
      <c r="AJ62" s="224">
        <v>7</v>
      </c>
      <c r="AK62" s="224">
        <v>7</v>
      </c>
      <c r="AL62" s="224"/>
      <c r="AM62" s="224"/>
      <c r="AN62" s="224">
        <v>5</v>
      </c>
      <c r="AO62" s="224"/>
      <c r="AP62" s="224">
        <v>18</v>
      </c>
      <c r="AQ62" s="224">
        <v>6</v>
      </c>
      <c r="AR62" s="224"/>
      <c r="AS62" s="224"/>
      <c r="AT62" s="224">
        <v>58</v>
      </c>
      <c r="AW62" t="s">
        <v>185</v>
      </c>
      <c r="AY62">
        <v>2</v>
      </c>
      <c r="BB62">
        <v>6</v>
      </c>
      <c r="BC62">
        <v>4</v>
      </c>
      <c r="BE62">
        <v>2</v>
      </c>
      <c r="BF62">
        <v>7</v>
      </c>
      <c r="BG62">
        <v>7</v>
      </c>
      <c r="BJ62">
        <v>5</v>
      </c>
      <c r="BL62">
        <v>18</v>
      </c>
      <c r="BM62">
        <v>1</v>
      </c>
      <c r="BP62">
        <v>52</v>
      </c>
    </row>
    <row r="63" spans="1:68" x14ac:dyDescent="0.2">
      <c r="A63" t="s">
        <v>157</v>
      </c>
      <c r="C63">
        <v>1</v>
      </c>
      <c r="K63">
        <v>5</v>
      </c>
      <c r="L63">
        <v>7</v>
      </c>
      <c r="U63">
        <v>13</v>
      </c>
      <c r="AA63" s="224" t="s">
        <v>228</v>
      </c>
      <c r="AB63" s="224">
        <v>8</v>
      </c>
      <c r="AC63" s="224">
        <v>8</v>
      </c>
      <c r="AD63" s="224"/>
      <c r="AE63" s="224"/>
      <c r="AF63" s="224"/>
      <c r="AG63" s="224"/>
      <c r="AH63" s="224"/>
      <c r="AI63" s="224"/>
      <c r="AJ63" s="224"/>
      <c r="AK63" s="224">
        <v>12</v>
      </c>
      <c r="AL63" s="224">
        <v>17</v>
      </c>
      <c r="AM63" s="224">
        <v>2</v>
      </c>
      <c r="AN63" s="224"/>
      <c r="AO63" s="224">
        <v>4</v>
      </c>
      <c r="AP63" s="224"/>
      <c r="AQ63" s="224"/>
      <c r="AR63" s="224"/>
      <c r="AS63" s="224"/>
      <c r="AT63" s="224">
        <v>51</v>
      </c>
      <c r="AW63" t="s">
        <v>228</v>
      </c>
      <c r="AX63">
        <v>8</v>
      </c>
      <c r="AY63">
        <v>8</v>
      </c>
      <c r="BG63">
        <v>12</v>
      </c>
      <c r="BH63">
        <v>17</v>
      </c>
      <c r="BI63">
        <v>2</v>
      </c>
      <c r="BK63">
        <v>4</v>
      </c>
      <c r="BP63">
        <v>51</v>
      </c>
    </row>
    <row r="64" spans="1:68" x14ac:dyDescent="0.2">
      <c r="A64" t="s">
        <v>185</v>
      </c>
      <c r="C64">
        <v>2</v>
      </c>
      <c r="F64">
        <v>6</v>
      </c>
      <c r="G64">
        <v>5</v>
      </c>
      <c r="I64">
        <v>2</v>
      </c>
      <c r="J64">
        <v>7</v>
      </c>
      <c r="K64">
        <v>7</v>
      </c>
      <c r="N64">
        <v>5</v>
      </c>
      <c r="P64">
        <v>18</v>
      </c>
      <c r="Q64">
        <v>6</v>
      </c>
      <c r="U64">
        <v>58</v>
      </c>
      <c r="AA64" s="224" t="s">
        <v>565</v>
      </c>
      <c r="AB64" s="224"/>
      <c r="AC64" s="224"/>
      <c r="AD64" s="224"/>
      <c r="AE64" s="224"/>
      <c r="AF64" s="224"/>
      <c r="AG64" s="224"/>
      <c r="AH64" s="224"/>
      <c r="AI64" s="224"/>
      <c r="AJ64" s="224"/>
      <c r="AK64" s="224"/>
      <c r="AL64" s="224"/>
      <c r="AM64" s="224"/>
      <c r="AN64" s="224"/>
      <c r="AO64" s="224">
        <v>1</v>
      </c>
      <c r="AP64" s="224"/>
      <c r="AQ64" s="224"/>
      <c r="AR64" s="224"/>
      <c r="AS64" s="224"/>
      <c r="AT64" s="224">
        <v>1</v>
      </c>
      <c r="AW64" t="s">
        <v>565</v>
      </c>
      <c r="BK64">
        <v>1</v>
      </c>
      <c r="BP64">
        <v>1</v>
      </c>
    </row>
    <row r="65" spans="1:68" x14ac:dyDescent="0.2">
      <c r="A65" t="s">
        <v>228</v>
      </c>
      <c r="B65">
        <v>8</v>
      </c>
      <c r="C65">
        <v>8</v>
      </c>
      <c r="K65">
        <v>12</v>
      </c>
      <c r="L65">
        <v>17</v>
      </c>
      <c r="M65">
        <v>2</v>
      </c>
      <c r="O65">
        <v>4</v>
      </c>
      <c r="S65">
        <v>14</v>
      </c>
      <c r="U65">
        <v>65</v>
      </c>
      <c r="AA65" s="224" t="s">
        <v>556</v>
      </c>
      <c r="AB65" s="224"/>
      <c r="AC65" s="224"/>
      <c r="AD65" s="224"/>
      <c r="AE65" s="224"/>
      <c r="AF65" s="224"/>
      <c r="AG65" s="224"/>
      <c r="AH65" s="224"/>
      <c r="AI65" s="224"/>
      <c r="AJ65" s="224"/>
      <c r="AK65" s="224"/>
      <c r="AL65" s="224">
        <v>1</v>
      </c>
      <c r="AM65" s="224"/>
      <c r="AN65" s="224"/>
      <c r="AO65" s="224"/>
      <c r="AP65" s="224"/>
      <c r="AQ65" s="224"/>
      <c r="AR65" s="224"/>
      <c r="AS65" s="224"/>
      <c r="AT65" s="224">
        <v>1</v>
      </c>
      <c r="AW65" t="s">
        <v>556</v>
      </c>
      <c r="BH65">
        <v>1</v>
      </c>
      <c r="BP65">
        <v>1</v>
      </c>
    </row>
    <row r="66" spans="1:68" x14ac:dyDescent="0.2">
      <c r="A66" t="s">
        <v>359</v>
      </c>
      <c r="O66">
        <v>1</v>
      </c>
      <c r="U66">
        <v>1</v>
      </c>
      <c r="AA66" s="224" t="s">
        <v>143</v>
      </c>
      <c r="AB66" s="224"/>
      <c r="AC66" s="224"/>
      <c r="AD66" s="224"/>
      <c r="AE66" s="224"/>
      <c r="AF66" s="224"/>
      <c r="AG66" s="224"/>
      <c r="AH66" s="224"/>
      <c r="AI66" s="224"/>
      <c r="AJ66" s="224"/>
      <c r="AK66" s="224"/>
      <c r="AL66" s="224">
        <v>1</v>
      </c>
      <c r="AM66" s="224">
        <v>1</v>
      </c>
      <c r="AN66" s="224"/>
      <c r="AO66" s="224"/>
      <c r="AP66" s="224"/>
      <c r="AQ66" s="224"/>
      <c r="AR66" s="224"/>
      <c r="AS66" s="224"/>
      <c r="AT66" s="224">
        <v>2</v>
      </c>
      <c r="AW66" t="s">
        <v>143</v>
      </c>
      <c r="BH66">
        <v>0</v>
      </c>
      <c r="BI66">
        <v>1</v>
      </c>
      <c r="BP66">
        <v>1</v>
      </c>
    </row>
    <row r="67" spans="1:68" x14ac:dyDescent="0.2">
      <c r="A67" t="s">
        <v>165</v>
      </c>
      <c r="L67">
        <v>1</v>
      </c>
      <c r="U67">
        <v>1</v>
      </c>
      <c r="AA67" s="224" t="s">
        <v>297</v>
      </c>
      <c r="AB67" s="224"/>
      <c r="AC67" s="224"/>
      <c r="AD67" s="224"/>
      <c r="AE67" s="224"/>
      <c r="AF67" s="224"/>
      <c r="AG67" s="224"/>
      <c r="AH67" s="224">
        <v>7</v>
      </c>
      <c r="AI67" s="224"/>
      <c r="AJ67" s="224"/>
      <c r="AK67" s="224"/>
      <c r="AL67" s="224"/>
      <c r="AM67" s="224"/>
      <c r="AN67" s="224"/>
      <c r="AO67" s="224"/>
      <c r="AP67" s="224"/>
      <c r="AQ67" s="224"/>
      <c r="AR67" s="224"/>
      <c r="AS67" s="224"/>
      <c r="AT67" s="224">
        <v>7</v>
      </c>
      <c r="AW67" t="s">
        <v>297</v>
      </c>
      <c r="BD67">
        <v>4</v>
      </c>
      <c r="BP67">
        <v>4</v>
      </c>
    </row>
    <row r="68" spans="1:68" x14ac:dyDescent="0.2">
      <c r="A68" t="s">
        <v>299</v>
      </c>
      <c r="H68">
        <v>7</v>
      </c>
      <c r="J68">
        <v>1</v>
      </c>
      <c r="O68">
        <v>19</v>
      </c>
      <c r="U68">
        <v>27</v>
      </c>
      <c r="AA68" s="224" t="s">
        <v>162</v>
      </c>
      <c r="AB68" s="224"/>
      <c r="AC68" s="224"/>
      <c r="AD68" s="224"/>
      <c r="AE68" s="224"/>
      <c r="AF68" s="224"/>
      <c r="AG68" s="224"/>
      <c r="AH68" s="224">
        <v>5</v>
      </c>
      <c r="AI68" s="224"/>
      <c r="AJ68" s="224"/>
      <c r="AK68" s="224"/>
      <c r="AL68" s="224">
        <v>9</v>
      </c>
      <c r="AM68" s="224"/>
      <c r="AN68" s="224">
        <v>1</v>
      </c>
      <c r="AO68" s="224"/>
      <c r="AP68" s="224"/>
      <c r="AQ68" s="224"/>
      <c r="AR68" s="224"/>
      <c r="AS68" s="224"/>
      <c r="AT68" s="224">
        <v>15</v>
      </c>
      <c r="AW68" t="s">
        <v>162</v>
      </c>
      <c r="BD68">
        <v>5</v>
      </c>
      <c r="BH68">
        <v>9</v>
      </c>
      <c r="BJ68">
        <v>1</v>
      </c>
      <c r="BP68">
        <v>15</v>
      </c>
    </row>
    <row r="69" spans="1:68" x14ac:dyDescent="0.2">
      <c r="A69" t="s">
        <v>143</v>
      </c>
      <c r="L69">
        <v>1</v>
      </c>
      <c r="M69">
        <v>1</v>
      </c>
      <c r="U69">
        <v>2</v>
      </c>
      <c r="AA69" s="224" t="s">
        <v>139</v>
      </c>
      <c r="AB69" s="224"/>
      <c r="AC69" s="224">
        <v>19</v>
      </c>
      <c r="AD69" s="224">
        <v>8</v>
      </c>
      <c r="AE69" s="224">
        <v>1</v>
      </c>
      <c r="AF69" s="224">
        <v>2</v>
      </c>
      <c r="AG69" s="224">
        <v>8</v>
      </c>
      <c r="AH69" s="224">
        <v>3</v>
      </c>
      <c r="AI69" s="224">
        <v>6</v>
      </c>
      <c r="AJ69" s="224">
        <v>14</v>
      </c>
      <c r="AK69" s="224">
        <v>9</v>
      </c>
      <c r="AL69" s="224">
        <v>12</v>
      </c>
      <c r="AM69" s="224">
        <v>2</v>
      </c>
      <c r="AN69" s="224">
        <v>10</v>
      </c>
      <c r="AO69" s="224"/>
      <c r="AP69" s="224">
        <v>5</v>
      </c>
      <c r="AQ69" s="224">
        <v>1</v>
      </c>
      <c r="AR69" s="224"/>
      <c r="AS69" s="224"/>
      <c r="AT69" s="224">
        <v>100</v>
      </c>
      <c r="AW69" t="s">
        <v>139</v>
      </c>
      <c r="AY69">
        <v>19</v>
      </c>
      <c r="AZ69">
        <v>2</v>
      </c>
      <c r="BA69">
        <v>1</v>
      </c>
      <c r="BB69">
        <v>1</v>
      </c>
      <c r="BC69">
        <v>2</v>
      </c>
      <c r="BD69">
        <v>3</v>
      </c>
      <c r="BE69">
        <v>0</v>
      </c>
      <c r="BF69">
        <v>14</v>
      </c>
      <c r="BG69">
        <v>9</v>
      </c>
      <c r="BH69">
        <v>12</v>
      </c>
      <c r="BI69">
        <v>2</v>
      </c>
      <c r="BJ69">
        <v>10</v>
      </c>
      <c r="BL69">
        <v>5</v>
      </c>
      <c r="BM69">
        <v>0</v>
      </c>
      <c r="BP69">
        <v>80</v>
      </c>
    </row>
    <row r="70" spans="1:68" x14ac:dyDescent="0.2">
      <c r="A70" t="s">
        <v>297</v>
      </c>
      <c r="H70">
        <v>7</v>
      </c>
      <c r="U70">
        <v>7</v>
      </c>
      <c r="AA70" s="224" t="s">
        <v>479</v>
      </c>
      <c r="AB70" s="224"/>
      <c r="AC70" s="224"/>
      <c r="AD70" s="224"/>
      <c r="AE70" s="224"/>
      <c r="AF70" s="224"/>
      <c r="AG70" s="224"/>
      <c r="AH70" s="224"/>
      <c r="AI70" s="224"/>
      <c r="AJ70" s="224"/>
      <c r="AK70" s="224"/>
      <c r="AL70" s="224"/>
      <c r="AM70" s="224"/>
      <c r="AN70" s="224"/>
      <c r="AO70" s="224"/>
      <c r="AP70" s="224">
        <v>19</v>
      </c>
      <c r="AQ70" s="224">
        <v>9</v>
      </c>
      <c r="AR70" s="224"/>
      <c r="AS70" s="224"/>
      <c r="AT70" s="224">
        <v>28</v>
      </c>
      <c r="AV70" t="s">
        <v>538</v>
      </c>
      <c r="AW70" t="s">
        <v>479</v>
      </c>
      <c r="BL70">
        <v>19</v>
      </c>
      <c r="BM70">
        <v>9</v>
      </c>
      <c r="BP70">
        <v>28</v>
      </c>
    </row>
    <row r="71" spans="1:68" x14ac:dyDescent="0.2">
      <c r="A71" t="s">
        <v>162</v>
      </c>
      <c r="H71">
        <v>5</v>
      </c>
      <c r="L71">
        <v>9</v>
      </c>
      <c r="N71">
        <v>1</v>
      </c>
      <c r="U71">
        <v>15</v>
      </c>
      <c r="AA71" s="224" t="s">
        <v>480</v>
      </c>
      <c r="AB71" s="224"/>
      <c r="AC71" s="224"/>
      <c r="AD71" s="224"/>
      <c r="AE71" s="224"/>
      <c r="AF71" s="224"/>
      <c r="AG71" s="224"/>
      <c r="AH71" s="224"/>
      <c r="AI71" s="224"/>
      <c r="AJ71" s="224"/>
      <c r="AK71" s="224"/>
      <c r="AL71" s="224"/>
      <c r="AM71" s="224"/>
      <c r="AN71" s="224"/>
      <c r="AO71" s="224"/>
      <c r="AP71" s="224">
        <v>5</v>
      </c>
      <c r="AQ71" s="224"/>
      <c r="AR71" s="224"/>
      <c r="AS71" s="224"/>
      <c r="AT71" s="224">
        <v>5</v>
      </c>
      <c r="AV71" t="s">
        <v>540</v>
      </c>
      <c r="AW71" t="s">
        <v>480</v>
      </c>
      <c r="BL71">
        <v>5</v>
      </c>
      <c r="BP71">
        <v>5</v>
      </c>
    </row>
    <row r="72" spans="1:68" x14ac:dyDescent="0.2">
      <c r="A72" t="s">
        <v>139</v>
      </c>
      <c r="C72">
        <v>19</v>
      </c>
      <c r="D72">
        <v>8</v>
      </c>
      <c r="E72">
        <v>1</v>
      </c>
      <c r="F72">
        <v>2</v>
      </c>
      <c r="G72">
        <v>8</v>
      </c>
      <c r="H72">
        <v>3</v>
      </c>
      <c r="I72">
        <v>6</v>
      </c>
      <c r="J72">
        <v>14</v>
      </c>
      <c r="K72">
        <v>9</v>
      </c>
      <c r="L72">
        <v>12</v>
      </c>
      <c r="M72">
        <v>2</v>
      </c>
      <c r="N72">
        <v>10</v>
      </c>
      <c r="P72">
        <v>5</v>
      </c>
      <c r="Q72">
        <v>1</v>
      </c>
      <c r="U72">
        <v>100</v>
      </c>
      <c r="AA72" s="224" t="s">
        <v>481</v>
      </c>
      <c r="AB72" s="224"/>
      <c r="AC72" s="224"/>
      <c r="AD72" s="224"/>
      <c r="AE72" s="224"/>
      <c r="AF72" s="224"/>
      <c r="AG72" s="224"/>
      <c r="AH72" s="224"/>
      <c r="AI72" s="224"/>
      <c r="AJ72" s="224"/>
      <c r="AK72" s="224"/>
      <c r="AL72" s="224"/>
      <c r="AM72" s="224"/>
      <c r="AN72" s="224"/>
      <c r="AO72" s="224"/>
      <c r="AP72" s="224">
        <v>4</v>
      </c>
      <c r="AQ72" s="224"/>
      <c r="AR72" s="224"/>
      <c r="AS72" s="224"/>
      <c r="AT72" s="224">
        <v>4</v>
      </c>
      <c r="AV72" t="s">
        <v>541</v>
      </c>
      <c r="AW72" t="s">
        <v>481</v>
      </c>
      <c r="BL72">
        <v>4</v>
      </c>
      <c r="BP72">
        <v>4</v>
      </c>
    </row>
    <row r="73" spans="1:68" x14ac:dyDescent="0.2">
      <c r="A73" t="s">
        <v>477</v>
      </c>
      <c r="P73">
        <v>9</v>
      </c>
      <c r="Q73">
        <v>1</v>
      </c>
      <c r="U73">
        <v>10</v>
      </c>
      <c r="X73" t="s">
        <v>539</v>
      </c>
      <c r="AA73" s="224" t="s">
        <v>482</v>
      </c>
      <c r="AB73" s="224"/>
      <c r="AC73" s="224"/>
      <c r="AD73" s="224"/>
      <c r="AE73" s="224"/>
      <c r="AF73" s="224"/>
      <c r="AG73" s="224"/>
      <c r="AH73" s="224"/>
      <c r="AI73" s="224"/>
      <c r="AJ73" s="224"/>
      <c r="AK73" s="224"/>
      <c r="AL73" s="224"/>
      <c r="AM73" s="224"/>
      <c r="AN73" s="224"/>
      <c r="AO73" s="224"/>
      <c r="AP73" s="224">
        <v>2</v>
      </c>
      <c r="AQ73" s="224">
        <v>1</v>
      </c>
      <c r="AR73" s="224"/>
      <c r="AS73" s="224">
        <v>1</v>
      </c>
      <c r="AT73" s="224">
        <v>4</v>
      </c>
      <c r="AV73" t="s">
        <v>538</v>
      </c>
      <c r="AW73" t="s">
        <v>482</v>
      </c>
      <c r="BL73">
        <v>2</v>
      </c>
      <c r="BM73">
        <v>1</v>
      </c>
      <c r="BO73">
        <v>1</v>
      </c>
      <c r="BP73">
        <v>4</v>
      </c>
    </row>
    <row r="74" spans="1:68" x14ac:dyDescent="0.2">
      <c r="A74" t="s">
        <v>479</v>
      </c>
      <c r="P74">
        <v>19</v>
      </c>
      <c r="Q74">
        <v>9</v>
      </c>
      <c r="U74">
        <v>28</v>
      </c>
      <c r="X74" t="s">
        <v>538</v>
      </c>
      <c r="AA74" s="224" t="s">
        <v>483</v>
      </c>
      <c r="AB74" s="224"/>
      <c r="AC74" s="224"/>
      <c r="AD74" s="224"/>
      <c r="AE74" s="224"/>
      <c r="AF74" s="224"/>
      <c r="AG74" s="224"/>
      <c r="AH74" s="224"/>
      <c r="AI74" s="224"/>
      <c r="AJ74" s="224"/>
      <c r="AK74" s="224"/>
      <c r="AL74" s="224"/>
      <c r="AM74" s="224"/>
      <c r="AN74" s="224"/>
      <c r="AO74" s="224"/>
      <c r="AP74" s="224">
        <v>3</v>
      </c>
      <c r="AQ74" s="224"/>
      <c r="AR74" s="224"/>
      <c r="AS74" s="224"/>
      <c r="AT74" s="224">
        <v>3</v>
      </c>
      <c r="AW74" t="s">
        <v>483</v>
      </c>
      <c r="BL74">
        <v>3</v>
      </c>
      <c r="BP74">
        <v>3</v>
      </c>
    </row>
    <row r="75" spans="1:68" x14ac:dyDescent="0.2">
      <c r="A75" t="s">
        <v>480</v>
      </c>
      <c r="P75">
        <v>5</v>
      </c>
      <c r="U75">
        <v>5</v>
      </c>
      <c r="X75" t="s">
        <v>540</v>
      </c>
      <c r="AA75" s="224" t="s">
        <v>484</v>
      </c>
      <c r="AB75" s="224"/>
      <c r="AC75" s="224"/>
      <c r="AD75" s="224"/>
      <c r="AE75" s="224"/>
      <c r="AF75" s="224"/>
      <c r="AG75" s="224"/>
      <c r="AH75" s="224"/>
      <c r="AI75" s="224"/>
      <c r="AJ75" s="224"/>
      <c r="AK75" s="224"/>
      <c r="AL75" s="224"/>
      <c r="AM75" s="224"/>
      <c r="AN75" s="224"/>
      <c r="AO75" s="224"/>
      <c r="AP75" s="224">
        <v>4</v>
      </c>
      <c r="AQ75" s="224"/>
      <c r="AR75" s="224"/>
      <c r="AS75" s="224"/>
      <c r="AT75" s="224">
        <v>4</v>
      </c>
      <c r="AV75" t="s">
        <v>538</v>
      </c>
      <c r="AW75" t="s">
        <v>484</v>
      </c>
      <c r="BL75">
        <v>4</v>
      </c>
      <c r="BP75">
        <v>4</v>
      </c>
    </row>
    <row r="76" spans="1:68" x14ac:dyDescent="0.2">
      <c r="A76" t="s">
        <v>481</v>
      </c>
      <c r="P76">
        <v>4</v>
      </c>
      <c r="U76">
        <v>4</v>
      </c>
      <c r="X76" t="s">
        <v>541</v>
      </c>
      <c r="AA76" s="224" t="s">
        <v>497</v>
      </c>
      <c r="AB76" s="224"/>
      <c r="AC76" s="224"/>
      <c r="AD76" s="224"/>
      <c r="AE76" s="224"/>
      <c r="AF76" s="224"/>
      <c r="AG76" s="224"/>
      <c r="AH76" s="224"/>
      <c r="AI76" s="224"/>
      <c r="AJ76" s="224"/>
      <c r="AK76" s="224"/>
      <c r="AL76" s="224"/>
      <c r="AM76" s="224"/>
      <c r="AN76" s="224"/>
      <c r="AO76" s="224"/>
      <c r="AP76" s="224"/>
      <c r="AQ76" s="224">
        <v>1</v>
      </c>
      <c r="AR76" s="224"/>
      <c r="AS76" s="224"/>
      <c r="AT76" s="224">
        <v>1</v>
      </c>
      <c r="AW76" t="s">
        <v>497</v>
      </c>
      <c r="BM76">
        <v>1</v>
      </c>
      <c r="BP76">
        <v>1</v>
      </c>
    </row>
    <row r="77" spans="1:68" x14ac:dyDescent="0.2">
      <c r="A77" t="s">
        <v>482</v>
      </c>
      <c r="P77">
        <v>2</v>
      </c>
      <c r="Q77">
        <v>1</v>
      </c>
      <c r="S77">
        <v>1</v>
      </c>
      <c r="U77">
        <v>4</v>
      </c>
      <c r="X77" t="s">
        <v>538</v>
      </c>
      <c r="AA77" s="224" t="s">
        <v>485</v>
      </c>
      <c r="AB77" s="224"/>
      <c r="AC77" s="224"/>
      <c r="AD77" s="224"/>
      <c r="AE77" s="224"/>
      <c r="AF77" s="224"/>
      <c r="AG77" s="224"/>
      <c r="AH77" s="224"/>
      <c r="AI77" s="224"/>
      <c r="AJ77" s="224"/>
      <c r="AK77" s="224"/>
      <c r="AL77" s="224"/>
      <c r="AM77" s="224"/>
      <c r="AN77" s="224"/>
      <c r="AO77" s="224"/>
      <c r="AP77" s="224"/>
      <c r="AQ77" s="224">
        <v>4</v>
      </c>
      <c r="AR77" s="224"/>
      <c r="AS77" s="224"/>
      <c r="AT77" s="224">
        <v>4</v>
      </c>
      <c r="AV77" t="s">
        <v>542</v>
      </c>
      <c r="AW77" t="s">
        <v>485</v>
      </c>
      <c r="BM77">
        <v>4</v>
      </c>
      <c r="BP77">
        <v>4</v>
      </c>
    </row>
    <row r="78" spans="1:68" x14ac:dyDescent="0.2">
      <c r="A78" t="s">
        <v>483</v>
      </c>
      <c r="P78">
        <v>3</v>
      </c>
      <c r="U78">
        <v>3</v>
      </c>
      <c r="AA78" s="224" t="s">
        <v>486</v>
      </c>
      <c r="AB78" s="224"/>
      <c r="AC78" s="224"/>
      <c r="AD78" s="224"/>
      <c r="AE78" s="224"/>
      <c r="AF78" s="224"/>
      <c r="AG78" s="224"/>
      <c r="AH78" s="224"/>
      <c r="AI78" s="224"/>
      <c r="AJ78" s="224"/>
      <c r="AK78" s="224"/>
      <c r="AL78" s="224"/>
      <c r="AM78" s="224"/>
      <c r="AN78" s="224"/>
      <c r="AO78" s="224"/>
      <c r="AP78" s="224"/>
      <c r="AQ78" s="224">
        <v>2</v>
      </c>
      <c r="AR78" s="224"/>
      <c r="AS78" s="224">
        <v>1</v>
      </c>
      <c r="AT78" s="224">
        <v>3</v>
      </c>
      <c r="AV78" t="s">
        <v>542</v>
      </c>
      <c r="AW78" t="s">
        <v>486</v>
      </c>
      <c r="BM78">
        <v>2</v>
      </c>
      <c r="BO78">
        <v>1</v>
      </c>
      <c r="BP78">
        <v>3</v>
      </c>
    </row>
    <row r="79" spans="1:68" x14ac:dyDescent="0.2">
      <c r="A79" t="s">
        <v>484</v>
      </c>
      <c r="P79">
        <v>4</v>
      </c>
      <c r="U79">
        <v>4</v>
      </c>
      <c r="X79" t="s">
        <v>538</v>
      </c>
      <c r="AA79" s="224" t="s">
        <v>487</v>
      </c>
      <c r="AB79" s="224"/>
      <c r="AC79" s="224"/>
      <c r="AD79" s="224"/>
      <c r="AE79" s="224"/>
      <c r="AF79" s="224"/>
      <c r="AG79" s="224"/>
      <c r="AH79" s="224"/>
      <c r="AI79" s="224"/>
      <c r="AJ79" s="224"/>
      <c r="AK79" s="224"/>
      <c r="AL79" s="224"/>
      <c r="AM79" s="224"/>
      <c r="AN79" s="224"/>
      <c r="AO79" s="224"/>
      <c r="AP79" s="224"/>
      <c r="AQ79" s="224">
        <v>1</v>
      </c>
      <c r="AR79" s="224"/>
      <c r="AS79" s="224"/>
      <c r="AT79" s="224">
        <v>1</v>
      </c>
      <c r="AV79" t="s">
        <v>543</v>
      </c>
      <c r="AW79" t="s">
        <v>487</v>
      </c>
      <c r="BM79">
        <v>1</v>
      </c>
      <c r="BP79">
        <v>1</v>
      </c>
    </row>
    <row r="80" spans="1:68" x14ac:dyDescent="0.2">
      <c r="A80" t="s">
        <v>497</v>
      </c>
      <c r="Q80">
        <v>1</v>
      </c>
      <c r="U80">
        <v>1</v>
      </c>
      <c r="AA80" s="224" t="s">
        <v>499</v>
      </c>
      <c r="AB80" s="224"/>
      <c r="AC80" s="224"/>
      <c r="AD80" s="224"/>
      <c r="AE80" s="224"/>
      <c r="AF80" s="224"/>
      <c r="AG80" s="224"/>
      <c r="AH80" s="224"/>
      <c r="AI80" s="224"/>
      <c r="AJ80" s="224"/>
      <c r="AK80" s="224"/>
      <c r="AL80" s="224"/>
      <c r="AM80" s="224"/>
      <c r="AN80" s="224"/>
      <c r="AO80" s="224"/>
      <c r="AP80" s="224"/>
      <c r="AQ80" s="224">
        <v>1</v>
      </c>
      <c r="AR80" s="224"/>
      <c r="AS80" s="224">
        <v>1</v>
      </c>
      <c r="AT80" s="224">
        <v>2</v>
      </c>
      <c r="AV80" t="s">
        <v>542</v>
      </c>
      <c r="AW80" t="s">
        <v>499</v>
      </c>
      <c r="BM80">
        <v>1</v>
      </c>
      <c r="BO80">
        <v>1</v>
      </c>
      <c r="BP80">
        <v>2</v>
      </c>
    </row>
    <row r="81" spans="1:68" x14ac:dyDescent="0.2">
      <c r="A81" t="s">
        <v>485</v>
      </c>
      <c r="Q81">
        <v>4</v>
      </c>
      <c r="U81">
        <v>4</v>
      </c>
      <c r="X81" t="s">
        <v>542</v>
      </c>
      <c r="AA81" s="224" t="s">
        <v>500</v>
      </c>
      <c r="AB81" s="224"/>
      <c r="AC81" s="224"/>
      <c r="AD81" s="224"/>
      <c r="AE81" s="224"/>
      <c r="AF81" s="224"/>
      <c r="AG81" s="224"/>
      <c r="AH81" s="224"/>
      <c r="AI81" s="224"/>
      <c r="AJ81" s="224"/>
      <c r="AK81" s="224"/>
      <c r="AL81" s="224"/>
      <c r="AM81" s="224"/>
      <c r="AN81" s="224"/>
      <c r="AO81" s="224"/>
      <c r="AP81" s="224"/>
      <c r="AQ81" s="224">
        <v>4</v>
      </c>
      <c r="AR81" s="224"/>
      <c r="AS81" s="224">
        <v>14</v>
      </c>
      <c r="AT81" s="224">
        <v>18</v>
      </c>
      <c r="AW81" t="s">
        <v>500</v>
      </c>
      <c r="BM81">
        <v>4</v>
      </c>
      <c r="BO81">
        <v>14</v>
      </c>
      <c r="BP81">
        <v>18</v>
      </c>
    </row>
    <row r="82" spans="1:68" x14ac:dyDescent="0.2">
      <c r="A82" t="s">
        <v>486</v>
      </c>
      <c r="Q82">
        <v>2</v>
      </c>
      <c r="S82">
        <v>1</v>
      </c>
      <c r="U82">
        <v>3</v>
      </c>
      <c r="X82" t="s">
        <v>542</v>
      </c>
      <c r="AA82" s="224" t="s">
        <v>488</v>
      </c>
      <c r="AB82" s="224"/>
      <c r="AC82" s="224"/>
      <c r="AD82" s="224"/>
      <c r="AE82" s="224"/>
      <c r="AF82" s="224"/>
      <c r="AG82" s="224"/>
      <c r="AH82" s="224"/>
      <c r="AI82" s="224"/>
      <c r="AJ82" s="224"/>
      <c r="AK82" s="224"/>
      <c r="AL82" s="224"/>
      <c r="AM82" s="224"/>
      <c r="AN82" s="224"/>
      <c r="AO82" s="224"/>
      <c r="AP82" s="224"/>
      <c r="AQ82" s="224">
        <v>1</v>
      </c>
      <c r="AR82" s="224"/>
      <c r="AS82" s="224"/>
      <c r="AT82" s="224">
        <v>1</v>
      </c>
      <c r="AV82" t="s">
        <v>538</v>
      </c>
      <c r="AW82" t="s">
        <v>488</v>
      </c>
      <c r="BM82">
        <v>1</v>
      </c>
      <c r="BP82">
        <v>1</v>
      </c>
    </row>
    <row r="83" spans="1:68" x14ac:dyDescent="0.2">
      <c r="A83" t="s">
        <v>487</v>
      </c>
      <c r="Q83">
        <v>1</v>
      </c>
      <c r="U83">
        <v>1</v>
      </c>
      <c r="X83" t="s">
        <v>543</v>
      </c>
      <c r="AA83" s="224" t="s">
        <v>489</v>
      </c>
      <c r="AB83" s="224"/>
      <c r="AC83" s="224"/>
      <c r="AD83" s="224"/>
      <c r="AE83" s="224"/>
      <c r="AF83" s="224"/>
      <c r="AG83" s="224"/>
      <c r="AH83" s="224"/>
      <c r="AI83" s="224"/>
      <c r="AJ83" s="224"/>
      <c r="AK83" s="224"/>
      <c r="AL83" s="224"/>
      <c r="AM83" s="224"/>
      <c r="AN83" s="224"/>
      <c r="AO83" s="224"/>
      <c r="AP83" s="224"/>
      <c r="AQ83" s="224">
        <v>1</v>
      </c>
      <c r="AR83" s="224"/>
      <c r="AS83" s="224"/>
      <c r="AT83" s="224">
        <v>1</v>
      </c>
      <c r="AV83" t="s">
        <v>544</v>
      </c>
      <c r="AW83" t="s">
        <v>489</v>
      </c>
      <c r="BM83">
        <v>1</v>
      </c>
      <c r="BP83">
        <v>1</v>
      </c>
    </row>
    <row r="84" spans="1:68" hidden="1" x14ac:dyDescent="0.2">
      <c r="A84" t="s">
        <v>499</v>
      </c>
      <c r="Q84">
        <v>1</v>
      </c>
      <c r="S84">
        <v>1</v>
      </c>
      <c r="U84">
        <v>2</v>
      </c>
      <c r="X84" t="s">
        <v>542</v>
      </c>
      <c r="AA84" t="s">
        <v>492</v>
      </c>
      <c r="AR84">
        <v>2</v>
      </c>
      <c r="AT84">
        <v>2</v>
      </c>
      <c r="AU84" t="s">
        <v>527</v>
      </c>
      <c r="AV84" t="s">
        <v>545</v>
      </c>
      <c r="AW84" t="s">
        <v>492</v>
      </c>
      <c r="BN84">
        <v>1</v>
      </c>
      <c r="BP84">
        <v>1</v>
      </c>
    </row>
    <row r="85" spans="1:68" x14ac:dyDescent="0.2">
      <c r="A85" t="s">
        <v>500</v>
      </c>
      <c r="Q85">
        <v>4</v>
      </c>
      <c r="S85">
        <v>14</v>
      </c>
      <c r="U85">
        <v>18</v>
      </c>
      <c r="AA85" s="224" t="s">
        <v>493</v>
      </c>
      <c r="AB85" s="224"/>
      <c r="AC85" s="224"/>
      <c r="AD85" s="224"/>
      <c r="AE85" s="224"/>
      <c r="AF85" s="224"/>
      <c r="AG85" s="224"/>
      <c r="AH85" s="224"/>
      <c r="AI85" s="224"/>
      <c r="AJ85" s="224"/>
      <c r="AK85" s="224"/>
      <c r="AL85" s="224"/>
      <c r="AM85" s="224"/>
      <c r="AN85" s="224"/>
      <c r="AO85" s="224"/>
      <c r="AP85" s="224"/>
      <c r="AQ85" s="224"/>
      <c r="AR85" s="224">
        <v>1</v>
      </c>
      <c r="AS85" s="224">
        <v>9</v>
      </c>
      <c r="AT85" s="224">
        <v>10</v>
      </c>
      <c r="AV85" t="s">
        <v>544</v>
      </c>
      <c r="AW85" t="s">
        <v>493</v>
      </c>
      <c r="BN85">
        <v>1</v>
      </c>
      <c r="BO85">
        <v>9</v>
      </c>
      <c r="BP85">
        <v>10</v>
      </c>
    </row>
    <row r="86" spans="1:68" hidden="1" x14ac:dyDescent="0.2">
      <c r="A86" t="s">
        <v>488</v>
      </c>
      <c r="Q86">
        <v>1</v>
      </c>
      <c r="U86">
        <v>1</v>
      </c>
      <c r="X86" t="s">
        <v>538</v>
      </c>
      <c r="AA86" t="s">
        <v>494</v>
      </c>
      <c r="AR86">
        <v>1</v>
      </c>
      <c r="AS86">
        <v>3</v>
      </c>
      <c r="AT86">
        <v>4</v>
      </c>
      <c r="AU86" t="s">
        <v>527</v>
      </c>
      <c r="AV86" t="s">
        <v>543</v>
      </c>
      <c r="AW86" t="s">
        <v>494</v>
      </c>
      <c r="BN86">
        <v>1</v>
      </c>
      <c r="BO86">
        <v>3</v>
      </c>
      <c r="BP86">
        <v>4</v>
      </c>
    </row>
    <row r="87" spans="1:68" x14ac:dyDescent="0.2">
      <c r="A87" t="s">
        <v>489</v>
      </c>
      <c r="Q87">
        <v>1</v>
      </c>
      <c r="U87">
        <v>1</v>
      </c>
      <c r="W87" t="s">
        <v>527</v>
      </c>
      <c r="X87" t="s">
        <v>544</v>
      </c>
      <c r="AA87" s="224" t="s">
        <v>501</v>
      </c>
      <c r="AB87" s="224"/>
      <c r="AC87" s="224"/>
      <c r="AD87" s="224"/>
      <c r="AE87" s="224"/>
      <c r="AF87" s="224"/>
      <c r="AG87" s="224"/>
      <c r="AH87" s="224"/>
      <c r="AI87" s="224"/>
      <c r="AJ87" s="224"/>
      <c r="AK87" s="224"/>
      <c r="AL87" s="224"/>
      <c r="AM87" s="224"/>
      <c r="AN87" s="224"/>
      <c r="AO87" s="224"/>
      <c r="AP87" s="224"/>
      <c r="AQ87" s="224"/>
      <c r="AR87" s="224"/>
      <c r="AS87" s="224">
        <v>2</v>
      </c>
      <c r="AT87" s="224">
        <v>2</v>
      </c>
      <c r="AV87" t="s">
        <v>544</v>
      </c>
      <c r="AW87" t="s">
        <v>501</v>
      </c>
      <c r="BO87">
        <v>2</v>
      </c>
      <c r="BP87">
        <v>2</v>
      </c>
    </row>
    <row r="88" spans="1:68" x14ac:dyDescent="0.2">
      <c r="A88" t="s">
        <v>492</v>
      </c>
      <c r="R88">
        <v>2</v>
      </c>
      <c r="U88">
        <v>2</v>
      </c>
      <c r="W88" t="s">
        <v>527</v>
      </c>
      <c r="X88" t="s">
        <v>545</v>
      </c>
      <c r="AA88" s="224" t="s">
        <v>503</v>
      </c>
      <c r="AB88" s="224"/>
      <c r="AC88" s="224"/>
      <c r="AD88" s="224"/>
      <c r="AE88" s="224"/>
      <c r="AF88" s="224"/>
      <c r="AG88" s="224"/>
      <c r="AH88" s="224"/>
      <c r="AI88" s="224"/>
      <c r="AJ88" s="224"/>
      <c r="AK88" s="224"/>
      <c r="AL88" s="224"/>
      <c r="AM88" s="224"/>
      <c r="AN88" s="224"/>
      <c r="AO88" s="224"/>
      <c r="AP88" s="224"/>
      <c r="AQ88" s="224"/>
      <c r="AR88" s="224"/>
      <c r="AS88" s="224">
        <v>4</v>
      </c>
      <c r="AT88" s="224">
        <v>4</v>
      </c>
      <c r="AV88" t="s">
        <v>544</v>
      </c>
      <c r="AW88" t="s">
        <v>558</v>
      </c>
      <c r="BO88">
        <v>4</v>
      </c>
      <c r="BP88">
        <v>4</v>
      </c>
    </row>
    <row r="89" spans="1:68" x14ac:dyDescent="0.2">
      <c r="A89" t="s">
        <v>493</v>
      </c>
      <c r="R89">
        <v>1</v>
      </c>
      <c r="S89">
        <v>9</v>
      </c>
      <c r="U89">
        <v>10</v>
      </c>
      <c r="X89" t="s">
        <v>544</v>
      </c>
      <c r="AA89" s="224" t="s">
        <v>502</v>
      </c>
      <c r="AB89" s="224"/>
      <c r="AC89" s="224"/>
      <c r="AD89" s="224"/>
      <c r="AE89" s="224"/>
      <c r="AF89" s="224"/>
      <c r="AG89" s="224"/>
      <c r="AH89" s="224"/>
      <c r="AI89" s="224"/>
      <c r="AJ89" s="224"/>
      <c r="AK89" s="224"/>
      <c r="AL89" s="224"/>
      <c r="AM89" s="224"/>
      <c r="AN89" s="224"/>
      <c r="AO89" s="224"/>
      <c r="AP89" s="224"/>
      <c r="AQ89" s="224"/>
      <c r="AR89" s="224"/>
      <c r="AS89" s="224">
        <v>3</v>
      </c>
      <c r="AT89" s="224">
        <v>3</v>
      </c>
      <c r="AV89" t="s">
        <v>538</v>
      </c>
      <c r="AW89" t="s">
        <v>502</v>
      </c>
      <c r="BO89">
        <v>3</v>
      </c>
      <c r="BP89">
        <v>3</v>
      </c>
    </row>
    <row r="90" spans="1:68" x14ac:dyDescent="0.2">
      <c r="A90" t="s">
        <v>494</v>
      </c>
      <c r="R90">
        <v>1</v>
      </c>
      <c r="S90">
        <v>3</v>
      </c>
      <c r="U90">
        <v>4</v>
      </c>
      <c r="W90" t="s">
        <v>527</v>
      </c>
      <c r="X90" t="s">
        <v>543</v>
      </c>
      <c r="AA90" s="224" t="s">
        <v>504</v>
      </c>
      <c r="AB90" s="224"/>
      <c r="AC90" s="224"/>
      <c r="AD90" s="224"/>
      <c r="AE90" s="224"/>
      <c r="AF90" s="224"/>
      <c r="AG90" s="224"/>
      <c r="AH90" s="224"/>
      <c r="AI90" s="224"/>
      <c r="AJ90" s="224"/>
      <c r="AK90" s="224"/>
      <c r="AL90" s="224"/>
      <c r="AM90" s="224"/>
      <c r="AN90" s="224"/>
      <c r="AO90" s="224"/>
      <c r="AP90" s="224"/>
      <c r="AQ90" s="224"/>
      <c r="AR90" s="224"/>
      <c r="AS90" s="224">
        <v>2</v>
      </c>
      <c r="AT90" s="224">
        <v>2</v>
      </c>
      <c r="AV90" t="s">
        <v>544</v>
      </c>
      <c r="AW90" t="s">
        <v>504</v>
      </c>
      <c r="BO90">
        <v>2</v>
      </c>
      <c r="BP90">
        <v>2</v>
      </c>
    </row>
    <row r="91" spans="1:68" x14ac:dyDescent="0.2">
      <c r="A91" t="s">
        <v>501</v>
      </c>
      <c r="S91">
        <v>2</v>
      </c>
      <c r="U91">
        <v>2</v>
      </c>
      <c r="X91" t="s">
        <v>544</v>
      </c>
      <c r="AA91" s="224" t="s">
        <v>507</v>
      </c>
      <c r="AB91" s="224"/>
      <c r="AC91" s="224"/>
      <c r="AD91" s="224"/>
      <c r="AE91" s="224"/>
      <c r="AF91" s="224"/>
      <c r="AG91" s="224"/>
      <c r="AH91" s="224"/>
      <c r="AI91" s="224"/>
      <c r="AJ91" s="224"/>
      <c r="AK91" s="224"/>
      <c r="AL91" s="224"/>
      <c r="AM91" s="224"/>
      <c r="AN91" s="224"/>
      <c r="AO91" s="224"/>
      <c r="AP91" s="224"/>
      <c r="AQ91" s="224"/>
      <c r="AR91" s="224"/>
      <c r="AS91" s="224">
        <v>5</v>
      </c>
      <c r="AT91" s="224">
        <v>5</v>
      </c>
      <c r="AV91" t="s">
        <v>544</v>
      </c>
      <c r="AW91" t="s">
        <v>507</v>
      </c>
      <c r="BO91">
        <v>5</v>
      </c>
      <c r="BP91">
        <v>5</v>
      </c>
    </row>
    <row r="92" spans="1:68" x14ac:dyDescent="0.2">
      <c r="A92" t="s">
        <v>503</v>
      </c>
      <c r="S92">
        <v>4</v>
      </c>
      <c r="U92">
        <v>4</v>
      </c>
      <c r="X92" t="s">
        <v>544</v>
      </c>
      <c r="AA92" s="224" t="s">
        <v>508</v>
      </c>
      <c r="AB92" s="224"/>
      <c r="AC92" s="224"/>
      <c r="AD92" s="224"/>
      <c r="AE92" s="224"/>
      <c r="AF92" s="224"/>
      <c r="AG92" s="224"/>
      <c r="AH92" s="224"/>
      <c r="AI92" s="224"/>
      <c r="AJ92" s="224"/>
      <c r="AK92" s="224"/>
      <c r="AL92" s="224"/>
      <c r="AM92" s="224"/>
      <c r="AN92" s="224"/>
      <c r="AO92" s="224"/>
      <c r="AP92" s="224"/>
      <c r="AQ92" s="224"/>
      <c r="AR92" s="224"/>
      <c r="AS92" s="224">
        <v>4</v>
      </c>
      <c r="AT92" s="224">
        <v>4</v>
      </c>
      <c r="AW92" t="s">
        <v>508</v>
      </c>
      <c r="BO92">
        <v>4</v>
      </c>
      <c r="BP92">
        <v>4</v>
      </c>
    </row>
    <row r="93" spans="1:68" x14ac:dyDescent="0.2">
      <c r="A93" t="s">
        <v>502</v>
      </c>
      <c r="S93">
        <v>3</v>
      </c>
      <c r="U93">
        <v>3</v>
      </c>
      <c r="X93" t="s">
        <v>538</v>
      </c>
      <c r="AA93" s="224" t="s">
        <v>509</v>
      </c>
      <c r="AB93" s="224"/>
      <c r="AC93" s="224"/>
      <c r="AD93" s="224"/>
      <c r="AE93" s="224"/>
      <c r="AF93" s="224"/>
      <c r="AG93" s="224"/>
      <c r="AH93" s="224"/>
      <c r="AI93" s="224"/>
      <c r="AJ93" s="224"/>
      <c r="AK93" s="224"/>
      <c r="AL93" s="224"/>
      <c r="AM93" s="224"/>
      <c r="AN93" s="224"/>
      <c r="AO93" s="224"/>
      <c r="AP93" s="224"/>
      <c r="AQ93" s="224"/>
      <c r="AR93" s="224"/>
      <c r="AS93" s="224">
        <v>1</v>
      </c>
      <c r="AT93" s="224">
        <v>1</v>
      </c>
      <c r="AW93" t="s">
        <v>509</v>
      </c>
      <c r="BO93">
        <v>1</v>
      </c>
      <c r="BP93">
        <v>1</v>
      </c>
    </row>
    <row r="94" spans="1:68" x14ac:dyDescent="0.2">
      <c r="A94" t="s">
        <v>504</v>
      </c>
      <c r="S94">
        <v>2</v>
      </c>
      <c r="U94">
        <v>2</v>
      </c>
      <c r="X94" t="s">
        <v>544</v>
      </c>
      <c r="AA94" s="224" t="s">
        <v>510</v>
      </c>
      <c r="AB94" s="224"/>
      <c r="AC94" s="224"/>
      <c r="AD94" s="224"/>
      <c r="AE94" s="224"/>
      <c r="AF94" s="224"/>
      <c r="AG94" s="224"/>
      <c r="AH94" s="224"/>
      <c r="AI94" s="224"/>
      <c r="AJ94" s="224"/>
      <c r="AK94" s="224"/>
      <c r="AL94" s="224"/>
      <c r="AM94" s="224"/>
      <c r="AN94" s="224"/>
      <c r="AO94" s="224"/>
      <c r="AP94" s="224"/>
      <c r="AQ94" s="224"/>
      <c r="AR94" s="224"/>
      <c r="AS94" s="224">
        <v>5</v>
      </c>
      <c r="AT94" s="224">
        <v>5</v>
      </c>
      <c r="AW94" t="s">
        <v>510</v>
      </c>
      <c r="BO94">
        <v>5</v>
      </c>
      <c r="BP94">
        <v>5</v>
      </c>
    </row>
    <row r="95" spans="1:68" hidden="1" x14ac:dyDescent="0.2">
      <c r="A95" t="s">
        <v>505</v>
      </c>
      <c r="S95">
        <v>1</v>
      </c>
      <c r="U95">
        <v>1</v>
      </c>
      <c r="W95" t="s">
        <v>527</v>
      </c>
      <c r="AA95" t="s">
        <v>511</v>
      </c>
      <c r="AS95">
        <v>1</v>
      </c>
      <c r="AT95">
        <v>1</v>
      </c>
      <c r="AU95" t="s">
        <v>527</v>
      </c>
      <c r="AV95" t="s">
        <v>544</v>
      </c>
      <c r="AW95" t="s">
        <v>511</v>
      </c>
      <c r="BO95">
        <v>1</v>
      </c>
      <c r="BP95">
        <v>1</v>
      </c>
    </row>
    <row r="96" spans="1:68" x14ac:dyDescent="0.2">
      <c r="A96" t="s">
        <v>506</v>
      </c>
      <c r="S96">
        <v>4</v>
      </c>
      <c r="U96">
        <v>4</v>
      </c>
      <c r="AA96" s="224" t="s">
        <v>512</v>
      </c>
      <c r="AB96" s="224"/>
      <c r="AC96" s="224"/>
      <c r="AD96" s="224"/>
      <c r="AE96" s="224"/>
      <c r="AF96" s="224"/>
      <c r="AG96" s="224"/>
      <c r="AH96" s="224"/>
      <c r="AI96" s="224"/>
      <c r="AJ96" s="224"/>
      <c r="AK96" s="224"/>
      <c r="AL96" s="224"/>
      <c r="AM96" s="224"/>
      <c r="AN96" s="224"/>
      <c r="AO96" s="224"/>
      <c r="AP96" s="224"/>
      <c r="AQ96" s="224"/>
      <c r="AR96" s="224"/>
      <c r="AS96" s="224">
        <v>1</v>
      </c>
      <c r="AT96" s="224">
        <v>1</v>
      </c>
      <c r="AW96" t="s">
        <v>512</v>
      </c>
      <c r="BO96">
        <v>1</v>
      </c>
      <c r="BP96">
        <v>1</v>
      </c>
    </row>
    <row r="97" spans="1:68" x14ac:dyDescent="0.2">
      <c r="A97" t="s">
        <v>507</v>
      </c>
      <c r="S97">
        <v>5</v>
      </c>
      <c r="U97">
        <v>5</v>
      </c>
      <c r="X97" t="s">
        <v>544</v>
      </c>
      <c r="AA97" s="224" t="s">
        <v>521</v>
      </c>
      <c r="AB97" s="224"/>
      <c r="AC97" s="224"/>
      <c r="AD97" s="224"/>
      <c r="AE97" s="224"/>
      <c r="AF97" s="224"/>
      <c r="AG97" s="224"/>
      <c r="AH97" s="224"/>
      <c r="AI97" s="224"/>
      <c r="AJ97" s="224"/>
      <c r="AK97" s="224"/>
      <c r="AL97" s="224"/>
      <c r="AM97" s="224"/>
      <c r="AN97" s="224"/>
      <c r="AO97" s="224"/>
      <c r="AP97" s="224"/>
      <c r="AQ97" s="224"/>
      <c r="AR97" s="224"/>
      <c r="AS97" s="224">
        <v>1</v>
      </c>
      <c r="AT97" s="224">
        <v>1</v>
      </c>
      <c r="AW97" t="s">
        <v>521</v>
      </c>
      <c r="BO97">
        <v>1</v>
      </c>
      <c r="BP97">
        <v>1</v>
      </c>
    </row>
    <row r="98" spans="1:68" x14ac:dyDescent="0.2">
      <c r="A98" t="s">
        <v>508</v>
      </c>
      <c r="S98">
        <v>4</v>
      </c>
      <c r="U98">
        <v>4</v>
      </c>
      <c r="AA98" s="224" t="s">
        <v>551</v>
      </c>
      <c r="AB98" s="224"/>
      <c r="AC98" s="224"/>
      <c r="AD98" s="224"/>
      <c r="AE98" s="224"/>
      <c r="AF98" s="224"/>
      <c r="AG98" s="224"/>
      <c r="AH98" s="224"/>
      <c r="AI98" s="224"/>
      <c r="AJ98" s="224"/>
      <c r="AK98" s="224"/>
      <c r="AL98" s="224"/>
      <c r="AM98" s="224"/>
      <c r="AN98" s="224"/>
      <c r="AO98" s="224">
        <v>19</v>
      </c>
      <c r="AP98" s="224"/>
      <c r="AQ98" s="224"/>
      <c r="AR98" s="224"/>
      <c r="AS98" s="224"/>
      <c r="AT98" s="224">
        <v>19</v>
      </c>
      <c r="AW98" t="s">
        <v>551</v>
      </c>
      <c r="BK98">
        <v>19</v>
      </c>
      <c r="BP98">
        <v>19</v>
      </c>
    </row>
    <row r="99" spans="1:68" x14ac:dyDescent="0.2">
      <c r="A99" t="s">
        <v>509</v>
      </c>
      <c r="S99">
        <v>1</v>
      </c>
      <c r="U99">
        <v>1</v>
      </c>
      <c r="AA99" s="224" t="s">
        <v>547</v>
      </c>
      <c r="AB99" s="224"/>
      <c r="AC99" s="224"/>
      <c r="AD99" s="224"/>
      <c r="AE99" s="224"/>
      <c r="AF99" s="224"/>
      <c r="AG99" s="224"/>
      <c r="AH99" s="224"/>
      <c r="AI99" s="224"/>
      <c r="AJ99" s="224"/>
      <c r="AK99" s="224"/>
      <c r="AL99" s="224"/>
      <c r="AM99" s="224"/>
      <c r="AN99" s="224"/>
      <c r="AO99" s="224">
        <v>11</v>
      </c>
      <c r="AP99" s="224"/>
      <c r="AQ99" s="224"/>
      <c r="AR99" s="224"/>
      <c r="AS99" s="224"/>
      <c r="AT99" s="224">
        <v>11</v>
      </c>
      <c r="AW99" t="s">
        <v>547</v>
      </c>
      <c r="BK99">
        <v>11</v>
      </c>
      <c r="BP99">
        <v>11</v>
      </c>
    </row>
    <row r="100" spans="1:68" x14ac:dyDescent="0.2">
      <c r="A100" t="s">
        <v>510</v>
      </c>
      <c r="S100">
        <v>5</v>
      </c>
      <c r="U100">
        <v>5</v>
      </c>
      <c r="AA100" s="224" t="s">
        <v>561</v>
      </c>
      <c r="AB100" s="224"/>
      <c r="AC100" s="224"/>
      <c r="AD100" s="224"/>
      <c r="AE100" s="224"/>
      <c r="AF100" s="224"/>
      <c r="AG100" s="224"/>
      <c r="AH100" s="224">
        <v>7</v>
      </c>
      <c r="AI100" s="224"/>
      <c r="AJ100" s="224"/>
      <c r="AK100" s="224"/>
      <c r="AL100" s="224"/>
      <c r="AM100" s="224"/>
      <c r="AN100" s="224"/>
      <c r="AO100" s="224"/>
      <c r="AP100" s="224"/>
      <c r="AQ100" s="224"/>
      <c r="AR100" s="224"/>
      <c r="AS100" s="224"/>
      <c r="AT100" s="224">
        <v>7</v>
      </c>
      <c r="AW100" t="s">
        <v>561</v>
      </c>
      <c r="BD100">
        <v>7</v>
      </c>
      <c r="BP100">
        <v>7</v>
      </c>
    </row>
    <row r="101" spans="1:68" x14ac:dyDescent="0.2">
      <c r="A101" t="s">
        <v>511</v>
      </c>
      <c r="S101">
        <v>1</v>
      </c>
      <c r="U101">
        <v>1</v>
      </c>
      <c r="W101" t="s">
        <v>527</v>
      </c>
      <c r="X101" t="s">
        <v>544</v>
      </c>
      <c r="AA101" s="224" t="s">
        <v>554</v>
      </c>
      <c r="AB101" s="224"/>
      <c r="AC101" s="224"/>
      <c r="AD101" s="224"/>
      <c r="AE101" s="224"/>
      <c r="AF101" s="224"/>
      <c r="AG101" s="224"/>
      <c r="AH101" s="224"/>
      <c r="AI101" s="224"/>
      <c r="AJ101" s="224"/>
      <c r="AK101" s="224"/>
      <c r="AL101" s="224"/>
      <c r="AM101" s="224"/>
      <c r="AN101" s="224"/>
      <c r="AO101" s="224"/>
      <c r="AP101" s="224"/>
      <c r="AQ101" s="224"/>
      <c r="AR101" s="224"/>
      <c r="AS101" s="224">
        <v>11</v>
      </c>
      <c r="AT101" s="224">
        <v>11</v>
      </c>
      <c r="AW101" t="s">
        <v>554</v>
      </c>
      <c r="BO101">
        <v>11</v>
      </c>
      <c r="BP101">
        <v>11</v>
      </c>
    </row>
    <row r="102" spans="1:68" x14ac:dyDescent="0.2">
      <c r="A102" t="s">
        <v>512</v>
      </c>
      <c r="S102">
        <v>1</v>
      </c>
      <c r="U102">
        <v>1</v>
      </c>
      <c r="AA102" s="224" t="s">
        <v>557</v>
      </c>
      <c r="AB102" s="224"/>
      <c r="AC102" s="224"/>
      <c r="AD102" s="224"/>
      <c r="AE102" s="224"/>
      <c r="AF102" s="224"/>
      <c r="AG102" s="224"/>
      <c r="AH102" s="224"/>
      <c r="AI102" s="224"/>
      <c r="AJ102" s="224"/>
      <c r="AK102" s="224"/>
      <c r="AL102" s="224"/>
      <c r="AM102" s="224"/>
      <c r="AN102" s="224"/>
      <c r="AO102" s="224"/>
      <c r="AP102" s="224"/>
      <c r="AQ102" s="224"/>
      <c r="AR102" s="224"/>
      <c r="AS102" s="224">
        <v>4</v>
      </c>
      <c r="AT102" s="224">
        <v>4</v>
      </c>
      <c r="AV102" t="s">
        <v>538</v>
      </c>
      <c r="AW102" t="s">
        <v>557</v>
      </c>
      <c r="BO102">
        <v>4</v>
      </c>
      <c r="BP102">
        <v>4</v>
      </c>
    </row>
    <row r="103" spans="1:68" x14ac:dyDescent="0.2">
      <c r="A103" t="s">
        <v>513</v>
      </c>
      <c r="S103">
        <v>4</v>
      </c>
      <c r="U103">
        <v>4</v>
      </c>
      <c r="X103" t="s">
        <v>538</v>
      </c>
      <c r="AA103" s="224" t="s">
        <v>570</v>
      </c>
      <c r="AB103" s="224"/>
      <c r="AC103" s="224"/>
      <c r="AD103" s="224"/>
      <c r="AE103" s="224"/>
      <c r="AF103" s="224"/>
      <c r="AG103" s="224"/>
      <c r="AH103" s="224"/>
      <c r="AI103" s="224"/>
      <c r="AJ103" s="224"/>
      <c r="AK103" s="224"/>
      <c r="AL103" s="224"/>
      <c r="AM103" s="224"/>
      <c r="AN103" s="224"/>
      <c r="AO103" s="224"/>
      <c r="AP103" s="224"/>
      <c r="AQ103" s="224"/>
      <c r="AR103" s="224"/>
      <c r="AS103" s="224">
        <v>14</v>
      </c>
      <c r="AT103" s="224">
        <v>14</v>
      </c>
      <c r="AV103" t="s">
        <v>542</v>
      </c>
      <c r="AW103" t="s">
        <v>570</v>
      </c>
      <c r="BO103">
        <v>14</v>
      </c>
      <c r="BP103">
        <v>14</v>
      </c>
    </row>
    <row r="104" spans="1:68" x14ac:dyDescent="0.2">
      <c r="A104" t="s">
        <v>521</v>
      </c>
      <c r="S104">
        <v>1</v>
      </c>
      <c r="U104">
        <v>1</v>
      </c>
      <c r="X104" t="s">
        <v>542</v>
      </c>
      <c r="AA104" s="224" t="s">
        <v>546</v>
      </c>
      <c r="AB104" s="224"/>
      <c r="AC104" s="224"/>
      <c r="AD104" s="224"/>
      <c r="AE104" s="224"/>
      <c r="AF104" s="224"/>
      <c r="AG104" s="224"/>
      <c r="AH104" s="224"/>
      <c r="AI104" s="224"/>
      <c r="AJ104" s="224"/>
      <c r="AK104" s="224"/>
      <c r="AL104" s="224"/>
      <c r="AM104" s="224"/>
      <c r="AN104" s="224"/>
      <c r="AO104" s="224"/>
      <c r="AP104" s="224"/>
      <c r="AQ104" s="224"/>
      <c r="AR104" s="224"/>
      <c r="AS104" s="224">
        <v>1</v>
      </c>
      <c r="AT104" s="224">
        <v>1</v>
      </c>
      <c r="AW104" t="s">
        <v>546</v>
      </c>
      <c r="BO104">
        <v>1</v>
      </c>
      <c r="BP104">
        <v>1</v>
      </c>
    </row>
    <row r="105" spans="1:68" x14ac:dyDescent="0.2">
      <c r="AA105" s="317" t="s">
        <v>559</v>
      </c>
      <c r="AB105" s="224"/>
      <c r="AC105" s="224"/>
      <c r="AD105" s="224"/>
      <c r="AE105" s="224"/>
      <c r="AF105" s="224"/>
      <c r="AG105" s="224"/>
      <c r="AH105" s="224"/>
      <c r="AI105" s="224"/>
      <c r="AJ105" s="224"/>
      <c r="AK105" s="224"/>
      <c r="AL105" s="224"/>
      <c r="AM105" s="224"/>
      <c r="AN105" s="224"/>
      <c r="AO105" s="224"/>
      <c r="AP105" s="224"/>
      <c r="AQ105" s="224"/>
      <c r="AR105" s="224"/>
      <c r="AS105" s="224">
        <v>4</v>
      </c>
      <c r="AT105" s="224">
        <v>4</v>
      </c>
      <c r="AW105" t="s">
        <v>559</v>
      </c>
      <c r="BO105">
        <v>4</v>
      </c>
      <c r="BP105">
        <v>4</v>
      </c>
    </row>
    <row r="106" spans="1:68" x14ac:dyDescent="0.2">
      <c r="A106" t="s">
        <v>419</v>
      </c>
      <c r="B106">
        <v>141</v>
      </c>
      <c r="C106">
        <v>149</v>
      </c>
      <c r="D106">
        <v>49</v>
      </c>
      <c r="E106">
        <v>55</v>
      </c>
      <c r="F106">
        <v>66</v>
      </c>
      <c r="G106">
        <v>63</v>
      </c>
      <c r="H106">
        <v>124</v>
      </c>
      <c r="I106">
        <v>54</v>
      </c>
      <c r="J106">
        <v>138</v>
      </c>
      <c r="K106">
        <v>209</v>
      </c>
      <c r="L106">
        <v>226</v>
      </c>
      <c r="M106">
        <v>125</v>
      </c>
      <c r="N106">
        <v>145</v>
      </c>
      <c r="O106">
        <v>146</v>
      </c>
      <c r="P106">
        <v>147</v>
      </c>
      <c r="Q106">
        <v>91</v>
      </c>
      <c r="R106">
        <v>49</v>
      </c>
      <c r="S106">
        <v>126</v>
      </c>
      <c r="U106">
        <v>2103</v>
      </c>
      <c r="AA106" s="224" t="s">
        <v>419</v>
      </c>
      <c r="AB106" s="224">
        <v>141</v>
      </c>
      <c r="AC106" s="224">
        <v>149</v>
      </c>
      <c r="AD106" s="224">
        <v>49</v>
      </c>
      <c r="AE106" s="224">
        <v>55</v>
      </c>
      <c r="AF106" s="224">
        <v>66</v>
      </c>
      <c r="AG106" s="224">
        <v>63</v>
      </c>
      <c r="AH106" s="224">
        <v>124</v>
      </c>
      <c r="AI106" s="224">
        <v>54</v>
      </c>
      <c r="AJ106" s="224">
        <v>138</v>
      </c>
      <c r="AK106" s="224">
        <v>209</v>
      </c>
      <c r="AL106" s="224">
        <v>226</v>
      </c>
      <c r="AM106" s="224">
        <v>125</v>
      </c>
      <c r="AN106" s="224">
        <v>145</v>
      </c>
      <c r="AO106" s="224">
        <v>128</v>
      </c>
      <c r="AP106" s="224">
        <v>147</v>
      </c>
      <c r="AQ106" s="224">
        <v>91</v>
      </c>
      <c r="AR106" s="224">
        <v>49</v>
      </c>
      <c r="AS106" s="224">
        <v>126</v>
      </c>
      <c r="AT106" s="224">
        <v>2085</v>
      </c>
      <c r="AW106" t="s">
        <v>419</v>
      </c>
      <c r="AX106">
        <v>133</v>
      </c>
      <c r="AY106">
        <v>149</v>
      </c>
      <c r="AZ106">
        <v>6</v>
      </c>
      <c r="BA106">
        <v>18</v>
      </c>
      <c r="BB106">
        <v>57</v>
      </c>
      <c r="BC106">
        <v>37</v>
      </c>
      <c r="BD106">
        <v>101</v>
      </c>
      <c r="BE106">
        <v>28</v>
      </c>
      <c r="BF106">
        <v>116</v>
      </c>
      <c r="BG106">
        <v>207</v>
      </c>
      <c r="BH106">
        <v>223</v>
      </c>
      <c r="BI106">
        <v>120</v>
      </c>
      <c r="BJ106">
        <v>140</v>
      </c>
      <c r="BK106">
        <v>122</v>
      </c>
      <c r="BL106">
        <v>141</v>
      </c>
      <c r="BM106">
        <v>60</v>
      </c>
      <c r="BN106">
        <v>20</v>
      </c>
      <c r="BO106">
        <v>112</v>
      </c>
      <c r="BP106">
        <v>1790</v>
      </c>
    </row>
    <row r="107" spans="1:68" x14ac:dyDescent="0.2">
      <c r="A107" t="s">
        <v>534</v>
      </c>
      <c r="B107">
        <f>COUNTIF(B2:B104,"&gt;0")</f>
        <v>16</v>
      </c>
      <c r="C107">
        <f t="shared" ref="C107:O107" si="0">COUNTIF(C2:C104,"&gt;0")</f>
        <v>15</v>
      </c>
      <c r="D107">
        <f t="shared" si="0"/>
        <v>9</v>
      </c>
      <c r="E107">
        <f t="shared" si="0"/>
        <v>9</v>
      </c>
      <c r="F107">
        <f t="shared" si="0"/>
        <v>15</v>
      </c>
      <c r="G107">
        <f t="shared" si="0"/>
        <v>11</v>
      </c>
      <c r="H107">
        <f t="shared" si="0"/>
        <v>17</v>
      </c>
      <c r="I107">
        <f t="shared" si="0"/>
        <v>12</v>
      </c>
      <c r="J107">
        <f t="shared" si="0"/>
        <v>20</v>
      </c>
      <c r="K107">
        <f t="shared" si="0"/>
        <v>26</v>
      </c>
      <c r="L107">
        <f>COUNTIF(L2:L12, "&gt;0")+COUNTIF(L14:L104,"&gt;0")</f>
        <v>28</v>
      </c>
      <c r="M107">
        <f t="shared" si="0"/>
        <v>20</v>
      </c>
      <c r="N107">
        <f t="shared" si="0"/>
        <v>15</v>
      </c>
      <c r="O107">
        <f t="shared" si="0"/>
        <v>15</v>
      </c>
      <c r="P107">
        <f>COUNTIF(P2:P73, "&gt;0")+COUNTIF(P75:P76, "&gt;0")+COUNTIF(P78, "&gt;0")+COUNTIF(P80:P104,"&gt;0")</f>
        <v>16</v>
      </c>
      <c r="Q107">
        <f>COUNTIF(Q2:Q73,"&gt;0")+ COUNTIF(Q80:Q82,"&gt;0")+ COUNTIF(Q84:Q85,"&gt;0")+ COUNTIF(Q91:Q104,"&gt;0")</f>
        <v>18</v>
      </c>
      <c r="R107">
        <f>COUNTIF(R2:R87,"&gt;0")</f>
        <v>6</v>
      </c>
      <c r="S107">
        <f>COUNTIF(S2:S12, "&gt;0")+COUNTIF(S14:S76,"&gt;0")+COUNTIF(S82:S85,"&gt;0")+COUNTIF(S96,"&gt;0")+COUNTIF(S98:S100,"&gt;0")+COUNTIF(S102,"&gt;0")+COUNTIF(S104,"&gt;0")</f>
        <v>17</v>
      </c>
      <c r="AU107" t="s">
        <v>527</v>
      </c>
      <c r="AV107" t="s">
        <v>527</v>
      </c>
      <c r="AW107" t="s">
        <v>319</v>
      </c>
      <c r="BF107">
        <v>2</v>
      </c>
      <c r="BP107">
        <v>2</v>
      </c>
    </row>
    <row r="108" spans="1:68" x14ac:dyDescent="0.2">
      <c r="AU108" t="s">
        <v>527</v>
      </c>
      <c r="AV108" t="s">
        <v>527</v>
      </c>
      <c r="AW108" t="s">
        <v>299</v>
      </c>
      <c r="BF108">
        <v>1</v>
      </c>
      <c r="BP108">
        <v>1</v>
      </c>
    </row>
    <row r="110" spans="1:68" x14ac:dyDescent="0.2">
      <c r="A110" t="s">
        <v>418</v>
      </c>
      <c r="B110" t="s">
        <v>195</v>
      </c>
      <c r="C110" t="s">
        <v>196</v>
      </c>
      <c r="D110" t="s">
        <v>382</v>
      </c>
      <c r="E110" t="s">
        <v>389</v>
      </c>
      <c r="F110" t="s">
        <v>363</v>
      </c>
      <c r="G110" t="s">
        <v>368</v>
      </c>
      <c r="H110" t="s">
        <v>287</v>
      </c>
      <c r="I110" t="s">
        <v>283</v>
      </c>
      <c r="J110" t="s">
        <v>320</v>
      </c>
      <c r="K110" t="s">
        <v>326</v>
      </c>
      <c r="L110" t="s">
        <v>307</v>
      </c>
      <c r="M110" t="s">
        <v>301</v>
      </c>
      <c r="N110" t="s">
        <v>339</v>
      </c>
      <c r="O110" t="s">
        <v>357</v>
      </c>
      <c r="P110" t="s">
        <v>473</v>
      </c>
      <c r="Q110" t="s">
        <v>476</v>
      </c>
      <c r="R110" t="s">
        <v>490</v>
      </c>
      <c r="S110" t="s">
        <v>491</v>
      </c>
      <c r="U110" t="s">
        <v>419</v>
      </c>
    </row>
    <row r="111" spans="1:68" x14ac:dyDescent="0.2">
      <c r="A111" t="s">
        <v>367</v>
      </c>
      <c r="B111">
        <v>0</v>
      </c>
      <c r="C111">
        <v>0</v>
      </c>
      <c r="D111">
        <v>0</v>
      </c>
      <c r="E111">
        <v>0</v>
      </c>
      <c r="F111">
        <v>0</v>
      </c>
      <c r="G111">
        <v>1</v>
      </c>
      <c r="H111">
        <v>0</v>
      </c>
      <c r="I111">
        <v>0</v>
      </c>
      <c r="J111">
        <v>0</v>
      </c>
      <c r="K111">
        <v>0</v>
      </c>
      <c r="L111">
        <v>0</v>
      </c>
      <c r="M111">
        <v>0</v>
      </c>
      <c r="N111">
        <v>0</v>
      </c>
      <c r="O111">
        <v>0</v>
      </c>
      <c r="P111">
        <v>0</v>
      </c>
      <c r="Q111">
        <v>0</v>
      </c>
      <c r="R111">
        <v>0</v>
      </c>
      <c r="S111">
        <v>0</v>
      </c>
      <c r="U111">
        <v>1</v>
      </c>
    </row>
    <row r="112" spans="1:68" x14ac:dyDescent="0.2">
      <c r="A112" t="s">
        <v>547</v>
      </c>
      <c r="B112">
        <v>0</v>
      </c>
      <c r="C112">
        <v>0</v>
      </c>
      <c r="D112">
        <v>0</v>
      </c>
      <c r="E112">
        <v>0</v>
      </c>
      <c r="F112">
        <v>0</v>
      </c>
      <c r="G112">
        <v>0</v>
      </c>
      <c r="H112">
        <v>0</v>
      </c>
      <c r="I112">
        <v>0</v>
      </c>
      <c r="J112">
        <v>0</v>
      </c>
      <c r="K112">
        <v>0</v>
      </c>
      <c r="L112">
        <v>0</v>
      </c>
      <c r="M112">
        <v>0</v>
      </c>
      <c r="N112">
        <v>0</v>
      </c>
      <c r="O112">
        <v>11</v>
      </c>
      <c r="P112">
        <v>0</v>
      </c>
      <c r="Q112">
        <v>0</v>
      </c>
      <c r="R112">
        <v>0</v>
      </c>
      <c r="S112">
        <v>0</v>
      </c>
      <c r="U112">
        <v>11</v>
      </c>
    </row>
    <row r="113" spans="1:21" x14ac:dyDescent="0.2">
      <c r="A113" t="s">
        <v>489</v>
      </c>
      <c r="B113">
        <v>0</v>
      </c>
      <c r="C113">
        <v>0</v>
      </c>
      <c r="D113">
        <v>0</v>
      </c>
      <c r="E113">
        <v>0</v>
      </c>
      <c r="F113">
        <v>0</v>
      </c>
      <c r="G113">
        <v>0</v>
      </c>
      <c r="H113">
        <v>0</v>
      </c>
      <c r="I113">
        <v>0</v>
      </c>
      <c r="J113">
        <v>0</v>
      </c>
      <c r="K113">
        <v>0</v>
      </c>
      <c r="L113">
        <v>0</v>
      </c>
      <c r="M113">
        <v>0</v>
      </c>
      <c r="N113">
        <v>0</v>
      </c>
      <c r="O113">
        <v>0</v>
      </c>
      <c r="P113">
        <v>0</v>
      </c>
      <c r="Q113">
        <v>1</v>
      </c>
      <c r="R113">
        <v>0</v>
      </c>
      <c r="S113">
        <v>0</v>
      </c>
      <c r="U113">
        <v>1</v>
      </c>
    </row>
    <row r="114" spans="1:21" x14ac:dyDescent="0.2">
      <c r="A114" t="s">
        <v>229</v>
      </c>
      <c r="B114">
        <v>19</v>
      </c>
      <c r="C114">
        <v>11</v>
      </c>
      <c r="D114">
        <v>0</v>
      </c>
      <c r="E114">
        <v>0</v>
      </c>
      <c r="F114">
        <v>0</v>
      </c>
      <c r="G114">
        <v>1</v>
      </c>
      <c r="H114">
        <v>16</v>
      </c>
      <c r="I114">
        <v>0</v>
      </c>
      <c r="J114">
        <v>12</v>
      </c>
      <c r="K114">
        <v>15</v>
      </c>
      <c r="L114">
        <v>18</v>
      </c>
      <c r="M114">
        <v>13</v>
      </c>
      <c r="N114">
        <v>0</v>
      </c>
      <c r="O114">
        <v>0</v>
      </c>
      <c r="P114">
        <v>0</v>
      </c>
      <c r="Q114">
        <v>0</v>
      </c>
      <c r="R114">
        <v>0</v>
      </c>
      <c r="S114">
        <v>0</v>
      </c>
      <c r="U114">
        <v>105</v>
      </c>
    </row>
    <row r="115" spans="1:21" x14ac:dyDescent="0.2">
      <c r="A115" t="s">
        <v>348</v>
      </c>
      <c r="B115">
        <v>0</v>
      </c>
      <c r="C115">
        <v>0</v>
      </c>
      <c r="D115">
        <v>0</v>
      </c>
      <c r="E115">
        <v>0</v>
      </c>
      <c r="F115">
        <v>0</v>
      </c>
      <c r="G115">
        <v>0</v>
      </c>
      <c r="H115">
        <v>0</v>
      </c>
      <c r="I115">
        <v>0</v>
      </c>
      <c r="J115">
        <v>0</v>
      </c>
      <c r="K115">
        <v>0</v>
      </c>
      <c r="L115">
        <v>0</v>
      </c>
      <c r="M115">
        <v>0</v>
      </c>
      <c r="N115">
        <v>17</v>
      </c>
      <c r="O115">
        <v>7</v>
      </c>
      <c r="P115">
        <v>18</v>
      </c>
      <c r="Q115">
        <v>2</v>
      </c>
      <c r="R115">
        <v>0</v>
      </c>
      <c r="S115">
        <v>2</v>
      </c>
      <c r="U115">
        <v>46</v>
      </c>
    </row>
    <row r="116" spans="1:21" x14ac:dyDescent="0.2">
      <c r="A116" t="s">
        <v>127</v>
      </c>
      <c r="B116">
        <v>0</v>
      </c>
      <c r="C116">
        <v>0</v>
      </c>
      <c r="D116">
        <v>0</v>
      </c>
      <c r="E116">
        <v>0</v>
      </c>
      <c r="F116">
        <v>0</v>
      </c>
      <c r="G116">
        <v>0</v>
      </c>
      <c r="H116">
        <v>4</v>
      </c>
      <c r="I116">
        <v>0</v>
      </c>
      <c r="J116">
        <v>4</v>
      </c>
      <c r="K116">
        <v>7</v>
      </c>
      <c r="L116">
        <v>16</v>
      </c>
      <c r="M116">
        <v>2</v>
      </c>
      <c r="N116">
        <v>19</v>
      </c>
      <c r="O116">
        <v>18</v>
      </c>
      <c r="P116">
        <v>5</v>
      </c>
      <c r="Q116">
        <v>2</v>
      </c>
      <c r="R116">
        <v>2</v>
      </c>
      <c r="S116">
        <v>2</v>
      </c>
      <c r="U116">
        <v>81</v>
      </c>
    </row>
    <row r="117" spans="1:21" x14ac:dyDescent="0.2">
      <c r="A117" t="s">
        <v>142</v>
      </c>
      <c r="B117">
        <v>0</v>
      </c>
      <c r="C117">
        <v>0</v>
      </c>
      <c r="D117">
        <v>0</v>
      </c>
      <c r="E117">
        <v>0</v>
      </c>
      <c r="F117">
        <v>0</v>
      </c>
      <c r="G117">
        <v>0</v>
      </c>
      <c r="H117">
        <v>0</v>
      </c>
      <c r="I117">
        <v>0</v>
      </c>
      <c r="J117">
        <v>0</v>
      </c>
      <c r="K117">
        <v>0</v>
      </c>
      <c r="L117">
        <v>3</v>
      </c>
      <c r="M117">
        <v>0</v>
      </c>
      <c r="N117">
        <v>0</v>
      </c>
      <c r="O117">
        <v>0</v>
      </c>
      <c r="P117">
        <v>0</v>
      </c>
      <c r="Q117">
        <v>0</v>
      </c>
      <c r="R117">
        <v>0</v>
      </c>
      <c r="S117">
        <v>0</v>
      </c>
      <c r="U117">
        <v>3</v>
      </c>
    </row>
    <row r="118" spans="1:21" x14ac:dyDescent="0.2">
      <c r="A118" t="s">
        <v>163</v>
      </c>
      <c r="B118">
        <v>0</v>
      </c>
      <c r="C118">
        <v>0</v>
      </c>
      <c r="D118">
        <v>0</v>
      </c>
      <c r="E118">
        <v>0</v>
      </c>
      <c r="F118">
        <v>0</v>
      </c>
      <c r="G118">
        <v>0</v>
      </c>
      <c r="H118">
        <v>3</v>
      </c>
      <c r="I118">
        <v>0</v>
      </c>
      <c r="J118">
        <v>0</v>
      </c>
      <c r="K118">
        <v>0</v>
      </c>
      <c r="L118">
        <v>1</v>
      </c>
      <c r="M118">
        <v>0</v>
      </c>
      <c r="N118">
        <v>0</v>
      </c>
      <c r="O118">
        <v>0</v>
      </c>
      <c r="P118">
        <v>0</v>
      </c>
      <c r="Q118">
        <v>0</v>
      </c>
      <c r="R118">
        <v>0</v>
      </c>
      <c r="S118">
        <v>0</v>
      </c>
      <c r="U118">
        <v>4</v>
      </c>
    </row>
    <row r="119" spans="1:21" x14ac:dyDescent="0.2">
      <c r="A119" t="s">
        <v>134</v>
      </c>
      <c r="B119">
        <v>0</v>
      </c>
      <c r="C119">
        <v>0</v>
      </c>
      <c r="D119">
        <v>1</v>
      </c>
      <c r="E119">
        <v>15</v>
      </c>
      <c r="F119">
        <v>15</v>
      </c>
      <c r="G119">
        <v>12</v>
      </c>
      <c r="H119">
        <v>0</v>
      </c>
      <c r="I119">
        <v>14</v>
      </c>
      <c r="J119">
        <v>2</v>
      </c>
      <c r="K119">
        <v>12</v>
      </c>
      <c r="L119">
        <v>0</v>
      </c>
      <c r="M119">
        <v>16</v>
      </c>
      <c r="N119">
        <v>13</v>
      </c>
      <c r="O119">
        <v>20</v>
      </c>
      <c r="P119">
        <v>0</v>
      </c>
      <c r="Q119">
        <v>1</v>
      </c>
      <c r="R119">
        <v>0</v>
      </c>
      <c r="S119">
        <v>0</v>
      </c>
      <c r="U119">
        <v>121</v>
      </c>
    </row>
    <row r="120" spans="1:21" x14ac:dyDescent="0.2">
      <c r="A120" t="s">
        <v>267</v>
      </c>
      <c r="B120">
        <v>17</v>
      </c>
      <c r="C120">
        <v>0</v>
      </c>
      <c r="D120">
        <v>0</v>
      </c>
      <c r="E120">
        <v>0</v>
      </c>
      <c r="F120">
        <v>0</v>
      </c>
      <c r="G120">
        <v>0</v>
      </c>
      <c r="H120">
        <v>0</v>
      </c>
      <c r="I120">
        <v>0</v>
      </c>
      <c r="J120">
        <v>0</v>
      </c>
      <c r="K120">
        <v>0</v>
      </c>
      <c r="L120">
        <v>0</v>
      </c>
      <c r="M120">
        <v>0</v>
      </c>
      <c r="N120">
        <v>0</v>
      </c>
      <c r="O120">
        <v>0</v>
      </c>
      <c r="P120">
        <v>8</v>
      </c>
      <c r="Q120">
        <v>0</v>
      </c>
      <c r="R120">
        <v>0</v>
      </c>
      <c r="S120">
        <v>0</v>
      </c>
      <c r="U120">
        <v>25</v>
      </c>
    </row>
    <row r="121" spans="1:21" x14ac:dyDescent="0.2">
      <c r="A121" t="s">
        <v>561</v>
      </c>
      <c r="B121">
        <v>0</v>
      </c>
      <c r="C121">
        <v>0</v>
      </c>
      <c r="D121">
        <v>0</v>
      </c>
      <c r="E121">
        <v>0</v>
      </c>
      <c r="F121">
        <v>0</v>
      </c>
      <c r="G121">
        <v>0</v>
      </c>
      <c r="H121">
        <v>7</v>
      </c>
      <c r="I121">
        <v>0</v>
      </c>
      <c r="J121">
        <v>0</v>
      </c>
      <c r="K121">
        <v>0</v>
      </c>
      <c r="L121">
        <v>0</v>
      </c>
      <c r="M121">
        <v>0</v>
      </c>
      <c r="N121">
        <v>0</v>
      </c>
      <c r="O121">
        <v>0</v>
      </c>
      <c r="P121">
        <v>0</v>
      </c>
      <c r="Q121">
        <v>0</v>
      </c>
      <c r="R121">
        <v>0</v>
      </c>
      <c r="S121">
        <v>0</v>
      </c>
      <c r="U121">
        <v>7</v>
      </c>
    </row>
    <row r="122" spans="1:21" x14ac:dyDescent="0.2">
      <c r="A122" t="s">
        <v>126</v>
      </c>
      <c r="B122">
        <v>0</v>
      </c>
      <c r="C122">
        <v>0</v>
      </c>
      <c r="D122">
        <v>0</v>
      </c>
      <c r="E122">
        <v>0</v>
      </c>
      <c r="F122">
        <v>0</v>
      </c>
      <c r="G122">
        <v>0</v>
      </c>
      <c r="H122">
        <v>0</v>
      </c>
      <c r="I122">
        <v>0</v>
      </c>
      <c r="J122">
        <v>0</v>
      </c>
      <c r="K122">
        <v>0</v>
      </c>
      <c r="L122">
        <v>0</v>
      </c>
      <c r="M122">
        <v>3</v>
      </c>
      <c r="N122">
        <v>0</v>
      </c>
      <c r="O122">
        <v>0</v>
      </c>
      <c r="P122">
        <v>13</v>
      </c>
      <c r="Q122">
        <v>6</v>
      </c>
      <c r="R122">
        <v>0</v>
      </c>
      <c r="S122">
        <v>0</v>
      </c>
      <c r="U122">
        <v>22</v>
      </c>
    </row>
    <row r="123" spans="1:21" x14ac:dyDescent="0.2">
      <c r="A123" t="s">
        <v>330</v>
      </c>
      <c r="B123">
        <v>0</v>
      </c>
      <c r="C123">
        <v>0</v>
      </c>
      <c r="D123">
        <v>0</v>
      </c>
      <c r="E123">
        <v>0</v>
      </c>
      <c r="F123">
        <v>0</v>
      </c>
      <c r="G123">
        <v>0</v>
      </c>
      <c r="H123">
        <v>0</v>
      </c>
      <c r="I123">
        <v>0</v>
      </c>
      <c r="J123">
        <v>0</v>
      </c>
      <c r="K123">
        <v>2</v>
      </c>
      <c r="L123">
        <v>0</v>
      </c>
      <c r="M123">
        <v>0</v>
      </c>
      <c r="N123">
        <v>0</v>
      </c>
      <c r="O123">
        <v>0</v>
      </c>
      <c r="P123">
        <v>0</v>
      </c>
      <c r="Q123">
        <v>0</v>
      </c>
      <c r="R123">
        <v>0</v>
      </c>
      <c r="S123">
        <v>0</v>
      </c>
      <c r="U123">
        <v>2</v>
      </c>
    </row>
    <row r="124" spans="1:21" x14ac:dyDescent="0.2">
      <c r="A124" t="s">
        <v>551</v>
      </c>
      <c r="B124">
        <v>0</v>
      </c>
      <c r="C124">
        <v>0</v>
      </c>
      <c r="D124">
        <v>0</v>
      </c>
      <c r="E124">
        <v>0</v>
      </c>
      <c r="F124">
        <v>0</v>
      </c>
      <c r="G124">
        <v>0</v>
      </c>
      <c r="H124">
        <v>0</v>
      </c>
      <c r="I124">
        <v>0</v>
      </c>
      <c r="J124">
        <v>0</v>
      </c>
      <c r="K124">
        <v>0</v>
      </c>
      <c r="L124">
        <v>0</v>
      </c>
      <c r="M124">
        <v>0</v>
      </c>
      <c r="N124">
        <v>0</v>
      </c>
      <c r="O124">
        <v>19</v>
      </c>
      <c r="P124">
        <v>0</v>
      </c>
      <c r="Q124">
        <v>0</v>
      </c>
      <c r="R124">
        <v>0</v>
      </c>
      <c r="S124">
        <v>0</v>
      </c>
      <c r="U124">
        <v>19</v>
      </c>
    </row>
    <row r="125" spans="1:21" x14ac:dyDescent="0.2">
      <c r="A125" t="s">
        <v>230</v>
      </c>
      <c r="B125">
        <v>0</v>
      </c>
      <c r="C125">
        <v>1</v>
      </c>
      <c r="D125">
        <v>0</v>
      </c>
      <c r="E125">
        <v>0</v>
      </c>
      <c r="F125">
        <v>0</v>
      </c>
      <c r="G125">
        <v>0</v>
      </c>
      <c r="H125">
        <v>0</v>
      </c>
      <c r="I125">
        <v>0</v>
      </c>
      <c r="J125">
        <v>1</v>
      </c>
      <c r="K125">
        <v>8</v>
      </c>
      <c r="L125">
        <v>0</v>
      </c>
      <c r="M125">
        <v>0</v>
      </c>
      <c r="N125">
        <v>10</v>
      </c>
      <c r="O125">
        <v>0</v>
      </c>
      <c r="P125">
        <v>0</v>
      </c>
      <c r="Q125">
        <v>2</v>
      </c>
      <c r="R125">
        <v>0</v>
      </c>
      <c r="S125">
        <v>0</v>
      </c>
      <c r="U125">
        <v>22</v>
      </c>
    </row>
    <row r="126" spans="1:21" x14ac:dyDescent="0.2">
      <c r="A126" t="s">
        <v>504</v>
      </c>
      <c r="B126">
        <v>0</v>
      </c>
      <c r="C126">
        <v>0</v>
      </c>
      <c r="D126">
        <v>0</v>
      </c>
      <c r="E126">
        <v>0</v>
      </c>
      <c r="F126">
        <v>0</v>
      </c>
      <c r="G126">
        <v>0</v>
      </c>
      <c r="H126">
        <v>0</v>
      </c>
      <c r="I126">
        <v>0</v>
      </c>
      <c r="J126">
        <v>0</v>
      </c>
      <c r="K126">
        <v>0</v>
      </c>
      <c r="L126">
        <v>0</v>
      </c>
      <c r="M126">
        <v>0</v>
      </c>
      <c r="N126">
        <v>0</v>
      </c>
      <c r="O126">
        <v>0</v>
      </c>
      <c r="P126">
        <v>0</v>
      </c>
      <c r="Q126">
        <v>0</v>
      </c>
      <c r="R126">
        <v>0</v>
      </c>
      <c r="S126">
        <v>2</v>
      </c>
      <c r="U126">
        <v>2</v>
      </c>
    </row>
    <row r="127" spans="1:21" x14ac:dyDescent="0.2">
      <c r="A127" t="s">
        <v>508</v>
      </c>
      <c r="B127">
        <v>0</v>
      </c>
      <c r="C127">
        <v>0</v>
      </c>
      <c r="D127">
        <v>0</v>
      </c>
      <c r="E127">
        <v>0</v>
      </c>
      <c r="F127">
        <v>0</v>
      </c>
      <c r="G127">
        <v>0</v>
      </c>
      <c r="H127">
        <v>0</v>
      </c>
      <c r="I127">
        <v>0</v>
      </c>
      <c r="J127">
        <v>0</v>
      </c>
      <c r="K127">
        <v>0</v>
      </c>
      <c r="L127">
        <v>0</v>
      </c>
      <c r="M127">
        <v>0</v>
      </c>
      <c r="N127">
        <v>0</v>
      </c>
      <c r="O127">
        <v>0</v>
      </c>
      <c r="P127">
        <v>0</v>
      </c>
      <c r="Q127">
        <v>0</v>
      </c>
      <c r="R127">
        <v>0</v>
      </c>
      <c r="S127">
        <v>4</v>
      </c>
      <c r="U127">
        <v>4</v>
      </c>
    </row>
    <row r="128" spans="1:21" x14ac:dyDescent="0.2">
      <c r="A128" t="s">
        <v>169</v>
      </c>
      <c r="B128">
        <v>0</v>
      </c>
      <c r="C128">
        <v>0</v>
      </c>
      <c r="D128">
        <v>0</v>
      </c>
      <c r="E128">
        <v>0</v>
      </c>
      <c r="F128">
        <v>0</v>
      </c>
      <c r="G128">
        <v>0</v>
      </c>
      <c r="H128">
        <v>0</v>
      </c>
      <c r="I128">
        <v>0</v>
      </c>
      <c r="J128">
        <v>0</v>
      </c>
      <c r="K128">
        <v>0</v>
      </c>
      <c r="L128">
        <v>1</v>
      </c>
      <c r="M128">
        <v>0</v>
      </c>
      <c r="N128">
        <v>0</v>
      </c>
      <c r="O128">
        <v>0</v>
      </c>
      <c r="P128">
        <v>0</v>
      </c>
      <c r="Q128">
        <v>0</v>
      </c>
      <c r="R128">
        <v>0</v>
      </c>
      <c r="S128">
        <v>1</v>
      </c>
      <c r="U128">
        <v>2</v>
      </c>
    </row>
    <row r="129" spans="1:21" x14ac:dyDescent="0.2">
      <c r="A129" t="s">
        <v>318</v>
      </c>
      <c r="B129">
        <v>0</v>
      </c>
      <c r="C129">
        <v>0</v>
      </c>
      <c r="D129">
        <v>0</v>
      </c>
      <c r="E129">
        <v>0</v>
      </c>
      <c r="F129">
        <v>0</v>
      </c>
      <c r="G129">
        <v>0</v>
      </c>
      <c r="H129">
        <v>0</v>
      </c>
      <c r="I129">
        <v>0</v>
      </c>
      <c r="J129">
        <v>5</v>
      </c>
      <c r="K129">
        <v>9</v>
      </c>
      <c r="L129">
        <v>0</v>
      </c>
      <c r="M129">
        <v>0</v>
      </c>
      <c r="N129">
        <v>0</v>
      </c>
      <c r="O129">
        <v>0</v>
      </c>
      <c r="P129">
        <v>0</v>
      </c>
      <c r="Q129">
        <v>0</v>
      </c>
      <c r="R129">
        <v>0</v>
      </c>
      <c r="S129">
        <v>0</v>
      </c>
      <c r="U129">
        <v>14</v>
      </c>
    </row>
    <row r="130" spans="1:21" x14ac:dyDescent="0.2">
      <c r="A130" t="s">
        <v>191</v>
      </c>
      <c r="B130">
        <v>0</v>
      </c>
      <c r="C130">
        <v>0</v>
      </c>
      <c r="D130">
        <v>0</v>
      </c>
      <c r="E130">
        <v>0</v>
      </c>
      <c r="F130">
        <v>0</v>
      </c>
      <c r="G130">
        <v>0</v>
      </c>
      <c r="H130">
        <v>2</v>
      </c>
      <c r="I130">
        <v>0</v>
      </c>
      <c r="J130">
        <v>0</v>
      </c>
      <c r="K130">
        <v>0</v>
      </c>
      <c r="L130">
        <v>0</v>
      </c>
      <c r="M130">
        <v>0</v>
      </c>
      <c r="N130">
        <v>0</v>
      </c>
      <c r="O130">
        <v>0</v>
      </c>
      <c r="P130">
        <v>0</v>
      </c>
      <c r="Q130">
        <v>0</v>
      </c>
      <c r="R130">
        <v>0</v>
      </c>
      <c r="S130">
        <v>0</v>
      </c>
      <c r="U130">
        <v>2</v>
      </c>
    </row>
    <row r="131" spans="1:21" x14ac:dyDescent="0.2">
      <c r="A131" t="s">
        <v>558</v>
      </c>
      <c r="B131">
        <v>0</v>
      </c>
      <c r="C131">
        <v>0</v>
      </c>
      <c r="D131">
        <v>0</v>
      </c>
      <c r="E131">
        <v>0</v>
      </c>
      <c r="F131">
        <v>0</v>
      </c>
      <c r="G131">
        <v>0</v>
      </c>
      <c r="H131">
        <v>0</v>
      </c>
      <c r="I131">
        <v>0</v>
      </c>
      <c r="J131">
        <v>0</v>
      </c>
      <c r="K131">
        <v>0</v>
      </c>
      <c r="L131">
        <v>0</v>
      </c>
      <c r="M131">
        <v>0</v>
      </c>
      <c r="N131">
        <v>0</v>
      </c>
      <c r="O131">
        <v>0</v>
      </c>
      <c r="P131">
        <v>0</v>
      </c>
      <c r="Q131">
        <v>0</v>
      </c>
      <c r="R131">
        <v>0</v>
      </c>
      <c r="S131">
        <v>4</v>
      </c>
      <c r="U131">
        <v>4</v>
      </c>
    </row>
    <row r="132" spans="1:21" x14ac:dyDescent="0.2">
      <c r="A132" t="s">
        <v>483</v>
      </c>
      <c r="B132">
        <v>0</v>
      </c>
      <c r="C132">
        <v>0</v>
      </c>
      <c r="D132">
        <v>0</v>
      </c>
      <c r="E132">
        <v>0</v>
      </c>
      <c r="F132">
        <v>0</v>
      </c>
      <c r="G132">
        <v>0</v>
      </c>
      <c r="H132">
        <v>0</v>
      </c>
      <c r="I132">
        <v>0</v>
      </c>
      <c r="J132">
        <v>0</v>
      </c>
      <c r="K132">
        <v>0</v>
      </c>
      <c r="L132">
        <v>0</v>
      </c>
      <c r="M132">
        <v>0</v>
      </c>
      <c r="N132">
        <v>0</v>
      </c>
      <c r="O132">
        <v>0</v>
      </c>
      <c r="P132">
        <v>3</v>
      </c>
      <c r="Q132">
        <v>0</v>
      </c>
      <c r="R132">
        <v>0</v>
      </c>
      <c r="S132">
        <v>0</v>
      </c>
      <c r="U132">
        <v>3</v>
      </c>
    </row>
    <row r="133" spans="1:21" x14ac:dyDescent="0.2">
      <c r="A133" t="s">
        <v>188</v>
      </c>
      <c r="B133">
        <v>9</v>
      </c>
      <c r="C133">
        <v>0</v>
      </c>
      <c r="D133">
        <v>0</v>
      </c>
      <c r="E133">
        <v>0</v>
      </c>
      <c r="F133">
        <v>0</v>
      </c>
      <c r="G133">
        <v>0</v>
      </c>
      <c r="H133">
        <v>15</v>
      </c>
      <c r="I133">
        <v>0</v>
      </c>
      <c r="J133">
        <v>0</v>
      </c>
      <c r="K133">
        <v>0</v>
      </c>
      <c r="L133">
        <v>0</v>
      </c>
      <c r="M133">
        <v>0</v>
      </c>
      <c r="N133">
        <v>0</v>
      </c>
      <c r="O133">
        <v>0</v>
      </c>
      <c r="P133">
        <v>0</v>
      </c>
      <c r="Q133">
        <v>0</v>
      </c>
      <c r="R133">
        <v>0</v>
      </c>
      <c r="S133">
        <v>0</v>
      </c>
      <c r="U133">
        <v>24</v>
      </c>
    </row>
    <row r="134" spans="1:21" x14ac:dyDescent="0.2">
      <c r="A134" t="s">
        <v>546</v>
      </c>
      <c r="B134">
        <v>0</v>
      </c>
      <c r="C134">
        <v>0</v>
      </c>
      <c r="D134">
        <v>0</v>
      </c>
      <c r="E134">
        <v>0</v>
      </c>
      <c r="F134">
        <v>0</v>
      </c>
      <c r="G134">
        <v>0</v>
      </c>
      <c r="H134">
        <v>0</v>
      </c>
      <c r="I134">
        <v>0</v>
      </c>
      <c r="J134">
        <v>0</v>
      </c>
      <c r="K134">
        <v>0</v>
      </c>
      <c r="L134">
        <v>0</v>
      </c>
      <c r="M134">
        <v>0</v>
      </c>
      <c r="N134">
        <v>0</v>
      </c>
      <c r="O134">
        <v>0</v>
      </c>
      <c r="P134">
        <v>0</v>
      </c>
      <c r="Q134">
        <v>0</v>
      </c>
      <c r="R134">
        <v>0</v>
      </c>
      <c r="S134">
        <v>1</v>
      </c>
      <c r="U134">
        <v>1</v>
      </c>
    </row>
    <row r="135" spans="1:21" x14ac:dyDescent="0.2">
      <c r="A135" t="s">
        <v>352</v>
      </c>
      <c r="B135">
        <v>0</v>
      </c>
      <c r="C135">
        <v>0</v>
      </c>
      <c r="D135">
        <v>0</v>
      </c>
      <c r="E135">
        <v>0</v>
      </c>
      <c r="F135">
        <v>0</v>
      </c>
      <c r="G135">
        <v>0</v>
      </c>
      <c r="H135">
        <v>0</v>
      </c>
      <c r="I135">
        <v>0</v>
      </c>
      <c r="J135">
        <v>0</v>
      </c>
      <c r="K135">
        <v>0</v>
      </c>
      <c r="L135">
        <v>0</v>
      </c>
      <c r="M135">
        <v>0</v>
      </c>
      <c r="N135">
        <v>0</v>
      </c>
      <c r="O135">
        <v>1</v>
      </c>
      <c r="P135">
        <v>0</v>
      </c>
      <c r="Q135">
        <v>0</v>
      </c>
      <c r="R135">
        <v>0</v>
      </c>
      <c r="S135">
        <v>0</v>
      </c>
      <c r="U135">
        <v>1</v>
      </c>
    </row>
    <row r="136" spans="1:21" x14ac:dyDescent="0.2">
      <c r="A136" t="s">
        <v>512</v>
      </c>
      <c r="B136">
        <v>0</v>
      </c>
      <c r="C136">
        <v>0</v>
      </c>
      <c r="D136">
        <v>0</v>
      </c>
      <c r="E136">
        <v>0</v>
      </c>
      <c r="F136">
        <v>0</v>
      </c>
      <c r="G136">
        <v>0</v>
      </c>
      <c r="H136">
        <v>0</v>
      </c>
      <c r="I136">
        <v>0</v>
      </c>
      <c r="J136">
        <v>0</v>
      </c>
      <c r="K136">
        <v>0</v>
      </c>
      <c r="L136">
        <v>0</v>
      </c>
      <c r="M136">
        <v>0</v>
      </c>
      <c r="N136">
        <v>0</v>
      </c>
      <c r="O136">
        <v>0</v>
      </c>
      <c r="P136">
        <v>0</v>
      </c>
      <c r="Q136">
        <v>0</v>
      </c>
      <c r="R136">
        <v>0</v>
      </c>
      <c r="S136">
        <v>1</v>
      </c>
      <c r="U136">
        <v>1</v>
      </c>
    </row>
    <row r="137" spans="1:21" x14ac:dyDescent="0.2">
      <c r="A137" t="s">
        <v>272</v>
      </c>
      <c r="B137">
        <v>5</v>
      </c>
      <c r="C137">
        <v>0</v>
      </c>
      <c r="D137">
        <v>0</v>
      </c>
      <c r="E137">
        <v>0</v>
      </c>
      <c r="F137">
        <v>0</v>
      </c>
      <c r="G137">
        <v>0</v>
      </c>
      <c r="H137">
        <v>0</v>
      </c>
      <c r="I137">
        <v>0</v>
      </c>
      <c r="J137">
        <v>0</v>
      </c>
      <c r="K137">
        <v>0</v>
      </c>
      <c r="L137">
        <v>0</v>
      </c>
      <c r="M137">
        <v>0</v>
      </c>
      <c r="N137">
        <v>0</v>
      </c>
      <c r="O137">
        <v>0</v>
      </c>
      <c r="P137">
        <v>0</v>
      </c>
      <c r="Q137">
        <v>0</v>
      </c>
      <c r="R137">
        <v>0</v>
      </c>
      <c r="S137">
        <v>0</v>
      </c>
      <c r="U137">
        <v>5</v>
      </c>
    </row>
    <row r="138" spans="1:21" x14ac:dyDescent="0.2">
      <c r="A138" t="s">
        <v>131</v>
      </c>
      <c r="B138">
        <v>0</v>
      </c>
      <c r="C138">
        <v>15</v>
      </c>
      <c r="D138">
        <v>0</v>
      </c>
      <c r="E138">
        <v>0</v>
      </c>
      <c r="F138">
        <v>1</v>
      </c>
      <c r="G138">
        <v>0</v>
      </c>
      <c r="H138">
        <v>0</v>
      </c>
      <c r="I138">
        <v>0</v>
      </c>
      <c r="J138">
        <v>15</v>
      </c>
      <c r="K138">
        <v>8</v>
      </c>
      <c r="L138">
        <v>13</v>
      </c>
      <c r="M138">
        <v>2</v>
      </c>
      <c r="N138">
        <v>7</v>
      </c>
      <c r="O138">
        <v>0</v>
      </c>
      <c r="P138">
        <v>0</v>
      </c>
      <c r="Q138">
        <v>0</v>
      </c>
      <c r="R138">
        <v>0</v>
      </c>
      <c r="S138">
        <v>0</v>
      </c>
      <c r="U138">
        <v>61</v>
      </c>
    </row>
    <row r="139" spans="1:21" x14ac:dyDescent="0.2">
      <c r="A139" t="s">
        <v>168</v>
      </c>
      <c r="B139">
        <v>0</v>
      </c>
      <c r="C139">
        <v>0</v>
      </c>
      <c r="D139">
        <v>0</v>
      </c>
      <c r="E139">
        <v>0</v>
      </c>
      <c r="F139">
        <v>0</v>
      </c>
      <c r="G139">
        <v>0</v>
      </c>
      <c r="H139">
        <v>0</v>
      </c>
      <c r="I139">
        <v>0</v>
      </c>
      <c r="J139">
        <v>0</v>
      </c>
      <c r="K139">
        <v>0</v>
      </c>
      <c r="L139">
        <v>1</v>
      </c>
      <c r="M139">
        <v>0</v>
      </c>
      <c r="N139">
        <v>0</v>
      </c>
      <c r="O139">
        <v>0</v>
      </c>
      <c r="P139">
        <v>0</v>
      </c>
      <c r="Q139">
        <v>0</v>
      </c>
      <c r="R139">
        <v>0</v>
      </c>
      <c r="S139">
        <v>0</v>
      </c>
      <c r="U139">
        <v>1</v>
      </c>
    </row>
    <row r="140" spans="1:21" x14ac:dyDescent="0.2">
      <c r="A140" t="s">
        <v>231</v>
      </c>
      <c r="B140">
        <v>0</v>
      </c>
      <c r="C140">
        <v>1</v>
      </c>
      <c r="D140">
        <v>0</v>
      </c>
      <c r="E140">
        <v>0</v>
      </c>
      <c r="F140">
        <v>0</v>
      </c>
      <c r="G140">
        <v>0</v>
      </c>
      <c r="H140">
        <v>0</v>
      </c>
      <c r="I140">
        <v>0</v>
      </c>
      <c r="J140">
        <v>0</v>
      </c>
      <c r="K140">
        <v>0</v>
      </c>
      <c r="L140">
        <v>0</v>
      </c>
      <c r="M140">
        <v>0</v>
      </c>
      <c r="N140">
        <v>0</v>
      </c>
      <c r="O140">
        <v>0</v>
      </c>
      <c r="P140">
        <v>0</v>
      </c>
      <c r="Q140">
        <v>0</v>
      </c>
      <c r="R140">
        <v>0</v>
      </c>
      <c r="S140">
        <v>0</v>
      </c>
      <c r="U140">
        <v>1</v>
      </c>
    </row>
    <row r="141" spans="1:21" x14ac:dyDescent="0.2">
      <c r="A141" t="s">
        <v>129</v>
      </c>
      <c r="B141">
        <v>2</v>
      </c>
      <c r="C141">
        <v>19</v>
      </c>
      <c r="D141">
        <v>0</v>
      </c>
      <c r="E141">
        <v>0</v>
      </c>
      <c r="F141">
        <v>7</v>
      </c>
      <c r="G141">
        <v>0</v>
      </c>
      <c r="H141">
        <v>1</v>
      </c>
      <c r="I141">
        <v>1</v>
      </c>
      <c r="J141">
        <v>15</v>
      </c>
      <c r="K141">
        <v>18</v>
      </c>
      <c r="L141">
        <v>19</v>
      </c>
      <c r="M141">
        <v>16</v>
      </c>
      <c r="N141">
        <v>16</v>
      </c>
      <c r="O141">
        <v>20</v>
      </c>
      <c r="P141">
        <v>14</v>
      </c>
      <c r="Q141">
        <v>11</v>
      </c>
      <c r="R141">
        <v>12</v>
      </c>
      <c r="S141">
        <v>0</v>
      </c>
      <c r="U141">
        <v>171</v>
      </c>
    </row>
    <row r="142" spans="1:21" x14ac:dyDescent="0.2">
      <c r="A142" t="s">
        <v>190</v>
      </c>
      <c r="B142">
        <v>0</v>
      </c>
      <c r="C142">
        <v>0</v>
      </c>
      <c r="D142">
        <v>0</v>
      </c>
      <c r="E142">
        <v>0</v>
      </c>
      <c r="F142">
        <v>0</v>
      </c>
      <c r="G142">
        <v>0</v>
      </c>
      <c r="H142">
        <v>1</v>
      </c>
      <c r="I142">
        <v>0</v>
      </c>
      <c r="J142">
        <v>0</v>
      </c>
      <c r="K142">
        <v>0</v>
      </c>
      <c r="L142">
        <v>0</v>
      </c>
      <c r="M142">
        <v>0</v>
      </c>
      <c r="N142">
        <v>0</v>
      </c>
      <c r="O142">
        <v>0</v>
      </c>
      <c r="P142">
        <v>0</v>
      </c>
      <c r="Q142">
        <v>0</v>
      </c>
      <c r="R142">
        <v>0</v>
      </c>
      <c r="S142">
        <v>0</v>
      </c>
      <c r="U142">
        <v>1</v>
      </c>
    </row>
    <row r="143" spans="1:21" x14ac:dyDescent="0.2">
      <c r="A143" t="s">
        <v>480</v>
      </c>
      <c r="B143">
        <v>0</v>
      </c>
      <c r="C143">
        <v>0</v>
      </c>
      <c r="D143">
        <v>0</v>
      </c>
      <c r="E143">
        <v>0</v>
      </c>
      <c r="F143">
        <v>0</v>
      </c>
      <c r="G143">
        <v>0</v>
      </c>
      <c r="H143">
        <v>0</v>
      </c>
      <c r="I143">
        <v>0</v>
      </c>
      <c r="J143">
        <v>0</v>
      </c>
      <c r="K143">
        <v>0</v>
      </c>
      <c r="L143">
        <v>0</v>
      </c>
      <c r="M143">
        <v>0</v>
      </c>
      <c r="N143">
        <v>0</v>
      </c>
      <c r="O143">
        <v>0</v>
      </c>
      <c r="P143">
        <v>5</v>
      </c>
      <c r="Q143">
        <v>0</v>
      </c>
      <c r="R143">
        <v>0</v>
      </c>
      <c r="S143">
        <v>0</v>
      </c>
      <c r="U143">
        <v>5</v>
      </c>
    </row>
    <row r="144" spans="1:21" x14ac:dyDescent="0.2">
      <c r="A144" t="s">
        <v>298</v>
      </c>
      <c r="B144">
        <v>0</v>
      </c>
      <c r="C144">
        <v>0</v>
      </c>
      <c r="D144">
        <v>0</v>
      </c>
      <c r="E144">
        <v>0</v>
      </c>
      <c r="F144">
        <v>0</v>
      </c>
      <c r="G144">
        <v>0</v>
      </c>
      <c r="H144">
        <v>0</v>
      </c>
      <c r="I144">
        <v>0</v>
      </c>
      <c r="J144">
        <v>0</v>
      </c>
      <c r="K144">
        <v>0</v>
      </c>
      <c r="L144">
        <v>0</v>
      </c>
      <c r="M144">
        <v>0</v>
      </c>
      <c r="N144">
        <v>0</v>
      </c>
      <c r="O144">
        <v>0</v>
      </c>
      <c r="P144">
        <v>0</v>
      </c>
      <c r="Q144">
        <v>0</v>
      </c>
      <c r="R144">
        <v>0</v>
      </c>
      <c r="S144">
        <v>0</v>
      </c>
      <c r="U144">
        <v>0</v>
      </c>
    </row>
    <row r="145" spans="1:21" x14ac:dyDescent="0.2">
      <c r="A145" t="s">
        <v>161</v>
      </c>
      <c r="B145">
        <v>1</v>
      </c>
      <c r="C145">
        <v>0</v>
      </c>
      <c r="D145">
        <v>0</v>
      </c>
      <c r="E145">
        <v>0</v>
      </c>
      <c r="F145">
        <v>0</v>
      </c>
      <c r="G145">
        <v>0</v>
      </c>
      <c r="H145">
        <v>0</v>
      </c>
      <c r="I145">
        <v>0</v>
      </c>
      <c r="J145">
        <v>0</v>
      </c>
      <c r="K145">
        <v>5</v>
      </c>
      <c r="L145">
        <v>11</v>
      </c>
      <c r="M145">
        <v>0</v>
      </c>
      <c r="N145">
        <v>4</v>
      </c>
      <c r="O145">
        <v>0</v>
      </c>
      <c r="P145">
        <v>4</v>
      </c>
      <c r="Q145">
        <v>0</v>
      </c>
      <c r="R145">
        <v>0</v>
      </c>
      <c r="S145">
        <v>0</v>
      </c>
      <c r="U145">
        <v>25</v>
      </c>
    </row>
    <row r="146" spans="1:21" x14ac:dyDescent="0.2">
      <c r="A146" t="s">
        <v>497</v>
      </c>
      <c r="B146">
        <v>0</v>
      </c>
      <c r="C146">
        <v>0</v>
      </c>
      <c r="D146">
        <v>0</v>
      </c>
      <c r="E146">
        <v>0</v>
      </c>
      <c r="F146">
        <v>0</v>
      </c>
      <c r="G146">
        <v>0</v>
      </c>
      <c r="H146">
        <v>0</v>
      </c>
      <c r="I146">
        <v>0</v>
      </c>
      <c r="J146">
        <v>0</v>
      </c>
      <c r="K146">
        <v>0</v>
      </c>
      <c r="L146">
        <v>0</v>
      </c>
      <c r="M146">
        <v>0</v>
      </c>
      <c r="N146">
        <v>0</v>
      </c>
      <c r="O146">
        <v>0</v>
      </c>
      <c r="P146">
        <v>0</v>
      </c>
      <c r="Q146">
        <v>1</v>
      </c>
      <c r="R146">
        <v>0</v>
      </c>
      <c r="S146">
        <v>0</v>
      </c>
      <c r="U146">
        <v>1</v>
      </c>
    </row>
    <row r="147" spans="1:21" x14ac:dyDescent="0.2">
      <c r="A147" t="s">
        <v>485</v>
      </c>
      <c r="B147">
        <v>0</v>
      </c>
      <c r="C147">
        <v>0</v>
      </c>
      <c r="D147">
        <v>0</v>
      </c>
      <c r="E147">
        <v>0</v>
      </c>
      <c r="F147">
        <v>0</v>
      </c>
      <c r="G147">
        <v>0</v>
      </c>
      <c r="H147">
        <v>0</v>
      </c>
      <c r="I147">
        <v>0</v>
      </c>
      <c r="J147">
        <v>0</v>
      </c>
      <c r="K147">
        <v>0</v>
      </c>
      <c r="L147">
        <v>0</v>
      </c>
      <c r="M147">
        <v>0</v>
      </c>
      <c r="N147">
        <v>0</v>
      </c>
      <c r="O147">
        <v>0</v>
      </c>
      <c r="P147">
        <v>0</v>
      </c>
      <c r="Q147">
        <v>4</v>
      </c>
      <c r="R147">
        <v>0</v>
      </c>
      <c r="S147">
        <v>0</v>
      </c>
      <c r="U147">
        <v>4</v>
      </c>
    </row>
    <row r="148" spans="1:21" x14ac:dyDescent="0.2">
      <c r="A148" t="s">
        <v>521</v>
      </c>
      <c r="B148">
        <v>0</v>
      </c>
      <c r="C148">
        <v>0</v>
      </c>
      <c r="D148">
        <v>0</v>
      </c>
      <c r="E148">
        <v>0</v>
      </c>
      <c r="F148">
        <v>0</v>
      </c>
      <c r="G148">
        <v>0</v>
      </c>
      <c r="H148">
        <v>0</v>
      </c>
      <c r="I148">
        <v>0</v>
      </c>
      <c r="J148">
        <v>0</v>
      </c>
      <c r="K148">
        <v>0</v>
      </c>
      <c r="L148">
        <v>0</v>
      </c>
      <c r="M148">
        <v>0</v>
      </c>
      <c r="N148">
        <v>0</v>
      </c>
      <c r="O148">
        <v>0</v>
      </c>
      <c r="P148">
        <v>0</v>
      </c>
      <c r="Q148">
        <v>0</v>
      </c>
      <c r="R148">
        <v>0</v>
      </c>
      <c r="S148">
        <v>1</v>
      </c>
      <c r="U148">
        <v>1</v>
      </c>
    </row>
    <row r="149" spans="1:21" x14ac:dyDescent="0.2">
      <c r="A149" t="s">
        <v>308</v>
      </c>
      <c r="B149">
        <v>0</v>
      </c>
      <c r="C149">
        <v>0</v>
      </c>
      <c r="D149">
        <v>0</v>
      </c>
      <c r="E149">
        <v>0</v>
      </c>
      <c r="F149">
        <v>0</v>
      </c>
      <c r="G149">
        <v>0</v>
      </c>
      <c r="H149">
        <v>0</v>
      </c>
      <c r="I149">
        <v>0</v>
      </c>
      <c r="J149">
        <v>0</v>
      </c>
      <c r="K149">
        <v>0</v>
      </c>
      <c r="L149">
        <v>1</v>
      </c>
      <c r="M149">
        <v>0</v>
      </c>
      <c r="N149">
        <v>0</v>
      </c>
      <c r="O149">
        <v>0</v>
      </c>
      <c r="P149">
        <v>0</v>
      </c>
      <c r="Q149">
        <v>0</v>
      </c>
      <c r="R149">
        <v>0</v>
      </c>
      <c r="S149">
        <v>0</v>
      </c>
      <c r="U149">
        <v>1</v>
      </c>
    </row>
    <row r="150" spans="1:21" x14ac:dyDescent="0.2">
      <c r="A150" t="s">
        <v>499</v>
      </c>
      <c r="B150">
        <v>0</v>
      </c>
      <c r="C150">
        <v>0</v>
      </c>
      <c r="D150">
        <v>0</v>
      </c>
      <c r="E150">
        <v>0</v>
      </c>
      <c r="F150">
        <v>0</v>
      </c>
      <c r="G150">
        <v>0</v>
      </c>
      <c r="H150">
        <v>0</v>
      </c>
      <c r="I150">
        <v>0</v>
      </c>
      <c r="J150">
        <v>0</v>
      </c>
      <c r="K150">
        <v>0</v>
      </c>
      <c r="L150">
        <v>0</v>
      </c>
      <c r="M150">
        <v>0</v>
      </c>
      <c r="N150">
        <v>0</v>
      </c>
      <c r="O150">
        <v>0</v>
      </c>
      <c r="P150">
        <v>0</v>
      </c>
      <c r="Q150">
        <v>1</v>
      </c>
      <c r="R150">
        <v>0</v>
      </c>
      <c r="S150">
        <v>1</v>
      </c>
      <c r="U150">
        <v>2</v>
      </c>
    </row>
    <row r="151" spans="1:21" x14ac:dyDescent="0.2">
      <c r="A151" t="s">
        <v>486</v>
      </c>
      <c r="B151">
        <v>0</v>
      </c>
      <c r="C151">
        <v>0</v>
      </c>
      <c r="D151">
        <v>0</v>
      </c>
      <c r="E151">
        <v>0</v>
      </c>
      <c r="F151">
        <v>0</v>
      </c>
      <c r="G151">
        <v>0</v>
      </c>
      <c r="H151">
        <v>0</v>
      </c>
      <c r="I151">
        <v>0</v>
      </c>
      <c r="J151">
        <v>0</v>
      </c>
      <c r="K151">
        <v>0</v>
      </c>
      <c r="L151">
        <v>0</v>
      </c>
      <c r="M151">
        <v>0</v>
      </c>
      <c r="N151">
        <v>0</v>
      </c>
      <c r="O151">
        <v>0</v>
      </c>
      <c r="P151">
        <v>0</v>
      </c>
      <c r="Q151">
        <v>2</v>
      </c>
      <c r="R151">
        <v>0</v>
      </c>
      <c r="S151">
        <v>1</v>
      </c>
      <c r="U151">
        <v>3</v>
      </c>
    </row>
    <row r="152" spans="1:21" x14ac:dyDescent="0.2">
      <c r="A152" t="s">
        <v>360</v>
      </c>
      <c r="B152">
        <v>0</v>
      </c>
      <c r="C152">
        <v>0</v>
      </c>
      <c r="D152">
        <v>0</v>
      </c>
      <c r="E152">
        <v>0</v>
      </c>
      <c r="F152">
        <v>0</v>
      </c>
      <c r="G152">
        <v>0</v>
      </c>
      <c r="H152">
        <v>0</v>
      </c>
      <c r="I152">
        <v>0</v>
      </c>
      <c r="J152">
        <v>0</v>
      </c>
      <c r="K152">
        <v>0</v>
      </c>
      <c r="L152">
        <v>0</v>
      </c>
      <c r="M152">
        <v>0</v>
      </c>
      <c r="N152">
        <v>0</v>
      </c>
      <c r="O152">
        <v>0</v>
      </c>
      <c r="P152">
        <v>0</v>
      </c>
      <c r="Q152">
        <v>2</v>
      </c>
      <c r="R152">
        <v>0</v>
      </c>
      <c r="S152">
        <v>0</v>
      </c>
      <c r="U152">
        <v>2</v>
      </c>
    </row>
    <row r="153" spans="1:21" x14ac:dyDescent="0.2">
      <c r="A153" t="s">
        <v>507</v>
      </c>
      <c r="B153">
        <v>0</v>
      </c>
      <c r="C153">
        <v>0</v>
      </c>
      <c r="D153">
        <v>0</v>
      </c>
      <c r="E153">
        <v>0</v>
      </c>
      <c r="F153">
        <v>0</v>
      </c>
      <c r="G153">
        <v>0</v>
      </c>
      <c r="H153">
        <v>0</v>
      </c>
      <c r="I153">
        <v>0</v>
      </c>
      <c r="J153">
        <v>0</v>
      </c>
      <c r="K153">
        <v>0</v>
      </c>
      <c r="L153">
        <v>0</v>
      </c>
      <c r="M153">
        <v>0</v>
      </c>
      <c r="N153">
        <v>0</v>
      </c>
      <c r="O153">
        <v>0</v>
      </c>
      <c r="P153">
        <v>0</v>
      </c>
      <c r="Q153">
        <v>0</v>
      </c>
      <c r="R153">
        <v>0</v>
      </c>
      <c r="S153">
        <v>5</v>
      </c>
      <c r="U153">
        <v>5</v>
      </c>
    </row>
    <row r="154" spans="1:21" x14ac:dyDescent="0.2">
      <c r="A154" t="s">
        <v>269</v>
      </c>
      <c r="B154">
        <v>4</v>
      </c>
      <c r="C154">
        <v>0</v>
      </c>
      <c r="D154">
        <v>0</v>
      </c>
      <c r="E154">
        <v>0</v>
      </c>
      <c r="F154">
        <v>0</v>
      </c>
      <c r="G154">
        <v>0</v>
      </c>
      <c r="H154">
        <v>0</v>
      </c>
      <c r="I154">
        <v>0</v>
      </c>
      <c r="J154">
        <v>0</v>
      </c>
      <c r="K154">
        <v>0</v>
      </c>
      <c r="L154">
        <v>0</v>
      </c>
      <c r="M154">
        <v>0</v>
      </c>
      <c r="N154">
        <v>0</v>
      </c>
      <c r="O154">
        <v>0</v>
      </c>
      <c r="P154">
        <v>0</v>
      </c>
      <c r="Q154">
        <v>0</v>
      </c>
      <c r="R154">
        <v>0</v>
      </c>
      <c r="S154">
        <v>0</v>
      </c>
      <c r="U154">
        <v>4</v>
      </c>
    </row>
    <row r="155" spans="1:21" x14ac:dyDescent="0.2">
      <c r="A155" t="s">
        <v>554</v>
      </c>
      <c r="B155">
        <v>0</v>
      </c>
      <c r="C155">
        <v>0</v>
      </c>
      <c r="D155">
        <v>0</v>
      </c>
      <c r="E155">
        <v>0</v>
      </c>
      <c r="F155">
        <v>0</v>
      </c>
      <c r="G155">
        <v>0</v>
      </c>
      <c r="H155">
        <v>0</v>
      </c>
      <c r="I155">
        <v>0</v>
      </c>
      <c r="J155">
        <v>0</v>
      </c>
      <c r="K155">
        <v>0</v>
      </c>
      <c r="L155">
        <v>0</v>
      </c>
      <c r="M155">
        <v>0</v>
      </c>
      <c r="N155">
        <v>0</v>
      </c>
      <c r="O155">
        <v>0</v>
      </c>
      <c r="P155">
        <v>0</v>
      </c>
      <c r="Q155">
        <v>0</v>
      </c>
      <c r="R155">
        <v>0</v>
      </c>
      <c r="S155">
        <v>11</v>
      </c>
      <c r="U155">
        <v>11</v>
      </c>
    </row>
    <row r="156" spans="1:21" x14ac:dyDescent="0.2">
      <c r="A156" t="s">
        <v>353</v>
      </c>
      <c r="B156">
        <v>0</v>
      </c>
      <c r="C156">
        <v>0</v>
      </c>
      <c r="D156">
        <v>0</v>
      </c>
      <c r="E156">
        <v>0</v>
      </c>
      <c r="F156">
        <v>0</v>
      </c>
      <c r="G156">
        <v>0</v>
      </c>
      <c r="H156">
        <v>0</v>
      </c>
      <c r="I156">
        <v>0</v>
      </c>
      <c r="J156">
        <v>0</v>
      </c>
      <c r="K156">
        <v>0</v>
      </c>
      <c r="L156">
        <v>0</v>
      </c>
      <c r="M156">
        <v>0</v>
      </c>
      <c r="N156">
        <v>0</v>
      </c>
      <c r="O156">
        <v>1</v>
      </c>
      <c r="P156">
        <v>0</v>
      </c>
      <c r="Q156">
        <v>0</v>
      </c>
      <c r="R156">
        <v>0</v>
      </c>
      <c r="S156">
        <v>0</v>
      </c>
      <c r="U156">
        <v>1</v>
      </c>
    </row>
    <row r="157" spans="1:21" x14ac:dyDescent="0.2">
      <c r="A157" t="s">
        <v>159</v>
      </c>
      <c r="B157">
        <v>0</v>
      </c>
      <c r="C157">
        <v>12</v>
      </c>
      <c r="D157">
        <v>0</v>
      </c>
      <c r="E157">
        <v>2</v>
      </c>
      <c r="F157">
        <v>2</v>
      </c>
      <c r="G157">
        <v>0</v>
      </c>
      <c r="H157">
        <v>0</v>
      </c>
      <c r="I157">
        <v>0</v>
      </c>
      <c r="J157">
        <v>1</v>
      </c>
      <c r="K157">
        <v>17</v>
      </c>
      <c r="L157">
        <v>20</v>
      </c>
      <c r="M157">
        <v>18</v>
      </c>
      <c r="N157">
        <v>3</v>
      </c>
      <c r="O157">
        <v>0</v>
      </c>
      <c r="P157">
        <v>0</v>
      </c>
      <c r="Q157">
        <v>0</v>
      </c>
      <c r="R157">
        <v>2</v>
      </c>
      <c r="S157">
        <v>0</v>
      </c>
      <c r="U157">
        <v>77</v>
      </c>
    </row>
    <row r="158" spans="1:21" x14ac:dyDescent="0.2">
      <c r="A158" t="s">
        <v>128</v>
      </c>
      <c r="B158">
        <v>0</v>
      </c>
      <c r="C158">
        <v>0</v>
      </c>
      <c r="D158">
        <v>0</v>
      </c>
      <c r="E158">
        <v>0</v>
      </c>
      <c r="F158">
        <v>0</v>
      </c>
      <c r="G158">
        <v>0</v>
      </c>
      <c r="H158">
        <v>0</v>
      </c>
      <c r="I158">
        <v>0</v>
      </c>
      <c r="J158">
        <v>3</v>
      </c>
      <c r="K158">
        <v>15</v>
      </c>
      <c r="L158">
        <v>3</v>
      </c>
      <c r="M158">
        <v>8</v>
      </c>
      <c r="N158">
        <v>0</v>
      </c>
      <c r="O158">
        <v>1</v>
      </c>
      <c r="P158">
        <v>1</v>
      </c>
      <c r="Q158">
        <v>4</v>
      </c>
      <c r="R158">
        <v>0</v>
      </c>
      <c r="S158">
        <v>0</v>
      </c>
      <c r="U158">
        <v>35</v>
      </c>
    </row>
    <row r="159" spans="1:21" x14ac:dyDescent="0.2">
      <c r="A159" t="s">
        <v>232</v>
      </c>
      <c r="B159">
        <v>5</v>
      </c>
      <c r="C159">
        <v>7</v>
      </c>
      <c r="D159">
        <v>0</v>
      </c>
      <c r="E159">
        <v>0</v>
      </c>
      <c r="F159">
        <v>3</v>
      </c>
      <c r="G159">
        <v>1</v>
      </c>
      <c r="H159">
        <v>1</v>
      </c>
      <c r="I159">
        <v>3</v>
      </c>
      <c r="J159">
        <v>3</v>
      </c>
      <c r="K159">
        <v>12</v>
      </c>
      <c r="L159">
        <v>4</v>
      </c>
      <c r="M159">
        <v>10</v>
      </c>
      <c r="N159">
        <v>9</v>
      </c>
      <c r="O159">
        <v>0</v>
      </c>
      <c r="P159">
        <v>1</v>
      </c>
      <c r="Q159">
        <v>3</v>
      </c>
      <c r="R159">
        <v>1</v>
      </c>
      <c r="S159">
        <v>0</v>
      </c>
      <c r="U159">
        <v>63</v>
      </c>
    </row>
    <row r="160" spans="1:21" x14ac:dyDescent="0.2">
      <c r="A160" t="s">
        <v>141</v>
      </c>
      <c r="B160">
        <v>0</v>
      </c>
      <c r="C160">
        <v>19</v>
      </c>
      <c r="D160">
        <v>1</v>
      </c>
      <c r="E160">
        <v>0</v>
      </c>
      <c r="F160">
        <v>2</v>
      </c>
      <c r="G160">
        <v>0</v>
      </c>
      <c r="H160">
        <v>0</v>
      </c>
      <c r="I160">
        <v>0</v>
      </c>
      <c r="J160">
        <v>13</v>
      </c>
      <c r="K160">
        <v>10</v>
      </c>
      <c r="L160">
        <v>11</v>
      </c>
      <c r="M160">
        <v>1</v>
      </c>
      <c r="N160">
        <v>0</v>
      </c>
      <c r="O160">
        <v>0</v>
      </c>
      <c r="P160">
        <v>0</v>
      </c>
      <c r="Q160">
        <v>0</v>
      </c>
      <c r="R160">
        <v>0</v>
      </c>
      <c r="S160">
        <v>0</v>
      </c>
      <c r="U160">
        <v>57</v>
      </c>
    </row>
    <row r="161" spans="1:21" x14ac:dyDescent="0.2">
      <c r="A161" t="s">
        <v>500</v>
      </c>
      <c r="B161">
        <v>0</v>
      </c>
      <c r="C161">
        <v>0</v>
      </c>
      <c r="D161">
        <v>0</v>
      </c>
      <c r="E161">
        <v>0</v>
      </c>
      <c r="F161">
        <v>0</v>
      </c>
      <c r="G161">
        <v>0</v>
      </c>
      <c r="H161">
        <v>0</v>
      </c>
      <c r="I161">
        <v>0</v>
      </c>
      <c r="J161">
        <v>0</v>
      </c>
      <c r="K161">
        <v>0</v>
      </c>
      <c r="L161">
        <v>0</v>
      </c>
      <c r="M161">
        <v>0</v>
      </c>
      <c r="N161">
        <v>0</v>
      </c>
      <c r="O161">
        <v>0</v>
      </c>
      <c r="P161">
        <v>0</v>
      </c>
      <c r="Q161">
        <v>4</v>
      </c>
      <c r="R161">
        <v>0</v>
      </c>
      <c r="S161">
        <v>14</v>
      </c>
      <c r="U161">
        <v>18</v>
      </c>
    </row>
    <row r="162" spans="1:21" x14ac:dyDescent="0.2">
      <c r="A162" t="s">
        <v>351</v>
      </c>
      <c r="B162">
        <v>0</v>
      </c>
      <c r="C162">
        <v>0</v>
      </c>
      <c r="D162">
        <v>0</v>
      </c>
      <c r="E162">
        <v>0</v>
      </c>
      <c r="F162">
        <v>0</v>
      </c>
      <c r="G162">
        <v>0</v>
      </c>
      <c r="H162">
        <v>0</v>
      </c>
      <c r="I162">
        <v>0</v>
      </c>
      <c r="J162">
        <v>0</v>
      </c>
      <c r="K162">
        <v>0</v>
      </c>
      <c r="L162">
        <v>0</v>
      </c>
      <c r="M162">
        <v>0</v>
      </c>
      <c r="N162">
        <v>0</v>
      </c>
      <c r="O162">
        <v>5</v>
      </c>
      <c r="P162">
        <v>0</v>
      </c>
      <c r="Q162">
        <v>0</v>
      </c>
      <c r="R162">
        <v>0</v>
      </c>
      <c r="S162">
        <v>0</v>
      </c>
      <c r="U162">
        <v>5</v>
      </c>
    </row>
    <row r="163" spans="1:21" x14ac:dyDescent="0.2">
      <c r="A163" t="s">
        <v>493</v>
      </c>
      <c r="B163">
        <v>0</v>
      </c>
      <c r="C163">
        <v>0</v>
      </c>
      <c r="D163">
        <v>0</v>
      </c>
      <c r="E163">
        <v>0</v>
      </c>
      <c r="F163">
        <v>0</v>
      </c>
      <c r="G163">
        <v>0</v>
      </c>
      <c r="H163">
        <v>0</v>
      </c>
      <c r="I163">
        <v>0</v>
      </c>
      <c r="J163">
        <v>0</v>
      </c>
      <c r="K163">
        <v>0</v>
      </c>
      <c r="L163">
        <v>0</v>
      </c>
      <c r="M163">
        <v>0</v>
      </c>
      <c r="N163">
        <v>0</v>
      </c>
      <c r="O163">
        <v>0</v>
      </c>
      <c r="P163">
        <v>0</v>
      </c>
      <c r="Q163">
        <v>0</v>
      </c>
      <c r="R163">
        <v>1</v>
      </c>
      <c r="S163">
        <v>9</v>
      </c>
      <c r="U163">
        <v>10</v>
      </c>
    </row>
    <row r="164" spans="1:21" x14ac:dyDescent="0.2">
      <c r="A164" t="s">
        <v>560</v>
      </c>
      <c r="B164">
        <v>0</v>
      </c>
      <c r="C164">
        <v>0</v>
      </c>
      <c r="D164">
        <v>0</v>
      </c>
      <c r="E164">
        <v>0</v>
      </c>
      <c r="F164">
        <v>0</v>
      </c>
      <c r="G164">
        <v>0</v>
      </c>
      <c r="H164">
        <v>0</v>
      </c>
      <c r="I164">
        <v>0</v>
      </c>
      <c r="J164">
        <v>0</v>
      </c>
      <c r="K164">
        <v>6</v>
      </c>
      <c r="L164">
        <v>0</v>
      </c>
      <c r="M164">
        <v>0</v>
      </c>
      <c r="N164">
        <v>0</v>
      </c>
      <c r="O164">
        <v>0</v>
      </c>
      <c r="P164">
        <v>0</v>
      </c>
      <c r="Q164">
        <v>0</v>
      </c>
      <c r="R164">
        <v>0</v>
      </c>
      <c r="S164">
        <v>0</v>
      </c>
      <c r="U164">
        <v>6</v>
      </c>
    </row>
    <row r="165" spans="1:21" x14ac:dyDescent="0.2">
      <c r="A165" t="s">
        <v>559</v>
      </c>
      <c r="B165">
        <v>0</v>
      </c>
      <c r="C165">
        <v>0</v>
      </c>
      <c r="D165">
        <v>0</v>
      </c>
      <c r="E165">
        <v>0</v>
      </c>
      <c r="F165">
        <v>0</v>
      </c>
      <c r="G165">
        <v>0</v>
      </c>
      <c r="H165">
        <v>0</v>
      </c>
      <c r="I165">
        <v>0</v>
      </c>
      <c r="J165">
        <v>0</v>
      </c>
      <c r="K165">
        <v>0</v>
      </c>
      <c r="L165">
        <v>0</v>
      </c>
      <c r="M165">
        <v>0</v>
      </c>
      <c r="N165">
        <v>0</v>
      </c>
      <c r="O165">
        <v>0</v>
      </c>
      <c r="P165">
        <v>0</v>
      </c>
      <c r="Q165">
        <v>0</v>
      </c>
      <c r="R165">
        <v>0</v>
      </c>
      <c r="S165">
        <v>4</v>
      </c>
      <c r="U165">
        <v>4</v>
      </c>
    </row>
    <row r="166" spans="1:21" x14ac:dyDescent="0.2">
      <c r="A166" t="s">
        <v>502</v>
      </c>
      <c r="B166">
        <v>0</v>
      </c>
      <c r="C166">
        <v>0</v>
      </c>
      <c r="D166">
        <v>0</v>
      </c>
      <c r="E166">
        <v>0</v>
      </c>
      <c r="F166">
        <v>0</v>
      </c>
      <c r="G166">
        <v>0</v>
      </c>
      <c r="H166">
        <v>0</v>
      </c>
      <c r="I166">
        <v>0</v>
      </c>
      <c r="J166">
        <v>0</v>
      </c>
      <c r="K166">
        <v>0</v>
      </c>
      <c r="L166">
        <v>0</v>
      </c>
      <c r="M166">
        <v>0</v>
      </c>
      <c r="N166">
        <v>0</v>
      </c>
      <c r="O166">
        <v>0</v>
      </c>
      <c r="P166">
        <v>0</v>
      </c>
      <c r="Q166">
        <v>0</v>
      </c>
      <c r="R166">
        <v>0</v>
      </c>
      <c r="S166">
        <v>3</v>
      </c>
      <c r="U166">
        <v>3</v>
      </c>
    </row>
    <row r="167" spans="1:21" x14ac:dyDescent="0.2">
      <c r="A167" t="s">
        <v>570</v>
      </c>
      <c r="B167">
        <v>0</v>
      </c>
      <c r="C167">
        <v>0</v>
      </c>
      <c r="D167">
        <v>0</v>
      </c>
      <c r="E167">
        <v>0</v>
      </c>
      <c r="F167">
        <v>0</v>
      </c>
      <c r="G167">
        <v>0</v>
      </c>
      <c r="H167">
        <v>0</v>
      </c>
      <c r="I167">
        <v>0</v>
      </c>
      <c r="J167">
        <v>0</v>
      </c>
      <c r="K167">
        <v>0</v>
      </c>
      <c r="L167">
        <v>0</v>
      </c>
      <c r="M167">
        <v>0</v>
      </c>
      <c r="N167">
        <v>0</v>
      </c>
      <c r="O167">
        <v>0</v>
      </c>
      <c r="P167">
        <v>0</v>
      </c>
      <c r="Q167">
        <v>0</v>
      </c>
      <c r="R167">
        <v>0</v>
      </c>
      <c r="S167">
        <v>14</v>
      </c>
      <c r="U167">
        <v>14</v>
      </c>
    </row>
    <row r="168" spans="1:21" x14ac:dyDescent="0.2">
      <c r="A168" t="s">
        <v>501</v>
      </c>
      <c r="B168">
        <v>0</v>
      </c>
      <c r="C168">
        <v>0</v>
      </c>
      <c r="D168">
        <v>0</v>
      </c>
      <c r="E168">
        <v>0</v>
      </c>
      <c r="F168">
        <v>0</v>
      </c>
      <c r="G168">
        <v>0</v>
      </c>
      <c r="H168">
        <v>0</v>
      </c>
      <c r="I168">
        <v>0</v>
      </c>
      <c r="J168">
        <v>0</v>
      </c>
      <c r="K168">
        <v>0</v>
      </c>
      <c r="L168">
        <v>0</v>
      </c>
      <c r="M168">
        <v>0</v>
      </c>
      <c r="N168">
        <v>0</v>
      </c>
      <c r="O168">
        <v>0</v>
      </c>
      <c r="P168">
        <v>0</v>
      </c>
      <c r="Q168">
        <v>0</v>
      </c>
      <c r="R168">
        <v>0</v>
      </c>
      <c r="S168">
        <v>2</v>
      </c>
      <c r="U168">
        <v>2</v>
      </c>
    </row>
    <row r="169" spans="1:21" x14ac:dyDescent="0.2">
      <c r="A169" t="s">
        <v>132</v>
      </c>
      <c r="B169">
        <v>7</v>
      </c>
      <c r="C169">
        <v>19</v>
      </c>
      <c r="D169">
        <v>1</v>
      </c>
      <c r="E169">
        <v>0</v>
      </c>
      <c r="F169">
        <v>4</v>
      </c>
      <c r="G169">
        <v>0</v>
      </c>
      <c r="H169">
        <v>15</v>
      </c>
      <c r="I169">
        <v>1</v>
      </c>
      <c r="J169">
        <v>7</v>
      </c>
      <c r="K169">
        <v>5</v>
      </c>
      <c r="L169">
        <v>17</v>
      </c>
      <c r="M169">
        <v>7</v>
      </c>
      <c r="N169">
        <v>1</v>
      </c>
      <c r="O169">
        <v>0</v>
      </c>
      <c r="P169">
        <v>5</v>
      </c>
      <c r="Q169">
        <v>0</v>
      </c>
      <c r="R169">
        <v>0</v>
      </c>
      <c r="S169">
        <v>0</v>
      </c>
      <c r="U169">
        <v>89</v>
      </c>
    </row>
    <row r="170" spans="1:21" x14ac:dyDescent="0.2">
      <c r="A170" t="s">
        <v>187</v>
      </c>
      <c r="B170">
        <v>0</v>
      </c>
      <c r="C170">
        <v>0</v>
      </c>
      <c r="D170">
        <v>0</v>
      </c>
      <c r="E170">
        <v>0</v>
      </c>
      <c r="F170">
        <v>0</v>
      </c>
      <c r="G170">
        <v>0</v>
      </c>
      <c r="H170">
        <v>2</v>
      </c>
      <c r="I170">
        <v>0</v>
      </c>
      <c r="J170">
        <v>0</v>
      </c>
      <c r="K170">
        <v>0</v>
      </c>
      <c r="L170">
        <v>0</v>
      </c>
      <c r="M170">
        <v>0</v>
      </c>
      <c r="N170">
        <v>0</v>
      </c>
      <c r="O170">
        <v>0</v>
      </c>
      <c r="P170">
        <v>0</v>
      </c>
      <c r="Q170">
        <v>0</v>
      </c>
      <c r="R170">
        <v>0</v>
      </c>
      <c r="S170">
        <v>0</v>
      </c>
      <c r="U170">
        <v>2</v>
      </c>
    </row>
    <row r="171" spans="1:21" x14ac:dyDescent="0.2">
      <c r="A171" t="s">
        <v>135</v>
      </c>
      <c r="B171">
        <v>7</v>
      </c>
      <c r="C171">
        <v>5</v>
      </c>
      <c r="D171">
        <v>0</v>
      </c>
      <c r="E171">
        <v>0</v>
      </c>
      <c r="F171">
        <v>2</v>
      </c>
      <c r="G171">
        <v>14</v>
      </c>
      <c r="H171">
        <v>6</v>
      </c>
      <c r="I171">
        <v>1</v>
      </c>
      <c r="J171">
        <v>3</v>
      </c>
      <c r="K171">
        <v>13</v>
      </c>
      <c r="L171">
        <v>6</v>
      </c>
      <c r="M171">
        <v>12</v>
      </c>
      <c r="N171">
        <v>16</v>
      </c>
      <c r="O171">
        <v>0</v>
      </c>
      <c r="P171">
        <v>0</v>
      </c>
      <c r="Q171">
        <v>0</v>
      </c>
      <c r="R171">
        <v>0</v>
      </c>
      <c r="S171">
        <v>0</v>
      </c>
      <c r="U171">
        <v>85</v>
      </c>
    </row>
    <row r="172" spans="1:21" x14ac:dyDescent="0.2">
      <c r="A172" t="s">
        <v>331</v>
      </c>
      <c r="B172">
        <v>0</v>
      </c>
      <c r="C172">
        <v>0</v>
      </c>
      <c r="D172">
        <v>0</v>
      </c>
      <c r="E172">
        <v>0</v>
      </c>
      <c r="F172">
        <v>0</v>
      </c>
      <c r="G172">
        <v>0</v>
      </c>
      <c r="H172">
        <v>0</v>
      </c>
      <c r="I172">
        <v>0</v>
      </c>
      <c r="J172">
        <v>0</v>
      </c>
      <c r="K172">
        <v>1</v>
      </c>
      <c r="L172">
        <v>0</v>
      </c>
      <c r="M172">
        <v>0</v>
      </c>
      <c r="N172">
        <v>0</v>
      </c>
      <c r="O172">
        <v>0</v>
      </c>
      <c r="P172">
        <v>0</v>
      </c>
      <c r="Q172">
        <v>0</v>
      </c>
      <c r="R172">
        <v>0</v>
      </c>
      <c r="S172">
        <v>0</v>
      </c>
      <c r="U172">
        <v>1</v>
      </c>
    </row>
    <row r="173" spans="1:21" x14ac:dyDescent="0.2">
      <c r="A173" t="s">
        <v>481</v>
      </c>
      <c r="B173">
        <v>0</v>
      </c>
      <c r="C173">
        <v>0</v>
      </c>
      <c r="D173">
        <v>0</v>
      </c>
      <c r="E173">
        <v>0</v>
      </c>
      <c r="F173">
        <v>0</v>
      </c>
      <c r="G173">
        <v>0</v>
      </c>
      <c r="H173">
        <v>0</v>
      </c>
      <c r="I173">
        <v>0</v>
      </c>
      <c r="J173">
        <v>0</v>
      </c>
      <c r="K173">
        <v>0</v>
      </c>
      <c r="L173">
        <v>0</v>
      </c>
      <c r="M173">
        <v>0</v>
      </c>
      <c r="N173">
        <v>0</v>
      </c>
      <c r="O173">
        <v>0</v>
      </c>
      <c r="P173">
        <v>4</v>
      </c>
      <c r="Q173">
        <v>0</v>
      </c>
      <c r="R173">
        <v>0</v>
      </c>
      <c r="S173">
        <v>0</v>
      </c>
      <c r="U173">
        <v>4</v>
      </c>
    </row>
    <row r="174" spans="1:21" x14ac:dyDescent="0.2">
      <c r="A174" t="s">
        <v>350</v>
      </c>
      <c r="B174">
        <v>0</v>
      </c>
      <c r="C174">
        <v>0</v>
      </c>
      <c r="D174">
        <v>0</v>
      </c>
      <c r="E174">
        <v>0</v>
      </c>
      <c r="F174">
        <v>0</v>
      </c>
      <c r="G174">
        <v>0</v>
      </c>
      <c r="H174">
        <v>0</v>
      </c>
      <c r="I174">
        <v>0</v>
      </c>
      <c r="J174">
        <v>0</v>
      </c>
      <c r="K174">
        <v>0</v>
      </c>
      <c r="L174">
        <v>0</v>
      </c>
      <c r="M174">
        <v>0</v>
      </c>
      <c r="N174">
        <v>0</v>
      </c>
      <c r="O174">
        <v>11</v>
      </c>
      <c r="P174">
        <v>0</v>
      </c>
      <c r="Q174">
        <v>0</v>
      </c>
      <c r="R174">
        <v>0</v>
      </c>
      <c r="S174">
        <v>15</v>
      </c>
      <c r="U174">
        <v>26</v>
      </c>
    </row>
    <row r="175" spans="1:21" x14ac:dyDescent="0.2">
      <c r="A175" t="s">
        <v>189</v>
      </c>
      <c r="B175">
        <v>18</v>
      </c>
      <c r="C175">
        <v>0</v>
      </c>
      <c r="D175">
        <v>0</v>
      </c>
      <c r="E175">
        <v>0</v>
      </c>
      <c r="F175">
        <v>0</v>
      </c>
      <c r="G175">
        <v>0</v>
      </c>
      <c r="H175">
        <v>16</v>
      </c>
      <c r="I175">
        <v>0</v>
      </c>
      <c r="J175">
        <v>0</v>
      </c>
      <c r="K175">
        <v>0</v>
      </c>
      <c r="L175">
        <v>0</v>
      </c>
      <c r="M175">
        <v>0</v>
      </c>
      <c r="N175">
        <v>0</v>
      </c>
      <c r="O175">
        <v>0</v>
      </c>
      <c r="P175">
        <v>0</v>
      </c>
      <c r="Q175">
        <v>0</v>
      </c>
      <c r="R175">
        <v>0</v>
      </c>
      <c r="S175">
        <v>0</v>
      </c>
      <c r="U175">
        <v>34</v>
      </c>
    </row>
    <row r="176" spans="1:21" x14ac:dyDescent="0.2">
      <c r="A176" t="s">
        <v>268</v>
      </c>
      <c r="B176">
        <v>3</v>
      </c>
      <c r="C176">
        <v>0</v>
      </c>
      <c r="D176">
        <v>0</v>
      </c>
      <c r="E176">
        <v>0</v>
      </c>
      <c r="F176">
        <v>0</v>
      </c>
      <c r="G176">
        <v>0</v>
      </c>
      <c r="H176">
        <v>0</v>
      </c>
      <c r="I176">
        <v>0</v>
      </c>
      <c r="J176">
        <v>0</v>
      </c>
      <c r="K176">
        <v>0</v>
      </c>
      <c r="L176">
        <v>0</v>
      </c>
      <c r="M176">
        <v>0</v>
      </c>
      <c r="N176">
        <v>0</v>
      </c>
      <c r="O176">
        <v>0</v>
      </c>
      <c r="P176">
        <v>0</v>
      </c>
      <c r="Q176">
        <v>0</v>
      </c>
      <c r="R176">
        <v>0</v>
      </c>
      <c r="S176">
        <v>0</v>
      </c>
      <c r="U176">
        <v>3</v>
      </c>
    </row>
    <row r="177" spans="1:21" x14ac:dyDescent="0.2">
      <c r="A177" t="s">
        <v>130</v>
      </c>
      <c r="B177">
        <v>0</v>
      </c>
      <c r="C177">
        <v>0</v>
      </c>
      <c r="D177">
        <v>0</v>
      </c>
      <c r="E177">
        <v>0</v>
      </c>
      <c r="F177">
        <v>0</v>
      </c>
      <c r="G177">
        <v>0</v>
      </c>
      <c r="H177">
        <v>0</v>
      </c>
      <c r="I177">
        <v>0</v>
      </c>
      <c r="J177">
        <v>0</v>
      </c>
      <c r="K177">
        <v>0</v>
      </c>
      <c r="L177">
        <v>0</v>
      </c>
      <c r="M177">
        <v>1</v>
      </c>
      <c r="N177">
        <v>0</v>
      </c>
      <c r="O177">
        <v>0</v>
      </c>
      <c r="P177">
        <v>0</v>
      </c>
      <c r="Q177">
        <v>0</v>
      </c>
      <c r="R177">
        <v>0</v>
      </c>
      <c r="S177">
        <v>0</v>
      </c>
      <c r="U177">
        <v>1</v>
      </c>
    </row>
    <row r="178" spans="1:21" x14ac:dyDescent="0.2">
      <c r="A178" t="s">
        <v>309</v>
      </c>
      <c r="B178">
        <v>0</v>
      </c>
      <c r="C178">
        <v>0</v>
      </c>
      <c r="D178">
        <v>0</v>
      </c>
      <c r="E178">
        <v>0</v>
      </c>
      <c r="F178">
        <v>0</v>
      </c>
      <c r="G178">
        <v>0</v>
      </c>
      <c r="H178">
        <v>0</v>
      </c>
      <c r="I178">
        <v>0</v>
      </c>
      <c r="J178">
        <v>0</v>
      </c>
      <c r="K178">
        <v>0</v>
      </c>
      <c r="L178">
        <v>1</v>
      </c>
      <c r="M178">
        <v>0</v>
      </c>
      <c r="N178">
        <v>0</v>
      </c>
      <c r="O178">
        <v>0</v>
      </c>
      <c r="P178">
        <v>0</v>
      </c>
      <c r="Q178">
        <v>0</v>
      </c>
      <c r="R178">
        <v>0</v>
      </c>
      <c r="S178">
        <v>0</v>
      </c>
      <c r="U178">
        <v>1</v>
      </c>
    </row>
    <row r="179" spans="1:21" x14ac:dyDescent="0.2">
      <c r="A179" t="s">
        <v>487</v>
      </c>
      <c r="B179">
        <v>0</v>
      </c>
      <c r="C179">
        <v>0</v>
      </c>
      <c r="D179">
        <v>0</v>
      </c>
      <c r="E179">
        <v>0</v>
      </c>
      <c r="F179">
        <v>0</v>
      </c>
      <c r="G179">
        <v>0</v>
      </c>
      <c r="H179">
        <v>0</v>
      </c>
      <c r="I179">
        <v>0</v>
      </c>
      <c r="J179">
        <v>0</v>
      </c>
      <c r="K179">
        <v>0</v>
      </c>
      <c r="L179">
        <v>0</v>
      </c>
      <c r="M179">
        <v>0</v>
      </c>
      <c r="N179">
        <v>0</v>
      </c>
      <c r="O179">
        <v>0</v>
      </c>
      <c r="P179">
        <v>0</v>
      </c>
      <c r="Q179">
        <v>1</v>
      </c>
      <c r="R179">
        <v>0</v>
      </c>
      <c r="S179">
        <v>0</v>
      </c>
      <c r="U179">
        <v>1</v>
      </c>
    </row>
    <row r="180" spans="1:21" x14ac:dyDescent="0.2">
      <c r="A180" t="s">
        <v>482</v>
      </c>
      <c r="B180">
        <v>0</v>
      </c>
      <c r="C180">
        <v>0</v>
      </c>
      <c r="D180">
        <v>0</v>
      </c>
      <c r="E180">
        <v>0</v>
      </c>
      <c r="F180">
        <v>0</v>
      </c>
      <c r="G180">
        <v>0</v>
      </c>
      <c r="H180">
        <v>0</v>
      </c>
      <c r="I180">
        <v>0</v>
      </c>
      <c r="J180">
        <v>0</v>
      </c>
      <c r="K180">
        <v>0</v>
      </c>
      <c r="L180">
        <v>0</v>
      </c>
      <c r="M180">
        <v>0</v>
      </c>
      <c r="N180">
        <v>0</v>
      </c>
      <c r="O180">
        <v>0</v>
      </c>
      <c r="P180">
        <v>2</v>
      </c>
      <c r="Q180">
        <v>1</v>
      </c>
      <c r="R180">
        <v>0</v>
      </c>
      <c r="S180">
        <v>1</v>
      </c>
      <c r="U180">
        <v>4</v>
      </c>
    </row>
    <row r="181" spans="1:21" x14ac:dyDescent="0.2">
      <c r="A181" t="s">
        <v>477</v>
      </c>
      <c r="B181">
        <v>0</v>
      </c>
      <c r="C181">
        <v>0</v>
      </c>
      <c r="D181">
        <v>0</v>
      </c>
      <c r="E181">
        <v>0</v>
      </c>
      <c r="F181">
        <v>0</v>
      </c>
      <c r="G181">
        <v>0</v>
      </c>
      <c r="H181">
        <v>0</v>
      </c>
      <c r="I181">
        <v>0</v>
      </c>
      <c r="J181">
        <v>0</v>
      </c>
      <c r="K181">
        <v>5</v>
      </c>
      <c r="L181">
        <v>0</v>
      </c>
      <c r="M181">
        <v>0</v>
      </c>
      <c r="N181">
        <v>0</v>
      </c>
      <c r="O181">
        <v>0</v>
      </c>
      <c r="P181">
        <v>9</v>
      </c>
      <c r="Q181">
        <v>1</v>
      </c>
      <c r="R181">
        <v>0</v>
      </c>
      <c r="S181">
        <v>0</v>
      </c>
      <c r="U181">
        <v>15</v>
      </c>
    </row>
    <row r="182" spans="1:21" x14ac:dyDescent="0.2">
      <c r="A182" t="s">
        <v>137</v>
      </c>
      <c r="B182">
        <v>0</v>
      </c>
      <c r="C182">
        <v>0</v>
      </c>
      <c r="D182">
        <v>0</v>
      </c>
      <c r="E182">
        <v>0</v>
      </c>
      <c r="F182">
        <v>0</v>
      </c>
      <c r="G182">
        <v>0</v>
      </c>
      <c r="H182">
        <v>0</v>
      </c>
      <c r="I182">
        <v>0</v>
      </c>
      <c r="J182">
        <v>0</v>
      </c>
      <c r="K182">
        <v>0</v>
      </c>
      <c r="L182">
        <v>5</v>
      </c>
      <c r="M182">
        <v>2</v>
      </c>
      <c r="N182">
        <v>0</v>
      </c>
      <c r="O182">
        <v>0</v>
      </c>
      <c r="P182">
        <v>0</v>
      </c>
      <c r="Q182">
        <v>0</v>
      </c>
      <c r="R182">
        <v>0</v>
      </c>
      <c r="S182">
        <v>0</v>
      </c>
      <c r="U182">
        <v>7</v>
      </c>
    </row>
    <row r="183" spans="1:21" x14ac:dyDescent="0.2">
      <c r="A183" t="s">
        <v>510</v>
      </c>
      <c r="B183">
        <v>0</v>
      </c>
      <c r="C183">
        <v>0</v>
      </c>
      <c r="D183">
        <v>0</v>
      </c>
      <c r="E183">
        <v>0</v>
      </c>
      <c r="F183">
        <v>0</v>
      </c>
      <c r="G183">
        <v>0</v>
      </c>
      <c r="H183">
        <v>0</v>
      </c>
      <c r="I183">
        <v>0</v>
      </c>
      <c r="J183">
        <v>0</v>
      </c>
      <c r="K183">
        <v>0</v>
      </c>
      <c r="L183">
        <v>0</v>
      </c>
      <c r="M183">
        <v>0</v>
      </c>
      <c r="N183">
        <v>0</v>
      </c>
      <c r="O183">
        <v>0</v>
      </c>
      <c r="P183">
        <v>0</v>
      </c>
      <c r="Q183">
        <v>0</v>
      </c>
      <c r="R183">
        <v>0</v>
      </c>
      <c r="S183">
        <v>5</v>
      </c>
      <c r="U183">
        <v>5</v>
      </c>
    </row>
    <row r="184" spans="1:21" x14ac:dyDescent="0.2">
      <c r="A184" t="s">
        <v>275</v>
      </c>
      <c r="B184">
        <v>2</v>
      </c>
      <c r="C184">
        <v>0</v>
      </c>
      <c r="D184">
        <v>0</v>
      </c>
      <c r="E184">
        <v>0</v>
      </c>
      <c r="F184">
        <v>1</v>
      </c>
      <c r="G184">
        <v>0</v>
      </c>
      <c r="H184">
        <v>0</v>
      </c>
      <c r="I184">
        <v>0</v>
      </c>
      <c r="J184">
        <v>8</v>
      </c>
      <c r="K184">
        <v>1</v>
      </c>
      <c r="L184">
        <v>0</v>
      </c>
      <c r="M184">
        <v>0</v>
      </c>
      <c r="N184">
        <v>9</v>
      </c>
      <c r="O184">
        <v>0</v>
      </c>
      <c r="P184">
        <v>0</v>
      </c>
      <c r="Q184">
        <v>0</v>
      </c>
      <c r="R184">
        <v>0</v>
      </c>
      <c r="S184">
        <v>0</v>
      </c>
      <c r="U184">
        <v>21</v>
      </c>
    </row>
    <row r="185" spans="1:21" x14ac:dyDescent="0.2">
      <c r="A185" t="s">
        <v>166</v>
      </c>
      <c r="B185">
        <v>0</v>
      </c>
      <c r="C185">
        <v>0</v>
      </c>
      <c r="D185">
        <v>0</v>
      </c>
      <c r="E185">
        <v>0</v>
      </c>
      <c r="F185">
        <v>0</v>
      </c>
      <c r="G185">
        <v>0</v>
      </c>
      <c r="H185">
        <v>0</v>
      </c>
      <c r="I185">
        <v>0</v>
      </c>
      <c r="J185">
        <v>0</v>
      </c>
      <c r="K185">
        <v>1</v>
      </c>
      <c r="L185">
        <v>2</v>
      </c>
      <c r="M185">
        <v>0</v>
      </c>
      <c r="N185">
        <v>0</v>
      </c>
      <c r="O185">
        <v>0</v>
      </c>
      <c r="P185">
        <v>0</v>
      </c>
      <c r="Q185">
        <v>0</v>
      </c>
      <c r="R185">
        <v>0</v>
      </c>
      <c r="S185">
        <v>0</v>
      </c>
      <c r="U185">
        <v>3</v>
      </c>
    </row>
    <row r="186" spans="1:21" x14ac:dyDescent="0.2">
      <c r="A186" t="s">
        <v>557</v>
      </c>
      <c r="B186">
        <v>0</v>
      </c>
      <c r="C186">
        <v>0</v>
      </c>
      <c r="D186">
        <v>0</v>
      </c>
      <c r="E186">
        <v>0</v>
      </c>
      <c r="F186">
        <v>0</v>
      </c>
      <c r="G186">
        <v>0</v>
      </c>
      <c r="H186">
        <v>0</v>
      </c>
      <c r="I186">
        <v>0</v>
      </c>
      <c r="J186">
        <v>0</v>
      </c>
      <c r="K186">
        <v>0</v>
      </c>
      <c r="L186">
        <v>0</v>
      </c>
      <c r="M186">
        <v>0</v>
      </c>
      <c r="N186">
        <v>0</v>
      </c>
      <c r="O186">
        <v>0</v>
      </c>
      <c r="P186">
        <v>0</v>
      </c>
      <c r="Q186">
        <v>0</v>
      </c>
      <c r="R186">
        <v>0</v>
      </c>
      <c r="S186">
        <v>4</v>
      </c>
      <c r="U186">
        <v>4</v>
      </c>
    </row>
    <row r="187" spans="1:21" x14ac:dyDescent="0.2">
      <c r="A187" t="s">
        <v>158</v>
      </c>
      <c r="B187">
        <v>4</v>
      </c>
      <c r="C187">
        <v>10</v>
      </c>
      <c r="D187">
        <v>0</v>
      </c>
      <c r="E187">
        <v>0</v>
      </c>
      <c r="F187">
        <v>0</v>
      </c>
      <c r="G187">
        <v>0</v>
      </c>
      <c r="H187">
        <v>0</v>
      </c>
      <c r="I187">
        <v>0</v>
      </c>
      <c r="J187">
        <v>0</v>
      </c>
      <c r="K187">
        <v>0</v>
      </c>
      <c r="L187">
        <v>14</v>
      </c>
      <c r="M187">
        <v>2</v>
      </c>
      <c r="N187">
        <v>0</v>
      </c>
      <c r="O187">
        <v>0</v>
      </c>
      <c r="P187">
        <v>0</v>
      </c>
      <c r="Q187">
        <v>0</v>
      </c>
      <c r="R187">
        <v>0</v>
      </c>
      <c r="S187">
        <v>0</v>
      </c>
      <c r="U187">
        <v>30</v>
      </c>
    </row>
    <row r="188" spans="1:21" x14ac:dyDescent="0.2">
      <c r="A188" t="s">
        <v>136</v>
      </c>
      <c r="B188">
        <v>0</v>
      </c>
      <c r="C188">
        <v>0</v>
      </c>
      <c r="D188">
        <v>0</v>
      </c>
      <c r="E188">
        <v>0</v>
      </c>
      <c r="F188">
        <v>0</v>
      </c>
      <c r="G188">
        <v>0</v>
      </c>
      <c r="H188">
        <v>0</v>
      </c>
      <c r="I188">
        <v>0</v>
      </c>
      <c r="J188">
        <v>0</v>
      </c>
      <c r="K188">
        <v>0</v>
      </c>
      <c r="L188">
        <v>1</v>
      </c>
      <c r="M188">
        <v>2</v>
      </c>
      <c r="N188">
        <v>0</v>
      </c>
      <c r="O188">
        <v>0</v>
      </c>
      <c r="P188">
        <v>0</v>
      </c>
      <c r="Q188">
        <v>0</v>
      </c>
      <c r="R188">
        <v>0</v>
      </c>
      <c r="S188">
        <v>0</v>
      </c>
      <c r="U188">
        <v>3</v>
      </c>
    </row>
    <row r="189" spans="1:21" x14ac:dyDescent="0.2">
      <c r="A189" t="s">
        <v>273</v>
      </c>
      <c r="B189">
        <v>16</v>
      </c>
      <c r="C189">
        <v>0</v>
      </c>
      <c r="D189">
        <v>0</v>
      </c>
      <c r="E189">
        <v>0</v>
      </c>
      <c r="F189">
        <v>0</v>
      </c>
      <c r="G189">
        <v>0</v>
      </c>
      <c r="H189">
        <v>0</v>
      </c>
      <c r="I189">
        <v>0</v>
      </c>
      <c r="J189">
        <v>0</v>
      </c>
      <c r="K189">
        <v>0</v>
      </c>
      <c r="L189">
        <v>0</v>
      </c>
      <c r="M189">
        <v>0</v>
      </c>
      <c r="N189">
        <v>0</v>
      </c>
      <c r="O189">
        <v>0</v>
      </c>
      <c r="P189">
        <v>3</v>
      </c>
      <c r="Q189">
        <v>0</v>
      </c>
      <c r="R189">
        <v>0</v>
      </c>
      <c r="S189">
        <v>0</v>
      </c>
      <c r="U189">
        <v>19</v>
      </c>
    </row>
    <row r="190" spans="1:21" x14ac:dyDescent="0.2">
      <c r="A190" t="s">
        <v>160</v>
      </c>
      <c r="B190">
        <v>0</v>
      </c>
      <c r="C190">
        <v>0</v>
      </c>
      <c r="D190">
        <v>0</v>
      </c>
      <c r="E190">
        <v>0</v>
      </c>
      <c r="F190">
        <v>0</v>
      </c>
      <c r="G190">
        <v>0</v>
      </c>
      <c r="H190">
        <v>0</v>
      </c>
      <c r="I190">
        <v>0</v>
      </c>
      <c r="J190">
        <v>0</v>
      </c>
      <c r="K190">
        <v>0</v>
      </c>
      <c r="L190">
        <v>9</v>
      </c>
      <c r="M190">
        <v>0</v>
      </c>
      <c r="N190">
        <v>0</v>
      </c>
      <c r="O190">
        <v>0</v>
      </c>
      <c r="P190">
        <v>0</v>
      </c>
      <c r="Q190">
        <v>0</v>
      </c>
      <c r="R190">
        <v>0</v>
      </c>
      <c r="S190">
        <v>0</v>
      </c>
      <c r="U190">
        <v>9</v>
      </c>
    </row>
    <row r="191" spans="1:21" x14ac:dyDescent="0.2">
      <c r="A191" t="s">
        <v>274</v>
      </c>
      <c r="B191">
        <v>6</v>
      </c>
      <c r="C191">
        <v>0</v>
      </c>
      <c r="D191">
        <v>0</v>
      </c>
      <c r="E191">
        <v>0</v>
      </c>
      <c r="F191">
        <v>0</v>
      </c>
      <c r="G191">
        <v>0</v>
      </c>
      <c r="H191">
        <v>0</v>
      </c>
      <c r="I191">
        <v>0</v>
      </c>
      <c r="J191">
        <v>0</v>
      </c>
      <c r="K191">
        <v>0</v>
      </c>
      <c r="L191">
        <v>0</v>
      </c>
      <c r="M191">
        <v>0</v>
      </c>
      <c r="N191">
        <v>0</v>
      </c>
      <c r="O191">
        <v>0</v>
      </c>
      <c r="P191">
        <v>0</v>
      </c>
      <c r="Q191">
        <v>0</v>
      </c>
      <c r="R191">
        <v>0</v>
      </c>
      <c r="S191">
        <v>0</v>
      </c>
      <c r="U191">
        <v>6</v>
      </c>
    </row>
    <row r="192" spans="1:21" x14ac:dyDescent="0.2">
      <c r="A192" t="s">
        <v>550</v>
      </c>
      <c r="B192">
        <v>0</v>
      </c>
      <c r="C192">
        <v>0</v>
      </c>
      <c r="D192">
        <v>0</v>
      </c>
      <c r="E192">
        <v>0</v>
      </c>
      <c r="F192">
        <v>0</v>
      </c>
      <c r="G192">
        <v>0</v>
      </c>
      <c r="H192">
        <v>0</v>
      </c>
      <c r="I192">
        <v>0</v>
      </c>
      <c r="J192">
        <v>0</v>
      </c>
      <c r="K192">
        <v>0</v>
      </c>
      <c r="L192">
        <v>0</v>
      </c>
      <c r="M192">
        <v>0</v>
      </c>
      <c r="N192">
        <v>0</v>
      </c>
      <c r="O192">
        <v>3</v>
      </c>
      <c r="P192">
        <v>0</v>
      </c>
      <c r="Q192">
        <v>0</v>
      </c>
      <c r="R192">
        <v>0</v>
      </c>
      <c r="S192">
        <v>0</v>
      </c>
      <c r="U192">
        <v>3</v>
      </c>
    </row>
    <row r="193" spans="1:21" x14ac:dyDescent="0.2">
      <c r="A193" t="s">
        <v>509</v>
      </c>
      <c r="B193">
        <v>0</v>
      </c>
      <c r="C193">
        <v>0</v>
      </c>
      <c r="D193">
        <v>0</v>
      </c>
      <c r="E193">
        <v>0</v>
      </c>
      <c r="F193">
        <v>0</v>
      </c>
      <c r="G193">
        <v>0</v>
      </c>
      <c r="H193">
        <v>0</v>
      </c>
      <c r="I193">
        <v>0</v>
      </c>
      <c r="J193">
        <v>0</v>
      </c>
      <c r="K193">
        <v>0</v>
      </c>
      <c r="L193">
        <v>0</v>
      </c>
      <c r="M193">
        <v>0</v>
      </c>
      <c r="N193">
        <v>0</v>
      </c>
      <c r="O193">
        <v>0</v>
      </c>
      <c r="P193">
        <v>0</v>
      </c>
      <c r="Q193">
        <v>0</v>
      </c>
      <c r="R193">
        <v>0</v>
      </c>
      <c r="S193">
        <v>1</v>
      </c>
      <c r="U193">
        <v>1</v>
      </c>
    </row>
    <row r="194" spans="1:21" x14ac:dyDescent="0.2">
      <c r="A194" t="s">
        <v>372</v>
      </c>
      <c r="B194">
        <v>0</v>
      </c>
      <c r="C194">
        <v>0</v>
      </c>
      <c r="D194">
        <v>0</v>
      </c>
      <c r="E194">
        <v>0</v>
      </c>
      <c r="F194">
        <v>0</v>
      </c>
      <c r="G194">
        <v>1</v>
      </c>
      <c r="H194">
        <v>0</v>
      </c>
      <c r="I194">
        <v>0</v>
      </c>
      <c r="J194">
        <v>0</v>
      </c>
      <c r="K194">
        <v>0</v>
      </c>
      <c r="L194">
        <v>0</v>
      </c>
      <c r="M194">
        <v>0</v>
      </c>
      <c r="N194">
        <v>0</v>
      </c>
      <c r="O194">
        <v>0</v>
      </c>
      <c r="P194">
        <v>0</v>
      </c>
      <c r="Q194">
        <v>0</v>
      </c>
      <c r="R194">
        <v>0</v>
      </c>
      <c r="S194">
        <v>0</v>
      </c>
      <c r="U194">
        <v>1</v>
      </c>
    </row>
    <row r="195" spans="1:21" x14ac:dyDescent="0.2">
      <c r="A195" s="311" t="s">
        <v>157</v>
      </c>
      <c r="B195">
        <v>0</v>
      </c>
      <c r="C195">
        <v>1</v>
      </c>
      <c r="D195">
        <v>0</v>
      </c>
      <c r="E195">
        <v>0</v>
      </c>
      <c r="F195">
        <v>0</v>
      </c>
      <c r="G195">
        <v>0</v>
      </c>
      <c r="H195">
        <v>0</v>
      </c>
      <c r="I195">
        <v>0</v>
      </c>
      <c r="J195">
        <v>0</v>
      </c>
      <c r="K195">
        <v>4</v>
      </c>
      <c r="L195">
        <v>7</v>
      </c>
      <c r="M195">
        <v>0</v>
      </c>
      <c r="N195">
        <v>0</v>
      </c>
      <c r="O195">
        <v>0</v>
      </c>
      <c r="P195">
        <v>0</v>
      </c>
      <c r="Q195">
        <v>0</v>
      </c>
      <c r="R195">
        <v>0</v>
      </c>
      <c r="S195">
        <v>0</v>
      </c>
      <c r="U195">
        <v>12</v>
      </c>
    </row>
    <row r="196" spans="1:21" x14ac:dyDescent="0.2">
      <c r="A196" t="s">
        <v>484</v>
      </c>
      <c r="B196">
        <v>0</v>
      </c>
      <c r="C196">
        <v>0</v>
      </c>
      <c r="D196">
        <v>0</v>
      </c>
      <c r="E196">
        <v>0</v>
      </c>
      <c r="F196">
        <v>0</v>
      </c>
      <c r="G196">
        <v>0</v>
      </c>
      <c r="H196">
        <v>0</v>
      </c>
      <c r="I196">
        <v>0</v>
      </c>
      <c r="J196">
        <v>0</v>
      </c>
      <c r="K196">
        <v>0</v>
      </c>
      <c r="L196">
        <v>0</v>
      </c>
      <c r="M196">
        <v>0</v>
      </c>
      <c r="N196">
        <v>0</v>
      </c>
      <c r="O196">
        <v>0</v>
      </c>
      <c r="P196">
        <v>4</v>
      </c>
      <c r="Q196">
        <v>0</v>
      </c>
      <c r="R196">
        <v>0</v>
      </c>
      <c r="S196">
        <v>0</v>
      </c>
      <c r="U196">
        <v>4</v>
      </c>
    </row>
    <row r="197" spans="1:21" x14ac:dyDescent="0.2">
      <c r="A197" t="s">
        <v>185</v>
      </c>
      <c r="B197">
        <v>0</v>
      </c>
      <c r="C197">
        <v>2</v>
      </c>
      <c r="D197">
        <v>0</v>
      </c>
      <c r="E197">
        <v>0</v>
      </c>
      <c r="F197">
        <v>6</v>
      </c>
      <c r="G197">
        <v>4</v>
      </c>
      <c r="H197">
        <v>0</v>
      </c>
      <c r="I197">
        <v>2</v>
      </c>
      <c r="J197">
        <v>7</v>
      </c>
      <c r="K197">
        <v>7</v>
      </c>
      <c r="L197">
        <v>0</v>
      </c>
      <c r="M197">
        <v>0</v>
      </c>
      <c r="N197">
        <v>5</v>
      </c>
      <c r="O197">
        <v>0</v>
      </c>
      <c r="P197">
        <v>18</v>
      </c>
      <c r="Q197">
        <v>1</v>
      </c>
      <c r="R197">
        <v>0</v>
      </c>
      <c r="S197">
        <v>0</v>
      </c>
      <c r="U197">
        <v>52</v>
      </c>
    </row>
    <row r="198" spans="1:21" x14ac:dyDescent="0.2">
      <c r="A198" t="s">
        <v>228</v>
      </c>
      <c r="B198">
        <v>8</v>
      </c>
      <c r="C198">
        <v>8</v>
      </c>
      <c r="D198">
        <v>0</v>
      </c>
      <c r="E198">
        <v>0</v>
      </c>
      <c r="F198">
        <v>0</v>
      </c>
      <c r="G198">
        <v>0</v>
      </c>
      <c r="H198">
        <v>0</v>
      </c>
      <c r="I198">
        <v>0</v>
      </c>
      <c r="J198">
        <v>0</v>
      </c>
      <c r="K198">
        <v>12</v>
      </c>
      <c r="L198">
        <v>17</v>
      </c>
      <c r="M198">
        <v>2</v>
      </c>
      <c r="N198">
        <v>0</v>
      </c>
      <c r="O198">
        <v>4</v>
      </c>
      <c r="P198">
        <v>0</v>
      </c>
      <c r="Q198">
        <v>0</v>
      </c>
      <c r="R198">
        <v>0</v>
      </c>
      <c r="S198">
        <v>0</v>
      </c>
      <c r="U198">
        <v>51</v>
      </c>
    </row>
    <row r="199" spans="1:21" x14ac:dyDescent="0.2">
      <c r="A199" t="s">
        <v>565</v>
      </c>
      <c r="B199">
        <v>0</v>
      </c>
      <c r="C199">
        <v>0</v>
      </c>
      <c r="D199">
        <v>0</v>
      </c>
      <c r="E199">
        <v>0</v>
      </c>
      <c r="F199">
        <v>0</v>
      </c>
      <c r="G199">
        <v>0</v>
      </c>
      <c r="H199">
        <v>0</v>
      </c>
      <c r="I199">
        <v>0</v>
      </c>
      <c r="J199">
        <v>0</v>
      </c>
      <c r="K199">
        <v>0</v>
      </c>
      <c r="L199">
        <v>0</v>
      </c>
      <c r="M199">
        <v>0</v>
      </c>
      <c r="N199">
        <v>0</v>
      </c>
      <c r="O199">
        <v>1</v>
      </c>
      <c r="P199">
        <v>0</v>
      </c>
      <c r="Q199">
        <v>0</v>
      </c>
      <c r="R199">
        <v>0</v>
      </c>
      <c r="S199">
        <v>0</v>
      </c>
      <c r="U199">
        <v>1</v>
      </c>
    </row>
    <row r="200" spans="1:21" x14ac:dyDescent="0.2">
      <c r="A200" t="s">
        <v>556</v>
      </c>
      <c r="B200">
        <v>0</v>
      </c>
      <c r="C200">
        <v>0</v>
      </c>
      <c r="D200">
        <v>0</v>
      </c>
      <c r="E200">
        <v>0</v>
      </c>
      <c r="F200">
        <v>0</v>
      </c>
      <c r="G200">
        <v>0</v>
      </c>
      <c r="H200">
        <v>0</v>
      </c>
      <c r="I200">
        <v>0</v>
      </c>
      <c r="J200">
        <v>0</v>
      </c>
      <c r="K200">
        <v>0</v>
      </c>
      <c r="L200">
        <v>1</v>
      </c>
      <c r="M200">
        <v>0</v>
      </c>
      <c r="N200">
        <v>0</v>
      </c>
      <c r="O200">
        <v>0</v>
      </c>
      <c r="P200">
        <v>0</v>
      </c>
      <c r="Q200">
        <v>0</v>
      </c>
      <c r="R200">
        <v>0</v>
      </c>
      <c r="S200">
        <v>0</v>
      </c>
      <c r="U200">
        <v>1</v>
      </c>
    </row>
    <row r="201" spans="1:21" x14ac:dyDescent="0.2">
      <c r="A201" t="s">
        <v>143</v>
      </c>
      <c r="B201">
        <v>0</v>
      </c>
      <c r="C201">
        <v>0</v>
      </c>
      <c r="D201">
        <v>0</v>
      </c>
      <c r="E201">
        <v>0</v>
      </c>
      <c r="F201">
        <v>0</v>
      </c>
      <c r="G201">
        <v>0</v>
      </c>
      <c r="H201">
        <v>0</v>
      </c>
      <c r="I201">
        <v>0</v>
      </c>
      <c r="J201">
        <v>0</v>
      </c>
      <c r="K201">
        <v>0</v>
      </c>
      <c r="L201">
        <v>0</v>
      </c>
      <c r="M201">
        <v>1</v>
      </c>
      <c r="N201">
        <v>0</v>
      </c>
      <c r="O201">
        <v>0</v>
      </c>
      <c r="P201">
        <v>0</v>
      </c>
      <c r="Q201">
        <v>0</v>
      </c>
      <c r="R201">
        <v>0</v>
      </c>
      <c r="S201">
        <v>0</v>
      </c>
      <c r="U201">
        <v>1</v>
      </c>
    </row>
    <row r="202" spans="1:21" x14ac:dyDescent="0.2">
      <c r="A202" t="s">
        <v>479</v>
      </c>
      <c r="B202">
        <v>0</v>
      </c>
      <c r="C202">
        <v>0</v>
      </c>
      <c r="D202">
        <v>0</v>
      </c>
      <c r="E202">
        <v>0</v>
      </c>
      <c r="F202">
        <v>0</v>
      </c>
      <c r="G202">
        <v>0</v>
      </c>
      <c r="H202">
        <v>0</v>
      </c>
      <c r="I202">
        <v>0</v>
      </c>
      <c r="J202">
        <v>0</v>
      </c>
      <c r="K202">
        <v>0</v>
      </c>
      <c r="L202">
        <v>0</v>
      </c>
      <c r="M202">
        <v>0</v>
      </c>
      <c r="N202">
        <v>0</v>
      </c>
      <c r="O202">
        <v>0</v>
      </c>
      <c r="P202">
        <v>19</v>
      </c>
      <c r="Q202">
        <v>9</v>
      </c>
      <c r="R202">
        <v>0</v>
      </c>
      <c r="S202">
        <v>0</v>
      </c>
      <c r="U202">
        <v>28</v>
      </c>
    </row>
    <row r="203" spans="1:21" x14ac:dyDescent="0.2">
      <c r="A203" t="s">
        <v>488</v>
      </c>
      <c r="B203">
        <v>0</v>
      </c>
      <c r="C203">
        <v>0</v>
      </c>
      <c r="D203">
        <v>0</v>
      </c>
      <c r="E203">
        <v>0</v>
      </c>
      <c r="F203">
        <v>0</v>
      </c>
      <c r="G203">
        <v>0</v>
      </c>
      <c r="H203">
        <v>0</v>
      </c>
      <c r="I203">
        <v>0</v>
      </c>
      <c r="J203">
        <v>0</v>
      </c>
      <c r="K203">
        <v>0</v>
      </c>
      <c r="L203">
        <v>0</v>
      </c>
      <c r="M203">
        <v>0</v>
      </c>
      <c r="N203">
        <v>0</v>
      </c>
      <c r="O203">
        <v>0</v>
      </c>
      <c r="P203">
        <v>0</v>
      </c>
      <c r="Q203">
        <v>1</v>
      </c>
      <c r="R203">
        <v>0</v>
      </c>
      <c r="S203">
        <v>0</v>
      </c>
      <c r="U203">
        <v>1</v>
      </c>
    </row>
    <row r="204" spans="1:21" x14ac:dyDescent="0.2">
      <c r="A204" t="s">
        <v>297</v>
      </c>
      <c r="B204">
        <v>0</v>
      </c>
      <c r="C204">
        <v>0</v>
      </c>
      <c r="D204">
        <v>0</v>
      </c>
      <c r="E204">
        <v>0</v>
      </c>
      <c r="F204">
        <v>0</v>
      </c>
      <c r="G204">
        <v>0</v>
      </c>
      <c r="H204">
        <v>4</v>
      </c>
      <c r="I204">
        <v>0</v>
      </c>
      <c r="J204">
        <v>0</v>
      </c>
      <c r="K204">
        <v>0</v>
      </c>
      <c r="L204">
        <v>0</v>
      </c>
      <c r="M204">
        <v>0</v>
      </c>
      <c r="N204">
        <v>0</v>
      </c>
      <c r="O204">
        <v>0</v>
      </c>
      <c r="P204">
        <v>0</v>
      </c>
      <c r="Q204">
        <v>0</v>
      </c>
      <c r="R204">
        <v>0</v>
      </c>
      <c r="S204">
        <v>0</v>
      </c>
      <c r="U204">
        <v>4</v>
      </c>
    </row>
    <row r="205" spans="1:21" x14ac:dyDescent="0.2">
      <c r="A205" t="s">
        <v>162</v>
      </c>
      <c r="B205">
        <v>0</v>
      </c>
      <c r="C205">
        <v>0</v>
      </c>
      <c r="D205">
        <v>0</v>
      </c>
      <c r="E205">
        <v>0</v>
      </c>
      <c r="F205">
        <v>0</v>
      </c>
      <c r="G205">
        <v>0</v>
      </c>
      <c r="H205">
        <v>5</v>
      </c>
      <c r="I205">
        <v>0</v>
      </c>
      <c r="J205">
        <v>0</v>
      </c>
      <c r="K205">
        <v>0</v>
      </c>
      <c r="L205">
        <v>9</v>
      </c>
      <c r="M205">
        <v>0</v>
      </c>
      <c r="N205">
        <v>1</v>
      </c>
      <c r="O205">
        <v>0</v>
      </c>
      <c r="P205">
        <v>0</v>
      </c>
      <c r="Q205">
        <v>0</v>
      </c>
      <c r="R205">
        <v>0</v>
      </c>
      <c r="S205">
        <v>0</v>
      </c>
      <c r="U205">
        <v>15</v>
      </c>
    </row>
    <row r="206" spans="1:21" x14ac:dyDescent="0.2">
      <c r="A206" t="s">
        <v>139</v>
      </c>
      <c r="B206">
        <v>0</v>
      </c>
      <c r="C206">
        <v>19</v>
      </c>
      <c r="D206">
        <v>2</v>
      </c>
      <c r="E206">
        <v>1</v>
      </c>
      <c r="F206">
        <v>1</v>
      </c>
      <c r="G206">
        <v>2</v>
      </c>
      <c r="H206">
        <v>3</v>
      </c>
      <c r="I206">
        <v>0</v>
      </c>
      <c r="J206">
        <v>14</v>
      </c>
      <c r="K206">
        <v>9</v>
      </c>
      <c r="L206">
        <v>12</v>
      </c>
      <c r="M206">
        <v>2</v>
      </c>
      <c r="N206">
        <v>10</v>
      </c>
      <c r="O206">
        <v>0</v>
      </c>
      <c r="P206">
        <v>5</v>
      </c>
      <c r="Q206">
        <v>0</v>
      </c>
      <c r="R206">
        <v>0</v>
      </c>
      <c r="S206">
        <v>0</v>
      </c>
      <c r="U206">
        <v>80</v>
      </c>
    </row>
  </sheetData>
  <autoFilter ref="AA1:AV106" xr:uid="{00000000-0009-0000-0000-00001B000000}">
    <filterColumn colId="20">
      <filters blank="1">
        <filter val="include exotics"/>
        <filter val="include unidentified spp except where..."/>
      </filters>
    </filterColumn>
  </autoFilter>
  <sortState xmlns:xlrd2="http://schemas.microsoft.com/office/spreadsheetml/2017/richdata2" ref="A111:T207">
    <sortCondition ref="A111:A207"/>
  </sortState>
  <pageMargins left="0.7" right="0.7" top="0.75" bottom="0.75" header="0.3" footer="0.3"/>
  <pageSetup paperSize="9" orientation="portrait" horizontalDpi="4294967293"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M1067"/>
  <sheetViews>
    <sheetView workbookViewId="0">
      <pane xSplit="3" ySplit="2" topLeftCell="D3" activePane="bottomRight" state="frozen"/>
      <selection pane="topRight" activeCell="D1" sqref="D1"/>
      <selection pane="bottomLeft" activeCell="A3" sqref="A3"/>
      <selection pane="bottomRight" activeCell="I1" sqref="I1"/>
    </sheetView>
  </sheetViews>
  <sheetFormatPr baseColWidth="10" defaultColWidth="8.83203125" defaultRowHeight="15" x14ac:dyDescent="0.2"/>
  <cols>
    <col min="1" max="1" width="16" customWidth="1"/>
    <col min="2" max="2" width="7.33203125" customWidth="1"/>
    <col min="3" max="3" width="37.6640625" customWidth="1"/>
    <col min="4" max="4" width="13.5" customWidth="1"/>
  </cols>
  <sheetData>
    <row r="1" spans="1:13" x14ac:dyDescent="0.2">
      <c r="A1" t="s">
        <v>418</v>
      </c>
      <c r="B1" t="s">
        <v>425</v>
      </c>
      <c r="C1" t="s">
        <v>6</v>
      </c>
      <c r="D1" t="s">
        <v>451</v>
      </c>
      <c r="E1" t="s">
        <v>421</v>
      </c>
      <c r="F1" t="s">
        <v>424</v>
      </c>
      <c r="G1" t="s">
        <v>459</v>
      </c>
      <c r="H1" t="s">
        <v>420</v>
      </c>
      <c r="L1" t="s">
        <v>418</v>
      </c>
      <c r="M1" t="s">
        <v>418</v>
      </c>
    </row>
    <row r="2" spans="1:13" x14ac:dyDescent="0.2">
      <c r="A2" t="s">
        <v>367</v>
      </c>
      <c r="B2">
        <v>1</v>
      </c>
      <c r="C2" t="s">
        <v>367</v>
      </c>
      <c r="E2">
        <v>0</v>
      </c>
      <c r="F2">
        <v>0</v>
      </c>
      <c r="H2">
        <v>1</v>
      </c>
      <c r="L2" t="s">
        <v>367</v>
      </c>
      <c r="M2" t="s">
        <v>367</v>
      </c>
    </row>
    <row r="3" spans="1:13" x14ac:dyDescent="0.2">
      <c r="A3" t="s">
        <v>368</v>
      </c>
      <c r="C3" t="s">
        <v>367</v>
      </c>
      <c r="D3" t="s">
        <v>450</v>
      </c>
      <c r="E3">
        <v>0</v>
      </c>
      <c r="F3">
        <v>0</v>
      </c>
      <c r="G3">
        <f>SUM(E3:F3)</f>
        <v>0</v>
      </c>
      <c r="H3">
        <v>1</v>
      </c>
      <c r="L3">
        <v>0</v>
      </c>
      <c r="M3">
        <v>0</v>
      </c>
    </row>
    <row r="4" spans="1:13" x14ac:dyDescent="0.2">
      <c r="A4" t="s">
        <v>229</v>
      </c>
      <c r="B4">
        <v>1</v>
      </c>
      <c r="C4" t="s">
        <v>229</v>
      </c>
      <c r="E4">
        <v>478</v>
      </c>
      <c r="F4">
        <v>74</v>
      </c>
      <c r="H4">
        <v>121</v>
      </c>
      <c r="L4">
        <v>0</v>
      </c>
      <c r="M4">
        <v>0</v>
      </c>
    </row>
    <row r="5" spans="1:13" x14ac:dyDescent="0.2">
      <c r="A5" t="s">
        <v>195</v>
      </c>
      <c r="C5" t="s">
        <v>229</v>
      </c>
      <c r="D5" t="s">
        <v>450</v>
      </c>
      <c r="E5">
        <v>250</v>
      </c>
      <c r="F5">
        <v>7</v>
      </c>
      <c r="G5">
        <f t="shared" ref="G5:G13" si="0">SUM(E5:F5)</f>
        <v>257</v>
      </c>
      <c r="H5">
        <v>19</v>
      </c>
      <c r="L5">
        <v>0</v>
      </c>
      <c r="M5">
        <v>0</v>
      </c>
    </row>
    <row r="6" spans="1:13" x14ac:dyDescent="0.2">
      <c r="A6" t="s">
        <v>196</v>
      </c>
      <c r="C6" t="s">
        <v>229</v>
      </c>
      <c r="D6" t="s">
        <v>450</v>
      </c>
      <c r="E6">
        <v>38</v>
      </c>
      <c r="F6">
        <v>0</v>
      </c>
      <c r="G6">
        <f t="shared" si="0"/>
        <v>38</v>
      </c>
      <c r="H6">
        <v>11</v>
      </c>
      <c r="L6">
        <v>0</v>
      </c>
      <c r="M6">
        <v>0</v>
      </c>
    </row>
    <row r="7" spans="1:13" x14ac:dyDescent="0.2">
      <c r="A7" t="s">
        <v>368</v>
      </c>
      <c r="C7" t="s">
        <v>229</v>
      </c>
      <c r="D7" t="s">
        <v>450</v>
      </c>
      <c r="E7">
        <v>0</v>
      </c>
      <c r="F7">
        <v>4</v>
      </c>
      <c r="G7">
        <f t="shared" si="0"/>
        <v>4</v>
      </c>
      <c r="H7">
        <v>5</v>
      </c>
      <c r="L7">
        <v>0</v>
      </c>
      <c r="M7">
        <v>0</v>
      </c>
    </row>
    <row r="8" spans="1:13" x14ac:dyDescent="0.2">
      <c r="A8" t="s">
        <v>287</v>
      </c>
      <c r="C8" t="s">
        <v>229</v>
      </c>
      <c r="D8" t="s">
        <v>450</v>
      </c>
      <c r="E8">
        <v>108</v>
      </c>
      <c r="F8">
        <v>41</v>
      </c>
      <c r="G8">
        <f t="shared" si="0"/>
        <v>149</v>
      </c>
      <c r="H8">
        <v>19</v>
      </c>
      <c r="L8">
        <v>0</v>
      </c>
      <c r="M8">
        <v>0</v>
      </c>
    </row>
    <row r="9" spans="1:13" x14ac:dyDescent="0.2">
      <c r="A9" t="s">
        <v>283</v>
      </c>
      <c r="C9" t="s">
        <v>229</v>
      </c>
      <c r="D9" t="s">
        <v>450</v>
      </c>
      <c r="E9">
        <v>0</v>
      </c>
      <c r="F9">
        <v>5</v>
      </c>
      <c r="G9">
        <f t="shared" si="0"/>
        <v>5</v>
      </c>
      <c r="H9">
        <v>3</v>
      </c>
      <c r="L9">
        <v>0</v>
      </c>
      <c r="M9">
        <v>0</v>
      </c>
    </row>
    <row r="10" spans="1:13" x14ac:dyDescent="0.2">
      <c r="A10" t="s">
        <v>320</v>
      </c>
      <c r="C10" t="s">
        <v>229</v>
      </c>
      <c r="D10" t="s">
        <v>450</v>
      </c>
      <c r="E10">
        <v>25</v>
      </c>
      <c r="F10">
        <v>14</v>
      </c>
      <c r="G10">
        <f t="shared" si="0"/>
        <v>39</v>
      </c>
      <c r="H10">
        <v>18</v>
      </c>
      <c r="L10">
        <v>0</v>
      </c>
      <c r="M10">
        <v>0</v>
      </c>
    </row>
    <row r="11" spans="1:13" x14ac:dyDescent="0.2">
      <c r="A11" t="s">
        <v>326</v>
      </c>
      <c r="C11" t="s">
        <v>229</v>
      </c>
      <c r="D11" t="s">
        <v>450</v>
      </c>
      <c r="E11">
        <v>33</v>
      </c>
      <c r="F11">
        <v>1</v>
      </c>
      <c r="G11">
        <f t="shared" si="0"/>
        <v>34</v>
      </c>
      <c r="H11">
        <v>15</v>
      </c>
      <c r="L11">
        <v>0</v>
      </c>
      <c r="M11">
        <v>0</v>
      </c>
    </row>
    <row r="12" spans="1:13" x14ac:dyDescent="0.2">
      <c r="A12" t="s">
        <v>307</v>
      </c>
      <c r="C12" t="s">
        <v>229</v>
      </c>
      <c r="D12" t="s">
        <v>450</v>
      </c>
      <c r="E12">
        <v>0</v>
      </c>
      <c r="F12">
        <v>2</v>
      </c>
      <c r="G12">
        <f t="shared" si="0"/>
        <v>2</v>
      </c>
      <c r="H12">
        <v>18</v>
      </c>
      <c r="L12">
        <v>0</v>
      </c>
      <c r="M12">
        <v>0</v>
      </c>
    </row>
    <row r="13" spans="1:13" x14ac:dyDescent="0.2">
      <c r="A13" t="s">
        <v>301</v>
      </c>
      <c r="C13" t="s">
        <v>229</v>
      </c>
      <c r="D13" t="s">
        <v>450</v>
      </c>
      <c r="E13">
        <v>24</v>
      </c>
      <c r="F13">
        <v>0</v>
      </c>
      <c r="G13">
        <f t="shared" si="0"/>
        <v>24</v>
      </c>
      <c r="H13">
        <v>13</v>
      </c>
      <c r="L13">
        <v>0</v>
      </c>
      <c r="M13">
        <v>0</v>
      </c>
    </row>
    <row r="14" spans="1:13" x14ac:dyDescent="0.2">
      <c r="A14" t="s">
        <v>348</v>
      </c>
      <c r="B14">
        <v>1</v>
      </c>
      <c r="C14" t="s">
        <v>348</v>
      </c>
      <c r="E14">
        <v>69</v>
      </c>
      <c r="F14">
        <v>2</v>
      </c>
      <c r="H14">
        <v>24</v>
      </c>
      <c r="L14">
        <v>0</v>
      </c>
      <c r="M14">
        <v>0</v>
      </c>
    </row>
    <row r="15" spans="1:13" x14ac:dyDescent="0.2">
      <c r="A15" t="s">
        <v>339</v>
      </c>
      <c r="C15" t="s">
        <v>348</v>
      </c>
      <c r="D15" t="s">
        <v>450</v>
      </c>
      <c r="E15">
        <v>59</v>
      </c>
      <c r="F15">
        <v>2</v>
      </c>
      <c r="G15">
        <f t="shared" ref="G15:G16" si="1">SUM(E15:F15)</f>
        <v>61</v>
      </c>
      <c r="H15">
        <v>17</v>
      </c>
      <c r="L15">
        <v>0</v>
      </c>
      <c r="M15">
        <v>0</v>
      </c>
    </row>
    <row r="16" spans="1:13" x14ac:dyDescent="0.2">
      <c r="A16" t="s">
        <v>357</v>
      </c>
      <c r="C16" t="s">
        <v>348</v>
      </c>
      <c r="D16" t="s">
        <v>450</v>
      </c>
      <c r="E16">
        <v>10</v>
      </c>
      <c r="F16">
        <v>0</v>
      </c>
      <c r="G16">
        <f t="shared" si="1"/>
        <v>10</v>
      </c>
      <c r="H16">
        <v>7</v>
      </c>
      <c r="L16">
        <v>0</v>
      </c>
      <c r="M16">
        <v>0</v>
      </c>
    </row>
    <row r="17" spans="1:13" x14ac:dyDescent="0.2">
      <c r="A17" t="s">
        <v>127</v>
      </c>
      <c r="B17">
        <v>1</v>
      </c>
      <c r="C17" t="s">
        <v>127</v>
      </c>
      <c r="E17">
        <v>275</v>
      </c>
      <c r="F17">
        <v>0</v>
      </c>
      <c r="H17">
        <v>71</v>
      </c>
      <c r="L17" t="s">
        <v>229</v>
      </c>
      <c r="M17" t="s">
        <v>229</v>
      </c>
    </row>
    <row r="18" spans="1:13" x14ac:dyDescent="0.2">
      <c r="A18" t="s">
        <v>287</v>
      </c>
      <c r="C18" t="s">
        <v>127</v>
      </c>
      <c r="D18" t="s">
        <v>449</v>
      </c>
      <c r="E18">
        <v>5</v>
      </c>
      <c r="F18">
        <v>0</v>
      </c>
      <c r="G18">
        <f t="shared" ref="G18:G24" si="2">SUM(E18:F18)</f>
        <v>5</v>
      </c>
      <c r="H18">
        <v>4</v>
      </c>
      <c r="L18">
        <v>250</v>
      </c>
      <c r="M18">
        <v>7</v>
      </c>
    </row>
    <row r="19" spans="1:13" x14ac:dyDescent="0.2">
      <c r="A19" t="s">
        <v>320</v>
      </c>
      <c r="C19" t="s">
        <v>127</v>
      </c>
      <c r="D19" t="s">
        <v>449</v>
      </c>
      <c r="E19">
        <v>5</v>
      </c>
      <c r="F19">
        <v>0</v>
      </c>
      <c r="G19">
        <f t="shared" si="2"/>
        <v>5</v>
      </c>
      <c r="H19">
        <v>4</v>
      </c>
      <c r="L19">
        <v>38</v>
      </c>
      <c r="M19">
        <v>0</v>
      </c>
    </row>
    <row r="20" spans="1:13" x14ac:dyDescent="0.2">
      <c r="A20" t="s">
        <v>326</v>
      </c>
      <c r="C20" t="s">
        <v>127</v>
      </c>
      <c r="D20" t="s">
        <v>449</v>
      </c>
      <c r="E20">
        <v>100</v>
      </c>
      <c r="F20">
        <v>0</v>
      </c>
      <c r="G20">
        <f t="shared" si="2"/>
        <v>100</v>
      </c>
      <c r="H20">
        <v>7</v>
      </c>
      <c r="L20">
        <v>0</v>
      </c>
      <c r="M20">
        <v>0</v>
      </c>
    </row>
    <row r="21" spans="1:13" x14ac:dyDescent="0.2">
      <c r="A21" t="s">
        <v>307</v>
      </c>
      <c r="C21" t="s">
        <v>127</v>
      </c>
      <c r="D21" t="s">
        <v>449</v>
      </c>
      <c r="E21">
        <v>0</v>
      </c>
      <c r="F21">
        <v>0</v>
      </c>
      <c r="G21">
        <f t="shared" si="2"/>
        <v>0</v>
      </c>
      <c r="H21">
        <v>16</v>
      </c>
      <c r="L21">
        <v>0</v>
      </c>
      <c r="M21">
        <v>0</v>
      </c>
    </row>
    <row r="22" spans="1:13" x14ac:dyDescent="0.2">
      <c r="A22" t="s">
        <v>301</v>
      </c>
      <c r="C22" t="s">
        <v>127</v>
      </c>
      <c r="D22" t="s">
        <v>449</v>
      </c>
      <c r="E22">
        <v>6</v>
      </c>
      <c r="F22">
        <v>0</v>
      </c>
      <c r="G22">
        <f t="shared" si="2"/>
        <v>6</v>
      </c>
      <c r="H22">
        <v>3</v>
      </c>
      <c r="L22">
        <v>0</v>
      </c>
      <c r="M22">
        <v>0</v>
      </c>
    </row>
    <row r="23" spans="1:13" x14ac:dyDescent="0.2">
      <c r="A23" t="s">
        <v>339</v>
      </c>
      <c r="C23" t="s">
        <v>127</v>
      </c>
      <c r="D23" t="s">
        <v>449</v>
      </c>
      <c r="E23">
        <v>86</v>
      </c>
      <c r="F23">
        <v>0</v>
      </c>
      <c r="G23">
        <f t="shared" si="2"/>
        <v>86</v>
      </c>
      <c r="H23">
        <v>19</v>
      </c>
      <c r="L23">
        <v>0</v>
      </c>
      <c r="M23">
        <v>4</v>
      </c>
    </row>
    <row r="24" spans="1:13" x14ac:dyDescent="0.2">
      <c r="A24" t="s">
        <v>357</v>
      </c>
      <c r="C24" t="s">
        <v>127</v>
      </c>
      <c r="D24" t="s">
        <v>449</v>
      </c>
      <c r="E24">
        <v>73</v>
      </c>
      <c r="F24">
        <v>0</v>
      </c>
      <c r="G24">
        <f t="shared" si="2"/>
        <v>73</v>
      </c>
      <c r="H24">
        <v>18</v>
      </c>
      <c r="L24">
        <v>108</v>
      </c>
      <c r="M24">
        <v>41</v>
      </c>
    </row>
    <row r="25" spans="1:13" x14ac:dyDescent="0.2">
      <c r="A25" t="s">
        <v>142</v>
      </c>
      <c r="B25">
        <v>1</v>
      </c>
      <c r="C25" t="s">
        <v>142</v>
      </c>
      <c r="E25">
        <v>0</v>
      </c>
      <c r="F25">
        <v>1</v>
      </c>
      <c r="H25">
        <v>4</v>
      </c>
      <c r="L25">
        <v>0</v>
      </c>
      <c r="M25">
        <v>5</v>
      </c>
    </row>
    <row r="26" spans="1:13" x14ac:dyDescent="0.2">
      <c r="A26" t="s">
        <v>307</v>
      </c>
      <c r="C26" t="s">
        <v>142</v>
      </c>
      <c r="D26" t="s">
        <v>452</v>
      </c>
      <c r="E26">
        <v>0</v>
      </c>
      <c r="F26">
        <v>0</v>
      </c>
      <c r="G26">
        <f t="shared" ref="G26:G27" si="3">SUM(E26:F26)</f>
        <v>0</v>
      </c>
      <c r="H26">
        <v>3</v>
      </c>
      <c r="L26">
        <v>25</v>
      </c>
      <c r="M26">
        <v>14</v>
      </c>
    </row>
    <row r="27" spans="1:13" x14ac:dyDescent="0.2">
      <c r="A27" t="s">
        <v>301</v>
      </c>
      <c r="C27" t="s">
        <v>142</v>
      </c>
      <c r="D27" t="s">
        <v>452</v>
      </c>
      <c r="E27">
        <v>0</v>
      </c>
      <c r="F27">
        <v>1</v>
      </c>
      <c r="G27">
        <f t="shared" si="3"/>
        <v>1</v>
      </c>
      <c r="H27">
        <v>1</v>
      </c>
      <c r="L27">
        <v>33</v>
      </c>
      <c r="M27">
        <v>1</v>
      </c>
    </row>
    <row r="28" spans="1:13" x14ac:dyDescent="0.2">
      <c r="A28" t="s">
        <v>163</v>
      </c>
      <c r="B28">
        <v>1</v>
      </c>
      <c r="C28" t="s">
        <v>163</v>
      </c>
      <c r="E28">
        <v>73</v>
      </c>
      <c r="F28">
        <v>3</v>
      </c>
      <c r="H28">
        <v>21</v>
      </c>
      <c r="L28">
        <v>73</v>
      </c>
      <c r="M28">
        <v>2</v>
      </c>
    </row>
    <row r="29" spans="1:13" x14ac:dyDescent="0.2">
      <c r="A29" t="s">
        <v>382</v>
      </c>
      <c r="C29" t="s">
        <v>163</v>
      </c>
      <c r="D29" t="s">
        <v>449</v>
      </c>
      <c r="E29">
        <v>1</v>
      </c>
      <c r="F29">
        <v>0</v>
      </c>
      <c r="G29">
        <f t="shared" ref="G29:G32" si="4">SUM(E29:F29)</f>
        <v>1</v>
      </c>
      <c r="H29">
        <v>1</v>
      </c>
      <c r="L29">
        <v>24</v>
      </c>
      <c r="M29">
        <v>0</v>
      </c>
    </row>
    <row r="30" spans="1:13" x14ac:dyDescent="0.2">
      <c r="A30" t="s">
        <v>389</v>
      </c>
      <c r="C30" t="s">
        <v>163</v>
      </c>
      <c r="D30" t="s">
        <v>449</v>
      </c>
      <c r="E30">
        <v>67</v>
      </c>
      <c r="F30">
        <v>3</v>
      </c>
      <c r="G30">
        <f t="shared" si="4"/>
        <v>70</v>
      </c>
      <c r="H30">
        <v>16</v>
      </c>
      <c r="L30">
        <v>0</v>
      </c>
      <c r="M30">
        <v>0</v>
      </c>
    </row>
    <row r="31" spans="1:13" x14ac:dyDescent="0.2">
      <c r="A31" t="s">
        <v>287</v>
      </c>
      <c r="C31" t="s">
        <v>163</v>
      </c>
      <c r="D31" t="s">
        <v>449</v>
      </c>
      <c r="E31">
        <v>5</v>
      </c>
      <c r="F31">
        <v>0</v>
      </c>
      <c r="G31">
        <f t="shared" si="4"/>
        <v>5</v>
      </c>
      <c r="H31">
        <v>3</v>
      </c>
      <c r="L31">
        <v>0</v>
      </c>
      <c r="M31">
        <v>0</v>
      </c>
    </row>
    <row r="32" spans="1:13" x14ac:dyDescent="0.2">
      <c r="A32" t="s">
        <v>307</v>
      </c>
      <c r="C32" t="s">
        <v>163</v>
      </c>
      <c r="D32" t="s">
        <v>449</v>
      </c>
      <c r="E32">
        <v>0</v>
      </c>
      <c r="F32">
        <v>0</v>
      </c>
      <c r="G32">
        <f t="shared" si="4"/>
        <v>0</v>
      </c>
      <c r="H32">
        <v>1</v>
      </c>
      <c r="L32" t="s">
        <v>348</v>
      </c>
      <c r="M32" t="s">
        <v>348</v>
      </c>
    </row>
    <row r="33" spans="1:13" x14ac:dyDescent="0.2">
      <c r="A33" t="s">
        <v>134</v>
      </c>
      <c r="B33">
        <v>1</v>
      </c>
      <c r="C33" t="s">
        <v>134</v>
      </c>
      <c r="E33">
        <v>1124</v>
      </c>
      <c r="F33">
        <v>9</v>
      </c>
      <c r="H33">
        <v>108</v>
      </c>
      <c r="L33">
        <v>0</v>
      </c>
      <c r="M33">
        <v>0</v>
      </c>
    </row>
    <row r="34" spans="1:13" x14ac:dyDescent="0.2">
      <c r="A34" t="s">
        <v>363</v>
      </c>
      <c r="C34" t="s">
        <v>134</v>
      </c>
      <c r="D34" t="s">
        <v>458</v>
      </c>
      <c r="E34">
        <v>65</v>
      </c>
      <c r="F34">
        <v>3</v>
      </c>
      <c r="G34">
        <f t="shared" ref="G34:G41" si="5">SUM(E34:F34)</f>
        <v>68</v>
      </c>
      <c r="H34">
        <v>16</v>
      </c>
      <c r="L34">
        <v>0</v>
      </c>
      <c r="M34">
        <v>0</v>
      </c>
    </row>
    <row r="35" spans="1:13" x14ac:dyDescent="0.2">
      <c r="A35" t="s">
        <v>368</v>
      </c>
      <c r="C35" t="s">
        <v>134</v>
      </c>
      <c r="D35" t="s">
        <v>458</v>
      </c>
      <c r="E35">
        <v>98</v>
      </c>
      <c r="F35">
        <v>6</v>
      </c>
      <c r="G35">
        <f t="shared" si="5"/>
        <v>104</v>
      </c>
      <c r="H35">
        <v>14</v>
      </c>
      <c r="L35">
        <v>0</v>
      </c>
      <c r="M35">
        <v>0</v>
      </c>
    </row>
    <row r="36" spans="1:13" x14ac:dyDescent="0.2">
      <c r="A36" t="s">
        <v>283</v>
      </c>
      <c r="C36" t="s">
        <v>134</v>
      </c>
      <c r="D36" t="s">
        <v>458</v>
      </c>
      <c r="E36">
        <v>142</v>
      </c>
      <c r="F36">
        <v>0</v>
      </c>
      <c r="G36">
        <f t="shared" si="5"/>
        <v>142</v>
      </c>
      <c r="H36">
        <v>14</v>
      </c>
      <c r="L36">
        <v>0</v>
      </c>
      <c r="M36">
        <v>0</v>
      </c>
    </row>
    <row r="37" spans="1:13" x14ac:dyDescent="0.2">
      <c r="A37" t="s">
        <v>320</v>
      </c>
      <c r="C37" t="s">
        <v>134</v>
      </c>
      <c r="D37" t="s">
        <v>458</v>
      </c>
      <c r="E37">
        <v>2</v>
      </c>
      <c r="F37">
        <v>0</v>
      </c>
      <c r="G37">
        <f t="shared" si="5"/>
        <v>2</v>
      </c>
      <c r="H37">
        <v>3</v>
      </c>
      <c r="L37">
        <v>0</v>
      </c>
      <c r="M37">
        <v>0</v>
      </c>
    </row>
    <row r="38" spans="1:13" x14ac:dyDescent="0.2">
      <c r="A38" t="s">
        <v>326</v>
      </c>
      <c r="C38" t="s">
        <v>134</v>
      </c>
      <c r="D38" t="s">
        <v>458</v>
      </c>
      <c r="E38">
        <v>286</v>
      </c>
      <c r="F38">
        <v>0</v>
      </c>
      <c r="G38">
        <f t="shared" si="5"/>
        <v>286</v>
      </c>
      <c r="H38">
        <v>12</v>
      </c>
      <c r="L38">
        <v>0</v>
      </c>
      <c r="M38">
        <v>0</v>
      </c>
    </row>
    <row r="39" spans="1:13" x14ac:dyDescent="0.2">
      <c r="A39" t="s">
        <v>301</v>
      </c>
      <c r="C39" t="s">
        <v>134</v>
      </c>
      <c r="D39" t="s">
        <v>458</v>
      </c>
      <c r="E39">
        <v>92</v>
      </c>
      <c r="F39">
        <v>0</v>
      </c>
      <c r="G39">
        <f t="shared" si="5"/>
        <v>92</v>
      </c>
      <c r="H39">
        <v>16</v>
      </c>
      <c r="L39">
        <v>0</v>
      </c>
      <c r="M39">
        <v>0</v>
      </c>
    </row>
    <row r="40" spans="1:13" x14ac:dyDescent="0.2">
      <c r="A40" t="s">
        <v>339</v>
      </c>
      <c r="C40" t="s">
        <v>134</v>
      </c>
      <c r="D40" t="s">
        <v>458</v>
      </c>
      <c r="E40">
        <v>80</v>
      </c>
      <c r="F40">
        <v>0</v>
      </c>
      <c r="G40">
        <f t="shared" si="5"/>
        <v>80</v>
      </c>
      <c r="H40">
        <v>13</v>
      </c>
      <c r="L40">
        <v>0</v>
      </c>
      <c r="M40">
        <v>0</v>
      </c>
    </row>
    <row r="41" spans="1:13" x14ac:dyDescent="0.2">
      <c r="A41" t="s">
        <v>357</v>
      </c>
      <c r="C41" t="s">
        <v>134</v>
      </c>
      <c r="D41" t="s">
        <v>458</v>
      </c>
      <c r="E41">
        <v>359</v>
      </c>
      <c r="F41">
        <v>0</v>
      </c>
      <c r="G41">
        <f t="shared" si="5"/>
        <v>359</v>
      </c>
      <c r="H41">
        <v>20</v>
      </c>
      <c r="L41">
        <v>0</v>
      </c>
      <c r="M41">
        <v>0</v>
      </c>
    </row>
    <row r="42" spans="1:13" x14ac:dyDescent="0.2">
      <c r="A42" t="s">
        <v>267</v>
      </c>
      <c r="B42">
        <v>1</v>
      </c>
      <c r="C42" t="s">
        <v>267</v>
      </c>
      <c r="E42">
        <v>42</v>
      </c>
      <c r="F42">
        <v>47</v>
      </c>
      <c r="H42">
        <v>17</v>
      </c>
      <c r="L42">
        <v>0</v>
      </c>
      <c r="M42">
        <v>0</v>
      </c>
    </row>
    <row r="43" spans="1:13" x14ac:dyDescent="0.2">
      <c r="A43" t="s">
        <v>195</v>
      </c>
      <c r="C43" t="s">
        <v>267</v>
      </c>
      <c r="D43" t="s">
        <v>450</v>
      </c>
      <c r="E43">
        <v>42</v>
      </c>
      <c r="F43">
        <v>47</v>
      </c>
      <c r="G43">
        <f>SUM(E43:F43)</f>
        <v>89</v>
      </c>
      <c r="H43">
        <v>17</v>
      </c>
      <c r="L43">
        <v>0</v>
      </c>
      <c r="M43">
        <v>0</v>
      </c>
    </row>
    <row r="44" spans="1:13" x14ac:dyDescent="0.2">
      <c r="A44" t="s">
        <v>126</v>
      </c>
      <c r="B44">
        <v>1</v>
      </c>
      <c r="C44" t="s">
        <v>126</v>
      </c>
      <c r="E44">
        <v>9</v>
      </c>
      <c r="F44">
        <v>10</v>
      </c>
      <c r="H44">
        <v>4</v>
      </c>
      <c r="L44">
        <v>0</v>
      </c>
      <c r="M44">
        <v>0</v>
      </c>
    </row>
    <row r="45" spans="1:13" x14ac:dyDescent="0.2">
      <c r="A45" t="s">
        <v>301</v>
      </c>
      <c r="C45" t="s">
        <v>126</v>
      </c>
      <c r="D45" t="s">
        <v>450</v>
      </c>
      <c r="E45">
        <v>9</v>
      </c>
      <c r="F45">
        <v>10</v>
      </c>
      <c r="G45">
        <f>SUM(E45:F45)</f>
        <v>19</v>
      </c>
      <c r="H45">
        <v>4</v>
      </c>
      <c r="L45">
        <v>59</v>
      </c>
      <c r="M45">
        <v>2</v>
      </c>
    </row>
    <row r="46" spans="1:13" x14ac:dyDescent="0.2">
      <c r="A46" t="s">
        <v>330</v>
      </c>
      <c r="B46">
        <v>1</v>
      </c>
      <c r="C46" t="s">
        <v>330</v>
      </c>
      <c r="E46">
        <v>7</v>
      </c>
      <c r="F46">
        <v>0</v>
      </c>
      <c r="H46">
        <v>2</v>
      </c>
      <c r="L46">
        <v>10</v>
      </c>
      <c r="M46">
        <v>0</v>
      </c>
    </row>
    <row r="47" spans="1:13" x14ac:dyDescent="0.2">
      <c r="A47" t="s">
        <v>326</v>
      </c>
      <c r="C47" t="s">
        <v>330</v>
      </c>
      <c r="D47" t="s">
        <v>449</v>
      </c>
      <c r="E47">
        <v>7</v>
      </c>
      <c r="F47">
        <v>0</v>
      </c>
      <c r="G47">
        <f>SUM(E47:F47)</f>
        <v>7</v>
      </c>
      <c r="H47">
        <v>2</v>
      </c>
      <c r="L47" t="s">
        <v>127</v>
      </c>
      <c r="M47" t="s">
        <v>127</v>
      </c>
    </row>
    <row r="48" spans="1:13" x14ac:dyDescent="0.2">
      <c r="A48" t="s">
        <v>230</v>
      </c>
      <c r="B48">
        <v>1</v>
      </c>
      <c r="C48" t="s">
        <v>230</v>
      </c>
      <c r="E48">
        <v>160</v>
      </c>
      <c r="F48">
        <v>0</v>
      </c>
      <c r="H48">
        <v>20</v>
      </c>
      <c r="L48">
        <v>0</v>
      </c>
      <c r="M48">
        <v>0</v>
      </c>
    </row>
    <row r="49" spans="1:13" x14ac:dyDescent="0.2">
      <c r="A49" t="s">
        <v>196</v>
      </c>
      <c r="C49" t="s">
        <v>230</v>
      </c>
      <c r="D49" t="s">
        <v>449</v>
      </c>
      <c r="E49">
        <v>1</v>
      </c>
      <c r="F49">
        <v>0</v>
      </c>
      <c r="G49">
        <f t="shared" ref="G49:G52" si="6">SUM(E49:F49)</f>
        <v>1</v>
      </c>
      <c r="H49">
        <v>1</v>
      </c>
      <c r="L49">
        <v>0</v>
      </c>
      <c r="M49">
        <v>0</v>
      </c>
    </row>
    <row r="50" spans="1:13" x14ac:dyDescent="0.2">
      <c r="A50" t="s">
        <v>320</v>
      </c>
      <c r="C50" t="s">
        <v>230</v>
      </c>
      <c r="D50" t="s">
        <v>449</v>
      </c>
      <c r="E50">
        <v>1</v>
      </c>
      <c r="F50">
        <v>0</v>
      </c>
      <c r="G50">
        <f t="shared" si="6"/>
        <v>1</v>
      </c>
      <c r="H50">
        <v>1</v>
      </c>
      <c r="L50">
        <v>0</v>
      </c>
      <c r="M50">
        <v>0</v>
      </c>
    </row>
    <row r="51" spans="1:13" x14ac:dyDescent="0.2">
      <c r="A51" t="s">
        <v>326</v>
      </c>
      <c r="C51" t="s">
        <v>230</v>
      </c>
      <c r="D51" t="s">
        <v>449</v>
      </c>
      <c r="E51">
        <v>63</v>
      </c>
      <c r="F51">
        <v>0</v>
      </c>
      <c r="G51">
        <f t="shared" si="6"/>
        <v>63</v>
      </c>
      <c r="H51">
        <v>8</v>
      </c>
      <c r="L51">
        <v>0</v>
      </c>
      <c r="M51">
        <v>0</v>
      </c>
    </row>
    <row r="52" spans="1:13" x14ac:dyDescent="0.2">
      <c r="A52" t="s">
        <v>339</v>
      </c>
      <c r="C52" t="s">
        <v>230</v>
      </c>
      <c r="D52" t="s">
        <v>449</v>
      </c>
      <c r="E52">
        <v>95</v>
      </c>
      <c r="F52">
        <v>0</v>
      </c>
      <c r="G52">
        <f t="shared" si="6"/>
        <v>95</v>
      </c>
      <c r="H52">
        <v>10</v>
      </c>
      <c r="L52">
        <v>0</v>
      </c>
      <c r="M52">
        <v>0</v>
      </c>
    </row>
    <row r="53" spans="1:13" x14ac:dyDescent="0.2">
      <c r="A53" t="s">
        <v>169</v>
      </c>
      <c r="B53">
        <v>1</v>
      </c>
      <c r="C53" t="s">
        <v>169</v>
      </c>
      <c r="E53">
        <v>0</v>
      </c>
      <c r="F53">
        <v>0</v>
      </c>
      <c r="H53">
        <v>1</v>
      </c>
      <c r="L53">
        <v>0</v>
      </c>
      <c r="M53">
        <v>0</v>
      </c>
    </row>
    <row r="54" spans="1:13" x14ac:dyDescent="0.2">
      <c r="A54" t="s">
        <v>307</v>
      </c>
      <c r="C54" t="s">
        <v>169</v>
      </c>
      <c r="D54" t="s">
        <v>453</v>
      </c>
      <c r="E54">
        <v>0</v>
      </c>
      <c r="F54">
        <v>0</v>
      </c>
      <c r="G54">
        <f>SUM(E54:F54)</f>
        <v>0</v>
      </c>
      <c r="H54">
        <v>1</v>
      </c>
      <c r="L54">
        <v>5</v>
      </c>
      <c r="M54">
        <v>0</v>
      </c>
    </row>
    <row r="55" spans="1:13" x14ac:dyDescent="0.2">
      <c r="A55" t="s">
        <v>318</v>
      </c>
      <c r="B55">
        <v>1</v>
      </c>
      <c r="C55" t="s">
        <v>318</v>
      </c>
      <c r="E55">
        <v>23</v>
      </c>
      <c r="F55">
        <v>0</v>
      </c>
      <c r="H55">
        <v>14</v>
      </c>
      <c r="L55">
        <v>0</v>
      </c>
      <c r="M55">
        <v>0</v>
      </c>
    </row>
    <row r="56" spans="1:13" x14ac:dyDescent="0.2">
      <c r="A56" t="s">
        <v>320</v>
      </c>
      <c r="C56" t="s">
        <v>318</v>
      </c>
      <c r="D56" t="s">
        <v>450</v>
      </c>
      <c r="E56">
        <v>5</v>
      </c>
      <c r="F56">
        <v>0</v>
      </c>
      <c r="G56">
        <f t="shared" ref="G56:G57" si="7">SUM(E56:F56)</f>
        <v>5</v>
      </c>
      <c r="H56">
        <v>5</v>
      </c>
      <c r="L56">
        <v>5</v>
      </c>
      <c r="M56">
        <v>0</v>
      </c>
    </row>
    <row r="57" spans="1:13" x14ac:dyDescent="0.2">
      <c r="A57" t="s">
        <v>326</v>
      </c>
      <c r="C57" t="s">
        <v>318</v>
      </c>
      <c r="D57" t="s">
        <v>450</v>
      </c>
      <c r="E57">
        <v>18</v>
      </c>
      <c r="F57">
        <v>0</v>
      </c>
      <c r="G57">
        <f t="shared" si="7"/>
        <v>18</v>
      </c>
      <c r="H57">
        <v>9</v>
      </c>
      <c r="L57">
        <v>100</v>
      </c>
      <c r="M57">
        <v>0</v>
      </c>
    </row>
    <row r="58" spans="1:13" x14ac:dyDescent="0.2">
      <c r="A58" t="s">
        <v>191</v>
      </c>
      <c r="B58">
        <v>1</v>
      </c>
      <c r="C58" t="s">
        <v>191</v>
      </c>
      <c r="E58">
        <v>2</v>
      </c>
      <c r="F58">
        <v>0</v>
      </c>
      <c r="H58">
        <v>2</v>
      </c>
      <c r="L58">
        <v>48</v>
      </c>
      <c r="M58">
        <v>0</v>
      </c>
    </row>
    <row r="59" spans="1:13" x14ac:dyDescent="0.2">
      <c r="A59" t="s">
        <v>287</v>
      </c>
      <c r="C59" t="s">
        <v>191</v>
      </c>
      <c r="D59" t="s">
        <v>450</v>
      </c>
      <c r="E59">
        <v>2</v>
      </c>
      <c r="F59">
        <v>0</v>
      </c>
      <c r="G59">
        <f>SUM(E59:F59)</f>
        <v>2</v>
      </c>
      <c r="H59">
        <v>2</v>
      </c>
      <c r="L59">
        <v>6</v>
      </c>
      <c r="M59">
        <v>0</v>
      </c>
    </row>
    <row r="60" spans="1:13" x14ac:dyDescent="0.2">
      <c r="A60" t="s">
        <v>329</v>
      </c>
      <c r="B60">
        <v>1</v>
      </c>
      <c r="C60" t="s">
        <v>329</v>
      </c>
      <c r="E60">
        <v>0</v>
      </c>
      <c r="F60">
        <v>0</v>
      </c>
      <c r="H60">
        <v>1</v>
      </c>
      <c r="L60">
        <v>86</v>
      </c>
      <c r="M60">
        <v>0</v>
      </c>
    </row>
    <row r="61" spans="1:13" x14ac:dyDescent="0.2">
      <c r="A61" t="s">
        <v>326</v>
      </c>
      <c r="C61" t="s">
        <v>329</v>
      </c>
      <c r="D61" t="s">
        <v>452</v>
      </c>
      <c r="E61">
        <v>0</v>
      </c>
      <c r="F61">
        <v>0</v>
      </c>
      <c r="G61">
        <f>SUM(E61:F61)</f>
        <v>0</v>
      </c>
      <c r="H61">
        <v>1</v>
      </c>
      <c r="L61">
        <v>73</v>
      </c>
      <c r="M61">
        <v>0</v>
      </c>
    </row>
    <row r="62" spans="1:13" x14ac:dyDescent="0.2">
      <c r="A62" t="s">
        <v>188</v>
      </c>
      <c r="B62">
        <v>1</v>
      </c>
      <c r="C62" t="s">
        <v>188</v>
      </c>
      <c r="E62">
        <v>519</v>
      </c>
      <c r="F62">
        <v>0</v>
      </c>
      <c r="H62">
        <v>24</v>
      </c>
      <c r="L62" t="s">
        <v>142</v>
      </c>
      <c r="M62" t="s">
        <v>142</v>
      </c>
    </row>
    <row r="63" spans="1:13" x14ac:dyDescent="0.2">
      <c r="A63" t="s">
        <v>195</v>
      </c>
      <c r="C63" t="s">
        <v>188</v>
      </c>
      <c r="D63" t="s">
        <v>449</v>
      </c>
      <c r="E63">
        <v>114</v>
      </c>
      <c r="F63">
        <v>0</v>
      </c>
      <c r="G63">
        <f t="shared" ref="G63:G64" si="8">SUM(E63:F63)</f>
        <v>114</v>
      </c>
      <c r="H63">
        <v>9</v>
      </c>
      <c r="L63">
        <v>0</v>
      </c>
      <c r="M63">
        <v>0</v>
      </c>
    </row>
    <row r="64" spans="1:13" x14ac:dyDescent="0.2">
      <c r="A64" t="s">
        <v>287</v>
      </c>
      <c r="C64" t="s">
        <v>188</v>
      </c>
      <c r="D64" t="s">
        <v>449</v>
      </c>
      <c r="E64">
        <v>405</v>
      </c>
      <c r="F64">
        <v>0</v>
      </c>
      <c r="G64">
        <f t="shared" si="8"/>
        <v>405</v>
      </c>
      <c r="H64">
        <v>15</v>
      </c>
      <c r="L64">
        <v>0</v>
      </c>
      <c r="M64">
        <v>0</v>
      </c>
    </row>
    <row r="65" spans="1:13" x14ac:dyDescent="0.2">
      <c r="A65" t="s">
        <v>352</v>
      </c>
      <c r="B65">
        <v>1</v>
      </c>
      <c r="C65" t="s">
        <v>352</v>
      </c>
      <c r="E65">
        <v>1</v>
      </c>
      <c r="F65">
        <v>0</v>
      </c>
      <c r="H65">
        <v>1</v>
      </c>
      <c r="L65">
        <v>0</v>
      </c>
      <c r="M65">
        <v>0</v>
      </c>
    </row>
    <row r="66" spans="1:13" x14ac:dyDescent="0.2">
      <c r="A66" t="s">
        <v>357</v>
      </c>
      <c r="C66" t="s">
        <v>352</v>
      </c>
      <c r="D66" t="s">
        <v>452</v>
      </c>
      <c r="E66">
        <v>1</v>
      </c>
      <c r="F66">
        <v>0</v>
      </c>
      <c r="G66">
        <f>SUM(E66:F66)</f>
        <v>1</v>
      </c>
      <c r="H66">
        <v>1</v>
      </c>
      <c r="L66">
        <v>0</v>
      </c>
      <c r="M66">
        <v>0</v>
      </c>
    </row>
    <row r="67" spans="1:13" x14ac:dyDescent="0.2">
      <c r="A67" t="s">
        <v>182</v>
      </c>
      <c r="B67">
        <v>1</v>
      </c>
      <c r="C67" t="s">
        <v>182</v>
      </c>
      <c r="E67">
        <v>0</v>
      </c>
      <c r="F67">
        <v>0</v>
      </c>
      <c r="H67">
        <v>8</v>
      </c>
      <c r="L67">
        <v>0</v>
      </c>
      <c r="M67">
        <v>0</v>
      </c>
    </row>
    <row r="68" spans="1:13" x14ac:dyDescent="0.2">
      <c r="A68" t="s">
        <v>363</v>
      </c>
      <c r="C68" t="s">
        <v>182</v>
      </c>
      <c r="D68" t="s">
        <v>452</v>
      </c>
      <c r="E68">
        <v>0</v>
      </c>
      <c r="F68">
        <v>0</v>
      </c>
      <c r="G68">
        <f t="shared" ref="G68:G69" si="9">SUM(E68:F68)</f>
        <v>0</v>
      </c>
      <c r="H68">
        <v>7</v>
      </c>
      <c r="L68">
        <v>0</v>
      </c>
      <c r="M68">
        <v>0</v>
      </c>
    </row>
    <row r="69" spans="1:13" x14ac:dyDescent="0.2">
      <c r="A69" t="s">
        <v>283</v>
      </c>
      <c r="C69" t="s">
        <v>182</v>
      </c>
      <c r="D69" t="s">
        <v>452</v>
      </c>
      <c r="E69">
        <v>0</v>
      </c>
      <c r="F69">
        <v>0</v>
      </c>
      <c r="G69">
        <f t="shared" si="9"/>
        <v>0</v>
      </c>
      <c r="H69">
        <v>1</v>
      </c>
      <c r="L69">
        <v>0</v>
      </c>
      <c r="M69">
        <v>0</v>
      </c>
    </row>
    <row r="70" spans="1:13" x14ac:dyDescent="0.2">
      <c r="A70" t="s">
        <v>184</v>
      </c>
      <c r="B70">
        <v>1</v>
      </c>
      <c r="C70" t="s">
        <v>184</v>
      </c>
      <c r="E70">
        <v>0</v>
      </c>
      <c r="F70">
        <v>3</v>
      </c>
      <c r="H70">
        <v>1</v>
      </c>
      <c r="L70">
        <v>0</v>
      </c>
      <c r="M70">
        <v>0</v>
      </c>
    </row>
    <row r="71" spans="1:13" x14ac:dyDescent="0.2">
      <c r="A71" t="s">
        <v>283</v>
      </c>
      <c r="C71" t="s">
        <v>184</v>
      </c>
      <c r="D71" t="s">
        <v>452</v>
      </c>
      <c r="E71">
        <v>0</v>
      </c>
      <c r="F71">
        <v>3</v>
      </c>
      <c r="G71">
        <f>SUM(E71:F71)</f>
        <v>3</v>
      </c>
      <c r="H71">
        <v>1</v>
      </c>
      <c r="L71">
        <v>0</v>
      </c>
      <c r="M71">
        <v>0</v>
      </c>
    </row>
    <row r="72" spans="1:13" x14ac:dyDescent="0.2">
      <c r="A72" t="s">
        <v>272</v>
      </c>
      <c r="B72">
        <v>1</v>
      </c>
      <c r="C72" t="s">
        <v>272</v>
      </c>
      <c r="E72">
        <v>11</v>
      </c>
      <c r="F72">
        <v>0</v>
      </c>
      <c r="H72">
        <v>5</v>
      </c>
      <c r="L72">
        <v>0</v>
      </c>
      <c r="M72">
        <v>0</v>
      </c>
    </row>
    <row r="73" spans="1:13" x14ac:dyDescent="0.2">
      <c r="A73" t="s">
        <v>195</v>
      </c>
      <c r="C73" t="s">
        <v>272</v>
      </c>
      <c r="D73" t="s">
        <v>450</v>
      </c>
      <c r="E73">
        <v>11</v>
      </c>
      <c r="F73">
        <v>0</v>
      </c>
      <c r="G73">
        <f>SUM(E73:F73)</f>
        <v>11</v>
      </c>
      <c r="H73">
        <v>5</v>
      </c>
      <c r="L73">
        <v>0</v>
      </c>
      <c r="M73">
        <v>0</v>
      </c>
    </row>
    <row r="74" spans="1:13" x14ac:dyDescent="0.2">
      <c r="A74" t="s">
        <v>131</v>
      </c>
      <c r="B74">
        <v>1</v>
      </c>
      <c r="C74" t="s">
        <v>131</v>
      </c>
      <c r="E74">
        <v>329</v>
      </c>
      <c r="F74">
        <v>0</v>
      </c>
      <c r="H74">
        <v>61</v>
      </c>
      <c r="L74">
        <v>0</v>
      </c>
      <c r="M74">
        <v>1</v>
      </c>
    </row>
    <row r="75" spans="1:13" x14ac:dyDescent="0.2">
      <c r="A75" t="s">
        <v>196</v>
      </c>
      <c r="C75" t="s">
        <v>131</v>
      </c>
      <c r="D75" t="s">
        <v>449</v>
      </c>
      <c r="E75">
        <v>39</v>
      </c>
      <c r="F75">
        <v>0</v>
      </c>
      <c r="G75">
        <f t="shared" ref="G75:G81" si="10">SUM(E75:F75)</f>
        <v>39</v>
      </c>
      <c r="H75">
        <v>15</v>
      </c>
      <c r="L75">
        <v>0</v>
      </c>
      <c r="M75">
        <v>0</v>
      </c>
    </row>
    <row r="76" spans="1:13" x14ac:dyDescent="0.2">
      <c r="A76" t="s">
        <v>363</v>
      </c>
      <c r="C76" t="s">
        <v>131</v>
      </c>
      <c r="D76" t="s">
        <v>449</v>
      </c>
      <c r="E76">
        <v>1</v>
      </c>
      <c r="F76">
        <v>0</v>
      </c>
      <c r="G76">
        <f t="shared" si="10"/>
        <v>1</v>
      </c>
      <c r="H76">
        <v>1</v>
      </c>
      <c r="L76">
        <v>0</v>
      </c>
      <c r="M76">
        <v>0</v>
      </c>
    </row>
    <row r="77" spans="1:13" x14ac:dyDescent="0.2">
      <c r="A77" t="s">
        <v>320</v>
      </c>
      <c r="C77" t="s">
        <v>131</v>
      </c>
      <c r="D77" t="s">
        <v>449</v>
      </c>
      <c r="E77">
        <v>88</v>
      </c>
      <c r="F77">
        <v>0</v>
      </c>
      <c r="G77">
        <f t="shared" si="10"/>
        <v>88</v>
      </c>
      <c r="H77">
        <v>15</v>
      </c>
      <c r="L77" t="s">
        <v>163</v>
      </c>
      <c r="M77" t="s">
        <v>163</v>
      </c>
    </row>
    <row r="78" spans="1:13" x14ac:dyDescent="0.2">
      <c r="A78" t="s">
        <v>326</v>
      </c>
      <c r="C78" t="s">
        <v>131</v>
      </c>
      <c r="D78" t="s">
        <v>449</v>
      </c>
      <c r="E78">
        <v>56</v>
      </c>
      <c r="F78">
        <v>0</v>
      </c>
      <c r="G78">
        <f t="shared" si="10"/>
        <v>56</v>
      </c>
      <c r="H78">
        <v>8</v>
      </c>
      <c r="L78">
        <v>0</v>
      </c>
      <c r="M78">
        <v>0</v>
      </c>
    </row>
    <row r="79" spans="1:13" x14ac:dyDescent="0.2">
      <c r="A79" t="s">
        <v>307</v>
      </c>
      <c r="C79" t="s">
        <v>131</v>
      </c>
      <c r="D79" t="s">
        <v>449</v>
      </c>
      <c r="E79">
        <v>0</v>
      </c>
      <c r="F79">
        <v>0</v>
      </c>
      <c r="G79">
        <f t="shared" si="10"/>
        <v>0</v>
      </c>
      <c r="H79">
        <v>13</v>
      </c>
      <c r="L79">
        <v>0</v>
      </c>
      <c r="M79">
        <v>0</v>
      </c>
    </row>
    <row r="80" spans="1:13" x14ac:dyDescent="0.2">
      <c r="A80" t="s">
        <v>301</v>
      </c>
      <c r="C80" t="s">
        <v>131</v>
      </c>
      <c r="D80" t="s">
        <v>449</v>
      </c>
      <c r="E80">
        <v>3</v>
      </c>
      <c r="F80">
        <v>0</v>
      </c>
      <c r="G80">
        <f t="shared" si="10"/>
        <v>3</v>
      </c>
      <c r="H80">
        <v>2</v>
      </c>
      <c r="L80">
        <v>1</v>
      </c>
      <c r="M80">
        <v>0</v>
      </c>
    </row>
    <row r="81" spans="1:13" x14ac:dyDescent="0.2">
      <c r="A81" t="s">
        <v>339</v>
      </c>
      <c r="C81" t="s">
        <v>131</v>
      </c>
      <c r="D81" t="s">
        <v>449</v>
      </c>
      <c r="E81">
        <v>142</v>
      </c>
      <c r="F81">
        <v>0</v>
      </c>
      <c r="G81">
        <f t="shared" si="10"/>
        <v>142</v>
      </c>
      <c r="H81">
        <v>7</v>
      </c>
      <c r="L81">
        <v>67</v>
      </c>
      <c r="M81">
        <v>3</v>
      </c>
    </row>
    <row r="82" spans="1:13" x14ac:dyDescent="0.2">
      <c r="A82" t="s">
        <v>168</v>
      </c>
      <c r="B82">
        <v>1</v>
      </c>
      <c r="C82" t="s">
        <v>168</v>
      </c>
      <c r="E82">
        <v>0</v>
      </c>
      <c r="F82">
        <v>0</v>
      </c>
      <c r="H82">
        <v>1</v>
      </c>
      <c r="L82">
        <v>0</v>
      </c>
      <c r="M82">
        <v>0</v>
      </c>
    </row>
    <row r="83" spans="1:13" x14ac:dyDescent="0.2">
      <c r="A83" t="s">
        <v>307</v>
      </c>
      <c r="C83" t="s">
        <v>168</v>
      </c>
      <c r="D83" t="s">
        <v>454</v>
      </c>
      <c r="E83">
        <v>0</v>
      </c>
      <c r="F83">
        <v>0</v>
      </c>
      <c r="G83">
        <f>SUM(E83:F83)</f>
        <v>0</v>
      </c>
      <c r="H83">
        <v>1</v>
      </c>
      <c r="L83">
        <v>0</v>
      </c>
      <c r="M83">
        <v>0</v>
      </c>
    </row>
    <row r="84" spans="1:13" x14ac:dyDescent="0.2">
      <c r="A84" t="s">
        <v>231</v>
      </c>
      <c r="B84">
        <v>1</v>
      </c>
      <c r="C84" t="s">
        <v>231</v>
      </c>
      <c r="E84">
        <v>7</v>
      </c>
      <c r="F84">
        <v>0</v>
      </c>
      <c r="H84">
        <v>1</v>
      </c>
      <c r="L84">
        <v>5</v>
      </c>
      <c r="M84">
        <v>0</v>
      </c>
    </row>
    <row r="85" spans="1:13" x14ac:dyDescent="0.2">
      <c r="A85" t="s">
        <v>196</v>
      </c>
      <c r="C85" t="s">
        <v>231</v>
      </c>
      <c r="D85" t="s">
        <v>454</v>
      </c>
      <c r="E85">
        <v>7</v>
      </c>
      <c r="F85">
        <v>0</v>
      </c>
      <c r="G85">
        <f>SUM(E85:F85)</f>
        <v>7</v>
      </c>
      <c r="H85">
        <v>1</v>
      </c>
      <c r="L85">
        <v>0</v>
      </c>
      <c r="M85">
        <v>0</v>
      </c>
    </row>
    <row r="86" spans="1:13" x14ac:dyDescent="0.2">
      <c r="A86" t="s">
        <v>129</v>
      </c>
      <c r="B86">
        <v>1</v>
      </c>
      <c r="C86" t="s">
        <v>129</v>
      </c>
      <c r="E86">
        <v>1188</v>
      </c>
      <c r="F86">
        <v>5</v>
      </c>
      <c r="H86">
        <v>158</v>
      </c>
      <c r="L86">
        <v>0</v>
      </c>
      <c r="M86">
        <v>0</v>
      </c>
    </row>
    <row r="87" spans="1:13" x14ac:dyDescent="0.2">
      <c r="A87" t="s">
        <v>195</v>
      </c>
      <c r="C87" t="s">
        <v>129</v>
      </c>
      <c r="D87" t="s">
        <v>449</v>
      </c>
      <c r="E87">
        <v>510</v>
      </c>
      <c r="F87">
        <v>0</v>
      </c>
      <c r="G87">
        <f t="shared" ref="G87:G98" si="11">SUM(E87:F87)</f>
        <v>510</v>
      </c>
      <c r="H87">
        <v>20</v>
      </c>
      <c r="L87">
        <v>0</v>
      </c>
      <c r="M87">
        <v>0</v>
      </c>
    </row>
    <row r="88" spans="1:13" x14ac:dyDescent="0.2">
      <c r="A88" t="s">
        <v>196</v>
      </c>
      <c r="C88" t="s">
        <v>129</v>
      </c>
      <c r="D88" t="s">
        <v>449</v>
      </c>
      <c r="E88">
        <v>165</v>
      </c>
      <c r="F88">
        <v>0</v>
      </c>
      <c r="G88">
        <f t="shared" si="11"/>
        <v>165</v>
      </c>
      <c r="H88">
        <v>19</v>
      </c>
      <c r="L88">
        <v>1</v>
      </c>
      <c r="M88">
        <v>0</v>
      </c>
    </row>
    <row r="89" spans="1:13" x14ac:dyDescent="0.2">
      <c r="A89" t="s">
        <v>382</v>
      </c>
      <c r="C89" t="s">
        <v>129</v>
      </c>
      <c r="D89" t="s">
        <v>449</v>
      </c>
      <c r="E89">
        <v>0</v>
      </c>
      <c r="F89">
        <v>4</v>
      </c>
      <c r="G89">
        <f t="shared" si="11"/>
        <v>4</v>
      </c>
      <c r="H89">
        <v>4</v>
      </c>
      <c r="L89">
        <v>0</v>
      </c>
      <c r="M89">
        <v>0</v>
      </c>
    </row>
    <row r="90" spans="1:13" x14ac:dyDescent="0.2">
      <c r="A90" t="s">
        <v>363</v>
      </c>
      <c r="C90" t="s">
        <v>129</v>
      </c>
      <c r="D90" t="s">
        <v>449</v>
      </c>
      <c r="E90">
        <v>14</v>
      </c>
      <c r="F90">
        <v>0</v>
      </c>
      <c r="G90">
        <f t="shared" si="11"/>
        <v>14</v>
      </c>
      <c r="H90">
        <v>7</v>
      </c>
      <c r="L90">
        <v>0</v>
      </c>
      <c r="M90">
        <v>0</v>
      </c>
    </row>
    <row r="91" spans="1:13" x14ac:dyDescent="0.2">
      <c r="A91" t="s">
        <v>287</v>
      </c>
      <c r="C91" t="s">
        <v>129</v>
      </c>
      <c r="D91" t="s">
        <v>449</v>
      </c>
      <c r="E91">
        <v>5</v>
      </c>
      <c r="F91">
        <v>0</v>
      </c>
      <c r="G91">
        <f t="shared" si="11"/>
        <v>5</v>
      </c>
      <c r="H91">
        <v>1</v>
      </c>
      <c r="L91">
        <v>0</v>
      </c>
      <c r="M91">
        <v>0</v>
      </c>
    </row>
    <row r="92" spans="1:13" x14ac:dyDescent="0.2">
      <c r="A92" t="s">
        <v>283</v>
      </c>
      <c r="C92" t="s">
        <v>129</v>
      </c>
      <c r="D92" t="s">
        <v>449</v>
      </c>
      <c r="E92">
        <v>1</v>
      </c>
      <c r="F92">
        <v>1</v>
      </c>
      <c r="G92">
        <f t="shared" si="11"/>
        <v>2</v>
      </c>
      <c r="H92">
        <v>2</v>
      </c>
      <c r="L92" t="s">
        <v>134</v>
      </c>
      <c r="M92" t="s">
        <v>134</v>
      </c>
    </row>
    <row r="93" spans="1:13" x14ac:dyDescent="0.2">
      <c r="A93" t="s">
        <v>320</v>
      </c>
      <c r="C93" t="s">
        <v>129</v>
      </c>
      <c r="D93" t="s">
        <v>449</v>
      </c>
      <c r="E93">
        <v>51</v>
      </c>
      <c r="F93">
        <v>0</v>
      </c>
      <c r="G93">
        <f t="shared" si="11"/>
        <v>51</v>
      </c>
      <c r="H93">
        <v>15</v>
      </c>
      <c r="L93">
        <v>0</v>
      </c>
      <c r="M93">
        <v>0</v>
      </c>
    </row>
    <row r="94" spans="1:13" x14ac:dyDescent="0.2">
      <c r="A94" t="s">
        <v>326</v>
      </c>
      <c r="C94" t="s">
        <v>129</v>
      </c>
      <c r="D94" t="s">
        <v>449</v>
      </c>
      <c r="E94">
        <v>163</v>
      </c>
      <c r="F94">
        <v>0</v>
      </c>
      <c r="G94">
        <f t="shared" si="11"/>
        <v>163</v>
      </c>
      <c r="H94">
        <v>18</v>
      </c>
      <c r="L94">
        <v>0</v>
      </c>
      <c r="M94">
        <v>0</v>
      </c>
    </row>
    <row r="95" spans="1:13" x14ac:dyDescent="0.2">
      <c r="A95" t="s">
        <v>307</v>
      </c>
      <c r="C95" t="s">
        <v>129</v>
      </c>
      <c r="D95" t="s">
        <v>449</v>
      </c>
      <c r="E95">
        <v>0</v>
      </c>
      <c r="F95">
        <v>0</v>
      </c>
      <c r="G95">
        <f t="shared" si="11"/>
        <v>0</v>
      </c>
      <c r="H95">
        <v>19</v>
      </c>
      <c r="L95">
        <v>0</v>
      </c>
      <c r="M95">
        <v>0</v>
      </c>
    </row>
    <row r="96" spans="1:13" x14ac:dyDescent="0.2">
      <c r="A96" t="s">
        <v>301</v>
      </c>
      <c r="C96" t="s">
        <v>129</v>
      </c>
      <c r="D96" t="s">
        <v>449</v>
      </c>
      <c r="E96">
        <v>67</v>
      </c>
      <c r="F96">
        <v>0</v>
      </c>
      <c r="G96">
        <f t="shared" si="11"/>
        <v>67</v>
      </c>
      <c r="H96">
        <v>17</v>
      </c>
      <c r="L96">
        <v>0</v>
      </c>
      <c r="M96">
        <v>0</v>
      </c>
    </row>
    <row r="97" spans="1:13" x14ac:dyDescent="0.2">
      <c r="A97" t="s">
        <v>339</v>
      </c>
      <c r="C97" t="s">
        <v>129</v>
      </c>
      <c r="D97" t="s">
        <v>449</v>
      </c>
      <c r="E97">
        <v>117</v>
      </c>
      <c r="F97">
        <v>0</v>
      </c>
      <c r="G97">
        <f t="shared" si="11"/>
        <v>117</v>
      </c>
      <c r="H97">
        <v>16</v>
      </c>
      <c r="L97">
        <v>65</v>
      </c>
      <c r="M97">
        <v>3</v>
      </c>
    </row>
    <row r="98" spans="1:13" x14ac:dyDescent="0.2">
      <c r="A98" t="s">
        <v>357</v>
      </c>
      <c r="C98" t="s">
        <v>129</v>
      </c>
      <c r="D98" t="s">
        <v>449</v>
      </c>
      <c r="E98">
        <v>95</v>
      </c>
      <c r="F98">
        <v>0</v>
      </c>
      <c r="G98">
        <f t="shared" si="11"/>
        <v>95</v>
      </c>
      <c r="H98">
        <v>20</v>
      </c>
      <c r="L98">
        <v>98</v>
      </c>
      <c r="M98">
        <v>6</v>
      </c>
    </row>
    <row r="99" spans="1:13" x14ac:dyDescent="0.2">
      <c r="A99" t="s">
        <v>190</v>
      </c>
      <c r="B99">
        <v>1</v>
      </c>
      <c r="C99" t="s">
        <v>190</v>
      </c>
      <c r="E99">
        <v>1</v>
      </c>
      <c r="F99">
        <v>0</v>
      </c>
      <c r="H99">
        <v>1</v>
      </c>
      <c r="L99">
        <v>0</v>
      </c>
      <c r="M99">
        <v>0</v>
      </c>
    </row>
    <row r="100" spans="1:13" x14ac:dyDescent="0.2">
      <c r="A100" t="s">
        <v>287</v>
      </c>
      <c r="C100" t="s">
        <v>190</v>
      </c>
      <c r="D100" t="s">
        <v>455</v>
      </c>
      <c r="E100">
        <v>1</v>
      </c>
      <c r="F100">
        <v>0</v>
      </c>
      <c r="G100">
        <f>SUM(E100:F100)</f>
        <v>1</v>
      </c>
      <c r="H100">
        <v>1</v>
      </c>
      <c r="L100">
        <v>142</v>
      </c>
      <c r="M100">
        <v>0</v>
      </c>
    </row>
    <row r="101" spans="1:13" x14ac:dyDescent="0.2">
      <c r="A101" t="s">
        <v>298</v>
      </c>
      <c r="B101">
        <v>1</v>
      </c>
      <c r="C101" t="s">
        <v>298</v>
      </c>
      <c r="E101">
        <v>0</v>
      </c>
      <c r="F101">
        <v>60</v>
      </c>
      <c r="H101">
        <v>18</v>
      </c>
      <c r="L101">
        <v>2</v>
      </c>
      <c r="M101">
        <v>0</v>
      </c>
    </row>
    <row r="102" spans="1:13" x14ac:dyDescent="0.2">
      <c r="A102" t="s">
        <v>382</v>
      </c>
      <c r="C102" t="s">
        <v>298</v>
      </c>
      <c r="D102" t="s">
        <v>452</v>
      </c>
      <c r="E102">
        <v>0</v>
      </c>
      <c r="F102">
        <v>3</v>
      </c>
      <c r="G102">
        <f t="shared" ref="G102:G106" si="12">SUM(E102:F102)</f>
        <v>3</v>
      </c>
      <c r="H102">
        <v>3</v>
      </c>
      <c r="L102">
        <v>286</v>
      </c>
      <c r="M102">
        <v>0</v>
      </c>
    </row>
    <row r="103" spans="1:13" x14ac:dyDescent="0.2">
      <c r="A103" t="s">
        <v>389</v>
      </c>
      <c r="C103" t="s">
        <v>298</v>
      </c>
      <c r="D103" t="s">
        <v>452</v>
      </c>
      <c r="E103">
        <v>0</v>
      </c>
      <c r="F103">
        <v>1</v>
      </c>
      <c r="G103">
        <f t="shared" si="12"/>
        <v>1</v>
      </c>
      <c r="H103">
        <v>1</v>
      </c>
      <c r="L103">
        <v>0</v>
      </c>
      <c r="M103">
        <v>0</v>
      </c>
    </row>
    <row r="104" spans="1:13" x14ac:dyDescent="0.2">
      <c r="A104" t="s">
        <v>368</v>
      </c>
      <c r="C104" t="s">
        <v>298</v>
      </c>
      <c r="D104" t="s">
        <v>452</v>
      </c>
      <c r="E104">
        <v>0</v>
      </c>
      <c r="F104">
        <v>1</v>
      </c>
      <c r="G104">
        <f t="shared" si="12"/>
        <v>1</v>
      </c>
      <c r="H104">
        <v>1</v>
      </c>
      <c r="L104">
        <v>92</v>
      </c>
      <c r="M104">
        <v>0</v>
      </c>
    </row>
    <row r="105" spans="1:13" x14ac:dyDescent="0.2">
      <c r="A105" t="s">
        <v>287</v>
      </c>
      <c r="C105" t="s">
        <v>298</v>
      </c>
      <c r="D105" t="s">
        <v>452</v>
      </c>
      <c r="E105">
        <v>0</v>
      </c>
      <c r="F105">
        <v>50</v>
      </c>
      <c r="G105">
        <f t="shared" si="12"/>
        <v>50</v>
      </c>
      <c r="H105">
        <v>11</v>
      </c>
      <c r="L105">
        <v>80</v>
      </c>
      <c r="M105">
        <v>0</v>
      </c>
    </row>
    <row r="106" spans="1:13" x14ac:dyDescent="0.2">
      <c r="A106" t="s">
        <v>320</v>
      </c>
      <c r="C106" t="s">
        <v>298</v>
      </c>
      <c r="D106" t="s">
        <v>452</v>
      </c>
      <c r="E106">
        <v>0</v>
      </c>
      <c r="F106">
        <v>5</v>
      </c>
      <c r="G106">
        <f t="shared" si="12"/>
        <v>5</v>
      </c>
      <c r="H106">
        <v>2</v>
      </c>
      <c r="L106">
        <v>359</v>
      </c>
      <c r="M106">
        <v>0</v>
      </c>
    </row>
    <row r="107" spans="1:13" x14ac:dyDescent="0.2">
      <c r="A107" t="s">
        <v>161</v>
      </c>
      <c r="B107">
        <v>1</v>
      </c>
      <c r="C107" t="s">
        <v>161</v>
      </c>
      <c r="E107">
        <v>12</v>
      </c>
      <c r="F107">
        <v>46</v>
      </c>
      <c r="H107">
        <v>37</v>
      </c>
      <c r="L107" t="s">
        <v>267</v>
      </c>
      <c r="M107" t="s">
        <v>267</v>
      </c>
    </row>
    <row r="108" spans="1:13" x14ac:dyDescent="0.2">
      <c r="A108" t="s">
        <v>195</v>
      </c>
      <c r="C108" t="s">
        <v>161</v>
      </c>
      <c r="D108" t="s">
        <v>450</v>
      </c>
      <c r="E108">
        <v>1</v>
      </c>
      <c r="F108">
        <v>4</v>
      </c>
      <c r="G108">
        <f t="shared" ref="G108:G115" si="13">SUM(E108:F108)</f>
        <v>5</v>
      </c>
      <c r="H108">
        <v>2</v>
      </c>
      <c r="L108">
        <v>42</v>
      </c>
      <c r="M108">
        <v>47</v>
      </c>
    </row>
    <row r="109" spans="1:13" x14ac:dyDescent="0.2">
      <c r="A109" t="s">
        <v>389</v>
      </c>
      <c r="C109" t="s">
        <v>161</v>
      </c>
      <c r="D109" t="s">
        <v>450</v>
      </c>
      <c r="E109">
        <v>0</v>
      </c>
      <c r="F109">
        <v>1</v>
      </c>
      <c r="G109">
        <f t="shared" si="13"/>
        <v>1</v>
      </c>
      <c r="H109">
        <v>1</v>
      </c>
      <c r="L109">
        <v>0</v>
      </c>
      <c r="M109">
        <v>0</v>
      </c>
    </row>
    <row r="110" spans="1:13" x14ac:dyDescent="0.2">
      <c r="A110" t="s">
        <v>363</v>
      </c>
      <c r="C110" t="s">
        <v>161</v>
      </c>
      <c r="D110" t="s">
        <v>450</v>
      </c>
      <c r="E110">
        <v>0</v>
      </c>
      <c r="F110">
        <v>1</v>
      </c>
      <c r="G110">
        <f t="shared" si="13"/>
        <v>1</v>
      </c>
      <c r="H110">
        <v>1</v>
      </c>
      <c r="L110">
        <v>0</v>
      </c>
      <c r="M110">
        <v>0</v>
      </c>
    </row>
    <row r="111" spans="1:13" x14ac:dyDescent="0.2">
      <c r="A111" t="s">
        <v>368</v>
      </c>
      <c r="C111" t="s">
        <v>161</v>
      </c>
      <c r="D111" t="s">
        <v>450</v>
      </c>
      <c r="E111">
        <v>0</v>
      </c>
      <c r="F111">
        <v>2</v>
      </c>
      <c r="G111">
        <f t="shared" si="13"/>
        <v>2</v>
      </c>
      <c r="H111">
        <v>1</v>
      </c>
      <c r="L111">
        <v>0</v>
      </c>
      <c r="M111">
        <v>0</v>
      </c>
    </row>
    <row r="112" spans="1:13" x14ac:dyDescent="0.2">
      <c r="A112" t="s">
        <v>320</v>
      </c>
      <c r="C112" t="s">
        <v>161</v>
      </c>
      <c r="D112" t="s">
        <v>450</v>
      </c>
      <c r="E112">
        <v>0</v>
      </c>
      <c r="F112">
        <v>24</v>
      </c>
      <c r="G112">
        <f t="shared" si="13"/>
        <v>24</v>
      </c>
      <c r="H112">
        <v>8</v>
      </c>
      <c r="L112">
        <v>0</v>
      </c>
      <c r="M112">
        <v>0</v>
      </c>
    </row>
    <row r="113" spans="1:13" x14ac:dyDescent="0.2">
      <c r="A113" t="s">
        <v>326</v>
      </c>
      <c r="C113" t="s">
        <v>161</v>
      </c>
      <c r="D113" t="s">
        <v>450</v>
      </c>
      <c r="E113">
        <v>5</v>
      </c>
      <c r="F113">
        <v>2</v>
      </c>
      <c r="G113">
        <f t="shared" si="13"/>
        <v>7</v>
      </c>
      <c r="H113">
        <v>5</v>
      </c>
      <c r="L113">
        <v>0</v>
      </c>
      <c r="M113">
        <v>0</v>
      </c>
    </row>
    <row r="114" spans="1:13" x14ac:dyDescent="0.2">
      <c r="A114" t="s">
        <v>307</v>
      </c>
      <c r="C114" t="s">
        <v>161</v>
      </c>
      <c r="D114" t="s">
        <v>450</v>
      </c>
      <c r="E114">
        <v>0</v>
      </c>
      <c r="F114">
        <v>0</v>
      </c>
      <c r="G114">
        <f t="shared" si="13"/>
        <v>0</v>
      </c>
      <c r="H114">
        <v>12</v>
      </c>
      <c r="L114">
        <v>0</v>
      </c>
      <c r="M114">
        <v>0</v>
      </c>
    </row>
    <row r="115" spans="1:13" x14ac:dyDescent="0.2">
      <c r="A115" t="s">
        <v>339</v>
      </c>
      <c r="C115" t="s">
        <v>161</v>
      </c>
      <c r="D115" t="s">
        <v>450</v>
      </c>
      <c r="E115">
        <v>6</v>
      </c>
      <c r="F115">
        <v>12</v>
      </c>
      <c r="G115">
        <f t="shared" si="13"/>
        <v>18</v>
      </c>
      <c r="H115">
        <v>7</v>
      </c>
      <c r="L115">
        <v>0</v>
      </c>
      <c r="M115">
        <v>0</v>
      </c>
    </row>
    <row r="116" spans="1:13" x14ac:dyDescent="0.2">
      <c r="A116" t="s">
        <v>290</v>
      </c>
      <c r="B116">
        <v>1</v>
      </c>
      <c r="C116" t="s">
        <v>290</v>
      </c>
      <c r="E116">
        <v>0</v>
      </c>
      <c r="F116">
        <v>0</v>
      </c>
      <c r="H116">
        <v>5</v>
      </c>
      <c r="L116">
        <v>0</v>
      </c>
      <c r="M116">
        <v>0</v>
      </c>
    </row>
    <row r="117" spans="1:13" x14ac:dyDescent="0.2">
      <c r="A117" t="s">
        <v>283</v>
      </c>
      <c r="C117" t="s">
        <v>290</v>
      </c>
      <c r="D117" t="s">
        <v>456</v>
      </c>
      <c r="E117">
        <v>0</v>
      </c>
      <c r="F117">
        <v>0</v>
      </c>
      <c r="G117">
        <f>SUM(E117:F117)</f>
        <v>0</v>
      </c>
      <c r="H117">
        <v>5</v>
      </c>
      <c r="L117">
        <v>0</v>
      </c>
      <c r="M117">
        <v>0</v>
      </c>
    </row>
    <row r="118" spans="1:13" x14ac:dyDescent="0.2">
      <c r="A118" t="s">
        <v>308</v>
      </c>
      <c r="B118">
        <v>1</v>
      </c>
      <c r="C118" t="s">
        <v>308</v>
      </c>
      <c r="E118">
        <v>0</v>
      </c>
      <c r="F118">
        <v>0</v>
      </c>
      <c r="H118">
        <v>1</v>
      </c>
      <c r="L118">
        <v>0</v>
      </c>
      <c r="M118">
        <v>0</v>
      </c>
    </row>
    <row r="119" spans="1:13" x14ac:dyDescent="0.2">
      <c r="A119" t="s">
        <v>307</v>
      </c>
      <c r="C119" t="s">
        <v>308</v>
      </c>
      <c r="D119" t="s">
        <v>456</v>
      </c>
      <c r="E119">
        <v>0</v>
      </c>
      <c r="F119">
        <v>0</v>
      </c>
      <c r="G119">
        <f>SUM(E119:F119)</f>
        <v>0</v>
      </c>
      <c r="H119">
        <v>1</v>
      </c>
      <c r="L119">
        <v>0</v>
      </c>
      <c r="M119">
        <v>0</v>
      </c>
    </row>
    <row r="120" spans="1:13" x14ac:dyDescent="0.2">
      <c r="A120" t="s">
        <v>366</v>
      </c>
      <c r="B120">
        <v>1</v>
      </c>
      <c r="C120" t="s">
        <v>366</v>
      </c>
      <c r="E120">
        <v>0</v>
      </c>
      <c r="F120">
        <v>0</v>
      </c>
      <c r="H120">
        <v>8</v>
      </c>
      <c r="L120">
        <v>0</v>
      </c>
      <c r="M120">
        <v>0</v>
      </c>
    </row>
    <row r="121" spans="1:13" x14ac:dyDescent="0.2">
      <c r="A121" t="s">
        <v>382</v>
      </c>
      <c r="C121" t="s">
        <v>366</v>
      </c>
      <c r="D121" t="s">
        <v>456</v>
      </c>
      <c r="E121">
        <v>0</v>
      </c>
      <c r="F121">
        <v>0</v>
      </c>
      <c r="G121">
        <f t="shared" ref="G121:G123" si="14">SUM(E121:F121)</f>
        <v>0</v>
      </c>
      <c r="H121">
        <v>1</v>
      </c>
      <c r="L121">
        <v>0</v>
      </c>
      <c r="M121">
        <v>0</v>
      </c>
    </row>
    <row r="122" spans="1:13" x14ac:dyDescent="0.2">
      <c r="A122" t="s">
        <v>363</v>
      </c>
      <c r="C122" t="s">
        <v>366</v>
      </c>
      <c r="D122" t="s">
        <v>456</v>
      </c>
      <c r="E122">
        <v>0</v>
      </c>
      <c r="F122">
        <v>0</v>
      </c>
      <c r="G122">
        <f t="shared" si="14"/>
        <v>0</v>
      </c>
      <c r="H122">
        <v>6</v>
      </c>
      <c r="L122" t="s">
        <v>126</v>
      </c>
      <c r="M122" t="s">
        <v>126</v>
      </c>
    </row>
    <row r="123" spans="1:13" x14ac:dyDescent="0.2">
      <c r="A123" t="s">
        <v>368</v>
      </c>
      <c r="C123" t="s">
        <v>366</v>
      </c>
      <c r="D123" t="s">
        <v>456</v>
      </c>
      <c r="E123">
        <v>0</v>
      </c>
      <c r="F123">
        <v>0</v>
      </c>
      <c r="G123">
        <f t="shared" si="14"/>
        <v>0</v>
      </c>
      <c r="H123">
        <v>1</v>
      </c>
      <c r="L123">
        <v>0</v>
      </c>
      <c r="M123">
        <v>0</v>
      </c>
    </row>
    <row r="124" spans="1:13" x14ac:dyDescent="0.2">
      <c r="A124" t="s">
        <v>332</v>
      </c>
      <c r="B124">
        <v>1</v>
      </c>
      <c r="C124" t="s">
        <v>332</v>
      </c>
      <c r="E124">
        <v>1</v>
      </c>
      <c r="F124">
        <v>0</v>
      </c>
      <c r="H124">
        <v>4</v>
      </c>
      <c r="L124">
        <v>0</v>
      </c>
      <c r="M124">
        <v>0</v>
      </c>
    </row>
    <row r="125" spans="1:13" x14ac:dyDescent="0.2">
      <c r="A125" t="s">
        <v>326</v>
      </c>
      <c r="C125" t="s">
        <v>332</v>
      </c>
      <c r="D125" t="s">
        <v>455</v>
      </c>
      <c r="E125">
        <v>1</v>
      </c>
      <c r="F125">
        <v>0</v>
      </c>
      <c r="G125">
        <f>SUM(E125:F125)</f>
        <v>1</v>
      </c>
      <c r="H125">
        <v>4</v>
      </c>
      <c r="L125">
        <v>0</v>
      </c>
      <c r="M125">
        <v>0</v>
      </c>
    </row>
    <row r="126" spans="1:13" x14ac:dyDescent="0.2">
      <c r="A126" t="s">
        <v>360</v>
      </c>
      <c r="B126">
        <v>1</v>
      </c>
      <c r="C126" t="s">
        <v>360</v>
      </c>
      <c r="E126">
        <v>26</v>
      </c>
      <c r="F126">
        <v>0</v>
      </c>
      <c r="H126">
        <v>11</v>
      </c>
      <c r="L126">
        <v>0</v>
      </c>
      <c r="M126">
        <v>0</v>
      </c>
    </row>
    <row r="127" spans="1:13" x14ac:dyDescent="0.2">
      <c r="A127" t="s">
        <v>357</v>
      </c>
      <c r="C127" t="s">
        <v>360</v>
      </c>
      <c r="D127" t="s">
        <v>452</v>
      </c>
      <c r="E127">
        <v>26</v>
      </c>
      <c r="F127">
        <v>0</v>
      </c>
      <c r="G127">
        <f>SUM(E127:F127)</f>
        <v>26</v>
      </c>
      <c r="H127">
        <v>11</v>
      </c>
      <c r="L127">
        <v>0</v>
      </c>
      <c r="M127">
        <v>0</v>
      </c>
    </row>
    <row r="128" spans="1:13" x14ac:dyDescent="0.2">
      <c r="A128" t="s">
        <v>269</v>
      </c>
      <c r="B128">
        <v>1</v>
      </c>
      <c r="C128" t="s">
        <v>269</v>
      </c>
      <c r="E128">
        <v>4</v>
      </c>
      <c r="F128">
        <v>0</v>
      </c>
      <c r="H128">
        <v>4</v>
      </c>
      <c r="L128">
        <v>0</v>
      </c>
      <c r="M128">
        <v>0</v>
      </c>
    </row>
    <row r="129" spans="1:13" x14ac:dyDescent="0.2">
      <c r="A129" t="s">
        <v>195</v>
      </c>
      <c r="C129" t="s">
        <v>269</v>
      </c>
      <c r="D129" t="s">
        <v>454</v>
      </c>
      <c r="E129">
        <v>4</v>
      </c>
      <c r="F129">
        <v>0</v>
      </c>
      <c r="G129">
        <f>SUM(E129:F129)</f>
        <v>4</v>
      </c>
      <c r="H129">
        <v>4</v>
      </c>
      <c r="L129">
        <v>0</v>
      </c>
      <c r="M129">
        <v>0</v>
      </c>
    </row>
    <row r="130" spans="1:13" x14ac:dyDescent="0.2">
      <c r="A130" t="s">
        <v>353</v>
      </c>
      <c r="B130">
        <v>1</v>
      </c>
      <c r="C130" t="s">
        <v>353</v>
      </c>
      <c r="E130">
        <v>0</v>
      </c>
      <c r="F130">
        <v>0</v>
      </c>
      <c r="H130">
        <v>1</v>
      </c>
      <c r="L130">
        <v>0</v>
      </c>
      <c r="M130">
        <v>0</v>
      </c>
    </row>
    <row r="131" spans="1:13" x14ac:dyDescent="0.2">
      <c r="A131" t="s">
        <v>357</v>
      </c>
      <c r="C131" t="s">
        <v>353</v>
      </c>
      <c r="D131" t="s">
        <v>454</v>
      </c>
      <c r="E131">
        <v>0</v>
      </c>
      <c r="F131">
        <v>0</v>
      </c>
      <c r="G131">
        <f>SUM(E131:F131)</f>
        <v>0</v>
      </c>
      <c r="H131">
        <v>1</v>
      </c>
      <c r="L131">
        <v>0</v>
      </c>
      <c r="M131">
        <v>0</v>
      </c>
    </row>
    <row r="132" spans="1:13" x14ac:dyDescent="0.2">
      <c r="A132" t="s">
        <v>159</v>
      </c>
      <c r="B132">
        <v>1</v>
      </c>
      <c r="C132" t="s">
        <v>159</v>
      </c>
      <c r="E132">
        <v>698</v>
      </c>
      <c r="F132">
        <v>7</v>
      </c>
      <c r="H132">
        <v>83</v>
      </c>
      <c r="L132">
        <v>0</v>
      </c>
      <c r="M132">
        <v>0</v>
      </c>
    </row>
    <row r="133" spans="1:13" x14ac:dyDescent="0.2">
      <c r="A133" t="s">
        <v>196</v>
      </c>
      <c r="C133" t="s">
        <v>159</v>
      </c>
      <c r="D133" t="s">
        <v>449</v>
      </c>
      <c r="E133">
        <v>106</v>
      </c>
      <c r="F133">
        <v>0</v>
      </c>
      <c r="G133">
        <f t="shared" ref="G133:G140" si="15">SUM(E133:F133)</f>
        <v>106</v>
      </c>
      <c r="H133">
        <v>12</v>
      </c>
      <c r="L133">
        <v>0</v>
      </c>
      <c r="M133">
        <v>0</v>
      </c>
    </row>
    <row r="134" spans="1:13" x14ac:dyDescent="0.2">
      <c r="A134" t="s">
        <v>389</v>
      </c>
      <c r="C134" t="s">
        <v>159</v>
      </c>
      <c r="D134" t="s">
        <v>449</v>
      </c>
      <c r="E134">
        <v>2</v>
      </c>
      <c r="F134">
        <v>7</v>
      </c>
      <c r="G134">
        <f t="shared" si="15"/>
        <v>9</v>
      </c>
      <c r="H134">
        <v>9</v>
      </c>
      <c r="L134">
        <v>9</v>
      </c>
      <c r="M134">
        <v>10</v>
      </c>
    </row>
    <row r="135" spans="1:13" x14ac:dyDescent="0.2">
      <c r="A135" t="s">
        <v>363</v>
      </c>
      <c r="C135" t="s">
        <v>159</v>
      </c>
      <c r="D135" t="s">
        <v>449</v>
      </c>
      <c r="E135">
        <v>5</v>
      </c>
      <c r="F135">
        <v>0</v>
      </c>
      <c r="G135">
        <f t="shared" si="15"/>
        <v>5</v>
      </c>
      <c r="H135">
        <v>2</v>
      </c>
      <c r="L135">
        <v>0</v>
      </c>
      <c r="M135">
        <v>0</v>
      </c>
    </row>
    <row r="136" spans="1:13" x14ac:dyDescent="0.2">
      <c r="A136" t="s">
        <v>320</v>
      </c>
      <c r="C136" t="s">
        <v>159</v>
      </c>
      <c r="D136" t="s">
        <v>449</v>
      </c>
      <c r="E136">
        <v>4</v>
      </c>
      <c r="F136">
        <v>0</v>
      </c>
      <c r="G136">
        <f t="shared" si="15"/>
        <v>4</v>
      </c>
      <c r="H136">
        <v>1</v>
      </c>
      <c r="L136">
        <v>0</v>
      </c>
      <c r="M136">
        <v>0</v>
      </c>
    </row>
    <row r="137" spans="1:13" x14ac:dyDescent="0.2">
      <c r="A137" t="s">
        <v>326</v>
      </c>
      <c r="C137" t="s">
        <v>159</v>
      </c>
      <c r="D137" t="s">
        <v>449</v>
      </c>
      <c r="E137">
        <v>505</v>
      </c>
      <c r="F137">
        <v>0</v>
      </c>
      <c r="G137">
        <f t="shared" si="15"/>
        <v>505</v>
      </c>
      <c r="H137">
        <v>17</v>
      </c>
      <c r="L137" t="s">
        <v>330</v>
      </c>
      <c r="M137" t="s">
        <v>330</v>
      </c>
    </row>
    <row r="138" spans="1:13" x14ac:dyDescent="0.2">
      <c r="A138" t="s">
        <v>307</v>
      </c>
      <c r="C138" t="s">
        <v>159</v>
      </c>
      <c r="D138" t="s">
        <v>449</v>
      </c>
      <c r="E138">
        <v>0</v>
      </c>
      <c r="F138">
        <v>0</v>
      </c>
      <c r="G138">
        <f t="shared" si="15"/>
        <v>0</v>
      </c>
      <c r="H138">
        <v>20</v>
      </c>
      <c r="L138">
        <v>0</v>
      </c>
      <c r="M138">
        <v>0</v>
      </c>
    </row>
    <row r="139" spans="1:13" x14ac:dyDescent="0.2">
      <c r="A139" t="s">
        <v>301</v>
      </c>
      <c r="C139" t="s">
        <v>159</v>
      </c>
      <c r="D139" t="s">
        <v>449</v>
      </c>
      <c r="E139">
        <v>72</v>
      </c>
      <c r="F139">
        <v>0</v>
      </c>
      <c r="G139">
        <f t="shared" si="15"/>
        <v>72</v>
      </c>
      <c r="H139">
        <v>19</v>
      </c>
      <c r="L139">
        <v>0</v>
      </c>
      <c r="M139">
        <v>0</v>
      </c>
    </row>
    <row r="140" spans="1:13" x14ac:dyDescent="0.2">
      <c r="A140" t="s">
        <v>339</v>
      </c>
      <c r="C140" t="s">
        <v>159</v>
      </c>
      <c r="D140" t="s">
        <v>449</v>
      </c>
      <c r="E140">
        <v>4</v>
      </c>
      <c r="F140">
        <v>0</v>
      </c>
      <c r="G140">
        <f t="shared" si="15"/>
        <v>4</v>
      </c>
      <c r="H140">
        <v>3</v>
      </c>
      <c r="L140">
        <v>0</v>
      </c>
      <c r="M140">
        <v>0</v>
      </c>
    </row>
    <row r="141" spans="1:13" x14ac:dyDescent="0.2">
      <c r="A141" t="s">
        <v>128</v>
      </c>
      <c r="B141">
        <v>1</v>
      </c>
      <c r="C141" t="s">
        <v>128</v>
      </c>
      <c r="E141">
        <v>0</v>
      </c>
      <c r="F141">
        <v>0</v>
      </c>
      <c r="H141">
        <v>30</v>
      </c>
      <c r="L141">
        <v>0</v>
      </c>
      <c r="M141">
        <v>0</v>
      </c>
    </row>
    <row r="142" spans="1:13" x14ac:dyDescent="0.2">
      <c r="A142" t="s">
        <v>320</v>
      </c>
      <c r="C142" t="s">
        <v>128</v>
      </c>
      <c r="D142" t="s">
        <v>452</v>
      </c>
      <c r="E142">
        <v>0</v>
      </c>
      <c r="F142">
        <v>0</v>
      </c>
      <c r="G142">
        <f t="shared" ref="G142:G146" si="16">SUM(E142:F142)</f>
        <v>0</v>
      </c>
      <c r="H142">
        <v>3</v>
      </c>
      <c r="L142">
        <v>0</v>
      </c>
      <c r="M142">
        <v>0</v>
      </c>
    </row>
    <row r="143" spans="1:13" x14ac:dyDescent="0.2">
      <c r="A143" t="s">
        <v>326</v>
      </c>
      <c r="C143" t="s">
        <v>128</v>
      </c>
      <c r="D143" t="s">
        <v>452</v>
      </c>
      <c r="E143">
        <v>0</v>
      </c>
      <c r="F143">
        <v>0</v>
      </c>
      <c r="G143">
        <f t="shared" si="16"/>
        <v>0</v>
      </c>
      <c r="H143">
        <v>15</v>
      </c>
      <c r="L143">
        <v>0</v>
      </c>
      <c r="M143">
        <v>0</v>
      </c>
    </row>
    <row r="144" spans="1:13" x14ac:dyDescent="0.2">
      <c r="A144" t="s">
        <v>307</v>
      </c>
      <c r="C144" t="s">
        <v>128</v>
      </c>
      <c r="D144" t="s">
        <v>452</v>
      </c>
      <c r="E144">
        <v>0</v>
      </c>
      <c r="F144">
        <v>0</v>
      </c>
      <c r="G144">
        <f t="shared" si="16"/>
        <v>0</v>
      </c>
      <c r="H144">
        <v>3</v>
      </c>
      <c r="L144">
        <v>0</v>
      </c>
      <c r="M144">
        <v>0</v>
      </c>
    </row>
    <row r="145" spans="1:13" x14ac:dyDescent="0.2">
      <c r="A145" t="s">
        <v>301</v>
      </c>
      <c r="C145" t="s">
        <v>128</v>
      </c>
      <c r="D145" t="s">
        <v>452</v>
      </c>
      <c r="E145">
        <v>0</v>
      </c>
      <c r="F145">
        <v>0</v>
      </c>
      <c r="G145">
        <f t="shared" si="16"/>
        <v>0</v>
      </c>
      <c r="H145">
        <v>8</v>
      </c>
      <c r="L145">
        <v>0</v>
      </c>
      <c r="M145">
        <v>0</v>
      </c>
    </row>
    <row r="146" spans="1:13" x14ac:dyDescent="0.2">
      <c r="A146" t="s">
        <v>357</v>
      </c>
      <c r="C146" t="s">
        <v>128</v>
      </c>
      <c r="D146" t="s">
        <v>452</v>
      </c>
      <c r="E146">
        <v>0</v>
      </c>
      <c r="F146">
        <v>0</v>
      </c>
      <c r="G146">
        <f t="shared" si="16"/>
        <v>0</v>
      </c>
      <c r="H146">
        <v>1</v>
      </c>
      <c r="L146">
        <v>0</v>
      </c>
      <c r="M146">
        <v>0</v>
      </c>
    </row>
    <row r="147" spans="1:13" x14ac:dyDescent="0.2">
      <c r="A147" t="s">
        <v>164</v>
      </c>
      <c r="B147">
        <v>1</v>
      </c>
      <c r="C147" t="s">
        <v>164</v>
      </c>
      <c r="E147">
        <v>0</v>
      </c>
      <c r="F147">
        <v>0</v>
      </c>
      <c r="H147">
        <v>1</v>
      </c>
      <c r="L147">
        <v>7</v>
      </c>
      <c r="M147">
        <v>0</v>
      </c>
    </row>
    <row r="148" spans="1:13" x14ac:dyDescent="0.2">
      <c r="A148" t="s">
        <v>232</v>
      </c>
      <c r="B148">
        <v>1</v>
      </c>
      <c r="C148" t="s">
        <v>232</v>
      </c>
      <c r="E148">
        <v>61</v>
      </c>
      <c r="F148">
        <v>52</v>
      </c>
      <c r="H148">
        <v>89</v>
      </c>
      <c r="L148">
        <v>0</v>
      </c>
      <c r="M148">
        <v>0</v>
      </c>
    </row>
    <row r="149" spans="1:13" x14ac:dyDescent="0.2">
      <c r="A149" t="s">
        <v>195</v>
      </c>
      <c r="C149" t="s">
        <v>232</v>
      </c>
      <c r="D149" t="s">
        <v>450</v>
      </c>
      <c r="E149">
        <v>3</v>
      </c>
      <c r="F149">
        <v>5</v>
      </c>
      <c r="G149">
        <f t="shared" ref="G149:G161" si="17">SUM(E149:F149)</f>
        <v>8</v>
      </c>
      <c r="H149">
        <v>7</v>
      </c>
      <c r="L149">
        <v>0</v>
      </c>
      <c r="M149">
        <v>0</v>
      </c>
    </row>
    <row r="150" spans="1:13" x14ac:dyDescent="0.2">
      <c r="A150" t="s">
        <v>196</v>
      </c>
      <c r="C150" t="s">
        <v>232</v>
      </c>
      <c r="D150" t="s">
        <v>450</v>
      </c>
      <c r="E150">
        <v>0</v>
      </c>
      <c r="F150">
        <v>0</v>
      </c>
      <c r="G150">
        <f t="shared" si="17"/>
        <v>0</v>
      </c>
      <c r="H150">
        <v>7</v>
      </c>
      <c r="L150">
        <v>0</v>
      </c>
      <c r="M150">
        <v>0</v>
      </c>
    </row>
    <row r="151" spans="1:13" x14ac:dyDescent="0.2">
      <c r="A151" t="s">
        <v>382</v>
      </c>
      <c r="C151" t="s">
        <v>232</v>
      </c>
      <c r="D151" t="s">
        <v>450</v>
      </c>
      <c r="E151">
        <v>0</v>
      </c>
      <c r="F151">
        <v>1</v>
      </c>
      <c r="G151">
        <f t="shared" si="17"/>
        <v>1</v>
      </c>
      <c r="H151">
        <v>1</v>
      </c>
      <c r="L151">
        <v>0</v>
      </c>
      <c r="M151">
        <v>0</v>
      </c>
    </row>
    <row r="152" spans="1:13" x14ac:dyDescent="0.2">
      <c r="A152" t="s">
        <v>389</v>
      </c>
      <c r="C152" t="s">
        <v>232</v>
      </c>
      <c r="D152" t="s">
        <v>450</v>
      </c>
      <c r="E152">
        <v>0</v>
      </c>
      <c r="F152">
        <v>21</v>
      </c>
      <c r="G152">
        <f t="shared" si="17"/>
        <v>21</v>
      </c>
      <c r="H152">
        <v>13</v>
      </c>
      <c r="L152" t="s">
        <v>230</v>
      </c>
      <c r="M152" t="s">
        <v>230</v>
      </c>
    </row>
    <row r="153" spans="1:13" x14ac:dyDescent="0.2">
      <c r="A153" t="s">
        <v>363</v>
      </c>
      <c r="C153" t="s">
        <v>232</v>
      </c>
      <c r="D153" t="s">
        <v>450</v>
      </c>
      <c r="E153">
        <v>3</v>
      </c>
      <c r="F153">
        <v>6</v>
      </c>
      <c r="G153">
        <f t="shared" si="17"/>
        <v>9</v>
      </c>
      <c r="H153">
        <v>8</v>
      </c>
      <c r="L153">
        <v>0</v>
      </c>
      <c r="M153">
        <v>0</v>
      </c>
    </row>
    <row r="154" spans="1:13" x14ac:dyDescent="0.2">
      <c r="A154" t="s">
        <v>368</v>
      </c>
      <c r="C154" t="s">
        <v>232</v>
      </c>
      <c r="D154" t="s">
        <v>450</v>
      </c>
      <c r="E154">
        <v>0</v>
      </c>
      <c r="F154">
        <v>8</v>
      </c>
      <c r="G154">
        <f t="shared" si="17"/>
        <v>8</v>
      </c>
      <c r="H154">
        <v>8</v>
      </c>
      <c r="L154">
        <v>1</v>
      </c>
      <c r="M154">
        <v>0</v>
      </c>
    </row>
    <row r="155" spans="1:13" x14ac:dyDescent="0.2">
      <c r="A155" t="s">
        <v>287</v>
      </c>
      <c r="C155" t="s">
        <v>232</v>
      </c>
      <c r="D155" t="s">
        <v>450</v>
      </c>
      <c r="E155">
        <v>0</v>
      </c>
      <c r="F155">
        <v>0</v>
      </c>
      <c r="G155">
        <f t="shared" si="17"/>
        <v>0</v>
      </c>
      <c r="H155">
        <v>1</v>
      </c>
      <c r="L155">
        <v>0</v>
      </c>
      <c r="M155">
        <v>0</v>
      </c>
    </row>
    <row r="156" spans="1:13" x14ac:dyDescent="0.2">
      <c r="A156" t="s">
        <v>283</v>
      </c>
      <c r="C156" t="s">
        <v>232</v>
      </c>
      <c r="D156" t="s">
        <v>450</v>
      </c>
      <c r="E156">
        <v>3</v>
      </c>
      <c r="F156">
        <v>3</v>
      </c>
      <c r="G156">
        <f t="shared" si="17"/>
        <v>6</v>
      </c>
      <c r="H156">
        <v>5</v>
      </c>
      <c r="L156">
        <v>0</v>
      </c>
      <c r="M156">
        <v>0</v>
      </c>
    </row>
    <row r="157" spans="1:13" x14ac:dyDescent="0.2">
      <c r="A157" t="s">
        <v>320</v>
      </c>
      <c r="C157" t="s">
        <v>232</v>
      </c>
      <c r="D157" t="s">
        <v>450</v>
      </c>
      <c r="E157">
        <v>8</v>
      </c>
      <c r="F157">
        <v>3</v>
      </c>
      <c r="G157">
        <f t="shared" si="17"/>
        <v>11</v>
      </c>
      <c r="H157">
        <v>5</v>
      </c>
      <c r="L157">
        <v>0</v>
      </c>
      <c r="M157">
        <v>0</v>
      </c>
    </row>
    <row r="158" spans="1:13" x14ac:dyDescent="0.2">
      <c r="A158" t="s">
        <v>326</v>
      </c>
      <c r="C158" t="s">
        <v>232</v>
      </c>
      <c r="D158" t="s">
        <v>450</v>
      </c>
      <c r="E158">
        <v>18</v>
      </c>
      <c r="F158">
        <v>2</v>
      </c>
      <c r="G158">
        <f t="shared" si="17"/>
        <v>20</v>
      </c>
      <c r="H158">
        <v>12</v>
      </c>
      <c r="L158">
        <v>0</v>
      </c>
      <c r="M158">
        <v>0</v>
      </c>
    </row>
    <row r="159" spans="1:13" x14ac:dyDescent="0.2">
      <c r="A159" t="s">
        <v>307</v>
      </c>
      <c r="C159" t="s">
        <v>232</v>
      </c>
      <c r="D159" t="s">
        <v>450</v>
      </c>
      <c r="E159">
        <v>0</v>
      </c>
      <c r="F159">
        <v>0</v>
      </c>
      <c r="G159">
        <f t="shared" si="17"/>
        <v>0</v>
      </c>
      <c r="H159">
        <v>4</v>
      </c>
      <c r="L159">
        <v>0</v>
      </c>
      <c r="M159">
        <v>0</v>
      </c>
    </row>
    <row r="160" spans="1:13" x14ac:dyDescent="0.2">
      <c r="A160" t="s">
        <v>301</v>
      </c>
      <c r="C160" t="s">
        <v>232</v>
      </c>
      <c r="D160" t="s">
        <v>450</v>
      </c>
      <c r="E160">
        <v>20</v>
      </c>
      <c r="F160">
        <v>0</v>
      </c>
      <c r="G160">
        <f t="shared" si="17"/>
        <v>20</v>
      </c>
      <c r="H160">
        <v>10</v>
      </c>
      <c r="L160">
        <v>0</v>
      </c>
      <c r="M160">
        <v>0</v>
      </c>
    </row>
    <row r="161" spans="1:13" x14ac:dyDescent="0.2">
      <c r="A161" t="s">
        <v>339</v>
      </c>
      <c r="C161" t="s">
        <v>232</v>
      </c>
      <c r="D161" t="s">
        <v>450</v>
      </c>
      <c r="E161">
        <v>6</v>
      </c>
      <c r="F161">
        <v>3</v>
      </c>
      <c r="G161">
        <f t="shared" si="17"/>
        <v>9</v>
      </c>
      <c r="H161">
        <v>9</v>
      </c>
      <c r="L161">
        <v>1</v>
      </c>
      <c r="M161">
        <v>0</v>
      </c>
    </row>
    <row r="162" spans="1:13" x14ac:dyDescent="0.2">
      <c r="A162" t="s">
        <v>141</v>
      </c>
      <c r="B162">
        <v>1</v>
      </c>
      <c r="C162" t="s">
        <v>141</v>
      </c>
      <c r="E162">
        <v>116</v>
      </c>
      <c r="F162">
        <v>32</v>
      </c>
      <c r="H162">
        <v>76</v>
      </c>
      <c r="L162">
        <v>63</v>
      </c>
      <c r="M162">
        <v>0</v>
      </c>
    </row>
    <row r="163" spans="1:13" x14ac:dyDescent="0.2">
      <c r="A163" t="s">
        <v>196</v>
      </c>
      <c r="C163" t="s">
        <v>141</v>
      </c>
      <c r="D163" t="s">
        <v>457</v>
      </c>
      <c r="E163">
        <v>58</v>
      </c>
      <c r="F163">
        <v>0</v>
      </c>
      <c r="G163">
        <f t="shared" ref="G163:G171" si="18">SUM(E163:F163)</f>
        <v>58</v>
      </c>
      <c r="H163">
        <v>19</v>
      </c>
      <c r="L163">
        <v>0</v>
      </c>
      <c r="M163">
        <v>0</v>
      </c>
    </row>
    <row r="164" spans="1:13" x14ac:dyDescent="0.2">
      <c r="A164" t="s">
        <v>382</v>
      </c>
      <c r="C164" t="s">
        <v>141</v>
      </c>
      <c r="D164" t="s">
        <v>457</v>
      </c>
      <c r="E164">
        <v>1</v>
      </c>
      <c r="F164">
        <v>17</v>
      </c>
      <c r="G164">
        <f t="shared" si="18"/>
        <v>18</v>
      </c>
      <c r="H164">
        <v>14</v>
      </c>
      <c r="L164">
        <v>0</v>
      </c>
      <c r="M164">
        <v>0</v>
      </c>
    </row>
    <row r="165" spans="1:13" x14ac:dyDescent="0.2">
      <c r="A165" t="s">
        <v>389</v>
      </c>
      <c r="C165" t="s">
        <v>141</v>
      </c>
      <c r="D165" t="s">
        <v>457</v>
      </c>
      <c r="E165">
        <v>0</v>
      </c>
      <c r="F165">
        <v>5</v>
      </c>
      <c r="G165">
        <f t="shared" si="18"/>
        <v>5</v>
      </c>
      <c r="H165">
        <v>3</v>
      </c>
      <c r="L165">
        <v>95</v>
      </c>
      <c r="M165">
        <v>0</v>
      </c>
    </row>
    <row r="166" spans="1:13" x14ac:dyDescent="0.2">
      <c r="A166" t="s">
        <v>363</v>
      </c>
      <c r="C166" t="s">
        <v>141</v>
      </c>
      <c r="D166" t="s">
        <v>457</v>
      </c>
      <c r="E166">
        <v>3</v>
      </c>
      <c r="F166">
        <v>0</v>
      </c>
      <c r="G166">
        <f t="shared" si="18"/>
        <v>3</v>
      </c>
      <c r="H166">
        <v>2</v>
      </c>
      <c r="L166">
        <v>0</v>
      </c>
      <c r="M166">
        <v>0</v>
      </c>
    </row>
    <row r="167" spans="1:13" x14ac:dyDescent="0.2">
      <c r="A167" t="s">
        <v>283</v>
      </c>
      <c r="C167" t="s">
        <v>141</v>
      </c>
      <c r="D167" t="s">
        <v>457</v>
      </c>
      <c r="E167">
        <v>0</v>
      </c>
      <c r="F167">
        <v>2</v>
      </c>
      <c r="G167">
        <f t="shared" si="18"/>
        <v>2</v>
      </c>
      <c r="H167">
        <v>1</v>
      </c>
      <c r="L167" t="s">
        <v>169</v>
      </c>
      <c r="M167" t="s">
        <v>169</v>
      </c>
    </row>
    <row r="168" spans="1:13" x14ac:dyDescent="0.2">
      <c r="A168" t="s">
        <v>320</v>
      </c>
      <c r="C168" t="s">
        <v>141</v>
      </c>
      <c r="D168" t="s">
        <v>457</v>
      </c>
      <c r="E168">
        <v>30</v>
      </c>
      <c r="F168">
        <v>8</v>
      </c>
      <c r="G168">
        <f t="shared" si="18"/>
        <v>38</v>
      </c>
      <c r="H168">
        <v>14</v>
      </c>
      <c r="L168">
        <v>0</v>
      </c>
      <c r="M168">
        <v>0</v>
      </c>
    </row>
    <row r="169" spans="1:13" x14ac:dyDescent="0.2">
      <c r="A169" t="s">
        <v>326</v>
      </c>
      <c r="C169" t="s">
        <v>141</v>
      </c>
      <c r="D169" t="s">
        <v>457</v>
      </c>
      <c r="E169">
        <v>23</v>
      </c>
      <c r="F169">
        <v>0</v>
      </c>
      <c r="G169">
        <f t="shared" si="18"/>
        <v>23</v>
      </c>
      <c r="H169">
        <v>11</v>
      </c>
      <c r="L169">
        <v>0</v>
      </c>
      <c r="M169">
        <v>0</v>
      </c>
    </row>
    <row r="170" spans="1:13" x14ac:dyDescent="0.2">
      <c r="A170" t="s">
        <v>307</v>
      </c>
      <c r="C170" t="s">
        <v>141</v>
      </c>
      <c r="D170" t="s">
        <v>457</v>
      </c>
      <c r="E170">
        <v>0</v>
      </c>
      <c r="F170">
        <v>0</v>
      </c>
      <c r="G170">
        <f t="shared" si="18"/>
        <v>0</v>
      </c>
      <c r="H170">
        <v>11</v>
      </c>
      <c r="L170">
        <v>0</v>
      </c>
      <c r="M170">
        <v>0</v>
      </c>
    </row>
    <row r="171" spans="1:13" x14ac:dyDescent="0.2">
      <c r="A171" t="s">
        <v>301</v>
      </c>
      <c r="C171" t="s">
        <v>141</v>
      </c>
      <c r="D171" t="s">
        <v>457</v>
      </c>
      <c r="E171">
        <v>1</v>
      </c>
      <c r="F171">
        <v>0</v>
      </c>
      <c r="G171">
        <f t="shared" si="18"/>
        <v>1</v>
      </c>
      <c r="H171">
        <v>1</v>
      </c>
      <c r="L171">
        <v>0</v>
      </c>
      <c r="M171">
        <v>0</v>
      </c>
    </row>
    <row r="172" spans="1:13" x14ac:dyDescent="0.2">
      <c r="A172" t="s">
        <v>351</v>
      </c>
      <c r="B172">
        <v>1</v>
      </c>
      <c r="C172" t="s">
        <v>351</v>
      </c>
      <c r="E172">
        <v>7</v>
      </c>
      <c r="F172">
        <v>0</v>
      </c>
      <c r="H172">
        <v>5</v>
      </c>
      <c r="L172">
        <v>0</v>
      </c>
      <c r="M172">
        <v>0</v>
      </c>
    </row>
    <row r="173" spans="1:13" x14ac:dyDescent="0.2">
      <c r="A173" t="s">
        <v>357</v>
      </c>
      <c r="C173" t="s">
        <v>351</v>
      </c>
      <c r="D173" t="s">
        <v>454</v>
      </c>
      <c r="E173">
        <v>7</v>
      </c>
      <c r="F173">
        <v>0</v>
      </c>
      <c r="G173">
        <f>SUM(E173:F173)</f>
        <v>7</v>
      </c>
      <c r="H173">
        <v>5</v>
      </c>
      <c r="L173">
        <v>0</v>
      </c>
      <c r="M173">
        <v>0</v>
      </c>
    </row>
    <row r="174" spans="1:13" x14ac:dyDescent="0.2">
      <c r="A174" t="s">
        <v>338</v>
      </c>
      <c r="B174">
        <v>1</v>
      </c>
      <c r="C174" t="s">
        <v>338</v>
      </c>
      <c r="E174">
        <v>1</v>
      </c>
      <c r="F174">
        <v>0</v>
      </c>
      <c r="H174">
        <v>6</v>
      </c>
      <c r="L174">
        <v>0</v>
      </c>
      <c r="M174">
        <v>0</v>
      </c>
    </row>
    <row r="175" spans="1:13" x14ac:dyDescent="0.2">
      <c r="A175" t="s">
        <v>326</v>
      </c>
      <c r="C175" t="s">
        <v>338</v>
      </c>
      <c r="D175" t="s">
        <v>455</v>
      </c>
      <c r="E175">
        <v>1</v>
      </c>
      <c r="F175">
        <v>0</v>
      </c>
      <c r="G175">
        <f>SUM(E175:F175)</f>
        <v>1</v>
      </c>
      <c r="H175">
        <v>6</v>
      </c>
      <c r="L175">
        <v>0</v>
      </c>
      <c r="M175">
        <v>0</v>
      </c>
    </row>
    <row r="176" spans="1:13" x14ac:dyDescent="0.2">
      <c r="A176" t="s">
        <v>132</v>
      </c>
      <c r="B176">
        <v>1</v>
      </c>
      <c r="C176" t="s">
        <v>132</v>
      </c>
      <c r="E176">
        <v>353</v>
      </c>
      <c r="F176">
        <v>15</v>
      </c>
      <c r="H176">
        <v>93</v>
      </c>
      <c r="L176">
        <v>0</v>
      </c>
      <c r="M176">
        <v>0</v>
      </c>
    </row>
    <row r="177" spans="1:13" x14ac:dyDescent="0.2">
      <c r="A177" t="s">
        <v>195</v>
      </c>
      <c r="C177" t="s">
        <v>132</v>
      </c>
      <c r="D177" t="s">
        <v>458</v>
      </c>
      <c r="E177">
        <v>44</v>
      </c>
      <c r="F177">
        <v>0</v>
      </c>
      <c r="G177">
        <f t="shared" ref="G177:G188" si="19">SUM(E177:F177)</f>
        <v>44</v>
      </c>
      <c r="H177">
        <v>7</v>
      </c>
      <c r="L177">
        <v>0</v>
      </c>
      <c r="M177">
        <v>0</v>
      </c>
    </row>
    <row r="178" spans="1:13" x14ac:dyDescent="0.2">
      <c r="A178" t="s">
        <v>196</v>
      </c>
      <c r="C178" t="s">
        <v>132</v>
      </c>
      <c r="D178" t="s">
        <v>458</v>
      </c>
      <c r="E178">
        <v>90</v>
      </c>
      <c r="F178">
        <v>0</v>
      </c>
      <c r="G178">
        <f t="shared" si="19"/>
        <v>90</v>
      </c>
      <c r="H178">
        <v>19</v>
      </c>
      <c r="L178">
        <v>0</v>
      </c>
      <c r="M178">
        <v>0</v>
      </c>
    </row>
    <row r="179" spans="1:13" x14ac:dyDescent="0.2">
      <c r="A179" t="s">
        <v>382</v>
      </c>
      <c r="C179" t="s">
        <v>132</v>
      </c>
      <c r="D179" t="s">
        <v>458</v>
      </c>
      <c r="E179">
        <v>1</v>
      </c>
      <c r="F179">
        <v>7</v>
      </c>
      <c r="G179">
        <f t="shared" si="19"/>
        <v>8</v>
      </c>
      <c r="H179">
        <v>8</v>
      </c>
      <c r="L179">
        <v>0</v>
      </c>
      <c r="M179">
        <v>0</v>
      </c>
    </row>
    <row r="180" spans="1:13" x14ac:dyDescent="0.2">
      <c r="A180" t="s">
        <v>389</v>
      </c>
      <c r="C180" t="s">
        <v>132</v>
      </c>
      <c r="D180" t="s">
        <v>458</v>
      </c>
      <c r="E180">
        <v>0</v>
      </c>
      <c r="F180">
        <v>1</v>
      </c>
      <c r="G180">
        <f t="shared" si="19"/>
        <v>1</v>
      </c>
      <c r="H180">
        <v>1</v>
      </c>
      <c r="L180">
        <v>0</v>
      </c>
      <c r="M180">
        <v>0</v>
      </c>
    </row>
    <row r="181" spans="1:13" x14ac:dyDescent="0.2">
      <c r="A181" t="s">
        <v>363</v>
      </c>
      <c r="C181" t="s">
        <v>132</v>
      </c>
      <c r="D181" t="s">
        <v>458</v>
      </c>
      <c r="E181">
        <v>16</v>
      </c>
      <c r="F181">
        <v>0</v>
      </c>
      <c r="G181">
        <f t="shared" si="19"/>
        <v>16</v>
      </c>
      <c r="H181">
        <v>4</v>
      </c>
      <c r="L181">
        <v>0</v>
      </c>
      <c r="M181">
        <v>0</v>
      </c>
    </row>
    <row r="182" spans="1:13" x14ac:dyDescent="0.2">
      <c r="A182" t="s">
        <v>287</v>
      </c>
      <c r="C182" t="s">
        <v>132</v>
      </c>
      <c r="D182" t="s">
        <v>458</v>
      </c>
      <c r="E182">
        <v>128</v>
      </c>
      <c r="F182">
        <v>7</v>
      </c>
      <c r="G182">
        <f t="shared" si="19"/>
        <v>135</v>
      </c>
      <c r="H182">
        <v>16</v>
      </c>
      <c r="L182" t="s">
        <v>318</v>
      </c>
      <c r="M182" t="s">
        <v>318</v>
      </c>
    </row>
    <row r="183" spans="1:13" x14ac:dyDescent="0.2">
      <c r="A183" t="s">
        <v>283</v>
      </c>
      <c r="C183" t="s">
        <v>132</v>
      </c>
      <c r="D183" t="s">
        <v>458</v>
      </c>
      <c r="E183">
        <v>1</v>
      </c>
      <c r="F183">
        <v>0</v>
      </c>
      <c r="G183">
        <f t="shared" si="19"/>
        <v>1</v>
      </c>
      <c r="H183">
        <v>1</v>
      </c>
      <c r="L183">
        <v>0</v>
      </c>
      <c r="M183">
        <v>0</v>
      </c>
    </row>
    <row r="184" spans="1:13" x14ac:dyDescent="0.2">
      <c r="A184" t="s">
        <v>320</v>
      </c>
      <c r="C184" t="s">
        <v>132</v>
      </c>
      <c r="D184" t="s">
        <v>458</v>
      </c>
      <c r="E184">
        <v>27</v>
      </c>
      <c r="F184">
        <v>0</v>
      </c>
      <c r="G184">
        <f t="shared" si="19"/>
        <v>27</v>
      </c>
      <c r="H184">
        <v>7</v>
      </c>
      <c r="L184">
        <v>0</v>
      </c>
      <c r="M184">
        <v>0</v>
      </c>
    </row>
    <row r="185" spans="1:13" x14ac:dyDescent="0.2">
      <c r="A185" t="s">
        <v>326</v>
      </c>
      <c r="C185" t="s">
        <v>132</v>
      </c>
      <c r="D185" t="s">
        <v>458</v>
      </c>
      <c r="E185">
        <v>27</v>
      </c>
      <c r="F185">
        <v>0</v>
      </c>
      <c r="G185">
        <f t="shared" si="19"/>
        <v>27</v>
      </c>
      <c r="H185">
        <v>5</v>
      </c>
      <c r="L185">
        <v>0</v>
      </c>
      <c r="M185">
        <v>0</v>
      </c>
    </row>
    <row r="186" spans="1:13" x14ac:dyDescent="0.2">
      <c r="A186" t="s">
        <v>307</v>
      </c>
      <c r="C186" t="s">
        <v>132</v>
      </c>
      <c r="D186" t="s">
        <v>458</v>
      </c>
      <c r="E186">
        <v>0</v>
      </c>
      <c r="F186">
        <v>0</v>
      </c>
      <c r="G186">
        <f t="shared" si="19"/>
        <v>0</v>
      </c>
      <c r="H186">
        <v>17</v>
      </c>
      <c r="L186">
        <v>0</v>
      </c>
      <c r="M186">
        <v>0</v>
      </c>
    </row>
    <row r="187" spans="1:13" x14ac:dyDescent="0.2">
      <c r="A187" t="s">
        <v>301</v>
      </c>
      <c r="C187" t="s">
        <v>132</v>
      </c>
      <c r="D187" t="s">
        <v>458</v>
      </c>
      <c r="E187">
        <v>15</v>
      </c>
      <c r="F187">
        <v>0</v>
      </c>
      <c r="G187">
        <f t="shared" si="19"/>
        <v>15</v>
      </c>
      <c r="H187">
        <v>7</v>
      </c>
      <c r="L187">
        <v>0</v>
      </c>
      <c r="M187">
        <v>0</v>
      </c>
    </row>
    <row r="188" spans="1:13" x14ac:dyDescent="0.2">
      <c r="A188" t="s">
        <v>339</v>
      </c>
      <c r="C188" t="s">
        <v>132</v>
      </c>
      <c r="D188" t="s">
        <v>458</v>
      </c>
      <c r="E188">
        <v>4</v>
      </c>
      <c r="F188">
        <v>0</v>
      </c>
      <c r="G188">
        <f t="shared" si="19"/>
        <v>4</v>
      </c>
      <c r="H188">
        <v>1</v>
      </c>
      <c r="L188">
        <v>0</v>
      </c>
      <c r="M188">
        <v>0</v>
      </c>
    </row>
    <row r="189" spans="1:13" x14ac:dyDescent="0.2">
      <c r="A189" t="s">
        <v>187</v>
      </c>
      <c r="B189">
        <v>1</v>
      </c>
      <c r="C189" t="s">
        <v>187</v>
      </c>
      <c r="E189">
        <v>2</v>
      </c>
      <c r="F189">
        <v>3</v>
      </c>
      <c r="H189">
        <v>4</v>
      </c>
      <c r="L189">
        <v>0</v>
      </c>
      <c r="M189">
        <v>0</v>
      </c>
    </row>
    <row r="190" spans="1:13" x14ac:dyDescent="0.2">
      <c r="A190" t="s">
        <v>363</v>
      </c>
      <c r="C190" t="s">
        <v>187</v>
      </c>
      <c r="D190" t="s">
        <v>450</v>
      </c>
      <c r="E190">
        <v>0</v>
      </c>
      <c r="F190">
        <v>1</v>
      </c>
      <c r="G190">
        <f t="shared" ref="G190:G191" si="20">SUM(E190:F190)</f>
        <v>1</v>
      </c>
      <c r="H190">
        <v>1</v>
      </c>
      <c r="L190">
        <v>0</v>
      </c>
      <c r="M190">
        <v>0</v>
      </c>
    </row>
    <row r="191" spans="1:13" x14ac:dyDescent="0.2">
      <c r="A191" t="s">
        <v>287</v>
      </c>
      <c r="C191" t="s">
        <v>187</v>
      </c>
      <c r="D191" t="s">
        <v>450</v>
      </c>
      <c r="E191">
        <v>2</v>
      </c>
      <c r="F191">
        <v>2</v>
      </c>
      <c r="G191">
        <f t="shared" si="20"/>
        <v>4</v>
      </c>
      <c r="H191">
        <v>3</v>
      </c>
      <c r="L191">
        <v>5</v>
      </c>
      <c r="M191">
        <v>0</v>
      </c>
    </row>
    <row r="192" spans="1:13" x14ac:dyDescent="0.2">
      <c r="A192" t="s">
        <v>135</v>
      </c>
      <c r="B192">
        <v>1</v>
      </c>
      <c r="C192" t="s">
        <v>135</v>
      </c>
      <c r="E192">
        <v>143</v>
      </c>
      <c r="F192">
        <v>138</v>
      </c>
      <c r="H192">
        <v>137</v>
      </c>
      <c r="L192">
        <v>18</v>
      </c>
      <c r="M192">
        <v>0</v>
      </c>
    </row>
    <row r="193" spans="1:13" x14ac:dyDescent="0.2">
      <c r="A193" t="s">
        <v>195</v>
      </c>
      <c r="C193" t="s">
        <v>135</v>
      </c>
      <c r="D193" t="s">
        <v>450</v>
      </c>
      <c r="E193">
        <v>16</v>
      </c>
      <c r="F193">
        <v>11</v>
      </c>
      <c r="G193">
        <f t="shared" ref="G193:G205" si="21">SUM(E193:F193)</f>
        <v>27</v>
      </c>
      <c r="H193">
        <v>12</v>
      </c>
      <c r="L193">
        <v>0</v>
      </c>
      <c r="M193">
        <v>0</v>
      </c>
    </row>
    <row r="194" spans="1:13" x14ac:dyDescent="0.2">
      <c r="A194" t="s">
        <v>196</v>
      </c>
      <c r="C194" t="s">
        <v>135</v>
      </c>
      <c r="D194" t="s">
        <v>450</v>
      </c>
      <c r="E194">
        <v>5</v>
      </c>
      <c r="F194">
        <v>0</v>
      </c>
      <c r="G194">
        <f t="shared" si="21"/>
        <v>5</v>
      </c>
      <c r="H194">
        <v>5</v>
      </c>
      <c r="L194">
        <v>0</v>
      </c>
      <c r="M194">
        <v>0</v>
      </c>
    </row>
    <row r="195" spans="1:13" x14ac:dyDescent="0.2">
      <c r="A195" t="s">
        <v>382</v>
      </c>
      <c r="C195" t="s">
        <v>135</v>
      </c>
      <c r="D195" t="s">
        <v>450</v>
      </c>
      <c r="E195">
        <v>0</v>
      </c>
      <c r="F195">
        <v>10</v>
      </c>
      <c r="G195">
        <f t="shared" si="21"/>
        <v>10</v>
      </c>
      <c r="H195">
        <v>9</v>
      </c>
      <c r="L195">
        <v>0</v>
      </c>
      <c r="M195">
        <v>0</v>
      </c>
    </row>
    <row r="196" spans="1:13" x14ac:dyDescent="0.2">
      <c r="A196" t="s">
        <v>389</v>
      </c>
      <c r="C196" t="s">
        <v>135</v>
      </c>
      <c r="D196" t="s">
        <v>450</v>
      </c>
      <c r="E196">
        <v>0</v>
      </c>
      <c r="F196">
        <v>14</v>
      </c>
      <c r="G196">
        <f t="shared" si="21"/>
        <v>14</v>
      </c>
      <c r="H196">
        <v>10</v>
      </c>
      <c r="L196">
        <v>0</v>
      </c>
      <c r="M196">
        <v>0</v>
      </c>
    </row>
    <row r="197" spans="1:13" x14ac:dyDescent="0.2">
      <c r="A197" t="s">
        <v>363</v>
      </c>
      <c r="C197" t="s">
        <v>135</v>
      </c>
      <c r="D197" t="s">
        <v>450</v>
      </c>
      <c r="E197">
        <v>2</v>
      </c>
      <c r="F197">
        <v>0</v>
      </c>
      <c r="G197">
        <f t="shared" si="21"/>
        <v>2</v>
      </c>
      <c r="H197">
        <v>2</v>
      </c>
      <c r="L197" t="s">
        <v>191</v>
      </c>
      <c r="M197" t="s">
        <v>191</v>
      </c>
    </row>
    <row r="198" spans="1:13" x14ac:dyDescent="0.2">
      <c r="A198" t="s">
        <v>368</v>
      </c>
      <c r="C198" t="s">
        <v>135</v>
      </c>
      <c r="D198" t="s">
        <v>450</v>
      </c>
      <c r="E198">
        <v>0</v>
      </c>
      <c r="F198">
        <v>23</v>
      </c>
      <c r="G198">
        <f t="shared" si="21"/>
        <v>23</v>
      </c>
      <c r="H198">
        <v>21</v>
      </c>
      <c r="L198">
        <v>0</v>
      </c>
      <c r="M198">
        <v>0</v>
      </c>
    </row>
    <row r="199" spans="1:13" x14ac:dyDescent="0.2">
      <c r="A199" t="s">
        <v>287</v>
      </c>
      <c r="C199" t="s">
        <v>135</v>
      </c>
      <c r="D199" t="s">
        <v>450</v>
      </c>
      <c r="E199">
        <v>10</v>
      </c>
      <c r="F199">
        <v>20</v>
      </c>
      <c r="G199">
        <f t="shared" si="21"/>
        <v>30</v>
      </c>
      <c r="H199">
        <v>10</v>
      </c>
      <c r="L199">
        <v>0</v>
      </c>
      <c r="M199">
        <v>0</v>
      </c>
    </row>
    <row r="200" spans="1:13" x14ac:dyDescent="0.2">
      <c r="A200" t="s">
        <v>283</v>
      </c>
      <c r="C200" t="s">
        <v>135</v>
      </c>
      <c r="D200" t="s">
        <v>450</v>
      </c>
      <c r="E200">
        <v>1</v>
      </c>
      <c r="F200">
        <v>22</v>
      </c>
      <c r="G200">
        <f t="shared" si="21"/>
        <v>23</v>
      </c>
      <c r="H200">
        <v>13</v>
      </c>
      <c r="L200">
        <v>0</v>
      </c>
      <c r="M200">
        <v>0</v>
      </c>
    </row>
    <row r="201" spans="1:13" x14ac:dyDescent="0.2">
      <c r="A201" t="s">
        <v>320</v>
      </c>
      <c r="C201" t="s">
        <v>135</v>
      </c>
      <c r="D201" t="s">
        <v>450</v>
      </c>
      <c r="E201">
        <v>6</v>
      </c>
      <c r="F201">
        <v>5</v>
      </c>
      <c r="G201">
        <f t="shared" si="21"/>
        <v>11</v>
      </c>
      <c r="H201">
        <v>5</v>
      </c>
      <c r="L201">
        <v>0</v>
      </c>
      <c r="M201">
        <v>0</v>
      </c>
    </row>
    <row r="202" spans="1:13" x14ac:dyDescent="0.2">
      <c r="A202" t="s">
        <v>326</v>
      </c>
      <c r="C202" t="s">
        <v>135</v>
      </c>
      <c r="D202" t="s">
        <v>450</v>
      </c>
      <c r="E202">
        <v>39</v>
      </c>
      <c r="F202">
        <v>3</v>
      </c>
      <c r="G202">
        <f t="shared" si="21"/>
        <v>42</v>
      </c>
      <c r="H202">
        <v>13</v>
      </c>
      <c r="L202">
        <v>0</v>
      </c>
      <c r="M202">
        <v>0</v>
      </c>
    </row>
    <row r="203" spans="1:13" x14ac:dyDescent="0.2">
      <c r="A203" t="s">
        <v>307</v>
      </c>
      <c r="C203" t="s">
        <v>135</v>
      </c>
      <c r="D203" t="s">
        <v>450</v>
      </c>
      <c r="E203">
        <v>0</v>
      </c>
      <c r="F203">
        <v>1</v>
      </c>
      <c r="G203">
        <f t="shared" si="21"/>
        <v>1</v>
      </c>
      <c r="H203">
        <v>7</v>
      </c>
      <c r="L203">
        <v>0</v>
      </c>
      <c r="M203">
        <v>0</v>
      </c>
    </row>
    <row r="204" spans="1:13" x14ac:dyDescent="0.2">
      <c r="A204" t="s">
        <v>301</v>
      </c>
      <c r="C204" t="s">
        <v>135</v>
      </c>
      <c r="D204" t="s">
        <v>450</v>
      </c>
      <c r="E204">
        <v>16</v>
      </c>
      <c r="F204">
        <v>0</v>
      </c>
      <c r="G204">
        <f t="shared" si="21"/>
        <v>16</v>
      </c>
      <c r="H204">
        <v>12</v>
      </c>
      <c r="L204">
        <v>2</v>
      </c>
      <c r="M204">
        <v>0</v>
      </c>
    </row>
    <row r="205" spans="1:13" x14ac:dyDescent="0.2">
      <c r="A205" t="s">
        <v>339</v>
      </c>
      <c r="C205" t="s">
        <v>135</v>
      </c>
      <c r="D205" t="s">
        <v>450</v>
      </c>
      <c r="E205">
        <v>48</v>
      </c>
      <c r="F205">
        <v>29</v>
      </c>
      <c r="G205">
        <f t="shared" si="21"/>
        <v>77</v>
      </c>
      <c r="H205">
        <v>18</v>
      </c>
      <c r="L205">
        <v>0</v>
      </c>
      <c r="M205">
        <v>0</v>
      </c>
    </row>
    <row r="206" spans="1:13" x14ac:dyDescent="0.2">
      <c r="A206" t="s">
        <v>331</v>
      </c>
      <c r="B206">
        <v>1</v>
      </c>
      <c r="C206" t="s">
        <v>331</v>
      </c>
      <c r="E206">
        <v>1</v>
      </c>
      <c r="F206">
        <v>0</v>
      </c>
      <c r="H206">
        <v>1</v>
      </c>
      <c r="L206">
        <v>0</v>
      </c>
      <c r="M206">
        <v>0</v>
      </c>
    </row>
    <row r="207" spans="1:13" x14ac:dyDescent="0.2">
      <c r="A207" t="s">
        <v>326</v>
      </c>
      <c r="C207" t="s">
        <v>331</v>
      </c>
      <c r="D207" t="s">
        <v>450</v>
      </c>
      <c r="E207">
        <v>1</v>
      </c>
      <c r="F207">
        <v>0</v>
      </c>
      <c r="G207">
        <f>SUM(E207:F207)</f>
        <v>1</v>
      </c>
      <c r="H207">
        <v>1</v>
      </c>
      <c r="L207">
        <v>0</v>
      </c>
      <c r="M207">
        <v>0</v>
      </c>
    </row>
    <row r="208" spans="1:13" x14ac:dyDescent="0.2">
      <c r="A208" t="s">
        <v>350</v>
      </c>
      <c r="B208">
        <v>1</v>
      </c>
      <c r="C208" t="s">
        <v>350</v>
      </c>
      <c r="E208">
        <v>15</v>
      </c>
      <c r="F208">
        <v>18</v>
      </c>
      <c r="H208">
        <v>17</v>
      </c>
      <c r="L208">
        <v>0</v>
      </c>
      <c r="M208">
        <v>0</v>
      </c>
    </row>
    <row r="209" spans="1:13" x14ac:dyDescent="0.2">
      <c r="A209" t="s">
        <v>357</v>
      </c>
      <c r="C209" t="s">
        <v>350</v>
      </c>
      <c r="D209" t="s">
        <v>450</v>
      </c>
      <c r="E209">
        <v>15</v>
      </c>
      <c r="F209">
        <v>18</v>
      </c>
      <c r="G209">
        <f>SUM(E209:F209)</f>
        <v>33</v>
      </c>
      <c r="H209">
        <v>17</v>
      </c>
      <c r="L209">
        <v>0</v>
      </c>
      <c r="M209">
        <v>0</v>
      </c>
    </row>
    <row r="210" spans="1:13" x14ac:dyDescent="0.2">
      <c r="A210" t="s">
        <v>189</v>
      </c>
      <c r="B210">
        <v>1</v>
      </c>
      <c r="C210" t="s">
        <v>189</v>
      </c>
      <c r="E210">
        <v>93</v>
      </c>
      <c r="F210">
        <v>0</v>
      </c>
      <c r="H210">
        <v>16</v>
      </c>
      <c r="L210">
        <v>0</v>
      </c>
      <c r="M210">
        <v>0</v>
      </c>
    </row>
    <row r="211" spans="1:13" x14ac:dyDescent="0.2">
      <c r="A211" t="s">
        <v>287</v>
      </c>
      <c r="C211" t="s">
        <v>189</v>
      </c>
      <c r="D211" t="s">
        <v>455</v>
      </c>
      <c r="E211">
        <v>93</v>
      </c>
      <c r="F211">
        <v>0</v>
      </c>
      <c r="G211">
        <f>SUM(E211:F211)</f>
        <v>93</v>
      </c>
      <c r="H211">
        <v>16</v>
      </c>
      <c r="L211">
        <v>0</v>
      </c>
      <c r="M211">
        <v>0</v>
      </c>
    </row>
    <row r="212" spans="1:13" x14ac:dyDescent="0.2">
      <c r="A212" t="s">
        <v>268</v>
      </c>
      <c r="B212">
        <v>1</v>
      </c>
      <c r="C212" t="s">
        <v>268</v>
      </c>
      <c r="E212">
        <v>9</v>
      </c>
      <c r="F212">
        <v>0</v>
      </c>
      <c r="H212">
        <v>3</v>
      </c>
      <c r="L212" t="s">
        <v>329</v>
      </c>
      <c r="M212" t="s">
        <v>329</v>
      </c>
    </row>
    <row r="213" spans="1:13" x14ac:dyDescent="0.2">
      <c r="A213" t="s">
        <v>195</v>
      </c>
      <c r="C213" t="s">
        <v>268</v>
      </c>
      <c r="D213" t="s">
        <v>455</v>
      </c>
      <c r="E213">
        <v>9</v>
      </c>
      <c r="F213">
        <v>0</v>
      </c>
      <c r="G213">
        <f>SUM(E213:F213)</f>
        <v>9</v>
      </c>
      <c r="H213">
        <v>3</v>
      </c>
      <c r="L213">
        <v>0</v>
      </c>
      <c r="M213">
        <v>0</v>
      </c>
    </row>
    <row r="214" spans="1:13" x14ac:dyDescent="0.2">
      <c r="A214" t="s">
        <v>130</v>
      </c>
      <c r="B214">
        <v>1</v>
      </c>
      <c r="C214" t="s">
        <v>130</v>
      </c>
      <c r="E214">
        <v>0</v>
      </c>
      <c r="F214">
        <v>0</v>
      </c>
      <c r="H214">
        <v>1</v>
      </c>
      <c r="L214">
        <v>0</v>
      </c>
      <c r="M214">
        <v>0</v>
      </c>
    </row>
    <row r="215" spans="1:13" x14ac:dyDescent="0.2">
      <c r="A215" t="s">
        <v>301</v>
      </c>
      <c r="C215" t="s">
        <v>130</v>
      </c>
      <c r="D215" t="s">
        <v>452</v>
      </c>
      <c r="E215">
        <v>0</v>
      </c>
      <c r="F215">
        <v>0</v>
      </c>
      <c r="G215">
        <f>SUM(E215:F215)</f>
        <v>0</v>
      </c>
      <c r="H215">
        <v>1</v>
      </c>
      <c r="L215">
        <v>0</v>
      </c>
      <c r="M215">
        <v>0</v>
      </c>
    </row>
    <row r="216" spans="1:13" x14ac:dyDescent="0.2">
      <c r="A216" t="s">
        <v>309</v>
      </c>
      <c r="B216">
        <v>1</v>
      </c>
      <c r="C216" t="s">
        <v>309</v>
      </c>
      <c r="E216">
        <v>0</v>
      </c>
      <c r="F216">
        <v>0</v>
      </c>
      <c r="H216">
        <v>1</v>
      </c>
      <c r="L216">
        <v>0</v>
      </c>
      <c r="M216">
        <v>0</v>
      </c>
    </row>
    <row r="217" spans="1:13" x14ac:dyDescent="0.2">
      <c r="A217" t="s">
        <v>307</v>
      </c>
      <c r="C217" t="s">
        <v>309</v>
      </c>
      <c r="D217" t="s">
        <v>449</v>
      </c>
      <c r="E217">
        <v>0</v>
      </c>
      <c r="F217">
        <v>0</v>
      </c>
      <c r="G217">
        <f t="shared" ref="G217:G219" si="22">SUM(E217:F217)</f>
        <v>0</v>
      </c>
      <c r="H217">
        <v>1</v>
      </c>
      <c r="L217">
        <v>0</v>
      </c>
      <c r="M217">
        <v>0</v>
      </c>
    </row>
    <row r="218" spans="1:13" x14ac:dyDescent="0.2">
      <c r="A218" t="s">
        <v>276</v>
      </c>
      <c r="C218" t="s">
        <v>309</v>
      </c>
      <c r="D218" t="s">
        <v>449</v>
      </c>
      <c r="E218">
        <v>0</v>
      </c>
      <c r="F218">
        <v>0</v>
      </c>
      <c r="G218">
        <f t="shared" si="22"/>
        <v>0</v>
      </c>
      <c r="H218">
        <v>1</v>
      </c>
      <c r="L218">
        <v>0</v>
      </c>
      <c r="M218">
        <v>0</v>
      </c>
    </row>
    <row r="219" spans="1:13" x14ac:dyDescent="0.2">
      <c r="A219" t="s">
        <v>283</v>
      </c>
      <c r="C219" t="s">
        <v>309</v>
      </c>
      <c r="D219" t="s">
        <v>449</v>
      </c>
      <c r="E219">
        <v>0</v>
      </c>
      <c r="F219">
        <v>0</v>
      </c>
      <c r="G219">
        <f t="shared" si="22"/>
        <v>0</v>
      </c>
      <c r="H219">
        <v>1</v>
      </c>
      <c r="L219">
        <v>0</v>
      </c>
      <c r="M219">
        <v>0</v>
      </c>
    </row>
    <row r="220" spans="1:13" x14ac:dyDescent="0.2">
      <c r="A220" t="s">
        <v>137</v>
      </c>
      <c r="B220">
        <v>1</v>
      </c>
      <c r="C220" t="s">
        <v>137</v>
      </c>
      <c r="E220">
        <v>2</v>
      </c>
      <c r="F220">
        <v>0</v>
      </c>
      <c r="H220">
        <v>7</v>
      </c>
      <c r="L220">
        <v>0</v>
      </c>
      <c r="M220">
        <v>0</v>
      </c>
    </row>
    <row r="221" spans="1:13" x14ac:dyDescent="0.2">
      <c r="A221" t="s">
        <v>307</v>
      </c>
      <c r="C221" t="s">
        <v>137</v>
      </c>
      <c r="D221" t="s">
        <v>450</v>
      </c>
      <c r="E221">
        <v>0</v>
      </c>
      <c r="F221">
        <v>0</v>
      </c>
      <c r="G221">
        <f t="shared" ref="G221:G222" si="23">SUM(E221:F221)</f>
        <v>0</v>
      </c>
      <c r="H221">
        <v>5</v>
      </c>
      <c r="L221">
        <v>0</v>
      </c>
      <c r="M221">
        <v>0</v>
      </c>
    </row>
    <row r="222" spans="1:13" x14ac:dyDescent="0.2">
      <c r="A222" t="s">
        <v>301</v>
      </c>
      <c r="C222" t="s">
        <v>137</v>
      </c>
      <c r="D222" t="s">
        <v>450</v>
      </c>
      <c r="E222">
        <v>2</v>
      </c>
      <c r="F222">
        <v>0</v>
      </c>
      <c r="G222">
        <f t="shared" si="23"/>
        <v>2</v>
      </c>
      <c r="H222">
        <v>2</v>
      </c>
      <c r="L222">
        <v>0</v>
      </c>
      <c r="M222">
        <v>0</v>
      </c>
    </row>
    <row r="223" spans="1:13" x14ac:dyDescent="0.2">
      <c r="A223" t="s">
        <v>275</v>
      </c>
      <c r="B223">
        <v>1</v>
      </c>
      <c r="C223" t="s">
        <v>275</v>
      </c>
      <c r="E223">
        <v>74</v>
      </c>
      <c r="F223">
        <v>0</v>
      </c>
      <c r="H223">
        <v>21</v>
      </c>
      <c r="L223">
        <v>0</v>
      </c>
      <c r="M223">
        <v>0</v>
      </c>
    </row>
    <row r="224" spans="1:13" x14ac:dyDescent="0.2">
      <c r="A224" t="s">
        <v>195</v>
      </c>
      <c r="C224" t="s">
        <v>275</v>
      </c>
      <c r="D224" t="s">
        <v>455</v>
      </c>
      <c r="E224">
        <v>2</v>
      </c>
      <c r="F224">
        <v>0</v>
      </c>
      <c r="G224">
        <f t="shared" ref="G224:G228" si="24">SUM(E224:F224)</f>
        <v>2</v>
      </c>
      <c r="H224">
        <v>2</v>
      </c>
      <c r="L224">
        <v>0</v>
      </c>
      <c r="M224">
        <v>0</v>
      </c>
    </row>
    <row r="225" spans="1:13" x14ac:dyDescent="0.2">
      <c r="A225" t="s">
        <v>363</v>
      </c>
      <c r="C225" t="s">
        <v>275</v>
      </c>
      <c r="D225" t="s">
        <v>455</v>
      </c>
      <c r="E225">
        <v>1</v>
      </c>
      <c r="F225">
        <v>0</v>
      </c>
      <c r="G225">
        <f t="shared" si="24"/>
        <v>1</v>
      </c>
      <c r="H225">
        <v>1</v>
      </c>
      <c r="L225">
        <v>0</v>
      </c>
      <c r="M225">
        <v>0</v>
      </c>
    </row>
    <row r="226" spans="1:13" x14ac:dyDescent="0.2">
      <c r="A226" t="s">
        <v>320</v>
      </c>
      <c r="C226" t="s">
        <v>275</v>
      </c>
      <c r="D226" t="s">
        <v>455</v>
      </c>
      <c r="E226">
        <v>14</v>
      </c>
      <c r="F226">
        <v>0</v>
      </c>
      <c r="G226">
        <f t="shared" si="24"/>
        <v>14</v>
      </c>
      <c r="H226">
        <v>8</v>
      </c>
      <c r="L226">
        <v>0</v>
      </c>
      <c r="M226">
        <v>0</v>
      </c>
    </row>
    <row r="227" spans="1:13" x14ac:dyDescent="0.2">
      <c r="A227" t="s">
        <v>326</v>
      </c>
      <c r="C227" t="s">
        <v>275</v>
      </c>
      <c r="D227" t="s">
        <v>455</v>
      </c>
      <c r="E227">
        <v>3</v>
      </c>
      <c r="F227">
        <v>0</v>
      </c>
      <c r="G227">
        <f t="shared" si="24"/>
        <v>3</v>
      </c>
      <c r="H227">
        <v>1</v>
      </c>
      <c r="L227" t="s">
        <v>188</v>
      </c>
      <c r="M227" t="s">
        <v>188</v>
      </c>
    </row>
    <row r="228" spans="1:13" x14ac:dyDescent="0.2">
      <c r="A228" t="s">
        <v>339</v>
      </c>
      <c r="C228" t="s">
        <v>275</v>
      </c>
      <c r="D228" t="s">
        <v>455</v>
      </c>
      <c r="E228">
        <v>54</v>
      </c>
      <c r="F228">
        <v>0</v>
      </c>
      <c r="G228">
        <f t="shared" si="24"/>
        <v>54</v>
      </c>
      <c r="H228">
        <v>9</v>
      </c>
      <c r="L228">
        <v>114</v>
      </c>
      <c r="M228">
        <v>0</v>
      </c>
    </row>
    <row r="229" spans="1:13" x14ac:dyDescent="0.2">
      <c r="A229" t="s">
        <v>166</v>
      </c>
      <c r="B229">
        <v>1</v>
      </c>
      <c r="C229" t="s">
        <v>166</v>
      </c>
      <c r="E229">
        <v>0</v>
      </c>
      <c r="F229">
        <v>0</v>
      </c>
      <c r="H229">
        <v>3</v>
      </c>
      <c r="L229">
        <v>0</v>
      </c>
      <c r="M229">
        <v>0</v>
      </c>
    </row>
    <row r="230" spans="1:13" x14ac:dyDescent="0.2">
      <c r="A230" t="s">
        <v>326</v>
      </c>
      <c r="C230" t="s">
        <v>166</v>
      </c>
      <c r="D230" t="s">
        <v>452</v>
      </c>
      <c r="E230">
        <v>0</v>
      </c>
      <c r="F230">
        <v>0</v>
      </c>
      <c r="G230">
        <f t="shared" ref="G230:G231" si="25">SUM(E230:F230)</f>
        <v>0</v>
      </c>
      <c r="H230">
        <v>1</v>
      </c>
      <c r="L230">
        <v>0</v>
      </c>
      <c r="M230">
        <v>0</v>
      </c>
    </row>
    <row r="231" spans="1:13" x14ac:dyDescent="0.2">
      <c r="A231" t="s">
        <v>307</v>
      </c>
      <c r="C231" t="s">
        <v>166</v>
      </c>
      <c r="D231" t="s">
        <v>452</v>
      </c>
      <c r="E231">
        <v>0</v>
      </c>
      <c r="F231">
        <v>0</v>
      </c>
      <c r="G231">
        <f t="shared" si="25"/>
        <v>0</v>
      </c>
      <c r="H231">
        <v>2</v>
      </c>
      <c r="L231">
        <v>0</v>
      </c>
      <c r="M231">
        <v>0</v>
      </c>
    </row>
    <row r="232" spans="1:13" x14ac:dyDescent="0.2">
      <c r="A232" t="s">
        <v>337</v>
      </c>
      <c r="B232">
        <v>1</v>
      </c>
      <c r="C232" t="s">
        <v>337</v>
      </c>
      <c r="E232">
        <v>38</v>
      </c>
      <c r="F232">
        <v>0</v>
      </c>
      <c r="H232">
        <v>5</v>
      </c>
      <c r="L232">
        <v>0</v>
      </c>
      <c r="M232">
        <v>0</v>
      </c>
    </row>
    <row r="233" spans="1:13" x14ac:dyDescent="0.2">
      <c r="A233" t="s">
        <v>326</v>
      </c>
      <c r="C233" t="s">
        <v>337</v>
      </c>
      <c r="D233" t="s">
        <v>455</v>
      </c>
      <c r="E233">
        <v>38</v>
      </c>
      <c r="F233">
        <v>0</v>
      </c>
      <c r="G233">
        <f>SUM(E233:F233)</f>
        <v>38</v>
      </c>
      <c r="H233">
        <v>5</v>
      </c>
      <c r="L233">
        <v>0</v>
      </c>
      <c r="M233">
        <v>0</v>
      </c>
    </row>
    <row r="234" spans="1:13" x14ac:dyDescent="0.2">
      <c r="A234" t="s">
        <v>158</v>
      </c>
      <c r="B234">
        <v>1</v>
      </c>
      <c r="C234" t="s">
        <v>158</v>
      </c>
      <c r="E234">
        <v>115</v>
      </c>
      <c r="F234">
        <v>0</v>
      </c>
      <c r="H234">
        <v>30</v>
      </c>
      <c r="L234">
        <v>405</v>
      </c>
      <c r="M234">
        <v>0</v>
      </c>
    </row>
    <row r="235" spans="1:13" x14ac:dyDescent="0.2">
      <c r="A235" t="s">
        <v>195</v>
      </c>
      <c r="C235" t="s">
        <v>158</v>
      </c>
      <c r="D235" t="s">
        <v>450</v>
      </c>
      <c r="E235">
        <v>33</v>
      </c>
      <c r="F235">
        <v>0</v>
      </c>
      <c r="G235">
        <f t="shared" ref="G235:G238" si="26">SUM(E235:F235)</f>
        <v>33</v>
      </c>
      <c r="H235">
        <v>4</v>
      </c>
      <c r="L235">
        <v>0</v>
      </c>
      <c r="M235">
        <v>0</v>
      </c>
    </row>
    <row r="236" spans="1:13" x14ac:dyDescent="0.2">
      <c r="A236" t="s">
        <v>196</v>
      </c>
      <c r="C236" t="s">
        <v>158</v>
      </c>
      <c r="D236" t="s">
        <v>450</v>
      </c>
      <c r="E236">
        <v>82</v>
      </c>
      <c r="F236">
        <v>0</v>
      </c>
      <c r="G236">
        <f t="shared" si="26"/>
        <v>82</v>
      </c>
      <c r="H236">
        <v>10</v>
      </c>
      <c r="L236">
        <v>0</v>
      </c>
      <c r="M236">
        <v>0</v>
      </c>
    </row>
    <row r="237" spans="1:13" x14ac:dyDescent="0.2">
      <c r="A237" t="s">
        <v>307</v>
      </c>
      <c r="C237" t="s">
        <v>158</v>
      </c>
      <c r="D237" t="s">
        <v>450</v>
      </c>
      <c r="E237">
        <v>0</v>
      </c>
      <c r="F237">
        <v>0</v>
      </c>
      <c r="G237">
        <f t="shared" si="26"/>
        <v>0</v>
      </c>
      <c r="H237">
        <v>14</v>
      </c>
      <c r="L237">
        <v>0</v>
      </c>
      <c r="M237">
        <v>0</v>
      </c>
    </row>
    <row r="238" spans="1:13" x14ac:dyDescent="0.2">
      <c r="A238" t="s">
        <v>301</v>
      </c>
      <c r="C238" t="s">
        <v>158</v>
      </c>
      <c r="D238" t="s">
        <v>450</v>
      </c>
      <c r="E238">
        <v>0</v>
      </c>
      <c r="F238">
        <v>0</v>
      </c>
      <c r="G238">
        <f t="shared" si="26"/>
        <v>0</v>
      </c>
      <c r="H238">
        <v>2</v>
      </c>
      <c r="L238">
        <v>0</v>
      </c>
      <c r="M238">
        <v>0</v>
      </c>
    </row>
    <row r="239" spans="1:13" x14ac:dyDescent="0.2">
      <c r="A239" t="s">
        <v>167</v>
      </c>
      <c r="B239">
        <v>1</v>
      </c>
      <c r="C239" t="s">
        <v>167</v>
      </c>
      <c r="E239">
        <v>0</v>
      </c>
      <c r="F239">
        <v>0</v>
      </c>
      <c r="H239">
        <v>5</v>
      </c>
      <c r="L239">
        <v>0</v>
      </c>
      <c r="M239">
        <v>0</v>
      </c>
    </row>
    <row r="240" spans="1:13" x14ac:dyDescent="0.2">
      <c r="A240" t="s">
        <v>307</v>
      </c>
      <c r="C240" t="s">
        <v>167</v>
      </c>
      <c r="D240" t="s">
        <v>455</v>
      </c>
      <c r="E240">
        <v>0</v>
      </c>
      <c r="F240">
        <v>0</v>
      </c>
      <c r="G240">
        <f>SUM(E240:F240)</f>
        <v>0</v>
      </c>
      <c r="H240">
        <v>5</v>
      </c>
      <c r="L240">
        <v>0</v>
      </c>
      <c r="M240">
        <v>0</v>
      </c>
    </row>
    <row r="241" spans="1:13" x14ac:dyDescent="0.2">
      <c r="A241" t="s">
        <v>136</v>
      </c>
      <c r="B241">
        <v>1</v>
      </c>
      <c r="C241" t="s">
        <v>136</v>
      </c>
      <c r="E241">
        <v>4</v>
      </c>
      <c r="F241">
        <v>0</v>
      </c>
      <c r="H241">
        <v>3</v>
      </c>
      <c r="L241">
        <v>0</v>
      </c>
      <c r="M241">
        <v>0</v>
      </c>
    </row>
    <row r="242" spans="1:13" x14ac:dyDescent="0.2">
      <c r="A242" t="s">
        <v>307</v>
      </c>
      <c r="C242" t="s">
        <v>136</v>
      </c>
      <c r="D242" t="s">
        <v>455</v>
      </c>
      <c r="E242">
        <v>0</v>
      </c>
      <c r="F242">
        <v>0</v>
      </c>
      <c r="G242">
        <f t="shared" ref="G242:G243" si="27">SUM(E242:F242)</f>
        <v>0</v>
      </c>
      <c r="H242">
        <v>1</v>
      </c>
      <c r="L242" t="s">
        <v>352</v>
      </c>
      <c r="M242" t="s">
        <v>352</v>
      </c>
    </row>
    <row r="243" spans="1:13" x14ac:dyDescent="0.2">
      <c r="A243" t="s">
        <v>301</v>
      </c>
      <c r="C243" t="s">
        <v>136</v>
      </c>
      <c r="D243" t="s">
        <v>455</v>
      </c>
      <c r="E243">
        <v>4</v>
      </c>
      <c r="F243">
        <v>0</v>
      </c>
      <c r="G243">
        <f t="shared" si="27"/>
        <v>4</v>
      </c>
      <c r="H243">
        <v>2</v>
      </c>
      <c r="L243">
        <v>0</v>
      </c>
      <c r="M243">
        <v>0</v>
      </c>
    </row>
    <row r="244" spans="1:13" x14ac:dyDescent="0.2">
      <c r="A244" t="s">
        <v>273</v>
      </c>
      <c r="B244">
        <v>1</v>
      </c>
      <c r="C244" t="s">
        <v>273</v>
      </c>
      <c r="E244">
        <v>332</v>
      </c>
      <c r="F244">
        <v>0</v>
      </c>
      <c r="H244">
        <v>16</v>
      </c>
      <c r="L244">
        <v>0</v>
      </c>
      <c r="M244">
        <v>0</v>
      </c>
    </row>
    <row r="245" spans="1:13" x14ac:dyDescent="0.2">
      <c r="A245" t="s">
        <v>195</v>
      </c>
      <c r="C245" t="s">
        <v>273</v>
      </c>
      <c r="D245" t="s">
        <v>455</v>
      </c>
      <c r="E245">
        <v>332</v>
      </c>
      <c r="F245">
        <v>0</v>
      </c>
      <c r="G245">
        <f>SUM(E245:F245)</f>
        <v>332</v>
      </c>
      <c r="H245">
        <v>16</v>
      </c>
      <c r="L245">
        <v>0</v>
      </c>
      <c r="M245">
        <v>0</v>
      </c>
    </row>
    <row r="246" spans="1:13" x14ac:dyDescent="0.2">
      <c r="A246" t="s">
        <v>160</v>
      </c>
      <c r="B246">
        <v>1</v>
      </c>
      <c r="C246" t="s">
        <v>160</v>
      </c>
      <c r="E246">
        <v>0</v>
      </c>
      <c r="F246">
        <v>0</v>
      </c>
      <c r="H246">
        <v>4</v>
      </c>
      <c r="L246">
        <v>0</v>
      </c>
      <c r="M246">
        <v>0</v>
      </c>
    </row>
    <row r="247" spans="1:13" x14ac:dyDescent="0.2">
      <c r="A247" t="s">
        <v>307</v>
      </c>
      <c r="C247" t="s">
        <v>160</v>
      </c>
      <c r="D247" t="s">
        <v>455</v>
      </c>
      <c r="E247">
        <v>0</v>
      </c>
      <c r="F247">
        <v>0</v>
      </c>
      <c r="G247">
        <f>SUM(E247:F247)</f>
        <v>0</v>
      </c>
      <c r="H247">
        <v>4</v>
      </c>
      <c r="L247">
        <v>0</v>
      </c>
      <c r="M247">
        <v>0</v>
      </c>
    </row>
    <row r="248" spans="1:13" x14ac:dyDescent="0.2">
      <c r="A248" t="s">
        <v>274</v>
      </c>
      <c r="B248">
        <v>1</v>
      </c>
      <c r="C248" t="s">
        <v>274</v>
      </c>
      <c r="E248">
        <v>132</v>
      </c>
      <c r="F248">
        <v>0</v>
      </c>
      <c r="H248">
        <v>6</v>
      </c>
      <c r="L248">
        <v>0</v>
      </c>
      <c r="M248">
        <v>0</v>
      </c>
    </row>
    <row r="249" spans="1:13" x14ac:dyDescent="0.2">
      <c r="A249" t="s">
        <v>195</v>
      </c>
      <c r="C249" t="s">
        <v>274</v>
      </c>
      <c r="D249" t="s">
        <v>455</v>
      </c>
      <c r="E249">
        <v>132</v>
      </c>
      <c r="F249">
        <v>0</v>
      </c>
      <c r="G249">
        <f>SUM(E249:F249)</f>
        <v>132</v>
      </c>
      <c r="H249">
        <v>6</v>
      </c>
      <c r="L249">
        <v>0</v>
      </c>
      <c r="M249">
        <v>0</v>
      </c>
    </row>
    <row r="250" spans="1:13" x14ac:dyDescent="0.2">
      <c r="A250" t="s">
        <v>355</v>
      </c>
      <c r="B250">
        <v>1</v>
      </c>
      <c r="C250" t="s">
        <v>355</v>
      </c>
      <c r="E250">
        <v>1</v>
      </c>
      <c r="F250">
        <v>0</v>
      </c>
      <c r="H250">
        <v>3</v>
      </c>
      <c r="L250">
        <v>0</v>
      </c>
      <c r="M250">
        <v>0</v>
      </c>
    </row>
    <row r="251" spans="1:13" x14ac:dyDescent="0.2">
      <c r="A251" t="s">
        <v>357</v>
      </c>
      <c r="C251" t="s">
        <v>355</v>
      </c>
      <c r="D251" t="s">
        <v>452</v>
      </c>
      <c r="E251">
        <v>1</v>
      </c>
      <c r="F251">
        <v>0</v>
      </c>
      <c r="G251">
        <f>SUM(E251:F251)</f>
        <v>1</v>
      </c>
      <c r="H251">
        <v>3</v>
      </c>
      <c r="L251">
        <v>0</v>
      </c>
      <c r="M251">
        <v>0</v>
      </c>
    </row>
    <row r="252" spans="1:13" x14ac:dyDescent="0.2">
      <c r="A252" t="s">
        <v>372</v>
      </c>
      <c r="B252">
        <v>1</v>
      </c>
      <c r="C252" t="s">
        <v>372</v>
      </c>
      <c r="E252">
        <v>0</v>
      </c>
      <c r="F252">
        <v>0</v>
      </c>
      <c r="H252">
        <v>1</v>
      </c>
      <c r="L252">
        <v>0</v>
      </c>
      <c r="M252">
        <v>0</v>
      </c>
    </row>
    <row r="253" spans="1:13" x14ac:dyDescent="0.2">
      <c r="A253" t="s">
        <v>368</v>
      </c>
      <c r="C253" t="s">
        <v>372</v>
      </c>
      <c r="D253" t="s">
        <v>452</v>
      </c>
      <c r="E253">
        <v>0</v>
      </c>
      <c r="F253">
        <v>0</v>
      </c>
      <c r="G253">
        <f>SUM(E253:F253)</f>
        <v>0</v>
      </c>
      <c r="H253">
        <v>1</v>
      </c>
      <c r="L253">
        <v>0</v>
      </c>
      <c r="M253">
        <v>0</v>
      </c>
    </row>
    <row r="254" spans="1:13" x14ac:dyDescent="0.2">
      <c r="A254" t="s">
        <v>319</v>
      </c>
      <c r="B254">
        <v>1</v>
      </c>
      <c r="C254" t="s">
        <v>319</v>
      </c>
      <c r="E254">
        <v>65</v>
      </c>
      <c r="F254">
        <v>0</v>
      </c>
      <c r="H254">
        <v>20</v>
      </c>
      <c r="L254">
        <v>0</v>
      </c>
      <c r="M254">
        <v>0</v>
      </c>
    </row>
    <row r="255" spans="1:13" x14ac:dyDescent="0.2">
      <c r="A255" t="s">
        <v>320</v>
      </c>
      <c r="C255" t="s">
        <v>319</v>
      </c>
      <c r="D255" t="s">
        <v>455</v>
      </c>
      <c r="E255">
        <v>8</v>
      </c>
      <c r="F255">
        <v>0</v>
      </c>
      <c r="G255">
        <f t="shared" ref="G255:G256" si="28">SUM(E255:F255)</f>
        <v>8</v>
      </c>
      <c r="H255">
        <v>2</v>
      </c>
      <c r="L255">
        <v>0</v>
      </c>
      <c r="M255">
        <v>0</v>
      </c>
    </row>
    <row r="256" spans="1:13" x14ac:dyDescent="0.2">
      <c r="A256" t="s">
        <v>357</v>
      </c>
      <c r="C256" t="s">
        <v>319</v>
      </c>
      <c r="D256" t="s">
        <v>455</v>
      </c>
      <c r="E256">
        <v>57</v>
      </c>
      <c r="F256">
        <v>0</v>
      </c>
      <c r="G256">
        <f t="shared" si="28"/>
        <v>57</v>
      </c>
      <c r="H256">
        <v>18</v>
      </c>
      <c r="L256">
        <v>1</v>
      </c>
      <c r="M256">
        <v>0</v>
      </c>
    </row>
    <row r="257" spans="1:13" x14ac:dyDescent="0.2">
      <c r="A257" t="s">
        <v>157</v>
      </c>
      <c r="B257">
        <v>1</v>
      </c>
      <c r="C257" t="s">
        <v>157</v>
      </c>
      <c r="E257">
        <v>2</v>
      </c>
      <c r="F257">
        <v>7</v>
      </c>
      <c r="H257">
        <v>13</v>
      </c>
      <c r="L257" t="s">
        <v>182</v>
      </c>
      <c r="M257" t="s">
        <v>182</v>
      </c>
    </row>
    <row r="258" spans="1:13" x14ac:dyDescent="0.2">
      <c r="A258" t="s">
        <v>196</v>
      </c>
      <c r="C258" t="s">
        <v>157</v>
      </c>
      <c r="D258" t="s">
        <v>452</v>
      </c>
      <c r="E258">
        <v>2</v>
      </c>
      <c r="F258">
        <v>0</v>
      </c>
      <c r="G258">
        <f t="shared" ref="G258:G260" si="29">SUM(E258:F258)</f>
        <v>2</v>
      </c>
      <c r="H258">
        <v>1</v>
      </c>
      <c r="L258">
        <v>0</v>
      </c>
      <c r="M258">
        <v>0</v>
      </c>
    </row>
    <row r="259" spans="1:13" x14ac:dyDescent="0.2">
      <c r="A259" t="s">
        <v>326</v>
      </c>
      <c r="C259" t="s">
        <v>157</v>
      </c>
      <c r="D259" t="s">
        <v>452</v>
      </c>
      <c r="E259">
        <v>0</v>
      </c>
      <c r="F259">
        <v>5</v>
      </c>
      <c r="G259">
        <f t="shared" si="29"/>
        <v>5</v>
      </c>
      <c r="H259">
        <v>5</v>
      </c>
      <c r="L259">
        <v>0</v>
      </c>
      <c r="M259">
        <v>0</v>
      </c>
    </row>
    <row r="260" spans="1:13" x14ac:dyDescent="0.2">
      <c r="A260" t="s">
        <v>307</v>
      </c>
      <c r="C260" t="s">
        <v>157</v>
      </c>
      <c r="D260" t="s">
        <v>452</v>
      </c>
      <c r="E260">
        <v>0</v>
      </c>
      <c r="F260">
        <v>2</v>
      </c>
      <c r="G260">
        <f t="shared" si="29"/>
        <v>2</v>
      </c>
      <c r="H260">
        <v>7</v>
      </c>
      <c r="L260">
        <v>0</v>
      </c>
      <c r="M260">
        <v>0</v>
      </c>
    </row>
    <row r="261" spans="1:13" x14ac:dyDescent="0.2">
      <c r="A261" t="s">
        <v>185</v>
      </c>
      <c r="B261">
        <v>1</v>
      </c>
      <c r="C261" t="s">
        <v>185</v>
      </c>
      <c r="E261">
        <v>89</v>
      </c>
      <c r="F261">
        <v>3</v>
      </c>
      <c r="H261">
        <v>34</v>
      </c>
      <c r="L261">
        <v>0</v>
      </c>
      <c r="M261">
        <v>0</v>
      </c>
    </row>
    <row r="262" spans="1:13" x14ac:dyDescent="0.2">
      <c r="A262" t="s">
        <v>196</v>
      </c>
      <c r="C262" t="s">
        <v>185</v>
      </c>
      <c r="D262" t="s">
        <v>455</v>
      </c>
      <c r="E262">
        <v>4</v>
      </c>
      <c r="F262">
        <v>0</v>
      </c>
      <c r="G262">
        <f t="shared" ref="G262:G268" si="30">SUM(E262:F262)</f>
        <v>4</v>
      </c>
      <c r="H262">
        <v>2</v>
      </c>
      <c r="L262">
        <v>0</v>
      </c>
      <c r="M262">
        <v>0</v>
      </c>
    </row>
    <row r="263" spans="1:13" x14ac:dyDescent="0.2">
      <c r="A263" t="s">
        <v>363</v>
      </c>
      <c r="C263" t="s">
        <v>185</v>
      </c>
      <c r="D263" t="s">
        <v>455</v>
      </c>
      <c r="E263">
        <v>11</v>
      </c>
      <c r="F263">
        <v>0</v>
      </c>
      <c r="G263">
        <f t="shared" si="30"/>
        <v>11</v>
      </c>
      <c r="H263">
        <v>6</v>
      </c>
      <c r="L263">
        <v>0</v>
      </c>
      <c r="M263">
        <v>0</v>
      </c>
    </row>
    <row r="264" spans="1:13" x14ac:dyDescent="0.2">
      <c r="A264" t="s">
        <v>368</v>
      </c>
      <c r="C264" t="s">
        <v>185</v>
      </c>
      <c r="D264" t="s">
        <v>455</v>
      </c>
      <c r="E264">
        <v>5</v>
      </c>
      <c r="F264">
        <v>3</v>
      </c>
      <c r="G264">
        <f t="shared" si="30"/>
        <v>8</v>
      </c>
      <c r="H264">
        <v>5</v>
      </c>
      <c r="L264">
        <v>0</v>
      </c>
      <c r="M264">
        <v>0</v>
      </c>
    </row>
    <row r="265" spans="1:13" x14ac:dyDescent="0.2">
      <c r="A265" t="s">
        <v>283</v>
      </c>
      <c r="C265" t="s">
        <v>185</v>
      </c>
      <c r="D265" t="s">
        <v>455</v>
      </c>
      <c r="E265">
        <v>20</v>
      </c>
      <c r="F265">
        <v>0</v>
      </c>
      <c r="G265">
        <f t="shared" si="30"/>
        <v>20</v>
      </c>
      <c r="H265">
        <v>2</v>
      </c>
      <c r="L265">
        <v>0</v>
      </c>
      <c r="M265">
        <v>0</v>
      </c>
    </row>
    <row r="266" spans="1:13" x14ac:dyDescent="0.2">
      <c r="A266" t="s">
        <v>320</v>
      </c>
      <c r="C266" t="s">
        <v>185</v>
      </c>
      <c r="D266" t="s">
        <v>455</v>
      </c>
      <c r="E266">
        <v>16</v>
      </c>
      <c r="F266">
        <v>0</v>
      </c>
      <c r="G266">
        <f t="shared" si="30"/>
        <v>16</v>
      </c>
      <c r="H266">
        <v>7</v>
      </c>
      <c r="L266">
        <v>0</v>
      </c>
      <c r="M266">
        <v>0</v>
      </c>
    </row>
    <row r="267" spans="1:13" x14ac:dyDescent="0.2">
      <c r="A267" t="s">
        <v>326</v>
      </c>
      <c r="C267" t="s">
        <v>185</v>
      </c>
      <c r="D267" t="s">
        <v>455</v>
      </c>
      <c r="E267">
        <v>23</v>
      </c>
      <c r="F267">
        <v>0</v>
      </c>
      <c r="G267">
        <f t="shared" si="30"/>
        <v>23</v>
      </c>
      <c r="H267">
        <v>7</v>
      </c>
      <c r="L267">
        <v>0</v>
      </c>
      <c r="M267">
        <v>0</v>
      </c>
    </row>
    <row r="268" spans="1:13" x14ac:dyDescent="0.2">
      <c r="A268" t="s">
        <v>339</v>
      </c>
      <c r="C268" t="s">
        <v>185</v>
      </c>
      <c r="D268" t="s">
        <v>455</v>
      </c>
      <c r="E268">
        <v>10</v>
      </c>
      <c r="F268">
        <v>0</v>
      </c>
      <c r="G268">
        <f t="shared" si="30"/>
        <v>10</v>
      </c>
      <c r="H268">
        <v>5</v>
      </c>
      <c r="L268">
        <v>0</v>
      </c>
      <c r="M268">
        <v>0</v>
      </c>
    </row>
    <row r="269" spans="1:13" x14ac:dyDescent="0.2">
      <c r="A269" t="s">
        <v>228</v>
      </c>
      <c r="B269">
        <v>1</v>
      </c>
      <c r="C269" t="s">
        <v>228</v>
      </c>
      <c r="E269">
        <v>248</v>
      </c>
      <c r="F269">
        <v>0</v>
      </c>
      <c r="H269">
        <v>51</v>
      </c>
      <c r="L269">
        <v>0</v>
      </c>
      <c r="M269">
        <v>0</v>
      </c>
    </row>
    <row r="270" spans="1:13" x14ac:dyDescent="0.2">
      <c r="A270" t="s">
        <v>195</v>
      </c>
      <c r="C270" t="s">
        <v>228</v>
      </c>
      <c r="D270" t="s">
        <v>455</v>
      </c>
      <c r="E270">
        <v>72</v>
      </c>
      <c r="F270">
        <v>0</v>
      </c>
      <c r="G270">
        <f t="shared" ref="G270:G275" si="31">SUM(E270:F270)</f>
        <v>72</v>
      </c>
      <c r="H270">
        <v>8</v>
      </c>
      <c r="L270">
        <v>0</v>
      </c>
      <c r="M270">
        <v>0</v>
      </c>
    </row>
    <row r="271" spans="1:13" x14ac:dyDescent="0.2">
      <c r="A271" t="s">
        <v>196</v>
      </c>
      <c r="C271" t="s">
        <v>228</v>
      </c>
      <c r="D271" t="s">
        <v>455</v>
      </c>
      <c r="E271">
        <v>66</v>
      </c>
      <c r="F271">
        <v>0</v>
      </c>
      <c r="G271">
        <f t="shared" si="31"/>
        <v>66</v>
      </c>
      <c r="H271">
        <v>8</v>
      </c>
      <c r="L271">
        <v>0</v>
      </c>
      <c r="M271">
        <v>0</v>
      </c>
    </row>
    <row r="272" spans="1:13" x14ac:dyDescent="0.2">
      <c r="A272" t="s">
        <v>326</v>
      </c>
      <c r="C272" t="s">
        <v>228</v>
      </c>
      <c r="D272" t="s">
        <v>455</v>
      </c>
      <c r="E272">
        <v>98</v>
      </c>
      <c r="F272">
        <v>0</v>
      </c>
      <c r="G272">
        <f t="shared" si="31"/>
        <v>98</v>
      </c>
      <c r="H272">
        <v>12</v>
      </c>
      <c r="L272" t="s">
        <v>272</v>
      </c>
      <c r="M272" t="s">
        <v>272</v>
      </c>
    </row>
    <row r="273" spans="1:13" x14ac:dyDescent="0.2">
      <c r="A273" t="s">
        <v>307</v>
      </c>
      <c r="C273" t="s">
        <v>228</v>
      </c>
      <c r="D273" t="s">
        <v>455</v>
      </c>
      <c r="E273">
        <v>0</v>
      </c>
      <c r="F273">
        <v>0</v>
      </c>
      <c r="G273">
        <f t="shared" si="31"/>
        <v>0</v>
      </c>
      <c r="H273">
        <v>17</v>
      </c>
      <c r="L273">
        <v>11</v>
      </c>
      <c r="M273">
        <v>0</v>
      </c>
    </row>
    <row r="274" spans="1:13" x14ac:dyDescent="0.2">
      <c r="A274" t="s">
        <v>301</v>
      </c>
      <c r="C274" t="s">
        <v>228</v>
      </c>
      <c r="D274" t="s">
        <v>455</v>
      </c>
      <c r="E274">
        <v>3</v>
      </c>
      <c r="F274">
        <v>0</v>
      </c>
      <c r="G274">
        <f t="shared" si="31"/>
        <v>3</v>
      </c>
      <c r="H274">
        <v>2</v>
      </c>
      <c r="L274">
        <v>0</v>
      </c>
      <c r="M274">
        <v>0</v>
      </c>
    </row>
    <row r="275" spans="1:13" x14ac:dyDescent="0.2">
      <c r="A275" t="s">
        <v>357</v>
      </c>
      <c r="C275" t="s">
        <v>228</v>
      </c>
      <c r="D275" t="s">
        <v>455</v>
      </c>
      <c r="E275">
        <v>9</v>
      </c>
      <c r="F275">
        <v>0</v>
      </c>
      <c r="G275">
        <f t="shared" si="31"/>
        <v>9</v>
      </c>
      <c r="H275">
        <v>4</v>
      </c>
      <c r="L275">
        <v>0</v>
      </c>
      <c r="M275">
        <v>0</v>
      </c>
    </row>
    <row r="276" spans="1:13" x14ac:dyDescent="0.2">
      <c r="A276" t="s">
        <v>359</v>
      </c>
      <c r="B276">
        <v>1</v>
      </c>
      <c r="C276" t="s">
        <v>359</v>
      </c>
      <c r="E276">
        <v>15</v>
      </c>
      <c r="F276">
        <v>0</v>
      </c>
      <c r="H276">
        <v>1</v>
      </c>
      <c r="L276">
        <v>0</v>
      </c>
      <c r="M276">
        <v>0</v>
      </c>
    </row>
    <row r="277" spans="1:13" x14ac:dyDescent="0.2">
      <c r="A277" t="s">
        <v>357</v>
      </c>
      <c r="C277" t="s">
        <v>359</v>
      </c>
      <c r="D277" t="s">
        <v>455</v>
      </c>
      <c r="E277">
        <v>15</v>
      </c>
      <c r="F277">
        <v>0</v>
      </c>
      <c r="G277">
        <f>SUM(E277:F277)</f>
        <v>15</v>
      </c>
      <c r="H277">
        <v>1</v>
      </c>
      <c r="L277">
        <v>0</v>
      </c>
      <c r="M277">
        <v>0</v>
      </c>
    </row>
    <row r="278" spans="1:13" x14ac:dyDescent="0.2">
      <c r="A278" t="s">
        <v>165</v>
      </c>
      <c r="B278">
        <v>1</v>
      </c>
      <c r="C278" t="s">
        <v>165</v>
      </c>
      <c r="E278">
        <v>0</v>
      </c>
      <c r="F278">
        <v>0</v>
      </c>
      <c r="H278">
        <v>1</v>
      </c>
      <c r="L278">
        <v>0</v>
      </c>
      <c r="M278">
        <v>0</v>
      </c>
    </row>
    <row r="279" spans="1:13" x14ac:dyDescent="0.2">
      <c r="A279" t="s">
        <v>307</v>
      </c>
      <c r="C279" t="s">
        <v>165</v>
      </c>
      <c r="D279" t="s">
        <v>454</v>
      </c>
      <c r="E279">
        <v>0</v>
      </c>
      <c r="F279">
        <v>0</v>
      </c>
      <c r="G279">
        <f>SUM(E279:F279)</f>
        <v>0</v>
      </c>
      <c r="H279">
        <v>1</v>
      </c>
      <c r="L279">
        <v>0</v>
      </c>
      <c r="M279">
        <v>0</v>
      </c>
    </row>
    <row r="280" spans="1:13" x14ac:dyDescent="0.2">
      <c r="A280" t="s">
        <v>299</v>
      </c>
      <c r="B280">
        <v>1</v>
      </c>
      <c r="C280" t="s">
        <v>299</v>
      </c>
      <c r="E280">
        <v>158</v>
      </c>
      <c r="F280">
        <v>0</v>
      </c>
      <c r="H280">
        <v>27</v>
      </c>
      <c r="L280">
        <v>0</v>
      </c>
      <c r="M280">
        <v>0</v>
      </c>
    </row>
    <row r="281" spans="1:13" x14ac:dyDescent="0.2">
      <c r="A281" t="s">
        <v>287</v>
      </c>
      <c r="C281" t="s">
        <v>299</v>
      </c>
      <c r="D281" t="s">
        <v>454</v>
      </c>
      <c r="E281">
        <v>10</v>
      </c>
      <c r="F281">
        <v>0</v>
      </c>
      <c r="G281">
        <f t="shared" ref="G281:G283" si="32">SUM(E281:F281)</f>
        <v>10</v>
      </c>
      <c r="H281">
        <v>7</v>
      </c>
      <c r="L281">
        <v>0</v>
      </c>
      <c r="M281">
        <v>0</v>
      </c>
    </row>
    <row r="282" spans="1:13" x14ac:dyDescent="0.2">
      <c r="A282" t="s">
        <v>320</v>
      </c>
      <c r="C282" t="s">
        <v>299</v>
      </c>
      <c r="D282" t="s">
        <v>454</v>
      </c>
      <c r="E282">
        <v>2</v>
      </c>
      <c r="F282">
        <v>0</v>
      </c>
      <c r="G282">
        <f t="shared" si="32"/>
        <v>2</v>
      </c>
      <c r="H282">
        <v>1</v>
      </c>
      <c r="L282">
        <v>0</v>
      </c>
      <c r="M282">
        <v>0</v>
      </c>
    </row>
    <row r="283" spans="1:13" x14ac:dyDescent="0.2">
      <c r="A283" t="s">
        <v>357</v>
      </c>
      <c r="C283" t="s">
        <v>299</v>
      </c>
      <c r="D283" t="s">
        <v>454</v>
      </c>
      <c r="E283">
        <v>146</v>
      </c>
      <c r="F283">
        <v>0</v>
      </c>
      <c r="G283">
        <f t="shared" si="32"/>
        <v>146</v>
      </c>
      <c r="H283">
        <v>19</v>
      </c>
      <c r="L283">
        <v>0</v>
      </c>
      <c r="M283">
        <v>0</v>
      </c>
    </row>
    <row r="284" spans="1:13" x14ac:dyDescent="0.2">
      <c r="A284" t="s">
        <v>143</v>
      </c>
      <c r="B284">
        <v>1</v>
      </c>
      <c r="C284" t="s">
        <v>143</v>
      </c>
      <c r="E284">
        <v>2</v>
      </c>
      <c r="F284">
        <v>0</v>
      </c>
      <c r="H284">
        <v>2</v>
      </c>
      <c r="L284">
        <v>0</v>
      </c>
      <c r="M284">
        <v>0</v>
      </c>
    </row>
    <row r="285" spans="1:13" x14ac:dyDescent="0.2">
      <c r="A285" t="s">
        <v>307</v>
      </c>
      <c r="C285" t="s">
        <v>143</v>
      </c>
      <c r="D285" t="s">
        <v>454</v>
      </c>
      <c r="E285">
        <v>0</v>
      </c>
      <c r="F285">
        <v>0</v>
      </c>
      <c r="G285">
        <f t="shared" ref="G285:G286" si="33">SUM(E285:F285)</f>
        <v>0</v>
      </c>
      <c r="H285">
        <v>1</v>
      </c>
      <c r="L285">
        <v>0</v>
      </c>
      <c r="M285">
        <v>0</v>
      </c>
    </row>
    <row r="286" spans="1:13" x14ac:dyDescent="0.2">
      <c r="A286" t="s">
        <v>301</v>
      </c>
      <c r="C286" t="s">
        <v>143</v>
      </c>
      <c r="D286" t="s">
        <v>454</v>
      </c>
      <c r="E286">
        <v>2</v>
      </c>
      <c r="F286">
        <v>0</v>
      </c>
      <c r="G286">
        <f t="shared" si="33"/>
        <v>2</v>
      </c>
      <c r="H286">
        <v>1</v>
      </c>
      <c r="L286">
        <v>0</v>
      </c>
      <c r="M286">
        <v>0</v>
      </c>
    </row>
    <row r="287" spans="1:13" x14ac:dyDescent="0.2">
      <c r="A287" t="s">
        <v>297</v>
      </c>
      <c r="B287">
        <v>1</v>
      </c>
      <c r="C287" t="s">
        <v>297</v>
      </c>
      <c r="E287">
        <v>5</v>
      </c>
      <c r="F287">
        <v>9</v>
      </c>
      <c r="H287">
        <v>7</v>
      </c>
      <c r="L287" t="s">
        <v>131</v>
      </c>
      <c r="M287" t="s">
        <v>131</v>
      </c>
    </row>
    <row r="288" spans="1:13" x14ac:dyDescent="0.2">
      <c r="A288" t="s">
        <v>287</v>
      </c>
      <c r="C288" t="s">
        <v>297</v>
      </c>
      <c r="D288" t="s">
        <v>457</v>
      </c>
      <c r="E288">
        <v>5</v>
      </c>
      <c r="F288">
        <v>9</v>
      </c>
      <c r="G288">
        <f>SUM(E288:F288)</f>
        <v>14</v>
      </c>
      <c r="H288">
        <v>7</v>
      </c>
      <c r="L288">
        <v>0</v>
      </c>
      <c r="M288">
        <v>0</v>
      </c>
    </row>
    <row r="289" spans="1:13" x14ac:dyDescent="0.2">
      <c r="A289" t="s">
        <v>162</v>
      </c>
      <c r="B289">
        <v>1</v>
      </c>
      <c r="C289" t="s">
        <v>162</v>
      </c>
      <c r="E289">
        <v>6</v>
      </c>
      <c r="F289">
        <v>0</v>
      </c>
      <c r="H289">
        <v>15</v>
      </c>
      <c r="L289">
        <v>39</v>
      </c>
      <c r="M289">
        <v>0</v>
      </c>
    </row>
    <row r="290" spans="1:13" x14ac:dyDescent="0.2">
      <c r="A290" t="s">
        <v>287</v>
      </c>
      <c r="C290" t="s">
        <v>162</v>
      </c>
      <c r="D290" t="s">
        <v>455</v>
      </c>
      <c r="E290">
        <v>5</v>
      </c>
      <c r="F290">
        <v>0</v>
      </c>
      <c r="G290">
        <f t="shared" ref="G290:G292" si="34">SUM(E290:F290)</f>
        <v>5</v>
      </c>
      <c r="H290">
        <v>5</v>
      </c>
      <c r="L290">
        <v>0</v>
      </c>
      <c r="M290">
        <v>0</v>
      </c>
    </row>
    <row r="291" spans="1:13" x14ac:dyDescent="0.2">
      <c r="A291" t="s">
        <v>307</v>
      </c>
      <c r="C291" t="s">
        <v>162</v>
      </c>
      <c r="D291" t="s">
        <v>455</v>
      </c>
      <c r="E291">
        <v>0</v>
      </c>
      <c r="F291">
        <v>0</v>
      </c>
      <c r="G291">
        <f t="shared" si="34"/>
        <v>0</v>
      </c>
      <c r="H291">
        <v>9</v>
      </c>
      <c r="L291">
        <v>0</v>
      </c>
      <c r="M291">
        <v>0</v>
      </c>
    </row>
    <row r="292" spans="1:13" x14ac:dyDescent="0.2">
      <c r="A292" t="s">
        <v>339</v>
      </c>
      <c r="C292" t="s">
        <v>162</v>
      </c>
      <c r="D292" t="s">
        <v>455</v>
      </c>
      <c r="E292">
        <v>1</v>
      </c>
      <c r="F292">
        <v>0</v>
      </c>
      <c r="G292">
        <f t="shared" si="34"/>
        <v>1</v>
      </c>
      <c r="H292">
        <v>1</v>
      </c>
      <c r="L292">
        <v>1</v>
      </c>
      <c r="M292">
        <v>0</v>
      </c>
    </row>
    <row r="293" spans="1:13" x14ac:dyDescent="0.2">
      <c r="A293" t="s">
        <v>139</v>
      </c>
      <c r="B293">
        <v>1</v>
      </c>
      <c r="C293" t="s">
        <v>139</v>
      </c>
      <c r="E293">
        <v>210</v>
      </c>
      <c r="F293">
        <v>34</v>
      </c>
      <c r="H293">
        <v>94</v>
      </c>
      <c r="L293">
        <v>0</v>
      </c>
      <c r="M293">
        <v>0</v>
      </c>
    </row>
    <row r="294" spans="1:13" x14ac:dyDescent="0.2">
      <c r="A294" t="s">
        <v>196</v>
      </c>
      <c r="C294" t="s">
        <v>139</v>
      </c>
      <c r="D294" t="s">
        <v>457</v>
      </c>
      <c r="E294">
        <v>100</v>
      </c>
      <c r="F294">
        <v>0</v>
      </c>
      <c r="G294">
        <f t="shared" ref="G294:G305" si="35">SUM(E294:F294)</f>
        <v>100</v>
      </c>
      <c r="H294">
        <v>19</v>
      </c>
      <c r="L294">
        <v>0</v>
      </c>
      <c r="M294">
        <v>0</v>
      </c>
    </row>
    <row r="295" spans="1:13" x14ac:dyDescent="0.2">
      <c r="A295" t="s">
        <v>382</v>
      </c>
      <c r="C295" t="s">
        <v>139</v>
      </c>
      <c r="D295" t="s">
        <v>457</v>
      </c>
      <c r="E295">
        <v>2</v>
      </c>
      <c r="F295">
        <v>10</v>
      </c>
      <c r="G295">
        <f t="shared" si="35"/>
        <v>12</v>
      </c>
      <c r="H295">
        <v>8</v>
      </c>
      <c r="L295">
        <v>0</v>
      </c>
      <c r="M295">
        <v>0</v>
      </c>
    </row>
    <row r="296" spans="1:13" x14ac:dyDescent="0.2">
      <c r="A296" t="s">
        <v>389</v>
      </c>
      <c r="C296" t="s">
        <v>139</v>
      </c>
      <c r="D296" t="s">
        <v>457</v>
      </c>
      <c r="E296">
        <v>1</v>
      </c>
      <c r="F296">
        <v>0</v>
      </c>
      <c r="G296">
        <f t="shared" si="35"/>
        <v>1</v>
      </c>
      <c r="H296">
        <v>1</v>
      </c>
      <c r="L296">
        <v>88</v>
      </c>
      <c r="M296">
        <v>0</v>
      </c>
    </row>
    <row r="297" spans="1:13" x14ac:dyDescent="0.2">
      <c r="A297" t="s">
        <v>363</v>
      </c>
      <c r="C297" t="s">
        <v>139</v>
      </c>
      <c r="D297" t="s">
        <v>457</v>
      </c>
      <c r="E297">
        <v>1</v>
      </c>
      <c r="F297">
        <v>1</v>
      </c>
      <c r="G297">
        <f t="shared" si="35"/>
        <v>2</v>
      </c>
      <c r="H297">
        <v>2</v>
      </c>
      <c r="L297">
        <v>56</v>
      </c>
      <c r="M297">
        <v>0</v>
      </c>
    </row>
    <row r="298" spans="1:13" x14ac:dyDescent="0.2">
      <c r="A298" t="s">
        <v>368</v>
      </c>
      <c r="C298" t="s">
        <v>139</v>
      </c>
      <c r="D298" t="s">
        <v>457</v>
      </c>
      <c r="E298">
        <v>4</v>
      </c>
      <c r="F298">
        <v>11</v>
      </c>
      <c r="G298">
        <f t="shared" si="35"/>
        <v>15</v>
      </c>
      <c r="H298">
        <v>8</v>
      </c>
      <c r="L298">
        <v>73</v>
      </c>
      <c r="M298">
        <v>0</v>
      </c>
    </row>
    <row r="299" spans="1:13" x14ac:dyDescent="0.2">
      <c r="A299" t="s">
        <v>287</v>
      </c>
      <c r="C299" t="s">
        <v>139</v>
      </c>
      <c r="D299" t="s">
        <v>457</v>
      </c>
      <c r="E299">
        <v>3</v>
      </c>
      <c r="F299">
        <v>0</v>
      </c>
      <c r="G299">
        <f t="shared" si="35"/>
        <v>3</v>
      </c>
      <c r="H299">
        <v>3</v>
      </c>
      <c r="L299">
        <v>3</v>
      </c>
      <c r="M299">
        <v>0</v>
      </c>
    </row>
    <row r="300" spans="1:13" x14ac:dyDescent="0.2">
      <c r="A300" t="s">
        <v>283</v>
      </c>
      <c r="C300" t="s">
        <v>139</v>
      </c>
      <c r="D300" t="s">
        <v>457</v>
      </c>
      <c r="E300">
        <v>0</v>
      </c>
      <c r="F300">
        <v>11</v>
      </c>
      <c r="G300">
        <f t="shared" si="35"/>
        <v>11</v>
      </c>
      <c r="H300">
        <v>6</v>
      </c>
      <c r="L300">
        <v>142</v>
      </c>
      <c r="M300">
        <v>0</v>
      </c>
    </row>
    <row r="301" spans="1:13" x14ac:dyDescent="0.2">
      <c r="A301" t="s">
        <v>320</v>
      </c>
      <c r="C301" t="s">
        <v>139</v>
      </c>
      <c r="D301" t="s">
        <v>457</v>
      </c>
      <c r="E301">
        <v>35</v>
      </c>
      <c r="F301">
        <v>0</v>
      </c>
      <c r="G301">
        <f t="shared" si="35"/>
        <v>35</v>
      </c>
      <c r="H301">
        <v>14</v>
      </c>
      <c r="L301">
        <v>0</v>
      </c>
      <c r="M301">
        <v>0</v>
      </c>
    </row>
    <row r="302" spans="1:13" x14ac:dyDescent="0.2">
      <c r="A302" t="s">
        <v>326</v>
      </c>
      <c r="C302" t="s">
        <v>139</v>
      </c>
      <c r="D302" t="s">
        <v>457</v>
      </c>
      <c r="E302">
        <v>35</v>
      </c>
      <c r="F302">
        <v>0</v>
      </c>
      <c r="G302">
        <f t="shared" si="35"/>
        <v>35</v>
      </c>
      <c r="H302">
        <v>9</v>
      </c>
      <c r="L302" t="s">
        <v>168</v>
      </c>
      <c r="M302" t="s">
        <v>168</v>
      </c>
    </row>
    <row r="303" spans="1:13" x14ac:dyDescent="0.2">
      <c r="A303" t="s">
        <v>307</v>
      </c>
      <c r="C303" t="s">
        <v>139</v>
      </c>
      <c r="D303" t="s">
        <v>457</v>
      </c>
      <c r="E303">
        <v>0</v>
      </c>
      <c r="F303">
        <v>0</v>
      </c>
      <c r="G303">
        <f t="shared" si="35"/>
        <v>0</v>
      </c>
      <c r="H303">
        <v>12</v>
      </c>
      <c r="L303">
        <v>0</v>
      </c>
      <c r="M303">
        <v>0</v>
      </c>
    </row>
    <row r="304" spans="1:13" x14ac:dyDescent="0.2">
      <c r="A304" t="s">
        <v>301</v>
      </c>
      <c r="C304" t="s">
        <v>139</v>
      </c>
      <c r="D304" t="s">
        <v>457</v>
      </c>
      <c r="E304">
        <v>3</v>
      </c>
      <c r="F304">
        <v>0</v>
      </c>
      <c r="G304">
        <f t="shared" si="35"/>
        <v>3</v>
      </c>
      <c r="H304">
        <v>2</v>
      </c>
      <c r="L304">
        <v>0</v>
      </c>
      <c r="M304">
        <v>0</v>
      </c>
    </row>
    <row r="305" spans="1:13" x14ac:dyDescent="0.2">
      <c r="A305" t="s">
        <v>339</v>
      </c>
      <c r="C305" t="s">
        <v>139</v>
      </c>
      <c r="D305" t="s">
        <v>457</v>
      </c>
      <c r="E305">
        <v>26</v>
      </c>
      <c r="F305">
        <v>1</v>
      </c>
      <c r="G305">
        <f t="shared" si="35"/>
        <v>27</v>
      </c>
      <c r="H305">
        <v>10</v>
      </c>
      <c r="L305">
        <v>0</v>
      </c>
      <c r="M305">
        <v>0</v>
      </c>
    </row>
    <row r="306" spans="1:13" x14ac:dyDescent="0.2">
      <c r="L306">
        <v>0</v>
      </c>
      <c r="M306">
        <v>0</v>
      </c>
    </row>
    <row r="307" spans="1:13" x14ac:dyDescent="0.2">
      <c r="A307" t="s">
        <v>419</v>
      </c>
      <c r="E307">
        <v>7358</v>
      </c>
      <c r="F307">
        <v>578</v>
      </c>
      <c r="H307">
        <v>1694</v>
      </c>
      <c r="L307">
        <v>0</v>
      </c>
      <c r="M307">
        <v>0</v>
      </c>
    </row>
    <row r="308" spans="1:13" x14ac:dyDescent="0.2">
      <c r="L308">
        <v>0</v>
      </c>
      <c r="M308">
        <v>0</v>
      </c>
    </row>
    <row r="309" spans="1:13" x14ac:dyDescent="0.2">
      <c r="L309">
        <v>0</v>
      </c>
      <c r="M309">
        <v>0</v>
      </c>
    </row>
    <row r="310" spans="1:13" x14ac:dyDescent="0.2">
      <c r="L310">
        <v>0</v>
      </c>
      <c r="M310">
        <v>0</v>
      </c>
    </row>
    <row r="311" spans="1:13" x14ac:dyDescent="0.2">
      <c r="L311">
        <v>0</v>
      </c>
      <c r="M311">
        <v>0</v>
      </c>
    </row>
    <row r="312" spans="1:13" x14ac:dyDescent="0.2">
      <c r="L312">
        <v>0</v>
      </c>
      <c r="M312">
        <v>0</v>
      </c>
    </row>
    <row r="313" spans="1:13" x14ac:dyDescent="0.2">
      <c r="L313">
        <v>2</v>
      </c>
      <c r="M313">
        <v>0</v>
      </c>
    </row>
    <row r="314" spans="1:13" x14ac:dyDescent="0.2">
      <c r="L314">
        <v>0</v>
      </c>
      <c r="M314">
        <v>0</v>
      </c>
    </row>
    <row r="315" spans="1:13" x14ac:dyDescent="0.2">
      <c r="L315">
        <v>0</v>
      </c>
      <c r="M315">
        <v>0</v>
      </c>
    </row>
    <row r="316" spans="1:13" x14ac:dyDescent="0.2">
      <c r="L316">
        <v>0</v>
      </c>
      <c r="M316">
        <v>0</v>
      </c>
    </row>
    <row r="317" spans="1:13" x14ac:dyDescent="0.2">
      <c r="L317" t="s">
        <v>231</v>
      </c>
      <c r="M317" t="s">
        <v>231</v>
      </c>
    </row>
    <row r="318" spans="1:13" x14ac:dyDescent="0.2">
      <c r="L318">
        <v>0</v>
      </c>
      <c r="M318">
        <v>0</v>
      </c>
    </row>
    <row r="319" spans="1:13" x14ac:dyDescent="0.2">
      <c r="L319">
        <v>7</v>
      </c>
      <c r="M319">
        <v>0</v>
      </c>
    </row>
    <row r="320" spans="1:13" x14ac:dyDescent="0.2">
      <c r="L320">
        <v>0</v>
      </c>
      <c r="M320">
        <v>0</v>
      </c>
    </row>
    <row r="321" spans="12:13" x14ac:dyDescent="0.2">
      <c r="L321">
        <v>0</v>
      </c>
      <c r="M321">
        <v>0</v>
      </c>
    </row>
    <row r="322" spans="12:13" x14ac:dyDescent="0.2">
      <c r="L322">
        <v>0</v>
      </c>
      <c r="M322">
        <v>0</v>
      </c>
    </row>
    <row r="323" spans="12:13" x14ac:dyDescent="0.2">
      <c r="L323">
        <v>0</v>
      </c>
      <c r="M323">
        <v>0</v>
      </c>
    </row>
    <row r="324" spans="12:13" x14ac:dyDescent="0.2">
      <c r="L324">
        <v>0</v>
      </c>
      <c r="M324">
        <v>0</v>
      </c>
    </row>
    <row r="325" spans="12:13" x14ac:dyDescent="0.2">
      <c r="L325">
        <v>0</v>
      </c>
      <c r="M325">
        <v>0</v>
      </c>
    </row>
    <row r="326" spans="12:13" x14ac:dyDescent="0.2">
      <c r="L326">
        <v>0</v>
      </c>
      <c r="M326">
        <v>0</v>
      </c>
    </row>
    <row r="327" spans="12:13" x14ac:dyDescent="0.2">
      <c r="L327">
        <v>0</v>
      </c>
      <c r="M327">
        <v>0</v>
      </c>
    </row>
    <row r="328" spans="12:13" x14ac:dyDescent="0.2">
      <c r="L328">
        <v>0</v>
      </c>
      <c r="M328">
        <v>0</v>
      </c>
    </row>
    <row r="329" spans="12:13" x14ac:dyDescent="0.2">
      <c r="L329">
        <v>0</v>
      </c>
      <c r="M329">
        <v>0</v>
      </c>
    </row>
    <row r="330" spans="12:13" x14ac:dyDescent="0.2">
      <c r="L330">
        <v>0</v>
      </c>
      <c r="M330">
        <v>0</v>
      </c>
    </row>
    <row r="331" spans="12:13" x14ac:dyDescent="0.2">
      <c r="L331">
        <v>0</v>
      </c>
      <c r="M331">
        <v>0</v>
      </c>
    </row>
    <row r="332" spans="12:13" x14ac:dyDescent="0.2">
      <c r="L332" t="s">
        <v>129</v>
      </c>
      <c r="M332" t="s">
        <v>129</v>
      </c>
    </row>
    <row r="333" spans="12:13" x14ac:dyDescent="0.2">
      <c r="L333">
        <v>510</v>
      </c>
      <c r="M333">
        <v>0</v>
      </c>
    </row>
    <row r="334" spans="12:13" x14ac:dyDescent="0.2">
      <c r="L334">
        <v>165</v>
      </c>
      <c r="M334">
        <v>0</v>
      </c>
    </row>
    <row r="335" spans="12:13" x14ac:dyDescent="0.2">
      <c r="L335">
        <v>0</v>
      </c>
      <c r="M335">
        <v>4</v>
      </c>
    </row>
    <row r="336" spans="12:13" x14ac:dyDescent="0.2">
      <c r="L336">
        <v>0</v>
      </c>
      <c r="M336">
        <v>0</v>
      </c>
    </row>
    <row r="337" spans="12:13" x14ac:dyDescent="0.2">
      <c r="L337">
        <v>14</v>
      </c>
      <c r="M337">
        <v>0</v>
      </c>
    </row>
    <row r="338" spans="12:13" x14ac:dyDescent="0.2">
      <c r="L338">
        <v>0</v>
      </c>
      <c r="M338">
        <v>0</v>
      </c>
    </row>
    <row r="339" spans="12:13" x14ac:dyDescent="0.2">
      <c r="L339">
        <v>5</v>
      </c>
      <c r="M339">
        <v>0</v>
      </c>
    </row>
    <row r="340" spans="12:13" x14ac:dyDescent="0.2">
      <c r="L340">
        <v>1</v>
      </c>
      <c r="M340">
        <v>1</v>
      </c>
    </row>
    <row r="341" spans="12:13" x14ac:dyDescent="0.2">
      <c r="L341">
        <v>51</v>
      </c>
      <c r="M341">
        <v>0</v>
      </c>
    </row>
    <row r="342" spans="12:13" x14ac:dyDescent="0.2">
      <c r="L342">
        <v>163</v>
      </c>
      <c r="M342">
        <v>0</v>
      </c>
    </row>
    <row r="343" spans="12:13" x14ac:dyDescent="0.2">
      <c r="L343">
        <v>188</v>
      </c>
      <c r="M343">
        <v>0</v>
      </c>
    </row>
    <row r="344" spans="12:13" x14ac:dyDescent="0.2">
      <c r="L344">
        <v>67</v>
      </c>
      <c r="M344">
        <v>0</v>
      </c>
    </row>
    <row r="345" spans="12:13" x14ac:dyDescent="0.2">
      <c r="L345">
        <v>117</v>
      </c>
      <c r="M345">
        <v>0</v>
      </c>
    </row>
    <row r="346" spans="12:13" x14ac:dyDescent="0.2">
      <c r="L346">
        <v>95</v>
      </c>
      <c r="M346">
        <v>0</v>
      </c>
    </row>
    <row r="347" spans="12:13" x14ac:dyDescent="0.2">
      <c r="L347" t="s">
        <v>190</v>
      </c>
      <c r="M347" t="s">
        <v>190</v>
      </c>
    </row>
    <row r="348" spans="12:13" x14ac:dyDescent="0.2">
      <c r="L348">
        <v>0</v>
      </c>
      <c r="M348">
        <v>0</v>
      </c>
    </row>
    <row r="349" spans="12:13" x14ac:dyDescent="0.2">
      <c r="L349">
        <v>0</v>
      </c>
      <c r="M349">
        <v>0</v>
      </c>
    </row>
    <row r="350" spans="12:13" x14ac:dyDescent="0.2">
      <c r="L350">
        <v>0</v>
      </c>
      <c r="M350">
        <v>0</v>
      </c>
    </row>
    <row r="351" spans="12:13" x14ac:dyDescent="0.2">
      <c r="L351">
        <v>0</v>
      </c>
      <c r="M351">
        <v>0</v>
      </c>
    </row>
    <row r="352" spans="12:13" x14ac:dyDescent="0.2">
      <c r="L352">
        <v>0</v>
      </c>
      <c r="M352">
        <v>0</v>
      </c>
    </row>
    <row r="353" spans="12:13" x14ac:dyDescent="0.2">
      <c r="L353">
        <v>0</v>
      </c>
      <c r="M353">
        <v>0</v>
      </c>
    </row>
    <row r="354" spans="12:13" x14ac:dyDescent="0.2">
      <c r="L354">
        <v>1</v>
      </c>
      <c r="M354">
        <v>0</v>
      </c>
    </row>
    <row r="355" spans="12:13" x14ac:dyDescent="0.2">
      <c r="L355">
        <v>0</v>
      </c>
      <c r="M355">
        <v>0</v>
      </c>
    </row>
    <row r="356" spans="12:13" x14ac:dyDescent="0.2">
      <c r="L356">
        <v>0</v>
      </c>
      <c r="M356">
        <v>0</v>
      </c>
    </row>
    <row r="357" spans="12:13" x14ac:dyDescent="0.2">
      <c r="L357">
        <v>0</v>
      </c>
      <c r="M357">
        <v>0</v>
      </c>
    </row>
    <row r="358" spans="12:13" x14ac:dyDescent="0.2">
      <c r="L358">
        <v>0</v>
      </c>
      <c r="M358">
        <v>0</v>
      </c>
    </row>
    <row r="359" spans="12:13" x14ac:dyDescent="0.2">
      <c r="L359">
        <v>0</v>
      </c>
      <c r="M359">
        <v>0</v>
      </c>
    </row>
    <row r="360" spans="12:13" x14ac:dyDescent="0.2">
      <c r="L360">
        <v>0</v>
      </c>
      <c r="M360">
        <v>0</v>
      </c>
    </row>
    <row r="361" spans="12:13" x14ac:dyDescent="0.2">
      <c r="L361">
        <v>0</v>
      </c>
      <c r="M361">
        <v>0</v>
      </c>
    </row>
    <row r="362" spans="12:13" x14ac:dyDescent="0.2">
      <c r="L362" t="s">
        <v>298</v>
      </c>
      <c r="M362" t="s">
        <v>298</v>
      </c>
    </row>
    <row r="363" spans="12:13" x14ac:dyDescent="0.2">
      <c r="L363">
        <v>0</v>
      </c>
      <c r="M363">
        <v>0</v>
      </c>
    </row>
    <row r="364" spans="12:13" x14ac:dyDescent="0.2">
      <c r="L364">
        <v>0</v>
      </c>
      <c r="M364">
        <v>0</v>
      </c>
    </row>
    <row r="365" spans="12:13" x14ac:dyDescent="0.2">
      <c r="L365">
        <v>0</v>
      </c>
      <c r="M365">
        <v>3</v>
      </c>
    </row>
    <row r="366" spans="12:13" x14ac:dyDescent="0.2">
      <c r="L366">
        <v>0</v>
      </c>
      <c r="M366">
        <v>1</v>
      </c>
    </row>
    <row r="367" spans="12:13" x14ac:dyDescent="0.2">
      <c r="L367">
        <v>0</v>
      </c>
      <c r="M367">
        <v>0</v>
      </c>
    </row>
    <row r="368" spans="12:13" x14ac:dyDescent="0.2">
      <c r="L368">
        <v>0</v>
      </c>
      <c r="M368">
        <v>1</v>
      </c>
    </row>
    <row r="369" spans="12:13" x14ac:dyDescent="0.2">
      <c r="L369">
        <v>0</v>
      </c>
      <c r="M369">
        <v>50</v>
      </c>
    </row>
    <row r="370" spans="12:13" x14ac:dyDescent="0.2">
      <c r="L370">
        <v>0</v>
      </c>
      <c r="M370">
        <v>0</v>
      </c>
    </row>
    <row r="371" spans="12:13" x14ac:dyDescent="0.2">
      <c r="L371">
        <v>0</v>
      </c>
      <c r="M371">
        <v>5</v>
      </c>
    </row>
    <row r="372" spans="12:13" x14ac:dyDescent="0.2">
      <c r="L372">
        <v>0</v>
      </c>
      <c r="M372">
        <v>0</v>
      </c>
    </row>
    <row r="373" spans="12:13" x14ac:dyDescent="0.2">
      <c r="L373">
        <v>0</v>
      </c>
      <c r="M373">
        <v>0</v>
      </c>
    </row>
    <row r="374" spans="12:13" x14ac:dyDescent="0.2">
      <c r="L374">
        <v>0</v>
      </c>
      <c r="M374">
        <v>0</v>
      </c>
    </row>
    <row r="375" spans="12:13" x14ac:dyDescent="0.2">
      <c r="L375">
        <v>0</v>
      </c>
      <c r="M375">
        <v>0</v>
      </c>
    </row>
    <row r="376" spans="12:13" x14ac:dyDescent="0.2">
      <c r="L376">
        <v>0</v>
      </c>
      <c r="M376">
        <v>0</v>
      </c>
    </row>
    <row r="377" spans="12:13" x14ac:dyDescent="0.2">
      <c r="L377" t="s">
        <v>161</v>
      </c>
      <c r="M377" t="s">
        <v>161</v>
      </c>
    </row>
    <row r="378" spans="12:13" x14ac:dyDescent="0.2">
      <c r="L378">
        <v>1</v>
      </c>
      <c r="M378">
        <v>4</v>
      </c>
    </row>
    <row r="379" spans="12:13" x14ac:dyDescent="0.2">
      <c r="L379">
        <v>0</v>
      </c>
      <c r="M379">
        <v>0</v>
      </c>
    </row>
    <row r="380" spans="12:13" x14ac:dyDescent="0.2">
      <c r="L380">
        <v>0</v>
      </c>
      <c r="M380">
        <v>0</v>
      </c>
    </row>
    <row r="381" spans="12:13" x14ac:dyDescent="0.2">
      <c r="L381">
        <v>0</v>
      </c>
      <c r="M381">
        <v>1</v>
      </c>
    </row>
    <row r="382" spans="12:13" x14ac:dyDescent="0.2">
      <c r="L382">
        <v>0</v>
      </c>
      <c r="M382">
        <v>1</v>
      </c>
    </row>
    <row r="383" spans="12:13" x14ac:dyDescent="0.2">
      <c r="L383">
        <v>0</v>
      </c>
      <c r="M383">
        <v>2</v>
      </c>
    </row>
    <row r="384" spans="12:13" x14ac:dyDescent="0.2">
      <c r="L384">
        <v>0</v>
      </c>
      <c r="M384">
        <v>0</v>
      </c>
    </row>
    <row r="385" spans="12:13" x14ac:dyDescent="0.2">
      <c r="L385">
        <v>0</v>
      </c>
      <c r="M385">
        <v>0</v>
      </c>
    </row>
    <row r="386" spans="12:13" x14ac:dyDescent="0.2">
      <c r="L386">
        <v>0</v>
      </c>
      <c r="M386">
        <v>24</v>
      </c>
    </row>
    <row r="387" spans="12:13" x14ac:dyDescent="0.2">
      <c r="L387">
        <v>5</v>
      </c>
      <c r="M387">
        <v>2</v>
      </c>
    </row>
    <row r="388" spans="12:13" x14ac:dyDescent="0.2">
      <c r="L388">
        <v>18</v>
      </c>
      <c r="M388">
        <v>0</v>
      </c>
    </row>
    <row r="389" spans="12:13" x14ac:dyDescent="0.2">
      <c r="L389">
        <v>0</v>
      </c>
      <c r="M389">
        <v>0</v>
      </c>
    </row>
    <row r="390" spans="12:13" x14ac:dyDescent="0.2">
      <c r="L390">
        <v>6</v>
      </c>
      <c r="M390">
        <v>12</v>
      </c>
    </row>
    <row r="391" spans="12:13" x14ac:dyDescent="0.2">
      <c r="L391">
        <v>0</v>
      </c>
      <c r="M391">
        <v>0</v>
      </c>
    </row>
    <row r="392" spans="12:13" x14ac:dyDescent="0.2">
      <c r="L392" t="s">
        <v>308</v>
      </c>
      <c r="M392" t="s">
        <v>308</v>
      </c>
    </row>
    <row r="393" spans="12:13" x14ac:dyDescent="0.2">
      <c r="L393">
        <v>0</v>
      </c>
      <c r="M393">
        <v>0</v>
      </c>
    </row>
    <row r="394" spans="12:13" x14ac:dyDescent="0.2">
      <c r="L394">
        <v>0</v>
      </c>
      <c r="M394">
        <v>0</v>
      </c>
    </row>
    <row r="395" spans="12:13" x14ac:dyDescent="0.2">
      <c r="L395">
        <v>0</v>
      </c>
      <c r="M395">
        <v>0</v>
      </c>
    </row>
    <row r="396" spans="12:13" x14ac:dyDescent="0.2">
      <c r="L396">
        <v>0</v>
      </c>
      <c r="M396">
        <v>0</v>
      </c>
    </row>
    <row r="397" spans="12:13" x14ac:dyDescent="0.2">
      <c r="L397">
        <v>0</v>
      </c>
      <c r="M397">
        <v>0</v>
      </c>
    </row>
    <row r="398" spans="12:13" x14ac:dyDescent="0.2">
      <c r="L398">
        <v>0</v>
      </c>
      <c r="M398">
        <v>0</v>
      </c>
    </row>
    <row r="399" spans="12:13" x14ac:dyDescent="0.2">
      <c r="L399">
        <v>0</v>
      </c>
      <c r="M399">
        <v>0</v>
      </c>
    </row>
    <row r="400" spans="12:13" x14ac:dyDescent="0.2">
      <c r="L400">
        <v>0</v>
      </c>
      <c r="M400">
        <v>0</v>
      </c>
    </row>
    <row r="401" spans="12:13" x14ac:dyDescent="0.2">
      <c r="L401">
        <v>0</v>
      </c>
      <c r="M401">
        <v>0</v>
      </c>
    </row>
    <row r="402" spans="12:13" x14ac:dyDescent="0.2">
      <c r="L402">
        <v>0</v>
      </c>
      <c r="M402">
        <v>0</v>
      </c>
    </row>
    <row r="403" spans="12:13" x14ac:dyDescent="0.2">
      <c r="L403">
        <v>0</v>
      </c>
      <c r="M403">
        <v>0</v>
      </c>
    </row>
    <row r="404" spans="12:13" x14ac:dyDescent="0.2">
      <c r="L404">
        <v>0</v>
      </c>
      <c r="M404">
        <v>0</v>
      </c>
    </row>
    <row r="405" spans="12:13" x14ac:dyDescent="0.2">
      <c r="L405">
        <v>0</v>
      </c>
      <c r="M405">
        <v>0</v>
      </c>
    </row>
    <row r="406" spans="12:13" x14ac:dyDescent="0.2">
      <c r="L406">
        <v>0</v>
      </c>
      <c r="M406">
        <v>0</v>
      </c>
    </row>
    <row r="407" spans="12:13" x14ac:dyDescent="0.2">
      <c r="L407" t="s">
        <v>366</v>
      </c>
      <c r="M407" t="s">
        <v>366</v>
      </c>
    </row>
    <row r="408" spans="12:13" x14ac:dyDescent="0.2">
      <c r="L408">
        <v>0</v>
      </c>
      <c r="M408">
        <v>0</v>
      </c>
    </row>
    <row r="409" spans="12:13" x14ac:dyDescent="0.2">
      <c r="L409">
        <v>0</v>
      </c>
      <c r="M409">
        <v>0</v>
      </c>
    </row>
    <row r="410" spans="12:13" x14ac:dyDescent="0.2">
      <c r="L410">
        <v>0</v>
      </c>
      <c r="M410">
        <v>0</v>
      </c>
    </row>
    <row r="411" spans="12:13" x14ac:dyDescent="0.2">
      <c r="L411">
        <v>0</v>
      </c>
      <c r="M411">
        <v>0</v>
      </c>
    </row>
    <row r="412" spans="12:13" x14ac:dyDescent="0.2">
      <c r="L412">
        <v>0</v>
      </c>
      <c r="M412">
        <v>0</v>
      </c>
    </row>
    <row r="413" spans="12:13" x14ac:dyDescent="0.2">
      <c r="L413">
        <v>0</v>
      </c>
      <c r="M413">
        <v>0</v>
      </c>
    </row>
    <row r="414" spans="12:13" x14ac:dyDescent="0.2">
      <c r="L414">
        <v>0</v>
      </c>
      <c r="M414">
        <v>0</v>
      </c>
    </row>
    <row r="415" spans="12:13" x14ac:dyDescent="0.2">
      <c r="L415">
        <v>0</v>
      </c>
      <c r="M415">
        <v>0</v>
      </c>
    </row>
    <row r="416" spans="12:13" x14ac:dyDescent="0.2">
      <c r="L416">
        <v>0</v>
      </c>
      <c r="M416">
        <v>0</v>
      </c>
    </row>
    <row r="417" spans="12:13" x14ac:dyDescent="0.2">
      <c r="L417">
        <v>0</v>
      </c>
      <c r="M417">
        <v>0</v>
      </c>
    </row>
    <row r="418" spans="12:13" x14ac:dyDescent="0.2">
      <c r="L418">
        <v>0</v>
      </c>
      <c r="M418">
        <v>0</v>
      </c>
    </row>
    <row r="419" spans="12:13" x14ac:dyDescent="0.2">
      <c r="L419">
        <v>0</v>
      </c>
      <c r="M419">
        <v>0</v>
      </c>
    </row>
    <row r="420" spans="12:13" x14ac:dyDescent="0.2">
      <c r="L420">
        <v>0</v>
      </c>
      <c r="M420">
        <v>0</v>
      </c>
    </row>
    <row r="421" spans="12:13" x14ac:dyDescent="0.2">
      <c r="L421">
        <v>0</v>
      </c>
      <c r="M421">
        <v>0</v>
      </c>
    </row>
    <row r="422" spans="12:13" x14ac:dyDescent="0.2">
      <c r="L422" t="s">
        <v>332</v>
      </c>
      <c r="M422" t="s">
        <v>332</v>
      </c>
    </row>
    <row r="423" spans="12:13" x14ac:dyDescent="0.2">
      <c r="L423">
        <v>0</v>
      </c>
      <c r="M423">
        <v>0</v>
      </c>
    </row>
    <row r="424" spans="12:13" x14ac:dyDescent="0.2">
      <c r="L424">
        <v>0</v>
      </c>
      <c r="M424">
        <v>0</v>
      </c>
    </row>
    <row r="425" spans="12:13" x14ac:dyDescent="0.2">
      <c r="L425">
        <v>0</v>
      </c>
      <c r="M425">
        <v>0</v>
      </c>
    </row>
    <row r="426" spans="12:13" x14ac:dyDescent="0.2">
      <c r="L426">
        <v>0</v>
      </c>
      <c r="M426">
        <v>0</v>
      </c>
    </row>
    <row r="427" spans="12:13" x14ac:dyDescent="0.2">
      <c r="L427">
        <v>0</v>
      </c>
      <c r="M427">
        <v>0</v>
      </c>
    </row>
    <row r="428" spans="12:13" x14ac:dyDescent="0.2">
      <c r="L428">
        <v>0</v>
      </c>
      <c r="M428">
        <v>0</v>
      </c>
    </row>
    <row r="429" spans="12:13" x14ac:dyDescent="0.2">
      <c r="L429">
        <v>0</v>
      </c>
      <c r="M429">
        <v>0</v>
      </c>
    </row>
    <row r="430" spans="12:13" x14ac:dyDescent="0.2">
      <c r="L430">
        <v>0</v>
      </c>
      <c r="M430">
        <v>0</v>
      </c>
    </row>
    <row r="431" spans="12:13" x14ac:dyDescent="0.2">
      <c r="L431">
        <v>0</v>
      </c>
      <c r="M431">
        <v>0</v>
      </c>
    </row>
    <row r="432" spans="12:13" x14ac:dyDescent="0.2">
      <c r="L432">
        <v>1</v>
      </c>
      <c r="M432">
        <v>0</v>
      </c>
    </row>
    <row r="433" spans="12:13" x14ac:dyDescent="0.2">
      <c r="L433">
        <v>0</v>
      </c>
      <c r="M433">
        <v>0</v>
      </c>
    </row>
    <row r="434" spans="12:13" x14ac:dyDescent="0.2">
      <c r="L434">
        <v>0</v>
      </c>
      <c r="M434">
        <v>0</v>
      </c>
    </row>
    <row r="435" spans="12:13" x14ac:dyDescent="0.2">
      <c r="L435">
        <v>0</v>
      </c>
      <c r="M435">
        <v>0</v>
      </c>
    </row>
    <row r="436" spans="12:13" x14ac:dyDescent="0.2">
      <c r="L436">
        <v>0</v>
      </c>
      <c r="M436">
        <v>0</v>
      </c>
    </row>
    <row r="437" spans="12:13" x14ac:dyDescent="0.2">
      <c r="L437" t="s">
        <v>360</v>
      </c>
      <c r="M437" t="s">
        <v>360</v>
      </c>
    </row>
    <row r="438" spans="12:13" x14ac:dyDescent="0.2">
      <c r="L438">
        <v>0</v>
      </c>
      <c r="M438">
        <v>0</v>
      </c>
    </row>
    <row r="439" spans="12:13" x14ac:dyDescent="0.2">
      <c r="L439">
        <v>0</v>
      </c>
      <c r="M439">
        <v>0</v>
      </c>
    </row>
    <row r="440" spans="12:13" x14ac:dyDescent="0.2">
      <c r="L440">
        <v>0</v>
      </c>
      <c r="M440">
        <v>0</v>
      </c>
    </row>
    <row r="441" spans="12:13" x14ac:dyDescent="0.2">
      <c r="L441">
        <v>0</v>
      </c>
      <c r="M441">
        <v>0</v>
      </c>
    </row>
    <row r="442" spans="12:13" x14ac:dyDescent="0.2">
      <c r="L442">
        <v>0</v>
      </c>
      <c r="M442">
        <v>0</v>
      </c>
    </row>
    <row r="443" spans="12:13" x14ac:dyDescent="0.2">
      <c r="L443">
        <v>0</v>
      </c>
      <c r="M443">
        <v>0</v>
      </c>
    </row>
    <row r="444" spans="12:13" x14ac:dyDescent="0.2">
      <c r="L444">
        <v>0</v>
      </c>
      <c r="M444">
        <v>0</v>
      </c>
    </row>
    <row r="445" spans="12:13" x14ac:dyDescent="0.2">
      <c r="L445">
        <v>0</v>
      </c>
      <c r="M445">
        <v>0</v>
      </c>
    </row>
    <row r="446" spans="12:13" x14ac:dyDescent="0.2">
      <c r="L446">
        <v>0</v>
      </c>
      <c r="M446">
        <v>0</v>
      </c>
    </row>
    <row r="447" spans="12:13" x14ac:dyDescent="0.2">
      <c r="L447">
        <v>0</v>
      </c>
      <c r="M447">
        <v>0</v>
      </c>
    </row>
    <row r="448" spans="12:13" x14ac:dyDescent="0.2">
      <c r="L448">
        <v>0</v>
      </c>
      <c r="M448">
        <v>0</v>
      </c>
    </row>
    <row r="449" spans="12:13" x14ac:dyDescent="0.2">
      <c r="L449">
        <v>0</v>
      </c>
      <c r="M449">
        <v>0</v>
      </c>
    </row>
    <row r="450" spans="12:13" x14ac:dyDescent="0.2">
      <c r="L450">
        <v>0</v>
      </c>
      <c r="M450">
        <v>0</v>
      </c>
    </row>
    <row r="451" spans="12:13" x14ac:dyDescent="0.2">
      <c r="L451">
        <v>26</v>
      </c>
      <c r="M451">
        <v>0</v>
      </c>
    </row>
    <row r="452" spans="12:13" x14ac:dyDescent="0.2">
      <c r="L452" t="s">
        <v>269</v>
      </c>
      <c r="M452" t="s">
        <v>269</v>
      </c>
    </row>
    <row r="453" spans="12:13" x14ac:dyDescent="0.2">
      <c r="L453">
        <v>4</v>
      </c>
      <c r="M453">
        <v>0</v>
      </c>
    </row>
    <row r="454" spans="12:13" x14ac:dyDescent="0.2">
      <c r="L454">
        <v>0</v>
      </c>
      <c r="M454">
        <v>0</v>
      </c>
    </row>
    <row r="455" spans="12:13" x14ac:dyDescent="0.2">
      <c r="L455">
        <v>0</v>
      </c>
      <c r="M455">
        <v>0</v>
      </c>
    </row>
    <row r="456" spans="12:13" x14ac:dyDescent="0.2">
      <c r="L456">
        <v>0</v>
      </c>
      <c r="M456">
        <v>0</v>
      </c>
    </row>
    <row r="457" spans="12:13" x14ac:dyDescent="0.2">
      <c r="L457">
        <v>0</v>
      </c>
      <c r="M457">
        <v>0</v>
      </c>
    </row>
    <row r="458" spans="12:13" x14ac:dyDescent="0.2">
      <c r="L458">
        <v>0</v>
      </c>
      <c r="M458">
        <v>0</v>
      </c>
    </row>
    <row r="459" spans="12:13" x14ac:dyDescent="0.2">
      <c r="L459">
        <v>0</v>
      </c>
      <c r="M459">
        <v>0</v>
      </c>
    </row>
    <row r="460" spans="12:13" x14ac:dyDescent="0.2">
      <c r="L460">
        <v>0</v>
      </c>
      <c r="M460">
        <v>0</v>
      </c>
    </row>
    <row r="461" spans="12:13" x14ac:dyDescent="0.2">
      <c r="L461">
        <v>0</v>
      </c>
      <c r="M461">
        <v>0</v>
      </c>
    </row>
    <row r="462" spans="12:13" x14ac:dyDescent="0.2">
      <c r="L462">
        <v>0</v>
      </c>
      <c r="M462">
        <v>0</v>
      </c>
    </row>
    <row r="463" spans="12:13" x14ac:dyDescent="0.2">
      <c r="L463">
        <v>0</v>
      </c>
      <c r="M463">
        <v>0</v>
      </c>
    </row>
    <row r="464" spans="12:13" x14ac:dyDescent="0.2">
      <c r="L464">
        <v>0</v>
      </c>
      <c r="M464">
        <v>0</v>
      </c>
    </row>
    <row r="465" spans="12:13" x14ac:dyDescent="0.2">
      <c r="L465">
        <v>0</v>
      </c>
      <c r="M465">
        <v>0</v>
      </c>
    </row>
    <row r="466" spans="12:13" x14ac:dyDescent="0.2">
      <c r="L466">
        <v>0</v>
      </c>
      <c r="M466">
        <v>0</v>
      </c>
    </row>
    <row r="467" spans="12:13" x14ac:dyDescent="0.2">
      <c r="L467" t="s">
        <v>353</v>
      </c>
      <c r="M467" t="s">
        <v>353</v>
      </c>
    </row>
    <row r="468" spans="12:13" x14ac:dyDescent="0.2">
      <c r="L468">
        <v>0</v>
      </c>
      <c r="M468">
        <v>0</v>
      </c>
    </row>
    <row r="469" spans="12:13" x14ac:dyDescent="0.2">
      <c r="L469">
        <v>0</v>
      </c>
      <c r="M469">
        <v>0</v>
      </c>
    </row>
    <row r="470" spans="12:13" x14ac:dyDescent="0.2">
      <c r="L470">
        <v>0</v>
      </c>
      <c r="M470">
        <v>0</v>
      </c>
    </row>
    <row r="471" spans="12:13" x14ac:dyDescent="0.2">
      <c r="L471">
        <v>0</v>
      </c>
      <c r="M471">
        <v>0</v>
      </c>
    </row>
    <row r="472" spans="12:13" x14ac:dyDescent="0.2">
      <c r="L472">
        <v>0</v>
      </c>
      <c r="M472">
        <v>0</v>
      </c>
    </row>
    <row r="473" spans="12:13" x14ac:dyDescent="0.2">
      <c r="L473">
        <v>0</v>
      </c>
      <c r="M473">
        <v>0</v>
      </c>
    </row>
    <row r="474" spans="12:13" x14ac:dyDescent="0.2">
      <c r="L474">
        <v>0</v>
      </c>
      <c r="M474">
        <v>0</v>
      </c>
    </row>
    <row r="475" spans="12:13" x14ac:dyDescent="0.2">
      <c r="L475">
        <v>0</v>
      </c>
      <c r="M475">
        <v>0</v>
      </c>
    </row>
    <row r="476" spans="12:13" x14ac:dyDescent="0.2">
      <c r="L476">
        <v>0</v>
      </c>
      <c r="M476">
        <v>0</v>
      </c>
    </row>
    <row r="477" spans="12:13" x14ac:dyDescent="0.2">
      <c r="L477">
        <v>0</v>
      </c>
      <c r="M477">
        <v>0</v>
      </c>
    </row>
    <row r="478" spans="12:13" x14ac:dyDescent="0.2">
      <c r="L478">
        <v>0</v>
      </c>
      <c r="M478">
        <v>0</v>
      </c>
    </row>
    <row r="479" spans="12:13" x14ac:dyDescent="0.2">
      <c r="L479">
        <v>0</v>
      </c>
      <c r="M479">
        <v>0</v>
      </c>
    </row>
    <row r="480" spans="12:13" x14ac:dyDescent="0.2">
      <c r="L480">
        <v>0</v>
      </c>
      <c r="M480">
        <v>0</v>
      </c>
    </row>
    <row r="481" spans="12:13" x14ac:dyDescent="0.2">
      <c r="L481">
        <v>0</v>
      </c>
      <c r="M481">
        <v>0</v>
      </c>
    </row>
    <row r="482" spans="12:13" x14ac:dyDescent="0.2">
      <c r="L482" t="s">
        <v>159</v>
      </c>
      <c r="M482" t="s">
        <v>159</v>
      </c>
    </row>
    <row r="483" spans="12:13" x14ac:dyDescent="0.2">
      <c r="L483">
        <v>0</v>
      </c>
      <c r="M483">
        <v>0</v>
      </c>
    </row>
    <row r="484" spans="12:13" x14ac:dyDescent="0.2">
      <c r="L484">
        <v>106</v>
      </c>
      <c r="M484">
        <v>0</v>
      </c>
    </row>
    <row r="485" spans="12:13" x14ac:dyDescent="0.2">
      <c r="L485">
        <v>0</v>
      </c>
      <c r="M485">
        <v>0</v>
      </c>
    </row>
    <row r="486" spans="12:13" x14ac:dyDescent="0.2">
      <c r="L486">
        <v>2</v>
      </c>
      <c r="M486">
        <v>7</v>
      </c>
    </row>
    <row r="487" spans="12:13" x14ac:dyDescent="0.2">
      <c r="L487">
        <v>5</v>
      </c>
      <c r="M487">
        <v>0</v>
      </c>
    </row>
    <row r="488" spans="12:13" x14ac:dyDescent="0.2">
      <c r="L488">
        <v>0</v>
      </c>
      <c r="M488">
        <v>0</v>
      </c>
    </row>
    <row r="489" spans="12:13" x14ac:dyDescent="0.2">
      <c r="L489">
        <v>0</v>
      </c>
      <c r="M489">
        <v>0</v>
      </c>
    </row>
    <row r="490" spans="12:13" x14ac:dyDescent="0.2">
      <c r="L490">
        <v>0</v>
      </c>
      <c r="M490">
        <v>0</v>
      </c>
    </row>
    <row r="491" spans="12:13" x14ac:dyDescent="0.2">
      <c r="L491">
        <v>4</v>
      </c>
      <c r="M491">
        <v>0</v>
      </c>
    </row>
    <row r="492" spans="12:13" x14ac:dyDescent="0.2">
      <c r="L492">
        <v>505</v>
      </c>
      <c r="M492">
        <v>0</v>
      </c>
    </row>
    <row r="493" spans="12:13" x14ac:dyDescent="0.2">
      <c r="L493">
        <v>108</v>
      </c>
      <c r="M493">
        <v>0</v>
      </c>
    </row>
    <row r="494" spans="12:13" x14ac:dyDescent="0.2">
      <c r="L494">
        <v>72</v>
      </c>
      <c r="M494">
        <v>0</v>
      </c>
    </row>
    <row r="495" spans="12:13" x14ac:dyDescent="0.2">
      <c r="L495">
        <v>4</v>
      </c>
      <c r="M495">
        <v>0</v>
      </c>
    </row>
    <row r="496" spans="12:13" x14ac:dyDescent="0.2">
      <c r="L496">
        <v>0</v>
      </c>
      <c r="M496">
        <v>0</v>
      </c>
    </row>
    <row r="497" spans="12:13" x14ac:dyDescent="0.2">
      <c r="L497" t="s">
        <v>128</v>
      </c>
      <c r="M497" t="s">
        <v>128</v>
      </c>
    </row>
    <row r="498" spans="12:13" x14ac:dyDescent="0.2">
      <c r="L498">
        <v>0</v>
      </c>
      <c r="M498">
        <v>0</v>
      </c>
    </row>
    <row r="499" spans="12:13" x14ac:dyDescent="0.2">
      <c r="L499">
        <v>0</v>
      </c>
      <c r="M499">
        <v>0</v>
      </c>
    </row>
    <row r="500" spans="12:13" x14ac:dyDescent="0.2">
      <c r="L500">
        <v>0</v>
      </c>
      <c r="M500">
        <v>0</v>
      </c>
    </row>
    <row r="501" spans="12:13" x14ac:dyDescent="0.2">
      <c r="L501">
        <v>0</v>
      </c>
      <c r="M501">
        <v>0</v>
      </c>
    </row>
    <row r="502" spans="12:13" x14ac:dyDescent="0.2">
      <c r="L502">
        <v>0</v>
      </c>
      <c r="M502">
        <v>0</v>
      </c>
    </row>
    <row r="503" spans="12:13" x14ac:dyDescent="0.2">
      <c r="L503">
        <v>0</v>
      </c>
      <c r="M503">
        <v>0</v>
      </c>
    </row>
    <row r="504" spans="12:13" x14ac:dyDescent="0.2">
      <c r="L504">
        <v>0</v>
      </c>
      <c r="M504">
        <v>0</v>
      </c>
    </row>
    <row r="505" spans="12:13" x14ac:dyDescent="0.2">
      <c r="L505">
        <v>0</v>
      </c>
      <c r="M505">
        <v>0</v>
      </c>
    </row>
    <row r="506" spans="12:13" x14ac:dyDescent="0.2">
      <c r="L506">
        <v>0</v>
      </c>
      <c r="M506">
        <v>0</v>
      </c>
    </row>
    <row r="507" spans="12:13" x14ac:dyDescent="0.2">
      <c r="L507">
        <v>0</v>
      </c>
      <c r="M507">
        <v>0</v>
      </c>
    </row>
    <row r="508" spans="12:13" x14ac:dyDescent="0.2">
      <c r="L508">
        <v>3</v>
      </c>
      <c r="M508">
        <v>0</v>
      </c>
    </row>
    <row r="509" spans="12:13" x14ac:dyDescent="0.2">
      <c r="L509">
        <v>0</v>
      </c>
      <c r="M509">
        <v>0</v>
      </c>
    </row>
    <row r="510" spans="12:13" x14ac:dyDescent="0.2">
      <c r="L510">
        <v>0</v>
      </c>
      <c r="M510">
        <v>0</v>
      </c>
    </row>
    <row r="511" spans="12:13" x14ac:dyDescent="0.2">
      <c r="L511">
        <v>0</v>
      </c>
      <c r="M511">
        <v>0</v>
      </c>
    </row>
    <row r="512" spans="12:13" x14ac:dyDescent="0.2">
      <c r="L512" t="s">
        <v>232</v>
      </c>
      <c r="M512" t="s">
        <v>232</v>
      </c>
    </row>
    <row r="513" spans="12:13" x14ac:dyDescent="0.2">
      <c r="L513">
        <v>3</v>
      </c>
      <c r="M513">
        <v>5</v>
      </c>
    </row>
    <row r="514" spans="12:13" x14ac:dyDescent="0.2">
      <c r="L514">
        <v>0</v>
      </c>
      <c r="M514">
        <v>0</v>
      </c>
    </row>
    <row r="515" spans="12:13" x14ac:dyDescent="0.2">
      <c r="L515">
        <v>0</v>
      </c>
      <c r="M515">
        <v>1</v>
      </c>
    </row>
    <row r="516" spans="12:13" x14ac:dyDescent="0.2">
      <c r="L516">
        <v>0</v>
      </c>
      <c r="M516">
        <v>21</v>
      </c>
    </row>
    <row r="517" spans="12:13" x14ac:dyDescent="0.2">
      <c r="L517">
        <v>3</v>
      </c>
      <c r="M517">
        <v>6</v>
      </c>
    </row>
    <row r="518" spans="12:13" x14ac:dyDescent="0.2">
      <c r="L518">
        <v>0</v>
      </c>
      <c r="M518">
        <v>8</v>
      </c>
    </row>
    <row r="519" spans="12:13" x14ac:dyDescent="0.2">
      <c r="L519">
        <v>0</v>
      </c>
      <c r="M519">
        <v>0</v>
      </c>
    </row>
    <row r="520" spans="12:13" x14ac:dyDescent="0.2">
      <c r="L520">
        <v>3</v>
      </c>
      <c r="M520">
        <v>3</v>
      </c>
    </row>
    <row r="521" spans="12:13" x14ac:dyDescent="0.2">
      <c r="L521">
        <v>8</v>
      </c>
      <c r="M521">
        <v>3</v>
      </c>
    </row>
    <row r="522" spans="12:13" x14ac:dyDescent="0.2">
      <c r="L522">
        <v>18</v>
      </c>
      <c r="M522">
        <v>2</v>
      </c>
    </row>
    <row r="523" spans="12:13" x14ac:dyDescent="0.2">
      <c r="L523">
        <v>1</v>
      </c>
      <c r="M523">
        <v>0</v>
      </c>
    </row>
    <row r="524" spans="12:13" x14ac:dyDescent="0.2">
      <c r="L524">
        <v>20</v>
      </c>
      <c r="M524">
        <v>0</v>
      </c>
    </row>
    <row r="525" spans="12:13" x14ac:dyDescent="0.2">
      <c r="L525">
        <v>6</v>
      </c>
      <c r="M525">
        <v>3</v>
      </c>
    </row>
    <row r="526" spans="12:13" x14ac:dyDescent="0.2">
      <c r="L526">
        <v>0</v>
      </c>
      <c r="M526">
        <v>0</v>
      </c>
    </row>
    <row r="527" spans="12:13" x14ac:dyDescent="0.2">
      <c r="L527" t="s">
        <v>141</v>
      </c>
      <c r="M527" t="s">
        <v>141</v>
      </c>
    </row>
    <row r="528" spans="12:13" x14ac:dyDescent="0.2">
      <c r="L528">
        <v>0</v>
      </c>
      <c r="M528">
        <v>0</v>
      </c>
    </row>
    <row r="529" spans="12:13" x14ac:dyDescent="0.2">
      <c r="L529">
        <v>58</v>
      </c>
      <c r="M529">
        <v>0</v>
      </c>
    </row>
    <row r="530" spans="12:13" x14ac:dyDescent="0.2">
      <c r="L530">
        <v>1</v>
      </c>
      <c r="M530">
        <v>17</v>
      </c>
    </row>
    <row r="531" spans="12:13" x14ac:dyDescent="0.2">
      <c r="L531">
        <v>0</v>
      </c>
      <c r="M531">
        <v>5</v>
      </c>
    </row>
    <row r="532" spans="12:13" x14ac:dyDescent="0.2">
      <c r="L532">
        <v>3</v>
      </c>
      <c r="M532">
        <v>0</v>
      </c>
    </row>
    <row r="533" spans="12:13" x14ac:dyDescent="0.2">
      <c r="L533">
        <v>0</v>
      </c>
      <c r="M533">
        <v>0</v>
      </c>
    </row>
    <row r="534" spans="12:13" x14ac:dyDescent="0.2">
      <c r="L534">
        <v>0</v>
      </c>
      <c r="M534">
        <v>0</v>
      </c>
    </row>
    <row r="535" spans="12:13" x14ac:dyDescent="0.2">
      <c r="L535">
        <v>0</v>
      </c>
      <c r="M535">
        <v>2</v>
      </c>
    </row>
    <row r="536" spans="12:13" x14ac:dyDescent="0.2">
      <c r="L536">
        <v>30</v>
      </c>
      <c r="M536">
        <v>8</v>
      </c>
    </row>
    <row r="537" spans="12:13" x14ac:dyDescent="0.2">
      <c r="L537">
        <v>23</v>
      </c>
      <c r="M537">
        <v>0</v>
      </c>
    </row>
    <row r="538" spans="12:13" x14ac:dyDescent="0.2">
      <c r="L538">
        <v>22</v>
      </c>
      <c r="M538">
        <v>0</v>
      </c>
    </row>
    <row r="539" spans="12:13" x14ac:dyDescent="0.2">
      <c r="L539">
        <v>1</v>
      </c>
      <c r="M539">
        <v>0</v>
      </c>
    </row>
    <row r="540" spans="12:13" x14ac:dyDescent="0.2">
      <c r="L540">
        <v>0</v>
      </c>
      <c r="M540">
        <v>0</v>
      </c>
    </row>
    <row r="541" spans="12:13" x14ac:dyDescent="0.2">
      <c r="L541">
        <v>0</v>
      </c>
      <c r="M541">
        <v>0</v>
      </c>
    </row>
    <row r="542" spans="12:13" x14ac:dyDescent="0.2">
      <c r="L542" t="s">
        <v>351</v>
      </c>
      <c r="M542" t="s">
        <v>351</v>
      </c>
    </row>
    <row r="543" spans="12:13" x14ac:dyDescent="0.2">
      <c r="L543">
        <v>0</v>
      </c>
      <c r="M543">
        <v>0</v>
      </c>
    </row>
    <row r="544" spans="12:13" x14ac:dyDescent="0.2">
      <c r="L544">
        <v>0</v>
      </c>
      <c r="M544">
        <v>0</v>
      </c>
    </row>
    <row r="545" spans="12:13" x14ac:dyDescent="0.2">
      <c r="L545">
        <v>0</v>
      </c>
      <c r="M545">
        <v>0</v>
      </c>
    </row>
    <row r="546" spans="12:13" x14ac:dyDescent="0.2">
      <c r="L546">
        <v>0</v>
      </c>
      <c r="M546">
        <v>0</v>
      </c>
    </row>
    <row r="547" spans="12:13" x14ac:dyDescent="0.2">
      <c r="L547">
        <v>0</v>
      </c>
      <c r="M547">
        <v>0</v>
      </c>
    </row>
    <row r="548" spans="12:13" x14ac:dyDescent="0.2">
      <c r="L548">
        <v>0</v>
      </c>
      <c r="M548">
        <v>0</v>
      </c>
    </row>
    <row r="549" spans="12:13" x14ac:dyDescent="0.2">
      <c r="L549">
        <v>0</v>
      </c>
      <c r="M549">
        <v>0</v>
      </c>
    </row>
    <row r="550" spans="12:13" x14ac:dyDescent="0.2">
      <c r="L550">
        <v>0</v>
      </c>
      <c r="M550">
        <v>0</v>
      </c>
    </row>
    <row r="551" spans="12:13" x14ac:dyDescent="0.2">
      <c r="L551">
        <v>0</v>
      </c>
      <c r="M551">
        <v>0</v>
      </c>
    </row>
    <row r="552" spans="12:13" x14ac:dyDescent="0.2">
      <c r="L552">
        <v>0</v>
      </c>
      <c r="M552">
        <v>0</v>
      </c>
    </row>
    <row r="553" spans="12:13" x14ac:dyDescent="0.2">
      <c r="L553">
        <v>0</v>
      </c>
      <c r="M553">
        <v>0</v>
      </c>
    </row>
    <row r="554" spans="12:13" x14ac:dyDescent="0.2">
      <c r="L554">
        <v>0</v>
      </c>
      <c r="M554">
        <v>0</v>
      </c>
    </row>
    <row r="555" spans="12:13" x14ac:dyDescent="0.2">
      <c r="L555">
        <v>0</v>
      </c>
      <c r="M555">
        <v>0</v>
      </c>
    </row>
    <row r="556" spans="12:13" x14ac:dyDescent="0.2">
      <c r="L556">
        <v>7</v>
      </c>
      <c r="M556">
        <v>0</v>
      </c>
    </row>
    <row r="557" spans="12:13" x14ac:dyDescent="0.2">
      <c r="L557" t="s">
        <v>338</v>
      </c>
      <c r="M557" t="s">
        <v>338</v>
      </c>
    </row>
    <row r="558" spans="12:13" x14ac:dyDescent="0.2">
      <c r="L558">
        <v>0</v>
      </c>
      <c r="M558">
        <v>0</v>
      </c>
    </row>
    <row r="559" spans="12:13" x14ac:dyDescent="0.2">
      <c r="L559">
        <v>0</v>
      </c>
      <c r="M559">
        <v>0</v>
      </c>
    </row>
    <row r="560" spans="12:13" x14ac:dyDescent="0.2">
      <c r="L560">
        <v>0</v>
      </c>
      <c r="M560">
        <v>0</v>
      </c>
    </row>
    <row r="561" spans="12:13" x14ac:dyDescent="0.2">
      <c r="L561">
        <v>0</v>
      </c>
      <c r="M561">
        <v>0</v>
      </c>
    </row>
    <row r="562" spans="12:13" x14ac:dyDescent="0.2">
      <c r="L562">
        <v>0</v>
      </c>
      <c r="M562">
        <v>0</v>
      </c>
    </row>
    <row r="563" spans="12:13" x14ac:dyDescent="0.2">
      <c r="L563">
        <v>0</v>
      </c>
      <c r="M563">
        <v>0</v>
      </c>
    </row>
    <row r="564" spans="12:13" x14ac:dyDescent="0.2">
      <c r="L564">
        <v>0</v>
      </c>
      <c r="M564">
        <v>0</v>
      </c>
    </row>
    <row r="565" spans="12:13" x14ac:dyDescent="0.2">
      <c r="L565">
        <v>0</v>
      </c>
      <c r="M565">
        <v>0</v>
      </c>
    </row>
    <row r="566" spans="12:13" x14ac:dyDescent="0.2">
      <c r="L566">
        <v>0</v>
      </c>
      <c r="M566">
        <v>0</v>
      </c>
    </row>
    <row r="567" spans="12:13" x14ac:dyDescent="0.2">
      <c r="L567">
        <v>1</v>
      </c>
      <c r="M567">
        <v>0</v>
      </c>
    </row>
    <row r="568" spans="12:13" x14ac:dyDescent="0.2">
      <c r="L568">
        <v>0</v>
      </c>
      <c r="M568">
        <v>0</v>
      </c>
    </row>
    <row r="569" spans="12:13" x14ac:dyDescent="0.2">
      <c r="L569">
        <v>0</v>
      </c>
      <c r="M569">
        <v>0</v>
      </c>
    </row>
    <row r="570" spans="12:13" x14ac:dyDescent="0.2">
      <c r="L570">
        <v>0</v>
      </c>
      <c r="M570">
        <v>0</v>
      </c>
    </row>
    <row r="571" spans="12:13" x14ac:dyDescent="0.2">
      <c r="L571">
        <v>0</v>
      </c>
      <c r="M571">
        <v>0</v>
      </c>
    </row>
    <row r="572" spans="12:13" x14ac:dyDescent="0.2">
      <c r="L572" t="s">
        <v>132</v>
      </c>
      <c r="M572" t="s">
        <v>132</v>
      </c>
    </row>
    <row r="573" spans="12:13" x14ac:dyDescent="0.2">
      <c r="L573">
        <v>44</v>
      </c>
      <c r="M573">
        <v>0</v>
      </c>
    </row>
    <row r="574" spans="12:13" x14ac:dyDescent="0.2">
      <c r="L574">
        <v>90</v>
      </c>
      <c r="M574">
        <v>0</v>
      </c>
    </row>
    <row r="575" spans="12:13" x14ac:dyDescent="0.2">
      <c r="L575">
        <v>1</v>
      </c>
      <c r="M575">
        <v>7</v>
      </c>
    </row>
    <row r="576" spans="12:13" x14ac:dyDescent="0.2">
      <c r="L576">
        <v>0</v>
      </c>
      <c r="M576">
        <v>1</v>
      </c>
    </row>
    <row r="577" spans="12:13" x14ac:dyDescent="0.2">
      <c r="L577">
        <v>16</v>
      </c>
      <c r="M577">
        <v>0</v>
      </c>
    </row>
    <row r="578" spans="12:13" x14ac:dyDescent="0.2">
      <c r="L578">
        <v>0</v>
      </c>
      <c r="M578">
        <v>0</v>
      </c>
    </row>
    <row r="579" spans="12:13" x14ac:dyDescent="0.2">
      <c r="L579">
        <v>128</v>
      </c>
      <c r="M579">
        <v>7</v>
      </c>
    </row>
    <row r="580" spans="12:13" x14ac:dyDescent="0.2">
      <c r="L580">
        <v>1</v>
      </c>
      <c r="M580">
        <v>0</v>
      </c>
    </row>
    <row r="581" spans="12:13" x14ac:dyDescent="0.2">
      <c r="L581">
        <v>27</v>
      </c>
      <c r="M581">
        <v>0</v>
      </c>
    </row>
    <row r="582" spans="12:13" x14ac:dyDescent="0.2">
      <c r="L582">
        <v>27</v>
      </c>
      <c r="M582">
        <v>0</v>
      </c>
    </row>
    <row r="583" spans="12:13" x14ac:dyDescent="0.2">
      <c r="L583">
        <v>68</v>
      </c>
      <c r="M583">
        <v>0</v>
      </c>
    </row>
    <row r="584" spans="12:13" x14ac:dyDescent="0.2">
      <c r="L584">
        <v>15</v>
      </c>
      <c r="M584">
        <v>0</v>
      </c>
    </row>
    <row r="585" spans="12:13" x14ac:dyDescent="0.2">
      <c r="L585">
        <v>4</v>
      </c>
      <c r="M585">
        <v>0</v>
      </c>
    </row>
    <row r="586" spans="12:13" x14ac:dyDescent="0.2">
      <c r="L586">
        <v>0</v>
      </c>
      <c r="M586">
        <v>0</v>
      </c>
    </row>
    <row r="587" spans="12:13" x14ac:dyDescent="0.2">
      <c r="L587" t="s">
        <v>187</v>
      </c>
      <c r="M587" t="s">
        <v>187</v>
      </c>
    </row>
    <row r="588" spans="12:13" x14ac:dyDescent="0.2">
      <c r="L588">
        <v>0</v>
      </c>
      <c r="M588">
        <v>0</v>
      </c>
    </row>
    <row r="589" spans="12:13" x14ac:dyDescent="0.2">
      <c r="L589">
        <v>0</v>
      </c>
      <c r="M589">
        <v>0</v>
      </c>
    </row>
    <row r="590" spans="12:13" x14ac:dyDescent="0.2">
      <c r="L590">
        <v>0</v>
      </c>
      <c r="M590">
        <v>0</v>
      </c>
    </row>
    <row r="591" spans="12:13" x14ac:dyDescent="0.2">
      <c r="L591">
        <v>0</v>
      </c>
      <c r="M591">
        <v>0</v>
      </c>
    </row>
    <row r="592" spans="12:13" x14ac:dyDescent="0.2">
      <c r="L592">
        <v>0</v>
      </c>
      <c r="M592">
        <v>1</v>
      </c>
    </row>
    <row r="593" spans="12:13" x14ac:dyDescent="0.2">
      <c r="L593">
        <v>0</v>
      </c>
      <c r="M593">
        <v>0</v>
      </c>
    </row>
    <row r="594" spans="12:13" x14ac:dyDescent="0.2">
      <c r="L594">
        <v>2</v>
      </c>
      <c r="M594">
        <v>2</v>
      </c>
    </row>
    <row r="595" spans="12:13" x14ac:dyDescent="0.2">
      <c r="L595">
        <v>0</v>
      </c>
      <c r="M595">
        <v>0</v>
      </c>
    </row>
    <row r="596" spans="12:13" x14ac:dyDescent="0.2">
      <c r="L596">
        <v>0</v>
      </c>
      <c r="M596">
        <v>0</v>
      </c>
    </row>
    <row r="597" spans="12:13" x14ac:dyDescent="0.2">
      <c r="L597">
        <v>0</v>
      </c>
      <c r="M597">
        <v>0</v>
      </c>
    </row>
    <row r="598" spans="12:13" x14ac:dyDescent="0.2">
      <c r="L598">
        <v>0</v>
      </c>
      <c r="M598">
        <v>0</v>
      </c>
    </row>
    <row r="599" spans="12:13" x14ac:dyDescent="0.2">
      <c r="L599">
        <v>0</v>
      </c>
      <c r="M599">
        <v>0</v>
      </c>
    </row>
    <row r="600" spans="12:13" x14ac:dyDescent="0.2">
      <c r="L600">
        <v>0</v>
      </c>
      <c r="M600">
        <v>0</v>
      </c>
    </row>
    <row r="601" spans="12:13" x14ac:dyDescent="0.2">
      <c r="L601">
        <v>0</v>
      </c>
      <c r="M601">
        <v>0</v>
      </c>
    </row>
    <row r="602" spans="12:13" x14ac:dyDescent="0.2">
      <c r="L602" t="s">
        <v>135</v>
      </c>
      <c r="M602" t="s">
        <v>135</v>
      </c>
    </row>
    <row r="603" spans="12:13" x14ac:dyDescent="0.2">
      <c r="L603">
        <v>16</v>
      </c>
      <c r="M603">
        <v>11</v>
      </c>
    </row>
    <row r="604" spans="12:13" x14ac:dyDescent="0.2">
      <c r="L604">
        <v>5</v>
      </c>
      <c r="M604">
        <v>0</v>
      </c>
    </row>
    <row r="605" spans="12:13" x14ac:dyDescent="0.2">
      <c r="L605">
        <v>0</v>
      </c>
      <c r="M605">
        <v>10</v>
      </c>
    </row>
    <row r="606" spans="12:13" x14ac:dyDescent="0.2">
      <c r="L606">
        <v>0</v>
      </c>
      <c r="M606">
        <v>14</v>
      </c>
    </row>
    <row r="607" spans="12:13" x14ac:dyDescent="0.2">
      <c r="L607">
        <v>2</v>
      </c>
      <c r="M607">
        <v>0</v>
      </c>
    </row>
    <row r="608" spans="12:13" x14ac:dyDescent="0.2">
      <c r="L608">
        <v>0</v>
      </c>
      <c r="M608">
        <v>23</v>
      </c>
    </row>
    <row r="609" spans="12:13" x14ac:dyDescent="0.2">
      <c r="L609">
        <v>10</v>
      </c>
      <c r="M609">
        <v>20</v>
      </c>
    </row>
    <row r="610" spans="12:13" x14ac:dyDescent="0.2">
      <c r="L610">
        <v>1</v>
      </c>
      <c r="M610">
        <v>22</v>
      </c>
    </row>
    <row r="611" spans="12:13" x14ac:dyDescent="0.2">
      <c r="L611">
        <v>6</v>
      </c>
      <c r="M611">
        <v>5</v>
      </c>
    </row>
    <row r="612" spans="12:13" x14ac:dyDescent="0.2">
      <c r="L612">
        <v>39</v>
      </c>
      <c r="M612">
        <v>3</v>
      </c>
    </row>
    <row r="613" spans="12:13" x14ac:dyDescent="0.2">
      <c r="L613">
        <v>6</v>
      </c>
      <c r="M613">
        <v>1</v>
      </c>
    </row>
    <row r="614" spans="12:13" x14ac:dyDescent="0.2">
      <c r="L614">
        <v>16</v>
      </c>
      <c r="M614">
        <v>0</v>
      </c>
    </row>
    <row r="615" spans="12:13" x14ac:dyDescent="0.2">
      <c r="L615">
        <v>48</v>
      </c>
      <c r="M615">
        <v>29</v>
      </c>
    </row>
    <row r="616" spans="12:13" x14ac:dyDescent="0.2">
      <c r="L616">
        <v>0</v>
      </c>
      <c r="M616">
        <v>0</v>
      </c>
    </row>
    <row r="617" spans="12:13" x14ac:dyDescent="0.2">
      <c r="L617" t="s">
        <v>331</v>
      </c>
      <c r="M617" t="s">
        <v>331</v>
      </c>
    </row>
    <row r="618" spans="12:13" x14ac:dyDescent="0.2">
      <c r="L618">
        <v>0</v>
      </c>
      <c r="M618">
        <v>0</v>
      </c>
    </row>
    <row r="619" spans="12:13" x14ac:dyDescent="0.2">
      <c r="L619">
        <v>0</v>
      </c>
      <c r="M619">
        <v>0</v>
      </c>
    </row>
    <row r="620" spans="12:13" x14ac:dyDescent="0.2">
      <c r="L620">
        <v>0</v>
      </c>
      <c r="M620">
        <v>0</v>
      </c>
    </row>
    <row r="621" spans="12:13" x14ac:dyDescent="0.2">
      <c r="L621">
        <v>0</v>
      </c>
      <c r="M621">
        <v>0</v>
      </c>
    </row>
    <row r="622" spans="12:13" x14ac:dyDescent="0.2">
      <c r="L622">
        <v>0</v>
      </c>
      <c r="M622">
        <v>0</v>
      </c>
    </row>
    <row r="623" spans="12:13" x14ac:dyDescent="0.2">
      <c r="L623">
        <v>0</v>
      </c>
      <c r="M623">
        <v>0</v>
      </c>
    </row>
    <row r="624" spans="12:13" x14ac:dyDescent="0.2">
      <c r="L624">
        <v>0</v>
      </c>
      <c r="M624">
        <v>0</v>
      </c>
    </row>
    <row r="625" spans="12:13" x14ac:dyDescent="0.2">
      <c r="L625">
        <v>0</v>
      </c>
      <c r="M625">
        <v>0</v>
      </c>
    </row>
    <row r="626" spans="12:13" x14ac:dyDescent="0.2">
      <c r="L626">
        <v>0</v>
      </c>
      <c r="M626">
        <v>0</v>
      </c>
    </row>
    <row r="627" spans="12:13" x14ac:dyDescent="0.2">
      <c r="L627">
        <v>1</v>
      </c>
      <c r="M627">
        <v>0</v>
      </c>
    </row>
    <row r="628" spans="12:13" x14ac:dyDescent="0.2">
      <c r="L628">
        <v>0</v>
      </c>
      <c r="M628">
        <v>0</v>
      </c>
    </row>
    <row r="629" spans="12:13" x14ac:dyDescent="0.2">
      <c r="L629">
        <v>0</v>
      </c>
      <c r="M629">
        <v>0</v>
      </c>
    </row>
    <row r="630" spans="12:13" x14ac:dyDescent="0.2">
      <c r="L630">
        <v>0</v>
      </c>
      <c r="M630">
        <v>0</v>
      </c>
    </row>
    <row r="631" spans="12:13" x14ac:dyDescent="0.2">
      <c r="L631">
        <v>0</v>
      </c>
      <c r="M631">
        <v>0</v>
      </c>
    </row>
    <row r="632" spans="12:13" x14ac:dyDescent="0.2">
      <c r="L632" t="s">
        <v>350</v>
      </c>
      <c r="M632" t="s">
        <v>350</v>
      </c>
    </row>
    <row r="633" spans="12:13" x14ac:dyDescent="0.2">
      <c r="L633">
        <v>0</v>
      </c>
      <c r="M633">
        <v>0</v>
      </c>
    </row>
    <row r="634" spans="12:13" x14ac:dyDescent="0.2">
      <c r="L634">
        <v>0</v>
      </c>
      <c r="M634">
        <v>0</v>
      </c>
    </row>
    <row r="635" spans="12:13" x14ac:dyDescent="0.2">
      <c r="L635">
        <v>0</v>
      </c>
      <c r="M635">
        <v>0</v>
      </c>
    </row>
    <row r="636" spans="12:13" x14ac:dyDescent="0.2">
      <c r="L636">
        <v>0</v>
      </c>
      <c r="M636">
        <v>0</v>
      </c>
    </row>
    <row r="637" spans="12:13" x14ac:dyDescent="0.2">
      <c r="L637">
        <v>0</v>
      </c>
      <c r="M637">
        <v>0</v>
      </c>
    </row>
    <row r="638" spans="12:13" x14ac:dyDescent="0.2">
      <c r="L638">
        <v>0</v>
      </c>
      <c r="M638">
        <v>0</v>
      </c>
    </row>
    <row r="639" spans="12:13" x14ac:dyDescent="0.2">
      <c r="L639">
        <v>0</v>
      </c>
      <c r="M639">
        <v>0</v>
      </c>
    </row>
    <row r="640" spans="12:13" x14ac:dyDescent="0.2">
      <c r="L640">
        <v>0</v>
      </c>
      <c r="M640">
        <v>0</v>
      </c>
    </row>
    <row r="641" spans="12:13" x14ac:dyDescent="0.2">
      <c r="L641">
        <v>0</v>
      </c>
      <c r="M641">
        <v>0</v>
      </c>
    </row>
    <row r="642" spans="12:13" x14ac:dyDescent="0.2">
      <c r="L642">
        <v>0</v>
      </c>
      <c r="M642">
        <v>0</v>
      </c>
    </row>
    <row r="643" spans="12:13" x14ac:dyDescent="0.2">
      <c r="L643">
        <v>0</v>
      </c>
      <c r="M643">
        <v>0</v>
      </c>
    </row>
    <row r="644" spans="12:13" x14ac:dyDescent="0.2">
      <c r="L644">
        <v>0</v>
      </c>
      <c r="M644">
        <v>0</v>
      </c>
    </row>
    <row r="645" spans="12:13" x14ac:dyDescent="0.2">
      <c r="L645">
        <v>0</v>
      </c>
      <c r="M645">
        <v>0</v>
      </c>
    </row>
    <row r="646" spans="12:13" x14ac:dyDescent="0.2">
      <c r="L646">
        <v>15</v>
      </c>
      <c r="M646">
        <v>18</v>
      </c>
    </row>
    <row r="647" spans="12:13" x14ac:dyDescent="0.2">
      <c r="L647" t="s">
        <v>189</v>
      </c>
      <c r="M647" t="s">
        <v>189</v>
      </c>
    </row>
    <row r="648" spans="12:13" x14ac:dyDescent="0.2">
      <c r="L648">
        <v>0</v>
      </c>
      <c r="M648">
        <v>0</v>
      </c>
    </row>
    <row r="649" spans="12:13" x14ac:dyDescent="0.2">
      <c r="L649">
        <v>0</v>
      </c>
      <c r="M649">
        <v>0</v>
      </c>
    </row>
    <row r="650" spans="12:13" x14ac:dyDescent="0.2">
      <c r="L650">
        <v>0</v>
      </c>
      <c r="M650">
        <v>0</v>
      </c>
    </row>
    <row r="651" spans="12:13" x14ac:dyDescent="0.2">
      <c r="L651">
        <v>0</v>
      </c>
      <c r="M651">
        <v>0</v>
      </c>
    </row>
    <row r="652" spans="12:13" x14ac:dyDescent="0.2">
      <c r="L652">
        <v>0</v>
      </c>
      <c r="M652">
        <v>0</v>
      </c>
    </row>
    <row r="653" spans="12:13" x14ac:dyDescent="0.2">
      <c r="L653">
        <v>0</v>
      </c>
      <c r="M653">
        <v>0</v>
      </c>
    </row>
    <row r="654" spans="12:13" x14ac:dyDescent="0.2">
      <c r="L654">
        <v>93</v>
      </c>
      <c r="M654">
        <v>0</v>
      </c>
    </row>
    <row r="655" spans="12:13" x14ac:dyDescent="0.2">
      <c r="L655">
        <v>0</v>
      </c>
      <c r="M655">
        <v>0</v>
      </c>
    </row>
    <row r="656" spans="12:13" x14ac:dyDescent="0.2">
      <c r="L656">
        <v>0</v>
      </c>
      <c r="M656">
        <v>0</v>
      </c>
    </row>
    <row r="657" spans="12:13" x14ac:dyDescent="0.2">
      <c r="L657">
        <v>0</v>
      </c>
      <c r="M657">
        <v>0</v>
      </c>
    </row>
    <row r="658" spans="12:13" x14ac:dyDescent="0.2">
      <c r="L658">
        <v>0</v>
      </c>
      <c r="M658">
        <v>0</v>
      </c>
    </row>
    <row r="659" spans="12:13" x14ac:dyDescent="0.2">
      <c r="L659">
        <v>0</v>
      </c>
      <c r="M659">
        <v>0</v>
      </c>
    </row>
    <row r="660" spans="12:13" x14ac:dyDescent="0.2">
      <c r="L660">
        <v>0</v>
      </c>
      <c r="M660">
        <v>0</v>
      </c>
    </row>
    <row r="661" spans="12:13" x14ac:dyDescent="0.2">
      <c r="L661">
        <v>0</v>
      </c>
      <c r="M661">
        <v>0</v>
      </c>
    </row>
    <row r="662" spans="12:13" x14ac:dyDescent="0.2">
      <c r="L662" t="s">
        <v>268</v>
      </c>
      <c r="M662" t="s">
        <v>268</v>
      </c>
    </row>
    <row r="663" spans="12:13" x14ac:dyDescent="0.2">
      <c r="L663">
        <v>9</v>
      </c>
      <c r="M663">
        <v>0</v>
      </c>
    </row>
    <row r="664" spans="12:13" x14ac:dyDescent="0.2">
      <c r="L664">
        <v>0</v>
      </c>
      <c r="M664">
        <v>0</v>
      </c>
    </row>
    <row r="665" spans="12:13" x14ac:dyDescent="0.2">
      <c r="L665">
        <v>0</v>
      </c>
      <c r="M665">
        <v>0</v>
      </c>
    </row>
    <row r="666" spans="12:13" x14ac:dyDescent="0.2">
      <c r="L666">
        <v>0</v>
      </c>
      <c r="M666">
        <v>0</v>
      </c>
    </row>
    <row r="667" spans="12:13" x14ac:dyDescent="0.2">
      <c r="L667">
        <v>0</v>
      </c>
      <c r="M667">
        <v>0</v>
      </c>
    </row>
    <row r="668" spans="12:13" x14ac:dyDescent="0.2">
      <c r="L668">
        <v>0</v>
      </c>
      <c r="M668">
        <v>0</v>
      </c>
    </row>
    <row r="669" spans="12:13" x14ac:dyDescent="0.2">
      <c r="L669">
        <v>0</v>
      </c>
      <c r="M669">
        <v>0</v>
      </c>
    </row>
    <row r="670" spans="12:13" x14ac:dyDescent="0.2">
      <c r="L670">
        <v>0</v>
      </c>
      <c r="M670">
        <v>0</v>
      </c>
    </row>
    <row r="671" spans="12:13" x14ac:dyDescent="0.2">
      <c r="L671">
        <v>0</v>
      </c>
      <c r="M671">
        <v>0</v>
      </c>
    </row>
    <row r="672" spans="12:13" x14ac:dyDescent="0.2">
      <c r="L672">
        <v>0</v>
      </c>
      <c r="M672">
        <v>0</v>
      </c>
    </row>
    <row r="673" spans="12:13" x14ac:dyDescent="0.2">
      <c r="L673">
        <v>0</v>
      </c>
      <c r="M673">
        <v>0</v>
      </c>
    </row>
    <row r="674" spans="12:13" x14ac:dyDescent="0.2">
      <c r="L674">
        <v>0</v>
      </c>
      <c r="M674">
        <v>0</v>
      </c>
    </row>
    <row r="675" spans="12:13" x14ac:dyDescent="0.2">
      <c r="L675">
        <v>0</v>
      </c>
      <c r="M675">
        <v>0</v>
      </c>
    </row>
    <row r="676" spans="12:13" x14ac:dyDescent="0.2">
      <c r="L676">
        <v>0</v>
      </c>
      <c r="M676">
        <v>0</v>
      </c>
    </row>
    <row r="677" spans="12:13" x14ac:dyDescent="0.2">
      <c r="L677" t="s">
        <v>130</v>
      </c>
      <c r="M677" t="s">
        <v>130</v>
      </c>
    </row>
    <row r="678" spans="12:13" x14ac:dyDescent="0.2">
      <c r="L678">
        <v>0</v>
      </c>
      <c r="M678">
        <v>0</v>
      </c>
    </row>
    <row r="679" spans="12:13" x14ac:dyDescent="0.2">
      <c r="L679">
        <v>0</v>
      </c>
      <c r="M679">
        <v>0</v>
      </c>
    </row>
    <row r="680" spans="12:13" x14ac:dyDescent="0.2">
      <c r="L680">
        <v>0</v>
      </c>
      <c r="M680">
        <v>0</v>
      </c>
    </row>
    <row r="681" spans="12:13" x14ac:dyDescent="0.2">
      <c r="L681">
        <v>0</v>
      </c>
      <c r="M681">
        <v>0</v>
      </c>
    </row>
    <row r="682" spans="12:13" x14ac:dyDescent="0.2">
      <c r="L682">
        <v>0</v>
      </c>
      <c r="M682">
        <v>0</v>
      </c>
    </row>
    <row r="683" spans="12:13" x14ac:dyDescent="0.2">
      <c r="L683">
        <v>0</v>
      </c>
      <c r="M683">
        <v>0</v>
      </c>
    </row>
    <row r="684" spans="12:13" x14ac:dyDescent="0.2">
      <c r="L684">
        <v>0</v>
      </c>
      <c r="M684">
        <v>0</v>
      </c>
    </row>
    <row r="685" spans="12:13" x14ac:dyDescent="0.2">
      <c r="L685">
        <v>0</v>
      </c>
      <c r="M685">
        <v>0</v>
      </c>
    </row>
    <row r="686" spans="12:13" x14ac:dyDescent="0.2">
      <c r="L686">
        <v>0</v>
      </c>
      <c r="M686">
        <v>0</v>
      </c>
    </row>
    <row r="687" spans="12:13" x14ac:dyDescent="0.2">
      <c r="L687">
        <v>0</v>
      </c>
      <c r="M687">
        <v>0</v>
      </c>
    </row>
    <row r="688" spans="12:13" x14ac:dyDescent="0.2">
      <c r="L688">
        <v>0</v>
      </c>
      <c r="M688">
        <v>0</v>
      </c>
    </row>
    <row r="689" spans="12:13" x14ac:dyDescent="0.2">
      <c r="L689">
        <v>0</v>
      </c>
      <c r="M689">
        <v>0</v>
      </c>
    </row>
    <row r="690" spans="12:13" x14ac:dyDescent="0.2">
      <c r="L690">
        <v>0</v>
      </c>
      <c r="M690">
        <v>0</v>
      </c>
    </row>
    <row r="691" spans="12:13" x14ac:dyDescent="0.2">
      <c r="L691">
        <v>0</v>
      </c>
      <c r="M691">
        <v>0</v>
      </c>
    </row>
    <row r="692" spans="12:13" x14ac:dyDescent="0.2">
      <c r="L692" t="s">
        <v>309</v>
      </c>
      <c r="M692" t="s">
        <v>309</v>
      </c>
    </row>
    <row r="693" spans="12:13" x14ac:dyDescent="0.2">
      <c r="L693">
        <v>0</v>
      </c>
      <c r="M693">
        <v>0</v>
      </c>
    </row>
    <row r="694" spans="12:13" x14ac:dyDescent="0.2">
      <c r="L694">
        <v>0</v>
      </c>
      <c r="M694">
        <v>0</v>
      </c>
    </row>
    <row r="695" spans="12:13" x14ac:dyDescent="0.2">
      <c r="L695">
        <v>0</v>
      </c>
      <c r="M695">
        <v>0</v>
      </c>
    </row>
    <row r="696" spans="12:13" x14ac:dyDescent="0.2">
      <c r="L696">
        <v>0</v>
      </c>
      <c r="M696">
        <v>0</v>
      </c>
    </row>
    <row r="697" spans="12:13" x14ac:dyDescent="0.2">
      <c r="L697">
        <v>0</v>
      </c>
      <c r="M697">
        <v>0</v>
      </c>
    </row>
    <row r="698" spans="12:13" x14ac:dyDescent="0.2">
      <c r="L698">
        <v>0</v>
      </c>
      <c r="M698">
        <v>0</v>
      </c>
    </row>
    <row r="699" spans="12:13" x14ac:dyDescent="0.2">
      <c r="L699">
        <v>0</v>
      </c>
      <c r="M699">
        <v>0</v>
      </c>
    </row>
    <row r="700" spans="12:13" x14ac:dyDescent="0.2">
      <c r="L700">
        <v>0</v>
      </c>
      <c r="M700">
        <v>0</v>
      </c>
    </row>
    <row r="701" spans="12:13" x14ac:dyDescent="0.2">
      <c r="L701">
        <v>0</v>
      </c>
      <c r="M701">
        <v>0</v>
      </c>
    </row>
    <row r="702" spans="12:13" x14ac:dyDescent="0.2">
      <c r="L702">
        <v>0</v>
      </c>
      <c r="M702">
        <v>0</v>
      </c>
    </row>
    <row r="703" spans="12:13" x14ac:dyDescent="0.2">
      <c r="L703">
        <v>2</v>
      </c>
      <c r="M703">
        <v>0</v>
      </c>
    </row>
    <row r="704" spans="12:13" x14ac:dyDescent="0.2">
      <c r="L704">
        <v>0</v>
      </c>
      <c r="M704">
        <v>0</v>
      </c>
    </row>
    <row r="705" spans="12:13" x14ac:dyDescent="0.2">
      <c r="L705">
        <v>0</v>
      </c>
      <c r="M705">
        <v>0</v>
      </c>
    </row>
    <row r="706" spans="12:13" x14ac:dyDescent="0.2">
      <c r="L706">
        <v>0</v>
      </c>
      <c r="M706">
        <v>0</v>
      </c>
    </row>
    <row r="707" spans="12:13" x14ac:dyDescent="0.2">
      <c r="L707" t="s">
        <v>276</v>
      </c>
      <c r="M707" t="s">
        <v>276</v>
      </c>
    </row>
    <row r="708" spans="12:13" x14ac:dyDescent="0.2">
      <c r="L708">
        <v>0</v>
      </c>
      <c r="M708">
        <v>0</v>
      </c>
    </row>
    <row r="709" spans="12:13" x14ac:dyDescent="0.2">
      <c r="L709">
        <v>0</v>
      </c>
      <c r="M709">
        <v>0</v>
      </c>
    </row>
    <row r="710" spans="12:13" x14ac:dyDescent="0.2">
      <c r="L710">
        <v>0</v>
      </c>
      <c r="M710">
        <v>0</v>
      </c>
    </row>
    <row r="711" spans="12:13" x14ac:dyDescent="0.2">
      <c r="L711">
        <v>0</v>
      </c>
      <c r="M711">
        <v>0</v>
      </c>
    </row>
    <row r="712" spans="12:13" x14ac:dyDescent="0.2">
      <c r="L712">
        <v>0</v>
      </c>
      <c r="M712">
        <v>0</v>
      </c>
    </row>
    <row r="713" spans="12:13" x14ac:dyDescent="0.2">
      <c r="L713">
        <v>0</v>
      </c>
      <c r="M713">
        <v>0</v>
      </c>
    </row>
    <row r="714" spans="12:13" x14ac:dyDescent="0.2">
      <c r="L714">
        <v>0</v>
      </c>
      <c r="M714">
        <v>0</v>
      </c>
    </row>
    <row r="715" spans="12:13" x14ac:dyDescent="0.2">
      <c r="L715">
        <v>0</v>
      </c>
      <c r="M715">
        <v>0</v>
      </c>
    </row>
    <row r="716" spans="12:13" x14ac:dyDescent="0.2">
      <c r="L716">
        <v>0</v>
      </c>
      <c r="M716">
        <v>0</v>
      </c>
    </row>
    <row r="717" spans="12:13" x14ac:dyDescent="0.2">
      <c r="L717">
        <v>0</v>
      </c>
      <c r="M717">
        <v>0</v>
      </c>
    </row>
    <row r="718" spans="12:13" x14ac:dyDescent="0.2">
      <c r="L718">
        <v>0</v>
      </c>
      <c r="M718">
        <v>0</v>
      </c>
    </row>
    <row r="719" spans="12:13" x14ac:dyDescent="0.2">
      <c r="L719">
        <v>0</v>
      </c>
      <c r="M719">
        <v>0</v>
      </c>
    </row>
    <row r="720" spans="12:13" x14ac:dyDescent="0.2">
      <c r="L720">
        <v>0</v>
      </c>
      <c r="M720">
        <v>0</v>
      </c>
    </row>
    <row r="721" spans="12:13" x14ac:dyDescent="0.2">
      <c r="L721">
        <v>0</v>
      </c>
      <c r="M721">
        <v>0</v>
      </c>
    </row>
    <row r="722" spans="12:13" x14ac:dyDescent="0.2">
      <c r="L722" t="s">
        <v>137</v>
      </c>
      <c r="M722" t="s">
        <v>137</v>
      </c>
    </row>
    <row r="723" spans="12:13" x14ac:dyDescent="0.2">
      <c r="L723">
        <v>0</v>
      </c>
      <c r="M723">
        <v>0</v>
      </c>
    </row>
    <row r="724" spans="12:13" x14ac:dyDescent="0.2">
      <c r="L724">
        <v>0</v>
      </c>
      <c r="M724">
        <v>0</v>
      </c>
    </row>
    <row r="725" spans="12:13" x14ac:dyDescent="0.2">
      <c r="L725">
        <v>0</v>
      </c>
      <c r="M725">
        <v>0</v>
      </c>
    </row>
    <row r="726" spans="12:13" x14ac:dyDescent="0.2">
      <c r="L726">
        <v>0</v>
      </c>
      <c r="M726">
        <v>0</v>
      </c>
    </row>
    <row r="727" spans="12:13" x14ac:dyDescent="0.2">
      <c r="L727">
        <v>0</v>
      </c>
      <c r="M727">
        <v>0</v>
      </c>
    </row>
    <row r="728" spans="12:13" x14ac:dyDescent="0.2">
      <c r="L728">
        <v>0</v>
      </c>
      <c r="M728">
        <v>0</v>
      </c>
    </row>
    <row r="729" spans="12:13" x14ac:dyDescent="0.2">
      <c r="L729">
        <v>0</v>
      </c>
      <c r="M729">
        <v>0</v>
      </c>
    </row>
    <row r="730" spans="12:13" x14ac:dyDescent="0.2">
      <c r="L730">
        <v>0</v>
      </c>
      <c r="M730">
        <v>0</v>
      </c>
    </row>
    <row r="731" spans="12:13" x14ac:dyDescent="0.2">
      <c r="L731">
        <v>0</v>
      </c>
      <c r="M731">
        <v>0</v>
      </c>
    </row>
    <row r="732" spans="12:13" x14ac:dyDescent="0.2">
      <c r="L732">
        <v>0</v>
      </c>
      <c r="M732">
        <v>0</v>
      </c>
    </row>
    <row r="733" spans="12:13" x14ac:dyDescent="0.2">
      <c r="L733">
        <v>0</v>
      </c>
      <c r="M733">
        <v>0</v>
      </c>
    </row>
    <row r="734" spans="12:13" x14ac:dyDescent="0.2">
      <c r="L734">
        <v>2</v>
      </c>
      <c r="M734">
        <v>0</v>
      </c>
    </row>
    <row r="735" spans="12:13" x14ac:dyDescent="0.2">
      <c r="L735">
        <v>0</v>
      </c>
      <c r="M735">
        <v>0</v>
      </c>
    </row>
    <row r="736" spans="12:13" x14ac:dyDescent="0.2">
      <c r="L736">
        <v>0</v>
      </c>
      <c r="M736">
        <v>0</v>
      </c>
    </row>
    <row r="737" spans="12:13" x14ac:dyDescent="0.2">
      <c r="L737" t="s">
        <v>275</v>
      </c>
      <c r="M737" t="s">
        <v>275</v>
      </c>
    </row>
    <row r="738" spans="12:13" x14ac:dyDescent="0.2">
      <c r="L738">
        <v>2</v>
      </c>
      <c r="M738">
        <v>0</v>
      </c>
    </row>
    <row r="739" spans="12:13" x14ac:dyDescent="0.2">
      <c r="L739">
        <v>0</v>
      </c>
      <c r="M739">
        <v>0</v>
      </c>
    </row>
    <row r="740" spans="12:13" x14ac:dyDescent="0.2">
      <c r="L740">
        <v>0</v>
      </c>
      <c r="M740">
        <v>0</v>
      </c>
    </row>
    <row r="741" spans="12:13" x14ac:dyDescent="0.2">
      <c r="L741">
        <v>0</v>
      </c>
      <c r="M741">
        <v>0</v>
      </c>
    </row>
    <row r="742" spans="12:13" x14ac:dyDescent="0.2">
      <c r="L742">
        <v>1</v>
      </c>
      <c r="M742">
        <v>0</v>
      </c>
    </row>
    <row r="743" spans="12:13" x14ac:dyDescent="0.2">
      <c r="L743">
        <v>0</v>
      </c>
      <c r="M743">
        <v>0</v>
      </c>
    </row>
    <row r="744" spans="12:13" x14ac:dyDescent="0.2">
      <c r="L744">
        <v>0</v>
      </c>
      <c r="M744">
        <v>0</v>
      </c>
    </row>
    <row r="745" spans="12:13" x14ac:dyDescent="0.2">
      <c r="L745">
        <v>0</v>
      </c>
      <c r="M745">
        <v>0</v>
      </c>
    </row>
    <row r="746" spans="12:13" x14ac:dyDescent="0.2">
      <c r="L746">
        <v>14</v>
      </c>
      <c r="M746">
        <v>0</v>
      </c>
    </row>
    <row r="747" spans="12:13" x14ac:dyDescent="0.2">
      <c r="L747">
        <v>3</v>
      </c>
      <c r="M747">
        <v>0</v>
      </c>
    </row>
    <row r="748" spans="12:13" x14ac:dyDescent="0.2">
      <c r="L748">
        <v>0</v>
      </c>
      <c r="M748">
        <v>0</v>
      </c>
    </row>
    <row r="749" spans="12:13" x14ac:dyDescent="0.2">
      <c r="L749">
        <v>0</v>
      </c>
      <c r="M749">
        <v>0</v>
      </c>
    </row>
    <row r="750" spans="12:13" x14ac:dyDescent="0.2">
      <c r="L750">
        <v>54</v>
      </c>
      <c r="M750">
        <v>0</v>
      </c>
    </row>
    <row r="751" spans="12:13" x14ac:dyDescent="0.2">
      <c r="L751">
        <v>0</v>
      </c>
      <c r="M751">
        <v>0</v>
      </c>
    </row>
    <row r="752" spans="12:13" x14ac:dyDescent="0.2">
      <c r="L752" t="s">
        <v>166</v>
      </c>
      <c r="M752" t="s">
        <v>166</v>
      </c>
    </row>
    <row r="753" spans="12:13" x14ac:dyDescent="0.2">
      <c r="L753">
        <v>0</v>
      </c>
      <c r="M753">
        <v>0</v>
      </c>
    </row>
    <row r="754" spans="12:13" x14ac:dyDescent="0.2">
      <c r="L754">
        <v>0</v>
      </c>
      <c r="M754">
        <v>0</v>
      </c>
    </row>
    <row r="755" spans="12:13" x14ac:dyDescent="0.2">
      <c r="L755">
        <v>0</v>
      </c>
      <c r="M755">
        <v>0</v>
      </c>
    </row>
    <row r="756" spans="12:13" x14ac:dyDescent="0.2">
      <c r="L756">
        <v>0</v>
      </c>
      <c r="M756">
        <v>0</v>
      </c>
    </row>
    <row r="757" spans="12:13" x14ac:dyDescent="0.2">
      <c r="L757">
        <v>0</v>
      </c>
      <c r="M757">
        <v>0</v>
      </c>
    </row>
    <row r="758" spans="12:13" x14ac:dyDescent="0.2">
      <c r="L758">
        <v>0</v>
      </c>
      <c r="M758">
        <v>0</v>
      </c>
    </row>
    <row r="759" spans="12:13" x14ac:dyDescent="0.2">
      <c r="L759">
        <v>0</v>
      </c>
      <c r="M759">
        <v>0</v>
      </c>
    </row>
    <row r="760" spans="12:13" x14ac:dyDescent="0.2">
      <c r="L760">
        <v>0</v>
      </c>
      <c r="M760">
        <v>0</v>
      </c>
    </row>
    <row r="761" spans="12:13" x14ac:dyDescent="0.2">
      <c r="L761">
        <v>0</v>
      </c>
      <c r="M761">
        <v>0</v>
      </c>
    </row>
    <row r="762" spans="12:13" x14ac:dyDescent="0.2">
      <c r="L762">
        <v>0</v>
      </c>
      <c r="M762">
        <v>0</v>
      </c>
    </row>
    <row r="763" spans="12:13" x14ac:dyDescent="0.2">
      <c r="L763">
        <v>1</v>
      </c>
      <c r="M763">
        <v>0</v>
      </c>
    </row>
    <row r="764" spans="12:13" x14ac:dyDescent="0.2">
      <c r="L764">
        <v>0</v>
      </c>
      <c r="M764">
        <v>0</v>
      </c>
    </row>
    <row r="765" spans="12:13" x14ac:dyDescent="0.2">
      <c r="L765">
        <v>0</v>
      </c>
      <c r="M765">
        <v>0</v>
      </c>
    </row>
    <row r="766" spans="12:13" x14ac:dyDescent="0.2">
      <c r="L766">
        <v>0</v>
      </c>
      <c r="M766">
        <v>0</v>
      </c>
    </row>
    <row r="767" spans="12:13" x14ac:dyDescent="0.2">
      <c r="L767" t="s">
        <v>337</v>
      </c>
      <c r="M767" t="s">
        <v>337</v>
      </c>
    </row>
    <row r="768" spans="12:13" x14ac:dyDescent="0.2">
      <c r="L768">
        <v>0</v>
      </c>
      <c r="M768">
        <v>0</v>
      </c>
    </row>
    <row r="769" spans="12:13" x14ac:dyDescent="0.2">
      <c r="L769">
        <v>0</v>
      </c>
      <c r="M769">
        <v>0</v>
      </c>
    </row>
    <row r="770" spans="12:13" x14ac:dyDescent="0.2">
      <c r="L770">
        <v>0</v>
      </c>
      <c r="M770">
        <v>0</v>
      </c>
    </row>
    <row r="771" spans="12:13" x14ac:dyDescent="0.2">
      <c r="L771">
        <v>0</v>
      </c>
      <c r="M771">
        <v>0</v>
      </c>
    </row>
    <row r="772" spans="12:13" x14ac:dyDescent="0.2">
      <c r="L772">
        <v>0</v>
      </c>
      <c r="M772">
        <v>0</v>
      </c>
    </row>
    <row r="773" spans="12:13" x14ac:dyDescent="0.2">
      <c r="L773">
        <v>0</v>
      </c>
      <c r="M773">
        <v>0</v>
      </c>
    </row>
    <row r="774" spans="12:13" x14ac:dyDescent="0.2">
      <c r="L774">
        <v>0</v>
      </c>
      <c r="M774">
        <v>0</v>
      </c>
    </row>
    <row r="775" spans="12:13" x14ac:dyDescent="0.2">
      <c r="L775">
        <v>0</v>
      </c>
      <c r="M775">
        <v>0</v>
      </c>
    </row>
    <row r="776" spans="12:13" x14ac:dyDescent="0.2">
      <c r="L776">
        <v>0</v>
      </c>
      <c r="M776">
        <v>0</v>
      </c>
    </row>
    <row r="777" spans="12:13" x14ac:dyDescent="0.2">
      <c r="L777">
        <v>38</v>
      </c>
      <c r="M777">
        <v>0</v>
      </c>
    </row>
    <row r="778" spans="12:13" x14ac:dyDescent="0.2">
      <c r="L778">
        <v>0</v>
      </c>
      <c r="M778">
        <v>0</v>
      </c>
    </row>
    <row r="779" spans="12:13" x14ac:dyDescent="0.2">
      <c r="L779">
        <v>0</v>
      </c>
      <c r="M779">
        <v>0</v>
      </c>
    </row>
    <row r="780" spans="12:13" x14ac:dyDescent="0.2">
      <c r="L780">
        <v>0</v>
      </c>
      <c r="M780">
        <v>0</v>
      </c>
    </row>
    <row r="781" spans="12:13" x14ac:dyDescent="0.2">
      <c r="L781">
        <v>0</v>
      </c>
      <c r="M781">
        <v>0</v>
      </c>
    </row>
    <row r="782" spans="12:13" x14ac:dyDescent="0.2">
      <c r="L782" t="s">
        <v>158</v>
      </c>
      <c r="M782" t="s">
        <v>158</v>
      </c>
    </row>
    <row r="783" spans="12:13" x14ac:dyDescent="0.2">
      <c r="L783">
        <v>33</v>
      </c>
      <c r="M783">
        <v>0</v>
      </c>
    </row>
    <row r="784" spans="12:13" x14ac:dyDescent="0.2">
      <c r="L784">
        <v>82</v>
      </c>
      <c r="M784">
        <v>0</v>
      </c>
    </row>
    <row r="785" spans="12:13" x14ac:dyDescent="0.2">
      <c r="L785">
        <v>0</v>
      </c>
      <c r="M785">
        <v>0</v>
      </c>
    </row>
    <row r="786" spans="12:13" x14ac:dyDescent="0.2">
      <c r="L786">
        <v>0</v>
      </c>
      <c r="M786">
        <v>0</v>
      </c>
    </row>
    <row r="787" spans="12:13" x14ac:dyDescent="0.2">
      <c r="L787">
        <v>0</v>
      </c>
      <c r="M787">
        <v>0</v>
      </c>
    </row>
    <row r="788" spans="12:13" x14ac:dyDescent="0.2">
      <c r="L788">
        <v>0</v>
      </c>
      <c r="M788">
        <v>0</v>
      </c>
    </row>
    <row r="789" spans="12:13" x14ac:dyDescent="0.2">
      <c r="L789">
        <v>0</v>
      </c>
      <c r="M789">
        <v>0</v>
      </c>
    </row>
    <row r="790" spans="12:13" x14ac:dyDescent="0.2">
      <c r="L790">
        <v>0</v>
      </c>
      <c r="M790">
        <v>0</v>
      </c>
    </row>
    <row r="791" spans="12:13" x14ac:dyDescent="0.2">
      <c r="L791">
        <v>0</v>
      </c>
      <c r="M791">
        <v>0</v>
      </c>
    </row>
    <row r="792" spans="12:13" x14ac:dyDescent="0.2">
      <c r="L792">
        <v>0</v>
      </c>
      <c r="M792">
        <v>0</v>
      </c>
    </row>
    <row r="793" spans="12:13" x14ac:dyDescent="0.2">
      <c r="L793">
        <v>312</v>
      </c>
      <c r="M793">
        <v>0</v>
      </c>
    </row>
    <row r="794" spans="12:13" x14ac:dyDescent="0.2">
      <c r="L794">
        <v>0</v>
      </c>
      <c r="M794">
        <v>0</v>
      </c>
    </row>
    <row r="795" spans="12:13" x14ac:dyDescent="0.2">
      <c r="L795">
        <v>0</v>
      </c>
      <c r="M795">
        <v>0</v>
      </c>
    </row>
    <row r="796" spans="12:13" x14ac:dyDescent="0.2">
      <c r="L796">
        <v>0</v>
      </c>
      <c r="M796">
        <v>0</v>
      </c>
    </row>
    <row r="797" spans="12:13" x14ac:dyDescent="0.2">
      <c r="L797" t="s">
        <v>167</v>
      </c>
      <c r="M797" t="s">
        <v>167</v>
      </c>
    </row>
    <row r="798" spans="12:13" x14ac:dyDescent="0.2">
      <c r="L798">
        <v>0</v>
      </c>
      <c r="M798">
        <v>0</v>
      </c>
    </row>
    <row r="799" spans="12:13" x14ac:dyDescent="0.2">
      <c r="L799">
        <v>0</v>
      </c>
      <c r="M799">
        <v>0</v>
      </c>
    </row>
    <row r="800" spans="12:13" x14ac:dyDescent="0.2">
      <c r="L800">
        <v>0</v>
      </c>
      <c r="M800">
        <v>0</v>
      </c>
    </row>
    <row r="801" spans="12:13" x14ac:dyDescent="0.2">
      <c r="L801">
        <v>0</v>
      </c>
      <c r="M801">
        <v>0</v>
      </c>
    </row>
    <row r="802" spans="12:13" x14ac:dyDescent="0.2">
      <c r="L802">
        <v>0</v>
      </c>
      <c r="M802">
        <v>0</v>
      </c>
    </row>
    <row r="803" spans="12:13" x14ac:dyDescent="0.2">
      <c r="L803">
        <v>0</v>
      </c>
      <c r="M803">
        <v>0</v>
      </c>
    </row>
    <row r="804" spans="12:13" x14ac:dyDescent="0.2">
      <c r="L804">
        <v>0</v>
      </c>
      <c r="M804">
        <v>0</v>
      </c>
    </row>
    <row r="805" spans="12:13" x14ac:dyDescent="0.2">
      <c r="L805">
        <v>0</v>
      </c>
      <c r="M805">
        <v>0</v>
      </c>
    </row>
    <row r="806" spans="12:13" x14ac:dyDescent="0.2">
      <c r="L806">
        <v>0</v>
      </c>
      <c r="M806">
        <v>0</v>
      </c>
    </row>
    <row r="807" spans="12:13" x14ac:dyDescent="0.2">
      <c r="L807">
        <v>0</v>
      </c>
      <c r="M807">
        <v>0</v>
      </c>
    </row>
    <row r="808" spans="12:13" x14ac:dyDescent="0.2">
      <c r="L808">
        <v>17</v>
      </c>
      <c r="M808">
        <v>0</v>
      </c>
    </row>
    <row r="809" spans="12:13" x14ac:dyDescent="0.2">
      <c r="L809">
        <v>0</v>
      </c>
      <c r="M809">
        <v>0</v>
      </c>
    </row>
    <row r="810" spans="12:13" x14ac:dyDescent="0.2">
      <c r="L810">
        <v>0</v>
      </c>
      <c r="M810">
        <v>0</v>
      </c>
    </row>
    <row r="811" spans="12:13" x14ac:dyDescent="0.2">
      <c r="L811">
        <v>0</v>
      </c>
      <c r="M811">
        <v>0</v>
      </c>
    </row>
    <row r="812" spans="12:13" x14ac:dyDescent="0.2">
      <c r="L812" t="s">
        <v>136</v>
      </c>
      <c r="M812" t="s">
        <v>136</v>
      </c>
    </row>
    <row r="813" spans="12:13" x14ac:dyDescent="0.2">
      <c r="L813">
        <v>0</v>
      </c>
      <c r="M813">
        <v>0</v>
      </c>
    </row>
    <row r="814" spans="12:13" x14ac:dyDescent="0.2">
      <c r="L814">
        <v>0</v>
      </c>
      <c r="M814">
        <v>0</v>
      </c>
    </row>
    <row r="815" spans="12:13" x14ac:dyDescent="0.2">
      <c r="L815">
        <v>0</v>
      </c>
      <c r="M815">
        <v>0</v>
      </c>
    </row>
    <row r="816" spans="12:13" x14ac:dyDescent="0.2">
      <c r="L816">
        <v>0</v>
      </c>
      <c r="M816">
        <v>0</v>
      </c>
    </row>
    <row r="817" spans="12:13" x14ac:dyDescent="0.2">
      <c r="L817">
        <v>0</v>
      </c>
      <c r="M817">
        <v>0</v>
      </c>
    </row>
    <row r="818" spans="12:13" x14ac:dyDescent="0.2">
      <c r="L818">
        <v>0</v>
      </c>
      <c r="M818">
        <v>0</v>
      </c>
    </row>
    <row r="819" spans="12:13" x14ac:dyDescent="0.2">
      <c r="L819">
        <v>0</v>
      </c>
      <c r="M819">
        <v>0</v>
      </c>
    </row>
    <row r="820" spans="12:13" x14ac:dyDescent="0.2">
      <c r="L820">
        <v>0</v>
      </c>
      <c r="M820">
        <v>0</v>
      </c>
    </row>
    <row r="821" spans="12:13" x14ac:dyDescent="0.2">
      <c r="L821">
        <v>0</v>
      </c>
      <c r="M821">
        <v>0</v>
      </c>
    </row>
    <row r="822" spans="12:13" x14ac:dyDescent="0.2">
      <c r="L822">
        <v>0</v>
      </c>
      <c r="M822">
        <v>0</v>
      </c>
    </row>
    <row r="823" spans="12:13" x14ac:dyDescent="0.2">
      <c r="L823">
        <v>8</v>
      </c>
      <c r="M823">
        <v>0</v>
      </c>
    </row>
    <row r="824" spans="12:13" x14ac:dyDescent="0.2">
      <c r="L824">
        <v>4</v>
      </c>
      <c r="M824">
        <v>0</v>
      </c>
    </row>
    <row r="825" spans="12:13" x14ac:dyDescent="0.2">
      <c r="L825">
        <v>0</v>
      </c>
      <c r="M825">
        <v>0</v>
      </c>
    </row>
    <row r="826" spans="12:13" x14ac:dyDescent="0.2">
      <c r="L826">
        <v>0</v>
      </c>
      <c r="M826">
        <v>0</v>
      </c>
    </row>
    <row r="827" spans="12:13" x14ac:dyDescent="0.2">
      <c r="L827" t="s">
        <v>273</v>
      </c>
      <c r="M827" t="s">
        <v>273</v>
      </c>
    </row>
    <row r="828" spans="12:13" x14ac:dyDescent="0.2">
      <c r="L828">
        <v>332</v>
      </c>
      <c r="M828">
        <v>0</v>
      </c>
    </row>
    <row r="829" spans="12:13" x14ac:dyDescent="0.2">
      <c r="L829">
        <v>0</v>
      </c>
      <c r="M829">
        <v>0</v>
      </c>
    </row>
    <row r="830" spans="12:13" x14ac:dyDescent="0.2">
      <c r="L830">
        <v>0</v>
      </c>
      <c r="M830">
        <v>0</v>
      </c>
    </row>
    <row r="831" spans="12:13" x14ac:dyDescent="0.2">
      <c r="L831">
        <v>0</v>
      </c>
      <c r="M831">
        <v>0</v>
      </c>
    </row>
    <row r="832" spans="12:13" x14ac:dyDescent="0.2">
      <c r="L832">
        <v>0</v>
      </c>
      <c r="M832">
        <v>0</v>
      </c>
    </row>
    <row r="833" spans="12:13" x14ac:dyDescent="0.2">
      <c r="L833">
        <v>0</v>
      </c>
      <c r="M833">
        <v>0</v>
      </c>
    </row>
    <row r="834" spans="12:13" x14ac:dyDescent="0.2">
      <c r="L834">
        <v>0</v>
      </c>
      <c r="M834">
        <v>0</v>
      </c>
    </row>
    <row r="835" spans="12:13" x14ac:dyDescent="0.2">
      <c r="L835">
        <v>0</v>
      </c>
      <c r="M835">
        <v>0</v>
      </c>
    </row>
    <row r="836" spans="12:13" x14ac:dyDescent="0.2">
      <c r="L836">
        <v>0</v>
      </c>
      <c r="M836">
        <v>0</v>
      </c>
    </row>
    <row r="837" spans="12:13" x14ac:dyDescent="0.2">
      <c r="L837">
        <v>0</v>
      </c>
      <c r="M837">
        <v>0</v>
      </c>
    </row>
    <row r="838" spans="12:13" x14ac:dyDescent="0.2">
      <c r="L838">
        <v>0</v>
      </c>
      <c r="M838">
        <v>0</v>
      </c>
    </row>
    <row r="839" spans="12:13" x14ac:dyDescent="0.2">
      <c r="L839">
        <v>0</v>
      </c>
      <c r="M839">
        <v>0</v>
      </c>
    </row>
    <row r="840" spans="12:13" x14ac:dyDescent="0.2">
      <c r="L840">
        <v>0</v>
      </c>
      <c r="M840">
        <v>0</v>
      </c>
    </row>
    <row r="841" spans="12:13" x14ac:dyDescent="0.2">
      <c r="L841">
        <v>0</v>
      </c>
      <c r="M841">
        <v>0</v>
      </c>
    </row>
    <row r="842" spans="12:13" x14ac:dyDescent="0.2">
      <c r="L842" t="s">
        <v>160</v>
      </c>
      <c r="M842" t="s">
        <v>160</v>
      </c>
    </row>
    <row r="843" spans="12:13" x14ac:dyDescent="0.2">
      <c r="L843">
        <v>0</v>
      </c>
      <c r="M843">
        <v>0</v>
      </c>
    </row>
    <row r="844" spans="12:13" x14ac:dyDescent="0.2">
      <c r="L844">
        <v>0</v>
      </c>
      <c r="M844">
        <v>0</v>
      </c>
    </row>
    <row r="845" spans="12:13" x14ac:dyDescent="0.2">
      <c r="L845">
        <v>0</v>
      </c>
      <c r="M845">
        <v>0</v>
      </c>
    </row>
    <row r="846" spans="12:13" x14ac:dyDescent="0.2">
      <c r="L846">
        <v>0</v>
      </c>
      <c r="M846">
        <v>0</v>
      </c>
    </row>
    <row r="847" spans="12:13" x14ac:dyDescent="0.2">
      <c r="L847">
        <v>0</v>
      </c>
      <c r="M847">
        <v>0</v>
      </c>
    </row>
    <row r="848" spans="12:13" x14ac:dyDescent="0.2">
      <c r="L848">
        <v>0</v>
      </c>
      <c r="M848">
        <v>0</v>
      </c>
    </row>
    <row r="849" spans="12:13" x14ac:dyDescent="0.2">
      <c r="L849">
        <v>0</v>
      </c>
      <c r="M849">
        <v>0</v>
      </c>
    </row>
    <row r="850" spans="12:13" x14ac:dyDescent="0.2">
      <c r="L850">
        <v>0</v>
      </c>
      <c r="M850">
        <v>0</v>
      </c>
    </row>
    <row r="851" spans="12:13" x14ac:dyDescent="0.2">
      <c r="L851">
        <v>0</v>
      </c>
      <c r="M851">
        <v>0</v>
      </c>
    </row>
    <row r="852" spans="12:13" x14ac:dyDescent="0.2">
      <c r="L852">
        <v>0</v>
      </c>
      <c r="M852">
        <v>0</v>
      </c>
    </row>
    <row r="853" spans="12:13" x14ac:dyDescent="0.2">
      <c r="L853">
        <v>11</v>
      </c>
      <c r="M853">
        <v>0</v>
      </c>
    </row>
    <row r="854" spans="12:13" x14ac:dyDescent="0.2">
      <c r="L854">
        <v>0</v>
      </c>
      <c r="M854">
        <v>0</v>
      </c>
    </row>
    <row r="855" spans="12:13" x14ac:dyDescent="0.2">
      <c r="L855">
        <v>0</v>
      </c>
      <c r="M855">
        <v>0</v>
      </c>
    </row>
    <row r="856" spans="12:13" x14ac:dyDescent="0.2">
      <c r="L856">
        <v>0</v>
      </c>
      <c r="M856">
        <v>0</v>
      </c>
    </row>
    <row r="857" spans="12:13" x14ac:dyDescent="0.2">
      <c r="L857" t="s">
        <v>274</v>
      </c>
      <c r="M857" t="s">
        <v>274</v>
      </c>
    </row>
    <row r="858" spans="12:13" x14ac:dyDescent="0.2">
      <c r="L858">
        <v>132</v>
      </c>
      <c r="M858">
        <v>0</v>
      </c>
    </row>
    <row r="859" spans="12:13" x14ac:dyDescent="0.2">
      <c r="L859">
        <v>0</v>
      </c>
      <c r="M859">
        <v>0</v>
      </c>
    </row>
    <row r="860" spans="12:13" x14ac:dyDescent="0.2">
      <c r="L860">
        <v>0</v>
      </c>
      <c r="M860">
        <v>0</v>
      </c>
    </row>
    <row r="861" spans="12:13" x14ac:dyDescent="0.2">
      <c r="L861">
        <v>0</v>
      </c>
      <c r="M861">
        <v>0</v>
      </c>
    </row>
    <row r="862" spans="12:13" x14ac:dyDescent="0.2">
      <c r="L862">
        <v>0</v>
      </c>
      <c r="M862">
        <v>0</v>
      </c>
    </row>
    <row r="863" spans="12:13" x14ac:dyDescent="0.2">
      <c r="L863">
        <v>0</v>
      </c>
      <c r="M863">
        <v>0</v>
      </c>
    </row>
    <row r="864" spans="12:13" x14ac:dyDescent="0.2">
      <c r="L864">
        <v>0</v>
      </c>
      <c r="M864">
        <v>0</v>
      </c>
    </row>
    <row r="865" spans="12:13" x14ac:dyDescent="0.2">
      <c r="L865">
        <v>0</v>
      </c>
      <c r="M865">
        <v>0</v>
      </c>
    </row>
    <row r="866" spans="12:13" x14ac:dyDescent="0.2">
      <c r="L866">
        <v>0</v>
      </c>
      <c r="M866">
        <v>0</v>
      </c>
    </row>
    <row r="867" spans="12:13" x14ac:dyDescent="0.2">
      <c r="L867">
        <v>0</v>
      </c>
      <c r="M867">
        <v>0</v>
      </c>
    </row>
    <row r="868" spans="12:13" x14ac:dyDescent="0.2">
      <c r="L868">
        <v>0</v>
      </c>
      <c r="M868">
        <v>0</v>
      </c>
    </row>
    <row r="869" spans="12:13" x14ac:dyDescent="0.2">
      <c r="L869">
        <v>0</v>
      </c>
      <c r="M869">
        <v>0</v>
      </c>
    </row>
    <row r="870" spans="12:13" x14ac:dyDescent="0.2">
      <c r="L870">
        <v>0</v>
      </c>
      <c r="M870">
        <v>0</v>
      </c>
    </row>
    <row r="871" spans="12:13" x14ac:dyDescent="0.2">
      <c r="L871">
        <v>0</v>
      </c>
      <c r="M871">
        <v>0</v>
      </c>
    </row>
    <row r="872" spans="12:13" x14ac:dyDescent="0.2">
      <c r="L872" t="s">
        <v>355</v>
      </c>
      <c r="M872" t="s">
        <v>355</v>
      </c>
    </row>
    <row r="873" spans="12:13" x14ac:dyDescent="0.2">
      <c r="L873">
        <v>0</v>
      </c>
      <c r="M873">
        <v>0</v>
      </c>
    </row>
    <row r="874" spans="12:13" x14ac:dyDescent="0.2">
      <c r="L874">
        <v>0</v>
      </c>
      <c r="M874">
        <v>0</v>
      </c>
    </row>
    <row r="875" spans="12:13" x14ac:dyDescent="0.2">
      <c r="L875">
        <v>0</v>
      </c>
      <c r="M875">
        <v>0</v>
      </c>
    </row>
    <row r="876" spans="12:13" x14ac:dyDescent="0.2">
      <c r="L876">
        <v>0</v>
      </c>
      <c r="M876">
        <v>0</v>
      </c>
    </row>
    <row r="877" spans="12:13" x14ac:dyDescent="0.2">
      <c r="L877">
        <v>0</v>
      </c>
      <c r="M877">
        <v>0</v>
      </c>
    </row>
    <row r="878" spans="12:13" x14ac:dyDescent="0.2">
      <c r="L878">
        <v>0</v>
      </c>
      <c r="M878">
        <v>0</v>
      </c>
    </row>
    <row r="879" spans="12:13" x14ac:dyDescent="0.2">
      <c r="L879">
        <v>0</v>
      </c>
      <c r="M879">
        <v>0</v>
      </c>
    </row>
    <row r="880" spans="12:13" x14ac:dyDescent="0.2">
      <c r="L880">
        <v>0</v>
      </c>
      <c r="M880">
        <v>0</v>
      </c>
    </row>
    <row r="881" spans="12:13" x14ac:dyDescent="0.2">
      <c r="L881">
        <v>0</v>
      </c>
      <c r="M881">
        <v>0</v>
      </c>
    </row>
    <row r="882" spans="12:13" x14ac:dyDescent="0.2">
      <c r="L882">
        <v>0</v>
      </c>
      <c r="M882">
        <v>0</v>
      </c>
    </row>
    <row r="883" spans="12:13" x14ac:dyDescent="0.2">
      <c r="L883">
        <v>0</v>
      </c>
      <c r="M883">
        <v>0</v>
      </c>
    </row>
    <row r="884" spans="12:13" x14ac:dyDescent="0.2">
      <c r="L884">
        <v>0</v>
      </c>
      <c r="M884">
        <v>0</v>
      </c>
    </row>
    <row r="885" spans="12:13" x14ac:dyDescent="0.2">
      <c r="L885">
        <v>0</v>
      </c>
      <c r="M885">
        <v>0</v>
      </c>
    </row>
    <row r="886" spans="12:13" x14ac:dyDescent="0.2">
      <c r="L886">
        <v>1</v>
      </c>
      <c r="M886">
        <v>0</v>
      </c>
    </row>
    <row r="887" spans="12:13" x14ac:dyDescent="0.2">
      <c r="L887" t="s">
        <v>372</v>
      </c>
      <c r="M887" t="s">
        <v>372</v>
      </c>
    </row>
    <row r="888" spans="12:13" x14ac:dyDescent="0.2">
      <c r="L888">
        <v>0</v>
      </c>
      <c r="M888">
        <v>0</v>
      </c>
    </row>
    <row r="889" spans="12:13" x14ac:dyDescent="0.2">
      <c r="L889">
        <v>0</v>
      </c>
      <c r="M889">
        <v>0</v>
      </c>
    </row>
    <row r="890" spans="12:13" x14ac:dyDescent="0.2">
      <c r="L890">
        <v>0</v>
      </c>
      <c r="M890">
        <v>0</v>
      </c>
    </row>
    <row r="891" spans="12:13" x14ac:dyDescent="0.2">
      <c r="L891">
        <v>0</v>
      </c>
      <c r="M891">
        <v>0</v>
      </c>
    </row>
    <row r="892" spans="12:13" x14ac:dyDescent="0.2">
      <c r="L892">
        <v>0</v>
      </c>
      <c r="M892">
        <v>0</v>
      </c>
    </row>
    <row r="893" spans="12:13" x14ac:dyDescent="0.2">
      <c r="L893">
        <v>0</v>
      </c>
      <c r="M893">
        <v>0</v>
      </c>
    </row>
    <row r="894" spans="12:13" x14ac:dyDescent="0.2">
      <c r="L894">
        <v>0</v>
      </c>
      <c r="M894">
        <v>0</v>
      </c>
    </row>
    <row r="895" spans="12:13" x14ac:dyDescent="0.2">
      <c r="L895">
        <v>0</v>
      </c>
      <c r="M895">
        <v>0</v>
      </c>
    </row>
    <row r="896" spans="12:13" x14ac:dyDescent="0.2">
      <c r="L896">
        <v>0</v>
      </c>
      <c r="M896">
        <v>0</v>
      </c>
    </row>
    <row r="897" spans="12:13" x14ac:dyDescent="0.2">
      <c r="L897">
        <v>0</v>
      </c>
      <c r="M897">
        <v>0</v>
      </c>
    </row>
    <row r="898" spans="12:13" x14ac:dyDescent="0.2">
      <c r="L898">
        <v>0</v>
      </c>
      <c r="M898">
        <v>0</v>
      </c>
    </row>
    <row r="899" spans="12:13" x14ac:dyDescent="0.2">
      <c r="L899">
        <v>0</v>
      </c>
      <c r="M899">
        <v>0</v>
      </c>
    </row>
    <row r="900" spans="12:13" x14ac:dyDescent="0.2">
      <c r="L900">
        <v>0</v>
      </c>
      <c r="M900">
        <v>0</v>
      </c>
    </row>
    <row r="901" spans="12:13" x14ac:dyDescent="0.2">
      <c r="L901">
        <v>0</v>
      </c>
      <c r="M901">
        <v>0</v>
      </c>
    </row>
    <row r="902" spans="12:13" x14ac:dyDescent="0.2">
      <c r="L902" t="s">
        <v>319</v>
      </c>
      <c r="M902" t="s">
        <v>319</v>
      </c>
    </row>
    <row r="903" spans="12:13" x14ac:dyDescent="0.2">
      <c r="L903">
        <v>0</v>
      </c>
      <c r="M903">
        <v>0</v>
      </c>
    </row>
    <row r="904" spans="12:13" x14ac:dyDescent="0.2">
      <c r="L904">
        <v>0</v>
      </c>
      <c r="M904">
        <v>0</v>
      </c>
    </row>
    <row r="905" spans="12:13" x14ac:dyDescent="0.2">
      <c r="L905">
        <v>0</v>
      </c>
      <c r="M905">
        <v>0</v>
      </c>
    </row>
    <row r="906" spans="12:13" x14ac:dyDescent="0.2">
      <c r="L906">
        <v>0</v>
      </c>
      <c r="M906">
        <v>0</v>
      </c>
    </row>
    <row r="907" spans="12:13" x14ac:dyDescent="0.2">
      <c r="L907">
        <v>0</v>
      </c>
      <c r="M907">
        <v>0</v>
      </c>
    </row>
    <row r="908" spans="12:13" x14ac:dyDescent="0.2">
      <c r="L908">
        <v>0</v>
      </c>
      <c r="M908">
        <v>0</v>
      </c>
    </row>
    <row r="909" spans="12:13" x14ac:dyDescent="0.2">
      <c r="L909">
        <v>0</v>
      </c>
      <c r="M909">
        <v>0</v>
      </c>
    </row>
    <row r="910" spans="12:13" x14ac:dyDescent="0.2">
      <c r="L910">
        <v>0</v>
      </c>
      <c r="M910">
        <v>0</v>
      </c>
    </row>
    <row r="911" spans="12:13" x14ac:dyDescent="0.2">
      <c r="L911">
        <v>8</v>
      </c>
      <c r="M911">
        <v>0</v>
      </c>
    </row>
    <row r="912" spans="12:13" x14ac:dyDescent="0.2">
      <c r="L912">
        <v>0</v>
      </c>
      <c r="M912">
        <v>0</v>
      </c>
    </row>
    <row r="913" spans="12:13" x14ac:dyDescent="0.2">
      <c r="L913">
        <v>0</v>
      </c>
      <c r="M913">
        <v>0</v>
      </c>
    </row>
    <row r="914" spans="12:13" x14ac:dyDescent="0.2">
      <c r="L914">
        <v>0</v>
      </c>
      <c r="M914">
        <v>0</v>
      </c>
    </row>
    <row r="915" spans="12:13" x14ac:dyDescent="0.2">
      <c r="L915">
        <v>0</v>
      </c>
      <c r="M915">
        <v>0</v>
      </c>
    </row>
    <row r="916" spans="12:13" x14ac:dyDescent="0.2">
      <c r="L916">
        <v>57</v>
      </c>
      <c r="M916">
        <v>0</v>
      </c>
    </row>
    <row r="917" spans="12:13" x14ac:dyDescent="0.2">
      <c r="L917" t="s">
        <v>157</v>
      </c>
      <c r="M917" t="s">
        <v>157</v>
      </c>
    </row>
    <row r="918" spans="12:13" x14ac:dyDescent="0.2">
      <c r="L918">
        <v>0</v>
      </c>
      <c r="M918">
        <v>0</v>
      </c>
    </row>
    <row r="919" spans="12:13" x14ac:dyDescent="0.2">
      <c r="L919">
        <v>2</v>
      </c>
      <c r="M919">
        <v>0</v>
      </c>
    </row>
    <row r="920" spans="12:13" x14ac:dyDescent="0.2">
      <c r="L920">
        <v>0</v>
      </c>
      <c r="M920">
        <v>0</v>
      </c>
    </row>
    <row r="921" spans="12:13" x14ac:dyDescent="0.2">
      <c r="L921">
        <v>0</v>
      </c>
      <c r="M921">
        <v>0</v>
      </c>
    </row>
    <row r="922" spans="12:13" x14ac:dyDescent="0.2">
      <c r="L922">
        <v>0</v>
      </c>
      <c r="M922">
        <v>0</v>
      </c>
    </row>
    <row r="923" spans="12:13" x14ac:dyDescent="0.2">
      <c r="L923">
        <v>0</v>
      </c>
      <c r="M923">
        <v>0</v>
      </c>
    </row>
    <row r="924" spans="12:13" x14ac:dyDescent="0.2">
      <c r="L924">
        <v>0</v>
      </c>
      <c r="M924">
        <v>0</v>
      </c>
    </row>
    <row r="925" spans="12:13" x14ac:dyDescent="0.2">
      <c r="L925">
        <v>0</v>
      </c>
      <c r="M925">
        <v>0</v>
      </c>
    </row>
    <row r="926" spans="12:13" x14ac:dyDescent="0.2">
      <c r="L926">
        <v>0</v>
      </c>
      <c r="M926">
        <v>0</v>
      </c>
    </row>
    <row r="927" spans="12:13" x14ac:dyDescent="0.2">
      <c r="L927">
        <v>0</v>
      </c>
      <c r="M927">
        <v>5</v>
      </c>
    </row>
    <row r="928" spans="12:13" x14ac:dyDescent="0.2">
      <c r="L928">
        <v>2</v>
      </c>
      <c r="M928">
        <v>2</v>
      </c>
    </row>
    <row r="929" spans="12:13" x14ac:dyDescent="0.2">
      <c r="L929">
        <v>0</v>
      </c>
      <c r="M929">
        <v>0</v>
      </c>
    </row>
    <row r="930" spans="12:13" x14ac:dyDescent="0.2">
      <c r="L930">
        <v>0</v>
      </c>
      <c r="M930">
        <v>0</v>
      </c>
    </row>
    <row r="931" spans="12:13" x14ac:dyDescent="0.2">
      <c r="L931">
        <v>0</v>
      </c>
      <c r="M931">
        <v>0</v>
      </c>
    </row>
    <row r="932" spans="12:13" x14ac:dyDescent="0.2">
      <c r="L932" t="s">
        <v>185</v>
      </c>
      <c r="M932" t="s">
        <v>185</v>
      </c>
    </row>
    <row r="933" spans="12:13" x14ac:dyDescent="0.2">
      <c r="L933">
        <v>0</v>
      </c>
      <c r="M933">
        <v>0</v>
      </c>
    </row>
    <row r="934" spans="12:13" x14ac:dyDescent="0.2">
      <c r="L934">
        <v>4</v>
      </c>
      <c r="M934">
        <v>0</v>
      </c>
    </row>
    <row r="935" spans="12:13" x14ac:dyDescent="0.2">
      <c r="L935">
        <v>0</v>
      </c>
      <c r="M935">
        <v>0</v>
      </c>
    </row>
    <row r="936" spans="12:13" x14ac:dyDescent="0.2">
      <c r="L936">
        <v>0</v>
      </c>
      <c r="M936">
        <v>0</v>
      </c>
    </row>
    <row r="937" spans="12:13" x14ac:dyDescent="0.2">
      <c r="L937">
        <v>11</v>
      </c>
      <c r="M937">
        <v>0</v>
      </c>
    </row>
    <row r="938" spans="12:13" x14ac:dyDescent="0.2">
      <c r="L938">
        <v>5</v>
      </c>
      <c r="M938">
        <v>3</v>
      </c>
    </row>
    <row r="939" spans="12:13" x14ac:dyDescent="0.2">
      <c r="L939">
        <v>0</v>
      </c>
      <c r="M939">
        <v>0</v>
      </c>
    </row>
    <row r="940" spans="12:13" x14ac:dyDescent="0.2">
      <c r="L940">
        <v>20</v>
      </c>
      <c r="M940">
        <v>0</v>
      </c>
    </row>
    <row r="941" spans="12:13" x14ac:dyDescent="0.2">
      <c r="L941">
        <v>16</v>
      </c>
      <c r="M941">
        <v>0</v>
      </c>
    </row>
    <row r="942" spans="12:13" x14ac:dyDescent="0.2">
      <c r="L942">
        <v>23</v>
      </c>
      <c r="M942">
        <v>0</v>
      </c>
    </row>
    <row r="943" spans="12:13" x14ac:dyDescent="0.2">
      <c r="L943">
        <v>0</v>
      </c>
      <c r="M943">
        <v>0</v>
      </c>
    </row>
    <row r="944" spans="12:13" x14ac:dyDescent="0.2">
      <c r="L944">
        <v>0</v>
      </c>
      <c r="M944">
        <v>0</v>
      </c>
    </row>
    <row r="945" spans="12:13" x14ac:dyDescent="0.2">
      <c r="L945">
        <v>10</v>
      </c>
      <c r="M945">
        <v>0</v>
      </c>
    </row>
    <row r="946" spans="12:13" x14ac:dyDescent="0.2">
      <c r="L946">
        <v>0</v>
      </c>
      <c r="M946">
        <v>0</v>
      </c>
    </row>
    <row r="947" spans="12:13" x14ac:dyDescent="0.2">
      <c r="L947" t="s">
        <v>228</v>
      </c>
      <c r="M947" t="s">
        <v>228</v>
      </c>
    </row>
    <row r="948" spans="12:13" x14ac:dyDescent="0.2">
      <c r="L948">
        <v>72</v>
      </c>
      <c r="M948">
        <v>0</v>
      </c>
    </row>
    <row r="949" spans="12:13" x14ac:dyDescent="0.2">
      <c r="L949">
        <v>66</v>
      </c>
      <c r="M949">
        <v>0</v>
      </c>
    </row>
    <row r="950" spans="12:13" x14ac:dyDescent="0.2">
      <c r="L950">
        <v>0</v>
      </c>
      <c r="M950">
        <v>0</v>
      </c>
    </row>
    <row r="951" spans="12:13" x14ac:dyDescent="0.2">
      <c r="L951">
        <v>0</v>
      </c>
      <c r="M951">
        <v>0</v>
      </c>
    </row>
    <row r="952" spans="12:13" x14ac:dyDescent="0.2">
      <c r="L952">
        <v>0</v>
      </c>
      <c r="M952">
        <v>0</v>
      </c>
    </row>
    <row r="953" spans="12:13" x14ac:dyDescent="0.2">
      <c r="L953">
        <v>0</v>
      </c>
      <c r="M953">
        <v>0</v>
      </c>
    </row>
    <row r="954" spans="12:13" x14ac:dyDescent="0.2">
      <c r="L954">
        <v>0</v>
      </c>
      <c r="M954">
        <v>0</v>
      </c>
    </row>
    <row r="955" spans="12:13" x14ac:dyDescent="0.2">
      <c r="L955">
        <v>0</v>
      </c>
      <c r="M955">
        <v>0</v>
      </c>
    </row>
    <row r="956" spans="12:13" x14ac:dyDescent="0.2">
      <c r="L956">
        <v>0</v>
      </c>
      <c r="M956">
        <v>0</v>
      </c>
    </row>
    <row r="957" spans="12:13" x14ac:dyDescent="0.2">
      <c r="L957">
        <v>98</v>
      </c>
      <c r="M957">
        <v>0</v>
      </c>
    </row>
    <row r="958" spans="12:13" x14ac:dyDescent="0.2">
      <c r="L958">
        <v>166</v>
      </c>
      <c r="M958">
        <v>0</v>
      </c>
    </row>
    <row r="959" spans="12:13" x14ac:dyDescent="0.2">
      <c r="L959">
        <v>3</v>
      </c>
      <c r="M959">
        <v>0</v>
      </c>
    </row>
    <row r="960" spans="12:13" x14ac:dyDescent="0.2">
      <c r="L960">
        <v>0</v>
      </c>
      <c r="M960">
        <v>0</v>
      </c>
    </row>
    <row r="961" spans="12:13" x14ac:dyDescent="0.2">
      <c r="L961">
        <v>9</v>
      </c>
      <c r="M961">
        <v>0</v>
      </c>
    </row>
    <row r="962" spans="12:13" x14ac:dyDescent="0.2">
      <c r="L962" t="s">
        <v>359</v>
      </c>
      <c r="M962" t="s">
        <v>359</v>
      </c>
    </row>
    <row r="963" spans="12:13" x14ac:dyDescent="0.2">
      <c r="L963">
        <v>0</v>
      </c>
      <c r="M963">
        <v>0</v>
      </c>
    </row>
    <row r="964" spans="12:13" x14ac:dyDescent="0.2">
      <c r="L964">
        <v>0</v>
      </c>
      <c r="M964">
        <v>0</v>
      </c>
    </row>
    <row r="965" spans="12:13" x14ac:dyDescent="0.2">
      <c r="L965">
        <v>0</v>
      </c>
      <c r="M965">
        <v>0</v>
      </c>
    </row>
    <row r="966" spans="12:13" x14ac:dyDescent="0.2">
      <c r="L966">
        <v>0</v>
      </c>
      <c r="M966">
        <v>0</v>
      </c>
    </row>
    <row r="967" spans="12:13" x14ac:dyDescent="0.2">
      <c r="L967">
        <v>0</v>
      </c>
      <c r="M967">
        <v>0</v>
      </c>
    </row>
    <row r="968" spans="12:13" x14ac:dyDescent="0.2">
      <c r="L968">
        <v>0</v>
      </c>
      <c r="M968">
        <v>0</v>
      </c>
    </row>
    <row r="969" spans="12:13" x14ac:dyDescent="0.2">
      <c r="L969">
        <v>0</v>
      </c>
      <c r="M969">
        <v>0</v>
      </c>
    </row>
    <row r="970" spans="12:13" x14ac:dyDescent="0.2">
      <c r="L970">
        <v>0</v>
      </c>
      <c r="M970">
        <v>0</v>
      </c>
    </row>
    <row r="971" spans="12:13" x14ac:dyDescent="0.2">
      <c r="L971">
        <v>0</v>
      </c>
      <c r="M971">
        <v>0</v>
      </c>
    </row>
    <row r="972" spans="12:13" x14ac:dyDescent="0.2">
      <c r="L972">
        <v>0</v>
      </c>
      <c r="M972">
        <v>0</v>
      </c>
    </row>
    <row r="973" spans="12:13" x14ac:dyDescent="0.2">
      <c r="L973">
        <v>0</v>
      </c>
      <c r="M973">
        <v>0</v>
      </c>
    </row>
    <row r="974" spans="12:13" x14ac:dyDescent="0.2">
      <c r="L974">
        <v>0</v>
      </c>
      <c r="M974">
        <v>0</v>
      </c>
    </row>
    <row r="975" spans="12:13" x14ac:dyDescent="0.2">
      <c r="L975">
        <v>0</v>
      </c>
      <c r="M975">
        <v>0</v>
      </c>
    </row>
    <row r="976" spans="12:13" x14ac:dyDescent="0.2">
      <c r="L976">
        <v>15</v>
      </c>
      <c r="M976">
        <v>0</v>
      </c>
    </row>
    <row r="977" spans="12:13" x14ac:dyDescent="0.2">
      <c r="L977" t="s">
        <v>165</v>
      </c>
      <c r="M977" t="s">
        <v>165</v>
      </c>
    </row>
    <row r="978" spans="12:13" x14ac:dyDescent="0.2">
      <c r="L978">
        <v>0</v>
      </c>
      <c r="M978">
        <v>0</v>
      </c>
    </row>
    <row r="979" spans="12:13" x14ac:dyDescent="0.2">
      <c r="L979">
        <v>0</v>
      </c>
      <c r="M979">
        <v>0</v>
      </c>
    </row>
    <row r="980" spans="12:13" x14ac:dyDescent="0.2">
      <c r="L980">
        <v>0</v>
      </c>
      <c r="M980">
        <v>0</v>
      </c>
    </row>
    <row r="981" spans="12:13" x14ac:dyDescent="0.2">
      <c r="L981">
        <v>0</v>
      </c>
      <c r="M981">
        <v>0</v>
      </c>
    </row>
    <row r="982" spans="12:13" x14ac:dyDescent="0.2">
      <c r="L982">
        <v>0</v>
      </c>
      <c r="M982">
        <v>0</v>
      </c>
    </row>
    <row r="983" spans="12:13" x14ac:dyDescent="0.2">
      <c r="L983">
        <v>0</v>
      </c>
      <c r="M983">
        <v>0</v>
      </c>
    </row>
    <row r="984" spans="12:13" x14ac:dyDescent="0.2">
      <c r="L984">
        <v>0</v>
      </c>
      <c r="M984">
        <v>0</v>
      </c>
    </row>
    <row r="985" spans="12:13" x14ac:dyDescent="0.2">
      <c r="L985">
        <v>0</v>
      </c>
      <c r="M985">
        <v>0</v>
      </c>
    </row>
    <row r="986" spans="12:13" x14ac:dyDescent="0.2">
      <c r="L986">
        <v>0</v>
      </c>
      <c r="M986">
        <v>0</v>
      </c>
    </row>
    <row r="987" spans="12:13" x14ac:dyDescent="0.2">
      <c r="L987">
        <v>0</v>
      </c>
      <c r="M987">
        <v>0</v>
      </c>
    </row>
    <row r="988" spans="12:13" x14ac:dyDescent="0.2">
      <c r="L988">
        <v>5</v>
      </c>
      <c r="M988">
        <v>0</v>
      </c>
    </row>
    <row r="989" spans="12:13" x14ac:dyDescent="0.2">
      <c r="L989">
        <v>0</v>
      </c>
      <c r="M989">
        <v>0</v>
      </c>
    </row>
    <row r="990" spans="12:13" x14ac:dyDescent="0.2">
      <c r="L990">
        <v>0</v>
      </c>
      <c r="M990">
        <v>0</v>
      </c>
    </row>
    <row r="991" spans="12:13" x14ac:dyDescent="0.2">
      <c r="L991">
        <v>0</v>
      </c>
      <c r="M991">
        <v>0</v>
      </c>
    </row>
    <row r="992" spans="12:13" x14ac:dyDescent="0.2">
      <c r="L992" t="s">
        <v>299</v>
      </c>
      <c r="M992" t="s">
        <v>299</v>
      </c>
    </row>
    <row r="993" spans="12:13" x14ac:dyDescent="0.2">
      <c r="L993">
        <v>0</v>
      </c>
      <c r="M993">
        <v>0</v>
      </c>
    </row>
    <row r="994" spans="12:13" x14ac:dyDescent="0.2">
      <c r="L994">
        <v>0</v>
      </c>
      <c r="M994">
        <v>0</v>
      </c>
    </row>
    <row r="995" spans="12:13" x14ac:dyDescent="0.2">
      <c r="L995">
        <v>0</v>
      </c>
      <c r="M995">
        <v>0</v>
      </c>
    </row>
    <row r="996" spans="12:13" x14ac:dyDescent="0.2">
      <c r="L996">
        <v>0</v>
      </c>
      <c r="M996">
        <v>0</v>
      </c>
    </row>
    <row r="997" spans="12:13" x14ac:dyDescent="0.2">
      <c r="L997">
        <v>0</v>
      </c>
      <c r="M997">
        <v>0</v>
      </c>
    </row>
    <row r="998" spans="12:13" x14ac:dyDescent="0.2">
      <c r="L998">
        <v>0</v>
      </c>
      <c r="M998">
        <v>0</v>
      </c>
    </row>
    <row r="999" spans="12:13" x14ac:dyDescent="0.2">
      <c r="L999">
        <v>10</v>
      </c>
      <c r="M999">
        <v>0</v>
      </c>
    </row>
    <row r="1000" spans="12:13" x14ac:dyDescent="0.2">
      <c r="L1000">
        <v>0</v>
      </c>
      <c r="M1000">
        <v>0</v>
      </c>
    </row>
    <row r="1001" spans="12:13" x14ac:dyDescent="0.2">
      <c r="L1001">
        <v>2</v>
      </c>
      <c r="M1001">
        <v>0</v>
      </c>
    </row>
    <row r="1002" spans="12:13" x14ac:dyDescent="0.2">
      <c r="L1002">
        <v>0</v>
      </c>
      <c r="M1002">
        <v>0</v>
      </c>
    </row>
    <row r="1003" spans="12:13" x14ac:dyDescent="0.2">
      <c r="L1003">
        <v>0</v>
      </c>
      <c r="M1003">
        <v>0</v>
      </c>
    </row>
    <row r="1004" spans="12:13" x14ac:dyDescent="0.2">
      <c r="L1004">
        <v>0</v>
      </c>
      <c r="M1004">
        <v>0</v>
      </c>
    </row>
    <row r="1005" spans="12:13" x14ac:dyDescent="0.2">
      <c r="L1005">
        <v>0</v>
      </c>
      <c r="M1005">
        <v>0</v>
      </c>
    </row>
    <row r="1006" spans="12:13" x14ac:dyDescent="0.2">
      <c r="L1006">
        <v>146</v>
      </c>
      <c r="M1006">
        <v>0</v>
      </c>
    </row>
    <row r="1007" spans="12:13" x14ac:dyDescent="0.2">
      <c r="L1007" t="s">
        <v>143</v>
      </c>
      <c r="M1007" t="s">
        <v>143</v>
      </c>
    </row>
    <row r="1008" spans="12:13" x14ac:dyDescent="0.2">
      <c r="L1008">
        <v>0</v>
      </c>
      <c r="M1008">
        <v>0</v>
      </c>
    </row>
    <row r="1009" spans="12:13" x14ac:dyDescent="0.2">
      <c r="L1009">
        <v>0</v>
      </c>
      <c r="M1009">
        <v>0</v>
      </c>
    </row>
    <row r="1010" spans="12:13" x14ac:dyDescent="0.2">
      <c r="L1010">
        <v>0</v>
      </c>
      <c r="M1010">
        <v>0</v>
      </c>
    </row>
    <row r="1011" spans="12:13" x14ac:dyDescent="0.2">
      <c r="L1011">
        <v>0</v>
      </c>
      <c r="M1011">
        <v>0</v>
      </c>
    </row>
    <row r="1012" spans="12:13" x14ac:dyDescent="0.2">
      <c r="L1012">
        <v>0</v>
      </c>
      <c r="M1012">
        <v>0</v>
      </c>
    </row>
    <row r="1013" spans="12:13" x14ac:dyDescent="0.2">
      <c r="L1013">
        <v>0</v>
      </c>
      <c r="M1013">
        <v>0</v>
      </c>
    </row>
    <row r="1014" spans="12:13" x14ac:dyDescent="0.2">
      <c r="L1014">
        <v>0</v>
      </c>
      <c r="M1014">
        <v>0</v>
      </c>
    </row>
    <row r="1015" spans="12:13" x14ac:dyDescent="0.2">
      <c r="L1015">
        <v>0</v>
      </c>
      <c r="M1015">
        <v>0</v>
      </c>
    </row>
    <row r="1016" spans="12:13" x14ac:dyDescent="0.2">
      <c r="L1016">
        <v>0</v>
      </c>
      <c r="M1016">
        <v>0</v>
      </c>
    </row>
    <row r="1017" spans="12:13" x14ac:dyDescent="0.2">
      <c r="L1017">
        <v>0</v>
      </c>
      <c r="M1017">
        <v>0</v>
      </c>
    </row>
    <row r="1018" spans="12:13" x14ac:dyDescent="0.2">
      <c r="L1018">
        <v>0</v>
      </c>
      <c r="M1018">
        <v>0</v>
      </c>
    </row>
    <row r="1019" spans="12:13" x14ac:dyDescent="0.2">
      <c r="L1019">
        <v>2</v>
      </c>
      <c r="M1019">
        <v>0</v>
      </c>
    </row>
    <row r="1020" spans="12:13" x14ac:dyDescent="0.2">
      <c r="L1020">
        <v>0</v>
      </c>
      <c r="M1020">
        <v>0</v>
      </c>
    </row>
    <row r="1021" spans="12:13" x14ac:dyDescent="0.2">
      <c r="L1021">
        <v>0</v>
      </c>
      <c r="M1021">
        <v>0</v>
      </c>
    </row>
    <row r="1022" spans="12:13" x14ac:dyDescent="0.2">
      <c r="L1022" t="s">
        <v>297</v>
      </c>
      <c r="M1022" t="s">
        <v>297</v>
      </c>
    </row>
    <row r="1023" spans="12:13" x14ac:dyDescent="0.2">
      <c r="L1023">
        <v>0</v>
      </c>
      <c r="M1023">
        <v>0</v>
      </c>
    </row>
    <row r="1024" spans="12:13" x14ac:dyDescent="0.2">
      <c r="L1024">
        <v>0</v>
      </c>
      <c r="M1024">
        <v>0</v>
      </c>
    </row>
    <row r="1025" spans="12:13" x14ac:dyDescent="0.2">
      <c r="L1025">
        <v>0</v>
      </c>
      <c r="M1025">
        <v>0</v>
      </c>
    </row>
    <row r="1026" spans="12:13" x14ac:dyDescent="0.2">
      <c r="L1026">
        <v>0</v>
      </c>
      <c r="M1026">
        <v>0</v>
      </c>
    </row>
    <row r="1027" spans="12:13" x14ac:dyDescent="0.2">
      <c r="L1027">
        <v>0</v>
      </c>
      <c r="M1027">
        <v>0</v>
      </c>
    </row>
    <row r="1028" spans="12:13" x14ac:dyDescent="0.2">
      <c r="L1028">
        <v>0</v>
      </c>
      <c r="M1028">
        <v>0</v>
      </c>
    </row>
    <row r="1029" spans="12:13" x14ac:dyDescent="0.2">
      <c r="L1029">
        <v>5</v>
      </c>
      <c r="M1029">
        <v>9</v>
      </c>
    </row>
    <row r="1030" spans="12:13" x14ac:dyDescent="0.2">
      <c r="L1030">
        <v>0</v>
      </c>
      <c r="M1030">
        <v>0</v>
      </c>
    </row>
    <row r="1031" spans="12:13" x14ac:dyDescent="0.2">
      <c r="L1031">
        <v>0</v>
      </c>
      <c r="M1031">
        <v>0</v>
      </c>
    </row>
    <row r="1032" spans="12:13" x14ac:dyDescent="0.2">
      <c r="L1032">
        <v>0</v>
      </c>
      <c r="M1032">
        <v>0</v>
      </c>
    </row>
    <row r="1033" spans="12:13" x14ac:dyDescent="0.2">
      <c r="L1033">
        <v>0</v>
      </c>
      <c r="M1033">
        <v>0</v>
      </c>
    </row>
    <row r="1034" spans="12:13" x14ac:dyDescent="0.2">
      <c r="L1034">
        <v>0</v>
      </c>
      <c r="M1034">
        <v>0</v>
      </c>
    </row>
    <row r="1035" spans="12:13" x14ac:dyDescent="0.2">
      <c r="L1035">
        <v>0</v>
      </c>
      <c r="M1035">
        <v>0</v>
      </c>
    </row>
    <row r="1036" spans="12:13" x14ac:dyDescent="0.2">
      <c r="L1036">
        <v>0</v>
      </c>
      <c r="M1036">
        <v>0</v>
      </c>
    </row>
    <row r="1037" spans="12:13" x14ac:dyDescent="0.2">
      <c r="L1037" t="s">
        <v>162</v>
      </c>
      <c r="M1037" t="s">
        <v>162</v>
      </c>
    </row>
    <row r="1038" spans="12:13" x14ac:dyDescent="0.2">
      <c r="L1038">
        <v>0</v>
      </c>
      <c r="M1038">
        <v>0</v>
      </c>
    </row>
    <row r="1039" spans="12:13" x14ac:dyDescent="0.2">
      <c r="L1039">
        <v>0</v>
      </c>
      <c r="M1039">
        <v>0</v>
      </c>
    </row>
    <row r="1040" spans="12:13" x14ac:dyDescent="0.2">
      <c r="L1040">
        <v>0</v>
      </c>
      <c r="M1040">
        <v>0</v>
      </c>
    </row>
    <row r="1041" spans="12:13" x14ac:dyDescent="0.2">
      <c r="L1041">
        <v>0</v>
      </c>
      <c r="M1041">
        <v>0</v>
      </c>
    </row>
    <row r="1042" spans="12:13" x14ac:dyDescent="0.2">
      <c r="L1042">
        <v>0</v>
      </c>
      <c r="M1042">
        <v>0</v>
      </c>
    </row>
    <row r="1043" spans="12:13" x14ac:dyDescent="0.2">
      <c r="L1043">
        <v>0</v>
      </c>
      <c r="M1043">
        <v>0</v>
      </c>
    </row>
    <row r="1044" spans="12:13" x14ac:dyDescent="0.2">
      <c r="L1044">
        <v>5</v>
      </c>
      <c r="M1044">
        <v>0</v>
      </c>
    </row>
    <row r="1045" spans="12:13" x14ac:dyDescent="0.2">
      <c r="L1045">
        <v>0</v>
      </c>
      <c r="M1045">
        <v>0</v>
      </c>
    </row>
    <row r="1046" spans="12:13" x14ac:dyDescent="0.2">
      <c r="L1046">
        <v>0</v>
      </c>
      <c r="M1046">
        <v>0</v>
      </c>
    </row>
    <row r="1047" spans="12:13" x14ac:dyDescent="0.2">
      <c r="L1047">
        <v>0</v>
      </c>
      <c r="M1047">
        <v>0</v>
      </c>
    </row>
    <row r="1048" spans="12:13" x14ac:dyDescent="0.2">
      <c r="L1048">
        <v>23</v>
      </c>
      <c r="M1048">
        <v>0</v>
      </c>
    </row>
    <row r="1049" spans="12:13" x14ac:dyDescent="0.2">
      <c r="L1049">
        <v>0</v>
      </c>
      <c r="M1049">
        <v>0</v>
      </c>
    </row>
    <row r="1050" spans="12:13" x14ac:dyDescent="0.2">
      <c r="L1050">
        <v>1</v>
      </c>
      <c r="M1050">
        <v>0</v>
      </c>
    </row>
    <row r="1051" spans="12:13" x14ac:dyDescent="0.2">
      <c r="L1051">
        <v>0</v>
      </c>
      <c r="M1051">
        <v>0</v>
      </c>
    </row>
    <row r="1052" spans="12:13" x14ac:dyDescent="0.2">
      <c r="L1052" t="s">
        <v>139</v>
      </c>
      <c r="M1052" t="s">
        <v>139</v>
      </c>
    </row>
    <row r="1053" spans="12:13" x14ac:dyDescent="0.2">
      <c r="L1053">
        <v>0</v>
      </c>
      <c r="M1053">
        <v>0</v>
      </c>
    </row>
    <row r="1054" spans="12:13" x14ac:dyDescent="0.2">
      <c r="L1054">
        <v>100</v>
      </c>
      <c r="M1054">
        <v>0</v>
      </c>
    </row>
    <row r="1055" spans="12:13" x14ac:dyDescent="0.2">
      <c r="L1055">
        <v>2</v>
      </c>
      <c r="M1055">
        <v>10</v>
      </c>
    </row>
    <row r="1056" spans="12:13" x14ac:dyDescent="0.2">
      <c r="L1056">
        <v>1</v>
      </c>
      <c r="M1056">
        <v>0</v>
      </c>
    </row>
    <row r="1057" spans="12:13" x14ac:dyDescent="0.2">
      <c r="L1057">
        <v>1</v>
      </c>
      <c r="M1057">
        <v>1</v>
      </c>
    </row>
    <row r="1058" spans="12:13" x14ac:dyDescent="0.2">
      <c r="L1058">
        <v>4</v>
      </c>
      <c r="M1058">
        <v>11</v>
      </c>
    </row>
    <row r="1059" spans="12:13" x14ac:dyDescent="0.2">
      <c r="L1059">
        <v>3</v>
      </c>
      <c r="M1059">
        <v>0</v>
      </c>
    </row>
    <row r="1060" spans="12:13" x14ac:dyDescent="0.2">
      <c r="L1060">
        <v>0</v>
      </c>
      <c r="M1060">
        <v>11</v>
      </c>
    </row>
    <row r="1061" spans="12:13" x14ac:dyDescent="0.2">
      <c r="L1061">
        <v>35</v>
      </c>
      <c r="M1061">
        <v>0</v>
      </c>
    </row>
    <row r="1062" spans="12:13" x14ac:dyDescent="0.2">
      <c r="L1062">
        <v>35</v>
      </c>
      <c r="M1062">
        <v>0</v>
      </c>
    </row>
    <row r="1063" spans="12:13" x14ac:dyDescent="0.2">
      <c r="L1063">
        <v>34</v>
      </c>
      <c r="M1063">
        <v>0</v>
      </c>
    </row>
    <row r="1064" spans="12:13" x14ac:dyDescent="0.2">
      <c r="L1064">
        <v>3</v>
      </c>
      <c r="M1064">
        <v>0</v>
      </c>
    </row>
    <row r="1065" spans="12:13" x14ac:dyDescent="0.2">
      <c r="L1065">
        <v>26</v>
      </c>
      <c r="M1065">
        <v>1</v>
      </c>
    </row>
    <row r="1066" spans="12:13" x14ac:dyDescent="0.2">
      <c r="L1066">
        <v>0</v>
      </c>
      <c r="M1066">
        <v>0</v>
      </c>
    </row>
    <row r="1067" spans="12:13" x14ac:dyDescent="0.2">
      <c r="L1067" t="s">
        <v>419</v>
      </c>
      <c r="M1067" t="s">
        <v>419</v>
      </c>
    </row>
  </sheetData>
  <autoFilter ref="A1:H305" xr:uid="{00000000-0009-0000-0000-00001C000000}"/>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Y44"/>
  <sheetViews>
    <sheetView topLeftCell="H28" workbookViewId="0">
      <selection activeCell="U37" sqref="U37"/>
    </sheetView>
  </sheetViews>
  <sheetFormatPr baseColWidth="10" defaultColWidth="8.83203125" defaultRowHeight="15" x14ac:dyDescent="0.2"/>
  <cols>
    <col min="2" max="2" width="7.5" bestFit="1" customWidth="1"/>
    <col min="3" max="3" width="7.5" customWidth="1"/>
    <col min="4" max="6" width="6.6640625" customWidth="1"/>
    <col min="8" max="8" width="9.1640625" customWidth="1"/>
    <col min="12" max="12" width="9.1640625" customWidth="1"/>
    <col min="15" max="15" width="9.1640625" customWidth="1"/>
    <col min="17" max="17" width="9.1640625" customWidth="1"/>
    <col min="19" max="22" width="9.1640625" customWidth="1"/>
    <col min="23" max="24" width="9.1640625" hidden="1" customWidth="1"/>
    <col min="25" max="25" width="0" hidden="1" customWidth="1"/>
    <col min="26" max="27" width="9.1640625" hidden="1" customWidth="1"/>
    <col min="28" max="28" width="0" hidden="1" customWidth="1"/>
    <col min="29" max="29" width="9.1640625" hidden="1" customWidth="1"/>
    <col min="30" max="31" width="0" hidden="1" customWidth="1"/>
    <col min="32" max="34" width="9.1640625" hidden="1" customWidth="1"/>
    <col min="35" max="35" width="9.1640625" customWidth="1"/>
    <col min="36" max="37" width="0" hidden="1" customWidth="1"/>
    <col min="39" max="39" width="0" hidden="1" customWidth="1"/>
    <col min="40" max="41" width="9.1640625" hidden="1" customWidth="1"/>
    <col min="43" max="43" width="9.1640625" hidden="1" customWidth="1"/>
    <col min="44" max="44" width="0" hidden="1" customWidth="1"/>
    <col min="45" max="45" width="9.1640625" hidden="1" customWidth="1"/>
    <col min="46" max="46" width="0" hidden="1" customWidth="1"/>
    <col min="47" max="51" width="9.1640625" hidden="1" customWidth="1"/>
    <col min="52" max="52" width="0" hidden="1" customWidth="1"/>
    <col min="53" max="53" width="9.1640625" hidden="1" customWidth="1"/>
    <col min="54" max="54" width="9.1640625" customWidth="1"/>
    <col min="56" max="57" width="9.1640625" customWidth="1"/>
    <col min="58" max="61" width="9.1640625" hidden="1" customWidth="1"/>
    <col min="62" max="64" width="0" hidden="1" customWidth="1"/>
    <col min="65" max="65" width="9.1640625" hidden="1" customWidth="1"/>
    <col min="66" max="66" width="9.1640625" customWidth="1"/>
    <col min="67" max="67" width="0" hidden="1" customWidth="1"/>
    <col min="68" max="68" width="9.1640625" customWidth="1"/>
    <col min="69" max="69" width="9.1640625" hidden="1" customWidth="1"/>
    <col min="70" max="71" width="0" hidden="1" customWidth="1"/>
    <col min="72" max="75" width="9.1640625" hidden="1" customWidth="1"/>
    <col min="76" max="76" width="0" hidden="1" customWidth="1"/>
    <col min="77" max="80" width="9.1640625" hidden="1" customWidth="1"/>
    <col min="81" max="81" width="9.1640625" customWidth="1"/>
    <col min="82" max="83" width="9.1640625" hidden="1" customWidth="1"/>
    <col min="84" max="84" width="9.1640625" customWidth="1"/>
    <col min="85" max="93" width="9.1640625" hidden="1" customWidth="1"/>
    <col min="94" max="95" width="9.1640625" customWidth="1"/>
    <col min="96" max="98" width="9.1640625" hidden="1" customWidth="1"/>
    <col min="99" max="102" width="0" hidden="1" customWidth="1"/>
  </cols>
  <sheetData>
    <row r="1" spans="1:99" ht="32.25" customHeight="1" x14ac:dyDescent="0.2">
      <c r="A1" t="s">
        <v>441</v>
      </c>
      <c r="B1" s="1" t="s">
        <v>197</v>
      </c>
      <c r="C1" s="1" t="s">
        <v>531</v>
      </c>
      <c r="D1" s="1" t="s">
        <v>285</v>
      </c>
      <c r="E1" s="1" t="s">
        <v>532</v>
      </c>
      <c r="F1" s="1" t="s">
        <v>529</v>
      </c>
      <c r="G1" t="s">
        <v>440</v>
      </c>
      <c r="H1" t="s">
        <v>367</v>
      </c>
      <c r="I1" t="s">
        <v>229</v>
      </c>
      <c r="J1" t="s">
        <v>348</v>
      </c>
      <c r="K1" t="s">
        <v>127</v>
      </c>
      <c r="L1" t="s">
        <v>142</v>
      </c>
      <c r="M1" t="s">
        <v>163</v>
      </c>
      <c r="N1" t="s">
        <v>134</v>
      </c>
      <c r="O1" t="s">
        <v>267</v>
      </c>
      <c r="P1" t="s">
        <v>126</v>
      </c>
      <c r="Q1" t="s">
        <v>330</v>
      </c>
      <c r="R1" t="s">
        <v>230</v>
      </c>
      <c r="S1" t="s">
        <v>169</v>
      </c>
      <c r="T1" t="s">
        <v>318</v>
      </c>
      <c r="U1" t="s">
        <v>191</v>
      </c>
      <c r="V1" t="s">
        <v>188</v>
      </c>
      <c r="W1" t="s">
        <v>352</v>
      </c>
      <c r="X1" t="s">
        <v>272</v>
      </c>
      <c r="Y1" t="s">
        <v>131</v>
      </c>
      <c r="Z1" t="s">
        <v>168</v>
      </c>
      <c r="AA1" t="s">
        <v>231</v>
      </c>
      <c r="AB1" t="s">
        <v>129</v>
      </c>
      <c r="AC1" t="s">
        <v>190</v>
      </c>
      <c r="AD1" t="s">
        <v>298</v>
      </c>
      <c r="AE1" t="s">
        <v>161</v>
      </c>
      <c r="AF1" t="s">
        <v>308</v>
      </c>
      <c r="AG1" t="s">
        <v>360</v>
      </c>
      <c r="AH1" t="s">
        <v>269</v>
      </c>
      <c r="AI1" t="s">
        <v>353</v>
      </c>
      <c r="AJ1" t="s">
        <v>159</v>
      </c>
      <c r="AK1" t="s">
        <v>128</v>
      </c>
      <c r="AL1" t="s">
        <v>232</v>
      </c>
      <c r="AM1" t="s">
        <v>141</v>
      </c>
      <c r="AN1" t="s">
        <v>351</v>
      </c>
      <c r="AO1" t="s">
        <v>338</v>
      </c>
      <c r="AP1" t="s">
        <v>132</v>
      </c>
      <c r="AQ1" t="s">
        <v>187</v>
      </c>
      <c r="AR1" t="s">
        <v>135</v>
      </c>
      <c r="AS1" t="s">
        <v>331</v>
      </c>
      <c r="AT1" t="s">
        <v>350</v>
      </c>
      <c r="AU1" t="s">
        <v>189</v>
      </c>
      <c r="AV1" t="s">
        <v>268</v>
      </c>
      <c r="AW1" t="s">
        <v>130</v>
      </c>
      <c r="AX1" t="s">
        <v>309</v>
      </c>
      <c r="AY1" t="s">
        <v>137</v>
      </c>
      <c r="AZ1" t="s">
        <v>275</v>
      </c>
      <c r="BA1" t="s">
        <v>166</v>
      </c>
      <c r="BB1" t="s">
        <v>337</v>
      </c>
      <c r="BC1" t="s">
        <v>158</v>
      </c>
      <c r="BD1" t="s">
        <v>167</v>
      </c>
      <c r="BE1" t="s">
        <v>136</v>
      </c>
      <c r="BF1" t="s">
        <v>273</v>
      </c>
      <c r="BG1" t="s">
        <v>160</v>
      </c>
      <c r="BH1" t="s">
        <v>274</v>
      </c>
      <c r="BI1" t="s">
        <v>319</v>
      </c>
      <c r="BJ1" t="s">
        <v>157</v>
      </c>
      <c r="BK1" t="s">
        <v>185</v>
      </c>
      <c r="BL1" t="s">
        <v>228</v>
      </c>
      <c r="BM1" t="s">
        <v>359</v>
      </c>
      <c r="BN1" t="s">
        <v>165</v>
      </c>
      <c r="BO1" t="s">
        <v>299</v>
      </c>
      <c r="BP1" t="s">
        <v>143</v>
      </c>
      <c r="BQ1" t="s">
        <v>297</v>
      </c>
      <c r="BR1" t="s">
        <v>162</v>
      </c>
      <c r="BS1" t="s">
        <v>139</v>
      </c>
      <c r="BT1" t="s">
        <v>477</v>
      </c>
      <c r="BU1" t="s">
        <v>479</v>
      </c>
      <c r="BV1" t="s">
        <v>480</v>
      </c>
      <c r="BW1" t="s">
        <v>481</v>
      </c>
      <c r="BX1" t="s">
        <v>482</v>
      </c>
      <c r="BY1" t="s">
        <v>483</v>
      </c>
      <c r="BZ1" t="s">
        <v>484</v>
      </c>
      <c r="CA1" t="s">
        <v>497</v>
      </c>
      <c r="CB1" t="s">
        <v>485</v>
      </c>
      <c r="CC1" t="s">
        <v>486</v>
      </c>
      <c r="CD1" t="s">
        <v>487</v>
      </c>
      <c r="CE1" t="s">
        <v>499</v>
      </c>
      <c r="CF1" t="s">
        <v>500</v>
      </c>
      <c r="CG1" t="s">
        <v>488</v>
      </c>
      <c r="CH1" t="s">
        <v>493</v>
      </c>
      <c r="CI1" t="s">
        <v>501</v>
      </c>
      <c r="CJ1" t="s">
        <v>503</v>
      </c>
      <c r="CK1" t="s">
        <v>502</v>
      </c>
      <c r="CL1" t="s">
        <v>504</v>
      </c>
      <c r="CM1" t="s">
        <v>506</v>
      </c>
      <c r="CN1" t="s">
        <v>507</v>
      </c>
      <c r="CO1" t="s">
        <v>508</v>
      </c>
      <c r="CP1" t="s">
        <v>509</v>
      </c>
      <c r="CQ1" t="s">
        <v>510</v>
      </c>
      <c r="CR1" t="s">
        <v>512</v>
      </c>
      <c r="CS1" t="s">
        <v>513</v>
      </c>
      <c r="CT1" t="s">
        <v>521</v>
      </c>
      <c r="CU1" t="s">
        <v>530</v>
      </c>
    </row>
    <row r="2" spans="1:99" x14ac:dyDescent="0.2">
      <c r="A2" t="s">
        <v>195</v>
      </c>
      <c r="B2" t="s">
        <v>198</v>
      </c>
      <c r="C2">
        <v>1</v>
      </c>
      <c r="D2" t="s">
        <v>286</v>
      </c>
      <c r="E2">
        <v>1</v>
      </c>
      <c r="F2">
        <v>1</v>
      </c>
      <c r="G2">
        <v>1</v>
      </c>
      <c r="H2">
        <v>0</v>
      </c>
      <c r="I2">
        <v>19</v>
      </c>
      <c r="J2">
        <v>0</v>
      </c>
      <c r="K2">
        <v>0</v>
      </c>
      <c r="L2">
        <v>0</v>
      </c>
      <c r="M2">
        <v>0</v>
      </c>
      <c r="N2">
        <v>0</v>
      </c>
      <c r="O2">
        <v>17</v>
      </c>
      <c r="P2">
        <v>0</v>
      </c>
      <c r="Q2">
        <v>0</v>
      </c>
      <c r="R2">
        <v>0</v>
      </c>
      <c r="S2">
        <v>0</v>
      </c>
      <c r="T2">
        <v>0</v>
      </c>
      <c r="U2">
        <v>0</v>
      </c>
      <c r="V2">
        <v>9</v>
      </c>
      <c r="W2">
        <v>0</v>
      </c>
      <c r="X2">
        <v>5</v>
      </c>
      <c r="Y2">
        <v>0</v>
      </c>
      <c r="Z2">
        <v>0</v>
      </c>
      <c r="AA2">
        <v>0</v>
      </c>
      <c r="AB2">
        <v>20</v>
      </c>
      <c r="AC2">
        <v>0</v>
      </c>
      <c r="AD2">
        <v>0</v>
      </c>
      <c r="AE2">
        <v>2</v>
      </c>
      <c r="AF2">
        <v>0</v>
      </c>
      <c r="AG2">
        <v>0</v>
      </c>
      <c r="AH2">
        <v>4</v>
      </c>
      <c r="AI2">
        <v>0</v>
      </c>
      <c r="AJ2">
        <v>0</v>
      </c>
      <c r="AK2">
        <v>0</v>
      </c>
      <c r="AL2">
        <v>7</v>
      </c>
      <c r="AM2">
        <v>0</v>
      </c>
      <c r="AN2">
        <v>0</v>
      </c>
      <c r="AO2">
        <v>0</v>
      </c>
      <c r="AP2">
        <v>7</v>
      </c>
      <c r="AQ2">
        <v>0</v>
      </c>
      <c r="AR2">
        <v>12</v>
      </c>
      <c r="AS2">
        <v>0</v>
      </c>
      <c r="AT2">
        <v>0</v>
      </c>
      <c r="AU2">
        <v>0</v>
      </c>
      <c r="AV2">
        <v>3</v>
      </c>
      <c r="AW2">
        <v>0</v>
      </c>
      <c r="AX2">
        <v>0</v>
      </c>
      <c r="AY2">
        <v>0</v>
      </c>
      <c r="AZ2">
        <v>2</v>
      </c>
      <c r="BA2">
        <v>0</v>
      </c>
      <c r="BB2">
        <v>0</v>
      </c>
      <c r="BC2">
        <v>4</v>
      </c>
      <c r="BD2">
        <v>0</v>
      </c>
      <c r="BE2">
        <v>0</v>
      </c>
      <c r="BF2">
        <v>16</v>
      </c>
      <c r="BG2">
        <v>0</v>
      </c>
      <c r="BH2">
        <v>6</v>
      </c>
      <c r="BI2">
        <v>0</v>
      </c>
      <c r="BJ2">
        <v>0</v>
      </c>
      <c r="BK2">
        <v>0</v>
      </c>
      <c r="BL2">
        <v>8</v>
      </c>
      <c r="BM2">
        <v>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f>AF2+CB2+CC2+CE2+CT2</f>
        <v>0</v>
      </c>
    </row>
    <row r="3" spans="1:99" x14ac:dyDescent="0.2">
      <c r="A3" t="s">
        <v>196</v>
      </c>
      <c r="B3" t="s">
        <v>288</v>
      </c>
      <c r="C3">
        <v>2</v>
      </c>
      <c r="D3" s="128" t="s">
        <v>286</v>
      </c>
      <c r="E3">
        <v>1</v>
      </c>
      <c r="F3">
        <v>1</v>
      </c>
      <c r="G3">
        <v>2</v>
      </c>
      <c r="H3">
        <v>0</v>
      </c>
      <c r="I3">
        <v>11</v>
      </c>
      <c r="J3">
        <v>0</v>
      </c>
      <c r="K3">
        <v>0</v>
      </c>
      <c r="L3">
        <v>0</v>
      </c>
      <c r="M3">
        <v>0</v>
      </c>
      <c r="N3">
        <v>0</v>
      </c>
      <c r="O3">
        <v>0</v>
      </c>
      <c r="P3">
        <v>0</v>
      </c>
      <c r="Q3">
        <v>0</v>
      </c>
      <c r="R3">
        <v>1</v>
      </c>
      <c r="S3">
        <v>0</v>
      </c>
      <c r="T3">
        <v>0</v>
      </c>
      <c r="U3">
        <v>0</v>
      </c>
      <c r="V3">
        <v>0</v>
      </c>
      <c r="W3">
        <v>0</v>
      </c>
      <c r="X3">
        <v>0</v>
      </c>
      <c r="Y3">
        <v>15</v>
      </c>
      <c r="Z3">
        <v>0</v>
      </c>
      <c r="AA3">
        <v>1</v>
      </c>
      <c r="AB3">
        <v>19</v>
      </c>
      <c r="AC3">
        <v>0</v>
      </c>
      <c r="AD3">
        <v>0</v>
      </c>
      <c r="AE3">
        <v>0</v>
      </c>
      <c r="AF3">
        <v>0</v>
      </c>
      <c r="AG3">
        <v>0</v>
      </c>
      <c r="AH3">
        <v>0</v>
      </c>
      <c r="AI3">
        <v>0</v>
      </c>
      <c r="AJ3">
        <v>12</v>
      </c>
      <c r="AK3">
        <v>0</v>
      </c>
      <c r="AL3">
        <v>7</v>
      </c>
      <c r="AM3">
        <v>19</v>
      </c>
      <c r="AN3">
        <v>0</v>
      </c>
      <c r="AO3">
        <v>0</v>
      </c>
      <c r="AP3">
        <v>19</v>
      </c>
      <c r="AQ3">
        <v>0</v>
      </c>
      <c r="AR3">
        <v>5</v>
      </c>
      <c r="AS3">
        <v>0</v>
      </c>
      <c r="AT3">
        <v>0</v>
      </c>
      <c r="AU3">
        <v>0</v>
      </c>
      <c r="AV3">
        <v>0</v>
      </c>
      <c r="AW3">
        <v>0</v>
      </c>
      <c r="AX3">
        <v>0</v>
      </c>
      <c r="AY3">
        <v>0</v>
      </c>
      <c r="AZ3">
        <v>0</v>
      </c>
      <c r="BA3">
        <v>0</v>
      </c>
      <c r="BB3">
        <v>0</v>
      </c>
      <c r="BC3">
        <v>10</v>
      </c>
      <c r="BD3">
        <v>0</v>
      </c>
      <c r="BE3">
        <v>0</v>
      </c>
      <c r="BF3">
        <v>0</v>
      </c>
      <c r="BG3">
        <v>0</v>
      </c>
      <c r="BH3">
        <v>0</v>
      </c>
      <c r="BI3">
        <v>0</v>
      </c>
      <c r="BJ3">
        <v>1</v>
      </c>
      <c r="BK3">
        <v>2</v>
      </c>
      <c r="BL3">
        <v>8</v>
      </c>
      <c r="BM3">
        <v>0</v>
      </c>
      <c r="BN3">
        <v>0</v>
      </c>
      <c r="BO3">
        <v>0</v>
      </c>
      <c r="BP3">
        <v>0</v>
      </c>
      <c r="BQ3">
        <v>0</v>
      </c>
      <c r="BR3">
        <v>0</v>
      </c>
      <c r="BS3">
        <v>19</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f t="shared" ref="CU3:CU19" si="0">AF3+CB3+CC3+CE3+CT3</f>
        <v>0</v>
      </c>
    </row>
    <row r="4" spans="1:99" x14ac:dyDescent="0.2">
      <c r="A4" t="s">
        <v>382</v>
      </c>
      <c r="B4" t="s">
        <v>198</v>
      </c>
      <c r="C4">
        <v>1</v>
      </c>
      <c r="D4" s="128" t="s">
        <v>286</v>
      </c>
      <c r="E4">
        <v>1</v>
      </c>
      <c r="F4">
        <v>2</v>
      </c>
      <c r="G4">
        <v>1</v>
      </c>
      <c r="H4">
        <v>0</v>
      </c>
      <c r="I4">
        <v>0</v>
      </c>
      <c r="J4">
        <v>0</v>
      </c>
      <c r="K4">
        <v>0</v>
      </c>
      <c r="L4">
        <v>0</v>
      </c>
      <c r="M4">
        <v>0</v>
      </c>
      <c r="N4">
        <v>1</v>
      </c>
      <c r="O4">
        <v>0</v>
      </c>
      <c r="P4">
        <v>0</v>
      </c>
      <c r="Q4">
        <v>0</v>
      </c>
      <c r="R4">
        <v>0</v>
      </c>
      <c r="S4">
        <v>0</v>
      </c>
      <c r="T4">
        <v>0</v>
      </c>
      <c r="U4">
        <v>0</v>
      </c>
      <c r="V4">
        <v>0</v>
      </c>
      <c r="W4">
        <v>0</v>
      </c>
      <c r="X4">
        <v>0</v>
      </c>
      <c r="Y4">
        <v>0</v>
      </c>
      <c r="Z4">
        <v>0</v>
      </c>
      <c r="AA4">
        <v>0</v>
      </c>
      <c r="AB4">
        <v>4</v>
      </c>
      <c r="AC4">
        <v>0</v>
      </c>
      <c r="AD4">
        <v>3</v>
      </c>
      <c r="AE4">
        <v>0</v>
      </c>
      <c r="AF4">
        <v>0</v>
      </c>
      <c r="AG4">
        <v>0</v>
      </c>
      <c r="AH4">
        <v>0</v>
      </c>
      <c r="AI4">
        <v>0</v>
      </c>
      <c r="AJ4">
        <v>0</v>
      </c>
      <c r="AK4">
        <v>0</v>
      </c>
      <c r="AL4">
        <v>1</v>
      </c>
      <c r="AM4">
        <v>14</v>
      </c>
      <c r="AN4">
        <v>0</v>
      </c>
      <c r="AO4">
        <v>0</v>
      </c>
      <c r="AP4">
        <v>8</v>
      </c>
      <c r="AQ4">
        <v>0</v>
      </c>
      <c r="AR4">
        <v>9</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8</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f t="shared" si="0"/>
        <v>0</v>
      </c>
    </row>
    <row r="5" spans="1:99" x14ac:dyDescent="0.2">
      <c r="A5" t="s">
        <v>389</v>
      </c>
      <c r="B5" t="s">
        <v>288</v>
      </c>
      <c r="C5">
        <v>2</v>
      </c>
      <c r="D5" s="128" t="s">
        <v>286</v>
      </c>
      <c r="E5">
        <v>1</v>
      </c>
      <c r="F5">
        <v>2</v>
      </c>
      <c r="G5">
        <v>2</v>
      </c>
      <c r="H5">
        <v>0</v>
      </c>
      <c r="I5">
        <v>0</v>
      </c>
      <c r="J5">
        <v>0</v>
      </c>
      <c r="K5">
        <v>0</v>
      </c>
      <c r="L5">
        <v>0</v>
      </c>
      <c r="M5">
        <v>0</v>
      </c>
      <c r="N5">
        <v>16</v>
      </c>
      <c r="O5">
        <v>0</v>
      </c>
      <c r="P5">
        <v>0</v>
      </c>
      <c r="Q5">
        <v>0</v>
      </c>
      <c r="R5">
        <v>0</v>
      </c>
      <c r="S5">
        <v>0</v>
      </c>
      <c r="T5">
        <v>0</v>
      </c>
      <c r="U5">
        <v>0</v>
      </c>
      <c r="V5">
        <v>0</v>
      </c>
      <c r="W5">
        <v>0</v>
      </c>
      <c r="X5">
        <v>0</v>
      </c>
      <c r="Y5">
        <v>0</v>
      </c>
      <c r="Z5">
        <v>0</v>
      </c>
      <c r="AA5">
        <v>0</v>
      </c>
      <c r="AB5">
        <v>0</v>
      </c>
      <c r="AC5">
        <v>0</v>
      </c>
      <c r="AD5">
        <v>1</v>
      </c>
      <c r="AE5">
        <v>1</v>
      </c>
      <c r="AF5">
        <v>0</v>
      </c>
      <c r="AG5">
        <v>0</v>
      </c>
      <c r="AH5">
        <v>0</v>
      </c>
      <c r="AI5">
        <v>0</v>
      </c>
      <c r="AJ5">
        <v>9</v>
      </c>
      <c r="AK5">
        <v>0</v>
      </c>
      <c r="AL5">
        <v>13</v>
      </c>
      <c r="AM5">
        <v>3</v>
      </c>
      <c r="AN5">
        <v>0</v>
      </c>
      <c r="AO5">
        <v>0</v>
      </c>
      <c r="AP5">
        <v>1</v>
      </c>
      <c r="AQ5">
        <v>0</v>
      </c>
      <c r="AR5">
        <v>10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1</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f t="shared" si="0"/>
        <v>0</v>
      </c>
    </row>
    <row r="6" spans="1:99" x14ac:dyDescent="0.2">
      <c r="A6" t="s">
        <v>363</v>
      </c>
      <c r="B6" t="s">
        <v>198</v>
      </c>
      <c r="C6">
        <v>1</v>
      </c>
      <c r="D6" s="128" t="s">
        <v>286</v>
      </c>
      <c r="E6">
        <v>1</v>
      </c>
      <c r="F6">
        <v>3</v>
      </c>
      <c r="G6">
        <v>1</v>
      </c>
      <c r="H6">
        <v>0</v>
      </c>
      <c r="I6">
        <v>0</v>
      </c>
      <c r="J6">
        <v>0</v>
      </c>
      <c r="K6">
        <v>0</v>
      </c>
      <c r="L6">
        <v>0</v>
      </c>
      <c r="M6">
        <v>0</v>
      </c>
      <c r="N6">
        <v>16</v>
      </c>
      <c r="O6">
        <v>0</v>
      </c>
      <c r="P6">
        <v>0</v>
      </c>
      <c r="Q6">
        <v>0</v>
      </c>
      <c r="R6">
        <v>0</v>
      </c>
      <c r="S6">
        <v>0</v>
      </c>
      <c r="T6">
        <v>0</v>
      </c>
      <c r="U6">
        <v>0</v>
      </c>
      <c r="V6">
        <v>0</v>
      </c>
      <c r="W6">
        <v>0</v>
      </c>
      <c r="X6">
        <v>0</v>
      </c>
      <c r="Y6">
        <v>1</v>
      </c>
      <c r="Z6">
        <v>0</v>
      </c>
      <c r="AA6">
        <v>0</v>
      </c>
      <c r="AB6">
        <v>7</v>
      </c>
      <c r="AC6">
        <v>0</v>
      </c>
      <c r="AD6">
        <v>0</v>
      </c>
      <c r="AE6">
        <v>1</v>
      </c>
      <c r="AF6">
        <v>0</v>
      </c>
      <c r="AG6">
        <v>0</v>
      </c>
      <c r="AH6">
        <v>0</v>
      </c>
      <c r="AI6">
        <v>0</v>
      </c>
      <c r="AJ6">
        <v>2</v>
      </c>
      <c r="AK6">
        <v>0</v>
      </c>
      <c r="AL6">
        <v>8</v>
      </c>
      <c r="AM6">
        <v>2</v>
      </c>
      <c r="AN6">
        <v>0</v>
      </c>
      <c r="AO6">
        <v>0</v>
      </c>
      <c r="AP6">
        <v>4</v>
      </c>
      <c r="AQ6">
        <v>1</v>
      </c>
      <c r="AR6">
        <v>2</v>
      </c>
      <c r="AS6">
        <v>0</v>
      </c>
      <c r="AT6">
        <v>0</v>
      </c>
      <c r="AU6">
        <v>0</v>
      </c>
      <c r="AV6">
        <v>0</v>
      </c>
      <c r="AW6">
        <v>0</v>
      </c>
      <c r="AX6">
        <v>0</v>
      </c>
      <c r="AY6">
        <v>0</v>
      </c>
      <c r="AZ6">
        <v>1</v>
      </c>
      <c r="BA6">
        <v>0</v>
      </c>
      <c r="BB6">
        <v>0</v>
      </c>
      <c r="BC6">
        <v>0</v>
      </c>
      <c r="BD6">
        <v>0</v>
      </c>
      <c r="BE6">
        <v>0</v>
      </c>
      <c r="BF6">
        <v>0</v>
      </c>
      <c r="BG6">
        <v>0</v>
      </c>
      <c r="BH6">
        <v>0</v>
      </c>
      <c r="BI6">
        <v>0</v>
      </c>
      <c r="BJ6">
        <v>0</v>
      </c>
      <c r="BK6">
        <v>6</v>
      </c>
      <c r="BL6">
        <v>0</v>
      </c>
      <c r="BM6">
        <v>0</v>
      </c>
      <c r="BN6">
        <v>0</v>
      </c>
      <c r="BO6">
        <v>0</v>
      </c>
      <c r="BP6">
        <v>0</v>
      </c>
      <c r="BQ6">
        <v>0</v>
      </c>
      <c r="BR6">
        <v>0</v>
      </c>
      <c r="BS6">
        <v>2</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f t="shared" si="0"/>
        <v>0</v>
      </c>
    </row>
    <row r="7" spans="1:99" x14ac:dyDescent="0.2">
      <c r="A7" t="s">
        <v>368</v>
      </c>
      <c r="B7" t="s">
        <v>288</v>
      </c>
      <c r="C7">
        <v>2</v>
      </c>
      <c r="D7" s="128" t="s">
        <v>286</v>
      </c>
      <c r="E7">
        <v>1</v>
      </c>
      <c r="F7">
        <v>3</v>
      </c>
      <c r="G7">
        <v>2</v>
      </c>
      <c r="H7">
        <v>1</v>
      </c>
      <c r="I7">
        <v>5</v>
      </c>
      <c r="J7">
        <v>0</v>
      </c>
      <c r="K7">
        <v>0</v>
      </c>
      <c r="L7">
        <v>0</v>
      </c>
      <c r="M7">
        <v>0</v>
      </c>
      <c r="N7">
        <v>14</v>
      </c>
      <c r="O7">
        <v>0</v>
      </c>
      <c r="P7">
        <v>0</v>
      </c>
      <c r="Q7">
        <v>0</v>
      </c>
      <c r="R7">
        <v>0</v>
      </c>
      <c r="S7">
        <v>0</v>
      </c>
      <c r="T7">
        <v>0</v>
      </c>
      <c r="U7">
        <v>0</v>
      </c>
      <c r="V7">
        <v>0</v>
      </c>
      <c r="W7">
        <v>0</v>
      </c>
      <c r="X7">
        <v>0</v>
      </c>
      <c r="Y7">
        <v>0</v>
      </c>
      <c r="Z7">
        <v>0</v>
      </c>
      <c r="AA7">
        <v>0</v>
      </c>
      <c r="AB7">
        <v>0</v>
      </c>
      <c r="AC7">
        <v>0</v>
      </c>
      <c r="AD7">
        <v>1</v>
      </c>
      <c r="AE7">
        <v>1</v>
      </c>
      <c r="AF7">
        <v>0</v>
      </c>
      <c r="AG7">
        <v>0</v>
      </c>
      <c r="AH7">
        <v>0</v>
      </c>
      <c r="AI7">
        <v>0</v>
      </c>
      <c r="AJ7">
        <v>0</v>
      </c>
      <c r="AK7">
        <v>0</v>
      </c>
      <c r="AL7">
        <v>8</v>
      </c>
      <c r="AM7">
        <v>0</v>
      </c>
      <c r="AN7">
        <v>0</v>
      </c>
      <c r="AO7">
        <v>0</v>
      </c>
      <c r="AP7">
        <v>0</v>
      </c>
      <c r="AQ7">
        <v>0</v>
      </c>
      <c r="AR7">
        <v>18</v>
      </c>
      <c r="AS7">
        <v>0</v>
      </c>
      <c r="AT7">
        <v>0</v>
      </c>
      <c r="AU7">
        <v>0</v>
      </c>
      <c r="AV7">
        <v>0</v>
      </c>
      <c r="AW7">
        <v>0</v>
      </c>
      <c r="AX7">
        <v>0</v>
      </c>
      <c r="AY7">
        <v>0</v>
      </c>
      <c r="AZ7">
        <v>0</v>
      </c>
      <c r="BA7">
        <v>0</v>
      </c>
      <c r="BB7">
        <v>0</v>
      </c>
      <c r="BC7">
        <v>0</v>
      </c>
      <c r="BD7">
        <v>0</v>
      </c>
      <c r="BE7">
        <v>0</v>
      </c>
      <c r="BF7">
        <v>0</v>
      </c>
      <c r="BG7">
        <v>0</v>
      </c>
      <c r="BH7">
        <v>0</v>
      </c>
      <c r="BI7">
        <v>0</v>
      </c>
      <c r="BJ7">
        <v>0</v>
      </c>
      <c r="BK7">
        <v>5</v>
      </c>
      <c r="BL7">
        <v>0</v>
      </c>
      <c r="BM7">
        <v>0</v>
      </c>
      <c r="BN7">
        <v>0</v>
      </c>
      <c r="BO7">
        <v>0</v>
      </c>
      <c r="BP7">
        <v>0</v>
      </c>
      <c r="BQ7">
        <v>0</v>
      </c>
      <c r="BR7">
        <v>0</v>
      </c>
      <c r="BS7">
        <v>8</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f t="shared" si="0"/>
        <v>0</v>
      </c>
    </row>
    <row r="8" spans="1:99" x14ac:dyDescent="0.2">
      <c r="A8" t="s">
        <v>287</v>
      </c>
      <c r="B8" t="s">
        <v>198</v>
      </c>
      <c r="C8">
        <v>1</v>
      </c>
      <c r="D8" s="128" t="s">
        <v>286</v>
      </c>
      <c r="E8">
        <v>1</v>
      </c>
      <c r="F8">
        <v>4</v>
      </c>
      <c r="G8">
        <v>1</v>
      </c>
      <c r="H8">
        <v>0</v>
      </c>
      <c r="I8">
        <v>19</v>
      </c>
      <c r="J8">
        <v>0</v>
      </c>
      <c r="K8">
        <v>4</v>
      </c>
      <c r="L8">
        <v>0</v>
      </c>
      <c r="M8">
        <v>3</v>
      </c>
      <c r="N8">
        <v>0</v>
      </c>
      <c r="O8">
        <v>0</v>
      </c>
      <c r="P8">
        <v>0</v>
      </c>
      <c r="Q8">
        <v>0</v>
      </c>
      <c r="R8">
        <v>0</v>
      </c>
      <c r="S8">
        <v>0</v>
      </c>
      <c r="T8">
        <v>0</v>
      </c>
      <c r="U8">
        <v>2</v>
      </c>
      <c r="V8">
        <v>15</v>
      </c>
      <c r="W8">
        <v>0</v>
      </c>
      <c r="X8">
        <v>0</v>
      </c>
      <c r="Y8">
        <v>0</v>
      </c>
      <c r="Z8">
        <v>0</v>
      </c>
      <c r="AA8">
        <v>0</v>
      </c>
      <c r="AB8">
        <v>1</v>
      </c>
      <c r="AC8">
        <v>1</v>
      </c>
      <c r="AD8">
        <v>11</v>
      </c>
      <c r="AE8">
        <v>0</v>
      </c>
      <c r="AF8">
        <v>0</v>
      </c>
      <c r="AG8">
        <v>0</v>
      </c>
      <c r="AH8">
        <v>0</v>
      </c>
      <c r="AI8">
        <v>0</v>
      </c>
      <c r="AJ8">
        <v>0</v>
      </c>
      <c r="AK8">
        <v>0</v>
      </c>
      <c r="AL8">
        <v>1</v>
      </c>
      <c r="AM8">
        <v>0</v>
      </c>
      <c r="AN8">
        <v>0</v>
      </c>
      <c r="AO8">
        <v>0</v>
      </c>
      <c r="AP8">
        <v>16</v>
      </c>
      <c r="AQ8">
        <v>3</v>
      </c>
      <c r="AR8">
        <v>10</v>
      </c>
      <c r="AS8">
        <v>0</v>
      </c>
      <c r="AT8">
        <v>0</v>
      </c>
      <c r="AU8">
        <v>16</v>
      </c>
      <c r="AV8">
        <v>0</v>
      </c>
      <c r="AW8">
        <v>0</v>
      </c>
      <c r="AX8">
        <v>0</v>
      </c>
      <c r="AY8">
        <v>0</v>
      </c>
      <c r="AZ8">
        <v>0</v>
      </c>
      <c r="BA8">
        <v>0</v>
      </c>
      <c r="BB8">
        <v>0</v>
      </c>
      <c r="BC8">
        <v>0</v>
      </c>
      <c r="BD8">
        <v>0</v>
      </c>
      <c r="BE8">
        <v>0</v>
      </c>
      <c r="BF8">
        <v>0</v>
      </c>
      <c r="BG8">
        <v>0</v>
      </c>
      <c r="BH8">
        <v>0</v>
      </c>
      <c r="BI8">
        <v>0</v>
      </c>
      <c r="BJ8">
        <v>0</v>
      </c>
      <c r="BK8">
        <v>0</v>
      </c>
      <c r="BL8">
        <v>0</v>
      </c>
      <c r="BM8">
        <v>0</v>
      </c>
      <c r="BN8">
        <v>0</v>
      </c>
      <c r="BO8">
        <v>7</v>
      </c>
      <c r="BP8">
        <v>0</v>
      </c>
      <c r="BQ8">
        <v>7</v>
      </c>
      <c r="BR8">
        <v>5</v>
      </c>
      <c r="BS8">
        <v>3</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f t="shared" si="0"/>
        <v>0</v>
      </c>
    </row>
    <row r="9" spans="1:99" x14ac:dyDescent="0.2">
      <c r="A9" t="s">
        <v>283</v>
      </c>
      <c r="B9" t="s">
        <v>288</v>
      </c>
      <c r="C9">
        <v>2</v>
      </c>
      <c r="D9" s="128" t="s">
        <v>286</v>
      </c>
      <c r="E9">
        <v>1</v>
      </c>
      <c r="F9">
        <v>4</v>
      </c>
      <c r="G9">
        <v>2</v>
      </c>
      <c r="H9">
        <v>0</v>
      </c>
      <c r="I9">
        <v>3</v>
      </c>
      <c r="J9">
        <v>0</v>
      </c>
      <c r="K9">
        <v>0</v>
      </c>
      <c r="L9">
        <v>0</v>
      </c>
      <c r="M9">
        <v>0</v>
      </c>
      <c r="N9">
        <v>14</v>
      </c>
      <c r="O9">
        <v>0</v>
      </c>
      <c r="P9">
        <v>0</v>
      </c>
      <c r="Q9">
        <v>0</v>
      </c>
      <c r="R9">
        <v>0</v>
      </c>
      <c r="S9">
        <v>0</v>
      </c>
      <c r="T9">
        <v>0</v>
      </c>
      <c r="U9">
        <v>0</v>
      </c>
      <c r="V9">
        <v>0</v>
      </c>
      <c r="W9">
        <v>0</v>
      </c>
      <c r="X9">
        <v>0</v>
      </c>
      <c r="Y9">
        <v>0</v>
      </c>
      <c r="Z9">
        <v>0</v>
      </c>
      <c r="AA9">
        <v>0</v>
      </c>
      <c r="AB9">
        <v>2</v>
      </c>
      <c r="AC9">
        <v>0</v>
      </c>
      <c r="AD9">
        <v>0</v>
      </c>
      <c r="AE9">
        <v>0</v>
      </c>
      <c r="AF9">
        <v>0</v>
      </c>
      <c r="AG9">
        <v>0</v>
      </c>
      <c r="AH9">
        <v>0</v>
      </c>
      <c r="AI9">
        <v>0</v>
      </c>
      <c r="AJ9">
        <v>0</v>
      </c>
      <c r="AK9">
        <v>0</v>
      </c>
      <c r="AL9">
        <v>5</v>
      </c>
      <c r="AM9">
        <v>1</v>
      </c>
      <c r="AN9">
        <v>0</v>
      </c>
      <c r="AO9">
        <v>0</v>
      </c>
      <c r="AP9">
        <v>1</v>
      </c>
      <c r="AQ9">
        <v>0</v>
      </c>
      <c r="AR9">
        <v>13</v>
      </c>
      <c r="AS9">
        <v>0</v>
      </c>
      <c r="AT9">
        <v>0</v>
      </c>
      <c r="AU9">
        <v>0</v>
      </c>
      <c r="AV9">
        <v>0</v>
      </c>
      <c r="AW9">
        <v>0</v>
      </c>
      <c r="AX9">
        <v>0</v>
      </c>
      <c r="AY9">
        <v>0</v>
      </c>
      <c r="AZ9">
        <v>0</v>
      </c>
      <c r="BA9">
        <v>0</v>
      </c>
      <c r="BB9">
        <v>0</v>
      </c>
      <c r="BC9">
        <v>0</v>
      </c>
      <c r="BD9">
        <v>0</v>
      </c>
      <c r="BE9">
        <v>0</v>
      </c>
      <c r="BF9">
        <v>0</v>
      </c>
      <c r="BG9">
        <v>0</v>
      </c>
      <c r="BH9">
        <v>0</v>
      </c>
      <c r="BI9">
        <v>0</v>
      </c>
      <c r="BJ9">
        <v>0</v>
      </c>
      <c r="BK9">
        <v>2</v>
      </c>
      <c r="BL9">
        <v>0</v>
      </c>
      <c r="BM9">
        <v>0</v>
      </c>
      <c r="BN9">
        <v>0</v>
      </c>
      <c r="BO9">
        <v>0</v>
      </c>
      <c r="BP9">
        <v>0</v>
      </c>
      <c r="BQ9">
        <v>0</v>
      </c>
      <c r="BR9">
        <v>0</v>
      </c>
      <c r="BS9">
        <v>6</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f t="shared" si="0"/>
        <v>0</v>
      </c>
    </row>
    <row r="10" spans="1:99" x14ac:dyDescent="0.2">
      <c r="A10" t="s">
        <v>320</v>
      </c>
      <c r="B10" t="s">
        <v>198</v>
      </c>
      <c r="C10">
        <v>1</v>
      </c>
      <c r="D10" s="128" t="s">
        <v>289</v>
      </c>
      <c r="E10">
        <v>2</v>
      </c>
      <c r="F10">
        <v>1</v>
      </c>
      <c r="G10">
        <v>16</v>
      </c>
      <c r="H10">
        <v>0</v>
      </c>
      <c r="I10">
        <v>18</v>
      </c>
      <c r="J10">
        <v>0</v>
      </c>
      <c r="K10">
        <v>4</v>
      </c>
      <c r="L10">
        <v>0</v>
      </c>
      <c r="M10">
        <v>0</v>
      </c>
      <c r="N10">
        <v>3</v>
      </c>
      <c r="O10">
        <v>0</v>
      </c>
      <c r="P10">
        <v>0</v>
      </c>
      <c r="Q10">
        <v>0</v>
      </c>
      <c r="R10">
        <v>1</v>
      </c>
      <c r="S10">
        <v>0</v>
      </c>
      <c r="T10">
        <v>5</v>
      </c>
      <c r="U10">
        <v>0</v>
      </c>
      <c r="V10">
        <v>0</v>
      </c>
      <c r="W10">
        <v>0</v>
      </c>
      <c r="X10">
        <v>0</v>
      </c>
      <c r="Y10">
        <v>15</v>
      </c>
      <c r="Z10">
        <v>0</v>
      </c>
      <c r="AA10">
        <v>0</v>
      </c>
      <c r="AB10">
        <v>15</v>
      </c>
      <c r="AC10">
        <v>0</v>
      </c>
      <c r="AD10">
        <v>2</v>
      </c>
      <c r="AE10">
        <v>8</v>
      </c>
      <c r="AF10">
        <v>0</v>
      </c>
      <c r="AG10">
        <v>0</v>
      </c>
      <c r="AH10">
        <v>0</v>
      </c>
      <c r="AI10">
        <v>0</v>
      </c>
      <c r="AJ10">
        <v>1</v>
      </c>
      <c r="AK10">
        <v>3</v>
      </c>
      <c r="AL10">
        <v>5</v>
      </c>
      <c r="AM10">
        <v>14</v>
      </c>
      <c r="AN10">
        <v>0</v>
      </c>
      <c r="AO10">
        <v>0</v>
      </c>
      <c r="AP10">
        <v>7</v>
      </c>
      <c r="AQ10">
        <v>0</v>
      </c>
      <c r="AR10">
        <v>5</v>
      </c>
      <c r="AS10">
        <v>0</v>
      </c>
      <c r="AT10">
        <v>0</v>
      </c>
      <c r="AU10">
        <v>0</v>
      </c>
      <c r="AV10">
        <v>0</v>
      </c>
      <c r="AW10">
        <v>0</v>
      </c>
      <c r="AX10">
        <v>0</v>
      </c>
      <c r="AY10">
        <v>0</v>
      </c>
      <c r="AZ10">
        <v>8</v>
      </c>
      <c r="BA10">
        <v>0</v>
      </c>
      <c r="BB10">
        <v>0</v>
      </c>
      <c r="BC10">
        <v>0</v>
      </c>
      <c r="BD10">
        <v>0</v>
      </c>
      <c r="BE10">
        <v>0</v>
      </c>
      <c r="BF10">
        <v>0</v>
      </c>
      <c r="BG10">
        <v>0</v>
      </c>
      <c r="BH10">
        <v>0</v>
      </c>
      <c r="BI10">
        <v>2</v>
      </c>
      <c r="BJ10">
        <v>0</v>
      </c>
      <c r="BK10">
        <v>7</v>
      </c>
      <c r="BL10">
        <v>0</v>
      </c>
      <c r="BM10">
        <v>0</v>
      </c>
      <c r="BN10">
        <v>0</v>
      </c>
      <c r="BO10">
        <v>1</v>
      </c>
      <c r="BP10">
        <v>0</v>
      </c>
      <c r="BQ10">
        <v>0</v>
      </c>
      <c r="BR10">
        <v>0</v>
      </c>
      <c r="BS10">
        <v>14</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f t="shared" si="0"/>
        <v>0</v>
      </c>
    </row>
    <row r="11" spans="1:99" x14ac:dyDescent="0.2">
      <c r="A11" t="s">
        <v>326</v>
      </c>
      <c r="B11" t="s">
        <v>288</v>
      </c>
      <c r="C11">
        <v>2</v>
      </c>
      <c r="D11" s="128" t="s">
        <v>289</v>
      </c>
      <c r="E11">
        <v>2</v>
      </c>
      <c r="F11">
        <v>1</v>
      </c>
      <c r="G11">
        <v>17</v>
      </c>
      <c r="H11">
        <v>0</v>
      </c>
      <c r="I11">
        <v>15</v>
      </c>
      <c r="J11">
        <v>0</v>
      </c>
      <c r="K11">
        <v>7</v>
      </c>
      <c r="L11">
        <v>0</v>
      </c>
      <c r="M11">
        <v>0</v>
      </c>
      <c r="N11">
        <v>12</v>
      </c>
      <c r="O11">
        <v>0</v>
      </c>
      <c r="P11">
        <v>0</v>
      </c>
      <c r="Q11">
        <v>2</v>
      </c>
      <c r="R11">
        <v>8</v>
      </c>
      <c r="S11">
        <v>0</v>
      </c>
      <c r="T11">
        <v>9</v>
      </c>
      <c r="U11">
        <v>0</v>
      </c>
      <c r="V11">
        <v>0</v>
      </c>
      <c r="W11">
        <v>0</v>
      </c>
      <c r="X11">
        <v>0</v>
      </c>
      <c r="Y11">
        <v>8</v>
      </c>
      <c r="Z11">
        <v>0</v>
      </c>
      <c r="AA11">
        <v>0</v>
      </c>
      <c r="AB11">
        <v>18</v>
      </c>
      <c r="AC11">
        <v>0</v>
      </c>
      <c r="AD11">
        <v>0</v>
      </c>
      <c r="AE11">
        <v>5</v>
      </c>
      <c r="AF11">
        <v>0</v>
      </c>
      <c r="AG11">
        <v>0</v>
      </c>
      <c r="AH11">
        <v>0</v>
      </c>
      <c r="AI11">
        <v>0</v>
      </c>
      <c r="AJ11">
        <v>17</v>
      </c>
      <c r="AK11">
        <v>15</v>
      </c>
      <c r="AL11">
        <v>12</v>
      </c>
      <c r="AM11">
        <v>11</v>
      </c>
      <c r="AN11">
        <v>0</v>
      </c>
      <c r="AO11">
        <v>6</v>
      </c>
      <c r="AP11">
        <v>5</v>
      </c>
      <c r="AQ11">
        <v>0</v>
      </c>
      <c r="AR11">
        <v>13</v>
      </c>
      <c r="AS11">
        <v>1</v>
      </c>
      <c r="AT11">
        <v>0</v>
      </c>
      <c r="AU11">
        <v>0</v>
      </c>
      <c r="AV11">
        <v>0</v>
      </c>
      <c r="AW11">
        <v>0</v>
      </c>
      <c r="AX11">
        <v>0</v>
      </c>
      <c r="AY11">
        <v>0</v>
      </c>
      <c r="AZ11">
        <v>1</v>
      </c>
      <c r="BA11">
        <v>1</v>
      </c>
      <c r="BB11">
        <v>5</v>
      </c>
      <c r="BC11">
        <v>0</v>
      </c>
      <c r="BD11">
        <v>0</v>
      </c>
      <c r="BE11">
        <v>0</v>
      </c>
      <c r="BF11">
        <v>0</v>
      </c>
      <c r="BG11">
        <v>0</v>
      </c>
      <c r="BH11">
        <v>0</v>
      </c>
      <c r="BI11">
        <v>0</v>
      </c>
      <c r="BJ11">
        <v>5</v>
      </c>
      <c r="BK11">
        <v>7</v>
      </c>
      <c r="BL11">
        <v>12</v>
      </c>
      <c r="BM11">
        <v>0</v>
      </c>
      <c r="BN11">
        <v>0</v>
      </c>
      <c r="BO11">
        <v>0</v>
      </c>
      <c r="BP11">
        <v>0</v>
      </c>
      <c r="BQ11">
        <v>0</v>
      </c>
      <c r="BR11">
        <v>0</v>
      </c>
      <c r="BS11">
        <v>9</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f t="shared" si="0"/>
        <v>0</v>
      </c>
    </row>
    <row r="12" spans="1:99" x14ac:dyDescent="0.2">
      <c r="A12" t="s">
        <v>307</v>
      </c>
      <c r="B12" t="s">
        <v>198</v>
      </c>
      <c r="C12">
        <v>1</v>
      </c>
      <c r="D12" t="s">
        <v>289</v>
      </c>
      <c r="E12">
        <v>2</v>
      </c>
      <c r="F12">
        <v>2</v>
      </c>
      <c r="G12">
        <v>16</v>
      </c>
      <c r="H12">
        <v>0</v>
      </c>
      <c r="I12">
        <v>18</v>
      </c>
      <c r="J12">
        <v>0</v>
      </c>
      <c r="K12">
        <v>16</v>
      </c>
      <c r="L12">
        <v>3</v>
      </c>
      <c r="M12">
        <v>1</v>
      </c>
      <c r="N12">
        <v>0</v>
      </c>
      <c r="O12">
        <v>0</v>
      </c>
      <c r="P12">
        <v>0</v>
      </c>
      <c r="Q12">
        <v>0</v>
      </c>
      <c r="R12">
        <v>0</v>
      </c>
      <c r="S12">
        <v>1</v>
      </c>
      <c r="T12">
        <v>0</v>
      </c>
      <c r="U12">
        <v>0</v>
      </c>
      <c r="V12">
        <v>0</v>
      </c>
      <c r="W12">
        <v>0</v>
      </c>
      <c r="X12">
        <v>0</v>
      </c>
      <c r="Y12">
        <v>13</v>
      </c>
      <c r="Z12">
        <v>1</v>
      </c>
      <c r="AA12">
        <v>0</v>
      </c>
      <c r="AB12">
        <v>19</v>
      </c>
      <c r="AC12">
        <v>0</v>
      </c>
      <c r="AD12">
        <v>0</v>
      </c>
      <c r="AE12">
        <v>12</v>
      </c>
      <c r="AF12">
        <v>1</v>
      </c>
      <c r="AG12">
        <v>0</v>
      </c>
      <c r="AH12">
        <v>0</v>
      </c>
      <c r="AI12">
        <v>0</v>
      </c>
      <c r="AJ12">
        <v>20</v>
      </c>
      <c r="AK12">
        <v>3</v>
      </c>
      <c r="AL12">
        <v>4</v>
      </c>
      <c r="AM12">
        <v>11</v>
      </c>
      <c r="AN12">
        <v>0</v>
      </c>
      <c r="AO12">
        <v>0</v>
      </c>
      <c r="AP12">
        <v>17</v>
      </c>
      <c r="AQ12">
        <v>0</v>
      </c>
      <c r="AR12">
        <v>7</v>
      </c>
      <c r="AS12">
        <v>0</v>
      </c>
      <c r="AT12">
        <v>0</v>
      </c>
      <c r="AU12">
        <v>0</v>
      </c>
      <c r="AV12">
        <v>0</v>
      </c>
      <c r="AW12">
        <v>0</v>
      </c>
      <c r="AX12">
        <v>1</v>
      </c>
      <c r="AY12">
        <v>5</v>
      </c>
      <c r="AZ12">
        <v>0</v>
      </c>
      <c r="BA12">
        <v>2</v>
      </c>
      <c r="BB12">
        <v>0</v>
      </c>
      <c r="BC12">
        <v>14</v>
      </c>
      <c r="BD12">
        <v>5</v>
      </c>
      <c r="BE12">
        <v>1</v>
      </c>
      <c r="BF12">
        <v>0</v>
      </c>
      <c r="BG12">
        <v>4</v>
      </c>
      <c r="BH12">
        <v>0</v>
      </c>
      <c r="BI12">
        <v>0</v>
      </c>
      <c r="BJ12">
        <v>7</v>
      </c>
      <c r="BK12">
        <v>0</v>
      </c>
      <c r="BL12">
        <v>17</v>
      </c>
      <c r="BM12">
        <v>0</v>
      </c>
      <c r="BN12">
        <v>1</v>
      </c>
      <c r="BO12">
        <v>0</v>
      </c>
      <c r="BP12">
        <v>1</v>
      </c>
      <c r="BQ12">
        <v>0</v>
      </c>
      <c r="BR12">
        <v>9</v>
      </c>
      <c r="BS12">
        <v>12</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f t="shared" si="0"/>
        <v>1</v>
      </c>
    </row>
    <row r="13" spans="1:99" x14ac:dyDescent="0.2">
      <c r="A13" t="s">
        <v>301</v>
      </c>
      <c r="B13" t="s">
        <v>288</v>
      </c>
      <c r="C13">
        <v>2</v>
      </c>
      <c r="D13" t="s">
        <v>289</v>
      </c>
      <c r="E13">
        <v>2</v>
      </c>
      <c r="F13">
        <v>2</v>
      </c>
      <c r="G13">
        <v>17</v>
      </c>
      <c r="H13">
        <v>0</v>
      </c>
      <c r="I13">
        <v>13</v>
      </c>
      <c r="J13">
        <v>0</v>
      </c>
      <c r="K13">
        <v>3</v>
      </c>
      <c r="L13">
        <v>1</v>
      </c>
      <c r="M13">
        <v>0</v>
      </c>
      <c r="N13">
        <v>16</v>
      </c>
      <c r="O13">
        <v>0</v>
      </c>
      <c r="P13">
        <v>4</v>
      </c>
      <c r="Q13">
        <v>0</v>
      </c>
      <c r="R13">
        <v>0</v>
      </c>
      <c r="S13">
        <v>0</v>
      </c>
      <c r="T13">
        <v>0</v>
      </c>
      <c r="U13">
        <v>0</v>
      </c>
      <c r="V13">
        <v>0</v>
      </c>
      <c r="W13">
        <v>0</v>
      </c>
      <c r="X13">
        <v>0</v>
      </c>
      <c r="Y13">
        <v>2</v>
      </c>
      <c r="Z13">
        <v>0</v>
      </c>
      <c r="AA13">
        <v>0</v>
      </c>
      <c r="AB13">
        <v>17</v>
      </c>
      <c r="AC13">
        <v>0</v>
      </c>
      <c r="AD13">
        <v>0</v>
      </c>
      <c r="AE13">
        <v>0</v>
      </c>
      <c r="AF13">
        <v>0</v>
      </c>
      <c r="AG13">
        <v>0</v>
      </c>
      <c r="AH13">
        <v>0</v>
      </c>
      <c r="AI13">
        <v>0</v>
      </c>
      <c r="AJ13">
        <v>19</v>
      </c>
      <c r="AK13">
        <v>8</v>
      </c>
      <c r="AL13">
        <v>10</v>
      </c>
      <c r="AM13">
        <v>1</v>
      </c>
      <c r="AN13">
        <v>0</v>
      </c>
      <c r="AO13">
        <v>0</v>
      </c>
      <c r="AP13">
        <v>7</v>
      </c>
      <c r="AQ13">
        <v>0</v>
      </c>
      <c r="AR13">
        <v>12</v>
      </c>
      <c r="AS13">
        <v>0</v>
      </c>
      <c r="AT13">
        <v>0</v>
      </c>
      <c r="AU13">
        <v>0</v>
      </c>
      <c r="AV13">
        <v>0</v>
      </c>
      <c r="AW13">
        <v>1</v>
      </c>
      <c r="AX13">
        <v>0</v>
      </c>
      <c r="AY13">
        <v>2</v>
      </c>
      <c r="AZ13">
        <v>0</v>
      </c>
      <c r="BA13">
        <v>0</v>
      </c>
      <c r="BB13">
        <v>0</v>
      </c>
      <c r="BC13">
        <v>2</v>
      </c>
      <c r="BD13">
        <v>0</v>
      </c>
      <c r="BE13">
        <v>2</v>
      </c>
      <c r="BF13">
        <v>0</v>
      </c>
      <c r="BG13">
        <v>0</v>
      </c>
      <c r="BH13">
        <v>0</v>
      </c>
      <c r="BI13">
        <v>0</v>
      </c>
      <c r="BJ13">
        <v>0</v>
      </c>
      <c r="BK13">
        <v>0</v>
      </c>
      <c r="BL13">
        <v>2</v>
      </c>
      <c r="BM13">
        <v>0</v>
      </c>
      <c r="BN13">
        <v>0</v>
      </c>
      <c r="BO13">
        <v>0</v>
      </c>
      <c r="BP13">
        <v>1</v>
      </c>
      <c r="BQ13">
        <v>0</v>
      </c>
      <c r="BR13">
        <v>0</v>
      </c>
      <c r="BS13">
        <v>2</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f t="shared" si="0"/>
        <v>0</v>
      </c>
    </row>
    <row r="14" spans="1:99" x14ac:dyDescent="0.2">
      <c r="A14" t="s">
        <v>339</v>
      </c>
      <c r="B14" t="s">
        <v>198</v>
      </c>
      <c r="C14">
        <v>1</v>
      </c>
      <c r="D14" s="128" t="s">
        <v>289</v>
      </c>
      <c r="E14">
        <v>2</v>
      </c>
      <c r="F14">
        <v>3</v>
      </c>
      <c r="G14">
        <v>16</v>
      </c>
      <c r="H14">
        <v>0</v>
      </c>
      <c r="I14">
        <v>0</v>
      </c>
      <c r="J14">
        <v>17</v>
      </c>
      <c r="K14">
        <v>19</v>
      </c>
      <c r="L14">
        <v>0</v>
      </c>
      <c r="M14">
        <v>0</v>
      </c>
      <c r="N14">
        <v>13</v>
      </c>
      <c r="O14">
        <v>0</v>
      </c>
      <c r="P14">
        <v>0</v>
      </c>
      <c r="Q14">
        <v>0</v>
      </c>
      <c r="R14">
        <v>10</v>
      </c>
      <c r="S14">
        <v>0</v>
      </c>
      <c r="T14">
        <v>0</v>
      </c>
      <c r="U14">
        <v>0</v>
      </c>
      <c r="V14">
        <v>0</v>
      </c>
      <c r="W14">
        <v>0</v>
      </c>
      <c r="X14">
        <v>0</v>
      </c>
      <c r="Y14">
        <v>7</v>
      </c>
      <c r="Z14">
        <v>0</v>
      </c>
      <c r="AA14">
        <v>0</v>
      </c>
      <c r="AB14">
        <v>16</v>
      </c>
      <c r="AC14">
        <v>0</v>
      </c>
      <c r="AD14">
        <v>0</v>
      </c>
      <c r="AE14">
        <v>7</v>
      </c>
      <c r="AF14">
        <v>0</v>
      </c>
      <c r="AG14">
        <v>0</v>
      </c>
      <c r="AH14">
        <v>0</v>
      </c>
      <c r="AI14">
        <v>0</v>
      </c>
      <c r="AJ14">
        <v>3</v>
      </c>
      <c r="AK14">
        <v>0</v>
      </c>
      <c r="AL14">
        <v>9</v>
      </c>
      <c r="AM14">
        <v>0</v>
      </c>
      <c r="AN14">
        <v>0</v>
      </c>
      <c r="AO14">
        <v>0</v>
      </c>
      <c r="AP14">
        <v>1</v>
      </c>
      <c r="AQ14">
        <v>0</v>
      </c>
      <c r="AR14">
        <v>18</v>
      </c>
      <c r="AS14">
        <v>0</v>
      </c>
      <c r="AT14">
        <v>0</v>
      </c>
      <c r="AU14">
        <v>0</v>
      </c>
      <c r="AV14">
        <v>0</v>
      </c>
      <c r="AW14">
        <v>0</v>
      </c>
      <c r="AX14">
        <v>0</v>
      </c>
      <c r="AY14">
        <v>0</v>
      </c>
      <c r="AZ14">
        <v>9</v>
      </c>
      <c r="BA14">
        <v>0</v>
      </c>
      <c r="BB14">
        <v>0</v>
      </c>
      <c r="BC14">
        <v>0</v>
      </c>
      <c r="BD14">
        <v>0</v>
      </c>
      <c r="BE14">
        <v>0</v>
      </c>
      <c r="BF14">
        <v>0</v>
      </c>
      <c r="BG14">
        <v>0</v>
      </c>
      <c r="BH14">
        <v>0</v>
      </c>
      <c r="BI14">
        <v>0</v>
      </c>
      <c r="BJ14">
        <v>0</v>
      </c>
      <c r="BK14">
        <v>5</v>
      </c>
      <c r="BL14">
        <v>0</v>
      </c>
      <c r="BM14">
        <v>0</v>
      </c>
      <c r="BN14">
        <v>0</v>
      </c>
      <c r="BO14">
        <v>0</v>
      </c>
      <c r="BP14">
        <v>0</v>
      </c>
      <c r="BQ14">
        <v>0</v>
      </c>
      <c r="BR14">
        <v>1</v>
      </c>
      <c r="BS14">
        <v>10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f t="shared" si="0"/>
        <v>0</v>
      </c>
    </row>
    <row r="15" spans="1:99" x14ac:dyDescent="0.2">
      <c r="A15" t="s">
        <v>357</v>
      </c>
      <c r="B15" t="s">
        <v>288</v>
      </c>
      <c r="C15">
        <v>2</v>
      </c>
      <c r="D15" s="128" t="s">
        <v>289</v>
      </c>
      <c r="E15">
        <v>2</v>
      </c>
      <c r="F15">
        <v>3</v>
      </c>
      <c r="G15">
        <v>17</v>
      </c>
      <c r="H15">
        <v>0</v>
      </c>
      <c r="I15">
        <v>0</v>
      </c>
      <c r="J15">
        <v>7</v>
      </c>
      <c r="K15">
        <v>18</v>
      </c>
      <c r="L15">
        <v>0</v>
      </c>
      <c r="M15">
        <v>0</v>
      </c>
      <c r="N15">
        <v>20</v>
      </c>
      <c r="O15">
        <v>0</v>
      </c>
      <c r="P15">
        <v>0</v>
      </c>
      <c r="Q15">
        <v>0</v>
      </c>
      <c r="R15">
        <v>0</v>
      </c>
      <c r="S15">
        <v>0</v>
      </c>
      <c r="T15">
        <v>0</v>
      </c>
      <c r="U15">
        <v>0</v>
      </c>
      <c r="V15">
        <v>0</v>
      </c>
      <c r="W15">
        <v>1</v>
      </c>
      <c r="X15">
        <v>0</v>
      </c>
      <c r="Y15">
        <v>0</v>
      </c>
      <c r="Z15">
        <v>0</v>
      </c>
      <c r="AA15">
        <v>0</v>
      </c>
      <c r="AB15">
        <v>20</v>
      </c>
      <c r="AC15">
        <v>0</v>
      </c>
      <c r="AD15">
        <v>0</v>
      </c>
      <c r="AE15">
        <v>0</v>
      </c>
      <c r="AF15">
        <v>0</v>
      </c>
      <c r="AG15">
        <v>11</v>
      </c>
      <c r="AH15">
        <v>0</v>
      </c>
      <c r="AI15">
        <v>1</v>
      </c>
      <c r="AJ15">
        <v>0</v>
      </c>
      <c r="AK15">
        <v>1</v>
      </c>
      <c r="AL15">
        <v>0</v>
      </c>
      <c r="AM15">
        <v>0</v>
      </c>
      <c r="AN15">
        <v>5</v>
      </c>
      <c r="AO15">
        <v>0</v>
      </c>
      <c r="AP15">
        <v>0</v>
      </c>
      <c r="AQ15">
        <v>0</v>
      </c>
      <c r="AR15">
        <v>0</v>
      </c>
      <c r="AS15">
        <v>0</v>
      </c>
      <c r="AT15">
        <v>17</v>
      </c>
      <c r="AU15">
        <v>0</v>
      </c>
      <c r="AV15">
        <v>0</v>
      </c>
      <c r="AW15">
        <v>0</v>
      </c>
      <c r="AX15">
        <v>0</v>
      </c>
      <c r="AY15">
        <v>0</v>
      </c>
      <c r="AZ15">
        <v>0</v>
      </c>
      <c r="BA15">
        <v>0</v>
      </c>
      <c r="BB15">
        <v>0</v>
      </c>
      <c r="BC15">
        <v>0</v>
      </c>
      <c r="BD15">
        <v>0</v>
      </c>
      <c r="BE15">
        <v>0</v>
      </c>
      <c r="BF15">
        <v>0</v>
      </c>
      <c r="BG15">
        <v>0</v>
      </c>
      <c r="BH15">
        <v>0</v>
      </c>
      <c r="BI15">
        <v>18</v>
      </c>
      <c r="BJ15">
        <v>0</v>
      </c>
      <c r="BK15">
        <v>0</v>
      </c>
      <c r="BL15">
        <v>4</v>
      </c>
      <c r="BM15">
        <v>1</v>
      </c>
      <c r="BN15">
        <v>0</v>
      </c>
      <c r="BO15">
        <v>19</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f t="shared" si="0"/>
        <v>0</v>
      </c>
    </row>
    <row r="16" spans="1:99" x14ac:dyDescent="0.2">
      <c r="A16" t="s">
        <v>473</v>
      </c>
      <c r="B16" t="s">
        <v>198</v>
      </c>
      <c r="C16">
        <v>1</v>
      </c>
      <c r="D16" s="128" t="s">
        <v>289</v>
      </c>
      <c r="E16">
        <v>2</v>
      </c>
      <c r="F16">
        <v>4</v>
      </c>
      <c r="G16">
        <v>16</v>
      </c>
      <c r="H16">
        <v>0</v>
      </c>
      <c r="I16">
        <v>0</v>
      </c>
      <c r="J16">
        <v>18</v>
      </c>
      <c r="K16">
        <v>5</v>
      </c>
      <c r="L16">
        <v>0</v>
      </c>
      <c r="M16">
        <v>0</v>
      </c>
      <c r="N16">
        <v>0</v>
      </c>
      <c r="O16">
        <v>13</v>
      </c>
      <c r="P16">
        <v>13</v>
      </c>
      <c r="Q16">
        <v>0</v>
      </c>
      <c r="R16">
        <v>0</v>
      </c>
      <c r="S16">
        <v>0</v>
      </c>
      <c r="T16">
        <v>0</v>
      </c>
      <c r="U16">
        <v>0</v>
      </c>
      <c r="V16">
        <v>0</v>
      </c>
      <c r="W16">
        <v>0</v>
      </c>
      <c r="X16">
        <v>0</v>
      </c>
      <c r="Y16">
        <v>0</v>
      </c>
      <c r="Z16">
        <v>0</v>
      </c>
      <c r="AA16">
        <v>0</v>
      </c>
      <c r="AB16">
        <v>14</v>
      </c>
      <c r="AC16">
        <v>0</v>
      </c>
      <c r="AD16">
        <v>0</v>
      </c>
      <c r="AE16">
        <v>4</v>
      </c>
      <c r="AF16">
        <v>0</v>
      </c>
      <c r="AG16">
        <v>0</v>
      </c>
      <c r="AH16">
        <v>0</v>
      </c>
      <c r="AI16">
        <v>0</v>
      </c>
      <c r="AJ16">
        <v>0</v>
      </c>
      <c r="AK16">
        <v>1</v>
      </c>
      <c r="AL16">
        <v>2</v>
      </c>
      <c r="AM16">
        <v>0</v>
      </c>
      <c r="AN16">
        <v>0</v>
      </c>
      <c r="AO16">
        <v>0</v>
      </c>
      <c r="AP16">
        <v>5</v>
      </c>
      <c r="AQ16">
        <v>0</v>
      </c>
      <c r="AR16">
        <v>0</v>
      </c>
      <c r="AS16">
        <v>0</v>
      </c>
      <c r="AT16">
        <v>0</v>
      </c>
      <c r="AU16">
        <v>0</v>
      </c>
      <c r="AV16">
        <v>0</v>
      </c>
      <c r="AW16">
        <v>0</v>
      </c>
      <c r="AX16">
        <v>0</v>
      </c>
      <c r="AY16">
        <v>0</v>
      </c>
      <c r="AZ16">
        <v>0</v>
      </c>
      <c r="BA16">
        <v>0</v>
      </c>
      <c r="BB16">
        <v>0</v>
      </c>
      <c r="BC16">
        <v>0</v>
      </c>
      <c r="BD16">
        <v>0</v>
      </c>
      <c r="BE16">
        <v>0</v>
      </c>
      <c r="BF16">
        <v>3</v>
      </c>
      <c r="BG16">
        <v>0</v>
      </c>
      <c r="BH16">
        <v>0</v>
      </c>
      <c r="BI16">
        <v>0</v>
      </c>
      <c r="BJ16">
        <v>0</v>
      </c>
      <c r="BK16">
        <v>18</v>
      </c>
      <c r="BL16">
        <v>0</v>
      </c>
      <c r="BM16">
        <v>0</v>
      </c>
      <c r="BN16">
        <v>0</v>
      </c>
      <c r="BO16">
        <v>0</v>
      </c>
      <c r="BP16">
        <v>0</v>
      </c>
      <c r="BQ16">
        <v>0</v>
      </c>
      <c r="BR16">
        <v>0</v>
      </c>
      <c r="BS16">
        <v>5</v>
      </c>
      <c r="BT16">
        <v>9</v>
      </c>
      <c r="BU16">
        <v>19</v>
      </c>
      <c r="BV16">
        <v>5</v>
      </c>
      <c r="BW16">
        <v>4</v>
      </c>
      <c r="BX16">
        <v>2</v>
      </c>
      <c r="BY16">
        <v>3</v>
      </c>
      <c r="BZ16">
        <v>4</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f t="shared" si="0"/>
        <v>0</v>
      </c>
    </row>
    <row r="17" spans="1:103" x14ac:dyDescent="0.2">
      <c r="A17" t="s">
        <v>476</v>
      </c>
      <c r="B17" t="s">
        <v>288</v>
      </c>
      <c r="C17">
        <v>2</v>
      </c>
      <c r="D17" s="128" t="s">
        <v>289</v>
      </c>
      <c r="E17">
        <v>2</v>
      </c>
      <c r="F17">
        <v>4</v>
      </c>
      <c r="G17">
        <v>17</v>
      </c>
      <c r="H17">
        <v>0</v>
      </c>
      <c r="I17">
        <v>0</v>
      </c>
      <c r="J17">
        <v>2</v>
      </c>
      <c r="K17">
        <v>2</v>
      </c>
      <c r="L17">
        <v>0</v>
      </c>
      <c r="M17">
        <v>0</v>
      </c>
      <c r="N17">
        <v>1</v>
      </c>
      <c r="O17">
        <v>0</v>
      </c>
      <c r="P17">
        <v>11</v>
      </c>
      <c r="Q17">
        <v>0</v>
      </c>
      <c r="R17">
        <v>2</v>
      </c>
      <c r="S17">
        <v>0</v>
      </c>
      <c r="T17">
        <v>0</v>
      </c>
      <c r="U17">
        <v>0</v>
      </c>
      <c r="V17">
        <v>0</v>
      </c>
      <c r="W17">
        <v>0</v>
      </c>
      <c r="X17">
        <v>0</v>
      </c>
      <c r="Y17">
        <v>0</v>
      </c>
      <c r="Z17">
        <v>0</v>
      </c>
      <c r="AA17">
        <v>0</v>
      </c>
      <c r="AB17">
        <v>18</v>
      </c>
      <c r="AC17">
        <v>0</v>
      </c>
      <c r="AD17">
        <v>0</v>
      </c>
      <c r="AE17">
        <v>12</v>
      </c>
      <c r="AF17">
        <v>0</v>
      </c>
      <c r="AG17">
        <v>2</v>
      </c>
      <c r="AH17">
        <v>0</v>
      </c>
      <c r="AI17">
        <v>0</v>
      </c>
      <c r="AJ17">
        <v>0</v>
      </c>
      <c r="AK17">
        <v>4</v>
      </c>
      <c r="AL17">
        <v>4</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6</v>
      </c>
      <c r="BL17">
        <v>0</v>
      </c>
      <c r="BM17">
        <v>0</v>
      </c>
      <c r="BN17">
        <v>0</v>
      </c>
      <c r="BO17">
        <v>0</v>
      </c>
      <c r="BP17">
        <v>0</v>
      </c>
      <c r="BQ17">
        <v>0</v>
      </c>
      <c r="BR17">
        <v>0</v>
      </c>
      <c r="BS17">
        <v>1</v>
      </c>
      <c r="BT17">
        <v>1</v>
      </c>
      <c r="BU17">
        <v>9</v>
      </c>
      <c r="BV17">
        <v>0</v>
      </c>
      <c r="BW17">
        <v>0</v>
      </c>
      <c r="BX17">
        <v>1</v>
      </c>
      <c r="BY17">
        <v>0</v>
      </c>
      <c r="BZ17">
        <v>0</v>
      </c>
      <c r="CA17">
        <v>1</v>
      </c>
      <c r="CB17">
        <v>4</v>
      </c>
      <c r="CC17">
        <v>2</v>
      </c>
      <c r="CD17">
        <v>1</v>
      </c>
      <c r="CE17">
        <v>1</v>
      </c>
      <c r="CF17">
        <v>4</v>
      </c>
      <c r="CG17">
        <v>1</v>
      </c>
      <c r="CH17">
        <v>0</v>
      </c>
      <c r="CI17">
        <v>0</v>
      </c>
      <c r="CJ17">
        <v>0</v>
      </c>
      <c r="CK17">
        <v>0</v>
      </c>
      <c r="CL17">
        <v>0</v>
      </c>
      <c r="CM17">
        <v>0</v>
      </c>
      <c r="CN17">
        <v>0</v>
      </c>
      <c r="CO17">
        <v>0</v>
      </c>
      <c r="CP17">
        <v>0</v>
      </c>
      <c r="CQ17">
        <v>0</v>
      </c>
      <c r="CR17">
        <v>0</v>
      </c>
      <c r="CS17">
        <v>0</v>
      </c>
      <c r="CT17">
        <v>0</v>
      </c>
      <c r="CU17">
        <f t="shared" si="0"/>
        <v>7</v>
      </c>
    </row>
    <row r="18" spans="1:103" x14ac:dyDescent="0.2">
      <c r="A18" t="s">
        <v>490</v>
      </c>
      <c r="B18" t="s">
        <v>198</v>
      </c>
      <c r="C18">
        <v>1</v>
      </c>
      <c r="D18" s="128" t="s">
        <v>289</v>
      </c>
      <c r="E18">
        <v>2</v>
      </c>
      <c r="F18">
        <v>5</v>
      </c>
      <c r="G18">
        <v>16</v>
      </c>
      <c r="H18">
        <v>0</v>
      </c>
      <c r="I18">
        <v>0</v>
      </c>
      <c r="J18">
        <v>0</v>
      </c>
      <c r="K18">
        <v>2</v>
      </c>
      <c r="L18">
        <v>0</v>
      </c>
      <c r="M18">
        <v>0</v>
      </c>
      <c r="N18">
        <v>0</v>
      </c>
      <c r="O18">
        <v>0</v>
      </c>
      <c r="P18">
        <v>0</v>
      </c>
      <c r="Q18">
        <v>0</v>
      </c>
      <c r="R18">
        <v>0</v>
      </c>
      <c r="S18">
        <v>0</v>
      </c>
      <c r="T18">
        <v>0</v>
      </c>
      <c r="U18">
        <v>0</v>
      </c>
      <c r="V18">
        <v>0</v>
      </c>
      <c r="W18">
        <v>0</v>
      </c>
      <c r="X18">
        <v>0</v>
      </c>
      <c r="Y18">
        <v>0</v>
      </c>
      <c r="Z18">
        <v>0</v>
      </c>
      <c r="AA18">
        <v>0</v>
      </c>
      <c r="AB18">
        <v>18</v>
      </c>
      <c r="AC18">
        <v>0</v>
      </c>
      <c r="AD18">
        <v>0</v>
      </c>
      <c r="AE18">
        <v>0</v>
      </c>
      <c r="AF18">
        <v>0</v>
      </c>
      <c r="AG18">
        <v>0</v>
      </c>
      <c r="AH18">
        <v>0</v>
      </c>
      <c r="AI18">
        <v>0</v>
      </c>
      <c r="AJ18">
        <v>8</v>
      </c>
      <c r="AK18">
        <v>0</v>
      </c>
      <c r="AL18">
        <v>3</v>
      </c>
      <c r="AM18">
        <v>0</v>
      </c>
      <c r="AN18">
        <v>0</v>
      </c>
      <c r="AO18">
        <v>0</v>
      </c>
      <c r="AP18">
        <v>0</v>
      </c>
      <c r="AQ18">
        <v>0</v>
      </c>
      <c r="AR18">
        <v>9</v>
      </c>
      <c r="AS18">
        <v>0</v>
      </c>
      <c r="AT18">
        <v>5</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1</v>
      </c>
      <c r="CI18">
        <v>0</v>
      </c>
      <c r="CJ18">
        <v>0</v>
      </c>
      <c r="CK18">
        <v>0</v>
      </c>
      <c r="CL18">
        <v>0</v>
      </c>
      <c r="CM18">
        <v>0</v>
      </c>
      <c r="CN18">
        <v>0</v>
      </c>
      <c r="CO18">
        <v>0</v>
      </c>
      <c r="CP18">
        <v>0</v>
      </c>
      <c r="CQ18">
        <v>0</v>
      </c>
      <c r="CR18">
        <v>0</v>
      </c>
      <c r="CS18">
        <v>0</v>
      </c>
      <c r="CT18">
        <v>0</v>
      </c>
      <c r="CU18">
        <f t="shared" si="0"/>
        <v>0</v>
      </c>
    </row>
    <row r="19" spans="1:103" x14ac:dyDescent="0.2">
      <c r="A19" t="s">
        <v>491</v>
      </c>
      <c r="B19" t="s">
        <v>288</v>
      </c>
      <c r="C19">
        <v>2</v>
      </c>
      <c r="D19" s="128" t="s">
        <v>289</v>
      </c>
      <c r="E19">
        <v>2</v>
      </c>
      <c r="F19">
        <v>5</v>
      </c>
      <c r="G19">
        <v>17</v>
      </c>
      <c r="H19">
        <v>0</v>
      </c>
      <c r="I19">
        <v>0</v>
      </c>
      <c r="J19">
        <v>3</v>
      </c>
      <c r="K19">
        <v>4</v>
      </c>
      <c r="L19">
        <v>0</v>
      </c>
      <c r="M19">
        <v>0</v>
      </c>
      <c r="N19">
        <v>1</v>
      </c>
      <c r="O19">
        <v>0</v>
      </c>
      <c r="P19">
        <v>0</v>
      </c>
      <c r="Q19">
        <v>0</v>
      </c>
      <c r="R19">
        <v>0</v>
      </c>
      <c r="S19">
        <v>1</v>
      </c>
      <c r="T19">
        <v>0</v>
      </c>
      <c r="U19">
        <v>0</v>
      </c>
      <c r="V19">
        <v>0</v>
      </c>
      <c r="W19">
        <v>0</v>
      </c>
      <c r="X19">
        <v>0</v>
      </c>
      <c r="Y19">
        <v>0</v>
      </c>
      <c r="Z19">
        <v>0</v>
      </c>
      <c r="AA19">
        <v>0</v>
      </c>
      <c r="AB19">
        <v>4</v>
      </c>
      <c r="AC19">
        <v>0</v>
      </c>
      <c r="AD19">
        <v>0</v>
      </c>
      <c r="AE19">
        <v>0</v>
      </c>
      <c r="AF19">
        <v>0</v>
      </c>
      <c r="AG19">
        <v>0</v>
      </c>
      <c r="AH19">
        <v>0</v>
      </c>
      <c r="AI19">
        <v>11</v>
      </c>
      <c r="AJ19">
        <v>0</v>
      </c>
      <c r="AK19">
        <v>0</v>
      </c>
      <c r="AL19">
        <v>2</v>
      </c>
      <c r="AM19">
        <v>0</v>
      </c>
      <c r="AN19">
        <v>0</v>
      </c>
      <c r="AO19">
        <v>0</v>
      </c>
      <c r="AP19">
        <v>0</v>
      </c>
      <c r="AQ19">
        <v>0</v>
      </c>
      <c r="AR19">
        <v>0</v>
      </c>
      <c r="AS19">
        <v>0</v>
      </c>
      <c r="AT19">
        <v>19</v>
      </c>
      <c r="AU19">
        <v>0</v>
      </c>
      <c r="AV19">
        <v>0</v>
      </c>
      <c r="AW19">
        <v>0</v>
      </c>
      <c r="AX19">
        <v>0</v>
      </c>
      <c r="AY19">
        <v>0</v>
      </c>
      <c r="AZ19">
        <v>0</v>
      </c>
      <c r="BA19">
        <v>0</v>
      </c>
      <c r="BB19">
        <v>0</v>
      </c>
      <c r="BC19">
        <v>0</v>
      </c>
      <c r="BD19">
        <v>0</v>
      </c>
      <c r="BE19">
        <v>0</v>
      </c>
      <c r="BF19">
        <v>0</v>
      </c>
      <c r="BG19">
        <v>0</v>
      </c>
      <c r="BH19">
        <v>0</v>
      </c>
      <c r="BI19">
        <v>0</v>
      </c>
      <c r="BJ19">
        <v>0</v>
      </c>
      <c r="BK19">
        <v>0</v>
      </c>
      <c r="BL19">
        <v>14</v>
      </c>
      <c r="BM19">
        <v>0</v>
      </c>
      <c r="BN19">
        <v>0</v>
      </c>
      <c r="BO19">
        <v>0</v>
      </c>
      <c r="BP19">
        <v>0</v>
      </c>
      <c r="BQ19">
        <v>0</v>
      </c>
      <c r="BR19">
        <v>0</v>
      </c>
      <c r="BS19">
        <v>0</v>
      </c>
      <c r="BT19">
        <v>0</v>
      </c>
      <c r="BU19">
        <v>0</v>
      </c>
      <c r="BV19">
        <v>0</v>
      </c>
      <c r="BW19">
        <v>0</v>
      </c>
      <c r="BX19">
        <v>1</v>
      </c>
      <c r="BY19">
        <v>0</v>
      </c>
      <c r="BZ19">
        <v>0</v>
      </c>
      <c r="CA19">
        <v>0</v>
      </c>
      <c r="CB19">
        <v>0</v>
      </c>
      <c r="CC19">
        <v>1</v>
      </c>
      <c r="CD19">
        <v>0</v>
      </c>
      <c r="CE19">
        <v>1</v>
      </c>
      <c r="CF19">
        <v>14</v>
      </c>
      <c r="CG19">
        <v>0</v>
      </c>
      <c r="CH19">
        <v>9</v>
      </c>
      <c r="CI19">
        <v>2</v>
      </c>
      <c r="CJ19">
        <v>4</v>
      </c>
      <c r="CK19">
        <v>3</v>
      </c>
      <c r="CL19">
        <v>2</v>
      </c>
      <c r="CM19">
        <v>4</v>
      </c>
      <c r="CN19">
        <v>5</v>
      </c>
      <c r="CO19">
        <v>4</v>
      </c>
      <c r="CP19">
        <v>1</v>
      </c>
      <c r="CQ19">
        <v>5</v>
      </c>
      <c r="CR19">
        <v>1</v>
      </c>
      <c r="CS19">
        <v>4</v>
      </c>
      <c r="CT19">
        <v>1</v>
      </c>
      <c r="CU19">
        <f t="shared" si="0"/>
        <v>3</v>
      </c>
    </row>
    <row r="21" spans="1:103" x14ac:dyDescent="0.2">
      <c r="H21">
        <f>COUNTIF(H2:H19,"&gt;0")</f>
        <v>1</v>
      </c>
      <c r="I21">
        <f t="shared" ref="I21:BT21" si="1">COUNTIF(I2:I19,"&gt;0")</f>
        <v>9</v>
      </c>
      <c r="J21">
        <f t="shared" si="1"/>
        <v>5</v>
      </c>
      <c r="K21">
        <f t="shared" si="1"/>
        <v>11</v>
      </c>
      <c r="L21">
        <f t="shared" si="1"/>
        <v>2</v>
      </c>
      <c r="M21">
        <f t="shared" si="1"/>
        <v>2</v>
      </c>
      <c r="N21">
        <f t="shared" si="1"/>
        <v>12</v>
      </c>
      <c r="O21">
        <f t="shared" si="1"/>
        <v>2</v>
      </c>
      <c r="P21">
        <f t="shared" si="1"/>
        <v>3</v>
      </c>
      <c r="Q21">
        <f t="shared" si="1"/>
        <v>1</v>
      </c>
      <c r="R21">
        <f t="shared" si="1"/>
        <v>5</v>
      </c>
      <c r="S21">
        <f t="shared" si="1"/>
        <v>2</v>
      </c>
      <c r="T21">
        <f t="shared" si="1"/>
        <v>2</v>
      </c>
      <c r="U21">
        <f t="shared" si="1"/>
        <v>1</v>
      </c>
      <c r="V21">
        <f t="shared" si="1"/>
        <v>2</v>
      </c>
      <c r="W21">
        <f t="shared" si="1"/>
        <v>1</v>
      </c>
      <c r="X21">
        <f t="shared" si="1"/>
        <v>1</v>
      </c>
      <c r="Y21">
        <f t="shared" si="1"/>
        <v>7</v>
      </c>
      <c r="Z21">
        <f t="shared" si="1"/>
        <v>1</v>
      </c>
      <c r="AA21">
        <f t="shared" si="1"/>
        <v>1</v>
      </c>
      <c r="AB21">
        <f t="shared" si="1"/>
        <v>16</v>
      </c>
      <c r="AC21">
        <f t="shared" si="1"/>
        <v>1</v>
      </c>
      <c r="AD21">
        <f t="shared" si="1"/>
        <v>5</v>
      </c>
      <c r="AE21">
        <f t="shared" si="1"/>
        <v>10</v>
      </c>
      <c r="AF21">
        <f t="shared" si="1"/>
        <v>1</v>
      </c>
      <c r="AG21">
        <f t="shared" si="1"/>
        <v>2</v>
      </c>
      <c r="AH21">
        <f t="shared" si="1"/>
        <v>1</v>
      </c>
      <c r="AI21">
        <f t="shared" si="1"/>
        <v>2</v>
      </c>
      <c r="AJ21">
        <f t="shared" si="1"/>
        <v>9</v>
      </c>
      <c r="AK21">
        <f t="shared" si="1"/>
        <v>7</v>
      </c>
      <c r="AL21">
        <f t="shared" si="1"/>
        <v>17</v>
      </c>
      <c r="AM21">
        <f t="shared" si="1"/>
        <v>9</v>
      </c>
      <c r="AN21">
        <f t="shared" si="1"/>
        <v>1</v>
      </c>
      <c r="AO21">
        <f t="shared" si="1"/>
        <v>1</v>
      </c>
      <c r="AP21">
        <f t="shared" si="1"/>
        <v>13</v>
      </c>
      <c r="AQ21">
        <f t="shared" si="1"/>
        <v>2</v>
      </c>
      <c r="AR21">
        <f t="shared" si="1"/>
        <v>14</v>
      </c>
      <c r="AS21">
        <f t="shared" si="1"/>
        <v>1</v>
      </c>
      <c r="AT21">
        <f t="shared" si="1"/>
        <v>3</v>
      </c>
      <c r="AU21">
        <f t="shared" si="1"/>
        <v>1</v>
      </c>
      <c r="AV21">
        <f t="shared" si="1"/>
        <v>1</v>
      </c>
      <c r="AW21">
        <f t="shared" si="1"/>
        <v>1</v>
      </c>
      <c r="AX21">
        <f t="shared" si="1"/>
        <v>1</v>
      </c>
      <c r="AY21">
        <f t="shared" si="1"/>
        <v>2</v>
      </c>
      <c r="AZ21">
        <f t="shared" si="1"/>
        <v>5</v>
      </c>
      <c r="BA21">
        <f t="shared" si="1"/>
        <v>2</v>
      </c>
      <c r="BB21">
        <f t="shared" si="1"/>
        <v>1</v>
      </c>
      <c r="BC21">
        <f t="shared" si="1"/>
        <v>4</v>
      </c>
      <c r="BD21">
        <f t="shared" si="1"/>
        <v>1</v>
      </c>
      <c r="BE21">
        <f t="shared" si="1"/>
        <v>2</v>
      </c>
      <c r="BF21">
        <f t="shared" si="1"/>
        <v>2</v>
      </c>
      <c r="BG21">
        <f t="shared" si="1"/>
        <v>1</v>
      </c>
      <c r="BH21">
        <f t="shared" si="1"/>
        <v>1</v>
      </c>
      <c r="BI21">
        <f t="shared" si="1"/>
        <v>2</v>
      </c>
      <c r="BJ21">
        <f t="shared" si="1"/>
        <v>3</v>
      </c>
      <c r="BK21">
        <f t="shared" si="1"/>
        <v>9</v>
      </c>
      <c r="BL21">
        <f t="shared" si="1"/>
        <v>7</v>
      </c>
      <c r="BM21">
        <f t="shared" si="1"/>
        <v>1</v>
      </c>
      <c r="BN21">
        <f t="shared" si="1"/>
        <v>1</v>
      </c>
      <c r="BO21">
        <f t="shared" si="1"/>
        <v>3</v>
      </c>
      <c r="BP21">
        <f t="shared" si="1"/>
        <v>2</v>
      </c>
      <c r="BQ21">
        <f t="shared" si="1"/>
        <v>1</v>
      </c>
      <c r="BR21">
        <f t="shared" si="1"/>
        <v>3</v>
      </c>
      <c r="BS21">
        <f t="shared" si="1"/>
        <v>14</v>
      </c>
      <c r="BT21">
        <f t="shared" si="1"/>
        <v>2</v>
      </c>
      <c r="BU21">
        <f t="shared" ref="BU21:CU21" si="2">COUNTIF(BU2:BU19,"&gt;0")</f>
        <v>2</v>
      </c>
      <c r="BV21">
        <f t="shared" si="2"/>
        <v>1</v>
      </c>
      <c r="BW21">
        <f t="shared" si="2"/>
        <v>1</v>
      </c>
      <c r="BX21">
        <f t="shared" si="2"/>
        <v>3</v>
      </c>
      <c r="BY21">
        <f t="shared" si="2"/>
        <v>1</v>
      </c>
      <c r="BZ21">
        <f t="shared" si="2"/>
        <v>1</v>
      </c>
      <c r="CA21">
        <f t="shared" si="2"/>
        <v>1</v>
      </c>
      <c r="CB21">
        <f t="shared" si="2"/>
        <v>1</v>
      </c>
      <c r="CC21">
        <f t="shared" si="2"/>
        <v>2</v>
      </c>
      <c r="CD21">
        <f t="shared" si="2"/>
        <v>1</v>
      </c>
      <c r="CE21">
        <f t="shared" si="2"/>
        <v>2</v>
      </c>
      <c r="CF21">
        <f t="shared" si="2"/>
        <v>2</v>
      </c>
      <c r="CG21">
        <f t="shared" si="2"/>
        <v>1</v>
      </c>
      <c r="CH21">
        <f t="shared" si="2"/>
        <v>2</v>
      </c>
      <c r="CI21">
        <f t="shared" si="2"/>
        <v>1</v>
      </c>
      <c r="CJ21">
        <f t="shared" si="2"/>
        <v>1</v>
      </c>
      <c r="CK21">
        <f t="shared" si="2"/>
        <v>1</v>
      </c>
      <c r="CL21">
        <f t="shared" si="2"/>
        <v>1</v>
      </c>
      <c r="CM21">
        <f t="shared" si="2"/>
        <v>1</v>
      </c>
      <c r="CN21">
        <f t="shared" si="2"/>
        <v>1</v>
      </c>
      <c r="CO21">
        <f t="shared" si="2"/>
        <v>1</v>
      </c>
      <c r="CP21">
        <f t="shared" si="2"/>
        <v>1</v>
      </c>
      <c r="CQ21">
        <f t="shared" si="2"/>
        <v>1</v>
      </c>
      <c r="CR21">
        <f t="shared" si="2"/>
        <v>1</v>
      </c>
      <c r="CS21">
        <f t="shared" si="2"/>
        <v>1</v>
      </c>
      <c r="CT21">
        <f t="shared" si="2"/>
        <v>1</v>
      </c>
      <c r="CU21">
        <f t="shared" si="2"/>
        <v>3</v>
      </c>
    </row>
    <row r="22" spans="1:103" x14ac:dyDescent="0.2">
      <c r="A22" t="s">
        <v>577</v>
      </c>
    </row>
    <row r="23" spans="1:103" ht="32" x14ac:dyDescent="0.2">
      <c r="A23" t="s">
        <v>192</v>
      </c>
      <c r="B23" s="1" t="s">
        <v>197</v>
      </c>
      <c r="C23" s="1" t="s">
        <v>531</v>
      </c>
      <c r="D23" s="1" t="s">
        <v>285</v>
      </c>
      <c r="E23" s="1" t="s">
        <v>532</v>
      </c>
      <c r="F23" s="1" t="s">
        <v>529</v>
      </c>
      <c r="G23" t="s">
        <v>440</v>
      </c>
      <c r="H23" t="s">
        <v>367</v>
      </c>
      <c r="I23" t="s">
        <v>547</v>
      </c>
      <c r="J23" t="s">
        <v>489</v>
      </c>
      <c r="K23" t="s">
        <v>229</v>
      </c>
      <c r="L23" t="s">
        <v>348</v>
      </c>
      <c r="M23" t="s">
        <v>127</v>
      </c>
      <c r="N23" t="s">
        <v>142</v>
      </c>
      <c r="O23" t="s">
        <v>163</v>
      </c>
      <c r="P23" t="s">
        <v>134</v>
      </c>
      <c r="Q23" t="s">
        <v>267</v>
      </c>
      <c r="R23" t="s">
        <v>561</v>
      </c>
      <c r="S23" t="s">
        <v>126</v>
      </c>
      <c r="T23" t="s">
        <v>330</v>
      </c>
      <c r="U23" t="s">
        <v>551</v>
      </c>
      <c r="V23" t="s">
        <v>230</v>
      </c>
      <c r="W23" t="s">
        <v>504</v>
      </c>
      <c r="X23" t="s">
        <v>508</v>
      </c>
      <c r="Y23" t="s">
        <v>169</v>
      </c>
      <c r="Z23" t="s">
        <v>318</v>
      </c>
      <c r="AA23" t="s">
        <v>191</v>
      </c>
      <c r="AB23" t="s">
        <v>558</v>
      </c>
      <c r="AC23" t="s">
        <v>483</v>
      </c>
      <c r="AD23" t="s">
        <v>188</v>
      </c>
      <c r="AE23" t="s">
        <v>546</v>
      </c>
      <c r="AF23" t="s">
        <v>352</v>
      </c>
      <c r="AG23" t="s">
        <v>512</v>
      </c>
      <c r="AH23" t="s">
        <v>272</v>
      </c>
      <c r="AI23" t="s">
        <v>131</v>
      </c>
      <c r="AJ23" t="s">
        <v>168</v>
      </c>
      <c r="AK23" t="s">
        <v>231</v>
      </c>
      <c r="AL23" t="s">
        <v>129</v>
      </c>
      <c r="AM23" t="s">
        <v>190</v>
      </c>
      <c r="AN23" t="s">
        <v>480</v>
      </c>
      <c r="AO23" t="s">
        <v>298</v>
      </c>
      <c r="AP23" t="s">
        <v>161</v>
      </c>
      <c r="AQ23" t="s">
        <v>497</v>
      </c>
      <c r="AR23" t="s">
        <v>485</v>
      </c>
      <c r="AS23" t="s">
        <v>521</v>
      </c>
      <c r="AT23" t="s">
        <v>308</v>
      </c>
      <c r="AU23" t="s">
        <v>499</v>
      </c>
      <c r="AV23" t="s">
        <v>486</v>
      </c>
      <c r="AW23" t="s">
        <v>360</v>
      </c>
      <c r="AX23" t="s">
        <v>507</v>
      </c>
      <c r="AY23" t="s">
        <v>269</v>
      </c>
      <c r="AZ23" t="s">
        <v>554</v>
      </c>
      <c r="BA23" t="s">
        <v>353</v>
      </c>
      <c r="BB23" t="s">
        <v>159</v>
      </c>
      <c r="BC23" t="s">
        <v>128</v>
      </c>
      <c r="BD23" t="s">
        <v>232</v>
      </c>
      <c r="BE23" t="s">
        <v>141</v>
      </c>
      <c r="BF23" t="s">
        <v>500</v>
      </c>
      <c r="BG23" t="s">
        <v>351</v>
      </c>
      <c r="BH23" t="s">
        <v>493</v>
      </c>
      <c r="BI23" t="s">
        <v>560</v>
      </c>
      <c r="BJ23" t="s">
        <v>559</v>
      </c>
      <c r="BK23" t="s">
        <v>502</v>
      </c>
      <c r="BL23" t="s">
        <v>570</v>
      </c>
      <c r="BM23" t="s">
        <v>501</v>
      </c>
      <c r="BN23" t="s">
        <v>132</v>
      </c>
      <c r="BO23" t="s">
        <v>187</v>
      </c>
      <c r="BP23" t="s">
        <v>135</v>
      </c>
      <c r="BQ23" t="s">
        <v>331</v>
      </c>
      <c r="BR23" t="s">
        <v>481</v>
      </c>
      <c r="BS23" t="s">
        <v>350</v>
      </c>
      <c r="BT23" t="s">
        <v>189</v>
      </c>
      <c r="BU23" t="s">
        <v>268</v>
      </c>
      <c r="BV23" t="s">
        <v>130</v>
      </c>
      <c r="BW23" t="s">
        <v>309</v>
      </c>
      <c r="BX23" t="s">
        <v>487</v>
      </c>
      <c r="BY23" t="s">
        <v>482</v>
      </c>
      <c r="BZ23" t="s">
        <v>477</v>
      </c>
      <c r="CA23" t="s">
        <v>137</v>
      </c>
      <c r="CB23" t="s">
        <v>510</v>
      </c>
      <c r="CC23" t="s">
        <v>275</v>
      </c>
      <c r="CD23" t="s">
        <v>166</v>
      </c>
      <c r="CE23" t="s">
        <v>557</v>
      </c>
      <c r="CF23" t="s">
        <v>158</v>
      </c>
      <c r="CG23" t="s">
        <v>136</v>
      </c>
      <c r="CH23" t="s">
        <v>273</v>
      </c>
      <c r="CI23" t="s">
        <v>160</v>
      </c>
      <c r="CJ23" t="s">
        <v>274</v>
      </c>
      <c r="CK23" t="s">
        <v>550</v>
      </c>
      <c r="CL23" t="s">
        <v>509</v>
      </c>
      <c r="CM23" t="s">
        <v>372</v>
      </c>
      <c r="CN23" s="311" t="s">
        <v>157</v>
      </c>
      <c r="CO23" t="s">
        <v>484</v>
      </c>
      <c r="CP23" t="s">
        <v>185</v>
      </c>
      <c r="CQ23" t="s">
        <v>228</v>
      </c>
      <c r="CR23" t="s">
        <v>565</v>
      </c>
      <c r="CS23" t="s">
        <v>556</v>
      </c>
      <c r="CT23" t="s">
        <v>143</v>
      </c>
      <c r="CU23" t="s">
        <v>479</v>
      </c>
      <c r="CV23" t="s">
        <v>488</v>
      </c>
      <c r="CW23" t="s">
        <v>297</v>
      </c>
      <c r="CX23" t="s">
        <v>162</v>
      </c>
      <c r="CY23" t="s">
        <v>139</v>
      </c>
    </row>
    <row r="24" spans="1:103" x14ac:dyDescent="0.2">
      <c r="A24" t="s">
        <v>195</v>
      </c>
      <c r="B24" t="s">
        <v>198</v>
      </c>
      <c r="C24">
        <v>1</v>
      </c>
      <c r="D24" t="s">
        <v>286</v>
      </c>
      <c r="E24">
        <v>1</v>
      </c>
      <c r="F24">
        <v>1</v>
      </c>
      <c r="G24">
        <v>1</v>
      </c>
      <c r="H24">
        <v>0</v>
      </c>
      <c r="I24">
        <v>0</v>
      </c>
      <c r="J24">
        <v>0</v>
      </c>
      <c r="K24">
        <v>19</v>
      </c>
      <c r="L24">
        <v>0</v>
      </c>
      <c r="M24">
        <v>0</v>
      </c>
      <c r="N24">
        <v>0</v>
      </c>
      <c r="O24">
        <v>0</v>
      </c>
      <c r="P24">
        <v>0</v>
      </c>
      <c r="Q24">
        <v>17</v>
      </c>
      <c r="R24">
        <v>0</v>
      </c>
      <c r="S24">
        <v>0</v>
      </c>
      <c r="T24">
        <v>0</v>
      </c>
      <c r="U24">
        <v>0</v>
      </c>
      <c r="V24">
        <v>0</v>
      </c>
      <c r="W24">
        <v>0</v>
      </c>
      <c r="X24">
        <v>0</v>
      </c>
      <c r="Y24">
        <v>0</v>
      </c>
      <c r="Z24">
        <v>0</v>
      </c>
      <c r="AA24">
        <v>0</v>
      </c>
      <c r="AB24">
        <v>0</v>
      </c>
      <c r="AC24">
        <v>0</v>
      </c>
      <c r="AD24">
        <v>9</v>
      </c>
      <c r="AE24">
        <v>0</v>
      </c>
      <c r="AF24">
        <v>0</v>
      </c>
      <c r="AG24">
        <v>0</v>
      </c>
      <c r="AH24">
        <v>5</v>
      </c>
      <c r="AI24">
        <v>0</v>
      </c>
      <c r="AJ24">
        <v>0</v>
      </c>
      <c r="AK24">
        <v>0</v>
      </c>
      <c r="AL24">
        <v>2</v>
      </c>
      <c r="AM24">
        <v>0</v>
      </c>
      <c r="AN24">
        <v>0</v>
      </c>
      <c r="AO24">
        <v>0</v>
      </c>
      <c r="AP24">
        <v>1</v>
      </c>
      <c r="AQ24">
        <v>0</v>
      </c>
      <c r="AR24">
        <v>0</v>
      </c>
      <c r="AS24">
        <v>0</v>
      </c>
      <c r="AT24">
        <v>0</v>
      </c>
      <c r="AU24">
        <v>0</v>
      </c>
      <c r="AV24">
        <v>0</v>
      </c>
      <c r="AW24">
        <v>0</v>
      </c>
      <c r="AX24">
        <v>0</v>
      </c>
      <c r="AY24">
        <v>4</v>
      </c>
      <c r="AZ24">
        <v>0</v>
      </c>
      <c r="BA24">
        <v>0</v>
      </c>
      <c r="BB24">
        <v>0</v>
      </c>
      <c r="BC24">
        <v>0</v>
      </c>
      <c r="BD24">
        <v>5</v>
      </c>
      <c r="BE24">
        <v>0</v>
      </c>
      <c r="BF24">
        <v>0</v>
      </c>
      <c r="BG24">
        <v>0</v>
      </c>
      <c r="BH24">
        <v>0</v>
      </c>
      <c r="BI24">
        <v>0</v>
      </c>
      <c r="BJ24">
        <v>0</v>
      </c>
      <c r="BK24">
        <v>0</v>
      </c>
      <c r="BL24">
        <v>0</v>
      </c>
      <c r="BM24">
        <v>0</v>
      </c>
      <c r="BN24">
        <v>7</v>
      </c>
      <c r="BO24">
        <v>0</v>
      </c>
      <c r="BP24">
        <v>7</v>
      </c>
      <c r="BQ24">
        <v>0</v>
      </c>
      <c r="BR24">
        <v>0</v>
      </c>
      <c r="BS24">
        <v>0</v>
      </c>
      <c r="BT24">
        <v>18</v>
      </c>
      <c r="BU24">
        <v>3</v>
      </c>
      <c r="BV24">
        <v>0</v>
      </c>
      <c r="BW24">
        <v>0</v>
      </c>
      <c r="BX24">
        <v>0</v>
      </c>
      <c r="BY24">
        <v>0</v>
      </c>
      <c r="BZ24">
        <v>0</v>
      </c>
      <c r="CA24">
        <v>0</v>
      </c>
      <c r="CB24">
        <v>0</v>
      </c>
      <c r="CC24">
        <v>2</v>
      </c>
      <c r="CD24">
        <v>0</v>
      </c>
      <c r="CE24">
        <v>0</v>
      </c>
      <c r="CF24">
        <v>4</v>
      </c>
      <c r="CG24">
        <v>0</v>
      </c>
      <c r="CH24">
        <v>16</v>
      </c>
      <c r="CI24">
        <v>0</v>
      </c>
      <c r="CJ24">
        <v>6</v>
      </c>
      <c r="CK24">
        <v>0</v>
      </c>
      <c r="CL24">
        <v>0</v>
      </c>
      <c r="CM24">
        <v>0</v>
      </c>
      <c r="CN24">
        <v>0</v>
      </c>
      <c r="CO24">
        <v>0</v>
      </c>
      <c r="CP24">
        <v>0</v>
      </c>
      <c r="CQ24">
        <v>8</v>
      </c>
      <c r="CR24">
        <v>0</v>
      </c>
      <c r="CS24">
        <v>0</v>
      </c>
      <c r="CT24">
        <v>0</v>
      </c>
      <c r="CU24">
        <v>0</v>
      </c>
      <c r="CV24">
        <v>0</v>
      </c>
      <c r="CW24">
        <v>0</v>
      </c>
      <c r="CX24">
        <v>0</v>
      </c>
      <c r="CY24">
        <v>0</v>
      </c>
    </row>
    <row r="25" spans="1:103" x14ac:dyDescent="0.2">
      <c r="A25" t="s">
        <v>196</v>
      </c>
      <c r="B25" t="s">
        <v>288</v>
      </c>
      <c r="C25">
        <v>2</v>
      </c>
      <c r="D25" s="128" t="s">
        <v>286</v>
      </c>
      <c r="E25">
        <v>1</v>
      </c>
      <c r="F25">
        <v>1</v>
      </c>
      <c r="G25">
        <v>2</v>
      </c>
      <c r="H25">
        <v>0</v>
      </c>
      <c r="I25">
        <v>0</v>
      </c>
      <c r="J25">
        <v>0</v>
      </c>
      <c r="K25">
        <v>11</v>
      </c>
      <c r="L25">
        <v>0</v>
      </c>
      <c r="M25">
        <v>0</v>
      </c>
      <c r="N25">
        <v>0</v>
      </c>
      <c r="O25">
        <v>0</v>
      </c>
      <c r="P25">
        <v>0</v>
      </c>
      <c r="Q25">
        <v>0</v>
      </c>
      <c r="R25">
        <v>0</v>
      </c>
      <c r="S25">
        <v>0</v>
      </c>
      <c r="T25">
        <v>0</v>
      </c>
      <c r="U25">
        <v>0</v>
      </c>
      <c r="V25">
        <v>1</v>
      </c>
      <c r="W25">
        <v>0</v>
      </c>
      <c r="X25">
        <v>0</v>
      </c>
      <c r="Y25">
        <v>0</v>
      </c>
      <c r="Z25">
        <v>0</v>
      </c>
      <c r="AA25">
        <v>0</v>
      </c>
      <c r="AB25">
        <v>0</v>
      </c>
      <c r="AC25">
        <v>0</v>
      </c>
      <c r="AD25">
        <v>0</v>
      </c>
      <c r="AE25">
        <v>0</v>
      </c>
      <c r="AF25">
        <v>0</v>
      </c>
      <c r="AG25">
        <v>0</v>
      </c>
      <c r="AH25">
        <v>0</v>
      </c>
      <c r="AI25">
        <v>15</v>
      </c>
      <c r="AJ25">
        <v>0</v>
      </c>
      <c r="AK25">
        <v>1</v>
      </c>
      <c r="AL25">
        <v>19</v>
      </c>
      <c r="AM25">
        <v>0</v>
      </c>
      <c r="AN25">
        <v>0</v>
      </c>
      <c r="AO25">
        <v>0</v>
      </c>
      <c r="AP25">
        <v>0</v>
      </c>
      <c r="AQ25">
        <v>0</v>
      </c>
      <c r="AR25">
        <v>0</v>
      </c>
      <c r="AS25">
        <v>0</v>
      </c>
      <c r="AT25">
        <v>0</v>
      </c>
      <c r="AU25">
        <v>0</v>
      </c>
      <c r="AV25">
        <v>0</v>
      </c>
      <c r="AW25">
        <v>0</v>
      </c>
      <c r="AX25">
        <v>0</v>
      </c>
      <c r="AY25">
        <v>0</v>
      </c>
      <c r="AZ25">
        <v>0</v>
      </c>
      <c r="BA25">
        <v>0</v>
      </c>
      <c r="BB25">
        <v>12</v>
      </c>
      <c r="BC25">
        <v>0</v>
      </c>
      <c r="BD25">
        <v>7</v>
      </c>
      <c r="BE25">
        <v>19</v>
      </c>
      <c r="BF25">
        <v>0</v>
      </c>
      <c r="BG25">
        <v>0</v>
      </c>
      <c r="BH25">
        <v>0</v>
      </c>
      <c r="BI25">
        <v>0</v>
      </c>
      <c r="BJ25">
        <v>0</v>
      </c>
      <c r="BK25">
        <v>0</v>
      </c>
      <c r="BL25">
        <v>0</v>
      </c>
      <c r="BM25">
        <v>0</v>
      </c>
      <c r="BN25">
        <v>19</v>
      </c>
      <c r="BO25">
        <v>0</v>
      </c>
      <c r="BP25">
        <v>5</v>
      </c>
      <c r="BQ25">
        <v>0</v>
      </c>
      <c r="BR25">
        <v>0</v>
      </c>
      <c r="BS25">
        <v>0</v>
      </c>
      <c r="BT25">
        <v>0</v>
      </c>
      <c r="BU25">
        <v>0</v>
      </c>
      <c r="BV25">
        <v>0</v>
      </c>
      <c r="BW25">
        <v>0</v>
      </c>
      <c r="BX25">
        <v>0</v>
      </c>
      <c r="BY25">
        <v>0</v>
      </c>
      <c r="BZ25">
        <v>0</v>
      </c>
      <c r="CA25">
        <v>0</v>
      </c>
      <c r="CB25">
        <v>0</v>
      </c>
      <c r="CC25">
        <v>0</v>
      </c>
      <c r="CD25">
        <v>0</v>
      </c>
      <c r="CE25">
        <v>0</v>
      </c>
      <c r="CF25">
        <v>10</v>
      </c>
      <c r="CG25">
        <v>0</v>
      </c>
      <c r="CH25">
        <v>0</v>
      </c>
      <c r="CI25">
        <v>0</v>
      </c>
      <c r="CJ25">
        <v>0</v>
      </c>
      <c r="CK25">
        <v>0</v>
      </c>
      <c r="CL25">
        <v>0</v>
      </c>
      <c r="CM25">
        <v>0</v>
      </c>
      <c r="CN25">
        <v>1</v>
      </c>
      <c r="CO25">
        <v>0</v>
      </c>
      <c r="CP25">
        <v>2</v>
      </c>
      <c r="CQ25">
        <v>8</v>
      </c>
      <c r="CR25">
        <v>0</v>
      </c>
      <c r="CS25">
        <v>0</v>
      </c>
      <c r="CT25">
        <v>0</v>
      </c>
      <c r="CU25">
        <v>0</v>
      </c>
      <c r="CV25">
        <v>0</v>
      </c>
      <c r="CW25">
        <v>0</v>
      </c>
      <c r="CX25">
        <v>0</v>
      </c>
      <c r="CY25">
        <v>19</v>
      </c>
    </row>
    <row r="26" spans="1:103" x14ac:dyDescent="0.2">
      <c r="A26" t="s">
        <v>382</v>
      </c>
      <c r="B26" t="s">
        <v>198</v>
      </c>
      <c r="C26">
        <v>1</v>
      </c>
      <c r="D26" s="128" t="s">
        <v>289</v>
      </c>
      <c r="E26">
        <v>2</v>
      </c>
      <c r="F26">
        <v>2</v>
      </c>
      <c r="G26">
        <v>1</v>
      </c>
      <c r="H26">
        <v>0</v>
      </c>
      <c r="I26">
        <v>0</v>
      </c>
      <c r="J26">
        <v>0</v>
      </c>
      <c r="K26">
        <v>0</v>
      </c>
      <c r="L26">
        <v>0</v>
      </c>
      <c r="M26">
        <v>0</v>
      </c>
      <c r="N26">
        <v>0</v>
      </c>
      <c r="O26">
        <v>0</v>
      </c>
      <c r="P26">
        <v>1</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1</v>
      </c>
      <c r="BF26">
        <v>0</v>
      </c>
      <c r="BG26">
        <v>0</v>
      </c>
      <c r="BH26">
        <v>0</v>
      </c>
      <c r="BI26">
        <v>0</v>
      </c>
      <c r="BJ26">
        <v>0</v>
      </c>
      <c r="BK26">
        <v>0</v>
      </c>
      <c r="BL26">
        <v>0</v>
      </c>
      <c r="BM26">
        <v>0</v>
      </c>
      <c r="BN26">
        <v>1</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2</v>
      </c>
    </row>
    <row r="27" spans="1:103" x14ac:dyDescent="0.2">
      <c r="A27" t="s">
        <v>389</v>
      </c>
      <c r="B27" t="s">
        <v>288</v>
      </c>
      <c r="C27">
        <v>2</v>
      </c>
      <c r="D27" s="128" t="s">
        <v>289</v>
      </c>
      <c r="E27">
        <v>2</v>
      </c>
      <c r="F27">
        <v>2</v>
      </c>
      <c r="G27">
        <v>2</v>
      </c>
      <c r="H27">
        <v>0</v>
      </c>
      <c r="I27">
        <v>0</v>
      </c>
      <c r="J27">
        <v>0</v>
      </c>
      <c r="K27">
        <v>0</v>
      </c>
      <c r="L27">
        <v>0</v>
      </c>
      <c r="M27">
        <v>0</v>
      </c>
      <c r="N27">
        <v>0</v>
      </c>
      <c r="O27">
        <v>0</v>
      </c>
      <c r="P27">
        <v>15</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2</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1</v>
      </c>
    </row>
    <row r="28" spans="1:103" x14ac:dyDescent="0.2">
      <c r="A28" t="s">
        <v>363</v>
      </c>
      <c r="B28" t="s">
        <v>198</v>
      </c>
      <c r="C28">
        <v>1</v>
      </c>
      <c r="D28" s="128" t="s">
        <v>289</v>
      </c>
      <c r="E28">
        <v>2</v>
      </c>
      <c r="F28">
        <v>3</v>
      </c>
      <c r="G28">
        <v>1</v>
      </c>
      <c r="H28">
        <v>0</v>
      </c>
      <c r="I28">
        <v>0</v>
      </c>
      <c r="J28">
        <v>0</v>
      </c>
      <c r="K28">
        <v>0</v>
      </c>
      <c r="L28">
        <v>0</v>
      </c>
      <c r="M28">
        <v>0</v>
      </c>
      <c r="N28">
        <v>0</v>
      </c>
      <c r="O28">
        <v>0</v>
      </c>
      <c r="P28">
        <v>15</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0</v>
      </c>
      <c r="AL28">
        <v>7</v>
      </c>
      <c r="AM28">
        <v>0</v>
      </c>
      <c r="AN28">
        <v>0</v>
      </c>
      <c r="AO28">
        <v>0</v>
      </c>
      <c r="AP28">
        <v>0</v>
      </c>
      <c r="AQ28">
        <v>0</v>
      </c>
      <c r="AR28">
        <v>0</v>
      </c>
      <c r="AS28">
        <v>0</v>
      </c>
      <c r="AT28">
        <v>0</v>
      </c>
      <c r="AU28">
        <v>0</v>
      </c>
      <c r="AV28">
        <v>0</v>
      </c>
      <c r="AW28">
        <v>0</v>
      </c>
      <c r="AX28">
        <v>0</v>
      </c>
      <c r="AY28">
        <v>0</v>
      </c>
      <c r="AZ28">
        <v>0</v>
      </c>
      <c r="BA28">
        <v>0</v>
      </c>
      <c r="BB28">
        <v>2</v>
      </c>
      <c r="BC28">
        <v>0</v>
      </c>
      <c r="BD28">
        <v>3</v>
      </c>
      <c r="BE28">
        <v>2</v>
      </c>
      <c r="BF28">
        <v>0</v>
      </c>
      <c r="BG28">
        <v>0</v>
      </c>
      <c r="BH28">
        <v>0</v>
      </c>
      <c r="BI28">
        <v>0</v>
      </c>
      <c r="BJ28">
        <v>0</v>
      </c>
      <c r="BK28">
        <v>0</v>
      </c>
      <c r="BL28">
        <v>0</v>
      </c>
      <c r="BM28">
        <v>0</v>
      </c>
      <c r="BN28">
        <v>4</v>
      </c>
      <c r="BO28">
        <v>0</v>
      </c>
      <c r="BP28">
        <v>2</v>
      </c>
      <c r="BQ28">
        <v>0</v>
      </c>
      <c r="BR28">
        <v>0</v>
      </c>
      <c r="BS28">
        <v>0</v>
      </c>
      <c r="BT28">
        <v>0</v>
      </c>
      <c r="BU28">
        <v>0</v>
      </c>
      <c r="BV28">
        <v>0</v>
      </c>
      <c r="BW28">
        <v>0</v>
      </c>
      <c r="BX28">
        <v>0</v>
      </c>
      <c r="BY28">
        <v>0</v>
      </c>
      <c r="BZ28">
        <v>0</v>
      </c>
      <c r="CA28">
        <v>0</v>
      </c>
      <c r="CB28">
        <v>0</v>
      </c>
      <c r="CC28">
        <v>1</v>
      </c>
      <c r="CD28">
        <v>0</v>
      </c>
      <c r="CE28">
        <v>0</v>
      </c>
      <c r="CF28">
        <v>0</v>
      </c>
      <c r="CG28">
        <v>0</v>
      </c>
      <c r="CH28">
        <v>0</v>
      </c>
      <c r="CI28">
        <v>0</v>
      </c>
      <c r="CJ28">
        <v>0</v>
      </c>
      <c r="CK28">
        <v>0</v>
      </c>
      <c r="CL28">
        <v>0</v>
      </c>
      <c r="CM28">
        <v>0</v>
      </c>
      <c r="CN28">
        <v>0</v>
      </c>
      <c r="CO28">
        <v>0</v>
      </c>
      <c r="CP28">
        <v>6</v>
      </c>
      <c r="CQ28">
        <v>0</v>
      </c>
      <c r="CR28">
        <v>0</v>
      </c>
      <c r="CS28">
        <v>0</v>
      </c>
      <c r="CT28">
        <v>0</v>
      </c>
      <c r="CU28">
        <v>0</v>
      </c>
      <c r="CV28">
        <v>0</v>
      </c>
      <c r="CW28">
        <v>0</v>
      </c>
      <c r="CX28">
        <v>0</v>
      </c>
      <c r="CY28">
        <v>1</v>
      </c>
    </row>
    <row r="29" spans="1:103" x14ac:dyDescent="0.2">
      <c r="A29" t="s">
        <v>368</v>
      </c>
      <c r="B29" t="s">
        <v>288</v>
      </c>
      <c r="C29">
        <v>2</v>
      </c>
      <c r="D29" s="128" t="s">
        <v>289</v>
      </c>
      <c r="E29">
        <v>2</v>
      </c>
      <c r="F29">
        <v>3</v>
      </c>
      <c r="G29">
        <v>2</v>
      </c>
      <c r="H29">
        <v>1</v>
      </c>
      <c r="I29">
        <v>0</v>
      </c>
      <c r="J29">
        <v>0</v>
      </c>
      <c r="K29">
        <v>1</v>
      </c>
      <c r="L29">
        <v>0</v>
      </c>
      <c r="M29">
        <v>0</v>
      </c>
      <c r="N29">
        <v>0</v>
      </c>
      <c r="O29">
        <v>0</v>
      </c>
      <c r="P29">
        <v>12</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1</v>
      </c>
      <c r="BE29">
        <v>0</v>
      </c>
      <c r="BF29">
        <v>0</v>
      </c>
      <c r="BG29">
        <v>0</v>
      </c>
      <c r="BH29">
        <v>0</v>
      </c>
      <c r="BI29">
        <v>0</v>
      </c>
      <c r="BJ29">
        <v>0</v>
      </c>
      <c r="BK29">
        <v>0</v>
      </c>
      <c r="BL29">
        <v>0</v>
      </c>
      <c r="BM29">
        <v>0</v>
      </c>
      <c r="BN29">
        <v>0</v>
      </c>
      <c r="BO29">
        <v>0</v>
      </c>
      <c r="BP29">
        <v>14</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1</v>
      </c>
      <c r="CN29">
        <v>0</v>
      </c>
      <c r="CO29">
        <v>0</v>
      </c>
      <c r="CP29">
        <v>4</v>
      </c>
      <c r="CQ29">
        <v>0</v>
      </c>
      <c r="CR29">
        <v>0</v>
      </c>
      <c r="CS29">
        <v>0</v>
      </c>
      <c r="CT29">
        <v>0</v>
      </c>
      <c r="CU29">
        <v>0</v>
      </c>
      <c r="CV29">
        <v>0</v>
      </c>
      <c r="CW29">
        <v>0</v>
      </c>
      <c r="CX29">
        <v>0</v>
      </c>
      <c r="CY29">
        <v>2</v>
      </c>
    </row>
    <row r="30" spans="1:103" x14ac:dyDescent="0.2">
      <c r="A30" t="s">
        <v>287</v>
      </c>
      <c r="B30" t="s">
        <v>198</v>
      </c>
      <c r="C30">
        <v>1</v>
      </c>
      <c r="D30" s="128" t="s">
        <v>289</v>
      </c>
      <c r="E30">
        <v>2</v>
      </c>
      <c r="F30">
        <v>4</v>
      </c>
      <c r="G30">
        <v>1</v>
      </c>
      <c r="H30">
        <v>0</v>
      </c>
      <c r="I30">
        <v>0</v>
      </c>
      <c r="J30">
        <v>0</v>
      </c>
      <c r="K30">
        <v>16</v>
      </c>
      <c r="L30">
        <v>0</v>
      </c>
      <c r="M30">
        <v>4</v>
      </c>
      <c r="N30">
        <v>0</v>
      </c>
      <c r="O30">
        <v>3</v>
      </c>
      <c r="P30">
        <v>0</v>
      </c>
      <c r="Q30">
        <v>0</v>
      </c>
      <c r="R30">
        <v>7</v>
      </c>
      <c r="S30">
        <v>0</v>
      </c>
      <c r="T30">
        <v>0</v>
      </c>
      <c r="U30">
        <v>0</v>
      </c>
      <c r="V30">
        <v>0</v>
      </c>
      <c r="W30">
        <v>0</v>
      </c>
      <c r="X30">
        <v>0</v>
      </c>
      <c r="Y30">
        <v>0</v>
      </c>
      <c r="Z30">
        <v>0</v>
      </c>
      <c r="AA30">
        <v>2</v>
      </c>
      <c r="AB30">
        <v>0</v>
      </c>
      <c r="AC30">
        <v>0</v>
      </c>
      <c r="AD30">
        <v>15</v>
      </c>
      <c r="AE30">
        <v>0</v>
      </c>
      <c r="AF30">
        <v>0</v>
      </c>
      <c r="AG30">
        <v>0</v>
      </c>
      <c r="AH30">
        <v>0</v>
      </c>
      <c r="AI30">
        <v>0</v>
      </c>
      <c r="AJ30">
        <v>0</v>
      </c>
      <c r="AK30">
        <v>0</v>
      </c>
      <c r="AL30">
        <v>1</v>
      </c>
      <c r="AM30">
        <v>1</v>
      </c>
      <c r="AN30">
        <v>0</v>
      </c>
      <c r="AO30">
        <v>0</v>
      </c>
      <c r="AP30">
        <v>0</v>
      </c>
      <c r="AQ30">
        <v>0</v>
      </c>
      <c r="AR30">
        <v>0</v>
      </c>
      <c r="AS30">
        <v>0</v>
      </c>
      <c r="AT30">
        <v>0</v>
      </c>
      <c r="AU30">
        <v>0</v>
      </c>
      <c r="AV30">
        <v>0</v>
      </c>
      <c r="AW30">
        <v>0</v>
      </c>
      <c r="AX30">
        <v>0</v>
      </c>
      <c r="AY30">
        <v>0</v>
      </c>
      <c r="AZ30">
        <v>0</v>
      </c>
      <c r="BA30">
        <v>0</v>
      </c>
      <c r="BB30">
        <v>0</v>
      </c>
      <c r="BC30">
        <v>0</v>
      </c>
      <c r="BD30">
        <v>1</v>
      </c>
      <c r="BE30">
        <v>0</v>
      </c>
      <c r="BF30">
        <v>0</v>
      </c>
      <c r="BG30">
        <v>0</v>
      </c>
      <c r="BH30">
        <v>0</v>
      </c>
      <c r="BI30">
        <v>0</v>
      </c>
      <c r="BJ30">
        <v>0</v>
      </c>
      <c r="BK30">
        <v>0</v>
      </c>
      <c r="BL30">
        <v>0</v>
      </c>
      <c r="BM30">
        <v>0</v>
      </c>
      <c r="BN30">
        <v>15</v>
      </c>
      <c r="BO30">
        <v>2</v>
      </c>
      <c r="BP30">
        <v>6</v>
      </c>
      <c r="BQ30">
        <v>0</v>
      </c>
      <c r="BR30">
        <v>0</v>
      </c>
      <c r="BS30">
        <v>0</v>
      </c>
      <c r="BT30">
        <v>16</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4</v>
      </c>
      <c r="CX30">
        <v>5</v>
      </c>
      <c r="CY30">
        <v>3</v>
      </c>
    </row>
    <row r="31" spans="1:103" x14ac:dyDescent="0.2">
      <c r="A31" t="s">
        <v>283</v>
      </c>
      <c r="B31" t="s">
        <v>288</v>
      </c>
      <c r="C31">
        <v>2</v>
      </c>
      <c r="D31" s="128" t="s">
        <v>289</v>
      </c>
      <c r="E31">
        <v>2</v>
      </c>
      <c r="F31">
        <v>4</v>
      </c>
      <c r="G31">
        <v>2</v>
      </c>
      <c r="H31">
        <v>0</v>
      </c>
      <c r="I31">
        <v>0</v>
      </c>
      <c r="J31">
        <v>0</v>
      </c>
      <c r="K31">
        <v>0</v>
      </c>
      <c r="L31">
        <v>0</v>
      </c>
      <c r="M31">
        <v>0</v>
      </c>
      <c r="N31">
        <v>0</v>
      </c>
      <c r="O31">
        <v>0</v>
      </c>
      <c r="P31">
        <v>14</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1</v>
      </c>
      <c r="AM31">
        <v>0</v>
      </c>
      <c r="AN31">
        <v>0</v>
      </c>
      <c r="AO31">
        <v>0</v>
      </c>
      <c r="AP31">
        <v>0</v>
      </c>
      <c r="AQ31">
        <v>0</v>
      </c>
      <c r="AR31">
        <v>0</v>
      </c>
      <c r="AS31">
        <v>0</v>
      </c>
      <c r="AT31">
        <v>0</v>
      </c>
      <c r="AU31">
        <v>0</v>
      </c>
      <c r="AV31">
        <v>0</v>
      </c>
      <c r="AW31">
        <v>0</v>
      </c>
      <c r="AX31">
        <v>0</v>
      </c>
      <c r="AY31">
        <v>0</v>
      </c>
      <c r="AZ31">
        <v>0</v>
      </c>
      <c r="BA31">
        <v>0</v>
      </c>
      <c r="BB31">
        <v>0</v>
      </c>
      <c r="BC31">
        <v>0</v>
      </c>
      <c r="BD31">
        <v>3</v>
      </c>
      <c r="BE31">
        <v>0</v>
      </c>
      <c r="BF31">
        <v>0</v>
      </c>
      <c r="BG31">
        <v>0</v>
      </c>
      <c r="BH31">
        <v>0</v>
      </c>
      <c r="BI31">
        <v>0</v>
      </c>
      <c r="BJ31">
        <v>0</v>
      </c>
      <c r="BK31">
        <v>0</v>
      </c>
      <c r="BL31">
        <v>0</v>
      </c>
      <c r="BM31">
        <v>0</v>
      </c>
      <c r="BN31">
        <v>1</v>
      </c>
      <c r="BO31">
        <v>0</v>
      </c>
      <c r="BP31">
        <v>1</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2</v>
      </c>
      <c r="CQ31">
        <v>0</v>
      </c>
      <c r="CR31">
        <v>0</v>
      </c>
      <c r="CS31">
        <v>0</v>
      </c>
      <c r="CT31">
        <v>0</v>
      </c>
      <c r="CU31">
        <v>0</v>
      </c>
      <c r="CV31">
        <v>0</v>
      </c>
      <c r="CW31">
        <v>0</v>
      </c>
      <c r="CX31">
        <v>0</v>
      </c>
      <c r="CY31">
        <v>0</v>
      </c>
    </row>
    <row r="32" spans="1:103" x14ac:dyDescent="0.2">
      <c r="A32" t="s">
        <v>320</v>
      </c>
      <c r="B32" t="s">
        <v>198</v>
      </c>
      <c r="C32">
        <v>1</v>
      </c>
      <c r="D32" s="128" t="s">
        <v>286</v>
      </c>
      <c r="E32">
        <v>1</v>
      </c>
      <c r="F32">
        <v>1</v>
      </c>
      <c r="G32">
        <v>16</v>
      </c>
      <c r="H32">
        <v>0</v>
      </c>
      <c r="I32">
        <v>0</v>
      </c>
      <c r="J32">
        <v>0</v>
      </c>
      <c r="K32">
        <v>12</v>
      </c>
      <c r="L32">
        <v>0</v>
      </c>
      <c r="M32">
        <v>4</v>
      </c>
      <c r="N32">
        <v>0</v>
      </c>
      <c r="O32">
        <v>0</v>
      </c>
      <c r="P32">
        <v>2</v>
      </c>
      <c r="Q32">
        <v>0</v>
      </c>
      <c r="R32">
        <v>0</v>
      </c>
      <c r="S32">
        <v>0</v>
      </c>
      <c r="T32">
        <v>0</v>
      </c>
      <c r="U32">
        <v>0</v>
      </c>
      <c r="V32">
        <v>1</v>
      </c>
      <c r="W32">
        <v>0</v>
      </c>
      <c r="X32">
        <v>0</v>
      </c>
      <c r="Y32">
        <v>0</v>
      </c>
      <c r="Z32">
        <v>5</v>
      </c>
      <c r="AA32">
        <v>0</v>
      </c>
      <c r="AB32">
        <v>0</v>
      </c>
      <c r="AC32">
        <v>0</v>
      </c>
      <c r="AD32">
        <v>0</v>
      </c>
      <c r="AE32">
        <v>0</v>
      </c>
      <c r="AF32">
        <v>0</v>
      </c>
      <c r="AG32">
        <v>0</v>
      </c>
      <c r="AH32">
        <v>0</v>
      </c>
      <c r="AI32">
        <v>15</v>
      </c>
      <c r="AJ32">
        <v>0</v>
      </c>
      <c r="AK32">
        <v>0</v>
      </c>
      <c r="AL32">
        <v>15</v>
      </c>
      <c r="AM32">
        <v>0</v>
      </c>
      <c r="AN32">
        <v>0</v>
      </c>
      <c r="AO32">
        <v>0</v>
      </c>
      <c r="AP32">
        <v>0</v>
      </c>
      <c r="AQ32">
        <v>0</v>
      </c>
      <c r="AR32">
        <v>0</v>
      </c>
      <c r="AS32">
        <v>0</v>
      </c>
      <c r="AT32">
        <v>0</v>
      </c>
      <c r="AU32">
        <v>0</v>
      </c>
      <c r="AV32">
        <v>0</v>
      </c>
      <c r="AW32">
        <v>0</v>
      </c>
      <c r="AX32">
        <v>0</v>
      </c>
      <c r="AY32">
        <v>0</v>
      </c>
      <c r="AZ32">
        <v>0</v>
      </c>
      <c r="BA32">
        <v>0</v>
      </c>
      <c r="BB32">
        <v>1</v>
      </c>
      <c r="BC32">
        <v>3</v>
      </c>
      <c r="BD32">
        <v>3</v>
      </c>
      <c r="BE32">
        <v>13</v>
      </c>
      <c r="BF32">
        <v>0</v>
      </c>
      <c r="BG32">
        <v>0</v>
      </c>
      <c r="BH32">
        <v>0</v>
      </c>
      <c r="BI32">
        <v>0</v>
      </c>
      <c r="BJ32">
        <v>0</v>
      </c>
      <c r="BK32">
        <v>0</v>
      </c>
      <c r="BL32">
        <v>0</v>
      </c>
      <c r="BM32">
        <v>0</v>
      </c>
      <c r="BN32">
        <v>7</v>
      </c>
      <c r="BO32">
        <v>0</v>
      </c>
      <c r="BP32">
        <v>3</v>
      </c>
      <c r="BQ32">
        <v>0</v>
      </c>
      <c r="BR32">
        <v>0</v>
      </c>
      <c r="BS32">
        <v>0</v>
      </c>
      <c r="BT32">
        <v>0</v>
      </c>
      <c r="BU32">
        <v>0</v>
      </c>
      <c r="BV32">
        <v>0</v>
      </c>
      <c r="BW32">
        <v>0</v>
      </c>
      <c r="BX32">
        <v>0</v>
      </c>
      <c r="BY32">
        <v>0</v>
      </c>
      <c r="BZ32">
        <v>0</v>
      </c>
      <c r="CA32">
        <v>0</v>
      </c>
      <c r="CB32">
        <v>0</v>
      </c>
      <c r="CC32">
        <v>8</v>
      </c>
      <c r="CD32">
        <v>0</v>
      </c>
      <c r="CE32">
        <v>0</v>
      </c>
      <c r="CF32">
        <v>0</v>
      </c>
      <c r="CG32">
        <v>0</v>
      </c>
      <c r="CH32">
        <v>0</v>
      </c>
      <c r="CI32">
        <v>0</v>
      </c>
      <c r="CJ32">
        <v>0</v>
      </c>
      <c r="CK32">
        <v>0</v>
      </c>
      <c r="CL32">
        <v>0</v>
      </c>
      <c r="CM32">
        <v>0</v>
      </c>
      <c r="CN32">
        <v>0</v>
      </c>
      <c r="CO32">
        <v>0</v>
      </c>
      <c r="CP32">
        <v>7</v>
      </c>
      <c r="CQ32">
        <v>0</v>
      </c>
      <c r="CR32">
        <v>0</v>
      </c>
      <c r="CS32">
        <v>0</v>
      </c>
      <c r="CT32">
        <v>0</v>
      </c>
      <c r="CU32">
        <v>0</v>
      </c>
      <c r="CV32">
        <v>0</v>
      </c>
      <c r="CW32">
        <v>0</v>
      </c>
      <c r="CX32">
        <v>0</v>
      </c>
      <c r="CY32">
        <v>14</v>
      </c>
    </row>
    <row r="33" spans="1:103" x14ac:dyDescent="0.2">
      <c r="A33" t="s">
        <v>326</v>
      </c>
      <c r="B33" t="s">
        <v>288</v>
      </c>
      <c r="C33">
        <v>2</v>
      </c>
      <c r="D33" s="128" t="s">
        <v>286</v>
      </c>
      <c r="E33">
        <v>1</v>
      </c>
      <c r="F33">
        <v>1</v>
      </c>
      <c r="G33">
        <v>17</v>
      </c>
      <c r="H33">
        <v>0</v>
      </c>
      <c r="I33">
        <v>0</v>
      </c>
      <c r="J33">
        <v>0</v>
      </c>
      <c r="K33">
        <v>15</v>
      </c>
      <c r="L33">
        <v>0</v>
      </c>
      <c r="M33">
        <v>7</v>
      </c>
      <c r="N33">
        <v>0</v>
      </c>
      <c r="O33">
        <v>0</v>
      </c>
      <c r="P33">
        <v>12</v>
      </c>
      <c r="Q33">
        <v>0</v>
      </c>
      <c r="R33">
        <v>0</v>
      </c>
      <c r="S33">
        <v>0</v>
      </c>
      <c r="T33">
        <v>2</v>
      </c>
      <c r="U33">
        <v>0</v>
      </c>
      <c r="V33">
        <v>8</v>
      </c>
      <c r="W33">
        <v>0</v>
      </c>
      <c r="X33">
        <v>0</v>
      </c>
      <c r="Y33">
        <v>0</v>
      </c>
      <c r="Z33">
        <v>9</v>
      </c>
      <c r="AA33">
        <v>0</v>
      </c>
      <c r="AB33">
        <v>0</v>
      </c>
      <c r="AC33">
        <v>0</v>
      </c>
      <c r="AD33">
        <v>0</v>
      </c>
      <c r="AE33">
        <v>0</v>
      </c>
      <c r="AF33">
        <v>0</v>
      </c>
      <c r="AG33">
        <v>0</v>
      </c>
      <c r="AH33">
        <v>0</v>
      </c>
      <c r="AI33">
        <v>8</v>
      </c>
      <c r="AJ33">
        <v>0</v>
      </c>
      <c r="AK33">
        <v>0</v>
      </c>
      <c r="AL33">
        <v>18</v>
      </c>
      <c r="AM33">
        <v>0</v>
      </c>
      <c r="AN33">
        <v>0</v>
      </c>
      <c r="AO33">
        <v>0</v>
      </c>
      <c r="AP33">
        <v>5</v>
      </c>
      <c r="AQ33">
        <v>0</v>
      </c>
      <c r="AR33">
        <v>0</v>
      </c>
      <c r="AS33">
        <v>0</v>
      </c>
      <c r="AT33">
        <v>0</v>
      </c>
      <c r="AU33">
        <v>0</v>
      </c>
      <c r="AV33">
        <v>0</v>
      </c>
      <c r="AW33">
        <v>0</v>
      </c>
      <c r="AX33">
        <v>0</v>
      </c>
      <c r="AY33">
        <v>0</v>
      </c>
      <c r="AZ33">
        <v>0</v>
      </c>
      <c r="BA33">
        <v>0</v>
      </c>
      <c r="BB33">
        <v>17</v>
      </c>
      <c r="BC33">
        <v>15</v>
      </c>
      <c r="BD33">
        <v>12</v>
      </c>
      <c r="BE33">
        <v>10</v>
      </c>
      <c r="BF33">
        <v>0</v>
      </c>
      <c r="BG33">
        <v>0</v>
      </c>
      <c r="BH33">
        <v>0</v>
      </c>
      <c r="BI33">
        <v>6</v>
      </c>
      <c r="BJ33">
        <v>0</v>
      </c>
      <c r="BK33">
        <v>0</v>
      </c>
      <c r="BL33">
        <v>0</v>
      </c>
      <c r="BM33">
        <v>0</v>
      </c>
      <c r="BN33">
        <v>5</v>
      </c>
      <c r="BO33">
        <v>0</v>
      </c>
      <c r="BP33">
        <v>13</v>
      </c>
      <c r="BQ33">
        <v>1</v>
      </c>
      <c r="BR33">
        <v>0</v>
      </c>
      <c r="BS33">
        <v>0</v>
      </c>
      <c r="BT33">
        <v>0</v>
      </c>
      <c r="BU33">
        <v>0</v>
      </c>
      <c r="BV33">
        <v>0</v>
      </c>
      <c r="BW33">
        <v>0</v>
      </c>
      <c r="BX33">
        <v>0</v>
      </c>
      <c r="BY33">
        <v>0</v>
      </c>
      <c r="BZ33">
        <v>5</v>
      </c>
      <c r="CA33">
        <v>0</v>
      </c>
      <c r="CB33">
        <v>0</v>
      </c>
      <c r="CC33">
        <v>1</v>
      </c>
      <c r="CD33">
        <v>1</v>
      </c>
      <c r="CE33">
        <v>0</v>
      </c>
      <c r="CF33">
        <v>0</v>
      </c>
      <c r="CG33">
        <v>0</v>
      </c>
      <c r="CH33">
        <v>0</v>
      </c>
      <c r="CI33">
        <v>0</v>
      </c>
      <c r="CJ33">
        <v>0</v>
      </c>
      <c r="CK33">
        <v>0</v>
      </c>
      <c r="CL33">
        <v>0</v>
      </c>
      <c r="CM33">
        <v>0</v>
      </c>
      <c r="CN33">
        <v>4</v>
      </c>
      <c r="CO33">
        <v>0</v>
      </c>
      <c r="CP33">
        <v>7</v>
      </c>
      <c r="CQ33">
        <v>12</v>
      </c>
      <c r="CR33">
        <v>0</v>
      </c>
      <c r="CS33">
        <v>0</v>
      </c>
      <c r="CT33">
        <v>0</v>
      </c>
      <c r="CU33">
        <v>0</v>
      </c>
      <c r="CV33">
        <v>0</v>
      </c>
      <c r="CW33">
        <v>0</v>
      </c>
      <c r="CX33">
        <v>0</v>
      </c>
      <c r="CY33">
        <v>9</v>
      </c>
    </row>
    <row r="34" spans="1:103" x14ac:dyDescent="0.2">
      <c r="A34" t="s">
        <v>307</v>
      </c>
      <c r="B34" t="s">
        <v>198</v>
      </c>
      <c r="C34">
        <v>1</v>
      </c>
      <c r="D34" t="s">
        <v>286</v>
      </c>
      <c r="E34">
        <v>1</v>
      </c>
      <c r="F34">
        <v>2</v>
      </c>
      <c r="G34">
        <v>16</v>
      </c>
      <c r="H34">
        <v>0</v>
      </c>
      <c r="I34">
        <v>0</v>
      </c>
      <c r="J34">
        <v>0</v>
      </c>
      <c r="K34">
        <v>18</v>
      </c>
      <c r="L34">
        <v>0</v>
      </c>
      <c r="M34">
        <v>16</v>
      </c>
      <c r="N34">
        <v>3</v>
      </c>
      <c r="O34">
        <v>1</v>
      </c>
      <c r="P34">
        <v>0</v>
      </c>
      <c r="Q34">
        <v>0</v>
      </c>
      <c r="R34">
        <v>0</v>
      </c>
      <c r="S34">
        <v>0</v>
      </c>
      <c r="T34">
        <v>0</v>
      </c>
      <c r="U34">
        <v>0</v>
      </c>
      <c r="V34">
        <v>0</v>
      </c>
      <c r="W34">
        <v>0</v>
      </c>
      <c r="X34">
        <v>0</v>
      </c>
      <c r="Y34">
        <v>1</v>
      </c>
      <c r="Z34">
        <v>0</v>
      </c>
      <c r="AA34">
        <v>0</v>
      </c>
      <c r="AB34">
        <v>0</v>
      </c>
      <c r="AC34">
        <v>0</v>
      </c>
      <c r="AD34">
        <v>0</v>
      </c>
      <c r="AE34">
        <v>0</v>
      </c>
      <c r="AF34">
        <v>0</v>
      </c>
      <c r="AG34">
        <v>0</v>
      </c>
      <c r="AH34">
        <v>0</v>
      </c>
      <c r="AI34">
        <v>13</v>
      </c>
      <c r="AJ34">
        <v>1</v>
      </c>
      <c r="AK34">
        <v>0</v>
      </c>
      <c r="AL34">
        <v>19</v>
      </c>
      <c r="AM34">
        <v>0</v>
      </c>
      <c r="AN34">
        <v>0</v>
      </c>
      <c r="AO34">
        <v>0</v>
      </c>
      <c r="AP34">
        <v>11</v>
      </c>
      <c r="AQ34">
        <v>0</v>
      </c>
      <c r="AR34">
        <v>0</v>
      </c>
      <c r="AS34">
        <v>0</v>
      </c>
      <c r="AT34">
        <v>1</v>
      </c>
      <c r="AU34">
        <v>0</v>
      </c>
      <c r="AV34">
        <v>0</v>
      </c>
      <c r="AW34">
        <v>0</v>
      </c>
      <c r="AX34">
        <v>0</v>
      </c>
      <c r="AY34">
        <v>0</v>
      </c>
      <c r="AZ34">
        <v>0</v>
      </c>
      <c r="BA34">
        <v>0</v>
      </c>
      <c r="BB34">
        <v>20</v>
      </c>
      <c r="BC34">
        <v>3</v>
      </c>
      <c r="BD34">
        <v>4</v>
      </c>
      <c r="BE34">
        <v>11</v>
      </c>
      <c r="BF34">
        <v>0</v>
      </c>
      <c r="BG34">
        <v>0</v>
      </c>
      <c r="BH34">
        <v>0</v>
      </c>
      <c r="BI34">
        <v>0</v>
      </c>
      <c r="BJ34">
        <v>0</v>
      </c>
      <c r="BK34">
        <v>0</v>
      </c>
      <c r="BL34">
        <v>0</v>
      </c>
      <c r="BM34">
        <v>0</v>
      </c>
      <c r="BN34">
        <v>17</v>
      </c>
      <c r="BO34">
        <v>0</v>
      </c>
      <c r="BP34">
        <v>6</v>
      </c>
      <c r="BQ34">
        <v>0</v>
      </c>
      <c r="BR34">
        <v>0</v>
      </c>
      <c r="BS34">
        <v>0</v>
      </c>
      <c r="BT34">
        <v>0</v>
      </c>
      <c r="BU34">
        <v>0</v>
      </c>
      <c r="BV34">
        <v>0</v>
      </c>
      <c r="BW34">
        <v>1</v>
      </c>
      <c r="BX34">
        <v>0</v>
      </c>
      <c r="BY34">
        <v>0</v>
      </c>
      <c r="BZ34">
        <v>0</v>
      </c>
      <c r="CA34">
        <v>5</v>
      </c>
      <c r="CB34">
        <v>0</v>
      </c>
      <c r="CC34">
        <v>0</v>
      </c>
      <c r="CD34">
        <v>2</v>
      </c>
      <c r="CE34">
        <v>0</v>
      </c>
      <c r="CF34">
        <v>14</v>
      </c>
      <c r="CG34">
        <v>1</v>
      </c>
      <c r="CH34">
        <v>0</v>
      </c>
      <c r="CI34">
        <v>9</v>
      </c>
      <c r="CJ34">
        <v>0</v>
      </c>
      <c r="CK34">
        <v>0</v>
      </c>
      <c r="CL34">
        <v>0</v>
      </c>
      <c r="CM34">
        <v>0</v>
      </c>
      <c r="CN34">
        <v>7</v>
      </c>
      <c r="CO34">
        <v>0</v>
      </c>
      <c r="CP34">
        <v>0</v>
      </c>
      <c r="CQ34">
        <v>17</v>
      </c>
      <c r="CR34">
        <v>0</v>
      </c>
      <c r="CS34">
        <v>1</v>
      </c>
      <c r="CT34">
        <v>0</v>
      </c>
      <c r="CU34">
        <v>0</v>
      </c>
      <c r="CV34">
        <v>0</v>
      </c>
      <c r="CW34">
        <v>0</v>
      </c>
      <c r="CX34">
        <v>9</v>
      </c>
      <c r="CY34">
        <v>12</v>
      </c>
    </row>
    <row r="35" spans="1:103" x14ac:dyDescent="0.2">
      <c r="A35" t="s">
        <v>301</v>
      </c>
      <c r="B35" t="s">
        <v>288</v>
      </c>
      <c r="C35">
        <v>2</v>
      </c>
      <c r="D35" t="s">
        <v>286</v>
      </c>
      <c r="E35">
        <v>1</v>
      </c>
      <c r="F35">
        <v>2</v>
      </c>
      <c r="G35">
        <v>17</v>
      </c>
      <c r="H35">
        <v>0</v>
      </c>
      <c r="I35">
        <v>0</v>
      </c>
      <c r="J35">
        <v>0</v>
      </c>
      <c r="K35">
        <v>13</v>
      </c>
      <c r="L35">
        <v>0</v>
      </c>
      <c r="M35">
        <v>2</v>
      </c>
      <c r="N35">
        <v>0</v>
      </c>
      <c r="O35">
        <v>0</v>
      </c>
      <c r="P35">
        <v>16</v>
      </c>
      <c r="Q35">
        <v>0</v>
      </c>
      <c r="R35">
        <v>0</v>
      </c>
      <c r="S35">
        <v>3</v>
      </c>
      <c r="T35">
        <v>0</v>
      </c>
      <c r="U35">
        <v>0</v>
      </c>
      <c r="V35">
        <v>0</v>
      </c>
      <c r="W35">
        <v>0</v>
      </c>
      <c r="X35">
        <v>0</v>
      </c>
      <c r="Y35">
        <v>0</v>
      </c>
      <c r="Z35">
        <v>0</v>
      </c>
      <c r="AA35">
        <v>0</v>
      </c>
      <c r="AB35">
        <v>0</v>
      </c>
      <c r="AC35">
        <v>0</v>
      </c>
      <c r="AD35">
        <v>0</v>
      </c>
      <c r="AE35">
        <v>0</v>
      </c>
      <c r="AF35">
        <v>0</v>
      </c>
      <c r="AG35">
        <v>0</v>
      </c>
      <c r="AH35">
        <v>0</v>
      </c>
      <c r="AI35">
        <v>2</v>
      </c>
      <c r="AJ35">
        <v>0</v>
      </c>
      <c r="AK35">
        <v>0</v>
      </c>
      <c r="AL35">
        <v>16</v>
      </c>
      <c r="AM35">
        <v>0</v>
      </c>
      <c r="AN35">
        <v>0</v>
      </c>
      <c r="AO35">
        <v>0</v>
      </c>
      <c r="AP35">
        <v>0</v>
      </c>
      <c r="AQ35">
        <v>0</v>
      </c>
      <c r="AR35">
        <v>0</v>
      </c>
      <c r="AS35">
        <v>0</v>
      </c>
      <c r="AT35">
        <v>0</v>
      </c>
      <c r="AU35">
        <v>0</v>
      </c>
      <c r="AV35">
        <v>0</v>
      </c>
      <c r="AW35">
        <v>0</v>
      </c>
      <c r="AX35">
        <v>0</v>
      </c>
      <c r="AY35">
        <v>0</v>
      </c>
      <c r="AZ35">
        <v>0</v>
      </c>
      <c r="BA35">
        <v>0</v>
      </c>
      <c r="BB35">
        <v>18</v>
      </c>
      <c r="BC35">
        <v>8</v>
      </c>
      <c r="BD35">
        <v>10</v>
      </c>
      <c r="BE35">
        <v>1</v>
      </c>
      <c r="BF35">
        <v>0</v>
      </c>
      <c r="BG35">
        <v>0</v>
      </c>
      <c r="BH35">
        <v>0</v>
      </c>
      <c r="BI35">
        <v>0</v>
      </c>
      <c r="BJ35">
        <v>0</v>
      </c>
      <c r="BK35">
        <v>0</v>
      </c>
      <c r="BL35">
        <v>0</v>
      </c>
      <c r="BM35">
        <v>0</v>
      </c>
      <c r="BN35">
        <v>7</v>
      </c>
      <c r="BO35">
        <v>0</v>
      </c>
      <c r="BP35">
        <v>12</v>
      </c>
      <c r="BQ35">
        <v>0</v>
      </c>
      <c r="BR35">
        <v>0</v>
      </c>
      <c r="BS35">
        <v>0</v>
      </c>
      <c r="BT35">
        <v>0</v>
      </c>
      <c r="BU35">
        <v>0</v>
      </c>
      <c r="BV35">
        <v>1</v>
      </c>
      <c r="BW35">
        <v>0</v>
      </c>
      <c r="BX35">
        <v>0</v>
      </c>
      <c r="BY35">
        <v>0</v>
      </c>
      <c r="BZ35">
        <v>0</v>
      </c>
      <c r="CA35">
        <v>2</v>
      </c>
      <c r="CB35">
        <v>0</v>
      </c>
      <c r="CC35">
        <v>0</v>
      </c>
      <c r="CD35">
        <v>0</v>
      </c>
      <c r="CE35">
        <v>0</v>
      </c>
      <c r="CF35">
        <v>2</v>
      </c>
      <c r="CG35">
        <v>2</v>
      </c>
      <c r="CH35">
        <v>0</v>
      </c>
      <c r="CI35">
        <v>0</v>
      </c>
      <c r="CJ35">
        <v>0</v>
      </c>
      <c r="CK35">
        <v>0</v>
      </c>
      <c r="CL35">
        <v>0</v>
      </c>
      <c r="CM35">
        <v>0</v>
      </c>
      <c r="CN35">
        <v>0</v>
      </c>
      <c r="CO35">
        <v>0</v>
      </c>
      <c r="CP35">
        <v>0</v>
      </c>
      <c r="CQ35">
        <v>2</v>
      </c>
      <c r="CR35">
        <v>0</v>
      </c>
      <c r="CS35">
        <v>0</v>
      </c>
      <c r="CT35">
        <v>1</v>
      </c>
      <c r="CU35">
        <v>0</v>
      </c>
      <c r="CV35">
        <v>0</v>
      </c>
      <c r="CW35">
        <v>0</v>
      </c>
      <c r="CX35">
        <v>0</v>
      </c>
      <c r="CY35">
        <v>2</v>
      </c>
    </row>
    <row r="36" spans="1:103" x14ac:dyDescent="0.2">
      <c r="A36" t="s">
        <v>339</v>
      </c>
      <c r="B36" t="s">
        <v>198</v>
      </c>
      <c r="C36">
        <v>1</v>
      </c>
      <c r="D36" s="128" t="s">
        <v>286</v>
      </c>
      <c r="E36">
        <v>1</v>
      </c>
      <c r="F36">
        <v>3</v>
      </c>
      <c r="G36">
        <v>16</v>
      </c>
      <c r="H36">
        <v>0</v>
      </c>
      <c r="I36">
        <v>0</v>
      </c>
      <c r="J36">
        <v>0</v>
      </c>
      <c r="K36">
        <v>0</v>
      </c>
      <c r="L36">
        <v>17</v>
      </c>
      <c r="M36">
        <v>19</v>
      </c>
      <c r="N36">
        <v>0</v>
      </c>
      <c r="O36">
        <v>0</v>
      </c>
      <c r="P36">
        <v>13</v>
      </c>
      <c r="Q36">
        <v>0</v>
      </c>
      <c r="R36">
        <v>0</v>
      </c>
      <c r="S36">
        <v>0</v>
      </c>
      <c r="T36">
        <v>0</v>
      </c>
      <c r="U36">
        <v>0</v>
      </c>
      <c r="V36">
        <v>10</v>
      </c>
      <c r="W36">
        <v>0</v>
      </c>
      <c r="X36">
        <v>0</v>
      </c>
      <c r="Y36">
        <v>0</v>
      </c>
      <c r="Z36">
        <v>0</v>
      </c>
      <c r="AA36">
        <v>0</v>
      </c>
      <c r="AB36">
        <v>0</v>
      </c>
      <c r="AC36">
        <v>0</v>
      </c>
      <c r="AD36">
        <v>0</v>
      </c>
      <c r="AE36">
        <v>0</v>
      </c>
      <c r="AF36">
        <v>0</v>
      </c>
      <c r="AG36">
        <v>0</v>
      </c>
      <c r="AH36">
        <v>0</v>
      </c>
      <c r="AI36">
        <v>7</v>
      </c>
      <c r="AJ36">
        <v>0</v>
      </c>
      <c r="AK36">
        <v>0</v>
      </c>
      <c r="AL36">
        <v>16</v>
      </c>
      <c r="AM36">
        <v>0</v>
      </c>
      <c r="AN36">
        <v>0</v>
      </c>
      <c r="AO36">
        <v>0</v>
      </c>
      <c r="AP36">
        <v>4</v>
      </c>
      <c r="AQ36">
        <v>0</v>
      </c>
      <c r="AR36">
        <v>0</v>
      </c>
      <c r="AS36">
        <v>0</v>
      </c>
      <c r="AT36">
        <v>0</v>
      </c>
      <c r="AU36">
        <v>0</v>
      </c>
      <c r="AV36">
        <v>0</v>
      </c>
      <c r="AW36">
        <v>0</v>
      </c>
      <c r="AX36">
        <v>0</v>
      </c>
      <c r="AY36">
        <v>0</v>
      </c>
      <c r="AZ36">
        <v>0</v>
      </c>
      <c r="BA36">
        <v>0</v>
      </c>
      <c r="BB36">
        <v>3</v>
      </c>
      <c r="BC36">
        <v>0</v>
      </c>
      <c r="BD36">
        <v>9</v>
      </c>
      <c r="BE36">
        <v>0</v>
      </c>
      <c r="BF36">
        <v>0</v>
      </c>
      <c r="BG36">
        <v>0</v>
      </c>
      <c r="BH36">
        <v>0</v>
      </c>
      <c r="BI36">
        <v>0</v>
      </c>
      <c r="BJ36">
        <v>0</v>
      </c>
      <c r="BK36">
        <v>0</v>
      </c>
      <c r="BL36">
        <v>0</v>
      </c>
      <c r="BM36">
        <v>0</v>
      </c>
      <c r="BN36">
        <v>1</v>
      </c>
      <c r="BO36">
        <v>0</v>
      </c>
      <c r="BP36">
        <v>16</v>
      </c>
      <c r="BQ36">
        <v>0</v>
      </c>
      <c r="BR36">
        <v>0</v>
      </c>
      <c r="BS36">
        <v>0</v>
      </c>
      <c r="BT36">
        <v>0</v>
      </c>
      <c r="BU36">
        <v>0</v>
      </c>
      <c r="BV36">
        <v>0</v>
      </c>
      <c r="BW36">
        <v>0</v>
      </c>
      <c r="BX36">
        <v>0</v>
      </c>
      <c r="BY36">
        <v>0</v>
      </c>
      <c r="BZ36">
        <v>0</v>
      </c>
      <c r="CA36">
        <v>0</v>
      </c>
      <c r="CB36">
        <v>0</v>
      </c>
      <c r="CC36">
        <v>9</v>
      </c>
      <c r="CD36">
        <v>0</v>
      </c>
      <c r="CE36">
        <v>0</v>
      </c>
      <c r="CF36">
        <v>0</v>
      </c>
      <c r="CG36">
        <v>0</v>
      </c>
      <c r="CH36">
        <v>0</v>
      </c>
      <c r="CI36">
        <v>0</v>
      </c>
      <c r="CJ36">
        <v>0</v>
      </c>
      <c r="CK36">
        <v>0</v>
      </c>
      <c r="CL36">
        <v>0</v>
      </c>
      <c r="CM36">
        <v>0</v>
      </c>
      <c r="CN36">
        <v>0</v>
      </c>
      <c r="CO36">
        <v>0</v>
      </c>
      <c r="CP36">
        <v>5</v>
      </c>
      <c r="CQ36">
        <v>0</v>
      </c>
      <c r="CR36">
        <v>0</v>
      </c>
      <c r="CS36">
        <v>0</v>
      </c>
      <c r="CT36">
        <v>0</v>
      </c>
      <c r="CU36">
        <v>0</v>
      </c>
      <c r="CV36">
        <v>0</v>
      </c>
      <c r="CW36">
        <v>0</v>
      </c>
      <c r="CX36">
        <v>1</v>
      </c>
      <c r="CY36">
        <v>10</v>
      </c>
    </row>
    <row r="37" spans="1:103" x14ac:dyDescent="0.2">
      <c r="A37" t="s">
        <v>357</v>
      </c>
      <c r="B37" t="s">
        <v>288</v>
      </c>
      <c r="C37">
        <v>2</v>
      </c>
      <c r="D37" s="128" t="s">
        <v>286</v>
      </c>
      <c r="E37">
        <v>1</v>
      </c>
      <c r="F37">
        <v>3</v>
      </c>
      <c r="G37">
        <v>17</v>
      </c>
      <c r="H37">
        <v>0</v>
      </c>
      <c r="I37">
        <v>11</v>
      </c>
      <c r="J37">
        <v>0</v>
      </c>
      <c r="K37">
        <v>0</v>
      </c>
      <c r="L37">
        <v>7</v>
      </c>
      <c r="M37">
        <v>18</v>
      </c>
      <c r="N37">
        <v>0</v>
      </c>
      <c r="O37">
        <v>0</v>
      </c>
      <c r="P37">
        <v>20</v>
      </c>
      <c r="Q37">
        <v>0</v>
      </c>
      <c r="R37">
        <v>0</v>
      </c>
      <c r="S37">
        <v>0</v>
      </c>
      <c r="T37">
        <v>0</v>
      </c>
      <c r="U37">
        <v>19</v>
      </c>
      <c r="V37">
        <v>0</v>
      </c>
      <c r="W37">
        <v>0</v>
      </c>
      <c r="X37">
        <v>0</v>
      </c>
      <c r="Y37">
        <v>0</v>
      </c>
      <c r="Z37">
        <v>0</v>
      </c>
      <c r="AA37">
        <v>0</v>
      </c>
      <c r="AB37">
        <v>0</v>
      </c>
      <c r="AC37">
        <v>0</v>
      </c>
      <c r="AD37">
        <v>0</v>
      </c>
      <c r="AE37">
        <v>0</v>
      </c>
      <c r="AF37">
        <v>1</v>
      </c>
      <c r="AG37">
        <v>0</v>
      </c>
      <c r="AH37">
        <v>0</v>
      </c>
      <c r="AI37">
        <v>0</v>
      </c>
      <c r="AJ37">
        <v>0</v>
      </c>
      <c r="AK37">
        <v>0</v>
      </c>
      <c r="AL37">
        <v>20</v>
      </c>
      <c r="AM37">
        <v>0</v>
      </c>
      <c r="AN37">
        <v>0</v>
      </c>
      <c r="AO37">
        <v>0</v>
      </c>
      <c r="AP37">
        <v>0</v>
      </c>
      <c r="AQ37">
        <v>0</v>
      </c>
      <c r="AR37">
        <v>0</v>
      </c>
      <c r="AS37">
        <v>0</v>
      </c>
      <c r="AT37">
        <v>0</v>
      </c>
      <c r="AU37">
        <v>0</v>
      </c>
      <c r="AV37">
        <v>0</v>
      </c>
      <c r="AW37">
        <v>0</v>
      </c>
      <c r="AX37">
        <v>0</v>
      </c>
      <c r="AY37">
        <v>0</v>
      </c>
      <c r="AZ37">
        <v>0</v>
      </c>
      <c r="BA37">
        <v>1</v>
      </c>
      <c r="BB37">
        <v>0</v>
      </c>
      <c r="BC37">
        <v>1</v>
      </c>
      <c r="BD37">
        <v>0</v>
      </c>
      <c r="BE37">
        <v>0</v>
      </c>
      <c r="BF37">
        <v>0</v>
      </c>
      <c r="BG37">
        <v>5</v>
      </c>
      <c r="BH37">
        <v>0</v>
      </c>
      <c r="BI37">
        <v>0</v>
      </c>
      <c r="BJ37">
        <v>0</v>
      </c>
      <c r="BK37">
        <v>0</v>
      </c>
      <c r="BL37">
        <v>0</v>
      </c>
      <c r="BM37">
        <v>0</v>
      </c>
      <c r="BN37">
        <v>0</v>
      </c>
      <c r="BO37">
        <v>0</v>
      </c>
      <c r="BP37">
        <v>0</v>
      </c>
      <c r="BQ37">
        <v>0</v>
      </c>
      <c r="BR37">
        <v>0</v>
      </c>
      <c r="BS37">
        <v>11</v>
      </c>
      <c r="BT37">
        <v>0</v>
      </c>
      <c r="BU37">
        <v>0</v>
      </c>
      <c r="BV37">
        <v>0</v>
      </c>
      <c r="BW37">
        <v>0</v>
      </c>
      <c r="BX37">
        <v>0</v>
      </c>
      <c r="BY37">
        <v>0</v>
      </c>
      <c r="BZ37">
        <v>0</v>
      </c>
      <c r="CA37">
        <v>0</v>
      </c>
      <c r="CB37">
        <v>0</v>
      </c>
      <c r="CC37">
        <v>0</v>
      </c>
      <c r="CD37">
        <v>0</v>
      </c>
      <c r="CE37">
        <v>0</v>
      </c>
      <c r="CF37">
        <v>0</v>
      </c>
      <c r="CG37">
        <v>0</v>
      </c>
      <c r="CH37">
        <v>0</v>
      </c>
      <c r="CI37">
        <v>0</v>
      </c>
      <c r="CJ37">
        <v>0</v>
      </c>
      <c r="CK37">
        <v>3</v>
      </c>
      <c r="CL37">
        <v>0</v>
      </c>
      <c r="CM37">
        <v>0</v>
      </c>
      <c r="CN37">
        <v>0</v>
      </c>
      <c r="CO37">
        <v>0</v>
      </c>
      <c r="CP37">
        <v>0</v>
      </c>
      <c r="CQ37">
        <v>4</v>
      </c>
      <c r="CR37">
        <v>1</v>
      </c>
      <c r="CS37">
        <v>0</v>
      </c>
      <c r="CT37">
        <v>0</v>
      </c>
      <c r="CU37">
        <v>0</v>
      </c>
      <c r="CV37">
        <v>0</v>
      </c>
      <c r="CW37">
        <v>0</v>
      </c>
      <c r="CX37">
        <v>0</v>
      </c>
      <c r="CY37">
        <v>0</v>
      </c>
    </row>
    <row r="38" spans="1:103" x14ac:dyDescent="0.2">
      <c r="A38" t="s">
        <v>473</v>
      </c>
      <c r="B38" t="s">
        <v>198</v>
      </c>
      <c r="C38">
        <v>1</v>
      </c>
      <c r="D38" s="128" t="s">
        <v>289</v>
      </c>
      <c r="E38">
        <v>2</v>
      </c>
      <c r="F38">
        <v>4</v>
      </c>
      <c r="G38">
        <v>16</v>
      </c>
      <c r="H38">
        <v>0</v>
      </c>
      <c r="I38">
        <v>0</v>
      </c>
      <c r="J38">
        <v>0</v>
      </c>
      <c r="K38">
        <v>0</v>
      </c>
      <c r="L38">
        <v>18</v>
      </c>
      <c r="M38">
        <v>5</v>
      </c>
      <c r="N38">
        <v>0</v>
      </c>
      <c r="O38">
        <v>0</v>
      </c>
      <c r="P38">
        <v>0</v>
      </c>
      <c r="Q38">
        <v>8</v>
      </c>
      <c r="R38">
        <v>0</v>
      </c>
      <c r="S38">
        <v>13</v>
      </c>
      <c r="T38">
        <v>0</v>
      </c>
      <c r="U38">
        <v>0</v>
      </c>
      <c r="V38">
        <v>0</v>
      </c>
      <c r="W38">
        <v>0</v>
      </c>
      <c r="X38">
        <v>0</v>
      </c>
      <c r="Y38">
        <v>0</v>
      </c>
      <c r="Z38">
        <v>0</v>
      </c>
      <c r="AA38">
        <v>0</v>
      </c>
      <c r="AB38">
        <v>0</v>
      </c>
      <c r="AC38">
        <v>3</v>
      </c>
      <c r="AD38">
        <v>0</v>
      </c>
      <c r="AE38">
        <v>0</v>
      </c>
      <c r="AF38">
        <v>0</v>
      </c>
      <c r="AG38">
        <v>0</v>
      </c>
      <c r="AH38">
        <v>0</v>
      </c>
      <c r="AI38">
        <v>0</v>
      </c>
      <c r="AJ38">
        <v>0</v>
      </c>
      <c r="AK38">
        <v>0</v>
      </c>
      <c r="AL38">
        <v>14</v>
      </c>
      <c r="AM38">
        <v>0</v>
      </c>
      <c r="AN38">
        <v>5</v>
      </c>
      <c r="AO38">
        <v>0</v>
      </c>
      <c r="AP38">
        <v>4</v>
      </c>
      <c r="AQ38">
        <v>0</v>
      </c>
      <c r="AR38">
        <v>0</v>
      </c>
      <c r="AS38">
        <v>0</v>
      </c>
      <c r="AT38">
        <v>0</v>
      </c>
      <c r="AU38">
        <v>0</v>
      </c>
      <c r="AV38">
        <v>0</v>
      </c>
      <c r="AW38">
        <v>0</v>
      </c>
      <c r="AX38">
        <v>0</v>
      </c>
      <c r="AY38">
        <v>0</v>
      </c>
      <c r="AZ38">
        <v>0</v>
      </c>
      <c r="BA38">
        <v>0</v>
      </c>
      <c r="BB38">
        <v>0</v>
      </c>
      <c r="BC38">
        <v>1</v>
      </c>
      <c r="BD38">
        <v>1</v>
      </c>
      <c r="BE38">
        <v>0</v>
      </c>
      <c r="BF38">
        <v>0</v>
      </c>
      <c r="BG38">
        <v>0</v>
      </c>
      <c r="BH38">
        <v>0</v>
      </c>
      <c r="BI38">
        <v>0</v>
      </c>
      <c r="BJ38">
        <v>0</v>
      </c>
      <c r="BK38">
        <v>0</v>
      </c>
      <c r="BL38">
        <v>0</v>
      </c>
      <c r="BM38">
        <v>0</v>
      </c>
      <c r="BN38">
        <v>5</v>
      </c>
      <c r="BO38">
        <v>0</v>
      </c>
      <c r="BP38">
        <v>0</v>
      </c>
      <c r="BQ38">
        <v>0</v>
      </c>
      <c r="BR38">
        <v>4</v>
      </c>
      <c r="BS38">
        <v>0</v>
      </c>
      <c r="BT38">
        <v>0</v>
      </c>
      <c r="BU38">
        <v>0</v>
      </c>
      <c r="BV38">
        <v>0</v>
      </c>
      <c r="BW38">
        <v>0</v>
      </c>
      <c r="BX38">
        <v>0</v>
      </c>
      <c r="BY38">
        <v>2</v>
      </c>
      <c r="BZ38">
        <v>9</v>
      </c>
      <c r="CA38">
        <v>0</v>
      </c>
      <c r="CB38">
        <v>0</v>
      </c>
      <c r="CC38">
        <v>0</v>
      </c>
      <c r="CD38">
        <v>0</v>
      </c>
      <c r="CE38">
        <v>0</v>
      </c>
      <c r="CF38">
        <v>0</v>
      </c>
      <c r="CG38">
        <v>0</v>
      </c>
      <c r="CH38">
        <v>3</v>
      </c>
      <c r="CI38">
        <v>0</v>
      </c>
      <c r="CJ38">
        <v>0</v>
      </c>
      <c r="CK38">
        <v>0</v>
      </c>
      <c r="CL38">
        <v>0</v>
      </c>
      <c r="CM38">
        <v>0</v>
      </c>
      <c r="CN38">
        <v>0</v>
      </c>
      <c r="CO38">
        <v>4</v>
      </c>
      <c r="CP38">
        <v>18</v>
      </c>
      <c r="CQ38">
        <v>0</v>
      </c>
      <c r="CR38">
        <v>0</v>
      </c>
      <c r="CS38">
        <v>0</v>
      </c>
      <c r="CT38">
        <v>0</v>
      </c>
      <c r="CU38">
        <v>19</v>
      </c>
      <c r="CV38">
        <v>0</v>
      </c>
      <c r="CW38">
        <v>0</v>
      </c>
      <c r="CX38">
        <v>0</v>
      </c>
      <c r="CY38">
        <v>5</v>
      </c>
    </row>
    <row r="39" spans="1:103" x14ac:dyDescent="0.2">
      <c r="A39" t="s">
        <v>476</v>
      </c>
      <c r="B39" t="s">
        <v>288</v>
      </c>
      <c r="C39">
        <v>2</v>
      </c>
      <c r="D39" s="128" t="s">
        <v>289</v>
      </c>
      <c r="E39">
        <v>2</v>
      </c>
      <c r="F39">
        <v>4</v>
      </c>
      <c r="G39">
        <v>17</v>
      </c>
      <c r="H39">
        <v>0</v>
      </c>
      <c r="I39">
        <v>0</v>
      </c>
      <c r="J39">
        <v>1</v>
      </c>
      <c r="K39">
        <v>0</v>
      </c>
      <c r="L39">
        <v>2</v>
      </c>
      <c r="M39">
        <v>2</v>
      </c>
      <c r="N39">
        <v>0</v>
      </c>
      <c r="O39">
        <v>0</v>
      </c>
      <c r="P39">
        <v>1</v>
      </c>
      <c r="Q39">
        <v>0</v>
      </c>
      <c r="R39">
        <v>0</v>
      </c>
      <c r="S39">
        <v>6</v>
      </c>
      <c r="T39">
        <v>0</v>
      </c>
      <c r="U39">
        <v>0</v>
      </c>
      <c r="V39">
        <v>2</v>
      </c>
      <c r="W39">
        <v>0</v>
      </c>
      <c r="X39">
        <v>0</v>
      </c>
      <c r="Y39">
        <v>0</v>
      </c>
      <c r="Z39">
        <v>0</v>
      </c>
      <c r="AA39">
        <v>0</v>
      </c>
      <c r="AB39">
        <v>0</v>
      </c>
      <c r="AC39">
        <v>0</v>
      </c>
      <c r="AD39">
        <v>0</v>
      </c>
      <c r="AE39">
        <v>0</v>
      </c>
      <c r="AF39">
        <v>0</v>
      </c>
      <c r="AG39">
        <v>0</v>
      </c>
      <c r="AH39">
        <v>0</v>
      </c>
      <c r="AI39">
        <v>0</v>
      </c>
      <c r="AJ39">
        <v>0</v>
      </c>
      <c r="AK39">
        <v>0</v>
      </c>
      <c r="AL39">
        <v>11</v>
      </c>
      <c r="AM39">
        <v>0</v>
      </c>
      <c r="AN39">
        <v>0</v>
      </c>
      <c r="AO39">
        <v>0</v>
      </c>
      <c r="AP39">
        <v>0</v>
      </c>
      <c r="AQ39">
        <v>1</v>
      </c>
      <c r="AR39">
        <v>4</v>
      </c>
      <c r="AS39">
        <v>0</v>
      </c>
      <c r="AT39">
        <v>0</v>
      </c>
      <c r="AU39">
        <v>1</v>
      </c>
      <c r="AV39">
        <v>2</v>
      </c>
      <c r="AW39">
        <v>2</v>
      </c>
      <c r="AX39">
        <v>0</v>
      </c>
      <c r="AY39">
        <v>0</v>
      </c>
      <c r="AZ39">
        <v>0</v>
      </c>
      <c r="BA39">
        <v>0</v>
      </c>
      <c r="BB39">
        <v>0</v>
      </c>
      <c r="BC39">
        <v>4</v>
      </c>
      <c r="BD39">
        <v>3</v>
      </c>
      <c r="BE39">
        <v>0</v>
      </c>
      <c r="BF39">
        <v>4</v>
      </c>
      <c r="BG39">
        <v>0</v>
      </c>
      <c r="BH39">
        <v>0</v>
      </c>
      <c r="BI39">
        <v>0</v>
      </c>
      <c r="BJ39">
        <v>0</v>
      </c>
      <c r="BK39">
        <v>0</v>
      </c>
      <c r="BL39">
        <v>0</v>
      </c>
      <c r="BM39">
        <v>0</v>
      </c>
      <c r="BN39">
        <v>0</v>
      </c>
      <c r="BO39">
        <v>0</v>
      </c>
      <c r="BP39">
        <v>0</v>
      </c>
      <c r="BQ39">
        <v>0</v>
      </c>
      <c r="BR39">
        <v>0</v>
      </c>
      <c r="BS39">
        <v>0</v>
      </c>
      <c r="BT39">
        <v>0</v>
      </c>
      <c r="BU39">
        <v>0</v>
      </c>
      <c r="BV39">
        <v>0</v>
      </c>
      <c r="BW39">
        <v>0</v>
      </c>
      <c r="BX39">
        <v>1</v>
      </c>
      <c r="BY39">
        <v>1</v>
      </c>
      <c r="BZ39">
        <v>1</v>
      </c>
      <c r="CA39">
        <v>0</v>
      </c>
      <c r="CB39">
        <v>0</v>
      </c>
      <c r="CC39">
        <v>0</v>
      </c>
      <c r="CD39">
        <v>0</v>
      </c>
      <c r="CE39">
        <v>0</v>
      </c>
      <c r="CF39">
        <v>0</v>
      </c>
      <c r="CG39">
        <v>0</v>
      </c>
      <c r="CH39">
        <v>0</v>
      </c>
      <c r="CI39">
        <v>0</v>
      </c>
      <c r="CJ39">
        <v>0</v>
      </c>
      <c r="CK39">
        <v>0</v>
      </c>
      <c r="CL39">
        <v>0</v>
      </c>
      <c r="CM39">
        <v>0</v>
      </c>
      <c r="CN39">
        <v>0</v>
      </c>
      <c r="CO39">
        <v>0</v>
      </c>
      <c r="CP39">
        <v>1</v>
      </c>
      <c r="CQ39">
        <v>0</v>
      </c>
      <c r="CR39">
        <v>0</v>
      </c>
      <c r="CS39">
        <v>0</v>
      </c>
      <c r="CT39">
        <v>0</v>
      </c>
      <c r="CU39">
        <v>9</v>
      </c>
      <c r="CV39">
        <v>1</v>
      </c>
      <c r="CW39">
        <v>0</v>
      </c>
      <c r="CX39">
        <v>0</v>
      </c>
      <c r="CY39">
        <v>0</v>
      </c>
    </row>
    <row r="40" spans="1:103" x14ac:dyDescent="0.2">
      <c r="A40" t="s">
        <v>490</v>
      </c>
      <c r="B40" t="s">
        <v>198</v>
      </c>
      <c r="C40">
        <v>1</v>
      </c>
      <c r="D40" s="128" t="s">
        <v>289</v>
      </c>
      <c r="E40">
        <v>2</v>
      </c>
      <c r="F40">
        <v>5</v>
      </c>
      <c r="G40">
        <v>16</v>
      </c>
      <c r="H40">
        <v>0</v>
      </c>
      <c r="I40">
        <v>0</v>
      </c>
      <c r="J40">
        <v>0</v>
      </c>
      <c r="K40">
        <v>0</v>
      </c>
      <c r="L40">
        <v>0</v>
      </c>
      <c r="M40">
        <v>2</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12</v>
      </c>
      <c r="AM40">
        <v>0</v>
      </c>
      <c r="AN40">
        <v>0</v>
      </c>
      <c r="AO40">
        <v>0</v>
      </c>
      <c r="AP40">
        <v>0</v>
      </c>
      <c r="AQ40">
        <v>0</v>
      </c>
      <c r="AR40">
        <v>0</v>
      </c>
      <c r="AS40">
        <v>0</v>
      </c>
      <c r="AT40">
        <v>0</v>
      </c>
      <c r="AU40">
        <v>0</v>
      </c>
      <c r="AV40">
        <v>0</v>
      </c>
      <c r="AW40">
        <v>0</v>
      </c>
      <c r="AX40">
        <v>0</v>
      </c>
      <c r="AY40">
        <v>0</v>
      </c>
      <c r="AZ40">
        <v>0</v>
      </c>
      <c r="BA40">
        <v>0</v>
      </c>
      <c r="BB40">
        <v>2</v>
      </c>
      <c r="BC40">
        <v>0</v>
      </c>
      <c r="BD40">
        <v>1</v>
      </c>
      <c r="BE40">
        <v>0</v>
      </c>
      <c r="BF40">
        <v>0</v>
      </c>
      <c r="BG40">
        <v>0</v>
      </c>
      <c r="BH40">
        <v>1</v>
      </c>
      <c r="BI40">
        <v>0</v>
      </c>
      <c r="BJ40">
        <v>0</v>
      </c>
      <c r="BK40">
        <v>0</v>
      </c>
      <c r="BL40">
        <v>0</v>
      </c>
      <c r="BM40">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row>
    <row r="41" spans="1:103" x14ac:dyDescent="0.2">
      <c r="A41" t="s">
        <v>491</v>
      </c>
      <c r="B41" t="s">
        <v>288</v>
      </c>
      <c r="C41">
        <v>2</v>
      </c>
      <c r="D41" s="128" t="s">
        <v>289</v>
      </c>
      <c r="E41">
        <v>2</v>
      </c>
      <c r="F41">
        <v>5</v>
      </c>
      <c r="G41">
        <v>17</v>
      </c>
      <c r="H41">
        <v>0</v>
      </c>
      <c r="I41">
        <v>0</v>
      </c>
      <c r="J41">
        <v>0</v>
      </c>
      <c r="K41">
        <v>0</v>
      </c>
      <c r="L41">
        <v>2</v>
      </c>
      <c r="M41">
        <v>2</v>
      </c>
      <c r="N41">
        <v>0</v>
      </c>
      <c r="O41">
        <v>0</v>
      </c>
      <c r="P41">
        <v>0</v>
      </c>
      <c r="Q41">
        <v>0</v>
      </c>
      <c r="R41">
        <v>0</v>
      </c>
      <c r="S41">
        <v>0</v>
      </c>
      <c r="T41">
        <v>0</v>
      </c>
      <c r="U41">
        <v>0</v>
      </c>
      <c r="V41">
        <v>0</v>
      </c>
      <c r="W41">
        <v>2</v>
      </c>
      <c r="X41">
        <v>4</v>
      </c>
      <c r="Y41">
        <v>1</v>
      </c>
      <c r="Z41">
        <v>0</v>
      </c>
      <c r="AA41">
        <v>0</v>
      </c>
      <c r="AB41">
        <v>4</v>
      </c>
      <c r="AC41">
        <v>0</v>
      </c>
      <c r="AD41">
        <v>0</v>
      </c>
      <c r="AE41">
        <v>1</v>
      </c>
      <c r="AF41">
        <v>0</v>
      </c>
      <c r="AG41">
        <v>1</v>
      </c>
      <c r="AH41">
        <v>0</v>
      </c>
      <c r="AI41">
        <v>0</v>
      </c>
      <c r="AJ41">
        <v>0</v>
      </c>
      <c r="AK41">
        <v>0</v>
      </c>
      <c r="AL41">
        <v>0</v>
      </c>
      <c r="AM41">
        <v>0</v>
      </c>
      <c r="AN41">
        <v>0</v>
      </c>
      <c r="AO41">
        <v>0</v>
      </c>
      <c r="AP41">
        <v>0</v>
      </c>
      <c r="AQ41">
        <v>0</v>
      </c>
      <c r="AR41">
        <v>0</v>
      </c>
      <c r="AS41">
        <v>1</v>
      </c>
      <c r="AT41">
        <v>0</v>
      </c>
      <c r="AU41">
        <v>1</v>
      </c>
      <c r="AV41">
        <v>1</v>
      </c>
      <c r="AW41">
        <v>0</v>
      </c>
      <c r="AX41">
        <v>5</v>
      </c>
      <c r="AY41">
        <v>0</v>
      </c>
      <c r="AZ41">
        <v>11</v>
      </c>
      <c r="BA41">
        <v>0</v>
      </c>
      <c r="BB41">
        <v>0</v>
      </c>
      <c r="BC41">
        <v>0</v>
      </c>
      <c r="BD41">
        <v>0</v>
      </c>
      <c r="BE41">
        <v>0</v>
      </c>
      <c r="BF41">
        <v>14</v>
      </c>
      <c r="BG41">
        <v>0</v>
      </c>
      <c r="BH41">
        <v>9</v>
      </c>
      <c r="BI41">
        <v>0</v>
      </c>
      <c r="BJ41">
        <v>4</v>
      </c>
      <c r="BK41">
        <v>3</v>
      </c>
      <c r="BL41">
        <v>14</v>
      </c>
      <c r="BM41">
        <v>2</v>
      </c>
      <c r="BN41">
        <v>0</v>
      </c>
      <c r="BO41">
        <v>0</v>
      </c>
      <c r="BP41">
        <v>0</v>
      </c>
      <c r="BQ41">
        <v>0</v>
      </c>
      <c r="BR41">
        <v>0</v>
      </c>
      <c r="BS41">
        <v>15</v>
      </c>
      <c r="BT41">
        <v>0</v>
      </c>
      <c r="BU41">
        <v>0</v>
      </c>
      <c r="BV41">
        <v>0</v>
      </c>
      <c r="BW41">
        <v>0</v>
      </c>
      <c r="BX41">
        <v>0</v>
      </c>
      <c r="BY41">
        <v>1</v>
      </c>
      <c r="BZ41">
        <v>0</v>
      </c>
      <c r="CA41">
        <v>0</v>
      </c>
      <c r="CB41">
        <v>5</v>
      </c>
      <c r="CC41">
        <v>0</v>
      </c>
      <c r="CD41">
        <v>0</v>
      </c>
      <c r="CE41">
        <v>4</v>
      </c>
      <c r="CF41">
        <v>0</v>
      </c>
      <c r="CG41">
        <v>0</v>
      </c>
      <c r="CH41">
        <v>0</v>
      </c>
      <c r="CI41">
        <v>0</v>
      </c>
      <c r="CJ41">
        <v>0</v>
      </c>
      <c r="CK41">
        <v>0</v>
      </c>
      <c r="CL41">
        <v>1</v>
      </c>
      <c r="CM41">
        <v>0</v>
      </c>
      <c r="CN41">
        <v>0</v>
      </c>
      <c r="CO41">
        <v>0</v>
      </c>
      <c r="CP41">
        <v>0</v>
      </c>
      <c r="CQ41">
        <v>0</v>
      </c>
      <c r="CR41">
        <v>0</v>
      </c>
      <c r="CS41">
        <v>0</v>
      </c>
      <c r="CT41">
        <v>0</v>
      </c>
      <c r="CU41">
        <v>0</v>
      </c>
      <c r="CV41">
        <v>0</v>
      </c>
      <c r="CW41">
        <v>0</v>
      </c>
      <c r="CX41">
        <v>0</v>
      </c>
      <c r="CY41">
        <v>0</v>
      </c>
    </row>
    <row r="43" spans="1:103" x14ac:dyDescent="0.2">
      <c r="H43">
        <f>COUNTIF(H24:H41,"&gt;0")</f>
        <v>1</v>
      </c>
      <c r="I43">
        <f t="shared" ref="I43:BT43" si="3">COUNTIF(I24:I41,"&gt;0")</f>
        <v>1</v>
      </c>
      <c r="J43">
        <f t="shared" si="3"/>
        <v>1</v>
      </c>
      <c r="K43">
        <f t="shared" si="3"/>
        <v>8</v>
      </c>
      <c r="L43">
        <f t="shared" si="3"/>
        <v>5</v>
      </c>
      <c r="M43">
        <f t="shared" si="3"/>
        <v>11</v>
      </c>
      <c r="N43">
        <f t="shared" si="3"/>
        <v>1</v>
      </c>
      <c r="O43">
        <f t="shared" si="3"/>
        <v>2</v>
      </c>
      <c r="P43">
        <f t="shared" si="3"/>
        <v>11</v>
      </c>
      <c r="Q43">
        <f t="shared" si="3"/>
        <v>2</v>
      </c>
      <c r="R43">
        <f t="shared" si="3"/>
        <v>1</v>
      </c>
      <c r="S43">
        <f t="shared" si="3"/>
        <v>3</v>
      </c>
      <c r="T43">
        <f t="shared" si="3"/>
        <v>1</v>
      </c>
      <c r="U43">
        <f t="shared" si="3"/>
        <v>1</v>
      </c>
      <c r="V43">
        <f t="shared" si="3"/>
        <v>5</v>
      </c>
      <c r="W43">
        <f t="shared" si="3"/>
        <v>1</v>
      </c>
      <c r="X43">
        <f t="shared" si="3"/>
        <v>1</v>
      </c>
      <c r="Y43">
        <f t="shared" si="3"/>
        <v>2</v>
      </c>
      <c r="Z43">
        <f t="shared" si="3"/>
        <v>2</v>
      </c>
      <c r="AA43">
        <f t="shared" si="3"/>
        <v>1</v>
      </c>
      <c r="AB43">
        <f t="shared" si="3"/>
        <v>1</v>
      </c>
      <c r="AC43">
        <f t="shared" si="3"/>
        <v>1</v>
      </c>
      <c r="AD43">
        <f t="shared" si="3"/>
        <v>2</v>
      </c>
      <c r="AE43">
        <f t="shared" si="3"/>
        <v>1</v>
      </c>
      <c r="AF43">
        <f t="shared" si="3"/>
        <v>1</v>
      </c>
      <c r="AG43">
        <f t="shared" si="3"/>
        <v>1</v>
      </c>
      <c r="AH43">
        <f t="shared" si="3"/>
        <v>1</v>
      </c>
      <c r="AI43">
        <f t="shared" si="3"/>
        <v>7</v>
      </c>
      <c r="AJ43">
        <f t="shared" si="3"/>
        <v>1</v>
      </c>
      <c r="AK43">
        <f t="shared" si="3"/>
        <v>1</v>
      </c>
      <c r="AL43">
        <f t="shared" si="3"/>
        <v>14</v>
      </c>
      <c r="AM43">
        <f t="shared" si="3"/>
        <v>1</v>
      </c>
      <c r="AN43">
        <f t="shared" si="3"/>
        <v>1</v>
      </c>
      <c r="AO43">
        <f t="shared" si="3"/>
        <v>0</v>
      </c>
      <c r="AP43">
        <f t="shared" si="3"/>
        <v>5</v>
      </c>
      <c r="AQ43">
        <f t="shared" si="3"/>
        <v>1</v>
      </c>
      <c r="AR43">
        <f t="shared" si="3"/>
        <v>1</v>
      </c>
      <c r="AS43">
        <f t="shared" si="3"/>
        <v>1</v>
      </c>
      <c r="AT43">
        <f t="shared" si="3"/>
        <v>1</v>
      </c>
      <c r="AU43">
        <f t="shared" si="3"/>
        <v>2</v>
      </c>
      <c r="AV43">
        <f t="shared" si="3"/>
        <v>2</v>
      </c>
      <c r="AW43">
        <f t="shared" si="3"/>
        <v>1</v>
      </c>
      <c r="AX43">
        <f t="shared" si="3"/>
        <v>1</v>
      </c>
      <c r="AY43">
        <f t="shared" si="3"/>
        <v>1</v>
      </c>
      <c r="AZ43">
        <f t="shared" si="3"/>
        <v>1</v>
      </c>
      <c r="BA43">
        <f t="shared" si="3"/>
        <v>1</v>
      </c>
      <c r="BB43">
        <f t="shared" si="3"/>
        <v>9</v>
      </c>
      <c r="BC43">
        <f t="shared" si="3"/>
        <v>7</v>
      </c>
      <c r="BD43">
        <f t="shared" si="3"/>
        <v>14</v>
      </c>
      <c r="BE43">
        <f t="shared" si="3"/>
        <v>7</v>
      </c>
      <c r="BF43">
        <f t="shared" si="3"/>
        <v>2</v>
      </c>
      <c r="BG43">
        <f t="shared" si="3"/>
        <v>1</v>
      </c>
      <c r="BH43">
        <f t="shared" si="3"/>
        <v>2</v>
      </c>
      <c r="BI43">
        <f t="shared" si="3"/>
        <v>1</v>
      </c>
      <c r="BJ43">
        <f t="shared" si="3"/>
        <v>1</v>
      </c>
      <c r="BK43">
        <f t="shared" si="3"/>
        <v>1</v>
      </c>
      <c r="BL43">
        <f t="shared" si="3"/>
        <v>1</v>
      </c>
      <c r="BM43">
        <f t="shared" si="3"/>
        <v>1</v>
      </c>
      <c r="BN43">
        <f t="shared" si="3"/>
        <v>12</v>
      </c>
      <c r="BO43">
        <f t="shared" si="3"/>
        <v>1</v>
      </c>
      <c r="BP43">
        <f t="shared" si="3"/>
        <v>11</v>
      </c>
      <c r="BQ43">
        <f t="shared" si="3"/>
        <v>1</v>
      </c>
      <c r="BR43">
        <f t="shared" si="3"/>
        <v>1</v>
      </c>
      <c r="BS43">
        <f t="shared" si="3"/>
        <v>2</v>
      </c>
      <c r="BT43">
        <f t="shared" si="3"/>
        <v>2</v>
      </c>
      <c r="BU43">
        <f t="shared" ref="BU43:CY43" si="4">COUNTIF(BU24:BU41,"&gt;0")</f>
        <v>1</v>
      </c>
      <c r="BV43">
        <f t="shared" si="4"/>
        <v>1</v>
      </c>
      <c r="BW43">
        <f t="shared" si="4"/>
        <v>1</v>
      </c>
      <c r="BX43">
        <f t="shared" si="4"/>
        <v>1</v>
      </c>
      <c r="BY43">
        <f t="shared" si="4"/>
        <v>3</v>
      </c>
      <c r="BZ43">
        <f t="shared" si="4"/>
        <v>3</v>
      </c>
      <c r="CA43">
        <f t="shared" si="4"/>
        <v>2</v>
      </c>
      <c r="CB43">
        <f t="shared" si="4"/>
        <v>1</v>
      </c>
      <c r="CC43">
        <f t="shared" si="4"/>
        <v>5</v>
      </c>
      <c r="CD43">
        <f t="shared" si="4"/>
        <v>2</v>
      </c>
      <c r="CE43">
        <f t="shared" si="4"/>
        <v>1</v>
      </c>
      <c r="CF43">
        <f t="shared" si="4"/>
        <v>4</v>
      </c>
      <c r="CG43">
        <f t="shared" si="4"/>
        <v>2</v>
      </c>
      <c r="CH43">
        <f t="shared" si="4"/>
        <v>2</v>
      </c>
      <c r="CI43">
        <f t="shared" si="4"/>
        <v>1</v>
      </c>
      <c r="CJ43">
        <f t="shared" si="4"/>
        <v>1</v>
      </c>
      <c r="CK43">
        <f t="shared" si="4"/>
        <v>1</v>
      </c>
      <c r="CL43">
        <f t="shared" si="4"/>
        <v>1</v>
      </c>
      <c r="CM43">
        <f t="shared" si="4"/>
        <v>1</v>
      </c>
      <c r="CN43">
        <f t="shared" si="4"/>
        <v>3</v>
      </c>
      <c r="CO43">
        <f t="shared" si="4"/>
        <v>1</v>
      </c>
      <c r="CP43">
        <f t="shared" si="4"/>
        <v>9</v>
      </c>
      <c r="CQ43">
        <f t="shared" si="4"/>
        <v>6</v>
      </c>
      <c r="CR43">
        <f t="shared" si="4"/>
        <v>1</v>
      </c>
      <c r="CS43">
        <f t="shared" si="4"/>
        <v>1</v>
      </c>
      <c r="CT43">
        <f t="shared" si="4"/>
        <v>1</v>
      </c>
      <c r="CU43">
        <f t="shared" si="4"/>
        <v>2</v>
      </c>
      <c r="CV43">
        <f t="shared" si="4"/>
        <v>1</v>
      </c>
      <c r="CW43">
        <f t="shared" si="4"/>
        <v>1</v>
      </c>
      <c r="CX43">
        <f t="shared" si="4"/>
        <v>3</v>
      </c>
      <c r="CY43">
        <f t="shared" si="4"/>
        <v>12</v>
      </c>
    </row>
    <row r="44" spans="1:103" x14ac:dyDescent="0.2">
      <c r="H44" t="str">
        <f t="shared" ref="H44:BS44" si="5">IF(H43&gt;3,"in","out")</f>
        <v>out</v>
      </c>
      <c r="I44" t="str">
        <f t="shared" si="5"/>
        <v>out</v>
      </c>
      <c r="J44" t="str">
        <f t="shared" si="5"/>
        <v>out</v>
      </c>
      <c r="K44" t="str">
        <f t="shared" si="5"/>
        <v>in</v>
      </c>
      <c r="L44" t="str">
        <f t="shared" si="5"/>
        <v>in</v>
      </c>
      <c r="M44" t="str">
        <f t="shared" si="5"/>
        <v>in</v>
      </c>
      <c r="N44" t="str">
        <f t="shared" si="5"/>
        <v>out</v>
      </c>
      <c r="O44" t="str">
        <f t="shared" si="5"/>
        <v>out</v>
      </c>
      <c r="P44" t="str">
        <f t="shared" si="5"/>
        <v>in</v>
      </c>
      <c r="Q44" t="str">
        <f t="shared" si="5"/>
        <v>out</v>
      </c>
      <c r="R44" t="str">
        <f t="shared" si="5"/>
        <v>out</v>
      </c>
      <c r="S44" t="str">
        <f t="shared" si="5"/>
        <v>out</v>
      </c>
      <c r="T44" t="str">
        <f t="shared" si="5"/>
        <v>out</v>
      </c>
      <c r="U44" t="str">
        <f t="shared" si="5"/>
        <v>out</v>
      </c>
      <c r="V44" t="str">
        <f t="shared" si="5"/>
        <v>in</v>
      </c>
      <c r="W44" t="str">
        <f t="shared" si="5"/>
        <v>out</v>
      </c>
      <c r="X44" t="str">
        <f t="shared" si="5"/>
        <v>out</v>
      </c>
      <c r="Y44" t="str">
        <f t="shared" si="5"/>
        <v>out</v>
      </c>
      <c r="Z44" t="str">
        <f t="shared" si="5"/>
        <v>out</v>
      </c>
      <c r="AA44" t="str">
        <f t="shared" si="5"/>
        <v>out</v>
      </c>
      <c r="AB44" t="str">
        <f t="shared" si="5"/>
        <v>out</v>
      </c>
      <c r="AC44" t="str">
        <f t="shared" si="5"/>
        <v>out</v>
      </c>
      <c r="AD44" t="str">
        <f t="shared" si="5"/>
        <v>out</v>
      </c>
      <c r="AE44" t="str">
        <f t="shared" si="5"/>
        <v>out</v>
      </c>
      <c r="AF44" t="str">
        <f t="shared" si="5"/>
        <v>out</v>
      </c>
      <c r="AG44" t="str">
        <f t="shared" si="5"/>
        <v>out</v>
      </c>
      <c r="AH44" t="str">
        <f t="shared" si="5"/>
        <v>out</v>
      </c>
      <c r="AI44" t="str">
        <f t="shared" si="5"/>
        <v>in</v>
      </c>
      <c r="AJ44" t="str">
        <f t="shared" si="5"/>
        <v>out</v>
      </c>
      <c r="AK44" t="str">
        <f t="shared" si="5"/>
        <v>out</v>
      </c>
      <c r="AL44" t="str">
        <f t="shared" si="5"/>
        <v>in</v>
      </c>
      <c r="AM44" t="str">
        <f t="shared" si="5"/>
        <v>out</v>
      </c>
      <c r="AN44" t="str">
        <f t="shared" si="5"/>
        <v>out</v>
      </c>
      <c r="AO44" t="str">
        <f t="shared" si="5"/>
        <v>out</v>
      </c>
      <c r="AP44" t="str">
        <f t="shared" si="5"/>
        <v>in</v>
      </c>
      <c r="AQ44" t="str">
        <f t="shared" si="5"/>
        <v>out</v>
      </c>
      <c r="AR44" t="str">
        <f t="shared" si="5"/>
        <v>out</v>
      </c>
      <c r="AS44" t="str">
        <f t="shared" si="5"/>
        <v>out</v>
      </c>
      <c r="AT44" t="str">
        <f t="shared" si="5"/>
        <v>out</v>
      </c>
      <c r="AU44" t="str">
        <f t="shared" si="5"/>
        <v>out</v>
      </c>
      <c r="AV44" t="str">
        <f t="shared" si="5"/>
        <v>out</v>
      </c>
      <c r="AW44" t="str">
        <f t="shared" si="5"/>
        <v>out</v>
      </c>
      <c r="AX44" t="str">
        <f t="shared" si="5"/>
        <v>out</v>
      </c>
      <c r="AY44" t="str">
        <f t="shared" si="5"/>
        <v>out</v>
      </c>
      <c r="AZ44" t="str">
        <f t="shared" si="5"/>
        <v>out</v>
      </c>
      <c r="BA44" t="str">
        <f t="shared" si="5"/>
        <v>out</v>
      </c>
      <c r="BB44" t="str">
        <f t="shared" si="5"/>
        <v>in</v>
      </c>
      <c r="BC44" t="str">
        <f t="shared" si="5"/>
        <v>in</v>
      </c>
      <c r="BD44" t="str">
        <f t="shared" si="5"/>
        <v>in</v>
      </c>
      <c r="BE44" t="str">
        <f t="shared" si="5"/>
        <v>in</v>
      </c>
      <c r="BF44" t="str">
        <f t="shared" si="5"/>
        <v>out</v>
      </c>
      <c r="BG44" t="str">
        <f t="shared" si="5"/>
        <v>out</v>
      </c>
      <c r="BH44" t="str">
        <f t="shared" si="5"/>
        <v>out</v>
      </c>
      <c r="BI44" t="str">
        <f t="shared" si="5"/>
        <v>out</v>
      </c>
      <c r="BJ44" t="str">
        <f t="shared" si="5"/>
        <v>out</v>
      </c>
      <c r="BK44" t="str">
        <f t="shared" si="5"/>
        <v>out</v>
      </c>
      <c r="BL44" t="str">
        <f t="shared" si="5"/>
        <v>out</v>
      </c>
      <c r="BM44" t="str">
        <f t="shared" si="5"/>
        <v>out</v>
      </c>
      <c r="BN44" t="str">
        <f t="shared" si="5"/>
        <v>in</v>
      </c>
      <c r="BO44" t="str">
        <f t="shared" si="5"/>
        <v>out</v>
      </c>
      <c r="BP44" t="str">
        <f t="shared" si="5"/>
        <v>in</v>
      </c>
      <c r="BQ44" t="str">
        <f t="shared" si="5"/>
        <v>out</v>
      </c>
      <c r="BR44" t="str">
        <f t="shared" si="5"/>
        <v>out</v>
      </c>
      <c r="BS44" t="str">
        <f t="shared" si="5"/>
        <v>out</v>
      </c>
      <c r="BT44" t="str">
        <f t="shared" ref="BT44:CW44" si="6">IF(BT43&gt;3,"in","out")</f>
        <v>out</v>
      </c>
      <c r="BU44" t="str">
        <f t="shared" si="6"/>
        <v>out</v>
      </c>
      <c r="BV44" t="str">
        <f t="shared" si="6"/>
        <v>out</v>
      </c>
      <c r="BW44" t="str">
        <f t="shared" si="6"/>
        <v>out</v>
      </c>
      <c r="BX44" t="str">
        <f t="shared" si="6"/>
        <v>out</v>
      </c>
      <c r="BY44" t="str">
        <f t="shared" si="6"/>
        <v>out</v>
      </c>
      <c r="BZ44" t="str">
        <f t="shared" si="6"/>
        <v>out</v>
      </c>
      <c r="CA44" t="str">
        <f t="shared" si="6"/>
        <v>out</v>
      </c>
      <c r="CB44" t="str">
        <f t="shared" si="6"/>
        <v>out</v>
      </c>
      <c r="CC44" t="str">
        <f t="shared" si="6"/>
        <v>in</v>
      </c>
      <c r="CD44" t="str">
        <f t="shared" si="6"/>
        <v>out</v>
      </c>
      <c r="CE44" t="str">
        <f t="shared" si="6"/>
        <v>out</v>
      </c>
      <c r="CF44" t="str">
        <f t="shared" si="6"/>
        <v>in</v>
      </c>
      <c r="CG44" t="str">
        <f t="shared" si="6"/>
        <v>out</v>
      </c>
      <c r="CH44" t="str">
        <f t="shared" si="6"/>
        <v>out</v>
      </c>
      <c r="CI44" t="str">
        <f t="shared" si="6"/>
        <v>out</v>
      </c>
      <c r="CJ44" t="str">
        <f t="shared" si="6"/>
        <v>out</v>
      </c>
      <c r="CK44" t="str">
        <f t="shared" si="6"/>
        <v>out</v>
      </c>
      <c r="CL44" t="str">
        <f t="shared" si="6"/>
        <v>out</v>
      </c>
      <c r="CM44" t="str">
        <f t="shared" si="6"/>
        <v>out</v>
      </c>
      <c r="CN44" t="str">
        <f t="shared" si="6"/>
        <v>out</v>
      </c>
      <c r="CO44" t="str">
        <f t="shared" si="6"/>
        <v>out</v>
      </c>
      <c r="CP44" t="str">
        <f t="shared" si="6"/>
        <v>in</v>
      </c>
      <c r="CQ44" t="str">
        <f t="shared" si="6"/>
        <v>in</v>
      </c>
      <c r="CR44" t="str">
        <f t="shared" si="6"/>
        <v>out</v>
      </c>
      <c r="CS44" t="str">
        <f t="shared" si="6"/>
        <v>out</v>
      </c>
      <c r="CT44" t="str">
        <f t="shared" si="6"/>
        <v>out</v>
      </c>
      <c r="CU44" t="str">
        <f t="shared" si="6"/>
        <v>out</v>
      </c>
      <c r="CV44" t="str">
        <f t="shared" si="6"/>
        <v>out</v>
      </c>
      <c r="CW44" t="str">
        <f t="shared" si="6"/>
        <v>out</v>
      </c>
      <c r="CX44" t="str">
        <f>IF(CX43&gt;3,"in","out")</f>
        <v>out</v>
      </c>
      <c r="CY44" t="str">
        <f>IF(CY43&gt;3,"in","out")</f>
        <v>in</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J204"/>
  <sheetViews>
    <sheetView workbookViewId="0">
      <pane xSplit="6" ySplit="1" topLeftCell="G2" activePane="bottomRight" state="frozen"/>
      <selection pane="topRight" activeCell="G1" sqref="G1"/>
      <selection pane="bottomLeft" activeCell="A2" sqref="A2"/>
      <selection pane="bottomRight" activeCell="A198" sqref="A198"/>
    </sheetView>
  </sheetViews>
  <sheetFormatPr baseColWidth="10" defaultColWidth="8.83203125" defaultRowHeight="15" x14ac:dyDescent="0.2"/>
  <cols>
    <col min="5" max="5" width="15.83203125" customWidth="1"/>
  </cols>
  <sheetData>
    <row r="1" spans="1:10" x14ac:dyDescent="0.2">
      <c r="A1" t="s">
        <v>192</v>
      </c>
      <c r="B1" t="str">
        <f>INDEX(Site!D:D,MATCH(A:A,Site!A:A,0))</f>
        <v>Valley</v>
      </c>
      <c r="C1" t="str">
        <f>INDEX(Site!F:F,MATCH($A:$A,Site!$A:$A,0))</f>
        <v>Undermined</v>
      </c>
      <c r="D1" t="str">
        <f>INDEX(Site!G:G,MATCH($A:$A,Site!$A:$A,0))</f>
        <v>Fire interval</v>
      </c>
      <c r="E1" t="s">
        <v>6</v>
      </c>
      <c r="F1" t="s">
        <v>451</v>
      </c>
      <c r="G1" t="s">
        <v>460</v>
      </c>
      <c r="H1" t="s">
        <v>461</v>
      </c>
      <c r="I1" t="s">
        <v>462</v>
      </c>
      <c r="J1" t="s">
        <v>463</v>
      </c>
    </row>
    <row r="2" spans="1:10" x14ac:dyDescent="0.2">
      <c r="A2" t="s">
        <v>195</v>
      </c>
      <c r="B2" t="str">
        <f>INDEX(Site!D:D,MATCH(A:A,Site!A:A,0))</f>
        <v>side</v>
      </c>
      <c r="C2" t="str">
        <f>INDEX(Site!F:F,MATCH($A:$A,Site!$A:$A,0))</f>
        <v>no</v>
      </c>
      <c r="D2">
        <f>INDEX(Site!G:G,MATCH($A:$A,Site!$A:$A,0))</f>
        <v>40</v>
      </c>
      <c r="E2" t="s">
        <v>229</v>
      </c>
      <c r="F2" t="s">
        <v>450</v>
      </c>
      <c r="G2">
        <v>250</v>
      </c>
      <c r="H2">
        <v>7</v>
      </c>
      <c r="I2">
        <v>257</v>
      </c>
      <c r="J2">
        <v>19</v>
      </c>
    </row>
    <row r="3" spans="1:10" x14ac:dyDescent="0.2">
      <c r="A3" t="s">
        <v>196</v>
      </c>
      <c r="B3" t="str">
        <f>INDEX(Site!D:D,MATCH(A:A,Site!A:A,0))</f>
        <v>floor</v>
      </c>
      <c r="C3" t="str">
        <f>INDEX(Site!F:F,MATCH($A:$A,Site!$A:$A,0))</f>
        <v>no</v>
      </c>
      <c r="D3">
        <f>INDEX(Site!G:G,MATCH($A:$A,Site!$A:$A,0))</f>
        <v>40</v>
      </c>
      <c r="E3" t="s">
        <v>229</v>
      </c>
      <c r="F3" t="s">
        <v>450</v>
      </c>
      <c r="G3">
        <v>38</v>
      </c>
      <c r="H3">
        <v>0</v>
      </c>
      <c r="I3">
        <v>38</v>
      </c>
      <c r="J3">
        <v>11</v>
      </c>
    </row>
    <row r="4" spans="1:10" x14ac:dyDescent="0.2">
      <c r="A4" t="s">
        <v>368</v>
      </c>
      <c r="B4" t="str">
        <f>INDEX(Site!D:D,MATCH(A:A,Site!A:A,0))</f>
        <v>floor</v>
      </c>
      <c r="C4" t="str">
        <f>INDEX(Site!F:F,MATCH($A:$A,Site!$A:$A,0))</f>
        <v>yes</v>
      </c>
      <c r="D4">
        <f>INDEX(Site!G:G,MATCH($A:$A,Site!$A:$A,0))</f>
        <v>6.2</v>
      </c>
      <c r="E4" t="s">
        <v>229</v>
      </c>
      <c r="F4" t="s">
        <v>450</v>
      </c>
      <c r="G4">
        <v>0</v>
      </c>
      <c r="H4">
        <v>4</v>
      </c>
      <c r="I4">
        <v>4</v>
      </c>
      <c r="J4">
        <v>5</v>
      </c>
    </row>
    <row r="5" spans="1:10" x14ac:dyDescent="0.2">
      <c r="A5" t="s">
        <v>287</v>
      </c>
      <c r="B5" t="str">
        <f>INDEX(Site!D:D,MATCH(A:A,Site!A:A,0))</f>
        <v>side</v>
      </c>
      <c r="C5" t="str">
        <f>INDEX(Site!F:F,MATCH($A:$A,Site!$A:$A,0))</f>
        <v>yes</v>
      </c>
      <c r="D5">
        <f>INDEX(Site!G:G,MATCH($A:$A,Site!$A:$A,0))</f>
        <v>6.2</v>
      </c>
      <c r="E5" t="s">
        <v>229</v>
      </c>
      <c r="F5" t="s">
        <v>450</v>
      </c>
      <c r="G5">
        <v>108</v>
      </c>
      <c r="H5">
        <v>41</v>
      </c>
      <c r="I5">
        <v>149</v>
      </c>
      <c r="J5">
        <v>19</v>
      </c>
    </row>
    <row r="6" spans="1:10" x14ac:dyDescent="0.2">
      <c r="A6" t="s">
        <v>283</v>
      </c>
      <c r="B6" t="str">
        <f>INDEX(Site!D:D,MATCH(A:A,Site!A:A,0))</f>
        <v>floor</v>
      </c>
      <c r="C6" t="str">
        <f>INDEX(Site!F:F,MATCH($A:$A,Site!$A:$A,0))</f>
        <v>yes</v>
      </c>
      <c r="D6">
        <f>INDEX(Site!G:G,MATCH($A:$A,Site!$A:$A,0))</f>
        <v>6.2</v>
      </c>
      <c r="E6" t="s">
        <v>229</v>
      </c>
      <c r="F6" t="s">
        <v>450</v>
      </c>
      <c r="G6">
        <v>0</v>
      </c>
      <c r="H6">
        <v>5</v>
      </c>
      <c r="I6">
        <v>5</v>
      </c>
      <c r="J6">
        <v>3</v>
      </c>
    </row>
    <row r="7" spans="1:10" x14ac:dyDescent="0.2">
      <c r="A7" t="s">
        <v>320</v>
      </c>
      <c r="B7" t="str">
        <f>INDEX(Site!D:D,MATCH(A:A,Site!A:A,0))</f>
        <v>side</v>
      </c>
      <c r="C7" t="str">
        <f>INDEX(Site!F:F,MATCH($A:$A,Site!$A:$A,0))</f>
        <v>no</v>
      </c>
      <c r="D7">
        <f>INDEX(Site!G:G,MATCH($A:$A,Site!$A:$A,0))</f>
        <v>6.2</v>
      </c>
      <c r="E7" t="s">
        <v>229</v>
      </c>
      <c r="F7" t="s">
        <v>450</v>
      </c>
      <c r="G7">
        <v>25</v>
      </c>
      <c r="H7">
        <v>14</v>
      </c>
      <c r="I7">
        <v>39</v>
      </c>
      <c r="J7">
        <v>18</v>
      </c>
    </row>
    <row r="8" spans="1:10" x14ac:dyDescent="0.2">
      <c r="A8" t="s">
        <v>326</v>
      </c>
      <c r="B8" t="str">
        <f>INDEX(Site!D:D,MATCH(A:A,Site!A:A,0))</f>
        <v>floor</v>
      </c>
      <c r="C8" t="str">
        <f>INDEX(Site!F:F,MATCH($A:$A,Site!$A:$A,0))</f>
        <v>no</v>
      </c>
      <c r="D8">
        <f>INDEX(Site!G:G,MATCH($A:$A,Site!$A:$A,0))</f>
        <v>6.2</v>
      </c>
      <c r="E8" t="s">
        <v>229</v>
      </c>
      <c r="F8" t="s">
        <v>450</v>
      </c>
      <c r="G8">
        <v>33</v>
      </c>
      <c r="H8">
        <v>1</v>
      </c>
      <c r="I8">
        <v>34</v>
      </c>
      <c r="J8">
        <v>15</v>
      </c>
    </row>
    <row r="9" spans="1:10" x14ac:dyDescent="0.2">
      <c r="A9" t="s">
        <v>307</v>
      </c>
      <c r="B9" t="str">
        <f>INDEX(Site!D:D,MATCH(A:A,Site!A:A,0))</f>
        <v>side</v>
      </c>
      <c r="C9" t="str">
        <f>INDEX(Site!F:F,MATCH($A:$A,Site!$A:$A,0))</f>
        <v>no</v>
      </c>
      <c r="D9">
        <f>INDEX(Site!G:G,MATCH($A:$A,Site!$A:$A,0))</f>
        <v>6.2</v>
      </c>
      <c r="E9" t="s">
        <v>229</v>
      </c>
      <c r="F9" t="s">
        <v>450</v>
      </c>
      <c r="G9">
        <v>73</v>
      </c>
      <c r="H9">
        <v>2</v>
      </c>
      <c r="I9">
        <v>75</v>
      </c>
      <c r="J9">
        <v>18</v>
      </c>
    </row>
    <row r="10" spans="1:10" x14ac:dyDescent="0.2">
      <c r="A10" t="s">
        <v>301</v>
      </c>
      <c r="B10" t="str">
        <f>INDEX(Site!D:D,MATCH(A:A,Site!A:A,0))</f>
        <v>floor</v>
      </c>
      <c r="C10" t="str">
        <f>INDEX(Site!F:F,MATCH($A:$A,Site!$A:$A,0))</f>
        <v>no</v>
      </c>
      <c r="D10">
        <f>INDEX(Site!G:G,MATCH($A:$A,Site!$A:$A,0))</f>
        <v>6.2</v>
      </c>
      <c r="E10" t="s">
        <v>229</v>
      </c>
      <c r="F10" t="s">
        <v>450</v>
      </c>
      <c r="G10">
        <v>24</v>
      </c>
      <c r="H10">
        <v>0</v>
      </c>
      <c r="I10">
        <v>24</v>
      </c>
      <c r="J10">
        <v>13</v>
      </c>
    </row>
    <row r="11" spans="1:10" x14ac:dyDescent="0.2">
      <c r="A11" t="s">
        <v>339</v>
      </c>
      <c r="B11" t="str">
        <f>INDEX(Site!D:D,MATCH(A:A,Site!A:A,0))</f>
        <v>side</v>
      </c>
      <c r="C11" t="str">
        <f>INDEX(Site!F:F,MATCH($A:$A,Site!$A:$A,0))</f>
        <v>no</v>
      </c>
      <c r="D11">
        <f>INDEX(Site!G:G,MATCH($A:$A,Site!$A:$A,0))</f>
        <v>40</v>
      </c>
      <c r="E11" t="s">
        <v>348</v>
      </c>
      <c r="F11" t="s">
        <v>450</v>
      </c>
      <c r="G11">
        <v>59</v>
      </c>
      <c r="H11">
        <v>2</v>
      </c>
      <c r="I11">
        <v>61</v>
      </c>
      <c r="J11">
        <v>17</v>
      </c>
    </row>
    <row r="12" spans="1:10" x14ac:dyDescent="0.2">
      <c r="A12" t="s">
        <v>357</v>
      </c>
      <c r="B12" t="str">
        <f>INDEX(Site!D:D,MATCH(A:A,Site!A:A,0))</f>
        <v>floor</v>
      </c>
      <c r="C12" t="str">
        <f>INDEX(Site!F:F,MATCH($A:$A,Site!$A:$A,0))</f>
        <v>no</v>
      </c>
      <c r="D12">
        <f>INDEX(Site!G:G,MATCH($A:$A,Site!$A:$A,0))</f>
        <v>40</v>
      </c>
      <c r="E12" t="s">
        <v>348</v>
      </c>
      <c r="F12" t="s">
        <v>450</v>
      </c>
      <c r="G12">
        <v>10</v>
      </c>
      <c r="H12">
        <v>0</v>
      </c>
      <c r="I12">
        <v>10</v>
      </c>
      <c r="J12">
        <v>7</v>
      </c>
    </row>
    <row r="13" spans="1:10" x14ac:dyDescent="0.2">
      <c r="A13" t="s">
        <v>287</v>
      </c>
      <c r="B13" t="str">
        <f>INDEX(Site!D:D,MATCH(A:A,Site!A:A,0))</f>
        <v>side</v>
      </c>
      <c r="C13" t="str">
        <f>INDEX(Site!F:F,MATCH($A:$A,Site!$A:$A,0))</f>
        <v>yes</v>
      </c>
      <c r="D13">
        <f>INDEX(Site!G:G,MATCH($A:$A,Site!$A:$A,0))</f>
        <v>6.2</v>
      </c>
      <c r="E13" t="s">
        <v>127</v>
      </c>
      <c r="F13" t="s">
        <v>449</v>
      </c>
      <c r="G13">
        <v>5</v>
      </c>
      <c r="H13">
        <v>0</v>
      </c>
      <c r="I13">
        <v>5</v>
      </c>
      <c r="J13">
        <v>4</v>
      </c>
    </row>
    <row r="14" spans="1:10" x14ac:dyDescent="0.2">
      <c r="A14" t="s">
        <v>320</v>
      </c>
      <c r="B14" t="str">
        <f>INDEX(Site!D:D,MATCH(A:A,Site!A:A,0))</f>
        <v>side</v>
      </c>
      <c r="C14" t="str">
        <f>INDEX(Site!F:F,MATCH($A:$A,Site!$A:$A,0))</f>
        <v>no</v>
      </c>
      <c r="D14">
        <f>INDEX(Site!G:G,MATCH($A:$A,Site!$A:$A,0))</f>
        <v>6.2</v>
      </c>
      <c r="E14" t="s">
        <v>127</v>
      </c>
      <c r="F14" t="s">
        <v>449</v>
      </c>
      <c r="G14">
        <v>5</v>
      </c>
      <c r="H14">
        <v>0</v>
      </c>
      <c r="I14">
        <v>5</v>
      </c>
      <c r="J14">
        <v>4</v>
      </c>
    </row>
    <row r="15" spans="1:10" x14ac:dyDescent="0.2">
      <c r="A15" t="s">
        <v>326</v>
      </c>
      <c r="B15" t="str">
        <f>INDEX(Site!D:D,MATCH(A:A,Site!A:A,0))</f>
        <v>floor</v>
      </c>
      <c r="C15" t="str">
        <f>INDEX(Site!F:F,MATCH($A:$A,Site!$A:$A,0))</f>
        <v>no</v>
      </c>
      <c r="D15">
        <f>INDEX(Site!G:G,MATCH($A:$A,Site!$A:$A,0))</f>
        <v>6.2</v>
      </c>
      <c r="E15" t="s">
        <v>127</v>
      </c>
      <c r="F15" t="s">
        <v>449</v>
      </c>
      <c r="G15">
        <v>100</v>
      </c>
      <c r="H15">
        <v>0</v>
      </c>
      <c r="I15">
        <v>100</v>
      </c>
      <c r="J15">
        <v>7</v>
      </c>
    </row>
    <row r="16" spans="1:10" x14ac:dyDescent="0.2">
      <c r="A16" t="s">
        <v>307</v>
      </c>
      <c r="B16" t="str">
        <f>INDEX(Site!D:D,MATCH(A:A,Site!A:A,0))</f>
        <v>side</v>
      </c>
      <c r="C16" t="str">
        <f>INDEX(Site!F:F,MATCH($A:$A,Site!$A:$A,0))</f>
        <v>no</v>
      </c>
      <c r="D16">
        <f>INDEX(Site!G:G,MATCH($A:$A,Site!$A:$A,0))</f>
        <v>6.2</v>
      </c>
      <c r="E16" t="s">
        <v>127</v>
      </c>
      <c r="F16" t="s">
        <v>449</v>
      </c>
      <c r="G16">
        <v>48</v>
      </c>
      <c r="H16">
        <v>0</v>
      </c>
      <c r="I16">
        <v>48</v>
      </c>
      <c r="J16">
        <v>16</v>
      </c>
    </row>
    <row r="17" spans="1:10" x14ac:dyDescent="0.2">
      <c r="A17" t="s">
        <v>301</v>
      </c>
      <c r="B17" t="str">
        <f>INDEX(Site!D:D,MATCH(A:A,Site!A:A,0))</f>
        <v>floor</v>
      </c>
      <c r="C17" t="str">
        <f>INDEX(Site!F:F,MATCH($A:$A,Site!$A:$A,0))</f>
        <v>no</v>
      </c>
      <c r="D17">
        <f>INDEX(Site!G:G,MATCH($A:$A,Site!$A:$A,0))</f>
        <v>6.2</v>
      </c>
      <c r="E17" t="s">
        <v>127</v>
      </c>
      <c r="F17" t="s">
        <v>449</v>
      </c>
      <c r="G17">
        <v>6</v>
      </c>
      <c r="H17">
        <v>0</v>
      </c>
      <c r="I17">
        <v>6</v>
      </c>
      <c r="J17">
        <v>3</v>
      </c>
    </row>
    <row r="18" spans="1:10" x14ac:dyDescent="0.2">
      <c r="A18" t="s">
        <v>339</v>
      </c>
      <c r="B18" t="str">
        <f>INDEX(Site!D:D,MATCH(A:A,Site!A:A,0))</f>
        <v>side</v>
      </c>
      <c r="C18" t="str">
        <f>INDEX(Site!F:F,MATCH($A:$A,Site!$A:$A,0))</f>
        <v>no</v>
      </c>
      <c r="D18">
        <f>INDEX(Site!G:G,MATCH($A:$A,Site!$A:$A,0))</f>
        <v>40</v>
      </c>
      <c r="E18" t="s">
        <v>127</v>
      </c>
      <c r="F18" t="s">
        <v>449</v>
      </c>
      <c r="G18">
        <v>86</v>
      </c>
      <c r="H18">
        <v>0</v>
      </c>
      <c r="I18">
        <v>86</v>
      </c>
      <c r="J18">
        <v>19</v>
      </c>
    </row>
    <row r="19" spans="1:10" x14ac:dyDescent="0.2">
      <c r="A19" t="s">
        <v>357</v>
      </c>
      <c r="B19" t="str">
        <f>INDEX(Site!D:D,MATCH(A:A,Site!A:A,0))</f>
        <v>floor</v>
      </c>
      <c r="C19" t="str">
        <f>INDEX(Site!F:F,MATCH($A:$A,Site!$A:$A,0))</f>
        <v>no</v>
      </c>
      <c r="D19">
        <f>INDEX(Site!G:G,MATCH($A:$A,Site!$A:$A,0))</f>
        <v>40</v>
      </c>
      <c r="E19" t="s">
        <v>127</v>
      </c>
      <c r="F19" t="s">
        <v>449</v>
      </c>
      <c r="G19">
        <v>73</v>
      </c>
      <c r="H19">
        <v>0</v>
      </c>
      <c r="I19">
        <v>73</v>
      </c>
      <c r="J19">
        <v>18</v>
      </c>
    </row>
    <row r="20" spans="1:10" x14ac:dyDescent="0.2">
      <c r="A20" t="s">
        <v>301</v>
      </c>
      <c r="B20" t="str">
        <f>INDEX(Site!D:D,MATCH(A:A,Site!A:A,0))</f>
        <v>floor</v>
      </c>
      <c r="C20" t="str">
        <f>INDEX(Site!F:F,MATCH($A:$A,Site!$A:$A,0))</f>
        <v>no</v>
      </c>
      <c r="D20">
        <f>INDEX(Site!G:G,MATCH($A:$A,Site!$A:$A,0))</f>
        <v>6.2</v>
      </c>
      <c r="E20" t="s">
        <v>142</v>
      </c>
      <c r="F20" t="s">
        <v>452</v>
      </c>
      <c r="G20">
        <v>0</v>
      </c>
      <c r="H20">
        <v>1</v>
      </c>
      <c r="I20">
        <v>1</v>
      </c>
      <c r="J20">
        <v>1</v>
      </c>
    </row>
    <row r="21" spans="1:10" x14ac:dyDescent="0.2">
      <c r="A21" t="s">
        <v>382</v>
      </c>
      <c r="B21" t="str">
        <f>INDEX(Site!D:D,MATCH(A:A,Site!A:A,0))</f>
        <v>side</v>
      </c>
      <c r="C21" t="str">
        <f>INDEX(Site!F:F,MATCH($A:$A,Site!$A:$A,0))</f>
        <v>yes</v>
      </c>
      <c r="D21">
        <f>INDEX(Site!G:G,MATCH($A:$A,Site!$A:$A,0))</f>
        <v>40</v>
      </c>
      <c r="E21" t="s">
        <v>163</v>
      </c>
      <c r="F21" t="s">
        <v>449</v>
      </c>
      <c r="G21">
        <v>1</v>
      </c>
      <c r="H21">
        <v>0</v>
      </c>
      <c r="I21">
        <v>1</v>
      </c>
      <c r="J21">
        <v>1</v>
      </c>
    </row>
    <row r="22" spans="1:10" x14ac:dyDescent="0.2">
      <c r="A22" t="s">
        <v>389</v>
      </c>
      <c r="B22" t="str">
        <f>INDEX(Site!D:D,MATCH(A:A,Site!A:A,0))</f>
        <v>floor</v>
      </c>
      <c r="C22" t="str">
        <f>INDEX(Site!F:F,MATCH($A:$A,Site!$A:$A,0))</f>
        <v>yes</v>
      </c>
      <c r="D22">
        <f>INDEX(Site!G:G,MATCH($A:$A,Site!$A:$A,0))</f>
        <v>40</v>
      </c>
      <c r="E22" t="s">
        <v>163</v>
      </c>
      <c r="F22" t="s">
        <v>449</v>
      </c>
      <c r="G22">
        <v>67</v>
      </c>
      <c r="H22">
        <v>3</v>
      </c>
      <c r="I22">
        <v>70</v>
      </c>
      <c r="J22">
        <v>16</v>
      </c>
    </row>
    <row r="23" spans="1:10" x14ac:dyDescent="0.2">
      <c r="A23" t="s">
        <v>287</v>
      </c>
      <c r="B23" t="str">
        <f>INDEX(Site!D:D,MATCH(A:A,Site!A:A,0))</f>
        <v>side</v>
      </c>
      <c r="C23" t="str">
        <f>INDEX(Site!F:F,MATCH($A:$A,Site!$A:$A,0))</f>
        <v>yes</v>
      </c>
      <c r="D23">
        <f>INDEX(Site!G:G,MATCH($A:$A,Site!$A:$A,0))</f>
        <v>6.2</v>
      </c>
      <c r="E23" t="s">
        <v>163</v>
      </c>
      <c r="F23" t="s">
        <v>449</v>
      </c>
      <c r="G23">
        <v>5</v>
      </c>
      <c r="H23">
        <v>0</v>
      </c>
      <c r="I23">
        <v>5</v>
      </c>
      <c r="J23">
        <v>3</v>
      </c>
    </row>
    <row r="24" spans="1:10" x14ac:dyDescent="0.2">
      <c r="A24" t="s">
        <v>307</v>
      </c>
      <c r="B24" t="str">
        <f>INDEX(Site!D:D,MATCH(A:A,Site!A:A,0))</f>
        <v>side</v>
      </c>
      <c r="C24" t="str">
        <f>INDEX(Site!F:F,MATCH($A:$A,Site!$A:$A,0))</f>
        <v>no</v>
      </c>
      <c r="D24">
        <f>INDEX(Site!G:G,MATCH($A:$A,Site!$A:$A,0))</f>
        <v>6.2</v>
      </c>
      <c r="E24" t="s">
        <v>163</v>
      </c>
      <c r="F24" t="s">
        <v>449</v>
      </c>
      <c r="G24">
        <v>1</v>
      </c>
      <c r="H24">
        <v>0</v>
      </c>
      <c r="I24">
        <v>1</v>
      </c>
      <c r="J24">
        <v>1</v>
      </c>
    </row>
    <row r="25" spans="1:10" x14ac:dyDescent="0.2">
      <c r="A25" t="s">
        <v>363</v>
      </c>
      <c r="B25" t="str">
        <f>INDEX(Site!D:D,MATCH(A:A,Site!A:A,0))</f>
        <v>side</v>
      </c>
      <c r="C25" t="str">
        <f>INDEX(Site!F:F,MATCH($A:$A,Site!$A:$A,0))</f>
        <v>yes</v>
      </c>
      <c r="D25">
        <f>INDEX(Site!G:G,MATCH($A:$A,Site!$A:$A,0))</f>
        <v>6.2</v>
      </c>
      <c r="E25" t="s">
        <v>134</v>
      </c>
      <c r="F25" t="s">
        <v>458</v>
      </c>
      <c r="G25">
        <v>65</v>
      </c>
      <c r="H25">
        <v>3</v>
      </c>
      <c r="I25">
        <v>68</v>
      </c>
      <c r="J25">
        <v>16</v>
      </c>
    </row>
    <row r="26" spans="1:10" x14ac:dyDescent="0.2">
      <c r="A26" t="s">
        <v>368</v>
      </c>
      <c r="B26" t="str">
        <f>INDEX(Site!D:D,MATCH(A:A,Site!A:A,0))</f>
        <v>floor</v>
      </c>
      <c r="C26" t="str">
        <f>INDEX(Site!F:F,MATCH($A:$A,Site!$A:$A,0))</f>
        <v>yes</v>
      </c>
      <c r="D26">
        <f>INDEX(Site!G:G,MATCH($A:$A,Site!$A:$A,0))</f>
        <v>6.2</v>
      </c>
      <c r="E26" t="s">
        <v>134</v>
      </c>
      <c r="F26" t="s">
        <v>458</v>
      </c>
      <c r="G26">
        <v>98</v>
      </c>
      <c r="H26">
        <v>6</v>
      </c>
      <c r="I26">
        <v>104</v>
      </c>
      <c r="J26">
        <v>14</v>
      </c>
    </row>
    <row r="27" spans="1:10" x14ac:dyDescent="0.2">
      <c r="A27" t="s">
        <v>283</v>
      </c>
      <c r="B27" t="str">
        <f>INDEX(Site!D:D,MATCH(A:A,Site!A:A,0))</f>
        <v>floor</v>
      </c>
      <c r="C27" t="str">
        <f>INDEX(Site!F:F,MATCH($A:$A,Site!$A:$A,0))</f>
        <v>yes</v>
      </c>
      <c r="D27">
        <f>INDEX(Site!G:G,MATCH($A:$A,Site!$A:$A,0))</f>
        <v>6.2</v>
      </c>
      <c r="E27" t="s">
        <v>134</v>
      </c>
      <c r="F27" t="s">
        <v>458</v>
      </c>
      <c r="G27">
        <v>142</v>
      </c>
      <c r="H27">
        <v>0</v>
      </c>
      <c r="I27">
        <v>142</v>
      </c>
      <c r="J27">
        <v>14</v>
      </c>
    </row>
    <row r="28" spans="1:10" x14ac:dyDescent="0.2">
      <c r="A28" t="s">
        <v>320</v>
      </c>
      <c r="B28" t="str">
        <f>INDEX(Site!D:D,MATCH(A:A,Site!A:A,0))</f>
        <v>side</v>
      </c>
      <c r="C28" t="str">
        <f>INDEX(Site!F:F,MATCH($A:$A,Site!$A:$A,0))</f>
        <v>no</v>
      </c>
      <c r="D28">
        <f>INDEX(Site!G:G,MATCH($A:$A,Site!$A:$A,0))</f>
        <v>6.2</v>
      </c>
      <c r="E28" t="s">
        <v>134</v>
      </c>
      <c r="F28" t="s">
        <v>458</v>
      </c>
      <c r="G28">
        <v>2</v>
      </c>
      <c r="H28">
        <v>0</v>
      </c>
      <c r="I28">
        <v>2</v>
      </c>
      <c r="J28">
        <v>3</v>
      </c>
    </row>
    <row r="29" spans="1:10" x14ac:dyDescent="0.2">
      <c r="A29" t="s">
        <v>326</v>
      </c>
      <c r="B29" t="str">
        <f>INDEX(Site!D:D,MATCH(A:A,Site!A:A,0))</f>
        <v>floor</v>
      </c>
      <c r="C29" t="str">
        <f>INDEX(Site!F:F,MATCH($A:$A,Site!$A:$A,0))</f>
        <v>no</v>
      </c>
      <c r="D29">
        <f>INDEX(Site!G:G,MATCH($A:$A,Site!$A:$A,0))</f>
        <v>6.2</v>
      </c>
      <c r="E29" t="s">
        <v>134</v>
      </c>
      <c r="F29" t="s">
        <v>458</v>
      </c>
      <c r="G29">
        <v>286</v>
      </c>
      <c r="H29">
        <v>0</v>
      </c>
      <c r="I29">
        <v>286</v>
      </c>
      <c r="J29">
        <v>12</v>
      </c>
    </row>
    <row r="30" spans="1:10" x14ac:dyDescent="0.2">
      <c r="A30" t="s">
        <v>301</v>
      </c>
      <c r="B30" t="str">
        <f>INDEX(Site!D:D,MATCH(A:A,Site!A:A,0))</f>
        <v>floor</v>
      </c>
      <c r="C30" t="str">
        <f>INDEX(Site!F:F,MATCH($A:$A,Site!$A:$A,0))</f>
        <v>no</v>
      </c>
      <c r="D30">
        <f>INDEX(Site!G:G,MATCH($A:$A,Site!$A:$A,0))</f>
        <v>6.2</v>
      </c>
      <c r="E30" t="s">
        <v>134</v>
      </c>
      <c r="F30" t="s">
        <v>458</v>
      </c>
      <c r="G30">
        <v>92</v>
      </c>
      <c r="H30">
        <v>0</v>
      </c>
      <c r="I30">
        <v>92</v>
      </c>
      <c r="J30">
        <v>16</v>
      </c>
    </row>
    <row r="31" spans="1:10" x14ac:dyDescent="0.2">
      <c r="A31" t="s">
        <v>339</v>
      </c>
      <c r="B31" t="str">
        <f>INDEX(Site!D:D,MATCH(A:A,Site!A:A,0))</f>
        <v>side</v>
      </c>
      <c r="C31" t="str">
        <f>INDEX(Site!F:F,MATCH($A:$A,Site!$A:$A,0))</f>
        <v>no</v>
      </c>
      <c r="D31">
        <f>INDEX(Site!G:G,MATCH($A:$A,Site!$A:$A,0))</f>
        <v>40</v>
      </c>
      <c r="E31" t="s">
        <v>134</v>
      </c>
      <c r="F31" t="s">
        <v>458</v>
      </c>
      <c r="G31">
        <v>80</v>
      </c>
      <c r="H31">
        <v>0</v>
      </c>
      <c r="I31">
        <v>80</v>
      </c>
      <c r="J31">
        <v>13</v>
      </c>
    </row>
    <row r="32" spans="1:10" x14ac:dyDescent="0.2">
      <c r="A32" t="s">
        <v>357</v>
      </c>
      <c r="B32" t="str">
        <f>INDEX(Site!D:D,MATCH(A:A,Site!A:A,0))</f>
        <v>floor</v>
      </c>
      <c r="C32" t="str">
        <f>INDEX(Site!F:F,MATCH($A:$A,Site!$A:$A,0))</f>
        <v>no</v>
      </c>
      <c r="D32">
        <f>INDEX(Site!G:G,MATCH($A:$A,Site!$A:$A,0))</f>
        <v>40</v>
      </c>
      <c r="E32" t="s">
        <v>134</v>
      </c>
      <c r="F32" t="s">
        <v>458</v>
      </c>
      <c r="G32">
        <v>359</v>
      </c>
      <c r="H32">
        <v>0</v>
      </c>
      <c r="I32">
        <v>359</v>
      </c>
      <c r="J32">
        <v>20</v>
      </c>
    </row>
    <row r="33" spans="1:10" x14ac:dyDescent="0.2">
      <c r="A33" t="s">
        <v>195</v>
      </c>
      <c r="B33" t="str">
        <f>INDEX(Site!D:D,MATCH(A:A,Site!A:A,0))</f>
        <v>side</v>
      </c>
      <c r="C33" t="str">
        <f>INDEX(Site!F:F,MATCH($A:$A,Site!$A:$A,0))</f>
        <v>no</v>
      </c>
      <c r="D33">
        <f>INDEX(Site!G:G,MATCH($A:$A,Site!$A:$A,0))</f>
        <v>40</v>
      </c>
      <c r="E33" t="s">
        <v>267</v>
      </c>
      <c r="F33" t="s">
        <v>450</v>
      </c>
      <c r="G33">
        <v>42</v>
      </c>
      <c r="H33">
        <v>47</v>
      </c>
      <c r="I33">
        <v>89</v>
      </c>
      <c r="J33">
        <v>17</v>
      </c>
    </row>
    <row r="34" spans="1:10" x14ac:dyDescent="0.2">
      <c r="A34" t="s">
        <v>301</v>
      </c>
      <c r="B34" t="str">
        <f>INDEX(Site!D:D,MATCH(A:A,Site!A:A,0))</f>
        <v>floor</v>
      </c>
      <c r="C34" t="str">
        <f>INDEX(Site!F:F,MATCH($A:$A,Site!$A:$A,0))</f>
        <v>no</v>
      </c>
      <c r="D34">
        <f>INDEX(Site!G:G,MATCH($A:$A,Site!$A:$A,0))</f>
        <v>6.2</v>
      </c>
      <c r="E34" t="s">
        <v>126</v>
      </c>
      <c r="F34" t="s">
        <v>450</v>
      </c>
      <c r="G34">
        <v>9</v>
      </c>
      <c r="H34">
        <v>10</v>
      </c>
      <c r="I34">
        <v>19</v>
      </c>
      <c r="J34">
        <v>4</v>
      </c>
    </row>
    <row r="35" spans="1:10" x14ac:dyDescent="0.2">
      <c r="A35" t="s">
        <v>326</v>
      </c>
      <c r="B35" t="str">
        <f>INDEX(Site!D:D,MATCH(A:A,Site!A:A,0))</f>
        <v>floor</v>
      </c>
      <c r="C35" t="str">
        <f>INDEX(Site!F:F,MATCH($A:$A,Site!$A:$A,0))</f>
        <v>no</v>
      </c>
      <c r="D35">
        <f>INDEX(Site!G:G,MATCH($A:$A,Site!$A:$A,0))</f>
        <v>6.2</v>
      </c>
      <c r="E35" t="s">
        <v>330</v>
      </c>
      <c r="F35" t="s">
        <v>449</v>
      </c>
      <c r="G35">
        <v>7</v>
      </c>
      <c r="H35">
        <v>0</v>
      </c>
      <c r="I35">
        <v>7</v>
      </c>
      <c r="J35">
        <v>2</v>
      </c>
    </row>
    <row r="36" spans="1:10" x14ac:dyDescent="0.2">
      <c r="A36" t="s">
        <v>196</v>
      </c>
      <c r="B36" t="str">
        <f>INDEX(Site!D:D,MATCH(A:A,Site!A:A,0))</f>
        <v>floor</v>
      </c>
      <c r="C36" t="str">
        <f>INDEX(Site!F:F,MATCH($A:$A,Site!$A:$A,0))</f>
        <v>no</v>
      </c>
      <c r="D36">
        <f>INDEX(Site!G:G,MATCH($A:$A,Site!$A:$A,0))</f>
        <v>40</v>
      </c>
      <c r="E36" t="s">
        <v>230</v>
      </c>
      <c r="F36" t="s">
        <v>449</v>
      </c>
      <c r="G36">
        <v>1</v>
      </c>
      <c r="H36">
        <v>0</v>
      </c>
      <c r="I36">
        <v>1</v>
      </c>
      <c r="J36">
        <v>1</v>
      </c>
    </row>
    <row r="37" spans="1:10" x14ac:dyDescent="0.2">
      <c r="A37" t="s">
        <v>320</v>
      </c>
      <c r="B37" t="str">
        <f>INDEX(Site!D:D,MATCH(A:A,Site!A:A,0))</f>
        <v>side</v>
      </c>
      <c r="C37" t="str">
        <f>INDEX(Site!F:F,MATCH($A:$A,Site!$A:$A,0))</f>
        <v>no</v>
      </c>
      <c r="D37">
        <f>INDEX(Site!G:G,MATCH($A:$A,Site!$A:$A,0))</f>
        <v>6.2</v>
      </c>
      <c r="E37" t="s">
        <v>230</v>
      </c>
      <c r="F37" t="s">
        <v>449</v>
      </c>
      <c r="G37">
        <v>1</v>
      </c>
      <c r="H37">
        <v>0</v>
      </c>
      <c r="I37">
        <v>1</v>
      </c>
      <c r="J37">
        <v>1</v>
      </c>
    </row>
    <row r="38" spans="1:10" x14ac:dyDescent="0.2">
      <c r="A38" t="s">
        <v>326</v>
      </c>
      <c r="B38" t="str">
        <f>INDEX(Site!D:D,MATCH(A:A,Site!A:A,0))</f>
        <v>floor</v>
      </c>
      <c r="C38" t="str">
        <f>INDEX(Site!F:F,MATCH($A:$A,Site!$A:$A,0))</f>
        <v>no</v>
      </c>
      <c r="D38">
        <f>INDEX(Site!G:G,MATCH($A:$A,Site!$A:$A,0))</f>
        <v>6.2</v>
      </c>
      <c r="E38" t="s">
        <v>230</v>
      </c>
      <c r="F38" t="s">
        <v>449</v>
      </c>
      <c r="G38">
        <v>63</v>
      </c>
      <c r="H38">
        <v>0</v>
      </c>
      <c r="I38">
        <v>63</v>
      </c>
      <c r="J38">
        <v>8</v>
      </c>
    </row>
    <row r="39" spans="1:10" x14ac:dyDescent="0.2">
      <c r="A39" t="s">
        <v>339</v>
      </c>
      <c r="B39" t="str">
        <f>INDEX(Site!D:D,MATCH(A:A,Site!A:A,0))</f>
        <v>side</v>
      </c>
      <c r="C39" t="str">
        <f>INDEX(Site!F:F,MATCH($A:$A,Site!$A:$A,0))</f>
        <v>no</v>
      </c>
      <c r="D39">
        <f>INDEX(Site!G:G,MATCH($A:$A,Site!$A:$A,0))</f>
        <v>40</v>
      </c>
      <c r="E39" t="s">
        <v>230</v>
      </c>
      <c r="F39" t="s">
        <v>449</v>
      </c>
      <c r="G39">
        <v>95</v>
      </c>
      <c r="H39">
        <v>0</v>
      </c>
      <c r="I39">
        <v>95</v>
      </c>
      <c r="J39">
        <v>10</v>
      </c>
    </row>
    <row r="40" spans="1:10" x14ac:dyDescent="0.2">
      <c r="A40" t="s">
        <v>320</v>
      </c>
      <c r="B40" t="str">
        <f>INDEX(Site!D:D,MATCH(A:A,Site!A:A,0))</f>
        <v>side</v>
      </c>
      <c r="C40" t="str">
        <f>INDEX(Site!F:F,MATCH($A:$A,Site!$A:$A,0))</f>
        <v>no</v>
      </c>
      <c r="D40">
        <f>INDEX(Site!G:G,MATCH($A:$A,Site!$A:$A,0))</f>
        <v>6.2</v>
      </c>
      <c r="E40" t="s">
        <v>318</v>
      </c>
      <c r="F40" t="s">
        <v>450</v>
      </c>
      <c r="G40">
        <v>5</v>
      </c>
      <c r="H40">
        <v>0</v>
      </c>
      <c r="I40">
        <v>5</v>
      </c>
      <c r="J40">
        <v>5</v>
      </c>
    </row>
    <row r="41" spans="1:10" x14ac:dyDescent="0.2">
      <c r="A41" t="s">
        <v>326</v>
      </c>
      <c r="B41" t="str">
        <f>INDEX(Site!D:D,MATCH(A:A,Site!A:A,0))</f>
        <v>floor</v>
      </c>
      <c r="C41" t="str">
        <f>INDEX(Site!F:F,MATCH($A:$A,Site!$A:$A,0))</f>
        <v>no</v>
      </c>
      <c r="D41">
        <f>INDEX(Site!G:G,MATCH($A:$A,Site!$A:$A,0))</f>
        <v>6.2</v>
      </c>
      <c r="E41" t="s">
        <v>318</v>
      </c>
      <c r="F41" t="s">
        <v>450</v>
      </c>
      <c r="G41">
        <v>18</v>
      </c>
      <c r="H41">
        <v>0</v>
      </c>
      <c r="I41">
        <v>18</v>
      </c>
      <c r="J41">
        <v>9</v>
      </c>
    </row>
    <row r="42" spans="1:10" x14ac:dyDescent="0.2">
      <c r="A42" t="s">
        <v>287</v>
      </c>
      <c r="B42" t="str">
        <f>INDEX(Site!D:D,MATCH(A:A,Site!A:A,0))</f>
        <v>side</v>
      </c>
      <c r="C42" t="str">
        <f>INDEX(Site!F:F,MATCH($A:$A,Site!$A:$A,0))</f>
        <v>yes</v>
      </c>
      <c r="D42">
        <f>INDEX(Site!G:G,MATCH($A:$A,Site!$A:$A,0))</f>
        <v>6.2</v>
      </c>
      <c r="E42" t="s">
        <v>191</v>
      </c>
      <c r="F42" t="s">
        <v>450</v>
      </c>
      <c r="G42">
        <v>2</v>
      </c>
      <c r="H42">
        <v>0</v>
      </c>
      <c r="I42">
        <v>2</v>
      </c>
      <c r="J42">
        <v>2</v>
      </c>
    </row>
    <row r="43" spans="1:10" x14ac:dyDescent="0.2">
      <c r="A43" t="s">
        <v>195</v>
      </c>
      <c r="B43" t="str">
        <f>INDEX(Site!D:D,MATCH(A:A,Site!A:A,0))</f>
        <v>side</v>
      </c>
      <c r="C43" t="str">
        <f>INDEX(Site!F:F,MATCH($A:$A,Site!$A:$A,0))</f>
        <v>no</v>
      </c>
      <c r="D43">
        <f>INDEX(Site!G:G,MATCH($A:$A,Site!$A:$A,0))</f>
        <v>40</v>
      </c>
      <c r="E43" t="s">
        <v>188</v>
      </c>
      <c r="F43" t="s">
        <v>449</v>
      </c>
      <c r="G43">
        <v>114</v>
      </c>
      <c r="H43">
        <v>0</v>
      </c>
      <c r="I43">
        <v>114</v>
      </c>
      <c r="J43">
        <v>9</v>
      </c>
    </row>
    <row r="44" spans="1:10" x14ac:dyDescent="0.2">
      <c r="A44" t="s">
        <v>287</v>
      </c>
      <c r="B44" t="str">
        <f>INDEX(Site!D:D,MATCH(A:A,Site!A:A,0))</f>
        <v>side</v>
      </c>
      <c r="C44" t="str">
        <f>INDEX(Site!F:F,MATCH($A:$A,Site!$A:$A,0))</f>
        <v>yes</v>
      </c>
      <c r="D44">
        <f>INDEX(Site!G:G,MATCH($A:$A,Site!$A:$A,0))</f>
        <v>6.2</v>
      </c>
      <c r="E44" t="s">
        <v>188</v>
      </c>
      <c r="F44" t="s">
        <v>449</v>
      </c>
      <c r="G44">
        <v>405</v>
      </c>
      <c r="H44">
        <v>0</v>
      </c>
      <c r="I44">
        <v>405</v>
      </c>
      <c r="J44">
        <v>15</v>
      </c>
    </row>
    <row r="45" spans="1:10" x14ac:dyDescent="0.2">
      <c r="A45" t="s">
        <v>357</v>
      </c>
      <c r="B45" t="str">
        <f>INDEX(Site!D:D,MATCH(A:A,Site!A:A,0))</f>
        <v>floor</v>
      </c>
      <c r="C45" t="str">
        <f>INDEX(Site!F:F,MATCH($A:$A,Site!$A:$A,0))</f>
        <v>no</v>
      </c>
      <c r="D45">
        <f>INDEX(Site!G:G,MATCH($A:$A,Site!$A:$A,0))</f>
        <v>40</v>
      </c>
      <c r="E45" t="s">
        <v>352</v>
      </c>
      <c r="F45" t="s">
        <v>452</v>
      </c>
      <c r="G45">
        <v>1</v>
      </c>
      <c r="H45">
        <v>0</v>
      </c>
      <c r="I45">
        <v>1</v>
      </c>
      <c r="J45">
        <v>1</v>
      </c>
    </row>
    <row r="46" spans="1:10" x14ac:dyDescent="0.2">
      <c r="A46" t="s">
        <v>195</v>
      </c>
      <c r="B46" t="str">
        <f>INDEX(Site!D:D,MATCH(A:A,Site!A:A,0))</f>
        <v>side</v>
      </c>
      <c r="C46" t="str">
        <f>INDEX(Site!F:F,MATCH($A:$A,Site!$A:$A,0))</f>
        <v>no</v>
      </c>
      <c r="D46">
        <f>INDEX(Site!G:G,MATCH($A:$A,Site!$A:$A,0))</f>
        <v>40</v>
      </c>
      <c r="E46" t="s">
        <v>272</v>
      </c>
      <c r="F46" t="s">
        <v>450</v>
      </c>
      <c r="G46">
        <v>11</v>
      </c>
      <c r="H46">
        <v>0</v>
      </c>
      <c r="I46">
        <v>11</v>
      </c>
      <c r="J46">
        <v>5</v>
      </c>
    </row>
    <row r="47" spans="1:10" x14ac:dyDescent="0.2">
      <c r="A47" t="s">
        <v>196</v>
      </c>
      <c r="B47" t="str">
        <f>INDEX(Site!D:D,MATCH(A:A,Site!A:A,0))</f>
        <v>floor</v>
      </c>
      <c r="C47" t="str">
        <f>INDEX(Site!F:F,MATCH($A:$A,Site!$A:$A,0))</f>
        <v>no</v>
      </c>
      <c r="D47">
        <f>INDEX(Site!G:G,MATCH($A:$A,Site!$A:$A,0))</f>
        <v>40</v>
      </c>
      <c r="E47" t="s">
        <v>131</v>
      </c>
      <c r="F47" t="s">
        <v>449</v>
      </c>
      <c r="G47">
        <v>39</v>
      </c>
      <c r="H47">
        <v>0</v>
      </c>
      <c r="I47">
        <v>39</v>
      </c>
      <c r="J47">
        <v>15</v>
      </c>
    </row>
    <row r="48" spans="1:10" x14ac:dyDescent="0.2">
      <c r="A48" t="s">
        <v>363</v>
      </c>
      <c r="B48" t="str">
        <f>INDEX(Site!D:D,MATCH(A:A,Site!A:A,0))</f>
        <v>side</v>
      </c>
      <c r="C48" t="str">
        <f>INDEX(Site!F:F,MATCH($A:$A,Site!$A:$A,0))</f>
        <v>yes</v>
      </c>
      <c r="D48">
        <f>INDEX(Site!G:G,MATCH($A:$A,Site!$A:$A,0))</f>
        <v>6.2</v>
      </c>
      <c r="E48" t="s">
        <v>131</v>
      </c>
      <c r="F48" t="s">
        <v>449</v>
      </c>
      <c r="G48">
        <v>1</v>
      </c>
      <c r="H48">
        <v>0</v>
      </c>
      <c r="I48">
        <v>1</v>
      </c>
      <c r="J48">
        <v>1</v>
      </c>
    </row>
    <row r="49" spans="1:10" x14ac:dyDescent="0.2">
      <c r="A49" t="s">
        <v>320</v>
      </c>
      <c r="B49" t="str">
        <f>INDEX(Site!D:D,MATCH(A:A,Site!A:A,0))</f>
        <v>side</v>
      </c>
      <c r="C49" t="str">
        <f>INDEX(Site!F:F,MATCH($A:$A,Site!$A:$A,0))</f>
        <v>no</v>
      </c>
      <c r="D49">
        <f>INDEX(Site!G:G,MATCH($A:$A,Site!$A:$A,0))</f>
        <v>6.2</v>
      </c>
      <c r="E49" t="s">
        <v>131</v>
      </c>
      <c r="F49" t="s">
        <v>449</v>
      </c>
      <c r="G49">
        <v>88</v>
      </c>
      <c r="H49">
        <v>0</v>
      </c>
      <c r="I49">
        <v>88</v>
      </c>
      <c r="J49">
        <v>15</v>
      </c>
    </row>
    <row r="50" spans="1:10" x14ac:dyDescent="0.2">
      <c r="A50" t="s">
        <v>326</v>
      </c>
      <c r="B50" t="str">
        <f>INDEX(Site!D:D,MATCH(A:A,Site!A:A,0))</f>
        <v>floor</v>
      </c>
      <c r="C50" t="str">
        <f>INDEX(Site!F:F,MATCH($A:$A,Site!$A:$A,0))</f>
        <v>no</v>
      </c>
      <c r="D50">
        <f>INDEX(Site!G:G,MATCH($A:$A,Site!$A:$A,0))</f>
        <v>6.2</v>
      </c>
      <c r="E50" t="s">
        <v>131</v>
      </c>
      <c r="F50" t="s">
        <v>449</v>
      </c>
      <c r="G50">
        <v>56</v>
      </c>
      <c r="H50">
        <v>0</v>
      </c>
      <c r="I50">
        <v>56</v>
      </c>
      <c r="J50">
        <v>8</v>
      </c>
    </row>
    <row r="51" spans="1:10" x14ac:dyDescent="0.2">
      <c r="A51" t="s">
        <v>307</v>
      </c>
      <c r="B51" t="str">
        <f>INDEX(Site!D:D,MATCH(A:A,Site!A:A,0))</f>
        <v>side</v>
      </c>
      <c r="C51" t="str">
        <f>INDEX(Site!F:F,MATCH($A:$A,Site!$A:$A,0))</f>
        <v>no</v>
      </c>
      <c r="D51">
        <f>INDEX(Site!G:G,MATCH($A:$A,Site!$A:$A,0))</f>
        <v>6.2</v>
      </c>
      <c r="E51" t="s">
        <v>131</v>
      </c>
      <c r="F51" t="s">
        <v>449</v>
      </c>
      <c r="G51">
        <v>73</v>
      </c>
      <c r="H51">
        <v>0</v>
      </c>
      <c r="I51">
        <v>73</v>
      </c>
      <c r="J51">
        <v>13</v>
      </c>
    </row>
    <row r="52" spans="1:10" x14ac:dyDescent="0.2">
      <c r="A52" t="s">
        <v>301</v>
      </c>
      <c r="B52" t="str">
        <f>INDEX(Site!D:D,MATCH(A:A,Site!A:A,0))</f>
        <v>floor</v>
      </c>
      <c r="C52" t="str">
        <f>INDEX(Site!F:F,MATCH($A:$A,Site!$A:$A,0))</f>
        <v>no</v>
      </c>
      <c r="D52">
        <f>INDEX(Site!G:G,MATCH($A:$A,Site!$A:$A,0))</f>
        <v>6.2</v>
      </c>
      <c r="E52" t="s">
        <v>131</v>
      </c>
      <c r="F52" t="s">
        <v>449</v>
      </c>
      <c r="G52">
        <v>3</v>
      </c>
      <c r="H52">
        <v>0</v>
      </c>
      <c r="I52">
        <v>3</v>
      </c>
      <c r="J52">
        <v>2</v>
      </c>
    </row>
    <row r="53" spans="1:10" x14ac:dyDescent="0.2">
      <c r="A53" t="s">
        <v>339</v>
      </c>
      <c r="B53" t="str">
        <f>INDEX(Site!D:D,MATCH(A:A,Site!A:A,0))</f>
        <v>side</v>
      </c>
      <c r="C53" t="str">
        <f>INDEX(Site!F:F,MATCH($A:$A,Site!$A:$A,0))</f>
        <v>no</v>
      </c>
      <c r="D53">
        <f>INDEX(Site!G:G,MATCH($A:$A,Site!$A:$A,0))</f>
        <v>40</v>
      </c>
      <c r="E53" t="s">
        <v>131</v>
      </c>
      <c r="F53" t="s">
        <v>449</v>
      </c>
      <c r="G53">
        <v>142</v>
      </c>
      <c r="H53">
        <v>0</v>
      </c>
      <c r="I53">
        <v>142</v>
      </c>
      <c r="J53">
        <v>7</v>
      </c>
    </row>
    <row r="54" spans="1:10" x14ac:dyDescent="0.2">
      <c r="A54" t="s">
        <v>307</v>
      </c>
      <c r="B54" t="str">
        <f>INDEX(Site!D:D,MATCH(A:A,Site!A:A,0))</f>
        <v>side</v>
      </c>
      <c r="C54" t="str">
        <f>INDEX(Site!F:F,MATCH($A:$A,Site!$A:$A,0))</f>
        <v>no</v>
      </c>
      <c r="D54">
        <f>INDEX(Site!G:G,MATCH($A:$A,Site!$A:$A,0))</f>
        <v>6.2</v>
      </c>
      <c r="E54" t="s">
        <v>168</v>
      </c>
      <c r="F54" t="s">
        <v>454</v>
      </c>
      <c r="G54">
        <v>2</v>
      </c>
      <c r="H54">
        <v>0</v>
      </c>
      <c r="I54">
        <v>2</v>
      </c>
      <c r="J54">
        <v>1</v>
      </c>
    </row>
    <row r="55" spans="1:10" x14ac:dyDescent="0.2">
      <c r="A55" t="s">
        <v>196</v>
      </c>
      <c r="B55" t="str">
        <f>INDEX(Site!D:D,MATCH(A:A,Site!A:A,0))</f>
        <v>floor</v>
      </c>
      <c r="C55" t="str">
        <f>INDEX(Site!F:F,MATCH($A:$A,Site!$A:$A,0))</f>
        <v>no</v>
      </c>
      <c r="D55">
        <f>INDEX(Site!G:G,MATCH($A:$A,Site!$A:$A,0))</f>
        <v>40</v>
      </c>
      <c r="E55" t="s">
        <v>231</v>
      </c>
      <c r="F55" t="s">
        <v>454</v>
      </c>
      <c r="G55">
        <v>7</v>
      </c>
      <c r="H55">
        <v>0</v>
      </c>
      <c r="I55">
        <v>7</v>
      </c>
      <c r="J55">
        <v>1</v>
      </c>
    </row>
    <row r="56" spans="1:10" x14ac:dyDescent="0.2">
      <c r="A56" t="s">
        <v>195</v>
      </c>
      <c r="B56" t="str">
        <f>INDEX(Site!D:D,MATCH(A:A,Site!A:A,0))</f>
        <v>side</v>
      </c>
      <c r="C56" t="str">
        <f>INDEX(Site!F:F,MATCH($A:$A,Site!$A:$A,0))</f>
        <v>no</v>
      </c>
      <c r="D56">
        <f>INDEX(Site!G:G,MATCH($A:$A,Site!$A:$A,0))</f>
        <v>40</v>
      </c>
      <c r="E56" t="s">
        <v>129</v>
      </c>
      <c r="F56" t="s">
        <v>449</v>
      </c>
      <c r="G56">
        <v>510</v>
      </c>
      <c r="H56">
        <v>0</v>
      </c>
      <c r="I56">
        <v>510</v>
      </c>
      <c r="J56">
        <v>20</v>
      </c>
    </row>
    <row r="57" spans="1:10" x14ac:dyDescent="0.2">
      <c r="A57" t="s">
        <v>196</v>
      </c>
      <c r="B57" t="str">
        <f>INDEX(Site!D:D,MATCH(A:A,Site!A:A,0))</f>
        <v>floor</v>
      </c>
      <c r="C57" t="str">
        <f>INDEX(Site!F:F,MATCH($A:$A,Site!$A:$A,0))</f>
        <v>no</v>
      </c>
      <c r="D57">
        <f>INDEX(Site!G:G,MATCH($A:$A,Site!$A:$A,0))</f>
        <v>40</v>
      </c>
      <c r="E57" t="s">
        <v>129</v>
      </c>
      <c r="F57" t="s">
        <v>449</v>
      </c>
      <c r="G57">
        <v>165</v>
      </c>
      <c r="H57">
        <v>0</v>
      </c>
      <c r="I57">
        <v>165</v>
      </c>
      <c r="J57">
        <v>19</v>
      </c>
    </row>
    <row r="58" spans="1:10" x14ac:dyDescent="0.2">
      <c r="A58" t="s">
        <v>382</v>
      </c>
      <c r="B58" t="str">
        <f>INDEX(Site!D:D,MATCH(A:A,Site!A:A,0))</f>
        <v>side</v>
      </c>
      <c r="C58" t="str">
        <f>INDEX(Site!F:F,MATCH($A:$A,Site!$A:$A,0))</f>
        <v>yes</v>
      </c>
      <c r="D58">
        <f>INDEX(Site!G:G,MATCH($A:$A,Site!$A:$A,0))</f>
        <v>40</v>
      </c>
      <c r="E58" t="s">
        <v>129</v>
      </c>
      <c r="F58" t="s">
        <v>449</v>
      </c>
      <c r="G58">
        <v>0</v>
      </c>
      <c r="H58">
        <v>4</v>
      </c>
      <c r="I58">
        <v>4</v>
      </c>
      <c r="J58">
        <v>4</v>
      </c>
    </row>
    <row r="59" spans="1:10" x14ac:dyDescent="0.2">
      <c r="A59" t="s">
        <v>363</v>
      </c>
      <c r="B59" t="str">
        <f>INDEX(Site!D:D,MATCH(A:A,Site!A:A,0))</f>
        <v>side</v>
      </c>
      <c r="C59" t="str">
        <f>INDEX(Site!F:F,MATCH($A:$A,Site!$A:$A,0))</f>
        <v>yes</v>
      </c>
      <c r="D59">
        <f>INDEX(Site!G:G,MATCH($A:$A,Site!$A:$A,0))</f>
        <v>6.2</v>
      </c>
      <c r="E59" t="s">
        <v>129</v>
      </c>
      <c r="F59" t="s">
        <v>449</v>
      </c>
      <c r="G59">
        <v>14</v>
      </c>
      <c r="H59">
        <v>0</v>
      </c>
      <c r="I59">
        <v>14</v>
      </c>
      <c r="J59">
        <v>7</v>
      </c>
    </row>
    <row r="60" spans="1:10" x14ac:dyDescent="0.2">
      <c r="A60" t="s">
        <v>287</v>
      </c>
      <c r="B60" t="str">
        <f>INDEX(Site!D:D,MATCH(A:A,Site!A:A,0))</f>
        <v>side</v>
      </c>
      <c r="C60" t="str">
        <f>INDEX(Site!F:F,MATCH($A:$A,Site!$A:$A,0))</f>
        <v>yes</v>
      </c>
      <c r="D60">
        <f>INDEX(Site!G:G,MATCH($A:$A,Site!$A:$A,0))</f>
        <v>6.2</v>
      </c>
      <c r="E60" t="s">
        <v>129</v>
      </c>
      <c r="F60" t="s">
        <v>449</v>
      </c>
      <c r="G60">
        <v>5</v>
      </c>
      <c r="H60">
        <v>0</v>
      </c>
      <c r="I60">
        <v>5</v>
      </c>
      <c r="J60">
        <v>1</v>
      </c>
    </row>
    <row r="61" spans="1:10" x14ac:dyDescent="0.2">
      <c r="A61" t="s">
        <v>283</v>
      </c>
      <c r="B61" t="str">
        <f>INDEX(Site!D:D,MATCH(A:A,Site!A:A,0))</f>
        <v>floor</v>
      </c>
      <c r="C61" t="str">
        <f>INDEX(Site!F:F,MATCH($A:$A,Site!$A:$A,0))</f>
        <v>yes</v>
      </c>
      <c r="D61">
        <f>INDEX(Site!G:G,MATCH($A:$A,Site!$A:$A,0))</f>
        <v>6.2</v>
      </c>
      <c r="E61" t="s">
        <v>129</v>
      </c>
      <c r="F61" t="s">
        <v>449</v>
      </c>
      <c r="G61">
        <v>1</v>
      </c>
      <c r="H61">
        <v>1</v>
      </c>
      <c r="I61">
        <v>2</v>
      </c>
      <c r="J61">
        <v>2</v>
      </c>
    </row>
    <row r="62" spans="1:10" x14ac:dyDescent="0.2">
      <c r="A62" t="s">
        <v>320</v>
      </c>
      <c r="B62" t="str">
        <f>INDEX(Site!D:D,MATCH(A:A,Site!A:A,0))</f>
        <v>side</v>
      </c>
      <c r="C62" t="str">
        <f>INDEX(Site!F:F,MATCH($A:$A,Site!$A:$A,0))</f>
        <v>no</v>
      </c>
      <c r="D62">
        <f>INDEX(Site!G:G,MATCH($A:$A,Site!$A:$A,0))</f>
        <v>6.2</v>
      </c>
      <c r="E62" t="s">
        <v>129</v>
      </c>
      <c r="F62" t="s">
        <v>449</v>
      </c>
      <c r="G62">
        <v>51</v>
      </c>
      <c r="H62">
        <v>0</v>
      </c>
      <c r="I62">
        <v>51</v>
      </c>
      <c r="J62">
        <v>15</v>
      </c>
    </row>
    <row r="63" spans="1:10" x14ac:dyDescent="0.2">
      <c r="A63" t="s">
        <v>326</v>
      </c>
      <c r="B63" t="str">
        <f>INDEX(Site!D:D,MATCH(A:A,Site!A:A,0))</f>
        <v>floor</v>
      </c>
      <c r="C63" t="str">
        <f>INDEX(Site!F:F,MATCH($A:$A,Site!$A:$A,0))</f>
        <v>no</v>
      </c>
      <c r="D63">
        <f>INDEX(Site!G:G,MATCH($A:$A,Site!$A:$A,0))</f>
        <v>6.2</v>
      </c>
      <c r="E63" t="s">
        <v>129</v>
      </c>
      <c r="F63" t="s">
        <v>449</v>
      </c>
      <c r="G63">
        <v>163</v>
      </c>
      <c r="H63">
        <v>0</v>
      </c>
      <c r="I63">
        <v>163</v>
      </c>
      <c r="J63">
        <v>18</v>
      </c>
    </row>
    <row r="64" spans="1:10" x14ac:dyDescent="0.2">
      <c r="A64" t="s">
        <v>307</v>
      </c>
      <c r="B64" t="str">
        <f>INDEX(Site!D:D,MATCH(A:A,Site!A:A,0))</f>
        <v>side</v>
      </c>
      <c r="C64" t="str">
        <f>INDEX(Site!F:F,MATCH($A:$A,Site!$A:$A,0))</f>
        <v>no</v>
      </c>
      <c r="D64">
        <f>INDEX(Site!G:G,MATCH($A:$A,Site!$A:$A,0))</f>
        <v>6.2</v>
      </c>
      <c r="E64" t="s">
        <v>129</v>
      </c>
      <c r="F64" t="s">
        <v>449</v>
      </c>
      <c r="G64">
        <v>188</v>
      </c>
      <c r="H64">
        <v>0</v>
      </c>
      <c r="I64">
        <v>188</v>
      </c>
      <c r="J64">
        <v>19</v>
      </c>
    </row>
    <row r="65" spans="1:10" x14ac:dyDescent="0.2">
      <c r="A65" t="s">
        <v>301</v>
      </c>
      <c r="B65" t="str">
        <f>INDEX(Site!D:D,MATCH(A:A,Site!A:A,0))</f>
        <v>floor</v>
      </c>
      <c r="C65" t="str">
        <f>INDEX(Site!F:F,MATCH($A:$A,Site!$A:$A,0))</f>
        <v>no</v>
      </c>
      <c r="D65">
        <f>INDEX(Site!G:G,MATCH($A:$A,Site!$A:$A,0))</f>
        <v>6.2</v>
      </c>
      <c r="E65" t="s">
        <v>129</v>
      </c>
      <c r="F65" t="s">
        <v>449</v>
      </c>
      <c r="G65">
        <v>67</v>
      </c>
      <c r="H65">
        <v>0</v>
      </c>
      <c r="I65">
        <v>67</v>
      </c>
      <c r="J65">
        <v>17</v>
      </c>
    </row>
    <row r="66" spans="1:10" x14ac:dyDescent="0.2">
      <c r="A66" t="s">
        <v>339</v>
      </c>
      <c r="B66" t="str">
        <f>INDEX(Site!D:D,MATCH(A:A,Site!A:A,0))</f>
        <v>side</v>
      </c>
      <c r="C66" t="str">
        <f>INDEX(Site!F:F,MATCH($A:$A,Site!$A:$A,0))</f>
        <v>no</v>
      </c>
      <c r="D66">
        <f>INDEX(Site!G:G,MATCH($A:$A,Site!$A:$A,0))</f>
        <v>40</v>
      </c>
      <c r="E66" t="s">
        <v>129</v>
      </c>
      <c r="F66" t="s">
        <v>449</v>
      </c>
      <c r="G66">
        <v>117</v>
      </c>
      <c r="H66">
        <v>0</v>
      </c>
      <c r="I66">
        <v>117</v>
      </c>
      <c r="J66">
        <v>16</v>
      </c>
    </row>
    <row r="67" spans="1:10" x14ac:dyDescent="0.2">
      <c r="A67" t="s">
        <v>357</v>
      </c>
      <c r="B67" t="str">
        <f>INDEX(Site!D:D,MATCH(A:A,Site!A:A,0))</f>
        <v>floor</v>
      </c>
      <c r="C67" t="str">
        <f>INDEX(Site!F:F,MATCH($A:$A,Site!$A:$A,0))</f>
        <v>no</v>
      </c>
      <c r="D67">
        <f>INDEX(Site!G:G,MATCH($A:$A,Site!$A:$A,0))</f>
        <v>40</v>
      </c>
      <c r="E67" t="s">
        <v>129</v>
      </c>
      <c r="F67" t="s">
        <v>449</v>
      </c>
      <c r="G67">
        <v>95</v>
      </c>
      <c r="H67">
        <v>0</v>
      </c>
      <c r="I67">
        <v>95</v>
      </c>
      <c r="J67">
        <v>20</v>
      </c>
    </row>
    <row r="68" spans="1:10" x14ac:dyDescent="0.2">
      <c r="A68" t="s">
        <v>287</v>
      </c>
      <c r="B68" t="str">
        <f>INDEX(Site!D:D,MATCH(A:A,Site!A:A,0))</f>
        <v>side</v>
      </c>
      <c r="C68" t="str">
        <f>INDEX(Site!F:F,MATCH($A:$A,Site!$A:$A,0))</f>
        <v>yes</v>
      </c>
      <c r="D68">
        <f>INDEX(Site!G:G,MATCH($A:$A,Site!$A:$A,0))</f>
        <v>6.2</v>
      </c>
      <c r="E68" t="s">
        <v>190</v>
      </c>
      <c r="F68" t="s">
        <v>455</v>
      </c>
      <c r="G68">
        <v>1</v>
      </c>
      <c r="H68">
        <v>0</v>
      </c>
      <c r="I68">
        <v>1</v>
      </c>
      <c r="J68">
        <v>1</v>
      </c>
    </row>
    <row r="69" spans="1:10" x14ac:dyDescent="0.2">
      <c r="A69" t="s">
        <v>382</v>
      </c>
      <c r="B69" t="str">
        <f>INDEX(Site!D:D,MATCH(A:A,Site!A:A,0))</f>
        <v>side</v>
      </c>
      <c r="C69" t="str">
        <f>INDEX(Site!F:F,MATCH($A:$A,Site!$A:$A,0))</f>
        <v>yes</v>
      </c>
      <c r="D69">
        <f>INDEX(Site!G:G,MATCH($A:$A,Site!$A:$A,0))</f>
        <v>40</v>
      </c>
      <c r="E69" t="s">
        <v>298</v>
      </c>
      <c r="F69" t="s">
        <v>452</v>
      </c>
      <c r="G69">
        <v>0</v>
      </c>
      <c r="H69">
        <v>3</v>
      </c>
      <c r="I69">
        <v>3</v>
      </c>
      <c r="J69">
        <v>3</v>
      </c>
    </row>
    <row r="70" spans="1:10" x14ac:dyDescent="0.2">
      <c r="A70" t="s">
        <v>389</v>
      </c>
      <c r="B70" t="str">
        <f>INDEX(Site!D:D,MATCH(A:A,Site!A:A,0))</f>
        <v>floor</v>
      </c>
      <c r="C70" t="str">
        <f>INDEX(Site!F:F,MATCH($A:$A,Site!$A:$A,0))</f>
        <v>yes</v>
      </c>
      <c r="D70">
        <f>INDEX(Site!G:G,MATCH($A:$A,Site!$A:$A,0))</f>
        <v>40</v>
      </c>
      <c r="E70" t="s">
        <v>298</v>
      </c>
      <c r="F70" t="s">
        <v>452</v>
      </c>
      <c r="G70">
        <v>0</v>
      </c>
      <c r="H70">
        <v>1</v>
      </c>
      <c r="I70">
        <v>1</v>
      </c>
      <c r="J70">
        <v>1</v>
      </c>
    </row>
    <row r="71" spans="1:10" x14ac:dyDescent="0.2">
      <c r="A71" t="s">
        <v>368</v>
      </c>
      <c r="B71" t="str">
        <f>INDEX(Site!D:D,MATCH(A:A,Site!A:A,0))</f>
        <v>floor</v>
      </c>
      <c r="C71" t="str">
        <f>INDEX(Site!F:F,MATCH($A:$A,Site!$A:$A,0))</f>
        <v>yes</v>
      </c>
      <c r="D71">
        <f>INDEX(Site!G:G,MATCH($A:$A,Site!$A:$A,0))</f>
        <v>6.2</v>
      </c>
      <c r="E71" t="s">
        <v>298</v>
      </c>
      <c r="F71" t="s">
        <v>452</v>
      </c>
      <c r="G71">
        <v>0</v>
      </c>
      <c r="H71">
        <v>1</v>
      </c>
      <c r="I71">
        <v>1</v>
      </c>
      <c r="J71">
        <v>1</v>
      </c>
    </row>
    <row r="72" spans="1:10" x14ac:dyDescent="0.2">
      <c r="A72" t="s">
        <v>287</v>
      </c>
      <c r="B72" t="str">
        <f>INDEX(Site!D:D,MATCH(A:A,Site!A:A,0))</f>
        <v>side</v>
      </c>
      <c r="C72" t="str">
        <f>INDEX(Site!F:F,MATCH($A:$A,Site!$A:$A,0))</f>
        <v>yes</v>
      </c>
      <c r="D72">
        <f>INDEX(Site!G:G,MATCH($A:$A,Site!$A:$A,0))</f>
        <v>6.2</v>
      </c>
      <c r="E72" t="s">
        <v>298</v>
      </c>
      <c r="F72" t="s">
        <v>452</v>
      </c>
      <c r="G72">
        <v>0</v>
      </c>
      <c r="H72">
        <v>50</v>
      </c>
      <c r="I72">
        <v>50</v>
      </c>
      <c r="J72">
        <v>11</v>
      </c>
    </row>
    <row r="73" spans="1:10" x14ac:dyDescent="0.2">
      <c r="A73" t="s">
        <v>320</v>
      </c>
      <c r="B73" t="str">
        <f>INDEX(Site!D:D,MATCH(A:A,Site!A:A,0))</f>
        <v>side</v>
      </c>
      <c r="C73" t="str">
        <f>INDEX(Site!F:F,MATCH($A:$A,Site!$A:$A,0))</f>
        <v>no</v>
      </c>
      <c r="D73">
        <f>INDEX(Site!G:G,MATCH($A:$A,Site!$A:$A,0))</f>
        <v>6.2</v>
      </c>
      <c r="E73" t="s">
        <v>298</v>
      </c>
      <c r="F73" t="s">
        <v>452</v>
      </c>
      <c r="G73">
        <v>0</v>
      </c>
      <c r="H73">
        <v>5</v>
      </c>
      <c r="I73">
        <v>5</v>
      </c>
      <c r="J73">
        <v>2</v>
      </c>
    </row>
    <row r="74" spans="1:10" x14ac:dyDescent="0.2">
      <c r="A74" t="s">
        <v>195</v>
      </c>
      <c r="B74" t="str">
        <f>INDEX(Site!D:D,MATCH(A:A,Site!A:A,0))</f>
        <v>side</v>
      </c>
      <c r="C74" t="str">
        <f>INDEX(Site!F:F,MATCH($A:$A,Site!$A:$A,0))</f>
        <v>no</v>
      </c>
      <c r="D74">
        <f>INDEX(Site!G:G,MATCH($A:$A,Site!$A:$A,0))</f>
        <v>40</v>
      </c>
      <c r="E74" t="s">
        <v>161</v>
      </c>
      <c r="F74" t="s">
        <v>450</v>
      </c>
      <c r="G74">
        <v>1</v>
      </c>
      <c r="H74">
        <v>4</v>
      </c>
      <c r="I74">
        <v>5</v>
      </c>
      <c r="J74">
        <v>2</v>
      </c>
    </row>
    <row r="75" spans="1:10" x14ac:dyDescent="0.2">
      <c r="A75" t="s">
        <v>389</v>
      </c>
      <c r="B75" t="str">
        <f>INDEX(Site!D:D,MATCH(A:A,Site!A:A,0))</f>
        <v>floor</v>
      </c>
      <c r="C75" t="str">
        <f>INDEX(Site!F:F,MATCH($A:$A,Site!$A:$A,0))</f>
        <v>yes</v>
      </c>
      <c r="D75">
        <f>INDEX(Site!G:G,MATCH($A:$A,Site!$A:$A,0))</f>
        <v>40</v>
      </c>
      <c r="E75" t="s">
        <v>161</v>
      </c>
      <c r="F75" t="s">
        <v>450</v>
      </c>
      <c r="G75">
        <v>0</v>
      </c>
      <c r="H75">
        <v>1</v>
      </c>
      <c r="I75">
        <v>1</v>
      </c>
      <c r="J75">
        <v>1</v>
      </c>
    </row>
    <row r="76" spans="1:10" x14ac:dyDescent="0.2">
      <c r="A76" t="s">
        <v>363</v>
      </c>
      <c r="B76" t="str">
        <f>INDEX(Site!D:D,MATCH(A:A,Site!A:A,0))</f>
        <v>side</v>
      </c>
      <c r="C76" t="str">
        <f>INDEX(Site!F:F,MATCH($A:$A,Site!$A:$A,0))</f>
        <v>yes</v>
      </c>
      <c r="D76">
        <f>INDEX(Site!G:G,MATCH($A:$A,Site!$A:$A,0))</f>
        <v>6.2</v>
      </c>
      <c r="E76" t="s">
        <v>161</v>
      </c>
      <c r="F76" t="s">
        <v>450</v>
      </c>
      <c r="G76">
        <v>0</v>
      </c>
      <c r="H76">
        <v>1</v>
      </c>
      <c r="I76">
        <v>1</v>
      </c>
      <c r="J76">
        <v>1</v>
      </c>
    </row>
    <row r="77" spans="1:10" x14ac:dyDescent="0.2">
      <c r="A77" t="s">
        <v>368</v>
      </c>
      <c r="B77" t="str">
        <f>INDEX(Site!D:D,MATCH(A:A,Site!A:A,0))</f>
        <v>floor</v>
      </c>
      <c r="C77" t="str">
        <f>INDEX(Site!F:F,MATCH($A:$A,Site!$A:$A,0))</f>
        <v>yes</v>
      </c>
      <c r="D77">
        <f>INDEX(Site!G:G,MATCH($A:$A,Site!$A:$A,0))</f>
        <v>6.2</v>
      </c>
      <c r="E77" t="s">
        <v>161</v>
      </c>
      <c r="F77" t="s">
        <v>450</v>
      </c>
      <c r="G77">
        <v>0</v>
      </c>
      <c r="H77">
        <v>2</v>
      </c>
      <c r="I77">
        <v>2</v>
      </c>
      <c r="J77">
        <v>1</v>
      </c>
    </row>
    <row r="78" spans="1:10" x14ac:dyDescent="0.2">
      <c r="A78" t="s">
        <v>320</v>
      </c>
      <c r="B78" t="str">
        <f>INDEX(Site!D:D,MATCH(A:A,Site!A:A,0))</f>
        <v>side</v>
      </c>
      <c r="C78" t="str">
        <f>INDEX(Site!F:F,MATCH($A:$A,Site!$A:$A,0))</f>
        <v>no</v>
      </c>
      <c r="D78">
        <f>INDEX(Site!G:G,MATCH($A:$A,Site!$A:$A,0))</f>
        <v>6.2</v>
      </c>
      <c r="E78" t="s">
        <v>161</v>
      </c>
      <c r="F78" t="s">
        <v>450</v>
      </c>
      <c r="G78">
        <v>0</v>
      </c>
      <c r="H78">
        <v>24</v>
      </c>
      <c r="I78">
        <v>24</v>
      </c>
      <c r="J78">
        <v>8</v>
      </c>
    </row>
    <row r="79" spans="1:10" x14ac:dyDescent="0.2">
      <c r="A79" t="s">
        <v>326</v>
      </c>
      <c r="B79" t="str">
        <f>INDEX(Site!D:D,MATCH(A:A,Site!A:A,0))</f>
        <v>floor</v>
      </c>
      <c r="C79" t="str">
        <f>INDEX(Site!F:F,MATCH($A:$A,Site!$A:$A,0))</f>
        <v>no</v>
      </c>
      <c r="D79">
        <f>INDEX(Site!G:G,MATCH($A:$A,Site!$A:$A,0))</f>
        <v>6.2</v>
      </c>
      <c r="E79" t="s">
        <v>161</v>
      </c>
      <c r="F79" t="s">
        <v>450</v>
      </c>
      <c r="G79">
        <v>5</v>
      </c>
      <c r="H79">
        <v>2</v>
      </c>
      <c r="I79">
        <v>7</v>
      </c>
      <c r="J79">
        <v>5</v>
      </c>
    </row>
    <row r="80" spans="1:10" x14ac:dyDescent="0.2">
      <c r="A80" t="s">
        <v>307</v>
      </c>
      <c r="B80" t="str">
        <f>INDEX(Site!D:D,MATCH(A:A,Site!A:A,0))</f>
        <v>side</v>
      </c>
      <c r="C80" t="str">
        <f>INDEX(Site!F:F,MATCH($A:$A,Site!$A:$A,0))</f>
        <v>no</v>
      </c>
      <c r="D80">
        <f>INDEX(Site!G:G,MATCH($A:$A,Site!$A:$A,0))</f>
        <v>6.2</v>
      </c>
      <c r="E80" t="s">
        <v>161</v>
      </c>
      <c r="F80" t="s">
        <v>450</v>
      </c>
      <c r="G80">
        <v>18</v>
      </c>
      <c r="H80">
        <v>0</v>
      </c>
      <c r="I80">
        <v>18</v>
      </c>
      <c r="J80">
        <v>12</v>
      </c>
    </row>
    <row r="81" spans="1:10" x14ac:dyDescent="0.2">
      <c r="A81" t="s">
        <v>339</v>
      </c>
      <c r="B81" t="str">
        <f>INDEX(Site!D:D,MATCH(A:A,Site!A:A,0))</f>
        <v>side</v>
      </c>
      <c r="C81" t="str">
        <f>INDEX(Site!F:F,MATCH($A:$A,Site!$A:$A,0))</f>
        <v>no</v>
      </c>
      <c r="D81">
        <f>INDEX(Site!G:G,MATCH($A:$A,Site!$A:$A,0))</f>
        <v>40</v>
      </c>
      <c r="E81" t="s">
        <v>161</v>
      </c>
      <c r="F81" t="s">
        <v>450</v>
      </c>
      <c r="G81">
        <v>6</v>
      </c>
      <c r="H81">
        <v>12</v>
      </c>
      <c r="I81">
        <v>18</v>
      </c>
      <c r="J81">
        <v>7</v>
      </c>
    </row>
    <row r="82" spans="1:10" x14ac:dyDescent="0.2">
      <c r="A82" t="s">
        <v>326</v>
      </c>
      <c r="B82" t="str">
        <f>INDEX(Site!D:D,MATCH(A:A,Site!A:A,0))</f>
        <v>floor</v>
      </c>
      <c r="C82" t="str">
        <f>INDEX(Site!F:F,MATCH($A:$A,Site!$A:$A,0))</f>
        <v>no</v>
      </c>
      <c r="D82">
        <f>INDEX(Site!G:G,MATCH($A:$A,Site!$A:$A,0))</f>
        <v>6.2</v>
      </c>
      <c r="E82" t="s">
        <v>332</v>
      </c>
      <c r="F82" t="s">
        <v>455</v>
      </c>
      <c r="G82">
        <v>1</v>
      </c>
      <c r="H82">
        <v>0</v>
      </c>
      <c r="I82">
        <v>1</v>
      </c>
      <c r="J82">
        <v>4</v>
      </c>
    </row>
    <row r="83" spans="1:10" x14ac:dyDescent="0.2">
      <c r="A83" t="s">
        <v>357</v>
      </c>
      <c r="B83" t="str">
        <f>INDEX(Site!D:D,MATCH(A:A,Site!A:A,0))</f>
        <v>floor</v>
      </c>
      <c r="C83" t="str">
        <f>INDEX(Site!F:F,MATCH($A:$A,Site!$A:$A,0))</f>
        <v>no</v>
      </c>
      <c r="D83">
        <f>INDEX(Site!G:G,MATCH($A:$A,Site!$A:$A,0))</f>
        <v>40</v>
      </c>
      <c r="E83" t="s">
        <v>360</v>
      </c>
      <c r="F83" t="s">
        <v>452</v>
      </c>
      <c r="G83">
        <v>26</v>
      </c>
      <c r="H83">
        <v>0</v>
      </c>
      <c r="I83">
        <v>26</v>
      </c>
      <c r="J83">
        <v>11</v>
      </c>
    </row>
    <row r="84" spans="1:10" x14ac:dyDescent="0.2">
      <c r="A84" t="s">
        <v>195</v>
      </c>
      <c r="B84" t="str">
        <f>INDEX(Site!D:D,MATCH(A:A,Site!A:A,0))</f>
        <v>side</v>
      </c>
      <c r="C84" t="str">
        <f>INDEX(Site!F:F,MATCH($A:$A,Site!$A:$A,0))</f>
        <v>no</v>
      </c>
      <c r="D84">
        <f>INDEX(Site!G:G,MATCH($A:$A,Site!$A:$A,0))</f>
        <v>40</v>
      </c>
      <c r="E84" t="s">
        <v>269</v>
      </c>
      <c r="F84" t="s">
        <v>454</v>
      </c>
      <c r="G84">
        <v>4</v>
      </c>
      <c r="H84">
        <v>0</v>
      </c>
      <c r="I84">
        <v>4</v>
      </c>
      <c r="J84">
        <v>4</v>
      </c>
    </row>
    <row r="85" spans="1:10" x14ac:dyDescent="0.2">
      <c r="A85" t="s">
        <v>196</v>
      </c>
      <c r="B85" t="str">
        <f>INDEX(Site!D:D,MATCH(A:A,Site!A:A,0))</f>
        <v>floor</v>
      </c>
      <c r="C85" t="str">
        <f>INDEX(Site!F:F,MATCH($A:$A,Site!$A:$A,0))</f>
        <v>no</v>
      </c>
      <c r="D85">
        <f>INDEX(Site!G:G,MATCH($A:$A,Site!$A:$A,0))</f>
        <v>40</v>
      </c>
      <c r="E85" t="s">
        <v>159</v>
      </c>
      <c r="F85" t="s">
        <v>449</v>
      </c>
      <c r="G85">
        <v>106</v>
      </c>
      <c r="H85">
        <v>0</v>
      </c>
      <c r="I85">
        <v>106</v>
      </c>
      <c r="J85">
        <v>12</v>
      </c>
    </row>
    <row r="86" spans="1:10" x14ac:dyDescent="0.2">
      <c r="A86" t="s">
        <v>389</v>
      </c>
      <c r="B86" t="str">
        <f>INDEX(Site!D:D,MATCH(A:A,Site!A:A,0))</f>
        <v>floor</v>
      </c>
      <c r="C86" t="str">
        <f>INDEX(Site!F:F,MATCH($A:$A,Site!$A:$A,0))</f>
        <v>yes</v>
      </c>
      <c r="D86">
        <f>INDEX(Site!G:G,MATCH($A:$A,Site!$A:$A,0))</f>
        <v>40</v>
      </c>
      <c r="E86" t="s">
        <v>159</v>
      </c>
      <c r="F86" t="s">
        <v>449</v>
      </c>
      <c r="G86">
        <v>2</v>
      </c>
      <c r="H86">
        <v>7</v>
      </c>
      <c r="I86">
        <v>9</v>
      </c>
      <c r="J86">
        <v>9</v>
      </c>
    </row>
    <row r="87" spans="1:10" x14ac:dyDescent="0.2">
      <c r="A87" t="s">
        <v>363</v>
      </c>
      <c r="B87" t="str">
        <f>INDEX(Site!D:D,MATCH(A:A,Site!A:A,0))</f>
        <v>side</v>
      </c>
      <c r="C87" t="str">
        <f>INDEX(Site!F:F,MATCH($A:$A,Site!$A:$A,0))</f>
        <v>yes</v>
      </c>
      <c r="D87">
        <f>INDEX(Site!G:G,MATCH($A:$A,Site!$A:$A,0))</f>
        <v>6.2</v>
      </c>
      <c r="E87" t="s">
        <v>159</v>
      </c>
      <c r="F87" t="s">
        <v>449</v>
      </c>
      <c r="G87">
        <v>5</v>
      </c>
      <c r="H87">
        <v>0</v>
      </c>
      <c r="I87">
        <v>5</v>
      </c>
      <c r="J87">
        <v>2</v>
      </c>
    </row>
    <row r="88" spans="1:10" x14ac:dyDescent="0.2">
      <c r="A88" t="s">
        <v>320</v>
      </c>
      <c r="B88" t="str">
        <f>INDEX(Site!D:D,MATCH(A:A,Site!A:A,0))</f>
        <v>side</v>
      </c>
      <c r="C88" t="str">
        <f>INDEX(Site!F:F,MATCH($A:$A,Site!$A:$A,0))</f>
        <v>no</v>
      </c>
      <c r="D88">
        <f>INDEX(Site!G:G,MATCH($A:$A,Site!$A:$A,0))</f>
        <v>6.2</v>
      </c>
      <c r="E88" t="s">
        <v>159</v>
      </c>
      <c r="F88" t="s">
        <v>449</v>
      </c>
      <c r="G88">
        <v>4</v>
      </c>
      <c r="H88">
        <v>0</v>
      </c>
      <c r="I88">
        <v>4</v>
      </c>
      <c r="J88">
        <v>1</v>
      </c>
    </row>
    <row r="89" spans="1:10" x14ac:dyDescent="0.2">
      <c r="A89" t="s">
        <v>326</v>
      </c>
      <c r="B89" t="str">
        <f>INDEX(Site!D:D,MATCH(A:A,Site!A:A,0))</f>
        <v>floor</v>
      </c>
      <c r="C89" t="str">
        <f>INDEX(Site!F:F,MATCH($A:$A,Site!$A:$A,0))</f>
        <v>no</v>
      </c>
      <c r="D89">
        <f>INDEX(Site!G:G,MATCH($A:$A,Site!$A:$A,0))</f>
        <v>6.2</v>
      </c>
      <c r="E89" t="s">
        <v>159</v>
      </c>
      <c r="F89" t="s">
        <v>449</v>
      </c>
      <c r="G89">
        <v>505</v>
      </c>
      <c r="H89">
        <v>0</v>
      </c>
      <c r="I89">
        <v>505</v>
      </c>
      <c r="J89">
        <v>17</v>
      </c>
    </row>
    <row r="90" spans="1:10" x14ac:dyDescent="0.2">
      <c r="A90" t="s">
        <v>307</v>
      </c>
      <c r="B90" t="str">
        <f>INDEX(Site!D:D,MATCH(A:A,Site!A:A,0))</f>
        <v>side</v>
      </c>
      <c r="C90" t="str">
        <f>INDEX(Site!F:F,MATCH($A:$A,Site!$A:$A,0))</f>
        <v>no</v>
      </c>
      <c r="D90">
        <f>INDEX(Site!G:G,MATCH($A:$A,Site!$A:$A,0))</f>
        <v>6.2</v>
      </c>
      <c r="E90" t="s">
        <v>159</v>
      </c>
      <c r="F90" t="s">
        <v>449</v>
      </c>
      <c r="G90">
        <v>108</v>
      </c>
      <c r="H90">
        <v>0</v>
      </c>
      <c r="I90">
        <v>108</v>
      </c>
      <c r="J90">
        <v>20</v>
      </c>
    </row>
    <row r="91" spans="1:10" x14ac:dyDescent="0.2">
      <c r="A91" t="s">
        <v>301</v>
      </c>
      <c r="B91" t="str">
        <f>INDEX(Site!D:D,MATCH(A:A,Site!A:A,0))</f>
        <v>floor</v>
      </c>
      <c r="C91" t="str">
        <f>INDEX(Site!F:F,MATCH($A:$A,Site!$A:$A,0))</f>
        <v>no</v>
      </c>
      <c r="D91">
        <f>INDEX(Site!G:G,MATCH($A:$A,Site!$A:$A,0))</f>
        <v>6.2</v>
      </c>
      <c r="E91" t="s">
        <v>159</v>
      </c>
      <c r="F91" t="s">
        <v>449</v>
      </c>
      <c r="G91">
        <v>72</v>
      </c>
      <c r="H91">
        <v>0</v>
      </c>
      <c r="I91">
        <v>72</v>
      </c>
      <c r="J91">
        <v>19</v>
      </c>
    </row>
    <row r="92" spans="1:10" x14ac:dyDescent="0.2">
      <c r="A92" t="s">
        <v>339</v>
      </c>
      <c r="B92" t="str">
        <f>INDEX(Site!D:D,MATCH(A:A,Site!A:A,0))</f>
        <v>side</v>
      </c>
      <c r="C92" t="str">
        <f>INDEX(Site!F:F,MATCH($A:$A,Site!$A:$A,0))</f>
        <v>no</v>
      </c>
      <c r="D92">
        <f>INDEX(Site!G:G,MATCH($A:$A,Site!$A:$A,0))</f>
        <v>40</v>
      </c>
      <c r="E92" t="s">
        <v>159</v>
      </c>
      <c r="F92" t="s">
        <v>449</v>
      </c>
      <c r="G92">
        <v>4</v>
      </c>
      <c r="H92">
        <v>0</v>
      </c>
      <c r="I92">
        <v>4</v>
      </c>
      <c r="J92">
        <v>3</v>
      </c>
    </row>
    <row r="93" spans="1:10" x14ac:dyDescent="0.2">
      <c r="A93" t="s">
        <v>195</v>
      </c>
      <c r="B93" t="str">
        <f>INDEX(Site!D:D,MATCH(A:A,Site!A:A,0))</f>
        <v>side</v>
      </c>
      <c r="C93" t="str">
        <f>INDEX(Site!F:F,MATCH($A:$A,Site!$A:$A,0))</f>
        <v>no</v>
      </c>
      <c r="D93">
        <f>INDEX(Site!G:G,MATCH($A:$A,Site!$A:$A,0))</f>
        <v>40</v>
      </c>
      <c r="E93" t="s">
        <v>232</v>
      </c>
      <c r="F93" t="s">
        <v>450</v>
      </c>
      <c r="G93">
        <v>3</v>
      </c>
      <c r="H93">
        <v>5</v>
      </c>
      <c r="I93">
        <v>8</v>
      </c>
      <c r="J93">
        <v>7</v>
      </c>
    </row>
    <row r="94" spans="1:10" x14ac:dyDescent="0.2">
      <c r="A94" t="s">
        <v>382</v>
      </c>
      <c r="B94" t="str">
        <f>INDEX(Site!D:D,MATCH(A:A,Site!A:A,0))</f>
        <v>side</v>
      </c>
      <c r="C94" t="str">
        <f>INDEX(Site!F:F,MATCH($A:$A,Site!$A:$A,0))</f>
        <v>yes</v>
      </c>
      <c r="D94">
        <f>INDEX(Site!G:G,MATCH($A:$A,Site!$A:$A,0))</f>
        <v>40</v>
      </c>
      <c r="E94" t="s">
        <v>232</v>
      </c>
      <c r="F94" t="s">
        <v>450</v>
      </c>
      <c r="G94">
        <v>0</v>
      </c>
      <c r="H94">
        <v>1</v>
      </c>
      <c r="I94">
        <v>1</v>
      </c>
      <c r="J94">
        <v>1</v>
      </c>
    </row>
    <row r="95" spans="1:10" x14ac:dyDescent="0.2">
      <c r="A95" t="s">
        <v>389</v>
      </c>
      <c r="B95" t="str">
        <f>INDEX(Site!D:D,MATCH(A:A,Site!A:A,0))</f>
        <v>floor</v>
      </c>
      <c r="C95" t="str">
        <f>INDEX(Site!F:F,MATCH($A:$A,Site!$A:$A,0))</f>
        <v>yes</v>
      </c>
      <c r="D95">
        <f>INDEX(Site!G:G,MATCH($A:$A,Site!$A:$A,0))</f>
        <v>40</v>
      </c>
      <c r="E95" t="s">
        <v>232</v>
      </c>
      <c r="F95" t="s">
        <v>450</v>
      </c>
      <c r="G95">
        <v>0</v>
      </c>
      <c r="H95">
        <v>21</v>
      </c>
      <c r="I95">
        <v>21</v>
      </c>
      <c r="J95">
        <v>13</v>
      </c>
    </row>
    <row r="96" spans="1:10" x14ac:dyDescent="0.2">
      <c r="A96" t="s">
        <v>363</v>
      </c>
      <c r="B96" t="str">
        <f>INDEX(Site!D:D,MATCH(A:A,Site!A:A,0))</f>
        <v>side</v>
      </c>
      <c r="C96" t="str">
        <f>INDEX(Site!F:F,MATCH($A:$A,Site!$A:$A,0))</f>
        <v>yes</v>
      </c>
      <c r="D96">
        <f>INDEX(Site!G:G,MATCH($A:$A,Site!$A:$A,0))</f>
        <v>6.2</v>
      </c>
      <c r="E96" t="s">
        <v>232</v>
      </c>
      <c r="F96" t="s">
        <v>450</v>
      </c>
      <c r="G96">
        <v>3</v>
      </c>
      <c r="H96">
        <v>6</v>
      </c>
      <c r="I96">
        <v>9</v>
      </c>
      <c r="J96">
        <v>8</v>
      </c>
    </row>
    <row r="97" spans="1:10" x14ac:dyDescent="0.2">
      <c r="A97" t="s">
        <v>368</v>
      </c>
      <c r="B97" t="str">
        <f>INDEX(Site!D:D,MATCH(A:A,Site!A:A,0))</f>
        <v>floor</v>
      </c>
      <c r="C97" t="str">
        <f>INDEX(Site!F:F,MATCH($A:$A,Site!$A:$A,0))</f>
        <v>yes</v>
      </c>
      <c r="D97">
        <f>INDEX(Site!G:G,MATCH($A:$A,Site!$A:$A,0))</f>
        <v>6.2</v>
      </c>
      <c r="E97" t="s">
        <v>232</v>
      </c>
      <c r="F97" t="s">
        <v>450</v>
      </c>
      <c r="G97">
        <v>0</v>
      </c>
      <c r="H97">
        <v>8</v>
      </c>
      <c r="I97">
        <v>8</v>
      </c>
      <c r="J97">
        <v>8</v>
      </c>
    </row>
    <row r="98" spans="1:10" x14ac:dyDescent="0.2">
      <c r="A98" t="s">
        <v>283</v>
      </c>
      <c r="B98" t="str">
        <f>INDEX(Site!D:D,MATCH(A:A,Site!A:A,0))</f>
        <v>floor</v>
      </c>
      <c r="C98" t="str">
        <f>INDEX(Site!F:F,MATCH($A:$A,Site!$A:$A,0))</f>
        <v>yes</v>
      </c>
      <c r="D98">
        <f>INDEX(Site!G:G,MATCH($A:$A,Site!$A:$A,0))</f>
        <v>6.2</v>
      </c>
      <c r="E98" t="s">
        <v>232</v>
      </c>
      <c r="F98" t="s">
        <v>450</v>
      </c>
      <c r="G98">
        <v>3</v>
      </c>
      <c r="H98">
        <v>3</v>
      </c>
      <c r="I98">
        <v>6</v>
      </c>
      <c r="J98">
        <v>5</v>
      </c>
    </row>
    <row r="99" spans="1:10" x14ac:dyDescent="0.2">
      <c r="A99" t="s">
        <v>320</v>
      </c>
      <c r="B99" t="str">
        <f>INDEX(Site!D:D,MATCH(A:A,Site!A:A,0))</f>
        <v>side</v>
      </c>
      <c r="C99" t="str">
        <f>INDEX(Site!F:F,MATCH($A:$A,Site!$A:$A,0))</f>
        <v>no</v>
      </c>
      <c r="D99">
        <f>INDEX(Site!G:G,MATCH($A:$A,Site!$A:$A,0))</f>
        <v>6.2</v>
      </c>
      <c r="E99" t="s">
        <v>232</v>
      </c>
      <c r="F99" t="s">
        <v>450</v>
      </c>
      <c r="G99">
        <v>8</v>
      </c>
      <c r="H99">
        <v>3</v>
      </c>
      <c r="I99">
        <v>11</v>
      </c>
      <c r="J99">
        <v>5</v>
      </c>
    </row>
    <row r="100" spans="1:10" x14ac:dyDescent="0.2">
      <c r="A100" t="s">
        <v>326</v>
      </c>
      <c r="B100" t="str">
        <f>INDEX(Site!D:D,MATCH(A:A,Site!A:A,0))</f>
        <v>floor</v>
      </c>
      <c r="C100" t="str">
        <f>INDEX(Site!F:F,MATCH($A:$A,Site!$A:$A,0))</f>
        <v>no</v>
      </c>
      <c r="D100">
        <f>INDEX(Site!G:G,MATCH($A:$A,Site!$A:$A,0))</f>
        <v>6.2</v>
      </c>
      <c r="E100" t="s">
        <v>232</v>
      </c>
      <c r="F100" t="s">
        <v>450</v>
      </c>
      <c r="G100">
        <v>18</v>
      </c>
      <c r="H100">
        <v>2</v>
      </c>
      <c r="I100">
        <v>20</v>
      </c>
      <c r="J100">
        <v>12</v>
      </c>
    </row>
    <row r="101" spans="1:10" x14ac:dyDescent="0.2">
      <c r="A101" t="s">
        <v>307</v>
      </c>
      <c r="B101" t="str">
        <f>INDEX(Site!D:D,MATCH(A:A,Site!A:A,0))</f>
        <v>side</v>
      </c>
      <c r="C101" t="str">
        <f>INDEX(Site!F:F,MATCH($A:$A,Site!$A:$A,0))</f>
        <v>no</v>
      </c>
      <c r="D101">
        <f>INDEX(Site!G:G,MATCH($A:$A,Site!$A:$A,0))</f>
        <v>6.2</v>
      </c>
      <c r="E101" t="s">
        <v>232</v>
      </c>
      <c r="F101" t="s">
        <v>450</v>
      </c>
      <c r="G101">
        <v>1</v>
      </c>
      <c r="H101">
        <v>0</v>
      </c>
      <c r="I101">
        <v>1</v>
      </c>
      <c r="J101">
        <v>4</v>
      </c>
    </row>
    <row r="102" spans="1:10" x14ac:dyDescent="0.2">
      <c r="A102" t="s">
        <v>301</v>
      </c>
      <c r="B102" t="str">
        <f>INDEX(Site!D:D,MATCH(A:A,Site!A:A,0))</f>
        <v>floor</v>
      </c>
      <c r="C102" t="str">
        <f>INDEX(Site!F:F,MATCH($A:$A,Site!$A:$A,0))</f>
        <v>no</v>
      </c>
      <c r="D102">
        <f>INDEX(Site!G:G,MATCH($A:$A,Site!$A:$A,0))</f>
        <v>6.2</v>
      </c>
      <c r="E102" t="s">
        <v>232</v>
      </c>
      <c r="F102" t="s">
        <v>450</v>
      </c>
      <c r="G102">
        <v>20</v>
      </c>
      <c r="H102">
        <v>0</v>
      </c>
      <c r="I102">
        <v>20</v>
      </c>
      <c r="J102">
        <v>10</v>
      </c>
    </row>
    <row r="103" spans="1:10" x14ac:dyDescent="0.2">
      <c r="A103" t="s">
        <v>339</v>
      </c>
      <c r="B103" t="str">
        <f>INDEX(Site!D:D,MATCH(A:A,Site!A:A,0))</f>
        <v>side</v>
      </c>
      <c r="C103" t="str">
        <f>INDEX(Site!F:F,MATCH($A:$A,Site!$A:$A,0))</f>
        <v>no</v>
      </c>
      <c r="D103">
        <f>INDEX(Site!G:G,MATCH($A:$A,Site!$A:$A,0))</f>
        <v>40</v>
      </c>
      <c r="E103" t="s">
        <v>232</v>
      </c>
      <c r="F103" t="s">
        <v>450</v>
      </c>
      <c r="G103">
        <v>6</v>
      </c>
      <c r="H103">
        <v>3</v>
      </c>
      <c r="I103">
        <v>9</v>
      </c>
      <c r="J103">
        <v>9</v>
      </c>
    </row>
    <row r="104" spans="1:10" x14ac:dyDescent="0.2">
      <c r="A104" t="s">
        <v>196</v>
      </c>
      <c r="B104" t="str">
        <f>INDEX(Site!D:D,MATCH(A:A,Site!A:A,0))</f>
        <v>floor</v>
      </c>
      <c r="C104" t="str">
        <f>INDEX(Site!F:F,MATCH($A:$A,Site!$A:$A,0))</f>
        <v>no</v>
      </c>
      <c r="D104">
        <f>INDEX(Site!G:G,MATCH($A:$A,Site!$A:$A,0))</f>
        <v>40</v>
      </c>
      <c r="E104" t="s">
        <v>141</v>
      </c>
      <c r="F104" t="s">
        <v>457</v>
      </c>
      <c r="G104">
        <v>58</v>
      </c>
      <c r="H104">
        <v>0</v>
      </c>
      <c r="I104">
        <v>58</v>
      </c>
      <c r="J104">
        <v>19</v>
      </c>
    </row>
    <row r="105" spans="1:10" x14ac:dyDescent="0.2">
      <c r="A105" t="s">
        <v>382</v>
      </c>
      <c r="B105" t="str">
        <f>INDEX(Site!D:D,MATCH(A:A,Site!A:A,0))</f>
        <v>side</v>
      </c>
      <c r="C105" t="str">
        <f>INDEX(Site!F:F,MATCH($A:$A,Site!$A:$A,0))</f>
        <v>yes</v>
      </c>
      <c r="D105">
        <f>INDEX(Site!G:G,MATCH($A:$A,Site!$A:$A,0))</f>
        <v>40</v>
      </c>
      <c r="E105" t="s">
        <v>141</v>
      </c>
      <c r="F105" t="s">
        <v>457</v>
      </c>
      <c r="G105">
        <v>1</v>
      </c>
      <c r="H105">
        <v>17</v>
      </c>
      <c r="I105">
        <v>18</v>
      </c>
      <c r="J105">
        <v>14</v>
      </c>
    </row>
    <row r="106" spans="1:10" x14ac:dyDescent="0.2">
      <c r="A106" t="s">
        <v>389</v>
      </c>
      <c r="B106" t="str">
        <f>INDEX(Site!D:D,MATCH(A:A,Site!A:A,0))</f>
        <v>floor</v>
      </c>
      <c r="C106" t="str">
        <f>INDEX(Site!F:F,MATCH($A:$A,Site!$A:$A,0))</f>
        <v>yes</v>
      </c>
      <c r="D106">
        <f>INDEX(Site!G:G,MATCH($A:$A,Site!$A:$A,0))</f>
        <v>40</v>
      </c>
      <c r="E106" t="s">
        <v>141</v>
      </c>
      <c r="F106" t="s">
        <v>457</v>
      </c>
      <c r="G106">
        <v>0</v>
      </c>
      <c r="H106">
        <v>5</v>
      </c>
      <c r="I106">
        <v>5</v>
      </c>
      <c r="J106">
        <v>3</v>
      </c>
    </row>
    <row r="107" spans="1:10" x14ac:dyDescent="0.2">
      <c r="A107" t="s">
        <v>363</v>
      </c>
      <c r="B107" t="str">
        <f>INDEX(Site!D:D,MATCH(A:A,Site!A:A,0))</f>
        <v>side</v>
      </c>
      <c r="C107" t="str">
        <f>INDEX(Site!F:F,MATCH($A:$A,Site!$A:$A,0))</f>
        <v>yes</v>
      </c>
      <c r="D107">
        <f>INDEX(Site!G:G,MATCH($A:$A,Site!$A:$A,0))</f>
        <v>6.2</v>
      </c>
      <c r="E107" t="s">
        <v>141</v>
      </c>
      <c r="F107" t="s">
        <v>457</v>
      </c>
      <c r="G107">
        <v>3</v>
      </c>
      <c r="H107">
        <v>0</v>
      </c>
      <c r="I107">
        <v>3</v>
      </c>
      <c r="J107">
        <v>2</v>
      </c>
    </row>
    <row r="108" spans="1:10" x14ac:dyDescent="0.2">
      <c r="A108" t="s">
        <v>283</v>
      </c>
      <c r="B108" t="str">
        <f>INDEX(Site!D:D,MATCH(A:A,Site!A:A,0))</f>
        <v>floor</v>
      </c>
      <c r="C108" t="str">
        <f>INDEX(Site!F:F,MATCH($A:$A,Site!$A:$A,0))</f>
        <v>yes</v>
      </c>
      <c r="D108">
        <f>INDEX(Site!G:G,MATCH($A:$A,Site!$A:$A,0))</f>
        <v>6.2</v>
      </c>
      <c r="E108" t="s">
        <v>141</v>
      </c>
      <c r="F108" t="s">
        <v>457</v>
      </c>
      <c r="G108">
        <v>0</v>
      </c>
      <c r="H108">
        <v>2</v>
      </c>
      <c r="I108">
        <v>2</v>
      </c>
      <c r="J108">
        <v>1</v>
      </c>
    </row>
    <row r="109" spans="1:10" x14ac:dyDescent="0.2">
      <c r="A109" t="s">
        <v>320</v>
      </c>
      <c r="B109" t="str">
        <f>INDEX(Site!D:D,MATCH(A:A,Site!A:A,0))</f>
        <v>side</v>
      </c>
      <c r="C109" t="str">
        <f>INDEX(Site!F:F,MATCH($A:$A,Site!$A:$A,0))</f>
        <v>no</v>
      </c>
      <c r="D109">
        <f>INDEX(Site!G:G,MATCH($A:$A,Site!$A:$A,0))</f>
        <v>6.2</v>
      </c>
      <c r="E109" t="s">
        <v>141</v>
      </c>
      <c r="F109" t="s">
        <v>457</v>
      </c>
      <c r="G109">
        <v>30</v>
      </c>
      <c r="H109">
        <v>8</v>
      </c>
      <c r="I109">
        <v>38</v>
      </c>
      <c r="J109">
        <v>14</v>
      </c>
    </row>
    <row r="110" spans="1:10" x14ac:dyDescent="0.2">
      <c r="A110" t="s">
        <v>326</v>
      </c>
      <c r="B110" t="str">
        <f>INDEX(Site!D:D,MATCH(A:A,Site!A:A,0))</f>
        <v>floor</v>
      </c>
      <c r="C110" t="str">
        <f>INDEX(Site!F:F,MATCH($A:$A,Site!$A:$A,0))</f>
        <v>no</v>
      </c>
      <c r="D110">
        <f>INDEX(Site!G:G,MATCH($A:$A,Site!$A:$A,0))</f>
        <v>6.2</v>
      </c>
      <c r="E110" t="s">
        <v>141</v>
      </c>
      <c r="F110" t="s">
        <v>457</v>
      </c>
      <c r="G110">
        <v>23</v>
      </c>
      <c r="H110">
        <v>0</v>
      </c>
      <c r="I110">
        <v>23</v>
      </c>
      <c r="J110">
        <v>11</v>
      </c>
    </row>
    <row r="111" spans="1:10" x14ac:dyDescent="0.2">
      <c r="A111" t="s">
        <v>307</v>
      </c>
      <c r="B111" t="str">
        <f>INDEX(Site!D:D,MATCH(A:A,Site!A:A,0))</f>
        <v>side</v>
      </c>
      <c r="C111" t="str">
        <f>INDEX(Site!F:F,MATCH($A:$A,Site!$A:$A,0))</f>
        <v>no</v>
      </c>
      <c r="D111">
        <f>INDEX(Site!G:G,MATCH($A:$A,Site!$A:$A,0))</f>
        <v>6.2</v>
      </c>
      <c r="E111" t="s">
        <v>141</v>
      </c>
      <c r="F111" t="s">
        <v>457</v>
      </c>
      <c r="G111">
        <v>22</v>
      </c>
      <c r="H111">
        <v>0</v>
      </c>
      <c r="I111">
        <v>22</v>
      </c>
      <c r="J111">
        <v>11</v>
      </c>
    </row>
    <row r="112" spans="1:10" x14ac:dyDescent="0.2">
      <c r="A112" t="s">
        <v>301</v>
      </c>
      <c r="B112" t="str">
        <f>INDEX(Site!D:D,MATCH(A:A,Site!A:A,0))</f>
        <v>floor</v>
      </c>
      <c r="C112" t="str">
        <f>INDEX(Site!F:F,MATCH($A:$A,Site!$A:$A,0))</f>
        <v>no</v>
      </c>
      <c r="D112">
        <f>INDEX(Site!G:G,MATCH($A:$A,Site!$A:$A,0))</f>
        <v>6.2</v>
      </c>
      <c r="E112" t="s">
        <v>141</v>
      </c>
      <c r="F112" t="s">
        <v>457</v>
      </c>
      <c r="G112">
        <v>1</v>
      </c>
      <c r="H112">
        <v>0</v>
      </c>
      <c r="I112">
        <v>1</v>
      </c>
      <c r="J112">
        <v>1</v>
      </c>
    </row>
    <row r="113" spans="1:10" x14ac:dyDescent="0.2">
      <c r="A113" t="s">
        <v>357</v>
      </c>
      <c r="B113" t="str">
        <f>INDEX(Site!D:D,MATCH(A:A,Site!A:A,0))</f>
        <v>floor</v>
      </c>
      <c r="C113" t="str">
        <f>INDEX(Site!F:F,MATCH($A:$A,Site!$A:$A,0))</f>
        <v>no</v>
      </c>
      <c r="D113">
        <f>INDEX(Site!G:G,MATCH($A:$A,Site!$A:$A,0))</f>
        <v>40</v>
      </c>
      <c r="E113" t="s">
        <v>351</v>
      </c>
      <c r="F113" t="s">
        <v>454</v>
      </c>
      <c r="G113">
        <v>7</v>
      </c>
      <c r="H113">
        <v>0</v>
      </c>
      <c r="I113">
        <v>7</v>
      </c>
      <c r="J113">
        <v>5</v>
      </c>
    </row>
    <row r="114" spans="1:10" x14ac:dyDescent="0.2">
      <c r="A114" t="s">
        <v>326</v>
      </c>
      <c r="B114" t="str">
        <f>INDEX(Site!D:D,MATCH(A:A,Site!A:A,0))</f>
        <v>floor</v>
      </c>
      <c r="C114" t="str">
        <f>INDEX(Site!F:F,MATCH($A:$A,Site!$A:$A,0))</f>
        <v>no</v>
      </c>
      <c r="D114">
        <f>INDEX(Site!G:G,MATCH($A:$A,Site!$A:$A,0))</f>
        <v>6.2</v>
      </c>
      <c r="E114" t="s">
        <v>338</v>
      </c>
      <c r="F114" t="s">
        <v>455</v>
      </c>
      <c r="G114">
        <v>1</v>
      </c>
      <c r="H114">
        <v>0</v>
      </c>
      <c r="I114">
        <v>1</v>
      </c>
      <c r="J114">
        <v>6</v>
      </c>
    </row>
    <row r="115" spans="1:10" x14ac:dyDescent="0.2">
      <c r="A115" t="s">
        <v>195</v>
      </c>
      <c r="B115" t="str">
        <f>INDEX(Site!D:D,MATCH(A:A,Site!A:A,0))</f>
        <v>side</v>
      </c>
      <c r="C115" t="str">
        <f>INDEX(Site!F:F,MATCH($A:$A,Site!$A:$A,0))</f>
        <v>no</v>
      </c>
      <c r="D115">
        <f>INDEX(Site!G:G,MATCH($A:$A,Site!$A:$A,0))</f>
        <v>40</v>
      </c>
      <c r="E115" t="s">
        <v>132</v>
      </c>
      <c r="F115" t="s">
        <v>458</v>
      </c>
      <c r="G115">
        <v>44</v>
      </c>
      <c r="H115">
        <v>0</v>
      </c>
      <c r="I115">
        <v>44</v>
      </c>
      <c r="J115">
        <v>7</v>
      </c>
    </row>
    <row r="116" spans="1:10" x14ac:dyDescent="0.2">
      <c r="A116" t="s">
        <v>196</v>
      </c>
      <c r="B116" t="str">
        <f>INDEX(Site!D:D,MATCH(A:A,Site!A:A,0))</f>
        <v>floor</v>
      </c>
      <c r="C116" t="str">
        <f>INDEX(Site!F:F,MATCH($A:$A,Site!$A:$A,0))</f>
        <v>no</v>
      </c>
      <c r="D116">
        <f>INDEX(Site!G:G,MATCH($A:$A,Site!$A:$A,0))</f>
        <v>40</v>
      </c>
      <c r="E116" t="s">
        <v>132</v>
      </c>
      <c r="F116" t="s">
        <v>458</v>
      </c>
      <c r="G116">
        <v>90</v>
      </c>
      <c r="H116">
        <v>0</v>
      </c>
      <c r="I116">
        <v>90</v>
      </c>
      <c r="J116">
        <v>19</v>
      </c>
    </row>
    <row r="117" spans="1:10" x14ac:dyDescent="0.2">
      <c r="A117" t="s">
        <v>382</v>
      </c>
      <c r="B117" t="str">
        <f>INDEX(Site!D:D,MATCH(A:A,Site!A:A,0))</f>
        <v>side</v>
      </c>
      <c r="C117" t="str">
        <f>INDEX(Site!F:F,MATCH($A:$A,Site!$A:$A,0))</f>
        <v>yes</v>
      </c>
      <c r="D117">
        <f>INDEX(Site!G:G,MATCH($A:$A,Site!$A:$A,0))</f>
        <v>40</v>
      </c>
      <c r="E117" t="s">
        <v>132</v>
      </c>
      <c r="F117" t="s">
        <v>458</v>
      </c>
      <c r="G117">
        <v>1</v>
      </c>
      <c r="H117">
        <v>7</v>
      </c>
      <c r="I117">
        <v>8</v>
      </c>
      <c r="J117">
        <v>8</v>
      </c>
    </row>
    <row r="118" spans="1:10" x14ac:dyDescent="0.2">
      <c r="A118" t="s">
        <v>389</v>
      </c>
      <c r="B118" t="str">
        <f>INDEX(Site!D:D,MATCH(A:A,Site!A:A,0))</f>
        <v>floor</v>
      </c>
      <c r="C118" t="str">
        <f>INDEX(Site!F:F,MATCH($A:$A,Site!$A:$A,0))</f>
        <v>yes</v>
      </c>
      <c r="D118">
        <f>INDEX(Site!G:G,MATCH($A:$A,Site!$A:$A,0))</f>
        <v>40</v>
      </c>
      <c r="E118" t="s">
        <v>132</v>
      </c>
      <c r="F118" t="s">
        <v>458</v>
      </c>
      <c r="G118">
        <v>0</v>
      </c>
      <c r="H118">
        <v>1</v>
      </c>
      <c r="I118">
        <v>1</v>
      </c>
      <c r="J118">
        <v>1</v>
      </c>
    </row>
    <row r="119" spans="1:10" x14ac:dyDescent="0.2">
      <c r="A119" t="s">
        <v>363</v>
      </c>
      <c r="B119" t="str">
        <f>INDEX(Site!D:D,MATCH(A:A,Site!A:A,0))</f>
        <v>side</v>
      </c>
      <c r="C119" t="str">
        <f>INDEX(Site!F:F,MATCH($A:$A,Site!$A:$A,0))</f>
        <v>yes</v>
      </c>
      <c r="D119">
        <f>INDEX(Site!G:G,MATCH($A:$A,Site!$A:$A,0))</f>
        <v>6.2</v>
      </c>
      <c r="E119" t="s">
        <v>132</v>
      </c>
      <c r="F119" t="s">
        <v>458</v>
      </c>
      <c r="G119">
        <v>16</v>
      </c>
      <c r="H119">
        <v>0</v>
      </c>
      <c r="I119">
        <v>16</v>
      </c>
      <c r="J119">
        <v>4</v>
      </c>
    </row>
    <row r="120" spans="1:10" x14ac:dyDescent="0.2">
      <c r="A120" t="s">
        <v>287</v>
      </c>
      <c r="B120" t="str">
        <f>INDEX(Site!D:D,MATCH(A:A,Site!A:A,0))</f>
        <v>side</v>
      </c>
      <c r="C120" t="str">
        <f>INDEX(Site!F:F,MATCH($A:$A,Site!$A:$A,0))</f>
        <v>yes</v>
      </c>
      <c r="D120">
        <f>INDEX(Site!G:G,MATCH($A:$A,Site!$A:$A,0))</f>
        <v>6.2</v>
      </c>
      <c r="E120" t="s">
        <v>132</v>
      </c>
      <c r="F120" t="s">
        <v>458</v>
      </c>
      <c r="G120">
        <v>128</v>
      </c>
      <c r="H120">
        <v>7</v>
      </c>
      <c r="I120">
        <v>135</v>
      </c>
      <c r="J120">
        <v>16</v>
      </c>
    </row>
    <row r="121" spans="1:10" x14ac:dyDescent="0.2">
      <c r="A121" t="s">
        <v>283</v>
      </c>
      <c r="B121" t="str">
        <f>INDEX(Site!D:D,MATCH(A:A,Site!A:A,0))</f>
        <v>floor</v>
      </c>
      <c r="C121" t="str">
        <f>INDEX(Site!F:F,MATCH($A:$A,Site!$A:$A,0))</f>
        <v>yes</v>
      </c>
      <c r="D121">
        <f>INDEX(Site!G:G,MATCH($A:$A,Site!$A:$A,0))</f>
        <v>6.2</v>
      </c>
      <c r="E121" t="s">
        <v>132</v>
      </c>
      <c r="F121" t="s">
        <v>458</v>
      </c>
      <c r="G121">
        <v>1</v>
      </c>
      <c r="H121">
        <v>0</v>
      </c>
      <c r="I121">
        <v>1</v>
      </c>
      <c r="J121">
        <v>1</v>
      </c>
    </row>
    <row r="122" spans="1:10" x14ac:dyDescent="0.2">
      <c r="A122" t="s">
        <v>320</v>
      </c>
      <c r="B122" t="str">
        <f>INDEX(Site!D:D,MATCH(A:A,Site!A:A,0))</f>
        <v>side</v>
      </c>
      <c r="C122" t="str">
        <f>INDEX(Site!F:F,MATCH($A:$A,Site!$A:$A,0))</f>
        <v>no</v>
      </c>
      <c r="D122">
        <f>INDEX(Site!G:G,MATCH($A:$A,Site!$A:$A,0))</f>
        <v>6.2</v>
      </c>
      <c r="E122" t="s">
        <v>132</v>
      </c>
      <c r="F122" t="s">
        <v>458</v>
      </c>
      <c r="G122">
        <v>27</v>
      </c>
      <c r="H122">
        <v>0</v>
      </c>
      <c r="I122">
        <v>27</v>
      </c>
      <c r="J122">
        <v>7</v>
      </c>
    </row>
    <row r="123" spans="1:10" x14ac:dyDescent="0.2">
      <c r="A123" t="s">
        <v>326</v>
      </c>
      <c r="B123" t="str">
        <f>INDEX(Site!D:D,MATCH(A:A,Site!A:A,0))</f>
        <v>floor</v>
      </c>
      <c r="C123" t="str">
        <f>INDEX(Site!F:F,MATCH($A:$A,Site!$A:$A,0))</f>
        <v>no</v>
      </c>
      <c r="D123">
        <f>INDEX(Site!G:G,MATCH($A:$A,Site!$A:$A,0))</f>
        <v>6.2</v>
      </c>
      <c r="E123" t="s">
        <v>132</v>
      </c>
      <c r="F123" t="s">
        <v>458</v>
      </c>
      <c r="G123">
        <v>27</v>
      </c>
      <c r="H123">
        <v>0</v>
      </c>
      <c r="I123">
        <v>27</v>
      </c>
      <c r="J123">
        <v>5</v>
      </c>
    </row>
    <row r="124" spans="1:10" x14ac:dyDescent="0.2">
      <c r="A124" t="s">
        <v>307</v>
      </c>
      <c r="B124" t="str">
        <f>INDEX(Site!D:D,MATCH(A:A,Site!A:A,0))</f>
        <v>side</v>
      </c>
      <c r="C124" t="str">
        <f>INDEX(Site!F:F,MATCH($A:$A,Site!$A:$A,0))</f>
        <v>no</v>
      </c>
      <c r="D124">
        <f>INDEX(Site!G:G,MATCH($A:$A,Site!$A:$A,0))</f>
        <v>6.2</v>
      </c>
      <c r="E124" t="s">
        <v>132</v>
      </c>
      <c r="F124" t="s">
        <v>458</v>
      </c>
      <c r="G124">
        <v>68</v>
      </c>
      <c r="H124">
        <v>0</v>
      </c>
      <c r="I124">
        <v>68</v>
      </c>
      <c r="J124">
        <v>17</v>
      </c>
    </row>
    <row r="125" spans="1:10" x14ac:dyDescent="0.2">
      <c r="A125" t="s">
        <v>301</v>
      </c>
      <c r="B125" t="str">
        <f>INDEX(Site!D:D,MATCH(A:A,Site!A:A,0))</f>
        <v>floor</v>
      </c>
      <c r="C125" t="str">
        <f>INDEX(Site!F:F,MATCH($A:$A,Site!$A:$A,0))</f>
        <v>no</v>
      </c>
      <c r="D125">
        <f>INDEX(Site!G:G,MATCH($A:$A,Site!$A:$A,0))</f>
        <v>6.2</v>
      </c>
      <c r="E125" t="s">
        <v>132</v>
      </c>
      <c r="F125" t="s">
        <v>458</v>
      </c>
      <c r="G125">
        <v>15</v>
      </c>
      <c r="H125">
        <v>0</v>
      </c>
      <c r="I125">
        <v>15</v>
      </c>
      <c r="J125">
        <v>7</v>
      </c>
    </row>
    <row r="126" spans="1:10" x14ac:dyDescent="0.2">
      <c r="A126" t="s">
        <v>339</v>
      </c>
      <c r="B126" t="str">
        <f>INDEX(Site!D:D,MATCH(A:A,Site!A:A,0))</f>
        <v>side</v>
      </c>
      <c r="C126" t="str">
        <f>INDEX(Site!F:F,MATCH($A:$A,Site!$A:$A,0))</f>
        <v>no</v>
      </c>
      <c r="D126">
        <f>INDEX(Site!G:G,MATCH($A:$A,Site!$A:$A,0))</f>
        <v>40</v>
      </c>
      <c r="E126" t="s">
        <v>132</v>
      </c>
      <c r="F126" t="s">
        <v>458</v>
      </c>
      <c r="G126">
        <v>4</v>
      </c>
      <c r="H126">
        <v>0</v>
      </c>
      <c r="I126">
        <v>4</v>
      </c>
      <c r="J126">
        <v>1</v>
      </c>
    </row>
    <row r="127" spans="1:10" x14ac:dyDescent="0.2">
      <c r="A127" t="s">
        <v>363</v>
      </c>
      <c r="B127" t="str">
        <f>INDEX(Site!D:D,MATCH(A:A,Site!A:A,0))</f>
        <v>side</v>
      </c>
      <c r="C127" t="str">
        <f>INDEX(Site!F:F,MATCH($A:$A,Site!$A:$A,0))</f>
        <v>yes</v>
      </c>
      <c r="D127">
        <f>INDEX(Site!G:G,MATCH($A:$A,Site!$A:$A,0))</f>
        <v>6.2</v>
      </c>
      <c r="E127" t="s">
        <v>187</v>
      </c>
      <c r="F127" t="s">
        <v>450</v>
      </c>
      <c r="G127">
        <v>0</v>
      </c>
      <c r="H127">
        <v>1</v>
      </c>
      <c r="I127">
        <v>1</v>
      </c>
      <c r="J127">
        <v>1</v>
      </c>
    </row>
    <row r="128" spans="1:10" x14ac:dyDescent="0.2">
      <c r="A128" t="s">
        <v>287</v>
      </c>
      <c r="B128" t="str">
        <f>INDEX(Site!D:D,MATCH(A:A,Site!A:A,0))</f>
        <v>side</v>
      </c>
      <c r="C128" t="str">
        <f>INDEX(Site!F:F,MATCH($A:$A,Site!$A:$A,0))</f>
        <v>yes</v>
      </c>
      <c r="D128">
        <f>INDEX(Site!G:G,MATCH($A:$A,Site!$A:$A,0))</f>
        <v>6.2</v>
      </c>
      <c r="E128" t="s">
        <v>187</v>
      </c>
      <c r="F128" t="s">
        <v>450</v>
      </c>
      <c r="G128">
        <v>2</v>
      </c>
      <c r="H128">
        <v>2</v>
      </c>
      <c r="I128">
        <v>4</v>
      </c>
      <c r="J128">
        <v>3</v>
      </c>
    </row>
    <row r="129" spans="1:10" x14ac:dyDescent="0.2">
      <c r="A129" t="s">
        <v>195</v>
      </c>
      <c r="B129" t="str">
        <f>INDEX(Site!D:D,MATCH(A:A,Site!A:A,0))</f>
        <v>side</v>
      </c>
      <c r="C129" t="str">
        <f>INDEX(Site!F:F,MATCH($A:$A,Site!$A:$A,0))</f>
        <v>no</v>
      </c>
      <c r="D129">
        <f>INDEX(Site!G:G,MATCH($A:$A,Site!$A:$A,0))</f>
        <v>40</v>
      </c>
      <c r="E129" t="s">
        <v>135</v>
      </c>
      <c r="F129" t="s">
        <v>450</v>
      </c>
      <c r="G129">
        <v>16</v>
      </c>
      <c r="H129">
        <v>11</v>
      </c>
      <c r="I129">
        <v>27</v>
      </c>
      <c r="J129">
        <v>12</v>
      </c>
    </row>
    <row r="130" spans="1:10" x14ac:dyDescent="0.2">
      <c r="A130" t="s">
        <v>196</v>
      </c>
      <c r="B130" t="str">
        <f>INDEX(Site!D:D,MATCH(A:A,Site!A:A,0))</f>
        <v>floor</v>
      </c>
      <c r="C130" t="str">
        <f>INDEX(Site!F:F,MATCH($A:$A,Site!$A:$A,0))</f>
        <v>no</v>
      </c>
      <c r="D130">
        <f>INDEX(Site!G:G,MATCH($A:$A,Site!$A:$A,0))</f>
        <v>40</v>
      </c>
      <c r="E130" t="s">
        <v>135</v>
      </c>
      <c r="F130" t="s">
        <v>450</v>
      </c>
      <c r="G130">
        <v>5</v>
      </c>
      <c r="H130">
        <v>0</v>
      </c>
      <c r="I130">
        <v>5</v>
      </c>
      <c r="J130">
        <v>5</v>
      </c>
    </row>
    <row r="131" spans="1:10" x14ac:dyDescent="0.2">
      <c r="A131" t="s">
        <v>382</v>
      </c>
      <c r="B131" t="str">
        <f>INDEX(Site!D:D,MATCH(A:A,Site!A:A,0))</f>
        <v>side</v>
      </c>
      <c r="C131" t="str">
        <f>INDEX(Site!F:F,MATCH($A:$A,Site!$A:$A,0))</f>
        <v>yes</v>
      </c>
      <c r="D131">
        <f>INDEX(Site!G:G,MATCH($A:$A,Site!$A:$A,0))</f>
        <v>40</v>
      </c>
      <c r="E131" t="s">
        <v>135</v>
      </c>
      <c r="F131" t="s">
        <v>450</v>
      </c>
      <c r="G131">
        <v>0</v>
      </c>
      <c r="H131">
        <v>10</v>
      </c>
      <c r="I131">
        <v>10</v>
      </c>
      <c r="J131">
        <v>9</v>
      </c>
    </row>
    <row r="132" spans="1:10" x14ac:dyDescent="0.2">
      <c r="A132" t="s">
        <v>389</v>
      </c>
      <c r="B132" t="str">
        <f>INDEX(Site!D:D,MATCH(A:A,Site!A:A,0))</f>
        <v>floor</v>
      </c>
      <c r="C132" t="str">
        <f>INDEX(Site!F:F,MATCH($A:$A,Site!$A:$A,0))</f>
        <v>yes</v>
      </c>
      <c r="D132">
        <f>INDEX(Site!G:G,MATCH($A:$A,Site!$A:$A,0))</f>
        <v>40</v>
      </c>
      <c r="E132" t="s">
        <v>135</v>
      </c>
      <c r="F132" t="s">
        <v>450</v>
      </c>
      <c r="G132">
        <v>0</v>
      </c>
      <c r="H132">
        <v>14</v>
      </c>
      <c r="I132">
        <v>14</v>
      </c>
      <c r="J132">
        <v>10</v>
      </c>
    </row>
    <row r="133" spans="1:10" x14ac:dyDescent="0.2">
      <c r="A133" t="s">
        <v>363</v>
      </c>
      <c r="B133" t="str">
        <f>INDEX(Site!D:D,MATCH(A:A,Site!A:A,0))</f>
        <v>side</v>
      </c>
      <c r="C133" t="str">
        <f>INDEX(Site!F:F,MATCH($A:$A,Site!$A:$A,0))</f>
        <v>yes</v>
      </c>
      <c r="D133">
        <f>INDEX(Site!G:G,MATCH($A:$A,Site!$A:$A,0))</f>
        <v>6.2</v>
      </c>
      <c r="E133" t="s">
        <v>135</v>
      </c>
      <c r="F133" t="s">
        <v>450</v>
      </c>
      <c r="G133">
        <v>2</v>
      </c>
      <c r="H133">
        <v>0</v>
      </c>
      <c r="I133">
        <v>2</v>
      </c>
      <c r="J133">
        <v>2</v>
      </c>
    </row>
    <row r="134" spans="1:10" x14ac:dyDescent="0.2">
      <c r="A134" t="s">
        <v>368</v>
      </c>
      <c r="B134" t="str">
        <f>INDEX(Site!D:D,MATCH(A:A,Site!A:A,0))</f>
        <v>floor</v>
      </c>
      <c r="C134" t="str">
        <f>INDEX(Site!F:F,MATCH($A:$A,Site!$A:$A,0))</f>
        <v>yes</v>
      </c>
      <c r="D134">
        <f>INDEX(Site!G:G,MATCH($A:$A,Site!$A:$A,0))</f>
        <v>6.2</v>
      </c>
      <c r="E134" t="s">
        <v>135</v>
      </c>
      <c r="F134" t="s">
        <v>450</v>
      </c>
      <c r="G134">
        <v>0</v>
      </c>
      <c r="H134">
        <v>23</v>
      </c>
      <c r="I134">
        <v>23</v>
      </c>
      <c r="J134">
        <v>21</v>
      </c>
    </row>
    <row r="135" spans="1:10" x14ac:dyDescent="0.2">
      <c r="A135" t="s">
        <v>287</v>
      </c>
      <c r="B135" t="str">
        <f>INDEX(Site!D:D,MATCH(A:A,Site!A:A,0))</f>
        <v>side</v>
      </c>
      <c r="C135" t="str">
        <f>INDEX(Site!F:F,MATCH($A:$A,Site!$A:$A,0))</f>
        <v>yes</v>
      </c>
      <c r="D135">
        <f>INDEX(Site!G:G,MATCH($A:$A,Site!$A:$A,0))</f>
        <v>6.2</v>
      </c>
      <c r="E135" t="s">
        <v>135</v>
      </c>
      <c r="F135" t="s">
        <v>450</v>
      </c>
      <c r="G135">
        <v>10</v>
      </c>
      <c r="H135">
        <v>20</v>
      </c>
      <c r="I135">
        <v>30</v>
      </c>
      <c r="J135">
        <v>10</v>
      </c>
    </row>
    <row r="136" spans="1:10" x14ac:dyDescent="0.2">
      <c r="A136" t="s">
        <v>283</v>
      </c>
      <c r="B136" t="str">
        <f>INDEX(Site!D:D,MATCH(A:A,Site!A:A,0))</f>
        <v>floor</v>
      </c>
      <c r="C136" t="str">
        <f>INDEX(Site!F:F,MATCH($A:$A,Site!$A:$A,0))</f>
        <v>yes</v>
      </c>
      <c r="D136">
        <f>INDEX(Site!G:G,MATCH($A:$A,Site!$A:$A,0))</f>
        <v>6.2</v>
      </c>
      <c r="E136" t="s">
        <v>135</v>
      </c>
      <c r="F136" t="s">
        <v>450</v>
      </c>
      <c r="G136">
        <v>1</v>
      </c>
      <c r="H136">
        <v>22</v>
      </c>
      <c r="I136">
        <v>23</v>
      </c>
      <c r="J136">
        <v>13</v>
      </c>
    </row>
    <row r="137" spans="1:10" x14ac:dyDescent="0.2">
      <c r="A137" t="s">
        <v>320</v>
      </c>
      <c r="B137" t="str">
        <f>INDEX(Site!D:D,MATCH(A:A,Site!A:A,0))</f>
        <v>side</v>
      </c>
      <c r="C137" t="str">
        <f>INDEX(Site!F:F,MATCH($A:$A,Site!$A:$A,0))</f>
        <v>no</v>
      </c>
      <c r="D137">
        <f>INDEX(Site!G:G,MATCH($A:$A,Site!$A:$A,0))</f>
        <v>6.2</v>
      </c>
      <c r="E137" t="s">
        <v>135</v>
      </c>
      <c r="F137" t="s">
        <v>450</v>
      </c>
      <c r="G137">
        <v>6</v>
      </c>
      <c r="H137">
        <v>5</v>
      </c>
      <c r="I137">
        <v>11</v>
      </c>
      <c r="J137">
        <v>5</v>
      </c>
    </row>
    <row r="138" spans="1:10" x14ac:dyDescent="0.2">
      <c r="A138" t="s">
        <v>326</v>
      </c>
      <c r="B138" t="str">
        <f>INDEX(Site!D:D,MATCH(A:A,Site!A:A,0))</f>
        <v>floor</v>
      </c>
      <c r="C138" t="str">
        <f>INDEX(Site!F:F,MATCH($A:$A,Site!$A:$A,0))</f>
        <v>no</v>
      </c>
      <c r="D138">
        <f>INDEX(Site!G:G,MATCH($A:$A,Site!$A:$A,0))</f>
        <v>6.2</v>
      </c>
      <c r="E138" t="s">
        <v>135</v>
      </c>
      <c r="F138" t="s">
        <v>450</v>
      </c>
      <c r="G138">
        <v>39</v>
      </c>
      <c r="H138">
        <v>3</v>
      </c>
      <c r="I138">
        <v>42</v>
      </c>
      <c r="J138">
        <v>13</v>
      </c>
    </row>
    <row r="139" spans="1:10" x14ac:dyDescent="0.2">
      <c r="A139" t="s">
        <v>307</v>
      </c>
      <c r="B139" t="str">
        <f>INDEX(Site!D:D,MATCH(A:A,Site!A:A,0))</f>
        <v>side</v>
      </c>
      <c r="C139" t="str">
        <f>INDEX(Site!F:F,MATCH($A:$A,Site!$A:$A,0))</f>
        <v>no</v>
      </c>
      <c r="D139">
        <f>INDEX(Site!G:G,MATCH($A:$A,Site!$A:$A,0))</f>
        <v>6.2</v>
      </c>
      <c r="E139" t="s">
        <v>135</v>
      </c>
      <c r="F139" t="s">
        <v>450</v>
      </c>
      <c r="G139">
        <v>6</v>
      </c>
      <c r="H139">
        <v>1</v>
      </c>
      <c r="I139">
        <v>7</v>
      </c>
      <c r="J139">
        <v>7</v>
      </c>
    </row>
    <row r="140" spans="1:10" x14ac:dyDescent="0.2">
      <c r="A140" t="s">
        <v>301</v>
      </c>
      <c r="B140" t="str">
        <f>INDEX(Site!D:D,MATCH(A:A,Site!A:A,0))</f>
        <v>floor</v>
      </c>
      <c r="C140" t="str">
        <f>INDEX(Site!F:F,MATCH($A:$A,Site!$A:$A,0))</f>
        <v>no</v>
      </c>
      <c r="D140">
        <f>INDEX(Site!G:G,MATCH($A:$A,Site!$A:$A,0))</f>
        <v>6.2</v>
      </c>
      <c r="E140" t="s">
        <v>135</v>
      </c>
      <c r="F140" t="s">
        <v>450</v>
      </c>
      <c r="G140">
        <v>16</v>
      </c>
      <c r="H140">
        <v>0</v>
      </c>
      <c r="I140">
        <v>16</v>
      </c>
      <c r="J140">
        <v>12</v>
      </c>
    </row>
    <row r="141" spans="1:10" x14ac:dyDescent="0.2">
      <c r="A141" t="s">
        <v>339</v>
      </c>
      <c r="B141" t="str">
        <f>INDEX(Site!D:D,MATCH(A:A,Site!A:A,0))</f>
        <v>side</v>
      </c>
      <c r="C141" t="str">
        <f>INDEX(Site!F:F,MATCH($A:$A,Site!$A:$A,0))</f>
        <v>no</v>
      </c>
      <c r="D141">
        <f>INDEX(Site!G:G,MATCH($A:$A,Site!$A:$A,0))</f>
        <v>40</v>
      </c>
      <c r="E141" t="s">
        <v>135</v>
      </c>
      <c r="F141" t="s">
        <v>450</v>
      </c>
      <c r="G141">
        <v>48</v>
      </c>
      <c r="H141">
        <v>29</v>
      </c>
      <c r="I141">
        <v>77</v>
      </c>
      <c r="J141">
        <v>18</v>
      </c>
    </row>
    <row r="142" spans="1:10" x14ac:dyDescent="0.2">
      <c r="A142" t="s">
        <v>326</v>
      </c>
      <c r="B142" t="str">
        <f>INDEX(Site!D:D,MATCH(A:A,Site!A:A,0))</f>
        <v>floor</v>
      </c>
      <c r="C142" t="str">
        <f>INDEX(Site!F:F,MATCH($A:$A,Site!$A:$A,0))</f>
        <v>no</v>
      </c>
      <c r="D142">
        <f>INDEX(Site!G:G,MATCH($A:$A,Site!$A:$A,0))</f>
        <v>6.2</v>
      </c>
      <c r="E142" t="s">
        <v>331</v>
      </c>
      <c r="F142" t="s">
        <v>450</v>
      </c>
      <c r="G142">
        <v>1</v>
      </c>
      <c r="H142">
        <v>0</v>
      </c>
      <c r="I142">
        <v>1</v>
      </c>
      <c r="J142">
        <v>1</v>
      </c>
    </row>
    <row r="143" spans="1:10" x14ac:dyDescent="0.2">
      <c r="A143" t="s">
        <v>357</v>
      </c>
      <c r="B143" t="str">
        <f>INDEX(Site!D:D,MATCH(A:A,Site!A:A,0))</f>
        <v>floor</v>
      </c>
      <c r="C143" t="str">
        <f>INDEX(Site!F:F,MATCH($A:$A,Site!$A:$A,0))</f>
        <v>no</v>
      </c>
      <c r="D143">
        <f>INDEX(Site!G:G,MATCH($A:$A,Site!$A:$A,0))</f>
        <v>40</v>
      </c>
      <c r="E143" t="s">
        <v>350</v>
      </c>
      <c r="F143" t="s">
        <v>450</v>
      </c>
      <c r="G143">
        <v>15</v>
      </c>
      <c r="H143">
        <v>18</v>
      </c>
      <c r="I143">
        <v>33</v>
      </c>
      <c r="J143">
        <v>17</v>
      </c>
    </row>
    <row r="144" spans="1:10" x14ac:dyDescent="0.2">
      <c r="A144" t="s">
        <v>287</v>
      </c>
      <c r="B144" t="str">
        <f>INDEX(Site!D:D,MATCH(A:A,Site!A:A,0))</f>
        <v>side</v>
      </c>
      <c r="C144" t="str">
        <f>INDEX(Site!F:F,MATCH($A:$A,Site!$A:$A,0))</f>
        <v>yes</v>
      </c>
      <c r="D144">
        <f>INDEX(Site!G:G,MATCH($A:$A,Site!$A:$A,0))</f>
        <v>6.2</v>
      </c>
      <c r="E144" t="s">
        <v>189</v>
      </c>
      <c r="F144" t="s">
        <v>455</v>
      </c>
      <c r="G144">
        <v>93</v>
      </c>
      <c r="H144">
        <v>0</v>
      </c>
      <c r="I144">
        <v>93</v>
      </c>
      <c r="J144">
        <v>16</v>
      </c>
    </row>
    <row r="145" spans="1:10" x14ac:dyDescent="0.2">
      <c r="A145" t="s">
        <v>195</v>
      </c>
      <c r="B145" t="str">
        <f>INDEX(Site!D:D,MATCH(A:A,Site!A:A,0))</f>
        <v>side</v>
      </c>
      <c r="C145" t="str">
        <f>INDEX(Site!F:F,MATCH($A:$A,Site!$A:$A,0))</f>
        <v>no</v>
      </c>
      <c r="D145">
        <f>INDEX(Site!G:G,MATCH($A:$A,Site!$A:$A,0))</f>
        <v>40</v>
      </c>
      <c r="E145" t="s">
        <v>268</v>
      </c>
      <c r="F145" t="s">
        <v>455</v>
      </c>
      <c r="G145">
        <v>9</v>
      </c>
      <c r="H145">
        <v>0</v>
      </c>
      <c r="I145">
        <v>9</v>
      </c>
      <c r="J145">
        <v>3</v>
      </c>
    </row>
    <row r="146" spans="1:10" x14ac:dyDescent="0.2">
      <c r="A146" t="s">
        <v>307</v>
      </c>
      <c r="B146" t="str">
        <f>INDEX(Site!D:D,MATCH(A:A,Site!A:A,0))</f>
        <v>side</v>
      </c>
      <c r="C146" t="str">
        <f>INDEX(Site!F:F,MATCH($A:$A,Site!$A:$A,0))</f>
        <v>no</v>
      </c>
      <c r="D146">
        <f>INDEX(Site!G:G,MATCH($A:$A,Site!$A:$A,0))</f>
        <v>6.2</v>
      </c>
      <c r="E146" t="s">
        <v>309</v>
      </c>
      <c r="F146" t="s">
        <v>449</v>
      </c>
      <c r="G146">
        <v>2</v>
      </c>
      <c r="H146">
        <v>0</v>
      </c>
      <c r="I146">
        <v>2</v>
      </c>
      <c r="J146">
        <v>1</v>
      </c>
    </row>
    <row r="147" spans="1:10" x14ac:dyDescent="0.2">
      <c r="A147" t="s">
        <v>301</v>
      </c>
      <c r="B147" t="str">
        <f>INDEX(Site!D:D,MATCH(A:A,Site!A:A,0))</f>
        <v>floor</v>
      </c>
      <c r="C147" t="str">
        <f>INDEX(Site!F:F,MATCH($A:$A,Site!$A:$A,0))</f>
        <v>no</v>
      </c>
      <c r="D147">
        <f>INDEX(Site!G:G,MATCH($A:$A,Site!$A:$A,0))</f>
        <v>6.2</v>
      </c>
      <c r="E147" t="s">
        <v>137</v>
      </c>
      <c r="F147" t="s">
        <v>450</v>
      </c>
      <c r="G147">
        <v>2</v>
      </c>
      <c r="H147">
        <v>0</v>
      </c>
      <c r="I147">
        <v>2</v>
      </c>
      <c r="J147">
        <v>2</v>
      </c>
    </row>
    <row r="148" spans="1:10" x14ac:dyDescent="0.2">
      <c r="A148" t="s">
        <v>195</v>
      </c>
      <c r="B148" t="str">
        <f>INDEX(Site!D:D,MATCH(A:A,Site!A:A,0))</f>
        <v>side</v>
      </c>
      <c r="C148" t="str">
        <f>INDEX(Site!F:F,MATCH($A:$A,Site!$A:$A,0))</f>
        <v>no</v>
      </c>
      <c r="D148">
        <f>INDEX(Site!G:G,MATCH($A:$A,Site!$A:$A,0))</f>
        <v>40</v>
      </c>
      <c r="E148" t="s">
        <v>275</v>
      </c>
      <c r="F148" t="s">
        <v>455</v>
      </c>
      <c r="G148">
        <v>2</v>
      </c>
      <c r="H148">
        <v>0</v>
      </c>
      <c r="I148">
        <v>2</v>
      </c>
      <c r="J148">
        <v>2</v>
      </c>
    </row>
    <row r="149" spans="1:10" x14ac:dyDescent="0.2">
      <c r="A149" t="s">
        <v>363</v>
      </c>
      <c r="B149" t="str">
        <f>INDEX(Site!D:D,MATCH(A:A,Site!A:A,0))</f>
        <v>side</v>
      </c>
      <c r="C149" t="str">
        <f>INDEX(Site!F:F,MATCH($A:$A,Site!$A:$A,0))</f>
        <v>yes</v>
      </c>
      <c r="D149">
        <f>INDEX(Site!G:G,MATCH($A:$A,Site!$A:$A,0))</f>
        <v>6.2</v>
      </c>
      <c r="E149" t="s">
        <v>275</v>
      </c>
      <c r="F149" t="s">
        <v>455</v>
      </c>
      <c r="G149">
        <v>1</v>
      </c>
      <c r="H149">
        <v>0</v>
      </c>
      <c r="I149">
        <v>1</v>
      </c>
      <c r="J149">
        <v>1</v>
      </c>
    </row>
    <row r="150" spans="1:10" x14ac:dyDescent="0.2">
      <c r="A150" t="s">
        <v>320</v>
      </c>
      <c r="B150" t="str">
        <f>INDEX(Site!D:D,MATCH(A:A,Site!A:A,0))</f>
        <v>side</v>
      </c>
      <c r="C150" t="str">
        <f>INDEX(Site!F:F,MATCH($A:$A,Site!$A:$A,0))</f>
        <v>no</v>
      </c>
      <c r="D150">
        <f>INDEX(Site!G:G,MATCH($A:$A,Site!$A:$A,0))</f>
        <v>6.2</v>
      </c>
      <c r="E150" t="s">
        <v>275</v>
      </c>
      <c r="F150" t="s">
        <v>455</v>
      </c>
      <c r="G150">
        <v>14</v>
      </c>
      <c r="H150">
        <v>0</v>
      </c>
      <c r="I150">
        <v>14</v>
      </c>
      <c r="J150">
        <v>8</v>
      </c>
    </row>
    <row r="151" spans="1:10" x14ac:dyDescent="0.2">
      <c r="A151" t="s">
        <v>326</v>
      </c>
      <c r="B151" t="str">
        <f>INDEX(Site!D:D,MATCH(A:A,Site!A:A,0))</f>
        <v>floor</v>
      </c>
      <c r="C151" t="str">
        <f>INDEX(Site!F:F,MATCH($A:$A,Site!$A:$A,0))</f>
        <v>no</v>
      </c>
      <c r="D151">
        <f>INDEX(Site!G:G,MATCH($A:$A,Site!$A:$A,0))</f>
        <v>6.2</v>
      </c>
      <c r="E151" t="s">
        <v>275</v>
      </c>
      <c r="F151" t="s">
        <v>455</v>
      </c>
      <c r="G151">
        <v>3</v>
      </c>
      <c r="H151">
        <v>0</v>
      </c>
      <c r="I151">
        <v>3</v>
      </c>
      <c r="J151">
        <v>1</v>
      </c>
    </row>
    <row r="152" spans="1:10" x14ac:dyDescent="0.2">
      <c r="A152" t="s">
        <v>339</v>
      </c>
      <c r="B152" t="str">
        <f>INDEX(Site!D:D,MATCH(A:A,Site!A:A,0))</f>
        <v>side</v>
      </c>
      <c r="C152" t="str">
        <f>INDEX(Site!F:F,MATCH($A:$A,Site!$A:$A,0))</f>
        <v>no</v>
      </c>
      <c r="D152">
        <f>INDEX(Site!G:G,MATCH($A:$A,Site!$A:$A,0))</f>
        <v>40</v>
      </c>
      <c r="E152" t="s">
        <v>275</v>
      </c>
      <c r="F152" t="s">
        <v>455</v>
      </c>
      <c r="G152">
        <v>54</v>
      </c>
      <c r="H152">
        <v>0</v>
      </c>
      <c r="I152">
        <v>54</v>
      </c>
      <c r="J152">
        <v>9</v>
      </c>
    </row>
    <row r="153" spans="1:10" x14ac:dyDescent="0.2">
      <c r="A153" t="s">
        <v>307</v>
      </c>
      <c r="B153" t="str">
        <f>INDEX(Site!D:D,MATCH(A:A,Site!A:A,0))</f>
        <v>side</v>
      </c>
      <c r="C153" t="str">
        <f>INDEX(Site!F:F,MATCH($A:$A,Site!$A:$A,0))</f>
        <v>no</v>
      </c>
      <c r="D153">
        <f>INDEX(Site!G:G,MATCH($A:$A,Site!$A:$A,0))</f>
        <v>6.2</v>
      </c>
      <c r="E153" t="s">
        <v>166</v>
      </c>
      <c r="F153" t="s">
        <v>452</v>
      </c>
      <c r="G153">
        <v>1</v>
      </c>
      <c r="H153">
        <v>0</v>
      </c>
      <c r="I153">
        <v>1</v>
      </c>
      <c r="J153">
        <v>2</v>
      </c>
    </row>
    <row r="154" spans="1:10" x14ac:dyDescent="0.2">
      <c r="A154" t="s">
        <v>326</v>
      </c>
      <c r="B154" t="str">
        <f>INDEX(Site!D:D,MATCH(A:A,Site!A:A,0))</f>
        <v>floor</v>
      </c>
      <c r="C154" t="str">
        <f>INDEX(Site!F:F,MATCH($A:$A,Site!$A:$A,0))</f>
        <v>no</v>
      </c>
      <c r="D154">
        <f>INDEX(Site!G:G,MATCH($A:$A,Site!$A:$A,0))</f>
        <v>6.2</v>
      </c>
      <c r="E154" t="s">
        <v>337</v>
      </c>
      <c r="F154" t="s">
        <v>455</v>
      </c>
      <c r="G154">
        <v>38</v>
      </c>
      <c r="H154">
        <v>0</v>
      </c>
      <c r="I154">
        <v>38</v>
      </c>
      <c r="J154">
        <v>5</v>
      </c>
    </row>
    <row r="155" spans="1:10" x14ac:dyDescent="0.2">
      <c r="A155" t="s">
        <v>195</v>
      </c>
      <c r="B155" t="str">
        <f>INDEX(Site!D:D,MATCH(A:A,Site!A:A,0))</f>
        <v>side</v>
      </c>
      <c r="C155" t="str">
        <f>INDEX(Site!F:F,MATCH($A:$A,Site!$A:$A,0))</f>
        <v>no</v>
      </c>
      <c r="D155">
        <f>INDEX(Site!G:G,MATCH($A:$A,Site!$A:$A,0))</f>
        <v>40</v>
      </c>
      <c r="E155" t="s">
        <v>158</v>
      </c>
      <c r="F155" t="s">
        <v>450</v>
      </c>
      <c r="G155">
        <v>33</v>
      </c>
      <c r="H155">
        <v>0</v>
      </c>
      <c r="I155">
        <v>33</v>
      </c>
      <c r="J155">
        <v>4</v>
      </c>
    </row>
    <row r="156" spans="1:10" x14ac:dyDescent="0.2">
      <c r="A156" t="s">
        <v>196</v>
      </c>
      <c r="B156" t="str">
        <f>INDEX(Site!D:D,MATCH(A:A,Site!A:A,0))</f>
        <v>floor</v>
      </c>
      <c r="C156" t="str">
        <f>INDEX(Site!F:F,MATCH($A:$A,Site!$A:$A,0))</f>
        <v>no</v>
      </c>
      <c r="D156">
        <f>INDEX(Site!G:G,MATCH($A:$A,Site!$A:$A,0))</f>
        <v>40</v>
      </c>
      <c r="E156" t="s">
        <v>158</v>
      </c>
      <c r="F156" t="s">
        <v>450</v>
      </c>
      <c r="G156">
        <v>82</v>
      </c>
      <c r="H156">
        <v>0</v>
      </c>
      <c r="I156">
        <v>82</v>
      </c>
      <c r="J156">
        <v>10</v>
      </c>
    </row>
    <row r="157" spans="1:10" x14ac:dyDescent="0.2">
      <c r="A157" t="s">
        <v>307</v>
      </c>
      <c r="B157" t="str">
        <f>INDEX(Site!D:D,MATCH(A:A,Site!A:A,0))</f>
        <v>side</v>
      </c>
      <c r="C157" t="str">
        <f>INDEX(Site!F:F,MATCH($A:$A,Site!$A:$A,0))</f>
        <v>no</v>
      </c>
      <c r="D157">
        <f>INDEX(Site!G:G,MATCH($A:$A,Site!$A:$A,0))</f>
        <v>6.2</v>
      </c>
      <c r="E157" t="s">
        <v>158</v>
      </c>
      <c r="F157" t="s">
        <v>450</v>
      </c>
      <c r="G157">
        <v>312</v>
      </c>
      <c r="H157">
        <v>0</v>
      </c>
      <c r="I157">
        <v>312</v>
      </c>
      <c r="J157">
        <v>14</v>
      </c>
    </row>
    <row r="158" spans="1:10" x14ac:dyDescent="0.2">
      <c r="A158" t="s">
        <v>307</v>
      </c>
      <c r="B158" t="str">
        <f>INDEX(Site!D:D,MATCH(A:A,Site!A:A,0))</f>
        <v>side</v>
      </c>
      <c r="C158" t="str">
        <f>INDEX(Site!F:F,MATCH($A:$A,Site!$A:$A,0))</f>
        <v>no</v>
      </c>
      <c r="D158">
        <f>INDEX(Site!G:G,MATCH($A:$A,Site!$A:$A,0))</f>
        <v>6.2</v>
      </c>
      <c r="E158" t="s">
        <v>167</v>
      </c>
      <c r="F158" t="s">
        <v>455</v>
      </c>
      <c r="G158">
        <v>17</v>
      </c>
      <c r="H158">
        <v>0</v>
      </c>
      <c r="I158">
        <v>17</v>
      </c>
      <c r="J158">
        <v>5</v>
      </c>
    </row>
    <row r="159" spans="1:10" x14ac:dyDescent="0.2">
      <c r="A159" t="s">
        <v>307</v>
      </c>
      <c r="B159" t="str">
        <f>INDEX(Site!D:D,MATCH(A:A,Site!A:A,0))</f>
        <v>side</v>
      </c>
      <c r="C159" t="str">
        <f>INDEX(Site!F:F,MATCH($A:$A,Site!$A:$A,0))</f>
        <v>no</v>
      </c>
      <c r="D159">
        <f>INDEX(Site!G:G,MATCH($A:$A,Site!$A:$A,0))</f>
        <v>6.2</v>
      </c>
      <c r="E159" t="s">
        <v>136</v>
      </c>
      <c r="F159" t="s">
        <v>455</v>
      </c>
      <c r="G159">
        <v>8</v>
      </c>
      <c r="H159">
        <v>0</v>
      </c>
      <c r="I159">
        <v>8</v>
      </c>
      <c r="J159">
        <v>1</v>
      </c>
    </row>
    <row r="160" spans="1:10" x14ac:dyDescent="0.2">
      <c r="A160" t="s">
        <v>301</v>
      </c>
      <c r="B160" t="str">
        <f>INDEX(Site!D:D,MATCH(A:A,Site!A:A,0))</f>
        <v>floor</v>
      </c>
      <c r="C160" t="str">
        <f>INDEX(Site!F:F,MATCH($A:$A,Site!$A:$A,0))</f>
        <v>no</v>
      </c>
      <c r="D160">
        <f>INDEX(Site!G:G,MATCH($A:$A,Site!$A:$A,0))</f>
        <v>6.2</v>
      </c>
      <c r="E160" t="s">
        <v>136</v>
      </c>
      <c r="F160" t="s">
        <v>455</v>
      </c>
      <c r="G160">
        <v>4</v>
      </c>
      <c r="H160">
        <v>0</v>
      </c>
      <c r="I160">
        <v>4</v>
      </c>
      <c r="J160">
        <v>2</v>
      </c>
    </row>
    <row r="161" spans="1:10" x14ac:dyDescent="0.2">
      <c r="A161" t="s">
        <v>195</v>
      </c>
      <c r="B161" t="str">
        <f>INDEX(Site!D:D,MATCH(A:A,Site!A:A,0))</f>
        <v>side</v>
      </c>
      <c r="C161" t="str">
        <f>INDEX(Site!F:F,MATCH($A:$A,Site!$A:$A,0))</f>
        <v>no</v>
      </c>
      <c r="D161">
        <f>INDEX(Site!G:G,MATCH($A:$A,Site!$A:$A,0))</f>
        <v>40</v>
      </c>
      <c r="E161" t="s">
        <v>273</v>
      </c>
      <c r="F161" t="s">
        <v>455</v>
      </c>
      <c r="G161">
        <v>332</v>
      </c>
      <c r="H161">
        <v>0</v>
      </c>
      <c r="I161">
        <v>332</v>
      </c>
      <c r="J161">
        <v>16</v>
      </c>
    </row>
    <row r="162" spans="1:10" x14ac:dyDescent="0.2">
      <c r="A162" t="s">
        <v>307</v>
      </c>
      <c r="B162" t="str">
        <f>INDEX(Site!D:D,MATCH(A:A,Site!A:A,0))</f>
        <v>side</v>
      </c>
      <c r="C162" t="str">
        <f>INDEX(Site!F:F,MATCH($A:$A,Site!$A:$A,0))</f>
        <v>no</v>
      </c>
      <c r="D162">
        <f>INDEX(Site!G:G,MATCH($A:$A,Site!$A:$A,0))</f>
        <v>6.2</v>
      </c>
      <c r="E162" t="s">
        <v>160</v>
      </c>
      <c r="F162" t="s">
        <v>455</v>
      </c>
      <c r="G162">
        <v>11</v>
      </c>
      <c r="H162">
        <v>0</v>
      </c>
      <c r="I162">
        <v>11</v>
      </c>
      <c r="J162">
        <v>4</v>
      </c>
    </row>
    <row r="163" spans="1:10" x14ac:dyDescent="0.2">
      <c r="A163" t="s">
        <v>195</v>
      </c>
      <c r="B163" t="str">
        <f>INDEX(Site!D:D,MATCH(A:A,Site!A:A,0))</f>
        <v>side</v>
      </c>
      <c r="C163" t="str">
        <f>INDEX(Site!F:F,MATCH($A:$A,Site!$A:$A,0))</f>
        <v>no</v>
      </c>
      <c r="D163">
        <f>INDEX(Site!G:G,MATCH($A:$A,Site!$A:$A,0))</f>
        <v>40</v>
      </c>
      <c r="E163" t="s">
        <v>274</v>
      </c>
      <c r="F163" t="s">
        <v>455</v>
      </c>
      <c r="G163">
        <v>132</v>
      </c>
      <c r="H163">
        <v>0</v>
      </c>
      <c r="I163">
        <v>132</v>
      </c>
      <c r="J163">
        <v>6</v>
      </c>
    </row>
    <row r="164" spans="1:10" x14ac:dyDescent="0.2">
      <c r="A164" t="s">
        <v>357</v>
      </c>
      <c r="B164" t="str">
        <f>INDEX(Site!D:D,MATCH(A:A,Site!A:A,0))</f>
        <v>floor</v>
      </c>
      <c r="C164" t="str">
        <f>INDEX(Site!F:F,MATCH($A:$A,Site!$A:$A,0))</f>
        <v>no</v>
      </c>
      <c r="D164">
        <f>INDEX(Site!G:G,MATCH($A:$A,Site!$A:$A,0))</f>
        <v>40</v>
      </c>
      <c r="E164" t="s">
        <v>355</v>
      </c>
      <c r="F164" t="s">
        <v>452</v>
      </c>
      <c r="G164">
        <v>1</v>
      </c>
      <c r="H164">
        <v>0</v>
      </c>
      <c r="I164">
        <v>1</v>
      </c>
      <c r="J164">
        <v>3</v>
      </c>
    </row>
    <row r="165" spans="1:10" x14ac:dyDescent="0.2">
      <c r="A165" t="s">
        <v>320</v>
      </c>
      <c r="B165" t="str">
        <f>INDEX(Site!D:D,MATCH(A:A,Site!A:A,0))</f>
        <v>side</v>
      </c>
      <c r="C165" t="str">
        <f>INDEX(Site!F:F,MATCH($A:$A,Site!$A:$A,0))</f>
        <v>no</v>
      </c>
      <c r="D165">
        <f>INDEX(Site!G:G,MATCH($A:$A,Site!$A:$A,0))</f>
        <v>6.2</v>
      </c>
      <c r="E165" t="s">
        <v>319</v>
      </c>
      <c r="F165" t="s">
        <v>455</v>
      </c>
      <c r="G165">
        <v>8</v>
      </c>
      <c r="H165">
        <v>0</v>
      </c>
      <c r="I165">
        <v>8</v>
      </c>
      <c r="J165">
        <v>2</v>
      </c>
    </row>
    <row r="166" spans="1:10" x14ac:dyDescent="0.2">
      <c r="A166" t="s">
        <v>357</v>
      </c>
      <c r="B166" t="str">
        <f>INDEX(Site!D:D,MATCH(A:A,Site!A:A,0))</f>
        <v>floor</v>
      </c>
      <c r="C166" t="str">
        <f>INDEX(Site!F:F,MATCH($A:$A,Site!$A:$A,0))</f>
        <v>no</v>
      </c>
      <c r="D166">
        <f>INDEX(Site!G:G,MATCH($A:$A,Site!$A:$A,0))</f>
        <v>40</v>
      </c>
      <c r="E166" t="s">
        <v>319</v>
      </c>
      <c r="F166" t="s">
        <v>455</v>
      </c>
      <c r="G166">
        <v>57</v>
      </c>
      <c r="H166">
        <v>0</v>
      </c>
      <c r="I166">
        <v>57</v>
      </c>
      <c r="J166">
        <v>18</v>
      </c>
    </row>
    <row r="167" spans="1:10" x14ac:dyDescent="0.2">
      <c r="A167" t="s">
        <v>196</v>
      </c>
      <c r="B167" t="str">
        <f>INDEX(Site!D:D,MATCH(A:A,Site!A:A,0))</f>
        <v>floor</v>
      </c>
      <c r="C167" t="str">
        <f>INDEX(Site!F:F,MATCH($A:$A,Site!$A:$A,0))</f>
        <v>no</v>
      </c>
      <c r="D167">
        <f>INDEX(Site!G:G,MATCH($A:$A,Site!$A:$A,0))</f>
        <v>40</v>
      </c>
      <c r="E167" t="s">
        <v>157</v>
      </c>
      <c r="F167" t="s">
        <v>452</v>
      </c>
      <c r="G167">
        <v>2</v>
      </c>
      <c r="H167">
        <v>0</v>
      </c>
      <c r="I167">
        <v>2</v>
      </c>
      <c r="J167">
        <v>1</v>
      </c>
    </row>
    <row r="168" spans="1:10" x14ac:dyDescent="0.2">
      <c r="A168" t="s">
        <v>326</v>
      </c>
      <c r="B168" t="str">
        <f>INDEX(Site!D:D,MATCH(A:A,Site!A:A,0))</f>
        <v>floor</v>
      </c>
      <c r="C168" t="str">
        <f>INDEX(Site!F:F,MATCH($A:$A,Site!$A:$A,0))</f>
        <v>no</v>
      </c>
      <c r="D168">
        <f>INDEX(Site!G:G,MATCH($A:$A,Site!$A:$A,0))</f>
        <v>6.2</v>
      </c>
      <c r="E168" t="s">
        <v>157</v>
      </c>
      <c r="F168" t="s">
        <v>452</v>
      </c>
      <c r="G168">
        <v>0</v>
      </c>
      <c r="H168">
        <v>5</v>
      </c>
      <c r="I168">
        <v>5</v>
      </c>
      <c r="J168">
        <v>5</v>
      </c>
    </row>
    <row r="169" spans="1:10" x14ac:dyDescent="0.2">
      <c r="A169" t="s">
        <v>307</v>
      </c>
      <c r="B169" t="str">
        <f>INDEX(Site!D:D,MATCH(A:A,Site!A:A,0))</f>
        <v>side</v>
      </c>
      <c r="C169" t="str">
        <f>INDEX(Site!F:F,MATCH($A:$A,Site!$A:$A,0))</f>
        <v>no</v>
      </c>
      <c r="D169">
        <f>INDEX(Site!G:G,MATCH($A:$A,Site!$A:$A,0))</f>
        <v>6.2</v>
      </c>
      <c r="E169" t="s">
        <v>157</v>
      </c>
      <c r="F169" t="s">
        <v>452</v>
      </c>
      <c r="G169">
        <v>2</v>
      </c>
      <c r="H169">
        <v>2</v>
      </c>
      <c r="I169">
        <v>4</v>
      </c>
      <c r="J169">
        <v>7</v>
      </c>
    </row>
    <row r="170" spans="1:10" x14ac:dyDescent="0.2">
      <c r="A170" t="s">
        <v>196</v>
      </c>
      <c r="B170" t="str">
        <f>INDEX(Site!D:D,MATCH(A:A,Site!A:A,0))</f>
        <v>floor</v>
      </c>
      <c r="C170" t="str">
        <f>INDEX(Site!F:F,MATCH($A:$A,Site!$A:$A,0))</f>
        <v>no</v>
      </c>
      <c r="D170">
        <f>INDEX(Site!G:G,MATCH($A:$A,Site!$A:$A,0))</f>
        <v>40</v>
      </c>
      <c r="E170" t="s">
        <v>185</v>
      </c>
      <c r="F170" t="s">
        <v>455</v>
      </c>
      <c r="G170">
        <v>4</v>
      </c>
      <c r="H170">
        <v>0</v>
      </c>
      <c r="I170">
        <v>4</v>
      </c>
      <c r="J170">
        <v>2</v>
      </c>
    </row>
    <row r="171" spans="1:10" x14ac:dyDescent="0.2">
      <c r="A171" t="s">
        <v>363</v>
      </c>
      <c r="B171" t="str">
        <f>INDEX(Site!D:D,MATCH(A:A,Site!A:A,0))</f>
        <v>side</v>
      </c>
      <c r="C171" t="str">
        <f>INDEX(Site!F:F,MATCH($A:$A,Site!$A:$A,0))</f>
        <v>yes</v>
      </c>
      <c r="D171">
        <f>INDEX(Site!G:G,MATCH($A:$A,Site!$A:$A,0))</f>
        <v>6.2</v>
      </c>
      <c r="E171" t="s">
        <v>185</v>
      </c>
      <c r="F171" t="s">
        <v>455</v>
      </c>
      <c r="G171">
        <v>11</v>
      </c>
      <c r="H171">
        <v>0</v>
      </c>
      <c r="I171">
        <v>11</v>
      </c>
      <c r="J171">
        <v>6</v>
      </c>
    </row>
    <row r="172" spans="1:10" x14ac:dyDescent="0.2">
      <c r="A172" t="s">
        <v>368</v>
      </c>
      <c r="B172" t="str">
        <f>INDEX(Site!D:D,MATCH(A:A,Site!A:A,0))</f>
        <v>floor</v>
      </c>
      <c r="C172" t="str">
        <f>INDEX(Site!F:F,MATCH($A:$A,Site!$A:$A,0))</f>
        <v>yes</v>
      </c>
      <c r="D172">
        <f>INDEX(Site!G:G,MATCH($A:$A,Site!$A:$A,0))</f>
        <v>6.2</v>
      </c>
      <c r="E172" t="s">
        <v>185</v>
      </c>
      <c r="F172" t="s">
        <v>455</v>
      </c>
      <c r="G172">
        <v>5</v>
      </c>
      <c r="H172">
        <v>3</v>
      </c>
      <c r="I172">
        <v>8</v>
      </c>
      <c r="J172">
        <v>5</v>
      </c>
    </row>
    <row r="173" spans="1:10" x14ac:dyDescent="0.2">
      <c r="A173" t="s">
        <v>283</v>
      </c>
      <c r="B173" t="str">
        <f>INDEX(Site!D:D,MATCH(A:A,Site!A:A,0))</f>
        <v>floor</v>
      </c>
      <c r="C173" t="str">
        <f>INDEX(Site!F:F,MATCH($A:$A,Site!$A:$A,0))</f>
        <v>yes</v>
      </c>
      <c r="D173">
        <f>INDEX(Site!G:G,MATCH($A:$A,Site!$A:$A,0))</f>
        <v>6.2</v>
      </c>
      <c r="E173" t="s">
        <v>185</v>
      </c>
      <c r="F173" t="s">
        <v>455</v>
      </c>
      <c r="G173">
        <v>20</v>
      </c>
      <c r="H173">
        <v>0</v>
      </c>
      <c r="I173">
        <v>20</v>
      </c>
      <c r="J173">
        <v>2</v>
      </c>
    </row>
    <row r="174" spans="1:10" x14ac:dyDescent="0.2">
      <c r="A174" t="s">
        <v>320</v>
      </c>
      <c r="B174" t="str">
        <f>INDEX(Site!D:D,MATCH(A:A,Site!A:A,0))</f>
        <v>side</v>
      </c>
      <c r="C174" t="str">
        <f>INDEX(Site!F:F,MATCH($A:$A,Site!$A:$A,0))</f>
        <v>no</v>
      </c>
      <c r="D174">
        <f>INDEX(Site!G:G,MATCH($A:$A,Site!$A:$A,0))</f>
        <v>6.2</v>
      </c>
      <c r="E174" t="s">
        <v>185</v>
      </c>
      <c r="F174" t="s">
        <v>455</v>
      </c>
      <c r="G174">
        <v>16</v>
      </c>
      <c r="H174">
        <v>0</v>
      </c>
      <c r="I174">
        <v>16</v>
      </c>
      <c r="J174">
        <v>7</v>
      </c>
    </row>
    <row r="175" spans="1:10" x14ac:dyDescent="0.2">
      <c r="A175" t="s">
        <v>326</v>
      </c>
      <c r="B175" t="str">
        <f>INDEX(Site!D:D,MATCH(A:A,Site!A:A,0))</f>
        <v>floor</v>
      </c>
      <c r="C175" t="str">
        <f>INDEX(Site!F:F,MATCH($A:$A,Site!$A:$A,0))</f>
        <v>no</v>
      </c>
      <c r="D175">
        <f>INDEX(Site!G:G,MATCH($A:$A,Site!$A:$A,0))</f>
        <v>6.2</v>
      </c>
      <c r="E175" t="s">
        <v>185</v>
      </c>
      <c r="F175" t="s">
        <v>455</v>
      </c>
      <c r="G175">
        <v>23</v>
      </c>
      <c r="H175">
        <v>0</v>
      </c>
      <c r="I175">
        <v>23</v>
      </c>
      <c r="J175">
        <v>7</v>
      </c>
    </row>
    <row r="176" spans="1:10" x14ac:dyDescent="0.2">
      <c r="A176" t="s">
        <v>339</v>
      </c>
      <c r="B176" t="str">
        <f>INDEX(Site!D:D,MATCH(A:A,Site!A:A,0))</f>
        <v>side</v>
      </c>
      <c r="C176" t="str">
        <f>INDEX(Site!F:F,MATCH($A:$A,Site!$A:$A,0))</f>
        <v>no</v>
      </c>
      <c r="D176">
        <f>INDEX(Site!G:G,MATCH($A:$A,Site!$A:$A,0))</f>
        <v>40</v>
      </c>
      <c r="E176" t="s">
        <v>185</v>
      </c>
      <c r="F176" t="s">
        <v>455</v>
      </c>
      <c r="G176">
        <v>10</v>
      </c>
      <c r="H176">
        <v>0</v>
      </c>
      <c r="I176">
        <v>10</v>
      </c>
      <c r="J176">
        <v>5</v>
      </c>
    </row>
    <row r="177" spans="1:10" x14ac:dyDescent="0.2">
      <c r="A177" t="s">
        <v>195</v>
      </c>
      <c r="B177" t="str">
        <f>INDEX(Site!D:D,MATCH(A:A,Site!A:A,0))</f>
        <v>side</v>
      </c>
      <c r="C177" t="str">
        <f>INDEX(Site!F:F,MATCH($A:$A,Site!$A:$A,0))</f>
        <v>no</v>
      </c>
      <c r="D177">
        <f>INDEX(Site!G:G,MATCH($A:$A,Site!$A:$A,0))</f>
        <v>40</v>
      </c>
      <c r="E177" t="s">
        <v>228</v>
      </c>
      <c r="F177" t="s">
        <v>455</v>
      </c>
      <c r="G177">
        <v>72</v>
      </c>
      <c r="H177">
        <v>0</v>
      </c>
      <c r="I177">
        <v>72</v>
      </c>
      <c r="J177">
        <v>8</v>
      </c>
    </row>
    <row r="178" spans="1:10" x14ac:dyDescent="0.2">
      <c r="A178" t="s">
        <v>196</v>
      </c>
      <c r="B178" t="str">
        <f>INDEX(Site!D:D,MATCH(A:A,Site!A:A,0))</f>
        <v>floor</v>
      </c>
      <c r="C178" t="str">
        <f>INDEX(Site!F:F,MATCH($A:$A,Site!$A:$A,0))</f>
        <v>no</v>
      </c>
      <c r="D178">
        <f>INDEX(Site!G:G,MATCH($A:$A,Site!$A:$A,0))</f>
        <v>40</v>
      </c>
      <c r="E178" t="s">
        <v>228</v>
      </c>
      <c r="F178" t="s">
        <v>455</v>
      </c>
      <c r="G178">
        <v>66</v>
      </c>
      <c r="H178">
        <v>0</v>
      </c>
      <c r="I178">
        <v>66</v>
      </c>
      <c r="J178">
        <v>8</v>
      </c>
    </row>
    <row r="179" spans="1:10" x14ac:dyDescent="0.2">
      <c r="A179" t="s">
        <v>326</v>
      </c>
      <c r="B179" t="str">
        <f>INDEX(Site!D:D,MATCH(A:A,Site!A:A,0))</f>
        <v>floor</v>
      </c>
      <c r="C179" t="str">
        <f>INDEX(Site!F:F,MATCH($A:$A,Site!$A:$A,0))</f>
        <v>no</v>
      </c>
      <c r="D179">
        <f>INDEX(Site!G:G,MATCH($A:$A,Site!$A:$A,0))</f>
        <v>6.2</v>
      </c>
      <c r="E179" t="s">
        <v>228</v>
      </c>
      <c r="F179" t="s">
        <v>455</v>
      </c>
      <c r="G179">
        <v>98</v>
      </c>
      <c r="H179">
        <v>0</v>
      </c>
      <c r="I179">
        <v>98</v>
      </c>
      <c r="J179">
        <v>12</v>
      </c>
    </row>
    <row r="180" spans="1:10" x14ac:dyDescent="0.2">
      <c r="A180" t="s">
        <v>307</v>
      </c>
      <c r="B180" t="str">
        <f>INDEX(Site!D:D,MATCH(A:A,Site!A:A,0))</f>
        <v>side</v>
      </c>
      <c r="C180" t="str">
        <f>INDEX(Site!F:F,MATCH($A:$A,Site!$A:$A,0))</f>
        <v>no</v>
      </c>
      <c r="D180">
        <f>INDEX(Site!G:G,MATCH($A:$A,Site!$A:$A,0))</f>
        <v>6.2</v>
      </c>
      <c r="E180" t="s">
        <v>228</v>
      </c>
      <c r="F180" t="s">
        <v>455</v>
      </c>
      <c r="G180">
        <v>166</v>
      </c>
      <c r="H180">
        <v>0</v>
      </c>
      <c r="I180">
        <v>166</v>
      </c>
      <c r="J180">
        <v>17</v>
      </c>
    </row>
    <row r="181" spans="1:10" x14ac:dyDescent="0.2">
      <c r="A181" t="s">
        <v>301</v>
      </c>
      <c r="B181" t="str">
        <f>INDEX(Site!D:D,MATCH(A:A,Site!A:A,0))</f>
        <v>floor</v>
      </c>
      <c r="C181" t="str">
        <f>INDEX(Site!F:F,MATCH($A:$A,Site!$A:$A,0))</f>
        <v>no</v>
      </c>
      <c r="D181">
        <f>INDEX(Site!G:G,MATCH($A:$A,Site!$A:$A,0))</f>
        <v>6.2</v>
      </c>
      <c r="E181" t="s">
        <v>228</v>
      </c>
      <c r="F181" t="s">
        <v>455</v>
      </c>
      <c r="G181">
        <v>3</v>
      </c>
      <c r="H181">
        <v>0</v>
      </c>
      <c r="I181">
        <v>3</v>
      </c>
      <c r="J181">
        <v>2</v>
      </c>
    </row>
    <row r="182" spans="1:10" x14ac:dyDescent="0.2">
      <c r="A182" t="s">
        <v>357</v>
      </c>
      <c r="B182" t="str">
        <f>INDEX(Site!D:D,MATCH(A:A,Site!A:A,0))</f>
        <v>floor</v>
      </c>
      <c r="C182" t="str">
        <f>INDEX(Site!F:F,MATCH($A:$A,Site!$A:$A,0))</f>
        <v>no</v>
      </c>
      <c r="D182">
        <f>INDEX(Site!G:G,MATCH($A:$A,Site!$A:$A,0))</f>
        <v>40</v>
      </c>
      <c r="E182" t="s">
        <v>228</v>
      </c>
      <c r="F182" t="s">
        <v>455</v>
      </c>
      <c r="G182">
        <v>9</v>
      </c>
      <c r="H182">
        <v>0</v>
      </c>
      <c r="I182">
        <v>9</v>
      </c>
      <c r="J182">
        <v>4</v>
      </c>
    </row>
    <row r="183" spans="1:10" x14ac:dyDescent="0.2">
      <c r="A183" t="s">
        <v>357</v>
      </c>
      <c r="B183" t="str">
        <f>INDEX(Site!D:D,MATCH(A:A,Site!A:A,0))</f>
        <v>floor</v>
      </c>
      <c r="C183" t="str">
        <f>INDEX(Site!F:F,MATCH($A:$A,Site!$A:$A,0))</f>
        <v>no</v>
      </c>
      <c r="D183">
        <f>INDEX(Site!G:G,MATCH($A:$A,Site!$A:$A,0))</f>
        <v>40</v>
      </c>
      <c r="E183" t="s">
        <v>359</v>
      </c>
      <c r="F183" t="s">
        <v>455</v>
      </c>
      <c r="G183">
        <v>15</v>
      </c>
      <c r="H183">
        <v>0</v>
      </c>
      <c r="I183">
        <v>15</v>
      </c>
      <c r="J183">
        <v>1</v>
      </c>
    </row>
    <row r="184" spans="1:10" x14ac:dyDescent="0.2">
      <c r="A184" t="s">
        <v>307</v>
      </c>
      <c r="B184" t="str">
        <f>INDEX(Site!D:D,MATCH(A:A,Site!A:A,0))</f>
        <v>side</v>
      </c>
      <c r="C184" t="str">
        <f>INDEX(Site!F:F,MATCH($A:$A,Site!$A:$A,0))</f>
        <v>no</v>
      </c>
      <c r="D184">
        <f>INDEX(Site!G:G,MATCH($A:$A,Site!$A:$A,0))</f>
        <v>6.2</v>
      </c>
      <c r="E184" t="s">
        <v>165</v>
      </c>
      <c r="F184" t="s">
        <v>454</v>
      </c>
      <c r="G184">
        <v>5</v>
      </c>
      <c r="H184">
        <v>0</v>
      </c>
      <c r="I184">
        <v>5</v>
      </c>
      <c r="J184">
        <v>1</v>
      </c>
    </row>
    <row r="185" spans="1:10" x14ac:dyDescent="0.2">
      <c r="A185" t="s">
        <v>287</v>
      </c>
      <c r="B185" t="str">
        <f>INDEX(Site!D:D,MATCH(A:A,Site!A:A,0))</f>
        <v>side</v>
      </c>
      <c r="C185" t="str">
        <f>INDEX(Site!F:F,MATCH($A:$A,Site!$A:$A,0))</f>
        <v>yes</v>
      </c>
      <c r="D185">
        <f>INDEX(Site!G:G,MATCH($A:$A,Site!$A:$A,0))</f>
        <v>6.2</v>
      </c>
      <c r="E185" t="s">
        <v>299</v>
      </c>
      <c r="F185" t="s">
        <v>454</v>
      </c>
      <c r="G185">
        <v>10</v>
      </c>
      <c r="H185">
        <v>0</v>
      </c>
      <c r="I185">
        <v>10</v>
      </c>
      <c r="J185">
        <v>7</v>
      </c>
    </row>
    <row r="186" spans="1:10" x14ac:dyDescent="0.2">
      <c r="A186" t="s">
        <v>320</v>
      </c>
      <c r="B186" t="str">
        <f>INDEX(Site!D:D,MATCH(A:A,Site!A:A,0))</f>
        <v>side</v>
      </c>
      <c r="C186" t="str">
        <f>INDEX(Site!F:F,MATCH($A:$A,Site!$A:$A,0))</f>
        <v>no</v>
      </c>
      <c r="D186">
        <f>INDEX(Site!G:G,MATCH($A:$A,Site!$A:$A,0))</f>
        <v>6.2</v>
      </c>
      <c r="E186" t="s">
        <v>299</v>
      </c>
      <c r="F186" t="s">
        <v>454</v>
      </c>
      <c r="G186">
        <v>2</v>
      </c>
      <c r="H186">
        <v>0</v>
      </c>
      <c r="I186">
        <v>2</v>
      </c>
      <c r="J186">
        <v>1</v>
      </c>
    </row>
    <row r="187" spans="1:10" x14ac:dyDescent="0.2">
      <c r="A187" t="s">
        <v>357</v>
      </c>
      <c r="B187" t="str">
        <f>INDEX(Site!D:D,MATCH(A:A,Site!A:A,0))</f>
        <v>floor</v>
      </c>
      <c r="C187" t="str">
        <f>INDEX(Site!F:F,MATCH($A:$A,Site!$A:$A,0))</f>
        <v>no</v>
      </c>
      <c r="D187">
        <f>INDEX(Site!G:G,MATCH($A:$A,Site!$A:$A,0))</f>
        <v>40</v>
      </c>
      <c r="E187" t="s">
        <v>299</v>
      </c>
      <c r="F187" t="s">
        <v>454</v>
      </c>
      <c r="G187">
        <v>146</v>
      </c>
      <c r="H187">
        <v>0</v>
      </c>
      <c r="I187">
        <v>146</v>
      </c>
      <c r="J187">
        <v>19</v>
      </c>
    </row>
    <row r="188" spans="1:10" x14ac:dyDescent="0.2">
      <c r="A188" t="s">
        <v>301</v>
      </c>
      <c r="B188" t="str">
        <f>INDEX(Site!D:D,MATCH(A:A,Site!A:A,0))</f>
        <v>floor</v>
      </c>
      <c r="C188" t="str">
        <f>INDEX(Site!F:F,MATCH($A:$A,Site!$A:$A,0))</f>
        <v>no</v>
      </c>
      <c r="D188">
        <f>INDEX(Site!G:G,MATCH($A:$A,Site!$A:$A,0))</f>
        <v>6.2</v>
      </c>
      <c r="E188" t="s">
        <v>143</v>
      </c>
      <c r="F188" t="s">
        <v>454</v>
      </c>
      <c r="G188">
        <v>2</v>
      </c>
      <c r="H188">
        <v>0</v>
      </c>
      <c r="I188">
        <v>2</v>
      </c>
      <c r="J188">
        <v>1</v>
      </c>
    </row>
    <row r="189" spans="1:10" x14ac:dyDescent="0.2">
      <c r="A189" t="s">
        <v>287</v>
      </c>
      <c r="B189" t="str">
        <f>INDEX(Site!D:D,MATCH(A:A,Site!A:A,0))</f>
        <v>side</v>
      </c>
      <c r="C189" t="str">
        <f>INDEX(Site!F:F,MATCH($A:$A,Site!$A:$A,0))</f>
        <v>yes</v>
      </c>
      <c r="D189">
        <f>INDEX(Site!G:G,MATCH($A:$A,Site!$A:$A,0))</f>
        <v>6.2</v>
      </c>
      <c r="E189" t="s">
        <v>297</v>
      </c>
      <c r="F189" t="s">
        <v>457</v>
      </c>
      <c r="G189">
        <v>5</v>
      </c>
      <c r="H189">
        <v>9</v>
      </c>
      <c r="I189">
        <v>14</v>
      </c>
      <c r="J189">
        <v>7</v>
      </c>
    </row>
    <row r="190" spans="1:10" x14ac:dyDescent="0.2">
      <c r="A190" t="s">
        <v>287</v>
      </c>
      <c r="B190" t="str">
        <f>INDEX(Site!D:D,MATCH(A:A,Site!A:A,0))</f>
        <v>side</v>
      </c>
      <c r="C190" t="str">
        <f>INDEX(Site!F:F,MATCH($A:$A,Site!$A:$A,0))</f>
        <v>yes</v>
      </c>
      <c r="D190">
        <f>INDEX(Site!G:G,MATCH($A:$A,Site!$A:$A,0))</f>
        <v>6.2</v>
      </c>
      <c r="E190" t="s">
        <v>162</v>
      </c>
      <c r="F190" t="s">
        <v>455</v>
      </c>
      <c r="G190">
        <v>5</v>
      </c>
      <c r="H190">
        <v>0</v>
      </c>
      <c r="I190">
        <v>5</v>
      </c>
      <c r="J190">
        <v>5</v>
      </c>
    </row>
    <row r="191" spans="1:10" x14ac:dyDescent="0.2">
      <c r="A191" t="s">
        <v>307</v>
      </c>
      <c r="B191" t="str">
        <f>INDEX(Site!D:D,MATCH(A:A,Site!A:A,0))</f>
        <v>side</v>
      </c>
      <c r="C191" t="str">
        <f>INDEX(Site!F:F,MATCH($A:$A,Site!$A:$A,0))</f>
        <v>no</v>
      </c>
      <c r="D191">
        <f>INDEX(Site!G:G,MATCH($A:$A,Site!$A:$A,0))</f>
        <v>6.2</v>
      </c>
      <c r="E191" t="s">
        <v>162</v>
      </c>
      <c r="F191" t="s">
        <v>455</v>
      </c>
      <c r="G191">
        <v>23</v>
      </c>
      <c r="H191">
        <v>0</v>
      </c>
      <c r="I191">
        <v>23</v>
      </c>
      <c r="J191">
        <v>9</v>
      </c>
    </row>
    <row r="192" spans="1:10" x14ac:dyDescent="0.2">
      <c r="A192" t="s">
        <v>339</v>
      </c>
      <c r="B192" t="str">
        <f>INDEX(Site!D:D,MATCH(A:A,Site!A:A,0))</f>
        <v>side</v>
      </c>
      <c r="C192" t="str">
        <f>INDEX(Site!F:F,MATCH($A:$A,Site!$A:$A,0))</f>
        <v>no</v>
      </c>
      <c r="D192">
        <f>INDEX(Site!G:G,MATCH($A:$A,Site!$A:$A,0))</f>
        <v>40</v>
      </c>
      <c r="E192" t="s">
        <v>162</v>
      </c>
      <c r="F192" t="s">
        <v>455</v>
      </c>
      <c r="G192">
        <v>1</v>
      </c>
      <c r="H192">
        <v>0</v>
      </c>
      <c r="I192">
        <v>1</v>
      </c>
      <c r="J192">
        <v>1</v>
      </c>
    </row>
    <row r="193" spans="1:10" x14ac:dyDescent="0.2">
      <c r="A193" t="s">
        <v>196</v>
      </c>
      <c r="B193" t="str">
        <f>INDEX(Site!D:D,MATCH(A:A,Site!A:A,0))</f>
        <v>floor</v>
      </c>
      <c r="C193" t="str">
        <f>INDEX(Site!F:F,MATCH($A:$A,Site!$A:$A,0))</f>
        <v>no</v>
      </c>
      <c r="D193">
        <f>INDEX(Site!G:G,MATCH($A:$A,Site!$A:$A,0))</f>
        <v>40</v>
      </c>
      <c r="E193" t="s">
        <v>139</v>
      </c>
      <c r="F193" t="s">
        <v>457</v>
      </c>
      <c r="G193">
        <v>100</v>
      </c>
      <c r="H193">
        <v>0</v>
      </c>
      <c r="I193">
        <v>100</v>
      </c>
      <c r="J193">
        <v>19</v>
      </c>
    </row>
    <row r="194" spans="1:10" x14ac:dyDescent="0.2">
      <c r="A194" t="s">
        <v>382</v>
      </c>
      <c r="B194" t="str">
        <f>INDEX(Site!D:D,MATCH(A:A,Site!A:A,0))</f>
        <v>side</v>
      </c>
      <c r="C194" t="str">
        <f>INDEX(Site!F:F,MATCH($A:$A,Site!$A:$A,0))</f>
        <v>yes</v>
      </c>
      <c r="D194">
        <f>INDEX(Site!G:G,MATCH($A:$A,Site!$A:$A,0))</f>
        <v>40</v>
      </c>
      <c r="E194" t="s">
        <v>139</v>
      </c>
      <c r="F194" t="s">
        <v>457</v>
      </c>
      <c r="G194">
        <v>2</v>
      </c>
      <c r="H194">
        <v>10</v>
      </c>
      <c r="I194">
        <v>12</v>
      </c>
      <c r="J194">
        <v>8</v>
      </c>
    </row>
    <row r="195" spans="1:10" x14ac:dyDescent="0.2">
      <c r="A195" t="s">
        <v>389</v>
      </c>
      <c r="B195" t="str">
        <f>INDEX(Site!D:D,MATCH(A:A,Site!A:A,0))</f>
        <v>floor</v>
      </c>
      <c r="C195" t="str">
        <f>INDEX(Site!F:F,MATCH($A:$A,Site!$A:$A,0))</f>
        <v>yes</v>
      </c>
      <c r="D195">
        <f>INDEX(Site!G:G,MATCH($A:$A,Site!$A:$A,0))</f>
        <v>40</v>
      </c>
      <c r="E195" t="s">
        <v>139</v>
      </c>
      <c r="F195" t="s">
        <v>457</v>
      </c>
      <c r="G195">
        <v>1</v>
      </c>
      <c r="H195">
        <v>0</v>
      </c>
      <c r="I195">
        <v>1</v>
      </c>
      <c r="J195">
        <v>1</v>
      </c>
    </row>
    <row r="196" spans="1:10" x14ac:dyDescent="0.2">
      <c r="A196" t="s">
        <v>363</v>
      </c>
      <c r="B196" t="str">
        <f>INDEX(Site!D:D,MATCH(A:A,Site!A:A,0))</f>
        <v>side</v>
      </c>
      <c r="C196" t="str">
        <f>INDEX(Site!F:F,MATCH($A:$A,Site!$A:$A,0))</f>
        <v>yes</v>
      </c>
      <c r="D196">
        <f>INDEX(Site!G:G,MATCH($A:$A,Site!$A:$A,0))</f>
        <v>6.2</v>
      </c>
      <c r="E196" t="s">
        <v>139</v>
      </c>
      <c r="F196" t="s">
        <v>457</v>
      </c>
      <c r="G196">
        <v>1</v>
      </c>
      <c r="H196">
        <v>1</v>
      </c>
      <c r="I196">
        <v>2</v>
      </c>
      <c r="J196">
        <v>2</v>
      </c>
    </row>
    <row r="197" spans="1:10" x14ac:dyDescent="0.2">
      <c r="A197" t="s">
        <v>368</v>
      </c>
      <c r="B197" t="str">
        <f>INDEX(Site!D:D,MATCH(A:A,Site!A:A,0))</f>
        <v>floor</v>
      </c>
      <c r="C197" t="str">
        <f>INDEX(Site!F:F,MATCH($A:$A,Site!$A:$A,0))</f>
        <v>yes</v>
      </c>
      <c r="D197">
        <f>INDEX(Site!G:G,MATCH($A:$A,Site!$A:$A,0))</f>
        <v>6.2</v>
      </c>
      <c r="E197" t="s">
        <v>139</v>
      </c>
      <c r="F197" t="s">
        <v>457</v>
      </c>
      <c r="G197">
        <v>4</v>
      </c>
      <c r="H197">
        <v>11</v>
      </c>
      <c r="I197">
        <v>15</v>
      </c>
      <c r="J197">
        <v>8</v>
      </c>
    </row>
    <row r="198" spans="1:10" x14ac:dyDescent="0.2">
      <c r="A198" t="s">
        <v>287</v>
      </c>
      <c r="B198" t="str">
        <f>INDEX(Site!D:D,MATCH(A:A,Site!A:A,0))</f>
        <v>side</v>
      </c>
      <c r="C198" t="str">
        <f>INDEX(Site!F:F,MATCH($A:$A,Site!$A:$A,0))</f>
        <v>yes</v>
      </c>
      <c r="D198">
        <f>INDEX(Site!G:G,MATCH($A:$A,Site!$A:$A,0))</f>
        <v>6.2</v>
      </c>
      <c r="E198" t="s">
        <v>139</v>
      </c>
      <c r="F198" t="s">
        <v>457</v>
      </c>
      <c r="G198">
        <v>3</v>
      </c>
      <c r="H198">
        <v>0</v>
      </c>
      <c r="I198">
        <v>3</v>
      </c>
      <c r="J198">
        <v>3</v>
      </c>
    </row>
    <row r="199" spans="1:10" x14ac:dyDescent="0.2">
      <c r="A199" t="s">
        <v>283</v>
      </c>
      <c r="B199" t="str">
        <f>INDEX(Site!D:D,MATCH(A:A,Site!A:A,0))</f>
        <v>floor</v>
      </c>
      <c r="C199" t="str">
        <f>INDEX(Site!F:F,MATCH($A:$A,Site!$A:$A,0))</f>
        <v>yes</v>
      </c>
      <c r="D199">
        <f>INDEX(Site!G:G,MATCH($A:$A,Site!$A:$A,0))</f>
        <v>6.2</v>
      </c>
      <c r="E199" t="s">
        <v>139</v>
      </c>
      <c r="F199" t="s">
        <v>457</v>
      </c>
      <c r="G199">
        <v>0</v>
      </c>
      <c r="H199">
        <v>11</v>
      </c>
      <c r="I199">
        <v>11</v>
      </c>
      <c r="J199">
        <v>6</v>
      </c>
    </row>
    <row r="200" spans="1:10" x14ac:dyDescent="0.2">
      <c r="A200" t="s">
        <v>320</v>
      </c>
      <c r="B200" t="str">
        <f>INDEX(Site!D:D,MATCH(A:A,Site!A:A,0))</f>
        <v>side</v>
      </c>
      <c r="C200" t="str">
        <f>INDEX(Site!F:F,MATCH($A:$A,Site!$A:$A,0))</f>
        <v>no</v>
      </c>
      <c r="D200">
        <f>INDEX(Site!G:G,MATCH($A:$A,Site!$A:$A,0))</f>
        <v>6.2</v>
      </c>
      <c r="E200" t="s">
        <v>139</v>
      </c>
      <c r="F200" t="s">
        <v>457</v>
      </c>
      <c r="G200">
        <v>35</v>
      </c>
      <c r="H200">
        <v>0</v>
      </c>
      <c r="I200">
        <v>35</v>
      </c>
      <c r="J200">
        <v>14</v>
      </c>
    </row>
    <row r="201" spans="1:10" x14ac:dyDescent="0.2">
      <c r="A201" t="s">
        <v>326</v>
      </c>
      <c r="B201" t="str">
        <f>INDEX(Site!D:D,MATCH(A:A,Site!A:A,0))</f>
        <v>floor</v>
      </c>
      <c r="C201" t="str">
        <f>INDEX(Site!F:F,MATCH($A:$A,Site!$A:$A,0))</f>
        <v>no</v>
      </c>
      <c r="D201">
        <f>INDEX(Site!G:G,MATCH($A:$A,Site!$A:$A,0))</f>
        <v>6.2</v>
      </c>
      <c r="E201" t="s">
        <v>139</v>
      </c>
      <c r="F201" t="s">
        <v>457</v>
      </c>
      <c r="G201">
        <v>35</v>
      </c>
      <c r="H201">
        <v>0</v>
      </c>
      <c r="I201">
        <v>35</v>
      </c>
      <c r="J201">
        <v>9</v>
      </c>
    </row>
    <row r="202" spans="1:10" x14ac:dyDescent="0.2">
      <c r="A202" t="s">
        <v>307</v>
      </c>
      <c r="B202" t="str">
        <f>INDEX(Site!D:D,MATCH(A:A,Site!A:A,0))</f>
        <v>side</v>
      </c>
      <c r="C202" t="str">
        <f>INDEX(Site!F:F,MATCH($A:$A,Site!$A:$A,0))</f>
        <v>no</v>
      </c>
      <c r="D202">
        <f>INDEX(Site!G:G,MATCH($A:$A,Site!$A:$A,0))</f>
        <v>6.2</v>
      </c>
      <c r="E202" t="s">
        <v>139</v>
      </c>
      <c r="F202" t="s">
        <v>457</v>
      </c>
      <c r="G202">
        <v>34</v>
      </c>
      <c r="H202">
        <v>0</v>
      </c>
      <c r="I202">
        <v>34</v>
      </c>
      <c r="J202">
        <v>12</v>
      </c>
    </row>
    <row r="203" spans="1:10" x14ac:dyDescent="0.2">
      <c r="A203" t="s">
        <v>301</v>
      </c>
      <c r="B203" t="str">
        <f>INDEX(Site!D:D,MATCH(A:A,Site!A:A,0))</f>
        <v>floor</v>
      </c>
      <c r="C203" t="str">
        <f>INDEX(Site!F:F,MATCH($A:$A,Site!$A:$A,0))</f>
        <v>no</v>
      </c>
      <c r="D203">
        <f>INDEX(Site!G:G,MATCH($A:$A,Site!$A:$A,0))</f>
        <v>6.2</v>
      </c>
      <c r="E203" t="s">
        <v>139</v>
      </c>
      <c r="F203" t="s">
        <v>457</v>
      </c>
      <c r="G203">
        <v>3</v>
      </c>
      <c r="H203">
        <v>0</v>
      </c>
      <c r="I203">
        <v>3</v>
      </c>
      <c r="J203">
        <v>2</v>
      </c>
    </row>
    <row r="204" spans="1:10" x14ac:dyDescent="0.2">
      <c r="A204" t="s">
        <v>339</v>
      </c>
      <c r="B204" t="str">
        <f>INDEX(Site!D:D,MATCH(A:A,Site!A:A,0))</f>
        <v>side</v>
      </c>
      <c r="C204" t="str">
        <f>INDEX(Site!F:F,MATCH($A:$A,Site!$A:$A,0))</f>
        <v>no</v>
      </c>
      <c r="D204">
        <f>INDEX(Site!G:G,MATCH($A:$A,Site!$A:$A,0))</f>
        <v>40</v>
      </c>
      <c r="E204" t="s">
        <v>139</v>
      </c>
      <c r="F204" t="s">
        <v>457</v>
      </c>
      <c r="G204">
        <v>26</v>
      </c>
      <c r="H204">
        <v>1</v>
      </c>
      <c r="I204">
        <v>27</v>
      </c>
      <c r="J204">
        <v>10</v>
      </c>
    </row>
  </sheetData>
  <autoFilter ref="A1:J204" xr:uid="{00000000-0009-0000-0000-00001E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37</TotalTime>
  <Application>Microsoft Macintosh Excel</Application>
  <DocSecurity>0</DocSecurity>
  <ScaleCrop>false</ScaleCrop>
  <HeadingPairs>
    <vt:vector size="2" baseType="variant">
      <vt:variant>
        <vt:lpstr>Worksheets</vt:lpstr>
      </vt:variant>
      <vt:variant>
        <vt:i4>39</vt:i4>
      </vt:variant>
    </vt:vector>
  </HeadingPairs>
  <TitlesOfParts>
    <vt:vector size="39" baseType="lpstr">
      <vt:lpstr>BS1</vt:lpstr>
      <vt:lpstr>BS2</vt:lpstr>
      <vt:lpstr>MW1</vt:lpstr>
      <vt:lpstr>MW2</vt:lpstr>
      <vt:lpstr>HV1</vt:lpstr>
      <vt:lpstr>HV2</vt:lpstr>
      <vt:lpstr>SS1</vt:lpstr>
      <vt:lpstr>SS2</vt:lpstr>
      <vt:lpstr>BUD1</vt:lpstr>
      <vt:lpstr>BUD2</vt:lpstr>
      <vt:lpstr>GGE1</vt:lpstr>
      <vt:lpstr>GGE2</vt:lpstr>
      <vt:lpstr>GGW1</vt:lpstr>
      <vt:lpstr>GGW2</vt:lpstr>
      <vt:lpstr>CW1</vt:lpstr>
      <vt:lpstr>CW2</vt:lpstr>
      <vt:lpstr>CC1</vt:lpstr>
      <vt:lpstr>CC2</vt:lpstr>
      <vt:lpstr>EW1</vt:lpstr>
      <vt:lpstr>EW2</vt:lpstr>
      <vt:lpstr>Species Metadata</vt:lpstr>
      <vt:lpstr>Site</vt:lpstr>
      <vt:lpstr>PivotFreq_Mar+Nov2020</vt:lpstr>
      <vt:lpstr>Floristics</vt:lpstr>
      <vt:lpstr>PivotCount-Mar+Nov2020</vt:lpstr>
      <vt:lpstr>MaxCount-Mar+Nov2020_gt3</vt:lpstr>
      <vt:lpstr>MaxCount-Mar+Nov2020_allspp</vt:lpstr>
      <vt:lpstr>csvR_MaxCount_allspp</vt:lpstr>
      <vt:lpstr>MaxFreq-Mar+Nov2020_gt3</vt:lpstr>
      <vt:lpstr>Pivot-MarData</vt:lpstr>
      <vt:lpstr>Sheet4</vt:lpstr>
      <vt:lpstr>LiveResprouts_sum</vt:lpstr>
      <vt:lpstr>Sheet5</vt:lpstr>
      <vt:lpstr>FireKilled_sum</vt:lpstr>
      <vt:lpstr>Sheet3</vt:lpstr>
      <vt:lpstr>TotLive_freqscore</vt:lpstr>
      <vt:lpstr>FireSurvival</vt:lpstr>
      <vt:lpstr>Rfile-Ord</vt:lpstr>
      <vt:lpstr>R-surv</vt:lpstr>
    </vt:vector>
  </TitlesOfParts>
  <Company>UNSW</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veg</dc:creator>
  <cp:lastModifiedBy>Microsoft Office User</cp:lastModifiedBy>
  <cp:revision>11</cp:revision>
  <cp:lastPrinted>2020-02-20T01:32:13Z</cp:lastPrinted>
  <dcterms:created xsi:type="dcterms:W3CDTF">2019-03-24T21:29:56Z</dcterms:created>
  <dcterms:modified xsi:type="dcterms:W3CDTF">2022-04-22T08:16:49Z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UNSW</vt:lpwstr>
  </property>
  <property fmtid="{D5CDD505-2E9C-101B-9397-08002B2CF9AE}" pid="4" name="ContentTypeId">
    <vt:lpwstr>0x01010066DD0E4ABD23D44A8DF0F3219181B2F3</vt:lpwstr>
  </property>
  <property fmtid="{D5CDD505-2E9C-101B-9397-08002B2CF9AE}" pid="5" name="DocSecurity">
    <vt:i4>0</vt:i4>
  </property>
  <property fmtid="{D5CDD505-2E9C-101B-9397-08002B2CF9AE}" pid="6" name="HyperlinksChanged">
    <vt:bool>false</vt:bool>
  </property>
  <property fmtid="{D5CDD505-2E9C-101B-9397-08002B2CF9AE}" pid="7" name="LinksUpToDate">
    <vt:bool>false</vt:bool>
  </property>
  <property fmtid="{D5CDD505-2E9C-101B-9397-08002B2CF9AE}" pid="8" name="ScaleCrop">
    <vt:bool>false</vt:bool>
  </property>
  <property fmtid="{D5CDD505-2E9C-101B-9397-08002B2CF9AE}" pid="9" name="ShareDoc">
    <vt:bool>false</vt:bool>
  </property>
</Properties>
</file>